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35" yWindow="-60" windowWidth="20025" windowHeight="7590" tabRatio="602"/>
  </bookViews>
  <sheets>
    <sheet name="変更履歴" sheetId="19" r:id="rId1"/>
    <sheet name="週間進捗報告書" sheetId="14" r:id="rId2"/>
    <sheet name="中日程計画表" sheetId="16" r:id="rId3"/>
    <sheet name="リスト" sheetId="17" r:id="rId4"/>
    <sheet name="ガントチャート" sheetId="28" r:id="rId5"/>
    <sheet name="旧11月24日契約対象" sheetId="32" state="hidden" r:id="rId6"/>
    <sheet name="祭日" sheetId="31" state="hidden" r:id="rId7"/>
    <sheet name="品質" sheetId="22" state="hidden" r:id="rId8"/>
    <sheet name="品質管理表" sheetId="25" state="hidden" r:id="rId9"/>
    <sheet name="旧1月31日契約対象" sheetId="36" state="hidden" r:id="rId10"/>
    <sheet name="新11月24日契約対象" sheetId="34" state="hidden" r:id="rId11"/>
    <sheet name="新1月31日契約対象" sheetId="35" state="hidden" r:id="rId12"/>
    <sheet name="進捗管理" sheetId="37" r:id="rId13"/>
  </sheets>
  <functionGroups builtInGroupCount="17"/>
  <definedNames>
    <definedName name="_xlnm._FilterDatabase" localSheetId="4" hidden="1">ガントチャート!$A$5:$IU$4000</definedName>
    <definedName name="_xlnm._FilterDatabase" localSheetId="3" hidden="1">リスト!$A$6:$Y$307</definedName>
    <definedName name="_xlnm._FilterDatabase" localSheetId="5" hidden="1">旧11月24日契約対象!$A$1:$D$44</definedName>
    <definedName name="_xlnm._FilterDatabase" localSheetId="10" hidden="1">新11月24日契約対象!$B$1:$E$49</definedName>
    <definedName name="_xlnm._FilterDatabase" localSheetId="12" hidden="1">進捗管理!$A$5:$W$5</definedName>
    <definedName name="_xlnm._FilterDatabase" localSheetId="2" hidden="1">中日程計画表!$A$6:$GQ$608</definedName>
    <definedName name="_xlnm._FilterDatabase" localSheetId="7" hidden="1">品質!$A$7:$AF$637</definedName>
    <definedName name="_xlnm._FilterDatabase" localSheetId="8" hidden="1">品質管理表!$A$5:$CA$320</definedName>
    <definedName name="CD指摘率">IF(ISERROR(品質管理表!$AA1/品質管理表!$X1)=TRUE,"",品質管理表!$AA1/品質管理表!$X1)</definedName>
    <definedName name="CD目標差異">IF(品質管理表!$Z1="","",IF(品質管理表!$AB1&lt;品質管理表!$AC1,品質管理表!$AB1-品質管理表!$AC1,IF(品質管理表!$AB1&gt;品質管理表!$AD1,品質管理表!$AB1-品質管理表!$AD1,"OK")))</definedName>
    <definedName name="DS指摘率">IF(ISERROR(品質管理表!$P1/品質管理表!$M1)=TRUE,"",品質管理表!$P1/品質管理表!$M1)</definedName>
    <definedName name="DS目標差異">IF(品質管理表!$O1="","",IF(品質管理表!$Q1&lt;品質管理表!$R1,品質管理表!$Q1-品質管理表!$R1,IF(品質管理表!$Q1&gt;品質管理表!$S1,品質管理表!$Q1-品質管理表!$S1,"OK")))</definedName>
    <definedName name="MCLケース設定率">IF(ISERROR(品質管理表!$AI1/品質管理表!$X1)=TRUE,"",品質管理表!$AI1/品質管理表!$X1)</definedName>
    <definedName name="MCL指摘率目標差異">IF(品質管理表!$AO1="","",IF(品質管理表!$AQ1&lt;品質管理表!$AR1,品質管理表!$AQ1-品質管理表!$AR1,IF(品質管理表!$AQ1&gt;品質管理表!$AS1,品質管理表!$AQ1-品質管理表!$AS1,"OK")))</definedName>
    <definedName name="MCL目標差異">IF(品質管理表!$AH1="","",IF(品質管理表!$AJ1&lt;品質管理表!$AK1,品質管理表!$AJ1-品質管理表!$AK1,IF(品質管理表!$AJ1&gt;品質管理表!$AL1,品質管理表!$AJ1-品質管理表!$AL1,"OK")))</definedName>
    <definedName name="MTR目標差異">IF(品質管理表!$BD1="","",IF(品質管理表!$BF1&lt;品質管理表!$BG1,品質管理表!$BF1-品質管理表!$BG1,IF(品質管理表!$BF1&gt;品質管理表!$BH1,品質管理表!$BF1-品質管理表!$BH1,"OK")))</definedName>
    <definedName name="MT目標差異">IF(品質管理表!$AW1="","",IF(品質管理表!$AY1&lt;品質管理表!$AZ1,品質管理表!$AY1-品質管理表!$AZ1,IF(品質管理表!$AY1&gt;品質管理表!$BA1,品質管理表!$AY1-品質管理表!$BA1,"OK")))</definedName>
    <definedName name="_xlnm.Print_Area" localSheetId="3">リスト!$A$1:$W$307</definedName>
    <definedName name="_xlnm.Print_Area" localSheetId="1">週間進捗報告書!$A$1:$S$47</definedName>
    <definedName name="_xlnm.Print_Area" localSheetId="2">中日程計画表!$A$1:$BX$609</definedName>
    <definedName name="_xlnm.Print_Area" localSheetId="7">品質!$A$1:$AD$637</definedName>
    <definedName name="QA密度">IF(ISERROR(品質管理表!$E1/品質管理表!$X1)=TRUE,"",品質管理表!$E1/品質管理表!$X1)</definedName>
    <definedName name="QA目標差異">IF(品質管理表!$E1="","",IF(品質管理表!$F1&lt;品質管理表!$G1,品質管理表!$F$6-品質管理表!$G$6,IF(品質管理表!$F1&gt;品質管理表!$H1,品質管理表!$F1-品質管理表!$H1,"OK")))</definedName>
    <definedName name="SRC規模実際" localSheetId="9">VLOOKUP(中日程計画表!$B1048576,範囲_品質,15,FALSE)</definedName>
    <definedName name="SRC規模実際" localSheetId="10">VLOOKUP(中日程計画表!$B1048576,範囲_品質,15,FALSE)</definedName>
    <definedName name="SRC規模実際">VLOOKUP(中日程計画表!$B1048576,範囲_品質,15,FALSE)</definedName>
    <definedName name="SRC規模予定">VLOOKUP(中日程計画表!$B1,範囲_リスト,リスト!$R$1,FALSE)</definedName>
    <definedName name="モテR目標差異">IF(品質管理表!$BT1="","",IF(品質管理表!$BV1&lt;品質管理表!$BW1,品質管理表!$BV1-品質管理表!$BW1,IF(品質管理表!$BV1&gt;品質管理表!$BX1,品質管理表!$BV1-品質管理表!$BX1,"OK")))</definedName>
    <definedName name="モテ目標差異">IF(品質管理表!$BM1="","",IF(品質管理表!$BO1&lt;品質管理表!$BP1,品質管理表!$BO1-品質管理表!$BP1,IF(品質管理表!$BO1&gt;品質管理表!$BQ1,品質管理表!$BO1-品質管理表!$BQ1,"OK")))</definedName>
    <definedName name="機能ID">VLOOKUP(中日程計画表!$B1,範囲_リスト,リスト!$E$1,FALSE)</definedName>
    <definedName name="機能グループ名">VLOOKUP(中日程計画表!$B1,範囲_リスト,リスト!$C$1,FALSE)</definedName>
    <definedName name="機能名">VLOOKUP(中日程計画表!$B1,範囲_リスト,リスト!$D$1,FALSE)</definedName>
    <definedName name="休日一覧" localSheetId="4">ガントチャート!$IU:$KA</definedName>
    <definedName name="祭日リスト">祭日!$A:$A</definedName>
    <definedName name="振休一覧" localSheetId="4">ガントチャート!$IT:$IT</definedName>
    <definedName name="担当者_CD">VLOOKUP(中日程計画表!$B1,範囲_リスト,リスト!$J$1,FALSE)</definedName>
    <definedName name="担当者_DD">VLOOKUP(中日程計画表!$B1,範囲_リスト,リスト!$K$1,FALSE)</definedName>
    <definedName name="担当者_DS">VLOOKUP(中日程計画表!$B1,範囲_リスト,リスト!$H$1,FALSE)</definedName>
    <definedName name="担当者_DSR">VLOOKUP(中日程計画表!$B1,範囲_リスト,リスト!$I$1,FALSE)</definedName>
    <definedName name="担当者_MCL">VLOOKUP(中日程計画表!$B1,範囲_リスト,リスト!$L$1,FALSE)</definedName>
    <definedName name="担当者_MCLR">VLOOKUP(中日程計画表!$B1,範囲_リスト,リスト!$M$1,FALSE)</definedName>
    <definedName name="担当者_MT">VLOOKUP(中日程計画表!$B1,範囲_リスト,リスト!$N$1,FALSE)</definedName>
    <definedName name="担当者_M検">VLOOKUP(中日程計画表!$B1,範囲_リスト,リスト!$O$1,FALSE)</definedName>
    <definedName name="担当者_SR">VLOOKUP(中日程計画表!$B1,範囲_リスト,リスト!$F$1,FALSE)</definedName>
    <definedName name="担当者_SRR">VLOOKUP(中日程計画表!$B1,範囲_リスト,リスト!$G$1,FALSE)</definedName>
    <definedName name="担当者_モテ">VLOOKUP(中日程計画表!$B1,範囲_リスト,リスト!$P$1,FALSE)</definedName>
    <definedName name="担当者_モテR">VLOOKUP(中日程計画表!$B1,範囲_リスト,リスト!$Q$1,FALSE)</definedName>
    <definedName name="範囲_リスト">リスト!$B$7:$V$307</definedName>
    <definedName name="範囲_品質" localSheetId="7">品質!$B$8:$P$11</definedName>
  </definedNames>
  <calcPr calcId="145621"/>
</workbook>
</file>

<file path=xl/calcChain.xml><?xml version="1.0" encoding="utf-8"?>
<calcChain xmlns="http://schemas.openxmlformats.org/spreadsheetml/2006/main">
  <c r="G23" i="14" l="1"/>
  <c r="Q22" i="14"/>
  <c r="N22" i="14"/>
  <c r="R22" i="14" s="1"/>
  <c r="M22" i="14"/>
  <c r="O22" i="14" s="1"/>
  <c r="P22" i="14" s="1"/>
  <c r="L22" i="14"/>
  <c r="K22" i="14"/>
  <c r="J22" i="14"/>
  <c r="I22" i="14"/>
  <c r="H22" i="14"/>
  <c r="R21" i="14"/>
  <c r="Q21" i="14"/>
  <c r="N21" i="14"/>
  <c r="M21" i="14"/>
  <c r="O21" i="14" s="1"/>
  <c r="P21" i="14" s="1"/>
  <c r="L21" i="14"/>
  <c r="K21" i="14"/>
  <c r="J21" i="14"/>
  <c r="I21" i="14"/>
  <c r="H21" i="14"/>
  <c r="H13" i="14" l="1"/>
  <c r="B57" i="17" l="1"/>
  <c r="B58" i="17"/>
  <c r="B59" i="17"/>
  <c r="B56" i="17"/>
  <c r="B55" i="17"/>
  <c r="B54" i="17"/>
  <c r="B53" i="17"/>
  <c r="HC69" i="16" l="1"/>
  <c r="Y306" i="17" l="1"/>
  <c r="C306" i="17"/>
  <c r="B306" i="17"/>
  <c r="A306" i="17"/>
  <c r="Y305" i="17"/>
  <c r="C305" i="17"/>
  <c r="B305" i="17"/>
  <c r="A305" i="17"/>
  <c r="Y304" i="17"/>
  <c r="C304" i="17"/>
  <c r="B304" i="17"/>
  <c r="A304" i="17"/>
  <c r="K1" i="28" l="1"/>
  <c r="E29" i="36" l="1"/>
  <c r="E28" i="36"/>
  <c r="E27" i="36"/>
  <c r="E26" i="36"/>
  <c r="E25" i="36"/>
  <c r="E24" i="36"/>
  <c r="E23" i="36"/>
  <c r="E22" i="36"/>
  <c r="E21" i="36"/>
  <c r="E20" i="36"/>
  <c r="E19" i="36"/>
  <c r="E18" i="36"/>
  <c r="E17" i="36"/>
  <c r="E16" i="36"/>
  <c r="E15" i="36"/>
  <c r="E14" i="36"/>
  <c r="E13" i="36"/>
  <c r="E12" i="36"/>
  <c r="E11" i="36"/>
  <c r="E10" i="36"/>
  <c r="E9" i="36"/>
  <c r="E8" i="36"/>
  <c r="E7" i="36"/>
  <c r="E6" i="36"/>
  <c r="E5" i="36"/>
  <c r="E4" i="36"/>
  <c r="E3" i="36"/>
  <c r="E2" i="36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" i="35"/>
  <c r="E48" i="34"/>
  <c r="E47" i="34"/>
  <c r="E46" i="34"/>
  <c r="E45" i="34"/>
  <c r="E44" i="34"/>
  <c r="E43" i="34"/>
  <c r="E42" i="34"/>
  <c r="E41" i="34"/>
  <c r="E40" i="34"/>
  <c r="E39" i="34"/>
  <c r="E38" i="34"/>
  <c r="E37" i="34"/>
  <c r="E36" i="34"/>
  <c r="E35" i="34"/>
  <c r="E34" i="34"/>
  <c r="E33" i="34"/>
  <c r="E32" i="34"/>
  <c r="E31" i="34"/>
  <c r="E30" i="34"/>
  <c r="E29" i="34"/>
  <c r="E28" i="34"/>
  <c r="E27" i="34"/>
  <c r="E26" i="34"/>
  <c r="E25" i="34"/>
  <c r="E24" i="34"/>
  <c r="E23" i="34"/>
  <c r="E22" i="34"/>
  <c r="E21" i="34"/>
  <c r="E20" i="34"/>
  <c r="E19" i="34"/>
  <c r="E18" i="34"/>
  <c r="E17" i="34"/>
  <c r="E16" i="34"/>
  <c r="E15" i="34"/>
  <c r="E14" i="34"/>
  <c r="E13" i="34"/>
  <c r="E12" i="34"/>
  <c r="E11" i="34"/>
  <c r="E10" i="34"/>
  <c r="E9" i="34"/>
  <c r="E8" i="34"/>
  <c r="E7" i="34"/>
  <c r="E6" i="34"/>
  <c r="E5" i="34"/>
  <c r="E4" i="34"/>
  <c r="E3" i="34"/>
  <c r="E2" i="34"/>
  <c r="E30" i="36" l="1"/>
  <c r="E25" i="35"/>
  <c r="E49" i="34"/>
  <c r="D3" i="32"/>
  <c r="D4" i="32"/>
  <c r="D5" i="32"/>
  <c r="D6" i="32"/>
  <c r="D7" i="32"/>
  <c r="D8" i="32"/>
  <c r="D9" i="32"/>
  <c r="D10" i="32"/>
  <c r="D11" i="32"/>
  <c r="D12" i="32"/>
  <c r="D13" i="32"/>
  <c r="D14" i="32"/>
  <c r="D15" i="32"/>
  <c r="D16" i="32"/>
  <c r="D17" i="32"/>
  <c r="D18" i="32"/>
  <c r="D19" i="32"/>
  <c r="D20" i="32"/>
  <c r="D21" i="32"/>
  <c r="D22" i="32"/>
  <c r="D23" i="32"/>
  <c r="D24" i="32"/>
  <c r="D25" i="32"/>
  <c r="D26" i="32"/>
  <c r="D27" i="32"/>
  <c r="D28" i="32"/>
  <c r="D29" i="32"/>
  <c r="D30" i="32"/>
  <c r="D31" i="32"/>
  <c r="D32" i="32"/>
  <c r="D33" i="32"/>
  <c r="D34" i="32"/>
  <c r="D35" i="32"/>
  <c r="D36" i="32"/>
  <c r="D37" i="32"/>
  <c r="D38" i="32"/>
  <c r="D39" i="32"/>
  <c r="D40" i="32"/>
  <c r="D41" i="32"/>
  <c r="D42" i="32"/>
  <c r="D43" i="32"/>
  <c r="D2" i="32"/>
  <c r="D44" i="32" l="1"/>
  <c r="Y8" i="17"/>
  <c r="Y9" i="17"/>
  <c r="Y10" i="17"/>
  <c r="Y11" i="17"/>
  <c r="Y12" i="17"/>
  <c r="Y13" i="17"/>
  <c r="Y14" i="17"/>
  <c r="Y15" i="17"/>
  <c r="Y16" i="17"/>
  <c r="Y17" i="17"/>
  <c r="Y18" i="17"/>
  <c r="Y19" i="17"/>
  <c r="Y20" i="17"/>
  <c r="Y21" i="17"/>
  <c r="Y22" i="17"/>
  <c r="Y23" i="17"/>
  <c r="Y24" i="17"/>
  <c r="Y25" i="17"/>
  <c r="Y26" i="17"/>
  <c r="Y27" i="17"/>
  <c r="Y28" i="17"/>
  <c r="Y29" i="17"/>
  <c r="Y30" i="17"/>
  <c r="Y31" i="17"/>
  <c r="Y32" i="17"/>
  <c r="Y33" i="17"/>
  <c r="Y34" i="17"/>
  <c r="Y35" i="17"/>
  <c r="Y36" i="17"/>
  <c r="Y37" i="17"/>
  <c r="Y38" i="17"/>
  <c r="Y39" i="17"/>
  <c r="Y40" i="17"/>
  <c r="Y41" i="17"/>
  <c r="Y42" i="17"/>
  <c r="Y43" i="17"/>
  <c r="Y44" i="17"/>
  <c r="Y45" i="17"/>
  <c r="Y46" i="17"/>
  <c r="Y47" i="17"/>
  <c r="Y48" i="17"/>
  <c r="Y49" i="17"/>
  <c r="Y50" i="17"/>
  <c r="Y51" i="17"/>
  <c r="Y52" i="17"/>
  <c r="Y53" i="17"/>
  <c r="Y54" i="17"/>
  <c r="Y55" i="17"/>
  <c r="Y56" i="17"/>
  <c r="Y57" i="17"/>
  <c r="Y58" i="17"/>
  <c r="Y59" i="17"/>
  <c r="Y60" i="17"/>
  <c r="Y61" i="17"/>
  <c r="Y62" i="17"/>
  <c r="Y63" i="17"/>
  <c r="Y64" i="17"/>
  <c r="Y65" i="17"/>
  <c r="Y66" i="17"/>
  <c r="Y67" i="17"/>
  <c r="Y68" i="17"/>
  <c r="Y69" i="17"/>
  <c r="Y70" i="17"/>
  <c r="Y71" i="17"/>
  <c r="Y72" i="17"/>
  <c r="Y73" i="17"/>
  <c r="Y74" i="17"/>
  <c r="Y75" i="17"/>
  <c r="Y76" i="17"/>
  <c r="Y77" i="17"/>
  <c r="Y78" i="17"/>
  <c r="Y79" i="17"/>
  <c r="Y80" i="17"/>
  <c r="Y81" i="17"/>
  <c r="Y82" i="17"/>
  <c r="Y83" i="17"/>
  <c r="Y84" i="17"/>
  <c r="Y85" i="17"/>
  <c r="Y86" i="17"/>
  <c r="Y87" i="17"/>
  <c r="Y88" i="17"/>
  <c r="Y89" i="17"/>
  <c r="Y90" i="17"/>
  <c r="Y91" i="17"/>
  <c r="Y92" i="17"/>
  <c r="Y93" i="17"/>
  <c r="Y94" i="17"/>
  <c r="Y95" i="17"/>
  <c r="Y96" i="17"/>
  <c r="Y97" i="17"/>
  <c r="Y98" i="17"/>
  <c r="Y99" i="17"/>
  <c r="Y100" i="17"/>
  <c r="Y101" i="17"/>
  <c r="Y102" i="17"/>
  <c r="Y103" i="17"/>
  <c r="Y104" i="17"/>
  <c r="Y105" i="17"/>
  <c r="Y106" i="17"/>
  <c r="Y107" i="17"/>
  <c r="Y108" i="17"/>
  <c r="Y109" i="17"/>
  <c r="Y110" i="17"/>
  <c r="Y111" i="17"/>
  <c r="Y112" i="17"/>
  <c r="Y113" i="17"/>
  <c r="Y114" i="17"/>
  <c r="Y115" i="17"/>
  <c r="Y116" i="17"/>
  <c r="Y117" i="17"/>
  <c r="Y118" i="17"/>
  <c r="Y119" i="17"/>
  <c r="Y120" i="17"/>
  <c r="Y121" i="17"/>
  <c r="Y122" i="17"/>
  <c r="Y123" i="17"/>
  <c r="Y124" i="17"/>
  <c r="Y125" i="17"/>
  <c r="Y126" i="17"/>
  <c r="Y127" i="17"/>
  <c r="Y128" i="17"/>
  <c r="Y129" i="17"/>
  <c r="Y130" i="17"/>
  <c r="Y131" i="17"/>
  <c r="Y132" i="17"/>
  <c r="Y133" i="17"/>
  <c r="Y134" i="17"/>
  <c r="Y135" i="17"/>
  <c r="Y136" i="17"/>
  <c r="Y137" i="17"/>
  <c r="Y138" i="17"/>
  <c r="Y139" i="17"/>
  <c r="Y140" i="17"/>
  <c r="Y141" i="17"/>
  <c r="Y142" i="17"/>
  <c r="Y143" i="17"/>
  <c r="Y144" i="17"/>
  <c r="Y145" i="17"/>
  <c r="Y146" i="17"/>
  <c r="Y147" i="17"/>
  <c r="Y148" i="17"/>
  <c r="Y149" i="17"/>
  <c r="Y150" i="17"/>
  <c r="Y151" i="17"/>
  <c r="Y152" i="17"/>
  <c r="Y153" i="17"/>
  <c r="Y154" i="17"/>
  <c r="Y155" i="17"/>
  <c r="Y156" i="17"/>
  <c r="Y157" i="17"/>
  <c r="Y158" i="17"/>
  <c r="Y159" i="17"/>
  <c r="Y160" i="17"/>
  <c r="Y161" i="17"/>
  <c r="Y162" i="17"/>
  <c r="Y163" i="17"/>
  <c r="Y164" i="17"/>
  <c r="Y165" i="17"/>
  <c r="Y166" i="17"/>
  <c r="Y167" i="17"/>
  <c r="Y168" i="17"/>
  <c r="Y169" i="17"/>
  <c r="Y170" i="17"/>
  <c r="Y171" i="17"/>
  <c r="Y172" i="17"/>
  <c r="Y173" i="17"/>
  <c r="Y174" i="17"/>
  <c r="Y175" i="17"/>
  <c r="Y176" i="17"/>
  <c r="Y177" i="17"/>
  <c r="Y178" i="17"/>
  <c r="Y179" i="17"/>
  <c r="Y180" i="17"/>
  <c r="Y181" i="17"/>
  <c r="Y182" i="17"/>
  <c r="Y183" i="17"/>
  <c r="Y184" i="17"/>
  <c r="Y185" i="17"/>
  <c r="Y186" i="17"/>
  <c r="Y187" i="17"/>
  <c r="Y188" i="17"/>
  <c r="Y189" i="17"/>
  <c r="Y190" i="17"/>
  <c r="Y191" i="17"/>
  <c r="Y192" i="17"/>
  <c r="Y193" i="17"/>
  <c r="Y194" i="17"/>
  <c r="Y195" i="17"/>
  <c r="Y196" i="17"/>
  <c r="Y197" i="17"/>
  <c r="Y198" i="17"/>
  <c r="Y199" i="17"/>
  <c r="Y200" i="17"/>
  <c r="Y201" i="17"/>
  <c r="Y202" i="17"/>
  <c r="Y203" i="17"/>
  <c r="Y204" i="17"/>
  <c r="Y205" i="17"/>
  <c r="Y206" i="17"/>
  <c r="Y207" i="17"/>
  <c r="Y208" i="17"/>
  <c r="Y209" i="17"/>
  <c r="Y210" i="17"/>
  <c r="Y211" i="17"/>
  <c r="Y212" i="17"/>
  <c r="Y213" i="17"/>
  <c r="Y214" i="17"/>
  <c r="Y215" i="17"/>
  <c r="Y216" i="17"/>
  <c r="Y217" i="17"/>
  <c r="Y218" i="17"/>
  <c r="Y219" i="17"/>
  <c r="Y220" i="17"/>
  <c r="Y221" i="17"/>
  <c r="Y222" i="17"/>
  <c r="Y223" i="17"/>
  <c r="Y224" i="17"/>
  <c r="Y225" i="17"/>
  <c r="Y226" i="17"/>
  <c r="Y227" i="17"/>
  <c r="Y228" i="17"/>
  <c r="Y229" i="17"/>
  <c r="Y230" i="17"/>
  <c r="Y231" i="17"/>
  <c r="Y232" i="17"/>
  <c r="Y233" i="17"/>
  <c r="Y234" i="17"/>
  <c r="Y235" i="17"/>
  <c r="Y236" i="17"/>
  <c r="Y237" i="17"/>
  <c r="Y238" i="17"/>
  <c r="Y239" i="17"/>
  <c r="Y240" i="17"/>
  <c r="Y241" i="17"/>
  <c r="Y242" i="17"/>
  <c r="Y243" i="17"/>
  <c r="Y244" i="17"/>
  <c r="Y245" i="17"/>
  <c r="Y246" i="17"/>
  <c r="Y247" i="17"/>
  <c r="Y248" i="17"/>
  <c r="Y249" i="17"/>
  <c r="Y250" i="17"/>
  <c r="Y251" i="17"/>
  <c r="Y252" i="17"/>
  <c r="Y253" i="17"/>
  <c r="Y254" i="17"/>
  <c r="Y255" i="17"/>
  <c r="Y256" i="17"/>
  <c r="Y257" i="17"/>
  <c r="Y258" i="17"/>
  <c r="Y259" i="17"/>
  <c r="Y260" i="17"/>
  <c r="Y261" i="17"/>
  <c r="Y262" i="17"/>
  <c r="Y263" i="17"/>
  <c r="Y264" i="17"/>
  <c r="Y265" i="17"/>
  <c r="Y266" i="17"/>
  <c r="Y267" i="17"/>
  <c r="Y268" i="17"/>
  <c r="Y269" i="17"/>
  <c r="Y270" i="17"/>
  <c r="Y271" i="17"/>
  <c r="Y272" i="17"/>
  <c r="Y273" i="17"/>
  <c r="Y274" i="17"/>
  <c r="Y275" i="17"/>
  <c r="Y276" i="17"/>
  <c r="Y277" i="17"/>
  <c r="Y278" i="17"/>
  <c r="Y279" i="17"/>
  <c r="Y280" i="17"/>
  <c r="Y281" i="17"/>
  <c r="Y282" i="17"/>
  <c r="Y283" i="17"/>
  <c r="Y284" i="17"/>
  <c r="Y285" i="17"/>
  <c r="Y286" i="17"/>
  <c r="Y287" i="17"/>
  <c r="Y288" i="17"/>
  <c r="Y289" i="17"/>
  <c r="Y290" i="17"/>
  <c r="Y291" i="17"/>
  <c r="Y292" i="17"/>
  <c r="Y293" i="17"/>
  <c r="Y294" i="17"/>
  <c r="Y295" i="17"/>
  <c r="Y296" i="17"/>
  <c r="Y297" i="17"/>
  <c r="Y298" i="17"/>
  <c r="Y299" i="17"/>
  <c r="Y300" i="17"/>
  <c r="Y301" i="17"/>
  <c r="Y302" i="17"/>
  <c r="Y303" i="17"/>
  <c r="Y7" i="17"/>
  <c r="GP6" i="16" l="1"/>
  <c r="K3" i="28" l="1"/>
  <c r="B115" i="16" l="1"/>
  <c r="AD115" i="16"/>
  <c r="AP115" i="16"/>
  <c r="BB115" i="16"/>
  <c r="EE115" i="16"/>
  <c r="EF115" i="16"/>
  <c r="EG115" i="16"/>
  <c r="EH115" i="16"/>
  <c r="EO115" i="16"/>
  <c r="EP115" i="16"/>
  <c r="FG115" i="16"/>
  <c r="FH115" i="16"/>
  <c r="FI115" i="16"/>
  <c r="FJ115" i="16"/>
  <c r="FK115" i="16"/>
  <c r="FL115" i="16"/>
  <c r="FM115" i="16"/>
  <c r="FN115" i="16"/>
  <c r="FO115" i="16"/>
  <c r="FP115" i="16"/>
  <c r="FQ115" i="16"/>
  <c r="FR115" i="16"/>
  <c r="CA116" i="16"/>
  <c r="CB116" i="16"/>
  <c r="CC116" i="16"/>
  <c r="CD116" i="16"/>
  <c r="CE116" i="16"/>
  <c r="CF116" i="16"/>
  <c r="CG116" i="16"/>
  <c r="CH116" i="16"/>
  <c r="CI116" i="16"/>
  <c r="CJ116" i="16"/>
  <c r="CK116" i="16"/>
  <c r="CL116" i="16"/>
  <c r="DC116" i="16"/>
  <c r="DD116" i="16"/>
  <c r="DE116" i="16"/>
  <c r="DF116" i="16"/>
  <c r="DG116" i="16"/>
  <c r="DH116" i="16"/>
  <c r="DI116" i="16"/>
  <c r="DJ116" i="16"/>
  <c r="DK116" i="16"/>
  <c r="DL116" i="16"/>
  <c r="DM116" i="16"/>
  <c r="DN116" i="16"/>
  <c r="DQ116" i="16"/>
  <c r="DR116" i="16"/>
  <c r="DS116" i="16"/>
  <c r="DT116" i="16"/>
  <c r="DU116" i="16"/>
  <c r="DV116" i="16"/>
  <c r="DW116" i="16"/>
  <c r="DX116" i="16"/>
  <c r="DY116" i="16"/>
  <c r="DZ116" i="16"/>
  <c r="EA116" i="16"/>
  <c r="EB116" i="16"/>
  <c r="A115" i="16"/>
  <c r="B117" i="16" l="1"/>
  <c r="AD117" i="16"/>
  <c r="AP117" i="16"/>
  <c r="BB117" i="16"/>
  <c r="EE117" i="16"/>
  <c r="EF117" i="16"/>
  <c r="EG117" i="16"/>
  <c r="EH117" i="16"/>
  <c r="EO117" i="16"/>
  <c r="EP117" i="16"/>
  <c r="FG117" i="16"/>
  <c r="FH117" i="16"/>
  <c r="FI117" i="16"/>
  <c r="FJ117" i="16"/>
  <c r="FK117" i="16"/>
  <c r="FL117" i="16"/>
  <c r="FM117" i="16"/>
  <c r="FN117" i="16"/>
  <c r="FO117" i="16"/>
  <c r="FP117" i="16"/>
  <c r="FQ117" i="16"/>
  <c r="FR117" i="16"/>
  <c r="CA118" i="16"/>
  <c r="CB118" i="16"/>
  <c r="CC118" i="16"/>
  <c r="CD118" i="16"/>
  <c r="CE118" i="16"/>
  <c r="CF118" i="16"/>
  <c r="CG118" i="16"/>
  <c r="CH118" i="16"/>
  <c r="CI118" i="16"/>
  <c r="CJ118" i="16"/>
  <c r="CK118" i="16"/>
  <c r="CL118" i="16"/>
  <c r="DC118" i="16"/>
  <c r="DD118" i="16"/>
  <c r="DE118" i="16"/>
  <c r="DF118" i="16"/>
  <c r="DG118" i="16"/>
  <c r="DH118" i="16"/>
  <c r="DI118" i="16"/>
  <c r="DJ118" i="16"/>
  <c r="DK118" i="16"/>
  <c r="DL118" i="16"/>
  <c r="DM118" i="16"/>
  <c r="DN118" i="16"/>
  <c r="DQ118" i="16"/>
  <c r="DR118" i="16"/>
  <c r="DS118" i="16"/>
  <c r="DT118" i="16"/>
  <c r="DU118" i="16"/>
  <c r="DV118" i="16"/>
  <c r="DW118" i="16"/>
  <c r="DX118" i="16"/>
  <c r="DY118" i="16"/>
  <c r="DZ118" i="16"/>
  <c r="EA118" i="16"/>
  <c r="EB118" i="16"/>
  <c r="A117" i="16"/>
  <c r="EP605" i="16" l="1"/>
  <c r="EO605" i="16"/>
  <c r="EN605" i="16"/>
  <c r="HP605" i="16" s="1"/>
  <c r="EM605" i="16"/>
  <c r="HL605" i="16" s="1"/>
  <c r="EL605" i="16"/>
  <c r="HH605" i="16" s="1"/>
  <c r="EK605" i="16"/>
  <c r="HD605" i="16" s="1"/>
  <c r="EJ605" i="16"/>
  <c r="GZ605" i="16" s="1"/>
  <c r="EI605" i="16"/>
  <c r="GV605" i="16" s="1"/>
  <c r="EH605" i="16"/>
  <c r="EG605" i="16"/>
  <c r="EF605" i="16"/>
  <c r="EE605" i="16"/>
  <c r="EP603" i="16"/>
  <c r="EO603" i="16"/>
  <c r="EN603" i="16"/>
  <c r="HP603" i="16" s="1"/>
  <c r="EM603" i="16"/>
  <c r="HL603" i="16" s="1"/>
  <c r="EL603" i="16"/>
  <c r="HH603" i="16" s="1"/>
  <c r="EK603" i="16"/>
  <c r="HD603" i="16" s="1"/>
  <c r="EJ603" i="16"/>
  <c r="GZ603" i="16" s="1"/>
  <c r="EI603" i="16"/>
  <c r="GV603" i="16" s="1"/>
  <c r="EH603" i="16"/>
  <c r="EG603" i="16"/>
  <c r="EF603" i="16"/>
  <c r="EE603" i="16"/>
  <c r="EP601" i="16"/>
  <c r="EO601" i="16"/>
  <c r="EN601" i="16"/>
  <c r="HP601" i="16" s="1"/>
  <c r="EM601" i="16"/>
  <c r="HL601" i="16" s="1"/>
  <c r="EL601" i="16"/>
  <c r="HH601" i="16" s="1"/>
  <c r="EK601" i="16"/>
  <c r="HD601" i="16" s="1"/>
  <c r="EJ601" i="16"/>
  <c r="GZ601" i="16" s="1"/>
  <c r="EI601" i="16"/>
  <c r="GV601" i="16" s="1"/>
  <c r="EH601" i="16"/>
  <c r="EG601" i="16"/>
  <c r="EF601" i="16"/>
  <c r="EE601" i="16"/>
  <c r="EP599" i="16"/>
  <c r="EO599" i="16"/>
  <c r="EN599" i="16"/>
  <c r="HP599" i="16" s="1"/>
  <c r="EM599" i="16"/>
  <c r="HL599" i="16" s="1"/>
  <c r="EL599" i="16"/>
  <c r="HH599" i="16" s="1"/>
  <c r="EK599" i="16"/>
  <c r="HD599" i="16" s="1"/>
  <c r="EJ599" i="16"/>
  <c r="GZ599" i="16" s="1"/>
  <c r="EI599" i="16"/>
  <c r="GV599" i="16" s="1"/>
  <c r="EH599" i="16"/>
  <c r="EG599" i="16"/>
  <c r="EF599" i="16"/>
  <c r="EE599" i="16"/>
  <c r="EP597" i="16"/>
  <c r="EO597" i="16"/>
  <c r="EN597" i="16"/>
  <c r="HP597" i="16" s="1"/>
  <c r="EM597" i="16"/>
  <c r="HL597" i="16" s="1"/>
  <c r="EL597" i="16"/>
  <c r="HH597" i="16" s="1"/>
  <c r="EK597" i="16"/>
  <c r="HD597" i="16" s="1"/>
  <c r="EJ597" i="16"/>
  <c r="GZ597" i="16" s="1"/>
  <c r="EI597" i="16"/>
  <c r="GV597" i="16" s="1"/>
  <c r="EH597" i="16"/>
  <c r="EG597" i="16"/>
  <c r="EF597" i="16"/>
  <c r="EE597" i="16"/>
  <c r="EP595" i="16"/>
  <c r="EO595" i="16"/>
  <c r="EN595" i="16"/>
  <c r="HP595" i="16" s="1"/>
  <c r="EM595" i="16"/>
  <c r="HL595" i="16" s="1"/>
  <c r="EL595" i="16"/>
  <c r="HH595" i="16" s="1"/>
  <c r="EK595" i="16"/>
  <c r="HD595" i="16" s="1"/>
  <c r="EJ595" i="16"/>
  <c r="GZ595" i="16" s="1"/>
  <c r="EI595" i="16"/>
  <c r="GV595" i="16" s="1"/>
  <c r="EH595" i="16"/>
  <c r="EG595" i="16"/>
  <c r="EF595" i="16"/>
  <c r="EE595" i="16"/>
  <c r="EP593" i="16"/>
  <c r="EO593" i="16"/>
  <c r="EN593" i="16"/>
  <c r="HP593" i="16" s="1"/>
  <c r="EM593" i="16"/>
  <c r="HL593" i="16" s="1"/>
  <c r="EL593" i="16"/>
  <c r="HH593" i="16" s="1"/>
  <c r="EK593" i="16"/>
  <c r="HD593" i="16" s="1"/>
  <c r="EJ593" i="16"/>
  <c r="GZ593" i="16" s="1"/>
  <c r="EI593" i="16"/>
  <c r="GV593" i="16" s="1"/>
  <c r="EH593" i="16"/>
  <c r="EG593" i="16"/>
  <c r="EF593" i="16"/>
  <c r="EE593" i="16"/>
  <c r="EP591" i="16"/>
  <c r="EO591" i="16"/>
  <c r="EN591" i="16"/>
  <c r="HP591" i="16" s="1"/>
  <c r="EM591" i="16"/>
  <c r="HL591" i="16" s="1"/>
  <c r="EL591" i="16"/>
  <c r="HH591" i="16" s="1"/>
  <c r="EK591" i="16"/>
  <c r="HD591" i="16" s="1"/>
  <c r="EJ591" i="16"/>
  <c r="GZ591" i="16" s="1"/>
  <c r="EI591" i="16"/>
  <c r="GV591" i="16" s="1"/>
  <c r="EH591" i="16"/>
  <c r="EG591" i="16"/>
  <c r="EF591" i="16"/>
  <c r="EE591" i="16"/>
  <c r="EP589" i="16"/>
  <c r="EO589" i="16"/>
  <c r="EN589" i="16"/>
  <c r="HP589" i="16" s="1"/>
  <c r="EM589" i="16"/>
  <c r="HL589" i="16" s="1"/>
  <c r="EL589" i="16"/>
  <c r="HH589" i="16" s="1"/>
  <c r="EK589" i="16"/>
  <c r="HD589" i="16" s="1"/>
  <c r="EJ589" i="16"/>
  <c r="GZ589" i="16" s="1"/>
  <c r="EI589" i="16"/>
  <c r="GV589" i="16" s="1"/>
  <c r="EH589" i="16"/>
  <c r="EG589" i="16"/>
  <c r="EF589" i="16"/>
  <c r="EE589" i="16"/>
  <c r="EP587" i="16"/>
  <c r="EO587" i="16"/>
  <c r="EN587" i="16"/>
  <c r="HP587" i="16" s="1"/>
  <c r="EM587" i="16"/>
  <c r="HL587" i="16" s="1"/>
  <c r="EL587" i="16"/>
  <c r="HH587" i="16" s="1"/>
  <c r="EK587" i="16"/>
  <c r="HD587" i="16" s="1"/>
  <c r="EJ587" i="16"/>
  <c r="GZ587" i="16" s="1"/>
  <c r="EI587" i="16"/>
  <c r="GV587" i="16" s="1"/>
  <c r="EH587" i="16"/>
  <c r="EG587" i="16"/>
  <c r="EF587" i="16"/>
  <c r="EE587" i="16"/>
  <c r="EP585" i="16"/>
  <c r="EO585" i="16"/>
  <c r="EN585" i="16"/>
  <c r="HP585" i="16" s="1"/>
  <c r="EM585" i="16"/>
  <c r="HL585" i="16" s="1"/>
  <c r="EL585" i="16"/>
  <c r="HH585" i="16" s="1"/>
  <c r="EK585" i="16"/>
  <c r="HD585" i="16" s="1"/>
  <c r="EJ585" i="16"/>
  <c r="GZ585" i="16" s="1"/>
  <c r="EI585" i="16"/>
  <c r="GV585" i="16" s="1"/>
  <c r="EH585" i="16"/>
  <c r="EG585" i="16"/>
  <c r="EF585" i="16"/>
  <c r="EE585" i="16"/>
  <c r="EP583" i="16"/>
  <c r="EO583" i="16"/>
  <c r="EN583" i="16"/>
  <c r="HP583" i="16" s="1"/>
  <c r="EM583" i="16"/>
  <c r="HL583" i="16" s="1"/>
  <c r="EL583" i="16"/>
  <c r="HH583" i="16" s="1"/>
  <c r="EK583" i="16"/>
  <c r="HD583" i="16" s="1"/>
  <c r="EJ583" i="16"/>
  <c r="GZ583" i="16" s="1"/>
  <c r="EI583" i="16"/>
  <c r="GV583" i="16" s="1"/>
  <c r="EH583" i="16"/>
  <c r="EG583" i="16"/>
  <c r="EF583" i="16"/>
  <c r="EE583" i="16"/>
  <c r="EP581" i="16"/>
  <c r="EO581" i="16"/>
  <c r="EN581" i="16"/>
  <c r="HP581" i="16" s="1"/>
  <c r="EM581" i="16"/>
  <c r="HL581" i="16" s="1"/>
  <c r="EL581" i="16"/>
  <c r="HH581" i="16" s="1"/>
  <c r="EK581" i="16"/>
  <c r="HD581" i="16" s="1"/>
  <c r="EJ581" i="16"/>
  <c r="GZ581" i="16" s="1"/>
  <c r="EI581" i="16"/>
  <c r="GV581" i="16" s="1"/>
  <c r="EH581" i="16"/>
  <c r="EG581" i="16"/>
  <c r="EF581" i="16"/>
  <c r="EE581" i="16"/>
  <c r="EP579" i="16"/>
  <c r="EO579" i="16"/>
  <c r="EN579" i="16"/>
  <c r="HP579" i="16" s="1"/>
  <c r="EM579" i="16"/>
  <c r="HL579" i="16" s="1"/>
  <c r="EL579" i="16"/>
  <c r="HH579" i="16" s="1"/>
  <c r="EK579" i="16"/>
  <c r="HD579" i="16" s="1"/>
  <c r="EJ579" i="16"/>
  <c r="GZ579" i="16" s="1"/>
  <c r="EI579" i="16"/>
  <c r="GV579" i="16" s="1"/>
  <c r="EH579" i="16"/>
  <c r="EG579" i="16"/>
  <c r="EF579" i="16"/>
  <c r="EE579" i="16"/>
  <c r="EP577" i="16"/>
  <c r="EO577" i="16"/>
  <c r="EN577" i="16"/>
  <c r="HP577" i="16" s="1"/>
  <c r="EM577" i="16"/>
  <c r="HL577" i="16" s="1"/>
  <c r="EL577" i="16"/>
  <c r="HH577" i="16" s="1"/>
  <c r="EK577" i="16"/>
  <c r="HD577" i="16" s="1"/>
  <c r="EJ577" i="16"/>
  <c r="GZ577" i="16" s="1"/>
  <c r="EI577" i="16"/>
  <c r="GV577" i="16" s="1"/>
  <c r="EH577" i="16"/>
  <c r="EG577" i="16"/>
  <c r="EF577" i="16"/>
  <c r="EE577" i="16"/>
  <c r="EP575" i="16"/>
  <c r="EO575" i="16"/>
  <c r="EN575" i="16"/>
  <c r="HP575" i="16" s="1"/>
  <c r="EM575" i="16"/>
  <c r="HL575" i="16" s="1"/>
  <c r="EL575" i="16"/>
  <c r="HH575" i="16" s="1"/>
  <c r="EK575" i="16"/>
  <c r="HD575" i="16" s="1"/>
  <c r="EJ575" i="16"/>
  <c r="GZ575" i="16" s="1"/>
  <c r="EI575" i="16"/>
  <c r="GV575" i="16" s="1"/>
  <c r="EH575" i="16"/>
  <c r="EG575" i="16"/>
  <c r="EF575" i="16"/>
  <c r="EE575" i="16"/>
  <c r="EP573" i="16"/>
  <c r="EO573" i="16"/>
  <c r="EN573" i="16"/>
  <c r="HP573" i="16" s="1"/>
  <c r="EM573" i="16"/>
  <c r="HL573" i="16" s="1"/>
  <c r="EL573" i="16"/>
  <c r="HH573" i="16" s="1"/>
  <c r="EK573" i="16"/>
  <c r="HD573" i="16" s="1"/>
  <c r="EJ573" i="16"/>
  <c r="GZ573" i="16" s="1"/>
  <c r="EI573" i="16"/>
  <c r="GV573" i="16" s="1"/>
  <c r="EH573" i="16"/>
  <c r="EG573" i="16"/>
  <c r="EF573" i="16"/>
  <c r="EE573" i="16"/>
  <c r="EP571" i="16"/>
  <c r="EO571" i="16"/>
  <c r="EN571" i="16"/>
  <c r="HP571" i="16" s="1"/>
  <c r="EM571" i="16"/>
  <c r="HL571" i="16" s="1"/>
  <c r="EL571" i="16"/>
  <c r="HH571" i="16" s="1"/>
  <c r="EK571" i="16"/>
  <c r="HD571" i="16" s="1"/>
  <c r="EJ571" i="16"/>
  <c r="GZ571" i="16" s="1"/>
  <c r="EI571" i="16"/>
  <c r="GV571" i="16" s="1"/>
  <c r="EH571" i="16"/>
  <c r="EG571" i="16"/>
  <c r="EF571" i="16"/>
  <c r="EE571" i="16"/>
  <c r="EP569" i="16"/>
  <c r="EO569" i="16"/>
  <c r="EN569" i="16"/>
  <c r="HP569" i="16" s="1"/>
  <c r="EM569" i="16"/>
  <c r="HL569" i="16" s="1"/>
  <c r="EL569" i="16"/>
  <c r="HH569" i="16" s="1"/>
  <c r="EK569" i="16"/>
  <c r="HD569" i="16" s="1"/>
  <c r="EJ569" i="16"/>
  <c r="GZ569" i="16" s="1"/>
  <c r="EI569" i="16"/>
  <c r="GV569" i="16" s="1"/>
  <c r="EH569" i="16"/>
  <c r="EG569" i="16"/>
  <c r="EF569" i="16"/>
  <c r="EE569" i="16"/>
  <c r="EP567" i="16"/>
  <c r="EO567" i="16"/>
  <c r="EN567" i="16"/>
  <c r="HP567" i="16" s="1"/>
  <c r="EM567" i="16"/>
  <c r="HL567" i="16" s="1"/>
  <c r="EL567" i="16"/>
  <c r="HH567" i="16" s="1"/>
  <c r="EK567" i="16"/>
  <c r="HD567" i="16" s="1"/>
  <c r="EJ567" i="16"/>
  <c r="GZ567" i="16" s="1"/>
  <c r="EI567" i="16"/>
  <c r="GV567" i="16" s="1"/>
  <c r="EH567" i="16"/>
  <c r="EG567" i="16"/>
  <c r="EF567" i="16"/>
  <c r="EE567" i="16"/>
  <c r="EP565" i="16"/>
  <c r="EO565" i="16"/>
  <c r="EN565" i="16"/>
  <c r="HP565" i="16" s="1"/>
  <c r="EM565" i="16"/>
  <c r="HL565" i="16" s="1"/>
  <c r="EL565" i="16"/>
  <c r="HH565" i="16" s="1"/>
  <c r="EK565" i="16"/>
  <c r="HD565" i="16" s="1"/>
  <c r="EJ565" i="16"/>
  <c r="GZ565" i="16" s="1"/>
  <c r="EI565" i="16"/>
  <c r="GV565" i="16" s="1"/>
  <c r="EH565" i="16"/>
  <c r="EG565" i="16"/>
  <c r="EF565" i="16"/>
  <c r="EE565" i="16"/>
  <c r="EP563" i="16"/>
  <c r="EO563" i="16"/>
  <c r="EN563" i="16"/>
  <c r="HP563" i="16" s="1"/>
  <c r="EM563" i="16"/>
  <c r="HL563" i="16" s="1"/>
  <c r="EL563" i="16"/>
  <c r="HH563" i="16" s="1"/>
  <c r="EK563" i="16"/>
  <c r="HD563" i="16" s="1"/>
  <c r="EJ563" i="16"/>
  <c r="GZ563" i="16" s="1"/>
  <c r="EI563" i="16"/>
  <c r="GV563" i="16" s="1"/>
  <c r="EH563" i="16"/>
  <c r="EG563" i="16"/>
  <c r="EF563" i="16"/>
  <c r="EE563" i="16"/>
  <c r="EP561" i="16"/>
  <c r="EO561" i="16"/>
  <c r="EN561" i="16"/>
  <c r="HP561" i="16" s="1"/>
  <c r="EM561" i="16"/>
  <c r="HL561" i="16" s="1"/>
  <c r="EL561" i="16"/>
  <c r="HH561" i="16" s="1"/>
  <c r="EK561" i="16"/>
  <c r="HD561" i="16" s="1"/>
  <c r="EJ561" i="16"/>
  <c r="GZ561" i="16" s="1"/>
  <c r="EI561" i="16"/>
  <c r="GV561" i="16" s="1"/>
  <c r="EH561" i="16"/>
  <c r="EG561" i="16"/>
  <c r="EF561" i="16"/>
  <c r="EE561" i="16"/>
  <c r="EP559" i="16"/>
  <c r="EO559" i="16"/>
  <c r="EN559" i="16"/>
  <c r="HP559" i="16" s="1"/>
  <c r="EM559" i="16"/>
  <c r="HL559" i="16" s="1"/>
  <c r="EL559" i="16"/>
  <c r="HH559" i="16" s="1"/>
  <c r="EK559" i="16"/>
  <c r="HD559" i="16" s="1"/>
  <c r="EJ559" i="16"/>
  <c r="GZ559" i="16" s="1"/>
  <c r="EI559" i="16"/>
  <c r="GV559" i="16" s="1"/>
  <c r="EH559" i="16"/>
  <c r="EG559" i="16"/>
  <c r="EF559" i="16"/>
  <c r="EE559" i="16"/>
  <c r="EP557" i="16"/>
  <c r="EO557" i="16"/>
  <c r="EN557" i="16"/>
  <c r="HP557" i="16" s="1"/>
  <c r="EM557" i="16"/>
  <c r="HL557" i="16" s="1"/>
  <c r="EL557" i="16"/>
  <c r="HH557" i="16" s="1"/>
  <c r="EK557" i="16"/>
  <c r="HD557" i="16" s="1"/>
  <c r="EJ557" i="16"/>
  <c r="GZ557" i="16" s="1"/>
  <c r="EI557" i="16"/>
  <c r="GV557" i="16" s="1"/>
  <c r="EH557" i="16"/>
  <c r="EG557" i="16"/>
  <c r="EF557" i="16"/>
  <c r="EE557" i="16"/>
  <c r="EP555" i="16"/>
  <c r="EO555" i="16"/>
  <c r="EN555" i="16"/>
  <c r="HP555" i="16" s="1"/>
  <c r="EM555" i="16"/>
  <c r="HL555" i="16" s="1"/>
  <c r="EL555" i="16"/>
  <c r="HH555" i="16" s="1"/>
  <c r="EK555" i="16"/>
  <c r="HD555" i="16" s="1"/>
  <c r="EJ555" i="16"/>
  <c r="GZ555" i="16" s="1"/>
  <c r="EI555" i="16"/>
  <c r="GV555" i="16" s="1"/>
  <c r="EH555" i="16"/>
  <c r="EG555" i="16"/>
  <c r="EF555" i="16"/>
  <c r="EE555" i="16"/>
  <c r="EP553" i="16"/>
  <c r="EO553" i="16"/>
  <c r="EN553" i="16"/>
  <c r="HP553" i="16" s="1"/>
  <c r="EM553" i="16"/>
  <c r="HL553" i="16" s="1"/>
  <c r="EL553" i="16"/>
  <c r="HH553" i="16" s="1"/>
  <c r="EK553" i="16"/>
  <c r="HD553" i="16" s="1"/>
  <c r="EJ553" i="16"/>
  <c r="GZ553" i="16" s="1"/>
  <c r="EI553" i="16"/>
  <c r="GV553" i="16" s="1"/>
  <c r="EH553" i="16"/>
  <c r="EG553" i="16"/>
  <c r="EF553" i="16"/>
  <c r="EE553" i="16"/>
  <c r="EP551" i="16"/>
  <c r="EO551" i="16"/>
  <c r="EN551" i="16"/>
  <c r="HP551" i="16" s="1"/>
  <c r="EM551" i="16"/>
  <c r="HL551" i="16" s="1"/>
  <c r="EL551" i="16"/>
  <c r="HH551" i="16" s="1"/>
  <c r="EK551" i="16"/>
  <c r="HD551" i="16" s="1"/>
  <c r="EJ551" i="16"/>
  <c r="GZ551" i="16" s="1"/>
  <c r="EI551" i="16"/>
  <c r="GV551" i="16" s="1"/>
  <c r="EH551" i="16"/>
  <c r="EG551" i="16"/>
  <c r="EF551" i="16"/>
  <c r="EE551" i="16"/>
  <c r="EP549" i="16"/>
  <c r="EO549" i="16"/>
  <c r="EN549" i="16"/>
  <c r="HP549" i="16" s="1"/>
  <c r="EM549" i="16"/>
  <c r="HL549" i="16" s="1"/>
  <c r="EL549" i="16"/>
  <c r="HH549" i="16" s="1"/>
  <c r="EK549" i="16"/>
  <c r="HD549" i="16" s="1"/>
  <c r="EJ549" i="16"/>
  <c r="GZ549" i="16" s="1"/>
  <c r="EI549" i="16"/>
  <c r="GV549" i="16" s="1"/>
  <c r="EH549" i="16"/>
  <c r="EG549" i="16"/>
  <c r="EF549" i="16"/>
  <c r="EE549" i="16"/>
  <c r="EP547" i="16"/>
  <c r="EO547" i="16"/>
  <c r="EN547" i="16"/>
  <c r="HP547" i="16" s="1"/>
  <c r="EM547" i="16"/>
  <c r="HL547" i="16" s="1"/>
  <c r="EL547" i="16"/>
  <c r="HH547" i="16" s="1"/>
  <c r="EK547" i="16"/>
  <c r="HD547" i="16" s="1"/>
  <c r="EJ547" i="16"/>
  <c r="GZ547" i="16" s="1"/>
  <c r="EI547" i="16"/>
  <c r="GV547" i="16" s="1"/>
  <c r="EH547" i="16"/>
  <c r="EG547" i="16"/>
  <c r="EF547" i="16"/>
  <c r="EE547" i="16"/>
  <c r="EP545" i="16"/>
  <c r="EO545" i="16"/>
  <c r="EN545" i="16"/>
  <c r="HP545" i="16" s="1"/>
  <c r="EM545" i="16"/>
  <c r="HL545" i="16" s="1"/>
  <c r="EL545" i="16"/>
  <c r="HH545" i="16" s="1"/>
  <c r="EK545" i="16"/>
  <c r="HD545" i="16" s="1"/>
  <c r="EJ545" i="16"/>
  <c r="GZ545" i="16" s="1"/>
  <c r="EI545" i="16"/>
  <c r="GV545" i="16" s="1"/>
  <c r="EH545" i="16"/>
  <c r="EG545" i="16"/>
  <c r="EF545" i="16"/>
  <c r="EE545" i="16"/>
  <c r="EP543" i="16"/>
  <c r="EO543" i="16"/>
  <c r="EN543" i="16"/>
  <c r="HP543" i="16" s="1"/>
  <c r="EM543" i="16"/>
  <c r="HL543" i="16" s="1"/>
  <c r="EL543" i="16"/>
  <c r="HH543" i="16" s="1"/>
  <c r="EK543" i="16"/>
  <c r="HD543" i="16" s="1"/>
  <c r="EJ543" i="16"/>
  <c r="GZ543" i="16" s="1"/>
  <c r="EI543" i="16"/>
  <c r="GV543" i="16" s="1"/>
  <c r="EH543" i="16"/>
  <c r="EG543" i="16"/>
  <c r="EF543" i="16"/>
  <c r="EE543" i="16"/>
  <c r="EP541" i="16"/>
  <c r="EO541" i="16"/>
  <c r="EN541" i="16"/>
  <c r="HP541" i="16" s="1"/>
  <c r="EM541" i="16"/>
  <c r="HL541" i="16" s="1"/>
  <c r="EL541" i="16"/>
  <c r="HH541" i="16" s="1"/>
  <c r="EK541" i="16"/>
  <c r="HD541" i="16" s="1"/>
  <c r="EJ541" i="16"/>
  <c r="GZ541" i="16" s="1"/>
  <c r="EI541" i="16"/>
  <c r="GV541" i="16" s="1"/>
  <c r="EH541" i="16"/>
  <c r="EG541" i="16"/>
  <c r="EF541" i="16"/>
  <c r="EE541" i="16"/>
  <c r="EP539" i="16"/>
  <c r="EO539" i="16"/>
  <c r="EN539" i="16"/>
  <c r="HP539" i="16" s="1"/>
  <c r="EM539" i="16"/>
  <c r="HL539" i="16" s="1"/>
  <c r="EL539" i="16"/>
  <c r="HH539" i="16" s="1"/>
  <c r="EK539" i="16"/>
  <c r="HD539" i="16" s="1"/>
  <c r="EJ539" i="16"/>
  <c r="GZ539" i="16" s="1"/>
  <c r="EI539" i="16"/>
  <c r="GV539" i="16" s="1"/>
  <c r="EH539" i="16"/>
  <c r="EG539" i="16"/>
  <c r="EF539" i="16"/>
  <c r="EE539" i="16"/>
  <c r="EP537" i="16"/>
  <c r="EO537" i="16"/>
  <c r="EN537" i="16"/>
  <c r="HP537" i="16" s="1"/>
  <c r="EM537" i="16"/>
  <c r="HL537" i="16" s="1"/>
  <c r="EL537" i="16"/>
  <c r="HH537" i="16" s="1"/>
  <c r="EK537" i="16"/>
  <c r="HD537" i="16" s="1"/>
  <c r="EJ537" i="16"/>
  <c r="GZ537" i="16" s="1"/>
  <c r="EI537" i="16"/>
  <c r="GV537" i="16" s="1"/>
  <c r="EH537" i="16"/>
  <c r="EG537" i="16"/>
  <c r="EF537" i="16"/>
  <c r="EE537" i="16"/>
  <c r="EP535" i="16"/>
  <c r="EO535" i="16"/>
  <c r="EN535" i="16"/>
  <c r="HP535" i="16" s="1"/>
  <c r="EM535" i="16"/>
  <c r="HL535" i="16" s="1"/>
  <c r="EL535" i="16"/>
  <c r="HH535" i="16" s="1"/>
  <c r="EK535" i="16"/>
  <c r="HD535" i="16" s="1"/>
  <c r="EJ535" i="16"/>
  <c r="GZ535" i="16" s="1"/>
  <c r="EI535" i="16"/>
  <c r="GV535" i="16" s="1"/>
  <c r="EH535" i="16"/>
  <c r="EG535" i="16"/>
  <c r="EF535" i="16"/>
  <c r="EE535" i="16"/>
  <c r="EP533" i="16"/>
  <c r="EO533" i="16"/>
  <c r="EN533" i="16"/>
  <c r="HP533" i="16" s="1"/>
  <c r="EM533" i="16"/>
  <c r="HL533" i="16" s="1"/>
  <c r="EL533" i="16"/>
  <c r="HH533" i="16" s="1"/>
  <c r="EK533" i="16"/>
  <c r="HD533" i="16" s="1"/>
  <c r="EJ533" i="16"/>
  <c r="GZ533" i="16" s="1"/>
  <c r="EI533" i="16"/>
  <c r="GV533" i="16" s="1"/>
  <c r="EH533" i="16"/>
  <c r="EG533" i="16"/>
  <c r="EF533" i="16"/>
  <c r="EE533" i="16"/>
  <c r="EP531" i="16"/>
  <c r="EO531" i="16"/>
  <c r="EN531" i="16"/>
  <c r="HP531" i="16" s="1"/>
  <c r="EM531" i="16"/>
  <c r="HL531" i="16" s="1"/>
  <c r="EL531" i="16"/>
  <c r="HH531" i="16" s="1"/>
  <c r="EK531" i="16"/>
  <c r="HD531" i="16" s="1"/>
  <c r="EJ531" i="16"/>
  <c r="GZ531" i="16" s="1"/>
  <c r="EI531" i="16"/>
  <c r="GV531" i="16" s="1"/>
  <c r="EH531" i="16"/>
  <c r="EG531" i="16"/>
  <c r="EF531" i="16"/>
  <c r="EE531" i="16"/>
  <c r="EP529" i="16"/>
  <c r="EO529" i="16"/>
  <c r="EN529" i="16"/>
  <c r="HP529" i="16" s="1"/>
  <c r="EM529" i="16"/>
  <c r="HL529" i="16" s="1"/>
  <c r="EL529" i="16"/>
  <c r="HH529" i="16" s="1"/>
  <c r="EK529" i="16"/>
  <c r="HD529" i="16" s="1"/>
  <c r="EJ529" i="16"/>
  <c r="GZ529" i="16" s="1"/>
  <c r="EI529" i="16"/>
  <c r="GV529" i="16" s="1"/>
  <c r="EH529" i="16"/>
  <c r="EG529" i="16"/>
  <c r="EF529" i="16"/>
  <c r="EE529" i="16"/>
  <c r="EP527" i="16"/>
  <c r="EO527" i="16"/>
  <c r="EN527" i="16"/>
  <c r="HP527" i="16" s="1"/>
  <c r="EM527" i="16"/>
  <c r="HL527" i="16" s="1"/>
  <c r="EL527" i="16"/>
  <c r="HH527" i="16" s="1"/>
  <c r="EK527" i="16"/>
  <c r="HD527" i="16" s="1"/>
  <c r="EJ527" i="16"/>
  <c r="GZ527" i="16" s="1"/>
  <c r="EI527" i="16"/>
  <c r="GV527" i="16" s="1"/>
  <c r="EH527" i="16"/>
  <c r="EG527" i="16"/>
  <c r="EF527" i="16"/>
  <c r="EE527" i="16"/>
  <c r="EP525" i="16"/>
  <c r="EO525" i="16"/>
  <c r="EN525" i="16"/>
  <c r="HP525" i="16" s="1"/>
  <c r="EM525" i="16"/>
  <c r="HL525" i="16" s="1"/>
  <c r="EL525" i="16"/>
  <c r="HH525" i="16" s="1"/>
  <c r="EK525" i="16"/>
  <c r="HD525" i="16" s="1"/>
  <c r="EJ525" i="16"/>
  <c r="GZ525" i="16" s="1"/>
  <c r="EI525" i="16"/>
  <c r="GV525" i="16" s="1"/>
  <c r="EH525" i="16"/>
  <c r="EG525" i="16"/>
  <c r="EF525" i="16"/>
  <c r="EE525" i="16"/>
  <c r="EP523" i="16"/>
  <c r="EO523" i="16"/>
  <c r="EN523" i="16"/>
  <c r="HP523" i="16" s="1"/>
  <c r="EM523" i="16"/>
  <c r="HL523" i="16" s="1"/>
  <c r="EL523" i="16"/>
  <c r="HH523" i="16" s="1"/>
  <c r="EK523" i="16"/>
  <c r="HD523" i="16" s="1"/>
  <c r="EJ523" i="16"/>
  <c r="GZ523" i="16" s="1"/>
  <c r="EI523" i="16"/>
  <c r="GV523" i="16" s="1"/>
  <c r="EH523" i="16"/>
  <c r="EG523" i="16"/>
  <c r="EF523" i="16"/>
  <c r="EE523" i="16"/>
  <c r="EP521" i="16"/>
  <c r="EO521" i="16"/>
  <c r="EN521" i="16"/>
  <c r="HP521" i="16" s="1"/>
  <c r="EM521" i="16"/>
  <c r="HL521" i="16" s="1"/>
  <c r="EL521" i="16"/>
  <c r="HH521" i="16" s="1"/>
  <c r="EK521" i="16"/>
  <c r="HD521" i="16" s="1"/>
  <c r="EJ521" i="16"/>
  <c r="GZ521" i="16" s="1"/>
  <c r="EI521" i="16"/>
  <c r="GV521" i="16" s="1"/>
  <c r="EH521" i="16"/>
  <c r="EG521" i="16"/>
  <c r="EF521" i="16"/>
  <c r="EE521" i="16"/>
  <c r="EP519" i="16"/>
  <c r="EO519" i="16"/>
  <c r="EN519" i="16"/>
  <c r="HP519" i="16" s="1"/>
  <c r="EM519" i="16"/>
  <c r="HL519" i="16" s="1"/>
  <c r="EL519" i="16"/>
  <c r="HH519" i="16" s="1"/>
  <c r="EK519" i="16"/>
  <c r="HD519" i="16" s="1"/>
  <c r="EJ519" i="16"/>
  <c r="GZ519" i="16" s="1"/>
  <c r="EI519" i="16"/>
  <c r="GV519" i="16" s="1"/>
  <c r="EH519" i="16"/>
  <c r="EG519" i="16"/>
  <c r="EF519" i="16"/>
  <c r="EE519" i="16"/>
  <c r="EP517" i="16"/>
  <c r="EO517" i="16"/>
  <c r="EN517" i="16"/>
  <c r="HP517" i="16" s="1"/>
  <c r="EM517" i="16"/>
  <c r="HL517" i="16" s="1"/>
  <c r="EL517" i="16"/>
  <c r="HH517" i="16" s="1"/>
  <c r="EK517" i="16"/>
  <c r="HD517" i="16" s="1"/>
  <c r="EJ517" i="16"/>
  <c r="GZ517" i="16" s="1"/>
  <c r="EI517" i="16"/>
  <c r="GV517" i="16" s="1"/>
  <c r="EH517" i="16"/>
  <c r="EG517" i="16"/>
  <c r="EF517" i="16"/>
  <c r="EE517" i="16"/>
  <c r="EP515" i="16"/>
  <c r="EO515" i="16"/>
  <c r="EN515" i="16"/>
  <c r="HP515" i="16" s="1"/>
  <c r="EM515" i="16"/>
  <c r="HL515" i="16" s="1"/>
  <c r="EL515" i="16"/>
  <c r="HH515" i="16" s="1"/>
  <c r="EK515" i="16"/>
  <c r="HD515" i="16" s="1"/>
  <c r="EJ515" i="16"/>
  <c r="GZ515" i="16" s="1"/>
  <c r="EI515" i="16"/>
  <c r="GV515" i="16" s="1"/>
  <c r="EH515" i="16"/>
  <c r="EG515" i="16"/>
  <c r="EF515" i="16"/>
  <c r="EE515" i="16"/>
  <c r="EP513" i="16"/>
  <c r="EO513" i="16"/>
  <c r="EN513" i="16"/>
  <c r="HP513" i="16" s="1"/>
  <c r="EM513" i="16"/>
  <c r="HL513" i="16" s="1"/>
  <c r="EL513" i="16"/>
  <c r="HH513" i="16" s="1"/>
  <c r="EK513" i="16"/>
  <c r="HD513" i="16" s="1"/>
  <c r="EJ513" i="16"/>
  <c r="GZ513" i="16" s="1"/>
  <c r="EI513" i="16"/>
  <c r="GV513" i="16" s="1"/>
  <c r="EH513" i="16"/>
  <c r="EG513" i="16"/>
  <c r="EF513" i="16"/>
  <c r="EE513" i="16"/>
  <c r="EP511" i="16"/>
  <c r="EO511" i="16"/>
  <c r="EN511" i="16"/>
  <c r="HP511" i="16" s="1"/>
  <c r="EM511" i="16"/>
  <c r="HL511" i="16" s="1"/>
  <c r="EL511" i="16"/>
  <c r="HH511" i="16" s="1"/>
  <c r="EK511" i="16"/>
  <c r="HD511" i="16" s="1"/>
  <c r="EJ511" i="16"/>
  <c r="GZ511" i="16" s="1"/>
  <c r="EI511" i="16"/>
  <c r="GV511" i="16" s="1"/>
  <c r="EH511" i="16"/>
  <c r="EG511" i="16"/>
  <c r="EF511" i="16"/>
  <c r="EE511" i="16"/>
  <c r="EP509" i="16"/>
  <c r="EO509" i="16"/>
  <c r="EN509" i="16"/>
  <c r="HP509" i="16" s="1"/>
  <c r="EM509" i="16"/>
  <c r="HL509" i="16" s="1"/>
  <c r="EL509" i="16"/>
  <c r="HH509" i="16" s="1"/>
  <c r="EK509" i="16"/>
  <c r="HD509" i="16" s="1"/>
  <c r="EJ509" i="16"/>
  <c r="GZ509" i="16" s="1"/>
  <c r="EI509" i="16"/>
  <c r="GV509" i="16" s="1"/>
  <c r="EH509" i="16"/>
  <c r="EG509" i="16"/>
  <c r="EF509" i="16"/>
  <c r="EE509" i="16"/>
  <c r="EP507" i="16"/>
  <c r="EO507" i="16"/>
  <c r="EN507" i="16"/>
  <c r="HP507" i="16" s="1"/>
  <c r="EM507" i="16"/>
  <c r="HL507" i="16" s="1"/>
  <c r="EL507" i="16"/>
  <c r="HH507" i="16" s="1"/>
  <c r="EK507" i="16"/>
  <c r="HD507" i="16" s="1"/>
  <c r="EJ507" i="16"/>
  <c r="GZ507" i="16" s="1"/>
  <c r="EI507" i="16"/>
  <c r="GV507" i="16" s="1"/>
  <c r="EH507" i="16"/>
  <c r="EG507" i="16"/>
  <c r="EF507" i="16"/>
  <c r="EE507" i="16"/>
  <c r="EP505" i="16"/>
  <c r="EO505" i="16"/>
  <c r="EN505" i="16"/>
  <c r="HP505" i="16" s="1"/>
  <c r="EM505" i="16"/>
  <c r="HL505" i="16" s="1"/>
  <c r="EL505" i="16"/>
  <c r="HH505" i="16" s="1"/>
  <c r="EK505" i="16"/>
  <c r="HD505" i="16" s="1"/>
  <c r="EJ505" i="16"/>
  <c r="GZ505" i="16" s="1"/>
  <c r="EI505" i="16"/>
  <c r="GV505" i="16" s="1"/>
  <c r="EH505" i="16"/>
  <c r="EG505" i="16"/>
  <c r="EF505" i="16"/>
  <c r="EE505" i="16"/>
  <c r="EP503" i="16"/>
  <c r="EO503" i="16"/>
  <c r="EN503" i="16"/>
  <c r="HP503" i="16" s="1"/>
  <c r="EM503" i="16"/>
  <c r="HL503" i="16" s="1"/>
  <c r="EL503" i="16"/>
  <c r="HH503" i="16" s="1"/>
  <c r="EK503" i="16"/>
  <c r="HD503" i="16" s="1"/>
  <c r="EJ503" i="16"/>
  <c r="GZ503" i="16" s="1"/>
  <c r="EI503" i="16"/>
  <c r="GV503" i="16" s="1"/>
  <c r="EH503" i="16"/>
  <c r="EG503" i="16"/>
  <c r="EF503" i="16"/>
  <c r="EE503" i="16"/>
  <c r="EP501" i="16"/>
  <c r="EO501" i="16"/>
  <c r="EN501" i="16"/>
  <c r="HP501" i="16" s="1"/>
  <c r="EM501" i="16"/>
  <c r="HL501" i="16" s="1"/>
  <c r="EL501" i="16"/>
  <c r="HH501" i="16" s="1"/>
  <c r="EK501" i="16"/>
  <c r="HD501" i="16" s="1"/>
  <c r="EJ501" i="16"/>
  <c r="GZ501" i="16" s="1"/>
  <c r="EI501" i="16"/>
  <c r="GV501" i="16" s="1"/>
  <c r="EH501" i="16"/>
  <c r="EG501" i="16"/>
  <c r="EF501" i="16"/>
  <c r="EE501" i="16"/>
  <c r="EP499" i="16"/>
  <c r="EO499" i="16"/>
  <c r="EN499" i="16"/>
  <c r="HP499" i="16" s="1"/>
  <c r="EM499" i="16"/>
  <c r="HL499" i="16" s="1"/>
  <c r="EL499" i="16"/>
  <c r="HH499" i="16" s="1"/>
  <c r="EK499" i="16"/>
  <c r="HD499" i="16" s="1"/>
  <c r="EJ499" i="16"/>
  <c r="GZ499" i="16" s="1"/>
  <c r="EI499" i="16"/>
  <c r="GV499" i="16" s="1"/>
  <c r="EH499" i="16"/>
  <c r="EG499" i="16"/>
  <c r="EF499" i="16"/>
  <c r="EE499" i="16"/>
  <c r="EP497" i="16"/>
  <c r="EO497" i="16"/>
  <c r="EN497" i="16"/>
  <c r="HP497" i="16" s="1"/>
  <c r="EM497" i="16"/>
  <c r="HL497" i="16" s="1"/>
  <c r="EL497" i="16"/>
  <c r="HH497" i="16" s="1"/>
  <c r="EK497" i="16"/>
  <c r="HD497" i="16" s="1"/>
  <c r="EJ497" i="16"/>
  <c r="GZ497" i="16" s="1"/>
  <c r="EI497" i="16"/>
  <c r="GV497" i="16" s="1"/>
  <c r="EH497" i="16"/>
  <c r="EG497" i="16"/>
  <c r="EF497" i="16"/>
  <c r="EE497" i="16"/>
  <c r="EP495" i="16"/>
  <c r="EO495" i="16"/>
  <c r="EN495" i="16"/>
  <c r="HP495" i="16" s="1"/>
  <c r="EM495" i="16"/>
  <c r="HL495" i="16" s="1"/>
  <c r="EL495" i="16"/>
  <c r="HH495" i="16" s="1"/>
  <c r="EK495" i="16"/>
  <c r="HD495" i="16" s="1"/>
  <c r="EJ495" i="16"/>
  <c r="GZ495" i="16" s="1"/>
  <c r="EI495" i="16"/>
  <c r="GV495" i="16" s="1"/>
  <c r="EH495" i="16"/>
  <c r="EG495" i="16"/>
  <c r="EF495" i="16"/>
  <c r="EE495" i="16"/>
  <c r="EP493" i="16"/>
  <c r="EO493" i="16"/>
  <c r="EN493" i="16"/>
  <c r="HP493" i="16" s="1"/>
  <c r="EM493" i="16"/>
  <c r="HL493" i="16" s="1"/>
  <c r="EL493" i="16"/>
  <c r="HH493" i="16" s="1"/>
  <c r="EK493" i="16"/>
  <c r="HD493" i="16" s="1"/>
  <c r="EJ493" i="16"/>
  <c r="GZ493" i="16" s="1"/>
  <c r="EI493" i="16"/>
  <c r="GV493" i="16" s="1"/>
  <c r="EH493" i="16"/>
  <c r="EG493" i="16"/>
  <c r="EF493" i="16"/>
  <c r="EE493" i="16"/>
  <c r="EP491" i="16"/>
  <c r="EO491" i="16"/>
  <c r="EN491" i="16"/>
  <c r="HP491" i="16" s="1"/>
  <c r="EM491" i="16"/>
  <c r="HL491" i="16" s="1"/>
  <c r="EL491" i="16"/>
  <c r="HH491" i="16" s="1"/>
  <c r="EK491" i="16"/>
  <c r="HD491" i="16" s="1"/>
  <c r="EJ491" i="16"/>
  <c r="GZ491" i="16" s="1"/>
  <c r="EI491" i="16"/>
  <c r="GV491" i="16" s="1"/>
  <c r="EH491" i="16"/>
  <c r="EG491" i="16"/>
  <c r="EF491" i="16"/>
  <c r="EE491" i="16"/>
  <c r="EP489" i="16"/>
  <c r="EO489" i="16"/>
  <c r="EN489" i="16"/>
  <c r="HP489" i="16" s="1"/>
  <c r="EM489" i="16"/>
  <c r="HL489" i="16" s="1"/>
  <c r="EL489" i="16"/>
  <c r="HH489" i="16" s="1"/>
  <c r="EK489" i="16"/>
  <c r="HD489" i="16" s="1"/>
  <c r="EJ489" i="16"/>
  <c r="GZ489" i="16" s="1"/>
  <c r="EI489" i="16"/>
  <c r="GV489" i="16" s="1"/>
  <c r="EH489" i="16"/>
  <c r="EG489" i="16"/>
  <c r="EF489" i="16"/>
  <c r="EE489" i="16"/>
  <c r="EP487" i="16"/>
  <c r="EO487" i="16"/>
  <c r="EN487" i="16"/>
  <c r="HP487" i="16" s="1"/>
  <c r="EM487" i="16"/>
  <c r="HL487" i="16" s="1"/>
  <c r="EL487" i="16"/>
  <c r="HH487" i="16" s="1"/>
  <c r="EK487" i="16"/>
  <c r="HD487" i="16" s="1"/>
  <c r="EJ487" i="16"/>
  <c r="GZ487" i="16" s="1"/>
  <c r="EI487" i="16"/>
  <c r="GV487" i="16" s="1"/>
  <c r="EH487" i="16"/>
  <c r="EG487" i="16"/>
  <c r="EF487" i="16"/>
  <c r="EE487" i="16"/>
  <c r="EP485" i="16"/>
  <c r="EO485" i="16"/>
  <c r="EN485" i="16"/>
  <c r="HP485" i="16" s="1"/>
  <c r="EM485" i="16"/>
  <c r="HL485" i="16" s="1"/>
  <c r="EL485" i="16"/>
  <c r="HH485" i="16" s="1"/>
  <c r="EK485" i="16"/>
  <c r="HD485" i="16" s="1"/>
  <c r="EJ485" i="16"/>
  <c r="GZ485" i="16" s="1"/>
  <c r="EI485" i="16"/>
  <c r="GV485" i="16" s="1"/>
  <c r="EH485" i="16"/>
  <c r="EG485" i="16"/>
  <c r="EF485" i="16"/>
  <c r="EE485" i="16"/>
  <c r="EP483" i="16"/>
  <c r="EO483" i="16"/>
  <c r="EN483" i="16"/>
  <c r="HP483" i="16" s="1"/>
  <c r="EM483" i="16"/>
  <c r="HL483" i="16" s="1"/>
  <c r="EL483" i="16"/>
  <c r="HH483" i="16" s="1"/>
  <c r="EK483" i="16"/>
  <c r="HD483" i="16" s="1"/>
  <c r="EJ483" i="16"/>
  <c r="GZ483" i="16" s="1"/>
  <c r="EI483" i="16"/>
  <c r="GV483" i="16" s="1"/>
  <c r="EH483" i="16"/>
  <c r="EG483" i="16"/>
  <c r="EF483" i="16"/>
  <c r="EE483" i="16"/>
  <c r="EP481" i="16"/>
  <c r="EO481" i="16"/>
  <c r="EN481" i="16"/>
  <c r="HP481" i="16" s="1"/>
  <c r="EM481" i="16"/>
  <c r="HL481" i="16" s="1"/>
  <c r="EL481" i="16"/>
  <c r="HH481" i="16" s="1"/>
  <c r="EK481" i="16"/>
  <c r="HD481" i="16" s="1"/>
  <c r="EJ481" i="16"/>
  <c r="GZ481" i="16" s="1"/>
  <c r="EI481" i="16"/>
  <c r="GV481" i="16" s="1"/>
  <c r="EH481" i="16"/>
  <c r="EG481" i="16"/>
  <c r="EF481" i="16"/>
  <c r="EE481" i="16"/>
  <c r="EP479" i="16"/>
  <c r="EO479" i="16"/>
  <c r="EN479" i="16"/>
  <c r="HP479" i="16" s="1"/>
  <c r="EM479" i="16"/>
  <c r="HL479" i="16" s="1"/>
  <c r="EL479" i="16"/>
  <c r="HH479" i="16" s="1"/>
  <c r="EK479" i="16"/>
  <c r="HD479" i="16" s="1"/>
  <c r="EJ479" i="16"/>
  <c r="GZ479" i="16" s="1"/>
  <c r="EI479" i="16"/>
  <c r="GV479" i="16" s="1"/>
  <c r="EH479" i="16"/>
  <c r="EG479" i="16"/>
  <c r="EF479" i="16"/>
  <c r="EE479" i="16"/>
  <c r="EP477" i="16"/>
  <c r="EO477" i="16"/>
  <c r="EN477" i="16"/>
  <c r="HP477" i="16" s="1"/>
  <c r="EM477" i="16"/>
  <c r="HL477" i="16" s="1"/>
  <c r="EL477" i="16"/>
  <c r="HH477" i="16" s="1"/>
  <c r="EK477" i="16"/>
  <c r="HD477" i="16" s="1"/>
  <c r="EJ477" i="16"/>
  <c r="GZ477" i="16" s="1"/>
  <c r="EI477" i="16"/>
  <c r="GV477" i="16" s="1"/>
  <c r="EH477" i="16"/>
  <c r="EG477" i="16"/>
  <c r="EF477" i="16"/>
  <c r="EE477" i="16"/>
  <c r="EP475" i="16"/>
  <c r="EO475" i="16"/>
  <c r="EN475" i="16"/>
  <c r="HP475" i="16" s="1"/>
  <c r="EM475" i="16"/>
  <c r="HL475" i="16" s="1"/>
  <c r="EL475" i="16"/>
  <c r="HH475" i="16" s="1"/>
  <c r="EK475" i="16"/>
  <c r="HD475" i="16" s="1"/>
  <c r="EJ475" i="16"/>
  <c r="GZ475" i="16" s="1"/>
  <c r="EI475" i="16"/>
  <c r="GV475" i="16" s="1"/>
  <c r="EH475" i="16"/>
  <c r="EG475" i="16"/>
  <c r="EF475" i="16"/>
  <c r="EE475" i="16"/>
  <c r="EP473" i="16"/>
  <c r="EO473" i="16"/>
  <c r="EN473" i="16"/>
  <c r="HP473" i="16" s="1"/>
  <c r="EM473" i="16"/>
  <c r="HL473" i="16" s="1"/>
  <c r="EL473" i="16"/>
  <c r="HH473" i="16" s="1"/>
  <c r="EK473" i="16"/>
  <c r="HD473" i="16" s="1"/>
  <c r="EJ473" i="16"/>
  <c r="GZ473" i="16" s="1"/>
  <c r="EI473" i="16"/>
  <c r="GV473" i="16" s="1"/>
  <c r="EH473" i="16"/>
  <c r="EG473" i="16"/>
  <c r="EF473" i="16"/>
  <c r="EE473" i="16"/>
  <c r="EP471" i="16"/>
  <c r="EO471" i="16"/>
  <c r="EN471" i="16"/>
  <c r="HP471" i="16" s="1"/>
  <c r="EM471" i="16"/>
  <c r="HL471" i="16" s="1"/>
  <c r="EL471" i="16"/>
  <c r="HH471" i="16" s="1"/>
  <c r="EK471" i="16"/>
  <c r="HD471" i="16" s="1"/>
  <c r="EJ471" i="16"/>
  <c r="GZ471" i="16" s="1"/>
  <c r="EI471" i="16"/>
  <c r="GV471" i="16" s="1"/>
  <c r="EH471" i="16"/>
  <c r="EG471" i="16"/>
  <c r="EF471" i="16"/>
  <c r="EE471" i="16"/>
  <c r="EP469" i="16"/>
  <c r="EO469" i="16"/>
  <c r="EN469" i="16"/>
  <c r="HP469" i="16" s="1"/>
  <c r="EM469" i="16"/>
  <c r="HL469" i="16" s="1"/>
  <c r="EL469" i="16"/>
  <c r="HH469" i="16" s="1"/>
  <c r="EK469" i="16"/>
  <c r="HD469" i="16" s="1"/>
  <c r="EJ469" i="16"/>
  <c r="GZ469" i="16" s="1"/>
  <c r="EI469" i="16"/>
  <c r="GV469" i="16" s="1"/>
  <c r="EH469" i="16"/>
  <c r="EG469" i="16"/>
  <c r="EF469" i="16"/>
  <c r="EE469" i="16"/>
  <c r="EP467" i="16"/>
  <c r="EO467" i="16"/>
  <c r="EN467" i="16"/>
  <c r="HP467" i="16" s="1"/>
  <c r="EM467" i="16"/>
  <c r="HL467" i="16" s="1"/>
  <c r="EL467" i="16"/>
  <c r="HH467" i="16" s="1"/>
  <c r="EK467" i="16"/>
  <c r="HD467" i="16" s="1"/>
  <c r="EJ467" i="16"/>
  <c r="GZ467" i="16" s="1"/>
  <c r="EI467" i="16"/>
  <c r="GV467" i="16" s="1"/>
  <c r="EH467" i="16"/>
  <c r="EG467" i="16"/>
  <c r="EF467" i="16"/>
  <c r="EE467" i="16"/>
  <c r="EP465" i="16"/>
  <c r="EO465" i="16"/>
  <c r="EN465" i="16"/>
  <c r="HP465" i="16" s="1"/>
  <c r="EM465" i="16"/>
  <c r="HL465" i="16" s="1"/>
  <c r="EL465" i="16"/>
  <c r="HH465" i="16" s="1"/>
  <c r="EK465" i="16"/>
  <c r="HD465" i="16" s="1"/>
  <c r="EJ465" i="16"/>
  <c r="GZ465" i="16" s="1"/>
  <c r="EI465" i="16"/>
  <c r="GV465" i="16" s="1"/>
  <c r="EH465" i="16"/>
  <c r="EG465" i="16"/>
  <c r="EF465" i="16"/>
  <c r="EE465" i="16"/>
  <c r="EP463" i="16"/>
  <c r="EO463" i="16"/>
  <c r="EN463" i="16"/>
  <c r="HP463" i="16" s="1"/>
  <c r="EM463" i="16"/>
  <c r="HL463" i="16" s="1"/>
  <c r="EL463" i="16"/>
  <c r="HH463" i="16" s="1"/>
  <c r="EK463" i="16"/>
  <c r="HD463" i="16" s="1"/>
  <c r="EJ463" i="16"/>
  <c r="GZ463" i="16" s="1"/>
  <c r="EI463" i="16"/>
  <c r="GV463" i="16" s="1"/>
  <c r="EH463" i="16"/>
  <c r="EG463" i="16"/>
  <c r="EF463" i="16"/>
  <c r="EE463" i="16"/>
  <c r="EP461" i="16"/>
  <c r="EO461" i="16"/>
  <c r="EN461" i="16"/>
  <c r="HP461" i="16" s="1"/>
  <c r="EM461" i="16"/>
  <c r="HL461" i="16" s="1"/>
  <c r="EL461" i="16"/>
  <c r="HH461" i="16" s="1"/>
  <c r="EK461" i="16"/>
  <c r="HD461" i="16" s="1"/>
  <c r="EJ461" i="16"/>
  <c r="GZ461" i="16" s="1"/>
  <c r="EI461" i="16"/>
  <c r="GV461" i="16" s="1"/>
  <c r="EH461" i="16"/>
  <c r="EG461" i="16"/>
  <c r="EF461" i="16"/>
  <c r="EE461" i="16"/>
  <c r="EP459" i="16"/>
  <c r="EO459" i="16"/>
  <c r="EN459" i="16"/>
  <c r="HP459" i="16" s="1"/>
  <c r="EM459" i="16"/>
  <c r="HL459" i="16" s="1"/>
  <c r="EL459" i="16"/>
  <c r="HH459" i="16" s="1"/>
  <c r="EK459" i="16"/>
  <c r="HD459" i="16" s="1"/>
  <c r="EJ459" i="16"/>
  <c r="GZ459" i="16" s="1"/>
  <c r="EI459" i="16"/>
  <c r="GV459" i="16" s="1"/>
  <c r="EH459" i="16"/>
  <c r="EG459" i="16"/>
  <c r="EF459" i="16"/>
  <c r="EE459" i="16"/>
  <c r="EP457" i="16"/>
  <c r="EO457" i="16"/>
  <c r="EN457" i="16"/>
  <c r="HP457" i="16" s="1"/>
  <c r="EM457" i="16"/>
  <c r="HL457" i="16" s="1"/>
  <c r="EL457" i="16"/>
  <c r="HH457" i="16" s="1"/>
  <c r="EK457" i="16"/>
  <c r="HD457" i="16" s="1"/>
  <c r="EJ457" i="16"/>
  <c r="GZ457" i="16" s="1"/>
  <c r="EI457" i="16"/>
  <c r="GV457" i="16" s="1"/>
  <c r="EH457" i="16"/>
  <c r="EG457" i="16"/>
  <c r="EF457" i="16"/>
  <c r="EE457" i="16"/>
  <c r="EP455" i="16"/>
  <c r="EO455" i="16"/>
  <c r="EN455" i="16"/>
  <c r="HP455" i="16" s="1"/>
  <c r="EM455" i="16"/>
  <c r="HL455" i="16" s="1"/>
  <c r="EL455" i="16"/>
  <c r="HH455" i="16" s="1"/>
  <c r="EK455" i="16"/>
  <c r="HD455" i="16" s="1"/>
  <c r="EJ455" i="16"/>
  <c r="GZ455" i="16" s="1"/>
  <c r="EI455" i="16"/>
  <c r="GV455" i="16" s="1"/>
  <c r="EH455" i="16"/>
  <c r="EG455" i="16"/>
  <c r="EF455" i="16"/>
  <c r="EE455" i="16"/>
  <c r="EP453" i="16"/>
  <c r="EO453" i="16"/>
  <c r="EN453" i="16"/>
  <c r="HP453" i="16" s="1"/>
  <c r="EM453" i="16"/>
  <c r="HL453" i="16" s="1"/>
  <c r="EL453" i="16"/>
  <c r="HH453" i="16" s="1"/>
  <c r="EK453" i="16"/>
  <c r="HD453" i="16" s="1"/>
  <c r="EJ453" i="16"/>
  <c r="GZ453" i="16" s="1"/>
  <c r="EI453" i="16"/>
  <c r="GV453" i="16" s="1"/>
  <c r="EH453" i="16"/>
  <c r="EG453" i="16"/>
  <c r="EF453" i="16"/>
  <c r="EE453" i="16"/>
  <c r="EP451" i="16"/>
  <c r="EO451" i="16"/>
  <c r="EN451" i="16"/>
  <c r="HP451" i="16" s="1"/>
  <c r="EM451" i="16"/>
  <c r="HL451" i="16" s="1"/>
  <c r="EL451" i="16"/>
  <c r="HH451" i="16" s="1"/>
  <c r="EK451" i="16"/>
  <c r="HD451" i="16" s="1"/>
  <c r="EJ451" i="16"/>
  <c r="GZ451" i="16" s="1"/>
  <c r="EI451" i="16"/>
  <c r="GV451" i="16" s="1"/>
  <c r="EH451" i="16"/>
  <c r="EG451" i="16"/>
  <c r="EF451" i="16"/>
  <c r="EE451" i="16"/>
  <c r="EP449" i="16"/>
  <c r="EO449" i="16"/>
  <c r="EN449" i="16"/>
  <c r="HP449" i="16" s="1"/>
  <c r="EM449" i="16"/>
  <c r="HL449" i="16" s="1"/>
  <c r="EL449" i="16"/>
  <c r="HH449" i="16" s="1"/>
  <c r="EK449" i="16"/>
  <c r="HD449" i="16" s="1"/>
  <c r="EJ449" i="16"/>
  <c r="GZ449" i="16" s="1"/>
  <c r="EI449" i="16"/>
  <c r="GV449" i="16" s="1"/>
  <c r="EH449" i="16"/>
  <c r="EG449" i="16"/>
  <c r="EF449" i="16"/>
  <c r="EE449" i="16"/>
  <c r="EP447" i="16"/>
  <c r="EO447" i="16"/>
  <c r="EN447" i="16"/>
  <c r="HP447" i="16" s="1"/>
  <c r="EM447" i="16"/>
  <c r="HL447" i="16" s="1"/>
  <c r="EL447" i="16"/>
  <c r="HH447" i="16" s="1"/>
  <c r="EK447" i="16"/>
  <c r="HD447" i="16" s="1"/>
  <c r="EJ447" i="16"/>
  <c r="GZ447" i="16" s="1"/>
  <c r="EI447" i="16"/>
  <c r="GV447" i="16" s="1"/>
  <c r="EH447" i="16"/>
  <c r="EG447" i="16"/>
  <c r="EF447" i="16"/>
  <c r="EE447" i="16"/>
  <c r="EP445" i="16"/>
  <c r="EO445" i="16"/>
  <c r="EN445" i="16"/>
  <c r="HP445" i="16" s="1"/>
  <c r="EM445" i="16"/>
  <c r="HL445" i="16" s="1"/>
  <c r="EL445" i="16"/>
  <c r="HH445" i="16" s="1"/>
  <c r="EK445" i="16"/>
  <c r="HD445" i="16" s="1"/>
  <c r="EJ445" i="16"/>
  <c r="GZ445" i="16" s="1"/>
  <c r="EI445" i="16"/>
  <c r="GV445" i="16" s="1"/>
  <c r="EH445" i="16"/>
  <c r="EG445" i="16"/>
  <c r="EF445" i="16"/>
  <c r="EE445" i="16"/>
  <c r="EP443" i="16"/>
  <c r="EO443" i="16"/>
  <c r="EN443" i="16"/>
  <c r="HP443" i="16" s="1"/>
  <c r="EM443" i="16"/>
  <c r="HL443" i="16" s="1"/>
  <c r="EL443" i="16"/>
  <c r="HH443" i="16" s="1"/>
  <c r="EK443" i="16"/>
  <c r="HD443" i="16" s="1"/>
  <c r="EJ443" i="16"/>
  <c r="GZ443" i="16" s="1"/>
  <c r="EI443" i="16"/>
  <c r="GV443" i="16" s="1"/>
  <c r="EH443" i="16"/>
  <c r="EG443" i="16"/>
  <c r="EF443" i="16"/>
  <c r="EE443" i="16"/>
  <c r="EP441" i="16"/>
  <c r="EO441" i="16"/>
  <c r="EN441" i="16"/>
  <c r="HP441" i="16" s="1"/>
  <c r="EM441" i="16"/>
  <c r="HL441" i="16" s="1"/>
  <c r="EL441" i="16"/>
  <c r="HH441" i="16" s="1"/>
  <c r="EK441" i="16"/>
  <c r="HD441" i="16" s="1"/>
  <c r="EJ441" i="16"/>
  <c r="GZ441" i="16" s="1"/>
  <c r="EI441" i="16"/>
  <c r="GV441" i="16" s="1"/>
  <c r="EH441" i="16"/>
  <c r="EG441" i="16"/>
  <c r="EF441" i="16"/>
  <c r="EE441" i="16"/>
  <c r="EP439" i="16"/>
  <c r="EO439" i="16"/>
  <c r="EN439" i="16"/>
  <c r="HP439" i="16" s="1"/>
  <c r="EM439" i="16"/>
  <c r="HL439" i="16" s="1"/>
  <c r="EL439" i="16"/>
  <c r="HH439" i="16" s="1"/>
  <c r="EK439" i="16"/>
  <c r="HD439" i="16" s="1"/>
  <c r="EJ439" i="16"/>
  <c r="GZ439" i="16" s="1"/>
  <c r="EI439" i="16"/>
  <c r="GV439" i="16" s="1"/>
  <c r="EH439" i="16"/>
  <c r="EG439" i="16"/>
  <c r="EF439" i="16"/>
  <c r="EE439" i="16"/>
  <c r="EP437" i="16"/>
  <c r="EO437" i="16"/>
  <c r="EN437" i="16"/>
  <c r="HP437" i="16" s="1"/>
  <c r="EM437" i="16"/>
  <c r="HL437" i="16" s="1"/>
  <c r="EL437" i="16"/>
  <c r="HH437" i="16" s="1"/>
  <c r="EK437" i="16"/>
  <c r="HD437" i="16" s="1"/>
  <c r="EJ437" i="16"/>
  <c r="GZ437" i="16" s="1"/>
  <c r="EI437" i="16"/>
  <c r="GV437" i="16" s="1"/>
  <c r="EH437" i="16"/>
  <c r="EG437" i="16"/>
  <c r="EF437" i="16"/>
  <c r="EE437" i="16"/>
  <c r="EP435" i="16"/>
  <c r="EO435" i="16"/>
  <c r="EN435" i="16"/>
  <c r="HP435" i="16" s="1"/>
  <c r="EM435" i="16"/>
  <c r="HL435" i="16" s="1"/>
  <c r="EL435" i="16"/>
  <c r="HH435" i="16" s="1"/>
  <c r="EK435" i="16"/>
  <c r="HD435" i="16" s="1"/>
  <c r="EJ435" i="16"/>
  <c r="GZ435" i="16" s="1"/>
  <c r="EI435" i="16"/>
  <c r="GV435" i="16" s="1"/>
  <c r="EH435" i="16"/>
  <c r="EG435" i="16"/>
  <c r="EF435" i="16"/>
  <c r="EE435" i="16"/>
  <c r="EP433" i="16"/>
  <c r="EO433" i="16"/>
  <c r="EN433" i="16"/>
  <c r="HP433" i="16" s="1"/>
  <c r="EM433" i="16"/>
  <c r="HL433" i="16" s="1"/>
  <c r="EL433" i="16"/>
  <c r="HH433" i="16" s="1"/>
  <c r="EK433" i="16"/>
  <c r="HD433" i="16" s="1"/>
  <c r="EJ433" i="16"/>
  <c r="GZ433" i="16" s="1"/>
  <c r="EI433" i="16"/>
  <c r="GV433" i="16" s="1"/>
  <c r="EH433" i="16"/>
  <c r="EG433" i="16"/>
  <c r="EF433" i="16"/>
  <c r="EE433" i="16"/>
  <c r="EP431" i="16"/>
  <c r="EO431" i="16"/>
  <c r="EN431" i="16"/>
  <c r="HP431" i="16" s="1"/>
  <c r="EM431" i="16"/>
  <c r="HL431" i="16" s="1"/>
  <c r="EL431" i="16"/>
  <c r="HH431" i="16" s="1"/>
  <c r="EK431" i="16"/>
  <c r="HD431" i="16" s="1"/>
  <c r="EJ431" i="16"/>
  <c r="GZ431" i="16" s="1"/>
  <c r="EI431" i="16"/>
  <c r="GV431" i="16" s="1"/>
  <c r="EH431" i="16"/>
  <c r="EG431" i="16"/>
  <c r="EF431" i="16"/>
  <c r="EE431" i="16"/>
  <c r="EP429" i="16"/>
  <c r="EO429" i="16"/>
  <c r="EN429" i="16"/>
  <c r="HP429" i="16" s="1"/>
  <c r="EM429" i="16"/>
  <c r="HL429" i="16" s="1"/>
  <c r="EL429" i="16"/>
  <c r="HH429" i="16" s="1"/>
  <c r="EK429" i="16"/>
  <c r="HD429" i="16" s="1"/>
  <c r="EJ429" i="16"/>
  <c r="GZ429" i="16" s="1"/>
  <c r="EI429" i="16"/>
  <c r="GV429" i="16" s="1"/>
  <c r="EH429" i="16"/>
  <c r="EG429" i="16"/>
  <c r="EF429" i="16"/>
  <c r="EE429" i="16"/>
  <c r="EP427" i="16"/>
  <c r="EO427" i="16"/>
  <c r="EN427" i="16"/>
  <c r="HP427" i="16" s="1"/>
  <c r="EM427" i="16"/>
  <c r="HL427" i="16" s="1"/>
  <c r="EL427" i="16"/>
  <c r="HH427" i="16" s="1"/>
  <c r="EK427" i="16"/>
  <c r="HD427" i="16" s="1"/>
  <c r="EJ427" i="16"/>
  <c r="GZ427" i="16" s="1"/>
  <c r="EI427" i="16"/>
  <c r="GV427" i="16" s="1"/>
  <c r="EH427" i="16"/>
  <c r="EG427" i="16"/>
  <c r="EF427" i="16"/>
  <c r="EE427" i="16"/>
  <c r="EP425" i="16"/>
  <c r="EO425" i="16"/>
  <c r="EN425" i="16"/>
  <c r="HP425" i="16" s="1"/>
  <c r="EM425" i="16"/>
  <c r="HL425" i="16" s="1"/>
  <c r="EL425" i="16"/>
  <c r="HH425" i="16" s="1"/>
  <c r="EK425" i="16"/>
  <c r="HD425" i="16" s="1"/>
  <c r="EJ425" i="16"/>
  <c r="GZ425" i="16" s="1"/>
  <c r="EI425" i="16"/>
  <c r="GV425" i="16" s="1"/>
  <c r="EH425" i="16"/>
  <c r="EG425" i="16"/>
  <c r="EF425" i="16"/>
  <c r="EE425" i="16"/>
  <c r="EP423" i="16"/>
  <c r="EO423" i="16"/>
  <c r="EN423" i="16"/>
  <c r="HP423" i="16" s="1"/>
  <c r="EM423" i="16"/>
  <c r="HL423" i="16" s="1"/>
  <c r="EL423" i="16"/>
  <c r="HH423" i="16" s="1"/>
  <c r="EK423" i="16"/>
  <c r="HD423" i="16" s="1"/>
  <c r="EJ423" i="16"/>
  <c r="GZ423" i="16" s="1"/>
  <c r="EI423" i="16"/>
  <c r="GV423" i="16" s="1"/>
  <c r="EH423" i="16"/>
  <c r="EG423" i="16"/>
  <c r="EF423" i="16"/>
  <c r="EE423" i="16"/>
  <c r="EP421" i="16"/>
  <c r="EO421" i="16"/>
  <c r="EN421" i="16"/>
  <c r="HP421" i="16" s="1"/>
  <c r="EM421" i="16"/>
  <c r="HL421" i="16" s="1"/>
  <c r="EL421" i="16"/>
  <c r="HH421" i="16" s="1"/>
  <c r="EK421" i="16"/>
  <c r="HD421" i="16" s="1"/>
  <c r="EJ421" i="16"/>
  <c r="GZ421" i="16" s="1"/>
  <c r="EI421" i="16"/>
  <c r="GV421" i="16" s="1"/>
  <c r="EH421" i="16"/>
  <c r="EG421" i="16"/>
  <c r="EF421" i="16"/>
  <c r="EE421" i="16"/>
  <c r="EP419" i="16"/>
  <c r="EO419" i="16"/>
  <c r="EN419" i="16"/>
  <c r="HP419" i="16" s="1"/>
  <c r="EM419" i="16"/>
  <c r="HL419" i="16" s="1"/>
  <c r="EL419" i="16"/>
  <c r="HH419" i="16" s="1"/>
  <c r="EK419" i="16"/>
  <c r="HD419" i="16" s="1"/>
  <c r="EJ419" i="16"/>
  <c r="GZ419" i="16" s="1"/>
  <c r="EI419" i="16"/>
  <c r="GV419" i="16" s="1"/>
  <c r="EH419" i="16"/>
  <c r="EG419" i="16"/>
  <c r="EF419" i="16"/>
  <c r="EE419" i="16"/>
  <c r="EP417" i="16"/>
  <c r="EO417" i="16"/>
  <c r="EN417" i="16"/>
  <c r="HP417" i="16" s="1"/>
  <c r="EM417" i="16"/>
  <c r="HL417" i="16" s="1"/>
  <c r="EL417" i="16"/>
  <c r="HH417" i="16" s="1"/>
  <c r="EK417" i="16"/>
  <c r="HD417" i="16" s="1"/>
  <c r="EJ417" i="16"/>
  <c r="GZ417" i="16" s="1"/>
  <c r="EI417" i="16"/>
  <c r="GV417" i="16" s="1"/>
  <c r="EH417" i="16"/>
  <c r="EG417" i="16"/>
  <c r="EF417" i="16"/>
  <c r="EE417" i="16"/>
  <c r="EP415" i="16"/>
  <c r="EO415" i="16"/>
  <c r="EN415" i="16"/>
  <c r="HP415" i="16" s="1"/>
  <c r="EM415" i="16"/>
  <c r="HL415" i="16" s="1"/>
  <c r="EL415" i="16"/>
  <c r="HH415" i="16" s="1"/>
  <c r="EK415" i="16"/>
  <c r="HD415" i="16" s="1"/>
  <c r="EJ415" i="16"/>
  <c r="GZ415" i="16" s="1"/>
  <c r="EI415" i="16"/>
  <c r="GV415" i="16" s="1"/>
  <c r="EH415" i="16"/>
  <c r="EG415" i="16"/>
  <c r="EF415" i="16"/>
  <c r="EE415" i="16"/>
  <c r="EP413" i="16"/>
  <c r="EO413" i="16"/>
  <c r="EN413" i="16"/>
  <c r="HP413" i="16" s="1"/>
  <c r="EM413" i="16"/>
  <c r="HL413" i="16" s="1"/>
  <c r="EL413" i="16"/>
  <c r="HH413" i="16" s="1"/>
  <c r="EK413" i="16"/>
  <c r="HD413" i="16" s="1"/>
  <c r="EJ413" i="16"/>
  <c r="GZ413" i="16" s="1"/>
  <c r="EI413" i="16"/>
  <c r="GV413" i="16" s="1"/>
  <c r="EH413" i="16"/>
  <c r="EG413" i="16"/>
  <c r="EF413" i="16"/>
  <c r="EE413" i="16"/>
  <c r="EP411" i="16"/>
  <c r="EO411" i="16"/>
  <c r="EN411" i="16"/>
  <c r="HP411" i="16" s="1"/>
  <c r="EM411" i="16"/>
  <c r="HL411" i="16" s="1"/>
  <c r="EL411" i="16"/>
  <c r="HH411" i="16" s="1"/>
  <c r="EK411" i="16"/>
  <c r="HD411" i="16" s="1"/>
  <c r="EJ411" i="16"/>
  <c r="GZ411" i="16" s="1"/>
  <c r="EI411" i="16"/>
  <c r="GV411" i="16" s="1"/>
  <c r="EH411" i="16"/>
  <c r="EG411" i="16"/>
  <c r="EF411" i="16"/>
  <c r="EE411" i="16"/>
  <c r="EP409" i="16"/>
  <c r="EO409" i="16"/>
  <c r="EN409" i="16"/>
  <c r="HP409" i="16" s="1"/>
  <c r="EM409" i="16"/>
  <c r="HL409" i="16" s="1"/>
  <c r="EL409" i="16"/>
  <c r="HH409" i="16" s="1"/>
  <c r="EK409" i="16"/>
  <c r="HD409" i="16" s="1"/>
  <c r="EJ409" i="16"/>
  <c r="GZ409" i="16" s="1"/>
  <c r="EI409" i="16"/>
  <c r="GV409" i="16" s="1"/>
  <c r="EH409" i="16"/>
  <c r="EG409" i="16"/>
  <c r="EF409" i="16"/>
  <c r="EE409" i="16"/>
  <c r="EP407" i="16"/>
  <c r="EO407" i="16"/>
  <c r="EN407" i="16"/>
  <c r="HP407" i="16" s="1"/>
  <c r="EM407" i="16"/>
  <c r="HL407" i="16" s="1"/>
  <c r="EL407" i="16"/>
  <c r="HH407" i="16" s="1"/>
  <c r="EK407" i="16"/>
  <c r="HD407" i="16" s="1"/>
  <c r="EJ407" i="16"/>
  <c r="GZ407" i="16" s="1"/>
  <c r="EI407" i="16"/>
  <c r="GV407" i="16" s="1"/>
  <c r="EH407" i="16"/>
  <c r="EG407" i="16"/>
  <c r="EF407" i="16"/>
  <c r="EE407" i="16"/>
  <c r="EP405" i="16"/>
  <c r="EO405" i="16"/>
  <c r="EN405" i="16"/>
  <c r="HP405" i="16" s="1"/>
  <c r="EM405" i="16"/>
  <c r="HL405" i="16" s="1"/>
  <c r="EL405" i="16"/>
  <c r="HH405" i="16" s="1"/>
  <c r="EK405" i="16"/>
  <c r="HD405" i="16" s="1"/>
  <c r="EJ405" i="16"/>
  <c r="GZ405" i="16" s="1"/>
  <c r="EI405" i="16"/>
  <c r="GV405" i="16" s="1"/>
  <c r="EH405" i="16"/>
  <c r="EG405" i="16"/>
  <c r="EF405" i="16"/>
  <c r="EE405" i="16"/>
  <c r="EP403" i="16"/>
  <c r="EO403" i="16"/>
  <c r="EN403" i="16"/>
  <c r="HP403" i="16" s="1"/>
  <c r="EM403" i="16"/>
  <c r="HL403" i="16" s="1"/>
  <c r="EL403" i="16"/>
  <c r="HH403" i="16" s="1"/>
  <c r="EK403" i="16"/>
  <c r="HD403" i="16" s="1"/>
  <c r="EJ403" i="16"/>
  <c r="GZ403" i="16" s="1"/>
  <c r="EI403" i="16"/>
  <c r="GV403" i="16" s="1"/>
  <c r="EH403" i="16"/>
  <c r="EG403" i="16"/>
  <c r="EF403" i="16"/>
  <c r="EE403" i="16"/>
  <c r="EP401" i="16"/>
  <c r="EO401" i="16"/>
  <c r="EN401" i="16"/>
  <c r="HP401" i="16" s="1"/>
  <c r="EM401" i="16"/>
  <c r="HL401" i="16" s="1"/>
  <c r="EL401" i="16"/>
  <c r="HH401" i="16" s="1"/>
  <c r="EK401" i="16"/>
  <c r="HD401" i="16" s="1"/>
  <c r="EJ401" i="16"/>
  <c r="GZ401" i="16" s="1"/>
  <c r="EI401" i="16"/>
  <c r="GV401" i="16" s="1"/>
  <c r="EH401" i="16"/>
  <c r="EG401" i="16"/>
  <c r="EF401" i="16"/>
  <c r="EE401" i="16"/>
  <c r="EP399" i="16"/>
  <c r="EO399" i="16"/>
  <c r="EN399" i="16"/>
  <c r="HP399" i="16" s="1"/>
  <c r="EM399" i="16"/>
  <c r="HL399" i="16" s="1"/>
  <c r="EL399" i="16"/>
  <c r="HH399" i="16" s="1"/>
  <c r="EK399" i="16"/>
  <c r="HD399" i="16" s="1"/>
  <c r="EJ399" i="16"/>
  <c r="GZ399" i="16" s="1"/>
  <c r="EI399" i="16"/>
  <c r="GV399" i="16" s="1"/>
  <c r="EH399" i="16"/>
  <c r="EG399" i="16"/>
  <c r="EF399" i="16"/>
  <c r="EE399" i="16"/>
  <c r="EP397" i="16"/>
  <c r="EO397" i="16"/>
  <c r="EN397" i="16"/>
  <c r="HP397" i="16" s="1"/>
  <c r="EM397" i="16"/>
  <c r="HL397" i="16" s="1"/>
  <c r="EL397" i="16"/>
  <c r="HH397" i="16" s="1"/>
  <c r="EK397" i="16"/>
  <c r="HD397" i="16" s="1"/>
  <c r="EJ397" i="16"/>
  <c r="GZ397" i="16" s="1"/>
  <c r="EI397" i="16"/>
  <c r="GV397" i="16" s="1"/>
  <c r="EH397" i="16"/>
  <c r="EG397" i="16"/>
  <c r="EF397" i="16"/>
  <c r="EE397" i="16"/>
  <c r="EP395" i="16"/>
  <c r="EO395" i="16"/>
  <c r="EN395" i="16"/>
  <c r="HP395" i="16" s="1"/>
  <c r="EM395" i="16"/>
  <c r="HL395" i="16" s="1"/>
  <c r="EL395" i="16"/>
  <c r="HH395" i="16" s="1"/>
  <c r="EK395" i="16"/>
  <c r="HD395" i="16" s="1"/>
  <c r="EJ395" i="16"/>
  <c r="GZ395" i="16" s="1"/>
  <c r="EI395" i="16"/>
  <c r="GV395" i="16" s="1"/>
  <c r="EH395" i="16"/>
  <c r="EG395" i="16"/>
  <c r="EF395" i="16"/>
  <c r="EE395" i="16"/>
  <c r="EP393" i="16"/>
  <c r="EO393" i="16"/>
  <c r="EN393" i="16"/>
  <c r="HP393" i="16" s="1"/>
  <c r="EM393" i="16"/>
  <c r="HL393" i="16" s="1"/>
  <c r="EL393" i="16"/>
  <c r="HH393" i="16" s="1"/>
  <c r="EK393" i="16"/>
  <c r="HD393" i="16" s="1"/>
  <c r="EJ393" i="16"/>
  <c r="GZ393" i="16" s="1"/>
  <c r="EI393" i="16"/>
  <c r="GV393" i="16" s="1"/>
  <c r="EH393" i="16"/>
  <c r="EG393" i="16"/>
  <c r="EF393" i="16"/>
  <c r="EE393" i="16"/>
  <c r="EP391" i="16"/>
  <c r="EO391" i="16"/>
  <c r="EN391" i="16"/>
  <c r="HP391" i="16" s="1"/>
  <c r="EM391" i="16"/>
  <c r="HL391" i="16" s="1"/>
  <c r="EL391" i="16"/>
  <c r="HH391" i="16" s="1"/>
  <c r="EK391" i="16"/>
  <c r="HD391" i="16" s="1"/>
  <c r="EJ391" i="16"/>
  <c r="GZ391" i="16" s="1"/>
  <c r="EI391" i="16"/>
  <c r="GV391" i="16" s="1"/>
  <c r="EH391" i="16"/>
  <c r="EG391" i="16"/>
  <c r="EF391" i="16"/>
  <c r="EE391" i="16"/>
  <c r="EP389" i="16"/>
  <c r="EO389" i="16"/>
  <c r="EN389" i="16"/>
  <c r="HP389" i="16" s="1"/>
  <c r="EM389" i="16"/>
  <c r="HL389" i="16" s="1"/>
  <c r="EL389" i="16"/>
  <c r="HH389" i="16" s="1"/>
  <c r="EK389" i="16"/>
  <c r="HD389" i="16" s="1"/>
  <c r="EJ389" i="16"/>
  <c r="GZ389" i="16" s="1"/>
  <c r="EI389" i="16"/>
  <c r="GV389" i="16" s="1"/>
  <c r="EH389" i="16"/>
  <c r="EG389" i="16"/>
  <c r="EF389" i="16"/>
  <c r="EE389" i="16"/>
  <c r="EP387" i="16"/>
  <c r="EO387" i="16"/>
  <c r="EN387" i="16"/>
  <c r="HP387" i="16" s="1"/>
  <c r="EM387" i="16"/>
  <c r="HL387" i="16" s="1"/>
  <c r="EL387" i="16"/>
  <c r="HH387" i="16" s="1"/>
  <c r="EK387" i="16"/>
  <c r="HD387" i="16" s="1"/>
  <c r="EJ387" i="16"/>
  <c r="GZ387" i="16" s="1"/>
  <c r="EI387" i="16"/>
  <c r="GV387" i="16" s="1"/>
  <c r="EH387" i="16"/>
  <c r="EG387" i="16"/>
  <c r="EF387" i="16"/>
  <c r="EE387" i="16"/>
  <c r="EP385" i="16"/>
  <c r="EO385" i="16"/>
  <c r="EN385" i="16"/>
  <c r="HP385" i="16" s="1"/>
  <c r="EM385" i="16"/>
  <c r="HL385" i="16" s="1"/>
  <c r="EL385" i="16"/>
  <c r="HH385" i="16" s="1"/>
  <c r="EK385" i="16"/>
  <c r="HD385" i="16" s="1"/>
  <c r="EJ385" i="16"/>
  <c r="GZ385" i="16" s="1"/>
  <c r="EI385" i="16"/>
  <c r="GV385" i="16" s="1"/>
  <c r="EH385" i="16"/>
  <c r="EG385" i="16"/>
  <c r="EF385" i="16"/>
  <c r="EE385" i="16"/>
  <c r="EP383" i="16"/>
  <c r="EO383" i="16"/>
  <c r="EN383" i="16"/>
  <c r="HP383" i="16" s="1"/>
  <c r="EM383" i="16"/>
  <c r="HL383" i="16" s="1"/>
  <c r="EL383" i="16"/>
  <c r="HH383" i="16" s="1"/>
  <c r="EK383" i="16"/>
  <c r="HD383" i="16" s="1"/>
  <c r="EJ383" i="16"/>
  <c r="GZ383" i="16" s="1"/>
  <c r="EI383" i="16"/>
  <c r="GV383" i="16" s="1"/>
  <c r="EH383" i="16"/>
  <c r="EG383" i="16"/>
  <c r="EF383" i="16"/>
  <c r="EE383" i="16"/>
  <c r="EP381" i="16"/>
  <c r="EO381" i="16"/>
  <c r="EN381" i="16"/>
  <c r="HP381" i="16" s="1"/>
  <c r="EM381" i="16"/>
  <c r="HL381" i="16" s="1"/>
  <c r="EL381" i="16"/>
  <c r="HH381" i="16" s="1"/>
  <c r="EK381" i="16"/>
  <c r="HD381" i="16" s="1"/>
  <c r="EJ381" i="16"/>
  <c r="GZ381" i="16" s="1"/>
  <c r="EI381" i="16"/>
  <c r="GV381" i="16" s="1"/>
  <c r="EH381" i="16"/>
  <c r="EG381" i="16"/>
  <c r="EF381" i="16"/>
  <c r="EE381" i="16"/>
  <c r="EP379" i="16"/>
  <c r="EO379" i="16"/>
  <c r="EN379" i="16"/>
  <c r="HP379" i="16" s="1"/>
  <c r="EM379" i="16"/>
  <c r="HL379" i="16" s="1"/>
  <c r="EL379" i="16"/>
  <c r="HH379" i="16" s="1"/>
  <c r="EK379" i="16"/>
  <c r="HD379" i="16" s="1"/>
  <c r="EJ379" i="16"/>
  <c r="GZ379" i="16" s="1"/>
  <c r="EI379" i="16"/>
  <c r="GV379" i="16" s="1"/>
  <c r="EH379" i="16"/>
  <c r="EG379" i="16"/>
  <c r="EF379" i="16"/>
  <c r="EE379" i="16"/>
  <c r="EP377" i="16"/>
  <c r="EO377" i="16"/>
  <c r="EN377" i="16"/>
  <c r="HP377" i="16" s="1"/>
  <c r="EM377" i="16"/>
  <c r="HL377" i="16" s="1"/>
  <c r="EL377" i="16"/>
  <c r="HH377" i="16" s="1"/>
  <c r="EK377" i="16"/>
  <c r="HD377" i="16" s="1"/>
  <c r="EJ377" i="16"/>
  <c r="GZ377" i="16" s="1"/>
  <c r="EI377" i="16"/>
  <c r="GV377" i="16" s="1"/>
  <c r="EH377" i="16"/>
  <c r="EG377" i="16"/>
  <c r="EF377" i="16"/>
  <c r="EE377" i="16"/>
  <c r="EP375" i="16"/>
  <c r="EO375" i="16"/>
  <c r="EN375" i="16"/>
  <c r="HP375" i="16" s="1"/>
  <c r="EM375" i="16"/>
  <c r="HL375" i="16" s="1"/>
  <c r="EL375" i="16"/>
  <c r="HH375" i="16" s="1"/>
  <c r="EK375" i="16"/>
  <c r="HD375" i="16" s="1"/>
  <c r="EJ375" i="16"/>
  <c r="GZ375" i="16" s="1"/>
  <c r="EI375" i="16"/>
  <c r="GV375" i="16" s="1"/>
  <c r="EH375" i="16"/>
  <c r="EG375" i="16"/>
  <c r="EF375" i="16"/>
  <c r="EE375" i="16"/>
  <c r="EP373" i="16"/>
  <c r="EO373" i="16"/>
  <c r="EN373" i="16"/>
  <c r="HP373" i="16" s="1"/>
  <c r="EM373" i="16"/>
  <c r="HL373" i="16" s="1"/>
  <c r="EL373" i="16"/>
  <c r="HH373" i="16" s="1"/>
  <c r="EK373" i="16"/>
  <c r="HD373" i="16" s="1"/>
  <c r="EJ373" i="16"/>
  <c r="GZ373" i="16" s="1"/>
  <c r="EI373" i="16"/>
  <c r="GV373" i="16" s="1"/>
  <c r="EH373" i="16"/>
  <c r="EG373" i="16"/>
  <c r="EF373" i="16"/>
  <c r="EE373" i="16"/>
  <c r="EP371" i="16"/>
  <c r="EO371" i="16"/>
  <c r="EN371" i="16"/>
  <c r="HP371" i="16" s="1"/>
  <c r="EM371" i="16"/>
  <c r="HL371" i="16" s="1"/>
  <c r="EL371" i="16"/>
  <c r="HH371" i="16" s="1"/>
  <c r="EK371" i="16"/>
  <c r="HD371" i="16" s="1"/>
  <c r="EJ371" i="16"/>
  <c r="GZ371" i="16" s="1"/>
  <c r="EI371" i="16"/>
  <c r="GV371" i="16" s="1"/>
  <c r="EH371" i="16"/>
  <c r="EG371" i="16"/>
  <c r="EF371" i="16"/>
  <c r="EE371" i="16"/>
  <c r="EP369" i="16"/>
  <c r="EO369" i="16"/>
  <c r="EN369" i="16"/>
  <c r="HP369" i="16" s="1"/>
  <c r="EM369" i="16"/>
  <c r="HL369" i="16" s="1"/>
  <c r="EL369" i="16"/>
  <c r="HH369" i="16" s="1"/>
  <c r="EK369" i="16"/>
  <c r="HD369" i="16" s="1"/>
  <c r="EJ369" i="16"/>
  <c r="GZ369" i="16" s="1"/>
  <c r="EI369" i="16"/>
  <c r="GV369" i="16" s="1"/>
  <c r="EH369" i="16"/>
  <c r="EG369" i="16"/>
  <c r="EF369" i="16"/>
  <c r="EE369" i="16"/>
  <c r="EP367" i="16"/>
  <c r="EO367" i="16"/>
  <c r="EN367" i="16"/>
  <c r="HP367" i="16" s="1"/>
  <c r="EM367" i="16"/>
  <c r="HL367" i="16" s="1"/>
  <c r="EL367" i="16"/>
  <c r="HH367" i="16" s="1"/>
  <c r="EK367" i="16"/>
  <c r="HD367" i="16" s="1"/>
  <c r="EJ367" i="16"/>
  <c r="GZ367" i="16" s="1"/>
  <c r="EI367" i="16"/>
  <c r="GV367" i="16" s="1"/>
  <c r="EH367" i="16"/>
  <c r="EG367" i="16"/>
  <c r="EF367" i="16"/>
  <c r="EE367" i="16"/>
  <c r="EP365" i="16"/>
  <c r="EO365" i="16"/>
  <c r="EN365" i="16"/>
  <c r="HP365" i="16" s="1"/>
  <c r="EM365" i="16"/>
  <c r="HL365" i="16" s="1"/>
  <c r="EL365" i="16"/>
  <c r="HH365" i="16" s="1"/>
  <c r="EK365" i="16"/>
  <c r="HD365" i="16" s="1"/>
  <c r="EJ365" i="16"/>
  <c r="GZ365" i="16" s="1"/>
  <c r="EI365" i="16"/>
  <c r="GV365" i="16" s="1"/>
  <c r="EH365" i="16"/>
  <c r="EG365" i="16"/>
  <c r="EF365" i="16"/>
  <c r="EE365" i="16"/>
  <c r="EP363" i="16"/>
  <c r="EO363" i="16"/>
  <c r="EN363" i="16"/>
  <c r="HP363" i="16" s="1"/>
  <c r="EM363" i="16"/>
  <c r="HL363" i="16" s="1"/>
  <c r="EL363" i="16"/>
  <c r="HH363" i="16" s="1"/>
  <c r="EK363" i="16"/>
  <c r="HD363" i="16" s="1"/>
  <c r="EJ363" i="16"/>
  <c r="GZ363" i="16" s="1"/>
  <c r="EI363" i="16"/>
  <c r="GV363" i="16" s="1"/>
  <c r="EH363" i="16"/>
  <c r="EG363" i="16"/>
  <c r="EF363" i="16"/>
  <c r="EE363" i="16"/>
  <c r="EP361" i="16"/>
  <c r="EO361" i="16"/>
  <c r="EN361" i="16"/>
  <c r="HP361" i="16" s="1"/>
  <c r="EM361" i="16"/>
  <c r="HL361" i="16" s="1"/>
  <c r="EL361" i="16"/>
  <c r="HH361" i="16" s="1"/>
  <c r="EK361" i="16"/>
  <c r="HD361" i="16" s="1"/>
  <c r="EJ361" i="16"/>
  <c r="GZ361" i="16" s="1"/>
  <c r="EI361" i="16"/>
  <c r="GV361" i="16" s="1"/>
  <c r="EH361" i="16"/>
  <c r="EG361" i="16"/>
  <c r="EF361" i="16"/>
  <c r="EE361" i="16"/>
  <c r="EP359" i="16"/>
  <c r="EO359" i="16"/>
  <c r="EN359" i="16"/>
  <c r="HP359" i="16" s="1"/>
  <c r="EM359" i="16"/>
  <c r="HL359" i="16" s="1"/>
  <c r="EL359" i="16"/>
  <c r="HH359" i="16" s="1"/>
  <c r="EK359" i="16"/>
  <c r="HD359" i="16" s="1"/>
  <c r="EJ359" i="16"/>
  <c r="GZ359" i="16" s="1"/>
  <c r="EI359" i="16"/>
  <c r="GV359" i="16" s="1"/>
  <c r="EH359" i="16"/>
  <c r="EG359" i="16"/>
  <c r="EF359" i="16"/>
  <c r="EE359" i="16"/>
  <c r="EP357" i="16"/>
  <c r="EO357" i="16"/>
  <c r="EN357" i="16"/>
  <c r="HP357" i="16" s="1"/>
  <c r="EM357" i="16"/>
  <c r="HL357" i="16" s="1"/>
  <c r="EL357" i="16"/>
  <c r="HH357" i="16" s="1"/>
  <c r="EK357" i="16"/>
  <c r="HD357" i="16" s="1"/>
  <c r="EJ357" i="16"/>
  <c r="GZ357" i="16" s="1"/>
  <c r="EI357" i="16"/>
  <c r="GV357" i="16" s="1"/>
  <c r="EH357" i="16"/>
  <c r="EG357" i="16"/>
  <c r="EF357" i="16"/>
  <c r="EE357" i="16"/>
  <c r="EP355" i="16"/>
  <c r="EO355" i="16"/>
  <c r="EN355" i="16"/>
  <c r="HP355" i="16" s="1"/>
  <c r="EM355" i="16"/>
  <c r="HL355" i="16" s="1"/>
  <c r="EL355" i="16"/>
  <c r="HH355" i="16" s="1"/>
  <c r="EK355" i="16"/>
  <c r="HD355" i="16" s="1"/>
  <c r="EJ355" i="16"/>
  <c r="GZ355" i="16" s="1"/>
  <c r="EI355" i="16"/>
  <c r="GV355" i="16" s="1"/>
  <c r="EH355" i="16"/>
  <c r="EG355" i="16"/>
  <c r="EF355" i="16"/>
  <c r="EE355" i="16"/>
  <c r="EP353" i="16"/>
  <c r="EO353" i="16"/>
  <c r="EN353" i="16"/>
  <c r="HP353" i="16" s="1"/>
  <c r="EM353" i="16"/>
  <c r="HL353" i="16" s="1"/>
  <c r="EL353" i="16"/>
  <c r="HH353" i="16" s="1"/>
  <c r="EK353" i="16"/>
  <c r="HD353" i="16" s="1"/>
  <c r="EJ353" i="16"/>
  <c r="GZ353" i="16" s="1"/>
  <c r="EI353" i="16"/>
  <c r="GV353" i="16" s="1"/>
  <c r="EH353" i="16"/>
  <c r="EG353" i="16"/>
  <c r="EF353" i="16"/>
  <c r="EE353" i="16"/>
  <c r="EP351" i="16"/>
  <c r="EO351" i="16"/>
  <c r="EN351" i="16"/>
  <c r="HP351" i="16" s="1"/>
  <c r="EM351" i="16"/>
  <c r="HL351" i="16" s="1"/>
  <c r="EL351" i="16"/>
  <c r="HH351" i="16" s="1"/>
  <c r="EK351" i="16"/>
  <c r="HD351" i="16" s="1"/>
  <c r="EJ351" i="16"/>
  <c r="GZ351" i="16" s="1"/>
  <c r="EI351" i="16"/>
  <c r="GV351" i="16" s="1"/>
  <c r="EH351" i="16"/>
  <c r="EG351" i="16"/>
  <c r="EF351" i="16"/>
  <c r="EE351" i="16"/>
  <c r="EP349" i="16"/>
  <c r="EO349" i="16"/>
  <c r="EN349" i="16"/>
  <c r="HP349" i="16" s="1"/>
  <c r="EM349" i="16"/>
  <c r="HL349" i="16" s="1"/>
  <c r="EL349" i="16"/>
  <c r="HH349" i="16" s="1"/>
  <c r="EK349" i="16"/>
  <c r="HD349" i="16" s="1"/>
  <c r="EJ349" i="16"/>
  <c r="GZ349" i="16" s="1"/>
  <c r="EI349" i="16"/>
  <c r="GV349" i="16" s="1"/>
  <c r="EH349" i="16"/>
  <c r="EG349" i="16"/>
  <c r="EF349" i="16"/>
  <c r="EE349" i="16"/>
  <c r="EP347" i="16"/>
  <c r="EO347" i="16"/>
  <c r="EN347" i="16"/>
  <c r="HP347" i="16" s="1"/>
  <c r="EM347" i="16"/>
  <c r="HL347" i="16" s="1"/>
  <c r="EL347" i="16"/>
  <c r="HH347" i="16" s="1"/>
  <c r="EK347" i="16"/>
  <c r="HD347" i="16" s="1"/>
  <c r="EJ347" i="16"/>
  <c r="GZ347" i="16" s="1"/>
  <c r="EI347" i="16"/>
  <c r="GV347" i="16" s="1"/>
  <c r="EH347" i="16"/>
  <c r="EG347" i="16"/>
  <c r="EF347" i="16"/>
  <c r="EE347" i="16"/>
  <c r="EP345" i="16"/>
  <c r="EO345" i="16"/>
  <c r="EN345" i="16"/>
  <c r="HP345" i="16" s="1"/>
  <c r="EM345" i="16"/>
  <c r="HL345" i="16" s="1"/>
  <c r="EL345" i="16"/>
  <c r="HH345" i="16" s="1"/>
  <c r="EK345" i="16"/>
  <c r="HD345" i="16" s="1"/>
  <c r="EJ345" i="16"/>
  <c r="GZ345" i="16" s="1"/>
  <c r="EI345" i="16"/>
  <c r="GV345" i="16" s="1"/>
  <c r="EH345" i="16"/>
  <c r="EG345" i="16"/>
  <c r="EF345" i="16"/>
  <c r="EE345" i="16"/>
  <c r="EP343" i="16"/>
  <c r="EO343" i="16"/>
  <c r="EN343" i="16"/>
  <c r="HP343" i="16" s="1"/>
  <c r="EM343" i="16"/>
  <c r="HL343" i="16" s="1"/>
  <c r="EL343" i="16"/>
  <c r="HH343" i="16" s="1"/>
  <c r="EK343" i="16"/>
  <c r="HD343" i="16" s="1"/>
  <c r="EJ343" i="16"/>
  <c r="GZ343" i="16" s="1"/>
  <c r="EI343" i="16"/>
  <c r="GV343" i="16" s="1"/>
  <c r="EH343" i="16"/>
  <c r="EG343" i="16"/>
  <c r="EF343" i="16"/>
  <c r="EE343" i="16"/>
  <c r="EP341" i="16"/>
  <c r="EO341" i="16"/>
  <c r="EN341" i="16"/>
  <c r="HP341" i="16" s="1"/>
  <c r="EM341" i="16"/>
  <c r="HL341" i="16" s="1"/>
  <c r="EL341" i="16"/>
  <c r="HH341" i="16" s="1"/>
  <c r="EK341" i="16"/>
  <c r="HD341" i="16" s="1"/>
  <c r="EJ341" i="16"/>
  <c r="GZ341" i="16" s="1"/>
  <c r="EI341" i="16"/>
  <c r="GV341" i="16" s="1"/>
  <c r="EH341" i="16"/>
  <c r="EG341" i="16"/>
  <c r="EF341" i="16"/>
  <c r="EE341" i="16"/>
  <c r="EP339" i="16"/>
  <c r="EO339" i="16"/>
  <c r="EN339" i="16"/>
  <c r="HP339" i="16" s="1"/>
  <c r="EM339" i="16"/>
  <c r="HL339" i="16" s="1"/>
  <c r="EL339" i="16"/>
  <c r="HH339" i="16" s="1"/>
  <c r="EK339" i="16"/>
  <c r="HD339" i="16" s="1"/>
  <c r="EJ339" i="16"/>
  <c r="GZ339" i="16" s="1"/>
  <c r="EI339" i="16"/>
  <c r="GV339" i="16" s="1"/>
  <c r="EH339" i="16"/>
  <c r="EG339" i="16"/>
  <c r="EF339" i="16"/>
  <c r="EE339" i="16"/>
  <c r="EP337" i="16"/>
  <c r="EO337" i="16"/>
  <c r="EN337" i="16"/>
  <c r="HP337" i="16" s="1"/>
  <c r="EM337" i="16"/>
  <c r="HL337" i="16" s="1"/>
  <c r="EL337" i="16"/>
  <c r="HH337" i="16" s="1"/>
  <c r="EK337" i="16"/>
  <c r="HD337" i="16" s="1"/>
  <c r="EJ337" i="16"/>
  <c r="GZ337" i="16" s="1"/>
  <c r="EI337" i="16"/>
  <c r="GV337" i="16" s="1"/>
  <c r="EH337" i="16"/>
  <c r="EG337" i="16"/>
  <c r="EF337" i="16"/>
  <c r="EE337" i="16"/>
  <c r="EP335" i="16"/>
  <c r="EO335" i="16"/>
  <c r="EN335" i="16"/>
  <c r="HP335" i="16" s="1"/>
  <c r="EM335" i="16"/>
  <c r="HL335" i="16" s="1"/>
  <c r="EL335" i="16"/>
  <c r="HH335" i="16" s="1"/>
  <c r="EK335" i="16"/>
  <c r="HD335" i="16" s="1"/>
  <c r="EJ335" i="16"/>
  <c r="GZ335" i="16" s="1"/>
  <c r="EI335" i="16"/>
  <c r="GV335" i="16" s="1"/>
  <c r="EH335" i="16"/>
  <c r="EG335" i="16"/>
  <c r="EF335" i="16"/>
  <c r="EE335" i="16"/>
  <c r="EP333" i="16"/>
  <c r="EO333" i="16"/>
  <c r="EN333" i="16"/>
  <c r="HP333" i="16" s="1"/>
  <c r="EM333" i="16"/>
  <c r="HL333" i="16" s="1"/>
  <c r="EL333" i="16"/>
  <c r="HH333" i="16" s="1"/>
  <c r="EK333" i="16"/>
  <c r="HD333" i="16" s="1"/>
  <c r="EJ333" i="16"/>
  <c r="GZ333" i="16" s="1"/>
  <c r="EI333" i="16"/>
  <c r="GV333" i="16" s="1"/>
  <c r="EH333" i="16"/>
  <c r="EG333" i="16"/>
  <c r="EF333" i="16"/>
  <c r="EE333" i="16"/>
  <c r="EP331" i="16"/>
  <c r="EO331" i="16"/>
  <c r="EN331" i="16"/>
  <c r="HP331" i="16" s="1"/>
  <c r="EM331" i="16"/>
  <c r="HL331" i="16" s="1"/>
  <c r="EL331" i="16"/>
  <c r="HH331" i="16" s="1"/>
  <c r="EK331" i="16"/>
  <c r="HD331" i="16" s="1"/>
  <c r="EJ331" i="16"/>
  <c r="GZ331" i="16" s="1"/>
  <c r="EI331" i="16"/>
  <c r="GV331" i="16" s="1"/>
  <c r="EH331" i="16"/>
  <c r="EG331" i="16"/>
  <c r="EF331" i="16"/>
  <c r="EE331" i="16"/>
  <c r="EP329" i="16"/>
  <c r="EO329" i="16"/>
  <c r="EN329" i="16"/>
  <c r="HP329" i="16" s="1"/>
  <c r="EM329" i="16"/>
  <c r="HL329" i="16" s="1"/>
  <c r="EL329" i="16"/>
  <c r="HH329" i="16" s="1"/>
  <c r="EK329" i="16"/>
  <c r="HD329" i="16" s="1"/>
  <c r="EJ329" i="16"/>
  <c r="GZ329" i="16" s="1"/>
  <c r="EI329" i="16"/>
  <c r="GV329" i="16" s="1"/>
  <c r="EH329" i="16"/>
  <c r="EG329" i="16"/>
  <c r="EF329" i="16"/>
  <c r="EE329" i="16"/>
  <c r="EP327" i="16"/>
  <c r="EO327" i="16"/>
  <c r="EN327" i="16"/>
  <c r="HP327" i="16" s="1"/>
  <c r="EM327" i="16"/>
  <c r="HL327" i="16" s="1"/>
  <c r="EL327" i="16"/>
  <c r="HH327" i="16" s="1"/>
  <c r="EK327" i="16"/>
  <c r="HD327" i="16" s="1"/>
  <c r="EJ327" i="16"/>
  <c r="GZ327" i="16" s="1"/>
  <c r="EI327" i="16"/>
  <c r="GV327" i="16" s="1"/>
  <c r="EH327" i="16"/>
  <c r="EG327" i="16"/>
  <c r="EF327" i="16"/>
  <c r="EE327" i="16"/>
  <c r="EP325" i="16"/>
  <c r="EO325" i="16"/>
  <c r="EN325" i="16"/>
  <c r="HP325" i="16" s="1"/>
  <c r="EM325" i="16"/>
  <c r="HL325" i="16" s="1"/>
  <c r="EL325" i="16"/>
  <c r="HH325" i="16" s="1"/>
  <c r="EK325" i="16"/>
  <c r="HD325" i="16" s="1"/>
  <c r="EJ325" i="16"/>
  <c r="GZ325" i="16" s="1"/>
  <c r="EI325" i="16"/>
  <c r="GV325" i="16" s="1"/>
  <c r="EH325" i="16"/>
  <c r="EG325" i="16"/>
  <c r="EF325" i="16"/>
  <c r="EE325" i="16"/>
  <c r="EP323" i="16"/>
  <c r="EO323" i="16"/>
  <c r="EN323" i="16"/>
  <c r="HP323" i="16" s="1"/>
  <c r="EM323" i="16"/>
  <c r="HL323" i="16" s="1"/>
  <c r="EL323" i="16"/>
  <c r="HH323" i="16" s="1"/>
  <c r="EK323" i="16"/>
  <c r="HD323" i="16" s="1"/>
  <c r="EJ323" i="16"/>
  <c r="GZ323" i="16" s="1"/>
  <c r="EI323" i="16"/>
  <c r="GV323" i="16" s="1"/>
  <c r="EH323" i="16"/>
  <c r="EG323" i="16"/>
  <c r="EF323" i="16"/>
  <c r="EE323" i="16"/>
  <c r="EP321" i="16"/>
  <c r="EO321" i="16"/>
  <c r="EN321" i="16"/>
  <c r="HP321" i="16" s="1"/>
  <c r="EM321" i="16"/>
  <c r="HL321" i="16" s="1"/>
  <c r="EL321" i="16"/>
  <c r="HH321" i="16" s="1"/>
  <c r="EK321" i="16"/>
  <c r="HD321" i="16" s="1"/>
  <c r="EJ321" i="16"/>
  <c r="GZ321" i="16" s="1"/>
  <c r="EI321" i="16"/>
  <c r="GV321" i="16" s="1"/>
  <c r="EH321" i="16"/>
  <c r="EG321" i="16"/>
  <c r="EF321" i="16"/>
  <c r="EE321" i="16"/>
  <c r="EP319" i="16"/>
  <c r="EO319" i="16"/>
  <c r="EN319" i="16"/>
  <c r="HP319" i="16" s="1"/>
  <c r="EM319" i="16"/>
  <c r="HL319" i="16" s="1"/>
  <c r="EL319" i="16"/>
  <c r="HH319" i="16" s="1"/>
  <c r="EK319" i="16"/>
  <c r="HD319" i="16" s="1"/>
  <c r="EJ319" i="16"/>
  <c r="GZ319" i="16" s="1"/>
  <c r="EI319" i="16"/>
  <c r="GV319" i="16" s="1"/>
  <c r="EH319" i="16"/>
  <c r="EG319" i="16"/>
  <c r="EF319" i="16"/>
  <c r="EE319" i="16"/>
  <c r="EP317" i="16"/>
  <c r="EO317" i="16"/>
  <c r="EN317" i="16"/>
  <c r="HP317" i="16" s="1"/>
  <c r="EM317" i="16"/>
  <c r="HL317" i="16" s="1"/>
  <c r="EL317" i="16"/>
  <c r="HH317" i="16" s="1"/>
  <c r="EK317" i="16"/>
  <c r="HD317" i="16" s="1"/>
  <c r="EJ317" i="16"/>
  <c r="GZ317" i="16" s="1"/>
  <c r="EI317" i="16"/>
  <c r="GV317" i="16" s="1"/>
  <c r="EH317" i="16"/>
  <c r="EG317" i="16"/>
  <c r="EF317" i="16"/>
  <c r="EE317" i="16"/>
  <c r="EP315" i="16"/>
  <c r="EO315" i="16"/>
  <c r="EN315" i="16"/>
  <c r="HP315" i="16" s="1"/>
  <c r="EM315" i="16"/>
  <c r="HL315" i="16" s="1"/>
  <c r="EL315" i="16"/>
  <c r="HH315" i="16" s="1"/>
  <c r="EK315" i="16"/>
  <c r="HD315" i="16" s="1"/>
  <c r="EJ315" i="16"/>
  <c r="GZ315" i="16" s="1"/>
  <c r="EI315" i="16"/>
  <c r="GV315" i="16" s="1"/>
  <c r="EH315" i="16"/>
  <c r="EG315" i="16"/>
  <c r="EF315" i="16"/>
  <c r="EE315" i="16"/>
  <c r="EP313" i="16"/>
  <c r="EO313" i="16"/>
  <c r="EN313" i="16"/>
  <c r="HP313" i="16" s="1"/>
  <c r="EM313" i="16"/>
  <c r="HL313" i="16" s="1"/>
  <c r="EL313" i="16"/>
  <c r="HH313" i="16" s="1"/>
  <c r="EK313" i="16"/>
  <c r="HD313" i="16" s="1"/>
  <c r="EJ313" i="16"/>
  <c r="GZ313" i="16" s="1"/>
  <c r="EI313" i="16"/>
  <c r="GV313" i="16" s="1"/>
  <c r="EH313" i="16"/>
  <c r="EG313" i="16"/>
  <c r="EF313" i="16"/>
  <c r="EE313" i="16"/>
  <c r="EP311" i="16"/>
  <c r="EO311" i="16"/>
  <c r="EN311" i="16"/>
  <c r="HP311" i="16" s="1"/>
  <c r="EM311" i="16"/>
  <c r="HL311" i="16" s="1"/>
  <c r="EL311" i="16"/>
  <c r="HH311" i="16" s="1"/>
  <c r="EK311" i="16"/>
  <c r="HD311" i="16" s="1"/>
  <c r="EJ311" i="16"/>
  <c r="GZ311" i="16" s="1"/>
  <c r="EI311" i="16"/>
  <c r="GV311" i="16" s="1"/>
  <c r="EH311" i="16"/>
  <c r="EG311" i="16"/>
  <c r="EF311" i="16"/>
  <c r="EE311" i="16"/>
  <c r="EP309" i="16"/>
  <c r="EO309" i="16"/>
  <c r="EN309" i="16"/>
  <c r="HP309" i="16" s="1"/>
  <c r="EM309" i="16"/>
  <c r="HL309" i="16" s="1"/>
  <c r="EL309" i="16"/>
  <c r="HH309" i="16" s="1"/>
  <c r="EK309" i="16"/>
  <c r="HD309" i="16" s="1"/>
  <c r="EJ309" i="16"/>
  <c r="GZ309" i="16" s="1"/>
  <c r="EI309" i="16"/>
  <c r="GV309" i="16" s="1"/>
  <c r="EH309" i="16"/>
  <c r="EG309" i="16"/>
  <c r="EF309" i="16"/>
  <c r="EE309" i="16"/>
  <c r="EP307" i="16"/>
  <c r="EO307" i="16"/>
  <c r="EN307" i="16"/>
  <c r="HP307" i="16" s="1"/>
  <c r="EM307" i="16"/>
  <c r="HL307" i="16" s="1"/>
  <c r="EL307" i="16"/>
  <c r="HH307" i="16" s="1"/>
  <c r="EK307" i="16"/>
  <c r="HD307" i="16" s="1"/>
  <c r="EJ307" i="16"/>
  <c r="GZ307" i="16" s="1"/>
  <c r="EI307" i="16"/>
  <c r="GV307" i="16" s="1"/>
  <c r="EH307" i="16"/>
  <c r="EG307" i="16"/>
  <c r="EF307" i="16"/>
  <c r="EE307" i="16"/>
  <c r="EP305" i="16"/>
  <c r="EO305" i="16"/>
  <c r="EN305" i="16"/>
  <c r="HP305" i="16" s="1"/>
  <c r="EM305" i="16"/>
  <c r="HL305" i="16" s="1"/>
  <c r="EL305" i="16"/>
  <c r="HH305" i="16" s="1"/>
  <c r="EK305" i="16"/>
  <c r="HD305" i="16" s="1"/>
  <c r="EJ305" i="16"/>
  <c r="GZ305" i="16" s="1"/>
  <c r="EI305" i="16"/>
  <c r="GV305" i="16" s="1"/>
  <c r="EH305" i="16"/>
  <c r="EG305" i="16"/>
  <c r="EF305" i="16"/>
  <c r="EE305" i="16"/>
  <c r="EP303" i="16"/>
  <c r="EO303" i="16"/>
  <c r="EN303" i="16"/>
  <c r="HP303" i="16" s="1"/>
  <c r="EM303" i="16"/>
  <c r="HL303" i="16" s="1"/>
  <c r="EL303" i="16"/>
  <c r="HH303" i="16" s="1"/>
  <c r="EK303" i="16"/>
  <c r="HD303" i="16" s="1"/>
  <c r="EJ303" i="16"/>
  <c r="GZ303" i="16" s="1"/>
  <c r="EI303" i="16"/>
  <c r="GV303" i="16" s="1"/>
  <c r="EH303" i="16"/>
  <c r="EG303" i="16"/>
  <c r="EF303" i="16"/>
  <c r="EE303" i="16"/>
  <c r="EP301" i="16"/>
  <c r="EO301" i="16"/>
  <c r="EN301" i="16"/>
  <c r="HP301" i="16" s="1"/>
  <c r="EM301" i="16"/>
  <c r="HL301" i="16" s="1"/>
  <c r="EL301" i="16"/>
  <c r="HH301" i="16" s="1"/>
  <c r="EK301" i="16"/>
  <c r="HD301" i="16" s="1"/>
  <c r="EJ301" i="16"/>
  <c r="GZ301" i="16" s="1"/>
  <c r="EI301" i="16"/>
  <c r="GV301" i="16" s="1"/>
  <c r="EH301" i="16"/>
  <c r="EG301" i="16"/>
  <c r="EF301" i="16"/>
  <c r="EE301" i="16"/>
  <c r="EP299" i="16"/>
  <c r="EO299" i="16"/>
  <c r="EN299" i="16"/>
  <c r="HP299" i="16" s="1"/>
  <c r="EM299" i="16"/>
  <c r="HL299" i="16" s="1"/>
  <c r="EL299" i="16"/>
  <c r="HH299" i="16" s="1"/>
  <c r="EK299" i="16"/>
  <c r="HD299" i="16" s="1"/>
  <c r="EJ299" i="16"/>
  <c r="GZ299" i="16" s="1"/>
  <c r="EI299" i="16"/>
  <c r="GV299" i="16" s="1"/>
  <c r="EH299" i="16"/>
  <c r="EG299" i="16"/>
  <c r="EF299" i="16"/>
  <c r="EE299" i="16"/>
  <c r="EP297" i="16"/>
  <c r="EO297" i="16"/>
  <c r="EN297" i="16"/>
  <c r="HP297" i="16" s="1"/>
  <c r="EM297" i="16"/>
  <c r="HL297" i="16" s="1"/>
  <c r="EL297" i="16"/>
  <c r="HH297" i="16" s="1"/>
  <c r="EK297" i="16"/>
  <c r="HD297" i="16" s="1"/>
  <c r="EJ297" i="16"/>
  <c r="GZ297" i="16" s="1"/>
  <c r="EI297" i="16"/>
  <c r="GV297" i="16" s="1"/>
  <c r="EH297" i="16"/>
  <c r="EG297" i="16"/>
  <c r="EF297" i="16"/>
  <c r="EE297" i="16"/>
  <c r="EP295" i="16"/>
  <c r="EO295" i="16"/>
  <c r="EN295" i="16"/>
  <c r="HP295" i="16" s="1"/>
  <c r="EM295" i="16"/>
  <c r="HL295" i="16" s="1"/>
  <c r="EL295" i="16"/>
  <c r="HH295" i="16" s="1"/>
  <c r="EK295" i="16"/>
  <c r="HD295" i="16" s="1"/>
  <c r="EJ295" i="16"/>
  <c r="GZ295" i="16" s="1"/>
  <c r="EI295" i="16"/>
  <c r="GV295" i="16" s="1"/>
  <c r="EH295" i="16"/>
  <c r="EG295" i="16"/>
  <c r="EF295" i="16"/>
  <c r="EE295" i="16"/>
  <c r="EP293" i="16"/>
  <c r="EO293" i="16"/>
  <c r="EN293" i="16"/>
  <c r="HP293" i="16" s="1"/>
  <c r="EM293" i="16"/>
  <c r="HL293" i="16" s="1"/>
  <c r="EL293" i="16"/>
  <c r="HH293" i="16" s="1"/>
  <c r="EK293" i="16"/>
  <c r="HD293" i="16" s="1"/>
  <c r="EJ293" i="16"/>
  <c r="GZ293" i="16" s="1"/>
  <c r="EI293" i="16"/>
  <c r="GV293" i="16" s="1"/>
  <c r="EH293" i="16"/>
  <c r="EG293" i="16"/>
  <c r="EF293" i="16"/>
  <c r="EE293" i="16"/>
  <c r="EP291" i="16"/>
  <c r="EO291" i="16"/>
  <c r="EN291" i="16"/>
  <c r="HP291" i="16" s="1"/>
  <c r="EM291" i="16"/>
  <c r="HL291" i="16" s="1"/>
  <c r="EL291" i="16"/>
  <c r="HH291" i="16" s="1"/>
  <c r="EK291" i="16"/>
  <c r="HD291" i="16" s="1"/>
  <c r="EJ291" i="16"/>
  <c r="GZ291" i="16" s="1"/>
  <c r="EI291" i="16"/>
  <c r="GV291" i="16" s="1"/>
  <c r="EH291" i="16"/>
  <c r="EG291" i="16"/>
  <c r="EF291" i="16"/>
  <c r="EE291" i="16"/>
  <c r="EP289" i="16"/>
  <c r="EO289" i="16"/>
  <c r="EN289" i="16"/>
  <c r="HP289" i="16" s="1"/>
  <c r="EM289" i="16"/>
  <c r="HL289" i="16" s="1"/>
  <c r="EL289" i="16"/>
  <c r="HH289" i="16" s="1"/>
  <c r="EK289" i="16"/>
  <c r="HD289" i="16" s="1"/>
  <c r="EJ289" i="16"/>
  <c r="GZ289" i="16" s="1"/>
  <c r="EI289" i="16"/>
  <c r="GV289" i="16" s="1"/>
  <c r="EH289" i="16"/>
  <c r="EG289" i="16"/>
  <c r="EF289" i="16"/>
  <c r="EE289" i="16"/>
  <c r="EP287" i="16"/>
  <c r="EO287" i="16"/>
  <c r="EN287" i="16"/>
  <c r="HP287" i="16" s="1"/>
  <c r="EM287" i="16"/>
  <c r="HL287" i="16" s="1"/>
  <c r="EL287" i="16"/>
  <c r="HH287" i="16" s="1"/>
  <c r="EK287" i="16"/>
  <c r="HD287" i="16" s="1"/>
  <c r="EJ287" i="16"/>
  <c r="GZ287" i="16" s="1"/>
  <c r="EI287" i="16"/>
  <c r="GV287" i="16" s="1"/>
  <c r="EH287" i="16"/>
  <c r="EG287" i="16"/>
  <c r="EF287" i="16"/>
  <c r="EE287" i="16"/>
  <c r="EP285" i="16"/>
  <c r="EO285" i="16"/>
  <c r="EN285" i="16"/>
  <c r="HP285" i="16" s="1"/>
  <c r="EM285" i="16"/>
  <c r="HL285" i="16" s="1"/>
  <c r="EL285" i="16"/>
  <c r="HH285" i="16" s="1"/>
  <c r="EK285" i="16"/>
  <c r="HD285" i="16" s="1"/>
  <c r="EJ285" i="16"/>
  <c r="GZ285" i="16" s="1"/>
  <c r="EI285" i="16"/>
  <c r="GV285" i="16" s="1"/>
  <c r="EH285" i="16"/>
  <c r="EG285" i="16"/>
  <c r="EF285" i="16"/>
  <c r="EE285" i="16"/>
  <c r="EP283" i="16"/>
  <c r="EO283" i="16"/>
  <c r="EN283" i="16"/>
  <c r="HP283" i="16" s="1"/>
  <c r="EM283" i="16"/>
  <c r="HL283" i="16" s="1"/>
  <c r="EL283" i="16"/>
  <c r="HH283" i="16" s="1"/>
  <c r="EK283" i="16"/>
  <c r="HD283" i="16" s="1"/>
  <c r="EJ283" i="16"/>
  <c r="GZ283" i="16" s="1"/>
  <c r="EI283" i="16"/>
  <c r="GV283" i="16" s="1"/>
  <c r="EH283" i="16"/>
  <c r="EG283" i="16"/>
  <c r="EF283" i="16"/>
  <c r="EE283" i="16"/>
  <c r="EP281" i="16"/>
  <c r="EO281" i="16"/>
  <c r="EN281" i="16"/>
  <c r="HP281" i="16" s="1"/>
  <c r="EM281" i="16"/>
  <c r="HL281" i="16" s="1"/>
  <c r="EL281" i="16"/>
  <c r="HH281" i="16" s="1"/>
  <c r="EK281" i="16"/>
  <c r="HD281" i="16" s="1"/>
  <c r="EJ281" i="16"/>
  <c r="GZ281" i="16" s="1"/>
  <c r="EI281" i="16"/>
  <c r="GV281" i="16" s="1"/>
  <c r="EH281" i="16"/>
  <c r="EG281" i="16"/>
  <c r="EF281" i="16"/>
  <c r="EE281" i="16"/>
  <c r="EP279" i="16"/>
  <c r="EO279" i="16"/>
  <c r="EN279" i="16"/>
  <c r="HP279" i="16" s="1"/>
  <c r="EM279" i="16"/>
  <c r="HL279" i="16" s="1"/>
  <c r="EL279" i="16"/>
  <c r="HH279" i="16" s="1"/>
  <c r="EK279" i="16"/>
  <c r="HD279" i="16" s="1"/>
  <c r="EJ279" i="16"/>
  <c r="GZ279" i="16" s="1"/>
  <c r="EI279" i="16"/>
  <c r="GV279" i="16" s="1"/>
  <c r="EH279" i="16"/>
  <c r="EG279" i="16"/>
  <c r="EF279" i="16"/>
  <c r="EE279" i="16"/>
  <c r="EP277" i="16"/>
  <c r="EO277" i="16"/>
  <c r="EN277" i="16"/>
  <c r="HP277" i="16" s="1"/>
  <c r="EM277" i="16"/>
  <c r="HL277" i="16" s="1"/>
  <c r="EL277" i="16"/>
  <c r="HH277" i="16" s="1"/>
  <c r="EK277" i="16"/>
  <c r="HD277" i="16" s="1"/>
  <c r="EJ277" i="16"/>
  <c r="GZ277" i="16" s="1"/>
  <c r="EI277" i="16"/>
  <c r="GV277" i="16" s="1"/>
  <c r="EH277" i="16"/>
  <c r="EG277" i="16"/>
  <c r="EF277" i="16"/>
  <c r="EE277" i="16"/>
  <c r="EP275" i="16"/>
  <c r="EO275" i="16"/>
  <c r="EN275" i="16"/>
  <c r="HP275" i="16" s="1"/>
  <c r="EM275" i="16"/>
  <c r="HL275" i="16" s="1"/>
  <c r="EL275" i="16"/>
  <c r="HH275" i="16" s="1"/>
  <c r="EK275" i="16"/>
  <c r="HD275" i="16" s="1"/>
  <c r="EJ275" i="16"/>
  <c r="GZ275" i="16" s="1"/>
  <c r="EI275" i="16"/>
  <c r="GV275" i="16" s="1"/>
  <c r="EH275" i="16"/>
  <c r="EG275" i="16"/>
  <c r="EF275" i="16"/>
  <c r="EE275" i="16"/>
  <c r="EP273" i="16"/>
  <c r="EO273" i="16"/>
  <c r="EN273" i="16"/>
  <c r="HP273" i="16" s="1"/>
  <c r="EM273" i="16"/>
  <c r="HL273" i="16" s="1"/>
  <c r="EL273" i="16"/>
  <c r="HH273" i="16" s="1"/>
  <c r="EK273" i="16"/>
  <c r="HD273" i="16" s="1"/>
  <c r="EJ273" i="16"/>
  <c r="GZ273" i="16" s="1"/>
  <c r="EI273" i="16"/>
  <c r="GV273" i="16" s="1"/>
  <c r="EH273" i="16"/>
  <c r="EG273" i="16"/>
  <c r="EF273" i="16"/>
  <c r="EE273" i="16"/>
  <c r="EP271" i="16"/>
  <c r="EO271" i="16"/>
  <c r="EN271" i="16"/>
  <c r="HP271" i="16" s="1"/>
  <c r="EM271" i="16"/>
  <c r="HL271" i="16" s="1"/>
  <c r="EL271" i="16"/>
  <c r="HH271" i="16" s="1"/>
  <c r="EK271" i="16"/>
  <c r="HD271" i="16" s="1"/>
  <c r="EJ271" i="16"/>
  <c r="GZ271" i="16" s="1"/>
  <c r="EI271" i="16"/>
  <c r="GV271" i="16" s="1"/>
  <c r="EH271" i="16"/>
  <c r="EG271" i="16"/>
  <c r="EF271" i="16"/>
  <c r="EE271" i="16"/>
  <c r="EP269" i="16"/>
  <c r="EO269" i="16"/>
  <c r="EN269" i="16"/>
  <c r="HP269" i="16" s="1"/>
  <c r="EM269" i="16"/>
  <c r="HL269" i="16" s="1"/>
  <c r="EL269" i="16"/>
  <c r="HH269" i="16" s="1"/>
  <c r="EK269" i="16"/>
  <c r="HD269" i="16" s="1"/>
  <c r="EJ269" i="16"/>
  <c r="GZ269" i="16" s="1"/>
  <c r="EI269" i="16"/>
  <c r="GV269" i="16" s="1"/>
  <c r="EH269" i="16"/>
  <c r="EG269" i="16"/>
  <c r="EF269" i="16"/>
  <c r="EE269" i="16"/>
  <c r="EP267" i="16"/>
  <c r="EO267" i="16"/>
  <c r="EN267" i="16"/>
  <c r="HP267" i="16" s="1"/>
  <c r="EM267" i="16"/>
  <c r="HL267" i="16" s="1"/>
  <c r="EL267" i="16"/>
  <c r="HH267" i="16" s="1"/>
  <c r="EK267" i="16"/>
  <c r="HD267" i="16" s="1"/>
  <c r="EJ267" i="16"/>
  <c r="GZ267" i="16" s="1"/>
  <c r="EI267" i="16"/>
  <c r="GV267" i="16" s="1"/>
  <c r="EH267" i="16"/>
  <c r="EG267" i="16"/>
  <c r="EF267" i="16"/>
  <c r="EE267" i="16"/>
  <c r="EP265" i="16"/>
  <c r="EO265" i="16"/>
  <c r="EN265" i="16"/>
  <c r="HP265" i="16" s="1"/>
  <c r="EM265" i="16"/>
  <c r="HL265" i="16" s="1"/>
  <c r="EL265" i="16"/>
  <c r="HH265" i="16" s="1"/>
  <c r="EK265" i="16"/>
  <c r="HD265" i="16" s="1"/>
  <c r="EJ265" i="16"/>
  <c r="GZ265" i="16" s="1"/>
  <c r="EI265" i="16"/>
  <c r="GV265" i="16" s="1"/>
  <c r="EH265" i="16"/>
  <c r="EG265" i="16"/>
  <c r="EF265" i="16"/>
  <c r="EE265" i="16"/>
  <c r="EP263" i="16"/>
  <c r="EO263" i="16"/>
  <c r="EN263" i="16"/>
  <c r="HP263" i="16" s="1"/>
  <c r="EM263" i="16"/>
  <c r="HL263" i="16" s="1"/>
  <c r="EL263" i="16"/>
  <c r="HH263" i="16" s="1"/>
  <c r="EK263" i="16"/>
  <c r="HD263" i="16" s="1"/>
  <c r="EJ263" i="16"/>
  <c r="GZ263" i="16" s="1"/>
  <c r="EI263" i="16"/>
  <c r="GV263" i="16" s="1"/>
  <c r="EH263" i="16"/>
  <c r="EG263" i="16"/>
  <c r="EF263" i="16"/>
  <c r="EE263" i="16"/>
  <c r="EP261" i="16"/>
  <c r="EO261" i="16"/>
  <c r="EN261" i="16"/>
  <c r="HP261" i="16" s="1"/>
  <c r="EM261" i="16"/>
  <c r="HL261" i="16" s="1"/>
  <c r="EL261" i="16"/>
  <c r="HH261" i="16" s="1"/>
  <c r="EK261" i="16"/>
  <c r="HD261" i="16" s="1"/>
  <c r="EJ261" i="16"/>
  <c r="GZ261" i="16" s="1"/>
  <c r="EI261" i="16"/>
  <c r="GV261" i="16" s="1"/>
  <c r="EH261" i="16"/>
  <c r="EG261" i="16"/>
  <c r="EF261" i="16"/>
  <c r="EE261" i="16"/>
  <c r="EP259" i="16"/>
  <c r="EO259" i="16"/>
  <c r="EN259" i="16"/>
  <c r="HP259" i="16" s="1"/>
  <c r="EM259" i="16"/>
  <c r="HL259" i="16" s="1"/>
  <c r="EL259" i="16"/>
  <c r="HH259" i="16" s="1"/>
  <c r="EK259" i="16"/>
  <c r="HD259" i="16" s="1"/>
  <c r="EJ259" i="16"/>
  <c r="GZ259" i="16" s="1"/>
  <c r="EI259" i="16"/>
  <c r="GV259" i="16" s="1"/>
  <c r="EH259" i="16"/>
  <c r="EG259" i="16"/>
  <c r="EF259" i="16"/>
  <c r="EE259" i="16"/>
  <c r="EP257" i="16"/>
  <c r="EO257" i="16"/>
  <c r="EN257" i="16"/>
  <c r="HP257" i="16" s="1"/>
  <c r="EM257" i="16"/>
  <c r="HL257" i="16" s="1"/>
  <c r="EL257" i="16"/>
  <c r="HH257" i="16" s="1"/>
  <c r="EK257" i="16"/>
  <c r="HD257" i="16" s="1"/>
  <c r="EJ257" i="16"/>
  <c r="GZ257" i="16" s="1"/>
  <c r="EI257" i="16"/>
  <c r="GV257" i="16" s="1"/>
  <c r="EH257" i="16"/>
  <c r="EG257" i="16"/>
  <c r="EF257" i="16"/>
  <c r="EE257" i="16"/>
  <c r="EP255" i="16"/>
  <c r="EO255" i="16"/>
  <c r="EN255" i="16"/>
  <c r="HP255" i="16" s="1"/>
  <c r="EM255" i="16"/>
  <c r="HL255" i="16" s="1"/>
  <c r="EL255" i="16"/>
  <c r="HH255" i="16" s="1"/>
  <c r="EK255" i="16"/>
  <c r="HD255" i="16" s="1"/>
  <c r="EJ255" i="16"/>
  <c r="GZ255" i="16" s="1"/>
  <c r="EI255" i="16"/>
  <c r="GV255" i="16" s="1"/>
  <c r="EH255" i="16"/>
  <c r="EG255" i="16"/>
  <c r="EF255" i="16"/>
  <c r="EE255" i="16"/>
  <c r="EP253" i="16"/>
  <c r="EO253" i="16"/>
  <c r="EN253" i="16"/>
  <c r="HP253" i="16" s="1"/>
  <c r="EM253" i="16"/>
  <c r="HL253" i="16" s="1"/>
  <c r="EL253" i="16"/>
  <c r="HH253" i="16" s="1"/>
  <c r="EK253" i="16"/>
  <c r="HD253" i="16" s="1"/>
  <c r="EJ253" i="16"/>
  <c r="GZ253" i="16" s="1"/>
  <c r="EI253" i="16"/>
  <c r="GV253" i="16" s="1"/>
  <c r="EH253" i="16"/>
  <c r="EG253" i="16"/>
  <c r="EF253" i="16"/>
  <c r="EE253" i="16"/>
  <c r="EP251" i="16"/>
  <c r="EO251" i="16"/>
  <c r="EN251" i="16"/>
  <c r="HP251" i="16" s="1"/>
  <c r="EM251" i="16"/>
  <c r="HL251" i="16" s="1"/>
  <c r="EL251" i="16"/>
  <c r="HH251" i="16" s="1"/>
  <c r="EK251" i="16"/>
  <c r="HD251" i="16" s="1"/>
  <c r="EJ251" i="16"/>
  <c r="GZ251" i="16" s="1"/>
  <c r="EI251" i="16"/>
  <c r="GV251" i="16" s="1"/>
  <c r="EH251" i="16"/>
  <c r="EG251" i="16"/>
  <c r="EF251" i="16"/>
  <c r="EE251" i="16"/>
  <c r="EP249" i="16"/>
  <c r="EO249" i="16"/>
  <c r="EN249" i="16"/>
  <c r="HP249" i="16" s="1"/>
  <c r="EM249" i="16"/>
  <c r="HL249" i="16" s="1"/>
  <c r="EL249" i="16"/>
  <c r="HH249" i="16" s="1"/>
  <c r="EK249" i="16"/>
  <c r="HD249" i="16" s="1"/>
  <c r="EJ249" i="16"/>
  <c r="GZ249" i="16" s="1"/>
  <c r="EI249" i="16"/>
  <c r="GV249" i="16" s="1"/>
  <c r="EH249" i="16"/>
  <c r="EG249" i="16"/>
  <c r="EF249" i="16"/>
  <c r="EE249" i="16"/>
  <c r="EP247" i="16"/>
  <c r="EO247" i="16"/>
  <c r="EN247" i="16"/>
  <c r="HP247" i="16" s="1"/>
  <c r="EM247" i="16"/>
  <c r="HL247" i="16" s="1"/>
  <c r="EL247" i="16"/>
  <c r="HH247" i="16" s="1"/>
  <c r="EK247" i="16"/>
  <c r="HD247" i="16" s="1"/>
  <c r="EJ247" i="16"/>
  <c r="GZ247" i="16" s="1"/>
  <c r="EI247" i="16"/>
  <c r="GV247" i="16" s="1"/>
  <c r="EH247" i="16"/>
  <c r="EG247" i="16"/>
  <c r="EF247" i="16"/>
  <c r="EE247" i="16"/>
  <c r="EP245" i="16"/>
  <c r="EO245" i="16"/>
  <c r="EN245" i="16"/>
  <c r="HP245" i="16" s="1"/>
  <c r="EM245" i="16"/>
  <c r="HL245" i="16" s="1"/>
  <c r="EL245" i="16"/>
  <c r="HH245" i="16" s="1"/>
  <c r="EK245" i="16"/>
  <c r="HD245" i="16" s="1"/>
  <c r="EJ245" i="16"/>
  <c r="GZ245" i="16" s="1"/>
  <c r="EI245" i="16"/>
  <c r="GV245" i="16" s="1"/>
  <c r="EH245" i="16"/>
  <c r="EG245" i="16"/>
  <c r="EF245" i="16"/>
  <c r="EE245" i="16"/>
  <c r="EP243" i="16"/>
  <c r="EO243" i="16"/>
  <c r="EN243" i="16"/>
  <c r="HP243" i="16" s="1"/>
  <c r="EM243" i="16"/>
  <c r="HL243" i="16" s="1"/>
  <c r="EL243" i="16"/>
  <c r="HH243" i="16" s="1"/>
  <c r="EK243" i="16"/>
  <c r="HD243" i="16" s="1"/>
  <c r="EJ243" i="16"/>
  <c r="GZ243" i="16" s="1"/>
  <c r="EI243" i="16"/>
  <c r="GV243" i="16" s="1"/>
  <c r="EH243" i="16"/>
  <c r="EG243" i="16"/>
  <c r="EF243" i="16"/>
  <c r="EE243" i="16"/>
  <c r="EP241" i="16"/>
  <c r="EO241" i="16"/>
  <c r="EN241" i="16"/>
  <c r="HP241" i="16" s="1"/>
  <c r="EM241" i="16"/>
  <c r="HL241" i="16" s="1"/>
  <c r="EL241" i="16"/>
  <c r="HH241" i="16" s="1"/>
  <c r="EK241" i="16"/>
  <c r="HD241" i="16" s="1"/>
  <c r="EJ241" i="16"/>
  <c r="GZ241" i="16" s="1"/>
  <c r="EI241" i="16"/>
  <c r="GV241" i="16" s="1"/>
  <c r="EH241" i="16"/>
  <c r="EG241" i="16"/>
  <c r="EF241" i="16"/>
  <c r="EE241" i="16"/>
  <c r="EP239" i="16"/>
  <c r="EO239" i="16"/>
  <c r="EN239" i="16"/>
  <c r="HP239" i="16" s="1"/>
  <c r="EM239" i="16"/>
  <c r="HL239" i="16" s="1"/>
  <c r="EL239" i="16"/>
  <c r="HH239" i="16" s="1"/>
  <c r="EK239" i="16"/>
  <c r="HD239" i="16" s="1"/>
  <c r="EJ239" i="16"/>
  <c r="GZ239" i="16" s="1"/>
  <c r="EI239" i="16"/>
  <c r="GV239" i="16" s="1"/>
  <c r="EH239" i="16"/>
  <c r="EG239" i="16"/>
  <c r="EF239" i="16"/>
  <c r="EE239" i="16"/>
  <c r="EP237" i="16"/>
  <c r="EO237" i="16"/>
  <c r="EN237" i="16"/>
  <c r="HP237" i="16" s="1"/>
  <c r="EM237" i="16"/>
  <c r="HL237" i="16" s="1"/>
  <c r="EL237" i="16"/>
  <c r="HH237" i="16" s="1"/>
  <c r="EK237" i="16"/>
  <c r="HD237" i="16" s="1"/>
  <c r="EJ237" i="16"/>
  <c r="GZ237" i="16" s="1"/>
  <c r="EI237" i="16"/>
  <c r="GV237" i="16" s="1"/>
  <c r="EH237" i="16"/>
  <c r="EG237" i="16"/>
  <c r="EF237" i="16"/>
  <c r="EE237" i="16"/>
  <c r="EP235" i="16"/>
  <c r="EO235" i="16"/>
  <c r="EN235" i="16"/>
  <c r="HP235" i="16" s="1"/>
  <c r="EM235" i="16"/>
  <c r="HL235" i="16" s="1"/>
  <c r="EL235" i="16"/>
  <c r="HH235" i="16" s="1"/>
  <c r="EK235" i="16"/>
  <c r="HD235" i="16" s="1"/>
  <c r="EJ235" i="16"/>
  <c r="GZ235" i="16" s="1"/>
  <c r="EI235" i="16"/>
  <c r="GV235" i="16" s="1"/>
  <c r="EH235" i="16"/>
  <c r="EG235" i="16"/>
  <c r="EF235" i="16"/>
  <c r="EE235" i="16"/>
  <c r="EP233" i="16"/>
  <c r="EO233" i="16"/>
  <c r="EN233" i="16"/>
  <c r="HP233" i="16" s="1"/>
  <c r="EM233" i="16"/>
  <c r="HL233" i="16" s="1"/>
  <c r="EL233" i="16"/>
  <c r="HH233" i="16" s="1"/>
  <c r="EK233" i="16"/>
  <c r="HD233" i="16" s="1"/>
  <c r="EJ233" i="16"/>
  <c r="GZ233" i="16" s="1"/>
  <c r="EI233" i="16"/>
  <c r="GV233" i="16" s="1"/>
  <c r="EH233" i="16"/>
  <c r="EG233" i="16"/>
  <c r="EF233" i="16"/>
  <c r="EE233" i="16"/>
  <c r="EP231" i="16"/>
  <c r="EO231" i="16"/>
  <c r="EN231" i="16"/>
  <c r="HP231" i="16" s="1"/>
  <c r="EM231" i="16"/>
  <c r="HL231" i="16" s="1"/>
  <c r="EL231" i="16"/>
  <c r="HH231" i="16" s="1"/>
  <c r="EK231" i="16"/>
  <c r="HD231" i="16" s="1"/>
  <c r="EJ231" i="16"/>
  <c r="GZ231" i="16" s="1"/>
  <c r="EI231" i="16"/>
  <c r="GV231" i="16" s="1"/>
  <c r="EH231" i="16"/>
  <c r="EG231" i="16"/>
  <c r="EF231" i="16"/>
  <c r="EE231" i="16"/>
  <c r="EP229" i="16"/>
  <c r="EO229" i="16"/>
  <c r="EN229" i="16"/>
  <c r="HP229" i="16" s="1"/>
  <c r="EM229" i="16"/>
  <c r="HL229" i="16" s="1"/>
  <c r="EL229" i="16"/>
  <c r="HH229" i="16" s="1"/>
  <c r="EK229" i="16"/>
  <c r="HD229" i="16" s="1"/>
  <c r="EJ229" i="16"/>
  <c r="GZ229" i="16" s="1"/>
  <c r="EI229" i="16"/>
  <c r="GV229" i="16" s="1"/>
  <c r="EH229" i="16"/>
  <c r="EG229" i="16"/>
  <c r="EF229" i="16"/>
  <c r="EE229" i="16"/>
  <c r="EP227" i="16"/>
  <c r="EO227" i="16"/>
  <c r="EN227" i="16"/>
  <c r="HP227" i="16" s="1"/>
  <c r="EM227" i="16"/>
  <c r="HL227" i="16" s="1"/>
  <c r="EL227" i="16"/>
  <c r="HH227" i="16" s="1"/>
  <c r="EK227" i="16"/>
  <c r="HD227" i="16" s="1"/>
  <c r="EJ227" i="16"/>
  <c r="GZ227" i="16" s="1"/>
  <c r="EI227" i="16"/>
  <c r="GV227" i="16" s="1"/>
  <c r="EH227" i="16"/>
  <c r="EG227" i="16"/>
  <c r="EF227" i="16"/>
  <c r="EE227" i="16"/>
  <c r="EP225" i="16"/>
  <c r="EO225" i="16"/>
  <c r="EN225" i="16"/>
  <c r="HP225" i="16" s="1"/>
  <c r="EM225" i="16"/>
  <c r="HL225" i="16" s="1"/>
  <c r="EL225" i="16"/>
  <c r="HH225" i="16" s="1"/>
  <c r="EK225" i="16"/>
  <c r="HD225" i="16" s="1"/>
  <c r="EJ225" i="16"/>
  <c r="GZ225" i="16" s="1"/>
  <c r="EI225" i="16"/>
  <c r="GV225" i="16" s="1"/>
  <c r="EH225" i="16"/>
  <c r="EG225" i="16"/>
  <c r="EF225" i="16"/>
  <c r="EE225" i="16"/>
  <c r="EP223" i="16"/>
  <c r="EO223" i="16"/>
  <c r="EN223" i="16"/>
  <c r="HP223" i="16" s="1"/>
  <c r="EM223" i="16"/>
  <c r="HL223" i="16" s="1"/>
  <c r="EL223" i="16"/>
  <c r="HH223" i="16" s="1"/>
  <c r="EK223" i="16"/>
  <c r="HD223" i="16" s="1"/>
  <c r="EJ223" i="16"/>
  <c r="GZ223" i="16" s="1"/>
  <c r="EI223" i="16"/>
  <c r="GV223" i="16" s="1"/>
  <c r="EH223" i="16"/>
  <c r="EG223" i="16"/>
  <c r="EF223" i="16"/>
  <c r="EE223" i="16"/>
  <c r="EP221" i="16"/>
  <c r="EO221" i="16"/>
  <c r="EN221" i="16"/>
  <c r="HP221" i="16" s="1"/>
  <c r="EM221" i="16"/>
  <c r="HL221" i="16" s="1"/>
  <c r="EL221" i="16"/>
  <c r="HH221" i="16" s="1"/>
  <c r="EK221" i="16"/>
  <c r="HD221" i="16" s="1"/>
  <c r="EJ221" i="16"/>
  <c r="GZ221" i="16" s="1"/>
  <c r="EI221" i="16"/>
  <c r="GV221" i="16" s="1"/>
  <c r="EH221" i="16"/>
  <c r="EG221" i="16"/>
  <c r="EF221" i="16"/>
  <c r="EE221" i="16"/>
  <c r="EP219" i="16"/>
  <c r="EO219" i="16"/>
  <c r="EN219" i="16"/>
  <c r="HP219" i="16" s="1"/>
  <c r="EM219" i="16"/>
  <c r="HL219" i="16" s="1"/>
  <c r="EL219" i="16"/>
  <c r="HH219" i="16" s="1"/>
  <c r="EK219" i="16"/>
  <c r="HD219" i="16" s="1"/>
  <c r="EJ219" i="16"/>
  <c r="GZ219" i="16" s="1"/>
  <c r="EI219" i="16"/>
  <c r="GV219" i="16" s="1"/>
  <c r="EH219" i="16"/>
  <c r="EG219" i="16"/>
  <c r="EF219" i="16"/>
  <c r="EE219" i="16"/>
  <c r="EP217" i="16"/>
  <c r="EO217" i="16"/>
  <c r="EN217" i="16"/>
  <c r="HP217" i="16" s="1"/>
  <c r="EM217" i="16"/>
  <c r="HL217" i="16" s="1"/>
  <c r="EL217" i="16"/>
  <c r="HH217" i="16" s="1"/>
  <c r="EK217" i="16"/>
  <c r="HD217" i="16" s="1"/>
  <c r="EJ217" i="16"/>
  <c r="GZ217" i="16" s="1"/>
  <c r="EI217" i="16"/>
  <c r="GV217" i="16" s="1"/>
  <c r="EH217" i="16"/>
  <c r="EG217" i="16"/>
  <c r="EF217" i="16"/>
  <c r="EE217" i="16"/>
  <c r="EP215" i="16"/>
  <c r="EO215" i="16"/>
  <c r="EN215" i="16"/>
  <c r="HP215" i="16" s="1"/>
  <c r="EM215" i="16"/>
  <c r="HL215" i="16" s="1"/>
  <c r="EL215" i="16"/>
  <c r="HH215" i="16" s="1"/>
  <c r="EK215" i="16"/>
  <c r="HD215" i="16" s="1"/>
  <c r="EJ215" i="16"/>
  <c r="GZ215" i="16" s="1"/>
  <c r="EI215" i="16"/>
  <c r="GV215" i="16" s="1"/>
  <c r="EH215" i="16"/>
  <c r="EG215" i="16"/>
  <c r="EF215" i="16"/>
  <c r="EE215" i="16"/>
  <c r="EP213" i="16"/>
  <c r="EO213" i="16"/>
  <c r="EN213" i="16"/>
  <c r="HP213" i="16" s="1"/>
  <c r="EM213" i="16"/>
  <c r="HL213" i="16" s="1"/>
  <c r="EL213" i="16"/>
  <c r="HH213" i="16" s="1"/>
  <c r="EK213" i="16"/>
  <c r="HD213" i="16" s="1"/>
  <c r="EJ213" i="16"/>
  <c r="GZ213" i="16" s="1"/>
  <c r="EI213" i="16"/>
  <c r="GV213" i="16" s="1"/>
  <c r="EH213" i="16"/>
  <c r="EG213" i="16"/>
  <c r="EF213" i="16"/>
  <c r="EE213" i="16"/>
  <c r="EP211" i="16"/>
  <c r="EO211" i="16"/>
  <c r="EN211" i="16"/>
  <c r="HP211" i="16" s="1"/>
  <c r="EM211" i="16"/>
  <c r="HL211" i="16" s="1"/>
  <c r="EL211" i="16"/>
  <c r="HH211" i="16" s="1"/>
  <c r="EK211" i="16"/>
  <c r="HD211" i="16" s="1"/>
  <c r="EJ211" i="16"/>
  <c r="GZ211" i="16" s="1"/>
  <c r="EI211" i="16"/>
  <c r="GV211" i="16" s="1"/>
  <c r="EH211" i="16"/>
  <c r="EG211" i="16"/>
  <c r="EF211" i="16"/>
  <c r="EE211" i="16"/>
  <c r="EP209" i="16"/>
  <c r="EO209" i="16"/>
  <c r="EN209" i="16"/>
  <c r="HP209" i="16" s="1"/>
  <c r="EM209" i="16"/>
  <c r="HL209" i="16" s="1"/>
  <c r="EL209" i="16"/>
  <c r="HH209" i="16" s="1"/>
  <c r="EK209" i="16"/>
  <c r="HD209" i="16" s="1"/>
  <c r="EJ209" i="16"/>
  <c r="GZ209" i="16" s="1"/>
  <c r="EI209" i="16"/>
  <c r="GV209" i="16" s="1"/>
  <c r="EH209" i="16"/>
  <c r="EG209" i="16"/>
  <c r="EF209" i="16"/>
  <c r="EE209" i="16"/>
  <c r="EP207" i="16"/>
  <c r="EO207" i="16"/>
  <c r="EN207" i="16"/>
  <c r="HP207" i="16" s="1"/>
  <c r="EM207" i="16"/>
  <c r="HL207" i="16" s="1"/>
  <c r="EL207" i="16"/>
  <c r="HH207" i="16" s="1"/>
  <c r="EK207" i="16"/>
  <c r="HD207" i="16" s="1"/>
  <c r="EJ207" i="16"/>
  <c r="GZ207" i="16" s="1"/>
  <c r="EI207" i="16"/>
  <c r="GV207" i="16" s="1"/>
  <c r="EH207" i="16"/>
  <c r="EG207" i="16"/>
  <c r="EF207" i="16"/>
  <c r="EE207" i="16"/>
  <c r="EP205" i="16"/>
  <c r="EO205" i="16"/>
  <c r="EN205" i="16"/>
  <c r="HP205" i="16" s="1"/>
  <c r="EM205" i="16"/>
  <c r="HL205" i="16" s="1"/>
  <c r="EL205" i="16"/>
  <c r="HH205" i="16" s="1"/>
  <c r="EK205" i="16"/>
  <c r="HD205" i="16" s="1"/>
  <c r="EJ205" i="16"/>
  <c r="GZ205" i="16" s="1"/>
  <c r="EI205" i="16"/>
  <c r="GV205" i="16" s="1"/>
  <c r="EH205" i="16"/>
  <c r="EG205" i="16"/>
  <c r="EF205" i="16"/>
  <c r="EE205" i="16"/>
  <c r="EP203" i="16"/>
  <c r="EO203" i="16"/>
  <c r="EN203" i="16"/>
  <c r="HP203" i="16" s="1"/>
  <c r="EM203" i="16"/>
  <c r="HL203" i="16" s="1"/>
  <c r="EL203" i="16"/>
  <c r="HH203" i="16" s="1"/>
  <c r="EK203" i="16"/>
  <c r="HD203" i="16" s="1"/>
  <c r="EJ203" i="16"/>
  <c r="GZ203" i="16" s="1"/>
  <c r="EI203" i="16"/>
  <c r="GV203" i="16" s="1"/>
  <c r="EH203" i="16"/>
  <c r="EG203" i="16"/>
  <c r="EF203" i="16"/>
  <c r="EE203" i="16"/>
  <c r="EP201" i="16"/>
  <c r="EO201" i="16"/>
  <c r="EN201" i="16"/>
  <c r="HP201" i="16" s="1"/>
  <c r="EM201" i="16"/>
  <c r="HL201" i="16" s="1"/>
  <c r="EL201" i="16"/>
  <c r="HH201" i="16" s="1"/>
  <c r="EK201" i="16"/>
  <c r="HD201" i="16" s="1"/>
  <c r="EJ201" i="16"/>
  <c r="GZ201" i="16" s="1"/>
  <c r="EI201" i="16"/>
  <c r="GV201" i="16" s="1"/>
  <c r="EH201" i="16"/>
  <c r="EG201" i="16"/>
  <c r="EF201" i="16"/>
  <c r="EE201" i="16"/>
  <c r="EP199" i="16"/>
  <c r="EO199" i="16"/>
  <c r="EN199" i="16"/>
  <c r="HP199" i="16" s="1"/>
  <c r="EM199" i="16"/>
  <c r="HL199" i="16" s="1"/>
  <c r="EL199" i="16"/>
  <c r="HH199" i="16" s="1"/>
  <c r="EK199" i="16"/>
  <c r="HD199" i="16" s="1"/>
  <c r="EJ199" i="16"/>
  <c r="GZ199" i="16" s="1"/>
  <c r="EI199" i="16"/>
  <c r="GV199" i="16" s="1"/>
  <c r="EH199" i="16"/>
  <c r="EG199" i="16"/>
  <c r="EF199" i="16"/>
  <c r="EE199" i="16"/>
  <c r="EP197" i="16"/>
  <c r="EO197" i="16"/>
  <c r="EN197" i="16"/>
  <c r="HP197" i="16" s="1"/>
  <c r="EM197" i="16"/>
  <c r="HL197" i="16" s="1"/>
  <c r="EL197" i="16"/>
  <c r="HH197" i="16" s="1"/>
  <c r="EK197" i="16"/>
  <c r="HD197" i="16" s="1"/>
  <c r="EJ197" i="16"/>
  <c r="GZ197" i="16" s="1"/>
  <c r="EI197" i="16"/>
  <c r="GV197" i="16" s="1"/>
  <c r="EH197" i="16"/>
  <c r="EG197" i="16"/>
  <c r="EF197" i="16"/>
  <c r="EE197" i="16"/>
  <c r="EP195" i="16"/>
  <c r="EO195" i="16"/>
  <c r="EN195" i="16"/>
  <c r="HP195" i="16" s="1"/>
  <c r="EM195" i="16"/>
  <c r="HL195" i="16" s="1"/>
  <c r="EL195" i="16"/>
  <c r="HH195" i="16" s="1"/>
  <c r="EK195" i="16"/>
  <c r="HD195" i="16" s="1"/>
  <c r="EJ195" i="16"/>
  <c r="GZ195" i="16" s="1"/>
  <c r="EI195" i="16"/>
  <c r="GV195" i="16" s="1"/>
  <c r="EH195" i="16"/>
  <c r="EG195" i="16"/>
  <c r="EF195" i="16"/>
  <c r="EE195" i="16"/>
  <c r="EP193" i="16"/>
  <c r="EO193" i="16"/>
  <c r="EN193" i="16"/>
  <c r="HP193" i="16" s="1"/>
  <c r="EM193" i="16"/>
  <c r="HL193" i="16" s="1"/>
  <c r="EL193" i="16"/>
  <c r="HH193" i="16" s="1"/>
  <c r="EK193" i="16"/>
  <c r="HD193" i="16" s="1"/>
  <c r="EJ193" i="16"/>
  <c r="GZ193" i="16" s="1"/>
  <c r="EI193" i="16"/>
  <c r="GV193" i="16" s="1"/>
  <c r="EH193" i="16"/>
  <c r="EG193" i="16"/>
  <c r="EF193" i="16"/>
  <c r="EE193" i="16"/>
  <c r="EP191" i="16"/>
  <c r="EO191" i="16"/>
  <c r="EN191" i="16"/>
  <c r="HP191" i="16" s="1"/>
  <c r="EM191" i="16"/>
  <c r="HL191" i="16" s="1"/>
  <c r="EL191" i="16"/>
  <c r="HH191" i="16" s="1"/>
  <c r="EK191" i="16"/>
  <c r="HD191" i="16" s="1"/>
  <c r="EJ191" i="16"/>
  <c r="GZ191" i="16" s="1"/>
  <c r="EI191" i="16"/>
  <c r="GV191" i="16" s="1"/>
  <c r="EH191" i="16"/>
  <c r="EG191" i="16"/>
  <c r="EF191" i="16"/>
  <c r="EE191" i="16"/>
  <c r="EP189" i="16"/>
  <c r="EO189" i="16"/>
  <c r="EN189" i="16"/>
  <c r="HP189" i="16" s="1"/>
  <c r="EM189" i="16"/>
  <c r="HL189" i="16" s="1"/>
  <c r="EL189" i="16"/>
  <c r="HH189" i="16" s="1"/>
  <c r="EK189" i="16"/>
  <c r="HD189" i="16" s="1"/>
  <c r="EJ189" i="16"/>
  <c r="GZ189" i="16" s="1"/>
  <c r="EI189" i="16"/>
  <c r="GV189" i="16" s="1"/>
  <c r="EH189" i="16"/>
  <c r="EG189" i="16"/>
  <c r="EF189" i="16"/>
  <c r="EE189" i="16"/>
  <c r="EP187" i="16"/>
  <c r="EO187" i="16"/>
  <c r="EN187" i="16"/>
  <c r="HP187" i="16" s="1"/>
  <c r="EM187" i="16"/>
  <c r="HL187" i="16" s="1"/>
  <c r="EL187" i="16"/>
  <c r="HH187" i="16" s="1"/>
  <c r="EK187" i="16"/>
  <c r="HD187" i="16" s="1"/>
  <c r="EJ187" i="16"/>
  <c r="GZ187" i="16" s="1"/>
  <c r="EI187" i="16"/>
  <c r="GV187" i="16" s="1"/>
  <c r="EH187" i="16"/>
  <c r="EG187" i="16"/>
  <c r="EF187" i="16"/>
  <c r="EE187" i="16"/>
  <c r="EP185" i="16"/>
  <c r="EO185" i="16"/>
  <c r="EN185" i="16"/>
  <c r="HP185" i="16" s="1"/>
  <c r="EM185" i="16"/>
  <c r="HL185" i="16" s="1"/>
  <c r="EL185" i="16"/>
  <c r="HH185" i="16" s="1"/>
  <c r="EK185" i="16"/>
  <c r="HD185" i="16" s="1"/>
  <c r="EJ185" i="16"/>
  <c r="GZ185" i="16" s="1"/>
  <c r="EI185" i="16"/>
  <c r="GV185" i="16" s="1"/>
  <c r="EH185" i="16"/>
  <c r="EG185" i="16"/>
  <c r="EF185" i="16"/>
  <c r="EE185" i="16"/>
  <c r="EP183" i="16"/>
  <c r="EO183" i="16"/>
  <c r="EN183" i="16"/>
  <c r="HP183" i="16" s="1"/>
  <c r="EM183" i="16"/>
  <c r="HL183" i="16" s="1"/>
  <c r="EL183" i="16"/>
  <c r="HH183" i="16" s="1"/>
  <c r="EK183" i="16"/>
  <c r="HD183" i="16" s="1"/>
  <c r="EJ183" i="16"/>
  <c r="GZ183" i="16" s="1"/>
  <c r="EI183" i="16"/>
  <c r="GV183" i="16" s="1"/>
  <c r="EH183" i="16"/>
  <c r="EG183" i="16"/>
  <c r="EF183" i="16"/>
  <c r="EE183" i="16"/>
  <c r="EP181" i="16"/>
  <c r="EO181" i="16"/>
  <c r="EN181" i="16"/>
  <c r="HP181" i="16" s="1"/>
  <c r="EM181" i="16"/>
  <c r="HL181" i="16" s="1"/>
  <c r="EL181" i="16"/>
  <c r="HH181" i="16" s="1"/>
  <c r="EK181" i="16"/>
  <c r="HD181" i="16" s="1"/>
  <c r="EJ181" i="16"/>
  <c r="GZ181" i="16" s="1"/>
  <c r="EI181" i="16"/>
  <c r="GV181" i="16" s="1"/>
  <c r="EH181" i="16"/>
  <c r="EG181" i="16"/>
  <c r="EF181" i="16"/>
  <c r="EE181" i="16"/>
  <c r="EP179" i="16"/>
  <c r="EO179" i="16"/>
  <c r="EN179" i="16"/>
  <c r="HP179" i="16" s="1"/>
  <c r="EM179" i="16"/>
  <c r="HL179" i="16" s="1"/>
  <c r="EL179" i="16"/>
  <c r="HH179" i="16" s="1"/>
  <c r="EK179" i="16"/>
  <c r="HD179" i="16" s="1"/>
  <c r="EJ179" i="16"/>
  <c r="GZ179" i="16" s="1"/>
  <c r="EI179" i="16"/>
  <c r="GV179" i="16" s="1"/>
  <c r="EH179" i="16"/>
  <c r="EG179" i="16"/>
  <c r="EF179" i="16"/>
  <c r="EE179" i="16"/>
  <c r="EP177" i="16"/>
  <c r="EO177" i="16"/>
  <c r="EN177" i="16"/>
  <c r="HP177" i="16" s="1"/>
  <c r="EM177" i="16"/>
  <c r="HL177" i="16" s="1"/>
  <c r="EL177" i="16"/>
  <c r="HH177" i="16" s="1"/>
  <c r="EK177" i="16"/>
  <c r="HD177" i="16" s="1"/>
  <c r="EJ177" i="16"/>
  <c r="GZ177" i="16" s="1"/>
  <c r="EI177" i="16"/>
  <c r="GV177" i="16" s="1"/>
  <c r="EH177" i="16"/>
  <c r="EG177" i="16"/>
  <c r="EF177" i="16"/>
  <c r="EE177" i="16"/>
  <c r="EP175" i="16"/>
  <c r="EO175" i="16"/>
  <c r="EN175" i="16"/>
  <c r="HP175" i="16" s="1"/>
  <c r="EM175" i="16"/>
  <c r="HL175" i="16" s="1"/>
  <c r="EL175" i="16"/>
  <c r="HH175" i="16" s="1"/>
  <c r="EK175" i="16"/>
  <c r="HD175" i="16" s="1"/>
  <c r="EJ175" i="16"/>
  <c r="GZ175" i="16" s="1"/>
  <c r="EI175" i="16"/>
  <c r="GV175" i="16" s="1"/>
  <c r="EH175" i="16"/>
  <c r="EG175" i="16"/>
  <c r="EF175" i="16"/>
  <c r="EE175" i="16"/>
  <c r="EP173" i="16"/>
  <c r="EO173" i="16"/>
  <c r="EN173" i="16"/>
  <c r="HP173" i="16" s="1"/>
  <c r="EM173" i="16"/>
  <c r="HL173" i="16" s="1"/>
  <c r="EL173" i="16"/>
  <c r="HH173" i="16" s="1"/>
  <c r="EK173" i="16"/>
  <c r="HD173" i="16" s="1"/>
  <c r="EJ173" i="16"/>
  <c r="GZ173" i="16" s="1"/>
  <c r="EI173" i="16"/>
  <c r="GV173" i="16" s="1"/>
  <c r="EH173" i="16"/>
  <c r="EG173" i="16"/>
  <c r="EF173" i="16"/>
  <c r="EE173" i="16"/>
  <c r="EP171" i="16"/>
  <c r="EO171" i="16"/>
  <c r="EN171" i="16"/>
  <c r="HP171" i="16" s="1"/>
  <c r="EM171" i="16"/>
  <c r="HL171" i="16" s="1"/>
  <c r="EL171" i="16"/>
  <c r="HH171" i="16" s="1"/>
  <c r="EK171" i="16"/>
  <c r="HD171" i="16" s="1"/>
  <c r="EJ171" i="16"/>
  <c r="GZ171" i="16" s="1"/>
  <c r="EI171" i="16"/>
  <c r="GV171" i="16" s="1"/>
  <c r="EH171" i="16"/>
  <c r="EG171" i="16"/>
  <c r="EF171" i="16"/>
  <c r="EE171" i="16"/>
  <c r="EP169" i="16"/>
  <c r="EO169" i="16"/>
  <c r="EN169" i="16"/>
  <c r="HP169" i="16" s="1"/>
  <c r="EM169" i="16"/>
  <c r="HL169" i="16" s="1"/>
  <c r="EL169" i="16"/>
  <c r="HH169" i="16" s="1"/>
  <c r="EK169" i="16"/>
  <c r="HD169" i="16" s="1"/>
  <c r="EJ169" i="16"/>
  <c r="GZ169" i="16" s="1"/>
  <c r="EI169" i="16"/>
  <c r="GV169" i="16" s="1"/>
  <c r="EH169" i="16"/>
  <c r="EG169" i="16"/>
  <c r="EF169" i="16"/>
  <c r="EE169" i="16"/>
  <c r="EP167" i="16"/>
  <c r="EO167" i="16"/>
  <c r="EN167" i="16"/>
  <c r="HP167" i="16" s="1"/>
  <c r="EM167" i="16"/>
  <c r="HL167" i="16" s="1"/>
  <c r="EL167" i="16"/>
  <c r="HH167" i="16" s="1"/>
  <c r="EK167" i="16"/>
  <c r="HD167" i="16" s="1"/>
  <c r="EJ167" i="16"/>
  <c r="GZ167" i="16" s="1"/>
  <c r="EI167" i="16"/>
  <c r="GV167" i="16" s="1"/>
  <c r="EH167" i="16"/>
  <c r="EG167" i="16"/>
  <c r="EF167" i="16"/>
  <c r="EE167" i="16"/>
  <c r="EP165" i="16"/>
  <c r="EO165" i="16"/>
  <c r="EN165" i="16"/>
  <c r="HP165" i="16" s="1"/>
  <c r="EM165" i="16"/>
  <c r="HL165" i="16" s="1"/>
  <c r="EL165" i="16"/>
  <c r="HH165" i="16" s="1"/>
  <c r="EK165" i="16"/>
  <c r="HD165" i="16" s="1"/>
  <c r="EJ165" i="16"/>
  <c r="GZ165" i="16" s="1"/>
  <c r="EI165" i="16"/>
  <c r="GV165" i="16" s="1"/>
  <c r="EH165" i="16"/>
  <c r="EG165" i="16"/>
  <c r="EF165" i="16"/>
  <c r="EE165" i="16"/>
  <c r="EP163" i="16"/>
  <c r="EO163" i="16"/>
  <c r="EN163" i="16"/>
  <c r="HP163" i="16" s="1"/>
  <c r="EM163" i="16"/>
  <c r="HL163" i="16" s="1"/>
  <c r="EL163" i="16"/>
  <c r="HH163" i="16" s="1"/>
  <c r="EK163" i="16"/>
  <c r="HD163" i="16" s="1"/>
  <c r="EJ163" i="16"/>
  <c r="GZ163" i="16" s="1"/>
  <c r="EI163" i="16"/>
  <c r="GV163" i="16" s="1"/>
  <c r="EH163" i="16"/>
  <c r="EG163" i="16"/>
  <c r="EF163" i="16"/>
  <c r="EE163" i="16"/>
  <c r="EP161" i="16"/>
  <c r="EO161" i="16"/>
  <c r="EN161" i="16"/>
  <c r="HP161" i="16" s="1"/>
  <c r="EM161" i="16"/>
  <c r="HL161" i="16" s="1"/>
  <c r="EL161" i="16"/>
  <c r="HH161" i="16" s="1"/>
  <c r="EK161" i="16"/>
  <c r="HD161" i="16" s="1"/>
  <c r="EJ161" i="16"/>
  <c r="GZ161" i="16" s="1"/>
  <c r="EI161" i="16"/>
  <c r="GV161" i="16" s="1"/>
  <c r="EH161" i="16"/>
  <c r="EG161" i="16"/>
  <c r="EF161" i="16"/>
  <c r="EE161" i="16"/>
  <c r="EP159" i="16"/>
  <c r="EO159" i="16"/>
  <c r="EN159" i="16"/>
  <c r="HP159" i="16" s="1"/>
  <c r="EM159" i="16"/>
  <c r="HL159" i="16" s="1"/>
  <c r="EL159" i="16"/>
  <c r="HH159" i="16" s="1"/>
  <c r="EK159" i="16"/>
  <c r="HD159" i="16" s="1"/>
  <c r="EJ159" i="16"/>
  <c r="GZ159" i="16" s="1"/>
  <c r="EI159" i="16"/>
  <c r="GV159" i="16" s="1"/>
  <c r="EH159" i="16"/>
  <c r="EG159" i="16"/>
  <c r="EF159" i="16"/>
  <c r="EE159" i="16"/>
  <c r="EP157" i="16"/>
  <c r="EO157" i="16"/>
  <c r="EN157" i="16"/>
  <c r="HP157" i="16" s="1"/>
  <c r="EM157" i="16"/>
  <c r="HL157" i="16" s="1"/>
  <c r="EL157" i="16"/>
  <c r="HH157" i="16" s="1"/>
  <c r="EK157" i="16"/>
  <c r="HD157" i="16" s="1"/>
  <c r="EJ157" i="16"/>
  <c r="GZ157" i="16" s="1"/>
  <c r="EI157" i="16"/>
  <c r="GV157" i="16" s="1"/>
  <c r="EH157" i="16"/>
  <c r="EG157" i="16"/>
  <c r="EF157" i="16"/>
  <c r="EE157" i="16"/>
  <c r="EP155" i="16"/>
  <c r="EO155" i="16"/>
  <c r="EN155" i="16"/>
  <c r="HP155" i="16" s="1"/>
  <c r="EM155" i="16"/>
  <c r="HL155" i="16" s="1"/>
  <c r="EL155" i="16"/>
  <c r="HH155" i="16" s="1"/>
  <c r="EK155" i="16"/>
  <c r="HD155" i="16" s="1"/>
  <c r="EJ155" i="16"/>
  <c r="GZ155" i="16" s="1"/>
  <c r="EI155" i="16"/>
  <c r="GV155" i="16" s="1"/>
  <c r="EH155" i="16"/>
  <c r="EG155" i="16"/>
  <c r="EF155" i="16"/>
  <c r="EE155" i="16"/>
  <c r="EP153" i="16"/>
  <c r="EO153" i="16"/>
  <c r="EN153" i="16"/>
  <c r="HP153" i="16" s="1"/>
  <c r="EM153" i="16"/>
  <c r="HL153" i="16" s="1"/>
  <c r="EL153" i="16"/>
  <c r="HH153" i="16" s="1"/>
  <c r="EK153" i="16"/>
  <c r="HD153" i="16" s="1"/>
  <c r="EJ153" i="16"/>
  <c r="GZ153" i="16" s="1"/>
  <c r="EI153" i="16"/>
  <c r="GV153" i="16" s="1"/>
  <c r="EH153" i="16"/>
  <c r="EG153" i="16"/>
  <c r="EF153" i="16"/>
  <c r="EE153" i="16"/>
  <c r="EP151" i="16"/>
  <c r="EO151" i="16"/>
  <c r="EN151" i="16"/>
  <c r="HP151" i="16" s="1"/>
  <c r="EM151" i="16"/>
  <c r="HL151" i="16" s="1"/>
  <c r="EL151" i="16"/>
  <c r="HH151" i="16" s="1"/>
  <c r="EK151" i="16"/>
  <c r="HD151" i="16" s="1"/>
  <c r="EJ151" i="16"/>
  <c r="GZ151" i="16" s="1"/>
  <c r="EI151" i="16"/>
  <c r="GV151" i="16" s="1"/>
  <c r="EH151" i="16"/>
  <c r="EG151" i="16"/>
  <c r="EF151" i="16"/>
  <c r="EE151" i="16"/>
  <c r="EP149" i="16"/>
  <c r="EO149" i="16"/>
  <c r="EN149" i="16"/>
  <c r="HP149" i="16" s="1"/>
  <c r="EM149" i="16"/>
  <c r="HL149" i="16" s="1"/>
  <c r="EL149" i="16"/>
  <c r="HH149" i="16" s="1"/>
  <c r="EK149" i="16"/>
  <c r="HD149" i="16" s="1"/>
  <c r="EJ149" i="16"/>
  <c r="GZ149" i="16" s="1"/>
  <c r="EI149" i="16"/>
  <c r="GV149" i="16" s="1"/>
  <c r="EH149" i="16"/>
  <c r="EG149" i="16"/>
  <c r="EF149" i="16"/>
  <c r="EE149" i="16"/>
  <c r="EP147" i="16"/>
  <c r="EO147" i="16"/>
  <c r="EN147" i="16"/>
  <c r="HP147" i="16" s="1"/>
  <c r="EM147" i="16"/>
  <c r="HL147" i="16" s="1"/>
  <c r="EL147" i="16"/>
  <c r="HH147" i="16" s="1"/>
  <c r="EK147" i="16"/>
  <c r="HD147" i="16" s="1"/>
  <c r="EJ147" i="16"/>
  <c r="GZ147" i="16" s="1"/>
  <c r="EI147" i="16"/>
  <c r="GV147" i="16" s="1"/>
  <c r="EH147" i="16"/>
  <c r="EG147" i="16"/>
  <c r="EF147" i="16"/>
  <c r="EE147" i="16"/>
  <c r="EP145" i="16"/>
  <c r="EO145" i="16"/>
  <c r="EN145" i="16"/>
  <c r="HP145" i="16" s="1"/>
  <c r="EM145" i="16"/>
  <c r="HL145" i="16" s="1"/>
  <c r="EL145" i="16"/>
  <c r="HH145" i="16" s="1"/>
  <c r="EK145" i="16"/>
  <c r="HD145" i="16" s="1"/>
  <c r="EJ145" i="16"/>
  <c r="GZ145" i="16" s="1"/>
  <c r="EI145" i="16"/>
  <c r="GV145" i="16" s="1"/>
  <c r="EH145" i="16"/>
  <c r="EG145" i="16"/>
  <c r="EF145" i="16"/>
  <c r="EE145" i="16"/>
  <c r="EP143" i="16"/>
  <c r="EO143" i="16"/>
  <c r="EN143" i="16"/>
  <c r="HP143" i="16" s="1"/>
  <c r="EM143" i="16"/>
  <c r="HL143" i="16" s="1"/>
  <c r="EL143" i="16"/>
  <c r="HH143" i="16" s="1"/>
  <c r="EK143" i="16"/>
  <c r="HD143" i="16" s="1"/>
  <c r="EJ143" i="16"/>
  <c r="GZ143" i="16" s="1"/>
  <c r="EI143" i="16"/>
  <c r="GV143" i="16" s="1"/>
  <c r="EH143" i="16"/>
  <c r="EG143" i="16"/>
  <c r="EF143" i="16"/>
  <c r="EE143" i="16"/>
  <c r="EP141" i="16"/>
  <c r="EO141" i="16"/>
  <c r="EN141" i="16"/>
  <c r="HP141" i="16" s="1"/>
  <c r="EM141" i="16"/>
  <c r="HL141" i="16" s="1"/>
  <c r="EL141" i="16"/>
  <c r="HH141" i="16" s="1"/>
  <c r="EK141" i="16"/>
  <c r="HD141" i="16" s="1"/>
  <c r="EJ141" i="16"/>
  <c r="GZ141" i="16" s="1"/>
  <c r="EI141" i="16"/>
  <c r="GV141" i="16" s="1"/>
  <c r="EH141" i="16"/>
  <c r="EG141" i="16"/>
  <c r="EF141" i="16"/>
  <c r="EE141" i="16"/>
  <c r="EP139" i="16"/>
  <c r="EO139" i="16"/>
  <c r="EN139" i="16"/>
  <c r="HP139" i="16" s="1"/>
  <c r="EM139" i="16"/>
  <c r="HL139" i="16" s="1"/>
  <c r="EL139" i="16"/>
  <c r="HH139" i="16" s="1"/>
  <c r="EK139" i="16"/>
  <c r="HD139" i="16" s="1"/>
  <c r="EJ139" i="16"/>
  <c r="GZ139" i="16" s="1"/>
  <c r="EI139" i="16"/>
  <c r="GV139" i="16" s="1"/>
  <c r="EH139" i="16"/>
  <c r="EG139" i="16"/>
  <c r="EF139" i="16"/>
  <c r="EE139" i="16"/>
  <c r="EP137" i="16"/>
  <c r="EO137" i="16"/>
  <c r="EN137" i="16"/>
  <c r="HP137" i="16" s="1"/>
  <c r="EM137" i="16"/>
  <c r="HL137" i="16" s="1"/>
  <c r="EL137" i="16"/>
  <c r="HH137" i="16" s="1"/>
  <c r="EK137" i="16"/>
  <c r="HD137" i="16" s="1"/>
  <c r="EJ137" i="16"/>
  <c r="GZ137" i="16" s="1"/>
  <c r="EI137" i="16"/>
  <c r="GV137" i="16" s="1"/>
  <c r="EH137" i="16"/>
  <c r="EG137" i="16"/>
  <c r="EF137" i="16"/>
  <c r="EE137" i="16"/>
  <c r="EP135" i="16"/>
  <c r="EO135" i="16"/>
  <c r="EN135" i="16"/>
  <c r="HP135" i="16" s="1"/>
  <c r="EM135" i="16"/>
  <c r="HL135" i="16" s="1"/>
  <c r="EL135" i="16"/>
  <c r="HH135" i="16" s="1"/>
  <c r="EK135" i="16"/>
  <c r="HD135" i="16" s="1"/>
  <c r="EJ135" i="16"/>
  <c r="GZ135" i="16" s="1"/>
  <c r="EI135" i="16"/>
  <c r="GV135" i="16" s="1"/>
  <c r="EH135" i="16"/>
  <c r="EG135" i="16"/>
  <c r="EF135" i="16"/>
  <c r="EE135" i="16"/>
  <c r="EP133" i="16"/>
  <c r="EO133" i="16"/>
  <c r="EN133" i="16"/>
  <c r="HP133" i="16" s="1"/>
  <c r="EM133" i="16"/>
  <c r="HL133" i="16" s="1"/>
  <c r="EL133" i="16"/>
  <c r="HH133" i="16" s="1"/>
  <c r="EK133" i="16"/>
  <c r="HD133" i="16" s="1"/>
  <c r="EJ133" i="16"/>
  <c r="GZ133" i="16" s="1"/>
  <c r="EI133" i="16"/>
  <c r="GV133" i="16" s="1"/>
  <c r="EH133" i="16"/>
  <c r="EG133" i="16"/>
  <c r="EF133" i="16"/>
  <c r="EE133" i="16"/>
  <c r="EP131" i="16"/>
  <c r="EO131" i="16"/>
  <c r="EN131" i="16"/>
  <c r="HP131" i="16" s="1"/>
  <c r="EM131" i="16"/>
  <c r="HL131" i="16" s="1"/>
  <c r="EL131" i="16"/>
  <c r="HH131" i="16" s="1"/>
  <c r="EK131" i="16"/>
  <c r="HD131" i="16" s="1"/>
  <c r="EJ131" i="16"/>
  <c r="GZ131" i="16" s="1"/>
  <c r="EI131" i="16"/>
  <c r="GV131" i="16" s="1"/>
  <c r="EH131" i="16"/>
  <c r="EG131" i="16"/>
  <c r="EF131" i="16"/>
  <c r="EE131" i="16"/>
  <c r="EP129" i="16"/>
  <c r="EO129" i="16"/>
  <c r="EN129" i="16"/>
  <c r="HP129" i="16" s="1"/>
  <c r="EM129" i="16"/>
  <c r="HL129" i="16" s="1"/>
  <c r="EL129" i="16"/>
  <c r="HH129" i="16" s="1"/>
  <c r="EK129" i="16"/>
  <c r="HD129" i="16" s="1"/>
  <c r="EJ129" i="16"/>
  <c r="GZ129" i="16" s="1"/>
  <c r="EI129" i="16"/>
  <c r="GV129" i="16" s="1"/>
  <c r="EH129" i="16"/>
  <c r="EG129" i="16"/>
  <c r="EF129" i="16"/>
  <c r="EE129" i="16"/>
  <c r="EP127" i="16"/>
  <c r="EO127" i="16"/>
  <c r="EN127" i="16"/>
  <c r="HP127" i="16" s="1"/>
  <c r="EM127" i="16"/>
  <c r="HL127" i="16" s="1"/>
  <c r="EL127" i="16"/>
  <c r="HH127" i="16" s="1"/>
  <c r="EK127" i="16"/>
  <c r="HD127" i="16" s="1"/>
  <c r="EJ127" i="16"/>
  <c r="GZ127" i="16" s="1"/>
  <c r="EI127" i="16"/>
  <c r="GV127" i="16" s="1"/>
  <c r="EH127" i="16"/>
  <c r="EG127" i="16"/>
  <c r="EF127" i="16"/>
  <c r="EE127" i="16"/>
  <c r="EP125" i="16"/>
  <c r="EO125" i="16"/>
  <c r="EN125" i="16"/>
  <c r="HP125" i="16" s="1"/>
  <c r="EM125" i="16"/>
  <c r="HL125" i="16" s="1"/>
  <c r="EL125" i="16"/>
  <c r="HH125" i="16" s="1"/>
  <c r="EK125" i="16"/>
  <c r="HD125" i="16" s="1"/>
  <c r="EJ125" i="16"/>
  <c r="GZ125" i="16" s="1"/>
  <c r="EI125" i="16"/>
  <c r="GV125" i="16" s="1"/>
  <c r="EH125" i="16"/>
  <c r="EG125" i="16"/>
  <c r="EF125" i="16"/>
  <c r="EE125" i="16"/>
  <c r="EP123" i="16"/>
  <c r="EO123" i="16"/>
  <c r="EN123" i="16"/>
  <c r="HP123" i="16" s="1"/>
  <c r="EM123" i="16"/>
  <c r="HL123" i="16" s="1"/>
  <c r="EL123" i="16"/>
  <c r="HH123" i="16" s="1"/>
  <c r="EK123" i="16"/>
  <c r="HD123" i="16" s="1"/>
  <c r="EJ123" i="16"/>
  <c r="GZ123" i="16" s="1"/>
  <c r="EI123" i="16"/>
  <c r="GV123" i="16" s="1"/>
  <c r="EH123" i="16"/>
  <c r="EG123" i="16"/>
  <c r="EF123" i="16"/>
  <c r="EE123" i="16"/>
  <c r="EP121" i="16"/>
  <c r="EO121" i="16"/>
  <c r="EN121" i="16"/>
  <c r="HP121" i="16" s="1"/>
  <c r="EM121" i="16"/>
  <c r="HL121" i="16" s="1"/>
  <c r="EL121" i="16"/>
  <c r="HH121" i="16" s="1"/>
  <c r="EK121" i="16"/>
  <c r="HD121" i="16" s="1"/>
  <c r="EJ121" i="16"/>
  <c r="GZ121" i="16" s="1"/>
  <c r="EI121" i="16"/>
  <c r="GV121" i="16" s="1"/>
  <c r="EH121" i="16"/>
  <c r="EG121" i="16"/>
  <c r="EF121" i="16"/>
  <c r="EE121" i="16"/>
  <c r="EP119" i="16"/>
  <c r="EO119" i="16"/>
  <c r="EN119" i="16"/>
  <c r="HP119" i="16" s="1"/>
  <c r="EM119" i="16"/>
  <c r="HL119" i="16" s="1"/>
  <c r="EL119" i="16"/>
  <c r="HH119" i="16" s="1"/>
  <c r="EK119" i="16"/>
  <c r="HD119" i="16" s="1"/>
  <c r="EJ119" i="16"/>
  <c r="GZ119" i="16" s="1"/>
  <c r="EI119" i="16"/>
  <c r="GV119" i="16" s="1"/>
  <c r="EH119" i="16"/>
  <c r="EG119" i="16"/>
  <c r="EF119" i="16"/>
  <c r="EE119" i="16"/>
  <c r="EP113" i="16"/>
  <c r="EO113" i="16"/>
  <c r="EH113" i="16"/>
  <c r="EG113" i="16"/>
  <c r="EF113" i="16"/>
  <c r="EE113" i="16"/>
  <c r="EP111" i="16"/>
  <c r="EO111" i="16"/>
  <c r="EH111" i="16"/>
  <c r="EG111" i="16"/>
  <c r="EF111" i="16"/>
  <c r="EE111" i="16"/>
  <c r="EP109" i="16"/>
  <c r="EO109" i="16"/>
  <c r="EH109" i="16"/>
  <c r="EG109" i="16"/>
  <c r="EF109" i="16"/>
  <c r="EE109" i="16"/>
  <c r="EP107" i="16"/>
  <c r="EO107" i="16"/>
  <c r="EH107" i="16"/>
  <c r="EG107" i="16"/>
  <c r="EF107" i="16"/>
  <c r="EE107" i="16"/>
  <c r="EP105" i="16"/>
  <c r="EO105" i="16"/>
  <c r="EH105" i="16"/>
  <c r="EG105" i="16"/>
  <c r="EF105" i="16"/>
  <c r="EE105" i="16"/>
  <c r="EP103" i="16"/>
  <c r="EO103" i="16"/>
  <c r="EH103" i="16"/>
  <c r="EG103" i="16"/>
  <c r="EF103" i="16"/>
  <c r="EE103" i="16"/>
  <c r="EP101" i="16"/>
  <c r="EO101" i="16"/>
  <c r="EH101" i="16"/>
  <c r="EG101" i="16"/>
  <c r="EF101" i="16"/>
  <c r="EE101" i="16"/>
  <c r="EP99" i="16"/>
  <c r="EO99" i="16"/>
  <c r="EH99" i="16"/>
  <c r="EG99" i="16"/>
  <c r="EF99" i="16"/>
  <c r="EE99" i="16"/>
  <c r="EP97" i="16"/>
  <c r="EO97" i="16"/>
  <c r="EH97" i="16"/>
  <c r="EG97" i="16"/>
  <c r="EF97" i="16"/>
  <c r="EE97" i="16"/>
  <c r="EP95" i="16"/>
  <c r="EO95" i="16"/>
  <c r="EH95" i="16"/>
  <c r="EG95" i="16"/>
  <c r="EF95" i="16"/>
  <c r="EE95" i="16"/>
  <c r="EP93" i="16"/>
  <c r="EO93" i="16"/>
  <c r="EH93" i="16"/>
  <c r="EG93" i="16"/>
  <c r="EF93" i="16"/>
  <c r="EE93" i="16"/>
  <c r="EP91" i="16"/>
  <c r="EO91" i="16"/>
  <c r="EH91" i="16"/>
  <c r="EG91" i="16"/>
  <c r="EF91" i="16"/>
  <c r="EE91" i="16"/>
  <c r="EP89" i="16"/>
  <c r="EO89" i="16"/>
  <c r="EH89" i="16"/>
  <c r="EG89" i="16"/>
  <c r="EF89" i="16"/>
  <c r="EE89" i="16"/>
  <c r="EP87" i="16"/>
  <c r="EO87" i="16"/>
  <c r="EH87" i="16"/>
  <c r="EG87" i="16"/>
  <c r="EF87" i="16"/>
  <c r="EE87" i="16"/>
  <c r="EP85" i="16"/>
  <c r="EO85" i="16"/>
  <c r="EH85" i="16"/>
  <c r="EG85" i="16"/>
  <c r="EF85" i="16"/>
  <c r="EE85" i="16"/>
  <c r="EP83" i="16"/>
  <c r="EO83" i="16"/>
  <c r="EH83" i="16"/>
  <c r="EG83" i="16"/>
  <c r="EF83" i="16"/>
  <c r="EE83" i="16"/>
  <c r="EP81" i="16"/>
  <c r="EO81" i="16"/>
  <c r="EH81" i="16"/>
  <c r="EG81" i="16"/>
  <c r="EF81" i="16"/>
  <c r="EE81" i="16"/>
  <c r="EP79" i="16"/>
  <c r="EO79" i="16"/>
  <c r="EH79" i="16"/>
  <c r="EG79" i="16"/>
  <c r="EF79" i="16"/>
  <c r="EE79" i="16"/>
  <c r="EP77" i="16"/>
  <c r="EO77" i="16"/>
  <c r="EH77" i="16"/>
  <c r="EG77" i="16"/>
  <c r="EF77" i="16"/>
  <c r="EE77" i="16"/>
  <c r="EP75" i="16"/>
  <c r="EO75" i="16"/>
  <c r="EH75" i="16"/>
  <c r="EG75" i="16"/>
  <c r="EF75" i="16"/>
  <c r="EE75" i="16"/>
  <c r="EP73" i="16"/>
  <c r="EO73" i="16"/>
  <c r="EH73" i="16"/>
  <c r="EG73" i="16"/>
  <c r="EF73" i="16"/>
  <c r="EE73" i="16"/>
  <c r="EP71" i="16"/>
  <c r="EO71" i="16"/>
  <c r="EH71" i="16"/>
  <c r="EG71" i="16"/>
  <c r="EF71" i="16"/>
  <c r="EE71" i="16"/>
  <c r="EP69" i="16"/>
  <c r="EO69" i="16"/>
  <c r="EH69" i="16"/>
  <c r="EG69" i="16"/>
  <c r="EF69" i="16"/>
  <c r="EE69" i="16"/>
  <c r="EP67" i="16"/>
  <c r="EO67" i="16"/>
  <c r="EH67" i="16"/>
  <c r="EG67" i="16"/>
  <c r="EF67" i="16"/>
  <c r="EE67" i="16"/>
  <c r="EP65" i="16"/>
  <c r="EO65" i="16"/>
  <c r="EH65" i="16"/>
  <c r="EG65" i="16"/>
  <c r="EF65" i="16"/>
  <c r="EE65" i="16"/>
  <c r="EP63" i="16"/>
  <c r="EO63" i="16"/>
  <c r="EH63" i="16"/>
  <c r="EG63" i="16"/>
  <c r="EF63" i="16"/>
  <c r="EE63" i="16"/>
  <c r="EP61" i="16"/>
  <c r="EO61" i="16"/>
  <c r="EH61" i="16"/>
  <c r="EG61" i="16"/>
  <c r="EF61" i="16"/>
  <c r="EE61" i="16"/>
  <c r="EP59" i="16"/>
  <c r="EO59" i="16"/>
  <c r="EH59" i="16"/>
  <c r="EG59" i="16"/>
  <c r="EF59" i="16"/>
  <c r="EE59" i="16"/>
  <c r="EP57" i="16"/>
  <c r="EO57" i="16"/>
  <c r="EH57" i="16"/>
  <c r="EG57" i="16"/>
  <c r="EF57" i="16"/>
  <c r="EE57" i="16"/>
  <c r="EP55" i="16"/>
  <c r="EO55" i="16"/>
  <c r="EH55" i="16"/>
  <c r="EG55" i="16"/>
  <c r="EF55" i="16"/>
  <c r="EE55" i="16"/>
  <c r="EP53" i="16"/>
  <c r="EO53" i="16"/>
  <c r="EH53" i="16"/>
  <c r="EG53" i="16"/>
  <c r="EF53" i="16"/>
  <c r="EE53" i="16"/>
  <c r="EP51" i="16"/>
  <c r="EO51" i="16"/>
  <c r="EH51" i="16"/>
  <c r="EG51" i="16"/>
  <c r="EF51" i="16"/>
  <c r="EE51" i="16"/>
  <c r="EP49" i="16"/>
  <c r="EO49" i="16"/>
  <c r="EH49" i="16"/>
  <c r="EG49" i="16"/>
  <c r="EF49" i="16"/>
  <c r="EE49" i="16"/>
  <c r="EP47" i="16"/>
  <c r="EO47" i="16"/>
  <c r="EH47" i="16"/>
  <c r="EG47" i="16"/>
  <c r="EF47" i="16"/>
  <c r="EE47" i="16"/>
  <c r="EP45" i="16"/>
  <c r="EO45" i="16"/>
  <c r="EH45" i="16"/>
  <c r="EG45" i="16"/>
  <c r="EF45" i="16"/>
  <c r="EE45" i="16"/>
  <c r="EP43" i="16"/>
  <c r="EO43" i="16"/>
  <c r="EH43" i="16"/>
  <c r="EG43" i="16"/>
  <c r="EF43" i="16"/>
  <c r="EE43" i="16"/>
  <c r="EP41" i="16"/>
  <c r="EO41" i="16"/>
  <c r="EH41" i="16"/>
  <c r="EG41" i="16"/>
  <c r="EF41" i="16"/>
  <c r="EE41" i="16"/>
  <c r="EP39" i="16"/>
  <c r="EO39" i="16"/>
  <c r="EH39" i="16"/>
  <c r="EG39" i="16"/>
  <c r="EF39" i="16"/>
  <c r="EE39" i="16"/>
  <c r="EP37" i="16"/>
  <c r="EO37" i="16"/>
  <c r="EH37" i="16"/>
  <c r="EG37" i="16"/>
  <c r="EF37" i="16"/>
  <c r="EE37" i="16"/>
  <c r="EP35" i="16"/>
  <c r="EO35" i="16"/>
  <c r="EH35" i="16"/>
  <c r="EG35" i="16"/>
  <c r="EF35" i="16"/>
  <c r="EE35" i="16"/>
  <c r="EP33" i="16"/>
  <c r="EO33" i="16"/>
  <c r="EH33" i="16"/>
  <c r="EG33" i="16"/>
  <c r="EF33" i="16"/>
  <c r="EE33" i="16"/>
  <c r="EP31" i="16"/>
  <c r="EO31" i="16"/>
  <c r="EH31" i="16"/>
  <c r="EG31" i="16"/>
  <c r="EF31" i="16"/>
  <c r="EE31" i="16"/>
  <c r="EP29" i="16"/>
  <c r="EO29" i="16"/>
  <c r="EH29" i="16"/>
  <c r="EG29" i="16"/>
  <c r="EF29" i="16"/>
  <c r="EE29" i="16"/>
  <c r="EP27" i="16"/>
  <c r="EO27" i="16"/>
  <c r="EH27" i="16"/>
  <c r="EG27" i="16"/>
  <c r="EF27" i="16"/>
  <c r="EE27" i="16"/>
  <c r="EP25" i="16"/>
  <c r="EO25" i="16"/>
  <c r="EH25" i="16"/>
  <c r="EG25" i="16"/>
  <c r="EF25" i="16"/>
  <c r="EE25" i="16"/>
  <c r="EP23" i="16"/>
  <c r="EO23" i="16"/>
  <c r="EH23" i="16"/>
  <c r="EG23" i="16"/>
  <c r="EF23" i="16"/>
  <c r="EE23" i="16"/>
  <c r="EP21" i="16"/>
  <c r="EO21" i="16"/>
  <c r="EH21" i="16"/>
  <c r="EG21" i="16"/>
  <c r="EF21" i="16"/>
  <c r="EE21" i="16"/>
  <c r="EP19" i="16"/>
  <c r="EO19" i="16"/>
  <c r="EH19" i="16"/>
  <c r="EG19" i="16"/>
  <c r="EF19" i="16"/>
  <c r="EE19" i="16"/>
  <c r="EP17" i="16"/>
  <c r="EO17" i="16"/>
  <c r="EH17" i="16"/>
  <c r="EG17" i="16"/>
  <c r="EF17" i="16"/>
  <c r="EE17" i="16"/>
  <c r="EP15" i="16"/>
  <c r="EO15" i="16"/>
  <c r="EH15" i="16"/>
  <c r="EG15" i="16"/>
  <c r="EF15" i="16"/>
  <c r="EE15" i="16"/>
  <c r="EP13" i="16"/>
  <c r="EO13" i="16"/>
  <c r="EH13" i="16"/>
  <c r="EG13" i="16"/>
  <c r="EF13" i="16"/>
  <c r="EE13" i="16"/>
  <c r="EP11" i="16"/>
  <c r="EO11" i="16"/>
  <c r="EH11" i="16"/>
  <c r="EG11" i="16"/>
  <c r="EF11" i="16"/>
  <c r="EE11" i="16"/>
  <c r="EP9" i="16"/>
  <c r="EO9" i="16"/>
  <c r="EH9" i="16"/>
  <c r="EG9" i="16"/>
  <c r="EF9" i="16"/>
  <c r="EE9" i="16"/>
  <c r="EP7" i="16"/>
  <c r="EO7" i="16"/>
  <c r="EH7" i="16"/>
  <c r="EG7" i="16"/>
  <c r="EF7" i="16"/>
  <c r="EE7" i="16"/>
  <c r="H12" i="14" l="1"/>
  <c r="H11" i="14"/>
  <c r="H10" i="14"/>
  <c r="H9" i="14"/>
  <c r="IU14" i="28" l="1"/>
  <c r="IU15" i="28"/>
  <c r="IU16" i="28"/>
  <c r="IU17" i="28"/>
  <c r="IU18" i="28"/>
  <c r="IU19" i="28"/>
  <c r="IU20" i="28"/>
  <c r="IU13" i="28"/>
  <c r="J608" i="16"/>
  <c r="J607" i="16"/>
  <c r="W38" i="14" l="1"/>
  <c r="W37" i="14"/>
  <c r="W36" i="14"/>
  <c r="T307" i="17"/>
  <c r="E6" i="14" l="1"/>
  <c r="B119" i="16"/>
  <c r="AD119" i="16"/>
  <c r="AP119" i="16"/>
  <c r="BB119" i="16"/>
  <c r="FG119" i="16"/>
  <c r="FH119" i="16"/>
  <c r="FI119" i="16"/>
  <c r="FJ119" i="16"/>
  <c r="FK119" i="16"/>
  <c r="FL119" i="16"/>
  <c r="FM119" i="16"/>
  <c r="FN119" i="16"/>
  <c r="FO119" i="16"/>
  <c r="FP119" i="16"/>
  <c r="FQ119" i="16"/>
  <c r="FR119" i="16"/>
  <c r="CA120" i="16"/>
  <c r="CB120" i="16"/>
  <c r="CC120" i="16"/>
  <c r="CD120" i="16"/>
  <c r="CE120" i="16"/>
  <c r="CF120" i="16"/>
  <c r="CG120" i="16"/>
  <c r="CH120" i="16"/>
  <c r="CI120" i="16"/>
  <c r="CJ120" i="16"/>
  <c r="CK120" i="16"/>
  <c r="CL120" i="16"/>
  <c r="DC120" i="16"/>
  <c r="DD120" i="16"/>
  <c r="DE120" i="16"/>
  <c r="DF120" i="16"/>
  <c r="DG120" i="16"/>
  <c r="DH120" i="16"/>
  <c r="DI120" i="16"/>
  <c r="DJ120" i="16"/>
  <c r="DK120" i="16"/>
  <c r="DL120" i="16"/>
  <c r="DM120" i="16"/>
  <c r="DN120" i="16"/>
  <c r="DQ120" i="16"/>
  <c r="DR120" i="16"/>
  <c r="DS120" i="16"/>
  <c r="DT120" i="16"/>
  <c r="DU120" i="16"/>
  <c r="DV120" i="16"/>
  <c r="DW120" i="16"/>
  <c r="DX120" i="16"/>
  <c r="DY120" i="16"/>
  <c r="DZ120" i="16"/>
  <c r="EA120" i="16"/>
  <c r="EB120" i="16"/>
  <c r="A119" i="16"/>
  <c r="B121" i="16" l="1"/>
  <c r="AD121" i="16"/>
  <c r="AP121" i="16"/>
  <c r="BB121" i="16"/>
  <c r="FG121" i="16"/>
  <c r="FH121" i="16"/>
  <c r="FI121" i="16"/>
  <c r="FJ121" i="16"/>
  <c r="FK121" i="16"/>
  <c r="FL121" i="16"/>
  <c r="FM121" i="16"/>
  <c r="FN121" i="16"/>
  <c r="FO121" i="16"/>
  <c r="FP121" i="16"/>
  <c r="FQ121" i="16"/>
  <c r="FR121" i="16"/>
  <c r="CA122" i="16"/>
  <c r="CB122" i="16"/>
  <c r="CC122" i="16"/>
  <c r="CD122" i="16"/>
  <c r="CE122" i="16"/>
  <c r="CF122" i="16"/>
  <c r="CG122" i="16"/>
  <c r="CH122" i="16"/>
  <c r="CI122" i="16"/>
  <c r="CJ122" i="16"/>
  <c r="CK122" i="16"/>
  <c r="CL122" i="16"/>
  <c r="DC122" i="16"/>
  <c r="DD122" i="16"/>
  <c r="DE122" i="16"/>
  <c r="DF122" i="16"/>
  <c r="DG122" i="16"/>
  <c r="DH122" i="16"/>
  <c r="DI122" i="16"/>
  <c r="DJ122" i="16"/>
  <c r="DK122" i="16"/>
  <c r="DL122" i="16"/>
  <c r="DM122" i="16"/>
  <c r="DN122" i="16"/>
  <c r="DQ122" i="16"/>
  <c r="DR122" i="16"/>
  <c r="DS122" i="16"/>
  <c r="DT122" i="16"/>
  <c r="DU122" i="16"/>
  <c r="DV122" i="16"/>
  <c r="DW122" i="16"/>
  <c r="DX122" i="16"/>
  <c r="DY122" i="16"/>
  <c r="DZ122" i="16"/>
  <c r="EA122" i="16"/>
  <c r="EB122" i="16"/>
  <c r="B123" i="16" l="1"/>
  <c r="AD123" i="16"/>
  <c r="AP123" i="16"/>
  <c r="BB123" i="16"/>
  <c r="FG123" i="16"/>
  <c r="FH123" i="16"/>
  <c r="FI123" i="16"/>
  <c r="FJ123" i="16"/>
  <c r="FK123" i="16"/>
  <c r="FL123" i="16"/>
  <c r="FM123" i="16"/>
  <c r="FN123" i="16"/>
  <c r="FO123" i="16"/>
  <c r="FP123" i="16"/>
  <c r="FQ123" i="16"/>
  <c r="FR123" i="16"/>
  <c r="CA124" i="16"/>
  <c r="CB124" i="16"/>
  <c r="CC124" i="16"/>
  <c r="CD124" i="16"/>
  <c r="CE124" i="16"/>
  <c r="CF124" i="16"/>
  <c r="CG124" i="16"/>
  <c r="CH124" i="16"/>
  <c r="CI124" i="16"/>
  <c r="CJ124" i="16"/>
  <c r="CK124" i="16"/>
  <c r="CL124" i="16"/>
  <c r="DC124" i="16"/>
  <c r="DD124" i="16"/>
  <c r="DE124" i="16"/>
  <c r="DF124" i="16"/>
  <c r="DG124" i="16"/>
  <c r="DH124" i="16"/>
  <c r="DI124" i="16"/>
  <c r="DJ124" i="16"/>
  <c r="DK124" i="16"/>
  <c r="DL124" i="16"/>
  <c r="DM124" i="16"/>
  <c r="DN124" i="16"/>
  <c r="DQ124" i="16"/>
  <c r="DR124" i="16"/>
  <c r="DS124" i="16"/>
  <c r="DT124" i="16"/>
  <c r="DU124" i="16"/>
  <c r="DV124" i="16"/>
  <c r="DW124" i="16"/>
  <c r="DX124" i="16"/>
  <c r="DY124" i="16"/>
  <c r="DZ124" i="16"/>
  <c r="EA124" i="16"/>
  <c r="EB124" i="16"/>
  <c r="B125" i="16" l="1"/>
  <c r="AD125" i="16"/>
  <c r="AP125" i="16"/>
  <c r="BB125" i="16"/>
  <c r="FG125" i="16"/>
  <c r="FH125" i="16"/>
  <c r="FI125" i="16"/>
  <c r="FJ125" i="16"/>
  <c r="FK125" i="16"/>
  <c r="FL125" i="16"/>
  <c r="FM125" i="16"/>
  <c r="FN125" i="16"/>
  <c r="FO125" i="16"/>
  <c r="FP125" i="16"/>
  <c r="FQ125" i="16"/>
  <c r="FR125" i="16"/>
  <c r="CA126" i="16"/>
  <c r="CB126" i="16"/>
  <c r="CC126" i="16"/>
  <c r="CD126" i="16"/>
  <c r="CE126" i="16"/>
  <c r="CF126" i="16"/>
  <c r="CG126" i="16"/>
  <c r="CH126" i="16"/>
  <c r="CI126" i="16"/>
  <c r="CJ126" i="16"/>
  <c r="CK126" i="16"/>
  <c r="CL126" i="16"/>
  <c r="DC126" i="16"/>
  <c r="DD126" i="16"/>
  <c r="DE126" i="16"/>
  <c r="DF126" i="16"/>
  <c r="DG126" i="16"/>
  <c r="DH126" i="16"/>
  <c r="DI126" i="16"/>
  <c r="DJ126" i="16"/>
  <c r="DK126" i="16"/>
  <c r="DL126" i="16"/>
  <c r="DM126" i="16"/>
  <c r="DN126" i="16"/>
  <c r="DQ126" i="16"/>
  <c r="DR126" i="16"/>
  <c r="DS126" i="16"/>
  <c r="DT126" i="16"/>
  <c r="DU126" i="16"/>
  <c r="DV126" i="16"/>
  <c r="DW126" i="16"/>
  <c r="DX126" i="16"/>
  <c r="DY126" i="16"/>
  <c r="DZ126" i="16"/>
  <c r="EA126" i="16"/>
  <c r="EB126" i="16"/>
  <c r="B127" i="16" l="1"/>
  <c r="AD127" i="16"/>
  <c r="AP127" i="16"/>
  <c r="BB127" i="16"/>
  <c r="FG127" i="16"/>
  <c r="FH127" i="16"/>
  <c r="FI127" i="16"/>
  <c r="FJ127" i="16"/>
  <c r="FK127" i="16"/>
  <c r="FL127" i="16"/>
  <c r="FM127" i="16"/>
  <c r="FN127" i="16"/>
  <c r="FO127" i="16"/>
  <c r="FP127" i="16"/>
  <c r="FQ127" i="16"/>
  <c r="FR127" i="16"/>
  <c r="CA128" i="16"/>
  <c r="CB128" i="16"/>
  <c r="CC128" i="16"/>
  <c r="CD128" i="16"/>
  <c r="CE128" i="16"/>
  <c r="CF128" i="16"/>
  <c r="CG128" i="16"/>
  <c r="CH128" i="16"/>
  <c r="CI128" i="16"/>
  <c r="CJ128" i="16"/>
  <c r="CK128" i="16"/>
  <c r="CL128" i="16"/>
  <c r="DC128" i="16"/>
  <c r="DD128" i="16"/>
  <c r="DE128" i="16"/>
  <c r="DF128" i="16"/>
  <c r="DG128" i="16"/>
  <c r="DH128" i="16"/>
  <c r="DI128" i="16"/>
  <c r="DJ128" i="16"/>
  <c r="DK128" i="16"/>
  <c r="DL128" i="16"/>
  <c r="DM128" i="16"/>
  <c r="DN128" i="16"/>
  <c r="DQ128" i="16"/>
  <c r="DR128" i="16"/>
  <c r="DS128" i="16"/>
  <c r="DT128" i="16"/>
  <c r="DU128" i="16"/>
  <c r="DV128" i="16"/>
  <c r="DW128" i="16"/>
  <c r="DX128" i="16"/>
  <c r="DY128" i="16"/>
  <c r="DZ128" i="16"/>
  <c r="EA128" i="16"/>
  <c r="EB128" i="16"/>
  <c r="B129" i="16" l="1"/>
  <c r="AD129" i="16"/>
  <c r="AP129" i="16"/>
  <c r="BB129" i="16"/>
  <c r="FG129" i="16"/>
  <c r="FH129" i="16"/>
  <c r="FI129" i="16"/>
  <c r="FJ129" i="16"/>
  <c r="FK129" i="16"/>
  <c r="FL129" i="16"/>
  <c r="FM129" i="16"/>
  <c r="FN129" i="16"/>
  <c r="FO129" i="16"/>
  <c r="FP129" i="16"/>
  <c r="FQ129" i="16"/>
  <c r="FR129" i="16"/>
  <c r="CA130" i="16"/>
  <c r="CB130" i="16"/>
  <c r="CC130" i="16"/>
  <c r="CD130" i="16"/>
  <c r="CE130" i="16"/>
  <c r="CF130" i="16"/>
  <c r="CG130" i="16"/>
  <c r="CH130" i="16"/>
  <c r="CI130" i="16"/>
  <c r="CJ130" i="16"/>
  <c r="CK130" i="16"/>
  <c r="CL130" i="16"/>
  <c r="DC130" i="16"/>
  <c r="DD130" i="16"/>
  <c r="DE130" i="16"/>
  <c r="DF130" i="16"/>
  <c r="DG130" i="16"/>
  <c r="DH130" i="16"/>
  <c r="DI130" i="16"/>
  <c r="DJ130" i="16"/>
  <c r="DK130" i="16"/>
  <c r="DL130" i="16"/>
  <c r="DM130" i="16"/>
  <c r="DN130" i="16"/>
  <c r="DQ130" i="16"/>
  <c r="DR130" i="16"/>
  <c r="DS130" i="16"/>
  <c r="DT130" i="16"/>
  <c r="DU130" i="16"/>
  <c r="DV130" i="16"/>
  <c r="DW130" i="16"/>
  <c r="DX130" i="16"/>
  <c r="DY130" i="16"/>
  <c r="DZ130" i="16"/>
  <c r="EA130" i="16"/>
  <c r="EB130" i="16"/>
  <c r="B131" i="16" l="1"/>
  <c r="AD131" i="16"/>
  <c r="AP131" i="16"/>
  <c r="BB131" i="16"/>
  <c r="FG131" i="16"/>
  <c r="FH131" i="16"/>
  <c r="FI131" i="16"/>
  <c r="FJ131" i="16"/>
  <c r="FK131" i="16"/>
  <c r="FL131" i="16"/>
  <c r="FM131" i="16"/>
  <c r="FN131" i="16"/>
  <c r="FO131" i="16"/>
  <c r="FP131" i="16"/>
  <c r="FQ131" i="16"/>
  <c r="FR131" i="16"/>
  <c r="CA132" i="16"/>
  <c r="CB132" i="16"/>
  <c r="CC132" i="16"/>
  <c r="CD132" i="16"/>
  <c r="CE132" i="16"/>
  <c r="CF132" i="16"/>
  <c r="CG132" i="16"/>
  <c r="CH132" i="16"/>
  <c r="CI132" i="16"/>
  <c r="CJ132" i="16"/>
  <c r="CK132" i="16"/>
  <c r="CL132" i="16"/>
  <c r="DC132" i="16"/>
  <c r="DD132" i="16"/>
  <c r="DE132" i="16"/>
  <c r="DF132" i="16"/>
  <c r="DG132" i="16"/>
  <c r="DH132" i="16"/>
  <c r="DI132" i="16"/>
  <c r="DJ132" i="16"/>
  <c r="DK132" i="16"/>
  <c r="DL132" i="16"/>
  <c r="DM132" i="16"/>
  <c r="DN132" i="16"/>
  <c r="DQ132" i="16"/>
  <c r="DR132" i="16"/>
  <c r="DS132" i="16"/>
  <c r="DT132" i="16"/>
  <c r="DU132" i="16"/>
  <c r="DV132" i="16"/>
  <c r="DW132" i="16"/>
  <c r="DX132" i="16"/>
  <c r="DY132" i="16"/>
  <c r="DZ132" i="16"/>
  <c r="EA132" i="16"/>
  <c r="EB132" i="16"/>
  <c r="B133" i="16" l="1"/>
  <c r="AD133" i="16"/>
  <c r="AP133" i="16"/>
  <c r="BB133" i="16"/>
  <c r="FG133" i="16"/>
  <c r="FH133" i="16"/>
  <c r="FI133" i="16"/>
  <c r="FJ133" i="16"/>
  <c r="FK133" i="16"/>
  <c r="FL133" i="16"/>
  <c r="FM133" i="16"/>
  <c r="FN133" i="16"/>
  <c r="FO133" i="16"/>
  <c r="FP133" i="16"/>
  <c r="FQ133" i="16"/>
  <c r="FR133" i="16"/>
  <c r="CA134" i="16"/>
  <c r="CB134" i="16"/>
  <c r="CC134" i="16"/>
  <c r="CD134" i="16"/>
  <c r="CE134" i="16"/>
  <c r="CF134" i="16"/>
  <c r="CG134" i="16"/>
  <c r="CH134" i="16"/>
  <c r="CI134" i="16"/>
  <c r="CJ134" i="16"/>
  <c r="CK134" i="16"/>
  <c r="CL134" i="16"/>
  <c r="DC134" i="16"/>
  <c r="DD134" i="16"/>
  <c r="DE134" i="16"/>
  <c r="DF134" i="16"/>
  <c r="DG134" i="16"/>
  <c r="DH134" i="16"/>
  <c r="DI134" i="16"/>
  <c r="DJ134" i="16"/>
  <c r="DK134" i="16"/>
  <c r="DL134" i="16"/>
  <c r="DM134" i="16"/>
  <c r="DN134" i="16"/>
  <c r="DQ134" i="16"/>
  <c r="DR134" i="16"/>
  <c r="DS134" i="16"/>
  <c r="DT134" i="16"/>
  <c r="DU134" i="16"/>
  <c r="DV134" i="16"/>
  <c r="DW134" i="16"/>
  <c r="DX134" i="16"/>
  <c r="DY134" i="16"/>
  <c r="DZ134" i="16"/>
  <c r="EA134" i="16"/>
  <c r="EB134" i="16"/>
  <c r="B135" i="16" l="1"/>
  <c r="AD135" i="16"/>
  <c r="AP135" i="16"/>
  <c r="BB135" i="16"/>
  <c r="FG135" i="16"/>
  <c r="FH135" i="16"/>
  <c r="FI135" i="16"/>
  <c r="FJ135" i="16"/>
  <c r="FK135" i="16"/>
  <c r="FL135" i="16"/>
  <c r="FM135" i="16"/>
  <c r="FN135" i="16"/>
  <c r="FO135" i="16"/>
  <c r="FP135" i="16"/>
  <c r="FQ135" i="16"/>
  <c r="FR135" i="16"/>
  <c r="CA136" i="16"/>
  <c r="CB136" i="16"/>
  <c r="CC136" i="16"/>
  <c r="CD136" i="16"/>
  <c r="CE136" i="16"/>
  <c r="CF136" i="16"/>
  <c r="CG136" i="16"/>
  <c r="CH136" i="16"/>
  <c r="CI136" i="16"/>
  <c r="CJ136" i="16"/>
  <c r="CK136" i="16"/>
  <c r="CL136" i="16"/>
  <c r="DC136" i="16"/>
  <c r="DD136" i="16"/>
  <c r="DE136" i="16"/>
  <c r="DF136" i="16"/>
  <c r="DG136" i="16"/>
  <c r="DH136" i="16"/>
  <c r="DI136" i="16"/>
  <c r="DJ136" i="16"/>
  <c r="DK136" i="16"/>
  <c r="DL136" i="16"/>
  <c r="DM136" i="16"/>
  <c r="DN136" i="16"/>
  <c r="DQ136" i="16"/>
  <c r="DR136" i="16"/>
  <c r="DS136" i="16"/>
  <c r="DT136" i="16"/>
  <c r="DU136" i="16"/>
  <c r="DV136" i="16"/>
  <c r="DW136" i="16"/>
  <c r="DX136" i="16"/>
  <c r="DY136" i="16"/>
  <c r="DZ136" i="16"/>
  <c r="EA136" i="16"/>
  <c r="EB136" i="16"/>
  <c r="B137" i="16" l="1"/>
  <c r="AD137" i="16"/>
  <c r="AP137" i="16"/>
  <c r="BB137" i="16"/>
  <c r="FG137" i="16"/>
  <c r="FH137" i="16"/>
  <c r="FI137" i="16"/>
  <c r="FJ137" i="16"/>
  <c r="FK137" i="16"/>
  <c r="FL137" i="16"/>
  <c r="FM137" i="16"/>
  <c r="FN137" i="16"/>
  <c r="FO137" i="16"/>
  <c r="FP137" i="16"/>
  <c r="FQ137" i="16"/>
  <c r="FR137" i="16"/>
  <c r="CA138" i="16"/>
  <c r="CB138" i="16"/>
  <c r="CC138" i="16"/>
  <c r="CD138" i="16"/>
  <c r="CE138" i="16"/>
  <c r="CF138" i="16"/>
  <c r="CG138" i="16"/>
  <c r="CH138" i="16"/>
  <c r="CI138" i="16"/>
  <c r="CJ138" i="16"/>
  <c r="CK138" i="16"/>
  <c r="CL138" i="16"/>
  <c r="DC138" i="16"/>
  <c r="DD138" i="16"/>
  <c r="DE138" i="16"/>
  <c r="DF138" i="16"/>
  <c r="DG138" i="16"/>
  <c r="DH138" i="16"/>
  <c r="DI138" i="16"/>
  <c r="DJ138" i="16"/>
  <c r="DK138" i="16"/>
  <c r="DL138" i="16"/>
  <c r="DM138" i="16"/>
  <c r="DN138" i="16"/>
  <c r="DQ138" i="16"/>
  <c r="DR138" i="16"/>
  <c r="DS138" i="16"/>
  <c r="DT138" i="16"/>
  <c r="DU138" i="16"/>
  <c r="DV138" i="16"/>
  <c r="DW138" i="16"/>
  <c r="DX138" i="16"/>
  <c r="DY138" i="16"/>
  <c r="DZ138" i="16"/>
  <c r="EA138" i="16"/>
  <c r="EB138" i="16"/>
  <c r="B139" i="16" l="1"/>
  <c r="AD139" i="16"/>
  <c r="AP139" i="16"/>
  <c r="BB139" i="16"/>
  <c r="FG139" i="16"/>
  <c r="FH139" i="16"/>
  <c r="FI139" i="16"/>
  <c r="FJ139" i="16"/>
  <c r="FK139" i="16"/>
  <c r="FL139" i="16"/>
  <c r="FM139" i="16"/>
  <c r="FN139" i="16"/>
  <c r="FO139" i="16"/>
  <c r="FP139" i="16"/>
  <c r="FQ139" i="16"/>
  <c r="FR139" i="16"/>
  <c r="CA140" i="16"/>
  <c r="CB140" i="16"/>
  <c r="CC140" i="16"/>
  <c r="CD140" i="16"/>
  <c r="CE140" i="16"/>
  <c r="CF140" i="16"/>
  <c r="CG140" i="16"/>
  <c r="CH140" i="16"/>
  <c r="CI140" i="16"/>
  <c r="CJ140" i="16"/>
  <c r="CK140" i="16"/>
  <c r="CL140" i="16"/>
  <c r="DC140" i="16"/>
  <c r="DD140" i="16"/>
  <c r="DE140" i="16"/>
  <c r="DF140" i="16"/>
  <c r="DG140" i="16"/>
  <c r="DH140" i="16"/>
  <c r="DI140" i="16"/>
  <c r="DJ140" i="16"/>
  <c r="DK140" i="16"/>
  <c r="DL140" i="16"/>
  <c r="DM140" i="16"/>
  <c r="DN140" i="16"/>
  <c r="DQ140" i="16"/>
  <c r="DR140" i="16"/>
  <c r="DS140" i="16"/>
  <c r="DT140" i="16"/>
  <c r="DU140" i="16"/>
  <c r="DV140" i="16"/>
  <c r="DW140" i="16"/>
  <c r="DX140" i="16"/>
  <c r="DY140" i="16"/>
  <c r="DZ140" i="16"/>
  <c r="EA140" i="16"/>
  <c r="EB140" i="16"/>
  <c r="B141" i="16" l="1"/>
  <c r="AD141" i="16"/>
  <c r="AP141" i="16"/>
  <c r="BB141" i="16"/>
  <c r="FG141" i="16"/>
  <c r="FH141" i="16"/>
  <c r="FI141" i="16"/>
  <c r="FJ141" i="16"/>
  <c r="FK141" i="16"/>
  <c r="FL141" i="16"/>
  <c r="FM141" i="16"/>
  <c r="FN141" i="16"/>
  <c r="FO141" i="16"/>
  <c r="FP141" i="16"/>
  <c r="FQ141" i="16"/>
  <c r="FR141" i="16"/>
  <c r="CA142" i="16"/>
  <c r="CB142" i="16"/>
  <c r="CC142" i="16"/>
  <c r="CD142" i="16"/>
  <c r="CE142" i="16"/>
  <c r="CF142" i="16"/>
  <c r="CG142" i="16"/>
  <c r="CH142" i="16"/>
  <c r="CI142" i="16"/>
  <c r="CJ142" i="16"/>
  <c r="CK142" i="16"/>
  <c r="CL142" i="16"/>
  <c r="DC142" i="16"/>
  <c r="DD142" i="16"/>
  <c r="DE142" i="16"/>
  <c r="DF142" i="16"/>
  <c r="DG142" i="16"/>
  <c r="DH142" i="16"/>
  <c r="DI142" i="16"/>
  <c r="DJ142" i="16"/>
  <c r="DK142" i="16"/>
  <c r="DL142" i="16"/>
  <c r="DM142" i="16"/>
  <c r="DN142" i="16"/>
  <c r="DQ142" i="16"/>
  <c r="DR142" i="16"/>
  <c r="DS142" i="16"/>
  <c r="DT142" i="16"/>
  <c r="DU142" i="16"/>
  <c r="DV142" i="16"/>
  <c r="DW142" i="16"/>
  <c r="DX142" i="16"/>
  <c r="DY142" i="16"/>
  <c r="DZ142" i="16"/>
  <c r="EA142" i="16"/>
  <c r="EB142" i="16"/>
  <c r="B143" i="16" l="1"/>
  <c r="AD143" i="16"/>
  <c r="AP143" i="16"/>
  <c r="BB143" i="16"/>
  <c r="FG143" i="16"/>
  <c r="FH143" i="16"/>
  <c r="FI143" i="16"/>
  <c r="FJ143" i="16"/>
  <c r="FK143" i="16"/>
  <c r="FL143" i="16"/>
  <c r="FM143" i="16"/>
  <c r="FN143" i="16"/>
  <c r="FO143" i="16"/>
  <c r="FP143" i="16"/>
  <c r="FQ143" i="16"/>
  <c r="FR143" i="16"/>
  <c r="CA144" i="16"/>
  <c r="CB144" i="16"/>
  <c r="CC144" i="16"/>
  <c r="CD144" i="16"/>
  <c r="CE144" i="16"/>
  <c r="CF144" i="16"/>
  <c r="CG144" i="16"/>
  <c r="CH144" i="16"/>
  <c r="CI144" i="16"/>
  <c r="CJ144" i="16"/>
  <c r="CK144" i="16"/>
  <c r="CL144" i="16"/>
  <c r="DC144" i="16"/>
  <c r="DD144" i="16"/>
  <c r="DE144" i="16"/>
  <c r="DF144" i="16"/>
  <c r="DG144" i="16"/>
  <c r="DH144" i="16"/>
  <c r="DI144" i="16"/>
  <c r="DJ144" i="16"/>
  <c r="DK144" i="16"/>
  <c r="DL144" i="16"/>
  <c r="DM144" i="16"/>
  <c r="DN144" i="16"/>
  <c r="DQ144" i="16"/>
  <c r="DR144" i="16"/>
  <c r="DS144" i="16"/>
  <c r="DT144" i="16"/>
  <c r="DU144" i="16"/>
  <c r="DV144" i="16"/>
  <c r="DW144" i="16"/>
  <c r="DX144" i="16"/>
  <c r="DY144" i="16"/>
  <c r="DZ144" i="16"/>
  <c r="EA144" i="16"/>
  <c r="EB144" i="16"/>
  <c r="B145" i="16" l="1"/>
  <c r="AD145" i="16"/>
  <c r="AP145" i="16"/>
  <c r="BB145" i="16"/>
  <c r="FG145" i="16"/>
  <c r="FH145" i="16"/>
  <c r="FI145" i="16"/>
  <c r="FJ145" i="16"/>
  <c r="FK145" i="16"/>
  <c r="FL145" i="16"/>
  <c r="FM145" i="16"/>
  <c r="FN145" i="16"/>
  <c r="FO145" i="16"/>
  <c r="FP145" i="16"/>
  <c r="FQ145" i="16"/>
  <c r="FR145" i="16"/>
  <c r="CA146" i="16"/>
  <c r="CB146" i="16"/>
  <c r="CC146" i="16"/>
  <c r="CD146" i="16"/>
  <c r="CE146" i="16"/>
  <c r="CF146" i="16"/>
  <c r="CG146" i="16"/>
  <c r="CH146" i="16"/>
  <c r="CI146" i="16"/>
  <c r="CJ146" i="16"/>
  <c r="CK146" i="16"/>
  <c r="CL146" i="16"/>
  <c r="DC146" i="16"/>
  <c r="DD146" i="16"/>
  <c r="DE146" i="16"/>
  <c r="DF146" i="16"/>
  <c r="DG146" i="16"/>
  <c r="DH146" i="16"/>
  <c r="DI146" i="16"/>
  <c r="DJ146" i="16"/>
  <c r="DK146" i="16"/>
  <c r="DL146" i="16"/>
  <c r="DM146" i="16"/>
  <c r="DN146" i="16"/>
  <c r="DQ146" i="16"/>
  <c r="DR146" i="16"/>
  <c r="DS146" i="16"/>
  <c r="DT146" i="16"/>
  <c r="DU146" i="16"/>
  <c r="DV146" i="16"/>
  <c r="DW146" i="16"/>
  <c r="DX146" i="16"/>
  <c r="DY146" i="16"/>
  <c r="DZ146" i="16"/>
  <c r="EA146" i="16"/>
  <c r="EB146" i="16"/>
  <c r="B147" i="16" l="1"/>
  <c r="AD147" i="16"/>
  <c r="AP147" i="16"/>
  <c r="BB147" i="16"/>
  <c r="FG147" i="16"/>
  <c r="FH147" i="16"/>
  <c r="FI147" i="16"/>
  <c r="FJ147" i="16"/>
  <c r="FK147" i="16"/>
  <c r="FL147" i="16"/>
  <c r="FM147" i="16"/>
  <c r="FN147" i="16"/>
  <c r="FO147" i="16"/>
  <c r="FP147" i="16"/>
  <c r="FQ147" i="16"/>
  <c r="FR147" i="16"/>
  <c r="CA148" i="16"/>
  <c r="CB148" i="16"/>
  <c r="CC148" i="16"/>
  <c r="CD148" i="16"/>
  <c r="CE148" i="16"/>
  <c r="CF148" i="16"/>
  <c r="CG148" i="16"/>
  <c r="CH148" i="16"/>
  <c r="CI148" i="16"/>
  <c r="CJ148" i="16"/>
  <c r="CK148" i="16"/>
  <c r="CL148" i="16"/>
  <c r="DC148" i="16"/>
  <c r="DD148" i="16"/>
  <c r="DE148" i="16"/>
  <c r="DF148" i="16"/>
  <c r="DG148" i="16"/>
  <c r="DH148" i="16"/>
  <c r="DI148" i="16"/>
  <c r="DJ148" i="16"/>
  <c r="DK148" i="16"/>
  <c r="DL148" i="16"/>
  <c r="DM148" i="16"/>
  <c r="DN148" i="16"/>
  <c r="DQ148" i="16"/>
  <c r="DR148" i="16"/>
  <c r="DS148" i="16"/>
  <c r="DT148" i="16"/>
  <c r="DU148" i="16"/>
  <c r="DV148" i="16"/>
  <c r="DW148" i="16"/>
  <c r="DX148" i="16"/>
  <c r="DY148" i="16"/>
  <c r="DZ148" i="16"/>
  <c r="EA148" i="16"/>
  <c r="EB148" i="16"/>
  <c r="B149" i="16" l="1"/>
  <c r="AD149" i="16"/>
  <c r="AP149" i="16"/>
  <c r="BB149" i="16"/>
  <c r="FG149" i="16"/>
  <c r="FH149" i="16"/>
  <c r="FI149" i="16"/>
  <c r="FJ149" i="16"/>
  <c r="FK149" i="16"/>
  <c r="FL149" i="16"/>
  <c r="FM149" i="16"/>
  <c r="FN149" i="16"/>
  <c r="FO149" i="16"/>
  <c r="FP149" i="16"/>
  <c r="FQ149" i="16"/>
  <c r="FR149" i="16"/>
  <c r="CA150" i="16"/>
  <c r="CB150" i="16"/>
  <c r="CC150" i="16"/>
  <c r="CD150" i="16"/>
  <c r="CE150" i="16"/>
  <c r="CF150" i="16"/>
  <c r="CG150" i="16"/>
  <c r="CH150" i="16"/>
  <c r="CI150" i="16"/>
  <c r="CJ150" i="16"/>
  <c r="CK150" i="16"/>
  <c r="CL150" i="16"/>
  <c r="DC150" i="16"/>
  <c r="DD150" i="16"/>
  <c r="DE150" i="16"/>
  <c r="DF150" i="16"/>
  <c r="DG150" i="16"/>
  <c r="DH150" i="16"/>
  <c r="DI150" i="16"/>
  <c r="DJ150" i="16"/>
  <c r="DK150" i="16"/>
  <c r="DL150" i="16"/>
  <c r="DM150" i="16"/>
  <c r="DN150" i="16"/>
  <c r="DQ150" i="16"/>
  <c r="DR150" i="16"/>
  <c r="DS150" i="16"/>
  <c r="DT150" i="16"/>
  <c r="DU150" i="16"/>
  <c r="DV150" i="16"/>
  <c r="DW150" i="16"/>
  <c r="DX150" i="16"/>
  <c r="DY150" i="16"/>
  <c r="DZ150" i="16"/>
  <c r="EA150" i="16"/>
  <c r="EB150" i="16"/>
  <c r="B151" i="16" l="1"/>
  <c r="AD151" i="16"/>
  <c r="AP151" i="16"/>
  <c r="BB151" i="16"/>
  <c r="FG151" i="16"/>
  <c r="FH151" i="16"/>
  <c r="FI151" i="16"/>
  <c r="FJ151" i="16"/>
  <c r="FK151" i="16"/>
  <c r="FL151" i="16"/>
  <c r="FM151" i="16"/>
  <c r="FN151" i="16"/>
  <c r="FO151" i="16"/>
  <c r="FP151" i="16"/>
  <c r="FQ151" i="16"/>
  <c r="FR151" i="16"/>
  <c r="CA152" i="16"/>
  <c r="CB152" i="16"/>
  <c r="CC152" i="16"/>
  <c r="CD152" i="16"/>
  <c r="CE152" i="16"/>
  <c r="CF152" i="16"/>
  <c r="CG152" i="16"/>
  <c r="CH152" i="16"/>
  <c r="CI152" i="16"/>
  <c r="CJ152" i="16"/>
  <c r="CK152" i="16"/>
  <c r="CL152" i="16"/>
  <c r="DC152" i="16"/>
  <c r="DD152" i="16"/>
  <c r="DE152" i="16"/>
  <c r="DF152" i="16"/>
  <c r="DG152" i="16"/>
  <c r="DH152" i="16"/>
  <c r="DI152" i="16"/>
  <c r="DJ152" i="16"/>
  <c r="DK152" i="16"/>
  <c r="DL152" i="16"/>
  <c r="DM152" i="16"/>
  <c r="DN152" i="16"/>
  <c r="DQ152" i="16"/>
  <c r="DR152" i="16"/>
  <c r="DS152" i="16"/>
  <c r="DT152" i="16"/>
  <c r="DU152" i="16"/>
  <c r="DV152" i="16"/>
  <c r="DW152" i="16"/>
  <c r="DX152" i="16"/>
  <c r="DY152" i="16"/>
  <c r="DZ152" i="16"/>
  <c r="EA152" i="16"/>
  <c r="EB152" i="16"/>
  <c r="B153" i="16" l="1"/>
  <c r="AD153" i="16"/>
  <c r="AP153" i="16"/>
  <c r="BB153" i="16"/>
  <c r="FG153" i="16"/>
  <c r="FH153" i="16"/>
  <c r="FI153" i="16"/>
  <c r="FJ153" i="16"/>
  <c r="FK153" i="16"/>
  <c r="FL153" i="16"/>
  <c r="FM153" i="16"/>
  <c r="FN153" i="16"/>
  <c r="FO153" i="16"/>
  <c r="FP153" i="16"/>
  <c r="FQ153" i="16"/>
  <c r="FR153" i="16"/>
  <c r="CA154" i="16"/>
  <c r="CB154" i="16"/>
  <c r="CC154" i="16"/>
  <c r="CD154" i="16"/>
  <c r="CE154" i="16"/>
  <c r="CF154" i="16"/>
  <c r="CG154" i="16"/>
  <c r="CH154" i="16"/>
  <c r="CI154" i="16"/>
  <c r="CJ154" i="16"/>
  <c r="CK154" i="16"/>
  <c r="CL154" i="16"/>
  <c r="DC154" i="16"/>
  <c r="DD154" i="16"/>
  <c r="DE154" i="16"/>
  <c r="DF154" i="16"/>
  <c r="DG154" i="16"/>
  <c r="DH154" i="16"/>
  <c r="DI154" i="16"/>
  <c r="DJ154" i="16"/>
  <c r="DK154" i="16"/>
  <c r="DL154" i="16"/>
  <c r="DM154" i="16"/>
  <c r="DN154" i="16"/>
  <c r="DQ154" i="16"/>
  <c r="DR154" i="16"/>
  <c r="DS154" i="16"/>
  <c r="DT154" i="16"/>
  <c r="DU154" i="16"/>
  <c r="DV154" i="16"/>
  <c r="DW154" i="16"/>
  <c r="DX154" i="16"/>
  <c r="DY154" i="16"/>
  <c r="DZ154" i="16"/>
  <c r="EA154" i="16"/>
  <c r="EB154" i="16"/>
  <c r="B155" i="16" l="1"/>
  <c r="AD155" i="16"/>
  <c r="AP155" i="16"/>
  <c r="BB155" i="16"/>
  <c r="FG155" i="16"/>
  <c r="FH155" i="16"/>
  <c r="FI155" i="16"/>
  <c r="FJ155" i="16"/>
  <c r="FK155" i="16"/>
  <c r="FL155" i="16"/>
  <c r="FM155" i="16"/>
  <c r="FN155" i="16"/>
  <c r="FO155" i="16"/>
  <c r="FP155" i="16"/>
  <c r="FQ155" i="16"/>
  <c r="FR155" i="16"/>
  <c r="CA156" i="16"/>
  <c r="CB156" i="16"/>
  <c r="CC156" i="16"/>
  <c r="CD156" i="16"/>
  <c r="CE156" i="16"/>
  <c r="CF156" i="16"/>
  <c r="CG156" i="16"/>
  <c r="CH156" i="16"/>
  <c r="CI156" i="16"/>
  <c r="CJ156" i="16"/>
  <c r="CK156" i="16"/>
  <c r="CL156" i="16"/>
  <c r="DC156" i="16"/>
  <c r="DD156" i="16"/>
  <c r="DE156" i="16"/>
  <c r="DF156" i="16"/>
  <c r="DG156" i="16"/>
  <c r="DH156" i="16"/>
  <c r="DI156" i="16"/>
  <c r="DJ156" i="16"/>
  <c r="DK156" i="16"/>
  <c r="DL156" i="16"/>
  <c r="DM156" i="16"/>
  <c r="DN156" i="16"/>
  <c r="DQ156" i="16"/>
  <c r="DR156" i="16"/>
  <c r="DS156" i="16"/>
  <c r="DT156" i="16"/>
  <c r="DU156" i="16"/>
  <c r="DV156" i="16"/>
  <c r="DW156" i="16"/>
  <c r="DX156" i="16"/>
  <c r="DY156" i="16"/>
  <c r="DZ156" i="16"/>
  <c r="EA156" i="16"/>
  <c r="EB156" i="16"/>
  <c r="B157" i="16" l="1"/>
  <c r="AD157" i="16"/>
  <c r="AP157" i="16"/>
  <c r="BB157" i="16"/>
  <c r="FG157" i="16"/>
  <c r="FH157" i="16"/>
  <c r="FI157" i="16"/>
  <c r="FJ157" i="16"/>
  <c r="FK157" i="16"/>
  <c r="FL157" i="16"/>
  <c r="FM157" i="16"/>
  <c r="FN157" i="16"/>
  <c r="FO157" i="16"/>
  <c r="FP157" i="16"/>
  <c r="FQ157" i="16"/>
  <c r="FR157" i="16"/>
  <c r="CA158" i="16"/>
  <c r="CB158" i="16"/>
  <c r="CC158" i="16"/>
  <c r="CD158" i="16"/>
  <c r="CE158" i="16"/>
  <c r="CF158" i="16"/>
  <c r="CG158" i="16"/>
  <c r="CH158" i="16"/>
  <c r="CI158" i="16"/>
  <c r="CJ158" i="16"/>
  <c r="CK158" i="16"/>
  <c r="CL158" i="16"/>
  <c r="DC158" i="16"/>
  <c r="DD158" i="16"/>
  <c r="DE158" i="16"/>
  <c r="DF158" i="16"/>
  <c r="DG158" i="16"/>
  <c r="DH158" i="16"/>
  <c r="DI158" i="16"/>
  <c r="DJ158" i="16"/>
  <c r="DK158" i="16"/>
  <c r="DL158" i="16"/>
  <c r="DM158" i="16"/>
  <c r="DN158" i="16"/>
  <c r="DQ158" i="16"/>
  <c r="DR158" i="16"/>
  <c r="DS158" i="16"/>
  <c r="DT158" i="16"/>
  <c r="DU158" i="16"/>
  <c r="DV158" i="16"/>
  <c r="DW158" i="16"/>
  <c r="DX158" i="16"/>
  <c r="DY158" i="16"/>
  <c r="DZ158" i="16"/>
  <c r="EA158" i="16"/>
  <c r="EB158" i="16"/>
  <c r="B159" i="16" l="1"/>
  <c r="AD159" i="16"/>
  <c r="AP159" i="16"/>
  <c r="BB159" i="16"/>
  <c r="FG159" i="16"/>
  <c r="FH159" i="16"/>
  <c r="FI159" i="16"/>
  <c r="FJ159" i="16"/>
  <c r="FK159" i="16"/>
  <c r="FL159" i="16"/>
  <c r="FM159" i="16"/>
  <c r="FN159" i="16"/>
  <c r="FO159" i="16"/>
  <c r="FP159" i="16"/>
  <c r="FQ159" i="16"/>
  <c r="FR159" i="16"/>
  <c r="CA160" i="16"/>
  <c r="CB160" i="16"/>
  <c r="CC160" i="16"/>
  <c r="CD160" i="16"/>
  <c r="CE160" i="16"/>
  <c r="CF160" i="16"/>
  <c r="CG160" i="16"/>
  <c r="CH160" i="16"/>
  <c r="CI160" i="16"/>
  <c r="CJ160" i="16"/>
  <c r="CK160" i="16"/>
  <c r="CL160" i="16"/>
  <c r="DC160" i="16"/>
  <c r="DD160" i="16"/>
  <c r="DE160" i="16"/>
  <c r="DF160" i="16"/>
  <c r="DG160" i="16"/>
  <c r="DH160" i="16"/>
  <c r="DI160" i="16"/>
  <c r="DJ160" i="16"/>
  <c r="DK160" i="16"/>
  <c r="DL160" i="16"/>
  <c r="DM160" i="16"/>
  <c r="DN160" i="16"/>
  <c r="DQ160" i="16"/>
  <c r="DR160" i="16"/>
  <c r="DS160" i="16"/>
  <c r="DT160" i="16"/>
  <c r="DU160" i="16"/>
  <c r="DV160" i="16"/>
  <c r="DW160" i="16"/>
  <c r="DX160" i="16"/>
  <c r="DY160" i="16"/>
  <c r="DZ160" i="16"/>
  <c r="EA160" i="16"/>
  <c r="EB160" i="16"/>
  <c r="B161" i="16" l="1"/>
  <c r="AD161" i="16"/>
  <c r="AP161" i="16"/>
  <c r="BB161" i="16"/>
  <c r="FG161" i="16"/>
  <c r="FH161" i="16"/>
  <c r="FI161" i="16"/>
  <c r="FJ161" i="16"/>
  <c r="FK161" i="16"/>
  <c r="FL161" i="16"/>
  <c r="FM161" i="16"/>
  <c r="FN161" i="16"/>
  <c r="FO161" i="16"/>
  <c r="FP161" i="16"/>
  <c r="FQ161" i="16"/>
  <c r="FR161" i="16"/>
  <c r="CA162" i="16"/>
  <c r="CB162" i="16"/>
  <c r="CC162" i="16"/>
  <c r="CD162" i="16"/>
  <c r="CE162" i="16"/>
  <c r="CF162" i="16"/>
  <c r="CG162" i="16"/>
  <c r="CH162" i="16"/>
  <c r="CI162" i="16"/>
  <c r="CJ162" i="16"/>
  <c r="CK162" i="16"/>
  <c r="CL162" i="16"/>
  <c r="DC162" i="16"/>
  <c r="DD162" i="16"/>
  <c r="DE162" i="16"/>
  <c r="DF162" i="16"/>
  <c r="DG162" i="16"/>
  <c r="DH162" i="16"/>
  <c r="DI162" i="16"/>
  <c r="DJ162" i="16"/>
  <c r="DK162" i="16"/>
  <c r="DL162" i="16"/>
  <c r="DM162" i="16"/>
  <c r="DN162" i="16"/>
  <c r="DQ162" i="16"/>
  <c r="DR162" i="16"/>
  <c r="DS162" i="16"/>
  <c r="DT162" i="16"/>
  <c r="DU162" i="16"/>
  <c r="DV162" i="16"/>
  <c r="DW162" i="16"/>
  <c r="DX162" i="16"/>
  <c r="DY162" i="16"/>
  <c r="DZ162" i="16"/>
  <c r="EA162" i="16"/>
  <c r="EB162" i="16"/>
  <c r="B163" i="16" l="1"/>
  <c r="AD163" i="16"/>
  <c r="AP163" i="16"/>
  <c r="BB163" i="16"/>
  <c r="FG163" i="16"/>
  <c r="FH163" i="16"/>
  <c r="FI163" i="16"/>
  <c r="FJ163" i="16"/>
  <c r="FK163" i="16"/>
  <c r="FL163" i="16"/>
  <c r="FM163" i="16"/>
  <c r="FN163" i="16"/>
  <c r="FO163" i="16"/>
  <c r="FP163" i="16"/>
  <c r="FQ163" i="16"/>
  <c r="FR163" i="16"/>
  <c r="CA164" i="16"/>
  <c r="CB164" i="16"/>
  <c r="CC164" i="16"/>
  <c r="CD164" i="16"/>
  <c r="CE164" i="16"/>
  <c r="CF164" i="16"/>
  <c r="CG164" i="16"/>
  <c r="CH164" i="16"/>
  <c r="CI164" i="16"/>
  <c r="CJ164" i="16"/>
  <c r="CK164" i="16"/>
  <c r="CL164" i="16"/>
  <c r="DC164" i="16"/>
  <c r="DD164" i="16"/>
  <c r="DE164" i="16"/>
  <c r="DF164" i="16"/>
  <c r="DG164" i="16"/>
  <c r="DH164" i="16"/>
  <c r="DI164" i="16"/>
  <c r="DJ164" i="16"/>
  <c r="DK164" i="16"/>
  <c r="DL164" i="16"/>
  <c r="DM164" i="16"/>
  <c r="DN164" i="16"/>
  <c r="DQ164" i="16"/>
  <c r="DR164" i="16"/>
  <c r="DS164" i="16"/>
  <c r="DT164" i="16"/>
  <c r="DU164" i="16"/>
  <c r="DV164" i="16"/>
  <c r="DW164" i="16"/>
  <c r="DX164" i="16"/>
  <c r="DY164" i="16"/>
  <c r="DZ164" i="16"/>
  <c r="EA164" i="16"/>
  <c r="EB164" i="16"/>
  <c r="B165" i="16" l="1"/>
  <c r="AD165" i="16"/>
  <c r="AP165" i="16"/>
  <c r="BB165" i="16"/>
  <c r="FG165" i="16"/>
  <c r="FH165" i="16"/>
  <c r="FI165" i="16"/>
  <c r="FJ165" i="16"/>
  <c r="FK165" i="16"/>
  <c r="FL165" i="16"/>
  <c r="FM165" i="16"/>
  <c r="FN165" i="16"/>
  <c r="FO165" i="16"/>
  <c r="FP165" i="16"/>
  <c r="FQ165" i="16"/>
  <c r="FR165" i="16"/>
  <c r="CA166" i="16"/>
  <c r="CB166" i="16"/>
  <c r="CC166" i="16"/>
  <c r="CD166" i="16"/>
  <c r="CE166" i="16"/>
  <c r="CF166" i="16"/>
  <c r="CG166" i="16"/>
  <c r="CH166" i="16"/>
  <c r="CI166" i="16"/>
  <c r="CJ166" i="16"/>
  <c r="CK166" i="16"/>
  <c r="CL166" i="16"/>
  <c r="DC166" i="16"/>
  <c r="DD166" i="16"/>
  <c r="DE166" i="16"/>
  <c r="DF166" i="16"/>
  <c r="DG166" i="16"/>
  <c r="DH166" i="16"/>
  <c r="DI166" i="16"/>
  <c r="DJ166" i="16"/>
  <c r="DK166" i="16"/>
  <c r="DL166" i="16"/>
  <c r="DM166" i="16"/>
  <c r="DN166" i="16"/>
  <c r="DQ166" i="16"/>
  <c r="DR166" i="16"/>
  <c r="DS166" i="16"/>
  <c r="DT166" i="16"/>
  <c r="DU166" i="16"/>
  <c r="DV166" i="16"/>
  <c r="DW166" i="16"/>
  <c r="DX166" i="16"/>
  <c r="DY166" i="16"/>
  <c r="DZ166" i="16"/>
  <c r="EA166" i="16"/>
  <c r="EB166" i="16"/>
  <c r="B167" i="16" l="1"/>
  <c r="AD167" i="16"/>
  <c r="AP167" i="16"/>
  <c r="BB167" i="16"/>
  <c r="FG167" i="16"/>
  <c r="FH167" i="16"/>
  <c r="FI167" i="16"/>
  <c r="FJ167" i="16"/>
  <c r="FK167" i="16"/>
  <c r="FL167" i="16"/>
  <c r="FM167" i="16"/>
  <c r="FN167" i="16"/>
  <c r="FO167" i="16"/>
  <c r="FP167" i="16"/>
  <c r="FQ167" i="16"/>
  <c r="FR167" i="16"/>
  <c r="CA168" i="16"/>
  <c r="CB168" i="16"/>
  <c r="CC168" i="16"/>
  <c r="CD168" i="16"/>
  <c r="CE168" i="16"/>
  <c r="CF168" i="16"/>
  <c r="CG168" i="16"/>
  <c r="CH168" i="16"/>
  <c r="CI168" i="16"/>
  <c r="CJ168" i="16"/>
  <c r="CK168" i="16"/>
  <c r="CL168" i="16"/>
  <c r="DC168" i="16"/>
  <c r="DD168" i="16"/>
  <c r="DE168" i="16"/>
  <c r="DF168" i="16"/>
  <c r="DG168" i="16"/>
  <c r="DH168" i="16"/>
  <c r="DI168" i="16"/>
  <c r="DJ168" i="16"/>
  <c r="DK168" i="16"/>
  <c r="DL168" i="16"/>
  <c r="DM168" i="16"/>
  <c r="DN168" i="16"/>
  <c r="DQ168" i="16"/>
  <c r="DR168" i="16"/>
  <c r="DS168" i="16"/>
  <c r="DT168" i="16"/>
  <c r="DU168" i="16"/>
  <c r="DV168" i="16"/>
  <c r="DW168" i="16"/>
  <c r="DX168" i="16"/>
  <c r="DY168" i="16"/>
  <c r="DZ168" i="16"/>
  <c r="EA168" i="16"/>
  <c r="EB168" i="16"/>
  <c r="B169" i="16" l="1"/>
  <c r="AD169" i="16"/>
  <c r="AP169" i="16"/>
  <c r="BB169" i="16"/>
  <c r="FG169" i="16"/>
  <c r="FH169" i="16"/>
  <c r="FI169" i="16"/>
  <c r="FJ169" i="16"/>
  <c r="FK169" i="16"/>
  <c r="FL169" i="16"/>
  <c r="FM169" i="16"/>
  <c r="FN169" i="16"/>
  <c r="FO169" i="16"/>
  <c r="FP169" i="16"/>
  <c r="FQ169" i="16"/>
  <c r="FR169" i="16"/>
  <c r="CA170" i="16"/>
  <c r="CB170" i="16"/>
  <c r="CC170" i="16"/>
  <c r="CD170" i="16"/>
  <c r="CE170" i="16"/>
  <c r="CF170" i="16"/>
  <c r="CG170" i="16"/>
  <c r="CH170" i="16"/>
  <c r="CI170" i="16"/>
  <c r="CJ170" i="16"/>
  <c r="CK170" i="16"/>
  <c r="CL170" i="16"/>
  <c r="DC170" i="16"/>
  <c r="DD170" i="16"/>
  <c r="DE170" i="16"/>
  <c r="DF170" i="16"/>
  <c r="DG170" i="16"/>
  <c r="DH170" i="16"/>
  <c r="DI170" i="16"/>
  <c r="DJ170" i="16"/>
  <c r="DK170" i="16"/>
  <c r="DL170" i="16"/>
  <c r="DM170" i="16"/>
  <c r="DN170" i="16"/>
  <c r="DQ170" i="16"/>
  <c r="DR170" i="16"/>
  <c r="DS170" i="16"/>
  <c r="DT170" i="16"/>
  <c r="DU170" i="16"/>
  <c r="DV170" i="16"/>
  <c r="DW170" i="16"/>
  <c r="DX170" i="16"/>
  <c r="DY170" i="16"/>
  <c r="DZ170" i="16"/>
  <c r="EA170" i="16"/>
  <c r="EB170" i="16"/>
  <c r="B171" i="16" l="1"/>
  <c r="AD171" i="16"/>
  <c r="AP171" i="16"/>
  <c r="BB171" i="16"/>
  <c r="FG171" i="16"/>
  <c r="FH171" i="16"/>
  <c r="FI171" i="16"/>
  <c r="FJ171" i="16"/>
  <c r="FK171" i="16"/>
  <c r="FL171" i="16"/>
  <c r="FM171" i="16"/>
  <c r="FN171" i="16"/>
  <c r="FO171" i="16"/>
  <c r="FP171" i="16"/>
  <c r="FQ171" i="16"/>
  <c r="FR171" i="16"/>
  <c r="CA172" i="16"/>
  <c r="CB172" i="16"/>
  <c r="CC172" i="16"/>
  <c r="CD172" i="16"/>
  <c r="CE172" i="16"/>
  <c r="CF172" i="16"/>
  <c r="CG172" i="16"/>
  <c r="CH172" i="16"/>
  <c r="CI172" i="16"/>
  <c r="CJ172" i="16"/>
  <c r="CK172" i="16"/>
  <c r="CL172" i="16"/>
  <c r="DC172" i="16"/>
  <c r="DD172" i="16"/>
  <c r="DE172" i="16"/>
  <c r="DF172" i="16"/>
  <c r="DG172" i="16"/>
  <c r="DH172" i="16"/>
  <c r="DI172" i="16"/>
  <c r="DJ172" i="16"/>
  <c r="DK172" i="16"/>
  <c r="DL172" i="16"/>
  <c r="DM172" i="16"/>
  <c r="DN172" i="16"/>
  <c r="DQ172" i="16"/>
  <c r="DR172" i="16"/>
  <c r="DS172" i="16"/>
  <c r="DT172" i="16"/>
  <c r="DU172" i="16"/>
  <c r="DV172" i="16"/>
  <c r="DW172" i="16"/>
  <c r="DX172" i="16"/>
  <c r="DY172" i="16"/>
  <c r="DZ172" i="16"/>
  <c r="EA172" i="16"/>
  <c r="EB172" i="16"/>
  <c r="B173" i="16" l="1"/>
  <c r="AD173" i="16"/>
  <c r="AP173" i="16"/>
  <c r="BB173" i="16"/>
  <c r="FG173" i="16"/>
  <c r="FH173" i="16"/>
  <c r="FI173" i="16"/>
  <c r="FJ173" i="16"/>
  <c r="FK173" i="16"/>
  <c r="FL173" i="16"/>
  <c r="FM173" i="16"/>
  <c r="FN173" i="16"/>
  <c r="FO173" i="16"/>
  <c r="FP173" i="16"/>
  <c r="FQ173" i="16"/>
  <c r="FR173" i="16"/>
  <c r="CA174" i="16"/>
  <c r="CB174" i="16"/>
  <c r="CC174" i="16"/>
  <c r="CD174" i="16"/>
  <c r="CE174" i="16"/>
  <c r="CF174" i="16"/>
  <c r="CG174" i="16"/>
  <c r="CH174" i="16"/>
  <c r="CI174" i="16"/>
  <c r="CJ174" i="16"/>
  <c r="CK174" i="16"/>
  <c r="CL174" i="16"/>
  <c r="DC174" i="16"/>
  <c r="DD174" i="16"/>
  <c r="DE174" i="16"/>
  <c r="DF174" i="16"/>
  <c r="DG174" i="16"/>
  <c r="DH174" i="16"/>
  <c r="DI174" i="16"/>
  <c r="DJ174" i="16"/>
  <c r="DK174" i="16"/>
  <c r="DL174" i="16"/>
  <c r="DM174" i="16"/>
  <c r="DN174" i="16"/>
  <c r="DQ174" i="16"/>
  <c r="DR174" i="16"/>
  <c r="DS174" i="16"/>
  <c r="DT174" i="16"/>
  <c r="DU174" i="16"/>
  <c r="DV174" i="16"/>
  <c r="DW174" i="16"/>
  <c r="DX174" i="16"/>
  <c r="DY174" i="16"/>
  <c r="DZ174" i="16"/>
  <c r="EA174" i="16"/>
  <c r="EB174" i="16"/>
  <c r="B175" i="16" l="1"/>
  <c r="AD175" i="16"/>
  <c r="AP175" i="16"/>
  <c r="BB175" i="16"/>
  <c r="FG175" i="16"/>
  <c r="FH175" i="16"/>
  <c r="FI175" i="16"/>
  <c r="FJ175" i="16"/>
  <c r="FK175" i="16"/>
  <c r="FL175" i="16"/>
  <c r="FM175" i="16"/>
  <c r="FN175" i="16"/>
  <c r="FO175" i="16"/>
  <c r="FP175" i="16"/>
  <c r="FQ175" i="16"/>
  <c r="FR175" i="16"/>
  <c r="CA176" i="16"/>
  <c r="CB176" i="16"/>
  <c r="CC176" i="16"/>
  <c r="CD176" i="16"/>
  <c r="CE176" i="16"/>
  <c r="CF176" i="16"/>
  <c r="CG176" i="16"/>
  <c r="CH176" i="16"/>
  <c r="CI176" i="16"/>
  <c r="CJ176" i="16"/>
  <c r="CK176" i="16"/>
  <c r="CL176" i="16"/>
  <c r="DC176" i="16"/>
  <c r="DD176" i="16"/>
  <c r="DE176" i="16"/>
  <c r="DF176" i="16"/>
  <c r="DG176" i="16"/>
  <c r="DH176" i="16"/>
  <c r="DI176" i="16"/>
  <c r="DJ176" i="16"/>
  <c r="DK176" i="16"/>
  <c r="DL176" i="16"/>
  <c r="DM176" i="16"/>
  <c r="DN176" i="16"/>
  <c r="DQ176" i="16"/>
  <c r="DR176" i="16"/>
  <c r="DS176" i="16"/>
  <c r="DT176" i="16"/>
  <c r="DU176" i="16"/>
  <c r="DV176" i="16"/>
  <c r="DW176" i="16"/>
  <c r="DX176" i="16"/>
  <c r="DY176" i="16"/>
  <c r="DZ176" i="16"/>
  <c r="EA176" i="16"/>
  <c r="EB176" i="16"/>
  <c r="B177" i="16" l="1"/>
  <c r="AD177" i="16"/>
  <c r="AP177" i="16"/>
  <c r="BB177" i="16"/>
  <c r="FG177" i="16"/>
  <c r="FH177" i="16"/>
  <c r="FI177" i="16"/>
  <c r="FJ177" i="16"/>
  <c r="FK177" i="16"/>
  <c r="FL177" i="16"/>
  <c r="FM177" i="16"/>
  <c r="FN177" i="16"/>
  <c r="FO177" i="16"/>
  <c r="FP177" i="16"/>
  <c r="FQ177" i="16"/>
  <c r="FR177" i="16"/>
  <c r="CA178" i="16"/>
  <c r="CB178" i="16"/>
  <c r="CC178" i="16"/>
  <c r="CD178" i="16"/>
  <c r="CE178" i="16"/>
  <c r="CF178" i="16"/>
  <c r="CG178" i="16"/>
  <c r="CH178" i="16"/>
  <c r="CI178" i="16"/>
  <c r="CJ178" i="16"/>
  <c r="CK178" i="16"/>
  <c r="CL178" i="16"/>
  <c r="DC178" i="16"/>
  <c r="DD178" i="16"/>
  <c r="DE178" i="16"/>
  <c r="DF178" i="16"/>
  <c r="DG178" i="16"/>
  <c r="DH178" i="16"/>
  <c r="DI178" i="16"/>
  <c r="DJ178" i="16"/>
  <c r="DK178" i="16"/>
  <c r="DL178" i="16"/>
  <c r="DM178" i="16"/>
  <c r="DN178" i="16"/>
  <c r="DQ178" i="16"/>
  <c r="DR178" i="16"/>
  <c r="DS178" i="16"/>
  <c r="DT178" i="16"/>
  <c r="DU178" i="16"/>
  <c r="DV178" i="16"/>
  <c r="DW178" i="16"/>
  <c r="DX178" i="16"/>
  <c r="DY178" i="16"/>
  <c r="DZ178" i="16"/>
  <c r="EA178" i="16"/>
  <c r="EB178" i="16"/>
  <c r="B179" i="16" l="1"/>
  <c r="AD179" i="16"/>
  <c r="AP179" i="16"/>
  <c r="BB179" i="16"/>
  <c r="FG179" i="16"/>
  <c r="FH179" i="16"/>
  <c r="FI179" i="16"/>
  <c r="FJ179" i="16"/>
  <c r="FK179" i="16"/>
  <c r="FL179" i="16"/>
  <c r="FM179" i="16"/>
  <c r="FN179" i="16"/>
  <c r="FO179" i="16"/>
  <c r="FP179" i="16"/>
  <c r="FQ179" i="16"/>
  <c r="FR179" i="16"/>
  <c r="CA180" i="16"/>
  <c r="CB180" i="16"/>
  <c r="CC180" i="16"/>
  <c r="CD180" i="16"/>
  <c r="CE180" i="16"/>
  <c r="CF180" i="16"/>
  <c r="CG180" i="16"/>
  <c r="CH180" i="16"/>
  <c r="CI180" i="16"/>
  <c r="CJ180" i="16"/>
  <c r="CK180" i="16"/>
  <c r="CL180" i="16"/>
  <c r="DC180" i="16"/>
  <c r="DD180" i="16"/>
  <c r="DE180" i="16"/>
  <c r="DF180" i="16"/>
  <c r="DG180" i="16"/>
  <c r="DH180" i="16"/>
  <c r="DI180" i="16"/>
  <c r="DJ180" i="16"/>
  <c r="DK180" i="16"/>
  <c r="DL180" i="16"/>
  <c r="DM180" i="16"/>
  <c r="DN180" i="16"/>
  <c r="DQ180" i="16"/>
  <c r="DR180" i="16"/>
  <c r="DS180" i="16"/>
  <c r="DT180" i="16"/>
  <c r="DU180" i="16"/>
  <c r="DV180" i="16"/>
  <c r="DW180" i="16"/>
  <c r="DX180" i="16"/>
  <c r="DY180" i="16"/>
  <c r="DZ180" i="16"/>
  <c r="EA180" i="16"/>
  <c r="EB180" i="16"/>
  <c r="B181" i="16" l="1"/>
  <c r="AD181" i="16"/>
  <c r="AP181" i="16"/>
  <c r="BB181" i="16"/>
  <c r="FG181" i="16"/>
  <c r="FH181" i="16"/>
  <c r="FI181" i="16"/>
  <c r="FJ181" i="16"/>
  <c r="FK181" i="16"/>
  <c r="FL181" i="16"/>
  <c r="FM181" i="16"/>
  <c r="FN181" i="16"/>
  <c r="FO181" i="16"/>
  <c r="FP181" i="16"/>
  <c r="FQ181" i="16"/>
  <c r="FR181" i="16"/>
  <c r="CA182" i="16"/>
  <c r="CB182" i="16"/>
  <c r="CC182" i="16"/>
  <c r="CD182" i="16"/>
  <c r="CE182" i="16"/>
  <c r="CF182" i="16"/>
  <c r="CG182" i="16"/>
  <c r="CH182" i="16"/>
  <c r="CI182" i="16"/>
  <c r="CJ182" i="16"/>
  <c r="CK182" i="16"/>
  <c r="CL182" i="16"/>
  <c r="DC182" i="16"/>
  <c r="DD182" i="16"/>
  <c r="DE182" i="16"/>
  <c r="DF182" i="16"/>
  <c r="DG182" i="16"/>
  <c r="DH182" i="16"/>
  <c r="DI182" i="16"/>
  <c r="DJ182" i="16"/>
  <c r="DK182" i="16"/>
  <c r="DL182" i="16"/>
  <c r="DM182" i="16"/>
  <c r="DN182" i="16"/>
  <c r="DQ182" i="16"/>
  <c r="DR182" i="16"/>
  <c r="DS182" i="16"/>
  <c r="DT182" i="16"/>
  <c r="DU182" i="16"/>
  <c r="DV182" i="16"/>
  <c r="DW182" i="16"/>
  <c r="DX182" i="16"/>
  <c r="DY182" i="16"/>
  <c r="DZ182" i="16"/>
  <c r="EA182" i="16"/>
  <c r="EB182" i="16"/>
  <c r="B183" i="16" l="1"/>
  <c r="AD183" i="16"/>
  <c r="AP183" i="16"/>
  <c r="BB183" i="16"/>
  <c r="FG183" i="16"/>
  <c r="FH183" i="16"/>
  <c r="FI183" i="16"/>
  <c r="FJ183" i="16"/>
  <c r="FK183" i="16"/>
  <c r="FL183" i="16"/>
  <c r="FM183" i="16"/>
  <c r="FN183" i="16"/>
  <c r="FO183" i="16"/>
  <c r="FP183" i="16"/>
  <c r="FQ183" i="16"/>
  <c r="FR183" i="16"/>
  <c r="CA184" i="16"/>
  <c r="CB184" i="16"/>
  <c r="CC184" i="16"/>
  <c r="CD184" i="16"/>
  <c r="CE184" i="16"/>
  <c r="CF184" i="16"/>
  <c r="CG184" i="16"/>
  <c r="CH184" i="16"/>
  <c r="CI184" i="16"/>
  <c r="CJ184" i="16"/>
  <c r="CK184" i="16"/>
  <c r="CL184" i="16"/>
  <c r="DC184" i="16"/>
  <c r="DD184" i="16"/>
  <c r="DE184" i="16"/>
  <c r="DF184" i="16"/>
  <c r="DG184" i="16"/>
  <c r="DH184" i="16"/>
  <c r="DI184" i="16"/>
  <c r="DJ184" i="16"/>
  <c r="DK184" i="16"/>
  <c r="DL184" i="16"/>
  <c r="DM184" i="16"/>
  <c r="DN184" i="16"/>
  <c r="DQ184" i="16"/>
  <c r="DR184" i="16"/>
  <c r="DS184" i="16"/>
  <c r="DT184" i="16"/>
  <c r="DU184" i="16"/>
  <c r="DV184" i="16"/>
  <c r="DW184" i="16"/>
  <c r="DX184" i="16"/>
  <c r="DY184" i="16"/>
  <c r="DZ184" i="16"/>
  <c r="EA184" i="16"/>
  <c r="EB184" i="16"/>
  <c r="B185" i="16" l="1"/>
  <c r="AD185" i="16"/>
  <c r="AP185" i="16"/>
  <c r="BB185" i="16"/>
  <c r="FG185" i="16"/>
  <c r="FH185" i="16"/>
  <c r="FI185" i="16"/>
  <c r="FJ185" i="16"/>
  <c r="FK185" i="16"/>
  <c r="FL185" i="16"/>
  <c r="FM185" i="16"/>
  <c r="FN185" i="16"/>
  <c r="FO185" i="16"/>
  <c r="FP185" i="16"/>
  <c r="FQ185" i="16"/>
  <c r="FR185" i="16"/>
  <c r="CA186" i="16"/>
  <c r="CB186" i="16"/>
  <c r="CC186" i="16"/>
  <c r="CD186" i="16"/>
  <c r="CE186" i="16"/>
  <c r="CF186" i="16"/>
  <c r="CG186" i="16"/>
  <c r="CH186" i="16"/>
  <c r="CI186" i="16"/>
  <c r="CJ186" i="16"/>
  <c r="CK186" i="16"/>
  <c r="CL186" i="16"/>
  <c r="DC186" i="16"/>
  <c r="DD186" i="16"/>
  <c r="DE186" i="16"/>
  <c r="DF186" i="16"/>
  <c r="DG186" i="16"/>
  <c r="DH186" i="16"/>
  <c r="DI186" i="16"/>
  <c r="DJ186" i="16"/>
  <c r="DK186" i="16"/>
  <c r="DL186" i="16"/>
  <c r="DM186" i="16"/>
  <c r="DN186" i="16"/>
  <c r="DQ186" i="16"/>
  <c r="DR186" i="16"/>
  <c r="DS186" i="16"/>
  <c r="DT186" i="16"/>
  <c r="DU186" i="16"/>
  <c r="DV186" i="16"/>
  <c r="DW186" i="16"/>
  <c r="DX186" i="16"/>
  <c r="DY186" i="16"/>
  <c r="DZ186" i="16"/>
  <c r="EA186" i="16"/>
  <c r="EB186" i="16"/>
  <c r="B187" i="16" l="1"/>
  <c r="AD187" i="16"/>
  <c r="AP187" i="16"/>
  <c r="BB187" i="16"/>
  <c r="FG187" i="16"/>
  <c r="FH187" i="16"/>
  <c r="FI187" i="16"/>
  <c r="FJ187" i="16"/>
  <c r="FK187" i="16"/>
  <c r="FL187" i="16"/>
  <c r="FM187" i="16"/>
  <c r="FN187" i="16"/>
  <c r="FO187" i="16"/>
  <c r="FP187" i="16"/>
  <c r="FQ187" i="16"/>
  <c r="FR187" i="16"/>
  <c r="CA188" i="16"/>
  <c r="CB188" i="16"/>
  <c r="CC188" i="16"/>
  <c r="CD188" i="16"/>
  <c r="CE188" i="16"/>
  <c r="CF188" i="16"/>
  <c r="CG188" i="16"/>
  <c r="CH188" i="16"/>
  <c r="CI188" i="16"/>
  <c r="CJ188" i="16"/>
  <c r="CK188" i="16"/>
  <c r="CL188" i="16"/>
  <c r="DC188" i="16"/>
  <c r="DD188" i="16"/>
  <c r="DE188" i="16"/>
  <c r="DF188" i="16"/>
  <c r="DG188" i="16"/>
  <c r="DH188" i="16"/>
  <c r="DI188" i="16"/>
  <c r="DJ188" i="16"/>
  <c r="DK188" i="16"/>
  <c r="DL188" i="16"/>
  <c r="DM188" i="16"/>
  <c r="DN188" i="16"/>
  <c r="DQ188" i="16"/>
  <c r="DR188" i="16"/>
  <c r="DS188" i="16"/>
  <c r="DT188" i="16"/>
  <c r="DU188" i="16"/>
  <c r="DV188" i="16"/>
  <c r="DW188" i="16"/>
  <c r="DX188" i="16"/>
  <c r="DY188" i="16"/>
  <c r="DZ188" i="16"/>
  <c r="EA188" i="16"/>
  <c r="EB188" i="16"/>
  <c r="B189" i="16" l="1"/>
  <c r="AD189" i="16"/>
  <c r="AP189" i="16"/>
  <c r="BB189" i="16"/>
  <c r="FG189" i="16"/>
  <c r="FH189" i="16"/>
  <c r="FI189" i="16"/>
  <c r="FJ189" i="16"/>
  <c r="FK189" i="16"/>
  <c r="FL189" i="16"/>
  <c r="FM189" i="16"/>
  <c r="FN189" i="16"/>
  <c r="FO189" i="16"/>
  <c r="FP189" i="16"/>
  <c r="FQ189" i="16"/>
  <c r="FR189" i="16"/>
  <c r="CA190" i="16"/>
  <c r="CB190" i="16"/>
  <c r="CC190" i="16"/>
  <c r="CD190" i="16"/>
  <c r="CE190" i="16"/>
  <c r="CF190" i="16"/>
  <c r="CG190" i="16"/>
  <c r="CH190" i="16"/>
  <c r="CI190" i="16"/>
  <c r="CJ190" i="16"/>
  <c r="CK190" i="16"/>
  <c r="CL190" i="16"/>
  <c r="DC190" i="16"/>
  <c r="DD190" i="16"/>
  <c r="DE190" i="16"/>
  <c r="DF190" i="16"/>
  <c r="DG190" i="16"/>
  <c r="DH190" i="16"/>
  <c r="DI190" i="16"/>
  <c r="DJ190" i="16"/>
  <c r="DK190" i="16"/>
  <c r="DL190" i="16"/>
  <c r="DM190" i="16"/>
  <c r="DN190" i="16"/>
  <c r="DQ190" i="16"/>
  <c r="DR190" i="16"/>
  <c r="DS190" i="16"/>
  <c r="DT190" i="16"/>
  <c r="DU190" i="16"/>
  <c r="DV190" i="16"/>
  <c r="DW190" i="16"/>
  <c r="DX190" i="16"/>
  <c r="DY190" i="16"/>
  <c r="DZ190" i="16"/>
  <c r="EA190" i="16"/>
  <c r="EB190" i="16"/>
  <c r="B191" i="16" l="1"/>
  <c r="AD191" i="16"/>
  <c r="AP191" i="16"/>
  <c r="BB191" i="16"/>
  <c r="FG191" i="16"/>
  <c r="FH191" i="16"/>
  <c r="FI191" i="16"/>
  <c r="FJ191" i="16"/>
  <c r="FK191" i="16"/>
  <c r="FL191" i="16"/>
  <c r="FM191" i="16"/>
  <c r="FN191" i="16"/>
  <c r="FO191" i="16"/>
  <c r="FP191" i="16"/>
  <c r="FQ191" i="16"/>
  <c r="FR191" i="16"/>
  <c r="CA192" i="16"/>
  <c r="CB192" i="16"/>
  <c r="CC192" i="16"/>
  <c r="CD192" i="16"/>
  <c r="CE192" i="16"/>
  <c r="CF192" i="16"/>
  <c r="CG192" i="16"/>
  <c r="CH192" i="16"/>
  <c r="CI192" i="16"/>
  <c r="CJ192" i="16"/>
  <c r="CK192" i="16"/>
  <c r="CL192" i="16"/>
  <c r="DC192" i="16"/>
  <c r="DD192" i="16"/>
  <c r="DE192" i="16"/>
  <c r="DF192" i="16"/>
  <c r="DG192" i="16"/>
  <c r="DH192" i="16"/>
  <c r="DI192" i="16"/>
  <c r="DJ192" i="16"/>
  <c r="DK192" i="16"/>
  <c r="DL192" i="16"/>
  <c r="DM192" i="16"/>
  <c r="DN192" i="16"/>
  <c r="DQ192" i="16"/>
  <c r="DR192" i="16"/>
  <c r="DS192" i="16"/>
  <c r="DT192" i="16"/>
  <c r="DU192" i="16"/>
  <c r="DV192" i="16"/>
  <c r="DW192" i="16"/>
  <c r="DX192" i="16"/>
  <c r="DY192" i="16"/>
  <c r="DZ192" i="16"/>
  <c r="EA192" i="16"/>
  <c r="EB192" i="16"/>
  <c r="B193" i="16" l="1"/>
  <c r="AD193" i="16"/>
  <c r="AP193" i="16"/>
  <c r="BB193" i="16"/>
  <c r="FG193" i="16"/>
  <c r="FH193" i="16"/>
  <c r="FI193" i="16"/>
  <c r="FJ193" i="16"/>
  <c r="FK193" i="16"/>
  <c r="FL193" i="16"/>
  <c r="FM193" i="16"/>
  <c r="FN193" i="16"/>
  <c r="FO193" i="16"/>
  <c r="FP193" i="16"/>
  <c r="FQ193" i="16"/>
  <c r="FR193" i="16"/>
  <c r="CA194" i="16"/>
  <c r="CB194" i="16"/>
  <c r="CC194" i="16"/>
  <c r="CD194" i="16"/>
  <c r="CE194" i="16"/>
  <c r="CF194" i="16"/>
  <c r="CG194" i="16"/>
  <c r="CH194" i="16"/>
  <c r="CI194" i="16"/>
  <c r="CJ194" i="16"/>
  <c r="CK194" i="16"/>
  <c r="CL194" i="16"/>
  <c r="DC194" i="16"/>
  <c r="DD194" i="16"/>
  <c r="DE194" i="16"/>
  <c r="DF194" i="16"/>
  <c r="DG194" i="16"/>
  <c r="DH194" i="16"/>
  <c r="DI194" i="16"/>
  <c r="DJ194" i="16"/>
  <c r="DK194" i="16"/>
  <c r="DL194" i="16"/>
  <c r="DM194" i="16"/>
  <c r="DN194" i="16"/>
  <c r="DQ194" i="16"/>
  <c r="DR194" i="16"/>
  <c r="DS194" i="16"/>
  <c r="DT194" i="16"/>
  <c r="DU194" i="16"/>
  <c r="DV194" i="16"/>
  <c r="DW194" i="16"/>
  <c r="DX194" i="16"/>
  <c r="DY194" i="16"/>
  <c r="DZ194" i="16"/>
  <c r="EA194" i="16"/>
  <c r="EB194" i="16"/>
  <c r="B195" i="16" l="1"/>
  <c r="AD195" i="16"/>
  <c r="AP195" i="16"/>
  <c r="BB195" i="16"/>
  <c r="FG195" i="16"/>
  <c r="FH195" i="16"/>
  <c r="FI195" i="16"/>
  <c r="FJ195" i="16"/>
  <c r="FK195" i="16"/>
  <c r="FL195" i="16"/>
  <c r="FM195" i="16"/>
  <c r="FN195" i="16"/>
  <c r="FO195" i="16"/>
  <c r="FP195" i="16"/>
  <c r="FQ195" i="16"/>
  <c r="FR195" i="16"/>
  <c r="CA196" i="16"/>
  <c r="CB196" i="16"/>
  <c r="CC196" i="16"/>
  <c r="CD196" i="16"/>
  <c r="CE196" i="16"/>
  <c r="CF196" i="16"/>
  <c r="CG196" i="16"/>
  <c r="CH196" i="16"/>
  <c r="CI196" i="16"/>
  <c r="CJ196" i="16"/>
  <c r="CK196" i="16"/>
  <c r="CL196" i="16"/>
  <c r="DC196" i="16"/>
  <c r="DD196" i="16"/>
  <c r="DE196" i="16"/>
  <c r="DF196" i="16"/>
  <c r="DG196" i="16"/>
  <c r="DH196" i="16"/>
  <c r="DI196" i="16"/>
  <c r="DJ196" i="16"/>
  <c r="DK196" i="16"/>
  <c r="DL196" i="16"/>
  <c r="DM196" i="16"/>
  <c r="DN196" i="16"/>
  <c r="DQ196" i="16"/>
  <c r="DR196" i="16"/>
  <c r="DS196" i="16"/>
  <c r="DT196" i="16"/>
  <c r="DU196" i="16"/>
  <c r="DV196" i="16"/>
  <c r="DW196" i="16"/>
  <c r="DX196" i="16"/>
  <c r="DY196" i="16"/>
  <c r="DZ196" i="16"/>
  <c r="EA196" i="16"/>
  <c r="EB196" i="16"/>
  <c r="B197" i="16" l="1"/>
  <c r="AD197" i="16"/>
  <c r="AP197" i="16"/>
  <c r="BB197" i="16"/>
  <c r="FG197" i="16"/>
  <c r="FH197" i="16"/>
  <c r="FI197" i="16"/>
  <c r="FJ197" i="16"/>
  <c r="FK197" i="16"/>
  <c r="FL197" i="16"/>
  <c r="FM197" i="16"/>
  <c r="FN197" i="16"/>
  <c r="FO197" i="16"/>
  <c r="FP197" i="16"/>
  <c r="FQ197" i="16"/>
  <c r="FR197" i="16"/>
  <c r="CA198" i="16"/>
  <c r="CB198" i="16"/>
  <c r="CC198" i="16"/>
  <c r="CD198" i="16"/>
  <c r="CE198" i="16"/>
  <c r="CF198" i="16"/>
  <c r="CG198" i="16"/>
  <c r="CH198" i="16"/>
  <c r="CI198" i="16"/>
  <c r="CJ198" i="16"/>
  <c r="CK198" i="16"/>
  <c r="CL198" i="16"/>
  <c r="DC198" i="16"/>
  <c r="DD198" i="16"/>
  <c r="DE198" i="16"/>
  <c r="DF198" i="16"/>
  <c r="DG198" i="16"/>
  <c r="DH198" i="16"/>
  <c r="DI198" i="16"/>
  <c r="DJ198" i="16"/>
  <c r="DK198" i="16"/>
  <c r="DL198" i="16"/>
  <c r="DM198" i="16"/>
  <c r="DN198" i="16"/>
  <c r="DQ198" i="16"/>
  <c r="DR198" i="16"/>
  <c r="DS198" i="16"/>
  <c r="DT198" i="16"/>
  <c r="DU198" i="16"/>
  <c r="DV198" i="16"/>
  <c r="DW198" i="16"/>
  <c r="DX198" i="16"/>
  <c r="DY198" i="16"/>
  <c r="DZ198" i="16"/>
  <c r="EA198" i="16"/>
  <c r="EB198" i="16"/>
  <c r="B199" i="16" l="1"/>
  <c r="AD199" i="16"/>
  <c r="AP199" i="16"/>
  <c r="BB199" i="16"/>
  <c r="FG199" i="16"/>
  <c r="FH199" i="16"/>
  <c r="FI199" i="16"/>
  <c r="FJ199" i="16"/>
  <c r="FK199" i="16"/>
  <c r="FL199" i="16"/>
  <c r="FM199" i="16"/>
  <c r="FN199" i="16"/>
  <c r="FO199" i="16"/>
  <c r="FP199" i="16"/>
  <c r="FQ199" i="16"/>
  <c r="FR199" i="16"/>
  <c r="CA200" i="16"/>
  <c r="CB200" i="16"/>
  <c r="CC200" i="16"/>
  <c r="CD200" i="16"/>
  <c r="CE200" i="16"/>
  <c r="CF200" i="16"/>
  <c r="CG200" i="16"/>
  <c r="CH200" i="16"/>
  <c r="CI200" i="16"/>
  <c r="CJ200" i="16"/>
  <c r="CK200" i="16"/>
  <c r="CL200" i="16"/>
  <c r="DC200" i="16"/>
  <c r="DD200" i="16"/>
  <c r="DE200" i="16"/>
  <c r="DF200" i="16"/>
  <c r="DG200" i="16"/>
  <c r="DH200" i="16"/>
  <c r="DI200" i="16"/>
  <c r="DJ200" i="16"/>
  <c r="DK200" i="16"/>
  <c r="DL200" i="16"/>
  <c r="DM200" i="16"/>
  <c r="DN200" i="16"/>
  <c r="DQ200" i="16"/>
  <c r="DR200" i="16"/>
  <c r="DS200" i="16"/>
  <c r="DT200" i="16"/>
  <c r="DU200" i="16"/>
  <c r="DV200" i="16"/>
  <c r="DW200" i="16"/>
  <c r="DX200" i="16"/>
  <c r="DY200" i="16"/>
  <c r="DZ200" i="16"/>
  <c r="EA200" i="16"/>
  <c r="EB200" i="16"/>
  <c r="B201" i="16" l="1"/>
  <c r="AD201" i="16"/>
  <c r="AP201" i="16"/>
  <c r="BB201" i="16"/>
  <c r="FG201" i="16"/>
  <c r="FH201" i="16"/>
  <c r="FI201" i="16"/>
  <c r="FJ201" i="16"/>
  <c r="FK201" i="16"/>
  <c r="FL201" i="16"/>
  <c r="FM201" i="16"/>
  <c r="FN201" i="16"/>
  <c r="FO201" i="16"/>
  <c r="FP201" i="16"/>
  <c r="FQ201" i="16"/>
  <c r="FR201" i="16"/>
  <c r="CA202" i="16"/>
  <c r="CB202" i="16"/>
  <c r="CC202" i="16"/>
  <c r="CD202" i="16"/>
  <c r="CE202" i="16"/>
  <c r="CF202" i="16"/>
  <c r="CG202" i="16"/>
  <c r="CH202" i="16"/>
  <c r="CI202" i="16"/>
  <c r="CJ202" i="16"/>
  <c r="CK202" i="16"/>
  <c r="CL202" i="16"/>
  <c r="DC202" i="16"/>
  <c r="DD202" i="16"/>
  <c r="DE202" i="16"/>
  <c r="DF202" i="16"/>
  <c r="DG202" i="16"/>
  <c r="DH202" i="16"/>
  <c r="DI202" i="16"/>
  <c r="DJ202" i="16"/>
  <c r="DK202" i="16"/>
  <c r="DL202" i="16"/>
  <c r="DM202" i="16"/>
  <c r="DN202" i="16"/>
  <c r="DQ202" i="16"/>
  <c r="DR202" i="16"/>
  <c r="DS202" i="16"/>
  <c r="DT202" i="16"/>
  <c r="DU202" i="16"/>
  <c r="DV202" i="16"/>
  <c r="DW202" i="16"/>
  <c r="DX202" i="16"/>
  <c r="DY202" i="16"/>
  <c r="DZ202" i="16"/>
  <c r="EA202" i="16"/>
  <c r="EB202" i="16"/>
  <c r="B203" i="16" l="1"/>
  <c r="AD203" i="16"/>
  <c r="AP203" i="16"/>
  <c r="BB203" i="16"/>
  <c r="FG203" i="16"/>
  <c r="FH203" i="16"/>
  <c r="FI203" i="16"/>
  <c r="FJ203" i="16"/>
  <c r="FK203" i="16"/>
  <c r="FL203" i="16"/>
  <c r="FM203" i="16"/>
  <c r="FN203" i="16"/>
  <c r="FO203" i="16"/>
  <c r="FP203" i="16"/>
  <c r="FQ203" i="16"/>
  <c r="FR203" i="16"/>
  <c r="CA204" i="16"/>
  <c r="CB204" i="16"/>
  <c r="CC204" i="16"/>
  <c r="CD204" i="16"/>
  <c r="CE204" i="16"/>
  <c r="CF204" i="16"/>
  <c r="CG204" i="16"/>
  <c r="CH204" i="16"/>
  <c r="CI204" i="16"/>
  <c r="CJ204" i="16"/>
  <c r="CK204" i="16"/>
  <c r="CL204" i="16"/>
  <c r="DC204" i="16"/>
  <c r="DD204" i="16"/>
  <c r="DE204" i="16"/>
  <c r="DF204" i="16"/>
  <c r="DG204" i="16"/>
  <c r="DH204" i="16"/>
  <c r="DI204" i="16"/>
  <c r="DJ204" i="16"/>
  <c r="DK204" i="16"/>
  <c r="DL204" i="16"/>
  <c r="DM204" i="16"/>
  <c r="DN204" i="16"/>
  <c r="DQ204" i="16"/>
  <c r="DR204" i="16"/>
  <c r="DS204" i="16"/>
  <c r="DT204" i="16"/>
  <c r="DU204" i="16"/>
  <c r="DV204" i="16"/>
  <c r="DW204" i="16"/>
  <c r="DX204" i="16"/>
  <c r="DY204" i="16"/>
  <c r="DZ204" i="16"/>
  <c r="EA204" i="16"/>
  <c r="EB204" i="16"/>
  <c r="B205" i="16" l="1"/>
  <c r="AD205" i="16"/>
  <c r="AP205" i="16"/>
  <c r="BB205" i="16"/>
  <c r="FG205" i="16"/>
  <c r="FH205" i="16"/>
  <c r="FI205" i="16"/>
  <c r="FJ205" i="16"/>
  <c r="FK205" i="16"/>
  <c r="FL205" i="16"/>
  <c r="FM205" i="16"/>
  <c r="FN205" i="16"/>
  <c r="FO205" i="16"/>
  <c r="FP205" i="16"/>
  <c r="FQ205" i="16"/>
  <c r="FR205" i="16"/>
  <c r="CA206" i="16"/>
  <c r="CB206" i="16"/>
  <c r="CC206" i="16"/>
  <c r="CD206" i="16"/>
  <c r="CE206" i="16"/>
  <c r="CF206" i="16"/>
  <c r="CG206" i="16"/>
  <c r="CH206" i="16"/>
  <c r="CI206" i="16"/>
  <c r="CJ206" i="16"/>
  <c r="CK206" i="16"/>
  <c r="CL206" i="16"/>
  <c r="DC206" i="16"/>
  <c r="DD206" i="16"/>
  <c r="DE206" i="16"/>
  <c r="DF206" i="16"/>
  <c r="DG206" i="16"/>
  <c r="DH206" i="16"/>
  <c r="DI206" i="16"/>
  <c r="DJ206" i="16"/>
  <c r="DK206" i="16"/>
  <c r="DL206" i="16"/>
  <c r="DM206" i="16"/>
  <c r="DN206" i="16"/>
  <c r="DQ206" i="16"/>
  <c r="DR206" i="16"/>
  <c r="DS206" i="16"/>
  <c r="DT206" i="16"/>
  <c r="DU206" i="16"/>
  <c r="DV206" i="16"/>
  <c r="DW206" i="16"/>
  <c r="DX206" i="16"/>
  <c r="DY206" i="16"/>
  <c r="DZ206" i="16"/>
  <c r="EA206" i="16"/>
  <c r="EB206" i="16"/>
  <c r="B207" i="16" l="1"/>
  <c r="AD207" i="16"/>
  <c r="AP207" i="16"/>
  <c r="BB207" i="16"/>
  <c r="FG207" i="16"/>
  <c r="FH207" i="16"/>
  <c r="FI207" i="16"/>
  <c r="FJ207" i="16"/>
  <c r="FK207" i="16"/>
  <c r="FL207" i="16"/>
  <c r="FM207" i="16"/>
  <c r="FN207" i="16"/>
  <c r="FO207" i="16"/>
  <c r="FP207" i="16"/>
  <c r="FQ207" i="16"/>
  <c r="FR207" i="16"/>
  <c r="CA208" i="16"/>
  <c r="CB208" i="16"/>
  <c r="CC208" i="16"/>
  <c r="CD208" i="16"/>
  <c r="CE208" i="16"/>
  <c r="CF208" i="16"/>
  <c r="CG208" i="16"/>
  <c r="CH208" i="16"/>
  <c r="CI208" i="16"/>
  <c r="CJ208" i="16"/>
  <c r="CK208" i="16"/>
  <c r="CL208" i="16"/>
  <c r="DC208" i="16"/>
  <c r="DD208" i="16"/>
  <c r="DE208" i="16"/>
  <c r="DF208" i="16"/>
  <c r="DG208" i="16"/>
  <c r="DH208" i="16"/>
  <c r="DI208" i="16"/>
  <c r="DJ208" i="16"/>
  <c r="DK208" i="16"/>
  <c r="DL208" i="16"/>
  <c r="DM208" i="16"/>
  <c r="DN208" i="16"/>
  <c r="DQ208" i="16"/>
  <c r="DR208" i="16"/>
  <c r="DS208" i="16"/>
  <c r="DT208" i="16"/>
  <c r="DU208" i="16"/>
  <c r="DV208" i="16"/>
  <c r="DW208" i="16"/>
  <c r="DX208" i="16"/>
  <c r="DY208" i="16"/>
  <c r="DZ208" i="16"/>
  <c r="EA208" i="16"/>
  <c r="EB208" i="16"/>
  <c r="B209" i="16" l="1"/>
  <c r="AD209" i="16"/>
  <c r="AP209" i="16"/>
  <c r="BB209" i="16"/>
  <c r="FG209" i="16"/>
  <c r="FH209" i="16"/>
  <c r="FI209" i="16"/>
  <c r="FJ209" i="16"/>
  <c r="FK209" i="16"/>
  <c r="FL209" i="16"/>
  <c r="FM209" i="16"/>
  <c r="FN209" i="16"/>
  <c r="FO209" i="16"/>
  <c r="FP209" i="16"/>
  <c r="FQ209" i="16"/>
  <c r="FR209" i="16"/>
  <c r="CA210" i="16"/>
  <c r="CB210" i="16"/>
  <c r="CC210" i="16"/>
  <c r="CD210" i="16"/>
  <c r="CE210" i="16"/>
  <c r="CF210" i="16"/>
  <c r="CG210" i="16"/>
  <c r="CH210" i="16"/>
  <c r="CI210" i="16"/>
  <c r="CJ210" i="16"/>
  <c r="CK210" i="16"/>
  <c r="CL210" i="16"/>
  <c r="DC210" i="16"/>
  <c r="DD210" i="16"/>
  <c r="DE210" i="16"/>
  <c r="DF210" i="16"/>
  <c r="DG210" i="16"/>
  <c r="DH210" i="16"/>
  <c r="DI210" i="16"/>
  <c r="DJ210" i="16"/>
  <c r="DK210" i="16"/>
  <c r="DL210" i="16"/>
  <c r="DM210" i="16"/>
  <c r="DN210" i="16"/>
  <c r="DQ210" i="16"/>
  <c r="DR210" i="16"/>
  <c r="DS210" i="16"/>
  <c r="DT210" i="16"/>
  <c r="DU210" i="16"/>
  <c r="DV210" i="16"/>
  <c r="DW210" i="16"/>
  <c r="DX210" i="16"/>
  <c r="DY210" i="16"/>
  <c r="DZ210" i="16"/>
  <c r="EA210" i="16"/>
  <c r="EB210" i="16"/>
  <c r="B211" i="16" l="1"/>
  <c r="AD211" i="16"/>
  <c r="AP211" i="16"/>
  <c r="BB211" i="16"/>
  <c r="FG211" i="16"/>
  <c r="FH211" i="16"/>
  <c r="FI211" i="16"/>
  <c r="FJ211" i="16"/>
  <c r="FK211" i="16"/>
  <c r="FL211" i="16"/>
  <c r="FM211" i="16"/>
  <c r="FN211" i="16"/>
  <c r="FO211" i="16"/>
  <c r="FP211" i="16"/>
  <c r="FQ211" i="16"/>
  <c r="FR211" i="16"/>
  <c r="CA212" i="16"/>
  <c r="CB212" i="16"/>
  <c r="CC212" i="16"/>
  <c r="CD212" i="16"/>
  <c r="CE212" i="16"/>
  <c r="CF212" i="16"/>
  <c r="CG212" i="16"/>
  <c r="CH212" i="16"/>
  <c r="CI212" i="16"/>
  <c r="CJ212" i="16"/>
  <c r="CK212" i="16"/>
  <c r="CL212" i="16"/>
  <c r="DC212" i="16"/>
  <c r="DD212" i="16"/>
  <c r="DE212" i="16"/>
  <c r="DF212" i="16"/>
  <c r="DG212" i="16"/>
  <c r="DH212" i="16"/>
  <c r="DI212" i="16"/>
  <c r="DJ212" i="16"/>
  <c r="DK212" i="16"/>
  <c r="DL212" i="16"/>
  <c r="DM212" i="16"/>
  <c r="DN212" i="16"/>
  <c r="DQ212" i="16"/>
  <c r="DR212" i="16"/>
  <c r="DS212" i="16"/>
  <c r="DT212" i="16"/>
  <c r="DU212" i="16"/>
  <c r="DV212" i="16"/>
  <c r="DW212" i="16"/>
  <c r="DX212" i="16"/>
  <c r="DY212" i="16"/>
  <c r="DZ212" i="16"/>
  <c r="EA212" i="16"/>
  <c r="EB212" i="16"/>
  <c r="B213" i="16" l="1"/>
  <c r="AD213" i="16"/>
  <c r="AP213" i="16"/>
  <c r="BB213" i="16"/>
  <c r="FG213" i="16"/>
  <c r="FH213" i="16"/>
  <c r="FI213" i="16"/>
  <c r="FJ213" i="16"/>
  <c r="FK213" i="16"/>
  <c r="FL213" i="16"/>
  <c r="FM213" i="16"/>
  <c r="FN213" i="16"/>
  <c r="FO213" i="16"/>
  <c r="FP213" i="16"/>
  <c r="FQ213" i="16"/>
  <c r="FR213" i="16"/>
  <c r="CA214" i="16"/>
  <c r="CB214" i="16"/>
  <c r="CC214" i="16"/>
  <c r="CD214" i="16"/>
  <c r="CE214" i="16"/>
  <c r="CF214" i="16"/>
  <c r="CG214" i="16"/>
  <c r="CH214" i="16"/>
  <c r="CI214" i="16"/>
  <c r="CJ214" i="16"/>
  <c r="CK214" i="16"/>
  <c r="CL214" i="16"/>
  <c r="DC214" i="16"/>
  <c r="DD214" i="16"/>
  <c r="DE214" i="16"/>
  <c r="DF214" i="16"/>
  <c r="DG214" i="16"/>
  <c r="DH214" i="16"/>
  <c r="DI214" i="16"/>
  <c r="DJ214" i="16"/>
  <c r="DK214" i="16"/>
  <c r="DL214" i="16"/>
  <c r="DM214" i="16"/>
  <c r="DN214" i="16"/>
  <c r="DQ214" i="16"/>
  <c r="DR214" i="16"/>
  <c r="DS214" i="16"/>
  <c r="DT214" i="16"/>
  <c r="DU214" i="16"/>
  <c r="DV214" i="16"/>
  <c r="DW214" i="16"/>
  <c r="DX214" i="16"/>
  <c r="DY214" i="16"/>
  <c r="DZ214" i="16"/>
  <c r="EA214" i="16"/>
  <c r="EB214" i="16"/>
  <c r="B215" i="16" l="1"/>
  <c r="AD215" i="16"/>
  <c r="AP215" i="16"/>
  <c r="BB215" i="16"/>
  <c r="FG215" i="16"/>
  <c r="FH215" i="16"/>
  <c r="FI215" i="16"/>
  <c r="FJ215" i="16"/>
  <c r="FK215" i="16"/>
  <c r="FL215" i="16"/>
  <c r="FM215" i="16"/>
  <c r="FN215" i="16"/>
  <c r="FO215" i="16"/>
  <c r="FP215" i="16"/>
  <c r="FQ215" i="16"/>
  <c r="FR215" i="16"/>
  <c r="CA216" i="16"/>
  <c r="CB216" i="16"/>
  <c r="CC216" i="16"/>
  <c r="CD216" i="16"/>
  <c r="CE216" i="16"/>
  <c r="CF216" i="16"/>
  <c r="CG216" i="16"/>
  <c r="CH216" i="16"/>
  <c r="CI216" i="16"/>
  <c r="CJ216" i="16"/>
  <c r="CK216" i="16"/>
  <c r="CL216" i="16"/>
  <c r="DC216" i="16"/>
  <c r="DD216" i="16"/>
  <c r="DE216" i="16"/>
  <c r="DF216" i="16"/>
  <c r="DG216" i="16"/>
  <c r="DH216" i="16"/>
  <c r="DI216" i="16"/>
  <c r="DJ216" i="16"/>
  <c r="DK216" i="16"/>
  <c r="DL216" i="16"/>
  <c r="DM216" i="16"/>
  <c r="DN216" i="16"/>
  <c r="DQ216" i="16"/>
  <c r="DR216" i="16"/>
  <c r="DS216" i="16"/>
  <c r="DT216" i="16"/>
  <c r="DU216" i="16"/>
  <c r="DV216" i="16"/>
  <c r="DW216" i="16"/>
  <c r="DX216" i="16"/>
  <c r="DY216" i="16"/>
  <c r="DZ216" i="16"/>
  <c r="EA216" i="16"/>
  <c r="EB216" i="16"/>
  <c r="B217" i="16" l="1"/>
  <c r="AD217" i="16"/>
  <c r="AP217" i="16"/>
  <c r="BB217" i="16"/>
  <c r="FG217" i="16"/>
  <c r="FH217" i="16"/>
  <c r="FI217" i="16"/>
  <c r="FJ217" i="16"/>
  <c r="FK217" i="16"/>
  <c r="FL217" i="16"/>
  <c r="FM217" i="16"/>
  <c r="FN217" i="16"/>
  <c r="FO217" i="16"/>
  <c r="FP217" i="16"/>
  <c r="FQ217" i="16"/>
  <c r="FR217" i="16"/>
  <c r="CA218" i="16"/>
  <c r="CB218" i="16"/>
  <c r="CC218" i="16"/>
  <c r="CD218" i="16"/>
  <c r="CE218" i="16"/>
  <c r="CF218" i="16"/>
  <c r="CG218" i="16"/>
  <c r="CH218" i="16"/>
  <c r="CI218" i="16"/>
  <c r="CJ218" i="16"/>
  <c r="CK218" i="16"/>
  <c r="CL218" i="16"/>
  <c r="DC218" i="16"/>
  <c r="DD218" i="16"/>
  <c r="DE218" i="16"/>
  <c r="DF218" i="16"/>
  <c r="DG218" i="16"/>
  <c r="DH218" i="16"/>
  <c r="DI218" i="16"/>
  <c r="DJ218" i="16"/>
  <c r="DK218" i="16"/>
  <c r="DL218" i="16"/>
  <c r="DM218" i="16"/>
  <c r="DN218" i="16"/>
  <c r="DQ218" i="16"/>
  <c r="DR218" i="16"/>
  <c r="DS218" i="16"/>
  <c r="DT218" i="16"/>
  <c r="DU218" i="16"/>
  <c r="DV218" i="16"/>
  <c r="DW218" i="16"/>
  <c r="DX218" i="16"/>
  <c r="DY218" i="16"/>
  <c r="DZ218" i="16"/>
  <c r="EA218" i="16"/>
  <c r="EB218" i="16"/>
  <c r="B219" i="16" l="1"/>
  <c r="AD219" i="16"/>
  <c r="AP219" i="16"/>
  <c r="BB219" i="16"/>
  <c r="FG219" i="16"/>
  <c r="FH219" i="16"/>
  <c r="FI219" i="16"/>
  <c r="FJ219" i="16"/>
  <c r="FK219" i="16"/>
  <c r="FL219" i="16"/>
  <c r="FM219" i="16"/>
  <c r="FN219" i="16"/>
  <c r="FO219" i="16"/>
  <c r="FP219" i="16"/>
  <c r="FQ219" i="16"/>
  <c r="FR219" i="16"/>
  <c r="CA220" i="16"/>
  <c r="CB220" i="16"/>
  <c r="CC220" i="16"/>
  <c r="CD220" i="16"/>
  <c r="CE220" i="16"/>
  <c r="CF220" i="16"/>
  <c r="CG220" i="16"/>
  <c r="CH220" i="16"/>
  <c r="CI220" i="16"/>
  <c r="CJ220" i="16"/>
  <c r="CK220" i="16"/>
  <c r="CL220" i="16"/>
  <c r="DC220" i="16"/>
  <c r="DD220" i="16"/>
  <c r="DE220" i="16"/>
  <c r="DF220" i="16"/>
  <c r="DG220" i="16"/>
  <c r="DH220" i="16"/>
  <c r="DI220" i="16"/>
  <c r="DJ220" i="16"/>
  <c r="DK220" i="16"/>
  <c r="DL220" i="16"/>
  <c r="DM220" i="16"/>
  <c r="DN220" i="16"/>
  <c r="DQ220" i="16"/>
  <c r="DR220" i="16"/>
  <c r="DS220" i="16"/>
  <c r="DT220" i="16"/>
  <c r="DU220" i="16"/>
  <c r="DV220" i="16"/>
  <c r="DW220" i="16"/>
  <c r="DX220" i="16"/>
  <c r="DY220" i="16"/>
  <c r="DZ220" i="16"/>
  <c r="EA220" i="16"/>
  <c r="EB220" i="16"/>
  <c r="B221" i="16" l="1"/>
  <c r="AD221" i="16"/>
  <c r="AP221" i="16"/>
  <c r="BB221" i="16"/>
  <c r="FG221" i="16"/>
  <c r="FH221" i="16"/>
  <c r="FI221" i="16"/>
  <c r="FJ221" i="16"/>
  <c r="FK221" i="16"/>
  <c r="FL221" i="16"/>
  <c r="FM221" i="16"/>
  <c r="FN221" i="16"/>
  <c r="FO221" i="16"/>
  <c r="FP221" i="16"/>
  <c r="FQ221" i="16"/>
  <c r="FR221" i="16"/>
  <c r="CA222" i="16"/>
  <c r="CB222" i="16"/>
  <c r="CC222" i="16"/>
  <c r="CD222" i="16"/>
  <c r="CE222" i="16"/>
  <c r="CF222" i="16"/>
  <c r="CG222" i="16"/>
  <c r="CH222" i="16"/>
  <c r="CI222" i="16"/>
  <c r="CJ222" i="16"/>
  <c r="CK222" i="16"/>
  <c r="CL222" i="16"/>
  <c r="DC222" i="16"/>
  <c r="DD222" i="16"/>
  <c r="DE222" i="16"/>
  <c r="DF222" i="16"/>
  <c r="DG222" i="16"/>
  <c r="DH222" i="16"/>
  <c r="DI222" i="16"/>
  <c r="DJ222" i="16"/>
  <c r="DK222" i="16"/>
  <c r="DL222" i="16"/>
  <c r="DM222" i="16"/>
  <c r="DN222" i="16"/>
  <c r="DQ222" i="16"/>
  <c r="DR222" i="16"/>
  <c r="DS222" i="16"/>
  <c r="DT222" i="16"/>
  <c r="DU222" i="16"/>
  <c r="DV222" i="16"/>
  <c r="DW222" i="16"/>
  <c r="DX222" i="16"/>
  <c r="DY222" i="16"/>
  <c r="DZ222" i="16"/>
  <c r="EA222" i="16"/>
  <c r="EB222" i="16"/>
  <c r="B223" i="16" l="1"/>
  <c r="AD223" i="16"/>
  <c r="AP223" i="16"/>
  <c r="BB223" i="16"/>
  <c r="FG223" i="16"/>
  <c r="FH223" i="16"/>
  <c r="FI223" i="16"/>
  <c r="FJ223" i="16"/>
  <c r="FK223" i="16"/>
  <c r="FL223" i="16"/>
  <c r="FM223" i="16"/>
  <c r="FN223" i="16"/>
  <c r="FO223" i="16"/>
  <c r="FP223" i="16"/>
  <c r="FQ223" i="16"/>
  <c r="FR223" i="16"/>
  <c r="CA224" i="16"/>
  <c r="CB224" i="16"/>
  <c r="CC224" i="16"/>
  <c r="CD224" i="16"/>
  <c r="CE224" i="16"/>
  <c r="CF224" i="16"/>
  <c r="CG224" i="16"/>
  <c r="CH224" i="16"/>
  <c r="CI224" i="16"/>
  <c r="CJ224" i="16"/>
  <c r="CK224" i="16"/>
  <c r="CL224" i="16"/>
  <c r="DC224" i="16"/>
  <c r="DD224" i="16"/>
  <c r="DE224" i="16"/>
  <c r="DF224" i="16"/>
  <c r="DG224" i="16"/>
  <c r="DH224" i="16"/>
  <c r="DI224" i="16"/>
  <c r="DJ224" i="16"/>
  <c r="DK224" i="16"/>
  <c r="DL224" i="16"/>
  <c r="DM224" i="16"/>
  <c r="DN224" i="16"/>
  <c r="DQ224" i="16"/>
  <c r="DR224" i="16"/>
  <c r="DS224" i="16"/>
  <c r="DT224" i="16"/>
  <c r="DU224" i="16"/>
  <c r="DV224" i="16"/>
  <c r="DW224" i="16"/>
  <c r="DX224" i="16"/>
  <c r="DY224" i="16"/>
  <c r="DZ224" i="16"/>
  <c r="EA224" i="16"/>
  <c r="EB224" i="16"/>
  <c r="B225" i="16" l="1"/>
  <c r="AD225" i="16"/>
  <c r="AP225" i="16"/>
  <c r="BB225" i="16"/>
  <c r="FG225" i="16"/>
  <c r="FH225" i="16"/>
  <c r="FI225" i="16"/>
  <c r="FJ225" i="16"/>
  <c r="FK225" i="16"/>
  <c r="FL225" i="16"/>
  <c r="FM225" i="16"/>
  <c r="FN225" i="16"/>
  <c r="FO225" i="16"/>
  <c r="FP225" i="16"/>
  <c r="FQ225" i="16"/>
  <c r="FR225" i="16"/>
  <c r="CA226" i="16"/>
  <c r="CB226" i="16"/>
  <c r="CC226" i="16"/>
  <c r="CD226" i="16"/>
  <c r="CE226" i="16"/>
  <c r="CF226" i="16"/>
  <c r="CG226" i="16"/>
  <c r="CH226" i="16"/>
  <c r="CI226" i="16"/>
  <c r="CJ226" i="16"/>
  <c r="CK226" i="16"/>
  <c r="CL226" i="16"/>
  <c r="DC226" i="16"/>
  <c r="DD226" i="16"/>
  <c r="DE226" i="16"/>
  <c r="DF226" i="16"/>
  <c r="DG226" i="16"/>
  <c r="DH226" i="16"/>
  <c r="DI226" i="16"/>
  <c r="DJ226" i="16"/>
  <c r="DK226" i="16"/>
  <c r="DL226" i="16"/>
  <c r="DM226" i="16"/>
  <c r="DN226" i="16"/>
  <c r="DQ226" i="16"/>
  <c r="DR226" i="16"/>
  <c r="DS226" i="16"/>
  <c r="DT226" i="16"/>
  <c r="DU226" i="16"/>
  <c r="DV226" i="16"/>
  <c r="DW226" i="16"/>
  <c r="DX226" i="16"/>
  <c r="DY226" i="16"/>
  <c r="DZ226" i="16"/>
  <c r="EA226" i="16"/>
  <c r="EB226" i="16"/>
  <c r="B227" i="16" l="1"/>
  <c r="AD227" i="16"/>
  <c r="AP227" i="16"/>
  <c r="BB227" i="16"/>
  <c r="FG227" i="16"/>
  <c r="FH227" i="16"/>
  <c r="FI227" i="16"/>
  <c r="FJ227" i="16"/>
  <c r="FK227" i="16"/>
  <c r="FL227" i="16"/>
  <c r="FM227" i="16"/>
  <c r="FN227" i="16"/>
  <c r="FO227" i="16"/>
  <c r="FP227" i="16"/>
  <c r="FQ227" i="16"/>
  <c r="FR227" i="16"/>
  <c r="CA228" i="16"/>
  <c r="CB228" i="16"/>
  <c r="CC228" i="16"/>
  <c r="CD228" i="16"/>
  <c r="CE228" i="16"/>
  <c r="CF228" i="16"/>
  <c r="CG228" i="16"/>
  <c r="CH228" i="16"/>
  <c r="CI228" i="16"/>
  <c r="CJ228" i="16"/>
  <c r="CK228" i="16"/>
  <c r="CL228" i="16"/>
  <c r="DC228" i="16"/>
  <c r="DD228" i="16"/>
  <c r="DE228" i="16"/>
  <c r="DF228" i="16"/>
  <c r="DG228" i="16"/>
  <c r="DH228" i="16"/>
  <c r="DI228" i="16"/>
  <c r="DJ228" i="16"/>
  <c r="DK228" i="16"/>
  <c r="DL228" i="16"/>
  <c r="DM228" i="16"/>
  <c r="DN228" i="16"/>
  <c r="DQ228" i="16"/>
  <c r="DR228" i="16"/>
  <c r="DS228" i="16"/>
  <c r="DT228" i="16"/>
  <c r="DU228" i="16"/>
  <c r="DV228" i="16"/>
  <c r="DW228" i="16"/>
  <c r="DX228" i="16"/>
  <c r="DY228" i="16"/>
  <c r="DZ228" i="16"/>
  <c r="EA228" i="16"/>
  <c r="EB228" i="16"/>
  <c r="B229" i="16" l="1"/>
  <c r="AD229" i="16"/>
  <c r="AP229" i="16"/>
  <c r="BB229" i="16"/>
  <c r="FG229" i="16"/>
  <c r="FH229" i="16"/>
  <c r="FI229" i="16"/>
  <c r="FJ229" i="16"/>
  <c r="FK229" i="16"/>
  <c r="FL229" i="16"/>
  <c r="FM229" i="16"/>
  <c r="FN229" i="16"/>
  <c r="FO229" i="16"/>
  <c r="FP229" i="16"/>
  <c r="FQ229" i="16"/>
  <c r="FR229" i="16"/>
  <c r="CA230" i="16"/>
  <c r="CB230" i="16"/>
  <c r="CC230" i="16"/>
  <c r="CD230" i="16"/>
  <c r="CE230" i="16"/>
  <c r="CF230" i="16"/>
  <c r="CG230" i="16"/>
  <c r="CH230" i="16"/>
  <c r="CI230" i="16"/>
  <c r="CJ230" i="16"/>
  <c r="CK230" i="16"/>
  <c r="CL230" i="16"/>
  <c r="DC230" i="16"/>
  <c r="DD230" i="16"/>
  <c r="DE230" i="16"/>
  <c r="DF230" i="16"/>
  <c r="DG230" i="16"/>
  <c r="DH230" i="16"/>
  <c r="DI230" i="16"/>
  <c r="DJ230" i="16"/>
  <c r="DK230" i="16"/>
  <c r="DL230" i="16"/>
  <c r="DM230" i="16"/>
  <c r="DN230" i="16"/>
  <c r="DQ230" i="16"/>
  <c r="DR230" i="16"/>
  <c r="DS230" i="16"/>
  <c r="DT230" i="16"/>
  <c r="DU230" i="16"/>
  <c r="DV230" i="16"/>
  <c r="DW230" i="16"/>
  <c r="DX230" i="16"/>
  <c r="DY230" i="16"/>
  <c r="DZ230" i="16"/>
  <c r="EA230" i="16"/>
  <c r="EB230" i="16"/>
  <c r="B231" i="16" l="1"/>
  <c r="AD231" i="16"/>
  <c r="AP231" i="16"/>
  <c r="BB231" i="16"/>
  <c r="FG231" i="16"/>
  <c r="FH231" i="16"/>
  <c r="FI231" i="16"/>
  <c r="FJ231" i="16"/>
  <c r="FK231" i="16"/>
  <c r="FL231" i="16"/>
  <c r="FM231" i="16"/>
  <c r="FN231" i="16"/>
  <c r="FO231" i="16"/>
  <c r="FP231" i="16"/>
  <c r="FQ231" i="16"/>
  <c r="FR231" i="16"/>
  <c r="CA232" i="16"/>
  <c r="CB232" i="16"/>
  <c r="CC232" i="16"/>
  <c r="CD232" i="16"/>
  <c r="CE232" i="16"/>
  <c r="CF232" i="16"/>
  <c r="CG232" i="16"/>
  <c r="CH232" i="16"/>
  <c r="CI232" i="16"/>
  <c r="CJ232" i="16"/>
  <c r="CK232" i="16"/>
  <c r="CL232" i="16"/>
  <c r="DC232" i="16"/>
  <c r="DD232" i="16"/>
  <c r="DE232" i="16"/>
  <c r="DF232" i="16"/>
  <c r="DG232" i="16"/>
  <c r="DH232" i="16"/>
  <c r="DI232" i="16"/>
  <c r="DJ232" i="16"/>
  <c r="DK232" i="16"/>
  <c r="DL232" i="16"/>
  <c r="DM232" i="16"/>
  <c r="DN232" i="16"/>
  <c r="DQ232" i="16"/>
  <c r="DR232" i="16"/>
  <c r="DS232" i="16"/>
  <c r="DT232" i="16"/>
  <c r="DU232" i="16"/>
  <c r="DV232" i="16"/>
  <c r="DW232" i="16"/>
  <c r="DX232" i="16"/>
  <c r="DY232" i="16"/>
  <c r="DZ232" i="16"/>
  <c r="EA232" i="16"/>
  <c r="EB232" i="16"/>
  <c r="B233" i="16" l="1"/>
  <c r="AD233" i="16"/>
  <c r="AP233" i="16"/>
  <c r="BB233" i="16"/>
  <c r="FG233" i="16"/>
  <c r="FH233" i="16"/>
  <c r="FI233" i="16"/>
  <c r="FJ233" i="16"/>
  <c r="FK233" i="16"/>
  <c r="FL233" i="16"/>
  <c r="FM233" i="16"/>
  <c r="FN233" i="16"/>
  <c r="FO233" i="16"/>
  <c r="FP233" i="16"/>
  <c r="FQ233" i="16"/>
  <c r="FR233" i="16"/>
  <c r="CA234" i="16"/>
  <c r="CB234" i="16"/>
  <c r="CC234" i="16"/>
  <c r="CD234" i="16"/>
  <c r="CE234" i="16"/>
  <c r="CF234" i="16"/>
  <c r="CG234" i="16"/>
  <c r="CH234" i="16"/>
  <c r="CI234" i="16"/>
  <c r="CJ234" i="16"/>
  <c r="CK234" i="16"/>
  <c r="CL234" i="16"/>
  <c r="DC234" i="16"/>
  <c r="DD234" i="16"/>
  <c r="DE234" i="16"/>
  <c r="DF234" i="16"/>
  <c r="DG234" i="16"/>
  <c r="DH234" i="16"/>
  <c r="DI234" i="16"/>
  <c r="DJ234" i="16"/>
  <c r="DK234" i="16"/>
  <c r="DL234" i="16"/>
  <c r="DM234" i="16"/>
  <c r="DN234" i="16"/>
  <c r="DQ234" i="16"/>
  <c r="DR234" i="16"/>
  <c r="DS234" i="16"/>
  <c r="DT234" i="16"/>
  <c r="DU234" i="16"/>
  <c r="DV234" i="16"/>
  <c r="DW234" i="16"/>
  <c r="DX234" i="16"/>
  <c r="DY234" i="16"/>
  <c r="DZ234" i="16"/>
  <c r="EA234" i="16"/>
  <c r="EB234" i="16"/>
  <c r="B235" i="16" l="1"/>
  <c r="AD235" i="16"/>
  <c r="AP235" i="16"/>
  <c r="BB235" i="16"/>
  <c r="FG235" i="16"/>
  <c r="FH235" i="16"/>
  <c r="FI235" i="16"/>
  <c r="FJ235" i="16"/>
  <c r="FK235" i="16"/>
  <c r="FL235" i="16"/>
  <c r="FM235" i="16"/>
  <c r="FN235" i="16"/>
  <c r="FO235" i="16"/>
  <c r="FP235" i="16"/>
  <c r="FQ235" i="16"/>
  <c r="FR235" i="16"/>
  <c r="CA236" i="16"/>
  <c r="CB236" i="16"/>
  <c r="CC236" i="16"/>
  <c r="CD236" i="16"/>
  <c r="CE236" i="16"/>
  <c r="CF236" i="16"/>
  <c r="CG236" i="16"/>
  <c r="CH236" i="16"/>
  <c r="CI236" i="16"/>
  <c r="CJ236" i="16"/>
  <c r="CK236" i="16"/>
  <c r="CL236" i="16"/>
  <c r="DC236" i="16"/>
  <c r="DD236" i="16"/>
  <c r="DE236" i="16"/>
  <c r="DF236" i="16"/>
  <c r="DG236" i="16"/>
  <c r="DH236" i="16"/>
  <c r="DI236" i="16"/>
  <c r="DJ236" i="16"/>
  <c r="DK236" i="16"/>
  <c r="DL236" i="16"/>
  <c r="DM236" i="16"/>
  <c r="DN236" i="16"/>
  <c r="DQ236" i="16"/>
  <c r="DR236" i="16"/>
  <c r="DS236" i="16"/>
  <c r="DT236" i="16"/>
  <c r="DU236" i="16"/>
  <c r="DV236" i="16"/>
  <c r="DW236" i="16"/>
  <c r="DX236" i="16"/>
  <c r="DY236" i="16"/>
  <c r="DZ236" i="16"/>
  <c r="EA236" i="16"/>
  <c r="EB236" i="16"/>
  <c r="B237" i="16" l="1"/>
  <c r="AD237" i="16"/>
  <c r="AP237" i="16"/>
  <c r="BB237" i="16"/>
  <c r="FG237" i="16"/>
  <c r="FH237" i="16"/>
  <c r="FI237" i="16"/>
  <c r="FJ237" i="16"/>
  <c r="FK237" i="16"/>
  <c r="FL237" i="16"/>
  <c r="FM237" i="16"/>
  <c r="FN237" i="16"/>
  <c r="FO237" i="16"/>
  <c r="FP237" i="16"/>
  <c r="FQ237" i="16"/>
  <c r="FR237" i="16"/>
  <c r="CA238" i="16"/>
  <c r="CB238" i="16"/>
  <c r="CC238" i="16"/>
  <c r="CD238" i="16"/>
  <c r="CE238" i="16"/>
  <c r="CF238" i="16"/>
  <c r="CG238" i="16"/>
  <c r="CH238" i="16"/>
  <c r="CI238" i="16"/>
  <c r="CJ238" i="16"/>
  <c r="CK238" i="16"/>
  <c r="CL238" i="16"/>
  <c r="DC238" i="16"/>
  <c r="DD238" i="16"/>
  <c r="DE238" i="16"/>
  <c r="DF238" i="16"/>
  <c r="DG238" i="16"/>
  <c r="DH238" i="16"/>
  <c r="DI238" i="16"/>
  <c r="DJ238" i="16"/>
  <c r="DK238" i="16"/>
  <c r="DL238" i="16"/>
  <c r="DM238" i="16"/>
  <c r="DN238" i="16"/>
  <c r="DQ238" i="16"/>
  <c r="DR238" i="16"/>
  <c r="DS238" i="16"/>
  <c r="DT238" i="16"/>
  <c r="DU238" i="16"/>
  <c r="DV238" i="16"/>
  <c r="DW238" i="16"/>
  <c r="DX238" i="16"/>
  <c r="DY238" i="16"/>
  <c r="DZ238" i="16"/>
  <c r="EA238" i="16"/>
  <c r="EB238" i="16"/>
  <c r="B239" i="16" l="1"/>
  <c r="AD239" i="16"/>
  <c r="AP239" i="16"/>
  <c r="BB239" i="16"/>
  <c r="FG239" i="16"/>
  <c r="FH239" i="16"/>
  <c r="FI239" i="16"/>
  <c r="FJ239" i="16"/>
  <c r="FK239" i="16"/>
  <c r="FL239" i="16"/>
  <c r="FM239" i="16"/>
  <c r="FN239" i="16"/>
  <c r="FO239" i="16"/>
  <c r="FP239" i="16"/>
  <c r="FQ239" i="16"/>
  <c r="FR239" i="16"/>
  <c r="CA240" i="16"/>
  <c r="CB240" i="16"/>
  <c r="CC240" i="16"/>
  <c r="CD240" i="16"/>
  <c r="CE240" i="16"/>
  <c r="CF240" i="16"/>
  <c r="CG240" i="16"/>
  <c r="CH240" i="16"/>
  <c r="CI240" i="16"/>
  <c r="CJ240" i="16"/>
  <c r="CK240" i="16"/>
  <c r="CL240" i="16"/>
  <c r="DC240" i="16"/>
  <c r="DD240" i="16"/>
  <c r="DE240" i="16"/>
  <c r="DF240" i="16"/>
  <c r="DG240" i="16"/>
  <c r="DH240" i="16"/>
  <c r="DI240" i="16"/>
  <c r="DJ240" i="16"/>
  <c r="DK240" i="16"/>
  <c r="DL240" i="16"/>
  <c r="DM240" i="16"/>
  <c r="DN240" i="16"/>
  <c r="DQ240" i="16"/>
  <c r="DR240" i="16"/>
  <c r="DS240" i="16"/>
  <c r="DT240" i="16"/>
  <c r="DU240" i="16"/>
  <c r="DV240" i="16"/>
  <c r="DW240" i="16"/>
  <c r="DX240" i="16"/>
  <c r="DY240" i="16"/>
  <c r="DZ240" i="16"/>
  <c r="EA240" i="16"/>
  <c r="EB240" i="16"/>
  <c r="B241" i="16" l="1"/>
  <c r="AD241" i="16"/>
  <c r="AP241" i="16"/>
  <c r="BB241" i="16"/>
  <c r="FG241" i="16"/>
  <c r="FH241" i="16"/>
  <c r="FI241" i="16"/>
  <c r="FJ241" i="16"/>
  <c r="FK241" i="16"/>
  <c r="FL241" i="16"/>
  <c r="FM241" i="16"/>
  <c r="FN241" i="16"/>
  <c r="FO241" i="16"/>
  <c r="FP241" i="16"/>
  <c r="FQ241" i="16"/>
  <c r="FR241" i="16"/>
  <c r="CA242" i="16"/>
  <c r="CB242" i="16"/>
  <c r="CC242" i="16"/>
  <c r="CD242" i="16"/>
  <c r="CE242" i="16"/>
  <c r="CF242" i="16"/>
  <c r="CG242" i="16"/>
  <c r="CH242" i="16"/>
  <c r="CI242" i="16"/>
  <c r="CJ242" i="16"/>
  <c r="CK242" i="16"/>
  <c r="CL242" i="16"/>
  <c r="DC242" i="16"/>
  <c r="DD242" i="16"/>
  <c r="DE242" i="16"/>
  <c r="DF242" i="16"/>
  <c r="DG242" i="16"/>
  <c r="DH242" i="16"/>
  <c r="DI242" i="16"/>
  <c r="DJ242" i="16"/>
  <c r="DK242" i="16"/>
  <c r="DL242" i="16"/>
  <c r="DM242" i="16"/>
  <c r="DN242" i="16"/>
  <c r="DQ242" i="16"/>
  <c r="DR242" i="16"/>
  <c r="DS242" i="16"/>
  <c r="DT242" i="16"/>
  <c r="DU242" i="16"/>
  <c r="DV242" i="16"/>
  <c r="DW242" i="16"/>
  <c r="DX242" i="16"/>
  <c r="DY242" i="16"/>
  <c r="DZ242" i="16"/>
  <c r="EA242" i="16"/>
  <c r="EB242" i="16"/>
  <c r="B243" i="16" l="1"/>
  <c r="AD243" i="16"/>
  <c r="AP243" i="16"/>
  <c r="BB243" i="16"/>
  <c r="FG243" i="16"/>
  <c r="FH243" i="16"/>
  <c r="FI243" i="16"/>
  <c r="FJ243" i="16"/>
  <c r="FK243" i="16"/>
  <c r="FL243" i="16"/>
  <c r="FM243" i="16"/>
  <c r="FN243" i="16"/>
  <c r="FO243" i="16"/>
  <c r="FP243" i="16"/>
  <c r="FQ243" i="16"/>
  <c r="FR243" i="16"/>
  <c r="CA244" i="16"/>
  <c r="CB244" i="16"/>
  <c r="CC244" i="16"/>
  <c r="CD244" i="16"/>
  <c r="CE244" i="16"/>
  <c r="CF244" i="16"/>
  <c r="CG244" i="16"/>
  <c r="CH244" i="16"/>
  <c r="CI244" i="16"/>
  <c r="CJ244" i="16"/>
  <c r="CK244" i="16"/>
  <c r="CL244" i="16"/>
  <c r="DC244" i="16"/>
  <c r="DD244" i="16"/>
  <c r="DE244" i="16"/>
  <c r="DF244" i="16"/>
  <c r="DG244" i="16"/>
  <c r="DH244" i="16"/>
  <c r="DI244" i="16"/>
  <c r="DJ244" i="16"/>
  <c r="DK244" i="16"/>
  <c r="DL244" i="16"/>
  <c r="DM244" i="16"/>
  <c r="DN244" i="16"/>
  <c r="DQ244" i="16"/>
  <c r="DR244" i="16"/>
  <c r="DS244" i="16"/>
  <c r="DT244" i="16"/>
  <c r="DU244" i="16"/>
  <c r="DV244" i="16"/>
  <c r="DW244" i="16"/>
  <c r="DX244" i="16"/>
  <c r="DY244" i="16"/>
  <c r="DZ244" i="16"/>
  <c r="EA244" i="16"/>
  <c r="EB244" i="16"/>
  <c r="B245" i="16" l="1"/>
  <c r="AD245" i="16"/>
  <c r="AP245" i="16"/>
  <c r="BB245" i="16"/>
  <c r="FG245" i="16"/>
  <c r="FH245" i="16"/>
  <c r="FI245" i="16"/>
  <c r="FJ245" i="16"/>
  <c r="FK245" i="16"/>
  <c r="FL245" i="16"/>
  <c r="FM245" i="16"/>
  <c r="FN245" i="16"/>
  <c r="FO245" i="16"/>
  <c r="FP245" i="16"/>
  <c r="FQ245" i="16"/>
  <c r="FR245" i="16"/>
  <c r="CA246" i="16"/>
  <c r="CB246" i="16"/>
  <c r="CC246" i="16"/>
  <c r="CD246" i="16"/>
  <c r="CE246" i="16"/>
  <c r="CF246" i="16"/>
  <c r="CG246" i="16"/>
  <c r="CH246" i="16"/>
  <c r="CI246" i="16"/>
  <c r="CJ246" i="16"/>
  <c r="CK246" i="16"/>
  <c r="CL246" i="16"/>
  <c r="DC246" i="16"/>
  <c r="DD246" i="16"/>
  <c r="DE246" i="16"/>
  <c r="DF246" i="16"/>
  <c r="DG246" i="16"/>
  <c r="DH246" i="16"/>
  <c r="DI246" i="16"/>
  <c r="DJ246" i="16"/>
  <c r="DK246" i="16"/>
  <c r="DL246" i="16"/>
  <c r="DM246" i="16"/>
  <c r="DN246" i="16"/>
  <c r="DQ246" i="16"/>
  <c r="DR246" i="16"/>
  <c r="DS246" i="16"/>
  <c r="DT246" i="16"/>
  <c r="DU246" i="16"/>
  <c r="DV246" i="16"/>
  <c r="DW246" i="16"/>
  <c r="DX246" i="16"/>
  <c r="DY246" i="16"/>
  <c r="DZ246" i="16"/>
  <c r="EA246" i="16"/>
  <c r="EB246" i="16"/>
  <c r="B247" i="16" l="1"/>
  <c r="AD247" i="16"/>
  <c r="AP247" i="16"/>
  <c r="BB247" i="16"/>
  <c r="FG247" i="16"/>
  <c r="FH247" i="16"/>
  <c r="FI247" i="16"/>
  <c r="FJ247" i="16"/>
  <c r="FK247" i="16"/>
  <c r="FL247" i="16"/>
  <c r="FM247" i="16"/>
  <c r="FN247" i="16"/>
  <c r="FO247" i="16"/>
  <c r="FP247" i="16"/>
  <c r="FQ247" i="16"/>
  <c r="FR247" i="16"/>
  <c r="CA248" i="16"/>
  <c r="CB248" i="16"/>
  <c r="CC248" i="16"/>
  <c r="CD248" i="16"/>
  <c r="CE248" i="16"/>
  <c r="CF248" i="16"/>
  <c r="CG248" i="16"/>
  <c r="CH248" i="16"/>
  <c r="CI248" i="16"/>
  <c r="CJ248" i="16"/>
  <c r="CK248" i="16"/>
  <c r="CL248" i="16"/>
  <c r="DC248" i="16"/>
  <c r="DD248" i="16"/>
  <c r="DE248" i="16"/>
  <c r="DF248" i="16"/>
  <c r="DG248" i="16"/>
  <c r="DH248" i="16"/>
  <c r="DI248" i="16"/>
  <c r="DJ248" i="16"/>
  <c r="DK248" i="16"/>
  <c r="DL248" i="16"/>
  <c r="DM248" i="16"/>
  <c r="DN248" i="16"/>
  <c r="DQ248" i="16"/>
  <c r="DR248" i="16"/>
  <c r="DS248" i="16"/>
  <c r="DT248" i="16"/>
  <c r="DU248" i="16"/>
  <c r="DV248" i="16"/>
  <c r="DW248" i="16"/>
  <c r="DX248" i="16"/>
  <c r="DY248" i="16"/>
  <c r="DZ248" i="16"/>
  <c r="EA248" i="16"/>
  <c r="EB248" i="16"/>
  <c r="B249" i="16" l="1"/>
  <c r="AD249" i="16"/>
  <c r="AP249" i="16"/>
  <c r="BB249" i="16"/>
  <c r="FG249" i="16"/>
  <c r="FH249" i="16"/>
  <c r="FI249" i="16"/>
  <c r="FJ249" i="16"/>
  <c r="FK249" i="16"/>
  <c r="FL249" i="16"/>
  <c r="FM249" i="16"/>
  <c r="FN249" i="16"/>
  <c r="FO249" i="16"/>
  <c r="FP249" i="16"/>
  <c r="FQ249" i="16"/>
  <c r="FR249" i="16"/>
  <c r="CA250" i="16"/>
  <c r="CB250" i="16"/>
  <c r="CC250" i="16"/>
  <c r="CD250" i="16"/>
  <c r="CE250" i="16"/>
  <c r="CF250" i="16"/>
  <c r="CG250" i="16"/>
  <c r="CH250" i="16"/>
  <c r="CI250" i="16"/>
  <c r="CJ250" i="16"/>
  <c r="CK250" i="16"/>
  <c r="CL250" i="16"/>
  <c r="DC250" i="16"/>
  <c r="DD250" i="16"/>
  <c r="DE250" i="16"/>
  <c r="DF250" i="16"/>
  <c r="DG250" i="16"/>
  <c r="DH250" i="16"/>
  <c r="DI250" i="16"/>
  <c r="DJ250" i="16"/>
  <c r="DK250" i="16"/>
  <c r="DL250" i="16"/>
  <c r="DM250" i="16"/>
  <c r="DN250" i="16"/>
  <c r="DQ250" i="16"/>
  <c r="DR250" i="16"/>
  <c r="DS250" i="16"/>
  <c r="DT250" i="16"/>
  <c r="DU250" i="16"/>
  <c r="DV250" i="16"/>
  <c r="DW250" i="16"/>
  <c r="DX250" i="16"/>
  <c r="DY250" i="16"/>
  <c r="DZ250" i="16"/>
  <c r="EA250" i="16"/>
  <c r="EB250" i="16"/>
  <c r="B251" i="16" l="1"/>
  <c r="AD251" i="16"/>
  <c r="AP251" i="16"/>
  <c r="BB251" i="16"/>
  <c r="FG251" i="16"/>
  <c r="FH251" i="16"/>
  <c r="FI251" i="16"/>
  <c r="FJ251" i="16"/>
  <c r="FK251" i="16"/>
  <c r="FL251" i="16"/>
  <c r="FM251" i="16"/>
  <c r="FN251" i="16"/>
  <c r="FO251" i="16"/>
  <c r="FP251" i="16"/>
  <c r="FQ251" i="16"/>
  <c r="FR251" i="16"/>
  <c r="CA252" i="16"/>
  <c r="CB252" i="16"/>
  <c r="CC252" i="16"/>
  <c r="CD252" i="16"/>
  <c r="CE252" i="16"/>
  <c r="CF252" i="16"/>
  <c r="CG252" i="16"/>
  <c r="CH252" i="16"/>
  <c r="CI252" i="16"/>
  <c r="CJ252" i="16"/>
  <c r="CK252" i="16"/>
  <c r="CL252" i="16"/>
  <c r="DC252" i="16"/>
  <c r="DD252" i="16"/>
  <c r="DE252" i="16"/>
  <c r="DF252" i="16"/>
  <c r="DG252" i="16"/>
  <c r="DH252" i="16"/>
  <c r="DI252" i="16"/>
  <c r="DJ252" i="16"/>
  <c r="DK252" i="16"/>
  <c r="DL252" i="16"/>
  <c r="DM252" i="16"/>
  <c r="DN252" i="16"/>
  <c r="DQ252" i="16"/>
  <c r="DR252" i="16"/>
  <c r="DS252" i="16"/>
  <c r="DT252" i="16"/>
  <c r="DU252" i="16"/>
  <c r="DV252" i="16"/>
  <c r="DW252" i="16"/>
  <c r="DX252" i="16"/>
  <c r="DY252" i="16"/>
  <c r="DZ252" i="16"/>
  <c r="EA252" i="16"/>
  <c r="EB252" i="16"/>
  <c r="B253" i="16" l="1"/>
  <c r="AD253" i="16"/>
  <c r="AP253" i="16"/>
  <c r="BB253" i="16"/>
  <c r="FG253" i="16"/>
  <c r="FH253" i="16"/>
  <c r="FI253" i="16"/>
  <c r="FJ253" i="16"/>
  <c r="FK253" i="16"/>
  <c r="FL253" i="16"/>
  <c r="FM253" i="16"/>
  <c r="FN253" i="16"/>
  <c r="FO253" i="16"/>
  <c r="FP253" i="16"/>
  <c r="FQ253" i="16"/>
  <c r="FR253" i="16"/>
  <c r="CA254" i="16"/>
  <c r="CB254" i="16"/>
  <c r="CC254" i="16"/>
  <c r="CD254" i="16"/>
  <c r="CE254" i="16"/>
  <c r="CF254" i="16"/>
  <c r="CG254" i="16"/>
  <c r="CH254" i="16"/>
  <c r="CI254" i="16"/>
  <c r="CJ254" i="16"/>
  <c r="CK254" i="16"/>
  <c r="CL254" i="16"/>
  <c r="DC254" i="16"/>
  <c r="DD254" i="16"/>
  <c r="DE254" i="16"/>
  <c r="DF254" i="16"/>
  <c r="DG254" i="16"/>
  <c r="DH254" i="16"/>
  <c r="DI254" i="16"/>
  <c r="DJ254" i="16"/>
  <c r="DK254" i="16"/>
  <c r="DL254" i="16"/>
  <c r="DM254" i="16"/>
  <c r="DN254" i="16"/>
  <c r="DQ254" i="16"/>
  <c r="DR254" i="16"/>
  <c r="DS254" i="16"/>
  <c r="DT254" i="16"/>
  <c r="DU254" i="16"/>
  <c r="DV254" i="16"/>
  <c r="DW254" i="16"/>
  <c r="DX254" i="16"/>
  <c r="DY254" i="16"/>
  <c r="DZ254" i="16"/>
  <c r="EA254" i="16"/>
  <c r="EB254" i="16"/>
  <c r="B255" i="16" l="1"/>
  <c r="AD255" i="16"/>
  <c r="AP255" i="16"/>
  <c r="BB255" i="16"/>
  <c r="FG255" i="16"/>
  <c r="FH255" i="16"/>
  <c r="FI255" i="16"/>
  <c r="FJ255" i="16"/>
  <c r="FK255" i="16"/>
  <c r="FL255" i="16"/>
  <c r="FM255" i="16"/>
  <c r="FN255" i="16"/>
  <c r="FO255" i="16"/>
  <c r="FP255" i="16"/>
  <c r="FQ255" i="16"/>
  <c r="FR255" i="16"/>
  <c r="CA256" i="16"/>
  <c r="CB256" i="16"/>
  <c r="CC256" i="16"/>
  <c r="CD256" i="16"/>
  <c r="CE256" i="16"/>
  <c r="CF256" i="16"/>
  <c r="CG256" i="16"/>
  <c r="CH256" i="16"/>
  <c r="CI256" i="16"/>
  <c r="CJ256" i="16"/>
  <c r="CK256" i="16"/>
  <c r="CL256" i="16"/>
  <c r="DC256" i="16"/>
  <c r="DD256" i="16"/>
  <c r="DE256" i="16"/>
  <c r="DF256" i="16"/>
  <c r="DG256" i="16"/>
  <c r="DH256" i="16"/>
  <c r="DI256" i="16"/>
  <c r="DJ256" i="16"/>
  <c r="DK256" i="16"/>
  <c r="DL256" i="16"/>
  <c r="DM256" i="16"/>
  <c r="DN256" i="16"/>
  <c r="DQ256" i="16"/>
  <c r="DR256" i="16"/>
  <c r="DS256" i="16"/>
  <c r="DT256" i="16"/>
  <c r="DU256" i="16"/>
  <c r="DV256" i="16"/>
  <c r="DW256" i="16"/>
  <c r="DX256" i="16"/>
  <c r="DY256" i="16"/>
  <c r="DZ256" i="16"/>
  <c r="EA256" i="16"/>
  <c r="EB256" i="16"/>
  <c r="B257" i="16" l="1"/>
  <c r="AD257" i="16"/>
  <c r="AP257" i="16"/>
  <c r="BB257" i="16"/>
  <c r="FG257" i="16"/>
  <c r="FH257" i="16"/>
  <c r="FI257" i="16"/>
  <c r="FJ257" i="16"/>
  <c r="FK257" i="16"/>
  <c r="FL257" i="16"/>
  <c r="FM257" i="16"/>
  <c r="FN257" i="16"/>
  <c r="FO257" i="16"/>
  <c r="FP257" i="16"/>
  <c r="FQ257" i="16"/>
  <c r="FR257" i="16"/>
  <c r="CA258" i="16"/>
  <c r="CB258" i="16"/>
  <c r="CC258" i="16"/>
  <c r="CD258" i="16"/>
  <c r="CE258" i="16"/>
  <c r="CF258" i="16"/>
  <c r="CG258" i="16"/>
  <c r="CH258" i="16"/>
  <c r="CI258" i="16"/>
  <c r="CJ258" i="16"/>
  <c r="CK258" i="16"/>
  <c r="CL258" i="16"/>
  <c r="DC258" i="16"/>
  <c r="DD258" i="16"/>
  <c r="DE258" i="16"/>
  <c r="DF258" i="16"/>
  <c r="DG258" i="16"/>
  <c r="DH258" i="16"/>
  <c r="DI258" i="16"/>
  <c r="DJ258" i="16"/>
  <c r="DK258" i="16"/>
  <c r="DL258" i="16"/>
  <c r="DM258" i="16"/>
  <c r="DN258" i="16"/>
  <c r="DQ258" i="16"/>
  <c r="DR258" i="16"/>
  <c r="DS258" i="16"/>
  <c r="DT258" i="16"/>
  <c r="DU258" i="16"/>
  <c r="DV258" i="16"/>
  <c r="DW258" i="16"/>
  <c r="DX258" i="16"/>
  <c r="DY258" i="16"/>
  <c r="DZ258" i="16"/>
  <c r="EA258" i="16"/>
  <c r="EB258" i="16"/>
  <c r="B259" i="16" l="1"/>
  <c r="AD259" i="16"/>
  <c r="AP259" i="16"/>
  <c r="BB259" i="16"/>
  <c r="FG259" i="16"/>
  <c r="FH259" i="16"/>
  <c r="FI259" i="16"/>
  <c r="FJ259" i="16"/>
  <c r="FK259" i="16"/>
  <c r="FL259" i="16"/>
  <c r="FM259" i="16"/>
  <c r="FN259" i="16"/>
  <c r="FO259" i="16"/>
  <c r="FP259" i="16"/>
  <c r="FQ259" i="16"/>
  <c r="FR259" i="16"/>
  <c r="CA260" i="16"/>
  <c r="CB260" i="16"/>
  <c r="CC260" i="16"/>
  <c r="CD260" i="16"/>
  <c r="CE260" i="16"/>
  <c r="CF260" i="16"/>
  <c r="CG260" i="16"/>
  <c r="CH260" i="16"/>
  <c r="CI260" i="16"/>
  <c r="CJ260" i="16"/>
  <c r="CK260" i="16"/>
  <c r="CL260" i="16"/>
  <c r="DC260" i="16"/>
  <c r="DD260" i="16"/>
  <c r="DE260" i="16"/>
  <c r="DF260" i="16"/>
  <c r="DG260" i="16"/>
  <c r="DH260" i="16"/>
  <c r="DI260" i="16"/>
  <c r="DJ260" i="16"/>
  <c r="DK260" i="16"/>
  <c r="DL260" i="16"/>
  <c r="DM260" i="16"/>
  <c r="DN260" i="16"/>
  <c r="DQ260" i="16"/>
  <c r="DR260" i="16"/>
  <c r="DS260" i="16"/>
  <c r="DT260" i="16"/>
  <c r="DU260" i="16"/>
  <c r="DV260" i="16"/>
  <c r="DW260" i="16"/>
  <c r="DX260" i="16"/>
  <c r="DY260" i="16"/>
  <c r="DZ260" i="16"/>
  <c r="EA260" i="16"/>
  <c r="EB260" i="16"/>
  <c r="B261" i="16" l="1"/>
  <c r="AD261" i="16"/>
  <c r="AP261" i="16"/>
  <c r="BB261" i="16"/>
  <c r="FG261" i="16"/>
  <c r="FH261" i="16"/>
  <c r="FI261" i="16"/>
  <c r="FJ261" i="16"/>
  <c r="FK261" i="16"/>
  <c r="FL261" i="16"/>
  <c r="FM261" i="16"/>
  <c r="FN261" i="16"/>
  <c r="FO261" i="16"/>
  <c r="FP261" i="16"/>
  <c r="FQ261" i="16"/>
  <c r="FR261" i="16"/>
  <c r="CA262" i="16"/>
  <c r="CB262" i="16"/>
  <c r="CC262" i="16"/>
  <c r="CD262" i="16"/>
  <c r="CE262" i="16"/>
  <c r="CF262" i="16"/>
  <c r="CG262" i="16"/>
  <c r="CH262" i="16"/>
  <c r="CI262" i="16"/>
  <c r="CJ262" i="16"/>
  <c r="CK262" i="16"/>
  <c r="CL262" i="16"/>
  <c r="DC262" i="16"/>
  <c r="DD262" i="16"/>
  <c r="DE262" i="16"/>
  <c r="DF262" i="16"/>
  <c r="DG262" i="16"/>
  <c r="DH262" i="16"/>
  <c r="DI262" i="16"/>
  <c r="DJ262" i="16"/>
  <c r="DK262" i="16"/>
  <c r="DL262" i="16"/>
  <c r="DM262" i="16"/>
  <c r="DN262" i="16"/>
  <c r="DQ262" i="16"/>
  <c r="DR262" i="16"/>
  <c r="DS262" i="16"/>
  <c r="DT262" i="16"/>
  <c r="DU262" i="16"/>
  <c r="DV262" i="16"/>
  <c r="DW262" i="16"/>
  <c r="DX262" i="16"/>
  <c r="DY262" i="16"/>
  <c r="DZ262" i="16"/>
  <c r="EA262" i="16"/>
  <c r="EB262" i="16"/>
  <c r="B263" i="16" l="1"/>
  <c r="AD263" i="16"/>
  <c r="AP263" i="16"/>
  <c r="BB263" i="16"/>
  <c r="FG263" i="16"/>
  <c r="FH263" i="16"/>
  <c r="FI263" i="16"/>
  <c r="FJ263" i="16"/>
  <c r="FK263" i="16"/>
  <c r="FL263" i="16"/>
  <c r="FM263" i="16"/>
  <c r="FN263" i="16"/>
  <c r="FO263" i="16"/>
  <c r="FP263" i="16"/>
  <c r="FQ263" i="16"/>
  <c r="FR263" i="16"/>
  <c r="CA264" i="16"/>
  <c r="CB264" i="16"/>
  <c r="CC264" i="16"/>
  <c r="CD264" i="16"/>
  <c r="CE264" i="16"/>
  <c r="CF264" i="16"/>
  <c r="CG264" i="16"/>
  <c r="CH264" i="16"/>
  <c r="CI264" i="16"/>
  <c r="CJ264" i="16"/>
  <c r="CK264" i="16"/>
  <c r="CL264" i="16"/>
  <c r="DC264" i="16"/>
  <c r="DD264" i="16"/>
  <c r="DE264" i="16"/>
  <c r="DF264" i="16"/>
  <c r="DG264" i="16"/>
  <c r="DH264" i="16"/>
  <c r="DI264" i="16"/>
  <c r="DJ264" i="16"/>
  <c r="DK264" i="16"/>
  <c r="DL264" i="16"/>
  <c r="DM264" i="16"/>
  <c r="DN264" i="16"/>
  <c r="DQ264" i="16"/>
  <c r="DR264" i="16"/>
  <c r="DS264" i="16"/>
  <c r="DT264" i="16"/>
  <c r="DU264" i="16"/>
  <c r="DV264" i="16"/>
  <c r="DW264" i="16"/>
  <c r="DX264" i="16"/>
  <c r="DY264" i="16"/>
  <c r="DZ264" i="16"/>
  <c r="EA264" i="16"/>
  <c r="EB264" i="16"/>
  <c r="B265" i="16" l="1"/>
  <c r="AD265" i="16"/>
  <c r="AP265" i="16"/>
  <c r="BB265" i="16"/>
  <c r="FG265" i="16"/>
  <c r="FH265" i="16"/>
  <c r="FI265" i="16"/>
  <c r="FJ265" i="16"/>
  <c r="FK265" i="16"/>
  <c r="FL265" i="16"/>
  <c r="FM265" i="16"/>
  <c r="FN265" i="16"/>
  <c r="FO265" i="16"/>
  <c r="FP265" i="16"/>
  <c r="FQ265" i="16"/>
  <c r="FR265" i="16"/>
  <c r="CA266" i="16"/>
  <c r="CB266" i="16"/>
  <c r="CC266" i="16"/>
  <c r="CD266" i="16"/>
  <c r="CE266" i="16"/>
  <c r="CF266" i="16"/>
  <c r="CG266" i="16"/>
  <c r="CH266" i="16"/>
  <c r="CI266" i="16"/>
  <c r="CJ266" i="16"/>
  <c r="CK266" i="16"/>
  <c r="CL266" i="16"/>
  <c r="DC266" i="16"/>
  <c r="DD266" i="16"/>
  <c r="DE266" i="16"/>
  <c r="DF266" i="16"/>
  <c r="DG266" i="16"/>
  <c r="DH266" i="16"/>
  <c r="DI266" i="16"/>
  <c r="DJ266" i="16"/>
  <c r="DK266" i="16"/>
  <c r="DL266" i="16"/>
  <c r="DM266" i="16"/>
  <c r="DN266" i="16"/>
  <c r="DQ266" i="16"/>
  <c r="DR266" i="16"/>
  <c r="DS266" i="16"/>
  <c r="DT266" i="16"/>
  <c r="DU266" i="16"/>
  <c r="DV266" i="16"/>
  <c r="DW266" i="16"/>
  <c r="DX266" i="16"/>
  <c r="DY266" i="16"/>
  <c r="DZ266" i="16"/>
  <c r="EA266" i="16"/>
  <c r="EB266" i="16"/>
  <c r="B267" i="16" l="1"/>
  <c r="AD267" i="16"/>
  <c r="AP267" i="16"/>
  <c r="BB267" i="16"/>
  <c r="FG267" i="16"/>
  <c r="FH267" i="16"/>
  <c r="FI267" i="16"/>
  <c r="FJ267" i="16"/>
  <c r="FK267" i="16"/>
  <c r="FL267" i="16"/>
  <c r="FM267" i="16"/>
  <c r="FN267" i="16"/>
  <c r="FO267" i="16"/>
  <c r="FP267" i="16"/>
  <c r="FQ267" i="16"/>
  <c r="FR267" i="16"/>
  <c r="CA268" i="16"/>
  <c r="CB268" i="16"/>
  <c r="CC268" i="16"/>
  <c r="CD268" i="16"/>
  <c r="CE268" i="16"/>
  <c r="CF268" i="16"/>
  <c r="CG268" i="16"/>
  <c r="CH268" i="16"/>
  <c r="CI268" i="16"/>
  <c r="CJ268" i="16"/>
  <c r="CK268" i="16"/>
  <c r="CL268" i="16"/>
  <c r="DC268" i="16"/>
  <c r="DD268" i="16"/>
  <c r="DE268" i="16"/>
  <c r="DF268" i="16"/>
  <c r="DG268" i="16"/>
  <c r="DH268" i="16"/>
  <c r="DI268" i="16"/>
  <c r="DJ268" i="16"/>
  <c r="DK268" i="16"/>
  <c r="DL268" i="16"/>
  <c r="DM268" i="16"/>
  <c r="DN268" i="16"/>
  <c r="DQ268" i="16"/>
  <c r="DR268" i="16"/>
  <c r="DS268" i="16"/>
  <c r="DT268" i="16"/>
  <c r="DU268" i="16"/>
  <c r="DV268" i="16"/>
  <c r="DW268" i="16"/>
  <c r="DX268" i="16"/>
  <c r="DY268" i="16"/>
  <c r="DZ268" i="16"/>
  <c r="EA268" i="16"/>
  <c r="EB268" i="16"/>
  <c r="B269" i="16" l="1"/>
  <c r="AD269" i="16"/>
  <c r="AP269" i="16"/>
  <c r="BB269" i="16"/>
  <c r="FG269" i="16"/>
  <c r="FH269" i="16"/>
  <c r="FI269" i="16"/>
  <c r="FJ269" i="16"/>
  <c r="FK269" i="16"/>
  <c r="FL269" i="16"/>
  <c r="FM269" i="16"/>
  <c r="FN269" i="16"/>
  <c r="FO269" i="16"/>
  <c r="FP269" i="16"/>
  <c r="FQ269" i="16"/>
  <c r="FR269" i="16"/>
  <c r="CA270" i="16"/>
  <c r="CB270" i="16"/>
  <c r="CC270" i="16"/>
  <c r="CD270" i="16"/>
  <c r="CE270" i="16"/>
  <c r="CF270" i="16"/>
  <c r="CG270" i="16"/>
  <c r="CH270" i="16"/>
  <c r="CI270" i="16"/>
  <c r="CJ270" i="16"/>
  <c r="CK270" i="16"/>
  <c r="CL270" i="16"/>
  <c r="DC270" i="16"/>
  <c r="DD270" i="16"/>
  <c r="DE270" i="16"/>
  <c r="DF270" i="16"/>
  <c r="DG270" i="16"/>
  <c r="DH270" i="16"/>
  <c r="DI270" i="16"/>
  <c r="DJ270" i="16"/>
  <c r="DK270" i="16"/>
  <c r="DL270" i="16"/>
  <c r="DM270" i="16"/>
  <c r="DN270" i="16"/>
  <c r="DQ270" i="16"/>
  <c r="DR270" i="16"/>
  <c r="DS270" i="16"/>
  <c r="DT270" i="16"/>
  <c r="DU270" i="16"/>
  <c r="DV270" i="16"/>
  <c r="DW270" i="16"/>
  <c r="DX270" i="16"/>
  <c r="DY270" i="16"/>
  <c r="DZ270" i="16"/>
  <c r="EA270" i="16"/>
  <c r="EB270" i="16"/>
  <c r="B271" i="16" l="1"/>
  <c r="AD271" i="16"/>
  <c r="AP271" i="16"/>
  <c r="BB271" i="16"/>
  <c r="FG271" i="16"/>
  <c r="FH271" i="16"/>
  <c r="FI271" i="16"/>
  <c r="FJ271" i="16"/>
  <c r="FK271" i="16"/>
  <c r="FL271" i="16"/>
  <c r="FM271" i="16"/>
  <c r="FN271" i="16"/>
  <c r="FO271" i="16"/>
  <c r="FP271" i="16"/>
  <c r="FQ271" i="16"/>
  <c r="FR271" i="16"/>
  <c r="CA272" i="16"/>
  <c r="CB272" i="16"/>
  <c r="CC272" i="16"/>
  <c r="CD272" i="16"/>
  <c r="CE272" i="16"/>
  <c r="CF272" i="16"/>
  <c r="CG272" i="16"/>
  <c r="CH272" i="16"/>
  <c r="CI272" i="16"/>
  <c r="CJ272" i="16"/>
  <c r="CK272" i="16"/>
  <c r="CL272" i="16"/>
  <c r="DC272" i="16"/>
  <c r="DD272" i="16"/>
  <c r="DE272" i="16"/>
  <c r="DF272" i="16"/>
  <c r="DG272" i="16"/>
  <c r="DH272" i="16"/>
  <c r="DI272" i="16"/>
  <c r="DJ272" i="16"/>
  <c r="DK272" i="16"/>
  <c r="DL272" i="16"/>
  <c r="DM272" i="16"/>
  <c r="DN272" i="16"/>
  <c r="DQ272" i="16"/>
  <c r="DR272" i="16"/>
  <c r="DS272" i="16"/>
  <c r="DT272" i="16"/>
  <c r="DU272" i="16"/>
  <c r="DV272" i="16"/>
  <c r="DW272" i="16"/>
  <c r="DX272" i="16"/>
  <c r="DY272" i="16"/>
  <c r="DZ272" i="16"/>
  <c r="EA272" i="16"/>
  <c r="EB272" i="16"/>
  <c r="B273" i="16" l="1"/>
  <c r="AD273" i="16"/>
  <c r="AP273" i="16"/>
  <c r="BB273" i="16"/>
  <c r="FG273" i="16"/>
  <c r="FH273" i="16"/>
  <c r="FI273" i="16"/>
  <c r="FJ273" i="16"/>
  <c r="FK273" i="16"/>
  <c r="FL273" i="16"/>
  <c r="FM273" i="16"/>
  <c r="FN273" i="16"/>
  <c r="FO273" i="16"/>
  <c r="FP273" i="16"/>
  <c r="FQ273" i="16"/>
  <c r="FR273" i="16"/>
  <c r="CA274" i="16"/>
  <c r="CB274" i="16"/>
  <c r="CC274" i="16"/>
  <c r="CD274" i="16"/>
  <c r="CE274" i="16"/>
  <c r="CF274" i="16"/>
  <c r="CG274" i="16"/>
  <c r="CH274" i="16"/>
  <c r="CI274" i="16"/>
  <c r="CJ274" i="16"/>
  <c r="CK274" i="16"/>
  <c r="CL274" i="16"/>
  <c r="DC274" i="16"/>
  <c r="DD274" i="16"/>
  <c r="DE274" i="16"/>
  <c r="DF274" i="16"/>
  <c r="DG274" i="16"/>
  <c r="DH274" i="16"/>
  <c r="DI274" i="16"/>
  <c r="DJ274" i="16"/>
  <c r="DK274" i="16"/>
  <c r="DL274" i="16"/>
  <c r="DM274" i="16"/>
  <c r="DN274" i="16"/>
  <c r="DQ274" i="16"/>
  <c r="DR274" i="16"/>
  <c r="DS274" i="16"/>
  <c r="DT274" i="16"/>
  <c r="DU274" i="16"/>
  <c r="DV274" i="16"/>
  <c r="DW274" i="16"/>
  <c r="DX274" i="16"/>
  <c r="DY274" i="16"/>
  <c r="DZ274" i="16"/>
  <c r="EA274" i="16"/>
  <c r="EB274" i="16"/>
  <c r="B275" i="16" l="1"/>
  <c r="AD275" i="16"/>
  <c r="AP275" i="16"/>
  <c r="BB275" i="16"/>
  <c r="FG275" i="16"/>
  <c r="FH275" i="16"/>
  <c r="FI275" i="16"/>
  <c r="FJ275" i="16"/>
  <c r="FK275" i="16"/>
  <c r="FL275" i="16"/>
  <c r="FM275" i="16"/>
  <c r="FN275" i="16"/>
  <c r="FO275" i="16"/>
  <c r="FP275" i="16"/>
  <c r="FQ275" i="16"/>
  <c r="FR275" i="16"/>
  <c r="CA276" i="16"/>
  <c r="CB276" i="16"/>
  <c r="CC276" i="16"/>
  <c r="CD276" i="16"/>
  <c r="CE276" i="16"/>
  <c r="CF276" i="16"/>
  <c r="CG276" i="16"/>
  <c r="CH276" i="16"/>
  <c r="CI276" i="16"/>
  <c r="CJ276" i="16"/>
  <c r="CK276" i="16"/>
  <c r="CL276" i="16"/>
  <c r="DC276" i="16"/>
  <c r="DD276" i="16"/>
  <c r="DE276" i="16"/>
  <c r="DF276" i="16"/>
  <c r="DG276" i="16"/>
  <c r="DH276" i="16"/>
  <c r="DI276" i="16"/>
  <c r="DJ276" i="16"/>
  <c r="DK276" i="16"/>
  <c r="DL276" i="16"/>
  <c r="DM276" i="16"/>
  <c r="DN276" i="16"/>
  <c r="DQ276" i="16"/>
  <c r="DR276" i="16"/>
  <c r="DS276" i="16"/>
  <c r="DT276" i="16"/>
  <c r="DU276" i="16"/>
  <c r="DV276" i="16"/>
  <c r="DW276" i="16"/>
  <c r="DX276" i="16"/>
  <c r="DY276" i="16"/>
  <c r="DZ276" i="16"/>
  <c r="EA276" i="16"/>
  <c r="EB276" i="16"/>
  <c r="B277" i="16" l="1"/>
  <c r="AD277" i="16"/>
  <c r="AP277" i="16"/>
  <c r="BB277" i="16"/>
  <c r="FG277" i="16"/>
  <c r="FH277" i="16"/>
  <c r="FI277" i="16"/>
  <c r="FJ277" i="16"/>
  <c r="FK277" i="16"/>
  <c r="FL277" i="16"/>
  <c r="FM277" i="16"/>
  <c r="FN277" i="16"/>
  <c r="FO277" i="16"/>
  <c r="FP277" i="16"/>
  <c r="FQ277" i="16"/>
  <c r="FR277" i="16"/>
  <c r="CA278" i="16"/>
  <c r="CB278" i="16"/>
  <c r="CC278" i="16"/>
  <c r="CD278" i="16"/>
  <c r="CE278" i="16"/>
  <c r="CF278" i="16"/>
  <c r="CG278" i="16"/>
  <c r="CH278" i="16"/>
  <c r="CI278" i="16"/>
  <c r="CJ278" i="16"/>
  <c r="CK278" i="16"/>
  <c r="CL278" i="16"/>
  <c r="DC278" i="16"/>
  <c r="DD278" i="16"/>
  <c r="DE278" i="16"/>
  <c r="DF278" i="16"/>
  <c r="DG278" i="16"/>
  <c r="DH278" i="16"/>
  <c r="DI278" i="16"/>
  <c r="DJ278" i="16"/>
  <c r="DK278" i="16"/>
  <c r="DL278" i="16"/>
  <c r="DM278" i="16"/>
  <c r="DN278" i="16"/>
  <c r="DQ278" i="16"/>
  <c r="DR278" i="16"/>
  <c r="DS278" i="16"/>
  <c r="DT278" i="16"/>
  <c r="DU278" i="16"/>
  <c r="DV278" i="16"/>
  <c r="DW278" i="16"/>
  <c r="DX278" i="16"/>
  <c r="DY278" i="16"/>
  <c r="DZ278" i="16"/>
  <c r="EA278" i="16"/>
  <c r="EB278" i="16"/>
  <c r="B279" i="16" l="1"/>
  <c r="AD279" i="16"/>
  <c r="AP279" i="16"/>
  <c r="BB279" i="16"/>
  <c r="FG279" i="16"/>
  <c r="FH279" i="16"/>
  <c r="FI279" i="16"/>
  <c r="FJ279" i="16"/>
  <c r="FK279" i="16"/>
  <c r="FL279" i="16"/>
  <c r="FM279" i="16"/>
  <c r="FN279" i="16"/>
  <c r="FO279" i="16"/>
  <c r="FP279" i="16"/>
  <c r="FQ279" i="16"/>
  <c r="FR279" i="16"/>
  <c r="CA280" i="16"/>
  <c r="CB280" i="16"/>
  <c r="CC280" i="16"/>
  <c r="CD280" i="16"/>
  <c r="CE280" i="16"/>
  <c r="CF280" i="16"/>
  <c r="CG280" i="16"/>
  <c r="CH280" i="16"/>
  <c r="CI280" i="16"/>
  <c r="CJ280" i="16"/>
  <c r="CK280" i="16"/>
  <c r="CL280" i="16"/>
  <c r="DC280" i="16"/>
  <c r="DD280" i="16"/>
  <c r="DE280" i="16"/>
  <c r="DF280" i="16"/>
  <c r="DG280" i="16"/>
  <c r="DH280" i="16"/>
  <c r="DI280" i="16"/>
  <c r="DJ280" i="16"/>
  <c r="DK280" i="16"/>
  <c r="DL280" i="16"/>
  <c r="DM280" i="16"/>
  <c r="DN280" i="16"/>
  <c r="DQ280" i="16"/>
  <c r="DR280" i="16"/>
  <c r="DS280" i="16"/>
  <c r="DT280" i="16"/>
  <c r="DU280" i="16"/>
  <c r="DV280" i="16"/>
  <c r="DW280" i="16"/>
  <c r="DX280" i="16"/>
  <c r="DY280" i="16"/>
  <c r="DZ280" i="16"/>
  <c r="EA280" i="16"/>
  <c r="EB280" i="16"/>
  <c r="B281" i="16" l="1"/>
  <c r="AD281" i="16"/>
  <c r="AP281" i="16"/>
  <c r="BB281" i="16"/>
  <c r="FG281" i="16"/>
  <c r="FH281" i="16"/>
  <c r="FI281" i="16"/>
  <c r="FJ281" i="16"/>
  <c r="FK281" i="16"/>
  <c r="FL281" i="16"/>
  <c r="FM281" i="16"/>
  <c r="FN281" i="16"/>
  <c r="FO281" i="16"/>
  <c r="FP281" i="16"/>
  <c r="FQ281" i="16"/>
  <c r="FR281" i="16"/>
  <c r="CA282" i="16"/>
  <c r="CB282" i="16"/>
  <c r="CC282" i="16"/>
  <c r="CD282" i="16"/>
  <c r="CE282" i="16"/>
  <c r="CF282" i="16"/>
  <c r="CG282" i="16"/>
  <c r="CH282" i="16"/>
  <c r="CI282" i="16"/>
  <c r="CJ282" i="16"/>
  <c r="CK282" i="16"/>
  <c r="CL282" i="16"/>
  <c r="DC282" i="16"/>
  <c r="DD282" i="16"/>
  <c r="DE282" i="16"/>
  <c r="DF282" i="16"/>
  <c r="DG282" i="16"/>
  <c r="DH282" i="16"/>
  <c r="DI282" i="16"/>
  <c r="DJ282" i="16"/>
  <c r="DK282" i="16"/>
  <c r="DL282" i="16"/>
  <c r="DM282" i="16"/>
  <c r="DN282" i="16"/>
  <c r="DQ282" i="16"/>
  <c r="DR282" i="16"/>
  <c r="DS282" i="16"/>
  <c r="DT282" i="16"/>
  <c r="DU282" i="16"/>
  <c r="DV282" i="16"/>
  <c r="DW282" i="16"/>
  <c r="DX282" i="16"/>
  <c r="DY282" i="16"/>
  <c r="DZ282" i="16"/>
  <c r="EA282" i="16"/>
  <c r="EB282" i="16"/>
  <c r="B283" i="16" l="1"/>
  <c r="AD283" i="16"/>
  <c r="AP283" i="16"/>
  <c r="BB283" i="16"/>
  <c r="FG283" i="16"/>
  <c r="FH283" i="16"/>
  <c r="FI283" i="16"/>
  <c r="FJ283" i="16"/>
  <c r="FK283" i="16"/>
  <c r="FL283" i="16"/>
  <c r="FM283" i="16"/>
  <c r="FN283" i="16"/>
  <c r="FO283" i="16"/>
  <c r="FP283" i="16"/>
  <c r="FQ283" i="16"/>
  <c r="FR283" i="16"/>
  <c r="CA284" i="16"/>
  <c r="CB284" i="16"/>
  <c r="CC284" i="16"/>
  <c r="CD284" i="16"/>
  <c r="CE284" i="16"/>
  <c r="CF284" i="16"/>
  <c r="CG284" i="16"/>
  <c r="CH284" i="16"/>
  <c r="CI284" i="16"/>
  <c r="CJ284" i="16"/>
  <c r="CK284" i="16"/>
  <c r="CL284" i="16"/>
  <c r="DC284" i="16"/>
  <c r="DD284" i="16"/>
  <c r="DE284" i="16"/>
  <c r="DF284" i="16"/>
  <c r="DG284" i="16"/>
  <c r="DH284" i="16"/>
  <c r="DI284" i="16"/>
  <c r="DJ284" i="16"/>
  <c r="DK284" i="16"/>
  <c r="DL284" i="16"/>
  <c r="DM284" i="16"/>
  <c r="DN284" i="16"/>
  <c r="DQ284" i="16"/>
  <c r="DR284" i="16"/>
  <c r="DS284" i="16"/>
  <c r="DT284" i="16"/>
  <c r="DU284" i="16"/>
  <c r="DV284" i="16"/>
  <c r="DW284" i="16"/>
  <c r="DX284" i="16"/>
  <c r="DY284" i="16"/>
  <c r="DZ284" i="16"/>
  <c r="EA284" i="16"/>
  <c r="EB284" i="16"/>
  <c r="B285" i="16" l="1"/>
  <c r="AD285" i="16"/>
  <c r="AP285" i="16"/>
  <c r="BB285" i="16"/>
  <c r="FG285" i="16"/>
  <c r="FH285" i="16"/>
  <c r="FI285" i="16"/>
  <c r="FJ285" i="16"/>
  <c r="FK285" i="16"/>
  <c r="FL285" i="16"/>
  <c r="FM285" i="16"/>
  <c r="FN285" i="16"/>
  <c r="FO285" i="16"/>
  <c r="FP285" i="16"/>
  <c r="FQ285" i="16"/>
  <c r="FR285" i="16"/>
  <c r="CA286" i="16"/>
  <c r="CB286" i="16"/>
  <c r="CC286" i="16"/>
  <c r="CD286" i="16"/>
  <c r="CE286" i="16"/>
  <c r="CF286" i="16"/>
  <c r="CG286" i="16"/>
  <c r="CH286" i="16"/>
  <c r="CI286" i="16"/>
  <c r="CJ286" i="16"/>
  <c r="CK286" i="16"/>
  <c r="CL286" i="16"/>
  <c r="DC286" i="16"/>
  <c r="DD286" i="16"/>
  <c r="DE286" i="16"/>
  <c r="DF286" i="16"/>
  <c r="DG286" i="16"/>
  <c r="DH286" i="16"/>
  <c r="DI286" i="16"/>
  <c r="DJ286" i="16"/>
  <c r="DK286" i="16"/>
  <c r="DL286" i="16"/>
  <c r="DM286" i="16"/>
  <c r="DN286" i="16"/>
  <c r="DQ286" i="16"/>
  <c r="DR286" i="16"/>
  <c r="DS286" i="16"/>
  <c r="DT286" i="16"/>
  <c r="DU286" i="16"/>
  <c r="DV286" i="16"/>
  <c r="DW286" i="16"/>
  <c r="DX286" i="16"/>
  <c r="DY286" i="16"/>
  <c r="DZ286" i="16"/>
  <c r="EA286" i="16"/>
  <c r="EB286" i="16"/>
  <c r="B287" i="16" l="1"/>
  <c r="AD287" i="16"/>
  <c r="AP287" i="16"/>
  <c r="BB287" i="16"/>
  <c r="FG287" i="16"/>
  <c r="FH287" i="16"/>
  <c r="FI287" i="16"/>
  <c r="FJ287" i="16"/>
  <c r="FK287" i="16"/>
  <c r="FL287" i="16"/>
  <c r="FM287" i="16"/>
  <c r="FN287" i="16"/>
  <c r="FO287" i="16"/>
  <c r="FP287" i="16"/>
  <c r="FQ287" i="16"/>
  <c r="FR287" i="16"/>
  <c r="CA288" i="16"/>
  <c r="CB288" i="16"/>
  <c r="CC288" i="16"/>
  <c r="CD288" i="16"/>
  <c r="CE288" i="16"/>
  <c r="CF288" i="16"/>
  <c r="CG288" i="16"/>
  <c r="CH288" i="16"/>
  <c r="CI288" i="16"/>
  <c r="CJ288" i="16"/>
  <c r="CK288" i="16"/>
  <c r="CL288" i="16"/>
  <c r="DC288" i="16"/>
  <c r="DD288" i="16"/>
  <c r="DE288" i="16"/>
  <c r="DF288" i="16"/>
  <c r="DG288" i="16"/>
  <c r="DH288" i="16"/>
  <c r="DI288" i="16"/>
  <c r="DJ288" i="16"/>
  <c r="DK288" i="16"/>
  <c r="DL288" i="16"/>
  <c r="DM288" i="16"/>
  <c r="DN288" i="16"/>
  <c r="DQ288" i="16"/>
  <c r="DR288" i="16"/>
  <c r="DS288" i="16"/>
  <c r="DT288" i="16"/>
  <c r="DU288" i="16"/>
  <c r="DV288" i="16"/>
  <c r="DW288" i="16"/>
  <c r="DX288" i="16"/>
  <c r="DY288" i="16"/>
  <c r="DZ288" i="16"/>
  <c r="EA288" i="16"/>
  <c r="EB288" i="16"/>
  <c r="B289" i="16" l="1"/>
  <c r="AD289" i="16"/>
  <c r="AP289" i="16"/>
  <c r="BB289" i="16"/>
  <c r="FG289" i="16"/>
  <c r="FH289" i="16"/>
  <c r="FI289" i="16"/>
  <c r="FJ289" i="16"/>
  <c r="FK289" i="16"/>
  <c r="FL289" i="16"/>
  <c r="FM289" i="16"/>
  <c r="FN289" i="16"/>
  <c r="FO289" i="16"/>
  <c r="FP289" i="16"/>
  <c r="FQ289" i="16"/>
  <c r="FR289" i="16"/>
  <c r="CA290" i="16"/>
  <c r="CB290" i="16"/>
  <c r="CC290" i="16"/>
  <c r="CD290" i="16"/>
  <c r="CE290" i="16"/>
  <c r="CF290" i="16"/>
  <c r="CG290" i="16"/>
  <c r="CH290" i="16"/>
  <c r="CI290" i="16"/>
  <c r="CJ290" i="16"/>
  <c r="CK290" i="16"/>
  <c r="CL290" i="16"/>
  <c r="DC290" i="16"/>
  <c r="DD290" i="16"/>
  <c r="DE290" i="16"/>
  <c r="DF290" i="16"/>
  <c r="DG290" i="16"/>
  <c r="DH290" i="16"/>
  <c r="DI290" i="16"/>
  <c r="DJ290" i="16"/>
  <c r="DK290" i="16"/>
  <c r="DL290" i="16"/>
  <c r="DM290" i="16"/>
  <c r="DN290" i="16"/>
  <c r="DQ290" i="16"/>
  <c r="DR290" i="16"/>
  <c r="DS290" i="16"/>
  <c r="DT290" i="16"/>
  <c r="DU290" i="16"/>
  <c r="DV290" i="16"/>
  <c r="DW290" i="16"/>
  <c r="DX290" i="16"/>
  <c r="DY290" i="16"/>
  <c r="DZ290" i="16"/>
  <c r="EA290" i="16"/>
  <c r="EB290" i="16"/>
  <c r="B291" i="16" l="1"/>
  <c r="AD291" i="16"/>
  <c r="AP291" i="16"/>
  <c r="BB291" i="16"/>
  <c r="FG291" i="16"/>
  <c r="FH291" i="16"/>
  <c r="FI291" i="16"/>
  <c r="FJ291" i="16"/>
  <c r="FK291" i="16"/>
  <c r="FL291" i="16"/>
  <c r="FM291" i="16"/>
  <c r="FN291" i="16"/>
  <c r="FO291" i="16"/>
  <c r="FP291" i="16"/>
  <c r="FQ291" i="16"/>
  <c r="FR291" i="16"/>
  <c r="CA292" i="16"/>
  <c r="CB292" i="16"/>
  <c r="CC292" i="16"/>
  <c r="CD292" i="16"/>
  <c r="CE292" i="16"/>
  <c r="CF292" i="16"/>
  <c r="CG292" i="16"/>
  <c r="CH292" i="16"/>
  <c r="CI292" i="16"/>
  <c r="CJ292" i="16"/>
  <c r="CK292" i="16"/>
  <c r="CL292" i="16"/>
  <c r="DC292" i="16"/>
  <c r="DD292" i="16"/>
  <c r="DE292" i="16"/>
  <c r="DF292" i="16"/>
  <c r="DG292" i="16"/>
  <c r="DH292" i="16"/>
  <c r="DI292" i="16"/>
  <c r="DJ292" i="16"/>
  <c r="DK292" i="16"/>
  <c r="DL292" i="16"/>
  <c r="DM292" i="16"/>
  <c r="DN292" i="16"/>
  <c r="DQ292" i="16"/>
  <c r="DR292" i="16"/>
  <c r="DS292" i="16"/>
  <c r="DT292" i="16"/>
  <c r="DU292" i="16"/>
  <c r="DV292" i="16"/>
  <c r="DW292" i="16"/>
  <c r="DX292" i="16"/>
  <c r="DY292" i="16"/>
  <c r="DZ292" i="16"/>
  <c r="EA292" i="16"/>
  <c r="EB292" i="16"/>
  <c r="B293" i="16" l="1"/>
  <c r="AD293" i="16"/>
  <c r="AP293" i="16"/>
  <c r="BB293" i="16"/>
  <c r="FG293" i="16"/>
  <c r="FH293" i="16"/>
  <c r="FI293" i="16"/>
  <c r="FJ293" i="16"/>
  <c r="FK293" i="16"/>
  <c r="FL293" i="16"/>
  <c r="FM293" i="16"/>
  <c r="FN293" i="16"/>
  <c r="FO293" i="16"/>
  <c r="FP293" i="16"/>
  <c r="FQ293" i="16"/>
  <c r="FR293" i="16"/>
  <c r="CA294" i="16"/>
  <c r="CB294" i="16"/>
  <c r="CC294" i="16"/>
  <c r="CD294" i="16"/>
  <c r="CE294" i="16"/>
  <c r="CF294" i="16"/>
  <c r="CG294" i="16"/>
  <c r="CH294" i="16"/>
  <c r="CI294" i="16"/>
  <c r="CJ294" i="16"/>
  <c r="CK294" i="16"/>
  <c r="CL294" i="16"/>
  <c r="DC294" i="16"/>
  <c r="DD294" i="16"/>
  <c r="DE294" i="16"/>
  <c r="DF294" i="16"/>
  <c r="DG294" i="16"/>
  <c r="DH294" i="16"/>
  <c r="DI294" i="16"/>
  <c r="DJ294" i="16"/>
  <c r="DK294" i="16"/>
  <c r="DL294" i="16"/>
  <c r="DM294" i="16"/>
  <c r="DN294" i="16"/>
  <c r="DQ294" i="16"/>
  <c r="DR294" i="16"/>
  <c r="DS294" i="16"/>
  <c r="DT294" i="16"/>
  <c r="DU294" i="16"/>
  <c r="DV294" i="16"/>
  <c r="DW294" i="16"/>
  <c r="DX294" i="16"/>
  <c r="DY294" i="16"/>
  <c r="DZ294" i="16"/>
  <c r="EA294" i="16"/>
  <c r="EB294" i="16"/>
  <c r="B295" i="16" l="1"/>
  <c r="AD295" i="16"/>
  <c r="AP295" i="16"/>
  <c r="BB295" i="16"/>
  <c r="FG295" i="16"/>
  <c r="FH295" i="16"/>
  <c r="FI295" i="16"/>
  <c r="FJ295" i="16"/>
  <c r="FK295" i="16"/>
  <c r="FL295" i="16"/>
  <c r="FM295" i="16"/>
  <c r="FN295" i="16"/>
  <c r="FO295" i="16"/>
  <c r="FP295" i="16"/>
  <c r="FQ295" i="16"/>
  <c r="FR295" i="16"/>
  <c r="CA296" i="16"/>
  <c r="CB296" i="16"/>
  <c r="CC296" i="16"/>
  <c r="CD296" i="16"/>
  <c r="CE296" i="16"/>
  <c r="CF296" i="16"/>
  <c r="CG296" i="16"/>
  <c r="CH296" i="16"/>
  <c r="CI296" i="16"/>
  <c r="CJ296" i="16"/>
  <c r="CK296" i="16"/>
  <c r="CL296" i="16"/>
  <c r="DC296" i="16"/>
  <c r="DD296" i="16"/>
  <c r="DE296" i="16"/>
  <c r="DF296" i="16"/>
  <c r="DG296" i="16"/>
  <c r="DH296" i="16"/>
  <c r="DI296" i="16"/>
  <c r="DJ296" i="16"/>
  <c r="DK296" i="16"/>
  <c r="DL296" i="16"/>
  <c r="DM296" i="16"/>
  <c r="DN296" i="16"/>
  <c r="DQ296" i="16"/>
  <c r="DR296" i="16"/>
  <c r="DS296" i="16"/>
  <c r="DT296" i="16"/>
  <c r="DU296" i="16"/>
  <c r="DV296" i="16"/>
  <c r="DW296" i="16"/>
  <c r="DX296" i="16"/>
  <c r="DY296" i="16"/>
  <c r="DZ296" i="16"/>
  <c r="EA296" i="16"/>
  <c r="EB296" i="16"/>
  <c r="B297" i="16" l="1"/>
  <c r="AD297" i="16"/>
  <c r="AP297" i="16"/>
  <c r="BB297" i="16"/>
  <c r="FG297" i="16"/>
  <c r="FH297" i="16"/>
  <c r="FI297" i="16"/>
  <c r="FJ297" i="16"/>
  <c r="FK297" i="16"/>
  <c r="FL297" i="16"/>
  <c r="FM297" i="16"/>
  <c r="FN297" i="16"/>
  <c r="FO297" i="16"/>
  <c r="FP297" i="16"/>
  <c r="FQ297" i="16"/>
  <c r="FR297" i="16"/>
  <c r="CA298" i="16"/>
  <c r="CB298" i="16"/>
  <c r="CC298" i="16"/>
  <c r="CD298" i="16"/>
  <c r="CE298" i="16"/>
  <c r="CF298" i="16"/>
  <c r="CG298" i="16"/>
  <c r="CH298" i="16"/>
  <c r="CI298" i="16"/>
  <c r="CJ298" i="16"/>
  <c r="CK298" i="16"/>
  <c r="CL298" i="16"/>
  <c r="DC298" i="16"/>
  <c r="DD298" i="16"/>
  <c r="DE298" i="16"/>
  <c r="DF298" i="16"/>
  <c r="DG298" i="16"/>
  <c r="DH298" i="16"/>
  <c r="DI298" i="16"/>
  <c r="DJ298" i="16"/>
  <c r="DK298" i="16"/>
  <c r="DL298" i="16"/>
  <c r="DM298" i="16"/>
  <c r="DN298" i="16"/>
  <c r="DQ298" i="16"/>
  <c r="DR298" i="16"/>
  <c r="DS298" i="16"/>
  <c r="DT298" i="16"/>
  <c r="DU298" i="16"/>
  <c r="DV298" i="16"/>
  <c r="DW298" i="16"/>
  <c r="DX298" i="16"/>
  <c r="DY298" i="16"/>
  <c r="DZ298" i="16"/>
  <c r="EA298" i="16"/>
  <c r="EB298" i="16"/>
  <c r="B299" i="16" l="1"/>
  <c r="AD299" i="16"/>
  <c r="AP299" i="16"/>
  <c r="BB299" i="16"/>
  <c r="FG299" i="16"/>
  <c r="FH299" i="16"/>
  <c r="FI299" i="16"/>
  <c r="FJ299" i="16"/>
  <c r="FK299" i="16"/>
  <c r="FL299" i="16"/>
  <c r="FM299" i="16"/>
  <c r="FN299" i="16"/>
  <c r="FO299" i="16"/>
  <c r="FP299" i="16"/>
  <c r="FQ299" i="16"/>
  <c r="FR299" i="16"/>
  <c r="CA300" i="16"/>
  <c r="CB300" i="16"/>
  <c r="CC300" i="16"/>
  <c r="CD300" i="16"/>
  <c r="CE300" i="16"/>
  <c r="CF300" i="16"/>
  <c r="CG300" i="16"/>
  <c r="CH300" i="16"/>
  <c r="CI300" i="16"/>
  <c r="CJ300" i="16"/>
  <c r="CK300" i="16"/>
  <c r="CL300" i="16"/>
  <c r="DC300" i="16"/>
  <c r="DD300" i="16"/>
  <c r="DE300" i="16"/>
  <c r="DF300" i="16"/>
  <c r="DG300" i="16"/>
  <c r="DH300" i="16"/>
  <c r="DI300" i="16"/>
  <c r="DJ300" i="16"/>
  <c r="DK300" i="16"/>
  <c r="DL300" i="16"/>
  <c r="DM300" i="16"/>
  <c r="DN300" i="16"/>
  <c r="DQ300" i="16"/>
  <c r="DR300" i="16"/>
  <c r="DS300" i="16"/>
  <c r="DT300" i="16"/>
  <c r="DU300" i="16"/>
  <c r="DV300" i="16"/>
  <c r="DW300" i="16"/>
  <c r="DX300" i="16"/>
  <c r="DY300" i="16"/>
  <c r="DZ300" i="16"/>
  <c r="EA300" i="16"/>
  <c r="EB300" i="16"/>
  <c r="B301" i="16" l="1"/>
  <c r="AD301" i="16"/>
  <c r="AP301" i="16"/>
  <c r="BB301" i="16"/>
  <c r="FG301" i="16"/>
  <c r="FH301" i="16"/>
  <c r="FI301" i="16"/>
  <c r="FJ301" i="16"/>
  <c r="FK301" i="16"/>
  <c r="FL301" i="16"/>
  <c r="FM301" i="16"/>
  <c r="FN301" i="16"/>
  <c r="FO301" i="16"/>
  <c r="FP301" i="16"/>
  <c r="FQ301" i="16"/>
  <c r="FR301" i="16"/>
  <c r="CA302" i="16"/>
  <c r="CB302" i="16"/>
  <c r="CC302" i="16"/>
  <c r="CD302" i="16"/>
  <c r="CE302" i="16"/>
  <c r="CF302" i="16"/>
  <c r="CG302" i="16"/>
  <c r="CH302" i="16"/>
  <c r="CI302" i="16"/>
  <c r="CJ302" i="16"/>
  <c r="CK302" i="16"/>
  <c r="CL302" i="16"/>
  <c r="DC302" i="16"/>
  <c r="DD302" i="16"/>
  <c r="DE302" i="16"/>
  <c r="DF302" i="16"/>
  <c r="DG302" i="16"/>
  <c r="DH302" i="16"/>
  <c r="DI302" i="16"/>
  <c r="DJ302" i="16"/>
  <c r="DK302" i="16"/>
  <c r="DL302" i="16"/>
  <c r="DM302" i="16"/>
  <c r="DN302" i="16"/>
  <c r="DQ302" i="16"/>
  <c r="DR302" i="16"/>
  <c r="DS302" i="16"/>
  <c r="DT302" i="16"/>
  <c r="DU302" i="16"/>
  <c r="DV302" i="16"/>
  <c r="DW302" i="16"/>
  <c r="DX302" i="16"/>
  <c r="DY302" i="16"/>
  <c r="DZ302" i="16"/>
  <c r="EA302" i="16"/>
  <c r="EB302" i="16"/>
  <c r="B303" i="16" l="1"/>
  <c r="AD303" i="16"/>
  <c r="AP303" i="16"/>
  <c r="BB303" i="16"/>
  <c r="FG303" i="16"/>
  <c r="FH303" i="16"/>
  <c r="FI303" i="16"/>
  <c r="FJ303" i="16"/>
  <c r="FK303" i="16"/>
  <c r="FL303" i="16"/>
  <c r="FM303" i="16"/>
  <c r="FN303" i="16"/>
  <c r="FO303" i="16"/>
  <c r="FP303" i="16"/>
  <c r="FQ303" i="16"/>
  <c r="FR303" i="16"/>
  <c r="CA304" i="16"/>
  <c r="CB304" i="16"/>
  <c r="CC304" i="16"/>
  <c r="CD304" i="16"/>
  <c r="CE304" i="16"/>
  <c r="CF304" i="16"/>
  <c r="CG304" i="16"/>
  <c r="CH304" i="16"/>
  <c r="CI304" i="16"/>
  <c r="CJ304" i="16"/>
  <c r="CK304" i="16"/>
  <c r="CL304" i="16"/>
  <c r="DC304" i="16"/>
  <c r="DD304" i="16"/>
  <c r="DE304" i="16"/>
  <c r="DF304" i="16"/>
  <c r="DG304" i="16"/>
  <c r="DH304" i="16"/>
  <c r="DI304" i="16"/>
  <c r="DJ304" i="16"/>
  <c r="DK304" i="16"/>
  <c r="DL304" i="16"/>
  <c r="DM304" i="16"/>
  <c r="DN304" i="16"/>
  <c r="DQ304" i="16"/>
  <c r="DR304" i="16"/>
  <c r="DS304" i="16"/>
  <c r="DT304" i="16"/>
  <c r="DU304" i="16"/>
  <c r="DV304" i="16"/>
  <c r="DW304" i="16"/>
  <c r="DX304" i="16"/>
  <c r="DY304" i="16"/>
  <c r="DZ304" i="16"/>
  <c r="EA304" i="16"/>
  <c r="EB304" i="16"/>
  <c r="B305" i="16" l="1"/>
  <c r="AD305" i="16"/>
  <c r="AP305" i="16"/>
  <c r="BB305" i="16"/>
  <c r="FG305" i="16"/>
  <c r="FH305" i="16"/>
  <c r="FI305" i="16"/>
  <c r="FJ305" i="16"/>
  <c r="FK305" i="16"/>
  <c r="FL305" i="16"/>
  <c r="FM305" i="16"/>
  <c r="FN305" i="16"/>
  <c r="FO305" i="16"/>
  <c r="FP305" i="16"/>
  <c r="FQ305" i="16"/>
  <c r="FR305" i="16"/>
  <c r="CA306" i="16"/>
  <c r="CB306" i="16"/>
  <c r="CC306" i="16"/>
  <c r="CD306" i="16"/>
  <c r="CE306" i="16"/>
  <c r="CF306" i="16"/>
  <c r="CG306" i="16"/>
  <c r="CH306" i="16"/>
  <c r="CI306" i="16"/>
  <c r="CJ306" i="16"/>
  <c r="CK306" i="16"/>
  <c r="CL306" i="16"/>
  <c r="DC306" i="16"/>
  <c r="DD306" i="16"/>
  <c r="DE306" i="16"/>
  <c r="DF306" i="16"/>
  <c r="DG306" i="16"/>
  <c r="DH306" i="16"/>
  <c r="DI306" i="16"/>
  <c r="DJ306" i="16"/>
  <c r="DK306" i="16"/>
  <c r="DL306" i="16"/>
  <c r="DM306" i="16"/>
  <c r="DN306" i="16"/>
  <c r="DQ306" i="16"/>
  <c r="DR306" i="16"/>
  <c r="DS306" i="16"/>
  <c r="DT306" i="16"/>
  <c r="DU306" i="16"/>
  <c r="DV306" i="16"/>
  <c r="DW306" i="16"/>
  <c r="DX306" i="16"/>
  <c r="DY306" i="16"/>
  <c r="DZ306" i="16"/>
  <c r="EA306" i="16"/>
  <c r="EB306" i="16"/>
  <c r="B307" i="16" l="1"/>
  <c r="AD307" i="16"/>
  <c r="AP307" i="16"/>
  <c r="BB307" i="16"/>
  <c r="FG307" i="16"/>
  <c r="FH307" i="16"/>
  <c r="FI307" i="16"/>
  <c r="FJ307" i="16"/>
  <c r="FK307" i="16"/>
  <c r="FL307" i="16"/>
  <c r="FM307" i="16"/>
  <c r="FN307" i="16"/>
  <c r="FO307" i="16"/>
  <c r="FP307" i="16"/>
  <c r="FQ307" i="16"/>
  <c r="FR307" i="16"/>
  <c r="CA308" i="16"/>
  <c r="CB308" i="16"/>
  <c r="CC308" i="16"/>
  <c r="CD308" i="16"/>
  <c r="CE308" i="16"/>
  <c r="CF308" i="16"/>
  <c r="CG308" i="16"/>
  <c r="CH308" i="16"/>
  <c r="CI308" i="16"/>
  <c r="CJ308" i="16"/>
  <c r="CK308" i="16"/>
  <c r="CL308" i="16"/>
  <c r="DC308" i="16"/>
  <c r="DD308" i="16"/>
  <c r="DE308" i="16"/>
  <c r="DF308" i="16"/>
  <c r="DG308" i="16"/>
  <c r="DH308" i="16"/>
  <c r="DI308" i="16"/>
  <c r="DJ308" i="16"/>
  <c r="DK308" i="16"/>
  <c r="DL308" i="16"/>
  <c r="DM308" i="16"/>
  <c r="DN308" i="16"/>
  <c r="DQ308" i="16"/>
  <c r="DR308" i="16"/>
  <c r="DS308" i="16"/>
  <c r="DT308" i="16"/>
  <c r="DU308" i="16"/>
  <c r="DV308" i="16"/>
  <c r="DW308" i="16"/>
  <c r="DX308" i="16"/>
  <c r="DY308" i="16"/>
  <c r="DZ308" i="16"/>
  <c r="EA308" i="16"/>
  <c r="EB308" i="16"/>
  <c r="B309" i="16" l="1"/>
  <c r="AD309" i="16"/>
  <c r="AP309" i="16"/>
  <c r="BB309" i="16"/>
  <c r="FG309" i="16"/>
  <c r="FH309" i="16"/>
  <c r="FI309" i="16"/>
  <c r="FJ309" i="16"/>
  <c r="FK309" i="16"/>
  <c r="FL309" i="16"/>
  <c r="FM309" i="16"/>
  <c r="FN309" i="16"/>
  <c r="FO309" i="16"/>
  <c r="FP309" i="16"/>
  <c r="FQ309" i="16"/>
  <c r="FR309" i="16"/>
  <c r="CA310" i="16"/>
  <c r="CB310" i="16"/>
  <c r="CC310" i="16"/>
  <c r="CD310" i="16"/>
  <c r="CE310" i="16"/>
  <c r="CF310" i="16"/>
  <c r="CG310" i="16"/>
  <c r="CH310" i="16"/>
  <c r="CI310" i="16"/>
  <c r="CJ310" i="16"/>
  <c r="CK310" i="16"/>
  <c r="CL310" i="16"/>
  <c r="DC310" i="16"/>
  <c r="DD310" i="16"/>
  <c r="DE310" i="16"/>
  <c r="DF310" i="16"/>
  <c r="DG310" i="16"/>
  <c r="DH310" i="16"/>
  <c r="DI310" i="16"/>
  <c r="DJ310" i="16"/>
  <c r="DK310" i="16"/>
  <c r="DL310" i="16"/>
  <c r="DM310" i="16"/>
  <c r="DN310" i="16"/>
  <c r="DQ310" i="16"/>
  <c r="DR310" i="16"/>
  <c r="DS310" i="16"/>
  <c r="DT310" i="16"/>
  <c r="DU310" i="16"/>
  <c r="DV310" i="16"/>
  <c r="DW310" i="16"/>
  <c r="DX310" i="16"/>
  <c r="DY310" i="16"/>
  <c r="DZ310" i="16"/>
  <c r="EA310" i="16"/>
  <c r="EB310" i="16"/>
  <c r="B311" i="16" l="1"/>
  <c r="AD311" i="16"/>
  <c r="AP311" i="16"/>
  <c r="BB311" i="16"/>
  <c r="FG311" i="16"/>
  <c r="FH311" i="16"/>
  <c r="FI311" i="16"/>
  <c r="FJ311" i="16"/>
  <c r="FK311" i="16"/>
  <c r="FL311" i="16"/>
  <c r="FM311" i="16"/>
  <c r="FN311" i="16"/>
  <c r="FO311" i="16"/>
  <c r="FP311" i="16"/>
  <c r="FQ311" i="16"/>
  <c r="FR311" i="16"/>
  <c r="CA312" i="16"/>
  <c r="CB312" i="16"/>
  <c r="CC312" i="16"/>
  <c r="CD312" i="16"/>
  <c r="CE312" i="16"/>
  <c r="CF312" i="16"/>
  <c r="CG312" i="16"/>
  <c r="CH312" i="16"/>
  <c r="CI312" i="16"/>
  <c r="CJ312" i="16"/>
  <c r="CK312" i="16"/>
  <c r="CL312" i="16"/>
  <c r="DC312" i="16"/>
  <c r="DD312" i="16"/>
  <c r="DE312" i="16"/>
  <c r="DF312" i="16"/>
  <c r="DG312" i="16"/>
  <c r="DH312" i="16"/>
  <c r="DI312" i="16"/>
  <c r="DJ312" i="16"/>
  <c r="DK312" i="16"/>
  <c r="DL312" i="16"/>
  <c r="DM312" i="16"/>
  <c r="DN312" i="16"/>
  <c r="DQ312" i="16"/>
  <c r="DR312" i="16"/>
  <c r="DS312" i="16"/>
  <c r="DT312" i="16"/>
  <c r="DU312" i="16"/>
  <c r="DV312" i="16"/>
  <c r="DW312" i="16"/>
  <c r="DX312" i="16"/>
  <c r="DY312" i="16"/>
  <c r="DZ312" i="16"/>
  <c r="EA312" i="16"/>
  <c r="EB312" i="16"/>
  <c r="B313" i="16" l="1"/>
  <c r="AD313" i="16"/>
  <c r="AP313" i="16"/>
  <c r="BB313" i="16"/>
  <c r="FG313" i="16"/>
  <c r="FH313" i="16"/>
  <c r="FI313" i="16"/>
  <c r="FJ313" i="16"/>
  <c r="FK313" i="16"/>
  <c r="FL313" i="16"/>
  <c r="FM313" i="16"/>
  <c r="FN313" i="16"/>
  <c r="FO313" i="16"/>
  <c r="FP313" i="16"/>
  <c r="FQ313" i="16"/>
  <c r="FR313" i="16"/>
  <c r="CA314" i="16"/>
  <c r="CB314" i="16"/>
  <c r="CC314" i="16"/>
  <c r="CD314" i="16"/>
  <c r="CE314" i="16"/>
  <c r="CF314" i="16"/>
  <c r="CG314" i="16"/>
  <c r="CH314" i="16"/>
  <c r="CI314" i="16"/>
  <c r="CJ314" i="16"/>
  <c r="CK314" i="16"/>
  <c r="CL314" i="16"/>
  <c r="DC314" i="16"/>
  <c r="DD314" i="16"/>
  <c r="DE314" i="16"/>
  <c r="DF314" i="16"/>
  <c r="DG314" i="16"/>
  <c r="DH314" i="16"/>
  <c r="DI314" i="16"/>
  <c r="DJ314" i="16"/>
  <c r="DK314" i="16"/>
  <c r="DL314" i="16"/>
  <c r="DM314" i="16"/>
  <c r="DN314" i="16"/>
  <c r="DQ314" i="16"/>
  <c r="DR314" i="16"/>
  <c r="DS314" i="16"/>
  <c r="DT314" i="16"/>
  <c r="DU314" i="16"/>
  <c r="DV314" i="16"/>
  <c r="DW314" i="16"/>
  <c r="DX314" i="16"/>
  <c r="DY314" i="16"/>
  <c r="DZ314" i="16"/>
  <c r="EA314" i="16"/>
  <c r="EB314" i="16"/>
  <c r="B315" i="16" l="1"/>
  <c r="AD315" i="16"/>
  <c r="AP315" i="16"/>
  <c r="BB315" i="16"/>
  <c r="FG315" i="16"/>
  <c r="FH315" i="16"/>
  <c r="FI315" i="16"/>
  <c r="FJ315" i="16"/>
  <c r="FK315" i="16"/>
  <c r="FL315" i="16"/>
  <c r="FM315" i="16"/>
  <c r="FN315" i="16"/>
  <c r="FO315" i="16"/>
  <c r="FP315" i="16"/>
  <c r="FQ315" i="16"/>
  <c r="FR315" i="16"/>
  <c r="CA316" i="16"/>
  <c r="CB316" i="16"/>
  <c r="CC316" i="16"/>
  <c r="CD316" i="16"/>
  <c r="CE316" i="16"/>
  <c r="CF316" i="16"/>
  <c r="CG316" i="16"/>
  <c r="CH316" i="16"/>
  <c r="CI316" i="16"/>
  <c r="CJ316" i="16"/>
  <c r="CK316" i="16"/>
  <c r="CL316" i="16"/>
  <c r="DC316" i="16"/>
  <c r="DD316" i="16"/>
  <c r="DE316" i="16"/>
  <c r="DF316" i="16"/>
  <c r="DG316" i="16"/>
  <c r="DH316" i="16"/>
  <c r="DI316" i="16"/>
  <c r="DJ316" i="16"/>
  <c r="DK316" i="16"/>
  <c r="DL316" i="16"/>
  <c r="DM316" i="16"/>
  <c r="DN316" i="16"/>
  <c r="DQ316" i="16"/>
  <c r="DR316" i="16"/>
  <c r="DS316" i="16"/>
  <c r="DT316" i="16"/>
  <c r="DU316" i="16"/>
  <c r="DV316" i="16"/>
  <c r="DW316" i="16"/>
  <c r="DX316" i="16"/>
  <c r="DY316" i="16"/>
  <c r="DZ316" i="16"/>
  <c r="EA316" i="16"/>
  <c r="EB316" i="16"/>
  <c r="B317" i="16" l="1"/>
  <c r="AD317" i="16"/>
  <c r="AP317" i="16"/>
  <c r="BB317" i="16"/>
  <c r="FG317" i="16"/>
  <c r="FH317" i="16"/>
  <c r="FI317" i="16"/>
  <c r="FJ317" i="16"/>
  <c r="FK317" i="16"/>
  <c r="FL317" i="16"/>
  <c r="FM317" i="16"/>
  <c r="FN317" i="16"/>
  <c r="FO317" i="16"/>
  <c r="FP317" i="16"/>
  <c r="FQ317" i="16"/>
  <c r="FR317" i="16"/>
  <c r="CA318" i="16"/>
  <c r="CB318" i="16"/>
  <c r="CC318" i="16"/>
  <c r="CD318" i="16"/>
  <c r="CE318" i="16"/>
  <c r="CF318" i="16"/>
  <c r="CG318" i="16"/>
  <c r="CH318" i="16"/>
  <c r="CI318" i="16"/>
  <c r="CJ318" i="16"/>
  <c r="CK318" i="16"/>
  <c r="CL318" i="16"/>
  <c r="DC318" i="16"/>
  <c r="DD318" i="16"/>
  <c r="DE318" i="16"/>
  <c r="DF318" i="16"/>
  <c r="DG318" i="16"/>
  <c r="DH318" i="16"/>
  <c r="DI318" i="16"/>
  <c r="DJ318" i="16"/>
  <c r="DK318" i="16"/>
  <c r="DL318" i="16"/>
  <c r="DM318" i="16"/>
  <c r="DN318" i="16"/>
  <c r="DQ318" i="16"/>
  <c r="DR318" i="16"/>
  <c r="DS318" i="16"/>
  <c r="DT318" i="16"/>
  <c r="DU318" i="16"/>
  <c r="DV318" i="16"/>
  <c r="DW318" i="16"/>
  <c r="DX318" i="16"/>
  <c r="DY318" i="16"/>
  <c r="DZ318" i="16"/>
  <c r="EA318" i="16"/>
  <c r="EB318" i="16"/>
  <c r="B319" i="16" l="1"/>
  <c r="AD319" i="16"/>
  <c r="AP319" i="16"/>
  <c r="BB319" i="16"/>
  <c r="FG319" i="16"/>
  <c r="FH319" i="16"/>
  <c r="FI319" i="16"/>
  <c r="FJ319" i="16"/>
  <c r="FK319" i="16"/>
  <c r="FL319" i="16"/>
  <c r="FM319" i="16"/>
  <c r="FN319" i="16"/>
  <c r="FO319" i="16"/>
  <c r="FP319" i="16"/>
  <c r="FQ319" i="16"/>
  <c r="FR319" i="16"/>
  <c r="CA320" i="16"/>
  <c r="CB320" i="16"/>
  <c r="CC320" i="16"/>
  <c r="CD320" i="16"/>
  <c r="CE320" i="16"/>
  <c r="CF320" i="16"/>
  <c r="CG320" i="16"/>
  <c r="CH320" i="16"/>
  <c r="CI320" i="16"/>
  <c r="CJ320" i="16"/>
  <c r="CK320" i="16"/>
  <c r="CL320" i="16"/>
  <c r="DC320" i="16"/>
  <c r="DD320" i="16"/>
  <c r="DE320" i="16"/>
  <c r="DF320" i="16"/>
  <c r="DG320" i="16"/>
  <c r="DH320" i="16"/>
  <c r="DI320" i="16"/>
  <c r="DJ320" i="16"/>
  <c r="DK320" i="16"/>
  <c r="DL320" i="16"/>
  <c r="DM320" i="16"/>
  <c r="DN320" i="16"/>
  <c r="DQ320" i="16"/>
  <c r="DR320" i="16"/>
  <c r="DS320" i="16"/>
  <c r="DT320" i="16"/>
  <c r="DU320" i="16"/>
  <c r="DV320" i="16"/>
  <c r="DW320" i="16"/>
  <c r="DX320" i="16"/>
  <c r="DY320" i="16"/>
  <c r="DZ320" i="16"/>
  <c r="EA320" i="16"/>
  <c r="EB320" i="16"/>
  <c r="B321" i="16" l="1"/>
  <c r="AD321" i="16"/>
  <c r="AP321" i="16"/>
  <c r="BB321" i="16"/>
  <c r="FG321" i="16"/>
  <c r="FH321" i="16"/>
  <c r="FI321" i="16"/>
  <c r="FJ321" i="16"/>
  <c r="FK321" i="16"/>
  <c r="FL321" i="16"/>
  <c r="FM321" i="16"/>
  <c r="FN321" i="16"/>
  <c r="FO321" i="16"/>
  <c r="FP321" i="16"/>
  <c r="FQ321" i="16"/>
  <c r="FR321" i="16"/>
  <c r="CA322" i="16"/>
  <c r="CB322" i="16"/>
  <c r="CC322" i="16"/>
  <c r="CD322" i="16"/>
  <c r="CE322" i="16"/>
  <c r="CF322" i="16"/>
  <c r="CG322" i="16"/>
  <c r="CH322" i="16"/>
  <c r="CI322" i="16"/>
  <c r="CJ322" i="16"/>
  <c r="CK322" i="16"/>
  <c r="CL322" i="16"/>
  <c r="DC322" i="16"/>
  <c r="DD322" i="16"/>
  <c r="DE322" i="16"/>
  <c r="DF322" i="16"/>
  <c r="DG322" i="16"/>
  <c r="DH322" i="16"/>
  <c r="DI322" i="16"/>
  <c r="DJ322" i="16"/>
  <c r="DK322" i="16"/>
  <c r="DL322" i="16"/>
  <c r="DM322" i="16"/>
  <c r="DN322" i="16"/>
  <c r="DQ322" i="16"/>
  <c r="DR322" i="16"/>
  <c r="DS322" i="16"/>
  <c r="DT322" i="16"/>
  <c r="DU322" i="16"/>
  <c r="DV322" i="16"/>
  <c r="DW322" i="16"/>
  <c r="DX322" i="16"/>
  <c r="DY322" i="16"/>
  <c r="DZ322" i="16"/>
  <c r="EA322" i="16"/>
  <c r="EB322" i="16"/>
  <c r="B323" i="16" l="1"/>
  <c r="AD323" i="16"/>
  <c r="AP323" i="16"/>
  <c r="BB323" i="16"/>
  <c r="FG323" i="16"/>
  <c r="FH323" i="16"/>
  <c r="FI323" i="16"/>
  <c r="FJ323" i="16"/>
  <c r="FK323" i="16"/>
  <c r="FL323" i="16"/>
  <c r="FM323" i="16"/>
  <c r="FN323" i="16"/>
  <c r="FO323" i="16"/>
  <c r="FP323" i="16"/>
  <c r="FQ323" i="16"/>
  <c r="FR323" i="16"/>
  <c r="CA324" i="16"/>
  <c r="CB324" i="16"/>
  <c r="CC324" i="16"/>
  <c r="CD324" i="16"/>
  <c r="CE324" i="16"/>
  <c r="CF324" i="16"/>
  <c r="CG324" i="16"/>
  <c r="CH324" i="16"/>
  <c r="CI324" i="16"/>
  <c r="CJ324" i="16"/>
  <c r="CK324" i="16"/>
  <c r="CL324" i="16"/>
  <c r="DC324" i="16"/>
  <c r="DD324" i="16"/>
  <c r="DE324" i="16"/>
  <c r="DF324" i="16"/>
  <c r="DG324" i="16"/>
  <c r="DH324" i="16"/>
  <c r="DI324" i="16"/>
  <c r="DJ324" i="16"/>
  <c r="DK324" i="16"/>
  <c r="DL324" i="16"/>
  <c r="DM324" i="16"/>
  <c r="DN324" i="16"/>
  <c r="DQ324" i="16"/>
  <c r="DR324" i="16"/>
  <c r="DS324" i="16"/>
  <c r="DT324" i="16"/>
  <c r="DU324" i="16"/>
  <c r="DV324" i="16"/>
  <c r="DW324" i="16"/>
  <c r="DX324" i="16"/>
  <c r="DY324" i="16"/>
  <c r="DZ324" i="16"/>
  <c r="EA324" i="16"/>
  <c r="EB324" i="16"/>
  <c r="B325" i="16" l="1"/>
  <c r="AD325" i="16"/>
  <c r="AP325" i="16"/>
  <c r="BB325" i="16"/>
  <c r="FG325" i="16"/>
  <c r="FH325" i="16"/>
  <c r="FI325" i="16"/>
  <c r="FJ325" i="16"/>
  <c r="FK325" i="16"/>
  <c r="FL325" i="16"/>
  <c r="FM325" i="16"/>
  <c r="FN325" i="16"/>
  <c r="FO325" i="16"/>
  <c r="FP325" i="16"/>
  <c r="FQ325" i="16"/>
  <c r="FR325" i="16"/>
  <c r="CA326" i="16"/>
  <c r="CB326" i="16"/>
  <c r="CC326" i="16"/>
  <c r="CD326" i="16"/>
  <c r="CE326" i="16"/>
  <c r="CF326" i="16"/>
  <c r="CG326" i="16"/>
  <c r="CH326" i="16"/>
  <c r="CI326" i="16"/>
  <c r="CJ326" i="16"/>
  <c r="CK326" i="16"/>
  <c r="CL326" i="16"/>
  <c r="DC326" i="16"/>
  <c r="DD326" i="16"/>
  <c r="DE326" i="16"/>
  <c r="DF326" i="16"/>
  <c r="DG326" i="16"/>
  <c r="DH326" i="16"/>
  <c r="DI326" i="16"/>
  <c r="DJ326" i="16"/>
  <c r="DK326" i="16"/>
  <c r="DL326" i="16"/>
  <c r="DM326" i="16"/>
  <c r="DN326" i="16"/>
  <c r="DQ326" i="16"/>
  <c r="DR326" i="16"/>
  <c r="DS326" i="16"/>
  <c r="DT326" i="16"/>
  <c r="DU326" i="16"/>
  <c r="DV326" i="16"/>
  <c r="DW326" i="16"/>
  <c r="DX326" i="16"/>
  <c r="DY326" i="16"/>
  <c r="DZ326" i="16"/>
  <c r="EA326" i="16"/>
  <c r="EB326" i="16"/>
  <c r="B327" i="16" l="1"/>
  <c r="AD327" i="16"/>
  <c r="AP327" i="16"/>
  <c r="BB327" i="16"/>
  <c r="FG327" i="16"/>
  <c r="FH327" i="16"/>
  <c r="FI327" i="16"/>
  <c r="FJ327" i="16"/>
  <c r="FK327" i="16"/>
  <c r="FL327" i="16"/>
  <c r="FM327" i="16"/>
  <c r="FN327" i="16"/>
  <c r="FO327" i="16"/>
  <c r="FP327" i="16"/>
  <c r="FQ327" i="16"/>
  <c r="FR327" i="16"/>
  <c r="CA328" i="16"/>
  <c r="CB328" i="16"/>
  <c r="CC328" i="16"/>
  <c r="CD328" i="16"/>
  <c r="CE328" i="16"/>
  <c r="CF328" i="16"/>
  <c r="CG328" i="16"/>
  <c r="CH328" i="16"/>
  <c r="CI328" i="16"/>
  <c r="CJ328" i="16"/>
  <c r="CK328" i="16"/>
  <c r="CL328" i="16"/>
  <c r="DC328" i="16"/>
  <c r="DD328" i="16"/>
  <c r="DE328" i="16"/>
  <c r="DF328" i="16"/>
  <c r="DG328" i="16"/>
  <c r="DH328" i="16"/>
  <c r="DI328" i="16"/>
  <c r="DJ328" i="16"/>
  <c r="DK328" i="16"/>
  <c r="DL328" i="16"/>
  <c r="DM328" i="16"/>
  <c r="DN328" i="16"/>
  <c r="DQ328" i="16"/>
  <c r="DR328" i="16"/>
  <c r="DS328" i="16"/>
  <c r="DT328" i="16"/>
  <c r="DU328" i="16"/>
  <c r="DV328" i="16"/>
  <c r="DW328" i="16"/>
  <c r="DX328" i="16"/>
  <c r="DY328" i="16"/>
  <c r="DZ328" i="16"/>
  <c r="EA328" i="16"/>
  <c r="EB328" i="16"/>
  <c r="B329" i="16" l="1"/>
  <c r="AD329" i="16"/>
  <c r="AP329" i="16"/>
  <c r="BB329" i="16"/>
  <c r="FG329" i="16"/>
  <c r="FH329" i="16"/>
  <c r="FI329" i="16"/>
  <c r="FJ329" i="16"/>
  <c r="FK329" i="16"/>
  <c r="FL329" i="16"/>
  <c r="FM329" i="16"/>
  <c r="FN329" i="16"/>
  <c r="FO329" i="16"/>
  <c r="FP329" i="16"/>
  <c r="FQ329" i="16"/>
  <c r="FR329" i="16"/>
  <c r="CA330" i="16"/>
  <c r="CB330" i="16"/>
  <c r="CC330" i="16"/>
  <c r="CD330" i="16"/>
  <c r="CE330" i="16"/>
  <c r="CF330" i="16"/>
  <c r="CG330" i="16"/>
  <c r="CH330" i="16"/>
  <c r="CI330" i="16"/>
  <c r="CJ330" i="16"/>
  <c r="CK330" i="16"/>
  <c r="CL330" i="16"/>
  <c r="DC330" i="16"/>
  <c r="DD330" i="16"/>
  <c r="DE330" i="16"/>
  <c r="DF330" i="16"/>
  <c r="DG330" i="16"/>
  <c r="DH330" i="16"/>
  <c r="DI330" i="16"/>
  <c r="DJ330" i="16"/>
  <c r="DK330" i="16"/>
  <c r="DL330" i="16"/>
  <c r="DM330" i="16"/>
  <c r="DN330" i="16"/>
  <c r="DQ330" i="16"/>
  <c r="DR330" i="16"/>
  <c r="DS330" i="16"/>
  <c r="DT330" i="16"/>
  <c r="DU330" i="16"/>
  <c r="DV330" i="16"/>
  <c r="DW330" i="16"/>
  <c r="DX330" i="16"/>
  <c r="DY330" i="16"/>
  <c r="DZ330" i="16"/>
  <c r="EA330" i="16"/>
  <c r="EB330" i="16"/>
  <c r="B331" i="16" l="1"/>
  <c r="AD331" i="16"/>
  <c r="AP331" i="16"/>
  <c r="BB331" i="16"/>
  <c r="FG331" i="16"/>
  <c r="FH331" i="16"/>
  <c r="FI331" i="16"/>
  <c r="FJ331" i="16"/>
  <c r="FK331" i="16"/>
  <c r="FL331" i="16"/>
  <c r="FM331" i="16"/>
  <c r="FN331" i="16"/>
  <c r="FO331" i="16"/>
  <c r="FP331" i="16"/>
  <c r="FQ331" i="16"/>
  <c r="FR331" i="16"/>
  <c r="CA332" i="16"/>
  <c r="CB332" i="16"/>
  <c r="CC332" i="16"/>
  <c r="CD332" i="16"/>
  <c r="CE332" i="16"/>
  <c r="CF332" i="16"/>
  <c r="CG332" i="16"/>
  <c r="CH332" i="16"/>
  <c r="CI332" i="16"/>
  <c r="CJ332" i="16"/>
  <c r="CK332" i="16"/>
  <c r="CL332" i="16"/>
  <c r="DC332" i="16"/>
  <c r="DD332" i="16"/>
  <c r="DE332" i="16"/>
  <c r="DF332" i="16"/>
  <c r="DG332" i="16"/>
  <c r="DH332" i="16"/>
  <c r="DI332" i="16"/>
  <c r="DJ332" i="16"/>
  <c r="DK332" i="16"/>
  <c r="DL332" i="16"/>
  <c r="DM332" i="16"/>
  <c r="DN332" i="16"/>
  <c r="DQ332" i="16"/>
  <c r="DR332" i="16"/>
  <c r="DS332" i="16"/>
  <c r="DT332" i="16"/>
  <c r="DU332" i="16"/>
  <c r="DV332" i="16"/>
  <c r="DW332" i="16"/>
  <c r="DX332" i="16"/>
  <c r="DY332" i="16"/>
  <c r="DZ332" i="16"/>
  <c r="EA332" i="16"/>
  <c r="EB332" i="16"/>
  <c r="B333" i="16" l="1"/>
  <c r="AD333" i="16"/>
  <c r="AP333" i="16"/>
  <c r="BB333" i="16"/>
  <c r="FG333" i="16"/>
  <c r="FH333" i="16"/>
  <c r="FI333" i="16"/>
  <c r="FJ333" i="16"/>
  <c r="FK333" i="16"/>
  <c r="FL333" i="16"/>
  <c r="FM333" i="16"/>
  <c r="FN333" i="16"/>
  <c r="FO333" i="16"/>
  <c r="FP333" i="16"/>
  <c r="FQ333" i="16"/>
  <c r="FR333" i="16"/>
  <c r="CA334" i="16"/>
  <c r="CB334" i="16"/>
  <c r="CC334" i="16"/>
  <c r="CD334" i="16"/>
  <c r="CE334" i="16"/>
  <c r="CF334" i="16"/>
  <c r="CG334" i="16"/>
  <c r="CH334" i="16"/>
  <c r="CI334" i="16"/>
  <c r="CJ334" i="16"/>
  <c r="CK334" i="16"/>
  <c r="CL334" i="16"/>
  <c r="DC334" i="16"/>
  <c r="DD334" i="16"/>
  <c r="DE334" i="16"/>
  <c r="DF334" i="16"/>
  <c r="DG334" i="16"/>
  <c r="DH334" i="16"/>
  <c r="DI334" i="16"/>
  <c r="DJ334" i="16"/>
  <c r="DK334" i="16"/>
  <c r="DL334" i="16"/>
  <c r="DM334" i="16"/>
  <c r="DN334" i="16"/>
  <c r="DQ334" i="16"/>
  <c r="DR334" i="16"/>
  <c r="DS334" i="16"/>
  <c r="DT334" i="16"/>
  <c r="DU334" i="16"/>
  <c r="DV334" i="16"/>
  <c r="DW334" i="16"/>
  <c r="DX334" i="16"/>
  <c r="DY334" i="16"/>
  <c r="DZ334" i="16"/>
  <c r="EA334" i="16"/>
  <c r="EB334" i="16"/>
  <c r="B335" i="16" l="1"/>
  <c r="AD335" i="16"/>
  <c r="AP335" i="16"/>
  <c r="BB335" i="16"/>
  <c r="FG335" i="16"/>
  <c r="FH335" i="16"/>
  <c r="FI335" i="16"/>
  <c r="FJ335" i="16"/>
  <c r="FK335" i="16"/>
  <c r="FL335" i="16"/>
  <c r="FM335" i="16"/>
  <c r="FN335" i="16"/>
  <c r="FO335" i="16"/>
  <c r="FP335" i="16"/>
  <c r="FQ335" i="16"/>
  <c r="FR335" i="16"/>
  <c r="CA336" i="16"/>
  <c r="CB336" i="16"/>
  <c r="CC336" i="16"/>
  <c r="CD336" i="16"/>
  <c r="CE336" i="16"/>
  <c r="CF336" i="16"/>
  <c r="CG336" i="16"/>
  <c r="CH336" i="16"/>
  <c r="CI336" i="16"/>
  <c r="CJ336" i="16"/>
  <c r="CK336" i="16"/>
  <c r="CL336" i="16"/>
  <c r="DC336" i="16"/>
  <c r="DD336" i="16"/>
  <c r="DE336" i="16"/>
  <c r="DF336" i="16"/>
  <c r="DG336" i="16"/>
  <c r="DH336" i="16"/>
  <c r="DI336" i="16"/>
  <c r="DJ336" i="16"/>
  <c r="DK336" i="16"/>
  <c r="DL336" i="16"/>
  <c r="DM336" i="16"/>
  <c r="DN336" i="16"/>
  <c r="DQ336" i="16"/>
  <c r="DR336" i="16"/>
  <c r="DS336" i="16"/>
  <c r="DT336" i="16"/>
  <c r="DU336" i="16"/>
  <c r="DV336" i="16"/>
  <c r="DW336" i="16"/>
  <c r="DX336" i="16"/>
  <c r="DY336" i="16"/>
  <c r="DZ336" i="16"/>
  <c r="EA336" i="16"/>
  <c r="EB336" i="16"/>
  <c r="B337" i="16" l="1"/>
  <c r="AD337" i="16"/>
  <c r="AP337" i="16"/>
  <c r="BB337" i="16"/>
  <c r="FG337" i="16"/>
  <c r="FH337" i="16"/>
  <c r="FI337" i="16"/>
  <c r="FJ337" i="16"/>
  <c r="FK337" i="16"/>
  <c r="FL337" i="16"/>
  <c r="FM337" i="16"/>
  <c r="FN337" i="16"/>
  <c r="FO337" i="16"/>
  <c r="FP337" i="16"/>
  <c r="FQ337" i="16"/>
  <c r="FR337" i="16"/>
  <c r="CA338" i="16"/>
  <c r="CB338" i="16"/>
  <c r="CC338" i="16"/>
  <c r="CD338" i="16"/>
  <c r="CE338" i="16"/>
  <c r="CF338" i="16"/>
  <c r="CG338" i="16"/>
  <c r="CH338" i="16"/>
  <c r="CI338" i="16"/>
  <c r="CJ338" i="16"/>
  <c r="CK338" i="16"/>
  <c r="CL338" i="16"/>
  <c r="DC338" i="16"/>
  <c r="DD338" i="16"/>
  <c r="DE338" i="16"/>
  <c r="DF338" i="16"/>
  <c r="DG338" i="16"/>
  <c r="DH338" i="16"/>
  <c r="DI338" i="16"/>
  <c r="DJ338" i="16"/>
  <c r="DK338" i="16"/>
  <c r="DL338" i="16"/>
  <c r="DM338" i="16"/>
  <c r="DN338" i="16"/>
  <c r="DQ338" i="16"/>
  <c r="DR338" i="16"/>
  <c r="DS338" i="16"/>
  <c r="DT338" i="16"/>
  <c r="DU338" i="16"/>
  <c r="DV338" i="16"/>
  <c r="DW338" i="16"/>
  <c r="DX338" i="16"/>
  <c r="DY338" i="16"/>
  <c r="DZ338" i="16"/>
  <c r="EA338" i="16"/>
  <c r="EB338" i="16"/>
  <c r="B339" i="16" l="1"/>
  <c r="AD339" i="16"/>
  <c r="AP339" i="16"/>
  <c r="BB339" i="16"/>
  <c r="FG339" i="16"/>
  <c r="FH339" i="16"/>
  <c r="FI339" i="16"/>
  <c r="FJ339" i="16"/>
  <c r="FK339" i="16"/>
  <c r="FL339" i="16"/>
  <c r="FM339" i="16"/>
  <c r="FN339" i="16"/>
  <c r="FO339" i="16"/>
  <c r="FP339" i="16"/>
  <c r="FQ339" i="16"/>
  <c r="FR339" i="16"/>
  <c r="CA340" i="16"/>
  <c r="CB340" i="16"/>
  <c r="CC340" i="16"/>
  <c r="CD340" i="16"/>
  <c r="CE340" i="16"/>
  <c r="CF340" i="16"/>
  <c r="CG340" i="16"/>
  <c r="CH340" i="16"/>
  <c r="CI340" i="16"/>
  <c r="CJ340" i="16"/>
  <c r="CK340" i="16"/>
  <c r="CL340" i="16"/>
  <c r="DC340" i="16"/>
  <c r="DD340" i="16"/>
  <c r="DE340" i="16"/>
  <c r="DF340" i="16"/>
  <c r="DG340" i="16"/>
  <c r="DH340" i="16"/>
  <c r="DI340" i="16"/>
  <c r="DJ340" i="16"/>
  <c r="DK340" i="16"/>
  <c r="DL340" i="16"/>
  <c r="DM340" i="16"/>
  <c r="DN340" i="16"/>
  <c r="DQ340" i="16"/>
  <c r="DR340" i="16"/>
  <c r="DS340" i="16"/>
  <c r="DT340" i="16"/>
  <c r="DU340" i="16"/>
  <c r="DV340" i="16"/>
  <c r="DW340" i="16"/>
  <c r="DX340" i="16"/>
  <c r="DY340" i="16"/>
  <c r="DZ340" i="16"/>
  <c r="EA340" i="16"/>
  <c r="EB340" i="16"/>
  <c r="B341" i="16" l="1"/>
  <c r="AD341" i="16"/>
  <c r="AP341" i="16"/>
  <c r="BB341" i="16"/>
  <c r="FG341" i="16"/>
  <c r="FH341" i="16"/>
  <c r="FI341" i="16"/>
  <c r="FJ341" i="16"/>
  <c r="FK341" i="16"/>
  <c r="FL341" i="16"/>
  <c r="FM341" i="16"/>
  <c r="FN341" i="16"/>
  <c r="FO341" i="16"/>
  <c r="FP341" i="16"/>
  <c r="FQ341" i="16"/>
  <c r="FR341" i="16"/>
  <c r="CA342" i="16"/>
  <c r="CB342" i="16"/>
  <c r="CC342" i="16"/>
  <c r="CD342" i="16"/>
  <c r="CE342" i="16"/>
  <c r="CF342" i="16"/>
  <c r="CG342" i="16"/>
  <c r="CH342" i="16"/>
  <c r="CI342" i="16"/>
  <c r="CJ342" i="16"/>
  <c r="CK342" i="16"/>
  <c r="CL342" i="16"/>
  <c r="DC342" i="16"/>
  <c r="DD342" i="16"/>
  <c r="DE342" i="16"/>
  <c r="DF342" i="16"/>
  <c r="DG342" i="16"/>
  <c r="DH342" i="16"/>
  <c r="DI342" i="16"/>
  <c r="DJ342" i="16"/>
  <c r="DK342" i="16"/>
  <c r="DL342" i="16"/>
  <c r="DM342" i="16"/>
  <c r="DN342" i="16"/>
  <c r="DQ342" i="16"/>
  <c r="DR342" i="16"/>
  <c r="DS342" i="16"/>
  <c r="DT342" i="16"/>
  <c r="DU342" i="16"/>
  <c r="DV342" i="16"/>
  <c r="DW342" i="16"/>
  <c r="DX342" i="16"/>
  <c r="DY342" i="16"/>
  <c r="DZ342" i="16"/>
  <c r="EA342" i="16"/>
  <c r="EB342" i="16"/>
  <c r="B343" i="16" l="1"/>
  <c r="AD343" i="16"/>
  <c r="AP343" i="16"/>
  <c r="BB343" i="16"/>
  <c r="FG343" i="16"/>
  <c r="FH343" i="16"/>
  <c r="FI343" i="16"/>
  <c r="FJ343" i="16"/>
  <c r="FK343" i="16"/>
  <c r="FL343" i="16"/>
  <c r="FM343" i="16"/>
  <c r="FN343" i="16"/>
  <c r="FO343" i="16"/>
  <c r="FP343" i="16"/>
  <c r="FQ343" i="16"/>
  <c r="FR343" i="16"/>
  <c r="CA344" i="16"/>
  <c r="CB344" i="16"/>
  <c r="CC344" i="16"/>
  <c r="CD344" i="16"/>
  <c r="CE344" i="16"/>
  <c r="CF344" i="16"/>
  <c r="CG344" i="16"/>
  <c r="CH344" i="16"/>
  <c r="CI344" i="16"/>
  <c r="CJ344" i="16"/>
  <c r="CK344" i="16"/>
  <c r="CL344" i="16"/>
  <c r="DC344" i="16"/>
  <c r="DD344" i="16"/>
  <c r="DE344" i="16"/>
  <c r="DF344" i="16"/>
  <c r="DG344" i="16"/>
  <c r="DH344" i="16"/>
  <c r="DI344" i="16"/>
  <c r="DJ344" i="16"/>
  <c r="DK344" i="16"/>
  <c r="DL344" i="16"/>
  <c r="DM344" i="16"/>
  <c r="DN344" i="16"/>
  <c r="DQ344" i="16"/>
  <c r="DR344" i="16"/>
  <c r="DS344" i="16"/>
  <c r="DT344" i="16"/>
  <c r="DU344" i="16"/>
  <c r="DV344" i="16"/>
  <c r="DW344" i="16"/>
  <c r="DX344" i="16"/>
  <c r="DY344" i="16"/>
  <c r="DZ344" i="16"/>
  <c r="EA344" i="16"/>
  <c r="EB344" i="16"/>
  <c r="B345" i="16" l="1"/>
  <c r="AD345" i="16"/>
  <c r="AP345" i="16"/>
  <c r="BB345" i="16"/>
  <c r="FG345" i="16"/>
  <c r="FH345" i="16"/>
  <c r="FI345" i="16"/>
  <c r="FJ345" i="16"/>
  <c r="FK345" i="16"/>
  <c r="FL345" i="16"/>
  <c r="FM345" i="16"/>
  <c r="FN345" i="16"/>
  <c r="FO345" i="16"/>
  <c r="FP345" i="16"/>
  <c r="FQ345" i="16"/>
  <c r="FR345" i="16"/>
  <c r="CA346" i="16"/>
  <c r="CB346" i="16"/>
  <c r="CC346" i="16"/>
  <c r="CD346" i="16"/>
  <c r="CE346" i="16"/>
  <c r="CF346" i="16"/>
  <c r="CG346" i="16"/>
  <c r="CH346" i="16"/>
  <c r="CI346" i="16"/>
  <c r="CJ346" i="16"/>
  <c r="CK346" i="16"/>
  <c r="CL346" i="16"/>
  <c r="DC346" i="16"/>
  <c r="DD346" i="16"/>
  <c r="DE346" i="16"/>
  <c r="DF346" i="16"/>
  <c r="DG346" i="16"/>
  <c r="DH346" i="16"/>
  <c r="DI346" i="16"/>
  <c r="DJ346" i="16"/>
  <c r="DK346" i="16"/>
  <c r="DL346" i="16"/>
  <c r="DM346" i="16"/>
  <c r="DN346" i="16"/>
  <c r="DQ346" i="16"/>
  <c r="DR346" i="16"/>
  <c r="DS346" i="16"/>
  <c r="DT346" i="16"/>
  <c r="DU346" i="16"/>
  <c r="DV346" i="16"/>
  <c r="DW346" i="16"/>
  <c r="DX346" i="16"/>
  <c r="DY346" i="16"/>
  <c r="DZ346" i="16"/>
  <c r="EA346" i="16"/>
  <c r="EB346" i="16"/>
  <c r="B347" i="16" l="1"/>
  <c r="AD347" i="16"/>
  <c r="AP347" i="16"/>
  <c r="BB347" i="16"/>
  <c r="FG347" i="16"/>
  <c r="FH347" i="16"/>
  <c r="FI347" i="16"/>
  <c r="FJ347" i="16"/>
  <c r="FK347" i="16"/>
  <c r="FL347" i="16"/>
  <c r="FM347" i="16"/>
  <c r="FN347" i="16"/>
  <c r="FO347" i="16"/>
  <c r="FP347" i="16"/>
  <c r="FQ347" i="16"/>
  <c r="FR347" i="16"/>
  <c r="CA348" i="16"/>
  <c r="CB348" i="16"/>
  <c r="CC348" i="16"/>
  <c r="CD348" i="16"/>
  <c r="CE348" i="16"/>
  <c r="CF348" i="16"/>
  <c r="CG348" i="16"/>
  <c r="CH348" i="16"/>
  <c r="CI348" i="16"/>
  <c r="CJ348" i="16"/>
  <c r="CK348" i="16"/>
  <c r="CL348" i="16"/>
  <c r="DC348" i="16"/>
  <c r="DD348" i="16"/>
  <c r="DE348" i="16"/>
  <c r="DF348" i="16"/>
  <c r="DG348" i="16"/>
  <c r="DH348" i="16"/>
  <c r="DI348" i="16"/>
  <c r="DJ348" i="16"/>
  <c r="DK348" i="16"/>
  <c r="DL348" i="16"/>
  <c r="DM348" i="16"/>
  <c r="DN348" i="16"/>
  <c r="DQ348" i="16"/>
  <c r="DR348" i="16"/>
  <c r="DS348" i="16"/>
  <c r="DT348" i="16"/>
  <c r="DU348" i="16"/>
  <c r="DV348" i="16"/>
  <c r="DW348" i="16"/>
  <c r="DX348" i="16"/>
  <c r="DY348" i="16"/>
  <c r="DZ348" i="16"/>
  <c r="EA348" i="16"/>
  <c r="EB348" i="16"/>
  <c r="B349" i="16" l="1"/>
  <c r="AD349" i="16"/>
  <c r="AP349" i="16"/>
  <c r="BB349" i="16"/>
  <c r="FG349" i="16"/>
  <c r="FH349" i="16"/>
  <c r="FI349" i="16"/>
  <c r="FJ349" i="16"/>
  <c r="FK349" i="16"/>
  <c r="FL349" i="16"/>
  <c r="FM349" i="16"/>
  <c r="FN349" i="16"/>
  <c r="FO349" i="16"/>
  <c r="FP349" i="16"/>
  <c r="FQ349" i="16"/>
  <c r="FR349" i="16"/>
  <c r="CA350" i="16"/>
  <c r="CB350" i="16"/>
  <c r="CC350" i="16"/>
  <c r="CD350" i="16"/>
  <c r="CE350" i="16"/>
  <c r="CF350" i="16"/>
  <c r="CG350" i="16"/>
  <c r="CH350" i="16"/>
  <c r="CI350" i="16"/>
  <c r="CJ350" i="16"/>
  <c r="CK350" i="16"/>
  <c r="CL350" i="16"/>
  <c r="DC350" i="16"/>
  <c r="DD350" i="16"/>
  <c r="DE350" i="16"/>
  <c r="DF350" i="16"/>
  <c r="DG350" i="16"/>
  <c r="DH350" i="16"/>
  <c r="DI350" i="16"/>
  <c r="DJ350" i="16"/>
  <c r="DK350" i="16"/>
  <c r="DL350" i="16"/>
  <c r="DM350" i="16"/>
  <c r="DN350" i="16"/>
  <c r="DQ350" i="16"/>
  <c r="DR350" i="16"/>
  <c r="DS350" i="16"/>
  <c r="DT350" i="16"/>
  <c r="DU350" i="16"/>
  <c r="DV350" i="16"/>
  <c r="DW350" i="16"/>
  <c r="DX350" i="16"/>
  <c r="DY350" i="16"/>
  <c r="DZ350" i="16"/>
  <c r="EA350" i="16"/>
  <c r="EB350" i="16"/>
  <c r="B351" i="16" l="1"/>
  <c r="AD351" i="16"/>
  <c r="AP351" i="16"/>
  <c r="BB351" i="16"/>
  <c r="FG351" i="16"/>
  <c r="FH351" i="16"/>
  <c r="FI351" i="16"/>
  <c r="FJ351" i="16"/>
  <c r="FK351" i="16"/>
  <c r="FL351" i="16"/>
  <c r="FM351" i="16"/>
  <c r="FN351" i="16"/>
  <c r="FO351" i="16"/>
  <c r="FP351" i="16"/>
  <c r="FQ351" i="16"/>
  <c r="FR351" i="16"/>
  <c r="CA352" i="16"/>
  <c r="CB352" i="16"/>
  <c r="CC352" i="16"/>
  <c r="CD352" i="16"/>
  <c r="CE352" i="16"/>
  <c r="CF352" i="16"/>
  <c r="CG352" i="16"/>
  <c r="CH352" i="16"/>
  <c r="CI352" i="16"/>
  <c r="CJ352" i="16"/>
  <c r="CK352" i="16"/>
  <c r="CL352" i="16"/>
  <c r="DC352" i="16"/>
  <c r="DD352" i="16"/>
  <c r="DE352" i="16"/>
  <c r="DF352" i="16"/>
  <c r="DG352" i="16"/>
  <c r="DH352" i="16"/>
  <c r="DI352" i="16"/>
  <c r="DJ352" i="16"/>
  <c r="DK352" i="16"/>
  <c r="DL352" i="16"/>
  <c r="DM352" i="16"/>
  <c r="DN352" i="16"/>
  <c r="DQ352" i="16"/>
  <c r="DR352" i="16"/>
  <c r="DS352" i="16"/>
  <c r="DT352" i="16"/>
  <c r="DU352" i="16"/>
  <c r="DV352" i="16"/>
  <c r="DW352" i="16"/>
  <c r="DX352" i="16"/>
  <c r="DY352" i="16"/>
  <c r="DZ352" i="16"/>
  <c r="EA352" i="16"/>
  <c r="EB352" i="16"/>
  <c r="B353" i="16" l="1"/>
  <c r="AD353" i="16"/>
  <c r="AP353" i="16"/>
  <c r="BB353" i="16"/>
  <c r="FG353" i="16"/>
  <c r="FH353" i="16"/>
  <c r="FI353" i="16"/>
  <c r="FJ353" i="16"/>
  <c r="FK353" i="16"/>
  <c r="FL353" i="16"/>
  <c r="FM353" i="16"/>
  <c r="FN353" i="16"/>
  <c r="FO353" i="16"/>
  <c r="FP353" i="16"/>
  <c r="FQ353" i="16"/>
  <c r="FR353" i="16"/>
  <c r="CA354" i="16"/>
  <c r="CB354" i="16"/>
  <c r="CC354" i="16"/>
  <c r="CD354" i="16"/>
  <c r="CE354" i="16"/>
  <c r="CF354" i="16"/>
  <c r="CG354" i="16"/>
  <c r="CH354" i="16"/>
  <c r="CI354" i="16"/>
  <c r="CJ354" i="16"/>
  <c r="CK354" i="16"/>
  <c r="CL354" i="16"/>
  <c r="DC354" i="16"/>
  <c r="DD354" i="16"/>
  <c r="DE354" i="16"/>
  <c r="DF354" i="16"/>
  <c r="DG354" i="16"/>
  <c r="DH354" i="16"/>
  <c r="DI354" i="16"/>
  <c r="DJ354" i="16"/>
  <c r="DK354" i="16"/>
  <c r="DL354" i="16"/>
  <c r="DM354" i="16"/>
  <c r="DN354" i="16"/>
  <c r="DQ354" i="16"/>
  <c r="DR354" i="16"/>
  <c r="DS354" i="16"/>
  <c r="DT354" i="16"/>
  <c r="DU354" i="16"/>
  <c r="DV354" i="16"/>
  <c r="DW354" i="16"/>
  <c r="DX354" i="16"/>
  <c r="DY354" i="16"/>
  <c r="DZ354" i="16"/>
  <c r="EA354" i="16"/>
  <c r="EB354" i="16"/>
  <c r="B355" i="16" l="1"/>
  <c r="AD355" i="16"/>
  <c r="AP355" i="16"/>
  <c r="BB355" i="16"/>
  <c r="FG355" i="16"/>
  <c r="FH355" i="16"/>
  <c r="FI355" i="16"/>
  <c r="FJ355" i="16"/>
  <c r="FK355" i="16"/>
  <c r="FL355" i="16"/>
  <c r="FM355" i="16"/>
  <c r="FN355" i="16"/>
  <c r="FO355" i="16"/>
  <c r="FP355" i="16"/>
  <c r="FQ355" i="16"/>
  <c r="FR355" i="16"/>
  <c r="CA356" i="16"/>
  <c r="CB356" i="16"/>
  <c r="CC356" i="16"/>
  <c r="CD356" i="16"/>
  <c r="CE356" i="16"/>
  <c r="CF356" i="16"/>
  <c r="CG356" i="16"/>
  <c r="CH356" i="16"/>
  <c r="CI356" i="16"/>
  <c r="CJ356" i="16"/>
  <c r="CK356" i="16"/>
  <c r="CL356" i="16"/>
  <c r="DC356" i="16"/>
  <c r="DD356" i="16"/>
  <c r="DE356" i="16"/>
  <c r="DF356" i="16"/>
  <c r="DG356" i="16"/>
  <c r="DH356" i="16"/>
  <c r="DI356" i="16"/>
  <c r="DJ356" i="16"/>
  <c r="DK356" i="16"/>
  <c r="DL356" i="16"/>
  <c r="DM356" i="16"/>
  <c r="DN356" i="16"/>
  <c r="DQ356" i="16"/>
  <c r="DR356" i="16"/>
  <c r="DS356" i="16"/>
  <c r="DT356" i="16"/>
  <c r="DU356" i="16"/>
  <c r="DV356" i="16"/>
  <c r="DW356" i="16"/>
  <c r="DX356" i="16"/>
  <c r="DY356" i="16"/>
  <c r="DZ356" i="16"/>
  <c r="EA356" i="16"/>
  <c r="EB356" i="16"/>
  <c r="B357" i="16" l="1"/>
  <c r="AD357" i="16"/>
  <c r="AP357" i="16"/>
  <c r="BB357" i="16"/>
  <c r="FG357" i="16"/>
  <c r="FH357" i="16"/>
  <c r="FI357" i="16"/>
  <c r="FJ357" i="16"/>
  <c r="FK357" i="16"/>
  <c r="FL357" i="16"/>
  <c r="FM357" i="16"/>
  <c r="FN357" i="16"/>
  <c r="FO357" i="16"/>
  <c r="FP357" i="16"/>
  <c r="FQ357" i="16"/>
  <c r="FR357" i="16"/>
  <c r="CA358" i="16"/>
  <c r="CB358" i="16"/>
  <c r="CC358" i="16"/>
  <c r="CD358" i="16"/>
  <c r="CE358" i="16"/>
  <c r="CF358" i="16"/>
  <c r="CG358" i="16"/>
  <c r="CH358" i="16"/>
  <c r="CI358" i="16"/>
  <c r="CJ358" i="16"/>
  <c r="CK358" i="16"/>
  <c r="CL358" i="16"/>
  <c r="DC358" i="16"/>
  <c r="DD358" i="16"/>
  <c r="DE358" i="16"/>
  <c r="DF358" i="16"/>
  <c r="DG358" i="16"/>
  <c r="DH358" i="16"/>
  <c r="DI358" i="16"/>
  <c r="DJ358" i="16"/>
  <c r="DK358" i="16"/>
  <c r="DL358" i="16"/>
  <c r="DM358" i="16"/>
  <c r="DN358" i="16"/>
  <c r="DQ358" i="16"/>
  <c r="DR358" i="16"/>
  <c r="DS358" i="16"/>
  <c r="DT358" i="16"/>
  <c r="DU358" i="16"/>
  <c r="DV358" i="16"/>
  <c r="DW358" i="16"/>
  <c r="DX358" i="16"/>
  <c r="DY358" i="16"/>
  <c r="DZ358" i="16"/>
  <c r="EA358" i="16"/>
  <c r="EB358" i="16"/>
  <c r="B359" i="16" l="1"/>
  <c r="AD359" i="16"/>
  <c r="AP359" i="16"/>
  <c r="BB359" i="16"/>
  <c r="FG359" i="16"/>
  <c r="FH359" i="16"/>
  <c r="FI359" i="16"/>
  <c r="FJ359" i="16"/>
  <c r="FK359" i="16"/>
  <c r="FL359" i="16"/>
  <c r="FM359" i="16"/>
  <c r="FN359" i="16"/>
  <c r="FO359" i="16"/>
  <c r="FP359" i="16"/>
  <c r="FQ359" i="16"/>
  <c r="FR359" i="16"/>
  <c r="CA360" i="16"/>
  <c r="CB360" i="16"/>
  <c r="CC360" i="16"/>
  <c r="CD360" i="16"/>
  <c r="CE360" i="16"/>
  <c r="CF360" i="16"/>
  <c r="CG360" i="16"/>
  <c r="CH360" i="16"/>
  <c r="CI360" i="16"/>
  <c r="CJ360" i="16"/>
  <c r="CK360" i="16"/>
  <c r="CL360" i="16"/>
  <c r="DC360" i="16"/>
  <c r="DD360" i="16"/>
  <c r="DE360" i="16"/>
  <c r="DF360" i="16"/>
  <c r="DG360" i="16"/>
  <c r="DH360" i="16"/>
  <c r="DI360" i="16"/>
  <c r="DJ360" i="16"/>
  <c r="DK360" i="16"/>
  <c r="DL360" i="16"/>
  <c r="DM360" i="16"/>
  <c r="DN360" i="16"/>
  <c r="DQ360" i="16"/>
  <c r="DR360" i="16"/>
  <c r="DS360" i="16"/>
  <c r="DT360" i="16"/>
  <c r="DU360" i="16"/>
  <c r="DV360" i="16"/>
  <c r="DW360" i="16"/>
  <c r="DX360" i="16"/>
  <c r="DY360" i="16"/>
  <c r="DZ360" i="16"/>
  <c r="EA360" i="16"/>
  <c r="EB360" i="16"/>
  <c r="B361" i="16" l="1"/>
  <c r="AD361" i="16"/>
  <c r="AP361" i="16"/>
  <c r="BB361" i="16"/>
  <c r="FG361" i="16"/>
  <c r="FH361" i="16"/>
  <c r="FI361" i="16"/>
  <c r="FJ361" i="16"/>
  <c r="FK361" i="16"/>
  <c r="FL361" i="16"/>
  <c r="FM361" i="16"/>
  <c r="FN361" i="16"/>
  <c r="FO361" i="16"/>
  <c r="FP361" i="16"/>
  <c r="FQ361" i="16"/>
  <c r="FR361" i="16"/>
  <c r="CA362" i="16"/>
  <c r="CB362" i="16"/>
  <c r="CC362" i="16"/>
  <c r="CD362" i="16"/>
  <c r="CE362" i="16"/>
  <c r="CF362" i="16"/>
  <c r="CG362" i="16"/>
  <c r="CH362" i="16"/>
  <c r="CI362" i="16"/>
  <c r="CJ362" i="16"/>
  <c r="CK362" i="16"/>
  <c r="CL362" i="16"/>
  <c r="DC362" i="16"/>
  <c r="DD362" i="16"/>
  <c r="DE362" i="16"/>
  <c r="DF362" i="16"/>
  <c r="DG362" i="16"/>
  <c r="DH362" i="16"/>
  <c r="DI362" i="16"/>
  <c r="DJ362" i="16"/>
  <c r="DK362" i="16"/>
  <c r="DL362" i="16"/>
  <c r="DM362" i="16"/>
  <c r="DN362" i="16"/>
  <c r="DQ362" i="16"/>
  <c r="DR362" i="16"/>
  <c r="DS362" i="16"/>
  <c r="DT362" i="16"/>
  <c r="DU362" i="16"/>
  <c r="DV362" i="16"/>
  <c r="DW362" i="16"/>
  <c r="DX362" i="16"/>
  <c r="DY362" i="16"/>
  <c r="DZ362" i="16"/>
  <c r="EA362" i="16"/>
  <c r="EB362" i="16"/>
  <c r="B363" i="16" l="1"/>
  <c r="AD363" i="16"/>
  <c r="AP363" i="16"/>
  <c r="BB363" i="16"/>
  <c r="FG363" i="16"/>
  <c r="FH363" i="16"/>
  <c r="FI363" i="16"/>
  <c r="FJ363" i="16"/>
  <c r="FK363" i="16"/>
  <c r="FL363" i="16"/>
  <c r="FM363" i="16"/>
  <c r="FN363" i="16"/>
  <c r="FO363" i="16"/>
  <c r="FP363" i="16"/>
  <c r="FQ363" i="16"/>
  <c r="FR363" i="16"/>
  <c r="CA364" i="16"/>
  <c r="CB364" i="16"/>
  <c r="CC364" i="16"/>
  <c r="CD364" i="16"/>
  <c r="CE364" i="16"/>
  <c r="CF364" i="16"/>
  <c r="CG364" i="16"/>
  <c r="CH364" i="16"/>
  <c r="CI364" i="16"/>
  <c r="CJ364" i="16"/>
  <c r="CK364" i="16"/>
  <c r="CL364" i="16"/>
  <c r="DC364" i="16"/>
  <c r="DD364" i="16"/>
  <c r="DE364" i="16"/>
  <c r="DF364" i="16"/>
  <c r="DG364" i="16"/>
  <c r="DH364" i="16"/>
  <c r="DI364" i="16"/>
  <c r="DJ364" i="16"/>
  <c r="DK364" i="16"/>
  <c r="DL364" i="16"/>
  <c r="DM364" i="16"/>
  <c r="DN364" i="16"/>
  <c r="DQ364" i="16"/>
  <c r="DR364" i="16"/>
  <c r="DS364" i="16"/>
  <c r="DT364" i="16"/>
  <c r="DU364" i="16"/>
  <c r="DV364" i="16"/>
  <c r="DW364" i="16"/>
  <c r="DX364" i="16"/>
  <c r="DY364" i="16"/>
  <c r="DZ364" i="16"/>
  <c r="EA364" i="16"/>
  <c r="EB364" i="16"/>
  <c r="B365" i="16" l="1"/>
  <c r="AD365" i="16"/>
  <c r="AP365" i="16"/>
  <c r="BB365" i="16"/>
  <c r="FG365" i="16"/>
  <c r="FH365" i="16"/>
  <c r="FI365" i="16"/>
  <c r="FJ365" i="16"/>
  <c r="FK365" i="16"/>
  <c r="FL365" i="16"/>
  <c r="FM365" i="16"/>
  <c r="FN365" i="16"/>
  <c r="FO365" i="16"/>
  <c r="FP365" i="16"/>
  <c r="FQ365" i="16"/>
  <c r="FR365" i="16"/>
  <c r="CA366" i="16"/>
  <c r="CB366" i="16"/>
  <c r="CC366" i="16"/>
  <c r="CD366" i="16"/>
  <c r="CE366" i="16"/>
  <c r="CF366" i="16"/>
  <c r="CG366" i="16"/>
  <c r="CH366" i="16"/>
  <c r="CI366" i="16"/>
  <c r="CJ366" i="16"/>
  <c r="CK366" i="16"/>
  <c r="CL366" i="16"/>
  <c r="DC366" i="16"/>
  <c r="DD366" i="16"/>
  <c r="DE366" i="16"/>
  <c r="DF366" i="16"/>
  <c r="DG366" i="16"/>
  <c r="DH366" i="16"/>
  <c r="DI366" i="16"/>
  <c r="DJ366" i="16"/>
  <c r="DK366" i="16"/>
  <c r="DL366" i="16"/>
  <c r="DM366" i="16"/>
  <c r="DN366" i="16"/>
  <c r="DQ366" i="16"/>
  <c r="DR366" i="16"/>
  <c r="DS366" i="16"/>
  <c r="DT366" i="16"/>
  <c r="DU366" i="16"/>
  <c r="DV366" i="16"/>
  <c r="DW366" i="16"/>
  <c r="DX366" i="16"/>
  <c r="DY366" i="16"/>
  <c r="DZ366" i="16"/>
  <c r="EA366" i="16"/>
  <c r="EB366" i="16"/>
  <c r="B367" i="16" l="1"/>
  <c r="AD367" i="16"/>
  <c r="AP367" i="16"/>
  <c r="BB367" i="16"/>
  <c r="FG367" i="16"/>
  <c r="FH367" i="16"/>
  <c r="FI367" i="16"/>
  <c r="FJ367" i="16"/>
  <c r="FK367" i="16"/>
  <c r="FL367" i="16"/>
  <c r="FM367" i="16"/>
  <c r="FN367" i="16"/>
  <c r="FO367" i="16"/>
  <c r="FP367" i="16"/>
  <c r="FQ367" i="16"/>
  <c r="FR367" i="16"/>
  <c r="CA368" i="16"/>
  <c r="CB368" i="16"/>
  <c r="CC368" i="16"/>
  <c r="CD368" i="16"/>
  <c r="CE368" i="16"/>
  <c r="CF368" i="16"/>
  <c r="CG368" i="16"/>
  <c r="CH368" i="16"/>
  <c r="CI368" i="16"/>
  <c r="CJ368" i="16"/>
  <c r="CK368" i="16"/>
  <c r="CL368" i="16"/>
  <c r="DC368" i="16"/>
  <c r="DD368" i="16"/>
  <c r="DE368" i="16"/>
  <c r="DF368" i="16"/>
  <c r="DG368" i="16"/>
  <c r="DH368" i="16"/>
  <c r="DI368" i="16"/>
  <c r="DJ368" i="16"/>
  <c r="DK368" i="16"/>
  <c r="DL368" i="16"/>
  <c r="DM368" i="16"/>
  <c r="DN368" i="16"/>
  <c r="DQ368" i="16"/>
  <c r="DR368" i="16"/>
  <c r="DS368" i="16"/>
  <c r="DT368" i="16"/>
  <c r="DU368" i="16"/>
  <c r="DV368" i="16"/>
  <c r="DW368" i="16"/>
  <c r="DX368" i="16"/>
  <c r="DY368" i="16"/>
  <c r="DZ368" i="16"/>
  <c r="EA368" i="16"/>
  <c r="EB368" i="16"/>
  <c r="B369" i="16" l="1"/>
  <c r="AD369" i="16"/>
  <c r="AP369" i="16"/>
  <c r="BB369" i="16"/>
  <c r="FG369" i="16"/>
  <c r="FH369" i="16"/>
  <c r="FI369" i="16"/>
  <c r="FJ369" i="16"/>
  <c r="FK369" i="16"/>
  <c r="FL369" i="16"/>
  <c r="FM369" i="16"/>
  <c r="FN369" i="16"/>
  <c r="FO369" i="16"/>
  <c r="FP369" i="16"/>
  <c r="FQ369" i="16"/>
  <c r="FR369" i="16"/>
  <c r="CA370" i="16"/>
  <c r="CB370" i="16"/>
  <c r="CC370" i="16"/>
  <c r="CD370" i="16"/>
  <c r="CE370" i="16"/>
  <c r="CF370" i="16"/>
  <c r="CG370" i="16"/>
  <c r="CH370" i="16"/>
  <c r="CI370" i="16"/>
  <c r="CJ370" i="16"/>
  <c r="CK370" i="16"/>
  <c r="CL370" i="16"/>
  <c r="DC370" i="16"/>
  <c r="DD370" i="16"/>
  <c r="DE370" i="16"/>
  <c r="DF370" i="16"/>
  <c r="DG370" i="16"/>
  <c r="DH370" i="16"/>
  <c r="DI370" i="16"/>
  <c r="DJ370" i="16"/>
  <c r="DK370" i="16"/>
  <c r="DL370" i="16"/>
  <c r="DM370" i="16"/>
  <c r="DN370" i="16"/>
  <c r="DQ370" i="16"/>
  <c r="DR370" i="16"/>
  <c r="DS370" i="16"/>
  <c r="DT370" i="16"/>
  <c r="DU370" i="16"/>
  <c r="DV370" i="16"/>
  <c r="DW370" i="16"/>
  <c r="DX370" i="16"/>
  <c r="DY370" i="16"/>
  <c r="DZ370" i="16"/>
  <c r="EA370" i="16"/>
  <c r="EB370" i="16"/>
  <c r="B371" i="16" l="1"/>
  <c r="AD371" i="16"/>
  <c r="AP371" i="16"/>
  <c r="BB371" i="16"/>
  <c r="FG371" i="16"/>
  <c r="FH371" i="16"/>
  <c r="FI371" i="16"/>
  <c r="FJ371" i="16"/>
  <c r="FK371" i="16"/>
  <c r="FL371" i="16"/>
  <c r="FM371" i="16"/>
  <c r="FN371" i="16"/>
  <c r="FO371" i="16"/>
  <c r="FP371" i="16"/>
  <c r="FQ371" i="16"/>
  <c r="FR371" i="16"/>
  <c r="CA372" i="16"/>
  <c r="CB372" i="16"/>
  <c r="CC372" i="16"/>
  <c r="CD372" i="16"/>
  <c r="CE372" i="16"/>
  <c r="CF372" i="16"/>
  <c r="CG372" i="16"/>
  <c r="CH372" i="16"/>
  <c r="CI372" i="16"/>
  <c r="CJ372" i="16"/>
  <c r="CK372" i="16"/>
  <c r="CL372" i="16"/>
  <c r="DC372" i="16"/>
  <c r="DD372" i="16"/>
  <c r="DE372" i="16"/>
  <c r="DF372" i="16"/>
  <c r="DG372" i="16"/>
  <c r="DH372" i="16"/>
  <c r="DI372" i="16"/>
  <c r="DJ372" i="16"/>
  <c r="DK372" i="16"/>
  <c r="DL372" i="16"/>
  <c r="DM372" i="16"/>
  <c r="DN372" i="16"/>
  <c r="DQ372" i="16"/>
  <c r="DR372" i="16"/>
  <c r="DS372" i="16"/>
  <c r="DT372" i="16"/>
  <c r="DU372" i="16"/>
  <c r="DV372" i="16"/>
  <c r="DW372" i="16"/>
  <c r="DX372" i="16"/>
  <c r="DY372" i="16"/>
  <c r="DZ372" i="16"/>
  <c r="EA372" i="16"/>
  <c r="EB372" i="16"/>
  <c r="B373" i="16" l="1"/>
  <c r="AD373" i="16"/>
  <c r="AP373" i="16"/>
  <c r="BB373" i="16"/>
  <c r="FG373" i="16"/>
  <c r="FH373" i="16"/>
  <c r="FI373" i="16"/>
  <c r="FJ373" i="16"/>
  <c r="FK373" i="16"/>
  <c r="FL373" i="16"/>
  <c r="FM373" i="16"/>
  <c r="FN373" i="16"/>
  <c r="FO373" i="16"/>
  <c r="FP373" i="16"/>
  <c r="FQ373" i="16"/>
  <c r="FR373" i="16"/>
  <c r="CA374" i="16"/>
  <c r="CB374" i="16"/>
  <c r="CC374" i="16"/>
  <c r="CD374" i="16"/>
  <c r="CE374" i="16"/>
  <c r="CF374" i="16"/>
  <c r="CG374" i="16"/>
  <c r="CH374" i="16"/>
  <c r="CI374" i="16"/>
  <c r="CJ374" i="16"/>
  <c r="CK374" i="16"/>
  <c r="CL374" i="16"/>
  <c r="DC374" i="16"/>
  <c r="DD374" i="16"/>
  <c r="DE374" i="16"/>
  <c r="DF374" i="16"/>
  <c r="DG374" i="16"/>
  <c r="DH374" i="16"/>
  <c r="DI374" i="16"/>
  <c r="DJ374" i="16"/>
  <c r="DK374" i="16"/>
  <c r="DL374" i="16"/>
  <c r="DM374" i="16"/>
  <c r="DN374" i="16"/>
  <c r="DQ374" i="16"/>
  <c r="DR374" i="16"/>
  <c r="DS374" i="16"/>
  <c r="DT374" i="16"/>
  <c r="DU374" i="16"/>
  <c r="DV374" i="16"/>
  <c r="DW374" i="16"/>
  <c r="DX374" i="16"/>
  <c r="DY374" i="16"/>
  <c r="DZ374" i="16"/>
  <c r="EA374" i="16"/>
  <c r="EB374" i="16"/>
  <c r="B375" i="16" l="1"/>
  <c r="AD375" i="16"/>
  <c r="AP375" i="16"/>
  <c r="BB375" i="16"/>
  <c r="FG375" i="16"/>
  <c r="FH375" i="16"/>
  <c r="FI375" i="16"/>
  <c r="FJ375" i="16"/>
  <c r="FK375" i="16"/>
  <c r="FL375" i="16"/>
  <c r="FM375" i="16"/>
  <c r="FN375" i="16"/>
  <c r="FO375" i="16"/>
  <c r="FP375" i="16"/>
  <c r="FQ375" i="16"/>
  <c r="FR375" i="16"/>
  <c r="CA376" i="16"/>
  <c r="CB376" i="16"/>
  <c r="CC376" i="16"/>
  <c r="CD376" i="16"/>
  <c r="CE376" i="16"/>
  <c r="CF376" i="16"/>
  <c r="CG376" i="16"/>
  <c r="CH376" i="16"/>
  <c r="CI376" i="16"/>
  <c r="CJ376" i="16"/>
  <c r="CK376" i="16"/>
  <c r="CL376" i="16"/>
  <c r="DC376" i="16"/>
  <c r="DD376" i="16"/>
  <c r="DE376" i="16"/>
  <c r="DF376" i="16"/>
  <c r="DG376" i="16"/>
  <c r="DH376" i="16"/>
  <c r="DI376" i="16"/>
  <c r="DJ376" i="16"/>
  <c r="DK376" i="16"/>
  <c r="DL376" i="16"/>
  <c r="DM376" i="16"/>
  <c r="DN376" i="16"/>
  <c r="DQ376" i="16"/>
  <c r="DR376" i="16"/>
  <c r="DS376" i="16"/>
  <c r="DT376" i="16"/>
  <c r="DU376" i="16"/>
  <c r="DV376" i="16"/>
  <c r="DW376" i="16"/>
  <c r="DX376" i="16"/>
  <c r="DY376" i="16"/>
  <c r="DZ376" i="16"/>
  <c r="EA376" i="16"/>
  <c r="EB376" i="16"/>
  <c r="B377" i="16" l="1"/>
  <c r="AD377" i="16"/>
  <c r="AP377" i="16"/>
  <c r="BB377" i="16"/>
  <c r="FG377" i="16"/>
  <c r="FH377" i="16"/>
  <c r="FI377" i="16"/>
  <c r="FJ377" i="16"/>
  <c r="FK377" i="16"/>
  <c r="FL377" i="16"/>
  <c r="FM377" i="16"/>
  <c r="FN377" i="16"/>
  <c r="FO377" i="16"/>
  <c r="FP377" i="16"/>
  <c r="FQ377" i="16"/>
  <c r="FR377" i="16"/>
  <c r="CA378" i="16"/>
  <c r="CB378" i="16"/>
  <c r="CC378" i="16"/>
  <c r="CD378" i="16"/>
  <c r="CE378" i="16"/>
  <c r="CF378" i="16"/>
  <c r="CG378" i="16"/>
  <c r="CH378" i="16"/>
  <c r="CI378" i="16"/>
  <c r="CJ378" i="16"/>
  <c r="CK378" i="16"/>
  <c r="CL378" i="16"/>
  <c r="DC378" i="16"/>
  <c r="DD378" i="16"/>
  <c r="DE378" i="16"/>
  <c r="DF378" i="16"/>
  <c r="DG378" i="16"/>
  <c r="DH378" i="16"/>
  <c r="DI378" i="16"/>
  <c r="DJ378" i="16"/>
  <c r="DK378" i="16"/>
  <c r="DL378" i="16"/>
  <c r="DM378" i="16"/>
  <c r="DN378" i="16"/>
  <c r="DQ378" i="16"/>
  <c r="DR378" i="16"/>
  <c r="DS378" i="16"/>
  <c r="DT378" i="16"/>
  <c r="DU378" i="16"/>
  <c r="DV378" i="16"/>
  <c r="DW378" i="16"/>
  <c r="DX378" i="16"/>
  <c r="DY378" i="16"/>
  <c r="DZ378" i="16"/>
  <c r="EA378" i="16"/>
  <c r="EB378" i="16"/>
  <c r="B379" i="16" l="1"/>
  <c r="AD379" i="16"/>
  <c r="AP379" i="16"/>
  <c r="BB379" i="16"/>
  <c r="FG379" i="16"/>
  <c r="FH379" i="16"/>
  <c r="FI379" i="16"/>
  <c r="FJ379" i="16"/>
  <c r="FK379" i="16"/>
  <c r="FL379" i="16"/>
  <c r="FM379" i="16"/>
  <c r="FN379" i="16"/>
  <c r="FO379" i="16"/>
  <c r="FP379" i="16"/>
  <c r="FQ379" i="16"/>
  <c r="FR379" i="16"/>
  <c r="CA380" i="16"/>
  <c r="CB380" i="16"/>
  <c r="CC380" i="16"/>
  <c r="CD380" i="16"/>
  <c r="CE380" i="16"/>
  <c r="CF380" i="16"/>
  <c r="CG380" i="16"/>
  <c r="CH380" i="16"/>
  <c r="CI380" i="16"/>
  <c r="CJ380" i="16"/>
  <c r="CK380" i="16"/>
  <c r="CL380" i="16"/>
  <c r="DC380" i="16"/>
  <c r="DD380" i="16"/>
  <c r="DE380" i="16"/>
  <c r="DF380" i="16"/>
  <c r="DG380" i="16"/>
  <c r="DH380" i="16"/>
  <c r="DI380" i="16"/>
  <c r="DJ380" i="16"/>
  <c r="DK380" i="16"/>
  <c r="DL380" i="16"/>
  <c r="DM380" i="16"/>
  <c r="DN380" i="16"/>
  <c r="DQ380" i="16"/>
  <c r="DR380" i="16"/>
  <c r="DS380" i="16"/>
  <c r="DT380" i="16"/>
  <c r="DU380" i="16"/>
  <c r="DV380" i="16"/>
  <c r="DW380" i="16"/>
  <c r="DX380" i="16"/>
  <c r="DY380" i="16"/>
  <c r="DZ380" i="16"/>
  <c r="EA380" i="16"/>
  <c r="EB380" i="16"/>
  <c r="B381" i="16" l="1"/>
  <c r="AD381" i="16"/>
  <c r="AP381" i="16"/>
  <c r="BB381" i="16"/>
  <c r="FG381" i="16"/>
  <c r="FH381" i="16"/>
  <c r="FI381" i="16"/>
  <c r="FJ381" i="16"/>
  <c r="FK381" i="16"/>
  <c r="FL381" i="16"/>
  <c r="FM381" i="16"/>
  <c r="FN381" i="16"/>
  <c r="FO381" i="16"/>
  <c r="FP381" i="16"/>
  <c r="FQ381" i="16"/>
  <c r="FR381" i="16"/>
  <c r="CA382" i="16"/>
  <c r="CB382" i="16"/>
  <c r="CC382" i="16"/>
  <c r="CD382" i="16"/>
  <c r="CE382" i="16"/>
  <c r="CF382" i="16"/>
  <c r="CG382" i="16"/>
  <c r="CH382" i="16"/>
  <c r="CI382" i="16"/>
  <c r="CJ382" i="16"/>
  <c r="CK382" i="16"/>
  <c r="CL382" i="16"/>
  <c r="DC382" i="16"/>
  <c r="DD382" i="16"/>
  <c r="DE382" i="16"/>
  <c r="DF382" i="16"/>
  <c r="DG382" i="16"/>
  <c r="DH382" i="16"/>
  <c r="DI382" i="16"/>
  <c r="DJ382" i="16"/>
  <c r="DK382" i="16"/>
  <c r="DL382" i="16"/>
  <c r="DM382" i="16"/>
  <c r="DN382" i="16"/>
  <c r="DQ382" i="16"/>
  <c r="DR382" i="16"/>
  <c r="DS382" i="16"/>
  <c r="DT382" i="16"/>
  <c r="DU382" i="16"/>
  <c r="DV382" i="16"/>
  <c r="DW382" i="16"/>
  <c r="DX382" i="16"/>
  <c r="DY382" i="16"/>
  <c r="DZ382" i="16"/>
  <c r="EA382" i="16"/>
  <c r="EB382" i="16"/>
  <c r="B383" i="16" l="1"/>
  <c r="AD383" i="16"/>
  <c r="AP383" i="16"/>
  <c r="BB383" i="16"/>
  <c r="FG383" i="16"/>
  <c r="FH383" i="16"/>
  <c r="FI383" i="16"/>
  <c r="FJ383" i="16"/>
  <c r="FK383" i="16"/>
  <c r="FL383" i="16"/>
  <c r="FM383" i="16"/>
  <c r="FN383" i="16"/>
  <c r="FO383" i="16"/>
  <c r="FP383" i="16"/>
  <c r="FQ383" i="16"/>
  <c r="FR383" i="16"/>
  <c r="CA384" i="16"/>
  <c r="CB384" i="16"/>
  <c r="CC384" i="16"/>
  <c r="CD384" i="16"/>
  <c r="CE384" i="16"/>
  <c r="CF384" i="16"/>
  <c r="CG384" i="16"/>
  <c r="CH384" i="16"/>
  <c r="CI384" i="16"/>
  <c r="CJ384" i="16"/>
  <c r="CK384" i="16"/>
  <c r="CL384" i="16"/>
  <c r="DC384" i="16"/>
  <c r="DD384" i="16"/>
  <c r="DE384" i="16"/>
  <c r="DF384" i="16"/>
  <c r="DG384" i="16"/>
  <c r="DH384" i="16"/>
  <c r="DI384" i="16"/>
  <c r="DJ384" i="16"/>
  <c r="DK384" i="16"/>
  <c r="DL384" i="16"/>
  <c r="DM384" i="16"/>
  <c r="DN384" i="16"/>
  <c r="DQ384" i="16"/>
  <c r="DR384" i="16"/>
  <c r="DS384" i="16"/>
  <c r="DT384" i="16"/>
  <c r="DU384" i="16"/>
  <c r="DV384" i="16"/>
  <c r="DW384" i="16"/>
  <c r="DX384" i="16"/>
  <c r="DY384" i="16"/>
  <c r="DZ384" i="16"/>
  <c r="EA384" i="16"/>
  <c r="EB384" i="16"/>
  <c r="B385" i="16" l="1"/>
  <c r="AD385" i="16"/>
  <c r="AP385" i="16"/>
  <c r="BB385" i="16"/>
  <c r="FG385" i="16"/>
  <c r="FH385" i="16"/>
  <c r="FI385" i="16"/>
  <c r="FJ385" i="16"/>
  <c r="FK385" i="16"/>
  <c r="FL385" i="16"/>
  <c r="FM385" i="16"/>
  <c r="FN385" i="16"/>
  <c r="FO385" i="16"/>
  <c r="FP385" i="16"/>
  <c r="FQ385" i="16"/>
  <c r="FR385" i="16"/>
  <c r="CA386" i="16"/>
  <c r="CB386" i="16"/>
  <c r="CC386" i="16"/>
  <c r="CD386" i="16"/>
  <c r="CE386" i="16"/>
  <c r="CF386" i="16"/>
  <c r="CG386" i="16"/>
  <c r="CH386" i="16"/>
  <c r="CI386" i="16"/>
  <c r="CJ386" i="16"/>
  <c r="CK386" i="16"/>
  <c r="CL386" i="16"/>
  <c r="DC386" i="16"/>
  <c r="DD386" i="16"/>
  <c r="DE386" i="16"/>
  <c r="DF386" i="16"/>
  <c r="DG386" i="16"/>
  <c r="DH386" i="16"/>
  <c r="DI386" i="16"/>
  <c r="DJ386" i="16"/>
  <c r="DK386" i="16"/>
  <c r="DL386" i="16"/>
  <c r="DM386" i="16"/>
  <c r="DN386" i="16"/>
  <c r="DQ386" i="16"/>
  <c r="DR386" i="16"/>
  <c r="DS386" i="16"/>
  <c r="DT386" i="16"/>
  <c r="DU386" i="16"/>
  <c r="DV386" i="16"/>
  <c r="DW386" i="16"/>
  <c r="DX386" i="16"/>
  <c r="DY386" i="16"/>
  <c r="DZ386" i="16"/>
  <c r="EA386" i="16"/>
  <c r="EB386" i="16"/>
  <c r="B387" i="16" l="1"/>
  <c r="AD387" i="16"/>
  <c r="AP387" i="16"/>
  <c r="BB387" i="16"/>
  <c r="FG387" i="16"/>
  <c r="FH387" i="16"/>
  <c r="FI387" i="16"/>
  <c r="FJ387" i="16"/>
  <c r="FK387" i="16"/>
  <c r="FL387" i="16"/>
  <c r="FM387" i="16"/>
  <c r="FN387" i="16"/>
  <c r="FO387" i="16"/>
  <c r="FP387" i="16"/>
  <c r="FQ387" i="16"/>
  <c r="FR387" i="16"/>
  <c r="CA388" i="16"/>
  <c r="CB388" i="16"/>
  <c r="CC388" i="16"/>
  <c r="CD388" i="16"/>
  <c r="CE388" i="16"/>
  <c r="CF388" i="16"/>
  <c r="CG388" i="16"/>
  <c r="CH388" i="16"/>
  <c r="CI388" i="16"/>
  <c r="CJ388" i="16"/>
  <c r="CK388" i="16"/>
  <c r="CL388" i="16"/>
  <c r="DC388" i="16"/>
  <c r="DD388" i="16"/>
  <c r="DE388" i="16"/>
  <c r="DF388" i="16"/>
  <c r="DG388" i="16"/>
  <c r="DH388" i="16"/>
  <c r="DI388" i="16"/>
  <c r="DJ388" i="16"/>
  <c r="DK388" i="16"/>
  <c r="DL388" i="16"/>
  <c r="DM388" i="16"/>
  <c r="DN388" i="16"/>
  <c r="DQ388" i="16"/>
  <c r="DR388" i="16"/>
  <c r="DS388" i="16"/>
  <c r="DT388" i="16"/>
  <c r="DU388" i="16"/>
  <c r="DV388" i="16"/>
  <c r="DW388" i="16"/>
  <c r="DX388" i="16"/>
  <c r="DY388" i="16"/>
  <c r="DZ388" i="16"/>
  <c r="EA388" i="16"/>
  <c r="EB388" i="16"/>
  <c r="B389" i="16" l="1"/>
  <c r="AD389" i="16"/>
  <c r="AP389" i="16"/>
  <c r="BB389" i="16"/>
  <c r="FG389" i="16"/>
  <c r="FH389" i="16"/>
  <c r="FI389" i="16"/>
  <c r="FJ389" i="16"/>
  <c r="FK389" i="16"/>
  <c r="FL389" i="16"/>
  <c r="FM389" i="16"/>
  <c r="FN389" i="16"/>
  <c r="FO389" i="16"/>
  <c r="FP389" i="16"/>
  <c r="FQ389" i="16"/>
  <c r="FR389" i="16"/>
  <c r="CA390" i="16"/>
  <c r="CB390" i="16"/>
  <c r="CC390" i="16"/>
  <c r="CD390" i="16"/>
  <c r="CE390" i="16"/>
  <c r="CF390" i="16"/>
  <c r="CG390" i="16"/>
  <c r="CH390" i="16"/>
  <c r="CI390" i="16"/>
  <c r="CJ390" i="16"/>
  <c r="CK390" i="16"/>
  <c r="CL390" i="16"/>
  <c r="DC390" i="16"/>
  <c r="DD390" i="16"/>
  <c r="DE390" i="16"/>
  <c r="DF390" i="16"/>
  <c r="DG390" i="16"/>
  <c r="DH390" i="16"/>
  <c r="DI390" i="16"/>
  <c r="DJ390" i="16"/>
  <c r="DK390" i="16"/>
  <c r="DL390" i="16"/>
  <c r="DM390" i="16"/>
  <c r="DN390" i="16"/>
  <c r="DQ390" i="16"/>
  <c r="DR390" i="16"/>
  <c r="DS390" i="16"/>
  <c r="DT390" i="16"/>
  <c r="DU390" i="16"/>
  <c r="DV390" i="16"/>
  <c r="DW390" i="16"/>
  <c r="DX390" i="16"/>
  <c r="DY390" i="16"/>
  <c r="DZ390" i="16"/>
  <c r="EA390" i="16"/>
  <c r="EB390" i="16"/>
  <c r="B391" i="16" l="1"/>
  <c r="AD391" i="16"/>
  <c r="AP391" i="16"/>
  <c r="BB391" i="16"/>
  <c r="FG391" i="16"/>
  <c r="FH391" i="16"/>
  <c r="FI391" i="16"/>
  <c r="FJ391" i="16"/>
  <c r="FK391" i="16"/>
  <c r="FL391" i="16"/>
  <c r="FM391" i="16"/>
  <c r="FN391" i="16"/>
  <c r="FO391" i="16"/>
  <c r="FP391" i="16"/>
  <c r="FQ391" i="16"/>
  <c r="FR391" i="16"/>
  <c r="CA392" i="16"/>
  <c r="CB392" i="16"/>
  <c r="CC392" i="16"/>
  <c r="CD392" i="16"/>
  <c r="CE392" i="16"/>
  <c r="CF392" i="16"/>
  <c r="CG392" i="16"/>
  <c r="CH392" i="16"/>
  <c r="CI392" i="16"/>
  <c r="CJ392" i="16"/>
  <c r="CK392" i="16"/>
  <c r="CL392" i="16"/>
  <c r="DC392" i="16"/>
  <c r="DD392" i="16"/>
  <c r="DE392" i="16"/>
  <c r="DF392" i="16"/>
  <c r="DG392" i="16"/>
  <c r="DH392" i="16"/>
  <c r="DI392" i="16"/>
  <c r="DJ392" i="16"/>
  <c r="DK392" i="16"/>
  <c r="DL392" i="16"/>
  <c r="DM392" i="16"/>
  <c r="DN392" i="16"/>
  <c r="DQ392" i="16"/>
  <c r="DR392" i="16"/>
  <c r="DS392" i="16"/>
  <c r="DT392" i="16"/>
  <c r="DU392" i="16"/>
  <c r="DV392" i="16"/>
  <c r="DW392" i="16"/>
  <c r="DX392" i="16"/>
  <c r="DY392" i="16"/>
  <c r="DZ392" i="16"/>
  <c r="EA392" i="16"/>
  <c r="EB392" i="16"/>
  <c r="B393" i="16" l="1"/>
  <c r="AD393" i="16"/>
  <c r="AP393" i="16"/>
  <c r="BB393" i="16"/>
  <c r="FG393" i="16"/>
  <c r="FH393" i="16"/>
  <c r="FI393" i="16"/>
  <c r="FJ393" i="16"/>
  <c r="FK393" i="16"/>
  <c r="FL393" i="16"/>
  <c r="FM393" i="16"/>
  <c r="FN393" i="16"/>
  <c r="FO393" i="16"/>
  <c r="FP393" i="16"/>
  <c r="FQ393" i="16"/>
  <c r="FR393" i="16"/>
  <c r="CA394" i="16"/>
  <c r="CB394" i="16"/>
  <c r="CC394" i="16"/>
  <c r="CD394" i="16"/>
  <c r="CE394" i="16"/>
  <c r="CF394" i="16"/>
  <c r="CG394" i="16"/>
  <c r="CH394" i="16"/>
  <c r="CI394" i="16"/>
  <c r="CJ394" i="16"/>
  <c r="CK394" i="16"/>
  <c r="CL394" i="16"/>
  <c r="DC394" i="16"/>
  <c r="DD394" i="16"/>
  <c r="DE394" i="16"/>
  <c r="DF394" i="16"/>
  <c r="DG394" i="16"/>
  <c r="DH394" i="16"/>
  <c r="DI394" i="16"/>
  <c r="DJ394" i="16"/>
  <c r="DK394" i="16"/>
  <c r="DL394" i="16"/>
  <c r="DM394" i="16"/>
  <c r="DN394" i="16"/>
  <c r="DQ394" i="16"/>
  <c r="DR394" i="16"/>
  <c r="DS394" i="16"/>
  <c r="DT394" i="16"/>
  <c r="DU394" i="16"/>
  <c r="DV394" i="16"/>
  <c r="DW394" i="16"/>
  <c r="DX394" i="16"/>
  <c r="DY394" i="16"/>
  <c r="DZ394" i="16"/>
  <c r="EA394" i="16"/>
  <c r="EB394" i="16"/>
  <c r="B395" i="16" l="1"/>
  <c r="AD395" i="16"/>
  <c r="AP395" i="16"/>
  <c r="BB395" i="16"/>
  <c r="FG395" i="16"/>
  <c r="FH395" i="16"/>
  <c r="FI395" i="16"/>
  <c r="FJ395" i="16"/>
  <c r="FK395" i="16"/>
  <c r="FL395" i="16"/>
  <c r="FM395" i="16"/>
  <c r="FN395" i="16"/>
  <c r="FO395" i="16"/>
  <c r="FP395" i="16"/>
  <c r="FQ395" i="16"/>
  <c r="FR395" i="16"/>
  <c r="CA396" i="16"/>
  <c r="CB396" i="16"/>
  <c r="CC396" i="16"/>
  <c r="CD396" i="16"/>
  <c r="CE396" i="16"/>
  <c r="CF396" i="16"/>
  <c r="CG396" i="16"/>
  <c r="CH396" i="16"/>
  <c r="CI396" i="16"/>
  <c r="CJ396" i="16"/>
  <c r="CK396" i="16"/>
  <c r="CL396" i="16"/>
  <c r="DC396" i="16"/>
  <c r="DD396" i="16"/>
  <c r="DE396" i="16"/>
  <c r="DF396" i="16"/>
  <c r="DG396" i="16"/>
  <c r="DH396" i="16"/>
  <c r="DI396" i="16"/>
  <c r="DJ396" i="16"/>
  <c r="DK396" i="16"/>
  <c r="DL396" i="16"/>
  <c r="DM396" i="16"/>
  <c r="DN396" i="16"/>
  <c r="DQ396" i="16"/>
  <c r="DR396" i="16"/>
  <c r="DS396" i="16"/>
  <c r="DT396" i="16"/>
  <c r="DU396" i="16"/>
  <c r="DV396" i="16"/>
  <c r="DW396" i="16"/>
  <c r="DX396" i="16"/>
  <c r="DY396" i="16"/>
  <c r="DZ396" i="16"/>
  <c r="EA396" i="16"/>
  <c r="EB396" i="16"/>
  <c r="B397" i="16" l="1"/>
  <c r="AD397" i="16"/>
  <c r="AP397" i="16"/>
  <c r="BB397" i="16"/>
  <c r="FG397" i="16"/>
  <c r="FH397" i="16"/>
  <c r="FI397" i="16"/>
  <c r="FJ397" i="16"/>
  <c r="FK397" i="16"/>
  <c r="FL397" i="16"/>
  <c r="FM397" i="16"/>
  <c r="FN397" i="16"/>
  <c r="FO397" i="16"/>
  <c r="FP397" i="16"/>
  <c r="FQ397" i="16"/>
  <c r="FR397" i="16"/>
  <c r="CA398" i="16"/>
  <c r="CB398" i="16"/>
  <c r="CC398" i="16"/>
  <c r="CD398" i="16"/>
  <c r="CE398" i="16"/>
  <c r="CF398" i="16"/>
  <c r="CG398" i="16"/>
  <c r="CH398" i="16"/>
  <c r="CI398" i="16"/>
  <c r="CJ398" i="16"/>
  <c r="CK398" i="16"/>
  <c r="CL398" i="16"/>
  <c r="DC398" i="16"/>
  <c r="DD398" i="16"/>
  <c r="DE398" i="16"/>
  <c r="DF398" i="16"/>
  <c r="DG398" i="16"/>
  <c r="DH398" i="16"/>
  <c r="DI398" i="16"/>
  <c r="DJ398" i="16"/>
  <c r="DK398" i="16"/>
  <c r="DL398" i="16"/>
  <c r="DM398" i="16"/>
  <c r="DN398" i="16"/>
  <c r="DQ398" i="16"/>
  <c r="DR398" i="16"/>
  <c r="DS398" i="16"/>
  <c r="DT398" i="16"/>
  <c r="DU398" i="16"/>
  <c r="DV398" i="16"/>
  <c r="DW398" i="16"/>
  <c r="DX398" i="16"/>
  <c r="DY398" i="16"/>
  <c r="DZ398" i="16"/>
  <c r="EA398" i="16"/>
  <c r="EB398" i="16"/>
  <c r="B399" i="16" l="1"/>
  <c r="AD399" i="16"/>
  <c r="AP399" i="16"/>
  <c r="BB399" i="16"/>
  <c r="FG399" i="16"/>
  <c r="FH399" i="16"/>
  <c r="FI399" i="16"/>
  <c r="FJ399" i="16"/>
  <c r="FK399" i="16"/>
  <c r="FL399" i="16"/>
  <c r="FM399" i="16"/>
  <c r="FN399" i="16"/>
  <c r="FO399" i="16"/>
  <c r="FP399" i="16"/>
  <c r="FQ399" i="16"/>
  <c r="FR399" i="16"/>
  <c r="CA400" i="16"/>
  <c r="CB400" i="16"/>
  <c r="CC400" i="16"/>
  <c r="CD400" i="16"/>
  <c r="CE400" i="16"/>
  <c r="CF400" i="16"/>
  <c r="CG400" i="16"/>
  <c r="CH400" i="16"/>
  <c r="CI400" i="16"/>
  <c r="CJ400" i="16"/>
  <c r="CK400" i="16"/>
  <c r="CL400" i="16"/>
  <c r="DC400" i="16"/>
  <c r="DD400" i="16"/>
  <c r="DE400" i="16"/>
  <c r="DF400" i="16"/>
  <c r="DG400" i="16"/>
  <c r="DH400" i="16"/>
  <c r="DI400" i="16"/>
  <c r="DJ400" i="16"/>
  <c r="DK400" i="16"/>
  <c r="DL400" i="16"/>
  <c r="DM400" i="16"/>
  <c r="DN400" i="16"/>
  <c r="DQ400" i="16"/>
  <c r="DR400" i="16"/>
  <c r="DS400" i="16"/>
  <c r="DT400" i="16"/>
  <c r="DU400" i="16"/>
  <c r="DV400" i="16"/>
  <c r="DW400" i="16"/>
  <c r="DX400" i="16"/>
  <c r="DY400" i="16"/>
  <c r="DZ400" i="16"/>
  <c r="EA400" i="16"/>
  <c r="EB400" i="16"/>
  <c r="B401" i="16" l="1"/>
  <c r="AD401" i="16"/>
  <c r="AP401" i="16"/>
  <c r="BB401" i="16"/>
  <c r="FG401" i="16"/>
  <c r="FH401" i="16"/>
  <c r="FI401" i="16"/>
  <c r="FJ401" i="16"/>
  <c r="FK401" i="16"/>
  <c r="FL401" i="16"/>
  <c r="FM401" i="16"/>
  <c r="FN401" i="16"/>
  <c r="FO401" i="16"/>
  <c r="FP401" i="16"/>
  <c r="FQ401" i="16"/>
  <c r="FR401" i="16"/>
  <c r="CA402" i="16"/>
  <c r="CB402" i="16"/>
  <c r="CC402" i="16"/>
  <c r="CD402" i="16"/>
  <c r="CE402" i="16"/>
  <c r="CF402" i="16"/>
  <c r="CG402" i="16"/>
  <c r="CH402" i="16"/>
  <c r="CI402" i="16"/>
  <c r="CJ402" i="16"/>
  <c r="CK402" i="16"/>
  <c r="CL402" i="16"/>
  <c r="DC402" i="16"/>
  <c r="DD402" i="16"/>
  <c r="DE402" i="16"/>
  <c r="DF402" i="16"/>
  <c r="DG402" i="16"/>
  <c r="DH402" i="16"/>
  <c r="DI402" i="16"/>
  <c r="DJ402" i="16"/>
  <c r="DK402" i="16"/>
  <c r="DL402" i="16"/>
  <c r="DM402" i="16"/>
  <c r="DN402" i="16"/>
  <c r="DQ402" i="16"/>
  <c r="DR402" i="16"/>
  <c r="DS402" i="16"/>
  <c r="DT402" i="16"/>
  <c r="DU402" i="16"/>
  <c r="DV402" i="16"/>
  <c r="DW402" i="16"/>
  <c r="DX402" i="16"/>
  <c r="DY402" i="16"/>
  <c r="DZ402" i="16"/>
  <c r="EA402" i="16"/>
  <c r="EB402" i="16"/>
  <c r="B403" i="16" l="1"/>
  <c r="AD403" i="16"/>
  <c r="AP403" i="16"/>
  <c r="BB403" i="16"/>
  <c r="FG403" i="16"/>
  <c r="FH403" i="16"/>
  <c r="FI403" i="16"/>
  <c r="FJ403" i="16"/>
  <c r="FK403" i="16"/>
  <c r="FL403" i="16"/>
  <c r="FM403" i="16"/>
  <c r="FN403" i="16"/>
  <c r="FO403" i="16"/>
  <c r="FP403" i="16"/>
  <c r="FQ403" i="16"/>
  <c r="FR403" i="16"/>
  <c r="CA404" i="16"/>
  <c r="CB404" i="16"/>
  <c r="CC404" i="16"/>
  <c r="CD404" i="16"/>
  <c r="CE404" i="16"/>
  <c r="CF404" i="16"/>
  <c r="CG404" i="16"/>
  <c r="CH404" i="16"/>
  <c r="CI404" i="16"/>
  <c r="CJ404" i="16"/>
  <c r="CK404" i="16"/>
  <c r="CL404" i="16"/>
  <c r="DC404" i="16"/>
  <c r="DD404" i="16"/>
  <c r="DE404" i="16"/>
  <c r="DF404" i="16"/>
  <c r="DG404" i="16"/>
  <c r="DH404" i="16"/>
  <c r="DI404" i="16"/>
  <c r="DJ404" i="16"/>
  <c r="DK404" i="16"/>
  <c r="DL404" i="16"/>
  <c r="DM404" i="16"/>
  <c r="DN404" i="16"/>
  <c r="DQ404" i="16"/>
  <c r="DR404" i="16"/>
  <c r="DS404" i="16"/>
  <c r="DT404" i="16"/>
  <c r="DU404" i="16"/>
  <c r="DV404" i="16"/>
  <c r="DW404" i="16"/>
  <c r="DX404" i="16"/>
  <c r="DY404" i="16"/>
  <c r="DZ404" i="16"/>
  <c r="EA404" i="16"/>
  <c r="EB404" i="16"/>
  <c r="B405" i="16" l="1"/>
  <c r="AD405" i="16"/>
  <c r="AP405" i="16"/>
  <c r="BB405" i="16"/>
  <c r="FG405" i="16"/>
  <c r="FH405" i="16"/>
  <c r="FI405" i="16"/>
  <c r="FJ405" i="16"/>
  <c r="FK405" i="16"/>
  <c r="FL405" i="16"/>
  <c r="FM405" i="16"/>
  <c r="FN405" i="16"/>
  <c r="FO405" i="16"/>
  <c r="FP405" i="16"/>
  <c r="FQ405" i="16"/>
  <c r="FR405" i="16"/>
  <c r="CA406" i="16"/>
  <c r="CB406" i="16"/>
  <c r="CC406" i="16"/>
  <c r="CD406" i="16"/>
  <c r="CE406" i="16"/>
  <c r="CF406" i="16"/>
  <c r="CG406" i="16"/>
  <c r="CH406" i="16"/>
  <c r="CI406" i="16"/>
  <c r="CJ406" i="16"/>
  <c r="CK406" i="16"/>
  <c r="CL406" i="16"/>
  <c r="DC406" i="16"/>
  <c r="DD406" i="16"/>
  <c r="DE406" i="16"/>
  <c r="DF406" i="16"/>
  <c r="DG406" i="16"/>
  <c r="DH406" i="16"/>
  <c r="DI406" i="16"/>
  <c r="DJ406" i="16"/>
  <c r="DK406" i="16"/>
  <c r="DL406" i="16"/>
  <c r="DM406" i="16"/>
  <c r="DN406" i="16"/>
  <c r="DQ406" i="16"/>
  <c r="DR406" i="16"/>
  <c r="DS406" i="16"/>
  <c r="DT406" i="16"/>
  <c r="DU406" i="16"/>
  <c r="DV406" i="16"/>
  <c r="DW406" i="16"/>
  <c r="DX406" i="16"/>
  <c r="DY406" i="16"/>
  <c r="DZ406" i="16"/>
  <c r="EA406" i="16"/>
  <c r="EB406" i="16"/>
  <c r="B407" i="16" l="1"/>
  <c r="AD407" i="16"/>
  <c r="AP407" i="16"/>
  <c r="BB407" i="16"/>
  <c r="FG407" i="16"/>
  <c r="FH407" i="16"/>
  <c r="FI407" i="16"/>
  <c r="FJ407" i="16"/>
  <c r="FK407" i="16"/>
  <c r="FL407" i="16"/>
  <c r="FM407" i="16"/>
  <c r="FN407" i="16"/>
  <c r="FO407" i="16"/>
  <c r="FP407" i="16"/>
  <c r="FQ407" i="16"/>
  <c r="FR407" i="16"/>
  <c r="CA408" i="16"/>
  <c r="CB408" i="16"/>
  <c r="CC408" i="16"/>
  <c r="CD408" i="16"/>
  <c r="CE408" i="16"/>
  <c r="CF408" i="16"/>
  <c r="CG408" i="16"/>
  <c r="CH408" i="16"/>
  <c r="CI408" i="16"/>
  <c r="CJ408" i="16"/>
  <c r="CK408" i="16"/>
  <c r="CL408" i="16"/>
  <c r="DC408" i="16"/>
  <c r="DD408" i="16"/>
  <c r="DE408" i="16"/>
  <c r="DF408" i="16"/>
  <c r="DG408" i="16"/>
  <c r="DH408" i="16"/>
  <c r="DI408" i="16"/>
  <c r="DJ408" i="16"/>
  <c r="DK408" i="16"/>
  <c r="DL408" i="16"/>
  <c r="DM408" i="16"/>
  <c r="DN408" i="16"/>
  <c r="DQ408" i="16"/>
  <c r="DR408" i="16"/>
  <c r="DS408" i="16"/>
  <c r="DT408" i="16"/>
  <c r="DU408" i="16"/>
  <c r="DV408" i="16"/>
  <c r="DW408" i="16"/>
  <c r="DX408" i="16"/>
  <c r="DY408" i="16"/>
  <c r="DZ408" i="16"/>
  <c r="EA408" i="16"/>
  <c r="EB408" i="16"/>
  <c r="B409" i="16" l="1"/>
  <c r="AD409" i="16"/>
  <c r="AP409" i="16"/>
  <c r="BB409" i="16"/>
  <c r="FG409" i="16"/>
  <c r="FH409" i="16"/>
  <c r="FI409" i="16"/>
  <c r="FJ409" i="16"/>
  <c r="FK409" i="16"/>
  <c r="FL409" i="16"/>
  <c r="FM409" i="16"/>
  <c r="FN409" i="16"/>
  <c r="FO409" i="16"/>
  <c r="FP409" i="16"/>
  <c r="FQ409" i="16"/>
  <c r="FR409" i="16"/>
  <c r="CA410" i="16"/>
  <c r="CB410" i="16"/>
  <c r="CC410" i="16"/>
  <c r="CD410" i="16"/>
  <c r="CE410" i="16"/>
  <c r="CF410" i="16"/>
  <c r="CG410" i="16"/>
  <c r="CH410" i="16"/>
  <c r="CI410" i="16"/>
  <c r="CJ410" i="16"/>
  <c r="CK410" i="16"/>
  <c r="CL410" i="16"/>
  <c r="DC410" i="16"/>
  <c r="DD410" i="16"/>
  <c r="DE410" i="16"/>
  <c r="DF410" i="16"/>
  <c r="DG410" i="16"/>
  <c r="DH410" i="16"/>
  <c r="DI410" i="16"/>
  <c r="DJ410" i="16"/>
  <c r="DK410" i="16"/>
  <c r="DL410" i="16"/>
  <c r="DM410" i="16"/>
  <c r="DN410" i="16"/>
  <c r="DQ410" i="16"/>
  <c r="DR410" i="16"/>
  <c r="DS410" i="16"/>
  <c r="DT410" i="16"/>
  <c r="DU410" i="16"/>
  <c r="DV410" i="16"/>
  <c r="DW410" i="16"/>
  <c r="DX410" i="16"/>
  <c r="DY410" i="16"/>
  <c r="DZ410" i="16"/>
  <c r="EA410" i="16"/>
  <c r="EB410" i="16"/>
  <c r="B411" i="16" l="1"/>
  <c r="AD411" i="16"/>
  <c r="AP411" i="16"/>
  <c r="BB411" i="16"/>
  <c r="FG411" i="16"/>
  <c r="FH411" i="16"/>
  <c r="FI411" i="16"/>
  <c r="FJ411" i="16"/>
  <c r="FK411" i="16"/>
  <c r="FL411" i="16"/>
  <c r="FM411" i="16"/>
  <c r="FN411" i="16"/>
  <c r="FO411" i="16"/>
  <c r="FP411" i="16"/>
  <c r="FQ411" i="16"/>
  <c r="FR411" i="16"/>
  <c r="CA412" i="16"/>
  <c r="CB412" i="16"/>
  <c r="CC412" i="16"/>
  <c r="CD412" i="16"/>
  <c r="CE412" i="16"/>
  <c r="CF412" i="16"/>
  <c r="CG412" i="16"/>
  <c r="CH412" i="16"/>
  <c r="CI412" i="16"/>
  <c r="CJ412" i="16"/>
  <c r="CK412" i="16"/>
  <c r="CL412" i="16"/>
  <c r="DC412" i="16"/>
  <c r="DD412" i="16"/>
  <c r="DE412" i="16"/>
  <c r="DF412" i="16"/>
  <c r="DG412" i="16"/>
  <c r="DH412" i="16"/>
  <c r="DI412" i="16"/>
  <c r="DJ412" i="16"/>
  <c r="DK412" i="16"/>
  <c r="DL412" i="16"/>
  <c r="DM412" i="16"/>
  <c r="DN412" i="16"/>
  <c r="DQ412" i="16"/>
  <c r="DR412" i="16"/>
  <c r="DS412" i="16"/>
  <c r="DT412" i="16"/>
  <c r="DU412" i="16"/>
  <c r="DV412" i="16"/>
  <c r="DW412" i="16"/>
  <c r="DX412" i="16"/>
  <c r="DY412" i="16"/>
  <c r="DZ412" i="16"/>
  <c r="EA412" i="16"/>
  <c r="EB412" i="16"/>
  <c r="B413" i="16" l="1"/>
  <c r="AD413" i="16"/>
  <c r="AP413" i="16"/>
  <c r="BB413" i="16"/>
  <c r="FG413" i="16"/>
  <c r="FH413" i="16"/>
  <c r="FI413" i="16"/>
  <c r="FJ413" i="16"/>
  <c r="FK413" i="16"/>
  <c r="FL413" i="16"/>
  <c r="FM413" i="16"/>
  <c r="FN413" i="16"/>
  <c r="FO413" i="16"/>
  <c r="FP413" i="16"/>
  <c r="FQ413" i="16"/>
  <c r="FR413" i="16"/>
  <c r="CA414" i="16"/>
  <c r="CB414" i="16"/>
  <c r="CC414" i="16"/>
  <c r="CD414" i="16"/>
  <c r="CE414" i="16"/>
  <c r="CF414" i="16"/>
  <c r="CG414" i="16"/>
  <c r="CH414" i="16"/>
  <c r="CI414" i="16"/>
  <c r="CJ414" i="16"/>
  <c r="CK414" i="16"/>
  <c r="CL414" i="16"/>
  <c r="DC414" i="16"/>
  <c r="DD414" i="16"/>
  <c r="DE414" i="16"/>
  <c r="DF414" i="16"/>
  <c r="DG414" i="16"/>
  <c r="DH414" i="16"/>
  <c r="DI414" i="16"/>
  <c r="DJ414" i="16"/>
  <c r="DK414" i="16"/>
  <c r="DL414" i="16"/>
  <c r="DM414" i="16"/>
  <c r="DN414" i="16"/>
  <c r="DQ414" i="16"/>
  <c r="DR414" i="16"/>
  <c r="DS414" i="16"/>
  <c r="DT414" i="16"/>
  <c r="DU414" i="16"/>
  <c r="DV414" i="16"/>
  <c r="DW414" i="16"/>
  <c r="DX414" i="16"/>
  <c r="DY414" i="16"/>
  <c r="DZ414" i="16"/>
  <c r="EA414" i="16"/>
  <c r="EB414" i="16"/>
  <c r="B415" i="16" l="1"/>
  <c r="AD415" i="16"/>
  <c r="AP415" i="16"/>
  <c r="BB415" i="16"/>
  <c r="FG415" i="16"/>
  <c r="FH415" i="16"/>
  <c r="FI415" i="16"/>
  <c r="FJ415" i="16"/>
  <c r="FK415" i="16"/>
  <c r="FL415" i="16"/>
  <c r="FM415" i="16"/>
  <c r="FN415" i="16"/>
  <c r="FO415" i="16"/>
  <c r="FP415" i="16"/>
  <c r="FQ415" i="16"/>
  <c r="FR415" i="16"/>
  <c r="CA416" i="16"/>
  <c r="CB416" i="16"/>
  <c r="CC416" i="16"/>
  <c r="CD416" i="16"/>
  <c r="CE416" i="16"/>
  <c r="CF416" i="16"/>
  <c r="CG416" i="16"/>
  <c r="CH416" i="16"/>
  <c r="CI416" i="16"/>
  <c r="CJ416" i="16"/>
  <c r="CK416" i="16"/>
  <c r="CL416" i="16"/>
  <c r="DC416" i="16"/>
  <c r="DD416" i="16"/>
  <c r="DE416" i="16"/>
  <c r="DF416" i="16"/>
  <c r="DG416" i="16"/>
  <c r="DH416" i="16"/>
  <c r="DI416" i="16"/>
  <c r="DJ416" i="16"/>
  <c r="DK416" i="16"/>
  <c r="DL416" i="16"/>
  <c r="DM416" i="16"/>
  <c r="DN416" i="16"/>
  <c r="DQ416" i="16"/>
  <c r="DR416" i="16"/>
  <c r="DS416" i="16"/>
  <c r="DT416" i="16"/>
  <c r="DU416" i="16"/>
  <c r="DV416" i="16"/>
  <c r="DW416" i="16"/>
  <c r="DX416" i="16"/>
  <c r="DY416" i="16"/>
  <c r="DZ416" i="16"/>
  <c r="EA416" i="16"/>
  <c r="EB416" i="16"/>
  <c r="B417" i="16" l="1"/>
  <c r="AD417" i="16"/>
  <c r="AP417" i="16"/>
  <c r="BB417" i="16"/>
  <c r="FG417" i="16"/>
  <c r="FH417" i="16"/>
  <c r="FI417" i="16"/>
  <c r="FJ417" i="16"/>
  <c r="FK417" i="16"/>
  <c r="FL417" i="16"/>
  <c r="FM417" i="16"/>
  <c r="FN417" i="16"/>
  <c r="FO417" i="16"/>
  <c r="FP417" i="16"/>
  <c r="FQ417" i="16"/>
  <c r="FR417" i="16"/>
  <c r="CA418" i="16"/>
  <c r="CB418" i="16"/>
  <c r="CC418" i="16"/>
  <c r="CD418" i="16"/>
  <c r="CE418" i="16"/>
  <c r="CF418" i="16"/>
  <c r="CG418" i="16"/>
  <c r="CH418" i="16"/>
  <c r="CI418" i="16"/>
  <c r="CJ418" i="16"/>
  <c r="CK418" i="16"/>
  <c r="CL418" i="16"/>
  <c r="DC418" i="16"/>
  <c r="DD418" i="16"/>
  <c r="DE418" i="16"/>
  <c r="DF418" i="16"/>
  <c r="DG418" i="16"/>
  <c r="DH418" i="16"/>
  <c r="DI418" i="16"/>
  <c r="DJ418" i="16"/>
  <c r="DK418" i="16"/>
  <c r="DL418" i="16"/>
  <c r="DM418" i="16"/>
  <c r="DN418" i="16"/>
  <c r="DQ418" i="16"/>
  <c r="DR418" i="16"/>
  <c r="DS418" i="16"/>
  <c r="DT418" i="16"/>
  <c r="DU418" i="16"/>
  <c r="DV418" i="16"/>
  <c r="DW418" i="16"/>
  <c r="DX418" i="16"/>
  <c r="DY418" i="16"/>
  <c r="DZ418" i="16"/>
  <c r="EA418" i="16"/>
  <c r="EB418" i="16"/>
  <c r="B419" i="16" l="1"/>
  <c r="AD419" i="16"/>
  <c r="AP419" i="16"/>
  <c r="BB419" i="16"/>
  <c r="FG419" i="16"/>
  <c r="FH419" i="16"/>
  <c r="FI419" i="16"/>
  <c r="FJ419" i="16"/>
  <c r="FK419" i="16"/>
  <c r="FL419" i="16"/>
  <c r="FM419" i="16"/>
  <c r="FN419" i="16"/>
  <c r="FO419" i="16"/>
  <c r="FP419" i="16"/>
  <c r="FQ419" i="16"/>
  <c r="FR419" i="16"/>
  <c r="CA420" i="16"/>
  <c r="CB420" i="16"/>
  <c r="CC420" i="16"/>
  <c r="CD420" i="16"/>
  <c r="CE420" i="16"/>
  <c r="CF420" i="16"/>
  <c r="CG420" i="16"/>
  <c r="CH420" i="16"/>
  <c r="CI420" i="16"/>
  <c r="CJ420" i="16"/>
  <c r="CK420" i="16"/>
  <c r="CL420" i="16"/>
  <c r="DC420" i="16"/>
  <c r="DD420" i="16"/>
  <c r="DE420" i="16"/>
  <c r="DF420" i="16"/>
  <c r="DG420" i="16"/>
  <c r="DH420" i="16"/>
  <c r="DI420" i="16"/>
  <c r="DJ420" i="16"/>
  <c r="DK420" i="16"/>
  <c r="DL420" i="16"/>
  <c r="DM420" i="16"/>
  <c r="DN420" i="16"/>
  <c r="DQ420" i="16"/>
  <c r="DR420" i="16"/>
  <c r="DS420" i="16"/>
  <c r="DT420" i="16"/>
  <c r="DU420" i="16"/>
  <c r="DV420" i="16"/>
  <c r="DW420" i="16"/>
  <c r="DX420" i="16"/>
  <c r="DY420" i="16"/>
  <c r="DZ420" i="16"/>
  <c r="EA420" i="16"/>
  <c r="EB420" i="16"/>
  <c r="B421" i="16" l="1"/>
  <c r="AD421" i="16"/>
  <c r="AP421" i="16"/>
  <c r="BB421" i="16"/>
  <c r="FG421" i="16"/>
  <c r="FH421" i="16"/>
  <c r="FI421" i="16"/>
  <c r="FJ421" i="16"/>
  <c r="FK421" i="16"/>
  <c r="FL421" i="16"/>
  <c r="FM421" i="16"/>
  <c r="FN421" i="16"/>
  <c r="FO421" i="16"/>
  <c r="FP421" i="16"/>
  <c r="FQ421" i="16"/>
  <c r="FR421" i="16"/>
  <c r="CA422" i="16"/>
  <c r="CB422" i="16"/>
  <c r="CC422" i="16"/>
  <c r="CD422" i="16"/>
  <c r="CE422" i="16"/>
  <c r="CF422" i="16"/>
  <c r="CG422" i="16"/>
  <c r="CH422" i="16"/>
  <c r="CI422" i="16"/>
  <c r="CJ422" i="16"/>
  <c r="CK422" i="16"/>
  <c r="CL422" i="16"/>
  <c r="DC422" i="16"/>
  <c r="DD422" i="16"/>
  <c r="DE422" i="16"/>
  <c r="DF422" i="16"/>
  <c r="DG422" i="16"/>
  <c r="DH422" i="16"/>
  <c r="DI422" i="16"/>
  <c r="DJ422" i="16"/>
  <c r="DK422" i="16"/>
  <c r="DL422" i="16"/>
  <c r="DM422" i="16"/>
  <c r="DN422" i="16"/>
  <c r="DQ422" i="16"/>
  <c r="DR422" i="16"/>
  <c r="DS422" i="16"/>
  <c r="DT422" i="16"/>
  <c r="DU422" i="16"/>
  <c r="DV422" i="16"/>
  <c r="DW422" i="16"/>
  <c r="DX422" i="16"/>
  <c r="DY422" i="16"/>
  <c r="DZ422" i="16"/>
  <c r="EA422" i="16"/>
  <c r="EB422" i="16"/>
  <c r="B423" i="16" l="1"/>
  <c r="AD423" i="16"/>
  <c r="AP423" i="16"/>
  <c r="BB423" i="16"/>
  <c r="FG423" i="16"/>
  <c r="FH423" i="16"/>
  <c r="FI423" i="16"/>
  <c r="FJ423" i="16"/>
  <c r="FK423" i="16"/>
  <c r="FL423" i="16"/>
  <c r="FM423" i="16"/>
  <c r="FN423" i="16"/>
  <c r="FO423" i="16"/>
  <c r="FP423" i="16"/>
  <c r="FQ423" i="16"/>
  <c r="FR423" i="16"/>
  <c r="CA424" i="16"/>
  <c r="CB424" i="16"/>
  <c r="CC424" i="16"/>
  <c r="CD424" i="16"/>
  <c r="CE424" i="16"/>
  <c r="CF424" i="16"/>
  <c r="CG424" i="16"/>
  <c r="CH424" i="16"/>
  <c r="CI424" i="16"/>
  <c r="CJ424" i="16"/>
  <c r="CK424" i="16"/>
  <c r="CL424" i="16"/>
  <c r="DC424" i="16"/>
  <c r="DD424" i="16"/>
  <c r="DE424" i="16"/>
  <c r="DF424" i="16"/>
  <c r="DG424" i="16"/>
  <c r="DH424" i="16"/>
  <c r="DI424" i="16"/>
  <c r="DJ424" i="16"/>
  <c r="DK424" i="16"/>
  <c r="DL424" i="16"/>
  <c r="DM424" i="16"/>
  <c r="DN424" i="16"/>
  <c r="DQ424" i="16"/>
  <c r="DR424" i="16"/>
  <c r="DS424" i="16"/>
  <c r="DT424" i="16"/>
  <c r="DU424" i="16"/>
  <c r="DV424" i="16"/>
  <c r="DW424" i="16"/>
  <c r="DX424" i="16"/>
  <c r="DY424" i="16"/>
  <c r="DZ424" i="16"/>
  <c r="EA424" i="16"/>
  <c r="EB424" i="16"/>
  <c r="B425" i="16" l="1"/>
  <c r="AD425" i="16"/>
  <c r="AP425" i="16"/>
  <c r="BB425" i="16"/>
  <c r="FG425" i="16"/>
  <c r="FH425" i="16"/>
  <c r="FI425" i="16"/>
  <c r="FJ425" i="16"/>
  <c r="FK425" i="16"/>
  <c r="FL425" i="16"/>
  <c r="FM425" i="16"/>
  <c r="FN425" i="16"/>
  <c r="FO425" i="16"/>
  <c r="FP425" i="16"/>
  <c r="FQ425" i="16"/>
  <c r="FR425" i="16"/>
  <c r="CA426" i="16"/>
  <c r="CB426" i="16"/>
  <c r="CC426" i="16"/>
  <c r="CD426" i="16"/>
  <c r="CE426" i="16"/>
  <c r="CF426" i="16"/>
  <c r="CG426" i="16"/>
  <c r="CH426" i="16"/>
  <c r="CI426" i="16"/>
  <c r="CJ426" i="16"/>
  <c r="CK426" i="16"/>
  <c r="CL426" i="16"/>
  <c r="DC426" i="16"/>
  <c r="DD426" i="16"/>
  <c r="DE426" i="16"/>
  <c r="DF426" i="16"/>
  <c r="DG426" i="16"/>
  <c r="DH426" i="16"/>
  <c r="DI426" i="16"/>
  <c r="DJ426" i="16"/>
  <c r="DK426" i="16"/>
  <c r="DL426" i="16"/>
  <c r="DM426" i="16"/>
  <c r="DN426" i="16"/>
  <c r="DQ426" i="16"/>
  <c r="DR426" i="16"/>
  <c r="DS426" i="16"/>
  <c r="DT426" i="16"/>
  <c r="DU426" i="16"/>
  <c r="DV426" i="16"/>
  <c r="DW426" i="16"/>
  <c r="DX426" i="16"/>
  <c r="DY426" i="16"/>
  <c r="DZ426" i="16"/>
  <c r="EA426" i="16"/>
  <c r="EB426" i="16"/>
  <c r="B427" i="16" l="1"/>
  <c r="AD427" i="16"/>
  <c r="AP427" i="16"/>
  <c r="BB427" i="16"/>
  <c r="FG427" i="16"/>
  <c r="FH427" i="16"/>
  <c r="FI427" i="16"/>
  <c r="FJ427" i="16"/>
  <c r="FK427" i="16"/>
  <c r="FL427" i="16"/>
  <c r="FM427" i="16"/>
  <c r="FN427" i="16"/>
  <c r="FO427" i="16"/>
  <c r="FP427" i="16"/>
  <c r="FQ427" i="16"/>
  <c r="FR427" i="16"/>
  <c r="CA428" i="16"/>
  <c r="CB428" i="16"/>
  <c r="CC428" i="16"/>
  <c r="CD428" i="16"/>
  <c r="CE428" i="16"/>
  <c r="CF428" i="16"/>
  <c r="CG428" i="16"/>
  <c r="CH428" i="16"/>
  <c r="CI428" i="16"/>
  <c r="CJ428" i="16"/>
  <c r="CK428" i="16"/>
  <c r="CL428" i="16"/>
  <c r="DC428" i="16"/>
  <c r="DD428" i="16"/>
  <c r="DE428" i="16"/>
  <c r="DF428" i="16"/>
  <c r="DG428" i="16"/>
  <c r="DH428" i="16"/>
  <c r="DI428" i="16"/>
  <c r="DJ428" i="16"/>
  <c r="DK428" i="16"/>
  <c r="DL428" i="16"/>
  <c r="DM428" i="16"/>
  <c r="DN428" i="16"/>
  <c r="DQ428" i="16"/>
  <c r="DR428" i="16"/>
  <c r="DS428" i="16"/>
  <c r="DT428" i="16"/>
  <c r="DU428" i="16"/>
  <c r="DV428" i="16"/>
  <c r="DW428" i="16"/>
  <c r="DX428" i="16"/>
  <c r="DY428" i="16"/>
  <c r="DZ428" i="16"/>
  <c r="EA428" i="16"/>
  <c r="EB428" i="16"/>
  <c r="B429" i="16" l="1"/>
  <c r="AD429" i="16"/>
  <c r="AP429" i="16"/>
  <c r="BB429" i="16"/>
  <c r="FG429" i="16"/>
  <c r="FH429" i="16"/>
  <c r="FI429" i="16"/>
  <c r="FJ429" i="16"/>
  <c r="FK429" i="16"/>
  <c r="FL429" i="16"/>
  <c r="FM429" i="16"/>
  <c r="FN429" i="16"/>
  <c r="FO429" i="16"/>
  <c r="FP429" i="16"/>
  <c r="FQ429" i="16"/>
  <c r="FR429" i="16"/>
  <c r="CA430" i="16"/>
  <c r="CB430" i="16"/>
  <c r="CC430" i="16"/>
  <c r="CD430" i="16"/>
  <c r="CE430" i="16"/>
  <c r="CF430" i="16"/>
  <c r="CG430" i="16"/>
  <c r="CH430" i="16"/>
  <c r="CI430" i="16"/>
  <c r="CJ430" i="16"/>
  <c r="CK430" i="16"/>
  <c r="CL430" i="16"/>
  <c r="DC430" i="16"/>
  <c r="DD430" i="16"/>
  <c r="DE430" i="16"/>
  <c r="DF430" i="16"/>
  <c r="DG430" i="16"/>
  <c r="DH430" i="16"/>
  <c r="DI430" i="16"/>
  <c r="DJ430" i="16"/>
  <c r="DK430" i="16"/>
  <c r="DL430" i="16"/>
  <c r="DM430" i="16"/>
  <c r="DN430" i="16"/>
  <c r="DQ430" i="16"/>
  <c r="DR430" i="16"/>
  <c r="DS430" i="16"/>
  <c r="DT430" i="16"/>
  <c r="DU430" i="16"/>
  <c r="DV430" i="16"/>
  <c r="DW430" i="16"/>
  <c r="DX430" i="16"/>
  <c r="DY430" i="16"/>
  <c r="DZ430" i="16"/>
  <c r="EA430" i="16"/>
  <c r="EB430" i="16"/>
  <c r="B431" i="16" l="1"/>
  <c r="AD431" i="16"/>
  <c r="AP431" i="16"/>
  <c r="BB431" i="16"/>
  <c r="FG431" i="16"/>
  <c r="FH431" i="16"/>
  <c r="FI431" i="16"/>
  <c r="FJ431" i="16"/>
  <c r="FK431" i="16"/>
  <c r="FL431" i="16"/>
  <c r="FM431" i="16"/>
  <c r="FN431" i="16"/>
  <c r="FO431" i="16"/>
  <c r="FP431" i="16"/>
  <c r="FQ431" i="16"/>
  <c r="FR431" i="16"/>
  <c r="CA432" i="16"/>
  <c r="CB432" i="16"/>
  <c r="CC432" i="16"/>
  <c r="CD432" i="16"/>
  <c r="CE432" i="16"/>
  <c r="CF432" i="16"/>
  <c r="CG432" i="16"/>
  <c r="CH432" i="16"/>
  <c r="CI432" i="16"/>
  <c r="CJ432" i="16"/>
  <c r="CK432" i="16"/>
  <c r="CL432" i="16"/>
  <c r="DC432" i="16"/>
  <c r="DD432" i="16"/>
  <c r="DE432" i="16"/>
  <c r="DF432" i="16"/>
  <c r="DG432" i="16"/>
  <c r="DH432" i="16"/>
  <c r="DI432" i="16"/>
  <c r="DJ432" i="16"/>
  <c r="DK432" i="16"/>
  <c r="DL432" i="16"/>
  <c r="DM432" i="16"/>
  <c r="DN432" i="16"/>
  <c r="DQ432" i="16"/>
  <c r="DR432" i="16"/>
  <c r="DS432" i="16"/>
  <c r="DT432" i="16"/>
  <c r="DU432" i="16"/>
  <c r="DV432" i="16"/>
  <c r="DW432" i="16"/>
  <c r="DX432" i="16"/>
  <c r="DY432" i="16"/>
  <c r="DZ432" i="16"/>
  <c r="EA432" i="16"/>
  <c r="EB432" i="16"/>
  <c r="B433" i="16" l="1"/>
  <c r="AD433" i="16"/>
  <c r="AP433" i="16"/>
  <c r="BB433" i="16"/>
  <c r="FG433" i="16"/>
  <c r="FH433" i="16"/>
  <c r="FI433" i="16"/>
  <c r="FJ433" i="16"/>
  <c r="FK433" i="16"/>
  <c r="FL433" i="16"/>
  <c r="FM433" i="16"/>
  <c r="FN433" i="16"/>
  <c r="FO433" i="16"/>
  <c r="FP433" i="16"/>
  <c r="FQ433" i="16"/>
  <c r="FR433" i="16"/>
  <c r="CA434" i="16"/>
  <c r="CB434" i="16"/>
  <c r="CC434" i="16"/>
  <c r="CD434" i="16"/>
  <c r="CE434" i="16"/>
  <c r="CF434" i="16"/>
  <c r="CG434" i="16"/>
  <c r="CH434" i="16"/>
  <c r="CI434" i="16"/>
  <c r="CJ434" i="16"/>
  <c r="CK434" i="16"/>
  <c r="CL434" i="16"/>
  <c r="DC434" i="16"/>
  <c r="DD434" i="16"/>
  <c r="DE434" i="16"/>
  <c r="DF434" i="16"/>
  <c r="DG434" i="16"/>
  <c r="DH434" i="16"/>
  <c r="DI434" i="16"/>
  <c r="DJ434" i="16"/>
  <c r="DK434" i="16"/>
  <c r="DL434" i="16"/>
  <c r="DM434" i="16"/>
  <c r="DN434" i="16"/>
  <c r="DQ434" i="16"/>
  <c r="DR434" i="16"/>
  <c r="DS434" i="16"/>
  <c r="DT434" i="16"/>
  <c r="DU434" i="16"/>
  <c r="DV434" i="16"/>
  <c r="DW434" i="16"/>
  <c r="DX434" i="16"/>
  <c r="DY434" i="16"/>
  <c r="DZ434" i="16"/>
  <c r="EA434" i="16"/>
  <c r="EB434" i="16"/>
  <c r="B435" i="16" l="1"/>
  <c r="AD435" i="16"/>
  <c r="AP435" i="16"/>
  <c r="BB435" i="16"/>
  <c r="FG435" i="16"/>
  <c r="FH435" i="16"/>
  <c r="FI435" i="16"/>
  <c r="FJ435" i="16"/>
  <c r="FK435" i="16"/>
  <c r="FL435" i="16"/>
  <c r="FM435" i="16"/>
  <c r="FN435" i="16"/>
  <c r="FO435" i="16"/>
  <c r="FP435" i="16"/>
  <c r="FQ435" i="16"/>
  <c r="FR435" i="16"/>
  <c r="CA436" i="16"/>
  <c r="CB436" i="16"/>
  <c r="CC436" i="16"/>
  <c r="CD436" i="16"/>
  <c r="CE436" i="16"/>
  <c r="CF436" i="16"/>
  <c r="CG436" i="16"/>
  <c r="CH436" i="16"/>
  <c r="CI436" i="16"/>
  <c r="CJ436" i="16"/>
  <c r="CK436" i="16"/>
  <c r="CL436" i="16"/>
  <c r="DC436" i="16"/>
  <c r="DD436" i="16"/>
  <c r="DE436" i="16"/>
  <c r="DF436" i="16"/>
  <c r="DG436" i="16"/>
  <c r="DH436" i="16"/>
  <c r="DI436" i="16"/>
  <c r="DJ436" i="16"/>
  <c r="DK436" i="16"/>
  <c r="DL436" i="16"/>
  <c r="DM436" i="16"/>
  <c r="DN436" i="16"/>
  <c r="DQ436" i="16"/>
  <c r="DR436" i="16"/>
  <c r="DS436" i="16"/>
  <c r="DT436" i="16"/>
  <c r="DU436" i="16"/>
  <c r="DV436" i="16"/>
  <c r="DW436" i="16"/>
  <c r="DX436" i="16"/>
  <c r="DY436" i="16"/>
  <c r="DZ436" i="16"/>
  <c r="EA436" i="16"/>
  <c r="EB436" i="16"/>
  <c r="B437" i="16" l="1"/>
  <c r="AD437" i="16"/>
  <c r="AP437" i="16"/>
  <c r="BB437" i="16"/>
  <c r="FG437" i="16"/>
  <c r="FH437" i="16"/>
  <c r="FI437" i="16"/>
  <c r="FJ437" i="16"/>
  <c r="FK437" i="16"/>
  <c r="FL437" i="16"/>
  <c r="FM437" i="16"/>
  <c r="FN437" i="16"/>
  <c r="FO437" i="16"/>
  <c r="FP437" i="16"/>
  <c r="FQ437" i="16"/>
  <c r="FR437" i="16"/>
  <c r="CA438" i="16"/>
  <c r="CB438" i="16"/>
  <c r="CC438" i="16"/>
  <c r="CD438" i="16"/>
  <c r="CE438" i="16"/>
  <c r="CF438" i="16"/>
  <c r="CG438" i="16"/>
  <c r="CH438" i="16"/>
  <c r="CI438" i="16"/>
  <c r="CJ438" i="16"/>
  <c r="CK438" i="16"/>
  <c r="CL438" i="16"/>
  <c r="DC438" i="16"/>
  <c r="DD438" i="16"/>
  <c r="DE438" i="16"/>
  <c r="DF438" i="16"/>
  <c r="DG438" i="16"/>
  <c r="DH438" i="16"/>
  <c r="DI438" i="16"/>
  <c r="DJ438" i="16"/>
  <c r="DK438" i="16"/>
  <c r="DL438" i="16"/>
  <c r="DM438" i="16"/>
  <c r="DN438" i="16"/>
  <c r="DQ438" i="16"/>
  <c r="DR438" i="16"/>
  <c r="DS438" i="16"/>
  <c r="DT438" i="16"/>
  <c r="DU438" i="16"/>
  <c r="DV438" i="16"/>
  <c r="DW438" i="16"/>
  <c r="DX438" i="16"/>
  <c r="DY438" i="16"/>
  <c r="DZ438" i="16"/>
  <c r="EA438" i="16"/>
  <c r="EB438" i="16"/>
  <c r="B439" i="16" l="1"/>
  <c r="AD439" i="16"/>
  <c r="AP439" i="16"/>
  <c r="BB439" i="16"/>
  <c r="FG439" i="16"/>
  <c r="FH439" i="16"/>
  <c r="FI439" i="16"/>
  <c r="FJ439" i="16"/>
  <c r="FK439" i="16"/>
  <c r="FL439" i="16"/>
  <c r="FM439" i="16"/>
  <c r="FN439" i="16"/>
  <c r="FO439" i="16"/>
  <c r="FP439" i="16"/>
  <c r="FQ439" i="16"/>
  <c r="FR439" i="16"/>
  <c r="CA440" i="16"/>
  <c r="CB440" i="16"/>
  <c r="CC440" i="16"/>
  <c r="CD440" i="16"/>
  <c r="CE440" i="16"/>
  <c r="CF440" i="16"/>
  <c r="CG440" i="16"/>
  <c r="CH440" i="16"/>
  <c r="CI440" i="16"/>
  <c r="CJ440" i="16"/>
  <c r="CK440" i="16"/>
  <c r="CL440" i="16"/>
  <c r="DC440" i="16"/>
  <c r="DD440" i="16"/>
  <c r="DE440" i="16"/>
  <c r="DF440" i="16"/>
  <c r="DG440" i="16"/>
  <c r="DH440" i="16"/>
  <c r="DI440" i="16"/>
  <c r="DJ440" i="16"/>
  <c r="DK440" i="16"/>
  <c r="DL440" i="16"/>
  <c r="DM440" i="16"/>
  <c r="DN440" i="16"/>
  <c r="DQ440" i="16"/>
  <c r="DR440" i="16"/>
  <c r="DS440" i="16"/>
  <c r="DT440" i="16"/>
  <c r="DU440" i="16"/>
  <c r="DV440" i="16"/>
  <c r="DW440" i="16"/>
  <c r="DX440" i="16"/>
  <c r="DY440" i="16"/>
  <c r="DZ440" i="16"/>
  <c r="EA440" i="16"/>
  <c r="EB440" i="16"/>
  <c r="B441" i="16" l="1"/>
  <c r="AD441" i="16"/>
  <c r="AP441" i="16"/>
  <c r="BB441" i="16"/>
  <c r="FG441" i="16"/>
  <c r="FH441" i="16"/>
  <c r="FI441" i="16"/>
  <c r="FJ441" i="16"/>
  <c r="FK441" i="16"/>
  <c r="FL441" i="16"/>
  <c r="FM441" i="16"/>
  <c r="FN441" i="16"/>
  <c r="FO441" i="16"/>
  <c r="FP441" i="16"/>
  <c r="FQ441" i="16"/>
  <c r="FR441" i="16"/>
  <c r="CA442" i="16"/>
  <c r="CB442" i="16"/>
  <c r="CC442" i="16"/>
  <c r="CD442" i="16"/>
  <c r="CE442" i="16"/>
  <c r="CF442" i="16"/>
  <c r="CG442" i="16"/>
  <c r="CH442" i="16"/>
  <c r="CI442" i="16"/>
  <c r="CJ442" i="16"/>
  <c r="CK442" i="16"/>
  <c r="CL442" i="16"/>
  <c r="DC442" i="16"/>
  <c r="DD442" i="16"/>
  <c r="DE442" i="16"/>
  <c r="DF442" i="16"/>
  <c r="DG442" i="16"/>
  <c r="DH442" i="16"/>
  <c r="DI442" i="16"/>
  <c r="DJ442" i="16"/>
  <c r="DK442" i="16"/>
  <c r="DL442" i="16"/>
  <c r="DM442" i="16"/>
  <c r="DN442" i="16"/>
  <c r="DQ442" i="16"/>
  <c r="DR442" i="16"/>
  <c r="DS442" i="16"/>
  <c r="DT442" i="16"/>
  <c r="DU442" i="16"/>
  <c r="DV442" i="16"/>
  <c r="DW442" i="16"/>
  <c r="DX442" i="16"/>
  <c r="DY442" i="16"/>
  <c r="DZ442" i="16"/>
  <c r="EA442" i="16"/>
  <c r="EB442" i="16"/>
  <c r="B443" i="16" l="1"/>
  <c r="AD443" i="16"/>
  <c r="AP443" i="16"/>
  <c r="BB443" i="16"/>
  <c r="FG443" i="16"/>
  <c r="FH443" i="16"/>
  <c r="FI443" i="16"/>
  <c r="FJ443" i="16"/>
  <c r="FK443" i="16"/>
  <c r="FL443" i="16"/>
  <c r="FM443" i="16"/>
  <c r="FN443" i="16"/>
  <c r="FO443" i="16"/>
  <c r="FP443" i="16"/>
  <c r="FQ443" i="16"/>
  <c r="FR443" i="16"/>
  <c r="CA444" i="16"/>
  <c r="CB444" i="16"/>
  <c r="CC444" i="16"/>
  <c r="CD444" i="16"/>
  <c r="CE444" i="16"/>
  <c r="CF444" i="16"/>
  <c r="CG444" i="16"/>
  <c r="CH444" i="16"/>
  <c r="CI444" i="16"/>
  <c r="CJ444" i="16"/>
  <c r="CK444" i="16"/>
  <c r="CL444" i="16"/>
  <c r="DC444" i="16"/>
  <c r="DD444" i="16"/>
  <c r="DE444" i="16"/>
  <c r="DF444" i="16"/>
  <c r="DG444" i="16"/>
  <c r="DH444" i="16"/>
  <c r="DI444" i="16"/>
  <c r="DJ444" i="16"/>
  <c r="DK444" i="16"/>
  <c r="DL444" i="16"/>
  <c r="DM444" i="16"/>
  <c r="DN444" i="16"/>
  <c r="DQ444" i="16"/>
  <c r="DR444" i="16"/>
  <c r="DS444" i="16"/>
  <c r="DT444" i="16"/>
  <c r="DU444" i="16"/>
  <c r="DV444" i="16"/>
  <c r="DW444" i="16"/>
  <c r="DX444" i="16"/>
  <c r="DY444" i="16"/>
  <c r="DZ444" i="16"/>
  <c r="EA444" i="16"/>
  <c r="EB444" i="16"/>
  <c r="B445" i="16" l="1"/>
  <c r="AD445" i="16"/>
  <c r="AP445" i="16"/>
  <c r="BB445" i="16"/>
  <c r="FG445" i="16"/>
  <c r="FH445" i="16"/>
  <c r="FI445" i="16"/>
  <c r="FJ445" i="16"/>
  <c r="FK445" i="16"/>
  <c r="FL445" i="16"/>
  <c r="FM445" i="16"/>
  <c r="FN445" i="16"/>
  <c r="FO445" i="16"/>
  <c r="FP445" i="16"/>
  <c r="FQ445" i="16"/>
  <c r="FR445" i="16"/>
  <c r="CA446" i="16"/>
  <c r="CB446" i="16"/>
  <c r="CC446" i="16"/>
  <c r="CD446" i="16"/>
  <c r="CE446" i="16"/>
  <c r="CF446" i="16"/>
  <c r="CG446" i="16"/>
  <c r="CH446" i="16"/>
  <c r="CI446" i="16"/>
  <c r="CJ446" i="16"/>
  <c r="CK446" i="16"/>
  <c r="CL446" i="16"/>
  <c r="DC446" i="16"/>
  <c r="DD446" i="16"/>
  <c r="DE446" i="16"/>
  <c r="DF446" i="16"/>
  <c r="DG446" i="16"/>
  <c r="DH446" i="16"/>
  <c r="DI446" i="16"/>
  <c r="DJ446" i="16"/>
  <c r="DK446" i="16"/>
  <c r="DL446" i="16"/>
  <c r="DM446" i="16"/>
  <c r="DN446" i="16"/>
  <c r="DQ446" i="16"/>
  <c r="DR446" i="16"/>
  <c r="DS446" i="16"/>
  <c r="DT446" i="16"/>
  <c r="DU446" i="16"/>
  <c r="DV446" i="16"/>
  <c r="DW446" i="16"/>
  <c r="DX446" i="16"/>
  <c r="DY446" i="16"/>
  <c r="DZ446" i="16"/>
  <c r="EA446" i="16"/>
  <c r="EB446" i="16"/>
  <c r="B447" i="16" l="1"/>
  <c r="AD447" i="16"/>
  <c r="AP447" i="16"/>
  <c r="BB447" i="16"/>
  <c r="FG447" i="16"/>
  <c r="FH447" i="16"/>
  <c r="FI447" i="16"/>
  <c r="FJ447" i="16"/>
  <c r="FK447" i="16"/>
  <c r="FL447" i="16"/>
  <c r="FM447" i="16"/>
  <c r="FN447" i="16"/>
  <c r="FO447" i="16"/>
  <c r="FP447" i="16"/>
  <c r="FQ447" i="16"/>
  <c r="FR447" i="16"/>
  <c r="CA448" i="16"/>
  <c r="CB448" i="16"/>
  <c r="CC448" i="16"/>
  <c r="CD448" i="16"/>
  <c r="CE448" i="16"/>
  <c r="CF448" i="16"/>
  <c r="CG448" i="16"/>
  <c r="CH448" i="16"/>
  <c r="CI448" i="16"/>
  <c r="CJ448" i="16"/>
  <c r="CK448" i="16"/>
  <c r="CL448" i="16"/>
  <c r="DC448" i="16"/>
  <c r="DD448" i="16"/>
  <c r="DE448" i="16"/>
  <c r="DF448" i="16"/>
  <c r="DG448" i="16"/>
  <c r="DH448" i="16"/>
  <c r="DI448" i="16"/>
  <c r="DJ448" i="16"/>
  <c r="DK448" i="16"/>
  <c r="DL448" i="16"/>
  <c r="DM448" i="16"/>
  <c r="DN448" i="16"/>
  <c r="DQ448" i="16"/>
  <c r="DR448" i="16"/>
  <c r="DS448" i="16"/>
  <c r="DT448" i="16"/>
  <c r="DU448" i="16"/>
  <c r="DV448" i="16"/>
  <c r="DW448" i="16"/>
  <c r="DX448" i="16"/>
  <c r="DY448" i="16"/>
  <c r="DZ448" i="16"/>
  <c r="EA448" i="16"/>
  <c r="EB448" i="16"/>
  <c r="B449" i="16" l="1"/>
  <c r="AD449" i="16"/>
  <c r="AP449" i="16"/>
  <c r="BB449" i="16"/>
  <c r="FG449" i="16"/>
  <c r="FH449" i="16"/>
  <c r="FI449" i="16"/>
  <c r="FJ449" i="16"/>
  <c r="FK449" i="16"/>
  <c r="FL449" i="16"/>
  <c r="FM449" i="16"/>
  <c r="FN449" i="16"/>
  <c r="FO449" i="16"/>
  <c r="FP449" i="16"/>
  <c r="FQ449" i="16"/>
  <c r="FR449" i="16"/>
  <c r="CA450" i="16"/>
  <c r="CB450" i="16"/>
  <c r="CC450" i="16"/>
  <c r="CD450" i="16"/>
  <c r="CE450" i="16"/>
  <c r="CF450" i="16"/>
  <c r="CG450" i="16"/>
  <c r="CH450" i="16"/>
  <c r="CI450" i="16"/>
  <c r="CJ450" i="16"/>
  <c r="CK450" i="16"/>
  <c r="CL450" i="16"/>
  <c r="DC450" i="16"/>
  <c r="DD450" i="16"/>
  <c r="DE450" i="16"/>
  <c r="DF450" i="16"/>
  <c r="DG450" i="16"/>
  <c r="DH450" i="16"/>
  <c r="DI450" i="16"/>
  <c r="DJ450" i="16"/>
  <c r="DK450" i="16"/>
  <c r="DL450" i="16"/>
  <c r="DM450" i="16"/>
  <c r="DN450" i="16"/>
  <c r="DQ450" i="16"/>
  <c r="DR450" i="16"/>
  <c r="DS450" i="16"/>
  <c r="DT450" i="16"/>
  <c r="DU450" i="16"/>
  <c r="DV450" i="16"/>
  <c r="DW450" i="16"/>
  <c r="DX450" i="16"/>
  <c r="DY450" i="16"/>
  <c r="DZ450" i="16"/>
  <c r="EA450" i="16"/>
  <c r="EB450" i="16"/>
  <c r="B451" i="16" l="1"/>
  <c r="AD451" i="16"/>
  <c r="AP451" i="16"/>
  <c r="BB451" i="16"/>
  <c r="FG451" i="16"/>
  <c r="FH451" i="16"/>
  <c r="FI451" i="16"/>
  <c r="FJ451" i="16"/>
  <c r="FK451" i="16"/>
  <c r="FL451" i="16"/>
  <c r="FM451" i="16"/>
  <c r="FN451" i="16"/>
  <c r="FO451" i="16"/>
  <c r="FP451" i="16"/>
  <c r="FQ451" i="16"/>
  <c r="FR451" i="16"/>
  <c r="CA452" i="16"/>
  <c r="CB452" i="16"/>
  <c r="CC452" i="16"/>
  <c r="CD452" i="16"/>
  <c r="CE452" i="16"/>
  <c r="CF452" i="16"/>
  <c r="CG452" i="16"/>
  <c r="CH452" i="16"/>
  <c r="CI452" i="16"/>
  <c r="CJ452" i="16"/>
  <c r="CK452" i="16"/>
  <c r="CL452" i="16"/>
  <c r="DC452" i="16"/>
  <c r="DD452" i="16"/>
  <c r="DE452" i="16"/>
  <c r="DF452" i="16"/>
  <c r="DG452" i="16"/>
  <c r="DH452" i="16"/>
  <c r="DI452" i="16"/>
  <c r="DJ452" i="16"/>
  <c r="DK452" i="16"/>
  <c r="DL452" i="16"/>
  <c r="DM452" i="16"/>
  <c r="DN452" i="16"/>
  <c r="DQ452" i="16"/>
  <c r="DR452" i="16"/>
  <c r="DS452" i="16"/>
  <c r="DT452" i="16"/>
  <c r="DU452" i="16"/>
  <c r="DV452" i="16"/>
  <c r="DW452" i="16"/>
  <c r="DX452" i="16"/>
  <c r="DY452" i="16"/>
  <c r="DZ452" i="16"/>
  <c r="EA452" i="16"/>
  <c r="EB452" i="16"/>
  <c r="B453" i="16" l="1"/>
  <c r="AD453" i="16"/>
  <c r="AP453" i="16"/>
  <c r="BB453" i="16"/>
  <c r="FG453" i="16"/>
  <c r="FH453" i="16"/>
  <c r="FI453" i="16"/>
  <c r="FJ453" i="16"/>
  <c r="FK453" i="16"/>
  <c r="FL453" i="16"/>
  <c r="FM453" i="16"/>
  <c r="FN453" i="16"/>
  <c r="FO453" i="16"/>
  <c r="FP453" i="16"/>
  <c r="FQ453" i="16"/>
  <c r="FR453" i="16"/>
  <c r="CA454" i="16"/>
  <c r="CB454" i="16"/>
  <c r="CC454" i="16"/>
  <c r="CD454" i="16"/>
  <c r="CE454" i="16"/>
  <c r="CF454" i="16"/>
  <c r="CG454" i="16"/>
  <c r="CH454" i="16"/>
  <c r="CI454" i="16"/>
  <c r="CJ454" i="16"/>
  <c r="CK454" i="16"/>
  <c r="CL454" i="16"/>
  <c r="DC454" i="16"/>
  <c r="DD454" i="16"/>
  <c r="DE454" i="16"/>
  <c r="DF454" i="16"/>
  <c r="DG454" i="16"/>
  <c r="DH454" i="16"/>
  <c r="DI454" i="16"/>
  <c r="DJ454" i="16"/>
  <c r="DK454" i="16"/>
  <c r="DL454" i="16"/>
  <c r="DM454" i="16"/>
  <c r="DN454" i="16"/>
  <c r="DQ454" i="16"/>
  <c r="DR454" i="16"/>
  <c r="DS454" i="16"/>
  <c r="DT454" i="16"/>
  <c r="DU454" i="16"/>
  <c r="DV454" i="16"/>
  <c r="DW454" i="16"/>
  <c r="DX454" i="16"/>
  <c r="DY454" i="16"/>
  <c r="DZ454" i="16"/>
  <c r="EA454" i="16"/>
  <c r="EB454" i="16"/>
  <c r="B455" i="16" l="1"/>
  <c r="AD455" i="16"/>
  <c r="AP455" i="16"/>
  <c r="BB455" i="16"/>
  <c r="FG455" i="16"/>
  <c r="FH455" i="16"/>
  <c r="FI455" i="16"/>
  <c r="FJ455" i="16"/>
  <c r="FK455" i="16"/>
  <c r="FL455" i="16"/>
  <c r="FM455" i="16"/>
  <c r="FN455" i="16"/>
  <c r="FO455" i="16"/>
  <c r="FP455" i="16"/>
  <c r="FQ455" i="16"/>
  <c r="FR455" i="16"/>
  <c r="CA456" i="16"/>
  <c r="CB456" i="16"/>
  <c r="CC456" i="16"/>
  <c r="CD456" i="16"/>
  <c r="CE456" i="16"/>
  <c r="CF456" i="16"/>
  <c r="CG456" i="16"/>
  <c r="CH456" i="16"/>
  <c r="CI456" i="16"/>
  <c r="CJ456" i="16"/>
  <c r="CK456" i="16"/>
  <c r="CL456" i="16"/>
  <c r="DC456" i="16"/>
  <c r="DD456" i="16"/>
  <c r="DE456" i="16"/>
  <c r="DF456" i="16"/>
  <c r="DG456" i="16"/>
  <c r="DH456" i="16"/>
  <c r="DI456" i="16"/>
  <c r="DJ456" i="16"/>
  <c r="DK456" i="16"/>
  <c r="DL456" i="16"/>
  <c r="DM456" i="16"/>
  <c r="DN456" i="16"/>
  <c r="DQ456" i="16"/>
  <c r="DR456" i="16"/>
  <c r="DS456" i="16"/>
  <c r="DT456" i="16"/>
  <c r="DU456" i="16"/>
  <c r="DV456" i="16"/>
  <c r="DW456" i="16"/>
  <c r="DX456" i="16"/>
  <c r="DY456" i="16"/>
  <c r="DZ456" i="16"/>
  <c r="EA456" i="16"/>
  <c r="EB456" i="16"/>
  <c r="B457" i="16" l="1"/>
  <c r="AD457" i="16"/>
  <c r="AP457" i="16"/>
  <c r="BB457" i="16"/>
  <c r="FG457" i="16"/>
  <c r="FH457" i="16"/>
  <c r="FI457" i="16"/>
  <c r="FJ457" i="16"/>
  <c r="FK457" i="16"/>
  <c r="FL457" i="16"/>
  <c r="FM457" i="16"/>
  <c r="FN457" i="16"/>
  <c r="FO457" i="16"/>
  <c r="FP457" i="16"/>
  <c r="FQ457" i="16"/>
  <c r="FR457" i="16"/>
  <c r="CA458" i="16"/>
  <c r="CB458" i="16"/>
  <c r="CC458" i="16"/>
  <c r="CD458" i="16"/>
  <c r="CE458" i="16"/>
  <c r="CF458" i="16"/>
  <c r="CG458" i="16"/>
  <c r="CH458" i="16"/>
  <c r="CI458" i="16"/>
  <c r="CJ458" i="16"/>
  <c r="CK458" i="16"/>
  <c r="CL458" i="16"/>
  <c r="DC458" i="16"/>
  <c r="DD458" i="16"/>
  <c r="DE458" i="16"/>
  <c r="DF458" i="16"/>
  <c r="DG458" i="16"/>
  <c r="DH458" i="16"/>
  <c r="DI458" i="16"/>
  <c r="DJ458" i="16"/>
  <c r="DK458" i="16"/>
  <c r="DL458" i="16"/>
  <c r="DM458" i="16"/>
  <c r="DN458" i="16"/>
  <c r="DQ458" i="16"/>
  <c r="DR458" i="16"/>
  <c r="DS458" i="16"/>
  <c r="DT458" i="16"/>
  <c r="DU458" i="16"/>
  <c r="DV458" i="16"/>
  <c r="DW458" i="16"/>
  <c r="DX458" i="16"/>
  <c r="DY458" i="16"/>
  <c r="DZ458" i="16"/>
  <c r="EA458" i="16"/>
  <c r="EB458" i="16"/>
  <c r="B459" i="16" l="1"/>
  <c r="AD459" i="16"/>
  <c r="AP459" i="16"/>
  <c r="BB459" i="16"/>
  <c r="FG459" i="16"/>
  <c r="FH459" i="16"/>
  <c r="FI459" i="16"/>
  <c r="FJ459" i="16"/>
  <c r="FK459" i="16"/>
  <c r="FL459" i="16"/>
  <c r="FM459" i="16"/>
  <c r="FN459" i="16"/>
  <c r="FO459" i="16"/>
  <c r="FP459" i="16"/>
  <c r="FQ459" i="16"/>
  <c r="FR459" i="16"/>
  <c r="CA460" i="16"/>
  <c r="CB460" i="16"/>
  <c r="CC460" i="16"/>
  <c r="CD460" i="16"/>
  <c r="CE460" i="16"/>
  <c r="CF460" i="16"/>
  <c r="CG460" i="16"/>
  <c r="CH460" i="16"/>
  <c r="CI460" i="16"/>
  <c r="CJ460" i="16"/>
  <c r="CK460" i="16"/>
  <c r="CL460" i="16"/>
  <c r="DC460" i="16"/>
  <c r="DD460" i="16"/>
  <c r="DE460" i="16"/>
  <c r="DF460" i="16"/>
  <c r="DG460" i="16"/>
  <c r="DH460" i="16"/>
  <c r="DI460" i="16"/>
  <c r="DJ460" i="16"/>
  <c r="DK460" i="16"/>
  <c r="DL460" i="16"/>
  <c r="DM460" i="16"/>
  <c r="DN460" i="16"/>
  <c r="DQ460" i="16"/>
  <c r="DR460" i="16"/>
  <c r="DS460" i="16"/>
  <c r="DT460" i="16"/>
  <c r="DU460" i="16"/>
  <c r="DV460" i="16"/>
  <c r="DW460" i="16"/>
  <c r="DX460" i="16"/>
  <c r="DY460" i="16"/>
  <c r="DZ460" i="16"/>
  <c r="EA460" i="16"/>
  <c r="EB460" i="16"/>
  <c r="B461" i="16" l="1"/>
  <c r="AD461" i="16"/>
  <c r="AP461" i="16"/>
  <c r="BB461" i="16"/>
  <c r="FG461" i="16"/>
  <c r="FH461" i="16"/>
  <c r="FI461" i="16"/>
  <c r="FJ461" i="16"/>
  <c r="FK461" i="16"/>
  <c r="FL461" i="16"/>
  <c r="FM461" i="16"/>
  <c r="FN461" i="16"/>
  <c r="FO461" i="16"/>
  <c r="FP461" i="16"/>
  <c r="FQ461" i="16"/>
  <c r="FR461" i="16"/>
  <c r="CA462" i="16"/>
  <c r="CB462" i="16"/>
  <c r="CC462" i="16"/>
  <c r="CD462" i="16"/>
  <c r="CE462" i="16"/>
  <c r="CF462" i="16"/>
  <c r="CG462" i="16"/>
  <c r="CH462" i="16"/>
  <c r="CI462" i="16"/>
  <c r="CJ462" i="16"/>
  <c r="CK462" i="16"/>
  <c r="CL462" i="16"/>
  <c r="DC462" i="16"/>
  <c r="DD462" i="16"/>
  <c r="DE462" i="16"/>
  <c r="DF462" i="16"/>
  <c r="DG462" i="16"/>
  <c r="DH462" i="16"/>
  <c r="DI462" i="16"/>
  <c r="DJ462" i="16"/>
  <c r="DK462" i="16"/>
  <c r="DL462" i="16"/>
  <c r="DM462" i="16"/>
  <c r="DN462" i="16"/>
  <c r="DQ462" i="16"/>
  <c r="DR462" i="16"/>
  <c r="DS462" i="16"/>
  <c r="DT462" i="16"/>
  <c r="DU462" i="16"/>
  <c r="DV462" i="16"/>
  <c r="DW462" i="16"/>
  <c r="DX462" i="16"/>
  <c r="DY462" i="16"/>
  <c r="DZ462" i="16"/>
  <c r="EA462" i="16"/>
  <c r="EB462" i="16"/>
  <c r="B463" i="16" l="1"/>
  <c r="AD463" i="16"/>
  <c r="AP463" i="16"/>
  <c r="BB463" i="16"/>
  <c r="FG463" i="16"/>
  <c r="FH463" i="16"/>
  <c r="FI463" i="16"/>
  <c r="FJ463" i="16"/>
  <c r="FK463" i="16"/>
  <c r="FL463" i="16"/>
  <c r="FM463" i="16"/>
  <c r="FN463" i="16"/>
  <c r="FO463" i="16"/>
  <c r="FP463" i="16"/>
  <c r="FQ463" i="16"/>
  <c r="FR463" i="16"/>
  <c r="CA464" i="16"/>
  <c r="CB464" i="16"/>
  <c r="CC464" i="16"/>
  <c r="CD464" i="16"/>
  <c r="CE464" i="16"/>
  <c r="CF464" i="16"/>
  <c r="CG464" i="16"/>
  <c r="CH464" i="16"/>
  <c r="CI464" i="16"/>
  <c r="CJ464" i="16"/>
  <c r="CK464" i="16"/>
  <c r="CL464" i="16"/>
  <c r="DC464" i="16"/>
  <c r="DD464" i="16"/>
  <c r="DE464" i="16"/>
  <c r="DF464" i="16"/>
  <c r="DG464" i="16"/>
  <c r="DH464" i="16"/>
  <c r="DI464" i="16"/>
  <c r="DJ464" i="16"/>
  <c r="DK464" i="16"/>
  <c r="DL464" i="16"/>
  <c r="DM464" i="16"/>
  <c r="DN464" i="16"/>
  <c r="DQ464" i="16"/>
  <c r="DR464" i="16"/>
  <c r="DS464" i="16"/>
  <c r="DT464" i="16"/>
  <c r="DU464" i="16"/>
  <c r="DV464" i="16"/>
  <c r="DW464" i="16"/>
  <c r="DX464" i="16"/>
  <c r="DY464" i="16"/>
  <c r="DZ464" i="16"/>
  <c r="EA464" i="16"/>
  <c r="EB464" i="16"/>
  <c r="B465" i="16" l="1"/>
  <c r="AD465" i="16"/>
  <c r="AP465" i="16"/>
  <c r="BB465" i="16"/>
  <c r="FG465" i="16"/>
  <c r="FH465" i="16"/>
  <c r="FI465" i="16"/>
  <c r="FJ465" i="16"/>
  <c r="FK465" i="16"/>
  <c r="FL465" i="16"/>
  <c r="FM465" i="16"/>
  <c r="FN465" i="16"/>
  <c r="FO465" i="16"/>
  <c r="FP465" i="16"/>
  <c r="FQ465" i="16"/>
  <c r="FR465" i="16"/>
  <c r="CA466" i="16"/>
  <c r="CB466" i="16"/>
  <c r="CC466" i="16"/>
  <c r="CD466" i="16"/>
  <c r="CE466" i="16"/>
  <c r="CF466" i="16"/>
  <c r="CG466" i="16"/>
  <c r="CH466" i="16"/>
  <c r="CI466" i="16"/>
  <c r="CJ466" i="16"/>
  <c r="CK466" i="16"/>
  <c r="CL466" i="16"/>
  <c r="DC466" i="16"/>
  <c r="DD466" i="16"/>
  <c r="DE466" i="16"/>
  <c r="DF466" i="16"/>
  <c r="DG466" i="16"/>
  <c r="DH466" i="16"/>
  <c r="DI466" i="16"/>
  <c r="DJ466" i="16"/>
  <c r="DK466" i="16"/>
  <c r="DL466" i="16"/>
  <c r="DM466" i="16"/>
  <c r="DN466" i="16"/>
  <c r="DQ466" i="16"/>
  <c r="DR466" i="16"/>
  <c r="DS466" i="16"/>
  <c r="DT466" i="16"/>
  <c r="DU466" i="16"/>
  <c r="DV466" i="16"/>
  <c r="DW466" i="16"/>
  <c r="DX466" i="16"/>
  <c r="DY466" i="16"/>
  <c r="DZ466" i="16"/>
  <c r="EA466" i="16"/>
  <c r="EB466" i="16"/>
  <c r="B467" i="16" l="1"/>
  <c r="AD467" i="16"/>
  <c r="AP467" i="16"/>
  <c r="BB467" i="16"/>
  <c r="FG467" i="16"/>
  <c r="FH467" i="16"/>
  <c r="FI467" i="16"/>
  <c r="FJ467" i="16"/>
  <c r="FK467" i="16"/>
  <c r="FL467" i="16"/>
  <c r="FM467" i="16"/>
  <c r="FN467" i="16"/>
  <c r="FO467" i="16"/>
  <c r="FP467" i="16"/>
  <c r="FQ467" i="16"/>
  <c r="FR467" i="16"/>
  <c r="CA468" i="16"/>
  <c r="CB468" i="16"/>
  <c r="CC468" i="16"/>
  <c r="CD468" i="16"/>
  <c r="CE468" i="16"/>
  <c r="CF468" i="16"/>
  <c r="CG468" i="16"/>
  <c r="CH468" i="16"/>
  <c r="CI468" i="16"/>
  <c r="CJ468" i="16"/>
  <c r="CK468" i="16"/>
  <c r="CL468" i="16"/>
  <c r="DC468" i="16"/>
  <c r="DD468" i="16"/>
  <c r="DE468" i="16"/>
  <c r="DF468" i="16"/>
  <c r="DG468" i="16"/>
  <c r="DH468" i="16"/>
  <c r="DI468" i="16"/>
  <c r="DJ468" i="16"/>
  <c r="DK468" i="16"/>
  <c r="DL468" i="16"/>
  <c r="DM468" i="16"/>
  <c r="DN468" i="16"/>
  <c r="DQ468" i="16"/>
  <c r="DR468" i="16"/>
  <c r="DS468" i="16"/>
  <c r="DT468" i="16"/>
  <c r="DU468" i="16"/>
  <c r="DV468" i="16"/>
  <c r="DW468" i="16"/>
  <c r="DX468" i="16"/>
  <c r="DY468" i="16"/>
  <c r="DZ468" i="16"/>
  <c r="EA468" i="16"/>
  <c r="EB468" i="16"/>
  <c r="B469" i="16" l="1"/>
  <c r="AD469" i="16"/>
  <c r="AP469" i="16"/>
  <c r="BB469" i="16"/>
  <c r="FG469" i="16"/>
  <c r="FH469" i="16"/>
  <c r="FI469" i="16"/>
  <c r="FJ469" i="16"/>
  <c r="FK469" i="16"/>
  <c r="FL469" i="16"/>
  <c r="FM469" i="16"/>
  <c r="FN469" i="16"/>
  <c r="FO469" i="16"/>
  <c r="FP469" i="16"/>
  <c r="FQ469" i="16"/>
  <c r="FR469" i="16"/>
  <c r="CA470" i="16"/>
  <c r="CB470" i="16"/>
  <c r="CC470" i="16"/>
  <c r="CD470" i="16"/>
  <c r="CE470" i="16"/>
  <c r="CF470" i="16"/>
  <c r="CG470" i="16"/>
  <c r="CH470" i="16"/>
  <c r="CI470" i="16"/>
  <c r="CJ470" i="16"/>
  <c r="CK470" i="16"/>
  <c r="CL470" i="16"/>
  <c r="DC470" i="16"/>
  <c r="DD470" i="16"/>
  <c r="DE470" i="16"/>
  <c r="DF470" i="16"/>
  <c r="DG470" i="16"/>
  <c r="DH470" i="16"/>
  <c r="DI470" i="16"/>
  <c r="DJ470" i="16"/>
  <c r="DK470" i="16"/>
  <c r="DL470" i="16"/>
  <c r="DM470" i="16"/>
  <c r="DN470" i="16"/>
  <c r="DQ470" i="16"/>
  <c r="DR470" i="16"/>
  <c r="DS470" i="16"/>
  <c r="DT470" i="16"/>
  <c r="DU470" i="16"/>
  <c r="DV470" i="16"/>
  <c r="DW470" i="16"/>
  <c r="DX470" i="16"/>
  <c r="DY470" i="16"/>
  <c r="DZ470" i="16"/>
  <c r="EA470" i="16"/>
  <c r="EB470" i="16"/>
  <c r="B471" i="16" l="1"/>
  <c r="AD471" i="16"/>
  <c r="AP471" i="16"/>
  <c r="BB471" i="16"/>
  <c r="FG471" i="16"/>
  <c r="FH471" i="16"/>
  <c r="FI471" i="16"/>
  <c r="FJ471" i="16"/>
  <c r="FK471" i="16"/>
  <c r="FL471" i="16"/>
  <c r="FM471" i="16"/>
  <c r="FN471" i="16"/>
  <c r="FO471" i="16"/>
  <c r="FP471" i="16"/>
  <c r="FQ471" i="16"/>
  <c r="FR471" i="16"/>
  <c r="CA472" i="16"/>
  <c r="CB472" i="16"/>
  <c r="CC472" i="16"/>
  <c r="CD472" i="16"/>
  <c r="CE472" i="16"/>
  <c r="CF472" i="16"/>
  <c r="CG472" i="16"/>
  <c r="CH472" i="16"/>
  <c r="CI472" i="16"/>
  <c r="CJ472" i="16"/>
  <c r="CK472" i="16"/>
  <c r="CL472" i="16"/>
  <c r="DC472" i="16"/>
  <c r="DD472" i="16"/>
  <c r="DE472" i="16"/>
  <c r="DF472" i="16"/>
  <c r="DG472" i="16"/>
  <c r="DH472" i="16"/>
  <c r="DI472" i="16"/>
  <c r="DJ472" i="16"/>
  <c r="DK472" i="16"/>
  <c r="DL472" i="16"/>
  <c r="DM472" i="16"/>
  <c r="DN472" i="16"/>
  <c r="DQ472" i="16"/>
  <c r="DR472" i="16"/>
  <c r="DS472" i="16"/>
  <c r="DT472" i="16"/>
  <c r="DU472" i="16"/>
  <c r="DV472" i="16"/>
  <c r="DW472" i="16"/>
  <c r="DX472" i="16"/>
  <c r="DY472" i="16"/>
  <c r="DZ472" i="16"/>
  <c r="EA472" i="16"/>
  <c r="EB472" i="16"/>
  <c r="B473" i="16" l="1"/>
  <c r="AD473" i="16"/>
  <c r="AP473" i="16"/>
  <c r="BB473" i="16"/>
  <c r="FG473" i="16"/>
  <c r="FH473" i="16"/>
  <c r="FI473" i="16"/>
  <c r="FJ473" i="16"/>
  <c r="FK473" i="16"/>
  <c r="FL473" i="16"/>
  <c r="FM473" i="16"/>
  <c r="FN473" i="16"/>
  <c r="FO473" i="16"/>
  <c r="FP473" i="16"/>
  <c r="FQ473" i="16"/>
  <c r="FR473" i="16"/>
  <c r="CA474" i="16"/>
  <c r="CB474" i="16"/>
  <c r="CC474" i="16"/>
  <c r="CD474" i="16"/>
  <c r="CE474" i="16"/>
  <c r="CF474" i="16"/>
  <c r="CG474" i="16"/>
  <c r="CH474" i="16"/>
  <c r="CI474" i="16"/>
  <c r="CJ474" i="16"/>
  <c r="CK474" i="16"/>
  <c r="CL474" i="16"/>
  <c r="DC474" i="16"/>
  <c r="DD474" i="16"/>
  <c r="DE474" i="16"/>
  <c r="DF474" i="16"/>
  <c r="DG474" i="16"/>
  <c r="DH474" i="16"/>
  <c r="DI474" i="16"/>
  <c r="DJ474" i="16"/>
  <c r="DK474" i="16"/>
  <c r="DL474" i="16"/>
  <c r="DM474" i="16"/>
  <c r="DN474" i="16"/>
  <c r="DQ474" i="16"/>
  <c r="DR474" i="16"/>
  <c r="DS474" i="16"/>
  <c r="DT474" i="16"/>
  <c r="DU474" i="16"/>
  <c r="DV474" i="16"/>
  <c r="DW474" i="16"/>
  <c r="DX474" i="16"/>
  <c r="DY474" i="16"/>
  <c r="DZ474" i="16"/>
  <c r="EA474" i="16"/>
  <c r="EB474" i="16"/>
  <c r="B475" i="16" l="1"/>
  <c r="AD475" i="16"/>
  <c r="AP475" i="16"/>
  <c r="BB475" i="16"/>
  <c r="FG475" i="16"/>
  <c r="FH475" i="16"/>
  <c r="FI475" i="16"/>
  <c r="FJ475" i="16"/>
  <c r="FK475" i="16"/>
  <c r="FL475" i="16"/>
  <c r="FM475" i="16"/>
  <c r="FN475" i="16"/>
  <c r="FO475" i="16"/>
  <c r="FP475" i="16"/>
  <c r="FQ475" i="16"/>
  <c r="FR475" i="16"/>
  <c r="CA476" i="16"/>
  <c r="CB476" i="16"/>
  <c r="CC476" i="16"/>
  <c r="CD476" i="16"/>
  <c r="CE476" i="16"/>
  <c r="CF476" i="16"/>
  <c r="CG476" i="16"/>
  <c r="CH476" i="16"/>
  <c r="CI476" i="16"/>
  <c r="CJ476" i="16"/>
  <c r="CK476" i="16"/>
  <c r="CL476" i="16"/>
  <c r="DC476" i="16"/>
  <c r="DD476" i="16"/>
  <c r="DE476" i="16"/>
  <c r="DF476" i="16"/>
  <c r="DG476" i="16"/>
  <c r="DH476" i="16"/>
  <c r="DI476" i="16"/>
  <c r="DJ476" i="16"/>
  <c r="DK476" i="16"/>
  <c r="DL476" i="16"/>
  <c r="DM476" i="16"/>
  <c r="DN476" i="16"/>
  <c r="DQ476" i="16"/>
  <c r="DR476" i="16"/>
  <c r="DS476" i="16"/>
  <c r="DT476" i="16"/>
  <c r="DU476" i="16"/>
  <c r="DV476" i="16"/>
  <c r="DW476" i="16"/>
  <c r="DX476" i="16"/>
  <c r="DY476" i="16"/>
  <c r="DZ476" i="16"/>
  <c r="EA476" i="16"/>
  <c r="EB476" i="16"/>
  <c r="B477" i="16" l="1"/>
  <c r="AD477" i="16"/>
  <c r="AP477" i="16"/>
  <c r="BB477" i="16"/>
  <c r="FG477" i="16"/>
  <c r="FH477" i="16"/>
  <c r="FI477" i="16"/>
  <c r="FJ477" i="16"/>
  <c r="FK477" i="16"/>
  <c r="FL477" i="16"/>
  <c r="FM477" i="16"/>
  <c r="FN477" i="16"/>
  <c r="FO477" i="16"/>
  <c r="FP477" i="16"/>
  <c r="FQ477" i="16"/>
  <c r="FR477" i="16"/>
  <c r="CA478" i="16"/>
  <c r="CB478" i="16"/>
  <c r="CC478" i="16"/>
  <c r="CD478" i="16"/>
  <c r="CE478" i="16"/>
  <c r="CF478" i="16"/>
  <c r="CG478" i="16"/>
  <c r="CH478" i="16"/>
  <c r="CI478" i="16"/>
  <c r="CJ478" i="16"/>
  <c r="CK478" i="16"/>
  <c r="CL478" i="16"/>
  <c r="DC478" i="16"/>
  <c r="DD478" i="16"/>
  <c r="DE478" i="16"/>
  <c r="DF478" i="16"/>
  <c r="DG478" i="16"/>
  <c r="DH478" i="16"/>
  <c r="DI478" i="16"/>
  <c r="DJ478" i="16"/>
  <c r="DK478" i="16"/>
  <c r="DL478" i="16"/>
  <c r="DM478" i="16"/>
  <c r="DN478" i="16"/>
  <c r="DQ478" i="16"/>
  <c r="DR478" i="16"/>
  <c r="DS478" i="16"/>
  <c r="DT478" i="16"/>
  <c r="DU478" i="16"/>
  <c r="DV478" i="16"/>
  <c r="DW478" i="16"/>
  <c r="DX478" i="16"/>
  <c r="DY478" i="16"/>
  <c r="DZ478" i="16"/>
  <c r="EA478" i="16"/>
  <c r="EB478" i="16"/>
  <c r="B479" i="16" l="1"/>
  <c r="AD479" i="16"/>
  <c r="AP479" i="16"/>
  <c r="BB479" i="16"/>
  <c r="FG479" i="16"/>
  <c r="FH479" i="16"/>
  <c r="FI479" i="16"/>
  <c r="FJ479" i="16"/>
  <c r="FK479" i="16"/>
  <c r="FL479" i="16"/>
  <c r="FM479" i="16"/>
  <c r="FN479" i="16"/>
  <c r="FO479" i="16"/>
  <c r="FP479" i="16"/>
  <c r="FQ479" i="16"/>
  <c r="FR479" i="16"/>
  <c r="CA480" i="16"/>
  <c r="CB480" i="16"/>
  <c r="CC480" i="16"/>
  <c r="CD480" i="16"/>
  <c r="CE480" i="16"/>
  <c r="CF480" i="16"/>
  <c r="CG480" i="16"/>
  <c r="CH480" i="16"/>
  <c r="CI480" i="16"/>
  <c r="CJ480" i="16"/>
  <c r="CK480" i="16"/>
  <c r="CL480" i="16"/>
  <c r="DC480" i="16"/>
  <c r="DD480" i="16"/>
  <c r="DE480" i="16"/>
  <c r="DF480" i="16"/>
  <c r="DG480" i="16"/>
  <c r="DH480" i="16"/>
  <c r="DI480" i="16"/>
  <c r="DJ480" i="16"/>
  <c r="DK480" i="16"/>
  <c r="DL480" i="16"/>
  <c r="DM480" i="16"/>
  <c r="DN480" i="16"/>
  <c r="DQ480" i="16"/>
  <c r="DR480" i="16"/>
  <c r="DS480" i="16"/>
  <c r="DT480" i="16"/>
  <c r="DU480" i="16"/>
  <c r="DV480" i="16"/>
  <c r="DW480" i="16"/>
  <c r="DX480" i="16"/>
  <c r="DY480" i="16"/>
  <c r="DZ480" i="16"/>
  <c r="EA480" i="16"/>
  <c r="EB480" i="16"/>
  <c r="B481" i="16" l="1"/>
  <c r="AD481" i="16"/>
  <c r="AP481" i="16"/>
  <c r="BB481" i="16"/>
  <c r="FG481" i="16"/>
  <c r="FH481" i="16"/>
  <c r="FI481" i="16"/>
  <c r="FJ481" i="16"/>
  <c r="FK481" i="16"/>
  <c r="FL481" i="16"/>
  <c r="FM481" i="16"/>
  <c r="FN481" i="16"/>
  <c r="FO481" i="16"/>
  <c r="FP481" i="16"/>
  <c r="FQ481" i="16"/>
  <c r="FR481" i="16"/>
  <c r="CA482" i="16"/>
  <c r="CB482" i="16"/>
  <c r="CC482" i="16"/>
  <c r="CD482" i="16"/>
  <c r="CE482" i="16"/>
  <c r="CF482" i="16"/>
  <c r="CG482" i="16"/>
  <c r="CH482" i="16"/>
  <c r="CI482" i="16"/>
  <c r="CJ482" i="16"/>
  <c r="CK482" i="16"/>
  <c r="CL482" i="16"/>
  <c r="DC482" i="16"/>
  <c r="DD482" i="16"/>
  <c r="DE482" i="16"/>
  <c r="DF482" i="16"/>
  <c r="DG482" i="16"/>
  <c r="DH482" i="16"/>
  <c r="DI482" i="16"/>
  <c r="DJ482" i="16"/>
  <c r="DK482" i="16"/>
  <c r="DL482" i="16"/>
  <c r="DM482" i="16"/>
  <c r="DN482" i="16"/>
  <c r="DQ482" i="16"/>
  <c r="DR482" i="16"/>
  <c r="DS482" i="16"/>
  <c r="DT482" i="16"/>
  <c r="DU482" i="16"/>
  <c r="DV482" i="16"/>
  <c r="DW482" i="16"/>
  <c r="DX482" i="16"/>
  <c r="DY482" i="16"/>
  <c r="DZ482" i="16"/>
  <c r="EA482" i="16"/>
  <c r="EB482" i="16"/>
  <c r="B483" i="16" l="1"/>
  <c r="AD483" i="16"/>
  <c r="AP483" i="16"/>
  <c r="BB483" i="16"/>
  <c r="FG483" i="16"/>
  <c r="FH483" i="16"/>
  <c r="FI483" i="16"/>
  <c r="FJ483" i="16"/>
  <c r="FK483" i="16"/>
  <c r="FL483" i="16"/>
  <c r="FM483" i="16"/>
  <c r="FN483" i="16"/>
  <c r="FO483" i="16"/>
  <c r="FP483" i="16"/>
  <c r="FQ483" i="16"/>
  <c r="FR483" i="16"/>
  <c r="CA484" i="16"/>
  <c r="CB484" i="16"/>
  <c r="CC484" i="16"/>
  <c r="CD484" i="16"/>
  <c r="CE484" i="16"/>
  <c r="CF484" i="16"/>
  <c r="CG484" i="16"/>
  <c r="CH484" i="16"/>
  <c r="CI484" i="16"/>
  <c r="CJ484" i="16"/>
  <c r="CK484" i="16"/>
  <c r="CL484" i="16"/>
  <c r="DC484" i="16"/>
  <c r="DD484" i="16"/>
  <c r="DE484" i="16"/>
  <c r="DF484" i="16"/>
  <c r="DG484" i="16"/>
  <c r="DH484" i="16"/>
  <c r="DI484" i="16"/>
  <c r="DJ484" i="16"/>
  <c r="DK484" i="16"/>
  <c r="DL484" i="16"/>
  <c r="DM484" i="16"/>
  <c r="DN484" i="16"/>
  <c r="DQ484" i="16"/>
  <c r="DR484" i="16"/>
  <c r="DS484" i="16"/>
  <c r="DT484" i="16"/>
  <c r="DU484" i="16"/>
  <c r="DV484" i="16"/>
  <c r="DW484" i="16"/>
  <c r="DX484" i="16"/>
  <c r="DY484" i="16"/>
  <c r="DZ484" i="16"/>
  <c r="EA484" i="16"/>
  <c r="EB484" i="16"/>
  <c r="B485" i="16" l="1"/>
  <c r="AD485" i="16"/>
  <c r="AP485" i="16"/>
  <c r="BB485" i="16"/>
  <c r="FG485" i="16"/>
  <c r="FH485" i="16"/>
  <c r="FI485" i="16"/>
  <c r="FJ485" i="16"/>
  <c r="FK485" i="16"/>
  <c r="FL485" i="16"/>
  <c r="FM485" i="16"/>
  <c r="FN485" i="16"/>
  <c r="FO485" i="16"/>
  <c r="FP485" i="16"/>
  <c r="FQ485" i="16"/>
  <c r="FR485" i="16"/>
  <c r="CA486" i="16"/>
  <c r="CB486" i="16"/>
  <c r="CC486" i="16"/>
  <c r="CD486" i="16"/>
  <c r="CE486" i="16"/>
  <c r="CF486" i="16"/>
  <c r="CG486" i="16"/>
  <c r="CH486" i="16"/>
  <c r="CI486" i="16"/>
  <c r="CJ486" i="16"/>
  <c r="CK486" i="16"/>
  <c r="CL486" i="16"/>
  <c r="DC486" i="16"/>
  <c r="DD486" i="16"/>
  <c r="DE486" i="16"/>
  <c r="DF486" i="16"/>
  <c r="DG486" i="16"/>
  <c r="DH486" i="16"/>
  <c r="DI486" i="16"/>
  <c r="DJ486" i="16"/>
  <c r="DK486" i="16"/>
  <c r="DL486" i="16"/>
  <c r="DM486" i="16"/>
  <c r="DN486" i="16"/>
  <c r="DQ486" i="16"/>
  <c r="DR486" i="16"/>
  <c r="DS486" i="16"/>
  <c r="DT486" i="16"/>
  <c r="DU486" i="16"/>
  <c r="DV486" i="16"/>
  <c r="DW486" i="16"/>
  <c r="DX486" i="16"/>
  <c r="DY486" i="16"/>
  <c r="DZ486" i="16"/>
  <c r="EA486" i="16"/>
  <c r="EB486" i="16"/>
  <c r="B487" i="16" l="1"/>
  <c r="AD487" i="16"/>
  <c r="AP487" i="16"/>
  <c r="BB487" i="16"/>
  <c r="FG487" i="16"/>
  <c r="FH487" i="16"/>
  <c r="FI487" i="16"/>
  <c r="FJ487" i="16"/>
  <c r="FK487" i="16"/>
  <c r="FL487" i="16"/>
  <c r="FM487" i="16"/>
  <c r="FN487" i="16"/>
  <c r="FO487" i="16"/>
  <c r="FP487" i="16"/>
  <c r="FQ487" i="16"/>
  <c r="FR487" i="16"/>
  <c r="CA488" i="16"/>
  <c r="CB488" i="16"/>
  <c r="CC488" i="16"/>
  <c r="CD488" i="16"/>
  <c r="CE488" i="16"/>
  <c r="CF488" i="16"/>
  <c r="CG488" i="16"/>
  <c r="CH488" i="16"/>
  <c r="CI488" i="16"/>
  <c r="CJ488" i="16"/>
  <c r="CK488" i="16"/>
  <c r="CL488" i="16"/>
  <c r="DC488" i="16"/>
  <c r="DD488" i="16"/>
  <c r="DE488" i="16"/>
  <c r="DF488" i="16"/>
  <c r="DG488" i="16"/>
  <c r="DH488" i="16"/>
  <c r="DI488" i="16"/>
  <c r="DJ488" i="16"/>
  <c r="DK488" i="16"/>
  <c r="DL488" i="16"/>
  <c r="DM488" i="16"/>
  <c r="DN488" i="16"/>
  <c r="DQ488" i="16"/>
  <c r="DR488" i="16"/>
  <c r="DS488" i="16"/>
  <c r="DT488" i="16"/>
  <c r="DU488" i="16"/>
  <c r="DV488" i="16"/>
  <c r="DW488" i="16"/>
  <c r="DX488" i="16"/>
  <c r="DY488" i="16"/>
  <c r="DZ488" i="16"/>
  <c r="EA488" i="16"/>
  <c r="EB488" i="16"/>
  <c r="B489" i="16" l="1"/>
  <c r="AD489" i="16"/>
  <c r="AP489" i="16"/>
  <c r="BB489" i="16"/>
  <c r="FG489" i="16"/>
  <c r="FH489" i="16"/>
  <c r="FI489" i="16"/>
  <c r="FJ489" i="16"/>
  <c r="FK489" i="16"/>
  <c r="FL489" i="16"/>
  <c r="FM489" i="16"/>
  <c r="FN489" i="16"/>
  <c r="FO489" i="16"/>
  <c r="FP489" i="16"/>
  <c r="FQ489" i="16"/>
  <c r="FR489" i="16"/>
  <c r="CA490" i="16"/>
  <c r="CB490" i="16"/>
  <c r="CC490" i="16"/>
  <c r="CD490" i="16"/>
  <c r="CE490" i="16"/>
  <c r="CF490" i="16"/>
  <c r="CG490" i="16"/>
  <c r="CH490" i="16"/>
  <c r="CI490" i="16"/>
  <c r="CJ490" i="16"/>
  <c r="CK490" i="16"/>
  <c r="CL490" i="16"/>
  <c r="DC490" i="16"/>
  <c r="DD490" i="16"/>
  <c r="DE490" i="16"/>
  <c r="DF490" i="16"/>
  <c r="DG490" i="16"/>
  <c r="DH490" i="16"/>
  <c r="DI490" i="16"/>
  <c r="DJ490" i="16"/>
  <c r="DK490" i="16"/>
  <c r="DL490" i="16"/>
  <c r="DM490" i="16"/>
  <c r="DN490" i="16"/>
  <c r="DQ490" i="16"/>
  <c r="DR490" i="16"/>
  <c r="DS490" i="16"/>
  <c r="DT490" i="16"/>
  <c r="DU490" i="16"/>
  <c r="DV490" i="16"/>
  <c r="DW490" i="16"/>
  <c r="DX490" i="16"/>
  <c r="DY490" i="16"/>
  <c r="DZ490" i="16"/>
  <c r="EA490" i="16"/>
  <c r="EB490" i="16"/>
  <c r="B491" i="16" l="1"/>
  <c r="AD491" i="16"/>
  <c r="AP491" i="16"/>
  <c r="BB491" i="16"/>
  <c r="FG491" i="16"/>
  <c r="FH491" i="16"/>
  <c r="FI491" i="16"/>
  <c r="FJ491" i="16"/>
  <c r="FK491" i="16"/>
  <c r="FL491" i="16"/>
  <c r="FM491" i="16"/>
  <c r="FN491" i="16"/>
  <c r="FO491" i="16"/>
  <c r="FP491" i="16"/>
  <c r="FQ491" i="16"/>
  <c r="FR491" i="16"/>
  <c r="CA492" i="16"/>
  <c r="CB492" i="16"/>
  <c r="CC492" i="16"/>
  <c r="CD492" i="16"/>
  <c r="CE492" i="16"/>
  <c r="CF492" i="16"/>
  <c r="CG492" i="16"/>
  <c r="CH492" i="16"/>
  <c r="CI492" i="16"/>
  <c r="CJ492" i="16"/>
  <c r="CK492" i="16"/>
  <c r="CL492" i="16"/>
  <c r="DC492" i="16"/>
  <c r="DD492" i="16"/>
  <c r="DE492" i="16"/>
  <c r="DF492" i="16"/>
  <c r="DG492" i="16"/>
  <c r="DH492" i="16"/>
  <c r="DI492" i="16"/>
  <c r="DJ492" i="16"/>
  <c r="DK492" i="16"/>
  <c r="DL492" i="16"/>
  <c r="DM492" i="16"/>
  <c r="DN492" i="16"/>
  <c r="DQ492" i="16"/>
  <c r="DR492" i="16"/>
  <c r="DS492" i="16"/>
  <c r="DT492" i="16"/>
  <c r="DU492" i="16"/>
  <c r="DV492" i="16"/>
  <c r="DW492" i="16"/>
  <c r="DX492" i="16"/>
  <c r="DY492" i="16"/>
  <c r="DZ492" i="16"/>
  <c r="EA492" i="16"/>
  <c r="EB492" i="16"/>
  <c r="B493" i="16" l="1"/>
  <c r="AD493" i="16"/>
  <c r="AP493" i="16"/>
  <c r="BB493" i="16"/>
  <c r="FG493" i="16"/>
  <c r="FH493" i="16"/>
  <c r="FI493" i="16"/>
  <c r="FJ493" i="16"/>
  <c r="FK493" i="16"/>
  <c r="FL493" i="16"/>
  <c r="FM493" i="16"/>
  <c r="FN493" i="16"/>
  <c r="FO493" i="16"/>
  <c r="FP493" i="16"/>
  <c r="FQ493" i="16"/>
  <c r="FR493" i="16"/>
  <c r="CA494" i="16"/>
  <c r="CB494" i="16"/>
  <c r="CC494" i="16"/>
  <c r="CD494" i="16"/>
  <c r="CE494" i="16"/>
  <c r="CF494" i="16"/>
  <c r="CG494" i="16"/>
  <c r="CH494" i="16"/>
  <c r="CI494" i="16"/>
  <c r="CJ494" i="16"/>
  <c r="CK494" i="16"/>
  <c r="CL494" i="16"/>
  <c r="DC494" i="16"/>
  <c r="DD494" i="16"/>
  <c r="DE494" i="16"/>
  <c r="DF494" i="16"/>
  <c r="DG494" i="16"/>
  <c r="DH494" i="16"/>
  <c r="DI494" i="16"/>
  <c r="DJ494" i="16"/>
  <c r="DK494" i="16"/>
  <c r="DL494" i="16"/>
  <c r="DM494" i="16"/>
  <c r="DN494" i="16"/>
  <c r="DQ494" i="16"/>
  <c r="DR494" i="16"/>
  <c r="DS494" i="16"/>
  <c r="DT494" i="16"/>
  <c r="DU494" i="16"/>
  <c r="DV494" i="16"/>
  <c r="DW494" i="16"/>
  <c r="DX494" i="16"/>
  <c r="DY494" i="16"/>
  <c r="DZ494" i="16"/>
  <c r="EA494" i="16"/>
  <c r="EB494" i="16"/>
  <c r="B495" i="16" l="1"/>
  <c r="AD495" i="16"/>
  <c r="AP495" i="16"/>
  <c r="BB495" i="16"/>
  <c r="FG495" i="16"/>
  <c r="FH495" i="16"/>
  <c r="FI495" i="16"/>
  <c r="FJ495" i="16"/>
  <c r="FK495" i="16"/>
  <c r="FL495" i="16"/>
  <c r="FM495" i="16"/>
  <c r="FN495" i="16"/>
  <c r="FO495" i="16"/>
  <c r="FP495" i="16"/>
  <c r="FQ495" i="16"/>
  <c r="FR495" i="16"/>
  <c r="CA496" i="16"/>
  <c r="CB496" i="16"/>
  <c r="CC496" i="16"/>
  <c r="CD496" i="16"/>
  <c r="CE496" i="16"/>
  <c r="CF496" i="16"/>
  <c r="CG496" i="16"/>
  <c r="CH496" i="16"/>
  <c r="CI496" i="16"/>
  <c r="CJ496" i="16"/>
  <c r="CK496" i="16"/>
  <c r="CL496" i="16"/>
  <c r="DC496" i="16"/>
  <c r="DD496" i="16"/>
  <c r="DE496" i="16"/>
  <c r="DF496" i="16"/>
  <c r="DG496" i="16"/>
  <c r="DH496" i="16"/>
  <c r="DI496" i="16"/>
  <c r="DJ496" i="16"/>
  <c r="DK496" i="16"/>
  <c r="DL496" i="16"/>
  <c r="DM496" i="16"/>
  <c r="DN496" i="16"/>
  <c r="DQ496" i="16"/>
  <c r="DR496" i="16"/>
  <c r="DS496" i="16"/>
  <c r="DT496" i="16"/>
  <c r="DU496" i="16"/>
  <c r="DV496" i="16"/>
  <c r="DW496" i="16"/>
  <c r="DX496" i="16"/>
  <c r="DY496" i="16"/>
  <c r="DZ496" i="16"/>
  <c r="EA496" i="16"/>
  <c r="EB496" i="16"/>
  <c r="B497" i="16" l="1"/>
  <c r="AD497" i="16"/>
  <c r="AP497" i="16"/>
  <c r="BB497" i="16"/>
  <c r="FG497" i="16"/>
  <c r="FH497" i="16"/>
  <c r="FI497" i="16"/>
  <c r="FJ497" i="16"/>
  <c r="FK497" i="16"/>
  <c r="FL497" i="16"/>
  <c r="FM497" i="16"/>
  <c r="FN497" i="16"/>
  <c r="FO497" i="16"/>
  <c r="FP497" i="16"/>
  <c r="FQ497" i="16"/>
  <c r="FR497" i="16"/>
  <c r="CA498" i="16"/>
  <c r="CB498" i="16"/>
  <c r="CC498" i="16"/>
  <c r="CD498" i="16"/>
  <c r="CE498" i="16"/>
  <c r="CF498" i="16"/>
  <c r="CG498" i="16"/>
  <c r="CH498" i="16"/>
  <c r="CI498" i="16"/>
  <c r="CJ498" i="16"/>
  <c r="CK498" i="16"/>
  <c r="CL498" i="16"/>
  <c r="DC498" i="16"/>
  <c r="DD498" i="16"/>
  <c r="DE498" i="16"/>
  <c r="DF498" i="16"/>
  <c r="DG498" i="16"/>
  <c r="DH498" i="16"/>
  <c r="DI498" i="16"/>
  <c r="DJ498" i="16"/>
  <c r="DK498" i="16"/>
  <c r="DL498" i="16"/>
  <c r="DM498" i="16"/>
  <c r="DN498" i="16"/>
  <c r="DQ498" i="16"/>
  <c r="DR498" i="16"/>
  <c r="DS498" i="16"/>
  <c r="DT498" i="16"/>
  <c r="DU498" i="16"/>
  <c r="DV498" i="16"/>
  <c r="DW498" i="16"/>
  <c r="DX498" i="16"/>
  <c r="DY498" i="16"/>
  <c r="DZ498" i="16"/>
  <c r="EA498" i="16"/>
  <c r="EB498" i="16"/>
  <c r="B499" i="16" l="1"/>
  <c r="AD499" i="16"/>
  <c r="AP499" i="16"/>
  <c r="BB499" i="16"/>
  <c r="FG499" i="16"/>
  <c r="FH499" i="16"/>
  <c r="FI499" i="16"/>
  <c r="FJ499" i="16"/>
  <c r="FK499" i="16"/>
  <c r="FL499" i="16"/>
  <c r="FM499" i="16"/>
  <c r="FN499" i="16"/>
  <c r="FO499" i="16"/>
  <c r="FP499" i="16"/>
  <c r="FQ499" i="16"/>
  <c r="FR499" i="16"/>
  <c r="CA500" i="16"/>
  <c r="CB500" i="16"/>
  <c r="CC500" i="16"/>
  <c r="CD500" i="16"/>
  <c r="CE500" i="16"/>
  <c r="CF500" i="16"/>
  <c r="CG500" i="16"/>
  <c r="CH500" i="16"/>
  <c r="CI500" i="16"/>
  <c r="CJ500" i="16"/>
  <c r="CK500" i="16"/>
  <c r="CL500" i="16"/>
  <c r="DC500" i="16"/>
  <c r="DD500" i="16"/>
  <c r="DE500" i="16"/>
  <c r="DF500" i="16"/>
  <c r="DG500" i="16"/>
  <c r="DH500" i="16"/>
  <c r="DI500" i="16"/>
  <c r="DJ500" i="16"/>
  <c r="DK500" i="16"/>
  <c r="DL500" i="16"/>
  <c r="DM500" i="16"/>
  <c r="DN500" i="16"/>
  <c r="DQ500" i="16"/>
  <c r="DR500" i="16"/>
  <c r="DS500" i="16"/>
  <c r="DT500" i="16"/>
  <c r="DU500" i="16"/>
  <c r="DV500" i="16"/>
  <c r="DW500" i="16"/>
  <c r="DX500" i="16"/>
  <c r="DY500" i="16"/>
  <c r="DZ500" i="16"/>
  <c r="EA500" i="16"/>
  <c r="EB500" i="16"/>
  <c r="B501" i="16" l="1"/>
  <c r="AD501" i="16"/>
  <c r="AP501" i="16"/>
  <c r="BB501" i="16"/>
  <c r="FG501" i="16"/>
  <c r="FH501" i="16"/>
  <c r="FI501" i="16"/>
  <c r="FJ501" i="16"/>
  <c r="FK501" i="16"/>
  <c r="FL501" i="16"/>
  <c r="FM501" i="16"/>
  <c r="FN501" i="16"/>
  <c r="FO501" i="16"/>
  <c r="FP501" i="16"/>
  <c r="FQ501" i="16"/>
  <c r="FR501" i="16"/>
  <c r="CA502" i="16"/>
  <c r="CB502" i="16"/>
  <c r="CC502" i="16"/>
  <c r="CD502" i="16"/>
  <c r="CE502" i="16"/>
  <c r="CF502" i="16"/>
  <c r="CG502" i="16"/>
  <c r="CH502" i="16"/>
  <c r="CI502" i="16"/>
  <c r="CJ502" i="16"/>
  <c r="CK502" i="16"/>
  <c r="CL502" i="16"/>
  <c r="DC502" i="16"/>
  <c r="DD502" i="16"/>
  <c r="DE502" i="16"/>
  <c r="DF502" i="16"/>
  <c r="DG502" i="16"/>
  <c r="DH502" i="16"/>
  <c r="DI502" i="16"/>
  <c r="DJ502" i="16"/>
  <c r="DK502" i="16"/>
  <c r="DL502" i="16"/>
  <c r="DM502" i="16"/>
  <c r="DN502" i="16"/>
  <c r="DQ502" i="16"/>
  <c r="DR502" i="16"/>
  <c r="DS502" i="16"/>
  <c r="DT502" i="16"/>
  <c r="DU502" i="16"/>
  <c r="DV502" i="16"/>
  <c r="DW502" i="16"/>
  <c r="DX502" i="16"/>
  <c r="DY502" i="16"/>
  <c r="DZ502" i="16"/>
  <c r="EA502" i="16"/>
  <c r="EB502" i="16"/>
  <c r="B503" i="16" l="1"/>
  <c r="AD503" i="16"/>
  <c r="AP503" i="16"/>
  <c r="BB503" i="16"/>
  <c r="FG503" i="16"/>
  <c r="FH503" i="16"/>
  <c r="FI503" i="16"/>
  <c r="FJ503" i="16"/>
  <c r="FK503" i="16"/>
  <c r="FL503" i="16"/>
  <c r="FM503" i="16"/>
  <c r="FN503" i="16"/>
  <c r="FO503" i="16"/>
  <c r="FP503" i="16"/>
  <c r="FQ503" i="16"/>
  <c r="FR503" i="16"/>
  <c r="CA504" i="16"/>
  <c r="CB504" i="16"/>
  <c r="CC504" i="16"/>
  <c r="CD504" i="16"/>
  <c r="CE504" i="16"/>
  <c r="CF504" i="16"/>
  <c r="CG504" i="16"/>
  <c r="CH504" i="16"/>
  <c r="CI504" i="16"/>
  <c r="CJ504" i="16"/>
  <c r="CK504" i="16"/>
  <c r="CL504" i="16"/>
  <c r="DC504" i="16"/>
  <c r="DD504" i="16"/>
  <c r="DE504" i="16"/>
  <c r="DF504" i="16"/>
  <c r="DG504" i="16"/>
  <c r="DH504" i="16"/>
  <c r="DI504" i="16"/>
  <c r="DJ504" i="16"/>
  <c r="DK504" i="16"/>
  <c r="DL504" i="16"/>
  <c r="DM504" i="16"/>
  <c r="DN504" i="16"/>
  <c r="DQ504" i="16"/>
  <c r="DR504" i="16"/>
  <c r="DS504" i="16"/>
  <c r="DT504" i="16"/>
  <c r="DU504" i="16"/>
  <c r="DV504" i="16"/>
  <c r="DW504" i="16"/>
  <c r="DX504" i="16"/>
  <c r="DY504" i="16"/>
  <c r="DZ504" i="16"/>
  <c r="EA504" i="16"/>
  <c r="EB504" i="16"/>
  <c r="B505" i="16" l="1"/>
  <c r="AD505" i="16"/>
  <c r="AP505" i="16"/>
  <c r="BB505" i="16"/>
  <c r="FG505" i="16"/>
  <c r="FH505" i="16"/>
  <c r="FI505" i="16"/>
  <c r="FJ505" i="16"/>
  <c r="FK505" i="16"/>
  <c r="FL505" i="16"/>
  <c r="FM505" i="16"/>
  <c r="FN505" i="16"/>
  <c r="FO505" i="16"/>
  <c r="FP505" i="16"/>
  <c r="FQ505" i="16"/>
  <c r="FR505" i="16"/>
  <c r="CA506" i="16"/>
  <c r="CB506" i="16"/>
  <c r="CC506" i="16"/>
  <c r="CD506" i="16"/>
  <c r="CE506" i="16"/>
  <c r="CF506" i="16"/>
  <c r="CG506" i="16"/>
  <c r="CH506" i="16"/>
  <c r="CI506" i="16"/>
  <c r="CJ506" i="16"/>
  <c r="CK506" i="16"/>
  <c r="CL506" i="16"/>
  <c r="DC506" i="16"/>
  <c r="DD506" i="16"/>
  <c r="DE506" i="16"/>
  <c r="DF506" i="16"/>
  <c r="DG506" i="16"/>
  <c r="DH506" i="16"/>
  <c r="DI506" i="16"/>
  <c r="DJ506" i="16"/>
  <c r="DK506" i="16"/>
  <c r="DL506" i="16"/>
  <c r="DM506" i="16"/>
  <c r="DN506" i="16"/>
  <c r="DQ506" i="16"/>
  <c r="DR506" i="16"/>
  <c r="DS506" i="16"/>
  <c r="DT506" i="16"/>
  <c r="DU506" i="16"/>
  <c r="DV506" i="16"/>
  <c r="DW506" i="16"/>
  <c r="DX506" i="16"/>
  <c r="DY506" i="16"/>
  <c r="DZ506" i="16"/>
  <c r="EA506" i="16"/>
  <c r="EB506" i="16"/>
  <c r="B507" i="16" l="1"/>
  <c r="AD507" i="16"/>
  <c r="AP507" i="16"/>
  <c r="BB507" i="16"/>
  <c r="FG507" i="16"/>
  <c r="FH507" i="16"/>
  <c r="FI507" i="16"/>
  <c r="FJ507" i="16"/>
  <c r="FK507" i="16"/>
  <c r="FL507" i="16"/>
  <c r="FM507" i="16"/>
  <c r="FN507" i="16"/>
  <c r="FO507" i="16"/>
  <c r="FP507" i="16"/>
  <c r="FQ507" i="16"/>
  <c r="FR507" i="16"/>
  <c r="CA508" i="16"/>
  <c r="CB508" i="16"/>
  <c r="CC508" i="16"/>
  <c r="CD508" i="16"/>
  <c r="CE508" i="16"/>
  <c r="CF508" i="16"/>
  <c r="CG508" i="16"/>
  <c r="CH508" i="16"/>
  <c r="CI508" i="16"/>
  <c r="CJ508" i="16"/>
  <c r="CK508" i="16"/>
  <c r="CL508" i="16"/>
  <c r="DC508" i="16"/>
  <c r="DD508" i="16"/>
  <c r="DE508" i="16"/>
  <c r="DF508" i="16"/>
  <c r="DG508" i="16"/>
  <c r="DH508" i="16"/>
  <c r="DI508" i="16"/>
  <c r="DJ508" i="16"/>
  <c r="DK508" i="16"/>
  <c r="DL508" i="16"/>
  <c r="DM508" i="16"/>
  <c r="DN508" i="16"/>
  <c r="DQ508" i="16"/>
  <c r="DR508" i="16"/>
  <c r="DS508" i="16"/>
  <c r="DT508" i="16"/>
  <c r="DU508" i="16"/>
  <c r="DV508" i="16"/>
  <c r="DW508" i="16"/>
  <c r="DX508" i="16"/>
  <c r="DY508" i="16"/>
  <c r="DZ508" i="16"/>
  <c r="EA508" i="16"/>
  <c r="EB508" i="16"/>
  <c r="B509" i="16" l="1"/>
  <c r="AD509" i="16"/>
  <c r="AP509" i="16"/>
  <c r="BB509" i="16"/>
  <c r="FG509" i="16"/>
  <c r="FH509" i="16"/>
  <c r="FI509" i="16"/>
  <c r="FJ509" i="16"/>
  <c r="FK509" i="16"/>
  <c r="FL509" i="16"/>
  <c r="FM509" i="16"/>
  <c r="FN509" i="16"/>
  <c r="FO509" i="16"/>
  <c r="FP509" i="16"/>
  <c r="FQ509" i="16"/>
  <c r="FR509" i="16"/>
  <c r="CA510" i="16"/>
  <c r="CB510" i="16"/>
  <c r="CC510" i="16"/>
  <c r="CD510" i="16"/>
  <c r="CE510" i="16"/>
  <c r="CF510" i="16"/>
  <c r="CG510" i="16"/>
  <c r="CH510" i="16"/>
  <c r="CI510" i="16"/>
  <c r="CJ510" i="16"/>
  <c r="CK510" i="16"/>
  <c r="CL510" i="16"/>
  <c r="DC510" i="16"/>
  <c r="DD510" i="16"/>
  <c r="DE510" i="16"/>
  <c r="DF510" i="16"/>
  <c r="DG510" i="16"/>
  <c r="DH510" i="16"/>
  <c r="DI510" i="16"/>
  <c r="DJ510" i="16"/>
  <c r="DK510" i="16"/>
  <c r="DL510" i="16"/>
  <c r="DM510" i="16"/>
  <c r="DN510" i="16"/>
  <c r="DQ510" i="16"/>
  <c r="DR510" i="16"/>
  <c r="DS510" i="16"/>
  <c r="DT510" i="16"/>
  <c r="DU510" i="16"/>
  <c r="DV510" i="16"/>
  <c r="DW510" i="16"/>
  <c r="DX510" i="16"/>
  <c r="DY510" i="16"/>
  <c r="DZ510" i="16"/>
  <c r="EA510" i="16"/>
  <c r="EB510" i="16"/>
  <c r="B511" i="16" l="1"/>
  <c r="AD511" i="16"/>
  <c r="AP511" i="16"/>
  <c r="BB511" i="16"/>
  <c r="FG511" i="16"/>
  <c r="FH511" i="16"/>
  <c r="FI511" i="16"/>
  <c r="FJ511" i="16"/>
  <c r="FK511" i="16"/>
  <c r="FL511" i="16"/>
  <c r="FM511" i="16"/>
  <c r="FN511" i="16"/>
  <c r="FO511" i="16"/>
  <c r="FP511" i="16"/>
  <c r="FQ511" i="16"/>
  <c r="FR511" i="16"/>
  <c r="CA512" i="16"/>
  <c r="CB512" i="16"/>
  <c r="CC512" i="16"/>
  <c r="CD512" i="16"/>
  <c r="CE512" i="16"/>
  <c r="CF512" i="16"/>
  <c r="CG512" i="16"/>
  <c r="CH512" i="16"/>
  <c r="CI512" i="16"/>
  <c r="CJ512" i="16"/>
  <c r="CK512" i="16"/>
  <c r="CL512" i="16"/>
  <c r="DC512" i="16"/>
  <c r="DD512" i="16"/>
  <c r="DE512" i="16"/>
  <c r="DF512" i="16"/>
  <c r="DG512" i="16"/>
  <c r="DH512" i="16"/>
  <c r="DI512" i="16"/>
  <c r="DJ512" i="16"/>
  <c r="DK512" i="16"/>
  <c r="DL512" i="16"/>
  <c r="DM512" i="16"/>
  <c r="DN512" i="16"/>
  <c r="DQ512" i="16"/>
  <c r="DR512" i="16"/>
  <c r="DS512" i="16"/>
  <c r="DT512" i="16"/>
  <c r="DU512" i="16"/>
  <c r="DV512" i="16"/>
  <c r="DW512" i="16"/>
  <c r="DX512" i="16"/>
  <c r="DY512" i="16"/>
  <c r="DZ512" i="16"/>
  <c r="EA512" i="16"/>
  <c r="EB512" i="16"/>
  <c r="B513" i="16" l="1"/>
  <c r="AD513" i="16"/>
  <c r="AP513" i="16"/>
  <c r="BB513" i="16"/>
  <c r="FG513" i="16"/>
  <c r="FH513" i="16"/>
  <c r="FI513" i="16"/>
  <c r="FJ513" i="16"/>
  <c r="FK513" i="16"/>
  <c r="FL513" i="16"/>
  <c r="FM513" i="16"/>
  <c r="FN513" i="16"/>
  <c r="FO513" i="16"/>
  <c r="FP513" i="16"/>
  <c r="FQ513" i="16"/>
  <c r="FR513" i="16"/>
  <c r="CA514" i="16"/>
  <c r="CB514" i="16"/>
  <c r="CC514" i="16"/>
  <c r="CD514" i="16"/>
  <c r="CE514" i="16"/>
  <c r="CF514" i="16"/>
  <c r="CG514" i="16"/>
  <c r="CH514" i="16"/>
  <c r="CI514" i="16"/>
  <c r="CJ514" i="16"/>
  <c r="CK514" i="16"/>
  <c r="CL514" i="16"/>
  <c r="DC514" i="16"/>
  <c r="DD514" i="16"/>
  <c r="DE514" i="16"/>
  <c r="DF514" i="16"/>
  <c r="DG514" i="16"/>
  <c r="DH514" i="16"/>
  <c r="DI514" i="16"/>
  <c r="DJ514" i="16"/>
  <c r="DK514" i="16"/>
  <c r="DL514" i="16"/>
  <c r="DM514" i="16"/>
  <c r="DN514" i="16"/>
  <c r="DQ514" i="16"/>
  <c r="DR514" i="16"/>
  <c r="DS514" i="16"/>
  <c r="DT514" i="16"/>
  <c r="DU514" i="16"/>
  <c r="DV514" i="16"/>
  <c r="DW514" i="16"/>
  <c r="DX514" i="16"/>
  <c r="DY514" i="16"/>
  <c r="DZ514" i="16"/>
  <c r="EA514" i="16"/>
  <c r="EB514" i="16"/>
  <c r="B515" i="16" l="1"/>
  <c r="AD515" i="16"/>
  <c r="AP515" i="16"/>
  <c r="BB515" i="16"/>
  <c r="FG515" i="16"/>
  <c r="FH515" i="16"/>
  <c r="FI515" i="16"/>
  <c r="FJ515" i="16"/>
  <c r="FK515" i="16"/>
  <c r="FL515" i="16"/>
  <c r="FM515" i="16"/>
  <c r="FN515" i="16"/>
  <c r="FO515" i="16"/>
  <c r="FP515" i="16"/>
  <c r="FQ515" i="16"/>
  <c r="FR515" i="16"/>
  <c r="CA516" i="16"/>
  <c r="CB516" i="16"/>
  <c r="CC516" i="16"/>
  <c r="CD516" i="16"/>
  <c r="CE516" i="16"/>
  <c r="CF516" i="16"/>
  <c r="CG516" i="16"/>
  <c r="CH516" i="16"/>
  <c r="CI516" i="16"/>
  <c r="CJ516" i="16"/>
  <c r="CK516" i="16"/>
  <c r="CL516" i="16"/>
  <c r="DC516" i="16"/>
  <c r="DD516" i="16"/>
  <c r="DE516" i="16"/>
  <c r="DF516" i="16"/>
  <c r="DG516" i="16"/>
  <c r="DH516" i="16"/>
  <c r="DI516" i="16"/>
  <c r="DJ516" i="16"/>
  <c r="DK516" i="16"/>
  <c r="DL516" i="16"/>
  <c r="DM516" i="16"/>
  <c r="DN516" i="16"/>
  <c r="DQ516" i="16"/>
  <c r="DR516" i="16"/>
  <c r="DS516" i="16"/>
  <c r="DT516" i="16"/>
  <c r="DU516" i="16"/>
  <c r="DV516" i="16"/>
  <c r="DW516" i="16"/>
  <c r="DX516" i="16"/>
  <c r="DY516" i="16"/>
  <c r="DZ516" i="16"/>
  <c r="EA516" i="16"/>
  <c r="EB516" i="16"/>
  <c r="B517" i="16" l="1"/>
  <c r="AD517" i="16"/>
  <c r="AP517" i="16"/>
  <c r="BB517" i="16"/>
  <c r="FG517" i="16"/>
  <c r="FH517" i="16"/>
  <c r="FI517" i="16"/>
  <c r="FJ517" i="16"/>
  <c r="FK517" i="16"/>
  <c r="FL517" i="16"/>
  <c r="FM517" i="16"/>
  <c r="FN517" i="16"/>
  <c r="FO517" i="16"/>
  <c r="FP517" i="16"/>
  <c r="FQ517" i="16"/>
  <c r="FR517" i="16"/>
  <c r="CA518" i="16"/>
  <c r="CB518" i="16"/>
  <c r="CC518" i="16"/>
  <c r="CD518" i="16"/>
  <c r="CE518" i="16"/>
  <c r="CF518" i="16"/>
  <c r="CG518" i="16"/>
  <c r="CH518" i="16"/>
  <c r="CI518" i="16"/>
  <c r="CJ518" i="16"/>
  <c r="CK518" i="16"/>
  <c r="CL518" i="16"/>
  <c r="DC518" i="16"/>
  <c r="DD518" i="16"/>
  <c r="DE518" i="16"/>
  <c r="DF518" i="16"/>
  <c r="DG518" i="16"/>
  <c r="DH518" i="16"/>
  <c r="DI518" i="16"/>
  <c r="DJ518" i="16"/>
  <c r="DK518" i="16"/>
  <c r="DL518" i="16"/>
  <c r="DM518" i="16"/>
  <c r="DN518" i="16"/>
  <c r="DQ518" i="16"/>
  <c r="DR518" i="16"/>
  <c r="DS518" i="16"/>
  <c r="DT518" i="16"/>
  <c r="DU518" i="16"/>
  <c r="DV518" i="16"/>
  <c r="DW518" i="16"/>
  <c r="DX518" i="16"/>
  <c r="DY518" i="16"/>
  <c r="DZ518" i="16"/>
  <c r="EA518" i="16"/>
  <c r="EB518" i="16"/>
  <c r="B519" i="16" l="1"/>
  <c r="AD519" i="16"/>
  <c r="AP519" i="16"/>
  <c r="BB519" i="16"/>
  <c r="FG519" i="16"/>
  <c r="FH519" i="16"/>
  <c r="FI519" i="16"/>
  <c r="FJ519" i="16"/>
  <c r="FK519" i="16"/>
  <c r="FL519" i="16"/>
  <c r="FM519" i="16"/>
  <c r="FN519" i="16"/>
  <c r="FO519" i="16"/>
  <c r="FP519" i="16"/>
  <c r="FQ519" i="16"/>
  <c r="FR519" i="16"/>
  <c r="CA520" i="16"/>
  <c r="CB520" i="16"/>
  <c r="CC520" i="16"/>
  <c r="CD520" i="16"/>
  <c r="CE520" i="16"/>
  <c r="CF520" i="16"/>
  <c r="CG520" i="16"/>
  <c r="CH520" i="16"/>
  <c r="CI520" i="16"/>
  <c r="CJ520" i="16"/>
  <c r="CK520" i="16"/>
  <c r="CL520" i="16"/>
  <c r="DC520" i="16"/>
  <c r="DD520" i="16"/>
  <c r="DE520" i="16"/>
  <c r="DF520" i="16"/>
  <c r="DG520" i="16"/>
  <c r="DH520" i="16"/>
  <c r="DI520" i="16"/>
  <c r="DJ520" i="16"/>
  <c r="DK520" i="16"/>
  <c r="DL520" i="16"/>
  <c r="DM520" i="16"/>
  <c r="DN520" i="16"/>
  <c r="DQ520" i="16"/>
  <c r="DR520" i="16"/>
  <c r="DS520" i="16"/>
  <c r="DT520" i="16"/>
  <c r="DU520" i="16"/>
  <c r="DV520" i="16"/>
  <c r="DW520" i="16"/>
  <c r="DX520" i="16"/>
  <c r="DY520" i="16"/>
  <c r="DZ520" i="16"/>
  <c r="EA520" i="16"/>
  <c r="EB520" i="16"/>
  <c r="B521" i="16" l="1"/>
  <c r="AD521" i="16"/>
  <c r="AP521" i="16"/>
  <c r="BB521" i="16"/>
  <c r="FG521" i="16"/>
  <c r="FH521" i="16"/>
  <c r="FI521" i="16"/>
  <c r="FJ521" i="16"/>
  <c r="FK521" i="16"/>
  <c r="FL521" i="16"/>
  <c r="FM521" i="16"/>
  <c r="FN521" i="16"/>
  <c r="FO521" i="16"/>
  <c r="FP521" i="16"/>
  <c r="FQ521" i="16"/>
  <c r="FR521" i="16"/>
  <c r="CA522" i="16"/>
  <c r="CB522" i="16"/>
  <c r="CC522" i="16"/>
  <c r="CD522" i="16"/>
  <c r="CE522" i="16"/>
  <c r="CF522" i="16"/>
  <c r="CG522" i="16"/>
  <c r="CH522" i="16"/>
  <c r="CI522" i="16"/>
  <c r="CJ522" i="16"/>
  <c r="CK522" i="16"/>
  <c r="CL522" i="16"/>
  <c r="DC522" i="16"/>
  <c r="DD522" i="16"/>
  <c r="DE522" i="16"/>
  <c r="DF522" i="16"/>
  <c r="DG522" i="16"/>
  <c r="DH522" i="16"/>
  <c r="DI522" i="16"/>
  <c r="DJ522" i="16"/>
  <c r="DK522" i="16"/>
  <c r="DL522" i="16"/>
  <c r="DM522" i="16"/>
  <c r="DN522" i="16"/>
  <c r="DQ522" i="16"/>
  <c r="DR522" i="16"/>
  <c r="DS522" i="16"/>
  <c r="DT522" i="16"/>
  <c r="DU522" i="16"/>
  <c r="DV522" i="16"/>
  <c r="DW522" i="16"/>
  <c r="DX522" i="16"/>
  <c r="DY522" i="16"/>
  <c r="DZ522" i="16"/>
  <c r="EA522" i="16"/>
  <c r="EB522" i="16"/>
  <c r="B523" i="16" l="1"/>
  <c r="AD523" i="16"/>
  <c r="AP523" i="16"/>
  <c r="BB523" i="16"/>
  <c r="FG523" i="16"/>
  <c r="FH523" i="16"/>
  <c r="FI523" i="16"/>
  <c r="FJ523" i="16"/>
  <c r="FK523" i="16"/>
  <c r="FL523" i="16"/>
  <c r="FM523" i="16"/>
  <c r="FN523" i="16"/>
  <c r="FO523" i="16"/>
  <c r="FP523" i="16"/>
  <c r="FQ523" i="16"/>
  <c r="FR523" i="16"/>
  <c r="CA524" i="16"/>
  <c r="CB524" i="16"/>
  <c r="CC524" i="16"/>
  <c r="CD524" i="16"/>
  <c r="CE524" i="16"/>
  <c r="CF524" i="16"/>
  <c r="CG524" i="16"/>
  <c r="CH524" i="16"/>
  <c r="CI524" i="16"/>
  <c r="CJ524" i="16"/>
  <c r="CK524" i="16"/>
  <c r="CL524" i="16"/>
  <c r="DC524" i="16"/>
  <c r="DD524" i="16"/>
  <c r="DE524" i="16"/>
  <c r="DF524" i="16"/>
  <c r="DG524" i="16"/>
  <c r="DH524" i="16"/>
  <c r="DI524" i="16"/>
  <c r="DJ524" i="16"/>
  <c r="DK524" i="16"/>
  <c r="DL524" i="16"/>
  <c r="DM524" i="16"/>
  <c r="DN524" i="16"/>
  <c r="DQ524" i="16"/>
  <c r="DR524" i="16"/>
  <c r="DS524" i="16"/>
  <c r="DT524" i="16"/>
  <c r="DU524" i="16"/>
  <c r="DV524" i="16"/>
  <c r="DW524" i="16"/>
  <c r="DX524" i="16"/>
  <c r="DY524" i="16"/>
  <c r="DZ524" i="16"/>
  <c r="EA524" i="16"/>
  <c r="EB524" i="16"/>
  <c r="B525" i="16" l="1"/>
  <c r="AD525" i="16"/>
  <c r="AP525" i="16"/>
  <c r="BB525" i="16"/>
  <c r="FG525" i="16"/>
  <c r="FH525" i="16"/>
  <c r="FI525" i="16"/>
  <c r="FJ525" i="16"/>
  <c r="FK525" i="16"/>
  <c r="FL525" i="16"/>
  <c r="FM525" i="16"/>
  <c r="FN525" i="16"/>
  <c r="FO525" i="16"/>
  <c r="FP525" i="16"/>
  <c r="FQ525" i="16"/>
  <c r="FR525" i="16"/>
  <c r="CA526" i="16"/>
  <c r="CB526" i="16"/>
  <c r="CC526" i="16"/>
  <c r="CD526" i="16"/>
  <c r="CE526" i="16"/>
  <c r="CF526" i="16"/>
  <c r="CG526" i="16"/>
  <c r="CH526" i="16"/>
  <c r="CI526" i="16"/>
  <c r="CJ526" i="16"/>
  <c r="CK526" i="16"/>
  <c r="CL526" i="16"/>
  <c r="DC526" i="16"/>
  <c r="DD526" i="16"/>
  <c r="DE526" i="16"/>
  <c r="DF526" i="16"/>
  <c r="DG526" i="16"/>
  <c r="DH526" i="16"/>
  <c r="DI526" i="16"/>
  <c r="DJ526" i="16"/>
  <c r="DK526" i="16"/>
  <c r="DL526" i="16"/>
  <c r="DM526" i="16"/>
  <c r="DN526" i="16"/>
  <c r="DQ526" i="16"/>
  <c r="DR526" i="16"/>
  <c r="DS526" i="16"/>
  <c r="DT526" i="16"/>
  <c r="DU526" i="16"/>
  <c r="DV526" i="16"/>
  <c r="DW526" i="16"/>
  <c r="DX526" i="16"/>
  <c r="DY526" i="16"/>
  <c r="DZ526" i="16"/>
  <c r="EA526" i="16"/>
  <c r="EB526" i="16"/>
  <c r="B527" i="16" l="1"/>
  <c r="AD527" i="16"/>
  <c r="AP527" i="16"/>
  <c r="BB527" i="16"/>
  <c r="FG527" i="16"/>
  <c r="FH527" i="16"/>
  <c r="FI527" i="16"/>
  <c r="FJ527" i="16"/>
  <c r="FK527" i="16"/>
  <c r="FL527" i="16"/>
  <c r="FM527" i="16"/>
  <c r="FN527" i="16"/>
  <c r="FO527" i="16"/>
  <c r="FP527" i="16"/>
  <c r="FQ527" i="16"/>
  <c r="FR527" i="16"/>
  <c r="CA528" i="16"/>
  <c r="CB528" i="16"/>
  <c r="CC528" i="16"/>
  <c r="CD528" i="16"/>
  <c r="CE528" i="16"/>
  <c r="CF528" i="16"/>
  <c r="CG528" i="16"/>
  <c r="CH528" i="16"/>
  <c r="CI528" i="16"/>
  <c r="CJ528" i="16"/>
  <c r="CK528" i="16"/>
  <c r="CL528" i="16"/>
  <c r="DC528" i="16"/>
  <c r="DD528" i="16"/>
  <c r="DE528" i="16"/>
  <c r="DF528" i="16"/>
  <c r="DG528" i="16"/>
  <c r="DH528" i="16"/>
  <c r="DI528" i="16"/>
  <c r="DJ528" i="16"/>
  <c r="DK528" i="16"/>
  <c r="DL528" i="16"/>
  <c r="DM528" i="16"/>
  <c r="DN528" i="16"/>
  <c r="DQ528" i="16"/>
  <c r="DR528" i="16"/>
  <c r="DS528" i="16"/>
  <c r="DT528" i="16"/>
  <c r="DU528" i="16"/>
  <c r="DV528" i="16"/>
  <c r="DW528" i="16"/>
  <c r="DX528" i="16"/>
  <c r="DY528" i="16"/>
  <c r="DZ528" i="16"/>
  <c r="EA528" i="16"/>
  <c r="EB528" i="16"/>
  <c r="B529" i="16" l="1"/>
  <c r="AD529" i="16"/>
  <c r="AP529" i="16"/>
  <c r="BB529" i="16"/>
  <c r="FG529" i="16"/>
  <c r="FH529" i="16"/>
  <c r="FI529" i="16"/>
  <c r="FJ529" i="16"/>
  <c r="FK529" i="16"/>
  <c r="FL529" i="16"/>
  <c r="FM529" i="16"/>
  <c r="FN529" i="16"/>
  <c r="FO529" i="16"/>
  <c r="FP529" i="16"/>
  <c r="FQ529" i="16"/>
  <c r="FR529" i="16"/>
  <c r="CA530" i="16"/>
  <c r="CB530" i="16"/>
  <c r="CC530" i="16"/>
  <c r="CD530" i="16"/>
  <c r="CE530" i="16"/>
  <c r="CF530" i="16"/>
  <c r="CG530" i="16"/>
  <c r="CH530" i="16"/>
  <c r="CI530" i="16"/>
  <c r="CJ530" i="16"/>
  <c r="CK530" i="16"/>
  <c r="CL530" i="16"/>
  <c r="DC530" i="16"/>
  <c r="DD530" i="16"/>
  <c r="DE530" i="16"/>
  <c r="DF530" i="16"/>
  <c r="DG530" i="16"/>
  <c r="DH530" i="16"/>
  <c r="DI530" i="16"/>
  <c r="DJ530" i="16"/>
  <c r="DK530" i="16"/>
  <c r="DL530" i="16"/>
  <c r="DM530" i="16"/>
  <c r="DN530" i="16"/>
  <c r="DQ530" i="16"/>
  <c r="DR530" i="16"/>
  <c r="DS530" i="16"/>
  <c r="DT530" i="16"/>
  <c r="DU530" i="16"/>
  <c r="DV530" i="16"/>
  <c r="DW530" i="16"/>
  <c r="DX530" i="16"/>
  <c r="DY530" i="16"/>
  <c r="DZ530" i="16"/>
  <c r="EA530" i="16"/>
  <c r="EB530" i="16"/>
  <c r="B531" i="16" l="1"/>
  <c r="AD531" i="16"/>
  <c r="AP531" i="16"/>
  <c r="BB531" i="16"/>
  <c r="FG531" i="16"/>
  <c r="FH531" i="16"/>
  <c r="FI531" i="16"/>
  <c r="FJ531" i="16"/>
  <c r="FK531" i="16"/>
  <c r="FL531" i="16"/>
  <c r="FM531" i="16"/>
  <c r="FN531" i="16"/>
  <c r="FO531" i="16"/>
  <c r="FP531" i="16"/>
  <c r="FQ531" i="16"/>
  <c r="FR531" i="16"/>
  <c r="CA532" i="16"/>
  <c r="CB532" i="16"/>
  <c r="CC532" i="16"/>
  <c r="CD532" i="16"/>
  <c r="CE532" i="16"/>
  <c r="CF532" i="16"/>
  <c r="CG532" i="16"/>
  <c r="CH532" i="16"/>
  <c r="CI532" i="16"/>
  <c r="CJ532" i="16"/>
  <c r="CK532" i="16"/>
  <c r="CL532" i="16"/>
  <c r="DC532" i="16"/>
  <c r="DD532" i="16"/>
  <c r="DE532" i="16"/>
  <c r="DF532" i="16"/>
  <c r="DG532" i="16"/>
  <c r="DH532" i="16"/>
  <c r="DI532" i="16"/>
  <c r="DJ532" i="16"/>
  <c r="DK532" i="16"/>
  <c r="DL532" i="16"/>
  <c r="DM532" i="16"/>
  <c r="DN532" i="16"/>
  <c r="DQ532" i="16"/>
  <c r="DR532" i="16"/>
  <c r="DS532" i="16"/>
  <c r="DT532" i="16"/>
  <c r="DU532" i="16"/>
  <c r="DV532" i="16"/>
  <c r="DW532" i="16"/>
  <c r="DX532" i="16"/>
  <c r="DY532" i="16"/>
  <c r="DZ532" i="16"/>
  <c r="EA532" i="16"/>
  <c r="EB532" i="16"/>
  <c r="B533" i="16" l="1"/>
  <c r="AD533" i="16"/>
  <c r="AP533" i="16"/>
  <c r="BB533" i="16"/>
  <c r="FG533" i="16"/>
  <c r="FH533" i="16"/>
  <c r="FI533" i="16"/>
  <c r="FJ533" i="16"/>
  <c r="FK533" i="16"/>
  <c r="FL533" i="16"/>
  <c r="FM533" i="16"/>
  <c r="FN533" i="16"/>
  <c r="FO533" i="16"/>
  <c r="FP533" i="16"/>
  <c r="FQ533" i="16"/>
  <c r="FR533" i="16"/>
  <c r="CA534" i="16"/>
  <c r="CB534" i="16"/>
  <c r="CC534" i="16"/>
  <c r="CD534" i="16"/>
  <c r="CE534" i="16"/>
  <c r="CF534" i="16"/>
  <c r="CG534" i="16"/>
  <c r="CH534" i="16"/>
  <c r="CI534" i="16"/>
  <c r="CJ534" i="16"/>
  <c r="CK534" i="16"/>
  <c r="CL534" i="16"/>
  <c r="DC534" i="16"/>
  <c r="DD534" i="16"/>
  <c r="DE534" i="16"/>
  <c r="DF534" i="16"/>
  <c r="DG534" i="16"/>
  <c r="DH534" i="16"/>
  <c r="DI534" i="16"/>
  <c r="DJ534" i="16"/>
  <c r="DK534" i="16"/>
  <c r="DL534" i="16"/>
  <c r="DM534" i="16"/>
  <c r="DN534" i="16"/>
  <c r="DQ534" i="16"/>
  <c r="DR534" i="16"/>
  <c r="DS534" i="16"/>
  <c r="DT534" i="16"/>
  <c r="DU534" i="16"/>
  <c r="DV534" i="16"/>
  <c r="DW534" i="16"/>
  <c r="DX534" i="16"/>
  <c r="DY534" i="16"/>
  <c r="DZ534" i="16"/>
  <c r="EA534" i="16"/>
  <c r="EB534" i="16"/>
  <c r="B535" i="16" l="1"/>
  <c r="AD535" i="16"/>
  <c r="AP535" i="16"/>
  <c r="BB535" i="16"/>
  <c r="FG535" i="16"/>
  <c r="FH535" i="16"/>
  <c r="FI535" i="16"/>
  <c r="FJ535" i="16"/>
  <c r="FK535" i="16"/>
  <c r="FL535" i="16"/>
  <c r="FM535" i="16"/>
  <c r="FN535" i="16"/>
  <c r="FO535" i="16"/>
  <c r="FP535" i="16"/>
  <c r="FQ535" i="16"/>
  <c r="FR535" i="16"/>
  <c r="CA536" i="16"/>
  <c r="CB536" i="16"/>
  <c r="CC536" i="16"/>
  <c r="CD536" i="16"/>
  <c r="CE536" i="16"/>
  <c r="CF536" i="16"/>
  <c r="CG536" i="16"/>
  <c r="CH536" i="16"/>
  <c r="CI536" i="16"/>
  <c r="CJ536" i="16"/>
  <c r="CK536" i="16"/>
  <c r="CL536" i="16"/>
  <c r="DC536" i="16"/>
  <c r="DD536" i="16"/>
  <c r="DE536" i="16"/>
  <c r="DF536" i="16"/>
  <c r="DG536" i="16"/>
  <c r="DH536" i="16"/>
  <c r="DI536" i="16"/>
  <c r="DJ536" i="16"/>
  <c r="DK536" i="16"/>
  <c r="DL536" i="16"/>
  <c r="DM536" i="16"/>
  <c r="DN536" i="16"/>
  <c r="DQ536" i="16"/>
  <c r="DR536" i="16"/>
  <c r="DS536" i="16"/>
  <c r="DT536" i="16"/>
  <c r="DU536" i="16"/>
  <c r="DV536" i="16"/>
  <c r="DW536" i="16"/>
  <c r="DX536" i="16"/>
  <c r="DY536" i="16"/>
  <c r="DZ536" i="16"/>
  <c r="EA536" i="16"/>
  <c r="EB536" i="16"/>
  <c r="B537" i="16" l="1"/>
  <c r="AD537" i="16"/>
  <c r="AP537" i="16"/>
  <c r="BB537" i="16"/>
  <c r="FG537" i="16"/>
  <c r="FH537" i="16"/>
  <c r="FI537" i="16"/>
  <c r="FJ537" i="16"/>
  <c r="FK537" i="16"/>
  <c r="FL537" i="16"/>
  <c r="FM537" i="16"/>
  <c r="FN537" i="16"/>
  <c r="FO537" i="16"/>
  <c r="FP537" i="16"/>
  <c r="FQ537" i="16"/>
  <c r="FR537" i="16"/>
  <c r="CA538" i="16"/>
  <c r="CB538" i="16"/>
  <c r="CC538" i="16"/>
  <c r="CD538" i="16"/>
  <c r="CE538" i="16"/>
  <c r="CF538" i="16"/>
  <c r="CG538" i="16"/>
  <c r="CH538" i="16"/>
  <c r="CI538" i="16"/>
  <c r="CJ538" i="16"/>
  <c r="CK538" i="16"/>
  <c r="CL538" i="16"/>
  <c r="DC538" i="16"/>
  <c r="DD538" i="16"/>
  <c r="DE538" i="16"/>
  <c r="DF538" i="16"/>
  <c r="DG538" i="16"/>
  <c r="DH538" i="16"/>
  <c r="DI538" i="16"/>
  <c r="DJ538" i="16"/>
  <c r="DK538" i="16"/>
  <c r="DL538" i="16"/>
  <c r="DM538" i="16"/>
  <c r="DN538" i="16"/>
  <c r="DQ538" i="16"/>
  <c r="DR538" i="16"/>
  <c r="DS538" i="16"/>
  <c r="DT538" i="16"/>
  <c r="DU538" i="16"/>
  <c r="DV538" i="16"/>
  <c r="DW538" i="16"/>
  <c r="DX538" i="16"/>
  <c r="DY538" i="16"/>
  <c r="DZ538" i="16"/>
  <c r="EA538" i="16"/>
  <c r="EB538" i="16"/>
  <c r="B539" i="16" l="1"/>
  <c r="AD539" i="16"/>
  <c r="AP539" i="16"/>
  <c r="BB539" i="16"/>
  <c r="FG539" i="16"/>
  <c r="FH539" i="16"/>
  <c r="FI539" i="16"/>
  <c r="FJ539" i="16"/>
  <c r="FK539" i="16"/>
  <c r="FL539" i="16"/>
  <c r="FM539" i="16"/>
  <c r="FN539" i="16"/>
  <c r="FO539" i="16"/>
  <c r="FP539" i="16"/>
  <c r="FQ539" i="16"/>
  <c r="FR539" i="16"/>
  <c r="CA540" i="16"/>
  <c r="CB540" i="16"/>
  <c r="CC540" i="16"/>
  <c r="CD540" i="16"/>
  <c r="CE540" i="16"/>
  <c r="CF540" i="16"/>
  <c r="CG540" i="16"/>
  <c r="CH540" i="16"/>
  <c r="CI540" i="16"/>
  <c r="CJ540" i="16"/>
  <c r="CK540" i="16"/>
  <c r="CL540" i="16"/>
  <c r="DC540" i="16"/>
  <c r="DD540" i="16"/>
  <c r="DE540" i="16"/>
  <c r="DF540" i="16"/>
  <c r="DG540" i="16"/>
  <c r="DH540" i="16"/>
  <c r="DI540" i="16"/>
  <c r="DJ540" i="16"/>
  <c r="DK540" i="16"/>
  <c r="DL540" i="16"/>
  <c r="DM540" i="16"/>
  <c r="DN540" i="16"/>
  <c r="DQ540" i="16"/>
  <c r="DR540" i="16"/>
  <c r="DS540" i="16"/>
  <c r="DT540" i="16"/>
  <c r="DU540" i="16"/>
  <c r="DV540" i="16"/>
  <c r="DW540" i="16"/>
  <c r="DX540" i="16"/>
  <c r="DY540" i="16"/>
  <c r="DZ540" i="16"/>
  <c r="EA540" i="16"/>
  <c r="EB540" i="16"/>
  <c r="B541" i="16" l="1"/>
  <c r="AD541" i="16"/>
  <c r="AP541" i="16"/>
  <c r="BB541" i="16"/>
  <c r="FG541" i="16"/>
  <c r="FH541" i="16"/>
  <c r="FI541" i="16"/>
  <c r="FJ541" i="16"/>
  <c r="FK541" i="16"/>
  <c r="FL541" i="16"/>
  <c r="FM541" i="16"/>
  <c r="FN541" i="16"/>
  <c r="FO541" i="16"/>
  <c r="FP541" i="16"/>
  <c r="FQ541" i="16"/>
  <c r="FR541" i="16"/>
  <c r="CA542" i="16"/>
  <c r="CB542" i="16"/>
  <c r="CC542" i="16"/>
  <c r="CD542" i="16"/>
  <c r="CE542" i="16"/>
  <c r="CF542" i="16"/>
  <c r="CG542" i="16"/>
  <c r="CH542" i="16"/>
  <c r="CI542" i="16"/>
  <c r="CJ542" i="16"/>
  <c r="CK542" i="16"/>
  <c r="CL542" i="16"/>
  <c r="DC542" i="16"/>
  <c r="DD542" i="16"/>
  <c r="DE542" i="16"/>
  <c r="DF542" i="16"/>
  <c r="DG542" i="16"/>
  <c r="DH542" i="16"/>
  <c r="DI542" i="16"/>
  <c r="DJ542" i="16"/>
  <c r="DK542" i="16"/>
  <c r="DL542" i="16"/>
  <c r="DM542" i="16"/>
  <c r="DN542" i="16"/>
  <c r="DQ542" i="16"/>
  <c r="DR542" i="16"/>
  <c r="DS542" i="16"/>
  <c r="DT542" i="16"/>
  <c r="DU542" i="16"/>
  <c r="DV542" i="16"/>
  <c r="DW542" i="16"/>
  <c r="DX542" i="16"/>
  <c r="DY542" i="16"/>
  <c r="DZ542" i="16"/>
  <c r="EA542" i="16"/>
  <c r="EB542" i="16"/>
  <c r="B543" i="16" l="1"/>
  <c r="AD543" i="16"/>
  <c r="AP543" i="16"/>
  <c r="BB543" i="16"/>
  <c r="FG543" i="16"/>
  <c r="FH543" i="16"/>
  <c r="FI543" i="16"/>
  <c r="FJ543" i="16"/>
  <c r="FK543" i="16"/>
  <c r="FL543" i="16"/>
  <c r="FM543" i="16"/>
  <c r="FN543" i="16"/>
  <c r="FO543" i="16"/>
  <c r="FP543" i="16"/>
  <c r="FQ543" i="16"/>
  <c r="FR543" i="16"/>
  <c r="CA544" i="16"/>
  <c r="CB544" i="16"/>
  <c r="CC544" i="16"/>
  <c r="CD544" i="16"/>
  <c r="CE544" i="16"/>
  <c r="CF544" i="16"/>
  <c r="CG544" i="16"/>
  <c r="CH544" i="16"/>
  <c r="CI544" i="16"/>
  <c r="CJ544" i="16"/>
  <c r="CK544" i="16"/>
  <c r="CL544" i="16"/>
  <c r="DC544" i="16"/>
  <c r="DD544" i="16"/>
  <c r="DE544" i="16"/>
  <c r="DF544" i="16"/>
  <c r="DG544" i="16"/>
  <c r="DH544" i="16"/>
  <c r="DI544" i="16"/>
  <c r="DJ544" i="16"/>
  <c r="DK544" i="16"/>
  <c r="DL544" i="16"/>
  <c r="DM544" i="16"/>
  <c r="DN544" i="16"/>
  <c r="DQ544" i="16"/>
  <c r="DR544" i="16"/>
  <c r="DS544" i="16"/>
  <c r="DT544" i="16"/>
  <c r="DU544" i="16"/>
  <c r="DV544" i="16"/>
  <c r="DW544" i="16"/>
  <c r="DX544" i="16"/>
  <c r="DY544" i="16"/>
  <c r="DZ544" i="16"/>
  <c r="EA544" i="16"/>
  <c r="EB544" i="16"/>
  <c r="B545" i="16" l="1"/>
  <c r="AD545" i="16"/>
  <c r="AP545" i="16"/>
  <c r="BB545" i="16"/>
  <c r="FG545" i="16"/>
  <c r="FH545" i="16"/>
  <c r="FI545" i="16"/>
  <c r="FJ545" i="16"/>
  <c r="FK545" i="16"/>
  <c r="FL545" i="16"/>
  <c r="FM545" i="16"/>
  <c r="FN545" i="16"/>
  <c r="FO545" i="16"/>
  <c r="FP545" i="16"/>
  <c r="FQ545" i="16"/>
  <c r="FR545" i="16"/>
  <c r="CA546" i="16"/>
  <c r="CB546" i="16"/>
  <c r="CC546" i="16"/>
  <c r="CD546" i="16"/>
  <c r="CE546" i="16"/>
  <c r="CF546" i="16"/>
  <c r="CG546" i="16"/>
  <c r="CH546" i="16"/>
  <c r="CI546" i="16"/>
  <c r="CJ546" i="16"/>
  <c r="CK546" i="16"/>
  <c r="CL546" i="16"/>
  <c r="DC546" i="16"/>
  <c r="DD546" i="16"/>
  <c r="DE546" i="16"/>
  <c r="DF546" i="16"/>
  <c r="DG546" i="16"/>
  <c r="DH546" i="16"/>
  <c r="DI546" i="16"/>
  <c r="DJ546" i="16"/>
  <c r="DK546" i="16"/>
  <c r="DL546" i="16"/>
  <c r="DM546" i="16"/>
  <c r="DN546" i="16"/>
  <c r="DQ546" i="16"/>
  <c r="DR546" i="16"/>
  <c r="DS546" i="16"/>
  <c r="DT546" i="16"/>
  <c r="DU546" i="16"/>
  <c r="DV546" i="16"/>
  <c r="DW546" i="16"/>
  <c r="DX546" i="16"/>
  <c r="DY546" i="16"/>
  <c r="DZ546" i="16"/>
  <c r="EA546" i="16"/>
  <c r="EB546" i="16"/>
  <c r="B547" i="16" l="1"/>
  <c r="AD547" i="16"/>
  <c r="AP547" i="16"/>
  <c r="BB547" i="16"/>
  <c r="FG547" i="16"/>
  <c r="FH547" i="16"/>
  <c r="FI547" i="16"/>
  <c r="FJ547" i="16"/>
  <c r="FK547" i="16"/>
  <c r="FL547" i="16"/>
  <c r="FM547" i="16"/>
  <c r="FN547" i="16"/>
  <c r="FO547" i="16"/>
  <c r="FP547" i="16"/>
  <c r="FQ547" i="16"/>
  <c r="FR547" i="16"/>
  <c r="CA548" i="16"/>
  <c r="CB548" i="16"/>
  <c r="CC548" i="16"/>
  <c r="CD548" i="16"/>
  <c r="CE548" i="16"/>
  <c r="CF548" i="16"/>
  <c r="CG548" i="16"/>
  <c r="CH548" i="16"/>
  <c r="CI548" i="16"/>
  <c r="CJ548" i="16"/>
  <c r="CK548" i="16"/>
  <c r="CL548" i="16"/>
  <c r="DC548" i="16"/>
  <c r="DD548" i="16"/>
  <c r="DE548" i="16"/>
  <c r="DF548" i="16"/>
  <c r="DG548" i="16"/>
  <c r="DH548" i="16"/>
  <c r="DI548" i="16"/>
  <c r="DJ548" i="16"/>
  <c r="DK548" i="16"/>
  <c r="DL548" i="16"/>
  <c r="DM548" i="16"/>
  <c r="DN548" i="16"/>
  <c r="DQ548" i="16"/>
  <c r="DR548" i="16"/>
  <c r="DS548" i="16"/>
  <c r="DT548" i="16"/>
  <c r="DU548" i="16"/>
  <c r="DV548" i="16"/>
  <c r="DW548" i="16"/>
  <c r="DX548" i="16"/>
  <c r="DY548" i="16"/>
  <c r="DZ548" i="16"/>
  <c r="EA548" i="16"/>
  <c r="EB548" i="16"/>
  <c r="B549" i="16" l="1"/>
  <c r="AD549" i="16"/>
  <c r="AP549" i="16"/>
  <c r="BB549" i="16"/>
  <c r="FG549" i="16"/>
  <c r="FH549" i="16"/>
  <c r="FI549" i="16"/>
  <c r="FJ549" i="16"/>
  <c r="FK549" i="16"/>
  <c r="FL549" i="16"/>
  <c r="FM549" i="16"/>
  <c r="FN549" i="16"/>
  <c r="FO549" i="16"/>
  <c r="FP549" i="16"/>
  <c r="FQ549" i="16"/>
  <c r="FR549" i="16"/>
  <c r="CA550" i="16"/>
  <c r="CB550" i="16"/>
  <c r="CC550" i="16"/>
  <c r="CD550" i="16"/>
  <c r="CE550" i="16"/>
  <c r="CF550" i="16"/>
  <c r="CG550" i="16"/>
  <c r="CH550" i="16"/>
  <c r="CI550" i="16"/>
  <c r="CJ550" i="16"/>
  <c r="CK550" i="16"/>
  <c r="CL550" i="16"/>
  <c r="DC550" i="16"/>
  <c r="DD550" i="16"/>
  <c r="DE550" i="16"/>
  <c r="DF550" i="16"/>
  <c r="DG550" i="16"/>
  <c r="DH550" i="16"/>
  <c r="DI550" i="16"/>
  <c r="DJ550" i="16"/>
  <c r="DK550" i="16"/>
  <c r="DL550" i="16"/>
  <c r="DM550" i="16"/>
  <c r="DN550" i="16"/>
  <c r="DQ550" i="16"/>
  <c r="DR550" i="16"/>
  <c r="DS550" i="16"/>
  <c r="DT550" i="16"/>
  <c r="DU550" i="16"/>
  <c r="DV550" i="16"/>
  <c r="DW550" i="16"/>
  <c r="DX550" i="16"/>
  <c r="DY550" i="16"/>
  <c r="DZ550" i="16"/>
  <c r="EA550" i="16"/>
  <c r="EB550" i="16"/>
  <c r="B551" i="16" l="1"/>
  <c r="AD551" i="16"/>
  <c r="AP551" i="16"/>
  <c r="BB551" i="16"/>
  <c r="FG551" i="16"/>
  <c r="FH551" i="16"/>
  <c r="FI551" i="16"/>
  <c r="FJ551" i="16"/>
  <c r="FK551" i="16"/>
  <c r="FL551" i="16"/>
  <c r="FM551" i="16"/>
  <c r="FN551" i="16"/>
  <c r="FO551" i="16"/>
  <c r="FP551" i="16"/>
  <c r="FQ551" i="16"/>
  <c r="FR551" i="16"/>
  <c r="CA552" i="16"/>
  <c r="CB552" i="16"/>
  <c r="CC552" i="16"/>
  <c r="CD552" i="16"/>
  <c r="CE552" i="16"/>
  <c r="CF552" i="16"/>
  <c r="CG552" i="16"/>
  <c r="CH552" i="16"/>
  <c r="CI552" i="16"/>
  <c r="CJ552" i="16"/>
  <c r="CK552" i="16"/>
  <c r="CL552" i="16"/>
  <c r="DC552" i="16"/>
  <c r="DD552" i="16"/>
  <c r="DE552" i="16"/>
  <c r="DF552" i="16"/>
  <c r="DG552" i="16"/>
  <c r="DH552" i="16"/>
  <c r="DI552" i="16"/>
  <c r="DJ552" i="16"/>
  <c r="DK552" i="16"/>
  <c r="DL552" i="16"/>
  <c r="DM552" i="16"/>
  <c r="DN552" i="16"/>
  <c r="DQ552" i="16"/>
  <c r="DR552" i="16"/>
  <c r="DS552" i="16"/>
  <c r="DT552" i="16"/>
  <c r="DU552" i="16"/>
  <c r="DV552" i="16"/>
  <c r="DW552" i="16"/>
  <c r="DX552" i="16"/>
  <c r="DY552" i="16"/>
  <c r="DZ552" i="16"/>
  <c r="EA552" i="16"/>
  <c r="EB552" i="16"/>
  <c r="B553" i="16" l="1"/>
  <c r="AD553" i="16"/>
  <c r="AP553" i="16"/>
  <c r="BB553" i="16"/>
  <c r="FG553" i="16"/>
  <c r="FH553" i="16"/>
  <c r="FI553" i="16"/>
  <c r="FJ553" i="16"/>
  <c r="FK553" i="16"/>
  <c r="FL553" i="16"/>
  <c r="FM553" i="16"/>
  <c r="FN553" i="16"/>
  <c r="FO553" i="16"/>
  <c r="FP553" i="16"/>
  <c r="FQ553" i="16"/>
  <c r="FR553" i="16"/>
  <c r="CA554" i="16"/>
  <c r="CB554" i="16"/>
  <c r="CC554" i="16"/>
  <c r="CD554" i="16"/>
  <c r="CE554" i="16"/>
  <c r="CF554" i="16"/>
  <c r="CG554" i="16"/>
  <c r="CH554" i="16"/>
  <c r="CI554" i="16"/>
  <c r="CJ554" i="16"/>
  <c r="CK554" i="16"/>
  <c r="CL554" i="16"/>
  <c r="DC554" i="16"/>
  <c r="DD554" i="16"/>
  <c r="DE554" i="16"/>
  <c r="DF554" i="16"/>
  <c r="DG554" i="16"/>
  <c r="DH554" i="16"/>
  <c r="DI554" i="16"/>
  <c r="DJ554" i="16"/>
  <c r="DK554" i="16"/>
  <c r="DL554" i="16"/>
  <c r="DM554" i="16"/>
  <c r="DN554" i="16"/>
  <c r="DQ554" i="16"/>
  <c r="DR554" i="16"/>
  <c r="DS554" i="16"/>
  <c r="DT554" i="16"/>
  <c r="DU554" i="16"/>
  <c r="DV554" i="16"/>
  <c r="DW554" i="16"/>
  <c r="DX554" i="16"/>
  <c r="DY554" i="16"/>
  <c r="DZ554" i="16"/>
  <c r="EA554" i="16"/>
  <c r="EB554" i="16"/>
  <c r="B555" i="16" l="1"/>
  <c r="AD555" i="16"/>
  <c r="AP555" i="16"/>
  <c r="BB555" i="16"/>
  <c r="FG555" i="16"/>
  <c r="FH555" i="16"/>
  <c r="FI555" i="16"/>
  <c r="FJ555" i="16"/>
  <c r="FK555" i="16"/>
  <c r="FL555" i="16"/>
  <c r="FM555" i="16"/>
  <c r="FN555" i="16"/>
  <c r="FO555" i="16"/>
  <c r="FP555" i="16"/>
  <c r="FQ555" i="16"/>
  <c r="FR555" i="16"/>
  <c r="CA556" i="16"/>
  <c r="CB556" i="16"/>
  <c r="CC556" i="16"/>
  <c r="CD556" i="16"/>
  <c r="CE556" i="16"/>
  <c r="CF556" i="16"/>
  <c r="CG556" i="16"/>
  <c r="CH556" i="16"/>
  <c r="CI556" i="16"/>
  <c r="CJ556" i="16"/>
  <c r="CK556" i="16"/>
  <c r="CL556" i="16"/>
  <c r="DC556" i="16"/>
  <c r="DD556" i="16"/>
  <c r="DE556" i="16"/>
  <c r="DF556" i="16"/>
  <c r="DG556" i="16"/>
  <c r="DH556" i="16"/>
  <c r="DI556" i="16"/>
  <c r="DJ556" i="16"/>
  <c r="DK556" i="16"/>
  <c r="DL556" i="16"/>
  <c r="DM556" i="16"/>
  <c r="DN556" i="16"/>
  <c r="DQ556" i="16"/>
  <c r="DR556" i="16"/>
  <c r="DS556" i="16"/>
  <c r="DT556" i="16"/>
  <c r="DU556" i="16"/>
  <c r="DV556" i="16"/>
  <c r="DW556" i="16"/>
  <c r="DX556" i="16"/>
  <c r="DY556" i="16"/>
  <c r="DZ556" i="16"/>
  <c r="EA556" i="16"/>
  <c r="EB556" i="16"/>
  <c r="B557" i="16" l="1"/>
  <c r="AD557" i="16"/>
  <c r="AP557" i="16"/>
  <c r="BB557" i="16"/>
  <c r="FG557" i="16"/>
  <c r="FH557" i="16"/>
  <c r="FI557" i="16"/>
  <c r="FJ557" i="16"/>
  <c r="FK557" i="16"/>
  <c r="FL557" i="16"/>
  <c r="FM557" i="16"/>
  <c r="FN557" i="16"/>
  <c r="FO557" i="16"/>
  <c r="FP557" i="16"/>
  <c r="FQ557" i="16"/>
  <c r="FR557" i="16"/>
  <c r="CA558" i="16"/>
  <c r="CB558" i="16"/>
  <c r="CC558" i="16"/>
  <c r="CD558" i="16"/>
  <c r="CE558" i="16"/>
  <c r="CF558" i="16"/>
  <c r="CG558" i="16"/>
  <c r="CH558" i="16"/>
  <c r="CI558" i="16"/>
  <c r="CJ558" i="16"/>
  <c r="CK558" i="16"/>
  <c r="CL558" i="16"/>
  <c r="DC558" i="16"/>
  <c r="DD558" i="16"/>
  <c r="DE558" i="16"/>
  <c r="DF558" i="16"/>
  <c r="DG558" i="16"/>
  <c r="DH558" i="16"/>
  <c r="DI558" i="16"/>
  <c r="DJ558" i="16"/>
  <c r="DK558" i="16"/>
  <c r="DL558" i="16"/>
  <c r="DM558" i="16"/>
  <c r="DN558" i="16"/>
  <c r="DQ558" i="16"/>
  <c r="DR558" i="16"/>
  <c r="DS558" i="16"/>
  <c r="DT558" i="16"/>
  <c r="DU558" i="16"/>
  <c r="DV558" i="16"/>
  <c r="DW558" i="16"/>
  <c r="DX558" i="16"/>
  <c r="DY558" i="16"/>
  <c r="DZ558" i="16"/>
  <c r="EA558" i="16"/>
  <c r="EB558" i="16"/>
  <c r="B559" i="16" l="1"/>
  <c r="AD559" i="16"/>
  <c r="AP559" i="16"/>
  <c r="BB559" i="16"/>
  <c r="FG559" i="16"/>
  <c r="FH559" i="16"/>
  <c r="FI559" i="16"/>
  <c r="FJ559" i="16"/>
  <c r="FK559" i="16"/>
  <c r="FL559" i="16"/>
  <c r="FM559" i="16"/>
  <c r="FN559" i="16"/>
  <c r="FO559" i="16"/>
  <c r="FP559" i="16"/>
  <c r="FQ559" i="16"/>
  <c r="FR559" i="16"/>
  <c r="CA560" i="16"/>
  <c r="CB560" i="16"/>
  <c r="CC560" i="16"/>
  <c r="CD560" i="16"/>
  <c r="CE560" i="16"/>
  <c r="CF560" i="16"/>
  <c r="CG560" i="16"/>
  <c r="CH560" i="16"/>
  <c r="CI560" i="16"/>
  <c r="CJ560" i="16"/>
  <c r="CK560" i="16"/>
  <c r="CL560" i="16"/>
  <c r="DC560" i="16"/>
  <c r="DD560" i="16"/>
  <c r="DE560" i="16"/>
  <c r="DF560" i="16"/>
  <c r="DG560" i="16"/>
  <c r="DH560" i="16"/>
  <c r="DI560" i="16"/>
  <c r="DJ560" i="16"/>
  <c r="DK560" i="16"/>
  <c r="DL560" i="16"/>
  <c r="DM560" i="16"/>
  <c r="DN560" i="16"/>
  <c r="DQ560" i="16"/>
  <c r="DR560" i="16"/>
  <c r="DS560" i="16"/>
  <c r="DT560" i="16"/>
  <c r="DU560" i="16"/>
  <c r="DV560" i="16"/>
  <c r="DW560" i="16"/>
  <c r="DX560" i="16"/>
  <c r="DY560" i="16"/>
  <c r="DZ560" i="16"/>
  <c r="EA560" i="16"/>
  <c r="EB560" i="16"/>
  <c r="B561" i="16" l="1"/>
  <c r="AD561" i="16"/>
  <c r="AP561" i="16"/>
  <c r="BB561" i="16"/>
  <c r="FG561" i="16"/>
  <c r="FH561" i="16"/>
  <c r="FI561" i="16"/>
  <c r="FJ561" i="16"/>
  <c r="FK561" i="16"/>
  <c r="FL561" i="16"/>
  <c r="FM561" i="16"/>
  <c r="FN561" i="16"/>
  <c r="FO561" i="16"/>
  <c r="FP561" i="16"/>
  <c r="FQ561" i="16"/>
  <c r="FR561" i="16"/>
  <c r="CA562" i="16"/>
  <c r="CB562" i="16"/>
  <c r="CC562" i="16"/>
  <c r="CD562" i="16"/>
  <c r="CE562" i="16"/>
  <c r="CF562" i="16"/>
  <c r="CG562" i="16"/>
  <c r="CH562" i="16"/>
  <c r="CI562" i="16"/>
  <c r="CJ562" i="16"/>
  <c r="CK562" i="16"/>
  <c r="CL562" i="16"/>
  <c r="DC562" i="16"/>
  <c r="DD562" i="16"/>
  <c r="DE562" i="16"/>
  <c r="DF562" i="16"/>
  <c r="DG562" i="16"/>
  <c r="DH562" i="16"/>
  <c r="DI562" i="16"/>
  <c r="DJ562" i="16"/>
  <c r="DK562" i="16"/>
  <c r="DL562" i="16"/>
  <c r="DM562" i="16"/>
  <c r="DN562" i="16"/>
  <c r="DQ562" i="16"/>
  <c r="DR562" i="16"/>
  <c r="DS562" i="16"/>
  <c r="DT562" i="16"/>
  <c r="DU562" i="16"/>
  <c r="DV562" i="16"/>
  <c r="DW562" i="16"/>
  <c r="DX562" i="16"/>
  <c r="DY562" i="16"/>
  <c r="DZ562" i="16"/>
  <c r="EA562" i="16"/>
  <c r="EB562" i="16"/>
  <c r="B563" i="16" l="1"/>
  <c r="AD563" i="16"/>
  <c r="AP563" i="16"/>
  <c r="BB563" i="16"/>
  <c r="FG563" i="16"/>
  <c r="FH563" i="16"/>
  <c r="FI563" i="16"/>
  <c r="FJ563" i="16"/>
  <c r="FK563" i="16"/>
  <c r="FL563" i="16"/>
  <c r="FM563" i="16"/>
  <c r="FN563" i="16"/>
  <c r="FO563" i="16"/>
  <c r="FP563" i="16"/>
  <c r="FQ563" i="16"/>
  <c r="FR563" i="16"/>
  <c r="CA564" i="16"/>
  <c r="CB564" i="16"/>
  <c r="CC564" i="16"/>
  <c r="CD564" i="16"/>
  <c r="CE564" i="16"/>
  <c r="CF564" i="16"/>
  <c r="CG564" i="16"/>
  <c r="CH564" i="16"/>
  <c r="CI564" i="16"/>
  <c r="CJ564" i="16"/>
  <c r="CK564" i="16"/>
  <c r="CL564" i="16"/>
  <c r="DC564" i="16"/>
  <c r="DD564" i="16"/>
  <c r="DE564" i="16"/>
  <c r="DF564" i="16"/>
  <c r="DG564" i="16"/>
  <c r="DH564" i="16"/>
  <c r="DI564" i="16"/>
  <c r="DJ564" i="16"/>
  <c r="DK564" i="16"/>
  <c r="DL564" i="16"/>
  <c r="DM564" i="16"/>
  <c r="DN564" i="16"/>
  <c r="DQ564" i="16"/>
  <c r="DR564" i="16"/>
  <c r="DS564" i="16"/>
  <c r="DT564" i="16"/>
  <c r="DU564" i="16"/>
  <c r="DV564" i="16"/>
  <c r="DW564" i="16"/>
  <c r="DX564" i="16"/>
  <c r="DY564" i="16"/>
  <c r="DZ564" i="16"/>
  <c r="EA564" i="16"/>
  <c r="EB564" i="16"/>
  <c r="B565" i="16" l="1"/>
  <c r="AD565" i="16"/>
  <c r="AP565" i="16"/>
  <c r="BB565" i="16"/>
  <c r="FG565" i="16"/>
  <c r="FH565" i="16"/>
  <c r="FI565" i="16"/>
  <c r="FJ565" i="16"/>
  <c r="FK565" i="16"/>
  <c r="FL565" i="16"/>
  <c r="FM565" i="16"/>
  <c r="FN565" i="16"/>
  <c r="FO565" i="16"/>
  <c r="FP565" i="16"/>
  <c r="FQ565" i="16"/>
  <c r="FR565" i="16"/>
  <c r="CA566" i="16"/>
  <c r="CB566" i="16"/>
  <c r="CC566" i="16"/>
  <c r="CD566" i="16"/>
  <c r="CE566" i="16"/>
  <c r="CF566" i="16"/>
  <c r="CG566" i="16"/>
  <c r="CH566" i="16"/>
  <c r="CI566" i="16"/>
  <c r="CJ566" i="16"/>
  <c r="CK566" i="16"/>
  <c r="CL566" i="16"/>
  <c r="DC566" i="16"/>
  <c r="DD566" i="16"/>
  <c r="DE566" i="16"/>
  <c r="DF566" i="16"/>
  <c r="DG566" i="16"/>
  <c r="DH566" i="16"/>
  <c r="DI566" i="16"/>
  <c r="DJ566" i="16"/>
  <c r="DK566" i="16"/>
  <c r="DL566" i="16"/>
  <c r="DM566" i="16"/>
  <c r="DN566" i="16"/>
  <c r="DQ566" i="16"/>
  <c r="DR566" i="16"/>
  <c r="DS566" i="16"/>
  <c r="DT566" i="16"/>
  <c r="DU566" i="16"/>
  <c r="DV566" i="16"/>
  <c r="DW566" i="16"/>
  <c r="DX566" i="16"/>
  <c r="DY566" i="16"/>
  <c r="DZ566" i="16"/>
  <c r="EA566" i="16"/>
  <c r="EB566" i="16"/>
  <c r="B567" i="16" l="1"/>
  <c r="AD567" i="16"/>
  <c r="AP567" i="16"/>
  <c r="BB567" i="16"/>
  <c r="FG567" i="16"/>
  <c r="FH567" i="16"/>
  <c r="FI567" i="16"/>
  <c r="FJ567" i="16"/>
  <c r="FK567" i="16"/>
  <c r="FL567" i="16"/>
  <c r="FM567" i="16"/>
  <c r="FN567" i="16"/>
  <c r="FO567" i="16"/>
  <c r="FP567" i="16"/>
  <c r="FQ567" i="16"/>
  <c r="FR567" i="16"/>
  <c r="CA568" i="16"/>
  <c r="CB568" i="16"/>
  <c r="CC568" i="16"/>
  <c r="CD568" i="16"/>
  <c r="CE568" i="16"/>
  <c r="CF568" i="16"/>
  <c r="CG568" i="16"/>
  <c r="CH568" i="16"/>
  <c r="CI568" i="16"/>
  <c r="CJ568" i="16"/>
  <c r="CK568" i="16"/>
  <c r="CL568" i="16"/>
  <c r="DC568" i="16"/>
  <c r="DD568" i="16"/>
  <c r="DE568" i="16"/>
  <c r="DF568" i="16"/>
  <c r="DG568" i="16"/>
  <c r="DH568" i="16"/>
  <c r="DI568" i="16"/>
  <c r="DJ568" i="16"/>
  <c r="DK568" i="16"/>
  <c r="DL568" i="16"/>
  <c r="DM568" i="16"/>
  <c r="DN568" i="16"/>
  <c r="DQ568" i="16"/>
  <c r="DR568" i="16"/>
  <c r="DS568" i="16"/>
  <c r="DT568" i="16"/>
  <c r="DU568" i="16"/>
  <c r="DV568" i="16"/>
  <c r="DW568" i="16"/>
  <c r="DX568" i="16"/>
  <c r="DY568" i="16"/>
  <c r="DZ568" i="16"/>
  <c r="EA568" i="16"/>
  <c r="EB568" i="16"/>
  <c r="B569" i="16" l="1"/>
  <c r="AD569" i="16"/>
  <c r="AP569" i="16"/>
  <c r="BB569" i="16"/>
  <c r="FG569" i="16"/>
  <c r="FH569" i="16"/>
  <c r="FI569" i="16"/>
  <c r="FJ569" i="16"/>
  <c r="FK569" i="16"/>
  <c r="FL569" i="16"/>
  <c r="FM569" i="16"/>
  <c r="FN569" i="16"/>
  <c r="FO569" i="16"/>
  <c r="FP569" i="16"/>
  <c r="FQ569" i="16"/>
  <c r="FR569" i="16"/>
  <c r="CA570" i="16"/>
  <c r="CB570" i="16"/>
  <c r="CC570" i="16"/>
  <c r="CD570" i="16"/>
  <c r="CE570" i="16"/>
  <c r="CF570" i="16"/>
  <c r="CG570" i="16"/>
  <c r="CH570" i="16"/>
  <c r="CI570" i="16"/>
  <c r="CJ570" i="16"/>
  <c r="CK570" i="16"/>
  <c r="CL570" i="16"/>
  <c r="DC570" i="16"/>
  <c r="DD570" i="16"/>
  <c r="DE570" i="16"/>
  <c r="DF570" i="16"/>
  <c r="DG570" i="16"/>
  <c r="DH570" i="16"/>
  <c r="DI570" i="16"/>
  <c r="DJ570" i="16"/>
  <c r="DK570" i="16"/>
  <c r="DL570" i="16"/>
  <c r="DM570" i="16"/>
  <c r="DN570" i="16"/>
  <c r="DQ570" i="16"/>
  <c r="DR570" i="16"/>
  <c r="DS570" i="16"/>
  <c r="DT570" i="16"/>
  <c r="DU570" i="16"/>
  <c r="DV570" i="16"/>
  <c r="DW570" i="16"/>
  <c r="DX570" i="16"/>
  <c r="DY570" i="16"/>
  <c r="DZ570" i="16"/>
  <c r="EA570" i="16"/>
  <c r="EB570" i="16"/>
  <c r="B571" i="16" l="1"/>
  <c r="AD571" i="16"/>
  <c r="AP571" i="16"/>
  <c r="BB571" i="16"/>
  <c r="FG571" i="16"/>
  <c r="FH571" i="16"/>
  <c r="FI571" i="16"/>
  <c r="FJ571" i="16"/>
  <c r="FK571" i="16"/>
  <c r="FL571" i="16"/>
  <c r="FM571" i="16"/>
  <c r="FN571" i="16"/>
  <c r="FO571" i="16"/>
  <c r="FP571" i="16"/>
  <c r="FQ571" i="16"/>
  <c r="FR571" i="16"/>
  <c r="CA572" i="16"/>
  <c r="CB572" i="16"/>
  <c r="CC572" i="16"/>
  <c r="CD572" i="16"/>
  <c r="CE572" i="16"/>
  <c r="CF572" i="16"/>
  <c r="CG572" i="16"/>
  <c r="CH572" i="16"/>
  <c r="CI572" i="16"/>
  <c r="CJ572" i="16"/>
  <c r="CK572" i="16"/>
  <c r="CL572" i="16"/>
  <c r="DC572" i="16"/>
  <c r="DD572" i="16"/>
  <c r="DE572" i="16"/>
  <c r="DF572" i="16"/>
  <c r="DG572" i="16"/>
  <c r="DH572" i="16"/>
  <c r="DI572" i="16"/>
  <c r="DJ572" i="16"/>
  <c r="DK572" i="16"/>
  <c r="DL572" i="16"/>
  <c r="DM572" i="16"/>
  <c r="DN572" i="16"/>
  <c r="DQ572" i="16"/>
  <c r="DR572" i="16"/>
  <c r="DS572" i="16"/>
  <c r="DT572" i="16"/>
  <c r="DU572" i="16"/>
  <c r="DV572" i="16"/>
  <c r="DW572" i="16"/>
  <c r="DX572" i="16"/>
  <c r="DY572" i="16"/>
  <c r="DZ572" i="16"/>
  <c r="EA572" i="16"/>
  <c r="EB572" i="16"/>
  <c r="B573" i="16" l="1"/>
  <c r="AD573" i="16"/>
  <c r="AP573" i="16"/>
  <c r="BB573" i="16"/>
  <c r="FG573" i="16"/>
  <c r="FH573" i="16"/>
  <c r="FI573" i="16"/>
  <c r="FJ573" i="16"/>
  <c r="FK573" i="16"/>
  <c r="FL573" i="16"/>
  <c r="FM573" i="16"/>
  <c r="FN573" i="16"/>
  <c r="FO573" i="16"/>
  <c r="FP573" i="16"/>
  <c r="FQ573" i="16"/>
  <c r="FR573" i="16"/>
  <c r="CA574" i="16"/>
  <c r="CB574" i="16"/>
  <c r="CC574" i="16"/>
  <c r="CD574" i="16"/>
  <c r="CE574" i="16"/>
  <c r="CF574" i="16"/>
  <c r="CG574" i="16"/>
  <c r="CH574" i="16"/>
  <c r="CI574" i="16"/>
  <c r="CJ574" i="16"/>
  <c r="CK574" i="16"/>
  <c r="CL574" i="16"/>
  <c r="DC574" i="16"/>
  <c r="DD574" i="16"/>
  <c r="DE574" i="16"/>
  <c r="DF574" i="16"/>
  <c r="DG574" i="16"/>
  <c r="DH574" i="16"/>
  <c r="DI574" i="16"/>
  <c r="DJ574" i="16"/>
  <c r="DK574" i="16"/>
  <c r="DL574" i="16"/>
  <c r="DM574" i="16"/>
  <c r="DN574" i="16"/>
  <c r="DQ574" i="16"/>
  <c r="DR574" i="16"/>
  <c r="DS574" i="16"/>
  <c r="DT574" i="16"/>
  <c r="DU574" i="16"/>
  <c r="DV574" i="16"/>
  <c r="DW574" i="16"/>
  <c r="DX574" i="16"/>
  <c r="DY574" i="16"/>
  <c r="DZ574" i="16"/>
  <c r="EA574" i="16"/>
  <c r="EB574" i="16"/>
  <c r="B575" i="16" l="1"/>
  <c r="AD575" i="16"/>
  <c r="AP575" i="16"/>
  <c r="BB575" i="16"/>
  <c r="FG575" i="16"/>
  <c r="FH575" i="16"/>
  <c r="FI575" i="16"/>
  <c r="FJ575" i="16"/>
  <c r="FK575" i="16"/>
  <c r="FL575" i="16"/>
  <c r="FM575" i="16"/>
  <c r="FN575" i="16"/>
  <c r="FO575" i="16"/>
  <c r="FP575" i="16"/>
  <c r="FQ575" i="16"/>
  <c r="FR575" i="16"/>
  <c r="CA576" i="16"/>
  <c r="CB576" i="16"/>
  <c r="CC576" i="16"/>
  <c r="CD576" i="16"/>
  <c r="CE576" i="16"/>
  <c r="CF576" i="16"/>
  <c r="CG576" i="16"/>
  <c r="CH576" i="16"/>
  <c r="CI576" i="16"/>
  <c r="CJ576" i="16"/>
  <c r="CK576" i="16"/>
  <c r="CL576" i="16"/>
  <c r="DC576" i="16"/>
  <c r="DD576" i="16"/>
  <c r="DE576" i="16"/>
  <c r="DF576" i="16"/>
  <c r="DG576" i="16"/>
  <c r="DH576" i="16"/>
  <c r="DI576" i="16"/>
  <c r="DJ576" i="16"/>
  <c r="DK576" i="16"/>
  <c r="DL576" i="16"/>
  <c r="DM576" i="16"/>
  <c r="DN576" i="16"/>
  <c r="DQ576" i="16"/>
  <c r="DR576" i="16"/>
  <c r="DS576" i="16"/>
  <c r="DT576" i="16"/>
  <c r="DU576" i="16"/>
  <c r="DV576" i="16"/>
  <c r="DW576" i="16"/>
  <c r="DX576" i="16"/>
  <c r="DY576" i="16"/>
  <c r="DZ576" i="16"/>
  <c r="EA576" i="16"/>
  <c r="EB576" i="16"/>
  <c r="B577" i="16" l="1"/>
  <c r="AD577" i="16"/>
  <c r="AP577" i="16"/>
  <c r="BB577" i="16"/>
  <c r="FG577" i="16"/>
  <c r="FH577" i="16"/>
  <c r="FI577" i="16"/>
  <c r="FJ577" i="16"/>
  <c r="FK577" i="16"/>
  <c r="FL577" i="16"/>
  <c r="FM577" i="16"/>
  <c r="FN577" i="16"/>
  <c r="FO577" i="16"/>
  <c r="FP577" i="16"/>
  <c r="FQ577" i="16"/>
  <c r="FR577" i="16"/>
  <c r="CA578" i="16"/>
  <c r="CB578" i="16"/>
  <c r="CC578" i="16"/>
  <c r="CD578" i="16"/>
  <c r="CE578" i="16"/>
  <c r="CF578" i="16"/>
  <c r="CG578" i="16"/>
  <c r="CH578" i="16"/>
  <c r="CI578" i="16"/>
  <c r="CJ578" i="16"/>
  <c r="CK578" i="16"/>
  <c r="CL578" i="16"/>
  <c r="DC578" i="16"/>
  <c r="DD578" i="16"/>
  <c r="DE578" i="16"/>
  <c r="DF578" i="16"/>
  <c r="DG578" i="16"/>
  <c r="DH578" i="16"/>
  <c r="DI578" i="16"/>
  <c r="DJ578" i="16"/>
  <c r="DK578" i="16"/>
  <c r="DL578" i="16"/>
  <c r="DM578" i="16"/>
  <c r="DN578" i="16"/>
  <c r="DQ578" i="16"/>
  <c r="DR578" i="16"/>
  <c r="DS578" i="16"/>
  <c r="DT578" i="16"/>
  <c r="DU578" i="16"/>
  <c r="DV578" i="16"/>
  <c r="DW578" i="16"/>
  <c r="DX578" i="16"/>
  <c r="DY578" i="16"/>
  <c r="DZ578" i="16"/>
  <c r="EA578" i="16"/>
  <c r="EB578" i="16"/>
  <c r="B579" i="16" l="1"/>
  <c r="AD579" i="16"/>
  <c r="AP579" i="16"/>
  <c r="BB579" i="16"/>
  <c r="FG579" i="16"/>
  <c r="FH579" i="16"/>
  <c r="FI579" i="16"/>
  <c r="FJ579" i="16"/>
  <c r="FK579" i="16"/>
  <c r="FL579" i="16"/>
  <c r="FM579" i="16"/>
  <c r="FN579" i="16"/>
  <c r="FO579" i="16"/>
  <c r="FP579" i="16"/>
  <c r="FQ579" i="16"/>
  <c r="FR579" i="16"/>
  <c r="CA580" i="16"/>
  <c r="CB580" i="16"/>
  <c r="CC580" i="16"/>
  <c r="CD580" i="16"/>
  <c r="CE580" i="16"/>
  <c r="CF580" i="16"/>
  <c r="CG580" i="16"/>
  <c r="CH580" i="16"/>
  <c r="CI580" i="16"/>
  <c r="CJ580" i="16"/>
  <c r="CK580" i="16"/>
  <c r="CL580" i="16"/>
  <c r="DC580" i="16"/>
  <c r="DD580" i="16"/>
  <c r="DE580" i="16"/>
  <c r="DF580" i="16"/>
  <c r="DG580" i="16"/>
  <c r="DH580" i="16"/>
  <c r="DI580" i="16"/>
  <c r="DJ580" i="16"/>
  <c r="DK580" i="16"/>
  <c r="DL580" i="16"/>
  <c r="DM580" i="16"/>
  <c r="DN580" i="16"/>
  <c r="DQ580" i="16"/>
  <c r="DR580" i="16"/>
  <c r="DS580" i="16"/>
  <c r="DT580" i="16"/>
  <c r="DU580" i="16"/>
  <c r="DV580" i="16"/>
  <c r="DW580" i="16"/>
  <c r="DX580" i="16"/>
  <c r="DY580" i="16"/>
  <c r="DZ580" i="16"/>
  <c r="EA580" i="16"/>
  <c r="EB580" i="16"/>
  <c r="B581" i="16" l="1"/>
  <c r="AD581" i="16"/>
  <c r="AP581" i="16"/>
  <c r="BB581" i="16"/>
  <c r="FG581" i="16"/>
  <c r="FH581" i="16"/>
  <c r="FI581" i="16"/>
  <c r="FJ581" i="16"/>
  <c r="FK581" i="16"/>
  <c r="FL581" i="16"/>
  <c r="FM581" i="16"/>
  <c r="FN581" i="16"/>
  <c r="FO581" i="16"/>
  <c r="FP581" i="16"/>
  <c r="FQ581" i="16"/>
  <c r="FR581" i="16"/>
  <c r="CA582" i="16"/>
  <c r="CB582" i="16"/>
  <c r="CC582" i="16"/>
  <c r="CD582" i="16"/>
  <c r="CE582" i="16"/>
  <c r="CF582" i="16"/>
  <c r="CG582" i="16"/>
  <c r="CH582" i="16"/>
  <c r="CI582" i="16"/>
  <c r="CJ582" i="16"/>
  <c r="CK582" i="16"/>
  <c r="CL582" i="16"/>
  <c r="DC582" i="16"/>
  <c r="DD582" i="16"/>
  <c r="DE582" i="16"/>
  <c r="DF582" i="16"/>
  <c r="DG582" i="16"/>
  <c r="DH582" i="16"/>
  <c r="DI582" i="16"/>
  <c r="DJ582" i="16"/>
  <c r="DK582" i="16"/>
  <c r="DL582" i="16"/>
  <c r="DM582" i="16"/>
  <c r="DN582" i="16"/>
  <c r="DQ582" i="16"/>
  <c r="DR582" i="16"/>
  <c r="DS582" i="16"/>
  <c r="DT582" i="16"/>
  <c r="DU582" i="16"/>
  <c r="DV582" i="16"/>
  <c r="DW582" i="16"/>
  <c r="DX582" i="16"/>
  <c r="DY582" i="16"/>
  <c r="DZ582" i="16"/>
  <c r="EA582" i="16"/>
  <c r="EB582" i="16"/>
  <c r="B583" i="16" l="1"/>
  <c r="AD583" i="16"/>
  <c r="AP583" i="16"/>
  <c r="BB583" i="16"/>
  <c r="FG583" i="16"/>
  <c r="FH583" i="16"/>
  <c r="FI583" i="16"/>
  <c r="FJ583" i="16"/>
  <c r="FK583" i="16"/>
  <c r="FL583" i="16"/>
  <c r="FM583" i="16"/>
  <c r="FN583" i="16"/>
  <c r="FO583" i="16"/>
  <c r="FP583" i="16"/>
  <c r="FQ583" i="16"/>
  <c r="FR583" i="16"/>
  <c r="CA584" i="16"/>
  <c r="CB584" i="16"/>
  <c r="CC584" i="16"/>
  <c r="CD584" i="16"/>
  <c r="CE584" i="16"/>
  <c r="CF584" i="16"/>
  <c r="CG584" i="16"/>
  <c r="CH584" i="16"/>
  <c r="CI584" i="16"/>
  <c r="CJ584" i="16"/>
  <c r="CK584" i="16"/>
  <c r="CL584" i="16"/>
  <c r="DC584" i="16"/>
  <c r="DD584" i="16"/>
  <c r="DE584" i="16"/>
  <c r="DF584" i="16"/>
  <c r="DG584" i="16"/>
  <c r="DH584" i="16"/>
  <c r="DI584" i="16"/>
  <c r="DJ584" i="16"/>
  <c r="DK584" i="16"/>
  <c r="DL584" i="16"/>
  <c r="DM584" i="16"/>
  <c r="DN584" i="16"/>
  <c r="DQ584" i="16"/>
  <c r="DR584" i="16"/>
  <c r="DS584" i="16"/>
  <c r="DT584" i="16"/>
  <c r="DU584" i="16"/>
  <c r="DV584" i="16"/>
  <c r="DW584" i="16"/>
  <c r="DX584" i="16"/>
  <c r="DY584" i="16"/>
  <c r="DZ584" i="16"/>
  <c r="EA584" i="16"/>
  <c r="EB584" i="16"/>
  <c r="B585" i="16" l="1"/>
  <c r="AD585" i="16"/>
  <c r="AP585" i="16"/>
  <c r="BB585" i="16"/>
  <c r="FG585" i="16"/>
  <c r="FH585" i="16"/>
  <c r="FI585" i="16"/>
  <c r="FJ585" i="16"/>
  <c r="FK585" i="16"/>
  <c r="FL585" i="16"/>
  <c r="FM585" i="16"/>
  <c r="FN585" i="16"/>
  <c r="FO585" i="16"/>
  <c r="FP585" i="16"/>
  <c r="FQ585" i="16"/>
  <c r="FR585" i="16"/>
  <c r="CA586" i="16"/>
  <c r="CB586" i="16"/>
  <c r="CC586" i="16"/>
  <c r="CD586" i="16"/>
  <c r="CE586" i="16"/>
  <c r="CF586" i="16"/>
  <c r="CG586" i="16"/>
  <c r="CH586" i="16"/>
  <c r="CI586" i="16"/>
  <c r="CJ586" i="16"/>
  <c r="CK586" i="16"/>
  <c r="CL586" i="16"/>
  <c r="DC586" i="16"/>
  <c r="DD586" i="16"/>
  <c r="DE586" i="16"/>
  <c r="DF586" i="16"/>
  <c r="DG586" i="16"/>
  <c r="DH586" i="16"/>
  <c r="DI586" i="16"/>
  <c r="DJ586" i="16"/>
  <c r="DK586" i="16"/>
  <c r="DL586" i="16"/>
  <c r="DM586" i="16"/>
  <c r="DN586" i="16"/>
  <c r="DQ586" i="16"/>
  <c r="DR586" i="16"/>
  <c r="DS586" i="16"/>
  <c r="DT586" i="16"/>
  <c r="DU586" i="16"/>
  <c r="DV586" i="16"/>
  <c r="DW586" i="16"/>
  <c r="DX586" i="16"/>
  <c r="DY586" i="16"/>
  <c r="DZ586" i="16"/>
  <c r="EA586" i="16"/>
  <c r="EB586" i="16"/>
  <c r="B587" i="16" l="1"/>
  <c r="AD587" i="16"/>
  <c r="AP587" i="16"/>
  <c r="BB587" i="16"/>
  <c r="FG587" i="16"/>
  <c r="FH587" i="16"/>
  <c r="FI587" i="16"/>
  <c r="FJ587" i="16"/>
  <c r="FK587" i="16"/>
  <c r="FL587" i="16"/>
  <c r="FM587" i="16"/>
  <c r="FN587" i="16"/>
  <c r="FO587" i="16"/>
  <c r="FP587" i="16"/>
  <c r="FQ587" i="16"/>
  <c r="FR587" i="16"/>
  <c r="CA588" i="16"/>
  <c r="CB588" i="16"/>
  <c r="CC588" i="16"/>
  <c r="CD588" i="16"/>
  <c r="CE588" i="16"/>
  <c r="CF588" i="16"/>
  <c r="CG588" i="16"/>
  <c r="CH588" i="16"/>
  <c r="CI588" i="16"/>
  <c r="CJ588" i="16"/>
  <c r="CK588" i="16"/>
  <c r="CL588" i="16"/>
  <c r="DC588" i="16"/>
  <c r="DD588" i="16"/>
  <c r="DE588" i="16"/>
  <c r="DF588" i="16"/>
  <c r="DG588" i="16"/>
  <c r="DH588" i="16"/>
  <c r="DI588" i="16"/>
  <c r="DJ588" i="16"/>
  <c r="DK588" i="16"/>
  <c r="DL588" i="16"/>
  <c r="DM588" i="16"/>
  <c r="DN588" i="16"/>
  <c r="DQ588" i="16"/>
  <c r="DR588" i="16"/>
  <c r="DS588" i="16"/>
  <c r="DT588" i="16"/>
  <c r="DU588" i="16"/>
  <c r="DV588" i="16"/>
  <c r="DW588" i="16"/>
  <c r="DX588" i="16"/>
  <c r="DY588" i="16"/>
  <c r="DZ588" i="16"/>
  <c r="EA588" i="16"/>
  <c r="EB588" i="16"/>
  <c r="B589" i="16" l="1"/>
  <c r="AD589" i="16"/>
  <c r="AP589" i="16"/>
  <c r="BB589" i="16"/>
  <c r="FG589" i="16"/>
  <c r="FH589" i="16"/>
  <c r="FI589" i="16"/>
  <c r="FJ589" i="16"/>
  <c r="FK589" i="16"/>
  <c r="FL589" i="16"/>
  <c r="FM589" i="16"/>
  <c r="FN589" i="16"/>
  <c r="FO589" i="16"/>
  <c r="FP589" i="16"/>
  <c r="FQ589" i="16"/>
  <c r="FR589" i="16"/>
  <c r="CA590" i="16"/>
  <c r="CB590" i="16"/>
  <c r="CC590" i="16"/>
  <c r="CD590" i="16"/>
  <c r="CE590" i="16"/>
  <c r="CF590" i="16"/>
  <c r="CG590" i="16"/>
  <c r="CH590" i="16"/>
  <c r="CI590" i="16"/>
  <c r="CJ590" i="16"/>
  <c r="CK590" i="16"/>
  <c r="CL590" i="16"/>
  <c r="DC590" i="16"/>
  <c r="DD590" i="16"/>
  <c r="DE590" i="16"/>
  <c r="DF590" i="16"/>
  <c r="DG590" i="16"/>
  <c r="DH590" i="16"/>
  <c r="DI590" i="16"/>
  <c r="DJ590" i="16"/>
  <c r="DK590" i="16"/>
  <c r="DL590" i="16"/>
  <c r="DM590" i="16"/>
  <c r="DN590" i="16"/>
  <c r="DQ590" i="16"/>
  <c r="DR590" i="16"/>
  <c r="DS590" i="16"/>
  <c r="DT590" i="16"/>
  <c r="DU590" i="16"/>
  <c r="DV590" i="16"/>
  <c r="DW590" i="16"/>
  <c r="DX590" i="16"/>
  <c r="DY590" i="16"/>
  <c r="DZ590" i="16"/>
  <c r="EA590" i="16"/>
  <c r="EB590" i="16"/>
  <c r="B591" i="16" l="1"/>
  <c r="AD591" i="16"/>
  <c r="AP591" i="16"/>
  <c r="BB591" i="16"/>
  <c r="FG591" i="16"/>
  <c r="FH591" i="16"/>
  <c r="FI591" i="16"/>
  <c r="FJ591" i="16"/>
  <c r="FK591" i="16"/>
  <c r="FL591" i="16"/>
  <c r="FM591" i="16"/>
  <c r="FN591" i="16"/>
  <c r="FO591" i="16"/>
  <c r="FP591" i="16"/>
  <c r="FQ591" i="16"/>
  <c r="FR591" i="16"/>
  <c r="CA592" i="16"/>
  <c r="CB592" i="16"/>
  <c r="CC592" i="16"/>
  <c r="CD592" i="16"/>
  <c r="CE592" i="16"/>
  <c r="CF592" i="16"/>
  <c r="CG592" i="16"/>
  <c r="CH592" i="16"/>
  <c r="CI592" i="16"/>
  <c r="CJ592" i="16"/>
  <c r="CK592" i="16"/>
  <c r="CL592" i="16"/>
  <c r="DC592" i="16"/>
  <c r="DD592" i="16"/>
  <c r="DE592" i="16"/>
  <c r="DF592" i="16"/>
  <c r="DG592" i="16"/>
  <c r="DH592" i="16"/>
  <c r="DI592" i="16"/>
  <c r="DJ592" i="16"/>
  <c r="DK592" i="16"/>
  <c r="DL592" i="16"/>
  <c r="DM592" i="16"/>
  <c r="DN592" i="16"/>
  <c r="DQ592" i="16"/>
  <c r="DR592" i="16"/>
  <c r="DS592" i="16"/>
  <c r="DT592" i="16"/>
  <c r="DU592" i="16"/>
  <c r="DV592" i="16"/>
  <c r="DW592" i="16"/>
  <c r="DX592" i="16"/>
  <c r="DY592" i="16"/>
  <c r="DZ592" i="16"/>
  <c r="EA592" i="16"/>
  <c r="EB592" i="16"/>
  <c r="B593" i="16" l="1"/>
  <c r="AD593" i="16"/>
  <c r="AP593" i="16"/>
  <c r="BB593" i="16"/>
  <c r="FG593" i="16"/>
  <c r="FH593" i="16"/>
  <c r="FI593" i="16"/>
  <c r="FJ593" i="16"/>
  <c r="FK593" i="16"/>
  <c r="FL593" i="16"/>
  <c r="FM593" i="16"/>
  <c r="FN593" i="16"/>
  <c r="FO593" i="16"/>
  <c r="FP593" i="16"/>
  <c r="FQ593" i="16"/>
  <c r="FR593" i="16"/>
  <c r="CA594" i="16"/>
  <c r="CB594" i="16"/>
  <c r="CC594" i="16"/>
  <c r="CD594" i="16"/>
  <c r="CE594" i="16"/>
  <c r="CF594" i="16"/>
  <c r="CG594" i="16"/>
  <c r="CH594" i="16"/>
  <c r="CI594" i="16"/>
  <c r="CJ594" i="16"/>
  <c r="CK594" i="16"/>
  <c r="CL594" i="16"/>
  <c r="DC594" i="16"/>
  <c r="DD594" i="16"/>
  <c r="DE594" i="16"/>
  <c r="DF594" i="16"/>
  <c r="DG594" i="16"/>
  <c r="DH594" i="16"/>
  <c r="DI594" i="16"/>
  <c r="DJ594" i="16"/>
  <c r="DK594" i="16"/>
  <c r="DL594" i="16"/>
  <c r="DM594" i="16"/>
  <c r="DN594" i="16"/>
  <c r="DQ594" i="16"/>
  <c r="DR594" i="16"/>
  <c r="DS594" i="16"/>
  <c r="DT594" i="16"/>
  <c r="DU594" i="16"/>
  <c r="DV594" i="16"/>
  <c r="DW594" i="16"/>
  <c r="DX594" i="16"/>
  <c r="DY594" i="16"/>
  <c r="DZ594" i="16"/>
  <c r="EA594" i="16"/>
  <c r="EB594" i="16"/>
  <c r="B595" i="16" l="1"/>
  <c r="AD595" i="16"/>
  <c r="AP595" i="16"/>
  <c r="BB595" i="16"/>
  <c r="FG595" i="16"/>
  <c r="FH595" i="16"/>
  <c r="FI595" i="16"/>
  <c r="FJ595" i="16"/>
  <c r="FK595" i="16"/>
  <c r="FL595" i="16"/>
  <c r="FM595" i="16"/>
  <c r="FN595" i="16"/>
  <c r="FO595" i="16"/>
  <c r="FP595" i="16"/>
  <c r="FQ595" i="16"/>
  <c r="FR595" i="16"/>
  <c r="CA596" i="16"/>
  <c r="CB596" i="16"/>
  <c r="CC596" i="16"/>
  <c r="CD596" i="16"/>
  <c r="CE596" i="16"/>
  <c r="CF596" i="16"/>
  <c r="CG596" i="16"/>
  <c r="CH596" i="16"/>
  <c r="CI596" i="16"/>
  <c r="CJ596" i="16"/>
  <c r="CK596" i="16"/>
  <c r="CL596" i="16"/>
  <c r="DC596" i="16"/>
  <c r="DD596" i="16"/>
  <c r="DE596" i="16"/>
  <c r="DF596" i="16"/>
  <c r="DG596" i="16"/>
  <c r="DH596" i="16"/>
  <c r="DI596" i="16"/>
  <c r="DJ596" i="16"/>
  <c r="DK596" i="16"/>
  <c r="DL596" i="16"/>
  <c r="DM596" i="16"/>
  <c r="DN596" i="16"/>
  <c r="DQ596" i="16"/>
  <c r="DR596" i="16"/>
  <c r="DS596" i="16"/>
  <c r="DT596" i="16"/>
  <c r="DU596" i="16"/>
  <c r="DV596" i="16"/>
  <c r="DW596" i="16"/>
  <c r="DX596" i="16"/>
  <c r="DY596" i="16"/>
  <c r="DZ596" i="16"/>
  <c r="EA596" i="16"/>
  <c r="EB596" i="16"/>
  <c r="B597" i="16" l="1"/>
  <c r="AD597" i="16"/>
  <c r="AP597" i="16"/>
  <c r="BB597" i="16"/>
  <c r="FG597" i="16"/>
  <c r="FH597" i="16"/>
  <c r="FI597" i="16"/>
  <c r="FJ597" i="16"/>
  <c r="FK597" i="16"/>
  <c r="FL597" i="16"/>
  <c r="FM597" i="16"/>
  <c r="FN597" i="16"/>
  <c r="FO597" i="16"/>
  <c r="FP597" i="16"/>
  <c r="FQ597" i="16"/>
  <c r="FR597" i="16"/>
  <c r="CA598" i="16"/>
  <c r="CB598" i="16"/>
  <c r="CC598" i="16"/>
  <c r="CD598" i="16"/>
  <c r="CE598" i="16"/>
  <c r="CF598" i="16"/>
  <c r="CG598" i="16"/>
  <c r="CH598" i="16"/>
  <c r="CI598" i="16"/>
  <c r="CJ598" i="16"/>
  <c r="CK598" i="16"/>
  <c r="CL598" i="16"/>
  <c r="DC598" i="16"/>
  <c r="DD598" i="16"/>
  <c r="DE598" i="16"/>
  <c r="DF598" i="16"/>
  <c r="DG598" i="16"/>
  <c r="DH598" i="16"/>
  <c r="DI598" i="16"/>
  <c r="DJ598" i="16"/>
  <c r="DK598" i="16"/>
  <c r="DL598" i="16"/>
  <c r="DM598" i="16"/>
  <c r="DN598" i="16"/>
  <c r="DQ598" i="16"/>
  <c r="DR598" i="16"/>
  <c r="DS598" i="16"/>
  <c r="DT598" i="16"/>
  <c r="DU598" i="16"/>
  <c r="DV598" i="16"/>
  <c r="DW598" i="16"/>
  <c r="DX598" i="16"/>
  <c r="DY598" i="16"/>
  <c r="DZ598" i="16"/>
  <c r="EA598" i="16"/>
  <c r="EB598" i="16"/>
  <c r="B599" i="16" l="1"/>
  <c r="AD599" i="16"/>
  <c r="AP599" i="16"/>
  <c r="BB599" i="16"/>
  <c r="FG599" i="16"/>
  <c r="FH599" i="16"/>
  <c r="FI599" i="16"/>
  <c r="FJ599" i="16"/>
  <c r="FK599" i="16"/>
  <c r="FL599" i="16"/>
  <c r="FM599" i="16"/>
  <c r="FN599" i="16"/>
  <c r="FO599" i="16"/>
  <c r="FP599" i="16"/>
  <c r="FQ599" i="16"/>
  <c r="FR599" i="16"/>
  <c r="CA600" i="16"/>
  <c r="CB600" i="16"/>
  <c r="CC600" i="16"/>
  <c r="CD600" i="16"/>
  <c r="CE600" i="16"/>
  <c r="CF600" i="16"/>
  <c r="CG600" i="16"/>
  <c r="CH600" i="16"/>
  <c r="CI600" i="16"/>
  <c r="CJ600" i="16"/>
  <c r="CK600" i="16"/>
  <c r="CL600" i="16"/>
  <c r="DC600" i="16"/>
  <c r="DD600" i="16"/>
  <c r="DE600" i="16"/>
  <c r="DF600" i="16"/>
  <c r="DG600" i="16"/>
  <c r="DH600" i="16"/>
  <c r="DI600" i="16"/>
  <c r="DJ600" i="16"/>
  <c r="DK600" i="16"/>
  <c r="DL600" i="16"/>
  <c r="DM600" i="16"/>
  <c r="DN600" i="16"/>
  <c r="DQ600" i="16"/>
  <c r="DR600" i="16"/>
  <c r="DS600" i="16"/>
  <c r="DT600" i="16"/>
  <c r="DU600" i="16"/>
  <c r="DV600" i="16"/>
  <c r="DW600" i="16"/>
  <c r="DX600" i="16"/>
  <c r="DY600" i="16"/>
  <c r="DZ600" i="16"/>
  <c r="EA600" i="16"/>
  <c r="EB600" i="16"/>
  <c r="B601" i="16" l="1"/>
  <c r="AD601" i="16"/>
  <c r="AP601" i="16"/>
  <c r="BB601" i="16"/>
  <c r="FG601" i="16"/>
  <c r="FH601" i="16"/>
  <c r="FI601" i="16"/>
  <c r="FJ601" i="16"/>
  <c r="FK601" i="16"/>
  <c r="FL601" i="16"/>
  <c r="FM601" i="16"/>
  <c r="FN601" i="16"/>
  <c r="FO601" i="16"/>
  <c r="FP601" i="16"/>
  <c r="FQ601" i="16"/>
  <c r="FR601" i="16"/>
  <c r="CA602" i="16"/>
  <c r="CB602" i="16"/>
  <c r="CC602" i="16"/>
  <c r="CD602" i="16"/>
  <c r="CE602" i="16"/>
  <c r="CF602" i="16"/>
  <c r="CG602" i="16"/>
  <c r="CH602" i="16"/>
  <c r="CI602" i="16"/>
  <c r="CJ602" i="16"/>
  <c r="CK602" i="16"/>
  <c r="CL602" i="16"/>
  <c r="DC602" i="16"/>
  <c r="DD602" i="16"/>
  <c r="DE602" i="16"/>
  <c r="DF602" i="16"/>
  <c r="DG602" i="16"/>
  <c r="DH602" i="16"/>
  <c r="DI602" i="16"/>
  <c r="DJ602" i="16"/>
  <c r="DK602" i="16"/>
  <c r="DL602" i="16"/>
  <c r="DM602" i="16"/>
  <c r="DN602" i="16"/>
  <c r="DQ602" i="16"/>
  <c r="DR602" i="16"/>
  <c r="DS602" i="16"/>
  <c r="DT602" i="16"/>
  <c r="DU602" i="16"/>
  <c r="DV602" i="16"/>
  <c r="DW602" i="16"/>
  <c r="DX602" i="16"/>
  <c r="DY602" i="16"/>
  <c r="DZ602" i="16"/>
  <c r="EA602" i="16"/>
  <c r="EB602" i="16"/>
  <c r="A601" i="16"/>
  <c r="B603" i="16" l="1"/>
  <c r="AD603" i="16"/>
  <c r="AP603" i="16"/>
  <c r="BB603" i="16"/>
  <c r="FG603" i="16"/>
  <c r="FH603" i="16"/>
  <c r="FI603" i="16"/>
  <c r="FJ603" i="16"/>
  <c r="FK603" i="16"/>
  <c r="FL603" i="16"/>
  <c r="FM603" i="16"/>
  <c r="FN603" i="16"/>
  <c r="FO603" i="16"/>
  <c r="FP603" i="16"/>
  <c r="FQ603" i="16"/>
  <c r="FR603" i="16"/>
  <c r="CA604" i="16"/>
  <c r="CB604" i="16"/>
  <c r="CC604" i="16"/>
  <c r="CD604" i="16"/>
  <c r="CE604" i="16"/>
  <c r="CF604" i="16"/>
  <c r="CG604" i="16"/>
  <c r="CH604" i="16"/>
  <c r="CI604" i="16"/>
  <c r="CJ604" i="16"/>
  <c r="CK604" i="16"/>
  <c r="CL604" i="16"/>
  <c r="DC604" i="16"/>
  <c r="DD604" i="16"/>
  <c r="DE604" i="16"/>
  <c r="DF604" i="16"/>
  <c r="DG604" i="16"/>
  <c r="DH604" i="16"/>
  <c r="DI604" i="16"/>
  <c r="DJ604" i="16"/>
  <c r="DK604" i="16"/>
  <c r="DL604" i="16"/>
  <c r="DM604" i="16"/>
  <c r="DN604" i="16"/>
  <c r="DQ604" i="16"/>
  <c r="DR604" i="16"/>
  <c r="DS604" i="16"/>
  <c r="DT604" i="16"/>
  <c r="DU604" i="16"/>
  <c r="DV604" i="16"/>
  <c r="DW604" i="16"/>
  <c r="DX604" i="16"/>
  <c r="DY604" i="16"/>
  <c r="DZ604" i="16"/>
  <c r="EA604" i="16"/>
  <c r="EB604" i="16"/>
  <c r="A603" i="16"/>
  <c r="B605" i="16" l="1"/>
  <c r="AD605" i="16"/>
  <c r="AP605" i="16"/>
  <c r="BB605" i="16"/>
  <c r="FG605" i="16"/>
  <c r="FH605" i="16"/>
  <c r="FI605" i="16"/>
  <c r="FJ605" i="16"/>
  <c r="FK605" i="16"/>
  <c r="FL605" i="16"/>
  <c r="FM605" i="16"/>
  <c r="FN605" i="16"/>
  <c r="FO605" i="16"/>
  <c r="FP605" i="16"/>
  <c r="FQ605" i="16"/>
  <c r="FR605" i="16"/>
  <c r="CA606" i="16"/>
  <c r="CB606" i="16"/>
  <c r="CC606" i="16"/>
  <c r="CD606" i="16"/>
  <c r="CE606" i="16"/>
  <c r="CF606" i="16"/>
  <c r="CG606" i="16"/>
  <c r="CH606" i="16"/>
  <c r="CI606" i="16"/>
  <c r="CJ606" i="16"/>
  <c r="CK606" i="16"/>
  <c r="CL606" i="16"/>
  <c r="DC606" i="16"/>
  <c r="DD606" i="16"/>
  <c r="DE606" i="16"/>
  <c r="DF606" i="16"/>
  <c r="DG606" i="16"/>
  <c r="DH606" i="16"/>
  <c r="DI606" i="16"/>
  <c r="DJ606" i="16"/>
  <c r="DK606" i="16"/>
  <c r="DL606" i="16"/>
  <c r="DM606" i="16"/>
  <c r="DN606" i="16"/>
  <c r="DQ606" i="16"/>
  <c r="DR606" i="16"/>
  <c r="DS606" i="16"/>
  <c r="DT606" i="16"/>
  <c r="DU606" i="16"/>
  <c r="DV606" i="16"/>
  <c r="DW606" i="16"/>
  <c r="DX606" i="16"/>
  <c r="DY606" i="16"/>
  <c r="DZ606" i="16"/>
  <c r="EA606" i="16"/>
  <c r="EB606" i="16"/>
  <c r="A605" i="16"/>
  <c r="BZ316" i="25" l="1"/>
  <c r="BS316" i="25"/>
  <c r="BL316" i="25"/>
  <c r="BC316" i="25"/>
  <c r="AV316" i="25"/>
  <c r="AN316" i="25"/>
  <c r="AG316" i="25"/>
  <c r="Y316" i="25"/>
  <c r="V316" i="25"/>
  <c r="N316" i="25"/>
  <c r="K316" i="25"/>
  <c r="D316" i="25"/>
  <c r="C316" i="25"/>
  <c r="A316" i="25"/>
  <c r="BZ317" i="25"/>
  <c r="BS317" i="25"/>
  <c r="BL317" i="25"/>
  <c r="BC317" i="25"/>
  <c r="AV317" i="25"/>
  <c r="AN317" i="25"/>
  <c r="AG317" i="25"/>
  <c r="Y317" i="25"/>
  <c r="V317" i="25"/>
  <c r="N317" i="25"/>
  <c r="K317" i="25"/>
  <c r="D317" i="25"/>
  <c r="C317" i="25"/>
  <c r="A317" i="25"/>
  <c r="BZ318" i="25"/>
  <c r="BS318" i="25"/>
  <c r="BL318" i="25"/>
  <c r="BC318" i="25"/>
  <c r="AV318" i="25"/>
  <c r="AN318" i="25"/>
  <c r="AG318" i="25"/>
  <c r="Y318" i="25"/>
  <c r="V318" i="25"/>
  <c r="N318" i="25"/>
  <c r="K318" i="25"/>
  <c r="D318" i="25"/>
  <c r="C318" i="25"/>
  <c r="A318" i="25"/>
  <c r="B628" i="22"/>
  <c r="B630" i="22"/>
  <c r="B632" i="22"/>
  <c r="AP318" i="25"/>
  <c r="P318" i="25"/>
  <c r="BE316" i="25"/>
  <c r="BU318" i="25"/>
  <c r="E316" i="25"/>
  <c r="L317" i="25"/>
  <c r="AA317" i="25"/>
  <c r="BT317" i="25"/>
  <c r="BE317" i="25"/>
  <c r="AO317" i="25"/>
  <c r="X317" i="25"/>
  <c r="M317" i="25"/>
  <c r="W318" i="25"/>
  <c r="BD316" i="25"/>
  <c r="AO316" i="25"/>
  <c r="M318" i="25"/>
  <c r="L316" i="25"/>
  <c r="M316" i="25"/>
  <c r="BD317" i="25"/>
  <c r="BT316" i="25"/>
  <c r="X316" i="25"/>
  <c r="O317" i="25"/>
  <c r="W316" i="25"/>
  <c r="AX317" i="25"/>
  <c r="AI316" i="25"/>
  <c r="AX318" i="25"/>
  <c r="BM318" i="25"/>
  <c r="AX316" i="25"/>
  <c r="AH316" i="25"/>
  <c r="BD318" i="25"/>
  <c r="BT318" i="25"/>
  <c r="AP317" i="25"/>
  <c r="BM316" i="25"/>
  <c r="Z317" i="25"/>
  <c r="Z316" i="25"/>
  <c r="P316" i="25"/>
  <c r="BM317" i="25"/>
  <c r="AW317" i="25"/>
  <c r="P317" i="25"/>
  <c r="BN318" i="25"/>
  <c r="BU316" i="25"/>
  <c r="AA316" i="25"/>
  <c r="W317" i="25"/>
  <c r="AI317" i="25"/>
  <c r="AW316" i="25"/>
  <c r="AW318" i="25"/>
  <c r="E318" i="25"/>
  <c r="BN317" i="25"/>
  <c r="BE318" i="25"/>
  <c r="L318" i="25"/>
  <c r="X318" i="25"/>
  <c r="O316" i="25"/>
  <c r="Z318" i="25"/>
  <c r="E317" i="25"/>
  <c r="BU317" i="25"/>
  <c r="AH318" i="25"/>
  <c r="AP316" i="25"/>
  <c r="AI318" i="25"/>
  <c r="BN316" i="25"/>
  <c r="AH317" i="25"/>
  <c r="AA318" i="25"/>
  <c r="O318" i="25"/>
  <c r="AO318" i="25"/>
  <c r="I316" i="25" l="1"/>
  <c r="F316" i="25"/>
  <c r="Q316" i="25"/>
  <c r="AB316" i="25"/>
  <c r="AJ316" i="25"/>
  <c r="AT316" i="25"/>
  <c r="BO316" i="25"/>
  <c r="BY316" i="25"/>
  <c r="T316" i="25"/>
  <c r="AE316" i="25"/>
  <c r="AY316" i="25"/>
  <c r="BI316" i="25"/>
  <c r="AM316" i="25"/>
  <c r="BF316" i="25"/>
  <c r="BR316" i="25"/>
  <c r="AQ316" i="25"/>
  <c r="BB316" i="25"/>
  <c r="BV316" i="25"/>
  <c r="T317" i="25"/>
  <c r="BI317" i="25"/>
  <c r="F317" i="25"/>
  <c r="I317" i="25" s="1"/>
  <c r="Q317" i="25"/>
  <c r="AB317" i="25"/>
  <c r="BF317" i="25"/>
  <c r="AJ317" i="25"/>
  <c r="AT317" i="25"/>
  <c r="BO317" i="25"/>
  <c r="BY317" i="25"/>
  <c r="AE317" i="25"/>
  <c r="AY317" i="25"/>
  <c r="AM317" i="25"/>
  <c r="BR317" i="25"/>
  <c r="AQ317" i="25"/>
  <c r="BB317" i="25"/>
  <c r="BV317" i="25"/>
  <c r="BI318" i="25"/>
  <c r="I318" i="25"/>
  <c r="F318" i="25"/>
  <c r="Q318" i="25"/>
  <c r="T318" i="25" s="1"/>
  <c r="AM318" i="25"/>
  <c r="BF318" i="25"/>
  <c r="AJ318" i="25"/>
  <c r="AT318" i="25"/>
  <c r="BO318" i="25"/>
  <c r="BY318" i="25"/>
  <c r="AE318" i="25"/>
  <c r="AY318" i="25"/>
  <c r="AB318" i="25"/>
  <c r="BR318" i="25"/>
  <c r="AQ318" i="25"/>
  <c r="BB318" i="25"/>
  <c r="BV318" i="25"/>
  <c r="C300" i="17"/>
  <c r="B300" i="17"/>
  <c r="A300" i="17"/>
  <c r="C301" i="17"/>
  <c r="B301" i="17"/>
  <c r="A301" i="17"/>
  <c r="C302" i="17"/>
  <c r="B302" i="17"/>
  <c r="A302" i="17"/>
  <c r="A597" i="16"/>
  <c r="A595" i="16"/>
  <c r="A593" i="16"/>
  <c r="B318" i="25" l="1"/>
  <c r="B317" i="25"/>
  <c r="B316" i="25"/>
  <c r="A630" i="22"/>
  <c r="A632" i="22"/>
  <c r="CZ8" i="16" l="1"/>
  <c r="CY8" i="16"/>
  <c r="CX8" i="16"/>
  <c r="CW8" i="16"/>
  <c r="CV8" i="16"/>
  <c r="CU8" i="16"/>
  <c r="CT8" i="16"/>
  <c r="CS8" i="16"/>
  <c r="CR8" i="16"/>
  <c r="CQ8" i="16"/>
  <c r="CP8" i="16"/>
  <c r="CO8" i="16"/>
  <c r="CL114" i="16"/>
  <c r="CK114" i="16"/>
  <c r="CJ114" i="16"/>
  <c r="CI114" i="16"/>
  <c r="CH114" i="16"/>
  <c r="CG114" i="16"/>
  <c r="CF114" i="16"/>
  <c r="CE114" i="16"/>
  <c r="CD114" i="16"/>
  <c r="CC114" i="16"/>
  <c r="CB114" i="16"/>
  <c r="CA114" i="16"/>
  <c r="CL112" i="16"/>
  <c r="CK112" i="16"/>
  <c r="CJ112" i="16"/>
  <c r="CI112" i="16"/>
  <c r="CH112" i="16"/>
  <c r="CG112" i="16"/>
  <c r="CF112" i="16"/>
  <c r="CE112" i="16"/>
  <c r="CD112" i="16"/>
  <c r="CC112" i="16"/>
  <c r="CB112" i="16"/>
  <c r="CA112" i="16"/>
  <c r="CL110" i="16"/>
  <c r="CK110" i="16"/>
  <c r="CJ110" i="16"/>
  <c r="CI110" i="16"/>
  <c r="CH110" i="16"/>
  <c r="CG110" i="16"/>
  <c r="CF110" i="16"/>
  <c r="CE110" i="16"/>
  <c r="CD110" i="16"/>
  <c r="CC110" i="16"/>
  <c r="CB110" i="16"/>
  <c r="CA110" i="16"/>
  <c r="CL108" i="16"/>
  <c r="CK108" i="16"/>
  <c r="CJ108" i="16"/>
  <c r="CI108" i="16"/>
  <c r="CH108" i="16"/>
  <c r="CG108" i="16"/>
  <c r="CF108" i="16"/>
  <c r="CE108" i="16"/>
  <c r="CD108" i="16"/>
  <c r="CC108" i="16"/>
  <c r="CB108" i="16"/>
  <c r="CA108" i="16"/>
  <c r="CL106" i="16"/>
  <c r="CK106" i="16"/>
  <c r="CJ106" i="16"/>
  <c r="CI106" i="16"/>
  <c r="CH106" i="16"/>
  <c r="CG106" i="16"/>
  <c r="CF106" i="16"/>
  <c r="CE106" i="16"/>
  <c r="CD106" i="16"/>
  <c r="CC106" i="16"/>
  <c r="CB106" i="16"/>
  <c r="CA106" i="16"/>
  <c r="CL104" i="16"/>
  <c r="CK104" i="16"/>
  <c r="CJ104" i="16"/>
  <c r="CI104" i="16"/>
  <c r="CH104" i="16"/>
  <c r="CG104" i="16"/>
  <c r="CF104" i="16"/>
  <c r="CE104" i="16"/>
  <c r="CD104" i="16"/>
  <c r="CC104" i="16"/>
  <c r="CB104" i="16"/>
  <c r="CA104" i="16"/>
  <c r="CL102" i="16"/>
  <c r="CK102" i="16"/>
  <c r="CJ102" i="16"/>
  <c r="CI102" i="16"/>
  <c r="CH102" i="16"/>
  <c r="CG102" i="16"/>
  <c r="CF102" i="16"/>
  <c r="CE102" i="16"/>
  <c r="CD102" i="16"/>
  <c r="CC102" i="16"/>
  <c r="CB102" i="16"/>
  <c r="CA102" i="16"/>
  <c r="CL100" i="16"/>
  <c r="CK100" i="16"/>
  <c r="CJ100" i="16"/>
  <c r="CI100" i="16"/>
  <c r="CH100" i="16"/>
  <c r="CG100" i="16"/>
  <c r="CF100" i="16"/>
  <c r="CE100" i="16"/>
  <c r="CD100" i="16"/>
  <c r="CC100" i="16"/>
  <c r="CB100" i="16"/>
  <c r="CA100" i="16"/>
  <c r="CL98" i="16"/>
  <c r="CK98" i="16"/>
  <c r="CJ98" i="16"/>
  <c r="CI98" i="16"/>
  <c r="CH98" i="16"/>
  <c r="CG98" i="16"/>
  <c r="CF98" i="16"/>
  <c r="CE98" i="16"/>
  <c r="CD98" i="16"/>
  <c r="CC98" i="16"/>
  <c r="CB98" i="16"/>
  <c r="CA98" i="16"/>
  <c r="CL96" i="16"/>
  <c r="CK96" i="16"/>
  <c r="CJ96" i="16"/>
  <c r="CI96" i="16"/>
  <c r="CH96" i="16"/>
  <c r="CG96" i="16"/>
  <c r="CF96" i="16"/>
  <c r="CE96" i="16"/>
  <c r="CD96" i="16"/>
  <c r="CC96" i="16"/>
  <c r="CB96" i="16"/>
  <c r="CA96" i="16"/>
  <c r="CL94" i="16"/>
  <c r="CK94" i="16"/>
  <c r="CJ94" i="16"/>
  <c r="CI94" i="16"/>
  <c r="CH94" i="16"/>
  <c r="CG94" i="16"/>
  <c r="CF94" i="16"/>
  <c r="CE94" i="16"/>
  <c r="CD94" i="16"/>
  <c r="CC94" i="16"/>
  <c r="CB94" i="16"/>
  <c r="CA94" i="16"/>
  <c r="CL92" i="16"/>
  <c r="CK92" i="16"/>
  <c r="CJ92" i="16"/>
  <c r="CI92" i="16"/>
  <c r="CH92" i="16"/>
  <c r="CG92" i="16"/>
  <c r="CF92" i="16"/>
  <c r="CE92" i="16"/>
  <c r="CD92" i="16"/>
  <c r="CC92" i="16"/>
  <c r="CB92" i="16"/>
  <c r="CA92" i="16"/>
  <c r="CL90" i="16"/>
  <c r="CK90" i="16"/>
  <c r="CJ90" i="16"/>
  <c r="CI90" i="16"/>
  <c r="CH90" i="16"/>
  <c r="CG90" i="16"/>
  <c r="CF90" i="16"/>
  <c r="CE90" i="16"/>
  <c r="CD90" i="16"/>
  <c r="CC90" i="16"/>
  <c r="CB90" i="16"/>
  <c r="CA90" i="16"/>
  <c r="CL88" i="16"/>
  <c r="CK88" i="16"/>
  <c r="CJ88" i="16"/>
  <c r="CI88" i="16"/>
  <c r="CH88" i="16"/>
  <c r="CG88" i="16"/>
  <c r="CF88" i="16"/>
  <c r="CE88" i="16"/>
  <c r="CD88" i="16"/>
  <c r="CC88" i="16"/>
  <c r="CB88" i="16"/>
  <c r="CA88" i="16"/>
  <c r="CL86" i="16"/>
  <c r="CK86" i="16"/>
  <c r="CJ86" i="16"/>
  <c r="CI86" i="16"/>
  <c r="CH86" i="16"/>
  <c r="CG86" i="16"/>
  <c r="CF86" i="16"/>
  <c r="CE86" i="16"/>
  <c r="CD86" i="16"/>
  <c r="CC86" i="16"/>
  <c r="CB86" i="16"/>
  <c r="CA86" i="16"/>
  <c r="CL84" i="16"/>
  <c r="CK84" i="16"/>
  <c r="CJ84" i="16"/>
  <c r="CI84" i="16"/>
  <c r="CH84" i="16"/>
  <c r="CG84" i="16"/>
  <c r="CF84" i="16"/>
  <c r="CE84" i="16"/>
  <c r="CD84" i="16"/>
  <c r="CC84" i="16"/>
  <c r="CB84" i="16"/>
  <c r="CA84" i="16"/>
  <c r="CL82" i="16"/>
  <c r="CK82" i="16"/>
  <c r="CJ82" i="16"/>
  <c r="CI82" i="16"/>
  <c r="CH82" i="16"/>
  <c r="CG82" i="16"/>
  <c r="CF82" i="16"/>
  <c r="CE82" i="16"/>
  <c r="CD82" i="16"/>
  <c r="CC82" i="16"/>
  <c r="CB82" i="16"/>
  <c r="CA82" i="16"/>
  <c r="CL80" i="16"/>
  <c r="CK80" i="16"/>
  <c r="CJ80" i="16"/>
  <c r="CI80" i="16"/>
  <c r="CH80" i="16"/>
  <c r="CG80" i="16"/>
  <c r="CF80" i="16"/>
  <c r="CE80" i="16"/>
  <c r="CD80" i="16"/>
  <c r="CC80" i="16"/>
  <c r="CB80" i="16"/>
  <c r="CA80" i="16"/>
  <c r="CL78" i="16"/>
  <c r="CK78" i="16"/>
  <c r="CJ78" i="16"/>
  <c r="CI78" i="16"/>
  <c r="CH78" i="16"/>
  <c r="CG78" i="16"/>
  <c r="CF78" i="16"/>
  <c r="CE78" i="16"/>
  <c r="CD78" i="16"/>
  <c r="CC78" i="16"/>
  <c r="CB78" i="16"/>
  <c r="CA78" i="16"/>
  <c r="CL76" i="16"/>
  <c r="CK76" i="16"/>
  <c r="CJ76" i="16"/>
  <c r="CI76" i="16"/>
  <c r="CH76" i="16"/>
  <c r="CG76" i="16"/>
  <c r="CF76" i="16"/>
  <c r="CE76" i="16"/>
  <c r="CD76" i="16"/>
  <c r="CC76" i="16"/>
  <c r="CB76" i="16"/>
  <c r="CA76" i="16"/>
  <c r="CL74" i="16"/>
  <c r="CK74" i="16"/>
  <c r="CJ74" i="16"/>
  <c r="CI74" i="16"/>
  <c r="CH74" i="16"/>
  <c r="CG74" i="16"/>
  <c r="CF74" i="16"/>
  <c r="CE74" i="16"/>
  <c r="CD74" i="16"/>
  <c r="CC74" i="16"/>
  <c r="CB74" i="16"/>
  <c r="CA74" i="16"/>
  <c r="CL72" i="16"/>
  <c r="CK72" i="16"/>
  <c r="CJ72" i="16"/>
  <c r="CI72" i="16"/>
  <c r="CH72" i="16"/>
  <c r="CG72" i="16"/>
  <c r="CF72" i="16"/>
  <c r="CE72" i="16"/>
  <c r="CD72" i="16"/>
  <c r="CC72" i="16"/>
  <c r="CB72" i="16"/>
  <c r="CA72" i="16"/>
  <c r="CL70" i="16"/>
  <c r="CK70" i="16"/>
  <c r="CJ70" i="16"/>
  <c r="CI70" i="16"/>
  <c r="CH70" i="16"/>
  <c r="CG70" i="16"/>
  <c r="CF70" i="16"/>
  <c r="CE70" i="16"/>
  <c r="CD70" i="16"/>
  <c r="CC70" i="16"/>
  <c r="CB70" i="16"/>
  <c r="CA70" i="16"/>
  <c r="CL68" i="16"/>
  <c r="CK68" i="16"/>
  <c r="CJ68" i="16"/>
  <c r="CI68" i="16"/>
  <c r="CH68" i="16"/>
  <c r="CG68" i="16"/>
  <c r="CF68" i="16"/>
  <c r="CE68" i="16"/>
  <c r="CD68" i="16"/>
  <c r="CC68" i="16"/>
  <c r="CB68" i="16"/>
  <c r="CA68" i="16"/>
  <c r="CL66" i="16"/>
  <c r="CK66" i="16"/>
  <c r="CJ66" i="16"/>
  <c r="CI66" i="16"/>
  <c r="CH66" i="16"/>
  <c r="CG66" i="16"/>
  <c r="CF66" i="16"/>
  <c r="CE66" i="16"/>
  <c r="CD66" i="16"/>
  <c r="CC66" i="16"/>
  <c r="CB66" i="16"/>
  <c r="CA66" i="16"/>
  <c r="CL64" i="16"/>
  <c r="CK64" i="16"/>
  <c r="CJ64" i="16"/>
  <c r="CI64" i="16"/>
  <c r="CH64" i="16"/>
  <c r="CG64" i="16"/>
  <c r="CF64" i="16"/>
  <c r="CE64" i="16"/>
  <c r="CD64" i="16"/>
  <c r="CC64" i="16"/>
  <c r="CB64" i="16"/>
  <c r="CA64" i="16"/>
  <c r="CL62" i="16"/>
  <c r="CK62" i="16"/>
  <c r="CJ62" i="16"/>
  <c r="CI62" i="16"/>
  <c r="CH62" i="16"/>
  <c r="CG62" i="16"/>
  <c r="CF62" i="16"/>
  <c r="CE62" i="16"/>
  <c r="CD62" i="16"/>
  <c r="CC62" i="16"/>
  <c r="CB62" i="16"/>
  <c r="CA62" i="16"/>
  <c r="CL60" i="16"/>
  <c r="CK60" i="16"/>
  <c r="CJ60" i="16"/>
  <c r="CI60" i="16"/>
  <c r="CH60" i="16"/>
  <c r="CG60" i="16"/>
  <c r="CF60" i="16"/>
  <c r="CE60" i="16"/>
  <c r="CD60" i="16"/>
  <c r="CC60" i="16"/>
  <c r="CB60" i="16"/>
  <c r="CA60" i="16"/>
  <c r="CL58" i="16"/>
  <c r="CK58" i="16"/>
  <c r="CJ58" i="16"/>
  <c r="CI58" i="16"/>
  <c r="CH58" i="16"/>
  <c r="CG58" i="16"/>
  <c r="CF58" i="16"/>
  <c r="CE58" i="16"/>
  <c r="CD58" i="16"/>
  <c r="CC58" i="16"/>
  <c r="CB58" i="16"/>
  <c r="CA58" i="16"/>
  <c r="CL56" i="16"/>
  <c r="CK56" i="16"/>
  <c r="CJ56" i="16"/>
  <c r="CI56" i="16"/>
  <c r="CH56" i="16"/>
  <c r="CG56" i="16"/>
  <c r="CF56" i="16"/>
  <c r="CE56" i="16"/>
  <c r="CD56" i="16"/>
  <c r="CC56" i="16"/>
  <c r="CB56" i="16"/>
  <c r="CA56" i="16"/>
  <c r="CL54" i="16"/>
  <c r="CK54" i="16"/>
  <c r="CJ54" i="16"/>
  <c r="CI54" i="16"/>
  <c r="CH54" i="16"/>
  <c r="CG54" i="16"/>
  <c r="CF54" i="16"/>
  <c r="CE54" i="16"/>
  <c r="CD54" i="16"/>
  <c r="CC54" i="16"/>
  <c r="CB54" i="16"/>
  <c r="CA54" i="16"/>
  <c r="CL52" i="16"/>
  <c r="CK52" i="16"/>
  <c r="CJ52" i="16"/>
  <c r="CI52" i="16"/>
  <c r="CH52" i="16"/>
  <c r="CG52" i="16"/>
  <c r="CF52" i="16"/>
  <c r="CE52" i="16"/>
  <c r="CD52" i="16"/>
  <c r="CC52" i="16"/>
  <c r="CB52" i="16"/>
  <c r="CA52" i="16"/>
  <c r="CL50" i="16"/>
  <c r="CK50" i="16"/>
  <c r="CJ50" i="16"/>
  <c r="CI50" i="16"/>
  <c r="CH50" i="16"/>
  <c r="CG50" i="16"/>
  <c r="CF50" i="16"/>
  <c r="CE50" i="16"/>
  <c r="CD50" i="16"/>
  <c r="CC50" i="16"/>
  <c r="CB50" i="16"/>
  <c r="CA50" i="16"/>
  <c r="CL48" i="16"/>
  <c r="CK48" i="16"/>
  <c r="CJ48" i="16"/>
  <c r="CI48" i="16"/>
  <c r="CH48" i="16"/>
  <c r="CG48" i="16"/>
  <c r="CF48" i="16"/>
  <c r="CE48" i="16"/>
  <c r="CD48" i="16"/>
  <c r="CC48" i="16"/>
  <c r="CB48" i="16"/>
  <c r="CA48" i="16"/>
  <c r="CL46" i="16"/>
  <c r="CK46" i="16"/>
  <c r="CJ46" i="16"/>
  <c r="CI46" i="16"/>
  <c r="CH46" i="16"/>
  <c r="CG46" i="16"/>
  <c r="CF46" i="16"/>
  <c r="CE46" i="16"/>
  <c r="CD46" i="16"/>
  <c r="CC46" i="16"/>
  <c r="CB46" i="16"/>
  <c r="CA46" i="16"/>
  <c r="CL44" i="16"/>
  <c r="CK44" i="16"/>
  <c r="CJ44" i="16"/>
  <c r="CI44" i="16"/>
  <c r="CH44" i="16"/>
  <c r="CG44" i="16"/>
  <c r="CF44" i="16"/>
  <c r="CE44" i="16"/>
  <c r="CD44" i="16"/>
  <c r="CC44" i="16"/>
  <c r="CB44" i="16"/>
  <c r="CA44" i="16"/>
  <c r="CL42" i="16"/>
  <c r="CK42" i="16"/>
  <c r="CJ42" i="16"/>
  <c r="CI42" i="16"/>
  <c r="CH42" i="16"/>
  <c r="CG42" i="16"/>
  <c r="CF42" i="16"/>
  <c r="CE42" i="16"/>
  <c r="CD42" i="16"/>
  <c r="CC42" i="16"/>
  <c r="CB42" i="16"/>
  <c r="CA42" i="16"/>
  <c r="CL40" i="16"/>
  <c r="CK40" i="16"/>
  <c r="CJ40" i="16"/>
  <c r="CI40" i="16"/>
  <c r="CH40" i="16"/>
  <c r="CG40" i="16"/>
  <c r="CF40" i="16"/>
  <c r="CE40" i="16"/>
  <c r="CD40" i="16"/>
  <c r="CC40" i="16"/>
  <c r="CB40" i="16"/>
  <c r="CA40" i="16"/>
  <c r="CL38" i="16"/>
  <c r="CK38" i="16"/>
  <c r="CJ38" i="16"/>
  <c r="CI38" i="16"/>
  <c r="CH38" i="16"/>
  <c r="CG38" i="16"/>
  <c r="CF38" i="16"/>
  <c r="CE38" i="16"/>
  <c r="CD38" i="16"/>
  <c r="CC38" i="16"/>
  <c r="CB38" i="16"/>
  <c r="CA38" i="16"/>
  <c r="CL36" i="16"/>
  <c r="CK36" i="16"/>
  <c r="CJ36" i="16"/>
  <c r="CI36" i="16"/>
  <c r="CH36" i="16"/>
  <c r="CG36" i="16"/>
  <c r="CF36" i="16"/>
  <c r="CE36" i="16"/>
  <c r="CD36" i="16"/>
  <c r="CC36" i="16"/>
  <c r="CB36" i="16"/>
  <c r="CA36" i="16"/>
  <c r="CL34" i="16"/>
  <c r="CK34" i="16"/>
  <c r="CJ34" i="16"/>
  <c r="CI34" i="16"/>
  <c r="CH34" i="16"/>
  <c r="CG34" i="16"/>
  <c r="CF34" i="16"/>
  <c r="CE34" i="16"/>
  <c r="CD34" i="16"/>
  <c r="CC34" i="16"/>
  <c r="CB34" i="16"/>
  <c r="CA34" i="16"/>
  <c r="CL32" i="16"/>
  <c r="CK32" i="16"/>
  <c r="CJ32" i="16"/>
  <c r="CI32" i="16"/>
  <c r="CH32" i="16"/>
  <c r="CG32" i="16"/>
  <c r="CF32" i="16"/>
  <c r="CE32" i="16"/>
  <c r="CD32" i="16"/>
  <c r="CC32" i="16"/>
  <c r="CB32" i="16"/>
  <c r="CA32" i="16"/>
  <c r="CL30" i="16"/>
  <c r="CK30" i="16"/>
  <c r="CJ30" i="16"/>
  <c r="CI30" i="16"/>
  <c r="CH30" i="16"/>
  <c r="CG30" i="16"/>
  <c r="CF30" i="16"/>
  <c r="CE30" i="16"/>
  <c r="CD30" i="16"/>
  <c r="CC30" i="16"/>
  <c r="CB30" i="16"/>
  <c r="CA30" i="16"/>
  <c r="CL28" i="16"/>
  <c r="CK28" i="16"/>
  <c r="CJ28" i="16"/>
  <c r="CI28" i="16"/>
  <c r="CH28" i="16"/>
  <c r="CG28" i="16"/>
  <c r="CF28" i="16"/>
  <c r="CE28" i="16"/>
  <c r="CD28" i="16"/>
  <c r="CC28" i="16"/>
  <c r="CB28" i="16"/>
  <c r="CA28" i="16"/>
  <c r="CL26" i="16"/>
  <c r="CK26" i="16"/>
  <c r="CJ26" i="16"/>
  <c r="CI26" i="16"/>
  <c r="CH26" i="16"/>
  <c r="CG26" i="16"/>
  <c r="CF26" i="16"/>
  <c r="CE26" i="16"/>
  <c r="CD26" i="16"/>
  <c r="CC26" i="16"/>
  <c r="CB26" i="16"/>
  <c r="CA26" i="16"/>
  <c r="CL24" i="16"/>
  <c r="CK24" i="16"/>
  <c r="CJ24" i="16"/>
  <c r="CI24" i="16"/>
  <c r="CH24" i="16"/>
  <c r="CG24" i="16"/>
  <c r="CF24" i="16"/>
  <c r="CE24" i="16"/>
  <c r="CD24" i="16"/>
  <c r="CC24" i="16"/>
  <c r="CB24" i="16"/>
  <c r="CA24" i="16"/>
  <c r="CL22" i="16"/>
  <c r="CK22" i="16"/>
  <c r="CJ22" i="16"/>
  <c r="CI22" i="16"/>
  <c r="CH22" i="16"/>
  <c r="CG22" i="16"/>
  <c r="CF22" i="16"/>
  <c r="CE22" i="16"/>
  <c r="CD22" i="16"/>
  <c r="CC22" i="16"/>
  <c r="CB22" i="16"/>
  <c r="CA22" i="16"/>
  <c r="CL20" i="16"/>
  <c r="CK20" i="16"/>
  <c r="CJ20" i="16"/>
  <c r="CI20" i="16"/>
  <c r="CH20" i="16"/>
  <c r="CG20" i="16"/>
  <c r="CF20" i="16"/>
  <c r="CE20" i="16"/>
  <c r="CD20" i="16"/>
  <c r="CC20" i="16"/>
  <c r="CB20" i="16"/>
  <c r="CA20" i="16"/>
  <c r="CL18" i="16"/>
  <c r="CK18" i="16"/>
  <c r="CJ18" i="16"/>
  <c r="CI18" i="16"/>
  <c r="CH18" i="16"/>
  <c r="CG18" i="16"/>
  <c r="CF18" i="16"/>
  <c r="CE18" i="16"/>
  <c r="CD18" i="16"/>
  <c r="CC18" i="16"/>
  <c r="CB18" i="16"/>
  <c r="CA18" i="16"/>
  <c r="CL16" i="16"/>
  <c r="CK16" i="16"/>
  <c r="CJ16" i="16"/>
  <c r="CI16" i="16"/>
  <c r="CH16" i="16"/>
  <c r="CG16" i="16"/>
  <c r="CF16" i="16"/>
  <c r="CE16" i="16"/>
  <c r="CD16" i="16"/>
  <c r="CC16" i="16"/>
  <c r="CB16" i="16"/>
  <c r="CA16" i="16"/>
  <c r="CL14" i="16"/>
  <c r="CK14" i="16"/>
  <c r="CJ14" i="16"/>
  <c r="CI14" i="16"/>
  <c r="CH14" i="16"/>
  <c r="CG14" i="16"/>
  <c r="CF14" i="16"/>
  <c r="CE14" i="16"/>
  <c r="CD14" i="16"/>
  <c r="CC14" i="16"/>
  <c r="CB14" i="16"/>
  <c r="CA14" i="16"/>
  <c r="CL12" i="16"/>
  <c r="CK12" i="16"/>
  <c r="CJ12" i="16"/>
  <c r="CI12" i="16"/>
  <c r="CH12" i="16"/>
  <c r="CG12" i="16"/>
  <c r="CF12" i="16"/>
  <c r="CE12" i="16"/>
  <c r="CD12" i="16"/>
  <c r="CC12" i="16"/>
  <c r="CB12" i="16"/>
  <c r="CA12" i="16"/>
  <c r="CL10" i="16"/>
  <c r="CK10" i="16"/>
  <c r="CJ10" i="16"/>
  <c r="CI10" i="16"/>
  <c r="CH10" i="16"/>
  <c r="CG10" i="16"/>
  <c r="CF10" i="16"/>
  <c r="CE10" i="16"/>
  <c r="CD10" i="16"/>
  <c r="CC10" i="16"/>
  <c r="CB10" i="16"/>
  <c r="CA10" i="16"/>
  <c r="CL8" i="16"/>
  <c r="CK8" i="16"/>
  <c r="CJ8" i="16"/>
  <c r="CI8" i="16"/>
  <c r="CH8" i="16"/>
  <c r="CG8" i="16"/>
  <c r="CF8" i="16"/>
  <c r="CE8" i="16"/>
  <c r="CD8" i="16"/>
  <c r="CC8" i="16"/>
  <c r="CB8" i="16"/>
  <c r="CA8" i="16"/>
  <c r="A319" i="25" l="1"/>
  <c r="BZ312" i="25"/>
  <c r="BS312" i="25"/>
  <c r="BL312" i="25"/>
  <c r="BC312" i="25"/>
  <c r="AV312" i="25"/>
  <c r="AN312" i="25"/>
  <c r="AG312" i="25"/>
  <c r="Y312" i="25"/>
  <c r="V312" i="25"/>
  <c r="N312" i="25"/>
  <c r="K312" i="25"/>
  <c r="D312" i="25"/>
  <c r="C312" i="25"/>
  <c r="A312" i="25"/>
  <c r="BZ313" i="25"/>
  <c r="BS313" i="25"/>
  <c r="BL313" i="25"/>
  <c r="BC313" i="25"/>
  <c r="AV313" i="25"/>
  <c r="AN313" i="25"/>
  <c r="AG313" i="25"/>
  <c r="Y313" i="25"/>
  <c r="V313" i="25"/>
  <c r="N313" i="25"/>
  <c r="K313" i="25"/>
  <c r="D313" i="25"/>
  <c r="C313" i="25"/>
  <c r="A313" i="25"/>
  <c r="BZ314" i="25"/>
  <c r="BS314" i="25"/>
  <c r="BL314" i="25"/>
  <c r="BC314" i="25"/>
  <c r="AV314" i="25"/>
  <c r="AN314" i="25"/>
  <c r="AG314" i="25"/>
  <c r="Y314" i="25"/>
  <c r="V314" i="25"/>
  <c r="N314" i="25"/>
  <c r="K314" i="25"/>
  <c r="D314" i="25"/>
  <c r="C314" i="25"/>
  <c r="A314" i="25"/>
  <c r="BZ315" i="25"/>
  <c r="BS315" i="25"/>
  <c r="BL315" i="25"/>
  <c r="BC315" i="25"/>
  <c r="AV315" i="25"/>
  <c r="AN315" i="25"/>
  <c r="AG315" i="25"/>
  <c r="Y315" i="25"/>
  <c r="V315" i="25"/>
  <c r="N315" i="25"/>
  <c r="K315" i="25"/>
  <c r="D315" i="25"/>
  <c r="C315" i="25"/>
  <c r="A315" i="25"/>
  <c r="B620" i="22"/>
  <c r="B622" i="22"/>
  <c r="B624" i="22"/>
  <c r="B626" i="22"/>
  <c r="X314" i="25"/>
  <c r="P312" i="25"/>
  <c r="E313" i="25"/>
  <c r="BN314" i="25"/>
  <c r="P315" i="25"/>
  <c r="BD313" i="25"/>
  <c r="AW315" i="25"/>
  <c r="AP312" i="25"/>
  <c r="AW313" i="25"/>
  <c r="BM315" i="25"/>
  <c r="P313" i="25"/>
  <c r="BD312" i="25"/>
  <c r="AI313" i="25"/>
  <c r="X313" i="25"/>
  <c r="L315" i="25"/>
  <c r="Z313" i="25"/>
  <c r="Z315" i="25"/>
  <c r="BN313" i="25"/>
  <c r="AO314" i="25"/>
  <c r="BT312" i="25"/>
  <c r="AA314" i="25"/>
  <c r="AH312" i="25"/>
  <c r="AA313" i="25"/>
  <c r="BD315" i="25"/>
  <c r="AO313" i="25"/>
  <c r="P314" i="25"/>
  <c r="X315" i="25"/>
  <c r="BU313" i="25"/>
  <c r="AH315" i="25"/>
  <c r="BT314" i="25"/>
  <c r="BE312" i="25"/>
  <c r="L314" i="25"/>
  <c r="BM312" i="25"/>
  <c r="AX312" i="25"/>
  <c r="AX313" i="25"/>
  <c r="BD314" i="25"/>
  <c r="M315" i="25"/>
  <c r="BT315" i="25"/>
  <c r="BU312" i="25"/>
  <c r="X312" i="25"/>
  <c r="Z314" i="25"/>
  <c r="BN312" i="25"/>
  <c r="AW314" i="25"/>
  <c r="AI312" i="25"/>
  <c r="AP314" i="25"/>
  <c r="AP315" i="25"/>
  <c r="W312" i="25"/>
  <c r="E312" i="25"/>
  <c r="AI314" i="25"/>
  <c r="W315" i="25"/>
  <c r="M312" i="25"/>
  <c r="AO312" i="25"/>
  <c r="AP313" i="25"/>
  <c r="BE313" i="25"/>
  <c r="O314" i="25"/>
  <c r="BM313" i="25"/>
  <c r="BT313" i="25"/>
  <c r="W314" i="25"/>
  <c r="BN315" i="25"/>
  <c r="O312" i="25"/>
  <c r="AA312" i="25"/>
  <c r="AH314" i="25"/>
  <c r="AH313" i="25"/>
  <c r="W313" i="25"/>
  <c r="E315" i="25"/>
  <c r="BU315" i="25"/>
  <c r="AA315" i="25"/>
  <c r="BE315" i="25"/>
  <c r="AO315" i="25"/>
  <c r="Z312" i="25"/>
  <c r="E314" i="25"/>
  <c r="L312" i="25"/>
  <c r="BM314" i="25"/>
  <c r="AX314" i="25"/>
  <c r="O315" i="25"/>
  <c r="L313" i="25"/>
  <c r="M314" i="25"/>
  <c r="O313" i="25"/>
  <c r="AI315" i="25"/>
  <c r="BE314" i="25"/>
  <c r="AW312" i="25"/>
  <c r="BU314" i="25"/>
  <c r="AX315" i="25"/>
  <c r="M313" i="25"/>
  <c r="I315" i="25" l="1"/>
  <c r="F315" i="25"/>
  <c r="Q315" i="25"/>
  <c r="AB315" i="25"/>
  <c r="AM315" i="25"/>
  <c r="BF315" i="25"/>
  <c r="BR315" i="25"/>
  <c r="AQ314" i="25"/>
  <c r="BB314" i="25"/>
  <c r="BV314" i="25"/>
  <c r="F313" i="25"/>
  <c r="Q313" i="25"/>
  <c r="AB313" i="25"/>
  <c r="BF313" i="25"/>
  <c r="BR313" i="25"/>
  <c r="AQ312" i="25"/>
  <c r="AT312" i="25" s="1"/>
  <c r="BB312" i="25"/>
  <c r="BV312" i="25"/>
  <c r="AJ315" i="25"/>
  <c r="AT315" i="25"/>
  <c r="BO315" i="25"/>
  <c r="BY315" i="25"/>
  <c r="T314" i="25"/>
  <c r="AE314" i="25"/>
  <c r="AY314" i="25"/>
  <c r="BI314" i="25"/>
  <c r="AJ313" i="25"/>
  <c r="AM313" i="25" s="1"/>
  <c r="AT313" i="25"/>
  <c r="BO313" i="25"/>
  <c r="BY313" i="25"/>
  <c r="AE312" i="25"/>
  <c r="AY312" i="25"/>
  <c r="BI312" i="25"/>
  <c r="AQ315" i="25"/>
  <c r="BB315" i="25"/>
  <c r="BV315" i="25"/>
  <c r="F314" i="25"/>
  <c r="Q314" i="25"/>
  <c r="AB314" i="25"/>
  <c r="BF314" i="25"/>
  <c r="BR314" i="25"/>
  <c r="AQ313" i="25"/>
  <c r="BB313" i="25"/>
  <c r="BV313" i="25"/>
  <c r="F312" i="25"/>
  <c r="Q312" i="25"/>
  <c r="T312" i="25" s="1"/>
  <c r="AB312" i="25"/>
  <c r="BF312" i="25"/>
  <c r="BR312" i="25"/>
  <c r="T315" i="25"/>
  <c r="AE315" i="25"/>
  <c r="AY315" i="25"/>
  <c r="BI315" i="25"/>
  <c r="AJ314" i="25"/>
  <c r="AM314" i="25" s="1"/>
  <c r="AT314" i="25"/>
  <c r="BO314" i="25"/>
  <c r="BY314" i="25"/>
  <c r="T313" i="25"/>
  <c r="AE313" i="25"/>
  <c r="AY313" i="25"/>
  <c r="BI313" i="25"/>
  <c r="AJ312" i="25"/>
  <c r="AM312" i="25" s="1"/>
  <c r="BO312" i="25"/>
  <c r="BY312" i="25"/>
  <c r="C296" i="17"/>
  <c r="B296" i="17"/>
  <c r="A296" i="17"/>
  <c r="C297" i="17"/>
  <c r="B297" i="17"/>
  <c r="A297" i="17"/>
  <c r="C298" i="17"/>
  <c r="B298" i="17"/>
  <c r="A298" i="17"/>
  <c r="C299" i="17"/>
  <c r="B299" i="17"/>
  <c r="A299" i="17"/>
  <c r="A585" i="16"/>
  <c r="A589" i="16"/>
  <c r="A591" i="16"/>
  <c r="A587" i="16"/>
  <c r="B315" i="25" l="1"/>
  <c r="B312" i="25"/>
  <c r="A620" i="22"/>
  <c r="A622" i="22"/>
  <c r="A624" i="22"/>
  <c r="B314" i="25"/>
  <c r="B313" i="25"/>
  <c r="A626" i="22"/>
  <c r="A7" i="25" l="1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BZ311" i="25"/>
  <c r="BS311" i="25"/>
  <c r="BL311" i="25"/>
  <c r="BC311" i="25"/>
  <c r="AV311" i="25"/>
  <c r="AN311" i="25"/>
  <c r="AG311" i="25"/>
  <c r="Y311" i="25"/>
  <c r="V311" i="25"/>
  <c r="N311" i="25"/>
  <c r="K311" i="25"/>
  <c r="D311" i="25"/>
  <c r="C311" i="25"/>
  <c r="Z311" i="25"/>
  <c r="AW311" i="25"/>
  <c r="O311" i="25"/>
  <c r="BM311" i="25"/>
  <c r="L311" i="25"/>
  <c r="P311" i="25"/>
  <c r="M311" i="25"/>
  <c r="BN311" i="25"/>
  <c r="W311" i="25"/>
  <c r="X311" i="25"/>
  <c r="AO311" i="25"/>
  <c r="BE311" i="25"/>
  <c r="BT311" i="25"/>
  <c r="BU311" i="25"/>
  <c r="AI311" i="25"/>
  <c r="BD311" i="25"/>
  <c r="E311" i="25"/>
  <c r="AP311" i="25"/>
  <c r="AA311" i="25"/>
  <c r="AX311" i="25"/>
  <c r="AH311" i="25"/>
  <c r="B618" i="22" l="1"/>
  <c r="AQ311" i="25"/>
  <c r="BB311" i="25"/>
  <c r="BV311" i="25"/>
  <c r="AY311" i="25"/>
  <c r="BI311" i="25"/>
  <c r="F311" i="25"/>
  <c r="I311" i="25"/>
  <c r="Q311" i="25"/>
  <c r="T311" i="25" s="1"/>
  <c r="AB311" i="25"/>
  <c r="AE311" i="25" s="1"/>
  <c r="BF311" i="25"/>
  <c r="BR311" i="25"/>
  <c r="AJ311" i="25"/>
  <c r="AM311" i="25" s="1"/>
  <c r="AT311" i="25"/>
  <c r="BO311" i="25"/>
  <c r="BY311" i="25"/>
  <c r="C295" i="17"/>
  <c r="B295" i="17"/>
  <c r="A295" i="17"/>
  <c r="A583" i="16"/>
  <c r="B311" i="25" l="1"/>
  <c r="A618" i="22"/>
  <c r="BZ305" i="25"/>
  <c r="BS305" i="25"/>
  <c r="BL305" i="25"/>
  <c r="BC305" i="25"/>
  <c r="AV305" i="25"/>
  <c r="AN305" i="25"/>
  <c r="AG305" i="25"/>
  <c r="Y305" i="25"/>
  <c r="V305" i="25"/>
  <c r="N305" i="25"/>
  <c r="K305" i="25"/>
  <c r="D305" i="25"/>
  <c r="C305" i="25"/>
  <c r="BZ306" i="25"/>
  <c r="BS306" i="25"/>
  <c r="BL306" i="25"/>
  <c r="BC306" i="25"/>
  <c r="AV306" i="25"/>
  <c r="AN306" i="25"/>
  <c r="AG306" i="25"/>
  <c r="Y306" i="25"/>
  <c r="V306" i="25"/>
  <c r="N306" i="25"/>
  <c r="K306" i="25"/>
  <c r="D306" i="25"/>
  <c r="C306" i="25"/>
  <c r="BZ307" i="25"/>
  <c r="BS307" i="25"/>
  <c r="BL307" i="25"/>
  <c r="BC307" i="25"/>
  <c r="AV307" i="25"/>
  <c r="AN307" i="25"/>
  <c r="AG307" i="25"/>
  <c r="Y307" i="25"/>
  <c r="V307" i="25"/>
  <c r="N307" i="25"/>
  <c r="K307" i="25"/>
  <c r="D307" i="25"/>
  <c r="C307" i="25"/>
  <c r="BZ308" i="25"/>
  <c r="BS308" i="25"/>
  <c r="BL308" i="25"/>
  <c r="BC308" i="25"/>
  <c r="AV308" i="25"/>
  <c r="AN308" i="25"/>
  <c r="AG308" i="25"/>
  <c r="Y308" i="25"/>
  <c r="V308" i="25"/>
  <c r="N308" i="25"/>
  <c r="K308" i="25"/>
  <c r="D308" i="25"/>
  <c r="C308" i="25"/>
  <c r="BZ309" i="25"/>
  <c r="BS309" i="25"/>
  <c r="BL309" i="25"/>
  <c r="BC309" i="25"/>
  <c r="AV309" i="25"/>
  <c r="AN309" i="25"/>
  <c r="AG309" i="25"/>
  <c r="Y309" i="25"/>
  <c r="V309" i="25"/>
  <c r="N309" i="25"/>
  <c r="K309" i="25"/>
  <c r="D309" i="25"/>
  <c r="C309" i="25"/>
  <c r="BZ310" i="25"/>
  <c r="BS310" i="25"/>
  <c r="BL310" i="25"/>
  <c r="BC310" i="25"/>
  <c r="AV310" i="25"/>
  <c r="AN310" i="25"/>
  <c r="AG310" i="25"/>
  <c r="Y310" i="25"/>
  <c r="V310" i="25"/>
  <c r="N310" i="25"/>
  <c r="K310" i="25"/>
  <c r="D310" i="25"/>
  <c r="C310" i="25"/>
  <c r="C289" i="17"/>
  <c r="B289" i="17"/>
  <c r="A289" i="17"/>
  <c r="C290" i="17"/>
  <c r="B290" i="17"/>
  <c r="A290" i="17"/>
  <c r="C291" i="17"/>
  <c r="B291" i="17"/>
  <c r="A291" i="17"/>
  <c r="C292" i="17"/>
  <c r="B292" i="17"/>
  <c r="A292" i="17"/>
  <c r="C293" i="17"/>
  <c r="B293" i="17"/>
  <c r="A293" i="17"/>
  <c r="C294" i="17"/>
  <c r="B294" i="17"/>
  <c r="A294" i="17"/>
  <c r="A579" i="16"/>
  <c r="A581" i="16"/>
  <c r="A573" i="16"/>
  <c r="A575" i="16"/>
  <c r="A571" i="16"/>
  <c r="A577" i="16"/>
  <c r="B305" i="25" l="1"/>
  <c r="B310" i="25"/>
  <c r="B306" i="25"/>
  <c r="B307" i="25"/>
  <c r="B308" i="25"/>
  <c r="B309" i="25"/>
  <c r="B616" i="22"/>
  <c r="B614" i="22"/>
  <c r="B612" i="22"/>
  <c r="B610" i="22"/>
  <c r="B608" i="22"/>
  <c r="B606" i="22"/>
  <c r="BK1" i="16"/>
  <c r="AY1" i="16"/>
  <c r="AM1" i="16"/>
  <c r="AA1" i="16"/>
  <c r="EB114" i="16" l="1"/>
  <c r="EA114" i="16"/>
  <c r="DZ114" i="16"/>
  <c r="DY114" i="16"/>
  <c r="DX114" i="16"/>
  <c r="DW114" i="16"/>
  <c r="DV114" i="16"/>
  <c r="DU114" i="16"/>
  <c r="DT114" i="16"/>
  <c r="DS114" i="16"/>
  <c r="DR114" i="16"/>
  <c r="DQ114" i="16"/>
  <c r="EB112" i="16"/>
  <c r="EA112" i="16"/>
  <c r="DZ112" i="16"/>
  <c r="DY112" i="16"/>
  <c r="DX112" i="16"/>
  <c r="DW112" i="16"/>
  <c r="DV112" i="16"/>
  <c r="DU112" i="16"/>
  <c r="DT112" i="16"/>
  <c r="DS112" i="16"/>
  <c r="DR112" i="16"/>
  <c r="DQ112" i="16"/>
  <c r="EB110" i="16"/>
  <c r="EA110" i="16"/>
  <c r="DZ110" i="16"/>
  <c r="DY110" i="16"/>
  <c r="DX110" i="16"/>
  <c r="DW110" i="16"/>
  <c r="DV110" i="16"/>
  <c r="DU110" i="16"/>
  <c r="DT110" i="16"/>
  <c r="DS110" i="16"/>
  <c r="DR110" i="16"/>
  <c r="DQ110" i="16"/>
  <c r="EB108" i="16"/>
  <c r="EA108" i="16"/>
  <c r="DZ108" i="16"/>
  <c r="DY108" i="16"/>
  <c r="DX108" i="16"/>
  <c r="DW108" i="16"/>
  <c r="DV108" i="16"/>
  <c r="DU108" i="16"/>
  <c r="DT108" i="16"/>
  <c r="DS108" i="16"/>
  <c r="DR108" i="16"/>
  <c r="DQ108" i="16"/>
  <c r="EB106" i="16"/>
  <c r="EA106" i="16"/>
  <c r="DZ106" i="16"/>
  <c r="DY106" i="16"/>
  <c r="DX106" i="16"/>
  <c r="DW106" i="16"/>
  <c r="DV106" i="16"/>
  <c r="DU106" i="16"/>
  <c r="DT106" i="16"/>
  <c r="DS106" i="16"/>
  <c r="DR106" i="16"/>
  <c r="DQ106" i="16"/>
  <c r="EB104" i="16"/>
  <c r="EA104" i="16"/>
  <c r="DZ104" i="16"/>
  <c r="DY104" i="16"/>
  <c r="DX104" i="16"/>
  <c r="DW104" i="16"/>
  <c r="DV104" i="16"/>
  <c r="DU104" i="16"/>
  <c r="DT104" i="16"/>
  <c r="DS104" i="16"/>
  <c r="DR104" i="16"/>
  <c r="DQ104" i="16"/>
  <c r="EB102" i="16"/>
  <c r="EA102" i="16"/>
  <c r="DZ102" i="16"/>
  <c r="DY102" i="16"/>
  <c r="DX102" i="16"/>
  <c r="DW102" i="16"/>
  <c r="DV102" i="16"/>
  <c r="DU102" i="16"/>
  <c r="DT102" i="16"/>
  <c r="DS102" i="16"/>
  <c r="DR102" i="16"/>
  <c r="DQ102" i="16"/>
  <c r="EB100" i="16"/>
  <c r="EA100" i="16"/>
  <c r="DZ100" i="16"/>
  <c r="DY100" i="16"/>
  <c r="DX100" i="16"/>
  <c r="DW100" i="16"/>
  <c r="DV100" i="16"/>
  <c r="DU100" i="16"/>
  <c r="DT100" i="16"/>
  <c r="DS100" i="16"/>
  <c r="DR100" i="16"/>
  <c r="DQ100" i="16"/>
  <c r="EB98" i="16"/>
  <c r="EA98" i="16"/>
  <c r="DZ98" i="16"/>
  <c r="DY98" i="16"/>
  <c r="DX98" i="16"/>
  <c r="DW98" i="16"/>
  <c r="DV98" i="16"/>
  <c r="DU98" i="16"/>
  <c r="DT98" i="16"/>
  <c r="DS98" i="16"/>
  <c r="DR98" i="16"/>
  <c r="DQ98" i="16"/>
  <c r="EB96" i="16"/>
  <c r="EA96" i="16"/>
  <c r="DZ96" i="16"/>
  <c r="DY96" i="16"/>
  <c r="DX96" i="16"/>
  <c r="DW96" i="16"/>
  <c r="DV96" i="16"/>
  <c r="DU96" i="16"/>
  <c r="DT96" i="16"/>
  <c r="DS96" i="16"/>
  <c r="DR96" i="16"/>
  <c r="DQ96" i="16"/>
  <c r="EB94" i="16"/>
  <c r="EA94" i="16"/>
  <c r="DZ94" i="16"/>
  <c r="DY94" i="16"/>
  <c r="DX94" i="16"/>
  <c r="DW94" i="16"/>
  <c r="DV94" i="16"/>
  <c r="DU94" i="16"/>
  <c r="DT94" i="16"/>
  <c r="DS94" i="16"/>
  <c r="DR94" i="16"/>
  <c r="DQ94" i="16"/>
  <c r="EB92" i="16"/>
  <c r="EA92" i="16"/>
  <c r="DZ92" i="16"/>
  <c r="DY92" i="16"/>
  <c r="DX92" i="16"/>
  <c r="DW92" i="16"/>
  <c r="DV92" i="16"/>
  <c r="DU92" i="16"/>
  <c r="DT92" i="16"/>
  <c r="DS92" i="16"/>
  <c r="DR92" i="16"/>
  <c r="DQ92" i="16"/>
  <c r="EB90" i="16"/>
  <c r="EA90" i="16"/>
  <c r="DZ90" i="16"/>
  <c r="DY90" i="16"/>
  <c r="DX90" i="16"/>
  <c r="DW90" i="16"/>
  <c r="DV90" i="16"/>
  <c r="DU90" i="16"/>
  <c r="DT90" i="16"/>
  <c r="DS90" i="16"/>
  <c r="DR90" i="16"/>
  <c r="DQ90" i="16"/>
  <c r="EB88" i="16"/>
  <c r="EA88" i="16"/>
  <c r="DZ88" i="16"/>
  <c r="DY88" i="16"/>
  <c r="DX88" i="16"/>
  <c r="DW88" i="16"/>
  <c r="DV88" i="16"/>
  <c r="DU88" i="16"/>
  <c r="DT88" i="16"/>
  <c r="DS88" i="16"/>
  <c r="DR88" i="16"/>
  <c r="DQ88" i="16"/>
  <c r="EB86" i="16"/>
  <c r="EA86" i="16"/>
  <c r="DZ86" i="16"/>
  <c r="DY86" i="16"/>
  <c r="DX86" i="16"/>
  <c r="DW86" i="16"/>
  <c r="DV86" i="16"/>
  <c r="DU86" i="16"/>
  <c r="DT86" i="16"/>
  <c r="DS86" i="16"/>
  <c r="DR86" i="16"/>
  <c r="DQ86" i="16"/>
  <c r="EB84" i="16"/>
  <c r="EA84" i="16"/>
  <c r="DZ84" i="16"/>
  <c r="DY84" i="16"/>
  <c r="DX84" i="16"/>
  <c r="DW84" i="16"/>
  <c r="DV84" i="16"/>
  <c r="DU84" i="16"/>
  <c r="DT84" i="16"/>
  <c r="DS84" i="16"/>
  <c r="DR84" i="16"/>
  <c r="DQ84" i="16"/>
  <c r="EB82" i="16"/>
  <c r="EA82" i="16"/>
  <c r="DZ82" i="16"/>
  <c r="DY82" i="16"/>
  <c r="DX82" i="16"/>
  <c r="DW82" i="16"/>
  <c r="DV82" i="16"/>
  <c r="DU82" i="16"/>
  <c r="DT82" i="16"/>
  <c r="DS82" i="16"/>
  <c r="DR82" i="16"/>
  <c r="DQ82" i="16"/>
  <c r="EB80" i="16"/>
  <c r="EA80" i="16"/>
  <c r="DZ80" i="16"/>
  <c r="DY80" i="16"/>
  <c r="DX80" i="16"/>
  <c r="DW80" i="16"/>
  <c r="DV80" i="16"/>
  <c r="DU80" i="16"/>
  <c r="DT80" i="16"/>
  <c r="DS80" i="16"/>
  <c r="DR80" i="16"/>
  <c r="DQ80" i="16"/>
  <c r="EB78" i="16"/>
  <c r="EA78" i="16"/>
  <c r="DZ78" i="16"/>
  <c r="DY78" i="16"/>
  <c r="DX78" i="16"/>
  <c r="DW78" i="16"/>
  <c r="DV78" i="16"/>
  <c r="DU78" i="16"/>
  <c r="DT78" i="16"/>
  <c r="DS78" i="16"/>
  <c r="DR78" i="16"/>
  <c r="DQ78" i="16"/>
  <c r="EB76" i="16"/>
  <c r="EA76" i="16"/>
  <c r="DZ76" i="16"/>
  <c r="DY76" i="16"/>
  <c r="DX76" i="16"/>
  <c r="DW76" i="16"/>
  <c r="DV76" i="16"/>
  <c r="DU76" i="16"/>
  <c r="DT76" i="16"/>
  <c r="DS76" i="16"/>
  <c r="DR76" i="16"/>
  <c r="DQ76" i="16"/>
  <c r="EB74" i="16"/>
  <c r="EA74" i="16"/>
  <c r="DZ74" i="16"/>
  <c r="DY74" i="16"/>
  <c r="DX74" i="16"/>
  <c r="DW74" i="16"/>
  <c r="DV74" i="16"/>
  <c r="DU74" i="16"/>
  <c r="DT74" i="16"/>
  <c r="DS74" i="16"/>
  <c r="DR74" i="16"/>
  <c r="DQ74" i="16"/>
  <c r="EB72" i="16"/>
  <c r="EA72" i="16"/>
  <c r="DZ72" i="16"/>
  <c r="DY72" i="16"/>
  <c r="DX72" i="16"/>
  <c r="DW72" i="16"/>
  <c r="DV72" i="16"/>
  <c r="DU72" i="16"/>
  <c r="DT72" i="16"/>
  <c r="DS72" i="16"/>
  <c r="DR72" i="16"/>
  <c r="DQ72" i="16"/>
  <c r="EB70" i="16"/>
  <c r="EA70" i="16"/>
  <c r="DZ70" i="16"/>
  <c r="DY70" i="16"/>
  <c r="DX70" i="16"/>
  <c r="DW70" i="16"/>
  <c r="DV70" i="16"/>
  <c r="DU70" i="16"/>
  <c r="DT70" i="16"/>
  <c r="DS70" i="16"/>
  <c r="DR70" i="16"/>
  <c r="DQ70" i="16"/>
  <c r="EB68" i="16"/>
  <c r="EA68" i="16"/>
  <c r="DZ68" i="16"/>
  <c r="DY68" i="16"/>
  <c r="DX68" i="16"/>
  <c r="DW68" i="16"/>
  <c r="DV68" i="16"/>
  <c r="DU68" i="16"/>
  <c r="DT68" i="16"/>
  <c r="DS68" i="16"/>
  <c r="DR68" i="16"/>
  <c r="DQ68" i="16"/>
  <c r="EB66" i="16"/>
  <c r="EA66" i="16"/>
  <c r="DZ66" i="16"/>
  <c r="DY66" i="16"/>
  <c r="DX66" i="16"/>
  <c r="DW66" i="16"/>
  <c r="DV66" i="16"/>
  <c r="DU66" i="16"/>
  <c r="DT66" i="16"/>
  <c r="DS66" i="16"/>
  <c r="DR66" i="16"/>
  <c r="DQ66" i="16"/>
  <c r="EB64" i="16"/>
  <c r="EA64" i="16"/>
  <c r="DZ64" i="16"/>
  <c r="DY64" i="16"/>
  <c r="DX64" i="16"/>
  <c r="DW64" i="16"/>
  <c r="DV64" i="16"/>
  <c r="DU64" i="16"/>
  <c r="DT64" i="16"/>
  <c r="DS64" i="16"/>
  <c r="DR64" i="16"/>
  <c r="DQ64" i="16"/>
  <c r="EB62" i="16"/>
  <c r="EA62" i="16"/>
  <c r="DZ62" i="16"/>
  <c r="DY62" i="16"/>
  <c r="DX62" i="16"/>
  <c r="DW62" i="16"/>
  <c r="DV62" i="16"/>
  <c r="DU62" i="16"/>
  <c r="DT62" i="16"/>
  <c r="DS62" i="16"/>
  <c r="DR62" i="16"/>
  <c r="DQ62" i="16"/>
  <c r="EB60" i="16"/>
  <c r="EA60" i="16"/>
  <c r="DZ60" i="16"/>
  <c r="DY60" i="16"/>
  <c r="DX60" i="16"/>
  <c r="DW60" i="16"/>
  <c r="DV60" i="16"/>
  <c r="DU60" i="16"/>
  <c r="DT60" i="16"/>
  <c r="DS60" i="16"/>
  <c r="DR60" i="16"/>
  <c r="DQ60" i="16"/>
  <c r="EB58" i="16"/>
  <c r="EA58" i="16"/>
  <c r="DZ58" i="16"/>
  <c r="DY58" i="16"/>
  <c r="DX58" i="16"/>
  <c r="DW58" i="16"/>
  <c r="DV58" i="16"/>
  <c r="DU58" i="16"/>
  <c r="DT58" i="16"/>
  <c r="DS58" i="16"/>
  <c r="DR58" i="16"/>
  <c r="DQ58" i="16"/>
  <c r="EB56" i="16"/>
  <c r="EA56" i="16"/>
  <c r="DZ56" i="16"/>
  <c r="DY56" i="16"/>
  <c r="DX56" i="16"/>
  <c r="DW56" i="16"/>
  <c r="DV56" i="16"/>
  <c r="DU56" i="16"/>
  <c r="DT56" i="16"/>
  <c r="DS56" i="16"/>
  <c r="DR56" i="16"/>
  <c r="DQ56" i="16"/>
  <c r="EB54" i="16"/>
  <c r="EA54" i="16"/>
  <c r="DZ54" i="16"/>
  <c r="DY54" i="16"/>
  <c r="DX54" i="16"/>
  <c r="DW54" i="16"/>
  <c r="DV54" i="16"/>
  <c r="DU54" i="16"/>
  <c r="DT54" i="16"/>
  <c r="DS54" i="16"/>
  <c r="DR54" i="16"/>
  <c r="DQ54" i="16"/>
  <c r="EB52" i="16"/>
  <c r="EA52" i="16"/>
  <c r="DZ52" i="16"/>
  <c r="DY52" i="16"/>
  <c r="DX52" i="16"/>
  <c r="DW52" i="16"/>
  <c r="DV52" i="16"/>
  <c r="DU52" i="16"/>
  <c r="DT52" i="16"/>
  <c r="DS52" i="16"/>
  <c r="DR52" i="16"/>
  <c r="DQ52" i="16"/>
  <c r="EB50" i="16"/>
  <c r="EA50" i="16"/>
  <c r="DZ50" i="16"/>
  <c r="DY50" i="16"/>
  <c r="DX50" i="16"/>
  <c r="DW50" i="16"/>
  <c r="DV50" i="16"/>
  <c r="DU50" i="16"/>
  <c r="DT50" i="16"/>
  <c r="DS50" i="16"/>
  <c r="DR50" i="16"/>
  <c r="DQ50" i="16"/>
  <c r="EB48" i="16"/>
  <c r="EA48" i="16"/>
  <c r="DZ48" i="16"/>
  <c r="DY48" i="16"/>
  <c r="DX48" i="16"/>
  <c r="DW48" i="16"/>
  <c r="DV48" i="16"/>
  <c r="DU48" i="16"/>
  <c r="DT48" i="16"/>
  <c r="DS48" i="16"/>
  <c r="DR48" i="16"/>
  <c r="DQ48" i="16"/>
  <c r="EB46" i="16"/>
  <c r="EA46" i="16"/>
  <c r="DZ46" i="16"/>
  <c r="DY46" i="16"/>
  <c r="DX46" i="16"/>
  <c r="DW46" i="16"/>
  <c r="DV46" i="16"/>
  <c r="DU46" i="16"/>
  <c r="DT46" i="16"/>
  <c r="DS46" i="16"/>
  <c r="DR46" i="16"/>
  <c r="DQ46" i="16"/>
  <c r="EB44" i="16"/>
  <c r="EA44" i="16"/>
  <c r="DZ44" i="16"/>
  <c r="DY44" i="16"/>
  <c r="DX44" i="16"/>
  <c r="DW44" i="16"/>
  <c r="DV44" i="16"/>
  <c r="DU44" i="16"/>
  <c r="DT44" i="16"/>
  <c r="DS44" i="16"/>
  <c r="DR44" i="16"/>
  <c r="DQ44" i="16"/>
  <c r="EB42" i="16"/>
  <c r="EA42" i="16"/>
  <c r="DZ42" i="16"/>
  <c r="DY42" i="16"/>
  <c r="DX42" i="16"/>
  <c r="DW42" i="16"/>
  <c r="DV42" i="16"/>
  <c r="DU42" i="16"/>
  <c r="DT42" i="16"/>
  <c r="DS42" i="16"/>
  <c r="DR42" i="16"/>
  <c r="DQ42" i="16"/>
  <c r="EB40" i="16"/>
  <c r="EA40" i="16"/>
  <c r="DZ40" i="16"/>
  <c r="DY40" i="16"/>
  <c r="DX40" i="16"/>
  <c r="DW40" i="16"/>
  <c r="DV40" i="16"/>
  <c r="DU40" i="16"/>
  <c r="DT40" i="16"/>
  <c r="DS40" i="16"/>
  <c r="DR40" i="16"/>
  <c r="DQ40" i="16"/>
  <c r="EB38" i="16"/>
  <c r="EA38" i="16"/>
  <c r="DZ38" i="16"/>
  <c r="DY38" i="16"/>
  <c r="DX38" i="16"/>
  <c r="DW38" i="16"/>
  <c r="DV38" i="16"/>
  <c r="DU38" i="16"/>
  <c r="DT38" i="16"/>
  <c r="DS38" i="16"/>
  <c r="DR38" i="16"/>
  <c r="DQ38" i="16"/>
  <c r="EB36" i="16"/>
  <c r="EA36" i="16"/>
  <c r="DZ36" i="16"/>
  <c r="DY36" i="16"/>
  <c r="DX36" i="16"/>
  <c r="DW36" i="16"/>
  <c r="DV36" i="16"/>
  <c r="DU36" i="16"/>
  <c r="DT36" i="16"/>
  <c r="DS36" i="16"/>
  <c r="DR36" i="16"/>
  <c r="DQ36" i="16"/>
  <c r="EB34" i="16"/>
  <c r="EA34" i="16"/>
  <c r="DZ34" i="16"/>
  <c r="DY34" i="16"/>
  <c r="DX34" i="16"/>
  <c r="DW34" i="16"/>
  <c r="DV34" i="16"/>
  <c r="DU34" i="16"/>
  <c r="DT34" i="16"/>
  <c r="DS34" i="16"/>
  <c r="DR34" i="16"/>
  <c r="DQ34" i="16"/>
  <c r="EB32" i="16"/>
  <c r="EA32" i="16"/>
  <c r="DZ32" i="16"/>
  <c r="DY32" i="16"/>
  <c r="DX32" i="16"/>
  <c r="DW32" i="16"/>
  <c r="DV32" i="16"/>
  <c r="DU32" i="16"/>
  <c r="DT32" i="16"/>
  <c r="DS32" i="16"/>
  <c r="DR32" i="16"/>
  <c r="DQ32" i="16"/>
  <c r="EB30" i="16"/>
  <c r="EA30" i="16"/>
  <c r="DZ30" i="16"/>
  <c r="DY30" i="16"/>
  <c r="DX30" i="16"/>
  <c r="DW30" i="16"/>
  <c r="DV30" i="16"/>
  <c r="DU30" i="16"/>
  <c r="DT30" i="16"/>
  <c r="DS30" i="16"/>
  <c r="DR30" i="16"/>
  <c r="DQ30" i="16"/>
  <c r="EB28" i="16"/>
  <c r="EA28" i="16"/>
  <c r="DZ28" i="16"/>
  <c r="DY28" i="16"/>
  <c r="DX28" i="16"/>
  <c r="DW28" i="16"/>
  <c r="DV28" i="16"/>
  <c r="DU28" i="16"/>
  <c r="DT28" i="16"/>
  <c r="DS28" i="16"/>
  <c r="DR28" i="16"/>
  <c r="DQ28" i="16"/>
  <c r="EB26" i="16"/>
  <c r="EA26" i="16"/>
  <c r="DZ26" i="16"/>
  <c r="DY26" i="16"/>
  <c r="DX26" i="16"/>
  <c r="DW26" i="16"/>
  <c r="DV26" i="16"/>
  <c r="DU26" i="16"/>
  <c r="DT26" i="16"/>
  <c r="DS26" i="16"/>
  <c r="DR26" i="16"/>
  <c r="DQ26" i="16"/>
  <c r="EB24" i="16"/>
  <c r="EA24" i="16"/>
  <c r="DZ24" i="16"/>
  <c r="DY24" i="16"/>
  <c r="DX24" i="16"/>
  <c r="DW24" i="16"/>
  <c r="DV24" i="16"/>
  <c r="DU24" i="16"/>
  <c r="DT24" i="16"/>
  <c r="DS24" i="16"/>
  <c r="DR24" i="16"/>
  <c r="DQ24" i="16"/>
  <c r="EB22" i="16"/>
  <c r="EA22" i="16"/>
  <c r="DZ22" i="16"/>
  <c r="DY22" i="16"/>
  <c r="DX22" i="16"/>
  <c r="DW22" i="16"/>
  <c r="DV22" i="16"/>
  <c r="DU22" i="16"/>
  <c r="DT22" i="16"/>
  <c r="DS22" i="16"/>
  <c r="DR22" i="16"/>
  <c r="DQ22" i="16"/>
  <c r="EB20" i="16"/>
  <c r="EA20" i="16"/>
  <c r="DZ20" i="16"/>
  <c r="DY20" i="16"/>
  <c r="DX20" i="16"/>
  <c r="DW20" i="16"/>
  <c r="DV20" i="16"/>
  <c r="DU20" i="16"/>
  <c r="DT20" i="16"/>
  <c r="DS20" i="16"/>
  <c r="DR20" i="16"/>
  <c r="DQ20" i="16"/>
  <c r="EB18" i="16"/>
  <c r="EA18" i="16"/>
  <c r="DZ18" i="16"/>
  <c r="DY18" i="16"/>
  <c r="DX18" i="16"/>
  <c r="DW18" i="16"/>
  <c r="DV18" i="16"/>
  <c r="DU18" i="16"/>
  <c r="DT18" i="16"/>
  <c r="DS18" i="16"/>
  <c r="DR18" i="16"/>
  <c r="DQ18" i="16"/>
  <c r="EB16" i="16"/>
  <c r="EA16" i="16"/>
  <c r="DZ16" i="16"/>
  <c r="DY16" i="16"/>
  <c r="DX16" i="16"/>
  <c r="DW16" i="16"/>
  <c r="DV16" i="16"/>
  <c r="DU16" i="16"/>
  <c r="DT16" i="16"/>
  <c r="DS16" i="16"/>
  <c r="DR16" i="16"/>
  <c r="DQ16" i="16"/>
  <c r="EB14" i="16"/>
  <c r="EA14" i="16"/>
  <c r="DZ14" i="16"/>
  <c r="DY14" i="16"/>
  <c r="DX14" i="16"/>
  <c r="DW14" i="16"/>
  <c r="DV14" i="16"/>
  <c r="DU14" i="16"/>
  <c r="DT14" i="16"/>
  <c r="DS14" i="16"/>
  <c r="DR14" i="16"/>
  <c r="DQ14" i="16"/>
  <c r="EB12" i="16"/>
  <c r="EA12" i="16"/>
  <c r="DZ12" i="16"/>
  <c r="DY12" i="16"/>
  <c r="DX12" i="16"/>
  <c r="DW12" i="16"/>
  <c r="DV12" i="16"/>
  <c r="DU12" i="16"/>
  <c r="DT12" i="16"/>
  <c r="DS12" i="16"/>
  <c r="DR12" i="16"/>
  <c r="DQ12" i="16"/>
  <c r="EB10" i="16"/>
  <c r="EA10" i="16"/>
  <c r="DZ10" i="16"/>
  <c r="DY10" i="16"/>
  <c r="DX10" i="16"/>
  <c r="DW10" i="16"/>
  <c r="DV10" i="16"/>
  <c r="DU10" i="16"/>
  <c r="DT10" i="16"/>
  <c r="DS10" i="16"/>
  <c r="DR10" i="16"/>
  <c r="DQ10" i="16"/>
  <c r="EB8" i="16"/>
  <c r="EA8" i="16"/>
  <c r="DZ8" i="16"/>
  <c r="DY8" i="16"/>
  <c r="DX8" i="16"/>
  <c r="DW8" i="16"/>
  <c r="DV8" i="16"/>
  <c r="DU8" i="16"/>
  <c r="DT8" i="16"/>
  <c r="DS8" i="16"/>
  <c r="DR8" i="16"/>
  <c r="DQ8" i="16"/>
  <c r="DC8" i="16"/>
  <c r="DD8" i="16"/>
  <c r="DE8" i="16"/>
  <c r="DF8" i="16"/>
  <c r="DG8" i="16"/>
  <c r="DH8" i="16"/>
  <c r="DI8" i="16"/>
  <c r="DJ8" i="16"/>
  <c r="DK8" i="16"/>
  <c r="DL8" i="16"/>
  <c r="DM8" i="16"/>
  <c r="DN8" i="16"/>
  <c r="BZ7" i="25" l="1"/>
  <c r="BZ8" i="25"/>
  <c r="BZ9" i="25"/>
  <c r="BZ10" i="25"/>
  <c r="BZ11" i="25"/>
  <c r="BZ12" i="25"/>
  <c r="BZ13" i="25"/>
  <c r="BZ14" i="25"/>
  <c r="BZ15" i="25"/>
  <c r="BZ16" i="25"/>
  <c r="BZ17" i="25"/>
  <c r="BZ18" i="25"/>
  <c r="BZ19" i="25"/>
  <c r="BZ20" i="25"/>
  <c r="BZ21" i="25"/>
  <c r="BZ22" i="25"/>
  <c r="BZ23" i="25"/>
  <c r="BZ24" i="25"/>
  <c r="BZ25" i="25"/>
  <c r="BZ26" i="25"/>
  <c r="BZ27" i="25"/>
  <c r="BZ28" i="25"/>
  <c r="BZ29" i="25"/>
  <c r="BZ30" i="25"/>
  <c r="BZ31" i="25"/>
  <c r="BZ32" i="25"/>
  <c r="BZ33" i="25"/>
  <c r="BZ34" i="25"/>
  <c r="BZ35" i="25"/>
  <c r="BZ36" i="25"/>
  <c r="BZ37" i="25"/>
  <c r="BZ38" i="25"/>
  <c r="BZ39" i="25"/>
  <c r="BZ40" i="25"/>
  <c r="BZ41" i="25"/>
  <c r="BZ42" i="25"/>
  <c r="BZ43" i="25"/>
  <c r="BZ44" i="25"/>
  <c r="BZ45" i="25"/>
  <c r="BZ46" i="25"/>
  <c r="BZ47" i="25"/>
  <c r="BZ48" i="25"/>
  <c r="BZ49" i="25"/>
  <c r="BZ50" i="25"/>
  <c r="BZ51" i="25"/>
  <c r="BZ52" i="25"/>
  <c r="BZ53" i="25"/>
  <c r="BZ54" i="25"/>
  <c r="BZ55" i="25"/>
  <c r="BZ56" i="25"/>
  <c r="BZ57" i="25"/>
  <c r="BZ58" i="25"/>
  <c r="BZ59" i="25"/>
  <c r="BZ60" i="25"/>
  <c r="BZ61" i="25"/>
  <c r="BZ62" i="25"/>
  <c r="BZ63" i="25"/>
  <c r="BZ64" i="25"/>
  <c r="BZ65" i="25"/>
  <c r="BZ66" i="25"/>
  <c r="BZ67" i="25"/>
  <c r="BZ68" i="25"/>
  <c r="BZ69" i="25"/>
  <c r="BZ70" i="25"/>
  <c r="BZ71" i="25"/>
  <c r="BZ72" i="25"/>
  <c r="BZ73" i="25"/>
  <c r="BZ74" i="25"/>
  <c r="BZ75" i="25"/>
  <c r="BZ76" i="25"/>
  <c r="BZ77" i="25"/>
  <c r="BZ78" i="25"/>
  <c r="BZ79" i="25"/>
  <c r="BZ80" i="25"/>
  <c r="BZ81" i="25"/>
  <c r="BZ82" i="25"/>
  <c r="BZ83" i="25"/>
  <c r="BZ84" i="25"/>
  <c r="BZ85" i="25"/>
  <c r="BZ86" i="25"/>
  <c r="BZ87" i="25"/>
  <c r="BZ88" i="25"/>
  <c r="BZ89" i="25"/>
  <c r="BZ90" i="25"/>
  <c r="BZ91" i="25"/>
  <c r="BZ92" i="25"/>
  <c r="BZ93" i="25"/>
  <c r="BZ94" i="25"/>
  <c r="BZ95" i="25"/>
  <c r="BZ96" i="25"/>
  <c r="BZ97" i="25"/>
  <c r="BZ98" i="25"/>
  <c r="BZ99" i="25"/>
  <c r="BZ100" i="25"/>
  <c r="BZ101" i="25"/>
  <c r="BZ102" i="25"/>
  <c r="BZ103" i="25"/>
  <c r="BZ104" i="25"/>
  <c r="BZ105" i="25"/>
  <c r="BZ106" i="25"/>
  <c r="BZ107" i="25"/>
  <c r="BZ108" i="25"/>
  <c r="BZ109" i="25"/>
  <c r="BZ110" i="25"/>
  <c r="BZ111" i="25"/>
  <c r="BZ112" i="25"/>
  <c r="BZ113" i="25"/>
  <c r="BZ114" i="25"/>
  <c r="BZ115" i="25"/>
  <c r="BZ116" i="25"/>
  <c r="BZ117" i="25"/>
  <c r="BZ118" i="25"/>
  <c r="BZ119" i="25"/>
  <c r="BZ120" i="25"/>
  <c r="BZ121" i="25"/>
  <c r="BZ122" i="25"/>
  <c r="BZ123" i="25"/>
  <c r="BZ124" i="25"/>
  <c r="BZ125" i="25"/>
  <c r="BZ126" i="25"/>
  <c r="BZ127" i="25"/>
  <c r="BZ128" i="25"/>
  <c r="BZ129" i="25"/>
  <c r="BZ130" i="25"/>
  <c r="BZ131" i="25"/>
  <c r="BZ132" i="25"/>
  <c r="BZ133" i="25"/>
  <c r="BZ134" i="25"/>
  <c r="BZ135" i="25"/>
  <c r="BZ136" i="25"/>
  <c r="BZ137" i="25"/>
  <c r="BZ138" i="25"/>
  <c r="BZ139" i="25"/>
  <c r="BZ140" i="25"/>
  <c r="BZ141" i="25"/>
  <c r="BZ142" i="25"/>
  <c r="BZ143" i="25"/>
  <c r="BZ144" i="25"/>
  <c r="BZ145" i="25"/>
  <c r="BZ146" i="25"/>
  <c r="BZ147" i="25"/>
  <c r="BZ148" i="25"/>
  <c r="BZ149" i="25"/>
  <c r="BZ150" i="25"/>
  <c r="BZ151" i="25"/>
  <c r="BZ152" i="25"/>
  <c r="BZ153" i="25"/>
  <c r="BZ154" i="25"/>
  <c r="BZ155" i="25"/>
  <c r="BZ156" i="25"/>
  <c r="BZ157" i="25"/>
  <c r="BZ158" i="25"/>
  <c r="BZ159" i="25"/>
  <c r="BZ160" i="25"/>
  <c r="BZ161" i="25"/>
  <c r="BZ162" i="25"/>
  <c r="BZ163" i="25"/>
  <c r="BZ164" i="25"/>
  <c r="BZ165" i="25"/>
  <c r="BZ166" i="25"/>
  <c r="BZ167" i="25"/>
  <c r="BZ168" i="25"/>
  <c r="BZ169" i="25"/>
  <c r="BZ170" i="25"/>
  <c r="BZ171" i="25"/>
  <c r="BZ172" i="25"/>
  <c r="BZ173" i="25"/>
  <c r="BZ174" i="25"/>
  <c r="BZ175" i="25"/>
  <c r="BZ176" i="25"/>
  <c r="BZ177" i="25"/>
  <c r="BZ178" i="25"/>
  <c r="BZ179" i="25"/>
  <c r="BZ180" i="25"/>
  <c r="BZ181" i="25"/>
  <c r="BZ182" i="25"/>
  <c r="BZ183" i="25"/>
  <c r="BZ184" i="25"/>
  <c r="BZ185" i="25"/>
  <c r="BZ186" i="25"/>
  <c r="BZ187" i="25"/>
  <c r="BZ188" i="25"/>
  <c r="BZ189" i="25"/>
  <c r="BZ190" i="25"/>
  <c r="BZ191" i="25"/>
  <c r="BZ192" i="25"/>
  <c r="BZ193" i="25"/>
  <c r="BZ194" i="25"/>
  <c r="BZ195" i="25"/>
  <c r="BZ196" i="25"/>
  <c r="BZ197" i="25"/>
  <c r="BZ198" i="25"/>
  <c r="BZ199" i="25"/>
  <c r="BZ200" i="25"/>
  <c r="BZ201" i="25"/>
  <c r="BZ202" i="25"/>
  <c r="BZ203" i="25"/>
  <c r="BZ204" i="25"/>
  <c r="BZ205" i="25"/>
  <c r="BZ206" i="25"/>
  <c r="BZ207" i="25"/>
  <c r="BZ208" i="25"/>
  <c r="BZ209" i="25"/>
  <c r="BZ210" i="25"/>
  <c r="BZ211" i="25"/>
  <c r="BZ212" i="25"/>
  <c r="BZ213" i="25"/>
  <c r="BZ214" i="25"/>
  <c r="BZ215" i="25"/>
  <c r="BZ216" i="25"/>
  <c r="BZ217" i="25"/>
  <c r="BZ218" i="25"/>
  <c r="BZ219" i="25"/>
  <c r="BZ220" i="25"/>
  <c r="BZ221" i="25"/>
  <c r="BZ222" i="25"/>
  <c r="BZ223" i="25"/>
  <c r="BZ224" i="25"/>
  <c r="BZ225" i="25"/>
  <c r="BZ226" i="25"/>
  <c r="BZ227" i="25"/>
  <c r="BZ228" i="25"/>
  <c r="BZ229" i="25"/>
  <c r="BZ230" i="25"/>
  <c r="BZ231" i="25"/>
  <c r="BZ232" i="25"/>
  <c r="BZ233" i="25"/>
  <c r="BZ234" i="25"/>
  <c r="BZ235" i="25"/>
  <c r="BZ236" i="25"/>
  <c r="BZ237" i="25"/>
  <c r="BZ238" i="25"/>
  <c r="BZ239" i="25"/>
  <c r="BZ240" i="25"/>
  <c r="BZ241" i="25"/>
  <c r="BZ242" i="25"/>
  <c r="BZ243" i="25"/>
  <c r="BZ244" i="25"/>
  <c r="BZ245" i="25"/>
  <c r="BZ246" i="25"/>
  <c r="BZ247" i="25"/>
  <c r="BZ248" i="25"/>
  <c r="BZ249" i="25"/>
  <c r="BZ250" i="25"/>
  <c r="BZ251" i="25"/>
  <c r="BZ252" i="25"/>
  <c r="BZ253" i="25"/>
  <c r="BZ254" i="25"/>
  <c r="BZ255" i="25"/>
  <c r="BZ256" i="25"/>
  <c r="BZ257" i="25"/>
  <c r="BZ258" i="25"/>
  <c r="BZ259" i="25"/>
  <c r="BZ260" i="25"/>
  <c r="BZ261" i="25"/>
  <c r="BZ262" i="25"/>
  <c r="BZ263" i="25"/>
  <c r="BZ264" i="25"/>
  <c r="BZ265" i="25"/>
  <c r="BZ266" i="25"/>
  <c r="BZ267" i="25"/>
  <c r="BZ268" i="25"/>
  <c r="BZ269" i="25"/>
  <c r="BZ270" i="25"/>
  <c r="BZ271" i="25"/>
  <c r="BZ272" i="25"/>
  <c r="BZ273" i="25"/>
  <c r="BZ274" i="25"/>
  <c r="BZ275" i="25"/>
  <c r="BZ276" i="25"/>
  <c r="BZ277" i="25"/>
  <c r="BZ278" i="25"/>
  <c r="BZ279" i="25"/>
  <c r="BZ280" i="25"/>
  <c r="BZ281" i="25"/>
  <c r="BZ282" i="25"/>
  <c r="BZ283" i="25"/>
  <c r="BZ284" i="25"/>
  <c r="BZ285" i="25"/>
  <c r="BZ286" i="25"/>
  <c r="BZ287" i="25"/>
  <c r="BZ288" i="25"/>
  <c r="BZ289" i="25"/>
  <c r="BZ290" i="25"/>
  <c r="BZ291" i="25"/>
  <c r="BZ292" i="25"/>
  <c r="BZ293" i="25"/>
  <c r="BZ294" i="25"/>
  <c r="BZ295" i="25"/>
  <c r="BZ296" i="25"/>
  <c r="BZ297" i="25"/>
  <c r="BZ298" i="25"/>
  <c r="BZ299" i="25"/>
  <c r="BZ300" i="25"/>
  <c r="BZ301" i="25"/>
  <c r="BZ302" i="25"/>
  <c r="BZ303" i="25"/>
  <c r="BZ304" i="25"/>
  <c r="BZ319" i="25"/>
  <c r="BZ6" i="25"/>
  <c r="B9" i="16" l="1"/>
  <c r="B11" i="16"/>
  <c r="B13" i="16"/>
  <c r="B15" i="16"/>
  <c r="B17" i="16"/>
  <c r="B19" i="16"/>
  <c r="B21" i="16"/>
  <c r="B23" i="16"/>
  <c r="B25" i="16"/>
  <c r="B27" i="16"/>
  <c r="B29" i="16"/>
  <c r="B31" i="16"/>
  <c r="B33" i="16"/>
  <c r="B35" i="16"/>
  <c r="B37" i="16"/>
  <c r="B39" i="16"/>
  <c r="B41" i="16"/>
  <c r="B43" i="16"/>
  <c r="B45" i="16"/>
  <c r="B47" i="16"/>
  <c r="B49" i="16"/>
  <c r="B51" i="16"/>
  <c r="B53" i="16"/>
  <c r="B55" i="16"/>
  <c r="B57" i="16"/>
  <c r="B59" i="16"/>
  <c r="B61" i="16"/>
  <c r="B63" i="16"/>
  <c r="B65" i="16"/>
  <c r="B67" i="16"/>
  <c r="B69" i="16"/>
  <c r="B71" i="16"/>
  <c r="B73" i="16"/>
  <c r="B75" i="16"/>
  <c r="B77" i="16"/>
  <c r="B79" i="16"/>
  <c r="B81" i="16"/>
  <c r="B83" i="16"/>
  <c r="B85" i="16"/>
  <c r="B87" i="16"/>
  <c r="B89" i="16"/>
  <c r="B91" i="16"/>
  <c r="B93" i="16"/>
  <c r="B95" i="16"/>
  <c r="B97" i="16"/>
  <c r="B99" i="16"/>
  <c r="B101" i="16"/>
  <c r="B103" i="16"/>
  <c r="B105" i="16"/>
  <c r="B107" i="16"/>
  <c r="B109" i="16"/>
  <c r="B111" i="16"/>
  <c r="B113" i="16"/>
  <c r="B7" i="16"/>
  <c r="A113" i="16"/>
  <c r="A820" i="28" l="1"/>
  <c r="A821" i="28"/>
  <c r="A822" i="28"/>
  <c r="A823" i="28"/>
  <c r="A824" i="28"/>
  <c r="A825" i="28"/>
  <c r="A826" i="28"/>
  <c r="A827" i="28"/>
  <c r="A828" i="28"/>
  <c r="A829" i="28"/>
  <c r="A830" i="28"/>
  <c r="A831" i="28"/>
  <c r="A832" i="28"/>
  <c r="A833" i="28"/>
  <c r="A834" i="28"/>
  <c r="A835" i="28"/>
  <c r="A836" i="28"/>
  <c r="A837" i="28"/>
  <c r="A838" i="28"/>
  <c r="A839" i="28"/>
  <c r="A840" i="28"/>
  <c r="A841" i="28"/>
  <c r="A842" i="28"/>
  <c r="A843" i="28"/>
  <c r="A844" i="28"/>
  <c r="A845" i="28"/>
  <c r="A846" i="28"/>
  <c r="A847" i="28"/>
  <c r="A848" i="28"/>
  <c r="A849" i="28"/>
  <c r="A850" i="28"/>
  <c r="A851" i="28"/>
  <c r="A852" i="28"/>
  <c r="A853" i="28"/>
  <c r="A854" i="28"/>
  <c r="A855" i="28"/>
  <c r="A856" i="28"/>
  <c r="A857" i="28"/>
  <c r="A858" i="28"/>
  <c r="A859" i="28"/>
  <c r="A860" i="28"/>
  <c r="A861" i="28"/>
  <c r="A862" i="28"/>
  <c r="A863" i="28"/>
  <c r="A864" i="28"/>
  <c r="A865" i="28"/>
  <c r="A866" i="28"/>
  <c r="A867" i="28"/>
  <c r="A868" i="28"/>
  <c r="A869" i="28"/>
  <c r="A870" i="28"/>
  <c r="A871" i="28"/>
  <c r="A872" i="28"/>
  <c r="A873" i="28"/>
  <c r="A874" i="28"/>
  <c r="A875" i="28"/>
  <c r="A876" i="28"/>
  <c r="A877" i="28"/>
  <c r="A878" i="28"/>
  <c r="A879" i="28"/>
  <c r="A880" i="28"/>
  <c r="A881" i="28"/>
  <c r="A882" i="28"/>
  <c r="A883" i="28"/>
  <c r="A884" i="28"/>
  <c r="A885" i="28"/>
  <c r="A886" i="28"/>
  <c r="A887" i="28"/>
  <c r="A888" i="28"/>
  <c r="A889" i="28"/>
  <c r="A890" i="28"/>
  <c r="A891" i="28"/>
  <c r="A892" i="28"/>
  <c r="A893" i="28"/>
  <c r="A894" i="28"/>
  <c r="A895" i="28"/>
  <c r="A896" i="28"/>
  <c r="A897" i="28"/>
  <c r="A898" i="28"/>
  <c r="A899" i="28"/>
  <c r="A900" i="28"/>
  <c r="A901" i="28"/>
  <c r="A902" i="28"/>
  <c r="A903" i="28"/>
  <c r="A904" i="28"/>
  <c r="A905" i="28"/>
  <c r="A906" i="28"/>
  <c r="A907" i="28"/>
  <c r="A908" i="28"/>
  <c r="A909" i="28"/>
  <c r="A910" i="28"/>
  <c r="A911" i="28"/>
  <c r="A912" i="28"/>
  <c r="A913" i="28"/>
  <c r="A914" i="28"/>
  <c r="A915" i="28"/>
  <c r="A916" i="28"/>
  <c r="A917" i="28"/>
  <c r="A918" i="28"/>
  <c r="A919" i="28"/>
  <c r="A920" i="28"/>
  <c r="A921" i="28"/>
  <c r="A922" i="28"/>
  <c r="A923" i="28"/>
  <c r="A924" i="28"/>
  <c r="A925" i="28"/>
  <c r="A926" i="28"/>
  <c r="A927" i="28"/>
  <c r="A928" i="28"/>
  <c r="A929" i="28"/>
  <c r="A930" i="28"/>
  <c r="A931" i="28"/>
  <c r="A932" i="28"/>
  <c r="A933" i="28"/>
  <c r="A934" i="28"/>
  <c r="A935" i="28"/>
  <c r="A936" i="28"/>
  <c r="A937" i="28"/>
  <c r="A938" i="28"/>
  <c r="A939" i="28"/>
  <c r="A940" i="28"/>
  <c r="A941" i="28"/>
  <c r="A942" i="28"/>
  <c r="A943" i="28"/>
  <c r="A944" i="28"/>
  <c r="A945" i="28"/>
  <c r="A946" i="28"/>
  <c r="A947" i="28"/>
  <c r="A948" i="28"/>
  <c r="A949" i="28"/>
  <c r="A950" i="28"/>
  <c r="A951" i="28"/>
  <c r="A952" i="28"/>
  <c r="A953" i="28"/>
  <c r="A954" i="28"/>
  <c r="A955" i="28"/>
  <c r="A956" i="28"/>
  <c r="A957" i="28"/>
  <c r="A958" i="28"/>
  <c r="A959" i="28"/>
  <c r="A960" i="28"/>
  <c r="A961" i="28"/>
  <c r="A962" i="28"/>
  <c r="A963" i="28"/>
  <c r="A964" i="28"/>
  <c r="A965" i="28"/>
  <c r="A966" i="28"/>
  <c r="A967" i="28"/>
  <c r="A968" i="28"/>
  <c r="A969" i="28"/>
  <c r="A970" i="28"/>
  <c r="A971" i="28"/>
  <c r="A972" i="28"/>
  <c r="A973" i="28"/>
  <c r="A974" i="28"/>
  <c r="A975" i="28"/>
  <c r="A976" i="28"/>
  <c r="A977" i="28"/>
  <c r="A978" i="28"/>
  <c r="A979" i="28"/>
  <c r="A980" i="28"/>
  <c r="A981" i="28"/>
  <c r="A982" i="28"/>
  <c r="A983" i="28"/>
  <c r="A984" i="28"/>
  <c r="A985" i="28"/>
  <c r="A986" i="28"/>
  <c r="A987" i="28"/>
  <c r="A988" i="28"/>
  <c r="A989" i="28"/>
  <c r="A990" i="28"/>
  <c r="A991" i="28"/>
  <c r="A992" i="28"/>
  <c r="A993" i="28"/>
  <c r="A994" i="28"/>
  <c r="A995" i="28"/>
  <c r="A996" i="28"/>
  <c r="A997" i="28"/>
  <c r="A998" i="28"/>
  <c r="A999" i="28"/>
  <c r="A1000" i="28"/>
  <c r="A1001" i="28"/>
  <c r="A1002" i="28"/>
  <c r="A1003" i="28"/>
  <c r="A1004" i="28"/>
  <c r="A1005" i="28"/>
  <c r="A1006" i="28"/>
  <c r="A1007" i="28"/>
  <c r="A1008" i="28"/>
  <c r="A1009" i="28"/>
  <c r="A1010" i="28"/>
  <c r="A1011" i="28"/>
  <c r="A1012" i="28"/>
  <c r="A1013" i="28"/>
  <c r="A1014" i="28"/>
  <c r="A1015" i="28"/>
  <c r="A1016" i="28"/>
  <c r="A1017" i="28"/>
  <c r="A1018" i="28"/>
  <c r="A1019" i="28"/>
  <c r="A1020" i="28"/>
  <c r="A1021" i="28"/>
  <c r="A1022" i="28"/>
  <c r="A1023" i="28"/>
  <c r="A1024" i="28"/>
  <c r="A1025" i="28"/>
  <c r="A1026" i="28"/>
  <c r="A1027" i="28"/>
  <c r="A1028" i="28"/>
  <c r="A1029" i="28"/>
  <c r="A1030" i="28"/>
  <c r="A1031" i="28"/>
  <c r="A1032" i="28"/>
  <c r="A1033" i="28"/>
  <c r="A1034" i="28"/>
  <c r="A1035" i="28"/>
  <c r="A1036" i="28"/>
  <c r="A1037" i="28"/>
  <c r="A1038" i="28"/>
  <c r="A1039" i="28"/>
  <c r="A1040" i="28"/>
  <c r="A1041" i="28"/>
  <c r="A1042" i="28"/>
  <c r="A1043" i="28"/>
  <c r="A1044" i="28"/>
  <c r="A1045" i="28"/>
  <c r="A1046" i="28"/>
  <c r="A1047" i="28"/>
  <c r="A1048" i="28"/>
  <c r="A1049" i="28"/>
  <c r="A1050" i="28"/>
  <c r="A1051" i="28"/>
  <c r="A1052" i="28"/>
  <c r="A1053" i="28"/>
  <c r="A1054" i="28"/>
  <c r="A1055" i="28"/>
  <c r="A1056" i="28"/>
  <c r="A1057" i="28"/>
  <c r="A1058" i="28"/>
  <c r="A1059" i="28"/>
  <c r="A1060" i="28"/>
  <c r="A1061" i="28"/>
  <c r="A1062" i="28"/>
  <c r="A1063" i="28"/>
  <c r="A1064" i="28"/>
  <c r="A1065" i="28"/>
  <c r="A1066" i="28"/>
  <c r="A1067" i="28"/>
  <c r="A1068" i="28"/>
  <c r="A1069" i="28"/>
  <c r="A1070" i="28"/>
  <c r="A1071" i="28"/>
  <c r="A1072" i="28"/>
  <c r="A1073" i="28"/>
  <c r="A1074" i="28"/>
  <c r="A1075" i="28"/>
  <c r="A1076" i="28"/>
  <c r="A1077" i="28"/>
  <c r="A1078" i="28"/>
  <c r="A1079" i="28"/>
  <c r="A1080" i="28"/>
  <c r="A1081" i="28"/>
  <c r="A1082" i="28"/>
  <c r="A1083" i="28"/>
  <c r="A1084" i="28"/>
  <c r="A1085" i="28"/>
  <c r="A1086" i="28"/>
  <c r="A1087" i="28"/>
  <c r="A1088" i="28"/>
  <c r="A1089" i="28"/>
  <c r="A1090" i="28"/>
  <c r="A1091" i="28"/>
  <c r="A1092" i="28"/>
  <c r="A1093" i="28"/>
  <c r="A1094" i="28"/>
  <c r="A1095" i="28"/>
  <c r="A1096" i="28"/>
  <c r="A1097" i="28"/>
  <c r="A1098" i="28"/>
  <c r="A1099" i="28"/>
  <c r="A1100" i="28"/>
  <c r="A1101" i="28"/>
  <c r="A1102" i="28"/>
  <c r="A1103" i="28"/>
  <c r="A1104" i="28"/>
  <c r="A1105" i="28"/>
  <c r="A1106" i="28"/>
  <c r="A1107" i="28"/>
  <c r="A1108" i="28"/>
  <c r="A1109" i="28"/>
  <c r="A1110" i="28"/>
  <c r="A1111" i="28"/>
  <c r="A1112" i="28"/>
  <c r="A1113" i="28"/>
  <c r="A1114" i="28"/>
  <c r="A1115" i="28"/>
  <c r="A1116" i="28"/>
  <c r="A1117" i="28"/>
  <c r="A1118" i="28"/>
  <c r="A1119" i="28"/>
  <c r="A1120" i="28"/>
  <c r="A1121" i="28"/>
  <c r="A1122" i="28"/>
  <c r="A1123" i="28"/>
  <c r="A1124" i="28"/>
  <c r="A1125" i="28"/>
  <c r="A1126" i="28"/>
  <c r="A1127" i="28"/>
  <c r="A1128" i="28"/>
  <c r="A1129" i="28"/>
  <c r="A1130" i="28"/>
  <c r="A1131" i="28"/>
  <c r="A1132" i="28"/>
  <c r="A1133" i="28"/>
  <c r="A1134" i="28"/>
  <c r="A1135" i="28"/>
  <c r="A1136" i="28"/>
  <c r="A1137" i="28"/>
  <c r="A1138" i="28"/>
  <c r="A1139" i="28"/>
  <c r="A1140" i="28"/>
  <c r="A1141" i="28"/>
  <c r="A1142" i="28"/>
  <c r="A1143" i="28"/>
  <c r="A1144" i="28"/>
  <c r="A1145" i="28"/>
  <c r="A1146" i="28"/>
  <c r="A1147" i="28"/>
  <c r="A1148" i="28"/>
  <c r="A1149" i="28"/>
  <c r="A1150" i="28"/>
  <c r="A1151" i="28"/>
  <c r="A1152" i="28"/>
  <c r="A1153" i="28"/>
  <c r="A1154" i="28"/>
  <c r="A1155" i="28"/>
  <c r="A1156" i="28"/>
  <c r="A1157" i="28"/>
  <c r="A1158" i="28"/>
  <c r="A1159" i="28"/>
  <c r="A1160" i="28"/>
  <c r="A1161" i="28"/>
  <c r="A1162" i="28"/>
  <c r="A1163" i="28"/>
  <c r="A1164" i="28"/>
  <c r="A1165" i="28"/>
  <c r="A1166" i="28"/>
  <c r="A1167" i="28"/>
  <c r="A1168" i="28"/>
  <c r="A1169" i="28"/>
  <c r="A1170" i="28"/>
  <c r="A1171" i="28"/>
  <c r="A1172" i="28"/>
  <c r="A1173" i="28"/>
  <c r="A1174" i="28"/>
  <c r="A1175" i="28"/>
  <c r="A1176" i="28"/>
  <c r="A1177" i="28"/>
  <c r="A1178" i="28"/>
  <c r="A1179" i="28"/>
  <c r="A1180" i="28"/>
  <c r="A1181" i="28"/>
  <c r="A1182" i="28"/>
  <c r="A1183" i="28"/>
  <c r="A1184" i="28"/>
  <c r="A1185" i="28"/>
  <c r="A1186" i="28"/>
  <c r="A1187" i="28"/>
  <c r="A1188" i="28"/>
  <c r="A1189" i="28"/>
  <c r="A1190" i="28"/>
  <c r="A1191" i="28"/>
  <c r="A1192" i="28"/>
  <c r="A1193" i="28"/>
  <c r="A1194" i="28"/>
  <c r="A1195" i="28"/>
  <c r="A1196" i="28"/>
  <c r="A1197" i="28"/>
  <c r="A1198" i="28"/>
  <c r="A1199" i="28"/>
  <c r="A1200" i="28"/>
  <c r="A1201" i="28"/>
  <c r="A1202" i="28"/>
  <c r="A1203" i="28"/>
  <c r="A1204" i="28"/>
  <c r="A1205" i="28"/>
  <c r="A1206" i="28"/>
  <c r="A1207" i="28"/>
  <c r="A1208" i="28"/>
  <c r="A1209" i="28"/>
  <c r="A1210" i="28"/>
  <c r="A1211" i="28"/>
  <c r="A1212" i="28"/>
  <c r="A1213" i="28"/>
  <c r="A1214" i="28"/>
  <c r="A1215" i="28"/>
  <c r="A1216" i="28"/>
  <c r="A1217" i="28"/>
  <c r="A1218" i="28"/>
  <c r="A1219" i="28"/>
  <c r="A1220" i="28"/>
  <c r="A1221" i="28"/>
  <c r="A1222" i="28"/>
  <c r="A1223" i="28"/>
  <c r="A1224" i="28"/>
  <c r="A1225" i="28"/>
  <c r="A1226" i="28"/>
  <c r="A1227" i="28"/>
  <c r="A1228" i="28"/>
  <c r="A1229" i="28"/>
  <c r="A1230" i="28"/>
  <c r="A1231" i="28"/>
  <c r="A1232" i="28"/>
  <c r="A1233" i="28"/>
  <c r="A1234" i="28"/>
  <c r="A1235" i="28"/>
  <c r="A1236" i="28"/>
  <c r="A1237" i="28"/>
  <c r="A1238" i="28"/>
  <c r="A1239" i="28"/>
  <c r="A1240" i="28"/>
  <c r="A1241" i="28"/>
  <c r="A1242" i="28"/>
  <c r="A1243" i="28"/>
  <c r="A1244" i="28"/>
  <c r="A1245" i="28"/>
  <c r="A1246" i="28"/>
  <c r="A1247" i="28"/>
  <c r="A1248" i="28"/>
  <c r="A1249" i="28"/>
  <c r="A1250" i="28"/>
  <c r="A1251" i="28"/>
  <c r="A1252" i="28"/>
  <c r="A1253" i="28"/>
  <c r="A1254" i="28"/>
  <c r="A1255" i="28"/>
  <c r="A1256" i="28"/>
  <c r="A1257" i="28"/>
  <c r="A1258" i="28"/>
  <c r="A1259" i="28"/>
  <c r="A1260" i="28"/>
  <c r="A1261" i="28"/>
  <c r="A1262" i="28"/>
  <c r="A1263" i="28"/>
  <c r="A1264" i="28"/>
  <c r="A1265" i="28"/>
  <c r="A1266" i="28"/>
  <c r="A1267" i="28"/>
  <c r="A1268" i="28"/>
  <c r="A1269" i="28"/>
  <c r="A1270" i="28"/>
  <c r="A1271" i="28"/>
  <c r="A1272" i="28"/>
  <c r="A1273" i="28"/>
  <c r="A1274" i="28"/>
  <c r="A1275" i="28"/>
  <c r="A1276" i="28"/>
  <c r="A1277" i="28"/>
  <c r="A1278" i="28"/>
  <c r="A1279" i="28"/>
  <c r="A1280" i="28"/>
  <c r="A1281" i="28"/>
  <c r="A1282" i="28"/>
  <c r="A1283" i="28"/>
  <c r="A1284" i="28"/>
  <c r="A1285" i="28"/>
  <c r="A1286" i="28"/>
  <c r="A1287" i="28"/>
  <c r="A1288" i="28"/>
  <c r="A1289" i="28"/>
  <c r="A1290" i="28"/>
  <c r="A1291" i="28"/>
  <c r="A1292" i="28"/>
  <c r="A1293" i="28"/>
  <c r="A1294" i="28"/>
  <c r="A1295" i="28"/>
  <c r="A1296" i="28"/>
  <c r="A1297" i="28"/>
  <c r="A1298" i="28"/>
  <c r="A1299" i="28"/>
  <c r="A1300" i="28"/>
  <c r="A1301" i="28"/>
  <c r="A1302" i="28"/>
  <c r="A1303" i="28"/>
  <c r="A1304" i="28"/>
  <c r="A1305" i="28"/>
  <c r="A1306" i="28"/>
  <c r="A1307" i="28"/>
  <c r="A1308" i="28"/>
  <c r="A1309" i="28"/>
  <c r="A1310" i="28"/>
  <c r="A1311" i="28"/>
  <c r="A1312" i="28"/>
  <c r="A1313" i="28"/>
  <c r="A1314" i="28"/>
  <c r="A1315" i="28"/>
  <c r="A1316" i="28"/>
  <c r="A1317" i="28"/>
  <c r="A1318" i="28"/>
  <c r="A1319" i="28"/>
  <c r="A1320" i="28"/>
  <c r="A1321" i="28"/>
  <c r="A1322" i="28"/>
  <c r="A1323" i="28"/>
  <c r="A1324" i="28"/>
  <c r="A1325" i="28"/>
  <c r="A1326" i="28"/>
  <c r="A1327" i="28"/>
  <c r="A1328" i="28"/>
  <c r="A1329" i="28"/>
  <c r="A1330" i="28"/>
  <c r="A1331" i="28"/>
  <c r="A1332" i="28"/>
  <c r="A1333" i="28"/>
  <c r="A1334" i="28"/>
  <c r="A1335" i="28"/>
  <c r="A1336" i="28"/>
  <c r="A1337" i="28"/>
  <c r="A1338" i="28"/>
  <c r="A1339" i="28"/>
  <c r="A1340" i="28"/>
  <c r="A1341" i="28"/>
  <c r="A1342" i="28"/>
  <c r="A1343" i="28"/>
  <c r="A1344" i="28"/>
  <c r="A1345" i="28"/>
  <c r="A1346" i="28"/>
  <c r="A1347" i="28"/>
  <c r="A1348" i="28"/>
  <c r="A1349" i="28"/>
  <c r="A1350" i="28"/>
  <c r="A1351" i="28"/>
  <c r="A1352" i="28"/>
  <c r="A1353" i="28"/>
  <c r="A1354" i="28"/>
  <c r="A1355" i="28"/>
  <c r="A1356" i="28"/>
  <c r="A1357" i="28"/>
  <c r="A1358" i="28"/>
  <c r="A1359" i="28"/>
  <c r="A1360" i="28"/>
  <c r="A1361" i="28"/>
  <c r="A1362" i="28"/>
  <c r="A1363" i="28"/>
  <c r="A1364" i="28"/>
  <c r="A1365" i="28"/>
  <c r="A1366" i="28"/>
  <c r="A1367" i="28"/>
  <c r="A1368" i="28"/>
  <c r="A1369" i="28"/>
  <c r="A1370" i="28"/>
  <c r="A1371" i="28"/>
  <c r="A1372" i="28"/>
  <c r="A1373" i="28"/>
  <c r="A1374" i="28"/>
  <c r="A1375" i="28"/>
  <c r="A1376" i="28"/>
  <c r="A1377" i="28"/>
  <c r="A1378" i="28"/>
  <c r="A1379" i="28"/>
  <c r="A1380" i="28"/>
  <c r="A1381" i="28"/>
  <c r="A1382" i="28"/>
  <c r="A1383" i="28"/>
  <c r="A1384" i="28"/>
  <c r="A1385" i="28"/>
  <c r="A1386" i="28"/>
  <c r="A1387" i="28"/>
  <c r="A1388" i="28"/>
  <c r="A1389" i="28"/>
  <c r="A1390" i="28"/>
  <c r="A1391" i="28"/>
  <c r="A1392" i="28"/>
  <c r="A1393" i="28"/>
  <c r="A1394" i="28"/>
  <c r="A1395" i="28"/>
  <c r="A1396" i="28"/>
  <c r="A1397" i="28"/>
  <c r="A1398" i="28"/>
  <c r="A1399" i="28"/>
  <c r="A1400" i="28"/>
  <c r="A1401" i="28"/>
  <c r="A1402" i="28"/>
  <c r="A1403" i="28"/>
  <c r="A1404" i="28"/>
  <c r="A1405" i="28"/>
  <c r="A1406" i="28"/>
  <c r="A1407" i="28"/>
  <c r="A1408" i="28"/>
  <c r="A1409" i="28"/>
  <c r="A1410" i="28"/>
  <c r="A1411" i="28"/>
  <c r="A1412" i="28"/>
  <c r="A1413" i="28"/>
  <c r="A1414" i="28"/>
  <c r="A1415" i="28"/>
  <c r="A1416" i="28"/>
  <c r="A1417" i="28"/>
  <c r="A1418" i="28"/>
  <c r="A1419" i="28"/>
  <c r="A1420" i="28"/>
  <c r="A1421" i="28"/>
  <c r="A1422" i="28"/>
  <c r="A1423" i="28"/>
  <c r="A1424" i="28"/>
  <c r="A1425" i="28"/>
  <c r="A1426" i="28"/>
  <c r="A1427" i="28"/>
  <c r="A1428" i="28"/>
  <c r="A1429" i="28"/>
  <c r="A1430" i="28"/>
  <c r="A1431" i="28"/>
  <c r="A1432" i="28"/>
  <c r="A1433" i="28"/>
  <c r="A1434" i="28"/>
  <c r="A1435" i="28"/>
  <c r="A1436" i="28"/>
  <c r="A1437" i="28"/>
  <c r="A1438" i="28"/>
  <c r="A1439" i="28"/>
  <c r="A1440" i="28"/>
  <c r="A1441" i="28"/>
  <c r="A1442" i="28"/>
  <c r="A1443" i="28"/>
  <c r="A1444" i="28"/>
  <c r="A1445" i="28"/>
  <c r="A1446" i="28"/>
  <c r="A1447" i="28"/>
  <c r="A1448" i="28"/>
  <c r="A1449" i="28"/>
  <c r="A1450" i="28"/>
  <c r="A1451" i="28"/>
  <c r="A1452" i="28"/>
  <c r="A1453" i="28"/>
  <c r="A1454" i="28"/>
  <c r="A1455" i="28"/>
  <c r="A1456" i="28"/>
  <c r="A1457" i="28"/>
  <c r="A1458" i="28"/>
  <c r="A1459" i="28"/>
  <c r="A1460" i="28"/>
  <c r="A1461" i="28"/>
  <c r="A1462" i="28"/>
  <c r="A1463" i="28"/>
  <c r="A1464" i="28"/>
  <c r="A1465" i="28"/>
  <c r="A1466" i="28"/>
  <c r="A1467" i="28"/>
  <c r="A1468" i="28"/>
  <c r="A1469" i="28"/>
  <c r="A1470" i="28"/>
  <c r="A1471" i="28"/>
  <c r="A1472" i="28"/>
  <c r="A1473" i="28"/>
  <c r="A1474" i="28"/>
  <c r="A1475" i="28"/>
  <c r="A1476" i="28"/>
  <c r="A1477" i="28"/>
  <c r="A1478" i="28"/>
  <c r="A1479" i="28"/>
  <c r="A1480" i="28"/>
  <c r="A1481" i="28"/>
  <c r="A1482" i="28"/>
  <c r="A1483" i="28"/>
  <c r="A1484" i="28"/>
  <c r="A1485" i="28"/>
  <c r="A1486" i="28"/>
  <c r="A1487" i="28"/>
  <c r="A1488" i="28"/>
  <c r="A1489" i="28"/>
  <c r="A1490" i="28"/>
  <c r="A1491" i="28"/>
  <c r="A1492" i="28"/>
  <c r="A1493" i="28"/>
  <c r="A1494" i="28"/>
  <c r="A1495" i="28"/>
  <c r="A1496" i="28"/>
  <c r="A1497" i="28"/>
  <c r="A1498" i="28"/>
  <c r="A1499" i="28"/>
  <c r="A1500" i="28"/>
  <c r="A1501" i="28"/>
  <c r="A1502" i="28"/>
  <c r="A1503" i="28"/>
  <c r="A1504" i="28"/>
  <c r="A1505" i="28"/>
  <c r="A1506" i="28"/>
  <c r="A1507" i="28"/>
  <c r="A1508" i="28"/>
  <c r="A1509" i="28"/>
  <c r="A1510" i="28"/>
  <c r="A1511" i="28"/>
  <c r="A1512" i="28"/>
  <c r="A1513" i="28"/>
  <c r="A1514" i="28"/>
  <c r="A1515" i="28"/>
  <c r="A1516" i="28"/>
  <c r="A1517" i="28"/>
  <c r="A1518" i="28"/>
  <c r="A1519" i="28"/>
  <c r="A1520" i="28"/>
  <c r="A1521" i="28"/>
  <c r="A1522" i="28"/>
  <c r="A1523" i="28"/>
  <c r="A1524" i="28"/>
  <c r="A1525" i="28"/>
  <c r="A1526" i="28"/>
  <c r="A1527" i="28"/>
  <c r="A1528" i="28"/>
  <c r="A1529" i="28"/>
  <c r="A1530" i="28"/>
  <c r="A1531" i="28"/>
  <c r="A1532" i="28"/>
  <c r="A1533" i="28"/>
  <c r="A1534" i="28"/>
  <c r="A1535" i="28"/>
  <c r="A1536" i="28"/>
  <c r="A1537" i="28"/>
  <c r="A1538" i="28"/>
  <c r="A1539" i="28"/>
  <c r="A1540" i="28"/>
  <c r="A1541" i="28"/>
  <c r="A1542" i="28"/>
  <c r="A1543" i="28"/>
  <c r="A1544" i="28"/>
  <c r="A1545" i="28"/>
  <c r="A1546" i="28"/>
  <c r="A1547" i="28"/>
  <c r="A1548" i="28"/>
  <c r="A1549" i="28"/>
  <c r="A1550" i="28"/>
  <c r="A1551" i="28"/>
  <c r="A1552" i="28"/>
  <c r="A1553" i="28"/>
  <c r="A1554" i="28"/>
  <c r="A1555" i="28"/>
  <c r="A1556" i="28"/>
  <c r="A1557" i="28"/>
  <c r="A1558" i="28"/>
  <c r="A1559" i="28"/>
  <c r="A1560" i="28"/>
  <c r="A1561" i="28"/>
  <c r="A1562" i="28"/>
  <c r="A1563" i="28"/>
  <c r="A1564" i="28"/>
  <c r="A1565" i="28"/>
  <c r="A1566" i="28"/>
  <c r="A1567" i="28"/>
  <c r="A1568" i="28"/>
  <c r="A1569" i="28"/>
  <c r="A1570" i="28"/>
  <c r="A1571" i="28"/>
  <c r="A1572" i="28"/>
  <c r="A1573" i="28"/>
  <c r="A1574" i="28"/>
  <c r="A1575" i="28"/>
  <c r="A1576" i="28"/>
  <c r="A1577" i="28"/>
  <c r="A1578" i="28"/>
  <c r="A1579" i="28"/>
  <c r="A1580" i="28"/>
  <c r="A1581" i="28"/>
  <c r="A1582" i="28"/>
  <c r="A1583" i="28"/>
  <c r="A1584" i="28"/>
  <c r="A1585" i="28"/>
  <c r="A1586" i="28"/>
  <c r="A1587" i="28"/>
  <c r="A1588" i="28"/>
  <c r="A1589" i="28"/>
  <c r="A1590" i="28"/>
  <c r="A1591" i="28"/>
  <c r="A1592" i="28"/>
  <c r="A1593" i="28"/>
  <c r="A1594" i="28"/>
  <c r="A1595" i="28"/>
  <c r="A1596" i="28"/>
  <c r="A1597" i="28"/>
  <c r="A1598" i="28"/>
  <c r="A1599" i="28"/>
  <c r="A1600" i="28"/>
  <c r="A1601" i="28"/>
  <c r="A1602" i="28"/>
  <c r="A1603" i="28"/>
  <c r="A1604" i="28"/>
  <c r="A1605" i="28"/>
  <c r="A1606" i="28"/>
  <c r="A1607" i="28"/>
  <c r="A1608" i="28"/>
  <c r="A1609" i="28"/>
  <c r="A1610" i="28"/>
  <c r="A1611" i="28"/>
  <c r="A1612" i="28"/>
  <c r="A1613" i="28"/>
  <c r="A1614" i="28"/>
  <c r="A1615" i="28"/>
  <c r="A1616" i="28"/>
  <c r="A1617" i="28"/>
  <c r="A1618" i="28"/>
  <c r="A1619" i="28"/>
  <c r="A1620" i="28"/>
  <c r="A1621" i="28"/>
  <c r="A1622" i="28"/>
  <c r="A1623" i="28"/>
  <c r="A1624" i="28"/>
  <c r="A1625" i="28"/>
  <c r="A1626" i="28"/>
  <c r="A1627" i="28"/>
  <c r="A1628" i="28"/>
  <c r="A1629" i="28"/>
  <c r="A1630" i="28"/>
  <c r="A1631" i="28"/>
  <c r="A1632" i="28"/>
  <c r="A1633" i="28"/>
  <c r="A1634" i="28"/>
  <c r="A1635" i="28"/>
  <c r="A1636" i="28"/>
  <c r="A1637" i="28"/>
  <c r="A1638" i="28"/>
  <c r="A1639" i="28"/>
  <c r="A1640" i="28"/>
  <c r="A1641" i="28"/>
  <c r="A1642" i="28"/>
  <c r="A1643" i="28"/>
  <c r="A1644" i="28"/>
  <c r="A1645" i="28"/>
  <c r="A1646" i="28"/>
  <c r="A1647" i="28"/>
  <c r="A1648" i="28"/>
  <c r="A1649" i="28"/>
  <c r="A1650" i="28"/>
  <c r="A1651" i="28"/>
  <c r="A1652" i="28"/>
  <c r="A1653" i="28"/>
  <c r="A1654" i="28"/>
  <c r="A1655" i="28"/>
  <c r="A1656" i="28"/>
  <c r="A1657" i="28"/>
  <c r="A1658" i="28"/>
  <c r="A1659" i="28"/>
  <c r="A1660" i="28"/>
  <c r="A1661" i="28"/>
  <c r="A1662" i="28"/>
  <c r="A1663" i="28"/>
  <c r="A1664" i="28"/>
  <c r="A1665" i="28"/>
  <c r="A1666" i="28"/>
  <c r="A1667" i="28"/>
  <c r="A1668" i="28"/>
  <c r="A1669" i="28"/>
  <c r="A1670" i="28"/>
  <c r="A1671" i="28"/>
  <c r="A1672" i="28"/>
  <c r="A1673" i="28"/>
  <c r="A1674" i="28"/>
  <c r="A1675" i="28"/>
  <c r="A1676" i="28"/>
  <c r="A1677" i="28"/>
  <c r="A1678" i="28"/>
  <c r="A1679" i="28"/>
  <c r="A1680" i="28"/>
  <c r="A1681" i="28"/>
  <c r="A1682" i="28"/>
  <c r="A1683" i="28"/>
  <c r="A1684" i="28"/>
  <c r="A1685" i="28"/>
  <c r="A1686" i="28"/>
  <c r="A1687" i="28"/>
  <c r="A1688" i="28"/>
  <c r="A1689" i="28"/>
  <c r="A1690" i="28"/>
  <c r="A1691" i="28"/>
  <c r="A1692" i="28"/>
  <c r="A1693" i="28"/>
  <c r="A1694" i="28"/>
  <c r="A1695" i="28"/>
  <c r="A1696" i="28"/>
  <c r="A1697" i="28"/>
  <c r="A1698" i="28"/>
  <c r="A1699" i="28"/>
  <c r="A1700" i="28"/>
  <c r="A1701" i="28"/>
  <c r="A1702" i="28"/>
  <c r="A1703" i="28"/>
  <c r="A1704" i="28"/>
  <c r="A1705" i="28"/>
  <c r="A1706" i="28"/>
  <c r="A1707" i="28"/>
  <c r="A1708" i="28"/>
  <c r="A1709" i="28"/>
  <c r="A1710" i="28"/>
  <c r="A1711" i="28"/>
  <c r="A1712" i="28"/>
  <c r="A1713" i="28"/>
  <c r="A1714" i="28"/>
  <c r="A1715" i="28"/>
  <c r="A1716" i="28"/>
  <c r="A1717" i="28"/>
  <c r="A1718" i="28"/>
  <c r="A1719" i="28"/>
  <c r="A1720" i="28"/>
  <c r="A1721" i="28"/>
  <c r="A1722" i="28"/>
  <c r="A1723" i="28"/>
  <c r="A1724" i="28"/>
  <c r="A1725" i="28"/>
  <c r="A1726" i="28"/>
  <c r="A1727" i="28"/>
  <c r="A1728" i="28"/>
  <c r="A1729" i="28"/>
  <c r="A1730" i="28"/>
  <c r="A1731" i="28"/>
  <c r="A1732" i="28"/>
  <c r="A1733" i="28"/>
  <c r="A1734" i="28"/>
  <c r="A1735" i="28"/>
  <c r="A1736" i="28"/>
  <c r="A1737" i="28"/>
  <c r="A1738" i="28"/>
  <c r="A1739" i="28"/>
  <c r="A1740" i="28"/>
  <c r="A1741" i="28"/>
  <c r="A1742" i="28"/>
  <c r="A1743" i="28"/>
  <c r="A1744" i="28"/>
  <c r="A1745" i="28"/>
  <c r="A1746" i="28"/>
  <c r="A1747" i="28"/>
  <c r="A1748" i="28"/>
  <c r="A1749" i="28"/>
  <c r="A1750" i="28"/>
  <c r="A1751" i="28"/>
  <c r="A1752" i="28"/>
  <c r="A1753" i="28"/>
  <c r="A1754" i="28"/>
  <c r="A1755" i="28"/>
  <c r="A1756" i="28"/>
  <c r="A1757" i="28"/>
  <c r="A1758" i="28"/>
  <c r="A1759" i="28"/>
  <c r="A1760" i="28"/>
  <c r="A1761" i="28"/>
  <c r="A1762" i="28"/>
  <c r="A1763" i="28"/>
  <c r="A1764" i="28"/>
  <c r="A1765" i="28"/>
  <c r="A1766" i="28"/>
  <c r="A1767" i="28"/>
  <c r="A1768" i="28"/>
  <c r="A1769" i="28"/>
  <c r="A1770" i="28"/>
  <c r="A1771" i="28"/>
  <c r="A1772" i="28"/>
  <c r="A1773" i="28"/>
  <c r="A1774" i="28"/>
  <c r="A1775" i="28"/>
  <c r="A1776" i="28"/>
  <c r="A1777" i="28"/>
  <c r="A1778" i="28"/>
  <c r="A1779" i="28"/>
  <c r="A1780" i="28"/>
  <c r="A1781" i="28"/>
  <c r="A1782" i="28"/>
  <c r="A1783" i="28"/>
  <c r="A1784" i="28"/>
  <c r="A1785" i="28"/>
  <c r="A1786" i="28"/>
  <c r="A1787" i="28"/>
  <c r="A1788" i="28"/>
  <c r="A1789" i="28"/>
  <c r="A1790" i="28"/>
  <c r="A1791" i="28"/>
  <c r="A1792" i="28"/>
  <c r="A1793" i="28"/>
  <c r="A1794" i="28"/>
  <c r="A1795" i="28"/>
  <c r="A1796" i="28"/>
  <c r="A1797" i="28"/>
  <c r="A1798" i="28"/>
  <c r="A1799" i="28"/>
  <c r="A1800" i="28"/>
  <c r="A1801" i="28"/>
  <c r="A1802" i="28"/>
  <c r="A1803" i="28"/>
  <c r="A1804" i="28"/>
  <c r="A1805" i="28"/>
  <c r="A1806" i="28"/>
  <c r="A1807" i="28"/>
  <c r="A1808" i="28"/>
  <c r="A1809" i="28"/>
  <c r="A1810" i="28"/>
  <c r="A1811" i="28"/>
  <c r="A1812" i="28"/>
  <c r="A1813" i="28"/>
  <c r="A1814" i="28"/>
  <c r="A1815" i="28"/>
  <c r="A1816" i="28"/>
  <c r="A1817" i="28"/>
  <c r="A1818" i="28"/>
  <c r="A1819" i="28"/>
  <c r="A1820" i="28"/>
  <c r="A1821" i="28"/>
  <c r="A1822" i="28"/>
  <c r="A1823" i="28"/>
  <c r="A1824" i="28"/>
  <c r="A1825" i="28"/>
  <c r="A1826" i="28"/>
  <c r="A1827" i="28"/>
  <c r="A1828" i="28"/>
  <c r="A1829" i="28"/>
  <c r="A1830" i="28"/>
  <c r="A1831" i="28"/>
  <c r="A1832" i="28"/>
  <c r="A1833" i="28"/>
  <c r="A1834" i="28"/>
  <c r="A1835" i="28"/>
  <c r="A1836" i="28"/>
  <c r="A1837" i="28"/>
  <c r="A1838" i="28"/>
  <c r="A1839" i="28"/>
  <c r="A1840" i="28"/>
  <c r="A1841" i="28"/>
  <c r="A1842" i="28"/>
  <c r="A1843" i="28"/>
  <c r="A1844" i="28"/>
  <c r="A1845" i="28"/>
  <c r="A1846" i="28"/>
  <c r="A1847" i="28"/>
  <c r="A1848" i="28"/>
  <c r="A1849" i="28"/>
  <c r="A1850" i="28"/>
  <c r="A1851" i="28"/>
  <c r="A1852" i="28"/>
  <c r="A1853" i="28"/>
  <c r="A1854" i="28"/>
  <c r="A1855" i="28"/>
  <c r="A1856" i="28"/>
  <c r="A1857" i="28"/>
  <c r="A1858" i="28"/>
  <c r="A1859" i="28"/>
  <c r="A1860" i="28"/>
  <c r="A1861" i="28"/>
  <c r="A1862" i="28"/>
  <c r="A1863" i="28"/>
  <c r="A1864" i="28"/>
  <c r="A1865" i="28"/>
  <c r="A1866" i="28"/>
  <c r="A1867" i="28"/>
  <c r="A1868" i="28"/>
  <c r="A1869" i="28"/>
  <c r="A1870" i="28"/>
  <c r="A1871" i="28"/>
  <c r="A1872" i="28"/>
  <c r="A1873" i="28"/>
  <c r="A1874" i="28"/>
  <c r="A1875" i="28"/>
  <c r="A1876" i="28"/>
  <c r="A1877" i="28"/>
  <c r="A1878" i="28"/>
  <c r="A1879" i="28"/>
  <c r="A1880" i="28"/>
  <c r="A1881" i="28"/>
  <c r="A1882" i="28"/>
  <c r="A1883" i="28"/>
  <c r="A1884" i="28"/>
  <c r="A1885" i="28"/>
  <c r="A1886" i="28"/>
  <c r="A1887" i="28"/>
  <c r="A1888" i="28"/>
  <c r="A1889" i="28"/>
  <c r="A1890" i="28"/>
  <c r="A1891" i="28"/>
  <c r="A1892" i="28"/>
  <c r="A1893" i="28"/>
  <c r="A1894" i="28"/>
  <c r="A1895" i="28"/>
  <c r="A1896" i="28"/>
  <c r="A1897" i="28"/>
  <c r="A1898" i="28"/>
  <c r="A1899" i="28"/>
  <c r="A1900" i="28"/>
  <c r="A1901" i="28"/>
  <c r="A1902" i="28"/>
  <c r="A1903" i="28"/>
  <c r="A1904" i="28"/>
  <c r="A1905" i="28"/>
  <c r="A1906" i="28"/>
  <c r="A1907" i="28"/>
  <c r="A1908" i="28"/>
  <c r="A1909" i="28"/>
  <c r="A1910" i="28"/>
  <c r="A1911" i="28"/>
  <c r="A1912" i="28"/>
  <c r="A1913" i="28"/>
  <c r="A1914" i="28"/>
  <c r="A1915" i="28"/>
  <c r="A1916" i="28"/>
  <c r="A1917" i="28"/>
  <c r="A1918" i="28"/>
  <c r="A1919" i="28"/>
  <c r="A1920" i="28"/>
  <c r="A1921" i="28"/>
  <c r="A1922" i="28"/>
  <c r="A1923" i="28"/>
  <c r="A1924" i="28"/>
  <c r="A1925" i="28"/>
  <c r="A1926" i="28"/>
  <c r="A1927" i="28"/>
  <c r="A1928" i="28"/>
  <c r="A1929" i="28"/>
  <c r="A1930" i="28"/>
  <c r="A1931" i="28"/>
  <c r="A1932" i="28"/>
  <c r="A1933" i="28"/>
  <c r="A1934" i="28"/>
  <c r="A1935" i="28"/>
  <c r="A1936" i="28"/>
  <c r="A1937" i="28"/>
  <c r="A1938" i="28"/>
  <c r="A1939" i="28"/>
  <c r="A1940" i="28"/>
  <c r="A1941" i="28"/>
  <c r="A1942" i="28"/>
  <c r="A1943" i="28"/>
  <c r="A1944" i="28"/>
  <c r="A1945" i="28"/>
  <c r="A1946" i="28"/>
  <c r="A1947" i="28"/>
  <c r="A1948" i="28"/>
  <c r="A1949" i="28"/>
  <c r="A1950" i="28"/>
  <c r="A1951" i="28"/>
  <c r="A1952" i="28"/>
  <c r="A1953" i="28"/>
  <c r="A1954" i="28"/>
  <c r="A1955" i="28"/>
  <c r="A1956" i="28"/>
  <c r="A1957" i="28"/>
  <c r="A1958" i="28"/>
  <c r="A1959" i="28"/>
  <c r="A1960" i="28"/>
  <c r="A1961" i="28"/>
  <c r="A1962" i="28"/>
  <c r="A1963" i="28"/>
  <c r="A1964" i="28"/>
  <c r="A1965" i="28"/>
  <c r="A1966" i="28"/>
  <c r="A1967" i="28"/>
  <c r="A1968" i="28"/>
  <c r="A1969" i="28"/>
  <c r="A1970" i="28"/>
  <c r="A1971" i="28"/>
  <c r="A1972" i="28"/>
  <c r="A1973" i="28"/>
  <c r="A1974" i="28"/>
  <c r="A1975" i="28"/>
  <c r="A1976" i="28"/>
  <c r="A1977" i="28"/>
  <c r="A1978" i="28"/>
  <c r="A1979" i="28"/>
  <c r="A1980" i="28"/>
  <c r="A1981" i="28"/>
  <c r="A1982" i="28"/>
  <c r="A1983" i="28"/>
  <c r="A1984" i="28"/>
  <c r="A1985" i="28"/>
  <c r="A1986" i="28"/>
  <c r="A1987" i="28"/>
  <c r="A1988" i="28"/>
  <c r="A1989" i="28"/>
  <c r="A1990" i="28"/>
  <c r="A1991" i="28"/>
  <c r="A1992" i="28"/>
  <c r="A1993" i="28"/>
  <c r="A1994" i="28"/>
  <c r="A1995" i="28"/>
  <c r="A1996" i="28"/>
  <c r="A1997" i="28"/>
  <c r="A1998" i="28"/>
  <c r="A1999" i="28"/>
  <c r="A2000" i="28"/>
  <c r="A2001" i="28"/>
  <c r="A2002" i="28"/>
  <c r="A2003" i="28"/>
  <c r="A2004" i="28"/>
  <c r="A2005" i="28"/>
  <c r="A2006" i="28"/>
  <c r="A2007" i="28"/>
  <c r="A2008" i="28"/>
  <c r="A2009" i="28"/>
  <c r="A2010" i="28"/>
  <c r="A2011" i="28"/>
  <c r="A2012" i="28"/>
  <c r="A2013" i="28"/>
  <c r="A2014" i="28"/>
  <c r="A2015" i="28"/>
  <c r="A2016" i="28"/>
  <c r="A2017" i="28"/>
  <c r="A2018" i="28"/>
  <c r="A2019" i="28"/>
  <c r="A2020" i="28"/>
  <c r="A2021" i="28"/>
  <c r="A2022" i="28"/>
  <c r="A2023" i="28"/>
  <c r="A2024" i="28"/>
  <c r="A2025" i="28"/>
  <c r="A2026" i="28"/>
  <c r="A2027" i="28"/>
  <c r="A2028" i="28"/>
  <c r="A2029" i="28"/>
  <c r="A2030" i="28"/>
  <c r="A2031" i="28"/>
  <c r="A2032" i="28"/>
  <c r="A2033" i="28"/>
  <c r="A2034" i="28"/>
  <c r="A2035" i="28"/>
  <c r="A2036" i="28"/>
  <c r="A2037" i="28"/>
  <c r="A2038" i="28"/>
  <c r="A2039" i="28"/>
  <c r="A2040" i="28"/>
  <c r="A2041" i="28"/>
  <c r="A2042" i="28"/>
  <c r="A2043" i="28"/>
  <c r="A2044" i="28"/>
  <c r="A2045" i="28"/>
  <c r="A2046" i="28"/>
  <c r="A2047" i="28"/>
  <c r="A2048" i="28"/>
  <c r="A2049" i="28"/>
  <c r="A2050" i="28"/>
  <c r="A2051" i="28"/>
  <c r="A2052" i="28"/>
  <c r="A2053" i="28"/>
  <c r="A2054" i="28"/>
  <c r="A2055" i="28"/>
  <c r="A2056" i="28"/>
  <c r="A2057" i="28"/>
  <c r="A2058" i="28"/>
  <c r="A2059" i="28"/>
  <c r="A2060" i="28"/>
  <c r="A2061" i="28"/>
  <c r="A2062" i="28"/>
  <c r="A2063" i="28"/>
  <c r="A2064" i="28"/>
  <c r="A2065" i="28"/>
  <c r="A2066" i="28"/>
  <c r="A2067" i="28"/>
  <c r="A2068" i="28"/>
  <c r="A2069" i="28"/>
  <c r="A2070" i="28"/>
  <c r="A2071" i="28"/>
  <c r="A2072" i="28"/>
  <c r="A2073" i="28"/>
  <c r="A2074" i="28"/>
  <c r="A2075" i="28"/>
  <c r="A2076" i="28"/>
  <c r="A2077" i="28"/>
  <c r="A2078" i="28"/>
  <c r="A2079" i="28"/>
  <c r="A2080" i="28"/>
  <c r="A2081" i="28"/>
  <c r="A2082" i="28"/>
  <c r="A2083" i="28"/>
  <c r="A2084" i="28"/>
  <c r="A2085" i="28"/>
  <c r="A2086" i="28"/>
  <c r="A2087" i="28"/>
  <c r="A2088" i="28"/>
  <c r="A2089" i="28"/>
  <c r="A2090" i="28"/>
  <c r="A2091" i="28"/>
  <c r="A2092" i="28"/>
  <c r="A2093" i="28"/>
  <c r="A2094" i="28"/>
  <c r="A2095" i="28"/>
  <c r="A2096" i="28"/>
  <c r="A2097" i="28"/>
  <c r="A2098" i="28"/>
  <c r="A2099" i="28"/>
  <c r="A2100" i="28"/>
  <c r="A2101" i="28"/>
  <c r="A2102" i="28"/>
  <c r="A2103" i="28"/>
  <c r="A2104" i="28"/>
  <c r="A2105" i="28"/>
  <c r="A2106" i="28"/>
  <c r="A2107" i="28"/>
  <c r="A2108" i="28"/>
  <c r="A2109" i="28"/>
  <c r="A2110" i="28"/>
  <c r="A2111" i="28"/>
  <c r="A2112" i="28"/>
  <c r="A2113" i="28"/>
  <c r="A2114" i="28"/>
  <c r="A2115" i="28"/>
  <c r="A2116" i="28"/>
  <c r="A2117" i="28"/>
  <c r="A2118" i="28"/>
  <c r="A2119" i="28"/>
  <c r="A2120" i="28"/>
  <c r="A2121" i="28"/>
  <c r="A2122" i="28"/>
  <c r="A2123" i="28"/>
  <c r="A2124" i="28"/>
  <c r="A2125" i="28"/>
  <c r="A2126" i="28"/>
  <c r="A2127" i="28"/>
  <c r="A2128" i="28"/>
  <c r="A2129" i="28"/>
  <c r="A2130" i="28"/>
  <c r="A2131" i="28"/>
  <c r="A2132" i="28"/>
  <c r="A2133" i="28"/>
  <c r="A2134" i="28"/>
  <c r="A2135" i="28"/>
  <c r="A2136" i="28"/>
  <c r="A2137" i="28"/>
  <c r="A2138" i="28"/>
  <c r="A2139" i="28"/>
  <c r="A2140" i="28"/>
  <c r="A2141" i="28"/>
  <c r="A2142" i="28"/>
  <c r="A2143" i="28"/>
  <c r="A2144" i="28"/>
  <c r="A2145" i="28"/>
  <c r="A2146" i="28"/>
  <c r="A2147" i="28"/>
  <c r="A2148" i="28"/>
  <c r="A2149" i="28"/>
  <c r="A2150" i="28"/>
  <c r="A2151" i="28"/>
  <c r="A2152" i="28"/>
  <c r="A2153" i="28"/>
  <c r="A2154" i="28"/>
  <c r="A2155" i="28"/>
  <c r="A2156" i="28"/>
  <c r="A2157" i="28"/>
  <c r="A2158" i="28"/>
  <c r="A2159" i="28"/>
  <c r="A2160" i="28"/>
  <c r="A2161" i="28"/>
  <c r="A2162" i="28"/>
  <c r="A2163" i="28"/>
  <c r="A2164" i="28"/>
  <c r="A2165" i="28"/>
  <c r="A2166" i="28"/>
  <c r="A2167" i="28"/>
  <c r="A2168" i="28"/>
  <c r="A2169" i="28"/>
  <c r="A2170" i="28"/>
  <c r="A2171" i="28"/>
  <c r="A2172" i="28"/>
  <c r="A2173" i="28"/>
  <c r="A2174" i="28"/>
  <c r="A2175" i="28"/>
  <c r="A2176" i="28"/>
  <c r="A2177" i="28"/>
  <c r="A2178" i="28"/>
  <c r="A2179" i="28"/>
  <c r="A2180" i="28"/>
  <c r="A2181" i="28"/>
  <c r="A2182" i="28"/>
  <c r="A2183" i="28"/>
  <c r="A2184" i="28"/>
  <c r="A2185" i="28"/>
  <c r="A2186" i="28"/>
  <c r="A2187" i="28"/>
  <c r="A2188" i="28"/>
  <c r="A2189" i="28"/>
  <c r="A2190" i="28"/>
  <c r="A2191" i="28"/>
  <c r="A2192" i="28"/>
  <c r="A2193" i="28"/>
  <c r="A2194" i="28"/>
  <c r="A2195" i="28"/>
  <c r="A2196" i="28"/>
  <c r="A2197" i="28"/>
  <c r="A2198" i="28"/>
  <c r="A2199" i="28"/>
  <c r="A2200" i="28"/>
  <c r="A2201" i="28"/>
  <c r="A2202" i="28"/>
  <c r="A2203" i="28"/>
  <c r="A2204" i="28"/>
  <c r="A2205" i="28"/>
  <c r="A2206" i="28"/>
  <c r="A2207" i="28"/>
  <c r="A2208" i="28"/>
  <c r="A2209" i="28"/>
  <c r="A2210" i="28"/>
  <c r="A2211" i="28"/>
  <c r="A2212" i="28"/>
  <c r="A2213" i="28"/>
  <c r="A2214" i="28"/>
  <c r="A2215" i="28"/>
  <c r="A2216" i="28"/>
  <c r="A2217" i="28"/>
  <c r="A2218" i="28"/>
  <c r="A2219" i="28"/>
  <c r="A2220" i="28"/>
  <c r="A2221" i="28"/>
  <c r="A2222" i="28"/>
  <c r="A2223" i="28"/>
  <c r="A2224" i="28"/>
  <c r="A2225" i="28"/>
  <c r="A2226" i="28"/>
  <c r="A2227" i="28"/>
  <c r="A2228" i="28"/>
  <c r="A2229" i="28"/>
  <c r="A2230" i="28"/>
  <c r="A2231" i="28"/>
  <c r="A2232" i="28"/>
  <c r="A2233" i="28"/>
  <c r="A2234" i="28"/>
  <c r="A2235" i="28"/>
  <c r="A2236" i="28"/>
  <c r="A2237" i="28"/>
  <c r="A2238" i="28"/>
  <c r="A2239" i="28"/>
  <c r="A2240" i="28"/>
  <c r="A2241" i="28"/>
  <c r="A2242" i="28"/>
  <c r="A2243" i="28"/>
  <c r="A2244" i="28"/>
  <c r="A2245" i="28"/>
  <c r="A2246" i="28"/>
  <c r="A2247" i="28"/>
  <c r="A2248" i="28"/>
  <c r="A2249" i="28"/>
  <c r="A2250" i="28"/>
  <c r="A2251" i="28"/>
  <c r="A2252" i="28"/>
  <c r="A2253" i="28"/>
  <c r="A2254" i="28"/>
  <c r="A2255" i="28"/>
  <c r="A2256" i="28"/>
  <c r="A2257" i="28"/>
  <c r="A2258" i="28"/>
  <c r="A2259" i="28"/>
  <c r="A2260" i="28"/>
  <c r="A2261" i="28"/>
  <c r="A2262" i="28"/>
  <c r="A2263" i="28"/>
  <c r="A2264" i="28"/>
  <c r="A2265" i="28"/>
  <c r="A2266" i="28"/>
  <c r="A2267" i="28"/>
  <c r="A2268" i="28"/>
  <c r="A2269" i="28"/>
  <c r="A2270" i="28"/>
  <c r="A2271" i="28"/>
  <c r="A2272" i="28"/>
  <c r="A2273" i="28"/>
  <c r="A2274" i="28"/>
  <c r="A2275" i="28"/>
  <c r="A2276" i="28"/>
  <c r="A2277" i="28"/>
  <c r="A2278" i="28"/>
  <c r="A2279" i="28"/>
  <c r="A2280" i="28"/>
  <c r="A2281" i="28"/>
  <c r="A2282" i="28"/>
  <c r="A2283" i="28"/>
  <c r="A2284" i="28"/>
  <c r="A2285" i="28"/>
  <c r="A2286" i="28"/>
  <c r="A2287" i="28"/>
  <c r="A2288" i="28"/>
  <c r="A2289" i="28"/>
  <c r="A2290" i="28"/>
  <c r="A2291" i="28"/>
  <c r="A2292" i="28"/>
  <c r="A2293" i="28"/>
  <c r="A2294" i="28"/>
  <c r="A2295" i="28"/>
  <c r="A2296" i="28"/>
  <c r="A2297" i="28"/>
  <c r="A2298" i="28"/>
  <c r="A2299" i="28"/>
  <c r="A2300" i="28"/>
  <c r="A2301" i="28"/>
  <c r="A2302" i="28"/>
  <c r="A2303" i="28"/>
  <c r="A2304" i="28"/>
  <c r="A2305" i="28"/>
  <c r="A2306" i="28"/>
  <c r="A2307" i="28"/>
  <c r="A2308" i="28"/>
  <c r="A2309" i="28"/>
  <c r="A2310" i="28"/>
  <c r="A2311" i="28"/>
  <c r="A2312" i="28"/>
  <c r="A2313" i="28"/>
  <c r="A2314" i="28"/>
  <c r="A2315" i="28"/>
  <c r="A2316" i="28"/>
  <c r="A2317" i="28"/>
  <c r="A2318" i="28"/>
  <c r="A2319" i="28"/>
  <c r="A2320" i="28"/>
  <c r="A2321" i="28"/>
  <c r="A2322" i="28"/>
  <c r="A2323" i="28"/>
  <c r="A2324" i="28"/>
  <c r="A2325" i="28"/>
  <c r="A2326" i="28"/>
  <c r="A2327" i="28"/>
  <c r="A2328" i="28"/>
  <c r="A2329" i="28"/>
  <c r="A2330" i="28"/>
  <c r="A2331" i="28"/>
  <c r="A2332" i="28"/>
  <c r="A2333" i="28"/>
  <c r="A2334" i="28"/>
  <c r="A2335" i="28"/>
  <c r="A2336" i="28"/>
  <c r="A2337" i="28"/>
  <c r="A2338" i="28"/>
  <c r="A2339" i="28"/>
  <c r="A2340" i="28"/>
  <c r="A2341" i="28"/>
  <c r="A2342" i="28"/>
  <c r="A2343" i="28"/>
  <c r="A2344" i="28"/>
  <c r="A2345" i="28"/>
  <c r="A2346" i="28"/>
  <c r="A2347" i="28"/>
  <c r="A2348" i="28"/>
  <c r="A2349" i="28"/>
  <c r="A2350" i="28"/>
  <c r="A2351" i="28"/>
  <c r="A2352" i="28"/>
  <c r="A2353" i="28"/>
  <c r="A2354" i="28"/>
  <c r="A2355" i="28"/>
  <c r="A2356" i="28"/>
  <c r="A2357" i="28"/>
  <c r="A2358" i="28"/>
  <c r="A2359" i="28"/>
  <c r="A2360" i="28"/>
  <c r="A2361" i="28"/>
  <c r="A2362" i="28"/>
  <c r="A2363" i="28"/>
  <c r="A2364" i="28"/>
  <c r="A2365" i="28"/>
  <c r="A2366" i="28"/>
  <c r="A2367" i="28"/>
  <c r="A2368" i="28"/>
  <c r="A2369" i="28"/>
  <c r="A2370" i="28"/>
  <c r="A2371" i="28"/>
  <c r="A2372" i="28"/>
  <c r="A2373" i="28"/>
  <c r="A2374" i="28"/>
  <c r="A2375" i="28"/>
  <c r="A2376" i="28"/>
  <c r="A2377" i="28"/>
  <c r="A2378" i="28"/>
  <c r="A2379" i="28"/>
  <c r="A2380" i="28"/>
  <c r="A2381" i="28"/>
  <c r="A2382" i="28"/>
  <c r="A2383" i="28"/>
  <c r="A2384" i="28"/>
  <c r="A2385" i="28"/>
  <c r="A2386" i="28"/>
  <c r="A2387" i="28"/>
  <c r="A2388" i="28"/>
  <c r="A2389" i="28"/>
  <c r="A2390" i="28"/>
  <c r="A2391" i="28"/>
  <c r="A2392" i="28"/>
  <c r="A2393" i="28"/>
  <c r="A2394" i="28"/>
  <c r="A2395" i="28"/>
  <c r="A2396" i="28"/>
  <c r="A2397" i="28"/>
  <c r="A2398" i="28"/>
  <c r="A2399" i="28"/>
  <c r="A2400" i="28"/>
  <c r="A2401" i="28"/>
  <c r="A2402" i="28"/>
  <c r="A2403" i="28"/>
  <c r="A2404" i="28"/>
  <c r="A2405" i="28"/>
  <c r="A2406" i="28"/>
  <c r="A2407" i="28"/>
  <c r="A2408" i="28"/>
  <c r="A2409" i="28"/>
  <c r="A2410" i="28"/>
  <c r="A2411" i="28"/>
  <c r="A2412" i="28"/>
  <c r="A2413" i="28"/>
  <c r="A2414" i="28"/>
  <c r="A2415" i="28"/>
  <c r="A2416" i="28"/>
  <c r="A2417" i="28"/>
  <c r="A2418" i="28"/>
  <c r="A2419" i="28"/>
  <c r="A2420" i="28"/>
  <c r="A2421" i="28"/>
  <c r="A2422" i="28"/>
  <c r="A2423" i="28"/>
  <c r="A2424" i="28"/>
  <c r="A2425" i="28"/>
  <c r="A2426" i="28"/>
  <c r="A2427" i="28"/>
  <c r="A2428" i="28"/>
  <c r="A2429" i="28"/>
  <c r="A2430" i="28"/>
  <c r="A2431" i="28"/>
  <c r="A2432" i="28"/>
  <c r="A2433" i="28"/>
  <c r="A2434" i="28"/>
  <c r="A2435" i="28"/>
  <c r="A2436" i="28"/>
  <c r="A2437" i="28"/>
  <c r="A2438" i="28"/>
  <c r="A2439" i="28"/>
  <c r="A2440" i="28"/>
  <c r="A2441" i="28"/>
  <c r="A2442" i="28"/>
  <c r="A2443" i="28"/>
  <c r="A2444" i="28"/>
  <c r="A2445" i="28"/>
  <c r="A2446" i="28"/>
  <c r="A2447" i="28"/>
  <c r="A2448" i="28"/>
  <c r="A2449" i="28"/>
  <c r="A2450" i="28"/>
  <c r="A2451" i="28"/>
  <c r="A2452" i="28"/>
  <c r="A2453" i="28"/>
  <c r="A2454" i="28"/>
  <c r="A2455" i="28"/>
  <c r="A2456" i="28"/>
  <c r="A2457" i="28"/>
  <c r="A2458" i="28"/>
  <c r="A2459" i="28"/>
  <c r="A2460" i="28"/>
  <c r="A2461" i="28"/>
  <c r="A2462" i="28"/>
  <c r="A2463" i="28"/>
  <c r="A2464" i="28"/>
  <c r="A2465" i="28"/>
  <c r="A2466" i="28"/>
  <c r="A2467" i="28"/>
  <c r="A2468" i="28"/>
  <c r="A2469" i="28"/>
  <c r="A2470" i="28"/>
  <c r="A2471" i="28"/>
  <c r="A2472" i="28"/>
  <c r="A2473" i="28"/>
  <c r="A2474" i="28"/>
  <c r="A2475" i="28"/>
  <c r="A2476" i="28"/>
  <c r="A2477" i="28"/>
  <c r="A2478" i="28"/>
  <c r="A2479" i="28"/>
  <c r="A2480" i="28"/>
  <c r="A2481" i="28"/>
  <c r="A2482" i="28"/>
  <c r="A2483" i="28"/>
  <c r="A2484" i="28"/>
  <c r="A2485" i="28"/>
  <c r="A2486" i="28"/>
  <c r="A2487" i="28"/>
  <c r="A2488" i="28"/>
  <c r="A2489" i="28"/>
  <c r="A2490" i="28"/>
  <c r="A2491" i="28"/>
  <c r="A2492" i="28"/>
  <c r="A2493" i="28"/>
  <c r="A2494" i="28"/>
  <c r="A2495" i="28"/>
  <c r="A2496" i="28"/>
  <c r="A2497" i="28"/>
  <c r="A2498" i="28"/>
  <c r="A2499" i="28"/>
  <c r="A2500" i="28"/>
  <c r="A2501" i="28"/>
  <c r="A2502" i="28"/>
  <c r="A2503" i="28"/>
  <c r="A2504" i="28"/>
  <c r="A2505" i="28"/>
  <c r="A2506" i="28"/>
  <c r="A2507" i="28"/>
  <c r="A2508" i="28"/>
  <c r="A2509" i="28"/>
  <c r="A2510" i="28"/>
  <c r="A2511" i="28"/>
  <c r="A2512" i="28"/>
  <c r="A2513" i="28"/>
  <c r="A2514" i="28"/>
  <c r="A2515" i="28"/>
  <c r="A2516" i="28"/>
  <c r="A2517" i="28"/>
  <c r="A2518" i="28"/>
  <c r="A2519" i="28"/>
  <c r="A2520" i="28"/>
  <c r="A2521" i="28"/>
  <c r="A2522" i="28"/>
  <c r="A2523" i="28"/>
  <c r="A2524" i="28"/>
  <c r="A2525" i="28"/>
  <c r="A2526" i="28"/>
  <c r="A2527" i="28"/>
  <c r="A2528" i="28"/>
  <c r="A2529" i="28"/>
  <c r="A2530" i="28"/>
  <c r="A2531" i="28"/>
  <c r="A2532" i="28"/>
  <c r="A2533" i="28"/>
  <c r="A2534" i="28"/>
  <c r="A2535" i="28"/>
  <c r="A2536" i="28"/>
  <c r="A2537" i="28"/>
  <c r="A2538" i="28"/>
  <c r="A2539" i="28"/>
  <c r="A2540" i="28"/>
  <c r="A2541" i="28"/>
  <c r="A2542" i="28"/>
  <c r="A2543" i="28"/>
  <c r="A2544" i="28"/>
  <c r="A2545" i="28"/>
  <c r="A2546" i="28"/>
  <c r="A2547" i="28"/>
  <c r="A2548" i="28"/>
  <c r="A2549" i="28"/>
  <c r="A2550" i="28"/>
  <c r="A2551" i="28"/>
  <c r="A2552" i="28"/>
  <c r="A2553" i="28"/>
  <c r="A2554" i="28"/>
  <c r="A2555" i="28"/>
  <c r="A2556" i="28"/>
  <c r="A2557" i="28"/>
  <c r="A2558" i="28"/>
  <c r="A2559" i="28"/>
  <c r="A2560" i="28"/>
  <c r="A2561" i="28"/>
  <c r="A2562" i="28"/>
  <c r="A2563" i="28"/>
  <c r="A2564" i="28"/>
  <c r="A2565" i="28"/>
  <c r="A2566" i="28"/>
  <c r="A2567" i="28"/>
  <c r="A2568" i="28"/>
  <c r="A2569" i="28"/>
  <c r="A2570" i="28"/>
  <c r="A2571" i="28"/>
  <c r="A2572" i="28"/>
  <c r="A2573" i="28"/>
  <c r="A2574" i="28"/>
  <c r="A2575" i="28"/>
  <c r="A2576" i="28"/>
  <c r="A2577" i="28"/>
  <c r="A2578" i="28"/>
  <c r="A2579" i="28"/>
  <c r="A2580" i="28"/>
  <c r="A2581" i="28"/>
  <c r="A2582" i="28"/>
  <c r="A2583" i="28"/>
  <c r="A2584" i="28"/>
  <c r="A2585" i="28"/>
  <c r="A2586" i="28"/>
  <c r="A2587" i="28"/>
  <c r="A2588" i="28"/>
  <c r="A2589" i="28"/>
  <c r="A2590" i="28"/>
  <c r="A2591" i="28"/>
  <c r="A2592" i="28"/>
  <c r="A2593" i="28"/>
  <c r="A2594" i="28"/>
  <c r="A2595" i="28"/>
  <c r="A2596" i="28"/>
  <c r="A2597" i="28"/>
  <c r="A2598" i="28"/>
  <c r="A2599" i="28"/>
  <c r="A2600" i="28"/>
  <c r="A2601" i="28"/>
  <c r="A2602" i="28"/>
  <c r="A2603" i="28"/>
  <c r="A2604" i="28"/>
  <c r="A2605" i="28"/>
  <c r="A2606" i="28"/>
  <c r="A2607" i="28"/>
  <c r="A2608" i="28"/>
  <c r="A2609" i="28"/>
  <c r="A2610" i="28"/>
  <c r="A2611" i="28"/>
  <c r="A2612" i="28"/>
  <c r="A2613" i="28"/>
  <c r="A2614" i="28"/>
  <c r="A2615" i="28"/>
  <c r="A2616" i="28"/>
  <c r="A2617" i="28"/>
  <c r="A2618" i="28"/>
  <c r="A2619" i="28"/>
  <c r="A2620" i="28"/>
  <c r="A2621" i="28"/>
  <c r="A2622" i="28"/>
  <c r="A2623" i="28"/>
  <c r="A2624" i="28"/>
  <c r="A2625" i="28"/>
  <c r="A2626" i="28"/>
  <c r="A2627" i="28"/>
  <c r="A2628" i="28"/>
  <c r="A2629" i="28"/>
  <c r="A2630" i="28"/>
  <c r="A2631" i="28"/>
  <c r="A2632" i="28"/>
  <c r="A2633" i="28"/>
  <c r="A2634" i="28"/>
  <c r="A2635" i="28"/>
  <c r="A2636" i="28"/>
  <c r="A2637" i="28"/>
  <c r="A2638" i="28"/>
  <c r="A2639" i="28"/>
  <c r="A2640" i="28"/>
  <c r="A2641" i="28"/>
  <c r="A2642" i="28"/>
  <c r="A2643" i="28"/>
  <c r="A2644" i="28"/>
  <c r="A2645" i="28"/>
  <c r="A2646" i="28"/>
  <c r="A2647" i="28"/>
  <c r="A2648" i="28"/>
  <c r="A2649" i="28"/>
  <c r="A2650" i="28"/>
  <c r="A2651" i="28"/>
  <c r="A2652" i="28"/>
  <c r="A2653" i="28"/>
  <c r="A2654" i="28"/>
  <c r="A2655" i="28"/>
  <c r="A2656" i="28"/>
  <c r="A2657" i="28"/>
  <c r="A2658" i="28"/>
  <c r="A2659" i="28"/>
  <c r="A2660" i="28"/>
  <c r="A2661" i="28"/>
  <c r="A2662" i="28"/>
  <c r="A2663" i="28"/>
  <c r="A2664" i="28"/>
  <c r="A2665" i="28"/>
  <c r="A2666" i="28"/>
  <c r="A2667" i="28"/>
  <c r="A2668" i="28"/>
  <c r="A2669" i="28"/>
  <c r="A2670" i="28"/>
  <c r="A2671" i="28"/>
  <c r="A2672" i="28"/>
  <c r="A2673" i="28"/>
  <c r="A2674" i="28"/>
  <c r="A2675" i="28"/>
  <c r="A2676" i="28"/>
  <c r="A2677" i="28"/>
  <c r="A2678" i="28"/>
  <c r="A2679" i="28"/>
  <c r="A2680" i="28"/>
  <c r="A2681" i="28"/>
  <c r="A2682" i="28"/>
  <c r="A2683" i="28"/>
  <c r="A2684" i="28"/>
  <c r="A2685" i="28"/>
  <c r="A2686" i="28"/>
  <c r="A2687" i="28"/>
  <c r="A2688" i="28"/>
  <c r="A2689" i="28"/>
  <c r="A2690" i="28"/>
  <c r="A2691" i="28"/>
  <c r="A2692" i="28"/>
  <c r="A2693" i="28"/>
  <c r="A2694" i="28"/>
  <c r="A2695" i="28"/>
  <c r="A2696" i="28"/>
  <c r="A2697" i="28"/>
  <c r="A2698" i="28"/>
  <c r="A2699" i="28"/>
  <c r="A2700" i="28"/>
  <c r="A2701" i="28"/>
  <c r="A2702" i="28"/>
  <c r="A2703" i="28"/>
  <c r="A2704" i="28"/>
  <c r="A2705" i="28"/>
  <c r="A2706" i="28"/>
  <c r="A2707" i="28"/>
  <c r="A2708" i="28"/>
  <c r="A2709" i="28"/>
  <c r="A2710" i="28"/>
  <c r="A2711" i="28"/>
  <c r="A2712" i="28"/>
  <c r="A2713" i="28"/>
  <c r="A2714" i="28"/>
  <c r="A2715" i="28"/>
  <c r="A2716" i="28"/>
  <c r="A2717" i="28"/>
  <c r="A2718" i="28"/>
  <c r="A2719" i="28"/>
  <c r="A2720" i="28"/>
  <c r="A2721" i="28"/>
  <c r="A2722" i="28"/>
  <c r="A2723" i="28"/>
  <c r="A2724" i="28"/>
  <c r="A2725" i="28"/>
  <c r="A2726" i="28"/>
  <c r="A2727" i="28"/>
  <c r="A2728" i="28"/>
  <c r="A2729" i="28"/>
  <c r="A2730" i="28"/>
  <c r="A2731" i="28"/>
  <c r="A2732" i="28"/>
  <c r="A2733" i="28"/>
  <c r="A2734" i="28"/>
  <c r="A2735" i="28"/>
  <c r="A2736" i="28"/>
  <c r="A2737" i="28"/>
  <c r="A2738" i="28"/>
  <c r="A2739" i="28"/>
  <c r="A2740" i="28"/>
  <c r="A2741" i="28"/>
  <c r="A2742" i="28"/>
  <c r="A2743" i="28"/>
  <c r="A2744" i="28"/>
  <c r="A2745" i="28"/>
  <c r="A2746" i="28"/>
  <c r="A2747" i="28"/>
  <c r="A2748" i="28"/>
  <c r="A2749" i="28"/>
  <c r="A2750" i="28"/>
  <c r="A2751" i="28"/>
  <c r="A2752" i="28"/>
  <c r="A2753" i="28"/>
  <c r="A2754" i="28"/>
  <c r="A2755" i="28"/>
  <c r="A2756" i="28"/>
  <c r="A2757" i="28"/>
  <c r="A2758" i="28"/>
  <c r="A2759" i="28"/>
  <c r="A2760" i="28"/>
  <c r="A2761" i="28"/>
  <c r="A2762" i="28"/>
  <c r="A2763" i="28"/>
  <c r="A2764" i="28"/>
  <c r="A2765" i="28"/>
  <c r="A2766" i="28"/>
  <c r="A2767" i="28"/>
  <c r="A2768" i="28"/>
  <c r="A2769" i="28"/>
  <c r="A2770" i="28"/>
  <c r="A2771" i="28"/>
  <c r="A2772" i="28"/>
  <c r="A2773" i="28"/>
  <c r="A2774" i="28"/>
  <c r="A2775" i="28"/>
  <c r="A2776" i="28"/>
  <c r="A2777" i="28"/>
  <c r="A2778" i="28"/>
  <c r="A2779" i="28"/>
  <c r="A2780" i="28"/>
  <c r="A2781" i="28"/>
  <c r="A2782" i="28"/>
  <c r="A2783" i="28"/>
  <c r="A2784" i="28"/>
  <c r="A2785" i="28"/>
  <c r="A2786" i="28"/>
  <c r="A2787" i="28"/>
  <c r="A2788" i="28"/>
  <c r="A2789" i="28"/>
  <c r="A2790" i="28"/>
  <c r="A2791" i="28"/>
  <c r="A2792" i="28"/>
  <c r="A2793" i="28"/>
  <c r="A2794" i="28"/>
  <c r="A2795" i="28"/>
  <c r="A2796" i="28"/>
  <c r="A2797" i="28"/>
  <c r="A2798" i="28"/>
  <c r="A2799" i="28"/>
  <c r="A2800" i="28"/>
  <c r="A2801" i="28"/>
  <c r="A2802" i="28"/>
  <c r="A2803" i="28"/>
  <c r="A2804" i="28"/>
  <c r="A2805" i="28"/>
  <c r="A2806" i="28"/>
  <c r="A2807" i="28"/>
  <c r="A2808" i="28"/>
  <c r="A2809" i="28"/>
  <c r="A2810" i="28"/>
  <c r="A2811" i="28"/>
  <c r="A2812" i="28"/>
  <c r="A2813" i="28"/>
  <c r="A2814" i="28"/>
  <c r="A2815" i="28"/>
  <c r="A2816" i="28"/>
  <c r="A2817" i="28"/>
  <c r="A2818" i="28"/>
  <c r="A2819" i="28"/>
  <c r="A2820" i="28"/>
  <c r="A2821" i="28"/>
  <c r="A2822" i="28"/>
  <c r="A2823" i="28"/>
  <c r="A2824" i="28"/>
  <c r="A2825" i="28"/>
  <c r="A2826" i="28"/>
  <c r="A2827" i="28"/>
  <c r="A2828" i="28"/>
  <c r="A2829" i="28"/>
  <c r="A2830" i="28"/>
  <c r="A2831" i="28"/>
  <c r="A2832" i="28"/>
  <c r="A2833" i="28"/>
  <c r="A2834" i="28"/>
  <c r="A2835" i="28"/>
  <c r="A2836" i="28"/>
  <c r="A2837" i="28"/>
  <c r="A2838" i="28"/>
  <c r="A2839" i="28"/>
  <c r="A2840" i="28"/>
  <c r="A2841" i="28"/>
  <c r="A2842" i="28"/>
  <c r="A2843" i="28"/>
  <c r="A2844" i="28"/>
  <c r="A2845" i="28"/>
  <c r="A2846" i="28"/>
  <c r="A2847" i="28"/>
  <c r="A2848" i="28"/>
  <c r="A2849" i="28"/>
  <c r="A2850" i="28"/>
  <c r="A2851" i="28"/>
  <c r="A2852" i="28"/>
  <c r="A2853" i="28"/>
  <c r="A2854" i="28"/>
  <c r="A2855" i="28"/>
  <c r="A2856" i="28"/>
  <c r="A2857" i="28"/>
  <c r="A2858" i="28"/>
  <c r="A2859" i="28"/>
  <c r="A2860" i="28"/>
  <c r="A2861" i="28"/>
  <c r="A2862" i="28"/>
  <c r="A2863" i="28"/>
  <c r="A2864" i="28"/>
  <c r="A2865" i="28"/>
  <c r="A2866" i="28"/>
  <c r="A2867" i="28"/>
  <c r="A2868" i="28"/>
  <c r="A2869" i="28"/>
  <c r="A2870" i="28"/>
  <c r="A2871" i="28"/>
  <c r="A2872" i="28"/>
  <c r="A2873" i="28"/>
  <c r="A2874" i="28"/>
  <c r="A2875" i="28"/>
  <c r="A2876" i="28"/>
  <c r="A2877" i="28"/>
  <c r="A2878" i="28"/>
  <c r="A2879" i="28"/>
  <c r="A2880" i="28"/>
  <c r="A2881" i="28"/>
  <c r="A2882" i="28"/>
  <c r="A2883" i="28"/>
  <c r="A2884" i="28"/>
  <c r="A2885" i="28"/>
  <c r="A2886" i="28"/>
  <c r="A2887" i="28"/>
  <c r="A2888" i="28"/>
  <c r="A2889" i="28"/>
  <c r="A2890" i="28"/>
  <c r="A2891" i="28"/>
  <c r="A2892" i="28"/>
  <c r="A2893" i="28"/>
  <c r="A2894" i="28"/>
  <c r="A2895" i="28"/>
  <c r="A2896" i="28"/>
  <c r="A2897" i="28"/>
  <c r="A2898" i="28"/>
  <c r="A2899" i="28"/>
  <c r="A2900" i="28"/>
  <c r="A2901" i="28"/>
  <c r="A2902" i="28"/>
  <c r="A2903" i="28"/>
  <c r="A2904" i="28"/>
  <c r="A2905" i="28"/>
  <c r="A2906" i="28"/>
  <c r="A2907" i="28"/>
  <c r="A2908" i="28"/>
  <c r="A2909" i="28"/>
  <c r="A2910" i="28"/>
  <c r="A2911" i="28"/>
  <c r="A2912" i="28"/>
  <c r="A2913" i="28"/>
  <c r="A2914" i="28"/>
  <c r="A2915" i="28"/>
  <c r="A2916" i="28"/>
  <c r="A2917" i="28"/>
  <c r="A2918" i="28"/>
  <c r="A2919" i="28"/>
  <c r="A2920" i="28"/>
  <c r="A2921" i="28"/>
  <c r="A2922" i="28"/>
  <c r="A2923" i="28"/>
  <c r="A2924" i="28"/>
  <c r="A2925" i="28"/>
  <c r="A2926" i="28"/>
  <c r="A2927" i="28"/>
  <c r="A2928" i="28"/>
  <c r="A2929" i="28"/>
  <c r="A2930" i="28"/>
  <c r="A2931" i="28"/>
  <c r="A2932" i="28"/>
  <c r="A2933" i="28"/>
  <c r="A2934" i="28"/>
  <c r="A2935" i="28"/>
  <c r="A2936" i="28"/>
  <c r="A2937" i="28"/>
  <c r="A2938" i="28"/>
  <c r="A2939" i="28"/>
  <c r="A2940" i="28"/>
  <c r="A2941" i="28"/>
  <c r="A2942" i="28"/>
  <c r="A2943" i="28"/>
  <c r="A2944" i="28"/>
  <c r="A2945" i="28"/>
  <c r="A2946" i="28"/>
  <c r="A2947" i="28"/>
  <c r="A2948" i="28"/>
  <c r="A2949" i="28"/>
  <c r="A2950" i="28"/>
  <c r="A2951" i="28"/>
  <c r="A2952" i="28"/>
  <c r="A2953" i="28"/>
  <c r="A2954" i="28"/>
  <c r="A2955" i="28"/>
  <c r="A2956" i="28"/>
  <c r="A2957" i="28"/>
  <c r="A2958" i="28"/>
  <c r="A2959" i="28"/>
  <c r="A2960" i="28"/>
  <c r="A2961" i="28"/>
  <c r="A2962" i="28"/>
  <c r="A2963" i="28"/>
  <c r="A2964" i="28"/>
  <c r="A2965" i="28"/>
  <c r="A2966" i="28"/>
  <c r="A2967" i="28"/>
  <c r="A2968" i="28"/>
  <c r="A2969" i="28"/>
  <c r="A2970" i="28"/>
  <c r="A2971" i="28"/>
  <c r="A2972" i="28"/>
  <c r="A2973" i="28"/>
  <c r="A2974" i="28"/>
  <c r="A2975" i="28"/>
  <c r="A2976" i="28"/>
  <c r="A2977" i="28"/>
  <c r="A2978" i="28"/>
  <c r="A2979" i="28"/>
  <c r="A2980" i="28"/>
  <c r="A2981" i="28"/>
  <c r="A2982" i="28"/>
  <c r="A2983" i="28"/>
  <c r="A2984" i="28"/>
  <c r="A2985" i="28"/>
  <c r="A2986" i="28"/>
  <c r="A2987" i="28"/>
  <c r="A2988" i="28"/>
  <c r="A2989" i="28"/>
  <c r="A2990" i="28"/>
  <c r="A2991" i="28"/>
  <c r="A2992" i="28"/>
  <c r="A2993" i="28"/>
  <c r="A2994" i="28"/>
  <c r="A2995" i="28"/>
  <c r="A2996" i="28"/>
  <c r="A2997" i="28"/>
  <c r="A2998" i="28"/>
  <c r="A2999" i="28"/>
  <c r="A3000" i="28"/>
  <c r="A3001" i="28"/>
  <c r="A3002" i="28"/>
  <c r="A3003" i="28"/>
  <c r="A3004" i="28"/>
  <c r="A3005" i="28"/>
  <c r="A3006" i="28"/>
  <c r="A3007" i="28"/>
  <c r="A3008" i="28"/>
  <c r="A3009" i="28"/>
  <c r="A3010" i="28"/>
  <c r="A3011" i="28"/>
  <c r="A3012" i="28"/>
  <c r="A3013" i="28"/>
  <c r="A3014" i="28"/>
  <c r="A3015" i="28"/>
  <c r="A3016" i="28"/>
  <c r="A3017" i="28"/>
  <c r="A3018" i="28"/>
  <c r="A3019" i="28"/>
  <c r="A3020" i="28"/>
  <c r="A3021" i="28"/>
  <c r="A3022" i="28"/>
  <c r="A3023" i="28"/>
  <c r="A3024" i="28"/>
  <c r="A3025" i="28"/>
  <c r="A3026" i="28"/>
  <c r="A3027" i="28"/>
  <c r="A3028" i="28"/>
  <c r="A3029" i="28"/>
  <c r="A3030" i="28"/>
  <c r="A3031" i="28"/>
  <c r="A3032" i="28"/>
  <c r="A3033" i="28"/>
  <c r="A3034" i="28"/>
  <c r="A3035" i="28"/>
  <c r="A3036" i="28"/>
  <c r="A3037" i="28"/>
  <c r="A3038" i="28"/>
  <c r="A3039" i="28"/>
  <c r="A3040" i="28"/>
  <c r="A3041" i="28"/>
  <c r="A3042" i="28"/>
  <c r="A3043" i="28"/>
  <c r="A3044" i="28"/>
  <c r="A3045" i="28"/>
  <c r="A3046" i="28"/>
  <c r="A3047" i="28"/>
  <c r="A3048" i="28"/>
  <c r="A3049" i="28"/>
  <c r="A3050" i="28"/>
  <c r="A3051" i="28"/>
  <c r="A3052" i="28"/>
  <c r="A3053" i="28"/>
  <c r="A3054" i="28"/>
  <c r="A3055" i="28"/>
  <c r="A3056" i="28"/>
  <c r="A3057" i="28"/>
  <c r="A3058" i="28"/>
  <c r="A3059" i="28"/>
  <c r="A3060" i="28"/>
  <c r="A3061" i="28"/>
  <c r="A3062" i="28"/>
  <c r="A3063" i="28"/>
  <c r="A3064" i="28"/>
  <c r="A3065" i="28"/>
  <c r="A3066" i="28"/>
  <c r="A3067" i="28"/>
  <c r="A3068" i="28"/>
  <c r="A3069" i="28"/>
  <c r="A3070" i="28"/>
  <c r="A3071" i="28"/>
  <c r="A3072" i="28"/>
  <c r="A3073" i="28"/>
  <c r="A3074" i="28"/>
  <c r="A3075" i="28"/>
  <c r="A3076" i="28"/>
  <c r="A3077" i="28"/>
  <c r="A3078" i="28"/>
  <c r="A3079" i="28"/>
  <c r="A3080" i="28"/>
  <c r="A3081" i="28"/>
  <c r="A3082" i="28"/>
  <c r="A3083" i="28"/>
  <c r="A3084" i="28"/>
  <c r="A3085" i="28"/>
  <c r="A3086" i="28"/>
  <c r="A3087" i="28"/>
  <c r="A3088" i="28"/>
  <c r="A3089" i="28"/>
  <c r="A3090" i="28"/>
  <c r="A3091" i="28"/>
  <c r="A3092" i="28"/>
  <c r="A3093" i="28"/>
  <c r="A3094" i="28"/>
  <c r="A3095" i="28"/>
  <c r="A3096" i="28"/>
  <c r="A3097" i="28"/>
  <c r="A3098" i="28"/>
  <c r="A3099" i="28"/>
  <c r="A3100" i="28"/>
  <c r="A3101" i="28"/>
  <c r="A3102" i="28"/>
  <c r="A3103" i="28"/>
  <c r="A3104" i="28"/>
  <c r="A3105" i="28"/>
  <c r="A3106" i="28"/>
  <c r="A3107" i="28"/>
  <c r="A3108" i="28"/>
  <c r="A3109" i="28"/>
  <c r="A3110" i="28"/>
  <c r="A3111" i="28"/>
  <c r="A3112" i="28"/>
  <c r="A3113" i="28"/>
  <c r="A3114" i="28"/>
  <c r="A3115" i="28"/>
  <c r="A3116" i="28"/>
  <c r="A3117" i="28"/>
  <c r="A3118" i="28"/>
  <c r="A3119" i="28"/>
  <c r="A3120" i="28"/>
  <c r="A3121" i="28"/>
  <c r="A3122" i="28"/>
  <c r="A3123" i="28"/>
  <c r="A3124" i="28"/>
  <c r="A3125" i="28"/>
  <c r="A3126" i="28"/>
  <c r="A3127" i="28"/>
  <c r="A3128" i="28"/>
  <c r="A3129" i="28"/>
  <c r="A3130" i="28"/>
  <c r="A3131" i="28"/>
  <c r="A3132" i="28"/>
  <c r="A3133" i="28"/>
  <c r="A3134" i="28"/>
  <c r="A3135" i="28"/>
  <c r="A3136" i="28"/>
  <c r="A3137" i="28"/>
  <c r="A3138" i="28"/>
  <c r="A3139" i="28"/>
  <c r="A3140" i="28"/>
  <c r="A3141" i="28"/>
  <c r="A3142" i="28"/>
  <c r="A3143" i="28"/>
  <c r="A3144" i="28"/>
  <c r="A3145" i="28"/>
  <c r="A3146" i="28"/>
  <c r="A3147" i="28"/>
  <c r="A3148" i="28"/>
  <c r="A3149" i="28"/>
  <c r="A3150" i="28"/>
  <c r="A3151" i="28"/>
  <c r="A3152" i="28"/>
  <c r="A3153" i="28"/>
  <c r="A3154" i="28"/>
  <c r="A3155" i="28"/>
  <c r="A3156" i="28"/>
  <c r="A3157" i="28"/>
  <c r="A3158" i="28"/>
  <c r="A3159" i="28"/>
  <c r="A3160" i="28"/>
  <c r="A3161" i="28"/>
  <c r="A3162" i="28"/>
  <c r="A3163" i="28"/>
  <c r="A3164" i="28"/>
  <c r="A3165" i="28"/>
  <c r="A3166" i="28"/>
  <c r="A3167" i="28"/>
  <c r="A3168" i="28"/>
  <c r="A3169" i="28"/>
  <c r="A3170" i="28"/>
  <c r="A3171" i="28"/>
  <c r="A3172" i="28"/>
  <c r="A3173" i="28"/>
  <c r="A3174" i="28"/>
  <c r="A3175" i="28"/>
  <c r="A3176" i="28"/>
  <c r="A3177" i="28"/>
  <c r="A3178" i="28"/>
  <c r="A3179" i="28"/>
  <c r="A3180" i="28"/>
  <c r="A3181" i="28"/>
  <c r="A3182" i="28"/>
  <c r="A3183" i="28"/>
  <c r="A3184" i="28"/>
  <c r="A3185" i="28"/>
  <c r="A3186" i="28"/>
  <c r="A3187" i="28"/>
  <c r="A3188" i="28"/>
  <c r="A3189" i="28"/>
  <c r="A3190" i="28"/>
  <c r="A3191" i="28"/>
  <c r="A3192" i="28"/>
  <c r="A3193" i="28"/>
  <c r="A3194" i="28"/>
  <c r="A3195" i="28"/>
  <c r="A3196" i="28"/>
  <c r="A3197" i="28"/>
  <c r="A3198" i="28"/>
  <c r="A3199" i="28"/>
  <c r="A3200" i="28"/>
  <c r="A3201" i="28"/>
  <c r="A3202" i="28"/>
  <c r="A3203" i="28"/>
  <c r="A3204" i="28"/>
  <c r="A3205" i="28"/>
  <c r="A3206" i="28"/>
  <c r="A3207" i="28"/>
  <c r="A3208" i="28"/>
  <c r="A3209" i="28"/>
  <c r="A3210" i="28"/>
  <c r="A3211" i="28"/>
  <c r="A3212" i="28"/>
  <c r="A3213" i="28"/>
  <c r="A3214" i="28"/>
  <c r="A3215" i="28"/>
  <c r="A3216" i="28"/>
  <c r="A3217" i="28"/>
  <c r="A3218" i="28"/>
  <c r="A3219" i="28"/>
  <c r="A3220" i="28"/>
  <c r="A3221" i="28"/>
  <c r="A3222" i="28"/>
  <c r="A3223" i="28"/>
  <c r="A3224" i="28"/>
  <c r="A3225" i="28"/>
  <c r="A3226" i="28"/>
  <c r="A3227" i="28"/>
  <c r="A3228" i="28"/>
  <c r="A3229" i="28"/>
  <c r="A3230" i="28"/>
  <c r="A3231" i="28"/>
  <c r="A3232" i="28"/>
  <c r="A3233" i="28"/>
  <c r="A3234" i="28"/>
  <c r="A3235" i="28"/>
  <c r="A3236" i="28"/>
  <c r="A3237" i="28"/>
  <c r="A3238" i="28"/>
  <c r="A3239" i="28"/>
  <c r="A3240" i="28"/>
  <c r="A3241" i="28"/>
  <c r="A3242" i="28"/>
  <c r="A3243" i="28"/>
  <c r="A3244" i="28"/>
  <c r="A3245" i="28"/>
  <c r="A3246" i="28"/>
  <c r="A3247" i="28"/>
  <c r="A3248" i="28"/>
  <c r="A3249" i="28"/>
  <c r="A3250" i="28"/>
  <c r="A3251" i="28"/>
  <c r="A3252" i="28"/>
  <c r="A3253" i="28"/>
  <c r="A3254" i="28"/>
  <c r="A3255" i="28"/>
  <c r="A3256" i="28"/>
  <c r="A3257" i="28"/>
  <c r="A3258" i="28"/>
  <c r="A3259" i="28"/>
  <c r="A3260" i="28"/>
  <c r="A3261" i="28"/>
  <c r="A3262" i="28"/>
  <c r="A3263" i="28"/>
  <c r="A3264" i="28"/>
  <c r="A3265" i="28"/>
  <c r="A3266" i="28"/>
  <c r="A3267" i="28"/>
  <c r="A3268" i="28"/>
  <c r="A3269" i="28"/>
  <c r="A3270" i="28"/>
  <c r="A3271" i="28"/>
  <c r="A3272" i="28"/>
  <c r="A3273" i="28"/>
  <c r="A3274" i="28"/>
  <c r="A3275" i="28"/>
  <c r="A3276" i="28"/>
  <c r="A3277" i="28"/>
  <c r="A3278" i="28"/>
  <c r="A3279" i="28"/>
  <c r="A3280" i="28"/>
  <c r="A3281" i="28"/>
  <c r="A3282" i="28"/>
  <c r="A3283" i="28"/>
  <c r="A3284" i="28"/>
  <c r="A3285" i="28"/>
  <c r="A3286" i="28"/>
  <c r="A3287" i="28"/>
  <c r="A3288" i="28"/>
  <c r="A3289" i="28"/>
  <c r="A3290" i="28"/>
  <c r="A3291" i="28"/>
  <c r="A3292" i="28"/>
  <c r="A3293" i="28"/>
  <c r="A3294" i="28"/>
  <c r="A3295" i="28"/>
  <c r="A3296" i="28"/>
  <c r="A3297" i="28"/>
  <c r="A3298" i="28"/>
  <c r="A3299" i="28"/>
  <c r="A3300" i="28"/>
  <c r="A3301" i="28"/>
  <c r="A3302" i="28"/>
  <c r="A3303" i="28"/>
  <c r="A3304" i="28"/>
  <c r="A3305" i="28"/>
  <c r="A3306" i="28"/>
  <c r="A3307" i="28"/>
  <c r="A3308" i="28"/>
  <c r="A3309" i="28"/>
  <c r="A3310" i="28"/>
  <c r="A3311" i="28"/>
  <c r="A3312" i="28"/>
  <c r="A3313" i="28"/>
  <c r="A3314" i="28"/>
  <c r="A3315" i="28"/>
  <c r="A3316" i="28"/>
  <c r="A3317" i="28"/>
  <c r="A3318" i="28"/>
  <c r="A3319" i="28"/>
  <c r="A3320" i="28"/>
  <c r="A3321" i="28"/>
  <c r="A3322" i="28"/>
  <c r="A3323" i="28"/>
  <c r="A3324" i="28"/>
  <c r="A3325" i="28"/>
  <c r="A3326" i="28"/>
  <c r="A3327" i="28"/>
  <c r="A3328" i="28"/>
  <c r="A3329" i="28"/>
  <c r="A3330" i="28"/>
  <c r="A3331" i="28"/>
  <c r="A3332" i="28"/>
  <c r="A3333" i="28"/>
  <c r="A3334" i="28"/>
  <c r="A3335" i="28"/>
  <c r="A3336" i="28"/>
  <c r="A3337" i="28"/>
  <c r="A3338" i="28"/>
  <c r="A3339" i="28"/>
  <c r="A3340" i="28"/>
  <c r="A3341" i="28"/>
  <c r="A3342" i="28"/>
  <c r="A3343" i="28"/>
  <c r="A3344" i="28"/>
  <c r="A3345" i="28"/>
  <c r="A3346" i="28"/>
  <c r="A3347" i="28"/>
  <c r="A3348" i="28"/>
  <c r="A3349" i="28"/>
  <c r="A3350" i="28"/>
  <c r="A3351" i="28"/>
  <c r="A3352" i="28"/>
  <c r="A3353" i="28"/>
  <c r="A3354" i="28"/>
  <c r="A3355" i="28"/>
  <c r="A3356" i="28"/>
  <c r="A3357" i="28"/>
  <c r="A3358" i="28"/>
  <c r="A3359" i="28"/>
  <c r="A3360" i="28"/>
  <c r="A3361" i="28"/>
  <c r="A3362" i="28"/>
  <c r="A3363" i="28"/>
  <c r="A3364" i="28"/>
  <c r="A3365" i="28"/>
  <c r="A3366" i="28"/>
  <c r="A3367" i="28"/>
  <c r="A3368" i="28"/>
  <c r="A3369" i="28"/>
  <c r="A3370" i="28"/>
  <c r="A3371" i="28"/>
  <c r="A3372" i="28"/>
  <c r="A3373" i="28"/>
  <c r="A3374" i="28"/>
  <c r="A3375" i="28"/>
  <c r="A3376" i="28"/>
  <c r="A3377" i="28"/>
  <c r="A3378" i="28"/>
  <c r="A3379" i="28"/>
  <c r="A3380" i="28"/>
  <c r="A3381" i="28"/>
  <c r="A3382" i="28"/>
  <c r="A3383" i="28"/>
  <c r="A3384" i="28"/>
  <c r="A3385" i="28"/>
  <c r="A3386" i="28"/>
  <c r="A3387" i="28"/>
  <c r="A3388" i="28"/>
  <c r="A3389" i="28"/>
  <c r="A3390" i="28"/>
  <c r="A3391" i="28"/>
  <c r="A3392" i="28"/>
  <c r="A3393" i="28"/>
  <c r="A3394" i="28"/>
  <c r="A3395" i="28"/>
  <c r="A3396" i="28"/>
  <c r="A3397" i="28"/>
  <c r="A3398" i="28"/>
  <c r="A3399" i="28"/>
  <c r="A3400" i="28"/>
  <c r="A3401" i="28"/>
  <c r="A3402" i="28"/>
  <c r="A3403" i="28"/>
  <c r="A3404" i="28"/>
  <c r="A3405" i="28"/>
  <c r="A3406" i="28"/>
  <c r="A3407" i="28"/>
  <c r="A3408" i="28"/>
  <c r="A3409" i="28"/>
  <c r="A3410" i="28"/>
  <c r="A3411" i="28"/>
  <c r="A3412" i="28"/>
  <c r="A3413" i="28"/>
  <c r="A3414" i="28"/>
  <c r="A3415" i="28"/>
  <c r="A3416" i="28"/>
  <c r="A3417" i="28"/>
  <c r="A3418" i="28"/>
  <c r="A3419" i="28"/>
  <c r="A3420" i="28"/>
  <c r="A3421" i="28"/>
  <c r="A3422" i="28"/>
  <c r="A3423" i="28"/>
  <c r="A3424" i="28"/>
  <c r="A3425" i="28"/>
  <c r="A3426" i="28"/>
  <c r="A3427" i="28"/>
  <c r="A3428" i="28"/>
  <c r="A3429" i="28"/>
  <c r="A3430" i="28"/>
  <c r="A3431" i="28"/>
  <c r="A3432" i="28"/>
  <c r="A3433" i="28"/>
  <c r="A3434" i="28"/>
  <c r="A3435" i="28"/>
  <c r="A3436" i="28"/>
  <c r="A3437" i="28"/>
  <c r="A3438" i="28"/>
  <c r="A3439" i="28"/>
  <c r="A3440" i="28"/>
  <c r="A3441" i="28"/>
  <c r="A3442" i="28"/>
  <c r="A3443" i="28"/>
  <c r="A3444" i="28"/>
  <c r="A3445" i="28"/>
  <c r="A3446" i="28"/>
  <c r="A3447" i="28"/>
  <c r="A3448" i="28"/>
  <c r="A3449" i="28"/>
  <c r="A3450" i="28"/>
  <c r="A3451" i="28"/>
  <c r="A3452" i="28"/>
  <c r="A3453" i="28"/>
  <c r="A3454" i="28"/>
  <c r="A3455" i="28"/>
  <c r="A3456" i="28"/>
  <c r="A3457" i="28"/>
  <c r="A3458" i="28"/>
  <c r="A3459" i="28"/>
  <c r="A3460" i="28"/>
  <c r="A3461" i="28"/>
  <c r="A3462" i="28"/>
  <c r="A3463" i="28"/>
  <c r="A3464" i="28"/>
  <c r="A3465" i="28"/>
  <c r="A3466" i="28"/>
  <c r="A3467" i="28"/>
  <c r="A3468" i="28"/>
  <c r="A3469" i="28"/>
  <c r="A3470" i="28"/>
  <c r="A3471" i="28"/>
  <c r="A3472" i="28"/>
  <c r="A3473" i="28"/>
  <c r="A3474" i="28"/>
  <c r="A3475" i="28"/>
  <c r="A3476" i="28"/>
  <c r="A3477" i="28"/>
  <c r="A3478" i="28"/>
  <c r="A3479" i="28"/>
  <c r="A3480" i="28"/>
  <c r="A3481" i="28"/>
  <c r="A3482" i="28"/>
  <c r="A3483" i="28"/>
  <c r="A3484" i="28"/>
  <c r="A3485" i="28"/>
  <c r="A3486" i="28"/>
  <c r="A3487" i="28"/>
  <c r="A3488" i="28"/>
  <c r="A3489" i="28"/>
  <c r="A3490" i="28"/>
  <c r="A3491" i="28"/>
  <c r="A3492" i="28"/>
  <c r="A3493" i="28"/>
  <c r="A3494" i="28"/>
  <c r="A3495" i="28"/>
  <c r="A3496" i="28"/>
  <c r="A3497" i="28"/>
  <c r="A3498" i="28"/>
  <c r="A3499" i="28"/>
  <c r="A3500" i="28"/>
  <c r="A3501" i="28"/>
  <c r="A3502" i="28"/>
  <c r="A3503" i="28"/>
  <c r="A3504" i="28"/>
  <c r="A3505" i="28"/>
  <c r="A3506" i="28"/>
  <c r="A3507" i="28"/>
  <c r="A3508" i="28"/>
  <c r="A3509" i="28"/>
  <c r="A3510" i="28"/>
  <c r="A3511" i="28"/>
  <c r="A3512" i="28"/>
  <c r="A3513" i="28"/>
  <c r="A3514" i="28"/>
  <c r="A3515" i="28"/>
  <c r="A3516" i="28"/>
  <c r="A3517" i="28"/>
  <c r="A3518" i="28"/>
  <c r="A3519" i="28"/>
  <c r="A3520" i="28"/>
  <c r="A3521" i="28"/>
  <c r="A3522" i="28"/>
  <c r="A3523" i="28"/>
  <c r="A3524" i="28"/>
  <c r="A3525" i="28"/>
  <c r="A3526" i="28"/>
  <c r="A3527" i="28"/>
  <c r="A3528" i="28"/>
  <c r="A3529" i="28"/>
  <c r="A3530" i="28"/>
  <c r="A3531" i="28"/>
  <c r="A3532" i="28"/>
  <c r="A3533" i="28"/>
  <c r="A3534" i="28"/>
  <c r="A3535" i="28"/>
  <c r="A3536" i="28"/>
  <c r="A3537" i="28"/>
  <c r="A3538" i="28"/>
  <c r="A3539" i="28"/>
  <c r="A3540" i="28"/>
  <c r="A3541" i="28"/>
  <c r="A3542" i="28"/>
  <c r="A3543" i="28"/>
  <c r="A3544" i="28"/>
  <c r="A3545" i="28"/>
  <c r="A3546" i="28"/>
  <c r="A3547" i="28"/>
  <c r="A3548" i="28"/>
  <c r="A3549" i="28"/>
  <c r="A3550" i="28"/>
  <c r="A3551" i="28"/>
  <c r="A3552" i="28"/>
  <c r="A3553" i="28"/>
  <c r="A3554" i="28"/>
  <c r="A3555" i="28"/>
  <c r="A3556" i="28"/>
  <c r="A3557" i="28"/>
  <c r="A3558" i="28"/>
  <c r="A3559" i="28"/>
  <c r="A3560" i="28"/>
  <c r="A3561" i="28"/>
  <c r="A3562" i="28"/>
  <c r="A3563" i="28"/>
  <c r="A3564" i="28"/>
  <c r="A3565" i="28"/>
  <c r="A3566" i="28"/>
  <c r="A3567" i="28"/>
  <c r="A3568" i="28"/>
  <c r="A3569" i="28"/>
  <c r="A3570" i="28"/>
  <c r="A3571" i="28"/>
  <c r="A3572" i="28"/>
  <c r="A3573" i="28"/>
  <c r="A3574" i="28"/>
  <c r="A3575" i="28"/>
  <c r="A3576" i="28"/>
  <c r="A3577" i="28"/>
  <c r="A3578" i="28"/>
  <c r="A3579" i="28"/>
  <c r="A3580" i="28"/>
  <c r="A3581" i="28"/>
  <c r="A3582" i="28"/>
  <c r="A3583" i="28"/>
  <c r="A3584" i="28"/>
  <c r="A3585" i="28"/>
  <c r="A3586" i="28"/>
  <c r="A3587" i="28"/>
  <c r="A3588" i="28"/>
  <c r="A3589" i="28"/>
  <c r="A3590" i="28"/>
  <c r="A3591" i="28"/>
  <c r="A3592" i="28"/>
  <c r="A3593" i="28"/>
  <c r="A3594" i="28"/>
  <c r="A3595" i="28"/>
  <c r="A3596" i="28"/>
  <c r="A3597" i="28"/>
  <c r="A3598" i="28"/>
  <c r="A3599" i="28"/>
  <c r="A3600" i="28"/>
  <c r="A3601" i="28"/>
  <c r="A3602" i="28"/>
  <c r="A3603" i="28"/>
  <c r="A3604" i="28"/>
  <c r="A3605" i="28"/>
  <c r="A3606" i="28"/>
  <c r="A3607" i="28"/>
  <c r="A3608" i="28"/>
  <c r="A3609" i="28"/>
  <c r="A3610" i="28"/>
  <c r="A3611" i="28"/>
  <c r="A3612" i="28"/>
  <c r="A3613" i="28"/>
  <c r="A3614" i="28"/>
  <c r="A3615" i="28"/>
  <c r="A3616" i="28"/>
  <c r="A3617" i="28"/>
  <c r="A3618" i="28"/>
  <c r="A3619" i="28"/>
  <c r="A3620" i="28"/>
  <c r="A3621" i="28"/>
  <c r="A3622" i="28"/>
  <c r="A3623" i="28"/>
  <c r="A3624" i="28"/>
  <c r="A3625" i="28"/>
  <c r="A3626" i="28"/>
  <c r="A3627" i="28"/>
  <c r="A3628" i="28"/>
  <c r="A3629" i="28"/>
  <c r="A3630" i="28"/>
  <c r="A3631" i="28"/>
  <c r="A3632" i="28"/>
  <c r="A3633" i="28"/>
  <c r="A3634" i="28"/>
  <c r="A3635" i="28"/>
  <c r="A3636" i="28"/>
  <c r="A3637" i="28"/>
  <c r="A3638" i="28"/>
  <c r="A3639" i="28"/>
  <c r="A3640" i="28"/>
  <c r="A3641" i="28"/>
  <c r="A3642" i="28"/>
  <c r="A3643" i="28"/>
  <c r="A3644" i="28"/>
  <c r="A3645" i="28"/>
  <c r="A3646" i="28"/>
  <c r="A3647" i="28"/>
  <c r="A3648" i="28"/>
  <c r="A3649" i="28"/>
  <c r="A3650" i="28"/>
  <c r="A3651" i="28"/>
  <c r="A3652" i="28"/>
  <c r="A3653" i="28"/>
  <c r="A3654" i="28"/>
  <c r="A3655" i="28"/>
  <c r="A3656" i="28"/>
  <c r="A3657" i="28"/>
  <c r="A3658" i="28"/>
  <c r="A3659" i="28"/>
  <c r="A3660" i="28"/>
  <c r="A3661" i="28"/>
  <c r="A3662" i="28"/>
  <c r="A3663" i="28"/>
  <c r="A3664" i="28"/>
  <c r="A3665" i="28"/>
  <c r="A3666" i="28"/>
  <c r="A3667" i="28"/>
  <c r="A3668" i="28"/>
  <c r="A3669" i="28"/>
  <c r="A3670" i="28"/>
  <c r="A3671" i="28"/>
  <c r="A3672" i="28"/>
  <c r="A3673" i="28"/>
  <c r="A3674" i="28"/>
  <c r="A3675" i="28"/>
  <c r="A3676" i="28"/>
  <c r="A3677" i="28"/>
  <c r="A3678" i="28"/>
  <c r="A3679" i="28"/>
  <c r="A3680" i="28"/>
  <c r="A3681" i="28"/>
  <c r="A3682" i="28"/>
  <c r="A3683" i="28"/>
  <c r="A3684" i="28"/>
  <c r="A3685" i="28"/>
  <c r="A3686" i="28"/>
  <c r="A3687" i="28"/>
  <c r="A3688" i="28"/>
  <c r="A3689" i="28"/>
  <c r="A3690" i="28"/>
  <c r="A3691" i="28"/>
  <c r="A3692" i="28"/>
  <c r="A3693" i="28"/>
  <c r="A3694" i="28"/>
  <c r="A3695" i="28"/>
  <c r="A3696" i="28"/>
  <c r="A3697" i="28"/>
  <c r="A3698" i="28"/>
  <c r="A3699" i="28"/>
  <c r="A3700" i="28"/>
  <c r="A3701" i="28"/>
  <c r="A3702" i="28"/>
  <c r="A3703" i="28"/>
  <c r="A3704" i="28"/>
  <c r="A3705" i="28"/>
  <c r="A3706" i="28"/>
  <c r="A3707" i="28"/>
  <c r="A3708" i="28"/>
  <c r="A3709" i="28"/>
  <c r="A3710" i="28"/>
  <c r="A3711" i="28"/>
  <c r="A3712" i="28"/>
  <c r="A3713" i="28"/>
  <c r="A3714" i="28"/>
  <c r="A3715" i="28"/>
  <c r="A3716" i="28"/>
  <c r="A3717" i="28"/>
  <c r="A3718" i="28"/>
  <c r="A3719" i="28"/>
  <c r="A3720" i="28"/>
  <c r="A3721" i="28"/>
  <c r="A3722" i="28"/>
  <c r="A3723" i="28"/>
  <c r="A3724" i="28"/>
  <c r="A3725" i="28"/>
  <c r="A3726" i="28"/>
  <c r="A3727" i="28"/>
  <c r="A3728" i="28"/>
  <c r="A3729" i="28"/>
  <c r="A3730" i="28"/>
  <c r="A3731" i="28"/>
  <c r="A3732" i="28"/>
  <c r="A3733" i="28"/>
  <c r="A3734" i="28"/>
  <c r="A3735" i="28"/>
  <c r="A3736" i="28"/>
  <c r="A3737" i="28"/>
  <c r="A3738" i="28"/>
  <c r="A3739" i="28"/>
  <c r="A3740" i="28"/>
  <c r="A3741" i="28"/>
  <c r="A3742" i="28"/>
  <c r="A3743" i="28"/>
  <c r="A3744" i="28"/>
  <c r="A3745" i="28"/>
  <c r="A3746" i="28"/>
  <c r="A3747" i="28"/>
  <c r="A3748" i="28"/>
  <c r="A3749" i="28"/>
  <c r="A3750" i="28"/>
  <c r="A3751" i="28"/>
  <c r="A3752" i="28"/>
  <c r="A3753" i="28"/>
  <c r="A3754" i="28"/>
  <c r="A3755" i="28"/>
  <c r="A3756" i="28"/>
  <c r="A3757" i="28"/>
  <c r="A3758" i="28"/>
  <c r="A3759" i="28"/>
  <c r="A3760" i="28"/>
  <c r="A3761" i="28"/>
  <c r="A3762" i="28"/>
  <c r="A3763" i="28"/>
  <c r="A3764" i="28"/>
  <c r="A3765" i="28"/>
  <c r="A3766" i="28"/>
  <c r="A3767" i="28"/>
  <c r="A3768" i="28"/>
  <c r="A3769" i="28"/>
  <c r="A3770" i="28"/>
  <c r="A3771" i="28"/>
  <c r="A3772" i="28"/>
  <c r="A3773" i="28"/>
  <c r="A3774" i="28"/>
  <c r="A3775" i="28"/>
  <c r="A3776" i="28"/>
  <c r="A3777" i="28"/>
  <c r="A3778" i="28"/>
  <c r="A3779" i="28"/>
  <c r="A3780" i="28"/>
  <c r="A3781" i="28"/>
  <c r="A3782" i="28"/>
  <c r="A3783" i="28"/>
  <c r="A3784" i="28"/>
  <c r="A3785" i="28"/>
  <c r="A3786" i="28"/>
  <c r="A3787" i="28"/>
  <c r="A3788" i="28"/>
  <c r="A3789" i="28"/>
  <c r="A3790" i="28"/>
  <c r="A3791" i="28"/>
  <c r="A3792" i="28"/>
  <c r="A3793" i="28"/>
  <c r="A3794" i="28"/>
  <c r="A3795" i="28"/>
  <c r="A3796" i="28"/>
  <c r="A3797" i="28"/>
  <c r="A3798" i="28"/>
  <c r="A3799" i="28"/>
  <c r="A3800" i="28"/>
  <c r="A3801" i="28"/>
  <c r="A3802" i="28"/>
  <c r="A3803" i="28"/>
  <c r="A3804" i="28"/>
  <c r="A3805" i="28"/>
  <c r="A3806" i="28"/>
  <c r="A3807" i="28"/>
  <c r="A3808" i="28"/>
  <c r="A3809" i="28"/>
  <c r="A3810" i="28"/>
  <c r="A3811" i="28"/>
  <c r="A3812" i="28"/>
  <c r="A3813" i="28"/>
  <c r="A3814" i="28"/>
  <c r="A3815" i="28"/>
  <c r="A3816" i="28"/>
  <c r="A3817" i="28"/>
  <c r="A3818" i="28"/>
  <c r="A3819" i="28"/>
  <c r="A3820" i="28"/>
  <c r="A3821" i="28"/>
  <c r="A3822" i="28"/>
  <c r="A3823" i="28"/>
  <c r="A3824" i="28"/>
  <c r="A3825" i="28"/>
  <c r="A3826" i="28"/>
  <c r="A3827" i="28"/>
  <c r="A3828" i="28"/>
  <c r="A3829" i="28"/>
  <c r="A3830" i="28"/>
  <c r="A3831" i="28"/>
  <c r="A3832" i="28"/>
  <c r="A3833" i="28"/>
  <c r="A3834" i="28"/>
  <c r="A3835" i="28"/>
  <c r="A3836" i="28"/>
  <c r="A3837" i="28"/>
  <c r="A3838" i="28"/>
  <c r="A3839" i="28"/>
  <c r="A3840" i="28"/>
  <c r="A3841" i="28"/>
  <c r="A3842" i="28"/>
  <c r="A3843" i="28"/>
  <c r="A3844" i="28"/>
  <c r="A3845" i="28"/>
  <c r="A3846" i="28"/>
  <c r="A3847" i="28"/>
  <c r="A3848" i="28"/>
  <c r="A3849" i="28"/>
  <c r="A3850" i="28"/>
  <c r="A3851" i="28"/>
  <c r="A3852" i="28"/>
  <c r="A3853" i="28"/>
  <c r="A3854" i="28"/>
  <c r="A3855" i="28"/>
  <c r="A3856" i="28"/>
  <c r="A3857" i="28"/>
  <c r="A3858" i="28"/>
  <c r="A3859" i="28"/>
  <c r="A3860" i="28"/>
  <c r="A3861" i="28"/>
  <c r="A3862" i="28"/>
  <c r="A3863" i="28"/>
  <c r="A3864" i="28"/>
  <c r="A3865" i="28"/>
  <c r="A3866" i="28"/>
  <c r="A3867" i="28"/>
  <c r="A3868" i="28"/>
  <c r="A3869" i="28"/>
  <c r="A3870" i="28"/>
  <c r="A3871" i="28"/>
  <c r="A3872" i="28"/>
  <c r="A3873" i="28"/>
  <c r="A3874" i="28"/>
  <c r="A3875" i="28"/>
  <c r="A3876" i="28"/>
  <c r="A3877" i="28"/>
  <c r="A3878" i="28"/>
  <c r="A3879" i="28"/>
  <c r="A3880" i="28"/>
  <c r="A3881" i="28"/>
  <c r="A3882" i="28"/>
  <c r="A3883" i="28"/>
  <c r="A3884" i="28"/>
  <c r="A3885" i="28"/>
  <c r="A3886" i="28"/>
  <c r="A3887" i="28"/>
  <c r="A3888" i="28"/>
  <c r="A3889" i="28"/>
  <c r="A3890" i="28"/>
  <c r="A3891" i="28"/>
  <c r="A3892" i="28"/>
  <c r="A3893" i="28"/>
  <c r="A3894" i="28"/>
  <c r="A3895" i="28"/>
  <c r="A3896" i="28"/>
  <c r="A3897" i="28"/>
  <c r="A3898" i="28"/>
  <c r="A3899" i="28"/>
  <c r="A3900" i="28"/>
  <c r="A3901" i="28"/>
  <c r="A3902" i="28"/>
  <c r="A3903" i="28"/>
  <c r="A3904" i="28"/>
  <c r="A3905" i="28"/>
  <c r="A3906" i="28"/>
  <c r="A3907" i="28"/>
  <c r="A3908" i="28"/>
  <c r="A3909" i="28"/>
  <c r="A3910" i="28"/>
  <c r="A3911" i="28"/>
  <c r="A3912" i="28"/>
  <c r="A3913" i="28"/>
  <c r="A3914" i="28"/>
  <c r="A3915" i="28"/>
  <c r="A3916" i="28"/>
  <c r="A3917" i="28"/>
  <c r="A3918" i="28"/>
  <c r="A3919" i="28"/>
  <c r="A3920" i="28"/>
  <c r="A3921" i="28"/>
  <c r="A3922" i="28"/>
  <c r="A3923" i="28"/>
  <c r="A3924" i="28"/>
  <c r="A3925" i="28"/>
  <c r="A3926" i="28"/>
  <c r="A3927" i="28"/>
  <c r="A3928" i="28"/>
  <c r="A3929" i="28"/>
  <c r="A3930" i="28"/>
  <c r="A3931" i="28"/>
  <c r="A3932" i="28"/>
  <c r="A3933" i="28"/>
  <c r="A3934" i="28"/>
  <c r="A3935" i="28"/>
  <c r="A3936" i="28"/>
  <c r="A3937" i="28"/>
  <c r="A3938" i="28"/>
  <c r="A3939" i="28"/>
  <c r="A3940" i="28"/>
  <c r="A3941" i="28"/>
  <c r="A3942" i="28"/>
  <c r="A3943" i="28"/>
  <c r="A3944" i="28"/>
  <c r="A3945" i="28"/>
  <c r="A3946" i="28"/>
  <c r="A3947" i="28"/>
  <c r="A3948" i="28"/>
  <c r="A3949" i="28"/>
  <c r="A3950" i="28"/>
  <c r="A3951" i="28"/>
  <c r="A3952" i="28"/>
  <c r="A3953" i="28"/>
  <c r="A3954" i="28"/>
  <c r="A3955" i="28"/>
  <c r="A3956" i="28"/>
  <c r="A3957" i="28"/>
  <c r="A3958" i="28"/>
  <c r="A3959" i="28"/>
  <c r="A3960" i="28"/>
  <c r="A3961" i="28"/>
  <c r="A3962" i="28"/>
  <c r="A3963" i="28"/>
  <c r="A3964" i="28"/>
  <c r="A3965" i="28"/>
  <c r="A3966" i="28"/>
  <c r="A3967" i="28"/>
  <c r="A3968" i="28"/>
  <c r="A3969" i="28"/>
  <c r="A3970" i="28"/>
  <c r="A3971" i="28"/>
  <c r="A3972" i="28"/>
  <c r="A3973" i="28"/>
  <c r="A3974" i="28"/>
  <c r="A3975" i="28"/>
  <c r="A3976" i="28"/>
  <c r="A3977" i="28"/>
  <c r="A3978" i="28"/>
  <c r="A3979" i="28"/>
  <c r="A3980" i="28"/>
  <c r="A3981" i="28"/>
  <c r="A3982" i="28"/>
  <c r="A3983" i="28"/>
  <c r="A3984" i="28"/>
  <c r="A3985" i="28"/>
  <c r="A3986" i="28"/>
  <c r="A3987" i="28"/>
  <c r="A3988" i="28"/>
  <c r="A3989" i="28"/>
  <c r="A3990" i="28"/>
  <c r="A3991" i="28"/>
  <c r="A3992" i="28"/>
  <c r="A3993" i="28"/>
  <c r="A3994" i="28"/>
  <c r="A3995" i="28"/>
  <c r="A3996" i="28"/>
  <c r="A3997" i="28"/>
  <c r="A3998" i="28"/>
  <c r="A3999" i="28"/>
  <c r="A4000" i="28"/>
  <c r="BS275" i="25" l="1"/>
  <c r="BL275" i="25"/>
  <c r="BC275" i="25"/>
  <c r="AV275" i="25"/>
  <c r="AN275" i="25"/>
  <c r="AG275" i="25"/>
  <c r="Y275" i="25"/>
  <c r="V275" i="25"/>
  <c r="N275" i="25"/>
  <c r="K275" i="25"/>
  <c r="D275" i="25"/>
  <c r="C275" i="25"/>
  <c r="BS285" i="25"/>
  <c r="BL285" i="25"/>
  <c r="BC285" i="25"/>
  <c r="AV285" i="25"/>
  <c r="AN285" i="25"/>
  <c r="AG285" i="25"/>
  <c r="Y285" i="25"/>
  <c r="V285" i="25"/>
  <c r="N285" i="25"/>
  <c r="K285" i="25"/>
  <c r="D285" i="25"/>
  <c r="C285" i="25"/>
  <c r="BS284" i="25"/>
  <c r="BL284" i="25"/>
  <c r="BC284" i="25"/>
  <c r="AV284" i="25"/>
  <c r="AN284" i="25"/>
  <c r="AG284" i="25"/>
  <c r="Y284" i="25"/>
  <c r="V284" i="25"/>
  <c r="N284" i="25"/>
  <c r="K284" i="25"/>
  <c r="D284" i="25"/>
  <c r="C284" i="25"/>
  <c r="BS283" i="25"/>
  <c r="BL283" i="25"/>
  <c r="BC283" i="25"/>
  <c r="AV283" i="25"/>
  <c r="AN283" i="25"/>
  <c r="AG283" i="25"/>
  <c r="Y283" i="25"/>
  <c r="V283" i="25"/>
  <c r="N283" i="25"/>
  <c r="K283" i="25"/>
  <c r="D283" i="25"/>
  <c r="C283" i="25"/>
  <c r="BS282" i="25"/>
  <c r="BL282" i="25"/>
  <c r="BC282" i="25"/>
  <c r="AV282" i="25"/>
  <c r="AN282" i="25"/>
  <c r="AG282" i="25"/>
  <c r="Y282" i="25"/>
  <c r="V282" i="25"/>
  <c r="N282" i="25"/>
  <c r="K282" i="25"/>
  <c r="D282" i="25"/>
  <c r="C282" i="25"/>
  <c r="BS281" i="25"/>
  <c r="BL281" i="25"/>
  <c r="BC281" i="25"/>
  <c r="AV281" i="25"/>
  <c r="AN281" i="25"/>
  <c r="AG281" i="25"/>
  <c r="Y281" i="25"/>
  <c r="V281" i="25"/>
  <c r="N281" i="25"/>
  <c r="K281" i="25"/>
  <c r="D281" i="25"/>
  <c r="C281" i="25"/>
  <c r="BS280" i="25"/>
  <c r="BL280" i="25"/>
  <c r="BC280" i="25"/>
  <c r="AV280" i="25"/>
  <c r="AN280" i="25"/>
  <c r="AG280" i="25"/>
  <c r="Y280" i="25"/>
  <c r="V280" i="25"/>
  <c r="N280" i="25"/>
  <c r="K280" i="25"/>
  <c r="D280" i="25"/>
  <c r="C280" i="25"/>
  <c r="BS279" i="25"/>
  <c r="BL279" i="25"/>
  <c r="BC279" i="25"/>
  <c r="AV279" i="25"/>
  <c r="AN279" i="25"/>
  <c r="AG279" i="25"/>
  <c r="Y279" i="25"/>
  <c r="V279" i="25"/>
  <c r="N279" i="25"/>
  <c r="K279" i="25"/>
  <c r="D279" i="25"/>
  <c r="C279" i="25"/>
  <c r="BS278" i="25"/>
  <c r="BL278" i="25"/>
  <c r="BC278" i="25"/>
  <c r="AV278" i="25"/>
  <c r="AN278" i="25"/>
  <c r="AG278" i="25"/>
  <c r="Y278" i="25"/>
  <c r="V278" i="25"/>
  <c r="N278" i="25"/>
  <c r="K278" i="25"/>
  <c r="D278" i="25"/>
  <c r="C278" i="25"/>
  <c r="BS277" i="25"/>
  <c r="BL277" i="25"/>
  <c r="BC277" i="25"/>
  <c r="AV277" i="25"/>
  <c r="AN277" i="25"/>
  <c r="AG277" i="25"/>
  <c r="Y277" i="25"/>
  <c r="V277" i="25"/>
  <c r="N277" i="25"/>
  <c r="K277" i="25"/>
  <c r="D277" i="25"/>
  <c r="C277" i="25"/>
  <c r="BS276" i="25"/>
  <c r="BL276" i="25"/>
  <c r="BC276" i="25"/>
  <c r="AV276" i="25"/>
  <c r="AN276" i="25"/>
  <c r="AG276" i="25"/>
  <c r="Y276" i="25"/>
  <c r="V276" i="25"/>
  <c r="N276" i="25"/>
  <c r="K276" i="25"/>
  <c r="D276" i="25"/>
  <c r="C276" i="25"/>
  <c r="BS294" i="25"/>
  <c r="BL294" i="25"/>
  <c r="BC294" i="25"/>
  <c r="AV294" i="25"/>
  <c r="AN294" i="25"/>
  <c r="AG294" i="25"/>
  <c r="Y294" i="25"/>
  <c r="V294" i="25"/>
  <c r="N294" i="25"/>
  <c r="K294" i="25"/>
  <c r="D294" i="25"/>
  <c r="C294" i="25"/>
  <c r="BS293" i="25"/>
  <c r="BL293" i="25"/>
  <c r="BC293" i="25"/>
  <c r="AV293" i="25"/>
  <c r="AN293" i="25"/>
  <c r="AG293" i="25"/>
  <c r="Y293" i="25"/>
  <c r="V293" i="25"/>
  <c r="N293" i="25"/>
  <c r="K293" i="25"/>
  <c r="D293" i="25"/>
  <c r="C293" i="25"/>
  <c r="BS292" i="25"/>
  <c r="BL292" i="25"/>
  <c r="BC292" i="25"/>
  <c r="AV292" i="25"/>
  <c r="AN292" i="25"/>
  <c r="AG292" i="25"/>
  <c r="Y292" i="25"/>
  <c r="V292" i="25"/>
  <c r="N292" i="25"/>
  <c r="K292" i="25"/>
  <c r="D292" i="25"/>
  <c r="C292" i="25"/>
  <c r="BS291" i="25"/>
  <c r="BL291" i="25"/>
  <c r="BC291" i="25"/>
  <c r="AV291" i="25"/>
  <c r="AN291" i="25"/>
  <c r="AG291" i="25"/>
  <c r="Y291" i="25"/>
  <c r="V291" i="25"/>
  <c r="N291" i="25"/>
  <c r="K291" i="25"/>
  <c r="D291" i="25"/>
  <c r="C291" i="25"/>
  <c r="BS290" i="25"/>
  <c r="BL290" i="25"/>
  <c r="BC290" i="25"/>
  <c r="AV290" i="25"/>
  <c r="AN290" i="25"/>
  <c r="AG290" i="25"/>
  <c r="Y290" i="25"/>
  <c r="V290" i="25"/>
  <c r="N290" i="25"/>
  <c r="K290" i="25"/>
  <c r="D290" i="25"/>
  <c r="C290" i="25"/>
  <c r="BS289" i="25"/>
  <c r="BL289" i="25"/>
  <c r="BC289" i="25"/>
  <c r="AV289" i="25"/>
  <c r="AN289" i="25"/>
  <c r="AG289" i="25"/>
  <c r="Y289" i="25"/>
  <c r="V289" i="25"/>
  <c r="N289" i="25"/>
  <c r="K289" i="25"/>
  <c r="D289" i="25"/>
  <c r="C289" i="25"/>
  <c r="BS288" i="25"/>
  <c r="BL288" i="25"/>
  <c r="BC288" i="25"/>
  <c r="AV288" i="25"/>
  <c r="AN288" i="25"/>
  <c r="AG288" i="25"/>
  <c r="Y288" i="25"/>
  <c r="V288" i="25"/>
  <c r="N288" i="25"/>
  <c r="K288" i="25"/>
  <c r="D288" i="25"/>
  <c r="C288" i="25"/>
  <c r="BS287" i="25"/>
  <c r="BL287" i="25"/>
  <c r="BC287" i="25"/>
  <c r="AV287" i="25"/>
  <c r="AN287" i="25"/>
  <c r="AG287" i="25"/>
  <c r="Y287" i="25"/>
  <c r="V287" i="25"/>
  <c r="N287" i="25"/>
  <c r="K287" i="25"/>
  <c r="D287" i="25"/>
  <c r="C287" i="25"/>
  <c r="BS286" i="25"/>
  <c r="BL286" i="25"/>
  <c r="BC286" i="25"/>
  <c r="AV286" i="25"/>
  <c r="AN286" i="25"/>
  <c r="AG286" i="25"/>
  <c r="Y286" i="25"/>
  <c r="V286" i="25"/>
  <c r="N286" i="25"/>
  <c r="K286" i="25"/>
  <c r="D286" i="25"/>
  <c r="C286" i="25"/>
  <c r="BS295" i="25"/>
  <c r="BL295" i="25"/>
  <c r="BC295" i="25"/>
  <c r="AV295" i="25"/>
  <c r="AN295" i="25"/>
  <c r="AG295" i="25"/>
  <c r="Y295" i="25"/>
  <c r="V295" i="25"/>
  <c r="N295" i="25"/>
  <c r="K295" i="25"/>
  <c r="D295" i="25"/>
  <c r="C295" i="25"/>
  <c r="BS296" i="25"/>
  <c r="BL296" i="25"/>
  <c r="BC296" i="25"/>
  <c r="AV296" i="25"/>
  <c r="AN296" i="25"/>
  <c r="AG296" i="25"/>
  <c r="Y296" i="25"/>
  <c r="V296" i="25"/>
  <c r="N296" i="25"/>
  <c r="K296" i="25"/>
  <c r="D296" i="25"/>
  <c r="C296" i="25"/>
  <c r="BS297" i="25"/>
  <c r="BL297" i="25"/>
  <c r="BC297" i="25"/>
  <c r="AV297" i="25"/>
  <c r="AN297" i="25"/>
  <c r="AG297" i="25"/>
  <c r="Y297" i="25"/>
  <c r="V297" i="25"/>
  <c r="N297" i="25"/>
  <c r="K297" i="25"/>
  <c r="D297" i="25"/>
  <c r="C297" i="25"/>
  <c r="BS298" i="25"/>
  <c r="BL298" i="25"/>
  <c r="BC298" i="25"/>
  <c r="AV298" i="25"/>
  <c r="AN298" i="25"/>
  <c r="AG298" i="25"/>
  <c r="Y298" i="25"/>
  <c r="V298" i="25"/>
  <c r="N298" i="25"/>
  <c r="K298" i="25"/>
  <c r="D298" i="25"/>
  <c r="C298" i="25"/>
  <c r="BS299" i="25"/>
  <c r="BL299" i="25"/>
  <c r="BC299" i="25"/>
  <c r="AV299" i="25"/>
  <c r="AN299" i="25"/>
  <c r="AG299" i="25"/>
  <c r="Y299" i="25"/>
  <c r="V299" i="25"/>
  <c r="N299" i="25"/>
  <c r="K299" i="25"/>
  <c r="D299" i="25"/>
  <c r="C299" i="25"/>
  <c r="BS300" i="25"/>
  <c r="BL300" i="25"/>
  <c r="BC300" i="25"/>
  <c r="AV300" i="25"/>
  <c r="AN300" i="25"/>
  <c r="AG300" i="25"/>
  <c r="Y300" i="25"/>
  <c r="V300" i="25"/>
  <c r="N300" i="25"/>
  <c r="K300" i="25"/>
  <c r="D300" i="25"/>
  <c r="C300" i="25"/>
  <c r="BS301" i="25"/>
  <c r="BL301" i="25"/>
  <c r="BC301" i="25"/>
  <c r="AV301" i="25"/>
  <c r="AN301" i="25"/>
  <c r="AG301" i="25"/>
  <c r="Y301" i="25"/>
  <c r="V301" i="25"/>
  <c r="N301" i="25"/>
  <c r="K301" i="25"/>
  <c r="D301" i="25"/>
  <c r="C301" i="25"/>
  <c r="BS302" i="25"/>
  <c r="BL302" i="25"/>
  <c r="BC302" i="25"/>
  <c r="AV302" i="25"/>
  <c r="AN302" i="25"/>
  <c r="AG302" i="25"/>
  <c r="Y302" i="25"/>
  <c r="V302" i="25"/>
  <c r="N302" i="25"/>
  <c r="K302" i="25"/>
  <c r="D302" i="25"/>
  <c r="C302" i="25"/>
  <c r="BS303" i="25"/>
  <c r="BL303" i="25"/>
  <c r="BC303" i="25"/>
  <c r="AV303" i="25"/>
  <c r="AN303" i="25"/>
  <c r="AG303" i="25"/>
  <c r="Y303" i="25"/>
  <c r="V303" i="25"/>
  <c r="N303" i="25"/>
  <c r="K303" i="25"/>
  <c r="D303" i="25"/>
  <c r="C303" i="25"/>
  <c r="BS304" i="25"/>
  <c r="BL304" i="25"/>
  <c r="BC304" i="25"/>
  <c r="AV304" i="25"/>
  <c r="AN304" i="25"/>
  <c r="AG304" i="25"/>
  <c r="Y304" i="25"/>
  <c r="V304" i="25"/>
  <c r="N304" i="25"/>
  <c r="K304" i="25"/>
  <c r="D304" i="25"/>
  <c r="C304" i="25"/>
  <c r="C259" i="17" l="1"/>
  <c r="B259" i="17"/>
  <c r="A259" i="17"/>
  <c r="C269" i="17"/>
  <c r="B269" i="17"/>
  <c r="A269" i="17"/>
  <c r="C268" i="17"/>
  <c r="B268" i="17"/>
  <c r="A268" i="17"/>
  <c r="C267" i="17"/>
  <c r="B267" i="17"/>
  <c r="A267" i="17"/>
  <c r="C266" i="17"/>
  <c r="B266" i="17"/>
  <c r="A266" i="17"/>
  <c r="C265" i="17"/>
  <c r="B265" i="17"/>
  <c r="A265" i="17"/>
  <c r="C264" i="17"/>
  <c r="B264" i="17"/>
  <c r="A264" i="17"/>
  <c r="C263" i="17"/>
  <c r="B263" i="17"/>
  <c r="A263" i="17"/>
  <c r="C262" i="17"/>
  <c r="B262" i="17"/>
  <c r="A262" i="17"/>
  <c r="C261" i="17"/>
  <c r="B261" i="17"/>
  <c r="A261" i="17"/>
  <c r="C260" i="17"/>
  <c r="B260" i="17"/>
  <c r="A260" i="17"/>
  <c r="C278" i="17"/>
  <c r="B278" i="17"/>
  <c r="A278" i="17"/>
  <c r="C277" i="17"/>
  <c r="B277" i="17"/>
  <c r="A277" i="17"/>
  <c r="C276" i="17"/>
  <c r="B276" i="17"/>
  <c r="A276" i="17"/>
  <c r="C275" i="17"/>
  <c r="B275" i="17"/>
  <c r="A275" i="17"/>
  <c r="C274" i="17"/>
  <c r="B274" i="17"/>
  <c r="A274" i="17"/>
  <c r="C273" i="17"/>
  <c r="B273" i="17"/>
  <c r="A273" i="17"/>
  <c r="C272" i="17"/>
  <c r="B272" i="17"/>
  <c r="A272" i="17"/>
  <c r="C271" i="17"/>
  <c r="B271" i="17"/>
  <c r="A271" i="17"/>
  <c r="C270" i="17"/>
  <c r="B270" i="17"/>
  <c r="A270" i="17"/>
  <c r="C279" i="17"/>
  <c r="B279" i="17"/>
  <c r="A279" i="17"/>
  <c r="C280" i="17"/>
  <c r="B280" i="17"/>
  <c r="A280" i="17"/>
  <c r="C281" i="17"/>
  <c r="B281" i="17"/>
  <c r="A281" i="17"/>
  <c r="C282" i="17"/>
  <c r="B282" i="17"/>
  <c r="A282" i="17"/>
  <c r="C283" i="17"/>
  <c r="B283" i="17"/>
  <c r="A283" i="17"/>
  <c r="C284" i="17"/>
  <c r="B284" i="17"/>
  <c r="A284" i="17"/>
  <c r="C285" i="17"/>
  <c r="B285" i="17"/>
  <c r="A285" i="17"/>
  <c r="C286" i="17"/>
  <c r="B286" i="17"/>
  <c r="A286" i="17"/>
  <c r="C287" i="17"/>
  <c r="B287" i="17"/>
  <c r="A287" i="17"/>
  <c r="C288" i="17"/>
  <c r="B288" i="17"/>
  <c r="A288" i="17"/>
  <c r="A529" i="16"/>
  <c r="A537" i="16"/>
  <c r="A527" i="16"/>
  <c r="A535" i="16"/>
  <c r="A513" i="16"/>
  <c r="A557" i="16"/>
  <c r="A569" i="16"/>
  <c r="A555" i="16"/>
  <c r="A521" i="16"/>
  <c r="A559" i="16"/>
  <c r="A517" i="16"/>
  <c r="A549" i="16"/>
  <c r="A531" i="16"/>
  <c r="A545" i="16"/>
  <c r="A541" i="16"/>
  <c r="A519" i="16"/>
  <c r="A539" i="16"/>
  <c r="A523" i="16"/>
  <c r="A533" i="16"/>
  <c r="A511" i="16"/>
  <c r="A563" i="16"/>
  <c r="A547" i="16"/>
  <c r="A561" i="16"/>
  <c r="A551" i="16"/>
  <c r="A565" i="16"/>
  <c r="A515" i="16"/>
  <c r="A543" i="16"/>
  <c r="A553" i="16"/>
  <c r="A525" i="16"/>
  <c r="A567" i="16"/>
  <c r="B304" i="25" l="1"/>
  <c r="B301" i="25"/>
  <c r="B297" i="25"/>
  <c r="B300" i="25"/>
  <c r="B296" i="25"/>
  <c r="B302" i="25"/>
  <c r="B298" i="25"/>
  <c r="B303" i="25"/>
  <c r="B299" i="25"/>
  <c r="B295" i="25"/>
  <c r="A616" i="22"/>
  <c r="A610" i="22"/>
  <c r="A612" i="22"/>
  <c r="A614" i="22"/>
  <c r="A608" i="22"/>
  <c r="B286" i="25"/>
  <c r="B290" i="25"/>
  <c r="B279" i="25"/>
  <c r="B283" i="25"/>
  <c r="B289" i="25"/>
  <c r="B293" i="25"/>
  <c r="B278" i="25"/>
  <c r="B282" i="25"/>
  <c r="B275" i="25"/>
  <c r="B294" i="25"/>
  <c r="B288" i="25"/>
  <c r="B292" i="25"/>
  <c r="B277" i="25"/>
  <c r="B281" i="25"/>
  <c r="B285" i="25"/>
  <c r="B287" i="25"/>
  <c r="B291" i="25"/>
  <c r="B276" i="25"/>
  <c r="B280" i="25"/>
  <c r="B284" i="25"/>
  <c r="C254" i="25" l="1"/>
  <c r="D254" i="25"/>
  <c r="K254" i="25"/>
  <c r="N254" i="25"/>
  <c r="V254" i="25"/>
  <c r="Y254" i="25"/>
  <c r="AG254" i="25"/>
  <c r="AN254" i="25"/>
  <c r="AV254" i="25"/>
  <c r="BC254" i="25"/>
  <c r="BL254" i="25"/>
  <c r="BS254" i="25"/>
  <c r="C255" i="25"/>
  <c r="D255" i="25"/>
  <c r="K255" i="25"/>
  <c r="N255" i="25"/>
  <c r="V255" i="25"/>
  <c r="Y255" i="25"/>
  <c r="AG255" i="25"/>
  <c r="AN255" i="25"/>
  <c r="AV255" i="25"/>
  <c r="BC255" i="25"/>
  <c r="BL255" i="25"/>
  <c r="BS255" i="25"/>
  <c r="C256" i="25"/>
  <c r="D256" i="25"/>
  <c r="K256" i="25"/>
  <c r="N256" i="25"/>
  <c r="V256" i="25"/>
  <c r="Y256" i="25"/>
  <c r="AG256" i="25"/>
  <c r="AN256" i="25"/>
  <c r="AV256" i="25"/>
  <c r="BC256" i="25"/>
  <c r="BL256" i="25"/>
  <c r="BS256" i="25"/>
  <c r="C257" i="25"/>
  <c r="D257" i="25"/>
  <c r="K257" i="25"/>
  <c r="N257" i="25"/>
  <c r="V257" i="25"/>
  <c r="Y257" i="25"/>
  <c r="AG257" i="25"/>
  <c r="AN257" i="25"/>
  <c r="AV257" i="25"/>
  <c r="BC257" i="25"/>
  <c r="BL257" i="25"/>
  <c r="BS257" i="25"/>
  <c r="C258" i="25"/>
  <c r="D258" i="25"/>
  <c r="K258" i="25"/>
  <c r="N258" i="25"/>
  <c r="V258" i="25"/>
  <c r="Y258" i="25"/>
  <c r="AG258" i="25"/>
  <c r="AN258" i="25"/>
  <c r="AV258" i="25"/>
  <c r="BC258" i="25"/>
  <c r="BL258" i="25"/>
  <c r="BS258" i="25"/>
  <c r="C259" i="25"/>
  <c r="D259" i="25"/>
  <c r="K259" i="25"/>
  <c r="N259" i="25"/>
  <c r="V259" i="25"/>
  <c r="Y259" i="25"/>
  <c r="AG259" i="25"/>
  <c r="AN259" i="25"/>
  <c r="AV259" i="25"/>
  <c r="BC259" i="25"/>
  <c r="BL259" i="25"/>
  <c r="BS259" i="25"/>
  <c r="C260" i="25"/>
  <c r="D260" i="25"/>
  <c r="K260" i="25"/>
  <c r="N260" i="25"/>
  <c r="V260" i="25"/>
  <c r="Y260" i="25"/>
  <c r="AG260" i="25"/>
  <c r="AN260" i="25"/>
  <c r="AV260" i="25"/>
  <c r="BC260" i="25"/>
  <c r="BL260" i="25"/>
  <c r="BS260" i="25"/>
  <c r="C261" i="25"/>
  <c r="D261" i="25"/>
  <c r="K261" i="25"/>
  <c r="N261" i="25"/>
  <c r="V261" i="25"/>
  <c r="Y261" i="25"/>
  <c r="AG261" i="25"/>
  <c r="AN261" i="25"/>
  <c r="AV261" i="25"/>
  <c r="BC261" i="25"/>
  <c r="BL261" i="25"/>
  <c r="BS261" i="25"/>
  <c r="C262" i="25"/>
  <c r="D262" i="25"/>
  <c r="K262" i="25"/>
  <c r="N262" i="25"/>
  <c r="V262" i="25"/>
  <c r="Y262" i="25"/>
  <c r="AG262" i="25"/>
  <c r="AN262" i="25"/>
  <c r="AV262" i="25"/>
  <c r="BC262" i="25"/>
  <c r="BL262" i="25"/>
  <c r="BS262" i="25"/>
  <c r="C263" i="25"/>
  <c r="D263" i="25"/>
  <c r="K263" i="25"/>
  <c r="N263" i="25"/>
  <c r="V263" i="25"/>
  <c r="Y263" i="25"/>
  <c r="AG263" i="25"/>
  <c r="AN263" i="25"/>
  <c r="AV263" i="25"/>
  <c r="BC263" i="25"/>
  <c r="BL263" i="25"/>
  <c r="BS263" i="25"/>
  <c r="C264" i="25"/>
  <c r="D264" i="25"/>
  <c r="K264" i="25"/>
  <c r="N264" i="25"/>
  <c r="V264" i="25"/>
  <c r="Y264" i="25"/>
  <c r="AG264" i="25"/>
  <c r="AN264" i="25"/>
  <c r="AV264" i="25"/>
  <c r="BC264" i="25"/>
  <c r="BL264" i="25"/>
  <c r="BS264" i="25"/>
  <c r="C265" i="25"/>
  <c r="D265" i="25"/>
  <c r="K265" i="25"/>
  <c r="N265" i="25"/>
  <c r="V265" i="25"/>
  <c r="Y265" i="25"/>
  <c r="AG265" i="25"/>
  <c r="AN265" i="25"/>
  <c r="AV265" i="25"/>
  <c r="BC265" i="25"/>
  <c r="BL265" i="25"/>
  <c r="BS265" i="25"/>
  <c r="C266" i="25"/>
  <c r="D266" i="25"/>
  <c r="K266" i="25"/>
  <c r="N266" i="25"/>
  <c r="V266" i="25"/>
  <c r="Y266" i="25"/>
  <c r="AG266" i="25"/>
  <c r="AN266" i="25"/>
  <c r="AV266" i="25"/>
  <c r="BC266" i="25"/>
  <c r="BL266" i="25"/>
  <c r="BS266" i="25"/>
  <c r="C267" i="25"/>
  <c r="D267" i="25"/>
  <c r="K267" i="25"/>
  <c r="N267" i="25"/>
  <c r="V267" i="25"/>
  <c r="Y267" i="25"/>
  <c r="AG267" i="25"/>
  <c r="AN267" i="25"/>
  <c r="AV267" i="25"/>
  <c r="BC267" i="25"/>
  <c r="BL267" i="25"/>
  <c r="BS267" i="25"/>
  <c r="C268" i="25"/>
  <c r="D268" i="25"/>
  <c r="K268" i="25"/>
  <c r="N268" i="25"/>
  <c r="V268" i="25"/>
  <c r="Y268" i="25"/>
  <c r="AG268" i="25"/>
  <c r="AN268" i="25"/>
  <c r="AV268" i="25"/>
  <c r="BC268" i="25"/>
  <c r="BL268" i="25"/>
  <c r="BS268" i="25"/>
  <c r="C269" i="25"/>
  <c r="D269" i="25"/>
  <c r="K269" i="25"/>
  <c r="N269" i="25"/>
  <c r="V269" i="25"/>
  <c r="Y269" i="25"/>
  <c r="AG269" i="25"/>
  <c r="AN269" i="25"/>
  <c r="AV269" i="25"/>
  <c r="BC269" i="25"/>
  <c r="BL269" i="25"/>
  <c r="BS269" i="25"/>
  <c r="C270" i="25"/>
  <c r="D270" i="25"/>
  <c r="K270" i="25"/>
  <c r="N270" i="25"/>
  <c r="V270" i="25"/>
  <c r="Y270" i="25"/>
  <c r="AG270" i="25"/>
  <c r="AN270" i="25"/>
  <c r="AV270" i="25"/>
  <c r="BC270" i="25"/>
  <c r="BL270" i="25"/>
  <c r="BS270" i="25"/>
  <c r="C271" i="25"/>
  <c r="D271" i="25"/>
  <c r="K271" i="25"/>
  <c r="N271" i="25"/>
  <c r="V271" i="25"/>
  <c r="Y271" i="25"/>
  <c r="AG271" i="25"/>
  <c r="AN271" i="25"/>
  <c r="AV271" i="25"/>
  <c r="BC271" i="25"/>
  <c r="BL271" i="25"/>
  <c r="BS271" i="25"/>
  <c r="C272" i="25"/>
  <c r="D272" i="25"/>
  <c r="K272" i="25"/>
  <c r="N272" i="25"/>
  <c r="V272" i="25"/>
  <c r="Y272" i="25"/>
  <c r="AG272" i="25"/>
  <c r="AN272" i="25"/>
  <c r="AV272" i="25"/>
  <c r="BC272" i="25"/>
  <c r="BL272" i="25"/>
  <c r="BS272" i="25"/>
  <c r="C273" i="25"/>
  <c r="D273" i="25"/>
  <c r="K273" i="25"/>
  <c r="N273" i="25"/>
  <c r="V273" i="25"/>
  <c r="Y273" i="25"/>
  <c r="AG273" i="25"/>
  <c r="AN273" i="25"/>
  <c r="AV273" i="25"/>
  <c r="BC273" i="25"/>
  <c r="BL273" i="25"/>
  <c r="BS273" i="25"/>
  <c r="C274" i="25"/>
  <c r="D274" i="25"/>
  <c r="K274" i="25"/>
  <c r="N274" i="25"/>
  <c r="V274" i="25"/>
  <c r="Y274" i="25"/>
  <c r="AG274" i="25"/>
  <c r="AN274" i="25"/>
  <c r="AV274" i="25"/>
  <c r="BC274" i="25"/>
  <c r="BL274" i="25"/>
  <c r="BS274" i="25"/>
  <c r="C319" i="25"/>
  <c r="D319" i="25"/>
  <c r="K319" i="25"/>
  <c r="N319" i="25"/>
  <c r="V319" i="25"/>
  <c r="Y319" i="25"/>
  <c r="AG319" i="25"/>
  <c r="AN319" i="25"/>
  <c r="AV319" i="25"/>
  <c r="BC319" i="25"/>
  <c r="BL319" i="25"/>
  <c r="BS319" i="25"/>
  <c r="C254" i="17"/>
  <c r="B254" i="17"/>
  <c r="A254" i="17"/>
  <c r="C255" i="17"/>
  <c r="B255" i="17"/>
  <c r="A255" i="17"/>
  <c r="C256" i="17"/>
  <c r="B256" i="17"/>
  <c r="A256" i="17"/>
  <c r="C257" i="17"/>
  <c r="B257" i="17"/>
  <c r="A257" i="17"/>
  <c r="C258" i="17"/>
  <c r="B258" i="17"/>
  <c r="A258" i="17"/>
  <c r="C303" i="17"/>
  <c r="B303" i="17"/>
  <c r="A303" i="17"/>
  <c r="AX307" i="25"/>
  <c r="AW307" i="25"/>
  <c r="BU308" i="25"/>
  <c r="O306" i="25"/>
  <c r="BM306" i="25"/>
  <c r="P306" i="25"/>
  <c r="A501" i="16"/>
  <c r="AH307" i="25"/>
  <c r="AP310" i="25"/>
  <c r="BM307" i="25"/>
  <c r="AH309" i="25"/>
  <c r="E308" i="25"/>
  <c r="BE305" i="25"/>
  <c r="AI305" i="25"/>
  <c r="W307" i="25"/>
  <c r="BD305" i="25"/>
  <c r="AA310" i="25"/>
  <c r="BE310" i="25"/>
  <c r="BT306" i="25"/>
  <c r="P305" i="25"/>
  <c r="P310" i="25"/>
  <c r="L307" i="25"/>
  <c r="W309" i="25"/>
  <c r="AH310" i="25"/>
  <c r="A505" i="16"/>
  <c r="X310" i="25"/>
  <c r="AX310" i="25"/>
  <c r="E307" i="25"/>
  <c r="X309" i="25"/>
  <c r="O310" i="25"/>
  <c r="AA308" i="25"/>
  <c r="Z307" i="25"/>
  <c r="X308" i="25"/>
  <c r="AA305" i="25"/>
  <c r="M306" i="25"/>
  <c r="O307" i="25"/>
  <c r="BD310" i="25"/>
  <c r="AI308" i="25"/>
  <c r="M307" i="25"/>
  <c r="BT309" i="25"/>
  <c r="BN310" i="25"/>
  <c r="X306" i="25"/>
  <c r="BU306" i="25"/>
  <c r="BN309" i="25"/>
  <c r="BN308" i="25"/>
  <c r="AO307" i="25"/>
  <c r="L309" i="25"/>
  <c r="A507" i="16"/>
  <c r="O309" i="25"/>
  <c r="AO305" i="25"/>
  <c r="BD307" i="25"/>
  <c r="AO310" i="25"/>
  <c r="BU307" i="25"/>
  <c r="BM310" i="25"/>
  <c r="L306" i="25"/>
  <c r="AX308" i="25"/>
  <c r="BU305" i="25"/>
  <c r="Z309" i="25"/>
  <c r="AX305" i="25"/>
  <c r="AP306" i="25"/>
  <c r="AX306" i="25"/>
  <c r="BE306" i="25"/>
  <c r="Z310" i="25"/>
  <c r="M309" i="25"/>
  <c r="A509" i="16"/>
  <c r="BU310" i="25"/>
  <c r="O305" i="25"/>
  <c r="L310" i="25"/>
  <c r="AW305" i="25"/>
  <c r="AH305" i="25"/>
  <c r="BT310" i="25"/>
  <c r="AA307" i="25"/>
  <c r="P308" i="25"/>
  <c r="BU309" i="25"/>
  <c r="E305" i="25"/>
  <c r="BT305" i="25"/>
  <c r="AA309" i="25"/>
  <c r="AI307" i="25"/>
  <c r="W306" i="25"/>
  <c r="BT307" i="25"/>
  <c r="BD309" i="25"/>
  <c r="AO306" i="25"/>
  <c r="BE308" i="25"/>
  <c r="BM309" i="25"/>
  <c r="P309" i="25"/>
  <c r="A599" i="16"/>
  <c r="BD306" i="25"/>
  <c r="AP305" i="25"/>
  <c r="E309" i="25"/>
  <c r="AO309" i="25"/>
  <c r="Z305" i="25"/>
  <c r="M305" i="25"/>
  <c r="AP309" i="25"/>
  <c r="M310" i="25"/>
  <c r="AA306" i="25"/>
  <c r="BN305" i="25"/>
  <c r="BE309" i="25"/>
  <c r="BE307" i="25"/>
  <c r="AI310" i="25"/>
  <c r="AH306" i="25"/>
  <c r="W310" i="25"/>
  <c r="L305" i="25"/>
  <c r="A503" i="16"/>
  <c r="AI309" i="25"/>
  <c r="AW310" i="25"/>
  <c r="E306" i="25"/>
  <c r="AP308" i="25"/>
  <c r="AW306" i="25"/>
  <c r="BM305" i="25"/>
  <c r="W305" i="25"/>
  <c r="X307" i="25"/>
  <c r="BN307" i="25"/>
  <c r="Z306" i="25"/>
  <c r="AP307" i="25"/>
  <c r="X305" i="25"/>
  <c r="BN306" i="25"/>
  <c r="M308" i="25"/>
  <c r="E310" i="25"/>
  <c r="AX309" i="25"/>
  <c r="AW309" i="25"/>
  <c r="P307" i="25"/>
  <c r="AI306" i="25"/>
  <c r="BY310" i="25" l="1"/>
  <c r="AT310" i="25"/>
  <c r="AE310" i="25"/>
  <c r="F306" i="25"/>
  <c r="I306" i="25"/>
  <c r="AJ310" i="25"/>
  <c r="T307" i="25"/>
  <c r="Q310" i="25"/>
  <c r="BF310" i="25"/>
  <c r="BB309" i="25"/>
  <c r="BV307" i="25"/>
  <c r="AQ310" i="25"/>
  <c r="BR310" i="25"/>
  <c r="BF308" i="25"/>
  <c r="AY305" i="25"/>
  <c r="BB305" i="25" s="1"/>
  <c r="AB305" i="25"/>
  <c r="AE305" i="25" s="1"/>
  <c r="AE306" i="25"/>
  <c r="BO306" i="25"/>
  <c r="F309" i="25"/>
  <c r="I309" i="25"/>
  <c r="BF309" i="25"/>
  <c r="AB306" i="25"/>
  <c r="AY308" i="25"/>
  <c r="BB310" i="25"/>
  <c r="AQ305" i="25"/>
  <c r="AT305" i="25" s="1"/>
  <c r="BO305" i="25"/>
  <c r="BO307" i="25"/>
  <c r="BF305" i="25"/>
  <c r="BI305" i="25" s="1"/>
  <c r="F308" i="25"/>
  <c r="I308" i="25"/>
  <c r="AY310" i="25"/>
  <c r="BV305" i="25"/>
  <c r="Q307" i="25"/>
  <c r="BV306" i="25"/>
  <c r="T310" i="25"/>
  <c r="AB307" i="25"/>
  <c r="AE307" i="25" s="1"/>
  <c r="AQ306" i="25"/>
  <c r="AT306" i="25" s="1"/>
  <c r="BR305" i="25"/>
  <c r="AB308" i="25"/>
  <c r="AJ305" i="25"/>
  <c r="AM305" i="25" s="1"/>
  <c r="BR306" i="25"/>
  <c r="BI309" i="25"/>
  <c r="BY306" i="25"/>
  <c r="BR307" i="25"/>
  <c r="BV309" i="25"/>
  <c r="Q309" i="25"/>
  <c r="T309" i="25" s="1"/>
  <c r="AY309" i="25"/>
  <c r="I310" i="25"/>
  <c r="F310" i="25"/>
  <c r="BO308" i="25"/>
  <c r="AB309" i="25"/>
  <c r="BY305" i="25"/>
  <c r="AJ309" i="25"/>
  <c r="AM309" i="25" s="1"/>
  <c r="AQ309" i="25"/>
  <c r="AB310" i="25"/>
  <c r="BF307" i="25"/>
  <c r="BF306" i="25"/>
  <c r="BI306" i="25" s="1"/>
  <c r="BO310" i="25"/>
  <c r="AM310" i="25"/>
  <c r="Q306" i="25"/>
  <c r="T306" i="25" s="1"/>
  <c r="AJ307" i="25"/>
  <c r="AM307" i="25" s="1"/>
  <c r="Q308" i="25"/>
  <c r="BV310" i="25"/>
  <c r="BY309" i="25"/>
  <c r="BY307" i="25"/>
  <c r="BR309" i="25"/>
  <c r="F305" i="25"/>
  <c r="I305" i="25"/>
  <c r="BO309" i="25"/>
  <c r="AE309" i="25"/>
  <c r="AJ308" i="25"/>
  <c r="BI310" i="25"/>
  <c r="AJ306" i="25"/>
  <c r="AM306" i="25" s="1"/>
  <c r="AT309" i="25"/>
  <c r="BV308" i="25"/>
  <c r="AQ307" i="25"/>
  <c r="AT307" i="25" s="1"/>
  <c r="Q305" i="25"/>
  <c r="T305" i="25" s="1"/>
  <c r="AY306" i="25"/>
  <c r="BB306" i="25" s="1"/>
  <c r="BI307" i="25"/>
  <c r="AY307" i="25"/>
  <c r="BB307" i="25" s="1"/>
  <c r="AQ308" i="25"/>
  <c r="I307" i="25"/>
  <c r="F307" i="25"/>
  <c r="A628" i="22"/>
  <c r="A606" i="22"/>
  <c r="B319" i="25"/>
  <c r="B271" i="25"/>
  <c r="B272" i="25"/>
  <c r="B273" i="25"/>
  <c r="B274" i="25"/>
  <c r="B270" i="25"/>
  <c r="C251" i="17"/>
  <c r="B251" i="17"/>
  <c r="A251" i="17"/>
  <c r="C252" i="17"/>
  <c r="B252" i="17"/>
  <c r="A252" i="17"/>
  <c r="A495" i="16"/>
  <c r="A497" i="16"/>
  <c r="B268" i="25" l="1"/>
  <c r="B267" i="25"/>
  <c r="BS246" i="25"/>
  <c r="BL246" i="25"/>
  <c r="BC246" i="25"/>
  <c r="AV246" i="25"/>
  <c r="AN246" i="25"/>
  <c r="AG246" i="25"/>
  <c r="Y246" i="25"/>
  <c r="V246" i="25"/>
  <c r="N246" i="25"/>
  <c r="K246" i="25"/>
  <c r="D246" i="25"/>
  <c r="C246" i="25"/>
  <c r="BS247" i="25"/>
  <c r="BL247" i="25"/>
  <c r="BC247" i="25"/>
  <c r="AV247" i="25"/>
  <c r="AN247" i="25"/>
  <c r="AG247" i="25"/>
  <c r="Y247" i="25"/>
  <c r="V247" i="25"/>
  <c r="N247" i="25"/>
  <c r="K247" i="25"/>
  <c r="D247" i="25"/>
  <c r="C247" i="25"/>
  <c r="BS248" i="25"/>
  <c r="BL248" i="25"/>
  <c r="BC248" i="25"/>
  <c r="AV248" i="25"/>
  <c r="AN248" i="25"/>
  <c r="AG248" i="25"/>
  <c r="Y248" i="25"/>
  <c r="V248" i="25"/>
  <c r="N248" i="25"/>
  <c r="K248" i="25"/>
  <c r="D248" i="25"/>
  <c r="C248" i="25"/>
  <c r="BS249" i="25"/>
  <c r="BL249" i="25"/>
  <c r="BC249" i="25"/>
  <c r="AV249" i="25"/>
  <c r="AN249" i="25"/>
  <c r="AG249" i="25"/>
  <c r="Y249" i="25"/>
  <c r="V249" i="25"/>
  <c r="N249" i="25"/>
  <c r="K249" i="25"/>
  <c r="D249" i="25"/>
  <c r="C249" i="25"/>
  <c r="C230" i="17"/>
  <c r="B230" i="17"/>
  <c r="A230" i="17"/>
  <c r="C231" i="17"/>
  <c r="B231" i="17"/>
  <c r="A231" i="17"/>
  <c r="C232" i="17"/>
  <c r="B232" i="17"/>
  <c r="A232" i="17"/>
  <c r="C233" i="17"/>
  <c r="B233" i="17"/>
  <c r="A233" i="17"/>
  <c r="BS253" i="25"/>
  <c r="BL253" i="25"/>
  <c r="BC253" i="25"/>
  <c r="AV253" i="25"/>
  <c r="AN253" i="25"/>
  <c r="AG253" i="25"/>
  <c r="Y253" i="25"/>
  <c r="V253" i="25"/>
  <c r="N253" i="25"/>
  <c r="K253" i="25"/>
  <c r="D253" i="25"/>
  <c r="C253" i="25"/>
  <c r="C241" i="17"/>
  <c r="B241" i="17"/>
  <c r="A241" i="17"/>
  <c r="C240" i="17"/>
  <c r="B240" i="17"/>
  <c r="A240" i="17"/>
  <c r="C239" i="17"/>
  <c r="B239" i="17"/>
  <c r="A239" i="17"/>
  <c r="C244" i="17"/>
  <c r="B244" i="17"/>
  <c r="A244" i="17"/>
  <c r="C243" i="17"/>
  <c r="B243" i="17"/>
  <c r="A243" i="17"/>
  <c r="C242" i="17"/>
  <c r="B242" i="17"/>
  <c r="A242" i="17"/>
  <c r="C247" i="17"/>
  <c r="B247" i="17"/>
  <c r="A247" i="17"/>
  <c r="C246" i="17"/>
  <c r="B246" i="17"/>
  <c r="A246" i="17"/>
  <c r="C245" i="17"/>
  <c r="B245" i="17"/>
  <c r="A245" i="17"/>
  <c r="C238" i="17"/>
  <c r="B238" i="17"/>
  <c r="A238" i="17"/>
  <c r="C237" i="17"/>
  <c r="B237" i="17"/>
  <c r="A237" i="17"/>
  <c r="C248" i="17"/>
  <c r="B248" i="17"/>
  <c r="A248" i="17"/>
  <c r="C249" i="17"/>
  <c r="B249" i="17"/>
  <c r="A249" i="17"/>
  <c r="C250" i="17"/>
  <c r="B250" i="17"/>
  <c r="A250" i="17"/>
  <c r="A489" i="16"/>
  <c r="A485" i="16"/>
  <c r="A481" i="16"/>
  <c r="A471" i="16"/>
  <c r="A459" i="16"/>
  <c r="A457" i="16"/>
  <c r="A473" i="16"/>
  <c r="A469" i="16"/>
  <c r="A479" i="16"/>
  <c r="A453" i="16"/>
  <c r="A491" i="16"/>
  <c r="A477" i="16"/>
  <c r="A493" i="16"/>
  <c r="A455" i="16"/>
  <c r="A475" i="16"/>
  <c r="A467" i="16"/>
  <c r="A487" i="16"/>
  <c r="A483" i="16"/>
  <c r="B254" i="25" l="1"/>
  <c r="B253" i="25"/>
  <c r="B263" i="25"/>
  <c r="B255" i="25"/>
  <c r="B266" i="25"/>
  <c r="B258" i="25"/>
  <c r="B256" i="25"/>
  <c r="B264" i="25"/>
  <c r="B262" i="25"/>
  <c r="B260" i="25"/>
  <c r="B265" i="25"/>
  <c r="B261" i="25"/>
  <c r="B259" i="25"/>
  <c r="B257" i="25"/>
  <c r="B249" i="25"/>
  <c r="AD636" i="22"/>
  <c r="AB636" i="22"/>
  <c r="Z636" i="22"/>
  <c r="X636" i="22"/>
  <c r="V636" i="22"/>
  <c r="T636" i="22"/>
  <c r="R636" i="22"/>
  <c r="P636" i="22"/>
  <c r="N636" i="22"/>
  <c r="L636" i="22"/>
  <c r="BU3" i="16" l="1"/>
  <c r="BT3" i="16"/>
  <c r="BQ3" i="16"/>
  <c r="BP3" i="16"/>
  <c r="BI3" i="16"/>
  <c r="BH3" i="16"/>
  <c r="BE3" i="16"/>
  <c r="AW3" i="16"/>
  <c r="AS3" i="16"/>
  <c r="AK3" i="16"/>
  <c r="BD3" i="16"/>
  <c r="AV3" i="16"/>
  <c r="AR3" i="16"/>
  <c r="AJ3" i="16"/>
  <c r="AG3" i="16"/>
  <c r="AF3" i="16"/>
  <c r="Y3" i="16"/>
  <c r="X3" i="16"/>
  <c r="U3" i="16"/>
  <c r="T3" i="16"/>
  <c r="Q3" i="16"/>
  <c r="P3" i="16"/>
  <c r="M3" i="16"/>
  <c r="L3" i="16"/>
  <c r="BU613" i="16" l="1" a="1"/>
  <c r="BU613" i="16" s="1"/>
  <c r="BT613" i="16" a="1"/>
  <c r="BT613" i="16" s="1"/>
  <c r="BU612" i="16" a="1"/>
  <c r="BU612" i="16" s="1"/>
  <c r="BT612" i="16"/>
  <c r="BQ613" i="16" a="1"/>
  <c r="BQ613" i="16" s="1"/>
  <c r="BP613" i="16" a="1"/>
  <c r="BP613" i="16" s="1"/>
  <c r="BQ612" i="16" a="1"/>
  <c r="BQ612" i="16" s="1"/>
  <c r="BP612" i="16"/>
  <c r="BI613" i="16" a="1"/>
  <c r="BI613" i="16" s="1"/>
  <c r="BH613" i="16" a="1"/>
  <c r="BH613" i="16" s="1"/>
  <c r="BI612" i="16" a="1"/>
  <c r="BI612" i="16" s="1"/>
  <c r="BH612" i="16"/>
  <c r="BE613" i="16" a="1"/>
  <c r="BE613" i="16" s="1"/>
  <c r="BD613" i="16" a="1"/>
  <c r="BD613" i="16" s="1"/>
  <c r="BE612" i="16" a="1"/>
  <c r="BE612" i="16" s="1"/>
  <c r="BD612" i="16"/>
  <c r="AW613" i="16" a="1"/>
  <c r="AW613" i="16" s="1"/>
  <c r="AV613" i="16" a="1"/>
  <c r="AV613" i="16" s="1"/>
  <c r="AW612" i="16" a="1"/>
  <c r="AW612" i="16" s="1"/>
  <c r="AV612" i="16"/>
  <c r="AS613" i="16" a="1"/>
  <c r="AS613" i="16" s="1"/>
  <c r="AR613" i="16" a="1"/>
  <c r="AR613" i="16" s="1"/>
  <c r="AS612" i="16" a="1"/>
  <c r="AS612" i="16" s="1"/>
  <c r="AR612" i="16"/>
  <c r="AK613" i="16" a="1"/>
  <c r="AK613" i="16" s="1"/>
  <c r="AJ613" i="16" a="1"/>
  <c r="AJ613" i="16" s="1"/>
  <c r="AK612" i="16" a="1"/>
  <c r="AK612" i="16" s="1"/>
  <c r="AJ612" i="16"/>
  <c r="AG613" i="16" a="1"/>
  <c r="AG613" i="16" s="1"/>
  <c r="AF613" i="16" a="1"/>
  <c r="AF613" i="16" s="1"/>
  <c r="AG612" i="16" a="1"/>
  <c r="AG612" i="16" s="1"/>
  <c r="AF612" i="16"/>
  <c r="U613" i="16" a="1"/>
  <c r="U613" i="16" s="1"/>
  <c r="T613" i="16" a="1"/>
  <c r="T613" i="16" s="1"/>
  <c r="U612" i="16" a="1"/>
  <c r="U612" i="16" s="1"/>
  <c r="T612" i="16"/>
  <c r="Y613" i="16" a="1"/>
  <c r="Y613" i="16" s="1"/>
  <c r="X613" i="16" a="1"/>
  <c r="X613" i="16" s="1"/>
  <c r="Y612" i="16" a="1"/>
  <c r="Y612" i="16" s="1"/>
  <c r="X612" i="16"/>
  <c r="Q613" i="16" a="1"/>
  <c r="Q613" i="16" s="1"/>
  <c r="P613" i="16" a="1"/>
  <c r="P613" i="16" s="1"/>
  <c r="Q612" i="16" a="1"/>
  <c r="Q612" i="16" s="1"/>
  <c r="Q10" i="14" s="1"/>
  <c r="P612" i="16"/>
  <c r="M613" i="16" a="1"/>
  <c r="M613" i="16" s="1"/>
  <c r="M612" i="16" a="1"/>
  <c r="M612" i="16" s="1"/>
  <c r="Q9" i="14" s="1"/>
  <c r="L613" i="16" a="1"/>
  <c r="L613" i="16" s="1"/>
  <c r="L612" i="16"/>
  <c r="DN114" i="16"/>
  <c r="DM114" i="16"/>
  <c r="DL114" i="16"/>
  <c r="DK114" i="16"/>
  <c r="DJ114" i="16"/>
  <c r="DI114" i="16"/>
  <c r="DH114" i="16"/>
  <c r="DG114" i="16"/>
  <c r="DF114" i="16"/>
  <c r="DE114" i="16"/>
  <c r="DD114" i="16"/>
  <c r="DC114" i="16"/>
  <c r="FR113" i="16"/>
  <c r="FQ113" i="16"/>
  <c r="FP113" i="16"/>
  <c r="FO113" i="16"/>
  <c r="FN113" i="16"/>
  <c r="FM113" i="16"/>
  <c r="FL113" i="16"/>
  <c r="FK113" i="16"/>
  <c r="FJ113" i="16"/>
  <c r="FI113" i="16"/>
  <c r="FH113" i="16"/>
  <c r="FG113" i="16"/>
  <c r="BB113" i="16"/>
  <c r="AP113" i="16"/>
  <c r="AD113" i="16"/>
  <c r="DN112" i="16"/>
  <c r="DM112" i="16"/>
  <c r="DL112" i="16"/>
  <c r="DK112" i="16"/>
  <c r="DJ112" i="16"/>
  <c r="DI112" i="16"/>
  <c r="DH112" i="16"/>
  <c r="DG112" i="16"/>
  <c r="DF112" i="16"/>
  <c r="DE112" i="16"/>
  <c r="DD112" i="16"/>
  <c r="DC112" i="16"/>
  <c r="FR111" i="16"/>
  <c r="FQ111" i="16"/>
  <c r="FP111" i="16"/>
  <c r="FO111" i="16"/>
  <c r="FN111" i="16"/>
  <c r="FM111" i="16"/>
  <c r="FL111" i="16"/>
  <c r="FK111" i="16"/>
  <c r="FJ111" i="16"/>
  <c r="FI111" i="16"/>
  <c r="FH111" i="16"/>
  <c r="FG111" i="16"/>
  <c r="BB111" i="16"/>
  <c r="AP111" i="16"/>
  <c r="AD111" i="16"/>
  <c r="DN110" i="16"/>
  <c r="DM110" i="16"/>
  <c r="DL110" i="16"/>
  <c r="DK110" i="16"/>
  <c r="DJ110" i="16"/>
  <c r="DI110" i="16"/>
  <c r="DH110" i="16"/>
  <c r="DG110" i="16"/>
  <c r="DF110" i="16"/>
  <c r="DE110" i="16"/>
  <c r="DD110" i="16"/>
  <c r="DC110" i="16"/>
  <c r="FR109" i="16"/>
  <c r="FQ109" i="16"/>
  <c r="FP109" i="16"/>
  <c r="FO109" i="16"/>
  <c r="FN109" i="16"/>
  <c r="FM109" i="16"/>
  <c r="FL109" i="16"/>
  <c r="FK109" i="16"/>
  <c r="FJ109" i="16"/>
  <c r="FI109" i="16"/>
  <c r="FH109" i="16"/>
  <c r="FG109" i="16"/>
  <c r="BB109" i="16"/>
  <c r="AP109" i="16"/>
  <c r="AD109" i="16"/>
  <c r="DN108" i="16"/>
  <c r="DM108" i="16"/>
  <c r="DL108" i="16"/>
  <c r="DK108" i="16"/>
  <c r="DJ108" i="16"/>
  <c r="DI108" i="16"/>
  <c r="DH108" i="16"/>
  <c r="DG108" i="16"/>
  <c r="DF108" i="16"/>
  <c r="DE108" i="16"/>
  <c r="DD108" i="16"/>
  <c r="DC108" i="16"/>
  <c r="FR107" i="16"/>
  <c r="FQ107" i="16"/>
  <c r="FP107" i="16"/>
  <c r="FO107" i="16"/>
  <c r="FN107" i="16"/>
  <c r="FM107" i="16"/>
  <c r="FL107" i="16"/>
  <c r="FK107" i="16"/>
  <c r="FJ107" i="16"/>
  <c r="FI107" i="16"/>
  <c r="FH107" i="16"/>
  <c r="FG107" i="16"/>
  <c r="BB107" i="16"/>
  <c r="AP107" i="16"/>
  <c r="AD107" i="16"/>
  <c r="DN106" i="16"/>
  <c r="DM106" i="16"/>
  <c r="DL106" i="16"/>
  <c r="DK106" i="16"/>
  <c r="DJ106" i="16"/>
  <c r="DI106" i="16"/>
  <c r="DH106" i="16"/>
  <c r="DG106" i="16"/>
  <c r="DF106" i="16"/>
  <c r="DE106" i="16"/>
  <c r="DD106" i="16"/>
  <c r="DC106" i="16"/>
  <c r="FR105" i="16"/>
  <c r="FQ105" i="16"/>
  <c r="FP105" i="16"/>
  <c r="FO105" i="16"/>
  <c r="FN105" i="16"/>
  <c r="FM105" i="16"/>
  <c r="FL105" i="16"/>
  <c r="FK105" i="16"/>
  <c r="FJ105" i="16"/>
  <c r="FI105" i="16"/>
  <c r="FH105" i="16"/>
  <c r="FG105" i="16"/>
  <c r="BB105" i="16"/>
  <c r="AP105" i="16"/>
  <c r="AD105" i="16"/>
  <c r="DN104" i="16"/>
  <c r="DM104" i="16"/>
  <c r="DL104" i="16"/>
  <c r="DK104" i="16"/>
  <c r="DJ104" i="16"/>
  <c r="DI104" i="16"/>
  <c r="DH104" i="16"/>
  <c r="DG104" i="16"/>
  <c r="DF104" i="16"/>
  <c r="DE104" i="16"/>
  <c r="DD104" i="16"/>
  <c r="DC104" i="16"/>
  <c r="FR103" i="16"/>
  <c r="FQ103" i="16"/>
  <c r="FP103" i="16"/>
  <c r="FO103" i="16"/>
  <c r="FN103" i="16"/>
  <c r="FM103" i="16"/>
  <c r="FL103" i="16"/>
  <c r="FK103" i="16"/>
  <c r="FJ103" i="16"/>
  <c r="FI103" i="16"/>
  <c r="FH103" i="16"/>
  <c r="FG103" i="16"/>
  <c r="BB103" i="16"/>
  <c r="AP103" i="16"/>
  <c r="AD103" i="16"/>
  <c r="DN102" i="16"/>
  <c r="DM102" i="16"/>
  <c r="DL102" i="16"/>
  <c r="DK102" i="16"/>
  <c r="DJ102" i="16"/>
  <c r="DI102" i="16"/>
  <c r="DH102" i="16"/>
  <c r="DG102" i="16"/>
  <c r="DF102" i="16"/>
  <c r="DE102" i="16"/>
  <c r="DD102" i="16"/>
  <c r="DC102" i="16"/>
  <c r="FR101" i="16"/>
  <c r="FQ101" i="16"/>
  <c r="FP101" i="16"/>
  <c r="FO101" i="16"/>
  <c r="FN101" i="16"/>
  <c r="FM101" i="16"/>
  <c r="FL101" i="16"/>
  <c r="FK101" i="16"/>
  <c r="FJ101" i="16"/>
  <c r="FI101" i="16"/>
  <c r="FH101" i="16"/>
  <c r="FG101" i="16"/>
  <c r="BB101" i="16"/>
  <c r="AP101" i="16"/>
  <c r="AD101" i="16"/>
  <c r="DN100" i="16"/>
  <c r="DM100" i="16"/>
  <c r="DL100" i="16"/>
  <c r="DK100" i="16"/>
  <c r="DJ100" i="16"/>
  <c r="DI100" i="16"/>
  <c r="DH100" i="16"/>
  <c r="DG100" i="16"/>
  <c r="DF100" i="16"/>
  <c r="DE100" i="16"/>
  <c r="DD100" i="16"/>
  <c r="DC100" i="16"/>
  <c r="FR99" i="16"/>
  <c r="FQ99" i="16"/>
  <c r="FP99" i="16"/>
  <c r="FO99" i="16"/>
  <c r="FN99" i="16"/>
  <c r="FM99" i="16"/>
  <c r="FL99" i="16"/>
  <c r="FK99" i="16"/>
  <c r="FJ99" i="16"/>
  <c r="FI99" i="16"/>
  <c r="FH99" i="16"/>
  <c r="FG99" i="16"/>
  <c r="BB99" i="16"/>
  <c r="AP99" i="16"/>
  <c r="AD99" i="16"/>
  <c r="DN98" i="16"/>
  <c r="DM98" i="16"/>
  <c r="DL98" i="16"/>
  <c r="DK98" i="16"/>
  <c r="DJ98" i="16"/>
  <c r="DI98" i="16"/>
  <c r="DH98" i="16"/>
  <c r="DG98" i="16"/>
  <c r="DF98" i="16"/>
  <c r="DE98" i="16"/>
  <c r="DD98" i="16"/>
  <c r="DC98" i="16"/>
  <c r="FR97" i="16"/>
  <c r="FQ97" i="16"/>
  <c r="FP97" i="16"/>
  <c r="FO97" i="16"/>
  <c r="FN97" i="16"/>
  <c r="FM97" i="16"/>
  <c r="FL97" i="16"/>
  <c r="FK97" i="16"/>
  <c r="FJ97" i="16"/>
  <c r="FI97" i="16"/>
  <c r="FH97" i="16"/>
  <c r="FG97" i="16"/>
  <c r="BB97" i="16"/>
  <c r="AP97" i="16"/>
  <c r="AD97" i="16"/>
  <c r="DN96" i="16"/>
  <c r="DM96" i="16"/>
  <c r="DL96" i="16"/>
  <c r="DK96" i="16"/>
  <c r="DJ96" i="16"/>
  <c r="DI96" i="16"/>
  <c r="DH96" i="16"/>
  <c r="DG96" i="16"/>
  <c r="DF96" i="16"/>
  <c r="DE96" i="16"/>
  <c r="DD96" i="16"/>
  <c r="DC96" i="16"/>
  <c r="FR95" i="16"/>
  <c r="FQ95" i="16"/>
  <c r="FP95" i="16"/>
  <c r="FO95" i="16"/>
  <c r="FN95" i="16"/>
  <c r="FM95" i="16"/>
  <c r="FL95" i="16"/>
  <c r="FK95" i="16"/>
  <c r="FJ95" i="16"/>
  <c r="FI95" i="16"/>
  <c r="FH95" i="16"/>
  <c r="FG95" i="16"/>
  <c r="BB95" i="16"/>
  <c r="AP95" i="16"/>
  <c r="AD95" i="16"/>
  <c r="DN94" i="16"/>
  <c r="DM94" i="16"/>
  <c r="DL94" i="16"/>
  <c r="DK94" i="16"/>
  <c r="DJ94" i="16"/>
  <c r="DI94" i="16"/>
  <c r="DH94" i="16"/>
  <c r="DG94" i="16"/>
  <c r="DF94" i="16"/>
  <c r="DE94" i="16"/>
  <c r="DD94" i="16"/>
  <c r="DC94" i="16"/>
  <c r="FR93" i="16"/>
  <c r="FQ93" i="16"/>
  <c r="FP93" i="16"/>
  <c r="FO93" i="16"/>
  <c r="FN93" i="16"/>
  <c r="FM93" i="16"/>
  <c r="FL93" i="16"/>
  <c r="FK93" i="16"/>
  <c r="FJ93" i="16"/>
  <c r="FI93" i="16"/>
  <c r="FH93" i="16"/>
  <c r="FG93" i="16"/>
  <c r="BB93" i="16"/>
  <c r="AP93" i="16"/>
  <c r="AD93" i="16"/>
  <c r="DN92" i="16"/>
  <c r="DM92" i="16"/>
  <c r="DL92" i="16"/>
  <c r="DK92" i="16"/>
  <c r="DJ92" i="16"/>
  <c r="DI92" i="16"/>
  <c r="DH92" i="16"/>
  <c r="DG92" i="16"/>
  <c r="DF92" i="16"/>
  <c r="DE92" i="16"/>
  <c r="DD92" i="16"/>
  <c r="DC92" i="16"/>
  <c r="FR91" i="16"/>
  <c r="FQ91" i="16"/>
  <c r="FP91" i="16"/>
  <c r="FO91" i="16"/>
  <c r="FN91" i="16"/>
  <c r="FM91" i="16"/>
  <c r="FL91" i="16"/>
  <c r="FK91" i="16"/>
  <c r="FJ91" i="16"/>
  <c r="FI91" i="16"/>
  <c r="FH91" i="16"/>
  <c r="FG91" i="16"/>
  <c r="BB91" i="16"/>
  <c r="AP91" i="16"/>
  <c r="AD91" i="16"/>
  <c r="DN90" i="16"/>
  <c r="DM90" i="16"/>
  <c r="DL90" i="16"/>
  <c r="DK90" i="16"/>
  <c r="DJ90" i="16"/>
  <c r="DI90" i="16"/>
  <c r="DH90" i="16"/>
  <c r="DG90" i="16"/>
  <c r="DF90" i="16"/>
  <c r="DE90" i="16"/>
  <c r="DD90" i="16"/>
  <c r="DC90" i="16"/>
  <c r="FR89" i="16"/>
  <c r="FQ89" i="16"/>
  <c r="FP89" i="16"/>
  <c r="FO89" i="16"/>
  <c r="FN89" i="16"/>
  <c r="FM89" i="16"/>
  <c r="FL89" i="16"/>
  <c r="FK89" i="16"/>
  <c r="FJ89" i="16"/>
  <c r="FI89" i="16"/>
  <c r="FH89" i="16"/>
  <c r="FG89" i="16"/>
  <c r="BB89" i="16"/>
  <c r="AP89" i="16"/>
  <c r="AD89" i="16"/>
  <c r="DN88" i="16"/>
  <c r="DM88" i="16"/>
  <c r="DL88" i="16"/>
  <c r="DK88" i="16"/>
  <c r="DJ88" i="16"/>
  <c r="DI88" i="16"/>
  <c r="DH88" i="16"/>
  <c r="DG88" i="16"/>
  <c r="DF88" i="16"/>
  <c r="DE88" i="16"/>
  <c r="DD88" i="16"/>
  <c r="DC88" i="16"/>
  <c r="FR87" i="16"/>
  <c r="FQ87" i="16"/>
  <c r="FP87" i="16"/>
  <c r="FO87" i="16"/>
  <c r="FN87" i="16"/>
  <c r="FM87" i="16"/>
  <c r="FL87" i="16"/>
  <c r="FK87" i="16"/>
  <c r="FJ87" i="16"/>
  <c r="FI87" i="16"/>
  <c r="FH87" i="16"/>
  <c r="FG87" i="16"/>
  <c r="BB87" i="16"/>
  <c r="AP87" i="16"/>
  <c r="AD87" i="16"/>
  <c r="DN86" i="16"/>
  <c r="DM86" i="16"/>
  <c r="DL86" i="16"/>
  <c r="DK86" i="16"/>
  <c r="DJ86" i="16"/>
  <c r="DI86" i="16"/>
  <c r="DH86" i="16"/>
  <c r="DG86" i="16"/>
  <c r="DF86" i="16"/>
  <c r="DE86" i="16"/>
  <c r="DD86" i="16"/>
  <c r="DC86" i="16"/>
  <c r="FR85" i="16"/>
  <c r="FQ85" i="16"/>
  <c r="FP85" i="16"/>
  <c r="FO85" i="16"/>
  <c r="FN85" i="16"/>
  <c r="FM85" i="16"/>
  <c r="FL85" i="16"/>
  <c r="FK85" i="16"/>
  <c r="FJ85" i="16"/>
  <c r="FI85" i="16"/>
  <c r="FH85" i="16"/>
  <c r="FG85" i="16"/>
  <c r="BB85" i="16"/>
  <c r="AP85" i="16"/>
  <c r="AD85" i="16"/>
  <c r="DN84" i="16"/>
  <c r="DM84" i="16"/>
  <c r="DL84" i="16"/>
  <c r="DK84" i="16"/>
  <c r="DJ84" i="16"/>
  <c r="DI84" i="16"/>
  <c r="DH84" i="16"/>
  <c r="DG84" i="16"/>
  <c r="DF84" i="16"/>
  <c r="DE84" i="16"/>
  <c r="DD84" i="16"/>
  <c r="DC84" i="16"/>
  <c r="FR83" i="16"/>
  <c r="FQ83" i="16"/>
  <c r="FP83" i="16"/>
  <c r="FO83" i="16"/>
  <c r="FN83" i="16"/>
  <c r="FM83" i="16"/>
  <c r="FL83" i="16"/>
  <c r="FK83" i="16"/>
  <c r="FJ83" i="16"/>
  <c r="FI83" i="16"/>
  <c r="FH83" i="16"/>
  <c r="FG83" i="16"/>
  <c r="BB83" i="16"/>
  <c r="AP83" i="16"/>
  <c r="AD83" i="16"/>
  <c r="DN82" i="16"/>
  <c r="DM82" i="16"/>
  <c r="DL82" i="16"/>
  <c r="DK82" i="16"/>
  <c r="DJ82" i="16"/>
  <c r="DI82" i="16"/>
  <c r="DH82" i="16"/>
  <c r="DG82" i="16"/>
  <c r="DF82" i="16"/>
  <c r="DE82" i="16"/>
  <c r="DD82" i="16"/>
  <c r="DC82" i="16"/>
  <c r="FR81" i="16"/>
  <c r="FQ81" i="16"/>
  <c r="FP81" i="16"/>
  <c r="FO81" i="16"/>
  <c r="FN81" i="16"/>
  <c r="FM81" i="16"/>
  <c r="FL81" i="16"/>
  <c r="FK81" i="16"/>
  <c r="FJ81" i="16"/>
  <c r="FI81" i="16"/>
  <c r="FH81" i="16"/>
  <c r="FG81" i="16"/>
  <c r="BB81" i="16"/>
  <c r="AP81" i="16"/>
  <c r="AD81" i="16"/>
  <c r="DN80" i="16"/>
  <c r="DM80" i="16"/>
  <c r="DL80" i="16"/>
  <c r="DK80" i="16"/>
  <c r="DJ80" i="16"/>
  <c r="DI80" i="16"/>
  <c r="DH80" i="16"/>
  <c r="DG80" i="16"/>
  <c r="DF80" i="16"/>
  <c r="DE80" i="16"/>
  <c r="DD80" i="16"/>
  <c r="DC80" i="16"/>
  <c r="FR79" i="16"/>
  <c r="FQ79" i="16"/>
  <c r="FP79" i="16"/>
  <c r="FO79" i="16"/>
  <c r="FN79" i="16"/>
  <c r="FM79" i="16"/>
  <c r="FL79" i="16"/>
  <c r="FK79" i="16"/>
  <c r="FJ79" i="16"/>
  <c r="FI79" i="16"/>
  <c r="FH79" i="16"/>
  <c r="FG79" i="16"/>
  <c r="BB79" i="16"/>
  <c r="AP79" i="16"/>
  <c r="AD79" i="16"/>
  <c r="DN78" i="16"/>
  <c r="DM78" i="16"/>
  <c r="DL78" i="16"/>
  <c r="DK78" i="16"/>
  <c r="DJ78" i="16"/>
  <c r="DI78" i="16"/>
  <c r="DH78" i="16"/>
  <c r="DG78" i="16"/>
  <c r="DF78" i="16"/>
  <c r="DE78" i="16"/>
  <c r="DD78" i="16"/>
  <c r="DC78" i="16"/>
  <c r="FR77" i="16"/>
  <c r="FQ77" i="16"/>
  <c r="FP77" i="16"/>
  <c r="FO77" i="16"/>
  <c r="FN77" i="16"/>
  <c r="FM77" i="16"/>
  <c r="FL77" i="16"/>
  <c r="FK77" i="16"/>
  <c r="FJ77" i="16"/>
  <c r="FI77" i="16"/>
  <c r="FH77" i="16"/>
  <c r="FG77" i="16"/>
  <c r="BB77" i="16"/>
  <c r="AP77" i="16"/>
  <c r="AD77" i="16"/>
  <c r="DN76" i="16"/>
  <c r="DM76" i="16"/>
  <c r="DL76" i="16"/>
  <c r="DK76" i="16"/>
  <c r="DJ76" i="16"/>
  <c r="DI76" i="16"/>
  <c r="DH76" i="16"/>
  <c r="DG76" i="16"/>
  <c r="DF76" i="16"/>
  <c r="DE76" i="16"/>
  <c r="DD76" i="16"/>
  <c r="DC76" i="16"/>
  <c r="FR75" i="16"/>
  <c r="FQ75" i="16"/>
  <c r="FP75" i="16"/>
  <c r="FO75" i="16"/>
  <c r="FN75" i="16"/>
  <c r="FM75" i="16"/>
  <c r="FL75" i="16"/>
  <c r="FK75" i="16"/>
  <c r="FJ75" i="16"/>
  <c r="FI75" i="16"/>
  <c r="FH75" i="16"/>
  <c r="FG75" i="16"/>
  <c r="BB75" i="16"/>
  <c r="AP75" i="16"/>
  <c r="AD75" i="16"/>
  <c r="DN74" i="16"/>
  <c r="DM74" i="16"/>
  <c r="DL74" i="16"/>
  <c r="DK74" i="16"/>
  <c r="DJ74" i="16"/>
  <c r="DI74" i="16"/>
  <c r="DH74" i="16"/>
  <c r="DG74" i="16"/>
  <c r="DF74" i="16"/>
  <c r="DE74" i="16"/>
  <c r="DD74" i="16"/>
  <c r="DC74" i="16"/>
  <c r="FR73" i="16"/>
  <c r="FQ73" i="16"/>
  <c r="FP73" i="16"/>
  <c r="FO73" i="16"/>
  <c r="FN73" i="16"/>
  <c r="FM73" i="16"/>
  <c r="FL73" i="16"/>
  <c r="FK73" i="16"/>
  <c r="FJ73" i="16"/>
  <c r="FI73" i="16"/>
  <c r="FH73" i="16"/>
  <c r="FG73" i="16"/>
  <c r="BB73" i="16"/>
  <c r="AP73" i="16"/>
  <c r="AD73" i="16"/>
  <c r="DN72" i="16"/>
  <c r="DM72" i="16"/>
  <c r="DL72" i="16"/>
  <c r="DK72" i="16"/>
  <c r="DJ72" i="16"/>
  <c r="DI72" i="16"/>
  <c r="DH72" i="16"/>
  <c r="DG72" i="16"/>
  <c r="DF72" i="16"/>
  <c r="DE72" i="16"/>
  <c r="DD72" i="16"/>
  <c r="DC72" i="16"/>
  <c r="FR71" i="16"/>
  <c r="FQ71" i="16"/>
  <c r="FP71" i="16"/>
  <c r="FO71" i="16"/>
  <c r="FN71" i="16"/>
  <c r="FM71" i="16"/>
  <c r="FL71" i="16"/>
  <c r="FK71" i="16"/>
  <c r="FJ71" i="16"/>
  <c r="FI71" i="16"/>
  <c r="FH71" i="16"/>
  <c r="FG71" i="16"/>
  <c r="BB71" i="16"/>
  <c r="AP71" i="16"/>
  <c r="AD71" i="16"/>
  <c r="DN70" i="16"/>
  <c r="DM70" i="16"/>
  <c r="DL70" i="16"/>
  <c r="DK70" i="16"/>
  <c r="DJ70" i="16"/>
  <c r="DI70" i="16"/>
  <c r="DH70" i="16"/>
  <c r="DG70" i="16"/>
  <c r="DF70" i="16"/>
  <c r="DE70" i="16"/>
  <c r="DD70" i="16"/>
  <c r="DC70" i="16"/>
  <c r="FR69" i="16"/>
  <c r="FQ69" i="16"/>
  <c r="FP69" i="16"/>
  <c r="FO69" i="16"/>
  <c r="FN69" i="16"/>
  <c r="FM69" i="16"/>
  <c r="FL69" i="16"/>
  <c r="FK69" i="16"/>
  <c r="FJ69" i="16"/>
  <c r="FI69" i="16"/>
  <c r="FH69" i="16"/>
  <c r="FG69" i="16"/>
  <c r="BB69" i="16"/>
  <c r="AP69" i="16"/>
  <c r="AD69" i="16"/>
  <c r="DN68" i="16"/>
  <c r="DM68" i="16"/>
  <c r="DL68" i="16"/>
  <c r="DK68" i="16"/>
  <c r="DJ68" i="16"/>
  <c r="DI68" i="16"/>
  <c r="DH68" i="16"/>
  <c r="DG68" i="16"/>
  <c r="DF68" i="16"/>
  <c r="DE68" i="16"/>
  <c r="DD68" i="16"/>
  <c r="DC68" i="16"/>
  <c r="FR67" i="16"/>
  <c r="FQ67" i="16"/>
  <c r="FP67" i="16"/>
  <c r="FO67" i="16"/>
  <c r="FN67" i="16"/>
  <c r="FM67" i="16"/>
  <c r="FL67" i="16"/>
  <c r="FK67" i="16"/>
  <c r="FJ67" i="16"/>
  <c r="FI67" i="16"/>
  <c r="FH67" i="16"/>
  <c r="FG67" i="16"/>
  <c r="BB67" i="16"/>
  <c r="AP67" i="16"/>
  <c r="AD67" i="16"/>
  <c r="DN66" i="16"/>
  <c r="DM66" i="16"/>
  <c r="DL66" i="16"/>
  <c r="DK66" i="16"/>
  <c r="DJ66" i="16"/>
  <c r="DI66" i="16"/>
  <c r="DH66" i="16"/>
  <c r="DG66" i="16"/>
  <c r="DF66" i="16"/>
  <c r="DE66" i="16"/>
  <c r="DD66" i="16"/>
  <c r="DC66" i="16"/>
  <c r="FR65" i="16"/>
  <c r="FQ65" i="16"/>
  <c r="FP65" i="16"/>
  <c r="FO65" i="16"/>
  <c r="FN65" i="16"/>
  <c r="FM65" i="16"/>
  <c r="FL65" i="16"/>
  <c r="FK65" i="16"/>
  <c r="FJ65" i="16"/>
  <c r="FI65" i="16"/>
  <c r="FH65" i="16"/>
  <c r="FG65" i="16"/>
  <c r="BB65" i="16"/>
  <c r="AP65" i="16"/>
  <c r="AD65" i="16"/>
  <c r="DN64" i="16"/>
  <c r="DM64" i="16"/>
  <c r="DL64" i="16"/>
  <c r="DK64" i="16"/>
  <c r="DJ64" i="16"/>
  <c r="DI64" i="16"/>
  <c r="DH64" i="16"/>
  <c r="DG64" i="16"/>
  <c r="DF64" i="16"/>
  <c r="DE64" i="16"/>
  <c r="DD64" i="16"/>
  <c r="DC64" i="16"/>
  <c r="FR63" i="16"/>
  <c r="FQ63" i="16"/>
  <c r="FP63" i="16"/>
  <c r="FO63" i="16"/>
  <c r="FN63" i="16"/>
  <c r="FM63" i="16"/>
  <c r="FL63" i="16"/>
  <c r="FK63" i="16"/>
  <c r="FJ63" i="16"/>
  <c r="FI63" i="16"/>
  <c r="FH63" i="16"/>
  <c r="FG63" i="16"/>
  <c r="BB63" i="16"/>
  <c r="AP63" i="16"/>
  <c r="AD63" i="16"/>
  <c r="DN62" i="16"/>
  <c r="DM62" i="16"/>
  <c r="DL62" i="16"/>
  <c r="DK62" i="16"/>
  <c r="DJ62" i="16"/>
  <c r="DI62" i="16"/>
  <c r="DH62" i="16"/>
  <c r="DG62" i="16"/>
  <c r="DF62" i="16"/>
  <c r="DE62" i="16"/>
  <c r="DD62" i="16"/>
  <c r="DC62" i="16"/>
  <c r="FR61" i="16"/>
  <c r="FQ61" i="16"/>
  <c r="FP61" i="16"/>
  <c r="FO61" i="16"/>
  <c r="FN61" i="16"/>
  <c r="FM61" i="16"/>
  <c r="FL61" i="16"/>
  <c r="FK61" i="16"/>
  <c r="FJ61" i="16"/>
  <c r="FI61" i="16"/>
  <c r="FH61" i="16"/>
  <c r="FG61" i="16"/>
  <c r="BB61" i="16"/>
  <c r="AP61" i="16"/>
  <c r="AD61" i="16"/>
  <c r="DN60" i="16"/>
  <c r="DM60" i="16"/>
  <c r="DL60" i="16"/>
  <c r="DK60" i="16"/>
  <c r="DJ60" i="16"/>
  <c r="DI60" i="16"/>
  <c r="DH60" i="16"/>
  <c r="DG60" i="16"/>
  <c r="DF60" i="16"/>
  <c r="DE60" i="16"/>
  <c r="DD60" i="16"/>
  <c r="DC60" i="16"/>
  <c r="FR59" i="16"/>
  <c r="FQ59" i="16"/>
  <c r="FP59" i="16"/>
  <c r="FO59" i="16"/>
  <c r="FN59" i="16"/>
  <c r="FM59" i="16"/>
  <c r="FL59" i="16"/>
  <c r="FK59" i="16"/>
  <c r="FJ59" i="16"/>
  <c r="FI59" i="16"/>
  <c r="FH59" i="16"/>
  <c r="FG59" i="16"/>
  <c r="BB59" i="16"/>
  <c r="AP59" i="16"/>
  <c r="AD59" i="16"/>
  <c r="DN58" i="16"/>
  <c r="DM58" i="16"/>
  <c r="DL58" i="16"/>
  <c r="DK58" i="16"/>
  <c r="DJ58" i="16"/>
  <c r="DI58" i="16"/>
  <c r="DH58" i="16"/>
  <c r="DG58" i="16"/>
  <c r="DF58" i="16"/>
  <c r="DE58" i="16"/>
  <c r="DD58" i="16"/>
  <c r="DC58" i="16"/>
  <c r="FR57" i="16"/>
  <c r="FQ57" i="16"/>
  <c r="FP57" i="16"/>
  <c r="FO57" i="16"/>
  <c r="FN57" i="16"/>
  <c r="FM57" i="16"/>
  <c r="FL57" i="16"/>
  <c r="FK57" i="16"/>
  <c r="FJ57" i="16"/>
  <c r="FI57" i="16"/>
  <c r="FH57" i="16"/>
  <c r="FG57" i="16"/>
  <c r="BB57" i="16"/>
  <c r="AP57" i="16"/>
  <c r="AD57" i="16"/>
  <c r="DN56" i="16"/>
  <c r="DM56" i="16"/>
  <c r="DL56" i="16"/>
  <c r="DK56" i="16"/>
  <c r="DJ56" i="16"/>
  <c r="DI56" i="16"/>
  <c r="DH56" i="16"/>
  <c r="DG56" i="16"/>
  <c r="DF56" i="16"/>
  <c r="DE56" i="16"/>
  <c r="DD56" i="16"/>
  <c r="DC56" i="16"/>
  <c r="FR55" i="16"/>
  <c r="FQ55" i="16"/>
  <c r="FP55" i="16"/>
  <c r="FO55" i="16"/>
  <c r="FN55" i="16"/>
  <c r="FM55" i="16"/>
  <c r="FL55" i="16"/>
  <c r="FK55" i="16"/>
  <c r="FJ55" i="16"/>
  <c r="FI55" i="16"/>
  <c r="FH55" i="16"/>
  <c r="FG55" i="16"/>
  <c r="BB55" i="16"/>
  <c r="AP55" i="16"/>
  <c r="AD55" i="16"/>
  <c r="DN54" i="16"/>
  <c r="DM54" i="16"/>
  <c r="DL54" i="16"/>
  <c r="DK54" i="16"/>
  <c r="DJ54" i="16"/>
  <c r="DI54" i="16"/>
  <c r="DH54" i="16"/>
  <c r="DG54" i="16"/>
  <c r="DF54" i="16"/>
  <c r="DE54" i="16"/>
  <c r="DD54" i="16"/>
  <c r="DC54" i="16"/>
  <c r="FR53" i="16"/>
  <c r="FQ53" i="16"/>
  <c r="FP53" i="16"/>
  <c r="FO53" i="16"/>
  <c r="FN53" i="16"/>
  <c r="FM53" i="16"/>
  <c r="FL53" i="16"/>
  <c r="FK53" i="16"/>
  <c r="FJ53" i="16"/>
  <c r="FI53" i="16"/>
  <c r="FH53" i="16"/>
  <c r="FG53" i="16"/>
  <c r="BB53" i="16"/>
  <c r="AP53" i="16"/>
  <c r="AD53" i="16"/>
  <c r="DN52" i="16"/>
  <c r="DM52" i="16"/>
  <c r="DL52" i="16"/>
  <c r="DK52" i="16"/>
  <c r="DJ52" i="16"/>
  <c r="DI52" i="16"/>
  <c r="DH52" i="16"/>
  <c r="DG52" i="16"/>
  <c r="DF52" i="16"/>
  <c r="DE52" i="16"/>
  <c r="DD52" i="16"/>
  <c r="DC52" i="16"/>
  <c r="FR51" i="16"/>
  <c r="FQ51" i="16"/>
  <c r="FP51" i="16"/>
  <c r="FO51" i="16"/>
  <c r="FN51" i="16"/>
  <c r="FM51" i="16"/>
  <c r="FL51" i="16"/>
  <c r="FK51" i="16"/>
  <c r="FJ51" i="16"/>
  <c r="FI51" i="16"/>
  <c r="FH51" i="16"/>
  <c r="FG51" i="16"/>
  <c r="BB51" i="16"/>
  <c r="AP51" i="16"/>
  <c r="AD51" i="16"/>
  <c r="DN50" i="16"/>
  <c r="DM50" i="16"/>
  <c r="DL50" i="16"/>
  <c r="DK50" i="16"/>
  <c r="DJ50" i="16"/>
  <c r="DI50" i="16"/>
  <c r="DH50" i="16"/>
  <c r="DG50" i="16"/>
  <c r="DF50" i="16"/>
  <c r="DE50" i="16"/>
  <c r="DD50" i="16"/>
  <c r="DC50" i="16"/>
  <c r="FR49" i="16"/>
  <c r="FQ49" i="16"/>
  <c r="FP49" i="16"/>
  <c r="FO49" i="16"/>
  <c r="FN49" i="16"/>
  <c r="FM49" i="16"/>
  <c r="FL49" i="16"/>
  <c r="FK49" i="16"/>
  <c r="FJ49" i="16"/>
  <c r="FI49" i="16"/>
  <c r="FH49" i="16"/>
  <c r="FG49" i="16"/>
  <c r="BB49" i="16"/>
  <c r="AP49" i="16"/>
  <c r="AD49" i="16"/>
  <c r="DN48" i="16"/>
  <c r="DM48" i="16"/>
  <c r="DL48" i="16"/>
  <c r="DK48" i="16"/>
  <c r="DJ48" i="16"/>
  <c r="DI48" i="16"/>
  <c r="DH48" i="16"/>
  <c r="DG48" i="16"/>
  <c r="DF48" i="16"/>
  <c r="DE48" i="16"/>
  <c r="DD48" i="16"/>
  <c r="DC48" i="16"/>
  <c r="FR47" i="16"/>
  <c r="FQ47" i="16"/>
  <c r="FP47" i="16"/>
  <c r="FO47" i="16"/>
  <c r="FN47" i="16"/>
  <c r="FM47" i="16"/>
  <c r="FL47" i="16"/>
  <c r="FK47" i="16"/>
  <c r="FJ47" i="16"/>
  <c r="FI47" i="16"/>
  <c r="FH47" i="16"/>
  <c r="FG47" i="16"/>
  <c r="BB47" i="16"/>
  <c r="AP47" i="16"/>
  <c r="AD47" i="16"/>
  <c r="DN46" i="16"/>
  <c r="DM46" i="16"/>
  <c r="DL46" i="16"/>
  <c r="DK46" i="16"/>
  <c r="DJ46" i="16"/>
  <c r="DI46" i="16"/>
  <c r="DH46" i="16"/>
  <c r="DG46" i="16"/>
  <c r="DF46" i="16"/>
  <c r="DE46" i="16"/>
  <c r="DD46" i="16"/>
  <c r="DC46" i="16"/>
  <c r="FR45" i="16"/>
  <c r="FQ45" i="16"/>
  <c r="FP45" i="16"/>
  <c r="FO45" i="16"/>
  <c r="FN45" i="16"/>
  <c r="FM45" i="16"/>
  <c r="FL45" i="16"/>
  <c r="FK45" i="16"/>
  <c r="FJ45" i="16"/>
  <c r="FI45" i="16"/>
  <c r="FH45" i="16"/>
  <c r="FG45" i="16"/>
  <c r="BB45" i="16"/>
  <c r="AP45" i="16"/>
  <c r="AD45" i="16"/>
  <c r="DN44" i="16"/>
  <c r="DM44" i="16"/>
  <c r="DL44" i="16"/>
  <c r="DK44" i="16"/>
  <c r="DJ44" i="16"/>
  <c r="DI44" i="16"/>
  <c r="DH44" i="16"/>
  <c r="DG44" i="16"/>
  <c r="DF44" i="16"/>
  <c r="DE44" i="16"/>
  <c r="DD44" i="16"/>
  <c r="DC44" i="16"/>
  <c r="FR43" i="16"/>
  <c r="FQ43" i="16"/>
  <c r="FP43" i="16"/>
  <c r="FO43" i="16"/>
  <c r="FN43" i="16"/>
  <c r="FM43" i="16"/>
  <c r="FL43" i="16"/>
  <c r="FK43" i="16"/>
  <c r="FJ43" i="16"/>
  <c r="FI43" i="16"/>
  <c r="FH43" i="16"/>
  <c r="FG43" i="16"/>
  <c r="BB43" i="16"/>
  <c r="AP43" i="16"/>
  <c r="AD43" i="16"/>
  <c r="DN42" i="16"/>
  <c r="DM42" i="16"/>
  <c r="DL42" i="16"/>
  <c r="DK42" i="16"/>
  <c r="DJ42" i="16"/>
  <c r="DI42" i="16"/>
  <c r="DH42" i="16"/>
  <c r="DG42" i="16"/>
  <c r="DF42" i="16"/>
  <c r="DE42" i="16"/>
  <c r="DD42" i="16"/>
  <c r="DC42" i="16"/>
  <c r="FR41" i="16"/>
  <c r="FQ41" i="16"/>
  <c r="FP41" i="16"/>
  <c r="FO41" i="16"/>
  <c r="FN41" i="16"/>
  <c r="FM41" i="16"/>
  <c r="FL41" i="16"/>
  <c r="FK41" i="16"/>
  <c r="FJ41" i="16"/>
  <c r="FI41" i="16"/>
  <c r="FH41" i="16"/>
  <c r="FG41" i="16"/>
  <c r="BB41" i="16"/>
  <c r="AP41" i="16"/>
  <c r="AD41" i="16"/>
  <c r="DN40" i="16"/>
  <c r="DM40" i="16"/>
  <c r="DL40" i="16"/>
  <c r="DK40" i="16"/>
  <c r="DJ40" i="16"/>
  <c r="DI40" i="16"/>
  <c r="DH40" i="16"/>
  <c r="DG40" i="16"/>
  <c r="DF40" i="16"/>
  <c r="DE40" i="16"/>
  <c r="DD40" i="16"/>
  <c r="DC40" i="16"/>
  <c r="FR39" i="16"/>
  <c r="FQ39" i="16"/>
  <c r="FP39" i="16"/>
  <c r="FO39" i="16"/>
  <c r="FN39" i="16"/>
  <c r="FM39" i="16"/>
  <c r="FL39" i="16"/>
  <c r="FK39" i="16"/>
  <c r="FJ39" i="16"/>
  <c r="FI39" i="16"/>
  <c r="FH39" i="16"/>
  <c r="FG39" i="16"/>
  <c r="BB39" i="16"/>
  <c r="AP39" i="16"/>
  <c r="AD39" i="16"/>
  <c r="DN38" i="16"/>
  <c r="DM38" i="16"/>
  <c r="DL38" i="16"/>
  <c r="DK38" i="16"/>
  <c r="DJ38" i="16"/>
  <c r="DI38" i="16"/>
  <c r="DH38" i="16"/>
  <c r="DG38" i="16"/>
  <c r="DF38" i="16"/>
  <c r="DE38" i="16"/>
  <c r="DD38" i="16"/>
  <c r="DC38" i="16"/>
  <c r="FR37" i="16"/>
  <c r="FQ37" i="16"/>
  <c r="FP37" i="16"/>
  <c r="FO37" i="16"/>
  <c r="FN37" i="16"/>
  <c r="FM37" i="16"/>
  <c r="FL37" i="16"/>
  <c r="FK37" i="16"/>
  <c r="FJ37" i="16"/>
  <c r="FI37" i="16"/>
  <c r="FH37" i="16"/>
  <c r="FG37" i="16"/>
  <c r="BB37" i="16"/>
  <c r="AP37" i="16"/>
  <c r="AD37" i="16"/>
  <c r="DN36" i="16"/>
  <c r="DM36" i="16"/>
  <c r="DL36" i="16"/>
  <c r="DK36" i="16"/>
  <c r="DJ36" i="16"/>
  <c r="DI36" i="16"/>
  <c r="DH36" i="16"/>
  <c r="DG36" i="16"/>
  <c r="DF36" i="16"/>
  <c r="DE36" i="16"/>
  <c r="DD36" i="16"/>
  <c r="DC36" i="16"/>
  <c r="FR35" i="16"/>
  <c r="FQ35" i="16"/>
  <c r="FP35" i="16"/>
  <c r="FO35" i="16"/>
  <c r="FN35" i="16"/>
  <c r="FM35" i="16"/>
  <c r="FL35" i="16"/>
  <c r="FK35" i="16"/>
  <c r="FJ35" i="16"/>
  <c r="FI35" i="16"/>
  <c r="FH35" i="16"/>
  <c r="FG35" i="16"/>
  <c r="BB35" i="16"/>
  <c r="AP35" i="16"/>
  <c r="AD35" i="16"/>
  <c r="DN34" i="16"/>
  <c r="DM34" i="16"/>
  <c r="DL34" i="16"/>
  <c r="DK34" i="16"/>
  <c r="DJ34" i="16"/>
  <c r="DI34" i="16"/>
  <c r="DH34" i="16"/>
  <c r="DG34" i="16"/>
  <c r="DF34" i="16"/>
  <c r="DE34" i="16"/>
  <c r="DD34" i="16"/>
  <c r="DC34" i="16"/>
  <c r="FR33" i="16"/>
  <c r="FQ33" i="16"/>
  <c r="FP33" i="16"/>
  <c r="FO33" i="16"/>
  <c r="FN33" i="16"/>
  <c r="FM33" i="16"/>
  <c r="FL33" i="16"/>
  <c r="FK33" i="16"/>
  <c r="FJ33" i="16"/>
  <c r="FI33" i="16"/>
  <c r="FH33" i="16"/>
  <c r="FG33" i="16"/>
  <c r="BB33" i="16"/>
  <c r="AP33" i="16"/>
  <c r="AD33" i="16"/>
  <c r="DN32" i="16"/>
  <c r="DM32" i="16"/>
  <c r="DL32" i="16"/>
  <c r="DK32" i="16"/>
  <c r="DJ32" i="16"/>
  <c r="DI32" i="16"/>
  <c r="DH32" i="16"/>
  <c r="DG32" i="16"/>
  <c r="DF32" i="16"/>
  <c r="DE32" i="16"/>
  <c r="DD32" i="16"/>
  <c r="DC32" i="16"/>
  <c r="FR31" i="16"/>
  <c r="FQ31" i="16"/>
  <c r="FP31" i="16"/>
  <c r="FO31" i="16"/>
  <c r="FN31" i="16"/>
  <c r="FM31" i="16"/>
  <c r="FL31" i="16"/>
  <c r="FK31" i="16"/>
  <c r="FJ31" i="16"/>
  <c r="FI31" i="16"/>
  <c r="FH31" i="16"/>
  <c r="FG31" i="16"/>
  <c r="BB31" i="16"/>
  <c r="AP31" i="16"/>
  <c r="AD31" i="16"/>
  <c r="DN30" i="16"/>
  <c r="DM30" i="16"/>
  <c r="DL30" i="16"/>
  <c r="DK30" i="16"/>
  <c r="DJ30" i="16"/>
  <c r="DI30" i="16"/>
  <c r="DH30" i="16"/>
  <c r="DG30" i="16"/>
  <c r="DF30" i="16"/>
  <c r="DE30" i="16"/>
  <c r="DD30" i="16"/>
  <c r="DC30" i="16"/>
  <c r="FR29" i="16"/>
  <c r="FQ29" i="16"/>
  <c r="FP29" i="16"/>
  <c r="FO29" i="16"/>
  <c r="FN29" i="16"/>
  <c r="FM29" i="16"/>
  <c r="FL29" i="16"/>
  <c r="FK29" i="16"/>
  <c r="FJ29" i="16"/>
  <c r="FI29" i="16"/>
  <c r="FH29" i="16"/>
  <c r="FG29" i="16"/>
  <c r="BB29" i="16"/>
  <c r="AP29" i="16"/>
  <c r="AD29" i="16"/>
  <c r="DN28" i="16"/>
  <c r="DM28" i="16"/>
  <c r="DL28" i="16"/>
  <c r="DK28" i="16"/>
  <c r="DJ28" i="16"/>
  <c r="DI28" i="16"/>
  <c r="DH28" i="16"/>
  <c r="DG28" i="16"/>
  <c r="DF28" i="16"/>
  <c r="DE28" i="16"/>
  <c r="DD28" i="16"/>
  <c r="DC28" i="16"/>
  <c r="FR27" i="16"/>
  <c r="FQ27" i="16"/>
  <c r="FP27" i="16"/>
  <c r="FO27" i="16"/>
  <c r="FN27" i="16"/>
  <c r="FM27" i="16"/>
  <c r="FL27" i="16"/>
  <c r="FK27" i="16"/>
  <c r="FJ27" i="16"/>
  <c r="FI27" i="16"/>
  <c r="FH27" i="16"/>
  <c r="FG27" i="16"/>
  <c r="BB27" i="16"/>
  <c r="AP27" i="16"/>
  <c r="AD27" i="16"/>
  <c r="DN26" i="16"/>
  <c r="DM26" i="16"/>
  <c r="DL26" i="16"/>
  <c r="DK26" i="16"/>
  <c r="DJ26" i="16"/>
  <c r="DI26" i="16"/>
  <c r="DH26" i="16"/>
  <c r="DG26" i="16"/>
  <c r="DF26" i="16"/>
  <c r="DE26" i="16"/>
  <c r="DD26" i="16"/>
  <c r="DC26" i="16"/>
  <c r="FR25" i="16"/>
  <c r="FQ25" i="16"/>
  <c r="FP25" i="16"/>
  <c r="FO25" i="16"/>
  <c r="FN25" i="16"/>
  <c r="FM25" i="16"/>
  <c r="FL25" i="16"/>
  <c r="FK25" i="16"/>
  <c r="FJ25" i="16"/>
  <c r="FI25" i="16"/>
  <c r="FH25" i="16"/>
  <c r="FG25" i="16"/>
  <c r="BB25" i="16"/>
  <c r="AP25" i="16"/>
  <c r="AD25" i="16"/>
  <c r="DN24" i="16"/>
  <c r="DM24" i="16"/>
  <c r="DL24" i="16"/>
  <c r="DK24" i="16"/>
  <c r="DJ24" i="16"/>
  <c r="DI24" i="16"/>
  <c r="DH24" i="16"/>
  <c r="DG24" i="16"/>
  <c r="DF24" i="16"/>
  <c r="DE24" i="16"/>
  <c r="DD24" i="16"/>
  <c r="DC24" i="16"/>
  <c r="FR23" i="16"/>
  <c r="FQ23" i="16"/>
  <c r="FP23" i="16"/>
  <c r="FO23" i="16"/>
  <c r="FN23" i="16"/>
  <c r="FM23" i="16"/>
  <c r="FL23" i="16"/>
  <c r="FK23" i="16"/>
  <c r="FJ23" i="16"/>
  <c r="FI23" i="16"/>
  <c r="FH23" i="16"/>
  <c r="FG23" i="16"/>
  <c r="BB23" i="16"/>
  <c r="AP23" i="16"/>
  <c r="AD23" i="16"/>
  <c r="DN22" i="16"/>
  <c r="DM22" i="16"/>
  <c r="DL22" i="16"/>
  <c r="DK22" i="16"/>
  <c r="DJ22" i="16"/>
  <c r="DI22" i="16"/>
  <c r="DH22" i="16"/>
  <c r="DG22" i="16"/>
  <c r="DF22" i="16"/>
  <c r="DE22" i="16"/>
  <c r="DD22" i="16"/>
  <c r="DC22" i="16"/>
  <c r="FR21" i="16"/>
  <c r="FQ21" i="16"/>
  <c r="FP21" i="16"/>
  <c r="FO21" i="16"/>
  <c r="FN21" i="16"/>
  <c r="FM21" i="16"/>
  <c r="FL21" i="16"/>
  <c r="FK21" i="16"/>
  <c r="FJ21" i="16"/>
  <c r="FI21" i="16"/>
  <c r="FH21" i="16"/>
  <c r="FG21" i="16"/>
  <c r="BB21" i="16"/>
  <c r="AP21" i="16"/>
  <c r="AD21" i="16"/>
  <c r="DN20" i="16"/>
  <c r="DM20" i="16"/>
  <c r="DL20" i="16"/>
  <c r="DK20" i="16"/>
  <c r="DJ20" i="16"/>
  <c r="DI20" i="16"/>
  <c r="DH20" i="16"/>
  <c r="DG20" i="16"/>
  <c r="DF20" i="16"/>
  <c r="DE20" i="16"/>
  <c r="DD20" i="16"/>
  <c r="DC20" i="16"/>
  <c r="FR19" i="16"/>
  <c r="FQ19" i="16"/>
  <c r="FP19" i="16"/>
  <c r="FO19" i="16"/>
  <c r="FN19" i="16"/>
  <c r="FM19" i="16"/>
  <c r="FL19" i="16"/>
  <c r="FK19" i="16"/>
  <c r="FJ19" i="16"/>
  <c r="FI19" i="16"/>
  <c r="FH19" i="16"/>
  <c r="FG19" i="16"/>
  <c r="BB19" i="16"/>
  <c r="AP19" i="16"/>
  <c r="AD19" i="16"/>
  <c r="DN18" i="16"/>
  <c r="DM18" i="16"/>
  <c r="DL18" i="16"/>
  <c r="DK18" i="16"/>
  <c r="DJ18" i="16"/>
  <c r="DI18" i="16"/>
  <c r="DH18" i="16"/>
  <c r="DG18" i="16"/>
  <c r="DF18" i="16"/>
  <c r="DE18" i="16"/>
  <c r="DD18" i="16"/>
  <c r="DC18" i="16"/>
  <c r="FR17" i="16"/>
  <c r="FQ17" i="16"/>
  <c r="FP17" i="16"/>
  <c r="FO17" i="16"/>
  <c r="FN17" i="16"/>
  <c r="FM17" i="16"/>
  <c r="FL17" i="16"/>
  <c r="FK17" i="16"/>
  <c r="FJ17" i="16"/>
  <c r="FI17" i="16"/>
  <c r="FH17" i="16"/>
  <c r="FG17" i="16"/>
  <c r="BB17" i="16"/>
  <c r="AP17" i="16"/>
  <c r="AD17" i="16"/>
  <c r="DN16" i="16"/>
  <c r="DM16" i="16"/>
  <c r="DL16" i="16"/>
  <c r="DK16" i="16"/>
  <c r="DJ16" i="16"/>
  <c r="DI16" i="16"/>
  <c r="DH16" i="16"/>
  <c r="DG16" i="16"/>
  <c r="DF16" i="16"/>
  <c r="DE16" i="16"/>
  <c r="DD16" i="16"/>
  <c r="DC16" i="16"/>
  <c r="FR15" i="16"/>
  <c r="FQ15" i="16"/>
  <c r="FP15" i="16"/>
  <c r="FO15" i="16"/>
  <c r="FN15" i="16"/>
  <c r="FM15" i="16"/>
  <c r="FL15" i="16"/>
  <c r="FK15" i="16"/>
  <c r="FJ15" i="16"/>
  <c r="FI15" i="16"/>
  <c r="FH15" i="16"/>
  <c r="FG15" i="16"/>
  <c r="BB15" i="16"/>
  <c r="AP15" i="16"/>
  <c r="AD15" i="16"/>
  <c r="DN14" i="16"/>
  <c r="DM14" i="16"/>
  <c r="DL14" i="16"/>
  <c r="DK14" i="16"/>
  <c r="DJ14" i="16"/>
  <c r="DI14" i="16"/>
  <c r="DH14" i="16"/>
  <c r="DG14" i="16"/>
  <c r="DF14" i="16"/>
  <c r="DE14" i="16"/>
  <c r="DD14" i="16"/>
  <c r="DC14" i="16"/>
  <c r="FR13" i="16"/>
  <c r="FQ13" i="16"/>
  <c r="FP13" i="16"/>
  <c r="FO13" i="16"/>
  <c r="FN13" i="16"/>
  <c r="FM13" i="16"/>
  <c r="FL13" i="16"/>
  <c r="FK13" i="16"/>
  <c r="FJ13" i="16"/>
  <c r="FI13" i="16"/>
  <c r="FH13" i="16"/>
  <c r="FG13" i="16"/>
  <c r="BB13" i="16"/>
  <c r="AP13" i="16"/>
  <c r="AD13" i="16"/>
  <c r="DN12" i="16"/>
  <c r="DM12" i="16"/>
  <c r="DL12" i="16"/>
  <c r="DK12" i="16"/>
  <c r="DJ12" i="16"/>
  <c r="DI12" i="16"/>
  <c r="DH12" i="16"/>
  <c r="DG12" i="16"/>
  <c r="DF12" i="16"/>
  <c r="DE12" i="16"/>
  <c r="DD12" i="16"/>
  <c r="DC12" i="16"/>
  <c r="FR11" i="16"/>
  <c r="FQ11" i="16"/>
  <c r="FP11" i="16"/>
  <c r="FO11" i="16"/>
  <c r="FN11" i="16"/>
  <c r="FM11" i="16"/>
  <c r="FL11" i="16"/>
  <c r="FK11" i="16"/>
  <c r="FJ11" i="16"/>
  <c r="FI11" i="16"/>
  <c r="FH11" i="16"/>
  <c r="FG11" i="16"/>
  <c r="BB11" i="16"/>
  <c r="AP11" i="16"/>
  <c r="AD11" i="16"/>
  <c r="B10" i="22"/>
  <c r="BS252" i="25"/>
  <c r="BL252" i="25"/>
  <c r="BC252" i="25"/>
  <c r="AV252" i="25"/>
  <c r="AN252" i="25"/>
  <c r="AG252" i="25"/>
  <c r="Y252" i="25"/>
  <c r="V252" i="25"/>
  <c r="N252" i="25"/>
  <c r="K252" i="25"/>
  <c r="D252" i="25"/>
  <c r="C252" i="25"/>
  <c r="BS251" i="25"/>
  <c r="BL251" i="25"/>
  <c r="BC251" i="25"/>
  <c r="AV251" i="25"/>
  <c r="AN251" i="25"/>
  <c r="AG251" i="25"/>
  <c r="Y251" i="25"/>
  <c r="V251" i="25"/>
  <c r="N251" i="25"/>
  <c r="K251" i="25"/>
  <c r="D251" i="25"/>
  <c r="C251" i="25"/>
  <c r="BS250" i="25"/>
  <c r="BL250" i="25"/>
  <c r="BC250" i="25"/>
  <c r="AV250" i="25"/>
  <c r="AN250" i="25"/>
  <c r="AG250" i="25"/>
  <c r="Y250" i="25"/>
  <c r="V250" i="25"/>
  <c r="N250" i="25"/>
  <c r="K250" i="25"/>
  <c r="D250" i="25"/>
  <c r="C250" i="25"/>
  <c r="BS245" i="25"/>
  <c r="BL245" i="25"/>
  <c r="BC245" i="25"/>
  <c r="AV245" i="25"/>
  <c r="AN245" i="25"/>
  <c r="AG245" i="25"/>
  <c r="Y245" i="25"/>
  <c r="V245" i="25"/>
  <c r="N245" i="25"/>
  <c r="K245" i="25"/>
  <c r="D245" i="25"/>
  <c r="C245" i="25"/>
  <c r="BS244" i="25"/>
  <c r="BL244" i="25"/>
  <c r="BC244" i="25"/>
  <c r="AV244" i="25"/>
  <c r="AN244" i="25"/>
  <c r="AG244" i="25"/>
  <c r="Y244" i="25"/>
  <c r="V244" i="25"/>
  <c r="N244" i="25"/>
  <c r="K244" i="25"/>
  <c r="D244" i="25"/>
  <c r="C244" i="25"/>
  <c r="BS243" i="25"/>
  <c r="BL243" i="25"/>
  <c r="BC243" i="25"/>
  <c r="AV243" i="25"/>
  <c r="AN243" i="25"/>
  <c r="AG243" i="25"/>
  <c r="Y243" i="25"/>
  <c r="V243" i="25"/>
  <c r="N243" i="25"/>
  <c r="K243" i="25"/>
  <c r="D243" i="25"/>
  <c r="C243" i="25"/>
  <c r="BS242" i="25"/>
  <c r="BL242" i="25"/>
  <c r="BC242" i="25"/>
  <c r="AV242" i="25"/>
  <c r="AN242" i="25"/>
  <c r="AG242" i="25"/>
  <c r="Y242" i="25"/>
  <c r="V242" i="25"/>
  <c r="N242" i="25"/>
  <c r="K242" i="25"/>
  <c r="D242" i="25"/>
  <c r="C242" i="25"/>
  <c r="BS241" i="25"/>
  <c r="BL241" i="25"/>
  <c r="BC241" i="25"/>
  <c r="AV241" i="25"/>
  <c r="AN241" i="25"/>
  <c r="AG241" i="25"/>
  <c r="Y241" i="25"/>
  <c r="V241" i="25"/>
  <c r="N241" i="25"/>
  <c r="K241" i="25"/>
  <c r="D241" i="25"/>
  <c r="C241" i="25"/>
  <c r="BS240" i="25"/>
  <c r="BL240" i="25"/>
  <c r="BC240" i="25"/>
  <c r="AV240" i="25"/>
  <c r="AN240" i="25"/>
  <c r="AG240" i="25"/>
  <c r="Y240" i="25"/>
  <c r="V240" i="25"/>
  <c r="N240" i="25"/>
  <c r="K240" i="25"/>
  <c r="D240" i="25"/>
  <c r="C240" i="25"/>
  <c r="BS239" i="25"/>
  <c r="BL239" i="25"/>
  <c r="BC239" i="25"/>
  <c r="AV239" i="25"/>
  <c r="AN239" i="25"/>
  <c r="AG239" i="25"/>
  <c r="Y239" i="25"/>
  <c r="V239" i="25"/>
  <c r="N239" i="25"/>
  <c r="K239" i="25"/>
  <c r="D239" i="25"/>
  <c r="C239" i="25"/>
  <c r="BS238" i="25"/>
  <c r="BL238" i="25"/>
  <c r="BC238" i="25"/>
  <c r="AV238" i="25"/>
  <c r="AN238" i="25"/>
  <c r="AG238" i="25"/>
  <c r="Y238" i="25"/>
  <c r="V238" i="25"/>
  <c r="N238" i="25"/>
  <c r="K238" i="25"/>
  <c r="D238" i="25"/>
  <c r="C238" i="25"/>
  <c r="BS237" i="25"/>
  <c r="BL237" i="25"/>
  <c r="BC237" i="25"/>
  <c r="AV237" i="25"/>
  <c r="AN237" i="25"/>
  <c r="AG237" i="25"/>
  <c r="Y237" i="25"/>
  <c r="V237" i="25"/>
  <c r="N237" i="25"/>
  <c r="K237" i="25"/>
  <c r="D237" i="25"/>
  <c r="C237" i="25"/>
  <c r="BS236" i="25"/>
  <c r="BL236" i="25"/>
  <c r="BC236" i="25"/>
  <c r="AV236" i="25"/>
  <c r="AN236" i="25"/>
  <c r="AG236" i="25"/>
  <c r="Y236" i="25"/>
  <c r="V236" i="25"/>
  <c r="N236" i="25"/>
  <c r="K236" i="25"/>
  <c r="D236" i="25"/>
  <c r="C236" i="25"/>
  <c r="BS235" i="25"/>
  <c r="BL235" i="25"/>
  <c r="BC235" i="25"/>
  <c r="AV235" i="25"/>
  <c r="AN235" i="25"/>
  <c r="AG235" i="25"/>
  <c r="Y235" i="25"/>
  <c r="V235" i="25"/>
  <c r="N235" i="25"/>
  <c r="K235" i="25"/>
  <c r="D235" i="25"/>
  <c r="C235" i="25"/>
  <c r="BS234" i="25"/>
  <c r="BL234" i="25"/>
  <c r="BC234" i="25"/>
  <c r="AV234" i="25"/>
  <c r="AN234" i="25"/>
  <c r="AG234" i="25"/>
  <c r="Y234" i="25"/>
  <c r="V234" i="25"/>
  <c r="N234" i="25"/>
  <c r="K234" i="25"/>
  <c r="D234" i="25"/>
  <c r="C234" i="25"/>
  <c r="BS233" i="25"/>
  <c r="BL233" i="25"/>
  <c r="BC233" i="25"/>
  <c r="AV233" i="25"/>
  <c r="AN233" i="25"/>
  <c r="AG233" i="25"/>
  <c r="Y233" i="25"/>
  <c r="V233" i="25"/>
  <c r="N233" i="25"/>
  <c r="K233" i="25"/>
  <c r="D233" i="25"/>
  <c r="C233" i="25"/>
  <c r="BS232" i="25"/>
  <c r="BL232" i="25"/>
  <c r="BC232" i="25"/>
  <c r="AV232" i="25"/>
  <c r="AN232" i="25"/>
  <c r="AG232" i="25"/>
  <c r="Y232" i="25"/>
  <c r="V232" i="25"/>
  <c r="N232" i="25"/>
  <c r="K232" i="25"/>
  <c r="D232" i="25"/>
  <c r="C232" i="25"/>
  <c r="BS231" i="25"/>
  <c r="BL231" i="25"/>
  <c r="BC231" i="25"/>
  <c r="AV231" i="25"/>
  <c r="AN231" i="25"/>
  <c r="AG231" i="25"/>
  <c r="Y231" i="25"/>
  <c r="V231" i="25"/>
  <c r="N231" i="25"/>
  <c r="K231" i="25"/>
  <c r="D231" i="25"/>
  <c r="C231" i="25"/>
  <c r="BS230" i="25"/>
  <c r="BL230" i="25"/>
  <c r="BC230" i="25"/>
  <c r="AV230" i="25"/>
  <c r="AN230" i="25"/>
  <c r="AG230" i="25"/>
  <c r="Y230" i="25"/>
  <c r="V230" i="25"/>
  <c r="N230" i="25"/>
  <c r="K230" i="25"/>
  <c r="D230" i="25"/>
  <c r="C230" i="25"/>
  <c r="BS229" i="25"/>
  <c r="BL229" i="25"/>
  <c r="BC229" i="25"/>
  <c r="AV229" i="25"/>
  <c r="AN229" i="25"/>
  <c r="AG229" i="25"/>
  <c r="Y229" i="25"/>
  <c r="V229" i="25"/>
  <c r="N229" i="25"/>
  <c r="K229" i="25"/>
  <c r="D229" i="25"/>
  <c r="C229" i="25"/>
  <c r="BS228" i="25"/>
  <c r="BL228" i="25"/>
  <c r="BC228" i="25"/>
  <c r="AV228" i="25"/>
  <c r="AN228" i="25"/>
  <c r="AG228" i="25"/>
  <c r="Y228" i="25"/>
  <c r="V228" i="25"/>
  <c r="N228" i="25"/>
  <c r="K228" i="25"/>
  <c r="D228" i="25"/>
  <c r="C228" i="25"/>
  <c r="BS227" i="25"/>
  <c r="BL227" i="25"/>
  <c r="BC227" i="25"/>
  <c r="AV227" i="25"/>
  <c r="AN227" i="25"/>
  <c r="AG227" i="25"/>
  <c r="Y227" i="25"/>
  <c r="V227" i="25"/>
  <c r="N227" i="25"/>
  <c r="K227" i="25"/>
  <c r="D227" i="25"/>
  <c r="C227" i="25"/>
  <c r="BS226" i="25"/>
  <c r="BL226" i="25"/>
  <c r="BC226" i="25"/>
  <c r="AV226" i="25"/>
  <c r="AN226" i="25"/>
  <c r="AG226" i="25"/>
  <c r="Y226" i="25"/>
  <c r="V226" i="25"/>
  <c r="N226" i="25"/>
  <c r="K226" i="25"/>
  <c r="D226" i="25"/>
  <c r="C226" i="25"/>
  <c r="BS225" i="25"/>
  <c r="BL225" i="25"/>
  <c r="BC225" i="25"/>
  <c r="AV225" i="25"/>
  <c r="AN225" i="25"/>
  <c r="AG225" i="25"/>
  <c r="Y225" i="25"/>
  <c r="V225" i="25"/>
  <c r="N225" i="25"/>
  <c r="K225" i="25"/>
  <c r="D225" i="25"/>
  <c r="C225" i="25"/>
  <c r="BS224" i="25"/>
  <c r="BL224" i="25"/>
  <c r="BC224" i="25"/>
  <c r="AV224" i="25"/>
  <c r="AN224" i="25"/>
  <c r="AG224" i="25"/>
  <c r="Y224" i="25"/>
  <c r="V224" i="25"/>
  <c r="N224" i="25"/>
  <c r="K224" i="25"/>
  <c r="D224" i="25"/>
  <c r="C224" i="25"/>
  <c r="BS223" i="25"/>
  <c r="BL223" i="25"/>
  <c r="BC223" i="25"/>
  <c r="AV223" i="25"/>
  <c r="AN223" i="25"/>
  <c r="AG223" i="25"/>
  <c r="Y223" i="25"/>
  <c r="V223" i="25"/>
  <c r="N223" i="25"/>
  <c r="K223" i="25"/>
  <c r="D223" i="25"/>
  <c r="C223" i="25"/>
  <c r="BS222" i="25"/>
  <c r="BL222" i="25"/>
  <c r="BC222" i="25"/>
  <c r="AV222" i="25"/>
  <c r="AN222" i="25"/>
  <c r="AG222" i="25"/>
  <c r="Y222" i="25"/>
  <c r="V222" i="25"/>
  <c r="N222" i="25"/>
  <c r="K222" i="25"/>
  <c r="D222" i="25"/>
  <c r="C222" i="25"/>
  <c r="BS221" i="25"/>
  <c r="BL221" i="25"/>
  <c r="BC221" i="25"/>
  <c r="AV221" i="25"/>
  <c r="AN221" i="25"/>
  <c r="AG221" i="25"/>
  <c r="Y221" i="25"/>
  <c r="V221" i="25"/>
  <c r="N221" i="25"/>
  <c r="K221" i="25"/>
  <c r="D221" i="25"/>
  <c r="C221" i="25"/>
  <c r="BS220" i="25"/>
  <c r="BL220" i="25"/>
  <c r="BC220" i="25"/>
  <c r="AV220" i="25"/>
  <c r="AN220" i="25"/>
  <c r="AG220" i="25"/>
  <c r="Y220" i="25"/>
  <c r="V220" i="25"/>
  <c r="N220" i="25"/>
  <c r="K220" i="25"/>
  <c r="D220" i="25"/>
  <c r="C220" i="25"/>
  <c r="BS219" i="25"/>
  <c r="BL219" i="25"/>
  <c r="BC219" i="25"/>
  <c r="AV219" i="25"/>
  <c r="AN219" i="25"/>
  <c r="AG219" i="25"/>
  <c r="Y219" i="25"/>
  <c r="V219" i="25"/>
  <c r="N219" i="25"/>
  <c r="K219" i="25"/>
  <c r="D219" i="25"/>
  <c r="C219" i="25"/>
  <c r="BS218" i="25"/>
  <c r="BL218" i="25"/>
  <c r="BC218" i="25"/>
  <c r="AV218" i="25"/>
  <c r="AN218" i="25"/>
  <c r="AG218" i="25"/>
  <c r="Y218" i="25"/>
  <c r="V218" i="25"/>
  <c r="N218" i="25"/>
  <c r="K218" i="25"/>
  <c r="D218" i="25"/>
  <c r="C218" i="25"/>
  <c r="BS217" i="25"/>
  <c r="BL217" i="25"/>
  <c r="BC217" i="25"/>
  <c r="AV217" i="25"/>
  <c r="AN217" i="25"/>
  <c r="AG217" i="25"/>
  <c r="Y217" i="25"/>
  <c r="V217" i="25"/>
  <c r="N217" i="25"/>
  <c r="K217" i="25"/>
  <c r="D217" i="25"/>
  <c r="C217" i="25"/>
  <c r="BS216" i="25"/>
  <c r="BL216" i="25"/>
  <c r="BC216" i="25"/>
  <c r="AV216" i="25"/>
  <c r="AN216" i="25"/>
  <c r="AG216" i="25"/>
  <c r="Y216" i="25"/>
  <c r="V216" i="25"/>
  <c r="N216" i="25"/>
  <c r="K216" i="25"/>
  <c r="D216" i="25"/>
  <c r="C216" i="25"/>
  <c r="BS215" i="25"/>
  <c r="BL215" i="25"/>
  <c r="BC215" i="25"/>
  <c r="AV215" i="25"/>
  <c r="AN215" i="25"/>
  <c r="AG215" i="25"/>
  <c r="Y215" i="25"/>
  <c r="V215" i="25"/>
  <c r="N215" i="25"/>
  <c r="K215" i="25"/>
  <c r="D215" i="25"/>
  <c r="C215" i="25"/>
  <c r="BS214" i="25"/>
  <c r="BL214" i="25"/>
  <c r="BC214" i="25"/>
  <c r="AV214" i="25"/>
  <c r="AN214" i="25"/>
  <c r="AG214" i="25"/>
  <c r="Y214" i="25"/>
  <c r="V214" i="25"/>
  <c r="N214" i="25"/>
  <c r="K214" i="25"/>
  <c r="D214" i="25"/>
  <c r="C214" i="25"/>
  <c r="BS213" i="25"/>
  <c r="BL213" i="25"/>
  <c r="BC213" i="25"/>
  <c r="AV213" i="25"/>
  <c r="AN213" i="25"/>
  <c r="AG213" i="25"/>
  <c r="Y213" i="25"/>
  <c r="V213" i="25"/>
  <c r="N213" i="25"/>
  <c r="K213" i="25"/>
  <c r="D213" i="25"/>
  <c r="C213" i="25"/>
  <c r="BS212" i="25"/>
  <c r="BL212" i="25"/>
  <c r="BC212" i="25"/>
  <c r="AV212" i="25"/>
  <c r="AN212" i="25"/>
  <c r="AG212" i="25"/>
  <c r="Y212" i="25"/>
  <c r="V212" i="25"/>
  <c r="N212" i="25"/>
  <c r="K212" i="25"/>
  <c r="D212" i="25"/>
  <c r="C212" i="25"/>
  <c r="BS211" i="25"/>
  <c r="BL211" i="25"/>
  <c r="BC211" i="25"/>
  <c r="AV211" i="25"/>
  <c r="AN211" i="25"/>
  <c r="AG211" i="25"/>
  <c r="Y211" i="25"/>
  <c r="V211" i="25"/>
  <c r="N211" i="25"/>
  <c r="K211" i="25"/>
  <c r="D211" i="25"/>
  <c r="C211" i="25"/>
  <c r="BS210" i="25"/>
  <c r="BL210" i="25"/>
  <c r="BC210" i="25"/>
  <c r="AV210" i="25"/>
  <c r="AN210" i="25"/>
  <c r="AG210" i="25"/>
  <c r="Y210" i="25"/>
  <c r="V210" i="25"/>
  <c r="N210" i="25"/>
  <c r="K210" i="25"/>
  <c r="D210" i="25"/>
  <c r="C210" i="25"/>
  <c r="BS209" i="25"/>
  <c r="BL209" i="25"/>
  <c r="BC209" i="25"/>
  <c r="AV209" i="25"/>
  <c r="AN209" i="25"/>
  <c r="AG209" i="25"/>
  <c r="Y209" i="25"/>
  <c r="V209" i="25"/>
  <c r="N209" i="25"/>
  <c r="K209" i="25"/>
  <c r="D209" i="25"/>
  <c r="C209" i="25"/>
  <c r="BS208" i="25"/>
  <c r="BL208" i="25"/>
  <c r="BC208" i="25"/>
  <c r="AV208" i="25"/>
  <c r="AN208" i="25"/>
  <c r="AG208" i="25"/>
  <c r="Y208" i="25"/>
  <c r="V208" i="25"/>
  <c r="N208" i="25"/>
  <c r="K208" i="25"/>
  <c r="D208" i="25"/>
  <c r="C208" i="25"/>
  <c r="BS207" i="25"/>
  <c r="BL207" i="25"/>
  <c r="BC207" i="25"/>
  <c r="AV207" i="25"/>
  <c r="AN207" i="25"/>
  <c r="AG207" i="25"/>
  <c r="Y207" i="25"/>
  <c r="V207" i="25"/>
  <c r="N207" i="25"/>
  <c r="K207" i="25"/>
  <c r="D207" i="25"/>
  <c r="C207" i="25"/>
  <c r="BS206" i="25"/>
  <c r="BL206" i="25"/>
  <c r="BC206" i="25"/>
  <c r="AV206" i="25"/>
  <c r="AN206" i="25"/>
  <c r="AG206" i="25"/>
  <c r="Y206" i="25"/>
  <c r="V206" i="25"/>
  <c r="N206" i="25"/>
  <c r="K206" i="25"/>
  <c r="D206" i="25"/>
  <c r="C206" i="25"/>
  <c r="BS205" i="25"/>
  <c r="BL205" i="25"/>
  <c r="BC205" i="25"/>
  <c r="AV205" i="25"/>
  <c r="AN205" i="25"/>
  <c r="AG205" i="25"/>
  <c r="Y205" i="25"/>
  <c r="V205" i="25"/>
  <c r="N205" i="25"/>
  <c r="K205" i="25"/>
  <c r="D205" i="25"/>
  <c r="C205" i="25"/>
  <c r="BS204" i="25"/>
  <c r="BL204" i="25"/>
  <c r="BC204" i="25"/>
  <c r="AV204" i="25"/>
  <c r="AN204" i="25"/>
  <c r="AG204" i="25"/>
  <c r="Y204" i="25"/>
  <c r="V204" i="25"/>
  <c r="N204" i="25"/>
  <c r="K204" i="25"/>
  <c r="D204" i="25"/>
  <c r="C204" i="25"/>
  <c r="BS203" i="25"/>
  <c r="BL203" i="25"/>
  <c r="BC203" i="25"/>
  <c r="AV203" i="25"/>
  <c r="AN203" i="25"/>
  <c r="AG203" i="25"/>
  <c r="Y203" i="25"/>
  <c r="V203" i="25"/>
  <c r="N203" i="25"/>
  <c r="K203" i="25"/>
  <c r="D203" i="25"/>
  <c r="C203" i="25"/>
  <c r="BS202" i="25"/>
  <c r="BL202" i="25"/>
  <c r="BC202" i="25"/>
  <c r="AV202" i="25"/>
  <c r="AN202" i="25"/>
  <c r="AG202" i="25"/>
  <c r="Y202" i="25"/>
  <c r="V202" i="25"/>
  <c r="N202" i="25"/>
  <c r="K202" i="25"/>
  <c r="D202" i="25"/>
  <c r="C202" i="25"/>
  <c r="BS201" i="25"/>
  <c r="BL201" i="25"/>
  <c r="BC201" i="25"/>
  <c r="AV201" i="25"/>
  <c r="AN201" i="25"/>
  <c r="AG201" i="25"/>
  <c r="Y201" i="25"/>
  <c r="V201" i="25"/>
  <c r="N201" i="25"/>
  <c r="K201" i="25"/>
  <c r="D201" i="25"/>
  <c r="C201" i="25"/>
  <c r="BS200" i="25"/>
  <c r="BL200" i="25"/>
  <c r="BC200" i="25"/>
  <c r="AV200" i="25"/>
  <c r="AN200" i="25"/>
  <c r="AG200" i="25"/>
  <c r="Y200" i="25"/>
  <c r="V200" i="25"/>
  <c r="N200" i="25"/>
  <c r="K200" i="25"/>
  <c r="D200" i="25"/>
  <c r="C200" i="25"/>
  <c r="BS199" i="25"/>
  <c r="BL199" i="25"/>
  <c r="BC199" i="25"/>
  <c r="AV199" i="25"/>
  <c r="AN199" i="25"/>
  <c r="AG199" i="25"/>
  <c r="Y199" i="25"/>
  <c r="V199" i="25"/>
  <c r="N199" i="25"/>
  <c r="K199" i="25"/>
  <c r="D199" i="25"/>
  <c r="C199" i="25"/>
  <c r="BS198" i="25"/>
  <c r="BL198" i="25"/>
  <c r="BC198" i="25"/>
  <c r="AV198" i="25"/>
  <c r="AN198" i="25"/>
  <c r="AG198" i="25"/>
  <c r="Y198" i="25"/>
  <c r="V198" i="25"/>
  <c r="N198" i="25"/>
  <c r="K198" i="25"/>
  <c r="D198" i="25"/>
  <c r="C198" i="25"/>
  <c r="BS197" i="25"/>
  <c r="BL197" i="25"/>
  <c r="BC197" i="25"/>
  <c r="AV197" i="25"/>
  <c r="AN197" i="25"/>
  <c r="AG197" i="25"/>
  <c r="Y197" i="25"/>
  <c r="V197" i="25"/>
  <c r="N197" i="25"/>
  <c r="K197" i="25"/>
  <c r="D197" i="25"/>
  <c r="C197" i="25"/>
  <c r="BS196" i="25"/>
  <c r="BL196" i="25"/>
  <c r="BC196" i="25"/>
  <c r="AV196" i="25"/>
  <c r="AN196" i="25"/>
  <c r="AG196" i="25"/>
  <c r="Y196" i="25"/>
  <c r="V196" i="25"/>
  <c r="N196" i="25"/>
  <c r="K196" i="25"/>
  <c r="D196" i="25"/>
  <c r="C196" i="25"/>
  <c r="BS195" i="25"/>
  <c r="BL195" i="25"/>
  <c r="BC195" i="25"/>
  <c r="AV195" i="25"/>
  <c r="AN195" i="25"/>
  <c r="AG195" i="25"/>
  <c r="Y195" i="25"/>
  <c r="V195" i="25"/>
  <c r="N195" i="25"/>
  <c r="K195" i="25"/>
  <c r="D195" i="25"/>
  <c r="C195" i="25"/>
  <c r="BS194" i="25"/>
  <c r="BL194" i="25"/>
  <c r="BC194" i="25"/>
  <c r="AV194" i="25"/>
  <c r="AN194" i="25"/>
  <c r="AG194" i="25"/>
  <c r="Y194" i="25"/>
  <c r="V194" i="25"/>
  <c r="N194" i="25"/>
  <c r="K194" i="25"/>
  <c r="D194" i="25"/>
  <c r="C194" i="25"/>
  <c r="BS193" i="25"/>
  <c r="BL193" i="25"/>
  <c r="BC193" i="25"/>
  <c r="AV193" i="25"/>
  <c r="AN193" i="25"/>
  <c r="AG193" i="25"/>
  <c r="Y193" i="25"/>
  <c r="V193" i="25"/>
  <c r="N193" i="25"/>
  <c r="K193" i="25"/>
  <c r="D193" i="25"/>
  <c r="C193" i="25"/>
  <c r="BS192" i="25"/>
  <c r="BL192" i="25"/>
  <c r="BC192" i="25"/>
  <c r="AV192" i="25"/>
  <c r="AN192" i="25"/>
  <c r="AG192" i="25"/>
  <c r="Y192" i="25"/>
  <c r="V192" i="25"/>
  <c r="N192" i="25"/>
  <c r="K192" i="25"/>
  <c r="D192" i="25"/>
  <c r="C192" i="25"/>
  <c r="BS191" i="25"/>
  <c r="BL191" i="25"/>
  <c r="BC191" i="25"/>
  <c r="AV191" i="25"/>
  <c r="AN191" i="25"/>
  <c r="AG191" i="25"/>
  <c r="Y191" i="25"/>
  <c r="V191" i="25"/>
  <c r="N191" i="25"/>
  <c r="K191" i="25"/>
  <c r="D191" i="25"/>
  <c r="C191" i="25"/>
  <c r="BS190" i="25"/>
  <c r="BL190" i="25"/>
  <c r="BC190" i="25"/>
  <c r="AV190" i="25"/>
  <c r="AN190" i="25"/>
  <c r="AG190" i="25"/>
  <c r="Y190" i="25"/>
  <c r="V190" i="25"/>
  <c r="N190" i="25"/>
  <c r="K190" i="25"/>
  <c r="D190" i="25"/>
  <c r="C190" i="25"/>
  <c r="BS189" i="25"/>
  <c r="BL189" i="25"/>
  <c r="BC189" i="25"/>
  <c r="AV189" i="25"/>
  <c r="AN189" i="25"/>
  <c r="AG189" i="25"/>
  <c r="Y189" i="25"/>
  <c r="V189" i="25"/>
  <c r="N189" i="25"/>
  <c r="K189" i="25"/>
  <c r="D189" i="25"/>
  <c r="C189" i="25"/>
  <c r="BS188" i="25"/>
  <c r="BL188" i="25"/>
  <c r="BC188" i="25"/>
  <c r="AV188" i="25"/>
  <c r="AN188" i="25"/>
  <c r="AG188" i="25"/>
  <c r="Y188" i="25"/>
  <c r="V188" i="25"/>
  <c r="N188" i="25"/>
  <c r="K188" i="25"/>
  <c r="D188" i="25"/>
  <c r="C188" i="25"/>
  <c r="BS187" i="25"/>
  <c r="BL187" i="25"/>
  <c r="BC187" i="25"/>
  <c r="AV187" i="25"/>
  <c r="AN187" i="25"/>
  <c r="AG187" i="25"/>
  <c r="Y187" i="25"/>
  <c r="V187" i="25"/>
  <c r="N187" i="25"/>
  <c r="K187" i="25"/>
  <c r="D187" i="25"/>
  <c r="C187" i="25"/>
  <c r="BS186" i="25"/>
  <c r="BL186" i="25"/>
  <c r="BC186" i="25"/>
  <c r="AV186" i="25"/>
  <c r="AN186" i="25"/>
  <c r="AG186" i="25"/>
  <c r="Y186" i="25"/>
  <c r="V186" i="25"/>
  <c r="N186" i="25"/>
  <c r="K186" i="25"/>
  <c r="D186" i="25"/>
  <c r="C186" i="25"/>
  <c r="BS185" i="25"/>
  <c r="BL185" i="25"/>
  <c r="BC185" i="25"/>
  <c r="AV185" i="25"/>
  <c r="AN185" i="25"/>
  <c r="AG185" i="25"/>
  <c r="Y185" i="25"/>
  <c r="V185" i="25"/>
  <c r="N185" i="25"/>
  <c r="K185" i="25"/>
  <c r="D185" i="25"/>
  <c r="C185" i="25"/>
  <c r="BS184" i="25"/>
  <c r="BL184" i="25"/>
  <c r="BC184" i="25"/>
  <c r="AV184" i="25"/>
  <c r="AN184" i="25"/>
  <c r="AG184" i="25"/>
  <c r="Y184" i="25"/>
  <c r="V184" i="25"/>
  <c r="N184" i="25"/>
  <c r="K184" i="25"/>
  <c r="D184" i="25"/>
  <c r="C184" i="25"/>
  <c r="BS183" i="25"/>
  <c r="BL183" i="25"/>
  <c r="BC183" i="25"/>
  <c r="AV183" i="25"/>
  <c r="AN183" i="25"/>
  <c r="AG183" i="25"/>
  <c r="Y183" i="25"/>
  <c r="V183" i="25"/>
  <c r="N183" i="25"/>
  <c r="K183" i="25"/>
  <c r="D183" i="25"/>
  <c r="C183" i="25"/>
  <c r="BS182" i="25"/>
  <c r="BL182" i="25"/>
  <c r="BC182" i="25"/>
  <c r="AV182" i="25"/>
  <c r="AN182" i="25"/>
  <c r="AG182" i="25"/>
  <c r="Y182" i="25"/>
  <c r="V182" i="25"/>
  <c r="N182" i="25"/>
  <c r="K182" i="25"/>
  <c r="D182" i="25"/>
  <c r="C182" i="25"/>
  <c r="BS181" i="25"/>
  <c r="BL181" i="25"/>
  <c r="BC181" i="25"/>
  <c r="AV181" i="25"/>
  <c r="AN181" i="25"/>
  <c r="AG181" i="25"/>
  <c r="Y181" i="25"/>
  <c r="V181" i="25"/>
  <c r="N181" i="25"/>
  <c r="K181" i="25"/>
  <c r="D181" i="25"/>
  <c r="C181" i="25"/>
  <c r="BS180" i="25"/>
  <c r="BL180" i="25"/>
  <c r="BC180" i="25"/>
  <c r="AV180" i="25"/>
  <c r="AN180" i="25"/>
  <c r="AG180" i="25"/>
  <c r="Y180" i="25"/>
  <c r="V180" i="25"/>
  <c r="N180" i="25"/>
  <c r="K180" i="25"/>
  <c r="D180" i="25"/>
  <c r="C180" i="25"/>
  <c r="BS179" i="25"/>
  <c r="BL179" i="25"/>
  <c r="BC179" i="25"/>
  <c r="AV179" i="25"/>
  <c r="AN179" i="25"/>
  <c r="AG179" i="25"/>
  <c r="Y179" i="25"/>
  <c r="V179" i="25"/>
  <c r="N179" i="25"/>
  <c r="K179" i="25"/>
  <c r="D179" i="25"/>
  <c r="C179" i="25"/>
  <c r="BS178" i="25"/>
  <c r="BL178" i="25"/>
  <c r="BC178" i="25"/>
  <c r="AV178" i="25"/>
  <c r="AN178" i="25"/>
  <c r="AG178" i="25"/>
  <c r="Y178" i="25"/>
  <c r="V178" i="25"/>
  <c r="N178" i="25"/>
  <c r="K178" i="25"/>
  <c r="D178" i="25"/>
  <c r="C178" i="25"/>
  <c r="BS177" i="25"/>
  <c r="BL177" i="25"/>
  <c r="BC177" i="25"/>
  <c r="AV177" i="25"/>
  <c r="AN177" i="25"/>
  <c r="AG177" i="25"/>
  <c r="Y177" i="25"/>
  <c r="V177" i="25"/>
  <c r="N177" i="25"/>
  <c r="K177" i="25"/>
  <c r="D177" i="25"/>
  <c r="C177" i="25"/>
  <c r="BS176" i="25"/>
  <c r="BL176" i="25"/>
  <c r="BC176" i="25"/>
  <c r="AV176" i="25"/>
  <c r="AN176" i="25"/>
  <c r="AG176" i="25"/>
  <c r="Y176" i="25"/>
  <c r="V176" i="25"/>
  <c r="N176" i="25"/>
  <c r="K176" i="25"/>
  <c r="D176" i="25"/>
  <c r="C176" i="25"/>
  <c r="BS175" i="25"/>
  <c r="BL175" i="25"/>
  <c r="BC175" i="25"/>
  <c r="AV175" i="25"/>
  <c r="AN175" i="25"/>
  <c r="AG175" i="25"/>
  <c r="Y175" i="25"/>
  <c r="V175" i="25"/>
  <c r="N175" i="25"/>
  <c r="K175" i="25"/>
  <c r="D175" i="25"/>
  <c r="C175" i="25"/>
  <c r="BS174" i="25"/>
  <c r="BL174" i="25"/>
  <c r="BC174" i="25"/>
  <c r="AV174" i="25"/>
  <c r="AN174" i="25"/>
  <c r="AG174" i="25"/>
  <c r="Y174" i="25"/>
  <c r="V174" i="25"/>
  <c r="N174" i="25"/>
  <c r="K174" i="25"/>
  <c r="D174" i="25"/>
  <c r="C174" i="25"/>
  <c r="BS173" i="25"/>
  <c r="BL173" i="25"/>
  <c r="BC173" i="25"/>
  <c r="AV173" i="25"/>
  <c r="AN173" i="25"/>
  <c r="AG173" i="25"/>
  <c r="Y173" i="25"/>
  <c r="V173" i="25"/>
  <c r="N173" i="25"/>
  <c r="K173" i="25"/>
  <c r="D173" i="25"/>
  <c r="C173" i="25"/>
  <c r="BS172" i="25"/>
  <c r="BL172" i="25"/>
  <c r="BC172" i="25"/>
  <c r="AV172" i="25"/>
  <c r="AN172" i="25"/>
  <c r="AG172" i="25"/>
  <c r="Y172" i="25"/>
  <c r="V172" i="25"/>
  <c r="N172" i="25"/>
  <c r="K172" i="25"/>
  <c r="D172" i="25"/>
  <c r="C172" i="25"/>
  <c r="BS171" i="25"/>
  <c r="BL171" i="25"/>
  <c r="BC171" i="25"/>
  <c r="AV171" i="25"/>
  <c r="AN171" i="25"/>
  <c r="AG171" i="25"/>
  <c r="Y171" i="25"/>
  <c r="V171" i="25"/>
  <c r="N171" i="25"/>
  <c r="K171" i="25"/>
  <c r="D171" i="25"/>
  <c r="C171" i="25"/>
  <c r="BS170" i="25"/>
  <c r="BL170" i="25"/>
  <c r="BC170" i="25"/>
  <c r="AV170" i="25"/>
  <c r="AN170" i="25"/>
  <c r="AG170" i="25"/>
  <c r="Y170" i="25"/>
  <c r="V170" i="25"/>
  <c r="N170" i="25"/>
  <c r="K170" i="25"/>
  <c r="D170" i="25"/>
  <c r="C170" i="25"/>
  <c r="BS169" i="25"/>
  <c r="BL169" i="25"/>
  <c r="BC169" i="25"/>
  <c r="AV169" i="25"/>
  <c r="AN169" i="25"/>
  <c r="AG169" i="25"/>
  <c r="Y169" i="25"/>
  <c r="V169" i="25"/>
  <c r="N169" i="25"/>
  <c r="K169" i="25"/>
  <c r="D169" i="25"/>
  <c r="C169" i="25"/>
  <c r="BS168" i="25"/>
  <c r="BL168" i="25"/>
  <c r="BC168" i="25"/>
  <c r="AV168" i="25"/>
  <c r="AN168" i="25"/>
  <c r="AG168" i="25"/>
  <c r="Y168" i="25"/>
  <c r="V168" i="25"/>
  <c r="N168" i="25"/>
  <c r="K168" i="25"/>
  <c r="D168" i="25"/>
  <c r="C168" i="25"/>
  <c r="BS167" i="25"/>
  <c r="BL167" i="25"/>
  <c r="BC167" i="25"/>
  <c r="AV167" i="25"/>
  <c r="AN167" i="25"/>
  <c r="AG167" i="25"/>
  <c r="Y167" i="25"/>
  <c r="V167" i="25"/>
  <c r="N167" i="25"/>
  <c r="K167" i="25"/>
  <c r="D167" i="25"/>
  <c r="C167" i="25"/>
  <c r="BS166" i="25"/>
  <c r="BL166" i="25"/>
  <c r="BC166" i="25"/>
  <c r="AV166" i="25"/>
  <c r="AN166" i="25"/>
  <c r="AG166" i="25"/>
  <c r="Y166" i="25"/>
  <c r="V166" i="25"/>
  <c r="N166" i="25"/>
  <c r="K166" i="25"/>
  <c r="D166" i="25"/>
  <c r="C166" i="25"/>
  <c r="BS165" i="25"/>
  <c r="BL165" i="25"/>
  <c r="BC165" i="25"/>
  <c r="AV165" i="25"/>
  <c r="AN165" i="25"/>
  <c r="AG165" i="25"/>
  <c r="Y165" i="25"/>
  <c r="V165" i="25"/>
  <c r="N165" i="25"/>
  <c r="K165" i="25"/>
  <c r="D165" i="25"/>
  <c r="C165" i="25"/>
  <c r="BS164" i="25"/>
  <c r="BL164" i="25"/>
  <c r="BC164" i="25"/>
  <c r="AV164" i="25"/>
  <c r="AN164" i="25"/>
  <c r="AG164" i="25"/>
  <c r="Y164" i="25"/>
  <c r="V164" i="25"/>
  <c r="N164" i="25"/>
  <c r="K164" i="25"/>
  <c r="D164" i="25"/>
  <c r="C164" i="25"/>
  <c r="BS163" i="25"/>
  <c r="BL163" i="25"/>
  <c r="BC163" i="25"/>
  <c r="AV163" i="25"/>
  <c r="AN163" i="25"/>
  <c r="AG163" i="25"/>
  <c r="Y163" i="25"/>
  <c r="V163" i="25"/>
  <c r="N163" i="25"/>
  <c r="K163" i="25"/>
  <c r="D163" i="25"/>
  <c r="C163" i="25"/>
  <c r="BS162" i="25"/>
  <c r="BL162" i="25"/>
  <c r="BC162" i="25"/>
  <c r="AV162" i="25"/>
  <c r="AN162" i="25"/>
  <c r="AG162" i="25"/>
  <c r="Y162" i="25"/>
  <c r="V162" i="25"/>
  <c r="N162" i="25"/>
  <c r="K162" i="25"/>
  <c r="D162" i="25"/>
  <c r="C162" i="25"/>
  <c r="BS161" i="25"/>
  <c r="BL161" i="25"/>
  <c r="BC161" i="25"/>
  <c r="AV161" i="25"/>
  <c r="AN161" i="25"/>
  <c r="AG161" i="25"/>
  <c r="Y161" i="25"/>
  <c r="V161" i="25"/>
  <c r="N161" i="25"/>
  <c r="K161" i="25"/>
  <c r="D161" i="25"/>
  <c r="C161" i="25"/>
  <c r="BS160" i="25"/>
  <c r="BL160" i="25"/>
  <c r="BC160" i="25"/>
  <c r="AV160" i="25"/>
  <c r="AN160" i="25"/>
  <c r="AG160" i="25"/>
  <c r="Y160" i="25"/>
  <c r="V160" i="25"/>
  <c r="N160" i="25"/>
  <c r="K160" i="25"/>
  <c r="D160" i="25"/>
  <c r="C160" i="25"/>
  <c r="BS159" i="25"/>
  <c r="BL159" i="25"/>
  <c r="BC159" i="25"/>
  <c r="AV159" i="25"/>
  <c r="AN159" i="25"/>
  <c r="AG159" i="25"/>
  <c r="Y159" i="25"/>
  <c r="V159" i="25"/>
  <c r="N159" i="25"/>
  <c r="K159" i="25"/>
  <c r="D159" i="25"/>
  <c r="C159" i="25"/>
  <c r="BS158" i="25"/>
  <c r="BL158" i="25"/>
  <c r="BC158" i="25"/>
  <c r="AV158" i="25"/>
  <c r="AN158" i="25"/>
  <c r="AG158" i="25"/>
  <c r="Y158" i="25"/>
  <c r="V158" i="25"/>
  <c r="N158" i="25"/>
  <c r="K158" i="25"/>
  <c r="D158" i="25"/>
  <c r="C158" i="25"/>
  <c r="BS157" i="25"/>
  <c r="BL157" i="25"/>
  <c r="BC157" i="25"/>
  <c r="AV157" i="25"/>
  <c r="AN157" i="25"/>
  <c r="AG157" i="25"/>
  <c r="Y157" i="25"/>
  <c r="V157" i="25"/>
  <c r="N157" i="25"/>
  <c r="K157" i="25"/>
  <c r="D157" i="25"/>
  <c r="C157" i="25"/>
  <c r="BS156" i="25"/>
  <c r="BL156" i="25"/>
  <c r="BC156" i="25"/>
  <c r="AV156" i="25"/>
  <c r="AN156" i="25"/>
  <c r="AG156" i="25"/>
  <c r="Y156" i="25"/>
  <c r="V156" i="25"/>
  <c r="N156" i="25"/>
  <c r="K156" i="25"/>
  <c r="D156" i="25"/>
  <c r="C156" i="25"/>
  <c r="BS155" i="25"/>
  <c r="BL155" i="25"/>
  <c r="BC155" i="25"/>
  <c r="AV155" i="25"/>
  <c r="AN155" i="25"/>
  <c r="AG155" i="25"/>
  <c r="Y155" i="25"/>
  <c r="V155" i="25"/>
  <c r="N155" i="25"/>
  <c r="K155" i="25"/>
  <c r="D155" i="25"/>
  <c r="C155" i="25"/>
  <c r="BS154" i="25"/>
  <c r="BL154" i="25"/>
  <c r="BC154" i="25"/>
  <c r="AV154" i="25"/>
  <c r="AN154" i="25"/>
  <c r="AG154" i="25"/>
  <c r="Y154" i="25"/>
  <c r="V154" i="25"/>
  <c r="N154" i="25"/>
  <c r="K154" i="25"/>
  <c r="D154" i="25"/>
  <c r="C154" i="25"/>
  <c r="BS153" i="25"/>
  <c r="BL153" i="25"/>
  <c r="BC153" i="25"/>
  <c r="AV153" i="25"/>
  <c r="AN153" i="25"/>
  <c r="AG153" i="25"/>
  <c r="Y153" i="25"/>
  <c r="V153" i="25"/>
  <c r="N153" i="25"/>
  <c r="K153" i="25"/>
  <c r="D153" i="25"/>
  <c r="C153" i="25"/>
  <c r="BS152" i="25"/>
  <c r="BL152" i="25"/>
  <c r="BC152" i="25"/>
  <c r="AV152" i="25"/>
  <c r="AN152" i="25"/>
  <c r="AG152" i="25"/>
  <c r="Y152" i="25"/>
  <c r="V152" i="25"/>
  <c r="N152" i="25"/>
  <c r="K152" i="25"/>
  <c r="D152" i="25"/>
  <c r="C152" i="25"/>
  <c r="BS151" i="25"/>
  <c r="BL151" i="25"/>
  <c r="BC151" i="25"/>
  <c r="AV151" i="25"/>
  <c r="AN151" i="25"/>
  <c r="AG151" i="25"/>
  <c r="Y151" i="25"/>
  <c r="V151" i="25"/>
  <c r="N151" i="25"/>
  <c r="K151" i="25"/>
  <c r="D151" i="25"/>
  <c r="C151" i="25"/>
  <c r="BS150" i="25"/>
  <c r="BL150" i="25"/>
  <c r="BC150" i="25"/>
  <c r="AV150" i="25"/>
  <c r="AN150" i="25"/>
  <c r="AG150" i="25"/>
  <c r="Y150" i="25"/>
  <c r="V150" i="25"/>
  <c r="N150" i="25"/>
  <c r="K150" i="25"/>
  <c r="D150" i="25"/>
  <c r="C150" i="25"/>
  <c r="BS149" i="25"/>
  <c r="BL149" i="25"/>
  <c r="BC149" i="25"/>
  <c r="AV149" i="25"/>
  <c r="AN149" i="25"/>
  <c r="AG149" i="25"/>
  <c r="Y149" i="25"/>
  <c r="V149" i="25"/>
  <c r="N149" i="25"/>
  <c r="K149" i="25"/>
  <c r="D149" i="25"/>
  <c r="C149" i="25"/>
  <c r="BS148" i="25"/>
  <c r="BL148" i="25"/>
  <c r="BC148" i="25"/>
  <c r="AV148" i="25"/>
  <c r="AN148" i="25"/>
  <c r="AG148" i="25"/>
  <c r="Y148" i="25"/>
  <c r="V148" i="25"/>
  <c r="N148" i="25"/>
  <c r="K148" i="25"/>
  <c r="D148" i="25"/>
  <c r="C148" i="25"/>
  <c r="BS147" i="25"/>
  <c r="BL147" i="25"/>
  <c r="BC147" i="25"/>
  <c r="AV147" i="25"/>
  <c r="AN147" i="25"/>
  <c r="AG147" i="25"/>
  <c r="Y147" i="25"/>
  <c r="V147" i="25"/>
  <c r="N147" i="25"/>
  <c r="K147" i="25"/>
  <c r="D147" i="25"/>
  <c r="C147" i="25"/>
  <c r="BS146" i="25"/>
  <c r="BL146" i="25"/>
  <c r="BC146" i="25"/>
  <c r="AV146" i="25"/>
  <c r="AN146" i="25"/>
  <c r="AG146" i="25"/>
  <c r="Y146" i="25"/>
  <c r="V146" i="25"/>
  <c r="N146" i="25"/>
  <c r="K146" i="25"/>
  <c r="D146" i="25"/>
  <c r="C146" i="25"/>
  <c r="BS145" i="25"/>
  <c r="BL145" i="25"/>
  <c r="BC145" i="25"/>
  <c r="AV145" i="25"/>
  <c r="AN145" i="25"/>
  <c r="AG145" i="25"/>
  <c r="Y145" i="25"/>
  <c r="V145" i="25"/>
  <c r="N145" i="25"/>
  <c r="K145" i="25"/>
  <c r="D145" i="25"/>
  <c r="C145" i="25"/>
  <c r="BS144" i="25"/>
  <c r="BL144" i="25"/>
  <c r="BC144" i="25"/>
  <c r="AV144" i="25"/>
  <c r="AN144" i="25"/>
  <c r="AG144" i="25"/>
  <c r="Y144" i="25"/>
  <c r="V144" i="25"/>
  <c r="N144" i="25"/>
  <c r="K144" i="25"/>
  <c r="D144" i="25"/>
  <c r="C144" i="25"/>
  <c r="BS143" i="25"/>
  <c r="BL143" i="25"/>
  <c r="BC143" i="25"/>
  <c r="AV143" i="25"/>
  <c r="AN143" i="25"/>
  <c r="AG143" i="25"/>
  <c r="Y143" i="25"/>
  <c r="V143" i="25"/>
  <c r="N143" i="25"/>
  <c r="K143" i="25"/>
  <c r="D143" i="25"/>
  <c r="C143" i="25"/>
  <c r="BS142" i="25"/>
  <c r="BL142" i="25"/>
  <c r="BC142" i="25"/>
  <c r="AV142" i="25"/>
  <c r="AN142" i="25"/>
  <c r="AG142" i="25"/>
  <c r="Y142" i="25"/>
  <c r="V142" i="25"/>
  <c r="N142" i="25"/>
  <c r="K142" i="25"/>
  <c r="D142" i="25"/>
  <c r="C142" i="25"/>
  <c r="BS141" i="25"/>
  <c r="BL141" i="25"/>
  <c r="BC141" i="25"/>
  <c r="AV141" i="25"/>
  <c r="AN141" i="25"/>
  <c r="AG141" i="25"/>
  <c r="Y141" i="25"/>
  <c r="V141" i="25"/>
  <c r="N141" i="25"/>
  <c r="K141" i="25"/>
  <c r="D141" i="25"/>
  <c r="C141" i="25"/>
  <c r="BS140" i="25"/>
  <c r="BL140" i="25"/>
  <c r="BC140" i="25"/>
  <c r="AV140" i="25"/>
  <c r="AN140" i="25"/>
  <c r="AG140" i="25"/>
  <c r="Y140" i="25"/>
  <c r="V140" i="25"/>
  <c r="N140" i="25"/>
  <c r="K140" i="25"/>
  <c r="D140" i="25"/>
  <c r="C140" i="25"/>
  <c r="BS139" i="25"/>
  <c r="BL139" i="25"/>
  <c r="BC139" i="25"/>
  <c r="AV139" i="25"/>
  <c r="AN139" i="25"/>
  <c r="AG139" i="25"/>
  <c r="Y139" i="25"/>
  <c r="V139" i="25"/>
  <c r="N139" i="25"/>
  <c r="K139" i="25"/>
  <c r="D139" i="25"/>
  <c r="C139" i="25"/>
  <c r="BS138" i="25"/>
  <c r="BL138" i="25"/>
  <c r="BC138" i="25"/>
  <c r="AV138" i="25"/>
  <c r="AN138" i="25"/>
  <c r="AG138" i="25"/>
  <c r="Y138" i="25"/>
  <c r="V138" i="25"/>
  <c r="N138" i="25"/>
  <c r="K138" i="25"/>
  <c r="D138" i="25"/>
  <c r="C138" i="25"/>
  <c r="BS137" i="25"/>
  <c r="BL137" i="25"/>
  <c r="BC137" i="25"/>
  <c r="AV137" i="25"/>
  <c r="AN137" i="25"/>
  <c r="AG137" i="25"/>
  <c r="Y137" i="25"/>
  <c r="V137" i="25"/>
  <c r="N137" i="25"/>
  <c r="K137" i="25"/>
  <c r="D137" i="25"/>
  <c r="C137" i="25"/>
  <c r="BS136" i="25"/>
  <c r="BL136" i="25"/>
  <c r="BC136" i="25"/>
  <c r="AV136" i="25"/>
  <c r="AN136" i="25"/>
  <c r="AG136" i="25"/>
  <c r="Y136" i="25"/>
  <c r="V136" i="25"/>
  <c r="N136" i="25"/>
  <c r="K136" i="25"/>
  <c r="D136" i="25"/>
  <c r="C136" i="25"/>
  <c r="BS135" i="25"/>
  <c r="BL135" i="25"/>
  <c r="BC135" i="25"/>
  <c r="AV135" i="25"/>
  <c r="AN135" i="25"/>
  <c r="AG135" i="25"/>
  <c r="Y135" i="25"/>
  <c r="V135" i="25"/>
  <c r="N135" i="25"/>
  <c r="K135" i="25"/>
  <c r="D135" i="25"/>
  <c r="C135" i="25"/>
  <c r="BS134" i="25"/>
  <c r="BL134" i="25"/>
  <c r="BC134" i="25"/>
  <c r="AV134" i="25"/>
  <c r="AN134" i="25"/>
  <c r="AG134" i="25"/>
  <c r="Y134" i="25"/>
  <c r="V134" i="25"/>
  <c r="N134" i="25"/>
  <c r="K134" i="25"/>
  <c r="D134" i="25"/>
  <c r="C134" i="25"/>
  <c r="BS133" i="25"/>
  <c r="BL133" i="25"/>
  <c r="BC133" i="25"/>
  <c r="AV133" i="25"/>
  <c r="AN133" i="25"/>
  <c r="AG133" i="25"/>
  <c r="Y133" i="25"/>
  <c r="V133" i="25"/>
  <c r="N133" i="25"/>
  <c r="K133" i="25"/>
  <c r="D133" i="25"/>
  <c r="C133" i="25"/>
  <c r="BS132" i="25"/>
  <c r="BL132" i="25"/>
  <c r="BC132" i="25"/>
  <c r="AV132" i="25"/>
  <c r="AN132" i="25"/>
  <c r="AG132" i="25"/>
  <c r="Y132" i="25"/>
  <c r="V132" i="25"/>
  <c r="N132" i="25"/>
  <c r="K132" i="25"/>
  <c r="D132" i="25"/>
  <c r="C132" i="25"/>
  <c r="BS131" i="25"/>
  <c r="BL131" i="25"/>
  <c r="BC131" i="25"/>
  <c r="AV131" i="25"/>
  <c r="AN131" i="25"/>
  <c r="AG131" i="25"/>
  <c r="Y131" i="25"/>
  <c r="V131" i="25"/>
  <c r="N131" i="25"/>
  <c r="K131" i="25"/>
  <c r="D131" i="25"/>
  <c r="C131" i="25"/>
  <c r="BS130" i="25"/>
  <c r="BL130" i="25"/>
  <c r="BC130" i="25"/>
  <c r="AV130" i="25"/>
  <c r="AN130" i="25"/>
  <c r="AG130" i="25"/>
  <c r="Y130" i="25"/>
  <c r="V130" i="25"/>
  <c r="N130" i="25"/>
  <c r="K130" i="25"/>
  <c r="D130" i="25"/>
  <c r="C130" i="25"/>
  <c r="BS129" i="25"/>
  <c r="BL129" i="25"/>
  <c r="BC129" i="25"/>
  <c r="AV129" i="25"/>
  <c r="AN129" i="25"/>
  <c r="AG129" i="25"/>
  <c r="Y129" i="25"/>
  <c r="V129" i="25"/>
  <c r="N129" i="25"/>
  <c r="K129" i="25"/>
  <c r="D129" i="25"/>
  <c r="C129" i="25"/>
  <c r="BS128" i="25"/>
  <c r="BL128" i="25"/>
  <c r="BC128" i="25"/>
  <c r="AV128" i="25"/>
  <c r="AN128" i="25"/>
  <c r="AG128" i="25"/>
  <c r="Y128" i="25"/>
  <c r="V128" i="25"/>
  <c r="N128" i="25"/>
  <c r="K128" i="25"/>
  <c r="D128" i="25"/>
  <c r="C128" i="25"/>
  <c r="BS127" i="25"/>
  <c r="BL127" i="25"/>
  <c r="BC127" i="25"/>
  <c r="AV127" i="25"/>
  <c r="AN127" i="25"/>
  <c r="AG127" i="25"/>
  <c r="Y127" i="25"/>
  <c r="V127" i="25"/>
  <c r="N127" i="25"/>
  <c r="K127" i="25"/>
  <c r="D127" i="25"/>
  <c r="C127" i="25"/>
  <c r="BS126" i="25"/>
  <c r="BL126" i="25"/>
  <c r="BC126" i="25"/>
  <c r="AV126" i="25"/>
  <c r="AN126" i="25"/>
  <c r="AG126" i="25"/>
  <c r="Y126" i="25"/>
  <c r="V126" i="25"/>
  <c r="N126" i="25"/>
  <c r="K126" i="25"/>
  <c r="D126" i="25"/>
  <c r="C126" i="25"/>
  <c r="BS125" i="25"/>
  <c r="BL125" i="25"/>
  <c r="BC125" i="25"/>
  <c r="AV125" i="25"/>
  <c r="AN125" i="25"/>
  <c r="AG125" i="25"/>
  <c r="Y125" i="25"/>
  <c r="V125" i="25"/>
  <c r="N125" i="25"/>
  <c r="K125" i="25"/>
  <c r="D125" i="25"/>
  <c r="C125" i="25"/>
  <c r="BS124" i="25"/>
  <c r="BL124" i="25"/>
  <c r="BC124" i="25"/>
  <c r="AV124" i="25"/>
  <c r="AN124" i="25"/>
  <c r="AG124" i="25"/>
  <c r="Y124" i="25"/>
  <c r="V124" i="25"/>
  <c r="N124" i="25"/>
  <c r="K124" i="25"/>
  <c r="D124" i="25"/>
  <c r="C124" i="25"/>
  <c r="BS123" i="25"/>
  <c r="BL123" i="25"/>
  <c r="BC123" i="25"/>
  <c r="AV123" i="25"/>
  <c r="AN123" i="25"/>
  <c r="AG123" i="25"/>
  <c r="Y123" i="25"/>
  <c r="V123" i="25"/>
  <c r="N123" i="25"/>
  <c r="K123" i="25"/>
  <c r="D123" i="25"/>
  <c r="C123" i="25"/>
  <c r="BS122" i="25"/>
  <c r="BL122" i="25"/>
  <c r="BC122" i="25"/>
  <c r="AV122" i="25"/>
  <c r="AN122" i="25"/>
  <c r="AG122" i="25"/>
  <c r="Y122" i="25"/>
  <c r="V122" i="25"/>
  <c r="N122" i="25"/>
  <c r="K122" i="25"/>
  <c r="D122" i="25"/>
  <c r="C122" i="25"/>
  <c r="BS121" i="25"/>
  <c r="BL121" i="25"/>
  <c r="BC121" i="25"/>
  <c r="AV121" i="25"/>
  <c r="AN121" i="25"/>
  <c r="AG121" i="25"/>
  <c r="Y121" i="25"/>
  <c r="V121" i="25"/>
  <c r="N121" i="25"/>
  <c r="K121" i="25"/>
  <c r="D121" i="25"/>
  <c r="C121" i="25"/>
  <c r="BS120" i="25"/>
  <c r="BL120" i="25"/>
  <c r="BC120" i="25"/>
  <c r="AV120" i="25"/>
  <c r="AN120" i="25"/>
  <c r="AG120" i="25"/>
  <c r="Y120" i="25"/>
  <c r="V120" i="25"/>
  <c r="N120" i="25"/>
  <c r="K120" i="25"/>
  <c r="D120" i="25"/>
  <c r="C120" i="25"/>
  <c r="BS119" i="25"/>
  <c r="BL119" i="25"/>
  <c r="BC119" i="25"/>
  <c r="AV119" i="25"/>
  <c r="AN119" i="25"/>
  <c r="AG119" i="25"/>
  <c r="Y119" i="25"/>
  <c r="V119" i="25"/>
  <c r="N119" i="25"/>
  <c r="K119" i="25"/>
  <c r="D119" i="25"/>
  <c r="C119" i="25"/>
  <c r="BS118" i="25"/>
  <c r="BL118" i="25"/>
  <c r="BC118" i="25"/>
  <c r="AV118" i="25"/>
  <c r="AN118" i="25"/>
  <c r="AG118" i="25"/>
  <c r="Y118" i="25"/>
  <c r="V118" i="25"/>
  <c r="N118" i="25"/>
  <c r="K118" i="25"/>
  <c r="D118" i="25"/>
  <c r="C118" i="25"/>
  <c r="BS117" i="25"/>
  <c r="BL117" i="25"/>
  <c r="BC117" i="25"/>
  <c r="AV117" i="25"/>
  <c r="AN117" i="25"/>
  <c r="AG117" i="25"/>
  <c r="Y117" i="25"/>
  <c r="V117" i="25"/>
  <c r="N117" i="25"/>
  <c r="K117" i="25"/>
  <c r="D117" i="25"/>
  <c r="C117" i="25"/>
  <c r="BS116" i="25"/>
  <c r="BL116" i="25"/>
  <c r="BC116" i="25"/>
  <c r="AV116" i="25"/>
  <c r="AN116" i="25"/>
  <c r="AG116" i="25"/>
  <c r="Y116" i="25"/>
  <c r="V116" i="25"/>
  <c r="N116" i="25"/>
  <c r="K116" i="25"/>
  <c r="D116" i="25"/>
  <c r="C116" i="25"/>
  <c r="BS115" i="25"/>
  <c r="BL115" i="25"/>
  <c r="BC115" i="25"/>
  <c r="AV115" i="25"/>
  <c r="AN115" i="25"/>
  <c r="AG115" i="25"/>
  <c r="Y115" i="25"/>
  <c r="V115" i="25"/>
  <c r="N115" i="25"/>
  <c r="K115" i="25"/>
  <c r="D115" i="25"/>
  <c r="C115" i="25"/>
  <c r="BS114" i="25"/>
  <c r="BL114" i="25"/>
  <c r="BC114" i="25"/>
  <c r="AV114" i="25"/>
  <c r="AN114" i="25"/>
  <c r="AG114" i="25"/>
  <c r="Y114" i="25"/>
  <c r="V114" i="25"/>
  <c r="N114" i="25"/>
  <c r="K114" i="25"/>
  <c r="D114" i="25"/>
  <c r="C114" i="25"/>
  <c r="BS113" i="25"/>
  <c r="BL113" i="25"/>
  <c r="BC113" i="25"/>
  <c r="AV113" i="25"/>
  <c r="AN113" i="25"/>
  <c r="AG113" i="25"/>
  <c r="Y113" i="25"/>
  <c r="V113" i="25"/>
  <c r="N113" i="25"/>
  <c r="K113" i="25"/>
  <c r="D113" i="25"/>
  <c r="C113" i="25"/>
  <c r="BS112" i="25"/>
  <c r="BL112" i="25"/>
  <c r="BC112" i="25"/>
  <c r="AV112" i="25"/>
  <c r="AN112" i="25"/>
  <c r="AG112" i="25"/>
  <c r="Y112" i="25"/>
  <c r="V112" i="25"/>
  <c r="N112" i="25"/>
  <c r="K112" i="25"/>
  <c r="D112" i="25"/>
  <c r="C112" i="25"/>
  <c r="BS111" i="25"/>
  <c r="BL111" i="25"/>
  <c r="BC111" i="25"/>
  <c r="AV111" i="25"/>
  <c r="AN111" i="25"/>
  <c r="AG111" i="25"/>
  <c r="Y111" i="25"/>
  <c r="V111" i="25"/>
  <c r="N111" i="25"/>
  <c r="K111" i="25"/>
  <c r="D111" i="25"/>
  <c r="C111" i="25"/>
  <c r="BS110" i="25"/>
  <c r="BL110" i="25"/>
  <c r="BC110" i="25"/>
  <c r="AV110" i="25"/>
  <c r="AN110" i="25"/>
  <c r="AG110" i="25"/>
  <c r="Y110" i="25"/>
  <c r="V110" i="25"/>
  <c r="N110" i="25"/>
  <c r="K110" i="25"/>
  <c r="D110" i="25"/>
  <c r="C110" i="25"/>
  <c r="BS109" i="25"/>
  <c r="BL109" i="25"/>
  <c r="BC109" i="25"/>
  <c r="AV109" i="25"/>
  <c r="AN109" i="25"/>
  <c r="AG109" i="25"/>
  <c r="Y109" i="25"/>
  <c r="V109" i="25"/>
  <c r="N109" i="25"/>
  <c r="K109" i="25"/>
  <c r="D109" i="25"/>
  <c r="C109" i="25"/>
  <c r="BS108" i="25"/>
  <c r="BL108" i="25"/>
  <c r="BC108" i="25"/>
  <c r="AV108" i="25"/>
  <c r="AN108" i="25"/>
  <c r="AG108" i="25"/>
  <c r="Y108" i="25"/>
  <c r="V108" i="25"/>
  <c r="N108" i="25"/>
  <c r="K108" i="25"/>
  <c r="D108" i="25"/>
  <c r="C108" i="25"/>
  <c r="BS107" i="25"/>
  <c r="BL107" i="25"/>
  <c r="BC107" i="25"/>
  <c r="AV107" i="25"/>
  <c r="AN107" i="25"/>
  <c r="AG107" i="25"/>
  <c r="Y107" i="25"/>
  <c r="V107" i="25"/>
  <c r="N107" i="25"/>
  <c r="K107" i="25"/>
  <c r="D107" i="25"/>
  <c r="C107" i="25"/>
  <c r="BS106" i="25"/>
  <c r="BL106" i="25"/>
  <c r="BC106" i="25"/>
  <c r="AV106" i="25"/>
  <c r="AN106" i="25"/>
  <c r="AG106" i="25"/>
  <c r="Y106" i="25"/>
  <c r="V106" i="25"/>
  <c r="N106" i="25"/>
  <c r="K106" i="25"/>
  <c r="D106" i="25"/>
  <c r="C106" i="25"/>
  <c r="BS105" i="25"/>
  <c r="BL105" i="25"/>
  <c r="BC105" i="25"/>
  <c r="AV105" i="25"/>
  <c r="AN105" i="25"/>
  <c r="AG105" i="25"/>
  <c r="Y105" i="25"/>
  <c r="V105" i="25"/>
  <c r="N105" i="25"/>
  <c r="K105" i="25"/>
  <c r="D105" i="25"/>
  <c r="C105" i="25"/>
  <c r="BS104" i="25"/>
  <c r="BL104" i="25"/>
  <c r="BC104" i="25"/>
  <c r="AV104" i="25"/>
  <c r="AN104" i="25"/>
  <c r="AG104" i="25"/>
  <c r="Y104" i="25"/>
  <c r="V104" i="25"/>
  <c r="N104" i="25"/>
  <c r="K104" i="25"/>
  <c r="D104" i="25"/>
  <c r="C104" i="25"/>
  <c r="BS103" i="25"/>
  <c r="BL103" i="25"/>
  <c r="BC103" i="25"/>
  <c r="AV103" i="25"/>
  <c r="AN103" i="25"/>
  <c r="AG103" i="25"/>
  <c r="Y103" i="25"/>
  <c r="V103" i="25"/>
  <c r="N103" i="25"/>
  <c r="K103" i="25"/>
  <c r="D103" i="25"/>
  <c r="C103" i="25"/>
  <c r="BS102" i="25"/>
  <c r="BL102" i="25"/>
  <c r="BC102" i="25"/>
  <c r="AV102" i="25"/>
  <c r="AN102" i="25"/>
  <c r="AG102" i="25"/>
  <c r="Y102" i="25"/>
  <c r="V102" i="25"/>
  <c r="N102" i="25"/>
  <c r="K102" i="25"/>
  <c r="D102" i="25"/>
  <c r="C102" i="25"/>
  <c r="BS101" i="25"/>
  <c r="BL101" i="25"/>
  <c r="BC101" i="25"/>
  <c r="AV101" i="25"/>
  <c r="AN101" i="25"/>
  <c r="AG101" i="25"/>
  <c r="Y101" i="25"/>
  <c r="V101" i="25"/>
  <c r="N101" i="25"/>
  <c r="K101" i="25"/>
  <c r="D101" i="25"/>
  <c r="C101" i="25"/>
  <c r="BS100" i="25"/>
  <c r="BL100" i="25"/>
  <c r="BC100" i="25"/>
  <c r="AV100" i="25"/>
  <c r="AN100" i="25"/>
  <c r="AG100" i="25"/>
  <c r="Y100" i="25"/>
  <c r="V100" i="25"/>
  <c r="N100" i="25"/>
  <c r="K100" i="25"/>
  <c r="D100" i="25"/>
  <c r="C100" i="25"/>
  <c r="BS99" i="25"/>
  <c r="BL99" i="25"/>
  <c r="BC99" i="25"/>
  <c r="AV99" i="25"/>
  <c r="AN99" i="25"/>
  <c r="AG99" i="25"/>
  <c r="Y99" i="25"/>
  <c r="V99" i="25"/>
  <c r="N99" i="25"/>
  <c r="K99" i="25"/>
  <c r="D99" i="25"/>
  <c r="C99" i="25"/>
  <c r="BS98" i="25"/>
  <c r="BL98" i="25"/>
  <c r="BC98" i="25"/>
  <c r="AV98" i="25"/>
  <c r="AN98" i="25"/>
  <c r="AG98" i="25"/>
  <c r="Y98" i="25"/>
  <c r="V98" i="25"/>
  <c r="N98" i="25"/>
  <c r="K98" i="25"/>
  <c r="D98" i="25"/>
  <c r="C98" i="25"/>
  <c r="BS97" i="25"/>
  <c r="BL97" i="25"/>
  <c r="BC97" i="25"/>
  <c r="AV97" i="25"/>
  <c r="AN97" i="25"/>
  <c r="AG97" i="25"/>
  <c r="Y97" i="25"/>
  <c r="V97" i="25"/>
  <c r="N97" i="25"/>
  <c r="K97" i="25"/>
  <c r="D97" i="25"/>
  <c r="C97" i="25"/>
  <c r="BS96" i="25"/>
  <c r="BL96" i="25"/>
  <c r="BC96" i="25"/>
  <c r="AV96" i="25"/>
  <c r="AN96" i="25"/>
  <c r="AG96" i="25"/>
  <c r="Y96" i="25"/>
  <c r="V96" i="25"/>
  <c r="N96" i="25"/>
  <c r="K96" i="25"/>
  <c r="D96" i="25"/>
  <c r="C96" i="25"/>
  <c r="BS95" i="25"/>
  <c r="BL95" i="25"/>
  <c r="BC95" i="25"/>
  <c r="AV95" i="25"/>
  <c r="AN95" i="25"/>
  <c r="AG95" i="25"/>
  <c r="Y95" i="25"/>
  <c r="V95" i="25"/>
  <c r="N95" i="25"/>
  <c r="K95" i="25"/>
  <c r="D95" i="25"/>
  <c r="C95" i="25"/>
  <c r="BS94" i="25"/>
  <c r="BL94" i="25"/>
  <c r="BC94" i="25"/>
  <c r="AV94" i="25"/>
  <c r="AN94" i="25"/>
  <c r="AG94" i="25"/>
  <c r="Y94" i="25"/>
  <c r="V94" i="25"/>
  <c r="N94" i="25"/>
  <c r="K94" i="25"/>
  <c r="D94" i="25"/>
  <c r="C94" i="25"/>
  <c r="BS93" i="25"/>
  <c r="BL93" i="25"/>
  <c r="BC93" i="25"/>
  <c r="AV93" i="25"/>
  <c r="AN93" i="25"/>
  <c r="AG93" i="25"/>
  <c r="Y93" i="25"/>
  <c r="V93" i="25"/>
  <c r="N93" i="25"/>
  <c r="K93" i="25"/>
  <c r="D93" i="25"/>
  <c r="C93" i="25"/>
  <c r="BS92" i="25"/>
  <c r="BL92" i="25"/>
  <c r="BC92" i="25"/>
  <c r="AV92" i="25"/>
  <c r="AN92" i="25"/>
  <c r="AG92" i="25"/>
  <c r="Y92" i="25"/>
  <c r="V92" i="25"/>
  <c r="N92" i="25"/>
  <c r="K92" i="25"/>
  <c r="D92" i="25"/>
  <c r="C92" i="25"/>
  <c r="BS91" i="25"/>
  <c r="BL91" i="25"/>
  <c r="BC91" i="25"/>
  <c r="AV91" i="25"/>
  <c r="AN91" i="25"/>
  <c r="AG91" i="25"/>
  <c r="Y91" i="25"/>
  <c r="V91" i="25"/>
  <c r="N91" i="25"/>
  <c r="K91" i="25"/>
  <c r="D91" i="25"/>
  <c r="C91" i="25"/>
  <c r="BS90" i="25"/>
  <c r="BL90" i="25"/>
  <c r="BC90" i="25"/>
  <c r="AV90" i="25"/>
  <c r="AN90" i="25"/>
  <c r="AG90" i="25"/>
  <c r="Y90" i="25"/>
  <c r="V90" i="25"/>
  <c r="N90" i="25"/>
  <c r="K90" i="25"/>
  <c r="D90" i="25"/>
  <c r="C90" i="25"/>
  <c r="BS89" i="25"/>
  <c r="BL89" i="25"/>
  <c r="BC89" i="25"/>
  <c r="AV89" i="25"/>
  <c r="AN89" i="25"/>
  <c r="AG89" i="25"/>
  <c r="Y89" i="25"/>
  <c r="V89" i="25"/>
  <c r="N89" i="25"/>
  <c r="K89" i="25"/>
  <c r="D89" i="25"/>
  <c r="C89" i="25"/>
  <c r="BS88" i="25"/>
  <c r="BL88" i="25"/>
  <c r="BC88" i="25"/>
  <c r="AV88" i="25"/>
  <c r="AN88" i="25"/>
  <c r="AG88" i="25"/>
  <c r="Y88" i="25"/>
  <c r="V88" i="25"/>
  <c r="N88" i="25"/>
  <c r="K88" i="25"/>
  <c r="D88" i="25"/>
  <c r="C88" i="25"/>
  <c r="BS87" i="25"/>
  <c r="BL87" i="25"/>
  <c r="BC87" i="25"/>
  <c r="AV87" i="25"/>
  <c r="AN87" i="25"/>
  <c r="AG87" i="25"/>
  <c r="Y87" i="25"/>
  <c r="V87" i="25"/>
  <c r="N87" i="25"/>
  <c r="K87" i="25"/>
  <c r="D87" i="25"/>
  <c r="C87" i="25"/>
  <c r="BS86" i="25"/>
  <c r="BL86" i="25"/>
  <c r="BC86" i="25"/>
  <c r="AV86" i="25"/>
  <c r="AN86" i="25"/>
  <c r="AG86" i="25"/>
  <c r="Y86" i="25"/>
  <c r="V86" i="25"/>
  <c r="N86" i="25"/>
  <c r="K86" i="25"/>
  <c r="D86" i="25"/>
  <c r="C86" i="25"/>
  <c r="BS85" i="25"/>
  <c r="BL85" i="25"/>
  <c r="BC85" i="25"/>
  <c r="AV85" i="25"/>
  <c r="AN85" i="25"/>
  <c r="AG85" i="25"/>
  <c r="Y85" i="25"/>
  <c r="V85" i="25"/>
  <c r="N85" i="25"/>
  <c r="K85" i="25"/>
  <c r="D85" i="25"/>
  <c r="C85" i="25"/>
  <c r="BS84" i="25"/>
  <c r="BL84" i="25"/>
  <c r="BC84" i="25"/>
  <c r="AV84" i="25"/>
  <c r="AN84" i="25"/>
  <c r="AG84" i="25"/>
  <c r="Y84" i="25"/>
  <c r="V84" i="25"/>
  <c r="N84" i="25"/>
  <c r="K84" i="25"/>
  <c r="D84" i="25"/>
  <c r="C84" i="25"/>
  <c r="BS83" i="25"/>
  <c r="BL83" i="25"/>
  <c r="BC83" i="25"/>
  <c r="AV83" i="25"/>
  <c r="AN83" i="25"/>
  <c r="AG83" i="25"/>
  <c r="Y83" i="25"/>
  <c r="V83" i="25"/>
  <c r="N83" i="25"/>
  <c r="K83" i="25"/>
  <c r="D83" i="25"/>
  <c r="C83" i="25"/>
  <c r="BS82" i="25"/>
  <c r="BL82" i="25"/>
  <c r="BC82" i="25"/>
  <c r="AV82" i="25"/>
  <c r="AN82" i="25"/>
  <c r="AG82" i="25"/>
  <c r="Y82" i="25"/>
  <c r="V82" i="25"/>
  <c r="N82" i="25"/>
  <c r="K82" i="25"/>
  <c r="D82" i="25"/>
  <c r="C82" i="25"/>
  <c r="BS81" i="25"/>
  <c r="BL81" i="25"/>
  <c r="BC81" i="25"/>
  <c r="AV81" i="25"/>
  <c r="AN81" i="25"/>
  <c r="AG81" i="25"/>
  <c r="Y81" i="25"/>
  <c r="V81" i="25"/>
  <c r="N81" i="25"/>
  <c r="K81" i="25"/>
  <c r="D81" i="25"/>
  <c r="C81" i="25"/>
  <c r="BS80" i="25"/>
  <c r="BL80" i="25"/>
  <c r="BC80" i="25"/>
  <c r="AV80" i="25"/>
  <c r="AN80" i="25"/>
  <c r="AG80" i="25"/>
  <c r="Y80" i="25"/>
  <c r="V80" i="25"/>
  <c r="N80" i="25"/>
  <c r="K80" i="25"/>
  <c r="D80" i="25"/>
  <c r="C80" i="25"/>
  <c r="BS79" i="25"/>
  <c r="BL79" i="25"/>
  <c r="BC79" i="25"/>
  <c r="AV79" i="25"/>
  <c r="AN79" i="25"/>
  <c r="AG79" i="25"/>
  <c r="Y79" i="25"/>
  <c r="V79" i="25"/>
  <c r="N79" i="25"/>
  <c r="K79" i="25"/>
  <c r="D79" i="25"/>
  <c r="C79" i="25"/>
  <c r="BS78" i="25"/>
  <c r="BL78" i="25"/>
  <c r="BC78" i="25"/>
  <c r="AV78" i="25"/>
  <c r="AN78" i="25"/>
  <c r="AG78" i="25"/>
  <c r="Y78" i="25"/>
  <c r="V78" i="25"/>
  <c r="N78" i="25"/>
  <c r="K78" i="25"/>
  <c r="D78" i="25"/>
  <c r="C78" i="25"/>
  <c r="BS77" i="25"/>
  <c r="BL77" i="25"/>
  <c r="BC77" i="25"/>
  <c r="AV77" i="25"/>
  <c r="AN77" i="25"/>
  <c r="AG77" i="25"/>
  <c r="Y77" i="25"/>
  <c r="V77" i="25"/>
  <c r="N77" i="25"/>
  <c r="K77" i="25"/>
  <c r="D77" i="25"/>
  <c r="C77" i="25"/>
  <c r="BS76" i="25"/>
  <c r="BL76" i="25"/>
  <c r="BC76" i="25"/>
  <c r="AV76" i="25"/>
  <c r="AN76" i="25"/>
  <c r="AG76" i="25"/>
  <c r="Y76" i="25"/>
  <c r="V76" i="25"/>
  <c r="N76" i="25"/>
  <c r="K76" i="25"/>
  <c r="D76" i="25"/>
  <c r="C76" i="25"/>
  <c r="BS75" i="25"/>
  <c r="BL75" i="25"/>
  <c r="BC75" i="25"/>
  <c r="AV75" i="25"/>
  <c r="AN75" i="25"/>
  <c r="AG75" i="25"/>
  <c r="Y75" i="25"/>
  <c r="V75" i="25"/>
  <c r="N75" i="25"/>
  <c r="K75" i="25"/>
  <c r="D75" i="25"/>
  <c r="C75" i="25"/>
  <c r="BS74" i="25"/>
  <c r="BL74" i="25"/>
  <c r="BC74" i="25"/>
  <c r="AV74" i="25"/>
  <c r="AN74" i="25"/>
  <c r="AG74" i="25"/>
  <c r="Y74" i="25"/>
  <c r="V74" i="25"/>
  <c r="N74" i="25"/>
  <c r="K74" i="25"/>
  <c r="D74" i="25"/>
  <c r="C74" i="25"/>
  <c r="BS73" i="25"/>
  <c r="BL73" i="25"/>
  <c r="BC73" i="25"/>
  <c r="AV73" i="25"/>
  <c r="AN73" i="25"/>
  <c r="AG73" i="25"/>
  <c r="Y73" i="25"/>
  <c r="V73" i="25"/>
  <c r="N73" i="25"/>
  <c r="K73" i="25"/>
  <c r="D73" i="25"/>
  <c r="C73" i="25"/>
  <c r="BS72" i="25"/>
  <c r="BL72" i="25"/>
  <c r="BC72" i="25"/>
  <c r="AV72" i="25"/>
  <c r="AN72" i="25"/>
  <c r="AG72" i="25"/>
  <c r="Y72" i="25"/>
  <c r="V72" i="25"/>
  <c r="N72" i="25"/>
  <c r="K72" i="25"/>
  <c r="D72" i="25"/>
  <c r="C72" i="25"/>
  <c r="BS71" i="25"/>
  <c r="BL71" i="25"/>
  <c r="BC71" i="25"/>
  <c r="AV71" i="25"/>
  <c r="AN71" i="25"/>
  <c r="AG71" i="25"/>
  <c r="Y71" i="25"/>
  <c r="V71" i="25"/>
  <c r="N71" i="25"/>
  <c r="K71" i="25"/>
  <c r="D71" i="25"/>
  <c r="C71" i="25"/>
  <c r="BS70" i="25"/>
  <c r="BL70" i="25"/>
  <c r="BC70" i="25"/>
  <c r="AV70" i="25"/>
  <c r="AN70" i="25"/>
  <c r="AG70" i="25"/>
  <c r="Y70" i="25"/>
  <c r="V70" i="25"/>
  <c r="N70" i="25"/>
  <c r="K70" i="25"/>
  <c r="D70" i="25"/>
  <c r="C70" i="25"/>
  <c r="BS69" i="25"/>
  <c r="BL69" i="25"/>
  <c r="BC69" i="25"/>
  <c r="AV69" i="25"/>
  <c r="AN69" i="25"/>
  <c r="AG69" i="25"/>
  <c r="Y69" i="25"/>
  <c r="V69" i="25"/>
  <c r="N69" i="25"/>
  <c r="K69" i="25"/>
  <c r="D69" i="25"/>
  <c r="C69" i="25"/>
  <c r="BS68" i="25"/>
  <c r="BL68" i="25"/>
  <c r="BC68" i="25"/>
  <c r="AV68" i="25"/>
  <c r="AN68" i="25"/>
  <c r="AG68" i="25"/>
  <c r="Y68" i="25"/>
  <c r="V68" i="25"/>
  <c r="N68" i="25"/>
  <c r="K68" i="25"/>
  <c r="D68" i="25"/>
  <c r="C68" i="25"/>
  <c r="BS67" i="25"/>
  <c r="BL67" i="25"/>
  <c r="BC67" i="25"/>
  <c r="AV67" i="25"/>
  <c r="AN67" i="25"/>
  <c r="AG67" i="25"/>
  <c r="Y67" i="25"/>
  <c r="V67" i="25"/>
  <c r="N67" i="25"/>
  <c r="K67" i="25"/>
  <c r="D67" i="25"/>
  <c r="C67" i="25"/>
  <c r="BS66" i="25"/>
  <c r="BL66" i="25"/>
  <c r="BC66" i="25"/>
  <c r="AV66" i="25"/>
  <c r="AN66" i="25"/>
  <c r="AG66" i="25"/>
  <c r="Y66" i="25"/>
  <c r="V66" i="25"/>
  <c r="N66" i="25"/>
  <c r="K66" i="25"/>
  <c r="D66" i="25"/>
  <c r="C66" i="25"/>
  <c r="BS65" i="25"/>
  <c r="BL65" i="25"/>
  <c r="BC65" i="25"/>
  <c r="AV65" i="25"/>
  <c r="AN65" i="25"/>
  <c r="AG65" i="25"/>
  <c r="Y65" i="25"/>
  <c r="V65" i="25"/>
  <c r="N65" i="25"/>
  <c r="K65" i="25"/>
  <c r="D65" i="25"/>
  <c r="C65" i="25"/>
  <c r="BS64" i="25"/>
  <c r="BL64" i="25"/>
  <c r="BC64" i="25"/>
  <c r="AV64" i="25"/>
  <c r="AN64" i="25"/>
  <c r="AG64" i="25"/>
  <c r="Y64" i="25"/>
  <c r="V64" i="25"/>
  <c r="N64" i="25"/>
  <c r="K64" i="25"/>
  <c r="D64" i="25"/>
  <c r="C64" i="25"/>
  <c r="BS63" i="25"/>
  <c r="BL63" i="25"/>
  <c r="BC63" i="25"/>
  <c r="AV63" i="25"/>
  <c r="AN63" i="25"/>
  <c r="AG63" i="25"/>
  <c r="Y63" i="25"/>
  <c r="V63" i="25"/>
  <c r="N63" i="25"/>
  <c r="K63" i="25"/>
  <c r="D63" i="25"/>
  <c r="C63" i="25"/>
  <c r="BS62" i="25"/>
  <c r="BL62" i="25"/>
  <c r="BC62" i="25"/>
  <c r="AV62" i="25"/>
  <c r="AN62" i="25"/>
  <c r="AG62" i="25"/>
  <c r="Y62" i="25"/>
  <c r="V62" i="25"/>
  <c r="N62" i="25"/>
  <c r="K62" i="25"/>
  <c r="D62" i="25"/>
  <c r="C62" i="25"/>
  <c r="BS61" i="25"/>
  <c r="BL61" i="25"/>
  <c r="BC61" i="25"/>
  <c r="AV61" i="25"/>
  <c r="AN61" i="25"/>
  <c r="AG61" i="25"/>
  <c r="Y61" i="25"/>
  <c r="V61" i="25"/>
  <c r="N61" i="25"/>
  <c r="K61" i="25"/>
  <c r="D61" i="25"/>
  <c r="C61" i="25"/>
  <c r="BS60" i="25"/>
  <c r="BL60" i="25"/>
  <c r="BC60" i="25"/>
  <c r="AV60" i="25"/>
  <c r="AN60" i="25"/>
  <c r="AG60" i="25"/>
  <c r="Y60" i="25"/>
  <c r="V60" i="25"/>
  <c r="N60" i="25"/>
  <c r="K60" i="25"/>
  <c r="D60" i="25"/>
  <c r="C60" i="25"/>
  <c r="BS59" i="25"/>
  <c r="BL59" i="25"/>
  <c r="BC59" i="25"/>
  <c r="AV59" i="25"/>
  <c r="AN59" i="25"/>
  <c r="AG59" i="25"/>
  <c r="Y59" i="25"/>
  <c r="V59" i="25"/>
  <c r="N59" i="25"/>
  <c r="K59" i="25"/>
  <c r="D59" i="25"/>
  <c r="C59" i="25"/>
  <c r="BS58" i="25"/>
  <c r="BL58" i="25"/>
  <c r="BC58" i="25"/>
  <c r="AV58" i="25"/>
  <c r="AN58" i="25"/>
  <c r="AG58" i="25"/>
  <c r="Y58" i="25"/>
  <c r="V58" i="25"/>
  <c r="N58" i="25"/>
  <c r="K58" i="25"/>
  <c r="D58" i="25"/>
  <c r="C58" i="25"/>
  <c r="BS57" i="25"/>
  <c r="BL57" i="25"/>
  <c r="BC57" i="25"/>
  <c r="AV57" i="25"/>
  <c r="AN57" i="25"/>
  <c r="AG57" i="25"/>
  <c r="Y57" i="25"/>
  <c r="V57" i="25"/>
  <c r="N57" i="25"/>
  <c r="K57" i="25"/>
  <c r="D57" i="25"/>
  <c r="C57" i="25"/>
  <c r="BS56" i="25"/>
  <c r="BL56" i="25"/>
  <c r="BC56" i="25"/>
  <c r="AV56" i="25"/>
  <c r="AN56" i="25"/>
  <c r="AG56" i="25"/>
  <c r="Y56" i="25"/>
  <c r="V56" i="25"/>
  <c r="N56" i="25"/>
  <c r="K56" i="25"/>
  <c r="D56" i="25"/>
  <c r="C56" i="25"/>
  <c r="BS55" i="25"/>
  <c r="BL55" i="25"/>
  <c r="BC55" i="25"/>
  <c r="AV55" i="25"/>
  <c r="AN55" i="25"/>
  <c r="AG55" i="25"/>
  <c r="Y55" i="25"/>
  <c r="V55" i="25"/>
  <c r="N55" i="25"/>
  <c r="K55" i="25"/>
  <c r="D55" i="25"/>
  <c r="C55" i="25"/>
  <c r="BS54" i="25"/>
  <c r="BL54" i="25"/>
  <c r="BC54" i="25"/>
  <c r="AV54" i="25"/>
  <c r="AN54" i="25"/>
  <c r="AG54" i="25"/>
  <c r="Y54" i="25"/>
  <c r="V54" i="25"/>
  <c r="N54" i="25"/>
  <c r="K54" i="25"/>
  <c r="D54" i="25"/>
  <c r="C54" i="25"/>
  <c r="BS53" i="25"/>
  <c r="BL53" i="25"/>
  <c r="BC53" i="25"/>
  <c r="AV53" i="25"/>
  <c r="AN53" i="25"/>
  <c r="AG53" i="25"/>
  <c r="Y53" i="25"/>
  <c r="V53" i="25"/>
  <c r="N53" i="25"/>
  <c r="K53" i="25"/>
  <c r="D53" i="25"/>
  <c r="C53" i="25"/>
  <c r="BS52" i="25"/>
  <c r="BL52" i="25"/>
  <c r="BC52" i="25"/>
  <c r="AV52" i="25"/>
  <c r="AN52" i="25"/>
  <c r="AG52" i="25"/>
  <c r="Y52" i="25"/>
  <c r="V52" i="25"/>
  <c r="N52" i="25"/>
  <c r="K52" i="25"/>
  <c r="D52" i="25"/>
  <c r="C52" i="25"/>
  <c r="BS51" i="25"/>
  <c r="BL51" i="25"/>
  <c r="BC51" i="25"/>
  <c r="AV51" i="25"/>
  <c r="AN51" i="25"/>
  <c r="AG51" i="25"/>
  <c r="Y51" i="25"/>
  <c r="V51" i="25"/>
  <c r="N51" i="25"/>
  <c r="K51" i="25"/>
  <c r="D51" i="25"/>
  <c r="C51" i="25"/>
  <c r="BS50" i="25"/>
  <c r="BL50" i="25"/>
  <c r="BC50" i="25"/>
  <c r="AV50" i="25"/>
  <c r="AN50" i="25"/>
  <c r="AG50" i="25"/>
  <c r="Y50" i="25"/>
  <c r="V50" i="25"/>
  <c r="N50" i="25"/>
  <c r="K50" i="25"/>
  <c r="D50" i="25"/>
  <c r="C50" i="25"/>
  <c r="BS49" i="25"/>
  <c r="BL49" i="25"/>
  <c r="BC49" i="25"/>
  <c r="AV49" i="25"/>
  <c r="AN49" i="25"/>
  <c r="AG49" i="25"/>
  <c r="Y49" i="25"/>
  <c r="V49" i="25"/>
  <c r="N49" i="25"/>
  <c r="K49" i="25"/>
  <c r="D49" i="25"/>
  <c r="C49" i="25"/>
  <c r="BS48" i="25"/>
  <c r="BL48" i="25"/>
  <c r="BC48" i="25"/>
  <c r="AV48" i="25"/>
  <c r="AN48" i="25"/>
  <c r="AG48" i="25"/>
  <c r="Y48" i="25"/>
  <c r="V48" i="25"/>
  <c r="N48" i="25"/>
  <c r="K48" i="25"/>
  <c r="D48" i="25"/>
  <c r="C48" i="25"/>
  <c r="BS47" i="25"/>
  <c r="BL47" i="25"/>
  <c r="BC47" i="25"/>
  <c r="AV47" i="25"/>
  <c r="AN47" i="25"/>
  <c r="AG47" i="25"/>
  <c r="Y47" i="25"/>
  <c r="V47" i="25"/>
  <c r="N47" i="25"/>
  <c r="K47" i="25"/>
  <c r="D47" i="25"/>
  <c r="C47" i="25"/>
  <c r="BS46" i="25"/>
  <c r="BL46" i="25"/>
  <c r="BC46" i="25"/>
  <c r="AV46" i="25"/>
  <c r="AN46" i="25"/>
  <c r="AG46" i="25"/>
  <c r="Y46" i="25"/>
  <c r="V46" i="25"/>
  <c r="N46" i="25"/>
  <c r="K46" i="25"/>
  <c r="D46" i="25"/>
  <c r="C46" i="25"/>
  <c r="BS45" i="25"/>
  <c r="BL45" i="25"/>
  <c r="BC45" i="25"/>
  <c r="AV45" i="25"/>
  <c r="AN45" i="25"/>
  <c r="AG45" i="25"/>
  <c r="Y45" i="25"/>
  <c r="V45" i="25"/>
  <c r="N45" i="25"/>
  <c r="K45" i="25"/>
  <c r="D45" i="25"/>
  <c r="C45" i="25"/>
  <c r="BS44" i="25"/>
  <c r="BL44" i="25"/>
  <c r="BC44" i="25"/>
  <c r="AV44" i="25"/>
  <c r="AN44" i="25"/>
  <c r="AG44" i="25"/>
  <c r="Y44" i="25"/>
  <c r="V44" i="25"/>
  <c r="N44" i="25"/>
  <c r="K44" i="25"/>
  <c r="D44" i="25"/>
  <c r="C44" i="25"/>
  <c r="BS43" i="25"/>
  <c r="BL43" i="25"/>
  <c r="BC43" i="25"/>
  <c r="AV43" i="25"/>
  <c r="AN43" i="25"/>
  <c r="AG43" i="25"/>
  <c r="Y43" i="25"/>
  <c r="V43" i="25"/>
  <c r="N43" i="25"/>
  <c r="K43" i="25"/>
  <c r="D43" i="25"/>
  <c r="C43" i="25"/>
  <c r="BS42" i="25"/>
  <c r="BL42" i="25"/>
  <c r="BC42" i="25"/>
  <c r="AV42" i="25"/>
  <c r="AN42" i="25"/>
  <c r="AG42" i="25"/>
  <c r="Y42" i="25"/>
  <c r="V42" i="25"/>
  <c r="N42" i="25"/>
  <c r="K42" i="25"/>
  <c r="D42" i="25"/>
  <c r="C42" i="25"/>
  <c r="BS41" i="25"/>
  <c r="BL41" i="25"/>
  <c r="BC41" i="25"/>
  <c r="AV41" i="25"/>
  <c r="AN41" i="25"/>
  <c r="AG41" i="25"/>
  <c r="Y41" i="25"/>
  <c r="V41" i="25"/>
  <c r="N41" i="25"/>
  <c r="K41" i="25"/>
  <c r="D41" i="25"/>
  <c r="C41" i="25"/>
  <c r="BS40" i="25"/>
  <c r="BL40" i="25"/>
  <c r="BC40" i="25"/>
  <c r="AV40" i="25"/>
  <c r="AN40" i="25"/>
  <c r="AG40" i="25"/>
  <c r="Y40" i="25"/>
  <c r="V40" i="25"/>
  <c r="N40" i="25"/>
  <c r="K40" i="25"/>
  <c r="D40" i="25"/>
  <c r="C40" i="25"/>
  <c r="BS39" i="25"/>
  <c r="BL39" i="25"/>
  <c r="BC39" i="25"/>
  <c r="AV39" i="25"/>
  <c r="AN39" i="25"/>
  <c r="AG39" i="25"/>
  <c r="Y39" i="25"/>
  <c r="V39" i="25"/>
  <c r="N39" i="25"/>
  <c r="K39" i="25"/>
  <c r="D39" i="25"/>
  <c r="C39" i="25"/>
  <c r="BS38" i="25"/>
  <c r="BL38" i="25"/>
  <c r="BC38" i="25"/>
  <c r="AV38" i="25"/>
  <c r="AN38" i="25"/>
  <c r="AG38" i="25"/>
  <c r="Y38" i="25"/>
  <c r="V38" i="25"/>
  <c r="N38" i="25"/>
  <c r="K38" i="25"/>
  <c r="D38" i="25"/>
  <c r="C38" i="25"/>
  <c r="BS37" i="25"/>
  <c r="BL37" i="25"/>
  <c r="BC37" i="25"/>
  <c r="AV37" i="25"/>
  <c r="AN37" i="25"/>
  <c r="AG37" i="25"/>
  <c r="Y37" i="25"/>
  <c r="V37" i="25"/>
  <c r="N37" i="25"/>
  <c r="K37" i="25"/>
  <c r="D37" i="25"/>
  <c r="C37" i="25"/>
  <c r="BS36" i="25"/>
  <c r="BL36" i="25"/>
  <c r="BC36" i="25"/>
  <c r="AV36" i="25"/>
  <c r="AN36" i="25"/>
  <c r="AG36" i="25"/>
  <c r="Y36" i="25"/>
  <c r="V36" i="25"/>
  <c r="N36" i="25"/>
  <c r="K36" i="25"/>
  <c r="D36" i="25"/>
  <c r="C36" i="25"/>
  <c r="BS35" i="25"/>
  <c r="BL35" i="25"/>
  <c r="BC35" i="25"/>
  <c r="AV35" i="25"/>
  <c r="AN35" i="25"/>
  <c r="AG35" i="25"/>
  <c r="Y35" i="25"/>
  <c r="V35" i="25"/>
  <c r="N35" i="25"/>
  <c r="K35" i="25"/>
  <c r="D35" i="25"/>
  <c r="C35" i="25"/>
  <c r="BS34" i="25"/>
  <c r="BL34" i="25"/>
  <c r="BC34" i="25"/>
  <c r="AV34" i="25"/>
  <c r="AN34" i="25"/>
  <c r="AG34" i="25"/>
  <c r="Y34" i="25"/>
  <c r="V34" i="25"/>
  <c r="N34" i="25"/>
  <c r="K34" i="25"/>
  <c r="D34" i="25"/>
  <c r="C34" i="25"/>
  <c r="BS33" i="25"/>
  <c r="BL33" i="25"/>
  <c r="BC33" i="25"/>
  <c r="AV33" i="25"/>
  <c r="AN33" i="25"/>
  <c r="AG33" i="25"/>
  <c r="Y33" i="25"/>
  <c r="V33" i="25"/>
  <c r="N33" i="25"/>
  <c r="K33" i="25"/>
  <c r="D33" i="25"/>
  <c r="C33" i="25"/>
  <c r="BS32" i="25"/>
  <c r="BL32" i="25"/>
  <c r="BC32" i="25"/>
  <c r="AV32" i="25"/>
  <c r="AN32" i="25"/>
  <c r="AG32" i="25"/>
  <c r="Y32" i="25"/>
  <c r="V32" i="25"/>
  <c r="N32" i="25"/>
  <c r="K32" i="25"/>
  <c r="D32" i="25"/>
  <c r="C32" i="25"/>
  <c r="BS31" i="25"/>
  <c r="BL31" i="25"/>
  <c r="BC31" i="25"/>
  <c r="AV31" i="25"/>
  <c r="AN31" i="25"/>
  <c r="AG31" i="25"/>
  <c r="Y31" i="25"/>
  <c r="V31" i="25"/>
  <c r="N31" i="25"/>
  <c r="K31" i="25"/>
  <c r="D31" i="25"/>
  <c r="C31" i="25"/>
  <c r="BS30" i="25"/>
  <c r="BL30" i="25"/>
  <c r="BC30" i="25"/>
  <c r="AV30" i="25"/>
  <c r="AN30" i="25"/>
  <c r="AG30" i="25"/>
  <c r="Y30" i="25"/>
  <c r="V30" i="25"/>
  <c r="N30" i="25"/>
  <c r="K30" i="25"/>
  <c r="D30" i="25"/>
  <c r="C30" i="25"/>
  <c r="BS29" i="25"/>
  <c r="BL29" i="25"/>
  <c r="BC29" i="25"/>
  <c r="AV29" i="25"/>
  <c r="AN29" i="25"/>
  <c r="AG29" i="25"/>
  <c r="Y29" i="25"/>
  <c r="V29" i="25"/>
  <c r="N29" i="25"/>
  <c r="K29" i="25"/>
  <c r="D29" i="25"/>
  <c r="C29" i="25"/>
  <c r="BS28" i="25"/>
  <c r="BL28" i="25"/>
  <c r="BC28" i="25"/>
  <c r="AV28" i="25"/>
  <c r="AN28" i="25"/>
  <c r="AG28" i="25"/>
  <c r="Y28" i="25"/>
  <c r="V28" i="25"/>
  <c r="N28" i="25"/>
  <c r="K28" i="25"/>
  <c r="D28" i="25"/>
  <c r="C28" i="25"/>
  <c r="BS27" i="25"/>
  <c r="BL27" i="25"/>
  <c r="BC27" i="25"/>
  <c r="AV27" i="25"/>
  <c r="AN27" i="25"/>
  <c r="AG27" i="25"/>
  <c r="Y27" i="25"/>
  <c r="V27" i="25"/>
  <c r="N27" i="25"/>
  <c r="K27" i="25"/>
  <c r="D27" i="25"/>
  <c r="C27" i="25"/>
  <c r="BS26" i="25"/>
  <c r="BL26" i="25"/>
  <c r="BC26" i="25"/>
  <c r="AV26" i="25"/>
  <c r="AN26" i="25"/>
  <c r="AG26" i="25"/>
  <c r="Y26" i="25"/>
  <c r="V26" i="25"/>
  <c r="N26" i="25"/>
  <c r="K26" i="25"/>
  <c r="D26" i="25"/>
  <c r="C26" i="25"/>
  <c r="BS25" i="25"/>
  <c r="BL25" i="25"/>
  <c r="BC25" i="25"/>
  <c r="AV25" i="25"/>
  <c r="AN25" i="25"/>
  <c r="AG25" i="25"/>
  <c r="Y25" i="25"/>
  <c r="V25" i="25"/>
  <c r="N25" i="25"/>
  <c r="K25" i="25"/>
  <c r="D25" i="25"/>
  <c r="C25" i="25"/>
  <c r="BS24" i="25"/>
  <c r="BL24" i="25"/>
  <c r="BC24" i="25"/>
  <c r="AV24" i="25"/>
  <c r="AN24" i="25"/>
  <c r="AG24" i="25"/>
  <c r="Y24" i="25"/>
  <c r="V24" i="25"/>
  <c r="N24" i="25"/>
  <c r="K24" i="25"/>
  <c r="D24" i="25"/>
  <c r="C24" i="25"/>
  <c r="BS23" i="25"/>
  <c r="BL23" i="25"/>
  <c r="BC23" i="25"/>
  <c r="AV23" i="25"/>
  <c r="AN23" i="25"/>
  <c r="AG23" i="25"/>
  <c r="Y23" i="25"/>
  <c r="V23" i="25"/>
  <c r="N23" i="25"/>
  <c r="K23" i="25"/>
  <c r="D23" i="25"/>
  <c r="C23" i="25"/>
  <c r="BS22" i="25"/>
  <c r="BL22" i="25"/>
  <c r="BC22" i="25"/>
  <c r="AV22" i="25"/>
  <c r="AN22" i="25"/>
  <c r="AG22" i="25"/>
  <c r="Y22" i="25"/>
  <c r="V22" i="25"/>
  <c r="N22" i="25"/>
  <c r="K22" i="25"/>
  <c r="D22" i="25"/>
  <c r="C22" i="25"/>
  <c r="BS21" i="25"/>
  <c r="BL21" i="25"/>
  <c r="BC21" i="25"/>
  <c r="AV21" i="25"/>
  <c r="AN21" i="25"/>
  <c r="AG21" i="25"/>
  <c r="Y21" i="25"/>
  <c r="V21" i="25"/>
  <c r="N21" i="25"/>
  <c r="K21" i="25"/>
  <c r="D21" i="25"/>
  <c r="C21" i="25"/>
  <c r="BS20" i="25"/>
  <c r="BL20" i="25"/>
  <c r="BC20" i="25"/>
  <c r="AV20" i="25"/>
  <c r="AN20" i="25"/>
  <c r="AG20" i="25"/>
  <c r="Y20" i="25"/>
  <c r="V20" i="25"/>
  <c r="N20" i="25"/>
  <c r="K20" i="25"/>
  <c r="D20" i="25"/>
  <c r="C20" i="25"/>
  <c r="BS19" i="25"/>
  <c r="BL19" i="25"/>
  <c r="BC19" i="25"/>
  <c r="AV19" i="25"/>
  <c r="AN19" i="25"/>
  <c r="AG19" i="25"/>
  <c r="Y19" i="25"/>
  <c r="V19" i="25"/>
  <c r="N19" i="25"/>
  <c r="K19" i="25"/>
  <c r="D19" i="25"/>
  <c r="C19" i="25"/>
  <c r="BS18" i="25"/>
  <c r="BL18" i="25"/>
  <c r="BC18" i="25"/>
  <c r="AV18" i="25"/>
  <c r="AN18" i="25"/>
  <c r="AG18" i="25"/>
  <c r="Y18" i="25"/>
  <c r="V18" i="25"/>
  <c r="N18" i="25"/>
  <c r="K18" i="25"/>
  <c r="D18" i="25"/>
  <c r="C18" i="25"/>
  <c r="BS17" i="25"/>
  <c r="BL17" i="25"/>
  <c r="BC17" i="25"/>
  <c r="AV17" i="25"/>
  <c r="AN17" i="25"/>
  <c r="AG17" i="25"/>
  <c r="Y17" i="25"/>
  <c r="V17" i="25"/>
  <c r="N17" i="25"/>
  <c r="K17" i="25"/>
  <c r="D17" i="25"/>
  <c r="C17" i="25"/>
  <c r="BS16" i="25"/>
  <c r="BL16" i="25"/>
  <c r="BC16" i="25"/>
  <c r="AV16" i="25"/>
  <c r="AN16" i="25"/>
  <c r="AG16" i="25"/>
  <c r="Y16" i="25"/>
  <c r="V16" i="25"/>
  <c r="N16" i="25"/>
  <c r="K16" i="25"/>
  <c r="D16" i="25"/>
  <c r="C16" i="25"/>
  <c r="BS15" i="25"/>
  <c r="BL15" i="25"/>
  <c r="BC15" i="25"/>
  <c r="AV15" i="25"/>
  <c r="AN15" i="25"/>
  <c r="AG15" i="25"/>
  <c r="Y15" i="25"/>
  <c r="V15" i="25"/>
  <c r="N15" i="25"/>
  <c r="K15" i="25"/>
  <c r="D15" i="25"/>
  <c r="C15" i="25"/>
  <c r="BS14" i="25"/>
  <c r="BL14" i="25"/>
  <c r="BC14" i="25"/>
  <c r="AV14" i="25"/>
  <c r="AN14" i="25"/>
  <c r="AG14" i="25"/>
  <c r="Y14" i="25"/>
  <c r="V14" i="25"/>
  <c r="N14" i="25"/>
  <c r="K14" i="25"/>
  <c r="D14" i="25"/>
  <c r="C14" i="25"/>
  <c r="BS13" i="25"/>
  <c r="BL13" i="25"/>
  <c r="BC13" i="25"/>
  <c r="AV13" i="25"/>
  <c r="AN13" i="25"/>
  <c r="AG13" i="25"/>
  <c r="Y13" i="25"/>
  <c r="V13" i="25"/>
  <c r="N13" i="25"/>
  <c r="K13" i="25"/>
  <c r="D13" i="25"/>
  <c r="C13" i="25"/>
  <c r="BS12" i="25"/>
  <c r="BL12" i="25"/>
  <c r="BC12" i="25"/>
  <c r="AV12" i="25"/>
  <c r="AN12" i="25"/>
  <c r="AG12" i="25"/>
  <c r="Y12" i="25"/>
  <c r="V12" i="25"/>
  <c r="N12" i="25"/>
  <c r="K12" i="25"/>
  <c r="D12" i="25"/>
  <c r="C12" i="25"/>
  <c r="BS11" i="25"/>
  <c r="BL11" i="25"/>
  <c r="BC11" i="25"/>
  <c r="AV11" i="25"/>
  <c r="AN11" i="25"/>
  <c r="AG11" i="25"/>
  <c r="Y11" i="25"/>
  <c r="V11" i="25"/>
  <c r="N11" i="25"/>
  <c r="K11" i="25"/>
  <c r="D11" i="25"/>
  <c r="C11" i="25"/>
  <c r="BS10" i="25"/>
  <c r="BL10" i="25"/>
  <c r="BC10" i="25"/>
  <c r="AV10" i="25"/>
  <c r="AN10" i="25"/>
  <c r="AG10" i="25"/>
  <c r="Y10" i="25"/>
  <c r="V10" i="25"/>
  <c r="N10" i="25"/>
  <c r="K10" i="25"/>
  <c r="D10" i="25"/>
  <c r="C10" i="25"/>
  <c r="BS9" i="25"/>
  <c r="BL9" i="25"/>
  <c r="BC9" i="25"/>
  <c r="AV9" i="25"/>
  <c r="AN9" i="25"/>
  <c r="AG9" i="25"/>
  <c r="Y9" i="25"/>
  <c r="V9" i="25"/>
  <c r="N9" i="25"/>
  <c r="K9" i="25"/>
  <c r="D9" i="25"/>
  <c r="C9" i="25"/>
  <c r="BS8" i="25"/>
  <c r="BL8" i="25"/>
  <c r="BC8" i="25"/>
  <c r="AV8" i="25"/>
  <c r="AN8" i="25"/>
  <c r="AG8" i="25"/>
  <c r="Y8" i="25"/>
  <c r="V8" i="25"/>
  <c r="N8" i="25"/>
  <c r="K8" i="25"/>
  <c r="D8" i="25"/>
  <c r="C8" i="25"/>
  <c r="H636" i="22"/>
  <c r="J636" i="22"/>
  <c r="C253" i="17"/>
  <c r="B253" i="17"/>
  <c r="A253" i="17"/>
  <c r="C236" i="17"/>
  <c r="B236" i="17"/>
  <c r="A236" i="17"/>
  <c r="C235" i="17"/>
  <c r="B235" i="17"/>
  <c r="A235" i="17"/>
  <c r="C234" i="17"/>
  <c r="B234" i="17"/>
  <c r="A234" i="17"/>
  <c r="C229" i="17"/>
  <c r="B229" i="17"/>
  <c r="A229" i="17"/>
  <c r="C228" i="17"/>
  <c r="B228" i="17"/>
  <c r="A228" i="17"/>
  <c r="C227" i="17"/>
  <c r="B227" i="17"/>
  <c r="A227" i="17"/>
  <c r="C226" i="17"/>
  <c r="B226" i="17"/>
  <c r="A226" i="17"/>
  <c r="C225" i="17"/>
  <c r="B225" i="17"/>
  <c r="A225" i="17"/>
  <c r="C224" i="17"/>
  <c r="B224" i="17"/>
  <c r="A224" i="17"/>
  <c r="C223" i="17"/>
  <c r="B223" i="17"/>
  <c r="A223" i="17"/>
  <c r="C222" i="17"/>
  <c r="B222" i="17"/>
  <c r="A222" i="17"/>
  <c r="C221" i="17"/>
  <c r="B221" i="17"/>
  <c r="A221" i="17"/>
  <c r="C220" i="17"/>
  <c r="B220" i="17"/>
  <c r="A220" i="17"/>
  <c r="C219" i="17"/>
  <c r="B219" i="17"/>
  <c r="A219" i="17"/>
  <c r="C218" i="17"/>
  <c r="B218" i="17"/>
  <c r="A218" i="17"/>
  <c r="C217" i="17"/>
  <c r="B217" i="17"/>
  <c r="A217" i="17"/>
  <c r="C216" i="17"/>
  <c r="B216" i="17"/>
  <c r="A216" i="17"/>
  <c r="C215" i="17"/>
  <c r="B215" i="17"/>
  <c r="A215" i="17"/>
  <c r="C214" i="17"/>
  <c r="B214" i="17"/>
  <c r="A214" i="17"/>
  <c r="C213" i="17"/>
  <c r="B213" i="17"/>
  <c r="A213" i="17"/>
  <c r="C212" i="17"/>
  <c r="B212" i="17"/>
  <c r="A212" i="17"/>
  <c r="C211" i="17"/>
  <c r="B211" i="17"/>
  <c r="A211" i="17"/>
  <c r="C210" i="17"/>
  <c r="B210" i="17"/>
  <c r="A210" i="17"/>
  <c r="C209" i="17"/>
  <c r="B209" i="17"/>
  <c r="A209" i="17"/>
  <c r="C208" i="17"/>
  <c r="B208" i="17"/>
  <c r="A208" i="17"/>
  <c r="C207" i="17"/>
  <c r="B207" i="17"/>
  <c r="A207" i="17"/>
  <c r="C206" i="17"/>
  <c r="B206" i="17"/>
  <c r="A206" i="17"/>
  <c r="C205" i="17"/>
  <c r="B205" i="17"/>
  <c r="A205" i="17"/>
  <c r="C204" i="17"/>
  <c r="B204" i="17"/>
  <c r="A204" i="17"/>
  <c r="C203" i="17"/>
  <c r="B203" i="17"/>
  <c r="A203" i="17"/>
  <c r="C202" i="17"/>
  <c r="B202" i="17"/>
  <c r="A202" i="17"/>
  <c r="C201" i="17"/>
  <c r="B201" i="17"/>
  <c r="A201" i="17"/>
  <c r="C200" i="17"/>
  <c r="B200" i="17"/>
  <c r="A200" i="17"/>
  <c r="C199" i="17"/>
  <c r="B199" i="17"/>
  <c r="A199" i="17"/>
  <c r="C198" i="17"/>
  <c r="B198" i="17"/>
  <c r="A198" i="17"/>
  <c r="C197" i="17"/>
  <c r="B197" i="17"/>
  <c r="A197" i="17"/>
  <c r="C196" i="17"/>
  <c r="B196" i="17"/>
  <c r="A196" i="17"/>
  <c r="C195" i="17"/>
  <c r="B195" i="17"/>
  <c r="A195" i="17"/>
  <c r="C194" i="17"/>
  <c r="B194" i="17"/>
  <c r="A194" i="17"/>
  <c r="C193" i="17"/>
  <c r="B193" i="17"/>
  <c r="A193" i="17"/>
  <c r="C192" i="17"/>
  <c r="B192" i="17"/>
  <c r="A192" i="17"/>
  <c r="C191" i="17"/>
  <c r="B191" i="17"/>
  <c r="A191" i="17"/>
  <c r="C190" i="17"/>
  <c r="B190" i="17"/>
  <c r="A190" i="17"/>
  <c r="C189" i="17"/>
  <c r="B189" i="17"/>
  <c r="A189" i="17"/>
  <c r="C188" i="17"/>
  <c r="B188" i="17"/>
  <c r="A188" i="17"/>
  <c r="C187" i="17"/>
  <c r="B187" i="17"/>
  <c r="A187" i="17"/>
  <c r="C186" i="17"/>
  <c r="B186" i="17"/>
  <c r="A186" i="17"/>
  <c r="C185" i="17"/>
  <c r="B185" i="17"/>
  <c r="A185" i="17"/>
  <c r="C184" i="17"/>
  <c r="B184" i="17"/>
  <c r="A184" i="17"/>
  <c r="C183" i="17"/>
  <c r="B183" i="17"/>
  <c r="A183" i="17"/>
  <c r="C182" i="17"/>
  <c r="B182" i="17"/>
  <c r="A182" i="17"/>
  <c r="C181" i="17"/>
  <c r="B181" i="17"/>
  <c r="A181" i="17"/>
  <c r="C180" i="17"/>
  <c r="B180" i="17"/>
  <c r="A180" i="17"/>
  <c r="C179" i="17"/>
  <c r="B179" i="17"/>
  <c r="A179" i="17"/>
  <c r="C178" i="17"/>
  <c r="B178" i="17"/>
  <c r="A178" i="17"/>
  <c r="C177" i="17"/>
  <c r="B177" i="17"/>
  <c r="A177" i="17"/>
  <c r="C176" i="17"/>
  <c r="B176" i="17"/>
  <c r="A176" i="17"/>
  <c r="C175" i="17"/>
  <c r="B175" i="17"/>
  <c r="A175" i="17"/>
  <c r="C174" i="17"/>
  <c r="B174" i="17"/>
  <c r="A174" i="17"/>
  <c r="C173" i="17"/>
  <c r="B173" i="17"/>
  <c r="A173" i="17"/>
  <c r="C172" i="17"/>
  <c r="B172" i="17"/>
  <c r="A172" i="17"/>
  <c r="C171" i="17"/>
  <c r="B171" i="17"/>
  <c r="A171" i="17"/>
  <c r="C170" i="17"/>
  <c r="B170" i="17"/>
  <c r="A170" i="17"/>
  <c r="C169" i="17"/>
  <c r="B169" i="17"/>
  <c r="A169" i="17"/>
  <c r="C168" i="17"/>
  <c r="B168" i="17"/>
  <c r="A168" i="17"/>
  <c r="C167" i="17"/>
  <c r="B167" i="17"/>
  <c r="A167" i="17"/>
  <c r="C166" i="17"/>
  <c r="B166" i="17"/>
  <c r="A166" i="17"/>
  <c r="C165" i="17"/>
  <c r="B165" i="17"/>
  <c r="A165" i="17"/>
  <c r="C164" i="17"/>
  <c r="B164" i="17"/>
  <c r="A164" i="17"/>
  <c r="C163" i="17"/>
  <c r="B163" i="17"/>
  <c r="A163" i="17"/>
  <c r="C162" i="17"/>
  <c r="B162" i="17"/>
  <c r="A162" i="17"/>
  <c r="C161" i="17"/>
  <c r="B161" i="17"/>
  <c r="A161" i="17"/>
  <c r="C160" i="17"/>
  <c r="B160" i="17"/>
  <c r="A160" i="17"/>
  <c r="C159" i="17"/>
  <c r="B159" i="17"/>
  <c r="A159" i="17"/>
  <c r="C158" i="17"/>
  <c r="B158" i="17"/>
  <c r="A158" i="17"/>
  <c r="C157" i="17"/>
  <c r="B157" i="17"/>
  <c r="A157" i="17"/>
  <c r="C156" i="17"/>
  <c r="B156" i="17"/>
  <c r="A156" i="17"/>
  <c r="C155" i="17"/>
  <c r="B155" i="17"/>
  <c r="A155" i="17"/>
  <c r="C154" i="17"/>
  <c r="B154" i="17"/>
  <c r="A154" i="17"/>
  <c r="C153" i="17"/>
  <c r="B153" i="17"/>
  <c r="A153" i="17"/>
  <c r="C152" i="17"/>
  <c r="B152" i="17"/>
  <c r="A152" i="17"/>
  <c r="C151" i="17"/>
  <c r="B151" i="17"/>
  <c r="A151" i="17"/>
  <c r="C150" i="17"/>
  <c r="B150" i="17"/>
  <c r="A150" i="17"/>
  <c r="C149" i="17"/>
  <c r="B149" i="17"/>
  <c r="A149" i="17"/>
  <c r="C148" i="17"/>
  <c r="B148" i="17"/>
  <c r="A148" i="17"/>
  <c r="C147" i="17"/>
  <c r="B147" i="17"/>
  <c r="A147" i="17"/>
  <c r="C146" i="17"/>
  <c r="B146" i="17"/>
  <c r="A146" i="17"/>
  <c r="C145" i="17"/>
  <c r="B145" i="17"/>
  <c r="A145" i="17"/>
  <c r="C144" i="17"/>
  <c r="B144" i="17"/>
  <c r="A144" i="17"/>
  <c r="C143" i="17"/>
  <c r="B143" i="17"/>
  <c r="A143" i="17"/>
  <c r="C142" i="17"/>
  <c r="B142" i="17"/>
  <c r="A142" i="17"/>
  <c r="C141" i="17"/>
  <c r="B141" i="17"/>
  <c r="A141" i="17"/>
  <c r="C140" i="17"/>
  <c r="B140" i="17"/>
  <c r="A140" i="17"/>
  <c r="C139" i="17"/>
  <c r="B139" i="17"/>
  <c r="A139" i="17"/>
  <c r="C138" i="17"/>
  <c r="B138" i="17"/>
  <c r="A138" i="17"/>
  <c r="C137" i="17"/>
  <c r="B137" i="17"/>
  <c r="A137" i="17"/>
  <c r="C136" i="17"/>
  <c r="B136" i="17"/>
  <c r="A136" i="17"/>
  <c r="C135" i="17"/>
  <c r="B135" i="17"/>
  <c r="A135" i="17"/>
  <c r="C134" i="17"/>
  <c r="B134" i="17"/>
  <c r="A134" i="17"/>
  <c r="C133" i="17"/>
  <c r="B133" i="17"/>
  <c r="A133" i="17"/>
  <c r="C132" i="17"/>
  <c r="B132" i="17"/>
  <c r="A132" i="17"/>
  <c r="C131" i="17"/>
  <c r="B131" i="17"/>
  <c r="A131" i="17"/>
  <c r="C130" i="17"/>
  <c r="B130" i="17"/>
  <c r="A130" i="17"/>
  <c r="C129" i="17"/>
  <c r="B129" i="17"/>
  <c r="A129" i="17"/>
  <c r="C128" i="17"/>
  <c r="B128" i="17"/>
  <c r="A128" i="17"/>
  <c r="C127" i="17"/>
  <c r="B127" i="17"/>
  <c r="A127" i="17"/>
  <c r="C126" i="17"/>
  <c r="B126" i="17"/>
  <c r="A126" i="17"/>
  <c r="C125" i="17"/>
  <c r="B125" i="17"/>
  <c r="A125" i="17"/>
  <c r="C124" i="17"/>
  <c r="B124" i="17"/>
  <c r="A124" i="17"/>
  <c r="C123" i="17"/>
  <c r="B123" i="17"/>
  <c r="A123" i="17"/>
  <c r="C122" i="17"/>
  <c r="B122" i="17"/>
  <c r="A122" i="17"/>
  <c r="C121" i="17"/>
  <c r="B121" i="17"/>
  <c r="A121" i="17"/>
  <c r="C120" i="17"/>
  <c r="B120" i="17"/>
  <c r="A120" i="17"/>
  <c r="C119" i="17"/>
  <c r="B119" i="17"/>
  <c r="A119" i="17"/>
  <c r="C118" i="17"/>
  <c r="B118" i="17"/>
  <c r="A118" i="17"/>
  <c r="C117" i="17"/>
  <c r="B117" i="17"/>
  <c r="A117" i="17"/>
  <c r="C116" i="17"/>
  <c r="B116" i="17"/>
  <c r="A116" i="17"/>
  <c r="C115" i="17"/>
  <c r="B115" i="17"/>
  <c r="A115" i="17"/>
  <c r="C114" i="17"/>
  <c r="B114" i="17"/>
  <c r="A114" i="17"/>
  <c r="C113" i="17"/>
  <c r="B113" i="17"/>
  <c r="A113" i="17"/>
  <c r="C112" i="17"/>
  <c r="B112" i="17"/>
  <c r="A112" i="17"/>
  <c r="C111" i="17"/>
  <c r="B111" i="17"/>
  <c r="A111" i="17"/>
  <c r="C110" i="17"/>
  <c r="B110" i="17"/>
  <c r="A110" i="17"/>
  <c r="C109" i="17"/>
  <c r="B109" i="17"/>
  <c r="A109" i="17"/>
  <c r="C108" i="17"/>
  <c r="B108" i="17"/>
  <c r="A108" i="17"/>
  <c r="C107" i="17"/>
  <c r="B107" i="17"/>
  <c r="A107" i="17"/>
  <c r="B106" i="17"/>
  <c r="B105" i="17"/>
  <c r="B104" i="17"/>
  <c r="B103" i="17"/>
  <c r="B102" i="17"/>
  <c r="B101" i="17"/>
  <c r="B100" i="17"/>
  <c r="B99" i="17"/>
  <c r="B114" i="25"/>
  <c r="B98" i="17"/>
  <c r="B113" i="25"/>
  <c r="B97" i="17"/>
  <c r="B112" i="25"/>
  <c r="B96" i="17"/>
  <c r="B111" i="25"/>
  <c r="B95" i="17"/>
  <c r="B94" i="17"/>
  <c r="B109" i="25"/>
  <c r="B93" i="17"/>
  <c r="B108" i="25"/>
  <c r="B92" i="17"/>
  <c r="B107" i="25"/>
  <c r="B91" i="17"/>
  <c r="B106" i="25"/>
  <c r="B90" i="17"/>
  <c r="B105" i="25"/>
  <c r="B89" i="17"/>
  <c r="B104" i="25"/>
  <c r="B88" i="17"/>
  <c r="B103" i="25"/>
  <c r="B87" i="17"/>
  <c r="B102" i="25"/>
  <c r="B86" i="17"/>
  <c r="B101" i="25"/>
  <c r="B85" i="17"/>
  <c r="B100" i="25"/>
  <c r="B84" i="17"/>
  <c r="B99" i="25"/>
  <c r="B83" i="17"/>
  <c r="B98" i="25"/>
  <c r="B82" i="17"/>
  <c r="B97" i="25"/>
  <c r="B81" i="17"/>
  <c r="B96" i="25"/>
  <c r="B80" i="17"/>
  <c r="B95" i="25"/>
  <c r="B79" i="17"/>
  <c r="B94" i="25"/>
  <c r="B78" i="17"/>
  <c r="B93" i="25"/>
  <c r="B77" i="17"/>
  <c r="B92" i="25"/>
  <c r="B76" i="17"/>
  <c r="B91" i="25"/>
  <c r="B75" i="17"/>
  <c r="B90" i="25"/>
  <c r="B74" i="17"/>
  <c r="B89" i="25"/>
  <c r="B73" i="17"/>
  <c r="B88" i="25"/>
  <c r="B72" i="17"/>
  <c r="B87" i="25"/>
  <c r="B71" i="17"/>
  <c r="B86" i="25"/>
  <c r="B70" i="17"/>
  <c r="B85" i="25"/>
  <c r="B69" i="17"/>
  <c r="B84" i="25"/>
  <c r="B68" i="17"/>
  <c r="B83" i="25"/>
  <c r="B67" i="17"/>
  <c r="B82" i="25"/>
  <c r="B66" i="17"/>
  <c r="B81" i="25"/>
  <c r="B65" i="17"/>
  <c r="B80" i="25"/>
  <c r="B64" i="17"/>
  <c r="B79" i="25"/>
  <c r="B63" i="17"/>
  <c r="B78" i="25"/>
  <c r="B62" i="17"/>
  <c r="B77" i="25"/>
  <c r="B61" i="17"/>
  <c r="B76" i="25"/>
  <c r="B60" i="17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2" i="17"/>
  <c r="B50" i="25"/>
  <c r="B51" i="17"/>
  <c r="B49" i="25"/>
  <c r="B50" i="17"/>
  <c r="B48" i="25"/>
  <c r="B49" i="17"/>
  <c r="B47" i="25"/>
  <c r="B48" i="17"/>
  <c r="B46" i="25"/>
  <c r="B47" i="17"/>
  <c r="B45" i="25"/>
  <c r="B46" i="17"/>
  <c r="B44" i="25"/>
  <c r="B45" i="17"/>
  <c r="B43" i="25"/>
  <c r="B44" i="17"/>
  <c r="B42" i="25"/>
  <c r="B43" i="17"/>
  <c r="B41" i="25"/>
  <c r="B42" i="17"/>
  <c r="B40" i="25"/>
  <c r="B41" i="17"/>
  <c r="B39" i="25"/>
  <c r="B40" i="17"/>
  <c r="B38" i="25"/>
  <c r="B39" i="17"/>
  <c r="B37" i="25"/>
  <c r="B38" i="17"/>
  <c r="B36" i="25"/>
  <c r="B37" i="17"/>
  <c r="B35" i="25"/>
  <c r="B36" i="17"/>
  <c r="B34" i="25"/>
  <c r="B35" i="17"/>
  <c r="B33" i="25"/>
  <c r="B34" i="17"/>
  <c r="B32" i="25"/>
  <c r="B33" i="17"/>
  <c r="B31" i="25"/>
  <c r="B32" i="17"/>
  <c r="B30" i="25"/>
  <c r="B31" i="17"/>
  <c r="B29" i="25"/>
  <c r="B30" i="17"/>
  <c r="B28" i="25"/>
  <c r="B29" i="17"/>
  <c r="B27" i="25"/>
  <c r="B28" i="17"/>
  <c r="B26" i="25"/>
  <c r="B27" i="17"/>
  <c r="B25" i="25"/>
  <c r="B26" i="17"/>
  <c r="B24" i="25"/>
  <c r="B25" i="17"/>
  <c r="B23" i="25"/>
  <c r="B24" i="17"/>
  <c r="B22" i="25"/>
  <c r="B23" i="17"/>
  <c r="B21" i="25"/>
  <c r="B22" i="17"/>
  <c r="B20" i="25"/>
  <c r="B21" i="17"/>
  <c r="B19" i="25"/>
  <c r="B20" i="17"/>
  <c r="B18" i="25"/>
  <c r="B19" i="17"/>
  <c r="B17" i="25"/>
  <c r="B18" i="17"/>
  <c r="B16" i="25"/>
  <c r="B17" i="17"/>
  <c r="B15" i="25"/>
  <c r="B16" i="17"/>
  <c r="B14" i="25"/>
  <c r="B15" i="17"/>
  <c r="B13" i="25"/>
  <c r="B14" i="17"/>
  <c r="B12" i="25"/>
  <c r="B13" i="17"/>
  <c r="B11" i="25"/>
  <c r="B12" i="17"/>
  <c r="B10" i="25"/>
  <c r="B11" i="17"/>
  <c r="B9" i="25"/>
  <c r="B10" i="17"/>
  <c r="B8" i="25"/>
  <c r="B9" i="17"/>
  <c r="BY320" i="25"/>
  <c r="BS7" i="25"/>
  <c r="BS6" i="25"/>
  <c r="BL7" i="25"/>
  <c r="BL6" i="25"/>
  <c r="BR320" i="25"/>
  <c r="BL3" i="25"/>
  <c r="BL2" i="25"/>
  <c r="AC4" i="22"/>
  <c r="AA4" i="22"/>
  <c r="FQ9" i="16"/>
  <c r="FR9" i="16"/>
  <c r="FR7" i="16"/>
  <c r="FQ7" i="16"/>
  <c r="DC10" i="16"/>
  <c r="DN10" i="16"/>
  <c r="DM10" i="16"/>
  <c r="B7" i="25"/>
  <c r="B7" i="17"/>
  <c r="C1" i="17"/>
  <c r="E1" i="17" s="1"/>
  <c r="D1" i="17" s="1"/>
  <c r="A819" i="28"/>
  <c r="A818" i="28"/>
  <c r="A817" i="28"/>
  <c r="A816" i="28"/>
  <c r="A815" i="28"/>
  <c r="A814" i="28"/>
  <c r="A813" i="28"/>
  <c r="A812" i="28"/>
  <c r="A811" i="28"/>
  <c r="A810" i="28"/>
  <c r="A809" i="28"/>
  <c r="A808" i="28"/>
  <c r="A807" i="28"/>
  <c r="A806" i="28"/>
  <c r="A805" i="28"/>
  <c r="A804" i="28"/>
  <c r="A803" i="28"/>
  <c r="A802" i="28"/>
  <c r="A801" i="28"/>
  <c r="A800" i="28"/>
  <c r="A799" i="28"/>
  <c r="A798" i="28"/>
  <c r="A797" i="28"/>
  <c r="A796" i="28"/>
  <c r="A795" i="28"/>
  <c r="A794" i="28"/>
  <c r="A793" i="28"/>
  <c r="A792" i="28"/>
  <c r="A791" i="28"/>
  <c r="A18" i="28"/>
  <c r="A19" i="28"/>
  <c r="A790" i="28"/>
  <c r="A789" i="28"/>
  <c r="A788" i="28"/>
  <c r="A787" i="28"/>
  <c r="A786" i="28"/>
  <c r="A785" i="28"/>
  <c r="A784" i="28"/>
  <c r="A783" i="28"/>
  <c r="A782" i="28"/>
  <c r="A781" i="28"/>
  <c r="A780" i="28"/>
  <c r="A779" i="28"/>
  <c r="A778" i="28"/>
  <c r="A777" i="28"/>
  <c r="A776" i="28"/>
  <c r="A775" i="28"/>
  <c r="A774" i="28"/>
  <c r="A773" i="28"/>
  <c r="A772" i="28"/>
  <c r="A771" i="28"/>
  <c r="A770" i="28"/>
  <c r="A769" i="28"/>
  <c r="A768" i="28"/>
  <c r="A767" i="28"/>
  <c r="A766" i="28"/>
  <c r="A765" i="28"/>
  <c r="A764" i="28"/>
  <c r="A763" i="28"/>
  <c r="A762" i="28"/>
  <c r="A761" i="28"/>
  <c r="A760" i="28"/>
  <c r="A759" i="28"/>
  <c r="A758" i="28"/>
  <c r="A757" i="28"/>
  <c r="A756" i="28"/>
  <c r="A755" i="28"/>
  <c r="A754" i="28"/>
  <c r="A753" i="28"/>
  <c r="A752" i="28"/>
  <c r="A751" i="28"/>
  <c r="A750" i="28"/>
  <c r="A749" i="28"/>
  <c r="A748" i="28"/>
  <c r="A747" i="28"/>
  <c r="A746" i="28"/>
  <c r="A745" i="28"/>
  <c r="A744" i="28"/>
  <c r="A743" i="28"/>
  <c r="A742" i="28"/>
  <c r="A741" i="28"/>
  <c r="A740" i="28"/>
  <c r="A739" i="28"/>
  <c r="A738" i="28"/>
  <c r="A737" i="28"/>
  <c r="A736" i="28"/>
  <c r="A735" i="28"/>
  <c r="A734" i="28"/>
  <c r="A733" i="28"/>
  <c r="A732" i="28"/>
  <c r="A731" i="28"/>
  <c r="A730" i="28"/>
  <c r="A729" i="28"/>
  <c r="A728" i="28"/>
  <c r="A727" i="28"/>
  <c r="A726" i="28"/>
  <c r="A725" i="28"/>
  <c r="A724" i="28"/>
  <c r="A723" i="28"/>
  <c r="A722" i="28"/>
  <c r="A721" i="28"/>
  <c r="A720" i="28"/>
  <c r="A719" i="28"/>
  <c r="A718" i="28"/>
  <c r="A717" i="28"/>
  <c r="A716" i="28"/>
  <c r="A715" i="28"/>
  <c r="A714" i="28"/>
  <c r="A713" i="28"/>
  <c r="A712" i="28"/>
  <c r="A711" i="28"/>
  <c r="A710" i="28"/>
  <c r="A709" i="28"/>
  <c r="A708" i="28"/>
  <c r="A707" i="28"/>
  <c r="A706" i="28"/>
  <c r="A705" i="28"/>
  <c r="A704" i="28"/>
  <c r="A703" i="28"/>
  <c r="A702" i="28"/>
  <c r="A701" i="28"/>
  <c r="A700" i="28"/>
  <c r="A699" i="28"/>
  <c r="A698" i="28"/>
  <c r="A697" i="28"/>
  <c r="A696" i="28"/>
  <c r="A695" i="28"/>
  <c r="A694" i="28"/>
  <c r="A693" i="28"/>
  <c r="A692" i="28"/>
  <c r="A691" i="28"/>
  <c r="A690" i="28"/>
  <c r="A689" i="28"/>
  <c r="A688" i="28"/>
  <c r="A687" i="28"/>
  <c r="A686" i="28"/>
  <c r="A685" i="28"/>
  <c r="A684" i="28"/>
  <c r="A683" i="28"/>
  <c r="A682" i="28"/>
  <c r="A681" i="28"/>
  <c r="A680" i="28"/>
  <c r="A679" i="28"/>
  <c r="A678" i="28"/>
  <c r="A677" i="28"/>
  <c r="A676" i="28"/>
  <c r="A675" i="28"/>
  <c r="A674" i="28"/>
  <c r="A673" i="28"/>
  <c r="A672" i="28"/>
  <c r="A671" i="28"/>
  <c r="A670" i="28"/>
  <c r="A669" i="28"/>
  <c r="A668" i="28"/>
  <c r="A667" i="28"/>
  <c r="A666" i="28"/>
  <c r="A665" i="28"/>
  <c r="A664" i="28"/>
  <c r="A663" i="28"/>
  <c r="A662" i="28"/>
  <c r="A661" i="28"/>
  <c r="A660" i="28"/>
  <c r="A659" i="28"/>
  <c r="A658" i="28"/>
  <c r="A657" i="28"/>
  <c r="A656" i="28"/>
  <c r="A655" i="28"/>
  <c r="A654" i="28"/>
  <c r="A653" i="28"/>
  <c r="A652" i="28"/>
  <c r="A651" i="28"/>
  <c r="A650" i="28"/>
  <c r="A649" i="28"/>
  <c r="A648" i="28"/>
  <c r="A647" i="28"/>
  <c r="A646" i="28"/>
  <c r="A645" i="28"/>
  <c r="A644" i="28"/>
  <c r="A643" i="28"/>
  <c r="A642" i="28"/>
  <c r="A641" i="28"/>
  <c r="A640" i="28"/>
  <c r="A639" i="28"/>
  <c r="A638" i="28"/>
  <c r="A637" i="28"/>
  <c r="A636" i="28"/>
  <c r="A635" i="28"/>
  <c r="A634" i="28"/>
  <c r="A633" i="28"/>
  <c r="A632" i="28"/>
  <c r="A631" i="28"/>
  <c r="A630" i="28"/>
  <c r="A629" i="28"/>
  <c r="A628" i="28"/>
  <c r="A627" i="28"/>
  <c r="A626" i="28"/>
  <c r="A625" i="28"/>
  <c r="A624" i="28"/>
  <c r="A623" i="28"/>
  <c r="A622" i="28"/>
  <c r="A621" i="28"/>
  <c r="A620" i="28"/>
  <c r="A619" i="28"/>
  <c r="A618" i="28"/>
  <c r="A617" i="28"/>
  <c r="A616" i="28"/>
  <c r="A615" i="28"/>
  <c r="A614" i="28"/>
  <c r="A613" i="28"/>
  <c r="A612" i="28"/>
  <c r="A611" i="28"/>
  <c r="A610" i="28"/>
  <c r="A609" i="28"/>
  <c r="A608" i="28"/>
  <c r="A607" i="28"/>
  <c r="A606" i="28"/>
  <c r="A605" i="28"/>
  <c r="A604" i="28"/>
  <c r="A603" i="28"/>
  <c r="A602" i="28"/>
  <c r="A601" i="28"/>
  <c r="A600" i="28"/>
  <c r="A599" i="28"/>
  <c r="A598" i="28"/>
  <c r="A597" i="28"/>
  <c r="A596" i="28"/>
  <c r="A595" i="28"/>
  <c r="A594" i="28"/>
  <c r="A593" i="28"/>
  <c r="A592" i="28"/>
  <c r="A591" i="28"/>
  <c r="A590" i="28"/>
  <c r="A589" i="28"/>
  <c r="A588" i="28"/>
  <c r="A587" i="28"/>
  <c r="A586" i="28"/>
  <c r="A585" i="28"/>
  <c r="A584" i="28"/>
  <c r="A583" i="28"/>
  <c r="A582" i="28"/>
  <c r="A581" i="28"/>
  <c r="A580" i="28"/>
  <c r="A579" i="28"/>
  <c r="A578" i="28"/>
  <c r="A577" i="28"/>
  <c r="A576" i="28"/>
  <c r="A575" i="28"/>
  <c r="A574" i="28"/>
  <c r="A573" i="28"/>
  <c r="A572" i="28"/>
  <c r="A571" i="28"/>
  <c r="A570" i="28"/>
  <c r="A569" i="28"/>
  <c r="A568" i="28"/>
  <c r="A567" i="28"/>
  <c r="A566" i="28"/>
  <c r="A565" i="28"/>
  <c r="A564" i="28"/>
  <c r="A563" i="28"/>
  <c r="A562" i="28"/>
  <c r="A561" i="28"/>
  <c r="A560" i="28"/>
  <c r="A559" i="28"/>
  <c r="A558" i="28"/>
  <c r="A557" i="28"/>
  <c r="A556" i="28"/>
  <c r="A555" i="28"/>
  <c r="A554" i="28"/>
  <c r="A553" i="28"/>
  <c r="A552" i="28"/>
  <c r="A551" i="28"/>
  <c r="A550" i="28"/>
  <c r="A549" i="28"/>
  <c r="A548" i="28"/>
  <c r="A547" i="28"/>
  <c r="A546" i="28"/>
  <c r="A545" i="28"/>
  <c r="A544" i="28"/>
  <c r="A543" i="28"/>
  <c r="A542" i="28"/>
  <c r="A541" i="28"/>
  <c r="A540" i="28"/>
  <c r="A539" i="28"/>
  <c r="A538" i="28"/>
  <c r="A537" i="28"/>
  <c r="A536" i="28"/>
  <c r="A535" i="28"/>
  <c r="A534" i="28"/>
  <c r="A533" i="28"/>
  <c r="A532" i="28"/>
  <c r="A531" i="28"/>
  <c r="A530" i="28"/>
  <c r="A529" i="28"/>
  <c r="A528" i="28"/>
  <c r="A527" i="28"/>
  <c r="A526" i="28"/>
  <c r="A525" i="28"/>
  <c r="A524" i="28"/>
  <c r="A523" i="28"/>
  <c r="A522" i="28"/>
  <c r="A521" i="28"/>
  <c r="A520" i="28"/>
  <c r="A519" i="28"/>
  <c r="A518" i="28"/>
  <c r="A517" i="28"/>
  <c r="A516" i="28"/>
  <c r="A515" i="28"/>
  <c r="A514" i="28"/>
  <c r="A513" i="28"/>
  <c r="A512" i="28"/>
  <c r="A511" i="28"/>
  <c r="A510" i="28"/>
  <c r="A509" i="28"/>
  <c r="A508" i="28"/>
  <c r="A507" i="28"/>
  <c r="A506" i="28"/>
  <c r="A505" i="28"/>
  <c r="A504" i="28"/>
  <c r="A503" i="28"/>
  <c r="A502" i="28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B8" i="17"/>
  <c r="Y7" i="25"/>
  <c r="FL7" i="16"/>
  <c r="FL9" i="16"/>
  <c r="FH7" i="16"/>
  <c r="FH9" i="16"/>
  <c r="FJ7" i="16"/>
  <c r="FJ9" i="16"/>
  <c r="FP9" i="16"/>
  <c r="FO9" i="16"/>
  <c r="FN9" i="16"/>
  <c r="FM9" i="16"/>
  <c r="FK9" i="16"/>
  <c r="FI9" i="16"/>
  <c r="FG9" i="16"/>
  <c r="DL10" i="16"/>
  <c r="DK10" i="16"/>
  <c r="BB9" i="16"/>
  <c r="DI10" i="16"/>
  <c r="AP9" i="16"/>
  <c r="DH10" i="16"/>
  <c r="DG10" i="16"/>
  <c r="AD9" i="16"/>
  <c r="DF10" i="16"/>
  <c r="DE10" i="16"/>
  <c r="DD10" i="16"/>
  <c r="L4" i="28"/>
  <c r="L5" i="28" s="1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313" i="28"/>
  <c r="A316" i="28"/>
  <c r="A319" i="28"/>
  <c r="A301" i="28"/>
  <c r="A300" i="28"/>
  <c r="A307" i="28"/>
  <c r="A296" i="28"/>
  <c r="A271" i="28"/>
  <c r="A270" i="28"/>
  <c r="A269" i="28"/>
  <c r="A293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310" i="28"/>
  <c r="A232" i="28"/>
  <c r="A231" i="28"/>
  <c r="A230" i="28"/>
  <c r="A229" i="28"/>
  <c r="A228" i="28"/>
  <c r="A321" i="28"/>
  <c r="A322" i="28"/>
  <c r="A323" i="28"/>
  <c r="A308" i="28"/>
  <c r="A227" i="28"/>
  <c r="A314" i="28"/>
  <c r="A226" i="28"/>
  <c r="A306" i="28"/>
  <c r="A317" i="28"/>
  <c r="A225" i="28"/>
  <c r="A305" i="28"/>
  <c r="A298" i="28"/>
  <c r="A224" i="28"/>
  <c r="A223" i="28"/>
  <c r="A222" i="28"/>
  <c r="A9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312" i="28"/>
  <c r="A206" i="28"/>
  <c r="A205" i="28"/>
  <c r="A204" i="28"/>
  <c r="A203" i="28"/>
  <c r="A202" i="28"/>
  <c r="A201" i="28"/>
  <c r="A200" i="28"/>
  <c r="A199" i="28"/>
  <c r="A198" i="28"/>
  <c r="A197" i="28"/>
  <c r="A311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297" i="28"/>
  <c r="A171" i="28"/>
  <c r="A170" i="28"/>
  <c r="A295" i="28"/>
  <c r="A294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7" i="28"/>
  <c r="A318" i="28"/>
  <c r="A148" i="28"/>
  <c r="A6" i="28"/>
  <c r="A147" i="28"/>
  <c r="A146" i="28"/>
  <c r="A145" i="28"/>
  <c r="A144" i="28"/>
  <c r="A143" i="28"/>
  <c r="A320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309" i="28"/>
  <c r="A123" i="28"/>
  <c r="A122" i="28"/>
  <c r="A304" i="28"/>
  <c r="A121" i="28"/>
  <c r="A120" i="28"/>
  <c r="A119" i="28"/>
  <c r="A118" i="28"/>
  <c r="A8" i="28"/>
  <c r="A315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303" i="28"/>
  <c r="A102" i="28"/>
  <c r="A101" i="28"/>
  <c r="A1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292" i="28"/>
  <c r="A291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299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10" i="28"/>
  <c r="A30" i="28"/>
  <c r="A29" i="28"/>
  <c r="A28" i="28"/>
  <c r="A27" i="28"/>
  <c r="A26" i="28"/>
  <c r="A25" i="28"/>
  <c r="A302" i="28"/>
  <c r="A24" i="28"/>
  <c r="A23" i="28"/>
  <c r="A22" i="28"/>
  <c r="A12" i="28"/>
  <c r="A21" i="28"/>
  <c r="A20" i="28"/>
  <c r="A17" i="28"/>
  <c r="A16" i="28"/>
  <c r="A15" i="28"/>
  <c r="A14" i="28"/>
  <c r="A13" i="28"/>
  <c r="BC7" i="25"/>
  <c r="BC6" i="25"/>
  <c r="AV7" i="25"/>
  <c r="AV6" i="25"/>
  <c r="AN7" i="25"/>
  <c r="AN6" i="25"/>
  <c r="AG7" i="25"/>
  <c r="AG6" i="25"/>
  <c r="AV3" i="25"/>
  <c r="AG3" i="25"/>
  <c r="AV2" i="25"/>
  <c r="AG2" i="25"/>
  <c r="V3" i="25"/>
  <c r="V2" i="25"/>
  <c r="C7" i="25"/>
  <c r="D7" i="25"/>
  <c r="D6" i="25"/>
  <c r="C6" i="25"/>
  <c r="Y4" i="22"/>
  <c r="W4" i="22"/>
  <c r="U4" i="22"/>
  <c r="S4" i="22"/>
  <c r="Q4" i="22"/>
  <c r="O4" i="22"/>
  <c r="BB7" i="16"/>
  <c r="AP7" i="16"/>
  <c r="V7" i="25"/>
  <c r="N7" i="25"/>
  <c r="K7" i="25"/>
  <c r="Y6" i="25"/>
  <c r="V6" i="25"/>
  <c r="N6" i="25"/>
  <c r="K6" i="25"/>
  <c r="K3" i="25"/>
  <c r="K2" i="25"/>
  <c r="AJ321" i="25"/>
  <c r="BI320" i="25"/>
  <c r="BB320" i="25"/>
  <c r="AT320" i="25"/>
  <c r="AM320" i="25"/>
  <c r="AE320" i="25"/>
  <c r="T320" i="25"/>
  <c r="A6" i="25"/>
  <c r="B8" i="22"/>
  <c r="M4" i="22"/>
  <c r="K4" i="22"/>
  <c r="I4" i="22"/>
  <c r="G4" i="22"/>
  <c r="E4" i="22"/>
  <c r="D4" i="22"/>
  <c r="C4" i="22"/>
  <c r="B4" i="22"/>
  <c r="A4" i="22"/>
  <c r="FP7" i="16"/>
  <c r="FO7" i="16"/>
  <c r="FN7" i="16"/>
  <c r="FM7" i="16"/>
  <c r="FK7" i="16"/>
  <c r="FI7" i="16"/>
  <c r="FG7" i="16"/>
  <c r="AD7" i="16"/>
  <c r="DJ10" i="16"/>
  <c r="A417" i="16"/>
  <c r="A447" i="16"/>
  <c r="A123" i="16"/>
  <c r="A427" i="16"/>
  <c r="A225" i="16"/>
  <c r="A211" i="16"/>
  <c r="A193" i="16"/>
  <c r="A271" i="16"/>
  <c r="A401" i="16"/>
  <c r="A281" i="16"/>
  <c r="A209" i="16"/>
  <c r="A153" i="16"/>
  <c r="A443" i="16"/>
  <c r="A451" i="16"/>
  <c r="A323" i="16"/>
  <c r="A379" i="16"/>
  <c r="A331" i="16"/>
  <c r="A415" i="16"/>
  <c r="AO308" i="25"/>
  <c r="A229" i="16"/>
  <c r="A155" i="16"/>
  <c r="A185" i="16"/>
  <c r="A309" i="16"/>
  <c r="A285" i="16"/>
  <c r="A263" i="16"/>
  <c r="A293" i="16"/>
  <c r="A237" i="16"/>
  <c r="BM308" i="25"/>
  <c r="A181" i="16"/>
  <c r="A405" i="16"/>
  <c r="A395" i="16"/>
  <c r="A213" i="16"/>
  <c r="A159" i="16"/>
  <c r="A157" i="16"/>
  <c r="A217" i="16"/>
  <c r="A289" i="16"/>
  <c r="A431" i="16"/>
  <c r="A307" i="16"/>
  <c r="A149" i="16"/>
  <c r="A367" i="16"/>
  <c r="A265" i="16"/>
  <c r="A171" i="16"/>
  <c r="A231" i="16"/>
  <c r="A269" i="16"/>
  <c r="A129" i="16"/>
  <c r="A389" i="16"/>
  <c r="A245" i="16"/>
  <c r="A131" i="16"/>
  <c r="A259" i="16"/>
  <c r="A219" i="16"/>
  <c r="A383" i="16"/>
  <c r="A173" i="16"/>
  <c r="A433" i="16"/>
  <c r="A335" i="16"/>
  <c r="A343" i="16"/>
  <c r="A125" i="16"/>
  <c r="A167" i="16"/>
  <c r="A223" i="16"/>
  <c r="A499" i="16"/>
  <c r="A439" i="16"/>
  <c r="A403" i="16"/>
  <c r="A165" i="16"/>
  <c r="A399" i="16"/>
  <c r="A139" i="16"/>
  <c r="A147" i="16"/>
  <c r="A203" i="16"/>
  <c r="A215" i="16"/>
  <c r="A449" i="16"/>
  <c r="A319" i="16"/>
  <c r="W308" i="25"/>
  <c r="A257" i="16"/>
  <c r="A435" i="16"/>
  <c r="A437" i="16"/>
  <c r="A143" i="16"/>
  <c r="A241" i="16"/>
  <c r="A121" i="16"/>
  <c r="A347" i="16"/>
  <c r="A381" i="16"/>
  <c r="BT308" i="25"/>
  <c r="A275" i="16"/>
  <c r="A413" i="16"/>
  <c r="A221" i="16"/>
  <c r="A363" i="16"/>
  <c r="A373" i="16"/>
  <c r="A311" i="16"/>
  <c r="A141" i="16"/>
  <c r="A239" i="16"/>
  <c r="A301" i="16"/>
  <c r="A349" i="16"/>
  <c r="BD308" i="25"/>
  <c r="A175" i="16"/>
  <c r="A177" i="16"/>
  <c r="A361" i="16"/>
  <c r="A247" i="16"/>
  <c r="A195" i="16"/>
  <c r="A279" i="16"/>
  <c r="A393" i="16"/>
  <c r="A341" i="16"/>
  <c r="O308" i="25"/>
  <c r="A303" i="16"/>
  <c r="A253" i="16"/>
  <c r="A243" i="16"/>
  <c r="A205" i="16"/>
  <c r="A353" i="16"/>
  <c r="A151" i="16"/>
  <c r="AH308" i="25"/>
  <c r="A297" i="16"/>
  <c r="A397" i="16"/>
  <c r="A441" i="16"/>
  <c r="A419" i="16"/>
  <c r="A313" i="16"/>
  <c r="A409" i="16"/>
  <c r="A277" i="16"/>
  <c r="A385" i="16"/>
  <c r="A207" i="16"/>
  <c r="A327" i="16"/>
  <c r="A187" i="16"/>
  <c r="A249" i="16"/>
  <c r="A295" i="16"/>
  <c r="A357" i="16"/>
  <c r="A183" i="16"/>
  <c r="A233" i="16"/>
  <c r="A329" i="16"/>
  <c r="A189" i="16"/>
  <c r="A423" i="16"/>
  <c r="A387" i="16"/>
  <c r="A235" i="16"/>
  <c r="A377" i="16"/>
  <c r="A375" i="16"/>
  <c r="A163" i="16"/>
  <c r="A227" i="16"/>
  <c r="A461" i="16"/>
  <c r="A255" i="16"/>
  <c r="A251" i="16"/>
  <c r="A421" i="16"/>
  <c r="A333" i="16"/>
  <c r="A283" i="16"/>
  <c r="A261" i="16"/>
  <c r="A199" i="16"/>
  <c r="A365" i="16"/>
  <c r="A137" i="16"/>
  <c r="A197" i="16"/>
  <c r="A315" i="16"/>
  <c r="A391" i="16"/>
  <c r="A127" i="16"/>
  <c r="A135" i="16"/>
  <c r="A355" i="16"/>
  <c r="A201" i="16"/>
  <c r="Z308" i="25"/>
  <c r="A133" i="16"/>
  <c r="A369" i="16"/>
  <c r="A325" i="16"/>
  <c r="A317" i="16"/>
  <c r="A407" i="16"/>
  <c r="A273" i="16"/>
  <c r="A351" i="16"/>
  <c r="A287" i="16"/>
  <c r="A465" i="16"/>
  <c r="L308" i="25"/>
  <c r="A191" i="16"/>
  <c r="A339" i="16"/>
  <c r="A321" i="16"/>
  <c r="AW308" i="25"/>
  <c r="A145" i="16"/>
  <c r="A345" i="16"/>
  <c r="A267" i="16"/>
  <c r="A299" i="16"/>
  <c r="A169" i="16"/>
  <c r="A425" i="16"/>
  <c r="A411" i="16"/>
  <c r="A463" i="16"/>
  <c r="A179" i="16"/>
  <c r="A337" i="16"/>
  <c r="A305" i="16"/>
  <c r="A445" i="16"/>
  <c r="A429" i="16"/>
  <c r="A291" i="16"/>
  <c r="A359" i="16"/>
  <c r="A371" i="16"/>
  <c r="A161" i="16"/>
  <c r="D17" i="16" l="1"/>
  <c r="D109" i="16"/>
  <c r="C109" i="16"/>
  <c r="D107" i="16"/>
  <c r="C107" i="16"/>
  <c r="D111" i="16"/>
  <c r="C111" i="16"/>
  <c r="C7" i="16"/>
  <c r="C8" i="22" s="1"/>
  <c r="D117" i="16"/>
  <c r="D115" i="16"/>
  <c r="D113" i="16"/>
  <c r="T308" i="25"/>
  <c r="AE308" i="25"/>
  <c r="AM308" i="25"/>
  <c r="AT308" i="25"/>
  <c r="BB308" i="25"/>
  <c r="BI308" i="25"/>
  <c r="BR308" i="25"/>
  <c r="BY308" i="25"/>
  <c r="Q12" i="14"/>
  <c r="Q11" i="14"/>
  <c r="Q13" i="14"/>
  <c r="Q14" i="14"/>
  <c r="Q15" i="14"/>
  <c r="Q16" i="14"/>
  <c r="Q17" i="14"/>
  <c r="Q18" i="14"/>
  <c r="Q19" i="14"/>
  <c r="Q20" i="14"/>
  <c r="GP425" i="28"/>
  <c r="GP421" i="28"/>
  <c r="GP417" i="28"/>
  <c r="GP413" i="28"/>
  <c r="GP409" i="28"/>
  <c r="GP405" i="28"/>
  <c r="GP401" i="28"/>
  <c r="GP397" i="28"/>
  <c r="GP393" i="28"/>
  <c r="GP389" i="28"/>
  <c r="GP385" i="28"/>
  <c r="GP381" i="28"/>
  <c r="GP377" i="28"/>
  <c r="GP373" i="28"/>
  <c r="GP369" i="28"/>
  <c r="GP365" i="28"/>
  <c r="GP361" i="28"/>
  <c r="GP357" i="28"/>
  <c r="GP353" i="28"/>
  <c r="GP349" i="28"/>
  <c r="GP345" i="28"/>
  <c r="GP341" i="28"/>
  <c r="GP337" i="28"/>
  <c r="GP333" i="28"/>
  <c r="GP329" i="28"/>
  <c r="GP325" i="28"/>
  <c r="GP288" i="28"/>
  <c r="GP284" i="28"/>
  <c r="GP280" i="28"/>
  <c r="GP276" i="28"/>
  <c r="GP272" i="28"/>
  <c r="GP301" i="28"/>
  <c r="GP271" i="28"/>
  <c r="GP268" i="28"/>
  <c r="GP264" i="28"/>
  <c r="GP260" i="28"/>
  <c r="GP256" i="28"/>
  <c r="GP252" i="28"/>
  <c r="GP248" i="28"/>
  <c r="GP244" i="28"/>
  <c r="GP240" i="28"/>
  <c r="GP236" i="28"/>
  <c r="GP310" i="28"/>
  <c r="GP229" i="28"/>
  <c r="GP323" i="28"/>
  <c r="GP226" i="28"/>
  <c r="GP305" i="28"/>
  <c r="GP222" i="28"/>
  <c r="GP219" i="28"/>
  <c r="GP215" i="28"/>
  <c r="GP211" i="28"/>
  <c r="GP207" i="28"/>
  <c r="GP204" i="28"/>
  <c r="GP200" i="28"/>
  <c r="GP423" i="28"/>
  <c r="GP419" i="28"/>
  <c r="GP415" i="28"/>
  <c r="GP411" i="28"/>
  <c r="GP407" i="28"/>
  <c r="GP403" i="28"/>
  <c r="GP399" i="28"/>
  <c r="GP395" i="28"/>
  <c r="GP391" i="28"/>
  <c r="GP387" i="28"/>
  <c r="GP383" i="28"/>
  <c r="GP379" i="28"/>
  <c r="GP375" i="28"/>
  <c r="GP371" i="28"/>
  <c r="GP367" i="28"/>
  <c r="GP363" i="28"/>
  <c r="GP359" i="28"/>
  <c r="GP355" i="28"/>
  <c r="GP351" i="28"/>
  <c r="GP347" i="28"/>
  <c r="GP343" i="28"/>
  <c r="GP339" i="28"/>
  <c r="GP335" i="28"/>
  <c r="GP331" i="28"/>
  <c r="GP327" i="28"/>
  <c r="GP290" i="28"/>
  <c r="GP286" i="28"/>
  <c r="GP282" i="28"/>
  <c r="GP278" i="28"/>
  <c r="GP274" i="28"/>
  <c r="GP316" i="28"/>
  <c r="GP307" i="28"/>
  <c r="GP269" i="28"/>
  <c r="GP266" i="28"/>
  <c r="GP262" i="28"/>
  <c r="GP258" i="28"/>
  <c r="GP254" i="28"/>
  <c r="GP250" i="28"/>
  <c r="GP246" i="28"/>
  <c r="GP242" i="28"/>
  <c r="GP238" i="28"/>
  <c r="GP234" i="28"/>
  <c r="GP231" i="28"/>
  <c r="GP321" i="28"/>
  <c r="GP227" i="28"/>
  <c r="GP317" i="28"/>
  <c r="GP224" i="28"/>
  <c r="GP221" i="28"/>
  <c r="GP217" i="28"/>
  <c r="GP213" i="28"/>
  <c r="GP209" i="28"/>
  <c r="GP206" i="28"/>
  <c r="GP202" i="28"/>
  <c r="GP198" i="28"/>
  <c r="GP195" i="28"/>
  <c r="GP191" i="28"/>
  <c r="GP187" i="28"/>
  <c r="GP183" i="28"/>
  <c r="GP179" i="28"/>
  <c r="GP175" i="28"/>
  <c r="GP297" i="28"/>
  <c r="GP294" i="28"/>
  <c r="GP166" i="28"/>
  <c r="GP162" i="28"/>
  <c r="GP158" i="28"/>
  <c r="GP154" i="28"/>
  <c r="GP150" i="28"/>
  <c r="GP148" i="28"/>
  <c r="GP145" i="28"/>
  <c r="GP142" i="28"/>
  <c r="GP138" i="28"/>
  <c r="GP134" i="28"/>
  <c r="GP130" i="28"/>
  <c r="GP126" i="28"/>
  <c r="GP123" i="28"/>
  <c r="GP120" i="28"/>
  <c r="GP315" i="28"/>
  <c r="GP114" i="28"/>
  <c r="GP110" i="28"/>
  <c r="GP106" i="28"/>
  <c r="GP303" i="28"/>
  <c r="GP100" i="28"/>
  <c r="GP96" i="28"/>
  <c r="GP92" i="28"/>
  <c r="GP88" i="28"/>
  <c r="GP424" i="28"/>
  <c r="GP416" i="28"/>
  <c r="GP408" i="28"/>
  <c r="GP400" i="28"/>
  <c r="GP392" i="28"/>
  <c r="GP384" i="28"/>
  <c r="GP376" i="28"/>
  <c r="GP368" i="28"/>
  <c r="GP360" i="28"/>
  <c r="GP352" i="28"/>
  <c r="GP344" i="28"/>
  <c r="GP336" i="28"/>
  <c r="GP328" i="28"/>
  <c r="GP287" i="28"/>
  <c r="GP279" i="28"/>
  <c r="GP313" i="28"/>
  <c r="GP270" i="28"/>
  <c r="GP263" i="28"/>
  <c r="GP255" i="28"/>
  <c r="GP247" i="28"/>
  <c r="GP239" i="28"/>
  <c r="GP232" i="28"/>
  <c r="GP308" i="28"/>
  <c r="GP298" i="28"/>
  <c r="GP218" i="28"/>
  <c r="GP210" i="28"/>
  <c r="GP203" i="28"/>
  <c r="GP311" i="28"/>
  <c r="GP192" i="28"/>
  <c r="GP186" i="28"/>
  <c r="GP181" i="28"/>
  <c r="GP176" i="28"/>
  <c r="GP171" i="28"/>
  <c r="GP168" i="28"/>
  <c r="GP163" i="28"/>
  <c r="GP157" i="28"/>
  <c r="GP152" i="28"/>
  <c r="GP318" i="28"/>
  <c r="GP144" i="28"/>
  <c r="GP140" i="28"/>
  <c r="GP135" i="28"/>
  <c r="GP129" i="28"/>
  <c r="GP124" i="28"/>
  <c r="GP121" i="28"/>
  <c r="GP117" i="28"/>
  <c r="GP112" i="28"/>
  <c r="GP107" i="28"/>
  <c r="GP102" i="28"/>
  <c r="GP98" i="28"/>
  <c r="GP93" i="28"/>
  <c r="GP87" i="28"/>
  <c r="GP83" i="28"/>
  <c r="GP79" i="28"/>
  <c r="GP292" i="28"/>
  <c r="GP73" i="28"/>
  <c r="GP69" i="28"/>
  <c r="GP65" i="28"/>
  <c r="GP61" i="28"/>
  <c r="GP57" i="28"/>
  <c r="GP54" i="28"/>
  <c r="GP50" i="28"/>
  <c r="GP46" i="28"/>
  <c r="GP42" i="28"/>
  <c r="GP38" i="28"/>
  <c r="GP34" i="28"/>
  <c r="GP10" i="28"/>
  <c r="GP27" i="28"/>
  <c r="GP24" i="28"/>
  <c r="GP21" i="28"/>
  <c r="GP17" i="28"/>
  <c r="GP13" i="28"/>
  <c r="GP422" i="28"/>
  <c r="GP414" i="28"/>
  <c r="GP406" i="28"/>
  <c r="GP398" i="28"/>
  <c r="GP390" i="28"/>
  <c r="GP382" i="28"/>
  <c r="GP374" i="28"/>
  <c r="GP366" i="28"/>
  <c r="GP358" i="28"/>
  <c r="GP350" i="28"/>
  <c r="GP342" i="28"/>
  <c r="GP334" i="28"/>
  <c r="GP326" i="28"/>
  <c r="GP285" i="28"/>
  <c r="GP418" i="28"/>
  <c r="GP410" i="28"/>
  <c r="GP402" i="28"/>
  <c r="GP394" i="28"/>
  <c r="GP386" i="28"/>
  <c r="GP378" i="28"/>
  <c r="GP370" i="28"/>
  <c r="GP362" i="28"/>
  <c r="GP354" i="28"/>
  <c r="GP346" i="28"/>
  <c r="GP338" i="28"/>
  <c r="GP330" i="28"/>
  <c r="GP289" i="28"/>
  <c r="GP281" i="28"/>
  <c r="GP273" i="28"/>
  <c r="GP296" i="28"/>
  <c r="GP265" i="28"/>
  <c r="GP257" i="28"/>
  <c r="GP249" i="28"/>
  <c r="GP241" i="28"/>
  <c r="GP233" i="28"/>
  <c r="GP322" i="28"/>
  <c r="GP225" i="28"/>
  <c r="GP220" i="28"/>
  <c r="GP212" i="28"/>
  <c r="GP205" i="28"/>
  <c r="GP197" i="28"/>
  <c r="GP193" i="28"/>
  <c r="GP188" i="28"/>
  <c r="GP182" i="28"/>
  <c r="GP177" i="28"/>
  <c r="GP172" i="28"/>
  <c r="GP169" i="28"/>
  <c r="GP164" i="28"/>
  <c r="GP159" i="28"/>
  <c r="GP153" i="28"/>
  <c r="GP7" i="28"/>
  <c r="GP146" i="28"/>
  <c r="GP141" i="28"/>
  <c r="GP136" i="28"/>
  <c r="GP131" i="28"/>
  <c r="GP125" i="28"/>
  <c r="GP304" i="28"/>
  <c r="GP8" i="28"/>
  <c r="GP113" i="28"/>
  <c r="GP108" i="28"/>
  <c r="GP103" i="28"/>
  <c r="GP99" i="28"/>
  <c r="GP94" i="28"/>
  <c r="GP420" i="28"/>
  <c r="GP388" i="28"/>
  <c r="GP356" i="28"/>
  <c r="GP324" i="28"/>
  <c r="GP319" i="28"/>
  <c r="GP261" i="28"/>
  <c r="GP245" i="28"/>
  <c r="GP230" i="28"/>
  <c r="GP223" i="28"/>
  <c r="GP208" i="28"/>
  <c r="GP196" i="28"/>
  <c r="GP185" i="28"/>
  <c r="GP174" i="28"/>
  <c r="GP167" i="28"/>
  <c r="GP156" i="28"/>
  <c r="GP6" i="28"/>
  <c r="GP139" i="28"/>
  <c r="GP128" i="28"/>
  <c r="GP119" i="28"/>
  <c r="GP111" i="28"/>
  <c r="GP101" i="28"/>
  <c r="GP91" i="28"/>
  <c r="GP85" i="28"/>
  <c r="GP80" i="28"/>
  <c r="GP291" i="28"/>
  <c r="GP71" i="28"/>
  <c r="GP66" i="28"/>
  <c r="GP60" i="28"/>
  <c r="GP55" i="28"/>
  <c r="GP51" i="28"/>
  <c r="GP45" i="28"/>
  <c r="GP40" i="28"/>
  <c r="GP35" i="28"/>
  <c r="GP30" i="28"/>
  <c r="GP25" i="28"/>
  <c r="GP12" i="28"/>
  <c r="GP16" i="28"/>
  <c r="GP412" i="28"/>
  <c r="GP380" i="28"/>
  <c r="GP348" i="28"/>
  <c r="GP283" i="28"/>
  <c r="GP300" i="28"/>
  <c r="GP259" i="28"/>
  <c r="GP243" i="28"/>
  <c r="GP228" i="28"/>
  <c r="GP9" i="28"/>
  <c r="GP312" i="28"/>
  <c r="GP194" i="28"/>
  <c r="GP184" i="28"/>
  <c r="GP173" i="28"/>
  <c r="GP165" i="28"/>
  <c r="GP155" i="28"/>
  <c r="GP147" i="28"/>
  <c r="GP137" i="28"/>
  <c r="GP127" i="28"/>
  <c r="GP118" i="28"/>
  <c r="GP109" i="28"/>
  <c r="GP11" i="28"/>
  <c r="GP90" i="28"/>
  <c r="GP84" i="28"/>
  <c r="GP78" i="28"/>
  <c r="GP75" i="28"/>
  <c r="GP70" i="28"/>
  <c r="GP59" i="28"/>
  <c r="GP299" i="28"/>
  <c r="GP44" i="28"/>
  <c r="GP39" i="28"/>
  <c r="GP29" i="28"/>
  <c r="GP302" i="28"/>
  <c r="GP15" i="28"/>
  <c r="GP372" i="28"/>
  <c r="GP340" i="28"/>
  <c r="GP277" i="28"/>
  <c r="GP293" i="28"/>
  <c r="GP237" i="28"/>
  <c r="GP314" i="28"/>
  <c r="GP201" i="28"/>
  <c r="GP190" i="28"/>
  <c r="GP180" i="28"/>
  <c r="GP161" i="28"/>
  <c r="GP143" i="28"/>
  <c r="GP133" i="28"/>
  <c r="GP116" i="28"/>
  <c r="GP105" i="28"/>
  <c r="GP89" i="28"/>
  <c r="GP82" i="28"/>
  <c r="GP74" i="28"/>
  <c r="GP68" i="28"/>
  <c r="GP58" i="28"/>
  <c r="GP53" i="28"/>
  <c r="GP43" i="28"/>
  <c r="GP32" i="28"/>
  <c r="GP28" i="28"/>
  <c r="GP19" i="28"/>
  <c r="GP396" i="28"/>
  <c r="GP364" i="28"/>
  <c r="GP332" i="28"/>
  <c r="GP275" i="28"/>
  <c r="GP267" i="28"/>
  <c r="GP251" i="28"/>
  <c r="GP235" i="28"/>
  <c r="GP306" i="28"/>
  <c r="GP214" i="28"/>
  <c r="GP199" i="28"/>
  <c r="GP189" i="28"/>
  <c r="GP178" i="28"/>
  <c r="GP295" i="28"/>
  <c r="GP160" i="28"/>
  <c r="GP149" i="28"/>
  <c r="GP320" i="28"/>
  <c r="GP132" i="28"/>
  <c r="GP122" i="28"/>
  <c r="GP115" i="28"/>
  <c r="GP104" i="28"/>
  <c r="GP95" i="28"/>
  <c r="GP86" i="28"/>
  <c r="GP81" i="28"/>
  <c r="GP76" i="28"/>
  <c r="GP72" i="28"/>
  <c r="GP67" i="28"/>
  <c r="GP62" i="28"/>
  <c r="GP56" i="28"/>
  <c r="GP52" i="28"/>
  <c r="GP47" i="28"/>
  <c r="GP41" i="28"/>
  <c r="GP36" i="28"/>
  <c r="GP31" i="28"/>
  <c r="GP26" i="28"/>
  <c r="GP22" i="28"/>
  <c r="GP18" i="28"/>
  <c r="GP64" i="28"/>
  <c r="GP49" i="28"/>
  <c r="GP33" i="28"/>
  <c r="GP20" i="28"/>
  <c r="GP404" i="28"/>
  <c r="GP253" i="28"/>
  <c r="GP216" i="28"/>
  <c r="GP170" i="28"/>
  <c r="GP151" i="28"/>
  <c r="GP309" i="28"/>
  <c r="GP97" i="28"/>
  <c r="GP77" i="28"/>
  <c r="GP63" i="28"/>
  <c r="GP48" i="28"/>
  <c r="GP37" i="28"/>
  <c r="GP23" i="28"/>
  <c r="GP14" i="28"/>
  <c r="C115" i="16"/>
  <c r="E115" i="16"/>
  <c r="GN115" i="16" s="1"/>
  <c r="GN116" i="16" s="1"/>
  <c r="E117" i="16"/>
  <c r="GN117" i="16" s="1"/>
  <c r="GN118" i="16" s="1"/>
  <c r="C117" i="16"/>
  <c r="GO14" i="28"/>
  <c r="GO18" i="28"/>
  <c r="GO12" i="28"/>
  <c r="GO302" i="28"/>
  <c r="GO28" i="28"/>
  <c r="GO31" i="28"/>
  <c r="GO35" i="28"/>
  <c r="GO39" i="28"/>
  <c r="GO43" i="28"/>
  <c r="GO47" i="28"/>
  <c r="GO51" i="28"/>
  <c r="GO299" i="28"/>
  <c r="GO58" i="28"/>
  <c r="GO62" i="28"/>
  <c r="GO66" i="28"/>
  <c r="GO70" i="28"/>
  <c r="GO74" i="28"/>
  <c r="GO76" i="28"/>
  <c r="GO80" i="28"/>
  <c r="GO84" i="28"/>
  <c r="GO88" i="28"/>
  <c r="GO92" i="28"/>
  <c r="GO96" i="28"/>
  <c r="GO100" i="28"/>
  <c r="GO303" i="28"/>
  <c r="GO106" i="28"/>
  <c r="GO110" i="28"/>
  <c r="GO114" i="28"/>
  <c r="GO315" i="28"/>
  <c r="GO120" i="28"/>
  <c r="GO123" i="28"/>
  <c r="GO126" i="28"/>
  <c r="GO130" i="28"/>
  <c r="GO134" i="28"/>
  <c r="GO138" i="28"/>
  <c r="GO142" i="28"/>
  <c r="GO145" i="28"/>
  <c r="GO148" i="28"/>
  <c r="GO150" i="28"/>
  <c r="GO154" i="28"/>
  <c r="GO158" i="28"/>
  <c r="GO162" i="28"/>
  <c r="GO166" i="28"/>
  <c r="GO294" i="28"/>
  <c r="GO297" i="28"/>
  <c r="GO175" i="28"/>
  <c r="GO179" i="28"/>
  <c r="GO183" i="28"/>
  <c r="GO187" i="28"/>
  <c r="GO191" i="28"/>
  <c r="GO195" i="28"/>
  <c r="GO198" i="28"/>
  <c r="GO202" i="28"/>
  <c r="GO206" i="28"/>
  <c r="GO209" i="28"/>
  <c r="GO213" i="28"/>
  <c r="GO217" i="28"/>
  <c r="GO221" i="28"/>
  <c r="GO224" i="28"/>
  <c r="GO317" i="28"/>
  <c r="GO227" i="28"/>
  <c r="GO321" i="28"/>
  <c r="GO231" i="28"/>
  <c r="GO234" i="28"/>
  <c r="GO238" i="28"/>
  <c r="GO242" i="28"/>
  <c r="GO246" i="28"/>
  <c r="GO250" i="28"/>
  <c r="GO254" i="28"/>
  <c r="GO258" i="28"/>
  <c r="GO262" i="28"/>
  <c r="GO266" i="28"/>
  <c r="GO269" i="28"/>
  <c r="GO307" i="28"/>
  <c r="GO316" i="28"/>
  <c r="GO274" i="28"/>
  <c r="GO278" i="28"/>
  <c r="GO282" i="28"/>
  <c r="GO286" i="28"/>
  <c r="GO290" i="28"/>
  <c r="GO327" i="28"/>
  <c r="GO331" i="28"/>
  <c r="GO335" i="28"/>
  <c r="GO339" i="28"/>
  <c r="GO343" i="28"/>
  <c r="GO15" i="28"/>
  <c r="GO20" i="28"/>
  <c r="GO24" i="28"/>
  <c r="GO29" i="28"/>
  <c r="GO33" i="28"/>
  <c r="GO38" i="28"/>
  <c r="GO44" i="28"/>
  <c r="GO49" i="28"/>
  <c r="GO54" i="28"/>
  <c r="GO59" i="28"/>
  <c r="GO64" i="28"/>
  <c r="GO69" i="28"/>
  <c r="GO75" i="28"/>
  <c r="GO78" i="28"/>
  <c r="GO83" i="28"/>
  <c r="GO89" i="28"/>
  <c r="GO94" i="28"/>
  <c r="GO99" i="28"/>
  <c r="GO103" i="28"/>
  <c r="GO108" i="28"/>
  <c r="GO113" i="28"/>
  <c r="GO8" i="28"/>
  <c r="GO304" i="28"/>
  <c r="GO125" i="28"/>
  <c r="GO131" i="28"/>
  <c r="GO136" i="28"/>
  <c r="GO141" i="28"/>
  <c r="GO146" i="28"/>
  <c r="GO7" i="28"/>
  <c r="GO153" i="28"/>
  <c r="GO159" i="28"/>
  <c r="GO164" i="28"/>
  <c r="GO169" i="28"/>
  <c r="GO172" i="28"/>
  <c r="GO177" i="28"/>
  <c r="GO182" i="28"/>
  <c r="GO188" i="28"/>
  <c r="GO193" i="28"/>
  <c r="GO197" i="28"/>
  <c r="GO203" i="28"/>
  <c r="GO207" i="28"/>
  <c r="GO212" i="28"/>
  <c r="GO218" i="28"/>
  <c r="GO222" i="28"/>
  <c r="GO225" i="28"/>
  <c r="GO308" i="28"/>
  <c r="GO229" i="28"/>
  <c r="GO233" i="28"/>
  <c r="GO239" i="28"/>
  <c r="GO244" i="28"/>
  <c r="GO249" i="28"/>
  <c r="GO255" i="28"/>
  <c r="GO260" i="28"/>
  <c r="GO265" i="28"/>
  <c r="GO270" i="28"/>
  <c r="GO301" i="28"/>
  <c r="GO273" i="28"/>
  <c r="GO279" i="28"/>
  <c r="GO284" i="28"/>
  <c r="GO289" i="28"/>
  <c r="GO328" i="28"/>
  <c r="GO333" i="28"/>
  <c r="GO338" i="28"/>
  <c r="GO344" i="28"/>
  <c r="GO348" i="28"/>
  <c r="GO352" i="28"/>
  <c r="GO356" i="28"/>
  <c r="GO360" i="28"/>
  <c r="GO364" i="28"/>
  <c r="GO368" i="28"/>
  <c r="GO372" i="28"/>
  <c r="GO376" i="28"/>
  <c r="GO380" i="28"/>
  <c r="GO384" i="28"/>
  <c r="GO388" i="28"/>
  <c r="GO392" i="28"/>
  <c r="GO396" i="28"/>
  <c r="GO400" i="28"/>
  <c r="GO404" i="28"/>
  <c r="GO408" i="28"/>
  <c r="GO412" i="28"/>
  <c r="GO416" i="28"/>
  <c r="GO420" i="28"/>
  <c r="GO424" i="28"/>
  <c r="GO428" i="28"/>
  <c r="GO432" i="28"/>
  <c r="GO436" i="28"/>
  <c r="GO440" i="28"/>
  <c r="GO444" i="28"/>
  <c r="GO448" i="28"/>
  <c r="GO452" i="28"/>
  <c r="GO456" i="28"/>
  <c r="GO460" i="28"/>
  <c r="GO464" i="28"/>
  <c r="GO468" i="28"/>
  <c r="GO472" i="28"/>
  <c r="GO476" i="28"/>
  <c r="GO480" i="28"/>
  <c r="GO484" i="28"/>
  <c r="GO488" i="28"/>
  <c r="GO492" i="28"/>
  <c r="GO496" i="28"/>
  <c r="GO500" i="28"/>
  <c r="GO504" i="28"/>
  <c r="GO508" i="28"/>
  <c r="GO512" i="28"/>
  <c r="GO516" i="28"/>
  <c r="GO520" i="28"/>
  <c r="GO524" i="28"/>
  <c r="GO528" i="28"/>
  <c r="GO532" i="28"/>
  <c r="GO536" i="28"/>
  <c r="GO540" i="28"/>
  <c r="GO544" i="28"/>
  <c r="GO548" i="28"/>
  <c r="GO552" i="28"/>
  <c r="GO556" i="28"/>
  <c r="GO560" i="28"/>
  <c r="GO564" i="28"/>
  <c r="GO568" i="28"/>
  <c r="GO572" i="28"/>
  <c r="GO576" i="28"/>
  <c r="GO580" i="28"/>
  <c r="GO584" i="28"/>
  <c r="GO16" i="28"/>
  <c r="GO21" i="28"/>
  <c r="GO25" i="28"/>
  <c r="GO30" i="28"/>
  <c r="GO34" i="28"/>
  <c r="GO40" i="28"/>
  <c r="GO45" i="28"/>
  <c r="GO50" i="28"/>
  <c r="GO55" i="28"/>
  <c r="GO60" i="28"/>
  <c r="GO65" i="28"/>
  <c r="GO71" i="28"/>
  <c r="GO291" i="28"/>
  <c r="GO79" i="28"/>
  <c r="GO85" i="28"/>
  <c r="GO90" i="28"/>
  <c r="GO95" i="28"/>
  <c r="GO11" i="28"/>
  <c r="GO104" i="28"/>
  <c r="GO109" i="28"/>
  <c r="GO115" i="28"/>
  <c r="GO118" i="28"/>
  <c r="GO122" i="28"/>
  <c r="GO127" i="28"/>
  <c r="GO132" i="28"/>
  <c r="GO137" i="28"/>
  <c r="GO320" i="28"/>
  <c r="GO147" i="28"/>
  <c r="GO149" i="28"/>
  <c r="GO155" i="28"/>
  <c r="GO160" i="28"/>
  <c r="GO165" i="28"/>
  <c r="GO295" i="28"/>
  <c r="GO173" i="28"/>
  <c r="GO178" i="28"/>
  <c r="GO184" i="28"/>
  <c r="GO189" i="28"/>
  <c r="GO194" i="28"/>
  <c r="GO199" i="28"/>
  <c r="GO204" i="28"/>
  <c r="GO208" i="28"/>
  <c r="GO214" i="28"/>
  <c r="GO219" i="28"/>
  <c r="GO223" i="28"/>
  <c r="GO306" i="28"/>
  <c r="GO323" i="28"/>
  <c r="GO230" i="28"/>
  <c r="GO235" i="28"/>
  <c r="GO240" i="28"/>
  <c r="GO245" i="28"/>
  <c r="GO251" i="28"/>
  <c r="GO256" i="28"/>
  <c r="GO261" i="28"/>
  <c r="GO267" i="28"/>
  <c r="GO271" i="28"/>
  <c r="GO319" i="28"/>
  <c r="GO275" i="28"/>
  <c r="GO280" i="28"/>
  <c r="GO285" i="28"/>
  <c r="GO324" i="28"/>
  <c r="GO329" i="28"/>
  <c r="GO334" i="28"/>
  <c r="GO340" i="28"/>
  <c r="GO345" i="28"/>
  <c r="GO349" i="28"/>
  <c r="GO353" i="28"/>
  <c r="GO357" i="28"/>
  <c r="GO361" i="28"/>
  <c r="GO365" i="28"/>
  <c r="GO369" i="28"/>
  <c r="GO373" i="28"/>
  <c r="GO377" i="28"/>
  <c r="GO381" i="28"/>
  <c r="GO385" i="28"/>
  <c r="GO389" i="28"/>
  <c r="GO393" i="28"/>
  <c r="GO397" i="28"/>
  <c r="GO401" i="28"/>
  <c r="GO405" i="28"/>
  <c r="GO409" i="28"/>
  <c r="GO413" i="28"/>
  <c r="GO417" i="28"/>
  <c r="GO421" i="28"/>
  <c r="GO425" i="28"/>
  <c r="GO429" i="28"/>
  <c r="GO17" i="28"/>
  <c r="GO26" i="28"/>
  <c r="GO36" i="28"/>
  <c r="GO46" i="28"/>
  <c r="GO56" i="28"/>
  <c r="GO67" i="28"/>
  <c r="GO292" i="28"/>
  <c r="GO86" i="28"/>
  <c r="GO97" i="28"/>
  <c r="GO105" i="28"/>
  <c r="GO116" i="28"/>
  <c r="GO309" i="28"/>
  <c r="GO133" i="28"/>
  <c r="GO143" i="28"/>
  <c r="GO151" i="28"/>
  <c r="GO161" i="28"/>
  <c r="GO170" i="28"/>
  <c r="GO180" i="28"/>
  <c r="GO190" i="28"/>
  <c r="GO200" i="28"/>
  <c r="GO210" i="28"/>
  <c r="GO220" i="28"/>
  <c r="GO226" i="28"/>
  <c r="GO232" i="28"/>
  <c r="GO241" i="28"/>
  <c r="GO252" i="28"/>
  <c r="GO263" i="28"/>
  <c r="GO296" i="28"/>
  <c r="GO276" i="28"/>
  <c r="GO287" i="28"/>
  <c r="GO330" i="28"/>
  <c r="GO341" i="28"/>
  <c r="GO350" i="28"/>
  <c r="GO358" i="28"/>
  <c r="GO366" i="28"/>
  <c r="GO374" i="28"/>
  <c r="GO382" i="28"/>
  <c r="GO390" i="28"/>
  <c r="GO398" i="28"/>
  <c r="GO406" i="28"/>
  <c r="GO414" i="28"/>
  <c r="GO422" i="28"/>
  <c r="GO430" i="28"/>
  <c r="GO435" i="28"/>
  <c r="GO441" i="28"/>
  <c r="GO446" i="28"/>
  <c r="GO451" i="28"/>
  <c r="GO457" i="28"/>
  <c r="GO462" i="28"/>
  <c r="GO467" i="28"/>
  <c r="GO473" i="28"/>
  <c r="GO478" i="28"/>
  <c r="GO483" i="28"/>
  <c r="GO489" i="28"/>
  <c r="GO494" i="28"/>
  <c r="GO499" i="28"/>
  <c r="GO505" i="28"/>
  <c r="GO510" i="28"/>
  <c r="GO515" i="28"/>
  <c r="GO521" i="28"/>
  <c r="GO526" i="28"/>
  <c r="GO531" i="28"/>
  <c r="GO537" i="28"/>
  <c r="GO542" i="28"/>
  <c r="GO547" i="28"/>
  <c r="GO553" i="28"/>
  <c r="GO558" i="28"/>
  <c r="GO563" i="28"/>
  <c r="GO569" i="28"/>
  <c r="GO574" i="28"/>
  <c r="GO579" i="28"/>
  <c r="GO585" i="28"/>
  <c r="GO589" i="28"/>
  <c r="GO593" i="28"/>
  <c r="GO597" i="28"/>
  <c r="GO601" i="28"/>
  <c r="GO605" i="28"/>
  <c r="GO609" i="28"/>
  <c r="GO613" i="28"/>
  <c r="GO617" i="28"/>
  <c r="GO621" i="28"/>
  <c r="GO625" i="28"/>
  <c r="GO629" i="28"/>
  <c r="GO633" i="28"/>
  <c r="GO637" i="28"/>
  <c r="GO641" i="28"/>
  <c r="GO645" i="28"/>
  <c r="GO649" i="28"/>
  <c r="GO653" i="28"/>
  <c r="GO657" i="28"/>
  <c r="GO661" i="28"/>
  <c r="GO665" i="28"/>
  <c r="GO669" i="28"/>
  <c r="GO673" i="28"/>
  <c r="GO677" i="28"/>
  <c r="GO681" i="28"/>
  <c r="GO685" i="28"/>
  <c r="GO689" i="28"/>
  <c r="GO693" i="28"/>
  <c r="GO697" i="28"/>
  <c r="GO701" i="28"/>
  <c r="GO705" i="28"/>
  <c r="GO709" i="28"/>
  <c r="GO713" i="28"/>
  <c r="GO717" i="28"/>
  <c r="GO721" i="28"/>
  <c r="GO725" i="28"/>
  <c r="GO729" i="28"/>
  <c r="GO733" i="28"/>
  <c r="GO737" i="28"/>
  <c r="GO741" i="28"/>
  <c r="GO745" i="28"/>
  <c r="GO749" i="28"/>
  <c r="GO753" i="28"/>
  <c r="GO757" i="28"/>
  <c r="GO761" i="28"/>
  <c r="GO765" i="28"/>
  <c r="GO769" i="28"/>
  <c r="GO773" i="28"/>
  <c r="GO777" i="28"/>
  <c r="GO781" i="28"/>
  <c r="GO785" i="28"/>
  <c r="GO789" i="28"/>
  <c r="GO793" i="28"/>
  <c r="GO797" i="28"/>
  <c r="GO801" i="28"/>
  <c r="GO805" i="28"/>
  <c r="GO809" i="28"/>
  <c r="GO813" i="28"/>
  <c r="GO817" i="28"/>
  <c r="GO821" i="28"/>
  <c r="GO825" i="28"/>
  <c r="GO829" i="28"/>
  <c r="GO833" i="28"/>
  <c r="GO837" i="28"/>
  <c r="GO841" i="28"/>
  <c r="GO845" i="28"/>
  <c r="GO849" i="28"/>
  <c r="GO853" i="28"/>
  <c r="GO857" i="28"/>
  <c r="GO861" i="28"/>
  <c r="GO865" i="28"/>
  <c r="GO869" i="28"/>
  <c r="GO873" i="28"/>
  <c r="GO877" i="28"/>
  <c r="GO881" i="28"/>
  <c r="GO885" i="28"/>
  <c r="GO889" i="28"/>
  <c r="GO893" i="28"/>
  <c r="GO897" i="28"/>
  <c r="GO901" i="28"/>
  <c r="GO905" i="28"/>
  <c r="GO909" i="28"/>
  <c r="GO913" i="28"/>
  <c r="GO917" i="28"/>
  <c r="GO921" i="28"/>
  <c r="GO925" i="28"/>
  <c r="GO929" i="28"/>
  <c r="GO933" i="28"/>
  <c r="GO937" i="28"/>
  <c r="GO941" i="28"/>
  <c r="GO945" i="28"/>
  <c r="GO949" i="28"/>
  <c r="GO953" i="28"/>
  <c r="GO957" i="28"/>
  <c r="GO961" i="28"/>
  <c r="GO965" i="28"/>
  <c r="GO969" i="28"/>
  <c r="GO973" i="28"/>
  <c r="GO977" i="28"/>
  <c r="GO19" i="28"/>
  <c r="GO27" i="28"/>
  <c r="GO37" i="28"/>
  <c r="GO48" i="28"/>
  <c r="GO57" i="28"/>
  <c r="GO68" i="28"/>
  <c r="GO77" i="28"/>
  <c r="GO87" i="28"/>
  <c r="GO98" i="28"/>
  <c r="GO107" i="28"/>
  <c r="GO117" i="28"/>
  <c r="GO124" i="28"/>
  <c r="GO135" i="28"/>
  <c r="GO144" i="28"/>
  <c r="GO152" i="28"/>
  <c r="GO163" i="28"/>
  <c r="GO171" i="28"/>
  <c r="GO181" i="28"/>
  <c r="GO192" i="28"/>
  <c r="GO201" i="28"/>
  <c r="GO211" i="28"/>
  <c r="GO9" i="28"/>
  <c r="GO314" i="28"/>
  <c r="GO310" i="28"/>
  <c r="GO243" i="28"/>
  <c r="GO253" i="28"/>
  <c r="GO264" i="28"/>
  <c r="GO300" i="28"/>
  <c r="GO277" i="28"/>
  <c r="GO288" i="28"/>
  <c r="GO332" i="28"/>
  <c r="GO342" i="28"/>
  <c r="GO351" i="28"/>
  <c r="GO359" i="28"/>
  <c r="GO367" i="28"/>
  <c r="GO375" i="28"/>
  <c r="GO383" i="28"/>
  <c r="GO391" i="28"/>
  <c r="GO399" i="28"/>
  <c r="GO407" i="28"/>
  <c r="GO415" i="28"/>
  <c r="GO423" i="28"/>
  <c r="GO431" i="28"/>
  <c r="GO437" i="28"/>
  <c r="GO442" i="28"/>
  <c r="GO447" i="28"/>
  <c r="GO453" i="28"/>
  <c r="GO458" i="28"/>
  <c r="GO463" i="28"/>
  <c r="GO469" i="28"/>
  <c r="GO474" i="28"/>
  <c r="GO479" i="28"/>
  <c r="GO485" i="28"/>
  <c r="GO490" i="28"/>
  <c r="GO495" i="28"/>
  <c r="GO501" i="28"/>
  <c r="GO506" i="28"/>
  <c r="GO511" i="28"/>
  <c r="GO517" i="28"/>
  <c r="GO522" i="28"/>
  <c r="GO527" i="28"/>
  <c r="GO533" i="28"/>
  <c r="GO538" i="28"/>
  <c r="GO543" i="28"/>
  <c r="GO549" i="28"/>
  <c r="GO554" i="28"/>
  <c r="GO559" i="28"/>
  <c r="GO565" i="28"/>
  <c r="GO570" i="28"/>
  <c r="GO575" i="28"/>
  <c r="GO581" i="28"/>
  <c r="GO586" i="28"/>
  <c r="GO590" i="28"/>
  <c r="GO594" i="28"/>
  <c r="GO598" i="28"/>
  <c r="GO602" i="28"/>
  <c r="GO606" i="28"/>
  <c r="GO610" i="28"/>
  <c r="GO614" i="28"/>
  <c r="GO618" i="28"/>
  <c r="GO622" i="28"/>
  <c r="GO626" i="28"/>
  <c r="GO630" i="28"/>
  <c r="GO634" i="28"/>
  <c r="GO638" i="28"/>
  <c r="GO642" i="28"/>
  <c r="GO646" i="28"/>
  <c r="GO650" i="28"/>
  <c r="GO654" i="28"/>
  <c r="GO658" i="28"/>
  <c r="GO662" i="28"/>
  <c r="GO666" i="28"/>
  <c r="GO670" i="28"/>
  <c r="GO674" i="28"/>
  <c r="GO678" i="28"/>
  <c r="GO682" i="28"/>
  <c r="GO686" i="28"/>
  <c r="GO690" i="28"/>
  <c r="GO694" i="28"/>
  <c r="GO698" i="28"/>
  <c r="GO702" i="28"/>
  <c r="GO706" i="28"/>
  <c r="GO710" i="28"/>
  <c r="GO714" i="28"/>
  <c r="GO22" i="28"/>
  <c r="GO41" i="28"/>
  <c r="GO61" i="28"/>
  <c r="GO81" i="28"/>
  <c r="GO101" i="28"/>
  <c r="GO119" i="28"/>
  <c r="GO139" i="28"/>
  <c r="GO156" i="28"/>
  <c r="GO174" i="28"/>
  <c r="GO196" i="28"/>
  <c r="GO215" i="28"/>
  <c r="GO322" i="28"/>
  <c r="GO247" i="28"/>
  <c r="GO268" i="28"/>
  <c r="GO281" i="28"/>
  <c r="GO336" i="28"/>
  <c r="GO354" i="28"/>
  <c r="GO370" i="28"/>
  <c r="GO386" i="28"/>
  <c r="GO402" i="28"/>
  <c r="GO418" i="28"/>
  <c r="GO433" i="28"/>
  <c r="GO443" i="28"/>
  <c r="GO454" i="28"/>
  <c r="GO465" i="28"/>
  <c r="GO475" i="28"/>
  <c r="GO486" i="28"/>
  <c r="GO497" i="28"/>
  <c r="GO507" i="28"/>
  <c r="GO518" i="28"/>
  <c r="GO529" i="28"/>
  <c r="GO539" i="28"/>
  <c r="GO550" i="28"/>
  <c r="GO561" i="28"/>
  <c r="GO571" i="28"/>
  <c r="GO582" i="28"/>
  <c r="GO591" i="28"/>
  <c r="GO599" i="28"/>
  <c r="GO607" i="28"/>
  <c r="GO615" i="28"/>
  <c r="GO623" i="28"/>
  <c r="GO631" i="28"/>
  <c r="GO639" i="28"/>
  <c r="GO647" i="28"/>
  <c r="GO655" i="28"/>
  <c r="GO663" i="28"/>
  <c r="GO671" i="28"/>
  <c r="GO679" i="28"/>
  <c r="GO687" i="28"/>
  <c r="GO695" i="28"/>
  <c r="GO703" i="28"/>
  <c r="GO711" i="28"/>
  <c r="GO718" i="28"/>
  <c r="GO723" i="28"/>
  <c r="GO728" i="28"/>
  <c r="GO734" i="28"/>
  <c r="GO739" i="28"/>
  <c r="GO744" i="28"/>
  <c r="GO750" i="28"/>
  <c r="GO755" i="28"/>
  <c r="GO760" i="28"/>
  <c r="GO766" i="28"/>
  <c r="GO771" i="28"/>
  <c r="GO776" i="28"/>
  <c r="GO782" i="28"/>
  <c r="GO787" i="28"/>
  <c r="GO792" i="28"/>
  <c r="GO798" i="28"/>
  <c r="GO803" i="28"/>
  <c r="GO808" i="28"/>
  <c r="GO814" i="28"/>
  <c r="GO819" i="28"/>
  <c r="GO824" i="28"/>
  <c r="GO830" i="28"/>
  <c r="GO835" i="28"/>
  <c r="GO840" i="28"/>
  <c r="GO846" i="28"/>
  <c r="GO851" i="28"/>
  <c r="GO856" i="28"/>
  <c r="GO862" i="28"/>
  <c r="GO867" i="28"/>
  <c r="GO872" i="28"/>
  <c r="GO878" i="28"/>
  <c r="GO883" i="28"/>
  <c r="GO888" i="28"/>
  <c r="GO894" i="28"/>
  <c r="GO899" i="28"/>
  <c r="GO904" i="28"/>
  <c r="GO910" i="28"/>
  <c r="GO915" i="28"/>
  <c r="GO920" i="28"/>
  <c r="GO926" i="28"/>
  <c r="GO931" i="28"/>
  <c r="GO936" i="28"/>
  <c r="GO942" i="28"/>
  <c r="GO947" i="28"/>
  <c r="GO952" i="28"/>
  <c r="GO958" i="28"/>
  <c r="GO963" i="28"/>
  <c r="GO968" i="28"/>
  <c r="GO974" i="28"/>
  <c r="GO979" i="28"/>
  <c r="GO983" i="28"/>
  <c r="GO987" i="28"/>
  <c r="GO991" i="28"/>
  <c r="GO995" i="28"/>
  <c r="GO999" i="28"/>
  <c r="GO1003" i="28"/>
  <c r="GO1007" i="28"/>
  <c r="GO1011" i="28"/>
  <c r="GO1015" i="28"/>
  <c r="GO1019" i="28"/>
  <c r="GO1023" i="28"/>
  <c r="GO1027" i="28"/>
  <c r="GO1031" i="28"/>
  <c r="GO1035" i="28"/>
  <c r="GO1039" i="28"/>
  <c r="GO1043" i="28"/>
  <c r="GO1047" i="28"/>
  <c r="GO1051" i="28"/>
  <c r="GO1055" i="28"/>
  <c r="GO1059" i="28"/>
  <c r="GO1063" i="28"/>
  <c r="GO1067" i="28"/>
  <c r="GO1071" i="28"/>
  <c r="GO1075" i="28"/>
  <c r="GO1079" i="28"/>
  <c r="GO1083" i="28"/>
  <c r="GO1087" i="28"/>
  <c r="GO1091" i="28"/>
  <c r="GO1095" i="28"/>
  <c r="GO1099" i="28"/>
  <c r="GO1103" i="28"/>
  <c r="GO1107" i="28"/>
  <c r="GO1111" i="28"/>
  <c r="GO1115" i="28"/>
  <c r="GO1119" i="28"/>
  <c r="GO1123" i="28"/>
  <c r="GO1127" i="28"/>
  <c r="GO1131" i="28"/>
  <c r="GO1135" i="28"/>
  <c r="GO1139" i="28"/>
  <c r="GO1143" i="28"/>
  <c r="GO1147" i="28"/>
  <c r="GO1151" i="28"/>
  <c r="GO1155" i="28"/>
  <c r="GO1159" i="28"/>
  <c r="GO1163" i="28"/>
  <c r="GO1167" i="28"/>
  <c r="GO1171" i="28"/>
  <c r="GO1175" i="28"/>
  <c r="GO1179" i="28"/>
  <c r="GO1183" i="28"/>
  <c r="GO1187" i="28"/>
  <c r="GO1191" i="28"/>
  <c r="GO1195" i="28"/>
  <c r="GO1199" i="28"/>
  <c r="GO1203" i="28"/>
  <c r="GO1207" i="28"/>
  <c r="GO1211" i="28"/>
  <c r="GO1215" i="28"/>
  <c r="GO1219" i="28"/>
  <c r="GO1223" i="28"/>
  <c r="GO1227" i="28"/>
  <c r="GO1231" i="28"/>
  <c r="GO1235" i="28"/>
  <c r="GO1239" i="28"/>
  <c r="GO1243" i="28"/>
  <c r="GO1247" i="28"/>
  <c r="GO1251" i="28"/>
  <c r="GO1255" i="28"/>
  <c r="GO1259" i="28"/>
  <c r="GO1263" i="28"/>
  <c r="GO1267" i="28"/>
  <c r="GO1271" i="28"/>
  <c r="GO1275" i="28"/>
  <c r="GO1279" i="28"/>
  <c r="GO1283" i="28"/>
  <c r="GO1287" i="28"/>
  <c r="GO1291" i="28"/>
  <c r="GO1295" i="28"/>
  <c r="GO1299" i="28"/>
  <c r="GO1303" i="28"/>
  <c r="GO1307" i="28"/>
  <c r="GO1311" i="28"/>
  <c r="GO1315" i="28"/>
  <c r="GO1319" i="28"/>
  <c r="GO1323" i="28"/>
  <c r="GO1327" i="28"/>
  <c r="GO1331" i="28"/>
  <c r="GO1335" i="28"/>
  <c r="GO1339" i="28"/>
  <c r="GO1343" i="28"/>
  <c r="GO1347" i="28"/>
  <c r="GO1351" i="28"/>
  <c r="GO1355" i="28"/>
  <c r="GO1359" i="28"/>
  <c r="GO1363" i="28"/>
  <c r="GO1367" i="28"/>
  <c r="GO1371" i="28"/>
  <c r="GO1375" i="28"/>
  <c r="GO1379" i="28"/>
  <c r="GO1383" i="28"/>
  <c r="GO1387" i="28"/>
  <c r="GO1391" i="28"/>
  <c r="GO1395" i="28"/>
  <c r="GO1399" i="28"/>
  <c r="GO1403" i="28"/>
  <c r="GO1407" i="28"/>
  <c r="GO1411" i="28"/>
  <c r="GO1415" i="28"/>
  <c r="GO1419" i="28"/>
  <c r="GO1423" i="28"/>
  <c r="GO1427" i="28"/>
  <c r="GO1431" i="28"/>
  <c r="GO1435" i="28"/>
  <c r="GO1439" i="28"/>
  <c r="GO1443" i="28"/>
  <c r="GO1447" i="28"/>
  <c r="GO1451" i="28"/>
  <c r="GO1455" i="28"/>
  <c r="GO1459" i="28"/>
  <c r="GO1463" i="28"/>
  <c r="GO1467" i="28"/>
  <c r="GO1471" i="28"/>
  <c r="GO1475" i="28"/>
  <c r="GO1479" i="28"/>
  <c r="GO1483" i="28"/>
  <c r="GO1487" i="28"/>
  <c r="GO1491" i="28"/>
  <c r="GO1495" i="28"/>
  <c r="GO1499" i="28"/>
  <c r="GO1503" i="28"/>
  <c r="GO1507" i="28"/>
  <c r="GO1511" i="28"/>
  <c r="GO1515" i="28"/>
  <c r="GO1519" i="28"/>
  <c r="GO1523" i="28"/>
  <c r="GO1527" i="28"/>
  <c r="GO1531" i="28"/>
  <c r="GO1535" i="28"/>
  <c r="GO1539" i="28"/>
  <c r="GO1543" i="28"/>
  <c r="GO1547" i="28"/>
  <c r="GO1551" i="28"/>
  <c r="GO1555" i="28"/>
  <c r="GO1559" i="28"/>
  <c r="GO1563" i="28"/>
  <c r="GO1567" i="28"/>
  <c r="GO1571" i="28"/>
  <c r="GO1575" i="28"/>
  <c r="GO1579" i="28"/>
  <c r="GO1583" i="28"/>
  <c r="GO1587" i="28"/>
  <c r="GO1591" i="28"/>
  <c r="GO1595" i="28"/>
  <c r="GO1599" i="28"/>
  <c r="GO1603" i="28"/>
  <c r="GO1607" i="28"/>
  <c r="GO1611" i="28"/>
  <c r="GO1615" i="28"/>
  <c r="GO1619" i="28"/>
  <c r="GO1623" i="28"/>
  <c r="GO1627" i="28"/>
  <c r="GO1631" i="28"/>
  <c r="GO1635" i="28"/>
  <c r="GO1639" i="28"/>
  <c r="GO1643" i="28"/>
  <c r="GO1647" i="28"/>
  <c r="GO1651" i="28"/>
  <c r="GO1655" i="28"/>
  <c r="GO1659" i="28"/>
  <c r="GO1663" i="28"/>
  <c r="GO1667" i="28"/>
  <c r="GO1671" i="28"/>
  <c r="GO1675" i="28"/>
  <c r="GO1679" i="28"/>
  <c r="GO1683" i="28"/>
  <c r="GO1687" i="28"/>
  <c r="GO1691" i="28"/>
  <c r="GO23" i="28"/>
  <c r="GO42" i="28"/>
  <c r="GO63" i="28"/>
  <c r="GO82" i="28"/>
  <c r="GO102" i="28"/>
  <c r="GO121" i="28"/>
  <c r="GO140" i="28"/>
  <c r="GO157" i="28"/>
  <c r="GO176" i="28"/>
  <c r="GO311" i="28"/>
  <c r="GO216" i="28"/>
  <c r="GO228" i="28"/>
  <c r="GO248" i="28"/>
  <c r="GO293" i="28"/>
  <c r="GO283" i="28"/>
  <c r="GO337" i="28"/>
  <c r="GO355" i="28"/>
  <c r="GO371" i="28"/>
  <c r="GO387" i="28"/>
  <c r="GO403" i="28"/>
  <c r="GO419" i="28"/>
  <c r="GO434" i="28"/>
  <c r="GO445" i="28"/>
  <c r="GO455" i="28"/>
  <c r="GO466" i="28"/>
  <c r="GO477" i="28"/>
  <c r="GO487" i="28"/>
  <c r="GO498" i="28"/>
  <c r="GO509" i="28"/>
  <c r="GO519" i="28"/>
  <c r="GO530" i="28"/>
  <c r="GO541" i="28"/>
  <c r="GO551" i="28"/>
  <c r="GO562" i="28"/>
  <c r="GO573" i="28"/>
  <c r="GO583" i="28"/>
  <c r="GO592" i="28"/>
  <c r="GO600" i="28"/>
  <c r="GO608" i="28"/>
  <c r="GO616" i="28"/>
  <c r="GO624" i="28"/>
  <c r="GO632" i="28"/>
  <c r="GO640" i="28"/>
  <c r="GO648" i="28"/>
  <c r="GO656" i="28"/>
  <c r="GO664" i="28"/>
  <c r="GO672" i="28"/>
  <c r="GO680" i="28"/>
  <c r="GO688" i="28"/>
  <c r="GO696" i="28"/>
  <c r="GO704" i="28"/>
  <c r="GO712" i="28"/>
  <c r="GO719" i="28"/>
  <c r="GO724" i="28"/>
  <c r="GO730" i="28"/>
  <c r="GO735" i="28"/>
  <c r="GO740" i="28"/>
  <c r="GO746" i="28"/>
  <c r="GO751" i="28"/>
  <c r="GO756" i="28"/>
  <c r="GO762" i="28"/>
  <c r="GO767" i="28"/>
  <c r="GO772" i="28"/>
  <c r="GO778" i="28"/>
  <c r="GO783" i="28"/>
  <c r="GO788" i="28"/>
  <c r="GO794" i="28"/>
  <c r="GO799" i="28"/>
  <c r="GO804" i="28"/>
  <c r="GO810" i="28"/>
  <c r="GO815" i="28"/>
  <c r="GO820" i="28"/>
  <c r="GO826" i="28"/>
  <c r="GO831" i="28"/>
  <c r="GO836" i="28"/>
  <c r="GO842" i="28"/>
  <c r="GO847" i="28"/>
  <c r="GO852" i="28"/>
  <c r="GO858" i="28"/>
  <c r="GO863" i="28"/>
  <c r="GO868" i="28"/>
  <c r="GO874" i="28"/>
  <c r="GO879" i="28"/>
  <c r="GO884" i="28"/>
  <c r="GO890" i="28"/>
  <c r="GO895" i="28"/>
  <c r="GO900" i="28"/>
  <c r="GO906" i="28"/>
  <c r="GO911" i="28"/>
  <c r="GO916" i="28"/>
  <c r="GO922" i="28"/>
  <c r="GO927" i="28"/>
  <c r="GO932" i="28"/>
  <c r="GO938" i="28"/>
  <c r="GO943" i="28"/>
  <c r="GO948" i="28"/>
  <c r="GO954" i="28"/>
  <c r="GO959" i="28"/>
  <c r="GO964" i="28"/>
  <c r="GO970" i="28"/>
  <c r="GO975" i="28"/>
  <c r="GO980" i="28"/>
  <c r="GO984" i="28"/>
  <c r="GO988" i="28"/>
  <c r="GO992" i="28"/>
  <c r="GO996" i="28"/>
  <c r="GO1000" i="28"/>
  <c r="GO1004" i="28"/>
  <c r="GO1008" i="28"/>
  <c r="GO1012" i="28"/>
  <c r="GO1016" i="28"/>
  <c r="GO1020" i="28"/>
  <c r="GO1024" i="28"/>
  <c r="GO1028" i="28"/>
  <c r="GO1032" i="28"/>
  <c r="GO1036" i="28"/>
  <c r="GO1040" i="28"/>
  <c r="GO1044" i="28"/>
  <c r="GO1048" i="28"/>
  <c r="GO1052" i="28"/>
  <c r="GO1056" i="28"/>
  <c r="GO1060" i="28"/>
  <c r="GO1064" i="28"/>
  <c r="GO1068" i="28"/>
  <c r="GO1072" i="28"/>
  <c r="GO1076" i="28"/>
  <c r="GO1080" i="28"/>
  <c r="GO1084" i="28"/>
  <c r="GO1088" i="28"/>
  <c r="GO1092" i="28"/>
  <c r="GO1096" i="28"/>
  <c r="GO1100" i="28"/>
  <c r="GO1104" i="28"/>
  <c r="GO1108" i="28"/>
  <c r="GO1112" i="28"/>
  <c r="GO1116" i="28"/>
  <c r="GO1120" i="28"/>
  <c r="GO1124" i="28"/>
  <c r="GO1128" i="28"/>
  <c r="GO1132" i="28"/>
  <c r="GO1136" i="28"/>
  <c r="GO1140" i="28"/>
  <c r="GO1144" i="28"/>
  <c r="GO1148" i="28"/>
  <c r="GO1152" i="28"/>
  <c r="GO1156" i="28"/>
  <c r="GO1160" i="28"/>
  <c r="GO1164" i="28"/>
  <c r="GO1168" i="28"/>
  <c r="GO1172" i="28"/>
  <c r="GO1176" i="28"/>
  <c r="GO1180" i="28"/>
  <c r="GO1184" i="28"/>
  <c r="GO1188" i="28"/>
  <c r="GO1192" i="28"/>
  <c r="GO1196" i="28"/>
  <c r="GO1200" i="28"/>
  <c r="GO1204" i="28"/>
  <c r="GO1208" i="28"/>
  <c r="GO1212" i="28"/>
  <c r="GO1216" i="28"/>
  <c r="GO1220" i="28"/>
  <c r="GO1224" i="28"/>
  <c r="GO1228" i="28"/>
  <c r="GO1232" i="28"/>
  <c r="GO1236" i="28"/>
  <c r="GO1240" i="28"/>
  <c r="GO1244" i="28"/>
  <c r="GO1248" i="28"/>
  <c r="GO1252" i="28"/>
  <c r="GO10" i="28"/>
  <c r="GO72" i="28"/>
  <c r="GO111" i="28"/>
  <c r="GO6" i="28"/>
  <c r="GO185" i="28"/>
  <c r="GO298" i="28"/>
  <c r="GO257" i="28"/>
  <c r="GO325" i="28"/>
  <c r="GO362" i="28"/>
  <c r="GO394" i="28"/>
  <c r="GO426" i="28"/>
  <c r="GO449" i="28"/>
  <c r="GO470" i="28"/>
  <c r="GO491" i="28"/>
  <c r="GO513" i="28"/>
  <c r="GO534" i="28"/>
  <c r="GO555" i="28"/>
  <c r="GO577" i="28"/>
  <c r="GO595" i="28"/>
  <c r="GO611" i="28"/>
  <c r="GO627" i="28"/>
  <c r="GO643" i="28"/>
  <c r="GO659" i="28"/>
  <c r="GO675" i="28"/>
  <c r="GO691" i="28"/>
  <c r="GO707" i="28"/>
  <c r="GO720" i="28"/>
  <c r="GO731" i="28"/>
  <c r="GO742" i="28"/>
  <c r="GO752" i="28"/>
  <c r="GO763" i="28"/>
  <c r="GO774" i="28"/>
  <c r="GO784" i="28"/>
  <c r="GO795" i="28"/>
  <c r="GO806" i="28"/>
  <c r="GO816" i="28"/>
  <c r="GO827" i="28"/>
  <c r="GO838" i="28"/>
  <c r="GO848" i="28"/>
  <c r="GO859" i="28"/>
  <c r="GO870" i="28"/>
  <c r="GO880" i="28"/>
  <c r="GO891" i="28"/>
  <c r="GO902" i="28"/>
  <c r="GO912" i="28"/>
  <c r="GO923" i="28"/>
  <c r="GO934" i="28"/>
  <c r="GO944" i="28"/>
  <c r="GO955" i="28"/>
  <c r="GO966" i="28"/>
  <c r="GO976" i="28"/>
  <c r="GO985" i="28"/>
  <c r="GO993" i="28"/>
  <c r="GO1001" i="28"/>
  <c r="GO1009" i="28"/>
  <c r="GO1017" i="28"/>
  <c r="GO1025" i="28"/>
  <c r="GO1033" i="28"/>
  <c r="GO1041" i="28"/>
  <c r="GO1049" i="28"/>
  <c r="GO1057" i="28"/>
  <c r="GO1065" i="28"/>
  <c r="GO1073" i="28"/>
  <c r="GO1081" i="28"/>
  <c r="GO1089" i="28"/>
  <c r="GO1097" i="28"/>
  <c r="GO1105" i="28"/>
  <c r="GO1113" i="28"/>
  <c r="GO1121" i="28"/>
  <c r="GO1129" i="28"/>
  <c r="GO1137" i="28"/>
  <c r="GO1145" i="28"/>
  <c r="GO1153" i="28"/>
  <c r="GO1161" i="28"/>
  <c r="GO1169" i="28"/>
  <c r="GO1177" i="28"/>
  <c r="GO1185" i="28"/>
  <c r="GO1193" i="28"/>
  <c r="GO1201" i="28"/>
  <c r="GO1209" i="28"/>
  <c r="GO1217" i="28"/>
  <c r="GO1225" i="28"/>
  <c r="GO1233" i="28"/>
  <c r="GO1241" i="28"/>
  <c r="GO1249" i="28"/>
  <c r="GO1256" i="28"/>
  <c r="GO1261" i="28"/>
  <c r="GO1266" i="28"/>
  <c r="GO1272" i="28"/>
  <c r="GO1277" i="28"/>
  <c r="GO1282" i="28"/>
  <c r="GO1288" i="28"/>
  <c r="GO1293" i="28"/>
  <c r="GO1298" i="28"/>
  <c r="GO1304" i="28"/>
  <c r="GO1309" i="28"/>
  <c r="GO1314" i="28"/>
  <c r="GO1320" i="28"/>
  <c r="GO1325" i="28"/>
  <c r="GO1330" i="28"/>
  <c r="GO1336" i="28"/>
  <c r="GO1341" i="28"/>
  <c r="GO1346" i="28"/>
  <c r="GO1352" i="28"/>
  <c r="GO1357" i="28"/>
  <c r="GO1362" i="28"/>
  <c r="GO1368" i="28"/>
  <c r="GO1373" i="28"/>
  <c r="GO1378" i="28"/>
  <c r="GO1384" i="28"/>
  <c r="GO1389" i="28"/>
  <c r="GO1394" i="28"/>
  <c r="GO1400" i="28"/>
  <c r="GO1405" i="28"/>
  <c r="GO1410" i="28"/>
  <c r="GO1416" i="28"/>
  <c r="GO1421" i="28"/>
  <c r="GO1426" i="28"/>
  <c r="GO1432" i="28"/>
  <c r="GO1437" i="28"/>
  <c r="GO1442" i="28"/>
  <c r="GO1448" i="28"/>
  <c r="GO1453" i="28"/>
  <c r="GO1458" i="28"/>
  <c r="GO1464" i="28"/>
  <c r="GO1469" i="28"/>
  <c r="GO1474" i="28"/>
  <c r="GO1480" i="28"/>
  <c r="GO1485" i="28"/>
  <c r="GO1490" i="28"/>
  <c r="GO1496" i="28"/>
  <c r="GO1501" i="28"/>
  <c r="GO1506" i="28"/>
  <c r="GO1512" i="28"/>
  <c r="GO1517" i="28"/>
  <c r="GO1522" i="28"/>
  <c r="GO1528" i="28"/>
  <c r="GO1533" i="28"/>
  <c r="GO1538" i="28"/>
  <c r="GO1544" i="28"/>
  <c r="GO1549" i="28"/>
  <c r="GO1554" i="28"/>
  <c r="GO1560" i="28"/>
  <c r="GO1565" i="28"/>
  <c r="GO1570" i="28"/>
  <c r="GO1576" i="28"/>
  <c r="GO1581" i="28"/>
  <c r="GO1586" i="28"/>
  <c r="GO1592" i="28"/>
  <c r="GO1597" i="28"/>
  <c r="GO1602" i="28"/>
  <c r="GO1608" i="28"/>
  <c r="GO1613" i="28"/>
  <c r="GO1618" i="28"/>
  <c r="GO1624" i="28"/>
  <c r="GO1629" i="28"/>
  <c r="GO1634" i="28"/>
  <c r="GO1640" i="28"/>
  <c r="GO1645" i="28"/>
  <c r="GO1650" i="28"/>
  <c r="GO1656" i="28"/>
  <c r="GO1661" i="28"/>
  <c r="GO1666" i="28"/>
  <c r="GO1672" i="28"/>
  <c r="GO1677" i="28"/>
  <c r="GO1682" i="28"/>
  <c r="GO1688" i="28"/>
  <c r="GO1693" i="28"/>
  <c r="GO1697" i="28"/>
  <c r="GO1701" i="28"/>
  <c r="GO1705" i="28"/>
  <c r="GO1709" i="28"/>
  <c r="GO1713" i="28"/>
  <c r="GO1717" i="28"/>
  <c r="GO1721" i="28"/>
  <c r="GO1725" i="28"/>
  <c r="GO1729" i="28"/>
  <c r="GO1733" i="28"/>
  <c r="GO1737" i="28"/>
  <c r="GO1741" i="28"/>
  <c r="GO1745" i="28"/>
  <c r="GO1749" i="28"/>
  <c r="GO1753" i="28"/>
  <c r="GO1757" i="28"/>
  <c r="GO1761" i="28"/>
  <c r="GO1765" i="28"/>
  <c r="GO1769" i="28"/>
  <c r="GO1773" i="28"/>
  <c r="GO1777" i="28"/>
  <c r="GO1781" i="28"/>
  <c r="GO1785" i="28"/>
  <c r="GO1789" i="28"/>
  <c r="GO1793" i="28"/>
  <c r="GO1797" i="28"/>
  <c r="GO1801" i="28"/>
  <c r="GO1805" i="28"/>
  <c r="GO1809" i="28"/>
  <c r="GO1813" i="28"/>
  <c r="GO1817" i="28"/>
  <c r="GO1821" i="28"/>
  <c r="GO1825" i="28"/>
  <c r="GO1829" i="28"/>
  <c r="GO1833" i="28"/>
  <c r="GO1837" i="28"/>
  <c r="GO1841" i="28"/>
  <c r="GO32" i="28"/>
  <c r="GO73" i="28"/>
  <c r="GO112" i="28"/>
  <c r="GO318" i="28"/>
  <c r="GO186" i="28"/>
  <c r="GO305" i="28"/>
  <c r="GO259" i="28"/>
  <c r="GO326" i="28"/>
  <c r="GO363" i="28"/>
  <c r="GO395" i="28"/>
  <c r="GO427" i="28"/>
  <c r="GO450" i="28"/>
  <c r="GO471" i="28"/>
  <c r="GO493" i="28"/>
  <c r="GO514" i="28"/>
  <c r="GO535" i="28"/>
  <c r="GO557" i="28"/>
  <c r="GO578" i="28"/>
  <c r="GO596" i="28"/>
  <c r="GO612" i="28"/>
  <c r="GO628" i="28"/>
  <c r="GO644" i="28"/>
  <c r="GO660" i="28"/>
  <c r="GO676" i="28"/>
  <c r="GO692" i="28"/>
  <c r="GO708" i="28"/>
  <c r="GO722" i="28"/>
  <c r="GO732" i="28"/>
  <c r="GO743" i="28"/>
  <c r="GO754" i="28"/>
  <c r="GO764" i="28"/>
  <c r="GO775" i="28"/>
  <c r="GO786" i="28"/>
  <c r="GO796" i="28"/>
  <c r="GO807" i="28"/>
  <c r="GO818" i="28"/>
  <c r="GO828" i="28"/>
  <c r="GO839" i="28"/>
  <c r="GO850" i="28"/>
  <c r="GO860" i="28"/>
  <c r="GO871" i="28"/>
  <c r="GO882" i="28"/>
  <c r="GO892" i="28"/>
  <c r="GO903" i="28"/>
  <c r="GO914" i="28"/>
  <c r="GO924" i="28"/>
  <c r="GO935" i="28"/>
  <c r="GO946" i="28"/>
  <c r="GO956" i="28"/>
  <c r="GO967" i="28"/>
  <c r="GO978" i="28"/>
  <c r="GO986" i="28"/>
  <c r="GO994" i="28"/>
  <c r="GO1002" i="28"/>
  <c r="GO1010" i="28"/>
  <c r="GO1018" i="28"/>
  <c r="GO1026" i="28"/>
  <c r="GO1034" i="28"/>
  <c r="GO1042" i="28"/>
  <c r="GO1050" i="28"/>
  <c r="GO1058" i="28"/>
  <c r="GO1066" i="28"/>
  <c r="GO1074" i="28"/>
  <c r="GO1082" i="28"/>
  <c r="GO1090" i="28"/>
  <c r="GO1098" i="28"/>
  <c r="GO1106" i="28"/>
  <c r="GO1114" i="28"/>
  <c r="GO1122" i="28"/>
  <c r="GO1130" i="28"/>
  <c r="GO1138" i="28"/>
  <c r="GO1146" i="28"/>
  <c r="GO1154" i="28"/>
  <c r="GO1162" i="28"/>
  <c r="GO1170" i="28"/>
  <c r="GO1178" i="28"/>
  <c r="GO1186" i="28"/>
  <c r="GO1194" i="28"/>
  <c r="GO1202" i="28"/>
  <c r="GO1210" i="28"/>
  <c r="GO1218" i="28"/>
  <c r="GO1226" i="28"/>
  <c r="GO1234" i="28"/>
  <c r="GO1242" i="28"/>
  <c r="GO1250" i="28"/>
  <c r="GO1257" i="28"/>
  <c r="GO1262" i="28"/>
  <c r="GO1268" i="28"/>
  <c r="GO1273" i="28"/>
  <c r="GO1278" i="28"/>
  <c r="GO1284" i="28"/>
  <c r="GO1289" i="28"/>
  <c r="GO1294" i="28"/>
  <c r="GO1300" i="28"/>
  <c r="GO1305" i="28"/>
  <c r="GO1310" i="28"/>
  <c r="GO1316" i="28"/>
  <c r="GO1321" i="28"/>
  <c r="GO1326" i="28"/>
  <c r="GO1332" i="28"/>
  <c r="GO1337" i="28"/>
  <c r="GO1342" i="28"/>
  <c r="GO1348" i="28"/>
  <c r="GO1353" i="28"/>
  <c r="GO1358" i="28"/>
  <c r="GO1364" i="28"/>
  <c r="GO1369" i="28"/>
  <c r="GO1374" i="28"/>
  <c r="GO1380" i="28"/>
  <c r="GO1385" i="28"/>
  <c r="GO1390" i="28"/>
  <c r="GO1396" i="28"/>
  <c r="GO1401" i="28"/>
  <c r="GO1406" i="28"/>
  <c r="GO1412" i="28"/>
  <c r="GO52" i="28"/>
  <c r="GO91" i="28"/>
  <c r="GO128" i="28"/>
  <c r="GO167" i="28"/>
  <c r="GO205" i="28"/>
  <c r="GO236" i="28"/>
  <c r="GO313" i="28"/>
  <c r="GO346" i="28"/>
  <c r="GO378" i="28"/>
  <c r="GO410" i="28"/>
  <c r="GO438" i="28"/>
  <c r="GO459" i="28"/>
  <c r="GO481" i="28"/>
  <c r="GO502" i="28"/>
  <c r="GO523" i="28"/>
  <c r="GO545" i="28"/>
  <c r="GO566" i="28"/>
  <c r="GO587" i="28"/>
  <c r="GO603" i="28"/>
  <c r="GO619" i="28"/>
  <c r="GO635" i="28"/>
  <c r="GO651" i="28"/>
  <c r="GO667" i="28"/>
  <c r="GO683" i="28"/>
  <c r="GO699" i="28"/>
  <c r="GO715" i="28"/>
  <c r="GO726" i="28"/>
  <c r="GO736" i="28"/>
  <c r="GO747" i="28"/>
  <c r="GO758" i="28"/>
  <c r="GO768" i="28"/>
  <c r="GO779" i="28"/>
  <c r="GO790" i="28"/>
  <c r="GO800" i="28"/>
  <c r="GO811" i="28"/>
  <c r="GO822" i="28"/>
  <c r="GO832" i="28"/>
  <c r="GO843" i="28"/>
  <c r="GO854" i="28"/>
  <c r="GO864" i="28"/>
  <c r="GO875" i="28"/>
  <c r="GO886" i="28"/>
  <c r="GO896" i="28"/>
  <c r="GO907" i="28"/>
  <c r="GO918" i="28"/>
  <c r="GO928" i="28"/>
  <c r="GO939" i="28"/>
  <c r="GO950" i="28"/>
  <c r="GO960" i="28"/>
  <c r="GO971" i="28"/>
  <c r="GO981" i="28"/>
  <c r="GO989" i="28"/>
  <c r="GO997" i="28"/>
  <c r="GO1005" i="28"/>
  <c r="GO1013" i="28"/>
  <c r="GO1021" i="28"/>
  <c r="GO1029" i="28"/>
  <c r="GO1037" i="28"/>
  <c r="GO1045" i="28"/>
  <c r="GO1053" i="28"/>
  <c r="GO1061" i="28"/>
  <c r="GO1069" i="28"/>
  <c r="GO1077" i="28"/>
  <c r="GO1085" i="28"/>
  <c r="GO1093" i="28"/>
  <c r="GO1101" i="28"/>
  <c r="GO1109" i="28"/>
  <c r="GO1117" i="28"/>
  <c r="GO1125" i="28"/>
  <c r="GO1133" i="28"/>
  <c r="GO1141" i="28"/>
  <c r="GO1149" i="28"/>
  <c r="GO1157" i="28"/>
  <c r="GO1165" i="28"/>
  <c r="GO1173" i="28"/>
  <c r="GO1181" i="28"/>
  <c r="GO1189" i="28"/>
  <c r="GO1197" i="28"/>
  <c r="GO1205" i="28"/>
  <c r="GO1213" i="28"/>
  <c r="GO1221" i="28"/>
  <c r="GO1229" i="28"/>
  <c r="GO1237" i="28"/>
  <c r="GO1245" i="28"/>
  <c r="GO1253" i="28"/>
  <c r="GO53" i="28"/>
  <c r="GO312" i="28"/>
  <c r="GO379" i="28"/>
  <c r="GO482" i="28"/>
  <c r="GO567" i="28"/>
  <c r="GO636" i="28"/>
  <c r="GO700" i="28"/>
  <c r="GO748" i="28"/>
  <c r="GO791" i="28"/>
  <c r="GO834" i="28"/>
  <c r="GO876" i="28"/>
  <c r="GO919" i="28"/>
  <c r="GO962" i="28"/>
  <c r="GO998" i="28"/>
  <c r="GO1030" i="28"/>
  <c r="GO1062" i="28"/>
  <c r="GO1094" i="28"/>
  <c r="GO1126" i="28"/>
  <c r="GO1158" i="28"/>
  <c r="GO1190" i="28"/>
  <c r="GO1222" i="28"/>
  <c r="GO1254" i="28"/>
  <c r="GO1265" i="28"/>
  <c r="GO1276" i="28"/>
  <c r="GO1286" i="28"/>
  <c r="GO1297" i="28"/>
  <c r="GO1308" i="28"/>
  <c r="GO1318" i="28"/>
  <c r="GO1329" i="28"/>
  <c r="GO1340" i="28"/>
  <c r="GO1350" i="28"/>
  <c r="GO1361" i="28"/>
  <c r="GO1372" i="28"/>
  <c r="GO1382" i="28"/>
  <c r="GO1393" i="28"/>
  <c r="GO1404" i="28"/>
  <c r="GO1414" i="28"/>
  <c r="GO1422" i="28"/>
  <c r="GO1429" i="28"/>
  <c r="GO1436" i="28"/>
  <c r="GO1444" i="28"/>
  <c r="GO1450" i="28"/>
  <c r="GO1457" i="28"/>
  <c r="GO1465" i="28"/>
  <c r="GO1472" i="28"/>
  <c r="GO1478" i="28"/>
  <c r="GO1486" i="28"/>
  <c r="GO1493" i="28"/>
  <c r="GO1500" i="28"/>
  <c r="GO1508" i="28"/>
  <c r="GO1514" i="28"/>
  <c r="GO1521" i="28"/>
  <c r="GO1529" i="28"/>
  <c r="GO1536" i="28"/>
  <c r="GO1542" i="28"/>
  <c r="GO1550" i="28"/>
  <c r="GO1557" i="28"/>
  <c r="GO1564" i="28"/>
  <c r="GO1572" i="28"/>
  <c r="GO1578" i="28"/>
  <c r="GO1585" i="28"/>
  <c r="GO1593" i="28"/>
  <c r="GO1600" i="28"/>
  <c r="GO1606" i="28"/>
  <c r="GO1614" i="28"/>
  <c r="GO1621" i="28"/>
  <c r="GO1628" i="28"/>
  <c r="GO1636" i="28"/>
  <c r="GO1642" i="28"/>
  <c r="GO1649" i="28"/>
  <c r="GO1657" i="28"/>
  <c r="GO1664" i="28"/>
  <c r="GO1670" i="28"/>
  <c r="GO1678" i="28"/>
  <c r="GO1685" i="28"/>
  <c r="GO1692" i="28"/>
  <c r="GO1698" i="28"/>
  <c r="GO1703" i="28"/>
  <c r="GO1708" i="28"/>
  <c r="GO1714" i="28"/>
  <c r="GO1719" i="28"/>
  <c r="GO1724" i="28"/>
  <c r="GO1730" i="28"/>
  <c r="GO1735" i="28"/>
  <c r="GO1740" i="28"/>
  <c r="GO1746" i="28"/>
  <c r="GO1751" i="28"/>
  <c r="GO1756" i="28"/>
  <c r="GO1762" i="28"/>
  <c r="GO1767" i="28"/>
  <c r="GO1772" i="28"/>
  <c r="GO1778" i="28"/>
  <c r="GO1783" i="28"/>
  <c r="GO1788" i="28"/>
  <c r="GO1794" i="28"/>
  <c r="GO1799" i="28"/>
  <c r="GO1804" i="28"/>
  <c r="GO1810" i="28"/>
  <c r="GO1815" i="28"/>
  <c r="GO1820" i="28"/>
  <c r="GO1826" i="28"/>
  <c r="GO1831" i="28"/>
  <c r="GO1836" i="28"/>
  <c r="GO1842" i="28"/>
  <c r="GO1846" i="28"/>
  <c r="GO1850" i="28"/>
  <c r="GO1854" i="28"/>
  <c r="GO1858" i="28"/>
  <c r="GO1862" i="28"/>
  <c r="GO1866" i="28"/>
  <c r="GO1870" i="28"/>
  <c r="GO1874" i="28"/>
  <c r="GO1878" i="28"/>
  <c r="GO1882" i="28"/>
  <c r="GO1886" i="28"/>
  <c r="GO1890" i="28"/>
  <c r="GO1894" i="28"/>
  <c r="GO1898" i="28"/>
  <c r="GO1902" i="28"/>
  <c r="GO1906" i="28"/>
  <c r="GO1910" i="28"/>
  <c r="GO1914" i="28"/>
  <c r="GO1918" i="28"/>
  <c r="GO1922" i="28"/>
  <c r="GO1926" i="28"/>
  <c r="GO1930" i="28"/>
  <c r="GO1934" i="28"/>
  <c r="GO1938" i="28"/>
  <c r="GO1942" i="28"/>
  <c r="GO1946" i="28"/>
  <c r="GO1950" i="28"/>
  <c r="GO1954" i="28"/>
  <c r="GO1958" i="28"/>
  <c r="GO1962" i="28"/>
  <c r="GO1966" i="28"/>
  <c r="GO1970" i="28"/>
  <c r="GO1974" i="28"/>
  <c r="GO1978" i="28"/>
  <c r="GO1982" i="28"/>
  <c r="GO1986" i="28"/>
  <c r="GO1990" i="28"/>
  <c r="GO1994" i="28"/>
  <c r="GO1998" i="28"/>
  <c r="GO2002" i="28"/>
  <c r="GO2006" i="28"/>
  <c r="GO2010" i="28"/>
  <c r="GO2014" i="28"/>
  <c r="GO2018" i="28"/>
  <c r="GO2022" i="28"/>
  <c r="GO2026" i="28"/>
  <c r="GO2030" i="28"/>
  <c r="GO2034" i="28"/>
  <c r="GO2038" i="28"/>
  <c r="GO2042" i="28"/>
  <c r="GO2046" i="28"/>
  <c r="GO2050" i="28"/>
  <c r="GO2054" i="28"/>
  <c r="GO2058" i="28"/>
  <c r="GO2062" i="28"/>
  <c r="GO2066" i="28"/>
  <c r="GO2070" i="28"/>
  <c r="GO2074" i="28"/>
  <c r="GO2078" i="28"/>
  <c r="GO2082" i="28"/>
  <c r="GO2086" i="28"/>
  <c r="GO2090" i="28"/>
  <c r="GO2094" i="28"/>
  <c r="GO2098" i="28"/>
  <c r="GO2102" i="28"/>
  <c r="GO2106" i="28"/>
  <c r="GO2110" i="28"/>
  <c r="GO2114" i="28"/>
  <c r="GO2118" i="28"/>
  <c r="GO2122" i="28"/>
  <c r="GO2126" i="28"/>
  <c r="GO2130" i="28"/>
  <c r="GO2134" i="28"/>
  <c r="GO2138" i="28"/>
  <c r="GO2142" i="28"/>
  <c r="GO2146" i="28"/>
  <c r="GO2150" i="28"/>
  <c r="GO2154" i="28"/>
  <c r="GO2158" i="28"/>
  <c r="GO2162" i="28"/>
  <c r="GO2166" i="28"/>
  <c r="GO2170" i="28"/>
  <c r="GO2174" i="28"/>
  <c r="GO2178" i="28"/>
  <c r="GO2182" i="28"/>
  <c r="GO2186" i="28"/>
  <c r="GO2190" i="28"/>
  <c r="GO2194" i="28"/>
  <c r="GO2198" i="28"/>
  <c r="GO2202" i="28"/>
  <c r="GO2206" i="28"/>
  <c r="GO2210" i="28"/>
  <c r="GO2214" i="28"/>
  <c r="GO2218" i="28"/>
  <c r="GO2222" i="28"/>
  <c r="GO2226" i="28"/>
  <c r="GO2230" i="28"/>
  <c r="GO2234" i="28"/>
  <c r="GO2238" i="28"/>
  <c r="GO2242" i="28"/>
  <c r="GO2246" i="28"/>
  <c r="GO2250" i="28"/>
  <c r="GO2254" i="28"/>
  <c r="GO2258" i="28"/>
  <c r="GO2262" i="28"/>
  <c r="GO2266" i="28"/>
  <c r="GO2270" i="28"/>
  <c r="GO2274" i="28"/>
  <c r="GO2278" i="28"/>
  <c r="GO2282" i="28"/>
  <c r="GO2286" i="28"/>
  <c r="GO2290" i="28"/>
  <c r="GO2294" i="28"/>
  <c r="GO2298" i="28"/>
  <c r="GO2302" i="28"/>
  <c r="GO2306" i="28"/>
  <c r="GO2310" i="28"/>
  <c r="GO2314" i="28"/>
  <c r="GO2318" i="28"/>
  <c r="GO2322" i="28"/>
  <c r="GO2326" i="28"/>
  <c r="GO2330" i="28"/>
  <c r="GO2334" i="28"/>
  <c r="GO2338" i="28"/>
  <c r="GO2342" i="28"/>
  <c r="GO2346" i="28"/>
  <c r="GO2350" i="28"/>
  <c r="GO2354" i="28"/>
  <c r="GO2358" i="28"/>
  <c r="GO2362" i="28"/>
  <c r="GO2366" i="28"/>
  <c r="GO2370" i="28"/>
  <c r="GO2374" i="28"/>
  <c r="GO2378" i="28"/>
  <c r="GO2382" i="28"/>
  <c r="GO2386" i="28"/>
  <c r="GO2390" i="28"/>
  <c r="GO2394" i="28"/>
  <c r="GO2398" i="28"/>
  <c r="GO2402" i="28"/>
  <c r="GO2406" i="28"/>
  <c r="GO2410" i="28"/>
  <c r="GO2414" i="28"/>
  <c r="GO2418" i="28"/>
  <c r="GO2422" i="28"/>
  <c r="GO2426" i="28"/>
  <c r="GO2430" i="28"/>
  <c r="GO2434" i="28"/>
  <c r="GO2438" i="28"/>
  <c r="GO2442" i="28"/>
  <c r="GO2446" i="28"/>
  <c r="GO2450" i="28"/>
  <c r="GO2454" i="28"/>
  <c r="GO2458" i="28"/>
  <c r="GO2462" i="28"/>
  <c r="GO2466" i="28"/>
  <c r="GO93" i="28"/>
  <c r="GO237" i="28"/>
  <c r="GO411" i="28"/>
  <c r="GO503" i="28"/>
  <c r="GO588" i="28"/>
  <c r="GO652" i="28"/>
  <c r="GO716" i="28"/>
  <c r="GO759" i="28"/>
  <c r="GO802" i="28"/>
  <c r="GO844" i="28"/>
  <c r="GO887" i="28"/>
  <c r="GO930" i="28"/>
  <c r="GO972" i="28"/>
  <c r="GO1006" i="28"/>
  <c r="GO1038" i="28"/>
  <c r="GO1070" i="28"/>
  <c r="GO1102" i="28"/>
  <c r="GO1134" i="28"/>
  <c r="GO1166" i="28"/>
  <c r="GO1198" i="28"/>
  <c r="GO1230" i="28"/>
  <c r="GO1258" i="28"/>
  <c r="GO1269" i="28"/>
  <c r="GO1280" i="28"/>
  <c r="GO1290" i="28"/>
  <c r="GO1301" i="28"/>
  <c r="GO1312" i="28"/>
  <c r="GO1322" i="28"/>
  <c r="GO1333" i="28"/>
  <c r="GO1344" i="28"/>
  <c r="GO1354" i="28"/>
  <c r="GO1365" i="28"/>
  <c r="GO1376" i="28"/>
  <c r="GO1386" i="28"/>
  <c r="GO1397" i="28"/>
  <c r="GO1408" i="28"/>
  <c r="GO1417" i="28"/>
  <c r="GO1424" i="28"/>
  <c r="GO1430" i="28"/>
  <c r="GO1438" i="28"/>
  <c r="GO1445" i="28"/>
  <c r="GO1452" i="28"/>
  <c r="GO1460" i="28"/>
  <c r="GO1466" i="28"/>
  <c r="GO1473" i="28"/>
  <c r="GO1481" i="28"/>
  <c r="GO1488" i="28"/>
  <c r="GO1494" i="28"/>
  <c r="GO1502" i="28"/>
  <c r="GO1509" i="28"/>
  <c r="GO1516" i="28"/>
  <c r="GO1524" i="28"/>
  <c r="GO1530" i="28"/>
  <c r="GO1537" i="28"/>
  <c r="GO1545" i="28"/>
  <c r="GO1552" i="28"/>
  <c r="GO1558" i="28"/>
  <c r="GO1566" i="28"/>
  <c r="GO1573" i="28"/>
  <c r="GO1580" i="28"/>
  <c r="GO1588" i="28"/>
  <c r="GO1594" i="28"/>
  <c r="GO1601" i="28"/>
  <c r="GO1609" i="28"/>
  <c r="GO1616" i="28"/>
  <c r="GO1622" i="28"/>
  <c r="GO1630" i="28"/>
  <c r="GO1637" i="28"/>
  <c r="GO1644" i="28"/>
  <c r="GO1652" i="28"/>
  <c r="GO1658" i="28"/>
  <c r="GO1665" i="28"/>
  <c r="GO1673" i="28"/>
  <c r="GO1680" i="28"/>
  <c r="GO1686" i="28"/>
  <c r="GO1694" i="28"/>
  <c r="GO1699" i="28"/>
  <c r="GO1704" i="28"/>
  <c r="GO1710" i="28"/>
  <c r="GO1715" i="28"/>
  <c r="GO1720" i="28"/>
  <c r="GO1726" i="28"/>
  <c r="GO1731" i="28"/>
  <c r="GO1736" i="28"/>
  <c r="GO1742" i="28"/>
  <c r="GO1747" i="28"/>
  <c r="GO1752" i="28"/>
  <c r="GO1758" i="28"/>
  <c r="GO1763" i="28"/>
  <c r="GO1768" i="28"/>
  <c r="GO1774" i="28"/>
  <c r="GO1779" i="28"/>
  <c r="GO1784" i="28"/>
  <c r="GO1790" i="28"/>
  <c r="GO1795" i="28"/>
  <c r="GO1800" i="28"/>
  <c r="GO1806" i="28"/>
  <c r="GO1811" i="28"/>
  <c r="GO1816" i="28"/>
  <c r="GO1822" i="28"/>
  <c r="GO1827" i="28"/>
  <c r="GO1832" i="28"/>
  <c r="GO1838" i="28"/>
  <c r="GO1843" i="28"/>
  <c r="GO1847" i="28"/>
  <c r="GO1851" i="28"/>
  <c r="GO1855" i="28"/>
  <c r="GO1859" i="28"/>
  <c r="GO1863" i="28"/>
  <c r="GO1867" i="28"/>
  <c r="GO1871" i="28"/>
  <c r="GO1875" i="28"/>
  <c r="GO1879" i="28"/>
  <c r="GO1883" i="28"/>
  <c r="GO1887" i="28"/>
  <c r="GO1891" i="28"/>
  <c r="GO1895" i="28"/>
  <c r="GO1899" i="28"/>
  <c r="GO1903" i="28"/>
  <c r="GO1907" i="28"/>
  <c r="GO1911" i="28"/>
  <c r="GO1915" i="28"/>
  <c r="GO1919" i="28"/>
  <c r="GO1923" i="28"/>
  <c r="GO1927" i="28"/>
  <c r="GO1931" i="28"/>
  <c r="GO1935" i="28"/>
  <c r="GO1939" i="28"/>
  <c r="GO1943" i="28"/>
  <c r="GO1947" i="28"/>
  <c r="GO1951" i="28"/>
  <c r="GO1955" i="28"/>
  <c r="GO1959" i="28"/>
  <c r="GO1963" i="28"/>
  <c r="GO1967" i="28"/>
  <c r="GO1971" i="28"/>
  <c r="GO1975" i="28"/>
  <c r="GO1979" i="28"/>
  <c r="GO1983" i="28"/>
  <c r="GO1987" i="28"/>
  <c r="GO1991" i="28"/>
  <c r="GO1995" i="28"/>
  <c r="GO1999" i="28"/>
  <c r="GO2003" i="28"/>
  <c r="GO2007" i="28"/>
  <c r="GO2011" i="28"/>
  <c r="GO2015" i="28"/>
  <c r="GO2019" i="28"/>
  <c r="GO2023" i="28"/>
  <c r="GO2027" i="28"/>
  <c r="GO2031" i="28"/>
  <c r="GO2035" i="28"/>
  <c r="GO2039" i="28"/>
  <c r="GO2043" i="28"/>
  <c r="GO2047" i="28"/>
  <c r="GO2051" i="28"/>
  <c r="GO2055" i="28"/>
  <c r="GO2059" i="28"/>
  <c r="GO2063" i="28"/>
  <c r="GO2067" i="28"/>
  <c r="GO2071" i="28"/>
  <c r="GO2075" i="28"/>
  <c r="GO2079" i="28"/>
  <c r="GO2083" i="28"/>
  <c r="GO2087" i="28"/>
  <c r="GO2091" i="28"/>
  <c r="GO2095" i="28"/>
  <c r="GO2099" i="28"/>
  <c r="GO129" i="28"/>
  <c r="GO272" i="28"/>
  <c r="GO439" i="28"/>
  <c r="GO525" i="28"/>
  <c r="GO604" i="28"/>
  <c r="GO668" i="28"/>
  <c r="GO727" i="28"/>
  <c r="GO770" i="28"/>
  <c r="GO812" i="28"/>
  <c r="GO855" i="28"/>
  <c r="GO898" i="28"/>
  <c r="GO940" i="28"/>
  <c r="GO982" i="28"/>
  <c r="GO1014" i="28"/>
  <c r="GO1046" i="28"/>
  <c r="GO1078" i="28"/>
  <c r="GO1110" i="28"/>
  <c r="GO1142" i="28"/>
  <c r="GO1174" i="28"/>
  <c r="GO1206" i="28"/>
  <c r="GO1238" i="28"/>
  <c r="GO1260" i="28"/>
  <c r="GO1270" i="28"/>
  <c r="GO1281" i="28"/>
  <c r="GO1292" i="28"/>
  <c r="GO1302" i="28"/>
  <c r="GO1313" i="28"/>
  <c r="GO1324" i="28"/>
  <c r="GO1334" i="28"/>
  <c r="GO1345" i="28"/>
  <c r="GO1356" i="28"/>
  <c r="GO1366" i="28"/>
  <c r="GO1377" i="28"/>
  <c r="GO1388" i="28"/>
  <c r="GO1398" i="28"/>
  <c r="GO1409" i="28"/>
  <c r="GO1418" i="28"/>
  <c r="GO1425" i="28"/>
  <c r="GO1433" i="28"/>
  <c r="GO1440" i="28"/>
  <c r="GO1446" i="28"/>
  <c r="GO1454" i="28"/>
  <c r="GO1461" i="28"/>
  <c r="GO1468" i="28"/>
  <c r="GO1476" i="28"/>
  <c r="GO1482" i="28"/>
  <c r="GO1489" i="28"/>
  <c r="GO1497" i="28"/>
  <c r="GO1504" i="28"/>
  <c r="GO1510" i="28"/>
  <c r="GO1518" i="28"/>
  <c r="GO1525" i="28"/>
  <c r="GO1532" i="28"/>
  <c r="GO1540" i="28"/>
  <c r="GO1546" i="28"/>
  <c r="GO1553" i="28"/>
  <c r="GO1561" i="28"/>
  <c r="GO1568" i="28"/>
  <c r="GO1574" i="28"/>
  <c r="GO1582" i="28"/>
  <c r="GO1589" i="28"/>
  <c r="GO1596" i="28"/>
  <c r="GO1604" i="28"/>
  <c r="GO1610" i="28"/>
  <c r="GO1617" i="28"/>
  <c r="GO1625" i="28"/>
  <c r="GO1632" i="28"/>
  <c r="GO1638" i="28"/>
  <c r="GO1646" i="28"/>
  <c r="GO1653" i="28"/>
  <c r="GO1660" i="28"/>
  <c r="GO1668" i="28"/>
  <c r="GO1674" i="28"/>
  <c r="GO1681" i="28"/>
  <c r="GO1689" i="28"/>
  <c r="GO1695" i="28"/>
  <c r="GO1700" i="28"/>
  <c r="GO1706" i="28"/>
  <c r="GO1711" i="28"/>
  <c r="GO1716" i="28"/>
  <c r="GO1722" i="28"/>
  <c r="GO1727" i="28"/>
  <c r="GO1732" i="28"/>
  <c r="GO1738" i="28"/>
  <c r="GO1743" i="28"/>
  <c r="GO1748" i="28"/>
  <c r="GO1754" i="28"/>
  <c r="GO1759" i="28"/>
  <c r="GO1764" i="28"/>
  <c r="GO1770" i="28"/>
  <c r="GO1775" i="28"/>
  <c r="GO1780" i="28"/>
  <c r="GO1786" i="28"/>
  <c r="GO1791" i="28"/>
  <c r="GO1796" i="28"/>
  <c r="GO1802" i="28"/>
  <c r="GO1807" i="28"/>
  <c r="GO1812" i="28"/>
  <c r="GO1818" i="28"/>
  <c r="GO1823" i="28"/>
  <c r="GO1828" i="28"/>
  <c r="GO1834" i="28"/>
  <c r="GO1839" i="28"/>
  <c r="GO1844" i="28"/>
  <c r="GO1848" i="28"/>
  <c r="GO1852" i="28"/>
  <c r="GO1856" i="28"/>
  <c r="GO1860" i="28"/>
  <c r="GO1864" i="28"/>
  <c r="GO1868" i="28"/>
  <c r="GO1872" i="28"/>
  <c r="GO1876" i="28"/>
  <c r="GO1880" i="28"/>
  <c r="GO1884" i="28"/>
  <c r="GO1888" i="28"/>
  <c r="GO1892" i="28"/>
  <c r="GO1896" i="28"/>
  <c r="GO1900" i="28"/>
  <c r="GO1904" i="28"/>
  <c r="GO1908" i="28"/>
  <c r="GO1912" i="28"/>
  <c r="GO1916" i="28"/>
  <c r="GO1920" i="28"/>
  <c r="GO1924" i="28"/>
  <c r="GO1928" i="28"/>
  <c r="GO1932" i="28"/>
  <c r="GO1936" i="28"/>
  <c r="GO1940" i="28"/>
  <c r="GO1944" i="28"/>
  <c r="GO1948" i="28"/>
  <c r="GO1952" i="28"/>
  <c r="GO1956" i="28"/>
  <c r="GO1960" i="28"/>
  <c r="GO1964" i="28"/>
  <c r="GO1968" i="28"/>
  <c r="GO1972" i="28"/>
  <c r="GO1976" i="28"/>
  <c r="GO1980" i="28"/>
  <c r="GO1984" i="28"/>
  <c r="GO1988" i="28"/>
  <c r="GO1992" i="28"/>
  <c r="GO1996" i="28"/>
  <c r="GO2000" i="28"/>
  <c r="GO2004" i="28"/>
  <c r="GO2008" i="28"/>
  <c r="GO2012" i="28"/>
  <c r="GO2016" i="28"/>
  <c r="GO2020" i="28"/>
  <c r="GO2024" i="28"/>
  <c r="GO2028" i="28"/>
  <c r="GO2032" i="28"/>
  <c r="GO2036" i="28"/>
  <c r="GO2040" i="28"/>
  <c r="GO2044" i="28"/>
  <c r="GO2048" i="28"/>
  <c r="GO2052" i="28"/>
  <c r="GO2056" i="28"/>
  <c r="GO2060" i="28"/>
  <c r="GO2064" i="28"/>
  <c r="GO2068" i="28"/>
  <c r="GO2072" i="28"/>
  <c r="GO2076" i="28"/>
  <c r="GO2080" i="28"/>
  <c r="GO2084" i="28"/>
  <c r="GO2088" i="28"/>
  <c r="GO2092" i="28"/>
  <c r="GO2096" i="28"/>
  <c r="GO2100" i="28"/>
  <c r="GO2104" i="28"/>
  <c r="GO2108" i="28"/>
  <c r="GO168" i="28"/>
  <c r="GO620" i="28"/>
  <c r="GO823" i="28"/>
  <c r="GO990" i="28"/>
  <c r="GO1118" i="28"/>
  <c r="GO1246" i="28"/>
  <c r="GO1296" i="28"/>
  <c r="GO1338" i="28"/>
  <c r="GO1381" i="28"/>
  <c r="GO1420" i="28"/>
  <c r="GO1449" i="28"/>
  <c r="GO1477" i="28"/>
  <c r="GO1505" i="28"/>
  <c r="GO1534" i="28"/>
  <c r="GO1562" i="28"/>
  <c r="GO1590" i="28"/>
  <c r="GO1620" i="28"/>
  <c r="GO1648" i="28"/>
  <c r="GO1676" i="28"/>
  <c r="GO1702" i="28"/>
  <c r="GO1723" i="28"/>
  <c r="GO1744" i="28"/>
  <c r="GO1766" i="28"/>
  <c r="GO1787" i="28"/>
  <c r="GO1808" i="28"/>
  <c r="GO1830" i="28"/>
  <c r="GO1849" i="28"/>
  <c r="GO1865" i="28"/>
  <c r="GO1881" i="28"/>
  <c r="GO1897" i="28"/>
  <c r="GO1913" i="28"/>
  <c r="GO1929" i="28"/>
  <c r="GO1945" i="28"/>
  <c r="GO1961" i="28"/>
  <c r="GO1977" i="28"/>
  <c r="GO1993" i="28"/>
  <c r="GO2009" i="28"/>
  <c r="GO2025" i="28"/>
  <c r="GO2041" i="28"/>
  <c r="GO2057" i="28"/>
  <c r="GO2073" i="28"/>
  <c r="GO2089" i="28"/>
  <c r="GO2103" i="28"/>
  <c r="GO2111" i="28"/>
  <c r="GO2116" i="28"/>
  <c r="GO2121" i="28"/>
  <c r="GO2127" i="28"/>
  <c r="GO2132" i="28"/>
  <c r="GO2137" i="28"/>
  <c r="GO2143" i="28"/>
  <c r="GO2148" i="28"/>
  <c r="GO2153" i="28"/>
  <c r="GO2159" i="28"/>
  <c r="GO2164" i="28"/>
  <c r="GO2169" i="28"/>
  <c r="GO2175" i="28"/>
  <c r="GO2180" i="28"/>
  <c r="GO2185" i="28"/>
  <c r="GO2191" i="28"/>
  <c r="GO2196" i="28"/>
  <c r="GO2201" i="28"/>
  <c r="GO2207" i="28"/>
  <c r="GO2212" i="28"/>
  <c r="GO2217" i="28"/>
  <c r="GO2223" i="28"/>
  <c r="GO2228" i="28"/>
  <c r="GO2233" i="28"/>
  <c r="GO2239" i="28"/>
  <c r="GO2244" i="28"/>
  <c r="GO2249" i="28"/>
  <c r="GO2255" i="28"/>
  <c r="GO2260" i="28"/>
  <c r="GO2265" i="28"/>
  <c r="GO2271" i="28"/>
  <c r="GO2276" i="28"/>
  <c r="GO2281" i="28"/>
  <c r="GO2287" i="28"/>
  <c r="GO2292" i="28"/>
  <c r="GO2297" i="28"/>
  <c r="GO2303" i="28"/>
  <c r="GO2308" i="28"/>
  <c r="GO2313" i="28"/>
  <c r="GO2319" i="28"/>
  <c r="GO2324" i="28"/>
  <c r="GO2329" i="28"/>
  <c r="GO2335" i="28"/>
  <c r="GO2340" i="28"/>
  <c r="GO2345" i="28"/>
  <c r="GO2351" i="28"/>
  <c r="GO2356" i="28"/>
  <c r="GO2361" i="28"/>
  <c r="GO2367" i="28"/>
  <c r="GO2372" i="28"/>
  <c r="GO2377" i="28"/>
  <c r="GO2383" i="28"/>
  <c r="GO2388" i="28"/>
  <c r="GO2393" i="28"/>
  <c r="GO2399" i="28"/>
  <c r="GO2404" i="28"/>
  <c r="GO2409" i="28"/>
  <c r="GO2415" i="28"/>
  <c r="GO2420" i="28"/>
  <c r="GO2425" i="28"/>
  <c r="GO2431" i="28"/>
  <c r="GO2436" i="28"/>
  <c r="GO2441" i="28"/>
  <c r="GO2447" i="28"/>
  <c r="GO2452" i="28"/>
  <c r="GO2457" i="28"/>
  <c r="GO2463" i="28"/>
  <c r="GO2468" i="28"/>
  <c r="GO2472" i="28"/>
  <c r="GO2476" i="28"/>
  <c r="GO2480" i="28"/>
  <c r="GO2484" i="28"/>
  <c r="GO2488" i="28"/>
  <c r="GO2492" i="28"/>
  <c r="GO2496" i="28"/>
  <c r="GO2500" i="28"/>
  <c r="GO2504" i="28"/>
  <c r="GO2508" i="28"/>
  <c r="GO2512" i="28"/>
  <c r="GO2516" i="28"/>
  <c r="GO2520" i="28"/>
  <c r="GO2524" i="28"/>
  <c r="GO2528" i="28"/>
  <c r="GO2532" i="28"/>
  <c r="GO2536" i="28"/>
  <c r="GO2540" i="28"/>
  <c r="GO2544" i="28"/>
  <c r="GO2548" i="28"/>
  <c r="GO2552" i="28"/>
  <c r="GO2556" i="28"/>
  <c r="GO2560" i="28"/>
  <c r="GO2564" i="28"/>
  <c r="GO2568" i="28"/>
  <c r="GO2572" i="28"/>
  <c r="GO2576" i="28"/>
  <c r="GO2580" i="28"/>
  <c r="GO2584" i="28"/>
  <c r="GO2588" i="28"/>
  <c r="GO2592" i="28"/>
  <c r="GO2596" i="28"/>
  <c r="GO2600" i="28"/>
  <c r="GO2604" i="28"/>
  <c r="GO2608" i="28"/>
  <c r="GO2612" i="28"/>
  <c r="GO2616" i="28"/>
  <c r="GO2620" i="28"/>
  <c r="GO2624" i="28"/>
  <c r="GO2628" i="28"/>
  <c r="GO2632" i="28"/>
  <c r="GO2636" i="28"/>
  <c r="GO2640" i="28"/>
  <c r="GO2644" i="28"/>
  <c r="GO2648" i="28"/>
  <c r="GO2652" i="28"/>
  <c r="GO2656" i="28"/>
  <c r="GO2660" i="28"/>
  <c r="GO2664" i="28"/>
  <c r="GO2668" i="28"/>
  <c r="GO2672" i="28"/>
  <c r="GO2676" i="28"/>
  <c r="GO2680" i="28"/>
  <c r="GO2684" i="28"/>
  <c r="GO2688" i="28"/>
  <c r="GO2692" i="28"/>
  <c r="GO2696" i="28"/>
  <c r="GO2700" i="28"/>
  <c r="GO2704" i="28"/>
  <c r="GO2708" i="28"/>
  <c r="GO2712" i="28"/>
  <c r="GO2716" i="28"/>
  <c r="GO2720" i="28"/>
  <c r="GO2724" i="28"/>
  <c r="GO2728" i="28"/>
  <c r="GO2732" i="28"/>
  <c r="GO2736" i="28"/>
  <c r="GO2740" i="28"/>
  <c r="GO2744" i="28"/>
  <c r="GO2748" i="28"/>
  <c r="GO2752" i="28"/>
  <c r="GO2756" i="28"/>
  <c r="GO2760" i="28"/>
  <c r="GO2764" i="28"/>
  <c r="GO2768" i="28"/>
  <c r="GO2772" i="28"/>
  <c r="GO2776" i="28"/>
  <c r="GO2780" i="28"/>
  <c r="GO2784" i="28"/>
  <c r="GO2788" i="28"/>
  <c r="GO2792" i="28"/>
  <c r="GO2796" i="28"/>
  <c r="GO2800" i="28"/>
  <c r="GO2804" i="28"/>
  <c r="GO2808" i="28"/>
  <c r="GO2812" i="28"/>
  <c r="GO2816" i="28"/>
  <c r="GO2820" i="28"/>
  <c r="GO2824" i="28"/>
  <c r="GO2828" i="28"/>
  <c r="GO2832" i="28"/>
  <c r="GO2836" i="28"/>
  <c r="GO2840" i="28"/>
  <c r="GO2844" i="28"/>
  <c r="GO2848" i="28"/>
  <c r="GO2852" i="28"/>
  <c r="GO2856" i="28"/>
  <c r="GO2860" i="28"/>
  <c r="GO2864" i="28"/>
  <c r="GO2868" i="28"/>
  <c r="GO2872" i="28"/>
  <c r="GO2876" i="28"/>
  <c r="GO2880" i="28"/>
  <c r="GO2884" i="28"/>
  <c r="GO2888" i="28"/>
  <c r="GO2892" i="28"/>
  <c r="GO2896" i="28"/>
  <c r="GO2900" i="28"/>
  <c r="GO2904" i="28"/>
  <c r="GO2908" i="28"/>
  <c r="GO2912" i="28"/>
  <c r="GO2916" i="28"/>
  <c r="GO2920" i="28"/>
  <c r="GO2924" i="28"/>
  <c r="GO2928" i="28"/>
  <c r="GO2932" i="28"/>
  <c r="GO2936" i="28"/>
  <c r="GO2940" i="28"/>
  <c r="GO2944" i="28"/>
  <c r="GO2948" i="28"/>
  <c r="GO2952" i="28"/>
  <c r="GO2956" i="28"/>
  <c r="GO2960" i="28"/>
  <c r="GO2964" i="28"/>
  <c r="GO2968" i="28"/>
  <c r="GO2972" i="28"/>
  <c r="GO2976" i="28"/>
  <c r="GO2980" i="28"/>
  <c r="GO2984" i="28"/>
  <c r="GO2988" i="28"/>
  <c r="GO2992" i="28"/>
  <c r="GO2996" i="28"/>
  <c r="GO3000" i="28"/>
  <c r="GO3004" i="28"/>
  <c r="GO3008" i="28"/>
  <c r="GO3012" i="28"/>
  <c r="GO3016" i="28"/>
  <c r="GO3020" i="28"/>
  <c r="GO3024" i="28"/>
  <c r="GO3028" i="28"/>
  <c r="GO3032" i="28"/>
  <c r="GO3036" i="28"/>
  <c r="GO3040" i="28"/>
  <c r="GO3044" i="28"/>
  <c r="GO3048" i="28"/>
  <c r="GO3052" i="28"/>
  <c r="GO3056" i="28"/>
  <c r="GO3060" i="28"/>
  <c r="GO3064" i="28"/>
  <c r="GO3068" i="28"/>
  <c r="GO3072" i="28"/>
  <c r="GO3076" i="28"/>
  <c r="GO3080" i="28"/>
  <c r="GO3084" i="28"/>
  <c r="GO3088" i="28"/>
  <c r="GO3092" i="28"/>
  <c r="GO3096" i="28"/>
  <c r="GO3100" i="28"/>
  <c r="GO3104" i="28"/>
  <c r="GO3108" i="28"/>
  <c r="GO3112" i="28"/>
  <c r="GO3116" i="28"/>
  <c r="GO3120" i="28"/>
  <c r="GO3124" i="28"/>
  <c r="GO3128" i="28"/>
  <c r="GO3132" i="28"/>
  <c r="GO3136" i="28"/>
  <c r="GO3140" i="28"/>
  <c r="GO3144" i="28"/>
  <c r="GO3148" i="28"/>
  <c r="GO3152" i="28"/>
  <c r="GO3156" i="28"/>
  <c r="GO3160" i="28"/>
  <c r="GO3164" i="28"/>
  <c r="GO3168" i="28"/>
  <c r="GO3172" i="28"/>
  <c r="GO3176" i="28"/>
  <c r="GO3180" i="28"/>
  <c r="GO3184" i="28"/>
  <c r="GO3188" i="28"/>
  <c r="GO3192" i="28"/>
  <c r="GO3196" i="28"/>
  <c r="GO3200" i="28"/>
  <c r="GO3204" i="28"/>
  <c r="GO3208" i="28"/>
  <c r="GO3212" i="28"/>
  <c r="GO3216" i="28"/>
  <c r="GO3220" i="28"/>
  <c r="GO3224" i="28"/>
  <c r="GO3228" i="28"/>
  <c r="GO3232" i="28"/>
  <c r="GO3236" i="28"/>
  <c r="GO3240" i="28"/>
  <c r="GO3244" i="28"/>
  <c r="GO3248" i="28"/>
  <c r="GO3252" i="28"/>
  <c r="GO3256" i="28"/>
  <c r="GO3260" i="28"/>
  <c r="GO3264" i="28"/>
  <c r="GO3268" i="28"/>
  <c r="GO3272" i="28"/>
  <c r="GO3276" i="28"/>
  <c r="GO3280" i="28"/>
  <c r="GO3284" i="28"/>
  <c r="GO3288" i="28"/>
  <c r="GO3292" i="28"/>
  <c r="GO3296" i="28"/>
  <c r="GO3300" i="28"/>
  <c r="GO3304" i="28"/>
  <c r="GO3308" i="28"/>
  <c r="GO3312" i="28"/>
  <c r="GO3316" i="28"/>
  <c r="GO3320" i="28"/>
  <c r="GO3324" i="28"/>
  <c r="GO3328" i="28"/>
  <c r="GO3332" i="28"/>
  <c r="GO3336" i="28"/>
  <c r="GO3340" i="28"/>
  <c r="GO3344" i="28"/>
  <c r="GO3348" i="28"/>
  <c r="GO3352" i="28"/>
  <c r="GO3356" i="28"/>
  <c r="GO3360" i="28"/>
  <c r="GO3364" i="28"/>
  <c r="GO3368" i="28"/>
  <c r="GO3372" i="28"/>
  <c r="GO3376" i="28"/>
  <c r="GO3380" i="28"/>
  <c r="GO3384" i="28"/>
  <c r="GO3388" i="28"/>
  <c r="GO347" i="28"/>
  <c r="GO684" i="28"/>
  <c r="GO866" i="28"/>
  <c r="GO1022" i="28"/>
  <c r="GO1150" i="28"/>
  <c r="GO1264" i="28"/>
  <c r="GO1306" i="28"/>
  <c r="GO1349" i="28"/>
  <c r="GO1392" i="28"/>
  <c r="GO1428" i="28"/>
  <c r="GO1456" i="28"/>
  <c r="GO1484" i="28"/>
  <c r="GO1513" i="28"/>
  <c r="GO1541" i="28"/>
  <c r="GO1569" i="28"/>
  <c r="GO1598" i="28"/>
  <c r="GO1626" i="28"/>
  <c r="GO1654" i="28"/>
  <c r="GO1684" i="28"/>
  <c r="GO1707" i="28"/>
  <c r="GO1728" i="28"/>
  <c r="GO1750" i="28"/>
  <c r="GO1771" i="28"/>
  <c r="GO1792" i="28"/>
  <c r="GO1814" i="28"/>
  <c r="GO1835" i="28"/>
  <c r="GO1853" i="28"/>
  <c r="GO1869" i="28"/>
  <c r="GO1885" i="28"/>
  <c r="GO1901" i="28"/>
  <c r="GO1917" i="28"/>
  <c r="GO1933" i="28"/>
  <c r="GO1949" i="28"/>
  <c r="GO1965" i="28"/>
  <c r="GO1981" i="28"/>
  <c r="GO1997" i="28"/>
  <c r="GO2013" i="28"/>
  <c r="GO2029" i="28"/>
  <c r="GO2045" i="28"/>
  <c r="GO2061" i="28"/>
  <c r="GO2077" i="28"/>
  <c r="GO2093" i="28"/>
  <c r="GO2105" i="28"/>
  <c r="GO2112" i="28"/>
  <c r="GO2117" i="28"/>
  <c r="GO2123" i="28"/>
  <c r="GO2128" i="28"/>
  <c r="GO2133" i="28"/>
  <c r="GO2139" i="28"/>
  <c r="GO2144" i="28"/>
  <c r="GO2149" i="28"/>
  <c r="GO2155" i="28"/>
  <c r="GO2160" i="28"/>
  <c r="GO2165" i="28"/>
  <c r="GO2171" i="28"/>
  <c r="GO2176" i="28"/>
  <c r="GO2181" i="28"/>
  <c r="GO2187" i="28"/>
  <c r="GO2192" i="28"/>
  <c r="GO2197" i="28"/>
  <c r="GO2203" i="28"/>
  <c r="GO2208" i="28"/>
  <c r="GO2213" i="28"/>
  <c r="GO2219" i="28"/>
  <c r="GO2224" i="28"/>
  <c r="GO2229" i="28"/>
  <c r="GO2235" i="28"/>
  <c r="GO2240" i="28"/>
  <c r="GO2245" i="28"/>
  <c r="GO2251" i="28"/>
  <c r="GO2256" i="28"/>
  <c r="GO2261" i="28"/>
  <c r="GO2267" i="28"/>
  <c r="GO2272" i="28"/>
  <c r="GO2277" i="28"/>
  <c r="GO2283" i="28"/>
  <c r="GO2288" i="28"/>
  <c r="GO2293" i="28"/>
  <c r="GO2299" i="28"/>
  <c r="GO2304" i="28"/>
  <c r="GO2309" i="28"/>
  <c r="GO2315" i="28"/>
  <c r="GO2320" i="28"/>
  <c r="GO2325" i="28"/>
  <c r="GO2331" i="28"/>
  <c r="GO2336" i="28"/>
  <c r="GO2341" i="28"/>
  <c r="GO2347" i="28"/>
  <c r="GO2352" i="28"/>
  <c r="GO2357" i="28"/>
  <c r="GO2363" i="28"/>
  <c r="GO2368" i="28"/>
  <c r="GO2373" i="28"/>
  <c r="GO2379" i="28"/>
  <c r="GO2384" i="28"/>
  <c r="GO2389" i="28"/>
  <c r="GO2395" i="28"/>
  <c r="GO2400" i="28"/>
  <c r="GO2405" i="28"/>
  <c r="GO2411" i="28"/>
  <c r="GO2416" i="28"/>
  <c r="GO2421" i="28"/>
  <c r="GO2427" i="28"/>
  <c r="GO2432" i="28"/>
  <c r="GO2437" i="28"/>
  <c r="GO2443" i="28"/>
  <c r="GO2448" i="28"/>
  <c r="GO2453" i="28"/>
  <c r="GO2459" i="28"/>
  <c r="GO2464" i="28"/>
  <c r="GO2469" i="28"/>
  <c r="GO2473" i="28"/>
  <c r="GO2477" i="28"/>
  <c r="GO2481" i="28"/>
  <c r="GO2485" i="28"/>
  <c r="GO2489" i="28"/>
  <c r="GO2493" i="28"/>
  <c r="GO2497" i="28"/>
  <c r="GO2501" i="28"/>
  <c r="GO2505" i="28"/>
  <c r="GO2509" i="28"/>
  <c r="GO2513" i="28"/>
  <c r="GO2517" i="28"/>
  <c r="GO2521" i="28"/>
  <c r="GO2525" i="28"/>
  <c r="GO2529" i="28"/>
  <c r="GO2533" i="28"/>
  <c r="GO2537" i="28"/>
  <c r="GO2541" i="28"/>
  <c r="GO2545" i="28"/>
  <c r="GO2549" i="28"/>
  <c r="GO2553" i="28"/>
  <c r="GO2557" i="28"/>
  <c r="GO2561" i="28"/>
  <c r="GO2565" i="28"/>
  <c r="GO2569" i="28"/>
  <c r="GO2573" i="28"/>
  <c r="GO2577" i="28"/>
  <c r="GO2581" i="28"/>
  <c r="GO2585" i="28"/>
  <c r="GO2589" i="28"/>
  <c r="GO2593" i="28"/>
  <c r="GO2597" i="28"/>
  <c r="GO2601" i="28"/>
  <c r="GO2605" i="28"/>
  <c r="GO2609" i="28"/>
  <c r="GO2613" i="28"/>
  <c r="GO2617" i="28"/>
  <c r="GO2621" i="28"/>
  <c r="GO2625" i="28"/>
  <c r="GO2629" i="28"/>
  <c r="GO2633" i="28"/>
  <c r="GO2637" i="28"/>
  <c r="GO2641" i="28"/>
  <c r="GO2645" i="28"/>
  <c r="GO2649" i="28"/>
  <c r="GO2653" i="28"/>
  <c r="GO2657" i="28"/>
  <c r="GO2661" i="28"/>
  <c r="GO2665" i="28"/>
  <c r="GO2669" i="28"/>
  <c r="GO2673" i="28"/>
  <c r="GO2677" i="28"/>
  <c r="GO2681" i="28"/>
  <c r="GO2685" i="28"/>
  <c r="GO2689" i="28"/>
  <c r="GO2693" i="28"/>
  <c r="GO2697" i="28"/>
  <c r="GO2701" i="28"/>
  <c r="GO2705" i="28"/>
  <c r="GO2709" i="28"/>
  <c r="GO2713" i="28"/>
  <c r="GO2717" i="28"/>
  <c r="GO2721" i="28"/>
  <c r="GO2725" i="28"/>
  <c r="GO2729" i="28"/>
  <c r="GO2733" i="28"/>
  <c r="GO2737" i="28"/>
  <c r="GO2741" i="28"/>
  <c r="GO2745" i="28"/>
  <c r="GO2749" i="28"/>
  <c r="GO2753" i="28"/>
  <c r="GO2757" i="28"/>
  <c r="GO2761" i="28"/>
  <c r="GO2765" i="28"/>
  <c r="GO2769" i="28"/>
  <c r="GO2773" i="28"/>
  <c r="GO2777" i="28"/>
  <c r="GO2781" i="28"/>
  <c r="GO2785" i="28"/>
  <c r="GO2789" i="28"/>
  <c r="GO2793" i="28"/>
  <c r="GO2797" i="28"/>
  <c r="GO2801" i="28"/>
  <c r="GO2805" i="28"/>
  <c r="GO2809" i="28"/>
  <c r="GO2813" i="28"/>
  <c r="GO2817" i="28"/>
  <c r="GO2821" i="28"/>
  <c r="GO2825" i="28"/>
  <c r="GO2829" i="28"/>
  <c r="GO2833" i="28"/>
  <c r="GO2837" i="28"/>
  <c r="GO2841" i="28"/>
  <c r="GO2845" i="28"/>
  <c r="GO2849" i="28"/>
  <c r="GO2853" i="28"/>
  <c r="GO2857" i="28"/>
  <c r="GO2861" i="28"/>
  <c r="GO2865" i="28"/>
  <c r="GO2869" i="28"/>
  <c r="GO2873" i="28"/>
  <c r="GO2877" i="28"/>
  <c r="GO2881" i="28"/>
  <c r="GO2885" i="28"/>
  <c r="GO2889" i="28"/>
  <c r="GO2893" i="28"/>
  <c r="GO2897" i="28"/>
  <c r="GO2901" i="28"/>
  <c r="GO2905" i="28"/>
  <c r="GO2909" i="28"/>
  <c r="GO2913" i="28"/>
  <c r="GO2917" i="28"/>
  <c r="GO2921" i="28"/>
  <c r="GO2925" i="28"/>
  <c r="GO2929" i="28"/>
  <c r="GO2933" i="28"/>
  <c r="GO2937" i="28"/>
  <c r="GO2941" i="28"/>
  <c r="GO2945" i="28"/>
  <c r="GO2949" i="28"/>
  <c r="GO2953" i="28"/>
  <c r="GO2957" i="28"/>
  <c r="GO2961" i="28"/>
  <c r="GO2965" i="28"/>
  <c r="GO2969" i="28"/>
  <c r="GO2973" i="28"/>
  <c r="GO2977" i="28"/>
  <c r="GO2981" i="28"/>
  <c r="GO2985" i="28"/>
  <c r="GO2989" i="28"/>
  <c r="GO2993" i="28"/>
  <c r="GO2997" i="28"/>
  <c r="GO3001" i="28"/>
  <c r="GO3005" i="28"/>
  <c r="GO3009" i="28"/>
  <c r="GO3013" i="28"/>
  <c r="GO3017" i="28"/>
  <c r="GO3021" i="28"/>
  <c r="GO3025" i="28"/>
  <c r="GO3029" i="28"/>
  <c r="GO3033" i="28"/>
  <c r="GO3037" i="28"/>
  <c r="GO3041" i="28"/>
  <c r="GO3045" i="28"/>
  <c r="GO3049" i="28"/>
  <c r="GO3053" i="28"/>
  <c r="GO3057" i="28"/>
  <c r="GO3061" i="28"/>
  <c r="GO3065" i="28"/>
  <c r="GO3069" i="28"/>
  <c r="GO3073" i="28"/>
  <c r="GO3077" i="28"/>
  <c r="GO3081" i="28"/>
  <c r="GO3085" i="28"/>
  <c r="GO3089" i="28"/>
  <c r="GO3093" i="28"/>
  <c r="GO3097" i="28"/>
  <c r="GO3101" i="28"/>
  <c r="GO3105" i="28"/>
  <c r="GO3109" i="28"/>
  <c r="GO3113" i="28"/>
  <c r="GO3117" i="28"/>
  <c r="GO3121" i="28"/>
  <c r="GO3125" i="28"/>
  <c r="GO3129" i="28"/>
  <c r="GO3133" i="28"/>
  <c r="GO3137" i="28"/>
  <c r="GO3141" i="28"/>
  <c r="GO3145" i="28"/>
  <c r="GO461" i="28"/>
  <c r="GO738" i="28"/>
  <c r="GO908" i="28"/>
  <c r="GO1054" i="28"/>
  <c r="GO1182" i="28"/>
  <c r="GO1274" i="28"/>
  <c r="GO1317" i="28"/>
  <c r="GO1360" i="28"/>
  <c r="GO1402" i="28"/>
  <c r="GO1434" i="28"/>
  <c r="GO1462" i="28"/>
  <c r="GO1492" i="28"/>
  <c r="GO1520" i="28"/>
  <c r="GO1548" i="28"/>
  <c r="GO1577" i="28"/>
  <c r="GO1605" i="28"/>
  <c r="GO1633" i="28"/>
  <c r="GO1662" i="28"/>
  <c r="GO1690" i="28"/>
  <c r="GO1712" i="28"/>
  <c r="GO1734" i="28"/>
  <c r="GO1755" i="28"/>
  <c r="GO1776" i="28"/>
  <c r="GO1798" i="28"/>
  <c r="GO1819" i="28"/>
  <c r="GO1840" i="28"/>
  <c r="GO1857" i="28"/>
  <c r="GO1873" i="28"/>
  <c r="GO1889" i="28"/>
  <c r="GO1905" i="28"/>
  <c r="GO1921" i="28"/>
  <c r="GO1937" i="28"/>
  <c r="GO1953" i="28"/>
  <c r="GO1969" i="28"/>
  <c r="GO1985" i="28"/>
  <c r="GO2001" i="28"/>
  <c r="GO2017" i="28"/>
  <c r="GO2033" i="28"/>
  <c r="GO2049" i="28"/>
  <c r="GO2065" i="28"/>
  <c r="GO2081" i="28"/>
  <c r="GO2097" i="28"/>
  <c r="GO2107" i="28"/>
  <c r="GO2113" i="28"/>
  <c r="GO2119" i="28"/>
  <c r="GO2124" i="28"/>
  <c r="GO2129" i="28"/>
  <c r="GO2135" i="28"/>
  <c r="GO2140" i="28"/>
  <c r="GO2145" i="28"/>
  <c r="GO2151" i="28"/>
  <c r="GO2156" i="28"/>
  <c r="GO2161" i="28"/>
  <c r="GO2167" i="28"/>
  <c r="GO2172" i="28"/>
  <c r="GO2177" i="28"/>
  <c r="GO2183" i="28"/>
  <c r="GO2188" i="28"/>
  <c r="GO2193" i="28"/>
  <c r="GO2199" i="28"/>
  <c r="GO2204" i="28"/>
  <c r="GO2209" i="28"/>
  <c r="GO2215" i="28"/>
  <c r="GO2220" i="28"/>
  <c r="GO2225" i="28"/>
  <c r="GO2231" i="28"/>
  <c r="GO2236" i="28"/>
  <c r="GO2241" i="28"/>
  <c r="GO2247" i="28"/>
  <c r="GO2252" i="28"/>
  <c r="GO2257" i="28"/>
  <c r="GO2263" i="28"/>
  <c r="GO2268" i="28"/>
  <c r="GO2273" i="28"/>
  <c r="GO2279" i="28"/>
  <c r="GO2284" i="28"/>
  <c r="GO2289" i="28"/>
  <c r="GO2295" i="28"/>
  <c r="GO2300" i="28"/>
  <c r="GO2305" i="28"/>
  <c r="GO2311" i="28"/>
  <c r="GO2316" i="28"/>
  <c r="GO2321" i="28"/>
  <c r="GO2327" i="28"/>
  <c r="GO2332" i="28"/>
  <c r="GO2337" i="28"/>
  <c r="GO2343" i="28"/>
  <c r="GO2348" i="28"/>
  <c r="GO2353" i="28"/>
  <c r="GO2359" i="28"/>
  <c r="GO2364" i="28"/>
  <c r="GO2369" i="28"/>
  <c r="GO2375" i="28"/>
  <c r="GO2380" i="28"/>
  <c r="GO2385" i="28"/>
  <c r="GO2391" i="28"/>
  <c r="GO2396" i="28"/>
  <c r="GO2401" i="28"/>
  <c r="GO2407" i="28"/>
  <c r="GO2412" i="28"/>
  <c r="GO2417" i="28"/>
  <c r="GO2423" i="28"/>
  <c r="GO2428" i="28"/>
  <c r="GO2433" i="28"/>
  <c r="GO2439" i="28"/>
  <c r="GO2444" i="28"/>
  <c r="GO2449" i="28"/>
  <c r="GO2455" i="28"/>
  <c r="GO2460" i="28"/>
  <c r="GO2465" i="28"/>
  <c r="GO2470" i="28"/>
  <c r="GO2474" i="28"/>
  <c r="GO2478" i="28"/>
  <c r="GO2482" i="28"/>
  <c r="GO2486" i="28"/>
  <c r="GO2490" i="28"/>
  <c r="GO2494" i="28"/>
  <c r="GO2498" i="28"/>
  <c r="GO2502" i="28"/>
  <c r="GO2506" i="28"/>
  <c r="GO2510" i="28"/>
  <c r="GO2514" i="28"/>
  <c r="GO2518" i="28"/>
  <c r="GO2522" i="28"/>
  <c r="GO2526" i="28"/>
  <c r="GO2530" i="28"/>
  <c r="GO2534" i="28"/>
  <c r="GO2538" i="28"/>
  <c r="GO2542" i="28"/>
  <c r="GO2546" i="28"/>
  <c r="GO2550" i="28"/>
  <c r="GO2554" i="28"/>
  <c r="GO2558" i="28"/>
  <c r="GO2562" i="28"/>
  <c r="GO2566" i="28"/>
  <c r="GO2570" i="28"/>
  <c r="GO2574" i="28"/>
  <c r="GO2578" i="28"/>
  <c r="GO2582" i="28"/>
  <c r="GO2586" i="28"/>
  <c r="GO2590" i="28"/>
  <c r="GO2594" i="28"/>
  <c r="GO2598" i="28"/>
  <c r="GO2602" i="28"/>
  <c r="GO2606" i="28"/>
  <c r="GO2610" i="28"/>
  <c r="GO2614" i="28"/>
  <c r="GO2618" i="28"/>
  <c r="GO2622" i="28"/>
  <c r="GO2626" i="28"/>
  <c r="GO2630" i="28"/>
  <c r="GO2634" i="28"/>
  <c r="GO2638" i="28"/>
  <c r="GO2642" i="28"/>
  <c r="GO2646" i="28"/>
  <c r="GO2650" i="28"/>
  <c r="GO2654" i="28"/>
  <c r="GO2658" i="28"/>
  <c r="GO2662" i="28"/>
  <c r="GO2666" i="28"/>
  <c r="GO2670" i="28"/>
  <c r="GO2674" i="28"/>
  <c r="GO2678" i="28"/>
  <c r="GO2682" i="28"/>
  <c r="GO2686" i="28"/>
  <c r="GO2690" i="28"/>
  <c r="GO2694" i="28"/>
  <c r="GO2698" i="28"/>
  <c r="GO2702" i="28"/>
  <c r="GO2706" i="28"/>
  <c r="GO2710" i="28"/>
  <c r="GO2714" i="28"/>
  <c r="GO2718" i="28"/>
  <c r="GO2722" i="28"/>
  <c r="GO2726" i="28"/>
  <c r="GO2730" i="28"/>
  <c r="GO2734" i="28"/>
  <c r="GO2738" i="28"/>
  <c r="GO2742" i="28"/>
  <c r="GO2746" i="28"/>
  <c r="GO2750" i="28"/>
  <c r="GO2754" i="28"/>
  <c r="GO2758" i="28"/>
  <c r="GO2762" i="28"/>
  <c r="GO2766" i="28"/>
  <c r="GO2770" i="28"/>
  <c r="GO2774" i="28"/>
  <c r="GO2778" i="28"/>
  <c r="GO2782" i="28"/>
  <c r="GO2786" i="28"/>
  <c r="GO2790" i="28"/>
  <c r="GO2794" i="28"/>
  <c r="GO2798" i="28"/>
  <c r="GO2802" i="28"/>
  <c r="GO2806" i="28"/>
  <c r="GO2810" i="28"/>
  <c r="GO2814" i="28"/>
  <c r="GO2818" i="28"/>
  <c r="GO2822" i="28"/>
  <c r="GO2826" i="28"/>
  <c r="GO2830" i="28"/>
  <c r="GO2834" i="28"/>
  <c r="GO2838" i="28"/>
  <c r="GO2842" i="28"/>
  <c r="GO2846" i="28"/>
  <c r="GO2850" i="28"/>
  <c r="GO2854" i="28"/>
  <c r="GO2858" i="28"/>
  <c r="GO2862" i="28"/>
  <c r="GO2866" i="28"/>
  <c r="GO2870" i="28"/>
  <c r="GO2874" i="28"/>
  <c r="GO2878" i="28"/>
  <c r="GO2882" i="28"/>
  <c r="GO2886" i="28"/>
  <c r="GO2890" i="28"/>
  <c r="GO2894" i="28"/>
  <c r="GO2898" i="28"/>
  <c r="GO2902" i="28"/>
  <c r="GO2906" i="28"/>
  <c r="GO2910" i="28"/>
  <c r="GO2914" i="28"/>
  <c r="GO2918" i="28"/>
  <c r="GO2922" i="28"/>
  <c r="GO546" i="28"/>
  <c r="GO1214" i="28"/>
  <c r="GO1413" i="28"/>
  <c r="GO1526" i="28"/>
  <c r="GO1641" i="28"/>
  <c r="GO1739" i="28"/>
  <c r="GO1824" i="28"/>
  <c r="GO1893" i="28"/>
  <c r="GO1957" i="28"/>
  <c r="GO2021" i="28"/>
  <c r="GO2085" i="28"/>
  <c r="GO2120" i="28"/>
  <c r="GO2141" i="28"/>
  <c r="GO2163" i="28"/>
  <c r="GO2184" i="28"/>
  <c r="GO2205" i="28"/>
  <c r="GO2227" i="28"/>
  <c r="GO2248" i="28"/>
  <c r="GO2269" i="28"/>
  <c r="GO2291" i="28"/>
  <c r="GO2312" i="28"/>
  <c r="GO2333" i="28"/>
  <c r="GO2355" i="28"/>
  <c r="GO2376" i="28"/>
  <c r="GO2397" i="28"/>
  <c r="GO2419" i="28"/>
  <c r="GO2440" i="28"/>
  <c r="GO2461" i="28"/>
  <c r="GO2479" i="28"/>
  <c r="GO2495" i="28"/>
  <c r="GO2511" i="28"/>
  <c r="GO2527" i="28"/>
  <c r="GO2543" i="28"/>
  <c r="GO2559" i="28"/>
  <c r="GO2575" i="28"/>
  <c r="GO2591" i="28"/>
  <c r="GO2607" i="28"/>
  <c r="GO2623" i="28"/>
  <c r="GO2639" i="28"/>
  <c r="GO2655" i="28"/>
  <c r="GO2671" i="28"/>
  <c r="GO2687" i="28"/>
  <c r="GO2703" i="28"/>
  <c r="GO2719" i="28"/>
  <c r="GO2735" i="28"/>
  <c r="GO2751" i="28"/>
  <c r="GO2767" i="28"/>
  <c r="GO2783" i="28"/>
  <c r="GO2799" i="28"/>
  <c r="GO2815" i="28"/>
  <c r="GO2831" i="28"/>
  <c r="GO2847" i="28"/>
  <c r="GO2863" i="28"/>
  <c r="GO2879" i="28"/>
  <c r="GO2895" i="28"/>
  <c r="GO2911" i="28"/>
  <c r="GO2926" i="28"/>
  <c r="GO2934" i="28"/>
  <c r="GO2942" i="28"/>
  <c r="GO2950" i="28"/>
  <c r="GO2958" i="28"/>
  <c r="GO2966" i="28"/>
  <c r="GO2974" i="28"/>
  <c r="GO2982" i="28"/>
  <c r="GO2990" i="28"/>
  <c r="GO2998" i="28"/>
  <c r="GO3006" i="28"/>
  <c r="GO3014" i="28"/>
  <c r="GO3022" i="28"/>
  <c r="GO3030" i="28"/>
  <c r="GO3038" i="28"/>
  <c r="GO3046" i="28"/>
  <c r="GO3054" i="28"/>
  <c r="GO3062" i="28"/>
  <c r="GO3070" i="28"/>
  <c r="GO3078" i="28"/>
  <c r="GO3086" i="28"/>
  <c r="GO3094" i="28"/>
  <c r="GO3102" i="28"/>
  <c r="GO3110" i="28"/>
  <c r="GO3118" i="28"/>
  <c r="GO3126" i="28"/>
  <c r="GO3134" i="28"/>
  <c r="GO3142" i="28"/>
  <c r="GO3149" i="28"/>
  <c r="GO3154" i="28"/>
  <c r="GO3159" i="28"/>
  <c r="GO3165" i="28"/>
  <c r="GO3170" i="28"/>
  <c r="GO3175" i="28"/>
  <c r="GO3181" i="28"/>
  <c r="GO3186" i="28"/>
  <c r="GO3191" i="28"/>
  <c r="GO3197" i="28"/>
  <c r="GO3202" i="28"/>
  <c r="GO3207" i="28"/>
  <c r="GO3213" i="28"/>
  <c r="GO3218" i="28"/>
  <c r="GO3223" i="28"/>
  <c r="GO3229" i="28"/>
  <c r="GO3234" i="28"/>
  <c r="GO3239" i="28"/>
  <c r="GO3245" i="28"/>
  <c r="GO3250" i="28"/>
  <c r="GO3255" i="28"/>
  <c r="GO3261" i="28"/>
  <c r="GO3266" i="28"/>
  <c r="GO3271" i="28"/>
  <c r="GO3277" i="28"/>
  <c r="GO3282" i="28"/>
  <c r="GO3287" i="28"/>
  <c r="GO3293" i="28"/>
  <c r="GO3298" i="28"/>
  <c r="GO3303" i="28"/>
  <c r="GO3309" i="28"/>
  <c r="GO3314" i="28"/>
  <c r="GO3319" i="28"/>
  <c r="GO3325" i="28"/>
  <c r="GO3330" i="28"/>
  <c r="GO3335" i="28"/>
  <c r="GO3341" i="28"/>
  <c r="GO3346" i="28"/>
  <c r="GO3351" i="28"/>
  <c r="GO3357" i="28"/>
  <c r="GO3362" i="28"/>
  <c r="GO3367" i="28"/>
  <c r="GO3373" i="28"/>
  <c r="GO3378" i="28"/>
  <c r="GO3383" i="28"/>
  <c r="GO3389" i="28"/>
  <c r="GO3393" i="28"/>
  <c r="GO3397" i="28"/>
  <c r="GO3401" i="28"/>
  <c r="GO3405" i="28"/>
  <c r="GO3409" i="28"/>
  <c r="GO3413" i="28"/>
  <c r="GO3417" i="28"/>
  <c r="GO3421" i="28"/>
  <c r="GO3425" i="28"/>
  <c r="GO3429" i="28"/>
  <c r="GO3433" i="28"/>
  <c r="GO3437" i="28"/>
  <c r="GO3441" i="28"/>
  <c r="GO3445" i="28"/>
  <c r="GO3449" i="28"/>
  <c r="GO3453" i="28"/>
  <c r="GO3457" i="28"/>
  <c r="GO3461" i="28"/>
  <c r="GO3465" i="28"/>
  <c r="GO3469" i="28"/>
  <c r="GO3473" i="28"/>
  <c r="GO3477" i="28"/>
  <c r="GO3481" i="28"/>
  <c r="GO3485" i="28"/>
  <c r="GO3489" i="28"/>
  <c r="GO3493" i="28"/>
  <c r="GO3497" i="28"/>
  <c r="GO3501" i="28"/>
  <c r="GO3505" i="28"/>
  <c r="GO3509" i="28"/>
  <c r="GO3513" i="28"/>
  <c r="GO3517" i="28"/>
  <c r="GO3521" i="28"/>
  <c r="GO3525" i="28"/>
  <c r="GO3529" i="28"/>
  <c r="GO3533" i="28"/>
  <c r="GO3537" i="28"/>
  <c r="GO3541" i="28"/>
  <c r="GO3545" i="28"/>
  <c r="GO3549" i="28"/>
  <c r="GO3553" i="28"/>
  <c r="GO3557" i="28"/>
  <c r="GO3561" i="28"/>
  <c r="GO3565" i="28"/>
  <c r="GO3569" i="28"/>
  <c r="GO3573" i="28"/>
  <c r="GO3577" i="28"/>
  <c r="GO3581" i="28"/>
  <c r="GO3585" i="28"/>
  <c r="GO3589" i="28"/>
  <c r="GO3593" i="28"/>
  <c r="GO3597" i="28"/>
  <c r="GO3601" i="28"/>
  <c r="GO3605" i="28"/>
  <c r="GO3609" i="28"/>
  <c r="GO3613" i="28"/>
  <c r="GO3617" i="28"/>
  <c r="GO3621" i="28"/>
  <c r="GO3625" i="28"/>
  <c r="GO3629" i="28"/>
  <c r="GO3633" i="28"/>
  <c r="GO3637" i="28"/>
  <c r="GO3641" i="28"/>
  <c r="GO3645" i="28"/>
  <c r="GO3649" i="28"/>
  <c r="GO3653" i="28"/>
  <c r="GO3657" i="28"/>
  <c r="GO3661" i="28"/>
  <c r="GO3665" i="28"/>
  <c r="GO3669" i="28"/>
  <c r="GO3673" i="28"/>
  <c r="GO3677" i="28"/>
  <c r="GO3681" i="28"/>
  <c r="GO3685" i="28"/>
  <c r="GO3689" i="28"/>
  <c r="GO3693" i="28"/>
  <c r="GO3697" i="28"/>
  <c r="GO3701" i="28"/>
  <c r="GO3705" i="28"/>
  <c r="GO3709" i="28"/>
  <c r="GO3713" i="28"/>
  <c r="GO3717" i="28"/>
  <c r="GO3721" i="28"/>
  <c r="GO3725" i="28"/>
  <c r="GO3729" i="28"/>
  <c r="GO3733" i="28"/>
  <c r="GO3737" i="28"/>
  <c r="GO3741" i="28"/>
  <c r="GO3745" i="28"/>
  <c r="GO3749" i="28"/>
  <c r="GO3753" i="28"/>
  <c r="GO3757" i="28"/>
  <c r="GO3761" i="28"/>
  <c r="GO3765" i="28"/>
  <c r="GO3769" i="28"/>
  <c r="GO3773" i="28"/>
  <c r="GO3777" i="28"/>
  <c r="GO3781" i="28"/>
  <c r="GO3785" i="28"/>
  <c r="GO3789" i="28"/>
  <c r="GO3793" i="28"/>
  <c r="GO3797" i="28"/>
  <c r="GO3801" i="28"/>
  <c r="GO3805" i="28"/>
  <c r="GO3809" i="28"/>
  <c r="GO3813" i="28"/>
  <c r="GO3817" i="28"/>
  <c r="GO3821" i="28"/>
  <c r="GO3825" i="28"/>
  <c r="GO3829" i="28"/>
  <c r="GO3833" i="28"/>
  <c r="GO3837" i="28"/>
  <c r="GO3841" i="28"/>
  <c r="GO3845" i="28"/>
  <c r="GO3849" i="28"/>
  <c r="GO3853" i="28"/>
  <c r="GO3857" i="28"/>
  <c r="GO3861" i="28"/>
  <c r="GO3865" i="28"/>
  <c r="GO3869" i="28"/>
  <c r="GO3873" i="28"/>
  <c r="GO3877" i="28"/>
  <c r="GO3881" i="28"/>
  <c r="GO3885" i="28"/>
  <c r="GO3889" i="28"/>
  <c r="GO3893" i="28"/>
  <c r="GO3897" i="28"/>
  <c r="GO3901" i="28"/>
  <c r="GO3905" i="28"/>
  <c r="GO3909" i="28"/>
  <c r="GO3913" i="28"/>
  <c r="GO3917" i="28"/>
  <c r="GO3921" i="28"/>
  <c r="GO3925" i="28"/>
  <c r="GO3929" i="28"/>
  <c r="GO3933" i="28"/>
  <c r="GO3937" i="28"/>
  <c r="GO3941" i="28"/>
  <c r="GO3945" i="28"/>
  <c r="GO3949" i="28"/>
  <c r="GO3953" i="28"/>
  <c r="GO3957" i="28"/>
  <c r="GO3961" i="28"/>
  <c r="GO3965" i="28"/>
  <c r="GO3969" i="28"/>
  <c r="GO3973" i="28"/>
  <c r="GO3977" i="28"/>
  <c r="GO3981" i="28"/>
  <c r="GO3985" i="28"/>
  <c r="GO3989" i="28"/>
  <c r="GO3993" i="28"/>
  <c r="GO3997" i="28"/>
  <c r="GO13" i="28"/>
  <c r="GO3634" i="28"/>
  <c r="GO3650" i="28"/>
  <c r="GO3658" i="28"/>
  <c r="GO3662" i="28"/>
  <c r="GO3670" i="28"/>
  <c r="GO3674" i="28"/>
  <c r="GO3682" i="28"/>
  <c r="GO3686" i="28"/>
  <c r="GO3694" i="28"/>
  <c r="GO3698" i="28"/>
  <c r="GO3706" i="28"/>
  <c r="GO3710" i="28"/>
  <c r="GO3718" i="28"/>
  <c r="GO3722" i="28"/>
  <c r="GO3730" i="28"/>
  <c r="GO3734" i="28"/>
  <c r="GO3738" i="28"/>
  <c r="GO3746" i="28"/>
  <c r="GO3750" i="28"/>
  <c r="GO3758" i="28"/>
  <c r="GO3762" i="28"/>
  <c r="GO3770" i="28"/>
  <c r="GO3778" i="28"/>
  <c r="GO3782" i="28"/>
  <c r="GO3790" i="28"/>
  <c r="GO3794" i="28"/>
  <c r="GO3802" i="28"/>
  <c r="GO3806" i="28"/>
  <c r="GO3814" i="28"/>
  <c r="GO3818" i="28"/>
  <c r="GO3826" i="28"/>
  <c r="GO3830" i="28"/>
  <c r="GO3838" i="28"/>
  <c r="GO3842" i="28"/>
  <c r="GO3850" i="28"/>
  <c r="GO3854" i="28"/>
  <c r="GO3862" i="28"/>
  <c r="GO3866" i="28"/>
  <c r="GO3874" i="28"/>
  <c r="GO3878" i="28"/>
  <c r="GO3886" i="28"/>
  <c r="GO3894" i="28"/>
  <c r="GO3898" i="28"/>
  <c r="GO3906" i="28"/>
  <c r="GO3910" i="28"/>
  <c r="GO3918" i="28"/>
  <c r="GO3922" i="28"/>
  <c r="GO3930" i="28"/>
  <c r="GO3934" i="28"/>
  <c r="GO3942" i="28"/>
  <c r="GO3946" i="28"/>
  <c r="GO3954" i="28"/>
  <c r="GO3958" i="28"/>
  <c r="GO3966" i="28"/>
  <c r="GO3970" i="28"/>
  <c r="GO3974" i="28"/>
  <c r="GO3982" i="28"/>
  <c r="GO3986" i="28"/>
  <c r="GO3994" i="28"/>
  <c r="GO3998" i="28"/>
  <c r="GO3827" i="28"/>
  <c r="GO3843" i="28"/>
  <c r="GO3847" i="28"/>
  <c r="GO3859" i="28"/>
  <c r="GO3871" i="28"/>
  <c r="GO3875" i="28"/>
  <c r="GO3887" i="28"/>
  <c r="GO3891" i="28"/>
  <c r="GO3903" i="28"/>
  <c r="GO3907" i="28"/>
  <c r="GO3919" i="28"/>
  <c r="GO3927" i="28"/>
  <c r="GO3935" i="28"/>
  <c r="GO3947" i="28"/>
  <c r="GO3951" i="28"/>
  <c r="GO3963" i="28"/>
  <c r="GO3967" i="28"/>
  <c r="GO3979" i="28"/>
  <c r="GO3983" i="28"/>
  <c r="GO3995" i="28"/>
  <c r="GO3999" i="28"/>
  <c r="GO1498" i="28"/>
  <c r="GO2491" i="28"/>
  <c r="GO2539" i="28"/>
  <c r="GO2587" i="28"/>
  <c r="GO2619" i="28"/>
  <c r="GO2651" i="28"/>
  <c r="GO2699" i="28"/>
  <c r="GO2731" i="28"/>
  <c r="GO2763" i="28"/>
  <c r="GO2795" i="28"/>
  <c r="GO2843" i="28"/>
  <c r="GO2875" i="28"/>
  <c r="GO2907" i="28"/>
  <c r="GO2939" i="28"/>
  <c r="GO2963" i="28"/>
  <c r="GO2971" i="28"/>
  <c r="GO2995" i="28"/>
  <c r="GO3003" i="28"/>
  <c r="GO3027" i="28"/>
  <c r="GO3051" i="28"/>
  <c r="GO3059" i="28"/>
  <c r="GO3083" i="28"/>
  <c r="GO3099" i="28"/>
  <c r="GO3115" i="28"/>
  <c r="GO3139" i="28"/>
  <c r="GO3147" i="28"/>
  <c r="GO3163" i="28"/>
  <c r="GO3179" i="28"/>
  <c r="GO3185" i="28"/>
  <c r="GO3201" i="28"/>
  <c r="GO3211" i="28"/>
  <c r="GO3222" i="28"/>
  <c r="GO3238" i="28"/>
  <c r="GO3249" i="28"/>
  <c r="GO3259" i="28"/>
  <c r="GO3270" i="28"/>
  <c r="GO3281" i="28"/>
  <c r="GO3297" i="28"/>
  <c r="GO3307" i="28"/>
  <c r="GO3318" i="28"/>
  <c r="GO3329" i="28"/>
  <c r="GO3339" i="28"/>
  <c r="GO3350" i="28"/>
  <c r="GO3366" i="28"/>
  <c r="GO3377" i="28"/>
  <c r="GO3387" i="28"/>
  <c r="GO3400" i="28"/>
  <c r="GO3408" i="28"/>
  <c r="GO3416" i="28"/>
  <c r="GO3428" i="28"/>
  <c r="GO3436" i="28"/>
  <c r="GO3444" i="28"/>
  <c r="GO3456" i="28"/>
  <c r="GO3460" i="28"/>
  <c r="GO3472" i="28"/>
  <c r="GO3484" i="28"/>
  <c r="GO3488" i="28"/>
  <c r="GO3500" i="28"/>
  <c r="GO3512" i="28"/>
  <c r="GO3524" i="28"/>
  <c r="GO3528" i="28"/>
  <c r="GO3540" i="28"/>
  <c r="GO3544" i="28"/>
  <c r="GO3556" i="28"/>
  <c r="GO3568" i="28"/>
  <c r="GO3572" i="28"/>
  <c r="GO3584" i="28"/>
  <c r="GO3592" i="28"/>
  <c r="GO3600" i="28"/>
  <c r="GO3608" i="28"/>
  <c r="GO3616" i="28"/>
  <c r="GO3628" i="28"/>
  <c r="GO3640" i="28"/>
  <c r="GO3644" i="28"/>
  <c r="GO3656" i="28"/>
  <c r="GO3668" i="28"/>
  <c r="GO3672" i="28"/>
  <c r="GO3684" i="28"/>
  <c r="GO3692" i="28"/>
  <c r="GO3700" i="28"/>
  <c r="GO3712" i="28"/>
  <c r="GO3716" i="28"/>
  <c r="GO3728" i="28"/>
  <c r="GO3736" i="28"/>
  <c r="GO3744" i="28"/>
  <c r="GO3756" i="28"/>
  <c r="GO3768" i="28"/>
  <c r="GO3776" i="28"/>
  <c r="GO3784" i="28"/>
  <c r="GO3792" i="28"/>
  <c r="GO3800" i="28"/>
  <c r="GO3812" i="28"/>
  <c r="GO3816" i="28"/>
  <c r="GO3828" i="28"/>
  <c r="GO3832" i="28"/>
  <c r="GO3844" i="28"/>
  <c r="GO3856" i="28"/>
  <c r="GO3860" i="28"/>
  <c r="GO3872" i="28"/>
  <c r="GO3876" i="28"/>
  <c r="GO3888" i="28"/>
  <c r="GO3900" i="28"/>
  <c r="GO3904" i="28"/>
  <c r="GO3916" i="28"/>
  <c r="GO3920" i="28"/>
  <c r="GO3932" i="28"/>
  <c r="GO3936" i="28"/>
  <c r="GO3948" i="28"/>
  <c r="GO3960" i="28"/>
  <c r="GO3968" i="28"/>
  <c r="GO3976" i="28"/>
  <c r="GO3988" i="28"/>
  <c r="GO3992" i="28"/>
  <c r="GO780" i="28"/>
  <c r="GO1285" i="28"/>
  <c r="GO1441" i="28"/>
  <c r="GO1556" i="28"/>
  <c r="GO1669" i="28"/>
  <c r="GO1760" i="28"/>
  <c r="GO1845" i="28"/>
  <c r="GO1909" i="28"/>
  <c r="GO1973" i="28"/>
  <c r="GO2037" i="28"/>
  <c r="GO2101" i="28"/>
  <c r="GO2125" i="28"/>
  <c r="GO2147" i="28"/>
  <c r="GO2168" i="28"/>
  <c r="GO2189" i="28"/>
  <c r="GO2211" i="28"/>
  <c r="GO2232" i="28"/>
  <c r="GO2253" i="28"/>
  <c r="GO2275" i="28"/>
  <c r="GO2296" i="28"/>
  <c r="GO2317" i="28"/>
  <c r="GO2339" i="28"/>
  <c r="GO2360" i="28"/>
  <c r="GO2381" i="28"/>
  <c r="GO2403" i="28"/>
  <c r="GO2424" i="28"/>
  <c r="GO2445" i="28"/>
  <c r="GO2467" i="28"/>
  <c r="GO2483" i="28"/>
  <c r="GO2499" i="28"/>
  <c r="GO2515" i="28"/>
  <c r="GO2531" i="28"/>
  <c r="GO2547" i="28"/>
  <c r="GO2563" i="28"/>
  <c r="GO2579" i="28"/>
  <c r="GO2595" i="28"/>
  <c r="GO2611" i="28"/>
  <c r="GO2627" i="28"/>
  <c r="GO2643" i="28"/>
  <c r="GO2659" i="28"/>
  <c r="GO2675" i="28"/>
  <c r="GO2691" i="28"/>
  <c r="GO2707" i="28"/>
  <c r="GO2723" i="28"/>
  <c r="GO2739" i="28"/>
  <c r="GO2755" i="28"/>
  <c r="GO2771" i="28"/>
  <c r="GO2787" i="28"/>
  <c r="GO2803" i="28"/>
  <c r="GO2819" i="28"/>
  <c r="GO2835" i="28"/>
  <c r="GO2851" i="28"/>
  <c r="GO2867" i="28"/>
  <c r="GO2883" i="28"/>
  <c r="GO2899" i="28"/>
  <c r="GO2915" i="28"/>
  <c r="GO2927" i="28"/>
  <c r="GO2935" i="28"/>
  <c r="GO2943" i="28"/>
  <c r="GO2951" i="28"/>
  <c r="GO2959" i="28"/>
  <c r="GO2967" i="28"/>
  <c r="GO2975" i="28"/>
  <c r="GO2983" i="28"/>
  <c r="GO2991" i="28"/>
  <c r="GO2999" i="28"/>
  <c r="GO3007" i="28"/>
  <c r="GO3015" i="28"/>
  <c r="GO3023" i="28"/>
  <c r="GO3031" i="28"/>
  <c r="GO3039" i="28"/>
  <c r="GO3047" i="28"/>
  <c r="GO3055" i="28"/>
  <c r="GO3063" i="28"/>
  <c r="GO3071" i="28"/>
  <c r="GO3079" i="28"/>
  <c r="GO3087" i="28"/>
  <c r="GO3095" i="28"/>
  <c r="GO3103" i="28"/>
  <c r="GO3111" i="28"/>
  <c r="GO3119" i="28"/>
  <c r="GO3127" i="28"/>
  <c r="GO3135" i="28"/>
  <c r="GO3143" i="28"/>
  <c r="GO3150" i="28"/>
  <c r="GO3155" i="28"/>
  <c r="GO3161" i="28"/>
  <c r="GO3166" i="28"/>
  <c r="GO3171" i="28"/>
  <c r="GO3177" i="28"/>
  <c r="GO3182" i="28"/>
  <c r="GO3187" i="28"/>
  <c r="GO3193" i="28"/>
  <c r="GO3198" i="28"/>
  <c r="GO3203" i="28"/>
  <c r="GO3209" i="28"/>
  <c r="GO3214" i="28"/>
  <c r="GO3219" i="28"/>
  <c r="GO3225" i="28"/>
  <c r="GO3230" i="28"/>
  <c r="GO3235" i="28"/>
  <c r="GO3241" i="28"/>
  <c r="GO3246" i="28"/>
  <c r="GO3251" i="28"/>
  <c r="GO3257" i="28"/>
  <c r="GO3262" i="28"/>
  <c r="GO3267" i="28"/>
  <c r="GO3273" i="28"/>
  <c r="GO3278" i="28"/>
  <c r="GO3283" i="28"/>
  <c r="GO3289" i="28"/>
  <c r="GO3294" i="28"/>
  <c r="GO3299" i="28"/>
  <c r="GO3305" i="28"/>
  <c r="GO3310" i="28"/>
  <c r="GO3315" i="28"/>
  <c r="GO3321" i="28"/>
  <c r="GO3326" i="28"/>
  <c r="GO3331" i="28"/>
  <c r="GO3337" i="28"/>
  <c r="GO3342" i="28"/>
  <c r="GO3347" i="28"/>
  <c r="GO3353" i="28"/>
  <c r="GO3358" i="28"/>
  <c r="GO3363" i="28"/>
  <c r="GO3369" i="28"/>
  <c r="GO3374" i="28"/>
  <c r="GO3379" i="28"/>
  <c r="GO3385" i="28"/>
  <c r="GO3390" i="28"/>
  <c r="GO3394" i="28"/>
  <c r="GO3398" i="28"/>
  <c r="GO3402" i="28"/>
  <c r="GO3406" i="28"/>
  <c r="GO3410" i="28"/>
  <c r="GO3414" i="28"/>
  <c r="GO3418" i="28"/>
  <c r="GO3422" i="28"/>
  <c r="GO3426" i="28"/>
  <c r="GO3430" i="28"/>
  <c r="GO3434" i="28"/>
  <c r="GO3438" i="28"/>
  <c r="GO3442" i="28"/>
  <c r="GO3446" i="28"/>
  <c r="GO3450" i="28"/>
  <c r="GO3454" i="28"/>
  <c r="GO3458" i="28"/>
  <c r="GO3462" i="28"/>
  <c r="GO3466" i="28"/>
  <c r="GO3470" i="28"/>
  <c r="GO3474" i="28"/>
  <c r="GO3478" i="28"/>
  <c r="GO3482" i="28"/>
  <c r="GO3486" i="28"/>
  <c r="GO3490" i="28"/>
  <c r="GO3494" i="28"/>
  <c r="GO3498" i="28"/>
  <c r="GO3502" i="28"/>
  <c r="GO3506" i="28"/>
  <c r="GO3510" i="28"/>
  <c r="GO3514" i="28"/>
  <c r="GO3518" i="28"/>
  <c r="GO3522" i="28"/>
  <c r="GO3526" i="28"/>
  <c r="GO3530" i="28"/>
  <c r="GO3534" i="28"/>
  <c r="GO3538" i="28"/>
  <c r="GO3542" i="28"/>
  <c r="GO3546" i="28"/>
  <c r="GO3550" i="28"/>
  <c r="GO3554" i="28"/>
  <c r="GO3558" i="28"/>
  <c r="GO3562" i="28"/>
  <c r="GO3566" i="28"/>
  <c r="GO3570" i="28"/>
  <c r="GO3574" i="28"/>
  <c r="GO3578" i="28"/>
  <c r="GO3582" i="28"/>
  <c r="GO3586" i="28"/>
  <c r="GO3590" i="28"/>
  <c r="GO3594" i="28"/>
  <c r="GO3598" i="28"/>
  <c r="GO3602" i="28"/>
  <c r="GO3606" i="28"/>
  <c r="GO3610" i="28"/>
  <c r="GO3614" i="28"/>
  <c r="GO3618" i="28"/>
  <c r="GO3622" i="28"/>
  <c r="GO3626" i="28"/>
  <c r="GO3630" i="28"/>
  <c r="GO3638" i="28"/>
  <c r="GO3642" i="28"/>
  <c r="GO3646" i="28"/>
  <c r="GO3654" i="28"/>
  <c r="GO3666" i="28"/>
  <c r="GO3678" i="28"/>
  <c r="GO3690" i="28"/>
  <c r="GO3702" i="28"/>
  <c r="GO3714" i="28"/>
  <c r="GO3726" i="28"/>
  <c r="GO3742" i="28"/>
  <c r="GO3754" i="28"/>
  <c r="GO3766" i="28"/>
  <c r="GO3774" i="28"/>
  <c r="GO3786" i="28"/>
  <c r="GO3798" i="28"/>
  <c r="GO3810" i="28"/>
  <c r="GO3822" i="28"/>
  <c r="GO3834" i="28"/>
  <c r="GO3846" i="28"/>
  <c r="GO3858" i="28"/>
  <c r="GO3870" i="28"/>
  <c r="GO3882" i="28"/>
  <c r="GO3890" i="28"/>
  <c r="GO3902" i="28"/>
  <c r="GO3914" i="28"/>
  <c r="GO3926" i="28"/>
  <c r="GO3938" i="28"/>
  <c r="GO3950" i="28"/>
  <c r="GO3962" i="28"/>
  <c r="GO3978" i="28"/>
  <c r="GO3990" i="28"/>
  <c r="GO3823" i="28"/>
  <c r="GO3839" i="28"/>
  <c r="GO3855" i="28"/>
  <c r="GO3863" i="28"/>
  <c r="GO3879" i="28"/>
  <c r="GO3895" i="28"/>
  <c r="GO3915" i="28"/>
  <c r="GO3923" i="28"/>
  <c r="GO3939" i="28"/>
  <c r="GO3955" i="28"/>
  <c r="GO3971" i="28"/>
  <c r="GO3987" i="28"/>
  <c r="GO1086" i="28"/>
  <c r="GO1612" i="28"/>
  <c r="GO1803" i="28"/>
  <c r="GO1941" i="28"/>
  <c r="GO2115" i="28"/>
  <c r="GO2157" i="28"/>
  <c r="GO2200" i="28"/>
  <c r="GO2243" i="28"/>
  <c r="GO2285" i="28"/>
  <c r="GO2328" i="28"/>
  <c r="GO2371" i="28"/>
  <c r="GO2413" i="28"/>
  <c r="GO2456" i="28"/>
  <c r="GO2523" i="28"/>
  <c r="GO2571" i="28"/>
  <c r="GO2635" i="28"/>
  <c r="GO2683" i="28"/>
  <c r="GO2747" i="28"/>
  <c r="GO2811" i="28"/>
  <c r="GO2859" i="28"/>
  <c r="GO2923" i="28"/>
  <c r="GO2947" i="28"/>
  <c r="GO2979" i="28"/>
  <c r="GO3019" i="28"/>
  <c r="GO3043" i="28"/>
  <c r="GO3075" i="28"/>
  <c r="GO3107" i="28"/>
  <c r="GO3131" i="28"/>
  <c r="GO3158" i="28"/>
  <c r="GO3174" i="28"/>
  <c r="GO3195" i="28"/>
  <c r="GO3217" i="28"/>
  <c r="GO3233" i="28"/>
  <c r="GO3254" i="28"/>
  <c r="GO3275" i="28"/>
  <c r="GO3291" i="28"/>
  <c r="GO3313" i="28"/>
  <c r="GO3334" i="28"/>
  <c r="GO3355" i="28"/>
  <c r="GO3371" i="28"/>
  <c r="GO3392" i="28"/>
  <c r="GO3404" i="28"/>
  <c r="GO3420" i="28"/>
  <c r="GO3432" i="28"/>
  <c r="GO3448" i="28"/>
  <c r="GO3468" i="28"/>
  <c r="GO3480" i="28"/>
  <c r="GO3496" i="28"/>
  <c r="GO3508" i="28"/>
  <c r="GO3520" i="28"/>
  <c r="GO3536" i="28"/>
  <c r="GO3552" i="28"/>
  <c r="GO3560" i="28"/>
  <c r="GO3580" i="28"/>
  <c r="GO3596" i="28"/>
  <c r="GO3612" i="28"/>
  <c r="GO3624" i="28"/>
  <c r="GO3636" i="28"/>
  <c r="GO3652" i="28"/>
  <c r="GO3664" i="28"/>
  <c r="GO3680" i="28"/>
  <c r="GO3696" i="28"/>
  <c r="GO3708" i="28"/>
  <c r="GO3724" i="28"/>
  <c r="GO3740" i="28"/>
  <c r="GO3752" i="28"/>
  <c r="GO3764" i="28"/>
  <c r="GO3780" i="28"/>
  <c r="GO3796" i="28"/>
  <c r="GO3808" i="28"/>
  <c r="GO3824" i="28"/>
  <c r="GO3840" i="28"/>
  <c r="GO3852" i="28"/>
  <c r="GO3868" i="28"/>
  <c r="GO3884" i="28"/>
  <c r="GO3896" i="28"/>
  <c r="GO3912" i="28"/>
  <c r="GO3928" i="28"/>
  <c r="GO3944" i="28"/>
  <c r="GO3956" i="28"/>
  <c r="GO3964" i="28"/>
  <c r="GO3980" i="28"/>
  <c r="GO4000" i="28"/>
  <c r="GO951" i="28"/>
  <c r="GO1328" i="28"/>
  <c r="GO1470" i="28"/>
  <c r="GO1584" i="28"/>
  <c r="GO1696" i="28"/>
  <c r="GO1782" i="28"/>
  <c r="GO1861" i="28"/>
  <c r="GO1925" i="28"/>
  <c r="GO1989" i="28"/>
  <c r="GO2053" i="28"/>
  <c r="GO2109" i="28"/>
  <c r="GO2131" i="28"/>
  <c r="GO2152" i="28"/>
  <c r="GO2173" i="28"/>
  <c r="GO2195" i="28"/>
  <c r="GO2216" i="28"/>
  <c r="GO2237" i="28"/>
  <c r="GO2259" i="28"/>
  <c r="GO2280" i="28"/>
  <c r="GO2301" i="28"/>
  <c r="GO2323" i="28"/>
  <c r="GO2344" i="28"/>
  <c r="GO2365" i="28"/>
  <c r="GO2387" i="28"/>
  <c r="GO2408" i="28"/>
  <c r="GO2429" i="28"/>
  <c r="GO2451" i="28"/>
  <c r="GO2471" i="28"/>
  <c r="GO2487" i="28"/>
  <c r="GO2503" i="28"/>
  <c r="GO2519" i="28"/>
  <c r="GO2535" i="28"/>
  <c r="GO2551" i="28"/>
  <c r="GO2567" i="28"/>
  <c r="GO2583" i="28"/>
  <c r="GO2599" i="28"/>
  <c r="GO2615" i="28"/>
  <c r="GO2631" i="28"/>
  <c r="GO2647" i="28"/>
  <c r="GO2663" i="28"/>
  <c r="GO2679" i="28"/>
  <c r="GO2695" i="28"/>
  <c r="GO2711" i="28"/>
  <c r="GO2727" i="28"/>
  <c r="GO2743" i="28"/>
  <c r="GO2759" i="28"/>
  <c r="GO2775" i="28"/>
  <c r="GO2791" i="28"/>
  <c r="GO2807" i="28"/>
  <c r="GO2823" i="28"/>
  <c r="GO2839" i="28"/>
  <c r="GO2855" i="28"/>
  <c r="GO2871" i="28"/>
  <c r="GO2887" i="28"/>
  <c r="GO2903" i="28"/>
  <c r="GO2919" i="28"/>
  <c r="GO2930" i="28"/>
  <c r="GO2938" i="28"/>
  <c r="GO2946" i="28"/>
  <c r="GO2954" i="28"/>
  <c r="GO2962" i="28"/>
  <c r="GO2970" i="28"/>
  <c r="GO2978" i="28"/>
  <c r="GO2986" i="28"/>
  <c r="GO2994" i="28"/>
  <c r="GO3002" i="28"/>
  <c r="GO3010" i="28"/>
  <c r="GO3018" i="28"/>
  <c r="GO3026" i="28"/>
  <c r="GO3034" i="28"/>
  <c r="GO3042" i="28"/>
  <c r="GO3050" i="28"/>
  <c r="GO3058" i="28"/>
  <c r="GO3066" i="28"/>
  <c r="GO3074" i="28"/>
  <c r="GO3082" i="28"/>
  <c r="GO3090" i="28"/>
  <c r="GO3098" i="28"/>
  <c r="GO3106" i="28"/>
  <c r="GO3114" i="28"/>
  <c r="GO3122" i="28"/>
  <c r="GO3130" i="28"/>
  <c r="GO3138" i="28"/>
  <c r="GO3146" i="28"/>
  <c r="GO3151" i="28"/>
  <c r="GO3157" i="28"/>
  <c r="GO3162" i="28"/>
  <c r="GO3167" i="28"/>
  <c r="GO3173" i="28"/>
  <c r="GO3178" i="28"/>
  <c r="GO3183" i="28"/>
  <c r="GO3189" i="28"/>
  <c r="GO3194" i="28"/>
  <c r="GO3199" i="28"/>
  <c r="GO3205" i="28"/>
  <c r="GO3210" i="28"/>
  <c r="GO3215" i="28"/>
  <c r="GO3221" i="28"/>
  <c r="GO3226" i="28"/>
  <c r="GO3231" i="28"/>
  <c r="GO3237" i="28"/>
  <c r="GO3242" i="28"/>
  <c r="GO3247" i="28"/>
  <c r="GO3253" i="28"/>
  <c r="GO3258" i="28"/>
  <c r="GO3263" i="28"/>
  <c r="GO3269" i="28"/>
  <c r="GO3274" i="28"/>
  <c r="GO3279" i="28"/>
  <c r="GO3285" i="28"/>
  <c r="GO3290" i="28"/>
  <c r="GO3295" i="28"/>
  <c r="GO3301" i="28"/>
  <c r="GO3306" i="28"/>
  <c r="GO3311" i="28"/>
  <c r="GO3317" i="28"/>
  <c r="GO3322" i="28"/>
  <c r="GO3327" i="28"/>
  <c r="GO3333" i="28"/>
  <c r="GO3338" i="28"/>
  <c r="GO3343" i="28"/>
  <c r="GO3349" i="28"/>
  <c r="GO3354" i="28"/>
  <c r="GO3359" i="28"/>
  <c r="GO3365" i="28"/>
  <c r="GO3370" i="28"/>
  <c r="GO3375" i="28"/>
  <c r="GO3381" i="28"/>
  <c r="GO3386" i="28"/>
  <c r="GO3391" i="28"/>
  <c r="GO3395" i="28"/>
  <c r="GO3399" i="28"/>
  <c r="GO3403" i="28"/>
  <c r="GO3407" i="28"/>
  <c r="GO3411" i="28"/>
  <c r="GO3415" i="28"/>
  <c r="GO3419" i="28"/>
  <c r="GO3423" i="28"/>
  <c r="GO3427" i="28"/>
  <c r="GO3431" i="28"/>
  <c r="GO3435" i="28"/>
  <c r="GO3439" i="28"/>
  <c r="GO3443" i="28"/>
  <c r="GO3447" i="28"/>
  <c r="GO3451" i="28"/>
  <c r="GO3455" i="28"/>
  <c r="GO3459" i="28"/>
  <c r="GO3463" i="28"/>
  <c r="GO3467" i="28"/>
  <c r="GO3471" i="28"/>
  <c r="GO3475" i="28"/>
  <c r="GO3479" i="28"/>
  <c r="GO3483" i="28"/>
  <c r="GO3487" i="28"/>
  <c r="GO3491" i="28"/>
  <c r="GO3495" i="28"/>
  <c r="GO3499" i="28"/>
  <c r="GO3503" i="28"/>
  <c r="GO3507" i="28"/>
  <c r="GO3511" i="28"/>
  <c r="GO3515" i="28"/>
  <c r="GO3519" i="28"/>
  <c r="GO3523" i="28"/>
  <c r="GO3527" i="28"/>
  <c r="GO3531" i="28"/>
  <c r="GO3535" i="28"/>
  <c r="GO3539" i="28"/>
  <c r="GO3543" i="28"/>
  <c r="GO3547" i="28"/>
  <c r="GO3551" i="28"/>
  <c r="GO3555" i="28"/>
  <c r="GO3559" i="28"/>
  <c r="GO3563" i="28"/>
  <c r="GO3567" i="28"/>
  <c r="GO3571" i="28"/>
  <c r="GO3575" i="28"/>
  <c r="GO3579" i="28"/>
  <c r="GO3583" i="28"/>
  <c r="GO3587" i="28"/>
  <c r="GO3591" i="28"/>
  <c r="GO3595" i="28"/>
  <c r="GO3599" i="28"/>
  <c r="GO3603" i="28"/>
  <c r="GO3607" i="28"/>
  <c r="GO3611" i="28"/>
  <c r="GO3615" i="28"/>
  <c r="GO3619" i="28"/>
  <c r="GO3623" i="28"/>
  <c r="GO3627" i="28"/>
  <c r="GO3631" i="28"/>
  <c r="GO3635" i="28"/>
  <c r="GO3639" i="28"/>
  <c r="GO3643" i="28"/>
  <c r="GO3647" i="28"/>
  <c r="GO3651" i="28"/>
  <c r="GO3655" i="28"/>
  <c r="GO3659" i="28"/>
  <c r="GO3663" i="28"/>
  <c r="GO3667" i="28"/>
  <c r="GO3671" i="28"/>
  <c r="GO3675" i="28"/>
  <c r="GO3679" i="28"/>
  <c r="GO3683" i="28"/>
  <c r="GO3687" i="28"/>
  <c r="GO3691" i="28"/>
  <c r="GO3695" i="28"/>
  <c r="GO3699" i="28"/>
  <c r="GO3703" i="28"/>
  <c r="GO3707" i="28"/>
  <c r="GO3711" i="28"/>
  <c r="GO3715" i="28"/>
  <c r="GO3719" i="28"/>
  <c r="GO3723" i="28"/>
  <c r="GO3727" i="28"/>
  <c r="GO3731" i="28"/>
  <c r="GO3735" i="28"/>
  <c r="GO3739" i="28"/>
  <c r="GO3743" i="28"/>
  <c r="GO3747" i="28"/>
  <c r="GO3751" i="28"/>
  <c r="GO3755" i="28"/>
  <c r="GO3759" i="28"/>
  <c r="GO3763" i="28"/>
  <c r="GO3767" i="28"/>
  <c r="GO3771" i="28"/>
  <c r="GO3775" i="28"/>
  <c r="GO3779" i="28"/>
  <c r="GO3783" i="28"/>
  <c r="GO3787" i="28"/>
  <c r="GO3791" i="28"/>
  <c r="GO3795" i="28"/>
  <c r="GO3799" i="28"/>
  <c r="GO3803" i="28"/>
  <c r="GO3807" i="28"/>
  <c r="GO3811" i="28"/>
  <c r="GO3815" i="28"/>
  <c r="GO3819" i="28"/>
  <c r="GO3831" i="28"/>
  <c r="GO3835" i="28"/>
  <c r="GO3851" i="28"/>
  <c r="GO3867" i="28"/>
  <c r="GO3883" i="28"/>
  <c r="GO3899" i="28"/>
  <c r="GO3911" i="28"/>
  <c r="GO3931" i="28"/>
  <c r="GO3943" i="28"/>
  <c r="GO3959" i="28"/>
  <c r="GO3975" i="28"/>
  <c r="GO3991" i="28"/>
  <c r="GO1370" i="28"/>
  <c r="GO1718" i="28"/>
  <c r="GO1877" i="28"/>
  <c r="GO2005" i="28"/>
  <c r="GO2069" i="28"/>
  <c r="GO2136" i="28"/>
  <c r="GO2179" i="28"/>
  <c r="GO2221" i="28"/>
  <c r="GO2264" i="28"/>
  <c r="GO2307" i="28"/>
  <c r="GO2349" i="28"/>
  <c r="GO2392" i="28"/>
  <c r="GO2435" i="28"/>
  <c r="GO2475" i="28"/>
  <c r="GO2507" i="28"/>
  <c r="GO2555" i="28"/>
  <c r="GO2603" i="28"/>
  <c r="GO2667" i="28"/>
  <c r="GO2715" i="28"/>
  <c r="GO2779" i="28"/>
  <c r="GO2827" i="28"/>
  <c r="GO2891" i="28"/>
  <c r="GO2931" i="28"/>
  <c r="GO2955" i="28"/>
  <c r="GO2987" i="28"/>
  <c r="GO3011" i="28"/>
  <c r="GO3035" i="28"/>
  <c r="GO3067" i="28"/>
  <c r="GO3091" i="28"/>
  <c r="GO3123" i="28"/>
  <c r="GO3153" i="28"/>
  <c r="GO3169" i="28"/>
  <c r="GO3190" i="28"/>
  <c r="GO3206" i="28"/>
  <c r="GO3227" i="28"/>
  <c r="GO3243" i="28"/>
  <c r="GO3265" i="28"/>
  <c r="GO3286" i="28"/>
  <c r="GO3302" i="28"/>
  <c r="GO3323" i="28"/>
  <c r="GO3345" i="28"/>
  <c r="GO3361" i="28"/>
  <c r="GO3382" i="28"/>
  <c r="GO3396" i="28"/>
  <c r="GO3412" i="28"/>
  <c r="GO3424" i="28"/>
  <c r="GO3440" i="28"/>
  <c r="GO3452" i="28"/>
  <c r="GO3464" i="28"/>
  <c r="GO3476" i="28"/>
  <c r="GO3492" i="28"/>
  <c r="GO3504" i="28"/>
  <c r="GO3516" i="28"/>
  <c r="GO3532" i="28"/>
  <c r="GO3548" i="28"/>
  <c r="GO3564" i="28"/>
  <c r="GO3576" i="28"/>
  <c r="GO3588" i="28"/>
  <c r="GO3604" i="28"/>
  <c r="GO3620" i="28"/>
  <c r="GO3632" i="28"/>
  <c r="GO3648" i="28"/>
  <c r="GO3660" i="28"/>
  <c r="GO3676" i="28"/>
  <c r="GO3688" i="28"/>
  <c r="GO3704" i="28"/>
  <c r="GO3720" i="28"/>
  <c r="GO3732" i="28"/>
  <c r="GO3748" i="28"/>
  <c r="GO3760" i="28"/>
  <c r="GO3772" i="28"/>
  <c r="GO3788" i="28"/>
  <c r="GO3804" i="28"/>
  <c r="GO3820" i="28"/>
  <c r="GO3836" i="28"/>
  <c r="GO3848" i="28"/>
  <c r="GO3864" i="28"/>
  <c r="GO3880" i="28"/>
  <c r="GO3892" i="28"/>
  <c r="GO3908" i="28"/>
  <c r="GO3924" i="28"/>
  <c r="GO3940" i="28"/>
  <c r="GO3952" i="28"/>
  <c r="GO3972" i="28"/>
  <c r="GO3984" i="28"/>
  <c r="GO3996" i="28"/>
  <c r="C455" i="16"/>
  <c r="C457" i="16"/>
  <c r="D119" i="16"/>
  <c r="E119" i="16"/>
  <c r="GN119" i="16" s="1"/>
  <c r="GN120" i="16" s="1"/>
  <c r="D121" i="16"/>
  <c r="E121" i="16"/>
  <c r="GN121" i="16" s="1"/>
  <c r="GN122" i="16" s="1"/>
  <c r="D123" i="16"/>
  <c r="E123" i="16"/>
  <c r="GN123" i="16" s="1"/>
  <c r="GN124" i="16" s="1"/>
  <c r="E125" i="16"/>
  <c r="GN125" i="16" s="1"/>
  <c r="GN126" i="16" s="1"/>
  <c r="D125" i="16"/>
  <c r="D129" i="16"/>
  <c r="E129" i="16"/>
  <c r="GN129" i="16" s="1"/>
  <c r="GN130" i="16" s="1"/>
  <c r="E127" i="16"/>
  <c r="GN127" i="16" s="1"/>
  <c r="GN128" i="16" s="1"/>
  <c r="D127" i="16"/>
  <c r="D131" i="16"/>
  <c r="E131" i="16"/>
  <c r="GN131" i="16" s="1"/>
  <c r="GN132" i="16" s="1"/>
  <c r="D133" i="16"/>
  <c r="E133" i="16"/>
  <c r="GN133" i="16" s="1"/>
  <c r="GN134" i="16" s="1"/>
  <c r="E135" i="16"/>
  <c r="GN135" i="16" s="1"/>
  <c r="GN136" i="16" s="1"/>
  <c r="D135" i="16"/>
  <c r="D137" i="16"/>
  <c r="D139" i="16"/>
  <c r="E137" i="16"/>
  <c r="GN137" i="16" s="1"/>
  <c r="GN138" i="16" s="1"/>
  <c r="E139" i="16"/>
  <c r="GN139" i="16" s="1"/>
  <c r="GN140" i="16" s="1"/>
  <c r="E141" i="16"/>
  <c r="GN141" i="16" s="1"/>
  <c r="GN142" i="16" s="1"/>
  <c r="D143" i="16"/>
  <c r="D141" i="16"/>
  <c r="E143" i="16"/>
  <c r="GN143" i="16" s="1"/>
  <c r="GN144" i="16" s="1"/>
  <c r="D145" i="16"/>
  <c r="E145" i="16"/>
  <c r="GN145" i="16" s="1"/>
  <c r="GN146" i="16" s="1"/>
  <c r="E147" i="16"/>
  <c r="GN147" i="16" s="1"/>
  <c r="GN148" i="16" s="1"/>
  <c r="D147" i="16"/>
  <c r="D149" i="16"/>
  <c r="D151" i="16"/>
  <c r="E149" i="16"/>
  <c r="GN149" i="16" s="1"/>
  <c r="GN150" i="16" s="1"/>
  <c r="E151" i="16"/>
  <c r="GN151" i="16" s="1"/>
  <c r="GN152" i="16" s="1"/>
  <c r="E153" i="16"/>
  <c r="GN153" i="16" s="1"/>
  <c r="GN154" i="16" s="1"/>
  <c r="D153" i="16"/>
  <c r="D155" i="16"/>
  <c r="E155" i="16"/>
  <c r="GN155" i="16" s="1"/>
  <c r="GN156" i="16" s="1"/>
  <c r="D157" i="16"/>
  <c r="E157" i="16"/>
  <c r="GN157" i="16" s="1"/>
  <c r="GN158" i="16" s="1"/>
  <c r="D159" i="16"/>
  <c r="E159" i="16"/>
  <c r="GN159" i="16" s="1"/>
  <c r="GN160" i="16" s="1"/>
  <c r="E161" i="16"/>
  <c r="GN161" i="16" s="1"/>
  <c r="GN162" i="16" s="1"/>
  <c r="D161" i="16"/>
  <c r="D163" i="16"/>
  <c r="E163" i="16"/>
  <c r="GN163" i="16" s="1"/>
  <c r="GN164" i="16" s="1"/>
  <c r="E165" i="16"/>
  <c r="GN165" i="16" s="1"/>
  <c r="GN166" i="16" s="1"/>
  <c r="D165" i="16"/>
  <c r="E167" i="16"/>
  <c r="GN167" i="16" s="1"/>
  <c r="GN168" i="16" s="1"/>
  <c r="D167" i="16"/>
  <c r="D169" i="16"/>
  <c r="D171" i="16"/>
  <c r="E171" i="16"/>
  <c r="GN171" i="16" s="1"/>
  <c r="GN172" i="16" s="1"/>
  <c r="E169" i="16"/>
  <c r="GN169" i="16" s="1"/>
  <c r="GN170" i="16" s="1"/>
  <c r="D173" i="16"/>
  <c r="E173" i="16"/>
  <c r="GN173" i="16" s="1"/>
  <c r="GN174" i="16" s="1"/>
  <c r="D175" i="16"/>
  <c r="E175" i="16"/>
  <c r="GN175" i="16" s="1"/>
  <c r="GN176" i="16" s="1"/>
  <c r="D177" i="16"/>
  <c r="E177" i="16"/>
  <c r="GN177" i="16" s="1"/>
  <c r="GN178" i="16" s="1"/>
  <c r="D179" i="16"/>
  <c r="E179" i="16"/>
  <c r="GN179" i="16" s="1"/>
  <c r="GN180" i="16" s="1"/>
  <c r="D181" i="16"/>
  <c r="E181" i="16"/>
  <c r="GN181" i="16" s="1"/>
  <c r="GN182" i="16" s="1"/>
  <c r="D183" i="16"/>
  <c r="E183" i="16"/>
  <c r="GN183" i="16" s="1"/>
  <c r="GN184" i="16" s="1"/>
  <c r="D185" i="16"/>
  <c r="E185" i="16"/>
  <c r="GN185" i="16" s="1"/>
  <c r="GN186" i="16" s="1"/>
  <c r="D187" i="16"/>
  <c r="E187" i="16"/>
  <c r="GN187" i="16" s="1"/>
  <c r="GN188" i="16" s="1"/>
  <c r="E189" i="16"/>
  <c r="GN189" i="16" s="1"/>
  <c r="GN190" i="16" s="1"/>
  <c r="D189" i="16"/>
  <c r="E191" i="16"/>
  <c r="GN191" i="16" s="1"/>
  <c r="GN192" i="16" s="1"/>
  <c r="D191" i="16"/>
  <c r="E193" i="16"/>
  <c r="GN193" i="16" s="1"/>
  <c r="GN194" i="16" s="1"/>
  <c r="D193" i="16"/>
  <c r="E195" i="16"/>
  <c r="GN195" i="16" s="1"/>
  <c r="GN196" i="16" s="1"/>
  <c r="D195" i="16"/>
  <c r="E197" i="16"/>
  <c r="GN197" i="16" s="1"/>
  <c r="GN198" i="16" s="1"/>
  <c r="D197" i="16"/>
  <c r="D199" i="16"/>
  <c r="E199" i="16"/>
  <c r="GN199" i="16" s="1"/>
  <c r="GN200" i="16" s="1"/>
  <c r="E201" i="16"/>
  <c r="GN201" i="16" s="1"/>
  <c r="GN202" i="16" s="1"/>
  <c r="D201" i="16"/>
  <c r="E203" i="16"/>
  <c r="GN203" i="16" s="1"/>
  <c r="GN204" i="16" s="1"/>
  <c r="D203" i="16"/>
  <c r="D205" i="16"/>
  <c r="E205" i="16"/>
  <c r="GN205" i="16" s="1"/>
  <c r="GN206" i="16" s="1"/>
  <c r="D209" i="16"/>
  <c r="E207" i="16"/>
  <c r="GN207" i="16" s="1"/>
  <c r="GN208" i="16" s="1"/>
  <c r="E209" i="16"/>
  <c r="GN209" i="16" s="1"/>
  <c r="GN210" i="16" s="1"/>
  <c r="D207" i="16"/>
  <c r="D211" i="16"/>
  <c r="E213" i="16"/>
  <c r="GN213" i="16" s="1"/>
  <c r="GN214" i="16" s="1"/>
  <c r="E211" i="16"/>
  <c r="GN211" i="16" s="1"/>
  <c r="GN212" i="16" s="1"/>
  <c r="D213" i="16"/>
  <c r="E215" i="16"/>
  <c r="GN215" i="16" s="1"/>
  <c r="GN216" i="16" s="1"/>
  <c r="D215" i="16"/>
  <c r="D217" i="16"/>
  <c r="E217" i="16"/>
  <c r="GN217" i="16" s="1"/>
  <c r="GN218" i="16" s="1"/>
  <c r="D219" i="16"/>
  <c r="E219" i="16"/>
  <c r="GN219" i="16" s="1"/>
  <c r="GN220" i="16" s="1"/>
  <c r="D221" i="16"/>
  <c r="E221" i="16"/>
  <c r="GN221" i="16" s="1"/>
  <c r="GN222" i="16" s="1"/>
  <c r="E223" i="16"/>
  <c r="GN223" i="16" s="1"/>
  <c r="GN224" i="16" s="1"/>
  <c r="E225" i="16"/>
  <c r="GN225" i="16" s="1"/>
  <c r="GN226" i="16" s="1"/>
  <c r="D223" i="16"/>
  <c r="D225" i="16"/>
  <c r="E227" i="16"/>
  <c r="GN227" i="16" s="1"/>
  <c r="GN228" i="16" s="1"/>
  <c r="D227" i="16"/>
  <c r="D229" i="16"/>
  <c r="E229" i="16"/>
  <c r="GN229" i="16" s="1"/>
  <c r="GN230" i="16" s="1"/>
  <c r="D231" i="16"/>
  <c r="E231" i="16"/>
  <c r="GN231" i="16" s="1"/>
  <c r="GN232" i="16" s="1"/>
  <c r="E233" i="16"/>
  <c r="GN233" i="16" s="1"/>
  <c r="GN234" i="16" s="1"/>
  <c r="D233" i="16"/>
  <c r="D235" i="16"/>
  <c r="E235" i="16"/>
  <c r="GN235" i="16" s="1"/>
  <c r="GN236" i="16" s="1"/>
  <c r="E237" i="16"/>
  <c r="GN237" i="16" s="1"/>
  <c r="GN238" i="16" s="1"/>
  <c r="D237" i="16"/>
  <c r="D241" i="16"/>
  <c r="E239" i="16"/>
  <c r="GN239" i="16" s="1"/>
  <c r="GN240" i="16" s="1"/>
  <c r="E241" i="16"/>
  <c r="GN241" i="16" s="1"/>
  <c r="GN242" i="16" s="1"/>
  <c r="D239" i="16"/>
  <c r="E243" i="16"/>
  <c r="GN243" i="16" s="1"/>
  <c r="GN244" i="16" s="1"/>
  <c r="D243" i="16"/>
  <c r="E245" i="16"/>
  <c r="GN245" i="16" s="1"/>
  <c r="GN246" i="16" s="1"/>
  <c r="D245" i="16"/>
  <c r="E247" i="16"/>
  <c r="GN247" i="16" s="1"/>
  <c r="GN248" i="16" s="1"/>
  <c r="D247" i="16"/>
  <c r="D251" i="16"/>
  <c r="D249" i="16"/>
  <c r="E249" i="16"/>
  <c r="GN249" i="16" s="1"/>
  <c r="GN250" i="16" s="1"/>
  <c r="E251" i="16"/>
  <c r="GN251" i="16" s="1"/>
  <c r="GN252" i="16" s="1"/>
  <c r="E253" i="16"/>
  <c r="GN253" i="16" s="1"/>
  <c r="GN254" i="16" s="1"/>
  <c r="D253" i="16"/>
  <c r="D255" i="16"/>
  <c r="E255" i="16"/>
  <c r="GN255" i="16" s="1"/>
  <c r="GN256" i="16" s="1"/>
  <c r="E257" i="16"/>
  <c r="GN257" i="16" s="1"/>
  <c r="GN258" i="16" s="1"/>
  <c r="D257" i="16"/>
  <c r="E259" i="16"/>
  <c r="GN259" i="16" s="1"/>
  <c r="GN260" i="16" s="1"/>
  <c r="D259" i="16"/>
  <c r="D261" i="16"/>
  <c r="E261" i="16"/>
  <c r="GN261" i="16" s="1"/>
  <c r="GN262" i="16" s="1"/>
  <c r="E263" i="16"/>
  <c r="GN263" i="16" s="1"/>
  <c r="GN264" i="16" s="1"/>
  <c r="D263" i="16"/>
  <c r="E265" i="16"/>
  <c r="GN265" i="16" s="1"/>
  <c r="GN266" i="16" s="1"/>
  <c r="D265" i="16"/>
  <c r="E267" i="16"/>
  <c r="GN267" i="16" s="1"/>
  <c r="GN268" i="16" s="1"/>
  <c r="D267" i="16"/>
  <c r="D269" i="16"/>
  <c r="E271" i="16"/>
  <c r="GN271" i="16" s="1"/>
  <c r="GN272" i="16" s="1"/>
  <c r="E269" i="16"/>
  <c r="GN269" i="16" s="1"/>
  <c r="GN270" i="16" s="1"/>
  <c r="E273" i="16"/>
  <c r="GN273" i="16" s="1"/>
  <c r="GN274" i="16" s="1"/>
  <c r="D271" i="16"/>
  <c r="D273" i="16"/>
  <c r="D277" i="16"/>
  <c r="E275" i="16"/>
  <c r="GN275" i="16" s="1"/>
  <c r="GN276" i="16" s="1"/>
  <c r="D275" i="16"/>
  <c r="E279" i="16"/>
  <c r="GN279" i="16" s="1"/>
  <c r="GN280" i="16" s="1"/>
  <c r="E277" i="16"/>
  <c r="GN277" i="16" s="1"/>
  <c r="GN278" i="16" s="1"/>
  <c r="D279" i="16"/>
  <c r="D281" i="16"/>
  <c r="E281" i="16"/>
  <c r="GN281" i="16" s="1"/>
  <c r="GN282" i="16" s="1"/>
  <c r="E283" i="16"/>
  <c r="GN283" i="16" s="1"/>
  <c r="GN284" i="16" s="1"/>
  <c r="D285" i="16"/>
  <c r="D283" i="16"/>
  <c r="E285" i="16"/>
  <c r="GN285" i="16" s="1"/>
  <c r="GN286" i="16" s="1"/>
  <c r="D287" i="16"/>
  <c r="E287" i="16"/>
  <c r="GN287" i="16" s="1"/>
  <c r="GN288" i="16" s="1"/>
  <c r="D289" i="16"/>
  <c r="D291" i="16"/>
  <c r="E289" i="16"/>
  <c r="GN289" i="16" s="1"/>
  <c r="GN290" i="16" s="1"/>
  <c r="E291" i="16"/>
  <c r="GN291" i="16" s="1"/>
  <c r="GN292" i="16" s="1"/>
  <c r="E293" i="16"/>
  <c r="GN293" i="16" s="1"/>
  <c r="GN294" i="16" s="1"/>
  <c r="D293" i="16"/>
  <c r="E295" i="16"/>
  <c r="GN295" i="16" s="1"/>
  <c r="GN296" i="16" s="1"/>
  <c r="D297" i="16"/>
  <c r="D295" i="16"/>
  <c r="E297" i="16"/>
  <c r="GN297" i="16" s="1"/>
  <c r="GN298" i="16" s="1"/>
  <c r="D299" i="16"/>
  <c r="E299" i="16"/>
  <c r="GN299" i="16" s="1"/>
  <c r="GN300" i="16" s="1"/>
  <c r="D301" i="16"/>
  <c r="E301" i="16"/>
  <c r="GN301" i="16" s="1"/>
  <c r="GN302" i="16" s="1"/>
  <c r="E303" i="16"/>
  <c r="GN303" i="16" s="1"/>
  <c r="GN304" i="16" s="1"/>
  <c r="D303" i="16"/>
  <c r="E305" i="16"/>
  <c r="GN305" i="16" s="1"/>
  <c r="GN306" i="16" s="1"/>
  <c r="D307" i="16"/>
  <c r="E307" i="16"/>
  <c r="GN307" i="16" s="1"/>
  <c r="GN308" i="16" s="1"/>
  <c r="D305" i="16"/>
  <c r="D309" i="16"/>
  <c r="E309" i="16"/>
  <c r="GN309" i="16" s="1"/>
  <c r="GN310" i="16" s="1"/>
  <c r="E311" i="16"/>
  <c r="GN311" i="16" s="1"/>
  <c r="GN312" i="16" s="1"/>
  <c r="D311" i="16"/>
  <c r="D313" i="16"/>
  <c r="E313" i="16"/>
  <c r="GN313" i="16" s="1"/>
  <c r="GN314" i="16" s="1"/>
  <c r="E315" i="16"/>
  <c r="GN315" i="16" s="1"/>
  <c r="GN316" i="16" s="1"/>
  <c r="D315" i="16"/>
  <c r="D317" i="16"/>
  <c r="D319" i="16"/>
  <c r="E317" i="16"/>
  <c r="GN317" i="16" s="1"/>
  <c r="GN318" i="16" s="1"/>
  <c r="E319" i="16"/>
  <c r="GN319" i="16" s="1"/>
  <c r="GN320" i="16" s="1"/>
  <c r="D321" i="16"/>
  <c r="E321" i="16"/>
  <c r="GN321" i="16" s="1"/>
  <c r="GN322" i="16" s="1"/>
  <c r="D323" i="16"/>
  <c r="E323" i="16"/>
  <c r="GN323" i="16" s="1"/>
  <c r="GN324" i="16" s="1"/>
  <c r="D325" i="16"/>
  <c r="E325" i="16"/>
  <c r="GN325" i="16" s="1"/>
  <c r="GN326" i="16" s="1"/>
  <c r="D327" i="16"/>
  <c r="E327" i="16"/>
  <c r="GN327" i="16" s="1"/>
  <c r="GN328" i="16" s="1"/>
  <c r="D329" i="16"/>
  <c r="E331" i="16"/>
  <c r="GN331" i="16" s="1"/>
  <c r="GN332" i="16" s="1"/>
  <c r="E329" i="16"/>
  <c r="GN329" i="16" s="1"/>
  <c r="GN330" i="16" s="1"/>
  <c r="D331" i="16"/>
  <c r="D333" i="16"/>
  <c r="E333" i="16"/>
  <c r="GN333" i="16" s="1"/>
  <c r="GN334" i="16" s="1"/>
  <c r="E337" i="16"/>
  <c r="GN337" i="16" s="1"/>
  <c r="GN338" i="16" s="1"/>
  <c r="D335" i="16"/>
  <c r="E335" i="16"/>
  <c r="GN335" i="16" s="1"/>
  <c r="GN336" i="16" s="1"/>
  <c r="D337" i="16"/>
  <c r="E339" i="16"/>
  <c r="GN339" i="16" s="1"/>
  <c r="GN340" i="16" s="1"/>
  <c r="D339" i="16"/>
  <c r="D341" i="16"/>
  <c r="E341" i="16"/>
  <c r="GN341" i="16" s="1"/>
  <c r="GN342" i="16" s="1"/>
  <c r="E343" i="16"/>
  <c r="GN343" i="16" s="1"/>
  <c r="GN344" i="16" s="1"/>
  <c r="D343" i="16"/>
  <c r="D345" i="16"/>
  <c r="D347" i="16"/>
  <c r="E345" i="16"/>
  <c r="GN345" i="16" s="1"/>
  <c r="GN346" i="16" s="1"/>
  <c r="E347" i="16"/>
  <c r="GN347" i="16" s="1"/>
  <c r="GN348" i="16" s="1"/>
  <c r="D349" i="16"/>
  <c r="E349" i="16"/>
  <c r="GN349" i="16" s="1"/>
  <c r="GN350" i="16" s="1"/>
  <c r="E351" i="16"/>
  <c r="GN351" i="16" s="1"/>
  <c r="GN352" i="16" s="1"/>
  <c r="D351" i="16"/>
  <c r="D355" i="16"/>
  <c r="D353" i="16"/>
  <c r="E353" i="16"/>
  <c r="GN353" i="16" s="1"/>
  <c r="GN354" i="16" s="1"/>
  <c r="E355" i="16"/>
  <c r="GN355" i="16" s="1"/>
  <c r="GN356" i="16" s="1"/>
  <c r="E357" i="16"/>
  <c r="GN357" i="16" s="1"/>
  <c r="GN358" i="16" s="1"/>
  <c r="D357" i="16"/>
  <c r="E359" i="16"/>
  <c r="GN359" i="16" s="1"/>
  <c r="GN360" i="16" s="1"/>
  <c r="E361" i="16"/>
  <c r="GN361" i="16" s="1"/>
  <c r="GN362" i="16" s="1"/>
  <c r="D359" i="16"/>
  <c r="D361" i="16"/>
  <c r="D363" i="16"/>
  <c r="E363" i="16"/>
  <c r="GN363" i="16" s="1"/>
  <c r="GN364" i="16" s="1"/>
  <c r="D365" i="16"/>
  <c r="E365" i="16"/>
  <c r="GN365" i="16" s="1"/>
  <c r="GN366" i="16" s="1"/>
  <c r="D367" i="16"/>
  <c r="E367" i="16"/>
  <c r="GN367" i="16" s="1"/>
  <c r="GN368" i="16" s="1"/>
  <c r="E369" i="16"/>
  <c r="GN369" i="16" s="1"/>
  <c r="GN370" i="16" s="1"/>
  <c r="D369" i="16"/>
  <c r="E371" i="16"/>
  <c r="GN371" i="16" s="1"/>
  <c r="GN372" i="16" s="1"/>
  <c r="D371" i="16"/>
  <c r="E373" i="16"/>
  <c r="GN373" i="16" s="1"/>
  <c r="GN374" i="16" s="1"/>
  <c r="D373" i="16"/>
  <c r="E375" i="16"/>
  <c r="GN375" i="16" s="1"/>
  <c r="GN376" i="16" s="1"/>
  <c r="D375" i="16"/>
  <c r="D377" i="16"/>
  <c r="E377" i="16"/>
  <c r="GN377" i="16" s="1"/>
  <c r="GN378" i="16" s="1"/>
  <c r="D379" i="16"/>
  <c r="E381" i="16"/>
  <c r="GN381" i="16" s="1"/>
  <c r="GN382" i="16" s="1"/>
  <c r="E379" i="16"/>
  <c r="GN379" i="16" s="1"/>
  <c r="GN380" i="16" s="1"/>
  <c r="D381" i="16"/>
  <c r="D383" i="16"/>
  <c r="E383" i="16"/>
  <c r="GN383" i="16" s="1"/>
  <c r="GN384" i="16" s="1"/>
  <c r="E385" i="16"/>
  <c r="GN385" i="16" s="1"/>
  <c r="GN386" i="16" s="1"/>
  <c r="D385" i="16"/>
  <c r="E387" i="16"/>
  <c r="GN387" i="16" s="1"/>
  <c r="GN388" i="16" s="1"/>
  <c r="D387" i="16"/>
  <c r="E389" i="16"/>
  <c r="GN389" i="16" s="1"/>
  <c r="GN390" i="16" s="1"/>
  <c r="D391" i="16"/>
  <c r="E391" i="16"/>
  <c r="GN391" i="16" s="1"/>
  <c r="GN392" i="16" s="1"/>
  <c r="D389" i="16"/>
  <c r="D393" i="16"/>
  <c r="E393" i="16"/>
  <c r="GN393" i="16" s="1"/>
  <c r="GN394" i="16" s="1"/>
  <c r="D397" i="16"/>
  <c r="D395" i="16"/>
  <c r="E395" i="16"/>
  <c r="GN395" i="16" s="1"/>
  <c r="GN396" i="16" s="1"/>
  <c r="E397" i="16"/>
  <c r="GN397" i="16" s="1"/>
  <c r="GN398" i="16" s="1"/>
  <c r="D399" i="16"/>
  <c r="E399" i="16"/>
  <c r="GN399" i="16" s="1"/>
  <c r="GN400" i="16" s="1"/>
  <c r="E401" i="16"/>
  <c r="GN401" i="16" s="1"/>
  <c r="GN402" i="16" s="1"/>
  <c r="D403" i="16"/>
  <c r="D401" i="16"/>
  <c r="E403" i="16"/>
  <c r="GN403" i="16" s="1"/>
  <c r="GN404" i="16" s="1"/>
  <c r="E405" i="16"/>
  <c r="GN405" i="16" s="1"/>
  <c r="GN406" i="16" s="1"/>
  <c r="D405" i="16"/>
  <c r="D407" i="16"/>
  <c r="E407" i="16"/>
  <c r="GN407" i="16" s="1"/>
  <c r="GN408" i="16" s="1"/>
  <c r="D409" i="16"/>
  <c r="E409" i="16"/>
  <c r="GN409" i="16" s="1"/>
  <c r="GN410" i="16" s="1"/>
  <c r="D411" i="16"/>
  <c r="D413" i="16"/>
  <c r="E413" i="16"/>
  <c r="GN413" i="16" s="1"/>
  <c r="GN414" i="16" s="1"/>
  <c r="E411" i="16"/>
  <c r="GN411" i="16" s="1"/>
  <c r="GN412" i="16" s="1"/>
  <c r="E415" i="16"/>
  <c r="GN415" i="16" s="1"/>
  <c r="GN416" i="16" s="1"/>
  <c r="D415" i="16"/>
  <c r="E417" i="16"/>
  <c r="GN417" i="16" s="1"/>
  <c r="GN418" i="16" s="1"/>
  <c r="D417" i="16"/>
  <c r="E419" i="16"/>
  <c r="GN419" i="16" s="1"/>
  <c r="GN420" i="16" s="1"/>
  <c r="D421" i="16"/>
  <c r="D419" i="16"/>
  <c r="E421" i="16"/>
  <c r="GN421" i="16" s="1"/>
  <c r="GN422" i="16" s="1"/>
  <c r="D423" i="16"/>
  <c r="E423" i="16"/>
  <c r="GN423" i="16" s="1"/>
  <c r="GN424" i="16" s="1"/>
  <c r="E425" i="16"/>
  <c r="GN425" i="16" s="1"/>
  <c r="GN426" i="16" s="1"/>
  <c r="D425" i="16"/>
  <c r="D427" i="16"/>
  <c r="E427" i="16"/>
  <c r="GN427" i="16" s="1"/>
  <c r="GN428" i="16" s="1"/>
  <c r="D429" i="16"/>
  <c r="E429" i="16"/>
  <c r="GN429" i="16" s="1"/>
  <c r="GN430" i="16" s="1"/>
  <c r="D431" i="16"/>
  <c r="E431" i="16"/>
  <c r="GN431" i="16" s="1"/>
  <c r="GN432" i="16" s="1"/>
  <c r="D433" i="16"/>
  <c r="E433" i="16"/>
  <c r="GN433" i="16" s="1"/>
  <c r="GN434" i="16" s="1"/>
  <c r="E435" i="16"/>
  <c r="GN435" i="16" s="1"/>
  <c r="GN436" i="16" s="1"/>
  <c r="D435" i="16"/>
  <c r="E439" i="16"/>
  <c r="GN439" i="16" s="1"/>
  <c r="GN440" i="16" s="1"/>
  <c r="D437" i="16"/>
  <c r="E437" i="16"/>
  <c r="GN437" i="16" s="1"/>
  <c r="GN438" i="16" s="1"/>
  <c r="D439" i="16"/>
  <c r="D441" i="16"/>
  <c r="E441" i="16"/>
  <c r="GN441" i="16" s="1"/>
  <c r="GN442" i="16" s="1"/>
  <c r="E445" i="16"/>
  <c r="GN445" i="16" s="1"/>
  <c r="GN446" i="16" s="1"/>
  <c r="D443" i="16"/>
  <c r="E443" i="16"/>
  <c r="GN443" i="16" s="1"/>
  <c r="GN444" i="16" s="1"/>
  <c r="D445" i="16"/>
  <c r="E447" i="16"/>
  <c r="GN447" i="16" s="1"/>
  <c r="GN448" i="16" s="1"/>
  <c r="D447" i="16"/>
  <c r="D449" i="16"/>
  <c r="E451" i="16"/>
  <c r="GN451" i="16" s="1"/>
  <c r="GN452" i="16" s="1"/>
  <c r="E449" i="16"/>
  <c r="GN449" i="16" s="1"/>
  <c r="GN450" i="16" s="1"/>
  <c r="E453" i="16"/>
  <c r="GN453" i="16" s="1"/>
  <c r="GN454" i="16" s="1"/>
  <c r="D451" i="16"/>
  <c r="D453" i="16"/>
  <c r="E455" i="16"/>
  <c r="GN455" i="16" s="1"/>
  <c r="GN456" i="16" s="1"/>
  <c r="E457" i="16"/>
  <c r="GN457" i="16" s="1"/>
  <c r="GN458" i="16" s="1"/>
  <c r="D455" i="16"/>
  <c r="D457" i="16"/>
  <c r="D459" i="16"/>
  <c r="E459" i="16"/>
  <c r="GN459" i="16" s="1"/>
  <c r="GN460" i="16" s="1"/>
  <c r="D461" i="16"/>
  <c r="E461" i="16"/>
  <c r="GN461" i="16" s="1"/>
  <c r="GN462" i="16" s="1"/>
  <c r="D463" i="16"/>
  <c r="E463" i="16"/>
  <c r="GN463" i="16" s="1"/>
  <c r="GN464" i="16" s="1"/>
  <c r="E465" i="16"/>
  <c r="GN465" i="16" s="1"/>
  <c r="GN466" i="16" s="1"/>
  <c r="D465" i="16"/>
  <c r="E467" i="16"/>
  <c r="GN467" i="16" s="1"/>
  <c r="GN468" i="16" s="1"/>
  <c r="D467" i="16"/>
  <c r="E469" i="16"/>
  <c r="GN469" i="16" s="1"/>
  <c r="GN470" i="16" s="1"/>
  <c r="D469" i="16"/>
  <c r="E471" i="16"/>
  <c r="GN471" i="16" s="1"/>
  <c r="GN472" i="16" s="1"/>
  <c r="D473" i="16"/>
  <c r="E473" i="16"/>
  <c r="GN473" i="16" s="1"/>
  <c r="GN474" i="16" s="1"/>
  <c r="D471" i="16"/>
  <c r="D475" i="16"/>
  <c r="E475" i="16"/>
  <c r="GN475" i="16" s="1"/>
  <c r="GN476" i="16" s="1"/>
  <c r="E477" i="16"/>
  <c r="GN477" i="16" s="1"/>
  <c r="GN478" i="16" s="1"/>
  <c r="D477" i="16"/>
  <c r="E479" i="16"/>
  <c r="GN479" i="16" s="1"/>
  <c r="GN480" i="16" s="1"/>
  <c r="D479" i="16"/>
  <c r="D481" i="16"/>
  <c r="E481" i="16"/>
  <c r="GN481" i="16" s="1"/>
  <c r="GN482" i="16" s="1"/>
  <c r="E483" i="16"/>
  <c r="GN483" i="16" s="1"/>
  <c r="GN484" i="16" s="1"/>
  <c r="D483" i="16"/>
  <c r="D485" i="16"/>
  <c r="E485" i="16"/>
  <c r="GN485" i="16" s="1"/>
  <c r="GN486" i="16" s="1"/>
  <c r="E487" i="16"/>
  <c r="GN487" i="16" s="1"/>
  <c r="GN488" i="16" s="1"/>
  <c r="D487" i="16"/>
  <c r="D491" i="16"/>
  <c r="D489" i="16"/>
  <c r="E489" i="16"/>
  <c r="GN489" i="16" s="1"/>
  <c r="GN490" i="16" s="1"/>
  <c r="E491" i="16"/>
  <c r="GN491" i="16" s="1"/>
  <c r="GN492" i="16" s="1"/>
  <c r="D493" i="16"/>
  <c r="E493" i="16"/>
  <c r="GN493" i="16" s="1"/>
  <c r="GN494" i="16" s="1"/>
  <c r="E495" i="16"/>
  <c r="GN495" i="16" s="1"/>
  <c r="GN496" i="16" s="1"/>
  <c r="D495" i="16"/>
  <c r="E497" i="16"/>
  <c r="GN497" i="16" s="1"/>
  <c r="GN498" i="16" s="1"/>
  <c r="D497" i="16"/>
  <c r="D499" i="16"/>
  <c r="E499" i="16"/>
  <c r="GN499" i="16" s="1"/>
  <c r="GN500" i="16" s="1"/>
  <c r="E501" i="16"/>
  <c r="GN501" i="16" s="1"/>
  <c r="GN502" i="16" s="1"/>
  <c r="D501" i="16"/>
  <c r="E503" i="16"/>
  <c r="GN503" i="16" s="1"/>
  <c r="GN504" i="16" s="1"/>
  <c r="D503" i="16"/>
  <c r="E505" i="16"/>
  <c r="GN505" i="16" s="1"/>
  <c r="GN506" i="16" s="1"/>
  <c r="D507" i="16"/>
  <c r="D505" i="16"/>
  <c r="E507" i="16"/>
  <c r="GN507" i="16" s="1"/>
  <c r="GN508" i="16" s="1"/>
  <c r="D509" i="16"/>
  <c r="E509" i="16"/>
  <c r="GN509" i="16" s="1"/>
  <c r="GN510" i="16" s="1"/>
  <c r="D511" i="16"/>
  <c r="E511" i="16"/>
  <c r="GN511" i="16" s="1"/>
  <c r="GN512" i="16" s="1"/>
  <c r="E513" i="16"/>
  <c r="GN513" i="16" s="1"/>
  <c r="GN514" i="16" s="1"/>
  <c r="D513" i="16"/>
  <c r="D515" i="16"/>
  <c r="E517" i="16"/>
  <c r="GN517" i="16" s="1"/>
  <c r="GN518" i="16" s="1"/>
  <c r="E515" i="16"/>
  <c r="GN515" i="16" s="1"/>
  <c r="GN516" i="16" s="1"/>
  <c r="E519" i="16"/>
  <c r="GN519" i="16" s="1"/>
  <c r="GN520" i="16" s="1"/>
  <c r="D517" i="16"/>
  <c r="D519" i="16"/>
  <c r="D521" i="16"/>
  <c r="E521" i="16"/>
  <c r="GN521" i="16" s="1"/>
  <c r="GN522" i="16" s="1"/>
  <c r="D523" i="16"/>
  <c r="E523" i="16"/>
  <c r="GN523" i="16" s="1"/>
  <c r="GN524" i="16" s="1"/>
  <c r="D525" i="16"/>
  <c r="E525" i="16"/>
  <c r="GN525" i="16" s="1"/>
  <c r="GN526" i="16" s="1"/>
  <c r="E527" i="16"/>
  <c r="GN527" i="16" s="1"/>
  <c r="GN528" i="16" s="1"/>
  <c r="D527" i="16"/>
  <c r="D529" i="16"/>
  <c r="E529" i="16"/>
  <c r="GN529" i="16" s="1"/>
  <c r="GN530" i="16" s="1"/>
  <c r="E531" i="16"/>
  <c r="GN531" i="16" s="1"/>
  <c r="GN532" i="16" s="1"/>
  <c r="D531" i="16"/>
  <c r="E533" i="16"/>
  <c r="GN533" i="16" s="1"/>
  <c r="GN534" i="16" s="1"/>
  <c r="D533" i="16"/>
  <c r="D535" i="16"/>
  <c r="E535" i="16"/>
  <c r="GN535" i="16" s="1"/>
  <c r="GN536" i="16" s="1"/>
  <c r="E537" i="16"/>
  <c r="GN537" i="16" s="1"/>
  <c r="GN538" i="16" s="1"/>
  <c r="D537" i="16"/>
  <c r="E539" i="16"/>
  <c r="GN539" i="16" s="1"/>
  <c r="GN540" i="16" s="1"/>
  <c r="D539" i="16"/>
  <c r="E541" i="16"/>
  <c r="GN541" i="16" s="1"/>
  <c r="GN542" i="16" s="1"/>
  <c r="D541" i="16"/>
  <c r="D543" i="16"/>
  <c r="E543" i="16"/>
  <c r="GN543" i="16" s="1"/>
  <c r="GN544" i="16" s="1"/>
  <c r="E545" i="16"/>
  <c r="GN545" i="16" s="1"/>
  <c r="GN546" i="16" s="1"/>
  <c r="D545" i="16"/>
  <c r="E547" i="16"/>
  <c r="GN547" i="16" s="1"/>
  <c r="GN548" i="16" s="1"/>
  <c r="D547" i="16"/>
  <c r="E549" i="16"/>
  <c r="GN549" i="16" s="1"/>
  <c r="GN550" i="16" s="1"/>
  <c r="D549" i="16"/>
  <c r="D553" i="16"/>
  <c r="E551" i="16"/>
  <c r="GN551" i="16" s="1"/>
  <c r="GN552" i="16" s="1"/>
  <c r="D551" i="16"/>
  <c r="E553" i="16"/>
  <c r="GN553" i="16" s="1"/>
  <c r="GN554" i="16" s="1"/>
  <c r="D555" i="16"/>
  <c r="E555" i="16"/>
  <c r="GN555" i="16" s="1"/>
  <c r="GN556" i="16" s="1"/>
  <c r="D557" i="16"/>
  <c r="E557" i="16"/>
  <c r="GN557" i="16" s="1"/>
  <c r="GN558" i="16" s="1"/>
  <c r="E559" i="16"/>
  <c r="GN559" i="16" s="1"/>
  <c r="GN560" i="16" s="1"/>
  <c r="D559" i="16"/>
  <c r="E563" i="16"/>
  <c r="GN563" i="16" s="1"/>
  <c r="GN564" i="16" s="1"/>
  <c r="E561" i="16"/>
  <c r="GN561" i="16" s="1"/>
  <c r="GN562" i="16" s="1"/>
  <c r="D561" i="16"/>
  <c r="D563" i="16"/>
  <c r="D565" i="16"/>
  <c r="E565" i="16"/>
  <c r="GN565" i="16" s="1"/>
  <c r="GN566" i="16" s="1"/>
  <c r="D567" i="16"/>
  <c r="E567" i="16"/>
  <c r="GN567" i="16" s="1"/>
  <c r="GN568" i="16" s="1"/>
  <c r="D569" i="16"/>
  <c r="E569" i="16"/>
  <c r="GN569" i="16" s="1"/>
  <c r="GN570" i="16" s="1"/>
  <c r="E571" i="16"/>
  <c r="GN571" i="16" s="1"/>
  <c r="GN572" i="16" s="1"/>
  <c r="D571" i="16"/>
  <c r="E573" i="16"/>
  <c r="GN573" i="16" s="1"/>
  <c r="GN574" i="16" s="1"/>
  <c r="D573" i="16"/>
  <c r="D575" i="16"/>
  <c r="E575" i="16"/>
  <c r="GN575" i="16" s="1"/>
  <c r="GN576" i="16" s="1"/>
  <c r="E577" i="16"/>
  <c r="GN577" i="16" s="1"/>
  <c r="GN578" i="16" s="1"/>
  <c r="D577" i="16"/>
  <c r="D579" i="16"/>
  <c r="E581" i="16"/>
  <c r="GN581" i="16" s="1"/>
  <c r="GN582" i="16" s="1"/>
  <c r="D581" i="16"/>
  <c r="E579" i="16"/>
  <c r="GN579" i="16" s="1"/>
  <c r="GN580" i="16" s="1"/>
  <c r="D583" i="16"/>
  <c r="E583" i="16"/>
  <c r="GN583" i="16" s="1"/>
  <c r="GN584" i="16" s="1"/>
  <c r="E587" i="16"/>
  <c r="GN587" i="16" s="1"/>
  <c r="GN588" i="16" s="1"/>
  <c r="E585" i="16"/>
  <c r="GN585" i="16" s="1"/>
  <c r="GN586" i="16" s="1"/>
  <c r="D585" i="16"/>
  <c r="D587" i="16"/>
  <c r="E589" i="16"/>
  <c r="GN589" i="16" s="1"/>
  <c r="GN590" i="16" s="1"/>
  <c r="D589" i="16"/>
  <c r="E591" i="16"/>
  <c r="GN591" i="16" s="1"/>
  <c r="GN592" i="16" s="1"/>
  <c r="D591" i="16"/>
  <c r="E595" i="16"/>
  <c r="GN595" i="16" s="1"/>
  <c r="GN596" i="16" s="1"/>
  <c r="D593" i="16"/>
  <c r="E593" i="16"/>
  <c r="GN593" i="16" s="1"/>
  <c r="GN594" i="16" s="1"/>
  <c r="D595" i="16"/>
  <c r="D597" i="16"/>
  <c r="E597" i="16"/>
  <c r="GN597" i="16" s="1"/>
  <c r="GN598" i="16" s="1"/>
  <c r="E599" i="16"/>
  <c r="GN599" i="16" s="1"/>
  <c r="GN600" i="16" s="1"/>
  <c r="D599" i="16"/>
  <c r="E601" i="16"/>
  <c r="GN601" i="16" s="1"/>
  <c r="GN602" i="16" s="1"/>
  <c r="E603" i="16"/>
  <c r="GN603" i="16" s="1"/>
  <c r="GN604" i="16" s="1"/>
  <c r="D601" i="16"/>
  <c r="D603" i="16"/>
  <c r="D605" i="16"/>
  <c r="C175" i="16"/>
  <c r="C157" i="16"/>
  <c r="C193" i="16"/>
  <c r="C159" i="16"/>
  <c r="C141" i="16"/>
  <c r="C183" i="16"/>
  <c r="C165" i="16"/>
  <c r="C147" i="16"/>
  <c r="C169" i="16"/>
  <c r="C177" i="16"/>
  <c r="C143" i="16"/>
  <c r="C125" i="16"/>
  <c r="C167" i="16"/>
  <c r="C149" i="16"/>
  <c r="C131" i="16"/>
  <c r="C151" i="16"/>
  <c r="C161" i="16"/>
  <c r="C127" i="16"/>
  <c r="C133" i="16"/>
  <c r="C145" i="16"/>
  <c r="C187" i="16"/>
  <c r="C153" i="16"/>
  <c r="C135" i="16"/>
  <c r="C163" i="16"/>
  <c r="C129" i="16"/>
  <c r="C171" i="16"/>
  <c r="C137" i="16"/>
  <c r="C119" i="16"/>
  <c r="C189" i="16"/>
  <c r="C155" i="16"/>
  <c r="C121" i="16"/>
  <c r="E605" i="16"/>
  <c r="GN605" i="16" s="1"/>
  <c r="GN606" i="16" s="1"/>
  <c r="C195" i="16"/>
  <c r="C191" i="16"/>
  <c r="C173" i="16"/>
  <c r="C139" i="16"/>
  <c r="C185" i="16"/>
  <c r="C179" i="16"/>
  <c r="C123" i="16"/>
  <c r="C181" i="16"/>
  <c r="C603" i="16"/>
  <c r="C632" i="22" s="1"/>
  <c r="C601" i="16"/>
  <c r="C630" i="22" s="1"/>
  <c r="C599" i="16"/>
  <c r="C628" i="22" s="1"/>
  <c r="C593" i="16"/>
  <c r="C622" i="22" s="1"/>
  <c r="C597" i="16"/>
  <c r="C626" i="22" s="1"/>
  <c r="C591" i="16"/>
  <c r="C620" i="22" s="1"/>
  <c r="C595" i="16"/>
  <c r="C624" i="22" s="1"/>
  <c r="C589" i="16"/>
  <c r="C618" i="22" s="1"/>
  <c r="C577" i="16"/>
  <c r="C606" i="22" s="1"/>
  <c r="C583" i="16"/>
  <c r="C612" i="22" s="1"/>
  <c r="C587" i="16"/>
  <c r="C616" i="22" s="1"/>
  <c r="C585" i="16"/>
  <c r="C614" i="22" s="1"/>
  <c r="C579" i="16"/>
  <c r="C608" i="22" s="1"/>
  <c r="C581" i="16"/>
  <c r="C610" i="22" s="1"/>
  <c r="C551" i="16"/>
  <c r="C531" i="16"/>
  <c r="C533" i="16"/>
  <c r="C529" i="16"/>
  <c r="C543" i="16"/>
  <c r="C545" i="16"/>
  <c r="C561" i="16"/>
  <c r="C563" i="16"/>
  <c r="C541" i="16"/>
  <c r="C521" i="16"/>
  <c r="C523" i="16"/>
  <c r="C519" i="16"/>
  <c r="C537" i="16"/>
  <c r="C517" i="16"/>
  <c r="C567" i="16"/>
  <c r="C573" i="16"/>
  <c r="C535" i="16"/>
  <c r="C549" i="16"/>
  <c r="C547" i="16"/>
  <c r="C527" i="16"/>
  <c r="C575" i="16"/>
  <c r="C559" i="16"/>
  <c r="C565" i="16"/>
  <c r="C525" i="16"/>
  <c r="C539" i="16"/>
  <c r="C553" i="16"/>
  <c r="C555" i="16"/>
  <c r="C569" i="16"/>
  <c r="C571" i="16"/>
  <c r="C557" i="16"/>
  <c r="C509" i="16"/>
  <c r="C507" i="16"/>
  <c r="C511" i="16"/>
  <c r="C513" i="16"/>
  <c r="C605" i="16"/>
  <c r="C515" i="16"/>
  <c r="C503" i="16"/>
  <c r="C501" i="16"/>
  <c r="C461" i="16"/>
  <c r="C493" i="16"/>
  <c r="C479" i="16"/>
  <c r="C497" i="16"/>
  <c r="C459" i="16"/>
  <c r="C465" i="16"/>
  <c r="C463" i="16"/>
  <c r="C477" i="16"/>
  <c r="C495" i="16"/>
  <c r="C489" i="16"/>
  <c r="C475" i="16"/>
  <c r="C499" i="16"/>
  <c r="C491" i="16"/>
  <c r="C485" i="16"/>
  <c r="C481" i="16"/>
  <c r="C473" i="16"/>
  <c r="C483" i="16"/>
  <c r="C487" i="16"/>
  <c r="C453" i="16"/>
  <c r="C235" i="16"/>
  <c r="B124" i="25"/>
  <c r="C215" i="16"/>
  <c r="B128" i="25"/>
  <c r="C223" i="16"/>
  <c r="B136" i="25"/>
  <c r="C239" i="16"/>
  <c r="B140" i="25"/>
  <c r="C247" i="16"/>
  <c r="B148" i="25"/>
  <c r="C263" i="16"/>
  <c r="B152" i="25"/>
  <c r="C271" i="16"/>
  <c r="B156" i="25"/>
  <c r="C279" i="16"/>
  <c r="B164" i="25"/>
  <c r="C295" i="16"/>
  <c r="B168" i="25"/>
  <c r="C303" i="16"/>
  <c r="B176" i="25"/>
  <c r="C319" i="16"/>
  <c r="B180" i="25"/>
  <c r="C327" i="16"/>
  <c r="B188" i="25"/>
  <c r="C343" i="16"/>
  <c r="B196" i="25"/>
  <c r="C359" i="16"/>
  <c r="B200" i="25"/>
  <c r="C367" i="16"/>
  <c r="B115" i="25"/>
  <c r="C197" i="16"/>
  <c r="B119" i="25"/>
  <c r="C205" i="16"/>
  <c r="B123" i="25"/>
  <c r="C213" i="16"/>
  <c r="B127" i="25"/>
  <c r="C221" i="16"/>
  <c r="B131" i="25"/>
  <c r="C229" i="16"/>
  <c r="B135" i="25"/>
  <c r="C237" i="16"/>
  <c r="B139" i="25"/>
  <c r="C245" i="16"/>
  <c r="B143" i="25"/>
  <c r="C253" i="16"/>
  <c r="B147" i="25"/>
  <c r="C261" i="16"/>
  <c r="B151" i="25"/>
  <c r="C269" i="16"/>
  <c r="B155" i="25"/>
  <c r="C277" i="16"/>
  <c r="B159" i="25"/>
  <c r="C285" i="16"/>
  <c r="B163" i="25"/>
  <c r="C293" i="16"/>
  <c r="B167" i="25"/>
  <c r="C301" i="16"/>
  <c r="B171" i="25"/>
  <c r="C309" i="16"/>
  <c r="B175" i="25"/>
  <c r="C317" i="16"/>
  <c r="B179" i="25"/>
  <c r="C325" i="16"/>
  <c r="B183" i="25"/>
  <c r="C333" i="16"/>
  <c r="B187" i="25"/>
  <c r="C341" i="16"/>
  <c r="B191" i="25"/>
  <c r="C349" i="16"/>
  <c r="B195" i="25"/>
  <c r="C357" i="16"/>
  <c r="B199" i="25"/>
  <c r="C365" i="16"/>
  <c r="B203" i="25"/>
  <c r="C373" i="16"/>
  <c r="B207" i="25"/>
  <c r="C381" i="16"/>
  <c r="B211" i="25"/>
  <c r="C389" i="16"/>
  <c r="B215" i="25"/>
  <c r="C397" i="16"/>
  <c r="B219" i="25"/>
  <c r="C405" i="16"/>
  <c r="B223" i="25"/>
  <c r="C413" i="16"/>
  <c r="B227" i="25"/>
  <c r="C421" i="16"/>
  <c r="B231" i="25"/>
  <c r="C429" i="16"/>
  <c r="B235" i="25"/>
  <c r="C437" i="16"/>
  <c r="B239" i="25"/>
  <c r="C445" i="16"/>
  <c r="B251" i="25"/>
  <c r="C469" i="16"/>
  <c r="B120" i="25"/>
  <c r="C207" i="16"/>
  <c r="B144" i="25"/>
  <c r="C255" i="16"/>
  <c r="B160" i="25"/>
  <c r="C287" i="16"/>
  <c r="B184" i="25"/>
  <c r="C335" i="16"/>
  <c r="B192" i="25"/>
  <c r="C351" i="16"/>
  <c r="B208" i="25"/>
  <c r="C383" i="16"/>
  <c r="B212" i="25"/>
  <c r="C391" i="16"/>
  <c r="B216" i="25"/>
  <c r="C399" i="16"/>
  <c r="B220" i="25"/>
  <c r="C407" i="16"/>
  <c r="B224" i="25"/>
  <c r="C415" i="16"/>
  <c r="B232" i="25"/>
  <c r="C431" i="16"/>
  <c r="B240" i="25"/>
  <c r="C447" i="16"/>
  <c r="B118" i="25"/>
  <c r="C203" i="16"/>
  <c r="B122" i="25"/>
  <c r="C211" i="16"/>
  <c r="B126" i="25"/>
  <c r="C219" i="16"/>
  <c r="B130" i="25"/>
  <c r="C227" i="16"/>
  <c r="B138" i="25"/>
  <c r="C243" i="16"/>
  <c r="B142" i="25"/>
  <c r="C251" i="16"/>
  <c r="B146" i="25"/>
  <c r="C259" i="16"/>
  <c r="B150" i="25"/>
  <c r="C267" i="16"/>
  <c r="B154" i="25"/>
  <c r="C275" i="16"/>
  <c r="B158" i="25"/>
  <c r="C283" i="16"/>
  <c r="B162" i="25"/>
  <c r="C291" i="16"/>
  <c r="B166" i="25"/>
  <c r="C299" i="16"/>
  <c r="B170" i="25"/>
  <c r="C307" i="16"/>
  <c r="B174" i="25"/>
  <c r="C315" i="16"/>
  <c r="B178" i="25"/>
  <c r="C323" i="16"/>
  <c r="B182" i="25"/>
  <c r="C331" i="16"/>
  <c r="B186" i="25"/>
  <c r="C339" i="16"/>
  <c r="B190" i="25"/>
  <c r="C347" i="16"/>
  <c r="B194" i="25"/>
  <c r="C355" i="16"/>
  <c r="B198" i="25"/>
  <c r="C363" i="16"/>
  <c r="B202" i="25"/>
  <c r="C371" i="16"/>
  <c r="B206" i="25"/>
  <c r="C379" i="16"/>
  <c r="B210" i="25"/>
  <c r="C387" i="16"/>
  <c r="B214" i="25"/>
  <c r="C395" i="16"/>
  <c r="B218" i="25"/>
  <c r="C403" i="16"/>
  <c r="B222" i="25"/>
  <c r="C411" i="16"/>
  <c r="B226" i="25"/>
  <c r="C419" i="16"/>
  <c r="B230" i="25"/>
  <c r="C427" i="16"/>
  <c r="B234" i="25"/>
  <c r="C435" i="16"/>
  <c r="B238" i="25"/>
  <c r="C443" i="16"/>
  <c r="B242" i="25"/>
  <c r="C451" i="16"/>
  <c r="B250" i="25"/>
  <c r="C467" i="16"/>
  <c r="B116" i="25"/>
  <c r="C199" i="16"/>
  <c r="B132" i="25"/>
  <c r="C231" i="16"/>
  <c r="B172" i="25"/>
  <c r="C311" i="16"/>
  <c r="B204" i="25"/>
  <c r="C375" i="16"/>
  <c r="B228" i="25"/>
  <c r="C423" i="16"/>
  <c r="B236" i="25"/>
  <c r="C439" i="16"/>
  <c r="B252" i="25"/>
  <c r="C471" i="16"/>
  <c r="B117" i="25"/>
  <c r="C201" i="16"/>
  <c r="B121" i="25"/>
  <c r="C209" i="16"/>
  <c r="B125" i="25"/>
  <c r="C217" i="16"/>
  <c r="B129" i="25"/>
  <c r="C225" i="16"/>
  <c r="B133" i="25"/>
  <c r="C233" i="16"/>
  <c r="B137" i="25"/>
  <c r="C241" i="16"/>
  <c r="B141" i="25"/>
  <c r="C249" i="16"/>
  <c r="B145" i="25"/>
  <c r="C257" i="16"/>
  <c r="B149" i="25"/>
  <c r="C265" i="16"/>
  <c r="B153" i="25"/>
  <c r="C273" i="16"/>
  <c r="B157" i="25"/>
  <c r="C281" i="16"/>
  <c r="B161" i="25"/>
  <c r="C289" i="16"/>
  <c r="B165" i="25"/>
  <c r="C297" i="16"/>
  <c r="B169" i="25"/>
  <c r="C305" i="16"/>
  <c r="B173" i="25"/>
  <c r="C313" i="16"/>
  <c r="B177" i="25"/>
  <c r="C321" i="16"/>
  <c r="B181" i="25"/>
  <c r="C329" i="16"/>
  <c r="B185" i="25"/>
  <c r="C337" i="16"/>
  <c r="B189" i="25"/>
  <c r="C345" i="16"/>
  <c r="B193" i="25"/>
  <c r="C353" i="16"/>
  <c r="B197" i="25"/>
  <c r="C361" i="16"/>
  <c r="B201" i="25"/>
  <c r="C369" i="16"/>
  <c r="B205" i="25"/>
  <c r="C377" i="16"/>
  <c r="B209" i="25"/>
  <c r="C385" i="16"/>
  <c r="B213" i="25"/>
  <c r="C393" i="16"/>
  <c r="B217" i="25"/>
  <c r="C401" i="16"/>
  <c r="B221" i="25"/>
  <c r="C409" i="16"/>
  <c r="B225" i="25"/>
  <c r="C417" i="16"/>
  <c r="B229" i="25"/>
  <c r="C425" i="16"/>
  <c r="B233" i="25"/>
  <c r="C433" i="16"/>
  <c r="B237" i="25"/>
  <c r="C441" i="16"/>
  <c r="B241" i="25"/>
  <c r="C449" i="16"/>
  <c r="B269" i="25"/>
  <c r="C505" i="16"/>
  <c r="CA317" i="25"/>
  <c r="CA318" i="25"/>
  <c r="CA316" i="25"/>
  <c r="CA312" i="25"/>
  <c r="CA313" i="25"/>
  <c r="CA315" i="25"/>
  <c r="CA314" i="25"/>
  <c r="CA311" i="25"/>
  <c r="CA307" i="25"/>
  <c r="CA305" i="25"/>
  <c r="CA308" i="25"/>
  <c r="CA306" i="25"/>
  <c r="CA310" i="25"/>
  <c r="CA309" i="25"/>
  <c r="CA302" i="25"/>
  <c r="CA287" i="25"/>
  <c r="CA277" i="25"/>
  <c r="CA284" i="25"/>
  <c r="CA301" i="25"/>
  <c r="CA296" i="25"/>
  <c r="CA294" i="25"/>
  <c r="CA283" i="25"/>
  <c r="CA293" i="25"/>
  <c r="CA303" i="25"/>
  <c r="CA280" i="25"/>
  <c r="CA298" i="25"/>
  <c r="CA289" i="25"/>
  <c r="CA278" i="25"/>
  <c r="CA275" i="25"/>
  <c r="CA300" i="25"/>
  <c r="CA288" i="25"/>
  <c r="CA276" i="25"/>
  <c r="CA285" i="25"/>
  <c r="CA295" i="25"/>
  <c r="CA292" i="25"/>
  <c r="CA281" i="25"/>
  <c r="CA304" i="25"/>
  <c r="CA299" i="25"/>
  <c r="CA290" i="25"/>
  <c r="CA279" i="25"/>
  <c r="CA286" i="25"/>
  <c r="CA282" i="25"/>
  <c r="CA297" i="25"/>
  <c r="CA291" i="25"/>
  <c r="CA319" i="25"/>
  <c r="CA271" i="25"/>
  <c r="CA267" i="25"/>
  <c r="CA263" i="25"/>
  <c r="CA259" i="25"/>
  <c r="CA255" i="25"/>
  <c r="CA274" i="25"/>
  <c r="CA270" i="25"/>
  <c r="CA266" i="25"/>
  <c r="CA262" i="25"/>
  <c r="CA258" i="25"/>
  <c r="CA254" i="25"/>
  <c r="CA273" i="25"/>
  <c r="CA269" i="25"/>
  <c r="CA265" i="25"/>
  <c r="CA261" i="25"/>
  <c r="CA257" i="25"/>
  <c r="CA272" i="25"/>
  <c r="CA268" i="25"/>
  <c r="CA264" i="25"/>
  <c r="CA260" i="25"/>
  <c r="CA256" i="25"/>
  <c r="CA246" i="25"/>
  <c r="CA249" i="25"/>
  <c r="CA248" i="25"/>
  <c r="CA253" i="25"/>
  <c r="CA247" i="25"/>
  <c r="CA91" i="25"/>
  <c r="CA92" i="25"/>
  <c r="CA93" i="25"/>
  <c r="CA94" i="25"/>
  <c r="CA95" i="25"/>
  <c r="CA96" i="25"/>
  <c r="CA97" i="25"/>
  <c r="CA98" i="25"/>
  <c r="CA99" i="25"/>
  <c r="CA100" i="25"/>
  <c r="CA101" i="25"/>
  <c r="CA102" i="25"/>
  <c r="CA103" i="25"/>
  <c r="CA104" i="25"/>
  <c r="CA105" i="25"/>
  <c r="CA106" i="25"/>
  <c r="CA107" i="25"/>
  <c r="CA108" i="25"/>
  <c r="CA109" i="25"/>
  <c r="CA110" i="25"/>
  <c r="CA111" i="25"/>
  <c r="CA112" i="25"/>
  <c r="CA113" i="25"/>
  <c r="CA114" i="25"/>
  <c r="CA115" i="25"/>
  <c r="CA116" i="25"/>
  <c r="CA117" i="25"/>
  <c r="CA118" i="25"/>
  <c r="CA119" i="25"/>
  <c r="CA120" i="25"/>
  <c r="CA121" i="25"/>
  <c r="CA122" i="25"/>
  <c r="CA123" i="25"/>
  <c r="CA124" i="25"/>
  <c r="CA125" i="25"/>
  <c r="CA126" i="25"/>
  <c r="CA127" i="25"/>
  <c r="CA128" i="25"/>
  <c r="CA129" i="25"/>
  <c r="CA130" i="25"/>
  <c r="CA131" i="25"/>
  <c r="CA132" i="25"/>
  <c r="CA133" i="25"/>
  <c r="CA134" i="25"/>
  <c r="CA135" i="25"/>
  <c r="CA136" i="25"/>
  <c r="CA137" i="25"/>
  <c r="CA138" i="25"/>
  <c r="CA139" i="25"/>
  <c r="CA140" i="25"/>
  <c r="CA141" i="25"/>
  <c r="CA142" i="25"/>
  <c r="CA143" i="25"/>
  <c r="CA144" i="25"/>
  <c r="CA145" i="25"/>
  <c r="CA146" i="25"/>
  <c r="CA147" i="25"/>
  <c r="CA148" i="25"/>
  <c r="CA149" i="25"/>
  <c r="CA150" i="25"/>
  <c r="CA151" i="25"/>
  <c r="CA152" i="25"/>
  <c r="CA153" i="25"/>
  <c r="CA154" i="25"/>
  <c r="CA155" i="25"/>
  <c r="CA156" i="25"/>
  <c r="CA157" i="25"/>
  <c r="CA158" i="25"/>
  <c r="CA159" i="25"/>
  <c r="CA160" i="25"/>
  <c r="CA161" i="25"/>
  <c r="CA162" i="25"/>
  <c r="CA163" i="25"/>
  <c r="CA76" i="25"/>
  <c r="CA77" i="25"/>
  <c r="CA78" i="25"/>
  <c r="CA79" i="25"/>
  <c r="CA80" i="25"/>
  <c r="CA81" i="25"/>
  <c r="CA82" i="25"/>
  <c r="CA83" i="25"/>
  <c r="CA84" i="25"/>
  <c r="CA85" i="25"/>
  <c r="CA86" i="25"/>
  <c r="CA87" i="25"/>
  <c r="CA88" i="25"/>
  <c r="CA89" i="25"/>
  <c r="CA90" i="25"/>
  <c r="CA164" i="25"/>
  <c r="CA165" i="25"/>
  <c r="CA166" i="25"/>
  <c r="CA167" i="25"/>
  <c r="CA168" i="25"/>
  <c r="CA169" i="25"/>
  <c r="CA170" i="25"/>
  <c r="CA171" i="25"/>
  <c r="CA172" i="25"/>
  <c r="CA173" i="25"/>
  <c r="CA174" i="25"/>
  <c r="CA175" i="25"/>
  <c r="CA176" i="25"/>
  <c r="CA177" i="25"/>
  <c r="CA178" i="25"/>
  <c r="CA179" i="25"/>
  <c r="CA180" i="25"/>
  <c r="CA181" i="25"/>
  <c r="CA182" i="25"/>
  <c r="CA183" i="25"/>
  <c r="CA184" i="25"/>
  <c r="CA185" i="25"/>
  <c r="CA186" i="25"/>
  <c r="CA187" i="25"/>
  <c r="CA188" i="25"/>
  <c r="CA189" i="25"/>
  <c r="CA190" i="25"/>
  <c r="CA191" i="25"/>
  <c r="CA192" i="25"/>
  <c r="CA193" i="25"/>
  <c r="CA194" i="25"/>
  <c r="CA195" i="25"/>
  <c r="CA196" i="25"/>
  <c r="CA197" i="25"/>
  <c r="CA198" i="25"/>
  <c r="CA199" i="25"/>
  <c r="CA200" i="25"/>
  <c r="CA201" i="25"/>
  <c r="CA202" i="25"/>
  <c r="CA203" i="25"/>
  <c r="CA204" i="25"/>
  <c r="CA205" i="25"/>
  <c r="CA206" i="25"/>
  <c r="CA207" i="25"/>
  <c r="CA208" i="25"/>
  <c r="CA209" i="25"/>
  <c r="CA210" i="25"/>
  <c r="CA211" i="25"/>
  <c r="CA212" i="25"/>
  <c r="CA213" i="25"/>
  <c r="CA214" i="25"/>
  <c r="CA215" i="25"/>
  <c r="CA216" i="25"/>
  <c r="CA217" i="25"/>
  <c r="CA218" i="25"/>
  <c r="CA219" i="25"/>
  <c r="CA220" i="25"/>
  <c r="CA221" i="25"/>
  <c r="CA222" i="25"/>
  <c r="CA223" i="25"/>
  <c r="CA224" i="25"/>
  <c r="CA225" i="25"/>
  <c r="CA226" i="25"/>
  <c r="CA227" i="25"/>
  <c r="CA228" i="25"/>
  <c r="CA229" i="25"/>
  <c r="CA230" i="25"/>
  <c r="CA231" i="25"/>
  <c r="CA232" i="25"/>
  <c r="CA233" i="25"/>
  <c r="CA234" i="25"/>
  <c r="CA235" i="25"/>
  <c r="CA236" i="25"/>
  <c r="CA237" i="25"/>
  <c r="CA238" i="25"/>
  <c r="CA239" i="25"/>
  <c r="CA240" i="25"/>
  <c r="CA241" i="25"/>
  <c r="CA242" i="25"/>
  <c r="CA243" i="25"/>
  <c r="CA244" i="25"/>
  <c r="CA245" i="25"/>
  <c r="CA250" i="25"/>
  <c r="CA251" i="25"/>
  <c r="CA252" i="25"/>
  <c r="D93" i="16"/>
  <c r="D25" i="16"/>
  <c r="GG25" i="16" s="1"/>
  <c r="D71" i="16"/>
  <c r="D97" i="16"/>
  <c r="D69" i="16"/>
  <c r="D37" i="16"/>
  <c r="D9" i="16"/>
  <c r="D65" i="16"/>
  <c r="D91" i="16"/>
  <c r="D39" i="16"/>
  <c r="D95" i="16"/>
  <c r="D67" i="16"/>
  <c r="D35" i="16"/>
  <c r="D11" i="16"/>
  <c r="D81" i="16"/>
  <c r="D85" i="16"/>
  <c r="D63" i="16"/>
  <c r="D83" i="16"/>
  <c r="D45" i="16"/>
  <c r="D79" i="16"/>
  <c r="D55" i="16"/>
  <c r="D19" i="16"/>
  <c r="D73" i="16"/>
  <c r="D47" i="16"/>
  <c r="D89" i="16"/>
  <c r="D61" i="16"/>
  <c r="D29" i="16"/>
  <c r="D101" i="16"/>
  <c r="D49" i="16"/>
  <c r="D77" i="16"/>
  <c r="D23" i="16"/>
  <c r="D87" i="16"/>
  <c r="D59" i="16"/>
  <c r="D27" i="16"/>
  <c r="D57" i="16"/>
  <c r="D99" i="16"/>
  <c r="D31" i="16"/>
  <c r="D53" i="16"/>
  <c r="D21" i="16"/>
  <c r="D33" i="16"/>
  <c r="D51" i="16"/>
  <c r="D41" i="16"/>
  <c r="D15" i="16"/>
  <c r="D75" i="16"/>
  <c r="D13" i="16"/>
  <c r="D105" i="16"/>
  <c r="D7" i="16"/>
  <c r="D103" i="16"/>
  <c r="D43" i="16"/>
  <c r="M4" i="28"/>
  <c r="M5" i="28" s="1"/>
  <c r="F1" i="17"/>
  <c r="K117" i="16" s="1"/>
  <c r="FU117" i="16" s="1"/>
  <c r="FU118" i="16" s="1"/>
  <c r="EE118" i="16" s="1"/>
  <c r="ER117" i="16" s="1"/>
  <c r="B243" i="25"/>
  <c r="B246" i="25"/>
  <c r="B245" i="25"/>
  <c r="B248" i="25"/>
  <c r="B244" i="25"/>
  <c r="B247" i="25"/>
  <c r="FI607" i="16"/>
  <c r="FI608" i="16"/>
  <c r="FO607" i="16"/>
  <c r="FO608" i="16"/>
  <c r="BR607" i="16" s="1"/>
  <c r="FJ607" i="16"/>
  <c r="FJ608" i="16"/>
  <c r="FL608" i="16"/>
  <c r="FL607" i="16"/>
  <c r="FK607" i="16"/>
  <c r="FK608" i="16"/>
  <c r="FG608" i="16"/>
  <c r="FG607" i="16"/>
  <c r="FN607" i="16"/>
  <c r="FN608" i="16"/>
  <c r="FH608" i="16"/>
  <c r="FH607" i="16"/>
  <c r="FR607" i="16"/>
  <c r="H20" i="14" s="1"/>
  <c r="FR608" i="16"/>
  <c r="FP608" i="16"/>
  <c r="BV607" i="16" s="1"/>
  <c r="FP607" i="16"/>
  <c r="FM608" i="16"/>
  <c r="FM607" i="16"/>
  <c r="FQ607" i="16"/>
  <c r="H19" i="14" s="1"/>
  <c r="FQ608" i="16"/>
  <c r="C9" i="16"/>
  <c r="C10" i="22" s="1"/>
  <c r="E7" i="16"/>
  <c r="E9" i="16"/>
  <c r="B110" i="25"/>
  <c r="B134" i="25"/>
  <c r="B6" i="25"/>
  <c r="BZ5" i="16"/>
  <c r="O4" i="14"/>
  <c r="L4" i="14" s="1"/>
  <c r="K601" i="16" l="1"/>
  <c r="FU601" i="16" s="1"/>
  <c r="FU602" i="16" s="1"/>
  <c r="EE602" i="16" s="1"/>
  <c r="ER601" i="16" s="1"/>
  <c r="GK13" i="16"/>
  <c r="GK14" i="16"/>
  <c r="GK33" i="16"/>
  <c r="GK34" i="16"/>
  <c r="GK57" i="16"/>
  <c r="GK58" i="16"/>
  <c r="GK49" i="16"/>
  <c r="GK50" i="16"/>
  <c r="GK97" i="16"/>
  <c r="GK98" i="16"/>
  <c r="GK601" i="16"/>
  <c r="GK602" i="16"/>
  <c r="GK585" i="16"/>
  <c r="GK586" i="16"/>
  <c r="GK579" i="16"/>
  <c r="GK580" i="16"/>
  <c r="GK561" i="16"/>
  <c r="GK562" i="16"/>
  <c r="GK555" i="16"/>
  <c r="GK556" i="16"/>
  <c r="GK523" i="16"/>
  <c r="GK524" i="16"/>
  <c r="GK515" i="16"/>
  <c r="GK516" i="16"/>
  <c r="GK505" i="16"/>
  <c r="GK506" i="16"/>
  <c r="GK499" i="16"/>
  <c r="GK500" i="16"/>
  <c r="GK475" i="16"/>
  <c r="GK476" i="16"/>
  <c r="GK459" i="16"/>
  <c r="GK460" i="16"/>
  <c r="GK427" i="16"/>
  <c r="GK428" i="16"/>
  <c r="GK411" i="16"/>
  <c r="GK412" i="16"/>
  <c r="GK401" i="16"/>
  <c r="GK402" i="16"/>
  <c r="GK397" i="16"/>
  <c r="GK398" i="16"/>
  <c r="GK379" i="16"/>
  <c r="GK380" i="16"/>
  <c r="GK363" i="16"/>
  <c r="GK364" i="16"/>
  <c r="GK323" i="16"/>
  <c r="GK324" i="16"/>
  <c r="GK299" i="16"/>
  <c r="GK300" i="16"/>
  <c r="GK277" i="16"/>
  <c r="GK278" i="16"/>
  <c r="GK235" i="16"/>
  <c r="GK236" i="16"/>
  <c r="GK219" i="16"/>
  <c r="GK220" i="16"/>
  <c r="GK211" i="16"/>
  <c r="GK212" i="16"/>
  <c r="GK187" i="16"/>
  <c r="GK188" i="16"/>
  <c r="GK179" i="16"/>
  <c r="GK180" i="16"/>
  <c r="GK163" i="16"/>
  <c r="GK164" i="16"/>
  <c r="GK155" i="16"/>
  <c r="GK156" i="16"/>
  <c r="GK131" i="16"/>
  <c r="GK132" i="16"/>
  <c r="GK123" i="16"/>
  <c r="GK124" i="16"/>
  <c r="GK75" i="16"/>
  <c r="GK76" i="16"/>
  <c r="GK27" i="16"/>
  <c r="GK28" i="16"/>
  <c r="GK101" i="16"/>
  <c r="GK102" i="16"/>
  <c r="GK19" i="16"/>
  <c r="GK20" i="16"/>
  <c r="GK63" i="16"/>
  <c r="GK64" i="16"/>
  <c r="GK39" i="16"/>
  <c r="GK40" i="16"/>
  <c r="GK593" i="16"/>
  <c r="GK594" i="16"/>
  <c r="GK577" i="16"/>
  <c r="GK578" i="16"/>
  <c r="GK545" i="16"/>
  <c r="GK546" i="16"/>
  <c r="GK537" i="16"/>
  <c r="GK538" i="16"/>
  <c r="GK513" i="16"/>
  <c r="GK514" i="16"/>
  <c r="GK507" i="16"/>
  <c r="GK508" i="16"/>
  <c r="GK497" i="16"/>
  <c r="GK498" i="16"/>
  <c r="GK489" i="16"/>
  <c r="GK490" i="16"/>
  <c r="GK471" i="16"/>
  <c r="GK472" i="16"/>
  <c r="GK465" i="16"/>
  <c r="GK466" i="16"/>
  <c r="GK457" i="16"/>
  <c r="GK458" i="16"/>
  <c r="GK425" i="16"/>
  <c r="GK426" i="16"/>
  <c r="GK417" i="16"/>
  <c r="GK418" i="16"/>
  <c r="GK403" i="16"/>
  <c r="GK404" i="16"/>
  <c r="GK385" i="16"/>
  <c r="GK386" i="16"/>
  <c r="GK369" i="16"/>
  <c r="GK370" i="16"/>
  <c r="GK361" i="16"/>
  <c r="GK362" i="16"/>
  <c r="GK353" i="16"/>
  <c r="GK354" i="16"/>
  <c r="GK347" i="16"/>
  <c r="GK348" i="16"/>
  <c r="GK337" i="16"/>
  <c r="GK338" i="16"/>
  <c r="GK307" i="16"/>
  <c r="GK308" i="16"/>
  <c r="GK291" i="16"/>
  <c r="GK292" i="16"/>
  <c r="GK273" i="16"/>
  <c r="GK274" i="16"/>
  <c r="GK265" i="16"/>
  <c r="GK266" i="16"/>
  <c r="GK257" i="16"/>
  <c r="GK258" i="16"/>
  <c r="GK249" i="16"/>
  <c r="GK250" i="16"/>
  <c r="GK239" i="16"/>
  <c r="GK240" i="16"/>
  <c r="GK233" i="16"/>
  <c r="GK234" i="16"/>
  <c r="GK225" i="16"/>
  <c r="GK226" i="16"/>
  <c r="GK207" i="16"/>
  <c r="GK208" i="16"/>
  <c r="GK201" i="16"/>
  <c r="GK202" i="16"/>
  <c r="GK193" i="16"/>
  <c r="GK194" i="16"/>
  <c r="GK171" i="16"/>
  <c r="GK172" i="16"/>
  <c r="GK161" i="16"/>
  <c r="GK162" i="16"/>
  <c r="GK153" i="16"/>
  <c r="GK154" i="16"/>
  <c r="GK139" i="16"/>
  <c r="GK140" i="16"/>
  <c r="GK127" i="16"/>
  <c r="GK128" i="16"/>
  <c r="GK43" i="16"/>
  <c r="GK44" i="16"/>
  <c r="GK21" i="16"/>
  <c r="GK22" i="16"/>
  <c r="GK59" i="16"/>
  <c r="GK60" i="16"/>
  <c r="GK29" i="16"/>
  <c r="GK30" i="16"/>
  <c r="GK85" i="16"/>
  <c r="GK86" i="16"/>
  <c r="GK91" i="16"/>
  <c r="GK92" i="16"/>
  <c r="GK71" i="16"/>
  <c r="GK72" i="16"/>
  <c r="GK569" i="16"/>
  <c r="GK570" i="16"/>
  <c r="GK551" i="16"/>
  <c r="GK552" i="16"/>
  <c r="GK529" i="16"/>
  <c r="GK530" i="16"/>
  <c r="GK521" i="16"/>
  <c r="GK522" i="16"/>
  <c r="GK491" i="16"/>
  <c r="GK492" i="16"/>
  <c r="GK481" i="16"/>
  <c r="GK482" i="16"/>
  <c r="GK455" i="16"/>
  <c r="GK456" i="16"/>
  <c r="GK449" i="16"/>
  <c r="GK450" i="16"/>
  <c r="GK441" i="16"/>
  <c r="GK442" i="16"/>
  <c r="GK433" i="16"/>
  <c r="GK434" i="16"/>
  <c r="GK409" i="16"/>
  <c r="GK410" i="16"/>
  <c r="GK393" i="16"/>
  <c r="GK394" i="16"/>
  <c r="GK377" i="16"/>
  <c r="GK378" i="16"/>
  <c r="GK359" i="16"/>
  <c r="GK360" i="16"/>
  <c r="GK355" i="16"/>
  <c r="GK356" i="16"/>
  <c r="GK345" i="16"/>
  <c r="GK346" i="16"/>
  <c r="GK329" i="16"/>
  <c r="GK330" i="16"/>
  <c r="GK321" i="16"/>
  <c r="GK322" i="16"/>
  <c r="GK313" i="16"/>
  <c r="GK314" i="16"/>
  <c r="GK295" i="16"/>
  <c r="GK296" i="16"/>
  <c r="GK289" i="16"/>
  <c r="GK290" i="16"/>
  <c r="GK281" i="16"/>
  <c r="GK282" i="16"/>
  <c r="GK271" i="16"/>
  <c r="GK272" i="16"/>
  <c r="GK251" i="16"/>
  <c r="GK252" i="16"/>
  <c r="GK223" i="16"/>
  <c r="GK224" i="16"/>
  <c r="GK217" i="16"/>
  <c r="GK218" i="16"/>
  <c r="GK185" i="16"/>
  <c r="GK186" i="16"/>
  <c r="GK177" i="16"/>
  <c r="GK178" i="16"/>
  <c r="GK169" i="16"/>
  <c r="GK170" i="16"/>
  <c r="GK145" i="16"/>
  <c r="GK146" i="16"/>
  <c r="GK137" i="16"/>
  <c r="GK138" i="16"/>
  <c r="GK121" i="16"/>
  <c r="GK122" i="16"/>
  <c r="GK103" i="16"/>
  <c r="GK104" i="16"/>
  <c r="GK15" i="16"/>
  <c r="GK16" i="16"/>
  <c r="GK53" i="16"/>
  <c r="GK54" i="16"/>
  <c r="GK87" i="16"/>
  <c r="GK88" i="16"/>
  <c r="GK61" i="16"/>
  <c r="GK62" i="16"/>
  <c r="GK55" i="16"/>
  <c r="GK56" i="16"/>
  <c r="GK81" i="16"/>
  <c r="GK82" i="16"/>
  <c r="GK65" i="16"/>
  <c r="GK66" i="16"/>
  <c r="GK599" i="16"/>
  <c r="GK600" i="16"/>
  <c r="GK591" i="16"/>
  <c r="GK592" i="16"/>
  <c r="GK559" i="16"/>
  <c r="GK560" i="16"/>
  <c r="GK527" i="16"/>
  <c r="GK528" i="16"/>
  <c r="GK519" i="16"/>
  <c r="GK520" i="16"/>
  <c r="GK503" i="16"/>
  <c r="GK504" i="16"/>
  <c r="GK495" i="16"/>
  <c r="GK496" i="16"/>
  <c r="GK487" i="16"/>
  <c r="GK488" i="16"/>
  <c r="GK479" i="16"/>
  <c r="GK480" i="16"/>
  <c r="GK473" i="16"/>
  <c r="GK474" i="16"/>
  <c r="GK447" i="16"/>
  <c r="GK448" i="16"/>
  <c r="GK439" i="16"/>
  <c r="GK440" i="16"/>
  <c r="GK415" i="16"/>
  <c r="GK416" i="16"/>
  <c r="GK389" i="16"/>
  <c r="GK390" i="16"/>
  <c r="GK375" i="16"/>
  <c r="GK376" i="16"/>
  <c r="GK351" i="16"/>
  <c r="GK352" i="16"/>
  <c r="GK343" i="16"/>
  <c r="GK344" i="16"/>
  <c r="GK335" i="16"/>
  <c r="GK336" i="16"/>
  <c r="GK311" i="16"/>
  <c r="GK312" i="16"/>
  <c r="GK303" i="16"/>
  <c r="GK304" i="16"/>
  <c r="GK297" i="16"/>
  <c r="GK298" i="16"/>
  <c r="GK279" i="16"/>
  <c r="GK280" i="16"/>
  <c r="GK263" i="16"/>
  <c r="GK264" i="16"/>
  <c r="GK247" i="16"/>
  <c r="GK248" i="16"/>
  <c r="GK215" i="16"/>
  <c r="GK216" i="16"/>
  <c r="GK191" i="16"/>
  <c r="GK192" i="16"/>
  <c r="GK167" i="16"/>
  <c r="GK168" i="16"/>
  <c r="GK135" i="16"/>
  <c r="GK136" i="16"/>
  <c r="GK117" i="16"/>
  <c r="GK118" i="16"/>
  <c r="GK8" i="16"/>
  <c r="GK7" i="16"/>
  <c r="GK111" i="16"/>
  <c r="GK112" i="16"/>
  <c r="GK89" i="16"/>
  <c r="GK90" i="16"/>
  <c r="GK79" i="16"/>
  <c r="GK80" i="16"/>
  <c r="GK11" i="16"/>
  <c r="GK12" i="16"/>
  <c r="GK25" i="16"/>
  <c r="GK26" i="16"/>
  <c r="GK583" i="16"/>
  <c r="GK584" i="16"/>
  <c r="GK575" i="16"/>
  <c r="GK576" i="16"/>
  <c r="GK567" i="16"/>
  <c r="GK568" i="16"/>
  <c r="GK553" i="16"/>
  <c r="GK554" i="16"/>
  <c r="GK543" i="16"/>
  <c r="GK544" i="16"/>
  <c r="GK535" i="16"/>
  <c r="GK536" i="16"/>
  <c r="GK517" i="16"/>
  <c r="GK518" i="16"/>
  <c r="GK511" i="16"/>
  <c r="GK512" i="16"/>
  <c r="GK463" i="16"/>
  <c r="GK464" i="16"/>
  <c r="GK431" i="16"/>
  <c r="GK432" i="16"/>
  <c r="GK423" i="16"/>
  <c r="GK424" i="16"/>
  <c r="GK407" i="16"/>
  <c r="GK408" i="16"/>
  <c r="GK399" i="16"/>
  <c r="GK400" i="16"/>
  <c r="GK383" i="16"/>
  <c r="GK384" i="16"/>
  <c r="GK367" i="16"/>
  <c r="GK368" i="16"/>
  <c r="GK327" i="16"/>
  <c r="GK328" i="16"/>
  <c r="GK287" i="16"/>
  <c r="GK288" i="16"/>
  <c r="GK255" i="16"/>
  <c r="GK256" i="16"/>
  <c r="GK241" i="16"/>
  <c r="GK242" i="16"/>
  <c r="GK231" i="16"/>
  <c r="GK232" i="16"/>
  <c r="GK209" i="16"/>
  <c r="GK210" i="16"/>
  <c r="GK199" i="16"/>
  <c r="GK200" i="16"/>
  <c r="GK183" i="16"/>
  <c r="GK184" i="16"/>
  <c r="GK175" i="16"/>
  <c r="GK176" i="16"/>
  <c r="GK159" i="16"/>
  <c r="GK160" i="16"/>
  <c r="GK141" i="16"/>
  <c r="GK142" i="16"/>
  <c r="GK129" i="16"/>
  <c r="GK130" i="16"/>
  <c r="GK119" i="16"/>
  <c r="GK120" i="16"/>
  <c r="GK105" i="16"/>
  <c r="GK106" i="16"/>
  <c r="GK41" i="16"/>
  <c r="GK42" i="16"/>
  <c r="GK23" i="16"/>
  <c r="GK24" i="16"/>
  <c r="GK47" i="16"/>
  <c r="GK48" i="16"/>
  <c r="GK45" i="16"/>
  <c r="GK46" i="16"/>
  <c r="GK35" i="16"/>
  <c r="GK36" i="16"/>
  <c r="GK9" i="16"/>
  <c r="GK10" i="16"/>
  <c r="GK93" i="16"/>
  <c r="GK94" i="16"/>
  <c r="GK589" i="16"/>
  <c r="GK590" i="16"/>
  <c r="GK573" i="16"/>
  <c r="GK574" i="16"/>
  <c r="GK549" i="16"/>
  <c r="GK550" i="16"/>
  <c r="GK541" i="16"/>
  <c r="GK542" i="16"/>
  <c r="GK533" i="16"/>
  <c r="GK534" i="16"/>
  <c r="GK501" i="16"/>
  <c r="GK502" i="16"/>
  <c r="GK477" i="16"/>
  <c r="GK478" i="16"/>
  <c r="GK469" i="16"/>
  <c r="GK470" i="16"/>
  <c r="GK453" i="16"/>
  <c r="GK454" i="16"/>
  <c r="GK445" i="16"/>
  <c r="GK446" i="16"/>
  <c r="GK437" i="16"/>
  <c r="GK438" i="16"/>
  <c r="GK405" i="16"/>
  <c r="GK406" i="16"/>
  <c r="GK391" i="16"/>
  <c r="GK392" i="16"/>
  <c r="GK381" i="16"/>
  <c r="GK382" i="16"/>
  <c r="GK373" i="16"/>
  <c r="GK374" i="16"/>
  <c r="GK357" i="16"/>
  <c r="GK358" i="16"/>
  <c r="GK319" i="16"/>
  <c r="GK320" i="16"/>
  <c r="GK293" i="16"/>
  <c r="GK294" i="16"/>
  <c r="GK253" i="16"/>
  <c r="GK254" i="16"/>
  <c r="GK245" i="16"/>
  <c r="GK246" i="16"/>
  <c r="GK237" i="16"/>
  <c r="GK238" i="16"/>
  <c r="GK213" i="16"/>
  <c r="GK214" i="16"/>
  <c r="GK197" i="16"/>
  <c r="GK198" i="16"/>
  <c r="GK189" i="16"/>
  <c r="GK190" i="16"/>
  <c r="GK165" i="16"/>
  <c r="GK166" i="16"/>
  <c r="GK151" i="16"/>
  <c r="GK152" i="16"/>
  <c r="GK143" i="16"/>
  <c r="GK144" i="16"/>
  <c r="GK125" i="16"/>
  <c r="GK126" i="16"/>
  <c r="GK115" i="16"/>
  <c r="GK116" i="16"/>
  <c r="GK17" i="16"/>
  <c r="GK18" i="16"/>
  <c r="GK51" i="16"/>
  <c r="GK52" i="16"/>
  <c r="GK31" i="16"/>
  <c r="GK32" i="16"/>
  <c r="GK77" i="16"/>
  <c r="GK78" i="16"/>
  <c r="GK113" i="16"/>
  <c r="GK114" i="16"/>
  <c r="GK83" i="16"/>
  <c r="GK84" i="16"/>
  <c r="GK67" i="16"/>
  <c r="GK68" i="16"/>
  <c r="GK37" i="16"/>
  <c r="GK38" i="16"/>
  <c r="GK605" i="16"/>
  <c r="GK606" i="16"/>
  <c r="GK597" i="16"/>
  <c r="GK598" i="16"/>
  <c r="GK581" i="16"/>
  <c r="GK582" i="16"/>
  <c r="GK565" i="16"/>
  <c r="GK566" i="16"/>
  <c r="GK557" i="16"/>
  <c r="GK558" i="16"/>
  <c r="GK525" i="16"/>
  <c r="GK526" i="16"/>
  <c r="GK509" i="16"/>
  <c r="GK510" i="16"/>
  <c r="GK493" i="16"/>
  <c r="GK494" i="16"/>
  <c r="GK485" i="16"/>
  <c r="GK486" i="16"/>
  <c r="GK461" i="16"/>
  <c r="GK462" i="16"/>
  <c r="GK451" i="16"/>
  <c r="GK452" i="16"/>
  <c r="GK429" i="16"/>
  <c r="GK430" i="16"/>
  <c r="GK419" i="16"/>
  <c r="GK420" i="16"/>
  <c r="GK365" i="16"/>
  <c r="GK366" i="16"/>
  <c r="GK349" i="16"/>
  <c r="GK350" i="16"/>
  <c r="GK341" i="16"/>
  <c r="GK342" i="16"/>
  <c r="GK333" i="16"/>
  <c r="GK334" i="16"/>
  <c r="GK325" i="16"/>
  <c r="GK326" i="16"/>
  <c r="GK317" i="16"/>
  <c r="GK318" i="16"/>
  <c r="GK309" i="16"/>
  <c r="GK310" i="16"/>
  <c r="GK301" i="16"/>
  <c r="GK302" i="16"/>
  <c r="GK283" i="16"/>
  <c r="GK284" i="16"/>
  <c r="GK275" i="16"/>
  <c r="GK276" i="16"/>
  <c r="GK269" i="16"/>
  <c r="GK270" i="16"/>
  <c r="GK261" i="16"/>
  <c r="GK262" i="16"/>
  <c r="GK229" i="16"/>
  <c r="GK230" i="16"/>
  <c r="GK221" i="16"/>
  <c r="GK222" i="16"/>
  <c r="GK205" i="16"/>
  <c r="GK206" i="16"/>
  <c r="GK181" i="16"/>
  <c r="GK182" i="16"/>
  <c r="GK173" i="16"/>
  <c r="GK174" i="16"/>
  <c r="GK157" i="16"/>
  <c r="GK158" i="16"/>
  <c r="GK149" i="16"/>
  <c r="GK150" i="16"/>
  <c r="GK133" i="16"/>
  <c r="GK134" i="16"/>
  <c r="GK109" i="16"/>
  <c r="GK110" i="16"/>
  <c r="GK99" i="16"/>
  <c r="GK100" i="16"/>
  <c r="GK73" i="16"/>
  <c r="GK74" i="16"/>
  <c r="GK107" i="16"/>
  <c r="GK108" i="16"/>
  <c r="GK95" i="16"/>
  <c r="GK96" i="16"/>
  <c r="GK69" i="16"/>
  <c r="GK70" i="16"/>
  <c r="GK603" i="16"/>
  <c r="GK604" i="16"/>
  <c r="GK595" i="16"/>
  <c r="GK596" i="16"/>
  <c r="GK587" i="16"/>
  <c r="GK588" i="16"/>
  <c r="GK571" i="16"/>
  <c r="GK572" i="16"/>
  <c r="GK563" i="16"/>
  <c r="GK564" i="16"/>
  <c r="GK547" i="16"/>
  <c r="GK548" i="16"/>
  <c r="GK539" i="16"/>
  <c r="GK540" i="16"/>
  <c r="GK531" i="16"/>
  <c r="GK532" i="16"/>
  <c r="GK483" i="16"/>
  <c r="GK484" i="16"/>
  <c r="GK467" i="16"/>
  <c r="GK468" i="16"/>
  <c r="GK443" i="16"/>
  <c r="GK444" i="16"/>
  <c r="GK435" i="16"/>
  <c r="GK436" i="16"/>
  <c r="GK421" i="16"/>
  <c r="GK422" i="16"/>
  <c r="GK413" i="16"/>
  <c r="GK414" i="16"/>
  <c r="GK395" i="16"/>
  <c r="GK396" i="16"/>
  <c r="GK387" i="16"/>
  <c r="GK388" i="16"/>
  <c r="GK371" i="16"/>
  <c r="GK372" i="16"/>
  <c r="GK339" i="16"/>
  <c r="GK340" i="16"/>
  <c r="GK331" i="16"/>
  <c r="GK332" i="16"/>
  <c r="GK315" i="16"/>
  <c r="GK316" i="16"/>
  <c r="GK305" i="16"/>
  <c r="GK306" i="16"/>
  <c r="GK285" i="16"/>
  <c r="GK286" i="16"/>
  <c r="GK267" i="16"/>
  <c r="GK268" i="16"/>
  <c r="GK259" i="16"/>
  <c r="GK260" i="16"/>
  <c r="GK243" i="16"/>
  <c r="GK244" i="16"/>
  <c r="GK227" i="16"/>
  <c r="GK228" i="16"/>
  <c r="GK203" i="16"/>
  <c r="GK204" i="16"/>
  <c r="GK195" i="16"/>
  <c r="GK196" i="16"/>
  <c r="GK147" i="16"/>
  <c r="GK148" i="16"/>
  <c r="K115" i="16"/>
  <c r="FU115" i="16" s="1"/>
  <c r="FU116" i="16" s="1"/>
  <c r="EE116" i="16" s="1"/>
  <c r="ER115" i="16" s="1"/>
  <c r="GG117" i="16"/>
  <c r="GM117" i="16"/>
  <c r="GM118" i="16" s="1"/>
  <c r="GJ117" i="16"/>
  <c r="GI118" i="16"/>
  <c r="GH118" i="16"/>
  <c r="GI117" i="16"/>
  <c r="GH117" i="16"/>
  <c r="GJ118" i="16"/>
  <c r="GI115" i="16"/>
  <c r="GH115" i="16"/>
  <c r="GJ116" i="16"/>
  <c r="GH116" i="16"/>
  <c r="GM115" i="16"/>
  <c r="GM116" i="16" s="1"/>
  <c r="GG115" i="16"/>
  <c r="GG116" i="16" s="1"/>
  <c r="GI116" i="16"/>
  <c r="GJ115" i="16"/>
  <c r="G1" i="17"/>
  <c r="O7" i="16" s="1"/>
  <c r="K119" i="16"/>
  <c r="FU119" i="16" s="1"/>
  <c r="FU120" i="16" s="1"/>
  <c r="EE120" i="16" s="1"/>
  <c r="ER119" i="16" s="1"/>
  <c r="K123" i="16"/>
  <c r="FU123" i="16" s="1"/>
  <c r="FU124" i="16" s="1"/>
  <c r="EE124" i="16" s="1"/>
  <c r="ER123" i="16" s="1"/>
  <c r="K133" i="16"/>
  <c r="FU133" i="16" s="1"/>
  <c r="FU134" i="16" s="1"/>
  <c r="EE134" i="16" s="1"/>
  <c r="ER133" i="16" s="1"/>
  <c r="K143" i="16"/>
  <c r="FU143" i="16" s="1"/>
  <c r="FU144" i="16" s="1"/>
  <c r="EE144" i="16" s="1"/>
  <c r="ER143" i="16" s="1"/>
  <c r="K151" i="16"/>
  <c r="FU151" i="16" s="1"/>
  <c r="FU152" i="16" s="1"/>
  <c r="EE152" i="16" s="1"/>
  <c r="ER151" i="16" s="1"/>
  <c r="K173" i="16"/>
  <c r="FU173" i="16" s="1"/>
  <c r="FU174" i="16" s="1"/>
  <c r="EE174" i="16" s="1"/>
  <c r="ER173" i="16" s="1"/>
  <c r="K181" i="16"/>
  <c r="FU181" i="16" s="1"/>
  <c r="FU182" i="16" s="1"/>
  <c r="EE182" i="16" s="1"/>
  <c r="ER181" i="16" s="1"/>
  <c r="K185" i="16"/>
  <c r="FU185" i="16" s="1"/>
  <c r="FU186" i="16" s="1"/>
  <c r="EE186" i="16" s="1"/>
  <c r="ER185" i="16" s="1"/>
  <c r="K127" i="16"/>
  <c r="FU127" i="16" s="1"/>
  <c r="FU128" i="16" s="1"/>
  <c r="EE128" i="16" s="1"/>
  <c r="ER127" i="16" s="1"/>
  <c r="K137" i="16"/>
  <c r="FU137" i="16" s="1"/>
  <c r="FU138" i="16" s="1"/>
  <c r="EE138" i="16" s="1"/>
  <c r="ER137" i="16" s="1"/>
  <c r="K145" i="16"/>
  <c r="FU145" i="16" s="1"/>
  <c r="FU146" i="16" s="1"/>
  <c r="EE146" i="16" s="1"/>
  <c r="ER145" i="16" s="1"/>
  <c r="K203" i="16"/>
  <c r="FU203" i="16" s="1"/>
  <c r="FU204" i="16" s="1"/>
  <c r="EE204" i="16" s="1"/>
  <c r="ER203" i="16" s="1"/>
  <c r="K135" i="16"/>
  <c r="FU135" i="16" s="1"/>
  <c r="FU136" i="16" s="1"/>
  <c r="EE136" i="16" s="1"/>
  <c r="ER135" i="16" s="1"/>
  <c r="K139" i="16"/>
  <c r="K149" i="16"/>
  <c r="FU149" i="16" s="1"/>
  <c r="FU150" i="16" s="1"/>
  <c r="EE150" i="16" s="1"/>
  <c r="ER149" i="16" s="1"/>
  <c r="K153" i="16"/>
  <c r="FU153" i="16" s="1"/>
  <c r="FU154" i="16" s="1"/>
  <c r="EE154" i="16" s="1"/>
  <c r="ER153" i="16" s="1"/>
  <c r="K157" i="16"/>
  <c r="FU157" i="16" s="1"/>
  <c r="FU158" i="16" s="1"/>
  <c r="EE158" i="16" s="1"/>
  <c r="ER157" i="16" s="1"/>
  <c r="K159" i="16"/>
  <c r="FU159" i="16" s="1"/>
  <c r="FU160" i="16" s="1"/>
  <c r="EE160" i="16" s="1"/>
  <c r="ER159" i="16" s="1"/>
  <c r="K175" i="16"/>
  <c r="FU175" i="16" s="1"/>
  <c r="FU176" i="16" s="1"/>
  <c r="EE176" i="16" s="1"/>
  <c r="ER175" i="16" s="1"/>
  <c r="K177" i="16"/>
  <c r="FU177" i="16" s="1"/>
  <c r="FU178" i="16" s="1"/>
  <c r="EE178" i="16" s="1"/>
  <c r="ER177" i="16" s="1"/>
  <c r="K207" i="16"/>
  <c r="FU207" i="16" s="1"/>
  <c r="FU208" i="16" s="1"/>
  <c r="EE208" i="16" s="1"/>
  <c r="ER207" i="16" s="1"/>
  <c r="K215" i="16"/>
  <c r="FU215" i="16" s="1"/>
  <c r="FU216" i="16" s="1"/>
  <c r="EE216" i="16" s="1"/>
  <c r="ER215" i="16" s="1"/>
  <c r="K219" i="16"/>
  <c r="FU219" i="16" s="1"/>
  <c r="FU220" i="16" s="1"/>
  <c r="EE220" i="16" s="1"/>
  <c r="ER219" i="16" s="1"/>
  <c r="K217" i="16"/>
  <c r="FU217" i="16" s="1"/>
  <c r="FU218" i="16" s="1"/>
  <c r="EE218" i="16" s="1"/>
  <c r="ER217" i="16" s="1"/>
  <c r="K125" i="16"/>
  <c r="FU125" i="16" s="1"/>
  <c r="FU126" i="16" s="1"/>
  <c r="EE126" i="16" s="1"/>
  <c r="ER125" i="16" s="1"/>
  <c r="K141" i="16"/>
  <c r="FU141" i="16" s="1"/>
  <c r="FU142" i="16" s="1"/>
  <c r="EE142" i="16" s="1"/>
  <c r="ER141" i="16" s="1"/>
  <c r="K167" i="16"/>
  <c r="FU167" i="16" s="1"/>
  <c r="FU168" i="16" s="1"/>
  <c r="EE168" i="16" s="1"/>
  <c r="ER167" i="16" s="1"/>
  <c r="K171" i="16"/>
  <c r="FU171" i="16" s="1"/>
  <c r="FU172" i="16" s="1"/>
  <c r="EE172" i="16" s="1"/>
  <c r="ER171" i="16" s="1"/>
  <c r="K187" i="16"/>
  <c r="FU187" i="16" s="1"/>
  <c r="FU188" i="16" s="1"/>
  <c r="EE188" i="16" s="1"/>
  <c r="ER187" i="16" s="1"/>
  <c r="K191" i="16"/>
  <c r="FU191" i="16" s="1"/>
  <c r="FU192" i="16" s="1"/>
  <c r="EE192" i="16" s="1"/>
  <c r="ER191" i="16" s="1"/>
  <c r="K199" i="16"/>
  <c r="FU199" i="16" s="1"/>
  <c r="FU200" i="16" s="1"/>
  <c r="EE200" i="16" s="1"/>
  <c r="ER199" i="16" s="1"/>
  <c r="K131" i="16"/>
  <c r="FU131" i="16" s="1"/>
  <c r="FU132" i="16" s="1"/>
  <c r="EE132" i="16" s="1"/>
  <c r="ER131" i="16" s="1"/>
  <c r="K155" i="16"/>
  <c r="FU155" i="16" s="1"/>
  <c r="FU156" i="16" s="1"/>
  <c r="EE156" i="16" s="1"/>
  <c r="ER155" i="16" s="1"/>
  <c r="K161" i="16"/>
  <c r="FU161" i="16" s="1"/>
  <c r="FU162" i="16" s="1"/>
  <c r="EE162" i="16" s="1"/>
  <c r="ER161" i="16" s="1"/>
  <c r="K195" i="16"/>
  <c r="FU195" i="16" s="1"/>
  <c r="FU196" i="16" s="1"/>
  <c r="EE196" i="16" s="1"/>
  <c r="ER195" i="16" s="1"/>
  <c r="K205" i="16"/>
  <c r="FU205" i="16" s="1"/>
  <c r="FU206" i="16" s="1"/>
  <c r="EE206" i="16" s="1"/>
  <c r="ER205" i="16" s="1"/>
  <c r="K209" i="16"/>
  <c r="FU209" i="16" s="1"/>
  <c r="FU210" i="16" s="1"/>
  <c r="EE210" i="16" s="1"/>
  <c r="ER209" i="16" s="1"/>
  <c r="K121" i="16"/>
  <c r="FU121" i="16" s="1"/>
  <c r="FU122" i="16" s="1"/>
  <c r="EE122" i="16" s="1"/>
  <c r="ER121" i="16" s="1"/>
  <c r="K163" i="16"/>
  <c r="FU163" i="16" s="1"/>
  <c r="FU164" i="16" s="1"/>
  <c r="EE164" i="16" s="1"/>
  <c r="ER163" i="16" s="1"/>
  <c r="K183" i="16"/>
  <c r="FU183" i="16" s="1"/>
  <c r="FU184" i="16" s="1"/>
  <c r="EE184" i="16" s="1"/>
  <c r="ER183" i="16" s="1"/>
  <c r="K197" i="16"/>
  <c r="FU197" i="16" s="1"/>
  <c r="FU198" i="16" s="1"/>
  <c r="EE198" i="16" s="1"/>
  <c r="ER197" i="16" s="1"/>
  <c r="K201" i="16"/>
  <c r="FU201" i="16" s="1"/>
  <c r="FU202" i="16" s="1"/>
  <c r="EE202" i="16" s="1"/>
  <c r="ER201" i="16" s="1"/>
  <c r="K211" i="16"/>
  <c r="FU211" i="16" s="1"/>
  <c r="FU212" i="16" s="1"/>
  <c r="EE212" i="16" s="1"/>
  <c r="ER211" i="16" s="1"/>
  <c r="K213" i="16"/>
  <c r="FU213" i="16" s="1"/>
  <c r="FU214" i="16" s="1"/>
  <c r="EE214" i="16" s="1"/>
  <c r="ER213" i="16" s="1"/>
  <c r="K129" i="16"/>
  <c r="FU129" i="16" s="1"/>
  <c r="FU130" i="16" s="1"/>
  <c r="EE130" i="16" s="1"/>
  <c r="ER129" i="16" s="1"/>
  <c r="K147" i="16"/>
  <c r="FU147" i="16" s="1"/>
  <c r="FU148" i="16" s="1"/>
  <c r="EE148" i="16" s="1"/>
  <c r="ER147" i="16" s="1"/>
  <c r="K165" i="16"/>
  <c r="FU165" i="16" s="1"/>
  <c r="FU166" i="16" s="1"/>
  <c r="EE166" i="16" s="1"/>
  <c r="ER165" i="16" s="1"/>
  <c r="K169" i="16"/>
  <c r="FU169" i="16" s="1"/>
  <c r="FU170" i="16" s="1"/>
  <c r="EE170" i="16" s="1"/>
  <c r="ER169" i="16" s="1"/>
  <c r="K179" i="16"/>
  <c r="FU179" i="16" s="1"/>
  <c r="FU180" i="16" s="1"/>
  <c r="EE180" i="16" s="1"/>
  <c r="ER179" i="16" s="1"/>
  <c r="K189" i="16"/>
  <c r="FU189" i="16" s="1"/>
  <c r="FU190" i="16" s="1"/>
  <c r="EE190" i="16" s="1"/>
  <c r="ER189" i="16" s="1"/>
  <c r="K193" i="16"/>
  <c r="FU193" i="16" s="1"/>
  <c r="FU194" i="16" s="1"/>
  <c r="EE194" i="16" s="1"/>
  <c r="ER193" i="16" s="1"/>
  <c r="K235" i="16"/>
  <c r="FU235" i="16" s="1"/>
  <c r="FU236" i="16" s="1"/>
  <c r="EE236" i="16" s="1"/>
  <c r="ER235" i="16" s="1"/>
  <c r="K261" i="16"/>
  <c r="FU261" i="16" s="1"/>
  <c r="FU262" i="16" s="1"/>
  <c r="EE262" i="16" s="1"/>
  <c r="ER261" i="16" s="1"/>
  <c r="K273" i="16"/>
  <c r="FU273" i="16" s="1"/>
  <c r="FU274" i="16" s="1"/>
  <c r="EE274" i="16" s="1"/>
  <c r="ER273" i="16" s="1"/>
  <c r="K275" i="16"/>
  <c r="K297" i="16"/>
  <c r="FU297" i="16" s="1"/>
  <c r="FU298" i="16" s="1"/>
  <c r="EE298" i="16" s="1"/>
  <c r="ER297" i="16" s="1"/>
  <c r="K303" i="16"/>
  <c r="FU303" i="16" s="1"/>
  <c r="FU304" i="16" s="1"/>
  <c r="EE304" i="16" s="1"/>
  <c r="ER303" i="16" s="1"/>
  <c r="K247" i="16"/>
  <c r="FU247" i="16" s="1"/>
  <c r="FU248" i="16" s="1"/>
  <c r="EE248" i="16" s="1"/>
  <c r="ER247" i="16" s="1"/>
  <c r="K251" i="16"/>
  <c r="FU251" i="16" s="1"/>
  <c r="FU252" i="16" s="1"/>
  <c r="EE252" i="16" s="1"/>
  <c r="ER251" i="16" s="1"/>
  <c r="K255" i="16"/>
  <c r="FU255" i="16" s="1"/>
  <c r="FU256" i="16" s="1"/>
  <c r="EE256" i="16" s="1"/>
  <c r="ER255" i="16" s="1"/>
  <c r="K283" i="16"/>
  <c r="FU283" i="16" s="1"/>
  <c r="FU284" i="16" s="1"/>
  <c r="EE284" i="16" s="1"/>
  <c r="ER283" i="16" s="1"/>
  <c r="K307" i="16"/>
  <c r="FU307" i="16" s="1"/>
  <c r="FU308" i="16" s="1"/>
  <c r="EE308" i="16" s="1"/>
  <c r="ER307" i="16" s="1"/>
  <c r="K309" i="16"/>
  <c r="FU309" i="16" s="1"/>
  <c r="FU310" i="16" s="1"/>
  <c r="EE310" i="16" s="1"/>
  <c r="ER309" i="16" s="1"/>
  <c r="K221" i="16"/>
  <c r="FU221" i="16" s="1"/>
  <c r="FU222" i="16" s="1"/>
  <c r="EE222" i="16" s="1"/>
  <c r="ER221" i="16" s="1"/>
  <c r="K263" i="16"/>
  <c r="K281" i="16"/>
  <c r="FU281" i="16" s="1"/>
  <c r="FU282" i="16" s="1"/>
  <c r="EE282" i="16" s="1"/>
  <c r="ER281" i="16" s="1"/>
  <c r="K225" i="16"/>
  <c r="FU225" i="16" s="1"/>
  <c r="FU226" i="16" s="1"/>
  <c r="EE226" i="16" s="1"/>
  <c r="ER225" i="16" s="1"/>
  <c r="K241" i="16"/>
  <c r="FU241" i="16" s="1"/>
  <c r="FU242" i="16" s="1"/>
  <c r="EE242" i="16" s="1"/>
  <c r="ER241" i="16" s="1"/>
  <c r="K267" i="16"/>
  <c r="FU267" i="16" s="1"/>
  <c r="FU268" i="16" s="1"/>
  <c r="EE268" i="16" s="1"/>
  <c r="ER267" i="16" s="1"/>
  <c r="K271" i="16"/>
  <c r="FU271" i="16" s="1"/>
  <c r="FU272" i="16" s="1"/>
  <c r="EE272" i="16" s="1"/>
  <c r="ER271" i="16" s="1"/>
  <c r="K291" i="16"/>
  <c r="FU291" i="16" s="1"/>
  <c r="FU292" i="16" s="1"/>
  <c r="EE292" i="16" s="1"/>
  <c r="ER291" i="16" s="1"/>
  <c r="K313" i="16"/>
  <c r="FU313" i="16" s="1"/>
  <c r="FU314" i="16" s="1"/>
  <c r="EE314" i="16" s="1"/>
  <c r="ER313" i="16" s="1"/>
  <c r="K317" i="16"/>
  <c r="FU317" i="16" s="1"/>
  <c r="FU318" i="16" s="1"/>
  <c r="EE318" i="16" s="1"/>
  <c r="ER317" i="16" s="1"/>
  <c r="K319" i="16"/>
  <c r="FU319" i="16" s="1"/>
  <c r="FU320" i="16" s="1"/>
  <c r="EE320" i="16" s="1"/>
  <c r="ER319" i="16" s="1"/>
  <c r="K321" i="16"/>
  <c r="FU321" i="16" s="1"/>
  <c r="FU322" i="16" s="1"/>
  <c r="EE322" i="16" s="1"/>
  <c r="ER321" i="16" s="1"/>
  <c r="K323" i="16"/>
  <c r="FU323" i="16" s="1"/>
  <c r="FU324" i="16" s="1"/>
  <c r="EE324" i="16" s="1"/>
  <c r="ER323" i="16" s="1"/>
  <c r="K233" i="16"/>
  <c r="FU233" i="16" s="1"/>
  <c r="FU234" i="16" s="1"/>
  <c r="EE234" i="16" s="1"/>
  <c r="ER233" i="16" s="1"/>
  <c r="K237" i="16"/>
  <c r="FU237" i="16" s="1"/>
  <c r="FU238" i="16" s="1"/>
  <c r="EE238" i="16" s="1"/>
  <c r="ER237" i="16" s="1"/>
  <c r="K245" i="16"/>
  <c r="FU245" i="16" s="1"/>
  <c r="FU246" i="16" s="1"/>
  <c r="EE246" i="16" s="1"/>
  <c r="ER245" i="16" s="1"/>
  <c r="K259" i="16"/>
  <c r="FU259" i="16" s="1"/>
  <c r="FU260" i="16" s="1"/>
  <c r="EE260" i="16" s="1"/>
  <c r="ER259" i="16" s="1"/>
  <c r="K257" i="16"/>
  <c r="FU257" i="16" s="1"/>
  <c r="FU258" i="16" s="1"/>
  <c r="EE258" i="16" s="1"/>
  <c r="ER257" i="16" s="1"/>
  <c r="K289" i="16"/>
  <c r="FU289" i="16" s="1"/>
  <c r="FU290" i="16" s="1"/>
  <c r="EE290" i="16" s="1"/>
  <c r="ER289" i="16" s="1"/>
  <c r="K301" i="16"/>
  <c r="K305" i="16"/>
  <c r="FU305" i="16" s="1"/>
  <c r="FU306" i="16" s="1"/>
  <c r="EE306" i="16" s="1"/>
  <c r="ER305" i="16" s="1"/>
  <c r="K325" i="16"/>
  <c r="FU325" i="16" s="1"/>
  <c r="FU326" i="16" s="1"/>
  <c r="EE326" i="16" s="1"/>
  <c r="ER325" i="16" s="1"/>
  <c r="K327" i="16"/>
  <c r="FU327" i="16" s="1"/>
  <c r="FU328" i="16" s="1"/>
  <c r="EE328" i="16" s="1"/>
  <c r="ER327" i="16" s="1"/>
  <c r="K223" i="16"/>
  <c r="FU223" i="16" s="1"/>
  <c r="FU224" i="16" s="1"/>
  <c r="EE224" i="16" s="1"/>
  <c r="ER223" i="16" s="1"/>
  <c r="K229" i="16"/>
  <c r="FU229" i="16" s="1"/>
  <c r="FU230" i="16" s="1"/>
  <c r="EE230" i="16" s="1"/>
  <c r="ER229" i="16" s="1"/>
  <c r="K243" i="16"/>
  <c r="FU243" i="16" s="1"/>
  <c r="FU244" i="16" s="1"/>
  <c r="EE244" i="16" s="1"/>
  <c r="ER243" i="16" s="1"/>
  <c r="K269" i="16"/>
  <c r="FU269" i="16" s="1"/>
  <c r="FU270" i="16" s="1"/>
  <c r="EE270" i="16" s="1"/>
  <c r="ER269" i="16" s="1"/>
  <c r="K277" i="16"/>
  <c r="FU277" i="16" s="1"/>
  <c r="FU278" i="16" s="1"/>
  <c r="EE278" i="16" s="1"/>
  <c r="ER277" i="16" s="1"/>
  <c r="K287" i="16"/>
  <c r="FU287" i="16" s="1"/>
  <c r="FU288" i="16" s="1"/>
  <c r="EE288" i="16" s="1"/>
  <c r="ER287" i="16" s="1"/>
  <c r="K295" i="16"/>
  <c r="FU295" i="16" s="1"/>
  <c r="FU296" i="16" s="1"/>
  <c r="EE296" i="16" s="1"/>
  <c r="ER295" i="16" s="1"/>
  <c r="K311" i="16"/>
  <c r="FU311" i="16" s="1"/>
  <c r="FU312" i="16" s="1"/>
  <c r="EE312" i="16" s="1"/>
  <c r="ER311" i="16" s="1"/>
  <c r="K239" i="16"/>
  <c r="FU239" i="16" s="1"/>
  <c r="FU240" i="16" s="1"/>
  <c r="EE240" i="16" s="1"/>
  <c r="ER239" i="16" s="1"/>
  <c r="K249" i="16"/>
  <c r="FU249" i="16" s="1"/>
  <c r="FU250" i="16" s="1"/>
  <c r="EE250" i="16" s="1"/>
  <c r="ER249" i="16" s="1"/>
  <c r="K265" i="16"/>
  <c r="FU265" i="16" s="1"/>
  <c r="FU266" i="16" s="1"/>
  <c r="EE266" i="16" s="1"/>
  <c r="ER265" i="16" s="1"/>
  <c r="K285" i="16"/>
  <c r="FU285" i="16" s="1"/>
  <c r="FU286" i="16" s="1"/>
  <c r="EE286" i="16" s="1"/>
  <c r="ER285" i="16" s="1"/>
  <c r="K293" i="16"/>
  <c r="FU293" i="16" s="1"/>
  <c r="FU294" i="16" s="1"/>
  <c r="EE294" i="16" s="1"/>
  <c r="ER293" i="16" s="1"/>
  <c r="K299" i="16"/>
  <c r="FU299" i="16" s="1"/>
  <c r="FU300" i="16" s="1"/>
  <c r="EE300" i="16" s="1"/>
  <c r="ER299" i="16" s="1"/>
  <c r="K227" i="16"/>
  <c r="FU227" i="16" s="1"/>
  <c r="FU228" i="16" s="1"/>
  <c r="EE228" i="16" s="1"/>
  <c r="ER227" i="16" s="1"/>
  <c r="K231" i="16"/>
  <c r="FU231" i="16" s="1"/>
  <c r="FU232" i="16" s="1"/>
  <c r="EE232" i="16" s="1"/>
  <c r="ER231" i="16" s="1"/>
  <c r="K253" i="16"/>
  <c r="FU253" i="16" s="1"/>
  <c r="FU254" i="16" s="1"/>
  <c r="EE254" i="16" s="1"/>
  <c r="ER253" i="16" s="1"/>
  <c r="K279" i="16"/>
  <c r="K315" i="16"/>
  <c r="FU315" i="16" s="1"/>
  <c r="FU316" i="16" s="1"/>
  <c r="EE316" i="16" s="1"/>
  <c r="ER315" i="16" s="1"/>
  <c r="K339" i="16"/>
  <c r="FU339" i="16" s="1"/>
  <c r="FU340" i="16" s="1"/>
  <c r="EE340" i="16" s="1"/>
  <c r="ER339" i="16" s="1"/>
  <c r="K359" i="16"/>
  <c r="FU359" i="16" s="1"/>
  <c r="FU360" i="16" s="1"/>
  <c r="EE360" i="16" s="1"/>
  <c r="ER359" i="16" s="1"/>
  <c r="K381" i="16"/>
  <c r="FU381" i="16" s="1"/>
  <c r="FU382" i="16" s="1"/>
  <c r="EE382" i="16" s="1"/>
  <c r="ER381" i="16" s="1"/>
  <c r="K383" i="16"/>
  <c r="FU383" i="16" s="1"/>
  <c r="FU384" i="16" s="1"/>
  <c r="EE384" i="16" s="1"/>
  <c r="ER383" i="16" s="1"/>
  <c r="K387" i="16"/>
  <c r="FU387" i="16" s="1"/>
  <c r="FU388" i="16" s="1"/>
  <c r="EE388" i="16" s="1"/>
  <c r="ER387" i="16" s="1"/>
  <c r="K407" i="16"/>
  <c r="FU407" i="16" s="1"/>
  <c r="FU408" i="16" s="1"/>
  <c r="EE408" i="16" s="1"/>
  <c r="ER407" i="16" s="1"/>
  <c r="K341" i="16"/>
  <c r="FU341" i="16" s="1"/>
  <c r="FU342" i="16" s="1"/>
  <c r="EE342" i="16" s="1"/>
  <c r="ER341" i="16" s="1"/>
  <c r="K403" i="16"/>
  <c r="FU403" i="16" s="1"/>
  <c r="FU404" i="16" s="1"/>
  <c r="EE404" i="16" s="1"/>
  <c r="ER403" i="16" s="1"/>
  <c r="K415" i="16"/>
  <c r="FU415" i="16" s="1"/>
  <c r="FU416" i="16" s="1"/>
  <c r="EE416" i="16" s="1"/>
  <c r="ER415" i="16" s="1"/>
  <c r="K333" i="16"/>
  <c r="FU333" i="16" s="1"/>
  <c r="FU334" i="16" s="1"/>
  <c r="EE334" i="16" s="1"/>
  <c r="ER333" i="16" s="1"/>
  <c r="K337" i="16"/>
  <c r="FU337" i="16" s="1"/>
  <c r="FU338" i="16" s="1"/>
  <c r="EE338" i="16" s="1"/>
  <c r="ER337" i="16" s="1"/>
  <c r="K345" i="16"/>
  <c r="FU345" i="16" s="1"/>
  <c r="FU346" i="16" s="1"/>
  <c r="EE346" i="16" s="1"/>
  <c r="ER345" i="16" s="1"/>
  <c r="K357" i="16"/>
  <c r="K363" i="16"/>
  <c r="FU363" i="16" s="1"/>
  <c r="FU364" i="16" s="1"/>
  <c r="EE364" i="16" s="1"/>
  <c r="ER363" i="16" s="1"/>
  <c r="K371" i="16"/>
  <c r="FU371" i="16" s="1"/>
  <c r="FU372" i="16" s="1"/>
  <c r="EE372" i="16" s="1"/>
  <c r="ER371" i="16" s="1"/>
  <c r="K373" i="16"/>
  <c r="FU373" i="16" s="1"/>
  <c r="FU374" i="16" s="1"/>
  <c r="EE374" i="16" s="1"/>
  <c r="ER373" i="16" s="1"/>
  <c r="K413" i="16"/>
  <c r="FU413" i="16" s="1"/>
  <c r="FU414" i="16" s="1"/>
  <c r="EE414" i="16" s="1"/>
  <c r="ER413" i="16" s="1"/>
  <c r="K417" i="16"/>
  <c r="FU417" i="16" s="1"/>
  <c r="FU418" i="16" s="1"/>
  <c r="EE418" i="16" s="1"/>
  <c r="ER417" i="16" s="1"/>
  <c r="K421" i="16"/>
  <c r="K347" i="16"/>
  <c r="K351" i="16"/>
  <c r="FU351" i="16" s="1"/>
  <c r="FU352" i="16" s="1"/>
  <c r="EE352" i="16" s="1"/>
  <c r="ER351" i="16" s="1"/>
  <c r="K377" i="16"/>
  <c r="FU377" i="16" s="1"/>
  <c r="FU378" i="16" s="1"/>
  <c r="EE378" i="16" s="1"/>
  <c r="ER377" i="16" s="1"/>
  <c r="K379" i="16"/>
  <c r="K397" i="16"/>
  <c r="FU397" i="16" s="1"/>
  <c r="FU398" i="16" s="1"/>
  <c r="EE398" i="16" s="1"/>
  <c r="ER397" i="16" s="1"/>
  <c r="K331" i="16"/>
  <c r="FU331" i="16" s="1"/>
  <c r="FU332" i="16" s="1"/>
  <c r="EE332" i="16" s="1"/>
  <c r="ER331" i="16" s="1"/>
  <c r="K335" i="16"/>
  <c r="FU335" i="16" s="1"/>
  <c r="FU336" i="16" s="1"/>
  <c r="EE336" i="16" s="1"/>
  <c r="ER335" i="16" s="1"/>
  <c r="K353" i="16"/>
  <c r="FU353" i="16" s="1"/>
  <c r="FU354" i="16" s="1"/>
  <c r="EE354" i="16" s="1"/>
  <c r="ER353" i="16" s="1"/>
  <c r="K367" i="16"/>
  <c r="FU367" i="16" s="1"/>
  <c r="FU368" i="16" s="1"/>
  <c r="EE368" i="16" s="1"/>
  <c r="ER367" i="16" s="1"/>
  <c r="K385" i="16"/>
  <c r="FU385" i="16" s="1"/>
  <c r="FU386" i="16" s="1"/>
  <c r="EE386" i="16" s="1"/>
  <c r="ER385" i="16" s="1"/>
  <c r="K395" i="16"/>
  <c r="FU395" i="16" s="1"/>
  <c r="FU396" i="16" s="1"/>
  <c r="EE396" i="16" s="1"/>
  <c r="ER395" i="16" s="1"/>
  <c r="K405" i="16"/>
  <c r="FU405" i="16" s="1"/>
  <c r="FU406" i="16" s="1"/>
  <c r="EE406" i="16" s="1"/>
  <c r="ER405" i="16" s="1"/>
  <c r="K409" i="16"/>
  <c r="FU409" i="16" s="1"/>
  <c r="FU410" i="16" s="1"/>
  <c r="EE410" i="16" s="1"/>
  <c r="ER409" i="16" s="1"/>
  <c r="K419" i="16"/>
  <c r="FU419" i="16" s="1"/>
  <c r="FU420" i="16" s="1"/>
  <c r="EE420" i="16" s="1"/>
  <c r="ER419" i="16" s="1"/>
  <c r="K329" i="16"/>
  <c r="FU329" i="16" s="1"/>
  <c r="FU330" i="16" s="1"/>
  <c r="EE330" i="16" s="1"/>
  <c r="ER329" i="16" s="1"/>
  <c r="K343" i="16"/>
  <c r="FU343" i="16" s="1"/>
  <c r="FU344" i="16" s="1"/>
  <c r="EE344" i="16" s="1"/>
  <c r="ER343" i="16" s="1"/>
  <c r="K355" i="16"/>
  <c r="FU355" i="16" s="1"/>
  <c r="FU356" i="16" s="1"/>
  <c r="EE356" i="16" s="1"/>
  <c r="ER355" i="16" s="1"/>
  <c r="K361" i="16"/>
  <c r="FU361" i="16" s="1"/>
  <c r="FU362" i="16" s="1"/>
  <c r="EE362" i="16" s="1"/>
  <c r="ER361" i="16" s="1"/>
  <c r="K391" i="16"/>
  <c r="FU391" i="16" s="1"/>
  <c r="FU392" i="16" s="1"/>
  <c r="EE392" i="16" s="1"/>
  <c r="ER391" i="16" s="1"/>
  <c r="K393" i="16"/>
  <c r="FU393" i="16" s="1"/>
  <c r="FU394" i="16" s="1"/>
  <c r="EE394" i="16" s="1"/>
  <c r="ER393" i="16" s="1"/>
  <c r="K401" i="16"/>
  <c r="FU401" i="16" s="1"/>
  <c r="FU402" i="16" s="1"/>
  <c r="EE402" i="16" s="1"/>
  <c r="ER401" i="16" s="1"/>
  <c r="K425" i="16"/>
  <c r="FU425" i="16" s="1"/>
  <c r="FU426" i="16" s="1"/>
  <c r="EE426" i="16" s="1"/>
  <c r="ER425" i="16" s="1"/>
  <c r="K349" i="16"/>
  <c r="FU349" i="16" s="1"/>
  <c r="FU350" i="16" s="1"/>
  <c r="EE350" i="16" s="1"/>
  <c r="ER349" i="16" s="1"/>
  <c r="K365" i="16"/>
  <c r="K369" i="16"/>
  <c r="FU369" i="16" s="1"/>
  <c r="FU370" i="16" s="1"/>
  <c r="EE370" i="16" s="1"/>
  <c r="ER369" i="16" s="1"/>
  <c r="K375" i="16"/>
  <c r="FU375" i="16" s="1"/>
  <c r="FU376" i="16" s="1"/>
  <c r="EE376" i="16" s="1"/>
  <c r="ER375" i="16" s="1"/>
  <c r="K389" i="16"/>
  <c r="FU389" i="16" s="1"/>
  <c r="FU390" i="16" s="1"/>
  <c r="EE390" i="16" s="1"/>
  <c r="ER389" i="16" s="1"/>
  <c r="K399" i="16"/>
  <c r="FU399" i="16" s="1"/>
  <c r="FU400" i="16" s="1"/>
  <c r="EE400" i="16" s="1"/>
  <c r="ER399" i="16" s="1"/>
  <c r="K411" i="16"/>
  <c r="FU411" i="16" s="1"/>
  <c r="FU412" i="16" s="1"/>
  <c r="EE412" i="16" s="1"/>
  <c r="ER411" i="16" s="1"/>
  <c r="K423" i="16"/>
  <c r="FU423" i="16" s="1"/>
  <c r="FU424" i="16" s="1"/>
  <c r="EE424" i="16" s="1"/>
  <c r="ER423" i="16" s="1"/>
  <c r="K433" i="16"/>
  <c r="FU433" i="16" s="1"/>
  <c r="FU434" i="16" s="1"/>
  <c r="EE434" i="16" s="1"/>
  <c r="ER433" i="16" s="1"/>
  <c r="K443" i="16"/>
  <c r="FU443" i="16" s="1"/>
  <c r="FU444" i="16" s="1"/>
  <c r="EE444" i="16" s="1"/>
  <c r="ER443" i="16" s="1"/>
  <c r="K513" i="16"/>
  <c r="FU513" i="16" s="1"/>
  <c r="FU514" i="16" s="1"/>
  <c r="EE514" i="16" s="1"/>
  <c r="ER513" i="16" s="1"/>
  <c r="K461" i="16"/>
  <c r="FU461" i="16" s="1"/>
  <c r="FU462" i="16" s="1"/>
  <c r="EE462" i="16" s="1"/>
  <c r="ER461" i="16" s="1"/>
  <c r="K467" i="16"/>
  <c r="FU467" i="16" s="1"/>
  <c r="FU468" i="16" s="1"/>
  <c r="EE468" i="16" s="1"/>
  <c r="ER467" i="16" s="1"/>
  <c r="K491" i="16"/>
  <c r="FU491" i="16" s="1"/>
  <c r="FU492" i="16" s="1"/>
  <c r="EE492" i="16" s="1"/>
  <c r="ER491" i="16" s="1"/>
  <c r="K517" i="16"/>
  <c r="FU517" i="16" s="1"/>
  <c r="FU518" i="16" s="1"/>
  <c r="EE518" i="16" s="1"/>
  <c r="ER517" i="16" s="1"/>
  <c r="K447" i="16"/>
  <c r="FU447" i="16" s="1"/>
  <c r="FU448" i="16" s="1"/>
  <c r="EE448" i="16" s="1"/>
  <c r="ER447" i="16" s="1"/>
  <c r="K483" i="16"/>
  <c r="FU483" i="16" s="1"/>
  <c r="FU484" i="16" s="1"/>
  <c r="EE484" i="16" s="1"/>
  <c r="ER483" i="16" s="1"/>
  <c r="K485" i="16"/>
  <c r="FU485" i="16" s="1"/>
  <c r="FU486" i="16" s="1"/>
  <c r="EE486" i="16" s="1"/>
  <c r="ER485" i="16" s="1"/>
  <c r="K487" i="16"/>
  <c r="FU487" i="16" s="1"/>
  <c r="FU488" i="16" s="1"/>
  <c r="EE488" i="16" s="1"/>
  <c r="ER487" i="16" s="1"/>
  <c r="K489" i="16"/>
  <c r="FU489" i="16" s="1"/>
  <c r="FU490" i="16" s="1"/>
  <c r="EE490" i="16" s="1"/>
  <c r="ER489" i="16" s="1"/>
  <c r="K495" i="16"/>
  <c r="FU495" i="16" s="1"/>
  <c r="FU496" i="16" s="1"/>
  <c r="EE496" i="16" s="1"/>
  <c r="ER495" i="16" s="1"/>
  <c r="K511" i="16"/>
  <c r="FU511" i="16" s="1"/>
  <c r="FU512" i="16" s="1"/>
  <c r="EE512" i="16" s="1"/>
  <c r="ER511" i="16" s="1"/>
  <c r="K531" i="16"/>
  <c r="FU531" i="16" s="1"/>
  <c r="FU532" i="16" s="1"/>
  <c r="EE532" i="16" s="1"/>
  <c r="ER531" i="16" s="1"/>
  <c r="K533" i="16"/>
  <c r="FU533" i="16" s="1"/>
  <c r="FU534" i="16" s="1"/>
  <c r="EE534" i="16" s="1"/>
  <c r="ER533" i="16" s="1"/>
  <c r="K431" i="16"/>
  <c r="K455" i="16"/>
  <c r="FU455" i="16" s="1"/>
  <c r="FU456" i="16" s="1"/>
  <c r="EE456" i="16" s="1"/>
  <c r="ER455" i="16" s="1"/>
  <c r="K471" i="16"/>
  <c r="FU471" i="16" s="1"/>
  <c r="FU472" i="16" s="1"/>
  <c r="EE472" i="16" s="1"/>
  <c r="ER471" i="16" s="1"/>
  <c r="K477" i="16"/>
  <c r="FU477" i="16" s="1"/>
  <c r="FU478" i="16" s="1"/>
  <c r="EE478" i="16" s="1"/>
  <c r="ER477" i="16" s="1"/>
  <c r="K481" i="16"/>
  <c r="FU481" i="16" s="1"/>
  <c r="FU482" i="16" s="1"/>
  <c r="EE482" i="16" s="1"/>
  <c r="ER481" i="16" s="1"/>
  <c r="K493" i="16"/>
  <c r="FU493" i="16" s="1"/>
  <c r="FU494" i="16" s="1"/>
  <c r="EE494" i="16" s="1"/>
  <c r="ER493" i="16" s="1"/>
  <c r="K499" i="16"/>
  <c r="FU499" i="16" s="1"/>
  <c r="FU500" i="16" s="1"/>
  <c r="EE500" i="16" s="1"/>
  <c r="ER499" i="16" s="1"/>
  <c r="K505" i="16"/>
  <c r="FU505" i="16" s="1"/>
  <c r="FU506" i="16" s="1"/>
  <c r="EE506" i="16" s="1"/>
  <c r="ER505" i="16" s="1"/>
  <c r="K515" i="16"/>
  <c r="FU515" i="16" s="1"/>
  <c r="FU516" i="16" s="1"/>
  <c r="EE516" i="16" s="1"/>
  <c r="ER515" i="16" s="1"/>
  <c r="K523" i="16"/>
  <c r="FU523" i="16" s="1"/>
  <c r="FU524" i="16" s="1"/>
  <c r="EE524" i="16" s="1"/>
  <c r="ER523" i="16" s="1"/>
  <c r="K527" i="16"/>
  <c r="FU527" i="16" s="1"/>
  <c r="FU528" i="16" s="1"/>
  <c r="EE528" i="16" s="1"/>
  <c r="ER527" i="16" s="1"/>
  <c r="K427" i="16"/>
  <c r="FU427" i="16" s="1"/>
  <c r="FU428" i="16" s="1"/>
  <c r="EE428" i="16" s="1"/>
  <c r="ER427" i="16" s="1"/>
  <c r="K469" i="16"/>
  <c r="FU469" i="16" s="1"/>
  <c r="FU470" i="16" s="1"/>
  <c r="EE470" i="16" s="1"/>
  <c r="ER469" i="16" s="1"/>
  <c r="K501" i="16"/>
  <c r="FU501" i="16" s="1"/>
  <c r="FU502" i="16" s="1"/>
  <c r="EE502" i="16" s="1"/>
  <c r="ER501" i="16" s="1"/>
  <c r="K519" i="16"/>
  <c r="FU519" i="16" s="1"/>
  <c r="FU520" i="16" s="1"/>
  <c r="EE520" i="16" s="1"/>
  <c r="ER519" i="16" s="1"/>
  <c r="K437" i="16"/>
  <c r="FU437" i="16" s="1"/>
  <c r="FU438" i="16" s="1"/>
  <c r="EE438" i="16" s="1"/>
  <c r="ER437" i="16" s="1"/>
  <c r="K441" i="16"/>
  <c r="FU441" i="16" s="1"/>
  <c r="FU442" i="16" s="1"/>
  <c r="EE442" i="16" s="1"/>
  <c r="ER441" i="16" s="1"/>
  <c r="K453" i="16"/>
  <c r="FU453" i="16" s="1"/>
  <c r="FU454" i="16" s="1"/>
  <c r="EE454" i="16" s="1"/>
  <c r="ER453" i="16" s="1"/>
  <c r="K497" i="16"/>
  <c r="FU497" i="16" s="1"/>
  <c r="FU498" i="16" s="1"/>
  <c r="EE498" i="16" s="1"/>
  <c r="ER497" i="16" s="1"/>
  <c r="K429" i="16"/>
  <c r="FU429" i="16" s="1"/>
  <c r="FU430" i="16" s="1"/>
  <c r="EE430" i="16" s="1"/>
  <c r="ER429" i="16" s="1"/>
  <c r="K451" i="16"/>
  <c r="FU451" i="16" s="1"/>
  <c r="FU452" i="16" s="1"/>
  <c r="EE452" i="16" s="1"/>
  <c r="ER451" i="16" s="1"/>
  <c r="K457" i="16"/>
  <c r="FU457" i="16" s="1"/>
  <c r="FU458" i="16" s="1"/>
  <c r="EE458" i="16" s="1"/>
  <c r="ER457" i="16" s="1"/>
  <c r="K459" i="16"/>
  <c r="FU459" i="16" s="1"/>
  <c r="FU460" i="16" s="1"/>
  <c r="EE460" i="16" s="1"/>
  <c r="ER459" i="16" s="1"/>
  <c r="K473" i="16"/>
  <c r="FU473" i="16" s="1"/>
  <c r="FU474" i="16" s="1"/>
  <c r="EE474" i="16" s="1"/>
  <c r="ER473" i="16" s="1"/>
  <c r="K479" i="16"/>
  <c r="K521" i="16"/>
  <c r="FU521" i="16" s="1"/>
  <c r="FU522" i="16" s="1"/>
  <c r="EE522" i="16" s="1"/>
  <c r="ER521" i="16" s="1"/>
  <c r="K525" i="16"/>
  <c r="FU525" i="16" s="1"/>
  <c r="FU526" i="16" s="1"/>
  <c r="EE526" i="16" s="1"/>
  <c r="ER525" i="16" s="1"/>
  <c r="K435" i="16"/>
  <c r="FU435" i="16" s="1"/>
  <c r="FU436" i="16" s="1"/>
  <c r="EE436" i="16" s="1"/>
  <c r="ER435" i="16" s="1"/>
  <c r="K439" i="16"/>
  <c r="FU439" i="16" s="1"/>
  <c r="FU440" i="16" s="1"/>
  <c r="EE440" i="16" s="1"/>
  <c r="ER439" i="16" s="1"/>
  <c r="K445" i="16"/>
  <c r="FU445" i="16" s="1"/>
  <c r="FU446" i="16" s="1"/>
  <c r="EE446" i="16" s="1"/>
  <c r="ER445" i="16" s="1"/>
  <c r="K449" i="16"/>
  <c r="FU449" i="16" s="1"/>
  <c r="FU450" i="16" s="1"/>
  <c r="EE450" i="16" s="1"/>
  <c r="ER449" i="16" s="1"/>
  <c r="K463" i="16"/>
  <c r="FU463" i="16" s="1"/>
  <c r="FU464" i="16" s="1"/>
  <c r="EE464" i="16" s="1"/>
  <c r="ER463" i="16" s="1"/>
  <c r="K465" i="16"/>
  <c r="FU465" i="16" s="1"/>
  <c r="FU466" i="16" s="1"/>
  <c r="EE466" i="16" s="1"/>
  <c r="ER465" i="16" s="1"/>
  <c r="K475" i="16"/>
  <c r="FU475" i="16" s="1"/>
  <c r="FU476" i="16" s="1"/>
  <c r="EE476" i="16" s="1"/>
  <c r="ER475" i="16" s="1"/>
  <c r="K503" i="16"/>
  <c r="FU503" i="16" s="1"/>
  <c r="FU504" i="16" s="1"/>
  <c r="EE504" i="16" s="1"/>
  <c r="ER503" i="16" s="1"/>
  <c r="K507" i="16"/>
  <c r="FU507" i="16" s="1"/>
  <c r="FU508" i="16" s="1"/>
  <c r="EE508" i="16" s="1"/>
  <c r="ER507" i="16" s="1"/>
  <c r="K509" i="16"/>
  <c r="FU509" i="16" s="1"/>
  <c r="FU510" i="16" s="1"/>
  <c r="EE510" i="16" s="1"/>
  <c r="ER509" i="16" s="1"/>
  <c r="K529" i="16"/>
  <c r="FU529" i="16" s="1"/>
  <c r="FU530" i="16" s="1"/>
  <c r="EE530" i="16" s="1"/>
  <c r="ER529" i="16" s="1"/>
  <c r="K605" i="16"/>
  <c r="FU605" i="16" s="1"/>
  <c r="FU606" i="16" s="1"/>
  <c r="EE606" i="16" s="1"/>
  <c r="ER605" i="16" s="1"/>
  <c r="K593" i="16"/>
  <c r="FU593" i="16" s="1"/>
  <c r="FU594" i="16" s="1"/>
  <c r="EE594" i="16" s="1"/>
  <c r="ER593" i="16" s="1"/>
  <c r="K579" i="16"/>
  <c r="FU579" i="16" s="1"/>
  <c r="FU580" i="16" s="1"/>
  <c r="EE580" i="16" s="1"/>
  <c r="ER579" i="16" s="1"/>
  <c r="GG577" i="16"/>
  <c r="GG578" i="16" s="1"/>
  <c r="GI577" i="16"/>
  <c r="GJ578" i="16"/>
  <c r="GH578" i="16"/>
  <c r="GH577" i="16"/>
  <c r="GI578" i="16"/>
  <c r="GM577" i="16"/>
  <c r="GM578" i="16" s="1"/>
  <c r="GJ577" i="16"/>
  <c r="GH559" i="16"/>
  <c r="GM559" i="16"/>
  <c r="GM560" i="16" s="1"/>
  <c r="GI559" i="16"/>
  <c r="GI560" i="16"/>
  <c r="GG559" i="16"/>
  <c r="GJ559" i="16"/>
  <c r="GH560" i="16"/>
  <c r="GJ560" i="16"/>
  <c r="GI553" i="16"/>
  <c r="GJ553" i="16"/>
  <c r="GJ554" i="16"/>
  <c r="GH553" i="16"/>
  <c r="GM553" i="16"/>
  <c r="GM554" i="16" s="1"/>
  <c r="GI554" i="16"/>
  <c r="GG553" i="16"/>
  <c r="GH554" i="16"/>
  <c r="K543" i="16"/>
  <c r="FU543" i="16" s="1"/>
  <c r="FU544" i="16" s="1"/>
  <c r="EE544" i="16" s="1"/>
  <c r="ER543" i="16" s="1"/>
  <c r="K545" i="16"/>
  <c r="FU545" i="16" s="1"/>
  <c r="FU546" i="16" s="1"/>
  <c r="EE546" i="16" s="1"/>
  <c r="ER545" i="16" s="1"/>
  <c r="K537" i="16"/>
  <c r="FU537" i="16" s="1"/>
  <c r="FU538" i="16" s="1"/>
  <c r="EE538" i="16" s="1"/>
  <c r="ER537" i="16" s="1"/>
  <c r="GH599" i="16"/>
  <c r="GM599" i="16"/>
  <c r="GM600" i="16" s="1"/>
  <c r="GH600" i="16"/>
  <c r="GI600" i="16"/>
  <c r="GG599" i="16"/>
  <c r="GI599" i="16"/>
  <c r="GJ600" i="16"/>
  <c r="GJ599" i="16"/>
  <c r="GG595" i="16"/>
  <c r="GG596" i="16" s="1"/>
  <c r="GM595" i="16"/>
  <c r="GM596" i="16" s="1"/>
  <c r="GH595" i="16"/>
  <c r="GJ595" i="16"/>
  <c r="GJ596" i="16"/>
  <c r="GI596" i="16"/>
  <c r="GI595" i="16"/>
  <c r="GH596" i="16"/>
  <c r="GH586" i="16"/>
  <c r="GJ585" i="16"/>
  <c r="GI585" i="16"/>
  <c r="GJ586" i="16"/>
  <c r="GG585" i="16"/>
  <c r="GH585" i="16"/>
  <c r="GM585" i="16"/>
  <c r="GM586" i="16" s="1"/>
  <c r="GI586" i="16"/>
  <c r="K577" i="16"/>
  <c r="FU577" i="16" s="1"/>
  <c r="FU578" i="16" s="1"/>
  <c r="EE578" i="16" s="1"/>
  <c r="ER577" i="16" s="1"/>
  <c r="K575" i="16"/>
  <c r="FU575" i="16" s="1"/>
  <c r="FU576" i="16" s="1"/>
  <c r="EE576" i="16" s="1"/>
  <c r="ER575" i="16" s="1"/>
  <c r="GI571" i="16"/>
  <c r="GJ571" i="16"/>
  <c r="GI572" i="16"/>
  <c r="GH571" i="16"/>
  <c r="GH572" i="16"/>
  <c r="GM571" i="16"/>
  <c r="GM572" i="16" s="1"/>
  <c r="GJ572" i="16"/>
  <c r="GG571" i="16"/>
  <c r="K565" i="16"/>
  <c r="FU565" i="16" s="1"/>
  <c r="FU566" i="16" s="1"/>
  <c r="EE566" i="16" s="1"/>
  <c r="ER565" i="16" s="1"/>
  <c r="GJ555" i="16"/>
  <c r="GG555" i="16"/>
  <c r="GH556" i="16"/>
  <c r="GH555" i="16"/>
  <c r="GM555" i="16"/>
  <c r="GM556" i="16" s="1"/>
  <c r="GI556" i="16"/>
  <c r="GI555" i="16"/>
  <c r="GJ556" i="16"/>
  <c r="GH579" i="16"/>
  <c r="GH580" i="16"/>
  <c r="GI579" i="16"/>
  <c r="GG579" i="16"/>
  <c r="GG580" i="16" s="1"/>
  <c r="GI580" i="16"/>
  <c r="GJ580" i="16"/>
  <c r="GJ579" i="16"/>
  <c r="GM579" i="16"/>
  <c r="GM580" i="16" s="1"/>
  <c r="GJ561" i="16"/>
  <c r="GM561" i="16"/>
  <c r="GM562" i="16" s="1"/>
  <c r="GG561" i="16"/>
  <c r="GJ562" i="16"/>
  <c r="GI562" i="16"/>
  <c r="GH562" i="16"/>
  <c r="GH561" i="16"/>
  <c r="GI561" i="16"/>
  <c r="K559" i="16"/>
  <c r="FU559" i="16" s="1"/>
  <c r="FU560" i="16" s="1"/>
  <c r="EE560" i="16" s="1"/>
  <c r="ER559" i="16" s="1"/>
  <c r="K557" i="16"/>
  <c r="FU557" i="16" s="1"/>
  <c r="FU558" i="16" s="1"/>
  <c r="EE558" i="16" s="1"/>
  <c r="ER557" i="16" s="1"/>
  <c r="K539" i="16"/>
  <c r="FU539" i="16" s="1"/>
  <c r="FU540" i="16" s="1"/>
  <c r="EE540" i="16" s="1"/>
  <c r="ER539" i="16" s="1"/>
  <c r="GG605" i="16"/>
  <c r="GG606" i="16" s="1"/>
  <c r="GM605" i="16"/>
  <c r="GM606" i="16" s="1"/>
  <c r="GJ605" i="16"/>
  <c r="GH605" i="16"/>
  <c r="GJ606" i="16"/>
  <c r="GI606" i="16"/>
  <c r="GH606" i="16"/>
  <c r="GI605" i="16"/>
  <c r="K603" i="16"/>
  <c r="FU603" i="16" s="1"/>
  <c r="FU604" i="16" s="1"/>
  <c r="EE604" i="16" s="1"/>
  <c r="ER603" i="16" s="1"/>
  <c r="K591" i="16"/>
  <c r="FU591" i="16" s="1"/>
  <c r="FU592" i="16" s="1"/>
  <c r="EE592" i="16" s="1"/>
  <c r="ER591" i="16" s="1"/>
  <c r="GI569" i="16"/>
  <c r="GJ570" i="16"/>
  <c r="GJ569" i="16"/>
  <c r="GG569" i="16"/>
  <c r="GM569" i="16"/>
  <c r="GM570" i="16" s="1"/>
  <c r="GH570" i="16"/>
  <c r="GI570" i="16"/>
  <c r="GH569" i="16"/>
  <c r="GH567" i="16"/>
  <c r="GI568" i="16"/>
  <c r="GM567" i="16"/>
  <c r="GM568" i="16" s="1"/>
  <c r="GJ567" i="16"/>
  <c r="GI567" i="16"/>
  <c r="GJ568" i="16"/>
  <c r="GG567" i="16"/>
  <c r="GH568" i="16"/>
  <c r="GH565" i="16"/>
  <c r="GM565" i="16"/>
  <c r="GM566" i="16" s="1"/>
  <c r="GI566" i="16"/>
  <c r="GJ565" i="16"/>
  <c r="GI565" i="16"/>
  <c r="GG565" i="16"/>
  <c r="GG566" i="16" s="1"/>
  <c r="GJ566" i="16"/>
  <c r="GH566" i="16"/>
  <c r="K555" i="16"/>
  <c r="FU555" i="16" s="1"/>
  <c r="FU556" i="16" s="1"/>
  <c r="EE556" i="16" s="1"/>
  <c r="ER555" i="16" s="1"/>
  <c r="K551" i="16"/>
  <c r="FU551" i="16" s="1"/>
  <c r="FU552" i="16" s="1"/>
  <c r="EE552" i="16" s="1"/>
  <c r="ER551" i="16" s="1"/>
  <c r="K547" i="16"/>
  <c r="FU547" i="16" s="1"/>
  <c r="FU548" i="16" s="1"/>
  <c r="EE548" i="16" s="1"/>
  <c r="ER547" i="16" s="1"/>
  <c r="GI534" i="16"/>
  <c r="GJ533" i="16"/>
  <c r="GI533" i="16"/>
  <c r="GJ534" i="16"/>
  <c r="GH534" i="16"/>
  <c r="GG533" i="16"/>
  <c r="GH533" i="16"/>
  <c r="GM533" i="16"/>
  <c r="GM534" i="16" s="1"/>
  <c r="K599" i="16"/>
  <c r="FU599" i="16" s="1"/>
  <c r="FU600" i="16" s="1"/>
  <c r="EE600" i="16" s="1"/>
  <c r="ER599" i="16" s="1"/>
  <c r="GG589" i="16"/>
  <c r="GG590" i="16" s="1"/>
  <c r="GH589" i="16"/>
  <c r="GI589" i="16"/>
  <c r="GJ589" i="16"/>
  <c r="GJ590" i="16"/>
  <c r="GH590" i="16"/>
  <c r="GM589" i="16"/>
  <c r="GM590" i="16" s="1"/>
  <c r="GI590" i="16"/>
  <c r="GI583" i="16"/>
  <c r="GM583" i="16"/>
  <c r="GM584" i="16" s="1"/>
  <c r="GH584" i="16"/>
  <c r="GG583" i="16"/>
  <c r="GH583" i="16"/>
  <c r="GJ583" i="16"/>
  <c r="GJ584" i="16"/>
  <c r="GI584" i="16"/>
  <c r="GJ581" i="16"/>
  <c r="GJ582" i="16"/>
  <c r="GI581" i="16"/>
  <c r="GH582" i="16"/>
  <c r="GI582" i="16"/>
  <c r="GM581" i="16"/>
  <c r="GM582" i="16" s="1"/>
  <c r="GG581" i="16"/>
  <c r="GG582" i="16" s="1"/>
  <c r="GH581" i="16"/>
  <c r="K573" i="16"/>
  <c r="FU573" i="16" s="1"/>
  <c r="FU574" i="16" s="1"/>
  <c r="EE574" i="16" s="1"/>
  <c r="ER573" i="16" s="1"/>
  <c r="K563" i="16"/>
  <c r="FU563" i="16" s="1"/>
  <c r="FU564" i="16" s="1"/>
  <c r="EE564" i="16" s="1"/>
  <c r="ER563" i="16" s="1"/>
  <c r="GJ545" i="16"/>
  <c r="GM545" i="16"/>
  <c r="GM546" i="16" s="1"/>
  <c r="GI546" i="16"/>
  <c r="GH545" i="16"/>
  <c r="GI545" i="16"/>
  <c r="GG545" i="16"/>
  <c r="GJ546" i="16"/>
  <c r="GH546" i="16"/>
  <c r="GG541" i="16"/>
  <c r="GG542" i="16" s="1"/>
  <c r="GM541" i="16"/>
  <c r="GM542" i="16" s="1"/>
  <c r="GJ541" i="16"/>
  <c r="GH542" i="16"/>
  <c r="GI542" i="16"/>
  <c r="GI541" i="16"/>
  <c r="GJ542" i="16"/>
  <c r="GH541" i="16"/>
  <c r="K541" i="16"/>
  <c r="FU541" i="16" s="1"/>
  <c r="FU542" i="16" s="1"/>
  <c r="EE542" i="16" s="1"/>
  <c r="ER541" i="16" s="1"/>
  <c r="GH536" i="16"/>
  <c r="GG535" i="16"/>
  <c r="GH535" i="16"/>
  <c r="GM535" i="16"/>
  <c r="GM536" i="16" s="1"/>
  <c r="GI536" i="16"/>
  <c r="GI535" i="16"/>
  <c r="GJ536" i="16"/>
  <c r="GJ535" i="16"/>
  <c r="GH593" i="16"/>
  <c r="GM593" i="16"/>
  <c r="GM594" i="16" s="1"/>
  <c r="GI594" i="16"/>
  <c r="GG593" i="16"/>
  <c r="GH594" i="16"/>
  <c r="GJ594" i="16"/>
  <c r="GI593" i="16"/>
  <c r="GJ593" i="16"/>
  <c r="GI591" i="16"/>
  <c r="GJ591" i="16"/>
  <c r="GG591" i="16"/>
  <c r="GM591" i="16"/>
  <c r="GM592" i="16" s="1"/>
  <c r="GH592" i="16"/>
  <c r="GH591" i="16"/>
  <c r="GJ592" i="16"/>
  <c r="GI592" i="16"/>
  <c r="K589" i="16"/>
  <c r="FU589" i="16" s="1"/>
  <c r="FU590" i="16" s="1"/>
  <c r="EE590" i="16" s="1"/>
  <c r="ER589" i="16" s="1"/>
  <c r="K587" i="16"/>
  <c r="FU587" i="16" s="1"/>
  <c r="FU588" i="16" s="1"/>
  <c r="EE588" i="16" s="1"/>
  <c r="ER587" i="16" s="1"/>
  <c r="K583" i="16"/>
  <c r="GJ549" i="16"/>
  <c r="GJ550" i="16"/>
  <c r="GG549" i="16"/>
  <c r="GH550" i="16"/>
  <c r="GI550" i="16"/>
  <c r="GH549" i="16"/>
  <c r="GM549" i="16"/>
  <c r="GM550" i="16" s="1"/>
  <c r="GI549" i="16"/>
  <c r="GI548" i="16"/>
  <c r="GI547" i="16"/>
  <c r="GJ548" i="16"/>
  <c r="GG547" i="16"/>
  <c r="GJ547" i="16"/>
  <c r="GH548" i="16"/>
  <c r="GH547" i="16"/>
  <c r="GM547" i="16"/>
  <c r="GM548" i="16" s="1"/>
  <c r="GH538" i="16"/>
  <c r="GH537" i="16"/>
  <c r="GM537" i="16"/>
  <c r="GM538" i="16" s="1"/>
  <c r="GJ537" i="16"/>
  <c r="GI538" i="16"/>
  <c r="GG537" i="16"/>
  <c r="GI537" i="16"/>
  <c r="GJ538" i="16"/>
  <c r="GH603" i="16"/>
  <c r="GG603" i="16"/>
  <c r="GH604" i="16"/>
  <c r="GM603" i="16"/>
  <c r="GM604" i="16" s="1"/>
  <c r="GI604" i="16"/>
  <c r="GJ603" i="16"/>
  <c r="GI603" i="16"/>
  <c r="GJ604" i="16"/>
  <c r="GJ601" i="16"/>
  <c r="GH601" i="16"/>
  <c r="GG601" i="16"/>
  <c r="GM601" i="16"/>
  <c r="GM602" i="16" s="1"/>
  <c r="GH602" i="16"/>
  <c r="GI602" i="16"/>
  <c r="GJ602" i="16"/>
  <c r="GI601" i="16"/>
  <c r="GI587" i="16"/>
  <c r="GJ588" i="16"/>
  <c r="GH588" i="16"/>
  <c r="GJ587" i="16"/>
  <c r="GH587" i="16"/>
  <c r="GM587" i="16"/>
  <c r="GM588" i="16" s="1"/>
  <c r="GG587" i="16"/>
  <c r="GI588" i="16"/>
  <c r="K585" i="16"/>
  <c r="FU585" i="16" s="1"/>
  <c r="FU586" i="16" s="1"/>
  <c r="EE586" i="16" s="1"/>
  <c r="ER585" i="16" s="1"/>
  <c r="K581" i="16"/>
  <c r="FU581" i="16" s="1"/>
  <c r="FU582" i="16" s="1"/>
  <c r="EE582" i="16" s="1"/>
  <c r="ER581" i="16" s="1"/>
  <c r="GH574" i="16"/>
  <c r="GH573" i="16"/>
  <c r="GM573" i="16"/>
  <c r="GM574" i="16" s="1"/>
  <c r="GJ574" i="16"/>
  <c r="GI574" i="16"/>
  <c r="GG573" i="16"/>
  <c r="GI573" i="16"/>
  <c r="GJ573" i="16"/>
  <c r="K569" i="16"/>
  <c r="FU569" i="16" s="1"/>
  <c r="FU570" i="16" s="1"/>
  <c r="EE570" i="16" s="1"/>
  <c r="ER569" i="16" s="1"/>
  <c r="GI563" i="16"/>
  <c r="GJ564" i="16"/>
  <c r="GG563" i="16"/>
  <c r="GG564" i="16" s="1"/>
  <c r="GH564" i="16"/>
  <c r="GJ563" i="16"/>
  <c r="GM563" i="16"/>
  <c r="GM564" i="16" s="1"/>
  <c r="GH563" i="16"/>
  <c r="GI564" i="16"/>
  <c r="GH552" i="16"/>
  <c r="GM551" i="16"/>
  <c r="GM552" i="16" s="1"/>
  <c r="GH551" i="16"/>
  <c r="GI552" i="16"/>
  <c r="GI551" i="16"/>
  <c r="GJ552" i="16"/>
  <c r="GJ551" i="16"/>
  <c r="GG551" i="16"/>
  <c r="GH539" i="16"/>
  <c r="GI540" i="16"/>
  <c r="GJ540" i="16"/>
  <c r="GJ539" i="16"/>
  <c r="GI539" i="16"/>
  <c r="GH540" i="16"/>
  <c r="GG539" i="16"/>
  <c r="GM539" i="16"/>
  <c r="GM540" i="16" s="1"/>
  <c r="K597" i="16"/>
  <c r="FU597" i="16" s="1"/>
  <c r="FU598" i="16" s="1"/>
  <c r="EE598" i="16" s="1"/>
  <c r="ER597" i="16" s="1"/>
  <c r="GJ598" i="16"/>
  <c r="GJ597" i="16"/>
  <c r="GH598" i="16"/>
  <c r="GM597" i="16"/>
  <c r="GM598" i="16" s="1"/>
  <c r="GI598" i="16"/>
  <c r="GI597" i="16"/>
  <c r="GH597" i="16"/>
  <c r="GG597" i="16"/>
  <c r="K595" i="16"/>
  <c r="FU595" i="16" s="1"/>
  <c r="FU596" i="16" s="1"/>
  <c r="EE596" i="16" s="1"/>
  <c r="ER595" i="16" s="1"/>
  <c r="GJ576" i="16"/>
  <c r="GG575" i="16"/>
  <c r="GM575" i="16"/>
  <c r="GM576" i="16" s="1"/>
  <c r="GI576" i="16"/>
  <c r="GJ575" i="16"/>
  <c r="GH576" i="16"/>
  <c r="GI575" i="16"/>
  <c r="GH575" i="16"/>
  <c r="K571" i="16"/>
  <c r="FU571" i="16" s="1"/>
  <c r="FU572" i="16" s="1"/>
  <c r="EE572" i="16" s="1"/>
  <c r="ER571" i="16" s="1"/>
  <c r="K567" i="16"/>
  <c r="FU567" i="16" s="1"/>
  <c r="FU568" i="16" s="1"/>
  <c r="EE568" i="16" s="1"/>
  <c r="ER567" i="16" s="1"/>
  <c r="K561" i="16"/>
  <c r="GI557" i="16"/>
  <c r="GM557" i="16"/>
  <c r="GM558" i="16" s="1"/>
  <c r="GG557" i="16"/>
  <c r="GG558" i="16" s="1"/>
  <c r="GJ558" i="16"/>
  <c r="GJ557" i="16"/>
  <c r="GI558" i="16"/>
  <c r="GH557" i="16"/>
  <c r="GH558" i="16"/>
  <c r="K553" i="16"/>
  <c r="FU553" i="16" s="1"/>
  <c r="FU554" i="16" s="1"/>
  <c r="EE554" i="16" s="1"/>
  <c r="ER553" i="16" s="1"/>
  <c r="K549" i="16"/>
  <c r="FU549" i="16" s="1"/>
  <c r="FU550" i="16" s="1"/>
  <c r="EE550" i="16" s="1"/>
  <c r="ER549" i="16" s="1"/>
  <c r="GH543" i="16"/>
  <c r="GI543" i="16"/>
  <c r="GH544" i="16"/>
  <c r="GG543" i="16"/>
  <c r="GI544" i="16"/>
  <c r="GM543" i="16"/>
  <c r="GM544" i="16" s="1"/>
  <c r="GJ543" i="16"/>
  <c r="GJ544" i="16"/>
  <c r="K535" i="16"/>
  <c r="FU535" i="16" s="1"/>
  <c r="FU536" i="16" s="1"/>
  <c r="EE536" i="16" s="1"/>
  <c r="ER535" i="16" s="1"/>
  <c r="GJ525" i="16"/>
  <c r="GH525" i="16"/>
  <c r="GM525" i="16"/>
  <c r="GM526" i="16" s="1"/>
  <c r="GI525" i="16"/>
  <c r="GI526" i="16"/>
  <c r="GJ526" i="16"/>
  <c r="GG525" i="16"/>
  <c r="GH526" i="16"/>
  <c r="GH517" i="16"/>
  <c r="GJ518" i="16"/>
  <c r="GI517" i="16"/>
  <c r="GH518" i="16"/>
  <c r="GM517" i="16"/>
  <c r="GM518" i="16" s="1"/>
  <c r="GJ517" i="16"/>
  <c r="GI518" i="16"/>
  <c r="GG517" i="16"/>
  <c r="GG518" i="16" s="1"/>
  <c r="GJ441" i="16"/>
  <c r="GJ442" i="16"/>
  <c r="GH441" i="16"/>
  <c r="GH442" i="16"/>
  <c r="GI441" i="16"/>
  <c r="GI442" i="16"/>
  <c r="GM441" i="16"/>
  <c r="GM442" i="16" s="1"/>
  <c r="GG441" i="16"/>
  <c r="GJ431" i="16"/>
  <c r="GI432" i="16"/>
  <c r="GH431" i="16"/>
  <c r="GM431" i="16"/>
  <c r="GM432" i="16" s="1"/>
  <c r="GG431" i="16"/>
  <c r="GH432" i="16"/>
  <c r="GI431" i="16"/>
  <c r="GJ432" i="16"/>
  <c r="GG531" i="16"/>
  <c r="GG532" i="16" s="1"/>
  <c r="GJ531" i="16"/>
  <c r="GJ532" i="16"/>
  <c r="GH531" i="16"/>
  <c r="GM531" i="16"/>
  <c r="GM532" i="16" s="1"/>
  <c r="GH532" i="16"/>
  <c r="GI531" i="16"/>
  <c r="GI532" i="16"/>
  <c r="GJ529" i="16"/>
  <c r="GI530" i="16"/>
  <c r="GM529" i="16"/>
  <c r="GM530" i="16" s="1"/>
  <c r="GG529" i="16"/>
  <c r="GH530" i="16"/>
  <c r="GH529" i="16"/>
  <c r="GJ530" i="16"/>
  <c r="GI529" i="16"/>
  <c r="GJ527" i="16"/>
  <c r="GJ528" i="16"/>
  <c r="GH527" i="16"/>
  <c r="GM527" i="16"/>
  <c r="GM528" i="16" s="1"/>
  <c r="GG527" i="16"/>
  <c r="GI527" i="16"/>
  <c r="GI528" i="16"/>
  <c r="GH528" i="16"/>
  <c r="GH515" i="16"/>
  <c r="GH516" i="16"/>
  <c r="GM515" i="16"/>
  <c r="GM516" i="16" s="1"/>
  <c r="GJ515" i="16"/>
  <c r="GI516" i="16"/>
  <c r="GJ516" i="16"/>
  <c r="GI515" i="16"/>
  <c r="GG515" i="16"/>
  <c r="GH501" i="16"/>
  <c r="GI502" i="16"/>
  <c r="GI501" i="16"/>
  <c r="GJ502" i="16"/>
  <c r="GJ501" i="16"/>
  <c r="GM501" i="16"/>
  <c r="GM502" i="16" s="1"/>
  <c r="GH502" i="16"/>
  <c r="GG501" i="16"/>
  <c r="GG489" i="16"/>
  <c r="GM489" i="16"/>
  <c r="GM490" i="16" s="1"/>
  <c r="GI489" i="16"/>
  <c r="GH490" i="16"/>
  <c r="GJ490" i="16"/>
  <c r="GH489" i="16"/>
  <c r="GJ489" i="16"/>
  <c r="GI490" i="16"/>
  <c r="GG487" i="16"/>
  <c r="GH488" i="16"/>
  <c r="GH487" i="16"/>
  <c r="GJ487" i="16"/>
  <c r="GM487" i="16"/>
  <c r="GM488" i="16" s="1"/>
  <c r="GJ488" i="16"/>
  <c r="GI488" i="16"/>
  <c r="GI487" i="16"/>
  <c r="GH481" i="16"/>
  <c r="GH482" i="16"/>
  <c r="GI481" i="16"/>
  <c r="GJ481" i="16"/>
  <c r="GM481" i="16"/>
  <c r="GM482" i="16" s="1"/>
  <c r="GI482" i="16"/>
  <c r="GG481" i="16"/>
  <c r="GJ482" i="16"/>
  <c r="GI478" i="16"/>
  <c r="GH478" i="16"/>
  <c r="GI477" i="16"/>
  <c r="GJ478" i="16"/>
  <c r="GJ477" i="16"/>
  <c r="GH477" i="16"/>
  <c r="GM477" i="16"/>
  <c r="GM478" i="16" s="1"/>
  <c r="GG477" i="16"/>
  <c r="GG453" i="16"/>
  <c r="GG454" i="16" s="1"/>
  <c r="GM453" i="16"/>
  <c r="GM454" i="16" s="1"/>
  <c r="GI454" i="16"/>
  <c r="GJ454" i="16"/>
  <c r="GJ453" i="16"/>
  <c r="GH454" i="16"/>
  <c r="GI453" i="16"/>
  <c r="GH453" i="16"/>
  <c r="GG449" i="16"/>
  <c r="GG450" i="16" s="1"/>
  <c r="GJ449" i="16"/>
  <c r="GH450" i="16"/>
  <c r="GM449" i="16"/>
  <c r="GM450" i="16" s="1"/>
  <c r="GH449" i="16"/>
  <c r="GI450" i="16"/>
  <c r="GI449" i="16"/>
  <c r="GJ450" i="16"/>
  <c r="GG427" i="16"/>
  <c r="GH427" i="16"/>
  <c r="GH428" i="16"/>
  <c r="GM427" i="16"/>
  <c r="GM428" i="16" s="1"/>
  <c r="GI428" i="16"/>
  <c r="GI427" i="16"/>
  <c r="GJ427" i="16"/>
  <c r="GJ428" i="16"/>
  <c r="GH503" i="16"/>
  <c r="GJ503" i="16"/>
  <c r="GI503" i="16"/>
  <c r="GH504" i="16"/>
  <c r="GG503" i="16"/>
  <c r="GM503" i="16"/>
  <c r="GM504" i="16" s="1"/>
  <c r="GJ504" i="16"/>
  <c r="GI504" i="16"/>
  <c r="GI485" i="16"/>
  <c r="GJ486" i="16"/>
  <c r="GG485" i="16"/>
  <c r="GH486" i="16"/>
  <c r="GJ485" i="16"/>
  <c r="GH485" i="16"/>
  <c r="GM485" i="16"/>
  <c r="GM486" i="16" s="1"/>
  <c r="GI486" i="16"/>
  <c r="GI471" i="16"/>
  <c r="GJ472" i="16"/>
  <c r="GH471" i="16"/>
  <c r="GH472" i="16"/>
  <c r="GM471" i="16"/>
  <c r="GM472" i="16" s="1"/>
  <c r="GI472" i="16"/>
  <c r="GJ471" i="16"/>
  <c r="GG471" i="16"/>
  <c r="GI467" i="16"/>
  <c r="GH467" i="16"/>
  <c r="GI468" i="16"/>
  <c r="GH468" i="16"/>
  <c r="GG467" i="16"/>
  <c r="GJ467" i="16"/>
  <c r="GJ468" i="16"/>
  <c r="GM467" i="16"/>
  <c r="GM468" i="16" s="1"/>
  <c r="GH465" i="16"/>
  <c r="GJ466" i="16"/>
  <c r="GJ465" i="16"/>
  <c r="GG465" i="16"/>
  <c r="GH466" i="16"/>
  <c r="GI465" i="16"/>
  <c r="GI466" i="16"/>
  <c r="GM465" i="16"/>
  <c r="GM466" i="16" s="1"/>
  <c r="GG455" i="16"/>
  <c r="GJ456" i="16"/>
  <c r="GH456" i="16"/>
  <c r="GH455" i="16"/>
  <c r="GM455" i="16"/>
  <c r="GM456" i="16" s="1"/>
  <c r="GI456" i="16"/>
  <c r="GJ455" i="16"/>
  <c r="GI455" i="16"/>
  <c r="GG439" i="16"/>
  <c r="GG440" i="16" s="1"/>
  <c r="GM439" i="16"/>
  <c r="GM440" i="16" s="1"/>
  <c r="GI440" i="16"/>
  <c r="GH440" i="16"/>
  <c r="GI439" i="16"/>
  <c r="GH439" i="16"/>
  <c r="GJ440" i="16"/>
  <c r="GJ439" i="16"/>
  <c r="GH495" i="16"/>
  <c r="GH496" i="16"/>
  <c r="GI495" i="16"/>
  <c r="GI496" i="16"/>
  <c r="GJ496" i="16"/>
  <c r="GM495" i="16"/>
  <c r="GM496" i="16" s="1"/>
  <c r="GJ495" i="16"/>
  <c r="GG495" i="16"/>
  <c r="GH491" i="16"/>
  <c r="GJ492" i="16"/>
  <c r="GM491" i="16"/>
  <c r="GM492" i="16" s="1"/>
  <c r="GG491" i="16"/>
  <c r="GH492" i="16"/>
  <c r="GJ491" i="16"/>
  <c r="GI491" i="16"/>
  <c r="GI492" i="16"/>
  <c r="GH479" i="16"/>
  <c r="GG479" i="16"/>
  <c r="GM479" i="16"/>
  <c r="GM480" i="16" s="1"/>
  <c r="GI480" i="16"/>
  <c r="GJ479" i="16"/>
  <c r="GJ480" i="16"/>
  <c r="GI479" i="16"/>
  <c r="GH480" i="16"/>
  <c r="GG473" i="16"/>
  <c r="GG474" i="16" s="1"/>
  <c r="GJ473" i="16"/>
  <c r="GH474" i="16"/>
  <c r="GI474" i="16"/>
  <c r="GH473" i="16"/>
  <c r="GJ474" i="16"/>
  <c r="GI473" i="16"/>
  <c r="GM473" i="16"/>
  <c r="GM474" i="16" s="1"/>
  <c r="GJ435" i="16"/>
  <c r="GI435" i="16"/>
  <c r="GJ436" i="16"/>
  <c r="GH436" i="16"/>
  <c r="GG435" i="16"/>
  <c r="GH435" i="16"/>
  <c r="GM435" i="16"/>
  <c r="GM436" i="16" s="1"/>
  <c r="GI436" i="16"/>
  <c r="GG509" i="16"/>
  <c r="GG510" i="16" s="1"/>
  <c r="GI510" i="16"/>
  <c r="GJ509" i="16"/>
  <c r="GH510" i="16"/>
  <c r="GI509" i="16"/>
  <c r="GJ510" i="16"/>
  <c r="GH509" i="16"/>
  <c r="GM509" i="16"/>
  <c r="GM510" i="16" s="1"/>
  <c r="GM505" i="16"/>
  <c r="GM506" i="16" s="1"/>
  <c r="GI506" i="16"/>
  <c r="GI505" i="16"/>
  <c r="GJ506" i="16"/>
  <c r="GJ505" i="16"/>
  <c r="GH506" i="16"/>
  <c r="GH505" i="16"/>
  <c r="GG505" i="16"/>
  <c r="GJ500" i="16"/>
  <c r="GG499" i="16"/>
  <c r="GJ499" i="16"/>
  <c r="GH499" i="16"/>
  <c r="GH500" i="16"/>
  <c r="GM499" i="16"/>
  <c r="GM500" i="16" s="1"/>
  <c r="GI500" i="16"/>
  <c r="GI499" i="16"/>
  <c r="GG483" i="16"/>
  <c r="GH483" i="16"/>
  <c r="GM483" i="16"/>
  <c r="GM484" i="16" s="1"/>
  <c r="GI484" i="16"/>
  <c r="GI483" i="16"/>
  <c r="GJ484" i="16"/>
  <c r="GH484" i="16"/>
  <c r="GJ483" i="16"/>
  <c r="GJ475" i="16"/>
  <c r="GM475" i="16"/>
  <c r="GM476" i="16" s="1"/>
  <c r="GH476" i="16"/>
  <c r="GJ476" i="16"/>
  <c r="GI475" i="16"/>
  <c r="GI476" i="16"/>
  <c r="GH475" i="16"/>
  <c r="GG475" i="16"/>
  <c r="GM457" i="16"/>
  <c r="GM458" i="16" s="1"/>
  <c r="GI457" i="16"/>
  <c r="GJ458" i="16"/>
  <c r="GJ457" i="16"/>
  <c r="GI458" i="16"/>
  <c r="GG457" i="16"/>
  <c r="GH457" i="16"/>
  <c r="GH458" i="16"/>
  <c r="GG451" i="16"/>
  <c r="GG452" i="16" s="1"/>
  <c r="GH451" i="16"/>
  <c r="GH452" i="16"/>
  <c r="GM451" i="16"/>
  <c r="GM452" i="16" s="1"/>
  <c r="GI452" i="16"/>
  <c r="GJ452" i="16"/>
  <c r="GI451" i="16"/>
  <c r="GJ451" i="16"/>
  <c r="GJ446" i="16"/>
  <c r="GG445" i="16"/>
  <c r="GH446" i="16"/>
  <c r="GM445" i="16"/>
  <c r="GM446" i="16" s="1"/>
  <c r="GH445" i="16"/>
  <c r="GI446" i="16"/>
  <c r="GJ445" i="16"/>
  <c r="GI445" i="16"/>
  <c r="GJ443" i="16"/>
  <c r="GH443" i="16"/>
  <c r="GM443" i="16"/>
  <c r="GM444" i="16" s="1"/>
  <c r="GI443" i="16"/>
  <c r="GI444" i="16"/>
  <c r="GG443" i="16"/>
  <c r="GG444" i="16" s="1"/>
  <c r="GH444" i="16"/>
  <c r="GJ444" i="16"/>
  <c r="GI438" i="16"/>
  <c r="GJ438" i="16"/>
  <c r="GJ437" i="16"/>
  <c r="GG437" i="16"/>
  <c r="GH438" i="16"/>
  <c r="GI437" i="16"/>
  <c r="GH437" i="16"/>
  <c r="GM437" i="16"/>
  <c r="GM438" i="16" s="1"/>
  <c r="GG521" i="16"/>
  <c r="GG522" i="16" s="1"/>
  <c r="GJ521" i="16"/>
  <c r="GJ522" i="16"/>
  <c r="GI521" i="16"/>
  <c r="GI522" i="16"/>
  <c r="GM521" i="16"/>
  <c r="GM522" i="16" s="1"/>
  <c r="GH522" i="16"/>
  <c r="GH521" i="16"/>
  <c r="GJ497" i="16"/>
  <c r="GI498" i="16"/>
  <c r="GI497" i="16"/>
  <c r="GH497" i="16"/>
  <c r="GJ498" i="16"/>
  <c r="GM497" i="16"/>
  <c r="GM498" i="16" s="1"/>
  <c r="GG497" i="16"/>
  <c r="GH498" i="16"/>
  <c r="GH459" i="16"/>
  <c r="GJ459" i="16"/>
  <c r="GG459" i="16"/>
  <c r="GH460" i="16"/>
  <c r="GI459" i="16"/>
  <c r="GM459" i="16"/>
  <c r="GM460" i="16" s="1"/>
  <c r="GJ460" i="16"/>
  <c r="GI460" i="16"/>
  <c r="GH523" i="16"/>
  <c r="GG523" i="16"/>
  <c r="GG524" i="16" s="1"/>
  <c r="GI524" i="16"/>
  <c r="GM523" i="16"/>
  <c r="GM524" i="16" s="1"/>
  <c r="GH524" i="16"/>
  <c r="GJ523" i="16"/>
  <c r="GI523" i="16"/>
  <c r="GJ524" i="16"/>
  <c r="GM511" i="16"/>
  <c r="GM512" i="16" s="1"/>
  <c r="GI511" i="16"/>
  <c r="GI512" i="16"/>
  <c r="GJ511" i="16"/>
  <c r="GH511" i="16"/>
  <c r="GG511" i="16"/>
  <c r="GJ512" i="16"/>
  <c r="GH512" i="16"/>
  <c r="GJ494" i="16"/>
  <c r="GI494" i="16"/>
  <c r="GJ493" i="16"/>
  <c r="GI493" i="16"/>
  <c r="GG493" i="16"/>
  <c r="GG494" i="16" s="1"/>
  <c r="GM493" i="16"/>
  <c r="GM494" i="16" s="1"/>
  <c r="GH494" i="16"/>
  <c r="GH493" i="16"/>
  <c r="GH470" i="16"/>
  <c r="GI469" i="16"/>
  <c r="GH469" i="16"/>
  <c r="GM469" i="16"/>
  <c r="GM470" i="16" s="1"/>
  <c r="GJ469" i="16"/>
  <c r="GI470" i="16"/>
  <c r="GJ470" i="16"/>
  <c r="GG469" i="16"/>
  <c r="GJ463" i="16"/>
  <c r="GI463" i="16"/>
  <c r="GG463" i="16"/>
  <c r="GG464" i="16" s="1"/>
  <c r="GJ464" i="16"/>
  <c r="GH464" i="16"/>
  <c r="GH463" i="16"/>
  <c r="GM463" i="16"/>
  <c r="GM464" i="16" s="1"/>
  <c r="GI464" i="16"/>
  <c r="GH461" i="16"/>
  <c r="GG461" i="16"/>
  <c r="GI462" i="16"/>
  <c r="GM461" i="16"/>
  <c r="GM462" i="16" s="1"/>
  <c r="GI461" i="16"/>
  <c r="GJ462" i="16"/>
  <c r="GJ461" i="16"/>
  <c r="GH462" i="16"/>
  <c r="GH519" i="16"/>
  <c r="GJ520" i="16"/>
  <c r="GI520" i="16"/>
  <c r="GJ519" i="16"/>
  <c r="GH520" i="16"/>
  <c r="GI519" i="16"/>
  <c r="GM519" i="16"/>
  <c r="GM520" i="16" s="1"/>
  <c r="GG519" i="16"/>
  <c r="GG520" i="16" s="1"/>
  <c r="GH514" i="16"/>
  <c r="GJ514" i="16"/>
  <c r="GJ513" i="16"/>
  <c r="GH513" i="16"/>
  <c r="GI513" i="16"/>
  <c r="GM513" i="16"/>
  <c r="GM514" i="16" s="1"/>
  <c r="GI514" i="16"/>
  <c r="GG513" i="16"/>
  <c r="GJ507" i="16"/>
  <c r="GI508" i="16"/>
  <c r="GG507" i="16"/>
  <c r="GG508" i="16" s="1"/>
  <c r="GM507" i="16"/>
  <c r="GM508" i="16" s="1"/>
  <c r="GH508" i="16"/>
  <c r="GH507" i="16"/>
  <c r="GJ508" i="16"/>
  <c r="GI507" i="16"/>
  <c r="GH447" i="16"/>
  <c r="GG447" i="16"/>
  <c r="GG448" i="16" s="1"/>
  <c r="GM447" i="16"/>
  <c r="GM448" i="16" s="1"/>
  <c r="GI448" i="16"/>
  <c r="GJ447" i="16"/>
  <c r="GI447" i="16"/>
  <c r="GJ448" i="16"/>
  <c r="GH448" i="16"/>
  <c r="GG433" i="16"/>
  <c r="GG434" i="16" s="1"/>
  <c r="GI434" i="16"/>
  <c r="GI433" i="16"/>
  <c r="GM433" i="16"/>
  <c r="GM434" i="16" s="1"/>
  <c r="GJ433" i="16"/>
  <c r="GH433" i="16"/>
  <c r="GH434" i="16"/>
  <c r="GJ434" i="16"/>
  <c r="GH429" i="16"/>
  <c r="GH430" i="16"/>
  <c r="GM429" i="16"/>
  <c r="GM430" i="16" s="1"/>
  <c r="GJ429" i="16"/>
  <c r="GI430" i="16"/>
  <c r="GI429" i="16"/>
  <c r="GG429" i="16"/>
  <c r="GJ430" i="16"/>
  <c r="GI401" i="16"/>
  <c r="GJ402" i="16"/>
  <c r="GJ401" i="16"/>
  <c r="GM401" i="16"/>
  <c r="GM402" i="16" s="1"/>
  <c r="GG401" i="16"/>
  <c r="GI402" i="16"/>
  <c r="GH402" i="16"/>
  <c r="GH401" i="16"/>
  <c r="GJ389" i="16"/>
  <c r="GJ390" i="16"/>
  <c r="GH389" i="16"/>
  <c r="GM389" i="16"/>
  <c r="GM390" i="16" s="1"/>
  <c r="GI390" i="16"/>
  <c r="GG389" i="16"/>
  <c r="GH390" i="16"/>
  <c r="GI389" i="16"/>
  <c r="GJ379" i="16"/>
  <c r="GJ380" i="16"/>
  <c r="GM379" i="16"/>
  <c r="GM380" i="16" s="1"/>
  <c r="GH379" i="16"/>
  <c r="GI380" i="16"/>
  <c r="GG379" i="16"/>
  <c r="GI379" i="16"/>
  <c r="GH380" i="16"/>
  <c r="GI365" i="16"/>
  <c r="GJ365" i="16"/>
  <c r="GI366" i="16"/>
  <c r="GH365" i="16"/>
  <c r="GH366" i="16"/>
  <c r="GG365" i="16"/>
  <c r="GM365" i="16"/>
  <c r="GM366" i="16" s="1"/>
  <c r="GJ366" i="16"/>
  <c r="GJ363" i="16"/>
  <c r="GJ364" i="16"/>
  <c r="GH364" i="16"/>
  <c r="GG363" i="16"/>
  <c r="GG364" i="16" s="1"/>
  <c r="GH363" i="16"/>
  <c r="GM363" i="16"/>
  <c r="GM364" i="16" s="1"/>
  <c r="GI363" i="16"/>
  <c r="GI364" i="16"/>
  <c r="GJ355" i="16"/>
  <c r="GG355" i="16"/>
  <c r="GG356" i="16" s="1"/>
  <c r="GI355" i="16"/>
  <c r="GI356" i="16"/>
  <c r="GM355" i="16"/>
  <c r="GM356" i="16" s="1"/>
  <c r="GJ356" i="16"/>
  <c r="GH355" i="16"/>
  <c r="GH356" i="16"/>
  <c r="GI352" i="16"/>
  <c r="GG351" i="16"/>
  <c r="GG352" i="16" s="1"/>
  <c r="GH351" i="16"/>
  <c r="GI351" i="16"/>
  <c r="GJ352" i="16"/>
  <c r="GH352" i="16"/>
  <c r="GJ351" i="16"/>
  <c r="GM351" i="16"/>
  <c r="GM352" i="16" s="1"/>
  <c r="GM417" i="16"/>
  <c r="GM418" i="16" s="1"/>
  <c r="GH418" i="16"/>
  <c r="GI418" i="16"/>
  <c r="GI417" i="16"/>
  <c r="GJ418" i="16"/>
  <c r="GJ417" i="16"/>
  <c r="GH417" i="16"/>
  <c r="GG417" i="16"/>
  <c r="GH387" i="16"/>
  <c r="GG387" i="16"/>
  <c r="GM387" i="16"/>
  <c r="GM388" i="16" s="1"/>
  <c r="GI388" i="16"/>
  <c r="GH388" i="16"/>
  <c r="GJ387" i="16"/>
  <c r="GI387" i="16"/>
  <c r="GJ388" i="16"/>
  <c r="GJ368" i="16"/>
  <c r="GH367" i="16"/>
  <c r="GM367" i="16"/>
  <c r="GM368" i="16" s="1"/>
  <c r="GG367" i="16"/>
  <c r="GG368" i="16" s="1"/>
  <c r="GI367" i="16"/>
  <c r="GJ367" i="16"/>
  <c r="GH368" i="16"/>
  <c r="GI368" i="16"/>
  <c r="GH357" i="16"/>
  <c r="GJ358" i="16"/>
  <c r="GI358" i="16"/>
  <c r="GH358" i="16"/>
  <c r="GM357" i="16"/>
  <c r="GM358" i="16" s="1"/>
  <c r="GI357" i="16"/>
  <c r="GJ357" i="16"/>
  <c r="GG357" i="16"/>
  <c r="GH337" i="16"/>
  <c r="GJ337" i="16"/>
  <c r="GJ338" i="16"/>
  <c r="GH338" i="16"/>
  <c r="GM337" i="16"/>
  <c r="GM338" i="16" s="1"/>
  <c r="GG337" i="16"/>
  <c r="GI338" i="16"/>
  <c r="GI337" i="16"/>
  <c r="GJ327" i="16"/>
  <c r="GG327" i="16"/>
  <c r="GH328" i="16"/>
  <c r="GM327" i="16"/>
  <c r="GM328" i="16" s="1"/>
  <c r="GI327" i="16"/>
  <c r="GI328" i="16"/>
  <c r="GJ328" i="16"/>
  <c r="GH327" i="16"/>
  <c r="GH420" i="16"/>
  <c r="GH419" i="16"/>
  <c r="GM419" i="16"/>
  <c r="GM420" i="16" s="1"/>
  <c r="GI420" i="16"/>
  <c r="GI419" i="16"/>
  <c r="GJ420" i="16"/>
  <c r="GJ419" i="16"/>
  <c r="GG419" i="16"/>
  <c r="GH421" i="16"/>
  <c r="GJ421" i="16"/>
  <c r="GI422" i="16"/>
  <c r="GI421" i="16"/>
  <c r="GG421" i="16"/>
  <c r="GM421" i="16"/>
  <c r="GM422" i="16" s="1"/>
  <c r="GJ422" i="16"/>
  <c r="GH422" i="16"/>
  <c r="GI405" i="16"/>
  <c r="GH406" i="16"/>
  <c r="GJ406" i="16"/>
  <c r="GM405" i="16"/>
  <c r="GM406" i="16" s="1"/>
  <c r="GJ405" i="16"/>
  <c r="GI406" i="16"/>
  <c r="GG405" i="16"/>
  <c r="GH405" i="16"/>
  <c r="GG391" i="16"/>
  <c r="GG392" i="16" s="1"/>
  <c r="GJ391" i="16"/>
  <c r="GI392" i="16"/>
  <c r="GM391" i="16"/>
  <c r="GM392" i="16" s="1"/>
  <c r="GH392" i="16"/>
  <c r="GJ392" i="16"/>
  <c r="GI391" i="16"/>
  <c r="GH391" i="16"/>
  <c r="GJ375" i="16"/>
  <c r="GM375" i="16"/>
  <c r="GM376" i="16" s="1"/>
  <c r="GH375" i="16"/>
  <c r="GI376" i="16"/>
  <c r="GH376" i="16"/>
  <c r="GG375" i="16"/>
  <c r="GI375" i="16"/>
  <c r="GJ376" i="16"/>
  <c r="GH373" i="16"/>
  <c r="GG373" i="16"/>
  <c r="GI373" i="16"/>
  <c r="GH374" i="16"/>
  <c r="GJ374" i="16"/>
  <c r="GI374" i="16"/>
  <c r="GM373" i="16"/>
  <c r="GM374" i="16" s="1"/>
  <c r="GJ373" i="16"/>
  <c r="GJ349" i="16"/>
  <c r="GH349" i="16"/>
  <c r="GH350" i="16"/>
  <c r="GG349" i="16"/>
  <c r="GG350" i="16" s="1"/>
  <c r="GI349" i="16"/>
  <c r="GJ350" i="16"/>
  <c r="GM349" i="16"/>
  <c r="GM350" i="16" s="1"/>
  <c r="GI350" i="16"/>
  <c r="GH341" i="16"/>
  <c r="GG341" i="16"/>
  <c r="GG342" i="16" s="1"/>
  <c r="GI341" i="16"/>
  <c r="GI342" i="16"/>
  <c r="GM341" i="16"/>
  <c r="GM342" i="16" s="1"/>
  <c r="GJ342" i="16"/>
  <c r="GJ341" i="16"/>
  <c r="GH342" i="16"/>
  <c r="GH425" i="16"/>
  <c r="GM425" i="16"/>
  <c r="GM426" i="16" s="1"/>
  <c r="GI425" i="16"/>
  <c r="GI426" i="16"/>
  <c r="GJ426" i="16"/>
  <c r="GG425" i="16"/>
  <c r="GH426" i="16"/>
  <c r="GJ425" i="16"/>
  <c r="GG413" i="16"/>
  <c r="GG414" i="16" s="1"/>
  <c r="GH414" i="16"/>
  <c r="GI413" i="16"/>
  <c r="GJ414" i="16"/>
  <c r="GJ413" i="16"/>
  <c r="GI414" i="16"/>
  <c r="GH413" i="16"/>
  <c r="GM413" i="16"/>
  <c r="GM414" i="16" s="1"/>
  <c r="GH403" i="16"/>
  <c r="GI403" i="16"/>
  <c r="GJ403" i="16"/>
  <c r="GJ404" i="16"/>
  <c r="GH404" i="16"/>
  <c r="GG403" i="16"/>
  <c r="GG404" i="16" s="1"/>
  <c r="GI404" i="16"/>
  <c r="GM403" i="16"/>
  <c r="GM404" i="16" s="1"/>
  <c r="GG385" i="16"/>
  <c r="GG386" i="16" s="1"/>
  <c r="GJ386" i="16"/>
  <c r="GH385" i="16"/>
  <c r="GH386" i="16"/>
  <c r="GJ385" i="16"/>
  <c r="GI386" i="16"/>
  <c r="GI385" i="16"/>
  <c r="GM385" i="16"/>
  <c r="GM386" i="16" s="1"/>
  <c r="GH383" i="16"/>
  <c r="GI384" i="16"/>
  <c r="GJ384" i="16"/>
  <c r="GM383" i="16"/>
  <c r="GM384" i="16" s="1"/>
  <c r="GG383" i="16"/>
  <c r="GJ383" i="16"/>
  <c r="GH384" i="16"/>
  <c r="GI383" i="16"/>
  <c r="GJ382" i="16"/>
  <c r="GJ381" i="16"/>
  <c r="GH381" i="16"/>
  <c r="GM381" i="16"/>
  <c r="GM382" i="16" s="1"/>
  <c r="GI382" i="16"/>
  <c r="GG381" i="16"/>
  <c r="GI381" i="16"/>
  <c r="GH382" i="16"/>
  <c r="GM377" i="16"/>
  <c r="GM378" i="16" s="1"/>
  <c r="GJ377" i="16"/>
  <c r="GG377" i="16"/>
  <c r="GG378" i="16" s="1"/>
  <c r="GI377" i="16"/>
  <c r="GJ378" i="16"/>
  <c r="GH378" i="16"/>
  <c r="GH377" i="16"/>
  <c r="GI378" i="16"/>
  <c r="GJ340" i="16"/>
  <c r="GI340" i="16"/>
  <c r="GJ339" i="16"/>
  <c r="GG339" i="16"/>
  <c r="GM339" i="16"/>
  <c r="GM340" i="16" s="1"/>
  <c r="GH340" i="16"/>
  <c r="GI339" i="16"/>
  <c r="GH339" i="16"/>
  <c r="GJ336" i="16"/>
  <c r="GI336" i="16"/>
  <c r="GH336" i="16"/>
  <c r="GI335" i="16"/>
  <c r="GJ335" i="16"/>
  <c r="GM335" i="16"/>
  <c r="GM336" i="16" s="1"/>
  <c r="GG335" i="16"/>
  <c r="GH335" i="16"/>
  <c r="GH330" i="16"/>
  <c r="GJ329" i="16"/>
  <c r="GG329" i="16"/>
  <c r="GH329" i="16"/>
  <c r="GM329" i="16"/>
  <c r="GM330" i="16" s="1"/>
  <c r="GI330" i="16"/>
  <c r="GI329" i="16"/>
  <c r="GJ330" i="16"/>
  <c r="GH412" i="16"/>
  <c r="GH411" i="16"/>
  <c r="GI412" i="16"/>
  <c r="GM411" i="16"/>
  <c r="GM412" i="16" s="1"/>
  <c r="GJ411" i="16"/>
  <c r="GI411" i="16"/>
  <c r="GJ412" i="16"/>
  <c r="GG411" i="16"/>
  <c r="GI410" i="16"/>
  <c r="GJ410" i="16"/>
  <c r="GG409" i="16"/>
  <c r="GI409" i="16"/>
  <c r="GH410" i="16"/>
  <c r="GJ409" i="16"/>
  <c r="GM409" i="16"/>
  <c r="GM410" i="16" s="1"/>
  <c r="GH409" i="16"/>
  <c r="GI372" i="16"/>
  <c r="GI371" i="16"/>
  <c r="GJ371" i="16"/>
  <c r="GJ372" i="16"/>
  <c r="GH372" i="16"/>
  <c r="GG371" i="16"/>
  <c r="GM371" i="16"/>
  <c r="GM372" i="16" s="1"/>
  <c r="GH371" i="16"/>
  <c r="GH370" i="16"/>
  <c r="GI369" i="16"/>
  <c r="GJ370" i="16"/>
  <c r="GH369" i="16"/>
  <c r="GG369" i="16"/>
  <c r="GJ369" i="16"/>
  <c r="GM369" i="16"/>
  <c r="GM370" i="16" s="1"/>
  <c r="GI370" i="16"/>
  <c r="GJ361" i="16"/>
  <c r="GI362" i="16"/>
  <c r="GJ362" i="16"/>
  <c r="GG361" i="16"/>
  <c r="GH362" i="16"/>
  <c r="GI361" i="16"/>
  <c r="GH361" i="16"/>
  <c r="GM361" i="16"/>
  <c r="GM362" i="16" s="1"/>
  <c r="GH415" i="16"/>
  <c r="GM415" i="16"/>
  <c r="GM416" i="16" s="1"/>
  <c r="GH416" i="16"/>
  <c r="GI416" i="16"/>
  <c r="GI415" i="16"/>
  <c r="GG415" i="16"/>
  <c r="GJ416" i="16"/>
  <c r="GJ415" i="16"/>
  <c r="GG395" i="16"/>
  <c r="GG396" i="16" s="1"/>
  <c r="GJ395" i="16"/>
  <c r="GI396" i="16"/>
  <c r="GM395" i="16"/>
  <c r="GM396" i="16" s="1"/>
  <c r="GH395" i="16"/>
  <c r="GJ396" i="16"/>
  <c r="GH396" i="16"/>
  <c r="GI395" i="16"/>
  <c r="GJ359" i="16"/>
  <c r="GM359" i="16"/>
  <c r="GM360" i="16" s="1"/>
  <c r="GI360" i="16"/>
  <c r="GH360" i="16"/>
  <c r="GI359" i="16"/>
  <c r="GG359" i="16"/>
  <c r="GG360" i="16" s="1"/>
  <c r="GJ360" i="16"/>
  <c r="GH359" i="16"/>
  <c r="GG407" i="16"/>
  <c r="GG408" i="16" s="1"/>
  <c r="GH408" i="16"/>
  <c r="GI407" i="16"/>
  <c r="GM407" i="16"/>
  <c r="GM408" i="16" s="1"/>
  <c r="GH407" i="16"/>
  <c r="GJ407" i="16"/>
  <c r="GJ408" i="16"/>
  <c r="GI408" i="16"/>
  <c r="GG399" i="16"/>
  <c r="GG400" i="16" s="1"/>
  <c r="GH399" i="16"/>
  <c r="GJ400" i="16"/>
  <c r="GJ399" i="16"/>
  <c r="GI399" i="16"/>
  <c r="GI400" i="16"/>
  <c r="GM399" i="16"/>
  <c r="GM400" i="16" s="1"/>
  <c r="GH400" i="16"/>
  <c r="GH345" i="16"/>
  <c r="GJ346" i="16"/>
  <c r="GI346" i="16"/>
  <c r="GI345" i="16"/>
  <c r="GH346" i="16"/>
  <c r="GJ345" i="16"/>
  <c r="GM345" i="16"/>
  <c r="GM346" i="16" s="1"/>
  <c r="GG345" i="16"/>
  <c r="GH333" i="16"/>
  <c r="GH334" i="16"/>
  <c r="GI334" i="16"/>
  <c r="GM333" i="16"/>
  <c r="GM334" i="16" s="1"/>
  <c r="GI333" i="16"/>
  <c r="GJ334" i="16"/>
  <c r="GG333" i="16"/>
  <c r="GJ333" i="16"/>
  <c r="GG423" i="16"/>
  <c r="GG424" i="16" s="1"/>
  <c r="GH424" i="16"/>
  <c r="GH423" i="16"/>
  <c r="GM423" i="16"/>
  <c r="GM424" i="16" s="1"/>
  <c r="GJ424" i="16"/>
  <c r="GI424" i="16"/>
  <c r="GJ423" i="16"/>
  <c r="GI423" i="16"/>
  <c r="GH397" i="16"/>
  <c r="GJ398" i="16"/>
  <c r="GI398" i="16"/>
  <c r="GI397" i="16"/>
  <c r="GJ397" i="16"/>
  <c r="GH398" i="16"/>
  <c r="GG397" i="16"/>
  <c r="GG398" i="16" s="1"/>
  <c r="GM397" i="16"/>
  <c r="GM398" i="16" s="1"/>
  <c r="GJ394" i="16"/>
  <c r="GH394" i="16"/>
  <c r="GJ393" i="16"/>
  <c r="GG393" i="16"/>
  <c r="GG394" i="16" s="1"/>
  <c r="GH393" i="16"/>
  <c r="GM393" i="16"/>
  <c r="GM394" i="16" s="1"/>
  <c r="GI394" i="16"/>
  <c r="GI393" i="16"/>
  <c r="GG353" i="16"/>
  <c r="GH353" i="16"/>
  <c r="GI354" i="16"/>
  <c r="GM353" i="16"/>
  <c r="GM354" i="16" s="1"/>
  <c r="GI353" i="16"/>
  <c r="GJ354" i="16"/>
  <c r="GH354" i="16"/>
  <c r="GJ353" i="16"/>
  <c r="GH347" i="16"/>
  <c r="GJ348" i="16"/>
  <c r="GI347" i="16"/>
  <c r="GH348" i="16"/>
  <c r="GG347" i="16"/>
  <c r="GI348" i="16"/>
  <c r="GM347" i="16"/>
  <c r="GM348" i="16" s="1"/>
  <c r="GJ347" i="16"/>
  <c r="GI343" i="16"/>
  <c r="GJ343" i="16"/>
  <c r="GH344" i="16"/>
  <c r="GG343" i="16"/>
  <c r="GH343" i="16"/>
  <c r="GM343" i="16"/>
  <c r="GM344" i="16" s="1"/>
  <c r="GI344" i="16"/>
  <c r="GJ344" i="16"/>
  <c r="GG331" i="16"/>
  <c r="GI331" i="16"/>
  <c r="GJ332" i="16"/>
  <c r="GH332" i="16"/>
  <c r="GJ331" i="16"/>
  <c r="GI332" i="16"/>
  <c r="GH331" i="16"/>
  <c r="GM331" i="16"/>
  <c r="GM332" i="16" s="1"/>
  <c r="GI306" i="16"/>
  <c r="GG305" i="16"/>
  <c r="GG306" i="16" s="1"/>
  <c r="GM305" i="16"/>
  <c r="GM306" i="16" s="1"/>
  <c r="GH305" i="16"/>
  <c r="GI305" i="16"/>
  <c r="GJ305" i="16"/>
  <c r="GJ306" i="16"/>
  <c r="GH306" i="16"/>
  <c r="GH299" i="16"/>
  <c r="GJ300" i="16"/>
  <c r="GM299" i="16"/>
  <c r="GM300" i="16" s="1"/>
  <c r="GJ299" i="16"/>
  <c r="GI300" i="16"/>
  <c r="GI299" i="16"/>
  <c r="GH300" i="16"/>
  <c r="GG299" i="16"/>
  <c r="GH297" i="16"/>
  <c r="GH298" i="16"/>
  <c r="GJ297" i="16"/>
  <c r="GJ298" i="16"/>
  <c r="GI298" i="16"/>
  <c r="GI297" i="16"/>
  <c r="GM297" i="16"/>
  <c r="GM298" i="16" s="1"/>
  <c r="GG297" i="16"/>
  <c r="GI273" i="16"/>
  <c r="GJ274" i="16"/>
  <c r="GM273" i="16"/>
  <c r="GM274" i="16" s="1"/>
  <c r="GI274" i="16"/>
  <c r="GJ273" i="16"/>
  <c r="GH273" i="16"/>
  <c r="GH274" i="16"/>
  <c r="GG273" i="16"/>
  <c r="GH263" i="16"/>
  <c r="GI264" i="16"/>
  <c r="GJ263" i="16"/>
  <c r="GM263" i="16"/>
  <c r="GM264" i="16" s="1"/>
  <c r="GH264" i="16"/>
  <c r="GJ264" i="16"/>
  <c r="GG263" i="16"/>
  <c r="GI263" i="16"/>
  <c r="GJ251" i="16"/>
  <c r="GJ252" i="16"/>
  <c r="GI252" i="16"/>
  <c r="GM251" i="16"/>
  <c r="GM252" i="16" s="1"/>
  <c r="GI251" i="16"/>
  <c r="GH251" i="16"/>
  <c r="GG251" i="16"/>
  <c r="GH252" i="16"/>
  <c r="GJ325" i="16"/>
  <c r="GI325" i="16"/>
  <c r="GI326" i="16"/>
  <c r="GH325" i="16"/>
  <c r="GM325" i="16"/>
  <c r="GM326" i="16" s="1"/>
  <c r="GH326" i="16"/>
  <c r="GJ326" i="16"/>
  <c r="GG325" i="16"/>
  <c r="GG326" i="16" s="1"/>
  <c r="GI323" i="16"/>
  <c r="GJ323" i="16"/>
  <c r="GH324" i="16"/>
  <c r="GM323" i="16"/>
  <c r="GM324" i="16" s="1"/>
  <c r="GJ324" i="16"/>
  <c r="GH323" i="16"/>
  <c r="GG323" i="16"/>
  <c r="GG324" i="16" s="1"/>
  <c r="GI324" i="16"/>
  <c r="GH311" i="16"/>
  <c r="GM311" i="16"/>
  <c r="GM312" i="16" s="1"/>
  <c r="GI312" i="16"/>
  <c r="GI311" i="16"/>
  <c r="GJ311" i="16"/>
  <c r="GJ312" i="16"/>
  <c r="GG311" i="16"/>
  <c r="GH312" i="16"/>
  <c r="GH309" i="16"/>
  <c r="GI309" i="16"/>
  <c r="GM309" i="16"/>
  <c r="GM310" i="16" s="1"/>
  <c r="GG309" i="16"/>
  <c r="GJ309" i="16"/>
  <c r="GH310" i="16"/>
  <c r="GJ310" i="16"/>
  <c r="GI310" i="16"/>
  <c r="GJ261" i="16"/>
  <c r="GH261" i="16"/>
  <c r="GG261" i="16"/>
  <c r="GG262" i="16" s="1"/>
  <c r="GM261" i="16"/>
  <c r="GM262" i="16" s="1"/>
  <c r="GH262" i="16"/>
  <c r="GI262" i="16"/>
  <c r="GI261" i="16"/>
  <c r="GJ262" i="16"/>
  <c r="GH255" i="16"/>
  <c r="GJ256" i="16"/>
  <c r="GH256" i="16"/>
  <c r="GI256" i="16"/>
  <c r="GI255" i="16"/>
  <c r="GM255" i="16"/>
  <c r="GM256" i="16" s="1"/>
  <c r="GJ255" i="16"/>
  <c r="GG255" i="16"/>
  <c r="GI245" i="16"/>
  <c r="GI246" i="16"/>
  <c r="GM245" i="16"/>
  <c r="GM246" i="16" s="1"/>
  <c r="GJ245" i="16"/>
  <c r="GG245" i="16"/>
  <c r="GG246" i="16" s="1"/>
  <c r="GH245" i="16"/>
  <c r="GJ246" i="16"/>
  <c r="GH246" i="16"/>
  <c r="GI231" i="16"/>
  <c r="GJ232" i="16"/>
  <c r="GG231" i="16"/>
  <c r="GM231" i="16"/>
  <c r="GM232" i="16" s="1"/>
  <c r="GJ231" i="16"/>
  <c r="GH231" i="16"/>
  <c r="GI232" i="16"/>
  <c r="GH232" i="16"/>
  <c r="GH227" i="16"/>
  <c r="GJ227" i="16"/>
  <c r="GI228" i="16"/>
  <c r="GM227" i="16"/>
  <c r="GM228" i="16" s="1"/>
  <c r="GJ228" i="16"/>
  <c r="GH228" i="16"/>
  <c r="GI227" i="16"/>
  <c r="GG227" i="16"/>
  <c r="GI304" i="16"/>
  <c r="GJ303" i="16"/>
  <c r="GI303" i="16"/>
  <c r="GG303" i="16"/>
  <c r="GJ304" i="16"/>
  <c r="GM303" i="16"/>
  <c r="GM304" i="16" s="1"/>
  <c r="GH304" i="16"/>
  <c r="GH303" i="16"/>
  <c r="GJ277" i="16"/>
  <c r="GH278" i="16"/>
  <c r="GI278" i="16"/>
  <c r="GM277" i="16"/>
  <c r="GM278" i="16" s="1"/>
  <c r="GH277" i="16"/>
  <c r="GI277" i="16"/>
  <c r="GG277" i="16"/>
  <c r="GG278" i="16" s="1"/>
  <c r="GJ278" i="16"/>
  <c r="GH266" i="16"/>
  <c r="GM265" i="16"/>
  <c r="GM266" i="16" s="1"/>
  <c r="GH265" i="16"/>
  <c r="GI266" i="16"/>
  <c r="GI265" i="16"/>
  <c r="GG265" i="16"/>
  <c r="GG266" i="16" s="1"/>
  <c r="GJ266" i="16"/>
  <c r="GJ265" i="16"/>
  <c r="GG253" i="16"/>
  <c r="GG254" i="16" s="1"/>
  <c r="GJ253" i="16"/>
  <c r="GH254" i="16"/>
  <c r="GM253" i="16"/>
  <c r="GM254" i="16" s="1"/>
  <c r="GH253" i="16"/>
  <c r="GI253" i="16"/>
  <c r="GJ254" i="16"/>
  <c r="GI254" i="16"/>
  <c r="GJ291" i="16"/>
  <c r="GI292" i="16"/>
  <c r="GM291" i="16"/>
  <c r="GM292" i="16" s="1"/>
  <c r="GI291" i="16"/>
  <c r="GJ292" i="16"/>
  <c r="GH291" i="16"/>
  <c r="GG291" i="16"/>
  <c r="GH292" i="16"/>
  <c r="GJ287" i="16"/>
  <c r="GH287" i="16"/>
  <c r="GM287" i="16"/>
  <c r="GM288" i="16" s="1"/>
  <c r="GI288" i="16"/>
  <c r="GI287" i="16"/>
  <c r="GJ288" i="16"/>
  <c r="GG287" i="16"/>
  <c r="GG288" i="16" s="1"/>
  <c r="GH288" i="16"/>
  <c r="GJ319" i="16"/>
  <c r="GM319" i="16"/>
  <c r="GM320" i="16" s="1"/>
  <c r="GG319" i="16"/>
  <c r="GG320" i="16" s="1"/>
  <c r="GH319" i="16"/>
  <c r="GI319" i="16"/>
  <c r="GJ320" i="16"/>
  <c r="GI320" i="16"/>
  <c r="GH320" i="16"/>
  <c r="GI294" i="16"/>
  <c r="GI293" i="16"/>
  <c r="GG293" i="16"/>
  <c r="GJ294" i="16"/>
  <c r="GH294" i="16"/>
  <c r="GJ293" i="16"/>
  <c r="GH293" i="16"/>
  <c r="GM293" i="16"/>
  <c r="GM294" i="16" s="1"/>
  <c r="GM281" i="16"/>
  <c r="GM282" i="16" s="1"/>
  <c r="GI281" i="16"/>
  <c r="GJ282" i="16"/>
  <c r="GJ281" i="16"/>
  <c r="GH282" i="16"/>
  <c r="GI282" i="16"/>
  <c r="GG281" i="16"/>
  <c r="GH281" i="16"/>
  <c r="GH279" i="16"/>
  <c r="GH280" i="16"/>
  <c r="GJ279" i="16"/>
  <c r="GG279" i="16"/>
  <c r="GI280" i="16"/>
  <c r="GJ280" i="16"/>
  <c r="GI279" i="16"/>
  <c r="GM279" i="16"/>
  <c r="GM280" i="16" s="1"/>
  <c r="GH247" i="16"/>
  <c r="GH248" i="16"/>
  <c r="GI248" i="16"/>
  <c r="GM247" i="16"/>
  <c r="GM248" i="16" s="1"/>
  <c r="GI247" i="16"/>
  <c r="GJ248" i="16"/>
  <c r="GJ247" i="16"/>
  <c r="GG247" i="16"/>
  <c r="GJ244" i="16"/>
  <c r="GH244" i="16"/>
  <c r="GI244" i="16"/>
  <c r="GG243" i="16"/>
  <c r="GG244" i="16" s="1"/>
  <c r="GJ243" i="16"/>
  <c r="GH243" i="16"/>
  <c r="GM243" i="16"/>
  <c r="GM244" i="16" s="1"/>
  <c r="GI243" i="16"/>
  <c r="GH237" i="16"/>
  <c r="GG237" i="16"/>
  <c r="GM237" i="16"/>
  <c r="GM238" i="16" s="1"/>
  <c r="GI238" i="16"/>
  <c r="GI237" i="16"/>
  <c r="GJ238" i="16"/>
  <c r="GH238" i="16"/>
  <c r="GJ237" i="16"/>
  <c r="GJ235" i="16"/>
  <c r="GG235" i="16"/>
  <c r="GH236" i="16"/>
  <c r="GH235" i="16"/>
  <c r="GM235" i="16"/>
  <c r="GM236" i="16" s="1"/>
  <c r="GI236" i="16"/>
  <c r="GI235" i="16"/>
  <c r="GJ236" i="16"/>
  <c r="GH234" i="16"/>
  <c r="GI234" i="16"/>
  <c r="GG233" i="16"/>
  <c r="GH233" i="16"/>
  <c r="GM233" i="16"/>
  <c r="GM234" i="16" s="1"/>
  <c r="GJ233" i="16"/>
  <c r="GI233" i="16"/>
  <c r="GJ234" i="16"/>
  <c r="GH321" i="16"/>
  <c r="GI322" i="16"/>
  <c r="GI321" i="16"/>
  <c r="GG321" i="16"/>
  <c r="GJ322" i="16"/>
  <c r="GH322" i="16"/>
  <c r="GM321" i="16"/>
  <c r="GM322" i="16" s="1"/>
  <c r="GJ321" i="16"/>
  <c r="GG307" i="16"/>
  <c r="GG308" i="16" s="1"/>
  <c r="GJ307" i="16"/>
  <c r="GI307" i="16"/>
  <c r="GH308" i="16"/>
  <c r="GM307" i="16"/>
  <c r="GM308" i="16" s="1"/>
  <c r="GH307" i="16"/>
  <c r="GJ308" i="16"/>
  <c r="GI308" i="16"/>
  <c r="GH295" i="16"/>
  <c r="GM295" i="16"/>
  <c r="GM296" i="16" s="1"/>
  <c r="GI295" i="16"/>
  <c r="GI296" i="16"/>
  <c r="GJ296" i="16"/>
  <c r="GG295" i="16"/>
  <c r="GH296" i="16"/>
  <c r="GJ295" i="16"/>
  <c r="GJ289" i="16"/>
  <c r="GI290" i="16"/>
  <c r="GH290" i="16"/>
  <c r="GM289" i="16"/>
  <c r="GM290" i="16" s="1"/>
  <c r="GH289" i="16"/>
  <c r="GG289" i="16"/>
  <c r="GJ290" i="16"/>
  <c r="GI289" i="16"/>
  <c r="GM271" i="16"/>
  <c r="GM272" i="16" s="1"/>
  <c r="GI272" i="16"/>
  <c r="GI271" i="16"/>
  <c r="GG271" i="16"/>
  <c r="GJ272" i="16"/>
  <c r="GJ271" i="16"/>
  <c r="GH272" i="16"/>
  <c r="GH271" i="16"/>
  <c r="GJ269" i="16"/>
  <c r="GG269" i="16"/>
  <c r="GG270" i="16" s="1"/>
  <c r="GJ270" i="16"/>
  <c r="GH270" i="16"/>
  <c r="GI270" i="16"/>
  <c r="GI269" i="16"/>
  <c r="GM269" i="16"/>
  <c r="GM270" i="16" s="1"/>
  <c r="GH269" i="16"/>
  <c r="GJ259" i="16"/>
  <c r="GG259" i="16"/>
  <c r="GG260" i="16" s="1"/>
  <c r="GI260" i="16"/>
  <c r="GH260" i="16"/>
  <c r="GH259" i="16"/>
  <c r="GM259" i="16"/>
  <c r="GM260" i="16" s="1"/>
  <c r="GI259" i="16"/>
  <c r="GJ260" i="16"/>
  <c r="GJ239" i="16"/>
  <c r="GH239" i="16"/>
  <c r="GH240" i="16"/>
  <c r="GI239" i="16"/>
  <c r="GI240" i="16"/>
  <c r="GJ240" i="16"/>
  <c r="GM239" i="16"/>
  <c r="GM240" i="16" s="1"/>
  <c r="GG239" i="16"/>
  <c r="GG317" i="16"/>
  <c r="GG318" i="16" s="1"/>
  <c r="GI317" i="16"/>
  <c r="GJ318" i="16"/>
  <c r="GH318" i="16"/>
  <c r="GH317" i="16"/>
  <c r="GM317" i="16"/>
  <c r="GM318" i="16" s="1"/>
  <c r="GI318" i="16"/>
  <c r="GJ317" i="16"/>
  <c r="GG283" i="16"/>
  <c r="GG284" i="16" s="1"/>
  <c r="GI283" i="16"/>
  <c r="GJ283" i="16"/>
  <c r="GH284" i="16"/>
  <c r="GI284" i="16"/>
  <c r="GJ284" i="16"/>
  <c r="GH283" i="16"/>
  <c r="GM283" i="16"/>
  <c r="GM284" i="16" s="1"/>
  <c r="GH267" i="16"/>
  <c r="GJ267" i="16"/>
  <c r="GH268" i="16"/>
  <c r="GI268" i="16"/>
  <c r="GI267" i="16"/>
  <c r="GG267" i="16"/>
  <c r="GG268" i="16" s="1"/>
  <c r="GJ268" i="16"/>
  <c r="GM267" i="16"/>
  <c r="GM268" i="16" s="1"/>
  <c r="GJ229" i="16"/>
  <c r="GH229" i="16"/>
  <c r="GI230" i="16"/>
  <c r="GG229" i="16"/>
  <c r="GI229" i="16"/>
  <c r="GJ230" i="16"/>
  <c r="GH230" i="16"/>
  <c r="GM229" i="16"/>
  <c r="GM230" i="16" s="1"/>
  <c r="GG315" i="16"/>
  <c r="GG316" i="16" s="1"/>
  <c r="GI315" i="16"/>
  <c r="GH316" i="16"/>
  <c r="GH315" i="16"/>
  <c r="GM315" i="16"/>
  <c r="GM316" i="16" s="1"/>
  <c r="GJ315" i="16"/>
  <c r="GI316" i="16"/>
  <c r="GJ316" i="16"/>
  <c r="GH313" i="16"/>
  <c r="GM313" i="16"/>
  <c r="GM314" i="16" s="1"/>
  <c r="GI314" i="16"/>
  <c r="GJ314" i="16"/>
  <c r="GH314" i="16"/>
  <c r="GI313" i="16"/>
  <c r="GG313" i="16"/>
  <c r="GG314" i="16" s="1"/>
  <c r="GJ313" i="16"/>
  <c r="GH301" i="16"/>
  <c r="GH302" i="16"/>
  <c r="GJ301" i="16"/>
  <c r="GI301" i="16"/>
  <c r="GG301" i="16"/>
  <c r="GI302" i="16"/>
  <c r="GJ302" i="16"/>
  <c r="GM301" i="16"/>
  <c r="GM302" i="16" s="1"/>
  <c r="GJ285" i="16"/>
  <c r="GH286" i="16"/>
  <c r="GI285" i="16"/>
  <c r="GI286" i="16"/>
  <c r="GG285" i="16"/>
  <c r="GG286" i="16" s="1"/>
  <c r="GJ286" i="16"/>
  <c r="GM285" i="16"/>
  <c r="GM286" i="16" s="1"/>
  <c r="GH285" i="16"/>
  <c r="GJ275" i="16"/>
  <c r="GM275" i="16"/>
  <c r="GM276" i="16" s="1"/>
  <c r="GI275" i="16"/>
  <c r="GI276" i="16"/>
  <c r="GG275" i="16"/>
  <c r="GJ276" i="16"/>
  <c r="GH276" i="16"/>
  <c r="GH275" i="16"/>
  <c r="GJ258" i="16"/>
  <c r="GH258" i="16"/>
  <c r="GH257" i="16"/>
  <c r="GJ257" i="16"/>
  <c r="GG257" i="16"/>
  <c r="GG258" i="16" s="1"/>
  <c r="GM257" i="16"/>
  <c r="GM258" i="16" s="1"/>
  <c r="GI257" i="16"/>
  <c r="GI258" i="16"/>
  <c r="GI249" i="16"/>
  <c r="GJ250" i="16"/>
  <c r="GJ249" i="16"/>
  <c r="GG249" i="16"/>
  <c r="GH249" i="16"/>
  <c r="GM249" i="16"/>
  <c r="GM250" i="16" s="1"/>
  <c r="GH250" i="16"/>
  <c r="GI250" i="16"/>
  <c r="GI241" i="16"/>
  <c r="GH241" i="16"/>
  <c r="GM241" i="16"/>
  <c r="GM242" i="16" s="1"/>
  <c r="GJ242" i="16"/>
  <c r="GH242" i="16"/>
  <c r="GI242" i="16"/>
  <c r="GG241" i="16"/>
  <c r="GG242" i="16" s="1"/>
  <c r="GJ241" i="16"/>
  <c r="GH226" i="16"/>
  <c r="GJ226" i="16"/>
  <c r="GH225" i="16"/>
  <c r="GM225" i="16"/>
  <c r="GM226" i="16" s="1"/>
  <c r="GI226" i="16"/>
  <c r="GI225" i="16"/>
  <c r="GG225" i="16"/>
  <c r="GJ225" i="16"/>
  <c r="GH223" i="16"/>
  <c r="GM223" i="16"/>
  <c r="GM224" i="16" s="1"/>
  <c r="GI224" i="16"/>
  <c r="GJ224" i="16"/>
  <c r="GG223" i="16"/>
  <c r="GH224" i="16"/>
  <c r="GI223" i="16"/>
  <c r="GJ223" i="16"/>
  <c r="GI184" i="16"/>
  <c r="GI183" i="16"/>
  <c r="GG183" i="16"/>
  <c r="GG184" i="16" s="1"/>
  <c r="GJ184" i="16"/>
  <c r="GJ183" i="16"/>
  <c r="GH183" i="16"/>
  <c r="GH184" i="16"/>
  <c r="GM183" i="16"/>
  <c r="GM184" i="16" s="1"/>
  <c r="GH167" i="16"/>
  <c r="GJ168" i="16"/>
  <c r="GM167" i="16"/>
  <c r="GM168" i="16" s="1"/>
  <c r="GG167" i="16"/>
  <c r="GG168" i="16" s="1"/>
  <c r="GI168" i="16"/>
  <c r="GJ167" i="16"/>
  <c r="GH168" i="16"/>
  <c r="GI167" i="16"/>
  <c r="GH157" i="16"/>
  <c r="GJ157" i="16"/>
  <c r="GG157" i="16"/>
  <c r="GG158" i="16" s="1"/>
  <c r="GH158" i="16"/>
  <c r="GI158" i="16"/>
  <c r="GI157" i="16"/>
  <c r="GM157" i="16"/>
  <c r="GM158" i="16" s="1"/>
  <c r="GJ158" i="16"/>
  <c r="GI133" i="16"/>
  <c r="GH133" i="16"/>
  <c r="GJ134" i="16"/>
  <c r="GI134" i="16"/>
  <c r="GJ133" i="16"/>
  <c r="GH134" i="16"/>
  <c r="GM133" i="16"/>
  <c r="GM134" i="16" s="1"/>
  <c r="GG133" i="16"/>
  <c r="GI221" i="16"/>
  <c r="GJ222" i="16"/>
  <c r="GJ221" i="16"/>
  <c r="GG221" i="16"/>
  <c r="GH222" i="16"/>
  <c r="GH221" i="16"/>
  <c r="GM221" i="16"/>
  <c r="GM222" i="16" s="1"/>
  <c r="GI222" i="16"/>
  <c r="GJ203" i="16"/>
  <c r="GH204" i="16"/>
  <c r="GH203" i="16"/>
  <c r="GM203" i="16"/>
  <c r="GM204" i="16" s="1"/>
  <c r="GI204" i="16"/>
  <c r="GI203" i="16"/>
  <c r="GG203" i="16"/>
  <c r="GJ204" i="16"/>
  <c r="GI195" i="16"/>
  <c r="GJ196" i="16"/>
  <c r="GG195" i="16"/>
  <c r="GG196" i="16" s="1"/>
  <c r="GH195" i="16"/>
  <c r="GM195" i="16"/>
  <c r="GM196" i="16" s="1"/>
  <c r="GH196" i="16"/>
  <c r="GI196" i="16"/>
  <c r="GJ195" i="16"/>
  <c r="GG187" i="16"/>
  <c r="GG188" i="16" s="1"/>
  <c r="GI187" i="16"/>
  <c r="GJ187" i="16"/>
  <c r="GH188" i="16"/>
  <c r="GH187" i="16"/>
  <c r="GM187" i="16"/>
  <c r="GM188" i="16" s="1"/>
  <c r="GI188" i="16"/>
  <c r="GJ188" i="16"/>
  <c r="GG179" i="16"/>
  <c r="GG180" i="16" s="1"/>
  <c r="GI179" i="16"/>
  <c r="GH179" i="16"/>
  <c r="GJ180" i="16"/>
  <c r="GJ179" i="16"/>
  <c r="GM179" i="16"/>
  <c r="GM180" i="16" s="1"/>
  <c r="GI180" i="16"/>
  <c r="GH180" i="16"/>
  <c r="GJ166" i="16"/>
  <c r="GI166" i="16"/>
  <c r="GH166" i="16"/>
  <c r="GH165" i="16"/>
  <c r="GJ165" i="16"/>
  <c r="GG165" i="16"/>
  <c r="GI165" i="16"/>
  <c r="GM165" i="16"/>
  <c r="GM166" i="16" s="1"/>
  <c r="GG161" i="16"/>
  <c r="GI161" i="16"/>
  <c r="GH161" i="16"/>
  <c r="GJ162" i="16"/>
  <c r="GI162" i="16"/>
  <c r="GM161" i="16"/>
  <c r="GM162" i="16" s="1"/>
  <c r="GJ161" i="16"/>
  <c r="GH162" i="16"/>
  <c r="GJ155" i="16"/>
  <c r="GI155" i="16"/>
  <c r="GH156" i="16"/>
  <c r="GG155" i="16"/>
  <c r="GJ156" i="16"/>
  <c r="GH155" i="16"/>
  <c r="GI156" i="16"/>
  <c r="GM155" i="16"/>
  <c r="GM156" i="16" s="1"/>
  <c r="GJ151" i="16"/>
  <c r="GG151" i="16"/>
  <c r="GI152" i="16"/>
  <c r="GH151" i="16"/>
  <c r="GJ152" i="16"/>
  <c r="GI151" i="16"/>
  <c r="GM151" i="16"/>
  <c r="GM152" i="16" s="1"/>
  <c r="GH152" i="16"/>
  <c r="GJ125" i="16"/>
  <c r="GH126" i="16"/>
  <c r="GH125" i="16"/>
  <c r="GI125" i="16"/>
  <c r="GG125" i="16"/>
  <c r="GJ126" i="16"/>
  <c r="GI126" i="16"/>
  <c r="GM125" i="16"/>
  <c r="GM126" i="16" s="1"/>
  <c r="GH220" i="16"/>
  <c r="GH219" i="16"/>
  <c r="GM219" i="16"/>
  <c r="GM220" i="16" s="1"/>
  <c r="GG219" i="16"/>
  <c r="GI220" i="16"/>
  <c r="GJ219" i="16"/>
  <c r="GI219" i="16"/>
  <c r="GJ220" i="16"/>
  <c r="GJ213" i="16"/>
  <c r="GG213" i="16"/>
  <c r="GH213" i="16"/>
  <c r="GH214" i="16"/>
  <c r="GM213" i="16"/>
  <c r="GM214" i="16" s="1"/>
  <c r="GJ214" i="16"/>
  <c r="GI213" i="16"/>
  <c r="GI214" i="16"/>
  <c r="GI201" i="16"/>
  <c r="GM201" i="16"/>
  <c r="GM202" i="16" s="1"/>
  <c r="GJ202" i="16"/>
  <c r="GH201" i="16"/>
  <c r="GJ201" i="16"/>
  <c r="GH202" i="16"/>
  <c r="GI202" i="16"/>
  <c r="GG201" i="16"/>
  <c r="GJ173" i="16"/>
  <c r="GM173" i="16"/>
  <c r="GM174" i="16" s="1"/>
  <c r="GI174" i="16"/>
  <c r="GH173" i="16"/>
  <c r="GH174" i="16"/>
  <c r="GG173" i="16"/>
  <c r="GJ174" i="16"/>
  <c r="GI173" i="16"/>
  <c r="GG159" i="16"/>
  <c r="GG160" i="16" s="1"/>
  <c r="GI160" i="16"/>
  <c r="GI159" i="16"/>
  <c r="GM159" i="16"/>
  <c r="GM160" i="16" s="1"/>
  <c r="GH159" i="16"/>
  <c r="GJ160" i="16"/>
  <c r="GH160" i="16"/>
  <c r="GJ159" i="16"/>
  <c r="GH154" i="16"/>
  <c r="GI153" i="16"/>
  <c r="GM153" i="16"/>
  <c r="GM154" i="16" s="1"/>
  <c r="GJ154" i="16"/>
  <c r="GI154" i="16"/>
  <c r="GH153" i="16"/>
  <c r="GJ153" i="16"/>
  <c r="GG153" i="16"/>
  <c r="GG149" i="16"/>
  <c r="GG150" i="16" s="1"/>
  <c r="GJ149" i="16"/>
  <c r="GI149" i="16"/>
  <c r="GI150" i="16"/>
  <c r="GM149" i="16"/>
  <c r="GM150" i="16" s="1"/>
  <c r="GH149" i="16"/>
  <c r="GH150" i="16"/>
  <c r="GJ150" i="16"/>
  <c r="GJ142" i="16"/>
  <c r="GG141" i="16"/>
  <c r="GJ141" i="16"/>
  <c r="GH141" i="16"/>
  <c r="GH142" i="16"/>
  <c r="GM141" i="16"/>
  <c r="GM142" i="16" s="1"/>
  <c r="GI142" i="16"/>
  <c r="GI141" i="16"/>
  <c r="GJ139" i="16"/>
  <c r="GI139" i="16"/>
  <c r="GJ140" i="16"/>
  <c r="GM139" i="16"/>
  <c r="GM140" i="16" s="1"/>
  <c r="GH140" i="16"/>
  <c r="GI140" i="16"/>
  <c r="GH139" i="16"/>
  <c r="GG139" i="16"/>
  <c r="GG209" i="16"/>
  <c r="GG210" i="16" s="1"/>
  <c r="GJ210" i="16"/>
  <c r="GH210" i="16"/>
  <c r="GM209" i="16"/>
  <c r="GM210" i="16" s="1"/>
  <c r="GJ209" i="16"/>
  <c r="GH209" i="16"/>
  <c r="GI210" i="16"/>
  <c r="GI209" i="16"/>
  <c r="GI194" i="16"/>
  <c r="GH194" i="16"/>
  <c r="GI193" i="16"/>
  <c r="GJ193" i="16"/>
  <c r="GJ194" i="16"/>
  <c r="GG193" i="16"/>
  <c r="GM193" i="16"/>
  <c r="GM194" i="16" s="1"/>
  <c r="GH193" i="16"/>
  <c r="GJ163" i="16"/>
  <c r="GH163" i="16"/>
  <c r="GJ164" i="16"/>
  <c r="GH164" i="16"/>
  <c r="GI163" i="16"/>
  <c r="GM163" i="16"/>
  <c r="GM164" i="16" s="1"/>
  <c r="GG163" i="16"/>
  <c r="GG164" i="16" s="1"/>
  <c r="GI164" i="16"/>
  <c r="GG147" i="16"/>
  <c r="GG148" i="16" s="1"/>
  <c r="GJ147" i="16"/>
  <c r="GH148" i="16"/>
  <c r="GI148" i="16"/>
  <c r="GM147" i="16"/>
  <c r="GM148" i="16" s="1"/>
  <c r="GJ148" i="16"/>
  <c r="GH147" i="16"/>
  <c r="GI147" i="16"/>
  <c r="GI137" i="16"/>
  <c r="GM137" i="16"/>
  <c r="GM138" i="16" s="1"/>
  <c r="GJ138" i="16"/>
  <c r="GI138" i="16"/>
  <c r="GG137" i="16"/>
  <c r="GJ137" i="16"/>
  <c r="GH138" i="16"/>
  <c r="GH137" i="16"/>
  <c r="GI128" i="16"/>
  <c r="GI127" i="16"/>
  <c r="GJ128" i="16"/>
  <c r="GH128" i="16"/>
  <c r="GH127" i="16"/>
  <c r="GJ127" i="16"/>
  <c r="GG127" i="16"/>
  <c r="GM127" i="16"/>
  <c r="GM128" i="16" s="1"/>
  <c r="GH217" i="16"/>
  <c r="GG217" i="16"/>
  <c r="GM217" i="16"/>
  <c r="GM218" i="16" s="1"/>
  <c r="GH218" i="16"/>
  <c r="GI218" i="16"/>
  <c r="GI217" i="16"/>
  <c r="GJ217" i="16"/>
  <c r="GJ218" i="16"/>
  <c r="GJ215" i="16"/>
  <c r="GG215" i="16"/>
  <c r="GI215" i="16"/>
  <c r="GJ216" i="16"/>
  <c r="GH216" i="16"/>
  <c r="GH215" i="16"/>
  <c r="GM215" i="16"/>
  <c r="GM216" i="16" s="1"/>
  <c r="GI216" i="16"/>
  <c r="GH176" i="16"/>
  <c r="GI176" i="16"/>
  <c r="GH175" i="16"/>
  <c r="GM175" i="16"/>
  <c r="GM176" i="16" s="1"/>
  <c r="GI175" i="16"/>
  <c r="GJ176" i="16"/>
  <c r="GG175" i="16"/>
  <c r="GJ175" i="16"/>
  <c r="GG119" i="16"/>
  <c r="GI119" i="16"/>
  <c r="GI120" i="16"/>
  <c r="GH120" i="16"/>
  <c r="GH119" i="16"/>
  <c r="GM119" i="16"/>
  <c r="GM120" i="16" s="1"/>
  <c r="GJ120" i="16"/>
  <c r="GJ119" i="16"/>
  <c r="GI205" i="16"/>
  <c r="GH205" i="16"/>
  <c r="GI206" i="16"/>
  <c r="GH206" i="16"/>
  <c r="GM205" i="16"/>
  <c r="GM206" i="16" s="1"/>
  <c r="GG205" i="16"/>
  <c r="GG206" i="16" s="1"/>
  <c r="GJ206" i="16"/>
  <c r="GJ205" i="16"/>
  <c r="GI199" i="16"/>
  <c r="GH199" i="16"/>
  <c r="GH200" i="16"/>
  <c r="GG199" i="16"/>
  <c r="GI200" i="16"/>
  <c r="GJ199" i="16"/>
  <c r="GM199" i="16"/>
  <c r="GM200" i="16" s="1"/>
  <c r="GJ200" i="16"/>
  <c r="GG123" i="16"/>
  <c r="GH124" i="16"/>
  <c r="GH123" i="16"/>
  <c r="GI123" i="16"/>
  <c r="GJ124" i="16"/>
  <c r="GM123" i="16"/>
  <c r="GM124" i="16" s="1"/>
  <c r="GI124" i="16"/>
  <c r="GJ123" i="16"/>
  <c r="GI212" i="16"/>
  <c r="GI211" i="16"/>
  <c r="GM211" i="16"/>
  <c r="GM212" i="16" s="1"/>
  <c r="GH212" i="16"/>
  <c r="GG211" i="16"/>
  <c r="GG212" i="16" s="1"/>
  <c r="GJ212" i="16"/>
  <c r="GJ211" i="16"/>
  <c r="GH211" i="16"/>
  <c r="GI197" i="16"/>
  <c r="GJ198" i="16"/>
  <c r="GM197" i="16"/>
  <c r="GM198" i="16" s="1"/>
  <c r="GG197" i="16"/>
  <c r="GI198" i="16"/>
  <c r="GJ197" i="16"/>
  <c r="GH198" i="16"/>
  <c r="GH197" i="16"/>
  <c r="GH190" i="16"/>
  <c r="GI189" i="16"/>
  <c r="GJ190" i="16"/>
  <c r="GH189" i="16"/>
  <c r="GJ189" i="16"/>
  <c r="GM189" i="16"/>
  <c r="GM190" i="16" s="1"/>
  <c r="GI190" i="16"/>
  <c r="GG189" i="16"/>
  <c r="GH185" i="16"/>
  <c r="GM185" i="16"/>
  <c r="GM186" i="16" s="1"/>
  <c r="GG185" i="16"/>
  <c r="GI186" i="16"/>
  <c r="GI185" i="16"/>
  <c r="GJ186" i="16"/>
  <c r="GJ185" i="16"/>
  <c r="GH186" i="16"/>
  <c r="GI181" i="16"/>
  <c r="GH182" i="16"/>
  <c r="GG181" i="16"/>
  <c r="GJ181" i="16"/>
  <c r="GI182" i="16"/>
  <c r="GJ182" i="16"/>
  <c r="GH181" i="16"/>
  <c r="GM181" i="16"/>
  <c r="GM182" i="16" s="1"/>
  <c r="GJ171" i="16"/>
  <c r="GI171" i="16"/>
  <c r="GH172" i="16"/>
  <c r="GG171" i="16"/>
  <c r="GM171" i="16"/>
  <c r="GM172" i="16" s="1"/>
  <c r="GH171" i="16"/>
  <c r="GI172" i="16"/>
  <c r="GJ172" i="16"/>
  <c r="GM145" i="16"/>
  <c r="GM146" i="16" s="1"/>
  <c r="GH146" i="16"/>
  <c r="GI146" i="16"/>
  <c r="GI145" i="16"/>
  <c r="GJ146" i="16"/>
  <c r="GJ145" i="16"/>
  <c r="GG145" i="16"/>
  <c r="GH145" i="16"/>
  <c r="GG143" i="16"/>
  <c r="GG144" i="16" s="1"/>
  <c r="GH144" i="16"/>
  <c r="GJ144" i="16"/>
  <c r="GM143" i="16"/>
  <c r="GM144" i="16" s="1"/>
  <c r="GJ143" i="16"/>
  <c r="GH143" i="16"/>
  <c r="GI143" i="16"/>
  <c r="GI144" i="16"/>
  <c r="GJ131" i="16"/>
  <c r="GJ132" i="16"/>
  <c r="GG131" i="16"/>
  <c r="GG132" i="16" s="1"/>
  <c r="GI131" i="16"/>
  <c r="GI132" i="16"/>
  <c r="GH131" i="16"/>
  <c r="GH132" i="16"/>
  <c r="GM131" i="16"/>
  <c r="GM132" i="16" s="1"/>
  <c r="GG207" i="16"/>
  <c r="GG208" i="16" s="1"/>
  <c r="GH207" i="16"/>
  <c r="GI208" i="16"/>
  <c r="GJ207" i="16"/>
  <c r="GJ208" i="16"/>
  <c r="GH208" i="16"/>
  <c r="GM207" i="16"/>
  <c r="GM208" i="16" s="1"/>
  <c r="GI207" i="16"/>
  <c r="GJ191" i="16"/>
  <c r="GH191" i="16"/>
  <c r="GI192" i="16"/>
  <c r="GG191" i="16"/>
  <c r="GJ192" i="16"/>
  <c r="GI191" i="16"/>
  <c r="GM191" i="16"/>
  <c r="GM192" i="16" s="1"/>
  <c r="GH192" i="16"/>
  <c r="GJ177" i="16"/>
  <c r="GH177" i="16"/>
  <c r="GH178" i="16"/>
  <c r="GG177" i="16"/>
  <c r="GM177" i="16"/>
  <c r="GM178" i="16" s="1"/>
  <c r="GJ178" i="16"/>
  <c r="GI177" i="16"/>
  <c r="GI178" i="16"/>
  <c r="GG169" i="16"/>
  <c r="GG170" i="16" s="1"/>
  <c r="GH169" i="16"/>
  <c r="GM169" i="16"/>
  <c r="GM170" i="16" s="1"/>
  <c r="GH170" i="16"/>
  <c r="GI170" i="16"/>
  <c r="GI169" i="16"/>
  <c r="GJ170" i="16"/>
  <c r="GJ169" i="16"/>
  <c r="GH135" i="16"/>
  <c r="GI135" i="16"/>
  <c r="GM135" i="16"/>
  <c r="GM136" i="16" s="1"/>
  <c r="GJ136" i="16"/>
  <c r="GH136" i="16"/>
  <c r="GI136" i="16"/>
  <c r="GJ135" i="16"/>
  <c r="GG135" i="16"/>
  <c r="GH129" i="16"/>
  <c r="GJ129" i="16"/>
  <c r="GG129" i="16"/>
  <c r="GG130" i="16" s="1"/>
  <c r="GH130" i="16"/>
  <c r="GI130" i="16"/>
  <c r="GI129" i="16"/>
  <c r="GM129" i="16"/>
  <c r="GM130" i="16" s="1"/>
  <c r="GJ130" i="16"/>
  <c r="GJ121" i="16"/>
  <c r="GI122" i="16"/>
  <c r="GI121" i="16"/>
  <c r="GM121" i="16"/>
  <c r="GM122" i="16" s="1"/>
  <c r="GH122" i="16"/>
  <c r="GG121" i="16"/>
  <c r="GG122" i="16" s="1"/>
  <c r="GJ122" i="16"/>
  <c r="GH121" i="16"/>
  <c r="GJ76" i="16"/>
  <c r="GJ75" i="16"/>
  <c r="GJ16" i="16"/>
  <c r="GJ15" i="16"/>
  <c r="GJ21" i="16"/>
  <c r="GJ22" i="16"/>
  <c r="GJ20" i="16"/>
  <c r="GJ19" i="16"/>
  <c r="GJ44" i="16"/>
  <c r="GJ43" i="16"/>
  <c r="GJ57" i="16"/>
  <c r="GJ58" i="16"/>
  <c r="GJ61" i="16"/>
  <c r="GJ62" i="16"/>
  <c r="GJ81" i="16"/>
  <c r="GJ82" i="16"/>
  <c r="GJ9" i="16"/>
  <c r="GJ10" i="16"/>
  <c r="GJ103" i="16"/>
  <c r="GJ104" i="16"/>
  <c r="GM7" i="16"/>
  <c r="GJ8" i="16"/>
  <c r="GJ7" i="16"/>
  <c r="GJ41" i="16"/>
  <c r="GJ42" i="16"/>
  <c r="GJ53" i="16"/>
  <c r="GJ54" i="16"/>
  <c r="GJ60" i="16"/>
  <c r="GJ59" i="16"/>
  <c r="GJ49" i="16"/>
  <c r="GJ50" i="16"/>
  <c r="GJ89" i="16"/>
  <c r="GJ90" i="16"/>
  <c r="GJ56" i="16"/>
  <c r="GJ55" i="16"/>
  <c r="GJ107" i="16"/>
  <c r="GJ108" i="16"/>
  <c r="GJ11" i="16"/>
  <c r="GJ12" i="16"/>
  <c r="GJ39" i="16"/>
  <c r="GJ40" i="16"/>
  <c r="GJ37" i="16"/>
  <c r="GJ38" i="16"/>
  <c r="GJ25" i="16"/>
  <c r="GJ26" i="16"/>
  <c r="GJ83" i="16"/>
  <c r="GJ84" i="16"/>
  <c r="GJ95" i="16"/>
  <c r="GJ96" i="16"/>
  <c r="GJ106" i="16"/>
  <c r="GJ105" i="16"/>
  <c r="GJ17" i="16"/>
  <c r="GJ18" i="16"/>
  <c r="GJ51" i="16"/>
  <c r="GJ52" i="16"/>
  <c r="GJ111" i="16"/>
  <c r="GJ112" i="16"/>
  <c r="GJ31" i="16"/>
  <c r="GJ32" i="16"/>
  <c r="GJ87" i="16"/>
  <c r="GJ88" i="16"/>
  <c r="GJ101" i="16"/>
  <c r="GJ102" i="16"/>
  <c r="GJ48" i="16"/>
  <c r="GJ47" i="16"/>
  <c r="GJ80" i="16"/>
  <c r="GJ79" i="16"/>
  <c r="GJ64" i="16"/>
  <c r="GJ63" i="16"/>
  <c r="GJ36" i="16"/>
  <c r="GJ35" i="16"/>
  <c r="GJ91" i="16"/>
  <c r="GJ92" i="16"/>
  <c r="GJ69" i="16"/>
  <c r="GJ70" i="16"/>
  <c r="GJ94" i="16"/>
  <c r="GJ93" i="16"/>
  <c r="GJ28" i="16"/>
  <c r="GJ27" i="16"/>
  <c r="GJ77" i="16"/>
  <c r="GJ78" i="16"/>
  <c r="GJ71" i="16"/>
  <c r="GJ72" i="16"/>
  <c r="GJ13" i="16"/>
  <c r="GJ14" i="16"/>
  <c r="GJ110" i="16"/>
  <c r="GJ109" i="16"/>
  <c r="GJ33" i="16"/>
  <c r="GJ34" i="16"/>
  <c r="GJ99" i="16"/>
  <c r="GJ100" i="16"/>
  <c r="GJ23" i="16"/>
  <c r="GJ24" i="16"/>
  <c r="GJ29" i="16"/>
  <c r="GJ30" i="16"/>
  <c r="GJ113" i="16"/>
  <c r="GJ114" i="16"/>
  <c r="GJ73" i="16"/>
  <c r="GJ74" i="16"/>
  <c r="GJ45" i="16"/>
  <c r="GJ46" i="16"/>
  <c r="GJ86" i="16"/>
  <c r="GJ85" i="16"/>
  <c r="GJ67" i="16"/>
  <c r="GJ68" i="16"/>
  <c r="GJ65" i="16"/>
  <c r="GJ66" i="16"/>
  <c r="GJ98" i="16"/>
  <c r="GJ97" i="16"/>
  <c r="D634" i="22"/>
  <c r="GG15" i="16"/>
  <c r="GM15" i="16"/>
  <c r="GM16" i="16" s="1"/>
  <c r="GG21" i="16"/>
  <c r="GM21" i="16"/>
  <c r="GM22" i="16" s="1"/>
  <c r="GG77" i="16"/>
  <c r="GM77" i="16"/>
  <c r="GM78" i="16" s="1"/>
  <c r="GG95" i="16"/>
  <c r="GM95" i="16"/>
  <c r="GM96" i="16" s="1"/>
  <c r="E622" i="22"/>
  <c r="E10" i="22"/>
  <c r="GN9" i="16"/>
  <c r="GN10" i="16" s="1"/>
  <c r="GG41" i="16"/>
  <c r="GM41" i="16"/>
  <c r="GM42" i="16" s="1"/>
  <c r="GG59" i="16"/>
  <c r="GM59" i="16"/>
  <c r="GM60" i="16" s="1"/>
  <c r="GG11" i="16"/>
  <c r="GM11" i="16"/>
  <c r="GM12" i="16" s="1"/>
  <c r="E614" i="22"/>
  <c r="E610" i="22"/>
  <c r="E608" i="22"/>
  <c r="GG105" i="16"/>
  <c r="GM105" i="16"/>
  <c r="GM106" i="16" s="1"/>
  <c r="GG17" i="16"/>
  <c r="GM17" i="16"/>
  <c r="GM18" i="16" s="1"/>
  <c r="GG51" i="16"/>
  <c r="GM51" i="16"/>
  <c r="GM52" i="16" s="1"/>
  <c r="GG111" i="16"/>
  <c r="GM111" i="16"/>
  <c r="GM112" i="16" s="1"/>
  <c r="GG31" i="16"/>
  <c r="GM31" i="16"/>
  <c r="GM32" i="16" s="1"/>
  <c r="GG87" i="16"/>
  <c r="GM87" i="16"/>
  <c r="GM88" i="16" s="1"/>
  <c r="GG101" i="16"/>
  <c r="GM101" i="16"/>
  <c r="GM102" i="16" s="1"/>
  <c r="GG47" i="16"/>
  <c r="GM47" i="16"/>
  <c r="GM48" i="16" s="1"/>
  <c r="GG79" i="16"/>
  <c r="GM79" i="16"/>
  <c r="GM80" i="16" s="1"/>
  <c r="GG63" i="16"/>
  <c r="GM63" i="16"/>
  <c r="GM64" i="16" s="1"/>
  <c r="GG35" i="16"/>
  <c r="GM35" i="16"/>
  <c r="GM36" i="16" s="1"/>
  <c r="GG91" i="16"/>
  <c r="GM91" i="16"/>
  <c r="GM92" i="16" s="1"/>
  <c r="GG69" i="16"/>
  <c r="GM69" i="16"/>
  <c r="GM70" i="16" s="1"/>
  <c r="GG93" i="16"/>
  <c r="GM93" i="16"/>
  <c r="GM94" i="16" s="1"/>
  <c r="E618" i="22"/>
  <c r="E626" i="22"/>
  <c r="E620" i="22"/>
  <c r="E630" i="22"/>
  <c r="E612" i="22"/>
  <c r="GG43" i="16"/>
  <c r="GM43" i="16"/>
  <c r="GM44" i="16" s="1"/>
  <c r="GG75" i="16"/>
  <c r="GM75" i="16"/>
  <c r="GM76" i="16" s="1"/>
  <c r="GG57" i="16"/>
  <c r="GM57" i="16"/>
  <c r="GM58" i="16" s="1"/>
  <c r="GG27" i="16"/>
  <c r="GM27" i="16"/>
  <c r="GM28" i="16" s="1"/>
  <c r="GG61" i="16"/>
  <c r="GM61" i="16"/>
  <c r="GM62" i="16" s="1"/>
  <c r="GG19" i="16"/>
  <c r="GM19" i="16"/>
  <c r="GM20" i="16" s="1"/>
  <c r="GG83" i="16"/>
  <c r="GM83" i="16"/>
  <c r="GM84" i="16" s="1"/>
  <c r="GG81" i="16"/>
  <c r="GM81" i="16"/>
  <c r="GM82" i="16" s="1"/>
  <c r="GG9" i="16"/>
  <c r="GM9" i="16"/>
  <c r="GM10" i="16" s="1"/>
  <c r="GG71" i="16"/>
  <c r="GM71" i="16"/>
  <c r="GM72" i="16" s="1"/>
  <c r="E616" i="22"/>
  <c r="GG103" i="16"/>
  <c r="GM103" i="16"/>
  <c r="GM104" i="16" s="1"/>
  <c r="GG53" i="16"/>
  <c r="GM53" i="16"/>
  <c r="GM54" i="16" s="1"/>
  <c r="GG49" i="16"/>
  <c r="GM49" i="16"/>
  <c r="GM50" i="16" s="1"/>
  <c r="GG89" i="16"/>
  <c r="GM89" i="16"/>
  <c r="GM90" i="16" s="1"/>
  <c r="GG55" i="16"/>
  <c r="GM55" i="16"/>
  <c r="GM56" i="16" s="1"/>
  <c r="GG107" i="16"/>
  <c r="GM107" i="16"/>
  <c r="GM108" i="16" s="1"/>
  <c r="GG39" i="16"/>
  <c r="GM39" i="16"/>
  <c r="GM40" i="16" s="1"/>
  <c r="GG37" i="16"/>
  <c r="GM37" i="16"/>
  <c r="GM38" i="16" s="1"/>
  <c r="GG26" i="16"/>
  <c r="GM25" i="16"/>
  <c r="GM26" i="16" s="1"/>
  <c r="E632" i="22"/>
  <c r="E628" i="22"/>
  <c r="E8" i="22"/>
  <c r="GN7" i="16"/>
  <c r="GN8" i="16" s="1"/>
  <c r="E606" i="22"/>
  <c r="GG13" i="16"/>
  <c r="GM13" i="16"/>
  <c r="GM14" i="16" s="1"/>
  <c r="GG109" i="16"/>
  <c r="GM109" i="16"/>
  <c r="GM110" i="16" s="1"/>
  <c r="GG33" i="16"/>
  <c r="GM33" i="16"/>
  <c r="GM34" i="16" s="1"/>
  <c r="GG99" i="16"/>
  <c r="GM99" i="16"/>
  <c r="GM100" i="16" s="1"/>
  <c r="GG23" i="16"/>
  <c r="GM23" i="16"/>
  <c r="GM24" i="16" s="1"/>
  <c r="GG29" i="16"/>
  <c r="GM29" i="16"/>
  <c r="GM30" i="16" s="1"/>
  <c r="GG113" i="16"/>
  <c r="GG114" i="16" s="1"/>
  <c r="GM113" i="16"/>
  <c r="GM114" i="16" s="1"/>
  <c r="GG73" i="16"/>
  <c r="GM73" i="16"/>
  <c r="GM74" i="16" s="1"/>
  <c r="GG45" i="16"/>
  <c r="GM45" i="16"/>
  <c r="GM46" i="16" s="1"/>
  <c r="GG85" i="16"/>
  <c r="GM85" i="16"/>
  <c r="GM86" i="16" s="1"/>
  <c r="GG67" i="16"/>
  <c r="GM67" i="16"/>
  <c r="GM68" i="16" s="1"/>
  <c r="GG65" i="16"/>
  <c r="GM65" i="16"/>
  <c r="GM66" i="16" s="1"/>
  <c r="GG97" i="16"/>
  <c r="GM97" i="16"/>
  <c r="GM98" i="16" s="1"/>
  <c r="E624" i="22"/>
  <c r="D632" i="22"/>
  <c r="D630" i="22"/>
  <c r="D628" i="22"/>
  <c r="GG7" i="16"/>
  <c r="D626" i="22"/>
  <c r="D620" i="22"/>
  <c r="D624" i="22"/>
  <c r="D622" i="22"/>
  <c r="D618" i="22"/>
  <c r="D616" i="22"/>
  <c r="D608" i="22"/>
  <c r="D612" i="22"/>
  <c r="D606" i="22"/>
  <c r="D614" i="22"/>
  <c r="D610" i="22"/>
  <c r="K1" i="16"/>
  <c r="O1" i="16"/>
  <c r="BS1" i="16"/>
  <c r="W1" i="16"/>
  <c r="DP5" i="16"/>
  <c r="N4" i="28"/>
  <c r="K9" i="16"/>
  <c r="K7" i="16"/>
  <c r="GI10" i="16"/>
  <c r="GI9" i="16"/>
  <c r="GH9" i="16"/>
  <c r="GH10" i="16"/>
  <c r="GI8" i="16"/>
  <c r="GI7" i="16"/>
  <c r="GH7" i="16"/>
  <c r="GH8" i="16"/>
  <c r="D10" i="22"/>
  <c r="D8" i="22"/>
  <c r="CN5" i="16"/>
  <c r="ED5" i="16"/>
  <c r="ED6" i="16" s="1"/>
  <c r="BZ6" i="16"/>
  <c r="CF547" i="16" s="1"/>
  <c r="FF5" i="16"/>
  <c r="FF6" i="16" s="1"/>
  <c r="DB5" i="16"/>
  <c r="O19" i="16" l="1"/>
  <c r="FV19" i="16" s="1"/>
  <c r="FV20" i="16" s="1"/>
  <c r="EF20" i="16" s="1"/>
  <c r="ES19" i="16" s="1"/>
  <c r="GG56" i="16"/>
  <c r="GG104" i="16"/>
  <c r="GG92" i="16"/>
  <c r="GG48" i="16"/>
  <c r="GG112" i="16"/>
  <c r="GG22" i="16"/>
  <c r="GG86" i="16"/>
  <c r="GG28" i="16"/>
  <c r="GG46" i="16"/>
  <c r="GG14" i="16"/>
  <c r="GG74" i="16"/>
  <c r="GG30" i="16"/>
  <c r="GG98" i="16"/>
  <c r="GG58" i="16"/>
  <c r="GG38" i="16"/>
  <c r="GG52" i="16"/>
  <c r="GG66" i="16"/>
  <c r="GG76" i="16"/>
  <c r="GG40" i="16"/>
  <c r="GG94" i="16"/>
  <c r="GG64" i="16"/>
  <c r="GG88" i="16"/>
  <c r="GG18" i="16"/>
  <c r="GG96" i="16"/>
  <c r="GG110" i="16"/>
  <c r="GG42" i="16"/>
  <c r="GG84" i="16"/>
  <c r="GG90" i="16"/>
  <c r="GG36" i="16"/>
  <c r="GG100" i="16"/>
  <c r="GG20" i="16"/>
  <c r="GG12" i="16"/>
  <c r="GG50" i="16"/>
  <c r="GG68" i="16"/>
  <c r="GG34" i="16"/>
  <c r="GG10" i="16"/>
  <c r="GG62" i="16"/>
  <c r="GG44" i="16"/>
  <c r="GG60" i="16"/>
  <c r="GG82" i="16"/>
  <c r="GG24" i="16"/>
  <c r="GG102" i="16"/>
  <c r="GG16" i="16"/>
  <c r="GG8" i="16"/>
  <c r="GG72" i="16"/>
  <c r="GG108" i="16"/>
  <c r="GG54" i="16"/>
  <c r="GG70" i="16"/>
  <c r="GG80" i="16"/>
  <c r="GG32" i="16"/>
  <c r="GG106" i="16"/>
  <c r="GG78" i="16"/>
  <c r="O9" i="16"/>
  <c r="FV9" i="16" s="1"/>
  <c r="FV10" i="16" s="1"/>
  <c r="EF10" i="16" s="1"/>
  <c r="ES9" i="16" s="1"/>
  <c r="X7" i="17"/>
  <c r="AF9" i="22" s="1"/>
  <c r="GM8" i="16"/>
  <c r="X25" i="17" s="1"/>
  <c r="CH117" i="16"/>
  <c r="O115" i="16"/>
  <c r="FV115" i="16" s="1"/>
  <c r="FV116" i="16" s="1"/>
  <c r="EF116" i="16" s="1"/>
  <c r="ES115" i="16" s="1"/>
  <c r="O117" i="16"/>
  <c r="FV117" i="16" s="1"/>
  <c r="FV118" i="16" s="1"/>
  <c r="EF118" i="16" s="1"/>
  <c r="ES117" i="16" s="1"/>
  <c r="CC117" i="16"/>
  <c r="CF115" i="16"/>
  <c r="GG118" i="16"/>
  <c r="CI117" i="16"/>
  <c r="CE115" i="16"/>
  <c r="CD115" i="16"/>
  <c r="CE117" i="16"/>
  <c r="CD117" i="16"/>
  <c r="CJ117" i="16"/>
  <c r="CB115" i="16"/>
  <c r="CA115" i="16"/>
  <c r="CK115" i="16"/>
  <c r="CA117" i="16"/>
  <c r="CK117" i="16"/>
  <c r="CF117" i="16"/>
  <c r="CJ115" i="16"/>
  <c r="CL115" i="16"/>
  <c r="CG115" i="16"/>
  <c r="EK115" i="16"/>
  <c r="HD115" i="16" s="1"/>
  <c r="EL115" i="16"/>
  <c r="HH115" i="16" s="1"/>
  <c r="EI115" i="16"/>
  <c r="GV115" i="16" s="1"/>
  <c r="EN115" i="16"/>
  <c r="HP115" i="16" s="1"/>
  <c r="EJ115" i="16"/>
  <c r="GZ115" i="16" s="1"/>
  <c r="EM115" i="16"/>
  <c r="HL115" i="16" s="1"/>
  <c r="EJ117" i="16"/>
  <c r="GZ117" i="16" s="1"/>
  <c r="EN117" i="16"/>
  <c r="HP117" i="16" s="1"/>
  <c r="EK117" i="16"/>
  <c r="HD117" i="16" s="1"/>
  <c r="EL117" i="16"/>
  <c r="HH117" i="16" s="1"/>
  <c r="EI117" i="16"/>
  <c r="GV117" i="16" s="1"/>
  <c r="EM117" i="16"/>
  <c r="HL117" i="16" s="1"/>
  <c r="CL117" i="16"/>
  <c r="CG117" i="16"/>
  <c r="CB117" i="16"/>
  <c r="CI115" i="16"/>
  <c r="CH115" i="16"/>
  <c r="CC115" i="16"/>
  <c r="EL113" i="16"/>
  <c r="HH113" i="16" s="1"/>
  <c r="EL111" i="16"/>
  <c r="HH111" i="16" s="1"/>
  <c r="EL109" i="16"/>
  <c r="HH109" i="16" s="1"/>
  <c r="EL107" i="16"/>
  <c r="HH107" i="16" s="1"/>
  <c r="EK113" i="16"/>
  <c r="HD113" i="16" s="1"/>
  <c r="EK111" i="16"/>
  <c r="HD111" i="16" s="1"/>
  <c r="EK109" i="16"/>
  <c r="HD109" i="16" s="1"/>
  <c r="EK107" i="16"/>
  <c r="HD107" i="16" s="1"/>
  <c r="EJ113" i="16"/>
  <c r="GZ113" i="16" s="1"/>
  <c r="EJ111" i="16"/>
  <c r="GZ111" i="16" s="1"/>
  <c r="EJ109" i="16"/>
  <c r="GZ109" i="16" s="1"/>
  <c r="EJ107" i="16"/>
  <c r="GZ107" i="16" s="1"/>
  <c r="EI113" i="16"/>
  <c r="GV113" i="16" s="1"/>
  <c r="EI111" i="16"/>
  <c r="GV111" i="16" s="1"/>
  <c r="EI109" i="16"/>
  <c r="GV109" i="16" s="1"/>
  <c r="EI107" i="16"/>
  <c r="GV107" i="16" s="1"/>
  <c r="EN113" i="16"/>
  <c r="HP113" i="16" s="1"/>
  <c r="EN111" i="16"/>
  <c r="HP111" i="16" s="1"/>
  <c r="EN109" i="16"/>
  <c r="HP109" i="16" s="1"/>
  <c r="EN107" i="16"/>
  <c r="HP107" i="16" s="1"/>
  <c r="EM113" i="16"/>
  <c r="HL113" i="16" s="1"/>
  <c r="EM111" i="16"/>
  <c r="HL111" i="16" s="1"/>
  <c r="EM109" i="16"/>
  <c r="HL109" i="16" s="1"/>
  <c r="EM107" i="16"/>
  <c r="HL107" i="16" s="1"/>
  <c r="GG178" i="16"/>
  <c r="GG182" i="16"/>
  <c r="GG138" i="16"/>
  <c r="GG152" i="16"/>
  <c r="GG204" i="16"/>
  <c r="GG354" i="16"/>
  <c r="GG412" i="16"/>
  <c r="GG330" i="16"/>
  <c r="GG384" i="16"/>
  <c r="GG446" i="16"/>
  <c r="GG476" i="16"/>
  <c r="GG428" i="16"/>
  <c r="GG526" i="16"/>
  <c r="GG544" i="16"/>
  <c r="FU561" i="16"/>
  <c r="FU562" i="16" s="1"/>
  <c r="EE562" i="16" s="1"/>
  <c r="ER561" i="16" s="1"/>
  <c r="GG562" i="16"/>
  <c r="GG572" i="16"/>
  <c r="GG586" i="16"/>
  <c r="GG174" i="16"/>
  <c r="GG202" i="16"/>
  <c r="GG156" i="16"/>
  <c r="FU275" i="16"/>
  <c r="FU276" i="16" s="1"/>
  <c r="EE276" i="16" s="1"/>
  <c r="ER275" i="16" s="1"/>
  <c r="GG276" i="16"/>
  <c r="GG236" i="16"/>
  <c r="GG304" i="16"/>
  <c r="GG344" i="16"/>
  <c r="GG416" i="16"/>
  <c r="GG374" i="16"/>
  <c r="GG406" i="16"/>
  <c r="FU357" i="16"/>
  <c r="FU358" i="16" s="1"/>
  <c r="EE358" i="16" s="1"/>
  <c r="ER357" i="16" s="1"/>
  <c r="GG358" i="16"/>
  <c r="GG402" i="16"/>
  <c r="GG430" i="16"/>
  <c r="GG496" i="16"/>
  <c r="GG516" i="16"/>
  <c r="GG548" i="16"/>
  <c r="GG592" i="16"/>
  <c r="GG534" i="16"/>
  <c r="GG192" i="16"/>
  <c r="GG186" i="16"/>
  <c r="GG120" i="16"/>
  <c r="GG128" i="16"/>
  <c r="GG214" i="16"/>
  <c r="GG220" i="16"/>
  <c r="GG126" i="16"/>
  <c r="GG166" i="16"/>
  <c r="GG290" i="16"/>
  <c r="GG238" i="16"/>
  <c r="GG312" i="16"/>
  <c r="GG252" i="16"/>
  <c r="FU263" i="16"/>
  <c r="FU264" i="16" s="1"/>
  <c r="EE264" i="16" s="1"/>
  <c r="ER263" i="16" s="1"/>
  <c r="GG264" i="16"/>
  <c r="GG334" i="16"/>
  <c r="GG340" i="16"/>
  <c r="GG462" i="16"/>
  <c r="GG498" i="16"/>
  <c r="GG438" i="16"/>
  <c r="GG484" i="16"/>
  <c r="GG482" i="16"/>
  <c r="GG530" i="16"/>
  <c r="GG540" i="16"/>
  <c r="GG124" i="16"/>
  <c r="GG200" i="16"/>
  <c r="GG154" i="16"/>
  <c r="GG134" i="16"/>
  <c r="GG272" i="16"/>
  <c r="GG322" i="16"/>
  <c r="GG274" i="16"/>
  <c r="GG346" i="16"/>
  <c r="GG328" i="16"/>
  <c r="GG338" i="16"/>
  <c r="FU365" i="16"/>
  <c r="FU366" i="16" s="1"/>
  <c r="EE366" i="16" s="1"/>
  <c r="ER365" i="16" s="1"/>
  <c r="GG366" i="16"/>
  <c r="FU379" i="16"/>
  <c r="FU380" i="16" s="1"/>
  <c r="EE380" i="16" s="1"/>
  <c r="ER379" i="16" s="1"/>
  <c r="GG380" i="16"/>
  <c r="GG500" i="16"/>
  <c r="GG472" i="16"/>
  <c r="GG486" i="16"/>
  <c r="GG442" i="16"/>
  <c r="GG576" i="16"/>
  <c r="GG574" i="16"/>
  <c r="GG594" i="16"/>
  <c r="GG172" i="16"/>
  <c r="GG216" i="16"/>
  <c r="GG194" i="16"/>
  <c r="GG230" i="16"/>
  <c r="GG294" i="16"/>
  <c r="GG256" i="16"/>
  <c r="GG332" i="16"/>
  <c r="FU347" i="16"/>
  <c r="FU348" i="16" s="1"/>
  <c r="EE348" i="16" s="1"/>
  <c r="ER347" i="16" s="1"/>
  <c r="GG348" i="16"/>
  <c r="GG362" i="16"/>
  <c r="GG410" i="16"/>
  <c r="GG336" i="16"/>
  <c r="GG420" i="16"/>
  <c r="GG436" i="16"/>
  <c r="GG466" i="16"/>
  <c r="GG504" i="16"/>
  <c r="GG488" i="16"/>
  <c r="GG552" i="16"/>
  <c r="GG602" i="16"/>
  <c r="GG570" i="16"/>
  <c r="GG600" i="16"/>
  <c r="GG560" i="16"/>
  <c r="GG198" i="16"/>
  <c r="FU139" i="16"/>
  <c r="FU140" i="16" s="1"/>
  <c r="EE140" i="16" s="1"/>
  <c r="ER139" i="16" s="1"/>
  <c r="GG140" i="16"/>
  <c r="FU301" i="16"/>
  <c r="FU302" i="16" s="1"/>
  <c r="EE302" i="16" s="1"/>
  <c r="ER301" i="16" s="1"/>
  <c r="GG302" i="16"/>
  <c r="GG296" i="16"/>
  <c r="GG282" i="16"/>
  <c r="GG292" i="16"/>
  <c r="GG228" i="16"/>
  <c r="GG232" i="16"/>
  <c r="GG310" i="16"/>
  <c r="GG298" i="16"/>
  <c r="GG382" i="16"/>
  <c r="GG388" i="16"/>
  <c r="GG390" i="16"/>
  <c r="GG512" i="16"/>
  <c r="GG460" i="16"/>
  <c r="GG506" i="16"/>
  <c r="FU479" i="16"/>
  <c r="FU480" i="16" s="1"/>
  <c r="EE480" i="16" s="1"/>
  <c r="ER479" i="16" s="1"/>
  <c r="GG480" i="16"/>
  <c r="GG492" i="16"/>
  <c r="GG468" i="16"/>
  <c r="FU431" i="16"/>
  <c r="FU432" i="16" s="1"/>
  <c r="EE432" i="16" s="1"/>
  <c r="ER431" i="16" s="1"/>
  <c r="GG432" i="16"/>
  <c r="GG588" i="16"/>
  <c r="GG538" i="16"/>
  <c r="GG550" i="16"/>
  <c r="GG556" i="16"/>
  <c r="GG190" i="16"/>
  <c r="GG176" i="16"/>
  <c r="GG162" i="16"/>
  <c r="GG224" i="16"/>
  <c r="GG226" i="16"/>
  <c r="GG250" i="16"/>
  <c r="GG234" i="16"/>
  <c r="FU279" i="16"/>
  <c r="FU280" i="16" s="1"/>
  <c r="EE280" i="16" s="1"/>
  <c r="ER279" i="16" s="1"/>
  <c r="GG280" i="16"/>
  <c r="GG370" i="16"/>
  <c r="GG372" i="16"/>
  <c r="GG426" i="16"/>
  <c r="GG376" i="16"/>
  <c r="FU421" i="16"/>
  <c r="FU422" i="16" s="1"/>
  <c r="EE422" i="16" s="1"/>
  <c r="ER421" i="16" s="1"/>
  <c r="GG422" i="16"/>
  <c r="GG456" i="16"/>
  <c r="GG490" i="16"/>
  <c r="GG604" i="16"/>
  <c r="GG536" i="16"/>
  <c r="GG554" i="16"/>
  <c r="GG136" i="16"/>
  <c r="GG146" i="16"/>
  <c r="GG218" i="16"/>
  <c r="GG142" i="16"/>
  <c r="GG222" i="16"/>
  <c r="GG240" i="16"/>
  <c r="GG248" i="16"/>
  <c r="GG300" i="16"/>
  <c r="GG418" i="16"/>
  <c r="GG514" i="16"/>
  <c r="GG470" i="16"/>
  <c r="GG458" i="16"/>
  <c r="GG478" i="16"/>
  <c r="GG502" i="16"/>
  <c r="GG528" i="16"/>
  <c r="GG598" i="16"/>
  <c r="GG546" i="16"/>
  <c r="FU583" i="16"/>
  <c r="FU584" i="16" s="1"/>
  <c r="EE584" i="16" s="1"/>
  <c r="ER583" i="16" s="1"/>
  <c r="GG584" i="16"/>
  <c r="GG568" i="16"/>
  <c r="H1" i="17"/>
  <c r="O125" i="16"/>
  <c r="FV125" i="16" s="1"/>
  <c r="FV126" i="16" s="1"/>
  <c r="EF126" i="16" s="1"/>
  <c r="ES125" i="16" s="1"/>
  <c r="O139" i="16"/>
  <c r="FV139" i="16" s="1"/>
  <c r="FV140" i="16" s="1"/>
  <c r="EF140" i="16" s="1"/>
  <c r="ES139" i="16" s="1"/>
  <c r="O219" i="16"/>
  <c r="FV219" i="16" s="1"/>
  <c r="FV220" i="16" s="1"/>
  <c r="EF220" i="16" s="1"/>
  <c r="ES219" i="16" s="1"/>
  <c r="O147" i="16"/>
  <c r="FV147" i="16" s="1"/>
  <c r="FV148" i="16" s="1"/>
  <c r="EF148" i="16" s="1"/>
  <c r="ES147" i="16" s="1"/>
  <c r="O151" i="16"/>
  <c r="FV151" i="16" s="1"/>
  <c r="FV152" i="16" s="1"/>
  <c r="EF152" i="16" s="1"/>
  <c r="ES151" i="16" s="1"/>
  <c r="O157" i="16"/>
  <c r="FV157" i="16" s="1"/>
  <c r="FV158" i="16" s="1"/>
  <c r="EF158" i="16" s="1"/>
  <c r="ES157" i="16" s="1"/>
  <c r="O163" i="16"/>
  <c r="FV163" i="16" s="1"/>
  <c r="FV164" i="16" s="1"/>
  <c r="EF164" i="16" s="1"/>
  <c r="ES163" i="16" s="1"/>
  <c r="O167" i="16"/>
  <c r="FV167" i="16" s="1"/>
  <c r="FV168" i="16" s="1"/>
  <c r="EF168" i="16" s="1"/>
  <c r="ES167" i="16" s="1"/>
  <c r="O169" i="16"/>
  <c r="FV169" i="16" s="1"/>
  <c r="FV170" i="16" s="1"/>
  <c r="EF170" i="16" s="1"/>
  <c r="ES169" i="16" s="1"/>
  <c r="O173" i="16"/>
  <c r="FV173" i="16" s="1"/>
  <c r="FV174" i="16" s="1"/>
  <c r="EF174" i="16" s="1"/>
  <c r="ES173" i="16" s="1"/>
  <c r="O183" i="16"/>
  <c r="FV183" i="16" s="1"/>
  <c r="FV184" i="16" s="1"/>
  <c r="EF184" i="16" s="1"/>
  <c r="ES183" i="16" s="1"/>
  <c r="O201" i="16"/>
  <c r="FV201" i="16" s="1"/>
  <c r="FV202" i="16" s="1"/>
  <c r="EF202" i="16" s="1"/>
  <c r="ES201" i="16" s="1"/>
  <c r="O207" i="16"/>
  <c r="FV207" i="16" s="1"/>
  <c r="FV208" i="16" s="1"/>
  <c r="EF208" i="16" s="1"/>
  <c r="ES207" i="16" s="1"/>
  <c r="O217" i="16"/>
  <c r="FV217" i="16" s="1"/>
  <c r="FV218" i="16" s="1"/>
  <c r="EF218" i="16" s="1"/>
  <c r="ES217" i="16" s="1"/>
  <c r="O131" i="16"/>
  <c r="FV131" i="16" s="1"/>
  <c r="FV132" i="16" s="1"/>
  <c r="EF132" i="16" s="1"/>
  <c r="ES131" i="16" s="1"/>
  <c r="O145" i="16"/>
  <c r="FV145" i="16" s="1"/>
  <c r="FV146" i="16" s="1"/>
  <c r="EF146" i="16" s="1"/>
  <c r="ES145" i="16" s="1"/>
  <c r="O149" i="16"/>
  <c r="FV149" i="16" s="1"/>
  <c r="FV150" i="16" s="1"/>
  <c r="EF150" i="16" s="1"/>
  <c r="ES149" i="16" s="1"/>
  <c r="O119" i="16"/>
  <c r="FV119" i="16" s="1"/>
  <c r="FV120" i="16" s="1"/>
  <c r="EF120" i="16" s="1"/>
  <c r="ES119" i="16" s="1"/>
  <c r="O141" i="16"/>
  <c r="FV141" i="16" s="1"/>
  <c r="FV142" i="16" s="1"/>
  <c r="EF142" i="16" s="1"/>
  <c r="ES141" i="16" s="1"/>
  <c r="O171" i="16"/>
  <c r="FV171" i="16" s="1"/>
  <c r="FV172" i="16" s="1"/>
  <c r="EF172" i="16" s="1"/>
  <c r="ES171" i="16" s="1"/>
  <c r="O177" i="16"/>
  <c r="FV177" i="16" s="1"/>
  <c r="FV178" i="16" s="1"/>
  <c r="EF178" i="16" s="1"/>
  <c r="ES177" i="16" s="1"/>
  <c r="O185" i="16"/>
  <c r="FV185" i="16" s="1"/>
  <c r="FV186" i="16" s="1"/>
  <c r="EF186" i="16" s="1"/>
  <c r="ES185" i="16" s="1"/>
  <c r="O187" i="16"/>
  <c r="FV187" i="16" s="1"/>
  <c r="FV188" i="16" s="1"/>
  <c r="EF188" i="16" s="1"/>
  <c r="ES187" i="16" s="1"/>
  <c r="O199" i="16"/>
  <c r="FV199" i="16" s="1"/>
  <c r="FV200" i="16" s="1"/>
  <c r="EF200" i="16" s="1"/>
  <c r="ES199" i="16" s="1"/>
  <c r="O211" i="16"/>
  <c r="FV211" i="16" s="1"/>
  <c r="FV212" i="16" s="1"/>
  <c r="EF212" i="16" s="1"/>
  <c r="ES211" i="16" s="1"/>
  <c r="O225" i="16"/>
  <c r="FV225" i="16" s="1"/>
  <c r="FV226" i="16" s="1"/>
  <c r="EF226" i="16" s="1"/>
  <c r="ES225" i="16" s="1"/>
  <c r="O143" i="16"/>
  <c r="FV143" i="16" s="1"/>
  <c r="FV144" i="16" s="1"/>
  <c r="EF144" i="16" s="1"/>
  <c r="ES143" i="16" s="1"/>
  <c r="O161" i="16"/>
  <c r="FV161" i="16" s="1"/>
  <c r="FV162" i="16" s="1"/>
  <c r="EF162" i="16" s="1"/>
  <c r="ES161" i="16" s="1"/>
  <c r="O179" i="16"/>
  <c r="FV179" i="16" s="1"/>
  <c r="FV180" i="16" s="1"/>
  <c r="EF180" i="16" s="1"/>
  <c r="ES179" i="16" s="1"/>
  <c r="O193" i="16"/>
  <c r="FV193" i="16" s="1"/>
  <c r="FV194" i="16" s="1"/>
  <c r="EF194" i="16" s="1"/>
  <c r="ES193" i="16" s="1"/>
  <c r="O195" i="16"/>
  <c r="FV195" i="16" s="1"/>
  <c r="FV196" i="16" s="1"/>
  <c r="EF196" i="16" s="1"/>
  <c r="ES195" i="16" s="1"/>
  <c r="O197" i="16"/>
  <c r="FV197" i="16" s="1"/>
  <c r="FV198" i="16" s="1"/>
  <c r="EF198" i="16" s="1"/>
  <c r="ES197" i="16" s="1"/>
  <c r="O123" i="16"/>
  <c r="FV123" i="16" s="1"/>
  <c r="FV124" i="16" s="1"/>
  <c r="EF124" i="16" s="1"/>
  <c r="ES123" i="16" s="1"/>
  <c r="O127" i="16"/>
  <c r="FV127" i="16" s="1"/>
  <c r="FV128" i="16" s="1"/>
  <c r="EF128" i="16" s="1"/>
  <c r="ES127" i="16" s="1"/>
  <c r="O153" i="16"/>
  <c r="FV153" i="16" s="1"/>
  <c r="FV154" i="16" s="1"/>
  <c r="EF154" i="16" s="1"/>
  <c r="ES153" i="16" s="1"/>
  <c r="O159" i="16"/>
  <c r="FV159" i="16" s="1"/>
  <c r="FV160" i="16" s="1"/>
  <c r="EF160" i="16" s="1"/>
  <c r="ES159" i="16" s="1"/>
  <c r="O175" i="16"/>
  <c r="FV175" i="16" s="1"/>
  <c r="FV176" i="16" s="1"/>
  <c r="EF176" i="16" s="1"/>
  <c r="ES175" i="16" s="1"/>
  <c r="O209" i="16"/>
  <c r="FV209" i="16" s="1"/>
  <c r="FV210" i="16" s="1"/>
  <c r="EF210" i="16" s="1"/>
  <c r="ES209" i="16" s="1"/>
  <c r="O129" i="16"/>
  <c r="FV129" i="16" s="1"/>
  <c r="FV130" i="16" s="1"/>
  <c r="EF130" i="16" s="1"/>
  <c r="ES129" i="16" s="1"/>
  <c r="O135" i="16"/>
  <c r="FV135" i="16" s="1"/>
  <c r="FV136" i="16" s="1"/>
  <c r="EF136" i="16" s="1"/>
  <c r="ES135" i="16" s="1"/>
  <c r="O137" i="16"/>
  <c r="FV137" i="16" s="1"/>
  <c r="FV138" i="16" s="1"/>
  <c r="EF138" i="16" s="1"/>
  <c r="ES137" i="16" s="1"/>
  <c r="O189" i="16"/>
  <c r="FV189" i="16" s="1"/>
  <c r="FV190" i="16" s="1"/>
  <c r="EF190" i="16" s="1"/>
  <c r="ES189" i="16" s="1"/>
  <c r="O191" i="16"/>
  <c r="FV191" i="16" s="1"/>
  <c r="FV192" i="16" s="1"/>
  <c r="EF192" i="16" s="1"/>
  <c r="ES191" i="16" s="1"/>
  <c r="O203" i="16"/>
  <c r="FV203" i="16" s="1"/>
  <c r="FV204" i="16" s="1"/>
  <c r="EF204" i="16" s="1"/>
  <c r="ES203" i="16" s="1"/>
  <c r="O121" i="16"/>
  <c r="FV121" i="16" s="1"/>
  <c r="FV122" i="16" s="1"/>
  <c r="EF122" i="16" s="1"/>
  <c r="ES121" i="16" s="1"/>
  <c r="O133" i="16"/>
  <c r="FV133" i="16" s="1"/>
  <c r="FV134" i="16" s="1"/>
  <c r="EF134" i="16" s="1"/>
  <c r="ES133" i="16" s="1"/>
  <c r="O155" i="16"/>
  <c r="FV155" i="16" s="1"/>
  <c r="FV156" i="16" s="1"/>
  <c r="EF156" i="16" s="1"/>
  <c r="ES155" i="16" s="1"/>
  <c r="O165" i="16"/>
  <c r="FV165" i="16" s="1"/>
  <c r="FV166" i="16" s="1"/>
  <c r="EF166" i="16" s="1"/>
  <c r="ES165" i="16" s="1"/>
  <c r="O181" i="16"/>
  <c r="FV181" i="16" s="1"/>
  <c r="FV182" i="16" s="1"/>
  <c r="EF182" i="16" s="1"/>
  <c r="ES181" i="16" s="1"/>
  <c r="O205" i="16"/>
  <c r="FV205" i="16" s="1"/>
  <c r="FV206" i="16" s="1"/>
  <c r="EF206" i="16" s="1"/>
  <c r="ES205" i="16" s="1"/>
  <c r="O213" i="16"/>
  <c r="O215" i="16"/>
  <c r="FV215" i="16" s="1"/>
  <c r="FV216" i="16" s="1"/>
  <c r="EF216" i="16" s="1"/>
  <c r="ES215" i="16" s="1"/>
  <c r="O223" i="16"/>
  <c r="FV223" i="16" s="1"/>
  <c r="FV224" i="16" s="1"/>
  <c r="EF224" i="16" s="1"/>
  <c r="ES223" i="16" s="1"/>
  <c r="O229" i="16"/>
  <c r="FV229" i="16" s="1"/>
  <c r="FV230" i="16" s="1"/>
  <c r="EF230" i="16" s="1"/>
  <c r="ES229" i="16" s="1"/>
  <c r="O255" i="16"/>
  <c r="FV255" i="16" s="1"/>
  <c r="FV256" i="16" s="1"/>
  <c r="EF256" i="16" s="1"/>
  <c r="ES255" i="16" s="1"/>
  <c r="O259" i="16"/>
  <c r="FV259" i="16" s="1"/>
  <c r="FV260" i="16" s="1"/>
  <c r="EF260" i="16" s="1"/>
  <c r="ES259" i="16" s="1"/>
  <c r="O267" i="16"/>
  <c r="FV267" i="16" s="1"/>
  <c r="FV268" i="16" s="1"/>
  <c r="EF268" i="16" s="1"/>
  <c r="ES267" i="16" s="1"/>
  <c r="O285" i="16"/>
  <c r="FV285" i="16" s="1"/>
  <c r="FV286" i="16" s="1"/>
  <c r="EF286" i="16" s="1"/>
  <c r="ES285" i="16" s="1"/>
  <c r="O297" i="16"/>
  <c r="FV297" i="16" s="1"/>
  <c r="FV298" i="16" s="1"/>
  <c r="EF298" i="16" s="1"/>
  <c r="ES297" i="16" s="1"/>
  <c r="O323" i="16"/>
  <c r="FV323" i="16" s="1"/>
  <c r="FV324" i="16" s="1"/>
  <c r="EF324" i="16" s="1"/>
  <c r="ES323" i="16" s="1"/>
  <c r="O231" i="16"/>
  <c r="FV231" i="16" s="1"/>
  <c r="FV232" i="16" s="1"/>
  <c r="EF232" i="16" s="1"/>
  <c r="ES231" i="16" s="1"/>
  <c r="O235" i="16"/>
  <c r="FV235" i="16" s="1"/>
  <c r="FV236" i="16" s="1"/>
  <c r="EF236" i="16" s="1"/>
  <c r="ES235" i="16" s="1"/>
  <c r="O237" i="16"/>
  <c r="FV237" i="16" s="1"/>
  <c r="FV238" i="16" s="1"/>
  <c r="EF238" i="16" s="1"/>
  <c r="ES237" i="16" s="1"/>
  <c r="O287" i="16"/>
  <c r="FV287" i="16" s="1"/>
  <c r="FV288" i="16" s="1"/>
  <c r="EF288" i="16" s="1"/>
  <c r="ES287" i="16" s="1"/>
  <c r="O289" i="16"/>
  <c r="FV289" i="16" s="1"/>
  <c r="FV290" i="16" s="1"/>
  <c r="EF290" i="16" s="1"/>
  <c r="ES289" i="16" s="1"/>
  <c r="O293" i="16"/>
  <c r="FV293" i="16" s="1"/>
  <c r="FV294" i="16" s="1"/>
  <c r="EF294" i="16" s="1"/>
  <c r="ES293" i="16" s="1"/>
  <c r="O305" i="16"/>
  <c r="FV305" i="16" s="1"/>
  <c r="FV306" i="16" s="1"/>
  <c r="EF306" i="16" s="1"/>
  <c r="ES305" i="16" s="1"/>
  <c r="O319" i="16"/>
  <c r="FV319" i="16" s="1"/>
  <c r="FV320" i="16" s="1"/>
  <c r="EF320" i="16" s="1"/>
  <c r="ES319" i="16" s="1"/>
  <c r="O275" i="16"/>
  <c r="FV275" i="16" s="1"/>
  <c r="FV276" i="16" s="1"/>
  <c r="EF276" i="16" s="1"/>
  <c r="ES275" i="16" s="1"/>
  <c r="O281" i="16"/>
  <c r="FV281" i="16" s="1"/>
  <c r="FV282" i="16" s="1"/>
  <c r="EF282" i="16" s="1"/>
  <c r="ES281" i="16" s="1"/>
  <c r="O299" i="16"/>
  <c r="FV299" i="16" s="1"/>
  <c r="FV300" i="16" s="1"/>
  <c r="EF300" i="16" s="1"/>
  <c r="ES299" i="16" s="1"/>
  <c r="O309" i="16"/>
  <c r="FV309" i="16" s="1"/>
  <c r="FV310" i="16" s="1"/>
  <c r="EF310" i="16" s="1"/>
  <c r="ES309" i="16" s="1"/>
  <c r="O221" i="16"/>
  <c r="FV221" i="16" s="1"/>
  <c r="FV222" i="16" s="1"/>
  <c r="EF222" i="16" s="1"/>
  <c r="ES221" i="16" s="1"/>
  <c r="O257" i="16"/>
  <c r="FV257" i="16" s="1"/>
  <c r="FV258" i="16" s="1"/>
  <c r="EF258" i="16" s="1"/>
  <c r="ES257" i="16" s="1"/>
  <c r="O273" i="16"/>
  <c r="FV273" i="16" s="1"/>
  <c r="FV274" i="16" s="1"/>
  <c r="EF274" i="16" s="1"/>
  <c r="ES273" i="16" s="1"/>
  <c r="O291" i="16"/>
  <c r="FV291" i="16" s="1"/>
  <c r="FV292" i="16" s="1"/>
  <c r="EF292" i="16" s="1"/>
  <c r="ES291" i="16" s="1"/>
  <c r="O243" i="16"/>
  <c r="FV243" i="16" s="1"/>
  <c r="FV244" i="16" s="1"/>
  <c r="EF244" i="16" s="1"/>
  <c r="ES243" i="16" s="1"/>
  <c r="O247" i="16"/>
  <c r="FV247" i="16" s="1"/>
  <c r="FV248" i="16" s="1"/>
  <c r="EF248" i="16" s="1"/>
  <c r="ES247" i="16" s="1"/>
  <c r="O261" i="16"/>
  <c r="FV261" i="16" s="1"/>
  <c r="FV262" i="16" s="1"/>
  <c r="EF262" i="16" s="1"/>
  <c r="ES261" i="16" s="1"/>
  <c r="O271" i="16"/>
  <c r="FV271" i="16" s="1"/>
  <c r="FV272" i="16" s="1"/>
  <c r="EF272" i="16" s="1"/>
  <c r="ES271" i="16" s="1"/>
  <c r="O283" i="16"/>
  <c r="FV283" i="16" s="1"/>
  <c r="FV284" i="16" s="1"/>
  <c r="EF284" i="16" s="1"/>
  <c r="ES283" i="16" s="1"/>
  <c r="O307" i="16"/>
  <c r="FV307" i="16" s="1"/>
  <c r="FV308" i="16" s="1"/>
  <c r="EF308" i="16" s="1"/>
  <c r="ES307" i="16" s="1"/>
  <c r="O315" i="16"/>
  <c r="FV315" i="16" s="1"/>
  <c r="FV316" i="16" s="1"/>
  <c r="EF316" i="16" s="1"/>
  <c r="ES315" i="16" s="1"/>
  <c r="O317" i="16"/>
  <c r="FV317" i="16" s="1"/>
  <c r="FV318" i="16" s="1"/>
  <c r="EF318" i="16" s="1"/>
  <c r="ES317" i="16" s="1"/>
  <c r="O321" i="16"/>
  <c r="FV321" i="16" s="1"/>
  <c r="FV322" i="16" s="1"/>
  <c r="EF322" i="16" s="1"/>
  <c r="ES321" i="16" s="1"/>
  <c r="O325" i="16"/>
  <c r="FV325" i="16" s="1"/>
  <c r="FV326" i="16" s="1"/>
  <c r="EF326" i="16" s="1"/>
  <c r="ES325" i="16" s="1"/>
  <c r="O227" i="16"/>
  <c r="FV227" i="16" s="1"/>
  <c r="FV228" i="16" s="1"/>
  <c r="EF228" i="16" s="1"/>
  <c r="ES227" i="16" s="1"/>
  <c r="O239" i="16"/>
  <c r="FV239" i="16" s="1"/>
  <c r="FV240" i="16" s="1"/>
  <c r="EF240" i="16" s="1"/>
  <c r="ES239" i="16" s="1"/>
  <c r="O249" i="16"/>
  <c r="O251" i="16"/>
  <c r="FV251" i="16" s="1"/>
  <c r="FV252" i="16" s="1"/>
  <c r="EF252" i="16" s="1"/>
  <c r="ES251" i="16" s="1"/>
  <c r="O253" i="16"/>
  <c r="FV253" i="16" s="1"/>
  <c r="FV254" i="16" s="1"/>
  <c r="EF254" i="16" s="1"/>
  <c r="ES253" i="16" s="1"/>
  <c r="O265" i="16"/>
  <c r="FV265" i="16" s="1"/>
  <c r="FV266" i="16" s="1"/>
  <c r="EF266" i="16" s="1"/>
  <c r="ES265" i="16" s="1"/>
  <c r="O269" i="16"/>
  <c r="FV269" i="16" s="1"/>
  <c r="FV270" i="16" s="1"/>
  <c r="EF270" i="16" s="1"/>
  <c r="ES269" i="16" s="1"/>
  <c r="O279" i="16"/>
  <c r="FV279" i="16" s="1"/>
  <c r="FV280" i="16" s="1"/>
  <c r="EF280" i="16" s="1"/>
  <c r="ES279" i="16" s="1"/>
  <c r="O241" i="16"/>
  <c r="FV241" i="16" s="1"/>
  <c r="FV242" i="16" s="1"/>
  <c r="EF242" i="16" s="1"/>
  <c r="ES241" i="16" s="1"/>
  <c r="O263" i="16"/>
  <c r="FV263" i="16" s="1"/>
  <c r="FV264" i="16" s="1"/>
  <c r="EF264" i="16" s="1"/>
  <c r="ES263" i="16" s="1"/>
  <c r="O303" i="16"/>
  <c r="FV303" i="16" s="1"/>
  <c r="FV304" i="16" s="1"/>
  <c r="EF304" i="16" s="1"/>
  <c r="ES303" i="16" s="1"/>
  <c r="O313" i="16"/>
  <c r="FV313" i="16" s="1"/>
  <c r="FV314" i="16" s="1"/>
  <c r="EF314" i="16" s="1"/>
  <c r="ES313" i="16" s="1"/>
  <c r="O233" i="16"/>
  <c r="FV233" i="16" s="1"/>
  <c r="FV234" i="16" s="1"/>
  <c r="EF234" i="16" s="1"/>
  <c r="ES233" i="16" s="1"/>
  <c r="O245" i="16"/>
  <c r="FV245" i="16" s="1"/>
  <c r="FV246" i="16" s="1"/>
  <c r="EF246" i="16" s="1"/>
  <c r="ES245" i="16" s="1"/>
  <c r="O277" i="16"/>
  <c r="FV277" i="16" s="1"/>
  <c r="FV278" i="16" s="1"/>
  <c r="EF278" i="16" s="1"/>
  <c r="ES277" i="16" s="1"/>
  <c r="O295" i="16"/>
  <c r="FV295" i="16" s="1"/>
  <c r="FV296" i="16" s="1"/>
  <c r="EF296" i="16" s="1"/>
  <c r="ES295" i="16" s="1"/>
  <c r="O301" i="16"/>
  <c r="FV301" i="16" s="1"/>
  <c r="FV302" i="16" s="1"/>
  <c r="EF302" i="16" s="1"/>
  <c r="ES301" i="16" s="1"/>
  <c r="O311" i="16"/>
  <c r="FV311" i="16" s="1"/>
  <c r="FV312" i="16" s="1"/>
  <c r="EF312" i="16" s="1"/>
  <c r="ES311" i="16" s="1"/>
  <c r="O329" i="16"/>
  <c r="FV329" i="16" s="1"/>
  <c r="FV330" i="16" s="1"/>
  <c r="EF330" i="16" s="1"/>
  <c r="ES329" i="16" s="1"/>
  <c r="O361" i="16"/>
  <c r="FV361" i="16" s="1"/>
  <c r="FV362" i="16" s="1"/>
  <c r="EF362" i="16" s="1"/>
  <c r="ES361" i="16" s="1"/>
  <c r="O365" i="16"/>
  <c r="FV365" i="16" s="1"/>
  <c r="FV366" i="16" s="1"/>
  <c r="EF366" i="16" s="1"/>
  <c r="ES365" i="16" s="1"/>
  <c r="O395" i="16"/>
  <c r="FV395" i="16" s="1"/>
  <c r="FV396" i="16" s="1"/>
  <c r="EF396" i="16" s="1"/>
  <c r="ES395" i="16" s="1"/>
  <c r="O421" i="16"/>
  <c r="FV421" i="16" s="1"/>
  <c r="FV422" i="16" s="1"/>
  <c r="EF422" i="16" s="1"/>
  <c r="ES421" i="16" s="1"/>
  <c r="O425" i="16"/>
  <c r="FV425" i="16" s="1"/>
  <c r="FV426" i="16" s="1"/>
  <c r="EF426" i="16" s="1"/>
  <c r="ES425" i="16" s="1"/>
  <c r="O331" i="16"/>
  <c r="FV331" i="16" s="1"/>
  <c r="FV332" i="16" s="1"/>
  <c r="EF332" i="16" s="1"/>
  <c r="ES331" i="16" s="1"/>
  <c r="O339" i="16"/>
  <c r="FV339" i="16" s="1"/>
  <c r="FV340" i="16" s="1"/>
  <c r="EF340" i="16" s="1"/>
  <c r="ES339" i="16" s="1"/>
  <c r="O349" i="16"/>
  <c r="FV349" i="16" s="1"/>
  <c r="FV350" i="16" s="1"/>
  <c r="EF350" i="16" s="1"/>
  <c r="ES349" i="16" s="1"/>
  <c r="O387" i="16"/>
  <c r="FV387" i="16" s="1"/>
  <c r="FV388" i="16" s="1"/>
  <c r="EF388" i="16" s="1"/>
  <c r="ES387" i="16" s="1"/>
  <c r="O391" i="16"/>
  <c r="FV391" i="16" s="1"/>
  <c r="FV392" i="16" s="1"/>
  <c r="EF392" i="16" s="1"/>
  <c r="ES391" i="16" s="1"/>
  <c r="O333" i="16"/>
  <c r="FV333" i="16" s="1"/>
  <c r="FV334" i="16" s="1"/>
  <c r="EF334" i="16" s="1"/>
  <c r="ES333" i="16" s="1"/>
  <c r="O341" i="16"/>
  <c r="FV341" i="16" s="1"/>
  <c r="FV342" i="16" s="1"/>
  <c r="EF342" i="16" s="1"/>
  <c r="ES341" i="16" s="1"/>
  <c r="O355" i="16"/>
  <c r="FV355" i="16" s="1"/>
  <c r="FV356" i="16" s="1"/>
  <c r="EF356" i="16" s="1"/>
  <c r="ES355" i="16" s="1"/>
  <c r="O373" i="16"/>
  <c r="FV373" i="16" s="1"/>
  <c r="FV374" i="16" s="1"/>
  <c r="EF374" i="16" s="1"/>
  <c r="ES373" i="16" s="1"/>
  <c r="O377" i="16"/>
  <c r="FV377" i="16" s="1"/>
  <c r="FV378" i="16" s="1"/>
  <c r="EF378" i="16" s="1"/>
  <c r="ES377" i="16" s="1"/>
  <c r="O411" i="16"/>
  <c r="FV411" i="16" s="1"/>
  <c r="FV412" i="16" s="1"/>
  <c r="EF412" i="16" s="1"/>
  <c r="ES411" i="16" s="1"/>
  <c r="O419" i="16"/>
  <c r="FV419" i="16" s="1"/>
  <c r="FV420" i="16" s="1"/>
  <c r="EF420" i="16" s="1"/>
  <c r="ES419" i="16" s="1"/>
  <c r="O327" i="16"/>
  <c r="FV327" i="16" s="1"/>
  <c r="FV328" i="16" s="1"/>
  <c r="EF328" i="16" s="1"/>
  <c r="ES327" i="16" s="1"/>
  <c r="O347" i="16"/>
  <c r="FV347" i="16" s="1"/>
  <c r="FV348" i="16" s="1"/>
  <c r="EF348" i="16" s="1"/>
  <c r="ES347" i="16" s="1"/>
  <c r="O351" i="16"/>
  <c r="FV351" i="16" s="1"/>
  <c r="FV352" i="16" s="1"/>
  <c r="EF352" i="16" s="1"/>
  <c r="ES351" i="16" s="1"/>
  <c r="O357" i="16"/>
  <c r="FV357" i="16" s="1"/>
  <c r="FV358" i="16" s="1"/>
  <c r="EF358" i="16" s="1"/>
  <c r="ES357" i="16" s="1"/>
  <c r="O367" i="16"/>
  <c r="FV367" i="16" s="1"/>
  <c r="FV368" i="16" s="1"/>
  <c r="EF368" i="16" s="1"/>
  <c r="ES367" i="16" s="1"/>
  <c r="O369" i="16"/>
  <c r="FV369" i="16" s="1"/>
  <c r="FV370" i="16" s="1"/>
  <c r="EF370" i="16" s="1"/>
  <c r="ES369" i="16" s="1"/>
  <c r="O393" i="16"/>
  <c r="FV393" i="16" s="1"/>
  <c r="FV394" i="16" s="1"/>
  <c r="EF394" i="16" s="1"/>
  <c r="ES393" i="16" s="1"/>
  <c r="O399" i="16"/>
  <c r="FV399" i="16" s="1"/>
  <c r="FV400" i="16" s="1"/>
  <c r="EF400" i="16" s="1"/>
  <c r="ES399" i="16" s="1"/>
  <c r="O417" i="16"/>
  <c r="FV417" i="16" s="1"/>
  <c r="FV418" i="16" s="1"/>
  <c r="EF418" i="16" s="1"/>
  <c r="ES417" i="16" s="1"/>
  <c r="O353" i="16"/>
  <c r="FV353" i="16" s="1"/>
  <c r="FV354" i="16" s="1"/>
  <c r="EF354" i="16" s="1"/>
  <c r="ES353" i="16" s="1"/>
  <c r="O363" i="16"/>
  <c r="FV363" i="16" s="1"/>
  <c r="FV364" i="16" s="1"/>
  <c r="EF364" i="16" s="1"/>
  <c r="ES363" i="16" s="1"/>
  <c r="O371" i="16"/>
  <c r="FV371" i="16" s="1"/>
  <c r="FV372" i="16" s="1"/>
  <c r="EF372" i="16" s="1"/>
  <c r="ES371" i="16" s="1"/>
  <c r="O405" i="16"/>
  <c r="FV405" i="16" s="1"/>
  <c r="FV406" i="16" s="1"/>
  <c r="EF406" i="16" s="1"/>
  <c r="ES405" i="16" s="1"/>
  <c r="O407" i="16"/>
  <c r="FV407" i="16" s="1"/>
  <c r="FV408" i="16" s="1"/>
  <c r="EF408" i="16" s="1"/>
  <c r="ES407" i="16" s="1"/>
  <c r="O359" i="16"/>
  <c r="FV359" i="16" s="1"/>
  <c r="FV360" i="16" s="1"/>
  <c r="EF360" i="16" s="1"/>
  <c r="ES359" i="16" s="1"/>
  <c r="O389" i="16"/>
  <c r="FV389" i="16" s="1"/>
  <c r="FV390" i="16" s="1"/>
  <c r="EF390" i="16" s="1"/>
  <c r="ES389" i="16" s="1"/>
  <c r="O403" i="16"/>
  <c r="FV403" i="16" s="1"/>
  <c r="FV404" i="16" s="1"/>
  <c r="EF404" i="16" s="1"/>
  <c r="ES403" i="16" s="1"/>
  <c r="O423" i="16"/>
  <c r="FV423" i="16" s="1"/>
  <c r="FV424" i="16" s="1"/>
  <c r="EF424" i="16" s="1"/>
  <c r="ES423" i="16" s="1"/>
  <c r="O337" i="16"/>
  <c r="FV337" i="16" s="1"/>
  <c r="FV338" i="16" s="1"/>
  <c r="EF338" i="16" s="1"/>
  <c r="ES337" i="16" s="1"/>
  <c r="O345" i="16"/>
  <c r="FV345" i="16" s="1"/>
  <c r="FV346" i="16" s="1"/>
  <c r="EF346" i="16" s="1"/>
  <c r="ES345" i="16" s="1"/>
  <c r="O383" i="16"/>
  <c r="FV383" i="16" s="1"/>
  <c r="FV384" i="16" s="1"/>
  <c r="EF384" i="16" s="1"/>
  <c r="ES383" i="16" s="1"/>
  <c r="O397" i="16"/>
  <c r="FV397" i="16" s="1"/>
  <c r="FV398" i="16" s="1"/>
  <c r="EF398" i="16" s="1"/>
  <c r="ES397" i="16" s="1"/>
  <c r="O409" i="16"/>
  <c r="FV409" i="16" s="1"/>
  <c r="FV410" i="16" s="1"/>
  <c r="EF410" i="16" s="1"/>
  <c r="ES409" i="16" s="1"/>
  <c r="O415" i="16"/>
  <c r="FV415" i="16" s="1"/>
  <c r="FV416" i="16" s="1"/>
  <c r="EF416" i="16" s="1"/>
  <c r="ES415" i="16" s="1"/>
  <c r="O335" i="16"/>
  <c r="FV335" i="16" s="1"/>
  <c r="FV336" i="16" s="1"/>
  <c r="EF336" i="16" s="1"/>
  <c r="ES335" i="16" s="1"/>
  <c r="O343" i="16"/>
  <c r="FV343" i="16" s="1"/>
  <c r="FV344" i="16" s="1"/>
  <c r="EF344" i="16" s="1"/>
  <c r="ES343" i="16" s="1"/>
  <c r="O375" i="16"/>
  <c r="FV375" i="16" s="1"/>
  <c r="FV376" i="16" s="1"/>
  <c r="EF376" i="16" s="1"/>
  <c r="ES375" i="16" s="1"/>
  <c r="O379" i="16"/>
  <c r="FV379" i="16" s="1"/>
  <c r="FV380" i="16" s="1"/>
  <c r="EF380" i="16" s="1"/>
  <c r="ES379" i="16" s="1"/>
  <c r="O381" i="16"/>
  <c r="FV381" i="16" s="1"/>
  <c r="FV382" i="16" s="1"/>
  <c r="EF382" i="16" s="1"/>
  <c r="ES381" i="16" s="1"/>
  <c r="O385" i="16"/>
  <c r="FV385" i="16" s="1"/>
  <c r="FV386" i="16" s="1"/>
  <c r="EF386" i="16" s="1"/>
  <c r="ES385" i="16" s="1"/>
  <c r="O401" i="16"/>
  <c r="FV401" i="16" s="1"/>
  <c r="FV402" i="16" s="1"/>
  <c r="EF402" i="16" s="1"/>
  <c r="ES401" i="16" s="1"/>
  <c r="O413" i="16"/>
  <c r="FV413" i="16" s="1"/>
  <c r="FV414" i="16" s="1"/>
  <c r="EF414" i="16" s="1"/>
  <c r="ES413" i="16" s="1"/>
  <c r="O449" i="16"/>
  <c r="FV449" i="16" s="1"/>
  <c r="FV450" i="16" s="1"/>
  <c r="EF450" i="16" s="1"/>
  <c r="ES449" i="16" s="1"/>
  <c r="O525" i="16"/>
  <c r="FV525" i="16" s="1"/>
  <c r="FV526" i="16" s="1"/>
  <c r="EF526" i="16" s="1"/>
  <c r="ES525" i="16" s="1"/>
  <c r="O457" i="16"/>
  <c r="FV457" i="16" s="1"/>
  <c r="FV458" i="16" s="1"/>
  <c r="EF458" i="16" s="1"/>
  <c r="ES457" i="16" s="1"/>
  <c r="O473" i="16"/>
  <c r="FV473" i="16" s="1"/>
  <c r="FV474" i="16" s="1"/>
  <c r="EF474" i="16" s="1"/>
  <c r="ES473" i="16" s="1"/>
  <c r="O489" i="16"/>
  <c r="FV489" i="16" s="1"/>
  <c r="FV490" i="16" s="1"/>
  <c r="EF490" i="16" s="1"/>
  <c r="ES489" i="16" s="1"/>
  <c r="O503" i="16"/>
  <c r="FV503" i="16" s="1"/>
  <c r="FV504" i="16" s="1"/>
  <c r="EF504" i="16" s="1"/>
  <c r="ES503" i="16" s="1"/>
  <c r="O515" i="16"/>
  <c r="FV515" i="16" s="1"/>
  <c r="FV516" i="16" s="1"/>
  <c r="EF516" i="16" s="1"/>
  <c r="ES515" i="16" s="1"/>
  <c r="O519" i="16"/>
  <c r="FV519" i="16" s="1"/>
  <c r="FV520" i="16" s="1"/>
  <c r="EF520" i="16" s="1"/>
  <c r="ES519" i="16" s="1"/>
  <c r="O469" i="16"/>
  <c r="FV469" i="16" s="1"/>
  <c r="FV470" i="16" s="1"/>
  <c r="EF470" i="16" s="1"/>
  <c r="ES469" i="16" s="1"/>
  <c r="O475" i="16"/>
  <c r="FV475" i="16" s="1"/>
  <c r="FV476" i="16" s="1"/>
  <c r="EF476" i="16" s="1"/>
  <c r="ES475" i="16" s="1"/>
  <c r="O477" i="16"/>
  <c r="FV477" i="16" s="1"/>
  <c r="FV478" i="16" s="1"/>
  <c r="EF478" i="16" s="1"/>
  <c r="ES477" i="16" s="1"/>
  <c r="O491" i="16"/>
  <c r="FV491" i="16" s="1"/>
  <c r="FV492" i="16" s="1"/>
  <c r="EF492" i="16" s="1"/>
  <c r="ES491" i="16" s="1"/>
  <c r="O499" i="16"/>
  <c r="FV499" i="16" s="1"/>
  <c r="FV500" i="16" s="1"/>
  <c r="EF500" i="16" s="1"/>
  <c r="ES499" i="16" s="1"/>
  <c r="O501" i="16"/>
  <c r="FV501" i="16" s="1"/>
  <c r="FV502" i="16" s="1"/>
  <c r="EF502" i="16" s="1"/>
  <c r="ES501" i="16" s="1"/>
  <c r="O505" i="16"/>
  <c r="FV505" i="16" s="1"/>
  <c r="FV506" i="16" s="1"/>
  <c r="EF506" i="16" s="1"/>
  <c r="ES505" i="16" s="1"/>
  <c r="O507" i="16"/>
  <c r="FV507" i="16" s="1"/>
  <c r="FV508" i="16" s="1"/>
  <c r="EF508" i="16" s="1"/>
  <c r="ES507" i="16" s="1"/>
  <c r="O427" i="16"/>
  <c r="FV427" i="16" s="1"/>
  <c r="FV428" i="16" s="1"/>
  <c r="EF428" i="16" s="1"/>
  <c r="ES427" i="16" s="1"/>
  <c r="O431" i="16"/>
  <c r="FV431" i="16" s="1"/>
  <c r="FV432" i="16" s="1"/>
  <c r="EF432" i="16" s="1"/>
  <c r="ES431" i="16" s="1"/>
  <c r="O435" i="16"/>
  <c r="FV435" i="16" s="1"/>
  <c r="FV436" i="16" s="1"/>
  <c r="EF436" i="16" s="1"/>
  <c r="ES435" i="16" s="1"/>
  <c r="O437" i="16"/>
  <c r="FV437" i="16" s="1"/>
  <c r="FV438" i="16" s="1"/>
  <c r="EF438" i="16" s="1"/>
  <c r="ES437" i="16" s="1"/>
  <c r="O441" i="16"/>
  <c r="FV441" i="16" s="1"/>
  <c r="FV442" i="16" s="1"/>
  <c r="EF442" i="16" s="1"/>
  <c r="ES441" i="16" s="1"/>
  <c r="O447" i="16"/>
  <c r="FV447" i="16" s="1"/>
  <c r="FV448" i="16" s="1"/>
  <c r="EF448" i="16" s="1"/>
  <c r="ES447" i="16" s="1"/>
  <c r="O453" i="16"/>
  <c r="FV453" i="16" s="1"/>
  <c r="FV454" i="16" s="1"/>
  <c r="EF454" i="16" s="1"/>
  <c r="ES453" i="16" s="1"/>
  <c r="O465" i="16"/>
  <c r="FV465" i="16" s="1"/>
  <c r="FV466" i="16" s="1"/>
  <c r="EF466" i="16" s="1"/>
  <c r="ES465" i="16" s="1"/>
  <c r="O467" i="16"/>
  <c r="FV467" i="16" s="1"/>
  <c r="FV468" i="16" s="1"/>
  <c r="EF468" i="16" s="1"/>
  <c r="ES467" i="16" s="1"/>
  <c r="O479" i="16"/>
  <c r="FV479" i="16" s="1"/>
  <c r="FV480" i="16" s="1"/>
  <c r="EF480" i="16" s="1"/>
  <c r="ES479" i="16" s="1"/>
  <c r="O493" i="16"/>
  <c r="FV493" i="16" s="1"/>
  <c r="FV494" i="16" s="1"/>
  <c r="EF494" i="16" s="1"/>
  <c r="ES493" i="16" s="1"/>
  <c r="O429" i="16"/>
  <c r="FV429" i="16" s="1"/>
  <c r="FV430" i="16" s="1"/>
  <c r="EF430" i="16" s="1"/>
  <c r="ES429" i="16" s="1"/>
  <c r="O445" i="16"/>
  <c r="FV445" i="16" s="1"/>
  <c r="FV446" i="16" s="1"/>
  <c r="EF446" i="16" s="1"/>
  <c r="ES445" i="16" s="1"/>
  <c r="O451" i="16"/>
  <c r="FV451" i="16" s="1"/>
  <c r="FV452" i="16" s="1"/>
  <c r="EF452" i="16" s="1"/>
  <c r="ES451" i="16" s="1"/>
  <c r="O463" i="16"/>
  <c r="FV463" i="16" s="1"/>
  <c r="FV464" i="16" s="1"/>
  <c r="EF464" i="16" s="1"/>
  <c r="ES463" i="16" s="1"/>
  <c r="O487" i="16"/>
  <c r="FV487" i="16" s="1"/>
  <c r="FV488" i="16" s="1"/>
  <c r="EF488" i="16" s="1"/>
  <c r="ES487" i="16" s="1"/>
  <c r="O535" i="16"/>
  <c r="FV535" i="16" s="1"/>
  <c r="FV536" i="16" s="1"/>
  <c r="EF536" i="16" s="1"/>
  <c r="ES535" i="16" s="1"/>
  <c r="O443" i="16"/>
  <c r="FV443" i="16" s="1"/>
  <c r="FV444" i="16" s="1"/>
  <c r="EF444" i="16" s="1"/>
  <c r="ES443" i="16" s="1"/>
  <c r="O459" i="16"/>
  <c r="FV459" i="16" s="1"/>
  <c r="FV460" i="16" s="1"/>
  <c r="EF460" i="16" s="1"/>
  <c r="ES459" i="16" s="1"/>
  <c r="O485" i="16"/>
  <c r="FV485" i="16" s="1"/>
  <c r="FV486" i="16" s="1"/>
  <c r="EF486" i="16" s="1"/>
  <c r="ES485" i="16" s="1"/>
  <c r="O497" i="16"/>
  <c r="FV497" i="16" s="1"/>
  <c r="FV498" i="16" s="1"/>
  <c r="EF498" i="16" s="1"/>
  <c r="ES497" i="16" s="1"/>
  <c r="O511" i="16"/>
  <c r="FV511" i="16" s="1"/>
  <c r="FV512" i="16" s="1"/>
  <c r="EF512" i="16" s="1"/>
  <c r="ES511" i="16" s="1"/>
  <c r="O523" i="16"/>
  <c r="FV523" i="16" s="1"/>
  <c r="FV524" i="16" s="1"/>
  <c r="EF524" i="16" s="1"/>
  <c r="ES523" i="16" s="1"/>
  <c r="O527" i="16"/>
  <c r="FV527" i="16" s="1"/>
  <c r="FV528" i="16" s="1"/>
  <c r="EF528" i="16" s="1"/>
  <c r="ES527" i="16" s="1"/>
  <c r="O531" i="16"/>
  <c r="FV531" i="16" s="1"/>
  <c r="FV532" i="16" s="1"/>
  <c r="EF532" i="16" s="1"/>
  <c r="ES531" i="16" s="1"/>
  <c r="O533" i="16"/>
  <c r="FV533" i="16" s="1"/>
  <c r="FV534" i="16" s="1"/>
  <c r="EF534" i="16" s="1"/>
  <c r="ES533" i="16" s="1"/>
  <c r="O439" i="16"/>
  <c r="FV439" i="16" s="1"/>
  <c r="FV440" i="16" s="1"/>
  <c r="EF440" i="16" s="1"/>
  <c r="ES439" i="16" s="1"/>
  <c r="O471" i="16"/>
  <c r="FV471" i="16" s="1"/>
  <c r="FV472" i="16" s="1"/>
  <c r="EF472" i="16" s="1"/>
  <c r="ES471" i="16" s="1"/>
  <c r="O495" i="16"/>
  <c r="FV495" i="16" s="1"/>
  <c r="FV496" i="16" s="1"/>
  <c r="EF496" i="16" s="1"/>
  <c r="ES495" i="16" s="1"/>
  <c r="O509" i="16"/>
  <c r="FV509" i="16" s="1"/>
  <c r="FV510" i="16" s="1"/>
  <c r="EF510" i="16" s="1"/>
  <c r="ES509" i="16" s="1"/>
  <c r="O513" i="16"/>
  <c r="FV513" i="16" s="1"/>
  <c r="FV514" i="16" s="1"/>
  <c r="EF514" i="16" s="1"/>
  <c r="ES513" i="16" s="1"/>
  <c r="O517" i="16"/>
  <c r="FV517" i="16" s="1"/>
  <c r="FV518" i="16" s="1"/>
  <c r="EF518" i="16" s="1"/>
  <c r="ES517" i="16" s="1"/>
  <c r="O433" i="16"/>
  <c r="FV433" i="16" s="1"/>
  <c r="FV434" i="16" s="1"/>
  <c r="EF434" i="16" s="1"/>
  <c r="ES433" i="16" s="1"/>
  <c r="O455" i="16"/>
  <c r="FV455" i="16" s="1"/>
  <c r="FV456" i="16" s="1"/>
  <c r="EF456" i="16" s="1"/>
  <c r="ES455" i="16" s="1"/>
  <c r="O461" i="16"/>
  <c r="FV461" i="16" s="1"/>
  <c r="FV462" i="16" s="1"/>
  <c r="EF462" i="16" s="1"/>
  <c r="ES461" i="16" s="1"/>
  <c r="O481" i="16"/>
  <c r="FV481" i="16" s="1"/>
  <c r="FV482" i="16" s="1"/>
  <c r="EF482" i="16" s="1"/>
  <c r="ES481" i="16" s="1"/>
  <c r="O483" i="16"/>
  <c r="FV483" i="16" s="1"/>
  <c r="FV484" i="16" s="1"/>
  <c r="EF484" i="16" s="1"/>
  <c r="ES483" i="16" s="1"/>
  <c r="O521" i="16"/>
  <c r="FV521" i="16" s="1"/>
  <c r="FV522" i="16" s="1"/>
  <c r="EF522" i="16" s="1"/>
  <c r="ES521" i="16" s="1"/>
  <c r="O529" i="16"/>
  <c r="FV529" i="16" s="1"/>
  <c r="FV530" i="16" s="1"/>
  <c r="EF530" i="16" s="1"/>
  <c r="ES529" i="16" s="1"/>
  <c r="O549" i="16"/>
  <c r="FV549" i="16" s="1"/>
  <c r="FV550" i="16" s="1"/>
  <c r="EF550" i="16" s="1"/>
  <c r="ES549" i="16" s="1"/>
  <c r="O551" i="16"/>
  <c r="FV551" i="16" s="1"/>
  <c r="FV552" i="16" s="1"/>
  <c r="EF552" i="16" s="1"/>
  <c r="ES551" i="16" s="1"/>
  <c r="O565" i="16"/>
  <c r="FV565" i="16" s="1"/>
  <c r="FV566" i="16" s="1"/>
  <c r="EF566" i="16" s="1"/>
  <c r="ES565" i="16" s="1"/>
  <c r="O573" i="16"/>
  <c r="FV573" i="16" s="1"/>
  <c r="FV574" i="16" s="1"/>
  <c r="EF574" i="16" s="1"/>
  <c r="ES573" i="16" s="1"/>
  <c r="O577" i="16"/>
  <c r="FV577" i="16" s="1"/>
  <c r="FV578" i="16" s="1"/>
  <c r="EF578" i="16" s="1"/>
  <c r="ES577" i="16" s="1"/>
  <c r="O587" i="16"/>
  <c r="FV587" i="16" s="1"/>
  <c r="FV588" i="16" s="1"/>
  <c r="EF588" i="16" s="1"/>
  <c r="ES587" i="16" s="1"/>
  <c r="O537" i="16"/>
  <c r="FV537" i="16" s="1"/>
  <c r="FV538" i="16" s="1"/>
  <c r="EF538" i="16" s="1"/>
  <c r="ES537" i="16" s="1"/>
  <c r="O545" i="16"/>
  <c r="FV545" i="16" s="1"/>
  <c r="FV546" i="16" s="1"/>
  <c r="EF546" i="16" s="1"/>
  <c r="ES545" i="16" s="1"/>
  <c r="O559" i="16"/>
  <c r="FV559" i="16" s="1"/>
  <c r="FV560" i="16" s="1"/>
  <c r="EF560" i="16" s="1"/>
  <c r="ES559" i="16" s="1"/>
  <c r="O569" i="16"/>
  <c r="FV569" i="16" s="1"/>
  <c r="FV570" i="16" s="1"/>
  <c r="EF570" i="16" s="1"/>
  <c r="ES569" i="16" s="1"/>
  <c r="O595" i="16"/>
  <c r="FV595" i="16" s="1"/>
  <c r="FV596" i="16" s="1"/>
  <c r="EF596" i="16" s="1"/>
  <c r="ES595" i="16" s="1"/>
  <c r="O541" i="16"/>
  <c r="FV541" i="16" s="1"/>
  <c r="FV542" i="16" s="1"/>
  <c r="EF542" i="16" s="1"/>
  <c r="ES541" i="16" s="1"/>
  <c r="O555" i="16"/>
  <c r="FV555" i="16" s="1"/>
  <c r="FV556" i="16" s="1"/>
  <c r="EF556" i="16" s="1"/>
  <c r="ES555" i="16" s="1"/>
  <c r="O557" i="16"/>
  <c r="FV557" i="16" s="1"/>
  <c r="FV558" i="16" s="1"/>
  <c r="EF558" i="16" s="1"/>
  <c r="ES557" i="16" s="1"/>
  <c r="O563" i="16"/>
  <c r="FV563" i="16" s="1"/>
  <c r="FV564" i="16" s="1"/>
  <c r="EF564" i="16" s="1"/>
  <c r="ES563" i="16" s="1"/>
  <c r="O571" i="16"/>
  <c r="FV571" i="16" s="1"/>
  <c r="FV572" i="16" s="1"/>
  <c r="EF572" i="16" s="1"/>
  <c r="ES571" i="16" s="1"/>
  <c r="O543" i="16"/>
  <c r="FV543" i="16" s="1"/>
  <c r="FV544" i="16" s="1"/>
  <c r="EF544" i="16" s="1"/>
  <c r="ES543" i="16" s="1"/>
  <c r="O547" i="16"/>
  <c r="FV547" i="16" s="1"/>
  <c r="FV548" i="16" s="1"/>
  <c r="EF548" i="16" s="1"/>
  <c r="ES547" i="16" s="1"/>
  <c r="O561" i="16"/>
  <c r="FV561" i="16" s="1"/>
  <c r="FV562" i="16" s="1"/>
  <c r="EF562" i="16" s="1"/>
  <c r="ES561" i="16" s="1"/>
  <c r="O567" i="16"/>
  <c r="FV567" i="16" s="1"/>
  <c r="FV568" i="16" s="1"/>
  <c r="EF568" i="16" s="1"/>
  <c r="ES567" i="16" s="1"/>
  <c r="O575" i="16"/>
  <c r="FV575" i="16" s="1"/>
  <c r="FV576" i="16" s="1"/>
  <c r="EF576" i="16" s="1"/>
  <c r="ES575" i="16" s="1"/>
  <c r="O579" i="16"/>
  <c r="FV579" i="16" s="1"/>
  <c r="FV580" i="16" s="1"/>
  <c r="EF580" i="16" s="1"/>
  <c r="ES579" i="16" s="1"/>
  <c r="O581" i="16"/>
  <c r="FV581" i="16" s="1"/>
  <c r="FV582" i="16" s="1"/>
  <c r="EF582" i="16" s="1"/>
  <c r="ES581" i="16" s="1"/>
  <c r="O583" i="16"/>
  <c r="FV583" i="16" s="1"/>
  <c r="FV584" i="16" s="1"/>
  <c r="EF584" i="16" s="1"/>
  <c r="ES583" i="16" s="1"/>
  <c r="O591" i="16"/>
  <c r="FV591" i="16" s="1"/>
  <c r="FV592" i="16" s="1"/>
  <c r="EF592" i="16" s="1"/>
  <c r="ES591" i="16" s="1"/>
  <c r="O593" i="16"/>
  <c r="FV593" i="16" s="1"/>
  <c r="FV594" i="16" s="1"/>
  <c r="EF594" i="16" s="1"/>
  <c r="ES593" i="16" s="1"/>
  <c r="O605" i="16"/>
  <c r="FV605" i="16" s="1"/>
  <c r="FV606" i="16" s="1"/>
  <c r="EF606" i="16" s="1"/>
  <c r="ES605" i="16" s="1"/>
  <c r="O597" i="16"/>
  <c r="FV597" i="16" s="1"/>
  <c r="FV598" i="16" s="1"/>
  <c r="EF598" i="16" s="1"/>
  <c r="ES597" i="16" s="1"/>
  <c r="O599" i="16"/>
  <c r="O553" i="16"/>
  <c r="FV553" i="16" s="1"/>
  <c r="FV554" i="16" s="1"/>
  <c r="EF554" i="16" s="1"/>
  <c r="ES553" i="16" s="1"/>
  <c r="O603" i="16"/>
  <c r="FV603" i="16" s="1"/>
  <c r="FV604" i="16" s="1"/>
  <c r="EF604" i="16" s="1"/>
  <c r="ES603" i="16" s="1"/>
  <c r="O539" i="16"/>
  <c r="FV539" i="16" s="1"/>
  <c r="FV540" i="16" s="1"/>
  <c r="EF540" i="16" s="1"/>
  <c r="ES539" i="16" s="1"/>
  <c r="O601" i="16"/>
  <c r="FV601" i="16" s="1"/>
  <c r="FV602" i="16" s="1"/>
  <c r="EF602" i="16" s="1"/>
  <c r="ES601" i="16" s="1"/>
  <c r="O585" i="16"/>
  <c r="FV585" i="16" s="1"/>
  <c r="FV586" i="16" s="1"/>
  <c r="EF586" i="16" s="1"/>
  <c r="ES585" i="16" s="1"/>
  <c r="O589" i="16"/>
  <c r="FV589" i="16" s="1"/>
  <c r="FV590" i="16" s="1"/>
  <c r="EF590" i="16" s="1"/>
  <c r="ES589" i="16" s="1"/>
  <c r="CD605" i="16"/>
  <c r="CB603" i="16"/>
  <c r="CH599" i="16"/>
  <c r="CL597" i="16"/>
  <c r="CC595" i="16"/>
  <c r="CK591" i="16"/>
  <c r="CD589" i="16"/>
  <c r="CL587" i="16"/>
  <c r="CG583" i="16"/>
  <c r="CD581" i="16"/>
  <c r="CJ579" i="16"/>
  <c r="CE575" i="16"/>
  <c r="CH573" i="16"/>
  <c r="CL571" i="16"/>
  <c r="CH567" i="16"/>
  <c r="CB565" i="16"/>
  <c r="CF563" i="16"/>
  <c r="CF559" i="16"/>
  <c r="CD557" i="16"/>
  <c r="CI555" i="16"/>
  <c r="CI551" i="16"/>
  <c r="CG549" i="16"/>
  <c r="CJ605" i="16"/>
  <c r="CE601" i="16"/>
  <c r="CG599" i="16"/>
  <c r="CG597" i="16"/>
  <c r="CK593" i="16"/>
  <c r="CF591" i="16"/>
  <c r="CJ589" i="16"/>
  <c r="CG585" i="16"/>
  <c r="CB583" i="16"/>
  <c r="CJ581" i="16"/>
  <c r="CE577" i="16"/>
  <c r="CD575" i="16"/>
  <c r="CA573" i="16"/>
  <c r="CE569" i="16"/>
  <c r="CC567" i="16"/>
  <c r="CA565" i="16"/>
  <c r="CA561" i="16"/>
  <c r="CA559" i="16"/>
  <c r="CJ557" i="16"/>
  <c r="CI553" i="16"/>
  <c r="CK551" i="16"/>
  <c r="CA119" i="16"/>
  <c r="CF119" i="16"/>
  <c r="CG119" i="16"/>
  <c r="CD121" i="16"/>
  <c r="CE121" i="16"/>
  <c r="CK121" i="16"/>
  <c r="CC123" i="16"/>
  <c r="CH123" i="16"/>
  <c r="CF123" i="16"/>
  <c r="CC125" i="16"/>
  <c r="CF125" i="16"/>
  <c r="CL125" i="16"/>
  <c r="CC127" i="16"/>
  <c r="CH127" i="16"/>
  <c r="CJ127" i="16"/>
  <c r="CA129" i="16"/>
  <c r="CF129" i="16"/>
  <c r="CL129" i="16"/>
  <c r="CC131" i="16"/>
  <c r="CH131" i="16"/>
  <c r="CI131" i="16"/>
  <c r="CC133" i="16"/>
  <c r="CH133" i="16"/>
  <c r="CI133" i="16"/>
  <c r="CC135" i="16"/>
  <c r="CH135" i="16"/>
  <c r="CA135" i="16"/>
  <c r="CC137" i="16"/>
  <c r="CH137" i="16"/>
  <c r="CF137" i="16"/>
  <c r="CC139" i="16"/>
  <c r="CH139" i="16"/>
  <c r="CI139" i="16"/>
  <c r="CB141" i="16"/>
  <c r="CG141" i="16"/>
  <c r="CI141" i="16"/>
  <c r="CA143" i="16"/>
  <c r="CD143" i="16"/>
  <c r="CJ143" i="16"/>
  <c r="CB145" i="16"/>
  <c r="CG145" i="16"/>
  <c r="CL145" i="16"/>
  <c r="CA147" i="16"/>
  <c r="CF147" i="16"/>
  <c r="CH147" i="16"/>
  <c r="CA149" i="16"/>
  <c r="CB149" i="16"/>
  <c r="CK149" i="16"/>
  <c r="CD151" i="16"/>
  <c r="CG151" i="16"/>
  <c r="CI151" i="16"/>
  <c r="CC153" i="16"/>
  <c r="CH153" i="16"/>
  <c r="CI153" i="16"/>
  <c r="CD155" i="16"/>
  <c r="CE155" i="16"/>
  <c r="CJ155" i="16"/>
  <c r="CA157" i="16"/>
  <c r="CB157" i="16"/>
  <c r="CG157" i="16"/>
  <c r="CA159" i="16"/>
  <c r="CD159" i="16"/>
  <c r="CJ159" i="16"/>
  <c r="CC161" i="16"/>
  <c r="CE161" i="16"/>
  <c r="CH161" i="16"/>
  <c r="CD163" i="16"/>
  <c r="CE163" i="16"/>
  <c r="CJ163" i="16"/>
  <c r="CC165" i="16"/>
  <c r="CD165" i="16"/>
  <c r="CE165" i="16"/>
  <c r="CC167" i="16"/>
  <c r="CE167" i="16"/>
  <c r="CL167" i="16"/>
  <c r="CB169" i="16"/>
  <c r="CG169" i="16"/>
  <c r="CE119" i="16"/>
  <c r="CJ119" i="16"/>
  <c r="CK119" i="16"/>
  <c r="CH121" i="16"/>
  <c r="CI121" i="16"/>
  <c r="CB121" i="16"/>
  <c r="CG123" i="16"/>
  <c r="CL123" i="16"/>
  <c r="CJ123" i="16"/>
  <c r="CG125" i="16"/>
  <c r="CJ125" i="16"/>
  <c r="CA125" i="16"/>
  <c r="CG127" i="16"/>
  <c r="CL127" i="16"/>
  <c r="CA127" i="16"/>
  <c r="CE129" i="16"/>
  <c r="CJ129" i="16"/>
  <c r="CC129" i="16"/>
  <c r="CG131" i="16"/>
  <c r="CL131" i="16"/>
  <c r="CB131" i="16"/>
  <c r="CG133" i="16"/>
  <c r="CL133" i="16"/>
  <c r="CB133" i="16"/>
  <c r="CG135" i="16"/>
  <c r="CL135" i="16"/>
  <c r="CE135" i="16"/>
  <c r="CG137" i="16"/>
  <c r="CL137" i="16"/>
  <c r="CJ137" i="16"/>
  <c r="CG139" i="16"/>
  <c r="CL139" i="16"/>
  <c r="CB139" i="16"/>
  <c r="CF141" i="16"/>
  <c r="CK141" i="16"/>
  <c r="CD141" i="16"/>
  <c r="CE143" i="16"/>
  <c r="CL143" i="16"/>
  <c r="CC143" i="16"/>
  <c r="CF145" i="16"/>
  <c r="CK145" i="16"/>
  <c r="CA145" i="16"/>
  <c r="CE147" i="16"/>
  <c r="CJ147" i="16"/>
  <c r="CD147" i="16"/>
  <c r="CE149" i="16"/>
  <c r="CJ149" i="16"/>
  <c r="CD149" i="16"/>
  <c r="CH151" i="16"/>
  <c r="CK151" i="16"/>
  <c r="CB151" i="16"/>
  <c r="CG153" i="16"/>
  <c r="CL153" i="16"/>
  <c r="CB153" i="16"/>
  <c r="CH155" i="16"/>
  <c r="CI155" i="16"/>
  <c r="CC155" i="16"/>
  <c r="CE157" i="16"/>
  <c r="CF157" i="16"/>
  <c r="CK157" i="16"/>
  <c r="CE159" i="16"/>
  <c r="CH159" i="16"/>
  <c r="CG159" i="16"/>
  <c r="CG161" i="16"/>
  <c r="CB161" i="16"/>
  <c r="CL161" i="16"/>
  <c r="CH163" i="16"/>
  <c r="CI163" i="16"/>
  <c r="CC163" i="16"/>
  <c r="CG165" i="16"/>
  <c r="CH165" i="16"/>
  <c r="CB165" i="16"/>
  <c r="CG167" i="16"/>
  <c r="CI167" i="16"/>
  <c r="CB167" i="16"/>
  <c r="CF169" i="16"/>
  <c r="CK169" i="16"/>
  <c r="CI119" i="16"/>
  <c r="CL119" i="16"/>
  <c r="CD119" i="16"/>
  <c r="CL121" i="16"/>
  <c r="CC121" i="16"/>
  <c r="CF121" i="16"/>
  <c r="CK123" i="16"/>
  <c r="CE123" i="16"/>
  <c r="CA123" i="16"/>
  <c r="CK125" i="16"/>
  <c r="CD125" i="16"/>
  <c r="CI125" i="16"/>
  <c r="CK127" i="16"/>
  <c r="CB127" i="16"/>
  <c r="CE127" i="16"/>
  <c r="CI129" i="16"/>
  <c r="CG129" i="16"/>
  <c r="CD129" i="16"/>
  <c r="CK131" i="16"/>
  <c r="CA131" i="16"/>
  <c r="CF131" i="16"/>
  <c r="CK133" i="16"/>
  <c r="CA133" i="16"/>
  <c r="CF133" i="16"/>
  <c r="CK135" i="16"/>
  <c r="CB135" i="16"/>
  <c r="CI135" i="16"/>
  <c r="CK137" i="16"/>
  <c r="CI137" i="16"/>
  <c r="CA137" i="16"/>
  <c r="CK139" i="16"/>
  <c r="CA139" i="16"/>
  <c r="CF139" i="16"/>
  <c r="CJ141" i="16"/>
  <c r="CA141" i="16"/>
  <c r="CH141" i="16"/>
  <c r="CI143" i="16"/>
  <c r="CB143" i="16"/>
  <c r="CG143" i="16"/>
  <c r="CJ145" i="16"/>
  <c r="CD145" i="16"/>
  <c r="CE145" i="16"/>
  <c r="CI147" i="16"/>
  <c r="CC147" i="16"/>
  <c r="CL147" i="16"/>
  <c r="CI149" i="16"/>
  <c r="CC149" i="16"/>
  <c r="CH149" i="16"/>
  <c r="CL151" i="16"/>
  <c r="CA151" i="16"/>
  <c r="CF151" i="16"/>
  <c r="CK153" i="16"/>
  <c r="CA153" i="16"/>
  <c r="CF153" i="16"/>
  <c r="CL155" i="16"/>
  <c r="CB155" i="16"/>
  <c r="CG155" i="16"/>
  <c r="CI157" i="16"/>
  <c r="CJ157" i="16"/>
  <c r="CD157" i="16"/>
  <c r="CI159" i="16"/>
  <c r="CB159" i="16"/>
  <c r="CK159" i="16"/>
  <c r="CK161" i="16"/>
  <c r="CJ161" i="16"/>
  <c r="CI161" i="16"/>
  <c r="CL163" i="16"/>
  <c r="CB163" i="16"/>
  <c r="CG163" i="16"/>
  <c r="CK165" i="16"/>
  <c r="CL165" i="16"/>
  <c r="CF165" i="16"/>
  <c r="CK167" i="16"/>
  <c r="CD167" i="16"/>
  <c r="CF167" i="16"/>
  <c r="CJ169" i="16"/>
  <c r="CD169" i="16"/>
  <c r="CE169" i="16"/>
  <c r="CL171" i="16"/>
  <c r="CG171" i="16"/>
  <c r="CI171" i="16"/>
  <c r="CL173" i="16"/>
  <c r="CK173" i="16"/>
  <c r="CC173" i="16"/>
  <c r="CI175" i="16"/>
  <c r="CB119" i="16"/>
  <c r="CG121" i="16"/>
  <c r="CI123" i="16"/>
  <c r="CD127" i="16"/>
  <c r="CK129" i="16"/>
  <c r="CJ131" i="16"/>
  <c r="CD135" i="16"/>
  <c r="CB137" i="16"/>
  <c r="CJ139" i="16"/>
  <c r="CK143" i="16"/>
  <c r="CH145" i="16"/>
  <c r="CG147" i="16"/>
  <c r="CC151" i="16"/>
  <c r="CE153" i="16"/>
  <c r="CK155" i="16"/>
  <c r="CC159" i="16"/>
  <c r="CD161" i="16"/>
  <c r="CK163" i="16"/>
  <c r="CA167" i="16"/>
  <c r="CH169" i="16"/>
  <c r="CD171" i="16"/>
  <c r="CC171" i="16"/>
  <c r="CF171" i="16"/>
  <c r="CF173" i="16"/>
  <c r="CI173" i="16"/>
  <c r="CG175" i="16"/>
  <c r="CC175" i="16"/>
  <c r="CL175" i="16"/>
  <c r="CB177" i="16"/>
  <c r="CE177" i="16"/>
  <c r="CK177" i="16"/>
  <c r="CA179" i="16"/>
  <c r="CF179" i="16"/>
  <c r="CK179" i="16"/>
  <c r="CD181" i="16"/>
  <c r="CJ181" i="16"/>
  <c r="CI181" i="16"/>
  <c r="CK183" i="16"/>
  <c r="CC183" i="16"/>
  <c r="CL183" i="16"/>
  <c r="CA185" i="16"/>
  <c r="CG185" i="16"/>
  <c r="CL185" i="16"/>
  <c r="CH187" i="16"/>
  <c r="CL187" i="16"/>
  <c r="CD187" i="16"/>
  <c r="CG189" i="16"/>
  <c r="CB189" i="16"/>
  <c r="CK189" i="16"/>
  <c r="CA191" i="16"/>
  <c r="CG191" i="16"/>
  <c r="CJ191" i="16"/>
  <c r="CA193" i="16"/>
  <c r="CF193" i="16"/>
  <c r="CK193" i="16"/>
  <c r="CD195" i="16"/>
  <c r="CK195" i="16"/>
  <c r="CI195" i="16"/>
  <c r="CD197" i="16"/>
  <c r="CG197" i="16"/>
  <c r="CI197" i="16"/>
  <c r="CD199" i="16"/>
  <c r="CE199" i="16"/>
  <c r="CJ199" i="16"/>
  <c r="CB201" i="16"/>
  <c r="CH201" i="16"/>
  <c r="CI201" i="16"/>
  <c r="CB203" i="16"/>
  <c r="CL203" i="16"/>
  <c r="CH203" i="16"/>
  <c r="CD205" i="16"/>
  <c r="CE205" i="16"/>
  <c r="CJ205" i="16"/>
  <c r="CC207" i="16"/>
  <c r="CI207" i="16"/>
  <c r="CK207" i="16"/>
  <c r="CA209" i="16"/>
  <c r="CF209" i="16"/>
  <c r="CK209" i="16"/>
  <c r="CC211" i="16"/>
  <c r="CL211" i="16"/>
  <c r="CG211" i="16"/>
  <c r="CK213" i="16"/>
  <c r="CA213" i="16"/>
  <c r="CG213" i="16"/>
  <c r="CB215" i="16"/>
  <c r="CL215" i="16"/>
  <c r="CH215" i="16"/>
  <c r="CD217" i="16"/>
  <c r="CG217" i="16"/>
  <c r="CE217" i="16"/>
  <c r="CC219" i="16"/>
  <c r="CL219" i="16"/>
  <c r="CH219" i="16"/>
  <c r="CB221" i="16"/>
  <c r="CG221" i="16"/>
  <c r="CH221" i="16"/>
  <c r="CH223" i="16"/>
  <c r="CD223" i="16"/>
  <c r="CI223" i="16"/>
  <c r="CB225" i="16"/>
  <c r="CG225" i="16"/>
  <c r="CL225" i="16"/>
  <c r="CC227" i="16"/>
  <c r="CH227" i="16"/>
  <c r="CI227" i="16"/>
  <c r="CC229" i="16"/>
  <c r="CE229" i="16"/>
  <c r="CL229" i="16"/>
  <c r="CD231" i="16"/>
  <c r="CE231" i="16"/>
  <c r="CJ231" i="16"/>
  <c r="CH233" i="16"/>
  <c r="CC233" i="16"/>
  <c r="CL233" i="16"/>
  <c r="CB235" i="16"/>
  <c r="CD235" i="16"/>
  <c r="CK235" i="16"/>
  <c r="CC237" i="16"/>
  <c r="CL237" i="16"/>
  <c r="CE237" i="16"/>
  <c r="CG239" i="16"/>
  <c r="CA239" i="16"/>
  <c r="CL239" i="16"/>
  <c r="CD241" i="16"/>
  <c r="CF241" i="16"/>
  <c r="CI241" i="16"/>
  <c r="CD243" i="16"/>
  <c r="CI243" i="16"/>
  <c r="CE243" i="16"/>
  <c r="CD245" i="16"/>
  <c r="CC245" i="16"/>
  <c r="CL245" i="16"/>
  <c r="CC247" i="16"/>
  <c r="CH247" i="16"/>
  <c r="CI247" i="16"/>
  <c r="CC249" i="16"/>
  <c r="CA249" i="16"/>
  <c r="CK249" i="16"/>
  <c r="CA251" i="16"/>
  <c r="CC251" i="16"/>
  <c r="CJ251" i="16"/>
  <c r="CB253" i="16"/>
  <c r="CC119" i="16"/>
  <c r="CJ121" i="16"/>
  <c r="CB125" i="16"/>
  <c r="CF127" i="16"/>
  <c r="CH129" i="16"/>
  <c r="CD133" i="16"/>
  <c r="CJ135" i="16"/>
  <c r="CE137" i="16"/>
  <c r="CC141" i="16"/>
  <c r="CF143" i="16"/>
  <c r="CI145" i="16"/>
  <c r="CF149" i="16"/>
  <c r="CE151" i="16"/>
  <c r="CJ153" i="16"/>
  <c r="CL157" i="16"/>
  <c r="CF159" i="16"/>
  <c r="CF161" i="16"/>
  <c r="CI165" i="16"/>
  <c r="CH167" i="16"/>
  <c r="CL169" i="16"/>
  <c r="CH171" i="16"/>
  <c r="CK171" i="16"/>
  <c r="CD173" i="16"/>
  <c r="CJ173" i="16"/>
  <c r="CG173" i="16"/>
  <c r="CB175" i="16"/>
  <c r="CK175" i="16"/>
  <c r="CD177" i="16"/>
  <c r="CF177" i="16"/>
  <c r="CI177" i="16"/>
  <c r="CD179" i="16"/>
  <c r="CE179" i="16"/>
  <c r="CJ179" i="16"/>
  <c r="CC181" i="16"/>
  <c r="CH181" i="16"/>
  <c r="CL181" i="16"/>
  <c r="CA183" i="16"/>
  <c r="CB183" i="16"/>
  <c r="CG183" i="16"/>
  <c r="CB185" i="16"/>
  <c r="CE185" i="16"/>
  <c r="CK185" i="16"/>
  <c r="CA187" i="16"/>
  <c r="CB187" i="16"/>
  <c r="CC187" i="16"/>
  <c r="CD189" i="16"/>
  <c r="CA189" i="16"/>
  <c r="CF189" i="16"/>
  <c r="CD191" i="16"/>
  <c r="CE191" i="16"/>
  <c r="CK191" i="16"/>
  <c r="CD193" i="16"/>
  <c r="CE193" i="16"/>
  <c r="CJ193" i="16"/>
  <c r="CB195" i="16"/>
  <c r="CL195" i="16"/>
  <c r="CH195" i="16"/>
  <c r="CB197" i="16"/>
  <c r="CH197" i="16"/>
  <c r="CK197" i="16"/>
  <c r="CC199" i="16"/>
  <c r="CH199" i="16"/>
  <c r="CI199" i="16"/>
  <c r="CC201" i="16"/>
  <c r="CF201" i="16"/>
  <c r="CL201" i="16"/>
  <c r="CA203" i="16"/>
  <c r="CF203" i="16"/>
  <c r="CC203" i="16"/>
  <c r="CC205" i="16"/>
  <c r="CH205" i="16"/>
  <c r="CI205" i="16"/>
  <c r="CD207" i="16"/>
  <c r="CG207" i="16"/>
  <c r="CB207" i="16"/>
  <c r="CD209" i="16"/>
  <c r="CE209" i="16"/>
  <c r="CJ209" i="16"/>
  <c r="CA211" i="16"/>
  <c r="CK211" i="16"/>
  <c r="CB211" i="16"/>
  <c r="CB213" i="16"/>
  <c r="CD213" i="16"/>
  <c r="CE213" i="16"/>
  <c r="CA215" i="16"/>
  <c r="CF215" i="16"/>
  <c r="CC215" i="16"/>
  <c r="CB217" i="16"/>
  <c r="CH217" i="16"/>
  <c r="CK217" i="16"/>
  <c r="CB219" i="16"/>
  <c r="CG219" i="16"/>
  <c r="CA219" i="16"/>
  <c r="CA221" i="16"/>
  <c r="CF221" i="16"/>
  <c r="CK221" i="16"/>
  <c r="CB223" i="16"/>
  <c r="CC223" i="16"/>
  <c r="CL223" i="16"/>
  <c r="CA225" i="16"/>
  <c r="CF225" i="16"/>
  <c r="CK225" i="16"/>
  <c r="CB227" i="16"/>
  <c r="CG227" i="16"/>
  <c r="CL227" i="16"/>
  <c r="CB229" i="16"/>
  <c r="CG229" i="16"/>
  <c r="CI229" i="16"/>
  <c r="CC231" i="16"/>
  <c r="CH231" i="16"/>
  <c r="CI231" i="16"/>
  <c r="CA233" i="16"/>
  <c r="CB233" i="16"/>
  <c r="CG233" i="16"/>
  <c r="CA235" i="16"/>
  <c r="CF235" i="16"/>
  <c r="CH235" i="16"/>
  <c r="CB237" i="16"/>
  <c r="CG237" i="16"/>
  <c r="CH237" i="16"/>
  <c r="CB239" i="16"/>
  <c r="CE239" i="16"/>
  <c r="CI239" i="16"/>
  <c r="CC241" i="16"/>
  <c r="CH241" i="16"/>
  <c r="CJ241" i="16"/>
  <c r="CC243" i="16"/>
  <c r="CH243" i="16"/>
  <c r="CB243" i="16"/>
  <c r="CA245" i="16"/>
  <c r="CB245" i="16"/>
  <c r="CG245" i="16"/>
  <c r="CB247" i="16"/>
  <c r="CG247" i="16"/>
  <c r="CL247" i="16"/>
  <c r="CB249" i="16"/>
  <c r="CD249" i="16"/>
  <c r="CE249" i="16"/>
  <c r="CD251" i="16"/>
  <c r="CE251" i="16"/>
  <c r="CK251" i="16"/>
  <c r="CA253" i="16"/>
  <c r="CH119" i="16"/>
  <c r="CD123" i="16"/>
  <c r="CH125" i="16"/>
  <c r="CI127" i="16"/>
  <c r="CD131" i="16"/>
  <c r="CE133" i="16"/>
  <c r="CF135" i="16"/>
  <c r="CD139" i="16"/>
  <c r="CE141" i="16"/>
  <c r="CH143" i="16"/>
  <c r="CB147" i="16"/>
  <c r="CG149" i="16"/>
  <c r="CJ151" i="16"/>
  <c r="CA155" i="16"/>
  <c r="CC157" i="16"/>
  <c r="CL159" i="16"/>
  <c r="CA163" i="16"/>
  <c r="CA165" i="16"/>
  <c r="CJ167" i="16"/>
  <c r="CA169" i="16"/>
  <c r="CB171" i="16"/>
  <c r="CA171" i="16"/>
  <c r="CH173" i="16"/>
  <c r="CA173" i="16"/>
  <c r="CA175" i="16"/>
  <c r="CF175" i="16"/>
  <c r="CD175" i="16"/>
  <c r="CH177" i="16"/>
  <c r="CJ177" i="16"/>
  <c r="CC177" i="16"/>
  <c r="CH179" i="16"/>
  <c r="CI179" i="16"/>
  <c r="CC179" i="16"/>
  <c r="CG181" i="16"/>
  <c r="CB181" i="16"/>
  <c r="CA181" i="16"/>
  <c r="CE183" i="16"/>
  <c r="CF183" i="16"/>
  <c r="CD183" i="16"/>
  <c r="CF185" i="16"/>
  <c r="CI185" i="16"/>
  <c r="CD185" i="16"/>
  <c r="CE187" i="16"/>
  <c r="CF187" i="16"/>
  <c r="CG187" i="16"/>
  <c r="CH189" i="16"/>
  <c r="CE189" i="16"/>
  <c r="CJ189" i="16"/>
  <c r="CH191" i="16"/>
  <c r="CI191" i="16"/>
  <c r="CB191" i="16"/>
  <c r="CH193" i="16"/>
  <c r="CI193" i="16"/>
  <c r="CC193" i="16"/>
  <c r="CF195" i="16"/>
  <c r="CC195" i="16"/>
  <c r="CA195" i="16"/>
  <c r="CF197" i="16"/>
  <c r="CL197" i="16"/>
  <c r="CA197" i="16"/>
  <c r="CG199" i="16"/>
  <c r="CL199" i="16"/>
  <c r="CB199" i="16"/>
  <c r="CG201" i="16"/>
  <c r="CJ201" i="16"/>
  <c r="CA201" i="16"/>
  <c r="CE203" i="16"/>
  <c r="CJ203" i="16"/>
  <c r="CG203" i="16"/>
  <c r="CG205" i="16"/>
  <c r="CL205" i="16"/>
  <c r="CB205" i="16"/>
  <c r="CH207" i="16"/>
  <c r="CA207" i="16"/>
  <c r="CF207" i="16"/>
  <c r="CH209" i="16"/>
  <c r="CI209" i="16"/>
  <c r="CC209" i="16"/>
  <c r="CE211" i="16"/>
  <c r="CD211" i="16"/>
  <c r="CF211" i="16"/>
  <c r="CF213" i="16"/>
  <c r="CH213" i="16"/>
  <c r="CI213" i="16"/>
  <c r="CE215" i="16"/>
  <c r="CJ215" i="16"/>
  <c r="CG215" i="16"/>
  <c r="CF217" i="16"/>
  <c r="CI217" i="16"/>
  <c r="CL217" i="16"/>
  <c r="CF219" i="16"/>
  <c r="CK219" i="16"/>
  <c r="CE219" i="16"/>
  <c r="CE221" i="16"/>
  <c r="CJ221" i="16"/>
  <c r="CD221" i="16"/>
  <c r="CF223" i="16"/>
  <c r="CG223" i="16"/>
  <c r="CA223" i="16"/>
  <c r="CE225" i="16"/>
  <c r="CJ225" i="16"/>
  <c r="CD225" i="16"/>
  <c r="CF227" i="16"/>
  <c r="CK227" i="16"/>
  <c r="CA227" i="16"/>
  <c r="CF229" i="16"/>
  <c r="CK229" i="16"/>
  <c r="CD229" i="16"/>
  <c r="CG231" i="16"/>
  <c r="CL231" i="16"/>
  <c r="CB231" i="16"/>
  <c r="CE233" i="16"/>
  <c r="CF233" i="16"/>
  <c r="CK233" i="16"/>
  <c r="CE235" i="16"/>
  <c r="CJ235" i="16"/>
  <c r="CL235" i="16"/>
  <c r="CF237" i="16"/>
  <c r="CK237" i="16"/>
  <c r="CI237" i="16"/>
  <c r="CF239" i="16"/>
  <c r="CC239" i="16"/>
  <c r="CD239" i="16"/>
  <c r="CG241" i="16"/>
  <c r="CL241" i="16"/>
  <c r="CA241" i="16"/>
  <c r="CG243" i="16"/>
  <c r="CL243" i="16"/>
  <c r="CF243" i="16"/>
  <c r="CE245" i="16"/>
  <c r="CF245" i="16"/>
  <c r="CK245" i="16"/>
  <c r="CF247" i="16"/>
  <c r="CK247" i="16"/>
  <c r="CA247" i="16"/>
  <c r="CF249" i="16"/>
  <c r="CL249" i="16"/>
  <c r="CI249" i="16"/>
  <c r="CH251" i="16"/>
  <c r="CI251" i="16"/>
  <c r="CB251" i="16"/>
  <c r="CE253" i="16"/>
  <c r="CJ253" i="16"/>
  <c r="CD253" i="16"/>
  <c r="CH255" i="16"/>
  <c r="CB255" i="16"/>
  <c r="CG255" i="16"/>
  <c r="CG257" i="16"/>
  <c r="CL257" i="16"/>
  <c r="CJ257" i="16"/>
  <c r="CE259" i="16"/>
  <c r="CJ259" i="16"/>
  <c r="CD259" i="16"/>
  <c r="CF261" i="16"/>
  <c r="CK261" i="16"/>
  <c r="CL261" i="16"/>
  <c r="CH263" i="16"/>
  <c r="CI263" i="16"/>
  <c r="CG263" i="16"/>
  <c r="CE265" i="16"/>
  <c r="CF265" i="16"/>
  <c r="CG265" i="16"/>
  <c r="CE267" i="16"/>
  <c r="CJ267" i="16"/>
  <c r="CD267" i="16"/>
  <c r="CH269" i="16"/>
  <c r="CI269" i="16"/>
  <c r="CC269" i="16"/>
  <c r="CE271" i="16"/>
  <c r="CJ271" i="16"/>
  <c r="CA121" i="16"/>
  <c r="CE131" i="16"/>
  <c r="CL141" i="16"/>
  <c r="CD153" i="16"/>
  <c r="CF163" i="16"/>
  <c r="CJ171" i="16"/>
  <c r="CE175" i="16"/>
  <c r="CA177" i="16"/>
  <c r="CG179" i="16"/>
  <c r="CI183" i="16"/>
  <c r="CC185" i="16"/>
  <c r="CK187" i="16"/>
  <c r="CL191" i="16"/>
  <c r="CB193" i="16"/>
  <c r="CE195" i="16"/>
  <c r="CK199" i="16"/>
  <c r="CD201" i="16"/>
  <c r="CK203" i="16"/>
  <c r="CL207" i="16"/>
  <c r="CB209" i="16"/>
  <c r="CJ211" i="16"/>
  <c r="CI215" i="16"/>
  <c r="CC217" i="16"/>
  <c r="CI219" i="16"/>
  <c r="CJ223" i="16"/>
  <c r="CC225" i="16"/>
  <c r="CE227" i="16"/>
  <c r="CK231" i="16"/>
  <c r="CJ233" i="16"/>
  <c r="CC235" i="16"/>
  <c r="CJ239" i="16"/>
  <c r="CB241" i="16"/>
  <c r="CJ243" i="16"/>
  <c r="CJ247" i="16"/>
  <c r="CH249" i="16"/>
  <c r="CF251" i="16"/>
  <c r="CC253" i="16"/>
  <c r="CD255" i="16"/>
  <c r="CF255" i="16"/>
  <c r="CL255" i="16"/>
  <c r="CH257" i="16"/>
  <c r="CA257" i="16"/>
  <c r="CB259" i="16"/>
  <c r="CK259" i="16"/>
  <c r="CJ261" i="16"/>
  <c r="CD261" i="16"/>
  <c r="CD263" i="16"/>
  <c r="CB263" i="16"/>
  <c r="CF263" i="16"/>
  <c r="CB265" i="16"/>
  <c r="CK265" i="16"/>
  <c r="CB267" i="16"/>
  <c r="CK267" i="16"/>
  <c r="CL269" i="16"/>
  <c r="CF269" i="16"/>
  <c r="CA271" i="16"/>
  <c r="CC271" i="16"/>
  <c r="CL271" i="16"/>
  <c r="CK273" i="16"/>
  <c r="CF273" i="16"/>
  <c r="CB273" i="16"/>
  <c r="CJ275" i="16"/>
  <c r="CL275" i="16"/>
  <c r="CE275" i="16"/>
  <c r="CL277" i="16"/>
  <c r="CC277" i="16"/>
  <c r="CF277" i="16"/>
  <c r="CK279" i="16"/>
  <c r="CB279" i="16"/>
  <c r="CI279" i="16"/>
  <c r="CL281" i="16"/>
  <c r="CB281" i="16"/>
  <c r="CG281" i="16"/>
  <c r="CI283" i="16"/>
  <c r="CC283" i="16"/>
  <c r="CH283" i="16"/>
  <c r="CL285" i="16"/>
  <c r="CB285" i="16"/>
  <c r="CG285" i="16"/>
  <c r="CJ287" i="16"/>
  <c r="CK287" i="16"/>
  <c r="CL287" i="16"/>
  <c r="CL289" i="16"/>
  <c r="CC289" i="16"/>
  <c r="CF289" i="16"/>
  <c r="CJ291" i="16"/>
  <c r="CD291" i="16"/>
  <c r="CE291" i="16"/>
  <c r="CK293" i="16"/>
  <c r="CE293" i="16"/>
  <c r="CA293" i="16"/>
  <c r="CK295" i="16"/>
  <c r="CB295" i="16"/>
  <c r="CE295" i="16"/>
  <c r="CL297" i="16"/>
  <c r="CB297" i="16"/>
  <c r="CG297" i="16"/>
  <c r="CK299" i="16"/>
  <c r="CD299" i="16"/>
  <c r="CE299" i="16"/>
  <c r="CL301" i="16"/>
  <c r="CB301" i="16"/>
  <c r="CG301" i="16"/>
  <c r="CI303" i="16"/>
  <c r="CD303" i="16"/>
  <c r="CG303" i="16"/>
  <c r="CL305" i="16"/>
  <c r="CB305" i="16"/>
  <c r="CG305" i="16"/>
  <c r="CI307" i="16"/>
  <c r="CC307" i="16"/>
  <c r="CH307" i="16"/>
  <c r="CL309" i="16"/>
  <c r="CB309" i="16"/>
  <c r="CG309" i="16"/>
  <c r="CL311" i="16"/>
  <c r="CB311" i="16"/>
  <c r="CG311" i="16"/>
  <c r="CJ313" i="16"/>
  <c r="CA313" i="16"/>
  <c r="CE313" i="16"/>
  <c r="CC315" i="16"/>
  <c r="CH315" i="16"/>
  <c r="CI315" i="16"/>
  <c r="CI317" i="16"/>
  <c r="CC317" i="16"/>
  <c r="CH317" i="16"/>
  <c r="CL319" i="16"/>
  <c r="CK319" i="16"/>
  <c r="CC319" i="16"/>
  <c r="CJ321" i="16"/>
  <c r="CD321" i="16"/>
  <c r="CE321" i="16"/>
  <c r="CI323" i="16"/>
  <c r="CF323" i="16"/>
  <c r="CG323" i="16"/>
  <c r="CL325" i="16"/>
  <c r="CE325" i="16"/>
  <c r="CJ325" i="16"/>
  <c r="CK327" i="16"/>
  <c r="CA327" i="16"/>
  <c r="CF327" i="16"/>
  <c r="CF329" i="16"/>
  <c r="CK329" i="16"/>
  <c r="CH329" i="16"/>
  <c r="CC331" i="16"/>
  <c r="CH331" i="16"/>
  <c r="CE331" i="16"/>
  <c r="CB333" i="16"/>
  <c r="CG333" i="16"/>
  <c r="CL333" i="16"/>
  <c r="CH335" i="16"/>
  <c r="CB335" i="16"/>
  <c r="CG335" i="16"/>
  <c r="CJ337" i="16"/>
  <c r="CD337" i="16"/>
  <c r="CE337" i="16"/>
  <c r="CD339" i="16"/>
  <c r="CE339" i="16"/>
  <c r="CJ339" i="16"/>
  <c r="CL341" i="16"/>
  <c r="CB341" i="16"/>
  <c r="CG341" i="16"/>
  <c r="CB343" i="16"/>
  <c r="CG343" i="16"/>
  <c r="CL343" i="16"/>
  <c r="CJ345" i="16"/>
  <c r="CK345" i="16"/>
  <c r="CE345" i="16"/>
  <c r="CL347" i="16"/>
  <c r="CB123" i="16"/>
  <c r="CJ133" i="16"/>
  <c r="CC145" i="16"/>
  <c r="CF155" i="16"/>
  <c r="CJ165" i="16"/>
  <c r="CE171" i="16"/>
  <c r="CJ175" i="16"/>
  <c r="CG177" i="16"/>
  <c r="CK181" i="16"/>
  <c r="CJ183" i="16"/>
  <c r="CH185" i="16"/>
  <c r="CL189" i="16"/>
  <c r="CC191" i="16"/>
  <c r="CG193" i="16"/>
  <c r="CJ197" i="16"/>
  <c r="CA199" i="16"/>
  <c r="CE201" i="16"/>
  <c r="CK205" i="16"/>
  <c r="CE207" i="16"/>
  <c r="CG209" i="16"/>
  <c r="CJ213" i="16"/>
  <c r="CD215" i="16"/>
  <c r="CA217" i="16"/>
  <c r="CI221" i="16"/>
  <c r="CK223" i="16"/>
  <c r="CH225" i="16"/>
  <c r="CJ229" i="16"/>
  <c r="CA231" i="16"/>
  <c r="CD233" i="16"/>
  <c r="CJ237" i="16"/>
  <c r="CK239" i="16"/>
  <c r="CE241" i="16"/>
  <c r="CI245" i="16"/>
  <c r="CD247" i="16"/>
  <c r="CG249" i="16"/>
  <c r="CI253" i="16"/>
  <c r="CK253" i="16"/>
  <c r="CA255" i="16"/>
  <c r="CJ255" i="16"/>
  <c r="CC257" i="16"/>
  <c r="CI257" i="16"/>
  <c r="CE257" i="16"/>
  <c r="CF259" i="16"/>
  <c r="CH259" i="16"/>
  <c r="CC261" i="16"/>
  <c r="CH261" i="16"/>
  <c r="CL263" i="16"/>
  <c r="CJ263" i="16"/>
  <c r="CA265" i="16"/>
  <c r="CJ265" i="16"/>
  <c r="CL265" i="16"/>
  <c r="CF267" i="16"/>
  <c r="CH267" i="16"/>
  <c r="CA269" i="16"/>
  <c r="CJ269" i="16"/>
  <c r="CI271" i="16"/>
  <c r="CG271" i="16"/>
  <c r="CH271" i="16"/>
  <c r="CD273" i="16"/>
  <c r="CA273" i="16"/>
  <c r="CJ273" i="16"/>
  <c r="CC275" i="16"/>
  <c r="CD275" i="16"/>
  <c r="CI275" i="16"/>
  <c r="CA277" i="16"/>
  <c r="CG277" i="16"/>
  <c r="CJ277" i="16"/>
  <c r="CD279" i="16"/>
  <c r="CF279" i="16"/>
  <c r="CJ279" i="16"/>
  <c r="CA281" i="16"/>
  <c r="CF281" i="16"/>
  <c r="CK281" i="16"/>
  <c r="CB283" i="16"/>
  <c r="CG283" i="16"/>
  <c r="CL283" i="16"/>
  <c r="CA285" i="16"/>
  <c r="CF285" i="16"/>
  <c r="CK285" i="16"/>
  <c r="CE287" i="16"/>
  <c r="CA287" i="16"/>
  <c r="CI287" i="16"/>
  <c r="CA289" i="16"/>
  <c r="CG289" i="16"/>
  <c r="CJ289" i="16"/>
  <c r="CC291" i="16"/>
  <c r="CH291" i="16"/>
  <c r="CI291" i="16"/>
  <c r="CD293" i="16"/>
  <c r="CB293" i="16"/>
  <c r="CI293" i="16"/>
  <c r="CD295" i="16"/>
  <c r="CF295" i="16"/>
  <c r="CI295" i="16"/>
  <c r="CA297" i="16"/>
  <c r="CF297" i="16"/>
  <c r="CK297" i="16"/>
  <c r="CB299" i="16"/>
  <c r="CH299" i="16"/>
  <c r="CI299" i="16"/>
  <c r="CA301" i="16"/>
  <c r="CF301" i="16"/>
  <c r="CK301" i="16"/>
  <c r="CB303" i="16"/>
  <c r="CH303" i="16"/>
  <c r="CK303" i="16"/>
  <c r="CA305" i="16"/>
  <c r="CF305" i="16"/>
  <c r="CK305" i="16"/>
  <c r="CB307" i="16"/>
  <c r="CG307" i="16"/>
  <c r="CL307" i="16"/>
  <c r="CA309" i="16"/>
  <c r="CF309" i="16"/>
  <c r="CK309" i="16"/>
  <c r="CA311" i="16"/>
  <c r="CF311" i="16"/>
  <c r="CK311" i="16"/>
  <c r="CC313" i="16"/>
  <c r="CD313" i="16"/>
  <c r="CI313" i="16"/>
  <c r="CG315" i="16"/>
  <c r="CL315" i="16"/>
  <c r="CB315" i="16"/>
  <c r="CB317" i="16"/>
  <c r="CG317" i="16"/>
  <c r="CL317" i="16"/>
  <c r="CA319" i="16"/>
  <c r="CB319" i="16"/>
  <c r="CG319" i="16"/>
  <c r="CC321" i="16"/>
  <c r="CH321" i="16"/>
  <c r="CI321" i="16"/>
  <c r="CH323" i="16"/>
  <c r="CJ323" i="16"/>
  <c r="CK323" i="16"/>
  <c r="CC325" i="16"/>
  <c r="CI325" i="16"/>
  <c r="CG325" i="16"/>
  <c r="CD327" i="16"/>
  <c r="CE327" i="16"/>
  <c r="CJ327" i="16"/>
  <c r="CJ329" i="16"/>
  <c r="CA329" i="16"/>
  <c r="CL329" i="16"/>
  <c r="CG331" i="16"/>
  <c r="CL331" i="16"/>
  <c r="CI331" i="16"/>
  <c r="CF333" i="16"/>
  <c r="CK333" i="16"/>
  <c r="CE333" i="16"/>
  <c r="CL335" i="16"/>
  <c r="CF335" i="16"/>
  <c r="CK335" i="16"/>
  <c r="CC337" i="16"/>
  <c r="CH337" i="16"/>
  <c r="CI337" i="16"/>
  <c r="CH339" i="16"/>
  <c r="CI339" i="16"/>
  <c r="CG339" i="16"/>
  <c r="CA341" i="16"/>
  <c r="CF341" i="16"/>
  <c r="CK341" i="16"/>
  <c r="CF343" i="16"/>
  <c r="CK343" i="16"/>
  <c r="CE343" i="16"/>
  <c r="CH345" i="16"/>
  <c r="CD345" i="16"/>
  <c r="CI345" i="16"/>
  <c r="CA347" i="16"/>
  <c r="CE125" i="16"/>
  <c r="CD137" i="16"/>
  <c r="CK147" i="16"/>
  <c r="CH157" i="16"/>
  <c r="CC169" i="16"/>
  <c r="CB173" i="16"/>
  <c r="CH175" i="16"/>
  <c r="CL179" i="16"/>
  <c r="CF181" i="16"/>
  <c r="CH183" i="16"/>
  <c r="CI187" i="16"/>
  <c r="CI189" i="16"/>
  <c r="CF191" i="16"/>
  <c r="CJ195" i="16"/>
  <c r="CC197" i="16"/>
  <c r="CF199" i="16"/>
  <c r="CI203" i="16"/>
  <c r="CA205" i="16"/>
  <c r="CJ207" i="16"/>
  <c r="CI211" i="16"/>
  <c r="CL213" i="16"/>
  <c r="CK215" i="16"/>
  <c r="CJ219" i="16"/>
  <c r="CC221" i="16"/>
  <c r="CE223" i="16"/>
  <c r="CJ227" i="16"/>
  <c r="CA229" i="16"/>
  <c r="CF231" i="16"/>
  <c r="CI235" i="16"/>
  <c r="CD237" i="16"/>
  <c r="CH239" i="16"/>
  <c r="CK243" i="16"/>
  <c r="CJ245" i="16"/>
  <c r="CE247" i="16"/>
  <c r="CL251" i="16"/>
  <c r="CF253" i="16"/>
  <c r="CH253" i="16"/>
  <c r="CE255" i="16"/>
  <c r="CC255" i="16"/>
  <c r="CK257" i="16"/>
  <c r="CB257" i="16"/>
  <c r="CA259" i="16"/>
  <c r="CC259" i="16"/>
  <c r="CL259" i="16"/>
  <c r="CG261" i="16"/>
  <c r="CA261" i="16"/>
  <c r="CA263" i="16"/>
  <c r="CC263" i="16"/>
  <c r="CI265" i="16"/>
  <c r="CH265" i="16"/>
  <c r="CA267" i="16"/>
  <c r="CC267" i="16"/>
  <c r="CL267" i="16"/>
  <c r="CE269" i="16"/>
  <c r="CG269" i="16"/>
  <c r="CB271" i="16"/>
  <c r="CK271" i="16"/>
  <c r="CC273" i="16"/>
  <c r="CH273" i="16"/>
  <c r="CE273" i="16"/>
  <c r="CB275" i="16"/>
  <c r="CG275" i="16"/>
  <c r="CH275" i="16"/>
  <c r="CD277" i="16"/>
  <c r="CE277" i="16"/>
  <c r="CK277" i="16"/>
  <c r="CC279" i="16"/>
  <c r="CH279" i="16"/>
  <c r="CA279" i="16"/>
  <c r="CD281" i="16"/>
  <c r="CE281" i="16"/>
  <c r="CJ281" i="16"/>
  <c r="CA283" i="16"/>
  <c r="CF283" i="16"/>
  <c r="CK283" i="16"/>
  <c r="CD285" i="16"/>
  <c r="CE285" i="16"/>
  <c r="CJ285" i="16"/>
  <c r="CB287" i="16"/>
  <c r="CC287" i="16"/>
  <c r="CD287" i="16"/>
  <c r="CD289" i="16"/>
  <c r="CE289" i="16"/>
  <c r="CK289" i="16"/>
  <c r="CB291" i="16"/>
  <c r="CG291" i="16"/>
  <c r="CL291" i="16"/>
  <c r="CC293" i="16"/>
  <c r="CH293" i="16"/>
  <c r="CF293" i="16"/>
  <c r="CC295" i="16"/>
  <c r="CH295" i="16"/>
  <c r="CJ295" i="16"/>
  <c r="CD297" i="16"/>
  <c r="CE297" i="16"/>
  <c r="CJ297" i="16"/>
  <c r="CC299" i="16"/>
  <c r="CF299" i="16"/>
  <c r="CL299" i="16"/>
  <c r="CD301" i="16"/>
  <c r="CE301" i="16"/>
  <c r="CJ301" i="16"/>
  <c r="CA303" i="16"/>
  <c r="CF303" i="16"/>
  <c r="CL303" i="16"/>
  <c r="CD305" i="16"/>
  <c r="CE305" i="16"/>
  <c r="CJ305" i="16"/>
  <c r="CA307" i="16"/>
  <c r="CF307" i="16"/>
  <c r="CK307" i="16"/>
  <c r="CD309" i="16"/>
  <c r="CE309" i="16"/>
  <c r="CJ309" i="16"/>
  <c r="CD311" i="16"/>
  <c r="CE311" i="16"/>
  <c r="CJ311" i="16"/>
  <c r="CB313" i="16"/>
  <c r="CG313" i="16"/>
  <c r="CH313" i="16"/>
  <c r="CF315" i="16"/>
  <c r="CK315" i="16"/>
  <c r="CA315" i="16"/>
  <c r="CA317" i="16"/>
  <c r="CF317" i="16"/>
  <c r="CK317" i="16"/>
  <c r="CD319" i="16"/>
  <c r="CE319" i="16"/>
  <c r="CF319" i="16"/>
  <c r="CB321" i="16"/>
  <c r="CG321" i="16"/>
  <c r="CL321" i="16"/>
  <c r="CA323" i="16"/>
  <c r="CL323" i="16"/>
  <c r="CD323" i="16"/>
  <c r="CD325" i="16"/>
  <c r="CK325" i="16"/>
  <c r="CB325" i="16"/>
  <c r="CC327" i="16"/>
  <c r="CH327" i="16"/>
  <c r="CI327" i="16"/>
  <c r="CE329" i="16"/>
  <c r="CC329" i="16"/>
  <c r="CI329" i="16"/>
  <c r="CF331" i="16"/>
  <c r="CK331" i="16"/>
  <c r="CB331" i="16"/>
  <c r="CA333" i="16"/>
  <c r="CJ333" i="16"/>
  <c r="CD333" i="16"/>
  <c r="CA335" i="16"/>
  <c r="CE335" i="16"/>
  <c r="CJ335" i="16"/>
  <c r="CB337" i="16"/>
  <c r="CG337" i="16"/>
  <c r="CL337" i="16"/>
  <c r="CC339" i="16"/>
  <c r="CL339" i="16"/>
  <c r="CB339" i="16"/>
  <c r="CD341" i="16"/>
  <c r="CE341" i="16"/>
  <c r="CJ341" i="16"/>
  <c r="CA343" i="16"/>
  <c r="CJ343" i="16"/>
  <c r="CD343" i="16"/>
  <c r="CB345" i="16"/>
  <c r="CC345" i="16"/>
  <c r="CL345" i="16"/>
  <c r="CD347" i="16"/>
  <c r="CE347" i="16"/>
  <c r="CJ347" i="16"/>
  <c r="CB349" i="16"/>
  <c r="CG349" i="16"/>
  <c r="CL349" i="16"/>
  <c r="CB351" i="16"/>
  <c r="CG351" i="16"/>
  <c r="CL351" i="16"/>
  <c r="CB353" i="16"/>
  <c r="CG353" i="16"/>
  <c r="CL353" i="16"/>
  <c r="CA355" i="16"/>
  <c r="CF355" i="16"/>
  <c r="CK355" i="16"/>
  <c r="CC357" i="16"/>
  <c r="CL357" i="16"/>
  <c r="CB357" i="16"/>
  <c r="CC359" i="16"/>
  <c r="CH359" i="16"/>
  <c r="CI359" i="16"/>
  <c r="CD361" i="16"/>
  <c r="CI361" i="16"/>
  <c r="CE361" i="16"/>
  <c r="CB363" i="16"/>
  <c r="CG363" i="16"/>
  <c r="CL363" i="16"/>
  <c r="CA365" i="16"/>
  <c r="CB365" i="16"/>
  <c r="CD365" i="16"/>
  <c r="CA367" i="16"/>
  <c r="CG367" i="16"/>
  <c r="CB367" i="16"/>
  <c r="CD369" i="16"/>
  <c r="CE369" i="16"/>
  <c r="CG369" i="16"/>
  <c r="CB129" i="16"/>
  <c r="CI169" i="16"/>
  <c r="CE181" i="16"/>
  <c r="CL193" i="16"/>
  <c r="CD203" i="16"/>
  <c r="CC213" i="16"/>
  <c r="CI225" i="16"/>
  <c r="CG235" i="16"/>
  <c r="CH245" i="16"/>
  <c r="CL253" i="16"/>
  <c r="CF257" i="16"/>
  <c r="CE261" i="16"/>
  <c r="CD265" i="16"/>
  <c r="CD269" i="16"/>
  <c r="CD271" i="16"/>
  <c r="CF275" i="16"/>
  <c r="CI277" i="16"/>
  <c r="CE279" i="16"/>
  <c r="CE283" i="16"/>
  <c r="CI285" i="16"/>
  <c r="CH287" i="16"/>
  <c r="CF291" i="16"/>
  <c r="CL293" i="16"/>
  <c r="CA295" i="16"/>
  <c r="CG299" i="16"/>
  <c r="CI301" i="16"/>
  <c r="CC303" i="16"/>
  <c r="CE307" i="16"/>
  <c r="CI309" i="16"/>
  <c r="CC311" i="16"/>
  <c r="CJ315" i="16"/>
  <c r="CJ317" i="16"/>
  <c r="CJ319" i="16"/>
  <c r="CE323" i="16"/>
  <c r="CA325" i="16"/>
  <c r="CB327" i="16"/>
  <c r="CJ331" i="16"/>
  <c r="CC333" i="16"/>
  <c r="CC335" i="16"/>
  <c r="CK339" i="16"/>
  <c r="CI341" i="16"/>
  <c r="CH343" i="16"/>
  <c r="CH347" i="16"/>
  <c r="CC347" i="16"/>
  <c r="CJ349" i="16"/>
  <c r="CH349" i="16"/>
  <c r="CF351" i="16"/>
  <c r="CD351" i="16"/>
  <c r="CI351" i="16"/>
  <c r="CK353" i="16"/>
  <c r="CE353" i="16"/>
  <c r="CB355" i="16"/>
  <c r="CD355" i="16"/>
  <c r="CD357" i="16"/>
  <c r="CI357" i="16"/>
  <c r="CG359" i="16"/>
  <c r="CA359" i="16"/>
  <c r="CJ359" i="16"/>
  <c r="CC361" i="16"/>
  <c r="CF361" i="16"/>
  <c r="CC363" i="16"/>
  <c r="CA363" i="16"/>
  <c r="CI365" i="16"/>
  <c r="CC365" i="16"/>
  <c r="CE367" i="16"/>
  <c r="CH367" i="16"/>
  <c r="CK367" i="16"/>
  <c r="CI369" i="16"/>
  <c r="CF369" i="16"/>
  <c r="CK371" i="16"/>
  <c r="CB371" i="16"/>
  <c r="CH371" i="16"/>
  <c r="CB373" i="16"/>
  <c r="CG373" i="16"/>
  <c r="CH373" i="16"/>
  <c r="CE375" i="16"/>
  <c r="CF375" i="16"/>
  <c r="CD375" i="16"/>
  <c r="CI377" i="16"/>
  <c r="CJ377" i="16"/>
  <c r="CD377" i="16"/>
  <c r="CJ379" i="16"/>
  <c r="CD379" i="16"/>
  <c r="CE379" i="16"/>
  <c r="CA381" i="16"/>
  <c r="CD381" i="16"/>
  <c r="CK381" i="16"/>
  <c r="CI383" i="16"/>
  <c r="CC383" i="16"/>
  <c r="CH383" i="16"/>
  <c r="CK385" i="16"/>
  <c r="CA385" i="16"/>
  <c r="CF385" i="16"/>
  <c r="CI387" i="16"/>
  <c r="CC387" i="16"/>
  <c r="CH387" i="16"/>
  <c r="CJ389" i="16"/>
  <c r="CI389" i="16"/>
  <c r="CD389" i="16"/>
  <c r="CL391" i="16"/>
  <c r="CB391" i="16"/>
  <c r="CG391" i="16"/>
  <c r="CJ393" i="16"/>
  <c r="CA393" i="16"/>
  <c r="CH393" i="16"/>
  <c r="CF395" i="16"/>
  <c r="CK395" i="16"/>
  <c r="CA395" i="16"/>
  <c r="CJ397" i="16"/>
  <c r="CD397" i="16"/>
  <c r="CE397" i="16"/>
  <c r="CJ399" i="16"/>
  <c r="CD399" i="16"/>
  <c r="CE399" i="16"/>
  <c r="CL401" i="16"/>
  <c r="CI401" i="16"/>
  <c r="CK401" i="16"/>
  <c r="CL403" i="16"/>
  <c r="CB403" i="16"/>
  <c r="CG403" i="16"/>
  <c r="CK405" i="16"/>
  <c r="CL405" i="16"/>
  <c r="CB405" i="16"/>
  <c r="CK407" i="16"/>
  <c r="CA407" i="16"/>
  <c r="CF407" i="16"/>
  <c r="CJ409" i="16"/>
  <c r="CK409" i="16"/>
  <c r="CL409" i="16"/>
  <c r="CI411" i="16"/>
  <c r="CC411" i="16"/>
  <c r="CH411" i="16"/>
  <c r="CJ413" i="16"/>
  <c r="CD413" i="16"/>
  <c r="CE413" i="16"/>
  <c r="CJ415" i="16"/>
  <c r="CA415" i="16"/>
  <c r="CL415" i="16"/>
  <c r="CJ417" i="16"/>
  <c r="CD417" i="16"/>
  <c r="CE417" i="16"/>
  <c r="CJ419" i="16"/>
  <c r="CD419" i="16"/>
  <c r="CE419" i="16"/>
  <c r="CI421" i="16"/>
  <c r="CC421" i="16"/>
  <c r="CH421" i="16"/>
  <c r="CI423" i="16"/>
  <c r="CC423" i="16"/>
  <c r="CH423" i="16"/>
  <c r="CH425" i="16"/>
  <c r="CF425" i="16"/>
  <c r="CK425" i="16"/>
  <c r="CF427" i="16"/>
  <c r="CG427" i="16"/>
  <c r="CA427" i="16"/>
  <c r="CJ429" i="16"/>
  <c r="CE429" i="16"/>
  <c r="CL429" i="16"/>
  <c r="CJ431" i="16"/>
  <c r="CD431" i="16"/>
  <c r="CE431" i="16"/>
  <c r="CJ433" i="16"/>
  <c r="CD433" i="16"/>
  <c r="CE433" i="16"/>
  <c r="CI435" i="16"/>
  <c r="CD435" i="16"/>
  <c r="CG435" i="16"/>
  <c r="CI437" i="16"/>
  <c r="CC437" i="16"/>
  <c r="CH437" i="16"/>
  <c r="CK439" i="16"/>
  <c r="CA439" i="16"/>
  <c r="CF439" i="16"/>
  <c r="CB441" i="16"/>
  <c r="CG441" i="16"/>
  <c r="CL441" i="16"/>
  <c r="CF443" i="16"/>
  <c r="CK443" i="16"/>
  <c r="CA443" i="16"/>
  <c r="CJ445" i="16"/>
  <c r="CD445" i="16"/>
  <c r="CE445" i="16"/>
  <c r="CL447" i="16"/>
  <c r="CB447" i="16"/>
  <c r="CG447" i="16"/>
  <c r="CI449" i="16"/>
  <c r="CC449" i="16"/>
  <c r="CH449" i="16"/>
  <c r="CJ451" i="16"/>
  <c r="CD451" i="16"/>
  <c r="CE451" i="16"/>
  <c r="CK453" i="16"/>
  <c r="CA453" i="16"/>
  <c r="CF453" i="16"/>
  <c r="CI455" i="16"/>
  <c r="CD455" i="16"/>
  <c r="CG455" i="16"/>
  <c r="CJ457" i="16"/>
  <c r="CD457" i="16"/>
  <c r="CE457" i="16"/>
  <c r="CK459" i="16"/>
  <c r="CH459" i="16"/>
  <c r="CI459" i="16"/>
  <c r="CE461" i="16"/>
  <c r="CK461" i="16"/>
  <c r="CF461" i="16"/>
  <c r="CB463" i="16"/>
  <c r="CC463" i="16"/>
  <c r="CH463" i="16"/>
  <c r="CH465" i="16"/>
  <c r="CI465" i="16"/>
  <c r="CC465" i="16"/>
  <c r="CK467" i="16"/>
  <c r="CD467" i="16"/>
  <c r="CE467" i="16"/>
  <c r="CH469" i="16"/>
  <c r="CK469" i="16"/>
  <c r="CC469" i="16"/>
  <c r="CJ471" i="16"/>
  <c r="CD471" i="16"/>
  <c r="CE471" i="16"/>
  <c r="CK473" i="16"/>
  <c r="CA473" i="16"/>
  <c r="CF473" i="16"/>
  <c r="CJ475" i="16"/>
  <c r="CD475" i="16"/>
  <c r="CE475" i="16"/>
  <c r="CI477" i="16"/>
  <c r="CC477" i="16"/>
  <c r="CH477" i="16"/>
  <c r="CJ479" i="16"/>
  <c r="CD479" i="16"/>
  <c r="CE479" i="16"/>
  <c r="CJ481" i="16"/>
  <c r="CD481" i="16"/>
  <c r="CE481" i="16"/>
  <c r="CB483" i="16"/>
  <c r="CG483" i="16"/>
  <c r="CL483" i="16"/>
  <c r="CK485" i="16"/>
  <c r="CA485" i="16"/>
  <c r="CJ485" i="16"/>
  <c r="CJ487" i="16"/>
  <c r="CC487" i="16"/>
  <c r="CH487" i="16"/>
  <c r="CK489" i="16"/>
  <c r="CL489" i="16"/>
  <c r="CB489" i="16"/>
  <c r="CD491" i="16"/>
  <c r="CE491" i="16"/>
  <c r="CJ491" i="16"/>
  <c r="CL493" i="16"/>
  <c r="CB493" i="16"/>
  <c r="CG493" i="16"/>
  <c r="CJ495" i="16"/>
  <c r="CD495" i="16"/>
  <c r="CE495" i="16"/>
  <c r="CK497" i="16"/>
  <c r="CL497" i="16"/>
  <c r="CF497" i="16"/>
  <c r="CB499" i="16"/>
  <c r="CG499" i="16"/>
  <c r="CL499" i="16"/>
  <c r="CF501" i="16"/>
  <c r="CJ501" i="16"/>
  <c r="CH501" i="16"/>
  <c r="CK503" i="16"/>
  <c r="CA503" i="16"/>
  <c r="CF503" i="16"/>
  <c r="CL505" i="16"/>
  <c r="CJ505" i="16"/>
  <c r="CK505" i="16"/>
  <c r="CK507" i="16"/>
  <c r="CI507" i="16"/>
  <c r="CF507" i="16"/>
  <c r="CC509" i="16"/>
  <c r="CH509" i="16"/>
  <c r="CI509" i="16"/>
  <c r="CL511" i="16"/>
  <c r="CJ511" i="16"/>
  <c r="CG511" i="16"/>
  <c r="CF513" i="16"/>
  <c r="CC513" i="16"/>
  <c r="CH513" i="16"/>
  <c r="CJ515" i="16"/>
  <c r="CG515" i="16"/>
  <c r="CH515" i="16"/>
  <c r="CL517" i="16"/>
  <c r="CB517" i="16"/>
  <c r="CG517" i="16"/>
  <c r="CJ519" i="16"/>
  <c r="CD519" i="16"/>
  <c r="CE519" i="16"/>
  <c r="CK521" i="16"/>
  <c r="CD521" i="16"/>
  <c r="CE521" i="16"/>
  <c r="CI523" i="16"/>
  <c r="CC523" i="16"/>
  <c r="CH523" i="16"/>
  <c r="CK525" i="16"/>
  <c r="CL525" i="16"/>
  <c r="CF525" i="16"/>
  <c r="CI527" i="16"/>
  <c r="CC527" i="16"/>
  <c r="CH527" i="16"/>
  <c r="CB529" i="16"/>
  <c r="CG529" i="16"/>
  <c r="CL529" i="16"/>
  <c r="CJ531" i="16"/>
  <c r="CD531" i="16"/>
  <c r="CE531" i="16"/>
  <c r="CL533" i="16"/>
  <c r="CF533" i="16"/>
  <c r="CG533" i="16"/>
  <c r="CF535" i="16"/>
  <c r="CK535" i="16"/>
  <c r="CE535" i="16"/>
  <c r="CI537" i="16"/>
  <c r="CD537" i="16"/>
  <c r="CG537" i="16"/>
  <c r="CK539" i="16"/>
  <c r="CH539" i="16"/>
  <c r="CJ539" i="16"/>
  <c r="CJ541" i="16"/>
  <c r="CD541" i="16"/>
  <c r="CE139" i="16"/>
  <c r="CE173" i="16"/>
  <c r="CJ185" i="16"/>
  <c r="CG195" i="16"/>
  <c r="CF205" i="16"/>
  <c r="CJ217" i="16"/>
  <c r="CD227" i="16"/>
  <c r="CA237" i="16"/>
  <c r="CJ249" i="16"/>
  <c r="CI255" i="16"/>
  <c r="CI259" i="16"/>
  <c r="CI261" i="16"/>
  <c r="CC265" i="16"/>
  <c r="CB269" i="16"/>
  <c r="CG273" i="16"/>
  <c r="CK275" i="16"/>
  <c r="CB277" i="16"/>
  <c r="CH281" i="16"/>
  <c r="CJ283" i="16"/>
  <c r="CC285" i="16"/>
  <c r="CH289" i="16"/>
  <c r="CK291" i="16"/>
  <c r="CJ293" i="16"/>
  <c r="CH297" i="16"/>
  <c r="CJ299" i="16"/>
  <c r="CC301" i="16"/>
  <c r="CH305" i="16"/>
  <c r="CJ307" i="16"/>
  <c r="CC309" i="16"/>
  <c r="CF313" i="16"/>
  <c r="CD315" i="16"/>
  <c r="CD317" i="16"/>
  <c r="CF321" i="16"/>
  <c r="CB323" i="16"/>
  <c r="CF325" i="16"/>
  <c r="CB329" i="16"/>
  <c r="CD331" i="16"/>
  <c r="CH333" i="16"/>
  <c r="CF337" i="16"/>
  <c r="CA339" i="16"/>
  <c r="CC341" i="16"/>
  <c r="CF345" i="16"/>
  <c r="CI347" i="16"/>
  <c r="CG347" i="16"/>
  <c r="CC349" i="16"/>
  <c r="CA349" i="16"/>
  <c r="CJ351" i="16"/>
  <c r="CH351" i="16"/>
  <c r="CF353" i="16"/>
  <c r="CD353" i="16"/>
  <c r="CI353" i="16"/>
  <c r="CJ355" i="16"/>
  <c r="CH355" i="16"/>
  <c r="CH357" i="16"/>
  <c r="CF357" i="16"/>
  <c r="CK359" i="16"/>
  <c r="CE359" i="16"/>
  <c r="CH361" i="16"/>
  <c r="CG361" i="16"/>
  <c r="CJ361" i="16"/>
  <c r="CK363" i="16"/>
  <c r="CE363" i="16"/>
  <c r="CG365" i="16"/>
  <c r="CH365" i="16"/>
  <c r="CI367" i="16"/>
  <c r="CL367" i="16"/>
  <c r="CH369" i="16"/>
  <c r="CK369" i="16"/>
  <c r="CJ369" i="16"/>
  <c r="CA371" i="16"/>
  <c r="CF371" i="16"/>
  <c r="CL371" i="16"/>
  <c r="CF373" i="16"/>
  <c r="CK373" i="16"/>
  <c r="CL373" i="16"/>
  <c r="CI375" i="16"/>
  <c r="CJ375" i="16"/>
  <c r="CL375" i="16"/>
  <c r="CH377" i="16"/>
  <c r="CC377" i="16"/>
  <c r="CL377" i="16"/>
  <c r="CC379" i="16"/>
  <c r="CH379" i="16"/>
  <c r="CI379" i="16"/>
  <c r="CE381" i="16"/>
  <c r="CB381" i="16"/>
  <c r="CL381" i="16"/>
  <c r="CB383" i="16"/>
  <c r="CG383" i="16"/>
  <c r="CL383" i="16"/>
  <c r="CD385" i="16"/>
  <c r="CE385" i="16"/>
  <c r="CJ385" i="16"/>
  <c r="CB387" i="16"/>
  <c r="CG387" i="16"/>
  <c r="CL387" i="16"/>
  <c r="CH389" i="16"/>
  <c r="CC389" i="16"/>
  <c r="CL389" i="16"/>
  <c r="CA391" i="16"/>
  <c r="CF391" i="16"/>
  <c r="CK391" i="16"/>
  <c r="CC393" i="16"/>
  <c r="CE393" i="16"/>
  <c r="CL393" i="16"/>
  <c r="CJ395" i="16"/>
  <c r="CD395" i="16"/>
  <c r="CE395" i="16"/>
  <c r="CC397" i="16"/>
  <c r="CH397" i="16"/>
  <c r="CI397" i="16"/>
  <c r="CC399" i="16"/>
  <c r="CH399" i="16"/>
  <c r="CI399" i="16"/>
  <c r="CB401" i="16"/>
  <c r="CJ401" i="16"/>
  <c r="CF401" i="16"/>
  <c r="CA403" i="16"/>
  <c r="CF403" i="16"/>
  <c r="CK403" i="16"/>
  <c r="CF405" i="16"/>
  <c r="CA405" i="16"/>
  <c r="CJ405" i="16"/>
  <c r="CD407" i="16"/>
  <c r="CE407" i="16"/>
  <c r="CJ407" i="16"/>
  <c r="CI409" i="16"/>
  <c r="CA409" i="16"/>
  <c r="CE409" i="16"/>
  <c r="CB411" i="16"/>
  <c r="CG411" i="16"/>
  <c r="CL411" i="16"/>
  <c r="CC413" i="16"/>
  <c r="CH413" i="16"/>
  <c r="CI413" i="16"/>
  <c r="CC415" i="16"/>
  <c r="CI415" i="16"/>
  <c r="CE415" i="16"/>
  <c r="CG417" i="16"/>
  <c r="CH417" i="16"/>
  <c r="CI417" i="16"/>
  <c r="CC419" i="16"/>
  <c r="CH419" i="16"/>
  <c r="CI419" i="16"/>
  <c r="CB421" i="16"/>
  <c r="CG421" i="16"/>
  <c r="CL421" i="16"/>
  <c r="CB423" i="16"/>
  <c r="CG423" i="16"/>
  <c r="CL423" i="16"/>
  <c r="CL425" i="16"/>
  <c r="CJ425" i="16"/>
  <c r="CA425" i="16"/>
  <c r="CJ427" i="16"/>
  <c r="CK427" i="16"/>
  <c r="CI427" i="16"/>
  <c r="CC429" i="16"/>
  <c r="CI429" i="16"/>
  <c r="CA429" i="16"/>
  <c r="CC431" i="16"/>
  <c r="CH431" i="16"/>
  <c r="CI431" i="16"/>
  <c r="CC433" i="16"/>
  <c r="CH433" i="16"/>
  <c r="CI433" i="16"/>
  <c r="CB435" i="16"/>
  <c r="CH435" i="16"/>
  <c r="CK435" i="16"/>
  <c r="CB437" i="16"/>
  <c r="CG437" i="16"/>
  <c r="CL437" i="16"/>
  <c r="CD439" i="16"/>
  <c r="CE439" i="16"/>
  <c r="CJ439" i="16"/>
  <c r="CF441" i="16"/>
  <c r="CK441" i="16"/>
  <c r="CA441" i="16"/>
  <c r="CJ443" i="16"/>
  <c r="CD443" i="16"/>
  <c r="CI443" i="16"/>
  <c r="CG445" i="16"/>
  <c r="CH445" i="16"/>
  <c r="CI445" i="16"/>
  <c r="CA447" i="16"/>
  <c r="CF447" i="16"/>
  <c r="CK447" i="16"/>
  <c r="CB449" i="16"/>
  <c r="CG449" i="16"/>
  <c r="CL449" i="16"/>
  <c r="CC451" i="16"/>
  <c r="CH451" i="16"/>
  <c r="CI451" i="16"/>
  <c r="CD453" i="16"/>
  <c r="CE453" i="16"/>
  <c r="CJ453" i="16"/>
  <c r="CB455" i="16"/>
  <c r="CH455" i="16"/>
  <c r="CK455" i="16"/>
  <c r="CC457" i="16"/>
  <c r="CH457" i="16"/>
  <c r="CI457" i="16"/>
  <c r="CB459" i="16"/>
  <c r="CL459" i="16"/>
  <c r="CF459" i="16"/>
  <c r="CI461" i="16"/>
  <c r="CD461" i="16"/>
  <c r="CJ461" i="16"/>
  <c r="CF463" i="16"/>
  <c r="CG463" i="16"/>
  <c r="CL463" i="16"/>
  <c r="CL465" i="16"/>
  <c r="CB465" i="16"/>
  <c r="CG465" i="16"/>
  <c r="CB467" i="16"/>
  <c r="CH467" i="16"/>
  <c r="CI467" i="16"/>
  <c r="CA469" i="16"/>
  <c r="CB469" i="16"/>
  <c r="CG469" i="16"/>
  <c r="CC471" i="16"/>
  <c r="CL471" i="16"/>
  <c r="CI471" i="16"/>
  <c r="CD473" i="16"/>
  <c r="CE473" i="16"/>
  <c r="CJ473" i="16"/>
  <c r="CC475" i="16"/>
  <c r="CH475" i="16"/>
  <c r="CI475" i="16"/>
  <c r="CB477" i="16"/>
  <c r="CG477" i="16"/>
  <c r="CL477" i="16"/>
  <c r="CC479" i="16"/>
  <c r="CH479" i="16"/>
  <c r="CI479" i="16"/>
  <c r="CC481" i="16"/>
  <c r="CH481" i="16"/>
  <c r="CI481" i="16"/>
  <c r="CF483" i="16"/>
  <c r="CK483" i="16"/>
  <c r="CE483" i="16"/>
  <c r="CD485" i="16"/>
  <c r="CE485" i="16"/>
  <c r="CI485" i="16"/>
  <c r="CA487" i="16"/>
  <c r="CG487" i="16"/>
  <c r="CL487" i="16"/>
  <c r="CF489" i="16"/>
  <c r="CA489" i="16"/>
  <c r="CJ489" i="16"/>
  <c r="CH491" i="16"/>
  <c r="CI491" i="16"/>
  <c r="CK491" i="16"/>
  <c r="CA493" i="16"/>
  <c r="CF493" i="16"/>
  <c r="CK493" i="16"/>
  <c r="CC495" i="16"/>
  <c r="CH495" i="16"/>
  <c r="CI495" i="16"/>
  <c r="CE497" i="16"/>
  <c r="CA497" i="16"/>
  <c r="CJ497" i="16"/>
  <c r="CF499" i="16"/>
  <c r="CK499" i="16"/>
  <c r="CE499" i="16"/>
  <c r="CA501" i="16"/>
  <c r="CC501" i="16"/>
  <c r="CB501" i="16"/>
  <c r="CD503" i="16"/>
  <c r="CE503" i="16"/>
  <c r="CJ503" i="16"/>
  <c r="CI505" i="16"/>
  <c r="CE505" i="16"/>
  <c r="CA505" i="16"/>
  <c r="CD507" i="16"/>
  <c r="CA507" i="16"/>
  <c r="CJ507" i="16"/>
  <c r="CG509" i="16"/>
  <c r="CL509" i="16"/>
  <c r="CJ509" i="16"/>
  <c r="CE511" i="16"/>
  <c r="CA511" i="16"/>
  <c r="CK511" i="16"/>
  <c r="CJ513" i="16"/>
  <c r="CG513" i="16"/>
  <c r="CL513" i="16"/>
  <c r="CE515" i="16"/>
  <c r="CK515" i="16"/>
  <c r="CL515" i="16"/>
  <c r="CA517" i="16"/>
  <c r="CF517" i="16"/>
  <c r="CK517" i="16"/>
  <c r="CC519" i="16"/>
  <c r="CH519" i="16"/>
  <c r="CI519" i="16"/>
  <c r="CB521" i="16"/>
  <c r="CH521" i="16"/>
  <c r="CI521" i="16"/>
  <c r="CB523" i="16"/>
  <c r="CG523" i="16"/>
  <c r="CL523" i="16"/>
  <c r="CA525" i="16"/>
  <c r="CE525" i="16"/>
  <c r="CJ525" i="16"/>
  <c r="CB527" i="16"/>
  <c r="CG527" i="16"/>
  <c r="CL527" i="16"/>
  <c r="CF529" i="16"/>
  <c r="CK529" i="16"/>
  <c r="CI529" i="16"/>
  <c r="CC531" i="16"/>
  <c r="CH531" i="16"/>
  <c r="CI531" i="16"/>
  <c r="CA533" i="16"/>
  <c r="CJ533" i="16"/>
  <c r="CK533" i="16"/>
  <c r="CJ535" i="16"/>
  <c r="CD535" i="16"/>
  <c r="CI535" i="16"/>
  <c r="CB537" i="16"/>
  <c r="CH537" i="16"/>
  <c r="CK537" i="16"/>
  <c r="CA539" i="16"/>
  <c r="CL539" i="16"/>
  <c r="CE539" i="16"/>
  <c r="CC541" i="16"/>
  <c r="CH541" i="16"/>
  <c r="CL149" i="16"/>
  <c r="CL177" i="16"/>
  <c r="CJ187" i="16"/>
  <c r="CE197" i="16"/>
  <c r="CL209" i="16"/>
  <c r="CD219" i="16"/>
  <c r="CH229" i="16"/>
  <c r="CK241" i="16"/>
  <c r="CG251" i="16"/>
  <c r="CK255" i="16"/>
  <c r="CG259" i="16"/>
  <c r="CE263" i="16"/>
  <c r="CI267" i="16"/>
  <c r="CK269" i="16"/>
  <c r="CL273" i="16"/>
  <c r="CA275" i="16"/>
  <c r="CG279" i="16"/>
  <c r="CI281" i="16"/>
  <c r="CD283" i="16"/>
  <c r="CF287" i="16"/>
  <c r="CI289" i="16"/>
  <c r="CA291" i="16"/>
  <c r="CG295" i="16"/>
  <c r="CI297" i="16"/>
  <c r="CA299" i="16"/>
  <c r="CE303" i="16"/>
  <c r="CI305" i="16"/>
  <c r="CD307" i="16"/>
  <c r="CH311" i="16"/>
  <c r="CK313" i="16"/>
  <c r="CE315" i="16"/>
  <c r="CH319" i="16"/>
  <c r="CK321" i="16"/>
  <c r="CC323" i="16"/>
  <c r="CG327" i="16"/>
  <c r="CG329" i="16"/>
  <c r="CA331" i="16"/>
  <c r="CD335" i="16"/>
  <c r="CK337" i="16"/>
  <c r="CF339" i="16"/>
  <c r="CI343" i="16"/>
  <c r="CG345" i="16"/>
  <c r="CB347" i="16"/>
  <c r="CK347" i="16"/>
  <c r="CK349" i="16"/>
  <c r="CE349" i="16"/>
  <c r="CC351" i="16"/>
  <c r="CA351" i="16"/>
  <c r="CJ353" i="16"/>
  <c r="CH353" i="16"/>
  <c r="CE355" i="16"/>
  <c r="CC355" i="16"/>
  <c r="CL355" i="16"/>
  <c r="CA357" i="16"/>
  <c r="CJ357" i="16"/>
  <c r="CD359" i="16"/>
  <c r="CB359" i="16"/>
  <c r="CL361" i="16"/>
  <c r="CK361" i="16"/>
  <c r="CF363" i="16"/>
  <c r="CD363" i="16"/>
  <c r="CI363" i="16"/>
  <c r="CF365" i="16"/>
  <c r="CL365" i="16"/>
  <c r="CC367" i="16"/>
  <c r="CF367" i="16"/>
  <c r="CL369" i="16"/>
  <c r="CC369" i="16"/>
  <c r="CC371" i="16"/>
  <c r="CE371" i="16"/>
  <c r="CJ371" i="16"/>
  <c r="CE373" i="16"/>
  <c r="CJ373" i="16"/>
  <c r="CA373" i="16"/>
  <c r="CH375" i="16"/>
  <c r="CK375" i="16"/>
  <c r="CC375" i="16"/>
  <c r="CA377" i="16"/>
  <c r="CB377" i="16"/>
  <c r="CG377" i="16"/>
  <c r="CB379" i="16"/>
  <c r="CG379" i="16"/>
  <c r="CL379" i="16"/>
  <c r="CC381" i="16"/>
  <c r="CI381" i="16"/>
  <c r="CF381" i="16"/>
  <c r="CA383" i="16"/>
  <c r="CF383" i="16"/>
  <c r="CK383" i="16"/>
  <c r="CG385" i="16"/>
  <c r="CH385" i="16"/>
  <c r="CI385" i="16"/>
  <c r="CA387" i="16"/>
  <c r="CF387" i="16"/>
  <c r="CK387" i="16"/>
  <c r="CB389" i="16"/>
  <c r="CA389" i="16"/>
  <c r="CG389" i="16"/>
  <c r="CD391" i="16"/>
  <c r="CE391" i="16"/>
  <c r="CJ391" i="16"/>
  <c r="CB393" i="16"/>
  <c r="CG393" i="16"/>
  <c r="CI393" i="16"/>
  <c r="CI395" i="16"/>
  <c r="CC395" i="16"/>
  <c r="CH395" i="16"/>
  <c r="CB397" i="16"/>
  <c r="CG397" i="16"/>
  <c r="CL397" i="16"/>
  <c r="CB399" i="16"/>
  <c r="CG399" i="16"/>
  <c r="CL399" i="16"/>
  <c r="CD401" i="16"/>
  <c r="CA401" i="16"/>
  <c r="CC401" i="16"/>
  <c r="CD403" i="16"/>
  <c r="CE403" i="16"/>
  <c r="CJ403" i="16"/>
  <c r="CC405" i="16"/>
  <c r="CD405" i="16"/>
  <c r="CE405" i="16"/>
  <c r="CC407" i="16"/>
  <c r="CH407" i="16"/>
  <c r="CI407" i="16"/>
  <c r="CB409" i="16"/>
  <c r="CC409" i="16"/>
  <c r="CD409" i="16"/>
  <c r="CA411" i="16"/>
  <c r="CF411" i="16"/>
  <c r="CK411" i="16"/>
  <c r="CB413" i="16"/>
  <c r="CG413" i="16"/>
  <c r="CL413" i="16"/>
  <c r="CB415" i="16"/>
  <c r="CG415" i="16"/>
  <c r="CD415" i="16"/>
  <c r="CB417" i="16"/>
  <c r="CC417" i="16"/>
  <c r="CL417" i="16"/>
  <c r="CB419" i="16"/>
  <c r="CG419" i="16"/>
  <c r="CL419" i="16"/>
  <c r="CA421" i="16"/>
  <c r="CF421" i="16"/>
  <c r="CK421" i="16"/>
  <c r="CA423" i="16"/>
  <c r="CF423" i="16"/>
  <c r="CK423" i="16"/>
  <c r="CE425" i="16"/>
  <c r="CI425" i="16"/>
  <c r="CC425" i="16"/>
  <c r="CE427" i="16"/>
  <c r="CH427" i="16"/>
  <c r="CD427" i="16"/>
  <c r="CB429" i="16"/>
  <c r="CG429" i="16"/>
  <c r="CD429" i="16"/>
  <c r="CB431" i="16"/>
  <c r="CG431" i="16"/>
  <c r="CL431" i="16"/>
  <c r="CB433" i="16"/>
  <c r="CG433" i="16"/>
  <c r="CL433" i="16"/>
  <c r="CA435" i="16"/>
  <c r="CF435" i="16"/>
  <c r="CL435" i="16"/>
  <c r="CA437" i="16"/>
  <c r="CF437" i="16"/>
  <c r="CK437" i="16"/>
  <c r="CC439" i="16"/>
  <c r="CH439" i="16"/>
  <c r="CI439" i="16"/>
  <c r="CE441" i="16"/>
  <c r="CJ441" i="16"/>
  <c r="CD441" i="16"/>
  <c r="CE443" i="16"/>
  <c r="CC443" i="16"/>
  <c r="CH443" i="16"/>
  <c r="CB445" i="16"/>
  <c r="CC445" i="16"/>
  <c r="CL445" i="16"/>
  <c r="CD447" i="16"/>
  <c r="CE447" i="16"/>
  <c r="CJ447" i="16"/>
  <c r="CA449" i="16"/>
  <c r="CF449" i="16"/>
  <c r="CK449" i="16"/>
  <c r="CB451" i="16"/>
  <c r="CG451" i="16"/>
  <c r="CL451" i="16"/>
  <c r="CC453" i="16"/>
  <c r="CH453" i="16"/>
  <c r="CI453" i="16"/>
  <c r="CA455" i="16"/>
  <c r="CF455" i="16"/>
  <c r="CL455" i="16"/>
  <c r="CB457" i="16"/>
  <c r="CG457" i="16"/>
  <c r="CL457" i="16"/>
  <c r="CC459" i="16"/>
  <c r="CJ459" i="16"/>
  <c r="CA459" i="16"/>
  <c r="CL461" i="16"/>
  <c r="CC461" i="16"/>
  <c r="CH461" i="16"/>
  <c r="CA463" i="16"/>
  <c r="CJ463" i="16"/>
  <c r="CK463" i="16"/>
  <c r="CK465" i="16"/>
  <c r="CA465" i="16"/>
  <c r="CF465" i="16"/>
  <c r="CC467" i="16"/>
  <c r="CF467" i="16"/>
  <c r="CL467" i="16"/>
  <c r="CL469" i="16"/>
  <c r="CE469" i="16"/>
  <c r="CF469" i="16"/>
  <c r="CB471" i="16"/>
  <c r="CG471" i="16"/>
  <c r="CH471" i="16"/>
  <c r="CC473" i="16"/>
  <c r="CH473" i="16"/>
  <c r="CI473" i="16"/>
  <c r="CB475" i="16"/>
  <c r="CG475" i="16"/>
  <c r="CL475" i="16"/>
  <c r="CA477" i="16"/>
  <c r="CF477" i="16"/>
  <c r="CK477" i="16"/>
  <c r="CB479" i="16"/>
  <c r="CG479" i="16"/>
  <c r="CL479" i="16"/>
  <c r="CB481" i="16"/>
  <c r="CG481" i="16"/>
  <c r="CL481" i="16"/>
  <c r="CA483" i="16"/>
  <c r="CJ483" i="16"/>
  <c r="CD483" i="16"/>
  <c r="CC485" i="16"/>
  <c r="CH485" i="16"/>
  <c r="CB485" i="16"/>
  <c r="CB487" i="16"/>
  <c r="CE487" i="16"/>
  <c r="CK487" i="16"/>
  <c r="CC489" i="16"/>
  <c r="CD489" i="16"/>
  <c r="CE489" i="16"/>
  <c r="CC491" i="16"/>
  <c r="CL491" i="16"/>
  <c r="CB491" i="16"/>
  <c r="CD493" i="16"/>
  <c r="CE493" i="16"/>
  <c r="CJ493" i="16"/>
  <c r="CB495" i="16"/>
  <c r="CG495" i="16"/>
  <c r="CL495" i="16"/>
  <c r="CC497" i="16"/>
  <c r="CD497" i="16"/>
  <c r="CI497" i="16"/>
  <c r="CA499" i="16"/>
  <c r="CJ499" i="16"/>
  <c r="CD499" i="16"/>
  <c r="CD501" i="16"/>
  <c r="CE501" i="16"/>
  <c r="CG501" i="16"/>
  <c r="CC503" i="16"/>
  <c r="CH503" i="16"/>
  <c r="CI503" i="16"/>
  <c r="CD505" i="16"/>
  <c r="CB505" i="16"/>
  <c r="CC505" i="16"/>
  <c r="CC507" i="16"/>
  <c r="CH507" i="16"/>
  <c r="CE507" i="16"/>
  <c r="CB509" i="16"/>
  <c r="CK509" i="16"/>
  <c r="CA509" i="16"/>
  <c r="CD511" i="16"/>
  <c r="CB511" i="16"/>
  <c r="CI511" i="16"/>
  <c r="CE513" i="16"/>
  <c r="CA513" i="16"/>
  <c r="CK513" i="16"/>
  <c r="CB515" i="16"/>
  <c r="CI515" i="16"/>
  <c r="CA515" i="16"/>
  <c r="CD517" i="16"/>
  <c r="CE517" i="16"/>
  <c r="CJ517" i="16"/>
  <c r="CB519" i="16"/>
  <c r="CG519" i="16"/>
  <c r="CL519" i="16"/>
  <c r="CC521" i="16"/>
  <c r="CF521" i="16"/>
  <c r="CL521" i="16"/>
  <c r="CA523" i="16"/>
  <c r="CF523" i="16"/>
  <c r="CK523" i="16"/>
  <c r="CC525" i="16"/>
  <c r="CD525" i="16"/>
  <c r="CI525" i="16"/>
  <c r="CA527" i="16"/>
  <c r="CF527" i="16"/>
  <c r="CK527" i="16"/>
  <c r="CA529" i="16"/>
  <c r="CJ529" i="16"/>
  <c r="CD529" i="16"/>
  <c r="CB531" i="16"/>
  <c r="CG531" i="16"/>
  <c r="CL531" i="16"/>
  <c r="CD533" i="16"/>
  <c r="CI533" i="16"/>
  <c r="CE533" i="16"/>
  <c r="CA535" i="16"/>
  <c r="CC535" i="16"/>
  <c r="CH535" i="16"/>
  <c r="CA537" i="16"/>
  <c r="CF537" i="16"/>
  <c r="CL537" i="16"/>
  <c r="CC539" i="16"/>
  <c r="CI539" i="16"/>
  <c r="CB539" i="16"/>
  <c r="CB541" i="16"/>
  <c r="CG541" i="16"/>
  <c r="CL541" i="16"/>
  <c r="CC543" i="16"/>
  <c r="CH543" i="16"/>
  <c r="CI543" i="16"/>
  <c r="CC545" i="16"/>
  <c r="CH545" i="16"/>
  <c r="CI545" i="16"/>
  <c r="CD547" i="16"/>
  <c r="CE547" i="16"/>
  <c r="CJ547" i="16"/>
  <c r="CC549" i="16"/>
  <c r="CE549" i="16"/>
  <c r="CJ549" i="16"/>
  <c r="CF551" i="16"/>
  <c r="CG551" i="16"/>
  <c r="CA551" i="16"/>
  <c r="CA161" i="16"/>
  <c r="CH211" i="16"/>
  <c r="CG253" i="16"/>
  <c r="CG267" i="16"/>
  <c r="CL279" i="16"/>
  <c r="CB289" i="16"/>
  <c r="CH301" i="16"/>
  <c r="CI311" i="16"/>
  <c r="CA321" i="16"/>
  <c r="CI333" i="16"/>
  <c r="CC343" i="16"/>
  <c r="CD349" i="16"/>
  <c r="CC353" i="16"/>
  <c r="CK357" i="16"/>
  <c r="CF359" i="16"/>
  <c r="CH363" i="16"/>
  <c r="CD367" i="16"/>
  <c r="CG371" i="16"/>
  <c r="CC373" i="16"/>
  <c r="CG375" i="16"/>
  <c r="CF379" i="16"/>
  <c r="CG381" i="16"/>
  <c r="CD383" i="16"/>
  <c r="CE387" i="16"/>
  <c r="CE389" i="16"/>
  <c r="CC391" i="16"/>
  <c r="CB395" i="16"/>
  <c r="CK397" i="16"/>
  <c r="CA399" i="16"/>
  <c r="CH403" i="16"/>
  <c r="CH405" i="16"/>
  <c r="CB407" i="16"/>
  <c r="CE411" i="16"/>
  <c r="CK413" i="16"/>
  <c r="CH415" i="16"/>
  <c r="CF419" i="16"/>
  <c r="CJ421" i="16"/>
  <c r="CD423" i="16"/>
  <c r="CB427" i="16"/>
  <c r="CK429" i="16"/>
  <c r="CA431" i="16"/>
  <c r="CE435" i="16"/>
  <c r="CJ437" i="16"/>
  <c r="CB439" i="16"/>
  <c r="CB443" i="16"/>
  <c r="CK445" i="16"/>
  <c r="CC447" i="16"/>
  <c r="CF451" i="16"/>
  <c r="CL453" i="16"/>
  <c r="CC455" i="16"/>
  <c r="CG459" i="16"/>
  <c r="CG461" i="16"/>
  <c r="CD463" i="16"/>
  <c r="CG467" i="16"/>
  <c r="CI469" i="16"/>
  <c r="CA471" i="16"/>
  <c r="CF475" i="16"/>
  <c r="CJ477" i="16"/>
  <c r="CA479" i="16"/>
  <c r="CI483" i="16"/>
  <c r="CL485" i="16"/>
  <c r="CD487" i="16"/>
  <c r="CG491" i="16"/>
  <c r="CI493" i="16"/>
  <c r="CA495" i="16"/>
  <c r="CI499" i="16"/>
  <c r="CI501" i="16"/>
  <c r="CB503" i="16"/>
  <c r="CG507" i="16"/>
  <c r="CD509" i="16"/>
  <c r="CC511" i="16"/>
  <c r="CF515" i="16"/>
  <c r="CI517" i="16"/>
  <c r="CA519" i="16"/>
  <c r="CE523" i="16"/>
  <c r="CH525" i="16"/>
  <c r="CD527" i="16"/>
  <c r="CF531" i="16"/>
  <c r="CB533" i="16"/>
  <c r="CL535" i="16"/>
  <c r="CG539" i="16"/>
  <c r="CK541" i="16"/>
  <c r="CG543" i="16"/>
  <c r="CA543" i="16"/>
  <c r="CJ543" i="16"/>
  <c r="CL545" i="16"/>
  <c r="CF545" i="16"/>
  <c r="CA547" i="16"/>
  <c r="CC547" i="16"/>
  <c r="CK549" i="16"/>
  <c r="CF549" i="16"/>
  <c r="CJ551" i="16"/>
  <c r="CD551" i="16"/>
  <c r="CB551" i="16"/>
  <c r="CC553" i="16"/>
  <c r="CL553" i="16"/>
  <c r="CH553" i="16"/>
  <c r="CB555" i="16"/>
  <c r="CG555" i="16"/>
  <c r="CL555" i="16"/>
  <c r="CC557" i="16"/>
  <c r="CH557" i="16"/>
  <c r="CI557" i="16"/>
  <c r="CD559" i="16"/>
  <c r="CE559" i="16"/>
  <c r="CJ559" i="16"/>
  <c r="CJ561" i="16"/>
  <c r="CD561" i="16"/>
  <c r="CE561" i="16"/>
  <c r="CJ563" i="16"/>
  <c r="CE563" i="16"/>
  <c r="CA563" i="16"/>
  <c r="CE565" i="16"/>
  <c r="CF565" i="16"/>
  <c r="CK565" i="16"/>
  <c r="CB567" i="16"/>
  <c r="CG567" i="16"/>
  <c r="CL567" i="16"/>
  <c r="CD569" i="16"/>
  <c r="CL569" i="16"/>
  <c r="CI569" i="16"/>
  <c r="CA571" i="16"/>
  <c r="CF571" i="16"/>
  <c r="CK571" i="16"/>
  <c r="CE573" i="16"/>
  <c r="CL573" i="16"/>
  <c r="CG573" i="16"/>
  <c r="CC575" i="16"/>
  <c r="CH575" i="16"/>
  <c r="CI575" i="16"/>
  <c r="CJ577" i="16"/>
  <c r="CD577" i="16"/>
  <c r="CI577" i="16"/>
  <c r="CG579" i="16"/>
  <c r="CH579" i="16"/>
  <c r="CI579" i="16"/>
  <c r="CC581" i="16"/>
  <c r="CH581" i="16"/>
  <c r="CI581" i="16"/>
  <c r="CA583" i="16"/>
  <c r="CF583" i="16"/>
  <c r="CK583" i="16"/>
  <c r="CE585" i="16"/>
  <c r="CA585" i="16"/>
  <c r="CK585" i="16"/>
  <c r="CA587" i="16"/>
  <c r="CF587" i="16"/>
  <c r="CK587" i="16"/>
  <c r="CC589" i="16"/>
  <c r="CH589" i="16"/>
  <c r="CI589" i="16"/>
  <c r="CA591" i="16"/>
  <c r="CJ591" i="16"/>
  <c r="CB591" i="16"/>
  <c r="CB593" i="16"/>
  <c r="CI593" i="16"/>
  <c r="CE593" i="16"/>
  <c r="CG595" i="16"/>
  <c r="CL595" i="16"/>
  <c r="CF595" i="16"/>
  <c r="CK597" i="16"/>
  <c r="CB597" i="16"/>
  <c r="CI597" i="16"/>
  <c r="CA599" i="16"/>
  <c r="CK599" i="16"/>
  <c r="CE599" i="16"/>
  <c r="CC601" i="16"/>
  <c r="CD601" i="16"/>
  <c r="CI601" i="16"/>
  <c r="CF603" i="16"/>
  <c r="CG603" i="16"/>
  <c r="CE603" i="16"/>
  <c r="CC605" i="16"/>
  <c r="CH605" i="16"/>
  <c r="CI605" i="16"/>
  <c r="CB179" i="16"/>
  <c r="CL221" i="16"/>
  <c r="CD257" i="16"/>
  <c r="CF271" i="16"/>
  <c r="CC281" i="16"/>
  <c r="CG293" i="16"/>
  <c r="CJ303" i="16"/>
  <c r="CL313" i="16"/>
  <c r="CH325" i="16"/>
  <c r="CI335" i="16"/>
  <c r="CA345" i="16"/>
  <c r="CI349" i="16"/>
  <c r="CA353" i="16"/>
  <c r="CE357" i="16"/>
  <c r="CA361" i="16"/>
  <c r="CE365" i="16"/>
  <c r="CJ367" i="16"/>
  <c r="CI371" i="16"/>
  <c r="CD373" i="16"/>
  <c r="CE377" i="16"/>
  <c r="CK379" i="16"/>
  <c r="CJ381" i="16"/>
  <c r="CC385" i="16"/>
  <c r="CJ387" i="16"/>
  <c r="CK389" i="16"/>
  <c r="CF393" i="16"/>
  <c r="CG395" i="16"/>
  <c r="CA397" i="16"/>
  <c r="CH401" i="16"/>
  <c r="CI403" i="16"/>
  <c r="CI405" i="16"/>
  <c r="CF409" i="16"/>
  <c r="CJ411" i="16"/>
  <c r="CA413" i="16"/>
  <c r="CF417" i="16"/>
  <c r="CK419" i="16"/>
  <c r="CD421" i="16"/>
  <c r="CD425" i="16"/>
  <c r="CC427" i="16"/>
  <c r="CH429" i="16"/>
  <c r="CF433" i="16"/>
  <c r="CJ435" i="16"/>
  <c r="CD437" i="16"/>
  <c r="CI441" i="16"/>
  <c r="CG443" i="16"/>
  <c r="CA445" i="16"/>
  <c r="CE449" i="16"/>
  <c r="CK451" i="16"/>
  <c r="CB453" i="16"/>
  <c r="CF457" i="16"/>
  <c r="CD459" i="16"/>
  <c r="CB461" i="16"/>
  <c r="CD465" i="16"/>
  <c r="CJ467" i="16"/>
  <c r="CJ469" i="16"/>
  <c r="CG473" i="16"/>
  <c r="CK475" i="16"/>
  <c r="CD477" i="16"/>
  <c r="CF481" i="16"/>
  <c r="CC483" i="16"/>
  <c r="CF485" i="16"/>
  <c r="CG489" i="16"/>
  <c r="CA491" i="16"/>
  <c r="CC493" i="16"/>
  <c r="CG497" i="16"/>
  <c r="CC499" i="16"/>
  <c r="CK501" i="16"/>
  <c r="CH505" i="16"/>
  <c r="CL507" i="16"/>
  <c r="CE509" i="16"/>
  <c r="CB513" i="16"/>
  <c r="CC515" i="16"/>
  <c r="CC517" i="16"/>
  <c r="CG521" i="16"/>
  <c r="CJ523" i="16"/>
  <c r="CB525" i="16"/>
  <c r="CE529" i="16"/>
  <c r="CK531" i="16"/>
  <c r="CC533" i="16"/>
  <c r="CE537" i="16"/>
  <c r="CD539" i="16"/>
  <c r="CA541" i="16"/>
  <c r="CK543" i="16"/>
  <c r="CE543" i="16"/>
  <c r="CG545" i="16"/>
  <c r="CA545" i="16"/>
  <c r="CJ545" i="16"/>
  <c r="CI547" i="16"/>
  <c r="CG547" i="16"/>
  <c r="CA549" i="16"/>
  <c r="CD549" i="16"/>
  <c r="CL551" i="16"/>
  <c r="CH551" i="16"/>
  <c r="CB553" i="16"/>
  <c r="CG553" i="16"/>
  <c r="CA553" i="16"/>
  <c r="CA555" i="16"/>
  <c r="CF555" i="16"/>
  <c r="CK555" i="16"/>
  <c r="CB557" i="16"/>
  <c r="CG557" i="16"/>
  <c r="CL557" i="16"/>
  <c r="CC559" i="16"/>
  <c r="CH559" i="16"/>
  <c r="CI559" i="16"/>
  <c r="CI561" i="16"/>
  <c r="CC561" i="16"/>
  <c r="CH561" i="16"/>
  <c r="CI563" i="16"/>
  <c r="CC563" i="16"/>
  <c r="CD563" i="16"/>
  <c r="CD565" i="16"/>
  <c r="CI565" i="16"/>
  <c r="CJ565" i="16"/>
  <c r="CA567" i="16"/>
  <c r="CF567" i="16"/>
  <c r="CK567" i="16"/>
  <c r="CC569" i="16"/>
  <c r="CH569" i="16"/>
  <c r="CF569" i="16"/>
  <c r="CD571" i="16"/>
  <c r="CE571" i="16"/>
  <c r="CJ571" i="16"/>
  <c r="CC573" i="16"/>
  <c r="CI573" i="16"/>
  <c r="CB573" i="16"/>
  <c r="CB575" i="16"/>
  <c r="CG575" i="16"/>
  <c r="CL575" i="16"/>
  <c r="CA577" i="16"/>
  <c r="CC577" i="16"/>
  <c r="CH577" i="16"/>
  <c r="CB579" i="16"/>
  <c r="CK579" i="16"/>
  <c r="CL579" i="16"/>
  <c r="CB581" i="16"/>
  <c r="CG581" i="16"/>
  <c r="CL581" i="16"/>
  <c r="CD583" i="16"/>
  <c r="CE583" i="16"/>
  <c r="CJ583" i="16"/>
  <c r="CD585" i="16"/>
  <c r="CB585" i="16"/>
  <c r="CI585" i="16"/>
  <c r="CD587" i="16"/>
  <c r="CE587" i="16"/>
  <c r="CJ587" i="16"/>
  <c r="CB589" i="16"/>
  <c r="CG589" i="16"/>
  <c r="CL589" i="16"/>
  <c r="CD591" i="16"/>
  <c r="CE591" i="16"/>
  <c r="CC591" i="16"/>
  <c r="CD593" i="16"/>
  <c r="CF593" i="16"/>
  <c r="CC593" i="16"/>
  <c r="CB595" i="16"/>
  <c r="CK595" i="16"/>
  <c r="CA595" i="16"/>
  <c r="CF597" i="16"/>
  <c r="CD597" i="16"/>
  <c r="CJ597" i="16"/>
  <c r="CB599" i="16"/>
  <c r="CI599" i="16"/>
  <c r="CL599" i="16"/>
  <c r="CB601" i="16"/>
  <c r="CG601" i="16"/>
  <c r="CH601" i="16"/>
  <c r="CH603" i="16"/>
  <c r="CJ603" i="16"/>
  <c r="CK603" i="16"/>
  <c r="CB605" i="16"/>
  <c r="CG605" i="16"/>
  <c r="CL605" i="16"/>
  <c r="CC189" i="16"/>
  <c r="CI233" i="16"/>
  <c r="CB261" i="16"/>
  <c r="CI273" i="16"/>
  <c r="CH285" i="16"/>
  <c r="CL295" i="16"/>
  <c r="CC305" i="16"/>
  <c r="CE317" i="16"/>
  <c r="CL327" i="16"/>
  <c r="CA337" i="16"/>
  <c r="CF347" i="16"/>
  <c r="CK351" i="16"/>
  <c r="CI355" i="16"/>
  <c r="CG357" i="16"/>
  <c r="CB361" i="16"/>
  <c r="CJ365" i="16"/>
  <c r="CA369" i="16"/>
  <c r="CD371" i="16"/>
  <c r="CA375" i="16"/>
  <c r="CF377" i="16"/>
  <c r="CA379" i="16"/>
  <c r="CE383" i="16"/>
  <c r="CL385" i="16"/>
  <c r="CD387" i="16"/>
  <c r="CH391" i="16"/>
  <c r="CK393" i="16"/>
  <c r="CL395" i="16"/>
  <c r="CF399" i="16"/>
  <c r="CE401" i="16"/>
  <c r="CC403" i="16"/>
  <c r="CG407" i="16"/>
  <c r="CG409" i="16"/>
  <c r="CD411" i="16"/>
  <c r="CF415" i="16"/>
  <c r="CK417" i="16"/>
  <c r="CA419" i="16"/>
  <c r="CE423" i="16"/>
  <c r="CB425" i="16"/>
  <c r="CL427" i="16"/>
  <c r="CF431" i="16"/>
  <c r="CK433" i="16"/>
  <c r="CC435" i="16"/>
  <c r="CG439" i="16"/>
  <c r="CC441" i="16"/>
  <c r="CL443" i="16"/>
  <c r="CH447" i="16"/>
  <c r="CJ449" i="16"/>
  <c r="CA451" i="16"/>
  <c r="CE455" i="16"/>
  <c r="CK457" i="16"/>
  <c r="CE459" i="16"/>
  <c r="CE463" i="16"/>
  <c r="CE465" i="16"/>
  <c r="CA467" i="16"/>
  <c r="CF471" i="16"/>
  <c r="CL473" i="16"/>
  <c r="CA475" i="16"/>
  <c r="CF479" i="16"/>
  <c r="CK481" i="16"/>
  <c r="CH483" i="16"/>
  <c r="CF487" i="16"/>
  <c r="CH489" i="16"/>
  <c r="CF491" i="16"/>
  <c r="CF495" i="16"/>
  <c r="CH497" i="16"/>
  <c r="CH499" i="16"/>
  <c r="CG503" i="16"/>
  <c r="CF505" i="16"/>
  <c r="CB507" i="16"/>
  <c r="CH511" i="16"/>
  <c r="CI513" i="16"/>
  <c r="CD515" i="16"/>
  <c r="CF519" i="16"/>
  <c r="CJ521" i="16"/>
  <c r="CD523" i="16"/>
  <c r="CE527" i="16"/>
  <c r="CC529" i="16"/>
  <c r="CA531" i="16"/>
  <c r="CB535" i="16"/>
  <c r="CJ537" i="16"/>
  <c r="CF539" i="16"/>
  <c r="CE541" i="16"/>
  <c r="CD543" i="16"/>
  <c r="CB543" i="16"/>
  <c r="CK545" i="16"/>
  <c r="CE545" i="16"/>
  <c r="CH547" i="16"/>
  <c r="CB547" i="16"/>
  <c r="CK547" i="16"/>
  <c r="CI549" i="16"/>
  <c r="CH549" i="16"/>
  <c r="CC551" i="16"/>
  <c r="CE551" i="16"/>
  <c r="CF553" i="16"/>
  <c r="CK553" i="16"/>
  <c r="CE553" i="16"/>
  <c r="CE555" i="16"/>
  <c r="CJ555" i="16"/>
  <c r="CD555" i="16"/>
  <c r="CF557" i="16"/>
  <c r="CK557" i="16"/>
  <c r="CA557" i="16"/>
  <c r="CG559" i="16"/>
  <c r="CL559" i="16"/>
  <c r="CB559" i="16"/>
  <c r="CB561" i="16"/>
  <c r="CG561" i="16"/>
  <c r="CL561" i="16"/>
  <c r="CB563" i="16"/>
  <c r="CG563" i="16"/>
  <c r="CH563" i="16"/>
  <c r="CL565" i="16"/>
  <c r="CH565" i="16"/>
  <c r="CC565" i="16"/>
  <c r="CE567" i="16"/>
  <c r="CJ567" i="16"/>
  <c r="CD567" i="16"/>
  <c r="CG569" i="16"/>
  <c r="CB569" i="16"/>
  <c r="CA569" i="16"/>
  <c r="CH571" i="16"/>
  <c r="CI571" i="16"/>
  <c r="CC571" i="16"/>
  <c r="CK573" i="16"/>
  <c r="CD573" i="16"/>
  <c r="CF573" i="16"/>
  <c r="CF575" i="16"/>
  <c r="CK575" i="16"/>
  <c r="CA575" i="16"/>
  <c r="CB577" i="16"/>
  <c r="CG577" i="16"/>
  <c r="CL577" i="16"/>
  <c r="CF579" i="16"/>
  <c r="CC579" i="16"/>
  <c r="CA579" i="16"/>
  <c r="CF581" i="16"/>
  <c r="CK581" i="16"/>
  <c r="CA581" i="16"/>
  <c r="CH583" i="16"/>
  <c r="CI583" i="16"/>
  <c r="CC583" i="16"/>
  <c r="CH585" i="16"/>
  <c r="CF585" i="16"/>
  <c r="CC585" i="16"/>
  <c r="CH587" i="16"/>
  <c r="CI587" i="16"/>
  <c r="CC587" i="16"/>
  <c r="CF589" i="16"/>
  <c r="CK589" i="16"/>
  <c r="CA589" i="16"/>
  <c r="CH591" i="16"/>
  <c r="CI591" i="16"/>
  <c r="CG591" i="16"/>
  <c r="CH593" i="16"/>
  <c r="CJ593" i="16"/>
  <c r="CG593" i="16"/>
  <c r="CJ595" i="16"/>
  <c r="CD595" i="16"/>
  <c r="CE595" i="16"/>
  <c r="CC597" i="16"/>
  <c r="CH597" i="16"/>
  <c r="CA597" i="16"/>
  <c r="CF599" i="16"/>
  <c r="CC599" i="16"/>
  <c r="CD599" i="16"/>
  <c r="CF601" i="16"/>
  <c r="CK601" i="16"/>
  <c r="CL601" i="16"/>
  <c r="CI603" i="16"/>
  <c r="CA603" i="16"/>
  <c r="CD603" i="16"/>
  <c r="CF605" i="16"/>
  <c r="CK605" i="16"/>
  <c r="CA605" i="16"/>
  <c r="CK201" i="16"/>
  <c r="CA243" i="16"/>
  <c r="CK263" i="16"/>
  <c r="CH277" i="16"/>
  <c r="CG287" i="16"/>
  <c r="CC297" i="16"/>
  <c r="CH309" i="16"/>
  <c r="CI319" i="16"/>
  <c r="CD329" i="16"/>
  <c r="CH341" i="16"/>
  <c r="CF349" i="16"/>
  <c r="CE351" i="16"/>
  <c r="CG355" i="16"/>
  <c r="CL359" i="16"/>
  <c r="CJ363" i="16"/>
  <c r="CK365" i="16"/>
  <c r="CB369" i="16"/>
  <c r="CI373" i="16"/>
  <c r="CB375" i="16"/>
  <c r="CK377" i="16"/>
  <c r="CH381" i="16"/>
  <c r="CJ383" i="16"/>
  <c r="CB385" i="16"/>
  <c r="CF389" i="16"/>
  <c r="CI391" i="16"/>
  <c r="CD393" i="16"/>
  <c r="CF397" i="16"/>
  <c r="CK399" i="16"/>
  <c r="CG401" i="16"/>
  <c r="CG405" i="16"/>
  <c r="CL407" i="16"/>
  <c r="CH409" i="16"/>
  <c r="CF413" i="16"/>
  <c r="CK415" i="16"/>
  <c r="CA417" i="16"/>
  <c r="CE421" i="16"/>
  <c r="CJ423" i="16"/>
  <c r="CG425" i="16"/>
  <c r="CF429" i="16"/>
  <c r="CK431" i="16"/>
  <c r="CA433" i="16"/>
  <c r="CE437" i="16"/>
  <c r="CL439" i="16"/>
  <c r="CH441" i="16"/>
  <c r="CF445" i="16"/>
  <c r="CI447" i="16"/>
  <c r="CD449" i="16"/>
  <c r="CG453" i="16"/>
  <c r="CJ455" i="16"/>
  <c r="CA457" i="16"/>
  <c r="CA461" i="16"/>
  <c r="CI463" i="16"/>
  <c r="CJ465" i="16"/>
  <c r="CD469" i="16"/>
  <c r="CK471" i="16"/>
  <c r="CB473" i="16"/>
  <c r="CE477" i="16"/>
  <c r="CK479" i="16"/>
  <c r="CA481" i="16"/>
  <c r="CG485" i="16"/>
  <c r="CI487" i="16"/>
  <c r="CI489" i="16"/>
  <c r="CH493" i="16"/>
  <c r="CK495" i="16"/>
  <c r="CB497" i="16"/>
  <c r="CL501" i="16"/>
  <c r="CL503" i="16"/>
  <c r="CG505" i="16"/>
  <c r="CF509" i="16"/>
  <c r="CF511" i="16"/>
  <c r="CD513" i="16"/>
  <c r="CH517" i="16"/>
  <c r="CK519" i="16"/>
  <c r="CA521" i="16"/>
  <c r="CG525" i="16"/>
  <c r="CJ527" i="16"/>
  <c r="CH529" i="16"/>
  <c r="CH533" i="16"/>
  <c r="CG535" i="16"/>
  <c r="CC537" i="16"/>
  <c r="CF541" i="16"/>
  <c r="CI541" i="16"/>
  <c r="CL543" i="16"/>
  <c r="CF543" i="16"/>
  <c r="CD545" i="16"/>
  <c r="CL603" i="16"/>
  <c r="CA601" i="16"/>
  <c r="CJ599" i="16"/>
  <c r="CI595" i="16"/>
  <c r="CA593" i="16"/>
  <c r="CL591" i="16"/>
  <c r="CG587" i="16"/>
  <c r="CJ585" i="16"/>
  <c r="CL583" i="16"/>
  <c r="CE579" i="16"/>
  <c r="CK577" i="16"/>
  <c r="CJ575" i="16"/>
  <c r="CG571" i="16"/>
  <c r="CJ569" i="16"/>
  <c r="CI567" i="16"/>
  <c r="CL563" i="16"/>
  <c r="CK561" i="16"/>
  <c r="CK559" i="16"/>
  <c r="CH555" i="16"/>
  <c r="CD553" i="16"/>
  <c r="CL549" i="16"/>
  <c r="CL547" i="16"/>
  <c r="CE605" i="16"/>
  <c r="CC603" i="16"/>
  <c r="CJ601" i="16"/>
  <c r="CE597" i="16"/>
  <c r="CH595" i="16"/>
  <c r="CL593" i="16"/>
  <c r="CE589" i="16"/>
  <c r="CB587" i="16"/>
  <c r="CL585" i="16"/>
  <c r="CE581" i="16"/>
  <c r="CD579" i="16"/>
  <c r="CF577" i="16"/>
  <c r="CJ573" i="16"/>
  <c r="CB571" i="16"/>
  <c r="CK569" i="16"/>
  <c r="CG565" i="16"/>
  <c r="CK563" i="16"/>
  <c r="CF561" i="16"/>
  <c r="CE557" i="16"/>
  <c r="CC555" i="16"/>
  <c r="CJ553" i="16"/>
  <c r="CB549" i="16"/>
  <c r="CB545" i="16"/>
  <c r="FU9" i="16"/>
  <c r="FU10" i="16" s="1"/>
  <c r="EE10" i="16" s="1"/>
  <c r="ER9" i="16" s="1"/>
  <c r="FU7" i="16"/>
  <c r="G632" i="22"/>
  <c r="G630" i="22"/>
  <c r="AE629" i="22"/>
  <c r="AF629" i="22"/>
  <c r="AF628" i="22"/>
  <c r="AE628" i="22"/>
  <c r="G628" i="22"/>
  <c r="AF630" i="22"/>
  <c r="AE630" i="22"/>
  <c r="AE631" i="22"/>
  <c r="AF631" i="22"/>
  <c r="AE633" i="22"/>
  <c r="AF632" i="22"/>
  <c r="AF633" i="22"/>
  <c r="AE632" i="22"/>
  <c r="FV7" i="16"/>
  <c r="FV8" i="16" s="1"/>
  <c r="EF8" i="16" s="1"/>
  <c r="ES7" i="16" s="1"/>
  <c r="G610" i="22"/>
  <c r="G608" i="22"/>
  <c r="I8" i="22"/>
  <c r="G614" i="22"/>
  <c r="G612" i="22"/>
  <c r="G618" i="22"/>
  <c r="G8" i="22"/>
  <c r="G10" i="22"/>
  <c r="G606" i="22"/>
  <c r="G616" i="22"/>
  <c r="G620" i="22"/>
  <c r="G622" i="22"/>
  <c r="G626" i="22"/>
  <c r="G624" i="22"/>
  <c r="CS7" i="16"/>
  <c r="CD47" i="16"/>
  <c r="CU7" i="16"/>
  <c r="CR7" i="16"/>
  <c r="CB13" i="16"/>
  <c r="CV7" i="16"/>
  <c r="CJ101" i="16"/>
  <c r="CO7" i="16"/>
  <c r="CQ7" i="16"/>
  <c r="CT7" i="16"/>
  <c r="CK13" i="16"/>
  <c r="CP7" i="16"/>
  <c r="CY7" i="16"/>
  <c r="CF55" i="16"/>
  <c r="CX7" i="16"/>
  <c r="CW7" i="16"/>
  <c r="CZ7" i="16"/>
  <c r="CH71" i="16"/>
  <c r="CA17" i="16"/>
  <c r="CE103" i="16"/>
  <c r="CJ25" i="16"/>
  <c r="CB69" i="16"/>
  <c r="CL15" i="16"/>
  <c r="CD81" i="16"/>
  <c r="CE35" i="16"/>
  <c r="CJ33" i="16"/>
  <c r="CJ75" i="16"/>
  <c r="CD103" i="16"/>
  <c r="CH31" i="16"/>
  <c r="CD111" i="16"/>
  <c r="CA67" i="16"/>
  <c r="CB9" i="16"/>
  <c r="CF47" i="16"/>
  <c r="CF91" i="16"/>
  <c r="CC85" i="16"/>
  <c r="CK45" i="16"/>
  <c r="CA43" i="16"/>
  <c r="CL83" i="16"/>
  <c r="CB111" i="16"/>
  <c r="CB99" i="16"/>
  <c r="CB85" i="16"/>
  <c r="CJ73" i="16"/>
  <c r="CF63" i="16"/>
  <c r="CB53" i="16"/>
  <c r="CJ41" i="16"/>
  <c r="CF31" i="16"/>
  <c r="CB21" i="16"/>
  <c r="CE107" i="16"/>
  <c r="CA93" i="16"/>
  <c r="CI75" i="16"/>
  <c r="CA51" i="16"/>
  <c r="CE29" i="16"/>
  <c r="CD97" i="16"/>
  <c r="CL79" i="16"/>
  <c r="CH63" i="16"/>
  <c r="CL41" i="16"/>
  <c r="CD21" i="16"/>
  <c r="CK75" i="16"/>
  <c r="CG35" i="16"/>
  <c r="CA97" i="16"/>
  <c r="CI21" i="16"/>
  <c r="CL59" i="16"/>
  <c r="CF107" i="16"/>
  <c r="CF95" i="16"/>
  <c r="CB81" i="16"/>
  <c r="CF71" i="16"/>
  <c r="CB61" i="16"/>
  <c r="CJ49" i="16"/>
  <c r="CF39" i="16"/>
  <c r="CB29" i="16"/>
  <c r="CJ17" i="16"/>
  <c r="CI87" i="16"/>
  <c r="CE71" i="16"/>
  <c r="CA45" i="16"/>
  <c r="CI23" i="16"/>
  <c r="CD91" i="16"/>
  <c r="CH75" i="16"/>
  <c r="CD59" i="16"/>
  <c r="CD37" i="16"/>
  <c r="CL17" i="16"/>
  <c r="CG67" i="16"/>
  <c r="CC25" i="16"/>
  <c r="CI77" i="16"/>
  <c r="CD39" i="16"/>
  <c r="CH13" i="16"/>
  <c r="CL55" i="16"/>
  <c r="CL85" i="16"/>
  <c r="CI39" i="16"/>
  <c r="CE85" i="16"/>
  <c r="CF15" i="16"/>
  <c r="CB37" i="16"/>
  <c r="CJ57" i="16"/>
  <c r="CF79" i="16"/>
  <c r="CC57" i="16"/>
  <c r="CD25" i="16"/>
  <c r="CD67" i="16"/>
  <c r="CA13" i="16"/>
  <c r="CA57" i="16"/>
  <c r="CA101" i="16"/>
  <c r="CF23" i="16"/>
  <c r="CB45" i="16"/>
  <c r="CJ65" i="16"/>
  <c r="CJ87" i="16"/>
  <c r="CE61" i="16"/>
  <c r="CG95" i="16"/>
  <c r="CH11" i="16"/>
  <c r="CL13" i="16"/>
  <c r="CD19" i="16"/>
  <c r="CL21" i="16"/>
  <c r="CH27" i="16"/>
  <c r="CH33" i="16"/>
  <c r="CH39" i="16"/>
  <c r="CD43" i="16"/>
  <c r="CH51" i="16"/>
  <c r="CD57" i="16"/>
  <c r="CH61" i="16"/>
  <c r="CL63" i="16"/>
  <c r="CD69" i="16"/>
  <c r="CL71" i="16"/>
  <c r="CL75" i="16"/>
  <c r="CL81" i="16"/>
  <c r="CD87" i="16"/>
  <c r="CD93" i="16"/>
  <c r="CL99" i="16"/>
  <c r="CD105" i="16"/>
  <c r="CE13" i="16"/>
  <c r="CE19" i="16"/>
  <c r="CA25" i="16"/>
  <c r="CI29" i="16"/>
  <c r="CI35" i="16"/>
  <c r="CE41" i="16"/>
  <c r="CA47" i="16"/>
  <c r="CA53" i="16"/>
  <c r="CE59" i="16"/>
  <c r="CE67" i="16"/>
  <c r="CI71" i="16"/>
  <c r="CA77" i="16"/>
  <c r="CA81" i="16"/>
  <c r="CI85" i="16"/>
  <c r="CA89" i="16"/>
  <c r="CE97" i="16"/>
  <c r="CE101" i="16"/>
  <c r="CI103" i="16"/>
  <c r="CA105" i="16"/>
  <c r="CI107" i="16"/>
  <c r="CF9" i="16"/>
  <c r="CB11" i="16"/>
  <c r="CF13" i="16"/>
  <c r="CJ15" i="16"/>
  <c r="CB19" i="16"/>
  <c r="CF21" i="16"/>
  <c r="CJ23" i="16"/>
  <c r="CB27" i="16"/>
  <c r="CF29" i="16"/>
  <c r="CJ31" i="16"/>
  <c r="CB35" i="16"/>
  <c r="CF37" i="16"/>
  <c r="CJ39" i="16"/>
  <c r="CB43" i="16"/>
  <c r="CF45" i="16"/>
  <c r="CJ47" i="16"/>
  <c r="CB51" i="16"/>
  <c r="CF53" i="16"/>
  <c r="CJ55" i="16"/>
  <c r="CB59" i="16"/>
  <c r="CF61" i="16"/>
  <c r="CJ63" i="16"/>
  <c r="CB67" i="16"/>
  <c r="CF69" i="16"/>
  <c r="CJ71" i="16"/>
  <c r="CB77" i="16"/>
  <c r="CJ79" i="16"/>
  <c r="CJ81" i="16"/>
  <c r="CF85" i="16"/>
  <c r="CB89" i="16"/>
  <c r="CB93" i="16"/>
  <c r="CJ95" i="16"/>
  <c r="CF99" i="16"/>
  <c r="CF103" i="16"/>
  <c r="CB105" i="16"/>
  <c r="CJ107" i="16"/>
  <c r="CJ111" i="16"/>
  <c r="CH25" i="16"/>
  <c r="CD45" i="16"/>
  <c r="CL67" i="16"/>
  <c r="CD89" i="16"/>
  <c r="CH105" i="16"/>
  <c r="CI9" i="16"/>
  <c r="CI27" i="16"/>
  <c r="CI47" i="16"/>
  <c r="CI63" i="16"/>
  <c r="CE81" i="16"/>
  <c r="CE109" i="16"/>
  <c r="CK9" i="16"/>
  <c r="CC17" i="16"/>
  <c r="CG27" i="16"/>
  <c r="CK37" i="16"/>
  <c r="CC49" i="16"/>
  <c r="CG59" i="16"/>
  <c r="CK69" i="16"/>
  <c r="CC79" i="16"/>
  <c r="CG87" i="16"/>
  <c r="CK97" i="16"/>
  <c r="CC107" i="16"/>
  <c r="CL11" i="16"/>
  <c r="CD15" i="16"/>
  <c r="CH19" i="16"/>
  <c r="CD23" i="16"/>
  <c r="CL27" i="16"/>
  <c r="CL33" i="16"/>
  <c r="CL39" i="16"/>
  <c r="CH45" i="16"/>
  <c r="CH53" i="16"/>
  <c r="CH57" i="16"/>
  <c r="CL61" i="16"/>
  <c r="CD65" i="16"/>
  <c r="CH69" i="16"/>
  <c r="CD73" i="16"/>
  <c r="CD77" i="16"/>
  <c r="CD83" i="16"/>
  <c r="CH89" i="16"/>
  <c r="CH95" i="16"/>
  <c r="CD101" i="16"/>
  <c r="CH109" i="16"/>
  <c r="CA9" i="16"/>
  <c r="CE11" i="16"/>
  <c r="CI13" i="16"/>
  <c r="CA21" i="16"/>
  <c r="CE25" i="16"/>
  <c r="CA31" i="16"/>
  <c r="CA37" i="16"/>
  <c r="CE43" i="16"/>
  <c r="CE49" i="16"/>
  <c r="CE55" i="16"/>
  <c r="CE65" i="16"/>
  <c r="CI67" i="16"/>
  <c r="CA73" i="16"/>
  <c r="CE79" i="16"/>
  <c r="CI81" i="16"/>
  <c r="CA87" i="16"/>
  <c r="CE91" i="16"/>
  <c r="CI97" i="16"/>
  <c r="CI101" i="16"/>
  <c r="CI105" i="16"/>
  <c r="CA109" i="16"/>
  <c r="CJ9" i="16"/>
  <c r="CF11" i="16"/>
  <c r="CJ13" i="16"/>
  <c r="CB17" i="16"/>
  <c r="CF19" i="16"/>
  <c r="CJ21" i="16"/>
  <c r="CB25" i="16"/>
  <c r="CF27" i="16"/>
  <c r="CJ29" i="16"/>
  <c r="CB33" i="16"/>
  <c r="CF35" i="16"/>
  <c r="CJ37" i="16"/>
  <c r="CB41" i="16"/>
  <c r="CF43" i="16"/>
  <c r="CJ45" i="16"/>
  <c r="CB49" i="16"/>
  <c r="CF51" i="16"/>
  <c r="CJ53" i="16"/>
  <c r="CB57" i="16"/>
  <c r="CF59" i="16"/>
  <c r="CJ61" i="16"/>
  <c r="CB65" i="16"/>
  <c r="CF67" i="16"/>
  <c r="CJ69" i="16"/>
  <c r="CB73" i="16"/>
  <c r="CF77" i="16"/>
  <c r="CB83" i="16"/>
  <c r="CJ85" i="16"/>
  <c r="CJ89" i="16"/>
  <c r="CF93" i="16"/>
  <c r="CB97" i="16"/>
  <c r="CB101" i="16"/>
  <c r="CJ103" i="16"/>
  <c r="CF105" i="16"/>
  <c r="CF109" i="16"/>
  <c r="CB113" i="16"/>
  <c r="CL9" i="16"/>
  <c r="CL29" i="16"/>
  <c r="CH49" i="16"/>
  <c r="CL93" i="16"/>
  <c r="CL107" i="16"/>
  <c r="CA11" i="16"/>
  <c r="CA33" i="16"/>
  <c r="CE53" i="16"/>
  <c r="CA71" i="16"/>
  <c r="CE89" i="16"/>
  <c r="CA113" i="16"/>
  <c r="CG19" i="16"/>
  <c r="CK29" i="16"/>
  <c r="CC41" i="16"/>
  <c r="CG51" i="16"/>
  <c r="CK61" i="16"/>
  <c r="CC73" i="16"/>
  <c r="CK89" i="16"/>
  <c r="CC101" i="16"/>
  <c r="CG109" i="16"/>
  <c r="CK113" i="16"/>
  <c r="CG111" i="16"/>
  <c r="CC109" i="16"/>
  <c r="CK105" i="16"/>
  <c r="CC103" i="16"/>
  <c r="CK99" i="16"/>
  <c r="CG97" i="16"/>
  <c r="CC95" i="16"/>
  <c r="CK91" i="16"/>
  <c r="CG89" i="16"/>
  <c r="CC87" i="16"/>
  <c r="CK83" i="16"/>
  <c r="CG81" i="16"/>
  <c r="CK77" i="16"/>
  <c r="CG75" i="16"/>
  <c r="CK71" i="16"/>
  <c r="CG69" i="16"/>
  <c r="CC67" i="16"/>
  <c r="CK63" i="16"/>
  <c r="CG61" i="16"/>
  <c r="CC59" i="16"/>
  <c r="CK55" i="16"/>
  <c r="CG53" i="16"/>
  <c r="CC51" i="16"/>
  <c r="CK47" i="16"/>
  <c r="CG45" i="16"/>
  <c r="CC43" i="16"/>
  <c r="CK39" i="16"/>
  <c r="CG37" i="16"/>
  <c r="CC35" i="16"/>
  <c r="CK31" i="16"/>
  <c r="CG29" i="16"/>
  <c r="CC27" i="16"/>
  <c r="CK23" i="16"/>
  <c r="CG21" i="16"/>
  <c r="CC19" i="16"/>
  <c r="CK15" i="16"/>
  <c r="CG13" i="16"/>
  <c r="CC11" i="16"/>
  <c r="CG9" i="16"/>
  <c r="CI111" i="16"/>
  <c r="CE105" i="16"/>
  <c r="CI95" i="16"/>
  <c r="CE93" i="16"/>
  <c r="CA85" i="16"/>
  <c r="CE77" i="16"/>
  <c r="CI69" i="16"/>
  <c r="CE63" i="16"/>
  <c r="CA61" i="16"/>
  <c r="CE57" i="16"/>
  <c r="CI51" i="16"/>
  <c r="CE47" i="16"/>
  <c r="CI41" i="16"/>
  <c r="CE37" i="16"/>
  <c r="CI31" i="16"/>
  <c r="CA27" i="16"/>
  <c r="CE21" i="16"/>
  <c r="CE17" i="16"/>
  <c r="CE9" i="16"/>
  <c r="CL111" i="16"/>
  <c r="CH107" i="16"/>
  <c r="CL101" i="16"/>
  <c r="CL97" i="16"/>
  <c r="CH93" i="16"/>
  <c r="CL87" i="16"/>
  <c r="CH83" i="16"/>
  <c r="CH77" i="16"/>
  <c r="CL73" i="16"/>
  <c r="CH67" i="16"/>
  <c r="CH59" i="16"/>
  <c r="CL51" i="16"/>
  <c r="CD49" i="16"/>
  <c r="CL43" i="16"/>
  <c r="CL37" i="16"/>
  <c r="CD33" i="16"/>
  <c r="CH29" i="16"/>
  <c r="CH23" i="16"/>
  <c r="CH15" i="16"/>
  <c r="CH9" i="16"/>
  <c r="CJ113" i="16"/>
  <c r="CF111" i="16"/>
  <c r="CB109" i="16"/>
  <c r="CJ105" i="16"/>
  <c r="CB103" i="16"/>
  <c r="CJ99" i="16"/>
  <c r="CF97" i="16"/>
  <c r="CB95" i="16"/>
  <c r="CJ91" i="16"/>
  <c r="CF89" i="16"/>
  <c r="CB87" i="16"/>
  <c r="CJ83" i="16"/>
  <c r="CF81" i="16"/>
  <c r="CJ77" i="16"/>
  <c r="CF75" i="16"/>
  <c r="CG113" i="16"/>
  <c r="CC111" i="16"/>
  <c r="CK107" i="16"/>
  <c r="CG105" i="16"/>
  <c r="CK101" i="16"/>
  <c r="CG99" i="16"/>
  <c r="CC97" i="16"/>
  <c r="CK93" i="16"/>
  <c r="CG91" i="16"/>
  <c r="CC89" i="16"/>
  <c r="CK85" i="16"/>
  <c r="CG83" i="16"/>
  <c r="CC81" i="16"/>
  <c r="CK79" i="16"/>
  <c r="CG77" i="16"/>
  <c r="CC75" i="16"/>
  <c r="CK73" i="16"/>
  <c r="CG71" i="16"/>
  <c r="CC69" i="16"/>
  <c r="CK65" i="16"/>
  <c r="CG63" i="16"/>
  <c r="CC61" i="16"/>
  <c r="CK57" i="16"/>
  <c r="CG55" i="16"/>
  <c r="CC53" i="16"/>
  <c r="CK49" i="16"/>
  <c r="CG47" i="16"/>
  <c r="CC45" i="16"/>
  <c r="CK41" i="16"/>
  <c r="CG39" i="16"/>
  <c r="CC37" i="16"/>
  <c r="CK33" i="16"/>
  <c r="CG31" i="16"/>
  <c r="CC29" i="16"/>
  <c r="CK25" i="16"/>
  <c r="CG23" i="16"/>
  <c r="CC21" i="16"/>
  <c r="CK17" i="16"/>
  <c r="CG15" i="16"/>
  <c r="CC13" i="16"/>
  <c r="CC9" i="16"/>
  <c r="CI113" i="16"/>
  <c r="CE111" i="16"/>
  <c r="CI99" i="16"/>
  <c r="CE95" i="16"/>
  <c r="CA91" i="16"/>
  <c r="CI83" i="16"/>
  <c r="CI79" i="16"/>
  <c r="CA75" i="16"/>
  <c r="CI73" i="16"/>
  <c r="CE69" i="16"/>
  <c r="CA63" i="16"/>
  <c r="CI59" i="16"/>
  <c r="CA55" i="16"/>
  <c r="CE51" i="16"/>
  <c r="CI45" i="16"/>
  <c r="CA41" i="16"/>
  <c r="CA35" i="16"/>
  <c r="CE31" i="16"/>
  <c r="CI25" i="16"/>
  <c r="CI19" i="16"/>
  <c r="CI15" i="16"/>
  <c r="CL113" i="16"/>
  <c r="CH111" i="16"/>
  <c r="CD107" i="16"/>
  <c r="CL103" i="16"/>
  <c r="CH101" i="16"/>
  <c r="CH97" i="16"/>
  <c r="CL91" i="16"/>
  <c r="CH87" i="16"/>
  <c r="CH81" i="16"/>
  <c r="CD75" i="16"/>
  <c r="CH73" i="16"/>
  <c r="CH65" i="16"/>
  <c r="CD55" i="16"/>
  <c r="CD51" i="16"/>
  <c r="CL47" i="16"/>
  <c r="CH43" i="16"/>
  <c r="CH37" i="16"/>
  <c r="CL31" i="16"/>
  <c r="CD27" i="16"/>
  <c r="CH21" i="16"/>
  <c r="CD11" i="16"/>
  <c r="CC113" i="16"/>
  <c r="CK109" i="16"/>
  <c r="CG107" i="16"/>
  <c r="CC105" i="16"/>
  <c r="CK103" i="16"/>
  <c r="CG101" i="16"/>
  <c r="CC99" i="16"/>
  <c r="CK95" i="16"/>
  <c r="CG93" i="16"/>
  <c r="CC91" i="16"/>
  <c r="CK87" i="16"/>
  <c r="CG85" i="16"/>
  <c r="CC83" i="16"/>
  <c r="CG79" i="16"/>
  <c r="CC77" i="16"/>
  <c r="CG73" i="16"/>
  <c r="CC71" i="16"/>
  <c r="CK67" i="16"/>
  <c r="CG65" i="16"/>
  <c r="CC63" i="16"/>
  <c r="CK59" i="16"/>
  <c r="CG57" i="16"/>
  <c r="CC55" i="16"/>
  <c r="CK51" i="16"/>
  <c r="CG49" i="16"/>
  <c r="CC47" i="16"/>
  <c r="CK43" i="16"/>
  <c r="CG41" i="16"/>
  <c r="CC39" i="16"/>
  <c r="CK35" i="16"/>
  <c r="CG33" i="16"/>
  <c r="CC31" i="16"/>
  <c r="CK27" i="16"/>
  <c r="CG25" i="16"/>
  <c r="CC23" i="16"/>
  <c r="CK19" i="16"/>
  <c r="CG17" i="16"/>
  <c r="CC15" i="16"/>
  <c r="CK11" i="16"/>
  <c r="CE113" i="16"/>
  <c r="CI109" i="16"/>
  <c r="CE99" i="16"/>
  <c r="CA95" i="16"/>
  <c r="CI89" i="16"/>
  <c r="CE83" i="16"/>
  <c r="CA79" i="16"/>
  <c r="CE73" i="16"/>
  <c r="CA65" i="16"/>
  <c r="CI61" i="16"/>
  <c r="CA59" i="16"/>
  <c r="CI53" i="16"/>
  <c r="CA49" i="16"/>
  <c r="CE45" i="16"/>
  <c r="CA39" i="16"/>
  <c r="CI33" i="16"/>
  <c r="CA29" i="16"/>
  <c r="CA23" i="16"/>
  <c r="CA19" i="16"/>
  <c r="CE15" i="16"/>
  <c r="CH113" i="16"/>
  <c r="CD109" i="16"/>
  <c r="CL105" i="16"/>
  <c r="CH103" i="16"/>
  <c r="CH99" i="16"/>
  <c r="CD95" i="16"/>
  <c r="CH91" i="16"/>
  <c r="CD85" i="16"/>
  <c r="CD79" i="16"/>
  <c r="CD71" i="16"/>
  <c r="CD61" i="16"/>
  <c r="CL53" i="16"/>
  <c r="CL49" i="16"/>
  <c r="CH47" i="16"/>
  <c r="CH41" i="16"/>
  <c r="CL35" i="16"/>
  <c r="CD31" i="16"/>
  <c r="CL25" i="16"/>
  <c r="CD17" i="16"/>
  <c r="CD9" i="16"/>
  <c r="CD13" i="16"/>
  <c r="CH17" i="16"/>
  <c r="CL19" i="16"/>
  <c r="CL23" i="16"/>
  <c r="CD29" i="16"/>
  <c r="CD35" i="16"/>
  <c r="CD41" i="16"/>
  <c r="CL45" i="16"/>
  <c r="CH55" i="16"/>
  <c r="CL57" i="16"/>
  <c r="CD63" i="16"/>
  <c r="CL65" i="16"/>
  <c r="CL69" i="16"/>
  <c r="CH79" i="16"/>
  <c r="CH85" i="16"/>
  <c r="CL89" i="16"/>
  <c r="CL95" i="16"/>
  <c r="CL109" i="16"/>
  <c r="CI11" i="16"/>
  <c r="CA15" i="16"/>
  <c r="CE23" i="16"/>
  <c r="CE27" i="16"/>
  <c r="CE33" i="16"/>
  <c r="CE39" i="16"/>
  <c r="CI43" i="16"/>
  <c r="CI49" i="16"/>
  <c r="CI55" i="16"/>
  <c r="CI65" i="16"/>
  <c r="CA69" i="16"/>
  <c r="CE75" i="16"/>
  <c r="CA83" i="16"/>
  <c r="CE87" i="16"/>
  <c r="CI91" i="16"/>
  <c r="CA99" i="16"/>
  <c r="CA103" i="16"/>
  <c r="CA107" i="16"/>
  <c r="CA111" i="16"/>
  <c r="CJ11" i="16"/>
  <c r="CB15" i="16"/>
  <c r="CF17" i="16"/>
  <c r="CJ19" i="16"/>
  <c r="CB23" i="16"/>
  <c r="CF25" i="16"/>
  <c r="CJ27" i="16"/>
  <c r="CB31" i="16"/>
  <c r="CF33" i="16"/>
  <c r="CJ35" i="16"/>
  <c r="CB39" i="16"/>
  <c r="CF41" i="16"/>
  <c r="CJ43" i="16"/>
  <c r="CB47" i="16"/>
  <c r="CF49" i="16"/>
  <c r="CJ51" i="16"/>
  <c r="CB55" i="16"/>
  <c r="CF57" i="16"/>
  <c r="CJ59" i="16"/>
  <c r="CB63" i="16"/>
  <c r="CF65" i="16"/>
  <c r="CJ67" i="16"/>
  <c r="CB71" i="16"/>
  <c r="CF73" i="16"/>
  <c r="CB75" i="16"/>
  <c r="CB79" i="16"/>
  <c r="CF83" i="16"/>
  <c r="CF87" i="16"/>
  <c r="CB91" i="16"/>
  <c r="CJ93" i="16"/>
  <c r="CJ97" i="16"/>
  <c r="CF101" i="16"/>
  <c r="CB107" i="16"/>
  <c r="CJ109" i="16"/>
  <c r="CF113" i="16"/>
  <c r="CH35" i="16"/>
  <c r="CD53" i="16"/>
  <c r="CL77" i="16"/>
  <c r="CD99" i="16"/>
  <c r="CD113" i="16"/>
  <c r="CI17" i="16"/>
  <c r="CI37" i="16"/>
  <c r="CI57" i="16"/>
  <c r="CI93" i="16"/>
  <c r="CG11" i="16"/>
  <c r="CK21" i="16"/>
  <c r="CC33" i="16"/>
  <c r="CG43" i="16"/>
  <c r="CK53" i="16"/>
  <c r="CC65" i="16"/>
  <c r="CK81" i="16"/>
  <c r="CC93" i="16"/>
  <c r="CG103" i="16"/>
  <c r="CK111" i="16"/>
  <c r="AF621" i="22"/>
  <c r="AE621" i="22"/>
  <c r="AE620" i="22"/>
  <c r="AF620" i="22"/>
  <c r="AF623" i="22"/>
  <c r="AE623" i="22"/>
  <c r="AE622" i="22"/>
  <c r="AF622" i="22"/>
  <c r="AF627" i="22"/>
  <c r="AE626" i="22"/>
  <c r="AF626" i="22"/>
  <c r="AE627" i="22"/>
  <c r="AF625" i="22"/>
  <c r="AE624" i="22"/>
  <c r="AF624" i="22"/>
  <c r="AE625" i="22"/>
  <c r="AE10" i="22"/>
  <c r="AE11" i="22"/>
  <c r="AF611" i="22"/>
  <c r="AE610" i="22"/>
  <c r="AF610" i="22"/>
  <c r="AE611" i="22"/>
  <c r="AF607" i="22"/>
  <c r="AE606" i="22"/>
  <c r="AF606" i="22"/>
  <c r="AE607" i="22"/>
  <c r="AF609" i="22"/>
  <c r="AE608" i="22"/>
  <c r="AF608" i="22"/>
  <c r="AE609" i="22"/>
  <c r="AF617" i="22"/>
  <c r="AE616" i="22"/>
  <c r="AF616" i="22"/>
  <c r="AE617" i="22"/>
  <c r="AF613" i="22"/>
  <c r="AE612" i="22"/>
  <c r="AF612" i="22"/>
  <c r="AE613" i="22"/>
  <c r="AF619" i="22"/>
  <c r="AE618" i="22"/>
  <c r="AF618" i="22"/>
  <c r="AE619" i="22"/>
  <c r="AF615" i="22"/>
  <c r="AE614" i="22"/>
  <c r="AF614" i="22"/>
  <c r="AE615" i="22"/>
  <c r="AE8" i="22"/>
  <c r="AE9" i="22"/>
  <c r="DP6" i="16"/>
  <c r="DS115" i="16" s="1"/>
  <c r="O4" i="28"/>
  <c r="N5" i="28"/>
  <c r="CC7" i="16"/>
  <c r="CI7" i="16"/>
  <c r="CE7" i="16"/>
  <c r="CD7" i="16"/>
  <c r="CK7" i="16"/>
  <c r="CA7" i="16"/>
  <c r="CF7" i="16"/>
  <c r="CG7" i="16"/>
  <c r="CH7" i="16"/>
  <c r="CL7" i="16"/>
  <c r="CB7" i="16"/>
  <c r="CJ7" i="16"/>
  <c r="CN6" i="16"/>
  <c r="CU115" i="16" s="1"/>
  <c r="DB6" i="16"/>
  <c r="DE115" i="16" s="1"/>
  <c r="I10" i="22" l="1"/>
  <c r="AF8" i="22"/>
  <c r="X306" i="17"/>
  <c r="X305" i="17"/>
  <c r="X304" i="17"/>
  <c r="X274" i="17"/>
  <c r="X157" i="17"/>
  <c r="X102" i="17"/>
  <c r="X254" i="17"/>
  <c r="X21" i="17"/>
  <c r="CA20" i="25" s="1"/>
  <c r="X210" i="17"/>
  <c r="X83" i="17"/>
  <c r="X197" i="17"/>
  <c r="X148" i="17"/>
  <c r="X125" i="17"/>
  <c r="X252" i="17"/>
  <c r="X30" i="17"/>
  <c r="CA29" i="25" s="1"/>
  <c r="X93" i="17"/>
  <c r="X220" i="17"/>
  <c r="X116" i="17"/>
  <c r="X263" i="17"/>
  <c r="X61" i="17"/>
  <c r="X166" i="17"/>
  <c r="X78" i="17"/>
  <c r="X179" i="17"/>
  <c r="X56" i="17"/>
  <c r="X146" i="17"/>
  <c r="X94" i="17"/>
  <c r="X167" i="17"/>
  <c r="X31" i="17"/>
  <c r="X134" i="17"/>
  <c r="X15" i="17"/>
  <c r="CA14" i="25" s="1"/>
  <c r="X202" i="17"/>
  <c r="X135" i="17"/>
  <c r="X262" i="17"/>
  <c r="X92" i="17"/>
  <c r="X74" i="17"/>
  <c r="X62" i="17"/>
  <c r="X261" i="17"/>
  <c r="X54" i="17"/>
  <c r="X206" i="17"/>
  <c r="X77" i="17"/>
  <c r="X196" i="17"/>
  <c r="X59" i="17"/>
  <c r="X55" i="17"/>
  <c r="CA54" i="25" s="1"/>
  <c r="X90" i="17"/>
  <c r="X297" i="17"/>
  <c r="X106" i="17"/>
  <c r="X147" i="17"/>
  <c r="X230" i="17"/>
  <c r="X124" i="17"/>
  <c r="X158" i="17"/>
  <c r="X29" i="17"/>
  <c r="X14" i="17"/>
  <c r="X215" i="17"/>
  <c r="X115" i="17"/>
  <c r="X20" i="17"/>
  <c r="X188" i="17"/>
  <c r="X60" i="17"/>
  <c r="X295" i="17"/>
  <c r="X154" i="17"/>
  <c r="X271" i="17"/>
  <c r="X69" i="17"/>
  <c r="X221" i="17"/>
  <c r="X103" i="17"/>
  <c r="X294" i="17"/>
  <c r="X178" i="17"/>
  <c r="X231" i="17"/>
  <c r="X132" i="17"/>
  <c r="X239" i="17"/>
  <c r="X268" i="17"/>
  <c r="X16" i="17"/>
  <c r="X39" i="17"/>
  <c r="CA38" i="25" s="1"/>
  <c r="X247" i="17"/>
  <c r="X71" i="17"/>
  <c r="X284" i="17"/>
  <c r="X198" i="17"/>
  <c r="X114" i="17"/>
  <c r="X44" i="17"/>
  <c r="X133" i="17"/>
  <c r="X164" i="17"/>
  <c r="X53" i="17"/>
  <c r="X253" i="17"/>
  <c r="X301" i="17"/>
  <c r="X46" i="17"/>
  <c r="X82" i="17"/>
  <c r="X266" i="17"/>
  <c r="X189" i="17"/>
  <c r="X282" i="17"/>
  <c r="X122" i="17"/>
  <c r="X286" i="17"/>
  <c r="X143" i="17"/>
  <c r="X163" i="17"/>
  <c r="X86" i="17"/>
  <c r="X45" i="17"/>
  <c r="X242" i="17"/>
  <c r="X156" i="17"/>
  <c r="X70" i="17"/>
  <c r="X212" i="17"/>
  <c r="X293" i="17"/>
  <c r="X228" i="17"/>
  <c r="X110" i="17"/>
  <c r="X138" i="17"/>
  <c r="X111" i="17"/>
  <c r="X131" i="17"/>
  <c r="X12" i="17"/>
  <c r="CA11" i="25" s="1"/>
  <c r="X165" i="17"/>
  <c r="X174" i="17"/>
  <c r="CA62" i="25"/>
  <c r="X275" i="17"/>
  <c r="X218" i="17"/>
  <c r="X276" i="17"/>
  <c r="X101" i="17"/>
  <c r="X186" i="17"/>
  <c r="X100" i="17"/>
  <c r="X28" i="17"/>
  <c r="X32" i="17"/>
  <c r="X175" i="17"/>
  <c r="X260" i="17"/>
  <c r="X173" i="17"/>
  <c r="X13" i="17"/>
  <c r="CA12" i="25" s="1"/>
  <c r="X140" i="17"/>
  <c r="X68" i="17"/>
  <c r="X244" i="17"/>
  <c r="X211" i="17"/>
  <c r="X79" i="17"/>
  <c r="X291" i="17"/>
  <c r="X119" i="17"/>
  <c r="X199" i="17"/>
  <c r="X299" i="17"/>
  <c r="X229" i="17"/>
  <c r="X250" i="17"/>
  <c r="X142" i="17"/>
  <c r="X190" i="17"/>
  <c r="X303" i="17"/>
  <c r="X259" i="17"/>
  <c r="X87" i="17"/>
  <c r="X155" i="17"/>
  <c r="X181" i="17"/>
  <c r="X207" i="17"/>
  <c r="X292" i="17"/>
  <c r="X205" i="17"/>
  <c r="X52" i="17"/>
  <c r="CA51" i="25" s="1"/>
  <c r="X226" i="17"/>
  <c r="X279" i="17"/>
  <c r="X195" i="17"/>
  <c r="X109" i="17"/>
  <c r="X38" i="17"/>
  <c r="X283" i="17"/>
  <c r="X214" i="17"/>
  <c r="X267" i="17"/>
  <c r="X269" i="17"/>
  <c r="X183" i="17"/>
  <c r="X99" i="17"/>
  <c r="X24" i="17"/>
  <c r="X187" i="17"/>
  <c r="X162" i="17"/>
  <c r="X213" i="17"/>
  <c r="X127" i="17"/>
  <c r="X238" i="17"/>
  <c r="X237" i="17"/>
  <c r="X151" i="17"/>
  <c r="X67" i="17"/>
  <c r="X222" i="17"/>
  <c r="X40" i="17"/>
  <c r="CA39" i="25" s="1"/>
  <c r="X76" i="17"/>
  <c r="X57" i="17"/>
  <c r="CA59" i="25" s="1"/>
  <c r="X227" i="17"/>
  <c r="X141" i="17"/>
  <c r="X84" i="17"/>
  <c r="X290" i="17"/>
  <c r="X23" i="17"/>
  <c r="X22" i="17"/>
  <c r="X281" i="17"/>
  <c r="X95" i="17"/>
  <c r="X285" i="17"/>
  <c r="X123" i="17"/>
  <c r="X258" i="17"/>
  <c r="X130" i="17"/>
  <c r="X298" i="17"/>
  <c r="X171" i="17"/>
  <c r="X51" i="17"/>
  <c r="CA50" i="25" s="1"/>
  <c r="X243" i="17"/>
  <c r="X91" i="17"/>
  <c r="X246" i="17"/>
  <c r="X98" i="17"/>
  <c r="X180" i="17"/>
  <c r="X159" i="17"/>
  <c r="X27" i="17"/>
  <c r="X170" i="17"/>
  <c r="X251" i="17"/>
  <c r="X270" i="17"/>
  <c r="X182" i="17"/>
  <c r="X255" i="17"/>
  <c r="X85" i="17"/>
  <c r="X217" i="17"/>
  <c r="X126" i="17"/>
  <c r="X219" i="17"/>
  <c r="X300" i="17"/>
  <c r="X172" i="17"/>
  <c r="X58" i="17"/>
  <c r="X245" i="17"/>
  <c r="X75" i="17"/>
  <c r="X129" i="17"/>
  <c r="X153" i="17"/>
  <c r="X89" i="17"/>
  <c r="X42" i="17"/>
  <c r="X257" i="17"/>
  <c r="X280" i="17"/>
  <c r="X233" i="17"/>
  <c r="X176" i="17"/>
  <c r="X185" i="17"/>
  <c r="X302" i="17"/>
  <c r="X236" i="17"/>
  <c r="X150" i="17"/>
  <c r="X66" i="17"/>
  <c r="X234" i="17"/>
  <c r="X235" i="17"/>
  <c r="X149" i="17"/>
  <c r="X63" i="17"/>
  <c r="X43" i="17"/>
  <c r="CA42" i="25" s="1"/>
  <c r="X273" i="17"/>
  <c r="X209" i="17"/>
  <c r="X105" i="17"/>
  <c r="X256" i="17"/>
  <c r="X223" i="17"/>
  <c r="X139" i="17"/>
  <c r="X35" i="17"/>
  <c r="CA34" i="25" s="1"/>
  <c r="X265" i="17"/>
  <c r="X201" i="17"/>
  <c r="X97" i="17"/>
  <c r="X240" i="17"/>
  <c r="X204" i="17"/>
  <c r="X118" i="17"/>
  <c r="X48" i="17"/>
  <c r="X287" i="17"/>
  <c r="X203" i="17"/>
  <c r="X117" i="17"/>
  <c r="X47" i="17"/>
  <c r="X19" i="17"/>
  <c r="X249" i="17"/>
  <c r="X177" i="17"/>
  <c r="X65" i="17"/>
  <c r="X152" i="17"/>
  <c r="X278" i="17"/>
  <c r="X194" i="17"/>
  <c r="X108" i="17"/>
  <c r="X37" i="17"/>
  <c r="X277" i="17"/>
  <c r="X191" i="17"/>
  <c r="X107" i="17"/>
  <c r="X36" i="17"/>
  <c r="CA35" i="25" s="1"/>
  <c r="X11" i="17"/>
  <c r="X241" i="17"/>
  <c r="X169" i="17"/>
  <c r="X64" i="17"/>
  <c r="X8" i="17"/>
  <c r="X289" i="17"/>
  <c r="X225" i="17"/>
  <c r="X137" i="17"/>
  <c r="X26" i="17"/>
  <c r="X18" i="17"/>
  <c r="X192" i="17"/>
  <c r="X17" i="17"/>
  <c r="X193" i="17"/>
  <c r="X121" i="17"/>
  <c r="X50" i="17"/>
  <c r="CA49" i="25" s="1"/>
  <c r="X224" i="17"/>
  <c r="X161" i="17"/>
  <c r="X73" i="17"/>
  <c r="X10" i="17"/>
  <c r="X88" i="17"/>
  <c r="X144" i="17"/>
  <c r="X216" i="17"/>
  <c r="X128" i="17"/>
  <c r="X113" i="17"/>
  <c r="CA65" i="25"/>
  <c r="X288" i="17"/>
  <c r="X208" i="17"/>
  <c r="X120" i="17"/>
  <c r="X49" i="17"/>
  <c r="X112" i="17"/>
  <c r="X41" i="17"/>
  <c r="X272" i="17"/>
  <c r="X184" i="17"/>
  <c r="X96" i="17"/>
  <c r="X33" i="17"/>
  <c r="X145" i="17"/>
  <c r="X81" i="17"/>
  <c r="X34" i="17"/>
  <c r="CA33" i="25" s="1"/>
  <c r="X248" i="17"/>
  <c r="X160" i="17"/>
  <c r="X80" i="17"/>
  <c r="X9" i="17"/>
  <c r="X296" i="17"/>
  <c r="X232" i="17"/>
  <c r="X168" i="17"/>
  <c r="X104" i="17"/>
  <c r="CA56" i="25"/>
  <c r="X264" i="17"/>
  <c r="X200" i="17"/>
  <c r="X136" i="17"/>
  <c r="X72" i="17"/>
  <c r="CA24" i="25"/>
  <c r="CA66" i="25"/>
  <c r="CA75" i="25"/>
  <c r="CA6" i="25"/>
  <c r="S115" i="16"/>
  <c r="S117" i="16"/>
  <c r="DY117" i="16"/>
  <c r="DX117" i="16"/>
  <c r="DS117" i="16"/>
  <c r="DR115" i="16"/>
  <c r="DU115" i="16"/>
  <c r="DT115" i="16"/>
  <c r="CW117" i="16"/>
  <c r="CV117" i="16"/>
  <c r="CQ117" i="16"/>
  <c r="CX115" i="16"/>
  <c r="CS115" i="16"/>
  <c r="CR115" i="16"/>
  <c r="DK117" i="16"/>
  <c r="DJ117" i="16"/>
  <c r="DE117" i="16"/>
  <c r="DL115" i="16"/>
  <c r="DG115" i="16"/>
  <c r="DF115" i="16"/>
  <c r="DU117" i="16"/>
  <c r="DT117" i="16"/>
  <c r="DZ117" i="16"/>
  <c r="DZ115" i="16"/>
  <c r="DQ115" i="16"/>
  <c r="EA115" i="16"/>
  <c r="CS117" i="16"/>
  <c r="CR117" i="16"/>
  <c r="CX117" i="16"/>
  <c r="CT115" i="16"/>
  <c r="CO115" i="16"/>
  <c r="CY115" i="16"/>
  <c r="DG117" i="16"/>
  <c r="DF117" i="16"/>
  <c r="DL117" i="16"/>
  <c r="DH115" i="16"/>
  <c r="DC115" i="16"/>
  <c r="DM115" i="16"/>
  <c r="DQ117" i="16"/>
  <c r="EA117" i="16"/>
  <c r="DV117" i="16"/>
  <c r="DV115" i="16"/>
  <c r="EB115" i="16"/>
  <c r="DW115" i="16"/>
  <c r="CO117" i="16"/>
  <c r="CY117" i="16"/>
  <c r="CT117" i="16"/>
  <c r="CP115" i="16"/>
  <c r="CZ115" i="16"/>
  <c r="DC117" i="16"/>
  <c r="DM117" i="16"/>
  <c r="DH117" i="16"/>
  <c r="DD115" i="16"/>
  <c r="DN115" i="16"/>
  <c r="DI115" i="16"/>
  <c r="CQ116" i="16"/>
  <c r="CU116" i="16"/>
  <c r="CY116" i="16"/>
  <c r="CR116" i="16"/>
  <c r="CV116" i="16"/>
  <c r="CZ116" i="16"/>
  <c r="CP116" i="16"/>
  <c r="CX116" i="16"/>
  <c r="CS116" i="16"/>
  <c r="CT116" i="16"/>
  <c r="CO116" i="16"/>
  <c r="CW116" i="16"/>
  <c r="CP118" i="16"/>
  <c r="CT118" i="16"/>
  <c r="CX118" i="16"/>
  <c r="CQ118" i="16"/>
  <c r="CU118" i="16"/>
  <c r="CY118" i="16"/>
  <c r="CR118" i="16"/>
  <c r="CV118" i="16"/>
  <c r="CZ118" i="16"/>
  <c r="CO118" i="16"/>
  <c r="CS118" i="16"/>
  <c r="CW118" i="16"/>
  <c r="EB117" i="16"/>
  <c r="DW117" i="16"/>
  <c r="DR117" i="16"/>
  <c r="DY115" i="16"/>
  <c r="DX115" i="16"/>
  <c r="CZ117" i="16"/>
  <c r="CU117" i="16"/>
  <c r="CP117" i="16"/>
  <c r="CW115" i="16"/>
  <c r="CV115" i="16"/>
  <c r="CQ115" i="16"/>
  <c r="DN117" i="16"/>
  <c r="DI117" i="16"/>
  <c r="DD117" i="16"/>
  <c r="DK115" i="16"/>
  <c r="DJ115" i="16"/>
  <c r="I626" i="22"/>
  <c r="I610" i="22"/>
  <c r="I632" i="22"/>
  <c r="I612" i="22"/>
  <c r="I606" i="22"/>
  <c r="I622" i="22"/>
  <c r="I614" i="22"/>
  <c r="I620" i="22"/>
  <c r="I630" i="22"/>
  <c r="I618" i="22"/>
  <c r="I624" i="22"/>
  <c r="I616" i="22"/>
  <c r="I608" i="22"/>
  <c r="FV213" i="16"/>
  <c r="FV214" i="16" s="1"/>
  <c r="EF214" i="16" s="1"/>
  <c r="ES213" i="16" s="1"/>
  <c r="I242" i="22"/>
  <c r="FV249" i="16"/>
  <c r="FV250" i="16" s="1"/>
  <c r="EF250" i="16" s="1"/>
  <c r="ES249" i="16" s="1"/>
  <c r="I278" i="22"/>
  <c r="I1" i="17"/>
  <c r="S129" i="16"/>
  <c r="S141" i="16"/>
  <c r="S159" i="16"/>
  <c r="S175" i="16"/>
  <c r="S215" i="16"/>
  <c r="S123" i="16"/>
  <c r="S137" i="16"/>
  <c r="S139" i="16"/>
  <c r="S217" i="16"/>
  <c r="S161" i="16"/>
  <c r="S169" i="16"/>
  <c r="S203" i="16"/>
  <c r="S209" i="16"/>
  <c r="S127" i="16"/>
  <c r="S147" i="16"/>
  <c r="S187" i="16"/>
  <c r="S213" i="16"/>
  <c r="S221" i="16"/>
  <c r="S121" i="16"/>
  <c r="S131" i="16"/>
  <c r="S133" i="16"/>
  <c r="S153" i="16"/>
  <c r="S199" i="16"/>
  <c r="S205" i="16"/>
  <c r="S119" i="16"/>
  <c r="S135" i="16"/>
  <c r="S149" i="16"/>
  <c r="S157" i="16"/>
  <c r="S167" i="16"/>
  <c r="S181" i="16"/>
  <c r="S189" i="16"/>
  <c r="S193" i="16"/>
  <c r="S211" i="16"/>
  <c r="S155" i="16"/>
  <c r="S173" i="16"/>
  <c r="S179" i="16"/>
  <c r="S183" i="16"/>
  <c r="S207" i="16"/>
  <c r="S125" i="16"/>
  <c r="S143" i="16"/>
  <c r="S145" i="16"/>
  <c r="S151" i="16"/>
  <c r="S163" i="16"/>
  <c r="S165" i="16"/>
  <c r="S171" i="16"/>
  <c r="S177" i="16"/>
  <c r="S185" i="16"/>
  <c r="S191" i="16"/>
  <c r="S195" i="16"/>
  <c r="S197" i="16"/>
  <c r="S201" i="16"/>
  <c r="S219" i="16"/>
  <c r="S229" i="16"/>
  <c r="S253" i="16"/>
  <c r="S255" i="16"/>
  <c r="S283" i="16"/>
  <c r="S295" i="16"/>
  <c r="S323" i="16"/>
  <c r="S233" i="16"/>
  <c r="S265" i="16"/>
  <c r="S269" i="16"/>
  <c r="S277" i="16"/>
  <c r="S287" i="16"/>
  <c r="S231" i="16"/>
  <c r="S235" i="16"/>
  <c r="S237" i="16"/>
  <c r="S243" i="16"/>
  <c r="S247" i="16"/>
  <c r="S285" i="16"/>
  <c r="S291" i="16"/>
  <c r="S297" i="16"/>
  <c r="S303" i="16"/>
  <c r="S307" i="16"/>
  <c r="S261" i="16"/>
  <c r="S281" i="16"/>
  <c r="S227" i="16"/>
  <c r="S251" i="16"/>
  <c r="S263" i="16"/>
  <c r="S267" i="16"/>
  <c r="S279" i="16"/>
  <c r="S245" i="16"/>
  <c r="S249" i="16"/>
  <c r="S259" i="16"/>
  <c r="S305" i="16"/>
  <c r="S309" i="16"/>
  <c r="S311" i="16"/>
  <c r="S223" i="16"/>
  <c r="S241" i="16"/>
  <c r="S257" i="16"/>
  <c r="S273" i="16"/>
  <c r="S275" i="16"/>
  <c r="S293" i="16"/>
  <c r="S299" i="16"/>
  <c r="S301" i="16"/>
  <c r="S313" i="16"/>
  <c r="S321" i="16"/>
  <c r="S225" i="16"/>
  <c r="S239" i="16"/>
  <c r="S271" i="16"/>
  <c r="S289" i="16"/>
  <c r="S315" i="16"/>
  <c r="S317" i="16"/>
  <c r="S319" i="16"/>
  <c r="S335" i="16"/>
  <c r="S349" i="16"/>
  <c r="S351" i="16"/>
  <c r="S365" i="16"/>
  <c r="S371" i="16"/>
  <c r="S359" i="16"/>
  <c r="S363" i="16"/>
  <c r="S373" i="16"/>
  <c r="S381" i="16"/>
  <c r="S397" i="16"/>
  <c r="S367" i="16"/>
  <c r="S369" i="16"/>
  <c r="S407" i="16"/>
  <c r="S423" i="16"/>
  <c r="S325" i="16"/>
  <c r="S329" i="16"/>
  <c r="S333" i="16"/>
  <c r="S337" i="16"/>
  <c r="S339" i="16"/>
  <c r="S353" i="16"/>
  <c r="S385" i="16"/>
  <c r="S403" i="16"/>
  <c r="S405" i="16"/>
  <c r="S419" i="16"/>
  <c r="S425" i="16"/>
  <c r="S327" i="16"/>
  <c r="S375" i="16"/>
  <c r="S379" i="16"/>
  <c r="S389" i="16"/>
  <c r="S395" i="16"/>
  <c r="S399" i="16"/>
  <c r="S341" i="16"/>
  <c r="S355" i="16"/>
  <c r="S377" i="16"/>
  <c r="S383" i="16"/>
  <c r="S387" i="16"/>
  <c r="S393" i="16"/>
  <c r="S409" i="16"/>
  <c r="S411" i="16"/>
  <c r="S417" i="16"/>
  <c r="S331" i="16"/>
  <c r="S357" i="16"/>
  <c r="S361" i="16"/>
  <c r="S391" i="16"/>
  <c r="S421" i="16"/>
  <c r="S343" i="16"/>
  <c r="S347" i="16"/>
  <c r="S345" i="16"/>
  <c r="S401" i="16"/>
  <c r="S413" i="16"/>
  <c r="S415" i="16"/>
  <c r="S453" i="16"/>
  <c r="S481" i="16"/>
  <c r="S497" i="16"/>
  <c r="S507" i="16"/>
  <c r="S429" i="16"/>
  <c r="S479" i="16"/>
  <c r="S483" i="16"/>
  <c r="S499" i="16"/>
  <c r="S501" i="16"/>
  <c r="S505" i="16"/>
  <c r="S519" i="16"/>
  <c r="S431" i="16"/>
  <c r="S437" i="16"/>
  <c r="S445" i="16"/>
  <c r="S451" i="16"/>
  <c r="S457" i="16"/>
  <c r="S471" i="16"/>
  <c r="S473" i="16"/>
  <c r="S511" i="16"/>
  <c r="S513" i="16"/>
  <c r="S521" i="16"/>
  <c r="S529" i="16"/>
  <c r="S435" i="16"/>
  <c r="S455" i="16"/>
  <c r="S485" i="16"/>
  <c r="S487" i="16"/>
  <c r="S489" i="16"/>
  <c r="S495" i="16"/>
  <c r="S515" i="16"/>
  <c r="S533" i="16"/>
  <c r="S433" i="16"/>
  <c r="S441" i="16"/>
  <c r="S447" i="16"/>
  <c r="S463" i="16"/>
  <c r="S467" i="16"/>
  <c r="S475" i="16"/>
  <c r="S491" i="16"/>
  <c r="S509" i="16"/>
  <c r="S517" i="16"/>
  <c r="S449" i="16"/>
  <c r="S477" i="16"/>
  <c r="S503" i="16"/>
  <c r="S461" i="16"/>
  <c r="S465" i="16"/>
  <c r="S493" i="16"/>
  <c r="S527" i="16"/>
  <c r="S427" i="16"/>
  <c r="S439" i="16"/>
  <c r="S443" i="16"/>
  <c r="S459" i="16"/>
  <c r="S469" i="16"/>
  <c r="S523" i="16"/>
  <c r="S525" i="16"/>
  <c r="S531" i="16"/>
  <c r="S535" i="16"/>
  <c r="S537" i="16"/>
  <c r="S541" i="16"/>
  <c r="S593" i="16"/>
  <c r="S601" i="16"/>
  <c r="S603" i="16"/>
  <c r="S549" i="16"/>
  <c r="S545" i="16"/>
  <c r="S565" i="16"/>
  <c r="S569" i="16"/>
  <c r="S605" i="16"/>
  <c r="S543" i="16"/>
  <c r="S559" i="16"/>
  <c r="S577" i="16"/>
  <c r="S599" i="16"/>
  <c r="S555" i="16"/>
  <c r="S567" i="16"/>
  <c r="S571" i="16"/>
  <c r="S581" i="16"/>
  <c r="S585" i="16"/>
  <c r="S553" i="16"/>
  <c r="S575" i="16"/>
  <c r="S587" i="16"/>
  <c r="S591" i="16"/>
  <c r="S595" i="16"/>
  <c r="S597" i="16"/>
  <c r="S539" i="16"/>
  <c r="S557" i="16"/>
  <c r="S579" i="16"/>
  <c r="S583" i="16"/>
  <c r="S547" i="16"/>
  <c r="S551" i="16"/>
  <c r="S561" i="16"/>
  <c r="S563" i="16"/>
  <c r="S573" i="16"/>
  <c r="S589" i="16"/>
  <c r="S9" i="16"/>
  <c r="S7" i="16"/>
  <c r="FV599" i="16"/>
  <c r="FV600" i="16" s="1"/>
  <c r="EF600" i="16" s="1"/>
  <c r="ES599" i="16" s="1"/>
  <c r="I628" i="22"/>
  <c r="DK119" i="16"/>
  <c r="DJ119" i="16"/>
  <c r="DF119" i="16"/>
  <c r="DN121" i="16"/>
  <c r="DE121" i="16"/>
  <c r="DH121" i="16"/>
  <c r="DM123" i="16"/>
  <c r="DN123" i="16"/>
  <c r="DH123" i="16"/>
  <c r="DM125" i="16"/>
  <c r="DN125" i="16"/>
  <c r="DH125" i="16"/>
  <c r="DM127" i="16"/>
  <c r="DG127" i="16"/>
  <c r="DK127" i="16"/>
  <c r="DK129" i="16"/>
  <c r="DE129" i="16"/>
  <c r="DI129" i="16"/>
  <c r="DM131" i="16"/>
  <c r="DC131" i="16"/>
  <c r="DK131" i="16"/>
  <c r="DM133" i="16"/>
  <c r="DC133" i="16"/>
  <c r="DK133" i="16"/>
  <c r="DM135" i="16"/>
  <c r="DC135" i="16"/>
  <c r="DG135" i="16"/>
  <c r="DM137" i="16"/>
  <c r="DN137" i="16"/>
  <c r="DL137" i="16"/>
  <c r="DM139" i="16"/>
  <c r="DC139" i="16"/>
  <c r="DG139" i="16"/>
  <c r="DL141" i="16"/>
  <c r="DC141" i="16"/>
  <c r="DN141" i="16"/>
  <c r="DK143" i="16"/>
  <c r="DL143" i="16"/>
  <c r="DJ143" i="16"/>
  <c r="DL145" i="16"/>
  <c r="DF145" i="16"/>
  <c r="DG145" i="16"/>
  <c r="DK147" i="16"/>
  <c r="DE147" i="16"/>
  <c r="DN147" i="16"/>
  <c r="DK149" i="16"/>
  <c r="DH149" i="16"/>
  <c r="DF149" i="16"/>
  <c r="DN151" i="16"/>
  <c r="DK151" i="16"/>
  <c r="DE151" i="16"/>
  <c r="DM153" i="16"/>
  <c r="DN153" i="16"/>
  <c r="DD153" i="16"/>
  <c r="DN155" i="16"/>
  <c r="DK155" i="16"/>
  <c r="DE155" i="16"/>
  <c r="DK157" i="16"/>
  <c r="DL157" i="16"/>
  <c r="DF157" i="16"/>
  <c r="DK159" i="16"/>
  <c r="DH159" i="16"/>
  <c r="DJ159" i="16"/>
  <c r="DM161" i="16"/>
  <c r="DN161" i="16"/>
  <c r="DH161" i="16"/>
  <c r="DN163" i="16"/>
  <c r="DD163" i="16"/>
  <c r="DI163" i="16"/>
  <c r="DM165" i="16"/>
  <c r="DJ165" i="16"/>
  <c r="DD165" i="16"/>
  <c r="DM167" i="16"/>
  <c r="DN167" i="16"/>
  <c r="DH167" i="16"/>
  <c r="DL169" i="16"/>
  <c r="DM169" i="16"/>
  <c r="DC169" i="16"/>
  <c r="DN171" i="16"/>
  <c r="DG171" i="16"/>
  <c r="DI171" i="16"/>
  <c r="DN173" i="16"/>
  <c r="DM173" i="16"/>
  <c r="DH173" i="16"/>
  <c r="DK175" i="16"/>
  <c r="DL175" i="16"/>
  <c r="DJ175" i="16"/>
  <c r="DN177" i="16"/>
  <c r="DK177" i="16"/>
  <c r="DI177" i="16"/>
  <c r="DN179" i="16"/>
  <c r="DK179" i="16"/>
  <c r="DE179" i="16"/>
  <c r="DM181" i="16"/>
  <c r="DD181" i="16"/>
  <c r="DK181" i="16"/>
  <c r="DK183" i="16"/>
  <c r="DL183" i="16"/>
  <c r="DJ183" i="16"/>
  <c r="DL185" i="16"/>
  <c r="DM185" i="16"/>
  <c r="DF185" i="16"/>
  <c r="DK187" i="16"/>
  <c r="DL187" i="16"/>
  <c r="DM187" i="16"/>
  <c r="DN189" i="16"/>
  <c r="DG189" i="16"/>
  <c r="DL189" i="16"/>
  <c r="DN191" i="16"/>
  <c r="DD191" i="16"/>
  <c r="DH191" i="16"/>
  <c r="DN193" i="16"/>
  <c r="DD193" i="16"/>
  <c r="DI193" i="16"/>
  <c r="DL195" i="16"/>
  <c r="DM195" i="16"/>
  <c r="DG195" i="16"/>
  <c r="DL197" i="16"/>
  <c r="DI197" i="16"/>
  <c r="DG197" i="16"/>
  <c r="DM199" i="16"/>
  <c r="DC199" i="16"/>
  <c r="DL199" i="16"/>
  <c r="DM201" i="16"/>
  <c r="DJ201" i="16"/>
  <c r="DK201" i="16"/>
  <c r="DK203" i="16"/>
  <c r="DJ203" i="16"/>
  <c r="DM203" i="16"/>
  <c r="DM205" i="16"/>
  <c r="DC205" i="16"/>
  <c r="DL205" i="16"/>
  <c r="DN207" i="16"/>
  <c r="DK207" i="16"/>
  <c r="DE207" i="16"/>
  <c r="DN209" i="16"/>
  <c r="DD209" i="16"/>
  <c r="DD119" i="16"/>
  <c r="DE119" i="16"/>
  <c r="DN119" i="16"/>
  <c r="DC121" i="16"/>
  <c r="DI121" i="16"/>
  <c r="DL121" i="16"/>
  <c r="DL123" i="16"/>
  <c r="DC123" i="16"/>
  <c r="DG123" i="16"/>
  <c r="DL125" i="16"/>
  <c r="DC125" i="16"/>
  <c r="DG125" i="16"/>
  <c r="DF127" i="16"/>
  <c r="DD127" i="16"/>
  <c r="DH127" i="16"/>
  <c r="DD129" i="16"/>
  <c r="DM129" i="16"/>
  <c r="DN129" i="16"/>
  <c r="DF131" i="16"/>
  <c r="DG131" i="16"/>
  <c r="DD131" i="16"/>
  <c r="DF133" i="16"/>
  <c r="DG133" i="16"/>
  <c r="DL133" i="16"/>
  <c r="DF135" i="16"/>
  <c r="DK135" i="16"/>
  <c r="DH135" i="16"/>
  <c r="DD137" i="16"/>
  <c r="DC137" i="16"/>
  <c r="DK137" i="16"/>
  <c r="DF139" i="16"/>
  <c r="DK139" i="16"/>
  <c r="DL139" i="16"/>
  <c r="DE141" i="16"/>
  <c r="DK141" i="16"/>
  <c r="DG141" i="16"/>
  <c r="DM143" i="16"/>
  <c r="DE143" i="16"/>
  <c r="DN143" i="16"/>
  <c r="DE145" i="16"/>
  <c r="DJ145" i="16"/>
  <c r="DK145" i="16"/>
  <c r="DD147" i="16"/>
  <c r="DM147" i="16"/>
  <c r="DI147" i="16"/>
  <c r="DD149" i="16"/>
  <c r="DL149" i="16"/>
  <c r="DN149" i="16"/>
  <c r="DI151" i="16"/>
  <c r="DD151" i="16"/>
  <c r="DM151" i="16"/>
  <c r="DH153" i="16"/>
  <c r="DC153" i="16"/>
  <c r="DL153" i="16"/>
  <c r="DI155" i="16"/>
  <c r="DD155" i="16"/>
  <c r="DM155" i="16"/>
  <c r="DN157" i="16"/>
  <c r="DE157" i="16"/>
  <c r="DJ157" i="16"/>
  <c r="DI159" i="16"/>
  <c r="DL159" i="16"/>
  <c r="DN159" i="16"/>
  <c r="DC161" i="16"/>
  <c r="DG161" i="16"/>
  <c r="DL161" i="16"/>
  <c r="DC163" i="16"/>
  <c r="DH163" i="16"/>
  <c r="DM163" i="16"/>
  <c r="DG165" i="16"/>
  <c r="DN165" i="16"/>
  <c r="DL165" i="16"/>
  <c r="DG167" i="16"/>
  <c r="DC167" i="16"/>
  <c r="DL167" i="16"/>
  <c r="DG169" i="16"/>
  <c r="DF169" i="16"/>
  <c r="DK169" i="16"/>
  <c r="DH171" i="16"/>
  <c r="DK171" i="16"/>
  <c r="DM171" i="16"/>
  <c r="DD173" i="16"/>
  <c r="DC173" i="16"/>
  <c r="DI173" i="16"/>
  <c r="DI175" i="16"/>
  <c r="DE175" i="16"/>
  <c r="DN175" i="16"/>
  <c r="DH177" i="16"/>
  <c r="DD177" i="16"/>
  <c r="DM177" i="16"/>
  <c r="DM179" i="16"/>
  <c r="DD179" i="16"/>
  <c r="DI179" i="16"/>
  <c r="DF181" i="16"/>
  <c r="DL181" i="16"/>
  <c r="DH181" i="16"/>
  <c r="DM183" i="16"/>
  <c r="DE183" i="16"/>
  <c r="DN183" i="16"/>
  <c r="DG185" i="16"/>
  <c r="DN185" i="16"/>
  <c r="DJ185" i="16"/>
  <c r="DJ187" i="16"/>
  <c r="DF187" i="16"/>
  <c r="DN187" i="16"/>
  <c r="DK189" i="16"/>
  <c r="DM189" i="16"/>
  <c r="DI189" i="16"/>
  <c r="DC191" i="16"/>
  <c r="DE191" i="16"/>
  <c r="DL191" i="16"/>
  <c r="DC193" i="16"/>
  <c r="DH193" i="16"/>
  <c r="DM193" i="16"/>
  <c r="DF195" i="16"/>
  <c r="DJ195" i="16"/>
  <c r="DK195" i="16"/>
  <c r="DF197" i="16"/>
  <c r="DM197" i="16"/>
  <c r="DK197" i="16"/>
  <c r="DF199" i="16"/>
  <c r="DG199" i="16"/>
  <c r="DH199" i="16"/>
  <c r="DD201" i="16"/>
  <c r="DN201" i="16"/>
  <c r="DH201" i="16"/>
  <c r="DD203" i="16"/>
  <c r="DN203" i="16"/>
  <c r="DF203" i="16"/>
  <c r="DF205" i="16"/>
  <c r="DG205" i="16"/>
  <c r="DD205" i="16"/>
  <c r="DI207" i="16"/>
  <c r="DD207" i="16"/>
  <c r="DM207" i="16"/>
  <c r="DC209" i="16"/>
  <c r="DH209" i="16"/>
  <c r="DE209" i="16"/>
  <c r="DE211" i="16"/>
  <c r="DN211" i="16"/>
  <c r="DM211" i="16"/>
  <c r="DI213" i="16"/>
  <c r="DC213" i="16"/>
  <c r="DM213" i="16"/>
  <c r="DD215" i="16"/>
  <c r="DN215" i="16"/>
  <c r="DJ215" i="16"/>
  <c r="DJ217" i="16"/>
  <c r="DM217" i="16"/>
  <c r="DK217" i="16"/>
  <c r="DE219" i="16"/>
  <c r="DN219" i="16"/>
  <c r="DF219" i="16"/>
  <c r="DD221" i="16"/>
  <c r="DI221" i="16"/>
  <c r="DF221" i="16"/>
  <c r="DF223" i="16"/>
  <c r="DM223" i="16"/>
  <c r="DG223" i="16"/>
  <c r="DE225" i="16"/>
  <c r="DL225" i="16"/>
  <c r="DN225" i="16"/>
  <c r="DE227" i="16"/>
  <c r="DF227" i="16"/>
  <c r="DK227" i="16"/>
  <c r="DE229" i="16"/>
  <c r="DK229" i="16"/>
  <c r="DC119" i="16"/>
  <c r="DH119" i="16"/>
  <c r="DI119" i="16"/>
  <c r="DF121" i="16"/>
  <c r="DG121" i="16"/>
  <c r="DM121" i="16"/>
  <c r="DE123" i="16"/>
  <c r="DF123" i="16"/>
  <c r="DK123" i="16"/>
  <c r="DE125" i="16"/>
  <c r="DF125" i="16"/>
  <c r="DK125" i="16"/>
  <c r="DE127" i="16"/>
  <c r="DJ127" i="16"/>
  <c r="DL127" i="16"/>
  <c r="DC129" i="16"/>
  <c r="DH129" i="16"/>
  <c r="DF129" i="16"/>
  <c r="DE131" i="16"/>
  <c r="DJ131" i="16"/>
  <c r="DH131" i="16"/>
  <c r="DE133" i="16"/>
  <c r="DJ133" i="16"/>
  <c r="DD133" i="16"/>
  <c r="DE135" i="16"/>
  <c r="DJ135" i="16"/>
  <c r="DD135" i="16"/>
  <c r="DE137" i="16"/>
  <c r="DF137" i="16"/>
  <c r="DG137" i="16"/>
  <c r="DE139" i="16"/>
  <c r="DJ139" i="16"/>
  <c r="DD139" i="16"/>
  <c r="DD141" i="16"/>
  <c r="DI141" i="16"/>
  <c r="DF141" i="16"/>
  <c r="DC143" i="16"/>
  <c r="DD143" i="16"/>
  <c r="DI143" i="16"/>
  <c r="DD145" i="16"/>
  <c r="DI145" i="16"/>
  <c r="DN145" i="16"/>
  <c r="DC147" i="16"/>
  <c r="DH147" i="16"/>
  <c r="DJ147" i="16"/>
  <c r="DC149" i="16"/>
  <c r="DM149" i="16"/>
  <c r="DE149" i="16"/>
  <c r="DF151" i="16"/>
  <c r="DC151" i="16"/>
  <c r="DH151" i="16"/>
  <c r="DE153" i="16"/>
  <c r="DF153" i="16"/>
  <c r="DG153" i="16"/>
  <c r="DF155" i="16"/>
  <c r="DC155" i="16"/>
  <c r="DH155" i="16"/>
  <c r="DC157" i="16"/>
  <c r="DD157" i="16"/>
  <c r="DI157" i="16"/>
  <c r="DC159" i="16"/>
  <c r="DF159" i="16"/>
  <c r="DE159" i="16"/>
  <c r="DE161" i="16"/>
  <c r="DF161" i="16"/>
  <c r="DK161" i="16"/>
  <c r="DF163" i="16"/>
  <c r="DG163" i="16"/>
  <c r="DL163" i="16"/>
  <c r="DE165" i="16"/>
  <c r="DH165" i="16"/>
  <c r="DC165" i="16"/>
  <c r="DE167" i="16"/>
  <c r="DF167" i="16"/>
  <c r="DK167" i="16"/>
  <c r="DD169" i="16"/>
  <c r="DE169" i="16"/>
  <c r="DJ169" i="16"/>
  <c r="DF171" i="16"/>
  <c r="DE171" i="16"/>
  <c r="DD171" i="16"/>
  <c r="DF173" i="16"/>
  <c r="DL173" i="16"/>
  <c r="DG173" i="16"/>
  <c r="DC175" i="16"/>
  <c r="DD175" i="16"/>
  <c r="DM175" i="16"/>
  <c r="DF177" i="16"/>
  <c r="DC177" i="16"/>
  <c r="DL177" i="16"/>
  <c r="DF179" i="16"/>
  <c r="DC179" i="16"/>
  <c r="DH179" i="16"/>
  <c r="DE181" i="16"/>
  <c r="DN181" i="16"/>
  <c r="DJ181" i="16"/>
  <c r="DC183" i="16"/>
  <c r="DD183" i="16"/>
  <c r="DI183" i="16"/>
  <c r="DD185" i="16"/>
  <c r="DE185" i="16"/>
  <c r="DC185" i="16"/>
  <c r="DC187" i="16"/>
  <c r="DD187" i="16"/>
  <c r="DE187" i="16"/>
  <c r="DF189" i="16"/>
  <c r="DE189" i="16"/>
  <c r="DD189" i="16"/>
  <c r="DF191" i="16"/>
  <c r="DG191" i="16"/>
  <c r="DI191" i="16"/>
  <c r="DF193" i="16"/>
  <c r="DG193" i="16"/>
  <c r="DL193" i="16"/>
  <c r="DD195" i="16"/>
  <c r="DE195" i="16"/>
  <c r="DN195" i="16"/>
  <c r="DD197" i="16"/>
  <c r="DN197" i="16"/>
  <c r="DJ197" i="16"/>
  <c r="DE199" i="16"/>
  <c r="DJ199" i="16"/>
  <c r="DK199" i="16"/>
  <c r="DE201" i="16"/>
  <c r="DL201" i="16"/>
  <c r="DC201" i="16"/>
  <c r="DC203" i="16"/>
  <c r="DH203" i="16"/>
  <c r="DE203" i="16"/>
  <c r="DE205" i="16"/>
  <c r="DJ205" i="16"/>
  <c r="DK205" i="16"/>
  <c r="DF207" i="16"/>
  <c r="DC207" i="16"/>
  <c r="DH207" i="16"/>
  <c r="DF209" i="16"/>
  <c r="DG209" i="16"/>
  <c r="DL209" i="16"/>
  <c r="DG119" i="16"/>
  <c r="DL119" i="16"/>
  <c r="DM119" i="16"/>
  <c r="DJ121" i="16"/>
  <c r="DK121" i="16"/>
  <c r="DD121" i="16"/>
  <c r="DI123" i="16"/>
  <c r="DJ123" i="16"/>
  <c r="DD123" i="16"/>
  <c r="DI125" i="16"/>
  <c r="DJ125" i="16"/>
  <c r="DD125" i="16"/>
  <c r="DI127" i="16"/>
  <c r="DN127" i="16"/>
  <c r="DC127" i="16"/>
  <c r="DG129" i="16"/>
  <c r="DL129" i="16"/>
  <c r="DJ129" i="16"/>
  <c r="DI131" i="16"/>
  <c r="DN131" i="16"/>
  <c r="DL131" i="16"/>
  <c r="DI133" i="16"/>
  <c r="DN133" i="16"/>
  <c r="DH133" i="16"/>
  <c r="DI135" i="16"/>
  <c r="DN135" i="16"/>
  <c r="DL135" i="16"/>
  <c r="DI137" i="16"/>
  <c r="DJ137" i="16"/>
  <c r="DH137" i="16"/>
  <c r="DI139" i="16"/>
  <c r="DN139" i="16"/>
  <c r="DH139" i="16"/>
  <c r="DH141" i="16"/>
  <c r="DM141" i="16"/>
  <c r="DJ141" i="16"/>
  <c r="DG143" i="16"/>
  <c r="DH143" i="16"/>
  <c r="DF143" i="16"/>
  <c r="DH145" i="16"/>
  <c r="DM145" i="16"/>
  <c r="DC145" i="16"/>
  <c r="DG147" i="16"/>
  <c r="DL147" i="16"/>
  <c r="DF147" i="16"/>
  <c r="DG149" i="16"/>
  <c r="DJ149" i="16"/>
  <c r="DI149" i="16"/>
  <c r="DJ151" i="16"/>
  <c r="DG151" i="16"/>
  <c r="DL151" i="16"/>
  <c r="DI153" i="16"/>
  <c r="DJ153" i="16"/>
  <c r="DK153" i="16"/>
  <c r="DJ155" i="16"/>
  <c r="DG155" i="16"/>
  <c r="DL155" i="16"/>
  <c r="DG157" i="16"/>
  <c r="DH157" i="16"/>
  <c r="DM157" i="16"/>
  <c r="DG159" i="16"/>
  <c r="DD159" i="16"/>
  <c r="DM159" i="16"/>
  <c r="DI161" i="16"/>
  <c r="DJ161" i="16"/>
  <c r="DD161" i="16"/>
  <c r="DJ163" i="16"/>
  <c r="DK163" i="16"/>
  <c r="DE163" i="16"/>
  <c r="DI165" i="16"/>
  <c r="DF165" i="16"/>
  <c r="DK165" i="16"/>
  <c r="DI167" i="16"/>
  <c r="DJ167" i="16"/>
  <c r="DD167" i="16"/>
  <c r="DH169" i="16"/>
  <c r="DI169" i="16"/>
  <c r="DN169" i="16"/>
  <c r="DJ171" i="16"/>
  <c r="DC171" i="16"/>
  <c r="DL171" i="16"/>
  <c r="DJ173" i="16"/>
  <c r="DE173" i="16"/>
  <c r="DK173" i="16"/>
  <c r="DG175" i="16"/>
  <c r="DH175" i="16"/>
  <c r="DF175" i="16"/>
  <c r="DJ177" i="16"/>
  <c r="DG177" i="16"/>
  <c r="DE177" i="16"/>
  <c r="DJ179" i="16"/>
  <c r="DG179" i="16"/>
  <c r="DL179" i="16"/>
  <c r="DI181" i="16"/>
  <c r="DC181" i="16"/>
  <c r="DG181" i="16"/>
  <c r="DG183" i="16"/>
  <c r="DH183" i="16"/>
  <c r="DF183" i="16"/>
  <c r="DH185" i="16"/>
  <c r="DI185" i="16"/>
  <c r="DK185" i="16"/>
  <c r="DG187" i="16"/>
  <c r="DH187" i="16"/>
  <c r="DI187" i="16"/>
  <c r="DJ189" i="16"/>
  <c r="DC189" i="16"/>
  <c r="DH189" i="16"/>
  <c r="DJ191" i="16"/>
  <c r="DK191" i="16"/>
  <c r="DM191" i="16"/>
  <c r="DJ193" i="16"/>
  <c r="DK193" i="16"/>
  <c r="DE193" i="16"/>
  <c r="DH195" i="16"/>
  <c r="DI195" i="16"/>
  <c r="DC195" i="16"/>
  <c r="DH197" i="16"/>
  <c r="DE197" i="16"/>
  <c r="DC197" i="16"/>
  <c r="DI199" i="16"/>
  <c r="DN199" i="16"/>
  <c r="DD199" i="16"/>
  <c r="DI201" i="16"/>
  <c r="DF201" i="16"/>
  <c r="DG201" i="16"/>
  <c r="DG203" i="16"/>
  <c r="DL203" i="16"/>
  <c r="DI203" i="16"/>
  <c r="DI205" i="16"/>
  <c r="DN205" i="16"/>
  <c r="DH205" i="16"/>
  <c r="DJ207" i="16"/>
  <c r="DG207" i="16"/>
  <c r="DL207" i="16"/>
  <c r="DJ209" i="16"/>
  <c r="DK209" i="16"/>
  <c r="DI209" i="16"/>
  <c r="DG211" i="16"/>
  <c r="DF211" i="16"/>
  <c r="DH211" i="16"/>
  <c r="DH213" i="16"/>
  <c r="DJ213" i="16"/>
  <c r="DK213" i="16"/>
  <c r="DG215" i="16"/>
  <c r="DL215" i="16"/>
  <c r="DI215" i="16"/>
  <c r="DH217" i="16"/>
  <c r="DE217" i="16"/>
  <c r="DN217" i="16"/>
  <c r="DH219" i="16"/>
  <c r="DM219" i="16"/>
  <c r="DG219" i="16"/>
  <c r="DG221" i="16"/>
  <c r="DL221" i="16"/>
  <c r="DJ221" i="16"/>
  <c r="DH223" i="16"/>
  <c r="DE223" i="16"/>
  <c r="DC223" i="16"/>
  <c r="DG225" i="16"/>
  <c r="DD225" i="16"/>
  <c r="DF225" i="16"/>
  <c r="DH227" i="16"/>
  <c r="DM227" i="16"/>
  <c r="DN227" i="16"/>
  <c r="DH229" i="16"/>
  <c r="DM229" i="16"/>
  <c r="DJ229" i="16"/>
  <c r="DI231" i="16"/>
  <c r="DN231" i="16"/>
  <c r="DK211" i="16"/>
  <c r="DL211" i="16"/>
  <c r="DN213" i="16"/>
  <c r="DK215" i="16"/>
  <c r="DM215" i="16"/>
  <c r="DI217" i="16"/>
  <c r="DL219" i="16"/>
  <c r="DK219" i="16"/>
  <c r="DE221" i="16"/>
  <c r="DL223" i="16"/>
  <c r="DN223" i="16"/>
  <c r="DH225" i="16"/>
  <c r="DL227" i="16"/>
  <c r="DC227" i="16"/>
  <c r="DG229" i="16"/>
  <c r="DE231" i="16"/>
  <c r="DC231" i="16"/>
  <c r="DH231" i="16"/>
  <c r="DK233" i="16"/>
  <c r="DL233" i="16"/>
  <c r="DM233" i="16"/>
  <c r="DK235" i="16"/>
  <c r="DE235" i="16"/>
  <c r="DN235" i="16"/>
  <c r="DL237" i="16"/>
  <c r="DJ237" i="16"/>
  <c r="DC237" i="16"/>
  <c r="DL239" i="16"/>
  <c r="DM239" i="16"/>
  <c r="DN239" i="16"/>
  <c r="DM241" i="16"/>
  <c r="DN241" i="16"/>
  <c r="DG241" i="16"/>
  <c r="DM243" i="16"/>
  <c r="DG243" i="16"/>
  <c r="DC243" i="16"/>
  <c r="DK245" i="16"/>
  <c r="DL245" i="16"/>
  <c r="DJ245" i="16"/>
  <c r="DL247" i="16"/>
  <c r="DF247" i="16"/>
  <c r="DG247" i="16"/>
  <c r="DL249" i="16"/>
  <c r="DN249" i="16"/>
  <c r="DI249" i="16"/>
  <c r="DN251" i="16"/>
  <c r="DC251" i="16"/>
  <c r="DH251" i="16"/>
  <c r="DK253" i="16"/>
  <c r="DI253" i="16"/>
  <c r="DJ253" i="16"/>
  <c r="DN255" i="16"/>
  <c r="DD255" i="16"/>
  <c r="DM255" i="16"/>
  <c r="DM257" i="16"/>
  <c r="DG257" i="16"/>
  <c r="DC257" i="16"/>
  <c r="DK259" i="16"/>
  <c r="DE259" i="16"/>
  <c r="DN259" i="16"/>
  <c r="DL261" i="16"/>
  <c r="DM261" i="16"/>
  <c r="DN261" i="16"/>
  <c r="DN263" i="16"/>
  <c r="DD263" i="16"/>
  <c r="DM263" i="16"/>
  <c r="DK265" i="16"/>
  <c r="DL265" i="16"/>
  <c r="DM265" i="16"/>
  <c r="DK267" i="16"/>
  <c r="DE267" i="16"/>
  <c r="DJ267" i="16"/>
  <c r="DN269" i="16"/>
  <c r="DD269" i="16"/>
  <c r="DI269" i="16"/>
  <c r="DK271" i="16"/>
  <c r="DL271" i="16"/>
  <c r="DJ271" i="16"/>
  <c r="DM273" i="16"/>
  <c r="DD273" i="16"/>
  <c r="DK273" i="16"/>
  <c r="DL275" i="16"/>
  <c r="DF275" i="16"/>
  <c r="DG275" i="16"/>
  <c r="DN277" i="16"/>
  <c r="DI277" i="16"/>
  <c r="DH277" i="16"/>
  <c r="DM279" i="16"/>
  <c r="DD279" i="16"/>
  <c r="DK279" i="16"/>
  <c r="DN281" i="16"/>
  <c r="DD281" i="16"/>
  <c r="DI281" i="16"/>
  <c r="DK283" i="16"/>
  <c r="DL283" i="16"/>
  <c r="DJ283" i="16"/>
  <c r="DN285" i="16"/>
  <c r="DD285" i="16"/>
  <c r="DM285" i="16"/>
  <c r="DL287" i="16"/>
  <c r="DI287" i="16"/>
  <c r="DN287" i="16"/>
  <c r="DN289" i="16"/>
  <c r="DE289" i="16"/>
  <c r="DH289" i="16"/>
  <c r="DL291" i="16"/>
  <c r="DF291" i="16"/>
  <c r="DG291" i="16"/>
  <c r="DM293" i="16"/>
  <c r="DG293" i="16"/>
  <c r="DC293" i="16"/>
  <c r="DM295" i="16"/>
  <c r="DN295" i="16"/>
  <c r="DC295" i="16"/>
  <c r="DN297" i="16"/>
  <c r="DD297" i="16"/>
  <c r="DI297" i="16"/>
  <c r="DM299" i="16"/>
  <c r="DF299" i="16"/>
  <c r="DG299" i="16"/>
  <c r="DN301" i="16"/>
  <c r="DD301" i="16"/>
  <c r="DI301" i="16"/>
  <c r="DK303" i="16"/>
  <c r="DF303" i="16"/>
  <c r="DI303" i="16"/>
  <c r="DN305" i="16"/>
  <c r="DD305" i="16"/>
  <c r="DI305" i="16"/>
  <c r="DK307" i="16"/>
  <c r="DE307" i="16"/>
  <c r="DJ307" i="16"/>
  <c r="DN309" i="16"/>
  <c r="DD309" i="16"/>
  <c r="DI309" i="16"/>
  <c r="DC311" i="16"/>
  <c r="DL311" i="16"/>
  <c r="DJ311" i="16"/>
  <c r="DL313" i="16"/>
  <c r="DC313" i="16"/>
  <c r="DG313" i="16"/>
  <c r="DE315" i="16"/>
  <c r="DJ315" i="16"/>
  <c r="DK315" i="16"/>
  <c r="DK317" i="16"/>
  <c r="DL317" i="16"/>
  <c r="DM317" i="16"/>
  <c r="DN319" i="16"/>
  <c r="DM319" i="16"/>
  <c r="DL319" i="16"/>
  <c r="DL321" i="16"/>
  <c r="DF321" i="16"/>
  <c r="DG321" i="16"/>
  <c r="DK323" i="16"/>
  <c r="DH323" i="16"/>
  <c r="DI323" i="16"/>
  <c r="DN325" i="16"/>
  <c r="DG325" i="16"/>
  <c r="DL325" i="16"/>
  <c r="DM327" i="16"/>
  <c r="DC327" i="16"/>
  <c r="DH327" i="16"/>
  <c r="DH329" i="16"/>
  <c r="DM329" i="16"/>
  <c r="DJ329" i="16"/>
  <c r="DI331" i="16"/>
  <c r="DN331" i="16"/>
  <c r="DG331" i="16"/>
  <c r="DH333" i="16"/>
  <c r="DM333" i="16"/>
  <c r="DC333" i="16"/>
  <c r="DF335" i="16"/>
  <c r="DD335" i="16"/>
  <c r="DI335" i="16"/>
  <c r="DL337" i="16"/>
  <c r="DF337" i="16"/>
  <c r="DG337" i="16"/>
  <c r="DJ339" i="16"/>
  <c r="DG339" i="16"/>
  <c r="DE339" i="16"/>
  <c r="DN341" i="16"/>
  <c r="DD341" i="16"/>
  <c r="DI341" i="16"/>
  <c r="DH343" i="16"/>
  <c r="DM343" i="16"/>
  <c r="DC343" i="16"/>
  <c r="DL345" i="16"/>
  <c r="DM345" i="16"/>
  <c r="DG345" i="16"/>
  <c r="DN347" i="16"/>
  <c r="DD347" i="16"/>
  <c r="DI347" i="16"/>
  <c r="DL349" i="16"/>
  <c r="DF349" i="16"/>
  <c r="DG349" i="16"/>
  <c r="DL351" i="16"/>
  <c r="DF351" i="16"/>
  <c r="DG351" i="16"/>
  <c r="DD353" i="16"/>
  <c r="DI353" i="16"/>
  <c r="DN353" i="16"/>
  <c r="DD355" i="16"/>
  <c r="DI355" i="16"/>
  <c r="DN355" i="16"/>
  <c r="DF357" i="16"/>
  <c r="DG357" i="16"/>
  <c r="DL357" i="16"/>
  <c r="DM359" i="16"/>
  <c r="DC359" i="16"/>
  <c r="DD359" i="16"/>
  <c r="DN361" i="16"/>
  <c r="DE361" i="16"/>
  <c r="DH361" i="16"/>
  <c r="DL363" i="16"/>
  <c r="DF363" i="16"/>
  <c r="DG363" i="16"/>
  <c r="DK365" i="16"/>
  <c r="DL365" i="16"/>
  <c r="DN365" i="16"/>
  <c r="DK367" i="16"/>
  <c r="DJ367" i="16"/>
  <c r="DL367" i="16"/>
  <c r="DN369" i="16"/>
  <c r="DG369" i="16"/>
  <c r="DH369" i="16"/>
  <c r="DM371" i="16"/>
  <c r="DD371" i="16"/>
  <c r="DJ371" i="16"/>
  <c r="DH373" i="16"/>
  <c r="DM373" i="16"/>
  <c r="DN373" i="16"/>
  <c r="DG375" i="16"/>
  <c r="DN375" i="16"/>
  <c r="DI375" i="16"/>
  <c r="DK377" i="16"/>
  <c r="DL377" i="16"/>
  <c r="DF377" i="16"/>
  <c r="DL379" i="16"/>
  <c r="DF379" i="16"/>
  <c r="DG379" i="16"/>
  <c r="DC381" i="16"/>
  <c r="DF381" i="16"/>
  <c r="DM381" i="16"/>
  <c r="DK383" i="16"/>
  <c r="DE383" i="16"/>
  <c r="DJ383" i="16"/>
  <c r="DI385" i="16"/>
  <c r="DC385" i="16"/>
  <c r="DH385" i="16"/>
  <c r="DK387" i="16"/>
  <c r="DE387" i="16"/>
  <c r="DJ387" i="16"/>
  <c r="DL389" i="16"/>
  <c r="DK389" i="16"/>
  <c r="DF389" i="16"/>
  <c r="DN391" i="16"/>
  <c r="DD391" i="16"/>
  <c r="DI391" i="16"/>
  <c r="DL393" i="16"/>
  <c r="DC393" i="16"/>
  <c r="DJ393" i="16"/>
  <c r="DD395" i="16"/>
  <c r="DI211" i="16"/>
  <c r="DD213" i="16"/>
  <c r="DG213" i="16"/>
  <c r="DH215" i="16"/>
  <c r="DD217" i="16"/>
  <c r="DF217" i="16"/>
  <c r="DI219" i="16"/>
  <c r="DC221" i="16"/>
  <c r="DM221" i="16"/>
  <c r="DK223" i="16"/>
  <c r="DC225" i="16"/>
  <c r="DI225" i="16"/>
  <c r="DI227" i="16"/>
  <c r="DD229" i="16"/>
  <c r="DF229" i="16"/>
  <c r="DM231" i="16"/>
  <c r="DG231" i="16"/>
  <c r="DL231" i="16"/>
  <c r="DF233" i="16"/>
  <c r="DN233" i="16"/>
  <c r="DJ233" i="16"/>
  <c r="DD235" i="16"/>
  <c r="DM235" i="16"/>
  <c r="DI235" i="16"/>
  <c r="DE237" i="16"/>
  <c r="DK237" i="16"/>
  <c r="DG237" i="16"/>
  <c r="DE239" i="16"/>
  <c r="DC239" i="16"/>
  <c r="DK239" i="16"/>
  <c r="DH241" i="16"/>
  <c r="DD241" i="16"/>
  <c r="DK241" i="16"/>
  <c r="DF243" i="16"/>
  <c r="DD243" i="16"/>
  <c r="DK243" i="16"/>
  <c r="DN245" i="16"/>
  <c r="DE245" i="16"/>
  <c r="DF245" i="16"/>
  <c r="DE247" i="16"/>
  <c r="DJ247" i="16"/>
  <c r="DK247" i="16"/>
  <c r="DE249" i="16"/>
  <c r="DC249" i="16"/>
  <c r="DJ249" i="16"/>
  <c r="DG251" i="16"/>
  <c r="DK251" i="16"/>
  <c r="DL251" i="16"/>
  <c r="DD253" i="16"/>
  <c r="DE253" i="16"/>
  <c r="DN253" i="16"/>
  <c r="DC255" i="16"/>
  <c r="DH255" i="16"/>
  <c r="DJ255" i="16"/>
  <c r="DF257" i="16"/>
  <c r="DD257" i="16"/>
  <c r="DK257" i="16"/>
  <c r="DD259" i="16"/>
  <c r="DI259" i="16"/>
  <c r="DJ259" i="16"/>
  <c r="DK261" i="16"/>
  <c r="DC261" i="16"/>
  <c r="DG261" i="16"/>
  <c r="DC263" i="16"/>
  <c r="DL263" i="16"/>
  <c r="DH263" i="16"/>
  <c r="DF265" i="16"/>
  <c r="DJ265" i="16"/>
  <c r="DN265" i="16"/>
  <c r="DD267" i="16"/>
  <c r="DI267" i="16"/>
  <c r="DN267" i="16"/>
  <c r="DC269" i="16"/>
  <c r="DH269" i="16"/>
  <c r="DM269" i="16"/>
  <c r="DN271" i="16"/>
  <c r="DE271" i="16"/>
  <c r="DF271" i="16"/>
  <c r="DF273" i="16"/>
  <c r="DL273" i="16"/>
  <c r="DH273" i="16"/>
  <c r="DE275" i="16"/>
  <c r="DJ275" i="16"/>
  <c r="DK275" i="16"/>
  <c r="DG277" i="16"/>
  <c r="DM277" i="16"/>
  <c r="DL277" i="16"/>
  <c r="DF279" i="16"/>
  <c r="DL279" i="16"/>
  <c r="DH279" i="16"/>
  <c r="DC281" i="16"/>
  <c r="DH281" i="16"/>
  <c r="DM281" i="16"/>
  <c r="DI283" i="16"/>
  <c r="DE283" i="16"/>
  <c r="DN283" i="16"/>
  <c r="DC285" i="16"/>
  <c r="DH285" i="16"/>
  <c r="DI285" i="16"/>
  <c r="DC287" i="16"/>
  <c r="DM287" i="16"/>
  <c r="DG287" i="16"/>
  <c r="DC289" i="16"/>
  <c r="DI289" i="16"/>
  <c r="DL289" i="16"/>
  <c r="DE291" i="16"/>
  <c r="DJ291" i="16"/>
  <c r="DK291" i="16"/>
  <c r="DF293" i="16"/>
  <c r="DD293" i="16"/>
  <c r="DK293" i="16"/>
  <c r="DK295" i="16"/>
  <c r="DD295" i="16"/>
  <c r="DG295" i="16"/>
  <c r="DC297" i="16"/>
  <c r="DH297" i="16"/>
  <c r="DM297" i="16"/>
  <c r="DD299" i="16"/>
  <c r="DJ299" i="16"/>
  <c r="DK299" i="16"/>
  <c r="DC301" i="16"/>
  <c r="DH301" i="16"/>
  <c r="DM301" i="16"/>
  <c r="DD303" i="16"/>
  <c r="DJ303" i="16"/>
  <c r="DM303" i="16"/>
  <c r="DC305" i="16"/>
  <c r="DH305" i="16"/>
  <c r="DM305" i="16"/>
  <c r="DD307" i="16"/>
  <c r="DI307" i="16"/>
  <c r="DN307" i="16"/>
  <c r="DC309" i="16"/>
  <c r="DH309" i="16"/>
  <c r="DM309" i="16"/>
  <c r="DK311" i="16"/>
  <c r="DE311" i="16"/>
  <c r="DG311" i="16"/>
  <c r="DE313" i="16"/>
  <c r="DF313" i="16"/>
  <c r="DK313" i="16"/>
  <c r="DI315" i="16"/>
  <c r="DN315" i="16"/>
  <c r="DH315" i="16"/>
  <c r="DF317" i="16"/>
  <c r="DN317" i="16"/>
  <c r="DJ317" i="16"/>
  <c r="DC319" i="16"/>
  <c r="DI319" i="16"/>
  <c r="DE319" i="16"/>
  <c r="DE321" i="16"/>
  <c r="DJ321" i="16"/>
  <c r="DK321" i="16"/>
  <c r="DF323" i="16"/>
  <c r="DL323" i="16"/>
  <c r="DM323" i="16"/>
  <c r="DE325" i="16"/>
  <c r="DK325" i="16"/>
  <c r="DI325" i="16"/>
  <c r="DF327" i="16"/>
  <c r="DG327" i="16"/>
  <c r="DL327" i="16"/>
  <c r="DL329" i="16"/>
  <c r="DC329" i="16"/>
  <c r="DN329" i="16"/>
  <c r="DM331" i="16"/>
  <c r="DD331" i="16"/>
  <c r="DK331" i="16"/>
  <c r="DL333" i="16"/>
  <c r="DF333" i="16"/>
  <c r="DK333" i="16"/>
  <c r="DJ335" i="16"/>
  <c r="DH335" i="16"/>
  <c r="DM335" i="16"/>
  <c r="DE337" i="16"/>
  <c r="DJ337" i="16"/>
  <c r="DK337" i="16"/>
  <c r="DN339" i="16"/>
  <c r="DD339" i="16"/>
  <c r="DI339" i="16"/>
  <c r="DC341" i="16"/>
  <c r="DH341" i="16"/>
  <c r="DM341" i="16"/>
  <c r="DL343" i="16"/>
  <c r="DF343" i="16"/>
  <c r="DK343" i="16"/>
  <c r="DJ345" i="16"/>
  <c r="DF345" i="16"/>
  <c r="DK345" i="16"/>
  <c r="DC347" i="16"/>
  <c r="DH347" i="16"/>
  <c r="DM347" i="16"/>
  <c r="DE349" i="16"/>
  <c r="DJ349" i="16"/>
  <c r="DK349" i="16"/>
  <c r="DE351" i="16"/>
  <c r="DJ351" i="16"/>
  <c r="DK351" i="16"/>
  <c r="DH353" i="16"/>
  <c r="DM353" i="16"/>
  <c r="DG353" i="16"/>
  <c r="DH355" i="16"/>
  <c r="DM355" i="16"/>
  <c r="DK355" i="16"/>
  <c r="DJ357" i="16"/>
  <c r="DK357" i="16"/>
  <c r="DI357" i="16"/>
  <c r="DF359" i="16"/>
  <c r="DG359" i="16"/>
  <c r="DL359" i="16"/>
  <c r="DC361" i="16"/>
  <c r="DI361" i="16"/>
  <c r="DL361" i="16"/>
  <c r="DE363" i="16"/>
  <c r="DJ363" i="16"/>
  <c r="DK363" i="16"/>
  <c r="DM365" i="16"/>
  <c r="DE365" i="16"/>
  <c r="DI365" i="16"/>
  <c r="DI367" i="16"/>
  <c r="DN367" i="16"/>
  <c r="DE367" i="16"/>
  <c r="DC369" i="16"/>
  <c r="DE369" i="16"/>
  <c r="DL369" i="16"/>
  <c r="DC371" i="16"/>
  <c r="DH371" i="16"/>
  <c r="DN371" i="16"/>
  <c r="DL373" i="16"/>
  <c r="DC373" i="16"/>
  <c r="DK373" i="16"/>
  <c r="DK375" i="16"/>
  <c r="DD375" i="16"/>
  <c r="DJ375" i="16"/>
  <c r="DJ377" i="16"/>
  <c r="DE377" i="16"/>
  <c r="DN377" i="16"/>
  <c r="DE379" i="16"/>
  <c r="DJ379" i="16"/>
  <c r="DK379" i="16"/>
  <c r="DG381" i="16"/>
  <c r="DD381" i="16"/>
  <c r="DJ381" i="16"/>
  <c r="DD383" i="16"/>
  <c r="DI383" i="16"/>
  <c r="DN383" i="16"/>
  <c r="DF385" i="16"/>
  <c r="DG385" i="16"/>
  <c r="DL385" i="16"/>
  <c r="DD387" i="16"/>
  <c r="DI387" i="16"/>
  <c r="DN387" i="16"/>
  <c r="DJ389" i="16"/>
  <c r="DE389" i="16"/>
  <c r="DN389" i="16"/>
  <c r="DC391" i="16"/>
  <c r="DH391" i="16"/>
  <c r="DM391" i="16"/>
  <c r="DE393" i="16"/>
  <c r="DG393" i="16"/>
  <c r="DN393" i="16"/>
  <c r="DH395" i="16"/>
  <c r="DM395" i="16"/>
  <c r="DG395" i="16"/>
  <c r="DE397" i="16"/>
  <c r="DJ397" i="16"/>
  <c r="DK397" i="16"/>
  <c r="DE399" i="16"/>
  <c r="DJ399" i="16"/>
  <c r="DK399" i="16"/>
  <c r="DM209" i="16"/>
  <c r="DJ211" i="16"/>
  <c r="DL213" i="16"/>
  <c r="DE213" i="16"/>
  <c r="DF215" i="16"/>
  <c r="DL217" i="16"/>
  <c r="DC217" i="16"/>
  <c r="DJ219" i="16"/>
  <c r="DK221" i="16"/>
  <c r="DN221" i="16"/>
  <c r="DI223" i="16"/>
  <c r="DK225" i="16"/>
  <c r="DJ225" i="16"/>
  <c r="DG227" i="16"/>
  <c r="DL229" i="16"/>
  <c r="DN229" i="16"/>
  <c r="DF231" i="16"/>
  <c r="DK231" i="16"/>
  <c r="DC233" i="16"/>
  <c r="DD233" i="16"/>
  <c r="DE233" i="16"/>
  <c r="DC235" i="16"/>
  <c r="DH235" i="16"/>
  <c r="DF235" i="16"/>
  <c r="DD237" i="16"/>
  <c r="DI237" i="16"/>
  <c r="DF237" i="16"/>
  <c r="DD239" i="16"/>
  <c r="DG239" i="16"/>
  <c r="DF239" i="16"/>
  <c r="DE241" i="16"/>
  <c r="DF241" i="16"/>
  <c r="DL241" i="16"/>
  <c r="DE243" i="16"/>
  <c r="DJ243" i="16"/>
  <c r="DH243" i="16"/>
  <c r="DC245" i="16"/>
  <c r="DD245" i="16"/>
  <c r="DI245" i="16"/>
  <c r="DD247" i="16"/>
  <c r="DI247" i="16"/>
  <c r="DN247" i="16"/>
  <c r="DD249" i="16"/>
  <c r="DM249" i="16"/>
  <c r="DG249" i="16"/>
  <c r="DF251" i="16"/>
  <c r="DE251" i="16"/>
  <c r="DI251" i="16"/>
  <c r="DC253" i="16"/>
  <c r="DH253" i="16"/>
  <c r="DM253" i="16"/>
  <c r="DI255" i="16"/>
  <c r="DG255" i="16"/>
  <c r="DL255" i="16"/>
  <c r="DE257" i="16"/>
  <c r="DJ257" i="16"/>
  <c r="DH257" i="16"/>
  <c r="DC259" i="16"/>
  <c r="DH259" i="16"/>
  <c r="DM259" i="16"/>
  <c r="DD261" i="16"/>
  <c r="DE261" i="16"/>
  <c r="DF261" i="16"/>
  <c r="DF263" i="16"/>
  <c r="DG263" i="16"/>
  <c r="DE263" i="16"/>
  <c r="DC265" i="16"/>
  <c r="DD265" i="16"/>
  <c r="DE265" i="16"/>
  <c r="DC267" i="16"/>
  <c r="DH267" i="16"/>
  <c r="DM267" i="16"/>
  <c r="DF269" i="16"/>
  <c r="DG269" i="16"/>
  <c r="DL269" i="16"/>
  <c r="DC271" i="16"/>
  <c r="DD271" i="16"/>
  <c r="DI271" i="16"/>
  <c r="DE273" i="16"/>
  <c r="DJ273" i="16"/>
  <c r="DC273" i="16"/>
  <c r="DD275" i="16"/>
  <c r="DI275" i="16"/>
  <c r="DN275" i="16"/>
  <c r="DF277" i="16"/>
  <c r="DK277" i="16"/>
  <c r="DC277" i="16"/>
  <c r="DE279" i="16"/>
  <c r="DJ279" i="16"/>
  <c r="DC279" i="16"/>
  <c r="DF281" i="16"/>
  <c r="DG281" i="16"/>
  <c r="DL281" i="16"/>
  <c r="DC283" i="16"/>
  <c r="DD283" i="16"/>
  <c r="DM283" i="16"/>
  <c r="DF285" i="16"/>
  <c r="DG285" i="16"/>
  <c r="DL285" i="16"/>
  <c r="DD287" i="16"/>
  <c r="DK287" i="16"/>
  <c r="DF287" i="16"/>
  <c r="DF289" i="16"/>
  <c r="DG289" i="16"/>
  <c r="DM289" i="16"/>
  <c r="DD291" i="16"/>
  <c r="DI291" i="16"/>
  <c r="DN291" i="16"/>
  <c r="DE293" i="16"/>
  <c r="DJ293" i="16"/>
  <c r="DH293" i="16"/>
  <c r="DE295" i="16"/>
  <c r="DF295" i="16"/>
  <c r="DH295" i="16"/>
  <c r="DF297" i="16"/>
  <c r="DG297" i="16"/>
  <c r="DL297" i="16"/>
  <c r="DE299" i="16"/>
  <c r="DH299" i="16"/>
  <c r="DN299" i="16"/>
  <c r="DF301" i="16"/>
  <c r="DG301" i="16"/>
  <c r="DL301" i="16"/>
  <c r="DC303" i="16"/>
  <c r="DH303" i="16"/>
  <c r="DN303" i="16"/>
  <c r="DF305" i="16"/>
  <c r="DG305" i="16"/>
  <c r="DL305" i="16"/>
  <c r="DC307" i="16"/>
  <c r="DH307" i="16"/>
  <c r="DM307" i="16"/>
  <c r="DF309" i="16"/>
  <c r="DG309" i="16"/>
  <c r="DL309" i="16"/>
  <c r="DF311" i="16"/>
  <c r="DD311" i="16"/>
  <c r="DI311" i="16"/>
  <c r="DD313" i="16"/>
  <c r="DI313" i="16"/>
  <c r="DJ313" i="16"/>
  <c r="DD315" i="16"/>
  <c r="DM315" i="16"/>
  <c r="DC315" i="16"/>
  <c r="DC317" i="16"/>
  <c r="DD317" i="16"/>
  <c r="DE317" i="16"/>
  <c r="DF319" i="16"/>
  <c r="DG319" i="16"/>
  <c r="DD319" i="16"/>
  <c r="DD321" i="16"/>
  <c r="DI321" i="16"/>
  <c r="DN321" i="16"/>
  <c r="DC323" i="16"/>
  <c r="DN323" i="16"/>
  <c r="DJ323" i="16"/>
  <c r="DF325" i="16"/>
  <c r="DM325" i="16"/>
  <c r="DD325" i="16"/>
  <c r="DE327" i="16"/>
  <c r="DJ327" i="16"/>
  <c r="DK327" i="16"/>
  <c r="DG329" i="16"/>
  <c r="DE329" i="16"/>
  <c r="DK329" i="16"/>
  <c r="DH331" i="16"/>
  <c r="DF331" i="16"/>
  <c r="DL331" i="16"/>
  <c r="DG333" i="16"/>
  <c r="DI333" i="16"/>
  <c r="DJ333" i="16"/>
  <c r="DC335" i="16"/>
  <c r="DN335" i="16"/>
  <c r="DL335" i="16"/>
  <c r="DD337" i="16"/>
  <c r="DI337" i="16"/>
  <c r="DN337" i="16"/>
  <c r="DM339" i="16"/>
  <c r="DC339" i="16"/>
  <c r="DH339" i="16"/>
  <c r="DF341" i="16"/>
  <c r="DG341" i="16"/>
  <c r="DL341" i="16"/>
  <c r="DG343" i="16"/>
  <c r="DE343" i="16"/>
  <c r="DJ343" i="16"/>
  <c r="DD345" i="16"/>
  <c r="DE345" i="16"/>
  <c r="DN345" i="16"/>
  <c r="DF347" i="16"/>
  <c r="DG347" i="16"/>
  <c r="DL347" i="16"/>
  <c r="DD349" i="16"/>
  <c r="DI349" i="16"/>
  <c r="DN349" i="16"/>
  <c r="DH351" i="16"/>
  <c r="DI351" i="16"/>
  <c r="DN351" i="16"/>
  <c r="DC353" i="16"/>
  <c r="DL353" i="16"/>
  <c r="DF353" i="16"/>
  <c r="DC355" i="16"/>
  <c r="DL355" i="16"/>
  <c r="DF355" i="16"/>
  <c r="DE357" i="16"/>
  <c r="DN357" i="16"/>
  <c r="DD357" i="16"/>
  <c r="DE359" i="16"/>
  <c r="DJ359" i="16"/>
  <c r="DK359" i="16"/>
  <c r="DF361" i="16"/>
  <c r="DG361" i="16"/>
  <c r="DM361" i="16"/>
  <c r="DD363" i="16"/>
  <c r="DI363" i="16"/>
  <c r="DN363" i="16"/>
  <c r="DC365" i="16"/>
  <c r="DD365" i="16"/>
  <c r="DF365" i="16"/>
  <c r="DC367" i="16"/>
  <c r="DM367" i="16"/>
  <c r="DD367" i="16"/>
  <c r="DF369" i="16"/>
  <c r="DK369" i="16"/>
  <c r="DI369" i="16"/>
  <c r="DE371" i="16"/>
  <c r="DG371" i="16"/>
  <c r="DL371" i="16"/>
  <c r="DG373" i="16"/>
  <c r="DE373" i="16"/>
  <c r="DF373" i="16"/>
  <c r="DF375" i="16"/>
  <c r="DE375" i="16"/>
  <c r="DH375" i="16"/>
  <c r="DC377" i="16"/>
  <c r="DD377" i="16"/>
  <c r="DI377" i="16"/>
  <c r="DD379" i="16"/>
  <c r="DI379" i="16"/>
  <c r="DN379" i="16"/>
  <c r="DI381" i="16"/>
  <c r="DK381" i="16"/>
  <c r="DH381" i="16"/>
  <c r="DC383" i="16"/>
  <c r="DH383" i="16"/>
  <c r="DM383" i="16"/>
  <c r="DE385" i="16"/>
  <c r="DJ385" i="16"/>
  <c r="DK385" i="16"/>
  <c r="DC387" i="16"/>
  <c r="DH387" i="16"/>
  <c r="DM387" i="16"/>
  <c r="DD389" i="16"/>
  <c r="DC389" i="16"/>
  <c r="DI389" i="16"/>
  <c r="DF391" i="16"/>
  <c r="DG391" i="16"/>
  <c r="DL391" i="16"/>
  <c r="DD393" i="16"/>
  <c r="DI393" i="16"/>
  <c r="DK393" i="16"/>
  <c r="DC395" i="16"/>
  <c r="DL395" i="16"/>
  <c r="DF395" i="16"/>
  <c r="DD397" i="16"/>
  <c r="DI397" i="16"/>
  <c r="DN397" i="16"/>
  <c r="DD399" i="16"/>
  <c r="DI399" i="16"/>
  <c r="DN399" i="16"/>
  <c r="DF401" i="16"/>
  <c r="DG401" i="16"/>
  <c r="DI401" i="16"/>
  <c r="DF403" i="16"/>
  <c r="DG403" i="16"/>
  <c r="DL403" i="16"/>
  <c r="DE405" i="16"/>
  <c r="DF405" i="16"/>
  <c r="DG405" i="16"/>
  <c r="DE407" i="16"/>
  <c r="DJ407" i="16"/>
  <c r="DK407" i="16"/>
  <c r="DC409" i="16"/>
  <c r="DG409" i="16"/>
  <c r="DF409" i="16"/>
  <c r="DC411" i="16"/>
  <c r="DH411" i="16"/>
  <c r="DM411" i="16"/>
  <c r="DD413" i="16"/>
  <c r="DI413" i="16"/>
  <c r="DN413" i="16"/>
  <c r="DD415" i="16"/>
  <c r="DI415" i="16"/>
  <c r="DJ415" i="16"/>
  <c r="DD417" i="16"/>
  <c r="DM417" i="16"/>
  <c r="DC211" i="16"/>
  <c r="DD211" i="16"/>
  <c r="DF213" i="16"/>
  <c r="DC215" i="16"/>
  <c r="DE215" i="16"/>
  <c r="DG217" i="16"/>
  <c r="DD219" i="16"/>
  <c r="DC219" i="16"/>
  <c r="DH221" i="16"/>
  <c r="DD223" i="16"/>
  <c r="DJ223" i="16"/>
  <c r="DM225" i="16"/>
  <c r="DD227" i="16"/>
  <c r="DJ227" i="16"/>
  <c r="DI229" i="16"/>
  <c r="DC229" i="16"/>
  <c r="DJ231" i="16"/>
  <c r="DD231" i="16"/>
  <c r="DG233" i="16"/>
  <c r="DH233" i="16"/>
  <c r="DI233" i="16"/>
  <c r="DG235" i="16"/>
  <c r="DL235" i="16"/>
  <c r="DJ235" i="16"/>
  <c r="DH237" i="16"/>
  <c r="DM237" i="16"/>
  <c r="DN237" i="16"/>
  <c r="DH239" i="16"/>
  <c r="DI239" i="16"/>
  <c r="DJ239" i="16"/>
  <c r="DI241" i="16"/>
  <c r="DJ241" i="16"/>
  <c r="DC241" i="16"/>
  <c r="DI243" i="16"/>
  <c r="DN243" i="16"/>
  <c r="DL243" i="16"/>
  <c r="DG245" i="16"/>
  <c r="DH245" i="16"/>
  <c r="DM245" i="16"/>
  <c r="DH247" i="16"/>
  <c r="DM247" i="16"/>
  <c r="DC247" i="16"/>
  <c r="DH249" i="16"/>
  <c r="DF249" i="16"/>
  <c r="DK249" i="16"/>
  <c r="DJ251" i="16"/>
  <c r="DM251" i="16"/>
  <c r="DD251" i="16"/>
  <c r="DG253" i="16"/>
  <c r="DL253" i="16"/>
  <c r="DF253" i="16"/>
  <c r="DF255" i="16"/>
  <c r="DK255" i="16"/>
  <c r="DE255" i="16"/>
  <c r="DI257" i="16"/>
  <c r="DN257" i="16"/>
  <c r="DL257" i="16"/>
  <c r="DG259" i="16"/>
  <c r="DL259" i="16"/>
  <c r="DF259" i="16"/>
  <c r="DH261" i="16"/>
  <c r="DI261" i="16"/>
  <c r="DJ261" i="16"/>
  <c r="DJ263" i="16"/>
  <c r="DK263" i="16"/>
  <c r="DI263" i="16"/>
  <c r="DG265" i="16"/>
  <c r="DH265" i="16"/>
  <c r="DI265" i="16"/>
  <c r="DG267" i="16"/>
  <c r="DL267" i="16"/>
  <c r="DF267" i="16"/>
  <c r="DJ269" i="16"/>
  <c r="DK269" i="16"/>
  <c r="DE269" i="16"/>
  <c r="DG271" i="16"/>
  <c r="DH271" i="16"/>
  <c r="DM271" i="16"/>
  <c r="DI273" i="16"/>
  <c r="DN273" i="16"/>
  <c r="DG273" i="16"/>
  <c r="DH275" i="16"/>
  <c r="DM275" i="16"/>
  <c r="DC275" i="16"/>
  <c r="DJ277" i="16"/>
  <c r="DE277" i="16"/>
  <c r="DD277" i="16"/>
  <c r="DI279" i="16"/>
  <c r="DN279" i="16"/>
  <c r="DG279" i="16"/>
  <c r="DJ281" i="16"/>
  <c r="DK281" i="16"/>
  <c r="DE281" i="16"/>
  <c r="DG283" i="16"/>
  <c r="DH283" i="16"/>
  <c r="DF283" i="16"/>
  <c r="DJ285" i="16"/>
  <c r="DK285" i="16"/>
  <c r="DE285" i="16"/>
  <c r="DH287" i="16"/>
  <c r="DE287" i="16"/>
  <c r="DJ287" i="16"/>
  <c r="DJ289" i="16"/>
  <c r="DK289" i="16"/>
  <c r="DD289" i="16"/>
  <c r="DH291" i="16"/>
  <c r="DM291" i="16"/>
  <c r="DC291" i="16"/>
  <c r="DI293" i="16"/>
  <c r="DN293" i="16"/>
  <c r="DL293" i="16"/>
  <c r="DI295" i="16"/>
  <c r="DJ295" i="16"/>
  <c r="DL295" i="16"/>
  <c r="DJ297" i="16"/>
  <c r="DK297" i="16"/>
  <c r="DE297" i="16"/>
  <c r="DI299" i="16"/>
  <c r="DL299" i="16"/>
  <c r="DC299" i="16"/>
  <c r="DJ301" i="16"/>
  <c r="DK301" i="16"/>
  <c r="DE301" i="16"/>
  <c r="DG303" i="16"/>
  <c r="DL303" i="16"/>
  <c r="DE303" i="16"/>
  <c r="DJ305" i="16"/>
  <c r="DK305" i="16"/>
  <c r="DE305" i="16"/>
  <c r="DG307" i="16"/>
  <c r="DL307" i="16"/>
  <c r="DF307" i="16"/>
  <c r="DJ309" i="16"/>
  <c r="DK309" i="16"/>
  <c r="DE309" i="16"/>
  <c r="DN311" i="16"/>
  <c r="DH311" i="16"/>
  <c r="DM311" i="16"/>
  <c r="DH313" i="16"/>
  <c r="DM313" i="16"/>
  <c r="DN313" i="16"/>
  <c r="DL315" i="16"/>
  <c r="DF315" i="16"/>
  <c r="DG315" i="16"/>
  <c r="DG317" i="16"/>
  <c r="DH317" i="16"/>
  <c r="DI317" i="16"/>
  <c r="DJ319" i="16"/>
  <c r="DK319" i="16"/>
  <c r="DH319" i="16"/>
  <c r="DH321" i="16"/>
  <c r="DM321" i="16"/>
  <c r="DC321" i="16"/>
  <c r="DG323" i="16"/>
  <c r="DD323" i="16"/>
  <c r="DE323" i="16"/>
  <c r="DJ325" i="16"/>
  <c r="DC325" i="16"/>
  <c r="DH325" i="16"/>
  <c r="DI327" i="16"/>
  <c r="DN327" i="16"/>
  <c r="DD327" i="16"/>
  <c r="DD329" i="16"/>
  <c r="DI329" i="16"/>
  <c r="DF329" i="16"/>
  <c r="DE331" i="16"/>
  <c r="DJ331" i="16"/>
  <c r="DC331" i="16"/>
  <c r="DD333" i="16"/>
  <c r="DE333" i="16"/>
  <c r="DN333" i="16"/>
  <c r="DK335" i="16"/>
  <c r="DG335" i="16"/>
  <c r="DE335" i="16"/>
  <c r="DH337" i="16"/>
  <c r="DM337" i="16"/>
  <c r="DC337" i="16"/>
  <c r="DF339" i="16"/>
  <c r="DK339" i="16"/>
  <c r="DL339" i="16"/>
  <c r="DJ341" i="16"/>
  <c r="DK341" i="16"/>
  <c r="DE341" i="16"/>
  <c r="DD343" i="16"/>
  <c r="DI343" i="16"/>
  <c r="DN343" i="16"/>
  <c r="DH345" i="16"/>
  <c r="DI345" i="16"/>
  <c r="DC345" i="16"/>
  <c r="DJ347" i="16"/>
  <c r="DK347" i="16"/>
  <c r="DE347" i="16"/>
  <c r="DH349" i="16"/>
  <c r="DM349" i="16"/>
  <c r="DC349" i="16"/>
  <c r="DD351" i="16"/>
  <c r="DM351" i="16"/>
  <c r="DC351" i="16"/>
  <c r="DK353" i="16"/>
  <c r="DE353" i="16"/>
  <c r="DJ353" i="16"/>
  <c r="DG355" i="16"/>
  <c r="DE355" i="16"/>
  <c r="DJ355" i="16"/>
  <c r="DM357" i="16"/>
  <c r="DC357" i="16"/>
  <c r="DH357" i="16"/>
  <c r="DI359" i="16"/>
  <c r="DN359" i="16"/>
  <c r="DH359" i="16"/>
  <c r="DJ361" i="16"/>
  <c r="DK361" i="16"/>
  <c r="DD361" i="16"/>
  <c r="DH363" i="16"/>
  <c r="DM363" i="16"/>
  <c r="DC363" i="16"/>
  <c r="DG365" i="16"/>
  <c r="DH365" i="16"/>
  <c r="DJ365" i="16"/>
  <c r="DG367" i="16"/>
  <c r="DF367" i="16"/>
  <c r="DH367" i="16"/>
  <c r="DJ369" i="16"/>
  <c r="DM369" i="16"/>
  <c r="DD369" i="16"/>
  <c r="DI371" i="16"/>
  <c r="DK371" i="16"/>
  <c r="DF371" i="16"/>
  <c r="DD373" i="16"/>
  <c r="DI373" i="16"/>
  <c r="DJ373" i="16"/>
  <c r="DC375" i="16"/>
  <c r="DM375" i="16"/>
  <c r="DL375" i="16"/>
  <c r="DG377" i="16"/>
  <c r="DH377" i="16"/>
  <c r="DM377" i="16"/>
  <c r="DH379" i="16"/>
  <c r="DM379" i="16"/>
  <c r="DC379" i="16"/>
  <c r="DN381" i="16"/>
  <c r="DE381" i="16"/>
  <c r="DL381" i="16"/>
  <c r="DG383" i="16"/>
  <c r="DL383" i="16"/>
  <c r="DF383" i="16"/>
  <c r="DM385" i="16"/>
  <c r="DN385" i="16"/>
  <c r="DD385" i="16"/>
  <c r="DG387" i="16"/>
  <c r="DL387" i="16"/>
  <c r="DF387" i="16"/>
  <c r="DH389" i="16"/>
  <c r="DG389" i="16"/>
  <c r="DM389" i="16"/>
  <c r="DJ391" i="16"/>
  <c r="DK391" i="16"/>
  <c r="DE391" i="16"/>
  <c r="DH393" i="16"/>
  <c r="DM393" i="16"/>
  <c r="DF393" i="16"/>
  <c r="DK395" i="16"/>
  <c r="DE395" i="16"/>
  <c r="DJ395" i="16"/>
  <c r="DH397" i="16"/>
  <c r="DM397" i="16"/>
  <c r="DC397" i="16"/>
  <c r="DH399" i="16"/>
  <c r="DM399" i="16"/>
  <c r="DC399" i="16"/>
  <c r="DN401" i="16"/>
  <c r="DK401" i="16"/>
  <c r="DM401" i="16"/>
  <c r="DJ403" i="16"/>
  <c r="DK403" i="16"/>
  <c r="DE403" i="16"/>
  <c r="DI405" i="16"/>
  <c r="DJ405" i="16"/>
  <c r="DK405" i="16"/>
  <c r="DI407" i="16"/>
  <c r="DN407" i="16"/>
  <c r="DD407" i="16"/>
  <c r="DD409" i="16"/>
  <c r="DE409" i="16"/>
  <c r="DJ409" i="16"/>
  <c r="DG411" i="16"/>
  <c r="DL411" i="16"/>
  <c r="DF411" i="16"/>
  <c r="DH413" i="16"/>
  <c r="DM413" i="16"/>
  <c r="DC413" i="16"/>
  <c r="DH415" i="16"/>
  <c r="DM415" i="16"/>
  <c r="DN415" i="16"/>
  <c r="DH417" i="16"/>
  <c r="DC417" i="16"/>
  <c r="DN417" i="16"/>
  <c r="DH419" i="16"/>
  <c r="DM419" i="16"/>
  <c r="DC419" i="16"/>
  <c r="DG421" i="16"/>
  <c r="DL421" i="16"/>
  <c r="DF421" i="16"/>
  <c r="DG423" i="16"/>
  <c r="DL423" i="16"/>
  <c r="DF423" i="16"/>
  <c r="DK425" i="16"/>
  <c r="DC425" i="16"/>
  <c r="DE425" i="16"/>
  <c r="DC427" i="16"/>
  <c r="DF427" i="16"/>
  <c r="DM427" i="16"/>
  <c r="DH429" i="16"/>
  <c r="DG429" i="16"/>
  <c r="DJ429" i="16"/>
  <c r="DD431" i="16"/>
  <c r="DI431" i="16"/>
  <c r="DN431" i="16"/>
  <c r="DH433" i="16"/>
  <c r="DM433" i="16"/>
  <c r="DC433" i="16"/>
  <c r="DG435" i="16"/>
  <c r="DL435" i="16"/>
  <c r="DE435" i="16"/>
  <c r="DC437" i="16"/>
  <c r="DH437" i="16"/>
  <c r="DM437" i="16"/>
  <c r="DI439" i="16"/>
  <c r="DN439" i="16"/>
  <c r="DD439" i="16"/>
  <c r="DD441" i="16"/>
  <c r="DI441" i="16"/>
  <c r="DN441" i="16"/>
  <c r="DG443" i="16"/>
  <c r="DE443" i="16"/>
  <c r="DJ443" i="16"/>
  <c r="DH445" i="16"/>
  <c r="DF445" i="16"/>
  <c r="DG445" i="16"/>
  <c r="DJ447" i="16"/>
  <c r="DK447" i="16"/>
  <c r="DL397" i="16"/>
  <c r="DF399" i="16"/>
  <c r="DD401" i="16"/>
  <c r="DN403" i="16"/>
  <c r="DI403" i="16"/>
  <c r="DN405" i="16"/>
  <c r="DM407" i="16"/>
  <c r="DH407" i="16"/>
  <c r="DI409" i="16"/>
  <c r="DK411" i="16"/>
  <c r="DJ411" i="16"/>
  <c r="DF413" i="16"/>
  <c r="DL415" i="16"/>
  <c r="DC415" i="16"/>
  <c r="DI417" i="16"/>
  <c r="DK417" i="16"/>
  <c r="DI419" i="16"/>
  <c r="DG419" i="16"/>
  <c r="DD421" i="16"/>
  <c r="DM421" i="16"/>
  <c r="DK423" i="16"/>
  <c r="DI423" i="16"/>
  <c r="DM425" i="16"/>
  <c r="DD425" i="16"/>
  <c r="DG425" i="16"/>
  <c r="DL427" i="16"/>
  <c r="DJ427" i="16"/>
  <c r="DE429" i="16"/>
  <c r="DF429" i="16"/>
  <c r="DH431" i="16"/>
  <c r="DF431" i="16"/>
  <c r="DD433" i="16"/>
  <c r="DF433" i="16"/>
  <c r="DK433" i="16"/>
  <c r="DH435" i="16"/>
  <c r="DI435" i="16"/>
  <c r="DK437" i="16"/>
  <c r="DI437" i="16"/>
  <c r="DM439" i="16"/>
  <c r="DG439" i="16"/>
  <c r="DG441" i="16"/>
  <c r="DM441" i="16"/>
  <c r="DK441" i="16"/>
  <c r="DL443" i="16"/>
  <c r="DN443" i="16"/>
  <c r="DI445" i="16"/>
  <c r="DC445" i="16"/>
  <c r="DN447" i="16"/>
  <c r="DH447" i="16"/>
  <c r="DM447" i="16"/>
  <c r="DD449" i="16"/>
  <c r="DI449" i="16"/>
  <c r="DN449" i="16"/>
  <c r="DL451" i="16"/>
  <c r="DF451" i="16"/>
  <c r="DG451" i="16"/>
  <c r="DF453" i="16"/>
  <c r="DG453" i="16"/>
  <c r="DL453" i="16"/>
  <c r="DD455" i="16"/>
  <c r="DJ455" i="16"/>
  <c r="DM455" i="16"/>
  <c r="DL457" i="16"/>
  <c r="DK457" i="16"/>
  <c r="DG457" i="16"/>
  <c r="DH459" i="16"/>
  <c r="DC459" i="16"/>
  <c r="DL459" i="16"/>
  <c r="DK461" i="16"/>
  <c r="DF461" i="16"/>
  <c r="DL461" i="16"/>
  <c r="DD463" i="16"/>
  <c r="DI463" i="16"/>
  <c r="DN463" i="16"/>
  <c r="DN465" i="16"/>
  <c r="DD465" i="16"/>
  <c r="DM465" i="16"/>
  <c r="DH467" i="16"/>
  <c r="DD467" i="16"/>
  <c r="DK467" i="16"/>
  <c r="DC469" i="16"/>
  <c r="DD469" i="16"/>
  <c r="DM469" i="16"/>
  <c r="DE471" i="16"/>
  <c r="DJ471" i="16"/>
  <c r="DK471" i="16"/>
  <c r="DF473" i="16"/>
  <c r="DG473" i="16"/>
  <c r="DL473" i="16"/>
  <c r="DE475" i="16"/>
  <c r="DJ475" i="16"/>
  <c r="DK475" i="16"/>
  <c r="DD477" i="16"/>
  <c r="DI477" i="16"/>
  <c r="DN477" i="16"/>
  <c r="DL479" i="16"/>
  <c r="DF479" i="16"/>
  <c r="DK479" i="16"/>
  <c r="DE481" i="16"/>
  <c r="DJ481" i="16"/>
  <c r="DK481" i="16"/>
  <c r="DH483" i="16"/>
  <c r="DM483" i="16"/>
  <c r="DG483" i="16"/>
  <c r="DJ485" i="16"/>
  <c r="DK485" i="16"/>
  <c r="DL485" i="16"/>
  <c r="DC487" i="16"/>
  <c r="DI487" i="16"/>
  <c r="DN487" i="16"/>
  <c r="DD489" i="16"/>
  <c r="DC489" i="16"/>
  <c r="DL489" i="16"/>
  <c r="DJ491" i="16"/>
  <c r="DK491" i="16"/>
  <c r="DI491" i="16"/>
  <c r="DN493" i="16"/>
  <c r="DD493" i="16"/>
  <c r="DI493" i="16"/>
  <c r="DE495" i="16"/>
  <c r="DJ495" i="16"/>
  <c r="DK495" i="16"/>
  <c r="DG497" i="16"/>
  <c r="DC497" i="16"/>
  <c r="DL497" i="16"/>
  <c r="DL499" i="16"/>
  <c r="DK499" i="16"/>
  <c r="DG499" i="16"/>
  <c r="DG501" i="16"/>
  <c r="DI501" i="16"/>
  <c r="DL501" i="16"/>
  <c r="DF503" i="16"/>
  <c r="DG503" i="16"/>
  <c r="DL503" i="16"/>
  <c r="DK505" i="16"/>
  <c r="DC505" i="16"/>
  <c r="DG505" i="16"/>
  <c r="DF507" i="16"/>
  <c r="DK507" i="16"/>
  <c r="DL507" i="16"/>
  <c r="DI509" i="16"/>
  <c r="DN509" i="16"/>
  <c r="DH509" i="16"/>
  <c r="DC511" i="16"/>
  <c r="DL511" i="16"/>
  <c r="DM511" i="16"/>
  <c r="DL513" i="16"/>
  <c r="DI513" i="16"/>
  <c r="DN513" i="16"/>
  <c r="DG515" i="16"/>
  <c r="DC515" i="16"/>
  <c r="DN515" i="16"/>
  <c r="DC517" i="16"/>
  <c r="DH517" i="16"/>
  <c r="DM517" i="16"/>
  <c r="DJ519" i="16"/>
  <c r="DF519" i="16"/>
  <c r="DN519" i="16"/>
  <c r="DL521" i="16"/>
  <c r="DC521" i="16"/>
  <c r="DM521" i="16"/>
  <c r="DD523" i="16"/>
  <c r="DI523" i="16"/>
  <c r="DN523" i="16"/>
  <c r="DC525" i="16"/>
  <c r="DN525" i="16"/>
  <c r="DL525" i="16"/>
  <c r="DD527" i="16"/>
  <c r="DI527" i="16"/>
  <c r="DN527" i="16"/>
  <c r="DL529" i="16"/>
  <c r="DM529" i="16"/>
  <c r="DG529" i="16"/>
  <c r="DE531" i="16"/>
  <c r="DJ531" i="16"/>
  <c r="DK531" i="16"/>
  <c r="DC533" i="16"/>
  <c r="DL533" i="16"/>
  <c r="DM533" i="16"/>
  <c r="DH535" i="16"/>
  <c r="DM535" i="16"/>
  <c r="DG535" i="16"/>
  <c r="DJ537" i="16"/>
  <c r="DF537" i="16"/>
  <c r="DM537" i="16"/>
  <c r="DG539" i="16"/>
  <c r="DD539" i="16"/>
  <c r="DK539" i="16"/>
  <c r="DI541" i="16"/>
  <c r="DN541" i="16"/>
  <c r="DH541" i="16"/>
  <c r="DF543" i="16"/>
  <c r="DG543" i="16"/>
  <c r="DL543" i="16"/>
  <c r="DJ545" i="16"/>
  <c r="DG545" i="16"/>
  <c r="DL545" i="16"/>
  <c r="DN547" i="16"/>
  <c r="DD547" i="16"/>
  <c r="DM547" i="16"/>
  <c r="DF549" i="16"/>
  <c r="DK549" i="16"/>
  <c r="DJ549" i="16"/>
  <c r="DE551" i="16"/>
  <c r="DN551" i="16"/>
  <c r="DH551" i="16"/>
  <c r="DE553" i="16"/>
  <c r="DN553" i="16"/>
  <c r="DJ553" i="16"/>
  <c r="DK555" i="16"/>
  <c r="DE555" i="16"/>
  <c r="DN555" i="16"/>
  <c r="DI557" i="16"/>
  <c r="DN557" i="16"/>
  <c r="DG557" i="16"/>
  <c r="DJ559" i="16"/>
  <c r="DD559" i="16"/>
  <c r="DN559" i="16"/>
  <c r="DH561" i="16"/>
  <c r="DM561" i="16"/>
  <c r="DG561" i="16"/>
  <c r="DL563" i="16"/>
  <c r="DC563" i="16"/>
  <c r="DG563" i="16"/>
  <c r="DG565" i="16"/>
  <c r="DH565" i="16"/>
  <c r="DM565" i="16"/>
  <c r="DD567" i="16"/>
  <c r="DI567" i="16"/>
  <c r="DN567" i="16"/>
  <c r="DF569" i="16"/>
  <c r="DJ569" i="16"/>
  <c r="DK569" i="16"/>
  <c r="DN571" i="16"/>
  <c r="DD571" i="16"/>
  <c r="DM571" i="16"/>
  <c r="DF573" i="16"/>
  <c r="DD573" i="16"/>
  <c r="DM573" i="16"/>
  <c r="DE575" i="16"/>
  <c r="DJ575" i="16"/>
  <c r="DK575" i="16"/>
  <c r="DL577" i="16"/>
  <c r="DF577" i="16"/>
  <c r="DK577" i="16"/>
  <c r="DE579" i="16"/>
  <c r="DJ579" i="16"/>
  <c r="DK579" i="16"/>
  <c r="DE581" i="16"/>
  <c r="DJ581" i="16"/>
  <c r="DK581" i="16"/>
  <c r="DC583" i="16"/>
  <c r="DH583" i="16"/>
  <c r="DM583" i="16"/>
  <c r="DC585" i="16"/>
  <c r="DL585" i="16"/>
  <c r="DM585" i="16"/>
  <c r="DC587" i="16"/>
  <c r="DH587" i="16"/>
  <c r="DM587" i="16"/>
  <c r="DE589" i="16"/>
  <c r="DJ589" i="16"/>
  <c r="DK589" i="16"/>
  <c r="DK591" i="16"/>
  <c r="DM591" i="16"/>
  <c r="DH591" i="16"/>
  <c r="DD593" i="16"/>
  <c r="DK593" i="16"/>
  <c r="DC593" i="16"/>
  <c r="DI595" i="16"/>
  <c r="DN595" i="16"/>
  <c r="DD595" i="16"/>
  <c r="DM597" i="16"/>
  <c r="DD597" i="16"/>
  <c r="DK597" i="16"/>
  <c r="DG599" i="16"/>
  <c r="DF599" i="16"/>
  <c r="DK599" i="16"/>
  <c r="DE601" i="16"/>
  <c r="DF601" i="16"/>
  <c r="DK601" i="16"/>
  <c r="DH603" i="16"/>
  <c r="DI603" i="16"/>
  <c r="DK603" i="16"/>
  <c r="DE605" i="16"/>
  <c r="DJ605" i="16"/>
  <c r="DK605" i="16"/>
  <c r="DF397" i="16"/>
  <c r="DG399" i="16"/>
  <c r="DE401" i="16"/>
  <c r="DC403" i="16"/>
  <c r="DM403" i="16"/>
  <c r="DC405" i="16"/>
  <c r="DF407" i="16"/>
  <c r="DL407" i="16"/>
  <c r="DM409" i="16"/>
  <c r="DD411" i="16"/>
  <c r="DN411" i="16"/>
  <c r="DJ413" i="16"/>
  <c r="DE415" i="16"/>
  <c r="DG415" i="16"/>
  <c r="DF417" i="16"/>
  <c r="DD419" i="16"/>
  <c r="DF419" i="16"/>
  <c r="DK419" i="16"/>
  <c r="DH421" i="16"/>
  <c r="DJ421" i="16"/>
  <c r="DD423" i="16"/>
  <c r="DM423" i="16"/>
  <c r="DF425" i="16"/>
  <c r="DH425" i="16"/>
  <c r="DK427" i="16"/>
  <c r="DN427" i="16"/>
  <c r="DG427" i="16"/>
  <c r="DI429" i="16"/>
  <c r="DN429" i="16"/>
  <c r="DL431" i="16"/>
  <c r="DJ431" i="16"/>
  <c r="DL433" i="16"/>
  <c r="DJ433" i="16"/>
  <c r="DC435" i="16"/>
  <c r="DF435" i="16"/>
  <c r="DM435" i="16"/>
  <c r="DD437" i="16"/>
  <c r="DF437" i="16"/>
  <c r="DF439" i="16"/>
  <c r="DK439" i="16"/>
  <c r="DH441" i="16"/>
  <c r="DF441" i="16"/>
  <c r="DC443" i="16"/>
  <c r="DI443" i="16"/>
  <c r="DK443" i="16"/>
  <c r="DM445" i="16"/>
  <c r="DK445" i="16"/>
  <c r="DC447" i="16"/>
  <c r="DL447" i="16"/>
  <c r="DC449" i="16"/>
  <c r="DH449" i="16"/>
  <c r="DM449" i="16"/>
  <c r="DK451" i="16"/>
  <c r="DE451" i="16"/>
  <c r="DJ451" i="16"/>
  <c r="DE453" i="16"/>
  <c r="DJ453" i="16"/>
  <c r="DK453" i="16"/>
  <c r="DC455" i="16"/>
  <c r="DH455" i="16"/>
  <c r="DN455" i="16"/>
  <c r="DC457" i="16"/>
  <c r="DE457" i="16"/>
  <c r="DF457" i="16"/>
  <c r="DE459" i="16"/>
  <c r="DF459" i="16"/>
  <c r="DG459" i="16"/>
  <c r="DJ461" i="16"/>
  <c r="DE461" i="16"/>
  <c r="DN461" i="16"/>
  <c r="DK463" i="16"/>
  <c r="DH463" i="16"/>
  <c r="DM463" i="16"/>
  <c r="DE465" i="16"/>
  <c r="DC465" i="16"/>
  <c r="DH465" i="16"/>
  <c r="DE467" i="16"/>
  <c r="DF467" i="16"/>
  <c r="DL467" i="16"/>
  <c r="DF469" i="16"/>
  <c r="DG469" i="16"/>
  <c r="DH469" i="16"/>
  <c r="DD471" i="16"/>
  <c r="DI471" i="16"/>
  <c r="DN471" i="16"/>
  <c r="DE473" i="16"/>
  <c r="DJ473" i="16"/>
  <c r="DK473" i="16"/>
  <c r="DD475" i="16"/>
  <c r="DI475" i="16"/>
  <c r="DN475" i="16"/>
  <c r="DC477" i="16"/>
  <c r="DH477" i="16"/>
  <c r="DM477" i="16"/>
  <c r="DG479" i="16"/>
  <c r="DE479" i="16"/>
  <c r="DJ479" i="16"/>
  <c r="DD481" i="16"/>
  <c r="DI481" i="16"/>
  <c r="DN481" i="16"/>
  <c r="DC483" i="16"/>
  <c r="DL483" i="16"/>
  <c r="DF483" i="16"/>
  <c r="DE485" i="16"/>
  <c r="DN485" i="16"/>
  <c r="DC485" i="16"/>
  <c r="DD487" i="16"/>
  <c r="DG487" i="16"/>
  <c r="DM487" i="16"/>
  <c r="DE489" i="16"/>
  <c r="DF489" i="16"/>
  <c r="DG489" i="16"/>
  <c r="DE491" i="16"/>
  <c r="DN491" i="16"/>
  <c r="DD491" i="16"/>
  <c r="DM493" i="16"/>
  <c r="DC493" i="16"/>
  <c r="DH493" i="16"/>
  <c r="DD495" i="16"/>
  <c r="DI495" i="16"/>
  <c r="DN495" i="16"/>
  <c r="DE497" i="16"/>
  <c r="DF497" i="16"/>
  <c r="DK497" i="16"/>
  <c r="DC499" i="16"/>
  <c r="DE499" i="16"/>
  <c r="DF499" i="16"/>
  <c r="DJ501" i="16"/>
  <c r="DK501" i="16"/>
  <c r="DM501" i="16"/>
  <c r="DE503" i="16"/>
  <c r="DJ503" i="16"/>
  <c r="DK503" i="16"/>
  <c r="DF505" i="16"/>
  <c r="DD505" i="16"/>
  <c r="DE505" i="16"/>
  <c r="DE507" i="16"/>
  <c r="DJ507" i="16"/>
  <c r="DG507" i="16"/>
  <c r="DD509" i="16"/>
  <c r="DM509" i="16"/>
  <c r="DC509" i="16"/>
  <c r="DF511" i="16"/>
  <c r="DK511" i="16"/>
  <c r="DG511" i="16"/>
  <c r="DG513" i="16"/>
  <c r="DC513" i="16"/>
  <c r="DM513" i="16"/>
  <c r="DD515" i="16"/>
  <c r="DE515" i="16"/>
  <c r="DK515" i="16"/>
  <c r="DF517" i="16"/>
  <c r="DG517" i="16"/>
  <c r="DL517" i="16"/>
  <c r="DD519" i="16"/>
  <c r="DE519" i="16"/>
  <c r="DC519" i="16"/>
  <c r="DI521" i="16"/>
  <c r="DF521" i="16"/>
  <c r="DG521" i="16"/>
  <c r="DC523" i="16"/>
  <c r="DH523" i="16"/>
  <c r="DM523" i="16"/>
  <c r="DE525" i="16"/>
  <c r="DK525" i="16"/>
  <c r="DG525" i="16"/>
  <c r="DC527" i="16"/>
  <c r="DH527" i="16"/>
  <c r="DM527" i="16"/>
  <c r="DC529" i="16"/>
  <c r="DH529" i="16"/>
  <c r="DF529" i="16"/>
  <c r="DD531" i="16"/>
  <c r="DI531" i="16"/>
  <c r="DN531" i="16"/>
  <c r="DF533" i="16"/>
  <c r="DK533" i="16"/>
  <c r="DG533" i="16"/>
  <c r="DC535" i="16"/>
  <c r="DL535" i="16"/>
  <c r="DF535" i="16"/>
  <c r="DC537" i="16"/>
  <c r="DD537" i="16"/>
  <c r="DN537" i="16"/>
  <c r="DE539" i="16"/>
  <c r="DF539" i="16"/>
  <c r="DH539" i="16"/>
  <c r="DD541" i="16"/>
  <c r="DM541" i="16"/>
  <c r="DC541" i="16"/>
  <c r="DE543" i="16"/>
  <c r="DJ543" i="16"/>
  <c r="DK543" i="16"/>
  <c r="DE545" i="16"/>
  <c r="DN545" i="16"/>
  <c r="DK545" i="16"/>
  <c r="DI547" i="16"/>
  <c r="DC547" i="16"/>
  <c r="DH547" i="16"/>
  <c r="DE549" i="16"/>
  <c r="DN549" i="16"/>
  <c r="DD549" i="16"/>
  <c r="DD551" i="16"/>
  <c r="DI551" i="16"/>
  <c r="DC551" i="16"/>
  <c r="DD553" i="16"/>
  <c r="DI553" i="16"/>
  <c r="DC553" i="16"/>
  <c r="DF555" i="16"/>
  <c r="DD555" i="16"/>
  <c r="DI555" i="16"/>
  <c r="DD557" i="16"/>
  <c r="DM557" i="16"/>
  <c r="DC557" i="16"/>
  <c r="DE559" i="16"/>
  <c r="DC559" i="16"/>
  <c r="DH559" i="16"/>
  <c r="DC561" i="16"/>
  <c r="DL561" i="16"/>
  <c r="DF561" i="16"/>
  <c r="DK563" i="16"/>
  <c r="DE563" i="16"/>
  <c r="DF563" i="16"/>
  <c r="DF565" i="16"/>
  <c r="DK565" i="16"/>
  <c r="DL565" i="16"/>
  <c r="DC567" i="16"/>
  <c r="DH567" i="16"/>
  <c r="DM567" i="16"/>
  <c r="DE569" i="16"/>
  <c r="DN569" i="16"/>
  <c r="DH569" i="16"/>
  <c r="DI571" i="16"/>
  <c r="DC571" i="16"/>
  <c r="DH571" i="16"/>
  <c r="DI573" i="16"/>
  <c r="DJ573" i="16"/>
  <c r="DH573" i="16"/>
  <c r="DD575" i="16"/>
  <c r="DI575" i="16"/>
  <c r="DN575" i="16"/>
  <c r="DC577" i="16"/>
  <c r="DE577" i="16"/>
  <c r="DJ577" i="16"/>
  <c r="DD579" i="16"/>
  <c r="DM579" i="16"/>
  <c r="DN579" i="16"/>
  <c r="DD581" i="16"/>
  <c r="DI581" i="16"/>
  <c r="DN581" i="16"/>
  <c r="DF583" i="16"/>
  <c r="DG583" i="16"/>
  <c r="DL583" i="16"/>
  <c r="DF585" i="16"/>
  <c r="DK585" i="16"/>
  <c r="DG585" i="16"/>
  <c r="DF587" i="16"/>
  <c r="DG587" i="16"/>
  <c r="DL587" i="16"/>
  <c r="DD589" i="16"/>
  <c r="DI589" i="16"/>
  <c r="DN589" i="16"/>
  <c r="DJ591" i="16"/>
  <c r="DL591" i="16"/>
  <c r="DF591" i="16"/>
  <c r="DF593" i="16"/>
  <c r="DH593" i="16"/>
  <c r="DE593" i="16"/>
  <c r="DH595" i="16"/>
  <c r="DM595" i="16"/>
  <c r="DC595" i="16"/>
  <c r="DH597" i="16"/>
  <c r="DJ597" i="16"/>
  <c r="DL597" i="16"/>
  <c r="DD599" i="16"/>
  <c r="DE599" i="16"/>
  <c r="DN599" i="16"/>
  <c r="DD601" i="16"/>
  <c r="DI601" i="16"/>
  <c r="DJ601" i="16"/>
  <c r="DF603" i="16"/>
  <c r="DL603" i="16"/>
  <c r="DM603" i="16"/>
  <c r="DD605" i="16"/>
  <c r="DI605" i="16"/>
  <c r="DN605" i="16"/>
  <c r="DI395" i="16"/>
  <c r="DG397" i="16"/>
  <c r="DL401" i="16"/>
  <c r="DJ401" i="16"/>
  <c r="DD403" i="16"/>
  <c r="DM405" i="16"/>
  <c r="DD405" i="16"/>
  <c r="DC407" i="16"/>
  <c r="DH409" i="16"/>
  <c r="DN409" i="16"/>
  <c r="DE411" i="16"/>
  <c r="DL413" i="16"/>
  <c r="DG413" i="16"/>
  <c r="DK415" i="16"/>
  <c r="DL417" i="16"/>
  <c r="DJ417" i="16"/>
  <c r="DL419" i="16"/>
  <c r="DJ419" i="16"/>
  <c r="DC421" i="16"/>
  <c r="DE421" i="16"/>
  <c r="DN421" i="16"/>
  <c r="DH423" i="16"/>
  <c r="DJ423" i="16"/>
  <c r="DJ425" i="16"/>
  <c r="DL425" i="16"/>
  <c r="DD427" i="16"/>
  <c r="DE427" i="16"/>
  <c r="DD429" i="16"/>
  <c r="DM429" i="16"/>
  <c r="DC429" i="16"/>
  <c r="DE431" i="16"/>
  <c r="DC431" i="16"/>
  <c r="DE433" i="16"/>
  <c r="DN433" i="16"/>
  <c r="DK435" i="16"/>
  <c r="DJ435" i="16"/>
  <c r="DN437" i="16"/>
  <c r="DL437" i="16"/>
  <c r="DJ437" i="16"/>
  <c r="DJ439" i="16"/>
  <c r="DH439" i="16"/>
  <c r="DL441" i="16"/>
  <c r="DJ441" i="16"/>
  <c r="DD443" i="16"/>
  <c r="DM443" i="16"/>
  <c r="DD445" i="16"/>
  <c r="DJ445" i="16"/>
  <c r="DE445" i="16"/>
  <c r="DG447" i="16"/>
  <c r="DE447" i="16"/>
  <c r="DG449" i="16"/>
  <c r="DL449" i="16"/>
  <c r="DF449" i="16"/>
  <c r="DD451" i="16"/>
  <c r="DI451" i="16"/>
  <c r="DN451" i="16"/>
  <c r="DI453" i="16"/>
  <c r="DN453" i="16"/>
  <c r="DD453" i="16"/>
  <c r="DG455" i="16"/>
  <c r="DL455" i="16"/>
  <c r="DE455" i="16"/>
  <c r="DD457" i="16"/>
  <c r="DI457" i="16"/>
  <c r="DJ457" i="16"/>
  <c r="DI459" i="16"/>
  <c r="DJ459" i="16"/>
  <c r="DK459" i="16"/>
  <c r="DC461" i="16"/>
  <c r="DI461" i="16"/>
  <c r="DD461" i="16"/>
  <c r="DC463" i="16"/>
  <c r="DL463" i="16"/>
  <c r="DF463" i="16"/>
  <c r="DF465" i="16"/>
  <c r="DG465" i="16"/>
  <c r="DL465" i="16"/>
  <c r="DI467" i="16"/>
  <c r="DJ467" i="16"/>
  <c r="DC467" i="16"/>
  <c r="DN469" i="16"/>
  <c r="DK469" i="16"/>
  <c r="DL469" i="16"/>
  <c r="DH471" i="16"/>
  <c r="DM471" i="16"/>
  <c r="DC471" i="16"/>
  <c r="DI473" i="16"/>
  <c r="DN473" i="16"/>
  <c r="DD473" i="16"/>
  <c r="DH475" i="16"/>
  <c r="DM475" i="16"/>
  <c r="DC475" i="16"/>
  <c r="DG477" i="16"/>
  <c r="DL477" i="16"/>
  <c r="DF477" i="16"/>
  <c r="DD479" i="16"/>
  <c r="DI479" i="16"/>
  <c r="DN479" i="16"/>
  <c r="DH481" i="16"/>
  <c r="DM481" i="16"/>
  <c r="DC481" i="16"/>
  <c r="DK483" i="16"/>
  <c r="DE483" i="16"/>
  <c r="DJ483" i="16"/>
  <c r="DI485" i="16"/>
  <c r="DG485" i="16"/>
  <c r="DD485" i="16"/>
  <c r="DH487" i="16"/>
  <c r="DK487" i="16"/>
  <c r="DF487" i="16"/>
  <c r="DI489" i="16"/>
  <c r="DJ489" i="16"/>
  <c r="DK489" i="16"/>
  <c r="DM491" i="16"/>
  <c r="DC491" i="16"/>
  <c r="DH491" i="16"/>
  <c r="DF493" i="16"/>
  <c r="DG493" i="16"/>
  <c r="DL493" i="16"/>
  <c r="DH495" i="16"/>
  <c r="DM495" i="16"/>
  <c r="DC495" i="16"/>
  <c r="DI497" i="16"/>
  <c r="DJ497" i="16"/>
  <c r="DD497" i="16"/>
  <c r="DD499" i="16"/>
  <c r="DI499" i="16"/>
  <c r="DJ499" i="16"/>
  <c r="DH501" i="16"/>
  <c r="DD501" i="16"/>
  <c r="DF501" i="16"/>
  <c r="DI503" i="16"/>
  <c r="DN503" i="16"/>
  <c r="DD503" i="16"/>
  <c r="DJ505" i="16"/>
  <c r="DH505" i="16"/>
  <c r="DI505" i="16"/>
  <c r="DI507" i="16"/>
  <c r="DN507" i="16"/>
  <c r="DD507" i="16"/>
  <c r="DL509" i="16"/>
  <c r="DF509" i="16"/>
  <c r="DG509" i="16"/>
  <c r="DJ511" i="16"/>
  <c r="DD511" i="16"/>
  <c r="DE511" i="16"/>
  <c r="DD513" i="16"/>
  <c r="DK513" i="16"/>
  <c r="DF513" i="16"/>
  <c r="DH515" i="16"/>
  <c r="DI515" i="16"/>
  <c r="DF515" i="16"/>
  <c r="DJ517" i="16"/>
  <c r="DK517" i="16"/>
  <c r="DE517" i="16"/>
  <c r="DH519" i="16"/>
  <c r="DI519" i="16"/>
  <c r="DG519" i="16"/>
  <c r="DD521" i="16"/>
  <c r="DJ521" i="16"/>
  <c r="DK521" i="16"/>
  <c r="DG523" i="16"/>
  <c r="DL523" i="16"/>
  <c r="DF523" i="16"/>
  <c r="DI525" i="16"/>
  <c r="DF525" i="16"/>
  <c r="DD525" i="16"/>
  <c r="DG527" i="16"/>
  <c r="DL527" i="16"/>
  <c r="DF527" i="16"/>
  <c r="DK529" i="16"/>
  <c r="DE529" i="16"/>
  <c r="DJ529" i="16"/>
  <c r="DH531" i="16"/>
  <c r="DM531" i="16"/>
  <c r="DC531" i="16"/>
  <c r="DJ533" i="16"/>
  <c r="DD533" i="16"/>
  <c r="DE533" i="16"/>
  <c r="DK535" i="16"/>
  <c r="DE535" i="16"/>
  <c r="DJ535" i="16"/>
  <c r="DG537" i="16"/>
  <c r="DH537" i="16"/>
  <c r="DE537" i="16"/>
  <c r="DI539" i="16"/>
  <c r="DJ539" i="16"/>
  <c r="DL539" i="16"/>
  <c r="DL541" i="16"/>
  <c r="DF541" i="16"/>
  <c r="DG541" i="16"/>
  <c r="DI543" i="16"/>
  <c r="DN543" i="16"/>
  <c r="DD543" i="16"/>
  <c r="DI545" i="16"/>
  <c r="DF545" i="16"/>
  <c r="DD545" i="16"/>
  <c r="DF547" i="16"/>
  <c r="DG547" i="16"/>
  <c r="DL547" i="16"/>
  <c r="DI549" i="16"/>
  <c r="DC549" i="16"/>
  <c r="DH549" i="16"/>
  <c r="DL551" i="16"/>
  <c r="DM551" i="16"/>
  <c r="DG551" i="16"/>
  <c r="DH553" i="16"/>
  <c r="DM553" i="16"/>
  <c r="DG553" i="16"/>
  <c r="DC555" i="16"/>
  <c r="DH555" i="16"/>
  <c r="DM555" i="16"/>
  <c r="DL557" i="16"/>
  <c r="DF557" i="16"/>
  <c r="DK557" i="16"/>
  <c r="DI559" i="16"/>
  <c r="DG559" i="16"/>
  <c r="DL559" i="16"/>
  <c r="DK561" i="16"/>
  <c r="DE561" i="16"/>
  <c r="DJ561" i="16"/>
  <c r="DD563" i="16"/>
  <c r="DI563" i="16"/>
  <c r="DJ563" i="16"/>
  <c r="DN565" i="16"/>
  <c r="DJ565" i="16"/>
  <c r="DE565" i="16"/>
  <c r="DG567" i="16"/>
  <c r="DL567" i="16"/>
  <c r="DF567" i="16"/>
  <c r="DI569" i="16"/>
  <c r="DD569" i="16"/>
  <c r="DC569" i="16"/>
  <c r="DF571" i="16"/>
  <c r="DG571" i="16"/>
  <c r="DL571" i="16"/>
  <c r="DC573" i="16"/>
  <c r="DN573" i="16"/>
  <c r="DL573" i="16"/>
  <c r="DH575" i="16"/>
  <c r="DM575" i="16"/>
  <c r="DC575" i="16"/>
  <c r="DD577" i="16"/>
  <c r="DI577" i="16"/>
  <c r="DN577" i="16"/>
  <c r="DH579" i="16"/>
  <c r="DI579" i="16"/>
  <c r="DC579" i="16"/>
  <c r="DH581" i="16"/>
  <c r="DM581" i="16"/>
  <c r="DC581" i="16"/>
  <c r="DJ583" i="16"/>
  <c r="DK583" i="16"/>
  <c r="DE583" i="16"/>
  <c r="DJ585" i="16"/>
  <c r="DD585" i="16"/>
  <c r="DE585" i="16"/>
  <c r="DJ587" i="16"/>
  <c r="DK587" i="16"/>
  <c r="DE587" i="16"/>
  <c r="DH589" i="16"/>
  <c r="DM589" i="16"/>
  <c r="DC589" i="16"/>
  <c r="DC591" i="16"/>
  <c r="DE591" i="16"/>
  <c r="DN591" i="16"/>
  <c r="DJ593" i="16"/>
  <c r="DL593" i="16"/>
  <c r="DI593" i="16"/>
  <c r="DL595" i="16"/>
  <c r="DF595" i="16"/>
  <c r="DG595" i="16"/>
  <c r="DE597" i="16"/>
  <c r="DF597" i="16"/>
  <c r="DC597" i="16"/>
  <c r="DH599" i="16"/>
  <c r="DI599" i="16"/>
  <c r="DJ599" i="16"/>
  <c r="DH601" i="16"/>
  <c r="DM601" i="16"/>
  <c r="DN601" i="16"/>
  <c r="DN603" i="16"/>
  <c r="DG603" i="16"/>
  <c r="DJ603" i="16"/>
  <c r="DH605" i="16"/>
  <c r="DM605" i="16"/>
  <c r="DC605" i="16"/>
  <c r="DN395" i="16"/>
  <c r="DL399" i="16"/>
  <c r="DC401" i="16"/>
  <c r="DH401" i="16"/>
  <c r="DH403" i="16"/>
  <c r="DH405" i="16"/>
  <c r="DL405" i="16"/>
  <c r="DG407" i="16"/>
  <c r="DL409" i="16"/>
  <c r="DK409" i="16"/>
  <c r="DI411" i="16"/>
  <c r="DE413" i="16"/>
  <c r="DK413" i="16"/>
  <c r="DF415" i="16"/>
  <c r="DE417" i="16"/>
  <c r="DG417" i="16"/>
  <c r="DE419" i="16"/>
  <c r="DN419" i="16"/>
  <c r="DK421" i="16"/>
  <c r="DI421" i="16"/>
  <c r="DC423" i="16"/>
  <c r="DE423" i="16"/>
  <c r="DN423" i="16"/>
  <c r="DN425" i="16"/>
  <c r="DI425" i="16"/>
  <c r="DH427" i="16"/>
  <c r="DI427" i="16"/>
  <c r="DL429" i="16"/>
  <c r="DK429" i="16"/>
  <c r="DG431" i="16"/>
  <c r="DM431" i="16"/>
  <c r="DK431" i="16"/>
  <c r="DI433" i="16"/>
  <c r="DG433" i="16"/>
  <c r="DD435" i="16"/>
  <c r="DN435" i="16"/>
  <c r="DG437" i="16"/>
  <c r="DE437" i="16"/>
  <c r="DE439" i="16"/>
  <c r="DC439" i="16"/>
  <c r="DL439" i="16"/>
  <c r="DE441" i="16"/>
  <c r="DC441" i="16"/>
  <c r="DH443" i="16"/>
  <c r="DF443" i="16"/>
  <c r="DL445" i="16"/>
  <c r="DN445" i="16"/>
  <c r="DF447" i="16"/>
  <c r="DD447" i="16"/>
  <c r="DI447" i="16"/>
  <c r="DK449" i="16"/>
  <c r="DE449" i="16"/>
  <c r="DJ449" i="16"/>
  <c r="DH451" i="16"/>
  <c r="DM451" i="16"/>
  <c r="DC451" i="16"/>
  <c r="DM453" i="16"/>
  <c r="DC453" i="16"/>
  <c r="DH453" i="16"/>
  <c r="DK455" i="16"/>
  <c r="DF455" i="16"/>
  <c r="DI455" i="16"/>
  <c r="DH457" i="16"/>
  <c r="DM457" i="16"/>
  <c r="DN457" i="16"/>
  <c r="DM459" i="16"/>
  <c r="DN459" i="16"/>
  <c r="DD459" i="16"/>
  <c r="DG461" i="16"/>
  <c r="DM461" i="16"/>
  <c r="DH461" i="16"/>
  <c r="DG463" i="16"/>
  <c r="DE463" i="16"/>
  <c r="DJ463" i="16"/>
  <c r="DJ465" i="16"/>
  <c r="DK465" i="16"/>
  <c r="DI465" i="16"/>
  <c r="DM467" i="16"/>
  <c r="DN467" i="16"/>
  <c r="DG467" i="16"/>
  <c r="DJ469" i="16"/>
  <c r="DI469" i="16"/>
  <c r="DE469" i="16"/>
  <c r="DL471" i="16"/>
  <c r="DF471" i="16"/>
  <c r="DG471" i="16"/>
  <c r="DM473" i="16"/>
  <c r="DC473" i="16"/>
  <c r="DH473" i="16"/>
  <c r="DL475" i="16"/>
  <c r="DF475" i="16"/>
  <c r="DG475" i="16"/>
  <c r="DK477" i="16"/>
  <c r="DE477" i="16"/>
  <c r="DJ477" i="16"/>
  <c r="DH479" i="16"/>
  <c r="DM479" i="16"/>
  <c r="DC479" i="16"/>
  <c r="DL481" i="16"/>
  <c r="DF481" i="16"/>
  <c r="DG481" i="16"/>
  <c r="DN483" i="16"/>
  <c r="DL487" i="16"/>
  <c r="DN489" i="16"/>
  <c r="DL491" i="16"/>
  <c r="DL495" i="16"/>
  <c r="DN497" i="16"/>
  <c r="DN499" i="16"/>
  <c r="DM503" i="16"/>
  <c r="DL505" i="16"/>
  <c r="DH507" i="16"/>
  <c r="DN511" i="16"/>
  <c r="DE513" i="16"/>
  <c r="DJ515" i="16"/>
  <c r="DL519" i="16"/>
  <c r="DN521" i="16"/>
  <c r="DJ523" i="16"/>
  <c r="DK527" i="16"/>
  <c r="DI529" i="16"/>
  <c r="DG531" i="16"/>
  <c r="DD535" i="16"/>
  <c r="DL537" i="16"/>
  <c r="DC539" i="16"/>
  <c r="DM543" i="16"/>
  <c r="DC545" i="16"/>
  <c r="DE547" i="16"/>
  <c r="DJ551" i="16"/>
  <c r="DF553" i="16"/>
  <c r="DJ555" i="16"/>
  <c r="DM559" i="16"/>
  <c r="DI561" i="16"/>
  <c r="DN563" i="16"/>
  <c r="DK567" i="16"/>
  <c r="DL569" i="16"/>
  <c r="DE571" i="16"/>
  <c r="DL575" i="16"/>
  <c r="DM577" i="16"/>
  <c r="DG579" i="16"/>
  <c r="DN583" i="16"/>
  <c r="DH585" i="16"/>
  <c r="DI587" i="16"/>
  <c r="DG591" i="16"/>
  <c r="DG593" i="16"/>
  <c r="DK595" i="16"/>
  <c r="DL599" i="16"/>
  <c r="DG601" i="16"/>
  <c r="DC603" i="16"/>
  <c r="DM485" i="16"/>
  <c r="DE487" i="16"/>
  <c r="DH489" i="16"/>
  <c r="DJ493" i="16"/>
  <c r="DF495" i="16"/>
  <c r="DH497" i="16"/>
  <c r="DC501" i="16"/>
  <c r="DC503" i="16"/>
  <c r="DM505" i="16"/>
  <c r="DE509" i="16"/>
  <c r="DH511" i="16"/>
  <c r="DJ513" i="16"/>
  <c r="DN517" i="16"/>
  <c r="DM519" i="16"/>
  <c r="DE521" i="16"/>
  <c r="DM525" i="16"/>
  <c r="DE527" i="16"/>
  <c r="DN529" i="16"/>
  <c r="DN533" i="16"/>
  <c r="DI535" i="16"/>
  <c r="DI537" i="16"/>
  <c r="DE541" i="16"/>
  <c r="DC543" i="16"/>
  <c r="DH545" i="16"/>
  <c r="DM549" i="16"/>
  <c r="DF551" i="16"/>
  <c r="DK553" i="16"/>
  <c r="DE557" i="16"/>
  <c r="DK559" i="16"/>
  <c r="DN561" i="16"/>
  <c r="DC565" i="16"/>
  <c r="DE567" i="16"/>
  <c r="DG569" i="16"/>
  <c r="DG573" i="16"/>
  <c r="DF575" i="16"/>
  <c r="DG577" i="16"/>
  <c r="DL581" i="16"/>
  <c r="DD583" i="16"/>
  <c r="DI585" i="16"/>
  <c r="DL589" i="16"/>
  <c r="DI591" i="16"/>
  <c r="DM593" i="16"/>
  <c r="DI597" i="16"/>
  <c r="DM599" i="16"/>
  <c r="DC601" i="16"/>
  <c r="DL605" i="16"/>
  <c r="DD483" i="16"/>
  <c r="DF485" i="16"/>
  <c r="DJ487" i="16"/>
  <c r="DF491" i="16"/>
  <c r="DK493" i="16"/>
  <c r="DG495" i="16"/>
  <c r="DH499" i="16"/>
  <c r="DE501" i="16"/>
  <c r="DH503" i="16"/>
  <c r="DM507" i="16"/>
  <c r="DJ509" i="16"/>
  <c r="DI511" i="16"/>
  <c r="DL515" i="16"/>
  <c r="DD517" i="16"/>
  <c r="DK519" i="16"/>
  <c r="DK523" i="16"/>
  <c r="DJ525" i="16"/>
  <c r="DJ527" i="16"/>
  <c r="DL531" i="16"/>
  <c r="DH533" i="16"/>
  <c r="DN535" i="16"/>
  <c r="DM539" i="16"/>
  <c r="DJ541" i="16"/>
  <c r="DH543" i="16"/>
  <c r="DJ547" i="16"/>
  <c r="DG549" i="16"/>
  <c r="DK551" i="16"/>
  <c r="DG555" i="16"/>
  <c r="DJ557" i="16"/>
  <c r="DF559" i="16"/>
  <c r="DH563" i="16"/>
  <c r="DD565" i="16"/>
  <c r="DJ567" i="16"/>
  <c r="DJ571" i="16"/>
  <c r="DK573" i="16"/>
  <c r="DG575" i="16"/>
  <c r="DL579" i="16"/>
  <c r="DF581" i="16"/>
  <c r="DI583" i="16"/>
  <c r="DN587" i="16"/>
  <c r="DF589" i="16"/>
  <c r="DD591" i="16"/>
  <c r="DE595" i="16"/>
  <c r="DN597" i="16"/>
  <c r="DC599" i="16"/>
  <c r="DD603" i="16"/>
  <c r="DF605" i="16"/>
  <c r="DI483" i="16"/>
  <c r="DH485" i="16"/>
  <c r="DM489" i="16"/>
  <c r="DG491" i="16"/>
  <c r="DE493" i="16"/>
  <c r="DM497" i="16"/>
  <c r="DM499" i="16"/>
  <c r="DN501" i="16"/>
  <c r="DN505" i="16"/>
  <c r="DC507" i="16"/>
  <c r="DK509" i="16"/>
  <c r="DH513" i="16"/>
  <c r="DM515" i="16"/>
  <c r="DI517" i="16"/>
  <c r="DH521" i="16"/>
  <c r="DE523" i="16"/>
  <c r="DH525" i="16"/>
  <c r="DD529" i="16"/>
  <c r="DF531" i="16"/>
  <c r="DI533" i="16"/>
  <c r="DK537" i="16"/>
  <c r="DN539" i="16"/>
  <c r="DK541" i="16"/>
  <c r="DM545" i="16"/>
  <c r="DK547" i="16"/>
  <c r="DL549" i="16"/>
  <c r="DL553" i="16"/>
  <c r="DL555" i="16"/>
  <c r="DH557" i="16"/>
  <c r="DD561" i="16"/>
  <c r="DM563" i="16"/>
  <c r="DI565" i="16"/>
  <c r="DM569" i="16"/>
  <c r="DK571" i="16"/>
  <c r="DE573" i="16"/>
  <c r="DH577" i="16"/>
  <c r="DF579" i="16"/>
  <c r="DG581" i="16"/>
  <c r="DN585" i="16"/>
  <c r="DD587" i="16"/>
  <c r="DG589" i="16"/>
  <c r="DN593" i="16"/>
  <c r="DJ595" i="16"/>
  <c r="DG597" i="16"/>
  <c r="DL601" i="16"/>
  <c r="DE603" i="16"/>
  <c r="DG605" i="16"/>
  <c r="DR119" i="16"/>
  <c r="EB119" i="16"/>
  <c r="DX119" i="16"/>
  <c r="DS121" i="16"/>
  <c r="DV121" i="16"/>
  <c r="DZ121" i="16"/>
  <c r="DU123" i="16"/>
  <c r="DY123" i="16"/>
  <c r="DQ123" i="16"/>
  <c r="DT125" i="16"/>
  <c r="DY125" i="16"/>
  <c r="DR125" i="16"/>
  <c r="DR127" i="16"/>
  <c r="DQ127" i="16"/>
  <c r="DZ127" i="16"/>
  <c r="DR129" i="16"/>
  <c r="EA129" i="16"/>
  <c r="DX129" i="16"/>
  <c r="DT131" i="16"/>
  <c r="DU131" i="16"/>
  <c r="DV131" i="16"/>
  <c r="DT133" i="16"/>
  <c r="DU133" i="16"/>
  <c r="DZ133" i="16"/>
  <c r="DT135" i="16"/>
  <c r="DY135" i="16"/>
  <c r="DV135" i="16"/>
  <c r="DR137" i="16"/>
  <c r="DQ137" i="16"/>
  <c r="DZ137" i="16"/>
  <c r="DT139" i="16"/>
  <c r="DY139" i="16"/>
  <c r="DU139" i="16"/>
  <c r="DS141" i="16"/>
  <c r="DU141" i="16"/>
  <c r="DQ141" i="16"/>
  <c r="DW143" i="16"/>
  <c r="DV143" i="16"/>
  <c r="DX143" i="16"/>
  <c r="DS145" i="16"/>
  <c r="DX145" i="16"/>
  <c r="DY145" i="16"/>
  <c r="DR147" i="16"/>
  <c r="EA147" i="16"/>
  <c r="DS147" i="16"/>
  <c r="DR149" i="16"/>
  <c r="DV149" i="16"/>
  <c r="DX149" i="16"/>
  <c r="DY151" i="16"/>
  <c r="DR151" i="16"/>
  <c r="EA151" i="16"/>
  <c r="DT153" i="16"/>
  <c r="DU153" i="16"/>
  <c r="DZ153" i="16"/>
  <c r="DR155" i="16"/>
  <c r="DY155" i="16"/>
  <c r="EA155" i="16"/>
  <c r="EB157" i="16"/>
  <c r="DS157" i="16"/>
  <c r="DX157" i="16"/>
  <c r="DV159" i="16"/>
  <c r="DZ159" i="16"/>
  <c r="EB159" i="16"/>
  <c r="DQ161" i="16"/>
  <c r="EB161" i="16"/>
  <c r="DZ161" i="16"/>
  <c r="DU163" i="16"/>
  <c r="DV163" i="16"/>
  <c r="EA163" i="16"/>
  <c r="DU165" i="16"/>
  <c r="EB165" i="16"/>
  <c r="DZ165" i="16"/>
  <c r="DQ167" i="16"/>
  <c r="EB167" i="16"/>
  <c r="DZ167" i="16"/>
  <c r="DS169" i="16"/>
  <c r="DX169" i="16"/>
  <c r="DY169" i="16"/>
  <c r="DV171" i="16"/>
  <c r="DY171" i="16"/>
  <c r="EA171" i="16"/>
  <c r="DV173" i="16"/>
  <c r="DY173" i="16"/>
  <c r="EA173" i="16"/>
  <c r="DW175" i="16"/>
  <c r="DZ175" i="16"/>
  <c r="EB175" i="16"/>
  <c r="DR177" i="16"/>
  <c r="DY177" i="16"/>
  <c r="DW177" i="16"/>
  <c r="DQ179" i="16"/>
  <c r="DV179" i="16"/>
  <c r="EA179" i="16"/>
  <c r="DX181" i="16"/>
  <c r="EB181" i="16"/>
  <c r="DZ181" i="16"/>
  <c r="DW183" i="16"/>
  <c r="DZ183" i="16"/>
  <c r="EB183" i="16"/>
  <c r="DQ185" i="16"/>
  <c r="DT185" i="16"/>
  <c r="DX185" i="16"/>
  <c r="DX187" i="16"/>
  <c r="DT187" i="16"/>
  <c r="EB187" i="16"/>
  <c r="DY189" i="16"/>
  <c r="EA189" i="16"/>
  <c r="DW189" i="16"/>
  <c r="DQ191" i="16"/>
  <c r="DZ191" i="16"/>
  <c r="DV191" i="16"/>
  <c r="DQ193" i="16"/>
  <c r="DV193" i="16"/>
  <c r="EA193" i="16"/>
  <c r="DX195" i="16"/>
  <c r="EB195" i="16"/>
  <c r="DT195" i="16"/>
  <c r="DX197" i="16"/>
  <c r="DT197" i="16"/>
  <c r="DY197" i="16"/>
  <c r="DZ199" i="16"/>
  <c r="DQ199" i="16"/>
  <c r="DR199" i="16"/>
  <c r="DV201" i="16"/>
  <c r="DQ201" i="16"/>
  <c r="DZ201" i="16"/>
  <c r="DR203" i="16"/>
  <c r="DS203" i="16"/>
  <c r="EB203" i="16"/>
  <c r="DZ205" i="16"/>
  <c r="DQ205" i="16"/>
  <c r="DR205" i="16"/>
  <c r="DS207" i="16"/>
  <c r="DZ207" i="16"/>
  <c r="EA207" i="16"/>
  <c r="DQ209" i="16"/>
  <c r="DV209" i="16"/>
  <c r="EA209" i="16"/>
  <c r="DS211" i="16"/>
  <c r="DR211" i="16"/>
  <c r="DT211" i="16"/>
  <c r="DS213" i="16"/>
  <c r="EB213" i="16"/>
  <c r="DW213" i="16"/>
  <c r="DR215" i="16"/>
  <c r="EB215" i="16"/>
  <c r="DX215" i="16"/>
  <c r="DT217" i="16"/>
  <c r="DS217" i="16"/>
  <c r="DU217" i="16"/>
  <c r="DS219" i="16"/>
  <c r="DQ219" i="16"/>
  <c r="DU219" i="16"/>
  <c r="DR221" i="16"/>
  <c r="DW221" i="16"/>
  <c r="DT221" i="16"/>
  <c r="DT223" i="16"/>
  <c r="EA223" i="16"/>
  <c r="DY223" i="16"/>
  <c r="DW225" i="16"/>
  <c r="DS225" i="16"/>
  <c r="EB225" i="16"/>
  <c r="DS227" i="16"/>
  <c r="DQ227" i="16"/>
  <c r="DY227" i="16"/>
  <c r="DU229" i="16"/>
  <c r="DY229" i="16"/>
  <c r="DQ229" i="16"/>
  <c r="DT231" i="16"/>
  <c r="DU231" i="16"/>
  <c r="DZ231" i="16"/>
  <c r="DT233" i="16"/>
  <c r="DZ233" i="16"/>
  <c r="DX233" i="16"/>
  <c r="DR235" i="16"/>
  <c r="EA235" i="16"/>
  <c r="DW235" i="16"/>
  <c r="DS237" i="16"/>
  <c r="EB237" i="16"/>
  <c r="DY237" i="16"/>
  <c r="DW239" i="16"/>
  <c r="DS239" i="16"/>
  <c r="EB239" i="16"/>
  <c r="DR241" i="16"/>
  <c r="EB241" i="16"/>
  <c r="DY241" i="16"/>
  <c r="DT243" i="16"/>
  <c r="DY243" i="16"/>
  <c r="DU243" i="16"/>
  <c r="EB245" i="16"/>
  <c r="DS245" i="16"/>
  <c r="DT245" i="16"/>
  <c r="DW247" i="16"/>
  <c r="EB247" i="16"/>
  <c r="DV247" i="16"/>
  <c r="DW249" i="16"/>
  <c r="DU249" i="16"/>
  <c r="DX249" i="16"/>
  <c r="DQ251" i="16"/>
  <c r="DS251" i="16"/>
  <c r="DZ251" i="16"/>
  <c r="EA253" i="16"/>
  <c r="DS253" i="16"/>
  <c r="EB253" i="16"/>
  <c r="DU255" i="16"/>
  <c r="DZ255" i="16"/>
  <c r="DQ119" i="16"/>
  <c r="DV119" i="16"/>
  <c r="DS119" i="16"/>
  <c r="DT121" i="16"/>
  <c r="DQ121" i="16"/>
  <c r="DW121" i="16"/>
  <c r="DS123" i="16"/>
  <c r="DT123" i="16"/>
  <c r="DR123" i="16"/>
  <c r="DS125" i="16"/>
  <c r="DX125" i="16"/>
  <c r="DV125" i="16"/>
  <c r="DS127" i="16"/>
  <c r="DT127" i="16"/>
  <c r="DY127" i="16"/>
  <c r="DQ129" i="16"/>
  <c r="DV129" i="16"/>
  <c r="DT129" i="16"/>
  <c r="DS131" i="16"/>
  <c r="DX131" i="16"/>
  <c r="DR131" i="16"/>
  <c r="DS133" i="16"/>
  <c r="DX133" i="16"/>
  <c r="DR133" i="16"/>
  <c r="DS135" i="16"/>
  <c r="DX135" i="16"/>
  <c r="DR135" i="16"/>
  <c r="DS137" i="16"/>
  <c r="DT137" i="16"/>
  <c r="DU137" i="16"/>
  <c r="DS139" i="16"/>
  <c r="DX139" i="16"/>
  <c r="DR139" i="16"/>
  <c r="DR141" i="16"/>
  <c r="DW141" i="16"/>
  <c r="DY141" i="16"/>
  <c r="DQ143" i="16"/>
  <c r="DT143" i="16"/>
  <c r="DZ143" i="16"/>
  <c r="DR145" i="16"/>
  <c r="DW145" i="16"/>
  <c r="EB145" i="16"/>
  <c r="DQ147" i="16"/>
  <c r="DV147" i="16"/>
  <c r="DT147" i="16"/>
  <c r="DQ149" i="16"/>
  <c r="DZ149" i="16"/>
  <c r="DS149" i="16"/>
  <c r="DT151" i="16"/>
  <c r="DW151" i="16"/>
  <c r="DV151" i="16"/>
  <c r="DS153" i="16"/>
  <c r="DX153" i="16"/>
  <c r="DY153" i="16"/>
  <c r="DT155" i="16"/>
  <c r="DW155" i="16"/>
  <c r="DV155" i="16"/>
  <c r="DQ157" i="16"/>
  <c r="DR157" i="16"/>
  <c r="DW157" i="16"/>
  <c r="DQ159" i="16"/>
  <c r="DW159" i="16"/>
  <c r="DS159" i="16"/>
  <c r="DS161" i="16"/>
  <c r="DR161" i="16"/>
  <c r="DU161" i="16"/>
  <c r="DT163" i="16"/>
  <c r="DQ163" i="16"/>
  <c r="DZ163" i="16"/>
  <c r="DS165" i="16"/>
  <c r="DV165" i="16"/>
  <c r="DQ165" i="16"/>
  <c r="DS167" i="16"/>
  <c r="DY167" i="16"/>
  <c r="DU167" i="16"/>
  <c r="DR169" i="16"/>
  <c r="DW169" i="16"/>
  <c r="EB169" i="16"/>
  <c r="DT171" i="16"/>
  <c r="DS171" i="16"/>
  <c r="DR171" i="16"/>
  <c r="DT173" i="16"/>
  <c r="DW173" i="16"/>
  <c r="DR173" i="16"/>
  <c r="DQ175" i="16"/>
  <c r="DT175" i="16"/>
  <c r="DS175" i="16"/>
  <c r="DT177" i="16"/>
  <c r="EA177" i="16"/>
  <c r="DV177" i="16"/>
  <c r="DT179" i="16"/>
  <c r="DU179" i="16"/>
  <c r="DZ179" i="16"/>
  <c r="DS181" i="16"/>
  <c r="DU181" i="16"/>
  <c r="DQ181" i="16"/>
  <c r="DQ183" i="16"/>
  <c r="DX183" i="16"/>
  <c r="DS183" i="16"/>
  <c r="DR185" i="16"/>
  <c r="DS185" i="16"/>
  <c r="EB185" i="16"/>
  <c r="DQ187" i="16"/>
  <c r="DR187" i="16"/>
  <c r="DS187" i="16"/>
  <c r="DT189" i="16"/>
  <c r="DS189" i="16"/>
  <c r="DR189" i="16"/>
  <c r="DT191" i="16"/>
  <c r="DU191" i="16"/>
  <c r="DS191" i="16"/>
  <c r="DT193" i="16"/>
  <c r="DU193" i="16"/>
  <c r="DZ193" i="16"/>
  <c r="DR195" i="16"/>
  <c r="DS195" i="16"/>
  <c r="DQ195" i="16"/>
  <c r="DR197" i="16"/>
  <c r="DS197" i="16"/>
  <c r="EB197" i="16"/>
  <c r="DS199" i="16"/>
  <c r="DT199" i="16"/>
  <c r="DU199" i="16"/>
  <c r="DS201" i="16"/>
  <c r="DT201" i="16"/>
  <c r="DU201" i="16"/>
  <c r="DQ203" i="16"/>
  <c r="DV203" i="16"/>
  <c r="DW203" i="16"/>
  <c r="DS205" i="16"/>
  <c r="DT205" i="16"/>
  <c r="DU205" i="16"/>
  <c r="DT207" i="16"/>
  <c r="DQ207" i="16"/>
  <c r="DW207" i="16"/>
  <c r="DT209" i="16"/>
  <c r="DU209" i="16"/>
  <c r="DS209" i="16"/>
  <c r="DQ211" i="16"/>
  <c r="EA211" i="16"/>
  <c r="DV211" i="16"/>
  <c r="DR213" i="16"/>
  <c r="EA213" i="16"/>
  <c r="DQ213" i="16"/>
  <c r="DQ215" i="16"/>
  <c r="DV215" i="16"/>
  <c r="DS215" i="16"/>
  <c r="DR217" i="16"/>
  <c r="EB217" i="16"/>
  <c r="DW217" i="16"/>
  <c r="DR219" i="16"/>
  <c r="DW219" i="16"/>
  <c r="DY219" i="16"/>
  <c r="DQ221" i="16"/>
  <c r="DV221" i="16"/>
  <c r="EA221" i="16"/>
  <c r="DR223" i="16"/>
  <c r="DU223" i="16"/>
  <c r="DX223" i="16"/>
  <c r="DQ225" i="16"/>
  <c r="DR225" i="16"/>
  <c r="EA225" i="16"/>
  <c r="DR227" i="16"/>
  <c r="DW227" i="16"/>
  <c r="DT227" i="16"/>
  <c r="DR229" i="16"/>
  <c r="DS229" i="16"/>
  <c r="DT229" i="16"/>
  <c r="DS231" i="16"/>
  <c r="DX231" i="16"/>
  <c r="DY231" i="16"/>
  <c r="DQ233" i="16"/>
  <c r="EB233" i="16"/>
  <c r="DS233" i="16"/>
  <c r="DQ235" i="16"/>
  <c r="DV235" i="16"/>
  <c r="DT235" i="16"/>
  <c r="DR237" i="16"/>
  <c r="DW237" i="16"/>
  <c r="DU237" i="16"/>
  <c r="DR239" i="16"/>
  <c r="EA239" i="16"/>
  <c r="DQ239" i="16"/>
  <c r="DS241" i="16"/>
  <c r="DZ241" i="16"/>
  <c r="DV241" i="16"/>
  <c r="DS243" i="16"/>
  <c r="DX243" i="16"/>
  <c r="DR243" i="16"/>
  <c r="DQ245" i="16"/>
  <c r="DR245" i="16"/>
  <c r="DW245" i="16"/>
  <c r="DR247" i="16"/>
  <c r="EA247" i="16"/>
  <c r="DQ247" i="16"/>
  <c r="DR249" i="16"/>
  <c r="DT249" i="16"/>
  <c r="DY249" i="16"/>
  <c r="DT251" i="16"/>
  <c r="DY251" i="16"/>
  <c r="EA251" i="16"/>
  <c r="DQ253" i="16"/>
  <c r="DR253" i="16"/>
  <c r="DW253" i="16"/>
  <c r="EA255" i="16"/>
  <c r="DY255" i="16"/>
  <c r="DS255" i="16"/>
  <c r="DS257" i="16"/>
  <c r="DX257" i="16"/>
  <c r="DR257" i="16"/>
  <c r="DQ259" i="16"/>
  <c r="DV259" i="16"/>
  <c r="EA259" i="16"/>
  <c r="DR261" i="16"/>
  <c r="DS261" i="16"/>
  <c r="DT261" i="16"/>
  <c r="DT263" i="16"/>
  <c r="DU263" i="16"/>
  <c r="DW263" i="16"/>
  <c r="DQ265" i="16"/>
  <c r="DT265" i="16"/>
  <c r="DW265" i="16"/>
  <c r="DQ267" i="16"/>
  <c r="DV267" i="16"/>
  <c r="EA267" i="16"/>
  <c r="DT269" i="16"/>
  <c r="DU269" i="16"/>
  <c r="DZ269" i="16"/>
  <c r="DQ271" i="16"/>
  <c r="DV271" i="16"/>
  <c r="EA271" i="16"/>
  <c r="DS273" i="16"/>
  <c r="DX273" i="16"/>
  <c r="DU273" i="16"/>
  <c r="DR275" i="16"/>
  <c r="DW275" i="16"/>
  <c r="DX275" i="16"/>
  <c r="DT277" i="16"/>
  <c r="DS277" i="16"/>
  <c r="DY277" i="16"/>
  <c r="DS279" i="16"/>
  <c r="DX279" i="16"/>
  <c r="DU279" i="16"/>
  <c r="DT281" i="16"/>
  <c r="DY281" i="16"/>
  <c r="DR281" i="16"/>
  <c r="DQ283" i="16"/>
  <c r="EA283" i="16"/>
  <c r="DW283" i="16"/>
  <c r="DT285" i="16"/>
  <c r="DU285" i="16"/>
  <c r="DZ285" i="16"/>
  <c r="DR287" i="16"/>
  <c r="DS287" i="16"/>
  <c r="DT287" i="16"/>
  <c r="DT289" i="16"/>
  <c r="DU289" i="16"/>
  <c r="EA289" i="16"/>
  <c r="DR291" i="16"/>
  <c r="EA291" i="16"/>
  <c r="EB291" i="16"/>
  <c r="DS293" i="16"/>
  <c r="DX293" i="16"/>
  <c r="DR293" i="16"/>
  <c r="DS295" i="16"/>
  <c r="DT295" i="16"/>
  <c r="DV295" i="16"/>
  <c r="DT297" i="16"/>
  <c r="DU297" i="16"/>
  <c r="DZ297" i="16"/>
  <c r="DS299" i="16"/>
  <c r="DV299" i="16"/>
  <c r="DQ299" i="16"/>
  <c r="DT301" i="16"/>
  <c r="DU301" i="16"/>
  <c r="DZ301" i="16"/>
  <c r="DQ303" i="16"/>
  <c r="DV303" i="16"/>
  <c r="EB303" i="16"/>
  <c r="DT305" i="16"/>
  <c r="DU305" i="16"/>
  <c r="DZ305" i="16"/>
  <c r="DQ307" i="16"/>
  <c r="DV307" i="16"/>
  <c r="EA307" i="16"/>
  <c r="DT309" i="16"/>
  <c r="DU309" i="16"/>
  <c r="DZ309" i="16"/>
  <c r="DT311" i="16"/>
  <c r="DZ311" i="16"/>
  <c r="DX311" i="16"/>
  <c r="DR313" i="16"/>
  <c r="DW313" i="16"/>
  <c r="DT313" i="16"/>
  <c r="DV315" i="16"/>
  <c r="DU119" i="16"/>
  <c r="DZ119" i="16"/>
  <c r="DW119" i="16"/>
  <c r="DX121" i="16"/>
  <c r="DU121" i="16"/>
  <c r="EA121" i="16"/>
  <c r="DW123" i="16"/>
  <c r="DX123" i="16"/>
  <c r="DV123" i="16"/>
  <c r="DW125" i="16"/>
  <c r="EB125" i="16"/>
  <c r="DZ125" i="16"/>
  <c r="DW127" i="16"/>
  <c r="DX127" i="16"/>
  <c r="DV127" i="16"/>
  <c r="DU129" i="16"/>
  <c r="DZ129" i="16"/>
  <c r="EB129" i="16"/>
  <c r="DW131" i="16"/>
  <c r="EB131" i="16"/>
  <c r="DZ131" i="16"/>
  <c r="DW133" i="16"/>
  <c r="EB133" i="16"/>
  <c r="DV133" i="16"/>
  <c r="DW135" i="16"/>
  <c r="EB135" i="16"/>
  <c r="DZ135" i="16"/>
  <c r="DW137" i="16"/>
  <c r="DX137" i="16"/>
  <c r="DV137" i="16"/>
  <c r="DW139" i="16"/>
  <c r="EB139" i="16"/>
  <c r="DV139" i="16"/>
  <c r="DV141" i="16"/>
  <c r="EA141" i="16"/>
  <c r="DT141" i="16"/>
  <c r="DU143" i="16"/>
  <c r="EB143" i="16"/>
  <c r="DS143" i="16"/>
  <c r="DV145" i="16"/>
  <c r="EA145" i="16"/>
  <c r="DQ145" i="16"/>
  <c r="DU147" i="16"/>
  <c r="DZ147" i="16"/>
  <c r="EB147" i="16"/>
  <c r="DU149" i="16"/>
  <c r="EA149" i="16"/>
  <c r="DW149" i="16"/>
  <c r="DX151" i="16"/>
  <c r="DQ151" i="16"/>
  <c r="DZ151" i="16"/>
  <c r="DW153" i="16"/>
  <c r="EB153" i="16"/>
  <c r="DR153" i="16"/>
  <c r="DX155" i="16"/>
  <c r="DQ155" i="16"/>
  <c r="DZ155" i="16"/>
  <c r="DU157" i="16"/>
  <c r="DV157" i="16"/>
  <c r="EA157" i="16"/>
  <c r="DU159" i="16"/>
  <c r="DT159" i="16"/>
  <c r="EA159" i="16"/>
  <c r="DW161" i="16"/>
  <c r="DT161" i="16"/>
  <c r="DY161" i="16"/>
  <c r="DX163" i="16"/>
  <c r="DY163" i="16"/>
  <c r="DS163" i="16"/>
  <c r="DW165" i="16"/>
  <c r="DT165" i="16"/>
  <c r="DY165" i="16"/>
  <c r="DW167" i="16"/>
  <c r="DT167" i="16"/>
  <c r="DR167" i="16"/>
  <c r="DV169" i="16"/>
  <c r="EA169" i="16"/>
  <c r="DQ169" i="16"/>
  <c r="DX171" i="16"/>
  <c r="DQ171" i="16"/>
  <c r="DZ171" i="16"/>
  <c r="DX173" i="16"/>
  <c r="DQ173" i="16"/>
  <c r="DZ173" i="16"/>
  <c r="DU175" i="16"/>
  <c r="DR175" i="16"/>
  <c r="EA175" i="16"/>
  <c r="DX177" i="16"/>
  <c r="DQ177" i="16"/>
  <c r="DZ177" i="16"/>
  <c r="DX179" i="16"/>
  <c r="DY179" i="16"/>
  <c r="DS179" i="16"/>
  <c r="DW181" i="16"/>
  <c r="DV181" i="16"/>
  <c r="DY181" i="16"/>
  <c r="DU183" i="16"/>
  <c r="DR183" i="16"/>
  <c r="EA183" i="16"/>
  <c r="DV185" i="16"/>
  <c r="DW185" i="16"/>
  <c r="DU185" i="16"/>
  <c r="DU187" i="16"/>
  <c r="DV187" i="16"/>
  <c r="DW187" i="16"/>
  <c r="DX189" i="16"/>
  <c r="DQ189" i="16"/>
  <c r="DV189" i="16"/>
  <c r="DX191" i="16"/>
  <c r="DY191" i="16"/>
  <c r="DW191" i="16"/>
  <c r="DX193" i="16"/>
  <c r="DY193" i="16"/>
  <c r="DS193" i="16"/>
  <c r="DV195" i="16"/>
  <c r="DW195" i="16"/>
  <c r="DU195" i="16"/>
  <c r="DV197" i="16"/>
  <c r="DW197" i="16"/>
  <c r="DQ197" i="16"/>
  <c r="DW199" i="16"/>
  <c r="DX199" i="16"/>
  <c r="DY199" i="16"/>
  <c r="DW201" i="16"/>
  <c r="DX201" i="16"/>
  <c r="DY201" i="16"/>
  <c r="DU203" i="16"/>
  <c r="DZ203" i="16"/>
  <c r="EA203" i="16"/>
  <c r="DW205" i="16"/>
  <c r="DX205" i="16"/>
  <c r="DY205" i="16"/>
  <c r="DX207" i="16"/>
  <c r="DU207" i="16"/>
  <c r="DR207" i="16"/>
  <c r="DX209" i="16"/>
  <c r="DY209" i="16"/>
  <c r="DW209" i="16"/>
  <c r="DU211" i="16"/>
  <c r="DX211" i="16"/>
  <c r="DZ211" i="16"/>
  <c r="DV213" i="16"/>
  <c r="DT213" i="16"/>
  <c r="DU213" i="16"/>
  <c r="DU215" i="16"/>
  <c r="DZ215" i="16"/>
  <c r="DW215" i="16"/>
  <c r="DV217" i="16"/>
  <c r="DQ217" i="16"/>
  <c r="EA217" i="16"/>
  <c r="DV219" i="16"/>
  <c r="EA219" i="16"/>
  <c r="DT219" i="16"/>
  <c r="DU221" i="16"/>
  <c r="DZ221" i="16"/>
  <c r="DX221" i="16"/>
  <c r="DV223" i="16"/>
  <c r="DS223" i="16"/>
  <c r="EB223" i="16"/>
  <c r="DU225" i="16"/>
  <c r="DV225" i="16"/>
  <c r="DT225" i="16"/>
  <c r="DV227" i="16"/>
  <c r="EA227" i="16"/>
  <c r="DX227" i="16"/>
  <c r="DV229" i="16"/>
  <c r="DW229" i="16"/>
  <c r="DX229" i="16"/>
  <c r="DW231" i="16"/>
  <c r="EB231" i="16"/>
  <c r="DR231" i="16"/>
  <c r="DU233" i="16"/>
  <c r="DR233" i="16"/>
  <c r="DW233" i="16"/>
  <c r="DU235" i="16"/>
  <c r="DZ235" i="16"/>
  <c r="DX235" i="16"/>
  <c r="DV237" i="16"/>
  <c r="EA237" i="16"/>
  <c r="DX237" i="16"/>
  <c r="DV239" i="16"/>
  <c r="DU239" i="16"/>
  <c r="DT239" i="16"/>
  <c r="DW241" i="16"/>
  <c r="DT241" i="16"/>
  <c r="DQ241" i="16"/>
  <c r="DW243" i="16"/>
  <c r="EB243" i="16"/>
  <c r="DV243" i="16"/>
  <c r="DU245" i="16"/>
  <c r="DV245" i="16"/>
  <c r="EA245" i="16"/>
  <c r="DZ247" i="16"/>
  <c r="DT247" i="16"/>
  <c r="DU247" i="16"/>
  <c r="DV249" i="16"/>
  <c r="EB249" i="16"/>
  <c r="DS249" i="16"/>
  <c r="DX251" i="16"/>
  <c r="DW251" i="16"/>
  <c r="DR251" i="16"/>
  <c r="DU253" i="16"/>
  <c r="DV253" i="16"/>
  <c r="DT253" i="16"/>
  <c r="DX255" i="16"/>
  <c r="DR255" i="16"/>
  <c r="DY119" i="16"/>
  <c r="DT119" i="16"/>
  <c r="EA119" i="16"/>
  <c r="EB121" i="16"/>
  <c r="DY121" i="16"/>
  <c r="DR121" i="16"/>
  <c r="EA123" i="16"/>
  <c r="EB123" i="16"/>
  <c r="DZ123" i="16"/>
  <c r="EA125" i="16"/>
  <c r="DQ125" i="16"/>
  <c r="DU125" i="16"/>
  <c r="EA127" i="16"/>
  <c r="EB127" i="16"/>
  <c r="DU127" i="16"/>
  <c r="DY129" i="16"/>
  <c r="DS129" i="16"/>
  <c r="DW129" i="16"/>
  <c r="EA131" i="16"/>
  <c r="DQ131" i="16"/>
  <c r="DY131" i="16"/>
  <c r="EA133" i="16"/>
  <c r="DQ133" i="16"/>
  <c r="DY133" i="16"/>
  <c r="EA135" i="16"/>
  <c r="DQ135" i="16"/>
  <c r="DU135" i="16"/>
  <c r="EA137" i="16"/>
  <c r="EB137" i="16"/>
  <c r="DY137" i="16"/>
  <c r="EA139" i="16"/>
  <c r="DQ139" i="16"/>
  <c r="DZ139" i="16"/>
  <c r="DZ141" i="16"/>
  <c r="DX141" i="16"/>
  <c r="EB141" i="16"/>
  <c r="DY143" i="16"/>
  <c r="DR143" i="16"/>
  <c r="EA143" i="16"/>
  <c r="DZ145" i="16"/>
  <c r="DT145" i="16"/>
  <c r="DU145" i="16"/>
  <c r="DY147" i="16"/>
  <c r="DW147" i="16"/>
  <c r="DX147" i="16"/>
  <c r="DY149" i="16"/>
  <c r="EB149" i="16"/>
  <c r="DT149" i="16"/>
  <c r="EB151" i="16"/>
  <c r="DU151" i="16"/>
  <c r="DS151" i="16"/>
  <c r="EA153" i="16"/>
  <c r="DQ153" i="16"/>
  <c r="DV153" i="16"/>
  <c r="EB155" i="16"/>
  <c r="DU155" i="16"/>
  <c r="DS155" i="16"/>
  <c r="DY157" i="16"/>
  <c r="DZ157" i="16"/>
  <c r="DT157" i="16"/>
  <c r="DY159" i="16"/>
  <c r="DR159" i="16"/>
  <c r="DX159" i="16"/>
  <c r="EA161" i="16"/>
  <c r="DX161" i="16"/>
  <c r="DV161" i="16"/>
  <c r="EB163" i="16"/>
  <c r="DR163" i="16"/>
  <c r="DW163" i="16"/>
  <c r="EA165" i="16"/>
  <c r="DX165" i="16"/>
  <c r="DR165" i="16"/>
  <c r="EA167" i="16"/>
  <c r="DX167" i="16"/>
  <c r="DV167" i="16"/>
  <c r="DZ169" i="16"/>
  <c r="DT169" i="16"/>
  <c r="DU169" i="16"/>
  <c r="EB171" i="16"/>
  <c r="DU171" i="16"/>
  <c r="DW171" i="16"/>
  <c r="EB173" i="16"/>
  <c r="DU173" i="16"/>
  <c r="DS173" i="16"/>
  <c r="DY175" i="16"/>
  <c r="DV175" i="16"/>
  <c r="DX175" i="16"/>
  <c r="EB177" i="16"/>
  <c r="DU177" i="16"/>
  <c r="DS177" i="16"/>
  <c r="EB179" i="16"/>
  <c r="DR179" i="16"/>
  <c r="DW179" i="16"/>
  <c r="EA181" i="16"/>
  <c r="DT181" i="16"/>
  <c r="DR181" i="16"/>
  <c r="DY183" i="16"/>
  <c r="DV183" i="16"/>
  <c r="DT183" i="16"/>
  <c r="DZ185" i="16"/>
  <c r="EA185" i="16"/>
  <c r="DY185" i="16"/>
  <c r="DY187" i="16"/>
  <c r="DZ187" i="16"/>
  <c r="EA187" i="16"/>
  <c r="EB189" i="16"/>
  <c r="DU189" i="16"/>
  <c r="DZ189" i="16"/>
  <c r="EB191" i="16"/>
  <c r="DR191" i="16"/>
  <c r="EA191" i="16"/>
  <c r="EB193" i="16"/>
  <c r="DR193" i="16"/>
  <c r="DW193" i="16"/>
  <c r="DZ195" i="16"/>
  <c r="EA195" i="16"/>
  <c r="DY195" i="16"/>
  <c r="DZ197" i="16"/>
  <c r="EA197" i="16"/>
  <c r="DU197" i="16"/>
  <c r="EA199" i="16"/>
  <c r="EB199" i="16"/>
  <c r="DV199" i="16"/>
  <c r="EA201" i="16"/>
  <c r="EB201" i="16"/>
  <c r="DR201" i="16"/>
  <c r="DY203" i="16"/>
  <c r="DX203" i="16"/>
  <c r="DT203" i="16"/>
  <c r="EA205" i="16"/>
  <c r="EB205" i="16"/>
  <c r="DV205" i="16"/>
  <c r="EB207" i="16"/>
  <c r="DY207" i="16"/>
  <c r="DV207" i="16"/>
  <c r="EB209" i="16"/>
  <c r="DR209" i="16"/>
  <c r="DZ209" i="16"/>
  <c r="DY211" i="16"/>
  <c r="EB211" i="16"/>
  <c r="DW211" i="16"/>
  <c r="DZ213" i="16"/>
  <c r="DX213" i="16"/>
  <c r="DY213" i="16"/>
  <c r="DY215" i="16"/>
  <c r="DT215" i="16"/>
  <c r="EA215" i="16"/>
  <c r="DZ217" i="16"/>
  <c r="DY217" i="16"/>
  <c r="DX217" i="16"/>
  <c r="DZ219" i="16"/>
  <c r="DX219" i="16"/>
  <c r="EB219" i="16"/>
  <c r="DY221" i="16"/>
  <c r="DS221" i="16"/>
  <c r="EB221" i="16"/>
  <c r="DZ223" i="16"/>
  <c r="DW223" i="16"/>
  <c r="DQ223" i="16"/>
  <c r="DY225" i="16"/>
  <c r="DZ225" i="16"/>
  <c r="DX225" i="16"/>
  <c r="DZ227" i="16"/>
  <c r="DU227" i="16"/>
  <c r="EB227" i="16"/>
  <c r="DZ229" i="16"/>
  <c r="EA229" i="16"/>
  <c r="EB229" i="16"/>
  <c r="EA231" i="16"/>
  <c r="DQ231" i="16"/>
  <c r="DV231" i="16"/>
  <c r="DY233" i="16"/>
  <c r="DV233" i="16"/>
  <c r="EA233" i="16"/>
  <c r="DY235" i="16"/>
  <c r="DS235" i="16"/>
  <c r="EB235" i="16"/>
  <c r="DZ237" i="16"/>
  <c r="DT237" i="16"/>
  <c r="DQ237" i="16"/>
  <c r="DZ239" i="16"/>
  <c r="DY239" i="16"/>
  <c r="DX239" i="16"/>
  <c r="EA241" i="16"/>
  <c r="DX241" i="16"/>
  <c r="DU241" i="16"/>
  <c r="EA243" i="16"/>
  <c r="DQ243" i="16"/>
  <c r="DZ243" i="16"/>
  <c r="DY245" i="16"/>
  <c r="DZ245" i="16"/>
  <c r="DX245" i="16"/>
  <c r="DS247" i="16"/>
  <c r="DX247" i="16"/>
  <c r="DY247" i="16"/>
  <c r="DZ249" i="16"/>
  <c r="DQ249" i="16"/>
  <c r="EA249" i="16"/>
  <c r="EB251" i="16"/>
  <c r="DU251" i="16"/>
  <c r="DV251" i="16"/>
  <c r="DY253" i="16"/>
  <c r="DZ253" i="16"/>
  <c r="DX253" i="16"/>
  <c r="DQ255" i="16"/>
  <c r="DV255" i="16"/>
  <c r="DT255" i="16"/>
  <c r="EA257" i="16"/>
  <c r="DQ257" i="16"/>
  <c r="DZ257" i="16"/>
  <c r="DY259" i="16"/>
  <c r="DS259" i="16"/>
  <c r="EB259" i="16"/>
  <c r="DZ261" i="16"/>
  <c r="EA261" i="16"/>
  <c r="EB261" i="16"/>
  <c r="EB263" i="16"/>
  <c r="DV263" i="16"/>
  <c r="DR263" i="16"/>
  <c r="DY265" i="16"/>
  <c r="DZ265" i="16"/>
  <c r="DX265" i="16"/>
  <c r="DY267" i="16"/>
  <c r="DS267" i="16"/>
  <c r="DX267" i="16"/>
  <c r="EB269" i="16"/>
  <c r="DR269" i="16"/>
  <c r="DW269" i="16"/>
  <c r="DY271" i="16"/>
  <c r="DS271" i="16"/>
  <c r="DT271" i="16"/>
  <c r="EA273" i="16"/>
  <c r="DV273" i="16"/>
  <c r="DR273" i="16"/>
  <c r="DZ275" i="16"/>
  <c r="DT275" i="16"/>
  <c r="DU275" i="16"/>
  <c r="EB277" i="16"/>
  <c r="EA277" i="16"/>
  <c r="DV277" i="16"/>
  <c r="EA279" i="16"/>
  <c r="DV279" i="16"/>
  <c r="DR279" i="16"/>
  <c r="EB281" i="16"/>
  <c r="DZ281" i="16"/>
  <c r="DW281" i="16"/>
  <c r="DY283" i="16"/>
  <c r="DV283" i="16"/>
  <c r="DX283" i="16"/>
  <c r="EB285" i="16"/>
  <c r="DR285" i="16"/>
  <c r="DS285" i="16"/>
  <c r="DZ287" i="16"/>
  <c r="EA287" i="16"/>
  <c r="EB287" i="16"/>
  <c r="EB289" i="16"/>
  <c r="DS289" i="16"/>
  <c r="DV289" i="16"/>
  <c r="DZ291" i="16"/>
  <c r="DT291" i="16"/>
  <c r="DQ291" i="16"/>
  <c r="EA293" i="16"/>
  <c r="DQ293" i="16"/>
  <c r="DZ293" i="16"/>
  <c r="EA295" i="16"/>
  <c r="EB295" i="16"/>
  <c r="DQ295" i="16"/>
  <c r="EB297" i="16"/>
  <c r="DR297" i="16"/>
  <c r="DW297" i="16"/>
  <c r="EA299" i="16"/>
  <c r="DX299" i="16"/>
  <c r="DY299" i="16"/>
  <c r="EB301" i="16"/>
  <c r="DR301" i="16"/>
  <c r="DW301" i="16"/>
  <c r="DY303" i="16"/>
  <c r="DT303" i="16"/>
  <c r="DW303" i="16"/>
  <c r="EB305" i="16"/>
  <c r="DR305" i="16"/>
  <c r="DW305" i="16"/>
  <c r="DY307" i="16"/>
  <c r="DS307" i="16"/>
  <c r="DX307" i="16"/>
  <c r="EB309" i="16"/>
  <c r="DR309" i="16"/>
  <c r="DW309" i="16"/>
  <c r="DR311" i="16"/>
  <c r="DW311" i="16"/>
  <c r="DQ311" i="16"/>
  <c r="DZ313" i="16"/>
  <c r="DQ313" i="16"/>
  <c r="EB313" i="16"/>
  <c r="DU605" i="16"/>
  <c r="DT605" i="16"/>
  <c r="DZ605" i="16"/>
  <c r="EB603" i="16"/>
  <c r="DS603" i="16"/>
  <c r="DR603" i="16"/>
  <c r="EB601" i="16"/>
  <c r="DQ601" i="16"/>
  <c r="DZ601" i="16"/>
  <c r="DX599" i="16"/>
  <c r="DW599" i="16"/>
  <c r="DZ599" i="16"/>
  <c r="DU597" i="16"/>
  <c r="DT597" i="16"/>
  <c r="DS597" i="16"/>
  <c r="DR595" i="16"/>
  <c r="EB595" i="16"/>
  <c r="DW595" i="16"/>
  <c r="DQ593" i="16"/>
  <c r="DU593" i="16"/>
  <c r="EB593" i="16"/>
  <c r="DX591" i="16"/>
  <c r="DV591" i="16"/>
  <c r="DQ591" i="16"/>
  <c r="DU589" i="16"/>
  <c r="DT589" i="16"/>
  <c r="DZ589" i="16"/>
  <c r="DW587" i="16"/>
  <c r="DR587" i="16"/>
  <c r="EB587" i="16"/>
  <c r="DW585" i="16"/>
  <c r="DZ585" i="16"/>
  <c r="EB585" i="16"/>
  <c r="DW583" i="16"/>
  <c r="DY583" i="16"/>
  <c r="DX583" i="16"/>
  <c r="DU581" i="16"/>
  <c r="DT581" i="16"/>
  <c r="DZ581" i="16"/>
  <c r="DQ579" i="16"/>
  <c r="DW579" i="16"/>
  <c r="DV579" i="16"/>
  <c r="DY577" i="16"/>
  <c r="EA577" i="16"/>
  <c r="DV577" i="16"/>
  <c r="DU575" i="16"/>
  <c r="DT575" i="16"/>
  <c r="DZ575" i="16"/>
  <c r="DZ573" i="16"/>
  <c r="EB573" i="16"/>
  <c r="DQ573" i="16"/>
  <c r="DZ571" i="16"/>
  <c r="DU571" i="16"/>
  <c r="DT571" i="16"/>
  <c r="DZ569" i="16"/>
  <c r="DV569" i="16"/>
  <c r="EA569" i="16"/>
  <c r="DX567" i="16"/>
  <c r="DS567" i="16"/>
  <c r="DY567" i="16"/>
  <c r="DW565" i="16"/>
  <c r="DV565" i="16"/>
  <c r="DU565" i="16"/>
  <c r="EB563" i="16"/>
  <c r="EA563" i="16"/>
  <c r="DZ563" i="16"/>
  <c r="DQ561" i="16"/>
  <c r="EA561" i="16"/>
  <c r="DV561" i="16"/>
  <c r="DT559" i="16"/>
  <c r="DY559" i="16"/>
  <c r="EA559" i="16"/>
  <c r="DY557" i="16"/>
  <c r="DT557" i="16"/>
  <c r="DZ557" i="16"/>
  <c r="EA555" i="16"/>
  <c r="DV555" i="16"/>
  <c r="DQ555" i="16"/>
  <c r="DY553" i="16"/>
  <c r="DX553" i="16"/>
  <c r="DZ553" i="16"/>
  <c r="DR551" i="16"/>
  <c r="DX551" i="16"/>
  <c r="EB551" i="16"/>
  <c r="DT549" i="16"/>
  <c r="DY549" i="16"/>
  <c r="EA549" i="16"/>
  <c r="DW547" i="16"/>
  <c r="DY547" i="16"/>
  <c r="DX547" i="16"/>
  <c r="DV545" i="16"/>
  <c r="DQ545" i="16"/>
  <c r="EA545" i="16"/>
  <c r="DV543" i="16"/>
  <c r="DQ543" i="16"/>
  <c r="EA543" i="16"/>
  <c r="DU541" i="16"/>
  <c r="DX541" i="16"/>
  <c r="DS541" i="16"/>
  <c r="DZ539" i="16"/>
  <c r="DX539" i="16"/>
  <c r="EA539" i="16"/>
  <c r="DW537" i="16"/>
  <c r="DT537" i="16"/>
  <c r="DY537" i="16"/>
  <c r="EB535" i="16"/>
  <c r="DW535" i="16"/>
  <c r="DR535" i="16"/>
  <c r="DW533" i="16"/>
  <c r="DV533" i="16"/>
  <c r="EB533" i="16"/>
  <c r="DY531" i="16"/>
  <c r="DX531" i="16"/>
  <c r="DS531" i="16"/>
  <c r="DQ529" i="16"/>
  <c r="EA529" i="16"/>
  <c r="DZ529" i="16"/>
  <c r="DX527" i="16"/>
  <c r="DS527" i="16"/>
  <c r="DY527" i="16"/>
  <c r="DZ525" i="16"/>
  <c r="EB525" i="16"/>
  <c r="EA525" i="16"/>
  <c r="DX523" i="16"/>
  <c r="DS523" i="16"/>
  <c r="DY523" i="16"/>
  <c r="DY521" i="16"/>
  <c r="DT521" i="16"/>
  <c r="DR521" i="16"/>
  <c r="DY519" i="16"/>
  <c r="EA519" i="16"/>
  <c r="DZ519" i="16"/>
  <c r="DW517" i="16"/>
  <c r="DR517" i="16"/>
  <c r="EB517" i="16"/>
  <c r="DX515" i="16"/>
  <c r="DW515" i="16"/>
  <c r="DZ515" i="16"/>
  <c r="DX513" i="16"/>
  <c r="DS513" i="16"/>
  <c r="DR513" i="16"/>
  <c r="DW511" i="16"/>
  <c r="DZ511" i="16"/>
  <c r="EB511" i="16"/>
  <c r="DR509" i="16"/>
  <c r="EB509" i="16"/>
  <c r="DW509" i="16"/>
  <c r="DZ507" i="16"/>
  <c r="DY507" i="16"/>
  <c r="DT507" i="16"/>
  <c r="EA505" i="16"/>
  <c r="DZ505" i="16"/>
  <c r="EB505" i="16"/>
  <c r="DV503" i="16"/>
  <c r="DQ503" i="16"/>
  <c r="EA503" i="16"/>
  <c r="EB501" i="16"/>
  <c r="DS501" i="16"/>
  <c r="DQ501" i="16"/>
  <c r="EB499" i="16"/>
  <c r="EA499" i="16"/>
  <c r="DV499" i="16"/>
  <c r="DV497" i="16"/>
  <c r="DX497" i="16"/>
  <c r="EA497" i="16"/>
  <c r="DQ495" i="16"/>
  <c r="EA495" i="16"/>
  <c r="DV495" i="16"/>
  <c r="DS493" i="16"/>
  <c r="DY493" i="16"/>
  <c r="DX493" i="16"/>
  <c r="DS491" i="16"/>
  <c r="DY491" i="16"/>
  <c r="DT491" i="16"/>
  <c r="DQ489" i="16"/>
  <c r="DR489" i="16"/>
  <c r="DZ489" i="16"/>
  <c r="DX487" i="16"/>
  <c r="DS487" i="16"/>
  <c r="DZ487" i="16"/>
  <c r="DZ485" i="16"/>
  <c r="DT485" i="16"/>
  <c r="EA485" i="16"/>
  <c r="DQ483" i="16"/>
  <c r="EA483" i="16"/>
  <c r="DV483" i="16"/>
  <c r="DU481" i="16"/>
  <c r="EA481" i="16"/>
  <c r="DV481" i="16"/>
  <c r="DQ479" i="16"/>
  <c r="EA479" i="16"/>
  <c r="DV479" i="16"/>
  <c r="EB477" i="16"/>
  <c r="DW477" i="16"/>
  <c r="DV477" i="16"/>
  <c r="DU475" i="16"/>
  <c r="DX475" i="16"/>
  <c r="DS475" i="16"/>
  <c r="DV473" i="16"/>
  <c r="DQ473" i="16"/>
  <c r="EA473" i="16"/>
  <c r="DU471" i="16"/>
  <c r="DT471" i="16"/>
  <c r="DZ471" i="16"/>
  <c r="DS469" i="16"/>
  <c r="DW469" i="16"/>
  <c r="DX469" i="16"/>
  <c r="DU467" i="16"/>
  <c r="DX467" i="16"/>
  <c r="EA467" i="16"/>
  <c r="DW465" i="16"/>
  <c r="DY465" i="16"/>
  <c r="DX465" i="16"/>
  <c r="DX463" i="16"/>
  <c r="DS463" i="16"/>
  <c r="DR463" i="16"/>
  <c r="DV461" i="16"/>
  <c r="EA461" i="16"/>
  <c r="DU461" i="16"/>
  <c r="DY459" i="16"/>
  <c r="DT459" i="16"/>
  <c r="DS459" i="16"/>
  <c r="EB457" i="16"/>
  <c r="DW457" i="16"/>
  <c r="DV457" i="16"/>
  <c r="DW455" i="16"/>
  <c r="DT455" i="16"/>
  <c r="DY455" i="16"/>
  <c r="DV453" i="16"/>
  <c r="DQ453" i="16"/>
  <c r="EA453" i="16"/>
  <c r="DQ451" i="16"/>
  <c r="EA451" i="16"/>
  <c r="DZ451" i="16"/>
  <c r="DX449" i="16"/>
  <c r="DS449" i="16"/>
  <c r="DY449" i="16"/>
  <c r="EA447" i="16"/>
  <c r="DV447" i="16"/>
  <c r="DQ447" i="16"/>
  <c r="DS445" i="16"/>
  <c r="DU445" i="16"/>
  <c r="DT445" i="16"/>
  <c r="EB443" i="16"/>
  <c r="DW443" i="16"/>
  <c r="DR443" i="16"/>
  <c r="DU441" i="16"/>
  <c r="EA441" i="16"/>
  <c r="DV441" i="16"/>
  <c r="DV439" i="16"/>
  <c r="DQ439" i="16"/>
  <c r="EA439" i="16"/>
  <c r="DT437" i="16"/>
  <c r="DZ437" i="16"/>
  <c r="DU437" i="16"/>
  <c r="DW435" i="16"/>
  <c r="DT435" i="16"/>
  <c r="DY435" i="16"/>
  <c r="DU433" i="16"/>
  <c r="DT433" i="16"/>
  <c r="DZ433" i="16"/>
  <c r="EB431" i="16"/>
  <c r="DW431" i="16"/>
  <c r="DR431" i="16"/>
  <c r="EB429" i="16"/>
  <c r="EA429" i="16"/>
  <c r="DZ429" i="16"/>
  <c r="DT427" i="16"/>
  <c r="EB427" i="16"/>
  <c r="DY427" i="16"/>
  <c r="DQ425" i="16"/>
  <c r="DV425" i="16"/>
  <c r="DX425" i="16"/>
  <c r="DX423" i="16"/>
  <c r="DS423" i="16"/>
  <c r="DY423" i="16"/>
  <c r="DX421" i="16"/>
  <c r="DS421" i="16"/>
  <c r="DY421" i="16"/>
  <c r="DU419" i="16"/>
  <c r="DT419" i="16"/>
  <c r="DZ419" i="16"/>
  <c r="DQ417" i="16"/>
  <c r="DU417" i="16"/>
  <c r="DZ417" i="16"/>
  <c r="EB415" i="16"/>
  <c r="DU415" i="16"/>
  <c r="DZ415" i="16"/>
  <c r="DY413" i="16"/>
  <c r="DX413" i="16"/>
  <c r="DS413" i="16"/>
  <c r="EA411" i="16"/>
  <c r="DV411" i="16"/>
  <c r="DY411" i="16"/>
  <c r="EB409" i="16"/>
  <c r="EA409" i="16"/>
  <c r="DZ409" i="16"/>
  <c r="DR407" i="16"/>
  <c r="EB407" i="16"/>
  <c r="DW407" i="16"/>
  <c r="DY405" i="16"/>
  <c r="DX405" i="16"/>
  <c r="EA405" i="16"/>
  <c r="DW403" i="16"/>
  <c r="DR403" i="16"/>
  <c r="EB403" i="16"/>
  <c r="DT401" i="16"/>
  <c r="DV401" i="16"/>
  <c r="DQ401" i="16"/>
  <c r="DU399" i="16"/>
  <c r="DT399" i="16"/>
  <c r="DZ399" i="16"/>
  <c r="DY397" i="16"/>
  <c r="DX397" i="16"/>
  <c r="DS397" i="16"/>
  <c r="DQ395" i="16"/>
  <c r="EA395" i="16"/>
  <c r="DV395" i="16"/>
  <c r="DX393" i="16"/>
  <c r="DQ393" i="16"/>
  <c r="DZ393" i="16"/>
  <c r="DW391" i="16"/>
  <c r="DR391" i="16"/>
  <c r="EB391" i="16"/>
  <c r="EA389" i="16"/>
  <c r="DU389" i="16"/>
  <c r="DZ389" i="16"/>
  <c r="DX387" i="16"/>
  <c r="DS387" i="16"/>
  <c r="DY387" i="16"/>
  <c r="DV385" i="16"/>
  <c r="DQ385" i="16"/>
  <c r="EA385" i="16"/>
  <c r="DX383" i="16"/>
  <c r="DS383" i="16"/>
  <c r="DY383" i="16"/>
  <c r="DW381" i="16"/>
  <c r="EB381" i="16"/>
  <c r="DU381" i="16"/>
  <c r="DU379" i="16"/>
  <c r="DT379" i="16"/>
  <c r="DZ379" i="16"/>
  <c r="EA377" i="16"/>
  <c r="DR377" i="16"/>
  <c r="DY377" i="16"/>
  <c r="EA375" i="16"/>
  <c r="DR375" i="16"/>
  <c r="DU375" i="16"/>
  <c r="EB373" i="16"/>
  <c r="EA373" i="16"/>
  <c r="DV373" i="16"/>
  <c r="DT371" i="16"/>
  <c r="DY371" i="16"/>
  <c r="EA371" i="16"/>
  <c r="DV369" i="16"/>
  <c r="DW369" i="16"/>
  <c r="EB369" i="16"/>
  <c r="DS367" i="16"/>
  <c r="EB367" i="16"/>
  <c r="DY367" i="16"/>
  <c r="EB365" i="16"/>
  <c r="DZ365" i="16"/>
  <c r="DY365" i="16"/>
  <c r="EB363" i="16"/>
  <c r="DQ363" i="16"/>
  <c r="DZ363" i="16"/>
  <c r="DZ361" i="16"/>
  <c r="DY361" i="16"/>
  <c r="EB361" i="16"/>
  <c r="DV359" i="16"/>
  <c r="DQ359" i="16"/>
  <c r="EA359" i="16"/>
  <c r="DS357" i="16"/>
  <c r="DY357" i="16"/>
  <c r="DX357" i="16"/>
  <c r="EB355" i="16"/>
  <c r="DW355" i="16"/>
  <c r="DR355" i="16"/>
  <c r="DQ353" i="16"/>
  <c r="EA353" i="16"/>
  <c r="DV353" i="16"/>
  <c r="DU351" i="16"/>
  <c r="DT351" i="16"/>
  <c r="DV351" i="16"/>
  <c r="DU349" i="16"/>
  <c r="DT349" i="16"/>
  <c r="DZ349" i="16"/>
  <c r="DW347" i="16"/>
  <c r="DR347" i="16"/>
  <c r="EB347" i="16"/>
  <c r="DU345" i="16"/>
  <c r="DS345" i="16"/>
  <c r="DZ345" i="16"/>
  <c r="EB343" i="16"/>
  <c r="DW343" i="16"/>
  <c r="DR343" i="16"/>
  <c r="DW341" i="16"/>
  <c r="DR341" i="16"/>
  <c r="DX341" i="16"/>
  <c r="DS339" i="16"/>
  <c r="DU339" i="16"/>
  <c r="DX339" i="16"/>
  <c r="DU337" i="16"/>
  <c r="DT337" i="16"/>
  <c r="DZ337" i="16"/>
  <c r="DW335" i="16"/>
  <c r="DR335" i="16"/>
  <c r="DX335" i="16"/>
  <c r="EB333" i="16"/>
  <c r="EA333" i="16"/>
  <c r="DR333" i="16"/>
  <c r="DU331" i="16"/>
  <c r="EB331" i="16"/>
  <c r="DS331" i="16"/>
  <c r="DX329" i="16"/>
  <c r="DW329" i="16"/>
  <c r="DR329" i="16"/>
  <c r="DV327" i="16"/>
  <c r="EB327" i="16"/>
  <c r="EA327" i="16"/>
  <c r="DS325" i="16"/>
  <c r="DY325" i="16"/>
  <c r="EB325" i="16"/>
  <c r="DW323" i="16"/>
  <c r="DZ323" i="16"/>
  <c r="DY323" i="16"/>
  <c r="DU321" i="16"/>
  <c r="DT321" i="16"/>
  <c r="DZ321" i="16"/>
  <c r="DZ319" i="16"/>
  <c r="EA319" i="16"/>
  <c r="EB319" i="16"/>
  <c r="EA317" i="16"/>
  <c r="DZ317" i="16"/>
  <c r="DY317" i="16"/>
  <c r="DR315" i="16"/>
  <c r="EB315" i="16"/>
  <c r="DW315" i="16"/>
  <c r="DY313" i="16"/>
  <c r="DY311" i="16"/>
  <c r="DV311" i="16"/>
  <c r="DV309" i="16"/>
  <c r="EB307" i="16"/>
  <c r="DR307" i="16"/>
  <c r="DV305" i="16"/>
  <c r="EA303" i="16"/>
  <c r="DR303" i="16"/>
  <c r="DV301" i="16"/>
  <c r="DZ299" i="16"/>
  <c r="DR299" i="16"/>
  <c r="DV297" i="16"/>
  <c r="DY295" i="16"/>
  <c r="DU295" i="16"/>
  <c r="DY293" i="16"/>
  <c r="DY291" i="16"/>
  <c r="DS291" i="16"/>
  <c r="DW289" i="16"/>
  <c r="DY287" i="16"/>
  <c r="DU287" i="16"/>
  <c r="DV285" i="16"/>
  <c r="EB283" i="16"/>
  <c r="DS283" i="16"/>
  <c r="DQ281" i="16"/>
  <c r="DZ279" i="16"/>
  <c r="DT279" i="16"/>
  <c r="DQ277" i="16"/>
  <c r="DY275" i="16"/>
  <c r="DS275" i="16"/>
  <c r="DQ273" i="16"/>
  <c r="EB271" i="16"/>
  <c r="DR271" i="16"/>
  <c r="DV269" i="16"/>
  <c r="EB267" i="16"/>
  <c r="DR267" i="16"/>
  <c r="DS265" i="16"/>
  <c r="DZ263" i="16"/>
  <c r="DQ263" i="16"/>
  <c r="DU261" i="16"/>
  <c r="DX259" i="16"/>
  <c r="DR259" i="16"/>
  <c r="DY257" i="16"/>
  <c r="EB255" i="16"/>
  <c r="DQ605" i="16"/>
  <c r="EA605" i="16"/>
  <c r="DV605" i="16"/>
  <c r="DT603" i="16"/>
  <c r="DQ603" i="16"/>
  <c r="DY603" i="16"/>
  <c r="DX601" i="16"/>
  <c r="EA601" i="16"/>
  <c r="DV601" i="16"/>
  <c r="EB599" i="16"/>
  <c r="DS599" i="16"/>
  <c r="DV599" i="16"/>
  <c r="DQ597" i="16"/>
  <c r="EB597" i="16"/>
  <c r="DZ597" i="16"/>
  <c r="DY595" i="16"/>
  <c r="DX595" i="16"/>
  <c r="DS595" i="16"/>
  <c r="EA593" i="16"/>
  <c r="DZ593" i="16"/>
  <c r="DX593" i="16"/>
  <c r="EA591" i="16"/>
  <c r="DZ591" i="16"/>
  <c r="EB591" i="16"/>
  <c r="DQ589" i="16"/>
  <c r="EA589" i="16"/>
  <c r="DV589" i="16"/>
  <c r="DS587" i="16"/>
  <c r="DY587" i="16"/>
  <c r="DX587" i="16"/>
  <c r="DS585" i="16"/>
  <c r="DV585" i="16"/>
  <c r="DX585" i="16"/>
  <c r="DZ583" i="16"/>
  <c r="DU583" i="16"/>
  <c r="DT583" i="16"/>
  <c r="DQ581" i="16"/>
  <c r="EA581" i="16"/>
  <c r="DV581" i="16"/>
  <c r="EB579" i="16"/>
  <c r="EA579" i="16"/>
  <c r="DR579" i="16"/>
  <c r="EB577" i="16"/>
  <c r="DW577" i="16"/>
  <c r="DR577" i="16"/>
  <c r="DQ575" i="16"/>
  <c r="EA575" i="16"/>
  <c r="DV575" i="16"/>
  <c r="DV573" i="16"/>
  <c r="DX573" i="16"/>
  <c r="EA573" i="16"/>
  <c r="DV571" i="16"/>
  <c r="DQ571" i="16"/>
  <c r="EA571" i="16"/>
  <c r="DR569" i="16"/>
  <c r="DY569" i="16"/>
  <c r="DW569" i="16"/>
  <c r="DT567" i="16"/>
  <c r="DZ567" i="16"/>
  <c r="DU567" i="16"/>
  <c r="DS565" i="16"/>
  <c r="DR565" i="16"/>
  <c r="DQ565" i="16"/>
  <c r="DX563" i="16"/>
  <c r="DW563" i="16"/>
  <c r="DV563" i="16"/>
  <c r="EB561" i="16"/>
  <c r="DW561" i="16"/>
  <c r="DR561" i="16"/>
  <c r="DZ559" i="16"/>
  <c r="DU559" i="16"/>
  <c r="DW559" i="16"/>
  <c r="DU557" i="16"/>
  <c r="EA557" i="16"/>
  <c r="DV557" i="16"/>
  <c r="DW555" i="16"/>
  <c r="DR555" i="16"/>
  <c r="EB555" i="16"/>
  <c r="DU553" i="16"/>
  <c r="EA553" i="16"/>
  <c r="DV553" i="16"/>
  <c r="DY551" i="16"/>
  <c r="EA551" i="16"/>
  <c r="DT551" i="16"/>
  <c r="DZ549" i="16"/>
  <c r="DU549" i="16"/>
  <c r="DW549" i="16"/>
  <c r="DZ547" i="16"/>
  <c r="DU547" i="16"/>
  <c r="DT547" i="16"/>
  <c r="DR545" i="16"/>
  <c r="DT545" i="16"/>
  <c r="DW545" i="16"/>
  <c r="DR543" i="16"/>
  <c r="EB543" i="16"/>
  <c r="DW543" i="16"/>
  <c r="DQ541" i="16"/>
  <c r="DT541" i="16"/>
  <c r="DZ541" i="16"/>
  <c r="DV539" i="16"/>
  <c r="DT539" i="16"/>
  <c r="DW539" i="16"/>
  <c r="DS537" i="16"/>
  <c r="DZ537" i="16"/>
  <c r="DU537" i="16"/>
  <c r="DX535" i="16"/>
  <c r="DS535" i="16"/>
  <c r="DQ535" i="16"/>
  <c r="DS533" i="16"/>
  <c r="DR533" i="16"/>
  <c r="DX533" i="16"/>
  <c r="DU531" i="16"/>
  <c r="DT531" i="16"/>
  <c r="DZ531" i="16"/>
  <c r="EB529" i="16"/>
  <c r="DW529" i="16"/>
  <c r="DR529" i="16"/>
  <c r="DT527" i="16"/>
  <c r="DZ527" i="16"/>
  <c r="DU527" i="16"/>
  <c r="DV525" i="16"/>
  <c r="DX525" i="16"/>
  <c r="DW525" i="16"/>
  <c r="DT523" i="16"/>
  <c r="DZ523" i="16"/>
  <c r="DU523" i="16"/>
  <c r="DQ521" i="16"/>
  <c r="DS521" i="16"/>
  <c r="DW521" i="16"/>
  <c r="DU519" i="16"/>
  <c r="DW519" i="16"/>
  <c r="DV519" i="16"/>
  <c r="DS517" i="16"/>
  <c r="DY517" i="16"/>
  <c r="DX517" i="16"/>
  <c r="DT515" i="16"/>
  <c r="DS515" i="16"/>
  <c r="DV515" i="16"/>
  <c r="DT513" i="16"/>
  <c r="DU513" i="16"/>
  <c r="DY513" i="16"/>
  <c r="DS511" i="16"/>
  <c r="DV511" i="16"/>
  <c r="DX511" i="16"/>
  <c r="DY509" i="16"/>
  <c r="DX509" i="16"/>
  <c r="DS509" i="16"/>
  <c r="DV507" i="16"/>
  <c r="DQ507" i="16"/>
  <c r="DW507" i="16"/>
  <c r="DW505" i="16"/>
  <c r="DV505" i="16"/>
  <c r="DX505" i="16"/>
  <c r="DR503" i="16"/>
  <c r="EB503" i="16"/>
  <c r="DW503" i="16"/>
  <c r="DT501" i="16"/>
  <c r="DV501" i="16"/>
  <c r="DR501" i="16"/>
  <c r="DX499" i="16"/>
  <c r="DW499" i="16"/>
  <c r="DR499" i="16"/>
  <c r="DR497" i="16"/>
  <c r="DT497" i="16"/>
  <c r="DW497" i="16"/>
  <c r="EB495" i="16"/>
  <c r="DW495" i="16"/>
  <c r="DR495" i="16"/>
  <c r="DZ493" i="16"/>
  <c r="DU493" i="16"/>
  <c r="DT493" i="16"/>
  <c r="DZ491" i="16"/>
  <c r="DU491" i="16"/>
  <c r="EB491" i="16"/>
  <c r="EB489" i="16"/>
  <c r="EA489" i="16"/>
  <c r="DV489" i="16"/>
  <c r="DT487" i="16"/>
  <c r="DY487" i="16"/>
  <c r="DV487" i="16"/>
  <c r="DV485" i="16"/>
  <c r="DY485" i="16"/>
  <c r="DW485" i="16"/>
  <c r="EB483" i="16"/>
  <c r="DW483" i="16"/>
  <c r="DR483" i="16"/>
  <c r="EB481" i="16"/>
  <c r="DW481" i="16"/>
  <c r="DR481" i="16"/>
  <c r="EB479" i="16"/>
  <c r="DS479" i="16"/>
  <c r="DR479" i="16"/>
  <c r="DX477" i="16"/>
  <c r="DS477" i="16"/>
  <c r="DR477" i="16"/>
  <c r="DQ475" i="16"/>
  <c r="DT475" i="16"/>
  <c r="DZ475" i="16"/>
  <c r="DR473" i="16"/>
  <c r="EB473" i="16"/>
  <c r="DW473" i="16"/>
  <c r="DQ471" i="16"/>
  <c r="EA471" i="16"/>
  <c r="DV471" i="16"/>
  <c r="DZ469" i="16"/>
  <c r="DY469" i="16"/>
  <c r="EB469" i="16"/>
  <c r="DQ467" i="16"/>
  <c r="DT467" i="16"/>
  <c r="DW467" i="16"/>
  <c r="DZ465" i="16"/>
  <c r="DU465" i="16"/>
  <c r="DT465" i="16"/>
  <c r="DT463" i="16"/>
  <c r="DQ463" i="16"/>
  <c r="DU463" i="16"/>
  <c r="DR461" i="16"/>
  <c r="DW461" i="16"/>
  <c r="DQ461" i="16"/>
  <c r="DU459" i="16"/>
  <c r="DV459" i="16"/>
  <c r="DR459" i="16"/>
  <c r="DX457" i="16"/>
  <c r="DS457" i="16"/>
  <c r="DR457" i="16"/>
  <c r="DS455" i="16"/>
  <c r="DZ455" i="16"/>
  <c r="DU455" i="16"/>
  <c r="DR453" i="16"/>
  <c r="EB453" i="16"/>
  <c r="DW453" i="16"/>
  <c r="EB451" i="16"/>
  <c r="DW451" i="16"/>
  <c r="DV451" i="16"/>
  <c r="DT449" i="16"/>
  <c r="DZ449" i="16"/>
  <c r="DU449" i="16"/>
  <c r="DW447" i="16"/>
  <c r="DR447" i="16"/>
  <c r="EB447" i="16"/>
  <c r="DZ445" i="16"/>
  <c r="DQ445" i="16"/>
  <c r="DW445" i="16"/>
  <c r="DX443" i="16"/>
  <c r="DS443" i="16"/>
  <c r="DY443" i="16"/>
  <c r="EB441" i="16"/>
  <c r="DW441" i="16"/>
  <c r="DR441" i="16"/>
  <c r="DR439" i="16"/>
  <c r="EB439" i="16"/>
  <c r="DW439" i="16"/>
  <c r="EA437" i="16"/>
  <c r="DV437" i="16"/>
  <c r="DQ437" i="16"/>
  <c r="DS435" i="16"/>
  <c r="DZ435" i="16"/>
  <c r="DU435" i="16"/>
  <c r="DQ433" i="16"/>
  <c r="EA433" i="16"/>
  <c r="DV433" i="16"/>
  <c r="DX431" i="16"/>
  <c r="DS431" i="16"/>
  <c r="DY431" i="16"/>
  <c r="DX429" i="16"/>
  <c r="DU429" i="16"/>
  <c r="DV429" i="16"/>
  <c r="EA427" i="16"/>
  <c r="DZ427" i="16"/>
  <c r="DU427" i="16"/>
  <c r="EA425" i="16"/>
  <c r="DR425" i="16"/>
  <c r="DT425" i="16"/>
  <c r="DT423" i="16"/>
  <c r="DZ423" i="16"/>
  <c r="DU423" i="16"/>
  <c r="DT421" i="16"/>
  <c r="DZ421" i="16"/>
  <c r="DU421" i="16"/>
  <c r="DQ419" i="16"/>
  <c r="EA419" i="16"/>
  <c r="DV419" i="16"/>
  <c r="EB417" i="16"/>
  <c r="DS417" i="16"/>
  <c r="DV417" i="16"/>
  <c r="DX415" i="16"/>
  <c r="EA415" i="16"/>
  <c r="DV415" i="16"/>
  <c r="DU413" i="16"/>
  <c r="DT413" i="16"/>
  <c r="DV413" i="16"/>
  <c r="DW411" i="16"/>
  <c r="DT411" i="16"/>
  <c r="DU411" i="16"/>
  <c r="DX409" i="16"/>
  <c r="DW409" i="16"/>
  <c r="DV409" i="16"/>
  <c r="DY407" i="16"/>
  <c r="DX407" i="16"/>
  <c r="DS407" i="16"/>
  <c r="DU405" i="16"/>
  <c r="DT405" i="16"/>
  <c r="DW405" i="16"/>
  <c r="DS403" i="16"/>
  <c r="DY403" i="16"/>
  <c r="DX403" i="16"/>
  <c r="EA401" i="16"/>
  <c r="DR401" i="16"/>
  <c r="DZ401" i="16"/>
  <c r="DQ399" i="16"/>
  <c r="EA399" i="16"/>
  <c r="DV399" i="16"/>
  <c r="DU397" i="16"/>
  <c r="DT397" i="16"/>
  <c r="DZ397" i="16"/>
  <c r="EB395" i="16"/>
  <c r="DW395" i="16"/>
  <c r="DR395" i="16"/>
  <c r="DT393" i="16"/>
  <c r="EA393" i="16"/>
  <c r="DV393" i="16"/>
  <c r="DS391" i="16"/>
  <c r="DY391" i="16"/>
  <c r="DX391" i="16"/>
  <c r="DW389" i="16"/>
  <c r="DQ389" i="16"/>
  <c r="DV389" i="16"/>
  <c r="DT387" i="16"/>
  <c r="DZ387" i="16"/>
  <c r="DU387" i="16"/>
  <c r="DR385" i="16"/>
  <c r="EB385" i="16"/>
  <c r="DS385" i="16"/>
  <c r="DT383" i="16"/>
  <c r="DZ383" i="16"/>
  <c r="DU383" i="16"/>
  <c r="DZ381" i="16"/>
  <c r="DT381" i="16"/>
  <c r="DQ381" i="16"/>
  <c r="DQ379" i="16"/>
  <c r="EA379" i="16"/>
  <c r="DV379" i="16"/>
  <c r="DW377" i="16"/>
  <c r="EB377" i="16"/>
  <c r="DU377" i="16"/>
  <c r="DS375" i="16"/>
  <c r="DX375" i="16"/>
  <c r="DQ375" i="16"/>
  <c r="DX373" i="16"/>
  <c r="DW373" i="16"/>
  <c r="DR373" i="16"/>
  <c r="DZ371" i="16"/>
  <c r="DU371" i="16"/>
  <c r="DW371" i="16"/>
  <c r="DR369" i="16"/>
  <c r="DS369" i="16"/>
  <c r="DX369" i="16"/>
  <c r="DZ367" i="16"/>
  <c r="DX367" i="16"/>
  <c r="DU367" i="16"/>
  <c r="DX365" i="16"/>
  <c r="DV365" i="16"/>
  <c r="DU365" i="16"/>
  <c r="DX363" i="16"/>
  <c r="EA363" i="16"/>
  <c r="DV363" i="16"/>
  <c r="DV361" i="16"/>
  <c r="DS361" i="16"/>
  <c r="DX361" i="16"/>
  <c r="DR359" i="16"/>
  <c r="EB359" i="16"/>
  <c r="DW359" i="16"/>
  <c r="DZ357" i="16"/>
  <c r="DU357" i="16"/>
  <c r="DT357" i="16"/>
  <c r="DX355" i="16"/>
  <c r="DS355" i="16"/>
  <c r="DY355" i="16"/>
  <c r="EB353" i="16"/>
  <c r="DW353" i="16"/>
  <c r="DR353" i="16"/>
  <c r="DQ351" i="16"/>
  <c r="EA351" i="16"/>
  <c r="DZ351" i="16"/>
  <c r="DQ349" i="16"/>
  <c r="EA349" i="16"/>
  <c r="DV349" i="16"/>
  <c r="DS347" i="16"/>
  <c r="DY347" i="16"/>
  <c r="DX347" i="16"/>
  <c r="DQ345" i="16"/>
  <c r="EB345" i="16"/>
  <c r="DV345" i="16"/>
  <c r="DX343" i="16"/>
  <c r="DS343" i="16"/>
  <c r="DY343" i="16"/>
  <c r="DS341" i="16"/>
  <c r="DY341" i="16"/>
  <c r="DT341" i="16"/>
  <c r="DZ339" i="16"/>
  <c r="DY339" i="16"/>
  <c r="DT339" i="16"/>
  <c r="DQ337" i="16"/>
  <c r="EA337" i="16"/>
  <c r="DV337" i="16"/>
  <c r="DS335" i="16"/>
  <c r="DY335" i="16"/>
  <c r="DT335" i="16"/>
  <c r="DX333" i="16"/>
  <c r="DS333" i="16"/>
  <c r="DY333" i="16"/>
  <c r="DQ331" i="16"/>
  <c r="DT331" i="16"/>
  <c r="DZ331" i="16"/>
  <c r="DT329" i="16"/>
  <c r="DS329" i="16"/>
  <c r="DY329" i="16"/>
  <c r="DY327" i="16"/>
  <c r="DX327" i="16"/>
  <c r="DW327" i="16"/>
  <c r="DZ325" i="16"/>
  <c r="DU325" i="16"/>
  <c r="DX325" i="16"/>
  <c r="DS323" i="16"/>
  <c r="DV323" i="16"/>
  <c r="DU323" i="16"/>
  <c r="DQ321" i="16"/>
  <c r="EA321" i="16"/>
  <c r="DV321" i="16"/>
  <c r="DV319" i="16"/>
  <c r="DY319" i="16"/>
  <c r="DX319" i="16"/>
  <c r="DW317" i="16"/>
  <c r="DV317" i="16"/>
  <c r="DU317" i="16"/>
  <c r="DY315" i="16"/>
  <c r="DX315" i="16"/>
  <c r="DS315" i="16"/>
  <c r="EA313" i="16"/>
  <c r="EB311" i="16"/>
  <c r="DU311" i="16"/>
  <c r="DY309" i="16"/>
  <c r="DT307" i="16"/>
  <c r="DU307" i="16"/>
  <c r="DY305" i="16"/>
  <c r="DS303" i="16"/>
  <c r="DU303" i="16"/>
  <c r="DY301" i="16"/>
  <c r="DU299" i="16"/>
  <c r="DW299" i="16"/>
  <c r="DY297" i="16"/>
  <c r="DZ295" i="16"/>
  <c r="DW295" i="16"/>
  <c r="EB293" i="16"/>
  <c r="DU291" i="16"/>
  <c r="DV291" i="16"/>
  <c r="DY289" i="16"/>
  <c r="DX287" i="16"/>
  <c r="DV287" i="16"/>
  <c r="DY285" i="16"/>
  <c r="DT283" i="16"/>
  <c r="DU283" i="16"/>
  <c r="DV281" i="16"/>
  <c r="DY279" i="16"/>
  <c r="DW279" i="16"/>
  <c r="DW277" i="16"/>
  <c r="DQ275" i="16"/>
  <c r="DV275" i="16"/>
  <c r="EB273" i="16"/>
  <c r="DX271" i="16"/>
  <c r="DU271" i="16"/>
  <c r="DY269" i="16"/>
  <c r="DT267" i="16"/>
  <c r="DU267" i="16"/>
  <c r="DV265" i="16"/>
  <c r="EA263" i="16"/>
  <c r="DX263" i="16"/>
  <c r="DW261" i="16"/>
  <c r="DT259" i="16"/>
  <c r="DU259" i="16"/>
  <c r="EB257" i="16"/>
  <c r="DW255" i="16"/>
  <c r="CP120" i="16"/>
  <c r="CT120" i="16"/>
  <c r="CX120" i="16"/>
  <c r="CO120" i="16"/>
  <c r="CQ120" i="16"/>
  <c r="CU120" i="16"/>
  <c r="CY120" i="16"/>
  <c r="CR120" i="16"/>
  <c r="CZ120" i="16"/>
  <c r="CS120" i="16"/>
  <c r="CV120" i="16"/>
  <c r="CW120" i="16"/>
  <c r="CO122" i="16"/>
  <c r="CS122" i="16"/>
  <c r="CW122" i="16"/>
  <c r="CV122" i="16"/>
  <c r="CP122" i="16"/>
  <c r="CT122" i="16"/>
  <c r="CX122" i="16"/>
  <c r="CU122" i="16"/>
  <c r="CY122" i="16"/>
  <c r="CQ122" i="16"/>
  <c r="CR122" i="16"/>
  <c r="CZ122" i="16"/>
  <c r="CR124" i="16"/>
  <c r="CV124" i="16"/>
  <c r="CZ124" i="16"/>
  <c r="CT124" i="16"/>
  <c r="CO124" i="16"/>
  <c r="CS124" i="16"/>
  <c r="CW124" i="16"/>
  <c r="CX124" i="16"/>
  <c r="CQ124" i="16"/>
  <c r="CU124" i="16"/>
  <c r="CP124" i="16"/>
  <c r="CY124" i="16"/>
  <c r="CR126" i="16"/>
  <c r="CV126" i="16"/>
  <c r="CZ126" i="16"/>
  <c r="CQ126" i="16"/>
  <c r="CO126" i="16"/>
  <c r="CS126" i="16"/>
  <c r="CW126" i="16"/>
  <c r="CT126" i="16"/>
  <c r="CY126" i="16"/>
  <c r="CP126" i="16"/>
  <c r="CX126" i="16"/>
  <c r="CU126" i="16"/>
  <c r="CR128" i="16"/>
  <c r="CV128" i="16"/>
  <c r="CZ128" i="16"/>
  <c r="CY128" i="16"/>
  <c r="CO128" i="16"/>
  <c r="CS128" i="16"/>
  <c r="CW128" i="16"/>
  <c r="CP128" i="16"/>
  <c r="CT128" i="16"/>
  <c r="CX128" i="16"/>
  <c r="CQ128" i="16"/>
  <c r="CU128" i="16"/>
  <c r="CP130" i="16"/>
  <c r="CT130" i="16"/>
  <c r="CX130" i="16"/>
  <c r="CQ130" i="16"/>
  <c r="CU130" i="16"/>
  <c r="CY130" i="16"/>
  <c r="CR130" i="16"/>
  <c r="CV130" i="16"/>
  <c r="CZ130" i="16"/>
  <c r="CO130" i="16"/>
  <c r="CS130" i="16"/>
  <c r="CW130" i="16"/>
  <c r="CR132" i="16"/>
  <c r="CV132" i="16"/>
  <c r="CZ132" i="16"/>
  <c r="CO132" i="16"/>
  <c r="CS132" i="16"/>
  <c r="CW132" i="16"/>
  <c r="CT132" i="16"/>
  <c r="CX132" i="16"/>
  <c r="CY132" i="16"/>
  <c r="CP132" i="16"/>
  <c r="CQ132" i="16"/>
  <c r="CU132" i="16"/>
  <c r="CR134" i="16"/>
  <c r="CV134" i="16"/>
  <c r="CZ134" i="16"/>
  <c r="CU134" i="16"/>
  <c r="CO134" i="16"/>
  <c r="CS134" i="16"/>
  <c r="CW134" i="16"/>
  <c r="CT134" i="16"/>
  <c r="CQ134" i="16"/>
  <c r="CP134" i="16"/>
  <c r="CX134" i="16"/>
  <c r="CY134" i="16"/>
  <c r="CR136" i="16"/>
  <c r="CV136" i="16"/>
  <c r="CZ136" i="16"/>
  <c r="CY136" i="16"/>
  <c r="CO136" i="16"/>
  <c r="CS136" i="16"/>
  <c r="CW136" i="16"/>
  <c r="CT136" i="16"/>
  <c r="CX136" i="16"/>
  <c r="CQ136" i="16"/>
  <c r="CP136" i="16"/>
  <c r="CU136" i="16"/>
  <c r="CR138" i="16"/>
  <c r="CV138" i="16"/>
  <c r="CZ138" i="16"/>
  <c r="CQ138" i="16"/>
  <c r="CO138" i="16"/>
  <c r="CS138" i="16"/>
  <c r="CW138" i="16"/>
  <c r="CP138" i="16"/>
  <c r="CX138" i="16"/>
  <c r="CU138" i="16"/>
  <c r="CT138" i="16"/>
  <c r="CY138" i="16"/>
  <c r="CR140" i="16"/>
  <c r="CV140" i="16"/>
  <c r="CZ140" i="16"/>
  <c r="CO140" i="16"/>
  <c r="CS140" i="16"/>
  <c r="CW140" i="16"/>
  <c r="CT140" i="16"/>
  <c r="CX140" i="16"/>
  <c r="CQ140" i="16"/>
  <c r="CU140" i="16"/>
  <c r="CY140" i="16"/>
  <c r="CP140" i="16"/>
  <c r="CQ142" i="16"/>
  <c r="CU142" i="16"/>
  <c r="CY142" i="16"/>
  <c r="CR142" i="16"/>
  <c r="CV142" i="16"/>
  <c r="CZ142" i="16"/>
  <c r="CS142" i="16"/>
  <c r="CW142" i="16"/>
  <c r="CP142" i="16"/>
  <c r="CX142" i="16"/>
  <c r="CO142" i="16"/>
  <c r="CT142" i="16"/>
  <c r="CP144" i="16"/>
  <c r="CT144" i="16"/>
  <c r="CX144" i="16"/>
  <c r="CR144" i="16"/>
  <c r="CV144" i="16"/>
  <c r="CZ144" i="16"/>
  <c r="CW144" i="16"/>
  <c r="CQ144" i="16"/>
  <c r="CU144" i="16"/>
  <c r="CY144" i="16"/>
  <c r="CO144" i="16"/>
  <c r="CS144" i="16"/>
  <c r="CQ146" i="16"/>
  <c r="CU146" i="16"/>
  <c r="CY146" i="16"/>
  <c r="CR146" i="16"/>
  <c r="CV146" i="16"/>
  <c r="CZ146" i="16"/>
  <c r="CO146" i="16"/>
  <c r="CS146" i="16"/>
  <c r="CW146" i="16"/>
  <c r="CP146" i="16"/>
  <c r="CT146" i="16"/>
  <c r="CX146" i="16"/>
  <c r="CP148" i="16"/>
  <c r="CT148" i="16"/>
  <c r="CX148" i="16"/>
  <c r="CQ148" i="16"/>
  <c r="CU148" i="16"/>
  <c r="CY148" i="16"/>
  <c r="CV148" i="16"/>
  <c r="CR148" i="16"/>
  <c r="CZ148" i="16"/>
  <c r="CS148" i="16"/>
  <c r="CO148" i="16"/>
  <c r="CW148" i="16"/>
  <c r="CP150" i="16"/>
  <c r="CT150" i="16"/>
  <c r="CX150" i="16"/>
  <c r="CQ150" i="16"/>
  <c r="CO150" i="16"/>
  <c r="CS150" i="16"/>
  <c r="CW150" i="16"/>
  <c r="CU150" i="16"/>
  <c r="CY150" i="16"/>
  <c r="CR150" i="16"/>
  <c r="CV150" i="16"/>
  <c r="CZ150" i="16"/>
  <c r="CO152" i="16"/>
  <c r="CS152" i="16"/>
  <c r="CW152" i="16"/>
  <c r="CP152" i="16"/>
  <c r="CX152" i="16"/>
  <c r="CU152" i="16"/>
  <c r="CR152" i="16"/>
  <c r="CZ152" i="16"/>
  <c r="CT152" i="16"/>
  <c r="CQ152" i="16"/>
  <c r="CY152" i="16"/>
  <c r="CV152" i="16"/>
  <c r="CR154" i="16"/>
  <c r="CV154" i="16"/>
  <c r="CZ154" i="16"/>
  <c r="CX154" i="16"/>
  <c r="CO154" i="16"/>
  <c r="CS154" i="16"/>
  <c r="CW154" i="16"/>
  <c r="CP154" i="16"/>
  <c r="CT154" i="16"/>
  <c r="CQ154" i="16"/>
  <c r="CU154" i="16"/>
  <c r="CY154" i="16"/>
  <c r="CO156" i="16"/>
  <c r="CS156" i="16"/>
  <c r="CW156" i="16"/>
  <c r="CT156" i="16"/>
  <c r="CU156" i="16"/>
  <c r="CP156" i="16"/>
  <c r="CX156" i="16"/>
  <c r="CQ156" i="16"/>
  <c r="CY156" i="16"/>
  <c r="CR156" i="16"/>
  <c r="CV156" i="16"/>
  <c r="CZ156" i="16"/>
  <c r="CP158" i="16"/>
  <c r="CT158" i="16"/>
  <c r="CX158" i="16"/>
  <c r="CQ158" i="16"/>
  <c r="CU158" i="16"/>
  <c r="CY158" i="16"/>
  <c r="CR158" i="16"/>
  <c r="CV158" i="16"/>
  <c r="CZ158" i="16"/>
  <c r="CO158" i="16"/>
  <c r="CS158" i="16"/>
  <c r="CW158" i="16"/>
  <c r="CP160" i="16"/>
  <c r="CT160" i="16"/>
  <c r="CX160" i="16"/>
  <c r="CQ160" i="16"/>
  <c r="CY160" i="16"/>
  <c r="CR160" i="16"/>
  <c r="CZ160" i="16"/>
  <c r="CU160" i="16"/>
  <c r="CV160" i="16"/>
  <c r="CO160" i="16"/>
  <c r="CS160" i="16"/>
  <c r="CW160" i="16"/>
  <c r="CR162" i="16"/>
  <c r="CV162" i="16"/>
  <c r="CZ162" i="16"/>
  <c r="CU162" i="16"/>
  <c r="CO162" i="16"/>
  <c r="CS162" i="16"/>
  <c r="CW162" i="16"/>
  <c r="CP162" i="16"/>
  <c r="CT162" i="16"/>
  <c r="CX162" i="16"/>
  <c r="CQ162" i="16"/>
  <c r="CY162" i="16"/>
  <c r="CO164" i="16"/>
  <c r="CS164" i="16"/>
  <c r="CW164" i="16"/>
  <c r="CX164" i="16"/>
  <c r="CU164" i="16"/>
  <c r="CR164" i="16"/>
  <c r="CV164" i="16"/>
  <c r="CZ164" i="16"/>
  <c r="CP164" i="16"/>
  <c r="CT164" i="16"/>
  <c r="CQ164" i="16"/>
  <c r="CY164" i="16"/>
  <c r="CR166" i="16"/>
  <c r="CV166" i="16"/>
  <c r="CZ166" i="16"/>
  <c r="CP166" i="16"/>
  <c r="CX166" i="16"/>
  <c r="CY166" i="16"/>
  <c r="CO166" i="16"/>
  <c r="CS166" i="16"/>
  <c r="CW166" i="16"/>
  <c r="CT166" i="16"/>
  <c r="CQ166" i="16"/>
  <c r="CU166" i="16"/>
  <c r="CR168" i="16"/>
  <c r="CV168" i="16"/>
  <c r="CZ168" i="16"/>
  <c r="CP168" i="16"/>
  <c r="CU168" i="16"/>
  <c r="CO168" i="16"/>
  <c r="CS168" i="16"/>
  <c r="CW168" i="16"/>
  <c r="CT168" i="16"/>
  <c r="CX168" i="16"/>
  <c r="CQ168" i="16"/>
  <c r="CY168" i="16"/>
  <c r="CQ170" i="16"/>
  <c r="CU170" i="16"/>
  <c r="CY170" i="16"/>
  <c r="CR170" i="16"/>
  <c r="CS170" i="16"/>
  <c r="CX170" i="16"/>
  <c r="CV170" i="16"/>
  <c r="CZ170" i="16"/>
  <c r="CO170" i="16"/>
  <c r="CW170" i="16"/>
  <c r="CP170" i="16"/>
  <c r="CT170" i="16"/>
  <c r="CO172" i="16"/>
  <c r="CS172" i="16"/>
  <c r="CW172" i="16"/>
  <c r="CQ172" i="16"/>
  <c r="CU172" i="16"/>
  <c r="CP172" i="16"/>
  <c r="CT172" i="16"/>
  <c r="CX172" i="16"/>
  <c r="CY172" i="16"/>
  <c r="CR172" i="16"/>
  <c r="CV172" i="16"/>
  <c r="CZ172" i="16"/>
  <c r="CO174" i="16"/>
  <c r="CS174" i="16"/>
  <c r="CW174" i="16"/>
  <c r="CP174" i="16"/>
  <c r="CT174" i="16"/>
  <c r="CX174" i="16"/>
  <c r="CQ174" i="16"/>
  <c r="CU174" i="16"/>
  <c r="CY174" i="16"/>
  <c r="CR174" i="16"/>
  <c r="CV174" i="16"/>
  <c r="CZ174" i="16"/>
  <c r="CP176" i="16"/>
  <c r="CT176" i="16"/>
  <c r="CX176" i="16"/>
  <c r="CZ176" i="16"/>
  <c r="CO176" i="16"/>
  <c r="CW176" i="16"/>
  <c r="CQ176" i="16"/>
  <c r="CU176" i="16"/>
  <c r="CY176" i="16"/>
  <c r="CR176" i="16"/>
  <c r="CV176" i="16"/>
  <c r="CS176" i="16"/>
  <c r="CO178" i="16"/>
  <c r="CS178" i="16"/>
  <c r="CW178" i="16"/>
  <c r="CQ178" i="16"/>
  <c r="CU178" i="16"/>
  <c r="CY178" i="16"/>
  <c r="CR178" i="16"/>
  <c r="CV178" i="16"/>
  <c r="CP178" i="16"/>
  <c r="CT178" i="16"/>
  <c r="CX178" i="16"/>
  <c r="CZ178" i="16"/>
  <c r="CO180" i="16"/>
  <c r="CS180" i="16"/>
  <c r="CW180" i="16"/>
  <c r="CR180" i="16"/>
  <c r="CZ180" i="16"/>
  <c r="CP180" i="16"/>
  <c r="CT180" i="16"/>
  <c r="CX180" i="16"/>
  <c r="CQ180" i="16"/>
  <c r="CU180" i="16"/>
  <c r="CY180" i="16"/>
  <c r="CV180" i="16"/>
  <c r="CR182" i="16"/>
  <c r="CV182" i="16"/>
  <c r="CZ182" i="16"/>
  <c r="CS182" i="16"/>
  <c r="CT182" i="16"/>
  <c r="CO182" i="16"/>
  <c r="CW182" i="16"/>
  <c r="CP182" i="16"/>
  <c r="CX182" i="16"/>
  <c r="CQ182" i="16"/>
  <c r="CU182" i="16"/>
  <c r="CY182" i="16"/>
  <c r="CP184" i="16"/>
  <c r="CT184" i="16"/>
  <c r="CX184" i="16"/>
  <c r="CR184" i="16"/>
  <c r="CO184" i="16"/>
  <c r="CQ184" i="16"/>
  <c r="CU184" i="16"/>
  <c r="CY184" i="16"/>
  <c r="CV184" i="16"/>
  <c r="CZ184" i="16"/>
  <c r="CS184" i="16"/>
  <c r="CW184" i="16"/>
  <c r="CQ186" i="16"/>
  <c r="CU186" i="16"/>
  <c r="CY186" i="16"/>
  <c r="CX186" i="16"/>
  <c r="CR186" i="16"/>
  <c r="CV186" i="16"/>
  <c r="CZ186" i="16"/>
  <c r="CS186" i="16"/>
  <c r="CP186" i="16"/>
  <c r="CO186" i="16"/>
  <c r="CW186" i="16"/>
  <c r="CT186" i="16"/>
  <c r="CP188" i="16"/>
  <c r="CT188" i="16"/>
  <c r="CX188" i="16"/>
  <c r="CS188" i="16"/>
  <c r="CQ188" i="16"/>
  <c r="CU188" i="16"/>
  <c r="CY188" i="16"/>
  <c r="CR188" i="16"/>
  <c r="CV188" i="16"/>
  <c r="CZ188" i="16"/>
  <c r="CO188" i="16"/>
  <c r="CW188" i="16"/>
  <c r="CO190" i="16"/>
  <c r="CS190" i="16"/>
  <c r="CW190" i="16"/>
  <c r="CP190" i="16"/>
  <c r="CX190" i="16"/>
  <c r="CR190" i="16"/>
  <c r="CT190" i="16"/>
  <c r="CQ190" i="16"/>
  <c r="CU190" i="16"/>
  <c r="CY190" i="16"/>
  <c r="CV190" i="16"/>
  <c r="CZ190" i="16"/>
  <c r="CO192" i="16"/>
  <c r="CS192" i="16"/>
  <c r="CP192" i="16"/>
  <c r="CT192" i="16"/>
  <c r="CX192" i="16"/>
  <c r="CU192" i="16"/>
  <c r="CR192" i="16"/>
  <c r="CV192" i="16"/>
  <c r="CZ192" i="16"/>
  <c r="CW192" i="16"/>
  <c r="CQ192" i="16"/>
  <c r="CY192" i="16"/>
  <c r="CO194" i="16"/>
  <c r="CS194" i="16"/>
  <c r="CW194" i="16"/>
  <c r="CP194" i="16"/>
  <c r="CT194" i="16"/>
  <c r="CX194" i="16"/>
  <c r="CQ194" i="16"/>
  <c r="CU194" i="16"/>
  <c r="CY194" i="16"/>
  <c r="CR194" i="16"/>
  <c r="CV194" i="16"/>
  <c r="CZ194" i="16"/>
  <c r="CQ196" i="16"/>
  <c r="CU196" i="16"/>
  <c r="CY196" i="16"/>
  <c r="CR196" i="16"/>
  <c r="CV196" i="16"/>
  <c r="CZ196" i="16"/>
  <c r="CS196" i="16"/>
  <c r="CP196" i="16"/>
  <c r="CT196" i="16"/>
  <c r="CX196" i="16"/>
  <c r="CO196" i="16"/>
  <c r="CW196" i="16"/>
  <c r="CQ198" i="16"/>
  <c r="CU198" i="16"/>
  <c r="CY198" i="16"/>
  <c r="CW198" i="16"/>
  <c r="CR198" i="16"/>
  <c r="CV198" i="16"/>
  <c r="CZ198" i="16"/>
  <c r="CO198" i="16"/>
  <c r="CS198" i="16"/>
  <c r="CP198" i="16"/>
  <c r="CT198" i="16"/>
  <c r="CX198" i="16"/>
  <c r="CR200" i="16"/>
  <c r="CV200" i="16"/>
  <c r="CZ200" i="16"/>
  <c r="CO200" i="16"/>
  <c r="CS200" i="16"/>
  <c r="CW200" i="16"/>
  <c r="CP200" i="16"/>
  <c r="CT200" i="16"/>
  <c r="CX200" i="16"/>
  <c r="CQ200" i="16"/>
  <c r="CY200" i="16"/>
  <c r="CU200" i="16"/>
  <c r="CR202" i="16"/>
  <c r="CV202" i="16"/>
  <c r="CZ202" i="16"/>
  <c r="CO202" i="16"/>
  <c r="CS202" i="16"/>
  <c r="CW202" i="16"/>
  <c r="CP202" i="16"/>
  <c r="CT202" i="16"/>
  <c r="CX202" i="16"/>
  <c r="CQ202" i="16"/>
  <c r="CU202" i="16"/>
  <c r="CY202" i="16"/>
  <c r="CP204" i="16"/>
  <c r="CT204" i="16"/>
  <c r="CX204" i="16"/>
  <c r="CO204" i="16"/>
  <c r="CQ204" i="16"/>
  <c r="CU204" i="16"/>
  <c r="CY204" i="16"/>
  <c r="CR204" i="16"/>
  <c r="CZ204" i="16"/>
  <c r="CS204" i="16"/>
  <c r="CV204" i="16"/>
  <c r="CW204" i="16"/>
  <c r="CR206" i="16"/>
  <c r="CV206" i="16"/>
  <c r="CZ206" i="16"/>
  <c r="CT206" i="16"/>
  <c r="CQ206" i="16"/>
  <c r="CY206" i="16"/>
  <c r="CO206" i="16"/>
  <c r="CS206" i="16"/>
  <c r="CW206" i="16"/>
  <c r="CP206" i="16"/>
  <c r="CU206" i="16"/>
  <c r="CX206" i="16"/>
  <c r="CO208" i="16"/>
  <c r="CS208" i="16"/>
  <c r="CW208" i="16"/>
  <c r="CR208" i="16"/>
  <c r="CV208" i="16"/>
  <c r="CP208" i="16"/>
  <c r="CT208" i="16"/>
  <c r="CX208" i="16"/>
  <c r="CU208" i="16"/>
  <c r="CQ208" i="16"/>
  <c r="CY208" i="16"/>
  <c r="CZ208" i="16"/>
  <c r="CO210" i="16"/>
  <c r="CS210" i="16"/>
  <c r="CW210" i="16"/>
  <c r="CR210" i="16"/>
  <c r="CV210" i="16"/>
  <c r="CP210" i="16"/>
  <c r="CT210" i="16"/>
  <c r="CX210" i="16"/>
  <c r="CU210" i="16"/>
  <c r="CQ210" i="16"/>
  <c r="CY210" i="16"/>
  <c r="CZ210" i="16"/>
  <c r="CP212" i="16"/>
  <c r="CT212" i="16"/>
  <c r="CX212" i="16"/>
  <c r="CQ212" i="16"/>
  <c r="CU212" i="16"/>
  <c r="CR212" i="16"/>
  <c r="CZ212" i="16"/>
  <c r="CO212" i="16"/>
  <c r="CW212" i="16"/>
  <c r="CY212" i="16"/>
  <c r="CV212" i="16"/>
  <c r="CS212" i="16"/>
  <c r="CQ214" i="16"/>
  <c r="CU214" i="16"/>
  <c r="CY214" i="16"/>
  <c r="CR214" i="16"/>
  <c r="CV214" i="16"/>
  <c r="CZ214" i="16"/>
  <c r="CO214" i="16"/>
  <c r="CS214" i="16"/>
  <c r="CW214" i="16"/>
  <c r="CP214" i="16"/>
  <c r="CT214" i="16"/>
  <c r="CX214" i="16"/>
  <c r="CP216" i="16"/>
  <c r="CT216" i="16"/>
  <c r="CX216" i="16"/>
  <c r="CQ216" i="16"/>
  <c r="CU216" i="16"/>
  <c r="CY216" i="16"/>
  <c r="CS216" i="16"/>
  <c r="CW216" i="16"/>
  <c r="CR216" i="16"/>
  <c r="CV216" i="16"/>
  <c r="CZ216" i="16"/>
  <c r="CO216" i="16"/>
  <c r="CQ218" i="16"/>
  <c r="CU218" i="16"/>
  <c r="CY218" i="16"/>
  <c r="CS218" i="16"/>
  <c r="CT218" i="16"/>
  <c r="CX218" i="16"/>
  <c r="CR218" i="16"/>
  <c r="CV218" i="16"/>
  <c r="CZ218" i="16"/>
  <c r="CO218" i="16"/>
  <c r="CW218" i="16"/>
  <c r="CP218" i="16"/>
  <c r="CQ220" i="16"/>
  <c r="CU220" i="16"/>
  <c r="CY220" i="16"/>
  <c r="CR220" i="16"/>
  <c r="CV220" i="16"/>
  <c r="CZ220" i="16"/>
  <c r="CS220" i="16"/>
  <c r="CP220" i="16"/>
  <c r="CX220" i="16"/>
  <c r="CO220" i="16"/>
  <c r="CW220" i="16"/>
  <c r="CT220" i="16"/>
  <c r="CP222" i="16"/>
  <c r="CT222" i="16"/>
  <c r="CX222" i="16"/>
  <c r="CQ222" i="16"/>
  <c r="CU222" i="16"/>
  <c r="CY222" i="16"/>
  <c r="CR222" i="16"/>
  <c r="CV222" i="16"/>
  <c r="CZ222" i="16"/>
  <c r="CO222" i="16"/>
  <c r="CW222" i="16"/>
  <c r="CS222" i="16"/>
  <c r="CQ224" i="16"/>
  <c r="CU224" i="16"/>
  <c r="CY224" i="16"/>
  <c r="CV224" i="16"/>
  <c r="CO224" i="16"/>
  <c r="CW224" i="16"/>
  <c r="CP224" i="16"/>
  <c r="CX224" i="16"/>
  <c r="CR224" i="16"/>
  <c r="CZ224" i="16"/>
  <c r="CS224" i="16"/>
  <c r="CT224" i="16"/>
  <c r="CP226" i="16"/>
  <c r="CT226" i="16"/>
  <c r="CX226" i="16"/>
  <c r="CV226" i="16"/>
  <c r="CQ226" i="16"/>
  <c r="CU226" i="16"/>
  <c r="CY226" i="16"/>
  <c r="CR226" i="16"/>
  <c r="CO226" i="16"/>
  <c r="CS226" i="16"/>
  <c r="CW226" i="16"/>
  <c r="CZ226" i="16"/>
  <c r="CQ228" i="16"/>
  <c r="CU228" i="16"/>
  <c r="CY228" i="16"/>
  <c r="CV228" i="16"/>
  <c r="CP228" i="16"/>
  <c r="CR228" i="16"/>
  <c r="CZ228" i="16"/>
  <c r="CT228" i="16"/>
  <c r="CO228" i="16"/>
  <c r="CS228" i="16"/>
  <c r="CW228" i="16"/>
  <c r="CX228" i="16"/>
  <c r="CQ230" i="16"/>
  <c r="CU230" i="16"/>
  <c r="CY230" i="16"/>
  <c r="CP230" i="16"/>
  <c r="CT230" i="16"/>
  <c r="CX230" i="16"/>
  <c r="CR230" i="16"/>
  <c r="CV230" i="16"/>
  <c r="CZ230" i="16"/>
  <c r="CO230" i="16"/>
  <c r="CS230" i="16"/>
  <c r="CW230" i="16"/>
  <c r="CR232" i="16"/>
  <c r="CV232" i="16"/>
  <c r="CZ232" i="16"/>
  <c r="CO232" i="16"/>
  <c r="CS232" i="16"/>
  <c r="CW232" i="16"/>
  <c r="CQ232" i="16"/>
  <c r="CY232" i="16"/>
  <c r="CP232" i="16"/>
  <c r="CT232" i="16"/>
  <c r="CX232" i="16"/>
  <c r="CU232" i="16"/>
  <c r="CP234" i="16"/>
  <c r="CT234" i="16"/>
  <c r="CX234" i="16"/>
  <c r="CO234" i="16"/>
  <c r="CW234" i="16"/>
  <c r="CQ234" i="16"/>
  <c r="CU234" i="16"/>
  <c r="CY234" i="16"/>
  <c r="CR234" i="16"/>
  <c r="CV234" i="16"/>
  <c r="CZ234" i="16"/>
  <c r="CS234" i="16"/>
  <c r="CP236" i="16"/>
  <c r="CT236" i="16"/>
  <c r="CX236" i="16"/>
  <c r="CQ236" i="16"/>
  <c r="CU236" i="16"/>
  <c r="CY236" i="16"/>
  <c r="CV236" i="16"/>
  <c r="CO236" i="16"/>
  <c r="CW236" i="16"/>
  <c r="CR236" i="16"/>
  <c r="CZ236" i="16"/>
  <c r="CS236" i="16"/>
  <c r="CQ238" i="16"/>
  <c r="CU238" i="16"/>
  <c r="CY238" i="16"/>
  <c r="CV238" i="16"/>
  <c r="CZ238" i="16"/>
  <c r="CO238" i="16"/>
  <c r="CW238" i="16"/>
  <c r="CP238" i="16"/>
  <c r="CT238" i="16"/>
  <c r="CR238" i="16"/>
  <c r="CS238" i="16"/>
  <c r="CX238" i="16"/>
  <c r="CQ240" i="16"/>
  <c r="CU240" i="16"/>
  <c r="CY240" i="16"/>
  <c r="CR240" i="16"/>
  <c r="CV240" i="16"/>
  <c r="CZ240" i="16"/>
  <c r="CO240" i="16"/>
  <c r="CS240" i="16"/>
  <c r="CW240" i="16"/>
  <c r="CP240" i="16"/>
  <c r="CT240" i="16"/>
  <c r="CX240" i="16"/>
  <c r="CR242" i="16"/>
  <c r="CV242" i="16"/>
  <c r="CZ242" i="16"/>
  <c r="CO242" i="16"/>
  <c r="CS242" i="16"/>
  <c r="CW242" i="16"/>
  <c r="CU242" i="16"/>
  <c r="CP242" i="16"/>
  <c r="CT242" i="16"/>
  <c r="CX242" i="16"/>
  <c r="CQ242" i="16"/>
  <c r="CY242" i="16"/>
  <c r="CR244" i="16"/>
  <c r="CZ244" i="16"/>
  <c r="CT244" i="16"/>
  <c r="CO244" i="16"/>
  <c r="CS244" i="16"/>
  <c r="CW244" i="16"/>
  <c r="CP244" i="16"/>
  <c r="CQ244" i="16"/>
  <c r="CU244" i="16"/>
  <c r="CY244" i="16"/>
  <c r="CV244" i="16"/>
  <c r="CX244" i="16"/>
  <c r="CP246" i="16"/>
  <c r="CT246" i="16"/>
  <c r="CX246" i="16"/>
  <c r="CQ246" i="16"/>
  <c r="CU246" i="16"/>
  <c r="CY246" i="16"/>
  <c r="CW246" i="16"/>
  <c r="CR246" i="16"/>
  <c r="CV246" i="16"/>
  <c r="CZ246" i="16"/>
  <c r="CS246" i="16"/>
  <c r="CO246" i="16"/>
  <c r="CQ248" i="16"/>
  <c r="CS248" i="16"/>
  <c r="CR248" i="16"/>
  <c r="CV248" i="16"/>
  <c r="CZ248" i="16"/>
  <c r="CW248" i="16"/>
  <c r="CP248" i="16"/>
  <c r="CT248" i="16"/>
  <c r="CX248" i="16"/>
  <c r="CU248" i="16"/>
  <c r="CY248" i="16"/>
  <c r="CO248" i="16"/>
  <c r="CQ250" i="16"/>
  <c r="CU250" i="16"/>
  <c r="CY250" i="16"/>
  <c r="CV250" i="16"/>
  <c r="CO250" i="16"/>
  <c r="CP250" i="16"/>
  <c r="CT250" i="16"/>
  <c r="CX250" i="16"/>
  <c r="CR250" i="16"/>
  <c r="CZ250" i="16"/>
  <c r="CS250" i="16"/>
  <c r="CW250" i="16"/>
  <c r="CO252" i="16"/>
  <c r="CS252" i="16"/>
  <c r="CW252" i="16"/>
  <c r="CP252" i="16"/>
  <c r="CT252" i="16"/>
  <c r="CV252" i="16"/>
  <c r="CX252" i="16"/>
  <c r="CQ252" i="16"/>
  <c r="CU252" i="16"/>
  <c r="CY252" i="16"/>
  <c r="CR252" i="16"/>
  <c r="CZ252" i="16"/>
  <c r="CP254" i="16"/>
  <c r="CT254" i="16"/>
  <c r="CX254" i="16"/>
  <c r="CQ254" i="16"/>
  <c r="CY254" i="16"/>
  <c r="CR254" i="16"/>
  <c r="CZ254" i="16"/>
  <c r="CV254" i="16"/>
  <c r="CO254" i="16"/>
  <c r="CS254" i="16"/>
  <c r="CW254" i="16"/>
  <c r="CU254" i="16"/>
  <c r="CR256" i="16"/>
  <c r="CV256" i="16"/>
  <c r="CZ256" i="16"/>
  <c r="CP256" i="16"/>
  <c r="CT256" i="16"/>
  <c r="CX256" i="16"/>
  <c r="CQ256" i="16"/>
  <c r="CU256" i="16"/>
  <c r="CY256" i="16"/>
  <c r="CO256" i="16"/>
  <c r="CS256" i="16"/>
  <c r="CW256" i="16"/>
  <c r="CR258" i="16"/>
  <c r="CV258" i="16"/>
  <c r="CZ258" i="16"/>
  <c r="CO258" i="16"/>
  <c r="CS258" i="16"/>
  <c r="CW258" i="16"/>
  <c r="CP258" i="16"/>
  <c r="CX258" i="16"/>
  <c r="CQ258" i="16"/>
  <c r="CU258" i="16"/>
  <c r="CY258" i="16"/>
  <c r="CT258" i="16"/>
  <c r="CP260" i="16"/>
  <c r="CT260" i="16"/>
  <c r="CX260" i="16"/>
  <c r="CQ260" i="16"/>
  <c r="CY260" i="16"/>
  <c r="CR260" i="16"/>
  <c r="CV260" i="16"/>
  <c r="CZ260" i="16"/>
  <c r="CO260" i="16"/>
  <c r="CW260" i="16"/>
  <c r="CS260" i="16"/>
  <c r="CU260" i="16"/>
  <c r="CQ262" i="16"/>
  <c r="CU262" i="16"/>
  <c r="CY262" i="16"/>
  <c r="CT262" i="16"/>
  <c r="CR262" i="16"/>
  <c r="CV262" i="16"/>
  <c r="CZ262" i="16"/>
  <c r="CP262" i="16"/>
  <c r="CO262" i="16"/>
  <c r="CS262" i="16"/>
  <c r="CW262" i="16"/>
  <c r="CX262" i="16"/>
  <c r="CO264" i="16"/>
  <c r="CS264" i="16"/>
  <c r="CW264" i="16"/>
  <c r="CP264" i="16"/>
  <c r="CT264" i="16"/>
  <c r="CX264" i="16"/>
  <c r="CQ264" i="16"/>
  <c r="CU264" i="16"/>
  <c r="CR264" i="16"/>
  <c r="CV264" i="16"/>
  <c r="CZ264" i="16"/>
  <c r="CY264" i="16"/>
  <c r="CP266" i="16"/>
  <c r="CT266" i="16"/>
  <c r="CX266" i="16"/>
  <c r="CY266" i="16"/>
  <c r="CS266" i="16"/>
  <c r="CQ266" i="16"/>
  <c r="CU266" i="16"/>
  <c r="CO266" i="16"/>
  <c r="CW266" i="16"/>
  <c r="CR266" i="16"/>
  <c r="CV266" i="16"/>
  <c r="CZ266" i="16"/>
  <c r="CP268" i="16"/>
  <c r="CT268" i="16"/>
  <c r="CX268" i="16"/>
  <c r="CQ268" i="16"/>
  <c r="CU268" i="16"/>
  <c r="CY268" i="16"/>
  <c r="CV268" i="16"/>
  <c r="CR268" i="16"/>
  <c r="CO268" i="16"/>
  <c r="CS268" i="16"/>
  <c r="CW268" i="16"/>
  <c r="CZ268" i="16"/>
  <c r="CO270" i="16"/>
  <c r="CS270" i="16"/>
  <c r="CW270" i="16"/>
  <c r="CP270" i="16"/>
  <c r="CT270" i="16"/>
  <c r="CX270" i="16"/>
  <c r="CV270" i="16"/>
  <c r="CQ270" i="16"/>
  <c r="CU270" i="16"/>
  <c r="CY270" i="16"/>
  <c r="CR270" i="16"/>
  <c r="CZ270" i="16"/>
  <c r="CP272" i="16"/>
  <c r="CT272" i="16"/>
  <c r="CX272" i="16"/>
  <c r="CS272" i="16"/>
  <c r="CW272" i="16"/>
  <c r="CQ272" i="16"/>
  <c r="CU272" i="16"/>
  <c r="CY272" i="16"/>
  <c r="CR272" i="16"/>
  <c r="CV272" i="16"/>
  <c r="CZ272" i="16"/>
  <c r="CO272" i="16"/>
  <c r="CR274" i="16"/>
  <c r="CV274" i="16"/>
  <c r="CZ274" i="16"/>
  <c r="CS274" i="16"/>
  <c r="CO274" i="16"/>
  <c r="CW274" i="16"/>
  <c r="CY274" i="16"/>
  <c r="CP274" i="16"/>
  <c r="CT274" i="16"/>
  <c r="CX274" i="16"/>
  <c r="CQ274" i="16"/>
  <c r="CU274" i="16"/>
  <c r="CQ276" i="16"/>
  <c r="CU276" i="16"/>
  <c r="CY276" i="16"/>
  <c r="CR276" i="16"/>
  <c r="CV276" i="16"/>
  <c r="CZ276" i="16"/>
  <c r="CO276" i="16"/>
  <c r="CW276" i="16"/>
  <c r="CS276" i="16"/>
  <c r="CP276" i="16"/>
  <c r="CT276" i="16"/>
  <c r="CX276" i="16"/>
  <c r="CO278" i="16"/>
  <c r="CS278" i="16"/>
  <c r="CW278" i="16"/>
  <c r="CP278" i="16"/>
  <c r="CX278" i="16"/>
  <c r="CT278" i="16"/>
  <c r="CR278" i="16"/>
  <c r="CZ278" i="16"/>
  <c r="CQ278" i="16"/>
  <c r="CU278" i="16"/>
  <c r="CY278" i="16"/>
  <c r="CV278" i="16"/>
  <c r="CR280" i="16"/>
  <c r="CV280" i="16"/>
  <c r="CZ280" i="16"/>
  <c r="CQ280" i="16"/>
  <c r="CY280" i="16"/>
  <c r="CO280" i="16"/>
  <c r="CS280" i="16"/>
  <c r="CW280" i="16"/>
  <c r="CU280" i="16"/>
  <c r="CP280" i="16"/>
  <c r="CT280" i="16"/>
  <c r="CX280" i="16"/>
  <c r="CO282" i="16"/>
  <c r="CS282" i="16"/>
  <c r="CW282" i="16"/>
  <c r="CP282" i="16"/>
  <c r="CX282" i="16"/>
  <c r="CY282" i="16"/>
  <c r="CT282" i="16"/>
  <c r="CU282" i="16"/>
  <c r="CR282" i="16"/>
  <c r="CV282" i="16"/>
  <c r="CZ282" i="16"/>
  <c r="CQ282" i="16"/>
  <c r="CP284" i="16"/>
  <c r="CT284" i="16"/>
  <c r="CX284" i="16"/>
  <c r="CY284" i="16"/>
  <c r="CZ284" i="16"/>
  <c r="CU284" i="16"/>
  <c r="CO284" i="16"/>
  <c r="CS284" i="16"/>
  <c r="CW284" i="16"/>
  <c r="CQ284" i="16"/>
  <c r="CR284" i="16"/>
  <c r="CV284" i="16"/>
  <c r="CO286" i="16"/>
  <c r="CS286" i="16"/>
  <c r="CW286" i="16"/>
  <c r="CP286" i="16"/>
  <c r="CT286" i="16"/>
  <c r="CX286" i="16"/>
  <c r="CQ286" i="16"/>
  <c r="CU286" i="16"/>
  <c r="CY286" i="16"/>
  <c r="CR286" i="16"/>
  <c r="CV286" i="16"/>
  <c r="CZ286" i="16"/>
  <c r="CQ288" i="16"/>
  <c r="CU288" i="16"/>
  <c r="CY288" i="16"/>
  <c r="CP288" i="16"/>
  <c r="CR288" i="16"/>
  <c r="CV288" i="16"/>
  <c r="CZ288" i="16"/>
  <c r="CT288" i="16"/>
  <c r="CX288" i="16"/>
  <c r="CO288" i="16"/>
  <c r="CS288" i="16"/>
  <c r="CW288" i="16"/>
  <c r="CO290" i="16"/>
  <c r="CS290" i="16"/>
  <c r="CW290" i="16"/>
  <c r="CT290" i="16"/>
  <c r="CV290" i="16"/>
  <c r="CP290" i="16"/>
  <c r="CX290" i="16"/>
  <c r="CR290" i="16"/>
  <c r="CZ290" i="16"/>
  <c r="CQ290" i="16"/>
  <c r="CU290" i="16"/>
  <c r="CY290" i="16"/>
  <c r="CQ292" i="16"/>
  <c r="CV292" i="16"/>
  <c r="CO292" i="16"/>
  <c r="CS292" i="16"/>
  <c r="CW292" i="16"/>
  <c r="CP292" i="16"/>
  <c r="CX292" i="16"/>
  <c r="CU292" i="16"/>
  <c r="CY292" i="16"/>
  <c r="CT292" i="16"/>
  <c r="CR292" i="16"/>
  <c r="CZ292" i="16"/>
  <c r="CR294" i="16"/>
  <c r="CV294" i="16"/>
  <c r="CZ294" i="16"/>
  <c r="CO294" i="16"/>
  <c r="CS294" i="16"/>
  <c r="CW294" i="16"/>
  <c r="CX294" i="16"/>
  <c r="CQ294" i="16"/>
  <c r="CU294" i="16"/>
  <c r="CY294" i="16"/>
  <c r="CP294" i="16"/>
  <c r="CT294" i="16"/>
  <c r="CR296" i="16"/>
  <c r="CV296" i="16"/>
  <c r="CZ296" i="16"/>
  <c r="CT296" i="16"/>
  <c r="CO296" i="16"/>
  <c r="CS296" i="16"/>
  <c r="CQ296" i="16"/>
  <c r="CU296" i="16"/>
  <c r="CY296" i="16"/>
  <c r="CW296" i="16"/>
  <c r="CP296" i="16"/>
  <c r="CX296" i="16"/>
  <c r="CO298" i="16"/>
  <c r="CS298" i="16"/>
  <c r="CW298" i="16"/>
  <c r="CR298" i="16"/>
  <c r="CV298" i="16"/>
  <c r="CP298" i="16"/>
  <c r="CT298" i="16"/>
  <c r="CX298" i="16"/>
  <c r="CZ298" i="16"/>
  <c r="CQ298" i="16"/>
  <c r="CU298" i="16"/>
  <c r="CY298" i="16"/>
  <c r="CR300" i="16"/>
  <c r="CV300" i="16"/>
  <c r="CZ300" i="16"/>
  <c r="CQ300" i="16"/>
  <c r="CU300" i="16"/>
  <c r="CO300" i="16"/>
  <c r="CS300" i="16"/>
  <c r="CW300" i="16"/>
  <c r="CP300" i="16"/>
  <c r="CT300" i="16"/>
  <c r="CX300" i="16"/>
  <c r="CY300" i="16"/>
  <c r="CO302" i="16"/>
  <c r="CS302" i="16"/>
  <c r="CW302" i="16"/>
  <c r="CP302" i="16"/>
  <c r="CX302" i="16"/>
  <c r="CT302" i="16"/>
  <c r="CR302" i="16"/>
  <c r="CV302" i="16"/>
  <c r="CQ302" i="16"/>
  <c r="CU302" i="16"/>
  <c r="CY302" i="16"/>
  <c r="CZ302" i="16"/>
  <c r="CP304" i="16"/>
  <c r="CT304" i="16"/>
  <c r="CX304" i="16"/>
  <c r="CS304" i="16"/>
  <c r="CQ304" i="16"/>
  <c r="CU304" i="16"/>
  <c r="CY304" i="16"/>
  <c r="CO304" i="16"/>
  <c r="CW304" i="16"/>
  <c r="CR304" i="16"/>
  <c r="CV304" i="16"/>
  <c r="CZ304" i="16"/>
  <c r="CO306" i="16"/>
  <c r="CW306" i="16"/>
  <c r="CY306" i="16"/>
  <c r="CP306" i="16"/>
  <c r="CT306" i="16"/>
  <c r="CX306" i="16"/>
  <c r="CQ306" i="16"/>
  <c r="CR306" i="16"/>
  <c r="CV306" i="16"/>
  <c r="CZ306" i="16"/>
  <c r="CS306" i="16"/>
  <c r="CU306" i="16"/>
  <c r="CP308" i="16"/>
  <c r="CT308" i="16"/>
  <c r="CX308" i="16"/>
  <c r="CQ308" i="16"/>
  <c r="CU308" i="16"/>
  <c r="CY308" i="16"/>
  <c r="CR308" i="16"/>
  <c r="CV308" i="16"/>
  <c r="CZ308" i="16"/>
  <c r="CO308" i="16"/>
  <c r="CS308" i="16"/>
  <c r="CW308" i="16"/>
  <c r="CP310" i="16"/>
  <c r="CQ310" i="16"/>
  <c r="CU310" i="16"/>
  <c r="CY310" i="16"/>
  <c r="CR310" i="16"/>
  <c r="CV310" i="16"/>
  <c r="CZ310" i="16"/>
  <c r="CO310" i="16"/>
  <c r="CS310" i="16"/>
  <c r="CW310" i="16"/>
  <c r="CT310" i="16"/>
  <c r="CX310" i="16"/>
  <c r="CT312" i="16"/>
  <c r="CP312" i="16"/>
  <c r="CQ312" i="16"/>
  <c r="CU312" i="16"/>
  <c r="CY312" i="16"/>
  <c r="CW312" i="16"/>
  <c r="CR312" i="16"/>
  <c r="CV312" i="16"/>
  <c r="CZ312" i="16"/>
  <c r="CO312" i="16"/>
  <c r="CS312" i="16"/>
  <c r="CX312" i="16"/>
  <c r="CQ314" i="16"/>
  <c r="CU314" i="16"/>
  <c r="CY314" i="16"/>
  <c r="CV314" i="16"/>
  <c r="CR314" i="16"/>
  <c r="CZ314" i="16"/>
  <c r="CP314" i="16"/>
  <c r="CX314" i="16"/>
  <c r="CO314" i="16"/>
  <c r="CS314" i="16"/>
  <c r="CW314" i="16"/>
  <c r="CT314" i="16"/>
  <c r="CQ316" i="16"/>
  <c r="CU316" i="16"/>
  <c r="CY316" i="16"/>
  <c r="CR316" i="16"/>
  <c r="CV316" i="16"/>
  <c r="CZ316" i="16"/>
  <c r="CO316" i="16"/>
  <c r="CS316" i="16"/>
  <c r="CW316" i="16"/>
  <c r="CP316" i="16"/>
  <c r="CT316" i="16"/>
  <c r="CX316" i="16"/>
  <c r="CP318" i="16"/>
  <c r="CT318" i="16"/>
  <c r="CX318" i="16"/>
  <c r="CU318" i="16"/>
  <c r="CO318" i="16"/>
  <c r="CS318" i="16"/>
  <c r="CQ318" i="16"/>
  <c r="CY318" i="16"/>
  <c r="CR318" i="16"/>
  <c r="CV318" i="16"/>
  <c r="CZ318" i="16"/>
  <c r="CW318" i="16"/>
  <c r="CO320" i="16"/>
  <c r="CS320" i="16"/>
  <c r="CW320" i="16"/>
  <c r="CP320" i="16"/>
  <c r="CX320" i="16"/>
  <c r="CV320" i="16"/>
  <c r="CT320" i="16"/>
  <c r="CR320" i="16"/>
  <c r="CZ320" i="16"/>
  <c r="CQ320" i="16"/>
  <c r="CU320" i="16"/>
  <c r="CY320" i="16"/>
  <c r="CU322" i="16"/>
  <c r="CR322" i="16"/>
  <c r="CV322" i="16"/>
  <c r="CZ322" i="16"/>
  <c r="CO322" i="16"/>
  <c r="CS322" i="16"/>
  <c r="CW322" i="16"/>
  <c r="CQ322" i="16"/>
  <c r="CY322" i="16"/>
  <c r="CP322" i="16"/>
  <c r="CT322" i="16"/>
  <c r="CX322" i="16"/>
  <c r="CP324" i="16"/>
  <c r="CT324" i="16"/>
  <c r="CX324" i="16"/>
  <c r="CQ324" i="16"/>
  <c r="CU324" i="16"/>
  <c r="CY324" i="16"/>
  <c r="CO324" i="16"/>
  <c r="CS324" i="16"/>
  <c r="CR324" i="16"/>
  <c r="CV324" i="16"/>
  <c r="CZ324" i="16"/>
  <c r="CW324" i="16"/>
  <c r="CO326" i="16"/>
  <c r="CS326" i="16"/>
  <c r="CW326" i="16"/>
  <c r="CP326" i="16"/>
  <c r="CX326" i="16"/>
  <c r="CR326" i="16"/>
  <c r="CZ326" i="16"/>
  <c r="CT326" i="16"/>
  <c r="CV326" i="16"/>
  <c r="CQ326" i="16"/>
  <c r="CU326" i="16"/>
  <c r="CY326" i="16"/>
  <c r="CR328" i="16"/>
  <c r="CV328" i="16"/>
  <c r="CZ328" i="16"/>
  <c r="CY328" i="16"/>
  <c r="CO328" i="16"/>
  <c r="CS328" i="16"/>
  <c r="CW328" i="16"/>
  <c r="CP328" i="16"/>
  <c r="CX328" i="16"/>
  <c r="CQ328" i="16"/>
  <c r="CU328" i="16"/>
  <c r="CT328" i="16"/>
  <c r="CX330" i="16"/>
  <c r="CQ330" i="16"/>
  <c r="CU330" i="16"/>
  <c r="CY330" i="16"/>
  <c r="CR330" i="16"/>
  <c r="CV330" i="16"/>
  <c r="CZ330" i="16"/>
  <c r="CT330" i="16"/>
  <c r="CO330" i="16"/>
  <c r="CS330" i="16"/>
  <c r="CW330" i="16"/>
  <c r="CP330" i="16"/>
  <c r="CU332" i="16"/>
  <c r="CR332" i="16"/>
  <c r="CV332" i="16"/>
  <c r="CZ332" i="16"/>
  <c r="CS332" i="16"/>
  <c r="CQ332" i="16"/>
  <c r="CO332" i="16"/>
  <c r="CW332" i="16"/>
  <c r="CX332" i="16"/>
  <c r="CY332" i="16"/>
  <c r="CP332" i="16"/>
  <c r="CT332" i="16"/>
  <c r="CX334" i="16"/>
  <c r="CQ334" i="16"/>
  <c r="CU334" i="16"/>
  <c r="CY334" i="16"/>
  <c r="CR334" i="16"/>
  <c r="CV334" i="16"/>
  <c r="CZ334" i="16"/>
  <c r="CO334" i="16"/>
  <c r="CS334" i="16"/>
  <c r="CW334" i="16"/>
  <c r="CP334" i="16"/>
  <c r="CT334" i="16"/>
  <c r="CR336" i="16"/>
  <c r="CP336" i="16"/>
  <c r="CO336" i="16"/>
  <c r="CS336" i="16"/>
  <c r="CW336" i="16"/>
  <c r="CX336" i="16"/>
  <c r="CQ336" i="16"/>
  <c r="CU336" i="16"/>
  <c r="CY336" i="16"/>
  <c r="CV336" i="16"/>
  <c r="CZ336" i="16"/>
  <c r="CT336" i="16"/>
  <c r="CR338" i="16"/>
  <c r="CV338" i="16"/>
  <c r="CZ338" i="16"/>
  <c r="CS338" i="16"/>
  <c r="CW338" i="16"/>
  <c r="CO338" i="16"/>
  <c r="CP338" i="16"/>
  <c r="CT338" i="16"/>
  <c r="CX338" i="16"/>
  <c r="CQ338" i="16"/>
  <c r="CU338" i="16"/>
  <c r="CY338" i="16"/>
  <c r="CR340" i="16"/>
  <c r="CZ340" i="16"/>
  <c r="CO340" i="16"/>
  <c r="CS340" i="16"/>
  <c r="CW340" i="16"/>
  <c r="CP340" i="16"/>
  <c r="CX340" i="16"/>
  <c r="CT340" i="16"/>
  <c r="CQ340" i="16"/>
  <c r="CU340" i="16"/>
  <c r="CY340" i="16"/>
  <c r="CV340" i="16"/>
  <c r="CO342" i="16"/>
  <c r="CW342" i="16"/>
  <c r="CS342" i="16"/>
  <c r="CP342" i="16"/>
  <c r="CT342" i="16"/>
  <c r="CX342" i="16"/>
  <c r="CQ342" i="16"/>
  <c r="CU342" i="16"/>
  <c r="CY342" i="16"/>
  <c r="CR342" i="16"/>
  <c r="CV342" i="16"/>
  <c r="CZ342" i="16"/>
  <c r="CT344" i="16"/>
  <c r="CQ344" i="16"/>
  <c r="CU344" i="16"/>
  <c r="CY344" i="16"/>
  <c r="CV344" i="16"/>
  <c r="CR344" i="16"/>
  <c r="CZ344" i="16"/>
  <c r="CO344" i="16"/>
  <c r="CS344" i="16"/>
  <c r="CW344" i="16"/>
  <c r="CP344" i="16"/>
  <c r="CX344" i="16"/>
  <c r="CQ346" i="16"/>
  <c r="CU346" i="16"/>
  <c r="CY346" i="16"/>
  <c r="CR346" i="16"/>
  <c r="CV346" i="16"/>
  <c r="CZ346" i="16"/>
  <c r="CS346" i="16"/>
  <c r="CO346" i="16"/>
  <c r="CW346" i="16"/>
  <c r="CP346" i="16"/>
  <c r="CT346" i="16"/>
  <c r="CX346" i="16"/>
  <c r="CO348" i="16"/>
  <c r="CP348" i="16"/>
  <c r="CT348" i="16"/>
  <c r="CX348" i="16"/>
  <c r="CQ348" i="16"/>
  <c r="CU348" i="16"/>
  <c r="CY348" i="16"/>
  <c r="CW348" i="16"/>
  <c r="CR348" i="16"/>
  <c r="CV348" i="16"/>
  <c r="CZ348" i="16"/>
  <c r="CS348" i="16"/>
  <c r="CQ350" i="16"/>
  <c r="CY350" i="16"/>
  <c r="CR350" i="16"/>
  <c r="CZ350" i="16"/>
  <c r="CO350" i="16"/>
  <c r="CS350" i="16"/>
  <c r="CW350" i="16"/>
  <c r="CP350" i="16"/>
  <c r="CT350" i="16"/>
  <c r="CX350" i="16"/>
  <c r="CV350" i="16"/>
  <c r="CU350" i="16"/>
  <c r="CQ352" i="16"/>
  <c r="CR352" i="16"/>
  <c r="CV352" i="16"/>
  <c r="CZ352" i="16"/>
  <c r="CT352" i="16"/>
  <c r="CY352" i="16"/>
  <c r="CO352" i="16"/>
  <c r="CS352" i="16"/>
  <c r="CW352" i="16"/>
  <c r="CP352" i="16"/>
  <c r="CX352" i="16"/>
  <c r="CU352" i="16"/>
  <c r="CY354" i="16"/>
  <c r="CQ354" i="16"/>
  <c r="CU354" i="16"/>
  <c r="CR354" i="16"/>
  <c r="CV354" i="16"/>
  <c r="CZ354" i="16"/>
  <c r="CO354" i="16"/>
  <c r="CS354" i="16"/>
  <c r="CW354" i="16"/>
  <c r="CP354" i="16"/>
  <c r="CT354" i="16"/>
  <c r="CX354" i="16"/>
  <c r="CX356" i="16"/>
  <c r="CU356" i="16"/>
  <c r="CQ356" i="16"/>
  <c r="CY356" i="16"/>
  <c r="CR356" i="16"/>
  <c r="CV356" i="16"/>
  <c r="CZ356" i="16"/>
  <c r="CO356" i="16"/>
  <c r="CS356" i="16"/>
  <c r="CW356" i="16"/>
  <c r="CP356" i="16"/>
  <c r="CT356" i="16"/>
  <c r="CO358" i="16"/>
  <c r="CS358" i="16"/>
  <c r="CP358" i="16"/>
  <c r="CT358" i="16"/>
  <c r="CX358" i="16"/>
  <c r="CQ358" i="16"/>
  <c r="CU358" i="16"/>
  <c r="CY358" i="16"/>
  <c r="CR358" i="16"/>
  <c r="CV358" i="16"/>
  <c r="CZ358" i="16"/>
  <c r="CW358" i="16"/>
  <c r="CR360" i="16"/>
  <c r="CV360" i="16"/>
  <c r="CZ360" i="16"/>
  <c r="CS360" i="16"/>
  <c r="CX360" i="16"/>
  <c r="CY360" i="16"/>
  <c r="CO360" i="16"/>
  <c r="CW360" i="16"/>
  <c r="CT360" i="16"/>
  <c r="CU360" i="16"/>
  <c r="CP360" i="16"/>
  <c r="CQ360" i="16"/>
  <c r="CO362" i="16"/>
  <c r="CS362" i="16"/>
  <c r="CW362" i="16"/>
  <c r="CP362" i="16"/>
  <c r="CT362" i="16"/>
  <c r="CZ362" i="16"/>
  <c r="CX362" i="16"/>
  <c r="CQ362" i="16"/>
  <c r="CU362" i="16"/>
  <c r="CY362" i="16"/>
  <c r="CR362" i="16"/>
  <c r="CV362" i="16"/>
  <c r="CQ364" i="16"/>
  <c r="CU364" i="16"/>
  <c r="CY364" i="16"/>
  <c r="CV364" i="16"/>
  <c r="CZ364" i="16"/>
  <c r="CR364" i="16"/>
  <c r="CP364" i="16"/>
  <c r="CT364" i="16"/>
  <c r="CX364" i="16"/>
  <c r="CO364" i="16"/>
  <c r="CS364" i="16"/>
  <c r="CW364" i="16"/>
  <c r="CP366" i="16"/>
  <c r="CT366" i="16"/>
  <c r="CX366" i="16"/>
  <c r="CZ366" i="16"/>
  <c r="CQ366" i="16"/>
  <c r="CR366" i="16"/>
  <c r="CV366" i="16"/>
  <c r="CO366" i="16"/>
  <c r="CS366" i="16"/>
  <c r="CW366" i="16"/>
  <c r="CU366" i="16"/>
  <c r="CY366" i="16"/>
  <c r="CP368" i="16"/>
  <c r="CT368" i="16"/>
  <c r="CX368" i="16"/>
  <c r="CR368" i="16"/>
  <c r="CV368" i="16"/>
  <c r="CO368" i="16"/>
  <c r="CQ368" i="16"/>
  <c r="CU368" i="16"/>
  <c r="CY368" i="16"/>
  <c r="CZ368" i="16"/>
  <c r="CS368" i="16"/>
  <c r="CW368" i="16"/>
  <c r="CO370" i="16"/>
  <c r="CS370" i="16"/>
  <c r="CW370" i="16"/>
  <c r="CP370" i="16"/>
  <c r="CT370" i="16"/>
  <c r="CX370" i="16"/>
  <c r="CV370" i="16"/>
  <c r="CZ370" i="16"/>
  <c r="CR370" i="16"/>
  <c r="CQ370" i="16"/>
  <c r="CU370" i="16"/>
  <c r="CY370" i="16"/>
  <c r="CR372" i="16"/>
  <c r="CV372" i="16"/>
  <c r="CZ372" i="16"/>
  <c r="CO372" i="16"/>
  <c r="CW372" i="16"/>
  <c r="CS372" i="16"/>
  <c r="CP372" i="16"/>
  <c r="CT372" i="16"/>
  <c r="CX372" i="16"/>
  <c r="CQ372" i="16"/>
  <c r="CU372" i="16"/>
  <c r="CY372" i="16"/>
  <c r="CP374" i="16"/>
  <c r="CT374" i="16"/>
  <c r="CX374" i="16"/>
  <c r="CQ374" i="16"/>
  <c r="CU374" i="16"/>
  <c r="CY374" i="16"/>
  <c r="CR374" i="16"/>
  <c r="CV374" i="16"/>
  <c r="CZ374" i="16"/>
  <c r="CO374" i="16"/>
  <c r="CS374" i="16"/>
  <c r="CW374" i="16"/>
  <c r="CV376" i="16"/>
  <c r="CP376" i="16"/>
  <c r="CT376" i="16"/>
  <c r="CX376" i="16"/>
  <c r="CO376" i="16"/>
  <c r="CW376" i="16"/>
  <c r="CQ376" i="16"/>
  <c r="CU376" i="16"/>
  <c r="CY376" i="16"/>
  <c r="CR376" i="16"/>
  <c r="CZ376" i="16"/>
  <c r="CS376" i="16"/>
  <c r="CP378" i="16"/>
  <c r="CT378" i="16"/>
  <c r="CX378" i="16"/>
  <c r="CU378" i="16"/>
  <c r="CS378" i="16"/>
  <c r="CQ378" i="16"/>
  <c r="CY378" i="16"/>
  <c r="CR378" i="16"/>
  <c r="CV378" i="16"/>
  <c r="CZ378" i="16"/>
  <c r="CO378" i="16"/>
  <c r="CW378" i="16"/>
  <c r="CT380" i="16"/>
  <c r="CQ380" i="16"/>
  <c r="CU380" i="16"/>
  <c r="CY380" i="16"/>
  <c r="CP380" i="16"/>
  <c r="CX380" i="16"/>
  <c r="CR380" i="16"/>
  <c r="CV380" i="16"/>
  <c r="CZ380" i="16"/>
  <c r="CO380" i="16"/>
  <c r="CS380" i="16"/>
  <c r="CW380" i="16"/>
  <c r="CS382" i="16"/>
  <c r="CP382" i="16"/>
  <c r="CT382" i="16"/>
  <c r="CX382" i="16"/>
  <c r="CR382" i="16"/>
  <c r="CZ382" i="16"/>
  <c r="CW382" i="16"/>
  <c r="CQ382" i="16"/>
  <c r="CU382" i="16"/>
  <c r="CY382" i="16"/>
  <c r="CV382" i="16"/>
  <c r="CO382" i="16"/>
  <c r="CT384" i="16"/>
  <c r="CQ384" i="16"/>
  <c r="CU384" i="16"/>
  <c r="CY384" i="16"/>
  <c r="CR384" i="16"/>
  <c r="CV384" i="16"/>
  <c r="CZ384" i="16"/>
  <c r="CO384" i="16"/>
  <c r="CS384" i="16"/>
  <c r="CW384" i="16"/>
  <c r="CP384" i="16"/>
  <c r="CX384" i="16"/>
  <c r="CV386" i="16"/>
  <c r="CO386" i="16"/>
  <c r="CS386" i="16"/>
  <c r="CW386" i="16"/>
  <c r="CR386" i="16"/>
  <c r="CP386" i="16"/>
  <c r="CT386" i="16"/>
  <c r="CX386" i="16"/>
  <c r="CQ386" i="16"/>
  <c r="CU386" i="16"/>
  <c r="CY386" i="16"/>
  <c r="CZ386" i="16"/>
  <c r="CQ388" i="16"/>
  <c r="CU388" i="16"/>
  <c r="CY388" i="16"/>
  <c r="CR388" i="16"/>
  <c r="CV388" i="16"/>
  <c r="CZ388" i="16"/>
  <c r="CT388" i="16"/>
  <c r="CO388" i="16"/>
  <c r="CS388" i="16"/>
  <c r="CW388" i="16"/>
  <c r="CP388" i="16"/>
  <c r="CX388" i="16"/>
  <c r="CS390" i="16"/>
  <c r="CP390" i="16"/>
  <c r="CQ390" i="16"/>
  <c r="CU390" i="16"/>
  <c r="CY390" i="16"/>
  <c r="CO390" i="16"/>
  <c r="CW390" i="16"/>
  <c r="CT390" i="16"/>
  <c r="CR390" i="16"/>
  <c r="CV390" i="16"/>
  <c r="CZ390" i="16"/>
  <c r="CX390" i="16"/>
  <c r="CO392" i="16"/>
  <c r="CS392" i="16"/>
  <c r="CW392" i="16"/>
  <c r="CP392" i="16"/>
  <c r="CT392" i="16"/>
  <c r="CX392" i="16"/>
  <c r="CY392" i="16"/>
  <c r="CR392" i="16"/>
  <c r="CV392" i="16"/>
  <c r="CZ392" i="16"/>
  <c r="CQ392" i="16"/>
  <c r="CU392" i="16"/>
  <c r="CP394" i="16"/>
  <c r="CQ394" i="16"/>
  <c r="CY394" i="16"/>
  <c r="CR394" i="16"/>
  <c r="CV394" i="16"/>
  <c r="CZ394" i="16"/>
  <c r="CX394" i="16"/>
  <c r="CU394" i="16"/>
  <c r="CO394" i="16"/>
  <c r="CS394" i="16"/>
  <c r="CW394" i="16"/>
  <c r="CT394" i="16"/>
  <c r="CX396" i="16"/>
  <c r="CR396" i="16"/>
  <c r="CQ396" i="16"/>
  <c r="CU396" i="16"/>
  <c r="CY396" i="16"/>
  <c r="CV396" i="16"/>
  <c r="CO396" i="16"/>
  <c r="CS396" i="16"/>
  <c r="CW396" i="16"/>
  <c r="CP396" i="16"/>
  <c r="CT396" i="16"/>
  <c r="CZ396" i="16"/>
  <c r="CQ398" i="16"/>
  <c r="CU398" i="16"/>
  <c r="CY398" i="16"/>
  <c r="CR398" i="16"/>
  <c r="CV398" i="16"/>
  <c r="CZ398" i="16"/>
  <c r="CO398" i="16"/>
  <c r="CS398" i="16"/>
  <c r="CW398" i="16"/>
  <c r="CP398" i="16"/>
  <c r="CT398" i="16"/>
  <c r="CX398" i="16"/>
  <c r="CQ400" i="16"/>
  <c r="CU400" i="16"/>
  <c r="CY400" i="16"/>
  <c r="CR400" i="16"/>
  <c r="CV400" i="16"/>
  <c r="CZ400" i="16"/>
  <c r="CO400" i="16"/>
  <c r="CS400" i="16"/>
  <c r="CW400" i="16"/>
  <c r="CP400" i="16"/>
  <c r="CT400" i="16"/>
  <c r="CX400" i="16"/>
  <c r="CS402" i="16"/>
  <c r="CP402" i="16"/>
  <c r="CT402" i="16"/>
  <c r="CX402" i="16"/>
  <c r="CU402" i="16"/>
  <c r="CQ402" i="16"/>
  <c r="CR402" i="16"/>
  <c r="CV402" i="16"/>
  <c r="CZ402" i="16"/>
  <c r="CO402" i="16"/>
  <c r="CW402" i="16"/>
  <c r="CY402" i="16"/>
  <c r="CR404" i="16"/>
  <c r="CV404" i="16"/>
  <c r="CZ404" i="16"/>
  <c r="CP404" i="16"/>
  <c r="CT404" i="16"/>
  <c r="CX404" i="16"/>
  <c r="CQ404" i="16"/>
  <c r="CU404" i="16"/>
  <c r="CY404" i="16"/>
  <c r="CO404" i="16"/>
  <c r="CS404" i="16"/>
  <c r="CW404" i="16"/>
  <c r="CR406" i="16"/>
  <c r="CV406" i="16"/>
  <c r="CZ406" i="16"/>
  <c r="CO406" i="16"/>
  <c r="CW406" i="16"/>
  <c r="CQ406" i="16"/>
  <c r="CY406" i="16"/>
  <c r="CS406" i="16"/>
  <c r="CP406" i="16"/>
  <c r="CT406" i="16"/>
  <c r="CX406" i="16"/>
  <c r="CU406" i="16"/>
  <c r="CQ408" i="16"/>
  <c r="CU408" i="16"/>
  <c r="CY408" i="16"/>
  <c r="CR408" i="16"/>
  <c r="CV408" i="16"/>
  <c r="CZ408" i="16"/>
  <c r="CO408" i="16"/>
  <c r="CS408" i="16"/>
  <c r="CW408" i="16"/>
  <c r="CP408" i="16"/>
  <c r="CT408" i="16"/>
  <c r="CX408" i="16"/>
  <c r="CQ410" i="16"/>
  <c r="CU410" i="16"/>
  <c r="CY410" i="16"/>
  <c r="CV410" i="16"/>
  <c r="CX410" i="16"/>
  <c r="CR410" i="16"/>
  <c r="CZ410" i="16"/>
  <c r="CO410" i="16"/>
  <c r="CS410" i="16"/>
  <c r="CW410" i="16"/>
  <c r="CP410" i="16"/>
  <c r="CT410" i="16"/>
  <c r="CP412" i="16"/>
  <c r="CT412" i="16"/>
  <c r="CX412" i="16"/>
  <c r="CU412" i="16"/>
  <c r="CY412" i="16"/>
  <c r="CW412" i="16"/>
  <c r="CQ412" i="16"/>
  <c r="CO412" i="16"/>
  <c r="CR412" i="16"/>
  <c r="CV412" i="16"/>
  <c r="CZ412" i="16"/>
  <c r="CS412" i="16"/>
  <c r="CQ414" i="16"/>
  <c r="CU414" i="16"/>
  <c r="CY414" i="16"/>
  <c r="CV414" i="16"/>
  <c r="CO414" i="16"/>
  <c r="CS414" i="16"/>
  <c r="CW414" i="16"/>
  <c r="CR414" i="16"/>
  <c r="CZ414" i="16"/>
  <c r="CP414" i="16"/>
  <c r="CT414" i="16"/>
  <c r="CX414" i="16"/>
  <c r="CP416" i="16"/>
  <c r="CQ416" i="16"/>
  <c r="CU416" i="16"/>
  <c r="CY416" i="16"/>
  <c r="CV416" i="16"/>
  <c r="CT416" i="16"/>
  <c r="CR416" i="16"/>
  <c r="CZ416" i="16"/>
  <c r="CO416" i="16"/>
  <c r="CS416" i="16"/>
  <c r="CW416" i="16"/>
  <c r="CX416" i="16"/>
  <c r="CP418" i="16"/>
  <c r="CQ418" i="16"/>
  <c r="CU418" i="16"/>
  <c r="CY418" i="16"/>
  <c r="CR418" i="16"/>
  <c r="CZ418" i="16"/>
  <c r="CX418" i="16"/>
  <c r="CV418" i="16"/>
  <c r="CO418" i="16"/>
  <c r="CS418" i="16"/>
  <c r="CW418" i="16"/>
  <c r="CT418" i="16"/>
  <c r="CY420" i="16"/>
  <c r="CR420" i="16"/>
  <c r="CV420" i="16"/>
  <c r="CZ420" i="16"/>
  <c r="CO420" i="16"/>
  <c r="CS420" i="16"/>
  <c r="CW420" i="16"/>
  <c r="CP420" i="16"/>
  <c r="CT420" i="16"/>
  <c r="CX420" i="16"/>
  <c r="CQ420" i="16"/>
  <c r="CU420" i="16"/>
  <c r="CP422" i="16"/>
  <c r="CT422" i="16"/>
  <c r="CX422" i="16"/>
  <c r="CQ422" i="16"/>
  <c r="CU422" i="16"/>
  <c r="CY422" i="16"/>
  <c r="CR422" i="16"/>
  <c r="CV422" i="16"/>
  <c r="CZ422" i="16"/>
  <c r="CO422" i="16"/>
  <c r="CS422" i="16"/>
  <c r="CW422" i="16"/>
  <c r="CX424" i="16"/>
  <c r="CQ424" i="16"/>
  <c r="CU424" i="16"/>
  <c r="CY424" i="16"/>
  <c r="CR424" i="16"/>
  <c r="CV424" i="16"/>
  <c r="CZ424" i="16"/>
  <c r="CO424" i="16"/>
  <c r="CS424" i="16"/>
  <c r="CW424" i="16"/>
  <c r="CP424" i="16"/>
  <c r="CT424" i="16"/>
  <c r="CR426" i="16"/>
  <c r="CO426" i="16"/>
  <c r="CS426" i="16"/>
  <c r="CW426" i="16"/>
  <c r="CP426" i="16"/>
  <c r="CX426" i="16"/>
  <c r="CQ426" i="16"/>
  <c r="CU426" i="16"/>
  <c r="CY426" i="16"/>
  <c r="CV426" i="16"/>
  <c r="CZ426" i="16"/>
  <c r="CT426" i="16"/>
  <c r="CX428" i="16"/>
  <c r="CP428" i="16"/>
  <c r="CQ428" i="16"/>
  <c r="CU428" i="16"/>
  <c r="CY428" i="16"/>
  <c r="CO428" i="16"/>
  <c r="CW428" i="16"/>
  <c r="CR428" i="16"/>
  <c r="CV428" i="16"/>
  <c r="CZ428" i="16"/>
  <c r="CS428" i="16"/>
  <c r="CT428" i="16"/>
  <c r="CP430" i="16"/>
  <c r="CQ430" i="16"/>
  <c r="CU430" i="16"/>
  <c r="CY430" i="16"/>
  <c r="CZ430" i="16"/>
  <c r="CR430" i="16"/>
  <c r="CV430" i="16"/>
  <c r="CT430" i="16"/>
  <c r="CO430" i="16"/>
  <c r="CS430" i="16"/>
  <c r="CW430" i="16"/>
  <c r="CX430" i="16"/>
  <c r="CQ432" i="16"/>
  <c r="CU432" i="16"/>
  <c r="CY432" i="16"/>
  <c r="CR432" i="16"/>
  <c r="CV432" i="16"/>
  <c r="CZ432" i="16"/>
  <c r="CP432" i="16"/>
  <c r="CT432" i="16"/>
  <c r="CO432" i="16"/>
  <c r="CS432" i="16"/>
  <c r="CW432" i="16"/>
  <c r="CX432" i="16"/>
  <c r="CV434" i="16"/>
  <c r="CR434" i="16"/>
  <c r="CO434" i="16"/>
  <c r="CS434" i="16"/>
  <c r="CW434" i="16"/>
  <c r="CQ434" i="16"/>
  <c r="CY434" i="16"/>
  <c r="CZ434" i="16"/>
  <c r="CP434" i="16"/>
  <c r="CT434" i="16"/>
  <c r="CX434" i="16"/>
  <c r="CU434" i="16"/>
  <c r="CO436" i="16"/>
  <c r="CP436" i="16"/>
  <c r="CQ436" i="16"/>
  <c r="CU436" i="16"/>
  <c r="CY436" i="16"/>
  <c r="CS436" i="16"/>
  <c r="CX436" i="16"/>
  <c r="CR436" i="16"/>
  <c r="CV436" i="16"/>
  <c r="CZ436" i="16"/>
  <c r="CW436" i="16"/>
  <c r="CT436" i="16"/>
  <c r="CX438" i="16"/>
  <c r="CQ438" i="16"/>
  <c r="CU438" i="16"/>
  <c r="CY438" i="16"/>
  <c r="CS438" i="16"/>
  <c r="CT438" i="16"/>
  <c r="CR438" i="16"/>
  <c r="CV438" i="16"/>
  <c r="CZ438" i="16"/>
  <c r="CO438" i="16"/>
  <c r="CW438" i="16"/>
  <c r="CP438" i="16"/>
  <c r="CQ440" i="16"/>
  <c r="CU440" i="16"/>
  <c r="CY440" i="16"/>
  <c r="CV440" i="16"/>
  <c r="CO440" i="16"/>
  <c r="CS440" i="16"/>
  <c r="CW440" i="16"/>
  <c r="CP440" i="16"/>
  <c r="CT440" i="16"/>
  <c r="CX440" i="16"/>
  <c r="CR440" i="16"/>
  <c r="CZ440" i="16"/>
  <c r="CU442" i="16"/>
  <c r="CR442" i="16"/>
  <c r="CV442" i="16"/>
  <c r="CZ442" i="16"/>
  <c r="CP442" i="16"/>
  <c r="CT442" i="16"/>
  <c r="CX442" i="16"/>
  <c r="CO442" i="16"/>
  <c r="CS442" i="16"/>
  <c r="CW442" i="16"/>
  <c r="CQ442" i="16"/>
  <c r="CY442" i="16"/>
  <c r="CT444" i="16"/>
  <c r="CQ444" i="16"/>
  <c r="CU444" i="16"/>
  <c r="CY444" i="16"/>
  <c r="CR444" i="16"/>
  <c r="CZ444" i="16"/>
  <c r="CX444" i="16"/>
  <c r="CV444" i="16"/>
  <c r="CP444" i="16"/>
  <c r="CO444" i="16"/>
  <c r="CS444" i="16"/>
  <c r="CW444" i="16"/>
  <c r="CQ446" i="16"/>
  <c r="CU446" i="16"/>
  <c r="CR446" i="16"/>
  <c r="CZ446" i="16"/>
  <c r="CS446" i="16"/>
  <c r="CP446" i="16"/>
  <c r="CT446" i="16"/>
  <c r="CX446" i="16"/>
  <c r="CY446" i="16"/>
  <c r="CV446" i="16"/>
  <c r="CO446" i="16"/>
  <c r="CW446" i="16"/>
  <c r="CQ448" i="16"/>
  <c r="CU448" i="16"/>
  <c r="CY448" i="16"/>
  <c r="CS448" i="16"/>
  <c r="CP448" i="16"/>
  <c r="CX448" i="16"/>
  <c r="CR448" i="16"/>
  <c r="CV448" i="16"/>
  <c r="CZ448" i="16"/>
  <c r="CO448" i="16"/>
  <c r="CW448" i="16"/>
  <c r="CT448" i="16"/>
  <c r="CQ450" i="16"/>
  <c r="CU450" i="16"/>
  <c r="CY450" i="16"/>
  <c r="CR450" i="16"/>
  <c r="CV450" i="16"/>
  <c r="CZ450" i="16"/>
  <c r="CO450" i="16"/>
  <c r="CS450" i="16"/>
  <c r="CW450" i="16"/>
  <c r="CP450" i="16"/>
  <c r="CT450" i="16"/>
  <c r="CX450" i="16"/>
  <c r="CX452" i="16"/>
  <c r="CQ452" i="16"/>
  <c r="CU452" i="16"/>
  <c r="CY452" i="16"/>
  <c r="CV452" i="16"/>
  <c r="CR452" i="16"/>
  <c r="CZ452" i="16"/>
  <c r="CT452" i="16"/>
  <c r="CO452" i="16"/>
  <c r="CS452" i="16"/>
  <c r="CW452" i="16"/>
  <c r="CP452" i="16"/>
  <c r="CR454" i="16"/>
  <c r="CV454" i="16"/>
  <c r="CZ454" i="16"/>
  <c r="CO454" i="16"/>
  <c r="CS454" i="16"/>
  <c r="CW454" i="16"/>
  <c r="CP454" i="16"/>
  <c r="CT454" i="16"/>
  <c r="CX454" i="16"/>
  <c r="CQ454" i="16"/>
  <c r="CU454" i="16"/>
  <c r="CY454" i="16"/>
  <c r="CS456" i="16"/>
  <c r="CP456" i="16"/>
  <c r="CT456" i="16"/>
  <c r="CX456" i="16"/>
  <c r="CQ456" i="16"/>
  <c r="CU456" i="16"/>
  <c r="CY456" i="16"/>
  <c r="CO456" i="16"/>
  <c r="CW456" i="16"/>
  <c r="CR456" i="16"/>
  <c r="CV456" i="16"/>
  <c r="CZ456" i="16"/>
  <c r="CP458" i="16"/>
  <c r="CQ458" i="16"/>
  <c r="CU458" i="16"/>
  <c r="CY458" i="16"/>
  <c r="CV458" i="16"/>
  <c r="CX458" i="16"/>
  <c r="CR458" i="16"/>
  <c r="CZ458" i="16"/>
  <c r="CO458" i="16"/>
  <c r="CS458" i="16"/>
  <c r="CW458" i="16"/>
  <c r="CT458" i="16"/>
  <c r="CQ460" i="16"/>
  <c r="CY460" i="16"/>
  <c r="CR460" i="16"/>
  <c r="CV460" i="16"/>
  <c r="CZ460" i="16"/>
  <c r="CT460" i="16"/>
  <c r="CO460" i="16"/>
  <c r="CS460" i="16"/>
  <c r="CW460" i="16"/>
  <c r="CP460" i="16"/>
  <c r="CX460" i="16"/>
  <c r="CU460" i="16"/>
  <c r="CS462" i="16"/>
  <c r="CP462" i="16"/>
  <c r="CX462" i="16"/>
  <c r="CT462" i="16"/>
  <c r="CQ462" i="16"/>
  <c r="CY462" i="16"/>
  <c r="CR462" i="16"/>
  <c r="CV462" i="16"/>
  <c r="CZ462" i="16"/>
  <c r="CO462" i="16"/>
  <c r="CW462" i="16"/>
  <c r="CU462" i="16"/>
  <c r="CO464" i="16"/>
  <c r="CW464" i="16"/>
  <c r="CX464" i="16"/>
  <c r="CP464" i="16"/>
  <c r="CQ464" i="16"/>
  <c r="CU464" i="16"/>
  <c r="CY464" i="16"/>
  <c r="CR464" i="16"/>
  <c r="CV464" i="16"/>
  <c r="CZ464" i="16"/>
  <c r="CS464" i="16"/>
  <c r="CT464" i="16"/>
  <c r="CR466" i="16"/>
  <c r="CV466" i="16"/>
  <c r="CZ466" i="16"/>
  <c r="CP466" i="16"/>
  <c r="CT466" i="16"/>
  <c r="CX466" i="16"/>
  <c r="CQ466" i="16"/>
  <c r="CU466" i="16"/>
  <c r="CY466" i="16"/>
  <c r="CO466" i="16"/>
  <c r="CS466" i="16"/>
  <c r="CW466" i="16"/>
  <c r="CR468" i="16"/>
  <c r="CV468" i="16"/>
  <c r="CZ468" i="16"/>
  <c r="CU468" i="16"/>
  <c r="CO468" i="16"/>
  <c r="CS468" i="16"/>
  <c r="CW468" i="16"/>
  <c r="CP468" i="16"/>
  <c r="CT468" i="16"/>
  <c r="CX468" i="16"/>
  <c r="CQ468" i="16"/>
  <c r="CY468" i="16"/>
  <c r="CO470" i="16"/>
  <c r="CW470" i="16"/>
  <c r="CS470" i="16"/>
  <c r="CP470" i="16"/>
  <c r="CT470" i="16"/>
  <c r="CX470" i="16"/>
  <c r="CZ470" i="16"/>
  <c r="CQ470" i="16"/>
  <c r="CU470" i="16"/>
  <c r="CY470" i="16"/>
  <c r="CR470" i="16"/>
  <c r="CV470" i="16"/>
  <c r="CY472" i="16"/>
  <c r="CR472" i="16"/>
  <c r="CV472" i="16"/>
  <c r="CZ472" i="16"/>
  <c r="CS472" i="16"/>
  <c r="CQ472" i="16"/>
  <c r="CO472" i="16"/>
  <c r="CW472" i="16"/>
  <c r="CT472" i="16"/>
  <c r="CP472" i="16"/>
  <c r="CX472" i="16"/>
  <c r="CU472" i="16"/>
  <c r="CR474" i="16"/>
  <c r="CV474" i="16"/>
  <c r="CZ474" i="16"/>
  <c r="CO474" i="16"/>
  <c r="CS474" i="16"/>
  <c r="CW474" i="16"/>
  <c r="CX474" i="16"/>
  <c r="CT474" i="16"/>
  <c r="CQ474" i="16"/>
  <c r="CU474" i="16"/>
  <c r="CY474" i="16"/>
  <c r="CP474" i="16"/>
  <c r="CQ476" i="16"/>
  <c r="CY476" i="16"/>
  <c r="CR476" i="16"/>
  <c r="CZ476" i="16"/>
  <c r="CO476" i="16"/>
  <c r="CS476" i="16"/>
  <c r="CW476" i="16"/>
  <c r="CP476" i="16"/>
  <c r="CT476" i="16"/>
  <c r="CX476" i="16"/>
  <c r="CU476" i="16"/>
  <c r="CV476" i="16"/>
  <c r="CX478" i="16"/>
  <c r="CQ478" i="16"/>
  <c r="CU478" i="16"/>
  <c r="CY478" i="16"/>
  <c r="CT478" i="16"/>
  <c r="CR478" i="16"/>
  <c r="CV478" i="16"/>
  <c r="CZ478" i="16"/>
  <c r="CP478" i="16"/>
  <c r="CO478" i="16"/>
  <c r="CS478" i="16"/>
  <c r="CW478" i="16"/>
  <c r="CP480" i="16"/>
  <c r="CX480" i="16"/>
  <c r="CQ480" i="16"/>
  <c r="CU480" i="16"/>
  <c r="CY480" i="16"/>
  <c r="CR480" i="16"/>
  <c r="CV480" i="16"/>
  <c r="CZ480" i="16"/>
  <c r="CO480" i="16"/>
  <c r="CS480" i="16"/>
  <c r="CW480" i="16"/>
  <c r="CT480" i="16"/>
  <c r="CP482" i="16"/>
  <c r="CQ482" i="16"/>
  <c r="CU482" i="16"/>
  <c r="CY482" i="16"/>
  <c r="CR482" i="16"/>
  <c r="CV482" i="16"/>
  <c r="CZ482" i="16"/>
  <c r="CO482" i="16"/>
  <c r="CS482" i="16"/>
  <c r="CW482" i="16"/>
  <c r="CT482" i="16"/>
  <c r="CX482" i="16"/>
  <c r="CT484" i="16"/>
  <c r="CQ484" i="16"/>
  <c r="CU484" i="16"/>
  <c r="CY484" i="16"/>
  <c r="CR484" i="16"/>
  <c r="CZ484" i="16"/>
  <c r="CV484" i="16"/>
  <c r="CX484" i="16"/>
  <c r="CO484" i="16"/>
  <c r="CS484" i="16"/>
  <c r="CW484" i="16"/>
  <c r="CP484" i="16"/>
  <c r="CR486" i="16"/>
  <c r="CV486" i="16"/>
  <c r="CZ486" i="16"/>
  <c r="CO486" i="16"/>
  <c r="CW486" i="16"/>
  <c r="CT486" i="16"/>
  <c r="CP486" i="16"/>
  <c r="CQ486" i="16"/>
  <c r="CU486" i="16"/>
  <c r="CY486" i="16"/>
  <c r="CS486" i="16"/>
  <c r="CX486" i="16"/>
  <c r="CT488" i="16"/>
  <c r="CQ488" i="16"/>
  <c r="CU488" i="16"/>
  <c r="CY488" i="16"/>
  <c r="CR488" i="16"/>
  <c r="CV488" i="16"/>
  <c r="CZ488" i="16"/>
  <c r="CP488" i="16"/>
  <c r="CX488" i="16"/>
  <c r="CO488" i="16"/>
  <c r="CS488" i="16"/>
  <c r="CW488" i="16"/>
  <c r="CT490" i="16"/>
  <c r="CU490" i="16"/>
  <c r="CR490" i="16"/>
  <c r="CV490" i="16"/>
  <c r="CZ490" i="16"/>
  <c r="CO490" i="16"/>
  <c r="CS490" i="16"/>
  <c r="CX490" i="16"/>
  <c r="CQ490" i="16"/>
  <c r="CY490" i="16"/>
  <c r="CW490" i="16"/>
  <c r="CP490" i="16"/>
  <c r="CR492" i="16"/>
  <c r="CV492" i="16"/>
  <c r="CZ492" i="16"/>
  <c r="CO492" i="16"/>
  <c r="CS492" i="16"/>
  <c r="CW492" i="16"/>
  <c r="CP492" i="16"/>
  <c r="CT492" i="16"/>
  <c r="CQ492" i="16"/>
  <c r="CU492" i="16"/>
  <c r="CY492" i="16"/>
  <c r="CX492" i="16"/>
  <c r="CR494" i="16"/>
  <c r="CV494" i="16"/>
  <c r="CO494" i="16"/>
  <c r="CS494" i="16"/>
  <c r="CW494" i="16"/>
  <c r="CT494" i="16"/>
  <c r="CP494" i="16"/>
  <c r="CQ494" i="16"/>
  <c r="CU494" i="16"/>
  <c r="CY494" i="16"/>
  <c r="CZ494" i="16"/>
  <c r="CX494" i="16"/>
  <c r="CT496" i="16"/>
  <c r="CU496" i="16"/>
  <c r="CY496" i="16"/>
  <c r="CR496" i="16"/>
  <c r="CV496" i="16"/>
  <c r="CZ496" i="16"/>
  <c r="CP496" i="16"/>
  <c r="CQ496" i="16"/>
  <c r="CO496" i="16"/>
  <c r="CS496" i="16"/>
  <c r="CW496" i="16"/>
  <c r="CX496" i="16"/>
  <c r="CY498" i="16"/>
  <c r="CR498" i="16"/>
  <c r="CV498" i="16"/>
  <c r="CZ498" i="16"/>
  <c r="CT498" i="16"/>
  <c r="CU498" i="16"/>
  <c r="CO498" i="16"/>
  <c r="CS498" i="16"/>
  <c r="CW498" i="16"/>
  <c r="CP498" i="16"/>
  <c r="CX498" i="16"/>
  <c r="CQ498" i="16"/>
  <c r="CX500" i="16"/>
  <c r="CQ500" i="16"/>
  <c r="CU500" i="16"/>
  <c r="CY500" i="16"/>
  <c r="CR500" i="16"/>
  <c r="CV500" i="16"/>
  <c r="CZ500" i="16"/>
  <c r="CT500" i="16"/>
  <c r="CO500" i="16"/>
  <c r="CS500" i="16"/>
  <c r="CW500" i="16"/>
  <c r="CP500" i="16"/>
  <c r="CW502" i="16"/>
  <c r="CT502" i="16"/>
  <c r="CQ502" i="16"/>
  <c r="CP502" i="16"/>
  <c r="CX502" i="16"/>
  <c r="CY502" i="16"/>
  <c r="CR502" i="16"/>
  <c r="CV502" i="16"/>
  <c r="CZ502" i="16"/>
  <c r="CO502" i="16"/>
  <c r="CS502" i="16"/>
  <c r="CU502" i="16"/>
  <c r="CR504" i="16"/>
  <c r="CV504" i="16"/>
  <c r="CZ504" i="16"/>
  <c r="CP504" i="16"/>
  <c r="CT504" i="16"/>
  <c r="CX504" i="16"/>
  <c r="CO504" i="16"/>
  <c r="CS504" i="16"/>
  <c r="CW504" i="16"/>
  <c r="CQ504" i="16"/>
  <c r="CU504" i="16"/>
  <c r="CY504" i="16"/>
  <c r="CO506" i="16"/>
  <c r="CW506" i="16"/>
  <c r="CT506" i="16"/>
  <c r="CQ506" i="16"/>
  <c r="CU506" i="16"/>
  <c r="CY506" i="16"/>
  <c r="CR506" i="16"/>
  <c r="CV506" i="16"/>
  <c r="CS506" i="16"/>
  <c r="CP506" i="16"/>
  <c r="CZ506" i="16"/>
  <c r="CX506" i="16"/>
  <c r="CR508" i="16"/>
  <c r="CV508" i="16"/>
  <c r="CZ508" i="16"/>
  <c r="CO508" i="16"/>
  <c r="CS508" i="16"/>
  <c r="CW508" i="16"/>
  <c r="CP508" i="16"/>
  <c r="CX508" i="16"/>
  <c r="CT508" i="16"/>
  <c r="CQ508" i="16"/>
  <c r="CU508" i="16"/>
  <c r="CY508" i="16"/>
  <c r="CR510" i="16"/>
  <c r="CV510" i="16"/>
  <c r="CZ510" i="16"/>
  <c r="CO510" i="16"/>
  <c r="CS510" i="16"/>
  <c r="CW510" i="16"/>
  <c r="CP510" i="16"/>
  <c r="CT510" i="16"/>
  <c r="CX510" i="16"/>
  <c r="CQ510" i="16"/>
  <c r="CU510" i="16"/>
  <c r="CY510" i="16"/>
  <c r="CW512" i="16"/>
  <c r="CP512" i="16"/>
  <c r="CX512" i="16"/>
  <c r="CQ512" i="16"/>
  <c r="CU512" i="16"/>
  <c r="CY512" i="16"/>
  <c r="CO512" i="16"/>
  <c r="CT512" i="16"/>
  <c r="CR512" i="16"/>
  <c r="CV512" i="16"/>
  <c r="CZ512" i="16"/>
  <c r="CS512" i="16"/>
  <c r="CT514" i="16"/>
  <c r="CQ514" i="16"/>
  <c r="CU514" i="16"/>
  <c r="CY514" i="16"/>
  <c r="CO514" i="16"/>
  <c r="CW514" i="16"/>
  <c r="CP514" i="16"/>
  <c r="CX514" i="16"/>
  <c r="CR514" i="16"/>
  <c r="CV514" i="16"/>
  <c r="CZ514" i="16"/>
  <c r="CS514" i="16"/>
  <c r="CP516" i="16"/>
  <c r="CQ516" i="16"/>
  <c r="CU516" i="16"/>
  <c r="CY516" i="16"/>
  <c r="CR516" i="16"/>
  <c r="CV516" i="16"/>
  <c r="CZ516" i="16"/>
  <c r="CT516" i="16"/>
  <c r="CX516" i="16"/>
  <c r="CO516" i="16"/>
  <c r="CS516" i="16"/>
  <c r="CW516" i="16"/>
  <c r="CP518" i="16"/>
  <c r="CX518" i="16"/>
  <c r="CQ518" i="16"/>
  <c r="CU518" i="16"/>
  <c r="CY518" i="16"/>
  <c r="CR518" i="16"/>
  <c r="CV518" i="16"/>
  <c r="CZ518" i="16"/>
  <c r="CO518" i="16"/>
  <c r="CS518" i="16"/>
  <c r="CW518" i="16"/>
  <c r="CT518" i="16"/>
  <c r="CQ520" i="16"/>
  <c r="CU520" i="16"/>
  <c r="CY520" i="16"/>
  <c r="CR520" i="16"/>
  <c r="CV520" i="16"/>
  <c r="CZ520" i="16"/>
  <c r="CO520" i="16"/>
  <c r="CS520" i="16"/>
  <c r="CW520" i="16"/>
  <c r="CP520" i="16"/>
  <c r="CT520" i="16"/>
  <c r="CX520" i="16"/>
  <c r="CX522" i="16"/>
  <c r="CR522" i="16"/>
  <c r="CQ522" i="16"/>
  <c r="CU522" i="16"/>
  <c r="CY522" i="16"/>
  <c r="CV522" i="16"/>
  <c r="CO522" i="16"/>
  <c r="CS522" i="16"/>
  <c r="CW522" i="16"/>
  <c r="CP522" i="16"/>
  <c r="CT522" i="16"/>
  <c r="CZ522" i="16"/>
  <c r="CT524" i="16"/>
  <c r="CQ524" i="16"/>
  <c r="CU524" i="16"/>
  <c r="CY524" i="16"/>
  <c r="CV524" i="16"/>
  <c r="CO524" i="16"/>
  <c r="CS524" i="16"/>
  <c r="CW524" i="16"/>
  <c r="CP524" i="16"/>
  <c r="CX524" i="16"/>
  <c r="CR524" i="16"/>
  <c r="CZ524" i="16"/>
  <c r="CR526" i="16"/>
  <c r="CV526" i="16"/>
  <c r="CZ526" i="16"/>
  <c r="CX526" i="16"/>
  <c r="CO526" i="16"/>
  <c r="CS526" i="16"/>
  <c r="CW526" i="16"/>
  <c r="CP526" i="16"/>
  <c r="CQ526" i="16"/>
  <c r="CU526" i="16"/>
  <c r="CY526" i="16"/>
  <c r="CT526" i="16"/>
  <c r="CO528" i="16"/>
  <c r="CW528" i="16"/>
  <c r="CU528" i="16"/>
  <c r="CP528" i="16"/>
  <c r="CT528" i="16"/>
  <c r="CX528" i="16"/>
  <c r="CY528" i="16"/>
  <c r="CQ528" i="16"/>
  <c r="CR528" i="16"/>
  <c r="CV528" i="16"/>
  <c r="CZ528" i="16"/>
  <c r="CS528" i="16"/>
  <c r="CP530" i="16"/>
  <c r="CX530" i="16"/>
  <c r="CY530" i="16"/>
  <c r="CR530" i="16"/>
  <c r="CV530" i="16"/>
  <c r="CZ530" i="16"/>
  <c r="CO530" i="16"/>
  <c r="CS530" i="16"/>
  <c r="CW530" i="16"/>
  <c r="CT530" i="16"/>
  <c r="CQ530" i="16"/>
  <c r="CU530" i="16"/>
  <c r="CU532" i="16"/>
  <c r="CO532" i="16"/>
  <c r="CS532" i="16"/>
  <c r="CW532" i="16"/>
  <c r="CQ532" i="16"/>
  <c r="CY532" i="16"/>
  <c r="CR532" i="16"/>
  <c r="CV532" i="16"/>
  <c r="CP532" i="16"/>
  <c r="CT532" i="16"/>
  <c r="CX532" i="16"/>
  <c r="CZ532" i="16"/>
  <c r="CO534" i="16"/>
  <c r="CS534" i="16"/>
  <c r="CP534" i="16"/>
  <c r="CT534" i="16"/>
  <c r="CX534" i="16"/>
  <c r="CQ534" i="16"/>
  <c r="CU534" i="16"/>
  <c r="CY534" i="16"/>
  <c r="CR534" i="16"/>
  <c r="CV534" i="16"/>
  <c r="CZ534" i="16"/>
  <c r="CW534" i="16"/>
  <c r="CT536" i="16"/>
  <c r="CP536" i="16"/>
  <c r="CQ536" i="16"/>
  <c r="CU536" i="16"/>
  <c r="CY536" i="16"/>
  <c r="CO536" i="16"/>
  <c r="CW536" i="16"/>
  <c r="CR536" i="16"/>
  <c r="CV536" i="16"/>
  <c r="CZ536" i="16"/>
  <c r="CS536" i="16"/>
  <c r="CX536" i="16"/>
  <c r="CP538" i="16"/>
  <c r="CT538" i="16"/>
  <c r="CX538" i="16"/>
  <c r="CO538" i="16"/>
  <c r="CW538" i="16"/>
  <c r="CQ538" i="16"/>
  <c r="CU538" i="16"/>
  <c r="CY538" i="16"/>
  <c r="CS538" i="16"/>
  <c r="CR538" i="16"/>
  <c r="CV538" i="16"/>
  <c r="CZ538" i="16"/>
  <c r="CR540" i="16"/>
  <c r="CP540" i="16"/>
  <c r="CO540" i="16"/>
  <c r="CS540" i="16"/>
  <c r="CW540" i="16"/>
  <c r="CT540" i="16"/>
  <c r="CQ540" i="16"/>
  <c r="CU540" i="16"/>
  <c r="CY540" i="16"/>
  <c r="CV540" i="16"/>
  <c r="CZ540" i="16"/>
  <c r="CX540" i="16"/>
  <c r="CZ542" i="16"/>
  <c r="CV542" i="16"/>
  <c r="CO542" i="16"/>
  <c r="CS542" i="16"/>
  <c r="CW542" i="16"/>
  <c r="CQ542" i="16"/>
  <c r="CY542" i="16"/>
  <c r="CR542" i="16"/>
  <c r="CP542" i="16"/>
  <c r="CT542" i="16"/>
  <c r="CX542" i="16"/>
  <c r="CU542" i="16"/>
  <c r="CO544" i="16"/>
  <c r="CS544" i="16"/>
  <c r="CW544" i="16"/>
  <c r="CT544" i="16"/>
  <c r="CQ544" i="16"/>
  <c r="CU544" i="16"/>
  <c r="CY544" i="16"/>
  <c r="CR544" i="16"/>
  <c r="CV544" i="16"/>
  <c r="CZ544" i="16"/>
  <c r="CP544" i="16"/>
  <c r="CX544" i="16"/>
  <c r="CR546" i="16"/>
  <c r="CV546" i="16"/>
  <c r="CZ546" i="16"/>
  <c r="CS546" i="16"/>
  <c r="CY546" i="16"/>
  <c r="CO546" i="16"/>
  <c r="CW546" i="16"/>
  <c r="CQ546" i="16"/>
  <c r="CP546" i="16"/>
  <c r="CT546" i="16"/>
  <c r="CX546" i="16"/>
  <c r="CU546" i="16"/>
  <c r="CR548" i="16"/>
  <c r="CZ548" i="16"/>
  <c r="CX548" i="16"/>
  <c r="CO548" i="16"/>
  <c r="CS548" i="16"/>
  <c r="CW548" i="16"/>
  <c r="CT548" i="16"/>
  <c r="CP548" i="16"/>
  <c r="CQ548" i="16"/>
  <c r="CU548" i="16"/>
  <c r="CY548" i="16"/>
  <c r="CV548" i="16"/>
  <c r="CZ550" i="16"/>
  <c r="CO550" i="16"/>
  <c r="CW550" i="16"/>
  <c r="CP550" i="16"/>
  <c r="CT550" i="16"/>
  <c r="CX550" i="16"/>
  <c r="CV550" i="16"/>
  <c r="CQ550" i="16"/>
  <c r="CU550" i="16"/>
  <c r="CY550" i="16"/>
  <c r="CR550" i="16"/>
  <c r="CS550" i="16"/>
  <c r="CQ552" i="16"/>
  <c r="CY552" i="16"/>
  <c r="CW552" i="16"/>
  <c r="CR552" i="16"/>
  <c r="CV552" i="16"/>
  <c r="CZ552" i="16"/>
  <c r="CO552" i="16"/>
  <c r="CS552" i="16"/>
  <c r="CP552" i="16"/>
  <c r="CT552" i="16"/>
  <c r="CX552" i="16"/>
  <c r="CU552" i="16"/>
  <c r="CU554" i="16"/>
  <c r="CR554" i="16"/>
  <c r="CV554" i="16"/>
  <c r="CZ554" i="16"/>
  <c r="CO554" i="16"/>
  <c r="CS554" i="16"/>
  <c r="CW554" i="16"/>
  <c r="CP554" i="16"/>
  <c r="CT554" i="16"/>
  <c r="CX554" i="16"/>
  <c r="CQ554" i="16"/>
  <c r="CY554" i="16"/>
  <c r="CO556" i="16"/>
  <c r="CS556" i="16"/>
  <c r="CP556" i="16"/>
  <c r="CT556" i="16"/>
  <c r="CX556" i="16"/>
  <c r="CU556" i="16"/>
  <c r="CQ556" i="16"/>
  <c r="CY556" i="16"/>
  <c r="CR556" i="16"/>
  <c r="CV556" i="16"/>
  <c r="CZ556" i="16"/>
  <c r="CW556" i="16"/>
  <c r="CP558" i="16"/>
  <c r="CT558" i="16"/>
  <c r="CX558" i="16"/>
  <c r="CQ558" i="16"/>
  <c r="CU558" i="16"/>
  <c r="CR558" i="16"/>
  <c r="CV558" i="16"/>
  <c r="CZ558" i="16"/>
  <c r="CO558" i="16"/>
  <c r="CS558" i="16"/>
  <c r="CW558" i="16"/>
  <c r="CY558" i="16"/>
  <c r="CR560" i="16"/>
  <c r="CW560" i="16"/>
  <c r="CP560" i="16"/>
  <c r="CT560" i="16"/>
  <c r="CX560" i="16"/>
  <c r="CZ560" i="16"/>
  <c r="CQ560" i="16"/>
  <c r="CU560" i="16"/>
  <c r="CY560" i="16"/>
  <c r="CV560" i="16"/>
  <c r="CO560" i="16"/>
  <c r="CS560" i="16"/>
  <c r="CP562" i="16"/>
  <c r="CT562" i="16"/>
  <c r="CX562" i="16"/>
  <c r="CQ562" i="16"/>
  <c r="CU562" i="16"/>
  <c r="CY562" i="16"/>
  <c r="CR562" i="16"/>
  <c r="CV562" i="16"/>
  <c r="CZ562" i="16"/>
  <c r="CO562" i="16"/>
  <c r="CS562" i="16"/>
  <c r="CW562" i="16"/>
  <c r="CQ564" i="16"/>
  <c r="CU564" i="16"/>
  <c r="CY564" i="16"/>
  <c r="CR564" i="16"/>
  <c r="CV564" i="16"/>
  <c r="CZ564" i="16"/>
  <c r="CT564" i="16"/>
  <c r="CO564" i="16"/>
  <c r="CS564" i="16"/>
  <c r="CW564" i="16"/>
  <c r="CP564" i="16"/>
  <c r="CX564" i="16"/>
  <c r="CP566" i="16"/>
  <c r="CT566" i="16"/>
  <c r="CX566" i="16"/>
  <c r="CQ566" i="16"/>
  <c r="CU566" i="16"/>
  <c r="CY566" i="16"/>
  <c r="CO566" i="16"/>
  <c r="CW566" i="16"/>
  <c r="CR566" i="16"/>
  <c r="CV566" i="16"/>
  <c r="CZ566" i="16"/>
  <c r="CS566" i="16"/>
  <c r="CP568" i="16"/>
  <c r="CT568" i="16"/>
  <c r="CZ568" i="16"/>
  <c r="CQ568" i="16"/>
  <c r="CU568" i="16"/>
  <c r="CY568" i="16"/>
  <c r="CR568" i="16"/>
  <c r="CV568" i="16"/>
  <c r="CO568" i="16"/>
  <c r="CS568" i="16"/>
  <c r="CW568" i="16"/>
  <c r="CX568" i="16"/>
  <c r="CQ570" i="16"/>
  <c r="CR570" i="16"/>
  <c r="CV570" i="16"/>
  <c r="CZ570" i="16"/>
  <c r="CO570" i="16"/>
  <c r="CW570" i="16"/>
  <c r="CP570" i="16"/>
  <c r="CX570" i="16"/>
  <c r="CU570" i="16"/>
  <c r="CS570" i="16"/>
  <c r="CT570" i="16"/>
  <c r="CY570" i="16"/>
  <c r="CR572" i="16"/>
  <c r="CV572" i="16"/>
  <c r="CZ572" i="16"/>
  <c r="CO572" i="16"/>
  <c r="CS572" i="16"/>
  <c r="CW572" i="16"/>
  <c r="CP572" i="16"/>
  <c r="CT572" i="16"/>
  <c r="CX572" i="16"/>
  <c r="CQ572" i="16"/>
  <c r="CU572" i="16"/>
  <c r="CY572" i="16"/>
  <c r="CR574" i="16"/>
  <c r="CZ574" i="16"/>
  <c r="CP574" i="16"/>
  <c r="CT574" i="16"/>
  <c r="CO574" i="16"/>
  <c r="CS574" i="16"/>
  <c r="CW574" i="16"/>
  <c r="CX574" i="16"/>
  <c r="CQ574" i="16"/>
  <c r="CU574" i="16"/>
  <c r="CY574" i="16"/>
  <c r="CV574" i="16"/>
  <c r="CQ576" i="16"/>
  <c r="CR576" i="16"/>
  <c r="CV576" i="16"/>
  <c r="CZ576" i="16"/>
  <c r="CU576" i="16"/>
  <c r="CO576" i="16"/>
  <c r="CS576" i="16"/>
  <c r="CW576" i="16"/>
  <c r="CP576" i="16"/>
  <c r="CX576" i="16"/>
  <c r="CY576" i="16"/>
  <c r="CT576" i="16"/>
  <c r="CW578" i="16"/>
  <c r="CT578" i="16"/>
  <c r="CP578" i="16"/>
  <c r="CQ578" i="16"/>
  <c r="CU578" i="16"/>
  <c r="CY578" i="16"/>
  <c r="CZ578" i="16"/>
  <c r="CO578" i="16"/>
  <c r="CX578" i="16"/>
  <c r="CR578" i="16"/>
  <c r="CV578" i="16"/>
  <c r="CS578" i="16"/>
  <c r="CP580" i="16"/>
  <c r="CX580" i="16"/>
  <c r="CQ580" i="16"/>
  <c r="CU580" i="16"/>
  <c r="CY580" i="16"/>
  <c r="CR580" i="16"/>
  <c r="CV580" i="16"/>
  <c r="CO580" i="16"/>
  <c r="CS580" i="16"/>
  <c r="CW580" i="16"/>
  <c r="CT580" i="16"/>
  <c r="CZ580" i="16"/>
  <c r="CZ582" i="16"/>
  <c r="CR582" i="16"/>
  <c r="CO582" i="16"/>
  <c r="CS582" i="16"/>
  <c r="CW582" i="16"/>
  <c r="CQ582" i="16"/>
  <c r="CY582" i="16"/>
  <c r="CV582" i="16"/>
  <c r="CP582" i="16"/>
  <c r="CT582" i="16"/>
  <c r="CX582" i="16"/>
  <c r="CU582" i="16"/>
  <c r="CO584" i="16"/>
  <c r="CS584" i="16"/>
  <c r="CW584" i="16"/>
  <c r="CP584" i="16"/>
  <c r="CT584" i="16"/>
  <c r="CX584" i="16"/>
  <c r="CQ584" i="16"/>
  <c r="CU584" i="16"/>
  <c r="CY584" i="16"/>
  <c r="CR584" i="16"/>
  <c r="CV584" i="16"/>
  <c r="CZ584" i="16"/>
  <c r="CO586" i="16"/>
  <c r="CS586" i="16"/>
  <c r="CW586" i="16"/>
  <c r="CP586" i="16"/>
  <c r="CX586" i="16"/>
  <c r="CQ586" i="16"/>
  <c r="CU586" i="16"/>
  <c r="CY586" i="16"/>
  <c r="CT586" i="16"/>
  <c r="CR586" i="16"/>
  <c r="CV586" i="16"/>
  <c r="CZ586" i="16"/>
  <c r="CO588" i="16"/>
  <c r="CS588" i="16"/>
  <c r="CW588" i="16"/>
  <c r="CP588" i="16"/>
  <c r="CT588" i="16"/>
  <c r="CX588" i="16"/>
  <c r="CQ588" i="16"/>
  <c r="CU588" i="16"/>
  <c r="CR588" i="16"/>
  <c r="CV588" i="16"/>
  <c r="CZ588" i="16"/>
  <c r="CY588" i="16"/>
  <c r="CQ590" i="16"/>
  <c r="CU590" i="16"/>
  <c r="CY590" i="16"/>
  <c r="CR590" i="16"/>
  <c r="CV590" i="16"/>
  <c r="CZ590" i="16"/>
  <c r="CO590" i="16"/>
  <c r="CS590" i="16"/>
  <c r="CW590" i="16"/>
  <c r="CP590" i="16"/>
  <c r="CT590" i="16"/>
  <c r="CX590" i="16"/>
  <c r="CS592" i="16"/>
  <c r="CX592" i="16"/>
  <c r="CP592" i="16"/>
  <c r="CT592" i="16"/>
  <c r="CQ592" i="16"/>
  <c r="CY592" i="16"/>
  <c r="CR592" i="16"/>
  <c r="CV592" i="16"/>
  <c r="CZ592" i="16"/>
  <c r="CO592" i="16"/>
  <c r="CW592" i="16"/>
  <c r="CU592" i="16"/>
  <c r="CO594" i="16"/>
  <c r="CS594" i="16"/>
  <c r="CW594" i="16"/>
  <c r="CQ594" i="16"/>
  <c r="CU594" i="16"/>
  <c r="CY594" i="16"/>
  <c r="CX594" i="16"/>
  <c r="CR594" i="16"/>
  <c r="CV594" i="16"/>
  <c r="CZ594" i="16"/>
  <c r="CP594" i="16"/>
  <c r="CT594" i="16"/>
  <c r="CQ596" i="16"/>
  <c r="CU596" i="16"/>
  <c r="CY596" i="16"/>
  <c r="CR596" i="16"/>
  <c r="CV596" i="16"/>
  <c r="CZ596" i="16"/>
  <c r="CO596" i="16"/>
  <c r="CS596" i="16"/>
  <c r="CW596" i="16"/>
  <c r="CP596" i="16"/>
  <c r="CT596" i="16"/>
  <c r="CX596" i="16"/>
  <c r="CU598" i="16"/>
  <c r="CR598" i="16"/>
  <c r="CV598" i="16"/>
  <c r="CZ598" i="16"/>
  <c r="CW598" i="16"/>
  <c r="CX598" i="16"/>
  <c r="CO598" i="16"/>
  <c r="CS598" i="16"/>
  <c r="CP598" i="16"/>
  <c r="CQ598" i="16"/>
  <c r="CY598" i="16"/>
  <c r="CT598" i="16"/>
  <c r="CQ600" i="16"/>
  <c r="CU600" i="16"/>
  <c r="CY600" i="16"/>
  <c r="CZ600" i="16"/>
  <c r="CP600" i="16"/>
  <c r="CR600" i="16"/>
  <c r="CV600" i="16"/>
  <c r="CO600" i="16"/>
  <c r="CS600" i="16"/>
  <c r="CW600" i="16"/>
  <c r="CX600" i="16"/>
  <c r="CT600" i="16"/>
  <c r="CX602" i="16"/>
  <c r="CQ602" i="16"/>
  <c r="CU602" i="16"/>
  <c r="CY602" i="16"/>
  <c r="CR602" i="16"/>
  <c r="CV602" i="16"/>
  <c r="CZ602" i="16"/>
  <c r="CP602" i="16"/>
  <c r="CO602" i="16"/>
  <c r="CS602" i="16"/>
  <c r="CW602" i="16"/>
  <c r="CT602" i="16"/>
  <c r="CW604" i="16"/>
  <c r="CX604" i="16"/>
  <c r="CQ604" i="16"/>
  <c r="CU604" i="16"/>
  <c r="CY604" i="16"/>
  <c r="CS604" i="16"/>
  <c r="CP604" i="16"/>
  <c r="CR604" i="16"/>
  <c r="CV604" i="16"/>
  <c r="CZ604" i="16"/>
  <c r="CO604" i="16"/>
  <c r="CT604" i="16"/>
  <c r="CQ606" i="16"/>
  <c r="CU606" i="16"/>
  <c r="CY606" i="16"/>
  <c r="CR606" i="16"/>
  <c r="CV606" i="16"/>
  <c r="CZ606" i="16"/>
  <c r="CO606" i="16"/>
  <c r="CS606" i="16"/>
  <c r="CW606" i="16"/>
  <c r="CP606" i="16"/>
  <c r="CT606" i="16"/>
  <c r="CX606" i="16"/>
  <c r="CP119" i="16"/>
  <c r="CZ119" i="16"/>
  <c r="CR119" i="16"/>
  <c r="CO121" i="16"/>
  <c r="CU121" i="16"/>
  <c r="CX121" i="16"/>
  <c r="CR123" i="16"/>
  <c r="CS123" i="16"/>
  <c r="CW123" i="16"/>
  <c r="CP125" i="16"/>
  <c r="CZ125" i="16"/>
  <c r="CS125" i="16"/>
  <c r="CR127" i="16"/>
  <c r="CP127" i="16"/>
  <c r="CS127" i="16"/>
  <c r="CP129" i="16"/>
  <c r="CV129" i="16"/>
  <c r="CZ129" i="16"/>
  <c r="CR131" i="16"/>
  <c r="CW131" i="16"/>
  <c r="CO131" i="16"/>
  <c r="CR133" i="16"/>
  <c r="CS133" i="16"/>
  <c r="CX133" i="16"/>
  <c r="CR135" i="16"/>
  <c r="CP135" i="16"/>
  <c r="CT135" i="16"/>
  <c r="CP137" i="16"/>
  <c r="CS137" i="16"/>
  <c r="CW137" i="16"/>
  <c r="CR139" i="16"/>
  <c r="CW139" i="16"/>
  <c r="CS139" i="16"/>
  <c r="CQ141" i="16"/>
  <c r="CW141" i="16"/>
  <c r="CS141" i="16"/>
  <c r="CY143" i="16"/>
  <c r="CT143" i="16"/>
  <c r="CV143" i="16"/>
  <c r="CQ145" i="16"/>
  <c r="CV145" i="16"/>
  <c r="CW145" i="16"/>
  <c r="CP147" i="16"/>
  <c r="CR147" i="16"/>
  <c r="CY147" i="16"/>
  <c r="CQ149" i="16"/>
  <c r="CT149" i="16"/>
  <c r="CO119" i="16"/>
  <c r="CT119" i="16"/>
  <c r="CQ119" i="16"/>
  <c r="CR121" i="16"/>
  <c r="CS121" i="16"/>
  <c r="CY121" i="16"/>
  <c r="CQ123" i="16"/>
  <c r="CV123" i="16"/>
  <c r="CP123" i="16"/>
  <c r="CQ125" i="16"/>
  <c r="CX125" i="16"/>
  <c r="CO125" i="16"/>
  <c r="CQ127" i="16"/>
  <c r="CV127" i="16"/>
  <c r="CT127" i="16"/>
  <c r="CO129" i="16"/>
  <c r="CT129" i="16"/>
  <c r="CQ129" i="16"/>
  <c r="CQ131" i="16"/>
  <c r="CV131" i="16"/>
  <c r="CP131" i="16"/>
  <c r="CQ133" i="16"/>
  <c r="CV133" i="16"/>
  <c r="CP133" i="16"/>
  <c r="CQ135" i="16"/>
  <c r="CV135" i="16"/>
  <c r="CX135" i="16"/>
  <c r="CQ137" i="16"/>
  <c r="CR137" i="16"/>
  <c r="CT137" i="16"/>
  <c r="CQ139" i="16"/>
  <c r="CV139" i="16"/>
  <c r="CP139" i="16"/>
  <c r="CP141" i="16"/>
  <c r="CU141" i="16"/>
  <c r="CR141" i="16"/>
  <c r="CO143" i="16"/>
  <c r="CR143" i="16"/>
  <c r="CX143" i="16"/>
  <c r="CP145" i="16"/>
  <c r="CU145" i="16"/>
  <c r="CZ145" i="16"/>
  <c r="CO147" i="16"/>
  <c r="CT147" i="16"/>
  <c r="CZ147" i="16"/>
  <c r="CO149" i="16"/>
  <c r="CY149" i="16"/>
  <c r="CX149" i="16"/>
  <c r="CR151" i="16"/>
  <c r="CY151" i="16"/>
  <c r="CP151" i="16"/>
  <c r="CQ153" i="16"/>
  <c r="CV153" i="16"/>
  <c r="CW153" i="16"/>
  <c r="CR155" i="16"/>
  <c r="CS119" i="16"/>
  <c r="CX119" i="16"/>
  <c r="CU119" i="16"/>
  <c r="CV121" i="16"/>
  <c r="CW121" i="16"/>
  <c r="CP121" i="16"/>
  <c r="CU123" i="16"/>
  <c r="CZ123" i="16"/>
  <c r="CT123" i="16"/>
  <c r="CU125" i="16"/>
  <c r="CR125" i="16"/>
  <c r="CW125" i="16"/>
  <c r="CU127" i="16"/>
  <c r="CZ127" i="16"/>
  <c r="CX127" i="16"/>
  <c r="CS129" i="16"/>
  <c r="CX129" i="16"/>
  <c r="CY129" i="16"/>
  <c r="CU131" i="16"/>
  <c r="CZ131" i="16"/>
  <c r="CT131" i="16"/>
  <c r="CU133" i="16"/>
  <c r="CZ133" i="16"/>
  <c r="CW119" i="16"/>
  <c r="CQ121" i="16"/>
  <c r="CX123" i="16"/>
  <c r="CY127" i="16"/>
  <c r="CU129" i="16"/>
  <c r="CX131" i="16"/>
  <c r="CW133" i="16"/>
  <c r="CS135" i="16"/>
  <c r="CY137" i="16"/>
  <c r="CO137" i="16"/>
  <c r="CO139" i="16"/>
  <c r="CX141" i="16"/>
  <c r="CZ141" i="16"/>
  <c r="CP143" i="16"/>
  <c r="CX145" i="16"/>
  <c r="CS145" i="16"/>
  <c r="CU147" i="16"/>
  <c r="CW149" i="16"/>
  <c r="CR149" i="16"/>
  <c r="CQ151" i="16"/>
  <c r="CT151" i="16"/>
  <c r="CY153" i="16"/>
  <c r="CS153" i="16"/>
  <c r="CV155" i="16"/>
  <c r="CO155" i="16"/>
  <c r="CT155" i="16"/>
  <c r="CS157" i="16"/>
  <c r="CT157" i="16"/>
  <c r="CY157" i="16"/>
  <c r="CS159" i="16"/>
  <c r="CR159" i="16"/>
  <c r="CU159" i="16"/>
  <c r="CU161" i="16"/>
  <c r="CR161" i="16"/>
  <c r="CW161" i="16"/>
  <c r="CV163" i="16"/>
  <c r="CW163" i="16"/>
  <c r="CQ163" i="16"/>
  <c r="CU165" i="16"/>
  <c r="CV165" i="16"/>
  <c r="CW165" i="16"/>
  <c r="CU167" i="16"/>
  <c r="CV167" i="16"/>
  <c r="CP167" i="16"/>
  <c r="CT169" i="16"/>
  <c r="CY169" i="16"/>
  <c r="CO169" i="16"/>
  <c r="CV171" i="16"/>
  <c r="CO171" i="16"/>
  <c r="CX171" i="16"/>
  <c r="CV173" i="16"/>
  <c r="CX173" i="16"/>
  <c r="CQ173" i="16"/>
  <c r="CS175" i="16"/>
  <c r="CP175" i="16"/>
  <c r="CY175" i="16"/>
  <c r="CV177" i="16"/>
  <c r="CX177" i="16"/>
  <c r="CQ177" i="16"/>
  <c r="CV179" i="16"/>
  <c r="CW179" i="16"/>
  <c r="CQ179" i="16"/>
  <c r="CU181" i="16"/>
  <c r="CP181" i="16"/>
  <c r="CS181" i="16"/>
  <c r="CS183" i="16"/>
  <c r="CP183" i="16"/>
  <c r="CU183" i="16"/>
  <c r="CT185" i="16"/>
  <c r="CQ185" i="16"/>
  <c r="CS185" i="16"/>
  <c r="CS187" i="16"/>
  <c r="CT187" i="16"/>
  <c r="CU187" i="16"/>
  <c r="CV189" i="16"/>
  <c r="CS189" i="16"/>
  <c r="CX189" i="16"/>
  <c r="CV191" i="16"/>
  <c r="CW191" i="16"/>
  <c r="CP191" i="16"/>
  <c r="CV193" i="16"/>
  <c r="CW193" i="16"/>
  <c r="CQ193" i="16"/>
  <c r="CT195" i="16"/>
  <c r="CY195" i="16"/>
  <c r="CS195" i="16"/>
  <c r="CT197" i="16"/>
  <c r="CZ197" i="16"/>
  <c r="CO197" i="16"/>
  <c r="CU199" i="16"/>
  <c r="CZ199" i="16"/>
  <c r="CT199" i="16"/>
  <c r="CU201" i="16"/>
  <c r="CV201" i="16"/>
  <c r="CW201" i="16"/>
  <c r="CS203" i="16"/>
  <c r="CX203" i="16"/>
  <c r="CU203" i="16"/>
  <c r="CU205" i="16"/>
  <c r="CZ205" i="16"/>
  <c r="CP205" i="16"/>
  <c r="CV207" i="16"/>
  <c r="CO207" i="16"/>
  <c r="CT207" i="16"/>
  <c r="CV209" i="16"/>
  <c r="CW209" i="16"/>
  <c r="CQ209" i="16"/>
  <c r="CS211" i="16"/>
  <c r="CV211" i="16"/>
  <c r="CX211" i="16"/>
  <c r="CT213" i="16"/>
  <c r="CV213" i="16"/>
  <c r="CW213" i="16"/>
  <c r="CS215" i="16"/>
  <c r="CX215" i="16"/>
  <c r="CU215" i="16"/>
  <c r="CT217" i="16"/>
  <c r="CZ217" i="16"/>
  <c r="CY217" i="16"/>
  <c r="CT219" i="16"/>
  <c r="CY219" i="16"/>
  <c r="CS219" i="16"/>
  <c r="CS221" i="16"/>
  <c r="CX221" i="16"/>
  <c r="CR221" i="16"/>
  <c r="CT223" i="16"/>
  <c r="CU223" i="16"/>
  <c r="CO223" i="16"/>
  <c r="CS225" i="16"/>
  <c r="CT225" i="16"/>
  <c r="CR225" i="16"/>
  <c r="CT227" i="16"/>
  <c r="CY227" i="16"/>
  <c r="CV227" i="16"/>
  <c r="CT229" i="16"/>
  <c r="CY229" i="16"/>
  <c r="CR229" i="16"/>
  <c r="CU231" i="16"/>
  <c r="CZ231" i="16"/>
  <c r="CP231" i="16"/>
  <c r="CS233" i="16"/>
  <c r="CT233" i="16"/>
  <c r="CY233" i="16"/>
  <c r="CS235" i="16"/>
  <c r="CX235" i="16"/>
  <c r="CQ235" i="16"/>
  <c r="CT237" i="16"/>
  <c r="CY237" i="16"/>
  <c r="CV237" i="16"/>
  <c r="CT239" i="16"/>
  <c r="CW239" i="16"/>
  <c r="CR239" i="16"/>
  <c r="CU241" i="16"/>
  <c r="CR241" i="16"/>
  <c r="CO241" i="16"/>
  <c r="CU243" i="16"/>
  <c r="CZ243" i="16"/>
  <c r="CX243" i="16"/>
  <c r="CS245" i="16"/>
  <c r="CT245" i="16"/>
  <c r="CY245" i="16"/>
  <c r="CT247" i="16"/>
  <c r="CY247" i="16"/>
  <c r="CO247" i="16"/>
  <c r="CT249" i="16"/>
  <c r="CV249" i="16"/>
  <c r="CW249" i="16"/>
  <c r="CV251" i="16"/>
  <c r="CQ251" i="16"/>
  <c r="CP251" i="16"/>
  <c r="CS253" i="16"/>
  <c r="CX253" i="16"/>
  <c r="CR253" i="16"/>
  <c r="CV255" i="16"/>
  <c r="CW255" i="16"/>
  <c r="CQ255" i="16"/>
  <c r="CU257" i="16"/>
  <c r="CZ257" i="16"/>
  <c r="CX257" i="16"/>
  <c r="CS259" i="16"/>
  <c r="CX259" i="16"/>
  <c r="CR259" i="16"/>
  <c r="CT261" i="16"/>
  <c r="CY261" i="16"/>
  <c r="CV261" i="16"/>
  <c r="CV263" i="16"/>
  <c r="CW263" i="16"/>
  <c r="CY263" i="16"/>
  <c r="CS265" i="16"/>
  <c r="CT265" i="16"/>
  <c r="CY265" i="16"/>
  <c r="CS267" i="16"/>
  <c r="CX267" i="16"/>
  <c r="CR267" i="16"/>
  <c r="CV269" i="16"/>
  <c r="CW269" i="16"/>
  <c r="CQ269" i="16"/>
  <c r="CS271" i="16"/>
  <c r="CX271" i="16"/>
  <c r="CV271" i="16"/>
  <c r="CU273" i="16"/>
  <c r="CZ273" i="16"/>
  <c r="CW273" i="16"/>
  <c r="CT275" i="16"/>
  <c r="CU275" i="16"/>
  <c r="CO275" i="16"/>
  <c r="CV277" i="16"/>
  <c r="CW277" i="16"/>
  <c r="CP277" i="16"/>
  <c r="CU279" i="16"/>
  <c r="CZ279" i="16"/>
  <c r="CS279" i="16"/>
  <c r="CV281" i="16"/>
  <c r="CW281" i="16"/>
  <c r="CQ281" i="16"/>
  <c r="CS283" i="16"/>
  <c r="CT283" i="16"/>
  <c r="CR283" i="16"/>
  <c r="CV285" i="16"/>
  <c r="CW285" i="16"/>
  <c r="CQ285" i="16"/>
  <c r="CT287" i="16"/>
  <c r="CU287" i="16"/>
  <c r="CR287" i="16"/>
  <c r="CV289" i="16"/>
  <c r="CW289" i="16"/>
  <c r="CP289" i="16"/>
  <c r="CT291" i="16"/>
  <c r="CY291" i="16"/>
  <c r="CO291" i="16"/>
  <c r="CU293" i="16"/>
  <c r="CZ293" i="16"/>
  <c r="CT293" i="16"/>
  <c r="CU295" i="16"/>
  <c r="CV295" i="16"/>
  <c r="CX295" i="16"/>
  <c r="CV297" i="16"/>
  <c r="CW297" i="16"/>
  <c r="CQ297" i="16"/>
  <c r="CU299" i="16"/>
  <c r="CX299" i="16"/>
  <c r="CO299" i="16"/>
  <c r="CV301" i="16"/>
  <c r="CW301" i="16"/>
  <c r="CQ301" i="16"/>
  <c r="CS303" i="16"/>
  <c r="CX303" i="16"/>
  <c r="CQ303" i="16"/>
  <c r="CV305" i="16"/>
  <c r="CW305" i="16"/>
  <c r="CQ305" i="16"/>
  <c r="CS307" i="16"/>
  <c r="CX307" i="16"/>
  <c r="CR307" i="16"/>
  <c r="CV309" i="16"/>
  <c r="CW309" i="16"/>
  <c r="CQ309" i="16"/>
  <c r="CV311" i="16"/>
  <c r="CT311" i="16"/>
  <c r="CY311" i="16"/>
  <c r="CT313" i="16"/>
  <c r="CY313" i="16"/>
  <c r="CO313" i="16"/>
  <c r="CQ315" i="16"/>
  <c r="CV315" i="16"/>
  <c r="CW315" i="16"/>
  <c r="CS317" i="16"/>
  <c r="CX317" i="16"/>
  <c r="CR317" i="16"/>
  <c r="CV319" i="16"/>
  <c r="CW319" i="16"/>
  <c r="CT319" i="16"/>
  <c r="CT321" i="16"/>
  <c r="CY321" i="16"/>
  <c r="CO321" i="16"/>
  <c r="CS323" i="16"/>
  <c r="CT323" i="16"/>
  <c r="CQ323" i="16"/>
  <c r="CV325" i="16"/>
  <c r="CS325" i="16"/>
  <c r="CX325" i="16"/>
  <c r="CU327" i="16"/>
  <c r="CV327" i="16"/>
  <c r="CO327" i="16"/>
  <c r="CW329" i="16"/>
  <c r="CQ329" i="16"/>
  <c r="CR329" i="16"/>
  <c r="CX331" i="16"/>
  <c r="CR331" i="16"/>
  <c r="CO331" i="16"/>
  <c r="CP333" i="16"/>
  <c r="CY333" i="16"/>
  <c r="CZ333" i="16"/>
  <c r="CR335" i="16"/>
  <c r="CW335" i="16"/>
  <c r="CV119" i="16"/>
  <c r="CT121" i="16"/>
  <c r="CY125" i="16"/>
  <c r="CW127" i="16"/>
  <c r="CR129" i="16"/>
  <c r="CY133" i="16"/>
  <c r="CU135" i="16"/>
  <c r="CO135" i="16"/>
  <c r="CV137" i="16"/>
  <c r="CU139" i="16"/>
  <c r="CT139" i="16"/>
  <c r="CY141" i="16"/>
  <c r="CS143" i="16"/>
  <c r="CQ143" i="16"/>
  <c r="CY145" i="16"/>
  <c r="CS147" i="16"/>
  <c r="CV147" i="16"/>
  <c r="CV149" i="16"/>
  <c r="CZ149" i="16"/>
  <c r="CO151" i="16"/>
  <c r="CX151" i="16"/>
  <c r="CR153" i="16"/>
  <c r="CP153" i="16"/>
  <c r="CZ155" i="16"/>
  <c r="CS155" i="16"/>
  <c r="CU155" i="16"/>
  <c r="CW157" i="16"/>
  <c r="CX157" i="16"/>
  <c r="CR157" i="16"/>
  <c r="CW159" i="16"/>
  <c r="CP159" i="16"/>
  <c r="CV159" i="16"/>
  <c r="CY161" i="16"/>
  <c r="CV161" i="16"/>
  <c r="CP161" i="16"/>
  <c r="CZ163" i="16"/>
  <c r="CP163" i="16"/>
  <c r="CU163" i="16"/>
  <c r="CY165" i="16"/>
  <c r="CZ165" i="16"/>
  <c r="CT165" i="16"/>
  <c r="CY167" i="16"/>
  <c r="CZ167" i="16"/>
  <c r="CT167" i="16"/>
  <c r="CX169" i="16"/>
  <c r="CR169" i="16"/>
  <c r="CS169" i="16"/>
  <c r="CZ171" i="16"/>
  <c r="CS171" i="16"/>
  <c r="CQ171" i="16"/>
  <c r="CZ173" i="16"/>
  <c r="CO173" i="16"/>
  <c r="CU173" i="16"/>
  <c r="CW175" i="16"/>
  <c r="CT175" i="16"/>
  <c r="CR175" i="16"/>
  <c r="CZ177" i="16"/>
  <c r="CO177" i="16"/>
  <c r="CU177" i="16"/>
  <c r="CZ179" i="16"/>
  <c r="CP179" i="16"/>
  <c r="CU179" i="16"/>
  <c r="CY181" i="16"/>
  <c r="CT181" i="16"/>
  <c r="CW181" i="16"/>
  <c r="CW183" i="16"/>
  <c r="CT183" i="16"/>
  <c r="CR183" i="16"/>
  <c r="CX185" i="16"/>
  <c r="CU185" i="16"/>
  <c r="CR185" i="16"/>
  <c r="CW187" i="16"/>
  <c r="CX187" i="16"/>
  <c r="CY187" i="16"/>
  <c r="CZ189" i="16"/>
  <c r="CW189" i="16"/>
  <c r="CQ189" i="16"/>
  <c r="CZ191" i="16"/>
  <c r="CQ191" i="16"/>
  <c r="CT191" i="16"/>
  <c r="CZ193" i="16"/>
  <c r="CP193" i="16"/>
  <c r="CU193" i="16"/>
  <c r="CX195" i="16"/>
  <c r="CR195" i="16"/>
  <c r="CW195" i="16"/>
  <c r="CX197" i="16"/>
  <c r="CQ197" i="16"/>
  <c r="CS197" i="16"/>
  <c r="CY199" i="16"/>
  <c r="CO199" i="16"/>
  <c r="CP199" i="16"/>
  <c r="CY201" i="16"/>
  <c r="CZ201" i="16"/>
  <c r="CP201" i="16"/>
  <c r="CW203" i="16"/>
  <c r="CV203" i="16"/>
  <c r="CY203" i="16"/>
  <c r="CY205" i="16"/>
  <c r="CO205" i="16"/>
  <c r="CX205" i="16"/>
  <c r="CZ207" i="16"/>
  <c r="CS207" i="16"/>
  <c r="CX207" i="16"/>
  <c r="CZ209" i="16"/>
  <c r="CP209" i="16"/>
  <c r="CU209" i="16"/>
  <c r="CW211" i="16"/>
  <c r="CZ211" i="16"/>
  <c r="CQ211" i="16"/>
  <c r="CX213" i="16"/>
  <c r="CZ213" i="16"/>
  <c r="CQ213" i="16"/>
  <c r="CW215" i="16"/>
  <c r="CR215" i="16"/>
  <c r="CY215" i="16"/>
  <c r="CX217" i="16"/>
  <c r="CW217" i="16"/>
  <c r="CO217" i="16"/>
  <c r="CX219" i="16"/>
  <c r="CR219" i="16"/>
  <c r="CW219" i="16"/>
  <c r="CW221" i="16"/>
  <c r="CQ221" i="16"/>
  <c r="CZ221" i="16"/>
  <c r="CX223" i="16"/>
  <c r="CY223" i="16"/>
  <c r="CS223" i="16"/>
  <c r="CW225" i="16"/>
  <c r="CX225" i="16"/>
  <c r="CV225" i="16"/>
  <c r="CX227" i="16"/>
  <c r="CO227" i="16"/>
  <c r="CZ227" i="16"/>
  <c r="CX229" i="16"/>
  <c r="CO229" i="16"/>
  <c r="CV229" i="16"/>
  <c r="CY231" i="16"/>
  <c r="CO231" i="16"/>
  <c r="CT231" i="16"/>
  <c r="CW233" i="16"/>
  <c r="CX233" i="16"/>
  <c r="CR233" i="16"/>
  <c r="CW235" i="16"/>
  <c r="CR235" i="16"/>
  <c r="CU235" i="16"/>
  <c r="CX237" i="16"/>
  <c r="CR237" i="16"/>
  <c r="CO237" i="16"/>
  <c r="CX239" i="16"/>
  <c r="CY239" i="16"/>
  <c r="CV239" i="16"/>
  <c r="CY241" i="16"/>
  <c r="CV241" i="16"/>
  <c r="CS241" i="16"/>
  <c r="CY243" i="16"/>
  <c r="CS243" i="16"/>
  <c r="CO243" i="16"/>
  <c r="CW245" i="16"/>
  <c r="CX245" i="16"/>
  <c r="CR245" i="16"/>
  <c r="CX247" i="16"/>
  <c r="CR247" i="16"/>
  <c r="CS247" i="16"/>
  <c r="CX249" i="16"/>
  <c r="CZ249" i="16"/>
  <c r="CY249" i="16"/>
  <c r="CZ251" i="16"/>
  <c r="CY251" i="16"/>
  <c r="CT251" i="16"/>
  <c r="CW253" i="16"/>
  <c r="CQ253" i="16"/>
  <c r="CV253" i="16"/>
  <c r="CZ255" i="16"/>
  <c r="CP255" i="16"/>
  <c r="CU255" i="16"/>
  <c r="CY257" i="16"/>
  <c r="CW257" i="16"/>
  <c r="CO257" i="16"/>
  <c r="CW259" i="16"/>
  <c r="CQ259" i="16"/>
  <c r="CV259" i="16"/>
  <c r="CX261" i="16"/>
  <c r="CO261" i="16"/>
  <c r="CZ261" i="16"/>
  <c r="CZ263" i="16"/>
  <c r="CT263" i="16"/>
  <c r="CP263" i="16"/>
  <c r="CW265" i="16"/>
  <c r="CX265" i="16"/>
  <c r="CV265" i="16"/>
  <c r="CW267" i="16"/>
  <c r="CQ267" i="16"/>
  <c r="CV267" i="16"/>
  <c r="CZ269" i="16"/>
  <c r="CP269" i="16"/>
  <c r="CU269" i="16"/>
  <c r="CW271" i="16"/>
  <c r="CQ271" i="16"/>
  <c r="CZ271" i="16"/>
  <c r="CY273" i="16"/>
  <c r="CT273" i="16"/>
  <c r="CP273" i="16"/>
  <c r="CX275" i="16"/>
  <c r="CY275" i="16"/>
  <c r="CS275" i="16"/>
  <c r="CZ277" i="16"/>
  <c r="CQ277" i="16"/>
  <c r="CT277" i="16"/>
  <c r="CY279" i="16"/>
  <c r="CP279" i="16"/>
  <c r="CW279" i="16"/>
  <c r="CZ281" i="16"/>
  <c r="CP281" i="16"/>
  <c r="CU281" i="16"/>
  <c r="CW283" i="16"/>
  <c r="CX283" i="16"/>
  <c r="CV283" i="16"/>
  <c r="CZ285" i="16"/>
  <c r="CP285" i="16"/>
  <c r="CU285" i="16"/>
  <c r="CX287" i="16"/>
  <c r="CY287" i="16"/>
  <c r="CV287" i="16"/>
  <c r="CZ289" i="16"/>
  <c r="CQ289" i="16"/>
  <c r="CT289" i="16"/>
  <c r="CX291" i="16"/>
  <c r="CR291" i="16"/>
  <c r="CS291" i="16"/>
  <c r="CY293" i="16"/>
  <c r="CO293" i="16"/>
  <c r="CX293" i="16"/>
  <c r="CY295" i="16"/>
  <c r="CZ295" i="16"/>
  <c r="CO295" i="16"/>
  <c r="CZ297" i="16"/>
  <c r="CP297" i="16"/>
  <c r="CU297" i="16"/>
  <c r="CY299" i="16"/>
  <c r="CR299" i="16"/>
  <c r="CS299" i="16"/>
  <c r="CZ301" i="16"/>
  <c r="CP301" i="16"/>
  <c r="CU301" i="16"/>
  <c r="CW303" i="16"/>
  <c r="CR303" i="16"/>
  <c r="CU303" i="16"/>
  <c r="CZ305" i="16"/>
  <c r="CP305" i="16"/>
  <c r="CU305" i="16"/>
  <c r="CW307" i="16"/>
  <c r="CQ307" i="16"/>
  <c r="CV307" i="16"/>
  <c r="CZ309" i="16"/>
  <c r="CP309" i="16"/>
  <c r="CU309" i="16"/>
  <c r="CZ311" i="16"/>
  <c r="CX311" i="16"/>
  <c r="CO311" i="16"/>
  <c r="CX313" i="16"/>
  <c r="CR313" i="16"/>
  <c r="CS313" i="16"/>
  <c r="CU315" i="16"/>
  <c r="CZ315" i="16"/>
  <c r="CP315" i="16"/>
  <c r="CW317" i="16"/>
  <c r="CQ317" i="16"/>
  <c r="CV317" i="16"/>
  <c r="CZ319" i="16"/>
  <c r="CY319" i="16"/>
  <c r="CX319" i="16"/>
  <c r="CX321" i="16"/>
  <c r="CR321" i="16"/>
  <c r="CS321" i="16"/>
  <c r="CW323" i="16"/>
  <c r="CX323" i="16"/>
  <c r="CU323" i="16"/>
  <c r="CZ325" i="16"/>
  <c r="CW325" i="16"/>
  <c r="CQ325" i="16"/>
  <c r="CY327" i="16"/>
  <c r="CZ327" i="16"/>
  <c r="CW327" i="16"/>
  <c r="CP329" i="16"/>
  <c r="CU329" i="16"/>
  <c r="CV329" i="16"/>
  <c r="CQ331" i="16"/>
  <c r="CV331" i="16"/>
  <c r="CS331" i="16"/>
  <c r="CT333" i="16"/>
  <c r="CQ333" i="16"/>
  <c r="CO333" i="16"/>
  <c r="CV335" i="16"/>
  <c r="CP335" i="16"/>
  <c r="CU335" i="16"/>
  <c r="CX337" i="16"/>
  <c r="CR337" i="16"/>
  <c r="CS337" i="16"/>
  <c r="CV339" i="16"/>
  <c r="CS339" i="16"/>
  <c r="CQ339" i="16"/>
  <c r="CZ341" i="16"/>
  <c r="CP341" i="16"/>
  <c r="CU341" i="16"/>
  <c r="CT343" i="16"/>
  <c r="CY343" i="16"/>
  <c r="CO343" i="16"/>
  <c r="CX345" i="16"/>
  <c r="CU345" i="16"/>
  <c r="CS345" i="16"/>
  <c r="CZ347" i="16"/>
  <c r="CP347" i="16"/>
  <c r="CU347" i="16"/>
  <c r="CX349" i="16"/>
  <c r="CR349" i="16"/>
  <c r="CS349" i="16"/>
  <c r="CP351" i="16"/>
  <c r="CR351" i="16"/>
  <c r="CS351" i="16"/>
  <c r="CT353" i="16"/>
  <c r="CY353" i="16"/>
  <c r="CS353" i="16"/>
  <c r="CP355" i="16"/>
  <c r="CU355" i="16"/>
  <c r="CZ355" i="16"/>
  <c r="CV357" i="16"/>
  <c r="CW357" i="16"/>
  <c r="CQ357" i="16"/>
  <c r="CY359" i="16"/>
  <c r="CO359" i="16"/>
  <c r="CY119" i="16"/>
  <c r="CY123" i="16"/>
  <c r="CV125" i="16"/>
  <c r="CO127" i="16"/>
  <c r="CY131" i="16"/>
  <c r="CO133" i="16"/>
  <c r="CY135" i="16"/>
  <c r="CW135" i="16"/>
  <c r="CZ137" i="16"/>
  <c r="CY139" i="16"/>
  <c r="CX139" i="16"/>
  <c r="CO141" i="16"/>
  <c r="CW143" i="16"/>
  <c r="CU143" i="16"/>
  <c r="CR145" i="16"/>
  <c r="CW147" i="16"/>
  <c r="CQ147" i="16"/>
  <c r="CP149" i="16"/>
  <c r="CV151" i="16"/>
  <c r="CS151" i="16"/>
  <c r="CU151" i="16"/>
  <c r="CZ153" i="16"/>
  <c r="CT153" i="16"/>
  <c r="CX155" i="16"/>
  <c r="CW155" i="16"/>
  <c r="CY155" i="16"/>
  <c r="CZ157" i="16"/>
  <c r="CQ157" i="16"/>
  <c r="CV157" i="16"/>
  <c r="CQ159" i="16"/>
  <c r="CT159" i="16"/>
  <c r="CZ159" i="16"/>
  <c r="CO161" i="16"/>
  <c r="CZ161" i="16"/>
  <c r="CT161" i="16"/>
  <c r="CO163" i="16"/>
  <c r="CT163" i="16"/>
  <c r="CY163" i="16"/>
  <c r="CP165" i="16"/>
  <c r="CO165" i="16"/>
  <c r="CX165" i="16"/>
  <c r="CS167" i="16"/>
  <c r="CO167" i="16"/>
  <c r="CX167" i="16"/>
  <c r="CQ169" i="16"/>
  <c r="CV169" i="16"/>
  <c r="CW169" i="16"/>
  <c r="CT171" i="16"/>
  <c r="CW171" i="16"/>
  <c r="CY171" i="16"/>
  <c r="CP173" i="16"/>
  <c r="CS173" i="16"/>
  <c r="CY173" i="16"/>
  <c r="CU175" i="16"/>
  <c r="CX175" i="16"/>
  <c r="CZ175" i="16"/>
  <c r="CP177" i="16"/>
  <c r="CS177" i="16"/>
  <c r="CY177" i="16"/>
  <c r="CO179" i="16"/>
  <c r="CT179" i="16"/>
  <c r="CY179" i="16"/>
  <c r="CR181" i="16"/>
  <c r="CZ181" i="16"/>
  <c r="CX181" i="16"/>
  <c r="CY183" i="16"/>
  <c r="CX183" i="16"/>
  <c r="CZ183" i="16"/>
  <c r="CO185" i="16"/>
  <c r="CY185" i="16"/>
  <c r="CV185" i="16"/>
  <c r="CV187" i="16"/>
  <c r="CZ187" i="16"/>
  <c r="CR187" i="16"/>
  <c r="CU189" i="16"/>
  <c r="CP189" i="16"/>
  <c r="CY189" i="16"/>
  <c r="CO191" i="16"/>
  <c r="CU191" i="16"/>
  <c r="CX191" i="16"/>
  <c r="CO193" i="16"/>
  <c r="CT193" i="16"/>
  <c r="CY193" i="16"/>
  <c r="CQ195" i="16"/>
  <c r="CV195" i="16"/>
  <c r="CZ195" i="16"/>
  <c r="CR197" i="16"/>
  <c r="CU197" i="16"/>
  <c r="CW197" i="16"/>
  <c r="CR199" i="16"/>
  <c r="CS199" i="16"/>
  <c r="CX199" i="16"/>
  <c r="CT201" i="16"/>
  <c r="CO201" i="16"/>
  <c r="CX201" i="16"/>
  <c r="CP203" i="16"/>
  <c r="CZ203" i="16"/>
  <c r="CR203" i="16"/>
  <c r="CR205" i="16"/>
  <c r="CS205" i="16"/>
  <c r="CT205" i="16"/>
  <c r="CQ207" i="16"/>
  <c r="CW207" i="16"/>
  <c r="CU207" i="16"/>
  <c r="CO209" i="16"/>
  <c r="CT209" i="16"/>
  <c r="CY209" i="16"/>
  <c r="CU211" i="16"/>
  <c r="CP211" i="16"/>
  <c r="CY211" i="16"/>
  <c r="CY213" i="16"/>
  <c r="CO213" i="16"/>
  <c r="CU213" i="16"/>
  <c r="CP215" i="16"/>
  <c r="CZ215" i="16"/>
  <c r="CV215" i="16"/>
  <c r="CR217" i="16"/>
  <c r="CQ217" i="16"/>
  <c r="CS217" i="16"/>
  <c r="CQ219" i="16"/>
  <c r="CZ219" i="16"/>
  <c r="CV219" i="16"/>
  <c r="CP221" i="16"/>
  <c r="CU221" i="16"/>
  <c r="CV221" i="16"/>
  <c r="CZ223" i="16"/>
  <c r="CV223" i="16"/>
  <c r="CW223" i="16"/>
  <c r="CQ225" i="16"/>
  <c r="CU225" i="16"/>
  <c r="CZ225" i="16"/>
  <c r="CQ227" i="16"/>
  <c r="CW227" i="16"/>
  <c r="CS227" i="16"/>
  <c r="CQ229" i="16"/>
  <c r="CS229" i="16"/>
  <c r="CZ229" i="16"/>
  <c r="CR231" i="16"/>
  <c r="CS231" i="16"/>
  <c r="CX231" i="16"/>
  <c r="CV233" i="16"/>
  <c r="CQ233" i="16"/>
  <c r="CZ233" i="16"/>
  <c r="CP235" i="16"/>
  <c r="CV235" i="16"/>
  <c r="CY235" i="16"/>
  <c r="CQ237" i="16"/>
  <c r="CZ237" i="16"/>
  <c r="CW237" i="16"/>
  <c r="CQ239" i="16"/>
  <c r="CO239" i="16"/>
  <c r="CZ239" i="16"/>
  <c r="CP241" i="16"/>
  <c r="CZ241" i="16"/>
  <c r="CW241" i="16"/>
  <c r="CR243" i="16"/>
  <c r="CP243" i="16"/>
  <c r="CW243" i="16"/>
  <c r="CZ245" i="16"/>
  <c r="CQ245" i="16"/>
  <c r="CV245" i="16"/>
  <c r="CQ247" i="16"/>
  <c r="CV247" i="16"/>
  <c r="CW247" i="16"/>
  <c r="CQ249" i="16"/>
  <c r="CO249" i="16"/>
  <c r="CR249" i="16"/>
  <c r="CO251" i="16"/>
  <c r="CS251" i="16"/>
  <c r="CX251" i="16"/>
  <c r="CP253" i="16"/>
  <c r="CY253" i="16"/>
  <c r="CZ253" i="16"/>
  <c r="CO255" i="16"/>
  <c r="CT255" i="16"/>
  <c r="CY255" i="16"/>
  <c r="CR257" i="16"/>
  <c r="CP257" i="16"/>
  <c r="CS257" i="16"/>
  <c r="CP259" i="16"/>
  <c r="CU259" i="16"/>
  <c r="CZ259" i="16"/>
  <c r="CQ261" i="16"/>
  <c r="CW261" i="16"/>
  <c r="CS261" i="16"/>
  <c r="CO263" i="16"/>
  <c r="CQ263" i="16"/>
  <c r="CX263" i="16"/>
  <c r="CR265" i="16"/>
  <c r="CQ265" i="16"/>
  <c r="CZ265" i="16"/>
  <c r="CP267" i="16"/>
  <c r="CU267" i="16"/>
  <c r="CZ267" i="16"/>
  <c r="CO269" i="16"/>
  <c r="CT269" i="16"/>
  <c r="CY269" i="16"/>
  <c r="CP271" i="16"/>
  <c r="CU271" i="16"/>
  <c r="CR271" i="16"/>
  <c r="CR273" i="16"/>
  <c r="CO273" i="16"/>
  <c r="CX273" i="16"/>
  <c r="CV275" i="16"/>
  <c r="CR275" i="16"/>
  <c r="CW275" i="16"/>
  <c r="CO277" i="16"/>
  <c r="CU277" i="16"/>
  <c r="CX277" i="16"/>
  <c r="CR279" i="16"/>
  <c r="CT279" i="16"/>
  <c r="CX279" i="16"/>
  <c r="CO281" i="16"/>
  <c r="CT281" i="16"/>
  <c r="CY281" i="16"/>
  <c r="CU283" i="16"/>
  <c r="CQ283" i="16"/>
  <c r="CZ283" i="16"/>
  <c r="CO285" i="16"/>
  <c r="CT285" i="16"/>
  <c r="CY285" i="16"/>
  <c r="CS287" i="16"/>
  <c r="CO287" i="16"/>
  <c r="CZ287" i="16"/>
  <c r="CO289" i="16"/>
  <c r="CU289" i="16"/>
  <c r="CX289" i="16"/>
  <c r="CQ291" i="16"/>
  <c r="CV291" i="16"/>
  <c r="CW291" i="16"/>
  <c r="CR293" i="16"/>
  <c r="CW293" i="16"/>
  <c r="CS293" i="16"/>
  <c r="CW295" i="16"/>
  <c r="CP295" i="16"/>
  <c r="CS295" i="16"/>
  <c r="CO297" i="16"/>
  <c r="CT297" i="16"/>
  <c r="CY297" i="16"/>
  <c r="CP299" i="16"/>
  <c r="CV299" i="16"/>
  <c r="CW299" i="16"/>
  <c r="CO301" i="16"/>
  <c r="CT301" i="16"/>
  <c r="CY301" i="16"/>
  <c r="CP303" i="16"/>
  <c r="CV303" i="16"/>
  <c r="CY303" i="16"/>
  <c r="CO305" i="16"/>
  <c r="CT305" i="16"/>
  <c r="CY305" i="16"/>
  <c r="CP307" i="16"/>
  <c r="CU307" i="16"/>
  <c r="CZ307" i="16"/>
  <c r="CO309" i="16"/>
  <c r="CT309" i="16"/>
  <c r="CY309" i="16"/>
  <c r="CS311" i="16"/>
  <c r="CQ311" i="16"/>
  <c r="CW311" i="16"/>
  <c r="CQ313" i="16"/>
  <c r="CV313" i="16"/>
  <c r="CW313" i="16"/>
  <c r="CY315" i="16"/>
  <c r="CO315" i="16"/>
  <c r="CX315" i="16"/>
  <c r="CP317" i="16"/>
  <c r="CU317" i="16"/>
  <c r="CZ317" i="16"/>
  <c r="CO319" i="16"/>
  <c r="CQ319" i="16"/>
  <c r="CU319" i="16"/>
  <c r="CQ321" i="16"/>
  <c r="CV321" i="16"/>
  <c r="CW321" i="16"/>
  <c r="CV323" i="16"/>
  <c r="CR323" i="16"/>
  <c r="CY323" i="16"/>
  <c r="CU325" i="16"/>
  <c r="CP325" i="16"/>
  <c r="CY325" i="16"/>
  <c r="CP327" i="16"/>
  <c r="CS327" i="16"/>
  <c r="CX327" i="16"/>
  <c r="CT329" i="16"/>
  <c r="CY329" i="16"/>
  <c r="CZ329" i="16"/>
  <c r="CU331" i="16"/>
  <c r="CZ331" i="16"/>
  <c r="CW331" i="16"/>
  <c r="CX333" i="16"/>
  <c r="CR333" i="16"/>
  <c r="CW333" i="16"/>
  <c r="CZ335" i="16"/>
  <c r="CT335" i="16"/>
  <c r="CZ121" i="16"/>
  <c r="CO123" i="16"/>
  <c r="CT125" i="16"/>
  <c r="CW129" i="16"/>
  <c r="CS131" i="16"/>
  <c r="CT133" i="16"/>
  <c r="CZ135" i="16"/>
  <c r="CU137" i="16"/>
  <c r="CX137" i="16"/>
  <c r="CZ139" i="16"/>
  <c r="CT141" i="16"/>
  <c r="CV141" i="16"/>
  <c r="CZ143" i="16"/>
  <c r="CT145" i="16"/>
  <c r="CO145" i="16"/>
  <c r="CX147" i="16"/>
  <c r="CS149" i="16"/>
  <c r="CU149" i="16"/>
  <c r="CZ151" i="16"/>
  <c r="CW151" i="16"/>
  <c r="CU153" i="16"/>
  <c r="CO153" i="16"/>
  <c r="CX153" i="16"/>
  <c r="CQ155" i="16"/>
  <c r="CP155" i="16"/>
  <c r="CO157" i="16"/>
  <c r="CP157" i="16"/>
  <c r="CU157" i="16"/>
  <c r="CO159" i="16"/>
  <c r="CY159" i="16"/>
  <c r="CX159" i="16"/>
  <c r="CQ161" i="16"/>
  <c r="CX161" i="16"/>
  <c r="CS161" i="16"/>
  <c r="CR163" i="16"/>
  <c r="CS163" i="16"/>
  <c r="CX163" i="16"/>
  <c r="CQ165" i="16"/>
  <c r="CR165" i="16"/>
  <c r="CS165" i="16"/>
  <c r="CQ167" i="16"/>
  <c r="CR167" i="16"/>
  <c r="CW167" i="16"/>
  <c r="CP169" i="16"/>
  <c r="CU169" i="16"/>
  <c r="CZ169" i="16"/>
  <c r="CR171" i="16"/>
  <c r="CU171" i="16"/>
  <c r="CP171" i="16"/>
  <c r="CR173" i="16"/>
  <c r="CT173" i="16"/>
  <c r="CW173" i="16"/>
  <c r="CO175" i="16"/>
  <c r="CV175" i="16"/>
  <c r="CQ175" i="16"/>
  <c r="CR177" i="16"/>
  <c r="CT177" i="16"/>
  <c r="CW177" i="16"/>
  <c r="CR179" i="16"/>
  <c r="CS179" i="16"/>
  <c r="CX179" i="16"/>
  <c r="CQ181" i="16"/>
  <c r="CV181" i="16"/>
  <c r="CO181" i="16"/>
  <c r="CO183" i="16"/>
  <c r="CV183" i="16"/>
  <c r="CQ183" i="16"/>
  <c r="CP185" i="16"/>
  <c r="CW185" i="16"/>
  <c r="CZ185" i="16"/>
  <c r="CO187" i="16"/>
  <c r="CP187" i="16"/>
  <c r="CQ187" i="16"/>
  <c r="CR189" i="16"/>
  <c r="CO189" i="16"/>
  <c r="CT189" i="16"/>
  <c r="CR191" i="16"/>
  <c r="CS191" i="16"/>
  <c r="CY191" i="16"/>
  <c r="CR193" i="16"/>
  <c r="CS193" i="16"/>
  <c r="CX193" i="16"/>
  <c r="CP195" i="16"/>
  <c r="CU195" i="16"/>
  <c r="CO195" i="16"/>
  <c r="CP197" i="16"/>
  <c r="CV197" i="16"/>
  <c r="CY197" i="16"/>
  <c r="CQ199" i="16"/>
  <c r="CV199" i="16"/>
  <c r="CW199" i="16"/>
  <c r="CQ201" i="16"/>
  <c r="CR201" i="16"/>
  <c r="CS201" i="16"/>
  <c r="CO203" i="16"/>
  <c r="CT203" i="16"/>
  <c r="CQ203" i="16"/>
  <c r="CQ205" i="16"/>
  <c r="CV205" i="16"/>
  <c r="CW205" i="16"/>
  <c r="CR207" i="16"/>
  <c r="CY207" i="16"/>
  <c r="CP207" i="16"/>
  <c r="CR209" i="16"/>
  <c r="CS209" i="16"/>
  <c r="CX209" i="16"/>
  <c r="CO211" i="16"/>
  <c r="CR211" i="16"/>
  <c r="CT211" i="16"/>
  <c r="CP213" i="16"/>
  <c r="CR213" i="16"/>
  <c r="CS213" i="16"/>
  <c r="CO215" i="16"/>
  <c r="CT215" i="16"/>
  <c r="CQ215" i="16"/>
  <c r="CP217" i="16"/>
  <c r="CV217" i="16"/>
  <c r="CU217" i="16"/>
  <c r="CP219" i="16"/>
  <c r="CU219" i="16"/>
  <c r="CO219" i="16"/>
  <c r="CO221" i="16"/>
  <c r="CT221" i="16"/>
  <c r="CY221" i="16"/>
  <c r="CP223" i="16"/>
  <c r="CQ223" i="16"/>
  <c r="CR223" i="16"/>
  <c r="CO225" i="16"/>
  <c r="CP225" i="16"/>
  <c r="CY225" i="16"/>
  <c r="CP227" i="16"/>
  <c r="CU227" i="16"/>
  <c r="CR227" i="16"/>
  <c r="CP229" i="16"/>
  <c r="CU229" i="16"/>
  <c r="CW229" i="16"/>
  <c r="CQ231" i="16"/>
  <c r="CV231" i="16"/>
  <c r="CW231" i="16"/>
  <c r="CO233" i="16"/>
  <c r="CP233" i="16"/>
  <c r="CU233" i="16"/>
  <c r="CO235" i="16"/>
  <c r="CT235" i="16"/>
  <c r="CZ235" i="16"/>
  <c r="CP237" i="16"/>
  <c r="CU237" i="16"/>
  <c r="CS237" i="16"/>
  <c r="CP239" i="16"/>
  <c r="CU239" i="16"/>
  <c r="CS239" i="16"/>
  <c r="CQ241" i="16"/>
  <c r="CX241" i="16"/>
  <c r="CT241" i="16"/>
  <c r="CQ243" i="16"/>
  <c r="CV243" i="16"/>
  <c r="CT243" i="16"/>
  <c r="CO245" i="16"/>
  <c r="CP245" i="16"/>
  <c r="CU245" i="16"/>
  <c r="CP247" i="16"/>
  <c r="CU247" i="16"/>
  <c r="CZ247" i="16"/>
  <c r="CP249" i="16"/>
  <c r="CU249" i="16"/>
  <c r="CS249" i="16"/>
  <c r="CR251" i="16"/>
  <c r="CW251" i="16"/>
  <c r="CU251" i="16"/>
  <c r="CO253" i="16"/>
  <c r="CT253" i="16"/>
  <c r="CU253" i="16"/>
  <c r="CR255" i="16"/>
  <c r="CS255" i="16"/>
  <c r="CX255" i="16"/>
  <c r="CQ257" i="16"/>
  <c r="CV257" i="16"/>
  <c r="CT257" i="16"/>
  <c r="CO259" i="16"/>
  <c r="CT259" i="16"/>
  <c r="CY259" i="16"/>
  <c r="CP261" i="16"/>
  <c r="CU261" i="16"/>
  <c r="CR261" i="16"/>
  <c r="CR263" i="16"/>
  <c r="CS263" i="16"/>
  <c r="CU263" i="16"/>
  <c r="CO265" i="16"/>
  <c r="CP265" i="16"/>
  <c r="CU265" i="16"/>
  <c r="CO267" i="16"/>
  <c r="CT267" i="16"/>
  <c r="CY267" i="16"/>
  <c r="CR269" i="16"/>
  <c r="CS269" i="16"/>
  <c r="CX269" i="16"/>
  <c r="CO271" i="16"/>
  <c r="CT271" i="16"/>
  <c r="CY271" i="16"/>
  <c r="CQ273" i="16"/>
  <c r="CV273" i="16"/>
  <c r="CS273" i="16"/>
  <c r="CP275" i="16"/>
  <c r="CQ275" i="16"/>
  <c r="CZ275" i="16"/>
  <c r="CR277" i="16"/>
  <c r="CS277" i="16"/>
  <c r="CY277" i="16"/>
  <c r="CQ279" i="16"/>
  <c r="CV279" i="16"/>
  <c r="CO279" i="16"/>
  <c r="CR281" i="16"/>
  <c r="CS281" i="16"/>
  <c r="CX281" i="16"/>
  <c r="CO283" i="16"/>
  <c r="CP283" i="16"/>
  <c r="CY283" i="16"/>
  <c r="CR285" i="16"/>
  <c r="CS285" i="16"/>
  <c r="CX285" i="16"/>
  <c r="CP287" i="16"/>
  <c r="CQ287" i="16"/>
  <c r="CW287" i="16"/>
  <c r="CR289" i="16"/>
  <c r="CS289" i="16"/>
  <c r="CY289" i="16"/>
  <c r="CP291" i="16"/>
  <c r="CU291" i="16"/>
  <c r="CZ291" i="16"/>
  <c r="CQ293" i="16"/>
  <c r="CV293" i="16"/>
  <c r="CP293" i="16"/>
  <c r="CQ295" i="16"/>
  <c r="CR295" i="16"/>
  <c r="CT295" i="16"/>
  <c r="CR297" i="16"/>
  <c r="CS297" i="16"/>
  <c r="CX297" i="16"/>
  <c r="CQ299" i="16"/>
  <c r="CT299" i="16"/>
  <c r="CZ299" i="16"/>
  <c r="CR301" i="16"/>
  <c r="CS301" i="16"/>
  <c r="CX301" i="16"/>
  <c r="CO303" i="16"/>
  <c r="CT303" i="16"/>
  <c r="CZ303" i="16"/>
  <c r="CR305" i="16"/>
  <c r="CS305" i="16"/>
  <c r="CX305" i="16"/>
  <c r="CO307" i="16"/>
  <c r="CT307" i="16"/>
  <c r="CY307" i="16"/>
  <c r="CR309" i="16"/>
  <c r="CS309" i="16"/>
  <c r="CX309" i="16"/>
  <c r="CR311" i="16"/>
  <c r="CP311" i="16"/>
  <c r="CU311" i="16"/>
  <c r="CP313" i="16"/>
  <c r="CU313" i="16"/>
  <c r="CZ313" i="16"/>
  <c r="CT315" i="16"/>
  <c r="CR315" i="16"/>
  <c r="CS315" i="16"/>
  <c r="CO317" i="16"/>
  <c r="CT317" i="16"/>
  <c r="CY317" i="16"/>
  <c r="CR319" i="16"/>
  <c r="CS319" i="16"/>
  <c r="CP319" i="16"/>
  <c r="CP321" i="16"/>
  <c r="CU321" i="16"/>
  <c r="CZ321" i="16"/>
  <c r="CO323" i="16"/>
  <c r="CP323" i="16"/>
  <c r="CZ323" i="16"/>
  <c r="CR325" i="16"/>
  <c r="CO325" i="16"/>
  <c r="CT325" i="16"/>
  <c r="CQ327" i="16"/>
  <c r="CR327" i="16"/>
  <c r="CT327" i="16"/>
  <c r="CO329" i="16"/>
  <c r="CX329" i="16"/>
  <c r="CS329" i="16"/>
  <c r="CP331" i="16"/>
  <c r="CY331" i="16"/>
  <c r="CT331" i="16"/>
  <c r="CS333" i="16"/>
  <c r="CU333" i="16"/>
  <c r="CV333" i="16"/>
  <c r="CO335" i="16"/>
  <c r="CS335" i="16"/>
  <c r="CX335" i="16"/>
  <c r="CP337" i="16"/>
  <c r="CU337" i="16"/>
  <c r="CZ337" i="16"/>
  <c r="CY339" i="16"/>
  <c r="CO339" i="16"/>
  <c r="CT339" i="16"/>
  <c r="CR341" i="16"/>
  <c r="CS341" i="16"/>
  <c r="CX341" i="16"/>
  <c r="CS343" i="16"/>
  <c r="CQ343" i="16"/>
  <c r="CV343" i="16"/>
  <c r="CP345" i="16"/>
  <c r="CZ345" i="16"/>
  <c r="CV345" i="16"/>
  <c r="CR347" i="16"/>
  <c r="CS347" i="16"/>
  <c r="CX347" i="16"/>
  <c r="CP349" i="16"/>
  <c r="CU349" i="16"/>
  <c r="CZ349" i="16"/>
  <c r="CT351" i="16"/>
  <c r="CU351" i="16"/>
  <c r="CZ351" i="16"/>
  <c r="CO353" i="16"/>
  <c r="CQ353" i="16"/>
  <c r="CV353" i="16"/>
  <c r="CS355" i="16"/>
  <c r="CX355" i="16"/>
  <c r="CR355" i="16"/>
  <c r="CU357" i="16"/>
  <c r="CO357" i="16"/>
  <c r="CT357" i="16"/>
  <c r="CQ359" i="16"/>
  <c r="CV359" i="16"/>
  <c r="CW359" i="16"/>
  <c r="CT337" i="16"/>
  <c r="CO337" i="16"/>
  <c r="CW339" i="16"/>
  <c r="CV341" i="16"/>
  <c r="CQ341" i="16"/>
  <c r="CU343" i="16"/>
  <c r="CT345" i="16"/>
  <c r="CO345" i="16"/>
  <c r="CW347" i="16"/>
  <c r="CT349" i="16"/>
  <c r="CO349" i="16"/>
  <c r="CY351" i="16"/>
  <c r="CP353" i="16"/>
  <c r="CZ353" i="16"/>
  <c r="CQ355" i="16"/>
  <c r="CR357" i="16"/>
  <c r="CX357" i="16"/>
  <c r="CZ359" i="16"/>
  <c r="CX359" i="16"/>
  <c r="CO361" i="16"/>
  <c r="CY361" i="16"/>
  <c r="CX361" i="16"/>
  <c r="CQ363" i="16"/>
  <c r="CR363" i="16"/>
  <c r="CS363" i="16"/>
  <c r="CY365" i="16"/>
  <c r="CQ365" i="16"/>
  <c r="CU365" i="16"/>
  <c r="CQ367" i="16"/>
  <c r="CZ367" i="16"/>
  <c r="CU367" i="16"/>
  <c r="CO369" i="16"/>
  <c r="CQ369" i="16"/>
  <c r="CX369" i="16"/>
  <c r="CO371" i="16"/>
  <c r="CT371" i="16"/>
  <c r="CZ371" i="16"/>
  <c r="CT373" i="16"/>
  <c r="CY373" i="16"/>
  <c r="CW373" i="16"/>
  <c r="CW375" i="16"/>
  <c r="CT375" i="16"/>
  <c r="CV375" i="16"/>
  <c r="CR377" i="16"/>
  <c r="CX377" i="16"/>
  <c r="CV377" i="16"/>
  <c r="CQ379" i="16"/>
  <c r="CV379" i="16"/>
  <c r="CW379" i="16"/>
  <c r="CW381" i="16"/>
  <c r="CP381" i="16"/>
  <c r="CZ381" i="16"/>
  <c r="CP383" i="16"/>
  <c r="CU383" i="16"/>
  <c r="CZ383" i="16"/>
  <c r="CR385" i="16"/>
  <c r="CS385" i="16"/>
  <c r="CX385" i="16"/>
  <c r="CP387" i="16"/>
  <c r="CU387" i="16"/>
  <c r="CZ387" i="16"/>
  <c r="CR389" i="16"/>
  <c r="CW389" i="16"/>
  <c r="CV389" i="16"/>
  <c r="CO391" i="16"/>
  <c r="CT391" i="16"/>
  <c r="CY391" i="16"/>
  <c r="CQ393" i="16"/>
  <c r="CS393" i="16"/>
  <c r="CZ393" i="16"/>
  <c r="CQ395" i="16"/>
  <c r="CV395" i="16"/>
  <c r="CW395" i="16"/>
  <c r="CU397" i="16"/>
  <c r="CZ397" i="16"/>
  <c r="CP397" i="16"/>
  <c r="CQ399" i="16"/>
  <c r="CV399" i="16"/>
  <c r="CW399" i="16"/>
  <c r="CS401" i="16"/>
  <c r="CQ401" i="16"/>
  <c r="CZ401" i="16"/>
  <c r="CO403" i="16"/>
  <c r="CT403" i="16"/>
  <c r="CY403" i="16"/>
  <c r="CR405" i="16"/>
  <c r="CO405" i="16"/>
  <c r="CX405" i="16"/>
  <c r="CR407" i="16"/>
  <c r="CS407" i="16"/>
  <c r="CX407" i="16"/>
  <c r="CQ409" i="16"/>
  <c r="CV409" i="16"/>
  <c r="CW409" i="16"/>
  <c r="CP411" i="16"/>
  <c r="CU411" i="16"/>
  <c r="CZ411" i="16"/>
  <c r="CQ413" i="16"/>
  <c r="CV413" i="16"/>
  <c r="CW413" i="16"/>
  <c r="CQ415" i="16"/>
  <c r="CW415" i="16"/>
  <c r="CS415" i="16"/>
  <c r="CQ417" i="16"/>
  <c r="CV417" i="16"/>
  <c r="CW417" i="16"/>
  <c r="CQ419" i="16"/>
  <c r="CV419" i="16"/>
  <c r="CW419" i="16"/>
  <c r="CP421" i="16"/>
  <c r="CU421" i="16"/>
  <c r="CZ421" i="16"/>
  <c r="CP423" i="16"/>
  <c r="CU423" i="16"/>
  <c r="CZ423" i="16"/>
  <c r="CZ425" i="16"/>
  <c r="CX425" i="16"/>
  <c r="CW425" i="16"/>
  <c r="CT427" i="16"/>
  <c r="CU427" i="16"/>
  <c r="CW427" i="16"/>
  <c r="CQ429" i="16"/>
  <c r="CR429" i="16"/>
  <c r="CS429" i="16"/>
  <c r="CX431" i="16"/>
  <c r="CR431" i="16"/>
  <c r="CW431" i="16"/>
  <c r="CQ433" i="16"/>
  <c r="CV433" i="16"/>
  <c r="CW433" i="16"/>
  <c r="CP435" i="16"/>
  <c r="CV435" i="16"/>
  <c r="CY435" i="16"/>
  <c r="CP437" i="16"/>
  <c r="CU437" i="16"/>
  <c r="CZ437" i="16"/>
  <c r="CR439" i="16"/>
  <c r="CS439" i="16"/>
  <c r="CX439" i="16"/>
  <c r="CT441" i="16"/>
  <c r="CY441" i="16"/>
  <c r="CS441" i="16"/>
  <c r="CX443" i="16"/>
  <c r="CR443" i="16"/>
  <c r="CW443" i="16"/>
  <c r="CU445" i="16"/>
  <c r="CZ445" i="16"/>
  <c r="CX445" i="16"/>
  <c r="CO447" i="16"/>
  <c r="CT447" i="16"/>
  <c r="CY447" i="16"/>
  <c r="CP449" i="16"/>
  <c r="CU449" i="16"/>
  <c r="CZ449" i="16"/>
  <c r="CQ451" i="16"/>
  <c r="CV451" i="16"/>
  <c r="CW451" i="16"/>
  <c r="CR453" i="16"/>
  <c r="CO453" i="16"/>
  <c r="CX453" i="16"/>
  <c r="CP455" i="16"/>
  <c r="CV455" i="16"/>
  <c r="CY455" i="16"/>
  <c r="CQ457" i="16"/>
  <c r="CV457" i="16"/>
  <c r="CW457" i="16"/>
  <c r="CY459" i="16"/>
  <c r="CZ459" i="16"/>
  <c r="CP459" i="16"/>
  <c r="CW461" i="16"/>
  <c r="CR461" i="16"/>
  <c r="CX461" i="16"/>
  <c r="CT463" i="16"/>
  <c r="CY463" i="16"/>
  <c r="CW463" i="16"/>
  <c r="CO465" i="16"/>
  <c r="CT465" i="16"/>
  <c r="CY465" i="16"/>
  <c r="CT467" i="16"/>
  <c r="CZ467" i="16"/>
  <c r="CW467" i="16"/>
  <c r="CO469" i="16"/>
  <c r="CY469" i="16"/>
  <c r="CQ469" i="16"/>
  <c r="CQ471" i="16"/>
  <c r="CR471" i="16"/>
  <c r="CW471" i="16"/>
  <c r="CR473" i="16"/>
  <c r="CS473" i="16"/>
  <c r="CX473" i="16"/>
  <c r="CQ475" i="16"/>
  <c r="CV475" i="16"/>
  <c r="CW475" i="16"/>
  <c r="CT477" i="16"/>
  <c r="CU477" i="16"/>
  <c r="CZ477" i="16"/>
  <c r="CQ479" i="16"/>
  <c r="CV479" i="16"/>
  <c r="CW479" i="16"/>
  <c r="CQ481" i="16"/>
  <c r="CV481" i="16"/>
  <c r="CW481" i="16"/>
  <c r="CX483" i="16"/>
  <c r="CR483" i="16"/>
  <c r="CW483" i="16"/>
  <c r="CR485" i="16"/>
  <c r="CW485" i="16"/>
  <c r="CX485" i="16"/>
  <c r="CO487" i="16"/>
  <c r="CU487" i="16"/>
  <c r="CZ487" i="16"/>
  <c r="CQ489" i="16"/>
  <c r="CR489" i="16"/>
  <c r="CS489" i="16"/>
  <c r="CZ491" i="16"/>
  <c r="CP491" i="16"/>
  <c r="CY491" i="16"/>
  <c r="CO493" i="16"/>
  <c r="CT493" i="16"/>
  <c r="CY493" i="16"/>
  <c r="CQ495" i="16"/>
  <c r="CV495" i="16"/>
  <c r="CW495" i="16"/>
  <c r="CW497" i="16"/>
  <c r="CO497" i="16"/>
  <c r="CX497" i="16"/>
  <c r="CX499" i="16"/>
  <c r="CS499" i="16"/>
  <c r="CW499" i="16"/>
  <c r="CW501" i="16"/>
  <c r="CY501" i="16"/>
  <c r="CX501" i="16"/>
  <c r="CR503" i="16"/>
  <c r="CS503" i="16"/>
  <c r="CX503" i="16"/>
  <c r="CW505" i="16"/>
  <c r="CS505" i="16"/>
  <c r="CO505" i="16"/>
  <c r="CR507" i="16"/>
  <c r="CO507" i="16"/>
  <c r="CX507" i="16"/>
  <c r="CU509" i="16"/>
  <c r="CZ509" i="16"/>
  <c r="CX509" i="16"/>
  <c r="CS511" i="16"/>
  <c r="CO511" i="16"/>
  <c r="CY511" i="16"/>
  <c r="CX513" i="16"/>
  <c r="CU513" i="16"/>
  <c r="CZ513" i="16"/>
  <c r="CO515" i="16"/>
  <c r="CU515" i="16"/>
  <c r="CZ515" i="16"/>
  <c r="CO517" i="16"/>
  <c r="CT517" i="16"/>
  <c r="CY517" i="16"/>
  <c r="CR519" i="16"/>
  <c r="CV519" i="16"/>
  <c r="CZ519" i="16"/>
  <c r="CX521" i="16"/>
  <c r="CZ521" i="16"/>
  <c r="CQ521" i="16"/>
  <c r="CP523" i="16"/>
  <c r="CU523" i="16"/>
  <c r="CZ523" i="16"/>
  <c r="CS525" i="16"/>
  <c r="CW525" i="16"/>
  <c r="CO525" i="16"/>
  <c r="CP527" i="16"/>
  <c r="CU527" i="16"/>
  <c r="CZ527" i="16"/>
  <c r="CP529" i="16"/>
  <c r="CU529" i="16"/>
  <c r="CZ529" i="16"/>
  <c r="CQ531" i="16"/>
  <c r="CV531" i="16"/>
  <c r="CW531" i="16"/>
  <c r="CS533" i="16"/>
  <c r="CX533" i="16"/>
  <c r="CY533" i="16"/>
  <c r="CX535" i="16"/>
  <c r="CR535" i="16"/>
  <c r="CW535" i="16"/>
  <c r="CP537" i="16"/>
  <c r="CV537" i="16"/>
  <c r="CY537" i="16"/>
  <c r="CS539" i="16"/>
  <c r="CZ539" i="16"/>
  <c r="CO539" i="16"/>
  <c r="CQ541" i="16"/>
  <c r="CV541" i="16"/>
  <c r="CW541" i="16"/>
  <c r="CR543" i="16"/>
  <c r="CS543" i="16"/>
  <c r="CX543" i="16"/>
  <c r="CR545" i="16"/>
  <c r="CS545" i="16"/>
  <c r="CX545" i="16"/>
  <c r="CZ547" i="16"/>
  <c r="CP547" i="16"/>
  <c r="CY547" i="16"/>
  <c r="CR549" i="16"/>
  <c r="CP549" i="16"/>
  <c r="CZ549" i="16"/>
  <c r="CU551" i="16"/>
  <c r="CO551" i="16"/>
  <c r="CX551" i="16"/>
  <c r="CQ553" i="16"/>
  <c r="CO553" i="16"/>
  <c r="CZ553" i="16"/>
  <c r="CP555" i="16"/>
  <c r="CU555" i="16"/>
  <c r="CZ555" i="16"/>
  <c r="CQ557" i="16"/>
  <c r="CV557" i="16"/>
  <c r="CW557" i="16"/>
  <c r="CV559" i="16"/>
  <c r="CW559" i="16"/>
  <c r="CR559" i="16"/>
  <c r="CX561" i="16"/>
  <c r="CR561" i="16"/>
  <c r="CW561" i="16"/>
  <c r="CX563" i="16"/>
  <c r="CO563" i="16"/>
  <c r="CS563" i="16"/>
  <c r="CS565" i="16"/>
  <c r="CT565" i="16"/>
  <c r="CY565" i="16"/>
  <c r="CP567" i="16"/>
  <c r="CU567" i="16"/>
  <c r="CZ567" i="16"/>
  <c r="CR569" i="16"/>
  <c r="CX569" i="16"/>
  <c r="CW569" i="16"/>
  <c r="CZ571" i="16"/>
  <c r="CP571" i="16"/>
  <c r="CY571" i="16"/>
  <c r="CW573" i="16"/>
  <c r="CP573" i="16"/>
  <c r="CU573" i="16"/>
  <c r="CQ575" i="16"/>
  <c r="CV575" i="16"/>
  <c r="CW575" i="16"/>
  <c r="CP577" i="16"/>
  <c r="CU577" i="16"/>
  <c r="CZ577" i="16"/>
  <c r="CU579" i="16"/>
  <c r="CV579" i="16"/>
  <c r="CW579" i="16"/>
  <c r="CQ581" i="16"/>
  <c r="CV581" i="16"/>
  <c r="CW581" i="16"/>
  <c r="CO583" i="16"/>
  <c r="CT583" i="16"/>
  <c r="CY583" i="16"/>
  <c r="CO585" i="16"/>
  <c r="CX585" i="16"/>
  <c r="CY585" i="16"/>
  <c r="CO587" i="16"/>
  <c r="CT587" i="16"/>
  <c r="CY587" i="16"/>
  <c r="CQ589" i="16"/>
  <c r="CV589" i="16"/>
  <c r="CW589" i="16"/>
  <c r="CO591" i="16"/>
  <c r="CT591" i="16"/>
  <c r="CP591" i="16"/>
  <c r="CP593" i="16"/>
  <c r="CQ593" i="16"/>
  <c r="CS593" i="16"/>
  <c r="CQ595" i="16"/>
  <c r="CV595" i="16"/>
  <c r="CW595" i="16"/>
  <c r="CU597" i="16"/>
  <c r="CZ597" i="16"/>
  <c r="CW597" i="16"/>
  <c r="CO599" i="16"/>
  <c r="CU599" i="16"/>
  <c r="CZ599" i="16"/>
  <c r="CQ601" i="16"/>
  <c r="CV601" i="16"/>
  <c r="CW601" i="16"/>
  <c r="CX603" i="16"/>
  <c r="CU603" i="16"/>
  <c r="CS603" i="16"/>
  <c r="CQ605" i="16"/>
  <c r="CV605" i="16"/>
  <c r="CW605" i="16"/>
  <c r="CQ337" i="16"/>
  <c r="CW337" i="16"/>
  <c r="CP339" i="16"/>
  <c r="CO341" i="16"/>
  <c r="CY341" i="16"/>
  <c r="CR343" i="16"/>
  <c r="CR345" i="16"/>
  <c r="CW345" i="16"/>
  <c r="CT347" i="16"/>
  <c r="CQ349" i="16"/>
  <c r="CW349" i="16"/>
  <c r="CV351" i="16"/>
  <c r="CX353" i="16"/>
  <c r="CW353" i="16"/>
  <c r="CY355" i="16"/>
  <c r="CZ357" i="16"/>
  <c r="CY357" i="16"/>
  <c r="CS359" i="16"/>
  <c r="CR361" i="16"/>
  <c r="CS361" i="16"/>
  <c r="CW361" i="16"/>
  <c r="CP363" i="16"/>
  <c r="CY363" i="16"/>
  <c r="CV363" i="16"/>
  <c r="CO365" i="16"/>
  <c r="CP365" i="16"/>
  <c r="CR365" i="16"/>
  <c r="CO367" i="16"/>
  <c r="CY367" i="16"/>
  <c r="CP367" i="16"/>
  <c r="CR369" i="16"/>
  <c r="CW369" i="16"/>
  <c r="CU369" i="16"/>
  <c r="CQ371" i="16"/>
  <c r="CS371" i="16"/>
  <c r="CX371" i="16"/>
  <c r="CO373" i="16"/>
  <c r="CX373" i="16"/>
  <c r="CR373" i="16"/>
  <c r="CZ375" i="16"/>
  <c r="CU375" i="16"/>
  <c r="CX375" i="16"/>
  <c r="CO377" i="16"/>
  <c r="CZ377" i="16"/>
  <c r="CQ377" i="16"/>
  <c r="CP379" i="16"/>
  <c r="CU379" i="16"/>
  <c r="CZ379" i="16"/>
  <c r="CQ381" i="16"/>
  <c r="CU381" i="16"/>
  <c r="CT381" i="16"/>
  <c r="CO383" i="16"/>
  <c r="CT383" i="16"/>
  <c r="CY383" i="16"/>
  <c r="CU385" i="16"/>
  <c r="CV385" i="16"/>
  <c r="CW385" i="16"/>
  <c r="CO387" i="16"/>
  <c r="CT387" i="16"/>
  <c r="CY387" i="16"/>
  <c r="CP389" i="16"/>
  <c r="CZ389" i="16"/>
  <c r="CQ389" i="16"/>
  <c r="CR391" i="16"/>
  <c r="CS391" i="16"/>
  <c r="CX391" i="16"/>
  <c r="CP393" i="16"/>
  <c r="CU393" i="16"/>
  <c r="CW393" i="16"/>
  <c r="CP395" i="16"/>
  <c r="CU395" i="16"/>
  <c r="CZ395" i="16"/>
  <c r="CT397" i="16"/>
  <c r="CY397" i="16"/>
  <c r="CO397" i="16"/>
  <c r="CP399" i="16"/>
  <c r="CU399" i="16"/>
  <c r="CZ399" i="16"/>
  <c r="CV401" i="16"/>
  <c r="CW401" i="16"/>
  <c r="CU401" i="16"/>
  <c r="CR403" i="16"/>
  <c r="CS403" i="16"/>
  <c r="CX403" i="16"/>
  <c r="CQ405" i="16"/>
  <c r="CV405" i="16"/>
  <c r="CS405" i="16"/>
  <c r="CQ407" i="16"/>
  <c r="CV407" i="16"/>
  <c r="CW407" i="16"/>
  <c r="CP409" i="16"/>
  <c r="CU409" i="16"/>
  <c r="CZ409" i="16"/>
  <c r="CO411" i="16"/>
  <c r="CT411" i="16"/>
  <c r="CY411" i="16"/>
  <c r="CP413" i="16"/>
  <c r="CU413" i="16"/>
  <c r="CZ413" i="16"/>
  <c r="CP415" i="16"/>
  <c r="CU415" i="16"/>
  <c r="CR415" i="16"/>
  <c r="CP417" i="16"/>
  <c r="CY417" i="16"/>
  <c r="CZ417" i="16"/>
  <c r="CP419" i="16"/>
  <c r="CU419" i="16"/>
  <c r="CZ419" i="16"/>
  <c r="CO421" i="16"/>
  <c r="CT421" i="16"/>
  <c r="CY421" i="16"/>
  <c r="CO423" i="16"/>
  <c r="CT423" i="16"/>
  <c r="CY423" i="16"/>
  <c r="CU425" i="16"/>
  <c r="CS425" i="16"/>
  <c r="CQ425" i="16"/>
  <c r="CR427" i="16"/>
  <c r="CX427" i="16"/>
  <c r="CY427" i="16"/>
  <c r="CP429" i="16"/>
  <c r="CU429" i="16"/>
  <c r="CV429" i="16"/>
  <c r="CS431" i="16"/>
  <c r="CQ431" i="16"/>
  <c r="CV431" i="16"/>
  <c r="CP433" i="16"/>
  <c r="CU433" i="16"/>
  <c r="CZ433" i="16"/>
  <c r="CO435" i="16"/>
  <c r="CT435" i="16"/>
  <c r="CZ435" i="16"/>
  <c r="CO437" i="16"/>
  <c r="CT437" i="16"/>
  <c r="CY437" i="16"/>
  <c r="CQ439" i="16"/>
  <c r="CV439" i="16"/>
  <c r="CW439" i="16"/>
  <c r="CO441" i="16"/>
  <c r="CX441" i="16"/>
  <c r="CR441" i="16"/>
  <c r="CS443" i="16"/>
  <c r="CQ443" i="16"/>
  <c r="CV443" i="16"/>
  <c r="CP445" i="16"/>
  <c r="CY445" i="16"/>
  <c r="CO445" i="16"/>
  <c r="CR447" i="16"/>
  <c r="CS447" i="16"/>
  <c r="CX447" i="16"/>
  <c r="CO449" i="16"/>
  <c r="CT449" i="16"/>
  <c r="CY449" i="16"/>
  <c r="CP451" i="16"/>
  <c r="CU451" i="16"/>
  <c r="CZ451" i="16"/>
  <c r="CQ453" i="16"/>
  <c r="CV453" i="16"/>
  <c r="CS453" i="16"/>
  <c r="CO455" i="16"/>
  <c r="CT455" i="16"/>
  <c r="CZ455" i="16"/>
  <c r="CP457" i="16"/>
  <c r="CU457" i="16"/>
  <c r="CZ457" i="16"/>
  <c r="CT459" i="16"/>
  <c r="CX459" i="16"/>
  <c r="CO459" i="16"/>
  <c r="CZ461" i="16"/>
  <c r="CQ461" i="16"/>
  <c r="CV461" i="16"/>
  <c r="CO463" i="16"/>
  <c r="CX463" i="16"/>
  <c r="CR463" i="16"/>
  <c r="CR465" i="16"/>
  <c r="CS465" i="16"/>
  <c r="CX465" i="16"/>
  <c r="CQ467" i="16"/>
  <c r="CX467" i="16"/>
  <c r="CP467" i="16"/>
  <c r="CR469" i="16"/>
  <c r="CS469" i="16"/>
  <c r="CP469" i="16"/>
  <c r="CP471" i="16"/>
  <c r="CU471" i="16"/>
  <c r="CZ471" i="16"/>
  <c r="CQ473" i="16"/>
  <c r="CV473" i="16"/>
  <c r="CW473" i="16"/>
  <c r="CP475" i="16"/>
  <c r="CU475" i="16"/>
  <c r="CZ475" i="16"/>
  <c r="CO477" i="16"/>
  <c r="CX477" i="16"/>
  <c r="CY477" i="16"/>
  <c r="CP479" i="16"/>
  <c r="CU479" i="16"/>
  <c r="CZ479" i="16"/>
  <c r="CP481" i="16"/>
  <c r="CU481" i="16"/>
  <c r="CZ481" i="16"/>
  <c r="CS483" i="16"/>
  <c r="CQ483" i="16"/>
  <c r="CV483" i="16"/>
  <c r="CQ485" i="16"/>
  <c r="CV485" i="16"/>
  <c r="CO485" i="16"/>
  <c r="CP487" i="16"/>
  <c r="CS487" i="16"/>
  <c r="CY487" i="16"/>
  <c r="CW489" i="16"/>
  <c r="CU489" i="16"/>
  <c r="CV489" i="16"/>
  <c r="CQ491" i="16"/>
  <c r="CO491" i="16"/>
  <c r="CT491" i="16"/>
  <c r="CR493" i="16"/>
  <c r="CS493" i="16"/>
  <c r="CX493" i="16"/>
  <c r="CP495" i="16"/>
  <c r="CU495" i="16"/>
  <c r="CZ495" i="16"/>
  <c r="CQ497" i="16"/>
  <c r="CR497" i="16"/>
  <c r="CS497" i="16"/>
  <c r="CO499" i="16"/>
  <c r="CQ499" i="16"/>
  <c r="CR499" i="16"/>
  <c r="CZ501" i="16"/>
  <c r="CT501" i="16"/>
  <c r="CR501" i="16"/>
  <c r="CQ503" i="16"/>
  <c r="CV503" i="16"/>
  <c r="CW503" i="16"/>
  <c r="CR505" i="16"/>
  <c r="CP505" i="16"/>
  <c r="CQ505" i="16"/>
  <c r="CQ507" i="16"/>
  <c r="CV507" i="16"/>
  <c r="CW507" i="16"/>
  <c r="CP509" i="16"/>
  <c r="CY509" i="16"/>
  <c r="CO509" i="16"/>
  <c r="CR511" i="16"/>
  <c r="CP511" i="16"/>
  <c r="CW511" i="16"/>
  <c r="CS513" i="16"/>
  <c r="CO513" i="16"/>
  <c r="CY513" i="16"/>
  <c r="CP515" i="16"/>
  <c r="CS515" i="16"/>
  <c r="CY515" i="16"/>
  <c r="CR517" i="16"/>
  <c r="CS517" i="16"/>
  <c r="CX517" i="16"/>
  <c r="CP519" i="16"/>
  <c r="CQ519" i="16"/>
  <c r="CO519" i="16"/>
  <c r="CY521" i="16"/>
  <c r="CU521" i="16"/>
  <c r="CO521" i="16"/>
  <c r="CO523" i="16"/>
  <c r="CT523" i="16"/>
  <c r="CY523" i="16"/>
  <c r="CQ525" i="16"/>
  <c r="CR525" i="16"/>
  <c r="CP525" i="16"/>
  <c r="CO527" i="16"/>
  <c r="CT527" i="16"/>
  <c r="CY527" i="16"/>
  <c r="CO529" i="16"/>
  <c r="CT529" i="16"/>
  <c r="CY529" i="16"/>
  <c r="CP531" i="16"/>
  <c r="CU531" i="16"/>
  <c r="CZ531" i="16"/>
  <c r="CR533" i="16"/>
  <c r="CW533" i="16"/>
  <c r="CO533" i="16"/>
  <c r="CO535" i="16"/>
  <c r="CQ535" i="16"/>
  <c r="CV535" i="16"/>
  <c r="CO537" i="16"/>
  <c r="CT537" i="16"/>
  <c r="CZ537" i="16"/>
  <c r="CQ539" i="16"/>
  <c r="CW539" i="16"/>
  <c r="CP539" i="16"/>
  <c r="CP541" i="16"/>
  <c r="CU541" i="16"/>
  <c r="CZ541" i="16"/>
  <c r="CQ543" i="16"/>
  <c r="CV543" i="16"/>
  <c r="CW543" i="16"/>
  <c r="CQ545" i="16"/>
  <c r="CV545" i="16"/>
  <c r="CW545" i="16"/>
  <c r="CU547" i="16"/>
  <c r="CO547" i="16"/>
  <c r="CT547" i="16"/>
  <c r="CQ549" i="16"/>
  <c r="CO549" i="16"/>
  <c r="CT549" i="16"/>
  <c r="CT551" i="16"/>
  <c r="CY551" i="16"/>
  <c r="CS551" i="16"/>
  <c r="CP553" i="16"/>
  <c r="CU553" i="16"/>
  <c r="CS553" i="16"/>
  <c r="CO555" i="16"/>
  <c r="CT555" i="16"/>
  <c r="CY555" i="16"/>
  <c r="CP557" i="16"/>
  <c r="CU557" i="16"/>
  <c r="CZ557" i="16"/>
  <c r="CQ559" i="16"/>
  <c r="CZ559" i="16"/>
  <c r="CP559" i="16"/>
  <c r="CS561" i="16"/>
  <c r="CQ561" i="16"/>
  <c r="CV561" i="16"/>
  <c r="CW563" i="16"/>
  <c r="CQ563" i="16"/>
  <c r="CR563" i="16"/>
  <c r="CR565" i="16"/>
  <c r="CW565" i="16"/>
  <c r="CX565" i="16"/>
  <c r="CO567" i="16"/>
  <c r="CT567" i="16"/>
  <c r="CY567" i="16"/>
  <c r="CQ569" i="16"/>
  <c r="CV569" i="16"/>
  <c r="CZ569" i="16"/>
  <c r="CU571" i="16"/>
  <c r="CO571" i="16"/>
  <c r="CT571" i="16"/>
  <c r="CY573" i="16"/>
  <c r="CR573" i="16"/>
  <c r="CT573" i="16"/>
  <c r="CP575" i="16"/>
  <c r="CU575" i="16"/>
  <c r="CZ575" i="16"/>
  <c r="CS577" i="16"/>
  <c r="CT577" i="16"/>
  <c r="CY577" i="16"/>
  <c r="CP579" i="16"/>
  <c r="CQ579" i="16"/>
  <c r="CZ579" i="16"/>
  <c r="CP581" i="16"/>
  <c r="CU581" i="16"/>
  <c r="CZ581" i="16"/>
  <c r="CR583" i="16"/>
  <c r="CS583" i="16"/>
  <c r="CX583" i="16"/>
  <c r="CR585" i="16"/>
  <c r="CW585" i="16"/>
  <c r="CS585" i="16"/>
  <c r="CR587" i="16"/>
  <c r="CS587" i="16"/>
  <c r="CX587" i="16"/>
  <c r="CP589" i="16"/>
  <c r="CU589" i="16"/>
  <c r="CZ589" i="16"/>
  <c r="CR591" i="16"/>
  <c r="CS591" i="16"/>
  <c r="CQ591" i="16"/>
  <c r="CR593" i="16"/>
  <c r="CT593" i="16"/>
  <c r="CU593" i="16"/>
  <c r="CP595" i="16"/>
  <c r="CU595" i="16"/>
  <c r="CZ595" i="16"/>
  <c r="CP597" i="16"/>
  <c r="CY597" i="16"/>
  <c r="CT597" i="16"/>
  <c r="CP599" i="16"/>
  <c r="CS599" i="16"/>
  <c r="CY599" i="16"/>
  <c r="CP601" i="16"/>
  <c r="CU601" i="16"/>
  <c r="CZ601" i="16"/>
  <c r="CV603" i="16"/>
  <c r="CO603" i="16"/>
  <c r="CY603" i="16"/>
  <c r="CP605" i="16"/>
  <c r="CU605" i="16"/>
  <c r="CZ605" i="16"/>
  <c r="CQ335" i="16"/>
  <c r="CY337" i="16"/>
  <c r="CR339" i="16"/>
  <c r="CX339" i="16"/>
  <c r="CW341" i="16"/>
  <c r="CP343" i="16"/>
  <c r="CZ343" i="16"/>
  <c r="CQ345" i="16"/>
  <c r="CV347" i="16"/>
  <c r="CQ347" i="16"/>
  <c r="CY349" i="16"/>
  <c r="CX351" i="16"/>
  <c r="CO351" i="16"/>
  <c r="CU353" i="16"/>
  <c r="CW355" i="16"/>
  <c r="CV355" i="16"/>
  <c r="CS357" i="16"/>
  <c r="CU359" i="16"/>
  <c r="CT359" i="16"/>
  <c r="CV361" i="16"/>
  <c r="CQ361" i="16"/>
  <c r="CP361" i="16"/>
  <c r="CT363" i="16"/>
  <c r="CU363" i="16"/>
  <c r="CZ363" i="16"/>
  <c r="CS365" i="16"/>
  <c r="CT365" i="16"/>
  <c r="CV365" i="16"/>
  <c r="CS367" i="16"/>
  <c r="CR367" i="16"/>
  <c r="CT367" i="16"/>
  <c r="CV369" i="16"/>
  <c r="CY369" i="16"/>
  <c r="CP369" i="16"/>
  <c r="CU371" i="16"/>
  <c r="CW371" i="16"/>
  <c r="CR371" i="16"/>
  <c r="CS373" i="16"/>
  <c r="CQ373" i="16"/>
  <c r="CV373" i="16"/>
  <c r="CO375" i="16"/>
  <c r="CR375" i="16"/>
  <c r="CQ375" i="16"/>
  <c r="CS377" i="16"/>
  <c r="CP377" i="16"/>
  <c r="CU377" i="16"/>
  <c r="CT379" i="16"/>
  <c r="CY379" i="16"/>
  <c r="CO379" i="16"/>
  <c r="CO381" i="16"/>
  <c r="CR381" i="16"/>
  <c r="CX381" i="16"/>
  <c r="CS383" i="16"/>
  <c r="CX383" i="16"/>
  <c r="CR383" i="16"/>
  <c r="CQ385" i="16"/>
  <c r="CZ385" i="16"/>
  <c r="CP385" i="16"/>
  <c r="CS387" i="16"/>
  <c r="CX387" i="16"/>
  <c r="CR387" i="16"/>
  <c r="CT389" i="16"/>
  <c r="CO389" i="16"/>
  <c r="CU389" i="16"/>
  <c r="CV391" i="16"/>
  <c r="CW391" i="16"/>
  <c r="CQ391" i="16"/>
  <c r="CT393" i="16"/>
  <c r="CY393" i="16"/>
  <c r="CR393" i="16"/>
  <c r="CT395" i="16"/>
  <c r="CY395" i="16"/>
  <c r="CO395" i="16"/>
  <c r="CX397" i="16"/>
  <c r="CR397" i="16"/>
  <c r="CS397" i="16"/>
  <c r="CT399" i="16"/>
  <c r="CY399" i="16"/>
  <c r="CO399" i="16"/>
  <c r="CX401" i="16"/>
  <c r="CP401" i="16"/>
  <c r="CY401" i="16"/>
  <c r="CV403" i="16"/>
  <c r="CW403" i="16"/>
  <c r="CQ403" i="16"/>
  <c r="CU405" i="16"/>
  <c r="CZ405" i="16"/>
  <c r="CW405" i="16"/>
  <c r="CU407" i="16"/>
  <c r="CZ407" i="16"/>
  <c r="CP407" i="16"/>
  <c r="CT409" i="16"/>
  <c r="CY409" i="16"/>
  <c r="CO409" i="16"/>
  <c r="CS411" i="16"/>
  <c r="CX411" i="16"/>
  <c r="CR411" i="16"/>
  <c r="CT413" i="16"/>
  <c r="CY413" i="16"/>
  <c r="CO413" i="16"/>
  <c r="CT415" i="16"/>
  <c r="CY415" i="16"/>
  <c r="CV415" i="16"/>
  <c r="CT417" i="16"/>
  <c r="CU417" i="16"/>
  <c r="CO417" i="16"/>
  <c r="CT419" i="16"/>
  <c r="CY419" i="16"/>
  <c r="CO419" i="16"/>
  <c r="CS421" i="16"/>
  <c r="CX421" i="16"/>
  <c r="CR421" i="16"/>
  <c r="CS423" i="16"/>
  <c r="CX423" i="16"/>
  <c r="CR423" i="16"/>
  <c r="CR425" i="16"/>
  <c r="CP425" i="16"/>
  <c r="CY425" i="16"/>
  <c r="CS427" i="16"/>
  <c r="CV427" i="16"/>
  <c r="CZ427" i="16"/>
  <c r="CT429" i="16"/>
  <c r="CY429" i="16"/>
  <c r="CZ429" i="16"/>
  <c r="CP431" i="16"/>
  <c r="CU431" i="16"/>
  <c r="CZ431" i="16"/>
  <c r="CT433" i="16"/>
  <c r="CY433" i="16"/>
  <c r="CO433" i="16"/>
  <c r="CS435" i="16"/>
  <c r="CX435" i="16"/>
  <c r="CQ435" i="16"/>
  <c r="CS437" i="16"/>
  <c r="CX437" i="16"/>
  <c r="CR437" i="16"/>
  <c r="CU439" i="16"/>
  <c r="CZ439" i="16"/>
  <c r="CP439" i="16"/>
  <c r="CW441" i="16"/>
  <c r="CQ441" i="16"/>
  <c r="CV441" i="16"/>
  <c r="CP443" i="16"/>
  <c r="CU443" i="16"/>
  <c r="CZ443" i="16"/>
  <c r="CT445" i="16"/>
  <c r="CR445" i="16"/>
  <c r="CS445" i="16"/>
  <c r="CV447" i="16"/>
  <c r="CW447" i="16"/>
  <c r="CQ447" i="16"/>
  <c r="CS449" i="16"/>
  <c r="CX449" i="16"/>
  <c r="CR449" i="16"/>
  <c r="CT451" i="16"/>
  <c r="CY451" i="16"/>
  <c r="CO451" i="16"/>
  <c r="CU453" i="16"/>
  <c r="CZ453" i="16"/>
  <c r="CP453" i="16"/>
  <c r="CS455" i="16"/>
  <c r="CX455" i="16"/>
  <c r="CQ455" i="16"/>
  <c r="CT457" i="16"/>
  <c r="CY457" i="16"/>
  <c r="CO457" i="16"/>
  <c r="CQ459" i="16"/>
  <c r="CR459" i="16"/>
  <c r="CS459" i="16"/>
  <c r="CO461" i="16"/>
  <c r="CU461" i="16"/>
  <c r="CP461" i="16"/>
  <c r="CS463" i="16"/>
  <c r="CQ463" i="16"/>
  <c r="CV463" i="16"/>
  <c r="CV465" i="16"/>
  <c r="CW465" i="16"/>
  <c r="CQ465" i="16"/>
  <c r="CU467" i="16"/>
  <c r="CR467" i="16"/>
  <c r="CO467" i="16"/>
  <c r="CV469" i="16"/>
  <c r="CW469" i="16"/>
  <c r="CT469" i="16"/>
  <c r="CT471" i="16"/>
  <c r="CY471" i="16"/>
  <c r="CO471" i="16"/>
  <c r="CU473" i="16"/>
  <c r="CZ473" i="16"/>
  <c r="CP473" i="16"/>
  <c r="CT475" i="16"/>
  <c r="CY475" i="16"/>
  <c r="CO475" i="16"/>
  <c r="CS477" i="16"/>
  <c r="CW477" i="16"/>
  <c r="CR477" i="16"/>
  <c r="CT479" i="16"/>
  <c r="CY479" i="16"/>
  <c r="CO479" i="16"/>
  <c r="CT481" i="16"/>
  <c r="CY481" i="16"/>
  <c r="CO481" i="16"/>
  <c r="CP483" i="16"/>
  <c r="CU483" i="16"/>
  <c r="CZ483" i="16"/>
  <c r="CU485" i="16"/>
  <c r="CZ485" i="16"/>
  <c r="CP485" i="16"/>
  <c r="CT487" i="16"/>
  <c r="CW487" i="16"/>
  <c r="CR487" i="16"/>
  <c r="CT489" i="16"/>
  <c r="CY489" i="16"/>
  <c r="CZ489" i="16"/>
  <c r="CR491" i="16"/>
  <c r="CS491" i="16"/>
  <c r="CX491" i="16"/>
  <c r="CV493" i="16"/>
  <c r="CW493" i="16"/>
  <c r="CQ493" i="16"/>
  <c r="CT495" i="16"/>
  <c r="CY495" i="16"/>
  <c r="CO495" i="16"/>
  <c r="CU497" i="16"/>
  <c r="CV497" i="16"/>
  <c r="CP497" i="16"/>
  <c r="CP499" i="16"/>
  <c r="CU499" i="16"/>
  <c r="CV499" i="16"/>
  <c r="CO501" i="16"/>
  <c r="CQ501" i="16"/>
  <c r="CV501" i="16"/>
  <c r="CU503" i="16"/>
  <c r="CZ503" i="16"/>
  <c r="CP503" i="16"/>
  <c r="CV505" i="16"/>
  <c r="CT505" i="16"/>
  <c r="CU505" i="16"/>
  <c r="CU507" i="16"/>
  <c r="CZ507" i="16"/>
  <c r="CP507" i="16"/>
  <c r="CT509" i="16"/>
  <c r="CR509" i="16"/>
  <c r="CS509" i="16"/>
  <c r="CV511" i="16"/>
  <c r="CT511" i="16"/>
  <c r="CQ511" i="16"/>
  <c r="CP513" i="16"/>
  <c r="CW513" i="16"/>
  <c r="CR513" i="16"/>
  <c r="CT515" i="16"/>
  <c r="CW515" i="16"/>
  <c r="CR515" i="16"/>
  <c r="CV517" i="16"/>
  <c r="CW517" i="16"/>
  <c r="CQ517" i="16"/>
  <c r="CT519" i="16"/>
  <c r="CU519" i="16"/>
  <c r="CS519" i="16"/>
  <c r="CP521" i="16"/>
  <c r="CR521" i="16"/>
  <c r="CS521" i="16"/>
  <c r="CS523" i="16"/>
  <c r="CX523" i="16"/>
  <c r="CR523" i="16"/>
  <c r="CU525" i="16"/>
  <c r="CV525" i="16"/>
  <c r="CT525" i="16"/>
  <c r="CS527" i="16"/>
  <c r="CX527" i="16"/>
  <c r="CR527" i="16"/>
  <c r="CS529" i="16"/>
  <c r="CX529" i="16"/>
  <c r="CR529" i="16"/>
  <c r="CT531" i="16"/>
  <c r="CY531" i="16"/>
  <c r="CO531" i="16"/>
  <c r="CV533" i="16"/>
  <c r="CP533" i="16"/>
  <c r="CQ533" i="16"/>
  <c r="CP535" i="16"/>
  <c r="CU535" i="16"/>
  <c r="CZ535" i="16"/>
  <c r="CS537" i="16"/>
  <c r="CX537" i="16"/>
  <c r="CQ537" i="16"/>
  <c r="CU539" i="16"/>
  <c r="CR539" i="16"/>
  <c r="CT539" i="16"/>
  <c r="CT541" i="16"/>
  <c r="CY541" i="16"/>
  <c r="CO541" i="16"/>
  <c r="CU543" i="16"/>
  <c r="CZ543" i="16"/>
  <c r="CP543" i="16"/>
  <c r="CU545" i="16"/>
  <c r="CZ545" i="16"/>
  <c r="CP545" i="16"/>
  <c r="CR547" i="16"/>
  <c r="CS547" i="16"/>
  <c r="CX547" i="16"/>
  <c r="CU549" i="16"/>
  <c r="CS549" i="16"/>
  <c r="CX549" i="16"/>
  <c r="CZ551" i="16"/>
  <c r="CR551" i="16"/>
  <c r="CW551" i="16"/>
  <c r="CT553" i="16"/>
  <c r="CY553" i="16"/>
  <c r="CW553" i="16"/>
  <c r="CS555" i="16"/>
  <c r="CX555" i="16"/>
  <c r="CR555" i="16"/>
  <c r="CT557" i="16"/>
  <c r="CY557" i="16"/>
  <c r="CO557" i="16"/>
  <c r="CU559" i="16"/>
  <c r="CO559" i="16"/>
  <c r="CT559" i="16"/>
  <c r="CP561" i="16"/>
  <c r="CU561" i="16"/>
  <c r="CZ561" i="16"/>
  <c r="CP563" i="16"/>
  <c r="CU563" i="16"/>
  <c r="CV563" i="16"/>
  <c r="CV565" i="16"/>
  <c r="CZ565" i="16"/>
  <c r="CQ565" i="16"/>
  <c r="CS567" i="16"/>
  <c r="CX567" i="16"/>
  <c r="CR567" i="16"/>
  <c r="CU569" i="16"/>
  <c r="CP569" i="16"/>
  <c r="CO569" i="16"/>
  <c r="CR571" i="16"/>
  <c r="CS571" i="16"/>
  <c r="CX571" i="16"/>
  <c r="CO573" i="16"/>
  <c r="CV573" i="16"/>
  <c r="CX573" i="16"/>
  <c r="CT575" i="16"/>
  <c r="CY575" i="16"/>
  <c r="CO575" i="16"/>
  <c r="CO577" i="16"/>
  <c r="CX577" i="16"/>
  <c r="CR577" i="16"/>
  <c r="CT579" i="16"/>
  <c r="CY579" i="16"/>
  <c r="CO579" i="16"/>
  <c r="CT581" i="16"/>
  <c r="CY581" i="16"/>
  <c r="CO581" i="16"/>
  <c r="CV583" i="16"/>
  <c r="CW583" i="16"/>
  <c r="CQ583" i="16"/>
  <c r="CV585" i="16"/>
  <c r="CP585" i="16"/>
  <c r="CQ585" i="16"/>
  <c r="CV587" i="16"/>
  <c r="CW587" i="16"/>
  <c r="CQ587" i="16"/>
  <c r="CT589" i="16"/>
  <c r="CY589" i="16"/>
  <c r="CO589" i="16"/>
  <c r="CV591" i="16"/>
  <c r="CW591" i="16"/>
  <c r="CU591" i="16"/>
  <c r="CV593" i="16"/>
  <c r="CX593" i="16"/>
  <c r="CY593" i="16"/>
  <c r="CT595" i="16"/>
  <c r="CY595" i="16"/>
  <c r="CO595" i="16"/>
  <c r="CX597" i="16"/>
  <c r="CR597" i="16"/>
  <c r="CO597" i="16"/>
  <c r="CT599" i="16"/>
  <c r="CW599" i="16"/>
  <c r="CV599" i="16"/>
  <c r="CT601" i="16"/>
  <c r="CY601" i="16"/>
  <c r="CO601" i="16"/>
  <c r="CP603" i="16"/>
  <c r="CW603" i="16"/>
  <c r="CR603" i="16"/>
  <c r="CT605" i="16"/>
  <c r="CY605" i="16"/>
  <c r="CO605" i="16"/>
  <c r="CY335" i="16"/>
  <c r="CV337" i="16"/>
  <c r="CZ339" i="16"/>
  <c r="CU339" i="16"/>
  <c r="CT341" i="16"/>
  <c r="CX343" i="16"/>
  <c r="CW343" i="16"/>
  <c r="CY345" i="16"/>
  <c r="CO347" i="16"/>
  <c r="CY347" i="16"/>
  <c r="CV349" i="16"/>
  <c r="CQ351" i="16"/>
  <c r="CW351" i="16"/>
  <c r="CR353" i="16"/>
  <c r="CT355" i="16"/>
  <c r="CO355" i="16"/>
  <c r="CP357" i="16"/>
  <c r="CR359" i="16"/>
  <c r="CP359" i="16"/>
  <c r="CZ361" i="16"/>
  <c r="CU361" i="16"/>
  <c r="CT361" i="16"/>
  <c r="CX363" i="16"/>
  <c r="CW363" i="16"/>
  <c r="CO363" i="16"/>
  <c r="CW365" i="16"/>
  <c r="CX365" i="16"/>
  <c r="CZ365" i="16"/>
  <c r="CW367" i="16"/>
  <c r="CV367" i="16"/>
  <c r="CX367" i="16"/>
  <c r="CZ369" i="16"/>
  <c r="CS369" i="16"/>
  <c r="CT369" i="16"/>
  <c r="CY371" i="16"/>
  <c r="CP371" i="16"/>
  <c r="CV371" i="16"/>
  <c r="CP373" i="16"/>
  <c r="CU373" i="16"/>
  <c r="CZ373" i="16"/>
  <c r="CS375" i="16"/>
  <c r="CP375" i="16"/>
  <c r="CY375" i="16"/>
  <c r="CW377" i="16"/>
  <c r="CT377" i="16"/>
  <c r="CY377" i="16"/>
  <c r="CX379" i="16"/>
  <c r="CR379" i="16"/>
  <c r="CS379" i="16"/>
  <c r="CS381" i="16"/>
  <c r="CV381" i="16"/>
  <c r="CY381" i="16"/>
  <c r="CW383" i="16"/>
  <c r="CQ383" i="16"/>
  <c r="CV383" i="16"/>
  <c r="CY385" i="16"/>
  <c r="CO385" i="16"/>
  <c r="CT385" i="16"/>
  <c r="CW387" i="16"/>
  <c r="CQ387" i="16"/>
  <c r="CV387" i="16"/>
  <c r="CX389" i="16"/>
  <c r="CS389" i="16"/>
  <c r="CY389" i="16"/>
  <c r="CZ391" i="16"/>
  <c r="CP391" i="16"/>
  <c r="CU391" i="16"/>
  <c r="CX393" i="16"/>
  <c r="CO393" i="16"/>
  <c r="CV393" i="16"/>
  <c r="CX395" i="16"/>
  <c r="CR395" i="16"/>
  <c r="CS395" i="16"/>
  <c r="CQ397" i="16"/>
  <c r="CV397" i="16"/>
  <c r="CW397" i="16"/>
  <c r="CX399" i="16"/>
  <c r="CR399" i="16"/>
  <c r="CS399" i="16"/>
  <c r="CO401" i="16"/>
  <c r="CT401" i="16"/>
  <c r="CR401" i="16"/>
  <c r="CZ403" i="16"/>
  <c r="CP403" i="16"/>
  <c r="CU403" i="16"/>
  <c r="CY405" i="16"/>
  <c r="CP405" i="16"/>
  <c r="CT405" i="16"/>
  <c r="CY407" i="16"/>
  <c r="CO407" i="16"/>
  <c r="CT407" i="16"/>
  <c r="CX409" i="16"/>
  <c r="CR409" i="16"/>
  <c r="CS409" i="16"/>
  <c r="CW411" i="16"/>
  <c r="CQ411" i="16"/>
  <c r="CV411" i="16"/>
  <c r="CX413" i="16"/>
  <c r="CR413" i="16"/>
  <c r="CS413" i="16"/>
  <c r="CX415" i="16"/>
  <c r="CO415" i="16"/>
  <c r="CZ415" i="16"/>
  <c r="CX417" i="16"/>
  <c r="CR417" i="16"/>
  <c r="CS417" i="16"/>
  <c r="CX419" i="16"/>
  <c r="CR419" i="16"/>
  <c r="CS419" i="16"/>
  <c r="CW421" i="16"/>
  <c r="CQ421" i="16"/>
  <c r="CV421" i="16"/>
  <c r="CW423" i="16"/>
  <c r="CQ423" i="16"/>
  <c r="CV423" i="16"/>
  <c r="CV425" i="16"/>
  <c r="CT425" i="16"/>
  <c r="CO425" i="16"/>
  <c r="CP427" i="16"/>
  <c r="CQ427" i="16"/>
  <c r="CO427" i="16"/>
  <c r="CX429" i="16"/>
  <c r="CW429" i="16"/>
  <c r="CO429" i="16"/>
  <c r="CT431" i="16"/>
  <c r="CY431" i="16"/>
  <c r="CO431" i="16"/>
  <c r="CX433" i="16"/>
  <c r="CR433" i="16"/>
  <c r="CS433" i="16"/>
  <c r="CW435" i="16"/>
  <c r="CR435" i="16"/>
  <c r="CU435" i="16"/>
  <c r="CW437" i="16"/>
  <c r="CQ437" i="16"/>
  <c r="CV437" i="16"/>
  <c r="CY439" i="16"/>
  <c r="CO439" i="16"/>
  <c r="CT439" i="16"/>
  <c r="CP441" i="16"/>
  <c r="CU441" i="16"/>
  <c r="CZ441" i="16"/>
  <c r="CT443" i="16"/>
  <c r="CY443" i="16"/>
  <c r="CO443" i="16"/>
  <c r="CQ445" i="16"/>
  <c r="CV445" i="16"/>
  <c r="CW445" i="16"/>
  <c r="CZ447" i="16"/>
  <c r="CP447" i="16"/>
  <c r="CU447" i="16"/>
  <c r="CW449" i="16"/>
  <c r="CQ449" i="16"/>
  <c r="CV449" i="16"/>
  <c r="CX451" i="16"/>
  <c r="CR451" i="16"/>
  <c r="CS451" i="16"/>
  <c r="CY453" i="16"/>
  <c r="CW453" i="16"/>
  <c r="CT453" i="16"/>
  <c r="CW455" i="16"/>
  <c r="CR455" i="16"/>
  <c r="CU455" i="16"/>
  <c r="CX457" i="16"/>
  <c r="CR457" i="16"/>
  <c r="CS457" i="16"/>
  <c r="CU459" i="16"/>
  <c r="CV459" i="16"/>
  <c r="CW459" i="16"/>
  <c r="CS461" i="16"/>
  <c r="CY461" i="16"/>
  <c r="CT461" i="16"/>
  <c r="CP463" i="16"/>
  <c r="CU463" i="16"/>
  <c r="CZ463" i="16"/>
  <c r="CZ465" i="16"/>
  <c r="CP465" i="16"/>
  <c r="CU465" i="16"/>
  <c r="CY467" i="16"/>
  <c r="CV467" i="16"/>
  <c r="CS467" i="16"/>
  <c r="CZ469" i="16"/>
  <c r="CU469" i="16"/>
  <c r="CX469" i="16"/>
  <c r="CX471" i="16"/>
  <c r="CV471" i="16"/>
  <c r="CS471" i="16"/>
  <c r="CY473" i="16"/>
  <c r="CO473" i="16"/>
  <c r="CT473" i="16"/>
  <c r="CX475" i="16"/>
  <c r="CR475" i="16"/>
  <c r="CS475" i="16"/>
  <c r="CP477" i="16"/>
  <c r="CQ477" i="16"/>
  <c r="CV477" i="16"/>
  <c r="CX479" i="16"/>
  <c r="CR479" i="16"/>
  <c r="CS479" i="16"/>
  <c r="CX481" i="16"/>
  <c r="CR481" i="16"/>
  <c r="CS481" i="16"/>
  <c r="CT483" i="16"/>
  <c r="CY483" i="16"/>
  <c r="CO483" i="16"/>
  <c r="CY485" i="16"/>
  <c r="CS485" i="16"/>
  <c r="CT485" i="16"/>
  <c r="CX487" i="16"/>
  <c r="CQ487" i="16"/>
  <c r="CV487" i="16"/>
  <c r="CX489" i="16"/>
  <c r="CP489" i="16"/>
  <c r="CO489" i="16"/>
  <c r="CV491" i="16"/>
  <c r="CW491" i="16"/>
  <c r="CU491" i="16"/>
  <c r="CZ493" i="16"/>
  <c r="CP493" i="16"/>
  <c r="CU493" i="16"/>
  <c r="CX495" i="16"/>
  <c r="CR495" i="16"/>
  <c r="CS495" i="16"/>
  <c r="CY497" i="16"/>
  <c r="CZ497" i="16"/>
  <c r="CT497" i="16"/>
  <c r="CT499" i="16"/>
  <c r="CY499" i="16"/>
  <c r="CZ499" i="16"/>
  <c r="CS501" i="16"/>
  <c r="CU501" i="16"/>
  <c r="CP501" i="16"/>
  <c r="CY503" i="16"/>
  <c r="CO503" i="16"/>
  <c r="CT503" i="16"/>
  <c r="CZ505" i="16"/>
  <c r="CX505" i="16"/>
  <c r="CY505" i="16"/>
  <c r="CY507" i="16"/>
  <c r="CS507" i="16"/>
  <c r="CT507" i="16"/>
  <c r="CQ509" i="16"/>
  <c r="CV509" i="16"/>
  <c r="CW509" i="16"/>
  <c r="CZ511" i="16"/>
  <c r="CX511" i="16"/>
  <c r="CU511" i="16"/>
  <c r="CT513" i="16"/>
  <c r="CQ513" i="16"/>
  <c r="CV513" i="16"/>
  <c r="CX515" i="16"/>
  <c r="CQ515" i="16"/>
  <c r="CV515" i="16"/>
  <c r="CZ517" i="16"/>
  <c r="CP517" i="16"/>
  <c r="CU517" i="16"/>
  <c r="CX519" i="16"/>
  <c r="CY519" i="16"/>
  <c r="CW519" i="16"/>
  <c r="CT521" i="16"/>
  <c r="CV521" i="16"/>
  <c r="CW521" i="16"/>
  <c r="CW523" i="16"/>
  <c r="CQ523" i="16"/>
  <c r="CV523" i="16"/>
  <c r="CY525" i="16"/>
  <c r="CZ525" i="16"/>
  <c r="CX525" i="16"/>
  <c r="CW527" i="16"/>
  <c r="CQ527" i="16"/>
  <c r="CV527" i="16"/>
  <c r="CW529" i="16"/>
  <c r="CQ529" i="16"/>
  <c r="CV529" i="16"/>
  <c r="CX531" i="16"/>
  <c r="CR531" i="16"/>
  <c r="CS531" i="16"/>
  <c r="CZ533" i="16"/>
  <c r="CT533" i="16"/>
  <c r="CU533" i="16"/>
  <c r="CT535" i="16"/>
  <c r="CY535" i="16"/>
  <c r="CS535" i="16"/>
  <c r="CW537" i="16"/>
  <c r="CR537" i="16"/>
  <c r="CU537" i="16"/>
  <c r="CY539" i="16"/>
  <c r="CV539" i="16"/>
  <c r="CX539" i="16"/>
  <c r="CX541" i="16"/>
  <c r="CR541" i="16"/>
  <c r="CS541" i="16"/>
  <c r="CY543" i="16"/>
  <c r="CO543" i="16"/>
  <c r="CT543" i="16"/>
  <c r="CY545" i="16"/>
  <c r="CO545" i="16"/>
  <c r="CT545" i="16"/>
  <c r="CV547" i="16"/>
  <c r="CW547" i="16"/>
  <c r="CQ547" i="16"/>
  <c r="CY549" i="16"/>
  <c r="CW549" i="16"/>
  <c r="CV549" i="16"/>
  <c r="CQ551" i="16"/>
  <c r="CV551" i="16"/>
  <c r="CP551" i="16"/>
  <c r="CX553" i="16"/>
  <c r="CV553" i="16"/>
  <c r="CR553" i="16"/>
  <c r="CW555" i="16"/>
  <c r="CQ555" i="16"/>
  <c r="CV555" i="16"/>
  <c r="CX557" i="16"/>
  <c r="CR557" i="16"/>
  <c r="CS557" i="16"/>
  <c r="CY559" i="16"/>
  <c r="CS559" i="16"/>
  <c r="CX559" i="16"/>
  <c r="CT561" i="16"/>
  <c r="CY561" i="16"/>
  <c r="CO561" i="16"/>
  <c r="CT563" i="16"/>
  <c r="CY563" i="16"/>
  <c r="CZ563" i="16"/>
  <c r="CO565" i="16"/>
  <c r="CP565" i="16"/>
  <c r="CU565" i="16"/>
  <c r="CW567" i="16"/>
  <c r="CQ567" i="16"/>
  <c r="CV567" i="16"/>
  <c r="CY569" i="16"/>
  <c r="CT569" i="16"/>
  <c r="CS569" i="16"/>
  <c r="CV571" i="16"/>
  <c r="CW571" i="16"/>
  <c r="CQ571" i="16"/>
  <c r="CS573" i="16"/>
  <c r="CZ573" i="16"/>
  <c r="CQ573" i="16"/>
  <c r="CX575" i="16"/>
  <c r="CR575" i="16"/>
  <c r="CS575" i="16"/>
  <c r="CW577" i="16"/>
  <c r="CQ577" i="16"/>
  <c r="CV577" i="16"/>
  <c r="CX579" i="16"/>
  <c r="CR579" i="16"/>
  <c r="CS579" i="16"/>
  <c r="CX581" i="16"/>
  <c r="CR581" i="16"/>
  <c r="CS581" i="16"/>
  <c r="CZ583" i="16"/>
  <c r="CP583" i="16"/>
  <c r="CU583" i="16"/>
  <c r="CZ585" i="16"/>
  <c r="CT585" i="16"/>
  <c r="CU585" i="16"/>
  <c r="CZ587" i="16"/>
  <c r="CP587" i="16"/>
  <c r="CU587" i="16"/>
  <c r="CX589" i="16"/>
  <c r="CR589" i="16"/>
  <c r="CS589" i="16"/>
  <c r="CZ591" i="16"/>
  <c r="CX591" i="16"/>
  <c r="CY591" i="16"/>
  <c r="CZ593" i="16"/>
  <c r="CW593" i="16"/>
  <c r="CO593" i="16"/>
  <c r="CX595" i="16"/>
  <c r="CR595" i="16"/>
  <c r="CS595" i="16"/>
  <c r="CQ597" i="16"/>
  <c r="CV597" i="16"/>
  <c r="CS597" i="16"/>
  <c r="CX599" i="16"/>
  <c r="CQ599" i="16"/>
  <c r="CR599" i="16"/>
  <c r="CX601" i="16"/>
  <c r="CR601" i="16"/>
  <c r="CS601" i="16"/>
  <c r="CT603" i="16"/>
  <c r="CQ603" i="16"/>
  <c r="CZ603" i="16"/>
  <c r="CX605" i="16"/>
  <c r="CR605" i="16"/>
  <c r="CS605" i="16"/>
  <c r="EB605" i="16"/>
  <c r="DW605" i="16"/>
  <c r="DR605" i="16"/>
  <c r="EA603" i="16"/>
  <c r="DZ603" i="16"/>
  <c r="DX603" i="16"/>
  <c r="DT601" i="16"/>
  <c r="DW601" i="16"/>
  <c r="DR601" i="16"/>
  <c r="DT599" i="16"/>
  <c r="DY599" i="16"/>
  <c r="DR599" i="16"/>
  <c r="DV597" i="16"/>
  <c r="EA597" i="16"/>
  <c r="DR597" i="16"/>
  <c r="DU595" i="16"/>
  <c r="DT595" i="16"/>
  <c r="DV595" i="16"/>
  <c r="DW593" i="16"/>
  <c r="DV593" i="16"/>
  <c r="DT593" i="16"/>
  <c r="DW591" i="16"/>
  <c r="DY591" i="16"/>
  <c r="DT591" i="16"/>
  <c r="EB589" i="16"/>
  <c r="DW589" i="16"/>
  <c r="DR589" i="16"/>
  <c r="DV587" i="16"/>
  <c r="DU587" i="16"/>
  <c r="DT587" i="16"/>
  <c r="DY585" i="16"/>
  <c r="DR585" i="16"/>
  <c r="DT585" i="16"/>
  <c r="DV583" i="16"/>
  <c r="DQ583" i="16"/>
  <c r="DS583" i="16"/>
  <c r="EB581" i="16"/>
  <c r="DW581" i="16"/>
  <c r="DR581" i="16"/>
  <c r="DX579" i="16"/>
  <c r="DS579" i="16"/>
  <c r="DY579" i="16"/>
  <c r="DX577" i="16"/>
  <c r="DS577" i="16"/>
  <c r="DQ577" i="16"/>
  <c r="EB575" i="16"/>
  <c r="DW575" i="16"/>
  <c r="DR575" i="16"/>
  <c r="DR573" i="16"/>
  <c r="DT573" i="16"/>
  <c r="DS573" i="16"/>
  <c r="DR571" i="16"/>
  <c r="EB571" i="16"/>
  <c r="DS571" i="16"/>
  <c r="DU569" i="16"/>
  <c r="EB569" i="16"/>
  <c r="DS569" i="16"/>
  <c r="EA567" i="16"/>
  <c r="DV567" i="16"/>
  <c r="DQ567" i="16"/>
  <c r="EB565" i="16"/>
  <c r="DT565" i="16"/>
  <c r="DX565" i="16"/>
  <c r="DT563" i="16"/>
  <c r="DS563" i="16"/>
  <c r="DR563" i="16"/>
  <c r="DX561" i="16"/>
  <c r="DS561" i="16"/>
  <c r="DU561" i="16"/>
  <c r="DV559" i="16"/>
  <c r="DQ559" i="16"/>
  <c r="DS559" i="16"/>
  <c r="EB557" i="16"/>
  <c r="DW557" i="16"/>
  <c r="DR557" i="16"/>
  <c r="DS555" i="16"/>
  <c r="DY555" i="16"/>
  <c r="DT555" i="16"/>
  <c r="DQ553" i="16"/>
  <c r="DW553" i="16"/>
  <c r="DR553" i="16"/>
  <c r="DU551" i="16"/>
  <c r="DW551" i="16"/>
  <c r="DV551" i="16"/>
  <c r="DV549" i="16"/>
  <c r="DQ549" i="16"/>
  <c r="DS549" i="16"/>
  <c r="DV547" i="16"/>
  <c r="DQ547" i="16"/>
  <c r="DS547" i="16"/>
  <c r="DY545" i="16"/>
  <c r="EB545" i="16"/>
  <c r="DS545" i="16"/>
  <c r="DY543" i="16"/>
  <c r="DX543" i="16"/>
  <c r="DS543" i="16"/>
  <c r="DR541" i="16"/>
  <c r="EA541" i="16"/>
  <c r="DV541" i="16"/>
  <c r="DR539" i="16"/>
  <c r="DY539" i="16"/>
  <c r="DS539" i="16"/>
  <c r="EB537" i="16"/>
  <c r="DV537" i="16"/>
  <c r="DQ537" i="16"/>
  <c r="DT535" i="16"/>
  <c r="DZ535" i="16"/>
  <c r="DU535" i="16"/>
  <c r="DU533" i="16"/>
  <c r="DY533" i="16"/>
  <c r="DT533" i="16"/>
  <c r="DQ531" i="16"/>
  <c r="EA531" i="16"/>
  <c r="DV531" i="16"/>
  <c r="DX529" i="16"/>
  <c r="DS529" i="16"/>
  <c r="DU529" i="16"/>
  <c r="EA527" i="16"/>
  <c r="DV527" i="16"/>
  <c r="DQ527" i="16"/>
  <c r="DR525" i="16"/>
  <c r="DT525" i="16"/>
  <c r="DS525" i="16"/>
  <c r="EA523" i="16"/>
  <c r="DV523" i="16"/>
  <c r="DQ523" i="16"/>
  <c r="EB521" i="16"/>
  <c r="DZ521" i="16"/>
  <c r="DU521" i="16"/>
  <c r="DQ519" i="16"/>
  <c r="DS519" i="16"/>
  <c r="DR519" i="16"/>
  <c r="DZ517" i="16"/>
  <c r="DU517" i="16"/>
  <c r="DT517" i="16"/>
  <c r="DU515" i="16"/>
  <c r="DY515" i="16"/>
  <c r="DR515" i="16"/>
  <c r="EA513" i="16"/>
  <c r="DZ513" i="16"/>
  <c r="DQ513" i="16"/>
  <c r="DY511" i="16"/>
  <c r="DR511" i="16"/>
  <c r="DT511" i="16"/>
  <c r="DU509" i="16"/>
  <c r="DT509" i="16"/>
  <c r="DV509" i="16"/>
  <c r="DR507" i="16"/>
  <c r="EB507" i="16"/>
  <c r="DS507" i="16"/>
  <c r="DS505" i="16"/>
  <c r="DR505" i="16"/>
  <c r="DT505" i="16"/>
  <c r="DY503" i="16"/>
  <c r="DX503" i="16"/>
  <c r="DS503" i="16"/>
  <c r="EA501" i="16"/>
  <c r="DY501" i="16"/>
  <c r="DX501" i="16"/>
  <c r="DT499" i="16"/>
  <c r="DS499" i="16"/>
  <c r="DU499" i="16"/>
  <c r="DU497" i="16"/>
  <c r="DY497" i="16"/>
  <c r="DS497" i="16"/>
  <c r="DX495" i="16"/>
  <c r="DS495" i="16"/>
  <c r="DY495" i="16"/>
  <c r="DV493" i="16"/>
  <c r="DQ493" i="16"/>
  <c r="EA493" i="16"/>
  <c r="DV491" i="16"/>
  <c r="DQ491" i="16"/>
  <c r="DW491" i="16"/>
  <c r="DX489" i="16"/>
  <c r="DW489" i="16"/>
  <c r="DU489" i="16"/>
  <c r="EA487" i="16"/>
  <c r="DU487" i="16"/>
  <c r="DR487" i="16"/>
  <c r="DR485" i="16"/>
  <c r="EB485" i="16"/>
  <c r="DS485" i="16"/>
  <c r="DX483" i="16"/>
  <c r="DS483" i="16"/>
  <c r="DU483" i="16"/>
  <c r="DX481" i="16"/>
  <c r="DS481" i="16"/>
  <c r="DQ481" i="16"/>
  <c r="DX479" i="16"/>
  <c r="DW479" i="16"/>
  <c r="DU479" i="16"/>
  <c r="DT477" i="16"/>
  <c r="DU477" i="16"/>
  <c r="DQ477" i="16"/>
  <c r="DV475" i="16"/>
  <c r="EA475" i="16"/>
  <c r="DR475" i="16"/>
  <c r="DY473" i="16"/>
  <c r="DX473" i="16"/>
  <c r="DS473" i="16"/>
  <c r="DX471" i="16"/>
  <c r="DW471" i="16"/>
  <c r="DR471" i="16"/>
  <c r="DV469" i="16"/>
  <c r="DU469" i="16"/>
  <c r="DT469" i="16"/>
  <c r="DV467" i="16"/>
  <c r="DZ467" i="16"/>
  <c r="DS467" i="16"/>
  <c r="DV465" i="16"/>
  <c r="DQ465" i="16"/>
  <c r="DS465" i="16"/>
  <c r="EA463" i="16"/>
  <c r="DZ463" i="16"/>
  <c r="DY463" i="16"/>
  <c r="EB461" i="16"/>
  <c r="DS461" i="16"/>
  <c r="DX461" i="16"/>
  <c r="EB459" i="16"/>
  <c r="EA459" i="16"/>
  <c r="DQ459" i="16"/>
  <c r="DT457" i="16"/>
  <c r="DY457" i="16"/>
  <c r="DU457" i="16"/>
  <c r="EB455" i="16"/>
  <c r="DV455" i="16"/>
  <c r="DQ455" i="16"/>
  <c r="DU453" i="16"/>
  <c r="DX453" i="16"/>
  <c r="DS453" i="16"/>
  <c r="DX451" i="16"/>
  <c r="DS451" i="16"/>
  <c r="DR451" i="16"/>
  <c r="EA449" i="16"/>
  <c r="DV449" i="16"/>
  <c r="DQ449" i="16"/>
  <c r="DS447" i="16"/>
  <c r="DY447" i="16"/>
  <c r="DT447" i="16"/>
  <c r="DR445" i="16"/>
  <c r="EB445" i="16"/>
  <c r="DV445" i="16"/>
  <c r="DT443" i="16"/>
  <c r="DZ443" i="16"/>
  <c r="DQ443" i="16"/>
  <c r="DX441" i="16"/>
  <c r="DS441" i="16"/>
  <c r="DQ441" i="16"/>
  <c r="DY439" i="16"/>
  <c r="DX439" i="16"/>
  <c r="DS439" i="16"/>
  <c r="DW437" i="16"/>
  <c r="DR437" i="16"/>
  <c r="EB437" i="16"/>
  <c r="EB435" i="16"/>
  <c r="DV435" i="16"/>
  <c r="DQ435" i="16"/>
  <c r="EB433" i="16"/>
  <c r="DW433" i="16"/>
  <c r="DR433" i="16"/>
  <c r="DT431" i="16"/>
  <c r="DZ431" i="16"/>
  <c r="DQ431" i="16"/>
  <c r="DT429" i="16"/>
  <c r="DW429" i="16"/>
  <c r="DR429" i="16"/>
  <c r="DW427" i="16"/>
  <c r="DV427" i="16"/>
  <c r="DX427" i="16"/>
  <c r="DS425" i="16"/>
  <c r="DU425" i="16"/>
  <c r="DW425" i="16"/>
  <c r="EA423" i="16"/>
  <c r="DV423" i="16"/>
  <c r="DQ423" i="16"/>
  <c r="EA421" i="16"/>
  <c r="DV421" i="16"/>
  <c r="DQ421" i="16"/>
  <c r="EB419" i="16"/>
  <c r="DW419" i="16"/>
  <c r="DR419" i="16"/>
  <c r="DX417" i="16"/>
  <c r="EA417" i="16"/>
  <c r="DR417" i="16"/>
  <c r="DT415" i="16"/>
  <c r="DW415" i="16"/>
  <c r="DR415" i="16"/>
  <c r="DQ413" i="16"/>
  <c r="EA413" i="16"/>
  <c r="DR413" i="16"/>
  <c r="DS411" i="16"/>
  <c r="DZ411" i="16"/>
  <c r="DQ411" i="16"/>
  <c r="DT409" i="16"/>
  <c r="DS409" i="16"/>
  <c r="DR409" i="16"/>
  <c r="DU407" i="16"/>
  <c r="DT407" i="16"/>
  <c r="DV407" i="16"/>
  <c r="DQ405" i="16"/>
  <c r="DZ405" i="16"/>
  <c r="DS405" i="16"/>
  <c r="DZ403" i="16"/>
  <c r="DU403" i="16"/>
  <c r="DT403" i="16"/>
  <c r="DW401" i="16"/>
  <c r="DY401" i="16"/>
  <c r="EB401" i="16"/>
  <c r="EB399" i="16"/>
  <c r="DW399" i="16"/>
  <c r="DR399" i="16"/>
  <c r="DQ397" i="16"/>
  <c r="EA397" i="16"/>
  <c r="DR397" i="16"/>
  <c r="DX395" i="16"/>
  <c r="DS395" i="16"/>
  <c r="DU395" i="16"/>
  <c r="DY393" i="16"/>
  <c r="DW393" i="16"/>
  <c r="DR393" i="16"/>
  <c r="DZ391" i="16"/>
  <c r="DU391" i="16"/>
  <c r="DT391" i="16"/>
  <c r="DS389" i="16"/>
  <c r="EB389" i="16"/>
  <c r="DR389" i="16"/>
  <c r="EA387" i="16"/>
  <c r="DV387" i="16"/>
  <c r="DQ387" i="16"/>
  <c r="DY385" i="16"/>
  <c r="DX385" i="16"/>
  <c r="DW385" i="16"/>
  <c r="DW383" i="16"/>
  <c r="DV383" i="16"/>
  <c r="DQ383" i="16"/>
  <c r="DV381" i="16"/>
  <c r="DS381" i="16"/>
  <c r="EA381" i="16"/>
  <c r="EB379" i="16"/>
  <c r="DW379" i="16"/>
  <c r="DR379" i="16"/>
  <c r="DS377" i="16"/>
  <c r="DT377" i="16"/>
  <c r="DQ377" i="16"/>
  <c r="DZ375" i="16"/>
  <c r="DW375" i="16"/>
  <c r="EB375" i="16"/>
  <c r="DT373" i="16"/>
  <c r="DS373" i="16"/>
  <c r="DU373" i="16"/>
  <c r="DV371" i="16"/>
  <c r="DQ371" i="16"/>
  <c r="DS371" i="16"/>
  <c r="EA369" i="16"/>
  <c r="DY369" i="16"/>
  <c r="DT369" i="16"/>
  <c r="DV367" i="16"/>
  <c r="DT367" i="16"/>
  <c r="DQ367" i="16"/>
  <c r="DT365" i="16"/>
  <c r="DR365" i="16"/>
  <c r="DQ365" i="16"/>
  <c r="DT363" i="16"/>
  <c r="DW363" i="16"/>
  <c r="DR363" i="16"/>
  <c r="DR361" i="16"/>
  <c r="DU361" i="16"/>
  <c r="DT361" i="16"/>
  <c r="DY359" i="16"/>
  <c r="DX359" i="16"/>
  <c r="DS359" i="16"/>
  <c r="DV357" i="16"/>
  <c r="DQ357" i="16"/>
  <c r="DW357" i="16"/>
  <c r="DT355" i="16"/>
  <c r="DV355" i="16"/>
  <c r="DQ355" i="16"/>
  <c r="DX353" i="16"/>
  <c r="DS353" i="16"/>
  <c r="DU353" i="16"/>
  <c r="EB351" i="16"/>
  <c r="DW351" i="16"/>
  <c r="DR351" i="16"/>
  <c r="EB349" i="16"/>
  <c r="DW349" i="16"/>
  <c r="DR349" i="16"/>
  <c r="DZ347" i="16"/>
  <c r="DU347" i="16"/>
  <c r="DT347" i="16"/>
  <c r="DX345" i="16"/>
  <c r="DT345" i="16"/>
  <c r="DR345" i="16"/>
  <c r="DT343" i="16"/>
  <c r="DZ343" i="16"/>
  <c r="DQ343" i="16"/>
  <c r="DZ341" i="16"/>
  <c r="DU341" i="16"/>
  <c r="EB341" i="16"/>
  <c r="DV339" i="16"/>
  <c r="DQ339" i="16"/>
  <c r="DW339" i="16"/>
  <c r="EB337" i="16"/>
  <c r="DW337" i="16"/>
  <c r="DR337" i="16"/>
  <c r="DZ335" i="16"/>
  <c r="DQ335" i="16"/>
  <c r="DU335" i="16"/>
  <c r="DT333" i="16"/>
  <c r="DZ333" i="16"/>
  <c r="DQ333" i="16"/>
  <c r="DV331" i="16"/>
  <c r="EA331" i="16"/>
  <c r="DR331" i="16"/>
  <c r="DU329" i="16"/>
  <c r="DZ329" i="16"/>
  <c r="DQ329" i="16"/>
  <c r="DQ327" i="16"/>
  <c r="DT327" i="16"/>
  <c r="DS327" i="16"/>
  <c r="DV325" i="16"/>
  <c r="DQ325" i="16"/>
  <c r="DT325" i="16"/>
  <c r="EB323" i="16"/>
  <c r="DR323" i="16"/>
  <c r="DQ323" i="16"/>
  <c r="EB321" i="16"/>
  <c r="DW321" i="16"/>
  <c r="DR321" i="16"/>
  <c r="DR319" i="16"/>
  <c r="DU319" i="16"/>
  <c r="DT319" i="16"/>
  <c r="DS317" i="16"/>
  <c r="DR317" i="16"/>
  <c r="DQ317" i="16"/>
  <c r="DU315" i="16"/>
  <c r="DT315" i="16"/>
  <c r="DU313" i="16"/>
  <c r="DS313" i="16"/>
  <c r="EA311" i="16"/>
  <c r="EA309" i="16"/>
  <c r="DQ309" i="16"/>
  <c r="DW307" i="16"/>
  <c r="EA305" i="16"/>
  <c r="DQ305" i="16"/>
  <c r="DX303" i="16"/>
  <c r="EA301" i="16"/>
  <c r="DQ301" i="16"/>
  <c r="EB299" i="16"/>
  <c r="EA297" i="16"/>
  <c r="DQ297" i="16"/>
  <c r="DR295" i="16"/>
  <c r="DU293" i="16"/>
  <c r="DT293" i="16"/>
  <c r="DX291" i="16"/>
  <c r="DZ289" i="16"/>
  <c r="DQ289" i="16"/>
  <c r="DQ287" i="16"/>
  <c r="EA285" i="16"/>
  <c r="DQ285" i="16"/>
  <c r="DZ283" i="16"/>
  <c r="EA281" i="16"/>
  <c r="DU281" i="16"/>
  <c r="DQ279" i="16"/>
  <c r="DZ277" i="16"/>
  <c r="DU277" i="16"/>
  <c r="EB275" i="16"/>
  <c r="DZ273" i="16"/>
  <c r="DT273" i="16"/>
  <c r="DW271" i="16"/>
  <c r="EA269" i="16"/>
  <c r="DQ269" i="16"/>
  <c r="DW267" i="16"/>
  <c r="EB265" i="16"/>
  <c r="DR265" i="16"/>
  <c r="DS263" i="16"/>
  <c r="DQ261" i="16"/>
  <c r="DY261" i="16"/>
  <c r="DW259" i="16"/>
  <c r="DU257" i="16"/>
  <c r="DT257" i="16"/>
  <c r="DY605" i="16"/>
  <c r="DX605" i="16"/>
  <c r="DS605" i="16"/>
  <c r="DU603" i="16"/>
  <c r="DW603" i="16"/>
  <c r="DV603" i="16"/>
  <c r="DU601" i="16"/>
  <c r="DY601" i="16"/>
  <c r="DS601" i="16"/>
  <c r="DU599" i="16"/>
  <c r="EA599" i="16"/>
  <c r="DQ599" i="16"/>
  <c r="DY597" i="16"/>
  <c r="DX597" i="16"/>
  <c r="DW597" i="16"/>
  <c r="DZ595" i="16"/>
  <c r="DQ595" i="16"/>
  <c r="EA595" i="16"/>
  <c r="DY593" i="16"/>
  <c r="DS593" i="16"/>
  <c r="DR593" i="16"/>
  <c r="DR591" i="16"/>
  <c r="DS591" i="16"/>
  <c r="DU591" i="16"/>
  <c r="DY589" i="16"/>
  <c r="DX589" i="16"/>
  <c r="DS589" i="16"/>
  <c r="EA587" i="16"/>
  <c r="DZ587" i="16"/>
  <c r="DQ587" i="16"/>
  <c r="EA585" i="16"/>
  <c r="DQ585" i="16"/>
  <c r="DU585" i="16"/>
  <c r="EA583" i="16"/>
  <c r="DR583" i="16"/>
  <c r="EB583" i="16"/>
  <c r="DY581" i="16"/>
  <c r="DX581" i="16"/>
  <c r="DS581" i="16"/>
  <c r="DU579" i="16"/>
  <c r="DT579" i="16"/>
  <c r="DZ579" i="16"/>
  <c r="DU577" i="16"/>
  <c r="DT577" i="16"/>
  <c r="DZ577" i="16"/>
  <c r="DY575" i="16"/>
  <c r="DX575" i="16"/>
  <c r="DS575" i="16"/>
  <c r="DW573" i="16"/>
  <c r="DU573" i="16"/>
  <c r="DY573" i="16"/>
  <c r="DW571" i="16"/>
  <c r="DY571" i="16"/>
  <c r="DX571" i="16"/>
  <c r="DQ569" i="16"/>
  <c r="DT569" i="16"/>
  <c r="DX569" i="16"/>
  <c r="EB567" i="16"/>
  <c r="DW567" i="16"/>
  <c r="DR567" i="16"/>
  <c r="EA565" i="16"/>
  <c r="DZ565" i="16"/>
  <c r="DY565" i="16"/>
  <c r="DY563" i="16"/>
  <c r="DU563" i="16"/>
  <c r="DQ563" i="16"/>
  <c r="DY561" i="16"/>
  <c r="DT561" i="16"/>
  <c r="DZ561" i="16"/>
  <c r="EB559" i="16"/>
  <c r="DR559" i="16"/>
  <c r="DX559" i="16"/>
  <c r="DQ557" i="16"/>
  <c r="DX557" i="16"/>
  <c r="DS557" i="16"/>
  <c r="DX555" i="16"/>
  <c r="DZ555" i="16"/>
  <c r="DU555" i="16"/>
  <c r="DT553" i="16"/>
  <c r="EB553" i="16"/>
  <c r="DS553" i="16"/>
  <c r="DZ551" i="16"/>
  <c r="DQ551" i="16"/>
  <c r="DS551" i="16"/>
  <c r="EB549" i="16"/>
  <c r="DR549" i="16"/>
  <c r="DX549" i="16"/>
  <c r="EA547" i="16"/>
  <c r="DR547" i="16"/>
  <c r="EB547" i="16"/>
  <c r="DZ545" i="16"/>
  <c r="DU545" i="16"/>
  <c r="DX545" i="16"/>
  <c r="DZ543" i="16"/>
  <c r="DU543" i="16"/>
  <c r="DT543" i="16"/>
  <c r="DY541" i="16"/>
  <c r="EB541" i="16"/>
  <c r="DW541" i="16"/>
  <c r="DU539" i="16"/>
  <c r="EB539" i="16"/>
  <c r="DQ539" i="16"/>
  <c r="EA537" i="16"/>
  <c r="DX537" i="16"/>
  <c r="DR537" i="16"/>
  <c r="DY535" i="16"/>
  <c r="EA535" i="16"/>
  <c r="DV535" i="16"/>
  <c r="EA533" i="16"/>
  <c r="DZ533" i="16"/>
  <c r="DQ533" i="16"/>
  <c r="DR531" i="16"/>
  <c r="EB531" i="16"/>
  <c r="DW531" i="16"/>
  <c r="DY529" i="16"/>
  <c r="DT529" i="16"/>
  <c r="DV529" i="16"/>
  <c r="EB527" i="16"/>
  <c r="DW527" i="16"/>
  <c r="DR527" i="16"/>
  <c r="DY525" i="16"/>
  <c r="DQ525" i="16"/>
  <c r="DU525" i="16"/>
  <c r="EB523" i="16"/>
  <c r="DW523" i="16"/>
  <c r="DR523" i="16"/>
  <c r="EA521" i="16"/>
  <c r="DX521" i="16"/>
  <c r="DV521" i="16"/>
  <c r="DX519" i="16"/>
  <c r="DT519" i="16"/>
  <c r="EB519" i="16"/>
  <c r="EA517" i="16"/>
  <c r="DV517" i="16"/>
  <c r="DQ517" i="16"/>
  <c r="EB515" i="16"/>
  <c r="EA515" i="16"/>
  <c r="DQ515" i="16"/>
  <c r="EB513" i="16"/>
  <c r="DW513" i="16"/>
  <c r="DV513" i="16"/>
  <c r="EA511" i="16"/>
  <c r="DQ511" i="16"/>
  <c r="DU511" i="16"/>
  <c r="DZ509" i="16"/>
  <c r="DQ509" i="16"/>
  <c r="EA509" i="16"/>
  <c r="EA507" i="16"/>
  <c r="DU507" i="16"/>
  <c r="DX507" i="16"/>
  <c r="DU505" i="16"/>
  <c r="DY505" i="16"/>
  <c r="DQ505" i="16"/>
  <c r="DZ503" i="16"/>
  <c r="DU503" i="16"/>
  <c r="DT503" i="16"/>
  <c r="DZ501" i="16"/>
  <c r="DW501" i="16"/>
  <c r="DU501" i="16"/>
  <c r="DQ499" i="16"/>
  <c r="DY499" i="16"/>
  <c r="DZ499" i="16"/>
  <c r="DZ497" i="16"/>
  <c r="EB497" i="16"/>
  <c r="DQ497" i="16"/>
  <c r="DU495" i="16"/>
  <c r="DT495" i="16"/>
  <c r="DZ495" i="16"/>
  <c r="DW493" i="16"/>
  <c r="DR493" i="16"/>
  <c r="EB493" i="16"/>
  <c r="EA491" i="16"/>
  <c r="DR491" i="16"/>
  <c r="DX491" i="16"/>
  <c r="DY489" i="16"/>
  <c r="DT489" i="16"/>
  <c r="DS489" i="16"/>
  <c r="EB487" i="16"/>
  <c r="DW487" i="16"/>
  <c r="DQ487" i="16"/>
  <c r="DQ485" i="16"/>
  <c r="DU485" i="16"/>
  <c r="DX485" i="16"/>
  <c r="DY483" i="16"/>
  <c r="DT483" i="16"/>
  <c r="DZ483" i="16"/>
  <c r="DY481" i="16"/>
  <c r="DT481" i="16"/>
  <c r="DZ481" i="16"/>
  <c r="DY479" i="16"/>
  <c r="DT479" i="16"/>
  <c r="DZ479" i="16"/>
  <c r="DY477" i="16"/>
  <c r="EA477" i="16"/>
  <c r="DZ477" i="16"/>
  <c r="DY475" i="16"/>
  <c r="EB475" i="16"/>
  <c r="DW475" i="16"/>
  <c r="DZ473" i="16"/>
  <c r="DU473" i="16"/>
  <c r="DT473" i="16"/>
  <c r="DY471" i="16"/>
  <c r="EB471" i="16"/>
  <c r="DS471" i="16"/>
  <c r="EA469" i="16"/>
  <c r="DR469" i="16"/>
  <c r="DQ469" i="16"/>
  <c r="DY467" i="16"/>
  <c r="EB467" i="16"/>
  <c r="DR467" i="16"/>
  <c r="EA465" i="16"/>
  <c r="DR465" i="16"/>
  <c r="EB465" i="16"/>
  <c r="EB463" i="16"/>
  <c r="DW463" i="16"/>
  <c r="DV463" i="16"/>
  <c r="DZ461" i="16"/>
  <c r="DT461" i="16"/>
  <c r="DY461" i="16"/>
  <c r="DZ459" i="16"/>
  <c r="DX459" i="16"/>
  <c r="DW459" i="16"/>
  <c r="DQ457" i="16"/>
  <c r="EA457" i="16"/>
  <c r="DZ457" i="16"/>
  <c r="EA455" i="16"/>
  <c r="DX455" i="16"/>
  <c r="DR455" i="16"/>
  <c r="DZ453" i="16"/>
  <c r="DY453" i="16"/>
  <c r="DT453" i="16"/>
  <c r="DU451" i="16"/>
  <c r="DT451" i="16"/>
  <c r="DY451" i="16"/>
  <c r="EB449" i="16"/>
  <c r="DW449" i="16"/>
  <c r="DR449" i="16"/>
  <c r="DX447" i="16"/>
  <c r="DZ447" i="16"/>
  <c r="DU447" i="16"/>
  <c r="EA445" i="16"/>
  <c r="DY445" i="16"/>
  <c r="DX445" i="16"/>
  <c r="DU443" i="16"/>
  <c r="EA443" i="16"/>
  <c r="DV443" i="16"/>
  <c r="DY441" i="16"/>
  <c r="DT441" i="16"/>
  <c r="DZ441" i="16"/>
  <c r="DZ439" i="16"/>
  <c r="DU439" i="16"/>
  <c r="DT439" i="16"/>
  <c r="DX437" i="16"/>
  <c r="DS437" i="16"/>
  <c r="DY437" i="16"/>
  <c r="EA435" i="16"/>
  <c r="DX435" i="16"/>
  <c r="DR435" i="16"/>
  <c r="DY433" i="16"/>
  <c r="DX433" i="16"/>
  <c r="DS433" i="16"/>
  <c r="DU431" i="16"/>
  <c r="EA431" i="16"/>
  <c r="DV431" i="16"/>
  <c r="DQ429" i="16"/>
  <c r="DY429" i="16"/>
  <c r="DS429" i="16"/>
  <c r="DQ427" i="16"/>
  <c r="DS427" i="16"/>
  <c r="DR427" i="16"/>
  <c r="DY425" i="16"/>
  <c r="DZ425" i="16"/>
  <c r="EB425" i="16"/>
  <c r="EB423" i="16"/>
  <c r="DW423" i="16"/>
  <c r="DR423" i="16"/>
  <c r="EB421" i="16"/>
  <c r="DW421" i="16"/>
  <c r="DR421" i="16"/>
  <c r="DY419" i="16"/>
  <c r="DX419" i="16"/>
  <c r="DS419" i="16"/>
  <c r="DY417" i="16"/>
  <c r="DT417" i="16"/>
  <c r="DW417" i="16"/>
  <c r="DY415" i="16"/>
  <c r="DQ415" i="16"/>
  <c r="DS415" i="16"/>
  <c r="DZ413" i="16"/>
  <c r="EB413" i="16"/>
  <c r="DW413" i="16"/>
  <c r="DX411" i="16"/>
  <c r="EB411" i="16"/>
  <c r="DR411" i="16"/>
  <c r="DU409" i="16"/>
  <c r="DQ409" i="16"/>
  <c r="DY409" i="16"/>
  <c r="DZ407" i="16"/>
  <c r="DQ407" i="16"/>
  <c r="EA407" i="16"/>
  <c r="DV405" i="16"/>
  <c r="EB405" i="16"/>
  <c r="DR405" i="16"/>
  <c r="EA403" i="16"/>
  <c r="DV403" i="16"/>
  <c r="DQ403" i="16"/>
  <c r="DX401" i="16"/>
  <c r="DS401" i="16"/>
  <c r="DU401" i="16"/>
  <c r="DY399" i="16"/>
  <c r="DX399" i="16"/>
  <c r="DS399" i="16"/>
  <c r="DV397" i="16"/>
  <c r="EB397" i="16"/>
  <c r="DW397" i="16"/>
  <c r="DY395" i="16"/>
  <c r="DT395" i="16"/>
  <c r="DZ395" i="16"/>
  <c r="EB393" i="16"/>
  <c r="DU393" i="16"/>
  <c r="DS393" i="16"/>
  <c r="EA391" i="16"/>
  <c r="DV391" i="16"/>
  <c r="DQ391" i="16"/>
  <c r="DX389" i="16"/>
  <c r="DY389" i="16"/>
  <c r="DT389" i="16"/>
  <c r="EB387" i="16"/>
  <c r="DW387" i="16"/>
  <c r="DR387" i="16"/>
  <c r="DZ385" i="16"/>
  <c r="DU385" i="16"/>
  <c r="DT385" i="16"/>
  <c r="EB383" i="16"/>
  <c r="EA383" i="16"/>
  <c r="DR383" i="16"/>
  <c r="DX381" i="16"/>
  <c r="DR381" i="16"/>
  <c r="DY381" i="16"/>
  <c r="DY379" i="16"/>
  <c r="DX379" i="16"/>
  <c r="DS379" i="16"/>
  <c r="DX377" i="16"/>
  <c r="DV377" i="16"/>
  <c r="DZ377" i="16"/>
  <c r="DT375" i="16"/>
  <c r="DV375" i="16"/>
  <c r="DY375" i="16"/>
  <c r="DY373" i="16"/>
  <c r="DQ373" i="16"/>
  <c r="DZ373" i="16"/>
  <c r="EB371" i="16"/>
  <c r="DR371" i="16"/>
  <c r="DX371" i="16"/>
  <c r="DZ369" i="16"/>
  <c r="DU369" i="16"/>
  <c r="DQ369" i="16"/>
  <c r="EA367" i="16"/>
  <c r="DR367" i="16"/>
  <c r="DW367" i="16"/>
  <c r="DW365" i="16"/>
  <c r="DS365" i="16"/>
  <c r="EA365" i="16"/>
  <c r="DU363" i="16"/>
  <c r="DY363" i="16"/>
  <c r="DS363" i="16"/>
  <c r="EA361" i="16"/>
  <c r="DW361" i="16"/>
  <c r="DQ361" i="16"/>
  <c r="DZ359" i="16"/>
  <c r="DU359" i="16"/>
  <c r="DT359" i="16"/>
  <c r="EA357" i="16"/>
  <c r="DR357" i="16"/>
  <c r="EB357" i="16"/>
  <c r="DU355" i="16"/>
  <c r="EA355" i="16"/>
  <c r="DZ355" i="16"/>
  <c r="DY353" i="16"/>
  <c r="DT353" i="16"/>
  <c r="DZ353" i="16"/>
  <c r="DY351" i="16"/>
  <c r="DX351" i="16"/>
  <c r="DS351" i="16"/>
  <c r="DY349" i="16"/>
  <c r="DX349" i="16"/>
  <c r="DS349" i="16"/>
  <c r="EA347" i="16"/>
  <c r="DV347" i="16"/>
  <c r="DQ347" i="16"/>
  <c r="DY345" i="16"/>
  <c r="EA345" i="16"/>
  <c r="DW345" i="16"/>
  <c r="DU343" i="16"/>
  <c r="EA343" i="16"/>
  <c r="DV343" i="16"/>
  <c r="EA341" i="16"/>
  <c r="DV341" i="16"/>
  <c r="DQ341" i="16"/>
  <c r="EA339" i="16"/>
  <c r="DR339" i="16"/>
  <c r="EB339" i="16"/>
  <c r="DY337" i="16"/>
  <c r="DX337" i="16"/>
  <c r="DS337" i="16"/>
  <c r="EA335" i="16"/>
  <c r="DV335" i="16"/>
  <c r="EB335" i="16"/>
  <c r="DU333" i="16"/>
  <c r="DW333" i="16"/>
  <c r="DV333" i="16"/>
  <c r="DY331" i="16"/>
  <c r="DX331" i="16"/>
  <c r="DW331" i="16"/>
  <c r="EB329" i="16"/>
  <c r="EA329" i="16"/>
  <c r="DV329" i="16"/>
  <c r="DZ327" i="16"/>
  <c r="DU327" i="16"/>
  <c r="DR327" i="16"/>
  <c r="EA325" i="16"/>
  <c r="DR325" i="16"/>
  <c r="DW325" i="16"/>
  <c r="EA323" i="16"/>
  <c r="DT323" i="16"/>
  <c r="DX323" i="16"/>
  <c r="DY321" i="16"/>
  <c r="DX321" i="16"/>
  <c r="DS321" i="16"/>
  <c r="DS319" i="16"/>
  <c r="DW319" i="16"/>
  <c r="DQ319" i="16"/>
  <c r="DT317" i="16"/>
  <c r="DX317" i="16"/>
  <c r="EB317" i="16"/>
  <c r="DZ315" i="16"/>
  <c r="DQ315" i="16"/>
  <c r="EA315" i="16"/>
  <c r="DX313" i="16"/>
  <c r="DV313" i="16"/>
  <c r="DS311" i="16"/>
  <c r="DS309" i="16"/>
  <c r="DX309" i="16"/>
  <c r="DZ307" i="16"/>
  <c r="DS305" i="16"/>
  <c r="DX305" i="16"/>
  <c r="DZ303" i="16"/>
  <c r="DS301" i="16"/>
  <c r="DX301" i="16"/>
  <c r="DT299" i="16"/>
  <c r="DS297" i="16"/>
  <c r="DX297" i="16"/>
  <c r="DX295" i="16"/>
  <c r="DV293" i="16"/>
  <c r="DW293" i="16"/>
  <c r="DW291" i="16"/>
  <c r="DR289" i="16"/>
  <c r="DX289" i="16"/>
  <c r="DW287" i="16"/>
  <c r="DW285" i="16"/>
  <c r="DX285" i="16"/>
  <c r="DR283" i="16"/>
  <c r="DS281" i="16"/>
  <c r="DX281" i="16"/>
  <c r="EB279" i="16"/>
  <c r="DR277" i="16"/>
  <c r="DX277" i="16"/>
  <c r="EA275" i="16"/>
  <c r="DY273" i="16"/>
  <c r="DW273" i="16"/>
  <c r="DZ271" i="16"/>
  <c r="DS269" i="16"/>
  <c r="DX269" i="16"/>
  <c r="DZ267" i="16"/>
  <c r="EA265" i="16"/>
  <c r="DU265" i="16"/>
  <c r="DY263" i="16"/>
  <c r="DX261" i="16"/>
  <c r="DV261" i="16"/>
  <c r="DZ259" i="16"/>
  <c r="DV257" i="16"/>
  <c r="DW257" i="16"/>
  <c r="FU8" i="16"/>
  <c r="EE8" i="16" s="1"/>
  <c r="ER7" i="16" s="1"/>
  <c r="DS51" i="16"/>
  <c r="DX19" i="16"/>
  <c r="DZ91" i="16"/>
  <c r="DU27" i="16"/>
  <c r="DX43" i="16"/>
  <c r="DS95" i="16"/>
  <c r="DT41" i="16"/>
  <c r="DU7" i="16"/>
  <c r="DY37" i="16"/>
  <c r="DQ73" i="16"/>
  <c r="DT59" i="16"/>
  <c r="DQ49" i="16"/>
  <c r="DQ79" i="16"/>
  <c r="DS65" i="16"/>
  <c r="DZ57" i="16"/>
  <c r="EA27" i="16"/>
  <c r="DY113" i="16"/>
  <c r="DX9" i="16"/>
  <c r="DQ17" i="16"/>
  <c r="DU59" i="16"/>
  <c r="DQ107" i="16"/>
  <c r="DX93" i="16"/>
  <c r="EB75" i="16"/>
  <c r="DW105" i="16"/>
  <c r="EA85" i="16"/>
  <c r="DZ79" i="16"/>
  <c r="DV49" i="16"/>
  <c r="DZ27" i="16"/>
  <c r="DX61" i="16"/>
  <c r="DT29" i="16"/>
  <c r="DU97" i="16"/>
  <c r="DS71" i="16"/>
  <c r="DW57" i="16"/>
  <c r="DW35" i="16"/>
  <c r="DS15" i="16"/>
  <c r="DU99" i="16"/>
  <c r="DT109" i="16"/>
  <c r="DX91" i="16"/>
  <c r="EA83" i="16"/>
  <c r="DR111" i="16"/>
  <c r="DZ77" i="16"/>
  <c r="DV47" i="16"/>
  <c r="DZ25" i="16"/>
  <c r="DV79" i="16"/>
  <c r="DX59" i="16"/>
  <c r="DX27" i="16"/>
  <c r="DQ95" i="16"/>
  <c r="DW55" i="16"/>
  <c r="EA33" i="16"/>
  <c r="DW13" i="16"/>
  <c r="DU113" i="16"/>
  <c r="DY97" i="16"/>
  <c r="EB103" i="16"/>
  <c r="DT83" i="16"/>
  <c r="EA111" i="16"/>
  <c r="DS97" i="16"/>
  <c r="DV99" i="16"/>
  <c r="DV73" i="16"/>
  <c r="DZ59" i="16"/>
  <c r="DR39" i="16"/>
  <c r="DV17" i="16"/>
  <c r="DZ7" i="16"/>
  <c r="DT45" i="16"/>
  <c r="DX15" i="16"/>
  <c r="DQ113" i="16"/>
  <c r="DU77" i="16"/>
  <c r="EA65" i="16"/>
  <c r="EA45" i="16"/>
  <c r="DW25" i="16"/>
  <c r="DY107" i="16"/>
  <c r="DW29" i="16"/>
  <c r="EA51" i="16"/>
  <c r="DW67" i="16"/>
  <c r="DU81" i="16"/>
  <c r="DX21" i="16"/>
  <c r="DX41" i="16"/>
  <c r="EB59" i="16"/>
  <c r="DX71" i="16"/>
  <c r="DZ95" i="16"/>
  <c r="DY7" i="16"/>
  <c r="DU17" i="16"/>
  <c r="DY27" i="16"/>
  <c r="DQ39" i="16"/>
  <c r="DU49" i="16"/>
  <c r="DY59" i="16"/>
  <c r="DU73" i="16"/>
  <c r="DY79" i="16"/>
  <c r="DQ75" i="16"/>
  <c r="DX69" i="16"/>
  <c r="DV71" i="16"/>
  <c r="EA9" i="16"/>
  <c r="EA17" i="16"/>
  <c r="DS41" i="16"/>
  <c r="EA73" i="16"/>
  <c r="DY99" i="16"/>
  <c r="DT31" i="16"/>
  <c r="EB49" i="16"/>
  <c r="EB65" i="16"/>
  <c r="DZ75" i="16"/>
  <c r="DU11" i="16"/>
  <c r="DY21" i="16"/>
  <c r="DQ33" i="16"/>
  <c r="DU43" i="16"/>
  <c r="DY53" i="16"/>
  <c r="DQ63" i="16"/>
  <c r="DU69" i="16"/>
  <c r="DU87" i="16"/>
  <c r="DS25" i="16"/>
  <c r="DU111" i="16"/>
  <c r="DZ103" i="16"/>
  <c r="DV15" i="16"/>
  <c r="DV95" i="16"/>
  <c r="DT81" i="16"/>
  <c r="DG7" i="16"/>
  <c r="DE7" i="16"/>
  <c r="DW19" i="16"/>
  <c r="EA41" i="16"/>
  <c r="DU101" i="16"/>
  <c r="EB31" i="16"/>
  <c r="DT51" i="16"/>
  <c r="DV77" i="16"/>
  <c r="DY11" i="16"/>
  <c r="DQ23" i="16"/>
  <c r="DU33" i="16"/>
  <c r="DY43" i="16"/>
  <c r="DQ55" i="16"/>
  <c r="DU63" i="16"/>
  <c r="DY69" i="16"/>
  <c r="DQ89" i="16"/>
  <c r="DS45" i="16"/>
  <c r="DT13" i="16"/>
  <c r="DR37" i="16"/>
  <c r="DW77" i="16"/>
  <c r="EB101" i="16"/>
  <c r="DS13" i="16"/>
  <c r="DS23" i="16"/>
  <c r="DS35" i="16"/>
  <c r="DW45" i="16"/>
  <c r="EA55" i="16"/>
  <c r="EA63" i="16"/>
  <c r="DU89" i="16"/>
  <c r="DU107" i="16"/>
  <c r="DT15" i="16"/>
  <c r="DX25" i="16"/>
  <c r="EB35" i="16"/>
  <c r="DX45" i="16"/>
  <c r="EB53" i="16"/>
  <c r="DT61" i="16"/>
  <c r="DX67" i="16"/>
  <c r="DR83" i="16"/>
  <c r="DR103" i="16"/>
  <c r="DY9" i="16"/>
  <c r="DY13" i="16"/>
  <c r="DU19" i="16"/>
  <c r="DQ25" i="16"/>
  <c r="DY29" i="16"/>
  <c r="DU35" i="16"/>
  <c r="DQ41" i="16"/>
  <c r="DY45" i="16"/>
  <c r="DU51" i="16"/>
  <c r="DQ57" i="16"/>
  <c r="DU65" i="16"/>
  <c r="DQ67" i="16"/>
  <c r="DU75" i="16"/>
  <c r="DY81" i="16"/>
  <c r="DQ93" i="16"/>
  <c r="DU103" i="16"/>
  <c r="DY109" i="16"/>
  <c r="EA7" i="16"/>
  <c r="DS19" i="16"/>
  <c r="EA29" i="16"/>
  <c r="DS39" i="16"/>
  <c r="EA49" i="16"/>
  <c r="DQ83" i="16"/>
  <c r="DT21" i="16"/>
  <c r="EB33" i="16"/>
  <c r="EB51" i="16"/>
  <c r="DR91" i="16"/>
  <c r="DR21" i="16"/>
  <c r="DV31" i="16"/>
  <c r="DZ41" i="16"/>
  <c r="DR53" i="16"/>
  <c r="DV61" i="16"/>
  <c r="DZ67" i="16"/>
  <c r="DR85" i="16"/>
  <c r="DW89" i="16"/>
  <c r="EA99" i="16"/>
  <c r="EB85" i="16"/>
  <c r="DT97" i="16"/>
  <c r="DX105" i="16"/>
  <c r="EB111" i="16"/>
  <c r="DT113" i="16"/>
  <c r="DX109" i="16"/>
  <c r="EB105" i="16"/>
  <c r="DT103" i="16"/>
  <c r="EB99" i="16"/>
  <c r="DX97" i="16"/>
  <c r="DT95" i="16"/>
  <c r="EB91" i="16"/>
  <c r="DX89" i="16"/>
  <c r="DT87" i="16"/>
  <c r="EB83" i="16"/>
  <c r="DX81" i="16"/>
  <c r="DX77" i="16"/>
  <c r="DT75" i="16"/>
  <c r="DW113" i="16"/>
  <c r="DS111" i="16"/>
  <c r="EA109" i="16"/>
  <c r="DS107" i="16"/>
  <c r="DW103" i="16"/>
  <c r="DS101" i="16"/>
  <c r="EA97" i="16"/>
  <c r="DW95" i="16"/>
  <c r="DS93" i="16"/>
  <c r="EA89" i="16"/>
  <c r="DW87" i="16"/>
  <c r="DS85" i="16"/>
  <c r="EA81" i="16"/>
  <c r="DS79" i="16"/>
  <c r="EA77" i="16"/>
  <c r="DW75" i="16"/>
  <c r="DZ111" i="16"/>
  <c r="DR109" i="16"/>
  <c r="DV105" i="16"/>
  <c r="DZ101" i="16"/>
  <c r="DR97" i="16"/>
  <c r="DV91" i="16"/>
  <c r="DZ85" i="16"/>
  <c r="DR81" i="16"/>
  <c r="DZ71" i="16"/>
  <c r="DR69" i="16"/>
  <c r="DR65" i="16"/>
  <c r="DZ61" i="16"/>
  <c r="DR59" i="16"/>
  <c r="DZ55" i="16"/>
  <c r="DV53" i="16"/>
  <c r="DR51" i="16"/>
  <c r="DZ47" i="16"/>
  <c r="DV45" i="16"/>
  <c r="DR43" i="16"/>
  <c r="DZ39" i="16"/>
  <c r="DV37" i="16"/>
  <c r="DR35" i="16"/>
  <c r="DZ31" i="16"/>
  <c r="DV29" i="16"/>
  <c r="DR27" i="16"/>
  <c r="DZ23" i="16"/>
  <c r="DV21" i="16"/>
  <c r="DR19" i="16"/>
  <c r="DZ15" i="16"/>
  <c r="DV13" i="16"/>
  <c r="DR11" i="16"/>
  <c r="DV9" i="16"/>
  <c r="DR7" i="16"/>
  <c r="DX113" i="16"/>
  <c r="DT111" i="16"/>
  <c r="EB109" i="16"/>
  <c r="DT107" i="16"/>
  <c r="DX103" i="16"/>
  <c r="DT101" i="16"/>
  <c r="EB97" i="16"/>
  <c r="DX95" i="16"/>
  <c r="DT93" i="16"/>
  <c r="EB89" i="16"/>
  <c r="DX87" i="16"/>
  <c r="DT85" i="16"/>
  <c r="EB81" i="16"/>
  <c r="DT79" i="16"/>
  <c r="EB77" i="16"/>
  <c r="DX75" i="16"/>
  <c r="EA113" i="16"/>
  <c r="DW111" i="16"/>
  <c r="DW107" i="16"/>
  <c r="DS105" i="16"/>
  <c r="EA103" i="16"/>
  <c r="DW101" i="16"/>
  <c r="DS99" i="16"/>
  <c r="EA95" i="16"/>
  <c r="DW93" i="16"/>
  <c r="DS91" i="16"/>
  <c r="EA87" i="16"/>
  <c r="DW85" i="16"/>
  <c r="DS83" i="16"/>
  <c r="DW79" i="16"/>
  <c r="EA75" i="16"/>
  <c r="DV113" i="16"/>
  <c r="DZ109" i="16"/>
  <c r="DR107" i="16"/>
  <c r="DV103" i="16"/>
  <c r="DZ97" i="16"/>
  <c r="DR93" i="16"/>
  <c r="DV87" i="16"/>
  <c r="DZ81" i="16"/>
  <c r="DR79" i="16"/>
  <c r="DV75" i="16"/>
  <c r="DR73" i="16"/>
  <c r="DV69" i="16"/>
  <c r="DR67" i="16"/>
  <c r="DV65" i="16"/>
  <c r="DR63" i="16"/>
  <c r="DV59" i="16"/>
  <c r="DR57" i="16"/>
  <c r="DZ53" i="16"/>
  <c r="DV51" i="16"/>
  <c r="DR49" i="16"/>
  <c r="DZ45" i="16"/>
  <c r="DV43" i="16"/>
  <c r="DR41" i="16"/>
  <c r="DZ37" i="16"/>
  <c r="DV35" i="16"/>
  <c r="DR33" i="16"/>
  <c r="DZ29" i="16"/>
  <c r="DV27" i="16"/>
  <c r="DR25" i="16"/>
  <c r="DZ21" i="16"/>
  <c r="DV19" i="16"/>
  <c r="DR17" i="16"/>
  <c r="DZ13" i="16"/>
  <c r="DV11" i="16"/>
  <c r="DZ9" i="16"/>
  <c r="DV7" i="16"/>
  <c r="DZ113" i="16"/>
  <c r="DR105" i="16"/>
  <c r="DR95" i="16"/>
  <c r="DZ83" i="16"/>
  <c r="DT71" i="16"/>
  <c r="DT67" i="16"/>
  <c r="DX65" i="16"/>
  <c r="DT55" i="16"/>
  <c r="EB47" i="16"/>
  <c r="EB41" i="16"/>
  <c r="DX35" i="16"/>
  <c r="EB29" i="16"/>
  <c r="DT25" i="16"/>
  <c r="EB19" i="16"/>
  <c r="EB13" i="16"/>
  <c r="EB107" i="16"/>
  <c r="DX99" i="16"/>
  <c r="EB93" i="16"/>
  <c r="DT89" i="16"/>
  <c r="DX83" i="16"/>
  <c r="EB79" i="16"/>
  <c r="DT77" i="16"/>
  <c r="DS113" i="16"/>
  <c r="DW109" i="16"/>
  <c r="EA105" i="16"/>
  <c r="DS103" i="16"/>
  <c r="DW97" i="16"/>
  <c r="EA91" i="16"/>
  <c r="DS87" i="16"/>
  <c r="DW81" i="16"/>
  <c r="DS75" i="16"/>
  <c r="DR101" i="16"/>
  <c r="DZ89" i="16"/>
  <c r="DZ73" i="16"/>
  <c r="DZ63" i="16"/>
  <c r="DV55" i="16"/>
  <c r="DZ49" i="16"/>
  <c r="DR45" i="16"/>
  <c r="DV39" i="16"/>
  <c r="DZ33" i="16"/>
  <c r="DR29" i="16"/>
  <c r="DV23" i="16"/>
  <c r="DZ17" i="16"/>
  <c r="DR13" i="16"/>
  <c r="DR9" i="16"/>
  <c r="DV109" i="16"/>
  <c r="DV97" i="16"/>
  <c r="DV81" i="16"/>
  <c r="EB71" i="16"/>
  <c r="DT63" i="16"/>
  <c r="EB55" i="16"/>
  <c r="EB45" i="16"/>
  <c r="DT39" i="16"/>
  <c r="DX31" i="16"/>
  <c r="DX23" i="16"/>
  <c r="DX17" i="16"/>
  <c r="DT11" i="16"/>
  <c r="DT9" i="16"/>
  <c r="DQ99" i="16"/>
  <c r="DQ87" i="16"/>
  <c r="EA71" i="16"/>
  <c r="EA67" i="16"/>
  <c r="EA61" i="16"/>
  <c r="DS59" i="16"/>
  <c r="DS53" i="16"/>
  <c r="DW47" i="16"/>
  <c r="DW41" i="16"/>
  <c r="DS37" i="16"/>
  <c r="EA31" i="16"/>
  <c r="DW27" i="16"/>
  <c r="DW21" i="16"/>
  <c r="EA15" i="16"/>
  <c r="DQ111" i="16"/>
  <c r="DQ101" i="16"/>
  <c r="DU95" i="16"/>
  <c r="DY89" i="16"/>
  <c r="DQ85" i="16"/>
  <c r="DY77" i="16"/>
  <c r="DY73" i="16"/>
  <c r="DU71" i="16"/>
  <c r="DY67" i="16"/>
  <c r="DY63" i="16"/>
  <c r="DU61" i="16"/>
  <c r="DY57" i="16"/>
  <c r="DU55" i="16"/>
  <c r="DQ53" i="16"/>
  <c r="DY49" i="16"/>
  <c r="DU47" i="16"/>
  <c r="DQ45" i="16"/>
  <c r="DY41" i="16"/>
  <c r="DU39" i="16"/>
  <c r="DQ37" i="16"/>
  <c r="DY33" i="16"/>
  <c r="DU31" i="16"/>
  <c r="DQ29" i="16"/>
  <c r="DY25" i="16"/>
  <c r="DU23" i="16"/>
  <c r="DQ21" i="16"/>
  <c r="DY17" i="16"/>
  <c r="DU15" i="16"/>
  <c r="DQ13" i="16"/>
  <c r="DQ9" i="16"/>
  <c r="DV111" i="16"/>
  <c r="DZ105" i="16"/>
  <c r="DR99" i="16"/>
  <c r="DZ87" i="16"/>
  <c r="DT73" i="16"/>
  <c r="EB69" i="16"/>
  <c r="EB63" i="16"/>
  <c r="DT57" i="16"/>
  <c r="DX51" i="16"/>
  <c r="DX47" i="16"/>
  <c r="DT43" i="16"/>
  <c r="EB37" i="16"/>
  <c r="DX33" i="16"/>
  <c r="EB27" i="16"/>
  <c r="DT23" i="16"/>
  <c r="DT17" i="16"/>
  <c r="DX11" i="16"/>
  <c r="DT7" i="16"/>
  <c r="DU109" i="16"/>
  <c r="DY103" i="16"/>
  <c r="DU93" i="16"/>
  <c r="DY83" i="16"/>
  <c r="DW71" i="16"/>
  <c r="DS69" i="16"/>
  <c r="DW61" i="16"/>
  <c r="EA57" i="16"/>
  <c r="DW53" i="16"/>
  <c r="EA47" i="16"/>
  <c r="DS43" i="16"/>
  <c r="DW37" i="16"/>
  <c r="DW31" i="16"/>
  <c r="EA25" i="16"/>
  <c r="DS21" i="16"/>
  <c r="DW15" i="16"/>
  <c r="DS11" i="16"/>
  <c r="DS7" i="16"/>
  <c r="DX111" i="16"/>
  <c r="DT105" i="16"/>
  <c r="DX101" i="16"/>
  <c r="EB95" i="16"/>
  <c r="DT91" i="16"/>
  <c r="DX85" i="16"/>
  <c r="EA107" i="16"/>
  <c r="DW99" i="16"/>
  <c r="EA93" i="16"/>
  <c r="DS89" i="16"/>
  <c r="DW83" i="16"/>
  <c r="EA79" i="16"/>
  <c r="DS77" i="16"/>
  <c r="DZ93" i="16"/>
  <c r="DV83" i="16"/>
  <c r="DR77" i="16"/>
  <c r="DR71" i="16"/>
  <c r="DV67" i="16"/>
  <c r="DZ65" i="16"/>
  <c r="DR61" i="16"/>
  <c r="DV57" i="16"/>
  <c r="DZ51" i="16"/>
  <c r="DR47" i="16"/>
  <c r="DV41" i="16"/>
  <c r="DZ35" i="16"/>
  <c r="DR31" i="16"/>
  <c r="DV25" i="16"/>
  <c r="DZ19" i="16"/>
  <c r="DR15" i="16"/>
  <c r="DZ99" i="16"/>
  <c r="DR87" i="16"/>
  <c r="DR75" i="16"/>
  <c r="EB73" i="16"/>
  <c r="EB67" i="16"/>
  <c r="DX63" i="16"/>
  <c r="EB57" i="16"/>
  <c r="DX49" i="16"/>
  <c r="EB39" i="16"/>
  <c r="DT33" i="16"/>
  <c r="EB25" i="16"/>
  <c r="DT19" i="16"/>
  <c r="EB11" i="16"/>
  <c r="EB9" i="16"/>
  <c r="DQ103" i="16"/>
  <c r="DQ91" i="16"/>
  <c r="DW73" i="16"/>
  <c r="DW69" i="16"/>
  <c r="DW63" i="16"/>
  <c r="DW59" i="16"/>
  <c r="EA53" i="16"/>
  <c r="DS49" i="16"/>
  <c r="DW43" i="16"/>
  <c r="EA37" i="16"/>
  <c r="DS33" i="16"/>
  <c r="DS29" i="16"/>
  <c r="DW23" i="16"/>
  <c r="DW17" i="16"/>
  <c r="DW11" i="16"/>
  <c r="DW7" i="16"/>
  <c r="DY111" i="16"/>
  <c r="DQ109" i="16"/>
  <c r="DU105" i="16"/>
  <c r="DY101" i="16"/>
  <c r="DQ97" i="16"/>
  <c r="DU91" i="16"/>
  <c r="DY85" i="16"/>
  <c r="DQ81" i="16"/>
  <c r="DY71" i="16"/>
  <c r="DQ69" i="16"/>
  <c r="DQ65" i="16"/>
  <c r="DY61" i="16"/>
  <c r="DQ59" i="16"/>
  <c r="DY55" i="16"/>
  <c r="DU53" i="16"/>
  <c r="DQ51" i="16"/>
  <c r="DY47" i="16"/>
  <c r="DU45" i="16"/>
  <c r="DQ43" i="16"/>
  <c r="DY39" i="16"/>
  <c r="DU37" i="16"/>
  <c r="DQ35" i="16"/>
  <c r="DY31" i="16"/>
  <c r="DU29" i="16"/>
  <c r="DQ27" i="16"/>
  <c r="DY23" i="16"/>
  <c r="DU21" i="16"/>
  <c r="DQ19" i="16"/>
  <c r="DY15" i="16"/>
  <c r="DU13" i="16"/>
  <c r="DQ11" i="16"/>
  <c r="DU9" i="16"/>
  <c r="DQ7" i="16"/>
  <c r="DR113" i="16"/>
  <c r="DV107" i="16"/>
  <c r="DV101" i="16"/>
  <c r="DV89" i="16"/>
  <c r="DX73" i="16"/>
  <c r="DT65" i="16"/>
  <c r="DX57" i="16"/>
  <c r="DT53" i="16"/>
  <c r="DT49" i="16"/>
  <c r="EB43" i="16"/>
  <c r="DX39" i="16"/>
  <c r="DT35" i="16"/>
  <c r="DX29" i="16"/>
  <c r="EB23" i="16"/>
  <c r="EB17" i="16"/>
  <c r="DX13" i="16"/>
  <c r="EB7" i="16"/>
  <c r="DQ105" i="16"/>
  <c r="DY95" i="16"/>
  <c r="DY87" i="16"/>
  <c r="DU79" i="16"/>
  <c r="DS73" i="16"/>
  <c r="EA69" i="16"/>
  <c r="DS63" i="16"/>
  <c r="EA59" i="16"/>
  <c r="DS55" i="16"/>
  <c r="DW49" i="16"/>
  <c r="EA43" i="16"/>
  <c r="DW39" i="16"/>
  <c r="DW33" i="16"/>
  <c r="DS27" i="16"/>
  <c r="EA21" i="16"/>
  <c r="DS17" i="16"/>
  <c r="EA11" i="16"/>
  <c r="DS9" i="16"/>
  <c r="EA13" i="16"/>
  <c r="EA23" i="16"/>
  <c r="EA35" i="16"/>
  <c r="DS47" i="16"/>
  <c r="DS57" i="16"/>
  <c r="DW65" i="16"/>
  <c r="DY75" i="16"/>
  <c r="DY91" i="16"/>
  <c r="EB15" i="16"/>
  <c r="DT27" i="16"/>
  <c r="DT37" i="16"/>
  <c r="DT47" i="16"/>
  <c r="DX55" i="16"/>
  <c r="EB61" i="16"/>
  <c r="DT69" i="16"/>
  <c r="DV85" i="16"/>
  <c r="DQ15" i="16"/>
  <c r="DY19" i="16"/>
  <c r="DU25" i="16"/>
  <c r="DQ31" i="16"/>
  <c r="DY35" i="16"/>
  <c r="DU41" i="16"/>
  <c r="DQ47" i="16"/>
  <c r="DY51" i="16"/>
  <c r="DU57" i="16"/>
  <c r="DQ61" i="16"/>
  <c r="DY65" i="16"/>
  <c r="DU67" i="16"/>
  <c r="DQ71" i="16"/>
  <c r="DQ77" i="16"/>
  <c r="DU83" i="16"/>
  <c r="DY93" i="16"/>
  <c r="DW9" i="16"/>
  <c r="EA19" i="16"/>
  <c r="DS31" i="16"/>
  <c r="EA39" i="16"/>
  <c r="DW51" i="16"/>
  <c r="DS61" i="16"/>
  <c r="DS67" i="16"/>
  <c r="DU85" i="16"/>
  <c r="DY105" i="16"/>
  <c r="DX7" i="16"/>
  <c r="EB21" i="16"/>
  <c r="DX37" i="16"/>
  <c r="DX53" i="16"/>
  <c r="DV93" i="16"/>
  <c r="DZ11" i="16"/>
  <c r="DR23" i="16"/>
  <c r="DV33" i="16"/>
  <c r="DZ43" i="16"/>
  <c r="DR55" i="16"/>
  <c r="DV63" i="16"/>
  <c r="DZ69" i="16"/>
  <c r="DR89" i="16"/>
  <c r="DZ107" i="16"/>
  <c r="DS81" i="16"/>
  <c r="DW91" i="16"/>
  <c r="EA101" i="16"/>
  <c r="DS109" i="16"/>
  <c r="DX79" i="16"/>
  <c r="EB87" i="16"/>
  <c r="DT99" i="16"/>
  <c r="DX107" i="16"/>
  <c r="EB113" i="16"/>
  <c r="DF7" i="16"/>
  <c r="DI7" i="16"/>
  <c r="DD7" i="16"/>
  <c r="DH7" i="16"/>
  <c r="DC7" i="16"/>
  <c r="DM7" i="16"/>
  <c r="DJ7" i="16"/>
  <c r="DL7" i="16"/>
  <c r="DK7" i="16"/>
  <c r="DN7" i="16"/>
  <c r="DH71" i="16"/>
  <c r="O5" i="28"/>
  <c r="P4" i="28"/>
  <c r="CF607" i="16"/>
  <c r="CF608" i="16"/>
  <c r="CB607" i="16"/>
  <c r="CB608" i="16"/>
  <c r="CL608" i="16"/>
  <c r="CL607" i="16"/>
  <c r="CG607" i="16"/>
  <c r="CG608" i="16"/>
  <c r="CE608" i="16"/>
  <c r="CE607" i="16"/>
  <c r="CI607" i="16"/>
  <c r="CI608" i="16"/>
  <c r="CC607" i="16"/>
  <c r="CC608" i="16"/>
  <c r="CD608" i="16"/>
  <c r="CD607" i="16"/>
  <c r="CJ608" i="16"/>
  <c r="F22" i="14" s="1"/>
  <c r="CJ607" i="16"/>
  <c r="E22" i="14" s="1"/>
  <c r="CH608" i="16"/>
  <c r="F16" i="14" s="1"/>
  <c r="CH607" i="16"/>
  <c r="E16" i="14" s="1"/>
  <c r="CK607" i="16"/>
  <c r="CK608" i="16"/>
  <c r="CA608" i="16"/>
  <c r="CA607" i="16"/>
  <c r="CY29" i="16"/>
  <c r="DC57" i="16"/>
  <c r="CS79" i="16"/>
  <c r="CS23" i="16"/>
  <c r="CU39" i="16"/>
  <c r="CT103" i="16"/>
  <c r="CQ37" i="16"/>
  <c r="DK73" i="16"/>
  <c r="DG89" i="16"/>
  <c r="DI55" i="16"/>
  <c r="DD9" i="16"/>
  <c r="DC95" i="16"/>
  <c r="DF65" i="16"/>
  <c r="DK51" i="16"/>
  <c r="DG63" i="16"/>
  <c r="DK109" i="16"/>
  <c r="DI21" i="16"/>
  <c r="DG39" i="16"/>
  <c r="DI25" i="16"/>
  <c r="DM61" i="16"/>
  <c r="CW33" i="16"/>
  <c r="CP97" i="16"/>
  <c r="CX27" i="16"/>
  <c r="CR59" i="16"/>
  <c r="DF113" i="16"/>
  <c r="DK45" i="16"/>
  <c r="CQ45" i="16"/>
  <c r="CZ91" i="16"/>
  <c r="CU61" i="16"/>
  <c r="CO107" i="16"/>
  <c r="CS97" i="16"/>
  <c r="CT75" i="16"/>
  <c r="CX21" i="16"/>
  <c r="DD15" i="16"/>
  <c r="DE55" i="16"/>
  <c r="DD43" i="16"/>
  <c r="DM101" i="16"/>
  <c r="CS43" i="16"/>
  <c r="DI45" i="16"/>
  <c r="DF23" i="16"/>
  <c r="DI63" i="16"/>
  <c r="DD29" i="16"/>
  <c r="DH41" i="16"/>
  <c r="DI51" i="16"/>
  <c r="DM65" i="16"/>
  <c r="DH77" i="16"/>
  <c r="DN25" i="16"/>
  <c r="DN37" i="16"/>
  <c r="DC9" i="16"/>
  <c r="DD59" i="16"/>
  <c r="DN39" i="16"/>
  <c r="DL59" i="16"/>
  <c r="DJ73" i="16"/>
  <c r="DH17" i="16"/>
  <c r="DI95" i="16"/>
  <c r="DI43" i="16"/>
  <c r="DL43" i="16"/>
  <c r="DI113" i="16"/>
  <c r="DL41" i="16"/>
  <c r="DI93" i="16"/>
  <c r="DC73" i="16"/>
  <c r="DD97" i="16"/>
  <c r="DM105" i="16"/>
  <c r="CO15" i="16"/>
  <c r="CY27" i="16"/>
  <c r="CR39" i="16"/>
  <c r="CT25" i="16"/>
  <c r="CU111" i="16"/>
  <c r="CS81" i="16"/>
  <c r="CW81" i="16"/>
  <c r="CW109" i="16"/>
  <c r="CR69" i="16"/>
  <c r="CS53" i="16"/>
  <c r="CU73" i="16"/>
  <c r="CU17" i="16"/>
  <c r="CT95" i="16"/>
  <c r="CZ101" i="16"/>
  <c r="CO93" i="16"/>
  <c r="CX109" i="16"/>
  <c r="CY89" i="16"/>
  <c r="CU45" i="16"/>
  <c r="CS73" i="16"/>
  <c r="CY95" i="16"/>
  <c r="CO97" i="16"/>
  <c r="CP47" i="16"/>
  <c r="CZ67" i="16"/>
  <c r="CO35" i="16"/>
  <c r="DD101" i="16"/>
  <c r="DM73" i="16"/>
  <c r="DF19" i="16"/>
  <c r="DH73" i="16"/>
  <c r="DK93" i="16"/>
  <c r="DK25" i="16"/>
  <c r="DD87" i="16"/>
  <c r="DJ63" i="16"/>
  <c r="DN97" i="16"/>
  <c r="DG57" i="16"/>
  <c r="DD85" i="16"/>
  <c r="DI85" i="16"/>
  <c r="DE113" i="16"/>
  <c r="DL85" i="16"/>
  <c r="DD33" i="16"/>
  <c r="DC105" i="16"/>
  <c r="DK9" i="16"/>
  <c r="DC49" i="16"/>
  <c r="DD49" i="16"/>
  <c r="DL91" i="16"/>
  <c r="DN17" i="16"/>
  <c r="DK17" i="16"/>
  <c r="DG13" i="16"/>
  <c r="DN15" i="16"/>
  <c r="DJ39" i="16"/>
  <c r="DI73" i="16"/>
  <c r="DG93" i="16"/>
  <c r="DL53" i="16"/>
  <c r="DC109" i="16"/>
  <c r="DI65" i="16"/>
  <c r="DC65" i="16"/>
  <c r="DD65" i="16"/>
  <c r="DL77" i="16"/>
  <c r="DG75" i="16"/>
  <c r="DD51" i="16"/>
  <c r="DF109" i="16"/>
  <c r="DK77" i="16"/>
  <c r="DF85" i="16"/>
  <c r="DK11" i="16"/>
  <c r="DK31" i="16"/>
  <c r="DM83" i="16"/>
  <c r="DG77" i="16"/>
  <c r="DH85" i="16"/>
  <c r="DM63" i="16"/>
  <c r="DD93" i="16"/>
  <c r="DN85" i="16"/>
  <c r="DG27" i="16"/>
  <c r="DE21" i="16"/>
  <c r="DC61" i="16"/>
  <c r="DC45" i="16"/>
  <c r="DK23" i="16"/>
  <c r="CT67" i="16"/>
  <c r="CP39" i="16"/>
  <c r="CQ19" i="16"/>
  <c r="CX39" i="16"/>
  <c r="CT65" i="16"/>
  <c r="CW9" i="16"/>
  <c r="CZ105" i="16"/>
  <c r="CX65" i="16"/>
  <c r="CQ53" i="16"/>
  <c r="CS63" i="16"/>
  <c r="CU65" i="16"/>
  <c r="CQ93" i="16"/>
  <c r="CP11" i="16"/>
  <c r="CZ21" i="16"/>
  <c r="CR33" i="16"/>
  <c r="CY57" i="16"/>
  <c r="CT73" i="16"/>
  <c r="CP21" i="16"/>
  <c r="CZ113" i="16"/>
  <c r="CQ111" i="16"/>
  <c r="CW11" i="16"/>
  <c r="CX25" i="16"/>
  <c r="CP23" i="16"/>
  <c r="CY109" i="16"/>
  <c r="CP25" i="16"/>
  <c r="CT53" i="16"/>
  <c r="CW53" i="16"/>
  <c r="CR79" i="16"/>
  <c r="CU71" i="16"/>
  <c r="CS17" i="16"/>
  <c r="CX23" i="16"/>
  <c r="CP81" i="16"/>
  <c r="CX89" i="16"/>
  <c r="CZ27" i="16"/>
  <c r="CS39" i="16"/>
  <c r="CV105" i="16"/>
  <c r="CP105" i="16"/>
  <c r="CW35" i="16"/>
  <c r="CW47" i="16"/>
  <c r="CO33" i="16"/>
  <c r="CR47" i="16"/>
  <c r="CS77" i="16"/>
  <c r="CS15" i="16"/>
  <c r="CY47" i="16"/>
  <c r="CT21" i="16"/>
  <c r="CY83" i="16"/>
  <c r="CU67" i="16"/>
  <c r="CS45" i="16"/>
  <c r="CQ57" i="16"/>
  <c r="CU15" i="16"/>
  <c r="CW85" i="16"/>
  <c r="CV77" i="16"/>
  <c r="CV59" i="16"/>
  <c r="CP109" i="16"/>
  <c r="CR27" i="16"/>
  <c r="CX41" i="16"/>
  <c r="CY99" i="16"/>
  <c r="CU113" i="16"/>
  <c r="CO105" i="16"/>
  <c r="CS87" i="16"/>
  <c r="DJ109" i="16"/>
  <c r="DJ49" i="16"/>
  <c r="DI79" i="16"/>
  <c r="DD71" i="16"/>
  <c r="DC97" i="16"/>
  <c r="DM53" i="16"/>
  <c r="DF97" i="16"/>
  <c r="DE63" i="16"/>
  <c r="DL89" i="16"/>
  <c r="DE89" i="16"/>
  <c r="DJ51" i="16"/>
  <c r="DC35" i="16"/>
  <c r="DJ67" i="16"/>
  <c r="DL61" i="16"/>
  <c r="DH75" i="16"/>
  <c r="DI61" i="16"/>
  <c r="DL93" i="16"/>
  <c r="DH107" i="16"/>
  <c r="DI35" i="16"/>
  <c r="DI81" i="16"/>
  <c r="DL69" i="16"/>
  <c r="DG65" i="16"/>
  <c r="DC63" i="16"/>
  <c r="DL25" i="16"/>
  <c r="DE19" i="16"/>
  <c r="DJ65" i="16"/>
  <c r="DD79" i="16"/>
  <c r="DN51" i="16"/>
  <c r="DF79" i="16"/>
  <c r="DH11" i="16"/>
  <c r="DL21" i="16"/>
  <c r="DI99" i="16"/>
  <c r="DF81" i="16"/>
  <c r="DI13" i="16"/>
  <c r="DK43" i="16"/>
  <c r="DL97" i="16"/>
  <c r="DN61" i="16"/>
  <c r="DJ107" i="16"/>
  <c r="DE107" i="16"/>
  <c r="DJ19" i="16"/>
  <c r="DJ111" i="16"/>
  <c r="DK61" i="16"/>
  <c r="DM13" i="16"/>
  <c r="DC55" i="16"/>
  <c r="DJ113" i="16"/>
  <c r="DN43" i="16"/>
  <c r="DI67" i="16"/>
  <c r="DC83" i="16"/>
  <c r="DM87" i="16"/>
  <c r="DL95" i="16"/>
  <c r="DH23" i="16"/>
  <c r="DD107" i="16"/>
  <c r="DK47" i="16"/>
  <c r="DN67" i="16"/>
  <c r="DE71" i="16"/>
  <c r="DN73" i="16"/>
  <c r="DE51" i="16"/>
  <c r="CQ103" i="16"/>
  <c r="CO29" i="16"/>
  <c r="CZ13" i="16"/>
  <c r="CW93" i="16"/>
  <c r="CR109" i="16"/>
  <c r="CP91" i="16"/>
  <c r="CR67" i="16"/>
  <c r="CW103" i="16"/>
  <c r="CY49" i="16"/>
  <c r="CQ35" i="16"/>
  <c r="CU23" i="16"/>
  <c r="CV63" i="16"/>
  <c r="CW111" i="16"/>
  <c r="CS71" i="16"/>
  <c r="CW67" i="16"/>
  <c r="CO73" i="16"/>
  <c r="CT85" i="16"/>
  <c r="CQ27" i="16"/>
  <c r="CX57" i="16"/>
  <c r="CS109" i="16"/>
  <c r="CO65" i="16"/>
  <c r="CW31" i="16"/>
  <c r="CO77" i="16"/>
  <c r="CR41" i="16"/>
  <c r="CW23" i="16"/>
  <c r="CS107" i="16"/>
  <c r="CY45" i="16"/>
  <c r="CX53" i="16"/>
  <c r="CZ31" i="16"/>
  <c r="CV81" i="16"/>
  <c r="CT81" i="16"/>
  <c r="CO99" i="16"/>
  <c r="CW39" i="16"/>
  <c r="CR97" i="16"/>
  <c r="CX47" i="16"/>
  <c r="CY101" i="16"/>
  <c r="CU75" i="16"/>
  <c r="CU59" i="16"/>
  <c r="CT105" i="16"/>
  <c r="CR53" i="16"/>
  <c r="CU35" i="16"/>
  <c r="CW105" i="16"/>
  <c r="CQ43" i="16"/>
  <c r="CQ55" i="16"/>
  <c r="CV17" i="16"/>
  <c r="CT13" i="16"/>
  <c r="CY71" i="16"/>
  <c r="CS59" i="16"/>
  <c r="CO95" i="16"/>
  <c r="CX75" i="16"/>
  <c r="CR107" i="16"/>
  <c r="CR77" i="16"/>
  <c r="CX77" i="16"/>
  <c r="CS101" i="16"/>
  <c r="CV41" i="16"/>
  <c r="CR93" i="16"/>
  <c r="CZ57" i="16"/>
  <c r="CS55" i="16"/>
  <c r="CZ29" i="16"/>
  <c r="CQ31" i="16"/>
  <c r="CY9" i="16"/>
  <c r="CY33" i="16"/>
  <c r="DD39" i="16"/>
  <c r="DM85" i="16"/>
  <c r="DG85" i="16"/>
  <c r="DJ89" i="16"/>
  <c r="DH37" i="16"/>
  <c r="DE105" i="16"/>
  <c r="DG79" i="16"/>
  <c r="DC17" i="16"/>
  <c r="DM55" i="16"/>
  <c r="DD103" i="16"/>
  <c r="DG111" i="16"/>
  <c r="DF101" i="16"/>
  <c r="DH31" i="16"/>
  <c r="DE59" i="16"/>
  <c r="DG35" i="16"/>
  <c r="DN95" i="16"/>
  <c r="DN79" i="16"/>
  <c r="DC79" i="16"/>
  <c r="DL29" i="16"/>
  <c r="DM111" i="16"/>
  <c r="DK35" i="16"/>
  <c r="DI27" i="16"/>
  <c r="DN57" i="16"/>
  <c r="DF89" i="16"/>
  <c r="DC21" i="16"/>
  <c r="DK83" i="16"/>
  <c r="DG67" i="16"/>
  <c r="DF47" i="16"/>
  <c r="DJ57" i="16"/>
  <c r="DK71" i="16"/>
  <c r="DL73" i="16"/>
  <c r="DL111" i="16"/>
  <c r="DE49" i="16"/>
  <c r="DC29" i="16"/>
  <c r="DN101" i="16"/>
  <c r="DM19" i="16"/>
  <c r="DE57" i="16"/>
  <c r="DI29" i="16"/>
  <c r="DM17" i="16"/>
  <c r="DF27" i="16"/>
  <c r="DG45" i="16"/>
  <c r="DD95" i="16"/>
  <c r="DH93" i="16"/>
  <c r="DH101" i="16"/>
  <c r="DF51" i="16"/>
  <c r="DN31" i="16"/>
  <c r="DL107" i="16"/>
  <c r="DM79" i="16"/>
  <c r="DF95" i="16"/>
  <c r="DK41" i="16"/>
  <c r="DF87" i="16"/>
  <c r="DE25" i="16"/>
  <c r="DF41" i="16"/>
  <c r="DC81" i="16"/>
  <c r="DC47" i="16"/>
  <c r="DJ69" i="16"/>
  <c r="DC103" i="16"/>
  <c r="DF63" i="16"/>
  <c r="DD75" i="16"/>
  <c r="DI15" i="16"/>
  <c r="DL33" i="16"/>
  <c r="DI49" i="16"/>
  <c r="DH113" i="16"/>
  <c r="DD19" i="16"/>
  <c r="DF103" i="16"/>
  <c r="DI87" i="16"/>
  <c r="DI97" i="16"/>
  <c r="CQ105" i="16"/>
  <c r="CU9" i="16"/>
  <c r="CV61" i="16"/>
  <c r="CX45" i="16"/>
  <c r="CT43" i="16"/>
  <c r="CX83" i="16"/>
  <c r="CO75" i="16"/>
  <c r="CV89" i="16"/>
  <c r="CQ51" i="16"/>
  <c r="CZ35" i="16"/>
  <c r="CV39" i="16"/>
  <c r="CU103" i="16"/>
  <c r="CQ109" i="16"/>
  <c r="CQ91" i="16"/>
  <c r="CS93" i="16"/>
  <c r="CU21" i="16"/>
  <c r="CY97" i="16"/>
  <c r="CY13" i="16"/>
  <c r="CQ41" i="16"/>
  <c r="CP19" i="16"/>
  <c r="CW89" i="16"/>
  <c r="CQ95" i="16"/>
  <c r="CR55" i="16"/>
  <c r="CR23" i="16"/>
  <c r="CZ51" i="16"/>
  <c r="CZ81" i="16"/>
  <c r="CX111" i="16"/>
  <c r="CR85" i="16"/>
  <c r="CQ73" i="16"/>
  <c r="CQ113" i="16"/>
  <c r="CR9" i="16"/>
  <c r="CX81" i="16"/>
  <c r="CP15" i="16"/>
  <c r="CP55" i="16"/>
  <c r="CR57" i="16"/>
  <c r="CT79" i="16"/>
  <c r="CX113" i="16"/>
  <c r="CT69" i="16"/>
  <c r="CV55" i="16"/>
  <c r="CU89" i="16"/>
  <c r="CP101" i="16"/>
  <c r="CY61" i="16"/>
  <c r="CZ111" i="16"/>
  <c r="CU69" i="16"/>
  <c r="CY19" i="16"/>
  <c r="CW71" i="16"/>
  <c r="CY51" i="16"/>
  <c r="CO27" i="16"/>
  <c r="CV25" i="16"/>
  <c r="CO17" i="16"/>
  <c r="CT99" i="16"/>
  <c r="CP17" i="16"/>
  <c r="CT47" i="16"/>
  <c r="CW51" i="16"/>
  <c r="CQ85" i="16"/>
  <c r="CU77" i="16"/>
  <c r="CR71" i="16"/>
  <c r="CZ33" i="16"/>
  <c r="CV83" i="16"/>
  <c r="CT89" i="16"/>
  <c r="CY53" i="16"/>
  <c r="CP69" i="16"/>
  <c r="CX63" i="16"/>
  <c r="CY107" i="16"/>
  <c r="CP9" i="16"/>
  <c r="CU43" i="16"/>
  <c r="CQ87" i="16"/>
  <c r="DM11" i="16"/>
  <c r="DM71" i="16"/>
  <c r="DF35" i="16"/>
  <c r="DL47" i="16"/>
  <c r="DH89" i="16"/>
  <c r="DH45" i="16"/>
  <c r="DD61" i="16"/>
  <c r="DJ15" i="16"/>
  <c r="DF33" i="16"/>
  <c r="DJ91" i="16"/>
  <c r="DJ99" i="16"/>
  <c r="DE39" i="16"/>
  <c r="DE33" i="16"/>
  <c r="DM41" i="16"/>
  <c r="DD37" i="16"/>
  <c r="DN89" i="16"/>
  <c r="DJ71" i="16"/>
  <c r="DE47" i="16"/>
  <c r="DH39" i="16"/>
  <c r="DN41" i="16"/>
  <c r="DD73" i="16"/>
  <c r="DE93" i="16"/>
  <c r="DN109" i="16"/>
  <c r="DJ35" i="16"/>
  <c r="DF9" i="16"/>
  <c r="DN103" i="16"/>
  <c r="DN83" i="16"/>
  <c r="DD67" i="16"/>
  <c r="DD45" i="16"/>
  <c r="DH33" i="16"/>
  <c r="DN33" i="16"/>
  <c r="DK91" i="16"/>
  <c r="DJ47" i="16"/>
  <c r="DC77" i="16"/>
  <c r="DH87" i="16"/>
  <c r="DJ95" i="16"/>
  <c r="DF45" i="16"/>
  <c r="DI111" i="16"/>
  <c r="DM107" i="16"/>
  <c r="DC113" i="16"/>
  <c r="DJ11" i="16"/>
  <c r="DM93" i="16"/>
  <c r="DK69" i="16"/>
  <c r="DE41" i="16"/>
  <c r="DC43" i="16"/>
  <c r="DN13" i="16"/>
  <c r="DD53" i="16"/>
  <c r="DG25" i="16"/>
  <c r="DH109" i="16"/>
  <c r="DL51" i="16"/>
  <c r="DI53" i="16"/>
  <c r="DI57" i="16"/>
  <c r="DI103" i="16"/>
  <c r="DF105" i="16"/>
  <c r="DI71" i="16"/>
  <c r="DM39" i="16"/>
  <c r="DF17" i="16"/>
  <c r="DD11" i="16"/>
  <c r="DG37" i="16"/>
  <c r="DN87" i="16"/>
  <c r="DK79" i="16"/>
  <c r="DL31" i="16"/>
  <c r="DG95" i="16"/>
  <c r="DF37" i="16"/>
  <c r="DC107" i="16"/>
  <c r="DG53" i="16"/>
  <c r="DG41" i="16"/>
  <c r="DL35" i="16"/>
  <c r="DH103" i="16"/>
  <c r="DM103" i="16"/>
  <c r="DN107" i="16"/>
  <c r="DD23" i="16"/>
  <c r="DN29" i="16"/>
  <c r="DI23" i="16"/>
  <c r="DN93" i="16"/>
  <c r="DE103" i="16"/>
  <c r="DE73" i="16"/>
  <c r="DK87" i="16"/>
  <c r="DG81" i="16"/>
  <c r="DC101" i="16"/>
  <c r="DF99" i="16"/>
  <c r="DE111" i="16"/>
  <c r="DM33" i="16"/>
  <c r="DL27" i="16"/>
  <c r="DH21" i="16"/>
  <c r="DK63" i="16"/>
  <c r="DM59" i="16"/>
  <c r="DI9" i="16"/>
  <c r="DK89" i="16"/>
  <c r="DL109" i="16"/>
  <c r="DJ105" i="16"/>
  <c r="DN53" i="16"/>
  <c r="DC25" i="16"/>
  <c r="DL9" i="16"/>
  <c r="DM109" i="16"/>
  <c r="DG19" i="16"/>
  <c r="DD41" i="16"/>
  <c r="DH25" i="16"/>
  <c r="DN9" i="16"/>
  <c r="DL87" i="16"/>
  <c r="DI33" i="16"/>
  <c r="DK57" i="16"/>
  <c r="DN77" i="16"/>
  <c r="DI39" i="16"/>
  <c r="DD25" i="16"/>
  <c r="DH99" i="16"/>
  <c r="DN23" i="16"/>
  <c r="DK111" i="16"/>
  <c r="DN105" i="16"/>
  <c r="DG31" i="16"/>
  <c r="DN63" i="16"/>
  <c r="DL75" i="16"/>
  <c r="CR45" i="16"/>
  <c r="CT27" i="16"/>
  <c r="CS67" i="16"/>
  <c r="CZ77" i="16"/>
  <c r="CO69" i="16"/>
  <c r="CV109" i="16"/>
  <c r="CO85" i="16"/>
  <c r="CU11" i="16"/>
  <c r="CW55" i="16"/>
  <c r="CX101" i="16"/>
  <c r="CZ61" i="16"/>
  <c r="CX73" i="16"/>
  <c r="CR113" i="16"/>
  <c r="CT33" i="16"/>
  <c r="CR37" i="16"/>
  <c r="CX37" i="16"/>
  <c r="CT17" i="16"/>
  <c r="CV79" i="16"/>
  <c r="CO31" i="16"/>
  <c r="CS41" i="16"/>
  <c r="CW75" i="16"/>
  <c r="CX85" i="16"/>
  <c r="CR111" i="16"/>
  <c r="CY73" i="16"/>
  <c r="CU29" i="16"/>
  <c r="CU93" i="16"/>
  <c r="CO91" i="16"/>
  <c r="CU105" i="16"/>
  <c r="CP73" i="16"/>
  <c r="CU53" i="16"/>
  <c r="CQ17" i="16"/>
  <c r="CQ39" i="16"/>
  <c r="CZ19" i="16"/>
  <c r="CW95" i="16"/>
  <c r="CZ43" i="16"/>
  <c r="CX91" i="16"/>
  <c r="CW45" i="16"/>
  <c r="CY91" i="16"/>
  <c r="CT59" i="16"/>
  <c r="CX99" i="16"/>
  <c r="CT77" i="16"/>
  <c r="CP31" i="16"/>
  <c r="CT97" i="16"/>
  <c r="CS35" i="16"/>
  <c r="CT15" i="16"/>
  <c r="CS83" i="16"/>
  <c r="CV19" i="16"/>
  <c r="CX93" i="16"/>
  <c r="CO53" i="16"/>
  <c r="CU41" i="16"/>
  <c r="CU27" i="16"/>
  <c r="CW43" i="16"/>
  <c r="CZ11" i="16"/>
  <c r="CZ93" i="16"/>
  <c r="CS29" i="16"/>
  <c r="CV37" i="16"/>
  <c r="CW29" i="16"/>
  <c r="CU109" i="16"/>
  <c r="CZ9" i="16"/>
  <c r="CY11" i="16"/>
  <c r="CQ47" i="16"/>
  <c r="CU91" i="16"/>
  <c r="CZ63" i="16"/>
  <c r="CV23" i="16"/>
  <c r="CS105" i="16"/>
  <c r="CZ69" i="16"/>
  <c r="CO23" i="16"/>
  <c r="CX17" i="16"/>
  <c r="CS37" i="16"/>
  <c r="CS9" i="16"/>
  <c r="CQ89" i="16"/>
  <c r="CO37" i="16"/>
  <c r="CQ59" i="16"/>
  <c r="CY39" i="16"/>
  <c r="CT11" i="16"/>
  <c r="CV47" i="16"/>
  <c r="CX35" i="16"/>
  <c r="CU63" i="16"/>
  <c r="CW97" i="16"/>
  <c r="CT101" i="16"/>
  <c r="CV85" i="16"/>
  <c r="CZ39" i="16"/>
  <c r="CQ81" i="16"/>
  <c r="CT109" i="16"/>
  <c r="CX103" i="16"/>
  <c r="CQ77" i="16"/>
  <c r="CR103" i="16"/>
  <c r="CW41" i="16"/>
  <c r="CO11" i="16"/>
  <c r="CP65" i="16"/>
  <c r="CW101" i="16"/>
  <c r="CP13" i="16"/>
  <c r="CZ71" i="16"/>
  <c r="CO79" i="16"/>
  <c r="CQ23" i="16"/>
  <c r="CO13" i="16"/>
  <c r="CY23" i="16"/>
  <c r="CU19" i="16"/>
  <c r="CY79" i="16"/>
  <c r="CV65" i="16"/>
  <c r="CY87" i="16"/>
  <c r="CP111" i="16"/>
  <c r="CS31" i="16"/>
  <c r="CO49" i="16"/>
  <c r="CS49" i="16"/>
  <c r="CU33" i="16"/>
  <c r="CU37" i="16"/>
  <c r="CV15" i="16"/>
  <c r="CV101" i="16"/>
  <c r="CW27" i="16"/>
  <c r="CS75" i="16"/>
  <c r="CR91" i="16"/>
  <c r="CY21" i="16"/>
  <c r="CZ107" i="16"/>
  <c r="CT111" i="16"/>
  <c r="CX95" i="16"/>
  <c r="CX107" i="16"/>
  <c r="CO87" i="16"/>
  <c r="CZ55" i="16"/>
  <c r="CZ97" i="16"/>
  <c r="CO109" i="16"/>
  <c r="CQ79" i="16"/>
  <c r="CZ75" i="16"/>
  <c r="CZ23" i="16"/>
  <c r="CR105" i="16"/>
  <c r="CZ41" i="16"/>
  <c r="CO89" i="16"/>
  <c r="CR63" i="16"/>
  <c r="CS33" i="16"/>
  <c r="CW17" i="16"/>
  <c r="CQ15" i="16"/>
  <c r="CU107" i="16"/>
  <c r="CY35" i="16"/>
  <c r="CP35" i="16"/>
  <c r="CQ97" i="16"/>
  <c r="CU57" i="16"/>
  <c r="CX51" i="16"/>
  <c r="CP63" i="16"/>
  <c r="CS91" i="16"/>
  <c r="CV69" i="16"/>
  <c r="CX13" i="16"/>
  <c r="CR49" i="16"/>
  <c r="CR73" i="16"/>
  <c r="CU49" i="16"/>
  <c r="CW73" i="16"/>
  <c r="CR19" i="16"/>
  <c r="CT91" i="16"/>
  <c r="CZ47" i="16"/>
  <c r="CT9" i="16"/>
  <c r="CV43" i="16"/>
  <c r="CX15" i="16"/>
  <c r="CS13" i="16"/>
  <c r="CZ15" i="16"/>
  <c r="CW61" i="16"/>
  <c r="CT55" i="16"/>
  <c r="CX55" i="16"/>
  <c r="CT31" i="16"/>
  <c r="CR35" i="16"/>
  <c r="CX105" i="16"/>
  <c r="CZ95" i="16"/>
  <c r="CZ73" i="16"/>
  <c r="CY77" i="16"/>
  <c r="CX69" i="16"/>
  <c r="CZ59" i="16"/>
  <c r="CR83" i="16"/>
  <c r="CT19" i="16"/>
  <c r="CV97" i="16"/>
  <c r="CP43" i="16"/>
  <c r="CP83" i="16"/>
  <c r="CS57" i="16"/>
  <c r="CS61" i="16"/>
  <c r="CP95" i="16"/>
  <c r="CZ65" i="16"/>
  <c r="CV95" i="16"/>
  <c r="CQ13" i="16"/>
  <c r="CZ49" i="16"/>
  <c r="CQ21" i="16"/>
  <c r="CW63" i="16"/>
  <c r="CZ53" i="16"/>
  <c r="CU101" i="16"/>
  <c r="CW69" i="16"/>
  <c r="CV21" i="16"/>
  <c r="CT29" i="16"/>
  <c r="CX29" i="16"/>
  <c r="CZ87" i="16"/>
  <c r="CW91" i="16"/>
  <c r="CW77" i="16"/>
  <c r="CO83" i="16"/>
  <c r="CQ75" i="16"/>
  <c r="CY55" i="16"/>
  <c r="CV45" i="16"/>
  <c r="CU83" i="16"/>
  <c r="CO101" i="16"/>
  <c r="CR89" i="16"/>
  <c r="CY75" i="16"/>
  <c r="CR11" i="16"/>
  <c r="CT35" i="16"/>
  <c r="CT37" i="16"/>
  <c r="CP67" i="16"/>
  <c r="CV73" i="16"/>
  <c r="CW83" i="16"/>
  <c r="CP41" i="16"/>
  <c r="CO21" i="16"/>
  <c r="CR29" i="16"/>
  <c r="CV107" i="16"/>
  <c r="CO71" i="16"/>
  <c r="CO111" i="16"/>
  <c r="CT51" i="16"/>
  <c r="CW57" i="16"/>
  <c r="CU55" i="16"/>
  <c r="CW13" i="16"/>
  <c r="CR65" i="16"/>
  <c r="CT23" i="16"/>
  <c r="CW65" i="16"/>
  <c r="CR99" i="16"/>
  <c r="DI37" i="16"/>
  <c r="DH57" i="16"/>
  <c r="DD57" i="16"/>
  <c r="DE27" i="16"/>
  <c r="DG103" i="16"/>
  <c r="DM15" i="16"/>
  <c r="DE37" i="16"/>
  <c r="DF43" i="16"/>
  <c r="DH69" i="16"/>
  <c r="DM95" i="16"/>
  <c r="DC23" i="16"/>
  <c r="DI69" i="16"/>
  <c r="DH51" i="16"/>
  <c r="DN35" i="16"/>
  <c r="DJ77" i="16"/>
  <c r="DJ81" i="16"/>
  <c r="DJ79" i="16"/>
  <c r="DK99" i="16"/>
  <c r="DI11" i="16"/>
  <c r="DE85" i="16"/>
  <c r="DL81" i="16"/>
  <c r="DK53" i="16"/>
  <c r="DH9" i="16"/>
  <c r="DE9" i="16"/>
  <c r="DC91" i="16"/>
  <c r="DF83" i="16"/>
  <c r="DK33" i="16"/>
  <c r="DK21" i="16"/>
  <c r="DC89" i="16"/>
  <c r="DJ13" i="16"/>
  <c r="DG11" i="16"/>
  <c r="DH65" i="16"/>
  <c r="DM21" i="16"/>
  <c r="DJ85" i="16"/>
  <c r="DI75" i="16"/>
  <c r="DK29" i="16"/>
  <c r="DF39" i="16"/>
  <c r="DK49" i="16"/>
  <c r="DG21" i="16"/>
  <c r="DE65" i="16"/>
  <c r="DM99" i="16"/>
  <c r="DE97" i="16"/>
  <c r="DD99" i="16"/>
  <c r="DD111" i="16"/>
  <c r="DM69" i="16"/>
  <c r="DD27" i="16"/>
  <c r="DI47" i="16"/>
  <c r="DK107" i="16"/>
  <c r="DN11" i="16"/>
  <c r="DF31" i="16"/>
  <c r="DL23" i="16"/>
  <c r="DL63" i="16"/>
  <c r="DJ41" i="16"/>
  <c r="DI101" i="16"/>
  <c r="DN81" i="16"/>
  <c r="DN59" i="16"/>
  <c r="DH49" i="16"/>
  <c r="DF69" i="16"/>
  <c r="DG109" i="16"/>
  <c r="DF21" i="16"/>
  <c r="DD83" i="16"/>
  <c r="DN21" i="16"/>
  <c r="DD55" i="16"/>
  <c r="DC41" i="16"/>
  <c r="DK27" i="16"/>
  <c r="DI107" i="16"/>
  <c r="DL67" i="16"/>
  <c r="DD81" i="16"/>
  <c r="DC85" i="16"/>
  <c r="DJ61" i="16"/>
  <c r="DK75" i="16"/>
  <c r="DE101" i="16"/>
  <c r="DM97" i="16"/>
  <c r="DM45" i="16"/>
  <c r="DH19" i="16"/>
  <c r="DN55" i="16"/>
  <c r="DK37" i="16"/>
  <c r="DH47" i="16"/>
  <c r="DE79" i="16"/>
  <c r="DL103" i="16"/>
  <c r="DI89" i="16"/>
  <c r="DK65" i="16"/>
  <c r="DJ87" i="16"/>
  <c r="DM25" i="16"/>
  <c r="DI91" i="16"/>
  <c r="DL65" i="16"/>
  <c r="DM9" i="16"/>
  <c r="DD35" i="16"/>
  <c r="DK19" i="16"/>
  <c r="DG87" i="16"/>
  <c r="DH111" i="16"/>
  <c r="DK55" i="16"/>
  <c r="DG9" i="16"/>
  <c r="DL113" i="16"/>
  <c r="DJ9" i="16"/>
  <c r="DM91" i="16"/>
  <c r="DK113" i="16"/>
  <c r="DM81" i="16"/>
  <c r="DN71" i="16"/>
  <c r="DD105" i="16"/>
  <c r="DF49" i="16"/>
  <c r="DE53" i="16"/>
  <c r="DC39" i="16"/>
  <c r="DM89" i="16"/>
  <c r="DL11" i="16"/>
  <c r="DF61" i="16"/>
  <c r="DM77" i="16"/>
  <c r="CO25" i="16"/>
  <c r="CR43" i="16"/>
  <c r="CQ29" i="16"/>
  <c r="CO9" i="16"/>
  <c r="CQ67" i="16"/>
  <c r="CZ37" i="16"/>
  <c r="CV9" i="16"/>
  <c r="CX61" i="16"/>
  <c r="CW113" i="16"/>
  <c r="CP113" i="16"/>
  <c r="CV51" i="16"/>
  <c r="CQ25" i="16"/>
  <c r="CZ17" i="16"/>
  <c r="CQ33" i="16"/>
  <c r="CP59" i="16"/>
  <c r="CT63" i="16"/>
  <c r="CV29" i="16"/>
  <c r="CS19" i="16"/>
  <c r="CP93" i="16"/>
  <c r="DG61" i="16"/>
  <c r="DD21" i="16"/>
  <c r="DJ75" i="16"/>
  <c r="DD63" i="16"/>
  <c r="DJ17" i="16"/>
  <c r="DH97" i="16"/>
  <c r="DK101" i="16"/>
  <c r="DK81" i="16"/>
  <c r="DH13" i="16"/>
  <c r="DJ53" i="16"/>
  <c r="DC13" i="16"/>
  <c r="DL15" i="16"/>
  <c r="DG51" i="16"/>
  <c r="DH35" i="16"/>
  <c r="DE95" i="16"/>
  <c r="DF71" i="16"/>
  <c r="DD13" i="16"/>
  <c r="DK13" i="16"/>
  <c r="DN113" i="16"/>
  <c r="DG99" i="16"/>
  <c r="DD47" i="16"/>
  <c r="DC75" i="16"/>
  <c r="DE81" i="16"/>
  <c r="DK59" i="16"/>
  <c r="DK97" i="16"/>
  <c r="CQ11" i="16"/>
  <c r="CU25" i="16"/>
  <c r="CY43" i="16"/>
  <c r="CR61" i="16"/>
  <c r="CP107" i="16"/>
  <c r="CO103" i="16"/>
  <c r="CP29" i="16"/>
  <c r="CS25" i="16"/>
  <c r="CR95" i="16"/>
  <c r="CV99" i="16"/>
  <c r="CO57" i="16"/>
  <c r="CR17" i="16"/>
  <c r="CQ83" i="16"/>
  <c r="CO81" i="16"/>
  <c r="CW87" i="16"/>
  <c r="CT71" i="16"/>
  <c r="CX11" i="16"/>
  <c r="CS85" i="16"/>
  <c r="CT113" i="16"/>
  <c r="CO19" i="16"/>
  <c r="CV71" i="16"/>
  <c r="CY65" i="16"/>
  <c r="CQ65" i="16"/>
  <c r="CZ99" i="16"/>
  <c r="DL45" i="16"/>
  <c r="DG49" i="16"/>
  <c r="CR13" i="16"/>
  <c r="CW59" i="16"/>
  <c r="CU81" i="16"/>
  <c r="DD69" i="16"/>
  <c r="DH83" i="16"/>
  <c r="DE31" i="16"/>
  <c r="DC59" i="16"/>
  <c r="DF111" i="16"/>
  <c r="DF11" i="16"/>
  <c r="DF73" i="16"/>
  <c r="DL55" i="16"/>
  <c r="DL49" i="16"/>
  <c r="DE23" i="16"/>
  <c r="DC87" i="16"/>
  <c r="DG47" i="16"/>
  <c r="DN19" i="16"/>
  <c r="DI59" i="16"/>
  <c r="DH53" i="16"/>
  <c r="DD91" i="16"/>
  <c r="DF13" i="16"/>
  <c r="DJ25" i="16"/>
  <c r="DE11" i="16"/>
  <c r="DL17" i="16"/>
  <c r="DL39" i="16"/>
  <c r="DE17" i="16"/>
  <c r="DG113" i="16"/>
  <c r="DK95" i="16"/>
  <c r="DN65" i="16"/>
  <c r="DM75" i="16"/>
  <c r="DH29" i="16"/>
  <c r="DG43" i="16"/>
  <c r="DH43" i="16"/>
  <c r="DJ45" i="16"/>
  <c r="DC99" i="16"/>
  <c r="DM31" i="16"/>
  <c r="DF57" i="16"/>
  <c r="DM49" i="16"/>
  <c r="DM27" i="16"/>
  <c r="DE15" i="16"/>
  <c r="CT49" i="16"/>
  <c r="CS95" i="16"/>
  <c r="CZ89" i="16"/>
  <c r="CT39" i="16"/>
  <c r="CU47" i="16"/>
  <c r="CX97" i="16"/>
  <c r="CO45" i="16"/>
  <c r="CV13" i="16"/>
  <c r="CY103" i="16"/>
  <c r="CY63" i="16"/>
  <c r="CW107" i="16"/>
  <c r="CS99" i="16"/>
  <c r="CQ69" i="16"/>
  <c r="CR81" i="16"/>
  <c r="CW15" i="16"/>
  <c r="CX31" i="16"/>
  <c r="CZ109" i="16"/>
  <c r="CY15" i="16"/>
  <c r="CP51" i="16"/>
  <c r="CP103" i="16"/>
  <c r="CR101" i="16"/>
  <c r="CX9" i="16"/>
  <c r="CV93" i="16"/>
  <c r="CQ63" i="16"/>
  <c r="CO55" i="16"/>
  <c r="CO39" i="16"/>
  <c r="CV111" i="16"/>
  <c r="CY93" i="16"/>
  <c r="CW21" i="16"/>
  <c r="CQ9" i="16"/>
  <c r="CY113" i="16"/>
  <c r="CY67" i="16"/>
  <c r="CQ99" i="16"/>
  <c r="CP89" i="16"/>
  <c r="CU99" i="16"/>
  <c r="CP85" i="16"/>
  <c r="CV113" i="16"/>
  <c r="CO41" i="16"/>
  <c r="CS11" i="16"/>
  <c r="CX67" i="16"/>
  <c r="CW19" i="16"/>
  <c r="CS21" i="16"/>
  <c r="CX19" i="16"/>
  <c r="CT45" i="16"/>
  <c r="CS47" i="16"/>
  <c r="CP87" i="16"/>
  <c r="CX43" i="16"/>
  <c r="CP71" i="16"/>
  <c r="CR21" i="16"/>
  <c r="CZ79" i="16"/>
  <c r="CO47" i="16"/>
  <c r="CR51" i="16"/>
  <c r="CP27" i="16"/>
  <c r="CP37" i="16"/>
  <c r="CP77" i="16"/>
  <c r="CW37" i="16"/>
  <c r="CO63" i="16"/>
  <c r="CP99" i="16"/>
  <c r="CY37" i="16"/>
  <c r="CU79" i="16"/>
  <c r="CV103" i="16"/>
  <c r="CO67" i="16"/>
  <c r="CO59" i="16"/>
  <c r="CU31" i="16"/>
  <c r="CP53" i="16"/>
  <c r="CV75" i="16"/>
  <c r="CY59" i="16"/>
  <c r="CS113" i="16"/>
  <c r="CO43" i="16"/>
  <c r="CZ83" i="16"/>
  <c r="CW99" i="16"/>
  <c r="CV91" i="16"/>
  <c r="CY17" i="16"/>
  <c r="CQ71" i="16"/>
  <c r="CX71" i="16"/>
  <c r="CU95" i="16"/>
  <c r="DI31" i="16"/>
  <c r="DI41" i="16"/>
  <c r="DM23" i="16"/>
  <c r="DN69" i="16"/>
  <c r="DL13" i="16"/>
  <c r="DE77" i="16"/>
  <c r="DH91" i="16"/>
  <c r="DJ21" i="16"/>
  <c r="DJ55" i="16"/>
  <c r="DE29" i="16"/>
  <c r="DJ33" i="16"/>
  <c r="DE13" i="16"/>
  <c r="DD89" i="16"/>
  <c r="DM51" i="16"/>
  <c r="DG105" i="16"/>
  <c r="DJ101" i="16"/>
  <c r="DE87" i="16"/>
  <c r="DF93" i="16"/>
  <c r="DG59" i="16"/>
  <c r="DL57" i="16"/>
  <c r="DL101" i="16"/>
  <c r="DF77" i="16"/>
  <c r="DC51" i="16"/>
  <c r="DC67" i="16"/>
  <c r="DJ31" i="16"/>
  <c r="DH15" i="16"/>
  <c r="DH63" i="16"/>
  <c r="DC71" i="16"/>
  <c r="DN111" i="16"/>
  <c r="DG55" i="16"/>
  <c r="DN99" i="16"/>
  <c r="DL71" i="16"/>
  <c r="DN49" i="16"/>
  <c r="DD109" i="16"/>
  <c r="DG73" i="16"/>
  <c r="DI109" i="16"/>
  <c r="DG91" i="16"/>
  <c r="DC27" i="16"/>
  <c r="DM47" i="16"/>
  <c r="DE61" i="16"/>
  <c r="DK39" i="16"/>
  <c r="DF75" i="16"/>
  <c r="DE69" i="16"/>
  <c r="DJ59" i="16"/>
  <c r="DF67" i="16"/>
  <c r="DD113" i="16"/>
  <c r="DF91" i="16"/>
  <c r="DJ93" i="16"/>
  <c r="DI105" i="16"/>
  <c r="DG33" i="16"/>
  <c r="DN75" i="16"/>
  <c r="DK15" i="16"/>
  <c r="DG17" i="16"/>
  <c r="DC15" i="16"/>
  <c r="DC31" i="16"/>
  <c r="DL105" i="16"/>
  <c r="DF55" i="16"/>
  <c r="DH95" i="16"/>
  <c r="DH67" i="16"/>
  <c r="DM43" i="16"/>
  <c r="DJ43" i="16"/>
  <c r="DK67" i="16"/>
  <c r="DH81" i="16"/>
  <c r="DC69" i="16"/>
  <c r="DC93" i="16"/>
  <c r="DI83" i="16"/>
  <c r="DN27" i="16"/>
  <c r="DE99" i="16"/>
  <c r="DF59" i="16"/>
  <c r="DJ97" i="16"/>
  <c r="DD77" i="16"/>
  <c r="DK105" i="16"/>
  <c r="DG29" i="16"/>
  <c r="DF29" i="16"/>
  <c r="DG101" i="16"/>
  <c r="DM57" i="16"/>
  <c r="DL19" i="16"/>
  <c r="DK103" i="16"/>
  <c r="DJ29" i="16"/>
  <c r="DD31" i="16"/>
  <c r="DE109" i="16"/>
  <c r="DE67" i="16"/>
  <c r="DM37" i="16"/>
  <c r="DE83" i="16"/>
  <c r="DC111" i="16"/>
  <c r="DL79" i="16"/>
  <c r="DH27" i="16"/>
  <c r="DE91" i="16"/>
  <c r="DG69" i="16"/>
  <c r="DM113" i="16"/>
  <c r="DJ103" i="16"/>
  <c r="DI77" i="16"/>
  <c r="DH55" i="16"/>
  <c r="DK85" i="16"/>
  <c r="DJ23" i="16"/>
  <c r="DE45" i="16"/>
  <c r="DG71" i="16"/>
  <c r="DH105" i="16"/>
  <c r="DC53" i="16"/>
  <c r="DJ37" i="16"/>
  <c r="DI17" i="16"/>
  <c r="DN91" i="16"/>
  <c r="DF25" i="16"/>
  <c r="DF107" i="16"/>
  <c r="DI19" i="16"/>
  <c r="DL99" i="16"/>
  <c r="DE75" i="16"/>
  <c r="DC19" i="16"/>
  <c r="DC37" i="16"/>
  <c r="DJ83" i="16"/>
  <c r="DM35" i="16"/>
  <c r="DF15" i="16"/>
  <c r="DE43" i="16"/>
  <c r="DC11" i="16"/>
  <c r="DH59" i="16"/>
  <c r="DD17" i="16"/>
  <c r="DH79" i="16"/>
  <c r="DG97" i="16"/>
  <c r="DG107" i="16"/>
  <c r="DH61" i="16"/>
  <c r="DM67" i="16"/>
  <c r="DL83" i="16"/>
  <c r="DF53" i="16"/>
  <c r="DG83" i="16"/>
  <c r="DM29" i="16"/>
  <c r="DN47" i="16"/>
  <c r="DG23" i="16"/>
  <c r="DC33" i="16"/>
  <c r="DJ27" i="16"/>
  <c r="DN45" i="16"/>
  <c r="DE35" i="16"/>
  <c r="DG15" i="16"/>
  <c r="DL37" i="16"/>
  <c r="CS103" i="16"/>
  <c r="CZ85" i="16"/>
  <c r="CY105" i="16"/>
  <c r="CS89" i="16"/>
  <c r="CP49" i="16"/>
  <c r="CX79" i="16"/>
  <c r="CV31" i="16"/>
  <c r="CP33" i="16"/>
  <c r="CP79" i="16"/>
  <c r="CS65" i="16"/>
  <c r="CS111" i="16"/>
  <c r="CX87" i="16"/>
  <c r="CZ25" i="16"/>
  <c r="CV49" i="16"/>
  <c r="CW79" i="16"/>
  <c r="CZ45" i="16"/>
  <c r="CT83" i="16"/>
  <c r="CQ107" i="16"/>
  <c r="CR25" i="16"/>
  <c r="CQ61" i="16"/>
  <c r="CR75" i="16"/>
  <c r="CV27" i="16"/>
  <c r="CX49" i="16"/>
  <c r="CV87" i="16"/>
  <c r="CU85" i="16"/>
  <c r="CW25" i="16"/>
  <c r="CP45" i="16"/>
  <c r="CO61" i="16"/>
  <c r="CT41" i="16"/>
  <c r="CV11" i="16"/>
  <c r="CS27" i="16"/>
  <c r="CP75" i="16"/>
  <c r="CU97" i="16"/>
  <c r="CU87" i="16"/>
  <c r="CO51" i="16"/>
  <c r="CT93" i="16"/>
  <c r="CR87" i="16"/>
  <c r="CS51" i="16"/>
  <c r="CT107" i="16"/>
  <c r="CY41" i="16"/>
  <c r="CZ103" i="16"/>
  <c r="CO113" i="16"/>
  <c r="CV57" i="16"/>
  <c r="CP61" i="16"/>
  <c r="CQ101" i="16"/>
  <c r="CX33" i="16"/>
  <c r="CR31" i="16"/>
  <c r="CV33" i="16"/>
  <c r="CV35" i="16"/>
  <c r="CT61" i="16"/>
  <c r="CV67" i="16"/>
  <c r="CY69" i="16"/>
  <c r="CT57" i="16"/>
  <c r="CU51" i="16"/>
  <c r="CP57" i="16"/>
  <c r="CW49" i="16"/>
  <c r="CV53" i="16"/>
  <c r="CY111" i="16"/>
  <c r="CR15" i="16"/>
  <c r="CY25" i="16"/>
  <c r="CU13" i="16"/>
  <c r="CY81" i="16"/>
  <c r="CX59" i="16"/>
  <c r="CS69" i="16"/>
  <c r="CY85" i="16"/>
  <c r="CQ49" i="16"/>
  <c r="CT87" i="16"/>
  <c r="CY31" i="16"/>
  <c r="CR98" i="16"/>
  <c r="CW24" i="16"/>
  <c r="CY82" i="16"/>
  <c r="CW98" i="16"/>
  <c r="CV90" i="16"/>
  <c r="CO112" i="16"/>
  <c r="CY44" i="16"/>
  <c r="CW108" i="16"/>
  <c r="CP76" i="16"/>
  <c r="CX46" i="16"/>
  <c r="CX44" i="16"/>
  <c r="CQ50" i="16"/>
  <c r="CS34" i="16"/>
  <c r="CY58" i="16"/>
  <c r="CZ64" i="16"/>
  <c r="CT96" i="16"/>
  <c r="CS78" i="16"/>
  <c r="CQ32" i="16"/>
  <c r="CO38" i="16"/>
  <c r="CZ62" i="16"/>
  <c r="CT68" i="16"/>
  <c r="CR86" i="16"/>
  <c r="CP104" i="16"/>
  <c r="CP20" i="16"/>
  <c r="CX72" i="16"/>
  <c r="CO44" i="16"/>
  <c r="CO92" i="16"/>
  <c r="CZ94" i="16"/>
  <c r="CU62" i="16"/>
  <c r="CU90" i="16"/>
  <c r="CX88" i="16"/>
  <c r="CW14" i="16"/>
  <c r="CW102" i="16"/>
  <c r="CR14" i="16"/>
  <c r="CV76" i="16"/>
  <c r="CP74" i="16"/>
  <c r="CR50" i="16"/>
  <c r="CQ80" i="16"/>
  <c r="CR74" i="16"/>
  <c r="CV10" i="16"/>
  <c r="CZ72" i="16"/>
  <c r="CV80" i="16"/>
  <c r="CZ38" i="16"/>
  <c r="CU18" i="16"/>
  <c r="CW16" i="16"/>
  <c r="CX66" i="16"/>
  <c r="CO12" i="16"/>
  <c r="CQ42" i="16"/>
  <c r="CT98" i="16"/>
  <c r="CZ40" i="16"/>
  <c r="CP64" i="16"/>
  <c r="CW94" i="16"/>
  <c r="CZ70" i="16"/>
  <c r="CQ78" i="16"/>
  <c r="CQ62" i="16"/>
  <c r="CU46" i="16"/>
  <c r="CZ34" i="16"/>
  <c r="CZ24" i="16"/>
  <c r="CP100" i="16"/>
  <c r="CP50" i="16"/>
  <c r="CQ34" i="16"/>
  <c r="CU24" i="16"/>
  <c r="CQ72" i="16"/>
  <c r="CX12" i="16"/>
  <c r="CY30" i="16"/>
  <c r="CO20" i="16"/>
  <c r="CQ94" i="16"/>
  <c r="CT104" i="16"/>
  <c r="CU42" i="16"/>
  <c r="CR10" i="16"/>
  <c r="CT74" i="16"/>
  <c r="CZ102" i="16"/>
  <c r="CT20" i="16"/>
  <c r="CY28" i="16"/>
  <c r="CP12" i="16"/>
  <c r="CV66" i="16"/>
  <c r="CY76" i="16"/>
  <c r="CS94" i="16"/>
  <c r="CY18" i="16"/>
  <c r="CS64" i="16"/>
  <c r="CS108" i="16"/>
  <c r="CU84" i="16"/>
  <c r="CX28" i="16"/>
  <c r="CY50" i="16"/>
  <c r="CQ76" i="16"/>
  <c r="CW10" i="16"/>
  <c r="CR40" i="16"/>
  <c r="CY90" i="16"/>
  <c r="CU86" i="16"/>
  <c r="CQ12" i="16"/>
  <c r="CV26" i="16"/>
  <c r="CR64" i="16"/>
  <c r="CX74" i="16"/>
  <c r="CY80" i="16"/>
  <c r="CP96" i="16"/>
  <c r="CW74" i="16"/>
  <c r="CR42" i="16"/>
  <c r="CS100" i="16"/>
  <c r="CV104" i="16"/>
  <c r="CX26" i="16"/>
  <c r="CX40" i="16"/>
  <c r="CP28" i="16"/>
  <c r="CX10" i="16"/>
  <c r="CQ66" i="16"/>
  <c r="CQ70" i="16"/>
  <c r="CP10" i="16"/>
  <c r="CT108" i="16"/>
  <c r="CY72" i="16"/>
  <c r="CY62" i="16"/>
  <c r="CU100" i="16"/>
  <c r="CV62" i="16"/>
  <c r="CT90" i="16"/>
  <c r="CV52" i="16"/>
  <c r="CO84" i="16"/>
  <c r="CQ100" i="16"/>
  <c r="CQ108" i="16"/>
  <c r="CP62" i="16"/>
  <c r="CT88" i="16"/>
  <c r="CR96" i="16"/>
  <c r="CY24" i="16"/>
  <c r="CU68" i="16"/>
  <c r="CT28" i="16"/>
  <c r="CR32" i="16"/>
  <c r="CX56" i="16"/>
  <c r="CR84" i="16"/>
  <c r="CR114" i="16"/>
  <c r="CX24" i="16"/>
  <c r="CU30" i="16"/>
  <c r="CT30" i="16"/>
  <c r="CX96" i="16"/>
  <c r="CZ28" i="16"/>
  <c r="CQ56" i="16"/>
  <c r="CQ30" i="16"/>
  <c r="CP80" i="16"/>
  <c r="CZ82" i="16"/>
  <c r="CX108" i="16"/>
  <c r="CO102" i="16"/>
  <c r="CS46" i="16"/>
  <c r="CR20" i="16"/>
  <c r="CO72" i="16"/>
  <c r="CU102" i="16"/>
  <c r="CS14" i="16"/>
  <c r="CW62" i="16"/>
  <c r="CX112" i="16"/>
  <c r="CP108" i="16"/>
  <c r="CS68" i="16"/>
  <c r="CV30" i="16"/>
  <c r="CW32" i="16"/>
  <c r="CW114" i="16"/>
  <c r="CO26" i="16"/>
  <c r="CR106" i="16"/>
  <c r="CT86" i="16"/>
  <c r="CU44" i="16"/>
  <c r="CQ112" i="16"/>
  <c r="CX98" i="16"/>
  <c r="CO22" i="16"/>
  <c r="CT80" i="16"/>
  <c r="CU32" i="16"/>
  <c r="CS48" i="16"/>
  <c r="CW112" i="16"/>
  <c r="CP54" i="16"/>
  <c r="CV42" i="16"/>
  <c r="CP88" i="16"/>
  <c r="CZ104" i="16"/>
  <c r="CZ58" i="16"/>
  <c r="CO24" i="16"/>
  <c r="CV86" i="16"/>
  <c r="CT36" i="16"/>
  <c r="CY40" i="16"/>
  <c r="CR82" i="16"/>
  <c r="CY96" i="16"/>
  <c r="CW50" i="16"/>
  <c r="CS20" i="16"/>
  <c r="CX94" i="16"/>
  <c r="CV100" i="16"/>
  <c r="CV84" i="16"/>
  <c r="CZ56" i="16"/>
  <c r="CU94" i="16"/>
  <c r="CP30" i="16"/>
  <c r="CP32" i="16"/>
  <c r="CW46" i="16"/>
  <c r="CS102" i="16"/>
  <c r="CS24" i="16"/>
  <c r="CO94" i="16"/>
  <c r="CQ40" i="16"/>
  <c r="CY12" i="16"/>
  <c r="CS40" i="16"/>
  <c r="CW72" i="16"/>
  <c r="CR26" i="16"/>
  <c r="CO40" i="16"/>
  <c r="CS44" i="16"/>
  <c r="CS12" i="16"/>
  <c r="CT14" i="16"/>
  <c r="CR46" i="16"/>
  <c r="CY38" i="16"/>
  <c r="CS52" i="16"/>
  <c r="CW88" i="16"/>
  <c r="CZ68" i="16"/>
  <c r="CX14" i="16"/>
  <c r="CO32" i="16"/>
  <c r="CZ12" i="16"/>
  <c r="CX38" i="16"/>
  <c r="CR68" i="16"/>
  <c r="CO48" i="16"/>
  <c r="CU58" i="16"/>
  <c r="CR12" i="16"/>
  <c r="CY10" i="16"/>
  <c r="CX114" i="16"/>
  <c r="CT76" i="16"/>
  <c r="CW82" i="16"/>
  <c r="CT78" i="16"/>
  <c r="CY112" i="16"/>
  <c r="CX76" i="16"/>
  <c r="CX50" i="16"/>
  <c r="CR72" i="16"/>
  <c r="CZ26" i="16"/>
  <c r="CY78" i="16"/>
  <c r="CV58" i="16"/>
  <c r="CQ44" i="16"/>
  <c r="CR48" i="16"/>
  <c r="CV20" i="16"/>
  <c r="CP52" i="16"/>
  <c r="CQ10" i="16"/>
  <c r="CV48" i="16"/>
  <c r="CR30" i="16"/>
  <c r="CS56" i="16"/>
  <c r="CT106" i="16"/>
  <c r="CW26" i="16"/>
  <c r="CW54" i="16"/>
  <c r="CW106" i="16"/>
  <c r="CS76" i="16"/>
  <c r="CQ102" i="16"/>
  <c r="CS60" i="16"/>
  <c r="CT16" i="16"/>
  <c r="CZ84" i="16"/>
  <c r="CO34" i="16"/>
  <c r="CW20" i="16"/>
  <c r="CY74" i="16"/>
  <c r="CP102" i="16"/>
  <c r="CQ22" i="16"/>
  <c r="CS106" i="16"/>
  <c r="CP18" i="16"/>
  <c r="CQ88" i="16"/>
  <c r="CS28" i="16"/>
  <c r="CQ18" i="16"/>
  <c r="CU80" i="16"/>
  <c r="CQ14" i="16"/>
  <c r="CZ80" i="16"/>
  <c r="CP36" i="16"/>
  <c r="CY86" i="16"/>
  <c r="CS62" i="16"/>
  <c r="CS66" i="16"/>
  <c r="CO18" i="16"/>
  <c r="CV88" i="16"/>
  <c r="CR60" i="16"/>
  <c r="CP106" i="16"/>
  <c r="CR80" i="16"/>
  <c r="CQ84" i="16"/>
  <c r="CQ52" i="16"/>
  <c r="CY92" i="16"/>
  <c r="CW96" i="16"/>
  <c r="CP16" i="16"/>
  <c r="CZ74" i="16"/>
  <c r="CW12" i="16"/>
  <c r="CQ86" i="16"/>
  <c r="CZ20" i="16"/>
  <c r="CX16" i="16"/>
  <c r="CY14" i="16"/>
  <c r="CU60" i="16"/>
  <c r="CP56" i="16"/>
  <c r="CZ48" i="16"/>
  <c r="CS84" i="16"/>
  <c r="CW78" i="16"/>
  <c r="CZ112" i="16"/>
  <c r="CU10" i="16"/>
  <c r="CY36" i="16"/>
  <c r="CX86" i="16"/>
  <c r="CX48" i="16"/>
  <c r="CO64" i="16"/>
  <c r="CX54" i="16"/>
  <c r="CY102" i="16"/>
  <c r="CQ20" i="16"/>
  <c r="CX106" i="16"/>
  <c r="CQ74" i="16"/>
  <c r="CT42" i="16"/>
  <c r="CW34" i="16"/>
  <c r="CV14" i="16"/>
  <c r="CU56" i="16"/>
  <c r="CS74" i="16"/>
  <c r="CY110" i="16"/>
  <c r="CS42" i="16"/>
  <c r="CW38" i="16"/>
  <c r="CW80" i="16"/>
  <c r="CZ86" i="16"/>
  <c r="CO68" i="16"/>
  <c r="CY26" i="16"/>
  <c r="CO110" i="16"/>
  <c r="CY34" i="16"/>
  <c r="CT38" i="16"/>
  <c r="CV34" i="16"/>
  <c r="CQ98" i="16"/>
  <c r="CQ36" i="16"/>
  <c r="CQ58" i="16"/>
  <c r="CU96" i="16"/>
  <c r="CZ22" i="16"/>
  <c r="CU108" i="16"/>
  <c r="CS104" i="16"/>
  <c r="CT48" i="16"/>
  <c r="CS54" i="16"/>
  <c r="CS92" i="16"/>
  <c r="CT34" i="16"/>
  <c r="CR108" i="16"/>
  <c r="CS86" i="16"/>
  <c r="CW86" i="16"/>
  <c r="CU66" i="16"/>
  <c r="CP92" i="16"/>
  <c r="CX70" i="16"/>
  <c r="CS110" i="16"/>
  <c r="CU110" i="16"/>
  <c r="CR54" i="16"/>
  <c r="CW40" i="16"/>
  <c r="CY108" i="16"/>
  <c r="CW70" i="16"/>
  <c r="CZ110" i="16"/>
  <c r="CP114" i="16"/>
  <c r="CV28" i="16"/>
  <c r="CX60" i="16"/>
  <c r="CQ26" i="16"/>
  <c r="CW84" i="16"/>
  <c r="CR22" i="16"/>
  <c r="CO106" i="16"/>
  <c r="CO78" i="16"/>
  <c r="CW56" i="16"/>
  <c r="CX80" i="16"/>
  <c r="CX20" i="16"/>
  <c r="CQ110" i="16"/>
  <c r="CT100" i="16"/>
  <c r="CP110" i="16"/>
  <c r="CU38" i="16"/>
  <c r="CX90" i="16"/>
  <c r="CO10" i="16"/>
  <c r="CQ96" i="16"/>
  <c r="CU20" i="16"/>
  <c r="CO56" i="16"/>
  <c r="CP72" i="16"/>
  <c r="CU98" i="16"/>
  <c r="CZ50" i="16"/>
  <c r="CW100" i="16"/>
  <c r="CQ16" i="16"/>
  <c r="CW64" i="16"/>
  <c r="CS82" i="16"/>
  <c r="CU64" i="16"/>
  <c r="CX30" i="16"/>
  <c r="CV68" i="16"/>
  <c r="CX82" i="16"/>
  <c r="CV22" i="16"/>
  <c r="CV72" i="16"/>
  <c r="CS58" i="16"/>
  <c r="CO88" i="16"/>
  <c r="CY88" i="16"/>
  <c r="CX92" i="16"/>
  <c r="CP66" i="16"/>
  <c r="CY64" i="16"/>
  <c r="CQ24" i="16"/>
  <c r="CZ44" i="16"/>
  <c r="CW52" i="16"/>
  <c r="CU104" i="16"/>
  <c r="CZ98" i="16"/>
  <c r="CY56" i="16"/>
  <c r="CZ76" i="16"/>
  <c r="CZ54" i="16"/>
  <c r="CT84" i="16"/>
  <c r="CZ36" i="16"/>
  <c r="CX58" i="16"/>
  <c r="CO104" i="16"/>
  <c r="CO86" i="16"/>
  <c r="CP22" i="16"/>
  <c r="CY42" i="16"/>
  <c r="CS26" i="16"/>
  <c r="CS72" i="16"/>
  <c r="CS32" i="16"/>
  <c r="CZ18" i="16"/>
  <c r="CV92" i="16"/>
  <c r="CO98" i="16"/>
  <c r="CV46" i="16"/>
  <c r="CZ46" i="16"/>
  <c r="CX22" i="16"/>
  <c r="CT50" i="16"/>
  <c r="CO80" i="16"/>
  <c r="CO54" i="16"/>
  <c r="CR110" i="16"/>
  <c r="CU12" i="16"/>
  <c r="CT114" i="16"/>
  <c r="CU76" i="16"/>
  <c r="CS10" i="16"/>
  <c r="CX110" i="16"/>
  <c r="CZ92" i="16"/>
  <c r="CR34" i="16"/>
  <c r="CO42" i="16"/>
  <c r="CS70" i="16"/>
  <c r="CV44" i="16"/>
  <c r="CR92" i="16"/>
  <c r="CV38" i="16"/>
  <c r="CR112" i="16"/>
  <c r="CU50" i="16"/>
  <c r="CR38" i="16"/>
  <c r="CT92" i="16"/>
  <c r="CT66" i="16"/>
  <c r="CO96" i="16"/>
  <c r="CV114" i="16"/>
  <c r="CX42" i="16"/>
  <c r="CU88" i="16"/>
  <c r="CR36" i="16"/>
  <c r="CS38" i="16"/>
  <c r="CV36" i="16"/>
  <c r="CO16" i="16"/>
  <c r="CY106" i="16"/>
  <c r="CO114" i="16"/>
  <c r="CU52" i="16"/>
  <c r="CY114" i="16"/>
  <c r="CP24" i="16"/>
  <c r="CY84" i="16"/>
  <c r="CO62" i="16"/>
  <c r="CY104" i="16"/>
  <c r="CR16" i="16"/>
  <c r="CR18" i="16"/>
  <c r="CT72" i="16"/>
  <c r="CV40" i="16"/>
  <c r="CS90" i="16"/>
  <c r="CP40" i="16"/>
  <c r="CO82" i="16"/>
  <c r="CY68" i="16"/>
  <c r="CX32" i="16"/>
  <c r="CZ108" i="16"/>
  <c r="CR104" i="16"/>
  <c r="CO74" i="16"/>
  <c r="CU78" i="16"/>
  <c r="CS98" i="16"/>
  <c r="CT10" i="16"/>
  <c r="CP46" i="16"/>
  <c r="CV110" i="16"/>
  <c r="CV112" i="16"/>
  <c r="CU22" i="16"/>
  <c r="CS30" i="16"/>
  <c r="CZ90" i="16"/>
  <c r="CR66" i="16"/>
  <c r="CR58" i="16"/>
  <c r="CQ104" i="16"/>
  <c r="CS18" i="16"/>
  <c r="CT18" i="16"/>
  <c r="CP78" i="16"/>
  <c r="CU72" i="16"/>
  <c r="CZ16" i="16"/>
  <c r="CT46" i="16"/>
  <c r="CQ82" i="16"/>
  <c r="CZ78" i="16"/>
  <c r="CP42" i="16"/>
  <c r="CT64" i="16"/>
  <c r="CS16" i="16"/>
  <c r="CU74" i="16"/>
  <c r="CZ30" i="16"/>
  <c r="CU48" i="16"/>
  <c r="CO76" i="16"/>
  <c r="CR56" i="16"/>
  <c r="CW90" i="16"/>
  <c r="CT54" i="16"/>
  <c r="CO70" i="16"/>
  <c r="CQ54" i="16"/>
  <c r="CT110" i="16"/>
  <c r="CQ64" i="16"/>
  <c r="CO66" i="16"/>
  <c r="CV50" i="16"/>
  <c r="CW58" i="16"/>
  <c r="CP38" i="16"/>
  <c r="CU92" i="16"/>
  <c r="CT52" i="16"/>
  <c r="CY48" i="16"/>
  <c r="CW92" i="16"/>
  <c r="CT112" i="16"/>
  <c r="CV102" i="16"/>
  <c r="CW18" i="16"/>
  <c r="CX62" i="16"/>
  <c r="CW44" i="16"/>
  <c r="CP58" i="16"/>
  <c r="CV32" i="16"/>
  <c r="CP98" i="16"/>
  <c r="CO100" i="16"/>
  <c r="CS50" i="16"/>
  <c r="CT44" i="16"/>
  <c r="CU82" i="16"/>
  <c r="CX18" i="16"/>
  <c r="CO108" i="16"/>
  <c r="CV18" i="16"/>
  <c r="CQ92" i="16"/>
  <c r="CP70" i="16"/>
  <c r="CY46" i="16"/>
  <c r="CP34" i="16"/>
  <c r="CT56" i="16"/>
  <c r="CZ100" i="16"/>
  <c r="CT94" i="16"/>
  <c r="CW22" i="16"/>
  <c r="CV12" i="16"/>
  <c r="CW110" i="16"/>
  <c r="CS36" i="16"/>
  <c r="CU14" i="16"/>
  <c r="CW30" i="16"/>
  <c r="CY66" i="16"/>
  <c r="CV78" i="16"/>
  <c r="CR100" i="16"/>
  <c r="CV16" i="16"/>
  <c r="CX104" i="16"/>
  <c r="CQ38" i="16"/>
  <c r="CV98" i="16"/>
  <c r="CU114" i="16"/>
  <c r="CP82" i="16"/>
  <c r="CZ60" i="16"/>
  <c r="CP14" i="16"/>
  <c r="CS22" i="16"/>
  <c r="CV64" i="16"/>
  <c r="CX100" i="16"/>
  <c r="CY70" i="16"/>
  <c r="CT102" i="16"/>
  <c r="CZ106" i="16"/>
  <c r="CP90" i="16"/>
  <c r="CZ32" i="16"/>
  <c r="CV60" i="16"/>
  <c r="CV96" i="16"/>
  <c r="CU34" i="16"/>
  <c r="CW42" i="16"/>
  <c r="CO28" i="16"/>
  <c r="CZ10" i="16"/>
  <c r="CP94" i="16"/>
  <c r="CT12" i="16"/>
  <c r="CV56" i="16"/>
  <c r="CW28" i="16"/>
  <c r="CY52" i="16"/>
  <c r="CW36" i="16"/>
  <c r="CX52" i="16"/>
  <c r="CS114" i="16"/>
  <c r="CO14" i="16"/>
  <c r="CY98" i="16"/>
  <c r="CR90" i="16"/>
  <c r="CR44" i="16"/>
  <c r="CU36" i="16"/>
  <c r="CX84" i="16"/>
  <c r="CZ14" i="16"/>
  <c r="CP84" i="16"/>
  <c r="CW66" i="16"/>
  <c r="CZ114" i="16"/>
  <c r="CV70" i="16"/>
  <c r="CP60" i="16"/>
  <c r="CX102" i="16"/>
  <c r="CR28" i="16"/>
  <c r="CO60" i="16"/>
  <c r="CR78" i="16"/>
  <c r="CQ60" i="16"/>
  <c r="CT32" i="16"/>
  <c r="CR52" i="16"/>
  <c r="CS80" i="16"/>
  <c r="CP86" i="16"/>
  <c r="CY100" i="16"/>
  <c r="CV74" i="16"/>
  <c r="CZ42" i="16"/>
  <c r="CO36" i="16"/>
  <c r="CQ114" i="16"/>
  <c r="CS96" i="16"/>
  <c r="CY54" i="16"/>
  <c r="CU112" i="16"/>
  <c r="CX68" i="16"/>
  <c r="CV82" i="16"/>
  <c r="CV54" i="16"/>
  <c r="CT26" i="16"/>
  <c r="CO58" i="16"/>
  <c r="CT60" i="16"/>
  <c r="CT58" i="16"/>
  <c r="CY32" i="16"/>
  <c r="CX78" i="16"/>
  <c r="CT82" i="16"/>
  <c r="CR76" i="16"/>
  <c r="CS88" i="16"/>
  <c r="CO46" i="16"/>
  <c r="CR70" i="16"/>
  <c r="CU26" i="16"/>
  <c r="CP68" i="16"/>
  <c r="CR94" i="16"/>
  <c r="CV108" i="16"/>
  <c r="CP48" i="16"/>
  <c r="CU106" i="16"/>
  <c r="CW48" i="16"/>
  <c r="CT22" i="16"/>
  <c r="CT40" i="16"/>
  <c r="CW68" i="16"/>
  <c r="CQ48" i="16"/>
  <c r="CO52" i="16"/>
  <c r="CQ90" i="16"/>
  <c r="CU40" i="16"/>
  <c r="CR88" i="16"/>
  <c r="CO90" i="16"/>
  <c r="CO50" i="16"/>
  <c r="CZ96" i="16"/>
  <c r="CY94" i="16"/>
  <c r="CP44" i="16"/>
  <c r="CW104" i="16"/>
  <c r="CT24" i="16"/>
  <c r="CU54" i="16"/>
  <c r="CY22" i="16"/>
  <c r="CZ52" i="16"/>
  <c r="CX36" i="16"/>
  <c r="CY20" i="16"/>
  <c r="CS112" i="16"/>
  <c r="CP112" i="16"/>
  <c r="CT62" i="16"/>
  <c r="CQ28" i="16"/>
  <c r="CQ46" i="16"/>
  <c r="CZ88" i="16"/>
  <c r="CZ66" i="16"/>
  <c r="CX34" i="16"/>
  <c r="CQ106" i="16"/>
  <c r="CX64" i="16"/>
  <c r="CR102" i="16"/>
  <c r="CV94" i="16"/>
  <c r="CW60" i="16"/>
  <c r="CU70" i="16"/>
  <c r="CR62" i="16"/>
  <c r="CV106" i="16"/>
  <c r="CU16" i="16"/>
  <c r="CY60" i="16"/>
  <c r="CU28" i="16"/>
  <c r="CV24" i="16"/>
  <c r="CQ68" i="16"/>
  <c r="CP26" i="16"/>
  <c r="CY16" i="16"/>
  <c r="CR24" i="16"/>
  <c r="CT70" i="16"/>
  <c r="CO30" i="16"/>
  <c r="CW76" i="16"/>
  <c r="F17" i="14" l="1"/>
  <c r="F21" i="14"/>
  <c r="E17" i="14"/>
  <c r="E21" i="14"/>
  <c r="F13" i="14"/>
  <c r="H16" i="14"/>
  <c r="AU1" i="16" s="1"/>
  <c r="EL97" i="16"/>
  <c r="HH97" i="16" s="1"/>
  <c r="EL81" i="16"/>
  <c r="HH81" i="16" s="1"/>
  <c r="EL65" i="16"/>
  <c r="HH65" i="16" s="1"/>
  <c r="EL49" i="16"/>
  <c r="HH49" i="16" s="1"/>
  <c r="EL33" i="16"/>
  <c r="HH33" i="16" s="1"/>
  <c r="EL17" i="16"/>
  <c r="HH17" i="16" s="1"/>
  <c r="EL63" i="16"/>
  <c r="HH63" i="16" s="1"/>
  <c r="EL47" i="16"/>
  <c r="HH47" i="16" s="1"/>
  <c r="EL31" i="16"/>
  <c r="HH31" i="16" s="1"/>
  <c r="EL15" i="16"/>
  <c r="HH15" i="16" s="1"/>
  <c r="EL95" i="16"/>
  <c r="HH95" i="16" s="1"/>
  <c r="EL79" i="16"/>
  <c r="HH79" i="16" s="1"/>
  <c r="EL93" i="16"/>
  <c r="HH93" i="16" s="1"/>
  <c r="EL77" i="16"/>
  <c r="HH77" i="16" s="1"/>
  <c r="EL61" i="16"/>
  <c r="HH61" i="16" s="1"/>
  <c r="EL45" i="16"/>
  <c r="HH45" i="16" s="1"/>
  <c r="EL29" i="16"/>
  <c r="HH29" i="16" s="1"/>
  <c r="EL13" i="16"/>
  <c r="HH13" i="16" s="1"/>
  <c r="EL7" i="16"/>
  <c r="HH7" i="16" s="1"/>
  <c r="EL91" i="16"/>
  <c r="HH91" i="16" s="1"/>
  <c r="EL75" i="16"/>
  <c r="HH75" i="16" s="1"/>
  <c r="EL59" i="16"/>
  <c r="HH59" i="16" s="1"/>
  <c r="EL43" i="16"/>
  <c r="HH43" i="16" s="1"/>
  <c r="EL27" i="16"/>
  <c r="HH27" i="16" s="1"/>
  <c r="EL11" i="16"/>
  <c r="HH11" i="16" s="1"/>
  <c r="EL105" i="16"/>
  <c r="HH105" i="16" s="1"/>
  <c r="EL89" i="16"/>
  <c r="HH89" i="16" s="1"/>
  <c r="EL73" i="16"/>
  <c r="HH73" i="16" s="1"/>
  <c r="EL57" i="16"/>
  <c r="HH57" i="16" s="1"/>
  <c r="EL41" i="16"/>
  <c r="HH41" i="16" s="1"/>
  <c r="EL25" i="16"/>
  <c r="HH25" i="16" s="1"/>
  <c r="EL9" i="16"/>
  <c r="HH9" i="16" s="1"/>
  <c r="EL103" i="16"/>
  <c r="HH103" i="16" s="1"/>
  <c r="EL87" i="16"/>
  <c r="HH87" i="16" s="1"/>
  <c r="EL71" i="16"/>
  <c r="HH71" i="16" s="1"/>
  <c r="EL55" i="16"/>
  <c r="HH55" i="16" s="1"/>
  <c r="EL39" i="16"/>
  <c r="HH39" i="16" s="1"/>
  <c r="EL23" i="16"/>
  <c r="HH23" i="16" s="1"/>
  <c r="EL101" i="16"/>
  <c r="HH101" i="16" s="1"/>
  <c r="EL85" i="16"/>
  <c r="HH85" i="16" s="1"/>
  <c r="EL69" i="16"/>
  <c r="HH69" i="16" s="1"/>
  <c r="EL53" i="16"/>
  <c r="HH53" i="16" s="1"/>
  <c r="EL37" i="16"/>
  <c r="HH37" i="16" s="1"/>
  <c r="EL21" i="16"/>
  <c r="HH21" i="16" s="1"/>
  <c r="EL99" i="16"/>
  <c r="HH99" i="16" s="1"/>
  <c r="EL83" i="16"/>
  <c r="HH83" i="16" s="1"/>
  <c r="EL67" i="16"/>
  <c r="HH67" i="16" s="1"/>
  <c r="EL51" i="16"/>
  <c r="HH51" i="16" s="1"/>
  <c r="EL35" i="16"/>
  <c r="HH35" i="16" s="1"/>
  <c r="EL19" i="16"/>
  <c r="HH19" i="16" s="1"/>
  <c r="H17" i="14"/>
  <c r="EM75" i="16"/>
  <c r="HL75" i="16" s="1"/>
  <c r="EM59" i="16"/>
  <c r="HL59" i="16" s="1"/>
  <c r="EM43" i="16"/>
  <c r="HL43" i="16" s="1"/>
  <c r="EM27" i="16"/>
  <c r="HL27" i="16" s="1"/>
  <c r="EM11" i="16"/>
  <c r="HL11" i="16" s="1"/>
  <c r="EM105" i="16"/>
  <c r="HL105" i="16" s="1"/>
  <c r="EM89" i="16"/>
  <c r="HL89" i="16" s="1"/>
  <c r="EM73" i="16"/>
  <c r="HL73" i="16" s="1"/>
  <c r="EM57" i="16"/>
  <c r="HL57" i="16" s="1"/>
  <c r="EM41" i="16"/>
  <c r="HL41" i="16" s="1"/>
  <c r="EM25" i="16"/>
  <c r="HL25" i="16" s="1"/>
  <c r="EM9" i="16"/>
  <c r="HL9" i="16" s="1"/>
  <c r="EM103" i="16"/>
  <c r="HL103" i="16" s="1"/>
  <c r="EM87" i="16"/>
  <c r="HL87" i="16" s="1"/>
  <c r="EM71" i="16"/>
  <c r="HL71" i="16" s="1"/>
  <c r="EM55" i="16"/>
  <c r="HL55" i="16" s="1"/>
  <c r="EM39" i="16"/>
  <c r="HL39" i="16" s="1"/>
  <c r="EM23" i="16"/>
  <c r="HL23" i="16" s="1"/>
  <c r="EM7" i="16"/>
  <c r="HL7" i="16" s="1"/>
  <c r="EM99" i="16"/>
  <c r="HL99" i="16" s="1"/>
  <c r="EM83" i="16"/>
  <c r="HL83" i="16" s="1"/>
  <c r="EM67" i="16"/>
  <c r="HL67" i="16" s="1"/>
  <c r="EM51" i="16"/>
  <c r="HL51" i="16" s="1"/>
  <c r="EM35" i="16"/>
  <c r="HL35" i="16" s="1"/>
  <c r="EM19" i="16"/>
  <c r="HL19" i="16" s="1"/>
  <c r="EM101" i="16"/>
  <c r="HL101" i="16" s="1"/>
  <c r="EM85" i="16"/>
  <c r="HL85" i="16" s="1"/>
  <c r="EM69" i="16"/>
  <c r="HL69" i="16" s="1"/>
  <c r="EM53" i="16"/>
  <c r="HL53" i="16" s="1"/>
  <c r="EM37" i="16"/>
  <c r="HL37" i="16" s="1"/>
  <c r="EM21" i="16"/>
  <c r="HL21" i="16" s="1"/>
  <c r="EM95" i="16"/>
  <c r="HL95" i="16" s="1"/>
  <c r="EM79" i="16"/>
  <c r="HL79" i="16" s="1"/>
  <c r="EM63" i="16"/>
  <c r="HL63" i="16" s="1"/>
  <c r="EM47" i="16"/>
  <c r="HL47" i="16" s="1"/>
  <c r="EM31" i="16"/>
  <c r="HL31" i="16" s="1"/>
  <c r="EM15" i="16"/>
  <c r="HL15" i="16" s="1"/>
  <c r="EM93" i="16"/>
  <c r="HL93" i="16" s="1"/>
  <c r="EM77" i="16"/>
  <c r="HL77" i="16" s="1"/>
  <c r="EM61" i="16"/>
  <c r="HL61" i="16" s="1"/>
  <c r="EM45" i="16"/>
  <c r="HL45" i="16" s="1"/>
  <c r="EM29" i="16"/>
  <c r="HL29" i="16" s="1"/>
  <c r="EM13" i="16"/>
  <c r="HL13" i="16" s="1"/>
  <c r="EM91" i="16"/>
  <c r="HL91" i="16" s="1"/>
  <c r="EM97" i="16"/>
  <c r="HL97" i="16" s="1"/>
  <c r="EM81" i="16"/>
  <c r="HL81" i="16" s="1"/>
  <c r="EM49" i="16"/>
  <c r="HL49" i="16" s="1"/>
  <c r="EM65" i="16"/>
  <c r="HL65" i="16" s="1"/>
  <c r="EM33" i="16"/>
  <c r="HL33" i="16" s="1"/>
  <c r="EM17" i="16"/>
  <c r="HL17" i="16" s="1"/>
  <c r="CA25" i="25"/>
  <c r="CA41" i="25"/>
  <c r="CA13" i="25"/>
  <c r="CA53" i="25"/>
  <c r="CA30" i="25"/>
  <c r="CA52" i="25"/>
  <c r="CA28" i="25"/>
  <c r="CA10" i="25"/>
  <c r="CA68" i="25"/>
  <c r="CA45" i="25"/>
  <c r="CA72" i="25"/>
  <c r="CA36" i="25"/>
  <c r="CA31" i="25"/>
  <c r="CA15" i="25"/>
  <c r="CA55" i="25"/>
  <c r="CA37" i="25"/>
  <c r="CA43" i="25"/>
  <c r="CA67" i="25"/>
  <c r="CA9" i="25"/>
  <c r="CA19" i="25"/>
  <c r="CA74" i="25"/>
  <c r="CA58" i="25"/>
  <c r="CA17" i="25"/>
  <c r="CA18" i="25"/>
  <c r="CA70" i="25"/>
  <c r="CA23" i="25"/>
  <c r="CA60" i="25"/>
  <c r="CA21" i="25"/>
  <c r="CA64" i="25"/>
  <c r="CA57" i="25"/>
  <c r="CA46" i="25"/>
  <c r="CA73" i="25"/>
  <c r="CA61" i="25"/>
  <c r="CA26" i="25"/>
  <c r="CA44" i="25"/>
  <c r="CA16" i="25"/>
  <c r="CA22" i="25"/>
  <c r="CA63" i="25"/>
  <c r="CA8" i="25"/>
  <c r="CA7" i="25"/>
  <c r="CA71" i="25"/>
  <c r="CA48" i="25"/>
  <c r="CA27" i="25"/>
  <c r="CA40" i="25"/>
  <c r="CA69" i="25"/>
  <c r="AF10" i="22"/>
  <c r="AF11" i="22"/>
  <c r="CA47" i="25"/>
  <c r="CA32" i="25"/>
  <c r="X5" i="17"/>
  <c r="W115" i="16"/>
  <c r="FX115" i="16" s="1"/>
  <c r="FX116" i="16" s="1"/>
  <c r="EH116" i="16" s="1"/>
  <c r="EU115" i="16" s="1"/>
  <c r="W117" i="16"/>
  <c r="FX117" i="16" s="1"/>
  <c r="FX118" i="16" s="1"/>
  <c r="EH118" i="16" s="1"/>
  <c r="EU117" i="16" s="1"/>
  <c r="FW115" i="16"/>
  <c r="FW116" i="16" s="1"/>
  <c r="EG116" i="16" s="1"/>
  <c r="ET115" i="16" s="1"/>
  <c r="FW117" i="16"/>
  <c r="FW118" i="16" s="1"/>
  <c r="EG118" i="16" s="1"/>
  <c r="ET117" i="16" s="1"/>
  <c r="FW573" i="16"/>
  <c r="FW574" i="16" s="1"/>
  <c r="EG574" i="16" s="1"/>
  <c r="ET573" i="16" s="1"/>
  <c r="FW539" i="16"/>
  <c r="FW540" i="16" s="1"/>
  <c r="EG540" i="16" s="1"/>
  <c r="ET539" i="16" s="1"/>
  <c r="FW581" i="16"/>
  <c r="FW582" i="16" s="1"/>
  <c r="EG582" i="16" s="1"/>
  <c r="ET581" i="16" s="1"/>
  <c r="K610" i="22"/>
  <c r="FW605" i="16"/>
  <c r="FW606" i="16" s="1"/>
  <c r="EG606" i="16" s="1"/>
  <c r="ET605" i="16" s="1"/>
  <c r="FW541" i="16"/>
  <c r="FW542" i="16" s="1"/>
  <c r="EG542" i="16" s="1"/>
  <c r="ET541" i="16" s="1"/>
  <c r="FW443" i="16"/>
  <c r="FW444" i="16" s="1"/>
  <c r="EG444" i="16" s="1"/>
  <c r="ET443" i="16" s="1"/>
  <c r="FW477" i="16"/>
  <c r="FW478" i="16" s="1"/>
  <c r="EG478" i="16" s="1"/>
  <c r="ET477" i="16" s="1"/>
  <c r="FW447" i="16"/>
  <c r="FW448" i="16" s="1"/>
  <c r="EG448" i="16" s="1"/>
  <c r="ET447" i="16" s="1"/>
  <c r="FW485" i="16"/>
  <c r="FW486" i="16" s="1"/>
  <c r="EG486" i="16" s="1"/>
  <c r="ET485" i="16" s="1"/>
  <c r="FW471" i="16"/>
  <c r="FW472" i="16" s="1"/>
  <c r="EG472" i="16" s="1"/>
  <c r="ET471" i="16" s="1"/>
  <c r="FW501" i="16"/>
  <c r="FW502" i="16" s="1"/>
  <c r="EG502" i="16" s="1"/>
  <c r="ET501" i="16" s="1"/>
  <c r="FW453" i="16"/>
  <c r="FW454" i="16" s="1"/>
  <c r="EG454" i="16" s="1"/>
  <c r="ET453" i="16" s="1"/>
  <c r="FW391" i="16"/>
  <c r="FW392" i="16" s="1"/>
  <c r="EG392" i="16" s="1"/>
  <c r="ET391" i="16" s="1"/>
  <c r="FW387" i="16"/>
  <c r="FW388" i="16" s="1"/>
  <c r="EG388" i="16" s="1"/>
  <c r="ET387" i="16" s="1"/>
  <c r="FW379" i="16"/>
  <c r="FW380" i="16" s="1"/>
  <c r="EG380" i="16" s="1"/>
  <c r="ET379" i="16" s="1"/>
  <c r="FW353" i="16"/>
  <c r="FW354" i="16" s="1"/>
  <c r="EG354" i="16" s="1"/>
  <c r="ET353" i="16" s="1"/>
  <c r="FW369" i="16"/>
  <c r="FW370" i="16" s="1"/>
  <c r="EG370" i="16" s="1"/>
  <c r="ET369" i="16" s="1"/>
  <c r="FW365" i="16"/>
  <c r="FW366" i="16" s="1"/>
  <c r="EG366" i="16" s="1"/>
  <c r="ET365" i="16" s="1"/>
  <c r="FW271" i="16"/>
  <c r="FW272" i="16" s="1"/>
  <c r="EG272" i="16" s="1"/>
  <c r="ET271" i="16" s="1"/>
  <c r="FW275" i="16"/>
  <c r="FW276" i="16" s="1"/>
  <c r="EG276" i="16" s="1"/>
  <c r="ET275" i="16" s="1"/>
  <c r="FW259" i="16"/>
  <c r="FW260" i="16" s="1"/>
  <c r="EG260" i="16" s="1"/>
  <c r="ET259" i="16" s="1"/>
  <c r="FW281" i="16"/>
  <c r="FW282" i="16" s="1"/>
  <c r="EG282" i="16" s="1"/>
  <c r="ET281" i="16" s="1"/>
  <c r="FW243" i="16"/>
  <c r="FW244" i="16" s="1"/>
  <c r="EG244" i="16" s="1"/>
  <c r="ET243" i="16" s="1"/>
  <c r="FW233" i="16"/>
  <c r="FW234" i="16" s="1"/>
  <c r="EG234" i="16" s="1"/>
  <c r="ET233" i="16" s="1"/>
  <c r="FW201" i="16"/>
  <c r="FW202" i="16" s="1"/>
  <c r="EG202" i="16" s="1"/>
  <c r="ET201" i="16" s="1"/>
  <c r="FW163" i="16"/>
  <c r="FW164" i="16" s="1"/>
  <c r="EG164" i="16" s="1"/>
  <c r="ET163" i="16" s="1"/>
  <c r="FW173" i="16"/>
  <c r="FW174" i="16" s="1"/>
  <c r="EG174" i="16" s="1"/>
  <c r="ET173" i="16" s="1"/>
  <c r="FW149" i="16"/>
  <c r="FW150" i="16" s="1"/>
  <c r="EG150" i="16" s="1"/>
  <c r="ET149" i="16" s="1"/>
  <c r="FW121" i="16"/>
  <c r="FW122" i="16" s="1"/>
  <c r="EG122" i="16" s="1"/>
  <c r="ET121" i="16" s="1"/>
  <c r="FW169" i="16"/>
  <c r="FW170" i="16" s="1"/>
  <c r="EG170" i="16" s="1"/>
  <c r="ET169" i="16" s="1"/>
  <c r="FW159" i="16"/>
  <c r="FW160" i="16" s="1"/>
  <c r="EG160" i="16" s="1"/>
  <c r="ET159" i="16" s="1"/>
  <c r="FW563" i="16"/>
  <c r="FW564" i="16" s="1"/>
  <c r="EG564" i="16" s="1"/>
  <c r="ET563" i="16" s="1"/>
  <c r="FW597" i="16"/>
  <c r="FW598" i="16" s="1"/>
  <c r="EG598" i="16" s="1"/>
  <c r="ET597" i="16" s="1"/>
  <c r="K626" i="22"/>
  <c r="FW571" i="16"/>
  <c r="FW572" i="16" s="1"/>
  <c r="EG572" i="16" s="1"/>
  <c r="ET571" i="16" s="1"/>
  <c r="FW569" i="16"/>
  <c r="FW570" i="16" s="1"/>
  <c r="EG570" i="16" s="1"/>
  <c r="ET569" i="16" s="1"/>
  <c r="FW537" i="16"/>
  <c r="FW538" i="16" s="1"/>
  <c r="EG538" i="16" s="1"/>
  <c r="ET537" i="16" s="1"/>
  <c r="FW439" i="16"/>
  <c r="FW440" i="16" s="1"/>
  <c r="EG440" i="16" s="1"/>
  <c r="ET439" i="16" s="1"/>
  <c r="FW449" i="16"/>
  <c r="FW450" i="16" s="1"/>
  <c r="EG450" i="16" s="1"/>
  <c r="ET449" i="16" s="1"/>
  <c r="FW441" i="16"/>
  <c r="FW442" i="16" s="1"/>
  <c r="EG442" i="16" s="1"/>
  <c r="ET441" i="16" s="1"/>
  <c r="FW455" i="16"/>
  <c r="FW456" i="16" s="1"/>
  <c r="EG456" i="16" s="1"/>
  <c r="ET455" i="16" s="1"/>
  <c r="FW457" i="16"/>
  <c r="FW458" i="16" s="1"/>
  <c r="EG458" i="16" s="1"/>
  <c r="ET457" i="16" s="1"/>
  <c r="FW499" i="16"/>
  <c r="FW500" i="16" s="1"/>
  <c r="EG500" i="16" s="1"/>
  <c r="ET499" i="16" s="1"/>
  <c r="FW415" i="16"/>
  <c r="FW416" i="16" s="1"/>
  <c r="EG416" i="16" s="1"/>
  <c r="ET415" i="16" s="1"/>
  <c r="FW361" i="16"/>
  <c r="FW362" i="16" s="1"/>
  <c r="EG362" i="16" s="1"/>
  <c r="ET361" i="16" s="1"/>
  <c r="FW383" i="16"/>
  <c r="FW384" i="16" s="1"/>
  <c r="EG384" i="16" s="1"/>
  <c r="ET383" i="16" s="1"/>
  <c r="FW375" i="16"/>
  <c r="FW376" i="16" s="1"/>
  <c r="EG376" i="16" s="1"/>
  <c r="ET375" i="16" s="1"/>
  <c r="FW339" i="16"/>
  <c r="FW340" i="16" s="1"/>
  <c r="EG340" i="16" s="1"/>
  <c r="ET339" i="16" s="1"/>
  <c r="FW367" i="16"/>
  <c r="FW368" i="16" s="1"/>
  <c r="EG368" i="16" s="1"/>
  <c r="ET367" i="16" s="1"/>
  <c r="FW351" i="16"/>
  <c r="FW352" i="16" s="1"/>
  <c r="EG352" i="16" s="1"/>
  <c r="ET351" i="16" s="1"/>
  <c r="FW239" i="16"/>
  <c r="FW240" i="16" s="1"/>
  <c r="EG240" i="16" s="1"/>
  <c r="ET239" i="16" s="1"/>
  <c r="FW273" i="16"/>
  <c r="FW274" i="16" s="1"/>
  <c r="EG274" i="16" s="1"/>
  <c r="ET273" i="16" s="1"/>
  <c r="FW249" i="16"/>
  <c r="FW250" i="16" s="1"/>
  <c r="EG250" i="16" s="1"/>
  <c r="ET249" i="16" s="1"/>
  <c r="FW261" i="16"/>
  <c r="FW262" i="16" s="1"/>
  <c r="EG262" i="16" s="1"/>
  <c r="ET261" i="16" s="1"/>
  <c r="FW237" i="16"/>
  <c r="FW238" i="16" s="1"/>
  <c r="EG238" i="16" s="1"/>
  <c r="ET237" i="16" s="1"/>
  <c r="FW323" i="16"/>
  <c r="FW324" i="16" s="1"/>
  <c r="EG324" i="16" s="1"/>
  <c r="ET323" i="16" s="1"/>
  <c r="FW197" i="16"/>
  <c r="FW198" i="16" s="1"/>
  <c r="EG198" i="16" s="1"/>
  <c r="ET197" i="16" s="1"/>
  <c r="FW151" i="16"/>
  <c r="FW152" i="16" s="1"/>
  <c r="EG152" i="16" s="1"/>
  <c r="ET151" i="16" s="1"/>
  <c r="FW155" i="16"/>
  <c r="FW156" i="16" s="1"/>
  <c r="EG156" i="16" s="1"/>
  <c r="ET155" i="16" s="1"/>
  <c r="FW135" i="16"/>
  <c r="FW136" i="16" s="1"/>
  <c r="EG136" i="16" s="1"/>
  <c r="ET135" i="16" s="1"/>
  <c r="FW221" i="16"/>
  <c r="FW222" i="16" s="1"/>
  <c r="EG222" i="16" s="1"/>
  <c r="ET221" i="16" s="1"/>
  <c r="FW161" i="16"/>
  <c r="FW162" i="16" s="1"/>
  <c r="EG162" i="16" s="1"/>
  <c r="ET161" i="16" s="1"/>
  <c r="FW141" i="16"/>
  <c r="FW142" i="16" s="1"/>
  <c r="EG142" i="16" s="1"/>
  <c r="ET141" i="16" s="1"/>
  <c r="FW561" i="16"/>
  <c r="FW562" i="16" s="1"/>
  <c r="EG562" i="16" s="1"/>
  <c r="ET561" i="16" s="1"/>
  <c r="FW595" i="16"/>
  <c r="FW596" i="16" s="1"/>
  <c r="EG596" i="16" s="1"/>
  <c r="ET595" i="16" s="1"/>
  <c r="K624" i="22"/>
  <c r="FW567" i="16"/>
  <c r="FW568" i="16" s="1"/>
  <c r="EG568" i="16" s="1"/>
  <c r="ET567" i="16" s="1"/>
  <c r="FW565" i="16"/>
  <c r="FW566" i="16" s="1"/>
  <c r="EG566" i="16" s="1"/>
  <c r="ET565" i="16" s="1"/>
  <c r="FW535" i="16"/>
  <c r="FW536" i="16" s="1"/>
  <c r="EG536" i="16" s="1"/>
  <c r="ET535" i="16" s="1"/>
  <c r="FW427" i="16"/>
  <c r="FW428" i="16" s="1"/>
  <c r="EG428" i="16" s="1"/>
  <c r="ET427" i="16" s="1"/>
  <c r="FW517" i="16"/>
  <c r="FW518" i="16" s="1"/>
  <c r="EG518" i="16" s="1"/>
  <c r="ET517" i="16" s="1"/>
  <c r="FW433" i="16"/>
  <c r="FW434" i="16" s="1"/>
  <c r="EG434" i="16" s="1"/>
  <c r="ET433" i="16" s="1"/>
  <c r="FW435" i="16"/>
  <c r="FW436" i="16" s="1"/>
  <c r="EG436" i="16" s="1"/>
  <c r="ET435" i="16" s="1"/>
  <c r="FW451" i="16"/>
  <c r="FW452" i="16" s="1"/>
  <c r="EG452" i="16" s="1"/>
  <c r="ET451" i="16" s="1"/>
  <c r="FW483" i="16"/>
  <c r="FW484" i="16" s="1"/>
  <c r="EG484" i="16" s="1"/>
  <c r="ET483" i="16" s="1"/>
  <c r="FW413" i="16"/>
  <c r="FW414" i="16" s="1"/>
  <c r="EG414" i="16" s="1"/>
  <c r="ET413" i="16" s="1"/>
  <c r="FW357" i="16"/>
  <c r="FW358" i="16" s="1"/>
  <c r="EG358" i="16" s="1"/>
  <c r="ET357" i="16" s="1"/>
  <c r="FW377" i="16"/>
  <c r="FW378" i="16" s="1"/>
  <c r="EG378" i="16" s="1"/>
  <c r="ET377" i="16" s="1"/>
  <c r="FW327" i="16"/>
  <c r="FW328" i="16" s="1"/>
  <c r="EG328" i="16" s="1"/>
  <c r="ET327" i="16" s="1"/>
  <c r="FW337" i="16"/>
  <c r="FW338" i="16" s="1"/>
  <c r="EG338" i="16" s="1"/>
  <c r="ET337" i="16" s="1"/>
  <c r="FW397" i="16"/>
  <c r="FW398" i="16" s="1"/>
  <c r="EG398" i="16" s="1"/>
  <c r="ET397" i="16" s="1"/>
  <c r="FW349" i="16"/>
  <c r="FW350" i="16" s="1"/>
  <c r="EG350" i="16" s="1"/>
  <c r="ET349" i="16" s="1"/>
  <c r="FW225" i="16"/>
  <c r="FW226" i="16" s="1"/>
  <c r="EG226" i="16" s="1"/>
  <c r="ET225" i="16" s="1"/>
  <c r="FW257" i="16"/>
  <c r="FW258" i="16" s="1"/>
  <c r="EG258" i="16" s="1"/>
  <c r="ET257" i="16" s="1"/>
  <c r="FW245" i="16"/>
  <c r="FW246" i="16" s="1"/>
  <c r="EG246" i="16" s="1"/>
  <c r="ET245" i="16" s="1"/>
  <c r="FW307" i="16"/>
  <c r="FW308" i="16" s="1"/>
  <c r="EG308" i="16" s="1"/>
  <c r="ET307" i="16" s="1"/>
  <c r="FW235" i="16"/>
  <c r="FW236" i="16" s="1"/>
  <c r="EG236" i="16" s="1"/>
  <c r="ET235" i="16" s="1"/>
  <c r="FW295" i="16"/>
  <c r="FW296" i="16" s="1"/>
  <c r="EG296" i="16" s="1"/>
  <c r="ET295" i="16" s="1"/>
  <c r="FW195" i="16"/>
  <c r="FW196" i="16" s="1"/>
  <c r="EG196" i="16" s="1"/>
  <c r="ET195" i="16" s="1"/>
  <c r="FW145" i="16"/>
  <c r="FW146" i="16" s="1"/>
  <c r="EG146" i="16" s="1"/>
  <c r="ET145" i="16" s="1"/>
  <c r="FW211" i="16"/>
  <c r="FW212" i="16" s="1"/>
  <c r="EG212" i="16" s="1"/>
  <c r="ET211" i="16" s="1"/>
  <c r="FW119" i="16"/>
  <c r="FW120" i="16" s="1"/>
  <c r="EG120" i="16" s="1"/>
  <c r="ET119" i="16" s="1"/>
  <c r="FW213" i="16"/>
  <c r="FW214" i="16" s="1"/>
  <c r="EG214" i="16" s="1"/>
  <c r="ET213" i="16" s="1"/>
  <c r="FW217" i="16"/>
  <c r="FW218" i="16" s="1"/>
  <c r="EG218" i="16" s="1"/>
  <c r="ET217" i="16" s="1"/>
  <c r="FW129" i="16"/>
  <c r="FW130" i="16" s="1"/>
  <c r="EG130" i="16" s="1"/>
  <c r="ET129" i="16" s="1"/>
  <c r="FW551" i="16"/>
  <c r="FW552" i="16" s="1"/>
  <c r="EG552" i="16" s="1"/>
  <c r="ET551" i="16" s="1"/>
  <c r="FW591" i="16"/>
  <c r="FW592" i="16" s="1"/>
  <c r="EG592" i="16" s="1"/>
  <c r="ET591" i="16" s="1"/>
  <c r="K620" i="22"/>
  <c r="FW555" i="16"/>
  <c r="FW556" i="16" s="1"/>
  <c r="EG556" i="16" s="1"/>
  <c r="ET555" i="16" s="1"/>
  <c r="FW545" i="16"/>
  <c r="FW546" i="16" s="1"/>
  <c r="EG546" i="16" s="1"/>
  <c r="ET545" i="16" s="1"/>
  <c r="FW531" i="16"/>
  <c r="FW532" i="16" s="1"/>
  <c r="EG532" i="16" s="1"/>
  <c r="ET531" i="16" s="1"/>
  <c r="FW527" i="16"/>
  <c r="FW528" i="16" s="1"/>
  <c r="EG528" i="16" s="1"/>
  <c r="ET527" i="16" s="1"/>
  <c r="FW509" i="16"/>
  <c r="FW510" i="16" s="1"/>
  <c r="EG510" i="16" s="1"/>
  <c r="ET509" i="16" s="1"/>
  <c r="FW533" i="16"/>
  <c r="FW534" i="16" s="1"/>
  <c r="EG534" i="16" s="1"/>
  <c r="ET533" i="16" s="1"/>
  <c r="FW529" i="16"/>
  <c r="FW530" i="16" s="1"/>
  <c r="EG530" i="16" s="1"/>
  <c r="ET529" i="16" s="1"/>
  <c r="FW445" i="16"/>
  <c r="FW446" i="16" s="1"/>
  <c r="EG446" i="16" s="1"/>
  <c r="ET445" i="16" s="1"/>
  <c r="FW479" i="16"/>
  <c r="FW480" i="16" s="1"/>
  <c r="EG480" i="16" s="1"/>
  <c r="ET479" i="16" s="1"/>
  <c r="FW401" i="16"/>
  <c r="FW402" i="16" s="1"/>
  <c r="EG402" i="16" s="1"/>
  <c r="ET401" i="16" s="1"/>
  <c r="FW331" i="16"/>
  <c r="FW332" i="16" s="1"/>
  <c r="EG332" i="16" s="1"/>
  <c r="ET331" i="16" s="1"/>
  <c r="FW355" i="16"/>
  <c r="FW356" i="16" s="1"/>
  <c r="EG356" i="16" s="1"/>
  <c r="ET355" i="16" s="1"/>
  <c r="FW425" i="16"/>
  <c r="FW426" i="16" s="1"/>
  <c r="EG426" i="16" s="1"/>
  <c r="ET425" i="16" s="1"/>
  <c r="FW333" i="16"/>
  <c r="FW334" i="16" s="1"/>
  <c r="EG334" i="16" s="1"/>
  <c r="ET333" i="16" s="1"/>
  <c r="FW381" i="16"/>
  <c r="FW382" i="16" s="1"/>
  <c r="EG382" i="16" s="1"/>
  <c r="ET381" i="16" s="1"/>
  <c r="FW335" i="16"/>
  <c r="FW336" i="16" s="1"/>
  <c r="EG336" i="16" s="1"/>
  <c r="ET335" i="16" s="1"/>
  <c r="FW321" i="16"/>
  <c r="FW322" i="16" s="1"/>
  <c r="EG322" i="16" s="1"/>
  <c r="ET321" i="16" s="1"/>
  <c r="FW241" i="16"/>
  <c r="FW242" i="16" s="1"/>
  <c r="EG242" i="16" s="1"/>
  <c r="ET241" i="16" s="1"/>
  <c r="FW279" i="16"/>
  <c r="FW280" i="16" s="1"/>
  <c r="EG280" i="16" s="1"/>
  <c r="ET279" i="16" s="1"/>
  <c r="FW303" i="16"/>
  <c r="FW304" i="16" s="1"/>
  <c r="EG304" i="16" s="1"/>
  <c r="ET303" i="16" s="1"/>
  <c r="FW231" i="16"/>
  <c r="FW232" i="16" s="1"/>
  <c r="EG232" i="16" s="1"/>
  <c r="ET231" i="16" s="1"/>
  <c r="FW283" i="16"/>
  <c r="FW284" i="16" s="1"/>
  <c r="EG284" i="16" s="1"/>
  <c r="ET283" i="16" s="1"/>
  <c r="FW191" i="16"/>
  <c r="FW192" i="16" s="1"/>
  <c r="EG192" i="16" s="1"/>
  <c r="ET191" i="16" s="1"/>
  <c r="FW143" i="16"/>
  <c r="FW144" i="16" s="1"/>
  <c r="EG144" i="16" s="1"/>
  <c r="ET143" i="16" s="1"/>
  <c r="FW193" i="16"/>
  <c r="FW194" i="16" s="1"/>
  <c r="EG194" i="16" s="1"/>
  <c r="ET193" i="16" s="1"/>
  <c r="FW205" i="16"/>
  <c r="FW206" i="16" s="1"/>
  <c r="EG206" i="16" s="1"/>
  <c r="ET205" i="16" s="1"/>
  <c r="FW187" i="16"/>
  <c r="FW188" i="16" s="1"/>
  <c r="EG188" i="16" s="1"/>
  <c r="ET187" i="16" s="1"/>
  <c r="FW139" i="16"/>
  <c r="FW140" i="16" s="1"/>
  <c r="EG140" i="16" s="1"/>
  <c r="ET139" i="16" s="1"/>
  <c r="J1" i="17"/>
  <c r="W133" i="16"/>
  <c r="FX133" i="16" s="1"/>
  <c r="FX134" i="16" s="1"/>
  <c r="EH134" i="16" s="1"/>
  <c r="EU133" i="16" s="1"/>
  <c r="W153" i="16"/>
  <c r="FX153" i="16" s="1"/>
  <c r="FX154" i="16" s="1"/>
  <c r="EH154" i="16" s="1"/>
  <c r="EU153" i="16" s="1"/>
  <c r="W171" i="16"/>
  <c r="FX171" i="16" s="1"/>
  <c r="FX172" i="16" s="1"/>
  <c r="EH172" i="16" s="1"/>
  <c r="EU171" i="16" s="1"/>
  <c r="W173" i="16"/>
  <c r="FX173" i="16" s="1"/>
  <c r="FX174" i="16" s="1"/>
  <c r="EH174" i="16" s="1"/>
  <c r="EU173" i="16" s="1"/>
  <c r="W175" i="16"/>
  <c r="FX175" i="16" s="1"/>
  <c r="FX176" i="16" s="1"/>
  <c r="EH176" i="16" s="1"/>
  <c r="EU175" i="16" s="1"/>
  <c r="W179" i="16"/>
  <c r="FX179" i="16" s="1"/>
  <c r="FX180" i="16" s="1"/>
  <c r="EH180" i="16" s="1"/>
  <c r="EU179" i="16" s="1"/>
  <c r="W183" i="16"/>
  <c r="FX183" i="16" s="1"/>
  <c r="FX184" i="16" s="1"/>
  <c r="EH184" i="16" s="1"/>
  <c r="EU183" i="16" s="1"/>
  <c r="W187" i="16"/>
  <c r="FX187" i="16" s="1"/>
  <c r="FX188" i="16" s="1"/>
  <c r="EH188" i="16" s="1"/>
  <c r="EU187" i="16" s="1"/>
  <c r="W197" i="16"/>
  <c r="FX197" i="16" s="1"/>
  <c r="FX198" i="16" s="1"/>
  <c r="EH198" i="16" s="1"/>
  <c r="EU197" i="16" s="1"/>
  <c r="W203" i="16"/>
  <c r="FX203" i="16" s="1"/>
  <c r="FX204" i="16" s="1"/>
  <c r="EH204" i="16" s="1"/>
  <c r="EU203" i="16" s="1"/>
  <c r="W215" i="16"/>
  <c r="FX215" i="16" s="1"/>
  <c r="FX216" i="16" s="1"/>
  <c r="EH216" i="16" s="1"/>
  <c r="EU215" i="16" s="1"/>
  <c r="W119" i="16"/>
  <c r="FX119" i="16" s="1"/>
  <c r="FX120" i="16" s="1"/>
  <c r="EH120" i="16" s="1"/>
  <c r="EU119" i="16" s="1"/>
  <c r="W129" i="16"/>
  <c r="FX129" i="16" s="1"/>
  <c r="FX130" i="16" s="1"/>
  <c r="EH130" i="16" s="1"/>
  <c r="EU129" i="16" s="1"/>
  <c r="W149" i="16"/>
  <c r="FX149" i="16" s="1"/>
  <c r="FX150" i="16" s="1"/>
  <c r="EH150" i="16" s="1"/>
  <c r="EU149" i="16" s="1"/>
  <c r="W155" i="16"/>
  <c r="FX155" i="16" s="1"/>
  <c r="FX156" i="16" s="1"/>
  <c r="EH156" i="16" s="1"/>
  <c r="EU155" i="16" s="1"/>
  <c r="W189" i="16"/>
  <c r="FX189" i="16" s="1"/>
  <c r="FX190" i="16" s="1"/>
  <c r="EH190" i="16" s="1"/>
  <c r="EU189" i="16" s="1"/>
  <c r="W191" i="16"/>
  <c r="FX191" i="16" s="1"/>
  <c r="FX192" i="16" s="1"/>
  <c r="EH192" i="16" s="1"/>
  <c r="EU191" i="16" s="1"/>
  <c r="W141" i="16"/>
  <c r="FX141" i="16" s="1"/>
  <c r="FX142" i="16" s="1"/>
  <c r="EH142" i="16" s="1"/>
  <c r="EU141" i="16" s="1"/>
  <c r="W151" i="16"/>
  <c r="FX151" i="16" s="1"/>
  <c r="FX152" i="16" s="1"/>
  <c r="EH152" i="16" s="1"/>
  <c r="EU151" i="16" s="1"/>
  <c r="W157" i="16"/>
  <c r="FX157" i="16" s="1"/>
  <c r="FX158" i="16" s="1"/>
  <c r="EH158" i="16" s="1"/>
  <c r="EU157" i="16" s="1"/>
  <c r="W159" i="16"/>
  <c r="FX159" i="16" s="1"/>
  <c r="FX160" i="16" s="1"/>
  <c r="EH160" i="16" s="1"/>
  <c r="EU159" i="16" s="1"/>
  <c r="W161" i="16"/>
  <c r="FX161" i="16" s="1"/>
  <c r="FX162" i="16" s="1"/>
  <c r="EH162" i="16" s="1"/>
  <c r="EU161" i="16" s="1"/>
  <c r="W163" i="16"/>
  <c r="FX163" i="16" s="1"/>
  <c r="FX164" i="16" s="1"/>
  <c r="EH164" i="16" s="1"/>
  <c r="EU163" i="16" s="1"/>
  <c r="W209" i="16"/>
  <c r="FX209" i="16" s="1"/>
  <c r="FX210" i="16" s="1"/>
  <c r="EH210" i="16" s="1"/>
  <c r="EU209" i="16" s="1"/>
  <c r="W211" i="16"/>
  <c r="FX211" i="16" s="1"/>
  <c r="FX212" i="16" s="1"/>
  <c r="EH212" i="16" s="1"/>
  <c r="EU211" i="16" s="1"/>
  <c r="W121" i="16"/>
  <c r="FX121" i="16" s="1"/>
  <c r="FX122" i="16" s="1"/>
  <c r="EH122" i="16" s="1"/>
  <c r="EU121" i="16" s="1"/>
  <c r="W139" i="16"/>
  <c r="FX139" i="16" s="1"/>
  <c r="FX140" i="16" s="1"/>
  <c r="EH140" i="16" s="1"/>
  <c r="EU139" i="16" s="1"/>
  <c r="W165" i="16"/>
  <c r="FX165" i="16" s="1"/>
  <c r="FX166" i="16" s="1"/>
  <c r="EH166" i="16" s="1"/>
  <c r="EU165" i="16" s="1"/>
  <c r="W181" i="16"/>
  <c r="FX181" i="16" s="1"/>
  <c r="FX182" i="16" s="1"/>
  <c r="EH182" i="16" s="1"/>
  <c r="EU181" i="16" s="1"/>
  <c r="W185" i="16"/>
  <c r="FX185" i="16" s="1"/>
  <c r="FX186" i="16" s="1"/>
  <c r="EH186" i="16" s="1"/>
  <c r="EU185" i="16" s="1"/>
  <c r="W221" i="16"/>
  <c r="FX221" i="16" s="1"/>
  <c r="FX222" i="16" s="1"/>
  <c r="EH222" i="16" s="1"/>
  <c r="EU221" i="16" s="1"/>
  <c r="W125" i="16"/>
  <c r="FX125" i="16" s="1"/>
  <c r="FX126" i="16" s="1"/>
  <c r="EH126" i="16" s="1"/>
  <c r="EU125" i="16" s="1"/>
  <c r="W145" i="16"/>
  <c r="FX145" i="16" s="1"/>
  <c r="FX146" i="16" s="1"/>
  <c r="EH146" i="16" s="1"/>
  <c r="EU145" i="16" s="1"/>
  <c r="W147" i="16"/>
  <c r="FX147" i="16" s="1"/>
  <c r="FX148" i="16" s="1"/>
  <c r="EH148" i="16" s="1"/>
  <c r="EU147" i="16" s="1"/>
  <c r="W195" i="16"/>
  <c r="FX195" i="16" s="1"/>
  <c r="FX196" i="16" s="1"/>
  <c r="EH196" i="16" s="1"/>
  <c r="EU195" i="16" s="1"/>
  <c r="W167" i="16"/>
  <c r="FX167" i="16" s="1"/>
  <c r="FX168" i="16" s="1"/>
  <c r="EH168" i="16" s="1"/>
  <c r="EU167" i="16" s="1"/>
  <c r="W169" i="16"/>
  <c r="FX169" i="16" s="1"/>
  <c r="FX170" i="16" s="1"/>
  <c r="EH170" i="16" s="1"/>
  <c r="EU169" i="16" s="1"/>
  <c r="W201" i="16"/>
  <c r="FX201" i="16" s="1"/>
  <c r="FX202" i="16" s="1"/>
  <c r="EH202" i="16" s="1"/>
  <c r="EU201" i="16" s="1"/>
  <c r="W135" i="16"/>
  <c r="FX135" i="16" s="1"/>
  <c r="FX136" i="16" s="1"/>
  <c r="EH136" i="16" s="1"/>
  <c r="EU135" i="16" s="1"/>
  <c r="W143" i="16"/>
  <c r="FX143" i="16" s="1"/>
  <c r="FX144" i="16" s="1"/>
  <c r="EH144" i="16" s="1"/>
  <c r="EU143" i="16" s="1"/>
  <c r="W193" i="16"/>
  <c r="FX193" i="16" s="1"/>
  <c r="FX194" i="16" s="1"/>
  <c r="EH194" i="16" s="1"/>
  <c r="EU193" i="16" s="1"/>
  <c r="W213" i="16"/>
  <c r="W217" i="16"/>
  <c r="FX217" i="16" s="1"/>
  <c r="FX218" i="16" s="1"/>
  <c r="EH218" i="16" s="1"/>
  <c r="EU217" i="16" s="1"/>
  <c r="W123" i="16"/>
  <c r="FX123" i="16" s="1"/>
  <c r="FX124" i="16" s="1"/>
  <c r="EH124" i="16" s="1"/>
  <c r="EU123" i="16" s="1"/>
  <c r="W127" i="16"/>
  <c r="FX127" i="16" s="1"/>
  <c r="FX128" i="16" s="1"/>
  <c r="EH128" i="16" s="1"/>
  <c r="EU127" i="16" s="1"/>
  <c r="W131" i="16"/>
  <c r="FX131" i="16" s="1"/>
  <c r="FX132" i="16" s="1"/>
  <c r="EH132" i="16" s="1"/>
  <c r="EU131" i="16" s="1"/>
  <c r="W137" i="16"/>
  <c r="FX137" i="16" s="1"/>
  <c r="FX138" i="16" s="1"/>
  <c r="EH138" i="16" s="1"/>
  <c r="EU137" i="16" s="1"/>
  <c r="W177" i="16"/>
  <c r="FX177" i="16" s="1"/>
  <c r="FX178" i="16" s="1"/>
  <c r="EH178" i="16" s="1"/>
  <c r="EU177" i="16" s="1"/>
  <c r="W199" i="16"/>
  <c r="FX199" i="16" s="1"/>
  <c r="FX200" i="16" s="1"/>
  <c r="EH200" i="16" s="1"/>
  <c r="EU199" i="16" s="1"/>
  <c r="W205" i="16"/>
  <c r="FX205" i="16" s="1"/>
  <c r="FX206" i="16" s="1"/>
  <c r="EH206" i="16" s="1"/>
  <c r="EU205" i="16" s="1"/>
  <c r="W207" i="16"/>
  <c r="FX207" i="16" s="1"/>
  <c r="FX208" i="16" s="1"/>
  <c r="EH208" i="16" s="1"/>
  <c r="EU207" i="16" s="1"/>
  <c r="W223" i="16"/>
  <c r="FX223" i="16" s="1"/>
  <c r="FX224" i="16" s="1"/>
  <c r="EH224" i="16" s="1"/>
  <c r="EU223" i="16" s="1"/>
  <c r="W233" i="16"/>
  <c r="FX233" i="16" s="1"/>
  <c r="FX234" i="16" s="1"/>
  <c r="EH234" i="16" s="1"/>
  <c r="EU233" i="16" s="1"/>
  <c r="W237" i="16"/>
  <c r="FX237" i="16" s="1"/>
  <c r="FX238" i="16" s="1"/>
  <c r="EH238" i="16" s="1"/>
  <c r="EU237" i="16" s="1"/>
  <c r="W253" i="16"/>
  <c r="FX253" i="16" s="1"/>
  <c r="FX254" i="16" s="1"/>
  <c r="EH254" i="16" s="1"/>
  <c r="EU253" i="16" s="1"/>
  <c r="W263" i="16"/>
  <c r="FX263" i="16" s="1"/>
  <c r="FX264" i="16" s="1"/>
  <c r="EH264" i="16" s="1"/>
  <c r="EU263" i="16" s="1"/>
  <c r="W267" i="16"/>
  <c r="FX267" i="16" s="1"/>
  <c r="FX268" i="16" s="1"/>
  <c r="EH268" i="16" s="1"/>
  <c r="EU267" i="16" s="1"/>
  <c r="W289" i="16"/>
  <c r="FX289" i="16" s="1"/>
  <c r="FX290" i="16" s="1"/>
  <c r="EH290" i="16" s="1"/>
  <c r="EU289" i="16" s="1"/>
  <c r="W307" i="16"/>
  <c r="FX307" i="16" s="1"/>
  <c r="FX308" i="16" s="1"/>
  <c r="EH308" i="16" s="1"/>
  <c r="EU307" i="16" s="1"/>
  <c r="W317" i="16"/>
  <c r="FX317" i="16" s="1"/>
  <c r="FX318" i="16" s="1"/>
  <c r="EH318" i="16" s="1"/>
  <c r="EU317" i="16" s="1"/>
  <c r="W325" i="16"/>
  <c r="FX325" i="16" s="1"/>
  <c r="FX326" i="16" s="1"/>
  <c r="EH326" i="16" s="1"/>
  <c r="EU325" i="16" s="1"/>
  <c r="W225" i="16"/>
  <c r="FX225" i="16" s="1"/>
  <c r="FX226" i="16" s="1"/>
  <c r="EH226" i="16" s="1"/>
  <c r="EU225" i="16" s="1"/>
  <c r="W273" i="16"/>
  <c r="FX273" i="16" s="1"/>
  <c r="FX274" i="16" s="1"/>
  <c r="EH274" i="16" s="1"/>
  <c r="EU273" i="16" s="1"/>
  <c r="W313" i="16"/>
  <c r="FX313" i="16" s="1"/>
  <c r="FX314" i="16" s="1"/>
  <c r="EH314" i="16" s="1"/>
  <c r="EU313" i="16" s="1"/>
  <c r="W321" i="16"/>
  <c r="FX321" i="16" s="1"/>
  <c r="FX322" i="16" s="1"/>
  <c r="EH322" i="16" s="1"/>
  <c r="EU321" i="16" s="1"/>
  <c r="W319" i="16"/>
  <c r="FX319" i="16" s="1"/>
  <c r="FX320" i="16" s="1"/>
  <c r="EH320" i="16" s="1"/>
  <c r="EU319" i="16" s="1"/>
  <c r="W243" i="16"/>
  <c r="FX243" i="16" s="1"/>
  <c r="FX244" i="16" s="1"/>
  <c r="EH244" i="16" s="1"/>
  <c r="EU243" i="16" s="1"/>
  <c r="W245" i="16"/>
  <c r="FX245" i="16" s="1"/>
  <c r="FX246" i="16" s="1"/>
  <c r="EH246" i="16" s="1"/>
  <c r="EU245" i="16" s="1"/>
  <c r="W259" i="16"/>
  <c r="FX259" i="16" s="1"/>
  <c r="FX260" i="16" s="1"/>
  <c r="EH260" i="16" s="1"/>
  <c r="EU259" i="16" s="1"/>
  <c r="W261" i="16"/>
  <c r="FX261" i="16" s="1"/>
  <c r="FX262" i="16" s="1"/>
  <c r="EH262" i="16" s="1"/>
  <c r="EU261" i="16" s="1"/>
  <c r="W287" i="16"/>
  <c r="FX287" i="16" s="1"/>
  <c r="FX288" i="16" s="1"/>
  <c r="EH288" i="16" s="1"/>
  <c r="EU287" i="16" s="1"/>
  <c r="W309" i="16"/>
  <c r="FX309" i="16" s="1"/>
  <c r="FX310" i="16" s="1"/>
  <c r="EH310" i="16" s="1"/>
  <c r="EU309" i="16" s="1"/>
  <c r="W311" i="16"/>
  <c r="FX311" i="16" s="1"/>
  <c r="FX312" i="16" s="1"/>
  <c r="EH312" i="16" s="1"/>
  <c r="EU311" i="16" s="1"/>
  <c r="W227" i="16"/>
  <c r="FX227" i="16" s="1"/>
  <c r="FX228" i="16" s="1"/>
  <c r="EH228" i="16" s="1"/>
  <c r="EU227" i="16" s="1"/>
  <c r="W249" i="16"/>
  <c r="W257" i="16"/>
  <c r="FX257" i="16" s="1"/>
  <c r="FX258" i="16" s="1"/>
  <c r="EH258" i="16" s="1"/>
  <c r="EU257" i="16" s="1"/>
  <c r="W265" i="16"/>
  <c r="FX265" i="16" s="1"/>
  <c r="FX266" i="16" s="1"/>
  <c r="EH266" i="16" s="1"/>
  <c r="EU265" i="16" s="1"/>
  <c r="W275" i="16"/>
  <c r="FX275" i="16" s="1"/>
  <c r="FX276" i="16" s="1"/>
  <c r="EH276" i="16" s="1"/>
  <c r="EU275" i="16" s="1"/>
  <c r="W285" i="16"/>
  <c r="FX285" i="16" s="1"/>
  <c r="FX286" i="16" s="1"/>
  <c r="EH286" i="16" s="1"/>
  <c r="EU285" i="16" s="1"/>
  <c r="W295" i="16"/>
  <c r="FX295" i="16" s="1"/>
  <c r="FX296" i="16" s="1"/>
  <c r="EH296" i="16" s="1"/>
  <c r="EU295" i="16" s="1"/>
  <c r="W297" i="16"/>
  <c r="FX297" i="16" s="1"/>
  <c r="FX298" i="16" s="1"/>
  <c r="EH298" i="16" s="1"/>
  <c r="EU297" i="16" s="1"/>
  <c r="W301" i="16"/>
  <c r="FX301" i="16" s="1"/>
  <c r="FX302" i="16" s="1"/>
  <c r="EH302" i="16" s="1"/>
  <c r="EU301" i="16" s="1"/>
  <c r="W241" i="16"/>
  <c r="FX241" i="16" s="1"/>
  <c r="FX242" i="16" s="1"/>
  <c r="EH242" i="16" s="1"/>
  <c r="EU241" i="16" s="1"/>
  <c r="W247" i="16"/>
  <c r="FX247" i="16" s="1"/>
  <c r="FX248" i="16" s="1"/>
  <c r="EH248" i="16" s="1"/>
  <c r="EU247" i="16" s="1"/>
  <c r="W281" i="16"/>
  <c r="FX281" i="16" s="1"/>
  <c r="FX282" i="16" s="1"/>
  <c r="EH282" i="16" s="1"/>
  <c r="EU281" i="16" s="1"/>
  <c r="W293" i="16"/>
  <c r="FX293" i="16" s="1"/>
  <c r="FX294" i="16" s="1"/>
  <c r="EH294" i="16" s="1"/>
  <c r="EU293" i="16" s="1"/>
  <c r="W303" i="16"/>
  <c r="FX303" i="16" s="1"/>
  <c r="FX304" i="16" s="1"/>
  <c r="EH304" i="16" s="1"/>
  <c r="EU303" i="16" s="1"/>
  <c r="W305" i="16"/>
  <c r="FX305" i="16" s="1"/>
  <c r="FX306" i="16" s="1"/>
  <c r="EH306" i="16" s="1"/>
  <c r="EU305" i="16" s="1"/>
  <c r="W231" i="16"/>
  <c r="FX231" i="16" s="1"/>
  <c r="FX232" i="16" s="1"/>
  <c r="EH232" i="16" s="1"/>
  <c r="EU231" i="16" s="1"/>
  <c r="W235" i="16"/>
  <c r="FX235" i="16" s="1"/>
  <c r="FX236" i="16" s="1"/>
  <c r="EH236" i="16" s="1"/>
  <c r="EU235" i="16" s="1"/>
  <c r="W255" i="16"/>
  <c r="FX255" i="16" s="1"/>
  <c r="FX256" i="16" s="1"/>
  <c r="EH256" i="16" s="1"/>
  <c r="EU255" i="16" s="1"/>
  <c r="W299" i="16"/>
  <c r="FX299" i="16" s="1"/>
  <c r="FX300" i="16" s="1"/>
  <c r="EH300" i="16" s="1"/>
  <c r="EU299" i="16" s="1"/>
  <c r="W315" i="16"/>
  <c r="FX315" i="16" s="1"/>
  <c r="FX316" i="16" s="1"/>
  <c r="EH316" i="16" s="1"/>
  <c r="EU315" i="16" s="1"/>
  <c r="W323" i="16"/>
  <c r="FX323" i="16" s="1"/>
  <c r="FX324" i="16" s="1"/>
  <c r="EH324" i="16" s="1"/>
  <c r="EU323" i="16" s="1"/>
  <c r="W271" i="16"/>
  <c r="FX271" i="16" s="1"/>
  <c r="FX272" i="16" s="1"/>
  <c r="EH272" i="16" s="1"/>
  <c r="EU271" i="16" s="1"/>
  <c r="W277" i="16"/>
  <c r="FX277" i="16" s="1"/>
  <c r="FX278" i="16" s="1"/>
  <c r="EH278" i="16" s="1"/>
  <c r="EU277" i="16" s="1"/>
  <c r="W279" i="16"/>
  <c r="FX279" i="16" s="1"/>
  <c r="FX280" i="16" s="1"/>
  <c r="EH280" i="16" s="1"/>
  <c r="EU279" i="16" s="1"/>
  <c r="W291" i="16"/>
  <c r="FX291" i="16" s="1"/>
  <c r="FX292" i="16" s="1"/>
  <c r="EH292" i="16" s="1"/>
  <c r="EU291" i="16" s="1"/>
  <c r="W219" i="16"/>
  <c r="FX219" i="16" s="1"/>
  <c r="FX220" i="16" s="1"/>
  <c r="EH220" i="16" s="1"/>
  <c r="EU219" i="16" s="1"/>
  <c r="W229" i="16"/>
  <c r="FX229" i="16" s="1"/>
  <c r="FX230" i="16" s="1"/>
  <c r="EH230" i="16" s="1"/>
  <c r="EU229" i="16" s="1"/>
  <c r="W239" i="16"/>
  <c r="FX239" i="16" s="1"/>
  <c r="FX240" i="16" s="1"/>
  <c r="EH240" i="16" s="1"/>
  <c r="EU239" i="16" s="1"/>
  <c r="W251" i="16"/>
  <c r="FX251" i="16" s="1"/>
  <c r="FX252" i="16" s="1"/>
  <c r="EH252" i="16" s="1"/>
  <c r="EU251" i="16" s="1"/>
  <c r="W269" i="16"/>
  <c r="FX269" i="16" s="1"/>
  <c r="FX270" i="16" s="1"/>
  <c r="EH270" i="16" s="1"/>
  <c r="EU269" i="16" s="1"/>
  <c r="W283" i="16"/>
  <c r="FX283" i="16" s="1"/>
  <c r="FX284" i="16" s="1"/>
  <c r="EH284" i="16" s="1"/>
  <c r="EU283" i="16" s="1"/>
  <c r="W327" i="16"/>
  <c r="FX327" i="16" s="1"/>
  <c r="FX328" i="16" s="1"/>
  <c r="EH328" i="16" s="1"/>
  <c r="EU327" i="16" s="1"/>
  <c r="W347" i="16"/>
  <c r="FX347" i="16" s="1"/>
  <c r="FX348" i="16" s="1"/>
  <c r="EH348" i="16" s="1"/>
  <c r="EU347" i="16" s="1"/>
  <c r="W349" i="16"/>
  <c r="FX349" i="16" s="1"/>
  <c r="FX350" i="16" s="1"/>
  <c r="EH350" i="16" s="1"/>
  <c r="EU349" i="16" s="1"/>
  <c r="W373" i="16"/>
  <c r="FX373" i="16" s="1"/>
  <c r="FX374" i="16" s="1"/>
  <c r="EH374" i="16" s="1"/>
  <c r="EU373" i="16" s="1"/>
  <c r="W377" i="16"/>
  <c r="FX377" i="16" s="1"/>
  <c r="FX378" i="16" s="1"/>
  <c r="EH378" i="16" s="1"/>
  <c r="EU377" i="16" s="1"/>
  <c r="W407" i="16"/>
  <c r="FX407" i="16" s="1"/>
  <c r="FX408" i="16" s="1"/>
  <c r="EH408" i="16" s="1"/>
  <c r="EU407" i="16" s="1"/>
  <c r="W415" i="16"/>
  <c r="FX415" i="16" s="1"/>
  <c r="FX416" i="16" s="1"/>
  <c r="EH416" i="16" s="1"/>
  <c r="EU415" i="16" s="1"/>
  <c r="W369" i="16"/>
  <c r="FX369" i="16" s="1"/>
  <c r="FX370" i="16" s="1"/>
  <c r="EH370" i="16" s="1"/>
  <c r="EU369" i="16" s="1"/>
  <c r="W385" i="16"/>
  <c r="FX385" i="16" s="1"/>
  <c r="FX386" i="16" s="1"/>
  <c r="EH386" i="16" s="1"/>
  <c r="EU385" i="16" s="1"/>
  <c r="W417" i="16"/>
  <c r="FX417" i="16" s="1"/>
  <c r="FX418" i="16" s="1"/>
  <c r="EH418" i="16" s="1"/>
  <c r="EU417" i="16" s="1"/>
  <c r="W345" i="16"/>
  <c r="FX345" i="16" s="1"/>
  <c r="FX346" i="16" s="1"/>
  <c r="EH346" i="16" s="1"/>
  <c r="EU345" i="16" s="1"/>
  <c r="W367" i="16"/>
  <c r="FX367" i="16" s="1"/>
  <c r="FX368" i="16" s="1"/>
  <c r="EH368" i="16" s="1"/>
  <c r="EU367" i="16" s="1"/>
  <c r="W379" i="16"/>
  <c r="FX379" i="16" s="1"/>
  <c r="FX380" i="16" s="1"/>
  <c r="EH380" i="16" s="1"/>
  <c r="EU379" i="16" s="1"/>
  <c r="W391" i="16"/>
  <c r="FX391" i="16" s="1"/>
  <c r="FX392" i="16" s="1"/>
  <c r="EH392" i="16" s="1"/>
  <c r="EU391" i="16" s="1"/>
  <c r="W397" i="16"/>
  <c r="FX397" i="16" s="1"/>
  <c r="FX398" i="16" s="1"/>
  <c r="EH398" i="16" s="1"/>
  <c r="EU397" i="16" s="1"/>
  <c r="W401" i="16"/>
  <c r="FX401" i="16" s="1"/>
  <c r="FX402" i="16" s="1"/>
  <c r="EH402" i="16" s="1"/>
  <c r="EU401" i="16" s="1"/>
  <c r="W337" i="16"/>
  <c r="FX337" i="16" s="1"/>
  <c r="FX338" i="16" s="1"/>
  <c r="EH338" i="16" s="1"/>
  <c r="EU337" i="16" s="1"/>
  <c r="W341" i="16"/>
  <c r="FX341" i="16" s="1"/>
  <c r="FX342" i="16" s="1"/>
  <c r="EH342" i="16" s="1"/>
  <c r="EU341" i="16" s="1"/>
  <c r="W353" i="16"/>
  <c r="FX353" i="16" s="1"/>
  <c r="FX354" i="16" s="1"/>
  <c r="EH354" i="16" s="1"/>
  <c r="EU353" i="16" s="1"/>
  <c r="W355" i="16"/>
  <c r="FX355" i="16" s="1"/>
  <c r="FX356" i="16" s="1"/>
  <c r="EH356" i="16" s="1"/>
  <c r="EU355" i="16" s="1"/>
  <c r="W365" i="16"/>
  <c r="FX365" i="16" s="1"/>
  <c r="FX366" i="16" s="1"/>
  <c r="EH366" i="16" s="1"/>
  <c r="EU365" i="16" s="1"/>
  <c r="W413" i="16"/>
  <c r="FX413" i="16" s="1"/>
  <c r="FX414" i="16" s="1"/>
  <c r="EH414" i="16" s="1"/>
  <c r="EU413" i="16" s="1"/>
  <c r="W421" i="16"/>
  <c r="FX421" i="16" s="1"/>
  <c r="FX422" i="16" s="1"/>
  <c r="EH422" i="16" s="1"/>
  <c r="EU421" i="16" s="1"/>
  <c r="W331" i="16"/>
  <c r="FX331" i="16" s="1"/>
  <c r="FX332" i="16" s="1"/>
  <c r="EH332" i="16" s="1"/>
  <c r="EU331" i="16" s="1"/>
  <c r="W333" i="16"/>
  <c r="FX333" i="16" s="1"/>
  <c r="FX334" i="16" s="1"/>
  <c r="EH334" i="16" s="1"/>
  <c r="EU333" i="16" s="1"/>
  <c r="W339" i="16"/>
  <c r="FX339" i="16" s="1"/>
  <c r="FX340" i="16" s="1"/>
  <c r="EH340" i="16" s="1"/>
  <c r="EU339" i="16" s="1"/>
  <c r="W357" i="16"/>
  <c r="FX357" i="16" s="1"/>
  <c r="FX358" i="16" s="1"/>
  <c r="EH358" i="16" s="1"/>
  <c r="EU357" i="16" s="1"/>
  <c r="W399" i="16"/>
  <c r="FX399" i="16" s="1"/>
  <c r="FX400" i="16" s="1"/>
  <c r="EH400" i="16" s="1"/>
  <c r="EU399" i="16" s="1"/>
  <c r="W329" i="16"/>
  <c r="FX329" i="16" s="1"/>
  <c r="FX330" i="16" s="1"/>
  <c r="EH330" i="16" s="1"/>
  <c r="EU329" i="16" s="1"/>
  <c r="W335" i="16"/>
  <c r="FX335" i="16" s="1"/>
  <c r="FX336" i="16" s="1"/>
  <c r="EH336" i="16" s="1"/>
  <c r="EU335" i="16" s="1"/>
  <c r="W395" i="16"/>
  <c r="FX395" i="16" s="1"/>
  <c r="FX396" i="16" s="1"/>
  <c r="EH396" i="16" s="1"/>
  <c r="EU395" i="16" s="1"/>
  <c r="W403" i="16"/>
  <c r="FX403" i="16" s="1"/>
  <c r="FX404" i="16" s="1"/>
  <c r="EH404" i="16" s="1"/>
  <c r="EU403" i="16" s="1"/>
  <c r="W411" i="16"/>
  <c r="FX411" i="16" s="1"/>
  <c r="FX412" i="16" s="1"/>
  <c r="EH412" i="16" s="1"/>
  <c r="EU411" i="16" s="1"/>
  <c r="W343" i="16"/>
  <c r="FX343" i="16" s="1"/>
  <c r="FX344" i="16" s="1"/>
  <c r="EH344" i="16" s="1"/>
  <c r="EU343" i="16" s="1"/>
  <c r="W361" i="16"/>
  <c r="FX361" i="16" s="1"/>
  <c r="FX362" i="16" s="1"/>
  <c r="EH362" i="16" s="1"/>
  <c r="EU361" i="16" s="1"/>
  <c r="W375" i="16"/>
  <c r="FX375" i="16" s="1"/>
  <c r="FX376" i="16" s="1"/>
  <c r="EH376" i="16" s="1"/>
  <c r="EU375" i="16" s="1"/>
  <c r="W381" i="16"/>
  <c r="FX381" i="16" s="1"/>
  <c r="FX382" i="16" s="1"/>
  <c r="EH382" i="16" s="1"/>
  <c r="EU381" i="16" s="1"/>
  <c r="W387" i="16"/>
  <c r="FX387" i="16" s="1"/>
  <c r="FX388" i="16" s="1"/>
  <c r="EH388" i="16" s="1"/>
  <c r="EU387" i="16" s="1"/>
  <c r="W409" i="16"/>
  <c r="FX409" i="16" s="1"/>
  <c r="FX410" i="16" s="1"/>
  <c r="EH410" i="16" s="1"/>
  <c r="EU409" i="16" s="1"/>
  <c r="W351" i="16"/>
  <c r="FX351" i="16" s="1"/>
  <c r="FX352" i="16" s="1"/>
  <c r="EH352" i="16" s="1"/>
  <c r="EU351" i="16" s="1"/>
  <c r="W359" i="16"/>
  <c r="FX359" i="16" s="1"/>
  <c r="FX360" i="16" s="1"/>
  <c r="EH360" i="16" s="1"/>
  <c r="EU359" i="16" s="1"/>
  <c r="W363" i="16"/>
  <c r="FX363" i="16" s="1"/>
  <c r="FX364" i="16" s="1"/>
  <c r="EH364" i="16" s="1"/>
  <c r="EU363" i="16" s="1"/>
  <c r="W371" i="16"/>
  <c r="FX371" i="16" s="1"/>
  <c r="FX372" i="16" s="1"/>
  <c r="EH372" i="16" s="1"/>
  <c r="EU371" i="16" s="1"/>
  <c r="W383" i="16"/>
  <c r="FX383" i="16" s="1"/>
  <c r="FX384" i="16" s="1"/>
  <c r="EH384" i="16" s="1"/>
  <c r="EU383" i="16" s="1"/>
  <c r="W389" i="16"/>
  <c r="FX389" i="16" s="1"/>
  <c r="FX390" i="16" s="1"/>
  <c r="EH390" i="16" s="1"/>
  <c r="EU389" i="16" s="1"/>
  <c r="W393" i="16"/>
  <c r="FX393" i="16" s="1"/>
  <c r="FX394" i="16" s="1"/>
  <c r="EH394" i="16" s="1"/>
  <c r="EU393" i="16" s="1"/>
  <c r="W405" i="16"/>
  <c r="FX405" i="16" s="1"/>
  <c r="FX406" i="16" s="1"/>
  <c r="EH406" i="16" s="1"/>
  <c r="EU405" i="16" s="1"/>
  <c r="W419" i="16"/>
  <c r="FX419" i="16" s="1"/>
  <c r="FX420" i="16" s="1"/>
  <c r="EH420" i="16" s="1"/>
  <c r="EU419" i="16" s="1"/>
  <c r="W423" i="16"/>
  <c r="FX423" i="16" s="1"/>
  <c r="FX424" i="16" s="1"/>
  <c r="EH424" i="16" s="1"/>
  <c r="EU423" i="16" s="1"/>
  <c r="W425" i="16"/>
  <c r="FX425" i="16" s="1"/>
  <c r="FX426" i="16" s="1"/>
  <c r="EH426" i="16" s="1"/>
  <c r="EU425" i="16" s="1"/>
  <c r="W427" i="16"/>
  <c r="FX427" i="16" s="1"/>
  <c r="FX428" i="16" s="1"/>
  <c r="EH428" i="16" s="1"/>
  <c r="EU427" i="16" s="1"/>
  <c r="W429" i="16"/>
  <c r="FX429" i="16" s="1"/>
  <c r="FX430" i="16" s="1"/>
  <c r="EH430" i="16" s="1"/>
  <c r="EU429" i="16" s="1"/>
  <c r="W431" i="16"/>
  <c r="FX431" i="16" s="1"/>
  <c r="FX432" i="16" s="1"/>
  <c r="EH432" i="16" s="1"/>
  <c r="EU431" i="16" s="1"/>
  <c r="W457" i="16"/>
  <c r="FX457" i="16" s="1"/>
  <c r="FX458" i="16" s="1"/>
  <c r="EH458" i="16" s="1"/>
  <c r="EU457" i="16" s="1"/>
  <c r="W523" i="16"/>
  <c r="FX523" i="16" s="1"/>
  <c r="FX524" i="16" s="1"/>
  <c r="EH524" i="16" s="1"/>
  <c r="EU523" i="16" s="1"/>
  <c r="W531" i="16"/>
  <c r="FX531" i="16" s="1"/>
  <c r="FX532" i="16" s="1"/>
  <c r="EH532" i="16" s="1"/>
  <c r="EU531" i="16" s="1"/>
  <c r="W435" i="16"/>
  <c r="FX435" i="16" s="1"/>
  <c r="FX436" i="16" s="1"/>
  <c r="EH436" i="16" s="1"/>
  <c r="EU435" i="16" s="1"/>
  <c r="W453" i="16"/>
  <c r="FX453" i="16" s="1"/>
  <c r="FX454" i="16" s="1"/>
  <c r="EH454" i="16" s="1"/>
  <c r="EU453" i="16" s="1"/>
  <c r="W475" i="16"/>
  <c r="FX475" i="16" s="1"/>
  <c r="FX476" i="16" s="1"/>
  <c r="EH476" i="16" s="1"/>
  <c r="EU475" i="16" s="1"/>
  <c r="W503" i="16"/>
  <c r="FX503" i="16" s="1"/>
  <c r="FX504" i="16" s="1"/>
  <c r="EH504" i="16" s="1"/>
  <c r="EU503" i="16" s="1"/>
  <c r="W511" i="16"/>
  <c r="FX511" i="16" s="1"/>
  <c r="FX512" i="16" s="1"/>
  <c r="EH512" i="16" s="1"/>
  <c r="EU511" i="16" s="1"/>
  <c r="W521" i="16"/>
  <c r="FX521" i="16" s="1"/>
  <c r="FX522" i="16" s="1"/>
  <c r="EH522" i="16" s="1"/>
  <c r="EU521" i="16" s="1"/>
  <c r="W527" i="16"/>
  <c r="FX527" i="16" s="1"/>
  <c r="FX528" i="16" s="1"/>
  <c r="EH528" i="16" s="1"/>
  <c r="EU527" i="16" s="1"/>
  <c r="W437" i="16"/>
  <c r="FX437" i="16" s="1"/>
  <c r="FX438" i="16" s="1"/>
  <c r="EH438" i="16" s="1"/>
  <c r="EU437" i="16" s="1"/>
  <c r="W441" i="16"/>
  <c r="FX441" i="16" s="1"/>
  <c r="FX442" i="16" s="1"/>
  <c r="EH442" i="16" s="1"/>
  <c r="EU441" i="16" s="1"/>
  <c r="W463" i="16"/>
  <c r="FX463" i="16" s="1"/>
  <c r="FX464" i="16" s="1"/>
  <c r="EH464" i="16" s="1"/>
  <c r="EU463" i="16" s="1"/>
  <c r="W465" i="16"/>
  <c r="FX465" i="16" s="1"/>
  <c r="FX466" i="16" s="1"/>
  <c r="EH466" i="16" s="1"/>
  <c r="EU465" i="16" s="1"/>
  <c r="W459" i="16"/>
  <c r="FX459" i="16" s="1"/>
  <c r="FX460" i="16" s="1"/>
  <c r="EH460" i="16" s="1"/>
  <c r="EU459" i="16" s="1"/>
  <c r="W489" i="16"/>
  <c r="FX489" i="16" s="1"/>
  <c r="FX490" i="16" s="1"/>
  <c r="EH490" i="16" s="1"/>
  <c r="EU489" i="16" s="1"/>
  <c r="W501" i="16"/>
  <c r="FX501" i="16" s="1"/>
  <c r="FX502" i="16" s="1"/>
  <c r="EH502" i="16" s="1"/>
  <c r="EU501" i="16" s="1"/>
  <c r="W509" i="16"/>
  <c r="FX509" i="16" s="1"/>
  <c r="FX510" i="16" s="1"/>
  <c r="EH510" i="16" s="1"/>
  <c r="EU509" i="16" s="1"/>
  <c r="W513" i="16"/>
  <c r="FX513" i="16" s="1"/>
  <c r="FX514" i="16" s="1"/>
  <c r="EH514" i="16" s="1"/>
  <c r="EU513" i="16" s="1"/>
  <c r="W525" i="16"/>
  <c r="FX525" i="16" s="1"/>
  <c r="FX526" i="16" s="1"/>
  <c r="EH526" i="16" s="1"/>
  <c r="EU525" i="16" s="1"/>
  <c r="W439" i="16"/>
  <c r="FX439" i="16" s="1"/>
  <c r="FX440" i="16" s="1"/>
  <c r="EH440" i="16" s="1"/>
  <c r="EU439" i="16" s="1"/>
  <c r="W455" i="16"/>
  <c r="FX455" i="16" s="1"/>
  <c r="FX456" i="16" s="1"/>
  <c r="EH456" i="16" s="1"/>
  <c r="EU455" i="16" s="1"/>
  <c r="W461" i="16"/>
  <c r="FX461" i="16" s="1"/>
  <c r="FX462" i="16" s="1"/>
  <c r="EH462" i="16" s="1"/>
  <c r="EU461" i="16" s="1"/>
  <c r="W469" i="16"/>
  <c r="FX469" i="16" s="1"/>
  <c r="FX470" i="16" s="1"/>
  <c r="EH470" i="16" s="1"/>
  <c r="EU469" i="16" s="1"/>
  <c r="W471" i="16"/>
  <c r="FX471" i="16" s="1"/>
  <c r="FX472" i="16" s="1"/>
  <c r="EH472" i="16" s="1"/>
  <c r="EU471" i="16" s="1"/>
  <c r="W505" i="16"/>
  <c r="FX505" i="16" s="1"/>
  <c r="FX506" i="16" s="1"/>
  <c r="EH506" i="16" s="1"/>
  <c r="EU505" i="16" s="1"/>
  <c r="W507" i="16"/>
  <c r="FX507" i="16" s="1"/>
  <c r="FX508" i="16" s="1"/>
  <c r="EH508" i="16" s="1"/>
  <c r="EU507" i="16" s="1"/>
  <c r="W517" i="16"/>
  <c r="FX517" i="16" s="1"/>
  <c r="FX518" i="16" s="1"/>
  <c r="EH518" i="16" s="1"/>
  <c r="EU517" i="16" s="1"/>
  <c r="W519" i="16"/>
  <c r="FX519" i="16" s="1"/>
  <c r="FX520" i="16" s="1"/>
  <c r="EH520" i="16" s="1"/>
  <c r="EU519" i="16" s="1"/>
  <c r="W529" i="16"/>
  <c r="FX529" i="16" s="1"/>
  <c r="FX530" i="16" s="1"/>
  <c r="EH530" i="16" s="1"/>
  <c r="EU529" i="16" s="1"/>
  <c r="W445" i="16"/>
  <c r="FX445" i="16" s="1"/>
  <c r="FX446" i="16" s="1"/>
  <c r="EH446" i="16" s="1"/>
  <c r="EU445" i="16" s="1"/>
  <c r="W449" i="16"/>
  <c r="FX449" i="16" s="1"/>
  <c r="FX450" i="16" s="1"/>
  <c r="EH450" i="16" s="1"/>
  <c r="EU449" i="16" s="1"/>
  <c r="W473" i="16"/>
  <c r="FX473" i="16" s="1"/>
  <c r="FX474" i="16" s="1"/>
  <c r="EH474" i="16" s="1"/>
  <c r="EU473" i="16" s="1"/>
  <c r="W487" i="16"/>
  <c r="FX487" i="16" s="1"/>
  <c r="FX488" i="16" s="1"/>
  <c r="EH488" i="16" s="1"/>
  <c r="EU487" i="16" s="1"/>
  <c r="W491" i="16"/>
  <c r="FX491" i="16" s="1"/>
  <c r="FX492" i="16" s="1"/>
  <c r="EH492" i="16" s="1"/>
  <c r="EU491" i="16" s="1"/>
  <c r="W499" i="16"/>
  <c r="FX499" i="16" s="1"/>
  <c r="FX500" i="16" s="1"/>
  <c r="EH500" i="16" s="1"/>
  <c r="EU499" i="16" s="1"/>
  <c r="W433" i="16"/>
  <c r="FX433" i="16" s="1"/>
  <c r="FX434" i="16" s="1"/>
  <c r="EH434" i="16" s="1"/>
  <c r="EU433" i="16" s="1"/>
  <c r="W443" i="16"/>
  <c r="FX443" i="16" s="1"/>
  <c r="FX444" i="16" s="1"/>
  <c r="EH444" i="16" s="1"/>
  <c r="EU443" i="16" s="1"/>
  <c r="W451" i="16"/>
  <c r="FX451" i="16" s="1"/>
  <c r="FX452" i="16" s="1"/>
  <c r="EH452" i="16" s="1"/>
  <c r="EU451" i="16" s="1"/>
  <c r="W477" i="16"/>
  <c r="FX477" i="16" s="1"/>
  <c r="FX478" i="16" s="1"/>
  <c r="EH478" i="16" s="1"/>
  <c r="EU477" i="16" s="1"/>
  <c r="W483" i="16"/>
  <c r="FX483" i="16" s="1"/>
  <c r="FX484" i="16" s="1"/>
  <c r="EH484" i="16" s="1"/>
  <c r="EU483" i="16" s="1"/>
  <c r="W497" i="16"/>
  <c r="FX497" i="16" s="1"/>
  <c r="FX498" i="16" s="1"/>
  <c r="EH498" i="16" s="1"/>
  <c r="EU497" i="16" s="1"/>
  <c r="W447" i="16"/>
  <c r="FX447" i="16" s="1"/>
  <c r="FX448" i="16" s="1"/>
  <c r="EH448" i="16" s="1"/>
  <c r="EU447" i="16" s="1"/>
  <c r="W467" i="16"/>
  <c r="FX467" i="16" s="1"/>
  <c r="FX468" i="16" s="1"/>
  <c r="EH468" i="16" s="1"/>
  <c r="EU467" i="16" s="1"/>
  <c r="W479" i="16"/>
  <c r="FX479" i="16" s="1"/>
  <c r="FX480" i="16" s="1"/>
  <c r="EH480" i="16" s="1"/>
  <c r="EU479" i="16" s="1"/>
  <c r="W481" i="16"/>
  <c r="FX481" i="16" s="1"/>
  <c r="FX482" i="16" s="1"/>
  <c r="EH482" i="16" s="1"/>
  <c r="EU481" i="16" s="1"/>
  <c r="W485" i="16"/>
  <c r="FX485" i="16" s="1"/>
  <c r="FX486" i="16" s="1"/>
  <c r="EH486" i="16" s="1"/>
  <c r="EU485" i="16" s="1"/>
  <c r="W493" i="16"/>
  <c r="FX493" i="16" s="1"/>
  <c r="FX494" i="16" s="1"/>
  <c r="EH494" i="16" s="1"/>
  <c r="EU493" i="16" s="1"/>
  <c r="W495" i="16"/>
  <c r="FX495" i="16" s="1"/>
  <c r="FX496" i="16" s="1"/>
  <c r="EH496" i="16" s="1"/>
  <c r="EU495" i="16" s="1"/>
  <c r="W515" i="16"/>
  <c r="FX515" i="16" s="1"/>
  <c r="FX516" i="16" s="1"/>
  <c r="EH516" i="16" s="1"/>
  <c r="EU515" i="16" s="1"/>
  <c r="W533" i="16"/>
  <c r="FX533" i="16" s="1"/>
  <c r="FX534" i="16" s="1"/>
  <c r="EH534" i="16" s="1"/>
  <c r="EU533" i="16" s="1"/>
  <c r="W537" i="16"/>
  <c r="FX537" i="16" s="1"/>
  <c r="FX538" i="16" s="1"/>
  <c r="EH538" i="16" s="1"/>
  <c r="EU537" i="16" s="1"/>
  <c r="W543" i="16"/>
  <c r="FX543" i="16" s="1"/>
  <c r="FX544" i="16" s="1"/>
  <c r="EH544" i="16" s="1"/>
  <c r="EU543" i="16" s="1"/>
  <c r="W551" i="16"/>
  <c r="FX551" i="16" s="1"/>
  <c r="FX552" i="16" s="1"/>
  <c r="EH552" i="16" s="1"/>
  <c r="EU551" i="16" s="1"/>
  <c r="W561" i="16"/>
  <c r="FX561" i="16" s="1"/>
  <c r="FX562" i="16" s="1"/>
  <c r="EH562" i="16" s="1"/>
  <c r="EU561" i="16" s="1"/>
  <c r="W569" i="16"/>
  <c r="FX569" i="16" s="1"/>
  <c r="FX570" i="16" s="1"/>
  <c r="EH570" i="16" s="1"/>
  <c r="EU569" i="16" s="1"/>
  <c r="W577" i="16"/>
  <c r="W595" i="16"/>
  <c r="W549" i="16"/>
  <c r="FX549" i="16" s="1"/>
  <c r="FX550" i="16" s="1"/>
  <c r="EH550" i="16" s="1"/>
  <c r="EU549" i="16" s="1"/>
  <c r="W571" i="16"/>
  <c r="FX571" i="16" s="1"/>
  <c r="FX572" i="16" s="1"/>
  <c r="EH572" i="16" s="1"/>
  <c r="EU571" i="16" s="1"/>
  <c r="W593" i="16"/>
  <c r="W573" i="16"/>
  <c r="FX573" i="16" s="1"/>
  <c r="FX574" i="16" s="1"/>
  <c r="EH574" i="16" s="1"/>
  <c r="EU573" i="16" s="1"/>
  <c r="W575" i="16"/>
  <c r="FX575" i="16" s="1"/>
  <c r="FX576" i="16" s="1"/>
  <c r="EH576" i="16" s="1"/>
  <c r="EU575" i="16" s="1"/>
  <c r="W585" i="16"/>
  <c r="W601" i="16"/>
  <c r="W535" i="16"/>
  <c r="FX535" i="16" s="1"/>
  <c r="FX536" i="16" s="1"/>
  <c r="EH536" i="16" s="1"/>
  <c r="EU535" i="16" s="1"/>
  <c r="W539" i="16"/>
  <c r="FX539" i="16" s="1"/>
  <c r="FX540" i="16" s="1"/>
  <c r="EH540" i="16" s="1"/>
  <c r="EU539" i="16" s="1"/>
  <c r="W545" i="16"/>
  <c r="FX545" i="16" s="1"/>
  <c r="FX546" i="16" s="1"/>
  <c r="EH546" i="16" s="1"/>
  <c r="EU545" i="16" s="1"/>
  <c r="W553" i="16"/>
  <c r="FX553" i="16" s="1"/>
  <c r="FX554" i="16" s="1"/>
  <c r="EH554" i="16" s="1"/>
  <c r="EU553" i="16" s="1"/>
  <c r="W557" i="16"/>
  <c r="FX557" i="16" s="1"/>
  <c r="FX558" i="16" s="1"/>
  <c r="EH558" i="16" s="1"/>
  <c r="EU557" i="16" s="1"/>
  <c r="W565" i="16"/>
  <c r="FX565" i="16" s="1"/>
  <c r="FX566" i="16" s="1"/>
  <c r="EH566" i="16" s="1"/>
  <c r="EU565" i="16" s="1"/>
  <c r="W583" i="16"/>
  <c r="W599" i="16"/>
  <c r="W541" i="16"/>
  <c r="FX541" i="16" s="1"/>
  <c r="FX542" i="16" s="1"/>
  <c r="EH542" i="16" s="1"/>
  <c r="EU541" i="16" s="1"/>
  <c r="W555" i="16"/>
  <c r="FX555" i="16" s="1"/>
  <c r="FX556" i="16" s="1"/>
  <c r="EH556" i="16" s="1"/>
  <c r="EU555" i="16" s="1"/>
  <c r="W567" i="16"/>
  <c r="FX567" i="16" s="1"/>
  <c r="FX568" i="16" s="1"/>
  <c r="EH568" i="16" s="1"/>
  <c r="EU567" i="16" s="1"/>
  <c r="W579" i="16"/>
  <c r="W587" i="16"/>
  <c r="W591" i="16"/>
  <c r="W605" i="16"/>
  <c r="FX605" i="16" s="1"/>
  <c r="FX606" i="16" s="1"/>
  <c r="EH606" i="16" s="1"/>
  <c r="EU605" i="16" s="1"/>
  <c r="W559" i="16"/>
  <c r="FX559" i="16" s="1"/>
  <c r="FX560" i="16" s="1"/>
  <c r="EH560" i="16" s="1"/>
  <c r="EU559" i="16" s="1"/>
  <c r="W589" i="16"/>
  <c r="W547" i="16"/>
  <c r="FX547" i="16" s="1"/>
  <c r="FX548" i="16" s="1"/>
  <c r="EH548" i="16" s="1"/>
  <c r="EU547" i="16" s="1"/>
  <c r="W563" i="16"/>
  <c r="FX563" i="16" s="1"/>
  <c r="FX564" i="16" s="1"/>
  <c r="EH564" i="16" s="1"/>
  <c r="EU563" i="16" s="1"/>
  <c r="W581" i="16"/>
  <c r="W597" i="16"/>
  <c r="W603" i="16"/>
  <c r="W7" i="16"/>
  <c r="W9" i="16"/>
  <c r="FW547" i="16"/>
  <c r="FW548" i="16" s="1"/>
  <c r="EG548" i="16" s="1"/>
  <c r="ET547" i="16" s="1"/>
  <c r="FW587" i="16"/>
  <c r="FW588" i="16" s="1"/>
  <c r="EG588" i="16" s="1"/>
  <c r="ET587" i="16" s="1"/>
  <c r="K616" i="22"/>
  <c r="K628" i="22"/>
  <c r="FW599" i="16"/>
  <c r="FW600" i="16" s="1"/>
  <c r="EG600" i="16" s="1"/>
  <c r="ET599" i="16" s="1"/>
  <c r="FW549" i="16"/>
  <c r="FW550" i="16" s="1"/>
  <c r="EG550" i="16" s="1"/>
  <c r="ET549" i="16" s="1"/>
  <c r="FW525" i="16"/>
  <c r="FW526" i="16" s="1"/>
  <c r="EG526" i="16" s="1"/>
  <c r="ET525" i="16" s="1"/>
  <c r="FW493" i="16"/>
  <c r="FW494" i="16" s="1"/>
  <c r="EG494" i="16" s="1"/>
  <c r="ET493" i="16" s="1"/>
  <c r="FW491" i="16"/>
  <c r="FW492" i="16" s="1"/>
  <c r="EG492" i="16" s="1"/>
  <c r="ET491" i="16" s="1"/>
  <c r="FW515" i="16"/>
  <c r="FW516" i="16" s="1"/>
  <c r="EG516" i="16" s="1"/>
  <c r="ET515" i="16" s="1"/>
  <c r="FW521" i="16"/>
  <c r="FW522" i="16" s="1"/>
  <c r="EG522" i="16" s="1"/>
  <c r="ET521" i="16" s="1"/>
  <c r="FW437" i="16"/>
  <c r="FW438" i="16" s="1"/>
  <c r="EG438" i="16" s="1"/>
  <c r="ET437" i="16" s="1"/>
  <c r="FW429" i="16"/>
  <c r="FW430" i="16" s="1"/>
  <c r="EG430" i="16" s="1"/>
  <c r="ET429" i="16" s="1"/>
  <c r="FW345" i="16"/>
  <c r="FW346" i="16" s="1"/>
  <c r="EG346" i="16" s="1"/>
  <c r="ET345" i="16" s="1"/>
  <c r="FW417" i="16"/>
  <c r="FW418" i="16" s="1"/>
  <c r="EG418" i="16" s="1"/>
  <c r="ET417" i="16" s="1"/>
  <c r="FW341" i="16"/>
  <c r="FW342" i="16" s="1"/>
  <c r="EG342" i="16" s="1"/>
  <c r="ET341" i="16" s="1"/>
  <c r="FW419" i="16"/>
  <c r="FW420" i="16" s="1"/>
  <c r="EG420" i="16" s="1"/>
  <c r="ET419" i="16" s="1"/>
  <c r="FW329" i="16"/>
  <c r="FW330" i="16" s="1"/>
  <c r="EG330" i="16" s="1"/>
  <c r="ET329" i="16" s="1"/>
  <c r="FW373" i="16"/>
  <c r="FW374" i="16" s="1"/>
  <c r="EG374" i="16" s="1"/>
  <c r="ET373" i="16" s="1"/>
  <c r="FW319" i="16"/>
  <c r="FW320" i="16" s="1"/>
  <c r="EG320" i="16" s="1"/>
  <c r="ET319" i="16" s="1"/>
  <c r="FW313" i="16"/>
  <c r="FW314" i="16" s="1"/>
  <c r="EG314" i="16" s="1"/>
  <c r="ET313" i="16" s="1"/>
  <c r="FW223" i="16"/>
  <c r="FW224" i="16" s="1"/>
  <c r="EG224" i="16" s="1"/>
  <c r="ET223" i="16" s="1"/>
  <c r="FW267" i="16"/>
  <c r="FW268" i="16" s="1"/>
  <c r="EG268" i="16" s="1"/>
  <c r="ET267" i="16" s="1"/>
  <c r="FW297" i="16"/>
  <c r="FW298" i="16" s="1"/>
  <c r="EG298" i="16" s="1"/>
  <c r="ET297" i="16" s="1"/>
  <c r="FW287" i="16"/>
  <c r="FW288" i="16" s="1"/>
  <c r="EG288" i="16" s="1"/>
  <c r="ET287" i="16" s="1"/>
  <c r="FW255" i="16"/>
  <c r="FW256" i="16" s="1"/>
  <c r="EG256" i="16" s="1"/>
  <c r="ET255" i="16" s="1"/>
  <c r="FW185" i="16"/>
  <c r="FW186" i="16" s="1"/>
  <c r="EG186" i="16" s="1"/>
  <c r="ET185" i="16" s="1"/>
  <c r="FW125" i="16"/>
  <c r="FW126" i="16" s="1"/>
  <c r="EG126" i="16" s="1"/>
  <c r="ET125" i="16" s="1"/>
  <c r="FW189" i="16"/>
  <c r="FW190" i="16" s="1"/>
  <c r="EG190" i="16" s="1"/>
  <c r="ET189" i="16" s="1"/>
  <c r="FW199" i="16"/>
  <c r="FW200" i="16" s="1"/>
  <c r="EG200" i="16" s="1"/>
  <c r="ET199" i="16" s="1"/>
  <c r="FW147" i="16"/>
  <c r="FW148" i="16" s="1"/>
  <c r="EG148" i="16" s="1"/>
  <c r="ET147" i="16" s="1"/>
  <c r="FW137" i="16"/>
  <c r="FW138" i="16" s="1"/>
  <c r="EG138" i="16" s="1"/>
  <c r="ET137" i="16" s="1"/>
  <c r="FW7" i="16"/>
  <c r="FW8" i="16" s="1"/>
  <c r="EG8" i="16" s="1"/>
  <c r="ET7" i="16" s="1"/>
  <c r="K8" i="22"/>
  <c r="FW583" i="16"/>
  <c r="FW584" i="16" s="1"/>
  <c r="EG584" i="16" s="1"/>
  <c r="ET583" i="16" s="1"/>
  <c r="K612" i="22"/>
  <c r="FW575" i="16"/>
  <c r="FW576" i="16" s="1"/>
  <c r="EG576" i="16" s="1"/>
  <c r="ET575" i="16" s="1"/>
  <c r="FW577" i="16"/>
  <c r="FW578" i="16" s="1"/>
  <c r="EG578" i="16" s="1"/>
  <c r="ET577" i="16" s="1"/>
  <c r="K606" i="22"/>
  <c r="FW603" i="16"/>
  <c r="FW604" i="16" s="1"/>
  <c r="EG604" i="16" s="1"/>
  <c r="ET603" i="16" s="1"/>
  <c r="K632" i="22"/>
  <c r="FW523" i="16"/>
  <c r="FW524" i="16" s="1"/>
  <c r="EG524" i="16" s="1"/>
  <c r="ET523" i="16" s="1"/>
  <c r="FW465" i="16"/>
  <c r="FW466" i="16" s="1"/>
  <c r="EG466" i="16" s="1"/>
  <c r="ET465" i="16" s="1"/>
  <c r="FW475" i="16"/>
  <c r="FW476" i="16" s="1"/>
  <c r="EG476" i="16" s="1"/>
  <c r="ET475" i="16" s="1"/>
  <c r="FW495" i="16"/>
  <c r="FW496" i="16" s="1"/>
  <c r="EG496" i="16" s="1"/>
  <c r="ET495" i="16" s="1"/>
  <c r="FW513" i="16"/>
  <c r="FW514" i="16" s="1"/>
  <c r="EG514" i="16" s="1"/>
  <c r="ET513" i="16" s="1"/>
  <c r="FW431" i="16"/>
  <c r="FW432" i="16" s="1"/>
  <c r="EG432" i="16" s="1"/>
  <c r="ET431" i="16" s="1"/>
  <c r="FW507" i="16"/>
  <c r="FW508" i="16" s="1"/>
  <c r="EG508" i="16" s="1"/>
  <c r="ET507" i="16" s="1"/>
  <c r="FW347" i="16"/>
  <c r="FW348" i="16" s="1"/>
  <c r="EG348" i="16" s="1"/>
  <c r="ET347" i="16" s="1"/>
  <c r="FW411" i="16"/>
  <c r="FW412" i="16" s="1"/>
  <c r="EG412" i="16" s="1"/>
  <c r="ET411" i="16" s="1"/>
  <c r="FW399" i="16"/>
  <c r="FW400" i="16" s="1"/>
  <c r="EG400" i="16" s="1"/>
  <c r="ET399" i="16" s="1"/>
  <c r="FW405" i="16"/>
  <c r="FW406" i="16" s="1"/>
  <c r="EG406" i="16" s="1"/>
  <c r="ET405" i="16" s="1"/>
  <c r="FW325" i="16"/>
  <c r="FW326" i="16" s="1"/>
  <c r="EG326" i="16" s="1"/>
  <c r="ET325" i="16" s="1"/>
  <c r="FW363" i="16"/>
  <c r="FW364" i="16" s="1"/>
  <c r="EG364" i="16" s="1"/>
  <c r="ET363" i="16" s="1"/>
  <c r="FW317" i="16"/>
  <c r="FW318" i="16" s="1"/>
  <c r="EG318" i="16" s="1"/>
  <c r="ET317" i="16" s="1"/>
  <c r="FW301" i="16"/>
  <c r="FW302" i="16" s="1"/>
  <c r="EG302" i="16" s="1"/>
  <c r="ET301" i="16" s="1"/>
  <c r="FW311" i="16"/>
  <c r="FW312" i="16" s="1"/>
  <c r="EG312" i="16" s="1"/>
  <c r="ET311" i="16" s="1"/>
  <c r="FW263" i="16"/>
  <c r="FW264" i="16" s="1"/>
  <c r="EG264" i="16" s="1"/>
  <c r="ET263" i="16" s="1"/>
  <c r="FW291" i="16"/>
  <c r="FW292" i="16" s="1"/>
  <c r="EG292" i="16" s="1"/>
  <c r="ET291" i="16" s="1"/>
  <c r="FW277" i="16"/>
  <c r="FW278" i="16" s="1"/>
  <c r="EG278" i="16" s="1"/>
  <c r="ET277" i="16" s="1"/>
  <c r="FW253" i="16"/>
  <c r="FW254" i="16" s="1"/>
  <c r="EG254" i="16" s="1"/>
  <c r="ET253" i="16" s="1"/>
  <c r="FW177" i="16"/>
  <c r="FW178" i="16" s="1"/>
  <c r="EG178" i="16" s="1"/>
  <c r="ET177" i="16" s="1"/>
  <c r="FW207" i="16"/>
  <c r="FW208" i="16" s="1"/>
  <c r="EG208" i="16" s="1"/>
  <c r="ET207" i="16" s="1"/>
  <c r="FW181" i="16"/>
  <c r="FW182" i="16" s="1"/>
  <c r="EG182" i="16" s="1"/>
  <c r="ET181" i="16" s="1"/>
  <c r="FW153" i="16"/>
  <c r="FW154" i="16" s="1"/>
  <c r="EG154" i="16" s="1"/>
  <c r="ET153" i="16" s="1"/>
  <c r="FW127" i="16"/>
  <c r="FW128" i="16" s="1"/>
  <c r="EG128" i="16" s="1"/>
  <c r="ET127" i="16" s="1"/>
  <c r="FW123" i="16"/>
  <c r="FW124" i="16" s="1"/>
  <c r="EG124" i="16" s="1"/>
  <c r="ET123" i="16" s="1"/>
  <c r="K10" i="22"/>
  <c r="FW9" i="16"/>
  <c r="FW10" i="16" s="1"/>
  <c r="EG10" i="16" s="1"/>
  <c r="ET9" i="16" s="1"/>
  <c r="FW579" i="16"/>
  <c r="FW580" i="16" s="1"/>
  <c r="EG580" i="16" s="1"/>
  <c r="ET579" i="16" s="1"/>
  <c r="K608" i="22"/>
  <c r="FW553" i="16"/>
  <c r="FW554" i="16" s="1"/>
  <c r="EG554" i="16" s="1"/>
  <c r="ET553" i="16" s="1"/>
  <c r="FW559" i="16"/>
  <c r="FW560" i="16" s="1"/>
  <c r="EG560" i="16" s="1"/>
  <c r="ET559" i="16" s="1"/>
  <c r="FW601" i="16"/>
  <c r="FW602" i="16" s="1"/>
  <c r="EG602" i="16" s="1"/>
  <c r="ET601" i="16" s="1"/>
  <c r="K630" i="22"/>
  <c r="FW469" i="16"/>
  <c r="FW470" i="16" s="1"/>
  <c r="EG470" i="16" s="1"/>
  <c r="ET469" i="16" s="1"/>
  <c r="FW461" i="16"/>
  <c r="FW462" i="16" s="1"/>
  <c r="EG462" i="16" s="1"/>
  <c r="ET461" i="16" s="1"/>
  <c r="FW467" i="16"/>
  <c r="FW468" i="16" s="1"/>
  <c r="EG468" i="16" s="1"/>
  <c r="ET467" i="16" s="1"/>
  <c r="FW489" i="16"/>
  <c r="FW490" i="16" s="1"/>
  <c r="EG490" i="16" s="1"/>
  <c r="ET489" i="16" s="1"/>
  <c r="FW511" i="16"/>
  <c r="FW512" i="16" s="1"/>
  <c r="EG512" i="16" s="1"/>
  <c r="ET511" i="16" s="1"/>
  <c r="FW519" i="16"/>
  <c r="FW520" i="16" s="1"/>
  <c r="EG520" i="16" s="1"/>
  <c r="ET519" i="16" s="1"/>
  <c r="FW497" i="16"/>
  <c r="FW498" i="16" s="1"/>
  <c r="EG498" i="16" s="1"/>
  <c r="ET497" i="16" s="1"/>
  <c r="FW343" i="16"/>
  <c r="FW344" i="16" s="1"/>
  <c r="EG344" i="16" s="1"/>
  <c r="ET343" i="16" s="1"/>
  <c r="FW409" i="16"/>
  <c r="FW410" i="16" s="1"/>
  <c r="EG410" i="16" s="1"/>
  <c r="ET409" i="16" s="1"/>
  <c r="FW395" i="16"/>
  <c r="FW396" i="16" s="1"/>
  <c r="EG396" i="16" s="1"/>
  <c r="ET395" i="16" s="1"/>
  <c r="FW403" i="16"/>
  <c r="FW404" i="16" s="1"/>
  <c r="EG404" i="16" s="1"/>
  <c r="ET403" i="16" s="1"/>
  <c r="FW423" i="16"/>
  <c r="FW424" i="16" s="1"/>
  <c r="EG424" i="16" s="1"/>
  <c r="ET423" i="16" s="1"/>
  <c r="FW359" i="16"/>
  <c r="FW360" i="16" s="1"/>
  <c r="EG360" i="16" s="1"/>
  <c r="ET359" i="16" s="1"/>
  <c r="FW315" i="16"/>
  <c r="FW316" i="16" s="1"/>
  <c r="EG316" i="16" s="1"/>
  <c r="ET315" i="16" s="1"/>
  <c r="FW299" i="16"/>
  <c r="FW300" i="16" s="1"/>
  <c r="EG300" i="16" s="1"/>
  <c r="ET299" i="16" s="1"/>
  <c r="FW309" i="16"/>
  <c r="FW310" i="16" s="1"/>
  <c r="EG310" i="16" s="1"/>
  <c r="ET309" i="16" s="1"/>
  <c r="FW251" i="16"/>
  <c r="FW252" i="16" s="1"/>
  <c r="EG252" i="16" s="1"/>
  <c r="ET251" i="16" s="1"/>
  <c r="FW285" i="16"/>
  <c r="FW286" i="16" s="1"/>
  <c r="EG286" i="16" s="1"/>
  <c r="ET285" i="16" s="1"/>
  <c r="FW269" i="16"/>
  <c r="FW270" i="16" s="1"/>
  <c r="EG270" i="16" s="1"/>
  <c r="ET269" i="16" s="1"/>
  <c r="FW229" i="16"/>
  <c r="FW230" i="16" s="1"/>
  <c r="EG230" i="16" s="1"/>
  <c r="ET229" i="16" s="1"/>
  <c r="FW171" i="16"/>
  <c r="FW172" i="16" s="1"/>
  <c r="EG172" i="16" s="1"/>
  <c r="ET171" i="16" s="1"/>
  <c r="FW183" i="16"/>
  <c r="FW184" i="16" s="1"/>
  <c r="EG184" i="16" s="1"/>
  <c r="ET183" i="16" s="1"/>
  <c r="FW167" i="16"/>
  <c r="FW168" i="16" s="1"/>
  <c r="EG168" i="16" s="1"/>
  <c r="ET167" i="16" s="1"/>
  <c r="FW133" i="16"/>
  <c r="FW134" i="16" s="1"/>
  <c r="EG134" i="16" s="1"/>
  <c r="ET133" i="16" s="1"/>
  <c r="FW209" i="16"/>
  <c r="FW210" i="16" s="1"/>
  <c r="EG210" i="16" s="1"/>
  <c r="ET209" i="16" s="1"/>
  <c r="FW215" i="16"/>
  <c r="FW216" i="16" s="1"/>
  <c r="EG216" i="16" s="1"/>
  <c r="ET215" i="16" s="1"/>
  <c r="FW589" i="16"/>
  <c r="FW590" i="16" s="1"/>
  <c r="EG590" i="16" s="1"/>
  <c r="ET589" i="16" s="1"/>
  <c r="K618" i="22"/>
  <c r="FW557" i="16"/>
  <c r="FW558" i="16" s="1"/>
  <c r="EG558" i="16" s="1"/>
  <c r="ET557" i="16" s="1"/>
  <c r="FW585" i="16"/>
  <c r="FW586" i="16" s="1"/>
  <c r="EG586" i="16" s="1"/>
  <c r="ET585" i="16" s="1"/>
  <c r="K614" i="22"/>
  <c r="FW543" i="16"/>
  <c r="FW544" i="16" s="1"/>
  <c r="EG544" i="16" s="1"/>
  <c r="ET543" i="16" s="1"/>
  <c r="K622" i="22"/>
  <c r="FW593" i="16"/>
  <c r="FW594" i="16" s="1"/>
  <c r="EG594" i="16" s="1"/>
  <c r="ET593" i="16" s="1"/>
  <c r="FW459" i="16"/>
  <c r="FW460" i="16" s="1"/>
  <c r="EG460" i="16" s="1"/>
  <c r="ET459" i="16" s="1"/>
  <c r="FW503" i="16"/>
  <c r="FW504" i="16" s="1"/>
  <c r="EG504" i="16" s="1"/>
  <c r="ET503" i="16" s="1"/>
  <c r="FW463" i="16"/>
  <c r="FW464" i="16" s="1"/>
  <c r="EG464" i="16" s="1"/>
  <c r="ET463" i="16" s="1"/>
  <c r="FW487" i="16"/>
  <c r="FW488" i="16" s="1"/>
  <c r="EG488" i="16" s="1"/>
  <c r="ET487" i="16" s="1"/>
  <c r="FW473" i="16"/>
  <c r="FW474" i="16" s="1"/>
  <c r="EG474" i="16" s="1"/>
  <c r="ET473" i="16" s="1"/>
  <c r="FW505" i="16"/>
  <c r="FW506" i="16" s="1"/>
  <c r="EG506" i="16" s="1"/>
  <c r="ET505" i="16" s="1"/>
  <c r="FW481" i="16"/>
  <c r="FW482" i="16" s="1"/>
  <c r="EG482" i="16" s="1"/>
  <c r="ET481" i="16" s="1"/>
  <c r="FW421" i="16"/>
  <c r="FW422" i="16" s="1"/>
  <c r="EG422" i="16" s="1"/>
  <c r="ET421" i="16" s="1"/>
  <c r="FW393" i="16"/>
  <c r="FW394" i="16" s="1"/>
  <c r="EG394" i="16" s="1"/>
  <c r="ET393" i="16" s="1"/>
  <c r="FW389" i="16"/>
  <c r="FW390" i="16" s="1"/>
  <c r="EG390" i="16" s="1"/>
  <c r="ET389" i="16" s="1"/>
  <c r="FW385" i="16"/>
  <c r="FW386" i="16" s="1"/>
  <c r="EG386" i="16" s="1"/>
  <c r="ET385" i="16" s="1"/>
  <c r="FW407" i="16"/>
  <c r="FW408" i="16" s="1"/>
  <c r="EG408" i="16" s="1"/>
  <c r="ET407" i="16" s="1"/>
  <c r="FW371" i="16"/>
  <c r="FW372" i="16" s="1"/>
  <c r="EG372" i="16" s="1"/>
  <c r="ET371" i="16" s="1"/>
  <c r="FW289" i="16"/>
  <c r="FW290" i="16" s="1"/>
  <c r="EG290" i="16" s="1"/>
  <c r="ET289" i="16" s="1"/>
  <c r="FW293" i="16"/>
  <c r="FW294" i="16" s="1"/>
  <c r="EG294" i="16" s="1"/>
  <c r="ET293" i="16" s="1"/>
  <c r="FW305" i="16"/>
  <c r="FW306" i="16" s="1"/>
  <c r="EG306" i="16" s="1"/>
  <c r="ET305" i="16" s="1"/>
  <c r="FW227" i="16"/>
  <c r="FW228" i="16" s="1"/>
  <c r="EG228" i="16" s="1"/>
  <c r="ET227" i="16" s="1"/>
  <c r="FW247" i="16"/>
  <c r="FW248" i="16" s="1"/>
  <c r="EG248" i="16" s="1"/>
  <c r="ET247" i="16" s="1"/>
  <c r="FW265" i="16"/>
  <c r="FW266" i="16" s="1"/>
  <c r="EG266" i="16" s="1"/>
  <c r="ET265" i="16" s="1"/>
  <c r="FW219" i="16"/>
  <c r="FW220" i="16" s="1"/>
  <c r="EG220" i="16" s="1"/>
  <c r="ET219" i="16" s="1"/>
  <c r="FW165" i="16"/>
  <c r="FW166" i="16" s="1"/>
  <c r="EG166" i="16" s="1"/>
  <c r="ET165" i="16" s="1"/>
  <c r="FW179" i="16"/>
  <c r="FW180" i="16" s="1"/>
  <c r="EG180" i="16" s="1"/>
  <c r="ET179" i="16" s="1"/>
  <c r="FW157" i="16"/>
  <c r="FW158" i="16" s="1"/>
  <c r="EG158" i="16" s="1"/>
  <c r="ET157" i="16" s="1"/>
  <c r="FW131" i="16"/>
  <c r="FW132" i="16" s="1"/>
  <c r="EG132" i="16" s="1"/>
  <c r="ET131" i="16" s="1"/>
  <c r="FW203" i="16"/>
  <c r="FW204" i="16" s="1"/>
  <c r="EG204" i="16" s="1"/>
  <c r="ET203" i="16" s="1"/>
  <c r="FW175" i="16"/>
  <c r="FW176" i="16" s="1"/>
  <c r="EG176" i="16" s="1"/>
  <c r="ET175" i="16" s="1"/>
  <c r="F19" i="14"/>
  <c r="E20" i="14"/>
  <c r="E19" i="14"/>
  <c r="F20" i="14"/>
  <c r="E9" i="14"/>
  <c r="F12" i="14"/>
  <c r="E10" i="14"/>
  <c r="E12" i="14"/>
  <c r="F10" i="14"/>
  <c r="F9" i="14"/>
  <c r="F11" i="14"/>
  <c r="E11" i="14"/>
  <c r="DY608" i="16"/>
  <c r="DY607" i="16"/>
  <c r="DX608" i="16"/>
  <c r="DX607" i="16"/>
  <c r="DQ608" i="16"/>
  <c r="DQ607" i="16"/>
  <c r="DR608" i="16"/>
  <c r="DR607" i="16"/>
  <c r="EB608" i="16"/>
  <c r="EB607" i="16"/>
  <c r="EA608" i="16"/>
  <c r="EA607" i="16"/>
  <c r="DV607" i="16"/>
  <c r="DV608" i="16"/>
  <c r="DU608" i="16"/>
  <c r="DU607" i="16"/>
  <c r="DT608" i="16"/>
  <c r="DT607" i="16"/>
  <c r="DS608" i="16"/>
  <c r="DS607" i="16"/>
  <c r="DW607" i="16"/>
  <c r="DW608" i="16"/>
  <c r="DZ608" i="16"/>
  <c r="DZ607" i="16"/>
  <c r="P5" i="28"/>
  <c r="Q4" i="28"/>
  <c r="DH607" i="16"/>
  <c r="DH608" i="16"/>
  <c r="DN608" i="16"/>
  <c r="DN607" i="16"/>
  <c r="K20" i="14" s="1"/>
  <c r="DL607" i="16"/>
  <c r="DL608" i="16"/>
  <c r="DE607" i="16"/>
  <c r="K11" i="14" s="1"/>
  <c r="DE608" i="16"/>
  <c r="DI607" i="16"/>
  <c r="DI608" i="16"/>
  <c r="DG608" i="16"/>
  <c r="DG607" i="16"/>
  <c r="K13" i="14" s="1"/>
  <c r="DD607" i="16"/>
  <c r="K10" i="14" s="1"/>
  <c r="DD608" i="16"/>
  <c r="DJ608" i="16"/>
  <c r="DJ607" i="16"/>
  <c r="DM607" i="16"/>
  <c r="K19" i="14" s="1"/>
  <c r="DM608" i="16"/>
  <c r="DF608" i="16"/>
  <c r="DF607" i="16"/>
  <c r="K12" i="14" s="1"/>
  <c r="DK607" i="16"/>
  <c r="DK608" i="16"/>
  <c r="DC608" i="16"/>
  <c r="DC607" i="16"/>
  <c r="K9" i="14" s="1"/>
  <c r="CQ607" i="16"/>
  <c r="I11" i="14" s="1"/>
  <c r="CQ608" i="16"/>
  <c r="J11" i="14" s="1"/>
  <c r="CU607" i="16"/>
  <c r="I15" i="14" s="1"/>
  <c r="CU608" i="16"/>
  <c r="J15" i="14" s="1"/>
  <c r="CT608" i="16"/>
  <c r="J14" i="14" s="1"/>
  <c r="CT607" i="16"/>
  <c r="I14" i="14" s="1"/>
  <c r="CY607" i="16"/>
  <c r="I19" i="14" s="1"/>
  <c r="CY608" i="16"/>
  <c r="J19" i="14" s="1"/>
  <c r="CZ608" i="16"/>
  <c r="J20" i="14" s="1"/>
  <c r="CZ607" i="16"/>
  <c r="I20" i="14" s="1"/>
  <c r="CV608" i="16"/>
  <c r="J16" i="14" s="1"/>
  <c r="CV607" i="16"/>
  <c r="I16" i="14" s="1"/>
  <c r="CS607" i="16"/>
  <c r="I13" i="14" s="1"/>
  <c r="CS608" i="16"/>
  <c r="J13" i="14" s="1"/>
  <c r="CR608" i="16"/>
  <c r="J12" i="14" s="1"/>
  <c r="CR607" i="16"/>
  <c r="I12" i="14" s="1"/>
  <c r="CP607" i="16"/>
  <c r="I10" i="14" s="1"/>
  <c r="CP608" i="16"/>
  <c r="J10" i="14" s="1"/>
  <c r="CW607" i="16"/>
  <c r="I17" i="14" s="1"/>
  <c r="CW608" i="16"/>
  <c r="J17" i="14" s="1"/>
  <c r="CX607" i="16"/>
  <c r="I18" i="14" s="1"/>
  <c r="CX608" i="16"/>
  <c r="J18" i="14" s="1"/>
  <c r="CO608" i="16"/>
  <c r="J9" i="14" s="1"/>
  <c r="CO607" i="16"/>
  <c r="I9" i="14" s="1"/>
  <c r="E13" i="14"/>
  <c r="F18" i="14"/>
  <c r="F15" i="14"/>
  <c r="F14" i="14"/>
  <c r="E15" i="14"/>
  <c r="E14" i="14"/>
  <c r="E18" i="14"/>
  <c r="BC1" i="16" l="1"/>
  <c r="BO1" i="16"/>
  <c r="L13" i="14"/>
  <c r="EI97" i="16"/>
  <c r="GV97" i="16" s="1"/>
  <c r="EI81" i="16"/>
  <c r="GV81" i="16" s="1"/>
  <c r="EI65" i="16"/>
  <c r="GV65" i="16" s="1"/>
  <c r="EI49" i="16"/>
  <c r="GV49" i="16" s="1"/>
  <c r="EI33" i="16"/>
  <c r="GV33" i="16" s="1"/>
  <c r="EI17" i="16"/>
  <c r="GV17" i="16" s="1"/>
  <c r="EI95" i="16"/>
  <c r="GV95" i="16" s="1"/>
  <c r="EI79" i="16"/>
  <c r="GV79" i="16" s="1"/>
  <c r="EI63" i="16"/>
  <c r="GV63" i="16" s="1"/>
  <c r="EI47" i="16"/>
  <c r="GV47" i="16" s="1"/>
  <c r="EI31" i="16"/>
  <c r="GV31" i="16" s="1"/>
  <c r="EI15" i="16"/>
  <c r="GV15" i="16" s="1"/>
  <c r="EI93" i="16"/>
  <c r="GV93" i="16" s="1"/>
  <c r="EI77" i="16"/>
  <c r="GV77" i="16" s="1"/>
  <c r="EI61" i="16"/>
  <c r="GV61" i="16" s="1"/>
  <c r="EI45" i="16"/>
  <c r="GV45" i="16" s="1"/>
  <c r="EI29" i="16"/>
  <c r="GV29" i="16" s="1"/>
  <c r="EI13" i="16"/>
  <c r="GV13" i="16" s="1"/>
  <c r="EI91" i="16"/>
  <c r="GV91" i="16" s="1"/>
  <c r="EI75" i="16"/>
  <c r="GV75" i="16" s="1"/>
  <c r="EI59" i="16"/>
  <c r="GV59" i="16" s="1"/>
  <c r="EI43" i="16"/>
  <c r="GV43" i="16" s="1"/>
  <c r="EI27" i="16"/>
  <c r="GV27" i="16" s="1"/>
  <c r="EI11" i="16"/>
  <c r="GV11" i="16" s="1"/>
  <c r="EI105" i="16"/>
  <c r="GV105" i="16" s="1"/>
  <c r="EI89" i="16"/>
  <c r="GV89" i="16" s="1"/>
  <c r="EI73" i="16"/>
  <c r="GV73" i="16" s="1"/>
  <c r="EI57" i="16"/>
  <c r="GV57" i="16" s="1"/>
  <c r="EI41" i="16"/>
  <c r="GV41" i="16" s="1"/>
  <c r="EI25" i="16"/>
  <c r="GV25" i="16" s="1"/>
  <c r="EI9" i="16"/>
  <c r="GV9" i="16" s="1"/>
  <c r="EI7" i="16"/>
  <c r="GV7" i="16" s="1"/>
  <c r="EI103" i="16"/>
  <c r="GV103" i="16" s="1"/>
  <c r="EI87" i="16"/>
  <c r="GV87" i="16" s="1"/>
  <c r="EI71" i="16"/>
  <c r="GV71" i="16" s="1"/>
  <c r="EI55" i="16"/>
  <c r="GV55" i="16" s="1"/>
  <c r="EI39" i="16"/>
  <c r="GV39" i="16" s="1"/>
  <c r="EI23" i="16"/>
  <c r="GV23" i="16" s="1"/>
  <c r="EI101" i="16"/>
  <c r="GV101" i="16" s="1"/>
  <c r="EI85" i="16"/>
  <c r="GV85" i="16" s="1"/>
  <c r="EI69" i="16"/>
  <c r="GV69" i="16" s="1"/>
  <c r="EI53" i="16"/>
  <c r="GV53" i="16" s="1"/>
  <c r="EI37" i="16"/>
  <c r="GV37" i="16" s="1"/>
  <c r="EI21" i="16"/>
  <c r="GV21" i="16" s="1"/>
  <c r="EI99" i="16"/>
  <c r="GV99" i="16" s="1"/>
  <c r="EI83" i="16"/>
  <c r="GV83" i="16" s="1"/>
  <c r="EI67" i="16"/>
  <c r="GV67" i="16" s="1"/>
  <c r="EI51" i="16"/>
  <c r="GV51" i="16" s="1"/>
  <c r="EI35" i="16"/>
  <c r="GV35" i="16" s="1"/>
  <c r="EI19" i="16"/>
  <c r="GV19" i="16" s="1"/>
  <c r="H15" i="14"/>
  <c r="EK91" i="16"/>
  <c r="HD91" i="16" s="1"/>
  <c r="EK75" i="16"/>
  <c r="HD75" i="16" s="1"/>
  <c r="EK59" i="16"/>
  <c r="HD59" i="16" s="1"/>
  <c r="EK43" i="16"/>
  <c r="HD43" i="16" s="1"/>
  <c r="EK27" i="16"/>
  <c r="HD27" i="16" s="1"/>
  <c r="EK11" i="16"/>
  <c r="HD11" i="16" s="1"/>
  <c r="EK105" i="16"/>
  <c r="HD105" i="16" s="1"/>
  <c r="EK89" i="16"/>
  <c r="HD89" i="16" s="1"/>
  <c r="EK73" i="16"/>
  <c r="HD73" i="16" s="1"/>
  <c r="EK57" i="16"/>
  <c r="HD57" i="16" s="1"/>
  <c r="EK41" i="16"/>
  <c r="HD41" i="16" s="1"/>
  <c r="EK25" i="16"/>
  <c r="HD25" i="16" s="1"/>
  <c r="EK9" i="16"/>
  <c r="HD9" i="16" s="1"/>
  <c r="EK103" i="16"/>
  <c r="HD103" i="16" s="1"/>
  <c r="EK87" i="16"/>
  <c r="HD87" i="16" s="1"/>
  <c r="EK71" i="16"/>
  <c r="HD71" i="16" s="1"/>
  <c r="EK55" i="16"/>
  <c r="HD55" i="16" s="1"/>
  <c r="EK39" i="16"/>
  <c r="HD39" i="16" s="1"/>
  <c r="EK23" i="16"/>
  <c r="HD23" i="16" s="1"/>
  <c r="EK101" i="16"/>
  <c r="HD101" i="16" s="1"/>
  <c r="EK85" i="16"/>
  <c r="HD85" i="16" s="1"/>
  <c r="EK69" i="16"/>
  <c r="HD69" i="16" s="1"/>
  <c r="EK53" i="16"/>
  <c r="HD53" i="16" s="1"/>
  <c r="EK37" i="16"/>
  <c r="HD37" i="16" s="1"/>
  <c r="EK21" i="16"/>
  <c r="HD21" i="16" s="1"/>
  <c r="EK83" i="16"/>
  <c r="HD83" i="16" s="1"/>
  <c r="EK67" i="16"/>
  <c r="HD67" i="16" s="1"/>
  <c r="EK51" i="16"/>
  <c r="HD51" i="16" s="1"/>
  <c r="EK35" i="16"/>
  <c r="HD35" i="16" s="1"/>
  <c r="EK19" i="16"/>
  <c r="HD19" i="16" s="1"/>
  <c r="EK99" i="16"/>
  <c r="HD99" i="16" s="1"/>
  <c r="EK97" i="16"/>
  <c r="HD97" i="16" s="1"/>
  <c r="EK81" i="16"/>
  <c r="HD81" i="16" s="1"/>
  <c r="EK65" i="16"/>
  <c r="HD65" i="16" s="1"/>
  <c r="EK49" i="16"/>
  <c r="HD49" i="16" s="1"/>
  <c r="EK33" i="16"/>
  <c r="HD33" i="16" s="1"/>
  <c r="EK17" i="16"/>
  <c r="HD17" i="16" s="1"/>
  <c r="EK7" i="16"/>
  <c r="HD7" i="16" s="1"/>
  <c r="EK95" i="16"/>
  <c r="HD95" i="16" s="1"/>
  <c r="EK79" i="16"/>
  <c r="HD79" i="16" s="1"/>
  <c r="EK63" i="16"/>
  <c r="HD63" i="16" s="1"/>
  <c r="EK47" i="16"/>
  <c r="HD47" i="16" s="1"/>
  <c r="EK31" i="16"/>
  <c r="HD31" i="16" s="1"/>
  <c r="EK15" i="16"/>
  <c r="HD15" i="16" s="1"/>
  <c r="EK93" i="16"/>
  <c r="HD93" i="16" s="1"/>
  <c r="EK77" i="16"/>
  <c r="HD77" i="16" s="1"/>
  <c r="EK61" i="16"/>
  <c r="HD61" i="16" s="1"/>
  <c r="EK45" i="16"/>
  <c r="HD45" i="16" s="1"/>
  <c r="EK29" i="16"/>
  <c r="HD29" i="16" s="1"/>
  <c r="EK13" i="16"/>
  <c r="HD13" i="16" s="1"/>
  <c r="H18" i="14"/>
  <c r="EN95" i="16"/>
  <c r="HP95" i="16" s="1"/>
  <c r="EN79" i="16"/>
  <c r="HP79" i="16" s="1"/>
  <c r="EN63" i="16"/>
  <c r="HP63" i="16" s="1"/>
  <c r="EN47" i="16"/>
  <c r="HP47" i="16" s="1"/>
  <c r="EN31" i="16"/>
  <c r="HP31" i="16" s="1"/>
  <c r="EN15" i="16"/>
  <c r="HP15" i="16" s="1"/>
  <c r="EN105" i="16"/>
  <c r="HP105" i="16" s="1"/>
  <c r="EN89" i="16"/>
  <c r="HP89" i="16" s="1"/>
  <c r="EN73" i="16"/>
  <c r="HP73" i="16" s="1"/>
  <c r="EN57" i="16"/>
  <c r="HP57" i="16" s="1"/>
  <c r="EN41" i="16"/>
  <c r="HP41" i="16" s="1"/>
  <c r="EN25" i="16"/>
  <c r="HP25" i="16" s="1"/>
  <c r="EN9" i="16"/>
  <c r="HP9" i="16" s="1"/>
  <c r="EN93" i="16"/>
  <c r="HP93" i="16" s="1"/>
  <c r="EN77" i="16"/>
  <c r="HP77" i="16" s="1"/>
  <c r="EN61" i="16"/>
  <c r="HP61" i="16" s="1"/>
  <c r="EN45" i="16"/>
  <c r="HP45" i="16" s="1"/>
  <c r="EN29" i="16"/>
  <c r="HP29" i="16" s="1"/>
  <c r="EN13" i="16"/>
  <c r="HP13" i="16" s="1"/>
  <c r="EN91" i="16"/>
  <c r="HP91" i="16" s="1"/>
  <c r="EN75" i="16"/>
  <c r="HP75" i="16" s="1"/>
  <c r="EN59" i="16"/>
  <c r="HP59" i="16" s="1"/>
  <c r="EN43" i="16"/>
  <c r="HP43" i="16" s="1"/>
  <c r="EN27" i="16"/>
  <c r="HP27" i="16" s="1"/>
  <c r="EN11" i="16"/>
  <c r="HP11" i="16" s="1"/>
  <c r="EN103" i="16"/>
  <c r="HP103" i="16" s="1"/>
  <c r="EN87" i="16"/>
  <c r="HP87" i="16" s="1"/>
  <c r="EN71" i="16"/>
  <c r="HP71" i="16" s="1"/>
  <c r="EN55" i="16"/>
  <c r="HP55" i="16" s="1"/>
  <c r="EN39" i="16"/>
  <c r="HP39" i="16" s="1"/>
  <c r="EN7" i="16"/>
  <c r="HP7" i="16" s="1"/>
  <c r="EN101" i="16"/>
  <c r="HP101" i="16" s="1"/>
  <c r="EN85" i="16"/>
  <c r="HP85" i="16" s="1"/>
  <c r="EN69" i="16"/>
  <c r="HP69" i="16" s="1"/>
  <c r="EN53" i="16"/>
  <c r="HP53" i="16" s="1"/>
  <c r="EN37" i="16"/>
  <c r="HP37" i="16" s="1"/>
  <c r="EN21" i="16"/>
  <c r="HP21" i="16" s="1"/>
  <c r="EN99" i="16"/>
  <c r="HP99" i="16" s="1"/>
  <c r="EN83" i="16"/>
  <c r="HP83" i="16" s="1"/>
  <c r="EN67" i="16"/>
  <c r="HP67" i="16" s="1"/>
  <c r="EN51" i="16"/>
  <c r="HP51" i="16" s="1"/>
  <c r="EN35" i="16"/>
  <c r="HP35" i="16" s="1"/>
  <c r="EN19" i="16"/>
  <c r="HP19" i="16" s="1"/>
  <c r="EN97" i="16"/>
  <c r="HP97" i="16" s="1"/>
  <c r="EN81" i="16"/>
  <c r="HP81" i="16" s="1"/>
  <c r="EN65" i="16"/>
  <c r="HP65" i="16" s="1"/>
  <c r="EN49" i="16"/>
  <c r="HP49" i="16" s="1"/>
  <c r="EN33" i="16"/>
  <c r="HP33" i="16" s="1"/>
  <c r="EN17" i="16"/>
  <c r="HP17" i="16" s="1"/>
  <c r="EN23" i="16"/>
  <c r="HP23" i="16" s="1"/>
  <c r="H14" i="14"/>
  <c r="AI1" i="16" s="1"/>
  <c r="EJ103" i="16"/>
  <c r="GZ103" i="16" s="1"/>
  <c r="EJ87" i="16"/>
  <c r="GZ87" i="16" s="1"/>
  <c r="EJ71" i="16"/>
  <c r="GZ71" i="16" s="1"/>
  <c r="EJ55" i="16"/>
  <c r="GZ55" i="16" s="1"/>
  <c r="EJ39" i="16"/>
  <c r="GZ39" i="16" s="1"/>
  <c r="EJ23" i="16"/>
  <c r="GZ23" i="16" s="1"/>
  <c r="EJ101" i="16"/>
  <c r="GZ101" i="16" s="1"/>
  <c r="EJ85" i="16"/>
  <c r="GZ85" i="16" s="1"/>
  <c r="EJ69" i="16"/>
  <c r="GZ69" i="16" s="1"/>
  <c r="EJ53" i="16"/>
  <c r="GZ53" i="16" s="1"/>
  <c r="EJ37" i="16"/>
  <c r="GZ37" i="16" s="1"/>
  <c r="EJ21" i="16"/>
  <c r="GZ21" i="16" s="1"/>
  <c r="EJ99" i="16"/>
  <c r="GZ99" i="16" s="1"/>
  <c r="EJ83" i="16"/>
  <c r="GZ83" i="16" s="1"/>
  <c r="EJ67" i="16"/>
  <c r="GZ67" i="16" s="1"/>
  <c r="EJ51" i="16"/>
  <c r="GZ51" i="16" s="1"/>
  <c r="EJ35" i="16"/>
  <c r="GZ35" i="16" s="1"/>
  <c r="EJ19" i="16"/>
  <c r="GZ19" i="16" s="1"/>
  <c r="EJ97" i="16"/>
  <c r="GZ97" i="16" s="1"/>
  <c r="EJ81" i="16"/>
  <c r="GZ81" i="16" s="1"/>
  <c r="EJ65" i="16"/>
  <c r="GZ65" i="16" s="1"/>
  <c r="EJ49" i="16"/>
  <c r="GZ49" i="16" s="1"/>
  <c r="EJ33" i="16"/>
  <c r="GZ33" i="16" s="1"/>
  <c r="EJ17" i="16"/>
  <c r="GZ17" i="16" s="1"/>
  <c r="EJ95" i="16"/>
  <c r="GZ95" i="16" s="1"/>
  <c r="EJ79" i="16"/>
  <c r="GZ79" i="16" s="1"/>
  <c r="EJ63" i="16"/>
  <c r="GZ63" i="16" s="1"/>
  <c r="EJ47" i="16"/>
  <c r="GZ47" i="16" s="1"/>
  <c r="EJ31" i="16"/>
  <c r="GZ31" i="16" s="1"/>
  <c r="EJ15" i="16"/>
  <c r="GZ15" i="16" s="1"/>
  <c r="EJ93" i="16"/>
  <c r="GZ93" i="16" s="1"/>
  <c r="EJ77" i="16"/>
  <c r="GZ77" i="16" s="1"/>
  <c r="EJ61" i="16"/>
  <c r="GZ61" i="16" s="1"/>
  <c r="EJ45" i="16"/>
  <c r="GZ45" i="16" s="1"/>
  <c r="EJ29" i="16"/>
  <c r="GZ29" i="16" s="1"/>
  <c r="EJ13" i="16"/>
  <c r="GZ13" i="16" s="1"/>
  <c r="EJ91" i="16"/>
  <c r="GZ91" i="16" s="1"/>
  <c r="EJ75" i="16"/>
  <c r="GZ75" i="16" s="1"/>
  <c r="EJ59" i="16"/>
  <c r="GZ59" i="16" s="1"/>
  <c r="EJ43" i="16"/>
  <c r="GZ43" i="16" s="1"/>
  <c r="EJ27" i="16"/>
  <c r="GZ27" i="16" s="1"/>
  <c r="EJ11" i="16"/>
  <c r="GZ11" i="16" s="1"/>
  <c r="EJ105" i="16"/>
  <c r="GZ105" i="16" s="1"/>
  <c r="EJ89" i="16"/>
  <c r="GZ89" i="16" s="1"/>
  <c r="EJ73" i="16"/>
  <c r="GZ73" i="16" s="1"/>
  <c r="EJ57" i="16"/>
  <c r="GZ57" i="16" s="1"/>
  <c r="EJ41" i="16"/>
  <c r="GZ41" i="16" s="1"/>
  <c r="EJ25" i="16"/>
  <c r="GZ25" i="16" s="1"/>
  <c r="EJ9" i="16"/>
  <c r="GZ9" i="16" s="1"/>
  <c r="EJ7" i="16"/>
  <c r="GZ7" i="16" s="1"/>
  <c r="AE115" i="16"/>
  <c r="GU115" i="16" s="1"/>
  <c r="AE117" i="16"/>
  <c r="GU117" i="16" s="1"/>
  <c r="M8" i="22"/>
  <c r="FX7" i="16"/>
  <c r="FX8" i="16" s="1"/>
  <c r="EH8" i="16" s="1"/>
  <c r="EU7" i="16" s="1"/>
  <c r="FX583" i="16"/>
  <c r="FX584" i="16" s="1"/>
  <c r="EH584" i="16" s="1"/>
  <c r="EU583" i="16" s="1"/>
  <c r="M612" i="22"/>
  <c r="FX585" i="16"/>
  <c r="FX586" i="16" s="1"/>
  <c r="EH586" i="16" s="1"/>
  <c r="EU585" i="16" s="1"/>
  <c r="M614" i="22"/>
  <c r="FX603" i="16"/>
  <c r="FX604" i="16" s="1"/>
  <c r="EH604" i="16" s="1"/>
  <c r="EU603" i="16" s="1"/>
  <c r="M632" i="22"/>
  <c r="FX591" i="16"/>
  <c r="FX592" i="16" s="1"/>
  <c r="EH592" i="16" s="1"/>
  <c r="EU591" i="16" s="1"/>
  <c r="M620" i="22"/>
  <c r="FX597" i="16"/>
  <c r="FX598" i="16" s="1"/>
  <c r="EH598" i="16" s="1"/>
  <c r="EU597" i="16" s="1"/>
  <c r="M626" i="22"/>
  <c r="FX587" i="16"/>
  <c r="FX588" i="16" s="1"/>
  <c r="EH588" i="16" s="1"/>
  <c r="EU587" i="16" s="1"/>
  <c r="M616" i="22"/>
  <c r="FX249" i="16"/>
  <c r="FX250" i="16" s="1"/>
  <c r="EH250" i="16" s="1"/>
  <c r="EU249" i="16" s="1"/>
  <c r="M278" i="22"/>
  <c r="FX581" i="16"/>
  <c r="FX582" i="16" s="1"/>
  <c r="EH582" i="16" s="1"/>
  <c r="EU581" i="16" s="1"/>
  <c r="M610" i="22"/>
  <c r="FX579" i="16"/>
  <c r="FX580" i="16" s="1"/>
  <c r="EH580" i="16" s="1"/>
  <c r="EU579" i="16" s="1"/>
  <c r="M608" i="22"/>
  <c r="FX593" i="16"/>
  <c r="FX594" i="16" s="1"/>
  <c r="EH594" i="16" s="1"/>
  <c r="EU593" i="16" s="1"/>
  <c r="M622" i="22"/>
  <c r="FX213" i="16"/>
  <c r="FX214" i="16" s="1"/>
  <c r="EH214" i="16" s="1"/>
  <c r="EU213" i="16" s="1"/>
  <c r="M242" i="22"/>
  <c r="K1" i="17"/>
  <c r="AE137" i="16"/>
  <c r="GU137" i="16" s="1"/>
  <c r="AE145" i="16"/>
  <c r="AE213" i="16"/>
  <c r="AE123" i="16"/>
  <c r="GU123" i="16" s="1"/>
  <c r="AE135" i="16"/>
  <c r="AE141" i="16"/>
  <c r="AE149" i="16"/>
  <c r="AE153" i="16"/>
  <c r="GU153" i="16" s="1"/>
  <c r="AE163" i="16"/>
  <c r="AE179" i="16"/>
  <c r="GU179" i="16" s="1"/>
  <c r="AE187" i="16"/>
  <c r="AE195" i="16"/>
  <c r="AE211" i="16"/>
  <c r="AE139" i="16"/>
  <c r="AE155" i="16"/>
  <c r="AE177" i="16"/>
  <c r="GU177" i="16" s="1"/>
  <c r="AE191" i="16"/>
  <c r="AE125" i="16"/>
  <c r="GU125" i="16" s="1"/>
  <c r="AE175" i="16"/>
  <c r="GU175" i="16" s="1"/>
  <c r="AE197" i="16"/>
  <c r="AE199" i="16"/>
  <c r="GU199" i="16" s="1"/>
  <c r="AE205" i="16"/>
  <c r="AE203" i="16"/>
  <c r="GU203" i="16" s="1"/>
  <c r="AE219" i="16"/>
  <c r="GU219" i="16" s="1"/>
  <c r="AE121" i="16"/>
  <c r="AE167" i="16"/>
  <c r="GU167" i="16" s="1"/>
  <c r="AE183" i="16"/>
  <c r="GU183" i="16" s="1"/>
  <c r="AE193" i="16"/>
  <c r="AE209" i="16"/>
  <c r="GU209" i="16" s="1"/>
  <c r="AE119" i="16"/>
  <c r="AE127" i="16"/>
  <c r="GU127" i="16" s="1"/>
  <c r="AE129" i="16"/>
  <c r="AE173" i="16"/>
  <c r="AE201" i="16"/>
  <c r="AE133" i="16"/>
  <c r="GU133" i="16" s="1"/>
  <c r="AE143" i="16"/>
  <c r="AE151" i="16"/>
  <c r="AE159" i="16"/>
  <c r="AE165" i="16"/>
  <c r="GU165" i="16" s="1"/>
  <c r="AE169" i="16"/>
  <c r="AE181" i="16"/>
  <c r="GU181" i="16" s="1"/>
  <c r="AE207" i="16"/>
  <c r="GU207" i="16" s="1"/>
  <c r="AE215" i="16"/>
  <c r="GU215" i="16" s="1"/>
  <c r="AE217" i="16"/>
  <c r="AE131" i="16"/>
  <c r="GU131" i="16" s="1"/>
  <c r="AE147" i="16"/>
  <c r="GU147" i="16" s="1"/>
  <c r="AE157" i="16"/>
  <c r="GU157" i="16" s="1"/>
  <c r="AE161" i="16"/>
  <c r="AE171" i="16"/>
  <c r="GU171" i="16" s="1"/>
  <c r="AE185" i="16"/>
  <c r="GU185" i="16" s="1"/>
  <c r="AE189" i="16"/>
  <c r="GU189" i="16" s="1"/>
  <c r="AE231" i="16"/>
  <c r="AE241" i="16"/>
  <c r="AE249" i="16"/>
  <c r="AE261" i="16"/>
  <c r="AE279" i="16"/>
  <c r="AE291" i="16"/>
  <c r="GU291" i="16" s="1"/>
  <c r="AE229" i="16"/>
  <c r="GU229" i="16" s="1"/>
  <c r="AE243" i="16"/>
  <c r="AE255" i="16"/>
  <c r="GU255" i="16" s="1"/>
  <c r="AE263" i="16"/>
  <c r="GU263" i="16" s="1"/>
  <c r="AE271" i="16"/>
  <c r="AE283" i="16"/>
  <c r="AE285" i="16"/>
  <c r="GU285" i="16" s="1"/>
  <c r="AE309" i="16"/>
  <c r="GU309" i="16" s="1"/>
  <c r="AE311" i="16"/>
  <c r="GU311" i="16" s="1"/>
  <c r="AE221" i="16"/>
  <c r="AE257" i="16"/>
  <c r="AE267" i="16"/>
  <c r="GU267" i="16" s="1"/>
  <c r="AE269" i="16"/>
  <c r="GU269" i="16" s="1"/>
  <c r="AE273" i="16"/>
  <c r="AE317" i="16"/>
  <c r="GU317" i="16" s="1"/>
  <c r="AE321" i="16"/>
  <c r="AE235" i="16"/>
  <c r="AE281" i="16"/>
  <c r="AE305" i="16"/>
  <c r="GU305" i="16" s="1"/>
  <c r="AE223" i="16"/>
  <c r="GU223" i="16" s="1"/>
  <c r="AE225" i="16"/>
  <c r="AE239" i="16"/>
  <c r="AE251" i="16"/>
  <c r="GU251" i="16" s="1"/>
  <c r="AE275" i="16"/>
  <c r="AE299" i="16"/>
  <c r="GU299" i="16" s="1"/>
  <c r="AE319" i="16"/>
  <c r="GU319" i="16" s="1"/>
  <c r="AE227" i="16"/>
  <c r="GU227" i="16" s="1"/>
  <c r="AE237" i="16"/>
  <c r="AE247" i="16"/>
  <c r="GU247" i="16" s="1"/>
  <c r="AE277" i="16"/>
  <c r="GU277" i="16" s="1"/>
  <c r="AE295" i="16"/>
  <c r="AE297" i="16"/>
  <c r="GU297" i="16" s="1"/>
  <c r="AE301" i="16"/>
  <c r="GU301" i="16" s="1"/>
  <c r="AE313" i="16"/>
  <c r="GU313" i="16" s="1"/>
  <c r="AE315" i="16"/>
  <c r="GU315" i="16" s="1"/>
  <c r="AE233" i="16"/>
  <c r="AE287" i="16"/>
  <c r="GU287" i="16" s="1"/>
  <c r="AE307" i="16"/>
  <c r="AE245" i="16"/>
  <c r="AE253" i="16"/>
  <c r="GU253" i="16" s="1"/>
  <c r="AE259" i="16"/>
  <c r="AE265" i="16"/>
  <c r="GU265" i="16" s="1"/>
  <c r="AE289" i="16"/>
  <c r="GU289" i="16" s="1"/>
  <c r="AE293" i="16"/>
  <c r="GU293" i="16" s="1"/>
  <c r="AE303" i="16"/>
  <c r="AE323" i="16"/>
  <c r="AE333" i="16"/>
  <c r="AE337" i="16"/>
  <c r="AE341" i="16"/>
  <c r="GU341" i="16" s="1"/>
  <c r="AE367" i="16"/>
  <c r="AE375" i="16"/>
  <c r="AE391" i="16"/>
  <c r="AE389" i="16"/>
  <c r="GU389" i="16" s="1"/>
  <c r="AE405" i="16"/>
  <c r="GU405" i="16" s="1"/>
  <c r="AE421" i="16"/>
  <c r="GU421" i="16" s="1"/>
  <c r="AE419" i="16"/>
  <c r="GU419" i="16" s="1"/>
  <c r="AE327" i="16"/>
  <c r="AE349" i="16"/>
  <c r="AE353" i="16"/>
  <c r="AE355" i="16"/>
  <c r="AE357" i="16"/>
  <c r="AE359" i="16"/>
  <c r="GU359" i="16" s="1"/>
  <c r="AE385" i="16"/>
  <c r="GU385" i="16" s="1"/>
  <c r="AE415" i="16"/>
  <c r="AE423" i="16"/>
  <c r="GU423" i="16" s="1"/>
  <c r="AE365" i="16"/>
  <c r="AE379" i="16"/>
  <c r="AE361" i="16"/>
  <c r="AE363" i="16"/>
  <c r="GU363" i="16" s="1"/>
  <c r="AE371" i="16"/>
  <c r="GU371" i="16" s="1"/>
  <c r="AE373" i="16"/>
  <c r="GU373" i="16" s="1"/>
  <c r="AE383" i="16"/>
  <c r="AE403" i="16"/>
  <c r="GU403" i="16" s="1"/>
  <c r="AE417" i="16"/>
  <c r="GU417" i="16" s="1"/>
  <c r="AE427" i="16"/>
  <c r="AE343" i="16"/>
  <c r="GU343" i="16" s="1"/>
  <c r="AE369" i="16"/>
  <c r="AE393" i="16"/>
  <c r="GU393" i="16" s="1"/>
  <c r="AE409" i="16"/>
  <c r="GU409" i="16" s="1"/>
  <c r="AE413" i="16"/>
  <c r="AE347" i="16"/>
  <c r="GU347" i="16" s="1"/>
  <c r="AE351" i="16"/>
  <c r="AE377" i="16"/>
  <c r="AE381" i="16"/>
  <c r="AE387" i="16"/>
  <c r="AE395" i="16"/>
  <c r="GU395" i="16" s="1"/>
  <c r="AE401" i="16"/>
  <c r="AE407" i="16"/>
  <c r="GU407" i="16" s="1"/>
  <c r="AE329" i="16"/>
  <c r="GU329" i="16" s="1"/>
  <c r="AE335" i="16"/>
  <c r="AE339" i="16"/>
  <c r="AE345" i="16"/>
  <c r="GU345" i="16" s="1"/>
  <c r="AE397" i="16"/>
  <c r="AE399" i="16"/>
  <c r="GU399" i="16" s="1"/>
  <c r="AE411" i="16"/>
  <c r="GU411" i="16" s="1"/>
  <c r="AE325" i="16"/>
  <c r="GU325" i="16" s="1"/>
  <c r="AE331" i="16"/>
  <c r="AE425" i="16"/>
  <c r="AE459" i="16"/>
  <c r="GU459" i="16" s="1"/>
  <c r="AE465" i="16"/>
  <c r="GU465" i="16" s="1"/>
  <c r="AE469" i="16"/>
  <c r="GU469" i="16" s="1"/>
  <c r="AE479" i="16"/>
  <c r="AE483" i="16"/>
  <c r="AE489" i="16"/>
  <c r="GU489" i="16" s="1"/>
  <c r="AE519" i="16"/>
  <c r="GU519" i="16" s="1"/>
  <c r="AE527" i="16"/>
  <c r="AE447" i="16"/>
  <c r="AE449" i="16"/>
  <c r="AE463" i="16"/>
  <c r="GU463" i="16" s="1"/>
  <c r="AE477" i="16"/>
  <c r="AE505" i="16"/>
  <c r="GU505" i="16" s="1"/>
  <c r="AE507" i="16"/>
  <c r="GU507" i="16" s="1"/>
  <c r="AE431" i="16"/>
  <c r="GU431" i="16" s="1"/>
  <c r="AE451" i="16"/>
  <c r="AE457" i="16"/>
  <c r="AE473" i="16"/>
  <c r="GU473" i="16" s="1"/>
  <c r="AE487" i="16"/>
  <c r="GU487" i="16" s="1"/>
  <c r="AE493" i="16"/>
  <c r="GU493" i="16" s="1"/>
  <c r="AE497" i="16"/>
  <c r="GU497" i="16" s="1"/>
  <c r="AE515" i="16"/>
  <c r="GU515" i="16" s="1"/>
  <c r="AE529" i="16"/>
  <c r="AE531" i="16"/>
  <c r="AE433" i="16"/>
  <c r="AE441" i="16"/>
  <c r="AE481" i="16"/>
  <c r="GU481" i="16" s="1"/>
  <c r="AE485" i="16"/>
  <c r="AE511" i="16"/>
  <c r="GU511" i="16" s="1"/>
  <c r="AE533" i="16"/>
  <c r="AE453" i="16"/>
  <c r="AE461" i="16"/>
  <c r="GU461" i="16" s="1"/>
  <c r="AE475" i="16"/>
  <c r="GU475" i="16" s="1"/>
  <c r="AE495" i="16"/>
  <c r="GU495" i="16" s="1"/>
  <c r="AE429" i="16"/>
  <c r="GU429" i="16" s="1"/>
  <c r="AE435" i="16"/>
  <c r="AE437" i="16"/>
  <c r="GU437" i="16" s="1"/>
  <c r="AE439" i="16"/>
  <c r="AE455" i="16"/>
  <c r="AE513" i="16"/>
  <c r="GU513" i="16" s="1"/>
  <c r="AE521" i="16"/>
  <c r="GU521" i="16" s="1"/>
  <c r="AE445" i="16"/>
  <c r="AE467" i="16"/>
  <c r="GU467" i="16" s="1"/>
  <c r="AE471" i="16"/>
  <c r="AE501" i="16"/>
  <c r="AE503" i="16"/>
  <c r="GU503" i="16" s="1"/>
  <c r="AE509" i="16"/>
  <c r="AE517" i="16"/>
  <c r="AE523" i="16"/>
  <c r="GU523" i="16" s="1"/>
  <c r="AE525" i="16"/>
  <c r="GU525" i="16" s="1"/>
  <c r="AE443" i="16"/>
  <c r="AE491" i="16"/>
  <c r="GU491" i="16" s="1"/>
  <c r="AE499" i="16"/>
  <c r="AE543" i="16"/>
  <c r="GU543" i="16" s="1"/>
  <c r="AE561" i="16"/>
  <c r="AE567" i="16"/>
  <c r="AE579" i="16"/>
  <c r="GU579" i="16" s="1"/>
  <c r="AE583" i="16"/>
  <c r="GU583" i="16" s="1"/>
  <c r="AE591" i="16"/>
  <c r="GU591" i="16" s="1"/>
  <c r="AE593" i="16"/>
  <c r="GU593" i="16" s="1"/>
  <c r="AE555" i="16"/>
  <c r="AE575" i="16"/>
  <c r="GU575" i="16" s="1"/>
  <c r="AE581" i="16"/>
  <c r="GU581" i="16" s="1"/>
  <c r="AE599" i="16"/>
  <c r="GU599" i="16" s="1"/>
  <c r="AE545" i="16"/>
  <c r="AE603" i="16"/>
  <c r="GU603" i="16" s="1"/>
  <c r="AE547" i="16"/>
  <c r="GU547" i="16" s="1"/>
  <c r="AE553" i="16"/>
  <c r="GU553" i="16" s="1"/>
  <c r="AE601" i="16"/>
  <c r="GU601" i="16" s="1"/>
  <c r="AE605" i="16"/>
  <c r="AE541" i="16"/>
  <c r="AE585" i="16"/>
  <c r="GU585" i="16" s="1"/>
  <c r="AE539" i="16"/>
  <c r="AE557" i="16"/>
  <c r="GU557" i="16" s="1"/>
  <c r="AE565" i="16"/>
  <c r="AE577" i="16"/>
  <c r="GU577" i="16" s="1"/>
  <c r="AE595" i="16"/>
  <c r="GU595" i="16" s="1"/>
  <c r="AE549" i="16"/>
  <c r="GU549" i="16" s="1"/>
  <c r="AE551" i="16"/>
  <c r="AE559" i="16"/>
  <c r="GU559" i="16" s="1"/>
  <c r="AE563" i="16"/>
  <c r="AE597" i="16"/>
  <c r="GU597" i="16" s="1"/>
  <c r="AE535" i="16"/>
  <c r="AE537" i="16"/>
  <c r="AE569" i="16"/>
  <c r="AE571" i="16"/>
  <c r="AE573" i="16"/>
  <c r="AE587" i="16"/>
  <c r="GU587" i="16" s="1"/>
  <c r="AE589" i="16"/>
  <c r="GU589" i="16" s="1"/>
  <c r="AE9" i="16"/>
  <c r="AE7" i="16"/>
  <c r="FX589" i="16"/>
  <c r="FX590" i="16" s="1"/>
  <c r="EH590" i="16" s="1"/>
  <c r="EU589" i="16" s="1"/>
  <c r="M618" i="22"/>
  <c r="FX595" i="16"/>
  <c r="FX596" i="16" s="1"/>
  <c r="EH596" i="16" s="1"/>
  <c r="EU595" i="16" s="1"/>
  <c r="M624" i="22"/>
  <c r="FX9" i="16"/>
  <c r="FX10" i="16" s="1"/>
  <c r="EH10" i="16" s="1"/>
  <c r="EU9" i="16" s="1"/>
  <c r="M10" i="22"/>
  <c r="FX599" i="16"/>
  <c r="FX600" i="16" s="1"/>
  <c r="EH600" i="16" s="1"/>
  <c r="EU599" i="16" s="1"/>
  <c r="M628" i="22"/>
  <c r="FX601" i="16"/>
  <c r="FX602" i="16" s="1"/>
  <c r="EH602" i="16" s="1"/>
  <c r="EU601" i="16" s="1"/>
  <c r="M630" i="22"/>
  <c r="FX577" i="16"/>
  <c r="FX578" i="16" s="1"/>
  <c r="EH578" i="16" s="1"/>
  <c r="EU577" i="16" s="1"/>
  <c r="M606" i="22"/>
  <c r="L19" i="14"/>
  <c r="L20" i="14"/>
  <c r="L11" i="14"/>
  <c r="L10" i="14"/>
  <c r="L12" i="14"/>
  <c r="L9" i="14"/>
  <c r="L15" i="14"/>
  <c r="L14" i="14"/>
  <c r="L17" i="14"/>
  <c r="L18" i="14"/>
  <c r="L16" i="14"/>
  <c r="K17" i="14"/>
  <c r="K15" i="14"/>
  <c r="K18" i="14"/>
  <c r="K16" i="14"/>
  <c r="K14" i="14"/>
  <c r="R4" i="28"/>
  <c r="Q5" i="28"/>
  <c r="BG1" i="16" l="1"/>
  <c r="H23" i="14"/>
  <c r="AQ1" i="16"/>
  <c r="S1" i="16"/>
  <c r="GU7" i="16"/>
  <c r="GU9" i="16"/>
  <c r="AE1" i="16"/>
  <c r="FY527" i="16"/>
  <c r="FY528" i="16" s="1"/>
  <c r="GU527" i="16"/>
  <c r="FY243" i="16"/>
  <c r="FY244" i="16" s="1"/>
  <c r="GU243" i="16"/>
  <c r="FY213" i="16"/>
  <c r="FY214" i="16" s="1"/>
  <c r="GU213" i="16"/>
  <c r="FY445" i="16"/>
  <c r="FY446" i="16" s="1"/>
  <c r="GU445" i="16"/>
  <c r="FY441" i="16"/>
  <c r="FY442" i="16" s="1"/>
  <c r="GU441" i="16"/>
  <c r="FY449" i="16"/>
  <c r="FY450" i="16" s="1"/>
  <c r="GU449" i="16"/>
  <c r="FY381" i="16"/>
  <c r="FY382" i="16" s="1"/>
  <c r="GU381" i="16"/>
  <c r="FY361" i="16"/>
  <c r="FY362" i="16" s="1"/>
  <c r="GU361" i="16"/>
  <c r="FY355" i="16"/>
  <c r="FY356" i="16" s="1"/>
  <c r="GU355" i="16"/>
  <c r="FY391" i="16"/>
  <c r="FY392" i="16" s="1"/>
  <c r="GU391" i="16"/>
  <c r="FY233" i="16"/>
  <c r="FY234" i="16" s="1"/>
  <c r="GU233" i="16"/>
  <c r="FY237" i="16"/>
  <c r="FY238" i="16" s="1"/>
  <c r="GU237" i="16"/>
  <c r="FY241" i="16"/>
  <c r="FY242" i="16" s="1"/>
  <c r="GU241" i="16"/>
  <c r="FY151" i="16"/>
  <c r="FY152" i="16" s="1"/>
  <c r="GU151" i="16"/>
  <c r="FY211" i="16"/>
  <c r="FY212" i="16" s="1"/>
  <c r="GU211" i="16"/>
  <c r="FY135" i="16"/>
  <c r="FY136" i="16" s="1"/>
  <c r="GU135" i="16"/>
  <c r="FY563" i="16"/>
  <c r="FY564" i="16" s="1"/>
  <c r="GU563" i="16"/>
  <c r="FY539" i="16"/>
  <c r="FY540" i="16" s="1"/>
  <c r="GU539" i="16"/>
  <c r="FY545" i="16"/>
  <c r="FY546" i="16" s="1"/>
  <c r="GU545" i="16"/>
  <c r="FY433" i="16"/>
  <c r="FY434" i="16" s="1"/>
  <c r="GU433" i="16"/>
  <c r="FY457" i="16"/>
  <c r="FY458" i="16" s="1"/>
  <c r="GU457" i="16"/>
  <c r="FY447" i="16"/>
  <c r="FY448" i="16" s="1"/>
  <c r="GU447" i="16"/>
  <c r="FY339" i="16"/>
  <c r="FY340" i="16" s="1"/>
  <c r="GU339" i="16"/>
  <c r="FY377" i="16"/>
  <c r="FY378" i="16" s="1"/>
  <c r="GU377" i="16"/>
  <c r="FY427" i="16"/>
  <c r="FY428" i="16" s="1"/>
  <c r="GU427" i="16"/>
  <c r="FY379" i="16"/>
  <c r="FY380" i="16" s="1"/>
  <c r="GU379" i="16"/>
  <c r="FY353" i="16"/>
  <c r="FY354" i="16" s="1"/>
  <c r="GU353" i="16"/>
  <c r="FY375" i="16"/>
  <c r="FY376" i="16" s="1"/>
  <c r="GU375" i="16"/>
  <c r="FY257" i="16"/>
  <c r="FY258" i="16" s="1"/>
  <c r="GU257" i="16"/>
  <c r="FY231" i="16"/>
  <c r="FY232" i="16" s="1"/>
  <c r="GU231" i="16"/>
  <c r="FY217" i="16"/>
  <c r="FY218" i="16" s="1"/>
  <c r="GU217" i="16"/>
  <c r="FY143" i="16"/>
  <c r="FY144" i="16" s="1"/>
  <c r="GU143" i="16"/>
  <c r="FY193" i="16"/>
  <c r="FY194" i="16" s="1"/>
  <c r="GU193" i="16"/>
  <c r="FY197" i="16"/>
  <c r="FY198" i="16" s="1"/>
  <c r="GU197" i="16"/>
  <c r="FY195" i="16"/>
  <c r="FY196" i="16" s="1"/>
  <c r="GU195" i="16"/>
  <c r="FY517" i="16"/>
  <c r="FY518" i="16" s="1"/>
  <c r="GU517" i="16"/>
  <c r="FY451" i="16"/>
  <c r="FY452" i="16" s="1"/>
  <c r="GU451" i="16"/>
  <c r="FY351" i="16"/>
  <c r="FY352" i="16" s="1"/>
  <c r="GU351" i="16"/>
  <c r="FY367" i="16"/>
  <c r="FY368" i="16" s="1"/>
  <c r="GU367" i="16"/>
  <c r="FY281" i="16"/>
  <c r="FY282" i="16" s="1"/>
  <c r="GU281" i="16"/>
  <c r="FY573" i="16"/>
  <c r="FY574" i="16" s="1"/>
  <c r="GU573" i="16"/>
  <c r="FY455" i="16"/>
  <c r="FY456" i="16" s="1"/>
  <c r="GU455" i="16"/>
  <c r="FY529" i="16"/>
  <c r="FY530" i="16" s="1"/>
  <c r="GU529" i="16"/>
  <c r="FY331" i="16"/>
  <c r="FY332" i="16" s="1"/>
  <c r="GU331" i="16"/>
  <c r="FY327" i="16"/>
  <c r="FY328" i="16" s="1"/>
  <c r="GU327" i="16"/>
  <c r="FY259" i="16"/>
  <c r="FY260" i="16" s="1"/>
  <c r="GU259" i="16"/>
  <c r="FY235" i="16"/>
  <c r="FY236" i="16" s="1"/>
  <c r="GU235" i="16"/>
  <c r="FY201" i="16"/>
  <c r="FY202" i="16" s="1"/>
  <c r="GU201" i="16"/>
  <c r="FY145" i="16"/>
  <c r="FY146" i="16" s="1"/>
  <c r="GU145" i="16"/>
  <c r="FY425" i="16"/>
  <c r="FY426" i="16" s="1"/>
  <c r="GU425" i="16"/>
  <c r="FY365" i="16"/>
  <c r="FY366" i="16" s="1"/>
  <c r="GU365" i="16"/>
  <c r="FY221" i="16"/>
  <c r="FY222" i="16" s="1"/>
  <c r="GU221" i="16"/>
  <c r="FY187" i="16"/>
  <c r="FY188" i="16" s="1"/>
  <c r="GU187" i="16"/>
  <c r="FY541" i="16"/>
  <c r="FY542" i="16" s="1"/>
  <c r="GU541" i="16"/>
  <c r="FY509" i="16"/>
  <c r="FY510" i="16" s="1"/>
  <c r="GU509" i="16"/>
  <c r="FY571" i="16"/>
  <c r="FY572" i="16" s="1"/>
  <c r="GU571" i="16"/>
  <c r="FY605" i="16"/>
  <c r="FY606" i="16" s="1"/>
  <c r="EI606" i="16" s="1"/>
  <c r="GU605" i="16"/>
  <c r="FY439" i="16"/>
  <c r="FY440" i="16" s="1"/>
  <c r="GU439" i="16"/>
  <c r="FY383" i="16"/>
  <c r="FY384" i="16" s="1"/>
  <c r="GU383" i="16"/>
  <c r="FY337" i="16"/>
  <c r="FY338" i="16" s="1"/>
  <c r="GU337" i="16"/>
  <c r="FY275" i="16"/>
  <c r="FY276" i="16" s="1"/>
  <c r="GU275" i="16"/>
  <c r="FY321" i="16"/>
  <c r="FY322" i="16" s="1"/>
  <c r="GU321" i="16"/>
  <c r="FY173" i="16"/>
  <c r="FY174" i="16" s="1"/>
  <c r="GU173" i="16"/>
  <c r="FY121" i="16"/>
  <c r="FY122" i="16" s="1"/>
  <c r="GU121" i="16"/>
  <c r="FY191" i="16"/>
  <c r="FY192" i="16" s="1"/>
  <c r="GU191" i="16"/>
  <c r="FY163" i="16"/>
  <c r="FY164" i="16" s="1"/>
  <c r="GU163" i="16"/>
  <c r="FY567" i="16"/>
  <c r="FY568" i="16" s="1"/>
  <c r="GU567" i="16"/>
  <c r="FY531" i="16"/>
  <c r="FY532" i="16" s="1"/>
  <c r="GU531" i="16"/>
  <c r="FY335" i="16"/>
  <c r="FY336" i="16" s="1"/>
  <c r="GU335" i="16"/>
  <c r="FY349" i="16"/>
  <c r="FY350" i="16" s="1"/>
  <c r="GU349" i="16"/>
  <c r="FY551" i="16"/>
  <c r="FY552" i="16" s="1"/>
  <c r="GU551" i="16"/>
  <c r="FY561" i="16"/>
  <c r="FY562" i="16" s="1"/>
  <c r="GU561" i="16"/>
  <c r="FY453" i="16"/>
  <c r="FY454" i="16" s="1"/>
  <c r="GU453" i="16"/>
  <c r="FY533" i="16"/>
  <c r="FY534" i="16" s="1"/>
  <c r="GU533" i="16"/>
  <c r="FY413" i="16"/>
  <c r="FY414" i="16" s="1"/>
  <c r="GU413" i="16"/>
  <c r="FY415" i="16"/>
  <c r="FY416" i="16" s="1"/>
  <c r="GU415" i="16"/>
  <c r="FY569" i="16"/>
  <c r="FY570" i="16" s="1"/>
  <c r="GU569" i="16"/>
  <c r="FY555" i="16"/>
  <c r="FY556" i="16" s="1"/>
  <c r="GU555" i="16"/>
  <c r="FY499" i="16"/>
  <c r="FY500" i="16" s="1"/>
  <c r="GU499" i="16"/>
  <c r="FY501" i="16"/>
  <c r="FY502" i="16" s="1"/>
  <c r="GU501" i="16"/>
  <c r="FY483" i="16"/>
  <c r="FY484" i="16" s="1"/>
  <c r="GU483" i="16"/>
  <c r="FY401" i="16"/>
  <c r="FY402" i="16" s="1"/>
  <c r="GU401" i="16"/>
  <c r="FY333" i="16"/>
  <c r="FY334" i="16" s="1"/>
  <c r="GU333" i="16"/>
  <c r="FY245" i="16"/>
  <c r="FY246" i="16" s="1"/>
  <c r="GU245" i="16"/>
  <c r="FY295" i="16"/>
  <c r="FY296" i="16" s="1"/>
  <c r="GU295" i="16"/>
  <c r="FY279" i="16"/>
  <c r="FY280" i="16" s="1"/>
  <c r="GU279" i="16"/>
  <c r="FY161" i="16"/>
  <c r="FY162" i="16" s="1"/>
  <c r="GU161" i="16"/>
  <c r="FY169" i="16"/>
  <c r="FY170" i="16" s="1"/>
  <c r="GU169" i="16"/>
  <c r="FY129" i="16"/>
  <c r="FY130" i="16" s="1"/>
  <c r="GU129" i="16"/>
  <c r="FY537" i="16"/>
  <c r="FY538" i="16" s="1"/>
  <c r="GU537" i="16"/>
  <c r="FY471" i="16"/>
  <c r="FY472" i="16" s="1"/>
  <c r="GU471" i="16"/>
  <c r="FY435" i="16"/>
  <c r="FY436" i="16" s="1"/>
  <c r="GU435" i="16"/>
  <c r="FY485" i="16"/>
  <c r="FY486" i="16" s="1"/>
  <c r="GU485" i="16"/>
  <c r="FY477" i="16"/>
  <c r="FY478" i="16" s="1"/>
  <c r="GU477" i="16"/>
  <c r="FY479" i="16"/>
  <c r="FY480" i="16" s="1"/>
  <c r="GU479" i="16"/>
  <c r="FY323" i="16"/>
  <c r="FY324" i="16" s="1"/>
  <c r="GU323" i="16"/>
  <c r="FY307" i="16"/>
  <c r="FY308" i="16" s="1"/>
  <c r="GU307" i="16"/>
  <c r="FY239" i="16"/>
  <c r="FY240" i="16" s="1"/>
  <c r="GU239" i="16"/>
  <c r="FY273" i="16"/>
  <c r="FY274" i="16" s="1"/>
  <c r="GU273" i="16"/>
  <c r="FY283" i="16"/>
  <c r="FY284" i="16" s="1"/>
  <c r="GU283" i="16"/>
  <c r="FY261" i="16"/>
  <c r="FY262" i="16" s="1"/>
  <c r="GU261" i="16"/>
  <c r="FY155" i="16"/>
  <c r="FY156" i="16" s="1"/>
  <c r="GU155" i="16"/>
  <c r="FY149" i="16"/>
  <c r="FY150" i="16" s="1"/>
  <c r="GU149" i="16"/>
  <c r="FY535" i="16"/>
  <c r="FY536" i="16" s="1"/>
  <c r="GU535" i="16"/>
  <c r="FY565" i="16"/>
  <c r="FY566" i="16" s="1"/>
  <c r="GU565" i="16"/>
  <c r="FY443" i="16"/>
  <c r="FY444" i="16" s="1"/>
  <c r="GU443" i="16"/>
  <c r="FY397" i="16"/>
  <c r="FY398" i="16" s="1"/>
  <c r="GU397" i="16"/>
  <c r="FY387" i="16"/>
  <c r="FY388" i="16" s="1"/>
  <c r="GU387" i="16"/>
  <c r="FY369" i="16"/>
  <c r="FY370" i="16" s="1"/>
  <c r="GU369" i="16"/>
  <c r="FY357" i="16"/>
  <c r="FY358" i="16" s="1"/>
  <c r="GU357" i="16"/>
  <c r="FY303" i="16"/>
  <c r="FY304" i="16" s="1"/>
  <c r="GU303" i="16"/>
  <c r="FY225" i="16"/>
  <c r="FY226" i="16" s="1"/>
  <c r="GU225" i="16"/>
  <c r="FY271" i="16"/>
  <c r="FY272" i="16" s="1"/>
  <c r="GU271" i="16"/>
  <c r="FY249" i="16"/>
  <c r="FY250" i="16" s="1"/>
  <c r="GU249" i="16"/>
  <c r="FY159" i="16"/>
  <c r="FY160" i="16" s="1"/>
  <c r="GU159" i="16"/>
  <c r="FY119" i="16"/>
  <c r="FY120" i="16" s="1"/>
  <c r="GU119" i="16"/>
  <c r="FY205" i="16"/>
  <c r="FY206" i="16" s="1"/>
  <c r="GU205" i="16"/>
  <c r="FY139" i="16"/>
  <c r="FY140" i="16" s="1"/>
  <c r="GU139" i="16"/>
  <c r="FY141" i="16"/>
  <c r="FY142" i="16" s="1"/>
  <c r="GU141" i="16"/>
  <c r="FY115" i="16"/>
  <c r="FY116" i="16" s="1"/>
  <c r="AI115" i="16"/>
  <c r="AI117" i="16"/>
  <c r="FY117" i="16"/>
  <c r="FY118" i="16" s="1"/>
  <c r="FY581" i="16"/>
  <c r="FY582" i="16" s="1"/>
  <c r="O610" i="22"/>
  <c r="FY431" i="16"/>
  <c r="FY432" i="16" s="1"/>
  <c r="FY519" i="16"/>
  <c r="FY520" i="16" s="1"/>
  <c r="FY329" i="16"/>
  <c r="FY330" i="16" s="1"/>
  <c r="FY347" i="16"/>
  <c r="FY348" i="16" s="1"/>
  <c r="FY403" i="16"/>
  <c r="FY404" i="16" s="1"/>
  <c r="FY423" i="16"/>
  <c r="FY424" i="16" s="1"/>
  <c r="FY341" i="16"/>
  <c r="FY342" i="16" s="1"/>
  <c r="FY301" i="16"/>
  <c r="FY302" i="16" s="1"/>
  <c r="FY299" i="16"/>
  <c r="FY300" i="16" s="1"/>
  <c r="FY311" i="16"/>
  <c r="FY312" i="16" s="1"/>
  <c r="FY229" i="16"/>
  <c r="FY230" i="16" s="1"/>
  <c r="FY185" i="16"/>
  <c r="FY186" i="16" s="1"/>
  <c r="FY207" i="16"/>
  <c r="FY208" i="16" s="1"/>
  <c r="FY167" i="16"/>
  <c r="FY168" i="16" s="1"/>
  <c r="FY125" i="16"/>
  <c r="FY126" i="16" s="1"/>
  <c r="FY179" i="16"/>
  <c r="FY180" i="16" s="1"/>
  <c r="FY549" i="16"/>
  <c r="FY550" i="16" s="1"/>
  <c r="FY575" i="16"/>
  <c r="FY576" i="16" s="1"/>
  <c r="FY543" i="16"/>
  <c r="FY544" i="16" s="1"/>
  <c r="FY503" i="16"/>
  <c r="FY504" i="16" s="1"/>
  <c r="FY515" i="16"/>
  <c r="FY516" i="16" s="1"/>
  <c r="FY507" i="16"/>
  <c r="FY508" i="16" s="1"/>
  <c r="FY489" i="16"/>
  <c r="FY490" i="16" s="1"/>
  <c r="FY325" i="16"/>
  <c r="FY326" i="16" s="1"/>
  <c r="FY407" i="16"/>
  <c r="FY408" i="16" s="1"/>
  <c r="FY419" i="16"/>
  <c r="FY420" i="16" s="1"/>
  <c r="FY253" i="16"/>
  <c r="FY254" i="16" s="1"/>
  <c r="FY297" i="16"/>
  <c r="FY298" i="16" s="1"/>
  <c r="FY309" i="16"/>
  <c r="FY310" i="16" s="1"/>
  <c r="FY291" i="16"/>
  <c r="FY292" i="16" s="1"/>
  <c r="FY171" i="16"/>
  <c r="FY172" i="16" s="1"/>
  <c r="FY181" i="16"/>
  <c r="FY182" i="16" s="1"/>
  <c r="FY137" i="16"/>
  <c r="FY138" i="16" s="1"/>
  <c r="FY595" i="16"/>
  <c r="FY596" i="16" s="1"/>
  <c r="O624" i="22"/>
  <c r="FY601" i="16"/>
  <c r="FY602" i="16" s="1"/>
  <c r="O630" i="22"/>
  <c r="FY437" i="16"/>
  <c r="FY438" i="16" s="1"/>
  <c r="FY511" i="16"/>
  <c r="FY512" i="16" s="1"/>
  <c r="FY497" i="16"/>
  <c r="FY498" i="16" s="1"/>
  <c r="FY505" i="16"/>
  <c r="FY506" i="16" s="1"/>
  <c r="FY411" i="16"/>
  <c r="FY412" i="16" s="1"/>
  <c r="FY409" i="16"/>
  <c r="FY410" i="16" s="1"/>
  <c r="FY373" i="16"/>
  <c r="FY374" i="16" s="1"/>
  <c r="FY385" i="16"/>
  <c r="FY386" i="16" s="1"/>
  <c r="FY421" i="16"/>
  <c r="FY422" i="16" s="1"/>
  <c r="FY251" i="16"/>
  <c r="FY252" i="16" s="1"/>
  <c r="FY317" i="16"/>
  <c r="FY318" i="16" s="1"/>
  <c r="FY285" i="16"/>
  <c r="FY286" i="16" s="1"/>
  <c r="FY219" i="16"/>
  <c r="FY220" i="16" s="1"/>
  <c r="FY177" i="16"/>
  <c r="FY178" i="16" s="1"/>
  <c r="FY153" i="16"/>
  <c r="FY154" i="16" s="1"/>
  <c r="L1" i="17"/>
  <c r="AI123" i="16"/>
  <c r="AI127" i="16"/>
  <c r="AI131" i="16"/>
  <c r="AI147" i="16"/>
  <c r="AI161" i="16"/>
  <c r="AI169" i="16"/>
  <c r="AI209" i="16"/>
  <c r="AI219" i="16"/>
  <c r="AI121" i="16"/>
  <c r="GY121" i="16" s="1"/>
  <c r="AI187" i="16"/>
  <c r="AI199" i="16"/>
  <c r="AI125" i="16"/>
  <c r="AI143" i="16"/>
  <c r="GY143" i="16" s="1"/>
  <c r="AI163" i="16"/>
  <c r="AI179" i="16"/>
  <c r="AI211" i="16"/>
  <c r="AI119" i="16"/>
  <c r="AI133" i="16"/>
  <c r="AI151" i="16"/>
  <c r="AI153" i="16"/>
  <c r="AI189" i="16"/>
  <c r="AI193" i="16"/>
  <c r="AI195" i="16"/>
  <c r="GY195" i="16" s="1"/>
  <c r="AI155" i="16"/>
  <c r="AI201" i="16"/>
  <c r="GY201" i="16" s="1"/>
  <c r="AI213" i="16"/>
  <c r="GY213" i="16" s="1"/>
  <c r="AI129" i="16"/>
  <c r="AI139" i="16"/>
  <c r="GY139" i="16" s="1"/>
  <c r="AI141" i="16"/>
  <c r="AI145" i="16"/>
  <c r="GY145" i="16" s="1"/>
  <c r="AI157" i="16"/>
  <c r="AI165" i="16"/>
  <c r="AI181" i="16"/>
  <c r="AI183" i="16"/>
  <c r="AI185" i="16"/>
  <c r="AI191" i="16"/>
  <c r="AI207" i="16"/>
  <c r="AI137" i="16"/>
  <c r="AI149" i="16"/>
  <c r="GY149" i="16" s="1"/>
  <c r="AI167" i="16"/>
  <c r="AI171" i="16"/>
  <c r="AI175" i="16"/>
  <c r="AI177" i="16"/>
  <c r="AI197" i="16"/>
  <c r="GY197" i="16" s="1"/>
  <c r="AI215" i="16"/>
  <c r="AI135" i="16"/>
  <c r="AI159" i="16"/>
  <c r="AI173" i="16"/>
  <c r="AI203" i="16"/>
  <c r="AI205" i="16"/>
  <c r="AI217" i="16"/>
  <c r="GY217" i="16" s="1"/>
  <c r="AI227" i="16"/>
  <c r="AI231" i="16"/>
  <c r="AI237" i="16"/>
  <c r="AI277" i="16"/>
  <c r="AI293" i="16"/>
  <c r="AI299" i="16"/>
  <c r="AI303" i="16"/>
  <c r="GY303" i="16" s="1"/>
  <c r="AI307" i="16"/>
  <c r="GY307" i="16" s="1"/>
  <c r="AI221" i="16"/>
  <c r="GY221" i="16" s="1"/>
  <c r="AI247" i="16"/>
  <c r="AI279" i="16"/>
  <c r="AI317" i="16"/>
  <c r="AI241" i="16"/>
  <c r="AI255" i="16"/>
  <c r="AI267" i="16"/>
  <c r="AI305" i="16"/>
  <c r="AI245" i="16"/>
  <c r="GY245" i="16" s="1"/>
  <c r="AI253" i="16"/>
  <c r="AI257" i="16"/>
  <c r="AI285" i="16"/>
  <c r="AI309" i="16"/>
  <c r="AI311" i="16"/>
  <c r="AI223" i="16"/>
  <c r="AI251" i="16"/>
  <c r="AI259" i="16"/>
  <c r="GY259" i="16" s="1"/>
  <c r="AI271" i="16"/>
  <c r="AI313" i="16"/>
  <c r="AI323" i="16"/>
  <c r="AI229" i="16"/>
  <c r="AI261" i="16"/>
  <c r="AI263" i="16"/>
  <c r="AI269" i="16"/>
  <c r="AI273" i="16"/>
  <c r="AI281" i="16"/>
  <c r="AI291" i="16"/>
  <c r="AI225" i="16"/>
  <c r="AI233" i="16"/>
  <c r="GY233" i="16" s="1"/>
  <c r="AI235" i="16"/>
  <c r="AI265" i="16"/>
  <c r="AI289" i="16"/>
  <c r="AI295" i="16"/>
  <c r="AI315" i="16"/>
  <c r="AI321" i="16"/>
  <c r="AI239" i="16"/>
  <c r="AI243" i="16"/>
  <c r="AI249" i="16"/>
  <c r="GY249" i="16" s="1"/>
  <c r="AI275" i="16"/>
  <c r="GY275" i="16" s="1"/>
  <c r="AI283" i="16"/>
  <c r="AI287" i="16"/>
  <c r="AI297" i="16"/>
  <c r="AI301" i="16"/>
  <c r="AI319" i="16"/>
  <c r="AI353" i="16"/>
  <c r="GY353" i="16" s="1"/>
  <c r="AI357" i="16"/>
  <c r="GY357" i="16" s="1"/>
  <c r="AI369" i="16"/>
  <c r="GY369" i="16" s="1"/>
  <c r="AI403" i="16"/>
  <c r="AI411" i="16"/>
  <c r="AI325" i="16"/>
  <c r="AI347" i="16"/>
  <c r="AI365" i="16"/>
  <c r="AI367" i="16"/>
  <c r="GY367" i="16" s="1"/>
  <c r="AI383" i="16"/>
  <c r="AI395" i="16"/>
  <c r="AI405" i="16"/>
  <c r="AI419" i="16"/>
  <c r="AI339" i="16"/>
  <c r="AI363" i="16"/>
  <c r="AI381" i="16"/>
  <c r="AI385" i="16"/>
  <c r="AI399" i="16"/>
  <c r="AI337" i="16"/>
  <c r="AI375" i="16"/>
  <c r="AI377" i="16"/>
  <c r="GY377" i="16" s="1"/>
  <c r="AI379" i="16"/>
  <c r="AI409" i="16"/>
  <c r="AI429" i="16"/>
  <c r="AI333" i="16"/>
  <c r="AI345" i="16"/>
  <c r="AI361" i="16"/>
  <c r="GY361" i="16" s="1"/>
  <c r="AI387" i="16"/>
  <c r="AI393" i="16"/>
  <c r="AI397" i="16"/>
  <c r="GY397" i="16" s="1"/>
  <c r="AI417" i="16"/>
  <c r="AI329" i="16"/>
  <c r="AI331" i="16"/>
  <c r="AI349" i="16"/>
  <c r="GY349" i="16" s="1"/>
  <c r="AI355" i="16"/>
  <c r="GY355" i="16" s="1"/>
  <c r="AI373" i="16"/>
  <c r="AI401" i="16"/>
  <c r="AI415" i="16"/>
  <c r="AI335" i="16"/>
  <c r="GY335" i="16" s="1"/>
  <c r="AI343" i="16"/>
  <c r="AI351" i="16"/>
  <c r="AI359" i="16"/>
  <c r="AI371" i="16"/>
  <c r="AI391" i="16"/>
  <c r="GY391" i="16" s="1"/>
  <c r="AI413" i="16"/>
  <c r="AI421" i="16"/>
  <c r="AI423" i="16"/>
  <c r="AI327" i="16"/>
  <c r="AI341" i="16"/>
  <c r="AI389" i="16"/>
  <c r="AI407" i="16"/>
  <c r="AI425" i="16"/>
  <c r="AI435" i="16"/>
  <c r="GY435" i="16" s="1"/>
  <c r="AI445" i="16"/>
  <c r="GY445" i="16" s="1"/>
  <c r="AI449" i="16"/>
  <c r="AI465" i="16"/>
  <c r="AI473" i="16"/>
  <c r="AI479" i="16"/>
  <c r="AI511" i="16"/>
  <c r="AI515" i="16"/>
  <c r="AI529" i="16"/>
  <c r="AI431" i="16"/>
  <c r="AI439" i="16"/>
  <c r="AI441" i="16"/>
  <c r="AI447" i="16"/>
  <c r="GY447" i="16" s="1"/>
  <c r="AI463" i="16"/>
  <c r="AI487" i="16"/>
  <c r="AI489" i="16"/>
  <c r="AI509" i="16"/>
  <c r="AI513" i="16"/>
  <c r="AI521" i="16"/>
  <c r="AI451" i="16"/>
  <c r="GY451" i="16" s="1"/>
  <c r="AI495" i="16"/>
  <c r="AI533" i="16"/>
  <c r="AI461" i="16"/>
  <c r="AI457" i="16"/>
  <c r="AI459" i="16"/>
  <c r="AI467" i="16"/>
  <c r="AI477" i="16"/>
  <c r="AI493" i="16"/>
  <c r="AI501" i="16"/>
  <c r="AI427" i="16"/>
  <c r="GY427" i="16" s="1"/>
  <c r="AI433" i="16"/>
  <c r="AI469" i="16"/>
  <c r="AI505" i="16"/>
  <c r="AI523" i="16"/>
  <c r="AI527" i="16"/>
  <c r="GY527" i="16" s="1"/>
  <c r="AI531" i="16"/>
  <c r="AI437" i="16"/>
  <c r="AI443" i="16"/>
  <c r="AI481" i="16"/>
  <c r="AI485" i="16"/>
  <c r="GY485" i="16" s="1"/>
  <c r="AI497" i="16"/>
  <c r="AI499" i="16"/>
  <c r="AI507" i="16"/>
  <c r="AI517" i="16"/>
  <c r="AI525" i="16"/>
  <c r="AI453" i="16"/>
  <c r="GY453" i="16" s="1"/>
  <c r="AI455" i="16"/>
  <c r="GY455" i="16" s="1"/>
  <c r="AI471" i="16"/>
  <c r="AI475" i="16"/>
  <c r="AI483" i="16"/>
  <c r="AI491" i="16"/>
  <c r="AI503" i="16"/>
  <c r="AI519" i="16"/>
  <c r="AI539" i="16"/>
  <c r="AI555" i="16"/>
  <c r="AI541" i="16"/>
  <c r="GY541" i="16" s="1"/>
  <c r="AI545" i="16"/>
  <c r="AI553" i="16"/>
  <c r="AI557" i="16"/>
  <c r="AI559" i="16"/>
  <c r="AI571" i="16"/>
  <c r="AI577" i="16"/>
  <c r="GY577" i="16" s="1"/>
  <c r="AI583" i="16"/>
  <c r="GY583" i="16" s="1"/>
  <c r="AI589" i="16"/>
  <c r="GY589" i="16" s="1"/>
  <c r="AI535" i="16"/>
  <c r="GY535" i="16" s="1"/>
  <c r="AI563" i="16"/>
  <c r="GY563" i="16" s="1"/>
  <c r="AI579" i="16"/>
  <c r="GY579" i="16" s="1"/>
  <c r="AI585" i="16"/>
  <c r="GY585" i="16" s="1"/>
  <c r="AI587" i="16"/>
  <c r="GY587" i="16" s="1"/>
  <c r="AI599" i="16"/>
  <c r="GY599" i="16" s="1"/>
  <c r="AI605" i="16"/>
  <c r="GY605" i="16" s="1"/>
  <c r="AI561" i="16"/>
  <c r="AI567" i="16"/>
  <c r="AI569" i="16"/>
  <c r="AI597" i="16"/>
  <c r="GY597" i="16" s="1"/>
  <c r="AI543" i="16"/>
  <c r="AI573" i="16"/>
  <c r="AI575" i="16"/>
  <c r="AI595" i="16"/>
  <c r="GY595" i="16" s="1"/>
  <c r="AI547" i="16"/>
  <c r="AI551" i="16"/>
  <c r="AI581" i="16"/>
  <c r="GY581" i="16" s="1"/>
  <c r="AI601" i="16"/>
  <c r="GY601" i="16" s="1"/>
  <c r="AI537" i="16"/>
  <c r="GY537" i="16" s="1"/>
  <c r="AI565" i="16"/>
  <c r="AI591" i="16"/>
  <c r="GY591" i="16" s="1"/>
  <c r="AI593" i="16"/>
  <c r="GY593" i="16" s="1"/>
  <c r="AI549" i="16"/>
  <c r="AI603" i="16"/>
  <c r="GY603" i="16" s="1"/>
  <c r="AI9" i="16"/>
  <c r="AI7" i="16"/>
  <c r="FY577" i="16"/>
  <c r="FY578" i="16" s="1"/>
  <c r="O606" i="22"/>
  <c r="FY553" i="16"/>
  <c r="FY554" i="16" s="1"/>
  <c r="FY593" i="16"/>
  <c r="FY594" i="16" s="1"/>
  <c r="O622" i="22"/>
  <c r="FY491" i="16"/>
  <c r="FY492" i="16" s="1"/>
  <c r="FY493" i="16"/>
  <c r="FY494" i="16" s="1"/>
  <c r="FY399" i="16"/>
  <c r="FY400" i="16" s="1"/>
  <c r="FY395" i="16"/>
  <c r="FY396" i="16" s="1"/>
  <c r="FY393" i="16"/>
  <c r="FY394" i="16" s="1"/>
  <c r="FY371" i="16"/>
  <c r="FY372" i="16" s="1"/>
  <c r="FY359" i="16"/>
  <c r="FY360" i="16" s="1"/>
  <c r="FY405" i="16"/>
  <c r="FY406" i="16" s="1"/>
  <c r="FY277" i="16"/>
  <c r="FY278" i="16" s="1"/>
  <c r="FY157" i="16"/>
  <c r="FY158" i="16" s="1"/>
  <c r="FY165" i="16"/>
  <c r="FY166" i="16" s="1"/>
  <c r="FY127" i="16"/>
  <c r="FY128" i="16" s="1"/>
  <c r="FY203" i="16"/>
  <c r="FY204" i="16" s="1"/>
  <c r="FY7" i="16"/>
  <c r="FY8" i="16" s="1"/>
  <c r="O8" i="22"/>
  <c r="FY547" i="16"/>
  <c r="FY548" i="16" s="1"/>
  <c r="FY591" i="16"/>
  <c r="FY592" i="16" s="1"/>
  <c r="O620" i="22"/>
  <c r="FY467" i="16"/>
  <c r="FY468" i="16" s="1"/>
  <c r="FY429" i="16"/>
  <c r="FY430" i="16" s="1"/>
  <c r="FY481" i="16"/>
  <c r="FY482" i="16" s="1"/>
  <c r="FY487" i="16"/>
  <c r="FY488" i="16" s="1"/>
  <c r="FY463" i="16"/>
  <c r="FY464" i="16" s="1"/>
  <c r="FY469" i="16"/>
  <c r="FY470" i="16" s="1"/>
  <c r="FY363" i="16"/>
  <c r="FY364" i="16" s="1"/>
  <c r="FY389" i="16"/>
  <c r="FY390" i="16" s="1"/>
  <c r="FY287" i="16"/>
  <c r="FY288" i="16" s="1"/>
  <c r="FY247" i="16"/>
  <c r="FY248" i="16" s="1"/>
  <c r="FY269" i="16"/>
  <c r="FY270" i="16" s="1"/>
  <c r="FY147" i="16"/>
  <c r="FY148" i="16" s="1"/>
  <c r="FY9" i="16"/>
  <c r="FY10" i="16" s="1"/>
  <c r="O10" i="22"/>
  <c r="FY597" i="16"/>
  <c r="FY598" i="16" s="1"/>
  <c r="O626" i="22"/>
  <c r="FY557" i="16"/>
  <c r="FY558" i="16" s="1"/>
  <c r="FY603" i="16"/>
  <c r="FY604" i="16" s="1"/>
  <c r="O632" i="22"/>
  <c r="FY583" i="16"/>
  <c r="FY584" i="16" s="1"/>
  <c r="O612" i="22"/>
  <c r="FY525" i="16"/>
  <c r="FY526" i="16" s="1"/>
  <c r="FY495" i="16"/>
  <c r="FY496" i="16" s="1"/>
  <c r="FY473" i="16"/>
  <c r="FY474" i="16" s="1"/>
  <c r="FY465" i="16"/>
  <c r="FY466" i="16" s="1"/>
  <c r="FY345" i="16"/>
  <c r="FY346" i="16" s="1"/>
  <c r="FY343" i="16"/>
  <c r="FY344" i="16" s="1"/>
  <c r="FY293" i="16"/>
  <c r="FY294" i="16" s="1"/>
  <c r="FY223" i="16"/>
  <c r="FY224" i="16" s="1"/>
  <c r="FY267" i="16"/>
  <c r="FY268" i="16" s="1"/>
  <c r="FY263" i="16"/>
  <c r="FY264" i="16" s="1"/>
  <c r="FY131" i="16"/>
  <c r="FY132" i="16" s="1"/>
  <c r="FY209" i="16"/>
  <c r="FY210" i="16" s="1"/>
  <c r="FY199" i="16"/>
  <c r="FY200" i="16" s="1"/>
  <c r="FY589" i="16"/>
  <c r="FY590" i="16" s="1"/>
  <c r="O618" i="22"/>
  <c r="FY579" i="16"/>
  <c r="FY580" i="16" s="1"/>
  <c r="O608" i="22"/>
  <c r="FY523" i="16"/>
  <c r="FY524" i="16" s="1"/>
  <c r="FY521" i="16"/>
  <c r="FY522" i="16" s="1"/>
  <c r="FY475" i="16"/>
  <c r="FY476" i="16" s="1"/>
  <c r="FY459" i="16"/>
  <c r="FY460" i="16" s="1"/>
  <c r="FY289" i="16"/>
  <c r="FY290" i="16" s="1"/>
  <c r="FY315" i="16"/>
  <c r="FY316" i="16" s="1"/>
  <c r="FY227" i="16"/>
  <c r="FY228" i="16" s="1"/>
  <c r="FY305" i="16"/>
  <c r="FY306" i="16" s="1"/>
  <c r="FY255" i="16"/>
  <c r="FY256" i="16" s="1"/>
  <c r="FY123" i="16"/>
  <c r="FY124" i="16" s="1"/>
  <c r="FY587" i="16"/>
  <c r="FY588" i="16" s="1"/>
  <c r="O616" i="22"/>
  <c r="FY559" i="16"/>
  <c r="FY560" i="16" s="1"/>
  <c r="FY585" i="16"/>
  <c r="FY586" i="16" s="1"/>
  <c r="O614" i="22"/>
  <c r="FY599" i="16"/>
  <c r="FY600" i="16" s="1"/>
  <c r="O628" i="22"/>
  <c r="FY513" i="16"/>
  <c r="FY514" i="16" s="1"/>
  <c r="FY461" i="16"/>
  <c r="FY462" i="16" s="1"/>
  <c r="FY417" i="16"/>
  <c r="FY418" i="16" s="1"/>
  <c r="FY265" i="16"/>
  <c r="FY266" i="16" s="1"/>
  <c r="FY313" i="16"/>
  <c r="FY314" i="16" s="1"/>
  <c r="FY319" i="16"/>
  <c r="FY320" i="16" s="1"/>
  <c r="FY189" i="16"/>
  <c r="FY190" i="16" s="1"/>
  <c r="FY215" i="16"/>
  <c r="FY216" i="16" s="1"/>
  <c r="FY133" i="16"/>
  <c r="FY134" i="16" s="1"/>
  <c r="FY183" i="16"/>
  <c r="FY184" i="16" s="1"/>
  <c r="FY175" i="16"/>
  <c r="FY176" i="16" s="1"/>
  <c r="S4" i="28"/>
  <c r="R5" i="28"/>
  <c r="GY7" i="16" l="1"/>
  <c r="GY9" i="16"/>
  <c r="EV605" i="16"/>
  <c r="GX605" i="16" s="1"/>
  <c r="GW605" i="16"/>
  <c r="EI374" i="16"/>
  <c r="EI184" i="16"/>
  <c r="EI462" i="16"/>
  <c r="EI588" i="16"/>
  <c r="EI476" i="16"/>
  <c r="EI210" i="16"/>
  <c r="EI466" i="16"/>
  <c r="EI558" i="16"/>
  <c r="EI288" i="16"/>
  <c r="EI468" i="16"/>
  <c r="EI166" i="16"/>
  <c r="EI400" i="16"/>
  <c r="EI178" i="16"/>
  <c r="EI410" i="16"/>
  <c r="EI254" i="16"/>
  <c r="EI544" i="16"/>
  <c r="EI230" i="16"/>
  <c r="EI330" i="16"/>
  <c r="EI116" i="16"/>
  <c r="EI120" i="16"/>
  <c r="EI226" i="16"/>
  <c r="EI388" i="16"/>
  <c r="EI536" i="16"/>
  <c r="EI284" i="16"/>
  <c r="EI324" i="16"/>
  <c r="EI436" i="16"/>
  <c r="EI170" i="16"/>
  <c r="EI246" i="16"/>
  <c r="EI502" i="16"/>
  <c r="EI416" i="16"/>
  <c r="EI562" i="16"/>
  <c r="EI532" i="16"/>
  <c r="EI122" i="16"/>
  <c r="EI338" i="16"/>
  <c r="EI572" i="16"/>
  <c r="EI222" i="16"/>
  <c r="EI202" i="16"/>
  <c r="EI332" i="16"/>
  <c r="EI282" i="16"/>
  <c r="EI518" i="16"/>
  <c r="EI144" i="16"/>
  <c r="EI376" i="16"/>
  <c r="EI378" i="16"/>
  <c r="EI434" i="16"/>
  <c r="EI136" i="16"/>
  <c r="EI238" i="16"/>
  <c r="EI362" i="16"/>
  <c r="EI446" i="16"/>
  <c r="EI200" i="16"/>
  <c r="EI602" i="16"/>
  <c r="EI186" i="16"/>
  <c r="EI124" i="16"/>
  <c r="EI474" i="16"/>
  <c r="EI494" i="16"/>
  <c r="EI220" i="16"/>
  <c r="EI412" i="16"/>
  <c r="EI596" i="16"/>
  <c r="EI420" i="16"/>
  <c r="EI576" i="16"/>
  <c r="EI312" i="16"/>
  <c r="EI520" i="16"/>
  <c r="EI460" i="16"/>
  <c r="EI604" i="16"/>
  <c r="EI430" i="16"/>
  <c r="EI396" i="16"/>
  <c r="EI578" i="16"/>
  <c r="EI154" i="16"/>
  <c r="EI348" i="16"/>
  <c r="EI522" i="16"/>
  <c r="EI286" i="16"/>
  <c r="EI506" i="16"/>
  <c r="EI138" i="16"/>
  <c r="EI408" i="16"/>
  <c r="EI550" i="16"/>
  <c r="EI300" i="16"/>
  <c r="EI432" i="16"/>
  <c r="EI142" i="16"/>
  <c r="EI160" i="16"/>
  <c r="EI304" i="16"/>
  <c r="EI398" i="16"/>
  <c r="EI150" i="16"/>
  <c r="EI274" i="16"/>
  <c r="EI480" i="16"/>
  <c r="EI472" i="16"/>
  <c r="EI162" i="16"/>
  <c r="EI334" i="16"/>
  <c r="EI500" i="16"/>
  <c r="EI414" i="16"/>
  <c r="EI552" i="16"/>
  <c r="EI568" i="16"/>
  <c r="EI174" i="16"/>
  <c r="EI384" i="16"/>
  <c r="EI510" i="16"/>
  <c r="EI366" i="16"/>
  <c r="EI236" i="16"/>
  <c r="EI530" i="16"/>
  <c r="EI368" i="16"/>
  <c r="EI196" i="16"/>
  <c r="EI218" i="16"/>
  <c r="EI354" i="16"/>
  <c r="EI340" i="16"/>
  <c r="EI546" i="16"/>
  <c r="EI212" i="16"/>
  <c r="EI234" i="16"/>
  <c r="EI382" i="16"/>
  <c r="EI214" i="16"/>
  <c r="EI298" i="16"/>
  <c r="EI514" i="16"/>
  <c r="EI132" i="16"/>
  <c r="EI390" i="16"/>
  <c r="EI158" i="16"/>
  <c r="EI256" i="16"/>
  <c r="EI496" i="16"/>
  <c r="EI190" i="16"/>
  <c r="EI318" i="16"/>
  <c r="EI498" i="16"/>
  <c r="EI182" i="16"/>
  <c r="EI326" i="16"/>
  <c r="EI180" i="16"/>
  <c r="EI302" i="16"/>
  <c r="EI418" i="16"/>
  <c r="EI346" i="16"/>
  <c r="EI504" i="16"/>
  <c r="EI134" i="16"/>
  <c r="EI216" i="16"/>
  <c r="EI524" i="16"/>
  <c r="EI264" i="16"/>
  <c r="EI598" i="16"/>
  <c r="EI364" i="16"/>
  <c r="EI592" i="16"/>
  <c r="EI278" i="16"/>
  <c r="EI492" i="16"/>
  <c r="EI600" i="16"/>
  <c r="EI306" i="16"/>
  <c r="EI268" i="16"/>
  <c r="EI526" i="16"/>
  <c r="EI470" i="16"/>
  <c r="EI548" i="16"/>
  <c r="EI406" i="16"/>
  <c r="EI320" i="16"/>
  <c r="EI228" i="16"/>
  <c r="EI580" i="16"/>
  <c r="EI224" i="16"/>
  <c r="EI10" i="16"/>
  <c r="EI464" i="16"/>
  <c r="EI360" i="16"/>
  <c r="EI594" i="16"/>
  <c r="EI252" i="16"/>
  <c r="EI512" i="16"/>
  <c r="EI172" i="16"/>
  <c r="EI490" i="16"/>
  <c r="EI126" i="16"/>
  <c r="EI342" i="16"/>
  <c r="EI582" i="16"/>
  <c r="EI140" i="16"/>
  <c r="EI250" i="16"/>
  <c r="EI358" i="16"/>
  <c r="EI444" i="16"/>
  <c r="EI156" i="16"/>
  <c r="EI240" i="16"/>
  <c r="EI478" i="16"/>
  <c r="EI538" i="16"/>
  <c r="EI280" i="16"/>
  <c r="EI402" i="16"/>
  <c r="EI556" i="16"/>
  <c r="EI534" i="16"/>
  <c r="EI350" i="16"/>
  <c r="EI164" i="16"/>
  <c r="EI322" i="16"/>
  <c r="EI440" i="16"/>
  <c r="EI542" i="16"/>
  <c r="EI426" i="16"/>
  <c r="EI260" i="16"/>
  <c r="EI456" i="16"/>
  <c r="EI352" i="16"/>
  <c r="EI198" i="16"/>
  <c r="EI232" i="16"/>
  <c r="EI380" i="16"/>
  <c r="EI448" i="16"/>
  <c r="EI540" i="16"/>
  <c r="EI152" i="16"/>
  <c r="EI392" i="16"/>
  <c r="EI450" i="16"/>
  <c r="EI244" i="16"/>
  <c r="EI422" i="16"/>
  <c r="EI438" i="16"/>
  <c r="EI292" i="16"/>
  <c r="EI508" i="16"/>
  <c r="EI168" i="16"/>
  <c r="EI424" i="16"/>
  <c r="EI118" i="16"/>
  <c r="EI176" i="16"/>
  <c r="EI248" i="16"/>
  <c r="EI128" i="16"/>
  <c r="EI314" i="16"/>
  <c r="EI586" i="16"/>
  <c r="EI316" i="16"/>
  <c r="EI294" i="16"/>
  <c r="EI584" i="16"/>
  <c r="EI148" i="16"/>
  <c r="EI488" i="16"/>
  <c r="EI8" i="16"/>
  <c r="EI372" i="16"/>
  <c r="EI554" i="16"/>
  <c r="EI266" i="16"/>
  <c r="EI560" i="16"/>
  <c r="EI290" i="16"/>
  <c r="EI590" i="16"/>
  <c r="EI344" i="16"/>
  <c r="EI270" i="16"/>
  <c r="EI482" i="16"/>
  <c r="EI204" i="16"/>
  <c r="EI394" i="16"/>
  <c r="EI386" i="16"/>
  <c r="EI310" i="16"/>
  <c r="EI516" i="16"/>
  <c r="EI208" i="16"/>
  <c r="EI404" i="16"/>
  <c r="EI206" i="16"/>
  <c r="EI272" i="16"/>
  <c r="EI370" i="16"/>
  <c r="EI566" i="16"/>
  <c r="EI262" i="16"/>
  <c r="EI308" i="16"/>
  <c r="EI486" i="16"/>
  <c r="EI130" i="16"/>
  <c r="EI296" i="16"/>
  <c r="EI484" i="16"/>
  <c r="EI570" i="16"/>
  <c r="EI454" i="16"/>
  <c r="EI336" i="16"/>
  <c r="EI192" i="16"/>
  <c r="EI276" i="16"/>
  <c r="EI188" i="16"/>
  <c r="EI146" i="16"/>
  <c r="EI328" i="16"/>
  <c r="EI574" i="16"/>
  <c r="EI452" i="16"/>
  <c r="EI194" i="16"/>
  <c r="EI258" i="16"/>
  <c r="EI428" i="16"/>
  <c r="EI458" i="16"/>
  <c r="EI564" i="16"/>
  <c r="EI242" i="16"/>
  <c r="EI356" i="16"/>
  <c r="EI442" i="16"/>
  <c r="EI528" i="16"/>
  <c r="FZ571" i="16"/>
  <c r="FZ572" i="16" s="1"/>
  <c r="GY571" i="16"/>
  <c r="FZ501" i="16"/>
  <c r="FZ502" i="16" s="1"/>
  <c r="GY501" i="16"/>
  <c r="FZ341" i="16"/>
  <c r="FZ342" i="16" s="1"/>
  <c r="GY341" i="16"/>
  <c r="FZ333" i="16"/>
  <c r="FZ334" i="16" s="1"/>
  <c r="GY333" i="16"/>
  <c r="FZ503" i="16"/>
  <c r="FZ504" i="16" s="1"/>
  <c r="GY503" i="16"/>
  <c r="FZ343" i="16"/>
  <c r="FZ344" i="16" s="1"/>
  <c r="GY343" i="16"/>
  <c r="FZ365" i="16"/>
  <c r="FZ366" i="16" s="1"/>
  <c r="GY365" i="16"/>
  <c r="FZ323" i="16"/>
  <c r="FZ324" i="16" s="1"/>
  <c r="GY323" i="16"/>
  <c r="FZ159" i="16"/>
  <c r="FZ160" i="16" s="1"/>
  <c r="GY159" i="16"/>
  <c r="FZ157" i="16"/>
  <c r="FZ158" i="16" s="1"/>
  <c r="GY157" i="16"/>
  <c r="FZ491" i="16"/>
  <c r="FZ492" i="16" s="1"/>
  <c r="GY491" i="16"/>
  <c r="FZ521" i="16"/>
  <c r="FZ522" i="16" s="1"/>
  <c r="GY521" i="16"/>
  <c r="FZ417" i="16"/>
  <c r="FZ418" i="16" s="1"/>
  <c r="GY417" i="16"/>
  <c r="FZ301" i="16"/>
  <c r="FZ302" i="16" s="1"/>
  <c r="GY301" i="16"/>
  <c r="FZ237" i="16"/>
  <c r="FZ238" i="16" s="1"/>
  <c r="GY237" i="16"/>
  <c r="FZ163" i="16"/>
  <c r="FZ164" i="16" s="1"/>
  <c r="GY163" i="16"/>
  <c r="FZ569" i="16"/>
  <c r="FZ570" i="16" s="1"/>
  <c r="GY569" i="16"/>
  <c r="FZ483" i="16"/>
  <c r="FZ484" i="16" s="1"/>
  <c r="GY483" i="16"/>
  <c r="FZ513" i="16"/>
  <c r="FZ514" i="16" s="1"/>
  <c r="GY513" i="16"/>
  <c r="FZ431" i="16"/>
  <c r="FZ432" i="16" s="1"/>
  <c r="GY431" i="16"/>
  <c r="FZ421" i="16"/>
  <c r="FZ422" i="16" s="1"/>
  <c r="GY421" i="16"/>
  <c r="FZ415" i="16"/>
  <c r="FZ416" i="16" s="1"/>
  <c r="GY415" i="16"/>
  <c r="FZ379" i="16"/>
  <c r="FZ380" i="16" s="1"/>
  <c r="GY379" i="16"/>
  <c r="FZ339" i="16"/>
  <c r="FZ340" i="16" s="1"/>
  <c r="GY339" i="16"/>
  <c r="FZ325" i="16"/>
  <c r="FZ326" i="16" s="1"/>
  <c r="GY325" i="16"/>
  <c r="FZ297" i="16"/>
  <c r="FZ298" i="16" s="1"/>
  <c r="GY297" i="16"/>
  <c r="FZ315" i="16"/>
  <c r="FZ316" i="16" s="1"/>
  <c r="GY315" i="16"/>
  <c r="FZ281" i="16"/>
  <c r="FZ282" i="16" s="1"/>
  <c r="GY281" i="16"/>
  <c r="FZ271" i="16"/>
  <c r="FZ272" i="16" s="1"/>
  <c r="GY271" i="16"/>
  <c r="FZ253" i="16"/>
  <c r="FZ254" i="16" s="1"/>
  <c r="GY253" i="16"/>
  <c r="FZ247" i="16"/>
  <c r="FZ248" i="16" s="1"/>
  <c r="GY247" i="16"/>
  <c r="FZ231" i="16"/>
  <c r="FZ232" i="16" s="1"/>
  <c r="GY231" i="16"/>
  <c r="FZ215" i="16"/>
  <c r="FZ216" i="16" s="1"/>
  <c r="GY215" i="16"/>
  <c r="FZ207" i="16"/>
  <c r="FZ208" i="16" s="1"/>
  <c r="GY207" i="16"/>
  <c r="FZ141" i="16"/>
  <c r="FZ142" i="16" s="1"/>
  <c r="GY141" i="16"/>
  <c r="FZ189" i="16"/>
  <c r="FZ190" i="16" s="1"/>
  <c r="GY189" i="16"/>
  <c r="FZ161" i="16"/>
  <c r="FZ162" i="16" s="1"/>
  <c r="GY161" i="16"/>
  <c r="FZ573" i="16"/>
  <c r="FZ574" i="16" s="1"/>
  <c r="GY573" i="16"/>
  <c r="FZ525" i="16"/>
  <c r="FZ526" i="16" s="1"/>
  <c r="GY525" i="16"/>
  <c r="FZ385" i="16"/>
  <c r="FZ386" i="16" s="1"/>
  <c r="GY385" i="16"/>
  <c r="FZ559" i="16"/>
  <c r="FZ560" i="16" s="1"/>
  <c r="GY559" i="16"/>
  <c r="FZ493" i="16"/>
  <c r="FZ494" i="16" s="1"/>
  <c r="GY493" i="16"/>
  <c r="FZ327" i="16"/>
  <c r="FZ328" i="16" s="1"/>
  <c r="GY327" i="16"/>
  <c r="FZ381" i="16"/>
  <c r="FZ382" i="16" s="1"/>
  <c r="GY381" i="16"/>
  <c r="FZ225" i="16"/>
  <c r="FZ226" i="16" s="1"/>
  <c r="GY225" i="16"/>
  <c r="FZ277" i="16"/>
  <c r="FZ278" i="16" s="1"/>
  <c r="GY277" i="16"/>
  <c r="FZ179" i="16"/>
  <c r="FZ180" i="16" s="1"/>
  <c r="GY179" i="16"/>
  <c r="FZ557" i="16"/>
  <c r="FZ558" i="16" s="1"/>
  <c r="GY557" i="16"/>
  <c r="FZ477" i="16"/>
  <c r="FZ478" i="16" s="1"/>
  <c r="GY477" i="16"/>
  <c r="FZ423" i="16"/>
  <c r="FZ424" i="16" s="1"/>
  <c r="GY423" i="16"/>
  <c r="FZ363" i="16"/>
  <c r="FZ364" i="16" s="1"/>
  <c r="GY363" i="16"/>
  <c r="FZ321" i="16"/>
  <c r="FZ322" i="16" s="1"/>
  <c r="GY321" i="16"/>
  <c r="FZ257" i="16"/>
  <c r="FZ258" i="16" s="1"/>
  <c r="GY257" i="16"/>
  <c r="FZ137" i="16"/>
  <c r="FZ138" i="16" s="1"/>
  <c r="GY137" i="16"/>
  <c r="FZ169" i="16"/>
  <c r="FZ170" i="16" s="1"/>
  <c r="GY169" i="16"/>
  <c r="FZ523" i="16"/>
  <c r="FZ524" i="16" s="1"/>
  <c r="GY523" i="16"/>
  <c r="FZ551" i="16"/>
  <c r="FZ552" i="16" s="1"/>
  <c r="GY551" i="16"/>
  <c r="FZ545" i="16"/>
  <c r="FZ546" i="16" s="1"/>
  <c r="GY545" i="16"/>
  <c r="FZ505" i="16"/>
  <c r="FZ506" i="16" s="1"/>
  <c r="GY505" i="16"/>
  <c r="FZ393" i="16"/>
  <c r="FZ394" i="16" s="1"/>
  <c r="GY393" i="16"/>
  <c r="FZ411" i="16"/>
  <c r="FZ412" i="16" s="1"/>
  <c r="GY411" i="16"/>
  <c r="FZ273" i="16"/>
  <c r="FZ274" i="16" s="1"/>
  <c r="GY273" i="16"/>
  <c r="FZ191" i="16"/>
  <c r="FZ192" i="16" s="1"/>
  <c r="GY191" i="16"/>
  <c r="FZ125" i="16"/>
  <c r="FZ126" i="16" s="1"/>
  <c r="GY125" i="16"/>
  <c r="FZ575" i="16"/>
  <c r="FZ576" i="16" s="1"/>
  <c r="GY575" i="16"/>
  <c r="FZ565" i="16"/>
  <c r="FZ566" i="16" s="1"/>
  <c r="GY565" i="16"/>
  <c r="FZ519" i="16"/>
  <c r="FZ520" i="16" s="1"/>
  <c r="GY519" i="16"/>
  <c r="FZ495" i="16"/>
  <c r="FZ496" i="16" s="1"/>
  <c r="GY495" i="16"/>
  <c r="FZ351" i="16"/>
  <c r="FZ352" i="16" s="1"/>
  <c r="GY351" i="16"/>
  <c r="FZ543" i="16"/>
  <c r="FZ544" i="16" s="1"/>
  <c r="GY543" i="16"/>
  <c r="FZ517" i="16"/>
  <c r="FZ518" i="16" s="1"/>
  <c r="GY517" i="16"/>
  <c r="FZ441" i="16"/>
  <c r="FZ442" i="16" s="1"/>
  <c r="GY441" i="16"/>
  <c r="FZ429" i="16"/>
  <c r="FZ430" i="16" s="1"/>
  <c r="GY429" i="16"/>
  <c r="FZ239" i="16"/>
  <c r="FZ240" i="16" s="1"/>
  <c r="GY239" i="16"/>
  <c r="FZ317" i="16"/>
  <c r="FZ318" i="16" s="1"/>
  <c r="GY317" i="16"/>
  <c r="FZ507" i="16"/>
  <c r="FZ508" i="16" s="1"/>
  <c r="GY507" i="16"/>
  <c r="FZ439" i="16"/>
  <c r="FZ440" i="16" s="1"/>
  <c r="GY439" i="16"/>
  <c r="FZ409" i="16"/>
  <c r="FZ410" i="16" s="1"/>
  <c r="GY409" i="16"/>
  <c r="FZ279" i="16"/>
  <c r="FZ280" i="16" s="1"/>
  <c r="GY279" i="16"/>
  <c r="FZ553" i="16"/>
  <c r="FZ554" i="16" s="1"/>
  <c r="GY553" i="16"/>
  <c r="FZ467" i="16"/>
  <c r="FZ468" i="16" s="1"/>
  <c r="GY467" i="16"/>
  <c r="FZ497" i="16"/>
  <c r="FZ498" i="16" s="1"/>
  <c r="GY497" i="16"/>
  <c r="FZ509" i="16"/>
  <c r="FZ510" i="16" s="1"/>
  <c r="GY509" i="16"/>
  <c r="FZ413" i="16"/>
  <c r="FZ414" i="16" s="1"/>
  <c r="GY413" i="16"/>
  <c r="FZ287" i="16"/>
  <c r="FZ288" i="16" s="1"/>
  <c r="GY287" i="16"/>
  <c r="FZ153" i="16"/>
  <c r="FZ154" i="16" s="1"/>
  <c r="GY153" i="16"/>
  <c r="FZ549" i="16"/>
  <c r="FZ550" i="16" s="1"/>
  <c r="GY549" i="16"/>
  <c r="FZ547" i="16"/>
  <c r="FZ548" i="16" s="1"/>
  <c r="GY547" i="16"/>
  <c r="FZ561" i="16"/>
  <c r="FZ562" i="16" s="1"/>
  <c r="GY561" i="16"/>
  <c r="FZ471" i="16"/>
  <c r="FZ472" i="16" s="1"/>
  <c r="GY471" i="16"/>
  <c r="FZ469" i="16"/>
  <c r="FZ470" i="16" s="1"/>
  <c r="GY469" i="16"/>
  <c r="FZ457" i="16"/>
  <c r="FZ458" i="16" s="1"/>
  <c r="GY457" i="16"/>
  <c r="FZ489" i="16"/>
  <c r="FZ490" i="16" s="1"/>
  <c r="GY489" i="16"/>
  <c r="FZ515" i="16"/>
  <c r="FZ516" i="16" s="1"/>
  <c r="GY515" i="16"/>
  <c r="FZ425" i="16"/>
  <c r="FZ426" i="16" s="1"/>
  <c r="GY425" i="16"/>
  <c r="FZ373" i="16"/>
  <c r="FZ374" i="16" s="1"/>
  <c r="GY373" i="16"/>
  <c r="FZ387" i="16"/>
  <c r="FZ388" i="16" s="1"/>
  <c r="GY387" i="16"/>
  <c r="FZ375" i="16"/>
  <c r="FZ376" i="16" s="1"/>
  <c r="GY375" i="16"/>
  <c r="FZ405" i="16"/>
  <c r="FZ406" i="16" s="1"/>
  <c r="GY405" i="16"/>
  <c r="FZ403" i="16"/>
  <c r="FZ404" i="16" s="1"/>
  <c r="GY403" i="16"/>
  <c r="FZ283" i="16"/>
  <c r="FZ284" i="16" s="1"/>
  <c r="GY283" i="16"/>
  <c r="FZ289" i="16"/>
  <c r="FZ290" i="16" s="1"/>
  <c r="GY289" i="16"/>
  <c r="FZ269" i="16"/>
  <c r="FZ270" i="16" s="1"/>
  <c r="GY269" i="16"/>
  <c r="FZ251" i="16"/>
  <c r="FZ252" i="16" s="1"/>
  <c r="GY251" i="16"/>
  <c r="FZ305" i="16"/>
  <c r="FZ306" i="16" s="1"/>
  <c r="GY305" i="16"/>
  <c r="FZ177" i="16"/>
  <c r="FZ178" i="16" s="1"/>
  <c r="GY177" i="16"/>
  <c r="FZ185" i="16"/>
  <c r="FZ186" i="16" s="1"/>
  <c r="GY185" i="16"/>
  <c r="FZ129" i="16"/>
  <c r="FZ130" i="16" s="1"/>
  <c r="GY129" i="16"/>
  <c r="FZ151" i="16"/>
  <c r="FZ152" i="16" s="1"/>
  <c r="GY151" i="16"/>
  <c r="FZ199" i="16"/>
  <c r="FZ200" i="16" s="1"/>
  <c r="GY199" i="16"/>
  <c r="FZ131" i="16"/>
  <c r="FZ132" i="16" s="1"/>
  <c r="GY131" i="16"/>
  <c r="FZ437" i="16"/>
  <c r="FZ438" i="16" s="1"/>
  <c r="GY437" i="16"/>
  <c r="FZ473" i="16"/>
  <c r="FZ474" i="16" s="1"/>
  <c r="GY473" i="16"/>
  <c r="FZ331" i="16"/>
  <c r="FZ332" i="16" s="1"/>
  <c r="GY331" i="16"/>
  <c r="FZ531" i="16"/>
  <c r="FZ532" i="16" s="1"/>
  <c r="GY531" i="16"/>
  <c r="FZ465" i="16"/>
  <c r="FZ466" i="16" s="1"/>
  <c r="GY465" i="16"/>
  <c r="FZ329" i="16"/>
  <c r="FZ330" i="16" s="1"/>
  <c r="GY329" i="16"/>
  <c r="FZ319" i="16"/>
  <c r="FZ320" i="16" s="1"/>
  <c r="GY319" i="16"/>
  <c r="FZ285" i="16"/>
  <c r="FZ286" i="16" s="1"/>
  <c r="GY285" i="16"/>
  <c r="FZ209" i="16"/>
  <c r="FZ210" i="16" s="1"/>
  <c r="GY209" i="16"/>
  <c r="FZ115" i="16"/>
  <c r="FZ116" i="16" s="1"/>
  <c r="GY115" i="16"/>
  <c r="FZ449" i="16"/>
  <c r="FZ450" i="16" s="1"/>
  <c r="GY449" i="16"/>
  <c r="FZ347" i="16"/>
  <c r="FZ348" i="16" s="1"/>
  <c r="GY347" i="16"/>
  <c r="FZ291" i="16"/>
  <c r="FZ292" i="16" s="1"/>
  <c r="GY291" i="16"/>
  <c r="FZ313" i="16"/>
  <c r="FZ314" i="16" s="1"/>
  <c r="GY313" i="16"/>
  <c r="FZ135" i="16"/>
  <c r="FZ136" i="16" s="1"/>
  <c r="GY135" i="16"/>
  <c r="FZ193" i="16"/>
  <c r="FZ194" i="16" s="1"/>
  <c r="GY193" i="16"/>
  <c r="FZ499" i="16"/>
  <c r="FZ500" i="16" s="1"/>
  <c r="GY499" i="16"/>
  <c r="FZ567" i="16"/>
  <c r="FZ568" i="16" s="1"/>
  <c r="GY567" i="16"/>
  <c r="FZ475" i="16"/>
  <c r="FZ476" i="16" s="1"/>
  <c r="GY475" i="16"/>
  <c r="FZ459" i="16"/>
  <c r="FZ460" i="16" s="1"/>
  <c r="GY459" i="16"/>
  <c r="FZ529" i="16"/>
  <c r="FZ530" i="16" s="1"/>
  <c r="GY529" i="16"/>
  <c r="FZ401" i="16"/>
  <c r="FZ402" i="16" s="1"/>
  <c r="GY401" i="16"/>
  <c r="FZ419" i="16"/>
  <c r="FZ420" i="16" s="1"/>
  <c r="GY419" i="16"/>
  <c r="FZ295" i="16"/>
  <c r="FZ296" i="16" s="1"/>
  <c r="GY295" i="16"/>
  <c r="FZ227" i="16"/>
  <c r="FZ228" i="16" s="1"/>
  <c r="GY227" i="16"/>
  <c r="FZ147" i="16"/>
  <c r="FZ148" i="16" s="1"/>
  <c r="GY147" i="16"/>
  <c r="FZ555" i="16"/>
  <c r="FZ556" i="16" s="1"/>
  <c r="GY555" i="16"/>
  <c r="FZ481" i="16"/>
  <c r="FZ482" i="16" s="1"/>
  <c r="GY481" i="16"/>
  <c r="FZ433" i="16"/>
  <c r="FZ434" i="16" s="1"/>
  <c r="GY433" i="16"/>
  <c r="FZ461" i="16"/>
  <c r="FZ462" i="16" s="1"/>
  <c r="GY461" i="16"/>
  <c r="FZ487" i="16"/>
  <c r="FZ488" i="16" s="1"/>
  <c r="GY487" i="16"/>
  <c r="FZ511" i="16"/>
  <c r="FZ512" i="16" s="1"/>
  <c r="GY511" i="16"/>
  <c r="FZ407" i="16"/>
  <c r="FZ408" i="16" s="1"/>
  <c r="GY407" i="16"/>
  <c r="FZ371" i="16"/>
  <c r="FZ372" i="16" s="1"/>
  <c r="GY371" i="16"/>
  <c r="FZ337" i="16"/>
  <c r="FZ338" i="16" s="1"/>
  <c r="GY337" i="16"/>
  <c r="FZ395" i="16"/>
  <c r="FZ396" i="16" s="1"/>
  <c r="GY395" i="16"/>
  <c r="FZ265" i="16"/>
  <c r="FZ266" i="16" s="1"/>
  <c r="GY265" i="16"/>
  <c r="FZ263" i="16"/>
  <c r="FZ264" i="16" s="1"/>
  <c r="GY263" i="16"/>
  <c r="FZ223" i="16"/>
  <c r="FZ224" i="16" s="1"/>
  <c r="GY223" i="16"/>
  <c r="FZ267" i="16"/>
  <c r="FZ268" i="16" s="1"/>
  <c r="GY267" i="16"/>
  <c r="FZ205" i="16"/>
  <c r="FZ206" i="16" s="1"/>
  <c r="GY205" i="16"/>
  <c r="FZ175" i="16"/>
  <c r="FZ176" i="16" s="1"/>
  <c r="GY175" i="16"/>
  <c r="FZ183" i="16"/>
  <c r="FZ184" i="16" s="1"/>
  <c r="GY183" i="16"/>
  <c r="FZ133" i="16"/>
  <c r="FZ134" i="16" s="1"/>
  <c r="GY133" i="16"/>
  <c r="FZ187" i="16"/>
  <c r="FZ188" i="16" s="1"/>
  <c r="GY187" i="16"/>
  <c r="FZ127" i="16"/>
  <c r="FZ128" i="16" s="1"/>
  <c r="GY127" i="16"/>
  <c r="FZ539" i="16"/>
  <c r="FZ540" i="16" s="1"/>
  <c r="GY539" i="16"/>
  <c r="FZ443" i="16"/>
  <c r="FZ444" i="16" s="1"/>
  <c r="GY443" i="16"/>
  <c r="FZ533" i="16"/>
  <c r="FZ534" i="16" s="1"/>
  <c r="GY533" i="16"/>
  <c r="FZ463" i="16"/>
  <c r="FZ464" i="16" s="1"/>
  <c r="GY463" i="16"/>
  <c r="FZ479" i="16"/>
  <c r="FZ480" i="16" s="1"/>
  <c r="GY479" i="16"/>
  <c r="FZ389" i="16"/>
  <c r="FZ390" i="16" s="1"/>
  <c r="GY389" i="16"/>
  <c r="FZ359" i="16"/>
  <c r="FZ360" i="16" s="1"/>
  <c r="GY359" i="16"/>
  <c r="FZ345" i="16"/>
  <c r="FZ346" i="16" s="1"/>
  <c r="GY345" i="16"/>
  <c r="FZ399" i="16"/>
  <c r="FZ400" i="16" s="1"/>
  <c r="GY399" i="16"/>
  <c r="FZ383" i="16"/>
  <c r="FZ384" i="16" s="1"/>
  <c r="GY383" i="16"/>
  <c r="FZ235" i="16"/>
  <c r="FZ236" i="16" s="1"/>
  <c r="GY235" i="16"/>
  <c r="FZ261" i="16"/>
  <c r="FZ262" i="16" s="1"/>
  <c r="GY261" i="16"/>
  <c r="FZ311" i="16"/>
  <c r="FZ312" i="16" s="1"/>
  <c r="GY311" i="16"/>
  <c r="FZ255" i="16"/>
  <c r="FZ256" i="16" s="1"/>
  <c r="GY255" i="16"/>
  <c r="FZ299" i="16"/>
  <c r="FZ300" i="16" s="1"/>
  <c r="GY299" i="16"/>
  <c r="FZ203" i="16"/>
  <c r="FZ204" i="16" s="1"/>
  <c r="GY203" i="16"/>
  <c r="FZ171" i="16"/>
  <c r="FZ172" i="16" s="1"/>
  <c r="GY171" i="16"/>
  <c r="FZ181" i="16"/>
  <c r="FZ182" i="16" s="1"/>
  <c r="GY181" i="16"/>
  <c r="FZ119" i="16"/>
  <c r="FZ120" i="16" s="1"/>
  <c r="GY119" i="16"/>
  <c r="FZ123" i="16"/>
  <c r="FZ124" i="16" s="1"/>
  <c r="GY123" i="16"/>
  <c r="FZ243" i="16"/>
  <c r="FZ244" i="16" s="1"/>
  <c r="GY243" i="16"/>
  <c r="FZ229" i="16"/>
  <c r="FZ230" i="16" s="1"/>
  <c r="GY229" i="16"/>
  <c r="FZ309" i="16"/>
  <c r="FZ310" i="16" s="1"/>
  <c r="GY309" i="16"/>
  <c r="FZ241" i="16"/>
  <c r="FZ242" i="16" s="1"/>
  <c r="GY241" i="16"/>
  <c r="FZ293" i="16"/>
  <c r="FZ294" i="16" s="1"/>
  <c r="GY293" i="16"/>
  <c r="FZ173" i="16"/>
  <c r="FZ174" i="16" s="1"/>
  <c r="GY173" i="16"/>
  <c r="FZ167" i="16"/>
  <c r="FZ168" i="16" s="1"/>
  <c r="GY167" i="16"/>
  <c r="FZ165" i="16"/>
  <c r="FZ166" i="16" s="1"/>
  <c r="GY165" i="16"/>
  <c r="FZ155" i="16"/>
  <c r="FZ156" i="16" s="1"/>
  <c r="GY155" i="16"/>
  <c r="FZ211" i="16"/>
  <c r="FZ212" i="16" s="1"/>
  <c r="GY211" i="16"/>
  <c r="FZ219" i="16"/>
  <c r="FZ220" i="16" s="1"/>
  <c r="GY219" i="16"/>
  <c r="FZ117" i="16"/>
  <c r="FZ118" i="16" s="1"/>
  <c r="GY117" i="16"/>
  <c r="AQ115" i="16"/>
  <c r="AQ117" i="16"/>
  <c r="FZ537" i="16"/>
  <c r="FZ538" i="16" s="1"/>
  <c r="FZ585" i="16"/>
  <c r="FZ586" i="16" s="1"/>
  <c r="Q614" i="22"/>
  <c r="FZ451" i="16"/>
  <c r="FZ452" i="16" s="1"/>
  <c r="FZ149" i="16"/>
  <c r="FZ150" i="16" s="1"/>
  <c r="FZ195" i="16"/>
  <c r="FZ196" i="16" s="1"/>
  <c r="FZ7" i="16"/>
  <c r="FZ8" i="16" s="1"/>
  <c r="Q8" i="22"/>
  <c r="FZ601" i="16"/>
  <c r="FZ602" i="16" s="1"/>
  <c r="Q630" i="22"/>
  <c r="FZ597" i="16"/>
  <c r="FZ598" i="16" s="1"/>
  <c r="Q626" i="22"/>
  <c r="FZ579" i="16"/>
  <c r="FZ580" i="16" s="1"/>
  <c r="Q608" i="22"/>
  <c r="FZ527" i="16"/>
  <c r="FZ528" i="16" s="1"/>
  <c r="FZ335" i="16"/>
  <c r="FZ336" i="16" s="1"/>
  <c r="FZ145" i="16"/>
  <c r="FZ146" i="16" s="1"/>
  <c r="FZ9" i="16"/>
  <c r="FZ10" i="16" s="1"/>
  <c r="Q10" i="22"/>
  <c r="FZ581" i="16"/>
  <c r="FZ582" i="16" s="1"/>
  <c r="Q610" i="22"/>
  <c r="FZ563" i="16"/>
  <c r="FZ564" i="16" s="1"/>
  <c r="FZ445" i="16"/>
  <c r="FZ446" i="16" s="1"/>
  <c r="FZ397" i="16"/>
  <c r="FZ398" i="16" s="1"/>
  <c r="FZ143" i="16"/>
  <c r="FZ144" i="16" s="1"/>
  <c r="FZ603" i="16"/>
  <c r="FZ604" i="16" s="1"/>
  <c r="Q632" i="22"/>
  <c r="FZ535" i="16"/>
  <c r="FZ536" i="16" s="1"/>
  <c r="FZ435" i="16"/>
  <c r="FZ436" i="16" s="1"/>
  <c r="FZ377" i="16"/>
  <c r="FZ378" i="16" s="1"/>
  <c r="FZ259" i="16"/>
  <c r="FZ260" i="16" s="1"/>
  <c r="FZ245" i="16"/>
  <c r="FZ246" i="16" s="1"/>
  <c r="FZ221" i="16"/>
  <c r="FZ222" i="16" s="1"/>
  <c r="FZ197" i="16"/>
  <c r="FZ198" i="16" s="1"/>
  <c r="FZ139" i="16"/>
  <c r="FZ140" i="16" s="1"/>
  <c r="FZ589" i="16"/>
  <c r="FZ590" i="16" s="1"/>
  <c r="Q618" i="22"/>
  <c r="FZ541" i="16"/>
  <c r="FZ542" i="16" s="1"/>
  <c r="FZ485" i="16"/>
  <c r="FZ486" i="16" s="1"/>
  <c r="FZ391" i="16"/>
  <c r="FZ392" i="16" s="1"/>
  <c r="FZ307" i="16"/>
  <c r="FZ308" i="16" s="1"/>
  <c r="FZ217" i="16"/>
  <c r="FZ218" i="16" s="1"/>
  <c r="FZ593" i="16"/>
  <c r="FZ594" i="16" s="1"/>
  <c r="Q622" i="22"/>
  <c r="FZ595" i="16"/>
  <c r="FZ596" i="16" s="1"/>
  <c r="Q624" i="22"/>
  <c r="FZ605" i="16"/>
  <c r="FZ606" i="16" s="1"/>
  <c r="EJ606" i="16" s="1"/>
  <c r="FZ583" i="16"/>
  <c r="FZ584" i="16" s="1"/>
  <c r="Q612" i="22"/>
  <c r="FZ455" i="16"/>
  <c r="FZ456" i="16" s="1"/>
  <c r="FZ355" i="16"/>
  <c r="FZ356" i="16" s="1"/>
  <c r="FZ361" i="16"/>
  <c r="FZ362" i="16" s="1"/>
  <c r="FZ369" i="16"/>
  <c r="FZ370" i="16" s="1"/>
  <c r="FZ275" i="16"/>
  <c r="FZ276" i="16" s="1"/>
  <c r="FZ303" i="16"/>
  <c r="FZ304" i="16" s="1"/>
  <c r="FZ213" i="16"/>
  <c r="FZ214" i="16" s="1"/>
  <c r="FZ591" i="16"/>
  <c r="FZ592" i="16" s="1"/>
  <c r="Q620" i="22"/>
  <c r="FZ599" i="16"/>
  <c r="FZ600" i="16" s="1"/>
  <c r="Q628" i="22"/>
  <c r="FZ577" i="16"/>
  <c r="FZ578" i="16" s="1"/>
  <c r="Q606" i="22"/>
  <c r="FZ453" i="16"/>
  <c r="FZ454" i="16" s="1"/>
  <c r="FZ427" i="16"/>
  <c r="FZ428" i="16" s="1"/>
  <c r="FZ349" i="16"/>
  <c r="FZ350" i="16" s="1"/>
  <c r="FZ357" i="16"/>
  <c r="FZ358" i="16" s="1"/>
  <c r="FZ249" i="16"/>
  <c r="FZ250" i="16" s="1"/>
  <c r="FZ201" i="16"/>
  <c r="FZ202" i="16" s="1"/>
  <c r="FZ121" i="16"/>
  <c r="FZ122" i="16" s="1"/>
  <c r="FZ587" i="16"/>
  <c r="FZ588" i="16" s="1"/>
  <c r="Q616" i="22"/>
  <c r="FZ447" i="16"/>
  <c r="FZ448" i="16" s="1"/>
  <c r="FZ367" i="16"/>
  <c r="FZ368" i="16" s="1"/>
  <c r="FZ353" i="16"/>
  <c r="FZ354" i="16" s="1"/>
  <c r="FZ233" i="16"/>
  <c r="FZ234" i="16" s="1"/>
  <c r="M1" i="17"/>
  <c r="AU11" i="16" s="1"/>
  <c r="AQ123" i="16"/>
  <c r="HC123" i="16" s="1"/>
  <c r="AQ151" i="16"/>
  <c r="AQ153" i="16"/>
  <c r="AQ155" i="16"/>
  <c r="AQ179" i="16"/>
  <c r="AQ181" i="16"/>
  <c r="AQ215" i="16"/>
  <c r="HC215" i="16" s="1"/>
  <c r="AQ129" i="16"/>
  <c r="AQ143" i="16"/>
  <c r="AQ165" i="16"/>
  <c r="HC165" i="16" s="1"/>
  <c r="AQ173" i="16"/>
  <c r="HC173" i="16" s="1"/>
  <c r="AQ195" i="16"/>
  <c r="AQ211" i="16"/>
  <c r="HC211" i="16" s="1"/>
  <c r="AQ217" i="16"/>
  <c r="AQ199" i="16"/>
  <c r="HC199" i="16" s="1"/>
  <c r="AQ125" i="16"/>
  <c r="AQ131" i="16"/>
  <c r="HC131" i="16" s="1"/>
  <c r="AQ149" i="16"/>
  <c r="AQ157" i="16"/>
  <c r="HC157" i="16" s="1"/>
  <c r="AQ159" i="16"/>
  <c r="HC159" i="16" s="1"/>
  <c r="AQ163" i="16"/>
  <c r="HC163" i="16" s="1"/>
  <c r="AQ167" i="16"/>
  <c r="AQ171" i="16"/>
  <c r="AQ191" i="16"/>
  <c r="HC191" i="16" s="1"/>
  <c r="AQ193" i="16"/>
  <c r="AQ197" i="16"/>
  <c r="AQ207" i="16"/>
  <c r="AQ127" i="16"/>
  <c r="HC127" i="16" s="1"/>
  <c r="AQ139" i="16"/>
  <c r="AQ145" i="16"/>
  <c r="AQ147" i="16"/>
  <c r="HC147" i="16" s="1"/>
  <c r="AQ161" i="16"/>
  <c r="HC161" i="16" s="1"/>
  <c r="AQ177" i="16"/>
  <c r="AQ183" i="16"/>
  <c r="HC183" i="16" s="1"/>
  <c r="AQ213" i="16"/>
  <c r="AQ219" i="16"/>
  <c r="AQ221" i="16"/>
  <c r="AQ121" i="16"/>
  <c r="AQ133" i="16"/>
  <c r="HC133" i="16" s="1"/>
  <c r="AQ135" i="16"/>
  <c r="AQ137" i="16"/>
  <c r="AQ141" i="16"/>
  <c r="AQ169" i="16"/>
  <c r="AQ189" i="16"/>
  <c r="HC189" i="16" s="1"/>
  <c r="AQ203" i="16"/>
  <c r="HC203" i="16" s="1"/>
  <c r="AQ119" i="16"/>
  <c r="HC119" i="16" s="1"/>
  <c r="AQ175" i="16"/>
  <c r="HC175" i="16" s="1"/>
  <c r="AQ185" i="16"/>
  <c r="AQ201" i="16"/>
  <c r="AQ205" i="16"/>
  <c r="HC205" i="16" s="1"/>
  <c r="AQ187" i="16"/>
  <c r="HC187" i="16" s="1"/>
  <c r="AQ209" i="16"/>
  <c r="HC209" i="16" s="1"/>
  <c r="AQ239" i="16"/>
  <c r="HC239" i="16" s="1"/>
  <c r="AQ243" i="16"/>
  <c r="HC243" i="16" s="1"/>
  <c r="AQ265" i="16"/>
  <c r="HC265" i="16" s="1"/>
  <c r="AQ269" i="16"/>
  <c r="HC269" i="16" s="1"/>
  <c r="AQ271" i="16"/>
  <c r="AQ281" i="16"/>
  <c r="HC281" i="16" s="1"/>
  <c r="AQ287" i="16"/>
  <c r="HC287" i="16" s="1"/>
  <c r="AQ297" i="16"/>
  <c r="AQ317" i="16"/>
  <c r="AQ321" i="16"/>
  <c r="HC321" i="16" s="1"/>
  <c r="AQ245" i="16"/>
  <c r="AQ253" i="16"/>
  <c r="AQ263" i="16"/>
  <c r="HC263" i="16" s="1"/>
  <c r="AQ301" i="16"/>
  <c r="AQ303" i="16"/>
  <c r="AQ227" i="16"/>
  <c r="HC227" i="16" s="1"/>
  <c r="AQ233" i="16"/>
  <c r="AQ251" i="16"/>
  <c r="AQ295" i="16"/>
  <c r="HC295" i="16" s="1"/>
  <c r="AQ313" i="16"/>
  <c r="HC313" i="16" s="1"/>
  <c r="AQ319" i="16"/>
  <c r="HC319" i="16" s="1"/>
  <c r="AQ323" i="16"/>
  <c r="HC323" i="16" s="1"/>
  <c r="AQ229" i="16"/>
  <c r="AQ273" i="16"/>
  <c r="HC273" i="16" s="1"/>
  <c r="AQ289" i="16"/>
  <c r="HC289" i="16" s="1"/>
  <c r="AQ231" i="16"/>
  <c r="AQ255" i="16"/>
  <c r="HC255" i="16" s="1"/>
  <c r="AQ259" i="16"/>
  <c r="AQ277" i="16"/>
  <c r="HC277" i="16" s="1"/>
  <c r="AQ285" i="16"/>
  <c r="AQ225" i="16"/>
  <c r="HC225" i="16" s="1"/>
  <c r="AQ235" i="16"/>
  <c r="HC235" i="16" s="1"/>
  <c r="AQ291" i="16"/>
  <c r="AQ307" i="16"/>
  <c r="AQ247" i="16"/>
  <c r="HC247" i="16" s="1"/>
  <c r="AQ249" i="16"/>
  <c r="AQ257" i="16"/>
  <c r="HC257" i="16" s="1"/>
  <c r="AQ267" i="16"/>
  <c r="HC267" i="16" s="1"/>
  <c r="AQ275" i="16"/>
  <c r="AQ279" i="16"/>
  <c r="HC279" i="16" s="1"/>
  <c r="AQ283" i="16"/>
  <c r="HC283" i="16" s="1"/>
  <c r="AQ305" i="16"/>
  <c r="HC305" i="16" s="1"/>
  <c r="AQ315" i="16"/>
  <c r="HC315" i="16" s="1"/>
  <c r="AQ223" i="16"/>
  <c r="HC223" i="16" s="1"/>
  <c r="AQ237" i="16"/>
  <c r="HC237" i="16" s="1"/>
  <c r="AQ241" i="16"/>
  <c r="HC241" i="16" s="1"/>
  <c r="AQ261" i="16"/>
  <c r="AQ293" i="16"/>
  <c r="HC293" i="16" s="1"/>
  <c r="AQ299" i="16"/>
  <c r="AQ309" i="16"/>
  <c r="AQ311" i="16"/>
  <c r="AQ325" i="16"/>
  <c r="AQ343" i="16"/>
  <c r="HC343" i="16" s="1"/>
  <c r="AQ351" i="16"/>
  <c r="HC351" i="16" s="1"/>
  <c r="AQ363" i="16"/>
  <c r="HC363" i="16" s="1"/>
  <c r="AQ379" i="16"/>
  <c r="AQ397" i="16"/>
  <c r="AQ401" i="16"/>
  <c r="HC401" i="16" s="1"/>
  <c r="AQ417" i="16"/>
  <c r="HC417" i="16" s="1"/>
  <c r="AQ335" i="16"/>
  <c r="AQ367" i="16"/>
  <c r="AQ387" i="16"/>
  <c r="HC387" i="16" s="1"/>
  <c r="AQ393" i="16"/>
  <c r="HC393" i="16" s="1"/>
  <c r="AQ395" i="16"/>
  <c r="HC395" i="16" s="1"/>
  <c r="AQ413" i="16"/>
  <c r="AQ329" i="16"/>
  <c r="AQ341" i="16"/>
  <c r="AQ347" i="16"/>
  <c r="AQ353" i="16"/>
  <c r="AQ355" i="16"/>
  <c r="AQ377" i="16"/>
  <c r="AQ385" i="16"/>
  <c r="AQ405" i="16"/>
  <c r="HC405" i="16" s="1"/>
  <c r="AQ419" i="16"/>
  <c r="AQ357" i="16"/>
  <c r="AQ365" i="16"/>
  <c r="HC365" i="16" s="1"/>
  <c r="AQ381" i="16"/>
  <c r="HC381" i="16" s="1"/>
  <c r="AQ389" i="16"/>
  <c r="HC389" i="16" s="1"/>
  <c r="AQ415" i="16"/>
  <c r="HC415" i="16" s="1"/>
  <c r="AQ429" i="16"/>
  <c r="HC429" i="16" s="1"/>
  <c r="AQ373" i="16"/>
  <c r="AQ383" i="16"/>
  <c r="HC383" i="16" s="1"/>
  <c r="AQ421" i="16"/>
  <c r="AQ425" i="16"/>
  <c r="HC425" i="16" s="1"/>
  <c r="AQ327" i="16"/>
  <c r="HC327" i="16" s="1"/>
  <c r="AQ337" i="16"/>
  <c r="AQ345" i="16"/>
  <c r="HC345" i="16" s="1"/>
  <c r="AQ359" i="16"/>
  <c r="HC359" i="16" s="1"/>
  <c r="AQ369" i="16"/>
  <c r="AQ411" i="16"/>
  <c r="AQ349" i="16"/>
  <c r="AQ391" i="16"/>
  <c r="AQ399" i="16"/>
  <c r="HC399" i="16" s="1"/>
  <c r="AQ403" i="16"/>
  <c r="AQ409" i="16"/>
  <c r="AQ423" i="16"/>
  <c r="AQ331" i="16"/>
  <c r="HC331" i="16" s="1"/>
  <c r="AQ333" i="16"/>
  <c r="HC333" i="16" s="1"/>
  <c r="AQ339" i="16"/>
  <c r="HC339" i="16" s="1"/>
  <c r="AQ361" i="16"/>
  <c r="AQ371" i="16"/>
  <c r="HC371" i="16" s="1"/>
  <c r="AQ375" i="16"/>
  <c r="HC375" i="16" s="1"/>
  <c r="AQ407" i="16"/>
  <c r="AQ463" i="16"/>
  <c r="HC463" i="16" s="1"/>
  <c r="AQ471" i="16"/>
  <c r="HC471" i="16" s="1"/>
  <c r="AQ493" i="16"/>
  <c r="HC493" i="16" s="1"/>
  <c r="AQ499" i="16"/>
  <c r="HC499" i="16" s="1"/>
  <c r="AQ519" i="16"/>
  <c r="AQ431" i="16"/>
  <c r="AQ437" i="16"/>
  <c r="AQ457" i="16"/>
  <c r="HC457" i="16" s="1"/>
  <c r="AQ469" i="16"/>
  <c r="HC469" i="16" s="1"/>
  <c r="AQ497" i="16"/>
  <c r="AQ531" i="16"/>
  <c r="HC531" i="16" s="1"/>
  <c r="AQ533" i="16"/>
  <c r="HC533" i="16" s="1"/>
  <c r="AQ427" i="16"/>
  <c r="AQ435" i="16"/>
  <c r="AQ467" i="16"/>
  <c r="HC467" i="16" s="1"/>
  <c r="AQ501" i="16"/>
  <c r="HC501" i="16" s="1"/>
  <c r="AQ503" i="16"/>
  <c r="AQ525" i="16"/>
  <c r="HC525" i="16" s="1"/>
  <c r="AQ445" i="16"/>
  <c r="AQ451" i="16"/>
  <c r="AQ505" i="16"/>
  <c r="AQ517" i="16"/>
  <c r="HC517" i="16" s="1"/>
  <c r="AQ523" i="16"/>
  <c r="HC523" i="16" s="1"/>
  <c r="AQ527" i="16"/>
  <c r="AQ441" i="16"/>
  <c r="HC441" i="16" s="1"/>
  <c r="AQ449" i="16"/>
  <c r="HC449" i="16" s="1"/>
  <c r="AQ453" i="16"/>
  <c r="AQ459" i="16"/>
  <c r="HC459" i="16" s="1"/>
  <c r="AQ473" i="16"/>
  <c r="HC473" i="16" s="1"/>
  <c r="AQ485" i="16"/>
  <c r="AQ489" i="16"/>
  <c r="AQ515" i="16"/>
  <c r="AQ521" i="16"/>
  <c r="HC521" i="16" s="1"/>
  <c r="AQ529" i="16"/>
  <c r="HC529" i="16" s="1"/>
  <c r="AQ461" i="16"/>
  <c r="HC461" i="16" s="1"/>
  <c r="AQ475" i="16"/>
  <c r="HC475" i="16" s="1"/>
  <c r="AQ481" i="16"/>
  <c r="HC481" i="16" s="1"/>
  <c r="AQ483" i="16"/>
  <c r="HC483" i="16" s="1"/>
  <c r="AQ491" i="16"/>
  <c r="HC491" i="16" s="1"/>
  <c r="AQ495" i="16"/>
  <c r="HC495" i="16" s="1"/>
  <c r="AQ509" i="16"/>
  <c r="HC509" i="16" s="1"/>
  <c r="AQ513" i="16"/>
  <c r="HC513" i="16" s="1"/>
  <c r="AQ433" i="16"/>
  <c r="HC433" i="16" s="1"/>
  <c r="AQ439" i="16"/>
  <c r="HC439" i="16" s="1"/>
  <c r="AQ443" i="16"/>
  <c r="HC443" i="16" s="1"/>
  <c r="AQ477" i="16"/>
  <c r="HC477" i="16" s="1"/>
  <c r="AQ447" i="16"/>
  <c r="AQ455" i="16"/>
  <c r="AQ465" i="16"/>
  <c r="HC465" i="16" s="1"/>
  <c r="AQ479" i="16"/>
  <c r="HC479" i="16" s="1"/>
  <c r="AQ487" i="16"/>
  <c r="HC487" i="16" s="1"/>
  <c r="AQ507" i="16"/>
  <c r="AQ511" i="16"/>
  <c r="AQ549" i="16"/>
  <c r="AQ559" i="16"/>
  <c r="HC559" i="16" s="1"/>
  <c r="AQ601" i="16"/>
  <c r="HC601" i="16" s="1"/>
  <c r="AQ553" i="16"/>
  <c r="HC553" i="16" s="1"/>
  <c r="AQ579" i="16"/>
  <c r="HC579" i="16" s="1"/>
  <c r="AQ587" i="16"/>
  <c r="HC587" i="16" s="1"/>
  <c r="AQ603" i="16"/>
  <c r="HC603" i="16" s="1"/>
  <c r="AQ545" i="16"/>
  <c r="AQ551" i="16"/>
  <c r="HC551" i="16" s="1"/>
  <c r="AQ555" i="16"/>
  <c r="HC555" i="16" s="1"/>
  <c r="AQ581" i="16"/>
  <c r="HC581" i="16" s="1"/>
  <c r="AQ593" i="16"/>
  <c r="HC593" i="16" s="1"/>
  <c r="AQ605" i="16"/>
  <c r="AQ537" i="16"/>
  <c r="AQ567" i="16"/>
  <c r="AQ591" i="16"/>
  <c r="HC591" i="16" s="1"/>
  <c r="AQ595" i="16"/>
  <c r="HC595" i="16" s="1"/>
  <c r="AQ547" i="16"/>
  <c r="HC547" i="16" s="1"/>
  <c r="AQ563" i="16"/>
  <c r="AQ577" i="16"/>
  <c r="HC577" i="16" s="1"/>
  <c r="AQ589" i="16"/>
  <c r="HC589" i="16" s="1"/>
  <c r="AQ597" i="16"/>
  <c r="HC597" i="16" s="1"/>
  <c r="AQ565" i="16"/>
  <c r="HC565" i="16" s="1"/>
  <c r="AQ571" i="16"/>
  <c r="HC571" i="16" s="1"/>
  <c r="AQ573" i="16"/>
  <c r="HC573" i="16" s="1"/>
  <c r="AQ599" i="16"/>
  <c r="HC599" i="16" s="1"/>
  <c r="AQ535" i="16"/>
  <c r="AQ543" i="16"/>
  <c r="AQ569" i="16"/>
  <c r="HC569" i="16" s="1"/>
  <c r="AQ583" i="16"/>
  <c r="HC583" i="16" s="1"/>
  <c r="AQ539" i="16"/>
  <c r="HC539" i="16" s="1"/>
  <c r="AQ541" i="16"/>
  <c r="AQ557" i="16"/>
  <c r="HC557" i="16" s="1"/>
  <c r="AQ561" i="16"/>
  <c r="AQ575" i="16"/>
  <c r="AQ585" i="16"/>
  <c r="HC585" i="16" s="1"/>
  <c r="AQ9" i="16"/>
  <c r="AQ7" i="16"/>
  <c r="T4" i="28"/>
  <c r="S5" i="28"/>
  <c r="AQ11" i="16"/>
  <c r="AE11" i="16"/>
  <c r="K11" i="16"/>
  <c r="FU11" i="16" s="1"/>
  <c r="FU12" i="16" s="1"/>
  <c r="EE12" i="16" s="1"/>
  <c r="ER11" i="16" s="1"/>
  <c r="W11" i="16"/>
  <c r="FX11" i="16" s="1"/>
  <c r="FX12" i="16" s="1"/>
  <c r="EH12" i="16" s="1"/>
  <c r="EU11" i="16" s="1"/>
  <c r="B12" i="22"/>
  <c r="O11" i="16"/>
  <c r="FV11" i="16" s="1"/>
  <c r="FV12" i="16" s="1"/>
  <c r="EF12" i="16" s="1"/>
  <c r="ES11" i="16" s="1"/>
  <c r="E11" i="16"/>
  <c r="AI11" i="16"/>
  <c r="S11" i="16"/>
  <c r="FW11" i="16" s="1"/>
  <c r="FW12" i="16" s="1"/>
  <c r="EG12" i="16" s="1"/>
  <c r="ET11" i="16" s="1"/>
  <c r="C11" i="16"/>
  <c r="C12" i="22" s="1"/>
  <c r="HC7" i="16" l="1"/>
  <c r="HC9" i="16"/>
  <c r="EV441" i="16"/>
  <c r="GX441" i="16" s="1"/>
  <c r="GW441" i="16"/>
  <c r="EV451" i="16"/>
  <c r="GX451" i="16" s="1"/>
  <c r="GW451" i="16"/>
  <c r="EV453" i="16"/>
  <c r="GX453" i="16" s="1"/>
  <c r="GW453" i="16"/>
  <c r="EV565" i="16"/>
  <c r="GX565" i="16" s="1"/>
  <c r="GW565" i="16"/>
  <c r="EV385" i="16"/>
  <c r="GX385" i="16" s="1"/>
  <c r="GW385" i="16"/>
  <c r="EV559" i="16"/>
  <c r="GX559" i="16" s="1"/>
  <c r="GW559" i="16"/>
  <c r="EV293" i="16"/>
  <c r="GX293" i="16" s="1"/>
  <c r="GW293" i="16"/>
  <c r="EV423" i="16"/>
  <c r="GX423" i="16" s="1"/>
  <c r="GW423" i="16"/>
  <c r="EV391" i="16"/>
  <c r="GX391" i="16" s="1"/>
  <c r="GW391" i="16"/>
  <c r="EV455" i="16"/>
  <c r="GX455" i="16" s="1"/>
  <c r="GW455" i="16"/>
  <c r="EV533" i="16"/>
  <c r="GX533" i="16" s="1"/>
  <c r="GW533" i="16"/>
  <c r="EV443" i="16"/>
  <c r="GX443" i="16" s="1"/>
  <c r="GW443" i="16"/>
  <c r="EV171" i="16"/>
  <c r="GX171" i="16" s="1"/>
  <c r="GW171" i="16"/>
  <c r="EV579" i="16"/>
  <c r="GX579" i="16" s="1"/>
  <c r="GW579" i="16"/>
  <c r="EV305" i="16"/>
  <c r="GX305" i="16" s="1"/>
  <c r="GW305" i="16"/>
  <c r="EV523" i="16"/>
  <c r="GX523" i="16" s="1"/>
  <c r="GW523" i="16"/>
  <c r="EV325" i="16"/>
  <c r="GX325" i="16" s="1"/>
  <c r="GW325" i="16"/>
  <c r="EV389" i="16"/>
  <c r="GX389" i="16" s="1"/>
  <c r="GW389" i="16"/>
  <c r="EV545" i="16"/>
  <c r="GX545" i="16" s="1"/>
  <c r="GW545" i="16"/>
  <c r="EV365" i="16"/>
  <c r="GX365" i="16" s="1"/>
  <c r="GW365" i="16"/>
  <c r="EV333" i="16"/>
  <c r="GX333" i="16" s="1"/>
  <c r="GW333" i="16"/>
  <c r="EV159" i="16"/>
  <c r="GX159" i="16" s="1"/>
  <c r="GW159" i="16"/>
  <c r="EV285" i="16"/>
  <c r="GX285" i="16" s="1"/>
  <c r="GW285" i="16"/>
  <c r="EV459" i="16"/>
  <c r="GX459" i="16" s="1"/>
  <c r="GW459" i="16"/>
  <c r="EV493" i="16"/>
  <c r="GX493" i="16" s="1"/>
  <c r="GW493" i="16"/>
  <c r="EV237" i="16"/>
  <c r="GX237" i="16" s="1"/>
  <c r="GW237" i="16"/>
  <c r="EV331" i="16"/>
  <c r="GX331" i="16" s="1"/>
  <c r="GW331" i="16"/>
  <c r="EV415" i="16"/>
  <c r="GX415" i="16" s="1"/>
  <c r="GW415" i="16"/>
  <c r="EV387" i="16"/>
  <c r="GX387" i="16" s="1"/>
  <c r="GW387" i="16"/>
  <c r="EV409" i="16"/>
  <c r="GX409" i="16" s="1"/>
  <c r="GW409" i="16"/>
  <c r="EV209" i="16"/>
  <c r="GX209" i="16" s="1"/>
  <c r="GW209" i="16"/>
  <c r="EV355" i="16"/>
  <c r="GX355" i="16" s="1"/>
  <c r="GW355" i="16"/>
  <c r="EV573" i="16"/>
  <c r="GX573" i="16" s="1"/>
  <c r="GW573" i="16"/>
  <c r="EV569" i="16"/>
  <c r="GX569" i="16" s="1"/>
  <c r="GW569" i="16"/>
  <c r="EV369" i="16"/>
  <c r="GX369" i="16" s="1"/>
  <c r="GW369" i="16"/>
  <c r="EV393" i="16"/>
  <c r="GX393" i="16" s="1"/>
  <c r="GW393" i="16"/>
  <c r="EV265" i="16"/>
  <c r="GX265" i="16" s="1"/>
  <c r="GW265" i="16"/>
  <c r="EV315" i="16"/>
  <c r="GX315" i="16" s="1"/>
  <c r="GW315" i="16"/>
  <c r="EV167" i="16"/>
  <c r="GX167" i="16" s="1"/>
  <c r="GW167" i="16"/>
  <c r="EV151" i="16"/>
  <c r="GX151" i="16" s="1"/>
  <c r="GW151" i="16"/>
  <c r="EV259" i="16"/>
  <c r="GX259" i="16" s="1"/>
  <c r="GW259" i="16"/>
  <c r="EV555" i="16"/>
  <c r="GX555" i="16" s="1"/>
  <c r="GW555" i="16"/>
  <c r="EV357" i="16"/>
  <c r="GX357" i="16" s="1"/>
  <c r="GW357" i="16"/>
  <c r="EV511" i="16"/>
  <c r="GX511" i="16" s="1"/>
  <c r="GW511" i="16"/>
  <c r="EV227" i="16"/>
  <c r="GX227" i="16" s="1"/>
  <c r="GW227" i="16"/>
  <c r="EV599" i="16"/>
  <c r="GX599" i="16" s="1"/>
  <c r="GW599" i="16"/>
  <c r="EV215" i="16"/>
  <c r="GX215" i="16" s="1"/>
  <c r="GW215" i="16"/>
  <c r="EV181" i="16"/>
  <c r="GX181" i="16" s="1"/>
  <c r="GW181" i="16"/>
  <c r="EV131" i="16"/>
  <c r="GX131" i="16" s="1"/>
  <c r="GW131" i="16"/>
  <c r="EV339" i="16"/>
  <c r="GX339" i="16" s="1"/>
  <c r="GW339" i="16"/>
  <c r="EV509" i="16"/>
  <c r="GX509" i="16" s="1"/>
  <c r="GW509" i="16"/>
  <c r="EV161" i="16"/>
  <c r="GX161" i="16" s="1"/>
  <c r="GW161" i="16"/>
  <c r="EV141" i="16"/>
  <c r="GX141" i="16" s="1"/>
  <c r="GW141" i="16"/>
  <c r="EV521" i="16"/>
  <c r="GX521" i="16" s="1"/>
  <c r="GW521" i="16"/>
  <c r="EV519" i="16"/>
  <c r="GX519" i="16" s="1"/>
  <c r="GW519" i="16"/>
  <c r="EV473" i="16"/>
  <c r="GX473" i="16" s="1"/>
  <c r="GW473" i="16"/>
  <c r="EV135" i="16"/>
  <c r="GX135" i="16" s="1"/>
  <c r="GW135" i="16"/>
  <c r="EV201" i="16"/>
  <c r="GX201" i="16" s="1"/>
  <c r="GW201" i="16"/>
  <c r="EV501" i="16"/>
  <c r="GX501" i="16" s="1"/>
  <c r="GW501" i="16"/>
  <c r="EV225" i="16"/>
  <c r="GX225" i="16" s="1"/>
  <c r="GW225" i="16"/>
  <c r="EV177" i="16"/>
  <c r="GX177" i="16" s="1"/>
  <c r="GW177" i="16"/>
  <c r="EV475" i="16"/>
  <c r="GX475" i="16" s="1"/>
  <c r="GW475" i="16"/>
  <c r="EV221" i="16"/>
  <c r="GX221" i="16" s="1"/>
  <c r="GW221" i="16"/>
  <c r="EV563" i="16"/>
  <c r="GX563" i="16" s="1"/>
  <c r="GW563" i="16"/>
  <c r="EV145" i="16"/>
  <c r="GX145" i="16" s="1"/>
  <c r="GW145" i="16"/>
  <c r="EV295" i="16"/>
  <c r="GX295" i="16" s="1"/>
  <c r="GW295" i="16"/>
  <c r="EV205" i="16"/>
  <c r="GX205" i="16" s="1"/>
  <c r="GW205" i="16"/>
  <c r="EV481" i="16"/>
  <c r="GX481" i="16" s="1"/>
  <c r="GW481" i="16"/>
  <c r="EV371" i="16"/>
  <c r="GX371" i="16" s="1"/>
  <c r="GW371" i="16"/>
  <c r="EV313" i="16"/>
  <c r="GX313" i="16" s="1"/>
  <c r="GW313" i="16"/>
  <c r="EV291" i="16"/>
  <c r="GX291" i="16" s="1"/>
  <c r="GW291" i="16"/>
  <c r="EV447" i="16"/>
  <c r="GX447" i="16" s="1"/>
  <c r="GW447" i="16"/>
  <c r="EV541" i="16"/>
  <c r="GX541" i="16" s="1"/>
  <c r="GW541" i="16"/>
  <c r="EV279" i="16"/>
  <c r="GX279" i="16" s="1"/>
  <c r="GW279" i="16"/>
  <c r="EV139" i="16"/>
  <c r="GX139" i="16" s="1"/>
  <c r="GW139" i="16"/>
  <c r="EV593" i="16"/>
  <c r="GX593" i="16" s="1"/>
  <c r="GW593" i="16"/>
  <c r="EV405" i="16"/>
  <c r="GX405" i="16" s="1"/>
  <c r="GW405" i="16"/>
  <c r="EV277" i="16"/>
  <c r="GX277" i="16" s="1"/>
  <c r="GW277" i="16"/>
  <c r="EV503" i="16"/>
  <c r="GX503" i="16" s="1"/>
  <c r="GW503" i="16"/>
  <c r="EV317" i="16"/>
  <c r="GX317" i="16" s="1"/>
  <c r="GW317" i="16"/>
  <c r="EV297" i="16"/>
  <c r="GX297" i="16" s="1"/>
  <c r="GW297" i="16"/>
  <c r="EV217" i="16"/>
  <c r="GX217" i="16" s="1"/>
  <c r="GW217" i="16"/>
  <c r="EV173" i="16"/>
  <c r="GX173" i="16" s="1"/>
  <c r="GW173" i="16"/>
  <c r="EV479" i="16"/>
  <c r="GX479" i="16" s="1"/>
  <c r="GW479" i="16"/>
  <c r="EV299" i="16"/>
  <c r="GX299" i="16" s="1"/>
  <c r="GW299" i="16"/>
  <c r="EV153" i="16"/>
  <c r="GX153" i="16" s="1"/>
  <c r="GW153" i="16"/>
  <c r="EV575" i="16"/>
  <c r="GX575" i="16" s="1"/>
  <c r="GW575" i="16"/>
  <c r="EV185" i="16"/>
  <c r="GX185" i="16" s="1"/>
  <c r="GW185" i="16"/>
  <c r="EV377" i="16"/>
  <c r="GX377" i="16" s="1"/>
  <c r="GW377" i="16"/>
  <c r="EV571" i="16"/>
  <c r="GX571" i="16" s="1"/>
  <c r="GW571" i="16"/>
  <c r="EV169" i="16"/>
  <c r="GX169" i="16" s="1"/>
  <c r="GW169" i="16"/>
  <c r="EV115" i="16"/>
  <c r="GX115" i="16" s="1"/>
  <c r="GW115" i="16"/>
  <c r="EV165" i="16"/>
  <c r="GX165" i="16" s="1"/>
  <c r="GW165" i="16"/>
  <c r="EV461" i="16"/>
  <c r="GX461" i="16" s="1"/>
  <c r="GW461" i="16"/>
  <c r="EV241" i="16"/>
  <c r="GX241" i="16" s="1"/>
  <c r="GW241" i="16"/>
  <c r="EV585" i="16"/>
  <c r="GX585" i="16" s="1"/>
  <c r="GW585" i="16"/>
  <c r="EV251" i="16"/>
  <c r="GX251" i="16" s="1"/>
  <c r="GW251" i="16"/>
  <c r="EV399" i="16"/>
  <c r="GX399" i="16" s="1"/>
  <c r="GW399" i="16"/>
  <c r="EW605" i="16"/>
  <c r="HB605" i="16" s="1"/>
  <c r="HA605" i="16"/>
  <c r="EV457" i="16"/>
  <c r="GX457" i="16" s="1"/>
  <c r="GW457" i="16"/>
  <c r="EV187" i="16"/>
  <c r="GX187" i="16" s="1"/>
  <c r="GW187" i="16"/>
  <c r="EV129" i="16"/>
  <c r="GX129" i="16" s="1"/>
  <c r="GW129" i="16"/>
  <c r="EV403" i="16"/>
  <c r="GX403" i="16" s="1"/>
  <c r="GW403" i="16"/>
  <c r="EV269" i="16"/>
  <c r="GX269" i="16" s="1"/>
  <c r="GW269" i="16"/>
  <c r="EV127" i="16"/>
  <c r="GX127" i="16" s="1"/>
  <c r="GW127" i="16"/>
  <c r="EV437" i="16"/>
  <c r="GX437" i="16" s="1"/>
  <c r="GW437" i="16"/>
  <c r="EV379" i="16"/>
  <c r="GX379" i="16" s="1"/>
  <c r="GW379" i="16"/>
  <c r="EV439" i="16"/>
  <c r="GX439" i="16" s="1"/>
  <c r="GW439" i="16"/>
  <c r="EV537" i="16"/>
  <c r="GX537" i="16" s="1"/>
  <c r="GW537" i="16"/>
  <c r="EV581" i="16"/>
  <c r="GX581" i="16" s="1"/>
  <c r="GW581" i="16"/>
  <c r="EV359" i="16"/>
  <c r="GX359" i="16" s="1"/>
  <c r="GW359" i="16"/>
  <c r="EV547" i="16"/>
  <c r="GX547" i="16" s="1"/>
  <c r="GW547" i="16"/>
  <c r="EV591" i="16"/>
  <c r="GX591" i="16" s="1"/>
  <c r="GW591" i="16"/>
  <c r="EV345" i="16"/>
  <c r="GX345" i="16" s="1"/>
  <c r="GW345" i="16"/>
  <c r="EV189" i="16"/>
  <c r="GX189" i="16" s="1"/>
  <c r="GW189" i="16"/>
  <c r="EV213" i="16"/>
  <c r="GX213" i="16" s="1"/>
  <c r="GW213" i="16"/>
  <c r="EV195" i="16"/>
  <c r="GX195" i="16" s="1"/>
  <c r="GW195" i="16"/>
  <c r="EV567" i="16"/>
  <c r="GX567" i="16" s="1"/>
  <c r="GW567" i="16"/>
  <c r="EV273" i="16"/>
  <c r="GX273" i="16" s="1"/>
  <c r="GW273" i="16"/>
  <c r="EV549" i="16"/>
  <c r="GX549" i="16" s="1"/>
  <c r="GW549" i="16"/>
  <c r="EV577" i="16"/>
  <c r="GX577" i="16" s="1"/>
  <c r="GW577" i="16"/>
  <c r="EV419" i="16"/>
  <c r="GX419" i="16" s="1"/>
  <c r="GW419" i="16"/>
  <c r="EV601" i="16"/>
  <c r="GX601" i="16" s="1"/>
  <c r="GW601" i="16"/>
  <c r="EV375" i="16"/>
  <c r="GX375" i="16" s="1"/>
  <c r="GW375" i="16"/>
  <c r="EV337" i="16"/>
  <c r="GX337" i="16" s="1"/>
  <c r="GW337" i="16"/>
  <c r="EV435" i="16"/>
  <c r="GX435" i="16" s="1"/>
  <c r="GW435" i="16"/>
  <c r="EV329" i="16"/>
  <c r="GX329" i="16" s="1"/>
  <c r="GW329" i="16"/>
  <c r="EV467" i="16"/>
  <c r="GX467" i="16" s="1"/>
  <c r="GW467" i="16"/>
  <c r="EV183" i="16"/>
  <c r="GX183" i="16" s="1"/>
  <c r="GW183" i="16"/>
  <c r="EV483" i="16"/>
  <c r="GX483" i="16" s="1"/>
  <c r="GW483" i="16"/>
  <c r="EV553" i="16"/>
  <c r="GX553" i="16" s="1"/>
  <c r="GW553" i="16"/>
  <c r="EV425" i="16"/>
  <c r="GX425" i="16" s="1"/>
  <c r="GW425" i="16"/>
  <c r="EV133" i="16"/>
  <c r="GX133" i="16" s="1"/>
  <c r="GW133" i="16"/>
  <c r="EV119" i="16"/>
  <c r="GX119" i="16" s="1"/>
  <c r="GW119" i="16"/>
  <c r="EV427" i="16"/>
  <c r="GX427" i="16" s="1"/>
  <c r="GW427" i="16"/>
  <c r="EV275" i="16"/>
  <c r="GX275" i="16" s="1"/>
  <c r="GW275" i="16"/>
  <c r="EV485" i="16"/>
  <c r="GX485" i="16" s="1"/>
  <c r="GW485" i="16"/>
  <c r="EV207" i="16"/>
  <c r="GX207" i="16" s="1"/>
  <c r="GW207" i="16"/>
  <c r="EV343" i="16"/>
  <c r="GX343" i="16" s="1"/>
  <c r="GW343" i="16"/>
  <c r="EV487" i="16"/>
  <c r="GX487" i="16" s="1"/>
  <c r="GW487" i="16"/>
  <c r="EV247" i="16"/>
  <c r="GX247" i="16" s="1"/>
  <c r="GW247" i="16"/>
  <c r="EV421" i="16"/>
  <c r="GX421" i="16" s="1"/>
  <c r="GW421" i="16"/>
  <c r="EV231" i="16"/>
  <c r="GX231" i="16" s="1"/>
  <c r="GW231" i="16"/>
  <c r="EV321" i="16"/>
  <c r="GX321" i="16" s="1"/>
  <c r="GW321" i="16"/>
  <c r="EV477" i="16"/>
  <c r="GX477" i="16" s="1"/>
  <c r="GW477" i="16"/>
  <c r="EV341" i="16"/>
  <c r="GX341" i="16" s="1"/>
  <c r="GW341" i="16"/>
  <c r="EV463" i="16"/>
  <c r="GX463" i="16" s="1"/>
  <c r="GW463" i="16"/>
  <c r="EV469" i="16"/>
  <c r="GX469" i="16" s="1"/>
  <c r="GW469" i="16"/>
  <c r="EV363" i="16"/>
  <c r="GX363" i="16" s="1"/>
  <c r="GW363" i="16"/>
  <c r="EV417" i="16"/>
  <c r="GX417" i="16" s="1"/>
  <c r="GW417" i="16"/>
  <c r="EV495" i="16"/>
  <c r="GX495" i="16" s="1"/>
  <c r="GW495" i="16"/>
  <c r="EV381" i="16"/>
  <c r="GX381" i="16" s="1"/>
  <c r="GW381" i="16"/>
  <c r="EV367" i="16"/>
  <c r="GX367" i="16" s="1"/>
  <c r="GW367" i="16"/>
  <c r="EV551" i="16"/>
  <c r="GX551" i="16" s="1"/>
  <c r="GW551" i="16"/>
  <c r="EV149" i="16"/>
  <c r="GX149" i="16" s="1"/>
  <c r="GW149" i="16"/>
  <c r="EV407" i="16"/>
  <c r="GX407" i="16" s="1"/>
  <c r="GW407" i="16"/>
  <c r="EV395" i="16"/>
  <c r="GX395" i="16" s="1"/>
  <c r="GW395" i="16"/>
  <c r="EV595" i="16"/>
  <c r="GX595" i="16" s="1"/>
  <c r="GW595" i="16"/>
  <c r="EV199" i="16"/>
  <c r="GX199" i="16" s="1"/>
  <c r="GW199" i="16"/>
  <c r="EV143" i="16"/>
  <c r="GX143" i="16" s="1"/>
  <c r="GW143" i="16"/>
  <c r="EV121" i="16"/>
  <c r="GX121" i="16" s="1"/>
  <c r="GW121" i="16"/>
  <c r="EV323" i="16"/>
  <c r="GX323" i="16" s="1"/>
  <c r="GW323" i="16"/>
  <c r="EV229" i="16"/>
  <c r="GX229" i="16" s="1"/>
  <c r="GW229" i="16"/>
  <c r="EV287" i="16"/>
  <c r="GX287" i="16" s="1"/>
  <c r="GW287" i="16"/>
  <c r="EV373" i="16"/>
  <c r="GX373" i="16" s="1"/>
  <c r="GW373" i="16"/>
  <c r="EV271" i="16"/>
  <c r="GX271" i="16" s="1"/>
  <c r="GW271" i="16"/>
  <c r="EV539" i="16"/>
  <c r="GX539" i="16" s="1"/>
  <c r="GW539" i="16"/>
  <c r="EV491" i="16"/>
  <c r="GX491" i="16" s="1"/>
  <c r="GW491" i="16"/>
  <c r="EV245" i="16"/>
  <c r="GX245" i="16" s="1"/>
  <c r="GW245" i="16"/>
  <c r="EV257" i="16"/>
  <c r="GX257" i="16" s="1"/>
  <c r="GW257" i="16"/>
  <c r="EV191" i="16"/>
  <c r="GX191" i="16" s="1"/>
  <c r="GW191" i="16"/>
  <c r="EV307" i="16"/>
  <c r="GX307" i="16" s="1"/>
  <c r="GW307" i="16"/>
  <c r="EV515" i="16"/>
  <c r="GX515" i="16" s="1"/>
  <c r="GW515" i="16"/>
  <c r="EV589" i="16"/>
  <c r="GX589" i="16" s="1"/>
  <c r="GW589" i="16"/>
  <c r="EV147" i="16"/>
  <c r="GX147" i="16" s="1"/>
  <c r="GW147" i="16"/>
  <c r="EV175" i="16"/>
  <c r="GX175" i="16" s="1"/>
  <c r="GW175" i="16"/>
  <c r="EV243" i="16"/>
  <c r="GX243" i="16" s="1"/>
  <c r="GW243" i="16"/>
  <c r="EV197" i="16"/>
  <c r="GX197" i="16" s="1"/>
  <c r="GW197" i="16"/>
  <c r="EV163" i="16"/>
  <c r="GX163" i="16" s="1"/>
  <c r="GW163" i="16"/>
  <c r="EV239" i="16"/>
  <c r="GX239" i="16" s="1"/>
  <c r="GW239" i="16"/>
  <c r="EV125" i="16"/>
  <c r="GX125" i="16" s="1"/>
  <c r="GW125" i="16"/>
  <c r="EV525" i="16"/>
  <c r="GX525" i="16" s="1"/>
  <c r="GW525" i="16"/>
  <c r="EV597" i="16"/>
  <c r="GX597" i="16" s="1"/>
  <c r="GW597" i="16"/>
  <c r="EV301" i="16"/>
  <c r="GX301" i="16" s="1"/>
  <c r="GW301" i="16"/>
  <c r="EV255" i="16"/>
  <c r="GX255" i="16" s="1"/>
  <c r="GW255" i="16"/>
  <c r="EV233" i="16"/>
  <c r="GX233" i="16" s="1"/>
  <c r="GW233" i="16"/>
  <c r="EV529" i="16"/>
  <c r="GX529" i="16" s="1"/>
  <c r="GW529" i="16"/>
  <c r="EV413" i="16"/>
  <c r="GX413" i="16" s="1"/>
  <c r="GW413" i="16"/>
  <c r="EV397" i="16"/>
  <c r="GX397" i="16" s="1"/>
  <c r="GW397" i="16"/>
  <c r="EV137" i="16"/>
  <c r="GX137" i="16" s="1"/>
  <c r="GW137" i="16"/>
  <c r="EV429" i="16"/>
  <c r="GX429" i="16" s="1"/>
  <c r="GW429" i="16"/>
  <c r="EV411" i="16"/>
  <c r="GX411" i="16" s="1"/>
  <c r="GW411" i="16"/>
  <c r="EV445" i="16"/>
  <c r="GX445" i="16" s="1"/>
  <c r="GW445" i="16"/>
  <c r="EV517" i="16"/>
  <c r="GX517" i="16" s="1"/>
  <c r="GW517" i="16"/>
  <c r="EV531" i="16"/>
  <c r="GX531" i="16" s="1"/>
  <c r="GW531" i="16"/>
  <c r="EV283" i="16"/>
  <c r="GX283" i="16" s="1"/>
  <c r="GW283" i="16"/>
  <c r="EV543" i="16"/>
  <c r="GX543" i="16" s="1"/>
  <c r="GW543" i="16"/>
  <c r="EV557" i="16"/>
  <c r="GX557" i="16" s="1"/>
  <c r="GW557" i="16"/>
  <c r="EV327" i="16"/>
  <c r="GX327" i="16" s="1"/>
  <c r="GW327" i="16"/>
  <c r="EV203" i="16"/>
  <c r="GX203" i="16" s="1"/>
  <c r="GW203" i="16"/>
  <c r="EV507" i="16"/>
  <c r="GX507" i="16" s="1"/>
  <c r="GW507" i="16"/>
  <c r="EV401" i="16"/>
  <c r="GX401" i="16" s="1"/>
  <c r="GW401" i="16"/>
  <c r="EV249" i="16"/>
  <c r="GX249" i="16" s="1"/>
  <c r="GW249" i="16"/>
  <c r="EV319" i="16"/>
  <c r="GX319" i="16" s="1"/>
  <c r="GW319" i="16"/>
  <c r="EV497" i="16"/>
  <c r="GX497" i="16" s="1"/>
  <c r="GW497" i="16"/>
  <c r="EV513" i="16"/>
  <c r="GX513" i="16" s="1"/>
  <c r="GW513" i="16"/>
  <c r="EV353" i="16"/>
  <c r="GX353" i="16" s="1"/>
  <c r="GW353" i="16"/>
  <c r="EV383" i="16"/>
  <c r="GX383" i="16" s="1"/>
  <c r="GW383" i="16"/>
  <c r="EV471" i="16"/>
  <c r="GX471" i="16" s="1"/>
  <c r="GW471" i="16"/>
  <c r="EV431" i="16"/>
  <c r="GX431" i="16" s="1"/>
  <c r="GW431" i="16"/>
  <c r="EV347" i="16"/>
  <c r="GX347" i="16" s="1"/>
  <c r="GW347" i="16"/>
  <c r="EV311" i="16"/>
  <c r="GX311" i="16" s="1"/>
  <c r="GW311" i="16"/>
  <c r="EV123" i="16"/>
  <c r="GX123" i="16" s="1"/>
  <c r="GW123" i="16"/>
  <c r="EV433" i="16"/>
  <c r="GX433" i="16" s="1"/>
  <c r="GW433" i="16"/>
  <c r="EV587" i="16"/>
  <c r="GX587" i="16" s="1"/>
  <c r="GW587" i="16"/>
  <c r="EV527" i="16"/>
  <c r="GX527" i="16" s="1"/>
  <c r="GW527" i="16"/>
  <c r="EV193" i="16"/>
  <c r="GX193" i="16" s="1"/>
  <c r="GW193" i="16"/>
  <c r="EV335" i="16"/>
  <c r="GX335" i="16" s="1"/>
  <c r="GW335" i="16"/>
  <c r="EV261" i="16"/>
  <c r="GX261" i="16" s="1"/>
  <c r="GW261" i="16"/>
  <c r="EV309" i="16"/>
  <c r="GX309" i="16" s="1"/>
  <c r="GW309" i="16"/>
  <c r="EV289" i="16"/>
  <c r="GX289" i="16" s="1"/>
  <c r="GW289" i="16"/>
  <c r="EV583" i="16"/>
  <c r="GX583" i="16" s="1"/>
  <c r="GW583" i="16"/>
  <c r="EV117" i="16"/>
  <c r="GX117" i="16" s="1"/>
  <c r="GW117" i="16"/>
  <c r="EV449" i="16"/>
  <c r="GX449" i="16" s="1"/>
  <c r="GW449" i="16"/>
  <c r="EV351" i="16"/>
  <c r="GX351" i="16" s="1"/>
  <c r="GW351" i="16"/>
  <c r="EV349" i="16"/>
  <c r="GX349" i="16" s="1"/>
  <c r="GW349" i="16"/>
  <c r="EV155" i="16"/>
  <c r="GX155" i="16" s="1"/>
  <c r="GW155" i="16"/>
  <c r="EV489" i="16"/>
  <c r="GX489" i="16" s="1"/>
  <c r="GW489" i="16"/>
  <c r="EV223" i="16"/>
  <c r="GX223" i="16" s="1"/>
  <c r="GW223" i="16"/>
  <c r="EV267" i="16"/>
  <c r="GX267" i="16" s="1"/>
  <c r="GW267" i="16"/>
  <c r="EV263" i="16"/>
  <c r="GX263" i="16" s="1"/>
  <c r="GW263" i="16"/>
  <c r="EV179" i="16"/>
  <c r="GX179" i="16" s="1"/>
  <c r="GW179" i="16"/>
  <c r="EV157" i="16"/>
  <c r="GX157" i="16" s="1"/>
  <c r="GW157" i="16"/>
  <c r="EV211" i="16"/>
  <c r="GX211" i="16" s="1"/>
  <c r="GW211" i="16"/>
  <c r="EV235" i="16"/>
  <c r="GX235" i="16" s="1"/>
  <c r="GW235" i="16"/>
  <c r="EV499" i="16"/>
  <c r="GX499" i="16" s="1"/>
  <c r="GW499" i="16"/>
  <c r="EV303" i="16"/>
  <c r="GX303" i="16" s="1"/>
  <c r="GW303" i="16"/>
  <c r="EV505" i="16"/>
  <c r="GX505" i="16" s="1"/>
  <c r="GW505" i="16"/>
  <c r="EV603" i="16"/>
  <c r="GX603" i="16" s="1"/>
  <c r="GW603" i="16"/>
  <c r="EV219" i="16"/>
  <c r="GX219" i="16" s="1"/>
  <c r="GW219" i="16"/>
  <c r="EV361" i="16"/>
  <c r="GX361" i="16" s="1"/>
  <c r="GW361" i="16"/>
  <c r="EV281" i="16"/>
  <c r="GX281" i="16" s="1"/>
  <c r="GW281" i="16"/>
  <c r="EV561" i="16"/>
  <c r="GX561" i="16" s="1"/>
  <c r="GW561" i="16"/>
  <c r="EV535" i="16"/>
  <c r="GX535" i="16" s="1"/>
  <c r="GW535" i="16"/>
  <c r="EV253" i="16"/>
  <c r="GX253" i="16" s="1"/>
  <c r="GW253" i="16"/>
  <c r="EV465" i="16"/>
  <c r="GX465" i="16" s="1"/>
  <c r="GW465" i="16"/>
  <c r="EV9" i="16"/>
  <c r="GX9" i="16" s="1"/>
  <c r="GW9" i="16"/>
  <c r="EV7" i="16"/>
  <c r="GX7" i="16" s="1"/>
  <c r="GW7" i="16"/>
  <c r="FY11" i="16"/>
  <c r="FY12" i="16" s="1"/>
  <c r="GU11" i="16"/>
  <c r="EJ588" i="16"/>
  <c r="EJ276" i="16"/>
  <c r="EJ542" i="16"/>
  <c r="EJ378" i="16"/>
  <c r="EJ564" i="16"/>
  <c r="EJ196" i="16"/>
  <c r="GA11" i="16"/>
  <c r="GA12" i="16" s="1"/>
  <c r="HC11" i="16"/>
  <c r="EJ122" i="16"/>
  <c r="EJ578" i="16"/>
  <c r="EJ370" i="16"/>
  <c r="EJ596" i="16"/>
  <c r="EJ436" i="16"/>
  <c r="EJ580" i="16"/>
  <c r="EJ150" i="16"/>
  <c r="EJ118" i="16"/>
  <c r="EJ166" i="16"/>
  <c r="EJ242" i="16"/>
  <c r="EJ124" i="16"/>
  <c r="EJ204" i="16"/>
  <c r="EJ262" i="16"/>
  <c r="EJ346" i="16"/>
  <c r="EJ464" i="16"/>
  <c r="EJ128" i="16"/>
  <c r="EJ176" i="16"/>
  <c r="EJ264" i="16"/>
  <c r="EJ372" i="16"/>
  <c r="EJ462" i="16"/>
  <c r="EJ148" i="16"/>
  <c r="EJ402" i="16"/>
  <c r="EJ568" i="16"/>
  <c r="EJ314" i="16"/>
  <c r="EJ116" i="16"/>
  <c r="EJ330" i="16"/>
  <c r="EJ474" i="16"/>
  <c r="EJ152" i="16"/>
  <c r="EJ306" i="16"/>
  <c r="EJ284" i="16"/>
  <c r="EJ388" i="16"/>
  <c r="EJ490" i="16"/>
  <c r="EJ562" i="16"/>
  <c r="EJ288" i="16"/>
  <c r="EJ468" i="16"/>
  <c r="EJ440" i="16"/>
  <c r="EJ430" i="16"/>
  <c r="EJ352" i="16"/>
  <c r="EJ576" i="16"/>
  <c r="EJ412" i="16"/>
  <c r="EJ552" i="16"/>
  <c r="EJ258" i="16"/>
  <c r="EJ478" i="16"/>
  <c r="EJ226" i="16"/>
  <c r="EJ560" i="16"/>
  <c r="EJ162" i="16"/>
  <c r="EJ216" i="16"/>
  <c r="EJ272" i="16"/>
  <c r="EJ326" i="16"/>
  <c r="EJ422" i="16"/>
  <c r="EJ570" i="16"/>
  <c r="EJ418" i="16"/>
  <c r="EJ160" i="16"/>
  <c r="EJ504" i="16"/>
  <c r="EJ572" i="16"/>
  <c r="GB11" i="16"/>
  <c r="GB12" i="16" s="1"/>
  <c r="HG11" i="16"/>
  <c r="EJ202" i="16"/>
  <c r="EJ362" i="16"/>
  <c r="EJ590" i="16"/>
  <c r="EJ536" i="16"/>
  <c r="EJ582" i="16"/>
  <c r="EJ452" i="16"/>
  <c r="EJ234" i="16"/>
  <c r="EJ250" i="16"/>
  <c r="EJ600" i="16"/>
  <c r="EJ356" i="16"/>
  <c r="EJ594" i="16"/>
  <c r="EJ140" i="16"/>
  <c r="EJ598" i="16"/>
  <c r="EJ220" i="16"/>
  <c r="EJ168" i="16"/>
  <c r="EJ310" i="16"/>
  <c r="EJ120" i="16"/>
  <c r="EJ300" i="16"/>
  <c r="EJ236" i="16"/>
  <c r="EJ360" i="16"/>
  <c r="EJ534" i="16"/>
  <c r="EJ188" i="16"/>
  <c r="EJ206" i="16"/>
  <c r="EJ266" i="16"/>
  <c r="EJ408" i="16"/>
  <c r="EJ434" i="16"/>
  <c r="EJ228" i="16"/>
  <c r="EJ530" i="16"/>
  <c r="EJ500" i="16"/>
  <c r="EJ292" i="16"/>
  <c r="EJ210" i="16"/>
  <c r="EJ466" i="16"/>
  <c r="EJ438" i="16"/>
  <c r="EJ130" i="16"/>
  <c r="EJ252" i="16"/>
  <c r="EJ404" i="16"/>
  <c r="EJ374" i="16"/>
  <c r="EJ458" i="16"/>
  <c r="EJ548" i="16"/>
  <c r="EJ414" i="16"/>
  <c r="EJ554" i="16"/>
  <c r="EJ508" i="16"/>
  <c r="EJ442" i="16"/>
  <c r="EJ496" i="16"/>
  <c r="EJ126" i="16"/>
  <c r="EJ394" i="16"/>
  <c r="EJ524" i="16"/>
  <c r="EJ322" i="16"/>
  <c r="EJ558" i="16"/>
  <c r="EJ382" i="16"/>
  <c r="EJ386" i="16"/>
  <c r="EJ190" i="16"/>
  <c r="EJ232" i="16"/>
  <c r="EJ282" i="16"/>
  <c r="EJ340" i="16"/>
  <c r="EJ432" i="16"/>
  <c r="EJ164" i="16"/>
  <c r="EJ522" i="16"/>
  <c r="EJ324" i="16"/>
  <c r="EJ334" i="16"/>
  <c r="FZ11" i="16"/>
  <c r="FZ12" i="16" s="1"/>
  <c r="GY11" i="16"/>
  <c r="EJ354" i="16"/>
  <c r="EJ358" i="16"/>
  <c r="EJ456" i="16"/>
  <c r="EJ218" i="16"/>
  <c r="EJ198" i="16"/>
  <c r="EJ604" i="16"/>
  <c r="EJ10" i="16"/>
  <c r="EJ586" i="16"/>
  <c r="EJ368" i="16"/>
  <c r="EJ350" i="16"/>
  <c r="EJ592" i="16"/>
  <c r="EJ308" i="16"/>
  <c r="EJ222" i="16"/>
  <c r="EJ144" i="16"/>
  <c r="EJ146" i="16"/>
  <c r="EJ602" i="16"/>
  <c r="EJ538" i="16"/>
  <c r="EJ212" i="16"/>
  <c r="EJ174" i="16"/>
  <c r="EJ230" i="16"/>
  <c r="EJ182" i="16"/>
  <c r="EJ256" i="16"/>
  <c r="EJ384" i="16"/>
  <c r="EJ390" i="16"/>
  <c r="EJ444" i="16"/>
  <c r="EJ134" i="16"/>
  <c r="EJ268" i="16"/>
  <c r="EJ396" i="16"/>
  <c r="EJ512" i="16"/>
  <c r="EJ482" i="16"/>
  <c r="EJ296" i="16"/>
  <c r="EJ460" i="16"/>
  <c r="EJ194" i="16"/>
  <c r="EJ348" i="16"/>
  <c r="EJ286" i="16"/>
  <c r="EJ532" i="16"/>
  <c r="EJ132" i="16"/>
  <c r="EJ186" i="16"/>
  <c r="EJ270" i="16"/>
  <c r="EJ406" i="16"/>
  <c r="EJ426" i="16"/>
  <c r="EJ470" i="16"/>
  <c r="EJ550" i="16"/>
  <c r="EJ510" i="16"/>
  <c r="EJ280" i="16"/>
  <c r="EJ318" i="16"/>
  <c r="EJ518" i="16"/>
  <c r="EJ520" i="16"/>
  <c r="EJ192" i="16"/>
  <c r="EJ506" i="16"/>
  <c r="EJ170" i="16"/>
  <c r="EJ364" i="16"/>
  <c r="EJ180" i="16"/>
  <c r="EJ328" i="16"/>
  <c r="EJ526" i="16"/>
  <c r="EJ142" i="16"/>
  <c r="EJ248" i="16"/>
  <c r="EJ316" i="16"/>
  <c r="EJ380" i="16"/>
  <c r="EJ514" i="16"/>
  <c r="EJ238" i="16"/>
  <c r="EJ492" i="16"/>
  <c r="EJ366" i="16"/>
  <c r="EJ342" i="16"/>
  <c r="EJ448" i="16"/>
  <c r="EJ428" i="16"/>
  <c r="EJ214" i="16"/>
  <c r="EJ584" i="16"/>
  <c r="EJ392" i="16"/>
  <c r="EJ246" i="16"/>
  <c r="EJ398" i="16"/>
  <c r="EJ336" i="16"/>
  <c r="EJ454" i="16"/>
  <c r="EJ304" i="16"/>
  <c r="EJ486" i="16"/>
  <c r="EJ260" i="16"/>
  <c r="EJ446" i="16"/>
  <c r="EJ528" i="16"/>
  <c r="EJ8" i="16"/>
  <c r="EJ156" i="16"/>
  <c r="EJ294" i="16"/>
  <c r="EJ244" i="16"/>
  <c r="EJ172" i="16"/>
  <c r="EJ312" i="16"/>
  <c r="EJ400" i="16"/>
  <c r="EJ480" i="16"/>
  <c r="EJ540" i="16"/>
  <c r="EJ184" i="16"/>
  <c r="EJ224" i="16"/>
  <c r="EJ338" i="16"/>
  <c r="EJ488" i="16"/>
  <c r="EJ556" i="16"/>
  <c r="EJ420" i="16"/>
  <c r="EJ476" i="16"/>
  <c r="EJ136" i="16"/>
  <c r="EJ450" i="16"/>
  <c r="EJ320" i="16"/>
  <c r="EJ332" i="16"/>
  <c r="EJ200" i="16"/>
  <c r="EJ178" i="16"/>
  <c r="EJ290" i="16"/>
  <c r="EJ376" i="16"/>
  <c r="EJ516" i="16"/>
  <c r="EJ472" i="16"/>
  <c r="EJ154" i="16"/>
  <c r="EJ498" i="16"/>
  <c r="EJ410" i="16"/>
  <c r="EJ240" i="16"/>
  <c r="EJ544" i="16"/>
  <c r="EJ566" i="16"/>
  <c r="EJ274" i="16"/>
  <c r="EJ546" i="16"/>
  <c r="EJ138" i="16"/>
  <c r="EJ424" i="16"/>
  <c r="EJ278" i="16"/>
  <c r="EJ494" i="16"/>
  <c r="EJ574" i="16"/>
  <c r="EJ208" i="16"/>
  <c r="EJ254" i="16"/>
  <c r="EJ298" i="16"/>
  <c r="EJ416" i="16"/>
  <c r="EJ484" i="16"/>
  <c r="EJ302" i="16"/>
  <c r="EJ158" i="16"/>
  <c r="EJ344" i="16"/>
  <c r="EJ502" i="16"/>
  <c r="GA575" i="16"/>
  <c r="GA576" i="16" s="1"/>
  <c r="HC575" i="16"/>
  <c r="GA527" i="16"/>
  <c r="GA528" i="16" s="1"/>
  <c r="HC527" i="16"/>
  <c r="GA409" i="16"/>
  <c r="GA410" i="16" s="1"/>
  <c r="HC409" i="16"/>
  <c r="GA377" i="16"/>
  <c r="GA378" i="16" s="1"/>
  <c r="HC377" i="16"/>
  <c r="GA261" i="16"/>
  <c r="GA262" i="16" s="1"/>
  <c r="HC261" i="16"/>
  <c r="GA229" i="16"/>
  <c r="GA230" i="16" s="1"/>
  <c r="HC229" i="16"/>
  <c r="GA437" i="16"/>
  <c r="GA438" i="16" s="1"/>
  <c r="HC437" i="16"/>
  <c r="GA549" i="16"/>
  <c r="GA550" i="16" s="1"/>
  <c r="HC549" i="16"/>
  <c r="GA353" i="16"/>
  <c r="GA354" i="16" s="1"/>
  <c r="HC353" i="16"/>
  <c r="GA427" i="16"/>
  <c r="GA428" i="16" s="1"/>
  <c r="HC427" i="16"/>
  <c r="GA391" i="16"/>
  <c r="GA392" i="16" s="1"/>
  <c r="HC391" i="16"/>
  <c r="GA335" i="16"/>
  <c r="GA336" i="16" s="1"/>
  <c r="HC335" i="16"/>
  <c r="GA135" i="16"/>
  <c r="GA136" i="16" s="1"/>
  <c r="HC135" i="16"/>
  <c r="GA129" i="16"/>
  <c r="GA130" i="16" s="1"/>
  <c r="HC129" i="16"/>
  <c r="GA421" i="16"/>
  <c r="GA422" i="16" s="1"/>
  <c r="HC421" i="16"/>
  <c r="GA341" i="16"/>
  <c r="GA342" i="16" s="1"/>
  <c r="HC341" i="16"/>
  <c r="GA311" i="16"/>
  <c r="GA312" i="16" s="1"/>
  <c r="HC311" i="16"/>
  <c r="GA245" i="16"/>
  <c r="GA246" i="16" s="1"/>
  <c r="HC245" i="16"/>
  <c r="GA563" i="16"/>
  <c r="GA564" i="16" s="1"/>
  <c r="HC563" i="16"/>
  <c r="GA303" i="16"/>
  <c r="GA304" i="16" s="1"/>
  <c r="HC303" i="16"/>
  <c r="GA403" i="16"/>
  <c r="GA404" i="16" s="1"/>
  <c r="HC403" i="16"/>
  <c r="GA431" i="16"/>
  <c r="GA432" i="16" s="1"/>
  <c r="HC431" i="16"/>
  <c r="GA541" i="16"/>
  <c r="GA542" i="16" s="1"/>
  <c r="HC541" i="16"/>
  <c r="GA511" i="16"/>
  <c r="GA512" i="16" s="1"/>
  <c r="HC511" i="16"/>
  <c r="GA505" i="16"/>
  <c r="GA506" i="16" s="1"/>
  <c r="HC505" i="16"/>
  <c r="GA325" i="16"/>
  <c r="GA326" i="16" s="1"/>
  <c r="HC325" i="16"/>
  <c r="GA249" i="16"/>
  <c r="GA250" i="16" s="1"/>
  <c r="HC249" i="16"/>
  <c r="GA259" i="16"/>
  <c r="GA260" i="16" s="1"/>
  <c r="HC259" i="16"/>
  <c r="GA253" i="16"/>
  <c r="GA254" i="16" s="1"/>
  <c r="HC253" i="16"/>
  <c r="GA185" i="16"/>
  <c r="GA186" i="16" s="1"/>
  <c r="HC185" i="16"/>
  <c r="GA125" i="16"/>
  <c r="GA126" i="16" s="1"/>
  <c r="HC125" i="16"/>
  <c r="GA567" i="16"/>
  <c r="GA568" i="16" s="1"/>
  <c r="HC567" i="16"/>
  <c r="GA507" i="16"/>
  <c r="GA508" i="16" s="1"/>
  <c r="HC507" i="16"/>
  <c r="GA451" i="16"/>
  <c r="GA452" i="16" s="1"/>
  <c r="HC451" i="16"/>
  <c r="GA349" i="16"/>
  <c r="GA350" i="16" s="1"/>
  <c r="HC349" i="16"/>
  <c r="GA357" i="16"/>
  <c r="GA358" i="16" s="1"/>
  <c r="HC357" i="16"/>
  <c r="GA171" i="16"/>
  <c r="GA172" i="16" s="1"/>
  <c r="HC171" i="16"/>
  <c r="GA537" i="16"/>
  <c r="GA538" i="16" s="1"/>
  <c r="HC537" i="16"/>
  <c r="GA453" i="16"/>
  <c r="GA454" i="16" s="1"/>
  <c r="HC453" i="16"/>
  <c r="GA445" i="16"/>
  <c r="GA446" i="16" s="1"/>
  <c r="HC445" i="16"/>
  <c r="GA411" i="16"/>
  <c r="GA412" i="16" s="1"/>
  <c r="HC411" i="16"/>
  <c r="GA419" i="16"/>
  <c r="GA420" i="16" s="1"/>
  <c r="HC419" i="16"/>
  <c r="GA329" i="16"/>
  <c r="GA330" i="16" s="1"/>
  <c r="HC329" i="16"/>
  <c r="GA309" i="16"/>
  <c r="GA310" i="16" s="1"/>
  <c r="HC309" i="16"/>
  <c r="GA307" i="16"/>
  <c r="GA308" i="16" s="1"/>
  <c r="HC307" i="16"/>
  <c r="GA231" i="16"/>
  <c r="GA232" i="16" s="1"/>
  <c r="HC231" i="16"/>
  <c r="GA251" i="16"/>
  <c r="GA252" i="16" s="1"/>
  <c r="HC251" i="16"/>
  <c r="GA121" i="16"/>
  <c r="GA122" i="16" s="1"/>
  <c r="HC121" i="16"/>
  <c r="GA145" i="16"/>
  <c r="GA146" i="16" s="1"/>
  <c r="HC145" i="16"/>
  <c r="GA167" i="16"/>
  <c r="GA168" i="16" s="1"/>
  <c r="HC167" i="16"/>
  <c r="GA217" i="16"/>
  <c r="GA218" i="16" s="1"/>
  <c r="HC217" i="16"/>
  <c r="GA181" i="16"/>
  <c r="GA182" i="16" s="1"/>
  <c r="HC181" i="16"/>
  <c r="GA515" i="16"/>
  <c r="GA516" i="16" s="1"/>
  <c r="HC515" i="16"/>
  <c r="GA407" i="16"/>
  <c r="GA408" i="16" s="1"/>
  <c r="HC407" i="16"/>
  <c r="GA447" i="16"/>
  <c r="GA448" i="16" s="1"/>
  <c r="HC447" i="16"/>
  <c r="GA337" i="16"/>
  <c r="GA338" i="16" s="1"/>
  <c r="HC337" i="16"/>
  <c r="GA485" i="16"/>
  <c r="GA486" i="16" s="1"/>
  <c r="HC485" i="16"/>
  <c r="GA367" i="16"/>
  <c r="GA368" i="16" s="1"/>
  <c r="HC367" i="16"/>
  <c r="GA519" i="16"/>
  <c r="GA520" i="16" s="1"/>
  <c r="HC519" i="16"/>
  <c r="GA605" i="16"/>
  <c r="GA606" i="16" s="1"/>
  <c r="EK606" i="16" s="1"/>
  <c r="HC605" i="16"/>
  <c r="GA497" i="16"/>
  <c r="GA498" i="16" s="1"/>
  <c r="HC497" i="16"/>
  <c r="GA369" i="16"/>
  <c r="GA370" i="16" s="1"/>
  <c r="HC369" i="16"/>
  <c r="GA373" i="16"/>
  <c r="GA374" i="16" s="1"/>
  <c r="HC373" i="16"/>
  <c r="GA413" i="16"/>
  <c r="GA414" i="16" s="1"/>
  <c r="HC413" i="16"/>
  <c r="GA397" i="16"/>
  <c r="GA398" i="16" s="1"/>
  <c r="HC397" i="16"/>
  <c r="GA299" i="16"/>
  <c r="GA300" i="16" s="1"/>
  <c r="HC299" i="16"/>
  <c r="GA291" i="16"/>
  <c r="GA292" i="16" s="1"/>
  <c r="HC291" i="16"/>
  <c r="GA233" i="16"/>
  <c r="GA234" i="16" s="1"/>
  <c r="HC233" i="16"/>
  <c r="GA317" i="16"/>
  <c r="GA318" i="16" s="1"/>
  <c r="HC317" i="16"/>
  <c r="GA221" i="16"/>
  <c r="GA222" i="16" s="1"/>
  <c r="HC221" i="16"/>
  <c r="GA139" i="16"/>
  <c r="GA140" i="16" s="1"/>
  <c r="HC139" i="16"/>
  <c r="GA179" i="16"/>
  <c r="GA180" i="16" s="1"/>
  <c r="HC179" i="16"/>
  <c r="GA535" i="16"/>
  <c r="GA536" i="16" s="1"/>
  <c r="HC535" i="16"/>
  <c r="GA455" i="16"/>
  <c r="GA456" i="16" s="1"/>
  <c r="HC455" i="16"/>
  <c r="GA275" i="16"/>
  <c r="GA276" i="16" s="1"/>
  <c r="HC275" i="16"/>
  <c r="GA561" i="16"/>
  <c r="GA562" i="16" s="1"/>
  <c r="HC561" i="16"/>
  <c r="GA489" i="16"/>
  <c r="GA490" i="16" s="1"/>
  <c r="HC489" i="16"/>
  <c r="GA435" i="16"/>
  <c r="GA436" i="16" s="1"/>
  <c r="HC435" i="16"/>
  <c r="GA545" i="16"/>
  <c r="GA546" i="16" s="1"/>
  <c r="HC545" i="16"/>
  <c r="GA361" i="16"/>
  <c r="GA362" i="16" s="1"/>
  <c r="HC361" i="16"/>
  <c r="GA347" i="16"/>
  <c r="GA348" i="16" s="1"/>
  <c r="HC347" i="16"/>
  <c r="GA543" i="16"/>
  <c r="GA544" i="16" s="1"/>
  <c r="HC543" i="16"/>
  <c r="GA503" i="16"/>
  <c r="GA504" i="16" s="1"/>
  <c r="HC503" i="16"/>
  <c r="GA423" i="16"/>
  <c r="GA424" i="16" s="1"/>
  <c r="HC423" i="16"/>
  <c r="GA385" i="16"/>
  <c r="GA386" i="16" s="1"/>
  <c r="HC385" i="16"/>
  <c r="GA379" i="16"/>
  <c r="GA380" i="16" s="1"/>
  <c r="HC379" i="16"/>
  <c r="GA297" i="16"/>
  <c r="GA298" i="16" s="1"/>
  <c r="HC297" i="16"/>
  <c r="GA219" i="16"/>
  <c r="GA220" i="16" s="1"/>
  <c r="HC219" i="16"/>
  <c r="GA195" i="16"/>
  <c r="GA196" i="16" s="1"/>
  <c r="HC195" i="16"/>
  <c r="GA155" i="16"/>
  <c r="GA156" i="16" s="1"/>
  <c r="HC155" i="16"/>
  <c r="GA117" i="16"/>
  <c r="GA118" i="16" s="1"/>
  <c r="HC117" i="16"/>
  <c r="GA169" i="16"/>
  <c r="GA170" i="16" s="1"/>
  <c r="HC169" i="16"/>
  <c r="GA213" i="16"/>
  <c r="GA214" i="16" s="1"/>
  <c r="HC213" i="16"/>
  <c r="GA207" i="16"/>
  <c r="GA208" i="16" s="1"/>
  <c r="HC207" i="16"/>
  <c r="GA153" i="16"/>
  <c r="GA154" i="16" s="1"/>
  <c r="HC153" i="16"/>
  <c r="GA115" i="16"/>
  <c r="GA116" i="16" s="1"/>
  <c r="HC115" i="16"/>
  <c r="GA355" i="16"/>
  <c r="GA356" i="16" s="1"/>
  <c r="HC355" i="16"/>
  <c r="GA285" i="16"/>
  <c r="GA286" i="16" s="1"/>
  <c r="HC285" i="16"/>
  <c r="GA301" i="16"/>
  <c r="GA302" i="16" s="1"/>
  <c r="HC301" i="16"/>
  <c r="GA141" i="16"/>
  <c r="GA142" i="16" s="1"/>
  <c r="HC141" i="16"/>
  <c r="GA197" i="16"/>
  <c r="GA198" i="16" s="1"/>
  <c r="HC197" i="16"/>
  <c r="GA149" i="16"/>
  <c r="GA150" i="16" s="1"/>
  <c r="HC149" i="16"/>
  <c r="GA151" i="16"/>
  <c r="GA152" i="16" s="1"/>
  <c r="HC151" i="16"/>
  <c r="GA271" i="16"/>
  <c r="GA272" i="16" s="1"/>
  <c r="HC271" i="16"/>
  <c r="GA201" i="16"/>
  <c r="GA202" i="16" s="1"/>
  <c r="HC201" i="16"/>
  <c r="GA137" i="16"/>
  <c r="GA138" i="16" s="1"/>
  <c r="HC137" i="16"/>
  <c r="GA177" i="16"/>
  <c r="GA178" i="16" s="1"/>
  <c r="HC177" i="16"/>
  <c r="GA193" i="16"/>
  <c r="GA194" i="16" s="1"/>
  <c r="HC193" i="16"/>
  <c r="GA143" i="16"/>
  <c r="GA144" i="16" s="1"/>
  <c r="HC143" i="16"/>
  <c r="AU115" i="16"/>
  <c r="AU117" i="16"/>
  <c r="GA539" i="16"/>
  <c r="GA540" i="16" s="1"/>
  <c r="GA565" i="16"/>
  <c r="GA566" i="16" s="1"/>
  <c r="GA603" i="16"/>
  <c r="GA604" i="16" s="1"/>
  <c r="S632" i="22"/>
  <c r="GA439" i="16"/>
  <c r="GA440" i="16" s="1"/>
  <c r="GA475" i="16"/>
  <c r="GA476" i="16" s="1"/>
  <c r="GA459" i="16"/>
  <c r="GA460" i="16" s="1"/>
  <c r="GA533" i="16"/>
  <c r="GA534" i="16" s="1"/>
  <c r="GA499" i="16"/>
  <c r="GA500" i="16" s="1"/>
  <c r="GA339" i="16"/>
  <c r="GA340" i="16" s="1"/>
  <c r="GA417" i="16"/>
  <c r="GA418" i="16" s="1"/>
  <c r="GA315" i="16"/>
  <c r="GA316" i="16" s="1"/>
  <c r="GA247" i="16"/>
  <c r="GA248" i="16" s="1"/>
  <c r="GA255" i="16"/>
  <c r="GA256" i="16" s="1"/>
  <c r="GA295" i="16"/>
  <c r="GA296" i="16" s="1"/>
  <c r="GA265" i="16"/>
  <c r="GA266" i="16" s="1"/>
  <c r="GA175" i="16"/>
  <c r="GA176" i="16" s="1"/>
  <c r="GA133" i="16"/>
  <c r="GA134" i="16" s="1"/>
  <c r="GA147" i="16"/>
  <c r="GA148" i="16" s="1"/>
  <c r="GA199" i="16"/>
  <c r="GA200" i="16" s="1"/>
  <c r="GA215" i="16"/>
  <c r="GA216" i="16" s="1"/>
  <c r="GA583" i="16"/>
  <c r="GA584" i="16" s="1"/>
  <c r="S612" i="22"/>
  <c r="GA597" i="16"/>
  <c r="GA598" i="16" s="1"/>
  <c r="S626" i="22"/>
  <c r="GA587" i="16"/>
  <c r="GA588" i="16" s="1"/>
  <c r="S616" i="22"/>
  <c r="GA487" i="16"/>
  <c r="GA488" i="16" s="1"/>
  <c r="GA433" i="16"/>
  <c r="GA434" i="16" s="1"/>
  <c r="GA461" i="16"/>
  <c r="GA462" i="16" s="1"/>
  <c r="GA531" i="16"/>
  <c r="GA532" i="16" s="1"/>
  <c r="GA493" i="16"/>
  <c r="GA494" i="16" s="1"/>
  <c r="GA333" i="16"/>
  <c r="GA334" i="16" s="1"/>
  <c r="GA383" i="16"/>
  <c r="GA384" i="16" s="1"/>
  <c r="GA401" i="16"/>
  <c r="GA402" i="16" s="1"/>
  <c r="GA305" i="16"/>
  <c r="GA306" i="16" s="1"/>
  <c r="GA321" i="16"/>
  <c r="GA322" i="16" s="1"/>
  <c r="GA243" i="16"/>
  <c r="GA244" i="16" s="1"/>
  <c r="GA119" i="16"/>
  <c r="GA120" i="16" s="1"/>
  <c r="GA569" i="16"/>
  <c r="GA570" i="16" s="1"/>
  <c r="GA589" i="16"/>
  <c r="GA590" i="16" s="1"/>
  <c r="S618" i="22"/>
  <c r="GA579" i="16"/>
  <c r="GA580" i="16" s="1"/>
  <c r="S608" i="22"/>
  <c r="GA479" i="16"/>
  <c r="GA480" i="16" s="1"/>
  <c r="GA513" i="16"/>
  <c r="GA514" i="16" s="1"/>
  <c r="GA529" i="16"/>
  <c r="GA530" i="16" s="1"/>
  <c r="GA449" i="16"/>
  <c r="GA450" i="16" s="1"/>
  <c r="GA525" i="16"/>
  <c r="GA526" i="16" s="1"/>
  <c r="GA471" i="16"/>
  <c r="GA472" i="16" s="1"/>
  <c r="GA331" i="16"/>
  <c r="GA332" i="16" s="1"/>
  <c r="GA405" i="16"/>
  <c r="GA406" i="16" s="1"/>
  <c r="GA283" i="16"/>
  <c r="GA284" i="16" s="1"/>
  <c r="GA289" i="16"/>
  <c r="GA290" i="16" s="1"/>
  <c r="GA239" i="16"/>
  <c r="GA240" i="16" s="1"/>
  <c r="GA203" i="16"/>
  <c r="GA204" i="16" s="1"/>
  <c r="GA163" i="16"/>
  <c r="GA164" i="16" s="1"/>
  <c r="GA211" i="16"/>
  <c r="GA212" i="16" s="1"/>
  <c r="GA9" i="16"/>
  <c r="GA10" i="16" s="1"/>
  <c r="S10" i="22"/>
  <c r="GA585" i="16"/>
  <c r="GA586" i="16" s="1"/>
  <c r="S614" i="22"/>
  <c r="GA577" i="16"/>
  <c r="GA578" i="16" s="1"/>
  <c r="S606" i="22"/>
  <c r="GA593" i="16"/>
  <c r="GA594" i="16" s="1"/>
  <c r="S622" i="22"/>
  <c r="GA553" i="16"/>
  <c r="GA554" i="16" s="1"/>
  <c r="GA465" i="16"/>
  <c r="GA466" i="16" s="1"/>
  <c r="GA509" i="16"/>
  <c r="GA510" i="16" s="1"/>
  <c r="GA521" i="16"/>
  <c r="GA522" i="16" s="1"/>
  <c r="GA441" i="16"/>
  <c r="GA442" i="16" s="1"/>
  <c r="GA469" i="16"/>
  <c r="GA470" i="16" s="1"/>
  <c r="GA463" i="16"/>
  <c r="GA464" i="16" s="1"/>
  <c r="GA359" i="16"/>
  <c r="GA360" i="16" s="1"/>
  <c r="GA429" i="16"/>
  <c r="GA430" i="16" s="1"/>
  <c r="GA395" i="16"/>
  <c r="GA396" i="16" s="1"/>
  <c r="GA293" i="16"/>
  <c r="GA294" i="16" s="1"/>
  <c r="GA279" i="16"/>
  <c r="GA280" i="16" s="1"/>
  <c r="GA235" i="16"/>
  <c r="GA236" i="16" s="1"/>
  <c r="GA273" i="16"/>
  <c r="GA274" i="16" s="1"/>
  <c r="GA227" i="16"/>
  <c r="GA228" i="16" s="1"/>
  <c r="GA209" i="16"/>
  <c r="GA210" i="16" s="1"/>
  <c r="GA189" i="16"/>
  <c r="GA190" i="16" s="1"/>
  <c r="GA127" i="16"/>
  <c r="GA128" i="16" s="1"/>
  <c r="GA159" i="16"/>
  <c r="GA160" i="16" s="1"/>
  <c r="S8" i="22"/>
  <c r="GA7" i="16"/>
  <c r="GA8" i="16" s="1"/>
  <c r="GA581" i="16"/>
  <c r="GA582" i="16" s="1"/>
  <c r="S610" i="22"/>
  <c r="GA601" i="16"/>
  <c r="GA602" i="16" s="1"/>
  <c r="S630" i="22"/>
  <c r="GA495" i="16"/>
  <c r="GA496" i="16" s="1"/>
  <c r="GA501" i="16"/>
  <c r="GA502" i="16" s="1"/>
  <c r="GA457" i="16"/>
  <c r="GA458" i="16" s="1"/>
  <c r="GA345" i="16"/>
  <c r="GA346" i="16" s="1"/>
  <c r="GA415" i="16"/>
  <c r="GA416" i="16" s="1"/>
  <c r="GA393" i="16"/>
  <c r="GA394" i="16" s="1"/>
  <c r="GA363" i="16"/>
  <c r="GA364" i="16" s="1"/>
  <c r="GA225" i="16"/>
  <c r="GA226" i="16" s="1"/>
  <c r="GA287" i="16"/>
  <c r="GA288" i="16" s="1"/>
  <c r="GA187" i="16"/>
  <c r="GA188" i="16" s="1"/>
  <c r="GA157" i="16"/>
  <c r="GA158" i="16" s="1"/>
  <c r="GA173" i="16"/>
  <c r="GA174" i="16" s="1"/>
  <c r="GA599" i="16"/>
  <c r="GA600" i="16" s="1"/>
  <c r="S628" i="22"/>
  <c r="GA547" i="16"/>
  <c r="GA548" i="16" s="1"/>
  <c r="GA555" i="16"/>
  <c r="GA556" i="16" s="1"/>
  <c r="GA559" i="16"/>
  <c r="GA560" i="16" s="1"/>
  <c r="GA491" i="16"/>
  <c r="GA492" i="16" s="1"/>
  <c r="GA523" i="16"/>
  <c r="GA524" i="16" s="1"/>
  <c r="GA467" i="16"/>
  <c r="GA468" i="16" s="1"/>
  <c r="GA375" i="16"/>
  <c r="GA376" i="16" s="1"/>
  <c r="GA389" i="16"/>
  <c r="GA390" i="16" s="1"/>
  <c r="GA387" i="16"/>
  <c r="GA388" i="16" s="1"/>
  <c r="GA351" i="16"/>
  <c r="GA352" i="16" s="1"/>
  <c r="GA241" i="16"/>
  <c r="GA242" i="16" s="1"/>
  <c r="GA267" i="16"/>
  <c r="GA268" i="16" s="1"/>
  <c r="GA323" i="16"/>
  <c r="GA324" i="16" s="1"/>
  <c r="GA281" i="16"/>
  <c r="GA282" i="16" s="1"/>
  <c r="GA205" i="16"/>
  <c r="GA206" i="16" s="1"/>
  <c r="GA183" i="16"/>
  <c r="GA184" i="16" s="1"/>
  <c r="GA165" i="16"/>
  <c r="GA166" i="16" s="1"/>
  <c r="GA557" i="16"/>
  <c r="GA558" i="16" s="1"/>
  <c r="GA573" i="16"/>
  <c r="GA574" i="16" s="1"/>
  <c r="GA595" i="16"/>
  <c r="GA596" i="16" s="1"/>
  <c r="S624" i="22"/>
  <c r="GA551" i="16"/>
  <c r="GA552" i="16" s="1"/>
  <c r="GA477" i="16"/>
  <c r="GA478" i="16" s="1"/>
  <c r="GA483" i="16"/>
  <c r="GA484" i="16" s="1"/>
  <c r="GA517" i="16"/>
  <c r="GA518" i="16" s="1"/>
  <c r="GA371" i="16"/>
  <c r="GA372" i="16" s="1"/>
  <c r="GA399" i="16"/>
  <c r="GA400" i="16" s="1"/>
  <c r="GA327" i="16"/>
  <c r="GA328" i="16" s="1"/>
  <c r="GA381" i="16"/>
  <c r="GA382" i="16" s="1"/>
  <c r="GA343" i="16"/>
  <c r="GA344" i="16" s="1"/>
  <c r="GA237" i="16"/>
  <c r="GA238" i="16" s="1"/>
  <c r="GA257" i="16"/>
  <c r="GA258" i="16" s="1"/>
  <c r="GA277" i="16"/>
  <c r="GA278" i="16" s="1"/>
  <c r="GA319" i="16"/>
  <c r="GA320" i="16" s="1"/>
  <c r="GA263" i="16"/>
  <c r="GA264" i="16" s="1"/>
  <c r="GA131" i="16"/>
  <c r="GA132" i="16" s="1"/>
  <c r="GA123" i="16"/>
  <c r="GA124" i="16" s="1"/>
  <c r="GA571" i="16"/>
  <c r="GA572" i="16" s="1"/>
  <c r="GA591" i="16"/>
  <c r="GA592" i="16" s="1"/>
  <c r="S620" i="22"/>
  <c r="GA443" i="16"/>
  <c r="GA444" i="16" s="1"/>
  <c r="GA481" i="16"/>
  <c r="GA482" i="16" s="1"/>
  <c r="GA473" i="16"/>
  <c r="GA474" i="16" s="1"/>
  <c r="GA425" i="16"/>
  <c r="GA426" i="16" s="1"/>
  <c r="GA365" i="16"/>
  <c r="GA366" i="16" s="1"/>
  <c r="GA223" i="16"/>
  <c r="GA224" i="16" s="1"/>
  <c r="GA313" i="16"/>
  <c r="GA314" i="16" s="1"/>
  <c r="GA269" i="16"/>
  <c r="GA270" i="16" s="1"/>
  <c r="GA161" i="16"/>
  <c r="GA162" i="16" s="1"/>
  <c r="GA191" i="16"/>
  <c r="GA192" i="16" s="1"/>
  <c r="N1" i="17"/>
  <c r="BC13" i="16" s="1"/>
  <c r="AU161" i="16"/>
  <c r="AU189" i="16"/>
  <c r="AU193" i="16"/>
  <c r="AU195" i="16"/>
  <c r="AU201" i="16"/>
  <c r="AU213" i="16"/>
  <c r="AU221" i="16"/>
  <c r="AU123" i="16"/>
  <c r="AU129" i="16"/>
  <c r="AU151" i="16"/>
  <c r="AU155" i="16"/>
  <c r="AU175" i="16"/>
  <c r="AU177" i="16"/>
  <c r="AU181" i="16"/>
  <c r="AU191" i="16"/>
  <c r="AU197" i="16"/>
  <c r="AU203" i="16"/>
  <c r="AU207" i="16"/>
  <c r="AU119" i="16"/>
  <c r="AU131" i="16"/>
  <c r="AU133" i="16"/>
  <c r="AU167" i="16"/>
  <c r="AU205" i="16"/>
  <c r="AU215" i="16"/>
  <c r="AU135" i="16"/>
  <c r="AU139" i="16"/>
  <c r="AU169" i="16"/>
  <c r="AU185" i="16"/>
  <c r="AU209" i="16"/>
  <c r="AU137" i="16"/>
  <c r="AU157" i="16"/>
  <c r="AU173" i="16"/>
  <c r="AU217" i="16"/>
  <c r="AU219" i="16"/>
  <c r="AU125" i="16"/>
  <c r="HG125" i="16" s="1"/>
  <c r="AU143" i="16"/>
  <c r="AU153" i="16"/>
  <c r="AU163" i="16"/>
  <c r="AU165" i="16"/>
  <c r="AU171" i="16"/>
  <c r="HG171" i="16" s="1"/>
  <c r="AU179" i="16"/>
  <c r="AU183" i="16"/>
  <c r="AU199" i="16"/>
  <c r="AU121" i="16"/>
  <c r="AU127" i="16"/>
  <c r="AU141" i="16"/>
  <c r="AU145" i="16"/>
  <c r="AU159" i="16"/>
  <c r="AU147" i="16"/>
  <c r="AU149" i="16"/>
  <c r="AU187" i="16"/>
  <c r="AU211" i="16"/>
  <c r="AU223" i="16"/>
  <c r="AU225" i="16"/>
  <c r="AU259" i="16"/>
  <c r="AU311" i="16"/>
  <c r="AU319" i="16"/>
  <c r="AU247" i="16"/>
  <c r="AU267" i="16"/>
  <c r="AU297" i="16"/>
  <c r="AU323" i="16"/>
  <c r="AU229" i="16"/>
  <c r="HG229" i="16" s="1"/>
  <c r="AU239" i="16"/>
  <c r="AU251" i="16"/>
  <c r="AU301" i="16"/>
  <c r="AU315" i="16"/>
  <c r="AU227" i="16"/>
  <c r="AU235" i="16"/>
  <c r="AU255" i="16"/>
  <c r="AU275" i="16"/>
  <c r="AU277" i="16"/>
  <c r="AU295" i="16"/>
  <c r="AU299" i="16"/>
  <c r="AU303" i="16"/>
  <c r="AU307" i="16"/>
  <c r="AU245" i="16"/>
  <c r="AU261" i="16"/>
  <c r="AU279" i="16"/>
  <c r="AU293" i="16"/>
  <c r="AU313" i="16"/>
  <c r="AU233" i="16"/>
  <c r="AU241" i="16"/>
  <c r="AU257" i="16"/>
  <c r="AU269" i="16"/>
  <c r="AU273" i="16"/>
  <c r="AU281" i="16"/>
  <c r="AU283" i="16"/>
  <c r="AU287" i="16"/>
  <c r="AU289" i="16"/>
  <c r="AU291" i="16"/>
  <c r="AU321" i="16"/>
  <c r="AU231" i="16"/>
  <c r="AU243" i="16"/>
  <c r="AU253" i="16"/>
  <c r="HG253" i="16" s="1"/>
  <c r="AU263" i="16"/>
  <c r="AU305" i="16"/>
  <c r="AU309" i="16"/>
  <c r="AU317" i="16"/>
  <c r="AU237" i="16"/>
  <c r="AU249" i="16"/>
  <c r="AU265" i="16"/>
  <c r="AU271" i="16"/>
  <c r="AU285" i="16"/>
  <c r="AU327" i="16"/>
  <c r="AU361" i="16"/>
  <c r="AU359" i="16"/>
  <c r="AU369" i="16"/>
  <c r="AU371" i="16"/>
  <c r="AU427" i="16"/>
  <c r="AU329" i="16"/>
  <c r="HG329" i="16" s="1"/>
  <c r="AU383" i="16"/>
  <c r="AU401" i="16"/>
  <c r="AU403" i="16"/>
  <c r="AU411" i="16"/>
  <c r="AU335" i="16"/>
  <c r="AU343" i="16"/>
  <c r="AU381" i="16"/>
  <c r="AU391" i="16"/>
  <c r="AU393" i="16"/>
  <c r="AU395" i="16"/>
  <c r="AU405" i="16"/>
  <c r="AU407" i="16"/>
  <c r="AU413" i="16"/>
  <c r="AU423" i="16"/>
  <c r="AU331" i="16"/>
  <c r="AU339" i="16"/>
  <c r="AU373" i="16"/>
  <c r="AU399" i="16"/>
  <c r="AU417" i="16"/>
  <c r="AU419" i="16"/>
  <c r="AU351" i="16"/>
  <c r="AU353" i="16"/>
  <c r="AU363" i="16"/>
  <c r="AU365" i="16"/>
  <c r="AU387" i="16"/>
  <c r="AU389" i="16"/>
  <c r="AU325" i="16"/>
  <c r="AU345" i="16"/>
  <c r="AU357" i="16"/>
  <c r="AU367" i="16"/>
  <c r="AU379" i="16"/>
  <c r="HG379" i="16" s="1"/>
  <c r="AU385" i="16"/>
  <c r="AU341" i="16"/>
  <c r="HG341" i="16" s="1"/>
  <c r="AU349" i="16"/>
  <c r="AU355" i="16"/>
  <c r="AU415" i="16"/>
  <c r="AU333" i="16"/>
  <c r="AU337" i="16"/>
  <c r="AU347" i="16"/>
  <c r="AU375" i="16"/>
  <c r="AU377" i="16"/>
  <c r="AU397" i="16"/>
  <c r="AU409" i="16"/>
  <c r="AU421" i="16"/>
  <c r="AU429" i="16"/>
  <c r="AU443" i="16"/>
  <c r="AU467" i="16"/>
  <c r="AU475" i="16"/>
  <c r="AU511" i="16"/>
  <c r="AU529" i="16"/>
  <c r="AU433" i="16"/>
  <c r="AU437" i="16"/>
  <c r="AU441" i="16"/>
  <c r="AU449" i="16"/>
  <c r="AU513" i="16"/>
  <c r="AU515" i="16"/>
  <c r="AU527" i="16"/>
  <c r="AU453" i="16"/>
  <c r="AU481" i="16"/>
  <c r="AU485" i="16"/>
  <c r="AU489" i="16"/>
  <c r="HG489" i="16" s="1"/>
  <c r="AU455" i="16"/>
  <c r="AU461" i="16"/>
  <c r="AU517" i="16"/>
  <c r="AU521" i="16"/>
  <c r="AU525" i="16"/>
  <c r="AU431" i="16"/>
  <c r="AU439" i="16"/>
  <c r="AU445" i="16"/>
  <c r="AU499" i="16"/>
  <c r="AU523" i="16"/>
  <c r="AU535" i="16"/>
  <c r="AU451" i="16"/>
  <c r="AU469" i="16"/>
  <c r="AU479" i="16"/>
  <c r="AU491" i="16"/>
  <c r="AU495" i="16"/>
  <c r="AU501" i="16"/>
  <c r="AU505" i="16"/>
  <c r="AU509" i="16"/>
  <c r="AU425" i="16"/>
  <c r="AU447" i="16"/>
  <c r="AU459" i="16"/>
  <c r="AU463" i="16"/>
  <c r="AU465" i="16"/>
  <c r="AU471" i="16"/>
  <c r="AU483" i="16"/>
  <c r="AU531" i="16"/>
  <c r="AU435" i="16"/>
  <c r="AU457" i="16"/>
  <c r="AU473" i="16"/>
  <c r="AU477" i="16"/>
  <c r="AU487" i="16"/>
  <c r="AU493" i="16"/>
  <c r="AU497" i="16"/>
  <c r="AU503" i="16"/>
  <c r="AU507" i="16"/>
  <c r="AU519" i="16"/>
  <c r="AU555" i="16"/>
  <c r="AU563" i="16"/>
  <c r="AU581" i="16"/>
  <c r="HG581" i="16" s="1"/>
  <c r="AU599" i="16"/>
  <c r="HG599" i="16" s="1"/>
  <c r="AU601" i="16"/>
  <c r="HG601" i="16" s="1"/>
  <c r="AU547" i="16"/>
  <c r="AU595" i="16"/>
  <c r="HG595" i="16" s="1"/>
  <c r="AU541" i="16"/>
  <c r="AU565" i="16"/>
  <c r="AU577" i="16"/>
  <c r="HG577" i="16" s="1"/>
  <c r="AU597" i="16"/>
  <c r="HG597" i="16" s="1"/>
  <c r="AU539" i="16"/>
  <c r="AU557" i="16"/>
  <c r="AU569" i="16"/>
  <c r="AU585" i="16"/>
  <c r="HG585" i="16" s="1"/>
  <c r="AU603" i="16"/>
  <c r="HG603" i="16" s="1"/>
  <c r="AU605" i="16"/>
  <c r="AU551" i="16"/>
  <c r="AU561" i="16"/>
  <c r="AU571" i="16"/>
  <c r="AU533" i="16"/>
  <c r="AU537" i="16"/>
  <c r="AU549" i="16"/>
  <c r="AU559" i="16"/>
  <c r="AU573" i="16"/>
  <c r="AU583" i="16"/>
  <c r="HG583" i="16" s="1"/>
  <c r="AU589" i="16"/>
  <c r="HG589" i="16" s="1"/>
  <c r="AU543" i="16"/>
  <c r="HG543" i="16" s="1"/>
  <c r="AU575" i="16"/>
  <c r="AU579" i="16"/>
  <c r="HG579" i="16" s="1"/>
  <c r="AU587" i="16"/>
  <c r="HG587" i="16" s="1"/>
  <c r="AU591" i="16"/>
  <c r="HG591" i="16" s="1"/>
  <c r="AU545" i="16"/>
  <c r="HG545" i="16" s="1"/>
  <c r="AU553" i="16"/>
  <c r="AU567" i="16"/>
  <c r="AU593" i="16"/>
  <c r="HG593" i="16" s="1"/>
  <c r="AU9" i="16"/>
  <c r="AU7" i="16"/>
  <c r="E12" i="22"/>
  <c r="GN11" i="16"/>
  <c r="GN12" i="16" s="1"/>
  <c r="K12" i="22"/>
  <c r="I12" i="22"/>
  <c r="M12" i="22"/>
  <c r="Q12" i="22"/>
  <c r="S12" i="22"/>
  <c r="U12" i="22"/>
  <c r="O12" i="22"/>
  <c r="G12" i="22"/>
  <c r="U4" i="28"/>
  <c r="T5" i="28"/>
  <c r="GI12" i="16"/>
  <c r="GI11" i="16"/>
  <c r="GH11" i="16"/>
  <c r="GH12" i="16"/>
  <c r="D12" i="22"/>
  <c r="AQ13" i="16"/>
  <c r="AU13" i="16"/>
  <c r="O13" i="16"/>
  <c r="FV13" i="16" s="1"/>
  <c r="FV14" i="16" s="1"/>
  <c r="EF14" i="16" s="1"/>
  <c r="ES13" i="16" s="1"/>
  <c r="AI13" i="16"/>
  <c r="E13" i="16"/>
  <c r="K13" i="16"/>
  <c r="FU13" i="16" s="1"/>
  <c r="FU14" i="16" s="1"/>
  <c r="EE14" i="16" s="1"/>
  <c r="ER13" i="16" s="1"/>
  <c r="AE13" i="16"/>
  <c r="B14" i="22"/>
  <c r="S13" i="16"/>
  <c r="FW13" i="16" s="1"/>
  <c r="FW14" i="16" s="1"/>
  <c r="EG14" i="16" s="1"/>
  <c r="ET13" i="16" s="1"/>
  <c r="C13" i="16"/>
  <c r="C14" i="22" s="1"/>
  <c r="W13" i="16"/>
  <c r="FX13" i="16" s="1"/>
  <c r="FX14" i="16" s="1"/>
  <c r="EH14" i="16" s="1"/>
  <c r="EU13" i="16" s="1"/>
  <c r="HG9" i="16" l="1"/>
  <c r="HG7" i="16"/>
  <c r="EW253" i="16"/>
  <c r="HB253" i="16" s="1"/>
  <c r="HA253" i="16"/>
  <c r="EW273" i="16"/>
  <c r="HB273" i="16" s="1"/>
  <c r="HA273" i="16"/>
  <c r="EW515" i="16"/>
  <c r="HB515" i="16" s="1"/>
  <c r="HA515" i="16"/>
  <c r="EW135" i="16"/>
  <c r="HB135" i="16" s="1"/>
  <c r="HA135" i="16"/>
  <c r="EW539" i="16"/>
  <c r="HB539" i="16" s="1"/>
  <c r="HA539" i="16"/>
  <c r="EW397" i="16"/>
  <c r="HB397" i="16" s="1"/>
  <c r="HA397" i="16"/>
  <c r="EW365" i="16"/>
  <c r="HB365" i="16" s="1"/>
  <c r="HA365" i="16"/>
  <c r="EW525" i="16"/>
  <c r="HB525" i="16" s="1"/>
  <c r="HA525" i="16"/>
  <c r="EW517" i="16"/>
  <c r="HB517" i="16" s="1"/>
  <c r="HA517" i="16"/>
  <c r="EW269" i="16"/>
  <c r="HB269" i="16" s="1"/>
  <c r="HA269" i="16"/>
  <c r="EW295" i="16"/>
  <c r="HB295" i="16" s="1"/>
  <c r="HA295" i="16"/>
  <c r="EW383" i="16"/>
  <c r="HB383" i="16" s="1"/>
  <c r="HA383" i="16"/>
  <c r="EW145" i="16"/>
  <c r="HB145" i="16" s="1"/>
  <c r="HA145" i="16"/>
  <c r="EW231" i="16"/>
  <c r="HB231" i="16" s="1"/>
  <c r="HA231" i="16"/>
  <c r="EW125" i="16"/>
  <c r="HB125" i="16" s="1"/>
  <c r="HA125" i="16"/>
  <c r="EW373" i="16"/>
  <c r="HB373" i="16" s="1"/>
  <c r="HA373" i="16"/>
  <c r="EW499" i="16"/>
  <c r="HB499" i="16" s="1"/>
  <c r="HA499" i="16"/>
  <c r="EW533" i="16"/>
  <c r="HB533" i="16" s="1"/>
  <c r="HA533" i="16"/>
  <c r="EW597" i="16"/>
  <c r="HB597" i="16" s="1"/>
  <c r="HA597" i="16"/>
  <c r="EW581" i="16"/>
  <c r="HB581" i="16" s="1"/>
  <c r="HA581" i="16"/>
  <c r="EW503" i="16"/>
  <c r="HB503" i="16" s="1"/>
  <c r="HA503" i="16"/>
  <c r="EW161" i="16"/>
  <c r="HB161" i="16" s="1"/>
  <c r="HA161" i="16"/>
  <c r="EW351" i="16"/>
  <c r="HB351" i="16" s="1"/>
  <c r="HA351" i="16"/>
  <c r="EW283" i="16"/>
  <c r="HB283" i="16" s="1"/>
  <c r="HA283" i="16"/>
  <c r="EW401" i="16"/>
  <c r="HB401" i="16" s="1"/>
  <c r="HA401" i="16"/>
  <c r="EW345" i="16"/>
  <c r="HB345" i="16" s="1"/>
  <c r="HA345" i="16"/>
  <c r="EW579" i="16"/>
  <c r="HB579" i="16" s="1"/>
  <c r="HA579" i="16"/>
  <c r="EW195" i="16"/>
  <c r="HB195" i="16" s="1"/>
  <c r="HA195" i="16"/>
  <c r="EW501" i="16"/>
  <c r="HB501" i="16" s="1"/>
  <c r="HA501" i="16"/>
  <c r="EW207" i="16"/>
  <c r="HB207" i="16" s="1"/>
  <c r="HA207" i="16"/>
  <c r="EW565" i="16"/>
  <c r="HB565" i="16" s="1"/>
  <c r="HA565" i="16"/>
  <c r="EW375" i="16"/>
  <c r="HB375" i="16" s="1"/>
  <c r="HA375" i="16"/>
  <c r="EW475" i="16"/>
  <c r="HB475" i="16" s="1"/>
  <c r="HA475" i="16"/>
  <c r="EW479" i="16"/>
  <c r="HB479" i="16" s="1"/>
  <c r="HA479" i="16"/>
  <c r="EW527" i="16"/>
  <c r="HB527" i="16" s="1"/>
  <c r="HA527" i="16"/>
  <c r="EW245" i="16"/>
  <c r="HB245" i="16" s="1"/>
  <c r="HA245" i="16"/>
  <c r="EW491" i="16"/>
  <c r="HB491" i="16" s="1"/>
  <c r="HA491" i="16"/>
  <c r="EW327" i="16"/>
  <c r="HB327" i="16" s="1"/>
  <c r="HA327" i="16"/>
  <c r="EW317" i="16"/>
  <c r="HB317" i="16" s="1"/>
  <c r="HA317" i="16"/>
  <c r="EW185" i="16"/>
  <c r="HB185" i="16" s="1"/>
  <c r="HA185" i="16"/>
  <c r="EW481" i="16"/>
  <c r="HB481" i="16" s="1"/>
  <c r="HA481" i="16"/>
  <c r="EW255" i="16"/>
  <c r="HB255" i="16" s="1"/>
  <c r="HA255" i="16"/>
  <c r="EW143" i="16"/>
  <c r="HB143" i="16" s="1"/>
  <c r="HA143" i="16"/>
  <c r="EW603" i="16"/>
  <c r="HB603" i="16" s="1"/>
  <c r="HA603" i="16"/>
  <c r="EW333" i="16"/>
  <c r="HB333" i="16" s="1"/>
  <c r="HA333" i="16"/>
  <c r="EW189" i="16"/>
  <c r="HB189" i="16" s="1"/>
  <c r="HA189" i="16"/>
  <c r="EW495" i="16"/>
  <c r="HB495" i="16" s="1"/>
  <c r="HA495" i="16"/>
  <c r="EW403" i="16"/>
  <c r="HB403" i="16" s="1"/>
  <c r="HA403" i="16"/>
  <c r="EW529" i="16"/>
  <c r="HB529" i="16" s="1"/>
  <c r="HA529" i="16"/>
  <c r="EW359" i="16"/>
  <c r="HB359" i="16" s="1"/>
  <c r="HA359" i="16"/>
  <c r="EW139" i="16"/>
  <c r="HB139" i="16" s="1"/>
  <c r="HA139" i="16"/>
  <c r="EW535" i="16"/>
  <c r="HB535" i="16" s="1"/>
  <c r="HA535" i="16"/>
  <c r="EW159" i="16"/>
  <c r="HB159" i="16" s="1"/>
  <c r="HA159" i="16"/>
  <c r="EW559" i="16"/>
  <c r="HB559" i="16" s="1"/>
  <c r="HA559" i="16"/>
  <c r="EW429" i="16"/>
  <c r="HB429" i="16" s="1"/>
  <c r="HA429" i="16"/>
  <c r="EW305" i="16"/>
  <c r="HB305" i="16" s="1"/>
  <c r="HA305" i="16"/>
  <c r="EW147" i="16"/>
  <c r="HB147" i="16" s="1"/>
  <c r="HA147" i="16"/>
  <c r="EW261" i="16"/>
  <c r="HB261" i="16" s="1"/>
  <c r="HA261" i="16"/>
  <c r="EW435" i="16"/>
  <c r="HB435" i="16" s="1"/>
  <c r="HA435" i="16"/>
  <c r="EW563" i="16"/>
  <c r="HB563" i="16" s="1"/>
  <c r="HA563" i="16"/>
  <c r="EX605" i="16"/>
  <c r="HF605" i="16" s="1"/>
  <c r="HE605" i="16"/>
  <c r="EW343" i="16"/>
  <c r="HB343" i="16" s="1"/>
  <c r="HA343" i="16"/>
  <c r="EW179" i="16"/>
  <c r="HB179" i="16" s="1"/>
  <c r="HA179" i="16"/>
  <c r="EW323" i="16"/>
  <c r="HB323" i="16" s="1"/>
  <c r="HA323" i="16"/>
  <c r="EW235" i="16"/>
  <c r="HB235" i="16" s="1"/>
  <c r="HA235" i="16"/>
  <c r="EW439" i="16"/>
  <c r="HB439" i="16" s="1"/>
  <c r="HA439" i="16"/>
  <c r="EW377" i="16"/>
  <c r="HB377" i="16" s="1"/>
  <c r="HA377" i="16"/>
  <c r="EW157" i="16"/>
  <c r="HB157" i="16" s="1"/>
  <c r="HA157" i="16"/>
  <c r="EW493" i="16"/>
  <c r="HB493" i="16" s="1"/>
  <c r="HA493" i="16"/>
  <c r="EW239" i="16"/>
  <c r="HB239" i="16" s="1"/>
  <c r="HA239" i="16"/>
  <c r="EW177" i="16"/>
  <c r="HB177" i="16" s="1"/>
  <c r="HA177" i="16"/>
  <c r="EW555" i="16"/>
  <c r="HB555" i="16" s="1"/>
  <c r="HA555" i="16"/>
  <c r="EW311" i="16"/>
  <c r="HB311" i="16" s="1"/>
  <c r="HA311" i="16"/>
  <c r="EW259" i="16"/>
  <c r="HB259" i="16" s="1"/>
  <c r="HA259" i="16"/>
  <c r="EW583" i="16"/>
  <c r="HB583" i="16" s="1"/>
  <c r="HA583" i="16"/>
  <c r="EW513" i="16"/>
  <c r="HB513" i="16" s="1"/>
  <c r="HA513" i="16"/>
  <c r="EW363" i="16"/>
  <c r="HB363" i="16" s="1"/>
  <c r="HA363" i="16"/>
  <c r="EW509" i="16"/>
  <c r="HB509" i="16" s="1"/>
  <c r="HA509" i="16"/>
  <c r="EW531" i="16"/>
  <c r="HB531" i="16" s="1"/>
  <c r="HA531" i="16"/>
  <c r="EW395" i="16"/>
  <c r="HB395" i="16" s="1"/>
  <c r="HA395" i="16"/>
  <c r="EW229" i="16"/>
  <c r="HB229" i="16" s="1"/>
  <c r="HA229" i="16"/>
  <c r="EW307" i="16"/>
  <c r="HB307" i="16" s="1"/>
  <c r="HA307" i="16"/>
  <c r="EW217" i="16"/>
  <c r="HB217" i="16" s="1"/>
  <c r="HA217" i="16"/>
  <c r="EW521" i="16"/>
  <c r="HB521" i="16" s="1"/>
  <c r="HA521" i="16"/>
  <c r="EW381" i="16"/>
  <c r="HB381" i="16" s="1"/>
  <c r="HA381" i="16"/>
  <c r="EW507" i="16"/>
  <c r="HB507" i="16" s="1"/>
  <c r="HA507" i="16"/>
  <c r="EW129" i="16"/>
  <c r="HB129" i="16" s="1"/>
  <c r="HA129" i="16"/>
  <c r="EW433" i="16"/>
  <c r="HB433" i="16" s="1"/>
  <c r="HA433" i="16"/>
  <c r="EW299" i="16"/>
  <c r="HB299" i="16" s="1"/>
  <c r="HA299" i="16"/>
  <c r="EW355" i="16"/>
  <c r="HB355" i="16" s="1"/>
  <c r="HA355" i="16"/>
  <c r="EW361" i="16"/>
  <c r="HB361" i="16" s="1"/>
  <c r="HA361" i="16"/>
  <c r="EW569" i="16"/>
  <c r="HB569" i="16" s="1"/>
  <c r="HA569" i="16"/>
  <c r="EW477" i="16"/>
  <c r="HB477" i="16" s="1"/>
  <c r="HA477" i="16"/>
  <c r="EW467" i="16"/>
  <c r="HB467" i="16" s="1"/>
  <c r="HA467" i="16"/>
  <c r="EW473" i="16"/>
  <c r="HB473" i="16" s="1"/>
  <c r="HA473" i="16"/>
  <c r="EW371" i="16"/>
  <c r="HB371" i="16" s="1"/>
  <c r="HA371" i="16"/>
  <c r="EW123" i="16"/>
  <c r="HB123" i="16" s="1"/>
  <c r="HA123" i="16"/>
  <c r="EW369" i="16"/>
  <c r="HB369" i="16" s="1"/>
  <c r="HA369" i="16"/>
  <c r="EW541" i="16"/>
  <c r="HB541" i="16" s="1"/>
  <c r="HA541" i="16"/>
  <c r="EW543" i="16"/>
  <c r="HB543" i="16" s="1"/>
  <c r="HA543" i="16"/>
  <c r="EW237" i="16"/>
  <c r="HB237" i="16" s="1"/>
  <c r="HA237" i="16"/>
  <c r="EW197" i="16"/>
  <c r="HB197" i="16" s="1"/>
  <c r="HA197" i="16"/>
  <c r="EW593" i="16"/>
  <c r="HB593" i="16" s="1"/>
  <c r="HA593" i="16"/>
  <c r="EW203" i="16"/>
  <c r="HB203" i="16" s="1"/>
  <c r="HA203" i="16"/>
  <c r="EW301" i="16"/>
  <c r="HB301" i="16" s="1"/>
  <c r="HA301" i="16"/>
  <c r="EW277" i="16"/>
  <c r="HB277" i="16" s="1"/>
  <c r="HA277" i="16"/>
  <c r="EW409" i="16"/>
  <c r="HB409" i="16" s="1"/>
  <c r="HA409" i="16"/>
  <c r="EW199" i="16"/>
  <c r="HB199" i="16" s="1"/>
  <c r="HA199" i="16"/>
  <c r="EW487" i="16"/>
  <c r="HB487" i="16" s="1"/>
  <c r="HA487" i="16"/>
  <c r="EW171" i="16"/>
  <c r="HB171" i="16" s="1"/>
  <c r="HA171" i="16"/>
  <c r="EW485" i="16"/>
  <c r="HB485" i="16" s="1"/>
  <c r="HA485" i="16"/>
  <c r="EW213" i="16"/>
  <c r="HB213" i="16" s="1"/>
  <c r="HA213" i="16"/>
  <c r="EW379" i="16"/>
  <c r="HB379" i="16" s="1"/>
  <c r="HA379" i="16"/>
  <c r="EW169" i="16"/>
  <c r="HB169" i="16" s="1"/>
  <c r="HA169" i="16"/>
  <c r="EW549" i="16"/>
  <c r="HB549" i="16" s="1"/>
  <c r="HA549" i="16"/>
  <c r="EW285" i="16"/>
  <c r="HB285" i="16" s="1"/>
  <c r="HA285" i="16"/>
  <c r="EW267" i="16"/>
  <c r="HB267" i="16" s="1"/>
  <c r="HA267" i="16"/>
  <c r="EW173" i="16"/>
  <c r="HB173" i="16" s="1"/>
  <c r="HA173" i="16"/>
  <c r="EW591" i="16"/>
  <c r="HB591" i="16" s="1"/>
  <c r="HA591" i="16"/>
  <c r="EW455" i="16"/>
  <c r="HB455" i="16" s="1"/>
  <c r="HA455" i="16"/>
  <c r="EW163" i="16"/>
  <c r="HB163" i="16" s="1"/>
  <c r="HA163" i="16"/>
  <c r="EW557" i="16"/>
  <c r="HB557" i="16" s="1"/>
  <c r="HA557" i="16"/>
  <c r="EW553" i="16"/>
  <c r="HB553" i="16" s="1"/>
  <c r="HA553" i="16"/>
  <c r="EW437" i="16"/>
  <c r="HB437" i="16" s="1"/>
  <c r="HA437" i="16"/>
  <c r="EW407" i="16"/>
  <c r="HB407" i="16" s="1"/>
  <c r="HA407" i="16"/>
  <c r="EW119" i="16"/>
  <c r="HB119" i="16" s="1"/>
  <c r="HA119" i="16"/>
  <c r="EW599" i="16"/>
  <c r="HB599" i="16" s="1"/>
  <c r="HA599" i="16"/>
  <c r="EW201" i="16"/>
  <c r="HB201" i="16" s="1"/>
  <c r="HA201" i="16"/>
  <c r="EW421" i="16"/>
  <c r="HB421" i="16" s="1"/>
  <c r="HA421" i="16"/>
  <c r="EW257" i="16"/>
  <c r="HB257" i="16" s="1"/>
  <c r="HA257" i="16"/>
  <c r="EW287" i="16"/>
  <c r="HB287" i="16" s="1"/>
  <c r="HA287" i="16"/>
  <c r="EW329" i="16"/>
  <c r="HB329" i="16" s="1"/>
  <c r="HA329" i="16"/>
  <c r="EW263" i="16"/>
  <c r="HB263" i="16" s="1"/>
  <c r="HA263" i="16"/>
  <c r="EW241" i="16"/>
  <c r="HB241" i="16" s="1"/>
  <c r="HA241" i="16"/>
  <c r="EW577" i="16"/>
  <c r="HB577" i="16" s="1"/>
  <c r="HA577" i="16"/>
  <c r="EW275" i="16"/>
  <c r="HB275" i="16" s="1"/>
  <c r="HA275" i="16"/>
  <c r="EW289" i="16"/>
  <c r="HB289" i="16" s="1"/>
  <c r="HA289" i="16"/>
  <c r="EW445" i="16"/>
  <c r="HB445" i="16" s="1"/>
  <c r="HA445" i="16"/>
  <c r="EW279" i="16"/>
  <c r="HB279" i="16" s="1"/>
  <c r="HA279" i="16"/>
  <c r="EW181" i="16"/>
  <c r="HB181" i="16" s="1"/>
  <c r="HA181" i="16"/>
  <c r="EW441" i="16"/>
  <c r="HB441" i="16" s="1"/>
  <c r="HA441" i="16"/>
  <c r="EW227" i="16"/>
  <c r="HB227" i="16" s="1"/>
  <c r="HA227" i="16"/>
  <c r="EW225" i="16"/>
  <c r="HB225" i="16" s="1"/>
  <c r="HA225" i="16"/>
  <c r="EW461" i="16"/>
  <c r="HB461" i="16" s="1"/>
  <c r="HA461" i="16"/>
  <c r="EW483" i="16"/>
  <c r="HB483" i="16" s="1"/>
  <c r="HA483" i="16"/>
  <c r="EW423" i="16"/>
  <c r="HB423" i="16" s="1"/>
  <c r="HA423" i="16"/>
  <c r="EW497" i="16"/>
  <c r="HB497" i="16" s="1"/>
  <c r="HA497" i="16"/>
  <c r="EW331" i="16"/>
  <c r="HB331" i="16" s="1"/>
  <c r="HA331" i="16"/>
  <c r="EW337" i="16"/>
  <c r="HB337" i="16" s="1"/>
  <c r="HA337" i="16"/>
  <c r="EW243" i="16"/>
  <c r="HB243" i="16" s="1"/>
  <c r="HA243" i="16"/>
  <c r="EW303" i="16"/>
  <c r="HB303" i="16" s="1"/>
  <c r="HA303" i="16"/>
  <c r="EW427" i="16"/>
  <c r="HB427" i="16" s="1"/>
  <c r="HA427" i="16"/>
  <c r="EW315" i="16"/>
  <c r="HB315" i="16" s="1"/>
  <c r="HA315" i="16"/>
  <c r="EW505" i="16"/>
  <c r="HB505" i="16" s="1"/>
  <c r="HA505" i="16"/>
  <c r="EW469" i="16"/>
  <c r="HB469" i="16" s="1"/>
  <c r="HA469" i="16"/>
  <c r="EW347" i="16"/>
  <c r="HB347" i="16" s="1"/>
  <c r="HA347" i="16"/>
  <c r="EW133" i="16"/>
  <c r="HB133" i="16" s="1"/>
  <c r="HA133" i="16"/>
  <c r="EW211" i="16"/>
  <c r="HB211" i="16" s="1"/>
  <c r="HA211" i="16"/>
  <c r="EW349" i="16"/>
  <c r="HB349" i="16" s="1"/>
  <c r="HA349" i="16"/>
  <c r="EW357" i="16"/>
  <c r="HB357" i="16" s="1"/>
  <c r="HA357" i="16"/>
  <c r="EW431" i="16"/>
  <c r="HB431" i="16" s="1"/>
  <c r="HA431" i="16"/>
  <c r="EW321" i="16"/>
  <c r="HB321" i="16" s="1"/>
  <c r="HA321" i="16"/>
  <c r="EW413" i="16"/>
  <c r="HB413" i="16" s="1"/>
  <c r="HA413" i="16"/>
  <c r="EW465" i="16"/>
  <c r="HB465" i="16" s="1"/>
  <c r="HA465" i="16"/>
  <c r="EW265" i="16"/>
  <c r="HB265" i="16" s="1"/>
  <c r="HA265" i="16"/>
  <c r="EW309" i="16"/>
  <c r="HB309" i="16" s="1"/>
  <c r="HA309" i="16"/>
  <c r="EW249" i="16"/>
  <c r="HB249" i="16" s="1"/>
  <c r="HA249" i="16"/>
  <c r="EW325" i="16"/>
  <c r="HB325" i="16" s="1"/>
  <c r="HA325" i="16"/>
  <c r="EW551" i="16"/>
  <c r="HB551" i="16" s="1"/>
  <c r="HA551" i="16"/>
  <c r="EW561" i="16"/>
  <c r="HB561" i="16" s="1"/>
  <c r="HA561" i="16"/>
  <c r="EW115" i="16"/>
  <c r="HB115" i="16" s="1"/>
  <c r="HA115" i="16"/>
  <c r="EW175" i="16"/>
  <c r="HB175" i="16" s="1"/>
  <c r="HA175" i="16"/>
  <c r="EW165" i="16"/>
  <c r="HB165" i="16" s="1"/>
  <c r="HA165" i="16"/>
  <c r="EW121" i="16"/>
  <c r="HB121" i="16" s="1"/>
  <c r="HA121" i="16"/>
  <c r="EW587" i="16"/>
  <c r="HB587" i="16" s="1"/>
  <c r="HA587" i="16"/>
  <c r="EW419" i="16"/>
  <c r="HB419" i="16" s="1"/>
  <c r="HA419" i="16"/>
  <c r="EW131" i="16"/>
  <c r="HB131" i="16" s="1"/>
  <c r="HA131" i="16"/>
  <c r="EW385" i="16"/>
  <c r="HB385" i="16" s="1"/>
  <c r="HA385" i="16"/>
  <c r="EW589" i="16"/>
  <c r="HB589" i="16" s="1"/>
  <c r="HA589" i="16"/>
  <c r="EW595" i="16"/>
  <c r="HB595" i="16" s="1"/>
  <c r="HA595" i="16"/>
  <c r="EW415" i="16"/>
  <c r="HB415" i="16" s="1"/>
  <c r="HA415" i="16"/>
  <c r="EW137" i="16"/>
  <c r="HB137" i="16" s="1"/>
  <c r="HA137" i="16"/>
  <c r="EW153" i="16"/>
  <c r="HB153" i="16" s="1"/>
  <c r="HA153" i="16"/>
  <c r="EW319" i="16"/>
  <c r="HB319" i="16" s="1"/>
  <c r="HA319" i="16"/>
  <c r="EW223" i="16"/>
  <c r="HB223" i="16" s="1"/>
  <c r="HA223" i="16"/>
  <c r="EW293" i="16"/>
  <c r="HB293" i="16" s="1"/>
  <c r="HA293" i="16"/>
  <c r="EW453" i="16"/>
  <c r="HB453" i="16" s="1"/>
  <c r="HA453" i="16"/>
  <c r="EW447" i="16"/>
  <c r="HB447" i="16" s="1"/>
  <c r="HA447" i="16"/>
  <c r="EW247" i="16"/>
  <c r="HB247" i="16" s="1"/>
  <c r="HA247" i="16"/>
  <c r="EW191" i="16"/>
  <c r="HB191" i="16" s="1"/>
  <c r="HA191" i="16"/>
  <c r="EW425" i="16"/>
  <c r="HB425" i="16" s="1"/>
  <c r="HA425" i="16"/>
  <c r="EW193" i="16"/>
  <c r="HB193" i="16" s="1"/>
  <c r="HA193" i="16"/>
  <c r="EW443" i="16"/>
  <c r="HB443" i="16" s="1"/>
  <c r="HA443" i="16"/>
  <c r="EW537" i="16"/>
  <c r="HB537" i="16" s="1"/>
  <c r="HA537" i="16"/>
  <c r="EW367" i="16"/>
  <c r="HB367" i="16" s="1"/>
  <c r="HA367" i="16"/>
  <c r="EW353" i="16"/>
  <c r="HB353" i="16" s="1"/>
  <c r="HA353" i="16"/>
  <c r="EW339" i="16"/>
  <c r="HB339" i="16" s="1"/>
  <c r="HA339" i="16"/>
  <c r="EW523" i="16"/>
  <c r="HB523" i="16" s="1"/>
  <c r="HA523" i="16"/>
  <c r="EW547" i="16"/>
  <c r="HB547" i="16" s="1"/>
  <c r="HA547" i="16"/>
  <c r="EW209" i="16"/>
  <c r="HB209" i="16" s="1"/>
  <c r="HA209" i="16"/>
  <c r="EW205" i="16"/>
  <c r="HB205" i="16" s="1"/>
  <c r="HA205" i="16"/>
  <c r="EW167" i="16"/>
  <c r="HB167" i="16" s="1"/>
  <c r="HA167" i="16"/>
  <c r="EW233" i="16"/>
  <c r="HB233" i="16" s="1"/>
  <c r="HA233" i="16"/>
  <c r="EW271" i="16"/>
  <c r="HB271" i="16" s="1"/>
  <c r="HA271" i="16"/>
  <c r="EW411" i="16"/>
  <c r="HB411" i="16" s="1"/>
  <c r="HA411" i="16"/>
  <c r="EW489" i="16"/>
  <c r="HB489" i="16" s="1"/>
  <c r="HA489" i="16"/>
  <c r="EW313" i="16"/>
  <c r="HB313" i="16" s="1"/>
  <c r="HA313" i="16"/>
  <c r="EW127" i="16"/>
  <c r="HB127" i="16" s="1"/>
  <c r="HA127" i="16"/>
  <c r="EW117" i="16"/>
  <c r="HB117" i="16" s="1"/>
  <c r="HA117" i="16"/>
  <c r="EW573" i="16"/>
  <c r="HB573" i="16" s="1"/>
  <c r="HA573" i="16"/>
  <c r="EW399" i="16"/>
  <c r="HB399" i="16" s="1"/>
  <c r="HA399" i="16"/>
  <c r="EW391" i="16"/>
  <c r="HB391" i="16" s="1"/>
  <c r="HA391" i="16"/>
  <c r="EW511" i="16"/>
  <c r="HB511" i="16" s="1"/>
  <c r="HA511" i="16"/>
  <c r="EW221" i="16"/>
  <c r="HB221" i="16" s="1"/>
  <c r="HA221" i="16"/>
  <c r="EW251" i="16"/>
  <c r="HB251" i="16" s="1"/>
  <c r="HA251" i="16"/>
  <c r="EW417" i="16"/>
  <c r="HB417" i="16" s="1"/>
  <c r="HA417" i="16"/>
  <c r="EW151" i="16"/>
  <c r="HB151" i="16" s="1"/>
  <c r="HA151" i="16"/>
  <c r="EW297" i="16"/>
  <c r="HB297" i="16" s="1"/>
  <c r="HA297" i="16"/>
  <c r="EW545" i="16"/>
  <c r="HB545" i="16" s="1"/>
  <c r="HA545" i="16"/>
  <c r="EW471" i="16"/>
  <c r="HB471" i="16" s="1"/>
  <c r="HA471" i="16"/>
  <c r="EW449" i="16"/>
  <c r="HB449" i="16" s="1"/>
  <c r="HA449" i="16"/>
  <c r="EW183" i="16"/>
  <c r="HB183" i="16" s="1"/>
  <c r="HA183" i="16"/>
  <c r="EW155" i="16"/>
  <c r="HB155" i="16" s="1"/>
  <c r="HA155" i="16"/>
  <c r="EW335" i="16"/>
  <c r="HB335" i="16" s="1"/>
  <c r="HA335" i="16"/>
  <c r="EW341" i="16"/>
  <c r="HB341" i="16" s="1"/>
  <c r="HA341" i="16"/>
  <c r="EW141" i="16"/>
  <c r="HB141" i="16" s="1"/>
  <c r="HA141" i="16"/>
  <c r="EW519" i="16"/>
  <c r="HB519" i="16" s="1"/>
  <c r="HA519" i="16"/>
  <c r="EW405" i="16"/>
  <c r="HB405" i="16" s="1"/>
  <c r="HA405" i="16"/>
  <c r="EW459" i="16"/>
  <c r="HB459" i="16" s="1"/>
  <c r="HA459" i="16"/>
  <c r="EW389" i="16"/>
  <c r="HB389" i="16" s="1"/>
  <c r="HA389" i="16"/>
  <c r="EW601" i="16"/>
  <c r="HB601" i="16" s="1"/>
  <c r="HA601" i="16"/>
  <c r="EW585" i="16"/>
  <c r="HB585" i="16" s="1"/>
  <c r="HA585" i="16"/>
  <c r="EW281" i="16"/>
  <c r="HB281" i="16" s="1"/>
  <c r="HA281" i="16"/>
  <c r="EW393" i="16"/>
  <c r="HB393" i="16" s="1"/>
  <c r="HA393" i="16"/>
  <c r="EW457" i="16"/>
  <c r="HB457" i="16" s="1"/>
  <c r="HA457" i="16"/>
  <c r="EW291" i="16"/>
  <c r="HB291" i="16" s="1"/>
  <c r="HA291" i="16"/>
  <c r="EW187" i="16"/>
  <c r="HB187" i="16" s="1"/>
  <c r="HA187" i="16"/>
  <c r="EW219" i="16"/>
  <c r="HB219" i="16" s="1"/>
  <c r="HA219" i="16"/>
  <c r="EW451" i="16"/>
  <c r="HB451" i="16" s="1"/>
  <c r="HA451" i="16"/>
  <c r="EW571" i="16"/>
  <c r="HB571" i="16" s="1"/>
  <c r="HA571" i="16"/>
  <c r="EW215" i="16"/>
  <c r="HB215" i="16" s="1"/>
  <c r="HA215" i="16"/>
  <c r="EW575" i="16"/>
  <c r="HB575" i="16" s="1"/>
  <c r="HA575" i="16"/>
  <c r="EW387" i="16"/>
  <c r="HB387" i="16" s="1"/>
  <c r="HA387" i="16"/>
  <c r="EW567" i="16"/>
  <c r="HB567" i="16" s="1"/>
  <c r="HA567" i="16"/>
  <c r="EW463" i="16"/>
  <c r="HB463" i="16" s="1"/>
  <c r="HA463" i="16"/>
  <c r="EW149" i="16"/>
  <c r="HB149" i="16" s="1"/>
  <c r="HA149" i="16"/>
  <c r="EW9" i="16"/>
  <c r="HB9" i="16" s="1"/>
  <c r="HA9" i="16"/>
  <c r="EW7" i="16"/>
  <c r="HB7" i="16" s="1"/>
  <c r="HA7" i="16"/>
  <c r="EK366" i="16"/>
  <c r="EK124" i="16"/>
  <c r="EK382" i="16"/>
  <c r="EK324" i="16"/>
  <c r="EK524" i="16"/>
  <c r="EK158" i="16"/>
  <c r="EK458" i="16"/>
  <c r="EK280" i="16"/>
  <c r="EK522" i="16"/>
  <c r="EK290" i="16"/>
  <c r="EK514" i="16"/>
  <c r="EK244" i="16"/>
  <c r="EK462" i="16"/>
  <c r="EK584" i="16"/>
  <c r="EK256" i="16"/>
  <c r="EK476" i="16"/>
  <c r="EK596" i="16"/>
  <c r="EK160" i="16"/>
  <c r="EK586" i="16"/>
  <c r="EK434" i="16"/>
  <c r="EK144" i="16"/>
  <c r="EK214" i="16"/>
  <c r="EK348" i="16"/>
  <c r="EK490" i="16"/>
  <c r="EK398" i="16"/>
  <c r="EK498" i="16"/>
  <c r="EK486" i="16"/>
  <c r="EK516" i="16"/>
  <c r="EK146" i="16"/>
  <c r="EK308" i="16"/>
  <c r="EK412" i="16"/>
  <c r="EK508" i="16"/>
  <c r="EK254" i="16"/>
  <c r="EK506" i="16"/>
  <c r="EK312" i="16"/>
  <c r="EK354" i="16"/>
  <c r="EK262" i="16"/>
  <c r="EK576" i="16"/>
  <c r="EL12" i="16"/>
  <c r="EK12" i="16"/>
  <c r="GB13" i="16"/>
  <c r="GB14" i="16" s="1"/>
  <c r="HG13" i="16"/>
  <c r="EK474" i="16"/>
  <c r="EK264" i="16"/>
  <c r="EK400" i="16"/>
  <c r="EK574" i="16"/>
  <c r="EK242" i="16"/>
  <c r="EK560" i="16"/>
  <c r="EK288" i="16"/>
  <c r="EK496" i="16"/>
  <c r="EK128" i="16"/>
  <c r="EK396" i="16"/>
  <c r="EK466" i="16"/>
  <c r="EK406" i="16"/>
  <c r="EK306" i="16"/>
  <c r="EK488" i="16"/>
  <c r="EK200" i="16"/>
  <c r="EK316" i="16"/>
  <c r="EK328" i="16"/>
  <c r="EK188" i="16"/>
  <c r="EK510" i="16"/>
  <c r="EK322" i="16"/>
  <c r="EK248" i="16"/>
  <c r="EK198" i="16"/>
  <c r="EK196" i="16"/>
  <c r="EK536" i="16"/>
  <c r="EK404" i="16"/>
  <c r="FY13" i="16"/>
  <c r="FY14" i="16" s="1"/>
  <c r="GU13" i="16"/>
  <c r="EK192" i="16"/>
  <c r="EK482" i="16"/>
  <c r="EK320" i="16"/>
  <c r="EK372" i="16"/>
  <c r="EK558" i="16"/>
  <c r="EK352" i="16"/>
  <c r="EK556" i="16"/>
  <c r="EK226" i="16"/>
  <c r="EK190" i="16"/>
  <c r="EK430" i="16"/>
  <c r="EK554" i="16"/>
  <c r="EK10" i="16"/>
  <c r="EK332" i="16"/>
  <c r="EK580" i="16"/>
  <c r="EK402" i="16"/>
  <c r="EK148" i="16"/>
  <c r="EK418" i="16"/>
  <c r="EK604" i="16"/>
  <c r="EK194" i="16"/>
  <c r="EK272" i="16"/>
  <c r="EK142" i="16"/>
  <c r="EK116" i="16"/>
  <c r="EK170" i="16"/>
  <c r="EK220" i="16"/>
  <c r="EK424" i="16"/>
  <c r="EK362" i="16"/>
  <c r="EK562" i="16"/>
  <c r="EK180" i="16"/>
  <c r="EK234" i="16"/>
  <c r="EK414" i="16"/>
  <c r="EK338" i="16"/>
  <c r="EK182" i="16"/>
  <c r="EK122" i="16"/>
  <c r="EK310" i="16"/>
  <c r="EK446" i="16"/>
  <c r="EK358" i="16"/>
  <c r="EK568" i="16"/>
  <c r="EK260" i="16"/>
  <c r="EK512" i="16"/>
  <c r="EK304" i="16"/>
  <c r="EK342" i="16"/>
  <c r="EK336" i="16"/>
  <c r="EK550" i="16"/>
  <c r="EK378" i="16"/>
  <c r="EK426" i="16"/>
  <c r="EK492" i="16"/>
  <c r="EK284" i="16"/>
  <c r="EK202" i="16"/>
  <c r="EK172" i="16"/>
  <c r="GC13" i="16"/>
  <c r="GC14" i="16" s="1"/>
  <c r="HK13" i="16"/>
  <c r="EK162" i="16"/>
  <c r="EK444" i="16"/>
  <c r="EK278" i="16"/>
  <c r="EK518" i="16"/>
  <c r="EK166" i="16"/>
  <c r="EK388" i="16"/>
  <c r="EK548" i="16"/>
  <c r="EK364" i="16"/>
  <c r="EK602" i="16"/>
  <c r="EK210" i="16"/>
  <c r="EK360" i="16"/>
  <c r="EK212" i="16"/>
  <c r="EK472" i="16"/>
  <c r="EK384" i="16"/>
  <c r="EK588" i="16"/>
  <c r="EK134" i="16"/>
  <c r="EK340" i="16"/>
  <c r="EK566" i="16"/>
  <c r="EK132" i="16"/>
  <c r="EK268" i="16"/>
  <c r="EK502" i="16"/>
  <c r="EK294" i="16"/>
  <c r="EK480" i="16"/>
  <c r="EK216" i="16"/>
  <c r="EK440" i="16"/>
  <c r="EK356" i="16"/>
  <c r="EK386" i="16"/>
  <c r="EK318" i="16"/>
  <c r="EK136" i="16"/>
  <c r="GA13" i="16"/>
  <c r="GA14" i="16" s="1"/>
  <c r="HC13" i="16"/>
  <c r="EK270" i="16"/>
  <c r="EK258" i="16"/>
  <c r="EK484" i="16"/>
  <c r="EK184" i="16"/>
  <c r="EK390" i="16"/>
  <c r="EK394" i="16"/>
  <c r="EK228" i="16"/>
  <c r="EK464" i="16"/>
  <c r="EK594" i="16"/>
  <c r="EK164" i="16"/>
  <c r="EK526" i="16"/>
  <c r="EK590" i="16"/>
  <c r="EK334" i="16"/>
  <c r="EK176" i="16"/>
  <c r="EK500" i="16"/>
  <c r="EK540" i="16"/>
  <c r="EK178" i="16"/>
  <c r="EK152" i="16"/>
  <c r="EK302" i="16"/>
  <c r="EK154" i="16"/>
  <c r="EK118" i="16"/>
  <c r="EK298" i="16"/>
  <c r="EK504" i="16"/>
  <c r="EK546" i="16"/>
  <c r="EK276" i="16"/>
  <c r="EK140" i="16"/>
  <c r="EK292" i="16"/>
  <c r="EK374" i="16"/>
  <c r="EK520" i="16"/>
  <c r="EK448" i="16"/>
  <c r="EK218" i="16"/>
  <c r="EK252" i="16"/>
  <c r="EK330" i="16"/>
  <c r="EK454" i="16"/>
  <c r="EK350" i="16"/>
  <c r="EK126" i="16"/>
  <c r="EK250" i="16"/>
  <c r="EK542" i="16"/>
  <c r="EK564" i="16"/>
  <c r="EK422" i="16"/>
  <c r="EK392" i="16"/>
  <c r="EK438" i="16"/>
  <c r="EK410" i="16"/>
  <c r="EK314" i="16"/>
  <c r="EK592" i="16"/>
  <c r="EK238" i="16"/>
  <c r="EK478" i="16"/>
  <c r="EK206" i="16"/>
  <c r="EK376" i="16"/>
  <c r="EK600" i="16"/>
  <c r="EK416" i="16"/>
  <c r="EK582" i="16"/>
  <c r="EK274" i="16"/>
  <c r="EK470" i="16"/>
  <c r="EK204" i="16"/>
  <c r="EK450" i="16"/>
  <c r="EK570" i="16"/>
  <c r="EK494" i="16"/>
  <c r="EK598" i="16"/>
  <c r="EK266" i="16"/>
  <c r="EK534" i="16"/>
  <c r="FZ13" i="16"/>
  <c r="FZ14" i="16" s="1"/>
  <c r="GY13" i="16"/>
  <c r="EK224" i="16"/>
  <c r="EK572" i="16"/>
  <c r="EK344" i="16"/>
  <c r="EK552" i="16"/>
  <c r="EK282" i="16"/>
  <c r="EK468" i="16"/>
  <c r="EK174" i="16"/>
  <c r="EK346" i="16"/>
  <c r="EK8" i="16"/>
  <c r="EK236" i="16"/>
  <c r="EK442" i="16"/>
  <c r="EK578" i="16"/>
  <c r="EK240" i="16"/>
  <c r="EK530" i="16"/>
  <c r="EK120" i="16"/>
  <c r="EK532" i="16"/>
  <c r="EK296" i="16"/>
  <c r="EK460" i="16"/>
  <c r="EK138" i="16"/>
  <c r="EK150" i="16"/>
  <c r="EK286" i="16"/>
  <c r="EK208" i="16"/>
  <c r="EK156" i="16"/>
  <c r="EK380" i="16"/>
  <c r="EK544" i="16"/>
  <c r="EK436" i="16"/>
  <c r="EK456" i="16"/>
  <c r="EK222" i="16"/>
  <c r="EK300" i="16"/>
  <c r="EK370" i="16"/>
  <c r="EK368" i="16"/>
  <c r="EK408" i="16"/>
  <c r="EK168" i="16"/>
  <c r="EK232" i="16"/>
  <c r="EK420" i="16"/>
  <c r="EK538" i="16"/>
  <c r="EK452" i="16"/>
  <c r="EK186" i="16"/>
  <c r="EK326" i="16"/>
  <c r="EK432" i="16"/>
  <c r="EK246" i="16"/>
  <c r="EK130" i="16"/>
  <c r="EK428" i="16"/>
  <c r="EK230" i="16"/>
  <c r="EK528" i="16"/>
  <c r="EJ12" i="16"/>
  <c r="EI12" i="16"/>
  <c r="GB559" i="16"/>
  <c r="GB560" i="16" s="1"/>
  <c r="HG559" i="16"/>
  <c r="GB541" i="16"/>
  <c r="GB542" i="16" s="1"/>
  <c r="HG541" i="16"/>
  <c r="GB519" i="16"/>
  <c r="GB520" i="16" s="1"/>
  <c r="HG519" i="16"/>
  <c r="GB457" i="16"/>
  <c r="GB458" i="16" s="1"/>
  <c r="HG457" i="16"/>
  <c r="GB447" i="16"/>
  <c r="GB448" i="16" s="1"/>
  <c r="HG447" i="16"/>
  <c r="GB469" i="16"/>
  <c r="GB470" i="16" s="1"/>
  <c r="HG469" i="16"/>
  <c r="GB525" i="16"/>
  <c r="GB526" i="16" s="1"/>
  <c r="HG525" i="16"/>
  <c r="GB453" i="16"/>
  <c r="GB454" i="16" s="1"/>
  <c r="HG453" i="16"/>
  <c r="GB529" i="16"/>
  <c r="GB530" i="16" s="1"/>
  <c r="HG529" i="16"/>
  <c r="GB397" i="16"/>
  <c r="GB398" i="16" s="1"/>
  <c r="HG397" i="16"/>
  <c r="GB349" i="16"/>
  <c r="GB350" i="16" s="1"/>
  <c r="HG349" i="16"/>
  <c r="GB389" i="16"/>
  <c r="GB390" i="16" s="1"/>
  <c r="HG389" i="16"/>
  <c r="GB399" i="16"/>
  <c r="GB400" i="16" s="1"/>
  <c r="HG399" i="16"/>
  <c r="GB395" i="16"/>
  <c r="GB396" i="16" s="1"/>
  <c r="HG395" i="16"/>
  <c r="GB401" i="16"/>
  <c r="GB402" i="16" s="1"/>
  <c r="HG401" i="16"/>
  <c r="GB327" i="16"/>
  <c r="GB328" i="16" s="1"/>
  <c r="HG327" i="16"/>
  <c r="GB305" i="16"/>
  <c r="GB306" i="16" s="1"/>
  <c r="HG305" i="16"/>
  <c r="GB287" i="16"/>
  <c r="GB288" i="16" s="1"/>
  <c r="HG287" i="16"/>
  <c r="GB313" i="16"/>
  <c r="GB314" i="16" s="1"/>
  <c r="HG313" i="16"/>
  <c r="GB295" i="16"/>
  <c r="GB296" i="16" s="1"/>
  <c r="HG295" i="16"/>
  <c r="GB251" i="16"/>
  <c r="GB252" i="16" s="1"/>
  <c r="HG251" i="16"/>
  <c r="GB311" i="16"/>
  <c r="GB312" i="16" s="1"/>
  <c r="HG311" i="16"/>
  <c r="GB159" i="16"/>
  <c r="GB160" i="16" s="1"/>
  <c r="HG159" i="16"/>
  <c r="GB173" i="16"/>
  <c r="GB174" i="16" s="1"/>
  <c r="HG173" i="16"/>
  <c r="GB215" i="16"/>
  <c r="GB216" i="16" s="1"/>
  <c r="HG215" i="16"/>
  <c r="GB197" i="16"/>
  <c r="GB198" i="16" s="1"/>
  <c r="HG197" i="16"/>
  <c r="GB123" i="16"/>
  <c r="GB124" i="16" s="1"/>
  <c r="HG123" i="16"/>
  <c r="GB549" i="16"/>
  <c r="GB550" i="16" s="1"/>
  <c r="HG549" i="16"/>
  <c r="GB507" i="16"/>
  <c r="GB508" i="16" s="1"/>
  <c r="HG507" i="16"/>
  <c r="GB435" i="16"/>
  <c r="GB436" i="16" s="1"/>
  <c r="HG435" i="16"/>
  <c r="GB425" i="16"/>
  <c r="GB426" i="16" s="1"/>
  <c r="HG425" i="16"/>
  <c r="GB451" i="16"/>
  <c r="GB452" i="16" s="1"/>
  <c r="HG451" i="16"/>
  <c r="GB521" i="16"/>
  <c r="GB522" i="16" s="1"/>
  <c r="HG521" i="16"/>
  <c r="GB527" i="16"/>
  <c r="GB528" i="16" s="1"/>
  <c r="HG527" i="16"/>
  <c r="GB511" i="16"/>
  <c r="GB512" i="16" s="1"/>
  <c r="HG511" i="16"/>
  <c r="GB377" i="16"/>
  <c r="GB378" i="16" s="1"/>
  <c r="HG377" i="16"/>
  <c r="GB387" i="16"/>
  <c r="GB388" i="16" s="1"/>
  <c r="HG387" i="16"/>
  <c r="GB373" i="16"/>
  <c r="GB374" i="16" s="1"/>
  <c r="HG373" i="16"/>
  <c r="GB393" i="16"/>
  <c r="GB394" i="16" s="1"/>
  <c r="HG393" i="16"/>
  <c r="GB383" i="16"/>
  <c r="GB384" i="16" s="1"/>
  <c r="HG383" i="16"/>
  <c r="GB285" i="16"/>
  <c r="GB286" i="16" s="1"/>
  <c r="HG285" i="16"/>
  <c r="GB263" i="16"/>
  <c r="GB264" i="16" s="1"/>
  <c r="HG263" i="16"/>
  <c r="GB283" i="16"/>
  <c r="GB284" i="16" s="1"/>
  <c r="HG283" i="16"/>
  <c r="GB293" i="16"/>
  <c r="GB294" i="16" s="1"/>
  <c r="HG293" i="16"/>
  <c r="GB277" i="16"/>
  <c r="GB278" i="16" s="1"/>
  <c r="HG277" i="16"/>
  <c r="GB239" i="16"/>
  <c r="GB240" i="16" s="1"/>
  <c r="HG239" i="16"/>
  <c r="GB259" i="16"/>
  <c r="GB260" i="16" s="1"/>
  <c r="HG259" i="16"/>
  <c r="GB145" i="16"/>
  <c r="GB146" i="16" s="1"/>
  <c r="HG145" i="16"/>
  <c r="GB165" i="16"/>
  <c r="GB166" i="16" s="1"/>
  <c r="HG165" i="16"/>
  <c r="GB157" i="16"/>
  <c r="GB158" i="16" s="1"/>
  <c r="HG157" i="16"/>
  <c r="GB205" i="16"/>
  <c r="GB206" i="16" s="1"/>
  <c r="HG205" i="16"/>
  <c r="GB191" i="16"/>
  <c r="GB192" i="16" s="1"/>
  <c r="HG191" i="16"/>
  <c r="GB221" i="16"/>
  <c r="GB222" i="16" s="1"/>
  <c r="HG221" i="16"/>
  <c r="GB569" i="16"/>
  <c r="GB570" i="16" s="1"/>
  <c r="HG569" i="16"/>
  <c r="GB509" i="16"/>
  <c r="GB510" i="16" s="1"/>
  <c r="HG509" i="16"/>
  <c r="GB475" i="16"/>
  <c r="GB476" i="16" s="1"/>
  <c r="HG475" i="16"/>
  <c r="GB339" i="16"/>
  <c r="GB340" i="16" s="1"/>
  <c r="HG339" i="16"/>
  <c r="GB213" i="16"/>
  <c r="GB214" i="16" s="1"/>
  <c r="HG213" i="16"/>
  <c r="GB537" i="16"/>
  <c r="GB538" i="16" s="1"/>
  <c r="HG537" i="16"/>
  <c r="GB531" i="16"/>
  <c r="GB532" i="16" s="1"/>
  <c r="HG531" i="16"/>
  <c r="GB515" i="16"/>
  <c r="GB516" i="16" s="1"/>
  <c r="HG515" i="16"/>
  <c r="GB365" i="16"/>
  <c r="GB366" i="16" s="1"/>
  <c r="HG365" i="16"/>
  <c r="GB271" i="16"/>
  <c r="GB272" i="16" s="1"/>
  <c r="HG271" i="16"/>
  <c r="GB275" i="16"/>
  <c r="GB276" i="16" s="1"/>
  <c r="HG275" i="16"/>
  <c r="GB163" i="16"/>
  <c r="GB164" i="16" s="1"/>
  <c r="HG163" i="16"/>
  <c r="GB181" i="16"/>
  <c r="GB182" i="16" s="1"/>
  <c r="HG181" i="16"/>
  <c r="GB533" i="16"/>
  <c r="GB534" i="16" s="1"/>
  <c r="HG533" i="16"/>
  <c r="GB497" i="16"/>
  <c r="GB498" i="16" s="1"/>
  <c r="HG497" i="16"/>
  <c r="GB513" i="16"/>
  <c r="GB514" i="16" s="1"/>
  <c r="HG513" i="16"/>
  <c r="GB347" i="16"/>
  <c r="GB348" i="16" s="1"/>
  <c r="HG347" i="16"/>
  <c r="GB331" i="16"/>
  <c r="GB332" i="16" s="1"/>
  <c r="HG331" i="16"/>
  <c r="GB265" i="16"/>
  <c r="GB266" i="16" s="1"/>
  <c r="HG265" i="16"/>
  <c r="GB261" i="16"/>
  <c r="GB262" i="16" s="1"/>
  <c r="HG261" i="16"/>
  <c r="GB223" i="16"/>
  <c r="GB224" i="16" s="1"/>
  <c r="HG223" i="16"/>
  <c r="GB153" i="16"/>
  <c r="GB154" i="16" s="1"/>
  <c r="HG153" i="16"/>
  <c r="GB177" i="16"/>
  <c r="GB178" i="16" s="1"/>
  <c r="HG177" i="16"/>
  <c r="GB539" i="16"/>
  <c r="GB540" i="16" s="1"/>
  <c r="HG539" i="16"/>
  <c r="GB471" i="16"/>
  <c r="GB472" i="16" s="1"/>
  <c r="HG471" i="16"/>
  <c r="GB455" i="16"/>
  <c r="GB456" i="16" s="1"/>
  <c r="HG455" i="16"/>
  <c r="GB337" i="16"/>
  <c r="GB338" i="16" s="1"/>
  <c r="HG337" i="16"/>
  <c r="GB423" i="16"/>
  <c r="GB424" i="16" s="1"/>
  <c r="HG423" i="16"/>
  <c r="GB249" i="16"/>
  <c r="GB250" i="16" s="1"/>
  <c r="HG249" i="16"/>
  <c r="GB245" i="16"/>
  <c r="GB246" i="16" s="1"/>
  <c r="HG245" i="16"/>
  <c r="GB211" i="16"/>
  <c r="GB212" i="16" s="1"/>
  <c r="HG211" i="16"/>
  <c r="GB185" i="16"/>
  <c r="GB186" i="16" s="1"/>
  <c r="HG185" i="16"/>
  <c r="GB195" i="16"/>
  <c r="GB196" i="16" s="1"/>
  <c r="HG195" i="16"/>
  <c r="GB117" i="16"/>
  <c r="GB118" i="16" s="1"/>
  <c r="HG117" i="16"/>
  <c r="GB547" i="16"/>
  <c r="GB548" i="16" s="1"/>
  <c r="HG547" i="16"/>
  <c r="GB535" i="16"/>
  <c r="GB536" i="16" s="1"/>
  <c r="HG535" i="16"/>
  <c r="GB375" i="16"/>
  <c r="GB376" i="16" s="1"/>
  <c r="HG375" i="16"/>
  <c r="GB391" i="16"/>
  <c r="GB392" i="16" s="1"/>
  <c r="HG391" i="16"/>
  <c r="GB281" i="16"/>
  <c r="GB282" i="16" s="1"/>
  <c r="HG281" i="16"/>
  <c r="GB225" i="16"/>
  <c r="GB226" i="16" s="1"/>
  <c r="HG225" i="16"/>
  <c r="GB137" i="16"/>
  <c r="GB138" i="16" s="1"/>
  <c r="HG137" i="16"/>
  <c r="GB557" i="16"/>
  <c r="GB558" i="16" s="1"/>
  <c r="HG557" i="16"/>
  <c r="GB483" i="16"/>
  <c r="GB484" i="16" s="1"/>
  <c r="HG483" i="16"/>
  <c r="GB465" i="16"/>
  <c r="GB466" i="16" s="1"/>
  <c r="HG465" i="16"/>
  <c r="GB445" i="16"/>
  <c r="GB446" i="16" s="1"/>
  <c r="HG445" i="16"/>
  <c r="GB441" i="16"/>
  <c r="GB442" i="16" s="1"/>
  <c r="HG441" i="16"/>
  <c r="GB333" i="16"/>
  <c r="GB334" i="16" s="1"/>
  <c r="HG333" i="16"/>
  <c r="GB351" i="16"/>
  <c r="GB352" i="16" s="1"/>
  <c r="HG351" i="16"/>
  <c r="GB413" i="16"/>
  <c r="GB414" i="16" s="1"/>
  <c r="HG413" i="16"/>
  <c r="GB335" i="16"/>
  <c r="GB336" i="16" s="1"/>
  <c r="HG335" i="16"/>
  <c r="GB369" i="16"/>
  <c r="GB370" i="16" s="1"/>
  <c r="HG369" i="16"/>
  <c r="GB237" i="16"/>
  <c r="GB238" i="16" s="1"/>
  <c r="HG237" i="16"/>
  <c r="GB321" i="16"/>
  <c r="GB322" i="16" s="1"/>
  <c r="HG321" i="16"/>
  <c r="GB257" i="16"/>
  <c r="GB258" i="16" s="1"/>
  <c r="HG257" i="16"/>
  <c r="GB307" i="16"/>
  <c r="GB308" i="16" s="1"/>
  <c r="HG307" i="16"/>
  <c r="GB227" i="16"/>
  <c r="GB228" i="16" s="1"/>
  <c r="HG227" i="16"/>
  <c r="GB267" i="16"/>
  <c r="GB268" i="16" s="1"/>
  <c r="HG267" i="16"/>
  <c r="GB187" i="16"/>
  <c r="GB188" i="16" s="1"/>
  <c r="HG187" i="16"/>
  <c r="GB199" i="16"/>
  <c r="GB200" i="16" s="1"/>
  <c r="HG199" i="16"/>
  <c r="GB169" i="16"/>
  <c r="GB170" i="16" s="1"/>
  <c r="HG169" i="16"/>
  <c r="GB119" i="16"/>
  <c r="GB120" i="16" s="1"/>
  <c r="HG119" i="16"/>
  <c r="GB155" i="16"/>
  <c r="GB156" i="16" s="1"/>
  <c r="HG155" i="16"/>
  <c r="GB193" i="16"/>
  <c r="GB194" i="16" s="1"/>
  <c r="HG193" i="16"/>
  <c r="GB115" i="16"/>
  <c r="GB116" i="16" s="1"/>
  <c r="HG115" i="16"/>
  <c r="GB503" i="16"/>
  <c r="GB504" i="16" s="1"/>
  <c r="HG503" i="16"/>
  <c r="GB517" i="16"/>
  <c r="GB518" i="16" s="1"/>
  <c r="HG517" i="16"/>
  <c r="GB385" i="16"/>
  <c r="GB386" i="16" s="1"/>
  <c r="HG385" i="16"/>
  <c r="GB279" i="16"/>
  <c r="GB280" i="16" s="1"/>
  <c r="HG279" i="16"/>
  <c r="GB141" i="16"/>
  <c r="GB142" i="16" s="1"/>
  <c r="HG141" i="16"/>
  <c r="GB167" i="16"/>
  <c r="GB168" i="16" s="1"/>
  <c r="HG167" i="16"/>
  <c r="GB575" i="16"/>
  <c r="GB576" i="16" s="1"/>
  <c r="HG575" i="16"/>
  <c r="GB505" i="16"/>
  <c r="GB506" i="16" s="1"/>
  <c r="HG505" i="16"/>
  <c r="GB523" i="16"/>
  <c r="GB524" i="16" s="1"/>
  <c r="HG523" i="16"/>
  <c r="GB467" i="16"/>
  <c r="GB468" i="16" s="1"/>
  <c r="HG467" i="16"/>
  <c r="GB363" i="16"/>
  <c r="GB364" i="16" s="1"/>
  <c r="HG363" i="16"/>
  <c r="GB381" i="16"/>
  <c r="GB382" i="16" s="1"/>
  <c r="HG381" i="16"/>
  <c r="GB243" i="16"/>
  <c r="GB244" i="16" s="1"/>
  <c r="HG243" i="16"/>
  <c r="GB323" i="16"/>
  <c r="GB324" i="16" s="1"/>
  <c r="HG323" i="16"/>
  <c r="GB209" i="16"/>
  <c r="GB210" i="16" s="1"/>
  <c r="HG209" i="16"/>
  <c r="GB201" i="16"/>
  <c r="GB202" i="16" s="1"/>
  <c r="HG201" i="16"/>
  <c r="GB501" i="16"/>
  <c r="GB502" i="16" s="1"/>
  <c r="HG501" i="16"/>
  <c r="GB449" i="16"/>
  <c r="GB450" i="16" s="1"/>
  <c r="HG449" i="16"/>
  <c r="GB367" i="16"/>
  <c r="GB368" i="16" s="1"/>
  <c r="HG367" i="16"/>
  <c r="GB371" i="16"/>
  <c r="GB372" i="16" s="1"/>
  <c r="HG371" i="16"/>
  <c r="GB269" i="16"/>
  <c r="GB270" i="16" s="1"/>
  <c r="HG269" i="16"/>
  <c r="GB235" i="16"/>
  <c r="GB236" i="16" s="1"/>
  <c r="HG235" i="16"/>
  <c r="GB121" i="16"/>
  <c r="GB122" i="16" s="1"/>
  <c r="HG121" i="16"/>
  <c r="GB131" i="16"/>
  <c r="GB132" i="16" s="1"/>
  <c r="HG131" i="16"/>
  <c r="GB567" i="16"/>
  <c r="GB568" i="16" s="1"/>
  <c r="HG567" i="16"/>
  <c r="GB561" i="16"/>
  <c r="GB562" i="16" s="1"/>
  <c r="HG561" i="16"/>
  <c r="GB487" i="16"/>
  <c r="GB488" i="16" s="1"/>
  <c r="HG487" i="16"/>
  <c r="GB495" i="16"/>
  <c r="GB496" i="16" s="1"/>
  <c r="HG495" i="16"/>
  <c r="GB429" i="16"/>
  <c r="GB430" i="16" s="1"/>
  <c r="HG429" i="16"/>
  <c r="GB357" i="16"/>
  <c r="GB358" i="16" s="1"/>
  <c r="HG357" i="16"/>
  <c r="GB553" i="16"/>
  <c r="GB554" i="16" s="1"/>
  <c r="HG553" i="16"/>
  <c r="GB551" i="16"/>
  <c r="GB552" i="16" s="1"/>
  <c r="HG551" i="16"/>
  <c r="GB563" i="16"/>
  <c r="GB564" i="16" s="1"/>
  <c r="HG563" i="16"/>
  <c r="GB477" i="16"/>
  <c r="GB478" i="16" s="1"/>
  <c r="HG477" i="16"/>
  <c r="GB463" i="16"/>
  <c r="GB464" i="16" s="1"/>
  <c r="HG463" i="16"/>
  <c r="GB491" i="16"/>
  <c r="GB492" i="16" s="1"/>
  <c r="HG491" i="16"/>
  <c r="GB439" i="16"/>
  <c r="GB440" i="16" s="1"/>
  <c r="HG439" i="16"/>
  <c r="GB485" i="16"/>
  <c r="GB486" i="16" s="1"/>
  <c r="HG485" i="16"/>
  <c r="GB437" i="16"/>
  <c r="GB438" i="16" s="1"/>
  <c r="HG437" i="16"/>
  <c r="GB421" i="16"/>
  <c r="GB422" i="16" s="1"/>
  <c r="HG421" i="16"/>
  <c r="GB415" i="16"/>
  <c r="GB416" i="16" s="1"/>
  <c r="HG415" i="16"/>
  <c r="GB345" i="16"/>
  <c r="GB346" i="16" s="1"/>
  <c r="HG345" i="16"/>
  <c r="GB419" i="16"/>
  <c r="GB420" i="16" s="1"/>
  <c r="HG419" i="16"/>
  <c r="GB407" i="16"/>
  <c r="GB408" i="16" s="1"/>
  <c r="HG407" i="16"/>
  <c r="GB411" i="16"/>
  <c r="GB412" i="16" s="1"/>
  <c r="HG411" i="16"/>
  <c r="GB359" i="16"/>
  <c r="GB360" i="16" s="1"/>
  <c r="HG359" i="16"/>
  <c r="GB317" i="16"/>
  <c r="GB318" i="16" s="1"/>
  <c r="HG317" i="16"/>
  <c r="GB291" i="16"/>
  <c r="GB292" i="16" s="1"/>
  <c r="HG291" i="16"/>
  <c r="GB241" i="16"/>
  <c r="GB242" i="16" s="1"/>
  <c r="HG241" i="16"/>
  <c r="GB303" i="16"/>
  <c r="GB304" i="16" s="1"/>
  <c r="HG303" i="16"/>
  <c r="GB315" i="16"/>
  <c r="GB316" i="16" s="1"/>
  <c r="HG315" i="16"/>
  <c r="GB247" i="16"/>
  <c r="GB248" i="16" s="1"/>
  <c r="HG247" i="16"/>
  <c r="GB149" i="16"/>
  <c r="GB150" i="16" s="1"/>
  <c r="HG149" i="16"/>
  <c r="GB183" i="16"/>
  <c r="GB184" i="16" s="1"/>
  <c r="HG183" i="16"/>
  <c r="GB219" i="16"/>
  <c r="GB220" i="16" s="1"/>
  <c r="HG219" i="16"/>
  <c r="GB139" i="16"/>
  <c r="GB140" i="16" s="1"/>
  <c r="HG139" i="16"/>
  <c r="GB207" i="16"/>
  <c r="GB208" i="16" s="1"/>
  <c r="HG207" i="16"/>
  <c r="GB151" i="16"/>
  <c r="GB152" i="16" s="1"/>
  <c r="HG151" i="16"/>
  <c r="GB189" i="16"/>
  <c r="GB190" i="16" s="1"/>
  <c r="HG189" i="16"/>
  <c r="GB461" i="16"/>
  <c r="GB462" i="16" s="1"/>
  <c r="HG461" i="16"/>
  <c r="GB427" i="16"/>
  <c r="GB428" i="16" s="1"/>
  <c r="HG427" i="16"/>
  <c r="GB273" i="16"/>
  <c r="GB274" i="16" s="1"/>
  <c r="HG273" i="16"/>
  <c r="GB255" i="16"/>
  <c r="GB256" i="16" s="1"/>
  <c r="HG255" i="16"/>
  <c r="GB127" i="16"/>
  <c r="GB128" i="16" s="1"/>
  <c r="HG127" i="16"/>
  <c r="GB133" i="16"/>
  <c r="GB134" i="16" s="1"/>
  <c r="HG133" i="16"/>
  <c r="GB571" i="16"/>
  <c r="GB572" i="16" s="1"/>
  <c r="HG571" i="16"/>
  <c r="GB493" i="16"/>
  <c r="GB494" i="16" s="1"/>
  <c r="HG493" i="16"/>
  <c r="GB499" i="16"/>
  <c r="GB500" i="16" s="1"/>
  <c r="HG499" i="16"/>
  <c r="GB443" i="16"/>
  <c r="GB444" i="16" s="1"/>
  <c r="HG443" i="16"/>
  <c r="GB353" i="16"/>
  <c r="GB354" i="16" s="1"/>
  <c r="HG353" i="16"/>
  <c r="GB343" i="16"/>
  <c r="GB344" i="16" s="1"/>
  <c r="HG343" i="16"/>
  <c r="GB231" i="16"/>
  <c r="GB232" i="16" s="1"/>
  <c r="HG231" i="16"/>
  <c r="GB297" i="16"/>
  <c r="GB298" i="16" s="1"/>
  <c r="HG297" i="16"/>
  <c r="GB143" i="16"/>
  <c r="GB144" i="16" s="1"/>
  <c r="HG143" i="16"/>
  <c r="GB175" i="16"/>
  <c r="GB176" i="16" s="1"/>
  <c r="HG175" i="16"/>
  <c r="GB573" i="16"/>
  <c r="GB574" i="16" s="1"/>
  <c r="HG573" i="16"/>
  <c r="GB605" i="16"/>
  <c r="GB606" i="16" s="1"/>
  <c r="EL606" i="16" s="1"/>
  <c r="HG605" i="16"/>
  <c r="GB565" i="16"/>
  <c r="GB566" i="16" s="1"/>
  <c r="HG565" i="16"/>
  <c r="GB555" i="16"/>
  <c r="GB556" i="16" s="1"/>
  <c r="HG555" i="16"/>
  <c r="GB473" i="16"/>
  <c r="GB474" i="16" s="1"/>
  <c r="HG473" i="16"/>
  <c r="GB459" i="16"/>
  <c r="GB460" i="16" s="1"/>
  <c r="HG459" i="16"/>
  <c r="GB479" i="16"/>
  <c r="GB480" i="16" s="1"/>
  <c r="HG479" i="16"/>
  <c r="GB431" i="16"/>
  <c r="GB432" i="16" s="1"/>
  <c r="HG431" i="16"/>
  <c r="GB481" i="16"/>
  <c r="GB482" i="16" s="1"/>
  <c r="HG481" i="16"/>
  <c r="GB433" i="16"/>
  <c r="GB434" i="16" s="1"/>
  <c r="HG433" i="16"/>
  <c r="GB409" i="16"/>
  <c r="GB410" i="16" s="1"/>
  <c r="HG409" i="16"/>
  <c r="GB355" i="16"/>
  <c r="GB356" i="16" s="1"/>
  <c r="HG355" i="16"/>
  <c r="GB325" i="16"/>
  <c r="GB326" i="16" s="1"/>
  <c r="HG325" i="16"/>
  <c r="GB417" i="16"/>
  <c r="GB418" i="16" s="1"/>
  <c r="HG417" i="16"/>
  <c r="GB405" i="16"/>
  <c r="GB406" i="16" s="1"/>
  <c r="HG405" i="16"/>
  <c r="GB403" i="16"/>
  <c r="GB404" i="16" s="1"/>
  <c r="HG403" i="16"/>
  <c r="GB361" i="16"/>
  <c r="GB362" i="16" s="1"/>
  <c r="HG361" i="16"/>
  <c r="GB309" i="16"/>
  <c r="GB310" i="16" s="1"/>
  <c r="HG309" i="16"/>
  <c r="GB289" i="16"/>
  <c r="GB290" i="16" s="1"/>
  <c r="HG289" i="16"/>
  <c r="GB233" i="16"/>
  <c r="GB234" i="16" s="1"/>
  <c r="HG233" i="16"/>
  <c r="GB299" i="16"/>
  <c r="GB300" i="16" s="1"/>
  <c r="HG299" i="16"/>
  <c r="GB301" i="16"/>
  <c r="GB302" i="16" s="1"/>
  <c r="HG301" i="16"/>
  <c r="GB319" i="16"/>
  <c r="GB320" i="16" s="1"/>
  <c r="HG319" i="16"/>
  <c r="GB147" i="16"/>
  <c r="GB148" i="16" s="1"/>
  <c r="HG147" i="16"/>
  <c r="GB179" i="16"/>
  <c r="GB180" i="16" s="1"/>
  <c r="HG179" i="16"/>
  <c r="GB217" i="16"/>
  <c r="GB218" i="16" s="1"/>
  <c r="HG217" i="16"/>
  <c r="GB135" i="16"/>
  <c r="GB136" i="16" s="1"/>
  <c r="HG135" i="16"/>
  <c r="GB203" i="16"/>
  <c r="GB204" i="16" s="1"/>
  <c r="HG203" i="16"/>
  <c r="GB129" i="16"/>
  <c r="GB130" i="16" s="1"/>
  <c r="HG129" i="16"/>
  <c r="GB161" i="16"/>
  <c r="GB162" i="16" s="1"/>
  <c r="HG161" i="16"/>
  <c r="BC115" i="16"/>
  <c r="HK115" i="16" s="1"/>
  <c r="BC117" i="16"/>
  <c r="U8" i="22"/>
  <c r="GB7" i="16"/>
  <c r="GB8" i="16" s="1"/>
  <c r="GB579" i="16"/>
  <c r="GB580" i="16" s="1"/>
  <c r="U608" i="22"/>
  <c r="GB329" i="16"/>
  <c r="GB330" i="16" s="1"/>
  <c r="GB253" i="16"/>
  <c r="GB254" i="16" s="1"/>
  <c r="GB229" i="16"/>
  <c r="GB230" i="16" s="1"/>
  <c r="GB9" i="16"/>
  <c r="GB10" i="16" s="1"/>
  <c r="U10" i="22"/>
  <c r="GB601" i="16"/>
  <c r="GB602" i="16" s="1"/>
  <c r="U630" i="22"/>
  <c r="GB379" i="16"/>
  <c r="GB380" i="16" s="1"/>
  <c r="GB543" i="16"/>
  <c r="GB544" i="16" s="1"/>
  <c r="GB599" i="16"/>
  <c r="GB600" i="16" s="1"/>
  <c r="U628" i="22"/>
  <c r="GB593" i="16"/>
  <c r="GB594" i="16" s="1"/>
  <c r="U622" i="22"/>
  <c r="GB589" i="16"/>
  <c r="GB590" i="16" s="1"/>
  <c r="U618" i="22"/>
  <c r="GB597" i="16"/>
  <c r="GB598" i="16" s="1"/>
  <c r="U626" i="22"/>
  <c r="GB581" i="16"/>
  <c r="GB582" i="16" s="1"/>
  <c r="U610" i="22"/>
  <c r="GB489" i="16"/>
  <c r="GB490" i="16" s="1"/>
  <c r="GB125" i="16"/>
  <c r="GB126" i="16" s="1"/>
  <c r="GB583" i="16"/>
  <c r="GB584" i="16" s="1"/>
  <c r="U612" i="22"/>
  <c r="GB577" i="16"/>
  <c r="GB578" i="16" s="1"/>
  <c r="U606" i="22"/>
  <c r="GB545" i="16"/>
  <c r="GB546" i="16" s="1"/>
  <c r="GB603" i="16"/>
  <c r="GB604" i="16" s="1"/>
  <c r="U632" i="22"/>
  <c r="GB171" i="16"/>
  <c r="GB172" i="16" s="1"/>
  <c r="O1" i="17"/>
  <c r="BC135" i="16"/>
  <c r="BC139" i="16"/>
  <c r="BC143" i="16"/>
  <c r="BC163" i="16"/>
  <c r="BC165" i="16"/>
  <c r="BC191" i="16"/>
  <c r="BC197" i="16"/>
  <c r="BC201" i="16"/>
  <c r="BC205" i="16"/>
  <c r="BC211" i="16"/>
  <c r="BC121" i="16"/>
  <c r="BC161" i="16"/>
  <c r="BC173" i="16"/>
  <c r="BC119" i="16"/>
  <c r="BC147" i="16"/>
  <c r="BC169" i="16"/>
  <c r="BC171" i="16"/>
  <c r="BC181" i="16"/>
  <c r="BC185" i="16"/>
  <c r="HK185" i="16" s="1"/>
  <c r="BC195" i="16"/>
  <c r="BC125" i="16"/>
  <c r="BC137" i="16"/>
  <c r="BC145" i="16"/>
  <c r="BC149" i="16"/>
  <c r="BC151" i="16"/>
  <c r="BC157" i="16"/>
  <c r="BC159" i="16"/>
  <c r="BC199" i="16"/>
  <c r="BC203" i="16"/>
  <c r="BC225" i="16"/>
  <c r="BC129" i="16"/>
  <c r="BC155" i="16"/>
  <c r="HK155" i="16" s="1"/>
  <c r="BC189" i="16"/>
  <c r="BC175" i="16"/>
  <c r="BC177" i="16"/>
  <c r="BC207" i="16"/>
  <c r="BC215" i="16"/>
  <c r="BC217" i="16"/>
  <c r="BC123" i="16"/>
  <c r="BC127" i="16"/>
  <c r="BC131" i="16"/>
  <c r="BC133" i="16"/>
  <c r="BC167" i="16"/>
  <c r="BC183" i="16"/>
  <c r="BC187" i="16"/>
  <c r="BC209" i="16"/>
  <c r="BC141" i="16"/>
  <c r="BC153" i="16"/>
  <c r="BC179" i="16"/>
  <c r="BC193" i="16"/>
  <c r="HK193" i="16" s="1"/>
  <c r="BC213" i="16"/>
  <c r="HK213" i="16" s="1"/>
  <c r="BC219" i="16"/>
  <c r="BC247" i="16"/>
  <c r="BC287" i="16"/>
  <c r="BC307" i="16"/>
  <c r="BC309" i="16"/>
  <c r="HK309" i="16" s="1"/>
  <c r="BC235" i="16"/>
  <c r="BC241" i="16"/>
  <c r="BC243" i="16"/>
  <c r="BC259" i="16"/>
  <c r="BC275" i="16"/>
  <c r="BC295" i="16"/>
  <c r="BC311" i="16"/>
  <c r="BC237" i="16"/>
  <c r="BC289" i="16"/>
  <c r="BC301" i="16"/>
  <c r="BC315" i="16"/>
  <c r="BC321" i="16"/>
  <c r="BC231" i="16"/>
  <c r="BC245" i="16"/>
  <c r="BC253" i="16"/>
  <c r="BC277" i="16"/>
  <c r="BC293" i="16"/>
  <c r="BC317" i="16"/>
  <c r="BC323" i="16"/>
  <c r="BC221" i="16"/>
  <c r="BC227" i="16"/>
  <c r="BC265" i="16"/>
  <c r="BC271" i="16"/>
  <c r="BC269" i="16"/>
  <c r="BC273" i="16"/>
  <c r="BC291" i="16"/>
  <c r="BC297" i="16"/>
  <c r="BC299" i="16"/>
  <c r="BC233" i="16"/>
  <c r="BC239" i="16"/>
  <c r="BC285" i="16"/>
  <c r="HK285" i="16" s="1"/>
  <c r="BC319" i="16"/>
  <c r="BC229" i="16"/>
  <c r="BC249" i="16"/>
  <c r="BC251" i="16"/>
  <c r="BC267" i="16"/>
  <c r="BC305" i="16"/>
  <c r="BC223" i="16"/>
  <c r="BC255" i="16"/>
  <c r="BC257" i="16"/>
  <c r="BC261" i="16"/>
  <c r="BC263" i="16"/>
  <c r="BC279" i="16"/>
  <c r="BC283" i="16"/>
  <c r="BC281" i="16"/>
  <c r="BC303" i="16"/>
  <c r="BC313" i="16"/>
  <c r="BC329" i="16"/>
  <c r="BC379" i="16"/>
  <c r="BC397" i="16"/>
  <c r="BC405" i="16"/>
  <c r="BC411" i="16"/>
  <c r="BC327" i="16"/>
  <c r="BC331" i="16"/>
  <c r="BC335" i="16"/>
  <c r="BC339" i="16"/>
  <c r="BC357" i="16"/>
  <c r="BC361" i="16"/>
  <c r="HK361" i="16" s="1"/>
  <c r="BC371" i="16"/>
  <c r="BC375" i="16"/>
  <c r="BC421" i="16"/>
  <c r="BC325" i="16"/>
  <c r="BC345" i="16"/>
  <c r="BC349" i="16"/>
  <c r="BC395" i="16"/>
  <c r="BC403" i="16"/>
  <c r="BC333" i="16"/>
  <c r="BC343" i="16"/>
  <c r="BC359" i="16"/>
  <c r="BC363" i="16"/>
  <c r="BC387" i="16"/>
  <c r="BC389" i="16"/>
  <c r="BC391" i="16"/>
  <c r="HK391" i="16" s="1"/>
  <c r="BC413" i="16"/>
  <c r="BC337" i="16"/>
  <c r="BC369" i="16"/>
  <c r="BC399" i="16"/>
  <c r="BC415" i="16"/>
  <c r="BC417" i="16"/>
  <c r="BC355" i="16"/>
  <c r="BC365" i="16"/>
  <c r="BC383" i="16"/>
  <c r="BC409" i="16"/>
  <c r="HK409" i="16" s="1"/>
  <c r="BC419" i="16"/>
  <c r="BC423" i="16"/>
  <c r="HK423" i="16" s="1"/>
  <c r="BC425" i="16"/>
  <c r="BC351" i="16"/>
  <c r="BC373" i="16"/>
  <c r="BC377" i="16"/>
  <c r="BC381" i="16"/>
  <c r="BC393" i="16"/>
  <c r="BC401" i="16"/>
  <c r="BC407" i="16"/>
  <c r="BC341" i="16"/>
  <c r="BC347" i="16"/>
  <c r="BC353" i="16"/>
  <c r="BC367" i="16"/>
  <c r="BC385" i="16"/>
  <c r="BC427" i="16"/>
  <c r="BC435" i="16"/>
  <c r="BC439" i="16"/>
  <c r="BC437" i="16"/>
  <c r="HK437" i="16" s="1"/>
  <c r="BC453" i="16"/>
  <c r="BC459" i="16"/>
  <c r="BC473" i="16"/>
  <c r="BC489" i="16"/>
  <c r="BC503" i="16"/>
  <c r="BC505" i="16"/>
  <c r="BC531" i="16"/>
  <c r="BC533" i="16"/>
  <c r="BC433" i="16"/>
  <c r="BC441" i="16"/>
  <c r="BC445" i="16"/>
  <c r="BC451" i="16"/>
  <c r="BC483" i="16"/>
  <c r="BC497" i="16"/>
  <c r="BC525" i="16"/>
  <c r="BC529" i="16"/>
  <c r="BC429" i="16"/>
  <c r="BC443" i="16"/>
  <c r="BC449" i="16"/>
  <c r="BC455" i="16"/>
  <c r="BC461" i="16"/>
  <c r="BC469" i="16"/>
  <c r="BC509" i="16"/>
  <c r="BC513" i="16"/>
  <c r="BC447" i="16"/>
  <c r="BC463" i="16"/>
  <c r="BC475" i="16"/>
  <c r="BC479" i="16"/>
  <c r="BC487" i="16"/>
  <c r="BC507" i="16"/>
  <c r="BC457" i="16"/>
  <c r="BC465" i="16"/>
  <c r="BC477" i="16"/>
  <c r="BC493" i="16"/>
  <c r="BC499" i="16"/>
  <c r="BC481" i="16"/>
  <c r="BC515" i="16"/>
  <c r="BC519" i="16"/>
  <c r="BC527" i="16"/>
  <c r="BC431" i="16"/>
  <c r="HK431" i="16" s="1"/>
  <c r="BC467" i="16"/>
  <c r="BC485" i="16"/>
  <c r="BC491" i="16"/>
  <c r="BC495" i="16"/>
  <c r="BC521" i="16"/>
  <c r="BC471" i="16"/>
  <c r="BC501" i="16"/>
  <c r="BC511" i="16"/>
  <c r="BC517" i="16"/>
  <c r="BC523" i="16"/>
  <c r="BC563" i="16"/>
  <c r="BC573" i="16"/>
  <c r="BC585" i="16"/>
  <c r="HK585" i="16" s="1"/>
  <c r="BC589" i="16"/>
  <c r="HK589" i="16" s="1"/>
  <c r="BC591" i="16"/>
  <c r="HK591" i="16" s="1"/>
  <c r="BC535" i="16"/>
  <c r="BC539" i="16"/>
  <c r="BC543" i="16"/>
  <c r="BC565" i="16"/>
  <c r="BC557" i="16"/>
  <c r="BC559" i="16"/>
  <c r="BC567" i="16"/>
  <c r="HK567" i="16" s="1"/>
  <c r="BC577" i="16"/>
  <c r="HK577" i="16" s="1"/>
  <c r="BC599" i="16"/>
  <c r="HK599" i="16" s="1"/>
  <c r="BC601" i="16"/>
  <c r="HK601" i="16" s="1"/>
  <c r="BC545" i="16"/>
  <c r="BC555" i="16"/>
  <c r="BC537" i="16"/>
  <c r="BC541" i="16"/>
  <c r="BC579" i="16"/>
  <c r="HK579" i="16" s="1"/>
  <c r="BC587" i="16"/>
  <c r="HK587" i="16" s="1"/>
  <c r="BC547" i="16"/>
  <c r="BC575" i="16"/>
  <c r="BC603" i="16"/>
  <c r="HK603" i="16" s="1"/>
  <c r="BC605" i="16"/>
  <c r="BC551" i="16"/>
  <c r="BC553" i="16"/>
  <c r="BC561" i="16"/>
  <c r="BC571" i="16"/>
  <c r="BC581" i="16"/>
  <c r="HK581" i="16" s="1"/>
  <c r="BC549" i="16"/>
  <c r="BC569" i="16"/>
  <c r="BC583" i="16"/>
  <c r="HK583" i="16" s="1"/>
  <c r="BC593" i="16"/>
  <c r="HK593" i="16" s="1"/>
  <c r="BC595" i="16"/>
  <c r="HK595" i="16" s="1"/>
  <c r="BC597" i="16"/>
  <c r="HK597" i="16" s="1"/>
  <c r="BC9" i="16"/>
  <c r="BC7" i="16"/>
  <c r="BC11" i="16"/>
  <c r="GB591" i="16"/>
  <c r="GB592" i="16" s="1"/>
  <c r="U620" i="22"/>
  <c r="GB587" i="16"/>
  <c r="GB588" i="16" s="1"/>
  <c r="U616" i="22"/>
  <c r="GB585" i="16"/>
  <c r="GB586" i="16" s="1"/>
  <c r="U614" i="22"/>
  <c r="GB595" i="16"/>
  <c r="GB596" i="16" s="1"/>
  <c r="U624" i="22"/>
  <c r="GB341" i="16"/>
  <c r="GB342" i="16" s="1"/>
  <c r="E14" i="22"/>
  <c r="GN13" i="16"/>
  <c r="GN14" i="16" s="1"/>
  <c r="I14" i="22"/>
  <c r="M14" i="22"/>
  <c r="O14" i="22"/>
  <c r="S14" i="22"/>
  <c r="W14" i="22"/>
  <c r="Q14" i="22"/>
  <c r="K14" i="22"/>
  <c r="U14" i="22"/>
  <c r="AE12" i="22"/>
  <c r="AF12" i="22"/>
  <c r="AE13" i="22"/>
  <c r="AF13" i="22"/>
  <c r="G14" i="22"/>
  <c r="U5" i="28"/>
  <c r="V4" i="28"/>
  <c r="GI14" i="16"/>
  <c r="GI13" i="16"/>
  <c r="GH13" i="16"/>
  <c r="GH14" i="16"/>
  <c r="D14" i="22"/>
  <c r="BC15" i="16"/>
  <c r="W15" i="16"/>
  <c r="FX15" i="16" s="1"/>
  <c r="FX16" i="16" s="1"/>
  <c r="EH16" i="16" s="1"/>
  <c r="EU15" i="16" s="1"/>
  <c r="S15" i="16"/>
  <c r="FW15" i="16" s="1"/>
  <c r="FW16" i="16" s="1"/>
  <c r="EG16" i="16" s="1"/>
  <c r="ET15" i="16" s="1"/>
  <c r="O15" i="16"/>
  <c r="FV15" i="16" s="1"/>
  <c r="FV16" i="16" s="1"/>
  <c r="EF16" i="16" s="1"/>
  <c r="ES15" i="16" s="1"/>
  <c r="K15" i="16"/>
  <c r="FU15" i="16" s="1"/>
  <c r="FU16" i="16" s="1"/>
  <c r="EE16" i="16" s="1"/>
  <c r="ER15" i="16" s="1"/>
  <c r="E15" i="16"/>
  <c r="C15" i="16"/>
  <c r="C16" i="22" s="1"/>
  <c r="AI15" i="16"/>
  <c r="AU15" i="16"/>
  <c r="B16" i="22"/>
  <c r="AQ15" i="16"/>
  <c r="AE15" i="16"/>
  <c r="HK11" i="16" l="1"/>
  <c r="HK9" i="16"/>
  <c r="HK7" i="16"/>
  <c r="EX129" i="16"/>
  <c r="HF129" i="16" s="1"/>
  <c r="HE129" i="16"/>
  <c r="EX231" i="16"/>
  <c r="HF231" i="16" s="1"/>
  <c r="HE231" i="16"/>
  <c r="EX435" i="16"/>
  <c r="HF435" i="16" s="1"/>
  <c r="HE435" i="16"/>
  <c r="EX459" i="16"/>
  <c r="HF459" i="16" s="1"/>
  <c r="HE459" i="16"/>
  <c r="EX235" i="16"/>
  <c r="HF235" i="16" s="1"/>
  <c r="HE235" i="16"/>
  <c r="EX571" i="16"/>
  <c r="HF571" i="16" s="1"/>
  <c r="HE571" i="16"/>
  <c r="EX569" i="16"/>
  <c r="HF569" i="16" s="1"/>
  <c r="HE569" i="16"/>
  <c r="EX375" i="16"/>
  <c r="HF375" i="16" s="1"/>
  <c r="HE375" i="16"/>
  <c r="EX391" i="16"/>
  <c r="HF391" i="16" s="1"/>
  <c r="HE391" i="16"/>
  <c r="EX329" i="16"/>
  <c r="HF329" i="16" s="1"/>
  <c r="HE329" i="16"/>
  <c r="EX275" i="16"/>
  <c r="HF275" i="16" s="1"/>
  <c r="HE275" i="16"/>
  <c r="EX177" i="16"/>
  <c r="HF177" i="16" s="1"/>
  <c r="HE177" i="16"/>
  <c r="EX593" i="16"/>
  <c r="HF593" i="16" s="1"/>
  <c r="HE593" i="16"/>
  <c r="EX269" i="16"/>
  <c r="HF269" i="16" s="1"/>
  <c r="HE269" i="16"/>
  <c r="EX215" i="16"/>
  <c r="HF215" i="16" s="1"/>
  <c r="HE215" i="16"/>
  <c r="EX133" i="16"/>
  <c r="HF133" i="16" s="1"/>
  <c r="HE133" i="16"/>
  <c r="EX363" i="16"/>
  <c r="HF363" i="16" s="1"/>
  <c r="HE363" i="16"/>
  <c r="EX549" i="16"/>
  <c r="HF549" i="16" s="1"/>
  <c r="HE549" i="16"/>
  <c r="EX445" i="16"/>
  <c r="HF445" i="16" s="1"/>
  <c r="HE445" i="16"/>
  <c r="EX561" i="16"/>
  <c r="HF561" i="16" s="1"/>
  <c r="HE561" i="16"/>
  <c r="EX193" i="16"/>
  <c r="HF193" i="16" s="1"/>
  <c r="HE193" i="16"/>
  <c r="EX553" i="16"/>
  <c r="HF553" i="16" s="1"/>
  <c r="HE553" i="16"/>
  <c r="EX319" i="16"/>
  <c r="HF319" i="16" s="1"/>
  <c r="HE319" i="16"/>
  <c r="EX197" i="16"/>
  <c r="HF197" i="16" s="1"/>
  <c r="HE197" i="16"/>
  <c r="EX487" i="16"/>
  <c r="HF487" i="16" s="1"/>
  <c r="HE487" i="16"/>
  <c r="EX559" i="16"/>
  <c r="HF559" i="16" s="1"/>
  <c r="HE559" i="16"/>
  <c r="EX507" i="16"/>
  <c r="HF507" i="16" s="1"/>
  <c r="HE507" i="16"/>
  <c r="EX489" i="16"/>
  <c r="HF489" i="16" s="1"/>
  <c r="HE489" i="16"/>
  <c r="EX475" i="16"/>
  <c r="HF475" i="16" s="1"/>
  <c r="HE475" i="16"/>
  <c r="EX279" i="16"/>
  <c r="HF279" i="16" s="1"/>
  <c r="HE279" i="16"/>
  <c r="EX245" i="16"/>
  <c r="HF245" i="16" s="1"/>
  <c r="HE245" i="16"/>
  <c r="EX167" i="16"/>
  <c r="HF167" i="16" s="1"/>
  <c r="HE167" i="16"/>
  <c r="EX543" i="16"/>
  <c r="HF543" i="16" s="1"/>
  <c r="HE543" i="16"/>
  <c r="EX295" i="16"/>
  <c r="HF295" i="16" s="1"/>
  <c r="HE295" i="16"/>
  <c r="EX223" i="16"/>
  <c r="HF223" i="16" s="1"/>
  <c r="HE223" i="16"/>
  <c r="EX449" i="16"/>
  <c r="HF449" i="16" s="1"/>
  <c r="HE449" i="16"/>
  <c r="EX205" i="16"/>
  <c r="HF205" i="16" s="1"/>
  <c r="HE205" i="16"/>
  <c r="EX421" i="16"/>
  <c r="HF421" i="16" s="1"/>
  <c r="HE421" i="16"/>
  <c r="EX251" i="16"/>
  <c r="HF251" i="16" s="1"/>
  <c r="HE251" i="16"/>
  <c r="EX545" i="16"/>
  <c r="HF545" i="16" s="1"/>
  <c r="HE545" i="16"/>
  <c r="EX539" i="16"/>
  <c r="HF539" i="16" s="1"/>
  <c r="HE539" i="16"/>
  <c r="EX463" i="16"/>
  <c r="HF463" i="16" s="1"/>
  <c r="HE463" i="16"/>
  <c r="EX479" i="16"/>
  <c r="HF479" i="16" s="1"/>
  <c r="HE479" i="16"/>
  <c r="EX587" i="16"/>
  <c r="HF587" i="16" s="1"/>
  <c r="HE587" i="16"/>
  <c r="EX547" i="16"/>
  <c r="HF547" i="16" s="1"/>
  <c r="HE547" i="16"/>
  <c r="EX335" i="16"/>
  <c r="HF335" i="16" s="1"/>
  <c r="HE335" i="16"/>
  <c r="EX309" i="16"/>
  <c r="HF309" i="16" s="1"/>
  <c r="HE309" i="16"/>
  <c r="EX361" i="16"/>
  <c r="HF361" i="16" s="1"/>
  <c r="HE361" i="16"/>
  <c r="EX603" i="16"/>
  <c r="HF603" i="16" s="1"/>
  <c r="HE603" i="16"/>
  <c r="EX429" i="16"/>
  <c r="HF429" i="16" s="1"/>
  <c r="HE429" i="16"/>
  <c r="EX481" i="16"/>
  <c r="HF481" i="16" s="1"/>
  <c r="HE481" i="16"/>
  <c r="EX247" i="16"/>
  <c r="HF247" i="16" s="1"/>
  <c r="HE247" i="16"/>
  <c r="EX305" i="16"/>
  <c r="HF305" i="16" s="1"/>
  <c r="HE305" i="16"/>
  <c r="EX241" i="16"/>
  <c r="HF241" i="16" s="1"/>
  <c r="HE241" i="16"/>
  <c r="EX411" i="16"/>
  <c r="HF411" i="16" s="1"/>
  <c r="HE411" i="16"/>
  <c r="EX347" i="16"/>
  <c r="HF347" i="16" s="1"/>
  <c r="HE347" i="16"/>
  <c r="EX255" i="16"/>
  <c r="HF255" i="16" s="1"/>
  <c r="HE255" i="16"/>
  <c r="EX457" i="16"/>
  <c r="HF457" i="16" s="1"/>
  <c r="HE457" i="16"/>
  <c r="EY605" i="16"/>
  <c r="HJ605" i="16" s="1"/>
  <c r="HI605" i="16"/>
  <c r="EX431" i="16"/>
  <c r="HF431" i="16" s="1"/>
  <c r="HE431" i="16"/>
  <c r="EX407" i="16"/>
  <c r="HF407" i="16" s="1"/>
  <c r="HE407" i="16"/>
  <c r="EX531" i="16"/>
  <c r="HF531" i="16" s="1"/>
  <c r="HE531" i="16"/>
  <c r="EX203" i="16"/>
  <c r="HF203" i="16" s="1"/>
  <c r="HE203" i="16"/>
  <c r="EX477" i="16"/>
  <c r="HF477" i="16" s="1"/>
  <c r="HE477" i="16"/>
  <c r="EX563" i="16"/>
  <c r="HF563" i="16" s="1"/>
  <c r="HE563" i="16"/>
  <c r="EX217" i="16"/>
  <c r="HF217" i="16" s="1"/>
  <c r="HE217" i="16"/>
  <c r="EX503" i="16"/>
  <c r="HF503" i="16" s="1"/>
  <c r="HE503" i="16"/>
  <c r="EX499" i="16"/>
  <c r="HF499" i="16" s="1"/>
  <c r="HE499" i="16"/>
  <c r="EX227" i="16"/>
  <c r="HF227" i="16" s="1"/>
  <c r="HE227" i="16"/>
  <c r="EX293" i="16"/>
  <c r="HF293" i="16" s="1"/>
  <c r="HE293" i="16"/>
  <c r="EX383" i="16"/>
  <c r="HF383" i="16" s="1"/>
  <c r="HE383" i="16"/>
  <c r="EX387" i="16"/>
  <c r="HF387" i="16" s="1"/>
  <c r="HE387" i="16"/>
  <c r="EX171" i="16"/>
  <c r="HF171" i="16" s="1"/>
  <c r="HE171" i="16"/>
  <c r="EX341" i="16"/>
  <c r="HF341" i="16" s="1"/>
  <c r="HE341" i="16"/>
  <c r="EX121" i="16"/>
  <c r="HF121" i="16" s="1"/>
  <c r="HE121" i="16"/>
  <c r="EX423" i="16"/>
  <c r="HF423" i="16" s="1"/>
  <c r="HE423" i="16"/>
  <c r="EX417" i="16"/>
  <c r="HF417" i="16" s="1"/>
  <c r="HE417" i="16"/>
  <c r="EX189" i="16"/>
  <c r="HF189" i="16" s="1"/>
  <c r="HE189" i="16"/>
  <c r="EX191" i="16"/>
  <c r="HF191" i="16" s="1"/>
  <c r="HE191" i="16"/>
  <c r="EX321" i="16"/>
  <c r="HF321" i="16" s="1"/>
  <c r="HE321" i="16"/>
  <c r="EX405" i="16"/>
  <c r="HF405" i="16" s="1"/>
  <c r="HE405" i="16"/>
  <c r="EX573" i="16"/>
  <c r="HF573" i="16" s="1"/>
  <c r="HE573" i="16"/>
  <c r="EX575" i="16"/>
  <c r="HF575" i="16" s="1"/>
  <c r="HE575" i="16"/>
  <c r="EX307" i="16"/>
  <c r="HF307" i="16" s="1"/>
  <c r="HE307" i="16"/>
  <c r="EX213" i="16"/>
  <c r="HF213" i="16" s="1"/>
  <c r="HE213" i="16"/>
  <c r="EX583" i="16"/>
  <c r="HF583" i="16" s="1"/>
  <c r="HE583" i="16"/>
  <c r="EX157" i="16"/>
  <c r="HF157" i="16" s="1"/>
  <c r="HE157" i="16"/>
  <c r="EX325" i="16"/>
  <c r="HF325" i="16" s="1"/>
  <c r="HE325" i="16"/>
  <c r="EX367" i="16"/>
  <c r="HF367" i="16" s="1"/>
  <c r="HE367" i="16"/>
  <c r="EX155" i="16"/>
  <c r="HF155" i="16" s="1"/>
  <c r="HE155" i="16"/>
  <c r="EX119" i="16"/>
  <c r="HF119" i="16" s="1"/>
  <c r="HE119" i="16"/>
  <c r="EX173" i="16"/>
  <c r="HF173" i="16" s="1"/>
  <c r="HE173" i="16"/>
  <c r="EX469" i="16"/>
  <c r="HF469" i="16" s="1"/>
  <c r="HE469" i="16"/>
  <c r="EX237" i="16"/>
  <c r="HF237" i="16" s="1"/>
  <c r="HE237" i="16"/>
  <c r="EX541" i="16"/>
  <c r="HF541" i="16" s="1"/>
  <c r="HE541" i="16"/>
  <c r="EX447" i="16"/>
  <c r="HF447" i="16" s="1"/>
  <c r="HE447" i="16"/>
  <c r="EX297" i="16"/>
  <c r="HF297" i="16" s="1"/>
  <c r="HE297" i="16"/>
  <c r="EX175" i="16"/>
  <c r="HF175" i="16" s="1"/>
  <c r="HE175" i="16"/>
  <c r="EX393" i="16"/>
  <c r="HF393" i="16" s="1"/>
  <c r="HE393" i="16"/>
  <c r="EX135" i="16"/>
  <c r="HF135" i="16" s="1"/>
  <c r="HE135" i="16"/>
  <c r="EX501" i="16"/>
  <c r="HF501" i="16" s="1"/>
  <c r="HE501" i="16"/>
  <c r="EX471" i="16"/>
  <c r="HF471" i="16" s="1"/>
  <c r="HE471" i="16"/>
  <c r="EX165" i="16"/>
  <c r="HF165" i="16" s="1"/>
  <c r="HE165" i="16"/>
  <c r="EX201" i="16"/>
  <c r="HF201" i="16" s="1"/>
  <c r="HE201" i="16"/>
  <c r="EX303" i="16"/>
  <c r="HF303" i="16" s="1"/>
  <c r="HE303" i="16"/>
  <c r="EX181" i="16"/>
  <c r="HF181" i="16" s="1"/>
  <c r="HE181" i="16"/>
  <c r="EX219" i="16"/>
  <c r="HF219" i="16" s="1"/>
  <c r="HE219" i="16"/>
  <c r="EX147" i="16"/>
  <c r="HF147" i="16" s="1"/>
  <c r="HE147" i="16"/>
  <c r="EX225" i="16"/>
  <c r="HF225" i="16" s="1"/>
  <c r="HE225" i="16"/>
  <c r="EX509" i="16"/>
  <c r="HF509" i="16" s="1"/>
  <c r="HE509" i="16"/>
  <c r="EX465" i="16"/>
  <c r="HF465" i="16" s="1"/>
  <c r="HE465" i="16"/>
  <c r="EX399" i="16"/>
  <c r="HF399" i="16" s="1"/>
  <c r="HE399" i="16"/>
  <c r="EX261" i="16"/>
  <c r="HF261" i="16" s="1"/>
  <c r="HE261" i="16"/>
  <c r="EX145" i="16"/>
  <c r="HF145" i="16" s="1"/>
  <c r="HE145" i="16"/>
  <c r="EX143" i="16"/>
  <c r="HF143" i="16" s="1"/>
  <c r="HE143" i="16"/>
  <c r="EX461" i="16"/>
  <c r="HF461" i="16" s="1"/>
  <c r="HE461" i="16"/>
  <c r="EX523" i="16"/>
  <c r="HF523" i="16" s="1"/>
  <c r="HE523" i="16"/>
  <c r="EX185" i="16"/>
  <c r="HF185" i="16" s="1"/>
  <c r="HE185" i="16"/>
  <c r="EX369" i="16"/>
  <c r="HF369" i="16" s="1"/>
  <c r="HE369" i="16"/>
  <c r="EX207" i="16"/>
  <c r="HF207" i="16" s="1"/>
  <c r="HE207" i="16"/>
  <c r="EX529" i="16"/>
  <c r="HF529" i="16" s="1"/>
  <c r="HE529" i="16"/>
  <c r="EX467" i="16"/>
  <c r="HF467" i="16" s="1"/>
  <c r="HE467" i="16"/>
  <c r="EX533" i="16"/>
  <c r="HF533" i="16" s="1"/>
  <c r="HE533" i="16"/>
  <c r="EX273" i="16"/>
  <c r="HF273" i="16" s="1"/>
  <c r="HE273" i="16"/>
  <c r="EX591" i="16"/>
  <c r="HF591" i="16" s="1"/>
  <c r="HE591" i="16"/>
  <c r="EX249" i="16"/>
  <c r="HF249" i="16" s="1"/>
  <c r="HE249" i="16"/>
  <c r="EX519" i="16"/>
  <c r="HF519" i="16" s="1"/>
  <c r="HE519" i="16"/>
  <c r="EX117" i="16"/>
  <c r="HF117" i="16" s="1"/>
  <c r="HE117" i="16"/>
  <c r="EX333" i="16"/>
  <c r="HF333" i="16" s="1"/>
  <c r="HE333" i="16"/>
  <c r="EX389" i="16"/>
  <c r="HF389" i="16" s="1"/>
  <c r="HE389" i="16"/>
  <c r="EX317" i="16"/>
  <c r="HF317" i="16" s="1"/>
  <c r="HE317" i="16"/>
  <c r="EX267" i="16"/>
  <c r="HF267" i="16" s="1"/>
  <c r="HE267" i="16"/>
  <c r="EX211" i="16"/>
  <c r="HF211" i="16" s="1"/>
  <c r="HE211" i="16"/>
  <c r="EX517" i="16"/>
  <c r="HF517" i="16" s="1"/>
  <c r="HE517" i="16"/>
  <c r="EX283" i="16"/>
  <c r="HF283" i="16" s="1"/>
  <c r="HE283" i="16"/>
  <c r="EX511" i="16"/>
  <c r="HF511" i="16" s="1"/>
  <c r="HE511" i="16"/>
  <c r="EX337" i="16"/>
  <c r="HF337" i="16" s="1"/>
  <c r="HE337" i="16"/>
  <c r="EX169" i="16"/>
  <c r="HF169" i="16" s="1"/>
  <c r="HE169" i="16"/>
  <c r="EX401" i="16"/>
  <c r="HF401" i="16" s="1"/>
  <c r="HE401" i="16"/>
  <c r="EX555" i="16"/>
  <c r="HF555" i="16" s="1"/>
  <c r="HE555" i="16"/>
  <c r="EX187" i="16"/>
  <c r="HF187" i="16" s="1"/>
  <c r="HE187" i="16"/>
  <c r="EX395" i="16"/>
  <c r="HF395" i="16" s="1"/>
  <c r="HE395" i="16"/>
  <c r="EX263" i="16"/>
  <c r="HF263" i="16" s="1"/>
  <c r="HE263" i="16"/>
  <c r="EX353" i="16"/>
  <c r="HF353" i="16" s="1"/>
  <c r="HE353" i="16"/>
  <c r="EX515" i="16"/>
  <c r="HF515" i="16" s="1"/>
  <c r="HE515" i="16"/>
  <c r="EX433" i="16"/>
  <c r="HF433" i="16" s="1"/>
  <c r="HE433" i="16"/>
  <c r="EX243" i="16"/>
  <c r="HF243" i="16" s="1"/>
  <c r="HE243" i="16"/>
  <c r="EX323" i="16"/>
  <c r="HF323" i="16" s="1"/>
  <c r="HE323" i="16"/>
  <c r="EX527" i="16"/>
  <c r="HF527" i="16" s="1"/>
  <c r="HE527" i="16"/>
  <c r="EX451" i="16"/>
  <c r="HF451" i="16" s="1"/>
  <c r="HE451" i="16"/>
  <c r="EX299" i="16"/>
  <c r="HF299" i="16" s="1"/>
  <c r="HE299" i="16"/>
  <c r="EX285" i="16"/>
  <c r="HF285" i="16" s="1"/>
  <c r="HE285" i="16"/>
  <c r="EX239" i="16"/>
  <c r="HF239" i="16" s="1"/>
  <c r="HE239" i="16"/>
  <c r="EX281" i="16"/>
  <c r="HF281" i="16" s="1"/>
  <c r="HE281" i="16"/>
  <c r="EX265" i="16"/>
  <c r="HF265" i="16" s="1"/>
  <c r="HE265" i="16"/>
  <c r="EX581" i="16"/>
  <c r="HF581" i="16" s="1"/>
  <c r="HE581" i="16"/>
  <c r="EX313" i="16"/>
  <c r="HF313" i="16" s="1"/>
  <c r="HE313" i="16"/>
  <c r="EX125" i="16"/>
  <c r="HF125" i="16" s="1"/>
  <c r="HE125" i="16"/>
  <c r="EX373" i="16"/>
  <c r="HF373" i="16" s="1"/>
  <c r="HE373" i="16"/>
  <c r="EX153" i="16"/>
  <c r="HF153" i="16" s="1"/>
  <c r="HE153" i="16"/>
  <c r="EX589" i="16"/>
  <c r="HF589" i="16" s="1"/>
  <c r="HE589" i="16"/>
  <c r="EX183" i="16"/>
  <c r="HF183" i="16" s="1"/>
  <c r="HE183" i="16"/>
  <c r="EX385" i="16"/>
  <c r="HF385" i="16" s="1"/>
  <c r="HE385" i="16"/>
  <c r="EX131" i="16"/>
  <c r="HF131" i="16" s="1"/>
  <c r="HE131" i="16"/>
  <c r="EX359" i="16"/>
  <c r="HF359" i="16" s="1"/>
  <c r="HE359" i="16"/>
  <c r="EX277" i="16"/>
  <c r="HF277" i="16" s="1"/>
  <c r="HE277" i="16"/>
  <c r="EX491" i="16"/>
  <c r="HF491" i="16" s="1"/>
  <c r="HE491" i="16"/>
  <c r="EX259" i="16"/>
  <c r="HF259" i="16" s="1"/>
  <c r="HE259" i="16"/>
  <c r="EX413" i="16"/>
  <c r="HF413" i="16" s="1"/>
  <c r="HE413" i="16"/>
  <c r="EX115" i="16"/>
  <c r="HF115" i="16" s="1"/>
  <c r="HE115" i="16"/>
  <c r="EX579" i="16"/>
  <c r="HF579" i="16" s="1"/>
  <c r="HE579" i="16"/>
  <c r="EX351" i="16"/>
  <c r="HF351" i="16" s="1"/>
  <c r="HE351" i="16"/>
  <c r="EX403" i="16"/>
  <c r="HF403" i="16" s="1"/>
  <c r="HE403" i="16"/>
  <c r="EX327" i="16"/>
  <c r="HF327" i="16" s="1"/>
  <c r="HE327" i="16"/>
  <c r="EX127" i="16"/>
  <c r="HF127" i="16" s="1"/>
  <c r="HE127" i="16"/>
  <c r="EX473" i="16"/>
  <c r="HF473" i="16" s="1"/>
  <c r="HE473" i="16"/>
  <c r="EX311" i="16"/>
  <c r="HF311" i="16" s="1"/>
  <c r="HE311" i="16"/>
  <c r="EX485" i="16"/>
  <c r="HF485" i="16" s="1"/>
  <c r="HE485" i="16"/>
  <c r="EX585" i="16"/>
  <c r="HF585" i="16" s="1"/>
  <c r="HE585" i="16"/>
  <c r="EX513" i="16"/>
  <c r="HF513" i="16" s="1"/>
  <c r="HE513" i="16"/>
  <c r="EX381" i="16"/>
  <c r="HF381" i="16" s="1"/>
  <c r="HE381" i="16"/>
  <c r="EX379" i="16"/>
  <c r="HF379" i="16" s="1"/>
  <c r="HE379" i="16"/>
  <c r="EX229" i="16"/>
  <c r="HF229" i="16" s="1"/>
  <c r="HE229" i="16"/>
  <c r="EX537" i="16"/>
  <c r="HF537" i="16" s="1"/>
  <c r="HE537" i="16"/>
  <c r="EX221" i="16"/>
  <c r="HF221" i="16" s="1"/>
  <c r="HE221" i="16"/>
  <c r="EX149" i="16"/>
  <c r="HF149" i="16" s="1"/>
  <c r="HE149" i="16"/>
  <c r="EX577" i="16"/>
  <c r="HF577" i="16" s="1"/>
  <c r="HE577" i="16"/>
  <c r="EX551" i="16"/>
  <c r="HF551" i="16" s="1"/>
  <c r="HE551" i="16"/>
  <c r="EX597" i="16"/>
  <c r="HF597" i="16" s="1"/>
  <c r="HE597" i="16"/>
  <c r="EX415" i="16"/>
  <c r="HF415" i="16" s="1"/>
  <c r="HE415" i="16"/>
  <c r="EX409" i="16"/>
  <c r="HF409" i="16" s="1"/>
  <c r="HE409" i="16"/>
  <c r="EX349" i="16"/>
  <c r="HF349" i="16" s="1"/>
  <c r="HE349" i="16"/>
  <c r="EX291" i="16"/>
  <c r="HF291" i="16" s="1"/>
  <c r="HE291" i="16"/>
  <c r="EX301" i="16"/>
  <c r="HF301" i="16" s="1"/>
  <c r="HE301" i="16"/>
  <c r="EX525" i="16"/>
  <c r="HF525" i="16" s="1"/>
  <c r="HE525" i="16"/>
  <c r="EX483" i="16"/>
  <c r="HF483" i="16" s="1"/>
  <c r="HE483" i="16"/>
  <c r="EX355" i="16"/>
  <c r="HF355" i="16" s="1"/>
  <c r="HE355" i="16"/>
  <c r="EX565" i="16"/>
  <c r="HF565" i="16" s="1"/>
  <c r="HE565" i="16"/>
  <c r="EX209" i="16"/>
  <c r="HF209" i="16" s="1"/>
  <c r="HE209" i="16"/>
  <c r="EX443" i="16"/>
  <c r="HF443" i="16" s="1"/>
  <c r="HE443" i="16"/>
  <c r="EX425" i="16"/>
  <c r="HF425" i="16" s="1"/>
  <c r="HE425" i="16"/>
  <c r="EX567" i="16"/>
  <c r="HF567" i="16" s="1"/>
  <c r="HE567" i="16"/>
  <c r="EX233" i="16"/>
  <c r="HF233" i="16" s="1"/>
  <c r="HE233" i="16"/>
  <c r="EX141" i="16"/>
  <c r="HF141" i="16" s="1"/>
  <c r="HE141" i="16"/>
  <c r="EX331" i="16"/>
  <c r="HF331" i="16" s="1"/>
  <c r="HE331" i="16"/>
  <c r="EX557" i="16"/>
  <c r="HF557" i="16" s="1"/>
  <c r="HE557" i="16"/>
  <c r="EX535" i="16"/>
  <c r="HF535" i="16" s="1"/>
  <c r="HE535" i="16"/>
  <c r="EX315" i="16"/>
  <c r="HF315" i="16" s="1"/>
  <c r="HE315" i="16"/>
  <c r="EX495" i="16"/>
  <c r="HF495" i="16" s="1"/>
  <c r="HE495" i="16"/>
  <c r="EX505" i="16"/>
  <c r="HF505" i="16" s="1"/>
  <c r="HE505" i="16"/>
  <c r="EX497" i="16"/>
  <c r="HF497" i="16" s="1"/>
  <c r="HE497" i="16"/>
  <c r="EX159" i="16"/>
  <c r="HF159" i="16" s="1"/>
  <c r="HE159" i="16"/>
  <c r="EX289" i="16"/>
  <c r="HF289" i="16" s="1"/>
  <c r="HE289" i="16"/>
  <c r="EX123" i="16"/>
  <c r="HF123" i="16" s="1"/>
  <c r="HE123" i="16"/>
  <c r="EX345" i="16"/>
  <c r="HF345" i="16" s="1"/>
  <c r="HE345" i="16"/>
  <c r="EX427" i="16"/>
  <c r="HF427" i="16" s="1"/>
  <c r="HE427" i="16"/>
  <c r="EX419" i="16"/>
  <c r="HF419" i="16" s="1"/>
  <c r="HE419" i="16"/>
  <c r="EX455" i="16"/>
  <c r="HF455" i="16" s="1"/>
  <c r="HE455" i="16"/>
  <c r="EX137" i="16"/>
  <c r="HF137" i="16" s="1"/>
  <c r="HE137" i="16"/>
  <c r="EX441" i="16"/>
  <c r="HF441" i="16" s="1"/>
  <c r="HE441" i="16"/>
  <c r="EX343" i="16"/>
  <c r="HF343" i="16" s="1"/>
  <c r="HE343" i="16"/>
  <c r="EX493" i="16"/>
  <c r="HF493" i="16" s="1"/>
  <c r="HE493" i="16"/>
  <c r="EX599" i="16"/>
  <c r="HF599" i="16" s="1"/>
  <c r="HE599" i="16"/>
  <c r="EX437" i="16"/>
  <c r="HF437" i="16" s="1"/>
  <c r="HE437" i="16"/>
  <c r="EX453" i="16"/>
  <c r="HF453" i="16" s="1"/>
  <c r="HE453" i="16"/>
  <c r="EX139" i="16"/>
  <c r="HF139" i="16" s="1"/>
  <c r="HE139" i="16"/>
  <c r="EX151" i="16"/>
  <c r="HF151" i="16" s="1"/>
  <c r="HE151" i="16"/>
  <c r="EX163" i="16"/>
  <c r="HF163" i="16" s="1"/>
  <c r="HE163" i="16"/>
  <c r="EX257" i="16"/>
  <c r="HF257" i="16" s="1"/>
  <c r="HE257" i="16"/>
  <c r="EX439" i="16"/>
  <c r="HF439" i="16" s="1"/>
  <c r="HE439" i="16"/>
  <c r="EX339" i="16"/>
  <c r="HF339" i="16" s="1"/>
  <c r="HE339" i="16"/>
  <c r="EX601" i="16"/>
  <c r="HF601" i="16" s="1"/>
  <c r="HE601" i="16"/>
  <c r="EX161" i="16"/>
  <c r="HF161" i="16" s="1"/>
  <c r="HE161" i="16"/>
  <c r="EX377" i="16"/>
  <c r="HF377" i="16" s="1"/>
  <c r="HE377" i="16"/>
  <c r="EX357" i="16"/>
  <c r="HF357" i="16" s="1"/>
  <c r="HE357" i="16"/>
  <c r="EX179" i="16"/>
  <c r="HF179" i="16" s="1"/>
  <c r="HE179" i="16"/>
  <c r="EX271" i="16"/>
  <c r="HF271" i="16" s="1"/>
  <c r="HE271" i="16"/>
  <c r="EX371" i="16"/>
  <c r="HF371" i="16" s="1"/>
  <c r="HE371" i="16"/>
  <c r="EX195" i="16"/>
  <c r="HF195" i="16" s="1"/>
  <c r="HE195" i="16"/>
  <c r="EX199" i="16"/>
  <c r="HF199" i="16" s="1"/>
  <c r="HE199" i="16"/>
  <c r="EX287" i="16"/>
  <c r="HF287" i="16" s="1"/>
  <c r="HE287" i="16"/>
  <c r="EX253" i="16"/>
  <c r="HF253" i="16" s="1"/>
  <c r="HE253" i="16"/>
  <c r="EX397" i="16"/>
  <c r="HF397" i="16" s="1"/>
  <c r="HE397" i="16"/>
  <c r="EX595" i="16"/>
  <c r="HF595" i="16" s="1"/>
  <c r="HE595" i="16"/>
  <c r="EX521" i="16"/>
  <c r="HF521" i="16" s="1"/>
  <c r="HE521" i="16"/>
  <c r="EX365" i="16"/>
  <c r="HF365" i="16" s="1"/>
  <c r="HE365" i="16"/>
  <c r="EV11" i="16"/>
  <c r="GX11" i="16" s="1"/>
  <c r="GW11" i="16"/>
  <c r="EW11" i="16"/>
  <c r="HB11" i="16" s="1"/>
  <c r="HA11" i="16"/>
  <c r="EX9" i="16"/>
  <c r="HF9" i="16" s="1"/>
  <c r="HE9" i="16"/>
  <c r="EX11" i="16"/>
  <c r="HF11" i="16" s="1"/>
  <c r="HE11" i="16"/>
  <c r="EX7" i="16"/>
  <c r="HF7" i="16" s="1"/>
  <c r="HE7" i="16"/>
  <c r="EY11" i="16"/>
  <c r="HJ11" i="16" s="1"/>
  <c r="HI11" i="16"/>
  <c r="GB15" i="16"/>
  <c r="GB16" i="16" s="1"/>
  <c r="HG15" i="16"/>
  <c r="GC15" i="16"/>
  <c r="GC16" i="16" s="1"/>
  <c r="HK15" i="16"/>
  <c r="EL172" i="16"/>
  <c r="EL126" i="16"/>
  <c r="EL204" i="16"/>
  <c r="EL148" i="16"/>
  <c r="EL234" i="16"/>
  <c r="EL404" i="16"/>
  <c r="EL356" i="16"/>
  <c r="EL432" i="16"/>
  <c r="EL556" i="16"/>
  <c r="EL176" i="16"/>
  <c r="EL344" i="16"/>
  <c r="EL494" i="16"/>
  <c r="EL256" i="16"/>
  <c r="EL190" i="16"/>
  <c r="EL220" i="16"/>
  <c r="EL316" i="16"/>
  <c r="EL318" i="16"/>
  <c r="EL420" i="16"/>
  <c r="EL438" i="16"/>
  <c r="EL464" i="16"/>
  <c r="EL554" i="16"/>
  <c r="EL488" i="16"/>
  <c r="EL122" i="16"/>
  <c r="EL368" i="16"/>
  <c r="EL210" i="16"/>
  <c r="EL364" i="16"/>
  <c r="EL576" i="16"/>
  <c r="EL386" i="16"/>
  <c r="EL194" i="16"/>
  <c r="EL200" i="16"/>
  <c r="EL308" i="16"/>
  <c r="EL370" i="16"/>
  <c r="EL334" i="16"/>
  <c r="EL484" i="16"/>
  <c r="EL282" i="16"/>
  <c r="EL548" i="16"/>
  <c r="EL212" i="16"/>
  <c r="EL338" i="16"/>
  <c r="EL178" i="16"/>
  <c r="EL266" i="16"/>
  <c r="EL498" i="16"/>
  <c r="EL276" i="16"/>
  <c r="EL532" i="16"/>
  <c r="EL476" i="16"/>
  <c r="EL192" i="16"/>
  <c r="EL146" i="16"/>
  <c r="EL294" i="16"/>
  <c r="EL384" i="16"/>
  <c r="EL378" i="16"/>
  <c r="EL452" i="16"/>
  <c r="EL550" i="16"/>
  <c r="EL174" i="16"/>
  <c r="EL296" i="16"/>
  <c r="EL328" i="16"/>
  <c r="EL390" i="16"/>
  <c r="EL454" i="16"/>
  <c r="EL458" i="16"/>
  <c r="EL490" i="16"/>
  <c r="EL594" i="16"/>
  <c r="EL10" i="16"/>
  <c r="EL604" i="16"/>
  <c r="EL230" i="16"/>
  <c r="EL136" i="16"/>
  <c r="EL320" i="16"/>
  <c r="EL290" i="16"/>
  <c r="EL406" i="16"/>
  <c r="EL410" i="16"/>
  <c r="EL480" i="16"/>
  <c r="EL566" i="16"/>
  <c r="EL144" i="16"/>
  <c r="EL354" i="16"/>
  <c r="EL572" i="16"/>
  <c r="EL274" i="16"/>
  <c r="EL152" i="16"/>
  <c r="EL184" i="16"/>
  <c r="EL304" i="16"/>
  <c r="EL360" i="16"/>
  <c r="EL346" i="16"/>
  <c r="EL486" i="16"/>
  <c r="EL478" i="16"/>
  <c r="EL358" i="16"/>
  <c r="EL562" i="16"/>
  <c r="EL236" i="16"/>
  <c r="EL450" i="16"/>
  <c r="EL324" i="16"/>
  <c r="EL468" i="16"/>
  <c r="EL168" i="16"/>
  <c r="EL518" i="16"/>
  <c r="EL156" i="16"/>
  <c r="EL188" i="16"/>
  <c r="EL258" i="16"/>
  <c r="EL336" i="16"/>
  <c r="EL442" i="16"/>
  <c r="EL558" i="16"/>
  <c r="EL392" i="16"/>
  <c r="EL118" i="16"/>
  <c r="EL246" i="16"/>
  <c r="EL456" i="16"/>
  <c r="EL154" i="16"/>
  <c r="EL332" i="16"/>
  <c r="EL534" i="16"/>
  <c r="EL272" i="16"/>
  <c r="EL538" i="16"/>
  <c r="EL510" i="16"/>
  <c r="EL206" i="16"/>
  <c r="EL260" i="16"/>
  <c r="EL284" i="16"/>
  <c r="EL394" i="16"/>
  <c r="EL512" i="16"/>
  <c r="EL426" i="16"/>
  <c r="EL124" i="16"/>
  <c r="EL160" i="16"/>
  <c r="EL314" i="16"/>
  <c r="EL402" i="16"/>
  <c r="EL350" i="16"/>
  <c r="EL526" i="16"/>
  <c r="EL520" i="16"/>
  <c r="EK14" i="16"/>
  <c r="EI14" i="16"/>
  <c r="EL8" i="16"/>
  <c r="FZ15" i="16"/>
  <c r="FZ16" i="16" s="1"/>
  <c r="GY15" i="16"/>
  <c r="EL546" i="16"/>
  <c r="EL582" i="16"/>
  <c r="EL600" i="16"/>
  <c r="EL254" i="16"/>
  <c r="EL584" i="16"/>
  <c r="EL602" i="16"/>
  <c r="EL596" i="16"/>
  <c r="EL544" i="16"/>
  <c r="EL330" i="16"/>
  <c r="EL162" i="16"/>
  <c r="EL218" i="16"/>
  <c r="EL302" i="16"/>
  <c r="EL310" i="16"/>
  <c r="EL418" i="16"/>
  <c r="EL434" i="16"/>
  <c r="EL460" i="16"/>
  <c r="EL298" i="16"/>
  <c r="EL444" i="16"/>
  <c r="EL134" i="16"/>
  <c r="EL428" i="16"/>
  <c r="EL208" i="16"/>
  <c r="EL150" i="16"/>
  <c r="EL242" i="16"/>
  <c r="EL412" i="16"/>
  <c r="EL416" i="16"/>
  <c r="EL440" i="16"/>
  <c r="EL564" i="16"/>
  <c r="EL430" i="16"/>
  <c r="EL568" i="16"/>
  <c r="EL270" i="16"/>
  <c r="EL502" i="16"/>
  <c r="EL244" i="16"/>
  <c r="EL524" i="16"/>
  <c r="EL142" i="16"/>
  <c r="EL504" i="16"/>
  <c r="EL120" i="16"/>
  <c r="EL268" i="16"/>
  <c r="EL322" i="16"/>
  <c r="EL414" i="16"/>
  <c r="EL446" i="16"/>
  <c r="EL138" i="16"/>
  <c r="EL376" i="16"/>
  <c r="EL196" i="16"/>
  <c r="EL250" i="16"/>
  <c r="EL472" i="16"/>
  <c r="EL224" i="16"/>
  <c r="EL348" i="16"/>
  <c r="EL182" i="16"/>
  <c r="EL366" i="16"/>
  <c r="EL214" i="16"/>
  <c r="EL570" i="16"/>
  <c r="EL158" i="16"/>
  <c r="EL240" i="16"/>
  <c r="EL264" i="16"/>
  <c r="EL374" i="16"/>
  <c r="EL528" i="16"/>
  <c r="EL436" i="16"/>
  <c r="EL198" i="16"/>
  <c r="EL312" i="16"/>
  <c r="EL288" i="16"/>
  <c r="EL396" i="16"/>
  <c r="EL398" i="16"/>
  <c r="EL470" i="16"/>
  <c r="EL542" i="16"/>
  <c r="EL342" i="16"/>
  <c r="EL590" i="16"/>
  <c r="EL586" i="16"/>
  <c r="FY15" i="16"/>
  <c r="FY16" i="16" s="1"/>
  <c r="GU15" i="16"/>
  <c r="EL588" i="16"/>
  <c r="EL578" i="16"/>
  <c r="EL598" i="16"/>
  <c r="EL380" i="16"/>
  <c r="EL592" i="16"/>
  <c r="GA15" i="16"/>
  <c r="GA16" i="16" s="1"/>
  <c r="HC15" i="16"/>
  <c r="EL580" i="16"/>
  <c r="EL130" i="16"/>
  <c r="EL180" i="16"/>
  <c r="EL300" i="16"/>
  <c r="EL362" i="16"/>
  <c r="EL326" i="16"/>
  <c r="EL482" i="16"/>
  <c r="EL474" i="16"/>
  <c r="EL574" i="16"/>
  <c r="EL232" i="16"/>
  <c r="EL500" i="16"/>
  <c r="EL128" i="16"/>
  <c r="EL462" i="16"/>
  <c r="EL140" i="16"/>
  <c r="EL248" i="16"/>
  <c r="EL292" i="16"/>
  <c r="EL408" i="16"/>
  <c r="EL422" i="16"/>
  <c r="EL492" i="16"/>
  <c r="EL552" i="16"/>
  <c r="EL496" i="16"/>
  <c r="EL132" i="16"/>
  <c r="EL372" i="16"/>
  <c r="EL202" i="16"/>
  <c r="EL382" i="16"/>
  <c r="EL506" i="16"/>
  <c r="EL280" i="16"/>
  <c r="EL116" i="16"/>
  <c r="EL170" i="16"/>
  <c r="EL228" i="16"/>
  <c r="EL238" i="16"/>
  <c r="EL352" i="16"/>
  <c r="EL466" i="16"/>
  <c r="EL226" i="16"/>
  <c r="EL536" i="16"/>
  <c r="EL186" i="16"/>
  <c r="EL424" i="16"/>
  <c r="EL540" i="16"/>
  <c r="EL262" i="16"/>
  <c r="EL514" i="16"/>
  <c r="EL164" i="16"/>
  <c r="EL516" i="16"/>
  <c r="EL340" i="16"/>
  <c r="EL222" i="16"/>
  <c r="EL166" i="16"/>
  <c r="EL278" i="16"/>
  <c r="EL286" i="16"/>
  <c r="EL388" i="16"/>
  <c r="EL522" i="16"/>
  <c r="EL508" i="16"/>
  <c r="EL216" i="16"/>
  <c r="EL252" i="16"/>
  <c r="EL306" i="16"/>
  <c r="EL400" i="16"/>
  <c r="EL530" i="16"/>
  <c r="EL448" i="16"/>
  <c r="EL560" i="16"/>
  <c r="EJ14" i="16"/>
  <c r="EM14" i="16"/>
  <c r="EL14" i="16"/>
  <c r="GC545" i="16"/>
  <c r="GC546" i="16" s="1"/>
  <c r="HK545" i="16"/>
  <c r="GC493" i="16"/>
  <c r="GC494" i="16" s="1"/>
  <c r="HK493" i="16"/>
  <c r="GC459" i="16"/>
  <c r="GC460" i="16" s="1"/>
  <c r="HK459" i="16"/>
  <c r="GC389" i="16"/>
  <c r="GC390" i="16" s="1"/>
  <c r="HK389" i="16"/>
  <c r="GC339" i="16"/>
  <c r="GC340" i="16" s="1"/>
  <c r="HK339" i="16"/>
  <c r="GC257" i="16"/>
  <c r="GC258" i="16" s="1"/>
  <c r="HK257" i="16"/>
  <c r="GC269" i="16"/>
  <c r="GC270" i="16" s="1"/>
  <c r="HK269" i="16"/>
  <c r="GC237" i="16"/>
  <c r="GC238" i="16" s="1"/>
  <c r="HK237" i="16"/>
  <c r="GC153" i="16"/>
  <c r="GC154" i="16" s="1"/>
  <c r="HK153" i="16"/>
  <c r="GC169" i="16"/>
  <c r="GC170" i="16" s="1"/>
  <c r="HK169" i="16"/>
  <c r="GC517" i="16"/>
  <c r="GC518" i="16" s="1"/>
  <c r="HK517" i="16"/>
  <c r="GC477" i="16"/>
  <c r="GC478" i="16" s="1"/>
  <c r="HK477" i="16"/>
  <c r="GC429" i="16"/>
  <c r="GC430" i="16" s="1"/>
  <c r="HK429" i="16"/>
  <c r="GC453" i="16"/>
  <c r="GC454" i="16" s="1"/>
  <c r="HK453" i="16"/>
  <c r="GC351" i="16"/>
  <c r="GC352" i="16" s="1"/>
  <c r="HK351" i="16"/>
  <c r="GC387" i="16"/>
  <c r="GC388" i="16" s="1"/>
  <c r="HK387" i="16"/>
  <c r="GC335" i="16"/>
  <c r="GC336" i="16" s="1"/>
  <c r="HK335" i="16"/>
  <c r="GC271" i="16"/>
  <c r="GC272" i="16" s="1"/>
  <c r="HK271" i="16"/>
  <c r="GC311" i="16"/>
  <c r="GC312" i="16" s="1"/>
  <c r="HK311" i="16"/>
  <c r="GC141" i="16"/>
  <c r="GC142" i="16" s="1"/>
  <c r="HK141" i="16"/>
  <c r="GC129" i="16"/>
  <c r="GC130" i="16" s="1"/>
  <c r="HK129" i="16"/>
  <c r="GC197" i="16"/>
  <c r="GC198" i="16" s="1"/>
  <c r="HK197" i="16"/>
  <c r="GC467" i="16"/>
  <c r="GC468" i="16" s="1"/>
  <c r="HK467" i="16"/>
  <c r="GC447" i="16"/>
  <c r="GC448" i="16" s="1"/>
  <c r="HK447" i="16"/>
  <c r="GC433" i="16"/>
  <c r="GC434" i="16" s="1"/>
  <c r="HK433" i="16"/>
  <c r="GC347" i="16"/>
  <c r="GC348" i="16" s="1"/>
  <c r="HK347" i="16"/>
  <c r="GC417" i="16"/>
  <c r="GC418" i="16" s="1"/>
  <c r="HK417" i="16"/>
  <c r="GC345" i="16"/>
  <c r="GC346" i="16" s="1"/>
  <c r="HK345" i="16"/>
  <c r="GC313" i="16"/>
  <c r="GC314" i="16" s="1"/>
  <c r="HK313" i="16"/>
  <c r="GC255" i="16"/>
  <c r="GC256" i="16" s="1"/>
  <c r="HK255" i="16"/>
  <c r="GC253" i="16"/>
  <c r="GC254" i="16" s="1"/>
  <c r="HK253" i="16"/>
  <c r="GC307" i="16"/>
  <c r="GC308" i="16" s="1"/>
  <c r="HK307" i="16"/>
  <c r="GC123" i="16"/>
  <c r="GC124" i="16" s="1"/>
  <c r="HK123" i="16"/>
  <c r="GC145" i="16"/>
  <c r="GC146" i="16" s="1"/>
  <c r="HK145" i="16"/>
  <c r="GC147" i="16"/>
  <c r="GC148" i="16" s="1"/>
  <c r="HK147" i="16"/>
  <c r="GC547" i="16"/>
  <c r="GC548" i="16" s="1"/>
  <c r="HK547" i="16"/>
  <c r="GC535" i="16"/>
  <c r="GC536" i="16" s="1"/>
  <c r="HK535" i="16"/>
  <c r="GC511" i="16"/>
  <c r="GC512" i="16" s="1"/>
  <c r="HK511" i="16"/>
  <c r="GC465" i="16"/>
  <c r="GC466" i="16" s="1"/>
  <c r="HK465" i="16"/>
  <c r="GC513" i="16"/>
  <c r="GC514" i="16" s="1"/>
  <c r="HK513" i="16"/>
  <c r="GC529" i="16"/>
  <c r="GC530" i="16" s="1"/>
  <c r="HK529" i="16"/>
  <c r="GC533" i="16"/>
  <c r="GC534" i="16" s="1"/>
  <c r="HK533" i="16"/>
  <c r="GC341" i="16"/>
  <c r="GC342" i="16" s="1"/>
  <c r="HK341" i="16"/>
  <c r="GC425" i="16"/>
  <c r="GC426" i="16" s="1"/>
  <c r="HK425" i="16"/>
  <c r="GC415" i="16"/>
  <c r="GC416" i="16" s="1"/>
  <c r="HK415" i="16"/>
  <c r="GC363" i="16"/>
  <c r="GC364" i="16" s="1"/>
  <c r="HK363" i="16"/>
  <c r="GC325" i="16"/>
  <c r="GC326" i="16" s="1"/>
  <c r="HK325" i="16"/>
  <c r="GC331" i="16"/>
  <c r="GC332" i="16" s="1"/>
  <c r="HK331" i="16"/>
  <c r="GC303" i="16"/>
  <c r="GC304" i="16" s="1"/>
  <c r="HK303" i="16"/>
  <c r="GC223" i="16"/>
  <c r="GC224" i="16" s="1"/>
  <c r="HK223" i="16"/>
  <c r="GC239" i="16"/>
  <c r="GC240" i="16" s="1"/>
  <c r="HK239" i="16"/>
  <c r="GC265" i="16"/>
  <c r="GC266" i="16" s="1"/>
  <c r="HK265" i="16"/>
  <c r="GC245" i="16"/>
  <c r="GC246" i="16" s="1"/>
  <c r="HK245" i="16"/>
  <c r="GC295" i="16"/>
  <c r="GC296" i="16" s="1"/>
  <c r="HK295" i="16"/>
  <c r="GC287" i="16"/>
  <c r="GC288" i="16" s="1"/>
  <c r="HK287" i="16"/>
  <c r="GC209" i="16"/>
  <c r="GC210" i="16" s="1"/>
  <c r="HK209" i="16"/>
  <c r="GC217" i="16"/>
  <c r="GC218" i="16" s="1"/>
  <c r="HK217" i="16"/>
  <c r="GC225" i="16"/>
  <c r="GC226" i="16" s="1"/>
  <c r="HK225" i="16"/>
  <c r="GC137" i="16"/>
  <c r="GC138" i="16" s="1"/>
  <c r="HK137" i="16"/>
  <c r="GC119" i="16"/>
  <c r="GC120" i="16" s="1"/>
  <c r="HK119" i="16"/>
  <c r="GC191" i="16"/>
  <c r="GC192" i="16" s="1"/>
  <c r="HK191" i="16"/>
  <c r="GC117" i="16"/>
  <c r="GC118" i="16" s="1"/>
  <c r="HK117" i="16"/>
  <c r="GC549" i="16"/>
  <c r="GC550" i="16" s="1"/>
  <c r="HK549" i="16"/>
  <c r="GC571" i="16"/>
  <c r="GC572" i="16" s="1"/>
  <c r="HK571" i="16"/>
  <c r="GC501" i="16"/>
  <c r="GC502" i="16" s="1"/>
  <c r="HK501" i="16"/>
  <c r="GC457" i="16"/>
  <c r="GC458" i="16" s="1"/>
  <c r="HK457" i="16"/>
  <c r="GC509" i="16"/>
  <c r="GC510" i="16" s="1"/>
  <c r="HK509" i="16"/>
  <c r="GC525" i="16"/>
  <c r="GC526" i="16" s="1"/>
  <c r="HK525" i="16"/>
  <c r="GC531" i="16"/>
  <c r="GC532" i="16" s="1"/>
  <c r="HK531" i="16"/>
  <c r="GC439" i="16"/>
  <c r="GC440" i="16" s="1"/>
  <c r="HK439" i="16"/>
  <c r="GC407" i="16"/>
  <c r="GC408" i="16" s="1"/>
  <c r="HK407" i="16"/>
  <c r="GC399" i="16"/>
  <c r="GC400" i="16" s="1"/>
  <c r="HK399" i="16"/>
  <c r="GC359" i="16"/>
  <c r="GC360" i="16" s="1"/>
  <c r="HK359" i="16"/>
  <c r="GC421" i="16"/>
  <c r="GC422" i="16" s="1"/>
  <c r="HK421" i="16"/>
  <c r="GC327" i="16"/>
  <c r="GC328" i="16" s="1"/>
  <c r="HK327" i="16"/>
  <c r="GC281" i="16"/>
  <c r="GC282" i="16" s="1"/>
  <c r="HK281" i="16"/>
  <c r="GC305" i="16"/>
  <c r="GC306" i="16" s="1"/>
  <c r="HK305" i="16"/>
  <c r="GC233" i="16"/>
  <c r="GC234" i="16" s="1"/>
  <c r="HK233" i="16"/>
  <c r="GC227" i="16"/>
  <c r="GC228" i="16" s="1"/>
  <c r="HK227" i="16"/>
  <c r="GC231" i="16"/>
  <c r="GC232" i="16" s="1"/>
  <c r="HK231" i="16"/>
  <c r="GC275" i="16"/>
  <c r="GC276" i="16" s="1"/>
  <c r="HK275" i="16"/>
  <c r="GC247" i="16"/>
  <c r="GC248" i="16" s="1"/>
  <c r="HK247" i="16"/>
  <c r="GC187" i="16"/>
  <c r="GC188" i="16" s="1"/>
  <c r="HK187" i="16"/>
  <c r="GC215" i="16"/>
  <c r="GC216" i="16" s="1"/>
  <c r="HK215" i="16"/>
  <c r="GC203" i="16"/>
  <c r="GC204" i="16" s="1"/>
  <c r="HK203" i="16"/>
  <c r="GC125" i="16"/>
  <c r="GC126" i="16" s="1"/>
  <c r="HK125" i="16"/>
  <c r="GC173" i="16"/>
  <c r="GC174" i="16" s="1"/>
  <c r="HK173" i="16"/>
  <c r="GC165" i="16"/>
  <c r="GC166" i="16" s="1"/>
  <c r="HK165" i="16"/>
  <c r="GC485" i="16"/>
  <c r="GC486" i="16" s="1"/>
  <c r="HK485" i="16"/>
  <c r="GC441" i="16"/>
  <c r="GC442" i="16" s="1"/>
  <c r="HK441" i="16"/>
  <c r="GC353" i="16"/>
  <c r="GC354" i="16" s="1"/>
  <c r="HK353" i="16"/>
  <c r="GC349" i="16"/>
  <c r="GC350" i="16" s="1"/>
  <c r="HK349" i="16"/>
  <c r="GC329" i="16"/>
  <c r="GC330" i="16" s="1"/>
  <c r="HK329" i="16"/>
  <c r="GC319" i="16"/>
  <c r="GC320" i="16" s="1"/>
  <c r="HK319" i="16"/>
  <c r="GC277" i="16"/>
  <c r="GC278" i="16" s="1"/>
  <c r="HK277" i="16"/>
  <c r="GC127" i="16"/>
  <c r="GC128" i="16" s="1"/>
  <c r="HK127" i="16"/>
  <c r="GC149" i="16"/>
  <c r="GC150" i="16" s="1"/>
  <c r="HK149" i="16"/>
  <c r="GC201" i="16"/>
  <c r="GC202" i="16" s="1"/>
  <c r="HK201" i="16"/>
  <c r="GC575" i="16"/>
  <c r="GC576" i="16" s="1"/>
  <c r="HK575" i="16"/>
  <c r="GC539" i="16"/>
  <c r="GC540" i="16" s="1"/>
  <c r="HK539" i="16"/>
  <c r="GC527" i="16"/>
  <c r="GC528" i="16" s="1"/>
  <c r="HK527" i="16"/>
  <c r="GC561" i="16"/>
  <c r="GC562" i="16" s="1"/>
  <c r="HK561" i="16"/>
  <c r="GC471" i="16"/>
  <c r="GC472" i="16" s="1"/>
  <c r="HK471" i="16"/>
  <c r="GC519" i="16"/>
  <c r="GC520" i="16" s="1"/>
  <c r="HK519" i="16"/>
  <c r="GC507" i="16"/>
  <c r="GC508" i="16" s="1"/>
  <c r="HK507" i="16"/>
  <c r="GC469" i="16"/>
  <c r="GC470" i="16" s="1"/>
  <c r="HK469" i="16"/>
  <c r="GC497" i="16"/>
  <c r="GC498" i="16" s="1"/>
  <c r="HK497" i="16"/>
  <c r="GC505" i="16"/>
  <c r="GC506" i="16" s="1"/>
  <c r="HK505" i="16"/>
  <c r="GC435" i="16"/>
  <c r="GC436" i="16" s="1"/>
  <c r="HK435" i="16"/>
  <c r="GC401" i="16"/>
  <c r="GC402" i="16" s="1"/>
  <c r="HK401" i="16"/>
  <c r="GC419" i="16"/>
  <c r="GC420" i="16" s="1"/>
  <c r="HK419" i="16"/>
  <c r="GC369" i="16"/>
  <c r="GC370" i="16" s="1"/>
  <c r="HK369" i="16"/>
  <c r="GC343" i="16"/>
  <c r="GC344" i="16" s="1"/>
  <c r="HK343" i="16"/>
  <c r="GC375" i="16"/>
  <c r="GC376" i="16" s="1"/>
  <c r="HK375" i="16"/>
  <c r="GC411" i="16"/>
  <c r="GC412" i="16" s="1"/>
  <c r="HK411" i="16"/>
  <c r="GC283" i="16"/>
  <c r="GC284" i="16" s="1"/>
  <c r="HK283" i="16"/>
  <c r="GC267" i="16"/>
  <c r="GC268" i="16" s="1"/>
  <c r="HK267" i="16"/>
  <c r="GC299" i="16"/>
  <c r="GC300" i="16" s="1"/>
  <c r="HK299" i="16"/>
  <c r="GC221" i="16"/>
  <c r="GC222" i="16" s="1"/>
  <c r="HK221" i="16"/>
  <c r="GC321" i="16"/>
  <c r="GC322" i="16" s="1"/>
  <c r="HK321" i="16"/>
  <c r="GC259" i="16"/>
  <c r="GC260" i="16" s="1"/>
  <c r="HK259" i="16"/>
  <c r="GC219" i="16"/>
  <c r="GC220" i="16" s="1"/>
  <c r="HK219" i="16"/>
  <c r="GC183" i="16"/>
  <c r="GC184" i="16" s="1"/>
  <c r="HK183" i="16"/>
  <c r="GC207" i="16"/>
  <c r="GC208" i="16" s="1"/>
  <c r="HK207" i="16"/>
  <c r="GC199" i="16"/>
  <c r="GC200" i="16" s="1"/>
  <c r="HK199" i="16"/>
  <c r="GC195" i="16"/>
  <c r="GC196" i="16" s="1"/>
  <c r="HK195" i="16"/>
  <c r="GC161" i="16"/>
  <c r="GC162" i="16" s="1"/>
  <c r="HK161" i="16"/>
  <c r="GC163" i="16"/>
  <c r="GC164" i="16" s="1"/>
  <c r="HK163" i="16"/>
  <c r="GC553" i="16"/>
  <c r="GC554" i="16" s="1"/>
  <c r="HK553" i="16"/>
  <c r="GC541" i="16"/>
  <c r="GC542" i="16" s="1"/>
  <c r="HK541" i="16"/>
  <c r="GC559" i="16"/>
  <c r="GC560" i="16" s="1"/>
  <c r="HK559" i="16"/>
  <c r="GC521" i="16"/>
  <c r="GC522" i="16" s="1"/>
  <c r="HK521" i="16"/>
  <c r="GC515" i="16"/>
  <c r="GC516" i="16" s="1"/>
  <c r="HK515" i="16"/>
  <c r="GC487" i="16"/>
  <c r="GC488" i="16" s="1"/>
  <c r="HK487" i="16"/>
  <c r="GC461" i="16"/>
  <c r="GC462" i="16" s="1"/>
  <c r="HK461" i="16"/>
  <c r="GC483" i="16"/>
  <c r="GC484" i="16" s="1"/>
  <c r="HK483" i="16"/>
  <c r="GC503" i="16"/>
  <c r="GC504" i="16" s="1"/>
  <c r="HK503" i="16"/>
  <c r="GC427" i="16"/>
  <c r="GC428" i="16" s="1"/>
  <c r="HK427" i="16"/>
  <c r="GC393" i="16"/>
  <c r="GC394" i="16" s="1"/>
  <c r="HK393" i="16"/>
  <c r="GC337" i="16"/>
  <c r="GC338" i="16" s="1"/>
  <c r="HK337" i="16"/>
  <c r="GC333" i="16"/>
  <c r="GC334" i="16" s="1"/>
  <c r="HK333" i="16"/>
  <c r="GC371" i="16"/>
  <c r="GC372" i="16" s="1"/>
  <c r="HK371" i="16"/>
  <c r="GC405" i="16"/>
  <c r="GC406" i="16" s="1"/>
  <c r="HK405" i="16"/>
  <c r="GC279" i="16"/>
  <c r="GC280" i="16" s="1"/>
  <c r="HK279" i="16"/>
  <c r="GC251" i="16"/>
  <c r="GC252" i="16" s="1"/>
  <c r="HK251" i="16"/>
  <c r="GC297" i="16"/>
  <c r="GC298" i="16" s="1"/>
  <c r="HK297" i="16"/>
  <c r="GC323" i="16"/>
  <c r="GC324" i="16" s="1"/>
  <c r="HK323" i="16"/>
  <c r="GC315" i="16"/>
  <c r="GC316" i="16" s="1"/>
  <c r="HK315" i="16"/>
  <c r="GC243" i="16"/>
  <c r="GC244" i="16" s="1"/>
  <c r="HK243" i="16"/>
  <c r="GC167" i="16"/>
  <c r="GC168" i="16" s="1"/>
  <c r="HK167" i="16"/>
  <c r="GC177" i="16"/>
  <c r="GC178" i="16" s="1"/>
  <c r="HK177" i="16"/>
  <c r="GC159" i="16"/>
  <c r="GC160" i="16" s="1"/>
  <c r="HK159" i="16"/>
  <c r="GC121" i="16"/>
  <c r="GC122" i="16" s="1"/>
  <c r="HK121" i="16"/>
  <c r="GC143" i="16"/>
  <c r="GC144" i="16" s="1"/>
  <c r="HK143" i="16"/>
  <c r="GC569" i="16"/>
  <c r="GC570" i="16" s="1"/>
  <c r="HK569" i="16"/>
  <c r="GC523" i="16"/>
  <c r="GC524" i="16" s="1"/>
  <c r="HK523" i="16"/>
  <c r="GC443" i="16"/>
  <c r="GC444" i="16" s="1"/>
  <c r="HK443" i="16"/>
  <c r="GC355" i="16"/>
  <c r="GC356" i="16" s="1"/>
  <c r="HK355" i="16"/>
  <c r="GC551" i="16"/>
  <c r="GC552" i="16" s="1"/>
  <c r="HK551" i="16"/>
  <c r="GC557" i="16"/>
  <c r="GC558" i="16" s="1"/>
  <c r="HK557" i="16"/>
  <c r="GC495" i="16"/>
  <c r="GC496" i="16" s="1"/>
  <c r="HK495" i="16"/>
  <c r="GC479" i="16"/>
  <c r="GC480" i="16" s="1"/>
  <c r="HK479" i="16"/>
  <c r="GC451" i="16"/>
  <c r="GC452" i="16" s="1"/>
  <c r="HK451" i="16"/>
  <c r="GC385" i="16"/>
  <c r="GC386" i="16" s="1"/>
  <c r="HK385" i="16"/>
  <c r="GC397" i="16"/>
  <c r="GC398" i="16" s="1"/>
  <c r="HK397" i="16"/>
  <c r="GC263" i="16"/>
  <c r="GC264" i="16" s="1"/>
  <c r="HK263" i="16"/>
  <c r="GC249" i="16"/>
  <c r="GC250" i="16" s="1"/>
  <c r="HK249" i="16"/>
  <c r="GC291" i="16"/>
  <c r="GC292" i="16" s="1"/>
  <c r="HK291" i="16"/>
  <c r="GC317" i="16"/>
  <c r="GC318" i="16" s="1"/>
  <c r="HK317" i="16"/>
  <c r="GC301" i="16"/>
  <c r="GC302" i="16" s="1"/>
  <c r="HK301" i="16"/>
  <c r="GC241" i="16"/>
  <c r="GC242" i="16" s="1"/>
  <c r="HK241" i="16"/>
  <c r="GC133" i="16"/>
  <c r="GC134" i="16" s="1"/>
  <c r="HK133" i="16"/>
  <c r="GC175" i="16"/>
  <c r="GC176" i="16" s="1"/>
  <c r="HK175" i="16"/>
  <c r="GC157" i="16"/>
  <c r="GC158" i="16" s="1"/>
  <c r="HK157" i="16"/>
  <c r="GC181" i="16"/>
  <c r="GC182" i="16" s="1"/>
  <c r="HK181" i="16"/>
  <c r="GC211" i="16"/>
  <c r="GC212" i="16" s="1"/>
  <c r="HK211" i="16"/>
  <c r="GC139" i="16"/>
  <c r="GC140" i="16" s="1"/>
  <c r="HK139" i="16"/>
  <c r="GC543" i="16"/>
  <c r="GC544" i="16" s="1"/>
  <c r="HK543" i="16"/>
  <c r="GC463" i="16"/>
  <c r="GC464" i="16" s="1"/>
  <c r="HK463" i="16"/>
  <c r="GC373" i="16"/>
  <c r="GC374" i="16" s="1"/>
  <c r="HK373" i="16"/>
  <c r="GC537" i="16"/>
  <c r="GC538" i="16" s="1"/>
  <c r="HK537" i="16"/>
  <c r="GC573" i="16"/>
  <c r="GC574" i="16" s="1"/>
  <c r="HK573" i="16"/>
  <c r="GC481" i="16"/>
  <c r="GC482" i="16" s="1"/>
  <c r="HK481" i="16"/>
  <c r="GC455" i="16"/>
  <c r="GC456" i="16" s="1"/>
  <c r="HK455" i="16"/>
  <c r="GC489" i="16"/>
  <c r="GC490" i="16" s="1"/>
  <c r="HK489" i="16"/>
  <c r="GC381" i="16"/>
  <c r="GC382" i="16" s="1"/>
  <c r="HK381" i="16"/>
  <c r="GC383" i="16"/>
  <c r="GC384" i="16" s="1"/>
  <c r="HK383" i="16"/>
  <c r="GC413" i="16"/>
  <c r="GC414" i="16" s="1"/>
  <c r="HK413" i="16"/>
  <c r="GC403" i="16"/>
  <c r="GC404" i="16" s="1"/>
  <c r="HK403" i="16"/>
  <c r="GC605" i="16"/>
  <c r="GC606" i="16" s="1"/>
  <c r="EM606" i="16" s="1"/>
  <c r="HK605" i="16"/>
  <c r="GC555" i="16"/>
  <c r="GC556" i="16" s="1"/>
  <c r="HK555" i="16"/>
  <c r="GC565" i="16"/>
  <c r="GC566" i="16" s="1"/>
  <c r="HK565" i="16"/>
  <c r="GC563" i="16"/>
  <c r="GC564" i="16" s="1"/>
  <c r="HK563" i="16"/>
  <c r="GC491" i="16"/>
  <c r="GC492" i="16" s="1"/>
  <c r="HK491" i="16"/>
  <c r="GC499" i="16"/>
  <c r="GC500" i="16" s="1"/>
  <c r="HK499" i="16"/>
  <c r="GC475" i="16"/>
  <c r="GC476" i="16" s="1"/>
  <c r="HK475" i="16"/>
  <c r="GC449" i="16"/>
  <c r="GC450" i="16" s="1"/>
  <c r="HK449" i="16"/>
  <c r="GC445" i="16"/>
  <c r="GC446" i="16" s="1"/>
  <c r="HK445" i="16"/>
  <c r="GC473" i="16"/>
  <c r="GC474" i="16" s="1"/>
  <c r="HK473" i="16"/>
  <c r="GC367" i="16"/>
  <c r="GC368" i="16" s="1"/>
  <c r="HK367" i="16"/>
  <c r="GC377" i="16"/>
  <c r="GC378" i="16" s="1"/>
  <c r="HK377" i="16"/>
  <c r="GC365" i="16"/>
  <c r="GC366" i="16" s="1"/>
  <c r="HK365" i="16"/>
  <c r="GC395" i="16"/>
  <c r="GC396" i="16" s="1"/>
  <c r="HK395" i="16"/>
  <c r="GC357" i="16"/>
  <c r="GC358" i="16" s="1"/>
  <c r="HK357" i="16"/>
  <c r="GC379" i="16"/>
  <c r="GC380" i="16" s="1"/>
  <c r="HK379" i="16"/>
  <c r="GC261" i="16"/>
  <c r="GC262" i="16" s="1"/>
  <c r="HK261" i="16"/>
  <c r="GC229" i="16"/>
  <c r="GC230" i="16" s="1"/>
  <c r="HK229" i="16"/>
  <c r="GC273" i="16"/>
  <c r="GC274" i="16" s="1"/>
  <c r="HK273" i="16"/>
  <c r="GC293" i="16"/>
  <c r="GC294" i="16" s="1"/>
  <c r="HK293" i="16"/>
  <c r="GC289" i="16"/>
  <c r="GC290" i="16" s="1"/>
  <c r="HK289" i="16"/>
  <c r="GC235" i="16"/>
  <c r="GC236" i="16" s="1"/>
  <c r="HK235" i="16"/>
  <c r="GC179" i="16"/>
  <c r="GC180" i="16" s="1"/>
  <c r="HK179" i="16"/>
  <c r="GC131" i="16"/>
  <c r="GC132" i="16" s="1"/>
  <c r="HK131" i="16"/>
  <c r="GC189" i="16"/>
  <c r="GC190" i="16" s="1"/>
  <c r="HK189" i="16"/>
  <c r="GC151" i="16"/>
  <c r="GC152" i="16" s="1"/>
  <c r="HK151" i="16"/>
  <c r="GC171" i="16"/>
  <c r="GC172" i="16" s="1"/>
  <c r="HK171" i="16"/>
  <c r="GC205" i="16"/>
  <c r="GC206" i="16" s="1"/>
  <c r="HK205" i="16"/>
  <c r="GC135" i="16"/>
  <c r="GC136" i="16" s="1"/>
  <c r="HK135" i="16"/>
  <c r="BG15" i="16"/>
  <c r="BG115" i="16"/>
  <c r="BG117" i="16"/>
  <c r="HO117" i="16" s="1"/>
  <c r="GC115" i="16"/>
  <c r="GC116" i="16" s="1"/>
  <c r="GC593" i="16"/>
  <c r="GC594" i="16" s="1"/>
  <c r="W622" i="22"/>
  <c r="GC361" i="16"/>
  <c r="GC362" i="16" s="1"/>
  <c r="GC193" i="16"/>
  <c r="GC194" i="16" s="1"/>
  <c r="GC583" i="16"/>
  <c r="GC584" i="16" s="1"/>
  <c r="W612" i="22"/>
  <c r="GC391" i="16"/>
  <c r="GC392" i="16" s="1"/>
  <c r="GC603" i="16"/>
  <c r="GC604" i="16" s="1"/>
  <c r="W632" i="22"/>
  <c r="GC309" i="16"/>
  <c r="GC310" i="16" s="1"/>
  <c r="GC155" i="16"/>
  <c r="GC156" i="16" s="1"/>
  <c r="P1" i="17"/>
  <c r="BO17" i="16" s="1"/>
  <c r="GE17" i="16" s="1"/>
  <c r="GE18" i="16" s="1"/>
  <c r="EO18" i="16" s="1"/>
  <c r="FB17" i="16" s="1"/>
  <c r="BG119" i="16"/>
  <c r="HO119" i="16" s="1"/>
  <c r="BG157" i="16"/>
  <c r="BG155" i="16"/>
  <c r="BG165" i="16"/>
  <c r="HO165" i="16" s="1"/>
  <c r="BG205" i="16"/>
  <c r="BG219" i="16"/>
  <c r="BG221" i="16"/>
  <c r="HO221" i="16" s="1"/>
  <c r="BG131" i="16"/>
  <c r="BG177" i="16"/>
  <c r="HO177" i="16" s="1"/>
  <c r="BG183" i="16"/>
  <c r="BG199" i="16"/>
  <c r="HO199" i="16" s="1"/>
  <c r="BG203" i="16"/>
  <c r="BG215" i="16"/>
  <c r="BG127" i="16"/>
  <c r="BG133" i="16"/>
  <c r="BG171" i="16"/>
  <c r="BG187" i="16"/>
  <c r="HO187" i="16" s="1"/>
  <c r="BG195" i="16"/>
  <c r="BG141" i="16"/>
  <c r="BG161" i="16"/>
  <c r="BG167" i="16"/>
  <c r="BG169" i="16"/>
  <c r="BG179" i="16"/>
  <c r="BG201" i="16"/>
  <c r="BG207" i="16"/>
  <c r="BG209" i="16"/>
  <c r="BG213" i="16"/>
  <c r="BG137" i="16"/>
  <c r="HO137" i="16" s="1"/>
  <c r="BG139" i="16"/>
  <c r="BG143" i="16"/>
  <c r="HO143" i="16" s="1"/>
  <c r="BG151" i="16"/>
  <c r="HO151" i="16" s="1"/>
  <c r="BG159" i="16"/>
  <c r="BG163" i="16"/>
  <c r="BG173" i="16"/>
  <c r="BG175" i="16"/>
  <c r="BG181" i="16"/>
  <c r="BG185" i="16"/>
  <c r="BG211" i="16"/>
  <c r="BG123" i="16"/>
  <c r="HO123" i="16" s="1"/>
  <c r="BG125" i="16"/>
  <c r="BG149" i="16"/>
  <c r="BG191" i="16"/>
  <c r="HO191" i="16" s="1"/>
  <c r="BG193" i="16"/>
  <c r="BG121" i="16"/>
  <c r="BG147" i="16"/>
  <c r="BG153" i="16"/>
  <c r="BG189" i="16"/>
  <c r="HO189" i="16" s="1"/>
  <c r="BG129" i="16"/>
  <c r="BG135" i="16"/>
  <c r="BG145" i="16"/>
  <c r="BG197" i="16"/>
  <c r="BG217" i="16"/>
  <c r="HO217" i="16" s="1"/>
  <c r="BG223" i="16"/>
  <c r="HO223" i="16" s="1"/>
  <c r="BG227" i="16"/>
  <c r="BG245" i="16"/>
  <c r="BG263" i="16"/>
  <c r="BG315" i="16"/>
  <c r="HO315" i="16" s="1"/>
  <c r="BG283" i="16"/>
  <c r="BG291" i="16"/>
  <c r="BG293" i="16"/>
  <c r="BG295" i="16"/>
  <c r="BG301" i="16"/>
  <c r="BG305" i="16"/>
  <c r="BG231" i="16"/>
  <c r="BG247" i="16"/>
  <c r="BG251" i="16"/>
  <c r="BG257" i="16"/>
  <c r="BG265" i="16"/>
  <c r="HO265" i="16" s="1"/>
  <c r="BG277" i="16"/>
  <c r="HO277" i="16" s="1"/>
  <c r="BG279" i="16"/>
  <c r="BG299" i="16"/>
  <c r="BG303" i="16"/>
  <c r="BG323" i="16"/>
  <c r="HO323" i="16" s="1"/>
  <c r="BG225" i="16"/>
  <c r="BG239" i="16"/>
  <c r="HO239" i="16" s="1"/>
  <c r="BG243" i="16"/>
  <c r="BG249" i="16"/>
  <c r="HO249" i="16" s="1"/>
  <c r="BG269" i="16"/>
  <c r="BG307" i="16"/>
  <c r="BG229" i="16"/>
  <c r="BG235" i="16"/>
  <c r="HO235" i="16" s="1"/>
  <c r="BG241" i="16"/>
  <c r="BG267" i="16"/>
  <c r="BG285" i="16"/>
  <c r="BG309" i="16"/>
  <c r="BG319" i="16"/>
  <c r="BG259" i="16"/>
  <c r="HO259" i="16" s="1"/>
  <c r="BG273" i="16"/>
  <c r="BG313" i="16"/>
  <c r="BG317" i="16"/>
  <c r="BG237" i="16"/>
  <c r="BG253" i="16"/>
  <c r="BG261" i="16"/>
  <c r="BG281" i="16"/>
  <c r="BG289" i="16"/>
  <c r="BG297" i="16"/>
  <c r="BG311" i="16"/>
  <c r="BG321" i="16"/>
  <c r="BG233" i="16"/>
  <c r="BG255" i="16"/>
  <c r="BG271" i="16"/>
  <c r="BG275" i="16"/>
  <c r="BG287" i="16"/>
  <c r="BG375" i="16"/>
  <c r="BG391" i="16"/>
  <c r="BG401" i="16"/>
  <c r="HO401" i="16" s="1"/>
  <c r="BG413" i="16"/>
  <c r="HO413" i="16" s="1"/>
  <c r="BG417" i="16"/>
  <c r="BG347" i="16"/>
  <c r="BG353" i="16"/>
  <c r="HO353" i="16" s="1"/>
  <c r="BG377" i="16"/>
  <c r="BG327" i="16"/>
  <c r="BG331" i="16"/>
  <c r="HO331" i="16" s="1"/>
  <c r="BG361" i="16"/>
  <c r="BG383" i="16"/>
  <c r="BG409" i="16"/>
  <c r="BG411" i="16"/>
  <c r="BG349" i="16"/>
  <c r="BG385" i="16"/>
  <c r="BG397" i="16"/>
  <c r="BG421" i="16"/>
  <c r="BG341" i="16"/>
  <c r="HO341" i="16" s="1"/>
  <c r="BG345" i="16"/>
  <c r="BG359" i="16"/>
  <c r="BG371" i="16"/>
  <c r="BG379" i="16"/>
  <c r="BG403" i="16"/>
  <c r="HO403" i="16" s="1"/>
  <c r="BG407" i="16"/>
  <c r="BG423" i="16"/>
  <c r="BG425" i="16"/>
  <c r="BG333" i="16"/>
  <c r="BG335" i="16"/>
  <c r="BG337" i="16"/>
  <c r="BG339" i="16"/>
  <c r="BG343" i="16"/>
  <c r="BG351" i="16"/>
  <c r="BG363" i="16"/>
  <c r="BG373" i="16"/>
  <c r="BG395" i="16"/>
  <c r="BG399" i="16"/>
  <c r="BG325" i="16"/>
  <c r="BG329" i="16"/>
  <c r="BG355" i="16"/>
  <c r="BG365" i="16"/>
  <c r="BG367" i="16"/>
  <c r="BG369" i="16"/>
  <c r="BG387" i="16"/>
  <c r="HO387" i="16" s="1"/>
  <c r="BG393" i="16"/>
  <c r="HO393" i="16" s="1"/>
  <c r="BG405" i="16"/>
  <c r="BG357" i="16"/>
  <c r="BG381" i="16"/>
  <c r="HO381" i="16" s="1"/>
  <c r="BG389" i="16"/>
  <c r="BG415" i="16"/>
  <c r="BG419" i="16"/>
  <c r="HO419" i="16" s="1"/>
  <c r="BG439" i="16"/>
  <c r="BG447" i="16"/>
  <c r="HO447" i="16" s="1"/>
  <c r="BG461" i="16"/>
  <c r="BG475" i="16"/>
  <c r="BG487" i="16"/>
  <c r="BG493" i="16"/>
  <c r="BG523" i="16"/>
  <c r="HO523" i="16" s="1"/>
  <c r="BG529" i="16"/>
  <c r="HO529" i="16" s="1"/>
  <c r="BG453" i="16"/>
  <c r="HO453" i="16" s="1"/>
  <c r="BG455" i="16"/>
  <c r="HO455" i="16" s="1"/>
  <c r="BG471" i="16"/>
  <c r="BG479" i="16"/>
  <c r="BG491" i="16"/>
  <c r="BG509" i="16"/>
  <c r="BG427" i="16"/>
  <c r="BG437" i="16"/>
  <c r="BG443" i="16"/>
  <c r="BG469" i="16"/>
  <c r="BG477" i="16"/>
  <c r="BG507" i="16"/>
  <c r="HO507" i="16" s="1"/>
  <c r="BG519" i="16"/>
  <c r="BG495" i="16"/>
  <c r="BG505" i="16"/>
  <c r="HO505" i="16" s="1"/>
  <c r="BG445" i="16"/>
  <c r="BG481" i="16"/>
  <c r="HO481" i="16" s="1"/>
  <c r="BG483" i="16"/>
  <c r="BG503" i="16"/>
  <c r="BG511" i="16"/>
  <c r="BG513" i="16"/>
  <c r="BG527" i="16"/>
  <c r="HO527" i="16" s="1"/>
  <c r="BG533" i="16"/>
  <c r="HO533" i="16" s="1"/>
  <c r="BG431" i="16"/>
  <c r="BG435" i="16"/>
  <c r="HO435" i="16" s="1"/>
  <c r="BG441" i="16"/>
  <c r="HO441" i="16" s="1"/>
  <c r="BG449" i="16"/>
  <c r="BG463" i="16"/>
  <c r="BG467" i="16"/>
  <c r="BG485" i="16"/>
  <c r="BG489" i="16"/>
  <c r="BG499" i="16"/>
  <c r="BG501" i="16"/>
  <c r="HO501" i="16" s="1"/>
  <c r="BG515" i="16"/>
  <c r="BG517" i="16"/>
  <c r="HO517" i="16" s="1"/>
  <c r="BG521" i="16"/>
  <c r="BG525" i="16"/>
  <c r="BG457" i="16"/>
  <c r="BG429" i="16"/>
  <c r="HO429" i="16" s="1"/>
  <c r="BG433" i="16"/>
  <c r="BG451" i="16"/>
  <c r="HO451" i="16" s="1"/>
  <c r="BG459" i="16"/>
  <c r="BG465" i="16"/>
  <c r="BG473" i="16"/>
  <c r="BG497" i="16"/>
  <c r="HO497" i="16" s="1"/>
  <c r="BG531" i="16"/>
  <c r="HO531" i="16" s="1"/>
  <c r="BG537" i="16"/>
  <c r="BG551" i="16"/>
  <c r="BG573" i="16"/>
  <c r="BG543" i="16"/>
  <c r="BG563" i="16"/>
  <c r="BG569" i="16"/>
  <c r="BG585" i="16"/>
  <c r="HO585" i="16" s="1"/>
  <c r="BG605" i="16"/>
  <c r="BG553" i="16"/>
  <c r="HO553" i="16" s="1"/>
  <c r="BG571" i="16"/>
  <c r="BG575" i="16"/>
  <c r="BG593" i="16"/>
  <c r="HO593" i="16" s="1"/>
  <c r="BG535" i="16"/>
  <c r="BG539" i="16"/>
  <c r="BG565" i="16"/>
  <c r="BG579" i="16"/>
  <c r="HO579" i="16" s="1"/>
  <c r="BG597" i="16"/>
  <c r="HO597" i="16" s="1"/>
  <c r="BG549" i="16"/>
  <c r="BG557" i="16"/>
  <c r="BG561" i="16"/>
  <c r="HO561" i="16" s="1"/>
  <c r="BG577" i="16"/>
  <c r="HO577" i="16" s="1"/>
  <c r="BG581" i="16"/>
  <c r="HO581" i="16" s="1"/>
  <c r="BG583" i="16"/>
  <c r="HO583" i="16" s="1"/>
  <c r="BG591" i="16"/>
  <c r="HO591" i="16" s="1"/>
  <c r="BG595" i="16"/>
  <c r="HO595" i="16" s="1"/>
  <c r="BG541" i="16"/>
  <c r="BG545" i="16"/>
  <c r="BG567" i="16"/>
  <c r="BG589" i="16"/>
  <c r="HO589" i="16" s="1"/>
  <c r="BG601" i="16"/>
  <c r="HO601" i="16" s="1"/>
  <c r="BG547" i="16"/>
  <c r="HO547" i="16" s="1"/>
  <c r="BG555" i="16"/>
  <c r="BG559" i="16"/>
  <c r="BG587" i="16"/>
  <c r="HO587" i="16" s="1"/>
  <c r="BG599" i="16"/>
  <c r="HO599" i="16" s="1"/>
  <c r="BG603" i="16"/>
  <c r="HO603" i="16" s="1"/>
  <c r="BG7" i="16"/>
  <c r="BG9" i="16"/>
  <c r="BG11" i="16"/>
  <c r="BG13" i="16"/>
  <c r="GC11" i="16"/>
  <c r="GC12" i="16" s="1"/>
  <c r="W12" i="22"/>
  <c r="GC601" i="16"/>
  <c r="GC602" i="16" s="1"/>
  <c r="W630" i="22"/>
  <c r="GC285" i="16"/>
  <c r="GC286" i="16" s="1"/>
  <c r="GC7" i="16"/>
  <c r="GC8" i="16" s="1"/>
  <c r="W8" i="22"/>
  <c r="GC581" i="16"/>
  <c r="GC582" i="16" s="1"/>
  <c r="W610" i="22"/>
  <c r="GC599" i="16"/>
  <c r="GC600" i="16" s="1"/>
  <c r="W628" i="22"/>
  <c r="GC431" i="16"/>
  <c r="GC432" i="16" s="1"/>
  <c r="GC437" i="16"/>
  <c r="GC438" i="16" s="1"/>
  <c r="GC9" i="16"/>
  <c r="GC10" i="16" s="1"/>
  <c r="W10" i="22"/>
  <c r="GC587" i="16"/>
  <c r="GC588" i="16" s="1"/>
  <c r="W616" i="22"/>
  <c r="GC577" i="16"/>
  <c r="GC578" i="16" s="1"/>
  <c r="W606" i="22"/>
  <c r="GC591" i="16"/>
  <c r="GC592" i="16" s="1"/>
  <c r="W620" i="22"/>
  <c r="GC423" i="16"/>
  <c r="GC424" i="16" s="1"/>
  <c r="GC597" i="16"/>
  <c r="GC598" i="16" s="1"/>
  <c r="W626" i="22"/>
  <c r="GC579" i="16"/>
  <c r="GC580" i="16" s="1"/>
  <c r="W608" i="22"/>
  <c r="GC567" i="16"/>
  <c r="GC568" i="16" s="1"/>
  <c r="GC589" i="16"/>
  <c r="GC590" i="16" s="1"/>
  <c r="W618" i="22"/>
  <c r="GC595" i="16"/>
  <c r="GC596" i="16" s="1"/>
  <c r="W624" i="22"/>
  <c r="GC585" i="16"/>
  <c r="GC586" i="16" s="1"/>
  <c r="W614" i="22"/>
  <c r="GC409" i="16"/>
  <c r="GC410" i="16" s="1"/>
  <c r="GC213" i="16"/>
  <c r="GC214" i="16" s="1"/>
  <c r="GC185" i="16"/>
  <c r="GC186" i="16" s="1"/>
  <c r="E16" i="22"/>
  <c r="GN15" i="16"/>
  <c r="GN16" i="16" s="1"/>
  <c r="O16" i="22"/>
  <c r="Q16" i="22"/>
  <c r="I16" i="22"/>
  <c r="M16" i="22"/>
  <c r="S16" i="22"/>
  <c r="W16" i="22"/>
  <c r="U16" i="22"/>
  <c r="K16" i="22"/>
  <c r="AE14" i="22"/>
  <c r="AF14" i="22"/>
  <c r="AE15" i="22"/>
  <c r="AF15" i="22"/>
  <c r="G16" i="22"/>
  <c r="W4" i="28"/>
  <c r="V5" i="28"/>
  <c r="GI16" i="16"/>
  <c r="GI15" i="16"/>
  <c r="GH15" i="16"/>
  <c r="GH16" i="16"/>
  <c r="D16" i="22"/>
  <c r="BC17" i="16"/>
  <c r="K17" i="16"/>
  <c r="FU17" i="16" s="1"/>
  <c r="FU18" i="16" s="1"/>
  <c r="EE18" i="16" s="1"/>
  <c r="ER17" i="16" s="1"/>
  <c r="B18" i="22"/>
  <c r="E17" i="16"/>
  <c r="AI17" i="16"/>
  <c r="C17" i="16"/>
  <c r="C18" i="22" s="1"/>
  <c r="AE17" i="16"/>
  <c r="AQ17" i="16"/>
  <c r="W17" i="16"/>
  <c r="FX17" i="16" s="1"/>
  <c r="FX18" i="16" s="1"/>
  <c r="EH18" i="16" s="1"/>
  <c r="EU17" i="16" s="1"/>
  <c r="S17" i="16"/>
  <c r="FW17" i="16" s="1"/>
  <c r="FW18" i="16" s="1"/>
  <c r="EG18" i="16" s="1"/>
  <c r="ET17" i="16" s="1"/>
  <c r="AU17" i="16"/>
  <c r="O17" i="16"/>
  <c r="FV17" i="16" s="1"/>
  <c r="FV18" i="16" s="1"/>
  <c r="EF18" i="16" s="1"/>
  <c r="ES17" i="16" s="1"/>
  <c r="BG17" i="16"/>
  <c r="HO13" i="16" l="1"/>
  <c r="HO7" i="16"/>
  <c r="HO11" i="16"/>
  <c r="HO9" i="16"/>
  <c r="EY399" i="16"/>
  <c r="HJ399" i="16" s="1"/>
  <c r="HI399" i="16"/>
  <c r="EY277" i="16"/>
  <c r="HJ277" i="16" s="1"/>
  <c r="HI277" i="16"/>
  <c r="EY539" i="16"/>
  <c r="HJ539" i="16" s="1"/>
  <c r="HI539" i="16"/>
  <c r="EY227" i="16"/>
  <c r="HJ227" i="16" s="1"/>
  <c r="HI227" i="16"/>
  <c r="EY131" i="16"/>
  <c r="HJ131" i="16" s="1"/>
  <c r="HI131" i="16"/>
  <c r="EY139" i="16"/>
  <c r="HJ139" i="16" s="1"/>
  <c r="HI139" i="16"/>
  <c r="EY325" i="16"/>
  <c r="HJ325" i="16" s="1"/>
  <c r="HI325" i="16"/>
  <c r="EY591" i="16"/>
  <c r="HJ591" i="16" s="1"/>
  <c r="HI591" i="16"/>
  <c r="EY589" i="16"/>
  <c r="HJ589" i="16" s="1"/>
  <c r="HI589" i="16"/>
  <c r="EY197" i="16"/>
  <c r="HJ197" i="16" s="1"/>
  <c r="HI197" i="16"/>
  <c r="EY213" i="16"/>
  <c r="HJ213" i="16" s="1"/>
  <c r="HI213" i="16"/>
  <c r="EY375" i="16"/>
  <c r="HJ375" i="16" s="1"/>
  <c r="HI375" i="16"/>
  <c r="EY141" i="16"/>
  <c r="HJ141" i="16" s="1"/>
  <c r="HI141" i="16"/>
  <c r="EY439" i="16"/>
  <c r="HJ439" i="16" s="1"/>
  <c r="HI439" i="16"/>
  <c r="EY443" i="16"/>
  <c r="HJ443" i="16" s="1"/>
  <c r="HI443" i="16"/>
  <c r="EY161" i="16"/>
  <c r="HJ161" i="16" s="1"/>
  <c r="HI161" i="16"/>
  <c r="EY581" i="16"/>
  <c r="HJ581" i="16" s="1"/>
  <c r="HI581" i="16"/>
  <c r="EY525" i="16"/>
  <c r="HJ525" i="16" s="1"/>
  <c r="HI525" i="16"/>
  <c r="EY393" i="16"/>
  <c r="HJ393" i="16" s="1"/>
  <c r="HI393" i="16"/>
  <c r="EY331" i="16"/>
  <c r="HJ331" i="16" s="1"/>
  <c r="HI331" i="16"/>
  <c r="EY335" i="16"/>
  <c r="HJ335" i="16" s="1"/>
  <c r="HI335" i="16"/>
  <c r="EY449" i="16"/>
  <c r="HJ449" i="16" s="1"/>
  <c r="HI449" i="16"/>
  <c r="EY303" i="16"/>
  <c r="HJ303" i="16" s="1"/>
  <c r="HI303" i="16"/>
  <c r="EY479" i="16"/>
  <c r="HJ479" i="16" s="1"/>
  <c r="HI479" i="16"/>
  <c r="EY173" i="16"/>
  <c r="HJ173" i="16" s="1"/>
  <c r="HI173" i="16"/>
  <c r="EY475" i="16"/>
  <c r="HJ475" i="16" s="1"/>
  <c r="HI475" i="16"/>
  <c r="EY547" i="16"/>
  <c r="HJ547" i="16" s="1"/>
  <c r="HI547" i="16"/>
  <c r="EY385" i="16"/>
  <c r="HJ385" i="16" s="1"/>
  <c r="HI385" i="16"/>
  <c r="EY463" i="16"/>
  <c r="HJ463" i="16" s="1"/>
  <c r="HI463" i="16"/>
  <c r="EY493" i="16"/>
  <c r="HJ493" i="16" s="1"/>
  <c r="HI493" i="16"/>
  <c r="EY147" i="16"/>
  <c r="HJ147" i="16" s="1"/>
  <c r="HI147" i="16"/>
  <c r="EY305" i="16"/>
  <c r="HJ305" i="16" s="1"/>
  <c r="HI305" i="16"/>
  <c r="EY165" i="16"/>
  <c r="HJ165" i="16" s="1"/>
  <c r="HI165" i="16"/>
  <c r="EY423" i="16"/>
  <c r="HJ423" i="16" s="1"/>
  <c r="HI423" i="16"/>
  <c r="EY169" i="16"/>
  <c r="HJ169" i="16" s="1"/>
  <c r="HI169" i="16"/>
  <c r="EY495" i="16"/>
  <c r="HJ495" i="16" s="1"/>
  <c r="HI495" i="16"/>
  <c r="EY461" i="16"/>
  <c r="HJ461" i="16" s="1"/>
  <c r="HI461" i="16"/>
  <c r="EY361" i="16"/>
  <c r="HJ361" i="16" s="1"/>
  <c r="HI361" i="16"/>
  <c r="EY379" i="16"/>
  <c r="HJ379" i="16" s="1"/>
  <c r="HI379" i="16"/>
  <c r="EY341" i="16"/>
  <c r="HJ341" i="16" s="1"/>
  <c r="HI341" i="16"/>
  <c r="EY435" i="16"/>
  <c r="HJ435" i="16" s="1"/>
  <c r="HI435" i="16"/>
  <c r="EY365" i="16"/>
  <c r="HJ365" i="16" s="1"/>
  <c r="HI365" i="16"/>
  <c r="EY137" i="16"/>
  <c r="HJ137" i="16" s="1"/>
  <c r="HI137" i="16"/>
  <c r="EY523" i="16"/>
  <c r="HJ523" i="16" s="1"/>
  <c r="HI523" i="16"/>
  <c r="EY415" i="16"/>
  <c r="HJ415" i="16" s="1"/>
  <c r="HI415" i="16"/>
  <c r="EY297" i="16"/>
  <c r="HJ297" i="16" s="1"/>
  <c r="HI297" i="16"/>
  <c r="EY329" i="16"/>
  <c r="HJ329" i="16" s="1"/>
  <c r="HI329" i="16"/>
  <c r="EY545" i="16"/>
  <c r="HJ545" i="16" s="1"/>
  <c r="HI545" i="16"/>
  <c r="EY349" i="16"/>
  <c r="HJ349" i="16" s="1"/>
  <c r="HI349" i="16"/>
  <c r="EY283" i="16"/>
  <c r="HJ283" i="16" s="1"/>
  <c r="HI283" i="16"/>
  <c r="EY153" i="16"/>
  <c r="HJ153" i="16" s="1"/>
  <c r="HI153" i="16"/>
  <c r="EY257" i="16"/>
  <c r="HJ257" i="16" s="1"/>
  <c r="HI257" i="16"/>
  <c r="EY235" i="16"/>
  <c r="HJ235" i="16" s="1"/>
  <c r="HI235" i="16"/>
  <c r="EY183" i="16"/>
  <c r="HJ183" i="16" s="1"/>
  <c r="HI183" i="16"/>
  <c r="EY409" i="16"/>
  <c r="HJ409" i="16" s="1"/>
  <c r="HI409" i="16"/>
  <c r="EY593" i="16"/>
  <c r="HJ593" i="16" s="1"/>
  <c r="HI593" i="16"/>
  <c r="EY549" i="16"/>
  <c r="HJ549" i="16" s="1"/>
  <c r="HI549" i="16"/>
  <c r="EY531" i="16"/>
  <c r="HJ531" i="16" s="1"/>
  <c r="HI531" i="16"/>
  <c r="EY281" i="16"/>
  <c r="HJ281" i="16" s="1"/>
  <c r="HI281" i="16"/>
  <c r="EY575" i="16"/>
  <c r="HJ575" i="16" s="1"/>
  <c r="HI575" i="16"/>
  <c r="EY437" i="16"/>
  <c r="HJ437" i="16" s="1"/>
  <c r="HI437" i="16"/>
  <c r="EY343" i="16"/>
  <c r="HJ343" i="16" s="1"/>
  <c r="HI343" i="16"/>
  <c r="EY203" i="16"/>
  <c r="HJ203" i="16" s="1"/>
  <c r="HI203" i="16"/>
  <c r="EY551" i="16"/>
  <c r="HJ551" i="16" s="1"/>
  <c r="HI551" i="16"/>
  <c r="EY151" i="16"/>
  <c r="HJ151" i="16" s="1"/>
  <c r="HI151" i="16"/>
  <c r="EY363" i="16"/>
  <c r="HJ363" i="16" s="1"/>
  <c r="HI363" i="16"/>
  <c r="EY215" i="16"/>
  <c r="HJ215" i="16" s="1"/>
  <c r="HI215" i="16"/>
  <c r="EY339" i="16"/>
  <c r="HJ339" i="16" s="1"/>
  <c r="HI339" i="16"/>
  <c r="EY535" i="16"/>
  <c r="HJ535" i="16" s="1"/>
  <c r="HI535" i="16"/>
  <c r="EY279" i="16"/>
  <c r="HJ279" i="16" s="1"/>
  <c r="HI279" i="16"/>
  <c r="EY491" i="16"/>
  <c r="HJ491" i="16" s="1"/>
  <c r="HI491" i="16"/>
  <c r="EY499" i="16"/>
  <c r="HJ499" i="16" s="1"/>
  <c r="HI499" i="16"/>
  <c r="EY179" i="16"/>
  <c r="HJ179" i="16" s="1"/>
  <c r="HI179" i="16"/>
  <c r="EY577" i="16"/>
  <c r="HJ577" i="16" s="1"/>
  <c r="HI577" i="16"/>
  <c r="EY469" i="16"/>
  <c r="HJ469" i="16" s="1"/>
  <c r="HI469" i="16"/>
  <c r="EY373" i="16"/>
  <c r="HJ373" i="16" s="1"/>
  <c r="HI373" i="16"/>
  <c r="EY347" i="16"/>
  <c r="HJ347" i="16" s="1"/>
  <c r="HI347" i="16"/>
  <c r="EY413" i="16"/>
  <c r="HJ413" i="16" s="1"/>
  <c r="HI413" i="16"/>
  <c r="EY501" i="16"/>
  <c r="HJ501" i="16" s="1"/>
  <c r="HI501" i="16"/>
  <c r="EY241" i="16"/>
  <c r="HJ241" i="16" s="1"/>
  <c r="HI241" i="16"/>
  <c r="EY433" i="16"/>
  <c r="HJ433" i="16" s="1"/>
  <c r="HI433" i="16"/>
  <c r="EY595" i="16"/>
  <c r="HJ595" i="16" s="1"/>
  <c r="HI595" i="16"/>
  <c r="EY313" i="16"/>
  <c r="HJ313" i="16" s="1"/>
  <c r="HI313" i="16"/>
  <c r="EY205" i="16"/>
  <c r="HJ205" i="16" s="1"/>
  <c r="HI205" i="16"/>
  <c r="EY245" i="16"/>
  <c r="HJ245" i="16" s="1"/>
  <c r="HI245" i="16"/>
  <c r="EY155" i="16"/>
  <c r="HJ155" i="16" s="1"/>
  <c r="HI155" i="16"/>
  <c r="EY357" i="16"/>
  <c r="HJ357" i="16" s="1"/>
  <c r="HI357" i="16"/>
  <c r="EY273" i="16"/>
  <c r="HJ273" i="16" s="1"/>
  <c r="HI273" i="16"/>
  <c r="EY289" i="16"/>
  <c r="HJ289" i="16" s="1"/>
  <c r="HI289" i="16"/>
  <c r="EY457" i="16"/>
  <c r="HJ457" i="16" s="1"/>
  <c r="HI457" i="16"/>
  <c r="EY377" i="16"/>
  <c r="HJ377" i="16" s="1"/>
  <c r="HI377" i="16"/>
  <c r="EY497" i="16"/>
  <c r="HJ497" i="16" s="1"/>
  <c r="HI497" i="16"/>
  <c r="EY333" i="16"/>
  <c r="HJ333" i="16" s="1"/>
  <c r="HI333" i="16"/>
  <c r="EY209" i="16"/>
  <c r="HJ209" i="16" s="1"/>
  <c r="HI209" i="16"/>
  <c r="EY317" i="16"/>
  <c r="HJ317" i="16" s="1"/>
  <c r="HI317" i="16"/>
  <c r="EY555" i="16"/>
  <c r="HJ555" i="16" s="1"/>
  <c r="HI555" i="16"/>
  <c r="EY171" i="16"/>
  <c r="HJ171" i="16" s="1"/>
  <c r="HI171" i="16"/>
  <c r="EY251" i="16"/>
  <c r="HJ251" i="16" s="1"/>
  <c r="HI251" i="16"/>
  <c r="EY597" i="16"/>
  <c r="HJ597" i="16" s="1"/>
  <c r="HI597" i="16"/>
  <c r="EY411" i="16"/>
  <c r="HJ411" i="16" s="1"/>
  <c r="HI411" i="16"/>
  <c r="EY187" i="16"/>
  <c r="HJ187" i="16" s="1"/>
  <c r="HI187" i="16"/>
  <c r="EY451" i="16"/>
  <c r="HJ451" i="16" s="1"/>
  <c r="HI451" i="16"/>
  <c r="EY419" i="16"/>
  <c r="HJ419" i="16" s="1"/>
  <c r="HI419" i="16"/>
  <c r="EY507" i="16"/>
  <c r="HJ507" i="16" s="1"/>
  <c r="HI507" i="16"/>
  <c r="EY515" i="16"/>
  <c r="HJ515" i="16" s="1"/>
  <c r="HI515" i="16"/>
  <c r="EY225" i="16"/>
  <c r="HJ225" i="16" s="1"/>
  <c r="HI225" i="16"/>
  <c r="EY505" i="16"/>
  <c r="HJ505" i="16" s="1"/>
  <c r="HI505" i="16"/>
  <c r="EY421" i="16"/>
  <c r="HJ421" i="16" s="1"/>
  <c r="HI421" i="16"/>
  <c r="EY231" i="16"/>
  <c r="HJ231" i="16" s="1"/>
  <c r="HI231" i="16"/>
  <c r="EY129" i="16"/>
  <c r="HJ129" i="16" s="1"/>
  <c r="HI129" i="16"/>
  <c r="EY587" i="16"/>
  <c r="HJ587" i="16" s="1"/>
  <c r="HI587" i="16"/>
  <c r="EY397" i="16"/>
  <c r="HJ397" i="16" s="1"/>
  <c r="HI397" i="16"/>
  <c r="EY263" i="16"/>
  <c r="HJ263" i="16" s="1"/>
  <c r="HI263" i="16"/>
  <c r="EY223" i="16"/>
  <c r="HJ223" i="16" s="1"/>
  <c r="HI223" i="16"/>
  <c r="EY321" i="16"/>
  <c r="HJ321" i="16" s="1"/>
  <c r="HI321" i="16"/>
  <c r="EY269" i="16"/>
  <c r="HJ269" i="16" s="1"/>
  <c r="HI269" i="16"/>
  <c r="EY149" i="16"/>
  <c r="HJ149" i="16" s="1"/>
  <c r="HI149" i="16"/>
  <c r="EY417" i="16"/>
  <c r="HJ417" i="16" s="1"/>
  <c r="HI417" i="16"/>
  <c r="EY601" i="16"/>
  <c r="HJ601" i="16" s="1"/>
  <c r="HI601" i="16"/>
  <c r="EY159" i="16"/>
  <c r="HJ159" i="16" s="1"/>
  <c r="HI159" i="16"/>
  <c r="EY509" i="16"/>
  <c r="HJ509" i="16" s="1"/>
  <c r="HI509" i="16"/>
  <c r="EY117" i="16"/>
  <c r="HJ117" i="16" s="1"/>
  <c r="HI117" i="16"/>
  <c r="EY517" i="16"/>
  <c r="HJ517" i="16" s="1"/>
  <c r="HI517" i="16"/>
  <c r="EY477" i="16"/>
  <c r="HJ477" i="16" s="1"/>
  <c r="HI477" i="16"/>
  <c r="EY571" i="16"/>
  <c r="HJ571" i="16" s="1"/>
  <c r="HI571" i="16"/>
  <c r="EY319" i="16"/>
  <c r="HJ319" i="16" s="1"/>
  <c r="HI319" i="16"/>
  <c r="EY453" i="16"/>
  <c r="HJ453" i="16" s="1"/>
  <c r="HI453" i="16"/>
  <c r="EY383" i="16"/>
  <c r="HJ383" i="16" s="1"/>
  <c r="HI383" i="16"/>
  <c r="EY265" i="16"/>
  <c r="HJ265" i="16" s="1"/>
  <c r="HI265" i="16"/>
  <c r="EY369" i="16"/>
  <c r="HJ369" i="16" s="1"/>
  <c r="HI369" i="16"/>
  <c r="EY367" i="16"/>
  <c r="HJ367" i="16" s="1"/>
  <c r="HI367" i="16"/>
  <c r="EY315" i="16"/>
  <c r="HJ315" i="16" s="1"/>
  <c r="HI315" i="16"/>
  <c r="EY431" i="16"/>
  <c r="HJ431" i="16" s="1"/>
  <c r="HI431" i="16"/>
  <c r="EY115" i="16"/>
  <c r="HJ115" i="16" s="1"/>
  <c r="HI115" i="16"/>
  <c r="EY299" i="16"/>
  <c r="HJ299" i="16" s="1"/>
  <c r="HI299" i="16"/>
  <c r="EY181" i="16"/>
  <c r="HJ181" i="16" s="1"/>
  <c r="HI181" i="16"/>
  <c r="EY243" i="16"/>
  <c r="HJ243" i="16" s="1"/>
  <c r="HI243" i="16"/>
  <c r="EY401" i="16"/>
  <c r="HJ401" i="16" s="1"/>
  <c r="HI401" i="16"/>
  <c r="EY455" i="16"/>
  <c r="HJ455" i="16" s="1"/>
  <c r="HI455" i="16"/>
  <c r="EY489" i="16"/>
  <c r="HJ489" i="16" s="1"/>
  <c r="HI489" i="16"/>
  <c r="EY175" i="16"/>
  <c r="HJ175" i="16" s="1"/>
  <c r="HI175" i="16"/>
  <c r="EY559" i="16"/>
  <c r="HJ559" i="16" s="1"/>
  <c r="HI559" i="16"/>
  <c r="EY521" i="16"/>
  <c r="HJ521" i="16" s="1"/>
  <c r="HI521" i="16"/>
  <c r="EY163" i="16"/>
  <c r="HJ163" i="16" s="1"/>
  <c r="HI163" i="16"/>
  <c r="EY465" i="16"/>
  <c r="HJ465" i="16" s="1"/>
  <c r="HI465" i="16"/>
  <c r="EY381" i="16"/>
  <c r="HJ381" i="16" s="1"/>
  <c r="HI381" i="16"/>
  <c r="EY407" i="16"/>
  <c r="HJ407" i="16" s="1"/>
  <c r="HI407" i="16"/>
  <c r="EY573" i="16"/>
  <c r="HJ573" i="16" s="1"/>
  <c r="HI573" i="16"/>
  <c r="EY579" i="16"/>
  <c r="HJ579" i="16" s="1"/>
  <c r="HI579" i="16"/>
  <c r="EY395" i="16"/>
  <c r="HJ395" i="16" s="1"/>
  <c r="HI395" i="16"/>
  <c r="EY239" i="16"/>
  <c r="HJ239" i="16" s="1"/>
  <c r="HI239" i="16"/>
  <c r="EY471" i="16"/>
  <c r="HJ471" i="16" s="1"/>
  <c r="HI471" i="16"/>
  <c r="EY267" i="16"/>
  <c r="HJ267" i="16" s="1"/>
  <c r="HI267" i="16"/>
  <c r="EY567" i="16"/>
  <c r="HJ567" i="16" s="1"/>
  <c r="HI567" i="16"/>
  <c r="EY207" i="16"/>
  <c r="HJ207" i="16" s="1"/>
  <c r="HI207" i="16"/>
  <c r="EY309" i="16"/>
  <c r="HJ309" i="16" s="1"/>
  <c r="HI309" i="16"/>
  <c r="EY583" i="16"/>
  <c r="HJ583" i="16" s="1"/>
  <c r="HI583" i="16"/>
  <c r="EY123" i="16"/>
  <c r="HJ123" i="16" s="1"/>
  <c r="HI123" i="16"/>
  <c r="EY537" i="16"/>
  <c r="HJ537" i="16" s="1"/>
  <c r="HI537" i="16"/>
  <c r="EY391" i="16"/>
  <c r="HJ391" i="16" s="1"/>
  <c r="HI391" i="16"/>
  <c r="EY167" i="16"/>
  <c r="HJ167" i="16" s="1"/>
  <c r="HI167" i="16"/>
  <c r="EY485" i="16"/>
  <c r="HJ485" i="16" s="1"/>
  <c r="HI485" i="16"/>
  <c r="EY353" i="16"/>
  <c r="HJ353" i="16" s="1"/>
  <c r="HI353" i="16"/>
  <c r="EY135" i="16"/>
  <c r="HJ135" i="16" s="1"/>
  <c r="HI135" i="16"/>
  <c r="EY389" i="16"/>
  <c r="HJ389" i="16" s="1"/>
  <c r="HI389" i="16"/>
  <c r="EY293" i="16"/>
  <c r="HJ293" i="16" s="1"/>
  <c r="HI293" i="16"/>
  <c r="EY177" i="16"/>
  <c r="HJ177" i="16" s="1"/>
  <c r="HI177" i="16"/>
  <c r="EY307" i="16"/>
  <c r="HJ307" i="16" s="1"/>
  <c r="HI307" i="16"/>
  <c r="EY121" i="16"/>
  <c r="HJ121" i="16" s="1"/>
  <c r="HI121" i="16"/>
  <c r="EY219" i="16"/>
  <c r="HJ219" i="16" s="1"/>
  <c r="HI219" i="16"/>
  <c r="EY355" i="16"/>
  <c r="HJ355" i="16" s="1"/>
  <c r="HI355" i="16"/>
  <c r="EY221" i="16"/>
  <c r="HJ221" i="16" s="1"/>
  <c r="HI221" i="16"/>
  <c r="EY541" i="16"/>
  <c r="HJ541" i="16" s="1"/>
  <c r="HI541" i="16"/>
  <c r="EY459" i="16"/>
  <c r="HJ459" i="16" s="1"/>
  <c r="HI459" i="16"/>
  <c r="EY561" i="16"/>
  <c r="HJ561" i="16" s="1"/>
  <c r="HI561" i="16"/>
  <c r="EY275" i="16"/>
  <c r="HJ275" i="16" s="1"/>
  <c r="HI275" i="16"/>
  <c r="EY125" i="16"/>
  <c r="HJ125" i="16" s="1"/>
  <c r="HI125" i="16"/>
  <c r="EY447" i="16"/>
  <c r="HJ447" i="16" s="1"/>
  <c r="HI447" i="16"/>
  <c r="EY387" i="16"/>
  <c r="HJ387" i="16" s="1"/>
  <c r="HI387" i="16"/>
  <c r="EY513" i="16"/>
  <c r="HJ513" i="16" s="1"/>
  <c r="HI513" i="16"/>
  <c r="EY351" i="16"/>
  <c r="HJ351" i="16" s="1"/>
  <c r="HI351" i="16"/>
  <c r="EY201" i="16"/>
  <c r="HJ201" i="16" s="1"/>
  <c r="HI201" i="16"/>
  <c r="EY291" i="16"/>
  <c r="HJ291" i="16" s="1"/>
  <c r="HI291" i="16"/>
  <c r="EY473" i="16"/>
  <c r="HJ473" i="16" s="1"/>
  <c r="HI473" i="16"/>
  <c r="EY287" i="16"/>
  <c r="HJ287" i="16" s="1"/>
  <c r="HI287" i="16"/>
  <c r="EY157" i="16"/>
  <c r="HJ157" i="16" s="1"/>
  <c r="HI157" i="16"/>
  <c r="EY249" i="16"/>
  <c r="HJ249" i="16" s="1"/>
  <c r="HI249" i="16"/>
  <c r="EY119" i="16"/>
  <c r="HJ119" i="16" s="1"/>
  <c r="HI119" i="16"/>
  <c r="EY429" i="16"/>
  <c r="HJ429" i="16" s="1"/>
  <c r="HI429" i="16"/>
  <c r="EY427" i="16"/>
  <c r="HJ427" i="16" s="1"/>
  <c r="HI427" i="16"/>
  <c r="EY301" i="16"/>
  <c r="HJ301" i="16" s="1"/>
  <c r="HI301" i="16"/>
  <c r="EY253" i="16"/>
  <c r="HJ253" i="16" s="1"/>
  <c r="HI253" i="16"/>
  <c r="EY425" i="16"/>
  <c r="HJ425" i="16" s="1"/>
  <c r="HI425" i="16"/>
  <c r="EY271" i="16"/>
  <c r="HJ271" i="16" s="1"/>
  <c r="HI271" i="16"/>
  <c r="EY557" i="16"/>
  <c r="HJ557" i="16" s="1"/>
  <c r="HI557" i="16"/>
  <c r="EY467" i="16"/>
  <c r="HJ467" i="16" s="1"/>
  <c r="HI467" i="16"/>
  <c r="EY345" i="16"/>
  <c r="HJ345" i="16" s="1"/>
  <c r="HI345" i="16"/>
  <c r="EY143" i="16"/>
  <c r="HJ143" i="16" s="1"/>
  <c r="HI143" i="16"/>
  <c r="EY229" i="16"/>
  <c r="HJ229" i="16" s="1"/>
  <c r="HI229" i="16"/>
  <c r="EY327" i="16"/>
  <c r="HJ327" i="16" s="1"/>
  <c r="HI327" i="16"/>
  <c r="EY145" i="16"/>
  <c r="HJ145" i="16" s="1"/>
  <c r="HI145" i="16"/>
  <c r="EY337" i="16"/>
  <c r="HJ337" i="16" s="1"/>
  <c r="HI337" i="16"/>
  <c r="EY199" i="16"/>
  <c r="HJ199" i="16" s="1"/>
  <c r="HI199" i="16"/>
  <c r="EY487" i="16"/>
  <c r="HJ487" i="16" s="1"/>
  <c r="HI487" i="16"/>
  <c r="EY189" i="16"/>
  <c r="HJ189" i="16" s="1"/>
  <c r="HI189" i="16"/>
  <c r="EY403" i="16"/>
  <c r="HJ403" i="16" s="1"/>
  <c r="HI403" i="16"/>
  <c r="EY185" i="16"/>
  <c r="HJ185" i="16" s="1"/>
  <c r="HI185" i="16"/>
  <c r="EY127" i="16"/>
  <c r="HJ127" i="16" s="1"/>
  <c r="HI127" i="16"/>
  <c r="EY527" i="16"/>
  <c r="HJ527" i="16" s="1"/>
  <c r="HI527" i="16"/>
  <c r="EY445" i="16"/>
  <c r="HJ445" i="16" s="1"/>
  <c r="HI445" i="16"/>
  <c r="EY543" i="16"/>
  <c r="HJ543" i="16" s="1"/>
  <c r="HI543" i="16"/>
  <c r="EY259" i="16"/>
  <c r="HJ259" i="16" s="1"/>
  <c r="HI259" i="16"/>
  <c r="EY405" i="16"/>
  <c r="HJ405" i="16" s="1"/>
  <c r="HI405" i="16"/>
  <c r="EY483" i="16"/>
  <c r="HJ483" i="16" s="1"/>
  <c r="HI483" i="16"/>
  <c r="EZ605" i="16"/>
  <c r="HN605" i="16" s="1"/>
  <c r="HM605" i="16"/>
  <c r="EY529" i="16"/>
  <c r="HJ529" i="16" s="1"/>
  <c r="HI529" i="16"/>
  <c r="EY285" i="16"/>
  <c r="HJ285" i="16" s="1"/>
  <c r="HI285" i="16"/>
  <c r="EY261" i="16"/>
  <c r="HJ261" i="16" s="1"/>
  <c r="HI261" i="16"/>
  <c r="EY237" i="16"/>
  <c r="HJ237" i="16" s="1"/>
  <c r="HI237" i="16"/>
  <c r="EY371" i="16"/>
  <c r="HJ371" i="16" s="1"/>
  <c r="HI371" i="16"/>
  <c r="EY247" i="16"/>
  <c r="HJ247" i="16" s="1"/>
  <c r="HI247" i="16"/>
  <c r="EY481" i="16"/>
  <c r="HJ481" i="16" s="1"/>
  <c r="HI481" i="16"/>
  <c r="EY585" i="16"/>
  <c r="HJ585" i="16" s="1"/>
  <c r="HI585" i="16"/>
  <c r="EY311" i="16"/>
  <c r="HJ311" i="16" s="1"/>
  <c r="HI311" i="16"/>
  <c r="EY569" i="16"/>
  <c r="HJ569" i="16" s="1"/>
  <c r="HI569" i="16"/>
  <c r="EY195" i="16"/>
  <c r="HJ195" i="16" s="1"/>
  <c r="HI195" i="16"/>
  <c r="EY503" i="16"/>
  <c r="HJ503" i="16" s="1"/>
  <c r="HI503" i="16"/>
  <c r="EY563" i="16"/>
  <c r="HJ563" i="16" s="1"/>
  <c r="HI563" i="16"/>
  <c r="EY133" i="16"/>
  <c r="HJ133" i="16" s="1"/>
  <c r="HI133" i="16"/>
  <c r="EY217" i="16"/>
  <c r="HJ217" i="16" s="1"/>
  <c r="HI217" i="16"/>
  <c r="EY599" i="16"/>
  <c r="HJ599" i="16" s="1"/>
  <c r="HI599" i="16"/>
  <c r="EY519" i="16"/>
  <c r="HJ519" i="16" s="1"/>
  <c r="HI519" i="16"/>
  <c r="EY511" i="16"/>
  <c r="HJ511" i="16" s="1"/>
  <c r="HI511" i="16"/>
  <c r="EY533" i="16"/>
  <c r="HJ533" i="16" s="1"/>
  <c r="HI533" i="16"/>
  <c r="EY441" i="16"/>
  <c r="HJ441" i="16" s="1"/>
  <c r="HI441" i="16"/>
  <c r="EY323" i="16"/>
  <c r="HJ323" i="16" s="1"/>
  <c r="HI323" i="16"/>
  <c r="EY359" i="16"/>
  <c r="HJ359" i="16" s="1"/>
  <c r="HI359" i="16"/>
  <c r="EY565" i="16"/>
  <c r="HJ565" i="16" s="1"/>
  <c r="HI565" i="16"/>
  <c r="EY603" i="16"/>
  <c r="HJ603" i="16" s="1"/>
  <c r="HI603" i="16"/>
  <c r="EY295" i="16"/>
  <c r="HJ295" i="16" s="1"/>
  <c r="HI295" i="16"/>
  <c r="EY191" i="16"/>
  <c r="HJ191" i="16" s="1"/>
  <c r="HI191" i="16"/>
  <c r="EY211" i="16"/>
  <c r="HJ211" i="16" s="1"/>
  <c r="HI211" i="16"/>
  <c r="EY193" i="16"/>
  <c r="HJ193" i="16" s="1"/>
  <c r="HI193" i="16"/>
  <c r="EY553" i="16"/>
  <c r="HJ553" i="16" s="1"/>
  <c r="HI553" i="16"/>
  <c r="EY255" i="16"/>
  <c r="HJ255" i="16" s="1"/>
  <c r="HI255" i="16"/>
  <c r="EY233" i="16"/>
  <c r="HJ233" i="16" s="1"/>
  <c r="HI233" i="16"/>
  <c r="EZ13" i="16"/>
  <c r="HN13" i="16" s="1"/>
  <c r="HM13" i="16"/>
  <c r="EW13" i="16"/>
  <c r="HB13" i="16" s="1"/>
  <c r="HA13" i="16"/>
  <c r="EY7" i="16"/>
  <c r="HJ7" i="16" s="1"/>
  <c r="HI7" i="16"/>
  <c r="EV13" i="16"/>
  <c r="GX13" i="16" s="1"/>
  <c r="GW13" i="16"/>
  <c r="EX13" i="16"/>
  <c r="HF13" i="16" s="1"/>
  <c r="HE13" i="16"/>
  <c r="EY9" i="16"/>
  <c r="HJ9" i="16" s="1"/>
  <c r="HI9" i="16"/>
  <c r="EY13" i="16"/>
  <c r="HJ13" i="16" s="1"/>
  <c r="HI13" i="16"/>
  <c r="EM580" i="16"/>
  <c r="EM12" i="16"/>
  <c r="EM584" i="16"/>
  <c r="GD15" i="16"/>
  <c r="GD16" i="16" s="1"/>
  <c r="HO15" i="16"/>
  <c r="EM152" i="16"/>
  <c r="EM236" i="16"/>
  <c r="EM230" i="16"/>
  <c r="EM396" i="16"/>
  <c r="EM474" i="16"/>
  <c r="EM500" i="16"/>
  <c r="EM556" i="16"/>
  <c r="EM384" i="16"/>
  <c r="EM482" i="16"/>
  <c r="EM464" i="16"/>
  <c r="EM182" i="16"/>
  <c r="EM242" i="16"/>
  <c r="EM250" i="16"/>
  <c r="EM452" i="16"/>
  <c r="EM552" i="16"/>
  <c r="EM570" i="16"/>
  <c r="EM178" i="16"/>
  <c r="EM324" i="16"/>
  <c r="EM406" i="16"/>
  <c r="EM394" i="16"/>
  <c r="EM462" i="16"/>
  <c r="EM560" i="16"/>
  <c r="EM162" i="16"/>
  <c r="EM184" i="16"/>
  <c r="EM222" i="16"/>
  <c r="EM412" i="16"/>
  <c r="EM420" i="16"/>
  <c r="EM498" i="16"/>
  <c r="EM472" i="16"/>
  <c r="EM576" i="16"/>
  <c r="EM278" i="16"/>
  <c r="EM354" i="16"/>
  <c r="EM174" i="16"/>
  <c r="EM188" i="16"/>
  <c r="EM228" i="16"/>
  <c r="EM328" i="16"/>
  <c r="EM408" i="16"/>
  <c r="EM510" i="16"/>
  <c r="EM550" i="16"/>
  <c r="EM138" i="16"/>
  <c r="EM288" i="16"/>
  <c r="EM240" i="16"/>
  <c r="EM326" i="16"/>
  <c r="EM342" i="16"/>
  <c r="EM466" i="16"/>
  <c r="EM148" i="16"/>
  <c r="EM254" i="16"/>
  <c r="EM418" i="16"/>
  <c r="EM468" i="16"/>
  <c r="EM312" i="16"/>
  <c r="EM352" i="16"/>
  <c r="EM518" i="16"/>
  <c r="EM270" i="16"/>
  <c r="EM460" i="16"/>
  <c r="EM578" i="16"/>
  <c r="EM600" i="16"/>
  <c r="FY17" i="16"/>
  <c r="FY18" i="16" s="1"/>
  <c r="GU17" i="16"/>
  <c r="EM586" i="16"/>
  <c r="EM194" i="16"/>
  <c r="EM588" i="16"/>
  <c r="EM156" i="16"/>
  <c r="EM362" i="16"/>
  <c r="EM136" i="16"/>
  <c r="EM190" i="16"/>
  <c r="EM290" i="16"/>
  <c r="EM262" i="16"/>
  <c r="EM366" i="16"/>
  <c r="EM446" i="16"/>
  <c r="EM492" i="16"/>
  <c r="EM382" i="16"/>
  <c r="EM574" i="16"/>
  <c r="EM544" i="16"/>
  <c r="EM158" i="16"/>
  <c r="EM302" i="16"/>
  <c r="EM264" i="16"/>
  <c r="EM480" i="16"/>
  <c r="EM356" i="16"/>
  <c r="EM144" i="16"/>
  <c r="EM168" i="16"/>
  <c r="EM298" i="16"/>
  <c r="EM372" i="16"/>
  <c r="EM428" i="16"/>
  <c r="EM488" i="16"/>
  <c r="EM542" i="16"/>
  <c r="EM196" i="16"/>
  <c r="EM220" i="16"/>
  <c r="EM300" i="16"/>
  <c r="EM376" i="16"/>
  <c r="EM402" i="16"/>
  <c r="EM470" i="16"/>
  <c r="EM562" i="16"/>
  <c r="EM202" i="16"/>
  <c r="EM320" i="16"/>
  <c r="EM442" i="16"/>
  <c r="EM126" i="16"/>
  <c r="EM248" i="16"/>
  <c r="EM234" i="16"/>
  <c r="EM422" i="16"/>
  <c r="EM440" i="16"/>
  <c r="EM458" i="16"/>
  <c r="EM118" i="16"/>
  <c r="EM226" i="16"/>
  <c r="EM296" i="16"/>
  <c r="EM224" i="16"/>
  <c r="EM364" i="16"/>
  <c r="EM534" i="16"/>
  <c r="EM512" i="16"/>
  <c r="EM146" i="16"/>
  <c r="EM256" i="16"/>
  <c r="EM348" i="16"/>
  <c r="EM198" i="16"/>
  <c r="EM272" i="16"/>
  <c r="EM454" i="16"/>
  <c r="EM170" i="16"/>
  <c r="EM258" i="16"/>
  <c r="EM494" i="16"/>
  <c r="EI16" i="16"/>
  <c r="EJ16" i="16"/>
  <c r="FZ17" i="16"/>
  <c r="FZ18" i="16" s="1"/>
  <c r="GY17" i="16"/>
  <c r="EM596" i="16"/>
  <c r="EM310" i="16"/>
  <c r="GA17" i="16"/>
  <c r="GA18" i="16" s="1"/>
  <c r="HC17" i="16"/>
  <c r="EM410" i="16"/>
  <c r="GB17" i="16"/>
  <c r="GB18" i="16" s="1"/>
  <c r="HG17" i="16"/>
  <c r="EM438" i="16"/>
  <c r="EM286" i="16"/>
  <c r="EM594" i="16"/>
  <c r="EM206" i="16"/>
  <c r="EM132" i="16"/>
  <c r="EM294" i="16"/>
  <c r="EM380" i="16"/>
  <c r="EM378" i="16"/>
  <c r="EM450" i="16"/>
  <c r="EM564" i="16"/>
  <c r="EM404" i="16"/>
  <c r="EM490" i="16"/>
  <c r="EM538" i="16"/>
  <c r="EM140" i="16"/>
  <c r="EM176" i="16"/>
  <c r="EM318" i="16"/>
  <c r="EM398" i="16"/>
  <c r="EM496" i="16"/>
  <c r="EM444" i="16"/>
  <c r="EM122" i="16"/>
  <c r="EM244" i="16"/>
  <c r="EM252" i="16"/>
  <c r="EM334" i="16"/>
  <c r="EM504" i="16"/>
  <c r="EM516" i="16"/>
  <c r="EM554" i="16"/>
  <c r="EM200" i="16"/>
  <c r="EM260" i="16"/>
  <c r="EM268" i="16"/>
  <c r="EM344" i="16"/>
  <c r="EM436" i="16"/>
  <c r="EM508" i="16"/>
  <c r="EM528" i="16"/>
  <c r="EM150" i="16"/>
  <c r="EM330" i="16"/>
  <c r="EM486" i="16"/>
  <c r="EM204" i="16"/>
  <c r="EM276" i="16"/>
  <c r="EM306" i="16"/>
  <c r="EM360" i="16"/>
  <c r="EM532" i="16"/>
  <c r="EM502" i="16"/>
  <c r="EM192" i="16"/>
  <c r="EM218" i="16"/>
  <c r="EM246" i="16"/>
  <c r="EM304" i="16"/>
  <c r="EM416" i="16"/>
  <c r="EM530" i="16"/>
  <c r="EM536" i="16"/>
  <c r="EM124" i="16"/>
  <c r="EM314" i="16"/>
  <c r="EM434" i="16"/>
  <c r="EM130" i="16"/>
  <c r="EM336" i="16"/>
  <c r="EM430" i="16"/>
  <c r="EM154" i="16"/>
  <c r="EM340" i="16"/>
  <c r="EM546" i="16"/>
  <c r="EM16" i="16"/>
  <c r="EM582" i="16"/>
  <c r="GD17" i="16"/>
  <c r="GD18" i="16" s="1"/>
  <c r="HO17" i="16"/>
  <c r="EM598" i="16"/>
  <c r="EM424" i="16"/>
  <c r="EM10" i="16"/>
  <c r="EM8" i="16"/>
  <c r="EM186" i="16"/>
  <c r="EM590" i="16"/>
  <c r="EM592" i="16"/>
  <c r="EM432" i="16"/>
  <c r="EM604" i="16"/>
  <c r="EM116" i="16"/>
  <c r="GC17" i="16"/>
  <c r="GC18" i="16" s="1"/>
  <c r="HK17" i="16"/>
  <c r="EM214" i="16"/>
  <c r="EM568" i="16"/>
  <c r="EM602" i="16"/>
  <c r="EM392" i="16"/>
  <c r="EM172" i="16"/>
  <c r="EM180" i="16"/>
  <c r="EM274" i="16"/>
  <c r="EM358" i="16"/>
  <c r="EM368" i="16"/>
  <c r="EM476" i="16"/>
  <c r="EM566" i="16"/>
  <c r="EM414" i="16"/>
  <c r="EM456" i="16"/>
  <c r="EM374" i="16"/>
  <c r="EM212" i="16"/>
  <c r="EM134" i="16"/>
  <c r="EM292" i="16"/>
  <c r="EM386" i="16"/>
  <c r="EM558" i="16"/>
  <c r="EM524" i="16"/>
  <c r="EM160" i="16"/>
  <c r="EM316" i="16"/>
  <c r="EM280" i="16"/>
  <c r="EM338" i="16"/>
  <c r="EM484" i="16"/>
  <c r="EM522" i="16"/>
  <c r="EM164" i="16"/>
  <c r="EM208" i="16"/>
  <c r="EM322" i="16"/>
  <c r="EM284" i="16"/>
  <c r="EM370" i="16"/>
  <c r="EM506" i="16"/>
  <c r="EM520" i="16"/>
  <c r="EM540" i="16"/>
  <c r="EM128" i="16"/>
  <c r="EM350" i="16"/>
  <c r="EM166" i="16"/>
  <c r="EM216" i="16"/>
  <c r="EM232" i="16"/>
  <c r="EM282" i="16"/>
  <c r="EM400" i="16"/>
  <c r="EM526" i="16"/>
  <c r="EM572" i="16"/>
  <c r="EM120" i="16"/>
  <c r="EM210" i="16"/>
  <c r="EM266" i="16"/>
  <c r="EM332" i="16"/>
  <c r="EM426" i="16"/>
  <c r="EM514" i="16"/>
  <c r="EM548" i="16"/>
  <c r="EM308" i="16"/>
  <c r="EM346" i="16"/>
  <c r="EM448" i="16"/>
  <c r="EM142" i="16"/>
  <c r="EM388" i="16"/>
  <c r="EM478" i="16"/>
  <c r="EM238" i="16"/>
  <c r="EM390" i="16"/>
  <c r="EK16" i="16"/>
  <c r="EL16" i="16"/>
  <c r="GD253" i="16"/>
  <c r="GD254" i="16" s="1"/>
  <c r="HO253" i="16"/>
  <c r="GD285" i="16"/>
  <c r="GD286" i="16" s="1"/>
  <c r="HO285" i="16"/>
  <c r="GD243" i="16"/>
  <c r="GD244" i="16" s="1"/>
  <c r="HO243" i="16"/>
  <c r="GD293" i="16"/>
  <c r="GD294" i="16" s="1"/>
  <c r="HO293" i="16"/>
  <c r="GD121" i="16"/>
  <c r="GD122" i="16" s="1"/>
  <c r="HO121" i="16"/>
  <c r="GD181" i="16"/>
  <c r="GD182" i="16" s="1"/>
  <c r="HO181" i="16"/>
  <c r="GD161" i="16"/>
  <c r="GD162" i="16" s="1"/>
  <c r="HO161" i="16"/>
  <c r="GD203" i="16"/>
  <c r="GD204" i="16" s="1"/>
  <c r="HO203" i="16"/>
  <c r="GD545" i="16"/>
  <c r="GD546" i="16" s="1"/>
  <c r="HO545" i="16"/>
  <c r="GD557" i="16"/>
  <c r="GD558" i="16" s="1"/>
  <c r="HO557" i="16"/>
  <c r="GD575" i="16"/>
  <c r="GD576" i="16" s="1"/>
  <c r="HO575" i="16"/>
  <c r="GD573" i="16"/>
  <c r="GD574" i="16" s="1"/>
  <c r="HO573" i="16"/>
  <c r="GD443" i="16"/>
  <c r="GD444" i="16" s="1"/>
  <c r="HO443" i="16"/>
  <c r="GD439" i="16"/>
  <c r="GD440" i="16" s="1"/>
  <c r="HO439" i="16"/>
  <c r="GD395" i="16"/>
  <c r="GD396" i="16" s="1"/>
  <c r="HO395" i="16"/>
  <c r="GD333" i="16"/>
  <c r="GD334" i="16" s="1"/>
  <c r="HO333" i="16"/>
  <c r="GD345" i="16"/>
  <c r="GD346" i="16" s="1"/>
  <c r="HO345" i="16"/>
  <c r="GD383" i="16"/>
  <c r="GD384" i="16" s="1"/>
  <c r="HO383" i="16"/>
  <c r="GD233" i="16"/>
  <c r="GD234" i="16" s="1"/>
  <c r="HO233" i="16"/>
  <c r="GD237" i="16"/>
  <c r="GD238" i="16" s="1"/>
  <c r="HO237" i="16"/>
  <c r="GD267" i="16"/>
  <c r="GD268" i="16" s="1"/>
  <c r="HO267" i="16"/>
  <c r="GD257" i="16"/>
  <c r="GD258" i="16" s="1"/>
  <c r="HO257" i="16"/>
  <c r="GD291" i="16"/>
  <c r="GD292" i="16" s="1"/>
  <c r="HO291" i="16"/>
  <c r="GD197" i="16"/>
  <c r="GD198" i="16" s="1"/>
  <c r="HO197" i="16"/>
  <c r="GD193" i="16"/>
  <c r="GD194" i="16" s="1"/>
  <c r="HO193" i="16"/>
  <c r="GD175" i="16"/>
  <c r="GD176" i="16" s="1"/>
  <c r="HO175" i="16"/>
  <c r="GD213" i="16"/>
  <c r="GD214" i="16" s="1"/>
  <c r="HO213" i="16"/>
  <c r="GD141" i="16"/>
  <c r="GD142" i="16" s="1"/>
  <c r="HO141" i="16"/>
  <c r="GD155" i="16"/>
  <c r="GD156" i="16" s="1"/>
  <c r="HO155" i="16"/>
  <c r="GD543" i="16"/>
  <c r="GD544" i="16" s="1"/>
  <c r="HO543" i="16"/>
  <c r="GD483" i="16"/>
  <c r="GD484" i="16" s="1"/>
  <c r="HO483" i="16"/>
  <c r="GD335" i="16"/>
  <c r="GD336" i="16" s="1"/>
  <c r="HO335" i="16"/>
  <c r="GD417" i="16"/>
  <c r="GD418" i="16" s="1"/>
  <c r="HO417" i="16"/>
  <c r="GD255" i="16"/>
  <c r="GD256" i="16" s="1"/>
  <c r="HO255" i="16"/>
  <c r="GD541" i="16"/>
  <c r="GD542" i="16" s="1"/>
  <c r="HO541" i="16"/>
  <c r="GD549" i="16"/>
  <c r="GD550" i="16" s="1"/>
  <c r="HO549" i="16"/>
  <c r="GD571" i="16"/>
  <c r="GD572" i="16" s="1"/>
  <c r="HO571" i="16"/>
  <c r="GD551" i="16"/>
  <c r="GD552" i="16" s="1"/>
  <c r="HO551" i="16"/>
  <c r="GD433" i="16"/>
  <c r="GD434" i="16" s="1"/>
  <c r="HO433" i="16"/>
  <c r="GD499" i="16"/>
  <c r="GD500" i="16" s="1"/>
  <c r="HO499" i="16"/>
  <c r="GD431" i="16"/>
  <c r="GD432" i="16" s="1"/>
  <c r="HO431" i="16"/>
  <c r="GD445" i="16"/>
  <c r="GD446" i="16" s="1"/>
  <c r="HO445" i="16"/>
  <c r="GD437" i="16"/>
  <c r="GD438" i="16" s="1"/>
  <c r="HO437" i="16"/>
  <c r="GD369" i="16"/>
  <c r="GD370" i="16" s="1"/>
  <c r="HO369" i="16"/>
  <c r="GD373" i="16"/>
  <c r="GD374" i="16" s="1"/>
  <c r="HO373" i="16"/>
  <c r="GD425" i="16"/>
  <c r="GD426" i="16" s="1"/>
  <c r="HO425" i="16"/>
  <c r="GD361" i="16"/>
  <c r="GD362" i="16" s="1"/>
  <c r="HO361" i="16"/>
  <c r="GD321" i="16"/>
  <c r="GD322" i="16" s="1"/>
  <c r="HO321" i="16"/>
  <c r="GD317" i="16"/>
  <c r="GD318" i="16" s="1"/>
  <c r="HO317" i="16"/>
  <c r="GD241" i="16"/>
  <c r="GD242" i="16" s="1"/>
  <c r="HO241" i="16"/>
  <c r="GD225" i="16"/>
  <c r="GD226" i="16" s="1"/>
  <c r="HO225" i="16"/>
  <c r="GD251" i="16"/>
  <c r="GD252" i="16" s="1"/>
  <c r="HO251" i="16"/>
  <c r="GD283" i="16"/>
  <c r="GD284" i="16" s="1"/>
  <c r="HO283" i="16"/>
  <c r="GD145" i="16"/>
  <c r="GD146" i="16" s="1"/>
  <c r="HO145" i="16"/>
  <c r="GD173" i="16"/>
  <c r="GD174" i="16" s="1"/>
  <c r="HO173" i="16"/>
  <c r="GD209" i="16"/>
  <c r="GD210" i="16" s="1"/>
  <c r="HO209" i="16"/>
  <c r="GD195" i="16"/>
  <c r="GD196" i="16" s="1"/>
  <c r="HO195" i="16"/>
  <c r="GD183" i="16"/>
  <c r="GD184" i="16" s="1"/>
  <c r="HO183" i="16"/>
  <c r="GD157" i="16"/>
  <c r="GD158" i="16" s="1"/>
  <c r="HO157" i="16"/>
  <c r="GD115" i="16"/>
  <c r="GD116" i="16" s="1"/>
  <c r="HO115" i="16"/>
  <c r="GD567" i="16"/>
  <c r="GD568" i="16" s="1"/>
  <c r="HO567" i="16"/>
  <c r="GD459" i="16"/>
  <c r="GD460" i="16" s="1"/>
  <c r="HO459" i="16"/>
  <c r="GD469" i="16"/>
  <c r="GD470" i="16" s="1"/>
  <c r="HO469" i="16"/>
  <c r="GD399" i="16"/>
  <c r="GD400" i="16" s="1"/>
  <c r="HO399" i="16"/>
  <c r="GD427" i="16"/>
  <c r="GD428" i="16" s="1"/>
  <c r="HO427" i="16"/>
  <c r="GD415" i="16"/>
  <c r="GD416" i="16" s="1"/>
  <c r="HO415" i="16"/>
  <c r="GD367" i="16"/>
  <c r="GD368" i="16" s="1"/>
  <c r="HO367" i="16"/>
  <c r="GD363" i="16"/>
  <c r="GD364" i="16" s="1"/>
  <c r="HO363" i="16"/>
  <c r="GD423" i="16"/>
  <c r="GD424" i="16" s="1"/>
  <c r="HO423" i="16"/>
  <c r="GD421" i="16"/>
  <c r="GD422" i="16" s="1"/>
  <c r="HO421" i="16"/>
  <c r="GD391" i="16"/>
  <c r="GD392" i="16" s="1"/>
  <c r="HO391" i="16"/>
  <c r="GD311" i="16"/>
  <c r="GD312" i="16" s="1"/>
  <c r="HO311" i="16"/>
  <c r="GD313" i="16"/>
  <c r="GD314" i="16" s="1"/>
  <c r="HO313" i="16"/>
  <c r="GD247" i="16"/>
  <c r="GD248" i="16" s="1"/>
  <c r="HO247" i="16"/>
  <c r="GD135" i="16"/>
  <c r="GD136" i="16" s="1"/>
  <c r="HO135" i="16"/>
  <c r="GD149" i="16"/>
  <c r="GD150" i="16" s="1"/>
  <c r="HO149" i="16"/>
  <c r="GD163" i="16"/>
  <c r="GD164" i="16" s="1"/>
  <c r="HO163" i="16"/>
  <c r="GD207" i="16"/>
  <c r="GD208" i="16" s="1"/>
  <c r="HO207" i="16"/>
  <c r="GD515" i="16"/>
  <c r="GD516" i="16" s="1"/>
  <c r="HO515" i="16"/>
  <c r="GD409" i="16"/>
  <c r="GD410" i="16" s="1"/>
  <c r="HO409" i="16"/>
  <c r="GD559" i="16"/>
  <c r="GD560" i="16" s="1"/>
  <c r="HO559" i="16"/>
  <c r="GD537" i="16"/>
  <c r="GD538" i="16" s="1"/>
  <c r="HO537" i="16"/>
  <c r="GD489" i="16"/>
  <c r="GD490" i="16" s="1"/>
  <c r="HO489" i="16"/>
  <c r="GD555" i="16"/>
  <c r="GD556" i="16" s="1"/>
  <c r="HO555" i="16"/>
  <c r="GD605" i="16"/>
  <c r="GD606" i="16" s="1"/>
  <c r="EN606" i="16" s="1"/>
  <c r="HO605" i="16"/>
  <c r="GD457" i="16"/>
  <c r="GD458" i="16" s="1"/>
  <c r="HO457" i="16"/>
  <c r="GD485" i="16"/>
  <c r="GD486" i="16" s="1"/>
  <c r="HO485" i="16"/>
  <c r="GD495" i="16"/>
  <c r="GD496" i="16" s="1"/>
  <c r="HO495" i="16"/>
  <c r="GD509" i="16"/>
  <c r="GD510" i="16" s="1"/>
  <c r="HO509" i="16"/>
  <c r="GD493" i="16"/>
  <c r="GD494" i="16" s="1"/>
  <c r="HO493" i="16"/>
  <c r="GD389" i="16"/>
  <c r="GD390" i="16" s="1"/>
  <c r="HO389" i="16"/>
  <c r="GD365" i="16"/>
  <c r="GD366" i="16" s="1"/>
  <c r="HO365" i="16"/>
  <c r="GD351" i="16"/>
  <c r="GD352" i="16" s="1"/>
  <c r="HO351" i="16"/>
  <c r="GD407" i="16"/>
  <c r="GD408" i="16" s="1"/>
  <c r="HO407" i="16"/>
  <c r="GD397" i="16"/>
  <c r="GD398" i="16" s="1"/>
  <c r="HO397" i="16"/>
  <c r="GD327" i="16"/>
  <c r="GD328" i="16" s="1"/>
  <c r="HO327" i="16"/>
  <c r="GD375" i="16"/>
  <c r="GD376" i="16" s="1"/>
  <c r="HO375" i="16"/>
  <c r="GD297" i="16"/>
  <c r="GD298" i="16" s="1"/>
  <c r="HO297" i="16"/>
  <c r="GD273" i="16"/>
  <c r="GD274" i="16" s="1"/>
  <c r="HO273" i="16"/>
  <c r="GD229" i="16"/>
  <c r="GD230" i="16" s="1"/>
  <c r="HO229" i="16"/>
  <c r="GD303" i="16"/>
  <c r="GD304" i="16" s="1"/>
  <c r="HO303" i="16"/>
  <c r="GD231" i="16"/>
  <c r="GD232" i="16" s="1"/>
  <c r="HO231" i="16"/>
  <c r="GD263" i="16"/>
  <c r="GD264" i="16" s="1"/>
  <c r="HO263" i="16"/>
  <c r="GD129" i="16"/>
  <c r="GD130" i="16" s="1"/>
  <c r="HO129" i="16"/>
  <c r="GD125" i="16"/>
  <c r="GD126" i="16" s="1"/>
  <c r="HO125" i="16"/>
  <c r="GD159" i="16"/>
  <c r="GD160" i="16" s="1"/>
  <c r="HO159" i="16"/>
  <c r="GD201" i="16"/>
  <c r="GD202" i="16" s="1"/>
  <c r="HO201" i="16"/>
  <c r="GD171" i="16"/>
  <c r="GD172" i="16" s="1"/>
  <c r="HO171" i="16"/>
  <c r="GD131" i="16"/>
  <c r="GD132" i="16" s="1"/>
  <c r="HO131" i="16"/>
  <c r="GD343" i="16"/>
  <c r="GD344" i="16" s="1"/>
  <c r="HO343" i="16"/>
  <c r="GD385" i="16"/>
  <c r="GD386" i="16" s="1"/>
  <c r="HO385" i="16"/>
  <c r="GD377" i="16"/>
  <c r="GD378" i="16" s="1"/>
  <c r="HO377" i="16"/>
  <c r="GD289" i="16"/>
  <c r="GD290" i="16" s="1"/>
  <c r="HO289" i="16"/>
  <c r="GD307" i="16"/>
  <c r="GD308" i="16" s="1"/>
  <c r="HO307" i="16"/>
  <c r="GD299" i="16"/>
  <c r="GD300" i="16" s="1"/>
  <c r="HO299" i="16"/>
  <c r="GD305" i="16"/>
  <c r="GD306" i="16" s="1"/>
  <c r="HO305" i="16"/>
  <c r="GD245" i="16"/>
  <c r="GD246" i="16" s="1"/>
  <c r="HO245" i="16"/>
  <c r="GD179" i="16"/>
  <c r="GD180" i="16" s="1"/>
  <c r="HO179" i="16"/>
  <c r="GD133" i="16"/>
  <c r="GD134" i="16" s="1"/>
  <c r="HO133" i="16"/>
  <c r="GD565" i="16"/>
  <c r="GD566" i="16" s="1"/>
  <c r="HO565" i="16"/>
  <c r="GD525" i="16"/>
  <c r="GD526" i="16" s="1"/>
  <c r="HO525" i="16"/>
  <c r="GD467" i="16"/>
  <c r="GD468" i="16" s="1"/>
  <c r="HO467" i="16"/>
  <c r="GD513" i="16"/>
  <c r="GD514" i="16" s="1"/>
  <c r="HO513" i="16"/>
  <c r="GD519" i="16"/>
  <c r="GD520" i="16" s="1"/>
  <c r="HO519" i="16"/>
  <c r="GD491" i="16"/>
  <c r="GD492" i="16" s="1"/>
  <c r="HO491" i="16"/>
  <c r="GD487" i="16"/>
  <c r="GD488" i="16" s="1"/>
  <c r="HO487" i="16"/>
  <c r="GD355" i="16"/>
  <c r="GD356" i="16" s="1"/>
  <c r="HO355" i="16"/>
  <c r="GD287" i="16"/>
  <c r="GD288" i="16" s="1"/>
  <c r="HO287" i="16"/>
  <c r="GD539" i="16"/>
  <c r="GD540" i="16" s="1"/>
  <c r="HO539" i="16"/>
  <c r="GD569" i="16"/>
  <c r="GD570" i="16" s="1"/>
  <c r="HO569" i="16"/>
  <c r="GD473" i="16"/>
  <c r="GD474" i="16" s="1"/>
  <c r="HO473" i="16"/>
  <c r="GD521" i="16"/>
  <c r="GD522" i="16" s="1"/>
  <c r="HO521" i="16"/>
  <c r="GD463" i="16"/>
  <c r="GD464" i="16" s="1"/>
  <c r="HO463" i="16"/>
  <c r="GD511" i="16"/>
  <c r="GD512" i="16" s="1"/>
  <c r="HO511" i="16"/>
  <c r="GD479" i="16"/>
  <c r="GD480" i="16" s="1"/>
  <c r="HO479" i="16"/>
  <c r="GD475" i="16"/>
  <c r="GD476" i="16" s="1"/>
  <c r="HO475" i="16"/>
  <c r="GD357" i="16"/>
  <c r="GD358" i="16" s="1"/>
  <c r="HO357" i="16"/>
  <c r="GD329" i="16"/>
  <c r="GD330" i="16" s="1"/>
  <c r="HO329" i="16"/>
  <c r="GD339" i="16"/>
  <c r="GD340" i="16" s="1"/>
  <c r="HO339" i="16"/>
  <c r="GD379" i="16"/>
  <c r="GD380" i="16" s="1"/>
  <c r="HO379" i="16"/>
  <c r="GD349" i="16"/>
  <c r="GD350" i="16" s="1"/>
  <c r="HO349" i="16"/>
  <c r="GD275" i="16"/>
  <c r="GD276" i="16" s="1"/>
  <c r="HO275" i="16"/>
  <c r="GD281" i="16"/>
  <c r="GD282" i="16" s="1"/>
  <c r="HO281" i="16"/>
  <c r="GD319" i="16"/>
  <c r="GD320" i="16" s="1"/>
  <c r="HO319" i="16"/>
  <c r="GD269" i="16"/>
  <c r="GD270" i="16" s="1"/>
  <c r="HO269" i="16"/>
  <c r="GD279" i="16"/>
  <c r="GD280" i="16" s="1"/>
  <c r="HO279" i="16"/>
  <c r="GD301" i="16"/>
  <c r="GD302" i="16" s="1"/>
  <c r="HO301" i="16"/>
  <c r="GD227" i="16"/>
  <c r="GD228" i="16" s="1"/>
  <c r="HO227" i="16"/>
  <c r="GD153" i="16"/>
  <c r="GD154" i="16" s="1"/>
  <c r="HO153" i="16"/>
  <c r="GD211" i="16"/>
  <c r="GD212" i="16" s="1"/>
  <c r="HO211" i="16"/>
  <c r="GD169" i="16"/>
  <c r="GD170" i="16" s="1"/>
  <c r="HO169" i="16"/>
  <c r="GD127" i="16"/>
  <c r="GD128" i="16" s="1"/>
  <c r="HO127" i="16"/>
  <c r="GD219" i="16"/>
  <c r="GD220" i="16" s="1"/>
  <c r="HO219" i="16"/>
  <c r="GD359" i="16"/>
  <c r="GD360" i="16" s="1"/>
  <c r="HO359" i="16"/>
  <c r="GD535" i="16"/>
  <c r="GD536" i="16" s="1"/>
  <c r="HO535" i="16"/>
  <c r="GD563" i="16"/>
  <c r="GD564" i="16" s="1"/>
  <c r="HO563" i="16"/>
  <c r="GD465" i="16"/>
  <c r="GD466" i="16" s="1"/>
  <c r="HO465" i="16"/>
  <c r="GD449" i="16"/>
  <c r="GD450" i="16" s="1"/>
  <c r="HO449" i="16"/>
  <c r="GD503" i="16"/>
  <c r="GD504" i="16" s="1"/>
  <c r="HO503" i="16"/>
  <c r="GD477" i="16"/>
  <c r="GD478" i="16" s="1"/>
  <c r="HO477" i="16"/>
  <c r="GD471" i="16"/>
  <c r="GD472" i="16" s="1"/>
  <c r="HO471" i="16"/>
  <c r="GD461" i="16"/>
  <c r="GD462" i="16" s="1"/>
  <c r="HO461" i="16"/>
  <c r="GD405" i="16"/>
  <c r="GD406" i="16" s="1"/>
  <c r="HO405" i="16"/>
  <c r="GD325" i="16"/>
  <c r="GD326" i="16" s="1"/>
  <c r="HO325" i="16"/>
  <c r="GD337" i="16"/>
  <c r="GD338" i="16" s="1"/>
  <c r="HO337" i="16"/>
  <c r="GD371" i="16"/>
  <c r="GD372" i="16" s="1"/>
  <c r="HO371" i="16"/>
  <c r="GD411" i="16"/>
  <c r="GD412" i="16" s="1"/>
  <c r="HO411" i="16"/>
  <c r="GD347" i="16"/>
  <c r="GD348" i="16" s="1"/>
  <c r="HO347" i="16"/>
  <c r="GD271" i="16"/>
  <c r="GD272" i="16" s="1"/>
  <c r="HO271" i="16"/>
  <c r="GD261" i="16"/>
  <c r="GD262" i="16" s="1"/>
  <c r="HO261" i="16"/>
  <c r="GD309" i="16"/>
  <c r="GD310" i="16" s="1"/>
  <c r="HO309" i="16"/>
  <c r="GD295" i="16"/>
  <c r="GD296" i="16" s="1"/>
  <c r="HO295" i="16"/>
  <c r="GD147" i="16"/>
  <c r="GD148" i="16" s="1"/>
  <c r="HO147" i="16"/>
  <c r="GD185" i="16"/>
  <c r="GD186" i="16" s="1"/>
  <c r="HO185" i="16"/>
  <c r="GD139" i="16"/>
  <c r="GD140" i="16" s="1"/>
  <c r="HO139" i="16"/>
  <c r="GD167" i="16"/>
  <c r="GD168" i="16" s="1"/>
  <c r="HO167" i="16"/>
  <c r="GD215" i="16"/>
  <c r="GD216" i="16" s="1"/>
  <c r="HO215" i="16"/>
  <c r="GD205" i="16"/>
  <c r="GD206" i="16" s="1"/>
  <c r="HO205" i="16"/>
  <c r="Y16" i="22"/>
  <c r="GD117" i="16"/>
  <c r="GD118" i="16" s="1"/>
  <c r="BO117" i="16"/>
  <c r="GE117" i="16" s="1"/>
  <c r="GE118" i="16" s="1"/>
  <c r="EO118" i="16" s="1"/>
  <c r="FB117" i="16" s="1"/>
  <c r="BO115" i="16"/>
  <c r="GD599" i="16"/>
  <c r="GD600" i="16" s="1"/>
  <c r="Y628" i="22"/>
  <c r="GD451" i="16"/>
  <c r="GD452" i="16" s="1"/>
  <c r="GD501" i="16"/>
  <c r="GD502" i="16" s="1"/>
  <c r="GD435" i="16"/>
  <c r="GD436" i="16" s="1"/>
  <c r="GD481" i="16"/>
  <c r="GD482" i="16" s="1"/>
  <c r="GD453" i="16"/>
  <c r="GD454" i="16" s="1"/>
  <c r="GD387" i="16"/>
  <c r="GD388" i="16" s="1"/>
  <c r="GD413" i="16"/>
  <c r="GD414" i="16" s="1"/>
  <c r="GD239" i="16"/>
  <c r="GD240" i="16" s="1"/>
  <c r="GD199" i="16"/>
  <c r="GD200" i="16" s="1"/>
  <c r="GD587" i="16"/>
  <c r="GD588" i="16" s="1"/>
  <c r="Y616" i="22"/>
  <c r="GD529" i="16"/>
  <c r="GD530" i="16" s="1"/>
  <c r="GD419" i="16"/>
  <c r="GD420" i="16" s="1"/>
  <c r="GD341" i="16"/>
  <c r="GD342" i="16" s="1"/>
  <c r="GD401" i="16"/>
  <c r="GD402" i="16" s="1"/>
  <c r="GD191" i="16"/>
  <c r="GD192" i="16" s="1"/>
  <c r="GD595" i="16"/>
  <c r="GD596" i="16" s="1"/>
  <c r="Y624" i="22"/>
  <c r="GD597" i="16"/>
  <c r="GD598" i="16" s="1"/>
  <c r="Y626" i="22"/>
  <c r="GD553" i="16"/>
  <c r="GD554" i="16" s="1"/>
  <c r="GD429" i="16"/>
  <c r="GD430" i="16" s="1"/>
  <c r="GD533" i="16"/>
  <c r="GD534" i="16" s="1"/>
  <c r="GD505" i="16"/>
  <c r="GD506" i="16" s="1"/>
  <c r="GD523" i="16"/>
  <c r="GD524" i="16" s="1"/>
  <c r="GD331" i="16"/>
  <c r="GD332" i="16" s="1"/>
  <c r="GD235" i="16"/>
  <c r="GD236" i="16" s="1"/>
  <c r="GD323" i="16"/>
  <c r="GD324" i="16" s="1"/>
  <c r="GD315" i="16"/>
  <c r="GD316" i="16" s="1"/>
  <c r="GD187" i="16"/>
  <c r="GD188" i="16" s="1"/>
  <c r="GD177" i="16"/>
  <c r="GD178" i="16" s="1"/>
  <c r="GD119" i="16"/>
  <c r="GD120" i="16" s="1"/>
  <c r="GD13" i="16"/>
  <c r="GD14" i="16" s="1"/>
  <c r="Y14" i="22"/>
  <c r="GD591" i="16"/>
  <c r="GD592" i="16" s="1"/>
  <c r="Y620" i="22"/>
  <c r="GD579" i="16"/>
  <c r="GD580" i="16" s="1"/>
  <c r="Y608" i="22"/>
  <c r="GD531" i="16"/>
  <c r="GD532" i="16" s="1"/>
  <c r="GD527" i="16"/>
  <c r="GD528" i="16" s="1"/>
  <c r="Q1" i="17"/>
  <c r="BS19" i="16" s="1"/>
  <c r="GF19" i="16" s="1"/>
  <c r="GF20" i="16" s="1"/>
  <c r="EP20" i="16" s="1"/>
  <c r="FC19" i="16" s="1"/>
  <c r="BO147" i="16"/>
  <c r="BO185" i="16"/>
  <c r="BO139" i="16"/>
  <c r="BO155" i="16"/>
  <c r="GE155" i="16" s="1"/>
  <c r="GE156" i="16" s="1"/>
  <c r="EO156" i="16" s="1"/>
  <c r="FB155" i="16" s="1"/>
  <c r="BO157" i="16"/>
  <c r="BO161" i="16"/>
  <c r="BO169" i="16"/>
  <c r="GE169" i="16" s="1"/>
  <c r="GE170" i="16" s="1"/>
  <c r="EO170" i="16" s="1"/>
  <c r="FB169" i="16" s="1"/>
  <c r="BO219" i="16"/>
  <c r="BO123" i="16"/>
  <c r="GE123" i="16" s="1"/>
  <c r="GE124" i="16" s="1"/>
  <c r="EO124" i="16" s="1"/>
  <c r="FB123" i="16" s="1"/>
  <c r="BO135" i="16"/>
  <c r="BO137" i="16"/>
  <c r="GE137" i="16" s="1"/>
  <c r="GE138" i="16" s="1"/>
  <c r="EO138" i="16" s="1"/>
  <c r="FB137" i="16" s="1"/>
  <c r="BO149" i="16"/>
  <c r="BO165" i="16"/>
  <c r="GE165" i="16" s="1"/>
  <c r="GE166" i="16" s="1"/>
  <c r="EO166" i="16" s="1"/>
  <c r="FB165" i="16" s="1"/>
  <c r="BO181" i="16"/>
  <c r="BO183" i="16"/>
  <c r="BO189" i="16"/>
  <c r="GE189" i="16" s="1"/>
  <c r="GE190" i="16" s="1"/>
  <c r="EO190" i="16" s="1"/>
  <c r="FB189" i="16" s="1"/>
  <c r="BO193" i="16"/>
  <c r="GE193" i="16" s="1"/>
  <c r="GE194" i="16" s="1"/>
  <c r="EO194" i="16" s="1"/>
  <c r="FB193" i="16" s="1"/>
  <c r="BO209" i="16"/>
  <c r="BO215" i="16"/>
  <c r="BO127" i="16"/>
  <c r="BO131" i="16"/>
  <c r="BO129" i="16"/>
  <c r="GE129" i="16" s="1"/>
  <c r="GE130" i="16" s="1"/>
  <c r="EO130" i="16" s="1"/>
  <c r="FB129" i="16" s="1"/>
  <c r="BO141" i="16"/>
  <c r="BO145" i="16"/>
  <c r="BO163" i="16"/>
  <c r="BO171" i="16"/>
  <c r="BO177" i="16"/>
  <c r="GE177" i="16" s="1"/>
  <c r="GE178" i="16" s="1"/>
  <c r="EO178" i="16" s="1"/>
  <c r="FB177" i="16" s="1"/>
  <c r="BO179" i="16"/>
  <c r="BO133" i="16"/>
  <c r="GE133" i="16" s="1"/>
  <c r="GE134" i="16" s="1"/>
  <c r="EO134" i="16" s="1"/>
  <c r="FB133" i="16" s="1"/>
  <c r="BO151" i="16"/>
  <c r="GE151" i="16" s="1"/>
  <c r="GE152" i="16" s="1"/>
  <c r="EO152" i="16" s="1"/>
  <c r="FB151" i="16" s="1"/>
  <c r="BO205" i="16"/>
  <c r="GE205" i="16" s="1"/>
  <c r="GE206" i="16" s="1"/>
  <c r="EO206" i="16" s="1"/>
  <c r="FB205" i="16" s="1"/>
  <c r="BO203" i="16"/>
  <c r="BO207" i="16"/>
  <c r="BO213" i="16"/>
  <c r="BO217" i="16"/>
  <c r="GE217" i="16" s="1"/>
  <c r="GE218" i="16" s="1"/>
  <c r="EO218" i="16" s="1"/>
  <c r="FB217" i="16" s="1"/>
  <c r="BO187" i="16"/>
  <c r="GE187" i="16" s="1"/>
  <c r="GE188" i="16" s="1"/>
  <c r="EO188" i="16" s="1"/>
  <c r="FB187" i="16" s="1"/>
  <c r="BO211" i="16"/>
  <c r="BO153" i="16"/>
  <c r="BO173" i="16"/>
  <c r="GE173" i="16" s="1"/>
  <c r="GE174" i="16" s="1"/>
  <c r="EO174" i="16" s="1"/>
  <c r="FB173" i="16" s="1"/>
  <c r="BO191" i="16"/>
  <c r="GE191" i="16" s="1"/>
  <c r="GE192" i="16" s="1"/>
  <c r="EO192" i="16" s="1"/>
  <c r="FB191" i="16" s="1"/>
  <c r="BO195" i="16"/>
  <c r="GE195" i="16" s="1"/>
  <c r="GE196" i="16" s="1"/>
  <c r="EO196" i="16" s="1"/>
  <c r="FB195" i="16" s="1"/>
  <c r="BO201" i="16"/>
  <c r="BO119" i="16"/>
  <c r="GE119" i="16" s="1"/>
  <c r="GE120" i="16" s="1"/>
  <c r="EO120" i="16" s="1"/>
  <c r="FB119" i="16" s="1"/>
  <c r="BO121" i="16"/>
  <c r="BO125" i="16"/>
  <c r="BO143" i="16"/>
  <c r="GE143" i="16" s="1"/>
  <c r="GE144" i="16" s="1"/>
  <c r="EO144" i="16" s="1"/>
  <c r="FB143" i="16" s="1"/>
  <c r="BO159" i="16"/>
  <c r="BO167" i="16"/>
  <c r="BO175" i="16"/>
  <c r="BO197" i="16"/>
  <c r="BO199" i="16"/>
  <c r="GE199" i="16" s="1"/>
  <c r="GE200" i="16" s="1"/>
  <c r="EO200" i="16" s="1"/>
  <c r="FB199" i="16" s="1"/>
  <c r="BO235" i="16"/>
  <c r="GE235" i="16" s="1"/>
  <c r="GE236" i="16" s="1"/>
  <c r="EO236" i="16" s="1"/>
  <c r="FB235" i="16" s="1"/>
  <c r="BO245" i="16"/>
  <c r="BO247" i="16"/>
  <c r="GE247" i="16" s="1"/>
  <c r="GE248" i="16" s="1"/>
  <c r="EO248" i="16" s="1"/>
  <c r="FB247" i="16" s="1"/>
  <c r="BO253" i="16"/>
  <c r="BO273" i="16"/>
  <c r="BO281" i="16"/>
  <c r="BO301" i="16"/>
  <c r="BO231" i="16"/>
  <c r="BO241" i="16"/>
  <c r="GE241" i="16" s="1"/>
  <c r="GE242" i="16" s="1"/>
  <c r="EO242" i="16" s="1"/>
  <c r="FB241" i="16" s="1"/>
  <c r="BO261" i="16"/>
  <c r="BO265" i="16"/>
  <c r="GE265" i="16" s="1"/>
  <c r="GE266" i="16" s="1"/>
  <c r="EO266" i="16" s="1"/>
  <c r="FB265" i="16" s="1"/>
  <c r="BO275" i="16"/>
  <c r="GE275" i="16" s="1"/>
  <c r="GE276" i="16" s="1"/>
  <c r="EO276" i="16" s="1"/>
  <c r="FB275" i="16" s="1"/>
  <c r="BO277" i="16"/>
  <c r="GE277" i="16" s="1"/>
  <c r="GE278" i="16" s="1"/>
  <c r="EO278" i="16" s="1"/>
  <c r="FB277" i="16" s="1"/>
  <c r="BO279" i="16"/>
  <c r="BO289" i="16"/>
  <c r="BO303" i="16"/>
  <c r="BO317" i="16"/>
  <c r="BO225" i="16"/>
  <c r="GE225" i="16" s="1"/>
  <c r="GE226" i="16" s="1"/>
  <c r="EO226" i="16" s="1"/>
  <c r="FB225" i="16" s="1"/>
  <c r="BO229" i="16"/>
  <c r="GE229" i="16" s="1"/>
  <c r="GE230" i="16" s="1"/>
  <c r="EO230" i="16" s="1"/>
  <c r="FB229" i="16" s="1"/>
  <c r="BO263" i="16"/>
  <c r="BO283" i="16"/>
  <c r="BO293" i="16"/>
  <c r="GE293" i="16" s="1"/>
  <c r="GE294" i="16" s="1"/>
  <c r="EO294" i="16" s="1"/>
  <c r="FB293" i="16" s="1"/>
  <c r="BO295" i="16"/>
  <c r="BO313" i="16"/>
  <c r="BO251" i="16"/>
  <c r="BO269" i="16"/>
  <c r="BO287" i="16"/>
  <c r="BO291" i="16"/>
  <c r="BO309" i="16"/>
  <c r="GE309" i="16" s="1"/>
  <c r="GE310" i="16" s="1"/>
  <c r="EO310" i="16" s="1"/>
  <c r="FB309" i="16" s="1"/>
  <c r="BO315" i="16"/>
  <c r="GE315" i="16" s="1"/>
  <c r="GE316" i="16" s="1"/>
  <c r="EO316" i="16" s="1"/>
  <c r="FB315" i="16" s="1"/>
  <c r="BO321" i="16"/>
  <c r="BO233" i="16"/>
  <c r="BO237" i="16"/>
  <c r="BO243" i="16"/>
  <c r="GE243" i="16" s="1"/>
  <c r="GE244" i="16" s="1"/>
  <c r="EO244" i="16" s="1"/>
  <c r="FB243" i="16" s="1"/>
  <c r="BO249" i="16"/>
  <c r="GE249" i="16" s="1"/>
  <c r="GE250" i="16" s="1"/>
  <c r="EO250" i="16" s="1"/>
  <c r="FB249" i="16" s="1"/>
  <c r="BO305" i="16"/>
  <c r="BO319" i="16"/>
  <c r="GE319" i="16" s="1"/>
  <c r="GE320" i="16" s="1"/>
  <c r="EO320" i="16" s="1"/>
  <c r="FB319" i="16" s="1"/>
  <c r="BO223" i="16"/>
  <c r="GE223" i="16" s="1"/>
  <c r="GE224" i="16" s="1"/>
  <c r="EO224" i="16" s="1"/>
  <c r="FB223" i="16" s="1"/>
  <c r="BO239" i="16"/>
  <c r="GE239" i="16" s="1"/>
  <c r="GE240" i="16" s="1"/>
  <c r="EO240" i="16" s="1"/>
  <c r="FB239" i="16" s="1"/>
  <c r="BO257" i="16"/>
  <c r="GE257" i="16" s="1"/>
  <c r="GE258" i="16" s="1"/>
  <c r="EO258" i="16" s="1"/>
  <c r="FB257" i="16" s="1"/>
  <c r="BO285" i="16"/>
  <c r="BO299" i="16"/>
  <c r="BO297" i="16"/>
  <c r="BO325" i="16"/>
  <c r="BO255" i="16"/>
  <c r="GE255" i="16" s="1"/>
  <c r="GE256" i="16" s="1"/>
  <c r="EO256" i="16" s="1"/>
  <c r="FB255" i="16" s="1"/>
  <c r="BO259" i="16"/>
  <c r="GE259" i="16" s="1"/>
  <c r="GE260" i="16" s="1"/>
  <c r="EO260" i="16" s="1"/>
  <c r="FB259" i="16" s="1"/>
  <c r="BO271" i="16"/>
  <c r="BO221" i="16"/>
  <c r="GE221" i="16" s="1"/>
  <c r="GE222" i="16" s="1"/>
  <c r="EO222" i="16" s="1"/>
  <c r="FB221" i="16" s="1"/>
  <c r="BO227" i="16"/>
  <c r="BO267" i="16"/>
  <c r="BO307" i="16"/>
  <c r="BO311" i="16"/>
  <c r="GE311" i="16" s="1"/>
  <c r="GE312" i="16" s="1"/>
  <c r="EO312" i="16" s="1"/>
  <c r="FB311" i="16" s="1"/>
  <c r="BO323" i="16"/>
  <c r="GE323" i="16" s="1"/>
  <c r="GE324" i="16" s="1"/>
  <c r="EO324" i="16" s="1"/>
  <c r="FB323" i="16" s="1"/>
  <c r="BO329" i="16"/>
  <c r="BO327" i="16"/>
  <c r="GE327" i="16" s="1"/>
  <c r="GE328" i="16" s="1"/>
  <c r="EO328" i="16" s="1"/>
  <c r="FB327" i="16" s="1"/>
  <c r="BO335" i="16"/>
  <c r="BO339" i="16"/>
  <c r="BO355" i="16"/>
  <c r="BO373" i="16"/>
  <c r="GE373" i="16" s="1"/>
  <c r="GE374" i="16" s="1"/>
  <c r="EO374" i="16" s="1"/>
  <c r="FB373" i="16" s="1"/>
  <c r="BO389" i="16"/>
  <c r="BO415" i="16"/>
  <c r="BO337" i="16"/>
  <c r="BO341" i="16"/>
  <c r="GE341" i="16" s="1"/>
  <c r="GE342" i="16" s="1"/>
  <c r="EO342" i="16" s="1"/>
  <c r="FB341" i="16" s="1"/>
  <c r="BO343" i="16"/>
  <c r="GE343" i="16" s="1"/>
  <c r="GE344" i="16" s="1"/>
  <c r="EO344" i="16" s="1"/>
  <c r="FB343" i="16" s="1"/>
  <c r="BO351" i="16"/>
  <c r="BO353" i="16"/>
  <c r="GE353" i="16" s="1"/>
  <c r="GE354" i="16" s="1"/>
  <c r="EO354" i="16" s="1"/>
  <c r="FB353" i="16" s="1"/>
  <c r="BO363" i="16"/>
  <c r="BO365" i="16"/>
  <c r="BO391" i="16"/>
  <c r="GE391" i="16" s="1"/>
  <c r="GE392" i="16" s="1"/>
  <c r="EO392" i="16" s="1"/>
  <c r="FB391" i="16" s="1"/>
  <c r="BO403" i="16"/>
  <c r="GE403" i="16" s="1"/>
  <c r="GE404" i="16" s="1"/>
  <c r="EO404" i="16" s="1"/>
  <c r="FB403" i="16" s="1"/>
  <c r="BO409" i="16"/>
  <c r="BO413" i="16"/>
  <c r="GE413" i="16" s="1"/>
  <c r="GE414" i="16" s="1"/>
  <c r="EO414" i="16" s="1"/>
  <c r="FB413" i="16" s="1"/>
  <c r="BO421" i="16"/>
  <c r="BO371" i="16"/>
  <c r="BO387" i="16"/>
  <c r="GE387" i="16" s="1"/>
  <c r="GE388" i="16" s="1"/>
  <c r="EO388" i="16" s="1"/>
  <c r="FB387" i="16" s="1"/>
  <c r="BO393" i="16"/>
  <c r="GE393" i="16" s="1"/>
  <c r="GE394" i="16" s="1"/>
  <c r="EO394" i="16" s="1"/>
  <c r="FB393" i="16" s="1"/>
  <c r="BO345" i="16"/>
  <c r="BO381" i="16"/>
  <c r="GE381" i="16" s="1"/>
  <c r="GE382" i="16" s="1"/>
  <c r="EO382" i="16" s="1"/>
  <c r="FB381" i="16" s="1"/>
  <c r="BO401" i="16"/>
  <c r="GE401" i="16" s="1"/>
  <c r="GE402" i="16" s="1"/>
  <c r="EO402" i="16" s="1"/>
  <c r="FB401" i="16" s="1"/>
  <c r="BO407" i="16"/>
  <c r="BO423" i="16"/>
  <c r="BO425" i="16"/>
  <c r="GE425" i="16" s="1"/>
  <c r="GE426" i="16" s="1"/>
  <c r="EO426" i="16" s="1"/>
  <c r="FB425" i="16" s="1"/>
  <c r="BO349" i="16"/>
  <c r="GE349" i="16" s="1"/>
  <c r="GE350" i="16" s="1"/>
  <c r="EO350" i="16" s="1"/>
  <c r="FB349" i="16" s="1"/>
  <c r="BO357" i="16"/>
  <c r="GE357" i="16" s="1"/>
  <c r="GE358" i="16" s="1"/>
  <c r="EO358" i="16" s="1"/>
  <c r="FB357" i="16" s="1"/>
  <c r="BO377" i="16"/>
  <c r="BO367" i="16"/>
  <c r="GE367" i="16" s="1"/>
  <c r="GE368" i="16" s="1"/>
  <c r="EO368" i="16" s="1"/>
  <c r="FB367" i="16" s="1"/>
  <c r="BO369" i="16"/>
  <c r="BO385" i="16"/>
  <c r="BO331" i="16"/>
  <c r="GE331" i="16" s="1"/>
  <c r="GE332" i="16" s="1"/>
  <c r="EO332" i="16" s="1"/>
  <c r="FB331" i="16" s="1"/>
  <c r="BO333" i="16"/>
  <c r="BO347" i="16"/>
  <c r="BO375" i="16"/>
  <c r="BO379" i="16"/>
  <c r="BO395" i="16"/>
  <c r="BO405" i="16"/>
  <c r="BO411" i="16"/>
  <c r="BO419" i="16"/>
  <c r="GE419" i="16" s="1"/>
  <c r="GE420" i="16" s="1"/>
  <c r="EO420" i="16" s="1"/>
  <c r="FB419" i="16" s="1"/>
  <c r="BO359" i="16"/>
  <c r="BO361" i="16"/>
  <c r="GE361" i="16" s="1"/>
  <c r="GE362" i="16" s="1"/>
  <c r="EO362" i="16" s="1"/>
  <c r="FB361" i="16" s="1"/>
  <c r="BO383" i="16"/>
  <c r="GE383" i="16" s="1"/>
  <c r="GE384" i="16" s="1"/>
  <c r="EO384" i="16" s="1"/>
  <c r="FB383" i="16" s="1"/>
  <c r="BO397" i="16"/>
  <c r="BO399" i="16"/>
  <c r="BO417" i="16"/>
  <c r="BO431" i="16"/>
  <c r="BO441" i="16"/>
  <c r="GE441" i="16" s="1"/>
  <c r="GE442" i="16" s="1"/>
  <c r="EO442" i="16" s="1"/>
  <c r="FB441" i="16" s="1"/>
  <c r="BO449" i="16"/>
  <c r="BO457" i="16"/>
  <c r="GE457" i="16" s="1"/>
  <c r="GE458" i="16" s="1"/>
  <c r="EO458" i="16" s="1"/>
  <c r="FB457" i="16" s="1"/>
  <c r="BO455" i="16"/>
  <c r="GE455" i="16" s="1"/>
  <c r="GE456" i="16" s="1"/>
  <c r="EO456" i="16" s="1"/>
  <c r="FB455" i="16" s="1"/>
  <c r="BO465" i="16"/>
  <c r="GE465" i="16" s="1"/>
  <c r="GE466" i="16" s="1"/>
  <c r="EO466" i="16" s="1"/>
  <c r="FB465" i="16" s="1"/>
  <c r="BO481" i="16"/>
  <c r="GE481" i="16" s="1"/>
  <c r="GE482" i="16" s="1"/>
  <c r="EO482" i="16" s="1"/>
  <c r="FB481" i="16" s="1"/>
  <c r="BO485" i="16"/>
  <c r="GE485" i="16" s="1"/>
  <c r="GE486" i="16" s="1"/>
  <c r="EO486" i="16" s="1"/>
  <c r="FB485" i="16" s="1"/>
  <c r="BO495" i="16"/>
  <c r="GE495" i="16" s="1"/>
  <c r="GE496" i="16" s="1"/>
  <c r="EO496" i="16" s="1"/>
  <c r="FB495" i="16" s="1"/>
  <c r="BO501" i="16"/>
  <c r="GE501" i="16" s="1"/>
  <c r="GE502" i="16" s="1"/>
  <c r="EO502" i="16" s="1"/>
  <c r="FB501" i="16" s="1"/>
  <c r="BO503" i="16"/>
  <c r="BO517" i="16"/>
  <c r="GE517" i="16" s="1"/>
  <c r="GE518" i="16" s="1"/>
  <c r="EO518" i="16" s="1"/>
  <c r="FB517" i="16" s="1"/>
  <c r="BO459" i="16"/>
  <c r="BO471" i="16"/>
  <c r="BO475" i="16"/>
  <c r="BO443" i="16"/>
  <c r="BO447" i="16"/>
  <c r="GE447" i="16" s="1"/>
  <c r="GE448" i="16" s="1"/>
  <c r="EO448" i="16" s="1"/>
  <c r="FB447" i="16" s="1"/>
  <c r="BO479" i="16"/>
  <c r="GE479" i="16" s="1"/>
  <c r="GE480" i="16" s="1"/>
  <c r="EO480" i="16" s="1"/>
  <c r="FB479" i="16" s="1"/>
  <c r="BO491" i="16"/>
  <c r="BO523" i="16"/>
  <c r="GE523" i="16" s="1"/>
  <c r="GE524" i="16" s="1"/>
  <c r="EO524" i="16" s="1"/>
  <c r="FB523" i="16" s="1"/>
  <c r="BO527" i="16"/>
  <c r="GE527" i="16" s="1"/>
  <c r="GE528" i="16" s="1"/>
  <c r="EO528" i="16" s="1"/>
  <c r="FB527" i="16" s="1"/>
  <c r="BO439" i="16"/>
  <c r="BO451" i="16"/>
  <c r="GE451" i="16" s="1"/>
  <c r="GE452" i="16" s="1"/>
  <c r="EO452" i="16" s="1"/>
  <c r="FB451" i="16" s="1"/>
  <c r="BO463" i="16"/>
  <c r="GE463" i="16" s="1"/>
  <c r="GE464" i="16" s="1"/>
  <c r="EO464" i="16" s="1"/>
  <c r="FB463" i="16" s="1"/>
  <c r="BO469" i="16"/>
  <c r="BO473" i="16"/>
  <c r="BO497" i="16"/>
  <c r="GE497" i="16" s="1"/>
  <c r="GE498" i="16" s="1"/>
  <c r="EO498" i="16" s="1"/>
  <c r="FB497" i="16" s="1"/>
  <c r="BO531" i="16"/>
  <c r="GE531" i="16" s="1"/>
  <c r="GE532" i="16" s="1"/>
  <c r="EO532" i="16" s="1"/>
  <c r="FB531" i="16" s="1"/>
  <c r="BO483" i="16"/>
  <c r="BO487" i="16"/>
  <c r="BO505" i="16"/>
  <c r="GE505" i="16" s="1"/>
  <c r="GE506" i="16" s="1"/>
  <c r="EO506" i="16" s="1"/>
  <c r="FB505" i="16" s="1"/>
  <c r="BO509" i="16"/>
  <c r="BO511" i="16"/>
  <c r="BO519" i="16"/>
  <c r="GE519" i="16" s="1"/>
  <c r="GE520" i="16" s="1"/>
  <c r="EO520" i="16" s="1"/>
  <c r="FB519" i="16" s="1"/>
  <c r="BO521" i="16"/>
  <c r="BO529" i="16"/>
  <c r="GE529" i="16" s="1"/>
  <c r="GE530" i="16" s="1"/>
  <c r="EO530" i="16" s="1"/>
  <c r="FB529" i="16" s="1"/>
  <c r="BO427" i="16"/>
  <c r="BO433" i="16"/>
  <c r="BO445" i="16"/>
  <c r="GE445" i="16" s="1"/>
  <c r="GE446" i="16" s="1"/>
  <c r="EO446" i="16" s="1"/>
  <c r="FB445" i="16" s="1"/>
  <c r="BO453" i="16"/>
  <c r="GE453" i="16" s="1"/>
  <c r="GE454" i="16" s="1"/>
  <c r="EO454" i="16" s="1"/>
  <c r="FB453" i="16" s="1"/>
  <c r="BO461" i="16"/>
  <c r="BO477" i="16"/>
  <c r="BO493" i="16"/>
  <c r="BO507" i="16"/>
  <c r="GE507" i="16" s="1"/>
  <c r="GE508" i="16" s="1"/>
  <c r="EO508" i="16" s="1"/>
  <c r="FB507" i="16" s="1"/>
  <c r="BO525" i="16"/>
  <c r="GE525" i="16" s="1"/>
  <c r="GE526" i="16" s="1"/>
  <c r="EO526" i="16" s="1"/>
  <c r="FB525" i="16" s="1"/>
  <c r="BO429" i="16"/>
  <c r="GE429" i="16" s="1"/>
  <c r="GE430" i="16" s="1"/>
  <c r="EO430" i="16" s="1"/>
  <c r="FB429" i="16" s="1"/>
  <c r="BO435" i="16"/>
  <c r="GE435" i="16" s="1"/>
  <c r="GE436" i="16" s="1"/>
  <c r="EO436" i="16" s="1"/>
  <c r="FB435" i="16" s="1"/>
  <c r="BO513" i="16"/>
  <c r="BO437" i="16"/>
  <c r="BO467" i="16"/>
  <c r="BO489" i="16"/>
  <c r="BO499" i="16"/>
  <c r="GE499" i="16" s="1"/>
  <c r="GE500" i="16" s="1"/>
  <c r="EO500" i="16" s="1"/>
  <c r="FB499" i="16" s="1"/>
  <c r="BO515" i="16"/>
  <c r="BO533" i="16"/>
  <c r="GE533" i="16" s="1"/>
  <c r="GE534" i="16" s="1"/>
  <c r="EO534" i="16" s="1"/>
  <c r="FB533" i="16" s="1"/>
  <c r="BO539" i="16"/>
  <c r="GE539" i="16" s="1"/>
  <c r="GE540" i="16" s="1"/>
  <c r="EO540" i="16" s="1"/>
  <c r="FB539" i="16" s="1"/>
  <c r="BO569" i="16"/>
  <c r="BO585" i="16"/>
  <c r="BO587" i="16"/>
  <c r="BO555" i="16"/>
  <c r="GE555" i="16" s="1"/>
  <c r="GE556" i="16" s="1"/>
  <c r="EO556" i="16" s="1"/>
  <c r="FB555" i="16" s="1"/>
  <c r="BO561" i="16"/>
  <c r="GE561" i="16" s="1"/>
  <c r="GE562" i="16" s="1"/>
  <c r="EO562" i="16" s="1"/>
  <c r="FB561" i="16" s="1"/>
  <c r="BO573" i="16"/>
  <c r="BO577" i="16"/>
  <c r="BO537" i="16"/>
  <c r="BO551" i="16"/>
  <c r="BO559" i="16"/>
  <c r="BO581" i="16"/>
  <c r="BO583" i="16"/>
  <c r="BO597" i="16"/>
  <c r="BO603" i="16"/>
  <c r="BO549" i="16"/>
  <c r="BO553" i="16"/>
  <c r="GE553" i="16" s="1"/>
  <c r="GE554" i="16" s="1"/>
  <c r="EO554" i="16" s="1"/>
  <c r="FB553" i="16" s="1"/>
  <c r="BO575" i="16"/>
  <c r="BO589" i="16"/>
  <c r="BO543" i="16"/>
  <c r="GE543" i="16" s="1"/>
  <c r="GE544" i="16" s="1"/>
  <c r="EO544" i="16" s="1"/>
  <c r="FB543" i="16" s="1"/>
  <c r="BO563" i="16"/>
  <c r="BO593" i="16"/>
  <c r="BO601" i="16"/>
  <c r="BO605" i="16"/>
  <c r="BO535" i="16"/>
  <c r="BO541" i="16"/>
  <c r="BO545" i="16"/>
  <c r="BO547" i="16"/>
  <c r="GE547" i="16" s="1"/>
  <c r="GE548" i="16" s="1"/>
  <c r="EO548" i="16" s="1"/>
  <c r="FB547" i="16" s="1"/>
  <c r="BO567" i="16"/>
  <c r="BO595" i="16"/>
  <c r="BO599" i="16"/>
  <c r="BO557" i="16"/>
  <c r="BO565" i="16"/>
  <c r="GE565" i="16" s="1"/>
  <c r="GE566" i="16" s="1"/>
  <c r="EO566" i="16" s="1"/>
  <c r="FB565" i="16" s="1"/>
  <c r="BO571" i="16"/>
  <c r="BO579" i="16"/>
  <c r="BO591" i="16"/>
  <c r="BO9" i="16"/>
  <c r="BO7" i="16"/>
  <c r="BO11" i="16"/>
  <c r="BO13" i="16"/>
  <c r="BO15" i="16"/>
  <c r="GD11" i="16"/>
  <c r="GD12" i="16" s="1"/>
  <c r="Y12" i="22"/>
  <c r="GD547" i="16"/>
  <c r="GD548" i="16" s="1"/>
  <c r="GD583" i="16"/>
  <c r="GD584" i="16" s="1"/>
  <c r="Y612" i="22"/>
  <c r="GD585" i="16"/>
  <c r="GD586" i="16" s="1"/>
  <c r="Y614" i="22"/>
  <c r="GD497" i="16"/>
  <c r="GD498" i="16" s="1"/>
  <c r="GD381" i="16"/>
  <c r="GD382" i="16" s="1"/>
  <c r="GD403" i="16"/>
  <c r="GD404" i="16" s="1"/>
  <c r="GD259" i="16"/>
  <c r="GD260" i="16" s="1"/>
  <c r="GD189" i="16"/>
  <c r="GD190" i="16" s="1"/>
  <c r="GD123" i="16"/>
  <c r="GD124" i="16" s="1"/>
  <c r="GD151" i="16"/>
  <c r="GD152" i="16" s="1"/>
  <c r="GD221" i="16"/>
  <c r="GD222" i="16" s="1"/>
  <c r="Y10" i="22"/>
  <c r="GD9" i="16"/>
  <c r="GD10" i="16" s="1"/>
  <c r="GD601" i="16"/>
  <c r="GD602" i="16" s="1"/>
  <c r="Y630" i="22"/>
  <c r="GD581" i="16"/>
  <c r="GD582" i="16" s="1"/>
  <c r="Y610" i="22"/>
  <c r="GD507" i="16"/>
  <c r="GD508" i="16" s="1"/>
  <c r="GD353" i="16"/>
  <c r="GD354" i="16" s="1"/>
  <c r="GD143" i="16"/>
  <c r="GD144" i="16" s="1"/>
  <c r="Y8" i="22"/>
  <c r="GD7" i="16"/>
  <c r="GD8" i="16" s="1"/>
  <c r="GD589" i="16"/>
  <c r="GD590" i="16" s="1"/>
  <c r="Y618" i="22"/>
  <c r="GD577" i="16"/>
  <c r="GD578" i="16" s="1"/>
  <c r="Y606" i="22"/>
  <c r="GD517" i="16"/>
  <c r="GD518" i="16" s="1"/>
  <c r="GD249" i="16"/>
  <c r="GD250" i="16" s="1"/>
  <c r="GD277" i="16"/>
  <c r="GD278" i="16" s="1"/>
  <c r="GD223" i="16"/>
  <c r="GD224" i="16" s="1"/>
  <c r="GD603" i="16"/>
  <c r="GD604" i="16" s="1"/>
  <c r="Y632" i="22"/>
  <c r="GD561" i="16"/>
  <c r="GD562" i="16" s="1"/>
  <c r="GD593" i="16"/>
  <c r="GD594" i="16" s="1"/>
  <c r="Y622" i="22"/>
  <c r="GD441" i="16"/>
  <c r="GD442" i="16" s="1"/>
  <c r="GD455" i="16"/>
  <c r="GD456" i="16" s="1"/>
  <c r="GD447" i="16"/>
  <c r="GD448" i="16" s="1"/>
  <c r="GD393" i="16"/>
  <c r="GD394" i="16" s="1"/>
  <c r="GD265" i="16"/>
  <c r="GD266" i="16" s="1"/>
  <c r="GD217" i="16"/>
  <c r="GD218" i="16" s="1"/>
  <c r="GD137" i="16"/>
  <c r="GD138" i="16" s="1"/>
  <c r="GD165" i="16"/>
  <c r="GD166" i="16" s="1"/>
  <c r="E18" i="22"/>
  <c r="GN17" i="16"/>
  <c r="GN18" i="16" s="1"/>
  <c r="Y18" i="22"/>
  <c r="K18" i="22"/>
  <c r="U18" i="22"/>
  <c r="O18" i="22"/>
  <c r="I18" i="22"/>
  <c r="M18" i="22"/>
  <c r="Q18" i="22"/>
  <c r="AA18" i="22"/>
  <c r="S18" i="22"/>
  <c r="W18" i="22"/>
  <c r="AE16" i="22"/>
  <c r="AF16" i="22"/>
  <c r="AE17" i="22"/>
  <c r="AF17" i="22"/>
  <c r="G18" i="22"/>
  <c r="X4" i="28"/>
  <c r="W5" i="28"/>
  <c r="GH18" i="16"/>
  <c r="GI18" i="16"/>
  <c r="GH17" i="16"/>
  <c r="GI17" i="16"/>
  <c r="D18" i="22"/>
  <c r="S19" i="16"/>
  <c r="FW19" i="16" s="1"/>
  <c r="FW20" i="16" s="1"/>
  <c r="EG20" i="16" s="1"/>
  <c r="ET19" i="16" s="1"/>
  <c r="K19" i="16"/>
  <c r="FU19" i="16" s="1"/>
  <c r="FU20" i="16" s="1"/>
  <c r="EE20" i="16" s="1"/>
  <c r="ER19" i="16" s="1"/>
  <c r="W19" i="16"/>
  <c r="FX19" i="16" s="1"/>
  <c r="FX20" i="16" s="1"/>
  <c r="EH20" i="16" s="1"/>
  <c r="EU19" i="16" s="1"/>
  <c r="I20" i="22"/>
  <c r="AI19" i="16"/>
  <c r="BC19" i="16"/>
  <c r="BG19" i="16"/>
  <c r="BO19" i="16"/>
  <c r="GE19" i="16" s="1"/>
  <c r="GE20" i="16" s="1"/>
  <c r="EO20" i="16" s="1"/>
  <c r="FB19" i="16" s="1"/>
  <c r="C19" i="16"/>
  <c r="C20" i="22" s="1"/>
  <c r="E19" i="16"/>
  <c r="AU19" i="16"/>
  <c r="B20" i="22"/>
  <c r="AE19" i="16"/>
  <c r="AQ19" i="16"/>
  <c r="EZ279" i="16" l="1"/>
  <c r="HN279" i="16" s="1"/>
  <c r="HM279" i="16"/>
  <c r="EZ527" i="16"/>
  <c r="HN527" i="16" s="1"/>
  <c r="HM527" i="16"/>
  <c r="EZ223" i="16"/>
  <c r="HN223" i="16" s="1"/>
  <c r="HM223" i="16"/>
  <c r="EZ247" i="16"/>
  <c r="HN247" i="16" s="1"/>
  <c r="HM247" i="16"/>
  <c r="EZ375" i="16"/>
  <c r="HN375" i="16" s="1"/>
  <c r="HM375" i="16"/>
  <c r="EZ173" i="16"/>
  <c r="HN173" i="16" s="1"/>
  <c r="HM173" i="16"/>
  <c r="EZ221" i="16"/>
  <c r="HN221" i="16" s="1"/>
  <c r="HM221" i="16"/>
  <c r="EZ177" i="16"/>
  <c r="HN177" i="16" s="1"/>
  <c r="HM177" i="16"/>
  <c r="EZ481" i="16"/>
  <c r="HN481" i="16" s="1"/>
  <c r="HM481" i="16"/>
  <c r="EZ151" i="16"/>
  <c r="HN151" i="16" s="1"/>
  <c r="HM151" i="16"/>
  <c r="EZ141" i="16"/>
  <c r="HN141" i="16" s="1"/>
  <c r="HM141" i="16"/>
  <c r="EZ265" i="16"/>
  <c r="HN265" i="16" s="1"/>
  <c r="HM265" i="16"/>
  <c r="EZ215" i="16"/>
  <c r="HN215" i="16" s="1"/>
  <c r="HM215" i="16"/>
  <c r="EZ283" i="16"/>
  <c r="HN283" i="16" s="1"/>
  <c r="HM283" i="16"/>
  <c r="EZ315" i="16"/>
  <c r="HN315" i="16" s="1"/>
  <c r="HM315" i="16"/>
  <c r="EZ373" i="16"/>
  <c r="HN373" i="16" s="1"/>
  <c r="HM373" i="16"/>
  <c r="EZ179" i="16"/>
  <c r="HN179" i="16" s="1"/>
  <c r="HM179" i="16"/>
  <c r="EZ115" i="16"/>
  <c r="HN115" i="16" s="1"/>
  <c r="HM115" i="16"/>
  <c r="EZ423" i="16"/>
  <c r="HN423" i="16" s="1"/>
  <c r="HM423" i="16"/>
  <c r="EZ153" i="16"/>
  <c r="HN153" i="16" s="1"/>
  <c r="HM153" i="16"/>
  <c r="EZ529" i="16"/>
  <c r="HN529" i="16" s="1"/>
  <c r="HM529" i="16"/>
  <c r="EZ359" i="16"/>
  <c r="HN359" i="16" s="1"/>
  <c r="HM359" i="16"/>
  <c r="EZ507" i="16"/>
  <c r="HN507" i="16" s="1"/>
  <c r="HM507" i="16"/>
  <c r="EZ503" i="16"/>
  <c r="HN503" i="16" s="1"/>
  <c r="HM503" i="16"/>
  <c r="EZ317" i="16"/>
  <c r="HN317" i="16" s="1"/>
  <c r="HM317" i="16"/>
  <c r="EZ377" i="16"/>
  <c r="HN377" i="16" s="1"/>
  <c r="HM377" i="16"/>
  <c r="EZ197" i="16"/>
  <c r="HN197" i="16" s="1"/>
  <c r="HM197" i="16"/>
  <c r="EZ295" i="16"/>
  <c r="HN295" i="16" s="1"/>
  <c r="HM295" i="16"/>
  <c r="EZ125" i="16"/>
  <c r="HN125" i="16" s="1"/>
  <c r="HM125" i="16"/>
  <c r="EZ299" i="16"/>
  <c r="HN299" i="16" s="1"/>
  <c r="HM299" i="16"/>
  <c r="EZ167" i="16"/>
  <c r="HN167" i="16" s="1"/>
  <c r="HM167" i="16"/>
  <c r="EZ573" i="16"/>
  <c r="HN573" i="16" s="1"/>
  <c r="HM573" i="16"/>
  <c r="EZ135" i="16"/>
  <c r="HN135" i="16" s="1"/>
  <c r="HM135" i="16"/>
  <c r="EZ599" i="16"/>
  <c r="HN599" i="16" s="1"/>
  <c r="HM599" i="16"/>
  <c r="EZ417" i="16"/>
  <c r="HN417" i="16" s="1"/>
  <c r="HM417" i="16"/>
  <c r="EZ137" i="16"/>
  <c r="HN137" i="16" s="1"/>
  <c r="HM137" i="16"/>
  <c r="EZ353" i="16"/>
  <c r="HN353" i="16" s="1"/>
  <c r="HM353" i="16"/>
  <c r="EZ183" i="16"/>
  <c r="HN183" i="16" s="1"/>
  <c r="HM183" i="16"/>
  <c r="EZ569" i="16"/>
  <c r="HN569" i="16" s="1"/>
  <c r="HM569" i="16"/>
  <c r="EZ383" i="16"/>
  <c r="HN383" i="16" s="1"/>
  <c r="HM383" i="16"/>
  <c r="FA605" i="16"/>
  <c r="HR605" i="16" s="1"/>
  <c r="HQ605" i="16"/>
  <c r="EZ447" i="16"/>
  <c r="HN447" i="16" s="1"/>
  <c r="HM447" i="16"/>
  <c r="EZ209" i="16"/>
  <c r="HN209" i="16" s="1"/>
  <c r="HM209" i="16"/>
  <c r="EZ165" i="16"/>
  <c r="HN165" i="16" s="1"/>
  <c r="HM165" i="16"/>
  <c r="EZ321" i="16"/>
  <c r="HN321" i="16" s="1"/>
  <c r="HM321" i="16"/>
  <c r="EZ159" i="16"/>
  <c r="HN159" i="16" s="1"/>
  <c r="HM159" i="16"/>
  <c r="EZ455" i="16"/>
  <c r="HN455" i="16" s="1"/>
  <c r="HM455" i="16"/>
  <c r="EZ171" i="16"/>
  <c r="HN171" i="16" s="1"/>
  <c r="HM171" i="16"/>
  <c r="EZ603" i="16"/>
  <c r="HN603" i="16" s="1"/>
  <c r="HM603" i="16"/>
  <c r="EZ597" i="16"/>
  <c r="HN597" i="16" s="1"/>
  <c r="HM597" i="16"/>
  <c r="EZ429" i="16"/>
  <c r="HN429" i="16" s="1"/>
  <c r="HM429" i="16"/>
  <c r="EZ415" i="16"/>
  <c r="HN415" i="16" s="1"/>
  <c r="HM415" i="16"/>
  <c r="EZ305" i="16"/>
  <c r="HN305" i="16" s="1"/>
  <c r="HM305" i="16"/>
  <c r="EZ435" i="16"/>
  <c r="HN435" i="16" s="1"/>
  <c r="HM435" i="16"/>
  <c r="EZ333" i="16"/>
  <c r="HN333" i="16" s="1"/>
  <c r="HM333" i="16"/>
  <c r="EZ175" i="16"/>
  <c r="HN175" i="16" s="1"/>
  <c r="HM175" i="16"/>
  <c r="EZ379" i="16"/>
  <c r="HN379" i="16" s="1"/>
  <c r="HM379" i="16"/>
  <c r="EZ347" i="16"/>
  <c r="HN347" i="16" s="1"/>
  <c r="HM347" i="16"/>
  <c r="EZ225" i="16"/>
  <c r="HN225" i="16" s="1"/>
  <c r="HM225" i="16"/>
  <c r="EZ441" i="16"/>
  <c r="HN441" i="16" s="1"/>
  <c r="HM441" i="16"/>
  <c r="EZ219" i="16"/>
  <c r="HN219" i="16" s="1"/>
  <c r="HM219" i="16"/>
  <c r="EZ143" i="16"/>
  <c r="HN143" i="16" s="1"/>
  <c r="HM143" i="16"/>
  <c r="EZ381" i="16"/>
  <c r="HN381" i="16" s="1"/>
  <c r="HM381" i="16"/>
  <c r="EZ361" i="16"/>
  <c r="HN361" i="16" s="1"/>
  <c r="HM361" i="16"/>
  <c r="EZ577" i="16"/>
  <c r="HN577" i="16" s="1"/>
  <c r="HM577" i="16"/>
  <c r="EZ253" i="16"/>
  <c r="HN253" i="16" s="1"/>
  <c r="HM253" i="16"/>
  <c r="EZ549" i="16"/>
  <c r="HN549" i="16" s="1"/>
  <c r="HM549" i="16"/>
  <c r="EZ277" i="16"/>
  <c r="HN277" i="16" s="1"/>
  <c r="HM277" i="16"/>
  <c r="EZ161" i="16"/>
  <c r="HN161" i="16" s="1"/>
  <c r="HM161" i="16"/>
  <c r="EZ551" i="16"/>
  <c r="HN551" i="16" s="1"/>
  <c r="HM551" i="16"/>
  <c r="EZ555" i="16"/>
  <c r="HN555" i="16" s="1"/>
  <c r="HM555" i="16"/>
  <c r="EZ231" i="16"/>
  <c r="HN231" i="16" s="1"/>
  <c r="HM231" i="16"/>
  <c r="EZ339" i="16"/>
  <c r="HN339" i="16" s="1"/>
  <c r="HM339" i="16"/>
  <c r="EZ449" i="16"/>
  <c r="HN449" i="16" s="1"/>
  <c r="HM449" i="16"/>
  <c r="EZ467" i="16"/>
  <c r="HN467" i="16" s="1"/>
  <c r="HM467" i="16"/>
  <c r="EZ345" i="16"/>
  <c r="HN345" i="16" s="1"/>
  <c r="HM345" i="16"/>
  <c r="EZ119" i="16"/>
  <c r="HN119" i="16" s="1"/>
  <c r="HM119" i="16"/>
  <c r="EZ349" i="16"/>
  <c r="HN349" i="16" s="1"/>
  <c r="HM349" i="16"/>
  <c r="EZ207" i="16"/>
  <c r="HN207" i="16" s="1"/>
  <c r="HM207" i="16"/>
  <c r="EZ523" i="16"/>
  <c r="HN523" i="16" s="1"/>
  <c r="HM523" i="16"/>
  <c r="EZ413" i="16"/>
  <c r="HN413" i="16" s="1"/>
  <c r="HM413" i="16"/>
  <c r="EZ391" i="16"/>
  <c r="HN391" i="16" s="1"/>
  <c r="HM391" i="16"/>
  <c r="EZ431" i="16"/>
  <c r="HN431" i="16" s="1"/>
  <c r="HM431" i="16"/>
  <c r="EZ335" i="16"/>
  <c r="HN335" i="16" s="1"/>
  <c r="HM335" i="16"/>
  <c r="EZ303" i="16"/>
  <c r="HN303" i="16" s="1"/>
  <c r="HM303" i="16"/>
  <c r="EZ275" i="16"/>
  <c r="HN275" i="16" s="1"/>
  <c r="HM275" i="16"/>
  <c r="EZ343" i="16"/>
  <c r="HN343" i="16" s="1"/>
  <c r="HM343" i="16"/>
  <c r="EZ251" i="16"/>
  <c r="HN251" i="16" s="1"/>
  <c r="HM251" i="16"/>
  <c r="EZ139" i="16"/>
  <c r="HN139" i="16" s="1"/>
  <c r="HM139" i="16"/>
  <c r="EZ293" i="16"/>
  <c r="HN293" i="16" s="1"/>
  <c r="HM293" i="16"/>
  <c r="EZ409" i="16"/>
  <c r="HN409" i="16" s="1"/>
  <c r="HM409" i="16"/>
  <c r="EZ255" i="16"/>
  <c r="HN255" i="16" s="1"/>
  <c r="HM255" i="16"/>
  <c r="EZ117" i="16"/>
  <c r="HN117" i="16" s="1"/>
  <c r="HM117" i="16"/>
  <c r="EZ319" i="16"/>
  <c r="HN319" i="16" s="1"/>
  <c r="HM319" i="16"/>
  <c r="EZ195" i="16"/>
  <c r="HN195" i="16" s="1"/>
  <c r="HM195" i="16"/>
  <c r="EZ355" i="16"/>
  <c r="HN355" i="16" s="1"/>
  <c r="HM355" i="16"/>
  <c r="EZ491" i="16"/>
  <c r="HN491" i="16" s="1"/>
  <c r="HM491" i="16"/>
  <c r="EZ155" i="16"/>
  <c r="HN155" i="16" s="1"/>
  <c r="HM155" i="16"/>
  <c r="EZ459" i="16"/>
  <c r="HN459" i="16" s="1"/>
  <c r="HM459" i="16"/>
  <c r="EZ147" i="16"/>
  <c r="HN147" i="16" s="1"/>
  <c r="HM147" i="16"/>
  <c r="EZ509" i="16"/>
  <c r="HN509" i="16" s="1"/>
  <c r="HM509" i="16"/>
  <c r="EZ575" i="16"/>
  <c r="HN575" i="16" s="1"/>
  <c r="HM575" i="16"/>
  <c r="EZ559" i="16"/>
  <c r="HN559" i="16" s="1"/>
  <c r="HM559" i="16"/>
  <c r="EZ451" i="16"/>
  <c r="HN451" i="16" s="1"/>
  <c r="HM451" i="16"/>
  <c r="EZ499" i="16"/>
  <c r="HN499" i="16" s="1"/>
  <c r="HM499" i="16"/>
  <c r="EZ583" i="16"/>
  <c r="HN583" i="16" s="1"/>
  <c r="HM583" i="16"/>
  <c r="EZ397" i="16"/>
  <c r="HN397" i="16" s="1"/>
  <c r="HM397" i="16"/>
  <c r="EZ543" i="16"/>
  <c r="HN543" i="16" s="1"/>
  <c r="HM543" i="16"/>
  <c r="EZ307" i="16"/>
  <c r="HN307" i="16" s="1"/>
  <c r="HM307" i="16"/>
  <c r="EZ571" i="16"/>
  <c r="HN571" i="16" s="1"/>
  <c r="HM571" i="16"/>
  <c r="EZ127" i="16"/>
  <c r="HN127" i="16" s="1"/>
  <c r="HM127" i="16"/>
  <c r="EZ163" i="16"/>
  <c r="HN163" i="16" s="1"/>
  <c r="HM163" i="16"/>
  <c r="EZ557" i="16"/>
  <c r="HN557" i="16" s="1"/>
  <c r="HM557" i="16"/>
  <c r="EZ565" i="16"/>
  <c r="HN565" i="16" s="1"/>
  <c r="HM565" i="16"/>
  <c r="EZ601" i="16"/>
  <c r="HN601" i="16" s="1"/>
  <c r="HM601" i="16"/>
  <c r="EZ591" i="16"/>
  <c r="HN591" i="16" s="1"/>
  <c r="HM591" i="16"/>
  <c r="EZ129" i="16"/>
  <c r="HN129" i="16" s="1"/>
  <c r="HM129" i="16"/>
  <c r="EZ245" i="16"/>
  <c r="HN245" i="16" s="1"/>
  <c r="HM245" i="16"/>
  <c r="EZ203" i="16"/>
  <c r="HN203" i="16" s="1"/>
  <c r="HM203" i="16"/>
  <c r="EZ267" i="16"/>
  <c r="HN267" i="16" s="1"/>
  <c r="HM267" i="16"/>
  <c r="EZ243" i="16"/>
  <c r="HN243" i="16" s="1"/>
  <c r="HM243" i="16"/>
  <c r="EZ537" i="16"/>
  <c r="HN537" i="16" s="1"/>
  <c r="HM537" i="16"/>
  <c r="EZ131" i="16"/>
  <c r="HN131" i="16" s="1"/>
  <c r="HM131" i="16"/>
  <c r="EZ493" i="16"/>
  <c r="HN493" i="16" s="1"/>
  <c r="HM493" i="16"/>
  <c r="EZ145" i="16"/>
  <c r="HN145" i="16" s="1"/>
  <c r="HM145" i="16"/>
  <c r="EZ457" i="16"/>
  <c r="HN457" i="16" s="1"/>
  <c r="HM457" i="16"/>
  <c r="EZ201" i="16"/>
  <c r="HN201" i="16" s="1"/>
  <c r="HM201" i="16"/>
  <c r="EZ541" i="16"/>
  <c r="HN541" i="16" s="1"/>
  <c r="HM541" i="16"/>
  <c r="EZ479" i="16"/>
  <c r="HN479" i="16" s="1"/>
  <c r="HM479" i="16"/>
  <c r="EZ445" i="16"/>
  <c r="HN445" i="16" s="1"/>
  <c r="HM445" i="16"/>
  <c r="EZ587" i="16"/>
  <c r="HN587" i="16" s="1"/>
  <c r="HM587" i="16"/>
  <c r="EZ269" i="16"/>
  <c r="HN269" i="16" s="1"/>
  <c r="HM269" i="16"/>
  <c r="EZ465" i="16"/>
  <c r="HN465" i="16" s="1"/>
  <c r="HM465" i="16"/>
  <c r="EZ407" i="16"/>
  <c r="HN407" i="16" s="1"/>
  <c r="HM407" i="16"/>
  <c r="EZ471" i="16"/>
  <c r="HN471" i="16" s="1"/>
  <c r="HM471" i="16"/>
  <c r="EZ461" i="16"/>
  <c r="HN461" i="16" s="1"/>
  <c r="HM461" i="16"/>
  <c r="EZ249" i="16"/>
  <c r="HN249" i="16" s="1"/>
  <c r="HM249" i="16"/>
  <c r="EZ473" i="16"/>
  <c r="HN473" i="16" s="1"/>
  <c r="HM473" i="16"/>
  <c r="EZ369" i="16"/>
  <c r="HN369" i="16" s="1"/>
  <c r="HM369" i="16"/>
  <c r="EZ535" i="16"/>
  <c r="HN535" i="16" s="1"/>
  <c r="HM535" i="16"/>
  <c r="EZ437" i="16"/>
  <c r="HN437" i="16" s="1"/>
  <c r="HM437" i="16"/>
  <c r="EZ189" i="16"/>
  <c r="HN189" i="16" s="1"/>
  <c r="HM189" i="16"/>
  <c r="EZ389" i="16"/>
  <c r="HN389" i="16" s="1"/>
  <c r="HM389" i="16"/>
  <c r="EZ547" i="16"/>
  <c r="HN547" i="16" s="1"/>
  <c r="HM547" i="16"/>
  <c r="EZ525" i="16"/>
  <c r="HN525" i="16" s="1"/>
  <c r="HM525" i="16"/>
  <c r="EZ539" i="16"/>
  <c r="HN539" i="16" s="1"/>
  <c r="HM539" i="16"/>
  <c r="EZ521" i="16"/>
  <c r="HN521" i="16" s="1"/>
  <c r="HM521" i="16"/>
  <c r="EZ385" i="16"/>
  <c r="HN385" i="16" s="1"/>
  <c r="HM385" i="16"/>
  <c r="EZ475" i="16"/>
  <c r="HN475" i="16" s="1"/>
  <c r="HM475" i="16"/>
  <c r="EZ567" i="16"/>
  <c r="HN567" i="16" s="1"/>
  <c r="HM567" i="16"/>
  <c r="EZ589" i="16"/>
  <c r="HN589" i="16" s="1"/>
  <c r="HM589" i="16"/>
  <c r="EZ581" i="16"/>
  <c r="HN581" i="16" s="1"/>
  <c r="HM581" i="16"/>
  <c r="EZ433" i="16"/>
  <c r="HN433" i="16" s="1"/>
  <c r="HM433" i="16"/>
  <c r="EZ217" i="16"/>
  <c r="HN217" i="16" s="1"/>
  <c r="HM217" i="16"/>
  <c r="EZ485" i="16"/>
  <c r="HN485" i="16" s="1"/>
  <c r="HM485" i="16"/>
  <c r="EZ259" i="16"/>
  <c r="HN259" i="16" s="1"/>
  <c r="HM259" i="16"/>
  <c r="EZ121" i="16"/>
  <c r="HN121" i="16" s="1"/>
  <c r="HM121" i="16"/>
  <c r="EZ489" i="16"/>
  <c r="HN489" i="16" s="1"/>
  <c r="HM489" i="16"/>
  <c r="EZ205" i="16"/>
  <c r="HN205" i="16" s="1"/>
  <c r="HM205" i="16"/>
  <c r="EZ257" i="16"/>
  <c r="HN257" i="16" s="1"/>
  <c r="HM257" i="16"/>
  <c r="EZ511" i="16"/>
  <c r="HN511" i="16" s="1"/>
  <c r="HM511" i="16"/>
  <c r="EZ439" i="16"/>
  <c r="HN439" i="16" s="1"/>
  <c r="HM439" i="16"/>
  <c r="EZ561" i="16"/>
  <c r="HN561" i="16" s="1"/>
  <c r="HM561" i="16"/>
  <c r="EZ487" i="16"/>
  <c r="HN487" i="16" s="1"/>
  <c r="HM487" i="16"/>
  <c r="EZ263" i="16"/>
  <c r="HN263" i="16" s="1"/>
  <c r="HM263" i="16"/>
  <c r="EZ365" i="16"/>
  <c r="HN365" i="16" s="1"/>
  <c r="HM365" i="16"/>
  <c r="EZ193" i="16"/>
  <c r="HN193" i="16" s="1"/>
  <c r="HM193" i="16"/>
  <c r="EZ517" i="16"/>
  <c r="HN517" i="16" s="1"/>
  <c r="HM517" i="16"/>
  <c r="EZ341" i="16"/>
  <c r="HN341" i="16" s="1"/>
  <c r="HM341" i="16"/>
  <c r="EZ327" i="16"/>
  <c r="HN327" i="16" s="1"/>
  <c r="HM327" i="16"/>
  <c r="EZ497" i="16"/>
  <c r="HN497" i="16" s="1"/>
  <c r="HM497" i="16"/>
  <c r="EZ393" i="16"/>
  <c r="HN393" i="16" s="1"/>
  <c r="HM393" i="16"/>
  <c r="EZ241" i="16"/>
  <c r="HN241" i="16" s="1"/>
  <c r="HM241" i="16"/>
  <c r="EZ395" i="16"/>
  <c r="HN395" i="16" s="1"/>
  <c r="HM395" i="16"/>
  <c r="EZ579" i="16"/>
  <c r="HN579" i="16" s="1"/>
  <c r="HM579" i="16"/>
  <c r="EZ387" i="16"/>
  <c r="HN387" i="16" s="1"/>
  <c r="HM387" i="16"/>
  <c r="EZ273" i="16"/>
  <c r="HN273" i="16" s="1"/>
  <c r="HM273" i="16"/>
  <c r="EZ515" i="16"/>
  <c r="HN515" i="16" s="1"/>
  <c r="HM515" i="16"/>
  <c r="EZ297" i="16"/>
  <c r="HN297" i="16" s="1"/>
  <c r="HM297" i="16"/>
  <c r="EZ237" i="16"/>
  <c r="HN237" i="16" s="1"/>
  <c r="HM237" i="16"/>
  <c r="EZ513" i="16"/>
  <c r="HN513" i="16" s="1"/>
  <c r="HM513" i="16"/>
  <c r="EZ399" i="16"/>
  <c r="HN399" i="16" s="1"/>
  <c r="HM399" i="16"/>
  <c r="EZ519" i="16"/>
  <c r="HN519" i="16" s="1"/>
  <c r="HM519" i="16"/>
  <c r="EZ483" i="16"/>
  <c r="HN483" i="16" s="1"/>
  <c r="HM483" i="16"/>
  <c r="EZ291" i="16"/>
  <c r="HN291" i="16" s="1"/>
  <c r="HM291" i="16"/>
  <c r="EZ367" i="16"/>
  <c r="HN367" i="16" s="1"/>
  <c r="HM367" i="16"/>
  <c r="EZ213" i="16"/>
  <c r="HN213" i="16" s="1"/>
  <c r="HM213" i="16"/>
  <c r="EZ185" i="16"/>
  <c r="HN185" i="16" s="1"/>
  <c r="HM185" i="16"/>
  <c r="EZ313" i="16"/>
  <c r="HN313" i="16" s="1"/>
  <c r="HM313" i="16"/>
  <c r="EZ191" i="16"/>
  <c r="HN191" i="16" s="1"/>
  <c r="HM191" i="16"/>
  <c r="EZ329" i="16"/>
  <c r="HN329" i="16" s="1"/>
  <c r="HM329" i="16"/>
  <c r="EZ199" i="16"/>
  <c r="HN199" i="16" s="1"/>
  <c r="HM199" i="16"/>
  <c r="EZ443" i="16"/>
  <c r="HN443" i="16" s="1"/>
  <c r="HM443" i="16"/>
  <c r="EZ403" i="16"/>
  <c r="HN403" i="16" s="1"/>
  <c r="HM403" i="16"/>
  <c r="EZ593" i="16"/>
  <c r="HN593" i="16" s="1"/>
  <c r="HM593" i="16"/>
  <c r="EZ309" i="16"/>
  <c r="HN309" i="16" s="1"/>
  <c r="HM309" i="16"/>
  <c r="EZ169" i="16"/>
  <c r="HN169" i="16" s="1"/>
  <c r="HM169" i="16"/>
  <c r="EZ533" i="16"/>
  <c r="HN533" i="16" s="1"/>
  <c r="HM533" i="16"/>
  <c r="EZ421" i="16"/>
  <c r="HN421" i="16" s="1"/>
  <c r="HM421" i="16"/>
  <c r="EZ469" i="16"/>
  <c r="HN469" i="16" s="1"/>
  <c r="HM469" i="16"/>
  <c r="EZ427" i="16"/>
  <c r="HN427" i="16" s="1"/>
  <c r="HM427" i="16"/>
  <c r="EZ301" i="16"/>
  <c r="HN301" i="16" s="1"/>
  <c r="HM301" i="16"/>
  <c r="EZ261" i="16"/>
  <c r="HN261" i="16" s="1"/>
  <c r="HM261" i="16"/>
  <c r="EZ585" i="16"/>
  <c r="HN585" i="16" s="1"/>
  <c r="HM585" i="16"/>
  <c r="EZ351" i="16"/>
  <c r="HN351" i="16" s="1"/>
  <c r="HM351" i="16"/>
  <c r="EZ325" i="16"/>
  <c r="HN325" i="16" s="1"/>
  <c r="HM325" i="16"/>
  <c r="EZ227" i="16"/>
  <c r="HN227" i="16" s="1"/>
  <c r="HM227" i="16"/>
  <c r="EZ419" i="16"/>
  <c r="HN419" i="16" s="1"/>
  <c r="HM419" i="16"/>
  <c r="EZ405" i="16"/>
  <c r="HN405" i="16" s="1"/>
  <c r="HM405" i="16"/>
  <c r="EZ181" i="16"/>
  <c r="HN181" i="16" s="1"/>
  <c r="HM181" i="16"/>
  <c r="EZ229" i="16"/>
  <c r="HN229" i="16" s="1"/>
  <c r="HM229" i="16"/>
  <c r="EZ331" i="16"/>
  <c r="HN331" i="16" s="1"/>
  <c r="HM331" i="16"/>
  <c r="EZ211" i="16"/>
  <c r="HN211" i="16" s="1"/>
  <c r="HM211" i="16"/>
  <c r="EZ531" i="16"/>
  <c r="HN531" i="16" s="1"/>
  <c r="HM531" i="16"/>
  <c r="EZ271" i="16"/>
  <c r="HN271" i="16" s="1"/>
  <c r="HM271" i="16"/>
  <c r="EZ287" i="16"/>
  <c r="HN287" i="16" s="1"/>
  <c r="HM287" i="16"/>
  <c r="EZ477" i="16"/>
  <c r="HN477" i="16" s="1"/>
  <c r="HM477" i="16"/>
  <c r="EZ425" i="16"/>
  <c r="HN425" i="16" s="1"/>
  <c r="HM425" i="16"/>
  <c r="EZ281" i="16"/>
  <c r="HN281" i="16" s="1"/>
  <c r="HM281" i="16"/>
  <c r="EZ505" i="16"/>
  <c r="HN505" i="16" s="1"/>
  <c r="HM505" i="16"/>
  <c r="EZ337" i="16"/>
  <c r="HN337" i="16" s="1"/>
  <c r="HM337" i="16"/>
  <c r="EZ133" i="16"/>
  <c r="HN133" i="16" s="1"/>
  <c r="HM133" i="16"/>
  <c r="EZ357" i="16"/>
  <c r="HN357" i="16" s="1"/>
  <c r="HM357" i="16"/>
  <c r="EZ545" i="16"/>
  <c r="HN545" i="16" s="1"/>
  <c r="HM545" i="16"/>
  <c r="EZ123" i="16"/>
  <c r="HN123" i="16" s="1"/>
  <c r="HM123" i="16"/>
  <c r="EZ501" i="16"/>
  <c r="HN501" i="16" s="1"/>
  <c r="HM501" i="16"/>
  <c r="EZ149" i="16"/>
  <c r="HN149" i="16" s="1"/>
  <c r="HM149" i="16"/>
  <c r="EZ553" i="16"/>
  <c r="HN553" i="16" s="1"/>
  <c r="HM553" i="16"/>
  <c r="EZ495" i="16"/>
  <c r="HN495" i="16" s="1"/>
  <c r="HM495" i="16"/>
  <c r="EZ563" i="16"/>
  <c r="HN563" i="16" s="1"/>
  <c r="HM563" i="16"/>
  <c r="EZ285" i="16"/>
  <c r="HN285" i="16" s="1"/>
  <c r="HM285" i="16"/>
  <c r="EZ595" i="16"/>
  <c r="HN595" i="16" s="1"/>
  <c r="HM595" i="16"/>
  <c r="EZ453" i="16"/>
  <c r="HN453" i="16" s="1"/>
  <c r="HM453" i="16"/>
  <c r="EZ363" i="16"/>
  <c r="HN363" i="16" s="1"/>
  <c r="HM363" i="16"/>
  <c r="EZ233" i="16"/>
  <c r="HN233" i="16" s="1"/>
  <c r="HM233" i="16"/>
  <c r="EZ401" i="16"/>
  <c r="HN401" i="16" s="1"/>
  <c r="HM401" i="16"/>
  <c r="EZ371" i="16"/>
  <c r="HN371" i="16" s="1"/>
  <c r="HM371" i="16"/>
  <c r="EZ157" i="16"/>
  <c r="HN157" i="16" s="1"/>
  <c r="HM157" i="16"/>
  <c r="EZ289" i="16"/>
  <c r="HN289" i="16" s="1"/>
  <c r="HM289" i="16"/>
  <c r="EZ311" i="16"/>
  <c r="HN311" i="16" s="1"/>
  <c r="HM311" i="16"/>
  <c r="EZ239" i="16"/>
  <c r="HN239" i="16" s="1"/>
  <c r="HM239" i="16"/>
  <c r="EZ187" i="16"/>
  <c r="HN187" i="16" s="1"/>
  <c r="HM187" i="16"/>
  <c r="EZ411" i="16"/>
  <c r="HN411" i="16" s="1"/>
  <c r="HM411" i="16"/>
  <c r="EZ323" i="16"/>
  <c r="HN323" i="16" s="1"/>
  <c r="HM323" i="16"/>
  <c r="EZ463" i="16"/>
  <c r="HN463" i="16" s="1"/>
  <c r="HM463" i="16"/>
  <c r="EZ235" i="16"/>
  <c r="HN235" i="16" s="1"/>
  <c r="HM235" i="16"/>
  <c r="EZ7" i="16"/>
  <c r="HN7" i="16" s="1"/>
  <c r="HM7" i="16"/>
  <c r="EX15" i="16"/>
  <c r="HF15" i="16" s="1"/>
  <c r="HE15" i="16"/>
  <c r="EZ11" i="16"/>
  <c r="HN11" i="16" s="1"/>
  <c r="HM11" i="16"/>
  <c r="EZ9" i="16"/>
  <c r="HN9" i="16" s="1"/>
  <c r="HM9" i="16"/>
  <c r="EZ15" i="16"/>
  <c r="HN15" i="16" s="1"/>
  <c r="HM15" i="16"/>
  <c r="EW15" i="16"/>
  <c r="HB15" i="16" s="1"/>
  <c r="HA15" i="16"/>
  <c r="EY15" i="16"/>
  <c r="HJ15" i="16" s="1"/>
  <c r="HI15" i="16"/>
  <c r="EV15" i="16"/>
  <c r="GX15" i="16" s="1"/>
  <c r="GW15" i="16"/>
  <c r="EN420" i="16"/>
  <c r="GB19" i="16"/>
  <c r="GB20" i="16" s="1"/>
  <c r="HG19" i="16"/>
  <c r="EN448" i="16"/>
  <c r="EN224" i="16"/>
  <c r="EN8" i="16"/>
  <c r="EN602" i="16"/>
  <c r="EN404" i="16"/>
  <c r="EN324" i="16"/>
  <c r="EN530" i="16"/>
  <c r="EN482" i="16"/>
  <c r="EN118" i="16"/>
  <c r="EN168" i="16"/>
  <c r="EN296" i="16"/>
  <c r="EN348" i="16"/>
  <c r="EN326" i="16"/>
  <c r="EN478" i="16"/>
  <c r="EN564" i="16"/>
  <c r="EN128" i="16"/>
  <c r="EN228" i="16"/>
  <c r="EN320" i="16"/>
  <c r="EN380" i="16"/>
  <c r="EN476" i="16"/>
  <c r="EN522" i="16"/>
  <c r="EN288" i="16"/>
  <c r="EN520" i="16"/>
  <c r="EN566" i="16"/>
  <c r="EN306" i="16"/>
  <c r="EN378" i="16"/>
  <c r="EN172" i="16"/>
  <c r="EN130" i="16"/>
  <c r="EN230" i="16"/>
  <c r="EN328" i="16"/>
  <c r="EN366" i="16"/>
  <c r="EN496" i="16"/>
  <c r="EN556" i="16"/>
  <c r="EN410" i="16"/>
  <c r="EN150" i="16"/>
  <c r="EN312" i="16"/>
  <c r="EN364" i="16"/>
  <c r="EN400" i="16"/>
  <c r="EN116" i="16"/>
  <c r="EN210" i="16"/>
  <c r="EN252" i="16"/>
  <c r="EN322" i="16"/>
  <c r="EN370" i="16"/>
  <c r="EN500" i="16"/>
  <c r="EN550" i="16"/>
  <c r="EN336" i="16"/>
  <c r="EN142" i="16"/>
  <c r="EN198" i="16"/>
  <c r="EN238" i="16"/>
  <c r="EN334" i="16"/>
  <c r="EN574" i="16"/>
  <c r="EN204" i="16"/>
  <c r="EN294" i="16"/>
  <c r="EM18" i="16"/>
  <c r="EL18" i="16"/>
  <c r="EN16" i="16"/>
  <c r="EN554" i="16"/>
  <c r="EN456" i="16"/>
  <c r="EN382" i="16"/>
  <c r="EN332" i="16"/>
  <c r="EN588" i="16"/>
  <c r="EN502" i="16"/>
  <c r="EN140" i="16"/>
  <c r="EN310" i="16"/>
  <c r="EN412" i="16"/>
  <c r="EN406" i="16"/>
  <c r="EN504" i="16"/>
  <c r="EN536" i="16"/>
  <c r="EN170" i="16"/>
  <c r="EN302" i="16"/>
  <c r="EN282" i="16"/>
  <c r="EN340" i="16"/>
  <c r="EN480" i="16"/>
  <c r="EN474" i="16"/>
  <c r="EN356" i="16"/>
  <c r="EN514" i="16"/>
  <c r="EN134" i="16"/>
  <c r="EN300" i="16"/>
  <c r="EN386" i="16"/>
  <c r="EN202" i="16"/>
  <c r="EN264" i="16"/>
  <c r="EN274" i="16"/>
  <c r="EN398" i="16"/>
  <c r="EN390" i="16"/>
  <c r="EN486" i="16"/>
  <c r="EN490" i="16"/>
  <c r="EN516" i="16"/>
  <c r="EN136" i="16"/>
  <c r="EN392" i="16"/>
  <c r="EN368" i="16"/>
  <c r="EN470" i="16"/>
  <c r="EN158" i="16"/>
  <c r="EN174" i="16"/>
  <c r="EN226" i="16"/>
  <c r="EN362" i="16"/>
  <c r="EN438" i="16"/>
  <c r="EN434" i="16"/>
  <c r="EN542" i="16"/>
  <c r="EN484" i="16"/>
  <c r="EN214" i="16"/>
  <c r="EN292" i="16"/>
  <c r="EN234" i="16"/>
  <c r="EN396" i="16"/>
  <c r="EN576" i="16"/>
  <c r="EN162" i="16"/>
  <c r="EN244" i="16"/>
  <c r="EJ18" i="16"/>
  <c r="EN454" i="16"/>
  <c r="EN278" i="16"/>
  <c r="EN598" i="16"/>
  <c r="EN518" i="16"/>
  <c r="EN14" i="16"/>
  <c r="EN524" i="16"/>
  <c r="EN596" i="16"/>
  <c r="EN200" i="16"/>
  <c r="EN452" i="16"/>
  <c r="EN592" i="16"/>
  <c r="EN436" i="16"/>
  <c r="EN354" i="16"/>
  <c r="EN222" i="16"/>
  <c r="EN528" i="16"/>
  <c r="EN120" i="16"/>
  <c r="EN506" i="16"/>
  <c r="EN192" i="16"/>
  <c r="EN240" i="16"/>
  <c r="EN206" i="16"/>
  <c r="EN186" i="16"/>
  <c r="EN262" i="16"/>
  <c r="EN372" i="16"/>
  <c r="EN462" i="16"/>
  <c r="EN450" i="16"/>
  <c r="EN360" i="16"/>
  <c r="EN212" i="16"/>
  <c r="EN280" i="16"/>
  <c r="EN276" i="16"/>
  <c r="EN330" i="16"/>
  <c r="EN512" i="16"/>
  <c r="EN570" i="16"/>
  <c r="EN488" i="16"/>
  <c r="EN468" i="16"/>
  <c r="EN180" i="16"/>
  <c r="EN308" i="16"/>
  <c r="EN344" i="16"/>
  <c r="EN160" i="16"/>
  <c r="EN232" i="16"/>
  <c r="EN298" i="16"/>
  <c r="EN408" i="16"/>
  <c r="EN494" i="16"/>
  <c r="EN458" i="16"/>
  <c r="EN538" i="16"/>
  <c r="EN208" i="16"/>
  <c r="EN248" i="16"/>
  <c r="EN422" i="16"/>
  <c r="EN416" i="16"/>
  <c r="EN460" i="16"/>
  <c r="EN184" i="16"/>
  <c r="EN146" i="16"/>
  <c r="EN242" i="16"/>
  <c r="EN426" i="16"/>
  <c r="EN446" i="16"/>
  <c r="EN552" i="16"/>
  <c r="EN256" i="16"/>
  <c r="EN544" i="16"/>
  <c r="EN176" i="16"/>
  <c r="EN258" i="16"/>
  <c r="EN384" i="16"/>
  <c r="EN440" i="16"/>
  <c r="EN558" i="16"/>
  <c r="EN182" i="16"/>
  <c r="EN286" i="16"/>
  <c r="EK18" i="16"/>
  <c r="EN604" i="16"/>
  <c r="EN590" i="16"/>
  <c r="EN548" i="16"/>
  <c r="EN316" i="16"/>
  <c r="EN10" i="16"/>
  <c r="EN236" i="16"/>
  <c r="EN442" i="16"/>
  <c r="EN250" i="16"/>
  <c r="EN144" i="16"/>
  <c r="EN498" i="16"/>
  <c r="EN166" i="16"/>
  <c r="GD19" i="16"/>
  <c r="GD20" i="16" s="1"/>
  <c r="HO19" i="16"/>
  <c r="EN138" i="16"/>
  <c r="EN594" i="16"/>
  <c r="EN508" i="16"/>
  <c r="EN152" i="16"/>
  <c r="EN586" i="16"/>
  <c r="GA19" i="16"/>
  <c r="GA20" i="16" s="1"/>
  <c r="HC19" i="16"/>
  <c r="GC19" i="16"/>
  <c r="GC20" i="16" s="1"/>
  <c r="HK19" i="16"/>
  <c r="EN218" i="16"/>
  <c r="EN562" i="16"/>
  <c r="EN578" i="16"/>
  <c r="EN124" i="16"/>
  <c r="EN532" i="16"/>
  <c r="EN178" i="16"/>
  <c r="EN534" i="16"/>
  <c r="EN402" i="16"/>
  <c r="EN414" i="16"/>
  <c r="EN600" i="16"/>
  <c r="EN394" i="16"/>
  <c r="EN260" i="16"/>
  <c r="EN580" i="16"/>
  <c r="EN12" i="16"/>
  <c r="FY19" i="16"/>
  <c r="FY20" i="16" s="1"/>
  <c r="GU19" i="16"/>
  <c r="FZ19" i="16"/>
  <c r="FZ20" i="16" s="1"/>
  <c r="GY19" i="16"/>
  <c r="EN266" i="16"/>
  <c r="EN582" i="16"/>
  <c r="EN190" i="16"/>
  <c r="EN584" i="16"/>
  <c r="EN188" i="16"/>
  <c r="EN430" i="16"/>
  <c r="EN342" i="16"/>
  <c r="EN388" i="16"/>
  <c r="EN216" i="16"/>
  <c r="EN148" i="16"/>
  <c r="EN272" i="16"/>
  <c r="EN338" i="16"/>
  <c r="EN472" i="16"/>
  <c r="EN466" i="16"/>
  <c r="EN220" i="16"/>
  <c r="EN154" i="16"/>
  <c r="EN270" i="16"/>
  <c r="EN350" i="16"/>
  <c r="EN358" i="16"/>
  <c r="EN464" i="16"/>
  <c r="EN540" i="16"/>
  <c r="EN492" i="16"/>
  <c r="EN526" i="16"/>
  <c r="EN246" i="16"/>
  <c r="EN290" i="16"/>
  <c r="EN132" i="16"/>
  <c r="EN126" i="16"/>
  <c r="EN304" i="16"/>
  <c r="EN376" i="16"/>
  <c r="EN352" i="16"/>
  <c r="EN510" i="16"/>
  <c r="EN560" i="16"/>
  <c r="EN164" i="16"/>
  <c r="EN314" i="16"/>
  <c r="EN424" i="16"/>
  <c r="EN428" i="16"/>
  <c r="EN568" i="16"/>
  <c r="EN196" i="16"/>
  <c r="EN284" i="16"/>
  <c r="EN318" i="16"/>
  <c r="EN374" i="16"/>
  <c r="EN432" i="16"/>
  <c r="EN572" i="16"/>
  <c r="EN418" i="16"/>
  <c r="EN156" i="16"/>
  <c r="EN194" i="16"/>
  <c r="EN268" i="16"/>
  <c r="EN346" i="16"/>
  <c r="EN444" i="16"/>
  <c r="EN546" i="16"/>
  <c r="EN122" i="16"/>
  <c r="EN254" i="16"/>
  <c r="EN18" i="16"/>
  <c r="EI18" i="16"/>
  <c r="BS115" i="16"/>
  <c r="GF115" i="16" s="1"/>
  <c r="GF116" i="16" s="1"/>
  <c r="EP116" i="16" s="1"/>
  <c r="FC115" i="16" s="1"/>
  <c r="BS117" i="16"/>
  <c r="GE115" i="16"/>
  <c r="GE116" i="16" s="1"/>
  <c r="EO116" i="16" s="1"/>
  <c r="FB115" i="16" s="1"/>
  <c r="GE13" i="16"/>
  <c r="GE14" i="16" s="1"/>
  <c r="EO14" i="16" s="1"/>
  <c r="FB13" i="16" s="1"/>
  <c r="AA14" i="22"/>
  <c r="GE557" i="16"/>
  <c r="GE558" i="16" s="1"/>
  <c r="EO558" i="16" s="1"/>
  <c r="FB557" i="16" s="1"/>
  <c r="GE605" i="16"/>
  <c r="GE606" i="16" s="1"/>
  <c r="EO606" i="16" s="1"/>
  <c r="FB605" i="16" s="1"/>
  <c r="GE549" i="16"/>
  <c r="GE550" i="16" s="1"/>
  <c r="EO550" i="16" s="1"/>
  <c r="FB549" i="16" s="1"/>
  <c r="GE577" i="16"/>
  <c r="GE578" i="16" s="1"/>
  <c r="EO578" i="16" s="1"/>
  <c r="FB577" i="16" s="1"/>
  <c r="AA606" i="22"/>
  <c r="GE433" i="16"/>
  <c r="GE434" i="16" s="1"/>
  <c r="EO434" i="16" s="1"/>
  <c r="FB433" i="16" s="1"/>
  <c r="GE487" i="16"/>
  <c r="GE488" i="16" s="1"/>
  <c r="EO488" i="16" s="1"/>
  <c r="FB487" i="16" s="1"/>
  <c r="GE439" i="16"/>
  <c r="GE440" i="16" s="1"/>
  <c r="EO440" i="16" s="1"/>
  <c r="FB439" i="16" s="1"/>
  <c r="GE471" i="16"/>
  <c r="GE472" i="16" s="1"/>
  <c r="EO472" i="16" s="1"/>
  <c r="FB471" i="16" s="1"/>
  <c r="GE397" i="16"/>
  <c r="GE398" i="16" s="1"/>
  <c r="EO398" i="16" s="1"/>
  <c r="FB397" i="16" s="1"/>
  <c r="GE379" i="16"/>
  <c r="GE380" i="16" s="1"/>
  <c r="EO380" i="16" s="1"/>
  <c r="FB379" i="16" s="1"/>
  <c r="GE377" i="16"/>
  <c r="GE378" i="16" s="1"/>
  <c r="EO378" i="16" s="1"/>
  <c r="FB377" i="16" s="1"/>
  <c r="GE345" i="16"/>
  <c r="GE346" i="16" s="1"/>
  <c r="EO346" i="16" s="1"/>
  <c r="FB345" i="16" s="1"/>
  <c r="GE415" i="16"/>
  <c r="GE416" i="16" s="1"/>
  <c r="EO416" i="16" s="1"/>
  <c r="FB415" i="16" s="1"/>
  <c r="GE283" i="16"/>
  <c r="GE284" i="16" s="1"/>
  <c r="EO284" i="16" s="1"/>
  <c r="FB283" i="16" s="1"/>
  <c r="GE273" i="16"/>
  <c r="GE274" i="16" s="1"/>
  <c r="EO274" i="16" s="1"/>
  <c r="FB273" i="16" s="1"/>
  <c r="GE167" i="16"/>
  <c r="GE168" i="16" s="1"/>
  <c r="EO168" i="16" s="1"/>
  <c r="FB167" i="16" s="1"/>
  <c r="GE203" i="16"/>
  <c r="GE204" i="16" s="1"/>
  <c r="EO204" i="16" s="1"/>
  <c r="FB203" i="16" s="1"/>
  <c r="GE145" i="16"/>
  <c r="GE146" i="16" s="1"/>
  <c r="EO146" i="16" s="1"/>
  <c r="FB145" i="16" s="1"/>
  <c r="GE219" i="16"/>
  <c r="GE220" i="16" s="1"/>
  <c r="EO220" i="16" s="1"/>
  <c r="FB219" i="16" s="1"/>
  <c r="R1" i="17"/>
  <c r="S1" i="17" s="1"/>
  <c r="T1" i="17" s="1"/>
  <c r="U1" i="17" s="1"/>
  <c r="V1" i="17" s="1"/>
  <c r="BS159" i="16"/>
  <c r="GF159" i="16" s="1"/>
  <c r="GF160" i="16" s="1"/>
  <c r="EP160" i="16" s="1"/>
  <c r="FC159" i="16" s="1"/>
  <c r="BS163" i="16"/>
  <c r="GF163" i="16" s="1"/>
  <c r="GF164" i="16" s="1"/>
  <c r="EP164" i="16" s="1"/>
  <c r="FC163" i="16" s="1"/>
  <c r="BS187" i="16"/>
  <c r="GF187" i="16" s="1"/>
  <c r="GF188" i="16" s="1"/>
  <c r="EP188" i="16" s="1"/>
  <c r="FC187" i="16" s="1"/>
  <c r="BS189" i="16"/>
  <c r="BS195" i="16"/>
  <c r="GF195" i="16" s="1"/>
  <c r="GF196" i="16" s="1"/>
  <c r="EP196" i="16" s="1"/>
  <c r="FC195" i="16" s="1"/>
  <c r="BS199" i="16"/>
  <c r="GF199" i="16" s="1"/>
  <c r="GF200" i="16" s="1"/>
  <c r="EP200" i="16" s="1"/>
  <c r="FC199" i="16" s="1"/>
  <c r="BS205" i="16"/>
  <c r="BS133" i="16"/>
  <c r="BS153" i="16"/>
  <c r="GF153" i="16" s="1"/>
  <c r="GF154" i="16" s="1"/>
  <c r="EP154" i="16" s="1"/>
  <c r="FC153" i="16" s="1"/>
  <c r="BS193" i="16"/>
  <c r="BS121" i="16"/>
  <c r="GF121" i="16" s="1"/>
  <c r="GF122" i="16" s="1"/>
  <c r="EP122" i="16" s="1"/>
  <c r="FC121" i="16" s="1"/>
  <c r="BS129" i="16"/>
  <c r="BS137" i="16"/>
  <c r="BS141" i="16"/>
  <c r="GF141" i="16" s="1"/>
  <c r="GF142" i="16" s="1"/>
  <c r="EP142" i="16" s="1"/>
  <c r="FC141" i="16" s="1"/>
  <c r="BS145" i="16"/>
  <c r="GF145" i="16" s="1"/>
  <c r="GF146" i="16" s="1"/>
  <c r="EP146" i="16" s="1"/>
  <c r="FC145" i="16" s="1"/>
  <c r="BS167" i="16"/>
  <c r="GF167" i="16" s="1"/>
  <c r="GF168" i="16" s="1"/>
  <c r="EP168" i="16" s="1"/>
  <c r="FC167" i="16" s="1"/>
  <c r="BS173" i="16"/>
  <c r="GF173" i="16" s="1"/>
  <c r="GF174" i="16" s="1"/>
  <c r="EP174" i="16" s="1"/>
  <c r="FC173" i="16" s="1"/>
  <c r="BS181" i="16"/>
  <c r="GF181" i="16" s="1"/>
  <c r="GF182" i="16" s="1"/>
  <c r="EP182" i="16" s="1"/>
  <c r="FC181" i="16" s="1"/>
  <c r="BS183" i="16"/>
  <c r="GF183" i="16" s="1"/>
  <c r="GF184" i="16" s="1"/>
  <c r="EP184" i="16" s="1"/>
  <c r="FC183" i="16" s="1"/>
  <c r="BS191" i="16"/>
  <c r="GF191" i="16" s="1"/>
  <c r="GF192" i="16" s="1"/>
  <c r="EP192" i="16" s="1"/>
  <c r="FC191" i="16" s="1"/>
  <c r="BS201" i="16"/>
  <c r="GF201" i="16" s="1"/>
  <c r="GF202" i="16" s="1"/>
  <c r="EP202" i="16" s="1"/>
  <c r="FC201" i="16" s="1"/>
  <c r="BS143" i="16"/>
  <c r="BS157" i="16"/>
  <c r="GF157" i="16" s="1"/>
  <c r="GF158" i="16" s="1"/>
  <c r="EP158" i="16" s="1"/>
  <c r="FC157" i="16" s="1"/>
  <c r="BS119" i="16"/>
  <c r="GF119" i="16" s="1"/>
  <c r="GF120" i="16" s="1"/>
  <c r="EP120" i="16" s="1"/>
  <c r="FC119" i="16" s="1"/>
  <c r="BS125" i="16"/>
  <c r="GF125" i="16" s="1"/>
  <c r="GF126" i="16" s="1"/>
  <c r="EP126" i="16" s="1"/>
  <c r="FC125" i="16" s="1"/>
  <c r="BS135" i="16"/>
  <c r="GF135" i="16" s="1"/>
  <c r="GF136" i="16" s="1"/>
  <c r="EP136" i="16" s="1"/>
  <c r="FC135" i="16" s="1"/>
  <c r="BS155" i="16"/>
  <c r="BS165" i="16"/>
  <c r="BS171" i="16"/>
  <c r="GF171" i="16" s="1"/>
  <c r="GF172" i="16" s="1"/>
  <c r="EP172" i="16" s="1"/>
  <c r="FC171" i="16" s="1"/>
  <c r="BS175" i="16"/>
  <c r="GF175" i="16" s="1"/>
  <c r="GF176" i="16" s="1"/>
  <c r="EP176" i="16" s="1"/>
  <c r="FC175" i="16" s="1"/>
  <c r="BS177" i="16"/>
  <c r="GF177" i="16" s="1"/>
  <c r="GF178" i="16" s="1"/>
  <c r="EP178" i="16" s="1"/>
  <c r="FC177" i="16" s="1"/>
  <c r="BS179" i="16"/>
  <c r="GF179" i="16" s="1"/>
  <c r="GF180" i="16" s="1"/>
  <c r="EP180" i="16" s="1"/>
  <c r="FC179" i="16" s="1"/>
  <c r="BS207" i="16"/>
  <c r="GF207" i="16" s="1"/>
  <c r="GF208" i="16" s="1"/>
  <c r="EP208" i="16" s="1"/>
  <c r="FC207" i="16" s="1"/>
  <c r="BS131" i="16"/>
  <c r="GF131" i="16" s="1"/>
  <c r="GF132" i="16" s="1"/>
  <c r="EP132" i="16" s="1"/>
  <c r="FC131" i="16" s="1"/>
  <c r="BS147" i="16"/>
  <c r="GF147" i="16" s="1"/>
  <c r="GF148" i="16" s="1"/>
  <c r="EP148" i="16" s="1"/>
  <c r="FC147" i="16" s="1"/>
  <c r="BS161" i="16"/>
  <c r="GF161" i="16" s="1"/>
  <c r="GF162" i="16" s="1"/>
  <c r="EP162" i="16" s="1"/>
  <c r="FC161" i="16" s="1"/>
  <c r="BS185" i="16"/>
  <c r="GF185" i="16" s="1"/>
  <c r="GF186" i="16" s="1"/>
  <c r="EP186" i="16" s="1"/>
  <c r="FC185" i="16" s="1"/>
  <c r="BS197" i="16"/>
  <c r="GF197" i="16" s="1"/>
  <c r="GF198" i="16" s="1"/>
  <c r="EP198" i="16" s="1"/>
  <c r="FC197" i="16" s="1"/>
  <c r="BS203" i="16"/>
  <c r="GF203" i="16" s="1"/>
  <c r="GF204" i="16" s="1"/>
  <c r="EP204" i="16" s="1"/>
  <c r="FC203" i="16" s="1"/>
  <c r="BS215" i="16"/>
  <c r="GF215" i="16" s="1"/>
  <c r="GF216" i="16" s="1"/>
  <c r="EP216" i="16" s="1"/>
  <c r="FC215" i="16" s="1"/>
  <c r="BS217" i="16"/>
  <c r="BS123" i="16"/>
  <c r="BS127" i="16"/>
  <c r="GF127" i="16" s="1"/>
  <c r="GF128" i="16" s="1"/>
  <c r="EP128" i="16" s="1"/>
  <c r="FC127" i="16" s="1"/>
  <c r="BS149" i="16"/>
  <c r="GF149" i="16" s="1"/>
  <c r="GF150" i="16" s="1"/>
  <c r="EP150" i="16" s="1"/>
  <c r="FC149" i="16" s="1"/>
  <c r="BS169" i="16"/>
  <c r="BS213" i="16"/>
  <c r="GF213" i="16" s="1"/>
  <c r="GF214" i="16" s="1"/>
  <c r="EP214" i="16" s="1"/>
  <c r="FC213" i="16" s="1"/>
  <c r="BS219" i="16"/>
  <c r="GF219" i="16" s="1"/>
  <c r="GF220" i="16" s="1"/>
  <c r="EP220" i="16" s="1"/>
  <c r="FC219" i="16" s="1"/>
  <c r="BS139" i="16"/>
  <c r="GF139" i="16" s="1"/>
  <c r="GF140" i="16" s="1"/>
  <c r="EP140" i="16" s="1"/>
  <c r="FC139" i="16" s="1"/>
  <c r="BS151" i="16"/>
  <c r="BS209" i="16"/>
  <c r="GF209" i="16" s="1"/>
  <c r="GF210" i="16" s="1"/>
  <c r="EP210" i="16" s="1"/>
  <c r="FC209" i="16" s="1"/>
  <c r="BS211" i="16"/>
  <c r="GF211" i="16" s="1"/>
  <c r="GF212" i="16" s="1"/>
  <c r="EP212" i="16" s="1"/>
  <c r="FC211" i="16" s="1"/>
  <c r="BS221" i="16"/>
  <c r="BS269" i="16"/>
  <c r="GF269" i="16" s="1"/>
  <c r="GF270" i="16" s="1"/>
  <c r="EP270" i="16" s="1"/>
  <c r="FC269" i="16" s="1"/>
  <c r="BS279" i="16"/>
  <c r="GF279" i="16" s="1"/>
  <c r="GF280" i="16" s="1"/>
  <c r="EP280" i="16" s="1"/>
  <c r="FC279" i="16" s="1"/>
  <c r="BS289" i="16"/>
  <c r="GF289" i="16" s="1"/>
  <c r="GF290" i="16" s="1"/>
  <c r="EP290" i="16" s="1"/>
  <c r="FC289" i="16" s="1"/>
  <c r="BS311" i="16"/>
  <c r="BS319" i="16"/>
  <c r="GF319" i="16" s="1"/>
  <c r="GF320" i="16" s="1"/>
  <c r="EP320" i="16" s="1"/>
  <c r="FC319" i="16" s="1"/>
  <c r="BS325" i="16"/>
  <c r="GF325" i="16" s="1"/>
  <c r="GF326" i="16" s="1"/>
  <c r="EP326" i="16" s="1"/>
  <c r="FC325" i="16" s="1"/>
  <c r="BS223" i="16"/>
  <c r="BS257" i="16"/>
  <c r="BS267" i="16"/>
  <c r="GF267" i="16" s="1"/>
  <c r="GF268" i="16" s="1"/>
  <c r="EP268" i="16" s="1"/>
  <c r="FC267" i="16" s="1"/>
  <c r="BS297" i="16"/>
  <c r="GF297" i="16" s="1"/>
  <c r="GF298" i="16" s="1"/>
  <c r="EP298" i="16" s="1"/>
  <c r="FC297" i="16" s="1"/>
  <c r="BS299" i="16"/>
  <c r="GF299" i="16" s="1"/>
  <c r="GF300" i="16" s="1"/>
  <c r="EP300" i="16" s="1"/>
  <c r="FC299" i="16" s="1"/>
  <c r="BS235" i="16"/>
  <c r="GF235" i="16" s="1"/>
  <c r="GF236" i="16" s="1"/>
  <c r="EP236" i="16" s="1"/>
  <c r="FC235" i="16" s="1"/>
  <c r="BS245" i="16"/>
  <c r="GF245" i="16" s="1"/>
  <c r="GF246" i="16" s="1"/>
  <c r="EP246" i="16" s="1"/>
  <c r="FC245" i="16" s="1"/>
  <c r="BS251" i="16"/>
  <c r="GF251" i="16" s="1"/>
  <c r="GF252" i="16" s="1"/>
  <c r="EP252" i="16" s="1"/>
  <c r="FC251" i="16" s="1"/>
  <c r="BS253" i="16"/>
  <c r="GF253" i="16" s="1"/>
  <c r="GF254" i="16" s="1"/>
  <c r="EP254" i="16" s="1"/>
  <c r="FC253" i="16" s="1"/>
  <c r="BS271" i="16"/>
  <c r="GF271" i="16" s="1"/>
  <c r="GF272" i="16" s="1"/>
  <c r="EP272" i="16" s="1"/>
  <c r="FC271" i="16" s="1"/>
  <c r="BS277" i="16"/>
  <c r="BS285" i="16"/>
  <c r="GF285" i="16" s="1"/>
  <c r="GF286" i="16" s="1"/>
  <c r="EP286" i="16" s="1"/>
  <c r="FC285" i="16" s="1"/>
  <c r="BS229" i="16"/>
  <c r="GF229" i="16" s="1"/>
  <c r="GF230" i="16" s="1"/>
  <c r="EP230" i="16" s="1"/>
  <c r="FC229" i="16" s="1"/>
  <c r="BS233" i="16"/>
  <c r="GF233" i="16" s="1"/>
  <c r="GF234" i="16" s="1"/>
  <c r="EP234" i="16" s="1"/>
  <c r="FC233" i="16" s="1"/>
  <c r="BS249" i="16"/>
  <c r="BS259" i="16"/>
  <c r="BS261" i="16"/>
  <c r="GF261" i="16" s="1"/>
  <c r="GF262" i="16" s="1"/>
  <c r="EP262" i="16" s="1"/>
  <c r="FC261" i="16" s="1"/>
  <c r="BS263" i="16"/>
  <c r="GF263" i="16" s="1"/>
  <c r="GF264" i="16" s="1"/>
  <c r="EP264" i="16" s="1"/>
  <c r="FC263" i="16" s="1"/>
  <c r="BS273" i="16"/>
  <c r="GF273" i="16" s="1"/>
  <c r="GF274" i="16" s="1"/>
  <c r="EP274" i="16" s="1"/>
  <c r="FC273" i="16" s="1"/>
  <c r="BS307" i="16"/>
  <c r="GF307" i="16" s="1"/>
  <c r="GF308" i="16" s="1"/>
  <c r="EP308" i="16" s="1"/>
  <c r="FC307" i="16" s="1"/>
  <c r="BS231" i="16"/>
  <c r="GF231" i="16" s="1"/>
  <c r="GF232" i="16" s="1"/>
  <c r="EP232" i="16" s="1"/>
  <c r="FC231" i="16" s="1"/>
  <c r="BS239" i="16"/>
  <c r="GF239" i="16" s="1"/>
  <c r="GF240" i="16" s="1"/>
  <c r="EP240" i="16" s="1"/>
  <c r="FC239" i="16" s="1"/>
  <c r="BS255" i="16"/>
  <c r="BS265" i="16"/>
  <c r="BS281" i="16"/>
  <c r="GF281" i="16" s="1"/>
  <c r="GF282" i="16" s="1"/>
  <c r="EP282" i="16" s="1"/>
  <c r="FC281" i="16" s="1"/>
  <c r="BS295" i="16"/>
  <c r="GF295" i="16" s="1"/>
  <c r="GF296" i="16" s="1"/>
  <c r="EP296" i="16" s="1"/>
  <c r="FC295" i="16" s="1"/>
  <c r="BS309" i="16"/>
  <c r="BS315" i="16"/>
  <c r="GF315" i="16" s="1"/>
  <c r="GF316" i="16" s="1"/>
  <c r="EP316" i="16" s="1"/>
  <c r="FC315" i="16" s="1"/>
  <c r="BS225" i="16"/>
  <c r="GF225" i="16" s="1"/>
  <c r="GF226" i="16" s="1"/>
  <c r="EP226" i="16" s="1"/>
  <c r="FC225" i="16" s="1"/>
  <c r="BS243" i="16"/>
  <c r="BS247" i="16"/>
  <c r="BS275" i="16"/>
  <c r="BS293" i="16"/>
  <c r="BS303" i="16"/>
  <c r="GF303" i="16" s="1"/>
  <c r="GF304" i="16" s="1"/>
  <c r="EP304" i="16" s="1"/>
  <c r="FC303" i="16" s="1"/>
  <c r="BS305" i="16"/>
  <c r="GF305" i="16" s="1"/>
  <c r="GF306" i="16" s="1"/>
  <c r="EP306" i="16" s="1"/>
  <c r="FC305" i="16" s="1"/>
  <c r="BS323" i="16"/>
  <c r="GF323" i="16" s="1"/>
  <c r="GF324" i="16" s="1"/>
  <c r="EP324" i="16" s="1"/>
  <c r="FC323" i="16" s="1"/>
  <c r="BS227" i="16"/>
  <c r="GF227" i="16" s="1"/>
  <c r="GF228" i="16" s="1"/>
  <c r="EP228" i="16" s="1"/>
  <c r="FC227" i="16" s="1"/>
  <c r="BS237" i="16"/>
  <c r="GF237" i="16" s="1"/>
  <c r="GF238" i="16" s="1"/>
  <c r="EP238" i="16" s="1"/>
  <c r="FC237" i="16" s="1"/>
  <c r="BS241" i="16"/>
  <c r="BS283" i="16"/>
  <c r="GF283" i="16" s="1"/>
  <c r="GF284" i="16" s="1"/>
  <c r="EP284" i="16" s="1"/>
  <c r="FC283" i="16" s="1"/>
  <c r="BS287" i="16"/>
  <c r="GF287" i="16" s="1"/>
  <c r="GF288" i="16" s="1"/>
  <c r="EP288" i="16" s="1"/>
  <c r="FC287" i="16" s="1"/>
  <c r="BS301" i="16"/>
  <c r="GF301" i="16" s="1"/>
  <c r="GF302" i="16" s="1"/>
  <c r="EP302" i="16" s="1"/>
  <c r="FC301" i="16" s="1"/>
  <c r="BS317" i="16"/>
  <c r="GF317" i="16" s="1"/>
  <c r="GF318" i="16" s="1"/>
  <c r="EP318" i="16" s="1"/>
  <c r="FC317" i="16" s="1"/>
  <c r="BS291" i="16"/>
  <c r="GF291" i="16" s="1"/>
  <c r="GF292" i="16" s="1"/>
  <c r="EP292" i="16" s="1"/>
  <c r="FC291" i="16" s="1"/>
  <c r="BS313" i="16"/>
  <c r="GF313" i="16" s="1"/>
  <c r="GF314" i="16" s="1"/>
  <c r="EP314" i="16" s="1"/>
  <c r="FC313" i="16" s="1"/>
  <c r="BS321" i="16"/>
  <c r="GF321" i="16" s="1"/>
  <c r="GF322" i="16" s="1"/>
  <c r="EP322" i="16" s="1"/>
  <c r="FC321" i="16" s="1"/>
  <c r="BS327" i="16"/>
  <c r="BS333" i="16"/>
  <c r="GF333" i="16" s="1"/>
  <c r="GF334" i="16" s="1"/>
  <c r="EP334" i="16" s="1"/>
  <c r="FC333" i="16" s="1"/>
  <c r="BS345" i="16"/>
  <c r="GF345" i="16" s="1"/>
  <c r="GF346" i="16" s="1"/>
  <c r="EP346" i="16" s="1"/>
  <c r="FC345" i="16" s="1"/>
  <c r="BS363" i="16"/>
  <c r="GF363" i="16" s="1"/>
  <c r="GF364" i="16" s="1"/>
  <c r="EP364" i="16" s="1"/>
  <c r="FC363" i="16" s="1"/>
  <c r="BS381" i="16"/>
  <c r="BS385" i="16"/>
  <c r="GF385" i="16" s="1"/>
  <c r="GF386" i="16" s="1"/>
  <c r="EP386" i="16" s="1"/>
  <c r="FC385" i="16" s="1"/>
  <c r="BS399" i="16"/>
  <c r="GF399" i="16" s="1"/>
  <c r="GF400" i="16" s="1"/>
  <c r="EP400" i="16" s="1"/>
  <c r="FC399" i="16" s="1"/>
  <c r="BS419" i="16"/>
  <c r="GF419" i="16" s="1"/>
  <c r="GF420" i="16" s="1"/>
  <c r="EP420" i="16" s="1"/>
  <c r="FC419" i="16" s="1"/>
  <c r="BS349" i="16"/>
  <c r="GF349" i="16" s="1"/>
  <c r="GF350" i="16" s="1"/>
  <c r="EP350" i="16" s="1"/>
  <c r="FC349" i="16" s="1"/>
  <c r="BS375" i="16"/>
  <c r="GF375" i="16" s="1"/>
  <c r="GF376" i="16" s="1"/>
  <c r="EP376" i="16" s="1"/>
  <c r="FC375" i="16" s="1"/>
  <c r="BS377" i="16"/>
  <c r="GF377" i="16" s="1"/>
  <c r="GF378" i="16" s="1"/>
  <c r="EP378" i="16" s="1"/>
  <c r="FC377" i="16" s="1"/>
  <c r="BS379" i="16"/>
  <c r="GF379" i="16" s="1"/>
  <c r="GF380" i="16" s="1"/>
  <c r="EP380" i="16" s="1"/>
  <c r="FC379" i="16" s="1"/>
  <c r="BS397" i="16"/>
  <c r="GF397" i="16" s="1"/>
  <c r="GF398" i="16" s="1"/>
  <c r="EP398" i="16" s="1"/>
  <c r="FC397" i="16" s="1"/>
  <c r="BS401" i="16"/>
  <c r="GF401" i="16" s="1"/>
  <c r="GF402" i="16" s="1"/>
  <c r="EP402" i="16" s="1"/>
  <c r="FC401" i="16" s="1"/>
  <c r="BS423" i="16"/>
  <c r="GF423" i="16" s="1"/>
  <c r="GF424" i="16" s="1"/>
  <c r="EP424" i="16" s="1"/>
  <c r="FC423" i="16" s="1"/>
  <c r="BS335" i="16"/>
  <c r="GF335" i="16" s="1"/>
  <c r="GF336" i="16" s="1"/>
  <c r="EP336" i="16" s="1"/>
  <c r="FC335" i="16" s="1"/>
  <c r="BS339" i="16"/>
  <c r="GF339" i="16" s="1"/>
  <c r="GF340" i="16" s="1"/>
  <c r="EP340" i="16" s="1"/>
  <c r="FC339" i="16" s="1"/>
  <c r="BS357" i="16"/>
  <c r="BS387" i="16"/>
  <c r="GF387" i="16" s="1"/>
  <c r="GF388" i="16" s="1"/>
  <c r="EP388" i="16" s="1"/>
  <c r="FC387" i="16" s="1"/>
  <c r="BS391" i="16"/>
  <c r="BS409" i="16"/>
  <c r="GF409" i="16" s="1"/>
  <c r="GF410" i="16" s="1"/>
  <c r="EP410" i="16" s="1"/>
  <c r="FC409" i="16" s="1"/>
  <c r="BS415" i="16"/>
  <c r="GF415" i="16" s="1"/>
  <c r="GF416" i="16" s="1"/>
  <c r="EP416" i="16" s="1"/>
  <c r="FC415" i="16" s="1"/>
  <c r="BS329" i="16"/>
  <c r="GF329" i="16" s="1"/>
  <c r="GF330" i="16" s="1"/>
  <c r="EP330" i="16" s="1"/>
  <c r="FC329" i="16" s="1"/>
  <c r="BS331" i="16"/>
  <c r="GF331" i="16" s="1"/>
  <c r="GF332" i="16" s="1"/>
  <c r="EP332" i="16" s="1"/>
  <c r="FC331" i="16" s="1"/>
  <c r="BS343" i="16"/>
  <c r="GF343" i="16" s="1"/>
  <c r="GF344" i="16" s="1"/>
  <c r="EP344" i="16" s="1"/>
  <c r="FC343" i="16" s="1"/>
  <c r="BS347" i="16"/>
  <c r="GF347" i="16" s="1"/>
  <c r="GF348" i="16" s="1"/>
  <c r="EP348" i="16" s="1"/>
  <c r="FC347" i="16" s="1"/>
  <c r="BS355" i="16"/>
  <c r="GF355" i="16" s="1"/>
  <c r="GF356" i="16" s="1"/>
  <c r="EP356" i="16" s="1"/>
  <c r="FC355" i="16" s="1"/>
  <c r="BS389" i="16"/>
  <c r="GF389" i="16" s="1"/>
  <c r="GF390" i="16" s="1"/>
  <c r="EP390" i="16" s="1"/>
  <c r="FC389" i="16" s="1"/>
  <c r="BS393" i="16"/>
  <c r="BS337" i="16"/>
  <c r="GF337" i="16" s="1"/>
  <c r="GF338" i="16" s="1"/>
  <c r="EP338" i="16" s="1"/>
  <c r="FC337" i="16" s="1"/>
  <c r="BS351" i="16"/>
  <c r="GF351" i="16" s="1"/>
  <c r="GF352" i="16" s="1"/>
  <c r="EP352" i="16" s="1"/>
  <c r="FC351" i="16" s="1"/>
  <c r="BS359" i="16"/>
  <c r="GF359" i="16" s="1"/>
  <c r="GF360" i="16" s="1"/>
  <c r="EP360" i="16" s="1"/>
  <c r="FC359" i="16" s="1"/>
  <c r="BS411" i="16"/>
  <c r="GF411" i="16" s="1"/>
  <c r="GF412" i="16" s="1"/>
  <c r="EP412" i="16" s="1"/>
  <c r="FC411" i="16" s="1"/>
  <c r="BS413" i="16"/>
  <c r="GF413" i="16" s="1"/>
  <c r="GF414" i="16" s="1"/>
  <c r="EP414" i="16" s="1"/>
  <c r="FC413" i="16" s="1"/>
  <c r="BS361" i="16"/>
  <c r="BS365" i="16"/>
  <c r="GF365" i="16" s="1"/>
  <c r="GF366" i="16" s="1"/>
  <c r="EP366" i="16" s="1"/>
  <c r="FC365" i="16" s="1"/>
  <c r="BS371" i="16"/>
  <c r="GF371" i="16" s="1"/>
  <c r="GF372" i="16" s="1"/>
  <c r="EP372" i="16" s="1"/>
  <c r="FC371" i="16" s="1"/>
  <c r="BS407" i="16"/>
  <c r="GF407" i="16" s="1"/>
  <c r="GF408" i="16" s="1"/>
  <c r="EP408" i="16" s="1"/>
  <c r="FC407" i="16" s="1"/>
  <c r="BS417" i="16"/>
  <c r="GF417" i="16" s="1"/>
  <c r="GF418" i="16" s="1"/>
  <c r="EP418" i="16" s="1"/>
  <c r="FC417" i="16" s="1"/>
  <c r="BS341" i="16"/>
  <c r="GF341" i="16" s="1"/>
  <c r="GF342" i="16" s="1"/>
  <c r="EP342" i="16" s="1"/>
  <c r="FC341" i="16" s="1"/>
  <c r="BS353" i="16"/>
  <c r="BS367" i="16"/>
  <c r="BS369" i="16"/>
  <c r="GF369" i="16" s="1"/>
  <c r="GF370" i="16" s="1"/>
  <c r="EP370" i="16" s="1"/>
  <c r="FC369" i="16" s="1"/>
  <c r="BS373" i="16"/>
  <c r="GF373" i="16" s="1"/>
  <c r="GF374" i="16" s="1"/>
  <c r="EP374" i="16" s="1"/>
  <c r="FC373" i="16" s="1"/>
  <c r="BS383" i="16"/>
  <c r="BS403" i="16"/>
  <c r="BS395" i="16"/>
  <c r="GF395" i="16" s="1"/>
  <c r="GF396" i="16" s="1"/>
  <c r="EP396" i="16" s="1"/>
  <c r="FC395" i="16" s="1"/>
  <c r="BS405" i="16"/>
  <c r="GF405" i="16" s="1"/>
  <c r="GF406" i="16" s="1"/>
  <c r="EP406" i="16" s="1"/>
  <c r="FC405" i="16" s="1"/>
  <c r="BS421" i="16"/>
  <c r="GF421" i="16" s="1"/>
  <c r="GF422" i="16" s="1"/>
  <c r="EP422" i="16" s="1"/>
  <c r="FC421" i="16" s="1"/>
  <c r="BS499" i="16"/>
  <c r="BS509" i="16"/>
  <c r="GF509" i="16" s="1"/>
  <c r="GF510" i="16" s="1"/>
  <c r="EP510" i="16" s="1"/>
  <c r="FC509" i="16" s="1"/>
  <c r="BS517" i="16"/>
  <c r="BS523" i="16"/>
  <c r="GF523" i="16" s="1"/>
  <c r="GF524" i="16" s="1"/>
  <c r="EP524" i="16" s="1"/>
  <c r="FC523" i="16" s="1"/>
  <c r="BS425" i="16"/>
  <c r="BS459" i="16"/>
  <c r="GF459" i="16" s="1"/>
  <c r="GF460" i="16" s="1"/>
  <c r="EP460" i="16" s="1"/>
  <c r="FC459" i="16" s="1"/>
  <c r="BS467" i="16"/>
  <c r="GF467" i="16" s="1"/>
  <c r="GF468" i="16" s="1"/>
  <c r="EP468" i="16" s="1"/>
  <c r="FC467" i="16" s="1"/>
  <c r="BS471" i="16"/>
  <c r="GF471" i="16" s="1"/>
  <c r="GF472" i="16" s="1"/>
  <c r="EP472" i="16" s="1"/>
  <c r="FC471" i="16" s="1"/>
  <c r="BS481" i="16"/>
  <c r="GF481" i="16" s="1"/>
  <c r="GF482" i="16" s="1"/>
  <c r="EP482" i="16" s="1"/>
  <c r="FC481" i="16" s="1"/>
  <c r="BS491" i="16"/>
  <c r="GF491" i="16" s="1"/>
  <c r="GF492" i="16" s="1"/>
  <c r="EP492" i="16" s="1"/>
  <c r="FC491" i="16" s="1"/>
  <c r="BS495" i="16"/>
  <c r="GF495" i="16" s="1"/>
  <c r="GF496" i="16" s="1"/>
  <c r="EP496" i="16" s="1"/>
  <c r="FC495" i="16" s="1"/>
  <c r="BS433" i="16"/>
  <c r="GF433" i="16" s="1"/>
  <c r="GF434" i="16" s="1"/>
  <c r="EP434" i="16" s="1"/>
  <c r="FC433" i="16" s="1"/>
  <c r="BS441" i="16"/>
  <c r="BS455" i="16"/>
  <c r="BS461" i="16"/>
  <c r="GF461" i="16" s="1"/>
  <c r="GF462" i="16" s="1"/>
  <c r="EP462" i="16" s="1"/>
  <c r="FC461" i="16" s="1"/>
  <c r="BS483" i="16"/>
  <c r="GF483" i="16" s="1"/>
  <c r="GF484" i="16" s="1"/>
  <c r="EP484" i="16" s="1"/>
  <c r="FC483" i="16" s="1"/>
  <c r="BS507" i="16"/>
  <c r="BS525" i="16"/>
  <c r="GF525" i="16" s="1"/>
  <c r="GF526" i="16" s="1"/>
  <c r="EP526" i="16" s="1"/>
  <c r="FC525" i="16" s="1"/>
  <c r="BS427" i="16"/>
  <c r="GF427" i="16" s="1"/>
  <c r="GF428" i="16" s="1"/>
  <c r="EP428" i="16" s="1"/>
  <c r="FC427" i="16" s="1"/>
  <c r="BS437" i="16"/>
  <c r="GF437" i="16" s="1"/>
  <c r="GF438" i="16" s="1"/>
  <c r="EP438" i="16" s="1"/>
  <c r="FC437" i="16" s="1"/>
  <c r="BS465" i="16"/>
  <c r="BS469" i="16"/>
  <c r="GF469" i="16" s="1"/>
  <c r="GF470" i="16" s="1"/>
  <c r="EP470" i="16" s="1"/>
  <c r="FC469" i="16" s="1"/>
  <c r="BS477" i="16"/>
  <c r="GF477" i="16" s="1"/>
  <c r="GF478" i="16" s="1"/>
  <c r="EP478" i="16" s="1"/>
  <c r="FC477" i="16" s="1"/>
  <c r="BS493" i="16"/>
  <c r="GF493" i="16" s="1"/>
  <c r="GF494" i="16" s="1"/>
  <c r="EP494" i="16" s="1"/>
  <c r="FC493" i="16" s="1"/>
  <c r="BS501" i="16"/>
  <c r="GF501" i="16" s="1"/>
  <c r="GF502" i="16" s="1"/>
  <c r="EP502" i="16" s="1"/>
  <c r="FC501" i="16" s="1"/>
  <c r="BS521" i="16"/>
  <c r="GF521" i="16" s="1"/>
  <c r="GF522" i="16" s="1"/>
  <c r="EP522" i="16" s="1"/>
  <c r="FC521" i="16" s="1"/>
  <c r="BS529" i="16"/>
  <c r="GF529" i="16" s="1"/>
  <c r="GF530" i="16" s="1"/>
  <c r="EP530" i="16" s="1"/>
  <c r="FC529" i="16" s="1"/>
  <c r="BS429" i="16"/>
  <c r="GF429" i="16" s="1"/>
  <c r="GF430" i="16" s="1"/>
  <c r="EP430" i="16" s="1"/>
  <c r="FC429" i="16" s="1"/>
  <c r="BS447" i="16"/>
  <c r="BS479" i="16"/>
  <c r="GF479" i="16" s="1"/>
  <c r="GF480" i="16" s="1"/>
  <c r="EP480" i="16" s="1"/>
  <c r="FC479" i="16" s="1"/>
  <c r="BS485" i="16"/>
  <c r="BS497" i="16"/>
  <c r="BS503" i="16"/>
  <c r="GF503" i="16" s="1"/>
  <c r="GF504" i="16" s="1"/>
  <c r="EP504" i="16" s="1"/>
  <c r="FC503" i="16" s="1"/>
  <c r="BS527" i="16"/>
  <c r="GF527" i="16" s="1"/>
  <c r="GF528" i="16" s="1"/>
  <c r="EP528" i="16" s="1"/>
  <c r="FC527" i="16" s="1"/>
  <c r="BS531" i="16"/>
  <c r="GF531" i="16" s="1"/>
  <c r="GF532" i="16" s="1"/>
  <c r="EP532" i="16" s="1"/>
  <c r="FC531" i="16" s="1"/>
  <c r="BS457" i="16"/>
  <c r="GF457" i="16" s="1"/>
  <c r="GF458" i="16" s="1"/>
  <c r="EP458" i="16" s="1"/>
  <c r="FC457" i="16" s="1"/>
  <c r="BS463" i="16"/>
  <c r="BS473" i="16"/>
  <c r="GF473" i="16" s="1"/>
  <c r="GF474" i="16" s="1"/>
  <c r="EP474" i="16" s="1"/>
  <c r="FC473" i="16" s="1"/>
  <c r="BS519" i="16"/>
  <c r="BS435" i="16"/>
  <c r="GF435" i="16" s="1"/>
  <c r="GF436" i="16" s="1"/>
  <c r="EP436" i="16" s="1"/>
  <c r="FC435" i="16" s="1"/>
  <c r="BS439" i="16"/>
  <c r="GF439" i="16" s="1"/>
  <c r="GF440" i="16" s="1"/>
  <c r="EP440" i="16" s="1"/>
  <c r="FC439" i="16" s="1"/>
  <c r="BS445" i="16"/>
  <c r="BS453" i="16"/>
  <c r="GF453" i="16" s="1"/>
  <c r="GF454" i="16" s="1"/>
  <c r="EP454" i="16" s="1"/>
  <c r="FC453" i="16" s="1"/>
  <c r="BS475" i="16"/>
  <c r="GF475" i="16" s="1"/>
  <c r="GF476" i="16" s="1"/>
  <c r="EP476" i="16" s="1"/>
  <c r="FC475" i="16" s="1"/>
  <c r="BS487" i="16"/>
  <c r="GF487" i="16" s="1"/>
  <c r="GF488" i="16" s="1"/>
  <c r="EP488" i="16" s="1"/>
  <c r="FC487" i="16" s="1"/>
  <c r="BS489" i="16"/>
  <c r="GF489" i="16" s="1"/>
  <c r="GF490" i="16" s="1"/>
  <c r="EP490" i="16" s="1"/>
  <c r="FC489" i="16" s="1"/>
  <c r="BS505" i="16"/>
  <c r="GF505" i="16" s="1"/>
  <c r="GF506" i="16" s="1"/>
  <c r="EP506" i="16" s="1"/>
  <c r="FC505" i="16" s="1"/>
  <c r="BS511" i="16"/>
  <c r="GF511" i="16" s="1"/>
  <c r="GF512" i="16" s="1"/>
  <c r="EP512" i="16" s="1"/>
  <c r="FC511" i="16" s="1"/>
  <c r="BS515" i="16"/>
  <c r="GF515" i="16" s="1"/>
  <c r="GF516" i="16" s="1"/>
  <c r="EP516" i="16" s="1"/>
  <c r="FC515" i="16" s="1"/>
  <c r="BS431" i="16"/>
  <c r="GF431" i="16" s="1"/>
  <c r="GF432" i="16" s="1"/>
  <c r="EP432" i="16" s="1"/>
  <c r="FC431" i="16" s="1"/>
  <c r="BS443" i="16"/>
  <c r="GF443" i="16" s="1"/>
  <c r="GF444" i="16" s="1"/>
  <c r="EP444" i="16" s="1"/>
  <c r="FC443" i="16" s="1"/>
  <c r="BS449" i="16"/>
  <c r="GF449" i="16" s="1"/>
  <c r="GF450" i="16" s="1"/>
  <c r="EP450" i="16" s="1"/>
  <c r="FC449" i="16" s="1"/>
  <c r="BS451" i="16"/>
  <c r="GF451" i="16" s="1"/>
  <c r="GF452" i="16" s="1"/>
  <c r="EP452" i="16" s="1"/>
  <c r="FC451" i="16" s="1"/>
  <c r="BS513" i="16"/>
  <c r="GF513" i="16" s="1"/>
  <c r="GF514" i="16" s="1"/>
  <c r="EP514" i="16" s="1"/>
  <c r="FC513" i="16" s="1"/>
  <c r="BS533" i="16"/>
  <c r="GF533" i="16" s="1"/>
  <c r="GF534" i="16" s="1"/>
  <c r="EP534" i="16" s="1"/>
  <c r="FC533" i="16" s="1"/>
  <c r="BS579" i="16"/>
  <c r="BS535" i="16"/>
  <c r="GF535" i="16" s="1"/>
  <c r="GF536" i="16" s="1"/>
  <c r="EP536" i="16" s="1"/>
  <c r="FC535" i="16" s="1"/>
  <c r="BS547" i="16"/>
  <c r="BS565" i="16"/>
  <c r="GF565" i="16" s="1"/>
  <c r="GF566" i="16" s="1"/>
  <c r="EP566" i="16" s="1"/>
  <c r="FC565" i="16" s="1"/>
  <c r="BS585" i="16"/>
  <c r="BW585" i="16" s="1"/>
  <c r="BS591" i="16"/>
  <c r="BW591" i="16" s="1"/>
  <c r="BS597" i="16"/>
  <c r="BS605" i="16"/>
  <c r="GF605" i="16" s="1"/>
  <c r="GF606" i="16" s="1"/>
  <c r="EP606" i="16" s="1"/>
  <c r="FC605" i="16" s="1"/>
  <c r="BS543" i="16"/>
  <c r="BS569" i="16"/>
  <c r="GF569" i="16" s="1"/>
  <c r="GF570" i="16" s="1"/>
  <c r="EP570" i="16" s="1"/>
  <c r="FC569" i="16" s="1"/>
  <c r="BS595" i="16"/>
  <c r="BW595" i="16" s="1"/>
  <c r="BS601" i="16"/>
  <c r="BW601" i="16" s="1"/>
  <c r="BS553" i="16"/>
  <c r="GF553" i="16" s="1"/>
  <c r="GF554" i="16" s="1"/>
  <c r="EP554" i="16" s="1"/>
  <c r="FC553" i="16" s="1"/>
  <c r="BS557" i="16"/>
  <c r="GF557" i="16" s="1"/>
  <c r="GF558" i="16" s="1"/>
  <c r="EP558" i="16" s="1"/>
  <c r="FC557" i="16" s="1"/>
  <c r="BS563" i="16"/>
  <c r="GF563" i="16" s="1"/>
  <c r="GF564" i="16" s="1"/>
  <c r="EP564" i="16" s="1"/>
  <c r="FC563" i="16" s="1"/>
  <c r="BS575" i="16"/>
  <c r="GF575" i="16" s="1"/>
  <c r="GF576" i="16" s="1"/>
  <c r="EP576" i="16" s="1"/>
  <c r="FC575" i="16" s="1"/>
  <c r="BS587" i="16"/>
  <c r="BS537" i="16"/>
  <c r="GF537" i="16" s="1"/>
  <c r="GF538" i="16" s="1"/>
  <c r="EP538" i="16" s="1"/>
  <c r="FC537" i="16" s="1"/>
  <c r="BS551" i="16"/>
  <c r="GF551" i="16" s="1"/>
  <c r="GF552" i="16" s="1"/>
  <c r="EP552" i="16" s="1"/>
  <c r="FC551" i="16" s="1"/>
  <c r="BS561" i="16"/>
  <c r="BS573" i="16"/>
  <c r="GF573" i="16" s="1"/>
  <c r="GF574" i="16" s="1"/>
  <c r="EP574" i="16" s="1"/>
  <c r="FC573" i="16" s="1"/>
  <c r="BS577" i="16"/>
  <c r="BS545" i="16"/>
  <c r="GF545" i="16" s="1"/>
  <c r="GF546" i="16" s="1"/>
  <c r="EP546" i="16" s="1"/>
  <c r="FC545" i="16" s="1"/>
  <c r="BS549" i="16"/>
  <c r="GF549" i="16" s="1"/>
  <c r="GF550" i="16" s="1"/>
  <c r="EP550" i="16" s="1"/>
  <c r="FC549" i="16" s="1"/>
  <c r="BS559" i="16"/>
  <c r="GF559" i="16" s="1"/>
  <c r="GF560" i="16" s="1"/>
  <c r="EP560" i="16" s="1"/>
  <c r="FC559" i="16" s="1"/>
  <c r="BS567" i="16"/>
  <c r="GF567" i="16" s="1"/>
  <c r="GF568" i="16" s="1"/>
  <c r="EP568" i="16" s="1"/>
  <c r="FC567" i="16" s="1"/>
  <c r="BS571" i="16"/>
  <c r="GF571" i="16" s="1"/>
  <c r="GF572" i="16" s="1"/>
  <c r="EP572" i="16" s="1"/>
  <c r="FC571" i="16" s="1"/>
  <c r="BS583" i="16"/>
  <c r="BW583" i="16" s="1"/>
  <c r="BS593" i="16"/>
  <c r="BS581" i="16"/>
  <c r="BS589" i="16"/>
  <c r="BS603" i="16"/>
  <c r="BS539" i="16"/>
  <c r="GF539" i="16" s="1"/>
  <c r="GF540" i="16" s="1"/>
  <c r="EP540" i="16" s="1"/>
  <c r="FC539" i="16" s="1"/>
  <c r="BS541" i="16"/>
  <c r="GF541" i="16" s="1"/>
  <c r="GF542" i="16" s="1"/>
  <c r="EP542" i="16" s="1"/>
  <c r="FC541" i="16" s="1"/>
  <c r="BS555" i="16"/>
  <c r="BS599" i="16"/>
  <c r="BW599" i="16" s="1"/>
  <c r="BS9" i="16"/>
  <c r="BW9" i="16" s="1"/>
  <c r="BS7" i="16"/>
  <c r="BS11" i="16"/>
  <c r="BW11" i="16" s="1"/>
  <c r="BS13" i="16"/>
  <c r="BW13" i="16" s="1"/>
  <c r="BS15" i="16"/>
  <c r="BW15" i="16" s="1"/>
  <c r="BS17" i="16"/>
  <c r="GE11" i="16"/>
  <c r="GE12" i="16" s="1"/>
  <c r="EO12" i="16" s="1"/>
  <c r="FB11" i="16" s="1"/>
  <c r="AA12" i="22"/>
  <c r="GE599" i="16"/>
  <c r="GE600" i="16" s="1"/>
  <c r="EO600" i="16" s="1"/>
  <c r="FB599" i="16" s="1"/>
  <c r="AA628" i="22"/>
  <c r="GE601" i="16"/>
  <c r="GE602" i="16" s="1"/>
  <c r="EO602" i="16" s="1"/>
  <c r="FB601" i="16" s="1"/>
  <c r="AA630" i="22"/>
  <c r="GE603" i="16"/>
  <c r="GE604" i="16" s="1"/>
  <c r="EO604" i="16" s="1"/>
  <c r="FB603" i="16" s="1"/>
  <c r="AA632" i="22"/>
  <c r="GE573" i="16"/>
  <c r="GE574" i="16" s="1"/>
  <c r="EO574" i="16" s="1"/>
  <c r="FB573" i="16" s="1"/>
  <c r="GE515" i="16"/>
  <c r="GE516" i="16" s="1"/>
  <c r="EO516" i="16" s="1"/>
  <c r="FB515" i="16" s="1"/>
  <c r="GE427" i="16"/>
  <c r="GE428" i="16" s="1"/>
  <c r="EO428" i="16" s="1"/>
  <c r="FB427" i="16" s="1"/>
  <c r="GE483" i="16"/>
  <c r="GE484" i="16" s="1"/>
  <c r="EO484" i="16" s="1"/>
  <c r="FB483" i="16" s="1"/>
  <c r="GE459" i="16"/>
  <c r="GE460" i="16" s="1"/>
  <c r="EO460" i="16" s="1"/>
  <c r="FB459" i="16" s="1"/>
  <c r="GE375" i="16"/>
  <c r="GE376" i="16" s="1"/>
  <c r="EO376" i="16" s="1"/>
  <c r="FB375" i="16" s="1"/>
  <c r="GE365" i="16"/>
  <c r="GE366" i="16" s="1"/>
  <c r="EO366" i="16" s="1"/>
  <c r="FB365" i="16" s="1"/>
  <c r="GE389" i="16"/>
  <c r="GE390" i="16" s="1"/>
  <c r="EO390" i="16" s="1"/>
  <c r="FB389" i="16" s="1"/>
  <c r="GE325" i="16"/>
  <c r="GE326" i="16" s="1"/>
  <c r="EO326" i="16" s="1"/>
  <c r="FB325" i="16" s="1"/>
  <c r="GE305" i="16"/>
  <c r="GE306" i="16" s="1"/>
  <c r="EO306" i="16" s="1"/>
  <c r="FB305" i="16" s="1"/>
  <c r="GE291" i="16"/>
  <c r="GE292" i="16" s="1"/>
  <c r="EO292" i="16" s="1"/>
  <c r="FB291" i="16" s="1"/>
  <c r="GE263" i="16"/>
  <c r="GE264" i="16" s="1"/>
  <c r="EO264" i="16" s="1"/>
  <c r="FB263" i="16" s="1"/>
  <c r="GE253" i="16"/>
  <c r="GE254" i="16" s="1"/>
  <c r="EO254" i="16" s="1"/>
  <c r="FB253" i="16" s="1"/>
  <c r="GE159" i="16"/>
  <c r="GE160" i="16" s="1"/>
  <c r="EO160" i="16" s="1"/>
  <c r="FB159" i="16" s="1"/>
  <c r="GE141" i="16"/>
  <c r="GE142" i="16" s="1"/>
  <c r="EO142" i="16" s="1"/>
  <c r="FB141" i="16" s="1"/>
  <c r="GE183" i="16"/>
  <c r="GE184" i="16" s="1"/>
  <c r="EO184" i="16" s="1"/>
  <c r="FB183" i="16" s="1"/>
  <c r="BW183" i="16"/>
  <c r="GE595" i="16"/>
  <c r="GE596" i="16" s="1"/>
  <c r="EO596" i="16" s="1"/>
  <c r="FB595" i="16" s="1"/>
  <c r="AA624" i="22"/>
  <c r="GE593" i="16"/>
  <c r="GE594" i="16" s="1"/>
  <c r="EO594" i="16" s="1"/>
  <c r="FB593" i="16" s="1"/>
  <c r="AA622" i="22"/>
  <c r="GE597" i="16"/>
  <c r="GE598" i="16" s="1"/>
  <c r="EO598" i="16" s="1"/>
  <c r="FB597" i="16" s="1"/>
  <c r="AA626" i="22"/>
  <c r="GE347" i="16"/>
  <c r="GE348" i="16" s="1"/>
  <c r="EO348" i="16" s="1"/>
  <c r="FB347" i="16" s="1"/>
  <c r="GE363" i="16"/>
  <c r="GE364" i="16" s="1"/>
  <c r="EO364" i="16" s="1"/>
  <c r="FB363" i="16" s="1"/>
  <c r="GE307" i="16"/>
  <c r="GE308" i="16" s="1"/>
  <c r="EO308" i="16" s="1"/>
  <c r="FB307" i="16" s="1"/>
  <c r="GE297" i="16"/>
  <c r="GE298" i="16" s="1"/>
  <c r="EO298" i="16" s="1"/>
  <c r="FB297" i="16" s="1"/>
  <c r="GE287" i="16"/>
  <c r="GE288" i="16" s="1"/>
  <c r="EO288" i="16" s="1"/>
  <c r="FB287" i="16" s="1"/>
  <c r="GE153" i="16"/>
  <c r="GE154" i="16" s="1"/>
  <c r="EO154" i="16" s="1"/>
  <c r="FB153" i="16" s="1"/>
  <c r="GE181" i="16"/>
  <c r="GE182" i="16" s="1"/>
  <c r="EO182" i="16" s="1"/>
  <c r="FB181" i="16" s="1"/>
  <c r="GE161" i="16"/>
  <c r="GE162" i="16" s="1"/>
  <c r="EO162" i="16" s="1"/>
  <c r="FB161" i="16" s="1"/>
  <c r="GE7" i="16"/>
  <c r="GE8" i="16" s="1"/>
  <c r="EO8" i="16" s="1"/>
  <c r="FB7" i="16" s="1"/>
  <c r="AA8" i="22"/>
  <c r="GE9" i="16"/>
  <c r="GE10" i="16" s="1"/>
  <c r="EO10" i="16" s="1"/>
  <c r="FB9" i="16" s="1"/>
  <c r="AA10" i="22"/>
  <c r="GE567" i="16"/>
  <c r="GE568" i="16" s="1"/>
  <c r="EO568" i="16" s="1"/>
  <c r="FB567" i="16" s="1"/>
  <c r="GE563" i="16"/>
  <c r="GE564" i="16" s="1"/>
  <c r="EO564" i="16" s="1"/>
  <c r="FB563" i="16" s="1"/>
  <c r="GE583" i="16"/>
  <c r="GE584" i="16" s="1"/>
  <c r="EO584" i="16" s="1"/>
  <c r="FB583" i="16" s="1"/>
  <c r="AA612" i="22"/>
  <c r="GE489" i="16"/>
  <c r="GE490" i="16" s="1"/>
  <c r="EO490" i="16" s="1"/>
  <c r="FB489" i="16" s="1"/>
  <c r="GE493" i="16"/>
  <c r="GE494" i="16" s="1"/>
  <c r="EO494" i="16" s="1"/>
  <c r="FB493" i="16" s="1"/>
  <c r="GE521" i="16"/>
  <c r="GE522" i="16" s="1"/>
  <c r="EO522" i="16" s="1"/>
  <c r="FB521" i="16" s="1"/>
  <c r="GE491" i="16"/>
  <c r="GE492" i="16" s="1"/>
  <c r="EO492" i="16" s="1"/>
  <c r="FB491" i="16" s="1"/>
  <c r="GE503" i="16"/>
  <c r="GE504" i="16" s="1"/>
  <c r="EO504" i="16" s="1"/>
  <c r="FB503" i="16" s="1"/>
  <c r="GE449" i="16"/>
  <c r="GE450" i="16" s="1"/>
  <c r="EO450" i="16" s="1"/>
  <c r="FB449" i="16" s="1"/>
  <c r="GE359" i="16"/>
  <c r="GE360" i="16" s="1"/>
  <c r="EO360" i="16" s="1"/>
  <c r="FB359" i="16" s="1"/>
  <c r="GE333" i="16"/>
  <c r="GE334" i="16" s="1"/>
  <c r="EO334" i="16" s="1"/>
  <c r="FB333" i="16" s="1"/>
  <c r="GE371" i="16"/>
  <c r="GE372" i="16" s="1"/>
  <c r="EO372" i="16" s="1"/>
  <c r="FB371" i="16" s="1"/>
  <c r="GE355" i="16"/>
  <c r="GE356" i="16" s="1"/>
  <c r="EO356" i="16" s="1"/>
  <c r="FB355" i="16" s="1"/>
  <c r="GE267" i="16"/>
  <c r="GE268" i="16" s="1"/>
  <c r="EO268" i="16" s="1"/>
  <c r="FB267" i="16" s="1"/>
  <c r="GE299" i="16"/>
  <c r="GE300" i="16" s="1"/>
  <c r="EO300" i="16" s="1"/>
  <c r="FB299" i="16" s="1"/>
  <c r="GE269" i="16"/>
  <c r="GE270" i="16" s="1"/>
  <c r="EO270" i="16" s="1"/>
  <c r="FB269" i="16" s="1"/>
  <c r="GE261" i="16"/>
  <c r="GE262" i="16" s="1"/>
  <c r="EO262" i="16" s="1"/>
  <c r="FB261" i="16" s="1"/>
  <c r="GE245" i="16"/>
  <c r="GE246" i="16" s="1"/>
  <c r="EO246" i="16" s="1"/>
  <c r="FB245" i="16" s="1"/>
  <c r="GE125" i="16"/>
  <c r="GE126" i="16" s="1"/>
  <c r="EO126" i="16" s="1"/>
  <c r="FB125" i="16" s="1"/>
  <c r="GE211" i="16"/>
  <c r="GE212" i="16" s="1"/>
  <c r="EO212" i="16" s="1"/>
  <c r="FB211" i="16" s="1"/>
  <c r="GE131" i="16"/>
  <c r="GE132" i="16" s="1"/>
  <c r="EO132" i="16" s="1"/>
  <c r="FB131" i="16" s="1"/>
  <c r="GE157" i="16"/>
  <c r="GE158" i="16" s="1"/>
  <c r="EO158" i="16" s="1"/>
  <c r="FB157" i="16" s="1"/>
  <c r="GE591" i="16"/>
  <c r="GE592" i="16" s="1"/>
  <c r="EO592" i="16" s="1"/>
  <c r="FB591" i="16" s="1"/>
  <c r="AA620" i="22"/>
  <c r="GE581" i="16"/>
  <c r="GE582" i="16" s="1"/>
  <c r="EO582" i="16" s="1"/>
  <c r="FB581" i="16" s="1"/>
  <c r="AA610" i="22"/>
  <c r="GE587" i="16"/>
  <c r="GE588" i="16" s="1"/>
  <c r="EO588" i="16" s="1"/>
  <c r="FB587" i="16" s="1"/>
  <c r="AA616" i="22"/>
  <c r="GE467" i="16"/>
  <c r="GE468" i="16" s="1"/>
  <c r="EO468" i="16" s="1"/>
  <c r="FB467" i="16" s="1"/>
  <c r="GE477" i="16"/>
  <c r="GE478" i="16" s="1"/>
  <c r="EO478" i="16" s="1"/>
  <c r="FB477" i="16" s="1"/>
  <c r="GE473" i="16"/>
  <c r="GE474" i="16" s="1"/>
  <c r="EO474" i="16" s="1"/>
  <c r="FB473" i="16" s="1"/>
  <c r="GE423" i="16"/>
  <c r="GE424" i="16" s="1"/>
  <c r="EO424" i="16" s="1"/>
  <c r="FB423" i="16" s="1"/>
  <c r="GE421" i="16"/>
  <c r="GE422" i="16" s="1"/>
  <c r="EO422" i="16" s="1"/>
  <c r="FB421" i="16" s="1"/>
  <c r="GE351" i="16"/>
  <c r="GE352" i="16" s="1"/>
  <c r="EO352" i="16" s="1"/>
  <c r="FB351" i="16" s="1"/>
  <c r="GE339" i="16"/>
  <c r="GE340" i="16" s="1"/>
  <c r="EO340" i="16" s="1"/>
  <c r="FB339" i="16" s="1"/>
  <c r="GE227" i="16"/>
  <c r="GE228" i="16" s="1"/>
  <c r="EO228" i="16" s="1"/>
  <c r="FB227" i="16" s="1"/>
  <c r="GE285" i="16"/>
  <c r="GE286" i="16" s="1"/>
  <c r="EO286" i="16" s="1"/>
  <c r="FB285" i="16" s="1"/>
  <c r="GE237" i="16"/>
  <c r="GE238" i="16" s="1"/>
  <c r="EO238" i="16" s="1"/>
  <c r="FB237" i="16" s="1"/>
  <c r="GE251" i="16"/>
  <c r="GE252" i="16" s="1"/>
  <c r="EO252" i="16" s="1"/>
  <c r="FB251" i="16" s="1"/>
  <c r="GE317" i="16"/>
  <c r="GE318" i="16" s="1"/>
  <c r="EO318" i="16" s="1"/>
  <c r="FB317" i="16" s="1"/>
  <c r="GE121" i="16"/>
  <c r="GE122" i="16" s="1"/>
  <c r="EO122" i="16" s="1"/>
  <c r="FB121" i="16" s="1"/>
  <c r="GE179" i="16"/>
  <c r="GE180" i="16" s="1"/>
  <c r="EO180" i="16" s="1"/>
  <c r="FB179" i="16" s="1"/>
  <c r="GE127" i="16"/>
  <c r="GE128" i="16" s="1"/>
  <c r="EO128" i="16" s="1"/>
  <c r="FB127" i="16" s="1"/>
  <c r="GE149" i="16"/>
  <c r="GE150" i="16" s="1"/>
  <c r="EO150" i="16" s="1"/>
  <c r="FB149" i="16" s="1"/>
  <c r="GE579" i="16"/>
  <c r="GE580" i="16" s="1"/>
  <c r="EO580" i="16" s="1"/>
  <c r="FB579" i="16" s="1"/>
  <c r="AA608" i="22"/>
  <c r="GE545" i="16"/>
  <c r="GE546" i="16" s="1"/>
  <c r="EO546" i="16" s="1"/>
  <c r="FB545" i="16" s="1"/>
  <c r="GE589" i="16"/>
  <c r="GE590" i="16" s="1"/>
  <c r="EO590" i="16" s="1"/>
  <c r="FB589" i="16" s="1"/>
  <c r="AA618" i="22"/>
  <c r="GE559" i="16"/>
  <c r="GE560" i="16" s="1"/>
  <c r="EO560" i="16" s="1"/>
  <c r="FB559" i="16" s="1"/>
  <c r="GE585" i="16"/>
  <c r="GE586" i="16" s="1"/>
  <c r="EO586" i="16" s="1"/>
  <c r="FB585" i="16" s="1"/>
  <c r="AA614" i="22"/>
  <c r="GE437" i="16"/>
  <c r="GE438" i="16" s="1"/>
  <c r="EO438" i="16" s="1"/>
  <c r="FB437" i="16" s="1"/>
  <c r="GE461" i="16"/>
  <c r="GE462" i="16" s="1"/>
  <c r="EO462" i="16" s="1"/>
  <c r="FB461" i="16" s="1"/>
  <c r="GE511" i="16"/>
  <c r="GE512" i="16" s="1"/>
  <c r="EO512" i="16" s="1"/>
  <c r="FB511" i="16" s="1"/>
  <c r="GE469" i="16"/>
  <c r="GE470" i="16" s="1"/>
  <c r="EO470" i="16" s="1"/>
  <c r="FB469" i="16" s="1"/>
  <c r="GE431" i="16"/>
  <c r="GE432" i="16" s="1"/>
  <c r="EO432" i="16" s="1"/>
  <c r="FB431" i="16" s="1"/>
  <c r="GE411" i="16"/>
  <c r="GE412" i="16" s="1"/>
  <c r="EO412" i="16" s="1"/>
  <c r="FB411" i="16" s="1"/>
  <c r="GE385" i="16"/>
  <c r="GE386" i="16" s="1"/>
  <c r="EO386" i="16" s="1"/>
  <c r="FB385" i="16" s="1"/>
  <c r="GE407" i="16"/>
  <c r="GE408" i="16" s="1"/>
  <c r="EO408" i="16" s="1"/>
  <c r="FB407" i="16" s="1"/>
  <c r="GE335" i="16"/>
  <c r="GE336" i="16" s="1"/>
  <c r="EO336" i="16" s="1"/>
  <c r="FB335" i="16" s="1"/>
  <c r="GE233" i="16"/>
  <c r="GE234" i="16" s="1"/>
  <c r="EO234" i="16" s="1"/>
  <c r="FB233" i="16" s="1"/>
  <c r="GE313" i="16"/>
  <c r="GE314" i="16" s="1"/>
  <c r="EO314" i="16" s="1"/>
  <c r="FB313" i="16" s="1"/>
  <c r="GE303" i="16"/>
  <c r="GE304" i="16" s="1"/>
  <c r="EO304" i="16" s="1"/>
  <c r="FB303" i="16" s="1"/>
  <c r="GE231" i="16"/>
  <c r="GE232" i="16" s="1"/>
  <c r="EO232" i="16" s="1"/>
  <c r="FB231" i="16" s="1"/>
  <c r="GE215" i="16"/>
  <c r="GE216" i="16" s="1"/>
  <c r="EO216" i="16" s="1"/>
  <c r="FB215" i="16" s="1"/>
  <c r="GE139" i="16"/>
  <c r="GE140" i="16" s="1"/>
  <c r="EO140" i="16" s="1"/>
  <c r="FB139" i="16" s="1"/>
  <c r="GE571" i="16"/>
  <c r="GE572" i="16" s="1"/>
  <c r="EO572" i="16" s="1"/>
  <c r="FB571" i="16" s="1"/>
  <c r="GE541" i="16"/>
  <c r="GE542" i="16" s="1"/>
  <c r="EO542" i="16" s="1"/>
  <c r="FB541" i="16" s="1"/>
  <c r="GE575" i="16"/>
  <c r="GE576" i="16" s="1"/>
  <c r="EO576" i="16" s="1"/>
  <c r="FB575" i="16" s="1"/>
  <c r="GE551" i="16"/>
  <c r="GE552" i="16" s="1"/>
  <c r="EO552" i="16" s="1"/>
  <c r="FB551" i="16" s="1"/>
  <c r="GE569" i="16"/>
  <c r="GE570" i="16" s="1"/>
  <c r="EO570" i="16" s="1"/>
  <c r="FB569" i="16" s="1"/>
  <c r="GE513" i="16"/>
  <c r="GE514" i="16" s="1"/>
  <c r="EO514" i="16" s="1"/>
  <c r="FB513" i="16" s="1"/>
  <c r="GE509" i="16"/>
  <c r="GE510" i="16" s="1"/>
  <c r="EO510" i="16" s="1"/>
  <c r="FB509" i="16" s="1"/>
  <c r="GE443" i="16"/>
  <c r="GE444" i="16" s="1"/>
  <c r="EO444" i="16" s="1"/>
  <c r="FB443" i="16" s="1"/>
  <c r="GE417" i="16"/>
  <c r="GE418" i="16" s="1"/>
  <c r="EO418" i="16" s="1"/>
  <c r="FB417" i="16" s="1"/>
  <c r="GE405" i="16"/>
  <c r="GE406" i="16" s="1"/>
  <c r="EO406" i="16" s="1"/>
  <c r="FB405" i="16" s="1"/>
  <c r="GE369" i="16"/>
  <c r="GE370" i="16" s="1"/>
  <c r="EO370" i="16" s="1"/>
  <c r="FB369" i="16" s="1"/>
  <c r="GE409" i="16"/>
  <c r="GE410" i="16" s="1"/>
  <c r="EO410" i="16" s="1"/>
  <c r="FB409" i="16" s="1"/>
  <c r="GE271" i="16"/>
  <c r="GE272" i="16" s="1"/>
  <c r="EO272" i="16" s="1"/>
  <c r="FB271" i="16" s="1"/>
  <c r="GE321" i="16"/>
  <c r="GE322" i="16" s="1"/>
  <c r="EO322" i="16" s="1"/>
  <c r="FB321" i="16" s="1"/>
  <c r="GE295" i="16"/>
  <c r="GE296" i="16" s="1"/>
  <c r="EO296" i="16" s="1"/>
  <c r="FB295" i="16" s="1"/>
  <c r="GE289" i="16"/>
  <c r="GE290" i="16" s="1"/>
  <c r="EO290" i="16" s="1"/>
  <c r="FB289" i="16" s="1"/>
  <c r="GE301" i="16"/>
  <c r="GE302" i="16" s="1"/>
  <c r="EO302" i="16" s="1"/>
  <c r="FB301" i="16" s="1"/>
  <c r="GE197" i="16"/>
  <c r="GE198" i="16" s="1"/>
  <c r="EO198" i="16" s="1"/>
  <c r="FB197" i="16" s="1"/>
  <c r="GE201" i="16"/>
  <c r="GE202" i="16" s="1"/>
  <c r="EO202" i="16" s="1"/>
  <c r="FB201" i="16" s="1"/>
  <c r="GE213" i="16"/>
  <c r="GE214" i="16" s="1"/>
  <c r="EO214" i="16" s="1"/>
  <c r="FB213" i="16" s="1"/>
  <c r="GE171" i="16"/>
  <c r="GE172" i="16" s="1"/>
  <c r="EO172" i="16" s="1"/>
  <c r="FB171" i="16" s="1"/>
  <c r="GE209" i="16"/>
  <c r="GE210" i="16" s="1"/>
  <c r="EO210" i="16" s="1"/>
  <c r="FB209" i="16" s="1"/>
  <c r="GE135" i="16"/>
  <c r="GE136" i="16" s="1"/>
  <c r="EO136" i="16" s="1"/>
  <c r="FB135" i="16" s="1"/>
  <c r="GE185" i="16"/>
  <c r="GE186" i="16" s="1"/>
  <c r="EO186" i="16" s="1"/>
  <c r="FB185" i="16" s="1"/>
  <c r="GE15" i="16"/>
  <c r="GE16" i="16" s="1"/>
  <c r="EO16" i="16" s="1"/>
  <c r="FB15" i="16" s="1"/>
  <c r="AA16" i="22"/>
  <c r="GE535" i="16"/>
  <c r="GE536" i="16" s="1"/>
  <c r="EO536" i="16" s="1"/>
  <c r="FB535" i="16" s="1"/>
  <c r="GE537" i="16"/>
  <c r="GE538" i="16" s="1"/>
  <c r="EO538" i="16" s="1"/>
  <c r="FB537" i="16" s="1"/>
  <c r="GE475" i="16"/>
  <c r="GE476" i="16" s="1"/>
  <c r="EO476" i="16" s="1"/>
  <c r="FB475" i="16" s="1"/>
  <c r="GE399" i="16"/>
  <c r="GE400" i="16" s="1"/>
  <c r="EO400" i="16" s="1"/>
  <c r="FB399" i="16" s="1"/>
  <c r="GE395" i="16"/>
  <c r="GE396" i="16" s="1"/>
  <c r="EO396" i="16" s="1"/>
  <c r="FB395" i="16" s="1"/>
  <c r="GE337" i="16"/>
  <c r="GE338" i="16" s="1"/>
  <c r="EO338" i="16" s="1"/>
  <c r="FB337" i="16" s="1"/>
  <c r="GE329" i="16"/>
  <c r="GE330" i="16" s="1"/>
  <c r="EO330" i="16" s="1"/>
  <c r="FB329" i="16" s="1"/>
  <c r="GE279" i="16"/>
  <c r="GE280" i="16" s="1"/>
  <c r="EO280" i="16" s="1"/>
  <c r="FB279" i="16" s="1"/>
  <c r="GE281" i="16"/>
  <c r="GE282" i="16" s="1"/>
  <c r="EO282" i="16" s="1"/>
  <c r="FB281" i="16" s="1"/>
  <c r="GE175" i="16"/>
  <c r="GE176" i="16" s="1"/>
  <c r="EO176" i="16" s="1"/>
  <c r="FB175" i="16" s="1"/>
  <c r="GE207" i="16"/>
  <c r="GE208" i="16" s="1"/>
  <c r="EO208" i="16" s="1"/>
  <c r="FB207" i="16" s="1"/>
  <c r="GE163" i="16"/>
  <c r="GE164" i="16" s="1"/>
  <c r="EO164" i="16" s="1"/>
  <c r="FB163" i="16" s="1"/>
  <c r="GE147" i="16"/>
  <c r="GE148" i="16" s="1"/>
  <c r="EO148" i="16" s="1"/>
  <c r="FB147" i="16" s="1"/>
  <c r="E20" i="22"/>
  <c r="GN19" i="16"/>
  <c r="GN20" i="16" s="1"/>
  <c r="S20" i="22"/>
  <c r="M20" i="22"/>
  <c r="AA20" i="22"/>
  <c r="Q20" i="22"/>
  <c r="K20" i="22"/>
  <c r="O20" i="22"/>
  <c r="W20" i="22"/>
  <c r="U20" i="22"/>
  <c r="Y20" i="22"/>
  <c r="AC20" i="22"/>
  <c r="AE18" i="22"/>
  <c r="AF18" i="22"/>
  <c r="AE19" i="22"/>
  <c r="AF19" i="22"/>
  <c r="G20" i="22"/>
  <c r="BW19" i="16"/>
  <c r="Y4" i="28"/>
  <c r="X5" i="28"/>
  <c r="GI20" i="16"/>
  <c r="GI19" i="16"/>
  <c r="GH19" i="16"/>
  <c r="GH20" i="16"/>
  <c r="D20" i="22"/>
  <c r="O21" i="16"/>
  <c r="FV21" i="16" s="1"/>
  <c r="FV22" i="16" s="1"/>
  <c r="EF22" i="16" s="1"/>
  <c r="ES21" i="16" s="1"/>
  <c r="E21" i="16"/>
  <c r="AU21" i="16"/>
  <c r="K21" i="16"/>
  <c r="FU21" i="16" s="1"/>
  <c r="FU22" i="16" s="1"/>
  <c r="EE22" i="16" s="1"/>
  <c r="ER21" i="16" s="1"/>
  <c r="AI21" i="16"/>
  <c r="B22" i="22"/>
  <c r="AQ21" i="16"/>
  <c r="BO21" i="16"/>
  <c r="GE21" i="16" s="1"/>
  <c r="GE22" i="16" s="1"/>
  <c r="EO22" i="16" s="1"/>
  <c r="FB21" i="16" s="1"/>
  <c r="BC21" i="16"/>
  <c r="AE21" i="16"/>
  <c r="C21" i="16"/>
  <c r="C22" i="22" s="1"/>
  <c r="BS21" i="16"/>
  <c r="GF21" i="16" s="1"/>
  <c r="GF22" i="16" s="1"/>
  <c r="EP22" i="16" s="1"/>
  <c r="FC21" i="16" s="1"/>
  <c r="S21" i="16"/>
  <c r="FW21" i="16" s="1"/>
  <c r="FW22" i="16" s="1"/>
  <c r="EG22" i="16" s="1"/>
  <c r="ET21" i="16" s="1"/>
  <c r="BG21" i="16"/>
  <c r="W21" i="16"/>
  <c r="FX21" i="16" s="1"/>
  <c r="FX22" i="16" s="1"/>
  <c r="EH22" i="16" s="1"/>
  <c r="EU21" i="16" s="1"/>
  <c r="FA193" i="16" l="1"/>
  <c r="HR193" i="16" s="1"/>
  <c r="HQ193" i="16"/>
  <c r="FA195" i="16"/>
  <c r="HR195" i="16" s="1"/>
  <c r="HQ195" i="16"/>
  <c r="FA351" i="16"/>
  <c r="HR351" i="16" s="1"/>
  <c r="HQ351" i="16"/>
  <c r="FA491" i="16"/>
  <c r="HR491" i="16" s="1"/>
  <c r="HQ491" i="16"/>
  <c r="FA465" i="16"/>
  <c r="HR465" i="16" s="1"/>
  <c r="HQ465" i="16"/>
  <c r="FA429" i="16"/>
  <c r="HR429" i="16" s="1"/>
  <c r="HQ429" i="16"/>
  <c r="FA401" i="16"/>
  <c r="HR401" i="16" s="1"/>
  <c r="HQ401" i="16"/>
  <c r="FA137" i="16"/>
  <c r="HR137" i="16" s="1"/>
  <c r="HQ137" i="16"/>
  <c r="FA235" i="16"/>
  <c r="HR235" i="16" s="1"/>
  <c r="HQ235" i="16"/>
  <c r="FA181" i="16"/>
  <c r="HR181" i="16" s="1"/>
  <c r="HQ181" i="16"/>
  <c r="FA551" i="16"/>
  <c r="HR551" i="16" s="1"/>
  <c r="HQ551" i="16"/>
  <c r="FA421" i="16"/>
  <c r="HR421" i="16" s="1"/>
  <c r="HQ421" i="16"/>
  <c r="FA231" i="16"/>
  <c r="HR231" i="16" s="1"/>
  <c r="HQ231" i="16"/>
  <c r="FA511" i="16"/>
  <c r="HR511" i="16" s="1"/>
  <c r="HQ511" i="16"/>
  <c r="FA371" i="16"/>
  <c r="HR371" i="16" s="1"/>
  <c r="HQ371" i="16"/>
  <c r="FA527" i="16"/>
  <c r="HR527" i="16" s="1"/>
  <c r="HQ527" i="16"/>
  <c r="FA523" i="16"/>
  <c r="HR523" i="16" s="1"/>
  <c r="HQ523" i="16"/>
  <c r="FA161" i="16"/>
  <c r="HR161" i="16" s="1"/>
  <c r="HQ161" i="16"/>
  <c r="FA433" i="16"/>
  <c r="HR433" i="16" s="1"/>
  <c r="HQ433" i="16"/>
  <c r="FA391" i="16"/>
  <c r="HR391" i="16" s="1"/>
  <c r="HQ391" i="16"/>
  <c r="FA263" i="16"/>
  <c r="HR263" i="16" s="1"/>
  <c r="HQ263" i="16"/>
  <c r="FA479" i="16"/>
  <c r="HR479" i="16" s="1"/>
  <c r="HQ479" i="16"/>
  <c r="FA411" i="16"/>
  <c r="HR411" i="16" s="1"/>
  <c r="HQ411" i="16"/>
  <c r="FA553" i="16"/>
  <c r="HR553" i="16" s="1"/>
  <c r="HQ553" i="16"/>
  <c r="FA237" i="16"/>
  <c r="HR237" i="16" s="1"/>
  <c r="HQ237" i="16"/>
  <c r="FA251" i="16"/>
  <c r="HR251" i="16" s="1"/>
  <c r="HQ251" i="16"/>
  <c r="FA555" i="16"/>
  <c r="HR555" i="16" s="1"/>
  <c r="HQ555" i="16"/>
  <c r="FA305" i="16"/>
  <c r="HR305" i="16" s="1"/>
  <c r="HQ305" i="16"/>
  <c r="FA227" i="16"/>
  <c r="HR227" i="16" s="1"/>
  <c r="HQ227" i="16"/>
  <c r="FA117" i="16"/>
  <c r="HR117" i="16" s="1"/>
  <c r="HQ117" i="16"/>
  <c r="FA447" i="16"/>
  <c r="HR447" i="16" s="1"/>
  <c r="HQ447" i="16"/>
  <c r="FA155" i="16"/>
  <c r="HR155" i="16" s="1"/>
  <c r="HQ155" i="16"/>
  <c r="FA567" i="16"/>
  <c r="HR567" i="16" s="1"/>
  <c r="HQ567" i="16"/>
  <c r="FA375" i="16"/>
  <c r="HR375" i="16" s="1"/>
  <c r="HQ375" i="16"/>
  <c r="FA539" i="16"/>
  <c r="HR539" i="16" s="1"/>
  <c r="HQ539" i="16"/>
  <c r="FA471" i="16"/>
  <c r="HR471" i="16" s="1"/>
  <c r="HQ471" i="16"/>
  <c r="FA187" i="16"/>
  <c r="HR187" i="16" s="1"/>
  <c r="HQ187" i="16"/>
  <c r="FA533" i="16"/>
  <c r="HR533" i="16" s="1"/>
  <c r="HQ533" i="16"/>
  <c r="FA557" i="16"/>
  <c r="HR557" i="16" s="1"/>
  <c r="HQ557" i="16"/>
  <c r="FA445" i="16"/>
  <c r="HR445" i="16" s="1"/>
  <c r="HQ445" i="16"/>
  <c r="FA247" i="16"/>
  <c r="HR247" i="16" s="1"/>
  <c r="HQ247" i="16"/>
  <c r="FA159" i="16"/>
  <c r="HR159" i="16" s="1"/>
  <c r="HQ159" i="16"/>
  <c r="FA329" i="16"/>
  <c r="HR329" i="16" s="1"/>
  <c r="HQ329" i="16"/>
  <c r="FA261" i="16"/>
  <c r="HR261" i="16" s="1"/>
  <c r="HQ261" i="16"/>
  <c r="FA221" i="16"/>
  <c r="HR221" i="16" s="1"/>
  <c r="HQ221" i="16"/>
  <c r="FA575" i="16"/>
  <c r="HR575" i="16" s="1"/>
  <c r="HQ575" i="16"/>
  <c r="FA437" i="16"/>
  <c r="HR437" i="16" s="1"/>
  <c r="HQ437" i="16"/>
  <c r="FA135" i="16"/>
  <c r="HR135" i="16" s="1"/>
  <c r="HQ135" i="16"/>
  <c r="FA201" i="16"/>
  <c r="HR201" i="16" s="1"/>
  <c r="HQ201" i="16"/>
  <c r="FA339" i="16"/>
  <c r="HR339" i="16" s="1"/>
  <c r="HQ339" i="16"/>
  <c r="FA309" i="16"/>
  <c r="HR309" i="16" s="1"/>
  <c r="HQ309" i="16"/>
  <c r="FA197" i="16"/>
  <c r="HR197" i="16" s="1"/>
  <c r="HQ197" i="16"/>
  <c r="FA209" i="16"/>
  <c r="HR209" i="16" s="1"/>
  <c r="HQ209" i="16"/>
  <c r="FA495" i="16"/>
  <c r="HR495" i="16" s="1"/>
  <c r="HQ495" i="16"/>
  <c r="FA565" i="16"/>
  <c r="HR565" i="16" s="1"/>
  <c r="HQ565" i="16"/>
  <c r="FA127" i="16"/>
  <c r="HR127" i="16" s="1"/>
  <c r="HQ127" i="16"/>
  <c r="FA481" i="16"/>
  <c r="HR481" i="16" s="1"/>
  <c r="HQ481" i="16"/>
  <c r="FA177" i="16"/>
  <c r="HR177" i="16" s="1"/>
  <c r="HQ177" i="16"/>
  <c r="FA353" i="16"/>
  <c r="HR353" i="16" s="1"/>
  <c r="HQ353" i="16"/>
  <c r="FA141" i="16"/>
  <c r="HR141" i="16" s="1"/>
  <c r="HQ141" i="16"/>
  <c r="FA121" i="16"/>
  <c r="HR121" i="16" s="1"/>
  <c r="HQ121" i="16"/>
  <c r="FA571" i="16"/>
  <c r="HR571" i="16" s="1"/>
  <c r="HQ571" i="16"/>
  <c r="FA423" i="16"/>
  <c r="HR423" i="16" s="1"/>
  <c r="HQ423" i="16"/>
  <c r="FA125" i="16"/>
  <c r="HR125" i="16" s="1"/>
  <c r="HQ125" i="16"/>
  <c r="FA357" i="16"/>
  <c r="HR357" i="16" s="1"/>
  <c r="HQ357" i="16"/>
  <c r="FA271" i="16"/>
  <c r="HR271" i="16" s="1"/>
  <c r="HQ271" i="16"/>
  <c r="FA189" i="16"/>
  <c r="HR189" i="16" s="1"/>
  <c r="HQ189" i="16"/>
  <c r="FA579" i="16"/>
  <c r="HR579" i="16" s="1"/>
  <c r="HQ579" i="16"/>
  <c r="FA531" i="16"/>
  <c r="HR531" i="16" s="1"/>
  <c r="HQ531" i="16"/>
  <c r="FA165" i="16"/>
  <c r="HR165" i="16" s="1"/>
  <c r="HQ165" i="16"/>
  <c r="FA547" i="16"/>
  <c r="HR547" i="16" s="1"/>
  <c r="HQ547" i="16"/>
  <c r="FA383" i="16"/>
  <c r="HR383" i="16" s="1"/>
  <c r="HQ383" i="16"/>
  <c r="FA241" i="16"/>
  <c r="HR241" i="16" s="1"/>
  <c r="HQ241" i="16"/>
  <c r="FA537" i="16"/>
  <c r="HR537" i="16" s="1"/>
  <c r="HQ537" i="16"/>
  <c r="FA307" i="16"/>
  <c r="HR307" i="16" s="1"/>
  <c r="HQ307" i="16"/>
  <c r="FA279" i="16"/>
  <c r="HR279" i="16" s="1"/>
  <c r="HQ279" i="16"/>
  <c r="FA205" i="16"/>
  <c r="HR205" i="16" s="1"/>
  <c r="HQ205" i="16"/>
  <c r="FA435" i="16"/>
  <c r="HR435" i="16" s="1"/>
  <c r="HQ435" i="16"/>
  <c r="FA597" i="16"/>
  <c r="HR597" i="16" s="1"/>
  <c r="HQ597" i="16"/>
  <c r="FA233" i="16"/>
  <c r="HR233" i="16" s="1"/>
  <c r="HQ233" i="16"/>
  <c r="FA225" i="16"/>
  <c r="HR225" i="16" s="1"/>
  <c r="HQ225" i="16"/>
  <c r="FA489" i="16"/>
  <c r="HR489" i="16" s="1"/>
  <c r="HQ489" i="16"/>
  <c r="FA299" i="16"/>
  <c r="HR299" i="16" s="1"/>
  <c r="HQ299" i="16"/>
  <c r="FA301" i="16"/>
  <c r="HR301" i="16" s="1"/>
  <c r="HQ301" i="16"/>
  <c r="FA501" i="16"/>
  <c r="HR501" i="16" s="1"/>
  <c r="HQ501" i="16"/>
  <c r="FA335" i="16"/>
  <c r="HR335" i="16" s="1"/>
  <c r="HQ335" i="16"/>
  <c r="FA399" i="16"/>
  <c r="HR399" i="16" s="1"/>
  <c r="HQ399" i="16"/>
  <c r="FA327" i="16"/>
  <c r="HR327" i="16" s="1"/>
  <c r="HQ327" i="16"/>
  <c r="FA287" i="16"/>
  <c r="HR287" i="16" s="1"/>
  <c r="HQ287" i="16"/>
  <c r="FA477" i="16"/>
  <c r="HR477" i="16" s="1"/>
  <c r="HQ477" i="16"/>
  <c r="FA323" i="16"/>
  <c r="HR323" i="16" s="1"/>
  <c r="HQ323" i="16"/>
  <c r="FA419" i="16"/>
  <c r="HR419" i="16" s="1"/>
  <c r="HQ419" i="16"/>
  <c r="FA303" i="16"/>
  <c r="HR303" i="16" s="1"/>
  <c r="HQ303" i="16"/>
  <c r="FA275" i="16"/>
  <c r="HR275" i="16" s="1"/>
  <c r="HQ275" i="16"/>
  <c r="FA385" i="16"/>
  <c r="HR385" i="16" s="1"/>
  <c r="HQ385" i="16"/>
  <c r="FA545" i="16"/>
  <c r="HR545" i="16" s="1"/>
  <c r="HQ545" i="16"/>
  <c r="FA431" i="16"/>
  <c r="HR431" i="16" s="1"/>
  <c r="HQ431" i="16"/>
  <c r="FA313" i="16"/>
  <c r="HR313" i="16" s="1"/>
  <c r="HQ313" i="16"/>
  <c r="FA131" i="16"/>
  <c r="HR131" i="16" s="1"/>
  <c r="HQ131" i="16"/>
  <c r="FA349" i="16"/>
  <c r="HR349" i="16" s="1"/>
  <c r="HQ349" i="16"/>
  <c r="FA147" i="16"/>
  <c r="HR147" i="16" s="1"/>
  <c r="HQ147" i="16"/>
  <c r="FA581" i="16"/>
  <c r="HR581" i="16" s="1"/>
  <c r="HQ581" i="16"/>
  <c r="FA259" i="16"/>
  <c r="HR259" i="16" s="1"/>
  <c r="HQ259" i="16"/>
  <c r="FA123" i="16"/>
  <c r="HR123" i="16" s="1"/>
  <c r="HQ123" i="16"/>
  <c r="FA585" i="16"/>
  <c r="HR585" i="16" s="1"/>
  <c r="HQ585" i="16"/>
  <c r="FA497" i="16"/>
  <c r="HR497" i="16" s="1"/>
  <c r="HQ497" i="16"/>
  <c r="FA589" i="16"/>
  <c r="HR589" i="16" s="1"/>
  <c r="HQ589" i="16"/>
  <c r="FA257" i="16"/>
  <c r="HR257" i="16" s="1"/>
  <c r="HQ257" i="16"/>
  <c r="FA145" i="16"/>
  <c r="HR145" i="16" s="1"/>
  <c r="HQ145" i="16"/>
  <c r="FA457" i="16"/>
  <c r="HR457" i="16" s="1"/>
  <c r="HQ457" i="16"/>
  <c r="FA179" i="16"/>
  <c r="HR179" i="16" s="1"/>
  <c r="HQ179" i="16"/>
  <c r="FA211" i="16"/>
  <c r="HR211" i="16" s="1"/>
  <c r="HQ211" i="16"/>
  <c r="FA239" i="16"/>
  <c r="HR239" i="16" s="1"/>
  <c r="HQ239" i="16"/>
  <c r="FA591" i="16"/>
  <c r="HR591" i="16" s="1"/>
  <c r="HQ591" i="16"/>
  <c r="FA277" i="16"/>
  <c r="HR277" i="16" s="1"/>
  <c r="HQ277" i="16"/>
  <c r="FA291" i="16"/>
  <c r="HR291" i="16" s="1"/>
  <c r="HQ291" i="16"/>
  <c r="FA173" i="16"/>
  <c r="HR173" i="16" s="1"/>
  <c r="HQ173" i="16"/>
  <c r="FA485" i="16"/>
  <c r="HR485" i="16" s="1"/>
  <c r="HQ485" i="16"/>
  <c r="FA133" i="16"/>
  <c r="HR133" i="16" s="1"/>
  <c r="HQ133" i="16"/>
  <c r="FA169" i="16"/>
  <c r="HR169" i="16" s="1"/>
  <c r="HQ169" i="16"/>
  <c r="FA587" i="16"/>
  <c r="HR587" i="16" s="1"/>
  <c r="HQ587" i="16"/>
  <c r="FA293" i="16"/>
  <c r="HR293" i="16" s="1"/>
  <c r="HQ293" i="16"/>
  <c r="FA549" i="16"/>
  <c r="HR549" i="16" s="1"/>
  <c r="HQ549" i="16"/>
  <c r="FA363" i="16"/>
  <c r="HR363" i="16" s="1"/>
  <c r="HQ363" i="16"/>
  <c r="FA229" i="16"/>
  <c r="HR229" i="16" s="1"/>
  <c r="HQ229" i="16"/>
  <c r="FA521" i="16"/>
  <c r="HR521" i="16" s="1"/>
  <c r="HQ521" i="16"/>
  <c r="FA325" i="16"/>
  <c r="HR325" i="16" s="1"/>
  <c r="HQ325" i="16"/>
  <c r="FA403" i="16"/>
  <c r="HR403" i="16" s="1"/>
  <c r="HQ403" i="16"/>
  <c r="FA253" i="16"/>
  <c r="HR253" i="16" s="1"/>
  <c r="HQ253" i="16"/>
  <c r="FA463" i="16"/>
  <c r="HR463" i="16" s="1"/>
  <c r="HQ463" i="16"/>
  <c r="FA315" i="16"/>
  <c r="HR315" i="16" s="1"/>
  <c r="HQ315" i="16"/>
  <c r="FA207" i="16"/>
  <c r="HR207" i="16" s="1"/>
  <c r="HQ207" i="16"/>
  <c r="FA185" i="16"/>
  <c r="HR185" i="16" s="1"/>
  <c r="HQ185" i="16"/>
  <c r="FA361" i="16"/>
  <c r="HR361" i="16" s="1"/>
  <c r="HQ361" i="16"/>
  <c r="FA281" i="16"/>
  <c r="HR281" i="16" s="1"/>
  <c r="HQ281" i="16"/>
  <c r="FA365" i="16"/>
  <c r="HR365" i="16" s="1"/>
  <c r="HQ365" i="16"/>
  <c r="FA529" i="16"/>
  <c r="HR529" i="16" s="1"/>
  <c r="HQ529" i="16"/>
  <c r="FA443" i="16"/>
  <c r="HR443" i="16" s="1"/>
  <c r="HQ443" i="16"/>
  <c r="FA373" i="16"/>
  <c r="HR373" i="16" s="1"/>
  <c r="HQ373" i="16"/>
  <c r="FA163" i="16"/>
  <c r="HR163" i="16" s="1"/>
  <c r="HQ163" i="16"/>
  <c r="FA289" i="16"/>
  <c r="HR289" i="16" s="1"/>
  <c r="HQ289" i="16"/>
  <c r="FA269" i="16"/>
  <c r="HR269" i="16" s="1"/>
  <c r="HQ269" i="16"/>
  <c r="FA215" i="16"/>
  <c r="HR215" i="16" s="1"/>
  <c r="HQ215" i="16"/>
  <c r="FA265" i="16"/>
  <c r="HR265" i="16" s="1"/>
  <c r="HQ265" i="16"/>
  <c r="FA393" i="16"/>
  <c r="HR393" i="16" s="1"/>
  <c r="HQ393" i="16"/>
  <c r="FA577" i="16"/>
  <c r="HR577" i="16" s="1"/>
  <c r="HQ577" i="16"/>
  <c r="FA151" i="16"/>
  <c r="HR151" i="16" s="1"/>
  <c r="HQ151" i="16"/>
  <c r="FA143" i="16"/>
  <c r="HR143" i="16" s="1"/>
  <c r="HQ143" i="16"/>
  <c r="FA603" i="16"/>
  <c r="HR603" i="16" s="1"/>
  <c r="HQ603" i="16"/>
  <c r="FA175" i="16"/>
  <c r="HR175" i="16" s="1"/>
  <c r="HQ175" i="16"/>
  <c r="FA183" i="16"/>
  <c r="HR183" i="16" s="1"/>
  <c r="HQ183" i="16"/>
  <c r="FA493" i="16"/>
  <c r="HR493" i="16" s="1"/>
  <c r="HQ493" i="16"/>
  <c r="FA467" i="16"/>
  <c r="HR467" i="16" s="1"/>
  <c r="HQ467" i="16"/>
  <c r="FA359" i="16"/>
  <c r="HR359" i="16" s="1"/>
  <c r="HQ359" i="16"/>
  <c r="FA191" i="16"/>
  <c r="HR191" i="16" s="1"/>
  <c r="HQ191" i="16"/>
  <c r="FA451" i="16"/>
  <c r="HR451" i="16" s="1"/>
  <c r="HQ451" i="16"/>
  <c r="FA453" i="16"/>
  <c r="HR453" i="16" s="1"/>
  <c r="HQ453" i="16"/>
  <c r="FA213" i="16"/>
  <c r="HR213" i="16" s="1"/>
  <c r="HQ213" i="16"/>
  <c r="FA157" i="16"/>
  <c r="HR157" i="16" s="1"/>
  <c r="HQ157" i="16"/>
  <c r="FA389" i="16"/>
  <c r="HR389" i="16" s="1"/>
  <c r="HQ389" i="16"/>
  <c r="FA513" i="16"/>
  <c r="HR513" i="16" s="1"/>
  <c r="HQ513" i="16"/>
  <c r="FA535" i="16"/>
  <c r="HR535" i="16" s="1"/>
  <c r="HQ535" i="16"/>
  <c r="FA331" i="16"/>
  <c r="HR331" i="16" s="1"/>
  <c r="HQ331" i="16"/>
  <c r="FA203" i="16"/>
  <c r="HR203" i="16" s="1"/>
  <c r="HQ203" i="16"/>
  <c r="FA499" i="16"/>
  <c r="HR499" i="16" s="1"/>
  <c r="HQ499" i="16"/>
  <c r="FA311" i="16"/>
  <c r="HR311" i="16" s="1"/>
  <c r="HQ311" i="16"/>
  <c r="FA129" i="16"/>
  <c r="HR129" i="16" s="1"/>
  <c r="HQ129" i="16"/>
  <c r="FA475" i="16"/>
  <c r="HR475" i="16" s="1"/>
  <c r="HQ475" i="16"/>
  <c r="FA347" i="16"/>
  <c r="HR347" i="16" s="1"/>
  <c r="HQ347" i="16"/>
  <c r="FA601" i="16"/>
  <c r="HR601" i="16" s="1"/>
  <c r="HQ601" i="16"/>
  <c r="FA427" i="16"/>
  <c r="HR427" i="16" s="1"/>
  <c r="HQ427" i="16"/>
  <c r="FA583" i="16"/>
  <c r="HR583" i="16" s="1"/>
  <c r="HQ583" i="16"/>
  <c r="FA425" i="16"/>
  <c r="HR425" i="16" s="1"/>
  <c r="HQ425" i="16"/>
  <c r="FA395" i="16"/>
  <c r="HR395" i="16" s="1"/>
  <c r="HQ395" i="16"/>
  <c r="FA563" i="16"/>
  <c r="HR563" i="16" s="1"/>
  <c r="HQ563" i="16"/>
  <c r="FA345" i="16"/>
  <c r="HR345" i="16" s="1"/>
  <c r="HQ345" i="16"/>
  <c r="FA317" i="16"/>
  <c r="HR317" i="16" s="1"/>
  <c r="HQ317" i="16"/>
  <c r="FA559" i="16"/>
  <c r="HR559" i="16" s="1"/>
  <c r="HQ559" i="16"/>
  <c r="FA245" i="16"/>
  <c r="HR245" i="16" s="1"/>
  <c r="HQ245" i="16"/>
  <c r="FA153" i="16"/>
  <c r="HR153" i="16" s="1"/>
  <c r="HQ153" i="16"/>
  <c r="FA387" i="16"/>
  <c r="HR387" i="16" s="1"/>
  <c r="HQ387" i="16"/>
  <c r="FA599" i="16"/>
  <c r="HR599" i="16" s="1"/>
  <c r="HQ599" i="16"/>
  <c r="FA561" i="16"/>
  <c r="HR561" i="16" s="1"/>
  <c r="HQ561" i="16"/>
  <c r="FA507" i="16"/>
  <c r="HR507" i="16" s="1"/>
  <c r="HQ507" i="16"/>
  <c r="FA249" i="16"/>
  <c r="HR249" i="16" s="1"/>
  <c r="HQ249" i="16"/>
  <c r="FA543" i="16"/>
  <c r="HR543" i="16" s="1"/>
  <c r="HQ543" i="16"/>
  <c r="FA459" i="16"/>
  <c r="HR459" i="16" s="1"/>
  <c r="HQ459" i="16"/>
  <c r="FA407" i="16"/>
  <c r="HR407" i="16" s="1"/>
  <c r="HQ407" i="16"/>
  <c r="FA487" i="16"/>
  <c r="HR487" i="16" s="1"/>
  <c r="HQ487" i="16"/>
  <c r="FA449" i="16"/>
  <c r="HR449" i="16" s="1"/>
  <c r="HQ449" i="16"/>
  <c r="FA505" i="16"/>
  <c r="HR505" i="16" s="1"/>
  <c r="HQ505" i="16"/>
  <c r="FA199" i="16"/>
  <c r="HR199" i="16" s="1"/>
  <c r="HQ199" i="16"/>
  <c r="FA483" i="16"/>
  <c r="HR483" i="16" s="1"/>
  <c r="HQ483" i="16"/>
  <c r="FA469" i="16"/>
  <c r="HR469" i="16" s="1"/>
  <c r="HQ469" i="16"/>
  <c r="FA397" i="16"/>
  <c r="HR397" i="16" s="1"/>
  <c r="HQ397" i="16"/>
  <c r="FA355" i="16"/>
  <c r="HR355" i="16" s="1"/>
  <c r="HQ355" i="16"/>
  <c r="FA503" i="16"/>
  <c r="HR503" i="16" s="1"/>
  <c r="HQ503" i="16"/>
  <c r="FA381" i="16"/>
  <c r="HR381" i="16" s="1"/>
  <c r="HQ381" i="16"/>
  <c r="FA573" i="16"/>
  <c r="HR573" i="16" s="1"/>
  <c r="HQ573" i="16"/>
  <c r="FA369" i="16"/>
  <c r="HR369" i="16" s="1"/>
  <c r="HQ369" i="16"/>
  <c r="FA149" i="16"/>
  <c r="HR149" i="16" s="1"/>
  <c r="HQ149" i="16"/>
  <c r="FA171" i="16"/>
  <c r="HR171" i="16" s="1"/>
  <c r="HQ171" i="16"/>
  <c r="FA379" i="16"/>
  <c r="HR379" i="16" s="1"/>
  <c r="HQ379" i="16"/>
  <c r="FA295" i="16"/>
  <c r="HR295" i="16" s="1"/>
  <c r="HQ295" i="16"/>
  <c r="FD529" i="16"/>
  <c r="FA417" i="16"/>
  <c r="HR417" i="16" s="1"/>
  <c r="HQ417" i="16"/>
  <c r="FA337" i="16"/>
  <c r="HR337" i="16" s="1"/>
  <c r="HQ337" i="16"/>
  <c r="FA439" i="16"/>
  <c r="HR439" i="16" s="1"/>
  <c r="HQ439" i="16"/>
  <c r="FA343" i="16"/>
  <c r="HR343" i="16" s="1"/>
  <c r="HQ343" i="16"/>
  <c r="FA517" i="16"/>
  <c r="HR517" i="16" s="1"/>
  <c r="HQ517" i="16"/>
  <c r="FA515" i="16"/>
  <c r="HR515" i="16" s="1"/>
  <c r="HQ515" i="16"/>
  <c r="FA139" i="16"/>
  <c r="HR139" i="16" s="1"/>
  <c r="HQ139" i="16"/>
  <c r="FA115" i="16"/>
  <c r="HR115" i="16" s="1"/>
  <c r="HQ115" i="16"/>
  <c r="FA519" i="16"/>
  <c r="HR519" i="16" s="1"/>
  <c r="HQ519" i="16"/>
  <c r="FA267" i="16"/>
  <c r="HR267" i="16" s="1"/>
  <c r="HQ267" i="16"/>
  <c r="FA283" i="16"/>
  <c r="HR283" i="16" s="1"/>
  <c r="HQ283" i="16"/>
  <c r="FA509" i="16"/>
  <c r="HR509" i="16" s="1"/>
  <c r="HQ509" i="16"/>
  <c r="FA525" i="16"/>
  <c r="HR525" i="16" s="1"/>
  <c r="HQ525" i="16"/>
  <c r="FA219" i="16"/>
  <c r="HR219" i="16" s="1"/>
  <c r="HQ219" i="16"/>
  <c r="FA341" i="16"/>
  <c r="HR341" i="16" s="1"/>
  <c r="HQ341" i="16"/>
  <c r="FA413" i="16"/>
  <c r="HR413" i="16" s="1"/>
  <c r="HQ413" i="16"/>
  <c r="FA217" i="16"/>
  <c r="HR217" i="16" s="1"/>
  <c r="HQ217" i="16"/>
  <c r="FA593" i="16"/>
  <c r="HR593" i="16" s="1"/>
  <c r="HQ593" i="16"/>
  <c r="FA441" i="16"/>
  <c r="HR441" i="16" s="1"/>
  <c r="HQ441" i="16"/>
  <c r="FA285" i="16"/>
  <c r="HR285" i="16" s="1"/>
  <c r="HQ285" i="16"/>
  <c r="FA255" i="16"/>
  <c r="HR255" i="16" s="1"/>
  <c r="HQ255" i="16"/>
  <c r="FA415" i="16"/>
  <c r="HR415" i="16" s="1"/>
  <c r="HQ415" i="16"/>
  <c r="FA297" i="16"/>
  <c r="HR297" i="16" s="1"/>
  <c r="HQ297" i="16"/>
  <c r="FA569" i="16"/>
  <c r="HR569" i="16" s="1"/>
  <c r="HQ569" i="16"/>
  <c r="FA461" i="16"/>
  <c r="HR461" i="16" s="1"/>
  <c r="HQ461" i="16"/>
  <c r="FA119" i="16"/>
  <c r="HR119" i="16" s="1"/>
  <c r="HQ119" i="16"/>
  <c r="FA595" i="16"/>
  <c r="HR595" i="16" s="1"/>
  <c r="HQ595" i="16"/>
  <c r="FA243" i="16"/>
  <c r="HR243" i="16" s="1"/>
  <c r="HQ243" i="16"/>
  <c r="FA541" i="16"/>
  <c r="HR541" i="16" s="1"/>
  <c r="HQ541" i="16"/>
  <c r="FA367" i="16"/>
  <c r="HR367" i="16" s="1"/>
  <c r="HQ367" i="16"/>
  <c r="FA273" i="16"/>
  <c r="HR273" i="16" s="1"/>
  <c r="HQ273" i="16"/>
  <c r="FA473" i="16"/>
  <c r="HR473" i="16" s="1"/>
  <c r="HQ473" i="16"/>
  <c r="FA405" i="16"/>
  <c r="HR405" i="16" s="1"/>
  <c r="HQ405" i="16"/>
  <c r="FA455" i="16"/>
  <c r="HR455" i="16" s="1"/>
  <c r="HQ455" i="16"/>
  <c r="FA333" i="16"/>
  <c r="HR333" i="16" s="1"/>
  <c r="HQ333" i="16"/>
  <c r="FA321" i="16"/>
  <c r="HR321" i="16" s="1"/>
  <c r="HQ321" i="16"/>
  <c r="FA409" i="16"/>
  <c r="HR409" i="16" s="1"/>
  <c r="HQ409" i="16"/>
  <c r="FA377" i="16"/>
  <c r="HR377" i="16" s="1"/>
  <c r="HQ377" i="16"/>
  <c r="FA319" i="16"/>
  <c r="HR319" i="16" s="1"/>
  <c r="HQ319" i="16"/>
  <c r="FA167" i="16"/>
  <c r="HR167" i="16" s="1"/>
  <c r="HQ167" i="16"/>
  <c r="FA223" i="16"/>
  <c r="HR223" i="16" s="1"/>
  <c r="HQ223" i="16"/>
  <c r="EV17" i="16"/>
  <c r="GX17" i="16" s="1"/>
  <c r="GW17" i="16"/>
  <c r="EX17" i="16"/>
  <c r="HF17" i="16" s="1"/>
  <c r="HE17" i="16"/>
  <c r="EW17" i="16"/>
  <c r="HB17" i="16" s="1"/>
  <c r="HA17" i="16"/>
  <c r="FA7" i="16"/>
  <c r="HR7" i="16" s="1"/>
  <c r="HQ7" i="16"/>
  <c r="FA17" i="16"/>
  <c r="HR17" i="16" s="1"/>
  <c r="HQ17" i="16"/>
  <c r="FA9" i="16"/>
  <c r="HR9" i="16" s="1"/>
  <c r="HQ9" i="16"/>
  <c r="FA13" i="16"/>
  <c r="HR13" i="16" s="1"/>
  <c r="HQ13" i="16"/>
  <c r="FA15" i="16"/>
  <c r="HR15" i="16" s="1"/>
  <c r="HQ15" i="16"/>
  <c r="FA11" i="16"/>
  <c r="HR11" i="16" s="1"/>
  <c r="HQ11" i="16"/>
  <c r="EY17" i="16"/>
  <c r="HJ17" i="16" s="1"/>
  <c r="HI17" i="16"/>
  <c r="EZ17" i="16"/>
  <c r="HN17" i="16" s="1"/>
  <c r="HM17" i="16"/>
  <c r="GA21" i="16"/>
  <c r="GA22" i="16" s="1"/>
  <c r="HC21" i="16"/>
  <c r="EJ20" i="16"/>
  <c r="EM20" i="16"/>
  <c r="GD21" i="16"/>
  <c r="GD22" i="16" s="1"/>
  <c r="HO21" i="16"/>
  <c r="EI20" i="16"/>
  <c r="EK20" i="16"/>
  <c r="FZ21" i="16"/>
  <c r="FZ22" i="16" s="1"/>
  <c r="GY21" i="16"/>
  <c r="GB21" i="16"/>
  <c r="GB22" i="16" s="1"/>
  <c r="HG21" i="16"/>
  <c r="EL20" i="16"/>
  <c r="FY21" i="16"/>
  <c r="FY22" i="16" s="1"/>
  <c r="GU21" i="16"/>
  <c r="GC21" i="16"/>
  <c r="GC22" i="16" s="1"/>
  <c r="HK21" i="16"/>
  <c r="EN20" i="16"/>
  <c r="BW187" i="16"/>
  <c r="D3" i="35"/>
  <c r="D3" i="36"/>
  <c r="D6" i="35"/>
  <c r="D4" i="36"/>
  <c r="D4" i="35"/>
  <c r="C34" i="32"/>
  <c r="C32" i="32"/>
  <c r="C31" i="32"/>
  <c r="FD605" i="16"/>
  <c r="BW115" i="16"/>
  <c r="GF117" i="16"/>
  <c r="GF118" i="16" s="1"/>
  <c r="EP118" i="16" s="1"/>
  <c r="FC117" i="16" s="1"/>
  <c r="BW117" i="16"/>
  <c r="BW521" i="16"/>
  <c r="BW287" i="16"/>
  <c r="BW253" i="16"/>
  <c r="BW261" i="16"/>
  <c r="BW387" i="16"/>
  <c r="BW281" i="16"/>
  <c r="BW163" i="16"/>
  <c r="BW369" i="16"/>
  <c r="BW197" i="16"/>
  <c r="BW491" i="16"/>
  <c r="BW527" i="16"/>
  <c r="BW525" i="16"/>
  <c r="BW127" i="16"/>
  <c r="BW211" i="16"/>
  <c r="BW175" i="16"/>
  <c r="BW147" i="16"/>
  <c r="BW121" i="16"/>
  <c r="BW355" i="16"/>
  <c r="BW135" i="16"/>
  <c r="BW363" i="16"/>
  <c r="BW271" i="16"/>
  <c r="BW301" i="16"/>
  <c r="BW321" i="16"/>
  <c r="BW405" i="16"/>
  <c r="BW509" i="16"/>
  <c r="BW209" i="16"/>
  <c r="BW423" i="16"/>
  <c r="BW213" i="16"/>
  <c r="BW299" i="16"/>
  <c r="BW395" i="16"/>
  <c r="BW231" i="16"/>
  <c r="BW199" i="16"/>
  <c r="BW225" i="16"/>
  <c r="BW459" i="16"/>
  <c r="BW313" i="16"/>
  <c r="BW469" i="16"/>
  <c r="BW227" i="16"/>
  <c r="BW399" i="16"/>
  <c r="BW141" i="16"/>
  <c r="BW229" i="16"/>
  <c r="BW417" i="16"/>
  <c r="BW329" i="16"/>
  <c r="BW177" i="16"/>
  <c r="BW157" i="16"/>
  <c r="BW289" i="16"/>
  <c r="BW351" i="16"/>
  <c r="BW181" i="16"/>
  <c r="BW333" i="16"/>
  <c r="BW251" i="16"/>
  <c r="BW131" i="16"/>
  <c r="BW325" i="16"/>
  <c r="BW481" i="16"/>
  <c r="BW569" i="16"/>
  <c r="BW171" i="16"/>
  <c r="BW537" i="16"/>
  <c r="BW535" i="16"/>
  <c r="BW503" i="16"/>
  <c r="BW347" i="16"/>
  <c r="BW375" i="16"/>
  <c r="BW413" i="16"/>
  <c r="BW279" i="16"/>
  <c r="BW307" i="16"/>
  <c r="BW407" i="16"/>
  <c r="BW315" i="16"/>
  <c r="BW285" i="16"/>
  <c r="BW297" i="16"/>
  <c r="BW565" i="16"/>
  <c r="BW529" i="16"/>
  <c r="BW427" i="16"/>
  <c r="BW295" i="16"/>
  <c r="BW191" i="16"/>
  <c r="BW531" i="16"/>
  <c r="BW495" i="16"/>
  <c r="BW263" i="16"/>
  <c r="BW365" i="16"/>
  <c r="BW149" i="16"/>
  <c r="BW161" i="16"/>
  <c r="BW443" i="16"/>
  <c r="BW303" i="16"/>
  <c r="BW453" i="16"/>
  <c r="BW373" i="16"/>
  <c r="BW389" i="16"/>
  <c r="BW541" i="16"/>
  <c r="BW473" i="16"/>
  <c r="BW489" i="16"/>
  <c r="BW513" i="16"/>
  <c r="BW401" i="16"/>
  <c r="BW385" i="16"/>
  <c r="BW337" i="16"/>
  <c r="BW291" i="16"/>
  <c r="BW323" i="16"/>
  <c r="BW451" i="16"/>
  <c r="BW125" i="16"/>
  <c r="BW421" i="16"/>
  <c r="BW559" i="16"/>
  <c r="BW153" i="16"/>
  <c r="BW245" i="16"/>
  <c r="BW207" i="16"/>
  <c r="BW511" i="16"/>
  <c r="BW159" i="16"/>
  <c r="BW339" i="16"/>
  <c r="BW349" i="16"/>
  <c r="BW411" i="16"/>
  <c r="BW173" i="16"/>
  <c r="BW319" i="16"/>
  <c r="BW571" i="16"/>
  <c r="BW563" i="16"/>
  <c r="BW479" i="16"/>
  <c r="BW551" i="16"/>
  <c r="BW431" i="16"/>
  <c r="BW185" i="16"/>
  <c r="BW409" i="16"/>
  <c r="BW437" i="16"/>
  <c r="BW267" i="16"/>
  <c r="BW201" i="16"/>
  <c r="BW545" i="16"/>
  <c r="BW317" i="16"/>
  <c r="BW449" i="16"/>
  <c r="BW553" i="16"/>
  <c r="BW523" i="16"/>
  <c r="BW305" i="16"/>
  <c r="BW429" i="16"/>
  <c r="BW475" i="16"/>
  <c r="BW269" i="16"/>
  <c r="BW371" i="16"/>
  <c r="BW195" i="16"/>
  <c r="BW457" i="16"/>
  <c r="BW331" i="16"/>
  <c r="BW505" i="16"/>
  <c r="BW239" i="16"/>
  <c r="BW139" i="16"/>
  <c r="BW119" i="16"/>
  <c r="BW215" i="16"/>
  <c r="BW233" i="16"/>
  <c r="BW461" i="16"/>
  <c r="BW179" i="16"/>
  <c r="BW237" i="16"/>
  <c r="BW477" i="16"/>
  <c r="BW359" i="16"/>
  <c r="BW341" i="16"/>
  <c r="BW533" i="16"/>
  <c r="BW335" i="16"/>
  <c r="BW467" i="16"/>
  <c r="BW419" i="16"/>
  <c r="BW575" i="16"/>
  <c r="BW235" i="16"/>
  <c r="BW501" i="16"/>
  <c r="BW573" i="16"/>
  <c r="BW567" i="16"/>
  <c r="BW515" i="16"/>
  <c r="BW435" i="16"/>
  <c r="BW493" i="16"/>
  <c r="BW343" i="16"/>
  <c r="BW539" i="16"/>
  <c r="BW483" i="16"/>
  <c r="AC8" i="22"/>
  <c r="GF7" i="16"/>
  <c r="GF8" i="16" s="1"/>
  <c r="EP8" i="16" s="1"/>
  <c r="FC7" i="16" s="1"/>
  <c r="BW7" i="16"/>
  <c r="GF581" i="16"/>
  <c r="GF582" i="16" s="1"/>
  <c r="EP582" i="16" s="1"/>
  <c r="FC581" i="16" s="1"/>
  <c r="AC610" i="22"/>
  <c r="BW581" i="16"/>
  <c r="GF577" i="16"/>
  <c r="GF578" i="16" s="1"/>
  <c r="EP578" i="16" s="1"/>
  <c r="FC577" i="16" s="1"/>
  <c r="AC606" i="22"/>
  <c r="BW577" i="16"/>
  <c r="GF591" i="16"/>
  <c r="GF592" i="16" s="1"/>
  <c r="EP592" i="16" s="1"/>
  <c r="FC591" i="16" s="1"/>
  <c r="AC620" i="22"/>
  <c r="GF463" i="16"/>
  <c r="GF464" i="16" s="1"/>
  <c r="EP464" i="16" s="1"/>
  <c r="FC463" i="16" s="1"/>
  <c r="BW463" i="16"/>
  <c r="GF447" i="16"/>
  <c r="GF448" i="16" s="1"/>
  <c r="EP448" i="16" s="1"/>
  <c r="FC447" i="16" s="1"/>
  <c r="BW447" i="16"/>
  <c r="GF465" i="16"/>
  <c r="GF466" i="16" s="1"/>
  <c r="EP466" i="16" s="1"/>
  <c r="FC465" i="16" s="1"/>
  <c r="BW465" i="16"/>
  <c r="GF441" i="16"/>
  <c r="GF442" i="16" s="1"/>
  <c r="EP442" i="16" s="1"/>
  <c r="FC441" i="16" s="1"/>
  <c r="BW441" i="16"/>
  <c r="GF425" i="16"/>
  <c r="GF426" i="16" s="1"/>
  <c r="EP426" i="16" s="1"/>
  <c r="FC425" i="16" s="1"/>
  <c r="BW425" i="16"/>
  <c r="GF403" i="16"/>
  <c r="GF404" i="16" s="1"/>
  <c r="EP404" i="16" s="1"/>
  <c r="FC403" i="16" s="1"/>
  <c r="BW403" i="16"/>
  <c r="GF143" i="16"/>
  <c r="GF144" i="16" s="1"/>
  <c r="EP144" i="16" s="1"/>
  <c r="FC143" i="16" s="1"/>
  <c r="BW143" i="16"/>
  <c r="GF9" i="16"/>
  <c r="GF10" i="16" s="1"/>
  <c r="EP10" i="16" s="1"/>
  <c r="FC9" i="16" s="1"/>
  <c r="AC10" i="22"/>
  <c r="GF593" i="16"/>
  <c r="GF594" i="16" s="1"/>
  <c r="EP594" i="16" s="1"/>
  <c r="FC593" i="16" s="1"/>
  <c r="AC622" i="22"/>
  <c r="BW593" i="16"/>
  <c r="GF585" i="16"/>
  <c r="GF586" i="16" s="1"/>
  <c r="EP586" i="16" s="1"/>
  <c r="FC585" i="16" s="1"/>
  <c r="AC614" i="22"/>
  <c r="GF383" i="16"/>
  <c r="GF384" i="16" s="1"/>
  <c r="EP384" i="16" s="1"/>
  <c r="FC383" i="16" s="1"/>
  <c r="BW383" i="16"/>
  <c r="GF393" i="16"/>
  <c r="GF394" i="16" s="1"/>
  <c r="EP394" i="16" s="1"/>
  <c r="FC393" i="16" s="1"/>
  <c r="BW393" i="16"/>
  <c r="GF381" i="16"/>
  <c r="GF382" i="16" s="1"/>
  <c r="EP382" i="16" s="1"/>
  <c r="FC381" i="16" s="1"/>
  <c r="BW381" i="16"/>
  <c r="GF309" i="16"/>
  <c r="GF310" i="16" s="1"/>
  <c r="EP310" i="16" s="1"/>
  <c r="FC309" i="16" s="1"/>
  <c r="BW309" i="16"/>
  <c r="GF277" i="16"/>
  <c r="GF278" i="16" s="1"/>
  <c r="EP278" i="16" s="1"/>
  <c r="FC277" i="16" s="1"/>
  <c r="BW277" i="16"/>
  <c r="GF169" i="16"/>
  <c r="GF170" i="16" s="1"/>
  <c r="EP170" i="16" s="1"/>
  <c r="FC169" i="16" s="1"/>
  <c r="BW169" i="16"/>
  <c r="GF137" i="16"/>
  <c r="GF138" i="16" s="1"/>
  <c r="EP138" i="16" s="1"/>
  <c r="FC137" i="16" s="1"/>
  <c r="BW137" i="16"/>
  <c r="BW145" i="16"/>
  <c r="BW283" i="16"/>
  <c r="BW379" i="16"/>
  <c r="BW487" i="16"/>
  <c r="BW605" i="16"/>
  <c r="GF599" i="16"/>
  <c r="GF600" i="16" s="1"/>
  <c r="EP600" i="16" s="1"/>
  <c r="FC599" i="16" s="1"/>
  <c r="AC628" i="22"/>
  <c r="GF583" i="16"/>
  <c r="GF584" i="16" s="1"/>
  <c r="EP584" i="16" s="1"/>
  <c r="FC583" i="16" s="1"/>
  <c r="AC612" i="22"/>
  <c r="GF561" i="16"/>
  <c r="GF562" i="16" s="1"/>
  <c r="EP562" i="16" s="1"/>
  <c r="FC561" i="16" s="1"/>
  <c r="BW561" i="16"/>
  <c r="GF601" i="16"/>
  <c r="GF602" i="16" s="1"/>
  <c r="EP602" i="16" s="1"/>
  <c r="FC601" i="16" s="1"/>
  <c r="AC630" i="22"/>
  <c r="GF517" i="16"/>
  <c r="GF518" i="16" s="1"/>
  <c r="EP518" i="16" s="1"/>
  <c r="FC517" i="16" s="1"/>
  <c r="BW517" i="16"/>
  <c r="GF391" i="16"/>
  <c r="GF392" i="16" s="1"/>
  <c r="EP392" i="16" s="1"/>
  <c r="FC391" i="16" s="1"/>
  <c r="BW391" i="16"/>
  <c r="GF257" i="16"/>
  <c r="GF258" i="16" s="1"/>
  <c r="EP258" i="16" s="1"/>
  <c r="FC257" i="16" s="1"/>
  <c r="BW257" i="16"/>
  <c r="GF221" i="16"/>
  <c r="GF222" i="16" s="1"/>
  <c r="EP222" i="16" s="1"/>
  <c r="FC221" i="16" s="1"/>
  <c r="BW221" i="16"/>
  <c r="GF165" i="16"/>
  <c r="GF166" i="16" s="1"/>
  <c r="EP166" i="16" s="1"/>
  <c r="FC165" i="16" s="1"/>
  <c r="BW165" i="16"/>
  <c r="GF129" i="16"/>
  <c r="GF130" i="16" s="1"/>
  <c r="EP130" i="16" s="1"/>
  <c r="FC129" i="16" s="1"/>
  <c r="BW129" i="16"/>
  <c r="GF189" i="16"/>
  <c r="GF190" i="16" s="1"/>
  <c r="EP190" i="16" s="1"/>
  <c r="FC189" i="16" s="1"/>
  <c r="BW189" i="16"/>
  <c r="GF555" i="16"/>
  <c r="GF556" i="16" s="1"/>
  <c r="EP556" i="16" s="1"/>
  <c r="FC555" i="16" s="1"/>
  <c r="BW555" i="16"/>
  <c r="GF595" i="16"/>
  <c r="GF596" i="16" s="1"/>
  <c r="EP596" i="16" s="1"/>
  <c r="FC595" i="16" s="1"/>
  <c r="AC624" i="22"/>
  <c r="GF547" i="16"/>
  <c r="GF548" i="16" s="1"/>
  <c r="EP548" i="16" s="1"/>
  <c r="FC547" i="16" s="1"/>
  <c r="BW547" i="16"/>
  <c r="GF445" i="16"/>
  <c r="GF446" i="16" s="1"/>
  <c r="EP446" i="16" s="1"/>
  <c r="FC445" i="16" s="1"/>
  <c r="BW445" i="16"/>
  <c r="GF361" i="16"/>
  <c r="GF362" i="16" s="1"/>
  <c r="EP362" i="16" s="1"/>
  <c r="FC361" i="16" s="1"/>
  <c r="BW361" i="16"/>
  <c r="GF293" i="16"/>
  <c r="GF294" i="16" s="1"/>
  <c r="EP294" i="16" s="1"/>
  <c r="FC293" i="16" s="1"/>
  <c r="BW293" i="16"/>
  <c r="GF223" i="16"/>
  <c r="GF224" i="16" s="1"/>
  <c r="EP224" i="16" s="1"/>
  <c r="FC223" i="16" s="1"/>
  <c r="BW223" i="16"/>
  <c r="GF155" i="16"/>
  <c r="GF156" i="16" s="1"/>
  <c r="EP156" i="16" s="1"/>
  <c r="FC155" i="16" s="1"/>
  <c r="BW155" i="16"/>
  <c r="BW203" i="16"/>
  <c r="BW415" i="16"/>
  <c r="BW397" i="16"/>
  <c r="BW433" i="16"/>
  <c r="BW557" i="16"/>
  <c r="GF17" i="16"/>
  <c r="GF18" i="16" s="1"/>
  <c r="EP18" i="16" s="1"/>
  <c r="FC17" i="16" s="1"/>
  <c r="BW17" i="16"/>
  <c r="AC18" i="22"/>
  <c r="GF507" i="16"/>
  <c r="GF508" i="16" s="1"/>
  <c r="EP508" i="16" s="1"/>
  <c r="FC507" i="16" s="1"/>
  <c r="BW507" i="16"/>
  <c r="GF499" i="16"/>
  <c r="GF500" i="16" s="1"/>
  <c r="EP500" i="16" s="1"/>
  <c r="FC499" i="16" s="1"/>
  <c r="BW499" i="16"/>
  <c r="GF367" i="16"/>
  <c r="GF368" i="16" s="1"/>
  <c r="EP368" i="16" s="1"/>
  <c r="FC367" i="16" s="1"/>
  <c r="BW367" i="16"/>
  <c r="GF357" i="16"/>
  <c r="GF358" i="16" s="1"/>
  <c r="EP358" i="16" s="1"/>
  <c r="FC357" i="16" s="1"/>
  <c r="BW357" i="16"/>
  <c r="GF275" i="16"/>
  <c r="GF276" i="16" s="1"/>
  <c r="EP276" i="16" s="1"/>
  <c r="FC275" i="16" s="1"/>
  <c r="BW275" i="16"/>
  <c r="GF265" i="16"/>
  <c r="GF266" i="16" s="1"/>
  <c r="EP266" i="16" s="1"/>
  <c r="FC265" i="16" s="1"/>
  <c r="BW265" i="16"/>
  <c r="GF259" i="16"/>
  <c r="GF260" i="16" s="1"/>
  <c r="EP260" i="16" s="1"/>
  <c r="FC259" i="16" s="1"/>
  <c r="BW259" i="16"/>
  <c r="GF123" i="16"/>
  <c r="GF124" i="16" s="1"/>
  <c r="EP124" i="16" s="1"/>
  <c r="FC123" i="16" s="1"/>
  <c r="BW123" i="16"/>
  <c r="GF193" i="16"/>
  <c r="GF194" i="16" s="1"/>
  <c r="EP194" i="16" s="1"/>
  <c r="FC193" i="16" s="1"/>
  <c r="BW193" i="16"/>
  <c r="GF15" i="16"/>
  <c r="GF16" i="16" s="1"/>
  <c r="EP16" i="16" s="1"/>
  <c r="FC15" i="16" s="1"/>
  <c r="AC16" i="22"/>
  <c r="GF587" i="16"/>
  <c r="GF588" i="16" s="1"/>
  <c r="EP588" i="16" s="1"/>
  <c r="FC587" i="16" s="1"/>
  <c r="AC616" i="22"/>
  <c r="BW587" i="16"/>
  <c r="GF543" i="16"/>
  <c r="GF544" i="16" s="1"/>
  <c r="EP544" i="16" s="1"/>
  <c r="FC543" i="16" s="1"/>
  <c r="BW543" i="16"/>
  <c r="GF579" i="16"/>
  <c r="GF580" i="16" s="1"/>
  <c r="EP580" i="16" s="1"/>
  <c r="FC579" i="16" s="1"/>
  <c r="AC608" i="22"/>
  <c r="GF497" i="16"/>
  <c r="GF498" i="16" s="1"/>
  <c r="EP498" i="16" s="1"/>
  <c r="FC497" i="16" s="1"/>
  <c r="BW497" i="16"/>
  <c r="GF353" i="16"/>
  <c r="GF354" i="16" s="1"/>
  <c r="EP354" i="16" s="1"/>
  <c r="FC353" i="16" s="1"/>
  <c r="BW353" i="16"/>
  <c r="GF327" i="16"/>
  <c r="GF328" i="16" s="1"/>
  <c r="EP328" i="16" s="1"/>
  <c r="FC327" i="16" s="1"/>
  <c r="BW327" i="16"/>
  <c r="GF241" i="16"/>
  <c r="GF242" i="16" s="1"/>
  <c r="EP242" i="16" s="1"/>
  <c r="FC241" i="16" s="1"/>
  <c r="BW241" i="16"/>
  <c r="GF247" i="16"/>
  <c r="GF248" i="16" s="1"/>
  <c r="EP248" i="16" s="1"/>
  <c r="FC247" i="16" s="1"/>
  <c r="BW247" i="16"/>
  <c r="GF255" i="16"/>
  <c r="GF256" i="16" s="1"/>
  <c r="EP256" i="16" s="1"/>
  <c r="FC255" i="16" s="1"/>
  <c r="BW255" i="16"/>
  <c r="GF249" i="16"/>
  <c r="GF250" i="16" s="1"/>
  <c r="EP250" i="16" s="1"/>
  <c r="FC249" i="16" s="1"/>
  <c r="BW249" i="16"/>
  <c r="GF151" i="16"/>
  <c r="GF152" i="16" s="1"/>
  <c r="EP152" i="16" s="1"/>
  <c r="FC151" i="16" s="1"/>
  <c r="BW151" i="16"/>
  <c r="GF217" i="16"/>
  <c r="GF218" i="16" s="1"/>
  <c r="EP218" i="16" s="1"/>
  <c r="FC217" i="16" s="1"/>
  <c r="BW217" i="16"/>
  <c r="BW167" i="16"/>
  <c r="BW345" i="16"/>
  <c r="BW471" i="16"/>
  <c r="GF13" i="16"/>
  <c r="GF14" i="16" s="1"/>
  <c r="EP14" i="16" s="1"/>
  <c r="FC13" i="16" s="1"/>
  <c r="AC14" i="22"/>
  <c r="GF603" i="16"/>
  <c r="GF604" i="16" s="1"/>
  <c r="EP604" i="16" s="1"/>
  <c r="FC603" i="16" s="1"/>
  <c r="AC632" i="22"/>
  <c r="BW603" i="16"/>
  <c r="GF519" i="16"/>
  <c r="GF520" i="16" s="1"/>
  <c r="EP520" i="16" s="1"/>
  <c r="FC519" i="16" s="1"/>
  <c r="BW519" i="16"/>
  <c r="GF485" i="16"/>
  <c r="GF486" i="16" s="1"/>
  <c r="EP486" i="16" s="1"/>
  <c r="FC485" i="16" s="1"/>
  <c r="BW485" i="16"/>
  <c r="GF243" i="16"/>
  <c r="GF244" i="16" s="1"/>
  <c r="EP244" i="16" s="1"/>
  <c r="FC243" i="16" s="1"/>
  <c r="BW243" i="16"/>
  <c r="GF311" i="16"/>
  <c r="GF312" i="16" s="1"/>
  <c r="EP312" i="16" s="1"/>
  <c r="FC311" i="16" s="1"/>
  <c r="BW311" i="16"/>
  <c r="GF133" i="16"/>
  <c r="GF134" i="16" s="1"/>
  <c r="EP134" i="16" s="1"/>
  <c r="FC133" i="16" s="1"/>
  <c r="BW133" i="16"/>
  <c r="GF11" i="16"/>
  <c r="GF12" i="16" s="1"/>
  <c r="EP12" i="16" s="1"/>
  <c r="FC11" i="16" s="1"/>
  <c r="AC12" i="22"/>
  <c r="GF589" i="16"/>
  <c r="GF590" i="16" s="1"/>
  <c r="EP590" i="16" s="1"/>
  <c r="FC589" i="16" s="1"/>
  <c r="AC618" i="22"/>
  <c r="BW589" i="16"/>
  <c r="GF597" i="16"/>
  <c r="GF598" i="16" s="1"/>
  <c r="EP598" i="16" s="1"/>
  <c r="FC597" i="16" s="1"/>
  <c r="AC626" i="22"/>
  <c r="BW597" i="16"/>
  <c r="GF455" i="16"/>
  <c r="GF456" i="16" s="1"/>
  <c r="EP456" i="16" s="1"/>
  <c r="FC455" i="16" s="1"/>
  <c r="BW455" i="16"/>
  <c r="GF205" i="16"/>
  <c r="GF206" i="16" s="1"/>
  <c r="EP206" i="16" s="1"/>
  <c r="FC205" i="16" s="1"/>
  <c r="BW205" i="16"/>
  <c r="BW219" i="16"/>
  <c r="BW273" i="16"/>
  <c r="BW377" i="16"/>
  <c r="BW439" i="16"/>
  <c r="BW549" i="16"/>
  <c r="BW579" i="16"/>
  <c r="E22" i="22"/>
  <c r="GN21" i="16"/>
  <c r="GN22" i="16" s="1"/>
  <c r="K22" i="22"/>
  <c r="W22" i="22"/>
  <c r="Q22" i="22"/>
  <c r="I22" i="22"/>
  <c r="Y22" i="22"/>
  <c r="O22" i="22"/>
  <c r="AC22" i="22"/>
  <c r="AA22" i="22"/>
  <c r="M22" i="22"/>
  <c r="S22" i="22"/>
  <c r="U22" i="22"/>
  <c r="AE20" i="22"/>
  <c r="AF20" i="22"/>
  <c r="AE21" i="22"/>
  <c r="AF21" i="22"/>
  <c r="G22" i="22"/>
  <c r="BW21" i="16"/>
  <c r="Y5" i="28"/>
  <c r="Z4" i="28"/>
  <c r="GI22" i="16"/>
  <c r="GI21" i="16"/>
  <c r="GH22" i="16"/>
  <c r="GH21" i="16"/>
  <c r="D22" i="22"/>
  <c r="E23" i="16"/>
  <c r="BC23" i="16"/>
  <c r="BG23" i="16"/>
  <c r="K23" i="16"/>
  <c r="FU23" i="16" s="1"/>
  <c r="FU24" i="16" s="1"/>
  <c r="EE24" i="16" s="1"/>
  <c r="ER23" i="16" s="1"/>
  <c r="BO23" i="16"/>
  <c r="GE23" i="16" s="1"/>
  <c r="GE24" i="16" s="1"/>
  <c r="EO24" i="16" s="1"/>
  <c r="FB23" i="16" s="1"/>
  <c r="AU23" i="16"/>
  <c r="AQ23" i="16"/>
  <c r="AI23" i="16"/>
  <c r="S23" i="16"/>
  <c r="FW23" i="16" s="1"/>
  <c r="FW24" i="16" s="1"/>
  <c r="EG24" i="16" s="1"/>
  <c r="ET23" i="16" s="1"/>
  <c r="BS23" i="16"/>
  <c r="GF23" i="16" s="1"/>
  <c r="GF24" i="16" s="1"/>
  <c r="EP24" i="16" s="1"/>
  <c r="FC23" i="16" s="1"/>
  <c r="O23" i="16"/>
  <c r="FV23" i="16" s="1"/>
  <c r="FV24" i="16" s="1"/>
  <c r="EF24" i="16" s="1"/>
  <c r="ES23" i="16" s="1"/>
  <c r="W23" i="16"/>
  <c r="FX23" i="16" s="1"/>
  <c r="FX24" i="16" s="1"/>
  <c r="EH24" i="16" s="1"/>
  <c r="EU23" i="16" s="1"/>
  <c r="C23" i="16"/>
  <c r="C24" i="22" s="1"/>
  <c r="B24" i="22"/>
  <c r="AE23" i="16"/>
  <c r="FD275" i="16" l="1"/>
  <c r="FD361" i="16"/>
  <c r="FD601" i="16"/>
  <c r="FD591" i="16"/>
  <c r="FD485" i="16"/>
  <c r="FD335" i="16"/>
  <c r="FD577" i="16"/>
  <c r="FD477" i="16"/>
  <c r="FD571" i="16"/>
  <c r="FD213" i="16"/>
  <c r="FD585" i="16"/>
  <c r="FD237" i="16"/>
  <c r="FD193" i="16"/>
  <c r="FD221" i="16"/>
  <c r="FD121" i="16"/>
  <c r="FD147" i="16"/>
  <c r="FD145" i="16"/>
  <c r="FD357" i="16"/>
  <c r="FD465" i="16"/>
  <c r="FD467" i="16"/>
  <c r="FD431" i="16"/>
  <c r="FD187" i="16"/>
  <c r="FD523" i="16"/>
  <c r="FD311" i="16"/>
  <c r="FD247" i="16"/>
  <c r="FD497" i="16"/>
  <c r="FD289" i="16"/>
  <c r="FD515" i="16"/>
  <c r="FD303" i="16"/>
  <c r="FD293" i="16"/>
  <c r="FD165" i="16"/>
  <c r="FD599" i="16"/>
  <c r="FD463" i="16"/>
  <c r="FD581" i="16"/>
  <c r="FD313" i="16"/>
  <c r="FD537" i="16"/>
  <c r="FD443" i="16"/>
  <c r="FD587" i="16"/>
  <c r="FD347" i="16"/>
  <c r="FD263" i="16"/>
  <c r="FD205" i="16"/>
  <c r="FD241" i="16"/>
  <c r="FD489" i="16"/>
  <c r="FD567" i="16"/>
  <c r="FD201" i="16"/>
  <c r="FD195" i="16"/>
  <c r="FD367" i="16"/>
  <c r="FD481" i="16"/>
  <c r="FD603" i="16"/>
  <c r="FD499" i="16"/>
  <c r="FD517" i="16"/>
  <c r="FD593" i="16"/>
  <c r="FD425" i="16"/>
  <c r="FD231" i="16"/>
  <c r="FD253" i="16"/>
  <c r="FD185" i="16"/>
  <c r="FD393" i="16"/>
  <c r="FD227" i="16"/>
  <c r="FD209" i="16"/>
  <c r="FD287" i="16"/>
  <c r="FD513" i="16"/>
  <c r="FD455" i="16"/>
  <c r="FD417" i="16"/>
  <c r="FD337" i="16"/>
  <c r="FD519" i="16"/>
  <c r="FD415" i="16"/>
  <c r="FD395" i="16"/>
  <c r="FD521" i="16"/>
  <c r="FD269" i="16"/>
  <c r="FD15" i="16"/>
  <c r="FD261" i="16"/>
  <c r="FD391" i="16"/>
  <c r="FD475" i="16"/>
  <c r="FD359" i="16"/>
  <c r="FD271" i="16"/>
  <c r="FD175" i="16"/>
  <c r="FD179" i="16"/>
  <c r="FD423" i="16"/>
  <c r="FD563" i="16"/>
  <c r="FD351" i="16"/>
  <c r="FD439" i="16"/>
  <c r="FD331" i="16"/>
  <c r="FD353" i="16"/>
  <c r="FD189" i="16"/>
  <c r="FD133" i="16"/>
  <c r="FD597" i="16"/>
  <c r="FD259" i="16"/>
  <c r="FD547" i="16"/>
  <c r="FD129" i="16"/>
  <c r="FD561" i="16"/>
  <c r="FD123" i="16"/>
  <c r="FD155" i="16"/>
  <c r="FD445" i="16"/>
  <c r="FD257" i="16"/>
  <c r="FD143" i="16"/>
  <c r="FD365" i="16"/>
  <c r="FD197" i="16"/>
  <c r="FD553" i="16"/>
  <c r="FD569" i="16"/>
  <c r="FD491" i="16"/>
  <c r="FD453" i="16"/>
  <c r="FD291" i="16"/>
  <c r="FD137" i="16"/>
  <c r="FD421" i="16"/>
  <c r="FD243" i="16"/>
  <c r="FD163" i="16"/>
  <c r="FD305" i="16"/>
  <c r="FD595" i="16"/>
  <c r="FD297" i="16"/>
  <c r="FD457" i="16"/>
  <c r="FD229" i="16"/>
  <c r="FD441" i="16"/>
  <c r="FD115" i="16"/>
  <c r="FD387" i="16"/>
  <c r="FD435" i="16"/>
  <c r="FD139" i="16"/>
  <c r="FD235" i="16"/>
  <c r="FD531" i="16"/>
  <c r="FD333" i="16"/>
  <c r="FD341" i="16"/>
  <c r="FD225" i="16"/>
  <c r="FD343" i="16"/>
  <c r="FD13" i="16"/>
  <c r="FD399" i="16"/>
  <c r="FD545" i="16"/>
  <c r="FD131" i="16"/>
  <c r="FD281" i="16"/>
  <c r="FD427" i="16"/>
  <c r="FD141" i="16"/>
  <c r="FD385" i="16"/>
  <c r="FD323" i="16"/>
  <c r="FD451" i="16"/>
  <c r="FD501" i="16"/>
  <c r="FD157" i="16"/>
  <c r="FD215" i="16"/>
  <c r="FD153" i="16"/>
  <c r="FD325" i="16"/>
  <c r="FD355" i="16"/>
  <c r="FD295" i="16"/>
  <c r="FD407" i="16"/>
  <c r="FD191" i="16"/>
  <c r="FD239" i="16"/>
  <c r="FD397" i="16"/>
  <c r="FD177" i="16"/>
  <c r="FD125" i="16"/>
  <c r="FD183" i="16"/>
  <c r="FD369" i="16"/>
  <c r="FD299" i="16"/>
  <c r="FD233" i="16"/>
  <c r="FD207" i="16"/>
  <c r="FD301" i="16"/>
  <c r="FD279" i="16"/>
  <c r="FD549" i="16"/>
  <c r="FD203" i="16"/>
  <c r="FD199" i="16"/>
  <c r="FD349" i="16"/>
  <c r="FD315" i="16"/>
  <c r="FD403" i="16"/>
  <c r="FD589" i="16"/>
  <c r="FD151" i="16"/>
  <c r="FD579" i="16"/>
  <c r="FD169" i="16"/>
  <c r="FD507" i="16"/>
  <c r="FD211" i="16"/>
  <c r="FD363" i="16"/>
  <c r="FD345" i="16"/>
  <c r="FD583" i="16"/>
  <c r="FD265" i="16"/>
  <c r="FD327" i="16"/>
  <c r="FD277" i="16"/>
  <c r="FD383" i="16"/>
  <c r="FD493" i="16"/>
  <c r="FD535" i="16"/>
  <c r="FD389" i="16"/>
  <c r="FD409" i="16"/>
  <c r="FD307" i="16"/>
  <c r="FD173" i="16"/>
  <c r="FD373" i="16"/>
  <c r="FD419" i="16"/>
  <c r="FD405" i="16"/>
  <c r="FD309" i="16"/>
  <c r="FD473" i="16"/>
  <c r="FD411" i="16"/>
  <c r="FD135" i="16"/>
  <c r="FD503" i="16"/>
  <c r="FD161" i="16"/>
  <c r="FD267" i="16"/>
  <c r="FD573" i="16"/>
  <c r="FD471" i="16"/>
  <c r="FD283" i="16"/>
  <c r="FD505" i="16"/>
  <c r="FD447" i="16"/>
  <c r="FD575" i="16"/>
  <c r="FD149" i="16"/>
  <c r="FD557" i="16"/>
  <c r="FD413" i="16"/>
  <c r="FD495" i="16"/>
  <c r="FD555" i="16"/>
  <c r="FD437" i="16"/>
  <c r="FD255" i="16"/>
  <c r="FD223" i="16"/>
  <c r="FD217" i="16"/>
  <c r="FD381" i="16"/>
  <c r="FD329" i="16"/>
  <c r="FD321" i="16"/>
  <c r="FD159" i="16"/>
  <c r="FD483" i="16"/>
  <c r="FD127" i="16"/>
  <c r="FD509" i="16"/>
  <c r="FD317" i="16"/>
  <c r="FD167" i="16"/>
  <c r="FD533" i="16"/>
  <c r="FD565" i="16"/>
  <c r="FD219" i="16"/>
  <c r="FD511" i="16"/>
  <c r="FD251" i="16"/>
  <c r="FD371" i="16"/>
  <c r="FD117" i="16"/>
  <c r="FD273" i="16"/>
  <c r="FD377" i="16"/>
  <c r="FD319" i="16"/>
  <c r="FD559" i="16"/>
  <c r="FD171" i="16"/>
  <c r="FD525" i="16"/>
  <c r="FD459" i="16"/>
  <c r="FD245" i="16"/>
  <c r="FD375" i="16"/>
  <c r="FD541" i="16"/>
  <c r="FD551" i="16"/>
  <c r="FD379" i="16"/>
  <c r="FD527" i="16"/>
  <c r="FD119" i="16"/>
  <c r="FD429" i="16"/>
  <c r="FD433" i="16"/>
  <c r="FD401" i="16"/>
  <c r="FD249" i="16"/>
  <c r="FD543" i="16"/>
  <c r="FD469" i="16"/>
  <c r="FD461" i="16"/>
  <c r="FD339" i="16"/>
  <c r="FD181" i="16"/>
  <c r="FD449" i="16"/>
  <c r="FD285" i="16"/>
  <c r="FD487" i="16"/>
  <c r="FD479" i="16"/>
  <c r="FD539" i="16"/>
  <c r="FD7" i="16"/>
  <c r="FD9" i="16"/>
  <c r="FD11" i="16"/>
  <c r="EV19" i="16"/>
  <c r="GX19" i="16" s="1"/>
  <c r="GW19" i="16"/>
  <c r="EX19" i="16"/>
  <c r="HF19" i="16" s="1"/>
  <c r="HE19" i="16"/>
  <c r="EY19" i="16"/>
  <c r="HJ19" i="16" s="1"/>
  <c r="HI19" i="16"/>
  <c r="FD17" i="16"/>
  <c r="FA19" i="16"/>
  <c r="HR19" i="16" s="1"/>
  <c r="HQ19" i="16"/>
  <c r="EZ19" i="16"/>
  <c r="HN19" i="16" s="1"/>
  <c r="HM19" i="16"/>
  <c r="EW19" i="16"/>
  <c r="HB19" i="16" s="1"/>
  <c r="HA19" i="16"/>
  <c r="EM22" i="16"/>
  <c r="EL22" i="16"/>
  <c r="EN22" i="16"/>
  <c r="GA23" i="16"/>
  <c r="GA24" i="16" s="1"/>
  <c r="HC23" i="16"/>
  <c r="EJ22" i="16"/>
  <c r="GB23" i="16"/>
  <c r="GB24" i="16" s="1"/>
  <c r="HG23" i="16"/>
  <c r="EI22" i="16"/>
  <c r="FY23" i="16"/>
  <c r="FY24" i="16" s="1"/>
  <c r="GU23" i="16"/>
  <c r="GD23" i="16"/>
  <c r="GD24" i="16" s="1"/>
  <c r="HO23" i="16"/>
  <c r="GC23" i="16"/>
  <c r="GC24" i="16" s="1"/>
  <c r="HK23" i="16"/>
  <c r="FZ23" i="16"/>
  <c r="FZ24" i="16" s="1"/>
  <c r="GY23" i="16"/>
  <c r="EK22" i="16"/>
  <c r="D5" i="36"/>
  <c r="D5" i="35"/>
  <c r="D7" i="35"/>
  <c r="D2" i="36"/>
  <c r="D2" i="35"/>
  <c r="C22" i="32"/>
  <c r="C33" i="32"/>
  <c r="C21" i="32"/>
  <c r="E24" i="22"/>
  <c r="GN23" i="16"/>
  <c r="GN24" i="16" s="1"/>
  <c r="M24" i="22"/>
  <c r="Q24" i="22"/>
  <c r="O24" i="22"/>
  <c r="I24" i="22"/>
  <c r="S24" i="22"/>
  <c r="Y24" i="22"/>
  <c r="AC24" i="22"/>
  <c r="U24" i="22"/>
  <c r="W24" i="22"/>
  <c r="K24" i="22"/>
  <c r="AA24" i="22"/>
  <c r="AE22" i="22"/>
  <c r="AF22" i="22"/>
  <c r="AE23" i="22"/>
  <c r="AF23" i="22"/>
  <c r="G24" i="22"/>
  <c r="BW23" i="16"/>
  <c r="Z5" i="28"/>
  <c r="AA4" i="28"/>
  <c r="GI24" i="16"/>
  <c r="GI23" i="16"/>
  <c r="GH23" i="16"/>
  <c r="GH24" i="16"/>
  <c r="D24" i="22"/>
  <c r="E25" i="16"/>
  <c r="AE25" i="16"/>
  <c r="AI25" i="16"/>
  <c r="BO25" i="16"/>
  <c r="GE25" i="16" s="1"/>
  <c r="GE26" i="16" s="1"/>
  <c r="EO26" i="16" s="1"/>
  <c r="FB25" i="16" s="1"/>
  <c r="BC25" i="16"/>
  <c r="W25" i="16"/>
  <c r="FX25" i="16" s="1"/>
  <c r="FX26" i="16" s="1"/>
  <c r="EH26" i="16" s="1"/>
  <c r="EU25" i="16" s="1"/>
  <c r="AU25" i="16"/>
  <c r="C25" i="16"/>
  <c r="C26" i="22" s="1"/>
  <c r="K25" i="16"/>
  <c r="FU25" i="16" s="1"/>
  <c r="FU26" i="16" s="1"/>
  <c r="EE26" i="16" s="1"/>
  <c r="ER25" i="16" s="1"/>
  <c r="S25" i="16"/>
  <c r="FW25" i="16" s="1"/>
  <c r="FW26" i="16" s="1"/>
  <c r="EG26" i="16" s="1"/>
  <c r="ET25" i="16" s="1"/>
  <c r="BG25" i="16"/>
  <c r="AQ25" i="16"/>
  <c r="O25" i="16"/>
  <c r="FV25" i="16" s="1"/>
  <c r="FV26" i="16" s="1"/>
  <c r="EF26" i="16" s="1"/>
  <c r="ES25" i="16" s="1"/>
  <c r="B26" i="22"/>
  <c r="BS25" i="16"/>
  <c r="GF25" i="16" s="1"/>
  <c r="GF26" i="16" s="1"/>
  <c r="EP26" i="16" s="1"/>
  <c r="FC25" i="16" s="1"/>
  <c r="D6" i="36" l="1"/>
  <c r="EX21" i="16"/>
  <c r="HF21" i="16" s="1"/>
  <c r="HE21" i="16"/>
  <c r="FD19" i="16"/>
  <c r="FA21" i="16"/>
  <c r="HR21" i="16" s="1"/>
  <c r="HQ21" i="16"/>
  <c r="EY21" i="16"/>
  <c r="HJ21" i="16" s="1"/>
  <c r="HI21" i="16"/>
  <c r="EV21" i="16"/>
  <c r="GX21" i="16" s="1"/>
  <c r="GW21" i="16"/>
  <c r="EW21" i="16"/>
  <c r="HB21" i="16" s="1"/>
  <c r="HA21" i="16"/>
  <c r="EZ21" i="16"/>
  <c r="HN21" i="16" s="1"/>
  <c r="HM21" i="16"/>
  <c r="GD25" i="16"/>
  <c r="GD26" i="16" s="1"/>
  <c r="HO25" i="16"/>
  <c r="FZ25" i="16"/>
  <c r="FZ26" i="16" s="1"/>
  <c r="GY25" i="16"/>
  <c r="FY25" i="16"/>
  <c r="FY26" i="16" s="1"/>
  <c r="GU25" i="16"/>
  <c r="EI24" i="16"/>
  <c r="EK24" i="16"/>
  <c r="EJ24" i="16"/>
  <c r="EM24" i="16"/>
  <c r="EL24" i="16"/>
  <c r="GB25" i="16"/>
  <c r="GB26" i="16" s="1"/>
  <c r="HG25" i="16"/>
  <c r="GC25" i="16"/>
  <c r="GC26" i="16" s="1"/>
  <c r="HK25" i="16"/>
  <c r="GA25" i="16"/>
  <c r="GA26" i="16" s="1"/>
  <c r="HC25" i="16"/>
  <c r="EN24" i="16"/>
  <c r="D8" i="35"/>
  <c r="E26" i="22"/>
  <c r="GN25" i="16"/>
  <c r="GN26" i="16" s="1"/>
  <c r="S26" i="22"/>
  <c r="AA26" i="22"/>
  <c r="AC26" i="22"/>
  <c r="Y26" i="22"/>
  <c r="U26" i="22"/>
  <c r="Q26" i="22"/>
  <c r="I26" i="22"/>
  <c r="W26" i="22"/>
  <c r="K26" i="22"/>
  <c r="M26" i="22"/>
  <c r="O26" i="22"/>
  <c r="AE24" i="22"/>
  <c r="AF24" i="22"/>
  <c r="AE25" i="22"/>
  <c r="AF25" i="22"/>
  <c r="G26" i="22"/>
  <c r="BW25" i="16"/>
  <c r="AB4" i="28"/>
  <c r="AA5" i="28"/>
  <c r="GI25" i="16"/>
  <c r="GH26" i="16"/>
  <c r="GH25" i="16"/>
  <c r="GI26" i="16"/>
  <c r="D26" i="22"/>
  <c r="O27" i="16"/>
  <c r="FV27" i="16" s="1"/>
  <c r="FV28" i="16" s="1"/>
  <c r="EF28" i="16" s="1"/>
  <c r="ES27" i="16" s="1"/>
  <c r="AI27" i="16"/>
  <c r="E27" i="16"/>
  <c r="BC27" i="16"/>
  <c r="BO27" i="16"/>
  <c r="GE27" i="16" s="1"/>
  <c r="GE28" i="16" s="1"/>
  <c r="EO28" i="16" s="1"/>
  <c r="FB27" i="16" s="1"/>
  <c r="AU27" i="16"/>
  <c r="C27" i="16"/>
  <c r="C28" i="22" s="1"/>
  <c r="AE27" i="16"/>
  <c r="S27" i="16"/>
  <c r="FW27" i="16" s="1"/>
  <c r="FW28" i="16" s="1"/>
  <c r="EG28" i="16" s="1"/>
  <c r="ET27" i="16" s="1"/>
  <c r="K27" i="16"/>
  <c r="FU27" i="16" s="1"/>
  <c r="FU28" i="16" s="1"/>
  <c r="EE28" i="16" s="1"/>
  <c r="ER27" i="16" s="1"/>
  <c r="BG27" i="16"/>
  <c r="W27" i="16"/>
  <c r="FX27" i="16" s="1"/>
  <c r="FX28" i="16" s="1"/>
  <c r="EH28" i="16" s="1"/>
  <c r="EU27" i="16" s="1"/>
  <c r="AQ27" i="16"/>
  <c r="B28" i="22"/>
  <c r="BS27" i="16"/>
  <c r="GF27" i="16" s="1"/>
  <c r="GF28" i="16" s="1"/>
  <c r="EP28" i="16" s="1"/>
  <c r="FC27" i="16" s="1"/>
  <c r="D7" i="36" l="1"/>
  <c r="EW23" i="16"/>
  <c r="HB23" i="16" s="1"/>
  <c r="HA23" i="16"/>
  <c r="EY23" i="16"/>
  <c r="HJ23" i="16" s="1"/>
  <c r="HI23" i="16"/>
  <c r="FA23" i="16"/>
  <c r="HR23" i="16" s="1"/>
  <c r="HQ23" i="16"/>
  <c r="EZ23" i="16"/>
  <c r="HN23" i="16" s="1"/>
  <c r="HM23" i="16"/>
  <c r="FD21" i="16"/>
  <c r="EX23" i="16"/>
  <c r="HF23" i="16" s="1"/>
  <c r="HE23" i="16"/>
  <c r="EV23" i="16"/>
  <c r="GX23" i="16" s="1"/>
  <c r="GW23" i="16"/>
  <c r="EK26" i="16"/>
  <c r="EM26" i="16"/>
  <c r="EI26" i="16"/>
  <c r="GD27" i="16"/>
  <c r="GD28" i="16" s="1"/>
  <c r="HO27" i="16"/>
  <c r="FZ27" i="16"/>
  <c r="FZ28" i="16" s="1"/>
  <c r="GY27" i="16"/>
  <c r="GB27" i="16"/>
  <c r="GB28" i="16" s="1"/>
  <c r="HG27" i="16"/>
  <c r="GA27" i="16"/>
  <c r="GA28" i="16" s="1"/>
  <c r="HC27" i="16"/>
  <c r="EL26" i="16"/>
  <c r="EJ26" i="16"/>
  <c r="FY27" i="16"/>
  <c r="FY28" i="16" s="1"/>
  <c r="GU27" i="16"/>
  <c r="GC27" i="16"/>
  <c r="GC28" i="16" s="1"/>
  <c r="HK27" i="16"/>
  <c r="EN26" i="16"/>
  <c r="D9" i="35"/>
  <c r="E28" i="22"/>
  <c r="GN27" i="16"/>
  <c r="GN28" i="16" s="1"/>
  <c r="M28" i="22"/>
  <c r="O28" i="22"/>
  <c r="W28" i="22"/>
  <c r="U28" i="22"/>
  <c r="Q28" i="22"/>
  <c r="S28" i="22"/>
  <c r="K28" i="22"/>
  <c r="AA28" i="22"/>
  <c r="I28" i="22"/>
  <c r="AC28" i="22"/>
  <c r="Y28" i="22"/>
  <c r="AE26" i="22"/>
  <c r="AF26" i="22"/>
  <c r="AE27" i="22"/>
  <c r="AF27" i="22"/>
  <c r="G28" i="22"/>
  <c r="BW27" i="16"/>
  <c r="AB5" i="28"/>
  <c r="AC4" i="28"/>
  <c r="GI28" i="16"/>
  <c r="GI27" i="16"/>
  <c r="GH27" i="16"/>
  <c r="GH28" i="16"/>
  <c r="C29" i="16"/>
  <c r="C30" i="22" s="1"/>
  <c r="BG29" i="16"/>
  <c r="O29" i="16"/>
  <c r="FV29" i="16" s="1"/>
  <c r="FV30" i="16" s="1"/>
  <c r="EF30" i="16" s="1"/>
  <c r="ES29" i="16" s="1"/>
  <c r="S29" i="16"/>
  <c r="FW29" i="16" s="1"/>
  <c r="FW30" i="16" s="1"/>
  <c r="EG30" i="16" s="1"/>
  <c r="ET29" i="16" s="1"/>
  <c r="BS29" i="16"/>
  <c r="GF29" i="16" s="1"/>
  <c r="GF30" i="16" s="1"/>
  <c r="EP30" i="16" s="1"/>
  <c r="FC29" i="16" s="1"/>
  <c r="B30" i="22"/>
  <c r="K29" i="16"/>
  <c r="FU29" i="16" s="1"/>
  <c r="FU30" i="16" s="1"/>
  <c r="EE30" i="16" s="1"/>
  <c r="ER29" i="16" s="1"/>
  <c r="AI29" i="16"/>
  <c r="AE29" i="16"/>
  <c r="AQ29" i="16"/>
  <c r="E29" i="16"/>
  <c r="AU29" i="16"/>
  <c r="W29" i="16"/>
  <c r="FX29" i="16" s="1"/>
  <c r="FX30" i="16" s="1"/>
  <c r="EH30" i="16" s="1"/>
  <c r="EU29" i="16" s="1"/>
  <c r="BO29" i="16"/>
  <c r="GE29" i="16" s="1"/>
  <c r="GE30" i="16" s="1"/>
  <c r="EO30" i="16" s="1"/>
  <c r="FB29" i="16" s="1"/>
  <c r="BC29" i="16"/>
  <c r="D28" i="22"/>
  <c r="D8" i="36" l="1"/>
  <c r="EX25" i="16"/>
  <c r="HF25" i="16" s="1"/>
  <c r="HE25" i="16"/>
  <c r="EV25" i="16"/>
  <c r="GX25" i="16" s="1"/>
  <c r="GW25" i="16"/>
  <c r="FA25" i="16"/>
  <c r="HR25" i="16" s="1"/>
  <c r="HQ25" i="16"/>
  <c r="EZ25" i="16"/>
  <c r="HN25" i="16" s="1"/>
  <c r="HM25" i="16"/>
  <c r="FD23" i="16"/>
  <c r="EW25" i="16"/>
  <c r="HB25" i="16" s="1"/>
  <c r="HA25" i="16"/>
  <c r="EY25" i="16"/>
  <c r="HJ25" i="16" s="1"/>
  <c r="HI25" i="16"/>
  <c r="EM28" i="16"/>
  <c r="EK28" i="16"/>
  <c r="FY29" i="16"/>
  <c r="FY30" i="16" s="1"/>
  <c r="GU29" i="16"/>
  <c r="GA29" i="16"/>
  <c r="GA30" i="16" s="1"/>
  <c r="HC29" i="16"/>
  <c r="FZ29" i="16"/>
  <c r="FZ30" i="16" s="1"/>
  <c r="GY29" i="16"/>
  <c r="EI28" i="16"/>
  <c r="EL28" i="16"/>
  <c r="EJ28" i="16"/>
  <c r="GD29" i="16"/>
  <c r="GD30" i="16" s="1"/>
  <c r="HO29" i="16"/>
  <c r="GC29" i="16"/>
  <c r="GC30" i="16" s="1"/>
  <c r="HK29" i="16"/>
  <c r="GB29" i="16"/>
  <c r="GB30" i="16" s="1"/>
  <c r="HG29" i="16"/>
  <c r="EN28" i="16"/>
  <c r="D10" i="35"/>
  <c r="E30" i="22"/>
  <c r="GN29" i="16"/>
  <c r="GN30" i="16" s="1"/>
  <c r="M30" i="22"/>
  <c r="O30" i="22"/>
  <c r="AC30" i="22"/>
  <c r="U30" i="22"/>
  <c r="Q30" i="22"/>
  <c r="K30" i="22"/>
  <c r="W30" i="22"/>
  <c r="I30" i="22"/>
  <c r="AA30" i="22"/>
  <c r="S30" i="22"/>
  <c r="Y30" i="22"/>
  <c r="AE28" i="22"/>
  <c r="AF28" i="22"/>
  <c r="AE29" i="22"/>
  <c r="AF29" i="22"/>
  <c r="G30" i="22"/>
  <c r="BW29" i="16"/>
  <c r="AD4" i="28"/>
  <c r="AC5" i="28"/>
  <c r="GI30" i="16"/>
  <c r="GI29" i="16"/>
  <c r="GH29" i="16"/>
  <c r="GH30" i="16"/>
  <c r="D30" i="22"/>
  <c r="B32" i="22"/>
  <c r="O31" i="16"/>
  <c r="FV31" i="16" s="1"/>
  <c r="FV32" i="16" s="1"/>
  <c r="EF32" i="16" s="1"/>
  <c r="ES31" i="16" s="1"/>
  <c r="W31" i="16"/>
  <c r="FX31" i="16" s="1"/>
  <c r="FX32" i="16" s="1"/>
  <c r="EH32" i="16" s="1"/>
  <c r="EU31" i="16" s="1"/>
  <c r="AE31" i="16"/>
  <c r="K31" i="16"/>
  <c r="FU31" i="16" s="1"/>
  <c r="FU32" i="16" s="1"/>
  <c r="EE32" i="16" s="1"/>
  <c r="ER31" i="16" s="1"/>
  <c r="BG31" i="16"/>
  <c r="BS31" i="16"/>
  <c r="GF31" i="16" s="1"/>
  <c r="GF32" i="16" s="1"/>
  <c r="EP32" i="16" s="1"/>
  <c r="FC31" i="16" s="1"/>
  <c r="AU31" i="16"/>
  <c r="S31" i="16"/>
  <c r="FW31" i="16" s="1"/>
  <c r="FW32" i="16" s="1"/>
  <c r="EG32" i="16" s="1"/>
  <c r="ET31" i="16" s="1"/>
  <c r="C31" i="16"/>
  <c r="C32" i="22" s="1"/>
  <c r="AI31" i="16"/>
  <c r="BO31" i="16"/>
  <c r="GE31" i="16" s="1"/>
  <c r="GE32" i="16" s="1"/>
  <c r="EO32" i="16" s="1"/>
  <c r="FB31" i="16" s="1"/>
  <c r="E31" i="16"/>
  <c r="AQ31" i="16"/>
  <c r="BC31" i="16"/>
  <c r="EZ27" i="16" l="1"/>
  <c r="HN27" i="16" s="1"/>
  <c r="HM27" i="16"/>
  <c r="EW27" i="16"/>
  <c r="HB27" i="16" s="1"/>
  <c r="HA27" i="16"/>
  <c r="FA27" i="16"/>
  <c r="HR27" i="16" s="1"/>
  <c r="HQ27" i="16"/>
  <c r="EY27" i="16"/>
  <c r="HJ27" i="16" s="1"/>
  <c r="HI27" i="16"/>
  <c r="FD25" i="16"/>
  <c r="EV27" i="16"/>
  <c r="GX27" i="16" s="1"/>
  <c r="GW27" i="16"/>
  <c r="EX27" i="16"/>
  <c r="HF27" i="16" s="1"/>
  <c r="HE27" i="16"/>
  <c r="EL30" i="16"/>
  <c r="EI30" i="16"/>
  <c r="GB31" i="16"/>
  <c r="GB32" i="16" s="1"/>
  <c r="HG31" i="16"/>
  <c r="EM30" i="16"/>
  <c r="FZ31" i="16"/>
  <c r="FZ32" i="16" s="1"/>
  <c r="GY31" i="16"/>
  <c r="GD31" i="16"/>
  <c r="GD32" i="16" s="1"/>
  <c r="HO31" i="16"/>
  <c r="GC31" i="16"/>
  <c r="GC32" i="16" s="1"/>
  <c r="HK31" i="16"/>
  <c r="EN30" i="16"/>
  <c r="EJ30" i="16"/>
  <c r="GA31" i="16"/>
  <c r="GA32" i="16" s="1"/>
  <c r="HC31" i="16"/>
  <c r="FY31" i="16"/>
  <c r="FY32" i="16" s="1"/>
  <c r="GU31" i="16"/>
  <c r="EK30" i="16"/>
  <c r="C35" i="32"/>
  <c r="E32" i="22"/>
  <c r="GN31" i="16"/>
  <c r="GN32" i="16" s="1"/>
  <c r="AA32" i="22"/>
  <c r="K32" i="22"/>
  <c r="U32" i="22"/>
  <c r="O32" i="22"/>
  <c r="W32" i="22"/>
  <c r="Q32" i="22"/>
  <c r="AC32" i="22"/>
  <c r="M32" i="22"/>
  <c r="S32" i="22"/>
  <c r="Y32" i="22"/>
  <c r="I32" i="22"/>
  <c r="AE30" i="22"/>
  <c r="AF30" i="22"/>
  <c r="AE31" i="22"/>
  <c r="AF31" i="22"/>
  <c r="G32" i="22"/>
  <c r="BW31" i="16"/>
  <c r="AE4" i="28"/>
  <c r="AD5" i="28"/>
  <c r="GI32" i="16"/>
  <c r="GI31" i="16"/>
  <c r="GH32" i="16"/>
  <c r="GH31" i="16"/>
  <c r="D32" i="22"/>
  <c r="AI33" i="16"/>
  <c r="S33" i="16"/>
  <c r="FW33" i="16" s="1"/>
  <c r="FW34" i="16" s="1"/>
  <c r="EG34" i="16" s="1"/>
  <c r="ET33" i="16" s="1"/>
  <c r="E33" i="16"/>
  <c r="BG33" i="16"/>
  <c r="O33" i="16"/>
  <c r="FV33" i="16" s="1"/>
  <c r="FV34" i="16" s="1"/>
  <c r="EF34" i="16" s="1"/>
  <c r="ES33" i="16" s="1"/>
  <c r="BS33" i="16"/>
  <c r="GF33" i="16" s="1"/>
  <c r="GF34" i="16" s="1"/>
  <c r="EP34" i="16" s="1"/>
  <c r="FC33" i="16" s="1"/>
  <c r="BC33" i="16"/>
  <c r="W33" i="16"/>
  <c r="FX33" i="16" s="1"/>
  <c r="FX34" i="16" s="1"/>
  <c r="EH34" i="16" s="1"/>
  <c r="EU33" i="16" s="1"/>
  <c r="AE33" i="16"/>
  <c r="K33" i="16"/>
  <c r="FU33" i="16" s="1"/>
  <c r="FU34" i="16" s="1"/>
  <c r="EE34" i="16" s="1"/>
  <c r="ER33" i="16" s="1"/>
  <c r="AU33" i="16"/>
  <c r="AQ33" i="16"/>
  <c r="BO33" i="16"/>
  <c r="GE33" i="16" s="1"/>
  <c r="GE34" i="16" s="1"/>
  <c r="EO34" i="16" s="1"/>
  <c r="FB33" i="16" s="1"/>
  <c r="C33" i="16"/>
  <c r="C34" i="22" s="1"/>
  <c r="B34" i="22"/>
  <c r="EY29" i="16" l="1"/>
  <c r="HJ29" i="16" s="1"/>
  <c r="HI29" i="16"/>
  <c r="EZ29" i="16"/>
  <c r="HN29" i="16" s="1"/>
  <c r="HM29" i="16"/>
  <c r="EX29" i="16"/>
  <c r="HF29" i="16" s="1"/>
  <c r="HE29" i="16"/>
  <c r="EV29" i="16"/>
  <c r="GX29" i="16" s="1"/>
  <c r="GW29" i="16"/>
  <c r="EW29" i="16"/>
  <c r="HB29" i="16" s="1"/>
  <c r="HA29" i="16"/>
  <c r="FD27" i="16"/>
  <c r="FA29" i="16"/>
  <c r="HR29" i="16" s="1"/>
  <c r="HQ29" i="16"/>
  <c r="FZ33" i="16"/>
  <c r="FZ34" i="16" s="1"/>
  <c r="GY33" i="16"/>
  <c r="EI32" i="16"/>
  <c r="EM32" i="16"/>
  <c r="FY33" i="16"/>
  <c r="FY34" i="16" s="1"/>
  <c r="GU33" i="16"/>
  <c r="EK32" i="16"/>
  <c r="EN32" i="16"/>
  <c r="EL32" i="16"/>
  <c r="GC33" i="16"/>
  <c r="GC34" i="16" s="1"/>
  <c r="HK33" i="16"/>
  <c r="EJ32" i="16"/>
  <c r="GB33" i="16"/>
  <c r="GB34" i="16" s="1"/>
  <c r="HG33" i="16"/>
  <c r="GA33" i="16"/>
  <c r="GA34" i="16" s="1"/>
  <c r="HC33" i="16"/>
  <c r="GD33" i="16"/>
  <c r="GD34" i="16" s="1"/>
  <c r="HO33" i="16"/>
  <c r="D11" i="35"/>
  <c r="C36" i="32"/>
  <c r="E34" i="22"/>
  <c r="GN33" i="16"/>
  <c r="GN34" i="16" s="1"/>
  <c r="AA34" i="22"/>
  <c r="I34" i="22"/>
  <c r="Q34" i="22"/>
  <c r="S34" i="22"/>
  <c r="M34" i="22"/>
  <c r="Y34" i="22"/>
  <c r="O34" i="22"/>
  <c r="U34" i="22"/>
  <c r="W34" i="22"/>
  <c r="AC34" i="22"/>
  <c r="K34" i="22"/>
  <c r="AE32" i="22"/>
  <c r="AF32" i="22"/>
  <c r="AE33" i="22"/>
  <c r="AF33" i="22"/>
  <c r="G34" i="22"/>
  <c r="BW33" i="16"/>
  <c r="AF4" i="28"/>
  <c r="AE5" i="28"/>
  <c r="GI34" i="16"/>
  <c r="GH34" i="16"/>
  <c r="GI33" i="16"/>
  <c r="GH33" i="16"/>
  <c r="D34" i="22"/>
  <c r="AQ35" i="16"/>
  <c r="O35" i="16"/>
  <c r="FV35" i="16" s="1"/>
  <c r="FV36" i="16" s="1"/>
  <c r="EF36" i="16" s="1"/>
  <c r="ES35" i="16" s="1"/>
  <c r="K35" i="16"/>
  <c r="FU35" i="16" s="1"/>
  <c r="FU36" i="16" s="1"/>
  <c r="EE36" i="16" s="1"/>
  <c r="ER35" i="16" s="1"/>
  <c r="AE35" i="16"/>
  <c r="C35" i="16"/>
  <c r="C36" i="22" s="1"/>
  <c r="BS35" i="16"/>
  <c r="GF35" i="16" s="1"/>
  <c r="GF36" i="16" s="1"/>
  <c r="EP36" i="16" s="1"/>
  <c r="FC35" i="16" s="1"/>
  <c r="BC35" i="16"/>
  <c r="BO35" i="16"/>
  <c r="GE35" i="16" s="1"/>
  <c r="GE36" i="16" s="1"/>
  <c r="EO36" i="16" s="1"/>
  <c r="FB35" i="16" s="1"/>
  <c r="BG35" i="16"/>
  <c r="E35" i="16"/>
  <c r="S35" i="16"/>
  <c r="FW35" i="16" s="1"/>
  <c r="FW36" i="16" s="1"/>
  <c r="EG36" i="16" s="1"/>
  <c r="ET35" i="16" s="1"/>
  <c r="B36" i="22"/>
  <c r="AU35" i="16"/>
  <c r="AI35" i="16"/>
  <c r="W35" i="16"/>
  <c r="FX35" i="16" s="1"/>
  <c r="FX36" i="16" s="1"/>
  <c r="EH36" i="16" s="1"/>
  <c r="EU35" i="16" s="1"/>
  <c r="FD29" i="16" l="1"/>
  <c r="EV31" i="16"/>
  <c r="GX31" i="16" s="1"/>
  <c r="GW31" i="16"/>
  <c r="EY31" i="16"/>
  <c r="HJ31" i="16" s="1"/>
  <c r="HI31" i="16"/>
  <c r="EX31" i="16"/>
  <c r="HF31" i="16" s="1"/>
  <c r="HE31" i="16"/>
  <c r="FA31" i="16"/>
  <c r="HR31" i="16" s="1"/>
  <c r="HQ31" i="16"/>
  <c r="EW31" i="16"/>
  <c r="HB31" i="16" s="1"/>
  <c r="HA31" i="16"/>
  <c r="EZ31" i="16"/>
  <c r="HN31" i="16" s="1"/>
  <c r="HM31" i="16"/>
  <c r="EK34" i="16"/>
  <c r="EM34" i="16"/>
  <c r="EI34" i="16"/>
  <c r="EL34" i="16"/>
  <c r="GD35" i="16"/>
  <c r="GD36" i="16" s="1"/>
  <c r="HO35" i="16"/>
  <c r="FZ35" i="16"/>
  <c r="FZ36" i="16" s="1"/>
  <c r="GY35" i="16"/>
  <c r="GB35" i="16"/>
  <c r="GB36" i="16" s="1"/>
  <c r="HG35" i="16"/>
  <c r="GA35" i="16"/>
  <c r="GA36" i="16" s="1"/>
  <c r="HC35" i="16"/>
  <c r="GC35" i="16"/>
  <c r="GC36" i="16" s="1"/>
  <c r="HK35" i="16"/>
  <c r="FY35" i="16"/>
  <c r="FY36" i="16" s="1"/>
  <c r="GU35" i="16"/>
  <c r="EN34" i="16"/>
  <c r="EJ34" i="16"/>
  <c r="C37" i="32"/>
  <c r="E36" i="22"/>
  <c r="GN35" i="16"/>
  <c r="GN36" i="16" s="1"/>
  <c r="U36" i="22"/>
  <c r="Y36" i="22"/>
  <c r="S36" i="22"/>
  <c r="AA36" i="22"/>
  <c r="O36" i="22"/>
  <c r="M36" i="22"/>
  <c r="K36" i="22"/>
  <c r="W36" i="22"/>
  <c r="Q36" i="22"/>
  <c r="AC36" i="22"/>
  <c r="I36" i="22"/>
  <c r="AE34" i="22"/>
  <c r="AF34" i="22"/>
  <c r="AE35" i="22"/>
  <c r="AF35" i="22"/>
  <c r="G36" i="22"/>
  <c r="BW35" i="16"/>
  <c r="AF5" i="28"/>
  <c r="AG4" i="28"/>
  <c r="GI36" i="16"/>
  <c r="GI35" i="16"/>
  <c r="GH36" i="16"/>
  <c r="GH35" i="16"/>
  <c r="D36" i="22"/>
  <c r="BC37" i="16"/>
  <c r="AQ37" i="16"/>
  <c r="AI37" i="16"/>
  <c r="W37" i="16"/>
  <c r="FX37" i="16" s="1"/>
  <c r="FX38" i="16" s="1"/>
  <c r="EH38" i="16" s="1"/>
  <c r="EU37" i="16" s="1"/>
  <c r="BG37" i="16"/>
  <c r="BS37" i="16"/>
  <c r="GF37" i="16" s="1"/>
  <c r="GF38" i="16" s="1"/>
  <c r="EP38" i="16" s="1"/>
  <c r="FC37" i="16" s="1"/>
  <c r="S37" i="16"/>
  <c r="FW37" i="16" s="1"/>
  <c r="FW38" i="16" s="1"/>
  <c r="EG38" i="16" s="1"/>
  <c r="ET37" i="16" s="1"/>
  <c r="C37" i="16"/>
  <c r="C38" i="22" s="1"/>
  <c r="AE37" i="16"/>
  <c r="B38" i="22"/>
  <c r="E37" i="16"/>
  <c r="BO37" i="16"/>
  <c r="GE37" i="16" s="1"/>
  <c r="GE38" i="16" s="1"/>
  <c r="EO38" i="16" s="1"/>
  <c r="FB37" i="16" s="1"/>
  <c r="O37" i="16"/>
  <c r="FV37" i="16" s="1"/>
  <c r="FV38" i="16" s="1"/>
  <c r="EF38" i="16" s="1"/>
  <c r="ES37" i="16" s="1"/>
  <c r="AU37" i="16"/>
  <c r="K37" i="16"/>
  <c r="FU37" i="16" s="1"/>
  <c r="FU38" i="16" s="1"/>
  <c r="EE38" i="16" s="1"/>
  <c r="ER37" i="16" s="1"/>
  <c r="D9" i="36" l="1"/>
  <c r="FD31" i="16"/>
  <c r="FA33" i="16"/>
  <c r="HR33" i="16" s="1"/>
  <c r="HQ33" i="16"/>
  <c r="EV33" i="16"/>
  <c r="GX33" i="16" s="1"/>
  <c r="GW33" i="16"/>
  <c r="EZ33" i="16"/>
  <c r="HN33" i="16" s="1"/>
  <c r="HM33" i="16"/>
  <c r="EX33" i="16"/>
  <c r="HF33" i="16" s="1"/>
  <c r="HE33" i="16"/>
  <c r="EW33" i="16"/>
  <c r="HB33" i="16" s="1"/>
  <c r="HA33" i="16"/>
  <c r="EY33" i="16"/>
  <c r="HJ33" i="16" s="1"/>
  <c r="HI33" i="16"/>
  <c r="EI36" i="16"/>
  <c r="EL36" i="16"/>
  <c r="GA37" i="16"/>
  <c r="GA38" i="16" s="1"/>
  <c r="HC37" i="16"/>
  <c r="FY37" i="16"/>
  <c r="FY38" i="16" s="1"/>
  <c r="GU37" i="16"/>
  <c r="EM36" i="16"/>
  <c r="EJ36" i="16"/>
  <c r="GB37" i="16"/>
  <c r="GB38" i="16" s="1"/>
  <c r="HG37" i="16"/>
  <c r="GD37" i="16"/>
  <c r="GD38" i="16" s="1"/>
  <c r="HO37" i="16"/>
  <c r="GC37" i="16"/>
  <c r="GC38" i="16" s="1"/>
  <c r="HK37" i="16"/>
  <c r="FZ37" i="16"/>
  <c r="FZ38" i="16" s="1"/>
  <c r="GY37" i="16"/>
  <c r="EK36" i="16"/>
  <c r="EN36" i="16"/>
  <c r="E38" i="22"/>
  <c r="GN37" i="16"/>
  <c r="GN38" i="16" s="1"/>
  <c r="AA38" i="22"/>
  <c r="K38" i="22"/>
  <c r="Q38" i="22"/>
  <c r="M38" i="22"/>
  <c r="U38" i="22"/>
  <c r="AC38" i="22"/>
  <c r="S38" i="22"/>
  <c r="I38" i="22"/>
  <c r="O38" i="22"/>
  <c r="Y38" i="22"/>
  <c r="W38" i="22"/>
  <c r="AE36" i="22"/>
  <c r="AF36" i="22"/>
  <c r="AE37" i="22"/>
  <c r="AF37" i="22"/>
  <c r="G38" i="22"/>
  <c r="BW37" i="16"/>
  <c r="AH4" i="28"/>
  <c r="AG5" i="28"/>
  <c r="GI38" i="16"/>
  <c r="GI37" i="16"/>
  <c r="GH37" i="16"/>
  <c r="GH38" i="16"/>
  <c r="D38" i="22"/>
  <c r="D10" i="36" l="1"/>
  <c r="EW35" i="16"/>
  <c r="HB35" i="16" s="1"/>
  <c r="HA35" i="16"/>
  <c r="EY35" i="16"/>
  <c r="HJ35" i="16" s="1"/>
  <c r="HI35" i="16"/>
  <c r="EZ35" i="16"/>
  <c r="HN35" i="16" s="1"/>
  <c r="HM35" i="16"/>
  <c r="EV35" i="16"/>
  <c r="GX35" i="16" s="1"/>
  <c r="GW35" i="16"/>
  <c r="FA35" i="16"/>
  <c r="HR35" i="16" s="1"/>
  <c r="HQ35" i="16"/>
  <c r="FD33" i="16"/>
  <c r="EX35" i="16"/>
  <c r="HF35" i="16" s="1"/>
  <c r="HE35" i="16"/>
  <c r="EL38" i="16"/>
  <c r="EJ38" i="16"/>
  <c r="EM38" i="16"/>
  <c r="EK38" i="16"/>
  <c r="EN38" i="16"/>
  <c r="EI38" i="16"/>
  <c r="AE38" i="22"/>
  <c r="AF38" i="22"/>
  <c r="AE39" i="22"/>
  <c r="AF39" i="22"/>
  <c r="AI4" i="28"/>
  <c r="AH5" i="28"/>
  <c r="FD35" i="16" l="1"/>
  <c r="EY37" i="16"/>
  <c r="HJ37" i="16" s="1"/>
  <c r="HI37" i="16"/>
  <c r="EZ37" i="16"/>
  <c r="HN37" i="16" s="1"/>
  <c r="HM37" i="16"/>
  <c r="EW37" i="16"/>
  <c r="HB37" i="16" s="1"/>
  <c r="HA37" i="16"/>
  <c r="EV37" i="16"/>
  <c r="GX37" i="16" s="1"/>
  <c r="GW37" i="16"/>
  <c r="FA37" i="16"/>
  <c r="HR37" i="16" s="1"/>
  <c r="HQ37" i="16"/>
  <c r="EX37" i="16"/>
  <c r="HF37" i="16" s="1"/>
  <c r="HE37" i="16"/>
  <c r="AJ4" i="28"/>
  <c r="AI5" i="28"/>
  <c r="FD37" i="16" l="1"/>
  <c r="AJ5" i="28"/>
  <c r="AK4" i="28"/>
  <c r="O39" i="16"/>
  <c r="FV39" i="16" s="1"/>
  <c r="FV40" i="16" s="1"/>
  <c r="EF40" i="16" s="1"/>
  <c r="ES39" i="16" s="1"/>
  <c r="AE39" i="16"/>
  <c r="BC39" i="16"/>
  <c r="C39" i="16"/>
  <c r="C40" i="22" s="1"/>
  <c r="AU39" i="16"/>
  <c r="BO39" i="16"/>
  <c r="GE39" i="16" s="1"/>
  <c r="GE40" i="16" s="1"/>
  <c r="EO40" i="16" s="1"/>
  <c r="FB39" i="16" s="1"/>
  <c r="W39" i="16"/>
  <c r="FX39" i="16" s="1"/>
  <c r="FX40" i="16" s="1"/>
  <c r="EH40" i="16" s="1"/>
  <c r="EU39" i="16" s="1"/>
  <c r="BG39" i="16"/>
  <c r="AQ39" i="16"/>
  <c r="AI39" i="16"/>
  <c r="S39" i="16"/>
  <c r="FW39" i="16" s="1"/>
  <c r="FW40" i="16" s="1"/>
  <c r="EG40" i="16" s="1"/>
  <c r="ET39" i="16" s="1"/>
  <c r="BS39" i="16"/>
  <c r="GF39" i="16" s="1"/>
  <c r="GF40" i="16" s="1"/>
  <c r="EP40" i="16" s="1"/>
  <c r="FC39" i="16" s="1"/>
  <c r="K39" i="16"/>
  <c r="FU39" i="16" s="1"/>
  <c r="FU40" i="16" s="1"/>
  <c r="EE40" i="16" s="1"/>
  <c r="ER39" i="16" s="1"/>
  <c r="B40" i="22"/>
  <c r="E39" i="16"/>
  <c r="GB39" i="16" l="1"/>
  <c r="GB40" i="16" s="1"/>
  <c r="HG39" i="16"/>
  <c r="GC39" i="16"/>
  <c r="GC40" i="16" s="1"/>
  <c r="HK39" i="16"/>
  <c r="FY39" i="16"/>
  <c r="FY40" i="16" s="1"/>
  <c r="GU39" i="16"/>
  <c r="FZ39" i="16"/>
  <c r="FZ40" i="16" s="1"/>
  <c r="GY39" i="16"/>
  <c r="GA39" i="16"/>
  <c r="GA40" i="16" s="1"/>
  <c r="HC39" i="16"/>
  <c r="GD39" i="16"/>
  <c r="GD40" i="16" s="1"/>
  <c r="HO39" i="16"/>
  <c r="E40" i="22"/>
  <c r="GN39" i="16"/>
  <c r="GN40" i="16" s="1"/>
  <c r="M40" i="22"/>
  <c r="Q40" i="22"/>
  <c r="AA40" i="22"/>
  <c r="O40" i="22"/>
  <c r="S40" i="22"/>
  <c r="U40" i="22"/>
  <c r="I40" i="22"/>
  <c r="Y40" i="22"/>
  <c r="AC40" i="22"/>
  <c r="K40" i="22"/>
  <c r="W40" i="22"/>
  <c r="G40" i="22"/>
  <c r="BW39" i="16"/>
  <c r="AL4" i="28"/>
  <c r="AK5" i="28"/>
  <c r="GI40" i="16"/>
  <c r="GI39" i="16"/>
  <c r="GH39" i="16"/>
  <c r="GH40" i="16"/>
  <c r="D40" i="22"/>
  <c r="BG41" i="16"/>
  <c r="BS41" i="16"/>
  <c r="GF41" i="16" s="1"/>
  <c r="GF42" i="16" s="1"/>
  <c r="EP42" i="16" s="1"/>
  <c r="FC41" i="16" s="1"/>
  <c r="AQ41" i="16"/>
  <c r="AI41" i="16"/>
  <c r="BO41" i="16"/>
  <c r="GE41" i="16" s="1"/>
  <c r="GE42" i="16" s="1"/>
  <c r="EO42" i="16" s="1"/>
  <c r="FB41" i="16" s="1"/>
  <c r="S41" i="16"/>
  <c r="FW41" i="16" s="1"/>
  <c r="FW42" i="16" s="1"/>
  <c r="EG42" i="16" s="1"/>
  <c r="ET41" i="16" s="1"/>
  <c r="E41" i="16"/>
  <c r="K41" i="16"/>
  <c r="FU41" i="16" s="1"/>
  <c r="FU42" i="16" s="1"/>
  <c r="EE42" i="16" s="1"/>
  <c r="ER41" i="16" s="1"/>
  <c r="W41" i="16"/>
  <c r="FX41" i="16" s="1"/>
  <c r="FX42" i="16" s="1"/>
  <c r="EH42" i="16" s="1"/>
  <c r="EU41" i="16" s="1"/>
  <c r="AU41" i="16"/>
  <c r="AE41" i="16"/>
  <c r="BC41" i="16"/>
  <c r="C41" i="16"/>
  <c r="C42" i="22" s="1"/>
  <c r="O41" i="16"/>
  <c r="FV41" i="16" s="1"/>
  <c r="FV42" i="16" s="1"/>
  <c r="EF42" i="16" s="1"/>
  <c r="ES41" i="16" s="1"/>
  <c r="B42" i="22"/>
  <c r="D11" i="36" l="1"/>
  <c r="EJ40" i="16"/>
  <c r="EI40" i="16"/>
  <c r="FZ41" i="16"/>
  <c r="FZ42" i="16" s="1"/>
  <c r="GY41" i="16"/>
  <c r="GA41" i="16"/>
  <c r="GA42" i="16" s="1"/>
  <c r="HC41" i="16"/>
  <c r="GB41" i="16"/>
  <c r="GB42" i="16" s="1"/>
  <c r="HG41" i="16"/>
  <c r="GD41" i="16"/>
  <c r="GD42" i="16" s="1"/>
  <c r="HO41" i="16"/>
  <c r="EN40" i="16"/>
  <c r="EM40" i="16"/>
  <c r="GC41" i="16"/>
  <c r="GC42" i="16" s="1"/>
  <c r="HK41" i="16"/>
  <c r="FY41" i="16"/>
  <c r="FY42" i="16" s="1"/>
  <c r="GU41" i="16"/>
  <c r="EK40" i="16"/>
  <c r="EL40" i="16"/>
  <c r="E42" i="22"/>
  <c r="GN41" i="16"/>
  <c r="GN42" i="16" s="1"/>
  <c r="I42" i="22"/>
  <c r="U42" i="22"/>
  <c r="K42" i="22"/>
  <c r="AC42" i="22"/>
  <c r="M42" i="22"/>
  <c r="AA42" i="22"/>
  <c r="Y42" i="22"/>
  <c r="W42" i="22"/>
  <c r="Q42" i="22"/>
  <c r="O42" i="22"/>
  <c r="S42" i="22"/>
  <c r="AE40" i="22"/>
  <c r="AF40" i="22"/>
  <c r="AE41" i="22"/>
  <c r="AF41" i="22"/>
  <c r="G42" i="22"/>
  <c r="BW41" i="16"/>
  <c r="AM4" i="28"/>
  <c r="AL5" i="28"/>
  <c r="GI42" i="16"/>
  <c r="GI41" i="16"/>
  <c r="GH42" i="16"/>
  <c r="GH41" i="16"/>
  <c r="E43" i="16"/>
  <c r="BC43" i="16"/>
  <c r="AU43" i="16"/>
  <c r="AQ43" i="16"/>
  <c r="O43" i="16"/>
  <c r="FV43" i="16" s="1"/>
  <c r="FV44" i="16" s="1"/>
  <c r="EF44" i="16" s="1"/>
  <c r="ES43" i="16" s="1"/>
  <c r="C43" i="16"/>
  <c r="C44" i="22" s="1"/>
  <c r="BO43" i="16"/>
  <c r="GE43" i="16" s="1"/>
  <c r="GE44" i="16" s="1"/>
  <c r="EO44" i="16" s="1"/>
  <c r="FB43" i="16" s="1"/>
  <c r="K43" i="16"/>
  <c r="FU43" i="16" s="1"/>
  <c r="FU44" i="16" s="1"/>
  <c r="EE44" i="16" s="1"/>
  <c r="ER43" i="16" s="1"/>
  <c r="W43" i="16"/>
  <c r="FX43" i="16" s="1"/>
  <c r="FX44" i="16" s="1"/>
  <c r="EH44" i="16" s="1"/>
  <c r="EU43" i="16" s="1"/>
  <c r="S43" i="16"/>
  <c r="FW43" i="16" s="1"/>
  <c r="FW44" i="16" s="1"/>
  <c r="EG44" i="16" s="1"/>
  <c r="ET43" i="16" s="1"/>
  <c r="AI43" i="16"/>
  <c r="B44" i="22"/>
  <c r="BG43" i="16"/>
  <c r="BS43" i="16"/>
  <c r="GF43" i="16" s="1"/>
  <c r="GF44" i="16" s="1"/>
  <c r="EP44" i="16" s="1"/>
  <c r="FC43" i="16" s="1"/>
  <c r="AE43" i="16"/>
  <c r="D42" i="22"/>
  <c r="EZ39" i="16" l="1"/>
  <c r="HN39" i="16" s="1"/>
  <c r="HM39" i="16"/>
  <c r="FA39" i="16"/>
  <c r="HR39" i="16" s="1"/>
  <c r="HQ39" i="16"/>
  <c r="EV39" i="16"/>
  <c r="GX39" i="16" s="1"/>
  <c r="GW39" i="16"/>
  <c r="EY39" i="16"/>
  <c r="HJ39" i="16" s="1"/>
  <c r="HI39" i="16"/>
  <c r="EX39" i="16"/>
  <c r="HF39" i="16" s="1"/>
  <c r="HE39" i="16"/>
  <c r="EW39" i="16"/>
  <c r="HB39" i="16" s="1"/>
  <c r="HA39" i="16"/>
  <c r="FZ43" i="16"/>
  <c r="FZ44" i="16" s="1"/>
  <c r="GY43" i="16"/>
  <c r="GB43" i="16"/>
  <c r="GB44" i="16" s="1"/>
  <c r="HG43" i="16"/>
  <c r="EK42" i="16"/>
  <c r="GA43" i="16"/>
  <c r="GA44" i="16" s="1"/>
  <c r="HC43" i="16"/>
  <c r="EJ42" i="16"/>
  <c r="GD43" i="16"/>
  <c r="GD44" i="16" s="1"/>
  <c r="HO43" i="16"/>
  <c r="GC43" i="16"/>
  <c r="GC44" i="16" s="1"/>
  <c r="HK43" i="16"/>
  <c r="FY43" i="16"/>
  <c r="FY44" i="16" s="1"/>
  <c r="GU43" i="16"/>
  <c r="EI42" i="16"/>
  <c r="EN42" i="16"/>
  <c r="EM42" i="16"/>
  <c r="EL42" i="16"/>
  <c r="D12" i="35"/>
  <c r="C38" i="32"/>
  <c r="E44" i="22"/>
  <c r="GN43" i="16"/>
  <c r="GN44" i="16" s="1"/>
  <c r="AC44" i="22"/>
  <c r="K44" i="22"/>
  <c r="W44" i="22"/>
  <c r="O44" i="22"/>
  <c r="Q44" i="22"/>
  <c r="AA44" i="22"/>
  <c r="U44" i="22"/>
  <c r="Y44" i="22"/>
  <c r="M44" i="22"/>
  <c r="I44" i="22"/>
  <c r="S44" i="22"/>
  <c r="AE42" i="22"/>
  <c r="AF42" i="22"/>
  <c r="AE43" i="22"/>
  <c r="AF43" i="22"/>
  <c r="G44" i="22"/>
  <c r="BW43" i="16"/>
  <c r="AM5" i="28"/>
  <c r="AN4" i="28"/>
  <c r="GI44" i="16"/>
  <c r="GH44" i="16"/>
  <c r="GI43" i="16"/>
  <c r="GH43" i="16"/>
  <c r="D44" i="22"/>
  <c r="BO45" i="16"/>
  <c r="GE45" i="16" s="1"/>
  <c r="GE46" i="16" s="1"/>
  <c r="EO46" i="16" s="1"/>
  <c r="FB45" i="16" s="1"/>
  <c r="S45" i="16"/>
  <c r="FW45" i="16" s="1"/>
  <c r="FW46" i="16" s="1"/>
  <c r="EG46" i="16" s="1"/>
  <c r="ET45" i="16" s="1"/>
  <c r="AQ45" i="16"/>
  <c r="AU45" i="16"/>
  <c r="B46" i="22"/>
  <c r="BG45" i="16"/>
  <c r="C45" i="16"/>
  <c r="C46" i="22" s="1"/>
  <c r="E45" i="16"/>
  <c r="BS45" i="16"/>
  <c r="GF45" i="16" s="1"/>
  <c r="GF46" i="16" s="1"/>
  <c r="EP46" i="16" s="1"/>
  <c r="FC45" i="16" s="1"/>
  <c r="AI45" i="16"/>
  <c r="BC45" i="16"/>
  <c r="AE45" i="16"/>
  <c r="K45" i="16"/>
  <c r="FU45" i="16" s="1"/>
  <c r="FU46" i="16" s="1"/>
  <c r="EE46" i="16" s="1"/>
  <c r="ER45" i="16" s="1"/>
  <c r="W45" i="16"/>
  <c r="FX45" i="16" s="1"/>
  <c r="FX46" i="16" s="1"/>
  <c r="EH46" i="16" s="1"/>
  <c r="EU45" i="16" s="1"/>
  <c r="O45" i="16"/>
  <c r="FV45" i="16" s="1"/>
  <c r="FV46" i="16" s="1"/>
  <c r="EF46" i="16" s="1"/>
  <c r="ES45" i="16" s="1"/>
  <c r="FD39" i="16" l="1"/>
  <c r="EY41" i="16"/>
  <c r="HJ41" i="16" s="1"/>
  <c r="HI41" i="16"/>
  <c r="EZ41" i="16"/>
  <c r="HN41" i="16" s="1"/>
  <c r="HM41" i="16"/>
  <c r="FA41" i="16"/>
  <c r="HR41" i="16" s="1"/>
  <c r="HQ41" i="16"/>
  <c r="EV41" i="16"/>
  <c r="GX41" i="16" s="1"/>
  <c r="GW41" i="16"/>
  <c r="EW41" i="16"/>
  <c r="HB41" i="16" s="1"/>
  <c r="HA41" i="16"/>
  <c r="EX41" i="16"/>
  <c r="HF41" i="16" s="1"/>
  <c r="HE41" i="16"/>
  <c r="EI44" i="16"/>
  <c r="EK44" i="16"/>
  <c r="EM44" i="16"/>
  <c r="FZ45" i="16"/>
  <c r="FZ46" i="16" s="1"/>
  <c r="GY45" i="16"/>
  <c r="GD45" i="16"/>
  <c r="GD46" i="16" s="1"/>
  <c r="HO45" i="16"/>
  <c r="EN44" i="16"/>
  <c r="EL44" i="16"/>
  <c r="FY45" i="16"/>
  <c r="FY46" i="16" s="1"/>
  <c r="GU45" i="16"/>
  <c r="GB45" i="16"/>
  <c r="GB46" i="16" s="1"/>
  <c r="HG45" i="16"/>
  <c r="GC45" i="16"/>
  <c r="GC46" i="16" s="1"/>
  <c r="HK45" i="16"/>
  <c r="GA45" i="16"/>
  <c r="GA46" i="16" s="1"/>
  <c r="HC45" i="16"/>
  <c r="EJ44" i="16"/>
  <c r="C39" i="32"/>
  <c r="E46" i="22"/>
  <c r="GN45" i="16"/>
  <c r="GN46" i="16" s="1"/>
  <c r="M46" i="22"/>
  <c r="Q46" i="22"/>
  <c r="Y46" i="22"/>
  <c r="K46" i="22"/>
  <c r="AC46" i="22"/>
  <c r="AA46" i="22"/>
  <c r="O46" i="22"/>
  <c r="U46" i="22"/>
  <c r="I46" i="22"/>
  <c r="W46" i="22"/>
  <c r="S46" i="22"/>
  <c r="AE44" i="22"/>
  <c r="AF44" i="22"/>
  <c r="AE45" i="22"/>
  <c r="AF45" i="22"/>
  <c r="G46" i="22"/>
  <c r="BW45" i="16"/>
  <c r="AO4" i="28"/>
  <c r="AN5" i="28"/>
  <c r="GI46" i="16"/>
  <c r="GI45" i="16"/>
  <c r="GH46" i="16"/>
  <c r="GH45" i="16"/>
  <c r="AE47" i="16"/>
  <c r="AI47" i="16"/>
  <c r="AQ47" i="16"/>
  <c r="BO47" i="16"/>
  <c r="GE47" i="16" s="1"/>
  <c r="GE48" i="16" s="1"/>
  <c r="EO48" i="16" s="1"/>
  <c r="FB47" i="16" s="1"/>
  <c r="B48" i="22"/>
  <c r="BG47" i="16"/>
  <c r="K47" i="16"/>
  <c r="FU47" i="16" s="1"/>
  <c r="FU48" i="16" s="1"/>
  <c r="EE48" i="16" s="1"/>
  <c r="ER47" i="16" s="1"/>
  <c r="O47" i="16"/>
  <c r="FV47" i="16" s="1"/>
  <c r="FV48" i="16" s="1"/>
  <c r="EF48" i="16" s="1"/>
  <c r="ES47" i="16" s="1"/>
  <c r="BS47" i="16"/>
  <c r="GF47" i="16" s="1"/>
  <c r="GF48" i="16" s="1"/>
  <c r="EP48" i="16" s="1"/>
  <c r="FC47" i="16" s="1"/>
  <c r="C47" i="16"/>
  <c r="C48" i="22" s="1"/>
  <c r="W47" i="16"/>
  <c r="FX47" i="16" s="1"/>
  <c r="FX48" i="16" s="1"/>
  <c r="EH48" i="16" s="1"/>
  <c r="EU47" i="16" s="1"/>
  <c r="BC47" i="16"/>
  <c r="S47" i="16"/>
  <c r="FW47" i="16" s="1"/>
  <c r="FW48" i="16" s="1"/>
  <c r="EG48" i="16" s="1"/>
  <c r="ET47" i="16" s="1"/>
  <c r="AU47" i="16"/>
  <c r="E47" i="16"/>
  <c r="D46" i="22"/>
  <c r="FD41" i="16" l="1"/>
  <c r="EW43" i="16"/>
  <c r="HB43" i="16" s="1"/>
  <c r="HA43" i="16"/>
  <c r="EZ43" i="16"/>
  <c r="HN43" i="16" s="1"/>
  <c r="HM43" i="16"/>
  <c r="EV43" i="16"/>
  <c r="GX43" i="16" s="1"/>
  <c r="GW43" i="16"/>
  <c r="FA43" i="16"/>
  <c r="HR43" i="16" s="1"/>
  <c r="HQ43" i="16"/>
  <c r="EX43" i="16"/>
  <c r="HF43" i="16" s="1"/>
  <c r="HE43" i="16"/>
  <c r="EY43" i="16"/>
  <c r="HJ43" i="16" s="1"/>
  <c r="HI43" i="16"/>
  <c r="FZ47" i="16"/>
  <c r="FZ48" i="16" s="1"/>
  <c r="GY47" i="16"/>
  <c r="EI46" i="16"/>
  <c r="EJ46" i="16"/>
  <c r="GA47" i="16"/>
  <c r="GA48" i="16" s="1"/>
  <c r="HC47" i="16"/>
  <c r="EK46" i="16"/>
  <c r="FY47" i="16"/>
  <c r="FY48" i="16" s="1"/>
  <c r="GU47" i="16"/>
  <c r="EM46" i="16"/>
  <c r="GB47" i="16"/>
  <c r="GB48" i="16" s="1"/>
  <c r="HG47" i="16"/>
  <c r="GD47" i="16"/>
  <c r="GD48" i="16" s="1"/>
  <c r="HO47" i="16"/>
  <c r="GC47" i="16"/>
  <c r="GC48" i="16" s="1"/>
  <c r="HK47" i="16"/>
  <c r="EL46" i="16"/>
  <c r="EN46" i="16"/>
  <c r="C40" i="32"/>
  <c r="E48" i="22"/>
  <c r="GN47" i="16"/>
  <c r="GN48" i="16" s="1"/>
  <c r="K48" i="22"/>
  <c r="AC48" i="22"/>
  <c r="O48" i="22"/>
  <c r="Y48" i="22"/>
  <c r="Q48" i="22"/>
  <c r="W48" i="22"/>
  <c r="I48" i="22"/>
  <c r="AA48" i="22"/>
  <c r="U48" i="22"/>
  <c r="M48" i="22"/>
  <c r="S48" i="22"/>
  <c r="AE46" i="22"/>
  <c r="AF46" i="22"/>
  <c r="AE47" i="22"/>
  <c r="AF47" i="22"/>
  <c r="G48" i="22"/>
  <c r="BW47" i="16"/>
  <c r="AO5" i="28"/>
  <c r="AP4" i="28"/>
  <c r="GI48" i="16"/>
  <c r="GI47" i="16"/>
  <c r="GH47" i="16"/>
  <c r="GH48" i="16"/>
  <c r="BS49" i="16"/>
  <c r="GF49" i="16" s="1"/>
  <c r="GF50" i="16" s="1"/>
  <c r="EP50" i="16" s="1"/>
  <c r="FC49" i="16" s="1"/>
  <c r="O49" i="16"/>
  <c r="FV49" i="16" s="1"/>
  <c r="FV50" i="16" s="1"/>
  <c r="EF50" i="16" s="1"/>
  <c r="ES49" i="16" s="1"/>
  <c r="AU49" i="16"/>
  <c r="AI49" i="16"/>
  <c r="K49" i="16"/>
  <c r="FU49" i="16" s="1"/>
  <c r="FU50" i="16" s="1"/>
  <c r="EE50" i="16" s="1"/>
  <c r="ER49" i="16" s="1"/>
  <c r="AQ49" i="16"/>
  <c r="BO49" i="16"/>
  <c r="GE49" i="16" s="1"/>
  <c r="GE50" i="16" s="1"/>
  <c r="EO50" i="16" s="1"/>
  <c r="FB49" i="16" s="1"/>
  <c r="B50" i="22"/>
  <c r="W49" i="16"/>
  <c r="FX49" i="16" s="1"/>
  <c r="FX50" i="16" s="1"/>
  <c r="EH50" i="16" s="1"/>
  <c r="EU49" i="16" s="1"/>
  <c r="S49" i="16"/>
  <c r="FW49" i="16" s="1"/>
  <c r="FW50" i="16" s="1"/>
  <c r="EG50" i="16" s="1"/>
  <c r="ET49" i="16" s="1"/>
  <c r="C49" i="16"/>
  <c r="C50" i="22" s="1"/>
  <c r="BC49" i="16"/>
  <c r="AE49" i="16"/>
  <c r="BG49" i="16"/>
  <c r="E49" i="16"/>
  <c r="D48" i="22"/>
  <c r="D12" i="36" l="1"/>
  <c r="FD43" i="16"/>
  <c r="EW45" i="16"/>
  <c r="HB45" i="16" s="1"/>
  <c r="HA45" i="16"/>
  <c r="EV45" i="16"/>
  <c r="GX45" i="16" s="1"/>
  <c r="GW45" i="16"/>
  <c r="EZ45" i="16"/>
  <c r="HN45" i="16" s="1"/>
  <c r="HM45" i="16"/>
  <c r="EY45" i="16"/>
  <c r="HJ45" i="16" s="1"/>
  <c r="HI45" i="16"/>
  <c r="EX45" i="16"/>
  <c r="HF45" i="16" s="1"/>
  <c r="HE45" i="16"/>
  <c r="FA45" i="16"/>
  <c r="HR45" i="16" s="1"/>
  <c r="HQ45" i="16"/>
  <c r="EL48" i="16"/>
  <c r="EK48" i="16"/>
  <c r="EM48" i="16"/>
  <c r="EI48" i="16"/>
  <c r="GD49" i="16"/>
  <c r="GD50" i="16" s="1"/>
  <c r="HO49" i="16"/>
  <c r="GA49" i="16"/>
  <c r="GA50" i="16" s="1"/>
  <c r="HC49" i="16"/>
  <c r="FY49" i="16"/>
  <c r="FY50" i="16" s="1"/>
  <c r="GU49" i="16"/>
  <c r="GB49" i="16"/>
  <c r="GB50" i="16" s="1"/>
  <c r="HG49" i="16"/>
  <c r="GC49" i="16"/>
  <c r="GC50" i="16" s="1"/>
  <c r="HK49" i="16"/>
  <c r="FZ49" i="16"/>
  <c r="FZ50" i="16" s="1"/>
  <c r="GY49" i="16"/>
  <c r="EN48" i="16"/>
  <c r="EJ48" i="16"/>
  <c r="D13" i="35"/>
  <c r="E50" i="22"/>
  <c r="GN49" i="16"/>
  <c r="GN50" i="16" s="1"/>
  <c r="Y50" i="22"/>
  <c r="K50" i="22"/>
  <c r="S50" i="22"/>
  <c r="I50" i="22"/>
  <c r="O50" i="22"/>
  <c r="M50" i="22"/>
  <c r="W50" i="22"/>
  <c r="Q50" i="22"/>
  <c r="AC50" i="22"/>
  <c r="AA50" i="22"/>
  <c r="U50" i="22"/>
  <c r="AE48" i="22"/>
  <c r="AF48" i="22"/>
  <c r="AE49" i="22"/>
  <c r="AF49" i="22"/>
  <c r="G50" i="22"/>
  <c r="BW49" i="16"/>
  <c r="AQ4" i="28"/>
  <c r="AP5" i="28"/>
  <c r="GI50" i="16"/>
  <c r="GI49" i="16"/>
  <c r="GH50" i="16"/>
  <c r="GH49" i="16"/>
  <c r="BS51" i="16"/>
  <c r="GF51" i="16" s="1"/>
  <c r="GF52" i="16" s="1"/>
  <c r="EP52" i="16" s="1"/>
  <c r="FC51" i="16" s="1"/>
  <c r="AU51" i="16"/>
  <c r="W51" i="16"/>
  <c r="FX51" i="16" s="1"/>
  <c r="FX52" i="16" s="1"/>
  <c r="EH52" i="16" s="1"/>
  <c r="EU51" i="16" s="1"/>
  <c r="AE51" i="16"/>
  <c r="BO51" i="16"/>
  <c r="GE51" i="16" s="1"/>
  <c r="GE52" i="16" s="1"/>
  <c r="EO52" i="16" s="1"/>
  <c r="FB51" i="16" s="1"/>
  <c r="BG51" i="16"/>
  <c r="S51" i="16"/>
  <c r="FW51" i="16" s="1"/>
  <c r="FW52" i="16" s="1"/>
  <c r="EG52" i="16" s="1"/>
  <c r="ET51" i="16" s="1"/>
  <c r="AI51" i="16"/>
  <c r="AQ51" i="16"/>
  <c r="BC51" i="16"/>
  <c r="B52" i="22"/>
  <c r="K51" i="16"/>
  <c r="FU51" i="16" s="1"/>
  <c r="FU52" i="16" s="1"/>
  <c r="EE52" i="16" s="1"/>
  <c r="ER51" i="16" s="1"/>
  <c r="O51" i="16"/>
  <c r="FV51" i="16" s="1"/>
  <c r="FV52" i="16" s="1"/>
  <c r="EF52" i="16" s="1"/>
  <c r="ES51" i="16" s="1"/>
  <c r="C51" i="16"/>
  <c r="C52" i="22" s="1"/>
  <c r="E51" i="16"/>
  <c r="D50" i="22"/>
  <c r="D13" i="36" l="1"/>
  <c r="EV47" i="16"/>
  <c r="GX47" i="16" s="1"/>
  <c r="GW47" i="16"/>
  <c r="FA47" i="16"/>
  <c r="HR47" i="16" s="1"/>
  <c r="HQ47" i="16"/>
  <c r="EZ47" i="16"/>
  <c r="HN47" i="16" s="1"/>
  <c r="HM47" i="16"/>
  <c r="EW47" i="16"/>
  <c r="HB47" i="16" s="1"/>
  <c r="HA47" i="16"/>
  <c r="EX47" i="16"/>
  <c r="HF47" i="16" s="1"/>
  <c r="HE47" i="16"/>
  <c r="EY47" i="16"/>
  <c r="HJ47" i="16" s="1"/>
  <c r="HI47" i="16"/>
  <c r="FD45" i="16"/>
  <c r="EI50" i="16"/>
  <c r="GA51" i="16"/>
  <c r="GA52" i="16" s="1"/>
  <c r="HC51" i="16"/>
  <c r="GC51" i="16"/>
  <c r="GC52" i="16" s="1"/>
  <c r="HK51" i="16"/>
  <c r="EJ50" i="16"/>
  <c r="EK50" i="16"/>
  <c r="GB51" i="16"/>
  <c r="GB52" i="16" s="1"/>
  <c r="HG51" i="16"/>
  <c r="FZ51" i="16"/>
  <c r="FZ52" i="16" s="1"/>
  <c r="GY51" i="16"/>
  <c r="GD51" i="16"/>
  <c r="GD52" i="16" s="1"/>
  <c r="HO51" i="16"/>
  <c r="EN50" i="16"/>
  <c r="EM50" i="16"/>
  <c r="FY51" i="16"/>
  <c r="FY52" i="16" s="1"/>
  <c r="GU51" i="16"/>
  <c r="EL50" i="16"/>
  <c r="E52" i="22"/>
  <c r="GN51" i="16"/>
  <c r="GN52" i="16" s="1"/>
  <c r="S52" i="22"/>
  <c r="K52" i="22"/>
  <c r="M52" i="22"/>
  <c r="I52" i="22"/>
  <c r="AA52" i="22"/>
  <c r="AC52" i="22"/>
  <c r="Q52" i="22"/>
  <c r="O52" i="22"/>
  <c r="W52" i="22"/>
  <c r="Y52" i="22"/>
  <c r="U52" i="22"/>
  <c r="AE50" i="22"/>
  <c r="AF50" i="22"/>
  <c r="AE51" i="22"/>
  <c r="AF51" i="22"/>
  <c r="G52" i="22"/>
  <c r="BW51" i="16"/>
  <c r="AQ5" i="28"/>
  <c r="AR4" i="28"/>
  <c r="GI51" i="16"/>
  <c r="GH51" i="16"/>
  <c r="GH52" i="16"/>
  <c r="GI52" i="16"/>
  <c r="BC53" i="16"/>
  <c r="BS53" i="16"/>
  <c r="GF53" i="16" s="1"/>
  <c r="GF54" i="16" s="1"/>
  <c r="EP54" i="16" s="1"/>
  <c r="FC53" i="16" s="1"/>
  <c r="K53" i="16"/>
  <c r="FU53" i="16" s="1"/>
  <c r="FU54" i="16" s="1"/>
  <c r="EE54" i="16" s="1"/>
  <c r="ER53" i="16" s="1"/>
  <c r="BO53" i="16"/>
  <c r="GE53" i="16" s="1"/>
  <c r="GE54" i="16" s="1"/>
  <c r="EO54" i="16" s="1"/>
  <c r="FB53" i="16" s="1"/>
  <c r="B54" i="22"/>
  <c r="AU53" i="16"/>
  <c r="AQ53" i="16"/>
  <c r="W53" i="16"/>
  <c r="FX53" i="16" s="1"/>
  <c r="FX54" i="16" s="1"/>
  <c r="EH54" i="16" s="1"/>
  <c r="EU53" i="16" s="1"/>
  <c r="E53" i="16"/>
  <c r="AI53" i="16"/>
  <c r="O53" i="16"/>
  <c r="FV53" i="16" s="1"/>
  <c r="FV54" i="16" s="1"/>
  <c r="EF54" i="16" s="1"/>
  <c r="ES53" i="16" s="1"/>
  <c r="C53" i="16"/>
  <c r="C54" i="22" s="1"/>
  <c r="S53" i="16"/>
  <c r="FW53" i="16" s="1"/>
  <c r="FW54" i="16" s="1"/>
  <c r="EG54" i="16" s="1"/>
  <c r="ET53" i="16" s="1"/>
  <c r="AE53" i="16"/>
  <c r="BG53" i="16"/>
  <c r="D52" i="22"/>
  <c r="FD47" i="16" l="1"/>
  <c r="EV49" i="16"/>
  <c r="GX49" i="16" s="1"/>
  <c r="GW49" i="16"/>
  <c r="EX49" i="16"/>
  <c r="HF49" i="16" s="1"/>
  <c r="HE49" i="16"/>
  <c r="FA49" i="16"/>
  <c r="HR49" i="16" s="1"/>
  <c r="HQ49" i="16"/>
  <c r="EZ49" i="16"/>
  <c r="HN49" i="16" s="1"/>
  <c r="HM49" i="16"/>
  <c r="EW49" i="16"/>
  <c r="HB49" i="16" s="1"/>
  <c r="HA49" i="16"/>
  <c r="EY49" i="16"/>
  <c r="HJ49" i="16" s="1"/>
  <c r="HI49" i="16"/>
  <c r="EI52" i="16"/>
  <c r="EM52" i="16"/>
  <c r="FZ53" i="16"/>
  <c r="FZ54" i="16" s="1"/>
  <c r="GY53" i="16"/>
  <c r="EJ52" i="16"/>
  <c r="GC53" i="16"/>
  <c r="GC54" i="16" s="1"/>
  <c r="HK53" i="16"/>
  <c r="EL52" i="16"/>
  <c r="EK52" i="16"/>
  <c r="GD53" i="16"/>
  <c r="GD54" i="16" s="1"/>
  <c r="HO53" i="16"/>
  <c r="GA53" i="16"/>
  <c r="GA54" i="16" s="1"/>
  <c r="HC53" i="16"/>
  <c r="FY53" i="16"/>
  <c r="FY54" i="16" s="1"/>
  <c r="GU53" i="16"/>
  <c r="GB53" i="16"/>
  <c r="GB54" i="16" s="1"/>
  <c r="HG53" i="16"/>
  <c r="EN52" i="16"/>
  <c r="C41" i="32"/>
  <c r="E54" i="22"/>
  <c r="GN53" i="16"/>
  <c r="GN54" i="16" s="1"/>
  <c r="M54" i="22"/>
  <c r="Y54" i="22"/>
  <c r="I54" i="22"/>
  <c r="S54" i="22"/>
  <c r="O54" i="22"/>
  <c r="Q54" i="22"/>
  <c r="U54" i="22"/>
  <c r="AC54" i="22"/>
  <c r="K54" i="22"/>
  <c r="W54" i="22"/>
  <c r="AA54" i="22"/>
  <c r="AE52" i="22"/>
  <c r="AF52" i="22"/>
  <c r="AE53" i="22"/>
  <c r="AF53" i="22"/>
  <c r="G54" i="22"/>
  <c r="BW53" i="16"/>
  <c r="AR5" i="28"/>
  <c r="AS4" i="28"/>
  <c r="GI54" i="16"/>
  <c r="GI53" i="16"/>
  <c r="GH54" i="16"/>
  <c r="GH53" i="16"/>
  <c r="D54" i="22"/>
  <c r="S55" i="16"/>
  <c r="FW55" i="16" s="1"/>
  <c r="FW56" i="16" s="1"/>
  <c r="EG56" i="16" s="1"/>
  <c r="ET55" i="16" s="1"/>
  <c r="W55" i="16"/>
  <c r="FX55" i="16" s="1"/>
  <c r="FX56" i="16" s="1"/>
  <c r="EH56" i="16" s="1"/>
  <c r="EU55" i="16" s="1"/>
  <c r="B56" i="22"/>
  <c r="AQ55" i="16"/>
  <c r="AE55" i="16"/>
  <c r="AU55" i="16"/>
  <c r="AI55" i="16"/>
  <c r="BS55" i="16"/>
  <c r="GF55" i="16" s="1"/>
  <c r="GF56" i="16" s="1"/>
  <c r="EP56" i="16" s="1"/>
  <c r="FC55" i="16" s="1"/>
  <c r="BO55" i="16"/>
  <c r="GE55" i="16" s="1"/>
  <c r="GE56" i="16" s="1"/>
  <c r="EO56" i="16" s="1"/>
  <c r="FB55" i="16" s="1"/>
  <c r="E55" i="16"/>
  <c r="O55" i="16"/>
  <c r="FV55" i="16" s="1"/>
  <c r="FV56" i="16" s="1"/>
  <c r="EF56" i="16" s="1"/>
  <c r="ES55" i="16" s="1"/>
  <c r="BG55" i="16"/>
  <c r="BC55" i="16"/>
  <c r="C55" i="16"/>
  <c r="C56" i="22" s="1"/>
  <c r="K55" i="16"/>
  <c r="FU55" i="16" s="1"/>
  <c r="FU56" i="16" s="1"/>
  <c r="EE56" i="16" s="1"/>
  <c r="ER55" i="16" s="1"/>
  <c r="FD49" i="16" l="1"/>
  <c r="EZ51" i="16"/>
  <c r="HN51" i="16" s="1"/>
  <c r="HM51" i="16"/>
  <c r="EX51" i="16"/>
  <c r="HF51" i="16" s="1"/>
  <c r="HE51" i="16"/>
  <c r="FA51" i="16"/>
  <c r="HR51" i="16" s="1"/>
  <c r="HQ51" i="16"/>
  <c r="EV51" i="16"/>
  <c r="GW51" i="16"/>
  <c r="EY51" i="16"/>
  <c r="HJ51" i="16" s="1"/>
  <c r="HI51" i="16"/>
  <c r="EW51" i="16"/>
  <c r="HB51" i="16" s="1"/>
  <c r="HA51" i="16"/>
  <c r="EN54" i="16"/>
  <c r="EL54" i="16"/>
  <c r="EJ54" i="16"/>
  <c r="EI54" i="16"/>
  <c r="FZ55" i="16"/>
  <c r="FZ56" i="16" s="1"/>
  <c r="GY55" i="16"/>
  <c r="GB55" i="16"/>
  <c r="GB56" i="16" s="1"/>
  <c r="HG55" i="16"/>
  <c r="GC55" i="16"/>
  <c r="GC56" i="16" s="1"/>
  <c r="HK55" i="16"/>
  <c r="FY55" i="16"/>
  <c r="FY56" i="16" s="1"/>
  <c r="GU55" i="16"/>
  <c r="GD55" i="16"/>
  <c r="GD56" i="16" s="1"/>
  <c r="HO55" i="16"/>
  <c r="GA55" i="16"/>
  <c r="GA56" i="16" s="1"/>
  <c r="HC55" i="16"/>
  <c r="EK54" i="16"/>
  <c r="EM54" i="16"/>
  <c r="D14" i="35"/>
  <c r="D14" i="36"/>
  <c r="E56" i="22"/>
  <c r="GN55" i="16"/>
  <c r="GN56" i="16" s="1"/>
  <c r="Y56" i="22"/>
  <c r="AC56" i="22"/>
  <c r="S56" i="22"/>
  <c r="AA56" i="22"/>
  <c r="O56" i="22"/>
  <c r="K56" i="22"/>
  <c r="I56" i="22"/>
  <c r="Q56" i="22"/>
  <c r="W56" i="22"/>
  <c r="U56" i="22"/>
  <c r="M56" i="22"/>
  <c r="AE54" i="22"/>
  <c r="AF54" i="22"/>
  <c r="AE55" i="22"/>
  <c r="AF55" i="22"/>
  <c r="G56" i="22"/>
  <c r="BW55" i="16"/>
  <c r="AT4" i="28"/>
  <c r="AS5" i="28"/>
  <c r="GI56" i="16"/>
  <c r="GI55" i="16"/>
  <c r="GH55" i="16"/>
  <c r="GH56" i="16"/>
  <c r="S57" i="16"/>
  <c r="FW57" i="16" s="1"/>
  <c r="FW58" i="16" s="1"/>
  <c r="EG58" i="16" s="1"/>
  <c r="ET57" i="16" s="1"/>
  <c r="O57" i="16"/>
  <c r="FV57" i="16" s="1"/>
  <c r="FV58" i="16" s="1"/>
  <c r="EF58" i="16" s="1"/>
  <c r="ES57" i="16" s="1"/>
  <c r="AQ57" i="16"/>
  <c r="AI57" i="16"/>
  <c r="K57" i="16"/>
  <c r="FU57" i="16" s="1"/>
  <c r="FU58" i="16" s="1"/>
  <c r="EE58" i="16" s="1"/>
  <c r="ER57" i="16" s="1"/>
  <c r="BC57" i="16"/>
  <c r="BS57" i="16"/>
  <c r="GF57" i="16" s="1"/>
  <c r="GF58" i="16" s="1"/>
  <c r="EP58" i="16" s="1"/>
  <c r="FC57" i="16" s="1"/>
  <c r="BG57" i="16"/>
  <c r="C57" i="16"/>
  <c r="C58" i="22" s="1"/>
  <c r="E57" i="16"/>
  <c r="AE57" i="16"/>
  <c r="B58" i="22"/>
  <c r="W57" i="16"/>
  <c r="FX57" i="16" s="1"/>
  <c r="FX58" i="16" s="1"/>
  <c r="EH58" i="16" s="1"/>
  <c r="EU57" i="16" s="1"/>
  <c r="AU57" i="16"/>
  <c r="BO57" i="16"/>
  <c r="GE57" i="16" s="1"/>
  <c r="GE58" i="16" s="1"/>
  <c r="EO58" i="16" s="1"/>
  <c r="FB57" i="16" s="1"/>
  <c r="D56" i="22"/>
  <c r="FD51" i="16" l="1"/>
  <c r="GX51" i="16"/>
  <c r="EV53" i="16"/>
  <c r="GX53" i="16" s="1"/>
  <c r="GW53" i="16"/>
  <c r="EW53" i="16"/>
  <c r="HB53" i="16" s="1"/>
  <c r="HA53" i="16"/>
  <c r="FA53" i="16"/>
  <c r="HR53" i="16" s="1"/>
  <c r="HQ53" i="16"/>
  <c r="EZ53" i="16"/>
  <c r="HN53" i="16" s="1"/>
  <c r="HM53" i="16"/>
  <c r="EY53" i="16"/>
  <c r="HJ53" i="16" s="1"/>
  <c r="HI53" i="16"/>
  <c r="EX53" i="16"/>
  <c r="HF53" i="16" s="1"/>
  <c r="HE53" i="16"/>
  <c r="EI56" i="16"/>
  <c r="GD57" i="16"/>
  <c r="GD58" i="16" s="1"/>
  <c r="HO57" i="16"/>
  <c r="EM56" i="16"/>
  <c r="GC57" i="16"/>
  <c r="GC58" i="16" s="1"/>
  <c r="HK57" i="16"/>
  <c r="EK56" i="16"/>
  <c r="EL56" i="16"/>
  <c r="GB57" i="16"/>
  <c r="GB58" i="16" s="1"/>
  <c r="HG57" i="16"/>
  <c r="FZ57" i="16"/>
  <c r="FZ58" i="16" s="1"/>
  <c r="GY57" i="16"/>
  <c r="FY57" i="16"/>
  <c r="FY58" i="16" s="1"/>
  <c r="GU57" i="16"/>
  <c r="GA57" i="16"/>
  <c r="GA58" i="16" s="1"/>
  <c r="HC57" i="16"/>
  <c r="EN56" i="16"/>
  <c r="EJ56" i="16"/>
  <c r="D15" i="36"/>
  <c r="D15" i="35"/>
  <c r="E58" i="22"/>
  <c r="GN57" i="16"/>
  <c r="GN58" i="16" s="1"/>
  <c r="Y58" i="22"/>
  <c r="Q58" i="22"/>
  <c r="AA58" i="22"/>
  <c r="O58" i="22"/>
  <c r="AC58" i="22"/>
  <c r="S58" i="22"/>
  <c r="W58" i="22"/>
  <c r="I58" i="22"/>
  <c r="U58" i="22"/>
  <c r="M58" i="22"/>
  <c r="K58" i="22"/>
  <c r="AE56" i="22"/>
  <c r="AF56" i="22"/>
  <c r="AE57" i="22"/>
  <c r="AF57" i="22"/>
  <c r="G58" i="22"/>
  <c r="BW57" i="16"/>
  <c r="AU4" i="28"/>
  <c r="AT5" i="28"/>
  <c r="GI58" i="16"/>
  <c r="GI57" i="16"/>
  <c r="GH58" i="16"/>
  <c r="GH57" i="16"/>
  <c r="W59" i="16"/>
  <c r="FX59" i="16" s="1"/>
  <c r="FX60" i="16" s="1"/>
  <c r="EH60" i="16" s="1"/>
  <c r="EU59" i="16" s="1"/>
  <c r="AE59" i="16"/>
  <c r="BO59" i="16"/>
  <c r="GE59" i="16" s="1"/>
  <c r="GE60" i="16" s="1"/>
  <c r="EO60" i="16" s="1"/>
  <c r="FB59" i="16" s="1"/>
  <c r="BG59" i="16"/>
  <c r="BS59" i="16"/>
  <c r="GF59" i="16" s="1"/>
  <c r="GF60" i="16" s="1"/>
  <c r="EP60" i="16" s="1"/>
  <c r="FC59" i="16" s="1"/>
  <c r="AU59" i="16"/>
  <c r="B60" i="22"/>
  <c r="BC59" i="16"/>
  <c r="O59" i="16"/>
  <c r="FV59" i="16" s="1"/>
  <c r="FV60" i="16" s="1"/>
  <c r="EF60" i="16" s="1"/>
  <c r="ES59" i="16" s="1"/>
  <c r="AQ59" i="16"/>
  <c r="S59" i="16"/>
  <c r="FW59" i="16" s="1"/>
  <c r="FW60" i="16" s="1"/>
  <c r="EG60" i="16" s="1"/>
  <c r="ET59" i="16" s="1"/>
  <c r="E59" i="16"/>
  <c r="K59" i="16"/>
  <c r="FU59" i="16" s="1"/>
  <c r="FU60" i="16" s="1"/>
  <c r="EE60" i="16" s="1"/>
  <c r="ER59" i="16" s="1"/>
  <c r="AI59" i="16"/>
  <c r="C59" i="16"/>
  <c r="C60" i="22" s="1"/>
  <c r="D58" i="22"/>
  <c r="EW55" i="16" l="1"/>
  <c r="HB55" i="16" s="1"/>
  <c r="HA55" i="16"/>
  <c r="FA55" i="16"/>
  <c r="HR55" i="16" s="1"/>
  <c r="HQ55" i="16"/>
  <c r="FD53" i="16"/>
  <c r="EV55" i="16"/>
  <c r="GX55" i="16" s="1"/>
  <c r="GW55" i="16"/>
  <c r="EY55" i="16"/>
  <c r="HJ55" i="16" s="1"/>
  <c r="HI55" i="16"/>
  <c r="EX55" i="16"/>
  <c r="HF55" i="16" s="1"/>
  <c r="HE55" i="16"/>
  <c r="EZ55" i="16"/>
  <c r="HN55" i="16" s="1"/>
  <c r="HM55" i="16"/>
  <c r="EL58" i="16"/>
  <c r="EK58" i="16"/>
  <c r="EN58" i="16"/>
  <c r="EI58" i="16"/>
  <c r="GA59" i="16"/>
  <c r="GA60" i="16" s="1"/>
  <c r="HC59" i="16"/>
  <c r="FY59" i="16"/>
  <c r="FY60" i="16" s="1"/>
  <c r="GU59" i="16"/>
  <c r="GD59" i="16"/>
  <c r="GD60" i="16" s="1"/>
  <c r="HO59" i="16"/>
  <c r="GC59" i="16"/>
  <c r="GC60" i="16" s="1"/>
  <c r="HK59" i="16"/>
  <c r="FZ59" i="16"/>
  <c r="FZ60" i="16" s="1"/>
  <c r="GY59" i="16"/>
  <c r="GB59" i="16"/>
  <c r="GB60" i="16" s="1"/>
  <c r="HG59" i="16"/>
  <c r="EJ58" i="16"/>
  <c r="EM58" i="16"/>
  <c r="D16" i="35"/>
  <c r="D16" i="36"/>
  <c r="E60" i="22"/>
  <c r="GN59" i="16"/>
  <c r="GN60" i="16" s="1"/>
  <c r="Q60" i="22"/>
  <c r="U60" i="22"/>
  <c r="O60" i="22"/>
  <c r="K60" i="22"/>
  <c r="AA60" i="22"/>
  <c r="I60" i="22"/>
  <c r="AC60" i="22"/>
  <c r="M60" i="22"/>
  <c r="S60" i="22"/>
  <c r="W60" i="22"/>
  <c r="Y60" i="22"/>
  <c r="AE58" i="22"/>
  <c r="AF58" i="22"/>
  <c r="AE59" i="22"/>
  <c r="AF59" i="22"/>
  <c r="G60" i="22"/>
  <c r="BW59" i="16"/>
  <c r="AU5" i="28"/>
  <c r="AV4" i="28"/>
  <c r="GI60" i="16"/>
  <c r="GH60" i="16"/>
  <c r="GI59" i="16"/>
  <c r="GH59" i="16"/>
  <c r="D60" i="22"/>
  <c r="FD55" i="16" l="1"/>
  <c r="FA57" i="16"/>
  <c r="HR57" i="16" s="1"/>
  <c r="HQ57" i="16"/>
  <c r="EZ57" i="16"/>
  <c r="HN57" i="16" s="1"/>
  <c r="HM57" i="16"/>
  <c r="EX57" i="16"/>
  <c r="HF57" i="16" s="1"/>
  <c r="HE57" i="16"/>
  <c r="EY57" i="16"/>
  <c r="HJ57" i="16" s="1"/>
  <c r="HI57" i="16"/>
  <c r="EW57" i="16"/>
  <c r="HB57" i="16" s="1"/>
  <c r="HA57" i="16"/>
  <c r="EV57" i="16"/>
  <c r="GX57" i="16" s="1"/>
  <c r="GW57" i="16"/>
  <c r="EM60" i="16"/>
  <c r="EL60" i="16"/>
  <c r="EI60" i="16"/>
  <c r="EN60" i="16"/>
  <c r="EJ60" i="16"/>
  <c r="EK60" i="16"/>
  <c r="AE60" i="22"/>
  <c r="AF60" i="22"/>
  <c r="AE61" i="22"/>
  <c r="AF61" i="22"/>
  <c r="AV5" i="28"/>
  <c r="AW4" i="28"/>
  <c r="AE61" i="16"/>
  <c r="AI61" i="16"/>
  <c r="AQ61" i="16"/>
  <c r="B62" i="22"/>
  <c r="C61" i="16"/>
  <c r="C62" i="22" s="1"/>
  <c r="BS61" i="16"/>
  <c r="GF61" i="16" s="1"/>
  <c r="GF62" i="16" s="1"/>
  <c r="EP62" i="16" s="1"/>
  <c r="FC61" i="16" s="1"/>
  <c r="W61" i="16"/>
  <c r="FX61" i="16" s="1"/>
  <c r="FX62" i="16" s="1"/>
  <c r="EH62" i="16" s="1"/>
  <c r="EU61" i="16" s="1"/>
  <c r="S61" i="16"/>
  <c r="FW61" i="16" s="1"/>
  <c r="FW62" i="16" s="1"/>
  <c r="EG62" i="16" s="1"/>
  <c r="ET61" i="16" s="1"/>
  <c r="BC61" i="16"/>
  <c r="BO61" i="16"/>
  <c r="GE61" i="16" s="1"/>
  <c r="GE62" i="16" s="1"/>
  <c r="EO62" i="16" s="1"/>
  <c r="FB61" i="16" s="1"/>
  <c r="K61" i="16"/>
  <c r="FU61" i="16" s="1"/>
  <c r="FU62" i="16" s="1"/>
  <c r="EE62" i="16" s="1"/>
  <c r="ER61" i="16" s="1"/>
  <c r="O61" i="16"/>
  <c r="FV61" i="16" s="1"/>
  <c r="FV62" i="16" s="1"/>
  <c r="EF62" i="16" s="1"/>
  <c r="ES61" i="16" s="1"/>
  <c r="AU61" i="16"/>
  <c r="BG61" i="16"/>
  <c r="E61" i="16"/>
  <c r="FD57" i="16" l="1"/>
  <c r="EX59" i="16"/>
  <c r="HF59" i="16" s="1"/>
  <c r="HE59" i="16"/>
  <c r="EY59" i="16"/>
  <c r="HJ59" i="16" s="1"/>
  <c r="HI59" i="16"/>
  <c r="EZ59" i="16"/>
  <c r="HN59" i="16" s="1"/>
  <c r="HM59" i="16"/>
  <c r="FA59" i="16"/>
  <c r="HR59" i="16" s="1"/>
  <c r="HQ59" i="16"/>
  <c r="EW59" i="16"/>
  <c r="HB59" i="16" s="1"/>
  <c r="HA59" i="16"/>
  <c r="EV59" i="16"/>
  <c r="GX59" i="16" s="1"/>
  <c r="GW59" i="16"/>
  <c r="GC61" i="16"/>
  <c r="GC62" i="16" s="1"/>
  <c r="HK61" i="16"/>
  <c r="FZ61" i="16"/>
  <c r="FZ62" i="16" s="1"/>
  <c r="GY61" i="16"/>
  <c r="GA61" i="16"/>
  <c r="GA62" i="16" s="1"/>
  <c r="HC61" i="16"/>
  <c r="FY61" i="16"/>
  <c r="FY62" i="16" s="1"/>
  <c r="GU61" i="16"/>
  <c r="GD61" i="16"/>
  <c r="GD62" i="16" s="1"/>
  <c r="HO61" i="16"/>
  <c r="GB61" i="16"/>
  <c r="GB62" i="16" s="1"/>
  <c r="HG61" i="16"/>
  <c r="E62" i="22"/>
  <c r="GN61" i="16"/>
  <c r="GN62" i="16" s="1"/>
  <c r="Y62" i="22"/>
  <c r="AA62" i="22"/>
  <c r="AC62" i="22"/>
  <c r="Q62" i="22"/>
  <c r="U62" i="22"/>
  <c r="W62" i="22"/>
  <c r="O62" i="22"/>
  <c r="I62" i="22"/>
  <c r="K62" i="22"/>
  <c r="M62" i="22"/>
  <c r="S62" i="22"/>
  <c r="G62" i="22"/>
  <c r="BW61" i="16"/>
  <c r="AX4" i="28"/>
  <c r="AW5" i="28"/>
  <c r="GI62" i="16"/>
  <c r="GI61" i="16"/>
  <c r="GH61" i="16"/>
  <c r="GH62" i="16"/>
  <c r="D62" i="22"/>
  <c r="O63" i="16"/>
  <c r="FV63" i="16" s="1"/>
  <c r="FV64" i="16" s="1"/>
  <c r="EF64" i="16" s="1"/>
  <c r="ES63" i="16" s="1"/>
  <c r="C63" i="16"/>
  <c r="C64" i="22" s="1"/>
  <c r="E63" i="16"/>
  <c r="K63" i="16"/>
  <c r="FU63" i="16" s="1"/>
  <c r="FU64" i="16" s="1"/>
  <c r="EE64" i="16" s="1"/>
  <c r="ER63" i="16" s="1"/>
  <c r="AE63" i="16"/>
  <c r="AU63" i="16"/>
  <c r="AQ63" i="16"/>
  <c r="BS63" i="16"/>
  <c r="GF63" i="16" s="1"/>
  <c r="GF64" i="16" s="1"/>
  <c r="EP64" i="16" s="1"/>
  <c r="FC63" i="16" s="1"/>
  <c r="B64" i="22"/>
  <c r="BO63" i="16"/>
  <c r="GE63" i="16" s="1"/>
  <c r="GE64" i="16" s="1"/>
  <c r="EO64" i="16" s="1"/>
  <c r="FB63" i="16" s="1"/>
  <c r="BC63" i="16"/>
  <c r="BG63" i="16"/>
  <c r="AI63" i="16"/>
  <c r="S63" i="16"/>
  <c r="FW63" i="16" s="1"/>
  <c r="FW64" i="16" s="1"/>
  <c r="EG64" i="16" s="1"/>
  <c r="ET63" i="16" s="1"/>
  <c r="W63" i="16"/>
  <c r="FX63" i="16" s="1"/>
  <c r="FX64" i="16" s="1"/>
  <c r="EH64" i="16" s="1"/>
  <c r="EU63" i="16" s="1"/>
  <c r="FD59" i="16" l="1"/>
  <c r="GC63" i="16"/>
  <c r="GC64" i="16" s="1"/>
  <c r="HK63" i="16"/>
  <c r="EK62" i="16"/>
  <c r="EL62" i="16"/>
  <c r="EN62" i="16"/>
  <c r="EM62" i="16"/>
  <c r="GB63" i="16"/>
  <c r="GB64" i="16" s="1"/>
  <c r="HG63" i="16"/>
  <c r="FZ63" i="16"/>
  <c r="FZ64" i="16" s="1"/>
  <c r="GY63" i="16"/>
  <c r="FY63" i="16"/>
  <c r="FY64" i="16" s="1"/>
  <c r="GU63" i="16"/>
  <c r="EJ62" i="16"/>
  <c r="GA63" i="16"/>
  <c r="GA64" i="16" s="1"/>
  <c r="HC63" i="16"/>
  <c r="GD63" i="16"/>
  <c r="GD64" i="16" s="1"/>
  <c r="HO63" i="16"/>
  <c r="EI62" i="16"/>
  <c r="D17" i="36"/>
  <c r="D17" i="35"/>
  <c r="E64" i="22"/>
  <c r="GN63" i="16"/>
  <c r="GN64" i="16" s="1"/>
  <c r="W64" i="22"/>
  <c r="S64" i="22"/>
  <c r="K64" i="22"/>
  <c r="AA64" i="22"/>
  <c r="U64" i="22"/>
  <c r="O64" i="22"/>
  <c r="I64" i="22"/>
  <c r="Y64" i="22"/>
  <c r="AC64" i="22"/>
  <c r="M64" i="22"/>
  <c r="Q64" i="22"/>
  <c r="AE62" i="22"/>
  <c r="AF62" i="22"/>
  <c r="AE63" i="22"/>
  <c r="AF63" i="22"/>
  <c r="G64" i="22"/>
  <c r="BW63" i="16"/>
  <c r="AX5" i="28"/>
  <c r="AY4" i="28"/>
  <c r="GI64" i="16"/>
  <c r="GI63" i="16"/>
  <c r="GH64" i="16"/>
  <c r="GH63" i="16"/>
  <c r="AU65" i="16"/>
  <c r="W65" i="16"/>
  <c r="FX65" i="16" s="1"/>
  <c r="FX66" i="16" s="1"/>
  <c r="EH66" i="16" s="1"/>
  <c r="EU65" i="16" s="1"/>
  <c r="AI65" i="16"/>
  <c r="BG65" i="16"/>
  <c r="AE65" i="16"/>
  <c r="BS65" i="16"/>
  <c r="GF65" i="16" s="1"/>
  <c r="GF66" i="16" s="1"/>
  <c r="EP66" i="16" s="1"/>
  <c r="FC65" i="16" s="1"/>
  <c r="B66" i="22"/>
  <c r="E65" i="16"/>
  <c r="AQ65" i="16"/>
  <c r="K65" i="16"/>
  <c r="FU65" i="16" s="1"/>
  <c r="FU66" i="16" s="1"/>
  <c r="EE66" i="16" s="1"/>
  <c r="ER65" i="16" s="1"/>
  <c r="S65" i="16"/>
  <c r="FW65" i="16" s="1"/>
  <c r="FW66" i="16" s="1"/>
  <c r="EG66" i="16" s="1"/>
  <c r="ET65" i="16" s="1"/>
  <c r="O65" i="16"/>
  <c r="FV65" i="16" s="1"/>
  <c r="FV66" i="16" s="1"/>
  <c r="EF66" i="16" s="1"/>
  <c r="ES65" i="16" s="1"/>
  <c r="BC65" i="16"/>
  <c r="C65" i="16"/>
  <c r="C66" i="22" s="1"/>
  <c r="BO65" i="16"/>
  <c r="GE65" i="16" s="1"/>
  <c r="GE66" i="16" s="1"/>
  <c r="EO66" i="16" s="1"/>
  <c r="FB65" i="16" s="1"/>
  <c r="D64" i="22"/>
  <c r="EW61" i="16" l="1"/>
  <c r="HB61" i="16" s="1"/>
  <c r="HA61" i="16"/>
  <c r="EY61" i="16"/>
  <c r="HJ61" i="16" s="1"/>
  <c r="HI61" i="16"/>
  <c r="EV61" i="16"/>
  <c r="GX61" i="16" s="1"/>
  <c r="GW61" i="16"/>
  <c r="EZ61" i="16"/>
  <c r="HN61" i="16" s="1"/>
  <c r="HM61" i="16"/>
  <c r="FA61" i="16"/>
  <c r="HR61" i="16" s="1"/>
  <c r="HQ61" i="16"/>
  <c r="EX61" i="16"/>
  <c r="HF61" i="16" s="1"/>
  <c r="HE61" i="16"/>
  <c r="GA65" i="16"/>
  <c r="GA66" i="16" s="1"/>
  <c r="HC65" i="16"/>
  <c r="GB65" i="16"/>
  <c r="GB66" i="16" s="1"/>
  <c r="HG65" i="16"/>
  <c r="EI64" i="16"/>
  <c r="GD65" i="16"/>
  <c r="GD66" i="16" s="1"/>
  <c r="HO65" i="16"/>
  <c r="EN64" i="16"/>
  <c r="EJ64" i="16"/>
  <c r="GC65" i="16"/>
  <c r="GC66" i="16" s="1"/>
  <c r="HK65" i="16"/>
  <c r="FY65" i="16"/>
  <c r="FY66" i="16" s="1"/>
  <c r="GU65" i="16"/>
  <c r="EK64" i="16"/>
  <c r="EL64" i="16"/>
  <c r="FZ65" i="16"/>
  <c r="FZ66" i="16" s="1"/>
  <c r="GY65" i="16"/>
  <c r="EM64" i="16"/>
  <c r="D18" i="35"/>
  <c r="D18" i="36"/>
  <c r="E66" i="22"/>
  <c r="GN65" i="16"/>
  <c r="GN66" i="16" s="1"/>
  <c r="AA66" i="22"/>
  <c r="Q66" i="22"/>
  <c r="AC66" i="22"/>
  <c r="M66" i="22"/>
  <c r="I66" i="22"/>
  <c r="Y66" i="22"/>
  <c r="K66" i="22"/>
  <c r="W66" i="22"/>
  <c r="S66" i="22"/>
  <c r="O66" i="22"/>
  <c r="U66" i="22"/>
  <c r="AE64" i="22"/>
  <c r="AF64" i="22"/>
  <c r="AE65" i="22"/>
  <c r="AF65" i="22"/>
  <c r="G66" i="22"/>
  <c r="BW65" i="16"/>
  <c r="AY5" i="28"/>
  <c r="AZ4" i="28"/>
  <c r="GI65" i="16"/>
  <c r="GH65" i="16"/>
  <c r="GI66" i="16"/>
  <c r="GH66" i="16"/>
  <c r="D66" i="22"/>
  <c r="FD61" i="16" l="1"/>
  <c r="EZ63" i="16"/>
  <c r="HN63" i="16" s="1"/>
  <c r="HM63" i="16"/>
  <c r="EW63" i="16"/>
  <c r="HB63" i="16" s="1"/>
  <c r="HA63" i="16"/>
  <c r="FA63" i="16"/>
  <c r="HR63" i="16" s="1"/>
  <c r="HQ63" i="16"/>
  <c r="EY63" i="16"/>
  <c r="HJ63" i="16" s="1"/>
  <c r="HI63" i="16"/>
  <c r="EX63" i="16"/>
  <c r="HF63" i="16" s="1"/>
  <c r="HE63" i="16"/>
  <c r="EV63" i="16"/>
  <c r="GX63" i="16" s="1"/>
  <c r="GW63" i="16"/>
  <c r="EI66" i="16"/>
  <c r="EN66" i="16"/>
  <c r="EL66" i="16"/>
  <c r="EJ66" i="16"/>
  <c r="EM66" i="16"/>
  <c r="EK66" i="16"/>
  <c r="D19" i="36"/>
  <c r="D19" i="35"/>
  <c r="AE66" i="22"/>
  <c r="AF66" i="22"/>
  <c r="AE67" i="22"/>
  <c r="AF67" i="22"/>
  <c r="AZ5" i="28"/>
  <c r="BA4" i="28"/>
  <c r="EY65" i="16" l="1"/>
  <c r="HJ65" i="16" s="1"/>
  <c r="HI65" i="16"/>
  <c r="FA65" i="16"/>
  <c r="HR65" i="16" s="1"/>
  <c r="HQ65" i="16"/>
  <c r="EX65" i="16"/>
  <c r="HF65" i="16" s="1"/>
  <c r="HE65" i="16"/>
  <c r="EV65" i="16"/>
  <c r="GX65" i="16" s="1"/>
  <c r="GW65" i="16"/>
  <c r="EW65" i="16"/>
  <c r="HB65" i="16" s="1"/>
  <c r="HA65" i="16"/>
  <c r="FD63" i="16"/>
  <c r="EZ65" i="16"/>
  <c r="HN65" i="16" s="1"/>
  <c r="HM65" i="16"/>
  <c r="BA5" i="28"/>
  <c r="BB4" i="28"/>
  <c r="AI67" i="16"/>
  <c r="BS67" i="16"/>
  <c r="GF67" i="16" s="1"/>
  <c r="GF68" i="16" s="1"/>
  <c r="EP68" i="16" s="1"/>
  <c r="FC67" i="16" s="1"/>
  <c r="BC67" i="16"/>
  <c r="W67" i="16"/>
  <c r="FX67" i="16" s="1"/>
  <c r="FX68" i="16" s="1"/>
  <c r="EH68" i="16" s="1"/>
  <c r="EU67" i="16" s="1"/>
  <c r="BG67" i="16"/>
  <c r="E67" i="16"/>
  <c r="B68" i="22"/>
  <c r="K67" i="16"/>
  <c r="FU67" i="16" s="1"/>
  <c r="FU68" i="16" s="1"/>
  <c r="EE68" i="16" s="1"/>
  <c r="ER67" i="16" s="1"/>
  <c r="C67" i="16"/>
  <c r="C68" i="22" s="1"/>
  <c r="S67" i="16"/>
  <c r="FW67" i="16" s="1"/>
  <c r="FW68" i="16" s="1"/>
  <c r="EG68" i="16" s="1"/>
  <c r="ET67" i="16" s="1"/>
  <c r="AQ67" i="16"/>
  <c r="O67" i="16"/>
  <c r="FV67" i="16" s="1"/>
  <c r="FV68" i="16" s="1"/>
  <c r="EF68" i="16" s="1"/>
  <c r="ES67" i="16" s="1"/>
  <c r="AU67" i="16"/>
  <c r="BO67" i="16"/>
  <c r="GE67" i="16" s="1"/>
  <c r="GE68" i="16" s="1"/>
  <c r="EO68" i="16" s="1"/>
  <c r="FB67" i="16" s="1"/>
  <c r="AE67" i="16"/>
  <c r="FD65" i="16" l="1"/>
  <c r="GA67" i="16"/>
  <c r="GA68" i="16" s="1"/>
  <c r="HC67" i="16"/>
  <c r="GC67" i="16"/>
  <c r="GC68" i="16" s="1"/>
  <c r="HK67" i="16"/>
  <c r="FY67" i="16"/>
  <c r="FY68" i="16" s="1"/>
  <c r="GU67" i="16"/>
  <c r="FZ67" i="16"/>
  <c r="FZ68" i="16" s="1"/>
  <c r="GY67" i="16"/>
  <c r="GB67" i="16"/>
  <c r="GB68" i="16" s="1"/>
  <c r="HG67" i="16"/>
  <c r="GD67" i="16"/>
  <c r="GD68" i="16" s="1"/>
  <c r="HO67" i="16"/>
  <c r="E68" i="22"/>
  <c r="GN67" i="16"/>
  <c r="GN68" i="16" s="1"/>
  <c r="K68" i="22"/>
  <c r="AC68" i="22"/>
  <c r="U68" i="22"/>
  <c r="Y68" i="22"/>
  <c r="Q68" i="22"/>
  <c r="I68" i="22"/>
  <c r="M68" i="22"/>
  <c r="O68" i="22"/>
  <c r="S68" i="22"/>
  <c r="W68" i="22"/>
  <c r="AA68" i="22"/>
  <c r="G68" i="22"/>
  <c r="BW67" i="16"/>
  <c r="BB5" i="28"/>
  <c r="BC4" i="28"/>
  <c r="GI68" i="16"/>
  <c r="GI67" i="16"/>
  <c r="GH68" i="16"/>
  <c r="GH67" i="16"/>
  <c r="D68" i="22"/>
  <c r="BG69" i="16"/>
  <c r="E69" i="16"/>
  <c r="AU69" i="16"/>
  <c r="B70" i="22"/>
  <c r="AI69" i="16"/>
  <c r="BC69" i="16"/>
  <c r="W69" i="16"/>
  <c r="FX69" i="16" s="1"/>
  <c r="FX70" i="16" s="1"/>
  <c r="EH70" i="16" s="1"/>
  <c r="EU69" i="16" s="1"/>
  <c r="BS69" i="16"/>
  <c r="GF69" i="16" s="1"/>
  <c r="GF70" i="16" s="1"/>
  <c r="EP70" i="16" s="1"/>
  <c r="FC69" i="16" s="1"/>
  <c r="BO69" i="16"/>
  <c r="GE69" i="16" s="1"/>
  <c r="GE70" i="16" s="1"/>
  <c r="EO70" i="16" s="1"/>
  <c r="FB69" i="16" s="1"/>
  <c r="O69" i="16"/>
  <c r="FV69" i="16" s="1"/>
  <c r="FV70" i="16" s="1"/>
  <c r="EF70" i="16" s="1"/>
  <c r="ES69" i="16" s="1"/>
  <c r="C69" i="16"/>
  <c r="C70" i="22" s="1"/>
  <c r="GA69" i="16"/>
  <c r="GA70" i="16" s="1"/>
  <c r="AE69" i="16"/>
  <c r="S69" i="16"/>
  <c r="FW69" i="16" s="1"/>
  <c r="FW70" i="16" s="1"/>
  <c r="EG70" i="16" s="1"/>
  <c r="ET69" i="16" s="1"/>
  <c r="K69" i="16"/>
  <c r="FU69" i="16" s="1"/>
  <c r="FU70" i="16" s="1"/>
  <c r="EE70" i="16" s="1"/>
  <c r="ER69" i="16" s="1"/>
  <c r="FY69" i="16" l="1"/>
  <c r="FY70" i="16" s="1"/>
  <c r="GU69" i="16"/>
  <c r="EK70" i="16"/>
  <c r="EJ68" i="16"/>
  <c r="FZ69" i="16"/>
  <c r="FZ70" i="16" s="1"/>
  <c r="GY69" i="16"/>
  <c r="GD69" i="16"/>
  <c r="GD70" i="16" s="1"/>
  <c r="HO69" i="16"/>
  <c r="EN68" i="16"/>
  <c r="EM68" i="16"/>
  <c r="GB69" i="16"/>
  <c r="GB70" i="16" s="1"/>
  <c r="HG69" i="16"/>
  <c r="EI68" i="16"/>
  <c r="GC69" i="16"/>
  <c r="GC70" i="16" s="1"/>
  <c r="HK69" i="16"/>
  <c r="EL68" i="16"/>
  <c r="EK68" i="16"/>
  <c r="D20" i="35"/>
  <c r="D20" i="36"/>
  <c r="E70" i="22"/>
  <c r="GN69" i="16"/>
  <c r="GN70" i="16" s="1"/>
  <c r="S70" i="22"/>
  <c r="AC70" i="22"/>
  <c r="M70" i="22"/>
  <c r="K70" i="22"/>
  <c r="I70" i="22"/>
  <c r="W70" i="22"/>
  <c r="O70" i="22"/>
  <c r="AA70" i="22"/>
  <c r="Q70" i="22"/>
  <c r="Y70" i="22"/>
  <c r="U70" i="22"/>
  <c r="AE68" i="22"/>
  <c r="AF68" i="22"/>
  <c r="AE69" i="22"/>
  <c r="AF69" i="22"/>
  <c r="G70" i="22"/>
  <c r="BW69" i="16"/>
  <c r="BD4" i="28"/>
  <c r="BC5" i="28"/>
  <c r="GI70" i="16"/>
  <c r="GH70" i="16"/>
  <c r="GI69" i="16"/>
  <c r="GH69" i="16"/>
  <c r="D70" i="22"/>
  <c r="EY67" i="16" l="1"/>
  <c r="HJ67" i="16" s="1"/>
  <c r="HI67" i="16"/>
  <c r="EW67" i="16"/>
  <c r="HB67" i="16" s="1"/>
  <c r="HA67" i="16"/>
  <c r="EV67" i="16"/>
  <c r="GX67" i="16" s="1"/>
  <c r="GW67" i="16"/>
  <c r="EX69" i="16"/>
  <c r="HF69" i="16" s="1"/>
  <c r="HE69" i="16"/>
  <c r="EZ67" i="16"/>
  <c r="HN67" i="16" s="1"/>
  <c r="HM67" i="16"/>
  <c r="EX67" i="16"/>
  <c r="HF67" i="16" s="1"/>
  <c r="HE67" i="16"/>
  <c r="FA67" i="16"/>
  <c r="HR67" i="16" s="1"/>
  <c r="HQ67" i="16"/>
  <c r="EL70" i="16"/>
  <c r="EJ70" i="16"/>
  <c r="EM70" i="16"/>
  <c r="EN70" i="16"/>
  <c r="EI70" i="16"/>
  <c r="C42" i="32"/>
  <c r="AE70" i="22"/>
  <c r="AF70" i="22"/>
  <c r="AE71" i="22"/>
  <c r="AF71" i="22"/>
  <c r="BD5" i="28"/>
  <c r="BE4" i="28"/>
  <c r="BS71" i="16"/>
  <c r="GF71" i="16" s="1"/>
  <c r="GF72" i="16" s="1"/>
  <c r="EP72" i="16" s="1"/>
  <c r="FC71" i="16" s="1"/>
  <c r="C71" i="16"/>
  <c r="C72" i="22" s="1"/>
  <c r="O71" i="16"/>
  <c r="FV71" i="16" s="1"/>
  <c r="FV72" i="16" s="1"/>
  <c r="EF72" i="16" s="1"/>
  <c r="ES71" i="16" s="1"/>
  <c r="S71" i="16"/>
  <c r="FW71" i="16" s="1"/>
  <c r="FW72" i="16" s="1"/>
  <c r="EG72" i="16" s="1"/>
  <c r="ET71" i="16" s="1"/>
  <c r="AQ71" i="16"/>
  <c r="BG71" i="16"/>
  <c r="AU71" i="16"/>
  <c r="W71" i="16"/>
  <c r="FX71" i="16" s="1"/>
  <c r="FX72" i="16" s="1"/>
  <c r="EH72" i="16" s="1"/>
  <c r="EU71" i="16" s="1"/>
  <c r="E71" i="16"/>
  <c r="BC71" i="16"/>
  <c r="B72" i="22"/>
  <c r="AI71" i="16"/>
  <c r="AE71" i="16"/>
  <c r="BO71" i="16"/>
  <c r="GE71" i="16" s="1"/>
  <c r="GE72" i="16" s="1"/>
  <c r="EO72" i="16" s="1"/>
  <c r="FB71" i="16" s="1"/>
  <c r="K71" i="16"/>
  <c r="FU71" i="16" s="1"/>
  <c r="FU72" i="16" s="1"/>
  <c r="EE72" i="16" s="1"/>
  <c r="ER71" i="16" s="1"/>
  <c r="EY69" i="16" l="1"/>
  <c r="HJ69" i="16" s="1"/>
  <c r="HI69" i="16"/>
  <c r="FA69" i="16"/>
  <c r="HR69" i="16" s="1"/>
  <c r="HQ69" i="16"/>
  <c r="EV69" i="16"/>
  <c r="GX69" i="16" s="1"/>
  <c r="GW69" i="16"/>
  <c r="FD67" i="16"/>
  <c r="EW69" i="16"/>
  <c r="HB69" i="16" s="1"/>
  <c r="HA69" i="16"/>
  <c r="EZ69" i="16"/>
  <c r="HN69" i="16" s="1"/>
  <c r="HM69" i="16"/>
  <c r="GD71" i="16"/>
  <c r="GD72" i="16" s="1"/>
  <c r="HO71" i="16"/>
  <c r="GA71" i="16"/>
  <c r="GA72" i="16" s="1"/>
  <c r="HC71" i="16"/>
  <c r="GC71" i="16"/>
  <c r="GC72" i="16" s="1"/>
  <c r="HK71" i="16"/>
  <c r="FY71" i="16"/>
  <c r="FY72" i="16" s="1"/>
  <c r="GU71" i="16"/>
  <c r="FZ71" i="16"/>
  <c r="FZ72" i="16" s="1"/>
  <c r="GY71" i="16"/>
  <c r="GB71" i="16"/>
  <c r="GB72" i="16" s="1"/>
  <c r="HG71" i="16"/>
  <c r="E72" i="22"/>
  <c r="GN71" i="16"/>
  <c r="GN72" i="16" s="1"/>
  <c r="S72" i="22"/>
  <c r="AC72" i="22"/>
  <c r="AA72" i="22"/>
  <c r="W72" i="22"/>
  <c r="Y72" i="22"/>
  <c r="O72" i="22"/>
  <c r="Q72" i="22"/>
  <c r="M72" i="22"/>
  <c r="K72" i="22"/>
  <c r="U72" i="22"/>
  <c r="I72" i="22"/>
  <c r="G72" i="22"/>
  <c r="BW71" i="16"/>
  <c r="BE5" i="28"/>
  <c r="BF4" i="28"/>
  <c r="GI72" i="16"/>
  <c r="GI71" i="16"/>
  <c r="GH71" i="16"/>
  <c r="GH72" i="16"/>
  <c r="D72" i="22"/>
  <c r="BC73" i="16"/>
  <c r="BS73" i="16"/>
  <c r="GF73" i="16" s="1"/>
  <c r="GF74" i="16" s="1"/>
  <c r="EP74" i="16" s="1"/>
  <c r="FC73" i="16" s="1"/>
  <c r="BO73" i="16"/>
  <c r="GE73" i="16" s="1"/>
  <c r="GE74" i="16" s="1"/>
  <c r="EO74" i="16" s="1"/>
  <c r="FB73" i="16" s="1"/>
  <c r="E73" i="16"/>
  <c r="W73" i="16"/>
  <c r="FX73" i="16" s="1"/>
  <c r="FX74" i="16" s="1"/>
  <c r="EH74" i="16" s="1"/>
  <c r="EU73" i="16" s="1"/>
  <c r="AU73" i="16"/>
  <c r="BG73" i="16"/>
  <c r="S73" i="16"/>
  <c r="FW73" i="16" s="1"/>
  <c r="FW74" i="16" s="1"/>
  <c r="EG74" i="16" s="1"/>
  <c r="ET73" i="16" s="1"/>
  <c r="B74" i="22"/>
  <c r="AE73" i="16"/>
  <c r="AQ73" i="16"/>
  <c r="K73" i="16"/>
  <c r="FU73" i="16" s="1"/>
  <c r="FU74" i="16" s="1"/>
  <c r="EE74" i="16" s="1"/>
  <c r="ER73" i="16" s="1"/>
  <c r="O73" i="16"/>
  <c r="FV73" i="16" s="1"/>
  <c r="FV74" i="16" s="1"/>
  <c r="EF74" i="16" s="1"/>
  <c r="ES73" i="16" s="1"/>
  <c r="C73" i="16"/>
  <c r="C74" i="22" s="1"/>
  <c r="AI73" i="16"/>
  <c r="FD69" i="16" l="1"/>
  <c r="GA73" i="16"/>
  <c r="GA74" i="16" s="1"/>
  <c r="HC73" i="16"/>
  <c r="FY73" i="16"/>
  <c r="FY74" i="16" s="1"/>
  <c r="GU73" i="16"/>
  <c r="EI72" i="16"/>
  <c r="FZ73" i="16"/>
  <c r="FZ74" i="16" s="1"/>
  <c r="GY73" i="16"/>
  <c r="EK72" i="16"/>
  <c r="GC73" i="16"/>
  <c r="GC74" i="16" s="1"/>
  <c r="HK73" i="16"/>
  <c r="EL72" i="16"/>
  <c r="GD73" i="16"/>
  <c r="GD74" i="16" s="1"/>
  <c r="HO73" i="16"/>
  <c r="EM72" i="16"/>
  <c r="GB73" i="16"/>
  <c r="GB74" i="16" s="1"/>
  <c r="HG73" i="16"/>
  <c r="EJ72" i="16"/>
  <c r="EN72" i="16"/>
  <c r="E74" i="22"/>
  <c r="GN73" i="16"/>
  <c r="GN74" i="16" s="1"/>
  <c r="M74" i="22"/>
  <c r="W74" i="22"/>
  <c r="K74" i="22"/>
  <c r="O74" i="22"/>
  <c r="U74" i="22"/>
  <c r="AC74" i="22"/>
  <c r="I74" i="22"/>
  <c r="Q74" i="22"/>
  <c r="S74" i="22"/>
  <c r="Y74" i="22"/>
  <c r="AA74" i="22"/>
  <c r="AE72" i="22"/>
  <c r="AF72" i="22"/>
  <c r="AE73" i="22"/>
  <c r="AF73" i="22"/>
  <c r="G74" i="22"/>
  <c r="BW73" i="16"/>
  <c r="BF5" i="28"/>
  <c r="BG4" i="28"/>
  <c r="GI74" i="16"/>
  <c r="GI73" i="16"/>
  <c r="GH74" i="16"/>
  <c r="GH73" i="16"/>
  <c r="D74" i="22"/>
  <c r="EV71" i="16" l="1"/>
  <c r="GX71" i="16" s="1"/>
  <c r="GW71" i="16"/>
  <c r="EW71" i="16"/>
  <c r="HB71" i="16" s="1"/>
  <c r="HA71" i="16"/>
  <c r="EZ71" i="16"/>
  <c r="HN71" i="16" s="1"/>
  <c r="HM71" i="16"/>
  <c r="EY71" i="16"/>
  <c r="HJ71" i="16" s="1"/>
  <c r="HI71" i="16"/>
  <c r="FA71" i="16"/>
  <c r="HR71" i="16" s="1"/>
  <c r="HQ71" i="16"/>
  <c r="EX71" i="16"/>
  <c r="HF71" i="16" s="1"/>
  <c r="HE71" i="16"/>
  <c r="EN74" i="16"/>
  <c r="EJ74" i="16"/>
  <c r="EL74" i="16"/>
  <c r="EM74" i="16"/>
  <c r="EI74" i="16"/>
  <c r="EK74" i="16"/>
  <c r="D21" i="35"/>
  <c r="D21" i="36"/>
  <c r="AE74" i="22"/>
  <c r="AF74" i="22"/>
  <c r="AE75" i="22"/>
  <c r="AF75" i="22"/>
  <c r="BH4" i="28"/>
  <c r="BG5" i="28"/>
  <c r="EY73" i="16" l="1"/>
  <c r="HJ73" i="16" s="1"/>
  <c r="HI73" i="16"/>
  <c r="FA73" i="16"/>
  <c r="HR73" i="16" s="1"/>
  <c r="HQ73" i="16"/>
  <c r="FD71" i="16"/>
  <c r="EZ73" i="16"/>
  <c r="HN73" i="16" s="1"/>
  <c r="HM73" i="16"/>
  <c r="EW73" i="16"/>
  <c r="HB73" i="16" s="1"/>
  <c r="HA73" i="16"/>
  <c r="EX73" i="16"/>
  <c r="HF73" i="16" s="1"/>
  <c r="HE73" i="16"/>
  <c r="EV73" i="16"/>
  <c r="GX73" i="16" s="1"/>
  <c r="GW73" i="16"/>
  <c r="BI4" i="28"/>
  <c r="BH5" i="28"/>
  <c r="FD73" i="16" l="1"/>
  <c r="BJ4" i="28"/>
  <c r="BI5" i="28"/>
  <c r="BK4" i="28" l="1"/>
  <c r="BJ5" i="28"/>
  <c r="O75" i="16"/>
  <c r="FV75" i="16" s="1"/>
  <c r="FV76" i="16" s="1"/>
  <c r="EF76" i="16" s="1"/>
  <c r="ES75" i="16" s="1"/>
  <c r="W75" i="16"/>
  <c r="FX75" i="16" s="1"/>
  <c r="FX76" i="16" s="1"/>
  <c r="EH76" i="16" s="1"/>
  <c r="EU75" i="16" s="1"/>
  <c r="B76" i="22"/>
  <c r="S75" i="16"/>
  <c r="FW75" i="16" s="1"/>
  <c r="FW76" i="16" s="1"/>
  <c r="EG76" i="16" s="1"/>
  <c r="ET75" i="16" s="1"/>
  <c r="E75" i="16"/>
  <c r="BO75" i="16"/>
  <c r="GE75" i="16" s="1"/>
  <c r="GE76" i="16" s="1"/>
  <c r="EO76" i="16" s="1"/>
  <c r="FB75" i="16" s="1"/>
  <c r="AI75" i="16"/>
  <c r="BG75" i="16"/>
  <c r="AQ75" i="16"/>
  <c r="K75" i="16"/>
  <c r="FU75" i="16" s="1"/>
  <c r="FU76" i="16" s="1"/>
  <c r="EE76" i="16" s="1"/>
  <c r="ER75" i="16" s="1"/>
  <c r="C75" i="16"/>
  <c r="C76" i="22" s="1"/>
  <c r="BC75" i="16"/>
  <c r="BS75" i="16"/>
  <c r="GF75" i="16" s="1"/>
  <c r="GF76" i="16" s="1"/>
  <c r="EP76" i="16" s="1"/>
  <c r="FC75" i="16" s="1"/>
  <c r="AU75" i="16"/>
  <c r="AE75" i="16"/>
  <c r="GB75" i="16" l="1"/>
  <c r="GB76" i="16" s="1"/>
  <c r="HG75" i="16"/>
  <c r="GC75" i="16"/>
  <c r="GC76" i="16" s="1"/>
  <c r="HK75" i="16"/>
  <c r="GD75" i="16"/>
  <c r="GD76" i="16" s="1"/>
  <c r="HO75" i="16"/>
  <c r="GA75" i="16"/>
  <c r="GA76" i="16" s="1"/>
  <c r="HC75" i="16"/>
  <c r="FY75" i="16"/>
  <c r="FY76" i="16" s="1"/>
  <c r="GU75" i="16"/>
  <c r="FZ75" i="16"/>
  <c r="FZ76" i="16" s="1"/>
  <c r="GY75" i="16"/>
  <c r="E76" i="22"/>
  <c r="GN75" i="16"/>
  <c r="GN76" i="16" s="1"/>
  <c r="AA76" i="22"/>
  <c r="M76" i="22"/>
  <c r="U76" i="22"/>
  <c r="S76" i="22"/>
  <c r="I76" i="22"/>
  <c r="Y76" i="22"/>
  <c r="K76" i="22"/>
  <c r="AC76" i="22"/>
  <c r="W76" i="22"/>
  <c r="O76" i="22"/>
  <c r="Q76" i="22"/>
  <c r="G76" i="22"/>
  <c r="BW75" i="16"/>
  <c r="BK5" i="28"/>
  <c r="BL4" i="28"/>
  <c r="GI76" i="16"/>
  <c r="GH76" i="16"/>
  <c r="GI75" i="16"/>
  <c r="GH75" i="16"/>
  <c r="D76" i="22"/>
  <c r="BG77" i="16"/>
  <c r="BC77" i="16"/>
  <c r="BS77" i="16"/>
  <c r="GF77" i="16" s="1"/>
  <c r="GF78" i="16" s="1"/>
  <c r="EP78" i="16" s="1"/>
  <c r="FC77" i="16" s="1"/>
  <c r="AQ77" i="16"/>
  <c r="AU77" i="16"/>
  <c r="AE77" i="16"/>
  <c r="S77" i="16"/>
  <c r="FW77" i="16" s="1"/>
  <c r="FW78" i="16" s="1"/>
  <c r="EG78" i="16" s="1"/>
  <c r="ET77" i="16" s="1"/>
  <c r="B78" i="22"/>
  <c r="BO77" i="16"/>
  <c r="GE77" i="16" s="1"/>
  <c r="GE78" i="16" s="1"/>
  <c r="EO78" i="16" s="1"/>
  <c r="FB77" i="16" s="1"/>
  <c r="AI77" i="16"/>
  <c r="E77" i="16"/>
  <c r="K77" i="16"/>
  <c r="FU77" i="16" s="1"/>
  <c r="FU78" i="16" s="1"/>
  <c r="EE78" i="16" s="1"/>
  <c r="ER77" i="16" s="1"/>
  <c r="W77" i="16"/>
  <c r="FX77" i="16" s="1"/>
  <c r="FX78" i="16" s="1"/>
  <c r="EH78" i="16" s="1"/>
  <c r="EU77" i="16" s="1"/>
  <c r="O77" i="16"/>
  <c r="FV77" i="16" s="1"/>
  <c r="FV78" i="16" s="1"/>
  <c r="EF78" i="16" s="1"/>
  <c r="ES77" i="16" s="1"/>
  <c r="C77" i="16"/>
  <c r="C78" i="22" s="1"/>
  <c r="EK76" i="16" l="1"/>
  <c r="FZ77" i="16"/>
  <c r="FZ78" i="16" s="1"/>
  <c r="GY77" i="16"/>
  <c r="GC77" i="16"/>
  <c r="GC78" i="16" s="1"/>
  <c r="HK77" i="16"/>
  <c r="EN76" i="16"/>
  <c r="GA77" i="16"/>
  <c r="GA78" i="16" s="1"/>
  <c r="HC77" i="16"/>
  <c r="GD77" i="16"/>
  <c r="GD78" i="16" s="1"/>
  <c r="HO77" i="16"/>
  <c r="EJ76" i="16"/>
  <c r="EM76" i="16"/>
  <c r="GB77" i="16"/>
  <c r="GB78" i="16" s="1"/>
  <c r="HG77" i="16"/>
  <c r="FY77" i="16"/>
  <c r="FY78" i="16" s="1"/>
  <c r="GU77" i="16"/>
  <c r="EI76" i="16"/>
  <c r="EL76" i="16"/>
  <c r="E78" i="22"/>
  <c r="GN77" i="16"/>
  <c r="GN78" i="16" s="1"/>
  <c r="AA78" i="22"/>
  <c r="K78" i="22"/>
  <c r="I78" i="22"/>
  <c r="Q78" i="22"/>
  <c r="O78" i="22"/>
  <c r="W78" i="22"/>
  <c r="M78" i="22"/>
  <c r="U78" i="22"/>
  <c r="Y78" i="22"/>
  <c r="S78" i="22"/>
  <c r="AC78" i="22"/>
  <c r="AE76" i="22"/>
  <c r="AF76" i="22"/>
  <c r="AE77" i="22"/>
  <c r="AF77" i="22"/>
  <c r="G78" i="22"/>
  <c r="BW77" i="16"/>
  <c r="BL5" i="28"/>
  <c r="BM4" i="28"/>
  <c r="GI78" i="16"/>
  <c r="GI77" i="16"/>
  <c r="GH78" i="16"/>
  <c r="GH77" i="16"/>
  <c r="D78" i="22"/>
  <c r="D25" i="36" l="1"/>
  <c r="EW75" i="16"/>
  <c r="HB75" i="16" s="1"/>
  <c r="HA75" i="16"/>
  <c r="EY75" i="16"/>
  <c r="HJ75" i="16" s="1"/>
  <c r="HI75" i="16"/>
  <c r="FA75" i="16"/>
  <c r="HR75" i="16" s="1"/>
  <c r="HQ75" i="16"/>
  <c r="EZ75" i="16"/>
  <c r="HN75" i="16" s="1"/>
  <c r="HM75" i="16"/>
  <c r="EV75" i="16"/>
  <c r="GX75" i="16" s="1"/>
  <c r="GW75" i="16"/>
  <c r="EX75" i="16"/>
  <c r="HF75" i="16" s="1"/>
  <c r="HE75" i="16"/>
  <c r="EM78" i="16"/>
  <c r="EI78" i="16"/>
  <c r="EN78" i="16"/>
  <c r="EJ78" i="16"/>
  <c r="EL78" i="16"/>
  <c r="EK78" i="16"/>
  <c r="D22" i="36"/>
  <c r="D22" i="35"/>
  <c r="AE78" i="22"/>
  <c r="AF78" i="22"/>
  <c r="AE79" i="22"/>
  <c r="AF79" i="22"/>
  <c r="BM5" i="28"/>
  <c r="BN4" i="28"/>
  <c r="EW77" i="16" l="1"/>
  <c r="HB77" i="16" s="1"/>
  <c r="HA77" i="16"/>
  <c r="FA77" i="16"/>
  <c r="HR77" i="16" s="1"/>
  <c r="HQ77" i="16"/>
  <c r="EV77" i="16"/>
  <c r="GX77" i="16" s="1"/>
  <c r="GW77" i="16"/>
  <c r="EZ77" i="16"/>
  <c r="HN77" i="16" s="1"/>
  <c r="HM77" i="16"/>
  <c r="EY77" i="16"/>
  <c r="HJ77" i="16" s="1"/>
  <c r="HI77" i="16"/>
  <c r="EX77" i="16"/>
  <c r="HF77" i="16" s="1"/>
  <c r="HE77" i="16"/>
  <c r="FD75" i="16"/>
  <c r="BN5" i="28"/>
  <c r="BO4" i="28"/>
  <c r="FD77" i="16" l="1"/>
  <c r="BO5" i="28"/>
  <c r="BP4" i="28"/>
  <c r="BP5" i="28" l="1"/>
  <c r="BQ4" i="28"/>
  <c r="BR4" i="28" l="1"/>
  <c r="BQ5" i="28"/>
  <c r="B80" i="22"/>
  <c r="AE79" i="16"/>
  <c r="BC79" i="16"/>
  <c r="K79" i="16"/>
  <c r="FU79" i="16" s="1"/>
  <c r="FU80" i="16" s="1"/>
  <c r="EE80" i="16" s="1"/>
  <c r="ER79" i="16" s="1"/>
  <c r="AQ79" i="16"/>
  <c r="O79" i="16"/>
  <c r="FV79" i="16" s="1"/>
  <c r="FV80" i="16" s="1"/>
  <c r="EF80" i="16" s="1"/>
  <c r="ES79" i="16" s="1"/>
  <c r="BO79" i="16"/>
  <c r="GE79" i="16" s="1"/>
  <c r="GE80" i="16" s="1"/>
  <c r="EO80" i="16" s="1"/>
  <c r="FB79" i="16" s="1"/>
  <c r="BG79" i="16"/>
  <c r="W79" i="16"/>
  <c r="FX79" i="16" s="1"/>
  <c r="FX80" i="16" s="1"/>
  <c r="EH80" i="16" s="1"/>
  <c r="EU79" i="16" s="1"/>
  <c r="AU79" i="16"/>
  <c r="S79" i="16"/>
  <c r="FW79" i="16" s="1"/>
  <c r="FW80" i="16" s="1"/>
  <c r="EG80" i="16" s="1"/>
  <c r="ET79" i="16" s="1"/>
  <c r="E79" i="16"/>
  <c r="BS79" i="16"/>
  <c r="GF79" i="16" s="1"/>
  <c r="GF80" i="16" s="1"/>
  <c r="EP80" i="16" s="1"/>
  <c r="FC79" i="16" s="1"/>
  <c r="C79" i="16"/>
  <c r="C80" i="22" s="1"/>
  <c r="AI79" i="16"/>
  <c r="GA79" i="16" l="1"/>
  <c r="GA80" i="16" s="1"/>
  <c r="HC79" i="16"/>
  <c r="GC79" i="16"/>
  <c r="GC80" i="16" s="1"/>
  <c r="HK79" i="16"/>
  <c r="FY79" i="16"/>
  <c r="FY80" i="16" s="1"/>
  <c r="GU79" i="16"/>
  <c r="GB79" i="16"/>
  <c r="GB80" i="16" s="1"/>
  <c r="HG79" i="16"/>
  <c r="GD79" i="16"/>
  <c r="GD80" i="16" s="1"/>
  <c r="HO79" i="16"/>
  <c r="FZ79" i="16"/>
  <c r="FZ80" i="16" s="1"/>
  <c r="GY79" i="16"/>
  <c r="E80" i="22"/>
  <c r="GN79" i="16"/>
  <c r="GN80" i="16" s="1"/>
  <c r="U80" i="22"/>
  <c r="I80" i="22"/>
  <c r="O80" i="22"/>
  <c r="Y80" i="22"/>
  <c r="AC80" i="22"/>
  <c r="M80" i="22"/>
  <c r="S80" i="22"/>
  <c r="Q80" i="22"/>
  <c r="K80" i="22"/>
  <c r="AA80" i="22"/>
  <c r="W80" i="22"/>
  <c r="G80" i="22"/>
  <c r="BW79" i="16"/>
  <c r="BR5" i="28"/>
  <c r="BS4" i="28"/>
  <c r="GI80" i="16"/>
  <c r="GI79" i="16"/>
  <c r="GH80" i="16"/>
  <c r="GH79" i="16"/>
  <c r="D80" i="22"/>
  <c r="D26" i="36" l="1"/>
  <c r="EL80" i="16"/>
  <c r="EI80" i="16"/>
  <c r="EJ80" i="16"/>
  <c r="EM80" i="16"/>
  <c r="EN80" i="16"/>
  <c r="EK80" i="16"/>
  <c r="D23" i="35"/>
  <c r="D23" i="36"/>
  <c r="AE80" i="22"/>
  <c r="AF80" i="22"/>
  <c r="AE81" i="22"/>
  <c r="AF81" i="22"/>
  <c r="BS5" i="28"/>
  <c r="BT4" i="28"/>
  <c r="BG81" i="16"/>
  <c r="AQ81" i="16"/>
  <c r="C81" i="16"/>
  <c r="C82" i="22" s="1"/>
  <c r="O81" i="16"/>
  <c r="FV81" i="16" s="1"/>
  <c r="FV82" i="16" s="1"/>
  <c r="EF82" i="16" s="1"/>
  <c r="ES81" i="16" s="1"/>
  <c r="BC81" i="16"/>
  <c r="BS81" i="16"/>
  <c r="GF81" i="16" s="1"/>
  <c r="GF82" i="16" s="1"/>
  <c r="EP82" i="16" s="1"/>
  <c r="FC81" i="16" s="1"/>
  <c r="E81" i="16"/>
  <c r="W81" i="16"/>
  <c r="FX81" i="16" s="1"/>
  <c r="FX82" i="16" s="1"/>
  <c r="EH82" i="16" s="1"/>
  <c r="EU81" i="16" s="1"/>
  <c r="BO81" i="16"/>
  <c r="GE81" i="16" s="1"/>
  <c r="GE82" i="16" s="1"/>
  <c r="EO82" i="16" s="1"/>
  <c r="FB81" i="16" s="1"/>
  <c r="K81" i="16"/>
  <c r="FU81" i="16" s="1"/>
  <c r="FU82" i="16" s="1"/>
  <c r="EE82" i="16" s="1"/>
  <c r="ER81" i="16" s="1"/>
  <c r="AU81" i="16"/>
  <c r="S81" i="16"/>
  <c r="FW81" i="16" s="1"/>
  <c r="FW82" i="16" s="1"/>
  <c r="EG82" i="16" s="1"/>
  <c r="ET81" i="16" s="1"/>
  <c r="AE81" i="16"/>
  <c r="AI81" i="16"/>
  <c r="B82" i="22"/>
  <c r="EX79" i="16" l="1"/>
  <c r="HF79" i="16" s="1"/>
  <c r="HE79" i="16"/>
  <c r="EW79" i="16"/>
  <c r="HB79" i="16" s="1"/>
  <c r="HA79" i="16"/>
  <c r="FA79" i="16"/>
  <c r="HR79" i="16" s="1"/>
  <c r="HQ79" i="16"/>
  <c r="EV79" i="16"/>
  <c r="GX79" i="16" s="1"/>
  <c r="GW79" i="16"/>
  <c r="EZ79" i="16"/>
  <c r="HN79" i="16" s="1"/>
  <c r="HM79" i="16"/>
  <c r="EY79" i="16"/>
  <c r="HJ79" i="16" s="1"/>
  <c r="HI79" i="16"/>
  <c r="GD81" i="16"/>
  <c r="GD82" i="16" s="1"/>
  <c r="HO81" i="16"/>
  <c r="GA81" i="16"/>
  <c r="GA82" i="16" s="1"/>
  <c r="HC81" i="16"/>
  <c r="FZ81" i="16"/>
  <c r="FZ82" i="16" s="1"/>
  <c r="GY81" i="16"/>
  <c r="FY81" i="16"/>
  <c r="FY82" i="16" s="1"/>
  <c r="GU81" i="16"/>
  <c r="GC81" i="16"/>
  <c r="GC82" i="16" s="1"/>
  <c r="HK81" i="16"/>
  <c r="GB81" i="16"/>
  <c r="GB82" i="16" s="1"/>
  <c r="HG81" i="16"/>
  <c r="E82" i="22"/>
  <c r="GN81" i="16"/>
  <c r="GN82" i="16" s="1"/>
  <c r="AC82" i="22"/>
  <c r="S82" i="22"/>
  <c r="U82" i="22"/>
  <c r="Q82" i="22"/>
  <c r="O82" i="22"/>
  <c r="AA82" i="22"/>
  <c r="W82" i="22"/>
  <c r="Y82" i="22"/>
  <c r="K82" i="22"/>
  <c r="M82" i="22"/>
  <c r="I82" i="22"/>
  <c r="G82" i="22"/>
  <c r="BW81" i="16"/>
  <c r="BT5" i="28"/>
  <c r="BU4" i="28"/>
  <c r="GI82" i="16"/>
  <c r="GI81" i="16"/>
  <c r="GH82" i="16"/>
  <c r="GH81" i="16"/>
  <c r="AU83" i="16"/>
  <c r="AI83" i="16"/>
  <c r="BS83" i="16"/>
  <c r="GF83" i="16" s="1"/>
  <c r="GF84" i="16" s="1"/>
  <c r="EP84" i="16" s="1"/>
  <c r="FC83" i="16" s="1"/>
  <c r="BO83" i="16"/>
  <c r="GE83" i="16" s="1"/>
  <c r="GE84" i="16" s="1"/>
  <c r="EO84" i="16" s="1"/>
  <c r="FB83" i="16" s="1"/>
  <c r="AQ83" i="16"/>
  <c r="E83" i="16"/>
  <c r="BC83" i="16"/>
  <c r="C83" i="16"/>
  <c r="C84" i="22" s="1"/>
  <c r="O83" i="16"/>
  <c r="FV83" i="16" s="1"/>
  <c r="FV84" i="16" s="1"/>
  <c r="EF84" i="16" s="1"/>
  <c r="ES83" i="16" s="1"/>
  <c r="BG83" i="16"/>
  <c r="S83" i="16"/>
  <c r="FW83" i="16" s="1"/>
  <c r="FW84" i="16" s="1"/>
  <c r="EG84" i="16" s="1"/>
  <c r="ET83" i="16" s="1"/>
  <c r="B84" i="22"/>
  <c r="K83" i="16"/>
  <c r="FU83" i="16" s="1"/>
  <c r="FU84" i="16" s="1"/>
  <c r="EE84" i="16" s="1"/>
  <c r="ER83" i="16" s="1"/>
  <c r="W83" i="16"/>
  <c r="FX83" i="16" s="1"/>
  <c r="FX84" i="16" s="1"/>
  <c r="EH84" i="16" s="1"/>
  <c r="EU83" i="16" s="1"/>
  <c r="AE83" i="16"/>
  <c r="D82" i="22"/>
  <c r="D27" i="36" l="1"/>
  <c r="FD79" i="16"/>
  <c r="EI82" i="16"/>
  <c r="EJ82" i="16"/>
  <c r="FZ83" i="16"/>
  <c r="FZ84" i="16" s="1"/>
  <c r="GY83" i="16"/>
  <c r="GB83" i="16"/>
  <c r="GB84" i="16" s="1"/>
  <c r="HG83" i="16"/>
  <c r="EL82" i="16"/>
  <c r="EK82" i="16"/>
  <c r="GD83" i="16"/>
  <c r="GD84" i="16" s="1"/>
  <c r="HO83" i="16"/>
  <c r="GA83" i="16"/>
  <c r="GA84" i="16" s="1"/>
  <c r="HC83" i="16"/>
  <c r="FY83" i="16"/>
  <c r="FY84" i="16" s="1"/>
  <c r="GU83" i="16"/>
  <c r="GC83" i="16"/>
  <c r="GC84" i="16" s="1"/>
  <c r="HK83" i="16"/>
  <c r="EM82" i="16"/>
  <c r="EN82" i="16"/>
  <c r="E84" i="22"/>
  <c r="GN83" i="16"/>
  <c r="GN84" i="16" s="1"/>
  <c r="Y84" i="22"/>
  <c r="AA84" i="22"/>
  <c r="M84" i="22"/>
  <c r="Q84" i="22"/>
  <c r="I84" i="22"/>
  <c r="S84" i="22"/>
  <c r="U84" i="22"/>
  <c r="O84" i="22"/>
  <c r="K84" i="22"/>
  <c r="W84" i="22"/>
  <c r="AC84" i="22"/>
  <c r="AE82" i="22"/>
  <c r="AF82" i="22"/>
  <c r="AE83" i="22"/>
  <c r="AF83" i="22"/>
  <c r="G84" i="22"/>
  <c r="BW83" i="16"/>
  <c r="BV4" i="28"/>
  <c r="BU5" i="28"/>
  <c r="GI84" i="16"/>
  <c r="GI83" i="16"/>
  <c r="GH83" i="16"/>
  <c r="GH84" i="16"/>
  <c r="D84" i="22"/>
  <c r="BO85" i="16"/>
  <c r="GE85" i="16" s="1"/>
  <c r="GE86" i="16" s="1"/>
  <c r="EO86" i="16" s="1"/>
  <c r="FB85" i="16" s="1"/>
  <c r="O85" i="16"/>
  <c r="FV85" i="16" s="1"/>
  <c r="FV86" i="16" s="1"/>
  <c r="EF86" i="16" s="1"/>
  <c r="ES85" i="16" s="1"/>
  <c r="E85" i="16"/>
  <c r="AU85" i="16"/>
  <c r="BS85" i="16"/>
  <c r="GF85" i="16" s="1"/>
  <c r="GF86" i="16" s="1"/>
  <c r="EP86" i="16" s="1"/>
  <c r="FC85" i="16" s="1"/>
  <c r="C85" i="16"/>
  <c r="C86" i="22" s="1"/>
  <c r="AE85" i="16"/>
  <c r="W85" i="16"/>
  <c r="FX85" i="16" s="1"/>
  <c r="FX86" i="16" s="1"/>
  <c r="EH86" i="16" s="1"/>
  <c r="EU85" i="16" s="1"/>
  <c r="K85" i="16"/>
  <c r="FU85" i="16" s="1"/>
  <c r="FU86" i="16" s="1"/>
  <c r="EE86" i="16" s="1"/>
  <c r="ER85" i="16" s="1"/>
  <c r="BG85" i="16"/>
  <c r="BC85" i="16"/>
  <c r="AI85" i="16"/>
  <c r="B86" i="22"/>
  <c r="S85" i="16"/>
  <c r="FW85" i="16" s="1"/>
  <c r="FW86" i="16" s="1"/>
  <c r="EG86" i="16" s="1"/>
  <c r="ET85" i="16" s="1"/>
  <c r="AQ85" i="16"/>
  <c r="EY81" i="16" l="1"/>
  <c r="HJ81" i="16" s="1"/>
  <c r="HI81" i="16"/>
  <c r="FA81" i="16"/>
  <c r="HR81" i="16" s="1"/>
  <c r="HQ81" i="16"/>
  <c r="EW81" i="16"/>
  <c r="HB81" i="16" s="1"/>
  <c r="HA81" i="16"/>
  <c r="EV81" i="16"/>
  <c r="GX81" i="16" s="1"/>
  <c r="GW81" i="16"/>
  <c r="EZ81" i="16"/>
  <c r="HN81" i="16" s="1"/>
  <c r="HM81" i="16"/>
  <c r="EX81" i="16"/>
  <c r="HF81" i="16" s="1"/>
  <c r="HE81" i="16"/>
  <c r="FY85" i="16"/>
  <c r="FY86" i="16" s="1"/>
  <c r="GU85" i="16"/>
  <c r="GC85" i="16"/>
  <c r="GC86" i="16" s="1"/>
  <c r="HK85" i="16"/>
  <c r="GD85" i="16"/>
  <c r="GD86" i="16" s="1"/>
  <c r="HO85" i="16"/>
  <c r="EK84" i="16"/>
  <c r="EL84" i="16"/>
  <c r="EN84" i="16"/>
  <c r="EJ84" i="16"/>
  <c r="EM84" i="16"/>
  <c r="GA85" i="16"/>
  <c r="GA86" i="16" s="1"/>
  <c r="HC85" i="16"/>
  <c r="FZ85" i="16"/>
  <c r="FZ86" i="16" s="1"/>
  <c r="GY85" i="16"/>
  <c r="GB85" i="16"/>
  <c r="GB86" i="16" s="1"/>
  <c r="HG85" i="16"/>
  <c r="EI84" i="16"/>
  <c r="C43" i="32"/>
  <c r="E86" i="22"/>
  <c r="GN85" i="16"/>
  <c r="GN86" i="16" s="1"/>
  <c r="AC86" i="22"/>
  <c r="AA86" i="22"/>
  <c r="Q86" i="22"/>
  <c r="M86" i="22"/>
  <c r="U86" i="22"/>
  <c r="S86" i="22"/>
  <c r="W86" i="22"/>
  <c r="O86" i="22"/>
  <c r="K86" i="22"/>
  <c r="Y86" i="22"/>
  <c r="I86" i="22"/>
  <c r="AE84" i="22"/>
  <c r="AF84" i="22"/>
  <c r="AE85" i="22"/>
  <c r="AF85" i="22"/>
  <c r="G86" i="22"/>
  <c r="BW85" i="16"/>
  <c r="BV5" i="28"/>
  <c r="BW4" i="28"/>
  <c r="GI86" i="16"/>
  <c r="GI85" i="16"/>
  <c r="GH86" i="16"/>
  <c r="GH85" i="16"/>
  <c r="D86" i="22"/>
  <c r="BC87" i="16"/>
  <c r="AQ87" i="16"/>
  <c r="E87" i="16"/>
  <c r="O87" i="16"/>
  <c r="FV87" i="16" s="1"/>
  <c r="FV88" i="16" s="1"/>
  <c r="EF88" i="16" s="1"/>
  <c r="ES87" i="16" s="1"/>
  <c r="BG87" i="16"/>
  <c r="C87" i="16"/>
  <c r="C88" i="22" s="1"/>
  <c r="BO87" i="16"/>
  <c r="GE87" i="16" s="1"/>
  <c r="GE88" i="16" s="1"/>
  <c r="EO88" i="16" s="1"/>
  <c r="FB87" i="16" s="1"/>
  <c r="K87" i="16"/>
  <c r="FU87" i="16" s="1"/>
  <c r="FU88" i="16" s="1"/>
  <c r="EE88" i="16" s="1"/>
  <c r="ER87" i="16" s="1"/>
  <c r="AU87" i="16"/>
  <c r="W87" i="16"/>
  <c r="FX87" i="16" s="1"/>
  <c r="FX88" i="16" s="1"/>
  <c r="EH88" i="16" s="1"/>
  <c r="EU87" i="16" s="1"/>
  <c r="B88" i="22"/>
  <c r="S87" i="16"/>
  <c r="FW87" i="16" s="1"/>
  <c r="FW88" i="16" s="1"/>
  <c r="EG88" i="16" s="1"/>
  <c r="ET87" i="16" s="1"/>
  <c r="BS87" i="16"/>
  <c r="GF87" i="16" s="1"/>
  <c r="GF88" i="16" s="1"/>
  <c r="EP88" i="16" s="1"/>
  <c r="FC87" i="16" s="1"/>
  <c r="AI87" i="16"/>
  <c r="AE87" i="16"/>
  <c r="D28" i="36" l="1"/>
  <c r="FD81" i="16"/>
  <c r="EV83" i="16"/>
  <c r="GX83" i="16" s="1"/>
  <c r="GW83" i="16"/>
  <c r="EZ83" i="16"/>
  <c r="HN83" i="16" s="1"/>
  <c r="HM83" i="16"/>
  <c r="EW83" i="16"/>
  <c r="HB83" i="16" s="1"/>
  <c r="HA83" i="16"/>
  <c r="FA83" i="16"/>
  <c r="HR83" i="16" s="1"/>
  <c r="HQ83" i="16"/>
  <c r="EY83" i="16"/>
  <c r="HJ83" i="16" s="1"/>
  <c r="HI83" i="16"/>
  <c r="EX83" i="16"/>
  <c r="HF83" i="16" s="1"/>
  <c r="HE83" i="16"/>
  <c r="GC87" i="16"/>
  <c r="GC88" i="16" s="1"/>
  <c r="HK87" i="16"/>
  <c r="GD87" i="16"/>
  <c r="GD88" i="16" s="1"/>
  <c r="HO87" i="16"/>
  <c r="GA87" i="16"/>
  <c r="GA88" i="16" s="1"/>
  <c r="HC87" i="16"/>
  <c r="EL86" i="16"/>
  <c r="EN86" i="16"/>
  <c r="EJ86" i="16"/>
  <c r="EM86" i="16"/>
  <c r="GB87" i="16"/>
  <c r="GB88" i="16" s="1"/>
  <c r="HG87" i="16"/>
  <c r="FY87" i="16"/>
  <c r="FY88" i="16" s="1"/>
  <c r="GU87" i="16"/>
  <c r="FZ87" i="16"/>
  <c r="FZ88" i="16" s="1"/>
  <c r="GY87" i="16"/>
  <c r="EK86" i="16"/>
  <c r="EI86" i="16"/>
  <c r="E88" i="22"/>
  <c r="GN87" i="16"/>
  <c r="GN88" i="16" s="1"/>
  <c r="K88" i="22"/>
  <c r="I88" i="22"/>
  <c r="O88" i="22"/>
  <c r="AA88" i="22"/>
  <c r="Q88" i="22"/>
  <c r="M88" i="22"/>
  <c r="S88" i="22"/>
  <c r="AC88" i="22"/>
  <c r="U88" i="22"/>
  <c r="Y88" i="22"/>
  <c r="W88" i="22"/>
  <c r="AE86" i="22"/>
  <c r="AF86" i="22"/>
  <c r="AE87" i="22"/>
  <c r="AF87" i="22"/>
  <c r="G88" i="22"/>
  <c r="BW87" i="16"/>
  <c r="BX4" i="28"/>
  <c r="BW5" i="28"/>
  <c r="GI87" i="16"/>
  <c r="GH87" i="16"/>
  <c r="GH88" i="16"/>
  <c r="GI88" i="16"/>
  <c r="BG89" i="16"/>
  <c r="E89" i="16"/>
  <c r="C89" i="16"/>
  <c r="C90" i="22" s="1"/>
  <c r="AI89" i="16"/>
  <c r="BO89" i="16"/>
  <c r="GE89" i="16" s="1"/>
  <c r="GE90" i="16" s="1"/>
  <c r="EO90" i="16" s="1"/>
  <c r="FB89" i="16" s="1"/>
  <c r="S89" i="16"/>
  <c r="FW89" i="16" s="1"/>
  <c r="FW90" i="16" s="1"/>
  <c r="EG90" i="16" s="1"/>
  <c r="ET89" i="16" s="1"/>
  <c r="O89" i="16"/>
  <c r="FV89" i="16" s="1"/>
  <c r="FV90" i="16" s="1"/>
  <c r="EF90" i="16" s="1"/>
  <c r="ES89" i="16" s="1"/>
  <c r="AQ89" i="16"/>
  <c r="W89" i="16"/>
  <c r="FX89" i="16" s="1"/>
  <c r="FX90" i="16" s="1"/>
  <c r="EH90" i="16" s="1"/>
  <c r="EU89" i="16" s="1"/>
  <c r="AE89" i="16"/>
  <c r="B90" i="22"/>
  <c r="K89" i="16"/>
  <c r="FU89" i="16" s="1"/>
  <c r="FU90" i="16" s="1"/>
  <c r="EE90" i="16" s="1"/>
  <c r="ER89" i="16" s="1"/>
  <c r="BC89" i="16"/>
  <c r="BS89" i="16"/>
  <c r="GF89" i="16" s="1"/>
  <c r="GF90" i="16" s="1"/>
  <c r="EP90" i="16" s="1"/>
  <c r="FC89" i="16" s="1"/>
  <c r="AU89" i="16"/>
  <c r="D88" i="22"/>
  <c r="D29" i="36" l="1"/>
  <c r="EX85" i="16"/>
  <c r="HF85" i="16" s="1"/>
  <c r="HE85" i="16"/>
  <c r="EW85" i="16"/>
  <c r="HB85" i="16" s="1"/>
  <c r="HA85" i="16"/>
  <c r="EV85" i="16"/>
  <c r="GX85" i="16" s="1"/>
  <c r="GW85" i="16"/>
  <c r="EZ85" i="16"/>
  <c r="HN85" i="16" s="1"/>
  <c r="HM85" i="16"/>
  <c r="EY85" i="16"/>
  <c r="HJ85" i="16" s="1"/>
  <c r="HI85" i="16"/>
  <c r="FD83" i="16"/>
  <c r="FA85" i="16"/>
  <c r="HR85" i="16" s="1"/>
  <c r="HQ85" i="16"/>
  <c r="GB89" i="16"/>
  <c r="GB90" i="16" s="1"/>
  <c r="EL90" i="16" s="1"/>
  <c r="HG89" i="16"/>
  <c r="GC89" i="16"/>
  <c r="GC90" i="16" s="1"/>
  <c r="HK89" i="16"/>
  <c r="FZ89" i="16"/>
  <c r="FZ90" i="16" s="1"/>
  <c r="GY89" i="16"/>
  <c r="EK88" i="16"/>
  <c r="GD89" i="16"/>
  <c r="GD90" i="16" s="1"/>
  <c r="HO89" i="16"/>
  <c r="EJ88" i="16"/>
  <c r="EI88" i="16"/>
  <c r="EN88" i="16"/>
  <c r="FY89" i="16"/>
  <c r="FY90" i="16" s="1"/>
  <c r="GU89" i="16"/>
  <c r="GA89" i="16"/>
  <c r="GA90" i="16" s="1"/>
  <c r="HC89" i="16"/>
  <c r="EL88" i="16"/>
  <c r="EM88" i="16"/>
  <c r="D24" i="36"/>
  <c r="D24" i="35"/>
  <c r="E90" i="22"/>
  <c r="GN89" i="16"/>
  <c r="GN90" i="16" s="1"/>
  <c r="AC90" i="22"/>
  <c r="O90" i="22"/>
  <c r="K90" i="22"/>
  <c r="W90" i="22"/>
  <c r="M90" i="22"/>
  <c r="AA90" i="22"/>
  <c r="Y90" i="22"/>
  <c r="S90" i="22"/>
  <c r="Q90" i="22"/>
  <c r="U90" i="22"/>
  <c r="I90" i="22"/>
  <c r="AE88" i="22"/>
  <c r="AF88" i="22"/>
  <c r="AE89" i="22"/>
  <c r="AF89" i="22"/>
  <c r="G90" i="22"/>
  <c r="BW89" i="16"/>
  <c r="BX5" i="28"/>
  <c r="BY4" i="28"/>
  <c r="GI90" i="16"/>
  <c r="GI89" i="16"/>
  <c r="GH90" i="16"/>
  <c r="GH89" i="16"/>
  <c r="S91" i="16"/>
  <c r="FW91" i="16" s="1"/>
  <c r="FW92" i="16" s="1"/>
  <c r="EG92" i="16" s="1"/>
  <c r="ET91" i="16" s="1"/>
  <c r="W91" i="16"/>
  <c r="FX91" i="16" s="1"/>
  <c r="FX92" i="16" s="1"/>
  <c r="EH92" i="16" s="1"/>
  <c r="EU91" i="16" s="1"/>
  <c r="AQ91" i="16"/>
  <c r="BC91" i="16"/>
  <c r="BS91" i="16"/>
  <c r="GF91" i="16" s="1"/>
  <c r="GF92" i="16" s="1"/>
  <c r="EP92" i="16" s="1"/>
  <c r="FC91" i="16" s="1"/>
  <c r="K91" i="16"/>
  <c r="FU91" i="16" s="1"/>
  <c r="FU92" i="16" s="1"/>
  <c r="EE92" i="16" s="1"/>
  <c r="ER91" i="16" s="1"/>
  <c r="BO91" i="16"/>
  <c r="GE91" i="16" s="1"/>
  <c r="GE92" i="16" s="1"/>
  <c r="EO92" i="16" s="1"/>
  <c r="FB91" i="16" s="1"/>
  <c r="AE91" i="16"/>
  <c r="E91" i="16"/>
  <c r="AU91" i="16"/>
  <c r="AI91" i="16"/>
  <c r="O91" i="16"/>
  <c r="FV91" i="16" s="1"/>
  <c r="FV92" i="16" s="1"/>
  <c r="EF92" i="16" s="1"/>
  <c r="ES91" i="16" s="1"/>
  <c r="BG91" i="16"/>
  <c r="B92" i="22"/>
  <c r="C91" i="16"/>
  <c r="C92" i="22" s="1"/>
  <c r="D90" i="22"/>
  <c r="FD85" i="16" l="1"/>
  <c r="EY87" i="16"/>
  <c r="HJ87" i="16" s="1"/>
  <c r="HI87" i="16"/>
  <c r="EV87" i="16"/>
  <c r="GX87" i="16" s="1"/>
  <c r="GW87" i="16"/>
  <c r="EW87" i="16"/>
  <c r="HB87" i="16" s="1"/>
  <c r="HA87" i="16"/>
  <c r="EY89" i="16"/>
  <c r="HJ89" i="16" s="1"/>
  <c r="HI89" i="16"/>
  <c r="EX87" i="16"/>
  <c r="HF87" i="16" s="1"/>
  <c r="HE87" i="16"/>
  <c r="EZ87" i="16"/>
  <c r="HN87" i="16" s="1"/>
  <c r="HM87" i="16"/>
  <c r="FA87" i="16"/>
  <c r="HR87" i="16" s="1"/>
  <c r="HQ87" i="16"/>
  <c r="GB91" i="16"/>
  <c r="GB92" i="16" s="1"/>
  <c r="HG91" i="16"/>
  <c r="EJ90" i="16"/>
  <c r="FY91" i="16"/>
  <c r="FY92" i="16" s="1"/>
  <c r="GU91" i="16"/>
  <c r="EK90" i="16"/>
  <c r="EM90" i="16"/>
  <c r="GD91" i="16"/>
  <c r="GD92" i="16" s="1"/>
  <c r="HO91" i="16"/>
  <c r="GC91" i="16"/>
  <c r="GC92" i="16" s="1"/>
  <c r="HK91" i="16"/>
  <c r="FZ91" i="16"/>
  <c r="FZ92" i="16" s="1"/>
  <c r="GY91" i="16"/>
  <c r="GA91" i="16"/>
  <c r="GA92" i="16" s="1"/>
  <c r="HC91" i="16"/>
  <c r="EI90" i="16"/>
  <c r="EN90" i="16"/>
  <c r="C17" i="32"/>
  <c r="D17" i="34"/>
  <c r="E92" i="22"/>
  <c r="GN91" i="16"/>
  <c r="GN92" i="16" s="1"/>
  <c r="Q92" i="22"/>
  <c r="AA92" i="22"/>
  <c r="S92" i="22"/>
  <c r="Y92" i="22"/>
  <c r="U92" i="22"/>
  <c r="M92" i="22"/>
  <c r="AC92" i="22"/>
  <c r="K92" i="22"/>
  <c r="I92" i="22"/>
  <c r="O92" i="22"/>
  <c r="W92" i="22"/>
  <c r="AE90" i="22"/>
  <c r="AF90" i="22"/>
  <c r="AE91" i="22"/>
  <c r="AF91" i="22"/>
  <c r="G92" i="22"/>
  <c r="BW91" i="16"/>
  <c r="BZ4" i="28"/>
  <c r="BY5" i="28"/>
  <c r="GI92" i="16"/>
  <c r="GI91" i="16"/>
  <c r="GH91" i="16"/>
  <c r="GH92" i="16"/>
  <c r="BO93" i="16"/>
  <c r="GE93" i="16" s="1"/>
  <c r="GE94" i="16" s="1"/>
  <c r="EO94" i="16" s="1"/>
  <c r="FB93" i="16" s="1"/>
  <c r="AI93" i="16"/>
  <c r="AE93" i="16"/>
  <c r="K93" i="16"/>
  <c r="FU93" i="16" s="1"/>
  <c r="FU94" i="16" s="1"/>
  <c r="EE94" i="16" s="1"/>
  <c r="ER93" i="16" s="1"/>
  <c r="AQ93" i="16"/>
  <c r="BS93" i="16"/>
  <c r="GF93" i="16" s="1"/>
  <c r="GF94" i="16" s="1"/>
  <c r="EP94" i="16" s="1"/>
  <c r="FC93" i="16" s="1"/>
  <c r="B94" i="22"/>
  <c r="W93" i="16"/>
  <c r="FX93" i="16" s="1"/>
  <c r="FX94" i="16" s="1"/>
  <c r="EH94" i="16" s="1"/>
  <c r="EU93" i="16" s="1"/>
  <c r="BC93" i="16"/>
  <c r="BG93" i="16"/>
  <c r="E93" i="16"/>
  <c r="C93" i="16"/>
  <c r="C94" i="22" s="1"/>
  <c r="AU93" i="16"/>
  <c r="S93" i="16"/>
  <c r="FW93" i="16" s="1"/>
  <c r="FW94" i="16" s="1"/>
  <c r="EG94" i="16" s="1"/>
  <c r="ET93" i="16" s="1"/>
  <c r="O93" i="16"/>
  <c r="FV93" i="16" s="1"/>
  <c r="FV94" i="16" s="1"/>
  <c r="EF94" i="16" s="1"/>
  <c r="ES93" i="16" s="1"/>
  <c r="D92" i="22"/>
  <c r="D21" i="34" l="1"/>
  <c r="EZ89" i="16"/>
  <c r="HN89" i="16" s="1"/>
  <c r="HM89" i="16"/>
  <c r="EW89" i="16"/>
  <c r="HB89" i="16" s="1"/>
  <c r="HA89" i="16"/>
  <c r="EV89" i="16"/>
  <c r="GX89" i="16" s="1"/>
  <c r="GW89" i="16"/>
  <c r="FD87" i="16"/>
  <c r="EX89" i="16"/>
  <c r="HF89" i="16" s="1"/>
  <c r="HE89" i="16"/>
  <c r="FA89" i="16"/>
  <c r="HR89" i="16" s="1"/>
  <c r="HQ89" i="16"/>
  <c r="GC93" i="16"/>
  <c r="GC94" i="16" s="1"/>
  <c r="HK93" i="16"/>
  <c r="EM92" i="16"/>
  <c r="EI92" i="16"/>
  <c r="EN92" i="16"/>
  <c r="GD93" i="16"/>
  <c r="GD94" i="16" s="1"/>
  <c r="HO93" i="16"/>
  <c r="EK92" i="16"/>
  <c r="FZ93" i="16"/>
  <c r="FZ94" i="16" s="1"/>
  <c r="GY93" i="16"/>
  <c r="GB93" i="16"/>
  <c r="GB94" i="16" s="1"/>
  <c r="HG93" i="16"/>
  <c r="GA93" i="16"/>
  <c r="GA94" i="16" s="1"/>
  <c r="HC93" i="16"/>
  <c r="FY93" i="16"/>
  <c r="FY94" i="16" s="1"/>
  <c r="GU93" i="16"/>
  <c r="EJ92" i="16"/>
  <c r="EL92" i="16"/>
  <c r="C19" i="32"/>
  <c r="D19" i="34"/>
  <c r="E94" i="22"/>
  <c r="GN93" i="16"/>
  <c r="GN94" i="16" s="1"/>
  <c r="U94" i="22"/>
  <c r="W94" i="22"/>
  <c r="S94" i="22"/>
  <c r="AA94" i="22"/>
  <c r="M94" i="22"/>
  <c r="I94" i="22"/>
  <c r="K94" i="22"/>
  <c r="Y94" i="22"/>
  <c r="AC94" i="22"/>
  <c r="Q94" i="22"/>
  <c r="O94" i="22"/>
  <c r="AE92" i="22"/>
  <c r="AF92" i="22"/>
  <c r="AE93" i="22"/>
  <c r="AF93" i="22"/>
  <c r="G94" i="22"/>
  <c r="BW93" i="16"/>
  <c r="CA4" i="28"/>
  <c r="BZ5" i="28"/>
  <c r="GI94" i="16"/>
  <c r="GI93" i="16"/>
  <c r="GH94" i="16"/>
  <c r="GH93" i="16"/>
  <c r="W95" i="16"/>
  <c r="FX95" i="16" s="1"/>
  <c r="FX96" i="16" s="1"/>
  <c r="EH96" i="16" s="1"/>
  <c r="EU95" i="16" s="1"/>
  <c r="BC95" i="16"/>
  <c r="B96" i="22"/>
  <c r="AQ95" i="16"/>
  <c r="K95" i="16"/>
  <c r="FU95" i="16" s="1"/>
  <c r="FU96" i="16" s="1"/>
  <c r="EE96" i="16" s="1"/>
  <c r="ER95" i="16" s="1"/>
  <c r="BO95" i="16"/>
  <c r="GE95" i="16" s="1"/>
  <c r="GE96" i="16" s="1"/>
  <c r="EO96" i="16" s="1"/>
  <c r="FB95" i="16" s="1"/>
  <c r="BG95" i="16"/>
  <c r="O95" i="16"/>
  <c r="FV95" i="16" s="1"/>
  <c r="FV96" i="16" s="1"/>
  <c r="EF96" i="16" s="1"/>
  <c r="ES95" i="16" s="1"/>
  <c r="E95" i="16"/>
  <c r="AU95" i="16"/>
  <c r="C95" i="16"/>
  <c r="C96" i="22" s="1"/>
  <c r="BS95" i="16"/>
  <c r="GF95" i="16" s="1"/>
  <c r="GF96" i="16" s="1"/>
  <c r="EP96" i="16" s="1"/>
  <c r="FC95" i="16" s="1"/>
  <c r="AE95" i="16"/>
  <c r="S95" i="16"/>
  <c r="FW95" i="16" s="1"/>
  <c r="FW96" i="16" s="1"/>
  <c r="EG96" i="16" s="1"/>
  <c r="ET95" i="16" s="1"/>
  <c r="AI95" i="16"/>
  <c r="D94" i="22"/>
  <c r="D22" i="34" l="1"/>
  <c r="EV91" i="16"/>
  <c r="GX91" i="16" s="1"/>
  <c r="GW91" i="16"/>
  <c r="EW91" i="16"/>
  <c r="HB91" i="16" s="1"/>
  <c r="HA91" i="16"/>
  <c r="EY91" i="16"/>
  <c r="HJ91" i="16" s="1"/>
  <c r="HI91" i="16"/>
  <c r="FA91" i="16"/>
  <c r="HR91" i="16" s="1"/>
  <c r="HQ91" i="16"/>
  <c r="EZ91" i="16"/>
  <c r="HN91" i="16" s="1"/>
  <c r="HM91" i="16"/>
  <c r="FD89" i="16"/>
  <c r="EX91" i="16"/>
  <c r="HF91" i="16" s="1"/>
  <c r="HE91" i="16"/>
  <c r="EL94" i="16"/>
  <c r="GB95" i="16"/>
  <c r="GB96" i="16" s="1"/>
  <c r="HG95" i="16"/>
  <c r="EJ94" i="16"/>
  <c r="GC95" i="16"/>
  <c r="GC96" i="16" s="1"/>
  <c r="HK95" i="16"/>
  <c r="GD95" i="16"/>
  <c r="GD96" i="16" s="1"/>
  <c r="HO95" i="16"/>
  <c r="EI94" i="16"/>
  <c r="FZ95" i="16"/>
  <c r="FZ96" i="16" s="1"/>
  <c r="GY95" i="16"/>
  <c r="FY95" i="16"/>
  <c r="FY96" i="16" s="1"/>
  <c r="GU95" i="16"/>
  <c r="GA95" i="16"/>
  <c r="GA96" i="16" s="1"/>
  <c r="HC95" i="16"/>
  <c r="EK94" i="16"/>
  <c r="EN94" i="16"/>
  <c r="EM94" i="16"/>
  <c r="C20" i="32"/>
  <c r="D20" i="34"/>
  <c r="E96" i="22"/>
  <c r="GN95" i="16"/>
  <c r="GN96" i="16" s="1"/>
  <c r="AC96" i="22"/>
  <c r="Q96" i="22"/>
  <c r="Y96" i="22"/>
  <c r="O96" i="22"/>
  <c r="K96" i="22"/>
  <c r="U96" i="22"/>
  <c r="AA96" i="22"/>
  <c r="W96" i="22"/>
  <c r="M96" i="22"/>
  <c r="I96" i="22"/>
  <c r="S96" i="22"/>
  <c r="AE94" i="22"/>
  <c r="AF94" i="22"/>
  <c r="AE95" i="22"/>
  <c r="AF95" i="22"/>
  <c r="G96" i="22"/>
  <c r="BW95" i="16"/>
  <c r="CA5" i="28"/>
  <c r="CB4" i="28"/>
  <c r="GI96" i="16"/>
  <c r="GH96" i="16"/>
  <c r="GI95" i="16"/>
  <c r="GH95" i="16"/>
  <c r="K97" i="16"/>
  <c r="FU97" i="16" s="1"/>
  <c r="FU98" i="16" s="1"/>
  <c r="EE98" i="16" s="1"/>
  <c r="ER97" i="16" s="1"/>
  <c r="C97" i="16"/>
  <c r="C98" i="22" s="1"/>
  <c r="BC97" i="16"/>
  <c r="W97" i="16"/>
  <c r="FX97" i="16" s="1"/>
  <c r="FX98" i="16" s="1"/>
  <c r="EH98" i="16" s="1"/>
  <c r="EU97" i="16" s="1"/>
  <c r="O97" i="16"/>
  <c r="FV97" i="16" s="1"/>
  <c r="FV98" i="16" s="1"/>
  <c r="EF98" i="16" s="1"/>
  <c r="ES97" i="16" s="1"/>
  <c r="AQ97" i="16"/>
  <c r="BS97" i="16"/>
  <c r="GF97" i="16" s="1"/>
  <c r="GF98" i="16" s="1"/>
  <c r="EP98" i="16" s="1"/>
  <c r="FC97" i="16" s="1"/>
  <c r="E97" i="16"/>
  <c r="B98" i="22"/>
  <c r="AE97" i="16"/>
  <c r="BO97" i="16"/>
  <c r="GE97" i="16" s="1"/>
  <c r="GE98" i="16" s="1"/>
  <c r="EO98" i="16" s="1"/>
  <c r="FB97" i="16" s="1"/>
  <c r="AU97" i="16"/>
  <c r="S97" i="16"/>
  <c r="FW97" i="16" s="1"/>
  <c r="FW98" i="16" s="1"/>
  <c r="EG98" i="16" s="1"/>
  <c r="ET97" i="16" s="1"/>
  <c r="BG97" i="16"/>
  <c r="AI97" i="16"/>
  <c r="D96" i="22"/>
  <c r="FA93" i="16" l="1"/>
  <c r="HR93" i="16" s="1"/>
  <c r="HQ93" i="16"/>
  <c r="EV93" i="16"/>
  <c r="GX93" i="16" s="1"/>
  <c r="GW93" i="16"/>
  <c r="EX93" i="16"/>
  <c r="HF93" i="16" s="1"/>
  <c r="HE93" i="16"/>
  <c r="EY93" i="16"/>
  <c r="HJ93" i="16" s="1"/>
  <c r="HI93" i="16"/>
  <c r="FD91" i="16"/>
  <c r="EZ93" i="16"/>
  <c r="HN93" i="16" s="1"/>
  <c r="HM93" i="16"/>
  <c r="EW93" i="16"/>
  <c r="HB93" i="16" s="1"/>
  <c r="HA93" i="16"/>
  <c r="EJ96" i="16"/>
  <c r="FZ97" i="16"/>
  <c r="FZ98" i="16" s="1"/>
  <c r="GY97" i="16"/>
  <c r="FY97" i="16"/>
  <c r="FY98" i="16" s="1"/>
  <c r="GU97" i="16"/>
  <c r="GA97" i="16"/>
  <c r="GA98" i="16" s="1"/>
  <c r="HC97" i="16"/>
  <c r="EK96" i="16"/>
  <c r="EN96" i="16"/>
  <c r="EL96" i="16"/>
  <c r="GD97" i="16"/>
  <c r="GD98" i="16" s="1"/>
  <c r="HO97" i="16"/>
  <c r="GB97" i="16"/>
  <c r="GB98" i="16" s="1"/>
  <c r="HG97" i="16"/>
  <c r="GC97" i="16"/>
  <c r="GC98" i="16" s="1"/>
  <c r="HK97" i="16"/>
  <c r="EI96" i="16"/>
  <c r="EM96" i="16"/>
  <c r="C23" i="32"/>
  <c r="D23" i="34"/>
  <c r="E98" i="22"/>
  <c r="GN97" i="16"/>
  <c r="GN98" i="16" s="1"/>
  <c r="I98" i="22"/>
  <c r="K98" i="22"/>
  <c r="U98" i="22"/>
  <c r="M98" i="22"/>
  <c r="Q98" i="22"/>
  <c r="AA98" i="22"/>
  <c r="AC98" i="22"/>
  <c r="W98" i="22"/>
  <c r="Y98" i="22"/>
  <c r="O98" i="22"/>
  <c r="S98" i="22"/>
  <c r="AE96" i="22"/>
  <c r="AF96" i="22"/>
  <c r="AE97" i="22"/>
  <c r="AF97" i="22"/>
  <c r="G98" i="22"/>
  <c r="BW97" i="16"/>
  <c r="CC4" i="28"/>
  <c r="CB5" i="28"/>
  <c r="GI98" i="16"/>
  <c r="GI97" i="16"/>
  <c r="GH98" i="16"/>
  <c r="GH97" i="16"/>
  <c r="BO99" i="16"/>
  <c r="GE99" i="16" s="1"/>
  <c r="GE100" i="16" s="1"/>
  <c r="EO100" i="16" s="1"/>
  <c r="FB99" i="16" s="1"/>
  <c r="C99" i="16"/>
  <c r="C100" i="22" s="1"/>
  <c r="BS99" i="16"/>
  <c r="GF99" i="16" s="1"/>
  <c r="GF100" i="16" s="1"/>
  <c r="EP100" i="16" s="1"/>
  <c r="FC99" i="16" s="1"/>
  <c r="AQ99" i="16"/>
  <c r="AI99" i="16"/>
  <c r="E99" i="16"/>
  <c r="K99" i="16"/>
  <c r="FU99" i="16" s="1"/>
  <c r="FU100" i="16" s="1"/>
  <c r="EE100" i="16" s="1"/>
  <c r="ER99" i="16" s="1"/>
  <c r="W99" i="16"/>
  <c r="FX99" i="16" s="1"/>
  <c r="FX100" i="16" s="1"/>
  <c r="EH100" i="16" s="1"/>
  <c r="EU99" i="16" s="1"/>
  <c r="BG99" i="16"/>
  <c r="AE99" i="16"/>
  <c r="O99" i="16"/>
  <c r="FV99" i="16" s="1"/>
  <c r="FV100" i="16" s="1"/>
  <c r="EF100" i="16" s="1"/>
  <c r="ES99" i="16" s="1"/>
  <c r="BC99" i="16"/>
  <c r="S99" i="16"/>
  <c r="FW99" i="16" s="1"/>
  <c r="FW100" i="16" s="1"/>
  <c r="EG100" i="16" s="1"/>
  <c r="ET99" i="16" s="1"/>
  <c r="B100" i="22"/>
  <c r="AU99" i="16"/>
  <c r="D98" i="22"/>
  <c r="EV95" i="16" l="1"/>
  <c r="GX95" i="16" s="1"/>
  <c r="GW95" i="16"/>
  <c r="FA95" i="16"/>
  <c r="HR95" i="16" s="1"/>
  <c r="HQ95" i="16"/>
  <c r="EX95" i="16"/>
  <c r="HF95" i="16" s="1"/>
  <c r="HE95" i="16"/>
  <c r="EW95" i="16"/>
  <c r="HB95" i="16" s="1"/>
  <c r="HA95" i="16"/>
  <c r="FD93" i="16"/>
  <c r="EZ95" i="16"/>
  <c r="HN95" i="16" s="1"/>
  <c r="HM95" i="16"/>
  <c r="EY95" i="16"/>
  <c r="HJ95" i="16" s="1"/>
  <c r="HI95" i="16"/>
  <c r="FY99" i="16"/>
  <c r="FY100" i="16" s="1"/>
  <c r="GU99" i="16"/>
  <c r="GD99" i="16"/>
  <c r="GD100" i="16" s="1"/>
  <c r="HO99" i="16"/>
  <c r="EI98" i="16"/>
  <c r="EM98" i="16"/>
  <c r="EL98" i="16"/>
  <c r="EJ98" i="16"/>
  <c r="FZ99" i="16"/>
  <c r="FZ100" i="16" s="1"/>
  <c r="GY99" i="16"/>
  <c r="GC99" i="16"/>
  <c r="GC100" i="16" s="1"/>
  <c r="HK99" i="16"/>
  <c r="GA99" i="16"/>
  <c r="GA100" i="16" s="1"/>
  <c r="HC99" i="16"/>
  <c r="GB99" i="16"/>
  <c r="GB100" i="16" s="1"/>
  <c r="HG99" i="16"/>
  <c r="EN98" i="16"/>
  <c r="EK98" i="16"/>
  <c r="C24" i="32"/>
  <c r="D24" i="34"/>
  <c r="E100" i="22"/>
  <c r="GN99" i="16"/>
  <c r="GN100" i="16" s="1"/>
  <c r="M100" i="22"/>
  <c r="S100" i="22"/>
  <c r="O100" i="22"/>
  <c r="K100" i="22"/>
  <c r="Y100" i="22"/>
  <c r="Q100" i="22"/>
  <c r="AA100" i="22"/>
  <c r="W100" i="22"/>
  <c r="U100" i="22"/>
  <c r="I100" i="22"/>
  <c r="AC100" i="22"/>
  <c r="AE98" i="22"/>
  <c r="AF98" i="22"/>
  <c r="AE99" i="22"/>
  <c r="AF99" i="22"/>
  <c r="G100" i="22"/>
  <c r="BW99" i="16"/>
  <c r="CD4" i="28"/>
  <c r="CC5" i="28"/>
  <c r="GI100" i="16"/>
  <c r="GI99" i="16"/>
  <c r="GH99" i="16"/>
  <c r="GH100" i="16"/>
  <c r="AQ101" i="16"/>
  <c r="C101" i="16"/>
  <c r="C102" i="22" s="1"/>
  <c r="BG101" i="16"/>
  <c r="K101" i="16"/>
  <c r="FU101" i="16" s="1"/>
  <c r="FU102" i="16" s="1"/>
  <c r="EE102" i="16" s="1"/>
  <c r="ER101" i="16" s="1"/>
  <c r="AU101" i="16"/>
  <c r="BO101" i="16"/>
  <c r="GE101" i="16" s="1"/>
  <c r="GE102" i="16" s="1"/>
  <c r="EO102" i="16" s="1"/>
  <c r="FB101" i="16" s="1"/>
  <c r="BC101" i="16"/>
  <c r="E101" i="16"/>
  <c r="AE101" i="16"/>
  <c r="B102" i="22"/>
  <c r="W101" i="16"/>
  <c r="FX101" i="16" s="1"/>
  <c r="FX102" i="16" s="1"/>
  <c r="EH102" i="16" s="1"/>
  <c r="EU101" i="16" s="1"/>
  <c r="S101" i="16"/>
  <c r="FW101" i="16" s="1"/>
  <c r="FW102" i="16" s="1"/>
  <c r="EG102" i="16" s="1"/>
  <c r="ET101" i="16" s="1"/>
  <c r="BS101" i="16"/>
  <c r="GF101" i="16" s="1"/>
  <c r="GF102" i="16" s="1"/>
  <c r="EP102" i="16" s="1"/>
  <c r="FC101" i="16" s="1"/>
  <c r="AI101" i="16"/>
  <c r="O101" i="16"/>
  <c r="FV101" i="16" s="1"/>
  <c r="FV102" i="16" s="1"/>
  <c r="EF102" i="16" s="1"/>
  <c r="ES101" i="16" s="1"/>
  <c r="D100" i="22"/>
  <c r="FA97" i="16" l="1"/>
  <c r="HR97" i="16" s="1"/>
  <c r="HQ97" i="16"/>
  <c r="EW97" i="16"/>
  <c r="HB97" i="16" s="1"/>
  <c r="HA97" i="16"/>
  <c r="EY97" i="16"/>
  <c r="HJ97" i="16" s="1"/>
  <c r="HI97" i="16"/>
  <c r="EZ97" i="16"/>
  <c r="HN97" i="16" s="1"/>
  <c r="HM97" i="16"/>
  <c r="EV97" i="16"/>
  <c r="GX97" i="16" s="1"/>
  <c r="GW97" i="16"/>
  <c r="FD95" i="16"/>
  <c r="EX97" i="16"/>
  <c r="HF97" i="16" s="1"/>
  <c r="HE97" i="16"/>
  <c r="FY101" i="16"/>
  <c r="FY102" i="16" s="1"/>
  <c r="GU101" i="16"/>
  <c r="GA101" i="16"/>
  <c r="GA102" i="16" s="1"/>
  <c r="HC101" i="16"/>
  <c r="EJ100" i="16"/>
  <c r="EL100" i="16"/>
  <c r="EK100" i="16"/>
  <c r="EN100" i="16"/>
  <c r="FZ101" i="16"/>
  <c r="FZ102" i="16" s="1"/>
  <c r="GY101" i="16"/>
  <c r="GC101" i="16"/>
  <c r="GC102" i="16" s="1"/>
  <c r="HK101" i="16"/>
  <c r="GB101" i="16"/>
  <c r="GB102" i="16" s="1"/>
  <c r="HG101" i="16"/>
  <c r="GD101" i="16"/>
  <c r="GD102" i="16" s="1"/>
  <c r="HO101" i="16"/>
  <c r="EM100" i="16"/>
  <c r="EI100" i="16"/>
  <c r="C25" i="32"/>
  <c r="D25" i="34"/>
  <c r="E102" i="22"/>
  <c r="GN101" i="16"/>
  <c r="GN102" i="16" s="1"/>
  <c r="K102" i="22"/>
  <c r="Q102" i="22"/>
  <c r="I102" i="22"/>
  <c r="M102" i="22"/>
  <c r="W102" i="22"/>
  <c r="Y102" i="22"/>
  <c r="AA102" i="22"/>
  <c r="AC102" i="22"/>
  <c r="O102" i="22"/>
  <c r="U102" i="22"/>
  <c r="S102" i="22"/>
  <c r="AE100" i="22"/>
  <c r="AF100" i="22"/>
  <c r="AE101" i="22"/>
  <c r="AF101" i="22"/>
  <c r="G102" i="22"/>
  <c r="BW101" i="16"/>
  <c r="CD5" i="28"/>
  <c r="CE4" i="28"/>
  <c r="GI102" i="16"/>
  <c r="GI101" i="16"/>
  <c r="GH102" i="16"/>
  <c r="GH101" i="16"/>
  <c r="D102" i="22"/>
  <c r="K103" i="16"/>
  <c r="FU103" i="16" s="1"/>
  <c r="FU104" i="16" s="1"/>
  <c r="EE104" i="16" s="1"/>
  <c r="ER103" i="16" s="1"/>
  <c r="AI103" i="16"/>
  <c r="BG103" i="16"/>
  <c r="BC103" i="16"/>
  <c r="E103" i="16"/>
  <c r="AE103" i="16"/>
  <c r="BS103" i="16"/>
  <c r="GF103" i="16" s="1"/>
  <c r="GF104" i="16" s="1"/>
  <c r="EP104" i="16" s="1"/>
  <c r="FC103" i="16" s="1"/>
  <c r="AU103" i="16"/>
  <c r="B104" i="22"/>
  <c r="BO103" i="16"/>
  <c r="GE103" i="16" s="1"/>
  <c r="GE104" i="16" s="1"/>
  <c r="EO104" i="16" s="1"/>
  <c r="FB103" i="16" s="1"/>
  <c r="O103" i="16"/>
  <c r="FV103" i="16" s="1"/>
  <c r="FV104" i="16" s="1"/>
  <c r="EF104" i="16" s="1"/>
  <c r="ES103" i="16" s="1"/>
  <c r="S103" i="16"/>
  <c r="FW103" i="16" s="1"/>
  <c r="FW104" i="16" s="1"/>
  <c r="EG104" i="16" s="1"/>
  <c r="ET103" i="16" s="1"/>
  <c r="AQ103" i="16"/>
  <c r="W103" i="16"/>
  <c r="FX103" i="16" s="1"/>
  <c r="FX104" i="16" s="1"/>
  <c r="EH104" i="16" s="1"/>
  <c r="EU103" i="16" s="1"/>
  <c r="C103" i="16"/>
  <c r="C104" i="22" s="1"/>
  <c r="EZ99" i="16" l="1"/>
  <c r="HN99" i="16" s="1"/>
  <c r="HM99" i="16"/>
  <c r="FA99" i="16"/>
  <c r="HR99" i="16" s="1"/>
  <c r="HQ99" i="16"/>
  <c r="EY99" i="16"/>
  <c r="HJ99" i="16" s="1"/>
  <c r="HI99" i="16"/>
  <c r="FD97" i="16"/>
  <c r="EW99" i="16"/>
  <c r="HB99" i="16" s="1"/>
  <c r="HA99" i="16"/>
  <c r="EX99" i="16"/>
  <c r="HF99" i="16" s="1"/>
  <c r="HE99" i="16"/>
  <c r="EV99" i="16"/>
  <c r="GX99" i="16" s="1"/>
  <c r="GW99" i="16"/>
  <c r="GB103" i="16"/>
  <c r="GB104" i="16" s="1"/>
  <c r="HG103" i="16"/>
  <c r="EJ102" i="16"/>
  <c r="EN102" i="16"/>
  <c r="EL102" i="16"/>
  <c r="EK102" i="16"/>
  <c r="FY103" i="16"/>
  <c r="FY104" i="16" s="1"/>
  <c r="GU103" i="16"/>
  <c r="GC103" i="16"/>
  <c r="GC104" i="16" s="1"/>
  <c r="HK103" i="16"/>
  <c r="GD103" i="16"/>
  <c r="GD104" i="16" s="1"/>
  <c r="HO103" i="16"/>
  <c r="GA103" i="16"/>
  <c r="GA104" i="16" s="1"/>
  <c r="HC103" i="16"/>
  <c r="FZ103" i="16"/>
  <c r="FZ104" i="16" s="1"/>
  <c r="GY103" i="16"/>
  <c r="EM102" i="16"/>
  <c r="EI102" i="16"/>
  <c r="C13" i="32"/>
  <c r="D13" i="34"/>
  <c r="E104" i="22"/>
  <c r="GN103" i="16"/>
  <c r="GN104" i="16" s="1"/>
  <c r="S104" i="22"/>
  <c r="U104" i="22"/>
  <c r="K104" i="22"/>
  <c r="W104" i="22"/>
  <c r="I104" i="22"/>
  <c r="AC104" i="22"/>
  <c r="Y104" i="22"/>
  <c r="M104" i="22"/>
  <c r="AA104" i="22"/>
  <c r="O104" i="22"/>
  <c r="Q104" i="22"/>
  <c r="AE102" i="22"/>
  <c r="AF102" i="22"/>
  <c r="AE103" i="22"/>
  <c r="AF103" i="22"/>
  <c r="G104" i="22"/>
  <c r="BW103" i="16"/>
  <c r="CF4" i="28"/>
  <c r="CE5" i="28"/>
  <c r="GI103" i="16"/>
  <c r="GH103" i="16"/>
  <c r="GI104" i="16"/>
  <c r="GH104" i="16"/>
  <c r="D104" i="22"/>
  <c r="EZ101" i="16" l="1"/>
  <c r="HN101" i="16" s="1"/>
  <c r="HM101" i="16"/>
  <c r="FD99" i="16"/>
  <c r="EX101" i="16"/>
  <c r="HF101" i="16" s="1"/>
  <c r="HE101" i="16"/>
  <c r="EW101" i="16"/>
  <c r="HB101" i="16" s="1"/>
  <c r="HA101" i="16"/>
  <c r="EY101" i="16"/>
  <c r="HJ101" i="16" s="1"/>
  <c r="HI101" i="16"/>
  <c r="EV101" i="16"/>
  <c r="GX101" i="16" s="1"/>
  <c r="GW101" i="16"/>
  <c r="FA101" i="16"/>
  <c r="HR101" i="16" s="1"/>
  <c r="HQ101" i="16"/>
  <c r="EN104" i="16"/>
  <c r="EM104" i="16"/>
  <c r="EJ104" i="16"/>
  <c r="EI104" i="16"/>
  <c r="EK104" i="16"/>
  <c r="EL104" i="16"/>
  <c r="C16" i="32"/>
  <c r="D16" i="34"/>
  <c r="AE104" i="22"/>
  <c r="AF104" i="22"/>
  <c r="AE105" i="22"/>
  <c r="AF105" i="22"/>
  <c r="CF5" i="28"/>
  <c r="CG4" i="28"/>
  <c r="O105" i="16"/>
  <c r="FV105" i="16" s="1"/>
  <c r="FV106" i="16" s="1"/>
  <c r="EF106" i="16" s="1"/>
  <c r="ES105" i="16" s="1"/>
  <c r="BO105" i="16"/>
  <c r="GE105" i="16" s="1"/>
  <c r="GE106" i="16" s="1"/>
  <c r="EO106" i="16" s="1"/>
  <c r="FB105" i="16" s="1"/>
  <c r="AE105" i="16"/>
  <c r="E105" i="16"/>
  <c r="K105" i="16"/>
  <c r="FU105" i="16" s="1"/>
  <c r="FU106" i="16" s="1"/>
  <c r="EE106" i="16" s="1"/>
  <c r="ER105" i="16" s="1"/>
  <c r="W105" i="16"/>
  <c r="FX105" i="16" s="1"/>
  <c r="FX106" i="16" s="1"/>
  <c r="EH106" i="16" s="1"/>
  <c r="EU105" i="16" s="1"/>
  <c r="BC105" i="16"/>
  <c r="S105" i="16"/>
  <c r="FW105" i="16" s="1"/>
  <c r="FW106" i="16" s="1"/>
  <c r="EG106" i="16" s="1"/>
  <c r="ET105" i="16" s="1"/>
  <c r="BS105" i="16"/>
  <c r="GF105" i="16" s="1"/>
  <c r="GF106" i="16" s="1"/>
  <c r="EP106" i="16" s="1"/>
  <c r="FC105" i="16" s="1"/>
  <c r="B106" i="22"/>
  <c r="AI105" i="16"/>
  <c r="C105" i="16"/>
  <c r="C106" i="22" s="1"/>
  <c r="AU105" i="16"/>
  <c r="BG105" i="16"/>
  <c r="AQ105" i="16"/>
  <c r="EZ103" i="16" l="1"/>
  <c r="HN103" i="16" s="1"/>
  <c r="HM103" i="16"/>
  <c r="EW103" i="16"/>
  <c r="HB103" i="16" s="1"/>
  <c r="HA103" i="16"/>
  <c r="FA103" i="16"/>
  <c r="HR103" i="16" s="1"/>
  <c r="HQ103" i="16"/>
  <c r="EX103" i="16"/>
  <c r="HF103" i="16" s="1"/>
  <c r="HE103" i="16"/>
  <c r="FD101" i="16"/>
  <c r="EY103" i="16"/>
  <c r="HJ103" i="16" s="1"/>
  <c r="HI103" i="16"/>
  <c r="EV103" i="16"/>
  <c r="GX103" i="16" s="1"/>
  <c r="GW103" i="16"/>
  <c r="GA105" i="16"/>
  <c r="GA106" i="16" s="1"/>
  <c r="HC105" i="16"/>
  <c r="GC105" i="16"/>
  <c r="GC106" i="16" s="1"/>
  <c r="HK105" i="16"/>
  <c r="GD105" i="16"/>
  <c r="GD106" i="16" s="1"/>
  <c r="HO105" i="16"/>
  <c r="GB105" i="16"/>
  <c r="GB106" i="16" s="1"/>
  <c r="HG105" i="16"/>
  <c r="FZ105" i="16"/>
  <c r="FZ106" i="16" s="1"/>
  <c r="GY105" i="16"/>
  <c r="FY105" i="16"/>
  <c r="FY106" i="16" s="1"/>
  <c r="GU105" i="16"/>
  <c r="E106" i="22"/>
  <c r="GN105" i="16"/>
  <c r="GN106" i="16" s="1"/>
  <c r="S106" i="22"/>
  <c r="Q106" i="22"/>
  <c r="W106" i="22"/>
  <c r="O106" i="22"/>
  <c r="U106" i="22"/>
  <c r="AC106" i="22"/>
  <c r="I106" i="22"/>
  <c r="Y106" i="22"/>
  <c r="M106" i="22"/>
  <c r="AA106" i="22"/>
  <c r="K106" i="22"/>
  <c r="G106" i="22"/>
  <c r="BW105" i="16"/>
  <c r="CG5" i="28"/>
  <c r="CH4" i="28"/>
  <c r="GI106" i="16"/>
  <c r="GI105" i="16"/>
  <c r="GH105" i="16"/>
  <c r="GH106" i="16"/>
  <c r="AU107" i="16"/>
  <c r="BC107" i="16"/>
  <c r="K107" i="16"/>
  <c r="FU107" i="16" s="1"/>
  <c r="FU108" i="16" s="1"/>
  <c r="EE108" i="16" s="1"/>
  <c r="ER107" i="16" s="1"/>
  <c r="AQ107" i="16"/>
  <c r="W107" i="16"/>
  <c r="FX107" i="16" s="1"/>
  <c r="FX108" i="16" s="1"/>
  <c r="EH108" i="16" s="1"/>
  <c r="EU107" i="16" s="1"/>
  <c r="BO107" i="16"/>
  <c r="GE107" i="16" s="1"/>
  <c r="GE108" i="16" s="1"/>
  <c r="EO108" i="16" s="1"/>
  <c r="FB107" i="16" s="1"/>
  <c r="O107" i="16"/>
  <c r="FV107" i="16" s="1"/>
  <c r="FV108" i="16" s="1"/>
  <c r="EF108" i="16" s="1"/>
  <c r="ES107" i="16" s="1"/>
  <c r="C108" i="22"/>
  <c r="BS107" i="16"/>
  <c r="GF107" i="16" s="1"/>
  <c r="GF108" i="16" s="1"/>
  <c r="EP108" i="16" s="1"/>
  <c r="FC107" i="16" s="1"/>
  <c r="B108" i="22"/>
  <c r="AI107" i="16"/>
  <c r="S107" i="16"/>
  <c r="FW107" i="16" s="1"/>
  <c r="FW108" i="16" s="1"/>
  <c r="EG108" i="16" s="1"/>
  <c r="ET107" i="16" s="1"/>
  <c r="E107" i="16"/>
  <c r="BG107" i="16"/>
  <c r="AE107" i="16"/>
  <c r="D106" i="22"/>
  <c r="FD103" i="16" l="1"/>
  <c r="GA107" i="16"/>
  <c r="GA108" i="16" s="1"/>
  <c r="HC107" i="16"/>
  <c r="FZ107" i="16"/>
  <c r="FZ108" i="16" s="1"/>
  <c r="GY107" i="16"/>
  <c r="EN106" i="16"/>
  <c r="GB107" i="16"/>
  <c r="GB108" i="16" s="1"/>
  <c r="HG107" i="16"/>
  <c r="EI106" i="16"/>
  <c r="EM106" i="16"/>
  <c r="EJ106" i="16"/>
  <c r="EK106" i="16"/>
  <c r="GC107" i="16"/>
  <c r="GC108" i="16" s="1"/>
  <c r="HK107" i="16"/>
  <c r="GD107" i="16"/>
  <c r="GD108" i="16" s="1"/>
  <c r="HO107" i="16"/>
  <c r="FY107" i="16"/>
  <c r="FY108" i="16" s="1"/>
  <c r="GU107" i="16"/>
  <c r="EL106" i="16"/>
  <c r="C6" i="32"/>
  <c r="D6" i="34"/>
  <c r="E108" i="22"/>
  <c r="GN107" i="16"/>
  <c r="GN108" i="16" s="1"/>
  <c r="O108" i="22"/>
  <c r="Q108" i="22"/>
  <c r="I108" i="22"/>
  <c r="W108" i="22"/>
  <c r="K108" i="22"/>
  <c r="S108" i="22"/>
  <c r="Y108" i="22"/>
  <c r="AA108" i="22"/>
  <c r="AC108" i="22"/>
  <c r="M108" i="22"/>
  <c r="U108" i="22"/>
  <c r="AE106" i="22"/>
  <c r="AF106" i="22"/>
  <c r="AE107" i="22"/>
  <c r="AF107" i="22"/>
  <c r="G108" i="22"/>
  <c r="BW107" i="16"/>
  <c r="CH5" i="28"/>
  <c r="CI4" i="28"/>
  <c r="GI108" i="16"/>
  <c r="GI107" i="16"/>
  <c r="GH108" i="16"/>
  <c r="GH107" i="16"/>
  <c r="D108" i="22"/>
  <c r="FA105" i="16" l="1"/>
  <c r="HR105" i="16" s="1"/>
  <c r="HQ105" i="16"/>
  <c r="EV105" i="16"/>
  <c r="GX105" i="16" s="1"/>
  <c r="GW105" i="16"/>
  <c r="EX105" i="16"/>
  <c r="HF105" i="16" s="1"/>
  <c r="HE105" i="16"/>
  <c r="EW105" i="16"/>
  <c r="HB105" i="16" s="1"/>
  <c r="HA105" i="16"/>
  <c r="EY105" i="16"/>
  <c r="HJ105" i="16" s="1"/>
  <c r="HI105" i="16"/>
  <c r="EZ105" i="16"/>
  <c r="HN105" i="16" s="1"/>
  <c r="HM105" i="16"/>
  <c r="EL108" i="16"/>
  <c r="EI108" i="16"/>
  <c r="EN108" i="16"/>
  <c r="EJ108" i="16"/>
  <c r="EM108" i="16"/>
  <c r="EK108" i="16"/>
  <c r="C7" i="32"/>
  <c r="D7" i="34"/>
  <c r="AE108" i="22"/>
  <c r="AF108" i="22"/>
  <c r="AE109" i="22"/>
  <c r="AF109" i="22"/>
  <c r="CJ4" i="28"/>
  <c r="CI5" i="28"/>
  <c r="C110" i="22"/>
  <c r="AQ109" i="16"/>
  <c r="E109" i="16"/>
  <c r="BO109" i="16"/>
  <c r="GE109" i="16" s="1"/>
  <c r="GE110" i="16" s="1"/>
  <c r="EO110" i="16" s="1"/>
  <c r="FB109" i="16" s="1"/>
  <c r="BC109" i="16"/>
  <c r="K109" i="16"/>
  <c r="FU109" i="16" s="1"/>
  <c r="FU110" i="16" s="1"/>
  <c r="EE110" i="16" s="1"/>
  <c r="ER109" i="16" s="1"/>
  <c r="B110" i="22"/>
  <c r="O109" i="16"/>
  <c r="FV109" i="16" s="1"/>
  <c r="FV110" i="16" s="1"/>
  <c r="EF110" i="16" s="1"/>
  <c r="ES109" i="16" s="1"/>
  <c r="AI109" i="16"/>
  <c r="W109" i="16"/>
  <c r="FX109" i="16" s="1"/>
  <c r="FX110" i="16" s="1"/>
  <c r="EH110" i="16" s="1"/>
  <c r="EU109" i="16" s="1"/>
  <c r="S109" i="16"/>
  <c r="FW109" i="16" s="1"/>
  <c r="FW110" i="16" s="1"/>
  <c r="EG110" i="16" s="1"/>
  <c r="ET109" i="16" s="1"/>
  <c r="AE109" i="16"/>
  <c r="BG109" i="16"/>
  <c r="AU109" i="16"/>
  <c r="BS109" i="16"/>
  <c r="GF109" i="16" s="1"/>
  <c r="GF110" i="16" s="1"/>
  <c r="EP110" i="16" s="1"/>
  <c r="FC109" i="16" s="1"/>
  <c r="FA107" i="16" l="1"/>
  <c r="HR107" i="16" s="1"/>
  <c r="HQ107" i="16"/>
  <c r="EY107" i="16"/>
  <c r="HJ107" i="16" s="1"/>
  <c r="HI107" i="16"/>
  <c r="EX107" i="16"/>
  <c r="HF107" i="16" s="1"/>
  <c r="HE107" i="16"/>
  <c r="EZ107" i="16"/>
  <c r="HN107" i="16" s="1"/>
  <c r="HM107" i="16"/>
  <c r="EW107" i="16"/>
  <c r="HB107" i="16" s="1"/>
  <c r="HA107" i="16"/>
  <c r="EV107" i="16"/>
  <c r="GW107" i="16"/>
  <c r="FD105" i="16"/>
  <c r="FZ109" i="16"/>
  <c r="FZ110" i="16" s="1"/>
  <c r="GY109" i="16"/>
  <c r="GX107" i="16"/>
  <c r="GA109" i="16"/>
  <c r="GA110" i="16" s="1"/>
  <c r="HC109" i="16"/>
  <c r="GB109" i="16"/>
  <c r="GB110" i="16" s="1"/>
  <c r="HG109" i="16"/>
  <c r="GD109" i="16"/>
  <c r="GD110" i="16" s="1"/>
  <c r="HO109" i="16"/>
  <c r="GC109" i="16"/>
  <c r="GC110" i="16" s="1"/>
  <c r="HK109" i="16"/>
  <c r="FY109" i="16"/>
  <c r="FY110" i="16" s="1"/>
  <c r="GU109" i="16"/>
  <c r="E110" i="22"/>
  <c r="GN109" i="16"/>
  <c r="GN110" i="16" s="1"/>
  <c r="U110" i="22"/>
  <c r="M110" i="22"/>
  <c r="S110" i="22"/>
  <c r="O110" i="22"/>
  <c r="I110" i="22"/>
  <c r="AA110" i="22"/>
  <c r="Y110" i="22"/>
  <c r="Q110" i="22"/>
  <c r="W110" i="22"/>
  <c r="AC110" i="22"/>
  <c r="K110" i="22"/>
  <c r="G110" i="22"/>
  <c r="BW109" i="16"/>
  <c r="CJ5" i="28"/>
  <c r="CK4" i="28"/>
  <c r="GI110" i="16"/>
  <c r="GI109" i="16"/>
  <c r="GH110" i="16"/>
  <c r="GH109" i="16"/>
  <c r="D110" i="22"/>
  <c r="FD107" i="16" l="1"/>
  <c r="EL110" i="16"/>
  <c r="EI110" i="16"/>
  <c r="EK110" i="16"/>
  <c r="EM110" i="16"/>
  <c r="EN110" i="16"/>
  <c r="EJ110" i="16"/>
  <c r="C8" i="32"/>
  <c r="D8" i="34"/>
  <c r="AE110" i="22"/>
  <c r="AF110" i="22"/>
  <c r="AE111" i="22"/>
  <c r="AF111" i="22"/>
  <c r="CL4" i="28"/>
  <c r="CK5" i="28"/>
  <c r="B112" i="22"/>
  <c r="AI111" i="16"/>
  <c r="E111" i="16"/>
  <c r="W111" i="16"/>
  <c r="FX111" i="16" s="1"/>
  <c r="FX112" i="16" s="1"/>
  <c r="EH112" i="16" s="1"/>
  <c r="EU111" i="16" s="1"/>
  <c r="AE111" i="16"/>
  <c r="O111" i="16"/>
  <c r="FV111" i="16" s="1"/>
  <c r="FV112" i="16" s="1"/>
  <c r="EF112" i="16" s="1"/>
  <c r="ES111" i="16" s="1"/>
  <c r="AQ111" i="16"/>
  <c r="BO111" i="16"/>
  <c r="GE111" i="16" s="1"/>
  <c r="GE112" i="16" s="1"/>
  <c r="EO112" i="16" s="1"/>
  <c r="FB111" i="16" s="1"/>
  <c r="S111" i="16"/>
  <c r="FW111" i="16" s="1"/>
  <c r="FW112" i="16" s="1"/>
  <c r="EG112" i="16" s="1"/>
  <c r="ET111" i="16" s="1"/>
  <c r="AU111" i="16"/>
  <c r="BG111" i="16"/>
  <c r="K111" i="16"/>
  <c r="FU111" i="16" s="1"/>
  <c r="FU112" i="16" s="1"/>
  <c r="EE112" i="16" s="1"/>
  <c r="ER111" i="16" s="1"/>
  <c r="C112" i="22"/>
  <c r="BS111" i="16"/>
  <c r="GF111" i="16" s="1"/>
  <c r="GF112" i="16" s="1"/>
  <c r="EP112" i="16" s="1"/>
  <c r="FC111" i="16" s="1"/>
  <c r="BC111" i="16"/>
  <c r="EW109" i="16" l="1"/>
  <c r="HB109" i="16" s="1"/>
  <c r="HA109" i="16"/>
  <c r="EZ109" i="16"/>
  <c r="HN109" i="16" s="1"/>
  <c r="HM109" i="16"/>
  <c r="EV109" i="16"/>
  <c r="GX109" i="16" s="1"/>
  <c r="GW109" i="16"/>
  <c r="FA109" i="16"/>
  <c r="HR109" i="16" s="1"/>
  <c r="HQ109" i="16"/>
  <c r="EX109" i="16"/>
  <c r="HF109" i="16" s="1"/>
  <c r="HE109" i="16"/>
  <c r="EY109" i="16"/>
  <c r="HJ109" i="16" s="1"/>
  <c r="HI109" i="16"/>
  <c r="FZ111" i="16"/>
  <c r="FZ112" i="16" s="1"/>
  <c r="GY111" i="16"/>
  <c r="GC111" i="16"/>
  <c r="GC112" i="16" s="1"/>
  <c r="HK111" i="16"/>
  <c r="GA111" i="16"/>
  <c r="GA112" i="16" s="1"/>
  <c r="HC111" i="16"/>
  <c r="GB111" i="16"/>
  <c r="GB112" i="16" s="1"/>
  <c r="HG111" i="16"/>
  <c r="FY111" i="16"/>
  <c r="FY112" i="16" s="1"/>
  <c r="GU111" i="16"/>
  <c r="GD111" i="16"/>
  <c r="GD112" i="16" s="1"/>
  <c r="HO111" i="16"/>
  <c r="E112" i="22"/>
  <c r="GN111" i="16"/>
  <c r="GN112" i="16" s="1"/>
  <c r="K112" i="22"/>
  <c r="W112" i="22"/>
  <c r="Y112" i="22"/>
  <c r="S112" i="22"/>
  <c r="AC112" i="22"/>
  <c r="U112" i="22"/>
  <c r="I112" i="22"/>
  <c r="Q112" i="22"/>
  <c r="O112" i="22"/>
  <c r="AA112" i="22"/>
  <c r="M112" i="22"/>
  <c r="G112" i="22"/>
  <c r="BW111" i="16"/>
  <c r="CM4" i="28"/>
  <c r="CL5" i="28"/>
  <c r="GI112" i="16"/>
  <c r="GI111" i="16"/>
  <c r="GH112" i="16"/>
  <c r="GH111" i="16"/>
  <c r="D112" i="22"/>
  <c r="FD109" i="16" l="1"/>
  <c r="EL112" i="16"/>
  <c r="EK112" i="16"/>
  <c r="EN112" i="16"/>
  <c r="EM112" i="16"/>
  <c r="EI112" i="16"/>
  <c r="EJ112" i="16"/>
  <c r="D33" i="34"/>
  <c r="D31" i="34"/>
  <c r="C9" i="32"/>
  <c r="D9" i="34"/>
  <c r="AE112" i="22"/>
  <c r="AF112" i="22"/>
  <c r="AE113" i="22"/>
  <c r="AF113" i="22"/>
  <c r="CN4" i="28"/>
  <c r="CM5" i="28"/>
  <c r="EW111" i="16" l="1"/>
  <c r="HB111" i="16" s="1"/>
  <c r="HA111" i="16"/>
  <c r="EV111" i="16"/>
  <c r="GX111" i="16" s="1"/>
  <c r="GW111" i="16"/>
  <c r="EZ111" i="16"/>
  <c r="HN111" i="16" s="1"/>
  <c r="HM111" i="16"/>
  <c r="FA111" i="16"/>
  <c r="HR111" i="16" s="1"/>
  <c r="HQ111" i="16"/>
  <c r="EX111" i="16"/>
  <c r="HF111" i="16" s="1"/>
  <c r="HE111" i="16"/>
  <c r="EY111" i="16"/>
  <c r="HJ111" i="16" s="1"/>
  <c r="HI111" i="16"/>
  <c r="CN5" i="28"/>
  <c r="CO4" i="28"/>
  <c r="O113" i="16"/>
  <c r="FV113" i="16" s="1"/>
  <c r="FV114" i="16" s="1"/>
  <c r="EF114" i="16" s="1"/>
  <c r="ES113" i="16" s="1"/>
  <c r="BS113" i="16"/>
  <c r="GF113" i="16" s="1"/>
  <c r="GF114" i="16" s="1"/>
  <c r="EP114" i="16" s="1"/>
  <c r="FC113" i="16" s="1"/>
  <c r="BO113" i="16"/>
  <c r="GE113" i="16" s="1"/>
  <c r="GE114" i="16" s="1"/>
  <c r="EO114" i="16" s="1"/>
  <c r="FB113" i="16" s="1"/>
  <c r="BC113" i="16"/>
  <c r="AQ113" i="16"/>
  <c r="W113" i="16"/>
  <c r="FX113" i="16" s="1"/>
  <c r="FX114" i="16" s="1"/>
  <c r="EH114" i="16" s="1"/>
  <c r="EU113" i="16" s="1"/>
  <c r="AU113" i="16"/>
  <c r="E113" i="16"/>
  <c r="BG113" i="16"/>
  <c r="C113" i="16"/>
  <c r="C114" i="22" s="1"/>
  <c r="B114" i="22"/>
  <c r="AI113" i="16"/>
  <c r="K113" i="16"/>
  <c r="FU113" i="16" s="1"/>
  <c r="FU114" i="16" s="1"/>
  <c r="EE114" i="16" s="1"/>
  <c r="ER113" i="16" s="1"/>
  <c r="S113" i="16"/>
  <c r="FW113" i="16" s="1"/>
  <c r="FW114" i="16" s="1"/>
  <c r="EG114" i="16" s="1"/>
  <c r="ET113" i="16" s="1"/>
  <c r="AE113" i="16"/>
  <c r="FD111" i="16" l="1"/>
  <c r="GA113" i="16"/>
  <c r="GA114" i="16" s="1"/>
  <c r="HC113" i="16"/>
  <c r="GC113" i="16"/>
  <c r="GC114" i="16" s="1"/>
  <c r="HK113" i="16"/>
  <c r="FZ113" i="16"/>
  <c r="FZ114" i="16" s="1"/>
  <c r="GY113" i="16"/>
  <c r="GD113" i="16"/>
  <c r="GD114" i="16" s="1"/>
  <c r="HO113" i="16"/>
  <c r="FY113" i="16"/>
  <c r="FY114" i="16" s="1"/>
  <c r="GU113" i="16"/>
  <c r="GB113" i="16"/>
  <c r="GB114" i="16" s="1"/>
  <c r="HG113" i="16"/>
  <c r="E114" i="22"/>
  <c r="GN113" i="16"/>
  <c r="GN114" i="16" s="1"/>
  <c r="AC114" i="22"/>
  <c r="K114" i="22"/>
  <c r="M114" i="22"/>
  <c r="Y114" i="22"/>
  <c r="S114" i="22"/>
  <c r="I114" i="22"/>
  <c r="Q114" i="22"/>
  <c r="W114" i="22"/>
  <c r="O114" i="22"/>
  <c r="U114" i="22"/>
  <c r="AA114" i="22"/>
  <c r="G114" i="22"/>
  <c r="BW113" i="16"/>
  <c r="CP4" i="28"/>
  <c r="CO5" i="28"/>
  <c r="GI114" i="16"/>
  <c r="GI113" i="16"/>
  <c r="GH113" i="16"/>
  <c r="GH114" i="16"/>
  <c r="D114" i="22"/>
  <c r="F13" i="37" l="1"/>
  <c r="F16" i="37"/>
  <c r="G19" i="37"/>
  <c r="G13" i="37"/>
  <c r="F19" i="37"/>
  <c r="F11" i="37"/>
  <c r="G14" i="37"/>
  <c r="G15" i="37"/>
  <c r="G12" i="37"/>
  <c r="F17" i="37"/>
  <c r="G9" i="37"/>
  <c r="F9" i="37"/>
  <c r="F18" i="37"/>
  <c r="G17" i="37"/>
  <c r="G16" i="37"/>
  <c r="F14" i="37"/>
  <c r="F10" i="37"/>
  <c r="F15" i="37"/>
  <c r="F7" i="37"/>
  <c r="F12" i="37"/>
  <c r="H19" i="37"/>
  <c r="G11" i="37"/>
  <c r="G7" i="37"/>
  <c r="G8" i="37"/>
  <c r="G18" i="37"/>
  <c r="F6" i="37"/>
  <c r="F8" i="37"/>
  <c r="D11" i="37"/>
  <c r="D14" i="37"/>
  <c r="E19" i="37"/>
  <c r="D12" i="37"/>
  <c r="D18" i="37"/>
  <c r="C16" i="37"/>
  <c r="D8" i="37"/>
  <c r="D17" i="37"/>
  <c r="D13" i="37"/>
  <c r="D15" i="37"/>
  <c r="C18" i="37"/>
  <c r="D10" i="37"/>
  <c r="C6" i="37"/>
  <c r="C19" i="37"/>
  <c r="D16" i="37"/>
  <c r="C10" i="37"/>
  <c r="C15" i="37"/>
  <c r="C14" i="37"/>
  <c r="C13" i="37"/>
  <c r="D9" i="37"/>
  <c r="C8" i="37"/>
  <c r="C11" i="37"/>
  <c r="C12" i="37"/>
  <c r="C7" i="37"/>
  <c r="C9" i="37"/>
  <c r="C17" i="37"/>
  <c r="D19" i="37"/>
  <c r="D7" i="37"/>
  <c r="I16" i="37"/>
  <c r="I9" i="37"/>
  <c r="I7" i="37"/>
  <c r="I8" i="37"/>
  <c r="I10" i="37"/>
  <c r="J10" i="37"/>
  <c r="I17" i="37"/>
  <c r="J15" i="37"/>
  <c r="J6" i="37"/>
  <c r="J16" i="37"/>
  <c r="J17" i="37"/>
  <c r="I12" i="37"/>
  <c r="J11" i="37"/>
  <c r="I14" i="37"/>
  <c r="I13" i="37"/>
  <c r="I6" i="37"/>
  <c r="J9" i="37"/>
  <c r="J13" i="37"/>
  <c r="J12" i="37"/>
  <c r="I18" i="37"/>
  <c r="I19" i="37"/>
  <c r="J8" i="37"/>
  <c r="K19" i="37"/>
  <c r="I15" i="37"/>
  <c r="I11" i="37"/>
  <c r="J14" i="37"/>
  <c r="J7" i="37"/>
  <c r="M15" i="37"/>
  <c r="M9" i="37"/>
  <c r="L18" i="37"/>
  <c r="M10" i="37"/>
  <c r="L15" i="37"/>
  <c r="L8" i="37"/>
  <c r="L17" i="37"/>
  <c r="L19" i="37"/>
  <c r="M12" i="37"/>
  <c r="M8" i="37"/>
  <c r="M7" i="37"/>
  <c r="M19" i="37"/>
  <c r="M11" i="37"/>
  <c r="L16" i="37"/>
  <c r="M14" i="37"/>
  <c r="L7" i="37"/>
  <c r="M18" i="37"/>
  <c r="M16" i="37"/>
  <c r="M13" i="37"/>
  <c r="L9" i="37"/>
  <c r="L6" i="37"/>
  <c r="L13" i="37"/>
  <c r="L14" i="37"/>
  <c r="N19" i="37"/>
  <c r="L12" i="37"/>
  <c r="L10" i="37"/>
  <c r="M17" i="37"/>
  <c r="L11" i="37"/>
  <c r="P8" i="37"/>
  <c r="O10" i="37"/>
  <c r="P9" i="37"/>
  <c r="O19" i="37"/>
  <c r="P11" i="37"/>
  <c r="P12" i="37"/>
  <c r="O9" i="37"/>
  <c r="O13" i="37"/>
  <c r="P19" i="37"/>
  <c r="P17" i="37"/>
  <c r="P13" i="37"/>
  <c r="O7" i="37"/>
  <c r="P15" i="37"/>
  <c r="O17" i="37"/>
  <c r="P18" i="37"/>
  <c r="Q19" i="37"/>
  <c r="O14" i="37"/>
  <c r="O16" i="37"/>
  <c r="O15" i="37"/>
  <c r="P14" i="37"/>
  <c r="O12" i="37"/>
  <c r="O18" i="37"/>
  <c r="O6" i="37"/>
  <c r="O11" i="37"/>
  <c r="P10" i="37"/>
  <c r="P6" i="37"/>
  <c r="O8" i="37"/>
  <c r="P16" i="37"/>
  <c r="P7" i="37"/>
  <c r="R19" i="37"/>
  <c r="R6" i="37"/>
  <c r="S7" i="37"/>
  <c r="R11" i="37"/>
  <c r="R18" i="37"/>
  <c r="R13" i="37"/>
  <c r="R9" i="37"/>
  <c r="S14" i="37"/>
  <c r="S11" i="37"/>
  <c r="S10" i="37"/>
  <c r="R7" i="37"/>
  <c r="R12" i="37"/>
  <c r="T19" i="37"/>
  <c r="S12" i="37"/>
  <c r="R16" i="37"/>
  <c r="S19" i="37"/>
  <c r="R10" i="37"/>
  <c r="S8" i="37"/>
  <c r="S9" i="37"/>
  <c r="R15" i="37"/>
  <c r="R14" i="37"/>
  <c r="R8" i="37"/>
  <c r="S13" i="37"/>
  <c r="S17" i="37"/>
  <c r="R17" i="37"/>
  <c r="S16" i="37"/>
  <c r="S18" i="37"/>
  <c r="H17" i="37"/>
  <c r="H13" i="37"/>
  <c r="T17" i="37"/>
  <c r="T13" i="37"/>
  <c r="N17" i="37"/>
  <c r="N13" i="37"/>
  <c r="Q17" i="37"/>
  <c r="Q13" i="37"/>
  <c r="E17" i="37"/>
  <c r="E13" i="37"/>
  <c r="K17" i="37"/>
  <c r="K13" i="37"/>
  <c r="H12" i="37"/>
  <c r="H15" i="37"/>
  <c r="H16" i="37"/>
  <c r="N15" i="37"/>
  <c r="N14" i="37"/>
  <c r="N16" i="37"/>
  <c r="Q12" i="37"/>
  <c r="Q14" i="37"/>
  <c r="Q16" i="37"/>
  <c r="Q15" i="37"/>
  <c r="T12" i="37"/>
  <c r="T16" i="37"/>
  <c r="T15" i="37"/>
  <c r="T14" i="37"/>
  <c r="E12" i="37"/>
  <c r="E14" i="37"/>
  <c r="E15" i="37"/>
  <c r="E16" i="37"/>
  <c r="K15" i="37"/>
  <c r="K16" i="37"/>
  <c r="K14" i="37"/>
  <c r="T10" i="37"/>
  <c r="T11" i="37"/>
  <c r="H10" i="37"/>
  <c r="H11" i="37"/>
  <c r="Q10" i="37"/>
  <c r="Q11" i="37"/>
  <c r="E10" i="37"/>
  <c r="E11" i="37"/>
  <c r="H6" i="37"/>
  <c r="H7" i="37"/>
  <c r="H9" i="37"/>
  <c r="H18" i="37"/>
  <c r="H8" i="37"/>
  <c r="N18" i="37"/>
  <c r="N8" i="37"/>
  <c r="N9" i="37"/>
  <c r="N7" i="37"/>
  <c r="Q6" i="37"/>
  <c r="Q8" i="37"/>
  <c r="Q7" i="37"/>
  <c r="Q18" i="37"/>
  <c r="T7" i="37"/>
  <c r="T18" i="37"/>
  <c r="T9" i="37"/>
  <c r="T8" i="37"/>
  <c r="K18" i="37"/>
  <c r="K8" i="37"/>
  <c r="K9" i="37"/>
  <c r="E9" i="37"/>
  <c r="E18" i="37"/>
  <c r="E8" i="37"/>
  <c r="E7" i="37"/>
  <c r="EN114" i="16"/>
  <c r="EJ114" i="16"/>
  <c r="EL114" i="16"/>
  <c r="EM114" i="16"/>
  <c r="HM113" i="16" s="1"/>
  <c r="EI114" i="16"/>
  <c r="EK114" i="16"/>
  <c r="D34" i="34"/>
  <c r="D32" i="34"/>
  <c r="C10" i="32"/>
  <c r="D10" i="34"/>
  <c r="AE114" i="22"/>
  <c r="AF114" i="22"/>
  <c r="AE115" i="22"/>
  <c r="AF115" i="22"/>
  <c r="CQ4" i="28"/>
  <c r="CP5" i="28"/>
  <c r="U6" i="37" l="1"/>
  <c r="U17" i="37"/>
  <c r="V12" i="37"/>
  <c r="U8" i="37"/>
  <c r="V7" i="37"/>
  <c r="V16" i="37"/>
  <c r="W8" i="37"/>
  <c r="U13" i="37"/>
  <c r="U18" i="37"/>
  <c r="W19" i="37"/>
  <c r="V17" i="37"/>
  <c r="U14" i="37"/>
  <c r="U9" i="37"/>
  <c r="V11" i="37"/>
  <c r="V14" i="37"/>
  <c r="U7" i="37"/>
  <c r="V9" i="37"/>
  <c r="V13" i="37"/>
  <c r="U12" i="37"/>
  <c r="V8" i="37"/>
  <c r="U15" i="37"/>
  <c r="U11" i="37"/>
  <c r="U19" i="37"/>
  <c r="U16" i="37"/>
  <c r="U10" i="37"/>
  <c r="W18" i="37"/>
  <c r="W17" i="37"/>
  <c r="W15" i="37"/>
  <c r="W16" i="37"/>
  <c r="W13" i="37"/>
  <c r="EX113" i="16"/>
  <c r="HF113" i="16" s="1"/>
  <c r="K12" i="37" s="1"/>
  <c r="HE113" i="16"/>
  <c r="EV113" i="16"/>
  <c r="GX113" i="16" s="1"/>
  <c r="GW113" i="16"/>
  <c r="D6" i="37" s="1"/>
  <c r="EW113" i="16"/>
  <c r="HB113" i="16" s="1"/>
  <c r="H14" i="37" s="1"/>
  <c r="W14" i="37" s="1"/>
  <c r="HA113" i="16"/>
  <c r="EY113" i="16"/>
  <c r="HJ113" i="16" s="1"/>
  <c r="HI113" i="16"/>
  <c r="M6" i="37" s="1"/>
  <c r="FA113" i="16"/>
  <c r="HR113" i="16" s="1"/>
  <c r="T6" i="37" s="1"/>
  <c r="HQ113" i="16"/>
  <c r="N11" i="37"/>
  <c r="N12" i="37"/>
  <c r="K10" i="37"/>
  <c r="K11" i="37"/>
  <c r="N6" i="37"/>
  <c r="N10" i="37"/>
  <c r="K6" i="37"/>
  <c r="K7" i="37"/>
  <c r="W7" i="37" s="1"/>
  <c r="E6" i="37"/>
  <c r="EZ113" i="16"/>
  <c r="EM607" i="16"/>
  <c r="CR4" i="28"/>
  <c r="CQ5" i="28"/>
  <c r="W12" i="37" l="1"/>
  <c r="G10" i="37"/>
  <c r="V10" i="37" s="1"/>
  <c r="G6" i="37"/>
  <c r="S15" i="37"/>
  <c r="V15" i="37" s="1"/>
  <c r="S6" i="37"/>
  <c r="J18" i="37"/>
  <c r="V18" i="37" s="1"/>
  <c r="J19" i="37"/>
  <c r="V19" i="37" s="1"/>
  <c r="W11" i="37"/>
  <c r="W10" i="37"/>
  <c r="W6" i="37"/>
  <c r="HN113" i="16"/>
  <c r="Q9" i="37" s="1"/>
  <c r="W9" i="37" s="1"/>
  <c r="FD113" i="16"/>
  <c r="CR5" i="28"/>
  <c r="CS4" i="28"/>
  <c r="V6" i="37" l="1"/>
  <c r="CS5" i="28"/>
  <c r="CT4" i="28"/>
  <c r="B116" i="22"/>
  <c r="C116" i="22"/>
  <c r="E116" i="22" l="1"/>
  <c r="AC116" i="22"/>
  <c r="Y116" i="22"/>
  <c r="S116" i="22"/>
  <c r="K116" i="22"/>
  <c r="O116" i="22"/>
  <c r="AA116" i="22"/>
  <c r="M116" i="22"/>
  <c r="W116" i="22"/>
  <c r="U116" i="22"/>
  <c r="Q116" i="22"/>
  <c r="I116" i="22"/>
  <c r="G116" i="22"/>
  <c r="CT5" i="28"/>
  <c r="CU4" i="28"/>
  <c r="B118" i="22"/>
  <c r="C118" i="22"/>
  <c r="D116" i="22"/>
  <c r="E118" i="22" l="1"/>
  <c r="U118" i="22"/>
  <c r="O118" i="22"/>
  <c r="AC118" i="22"/>
  <c r="AA118" i="22"/>
  <c r="S118" i="22"/>
  <c r="W118" i="22"/>
  <c r="K118" i="22"/>
  <c r="Q118" i="22"/>
  <c r="I118" i="22"/>
  <c r="M118" i="22"/>
  <c r="Y118" i="22"/>
  <c r="AE116" i="22"/>
  <c r="AF116" i="22"/>
  <c r="AE117" i="22"/>
  <c r="AF117" i="22"/>
  <c r="G118" i="22"/>
  <c r="CV4" i="28"/>
  <c r="CU5" i="28"/>
  <c r="B120" i="22"/>
  <c r="C120" i="22"/>
  <c r="D118" i="22"/>
  <c r="E120" i="22" l="1"/>
  <c r="Y120" i="22"/>
  <c r="AA120" i="22"/>
  <c r="I120" i="22"/>
  <c r="U120" i="22"/>
  <c r="M120" i="22"/>
  <c r="W120" i="22"/>
  <c r="Q120" i="22"/>
  <c r="S120" i="22"/>
  <c r="K120" i="22"/>
  <c r="AC120" i="22"/>
  <c r="O120" i="22"/>
  <c r="AE118" i="22"/>
  <c r="AF118" i="22"/>
  <c r="AE119" i="22"/>
  <c r="AF119" i="22"/>
  <c r="G120" i="22"/>
  <c r="CV5" i="28"/>
  <c r="CW4" i="28"/>
  <c r="D120" i="22"/>
  <c r="C122" i="22"/>
  <c r="B122" i="22"/>
  <c r="D35" i="34" l="1"/>
  <c r="C18" i="32"/>
  <c r="D18" i="34"/>
  <c r="E122" i="22"/>
  <c r="S122" i="22"/>
  <c r="AC122" i="22"/>
  <c r="AA122" i="22"/>
  <c r="W122" i="22"/>
  <c r="Q122" i="22"/>
  <c r="I122" i="22"/>
  <c r="O122" i="22"/>
  <c r="K122" i="22"/>
  <c r="M122" i="22"/>
  <c r="Y122" i="22"/>
  <c r="U122" i="22"/>
  <c r="AE120" i="22"/>
  <c r="AF120" i="22"/>
  <c r="AE121" i="22"/>
  <c r="AF121" i="22"/>
  <c r="G122" i="22"/>
  <c r="CX4" i="28"/>
  <c r="CW5" i="28"/>
  <c r="D122" i="22"/>
  <c r="D36" i="34" l="1"/>
  <c r="C26" i="32"/>
  <c r="D26" i="34"/>
  <c r="AE122" i="22"/>
  <c r="AF122" i="22"/>
  <c r="AE123" i="22"/>
  <c r="AF123" i="22"/>
  <c r="CY4" i="28"/>
  <c r="CX5" i="28"/>
  <c r="CY5" i="28" l="1"/>
  <c r="CZ4" i="28"/>
  <c r="B124" i="22"/>
  <c r="C124" i="22"/>
  <c r="E124" i="22" l="1"/>
  <c r="Q124" i="22"/>
  <c r="AC124" i="22"/>
  <c r="Y124" i="22"/>
  <c r="O124" i="22"/>
  <c r="AA124" i="22"/>
  <c r="K124" i="22"/>
  <c r="W124" i="22"/>
  <c r="S124" i="22"/>
  <c r="I124" i="22"/>
  <c r="U124" i="22"/>
  <c r="M124" i="22"/>
  <c r="G124" i="22"/>
  <c r="CZ5" i="28"/>
  <c r="DA4" i="28"/>
  <c r="D124" i="22"/>
  <c r="D37" i="34" l="1"/>
  <c r="C27" i="32"/>
  <c r="D27" i="34"/>
  <c r="AE124" i="22"/>
  <c r="AF124" i="22"/>
  <c r="AE125" i="22"/>
  <c r="AF125" i="22"/>
  <c r="DA5" i="28"/>
  <c r="DB4" i="28"/>
  <c r="B126" i="22"/>
  <c r="C126" i="22"/>
  <c r="E126" i="22" l="1"/>
  <c r="U126" i="22"/>
  <c r="I126" i="22"/>
  <c r="O126" i="22"/>
  <c r="Q126" i="22"/>
  <c r="M126" i="22"/>
  <c r="AC126" i="22"/>
  <c r="AA126" i="22"/>
  <c r="W126" i="22"/>
  <c r="Y126" i="22"/>
  <c r="K126" i="22"/>
  <c r="S126" i="22"/>
  <c r="G126" i="22"/>
  <c r="DB5" i="28"/>
  <c r="DC4" i="28"/>
  <c r="D126" i="22"/>
  <c r="B128" i="22"/>
  <c r="C128" i="22"/>
  <c r="D38" i="34" l="1"/>
  <c r="C11" i="32"/>
  <c r="D11" i="34"/>
  <c r="E128" i="22"/>
  <c r="AA128" i="22"/>
  <c r="W128" i="22"/>
  <c r="Q128" i="22"/>
  <c r="I128" i="22"/>
  <c r="M128" i="22"/>
  <c r="AC128" i="22"/>
  <c r="O128" i="22"/>
  <c r="K128" i="22"/>
  <c r="Y128" i="22"/>
  <c r="U128" i="22"/>
  <c r="S128" i="22"/>
  <c r="AE126" i="22"/>
  <c r="AF126" i="22"/>
  <c r="AE127" i="22"/>
  <c r="AF127" i="22"/>
  <c r="G128" i="22"/>
  <c r="DC5" i="28"/>
  <c r="DD4" i="28"/>
  <c r="D128" i="22"/>
  <c r="B130" i="22"/>
  <c r="C130" i="22"/>
  <c r="D39" i="34" l="1"/>
  <c r="C12" i="32"/>
  <c r="D12" i="34"/>
  <c r="E130" i="22"/>
  <c r="K130" i="22"/>
  <c r="Q130" i="22"/>
  <c r="U130" i="22"/>
  <c r="O130" i="22"/>
  <c r="AC130" i="22"/>
  <c r="I130" i="22"/>
  <c r="AA130" i="22"/>
  <c r="W130" i="22"/>
  <c r="Y130" i="22"/>
  <c r="M130" i="22"/>
  <c r="S130" i="22"/>
  <c r="AE128" i="22"/>
  <c r="AF128" i="22"/>
  <c r="AE129" i="22"/>
  <c r="AF129" i="22"/>
  <c r="G130" i="22"/>
  <c r="DE4" i="28"/>
  <c r="DD5" i="28"/>
  <c r="D130" i="22"/>
  <c r="C132" i="22"/>
  <c r="B132" i="22"/>
  <c r="D40" i="34" l="1"/>
  <c r="C28" i="32"/>
  <c r="D28" i="34"/>
  <c r="E132" i="22"/>
  <c r="U132" i="22"/>
  <c r="K132" i="22"/>
  <c r="Q132" i="22"/>
  <c r="O132" i="22"/>
  <c r="W132" i="22"/>
  <c r="S132" i="22"/>
  <c r="AA132" i="22"/>
  <c r="AC132" i="22"/>
  <c r="Y132" i="22"/>
  <c r="I132" i="22"/>
  <c r="M132" i="22"/>
  <c r="AE130" i="22"/>
  <c r="AF130" i="22"/>
  <c r="AE131" i="22"/>
  <c r="AF131" i="22"/>
  <c r="G132" i="22"/>
  <c r="DE5" i="28"/>
  <c r="DF4" i="28"/>
  <c r="D132" i="22"/>
  <c r="C134" i="22"/>
  <c r="B134" i="22"/>
  <c r="D41" i="34" l="1"/>
  <c r="C29" i="32"/>
  <c r="D29" i="34"/>
  <c r="E134" i="22"/>
  <c r="I134" i="22"/>
  <c r="M134" i="22"/>
  <c r="AC134" i="22"/>
  <c r="O134" i="22"/>
  <c r="W134" i="22"/>
  <c r="Y134" i="22"/>
  <c r="AA134" i="22"/>
  <c r="U134" i="22"/>
  <c r="S134" i="22"/>
  <c r="Q134" i="22"/>
  <c r="K134" i="22"/>
  <c r="AE132" i="22"/>
  <c r="AF132" i="22"/>
  <c r="AE133" i="22"/>
  <c r="AF133" i="22"/>
  <c r="G134" i="22"/>
  <c r="DG4" i="28"/>
  <c r="DF5" i="28"/>
  <c r="D134" i="22"/>
  <c r="C136" i="22"/>
  <c r="B136" i="22"/>
  <c r="D42" i="34" l="1"/>
  <c r="C2" i="32"/>
  <c r="D2" i="34"/>
  <c r="E136" i="22"/>
  <c r="K136" i="22"/>
  <c r="Q136" i="22"/>
  <c r="I136" i="22"/>
  <c r="S136" i="22"/>
  <c r="AC136" i="22"/>
  <c r="O136" i="22"/>
  <c r="W136" i="22"/>
  <c r="M136" i="22"/>
  <c r="Y136" i="22"/>
  <c r="U136" i="22"/>
  <c r="AA136" i="22"/>
  <c r="AE134" i="22"/>
  <c r="AF134" i="22"/>
  <c r="AE135" i="22"/>
  <c r="AF135" i="22"/>
  <c r="G136" i="22"/>
  <c r="DG5" i="28"/>
  <c r="DH4" i="28"/>
  <c r="D136" i="22"/>
  <c r="C138" i="22"/>
  <c r="B138" i="22"/>
  <c r="D43" i="34" l="1"/>
  <c r="C14" i="32"/>
  <c r="D14" i="34"/>
  <c r="E138" i="22"/>
  <c r="S138" i="22"/>
  <c r="O138" i="22"/>
  <c r="M138" i="22"/>
  <c r="Y138" i="22"/>
  <c r="AA138" i="22"/>
  <c r="U138" i="22"/>
  <c r="K138" i="22"/>
  <c r="W138" i="22"/>
  <c r="Q138" i="22"/>
  <c r="I138" i="22"/>
  <c r="AC138" i="22"/>
  <c r="AE136" i="22"/>
  <c r="AF136" i="22"/>
  <c r="AE137" i="22"/>
  <c r="AF137" i="22"/>
  <c r="G138" i="22"/>
  <c r="DI4" i="28"/>
  <c r="DH5" i="28"/>
  <c r="D138" i="22"/>
  <c r="B140" i="22"/>
  <c r="C140" i="22"/>
  <c r="D44" i="34" l="1"/>
  <c r="C15" i="32"/>
  <c r="D15" i="34"/>
  <c r="E140" i="22"/>
  <c r="W140" i="22"/>
  <c r="U140" i="22"/>
  <c r="Q140" i="22"/>
  <c r="AA140" i="22"/>
  <c r="O140" i="22"/>
  <c r="AC140" i="22"/>
  <c r="M140" i="22"/>
  <c r="S140" i="22"/>
  <c r="Y140" i="22"/>
  <c r="I140" i="22"/>
  <c r="K140" i="22"/>
  <c r="AE138" i="22"/>
  <c r="AF138" i="22"/>
  <c r="AE139" i="22"/>
  <c r="AF139" i="22"/>
  <c r="G140" i="22"/>
  <c r="DI5" i="28"/>
  <c r="DJ4" i="28"/>
  <c r="D140" i="22"/>
  <c r="C142" i="22"/>
  <c r="B142" i="22"/>
  <c r="G142" i="22"/>
  <c r="D45" i="34" l="1"/>
  <c r="C5" i="32"/>
  <c r="D5" i="34"/>
  <c r="E142" i="22"/>
  <c r="W142" i="22"/>
  <c r="I142" i="22"/>
  <c r="S142" i="22"/>
  <c r="AA142" i="22"/>
  <c r="AC142" i="22"/>
  <c r="O142" i="22"/>
  <c r="Q142" i="22"/>
  <c r="Y142" i="22"/>
  <c r="K142" i="22"/>
  <c r="M142" i="22"/>
  <c r="U142" i="22"/>
  <c r="AE140" i="22"/>
  <c r="AF140" i="22"/>
  <c r="AE141" i="22"/>
  <c r="AF141" i="22"/>
  <c r="DK4" i="28"/>
  <c r="DJ5" i="28"/>
  <c r="D142" i="22"/>
  <c r="B144" i="22"/>
  <c r="C144" i="22"/>
  <c r="D46" i="34" l="1"/>
  <c r="C30" i="32"/>
  <c r="D30" i="34"/>
  <c r="E144" i="22"/>
  <c r="Q144" i="22"/>
  <c r="U144" i="22"/>
  <c r="W144" i="22"/>
  <c r="S144" i="22"/>
  <c r="O144" i="22"/>
  <c r="AC144" i="22"/>
  <c r="K144" i="22"/>
  <c r="I144" i="22"/>
  <c r="Y144" i="22"/>
  <c r="M144" i="22"/>
  <c r="AA144" i="22"/>
  <c r="AE142" i="22"/>
  <c r="AF142" i="22"/>
  <c r="AE143" i="22"/>
  <c r="AF143" i="22"/>
  <c r="G144" i="22"/>
  <c r="D47" i="34"/>
  <c r="DL4" i="28"/>
  <c r="DK5" i="28"/>
  <c r="B146" i="22"/>
  <c r="C146" i="22"/>
  <c r="D144" i="22"/>
  <c r="C3" i="32" l="1"/>
  <c r="D3" i="34"/>
  <c r="FD5" i="16"/>
  <c r="E146" i="22"/>
  <c r="U146" i="22"/>
  <c r="S146" i="22"/>
  <c r="Y146" i="22"/>
  <c r="Q146" i="22"/>
  <c r="O146" i="22"/>
  <c r="I146" i="22"/>
  <c r="AA146" i="22"/>
  <c r="W146" i="22"/>
  <c r="M146" i="22"/>
  <c r="K146" i="22"/>
  <c r="AC146" i="22"/>
  <c r="AE144" i="22"/>
  <c r="AF144" i="22"/>
  <c r="AE145" i="22"/>
  <c r="AF145" i="22"/>
  <c r="G146" i="22"/>
  <c r="D48" i="34"/>
  <c r="DL5" i="28"/>
  <c r="DM4" i="28"/>
  <c r="B148" i="22"/>
  <c r="C148" i="22"/>
  <c r="D146" i="22"/>
  <c r="C4" i="32" l="1"/>
  <c r="D4" i="34"/>
  <c r="GA607" i="16"/>
  <c r="E148" i="22"/>
  <c r="S148" i="22"/>
  <c r="U148" i="22"/>
  <c r="Y148" i="22"/>
  <c r="W148" i="22"/>
  <c r="M148" i="22"/>
  <c r="Q148" i="22"/>
  <c r="AC148" i="22"/>
  <c r="I148" i="22"/>
  <c r="K148" i="22"/>
  <c r="AA148" i="22"/>
  <c r="O148" i="22"/>
  <c r="AE146" i="22"/>
  <c r="AF146" i="22"/>
  <c r="AE147" i="22"/>
  <c r="AF147" i="22"/>
  <c r="G148" i="22"/>
  <c r="DN4" i="28"/>
  <c r="DM5" i="28"/>
  <c r="D148" i="22"/>
  <c r="AE148" i="22" l="1"/>
  <c r="AF148" i="22"/>
  <c r="AE149" i="22"/>
  <c r="AF149" i="22"/>
  <c r="DO4" i="28"/>
  <c r="DN5" i="28"/>
  <c r="DP4" i="28" l="1"/>
  <c r="DO5" i="28"/>
  <c r="C150" i="22"/>
  <c r="B150" i="22"/>
  <c r="E150" i="22" l="1"/>
  <c r="O150" i="22"/>
  <c r="M150" i="22"/>
  <c r="I150" i="22"/>
  <c r="K150" i="22"/>
  <c r="S150" i="22"/>
  <c r="W150" i="22"/>
  <c r="Y150" i="22"/>
  <c r="U150" i="22"/>
  <c r="AC150" i="22"/>
  <c r="AA150" i="22"/>
  <c r="Q150" i="22"/>
  <c r="G150" i="22"/>
  <c r="DQ4" i="28"/>
  <c r="DP5" i="28"/>
  <c r="D150" i="22"/>
  <c r="AE150" i="22" l="1"/>
  <c r="AF150" i="22"/>
  <c r="AE151" i="22"/>
  <c r="AF151" i="22"/>
  <c r="DQ5" i="28"/>
  <c r="DR4" i="28"/>
  <c r="C152" i="22"/>
  <c r="B152" i="22"/>
  <c r="E152" i="22" l="1"/>
  <c r="O152" i="22"/>
  <c r="K152" i="22"/>
  <c r="U152" i="22"/>
  <c r="Q152" i="22"/>
  <c r="W152" i="22"/>
  <c r="I152" i="22"/>
  <c r="M152" i="22"/>
  <c r="Y152" i="22"/>
  <c r="S152" i="22"/>
  <c r="AC152" i="22"/>
  <c r="AA152" i="22"/>
  <c r="G152" i="22"/>
  <c r="DS4" i="28"/>
  <c r="DR5" i="28"/>
  <c r="C154" i="22"/>
  <c r="B154" i="22"/>
  <c r="D152" i="22"/>
  <c r="E154" i="22" l="1"/>
  <c r="AA154" i="22"/>
  <c r="AC154" i="22"/>
  <c r="W154" i="22"/>
  <c r="S154" i="22"/>
  <c r="I154" i="22"/>
  <c r="M154" i="22"/>
  <c r="K154" i="22"/>
  <c r="U154" i="22"/>
  <c r="Y154" i="22"/>
  <c r="O154" i="22"/>
  <c r="Q154" i="22"/>
  <c r="AE152" i="22"/>
  <c r="AF152" i="22"/>
  <c r="AE153" i="22"/>
  <c r="AF153" i="22"/>
  <c r="G154" i="22"/>
  <c r="DS5" i="28"/>
  <c r="DT4" i="28"/>
  <c r="B156" i="22"/>
  <c r="C156" i="22"/>
  <c r="D154" i="22"/>
  <c r="E156" i="22" l="1"/>
  <c r="U156" i="22"/>
  <c r="W156" i="22"/>
  <c r="AC156" i="22"/>
  <c r="O156" i="22"/>
  <c r="I156" i="22"/>
  <c r="K156" i="22"/>
  <c r="M156" i="22"/>
  <c r="Y156" i="22"/>
  <c r="S156" i="22"/>
  <c r="Q156" i="22"/>
  <c r="AA156" i="22"/>
  <c r="AE154" i="22"/>
  <c r="AF154" i="22"/>
  <c r="AE155" i="22"/>
  <c r="AF155" i="22"/>
  <c r="G156" i="22"/>
  <c r="DT5" i="28"/>
  <c r="DU4" i="28"/>
  <c r="C158" i="22"/>
  <c r="B158" i="22"/>
  <c r="D156" i="22"/>
  <c r="E158" i="22" l="1"/>
  <c r="W158" i="22"/>
  <c r="AC158" i="22"/>
  <c r="I158" i="22"/>
  <c r="U158" i="22"/>
  <c r="S158" i="22"/>
  <c r="K158" i="22"/>
  <c r="M158" i="22"/>
  <c r="O158" i="22"/>
  <c r="Y158" i="22"/>
  <c r="Q158" i="22"/>
  <c r="AA158" i="22"/>
  <c r="AE156" i="22"/>
  <c r="AF156" i="22"/>
  <c r="AE157" i="22"/>
  <c r="AF157" i="22"/>
  <c r="G158" i="22"/>
  <c r="DV4" i="28"/>
  <c r="DU5" i="28"/>
  <c r="B160" i="22"/>
  <c r="C160" i="22"/>
  <c r="D158" i="22"/>
  <c r="E160" i="22" l="1"/>
  <c r="M160" i="22"/>
  <c r="W160" i="22"/>
  <c r="S160" i="22"/>
  <c r="K160" i="22"/>
  <c r="AC160" i="22"/>
  <c r="I160" i="22"/>
  <c r="AA160" i="22"/>
  <c r="U160" i="22"/>
  <c r="Q160" i="22"/>
  <c r="O160" i="22"/>
  <c r="Y160" i="22"/>
  <c r="AE158" i="22"/>
  <c r="AF158" i="22"/>
  <c r="AE159" i="22"/>
  <c r="AF159" i="22"/>
  <c r="G160" i="22"/>
  <c r="DV5" i="28"/>
  <c r="DW4" i="28"/>
  <c r="D160" i="22"/>
  <c r="C162" i="22"/>
  <c r="B162" i="22"/>
  <c r="E162" i="22" l="1"/>
  <c r="S162" i="22"/>
  <c r="I162" i="22"/>
  <c r="W162" i="22"/>
  <c r="AA162" i="22"/>
  <c r="K162" i="22"/>
  <c r="O162" i="22"/>
  <c r="Y162" i="22"/>
  <c r="Q162" i="22"/>
  <c r="U162" i="22"/>
  <c r="AC162" i="22"/>
  <c r="M162" i="22"/>
  <c r="AE160" i="22"/>
  <c r="AF160" i="22"/>
  <c r="AE161" i="22"/>
  <c r="AF161" i="22"/>
  <c r="G162" i="22"/>
  <c r="DW5" i="28"/>
  <c r="DX4" i="28"/>
  <c r="D162" i="22"/>
  <c r="B164" i="22"/>
  <c r="C164" i="22"/>
  <c r="E164" i="22" l="1"/>
  <c r="M164" i="22"/>
  <c r="K164" i="22"/>
  <c r="AA164" i="22"/>
  <c r="W164" i="22"/>
  <c r="AC164" i="22"/>
  <c r="U164" i="22"/>
  <c r="S164" i="22"/>
  <c r="Q164" i="22"/>
  <c r="O164" i="22"/>
  <c r="Y164" i="22"/>
  <c r="I164" i="22"/>
  <c r="AE162" i="22"/>
  <c r="AF162" i="22"/>
  <c r="AE163" i="22"/>
  <c r="AF163" i="22"/>
  <c r="G164" i="22"/>
  <c r="DY4" i="28"/>
  <c r="DX5" i="28"/>
  <c r="D164" i="22"/>
  <c r="C166" i="22"/>
  <c r="B166" i="22"/>
  <c r="E166" i="22" l="1"/>
  <c r="AA166" i="22"/>
  <c r="S166" i="22"/>
  <c r="M166" i="22"/>
  <c r="AC166" i="22"/>
  <c r="O166" i="22"/>
  <c r="I166" i="22"/>
  <c r="K166" i="22"/>
  <c r="W166" i="22"/>
  <c r="U166" i="22"/>
  <c r="Y166" i="22"/>
  <c r="Q166" i="22"/>
  <c r="AE164" i="22"/>
  <c r="AF164" i="22"/>
  <c r="AE165" i="22"/>
  <c r="AF165" i="22"/>
  <c r="G166" i="22"/>
  <c r="DZ4" i="28"/>
  <c r="DY5" i="28"/>
  <c r="B168" i="22"/>
  <c r="C168" i="22"/>
  <c r="D166" i="22"/>
  <c r="E168" i="22" l="1"/>
  <c r="AA168" i="22"/>
  <c r="U168" i="22"/>
  <c r="AC168" i="22"/>
  <c r="S168" i="22"/>
  <c r="M168" i="22"/>
  <c r="Q168" i="22"/>
  <c r="K168" i="22"/>
  <c r="I168" i="22"/>
  <c r="Y168" i="22"/>
  <c r="W168" i="22"/>
  <c r="O168" i="22"/>
  <c r="AE166" i="22"/>
  <c r="AF166" i="22"/>
  <c r="AE167" i="22"/>
  <c r="AF167" i="22"/>
  <c r="G168" i="22"/>
  <c r="EA4" i="28"/>
  <c r="DZ5" i="28"/>
  <c r="D168" i="22"/>
  <c r="B170" i="22"/>
  <c r="C170" i="22"/>
  <c r="E170" i="22" l="1"/>
  <c r="Q170" i="22"/>
  <c r="K170" i="22"/>
  <c r="AA170" i="22"/>
  <c r="M170" i="22"/>
  <c r="S170" i="22"/>
  <c r="AC170" i="22"/>
  <c r="O170" i="22"/>
  <c r="U170" i="22"/>
  <c r="Y170" i="22"/>
  <c r="W170" i="22"/>
  <c r="I170" i="22"/>
  <c r="AE168" i="22"/>
  <c r="AF168" i="22"/>
  <c r="AE169" i="22"/>
  <c r="AF169" i="22"/>
  <c r="G170" i="22"/>
  <c r="EA5" i="28"/>
  <c r="EB4" i="28"/>
  <c r="D170" i="22"/>
  <c r="C172" i="22"/>
  <c r="B172" i="22"/>
  <c r="E172" i="22" l="1"/>
  <c r="M172" i="22"/>
  <c r="S172" i="22"/>
  <c r="AA172" i="22"/>
  <c r="Y172" i="22"/>
  <c r="AC172" i="22"/>
  <c r="U172" i="22"/>
  <c r="O172" i="22"/>
  <c r="K172" i="22"/>
  <c r="Q172" i="22"/>
  <c r="I172" i="22"/>
  <c r="W172" i="22"/>
  <c r="AE170" i="22"/>
  <c r="AF170" i="22"/>
  <c r="AE171" i="22"/>
  <c r="AF171" i="22"/>
  <c r="G172" i="22"/>
  <c r="EB5" i="28"/>
  <c r="EC4" i="28"/>
  <c r="D172" i="22"/>
  <c r="C174" i="22"/>
  <c r="B174" i="22"/>
  <c r="E174" i="22" l="1"/>
  <c r="S174" i="22"/>
  <c r="Q174" i="22"/>
  <c r="M174" i="22"/>
  <c r="W174" i="22"/>
  <c r="AA174" i="22"/>
  <c r="O174" i="22"/>
  <c r="I174" i="22"/>
  <c r="Y174" i="22"/>
  <c r="K174" i="22"/>
  <c r="U174" i="22"/>
  <c r="AC174" i="22"/>
  <c r="AE172" i="22"/>
  <c r="AF172" i="22"/>
  <c r="AE173" i="22"/>
  <c r="AF173" i="22"/>
  <c r="G174" i="22"/>
  <c r="ED4" i="28"/>
  <c r="EC5" i="28"/>
  <c r="D174" i="22"/>
  <c r="AE174" i="22" l="1"/>
  <c r="AF174" i="22"/>
  <c r="AE175" i="22"/>
  <c r="AF175" i="22"/>
  <c r="EE4" i="28"/>
  <c r="ED5" i="28"/>
  <c r="EF4" i="28" l="1"/>
  <c r="EE5" i="28"/>
  <c r="B176" i="22"/>
  <c r="C176" i="22"/>
  <c r="E176" i="22" l="1"/>
  <c r="O176" i="22"/>
  <c r="K176" i="22"/>
  <c r="AA176" i="22"/>
  <c r="Y176" i="22"/>
  <c r="Q176" i="22"/>
  <c r="M176" i="22"/>
  <c r="S176" i="22"/>
  <c r="U176" i="22"/>
  <c r="W176" i="22"/>
  <c r="AC176" i="22"/>
  <c r="I176" i="22"/>
  <c r="G176" i="22"/>
  <c r="EF5" i="28"/>
  <c r="EG4" i="28"/>
  <c r="D176" i="22"/>
  <c r="C178" i="22"/>
  <c r="B178" i="22"/>
  <c r="E178" i="22" l="1"/>
  <c r="M178" i="22"/>
  <c r="Y178" i="22"/>
  <c r="AC178" i="22"/>
  <c r="Q178" i="22"/>
  <c r="U178" i="22"/>
  <c r="O178" i="22"/>
  <c r="S178" i="22"/>
  <c r="AA178" i="22"/>
  <c r="I178" i="22"/>
  <c r="K178" i="22"/>
  <c r="W178" i="22"/>
  <c r="AE176" i="22"/>
  <c r="AF176" i="22"/>
  <c r="AE177" i="22"/>
  <c r="AF177" i="22"/>
  <c r="G178" i="22"/>
  <c r="EG5" i="28"/>
  <c r="EH4" i="28"/>
  <c r="D178" i="22"/>
  <c r="C180" i="22"/>
  <c r="B180" i="22"/>
  <c r="E180" i="22" l="1"/>
  <c r="M180" i="22"/>
  <c r="W180" i="22"/>
  <c r="I180" i="22"/>
  <c r="Y180" i="22"/>
  <c r="S180" i="22"/>
  <c r="AA180" i="22"/>
  <c r="AC180" i="22"/>
  <c r="Q180" i="22"/>
  <c r="O180" i="22"/>
  <c r="U180" i="22"/>
  <c r="K180" i="22"/>
  <c r="AE178" i="22"/>
  <c r="AF178" i="22"/>
  <c r="AE179" i="22"/>
  <c r="AF179" i="22"/>
  <c r="G180" i="22"/>
  <c r="EI4" i="28"/>
  <c r="EH5" i="28"/>
  <c r="D180" i="22"/>
  <c r="C182" i="22"/>
  <c r="B182" i="22"/>
  <c r="E182" i="22" l="1"/>
  <c r="Q182" i="22"/>
  <c r="Y182" i="22"/>
  <c r="W182" i="22"/>
  <c r="O182" i="22"/>
  <c r="AC182" i="22"/>
  <c r="AA182" i="22"/>
  <c r="M182" i="22"/>
  <c r="U182" i="22"/>
  <c r="S182" i="22"/>
  <c r="K182" i="22"/>
  <c r="I182" i="22"/>
  <c r="AE180" i="22"/>
  <c r="AF180" i="22"/>
  <c r="AE181" i="22"/>
  <c r="AF181" i="22"/>
  <c r="G182" i="22"/>
  <c r="EJ4" i="28"/>
  <c r="EI5" i="28"/>
  <c r="D182" i="22"/>
  <c r="AE182" i="22" l="1"/>
  <c r="AF182" i="22"/>
  <c r="AE183" i="22"/>
  <c r="AF183" i="22"/>
  <c r="EJ5" i="28"/>
  <c r="EK4" i="28"/>
  <c r="C184" i="22"/>
  <c r="B184" i="22"/>
  <c r="E184" i="22" l="1"/>
  <c r="M184" i="22"/>
  <c r="O184" i="22"/>
  <c r="AC184" i="22"/>
  <c r="I184" i="22"/>
  <c r="S184" i="22"/>
  <c r="U184" i="22"/>
  <c r="K184" i="22"/>
  <c r="Q184" i="22"/>
  <c r="Y184" i="22"/>
  <c r="AA184" i="22"/>
  <c r="W184" i="22"/>
  <c r="G184" i="22"/>
  <c r="EL4" i="28"/>
  <c r="EK5" i="28"/>
  <c r="B186" i="22"/>
  <c r="C186" i="22"/>
  <c r="D184" i="22"/>
  <c r="E186" i="22" l="1"/>
  <c r="S186" i="22"/>
  <c r="M186" i="22"/>
  <c r="O186" i="22"/>
  <c r="AC186" i="22"/>
  <c r="I186" i="22"/>
  <c r="K186" i="22"/>
  <c r="Y186" i="22"/>
  <c r="U186" i="22"/>
  <c r="Q186" i="22"/>
  <c r="W186" i="22"/>
  <c r="AA186" i="22"/>
  <c r="AE184" i="22"/>
  <c r="AF184" i="22"/>
  <c r="AE185" i="22"/>
  <c r="AF185" i="22"/>
  <c r="G186" i="22"/>
  <c r="EM4" i="28"/>
  <c r="EL5" i="28"/>
  <c r="D186" i="22"/>
  <c r="AE186" i="22" l="1"/>
  <c r="AF186" i="22"/>
  <c r="AE187" i="22"/>
  <c r="AF187" i="22"/>
  <c r="EN4" i="28"/>
  <c r="EM5" i="28"/>
  <c r="C188" i="22"/>
  <c r="B188" i="22"/>
  <c r="E188" i="22" l="1"/>
  <c r="O188" i="22"/>
  <c r="U188" i="22"/>
  <c r="Q188" i="22"/>
  <c r="AC188" i="22"/>
  <c r="W188" i="22"/>
  <c r="S188" i="22"/>
  <c r="K188" i="22"/>
  <c r="AA188" i="22"/>
  <c r="M188" i="22"/>
  <c r="Y188" i="22"/>
  <c r="I188" i="22"/>
  <c r="G188" i="22"/>
  <c r="EN5" i="28"/>
  <c r="EO4" i="28"/>
  <c r="C190" i="22"/>
  <c r="B190" i="22"/>
  <c r="D188" i="22"/>
  <c r="E190" i="22" l="1"/>
  <c r="AA190" i="22"/>
  <c r="O190" i="22"/>
  <c r="K190" i="22"/>
  <c r="Q190" i="22"/>
  <c r="Y190" i="22"/>
  <c r="I190" i="22"/>
  <c r="U190" i="22"/>
  <c r="AC190" i="22"/>
  <c r="S190" i="22"/>
  <c r="M190" i="22"/>
  <c r="W190" i="22"/>
  <c r="AE188" i="22"/>
  <c r="AF188" i="22"/>
  <c r="AE189" i="22"/>
  <c r="AF189" i="22"/>
  <c r="G190" i="22"/>
  <c r="EO5" i="28"/>
  <c r="EP4" i="28"/>
  <c r="B192" i="22"/>
  <c r="C192" i="22"/>
  <c r="D190" i="22"/>
  <c r="E192" i="22" l="1"/>
  <c r="S192" i="22"/>
  <c r="Y192" i="22"/>
  <c r="AA192" i="22"/>
  <c r="AC192" i="22"/>
  <c r="O192" i="22"/>
  <c r="W192" i="22"/>
  <c r="Q192" i="22"/>
  <c r="I192" i="22"/>
  <c r="U192" i="22"/>
  <c r="K192" i="22"/>
  <c r="M192" i="22"/>
  <c r="AE190" i="22"/>
  <c r="AF190" i="22"/>
  <c r="AE191" i="22"/>
  <c r="AF191" i="22"/>
  <c r="G192" i="22"/>
  <c r="EQ4" i="28"/>
  <c r="EP5" i="28"/>
  <c r="C194" i="22"/>
  <c r="B194" i="22"/>
  <c r="D192" i="22"/>
  <c r="E194" i="22" l="1"/>
  <c r="S194" i="22"/>
  <c r="W194" i="22"/>
  <c r="M194" i="22"/>
  <c r="AC194" i="22"/>
  <c r="U194" i="22"/>
  <c r="O194" i="22"/>
  <c r="K194" i="22"/>
  <c r="Y194" i="22"/>
  <c r="I194" i="22"/>
  <c r="AA194" i="22"/>
  <c r="Q194" i="22"/>
  <c r="AE192" i="22"/>
  <c r="AF192" i="22"/>
  <c r="AE193" i="22"/>
  <c r="AF193" i="22"/>
  <c r="G194" i="22"/>
  <c r="ER4" i="28"/>
  <c r="EQ5" i="28"/>
  <c r="D194" i="22"/>
  <c r="AE194" i="22" l="1"/>
  <c r="AF194" i="22"/>
  <c r="AE195" i="22"/>
  <c r="AF195" i="22"/>
  <c r="ER5" i="28"/>
  <c r="ES4" i="28"/>
  <c r="B196" i="22"/>
  <c r="C196" i="22"/>
  <c r="E196" i="22" l="1"/>
  <c r="K196" i="22"/>
  <c r="AC196" i="22"/>
  <c r="U196" i="22"/>
  <c r="O196" i="22"/>
  <c r="AA196" i="22"/>
  <c r="W196" i="22"/>
  <c r="I196" i="22"/>
  <c r="Y196" i="22"/>
  <c r="Q196" i="22"/>
  <c r="S196" i="22"/>
  <c r="M196" i="22"/>
  <c r="G196" i="22"/>
  <c r="ET4" i="28"/>
  <c r="ES5" i="28"/>
  <c r="D196" i="22"/>
  <c r="B198" i="22"/>
  <c r="C198" i="22"/>
  <c r="E198" i="22" l="1"/>
  <c r="O198" i="22"/>
  <c r="K198" i="22"/>
  <c r="AA198" i="22"/>
  <c r="AC198" i="22"/>
  <c r="S198" i="22"/>
  <c r="U198" i="22"/>
  <c r="Y198" i="22"/>
  <c r="Q198" i="22"/>
  <c r="M198" i="22"/>
  <c r="I198" i="22"/>
  <c r="W198" i="22"/>
  <c r="AE196" i="22"/>
  <c r="AF196" i="22"/>
  <c r="AE197" i="22"/>
  <c r="AF197" i="22"/>
  <c r="G198" i="22"/>
  <c r="EU4" i="28"/>
  <c r="ET5" i="28"/>
  <c r="D198" i="22"/>
  <c r="C200" i="22"/>
  <c r="B200" i="22"/>
  <c r="E200" i="22" l="1"/>
  <c r="Y200" i="22"/>
  <c r="AC200" i="22"/>
  <c r="O200" i="22"/>
  <c r="S200" i="22"/>
  <c r="AA200" i="22"/>
  <c r="Q200" i="22"/>
  <c r="W200" i="22"/>
  <c r="U200" i="22"/>
  <c r="M200" i="22"/>
  <c r="K200" i="22"/>
  <c r="I200" i="22"/>
  <c r="AE198" i="22"/>
  <c r="AF198" i="22"/>
  <c r="AE199" i="22"/>
  <c r="AF199" i="22"/>
  <c r="G200" i="22"/>
  <c r="EV4" i="28"/>
  <c r="EU5" i="28"/>
  <c r="B202" i="22"/>
  <c r="C202" i="22"/>
  <c r="D200" i="22"/>
  <c r="E202" i="22" l="1"/>
  <c r="AA202" i="22"/>
  <c r="S202" i="22"/>
  <c r="K202" i="22"/>
  <c r="W202" i="22"/>
  <c r="U202" i="22"/>
  <c r="AC202" i="22"/>
  <c r="Y202" i="22"/>
  <c r="Q202" i="22"/>
  <c r="O202" i="22"/>
  <c r="M202" i="22"/>
  <c r="I202" i="22"/>
  <c r="AE200" i="22"/>
  <c r="AF200" i="22"/>
  <c r="AE201" i="22"/>
  <c r="AF201" i="22"/>
  <c r="G202" i="22"/>
  <c r="EV5" i="28"/>
  <c r="EW4" i="28"/>
  <c r="B204" i="22"/>
  <c r="D204" i="22"/>
  <c r="C204" i="22"/>
  <c r="D202" i="22"/>
  <c r="E204" i="22" l="1"/>
  <c r="W204" i="22"/>
  <c r="AA204" i="22"/>
  <c r="S204" i="22"/>
  <c r="I204" i="22"/>
  <c r="AC204" i="22"/>
  <c r="K204" i="22"/>
  <c r="U204" i="22"/>
  <c r="Q204" i="22"/>
  <c r="Y204" i="22"/>
  <c r="O204" i="22"/>
  <c r="M204" i="22"/>
  <c r="AE202" i="22"/>
  <c r="AF202" i="22"/>
  <c r="AE203" i="22"/>
  <c r="AF203" i="22"/>
  <c r="AE204" i="22"/>
  <c r="AF204" i="22"/>
  <c r="AE205" i="22"/>
  <c r="AF205" i="22"/>
  <c r="G204" i="22"/>
  <c r="EW5" i="28"/>
  <c r="EX4" i="28"/>
  <c r="C206" i="22"/>
  <c r="B206" i="22"/>
  <c r="E206" i="22" l="1"/>
  <c r="I206" i="22"/>
  <c r="AA206" i="22"/>
  <c r="K206" i="22"/>
  <c r="Q206" i="22"/>
  <c r="M206" i="22"/>
  <c r="Y206" i="22"/>
  <c r="S206" i="22"/>
  <c r="AC206" i="22"/>
  <c r="U206" i="22"/>
  <c r="W206" i="22"/>
  <c r="O206" i="22"/>
  <c r="G206" i="22"/>
  <c r="EY4" i="28"/>
  <c r="EX5" i="28"/>
  <c r="D206" i="22"/>
  <c r="B208" i="22"/>
  <c r="C208" i="22"/>
  <c r="E208" i="22" l="1"/>
  <c r="I208" i="22"/>
  <c r="K208" i="22"/>
  <c r="W208" i="22"/>
  <c r="AC208" i="22"/>
  <c r="AA208" i="22"/>
  <c r="O208" i="22"/>
  <c r="U208" i="22"/>
  <c r="Y208" i="22"/>
  <c r="Q208" i="22"/>
  <c r="M208" i="22"/>
  <c r="S208" i="22"/>
  <c r="AE206" i="22"/>
  <c r="AF206" i="22"/>
  <c r="AE207" i="22"/>
  <c r="AF207" i="22"/>
  <c r="G208" i="22"/>
  <c r="EZ4" i="28"/>
  <c r="EY5" i="28"/>
  <c r="B210" i="22"/>
  <c r="C210" i="22"/>
  <c r="D208" i="22"/>
  <c r="E210" i="22" l="1"/>
  <c r="AA210" i="22"/>
  <c r="Y210" i="22"/>
  <c r="I210" i="22"/>
  <c r="U210" i="22"/>
  <c r="S210" i="22"/>
  <c r="M210" i="22"/>
  <c r="K210" i="22"/>
  <c r="W210" i="22"/>
  <c r="Q210" i="22"/>
  <c r="O210" i="22"/>
  <c r="AC210" i="22"/>
  <c r="AE208" i="22"/>
  <c r="AF208" i="22"/>
  <c r="AE209" i="22"/>
  <c r="AF209" i="22"/>
  <c r="G210" i="22"/>
  <c r="EZ5" i="28"/>
  <c r="FA4" i="28"/>
  <c r="D210" i="22"/>
  <c r="C212" i="22"/>
  <c r="B212" i="22"/>
  <c r="E212" i="22" l="1"/>
  <c r="M212" i="22"/>
  <c r="Q212" i="22"/>
  <c r="AC212" i="22"/>
  <c r="O212" i="22"/>
  <c r="S212" i="22"/>
  <c r="K212" i="22"/>
  <c r="AA212" i="22"/>
  <c r="U212" i="22"/>
  <c r="I212" i="22"/>
  <c r="Y212" i="22"/>
  <c r="W212" i="22"/>
  <c r="AE210" i="22"/>
  <c r="AF210" i="22"/>
  <c r="AE211" i="22"/>
  <c r="AF211" i="22"/>
  <c r="G212" i="22"/>
  <c r="FB4" i="28"/>
  <c r="FA5" i="28"/>
  <c r="B214" i="22"/>
  <c r="C214" i="22"/>
  <c r="D212" i="22"/>
  <c r="E214" i="22" l="1"/>
  <c r="K214" i="22"/>
  <c r="AA214" i="22"/>
  <c r="O214" i="22"/>
  <c r="W214" i="22"/>
  <c r="AC214" i="22"/>
  <c r="U214" i="22"/>
  <c r="I214" i="22"/>
  <c r="M214" i="22"/>
  <c r="Y214" i="22"/>
  <c r="Q214" i="22"/>
  <c r="S214" i="22"/>
  <c r="AE212" i="22"/>
  <c r="AF212" i="22"/>
  <c r="AE213" i="22"/>
  <c r="AF213" i="22"/>
  <c r="G214" i="22"/>
  <c r="FC4" i="28"/>
  <c r="FB5" i="28"/>
  <c r="D214" i="22"/>
  <c r="B216" i="22"/>
  <c r="C216" i="22"/>
  <c r="E216" i="22" l="1"/>
  <c r="Q216" i="22"/>
  <c r="W216" i="22"/>
  <c r="S216" i="22"/>
  <c r="K216" i="22"/>
  <c r="M216" i="22"/>
  <c r="U216" i="22"/>
  <c r="I216" i="22"/>
  <c r="AC216" i="22"/>
  <c r="AA216" i="22"/>
  <c r="O216" i="22"/>
  <c r="Y216" i="22"/>
  <c r="AE214" i="22"/>
  <c r="AF214" i="22"/>
  <c r="AE215" i="22"/>
  <c r="AF215" i="22"/>
  <c r="G216" i="22"/>
  <c r="FD4" i="28"/>
  <c r="FC5" i="28"/>
  <c r="C218" i="22"/>
  <c r="B218" i="22"/>
  <c r="D216" i="22"/>
  <c r="E218" i="22" l="1"/>
  <c r="I218" i="22"/>
  <c r="S218" i="22"/>
  <c r="Q218" i="22"/>
  <c r="AC218" i="22"/>
  <c r="W218" i="22"/>
  <c r="M218" i="22"/>
  <c r="O218" i="22"/>
  <c r="Y218" i="22"/>
  <c r="AA218" i="22"/>
  <c r="K218" i="22"/>
  <c r="U218" i="22"/>
  <c r="G218" i="22"/>
  <c r="FD5" i="28"/>
  <c r="FE4" i="28"/>
  <c r="B220" i="22"/>
  <c r="C220" i="22"/>
  <c r="D218" i="22"/>
  <c r="E220" i="22" l="1"/>
  <c r="Q220" i="22"/>
  <c r="S220" i="22"/>
  <c r="I220" i="22"/>
  <c r="AA220" i="22"/>
  <c r="AC220" i="22"/>
  <c r="W220" i="22"/>
  <c r="U220" i="22"/>
  <c r="O220" i="22"/>
  <c r="Y220" i="22"/>
  <c r="M220" i="22"/>
  <c r="K220" i="22"/>
  <c r="AE218" i="22"/>
  <c r="AF218" i="22"/>
  <c r="AE219" i="22"/>
  <c r="AF219" i="22"/>
  <c r="AE216" i="22"/>
  <c r="AF216" i="22"/>
  <c r="AE217" i="22"/>
  <c r="AF217" i="22"/>
  <c r="G220" i="22"/>
  <c r="FF4" i="28"/>
  <c r="FE5" i="28"/>
  <c r="C222" i="22"/>
  <c r="B222" i="22"/>
  <c r="D220" i="22"/>
  <c r="E222" i="22" l="1"/>
  <c r="AA222" i="22"/>
  <c r="AC222" i="22"/>
  <c r="Y222" i="22"/>
  <c r="U222" i="22"/>
  <c r="K222" i="22"/>
  <c r="Q222" i="22"/>
  <c r="W222" i="22"/>
  <c r="I222" i="22"/>
  <c r="S222" i="22"/>
  <c r="M222" i="22"/>
  <c r="O222" i="22"/>
  <c r="AE220" i="22"/>
  <c r="AF220" i="22"/>
  <c r="AE221" i="22"/>
  <c r="AF221" i="22"/>
  <c r="G222" i="22"/>
  <c r="FG4" i="28"/>
  <c r="FF5" i="28"/>
  <c r="D222" i="22"/>
  <c r="B224" i="22"/>
  <c r="C224" i="22"/>
  <c r="E224" i="22" l="1"/>
  <c r="K224" i="22"/>
  <c r="O224" i="22"/>
  <c r="AC224" i="22"/>
  <c r="S224" i="22"/>
  <c r="M224" i="22"/>
  <c r="Y224" i="22"/>
  <c r="I224" i="22"/>
  <c r="AA224" i="22"/>
  <c r="Q224" i="22"/>
  <c r="W224" i="22"/>
  <c r="U224" i="22"/>
  <c r="AE222" i="22"/>
  <c r="AF222" i="22"/>
  <c r="AE223" i="22"/>
  <c r="AF223" i="22"/>
  <c r="G224" i="22"/>
  <c r="FH4" i="28"/>
  <c r="FG5" i="28"/>
  <c r="B226" i="22"/>
  <c r="C226" i="22"/>
  <c r="D224" i="22"/>
  <c r="E226" i="22" l="1"/>
  <c r="S226" i="22"/>
  <c r="I226" i="22"/>
  <c r="AA226" i="22"/>
  <c r="W226" i="22"/>
  <c r="Y226" i="22"/>
  <c r="Q226" i="22"/>
  <c r="AC226" i="22"/>
  <c r="M226" i="22"/>
  <c r="U226" i="22"/>
  <c r="K226" i="22"/>
  <c r="O226" i="22"/>
  <c r="AE224" i="22"/>
  <c r="AF224" i="22"/>
  <c r="AE225" i="22"/>
  <c r="AF225" i="22"/>
  <c r="G226" i="22"/>
  <c r="FH5" i="28"/>
  <c r="FI4" i="28"/>
  <c r="D226" i="22"/>
  <c r="B228" i="22"/>
  <c r="C228" i="22"/>
  <c r="E228" i="22" l="1"/>
  <c r="AC228" i="22"/>
  <c r="K228" i="22"/>
  <c r="S228" i="22"/>
  <c r="Q228" i="22"/>
  <c r="U228" i="22"/>
  <c r="Y228" i="22"/>
  <c r="I228" i="22"/>
  <c r="M228" i="22"/>
  <c r="O228" i="22"/>
  <c r="W228" i="22"/>
  <c r="AA228" i="22"/>
  <c r="AE226" i="22"/>
  <c r="AF226" i="22"/>
  <c r="AE227" i="22"/>
  <c r="AF227" i="22"/>
  <c r="G228" i="22"/>
  <c r="FI5" i="28"/>
  <c r="FJ4" i="28"/>
  <c r="C230" i="22"/>
  <c r="B230" i="22"/>
  <c r="D228" i="22"/>
  <c r="E230" i="22" l="1"/>
  <c r="AC230" i="22"/>
  <c r="S230" i="22"/>
  <c r="I230" i="22"/>
  <c r="O230" i="22"/>
  <c r="Q230" i="22"/>
  <c r="AA230" i="22"/>
  <c r="U230" i="22"/>
  <c r="K230" i="22"/>
  <c r="W230" i="22"/>
  <c r="Y230" i="22"/>
  <c r="M230" i="22"/>
  <c r="AE228" i="22"/>
  <c r="AF228" i="22"/>
  <c r="AE229" i="22"/>
  <c r="AF229" i="22"/>
  <c r="G230" i="22"/>
  <c r="FJ5" i="28"/>
  <c r="FK4" i="28"/>
  <c r="C232" i="22"/>
  <c r="B232" i="22"/>
  <c r="D230" i="22"/>
  <c r="E232" i="22" l="1"/>
  <c r="U232" i="22"/>
  <c r="K232" i="22"/>
  <c r="AC232" i="22"/>
  <c r="AA232" i="22"/>
  <c r="Y232" i="22"/>
  <c r="W232" i="22"/>
  <c r="O232" i="22"/>
  <c r="Q232" i="22"/>
  <c r="I232" i="22"/>
  <c r="M232" i="22"/>
  <c r="S232" i="22"/>
  <c r="AE230" i="22"/>
  <c r="AF230" i="22"/>
  <c r="AE231" i="22"/>
  <c r="AF231" i="22"/>
  <c r="G232" i="22"/>
  <c r="FK5" i="28"/>
  <c r="FL4" i="28"/>
  <c r="B234" i="22"/>
  <c r="C234" i="22"/>
  <c r="D232" i="22"/>
  <c r="E234" i="22" l="1"/>
  <c r="I234" i="22"/>
  <c r="AA234" i="22"/>
  <c r="K234" i="22"/>
  <c r="O234" i="22"/>
  <c r="S234" i="22"/>
  <c r="U234" i="22"/>
  <c r="Y234" i="22"/>
  <c r="M234" i="22"/>
  <c r="Q234" i="22"/>
  <c r="W234" i="22"/>
  <c r="AC234" i="22"/>
  <c r="AE232" i="22"/>
  <c r="AF232" i="22"/>
  <c r="AE233" i="22"/>
  <c r="AF233" i="22"/>
  <c r="G234" i="22"/>
  <c r="FM4" i="28"/>
  <c r="FL5" i="28"/>
  <c r="B236" i="22"/>
  <c r="C236" i="22"/>
  <c r="D234" i="22"/>
  <c r="E236" i="22" l="1"/>
  <c r="U236" i="22"/>
  <c r="I236" i="22"/>
  <c r="O236" i="22"/>
  <c r="K236" i="22"/>
  <c r="AC236" i="22"/>
  <c r="AA236" i="22"/>
  <c r="S236" i="22"/>
  <c r="Q236" i="22"/>
  <c r="M236" i="22"/>
  <c r="W236" i="22"/>
  <c r="Y236" i="22"/>
  <c r="AE234" i="22"/>
  <c r="AF234" i="22"/>
  <c r="AE235" i="22"/>
  <c r="AF235" i="22"/>
  <c r="G236" i="22"/>
  <c r="FM5" i="28"/>
  <c r="FN4" i="28"/>
  <c r="D236" i="22"/>
  <c r="C238" i="22"/>
  <c r="B238" i="22"/>
  <c r="E238" i="22" l="1"/>
  <c r="Q238" i="22"/>
  <c r="I238" i="22"/>
  <c r="AC238" i="22"/>
  <c r="K238" i="22"/>
  <c r="O238" i="22"/>
  <c r="W238" i="22"/>
  <c r="Y238" i="22"/>
  <c r="U238" i="22"/>
  <c r="S238" i="22"/>
  <c r="AA238" i="22"/>
  <c r="M238" i="22"/>
  <c r="AE236" i="22"/>
  <c r="AF236" i="22"/>
  <c r="AE237" i="22"/>
  <c r="AF237" i="22"/>
  <c r="G238" i="22"/>
  <c r="FO4" i="28"/>
  <c r="FN5" i="28"/>
  <c r="D238" i="22"/>
  <c r="C240" i="22"/>
  <c r="B240" i="22"/>
  <c r="E240" i="22" l="1"/>
  <c r="S240" i="22"/>
  <c r="K240" i="22"/>
  <c r="Y240" i="22"/>
  <c r="Q240" i="22"/>
  <c r="AC240" i="22"/>
  <c r="AA240" i="22"/>
  <c r="O240" i="22"/>
  <c r="I240" i="22"/>
  <c r="W240" i="22"/>
  <c r="M240" i="22"/>
  <c r="U240" i="22"/>
  <c r="AE238" i="22"/>
  <c r="AF238" i="22"/>
  <c r="AE239" i="22"/>
  <c r="AF239" i="22"/>
  <c r="G240" i="22"/>
  <c r="FO5" i="28"/>
  <c r="FP4" i="28"/>
  <c r="D240" i="22"/>
  <c r="B242" i="22"/>
  <c r="C242" i="22"/>
  <c r="E242" i="22" l="1"/>
  <c r="W242" i="22"/>
  <c r="AA242" i="22"/>
  <c r="Y242" i="22"/>
  <c r="K242" i="22"/>
  <c r="AC242" i="22"/>
  <c r="S242" i="22"/>
  <c r="U242" i="22"/>
  <c r="Q242" i="22"/>
  <c r="O242" i="22"/>
  <c r="AE240" i="22"/>
  <c r="AF240" i="22"/>
  <c r="AE241" i="22"/>
  <c r="AF241" i="22"/>
  <c r="G242" i="22"/>
  <c r="FQ4" i="28"/>
  <c r="FP5" i="28"/>
  <c r="C244" i="22"/>
  <c r="B244" i="22"/>
  <c r="D242" i="22"/>
  <c r="E244" i="22" l="1"/>
  <c r="W244" i="22"/>
  <c r="S244" i="22"/>
  <c r="K244" i="22"/>
  <c r="Q244" i="22"/>
  <c r="AC244" i="22"/>
  <c r="Y244" i="22"/>
  <c r="AA244" i="22"/>
  <c r="U244" i="22"/>
  <c r="I244" i="22"/>
  <c r="M244" i="22"/>
  <c r="O244" i="22"/>
  <c r="AE242" i="22"/>
  <c r="AF242" i="22"/>
  <c r="AE243" i="22"/>
  <c r="AF243" i="22"/>
  <c r="G244" i="22"/>
  <c r="FQ5" i="28"/>
  <c r="FR4" i="28"/>
  <c r="B246" i="22"/>
  <c r="C246" i="22"/>
  <c r="D244" i="22"/>
  <c r="E246" i="22" l="1"/>
  <c r="I246" i="22"/>
  <c r="W246" i="22"/>
  <c r="K246" i="22"/>
  <c r="M246" i="22"/>
  <c r="AC246" i="22"/>
  <c r="Y246" i="22"/>
  <c r="AA246" i="22"/>
  <c r="Q246" i="22"/>
  <c r="O246" i="22"/>
  <c r="S246" i="22"/>
  <c r="U246" i="22"/>
  <c r="AE244" i="22"/>
  <c r="AF244" i="22"/>
  <c r="AE245" i="22"/>
  <c r="AF245" i="22"/>
  <c r="G246" i="22"/>
  <c r="FR5" i="28"/>
  <c r="FS4" i="28"/>
  <c r="D246" i="22"/>
  <c r="C248" i="22"/>
  <c r="B248" i="22"/>
  <c r="E248" i="22" l="1"/>
  <c r="S248" i="22"/>
  <c r="K248" i="22"/>
  <c r="M248" i="22"/>
  <c r="W248" i="22"/>
  <c r="Q248" i="22"/>
  <c r="I248" i="22"/>
  <c r="O248" i="22"/>
  <c r="Y248" i="22"/>
  <c r="AC248" i="22"/>
  <c r="U248" i="22"/>
  <c r="AA248" i="22"/>
  <c r="AE246" i="22"/>
  <c r="AF246" i="22"/>
  <c r="AE247" i="22"/>
  <c r="AF247" i="22"/>
  <c r="G248" i="22"/>
  <c r="FS5" i="28"/>
  <c r="FT4" i="28"/>
  <c r="D248" i="22"/>
  <c r="C250" i="22"/>
  <c r="B250" i="22"/>
  <c r="E250" i="22" l="1"/>
  <c r="Q250" i="22"/>
  <c r="I250" i="22"/>
  <c r="W250" i="22"/>
  <c r="O250" i="22"/>
  <c r="S250" i="22"/>
  <c r="M250" i="22"/>
  <c r="AC250" i="22"/>
  <c r="K250" i="22"/>
  <c r="AA250" i="22"/>
  <c r="Y250" i="22"/>
  <c r="U250" i="22"/>
  <c r="AE248" i="22"/>
  <c r="AF248" i="22"/>
  <c r="AE249" i="22"/>
  <c r="AF249" i="22"/>
  <c r="G250" i="22"/>
  <c r="FU4" i="28"/>
  <c r="FT5" i="28"/>
  <c r="D250" i="22"/>
  <c r="B252" i="22"/>
  <c r="C252" i="22"/>
  <c r="E252" i="22" l="1"/>
  <c r="K252" i="22"/>
  <c r="I252" i="22"/>
  <c r="AC252" i="22"/>
  <c r="U252" i="22"/>
  <c r="S252" i="22"/>
  <c r="M252" i="22"/>
  <c r="AA252" i="22"/>
  <c r="Y252" i="22"/>
  <c r="O252" i="22"/>
  <c r="Q252" i="22"/>
  <c r="W252" i="22"/>
  <c r="AE250" i="22"/>
  <c r="AF250" i="22"/>
  <c r="AE251" i="22"/>
  <c r="AF251" i="22"/>
  <c r="G252" i="22"/>
  <c r="FU5" i="28"/>
  <c r="FV4" i="28"/>
  <c r="B254" i="22"/>
  <c r="C254" i="22"/>
  <c r="D252" i="22"/>
  <c r="E254" i="22" l="1"/>
  <c r="K254" i="22"/>
  <c r="S254" i="22"/>
  <c r="U254" i="22"/>
  <c r="Q254" i="22"/>
  <c r="O254" i="22"/>
  <c r="AA254" i="22"/>
  <c r="W254" i="22"/>
  <c r="M254" i="22"/>
  <c r="Y254" i="22"/>
  <c r="I254" i="22"/>
  <c r="AC254" i="22"/>
  <c r="AE252" i="22"/>
  <c r="AF252" i="22"/>
  <c r="AE253" i="22"/>
  <c r="AF253" i="22"/>
  <c r="G254" i="22"/>
  <c r="FW4" i="28"/>
  <c r="FV5" i="28"/>
  <c r="D254" i="22"/>
  <c r="B256" i="22"/>
  <c r="C256" i="22"/>
  <c r="E256" i="22" l="1"/>
  <c r="Y256" i="22"/>
  <c r="K256" i="22"/>
  <c r="I256" i="22"/>
  <c r="U256" i="22"/>
  <c r="W256" i="22"/>
  <c r="AC256" i="22"/>
  <c r="O256" i="22"/>
  <c r="AA256" i="22"/>
  <c r="Q256" i="22"/>
  <c r="M256" i="22"/>
  <c r="S256" i="22"/>
  <c r="AE254" i="22"/>
  <c r="AF254" i="22"/>
  <c r="AE255" i="22"/>
  <c r="AF255" i="22"/>
  <c r="G256" i="22"/>
  <c r="FX4" i="28"/>
  <c r="FW5" i="28"/>
  <c r="D256" i="22"/>
  <c r="C258" i="22"/>
  <c r="B258" i="22"/>
  <c r="E258" i="22" l="1"/>
  <c r="M258" i="22"/>
  <c r="Q258" i="22"/>
  <c r="U258" i="22"/>
  <c r="AC258" i="22"/>
  <c r="Y258" i="22"/>
  <c r="K258" i="22"/>
  <c r="S258" i="22"/>
  <c r="I258" i="22"/>
  <c r="O258" i="22"/>
  <c r="W258" i="22"/>
  <c r="AA258" i="22"/>
  <c r="AE256" i="22"/>
  <c r="AF256" i="22"/>
  <c r="AE257" i="22"/>
  <c r="AF257" i="22"/>
  <c r="G258" i="22"/>
  <c r="FX5" i="28"/>
  <c r="FY4" i="28"/>
  <c r="D258" i="22"/>
  <c r="AE258" i="22" l="1"/>
  <c r="AF258" i="22"/>
  <c r="AE259" i="22"/>
  <c r="AF259" i="22"/>
  <c r="FZ4" i="28"/>
  <c r="FY5" i="28"/>
  <c r="C260" i="22"/>
  <c r="B260" i="22"/>
  <c r="E260" i="22" l="1"/>
  <c r="AC260" i="22"/>
  <c r="AA260" i="22"/>
  <c r="M260" i="22"/>
  <c r="S260" i="22"/>
  <c r="I260" i="22"/>
  <c r="O260" i="22"/>
  <c r="Y260" i="22"/>
  <c r="Q260" i="22"/>
  <c r="U260" i="22"/>
  <c r="W260" i="22"/>
  <c r="K260" i="22"/>
  <c r="G260" i="22"/>
  <c r="GA4" i="28"/>
  <c r="FZ5" i="28"/>
  <c r="B262" i="22"/>
  <c r="C262" i="22"/>
  <c r="D260" i="22"/>
  <c r="E262" i="22" l="1"/>
  <c r="M262" i="22"/>
  <c r="Y262" i="22"/>
  <c r="W262" i="22"/>
  <c r="Q262" i="22"/>
  <c r="S262" i="22"/>
  <c r="O262" i="22"/>
  <c r="AA262" i="22"/>
  <c r="I262" i="22"/>
  <c r="K262" i="22"/>
  <c r="U262" i="22"/>
  <c r="AC262" i="22"/>
  <c r="AE260" i="22"/>
  <c r="AF260" i="22"/>
  <c r="AE261" i="22"/>
  <c r="AF261" i="22"/>
  <c r="G262" i="22"/>
  <c r="GB4" i="28"/>
  <c r="GA5" i="28"/>
  <c r="D262" i="22"/>
  <c r="B264" i="22"/>
  <c r="C264" i="22"/>
  <c r="E264" i="22" l="1"/>
  <c r="S264" i="22"/>
  <c r="W264" i="22"/>
  <c r="M264" i="22"/>
  <c r="O264" i="22"/>
  <c r="K264" i="22"/>
  <c r="I264" i="22"/>
  <c r="Y264" i="22"/>
  <c r="Q264" i="22"/>
  <c r="AC264" i="22"/>
  <c r="AA264" i="22"/>
  <c r="U264" i="22"/>
  <c r="AE262" i="22"/>
  <c r="AF262" i="22"/>
  <c r="AE263" i="22"/>
  <c r="AF263" i="22"/>
  <c r="G264" i="22"/>
  <c r="GB5" i="28"/>
  <c r="GC4" i="28"/>
  <c r="D264" i="22"/>
  <c r="AE264" i="22" l="1"/>
  <c r="AF264" i="22"/>
  <c r="AE265" i="22"/>
  <c r="AF265" i="22"/>
  <c r="GD4" i="28"/>
  <c r="GC5" i="28"/>
  <c r="C266" i="22"/>
  <c r="B266" i="22"/>
  <c r="E266" i="22" l="1"/>
  <c r="U266" i="22"/>
  <c r="M266" i="22"/>
  <c r="O266" i="22"/>
  <c r="K266" i="22"/>
  <c r="W266" i="22"/>
  <c r="Q266" i="22"/>
  <c r="AC266" i="22"/>
  <c r="AA266" i="22"/>
  <c r="I266" i="22"/>
  <c r="Y266" i="22"/>
  <c r="S266" i="22"/>
  <c r="G266" i="22"/>
  <c r="GE4" i="28"/>
  <c r="GD5" i="28"/>
  <c r="C268" i="22"/>
  <c r="B268" i="22"/>
  <c r="D266" i="22"/>
  <c r="E268" i="22" l="1"/>
  <c r="W268" i="22"/>
  <c r="O268" i="22"/>
  <c r="Y268" i="22"/>
  <c r="I268" i="22"/>
  <c r="S268" i="22"/>
  <c r="Q268" i="22"/>
  <c r="AA268" i="22"/>
  <c r="AC268" i="22"/>
  <c r="K268" i="22"/>
  <c r="M268" i="22"/>
  <c r="U268" i="22"/>
  <c r="AE266" i="22"/>
  <c r="AF266" i="22"/>
  <c r="AE267" i="22"/>
  <c r="AF267" i="22"/>
  <c r="G268" i="22"/>
  <c r="GF4" i="28"/>
  <c r="GE5" i="28"/>
  <c r="B270" i="22"/>
  <c r="C270" i="22"/>
  <c r="D268" i="22"/>
  <c r="E270" i="22" l="1"/>
  <c r="O270" i="22"/>
  <c r="Q270" i="22"/>
  <c r="Y270" i="22"/>
  <c r="S270" i="22"/>
  <c r="K270" i="22"/>
  <c r="W270" i="22"/>
  <c r="I270" i="22"/>
  <c r="AA270" i="22"/>
  <c r="U270" i="22"/>
  <c r="AC270" i="22"/>
  <c r="M270" i="22"/>
  <c r="AE268" i="22"/>
  <c r="AF268" i="22"/>
  <c r="AE269" i="22"/>
  <c r="AF269" i="22"/>
  <c r="G270" i="22"/>
  <c r="GF5" i="28"/>
  <c r="GG4" i="28"/>
  <c r="D270" i="22"/>
  <c r="B272" i="22"/>
  <c r="C272" i="22"/>
  <c r="E272" i="22" l="1"/>
  <c r="AC272" i="22"/>
  <c r="M272" i="22"/>
  <c r="AA272" i="22"/>
  <c r="Y272" i="22"/>
  <c r="O272" i="22"/>
  <c r="W272" i="22"/>
  <c r="Q272" i="22"/>
  <c r="U272" i="22"/>
  <c r="K272" i="22"/>
  <c r="I272" i="22"/>
  <c r="S272" i="22"/>
  <c r="AE270" i="22"/>
  <c r="AF270" i="22"/>
  <c r="AE271" i="22"/>
  <c r="AF271" i="22"/>
  <c r="G272" i="22"/>
  <c r="GH4" i="28"/>
  <c r="GG5" i="28"/>
  <c r="C274" i="22"/>
  <c r="B274" i="22"/>
  <c r="D272" i="22"/>
  <c r="E274" i="22" l="1"/>
  <c r="U274" i="22"/>
  <c r="Y274" i="22"/>
  <c r="AA274" i="22"/>
  <c r="Q274" i="22"/>
  <c r="I274" i="22"/>
  <c r="K274" i="22"/>
  <c r="M274" i="22"/>
  <c r="O274" i="22"/>
  <c r="W274" i="22"/>
  <c r="S274" i="22"/>
  <c r="AC274" i="22"/>
  <c r="AE272" i="22"/>
  <c r="AF272" i="22"/>
  <c r="AE273" i="22"/>
  <c r="AF273" i="22"/>
  <c r="G274" i="22"/>
  <c r="GH5" i="28"/>
  <c r="GI4" i="28"/>
  <c r="D274" i="22"/>
  <c r="C276" i="22"/>
  <c r="B276" i="22"/>
  <c r="E276" i="22" l="1"/>
  <c r="AC276" i="22"/>
  <c r="Q276" i="22"/>
  <c r="Y276" i="22"/>
  <c r="K276" i="22"/>
  <c r="O276" i="22"/>
  <c r="I276" i="22"/>
  <c r="S276" i="22"/>
  <c r="U276" i="22"/>
  <c r="W276" i="22"/>
  <c r="M276" i="22"/>
  <c r="AA276" i="22"/>
  <c r="AE274" i="22"/>
  <c r="AF274" i="22"/>
  <c r="AE275" i="22"/>
  <c r="AF275" i="22"/>
  <c r="G276" i="22"/>
  <c r="GI5" i="28"/>
  <c r="GJ4" i="28"/>
  <c r="C278" i="22"/>
  <c r="B278" i="22"/>
  <c r="D276" i="22"/>
  <c r="E278" i="22" l="1"/>
  <c r="W278" i="22"/>
  <c r="AC278" i="22"/>
  <c r="AA278" i="22"/>
  <c r="Q278" i="22"/>
  <c r="U278" i="22"/>
  <c r="Y278" i="22"/>
  <c r="K278" i="22"/>
  <c r="S278" i="22"/>
  <c r="O278" i="22"/>
  <c r="AE276" i="22"/>
  <c r="AF276" i="22"/>
  <c r="AE277" i="22"/>
  <c r="AF277" i="22"/>
  <c r="G278" i="22"/>
  <c r="GJ5" i="28"/>
  <c r="GK4" i="28"/>
  <c r="D278" i="22"/>
  <c r="B280" i="22"/>
  <c r="C280" i="22"/>
  <c r="E280" i="22" l="1"/>
  <c r="Y280" i="22"/>
  <c r="O280" i="22"/>
  <c r="U280" i="22"/>
  <c r="W280" i="22"/>
  <c r="S280" i="22"/>
  <c r="K280" i="22"/>
  <c r="I280" i="22"/>
  <c r="M280" i="22"/>
  <c r="Q280" i="22"/>
  <c r="AC280" i="22"/>
  <c r="AA280" i="22"/>
  <c r="AE278" i="22"/>
  <c r="AF278" i="22"/>
  <c r="AE279" i="22"/>
  <c r="AF279" i="22"/>
  <c r="G280" i="22"/>
  <c r="GL4" i="28"/>
  <c r="GK5" i="28"/>
  <c r="D280" i="22"/>
  <c r="B282" i="22"/>
  <c r="C282" i="22"/>
  <c r="E282" i="22" l="1"/>
  <c r="AA282" i="22"/>
  <c r="W282" i="22"/>
  <c r="AC282" i="22"/>
  <c r="K282" i="22"/>
  <c r="M282" i="22"/>
  <c r="O282" i="22"/>
  <c r="S282" i="22"/>
  <c r="I282" i="22"/>
  <c r="Q282" i="22"/>
  <c r="Y282" i="22"/>
  <c r="U282" i="22"/>
  <c r="AE280" i="22"/>
  <c r="AF280" i="22"/>
  <c r="AE281" i="22"/>
  <c r="AF281" i="22"/>
  <c r="G282" i="22"/>
  <c r="GL5" i="28"/>
  <c r="GM4" i="28"/>
  <c r="GM5" i="28" s="1"/>
  <c r="D282" i="22"/>
  <c r="AE282" i="22" l="1"/>
  <c r="AF282" i="22"/>
  <c r="AE283" i="22"/>
  <c r="AF283" i="22"/>
  <c r="C284" i="22"/>
  <c r="B284" i="22"/>
  <c r="E284" i="22" l="1"/>
  <c r="W284" i="22"/>
  <c r="Y284" i="22"/>
  <c r="Q284" i="22"/>
  <c r="U284" i="22"/>
  <c r="O284" i="22"/>
  <c r="M284" i="22"/>
  <c r="K284" i="22"/>
  <c r="S284" i="22"/>
  <c r="AA284" i="22"/>
  <c r="I284" i="22"/>
  <c r="AC284" i="22"/>
  <c r="G284" i="22"/>
  <c r="D284" i="22"/>
  <c r="C286" i="22"/>
  <c r="B286" i="22"/>
  <c r="E286" i="22" l="1"/>
  <c r="K286" i="22"/>
  <c r="Q286" i="22"/>
  <c r="O286" i="22"/>
  <c r="I286" i="22"/>
  <c r="U286" i="22"/>
  <c r="M286" i="22"/>
  <c r="AC286" i="22"/>
  <c r="S286" i="22"/>
  <c r="Y286" i="22"/>
  <c r="AA286" i="22"/>
  <c r="W286" i="22"/>
  <c r="AE284" i="22"/>
  <c r="AF284" i="22"/>
  <c r="AE285" i="22"/>
  <c r="AF285" i="22"/>
  <c r="G286" i="22"/>
  <c r="D286" i="22"/>
  <c r="AE286" i="22" l="1"/>
  <c r="AF286" i="22"/>
  <c r="AE287" i="22"/>
  <c r="AF287" i="22"/>
  <c r="B288" i="22" l="1"/>
  <c r="C288" i="22"/>
  <c r="E288" i="22" l="1"/>
  <c r="Y288" i="22"/>
  <c r="O288" i="22"/>
  <c r="AA288" i="22"/>
  <c r="M288" i="22"/>
  <c r="U288" i="22"/>
  <c r="AC288" i="22"/>
  <c r="I288" i="22"/>
  <c r="Q288" i="22"/>
  <c r="W288" i="22"/>
  <c r="S288" i="22"/>
  <c r="K288" i="22"/>
  <c r="G288" i="22"/>
  <c r="B290" i="22"/>
  <c r="C290" i="22"/>
  <c r="D288" i="22"/>
  <c r="E290" i="22" l="1"/>
  <c r="S290" i="22"/>
  <c r="AA290" i="22"/>
  <c r="M290" i="22"/>
  <c r="U290" i="22"/>
  <c r="Y290" i="22"/>
  <c r="I290" i="22"/>
  <c r="K290" i="22"/>
  <c r="AC290" i="22"/>
  <c r="O290" i="22"/>
  <c r="Q290" i="22"/>
  <c r="W290" i="22"/>
  <c r="AE288" i="22"/>
  <c r="AF288" i="22"/>
  <c r="AE289" i="22"/>
  <c r="AF289" i="22"/>
  <c r="G290" i="22"/>
  <c r="C292" i="22"/>
  <c r="B292" i="22"/>
  <c r="D290" i="22"/>
  <c r="E292" i="22" l="1"/>
  <c r="K292" i="22"/>
  <c r="I292" i="22"/>
  <c r="O292" i="22"/>
  <c r="Y292" i="22"/>
  <c r="AA292" i="22"/>
  <c r="Q292" i="22"/>
  <c r="W292" i="22"/>
  <c r="U292" i="22"/>
  <c r="AC292" i="22"/>
  <c r="S292" i="22"/>
  <c r="M292" i="22"/>
  <c r="AE290" i="22"/>
  <c r="AF290" i="22"/>
  <c r="AE291" i="22"/>
  <c r="AF291" i="22"/>
  <c r="G292" i="22"/>
  <c r="B294" i="22"/>
  <c r="C294" i="22"/>
  <c r="D292" i="22"/>
  <c r="E294" i="22" l="1"/>
  <c r="AA294" i="22"/>
  <c r="M294" i="22"/>
  <c r="U294" i="22"/>
  <c r="AC294" i="22"/>
  <c r="S294" i="22"/>
  <c r="O294" i="22"/>
  <c r="I294" i="22"/>
  <c r="W294" i="22"/>
  <c r="Q294" i="22"/>
  <c r="K294" i="22"/>
  <c r="Y294" i="22"/>
  <c r="AE292" i="22"/>
  <c r="AF292" i="22"/>
  <c r="AE293" i="22"/>
  <c r="AF293" i="22"/>
  <c r="G294" i="22"/>
  <c r="D294" i="22"/>
  <c r="C296" i="22"/>
  <c r="B296" i="22"/>
  <c r="E296" i="22" l="1"/>
  <c r="K296" i="22"/>
  <c r="O296" i="22"/>
  <c r="U296" i="22"/>
  <c r="AC296" i="22"/>
  <c r="M296" i="22"/>
  <c r="AA296" i="22"/>
  <c r="Q296" i="22"/>
  <c r="W296" i="22"/>
  <c r="I296" i="22"/>
  <c r="S296" i="22"/>
  <c r="Y296" i="22"/>
  <c r="AE294" i="22"/>
  <c r="AF294" i="22"/>
  <c r="AE295" i="22"/>
  <c r="AF295" i="22"/>
  <c r="G296" i="22"/>
  <c r="B298" i="22"/>
  <c r="C298" i="22"/>
  <c r="D296" i="22"/>
  <c r="E298" i="22" l="1"/>
  <c r="K298" i="22"/>
  <c r="I298" i="22"/>
  <c r="AC298" i="22"/>
  <c r="M298" i="22"/>
  <c r="W298" i="22"/>
  <c r="U298" i="22"/>
  <c r="S298" i="22"/>
  <c r="O298" i="22"/>
  <c r="AA298" i="22"/>
  <c r="Q298" i="22"/>
  <c r="Y298" i="22"/>
  <c r="AE296" i="22"/>
  <c r="AF296" i="22"/>
  <c r="AE297" i="22"/>
  <c r="AF297" i="22"/>
  <c r="G298" i="22"/>
  <c r="D298" i="22"/>
  <c r="C300" i="22"/>
  <c r="B300" i="22"/>
  <c r="E300" i="22" l="1"/>
  <c r="Y300" i="22"/>
  <c r="I300" i="22"/>
  <c r="Q300" i="22"/>
  <c r="O300" i="22"/>
  <c r="K300" i="22"/>
  <c r="AC300" i="22"/>
  <c r="U300" i="22"/>
  <c r="M300" i="22"/>
  <c r="S300" i="22"/>
  <c r="AA300" i="22"/>
  <c r="W300" i="22"/>
  <c r="AE298" i="22"/>
  <c r="AF298" i="22"/>
  <c r="AE299" i="22"/>
  <c r="AF299" i="22"/>
  <c r="G300" i="22"/>
  <c r="C302" i="22"/>
  <c r="B302" i="22"/>
  <c r="D300" i="22"/>
  <c r="E302" i="22" l="1"/>
  <c r="U302" i="22"/>
  <c r="AC302" i="22"/>
  <c r="I302" i="22"/>
  <c r="M302" i="22"/>
  <c r="W302" i="22"/>
  <c r="O302" i="22"/>
  <c r="S302" i="22"/>
  <c r="Y302" i="22"/>
  <c r="AA302" i="22"/>
  <c r="Q302" i="22"/>
  <c r="K302" i="22"/>
  <c r="AE300" i="22"/>
  <c r="AF300" i="22"/>
  <c r="AE301" i="22"/>
  <c r="AF301" i="22"/>
  <c r="G302" i="22"/>
  <c r="D302" i="22"/>
  <c r="AE302" i="22" l="1"/>
  <c r="AF302" i="22"/>
  <c r="AE303" i="22"/>
  <c r="AF303" i="22"/>
  <c r="B304" i="22"/>
  <c r="C304" i="22"/>
  <c r="E304" i="22" l="1"/>
  <c r="W304" i="22"/>
  <c r="Q304" i="22"/>
  <c r="O304" i="22"/>
  <c r="M304" i="22"/>
  <c r="AC304" i="22"/>
  <c r="I304" i="22"/>
  <c r="K304" i="22"/>
  <c r="AA304" i="22"/>
  <c r="Y304" i="22"/>
  <c r="S304" i="22"/>
  <c r="U304" i="22"/>
  <c r="G304" i="22"/>
  <c r="D304" i="22"/>
  <c r="C306" i="22"/>
  <c r="B306" i="22"/>
  <c r="E306" i="22" l="1"/>
  <c r="Y306" i="22"/>
  <c r="AA306" i="22"/>
  <c r="Q306" i="22"/>
  <c r="S306" i="22"/>
  <c r="I306" i="22"/>
  <c r="K306" i="22"/>
  <c r="O306" i="22"/>
  <c r="AC306" i="22"/>
  <c r="U306" i="22"/>
  <c r="W306" i="22"/>
  <c r="M306" i="22"/>
  <c r="AE304" i="22"/>
  <c r="AF304" i="22"/>
  <c r="AE305" i="22"/>
  <c r="AF305" i="22"/>
  <c r="G306" i="22"/>
  <c r="C308" i="22"/>
  <c r="B308" i="22"/>
  <c r="D306" i="22"/>
  <c r="E308" i="22" l="1"/>
  <c r="W308" i="22"/>
  <c r="Q308" i="22"/>
  <c r="Y308" i="22"/>
  <c r="I308" i="22"/>
  <c r="AC308" i="22"/>
  <c r="K308" i="22"/>
  <c r="M308" i="22"/>
  <c r="U308" i="22"/>
  <c r="O308" i="22"/>
  <c r="AA308" i="22"/>
  <c r="S308" i="22"/>
  <c r="AE306" i="22"/>
  <c r="AF306" i="22"/>
  <c r="AE307" i="22"/>
  <c r="AF307" i="22"/>
  <c r="G308" i="22"/>
  <c r="D308" i="22"/>
  <c r="AE308" i="22" l="1"/>
  <c r="AF308" i="22"/>
  <c r="AE309" i="22"/>
  <c r="AF309" i="22"/>
  <c r="C310" i="22"/>
  <c r="B310" i="22"/>
  <c r="E310" i="22" l="1"/>
  <c r="W310" i="22"/>
  <c r="AC310" i="22"/>
  <c r="Y310" i="22"/>
  <c r="U310" i="22"/>
  <c r="Q310" i="22"/>
  <c r="M310" i="22"/>
  <c r="O310" i="22"/>
  <c r="K310" i="22"/>
  <c r="I310" i="22"/>
  <c r="S310" i="22"/>
  <c r="AA310" i="22"/>
  <c r="G310" i="22"/>
  <c r="D310" i="22"/>
  <c r="AE310" i="22" l="1"/>
  <c r="AF310" i="22"/>
  <c r="AE311" i="22"/>
  <c r="AF311" i="22"/>
  <c r="C312" i="22"/>
  <c r="B312" i="22"/>
  <c r="E312" i="22" l="1"/>
  <c r="M312" i="22"/>
  <c r="AA312" i="22"/>
  <c r="O312" i="22"/>
  <c r="K312" i="22"/>
  <c r="AC312" i="22"/>
  <c r="W312" i="22"/>
  <c r="U312" i="22"/>
  <c r="S312" i="22"/>
  <c r="Y312" i="22"/>
  <c r="I312" i="22"/>
  <c r="Q312" i="22"/>
  <c r="G312" i="22"/>
  <c r="D312" i="22"/>
  <c r="B314" i="22"/>
  <c r="C314" i="22"/>
  <c r="E314" i="22" l="1"/>
  <c r="Q314" i="22"/>
  <c r="AC314" i="22"/>
  <c r="K314" i="22"/>
  <c r="AA314" i="22"/>
  <c r="U314" i="22"/>
  <c r="Y314" i="22"/>
  <c r="I314" i="22"/>
  <c r="W314" i="22"/>
  <c r="M314" i="22"/>
  <c r="O314" i="22"/>
  <c r="S314" i="22"/>
  <c r="AE312" i="22"/>
  <c r="AF312" i="22"/>
  <c r="AE313" i="22"/>
  <c r="AF313" i="22"/>
  <c r="G314" i="22"/>
  <c r="D314" i="22"/>
  <c r="C316" i="22"/>
  <c r="B316" i="22"/>
  <c r="E316" i="22" l="1"/>
  <c r="Y316" i="22"/>
  <c r="M316" i="22"/>
  <c r="AC316" i="22"/>
  <c r="K316" i="22"/>
  <c r="W316" i="22"/>
  <c r="AA316" i="22"/>
  <c r="Q316" i="22"/>
  <c r="I316" i="22"/>
  <c r="S316" i="22"/>
  <c r="O316" i="22"/>
  <c r="U316" i="22"/>
  <c r="AE314" i="22"/>
  <c r="AF314" i="22"/>
  <c r="AE315" i="22"/>
  <c r="AF315" i="22"/>
  <c r="G316" i="22"/>
  <c r="D316" i="22"/>
  <c r="C318" i="22"/>
  <c r="B318" i="22"/>
  <c r="E318" i="22" l="1"/>
  <c r="K318" i="22"/>
  <c r="AA318" i="22"/>
  <c r="I318" i="22"/>
  <c r="Q318" i="22"/>
  <c r="M318" i="22"/>
  <c r="AC318" i="22"/>
  <c r="W318" i="22"/>
  <c r="O318" i="22"/>
  <c r="S318" i="22"/>
  <c r="U318" i="22"/>
  <c r="Y318" i="22"/>
  <c r="AE316" i="22"/>
  <c r="AF316" i="22"/>
  <c r="AE317" i="22"/>
  <c r="AF317" i="22"/>
  <c r="G318" i="22"/>
  <c r="D318" i="22"/>
  <c r="C320" i="22"/>
  <c r="B320" i="22"/>
  <c r="E320" i="22" l="1"/>
  <c r="AA320" i="22"/>
  <c r="S320" i="22"/>
  <c r="Q320" i="22"/>
  <c r="O320" i="22"/>
  <c r="U320" i="22"/>
  <c r="I320" i="22"/>
  <c r="W320" i="22"/>
  <c r="AC320" i="22"/>
  <c r="Y320" i="22"/>
  <c r="M320" i="22"/>
  <c r="K320" i="22"/>
  <c r="AE318" i="22"/>
  <c r="AF318" i="22"/>
  <c r="AE319" i="22"/>
  <c r="AF319" i="22"/>
  <c r="G320" i="22"/>
  <c r="D320" i="22"/>
  <c r="B322" i="22"/>
  <c r="C322" i="22"/>
  <c r="E322" i="22" l="1"/>
  <c r="S322" i="22"/>
  <c r="K322" i="22"/>
  <c r="AC322" i="22"/>
  <c r="I322" i="22"/>
  <c r="O322" i="22"/>
  <c r="M322" i="22"/>
  <c r="W322" i="22"/>
  <c r="AA322" i="22"/>
  <c r="Q322" i="22"/>
  <c r="Y322" i="22"/>
  <c r="U322" i="22"/>
  <c r="AE320" i="22"/>
  <c r="AF320" i="22"/>
  <c r="AE321" i="22"/>
  <c r="AF321" i="22"/>
  <c r="G322" i="22"/>
  <c r="D322" i="22"/>
  <c r="B324" i="22"/>
  <c r="C324" i="22"/>
  <c r="E324" i="22" l="1"/>
  <c r="AC324" i="22"/>
  <c r="W324" i="22"/>
  <c r="Q324" i="22"/>
  <c r="O324" i="22"/>
  <c r="U324" i="22"/>
  <c r="Y324" i="22"/>
  <c r="M324" i="22"/>
  <c r="AA324" i="22"/>
  <c r="I324" i="22"/>
  <c r="S324" i="22"/>
  <c r="K324" i="22"/>
  <c r="AE322" i="22"/>
  <c r="AF322" i="22"/>
  <c r="AE323" i="22"/>
  <c r="AF323" i="22"/>
  <c r="G324" i="22"/>
  <c r="D324" i="22"/>
  <c r="B326" i="22"/>
  <c r="C326" i="22"/>
  <c r="E326" i="22" l="1"/>
  <c r="M326" i="22"/>
  <c r="U326" i="22"/>
  <c r="W326" i="22"/>
  <c r="O326" i="22"/>
  <c r="Q326" i="22"/>
  <c r="K326" i="22"/>
  <c r="AA326" i="22"/>
  <c r="AC326" i="22"/>
  <c r="I326" i="22"/>
  <c r="Y326" i="22"/>
  <c r="S326" i="22"/>
  <c r="AE324" i="22"/>
  <c r="AF324" i="22"/>
  <c r="AE325" i="22"/>
  <c r="AF325" i="22"/>
  <c r="G326" i="22"/>
  <c r="D326" i="22"/>
  <c r="B328" i="22"/>
  <c r="C328" i="22"/>
  <c r="E328" i="22" l="1"/>
  <c r="AC328" i="22"/>
  <c r="S328" i="22"/>
  <c r="K328" i="22"/>
  <c r="M328" i="22"/>
  <c r="Y328" i="22"/>
  <c r="W328" i="22"/>
  <c r="O328" i="22"/>
  <c r="AA328" i="22"/>
  <c r="Q328" i="22"/>
  <c r="I328" i="22"/>
  <c r="U328" i="22"/>
  <c r="AE326" i="22"/>
  <c r="AF326" i="22"/>
  <c r="AE327" i="22"/>
  <c r="AF327" i="22"/>
  <c r="G328" i="22"/>
  <c r="D328" i="22"/>
  <c r="C330" i="22"/>
  <c r="B330" i="22"/>
  <c r="E330" i="22" l="1"/>
  <c r="S330" i="22"/>
  <c r="K330" i="22"/>
  <c r="AC330" i="22"/>
  <c r="Y330" i="22"/>
  <c r="AA330" i="22"/>
  <c r="O330" i="22"/>
  <c r="U330" i="22"/>
  <c r="M330" i="22"/>
  <c r="Q330" i="22"/>
  <c r="I330" i="22"/>
  <c r="W330" i="22"/>
  <c r="AE328" i="22"/>
  <c r="AF328" i="22"/>
  <c r="AE329" i="22"/>
  <c r="AF329" i="22"/>
  <c r="G330" i="22"/>
  <c r="D330" i="22"/>
  <c r="C332" i="22"/>
  <c r="B332" i="22"/>
  <c r="E332" i="22" l="1"/>
  <c r="W332" i="22"/>
  <c r="Y332" i="22"/>
  <c r="U332" i="22"/>
  <c r="M332" i="22"/>
  <c r="AC332" i="22"/>
  <c r="AA332" i="22"/>
  <c r="K332" i="22"/>
  <c r="O332" i="22"/>
  <c r="I332" i="22"/>
  <c r="S332" i="22"/>
  <c r="Q332" i="22"/>
  <c r="AE330" i="22"/>
  <c r="AF330" i="22"/>
  <c r="AE331" i="22"/>
  <c r="AF331" i="22"/>
  <c r="G332" i="22"/>
  <c r="D332" i="22"/>
  <c r="B334" i="22"/>
  <c r="C334" i="22"/>
  <c r="E334" i="22" l="1"/>
  <c r="O334" i="22"/>
  <c r="Q334" i="22"/>
  <c r="S334" i="22"/>
  <c r="I334" i="22"/>
  <c r="AC334" i="22"/>
  <c r="Y334" i="22"/>
  <c r="W334" i="22"/>
  <c r="M334" i="22"/>
  <c r="AA334" i="22"/>
  <c r="U334" i="22"/>
  <c r="K334" i="22"/>
  <c r="AE332" i="22"/>
  <c r="AF332" i="22"/>
  <c r="AE333" i="22"/>
  <c r="AF333" i="22"/>
  <c r="G334" i="22"/>
  <c r="C336" i="22"/>
  <c r="B336" i="22"/>
  <c r="D334" i="22"/>
  <c r="E336" i="22" l="1"/>
  <c r="S336" i="22"/>
  <c r="W336" i="22"/>
  <c r="U336" i="22"/>
  <c r="AC336" i="22"/>
  <c r="AA336" i="22"/>
  <c r="Y336" i="22"/>
  <c r="O336" i="22"/>
  <c r="I336" i="22"/>
  <c r="M336" i="22"/>
  <c r="Q336" i="22"/>
  <c r="K336" i="22"/>
  <c r="AE334" i="22"/>
  <c r="AF334" i="22"/>
  <c r="AE335" i="22"/>
  <c r="AF335" i="22"/>
  <c r="G336" i="22"/>
  <c r="D336" i="22"/>
  <c r="B338" i="22"/>
  <c r="C338" i="22"/>
  <c r="E338" i="22" l="1"/>
  <c r="Y338" i="22"/>
  <c r="U338" i="22"/>
  <c r="K338" i="22"/>
  <c r="S338" i="22"/>
  <c r="AC338" i="22"/>
  <c r="AA338" i="22"/>
  <c r="Q338" i="22"/>
  <c r="M338" i="22"/>
  <c r="O338" i="22"/>
  <c r="W338" i="22"/>
  <c r="I338" i="22"/>
  <c r="AE336" i="22"/>
  <c r="AF336" i="22"/>
  <c r="AE337" i="22"/>
  <c r="AF337" i="22"/>
  <c r="G338" i="22"/>
  <c r="C340" i="22"/>
  <c r="B340" i="22"/>
  <c r="D338" i="22"/>
  <c r="E340" i="22" l="1"/>
  <c r="Y340" i="22"/>
  <c r="AC340" i="22"/>
  <c r="Q340" i="22"/>
  <c r="I340" i="22"/>
  <c r="O340" i="22"/>
  <c r="S340" i="22"/>
  <c r="W340" i="22"/>
  <c r="M340" i="22"/>
  <c r="K340" i="22"/>
  <c r="U340" i="22"/>
  <c r="AA340" i="22"/>
  <c r="AE338" i="22"/>
  <c r="AF338" i="22"/>
  <c r="AE339" i="22"/>
  <c r="AF339" i="22"/>
  <c r="G340" i="22"/>
  <c r="D340" i="22"/>
  <c r="C342" i="22"/>
  <c r="B342" i="22"/>
  <c r="E342" i="22" l="1"/>
  <c r="U342" i="22"/>
  <c r="AA342" i="22"/>
  <c r="AC342" i="22"/>
  <c r="Q342" i="22"/>
  <c r="O342" i="22"/>
  <c r="I342" i="22"/>
  <c r="W342" i="22"/>
  <c r="S342" i="22"/>
  <c r="M342" i="22"/>
  <c r="K342" i="22"/>
  <c r="Y342" i="22"/>
  <c r="AE340" i="22"/>
  <c r="AF340" i="22"/>
  <c r="AE341" i="22"/>
  <c r="AF341" i="22"/>
  <c r="G342" i="22"/>
  <c r="D342" i="22"/>
  <c r="B344" i="22"/>
  <c r="C344" i="22"/>
  <c r="A192" i="22" l="1"/>
  <c r="A272" i="22"/>
  <c r="A226" i="22"/>
  <c r="A276" i="22"/>
  <c r="A258" i="22"/>
  <c r="A334" i="22"/>
  <c r="A300" i="22"/>
  <c r="A286" i="22"/>
  <c r="A342" i="22"/>
  <c r="A148" i="22"/>
  <c r="A282" i="22"/>
  <c r="A260" i="22"/>
  <c r="A322" i="22"/>
  <c r="A344" i="22"/>
  <c r="A158" i="22"/>
  <c r="A338" i="22"/>
  <c r="A194" i="22"/>
  <c r="A306" i="22"/>
  <c r="A328" i="22"/>
  <c r="A162" i="22"/>
  <c r="A326" i="22"/>
  <c r="A340" i="22"/>
  <c r="A196" i="22"/>
  <c r="A204" i="22"/>
  <c r="A150" i="22"/>
  <c r="A316" i="22"/>
  <c r="A332" i="22"/>
  <c r="A174" i="22"/>
  <c r="A320" i="22"/>
  <c r="A172" i="22"/>
  <c r="A278" i="22"/>
  <c r="A298" i="22"/>
  <c r="A262" i="22"/>
  <c r="A270" i="22"/>
  <c r="A234" i="22"/>
  <c r="A240" i="22"/>
  <c r="A324" i="22"/>
  <c r="A314" i="22"/>
  <c r="A230" i="22"/>
  <c r="A318" i="22"/>
  <c r="A168" i="22"/>
  <c r="A244" i="22"/>
  <c r="A154" i="22"/>
  <c r="A164" i="22"/>
  <c r="A224" i="22"/>
  <c r="A232" i="22"/>
  <c r="A190" i="22"/>
  <c r="A302" i="22"/>
  <c r="A296" i="22"/>
  <c r="A250" i="22"/>
  <c r="A178" i="22"/>
  <c r="A198" i="22"/>
  <c r="A336" i="22"/>
  <c r="A200" i="22"/>
  <c r="A214" i="22"/>
  <c r="A284" i="22"/>
  <c r="A218" i="22"/>
  <c r="A294" i="22"/>
  <c r="A312" i="22"/>
  <c r="A264" i="22"/>
  <c r="A290" i="22"/>
  <c r="A170" i="22"/>
  <c r="A152" i="22"/>
  <c r="A160" i="22"/>
  <c r="A176" i="22"/>
  <c r="A184" i="22"/>
  <c r="A202" i="22"/>
  <c r="A242" i="22"/>
  <c r="A222" i="22"/>
  <c r="A330" i="22"/>
  <c r="A188" i="22"/>
  <c r="A256" i="22"/>
  <c r="A186" i="22"/>
  <c r="A182" i="22"/>
  <c r="A180" i="22"/>
  <c r="A266" i="22"/>
  <c r="A212" i="22"/>
  <c r="A308" i="22"/>
  <c r="A274" i="22"/>
  <c r="A238" i="22"/>
  <c r="A248" i="22"/>
  <c r="A206" i="22"/>
  <c r="A280" i="22"/>
  <c r="A268" i="22"/>
  <c r="A310" i="22"/>
  <c r="A208" i="22"/>
  <c r="A246" i="22"/>
  <c r="A292" i="22"/>
  <c r="A166" i="22"/>
  <c r="A288" i="22"/>
  <c r="A210" i="22"/>
  <c r="A254" i="22"/>
  <c r="A228" i="22"/>
  <c r="A304" i="22"/>
  <c r="A252" i="22"/>
  <c r="A156" i="22"/>
  <c r="A216" i="22"/>
  <c r="A220" i="22"/>
  <c r="A236" i="22"/>
  <c r="E344" i="22"/>
  <c r="AC344" i="22"/>
  <c r="AA344" i="22"/>
  <c r="I344" i="22"/>
  <c r="U344" i="22"/>
  <c r="W344" i="22"/>
  <c r="Y344" i="22"/>
  <c r="O344" i="22"/>
  <c r="M344" i="22"/>
  <c r="Q344" i="22"/>
  <c r="K344" i="22"/>
  <c r="S344" i="22"/>
  <c r="AE342" i="22"/>
  <c r="AF342" i="22"/>
  <c r="AE343" i="22"/>
  <c r="AF343" i="22"/>
  <c r="G344" i="22"/>
  <c r="D344" i="22"/>
  <c r="AE344" i="22" l="1"/>
  <c r="AF344" i="22"/>
  <c r="AE345" i="22"/>
  <c r="AF345" i="22"/>
  <c r="A346" i="22"/>
  <c r="B346" i="22"/>
  <c r="C346" i="22"/>
  <c r="E346" i="22" l="1"/>
  <c r="Y346" i="22"/>
  <c r="M346" i="22"/>
  <c r="AA346" i="22"/>
  <c r="I346" i="22"/>
  <c r="S346" i="22"/>
  <c r="U346" i="22"/>
  <c r="K346" i="22"/>
  <c r="W346" i="22"/>
  <c r="O346" i="22"/>
  <c r="Q346" i="22"/>
  <c r="AC346" i="22"/>
  <c r="G346" i="22"/>
  <c r="A348" i="22"/>
  <c r="D346" i="22"/>
  <c r="B348" i="22"/>
  <c r="C348" i="22"/>
  <c r="E348" i="22" l="1"/>
  <c r="I348" i="22"/>
  <c r="W348" i="22"/>
  <c r="S348" i="22"/>
  <c r="AC348" i="22"/>
  <c r="AA348" i="22"/>
  <c r="U348" i="22"/>
  <c r="Q348" i="22"/>
  <c r="Y348" i="22"/>
  <c r="K348" i="22"/>
  <c r="M348" i="22"/>
  <c r="O348" i="22"/>
  <c r="AF347" i="22"/>
  <c r="AE346" i="22"/>
  <c r="AF346" i="22"/>
  <c r="AE347" i="22"/>
  <c r="G348" i="22"/>
  <c r="A350" i="22"/>
  <c r="D348" i="22"/>
  <c r="B350" i="22"/>
  <c r="C350" i="22"/>
  <c r="E350" i="22" l="1"/>
  <c r="Q350" i="22"/>
  <c r="AC350" i="22"/>
  <c r="S350" i="22"/>
  <c r="U350" i="22"/>
  <c r="W350" i="22"/>
  <c r="M350" i="22"/>
  <c r="AA350" i="22"/>
  <c r="I350" i="22"/>
  <c r="Y350" i="22"/>
  <c r="O350" i="22"/>
  <c r="K350" i="22"/>
  <c r="AF349" i="22"/>
  <c r="AE348" i="22"/>
  <c r="AF348" i="22"/>
  <c r="AE349" i="22"/>
  <c r="G350" i="22"/>
  <c r="A352" i="22"/>
  <c r="B352" i="22"/>
  <c r="C352" i="22"/>
  <c r="D350" i="22"/>
  <c r="E352" i="22" l="1"/>
  <c r="W352" i="22"/>
  <c r="K352" i="22"/>
  <c r="M352" i="22"/>
  <c r="I352" i="22"/>
  <c r="S352" i="22"/>
  <c r="AA352" i="22"/>
  <c r="Q352" i="22"/>
  <c r="O352" i="22"/>
  <c r="Y352" i="22"/>
  <c r="U352" i="22"/>
  <c r="AC352" i="22"/>
  <c r="AF351" i="22"/>
  <c r="AE350" i="22"/>
  <c r="AF350" i="22"/>
  <c r="AE351" i="22"/>
  <c r="G352" i="22"/>
  <c r="A354" i="22"/>
  <c r="B354" i="22"/>
  <c r="C354" i="22"/>
  <c r="D352" i="22"/>
  <c r="E354" i="22" l="1"/>
  <c r="K354" i="22"/>
  <c r="S354" i="22"/>
  <c r="AC354" i="22"/>
  <c r="M354" i="22"/>
  <c r="W354" i="22"/>
  <c r="AA354" i="22"/>
  <c r="Y354" i="22"/>
  <c r="O354" i="22"/>
  <c r="U354" i="22"/>
  <c r="Q354" i="22"/>
  <c r="I354" i="22"/>
  <c r="AF353" i="22"/>
  <c r="AE352" i="22"/>
  <c r="AF352" i="22"/>
  <c r="AE353" i="22"/>
  <c r="G354" i="22"/>
  <c r="A356" i="22"/>
  <c r="C356" i="22"/>
  <c r="B356" i="22"/>
  <c r="D354" i="22"/>
  <c r="E356" i="22" l="1"/>
  <c r="M356" i="22"/>
  <c r="K356" i="22"/>
  <c r="W356" i="22"/>
  <c r="O356" i="22"/>
  <c r="S356" i="22"/>
  <c r="AC356" i="22"/>
  <c r="Q356" i="22"/>
  <c r="U356" i="22"/>
  <c r="Y356" i="22"/>
  <c r="I356" i="22"/>
  <c r="AA356" i="22"/>
  <c r="AF355" i="22"/>
  <c r="AE354" i="22"/>
  <c r="AF354" i="22"/>
  <c r="AE355" i="22"/>
  <c r="G356" i="22"/>
  <c r="A358" i="22"/>
  <c r="B358" i="22"/>
  <c r="C358" i="22"/>
  <c r="D356" i="22"/>
  <c r="E358" i="22" l="1"/>
  <c r="Y358" i="22"/>
  <c r="Q358" i="22"/>
  <c r="K358" i="22"/>
  <c r="W358" i="22"/>
  <c r="M358" i="22"/>
  <c r="I358" i="22"/>
  <c r="AA358" i="22"/>
  <c r="O358" i="22"/>
  <c r="U358" i="22"/>
  <c r="AC358" i="22"/>
  <c r="S358" i="22"/>
  <c r="AF357" i="22"/>
  <c r="AE356" i="22"/>
  <c r="AF356" i="22"/>
  <c r="AE357" i="22"/>
  <c r="G358" i="22"/>
  <c r="A360" i="22"/>
  <c r="D358" i="22"/>
  <c r="B360" i="22"/>
  <c r="C360" i="22"/>
  <c r="E360" i="22" l="1"/>
  <c r="I360" i="22"/>
  <c r="Q360" i="22"/>
  <c r="K360" i="22"/>
  <c r="O360" i="22"/>
  <c r="U360" i="22"/>
  <c r="M360" i="22"/>
  <c r="S360" i="22"/>
  <c r="AC360" i="22"/>
  <c r="Y360" i="22"/>
  <c r="W360" i="22"/>
  <c r="AA360" i="22"/>
  <c r="AF359" i="22"/>
  <c r="AE358" i="22"/>
  <c r="AF358" i="22"/>
  <c r="AE359" i="22"/>
  <c r="G360" i="22"/>
  <c r="A362" i="22"/>
  <c r="C362" i="22"/>
  <c r="B362" i="22"/>
  <c r="D360" i="22"/>
  <c r="E362" i="22" l="1"/>
  <c r="W362" i="22"/>
  <c r="I362" i="22"/>
  <c r="S362" i="22"/>
  <c r="K362" i="22"/>
  <c r="Q362" i="22"/>
  <c r="U362" i="22"/>
  <c r="M362" i="22"/>
  <c r="Y362" i="22"/>
  <c r="AC362" i="22"/>
  <c r="AA362" i="22"/>
  <c r="O362" i="22"/>
  <c r="AF361" i="22"/>
  <c r="AE360" i="22"/>
  <c r="AF360" i="22"/>
  <c r="AE361" i="22"/>
  <c r="G362" i="22"/>
  <c r="A364" i="22"/>
  <c r="C364" i="22"/>
  <c r="B364" i="22"/>
  <c r="D362" i="22"/>
  <c r="E364" i="22" l="1"/>
  <c r="M364" i="22"/>
  <c r="W364" i="22"/>
  <c r="Y364" i="22"/>
  <c r="AA364" i="22"/>
  <c r="S364" i="22"/>
  <c r="U364" i="22"/>
  <c r="AC364" i="22"/>
  <c r="O364" i="22"/>
  <c r="Q364" i="22"/>
  <c r="K364" i="22"/>
  <c r="I364" i="22"/>
  <c r="AF363" i="22"/>
  <c r="AE362" i="22"/>
  <c r="AF362" i="22"/>
  <c r="AE363" i="22"/>
  <c r="G364" i="22"/>
  <c r="A366" i="22"/>
  <c r="D364" i="22"/>
  <c r="C366" i="22"/>
  <c r="B366" i="22"/>
  <c r="E366" i="22" l="1"/>
  <c r="S366" i="22"/>
  <c r="W366" i="22"/>
  <c r="AC366" i="22"/>
  <c r="K366" i="22"/>
  <c r="Y366" i="22"/>
  <c r="AA366" i="22"/>
  <c r="M366" i="22"/>
  <c r="Q366" i="22"/>
  <c r="I366" i="22"/>
  <c r="O366" i="22"/>
  <c r="U366" i="22"/>
  <c r="AF365" i="22"/>
  <c r="AE364" i="22"/>
  <c r="AF364" i="22"/>
  <c r="AE365" i="22"/>
  <c r="G366" i="22"/>
  <c r="A368" i="22"/>
  <c r="D366" i="22"/>
  <c r="C368" i="22"/>
  <c r="B368" i="22"/>
  <c r="E368" i="22" l="1"/>
  <c r="AA368" i="22"/>
  <c r="U368" i="22"/>
  <c r="AC368" i="22"/>
  <c r="Q368" i="22"/>
  <c r="M368" i="22"/>
  <c r="I368" i="22"/>
  <c r="Y368" i="22"/>
  <c r="K368" i="22"/>
  <c r="S368" i="22"/>
  <c r="O368" i="22"/>
  <c r="W368" i="22"/>
  <c r="AF367" i="22"/>
  <c r="AE366" i="22"/>
  <c r="AF366" i="22"/>
  <c r="AE367" i="22"/>
  <c r="G368" i="22"/>
  <c r="A370" i="22"/>
  <c r="D368" i="22"/>
  <c r="C370" i="22"/>
  <c r="B370" i="22"/>
  <c r="E370" i="22" l="1"/>
  <c r="Y370" i="22"/>
  <c r="U370" i="22"/>
  <c r="K370" i="22"/>
  <c r="Q370" i="22"/>
  <c r="O370" i="22"/>
  <c r="S370" i="22"/>
  <c r="I370" i="22"/>
  <c r="M370" i="22"/>
  <c r="W370" i="22"/>
  <c r="AA370" i="22"/>
  <c r="AC370" i="22"/>
  <c r="AF369" i="22"/>
  <c r="AE368" i="22"/>
  <c r="AF368" i="22"/>
  <c r="AE369" i="22"/>
  <c r="G370" i="22"/>
  <c r="A372" i="22"/>
  <c r="D370" i="22"/>
  <c r="C372" i="22"/>
  <c r="B372" i="22"/>
  <c r="E372" i="22" l="1"/>
  <c r="AA372" i="22"/>
  <c r="Q372" i="22"/>
  <c r="O372" i="22"/>
  <c r="U372" i="22"/>
  <c r="K372" i="22"/>
  <c r="M372" i="22"/>
  <c r="Y372" i="22"/>
  <c r="S372" i="22"/>
  <c r="AC372" i="22"/>
  <c r="I372" i="22"/>
  <c r="W372" i="22"/>
  <c r="AF371" i="22"/>
  <c r="AE370" i="22"/>
  <c r="AF370" i="22"/>
  <c r="AE371" i="22"/>
  <c r="G372" i="22"/>
  <c r="A374" i="22"/>
  <c r="B374" i="22"/>
  <c r="C374" i="22"/>
  <c r="D372" i="22"/>
  <c r="E374" i="22" l="1"/>
  <c r="M374" i="22"/>
  <c r="W374" i="22"/>
  <c r="Y374" i="22"/>
  <c r="AA374" i="22"/>
  <c r="U374" i="22"/>
  <c r="Q374" i="22"/>
  <c r="I374" i="22"/>
  <c r="AC374" i="22"/>
  <c r="O374" i="22"/>
  <c r="K374" i="22"/>
  <c r="S374" i="22"/>
  <c r="AF373" i="22"/>
  <c r="AE372" i="22"/>
  <c r="AF372" i="22"/>
  <c r="AE373" i="22"/>
  <c r="G374" i="22"/>
  <c r="A376" i="22"/>
  <c r="D374" i="22"/>
  <c r="C376" i="22"/>
  <c r="B376" i="22"/>
  <c r="E376" i="22" l="1"/>
  <c r="Y376" i="22"/>
  <c r="O376" i="22"/>
  <c r="AA376" i="22"/>
  <c r="U376" i="22"/>
  <c r="I376" i="22"/>
  <c r="M376" i="22"/>
  <c r="S376" i="22"/>
  <c r="AC376" i="22"/>
  <c r="K376" i="22"/>
  <c r="W376" i="22"/>
  <c r="Q376" i="22"/>
  <c r="AF375" i="22"/>
  <c r="AE374" i="22"/>
  <c r="AF374" i="22"/>
  <c r="AE375" i="22"/>
  <c r="G376" i="22"/>
  <c r="A378" i="22"/>
  <c r="C378" i="22"/>
  <c r="B378" i="22"/>
  <c r="D376" i="22"/>
  <c r="E378" i="22" l="1"/>
  <c r="I378" i="22"/>
  <c r="M378" i="22"/>
  <c r="K378" i="22"/>
  <c r="W378" i="22"/>
  <c r="Q378" i="22"/>
  <c r="U378" i="22"/>
  <c r="O378" i="22"/>
  <c r="Y378" i="22"/>
  <c r="AA378" i="22"/>
  <c r="S378" i="22"/>
  <c r="AC378" i="22"/>
  <c r="AF377" i="22"/>
  <c r="AE376" i="22"/>
  <c r="AF376" i="22"/>
  <c r="AE377" i="22"/>
  <c r="G378" i="22"/>
  <c r="A380" i="22"/>
  <c r="D378" i="22"/>
  <c r="C380" i="22"/>
  <c r="B380" i="22"/>
  <c r="E380" i="22" l="1"/>
  <c r="U380" i="22"/>
  <c r="O380" i="22"/>
  <c r="M380" i="22"/>
  <c r="AA380" i="22"/>
  <c r="I380" i="22"/>
  <c r="AC380" i="22"/>
  <c r="S380" i="22"/>
  <c r="K380" i="22"/>
  <c r="W380" i="22"/>
  <c r="Y380" i="22"/>
  <c r="Q380" i="22"/>
  <c r="AF379" i="22"/>
  <c r="AE378" i="22"/>
  <c r="AF378" i="22"/>
  <c r="AE379" i="22"/>
  <c r="G380" i="22"/>
  <c r="A382" i="22"/>
  <c r="D380" i="22"/>
  <c r="C382" i="22"/>
  <c r="B382" i="22"/>
  <c r="E382" i="22" l="1"/>
  <c r="O382" i="22"/>
  <c r="M382" i="22"/>
  <c r="I382" i="22"/>
  <c r="Q382" i="22"/>
  <c r="K382" i="22"/>
  <c r="W382" i="22"/>
  <c r="AA382" i="22"/>
  <c r="U382" i="22"/>
  <c r="AC382" i="22"/>
  <c r="S382" i="22"/>
  <c r="Y382" i="22"/>
  <c r="AF381" i="22"/>
  <c r="AE380" i="22"/>
  <c r="AF380" i="22"/>
  <c r="AE381" i="22"/>
  <c r="G382" i="22"/>
  <c r="A384" i="22"/>
  <c r="D382" i="22"/>
  <c r="C384" i="22"/>
  <c r="B384" i="22"/>
  <c r="E384" i="22" l="1"/>
  <c r="M384" i="22"/>
  <c r="Y384" i="22"/>
  <c r="S384" i="22"/>
  <c r="Q384" i="22"/>
  <c r="AC384" i="22"/>
  <c r="W384" i="22"/>
  <c r="K384" i="22"/>
  <c r="U384" i="22"/>
  <c r="AA384" i="22"/>
  <c r="I384" i="22"/>
  <c r="O384" i="22"/>
  <c r="AF383" i="22"/>
  <c r="AE382" i="22"/>
  <c r="AF382" i="22"/>
  <c r="AE383" i="22"/>
  <c r="G384" i="22"/>
  <c r="A386" i="22"/>
  <c r="B386" i="22"/>
  <c r="C386" i="22"/>
  <c r="D384" i="22"/>
  <c r="E386" i="22" l="1"/>
  <c r="AA386" i="22"/>
  <c r="K386" i="22"/>
  <c r="Q386" i="22"/>
  <c r="W386" i="22"/>
  <c r="U386" i="22"/>
  <c r="O386" i="22"/>
  <c r="Y386" i="22"/>
  <c r="AC386" i="22"/>
  <c r="S386" i="22"/>
  <c r="M386" i="22"/>
  <c r="I386" i="22"/>
  <c r="AF385" i="22"/>
  <c r="AE384" i="22"/>
  <c r="AF384" i="22"/>
  <c r="AE385" i="22"/>
  <c r="G386" i="22"/>
  <c r="A388" i="22"/>
  <c r="C388" i="22"/>
  <c r="B388" i="22"/>
  <c r="D386" i="22"/>
  <c r="E388" i="22" l="1"/>
  <c r="AA388" i="22"/>
  <c r="Y388" i="22"/>
  <c r="Q388" i="22"/>
  <c r="S388" i="22"/>
  <c r="O388" i="22"/>
  <c r="U388" i="22"/>
  <c r="M388" i="22"/>
  <c r="AC388" i="22"/>
  <c r="K388" i="22"/>
  <c r="I388" i="22"/>
  <c r="W388" i="22"/>
  <c r="AF387" i="22"/>
  <c r="AE386" i="22"/>
  <c r="AF386" i="22"/>
  <c r="AE387" i="22"/>
  <c r="G388" i="22"/>
  <c r="A390" i="22"/>
  <c r="B390" i="22"/>
  <c r="C390" i="22"/>
  <c r="D388" i="22"/>
  <c r="E390" i="22" l="1"/>
  <c r="AA390" i="22"/>
  <c r="Q390" i="22"/>
  <c r="W390" i="22"/>
  <c r="Y390" i="22"/>
  <c r="O390" i="22"/>
  <c r="M390" i="22"/>
  <c r="S390" i="22"/>
  <c r="K390" i="22"/>
  <c r="U390" i="22"/>
  <c r="I390" i="22"/>
  <c r="AC390" i="22"/>
  <c r="AF389" i="22"/>
  <c r="AE388" i="22"/>
  <c r="AF388" i="22"/>
  <c r="AE389" i="22"/>
  <c r="G390" i="22"/>
  <c r="A392" i="22"/>
  <c r="C392" i="22"/>
  <c r="B392" i="22"/>
  <c r="D390" i="22"/>
  <c r="E392" i="22" l="1"/>
  <c r="Q392" i="22"/>
  <c r="S392" i="22"/>
  <c r="K392" i="22"/>
  <c r="AC392" i="22"/>
  <c r="U392" i="22"/>
  <c r="M392" i="22"/>
  <c r="O392" i="22"/>
  <c r="I392" i="22"/>
  <c r="AA392" i="22"/>
  <c r="W392" i="22"/>
  <c r="Y392" i="22"/>
  <c r="AF391" i="22"/>
  <c r="AE390" i="22"/>
  <c r="AF390" i="22"/>
  <c r="AE391" i="22"/>
  <c r="G392" i="22"/>
  <c r="A394" i="22"/>
  <c r="D392" i="22"/>
  <c r="B394" i="22"/>
  <c r="C394" i="22"/>
  <c r="E394" i="22" l="1"/>
  <c r="AC394" i="22"/>
  <c r="AA394" i="22"/>
  <c r="I394" i="22"/>
  <c r="Q394" i="22"/>
  <c r="M394" i="22"/>
  <c r="U394" i="22"/>
  <c r="O394" i="22"/>
  <c r="K394" i="22"/>
  <c r="Y394" i="22"/>
  <c r="W394" i="22"/>
  <c r="S394" i="22"/>
  <c r="AF393" i="22"/>
  <c r="AE392" i="22"/>
  <c r="AF392" i="22"/>
  <c r="AE393" i="22"/>
  <c r="G394" i="22"/>
  <c r="A396" i="22"/>
  <c r="D394" i="22"/>
  <c r="C396" i="22"/>
  <c r="B396" i="22"/>
  <c r="E396" i="22" l="1"/>
  <c r="W396" i="22"/>
  <c r="AA396" i="22"/>
  <c r="O396" i="22"/>
  <c r="U396" i="22"/>
  <c r="K396" i="22"/>
  <c r="M396" i="22"/>
  <c r="AC396" i="22"/>
  <c r="Y396" i="22"/>
  <c r="I396" i="22"/>
  <c r="Q396" i="22"/>
  <c r="S396" i="22"/>
  <c r="AF395" i="22"/>
  <c r="AE394" i="22"/>
  <c r="AF394" i="22"/>
  <c r="AE395" i="22"/>
  <c r="G396" i="22"/>
  <c r="A398" i="22"/>
  <c r="D396" i="22"/>
  <c r="B398" i="22"/>
  <c r="C398" i="22"/>
  <c r="E398" i="22" l="1"/>
  <c r="Q398" i="22"/>
  <c r="I398" i="22"/>
  <c r="K398" i="22"/>
  <c r="M398" i="22"/>
  <c r="W398" i="22"/>
  <c r="S398" i="22"/>
  <c r="U398" i="22"/>
  <c r="AA398" i="22"/>
  <c r="O398" i="22"/>
  <c r="Y398" i="22"/>
  <c r="AC398" i="22"/>
  <c r="AF397" i="22"/>
  <c r="AE396" i="22"/>
  <c r="AF396" i="22"/>
  <c r="AE397" i="22"/>
  <c r="G398" i="22"/>
  <c r="A400" i="22"/>
  <c r="D398" i="22"/>
  <c r="C400" i="22"/>
  <c r="B400" i="22"/>
  <c r="E400" i="22" l="1"/>
  <c r="M400" i="22"/>
  <c r="AA400" i="22"/>
  <c r="K400" i="22"/>
  <c r="AC400" i="22"/>
  <c r="W400" i="22"/>
  <c r="I400" i="22"/>
  <c r="U400" i="22"/>
  <c r="Y400" i="22"/>
  <c r="S400" i="22"/>
  <c r="Q400" i="22"/>
  <c r="O400" i="22"/>
  <c r="AF399" i="22"/>
  <c r="AE398" i="22"/>
  <c r="AF398" i="22"/>
  <c r="AE399" i="22"/>
  <c r="G400" i="22"/>
  <c r="A402" i="22"/>
  <c r="B402" i="22"/>
  <c r="C402" i="22"/>
  <c r="D400" i="22"/>
  <c r="E402" i="22" l="1"/>
  <c r="U402" i="22"/>
  <c r="AC402" i="22"/>
  <c r="M402" i="22"/>
  <c r="Q402" i="22"/>
  <c r="AA402" i="22"/>
  <c r="Y402" i="22"/>
  <c r="W402" i="22"/>
  <c r="I402" i="22"/>
  <c r="O402" i="22"/>
  <c r="S402" i="22"/>
  <c r="K402" i="22"/>
  <c r="AF401" i="22"/>
  <c r="AE400" i="22"/>
  <c r="AF400" i="22"/>
  <c r="AE401" i="22"/>
  <c r="G402" i="22"/>
  <c r="D402" i="22"/>
  <c r="AF403" i="22" l="1"/>
  <c r="AE402" i="22"/>
  <c r="AF402" i="22"/>
  <c r="AE403" i="22"/>
  <c r="A404" i="22" l="1"/>
  <c r="B404" i="22"/>
  <c r="C404" i="22"/>
  <c r="E404" i="22" l="1"/>
  <c r="W404" i="22"/>
  <c r="S404" i="22"/>
  <c r="I404" i="22"/>
  <c r="O404" i="22"/>
  <c r="U404" i="22"/>
  <c r="Q404" i="22"/>
  <c r="M404" i="22"/>
  <c r="Y404" i="22"/>
  <c r="AC404" i="22"/>
  <c r="AA404" i="22"/>
  <c r="K404" i="22"/>
  <c r="G404" i="22"/>
  <c r="B488" i="22"/>
  <c r="B490" i="22"/>
  <c r="A406" i="22"/>
  <c r="D404" i="22"/>
  <c r="C406" i="22"/>
  <c r="B406" i="22"/>
  <c r="E406" i="22" l="1"/>
  <c r="Y406" i="22"/>
  <c r="M406" i="22"/>
  <c r="S406" i="22"/>
  <c r="I406" i="22"/>
  <c r="O406" i="22"/>
  <c r="AC406" i="22"/>
  <c r="Q406" i="22"/>
  <c r="K406" i="22"/>
  <c r="W406" i="22"/>
  <c r="AA406" i="22"/>
  <c r="U406" i="22"/>
  <c r="AF405" i="22"/>
  <c r="AE404" i="22"/>
  <c r="AF404" i="22"/>
  <c r="AE405" i="22"/>
  <c r="G406" i="22"/>
  <c r="B492" i="22"/>
  <c r="A408" i="22"/>
  <c r="D406" i="22"/>
  <c r="B408" i="22"/>
  <c r="C408" i="22"/>
  <c r="E408" i="22" l="1"/>
  <c r="W408" i="22"/>
  <c r="S408" i="22"/>
  <c r="AA408" i="22"/>
  <c r="Q408" i="22"/>
  <c r="AC408" i="22"/>
  <c r="K408" i="22"/>
  <c r="O408" i="22"/>
  <c r="U408" i="22"/>
  <c r="I408" i="22"/>
  <c r="M408" i="22"/>
  <c r="Y408" i="22"/>
  <c r="AF407" i="22"/>
  <c r="AE406" i="22"/>
  <c r="AF406" i="22"/>
  <c r="AE407" i="22"/>
  <c r="G408" i="22"/>
  <c r="A494" i="22"/>
  <c r="C494" i="22"/>
  <c r="B494" i="22"/>
  <c r="A410" i="22"/>
  <c r="D408" i="22"/>
  <c r="C410" i="22"/>
  <c r="B410" i="22"/>
  <c r="E410" i="22" l="1"/>
  <c r="E494" i="22"/>
  <c r="O410" i="22"/>
  <c r="M494" i="22"/>
  <c r="U494" i="22"/>
  <c r="Y494" i="22"/>
  <c r="S410" i="22"/>
  <c r="W494" i="22"/>
  <c r="Q494" i="22"/>
  <c r="O494" i="22"/>
  <c r="W410" i="22"/>
  <c r="U410" i="22"/>
  <c r="K410" i="22"/>
  <c r="AA410" i="22"/>
  <c r="AA494" i="22"/>
  <c r="K494" i="22"/>
  <c r="I494" i="22"/>
  <c r="AC494" i="22"/>
  <c r="S494" i="22"/>
  <c r="I410" i="22"/>
  <c r="AC410" i="22"/>
  <c r="M410" i="22"/>
  <c r="Y410" i="22"/>
  <c r="Q410" i="22"/>
  <c r="AF409" i="22"/>
  <c r="AE408" i="22"/>
  <c r="AF408" i="22"/>
  <c r="AE409" i="22"/>
  <c r="G410" i="22"/>
  <c r="G494" i="22"/>
  <c r="D494" i="22"/>
  <c r="A412" i="22"/>
  <c r="B412" i="22"/>
  <c r="C412" i="22"/>
  <c r="D410" i="22"/>
  <c r="E412" i="22" l="1"/>
  <c r="Q412" i="22"/>
  <c r="W412" i="22"/>
  <c r="S412" i="22"/>
  <c r="K412" i="22"/>
  <c r="O412" i="22"/>
  <c r="M412" i="22"/>
  <c r="I412" i="22"/>
  <c r="Y412" i="22"/>
  <c r="AC412" i="22"/>
  <c r="U412" i="22"/>
  <c r="AA412" i="22"/>
  <c r="AF411" i="22"/>
  <c r="AE410" i="22"/>
  <c r="AF410" i="22"/>
  <c r="AE411" i="22"/>
  <c r="AF495" i="22"/>
  <c r="AE494" i="22"/>
  <c r="AF494" i="22"/>
  <c r="AE495" i="22"/>
  <c r="G412" i="22"/>
  <c r="A414" i="22"/>
  <c r="D412" i="22"/>
  <c r="B414" i="22"/>
  <c r="C414" i="22"/>
  <c r="E414" i="22" l="1"/>
  <c r="O414" i="22"/>
  <c r="I414" i="22"/>
  <c r="S414" i="22"/>
  <c r="Y414" i="22"/>
  <c r="AC414" i="22"/>
  <c r="M414" i="22"/>
  <c r="U414" i="22"/>
  <c r="AA414" i="22"/>
  <c r="W414" i="22"/>
  <c r="K414" i="22"/>
  <c r="Q414" i="22"/>
  <c r="AF413" i="22"/>
  <c r="AE412" i="22"/>
  <c r="AF412" i="22"/>
  <c r="AE413" i="22"/>
  <c r="G414" i="22"/>
  <c r="A416" i="22"/>
  <c r="C416" i="22"/>
  <c r="B416" i="22"/>
  <c r="D414" i="22"/>
  <c r="P296" i="25"/>
  <c r="AP279" i="25"/>
  <c r="P298" i="25"/>
  <c r="X293" i="25"/>
  <c r="AW283" i="25"/>
  <c r="L275" i="25"/>
  <c r="BN278" i="25"/>
  <c r="M296" i="25"/>
  <c r="AX279" i="25"/>
  <c r="P280" i="25"/>
  <c r="Z285" i="25"/>
  <c r="BM297" i="25"/>
  <c r="BD278" i="25"/>
  <c r="W289" i="25"/>
  <c r="E285" i="25"/>
  <c r="AP275" i="25"/>
  <c r="BM302" i="25"/>
  <c r="M297" i="25"/>
  <c r="Z293" i="25"/>
  <c r="BD303" i="25"/>
  <c r="O280" i="25"/>
  <c r="AI283" i="25"/>
  <c r="BE299" i="25"/>
  <c r="P285" i="25"/>
  <c r="E304" i="25"/>
  <c r="AW300" i="25"/>
  <c r="BD304" i="25"/>
  <c r="BU285" i="25"/>
  <c r="AI297" i="25"/>
  <c r="O302" i="25"/>
  <c r="AX296" i="25"/>
  <c r="E276" i="25"/>
  <c r="O284" i="25"/>
  <c r="M286" i="25"/>
  <c r="AH292" i="25"/>
  <c r="BD300" i="25"/>
  <c r="BM278" i="25"/>
  <c r="AO291" i="25"/>
  <c r="BT278" i="25"/>
  <c r="AP283" i="25"/>
  <c r="AH275" i="25"/>
  <c r="AX299" i="25"/>
  <c r="X301" i="25"/>
  <c r="AW304" i="25"/>
  <c r="AA275" i="25"/>
  <c r="AO284" i="25"/>
  <c r="Z294" i="25"/>
  <c r="E300" i="25"/>
  <c r="BN281" i="25"/>
  <c r="X278" i="25"/>
  <c r="AI301" i="25"/>
  <c r="BM304" i="25"/>
  <c r="BE282" i="25"/>
  <c r="W287" i="25"/>
  <c r="AP297" i="25"/>
  <c r="AI281" i="25"/>
  <c r="AA287" i="25"/>
  <c r="AW275" i="25"/>
  <c r="W275" i="25"/>
  <c r="Z302" i="25"/>
  <c r="AX282" i="25"/>
  <c r="AO285" i="25"/>
  <c r="BU275" i="25"/>
  <c r="AW280" i="25"/>
  <c r="M299" i="25"/>
  <c r="AW286" i="25"/>
  <c r="X283" i="25"/>
  <c r="E297" i="25"/>
  <c r="BE287" i="25"/>
  <c r="X295" i="25"/>
  <c r="BD275" i="25"/>
  <c r="BD294" i="25"/>
  <c r="BM284" i="25"/>
  <c r="BT277" i="25"/>
  <c r="Z277" i="25"/>
  <c r="BM277" i="25"/>
  <c r="AW296" i="25"/>
  <c r="AI300" i="25"/>
  <c r="BT281" i="25"/>
  <c r="Z291" i="25"/>
  <c r="Z297" i="25"/>
  <c r="BD280" i="25"/>
  <c r="P279" i="25"/>
  <c r="AA297" i="25"/>
  <c r="AI286" i="25"/>
  <c r="O300" i="25"/>
  <c r="AI296" i="25"/>
  <c r="BN293" i="25"/>
  <c r="BM299" i="25"/>
  <c r="BU288" i="25"/>
  <c r="AI293" i="25"/>
  <c r="AA296" i="25"/>
  <c r="BT285" i="25"/>
  <c r="AA289" i="25"/>
  <c r="BD287" i="25"/>
  <c r="BU298" i="25"/>
  <c r="E284" i="25"/>
  <c r="AA281" i="25"/>
  <c r="BD302" i="25"/>
  <c r="L303" i="25"/>
  <c r="AP286" i="25"/>
  <c r="AX288" i="25"/>
  <c r="M300" i="25"/>
  <c r="Z275" i="25"/>
  <c r="P278" i="25"/>
  <c r="AO296" i="25"/>
  <c r="AP284" i="25"/>
  <c r="BT288" i="25"/>
  <c r="BN302" i="25"/>
  <c r="AA303" i="25"/>
  <c r="AI282" i="25"/>
  <c r="O296" i="25"/>
  <c r="AO286" i="25"/>
  <c r="E288" i="25"/>
  <c r="X303" i="25"/>
  <c r="Z304" i="25"/>
  <c r="P290" i="25"/>
  <c r="O303" i="25"/>
  <c r="W276" i="25"/>
  <c r="BN284" i="25"/>
  <c r="X304" i="25"/>
  <c r="BM295" i="25"/>
  <c r="E281" i="25"/>
  <c r="BT292" i="25"/>
  <c r="AH276" i="25"/>
  <c r="M277" i="25"/>
  <c r="AO276" i="25"/>
  <c r="AH283" i="25"/>
  <c r="P295" i="25"/>
  <c r="BM275" i="25"/>
  <c r="P277" i="25"/>
  <c r="AI287" i="25"/>
  <c r="P292" i="25"/>
  <c r="P284" i="25"/>
  <c r="AO300" i="25"/>
  <c r="O292" i="25"/>
  <c r="AP290" i="25"/>
  <c r="BE304" i="25"/>
  <c r="AX300" i="25"/>
  <c r="AA288" i="25"/>
  <c r="BN282" i="25"/>
  <c r="AP285" i="25"/>
  <c r="BE302" i="25"/>
  <c r="AX298" i="25"/>
  <c r="W295" i="25"/>
  <c r="AW291" i="25"/>
  <c r="M282" i="25"/>
  <c r="M291" i="25"/>
  <c r="AH297" i="25"/>
  <c r="L286" i="25"/>
  <c r="AI277" i="25"/>
  <c r="AA299" i="25"/>
  <c r="W286" i="25"/>
  <c r="BN296" i="25"/>
  <c r="BT284" i="25"/>
  <c r="M301" i="25"/>
  <c r="AP287" i="25"/>
  <c r="AP282" i="25"/>
  <c r="X287" i="25"/>
  <c r="AX284" i="25"/>
  <c r="BU301" i="25"/>
  <c r="AA283" i="25"/>
  <c r="O285" i="25"/>
  <c r="AP299" i="25"/>
  <c r="AW290" i="25"/>
  <c r="E282" i="25"/>
  <c r="BT290" i="25"/>
  <c r="W299" i="25"/>
  <c r="BM300" i="25"/>
  <c r="E289" i="25"/>
  <c r="E275" i="25"/>
  <c r="AI276" i="25"/>
  <c r="L283" i="25"/>
  <c r="L287" i="25"/>
  <c r="BD283" i="25"/>
  <c r="BE292" i="25"/>
  <c r="W294" i="25"/>
  <c r="O291" i="25"/>
  <c r="AA293" i="25"/>
  <c r="W282" i="25"/>
  <c r="BD301" i="25"/>
  <c r="AH282" i="25"/>
  <c r="M285" i="25"/>
  <c r="AW281" i="25"/>
  <c r="AO297" i="25"/>
  <c r="L279" i="25"/>
  <c r="BU290" i="25"/>
  <c r="BN297" i="25"/>
  <c r="AX285" i="25"/>
  <c r="O276" i="25"/>
  <c r="L300" i="25"/>
  <c r="BE277" i="25"/>
  <c r="AI284" i="25"/>
  <c r="BT289" i="25"/>
  <c r="BD291" i="25"/>
  <c r="BU284" i="25"/>
  <c r="AW276" i="25"/>
  <c r="AI295" i="25"/>
  <c r="AX304" i="25"/>
  <c r="M304" i="25"/>
  <c r="BN280" i="25"/>
  <c r="L282" i="25"/>
  <c r="AO298" i="25"/>
  <c r="L301" i="25"/>
  <c r="O289" i="25"/>
  <c r="W281" i="25"/>
  <c r="BD276" i="25"/>
  <c r="AX287" i="25"/>
  <c r="AA279" i="25"/>
  <c r="AX275" i="25"/>
  <c r="P281" i="25"/>
  <c r="L298" i="25"/>
  <c r="AP303" i="25"/>
  <c r="O304" i="25"/>
  <c r="E298" i="25"/>
  <c r="AH279" i="25"/>
  <c r="AW284" i="25"/>
  <c r="AP289" i="25"/>
  <c r="BN289" i="25"/>
  <c r="M293" i="25"/>
  <c r="BN287" i="25"/>
  <c r="AH281" i="25"/>
  <c r="AX302" i="25"/>
  <c r="BT297" i="25"/>
  <c r="L297" i="25"/>
  <c r="M289" i="25"/>
  <c r="AA294" i="25"/>
  <c r="BN299" i="25"/>
  <c r="AP304" i="25"/>
  <c r="AX277" i="25"/>
  <c r="X297" i="25"/>
  <c r="AP281" i="25"/>
  <c r="BE296" i="25"/>
  <c r="X277" i="25"/>
  <c r="Z280" i="25"/>
  <c r="W283" i="25"/>
  <c r="BM291" i="25"/>
  <c r="BE297" i="25"/>
  <c r="BU303" i="25"/>
  <c r="BE289" i="25"/>
  <c r="E283" i="25"/>
  <c r="BU291" i="25"/>
  <c r="AA286" i="25"/>
  <c r="AO279" i="25"/>
  <c r="M281" i="25"/>
  <c r="X294" i="25"/>
  <c r="AO295" i="25"/>
  <c r="E291" i="25"/>
  <c r="P283" i="25"/>
  <c r="BD296" i="25"/>
  <c r="AO292" i="25"/>
  <c r="L293" i="25"/>
  <c r="BN292" i="25"/>
  <c r="AI298" i="25"/>
  <c r="AP298" i="25"/>
  <c r="Z288" i="25"/>
  <c r="AI290" i="25"/>
  <c r="BT279" i="25"/>
  <c r="BN301" i="25"/>
  <c r="L280" i="25"/>
  <c r="AX276" i="25"/>
  <c r="AP278" i="25"/>
  <c r="AW285" i="25"/>
  <c r="AH298" i="25"/>
  <c r="O281" i="25"/>
  <c r="BN288" i="25"/>
  <c r="E287" i="25"/>
  <c r="O290" i="25"/>
  <c r="BN276" i="25"/>
  <c r="P293" i="25"/>
  <c r="AI285" i="25"/>
  <c r="AP294" i="25"/>
  <c r="AH294" i="25"/>
  <c r="BD288" i="25"/>
  <c r="L294" i="25"/>
  <c r="BN290" i="25"/>
  <c r="AH288" i="25"/>
  <c r="P288" i="25"/>
  <c r="AX283" i="25"/>
  <c r="BT304" i="25"/>
  <c r="AA304" i="25"/>
  <c r="BU302" i="25"/>
  <c r="BU293" i="25"/>
  <c r="X284" i="25"/>
  <c r="AI292" i="25"/>
  <c r="X289" i="25"/>
  <c r="AI280" i="25"/>
  <c r="E277" i="25"/>
  <c r="W285" i="25"/>
  <c r="AX280" i="25"/>
  <c r="L284" i="25"/>
  <c r="Z281" i="25"/>
  <c r="BM294" i="25"/>
  <c r="W304" i="25"/>
  <c r="AX291" i="25"/>
  <c r="P297" i="25"/>
  <c r="BU296" i="25"/>
  <c r="BT303" i="25"/>
  <c r="BM279" i="25"/>
  <c r="BD295" i="25"/>
  <c r="X296" i="25"/>
  <c r="O275" i="25"/>
  <c r="AO288" i="25"/>
  <c r="BM285" i="25"/>
  <c r="BD285" i="25"/>
  <c r="AH296" i="25"/>
  <c r="BD284" i="25"/>
  <c r="X275" i="25"/>
  <c r="AP301" i="25"/>
  <c r="M283" i="25"/>
  <c r="Z298" i="25"/>
  <c r="AH277" i="25"/>
  <c r="BU295" i="25"/>
  <c r="AP293" i="25"/>
  <c r="Z278" i="25"/>
  <c r="AW302" i="25"/>
  <c r="BM283" i="25"/>
  <c r="W303" i="25"/>
  <c r="AW293" i="25"/>
  <c r="BT296" i="25"/>
  <c r="AA277" i="25"/>
  <c r="X280" i="25"/>
  <c r="AI302" i="25"/>
  <c r="AX286" i="25"/>
  <c r="X286" i="25"/>
  <c r="AO304" i="25"/>
  <c r="O277" i="25"/>
  <c r="AW278" i="25"/>
  <c r="AH287" i="25"/>
  <c r="BN294" i="25"/>
  <c r="BU300" i="25"/>
  <c r="AO281" i="25"/>
  <c r="W290" i="25"/>
  <c r="W297" i="25"/>
  <c r="AI291" i="25"/>
  <c r="M280" i="25"/>
  <c r="BD289" i="25"/>
  <c r="AI294" i="25"/>
  <c r="E290" i="25"/>
  <c r="BM289" i="25"/>
  <c r="Z299" i="25"/>
  <c r="BD282" i="25"/>
  <c r="BU279" i="25"/>
  <c r="BE278" i="25"/>
  <c r="O297" i="25"/>
  <c r="BN286" i="25"/>
  <c r="AH280" i="25"/>
  <c r="BD292" i="25"/>
  <c r="BM286" i="25"/>
  <c r="W293" i="25"/>
  <c r="BU283" i="25"/>
  <c r="AX295" i="25"/>
  <c r="AW301" i="25"/>
  <c r="M292" i="25"/>
  <c r="BU292" i="25"/>
  <c r="E286" i="25"/>
  <c r="O288" i="25"/>
  <c r="AA292" i="25"/>
  <c r="AP295" i="25"/>
  <c r="BM293" i="25"/>
  <c r="BT293" i="25"/>
  <c r="E278" i="25"/>
  <c r="BU286" i="25"/>
  <c r="Z286" i="25"/>
  <c r="AH278" i="25"/>
  <c r="AH285" i="25"/>
  <c r="Z284" i="25"/>
  <c r="AH289" i="25"/>
  <c r="AW295" i="25"/>
  <c r="BU294" i="25"/>
  <c r="L292" i="25"/>
  <c r="BE298" i="25"/>
  <c r="AP277" i="25"/>
  <c r="AP302" i="25"/>
  <c r="BM282" i="25"/>
  <c r="AO275" i="25"/>
  <c r="BN277" i="25"/>
  <c r="AX297" i="25"/>
  <c r="Z300" i="25"/>
  <c r="BM298" i="25"/>
  <c r="AP300" i="25"/>
  <c r="AW297" i="25"/>
  <c r="E303" i="25"/>
  <c r="BT276" i="25"/>
  <c r="W291" i="25"/>
  <c r="E294" i="25"/>
  <c r="M288" i="25"/>
  <c r="BE290" i="25"/>
  <c r="O278" i="25"/>
  <c r="AO303" i="25"/>
  <c r="AX289" i="25"/>
  <c r="W298" i="25"/>
  <c r="AA291" i="25"/>
  <c r="AI299" i="25"/>
  <c r="X292" i="25"/>
  <c r="AA290" i="25"/>
  <c r="P276" i="25"/>
  <c r="AO280" i="25"/>
  <c r="BE281" i="25"/>
  <c r="AH299" i="25"/>
  <c r="BT295" i="25"/>
  <c r="AH301" i="25"/>
  <c r="AX301" i="25"/>
  <c r="AX281" i="25"/>
  <c r="BD299" i="25"/>
  <c r="X285" i="25"/>
  <c r="M279" i="25"/>
  <c r="BT286" i="25"/>
  <c r="AO302" i="25"/>
  <c r="AA280" i="25"/>
  <c r="AW282" i="25"/>
  <c r="O282" i="25"/>
  <c r="X300" i="25"/>
  <c r="E293" i="25"/>
  <c r="BT287" i="25"/>
  <c r="W280" i="25"/>
  <c r="O294" i="25"/>
  <c r="M298" i="25"/>
  <c r="BT275" i="25"/>
  <c r="BU299" i="25"/>
  <c r="AO294" i="25"/>
  <c r="L285" i="25"/>
  <c r="BN295" i="25"/>
  <c r="M302" i="25"/>
  <c r="O286" i="25"/>
  <c r="W278" i="25"/>
  <c r="AO293" i="25"/>
  <c r="X298" i="25"/>
  <c r="P287" i="25"/>
  <c r="AI288" i="25"/>
  <c r="X279" i="25"/>
  <c r="BM303" i="25"/>
  <c r="P294" i="25"/>
  <c r="M295" i="25"/>
  <c r="P300" i="25"/>
  <c r="AO283" i="25"/>
  <c r="AI289" i="25"/>
  <c r="BD293" i="25"/>
  <c r="AH295" i="25"/>
  <c r="W277" i="25"/>
  <c r="L288" i="25"/>
  <c r="W284" i="25"/>
  <c r="Z287" i="25"/>
  <c r="AX303" i="25"/>
  <c r="BU287" i="25"/>
  <c r="AW294" i="25"/>
  <c r="AW303" i="25"/>
  <c r="M276" i="25"/>
  <c r="BM292" i="25"/>
  <c r="AH284" i="25"/>
  <c r="AO299" i="25"/>
  <c r="AP280" i="25"/>
  <c r="X302" i="25"/>
  <c r="Z295" i="25"/>
  <c r="O299" i="25"/>
  <c r="BD281" i="25"/>
  <c r="AW289" i="25"/>
  <c r="AP292" i="25"/>
  <c r="AI275" i="25"/>
  <c r="AA276" i="25"/>
  <c r="BE276" i="25"/>
  <c r="BN283" i="25"/>
  <c r="O295" i="25"/>
  <c r="AO290" i="25"/>
  <c r="AX293" i="25"/>
  <c r="BM290" i="25"/>
  <c r="AA295" i="25"/>
  <c r="BU289" i="25"/>
  <c r="AA282" i="25"/>
  <c r="BE284" i="25"/>
  <c r="M290" i="25"/>
  <c r="AO287" i="25"/>
  <c r="AA278" i="25"/>
  <c r="M275" i="25"/>
  <c r="AO289" i="25"/>
  <c r="E299" i="25"/>
  <c r="BT301" i="25"/>
  <c r="L278" i="25"/>
  <c r="X281" i="25"/>
  <c r="BM296" i="25"/>
  <c r="X299" i="25"/>
  <c r="BN300" i="25"/>
  <c r="BT280" i="25"/>
  <c r="AP276" i="25"/>
  <c r="BN275" i="25"/>
  <c r="AH300" i="25"/>
  <c r="Z283" i="25"/>
  <c r="Z290" i="25"/>
  <c r="P282" i="25"/>
  <c r="BU281" i="25"/>
  <c r="BN303" i="25"/>
  <c r="BT302" i="25"/>
  <c r="P275" i="25"/>
  <c r="W302" i="25"/>
  <c r="L299" i="25"/>
  <c r="BM281" i="25"/>
  <c r="BT298" i="25"/>
  <c r="BE288" i="25"/>
  <c r="AP288" i="25"/>
  <c r="E302" i="25"/>
  <c r="BM287" i="25"/>
  <c r="BT282" i="25"/>
  <c r="L304" i="25"/>
  <c r="AH291" i="25"/>
  <c r="O283" i="25"/>
  <c r="BT283" i="25"/>
  <c r="BD297" i="25"/>
  <c r="P299" i="25"/>
  <c r="BT299" i="25"/>
  <c r="Z303" i="25"/>
  <c r="BE291" i="25"/>
  <c r="BD286" i="25"/>
  <c r="L281" i="25"/>
  <c r="BN285" i="25"/>
  <c r="X291" i="25"/>
  <c r="P289" i="25"/>
  <c r="Z276" i="25"/>
  <c r="AW298" i="25"/>
  <c r="W300" i="25"/>
  <c r="BM301" i="25"/>
  <c r="Z279" i="25"/>
  <c r="M303" i="25"/>
  <c r="X276" i="25"/>
  <c r="BU297" i="25"/>
  <c r="BU276" i="25"/>
  <c r="O279" i="25"/>
  <c r="BE279" i="25"/>
  <c r="BT291" i="25"/>
  <c r="AX290" i="25"/>
  <c r="W279" i="25"/>
  <c r="AX294" i="25"/>
  <c r="BT300" i="25"/>
  <c r="AO282" i="25"/>
  <c r="M294" i="25"/>
  <c r="L276" i="25"/>
  <c r="BD290" i="25"/>
  <c r="Z301" i="25"/>
  <c r="Z289" i="25"/>
  <c r="AX278" i="25"/>
  <c r="E292" i="25"/>
  <c r="AO277" i="25"/>
  <c r="AW299" i="25"/>
  <c r="E301" i="25"/>
  <c r="BU277" i="25"/>
  <c r="AW288" i="25"/>
  <c r="E280" i="25"/>
  <c r="AH302" i="25"/>
  <c r="AA300" i="25"/>
  <c r="Z282" i="25"/>
  <c r="BN279" i="25"/>
  <c r="L277" i="25"/>
  <c r="AH303" i="25"/>
  <c r="BE303" i="25"/>
  <c r="BE286" i="25"/>
  <c r="W296" i="25"/>
  <c r="BE280" i="25"/>
  <c r="BE295" i="25"/>
  <c r="BE285" i="25"/>
  <c r="Z292" i="25"/>
  <c r="AO278" i="25"/>
  <c r="O301" i="25"/>
  <c r="BU278" i="25"/>
  <c r="AP296" i="25"/>
  <c r="AW292" i="25"/>
  <c r="BD298" i="25"/>
  <c r="L302" i="25"/>
  <c r="Z296" i="25"/>
  <c r="BE301" i="25"/>
  <c r="X282" i="25"/>
  <c r="BD277" i="25"/>
  <c r="O293" i="25"/>
  <c r="BE294" i="25"/>
  <c r="BM280" i="25"/>
  <c r="L289" i="25"/>
  <c r="BM276" i="25"/>
  <c r="X288" i="25"/>
  <c r="BU304" i="25"/>
  <c r="W301" i="25"/>
  <c r="AW279" i="25"/>
  <c r="BE275" i="25"/>
  <c r="X290" i="25"/>
  <c r="P291" i="25"/>
  <c r="BT294" i="25"/>
  <c r="AW277" i="25"/>
  <c r="L296" i="25"/>
  <c r="L290" i="25"/>
  <c r="P303" i="25"/>
  <c r="BU282" i="25"/>
  <c r="M287" i="25"/>
  <c r="AI303" i="25"/>
  <c r="AH293" i="25"/>
  <c r="L295" i="25"/>
  <c r="E279" i="25"/>
  <c r="W292" i="25"/>
  <c r="P301" i="25"/>
  <c r="E295" i="25"/>
  <c r="AH286" i="25"/>
  <c r="AA301" i="25"/>
  <c r="AX292" i="25"/>
  <c r="E296" i="25"/>
  <c r="BN304" i="25"/>
  <c r="AO301" i="25"/>
  <c r="AA285" i="25"/>
  <c r="BE283" i="25"/>
  <c r="O298" i="25"/>
  <c r="P304" i="25"/>
  <c r="AI304" i="25"/>
  <c r="L291" i="25"/>
  <c r="BE293" i="25"/>
  <c r="M284" i="25"/>
  <c r="AA298" i="25"/>
  <c r="AA302" i="25"/>
  <c r="BE300" i="25"/>
  <c r="AH290" i="25"/>
  <c r="W288" i="25"/>
  <c r="BN291" i="25"/>
  <c r="P286" i="25"/>
  <c r="O287" i="25"/>
  <c r="M278" i="25"/>
  <c r="AI279" i="25"/>
  <c r="BU280" i="25"/>
  <c r="BM288" i="25"/>
  <c r="P302" i="25"/>
  <c r="AH304" i="25"/>
  <c r="BN298" i="25"/>
  <c r="BD279" i="25"/>
  <c r="AA284" i="25"/>
  <c r="AP291" i="25"/>
  <c r="AW287" i="25"/>
  <c r="AI278" i="25"/>
  <c r="AY288" i="25" l="1"/>
  <c r="BB288" i="25" s="1"/>
  <c r="AQ286" i="25"/>
  <c r="AT286" i="25" s="1"/>
  <c r="BV282" i="25"/>
  <c r="AY303" i="25"/>
  <c r="AB296" i="25"/>
  <c r="AE296" i="25" s="1"/>
  <c r="AB289" i="25"/>
  <c r="AE289" i="25" s="1"/>
  <c r="AB292" i="25"/>
  <c r="AJ292" i="25"/>
  <c r="AM292" i="25" s="1"/>
  <c r="Q275" i="25"/>
  <c r="T275" i="25" s="1"/>
  <c r="Q277" i="25"/>
  <c r="T277" i="25" s="1"/>
  <c r="BV290" i="25"/>
  <c r="BO275" i="25"/>
  <c r="BV279" i="25"/>
  <c r="AY296" i="25"/>
  <c r="BB296" i="25" s="1"/>
  <c r="BI291" i="25"/>
  <c r="BI284" i="25"/>
  <c r="AJ289" i="25"/>
  <c r="AM289" i="25" s="1"/>
  <c r="BF292" i="25"/>
  <c r="Q298" i="25"/>
  <c r="T298" i="25" s="1"/>
  <c r="AQ275" i="25"/>
  <c r="AT275" i="25" s="1"/>
  <c r="T282" i="25"/>
  <c r="BV278" i="25"/>
  <c r="AB299" i="25"/>
  <c r="AE299" i="25" s="1"/>
  <c r="F287" i="25"/>
  <c r="F284" i="25"/>
  <c r="I284" i="25"/>
  <c r="BB300" i="25"/>
  <c r="BY293" i="25"/>
  <c r="AE279" i="25"/>
  <c r="AY304" i="25"/>
  <c r="BB304" i="25" s="1"/>
  <c r="AB302" i="25"/>
  <c r="AE302" i="25" s="1"/>
  <c r="BB299" i="25"/>
  <c r="BF298" i="25"/>
  <c r="BI298" i="25" s="1"/>
  <c r="I297" i="25"/>
  <c r="F297" i="25"/>
  <c r="BF286" i="25"/>
  <c r="BI286" i="25" s="1"/>
  <c r="BY295" i="25"/>
  <c r="F282" i="25"/>
  <c r="I282" i="25"/>
  <c r="BB291" i="25"/>
  <c r="BY294" i="25"/>
  <c r="AQ283" i="25"/>
  <c r="AT283" i="25" s="1"/>
  <c r="AB301" i="25"/>
  <c r="F295" i="25"/>
  <c r="BR278" i="25"/>
  <c r="AB281" i="25"/>
  <c r="BV298" i="25"/>
  <c r="BO296" i="25"/>
  <c r="BO297" i="25"/>
  <c r="BV276" i="25"/>
  <c r="AQ285" i="25"/>
  <c r="AT285" i="25" s="1"/>
  <c r="T301" i="25"/>
  <c r="BI293" i="25"/>
  <c r="AE300" i="25"/>
  <c r="BO304" i="25"/>
  <c r="BR304" i="25" s="1"/>
  <c r="BR292" i="25"/>
  <c r="BR279" i="25"/>
  <c r="BF278" i="25"/>
  <c r="AJ282" i="25"/>
  <c r="AM282" i="25" s="1"/>
  <c r="BF297" i="25"/>
  <c r="BI297" i="25" s="1"/>
  <c r="BV284" i="25"/>
  <c r="BR293" i="25"/>
  <c r="BR294" i="25"/>
  <c r="BO281" i="25"/>
  <c r="BY292" i="25"/>
  <c r="BI283" i="25"/>
  <c r="BO280" i="25"/>
  <c r="BR284" i="25"/>
  <c r="AE282" i="25"/>
  <c r="AJ297" i="25"/>
  <c r="AM297" i="25" s="1"/>
  <c r="BR280" i="25"/>
  <c r="T300" i="25"/>
  <c r="BI299" i="25"/>
  <c r="BR283" i="25"/>
  <c r="BF302" i="25"/>
  <c r="BI302" i="25" s="1"/>
  <c r="BY287" i="25"/>
  <c r="T283" i="25"/>
  <c r="AQ302" i="25"/>
  <c r="AT302" i="25" s="1"/>
  <c r="AQ301" i="25"/>
  <c r="BV291" i="25"/>
  <c r="F285" i="25"/>
  <c r="I285" i="25" s="1"/>
  <c r="AB282" i="25"/>
  <c r="Q282" i="25"/>
  <c r="BV286" i="25"/>
  <c r="Q297" i="25"/>
  <c r="T297" i="25" s="1"/>
  <c r="BY298" i="25"/>
  <c r="BF276" i="25"/>
  <c r="BI276" i="25" s="1"/>
  <c r="BI303" i="25"/>
  <c r="Q287" i="25"/>
  <c r="T287" i="25" s="1"/>
  <c r="BF290" i="25"/>
  <c r="AB293" i="25"/>
  <c r="AE293" i="25" s="1"/>
  <c r="AJ281" i="25"/>
  <c r="AM281" i="25" s="1"/>
  <c r="AQ298" i="25"/>
  <c r="AT298" i="25" s="1"/>
  <c r="BR276" i="25"/>
  <c r="AJ290" i="25"/>
  <c r="AM290" i="25" s="1"/>
  <c r="F292" i="25"/>
  <c r="I292" i="25" s="1"/>
  <c r="AJ301" i="25"/>
  <c r="BV280" i="25"/>
  <c r="I299" i="25"/>
  <c r="F299" i="25"/>
  <c r="AY287" i="25"/>
  <c r="BB287" i="25" s="1"/>
  <c r="Q288" i="25"/>
  <c r="T288" i="25" s="1"/>
  <c r="AQ293" i="25"/>
  <c r="AT293" i="25" s="1"/>
  <c r="BF293" i="25"/>
  <c r="F294" i="25"/>
  <c r="AQ284" i="25"/>
  <c r="AT284" i="25" s="1"/>
  <c r="BO277" i="25"/>
  <c r="Q293" i="25"/>
  <c r="T293" i="25" s="1"/>
  <c r="AJ275" i="25"/>
  <c r="AM275" i="25" s="1"/>
  <c r="AQ292" i="25"/>
  <c r="AT292" i="25" s="1"/>
  <c r="AB297" i="25"/>
  <c r="AE297" i="25" s="1"/>
  <c r="Q278" i="25"/>
  <c r="T278" i="25" s="1"/>
  <c r="Q292" i="25"/>
  <c r="T292" i="25" s="1"/>
  <c r="BO287" i="25"/>
  <c r="BF281" i="25"/>
  <c r="BR285" i="25"/>
  <c r="BO290" i="25"/>
  <c r="AB288" i="25"/>
  <c r="AE288" i="25" s="1"/>
  <c r="AY292" i="25"/>
  <c r="AB276" i="25"/>
  <c r="AE276" i="25" s="1"/>
  <c r="BF294" i="25"/>
  <c r="BI294" i="25" s="1"/>
  <c r="BI282" i="25"/>
  <c r="F302" i="25"/>
  <c r="I302" i="25"/>
  <c r="I304" i="25"/>
  <c r="F304" i="25"/>
  <c r="I303" i="25"/>
  <c r="F303" i="25"/>
  <c r="AY283" i="25"/>
  <c r="AJ278" i="25"/>
  <c r="AM278" i="25" s="1"/>
  <c r="AJ276" i="25"/>
  <c r="AM276" i="25" s="1"/>
  <c r="BI300" i="25"/>
  <c r="AB291" i="25"/>
  <c r="AE291" i="25" s="1"/>
  <c r="BV299" i="25"/>
  <c r="BR288" i="25"/>
  <c r="Q291" i="25"/>
  <c r="T291" i="25" s="1"/>
  <c r="AJ285" i="25"/>
  <c r="AM285" i="25" s="1"/>
  <c r="F276" i="25"/>
  <c r="I276" i="25"/>
  <c r="BR297" i="25"/>
  <c r="AT300" i="25"/>
  <c r="I300" i="25"/>
  <c r="F300" i="25"/>
  <c r="BV302" i="25"/>
  <c r="BO302" i="25"/>
  <c r="BY285" i="25"/>
  <c r="BF303" i="25"/>
  <c r="BB282" i="25"/>
  <c r="AE301" i="25"/>
  <c r="AY277" i="25"/>
  <c r="AJ304" i="25"/>
  <c r="AM304" i="25" s="1"/>
  <c r="Q281" i="25"/>
  <c r="F293" i="25"/>
  <c r="I293" i="25"/>
  <c r="BF277" i="25"/>
  <c r="AY300" i="25"/>
  <c r="BR286" i="25"/>
  <c r="AJ294" i="25"/>
  <c r="AM294" i="25" s="1"/>
  <c r="BV285" i="25"/>
  <c r="BB301" i="25"/>
  <c r="BR296" i="25"/>
  <c r="BO298" i="25"/>
  <c r="Q301" i="25"/>
  <c r="BV301" i="25"/>
  <c r="AJ287" i="25"/>
  <c r="AM287" i="25" s="1"/>
  <c r="BV287" i="25"/>
  <c r="AJ293" i="25"/>
  <c r="AM293" i="25" s="1"/>
  <c r="BR298" i="25"/>
  <c r="BF291" i="25"/>
  <c r="BY281" i="25"/>
  <c r="AB285" i="25"/>
  <c r="AE285" i="25" s="1"/>
  <c r="AY301" i="25"/>
  <c r="Q285" i="25"/>
  <c r="T285" i="25" s="1"/>
  <c r="T284" i="25"/>
  <c r="BR295" i="25"/>
  <c r="AB290" i="25"/>
  <c r="AE290" i="25" s="1"/>
  <c r="AJ284" i="25"/>
  <c r="AM284" i="25" s="1"/>
  <c r="BY279" i="25"/>
  <c r="BV300" i="25"/>
  <c r="BY302" i="25"/>
  <c r="BF289" i="25"/>
  <c r="BI289" i="25" s="1"/>
  <c r="AE284" i="25"/>
  <c r="AQ280" i="25"/>
  <c r="AY295" i="25"/>
  <c r="BB295" i="25" s="1"/>
  <c r="AB295" i="25"/>
  <c r="AE295" i="25" s="1"/>
  <c r="BI301" i="25"/>
  <c r="BR299" i="25"/>
  <c r="AM301" i="25"/>
  <c r="BF300" i="25"/>
  <c r="BR290" i="25"/>
  <c r="BF285" i="25"/>
  <c r="BI285" i="25" s="1"/>
  <c r="AB294" i="25"/>
  <c r="AE294" i="25" s="1"/>
  <c r="BO282" i="25"/>
  <c r="AY285" i="25"/>
  <c r="BB285" i="25" s="1"/>
  <c r="AQ281" i="25"/>
  <c r="AY282" i="25"/>
  <c r="BR291" i="25"/>
  <c r="AQ287" i="25"/>
  <c r="AT287" i="25" s="1"/>
  <c r="Q276" i="25"/>
  <c r="T276" i="25" s="1"/>
  <c r="AJ300" i="25"/>
  <c r="AM300" i="25" s="1"/>
  <c r="AY281" i="25"/>
  <c r="AB278" i="25"/>
  <c r="AE278" i="25" s="1"/>
  <c r="BO299" i="25"/>
  <c r="F290" i="25"/>
  <c r="I290" i="25" s="1"/>
  <c r="BB284" i="25"/>
  <c r="BY296" i="25"/>
  <c r="BI290" i="25"/>
  <c r="T280" i="25"/>
  <c r="BF275" i="25"/>
  <c r="BI275" i="25" s="1"/>
  <c r="AJ299" i="25"/>
  <c r="AM299" i="25" s="1"/>
  <c r="AB277" i="25"/>
  <c r="AE277" i="25" s="1"/>
  <c r="AB303" i="25"/>
  <c r="AE303" i="25" s="1"/>
  <c r="AJ288" i="25"/>
  <c r="AM288" i="25" s="1"/>
  <c r="BY283" i="25"/>
  <c r="BY284" i="25"/>
  <c r="AJ295" i="25"/>
  <c r="AM295" i="25" s="1"/>
  <c r="BR289" i="25"/>
  <c r="BB280" i="25"/>
  <c r="AQ294" i="25"/>
  <c r="AT294" i="25" s="1"/>
  <c r="F281" i="25"/>
  <c r="I281" i="25"/>
  <c r="BY300" i="25"/>
  <c r="AB283" i="25"/>
  <c r="BV292" i="25"/>
  <c r="BO276" i="25"/>
  <c r="BF284" i="25"/>
  <c r="Q289" i="25"/>
  <c r="T289" i="25" s="1"/>
  <c r="AQ300" i="25"/>
  <c r="AJ302" i="25"/>
  <c r="AM302" i="25" s="1"/>
  <c r="AE281" i="25"/>
  <c r="F296" i="25"/>
  <c r="AY293" i="25"/>
  <c r="F279" i="25"/>
  <c r="I279" i="25"/>
  <c r="F278" i="25"/>
  <c r="I278" i="25"/>
  <c r="BB278" i="25"/>
  <c r="BY288" i="25"/>
  <c r="BI280" i="25"/>
  <c r="BY289" i="25"/>
  <c r="BI292" i="25"/>
  <c r="Q290" i="25"/>
  <c r="T290" i="25" s="1"/>
  <c r="AQ278" i="25"/>
  <c r="AT278" i="25" s="1"/>
  <c r="F298" i="25"/>
  <c r="I298" i="25"/>
  <c r="BO301" i="25"/>
  <c r="BV277" i="25"/>
  <c r="BB279" i="25"/>
  <c r="AY286" i="25"/>
  <c r="BB286" i="25" s="1"/>
  <c r="Q294" i="25"/>
  <c r="T294" i="25" s="1"/>
  <c r="BY301" i="25"/>
  <c r="BY303" i="25"/>
  <c r="AJ286" i="25"/>
  <c r="AM286" i="25" s="1"/>
  <c r="BF301" i="25"/>
  <c r="BR277" i="25"/>
  <c r="BI278" i="25"/>
  <c r="BF280" i="25"/>
  <c r="BF295" i="25"/>
  <c r="BI295" i="25" s="1"/>
  <c r="T281" i="25"/>
  <c r="AY290" i="25"/>
  <c r="BB290" i="25" s="1"/>
  <c r="BY291" i="25"/>
  <c r="BV297" i="25"/>
  <c r="BF299" i="25"/>
  <c r="AY284" i="25"/>
  <c r="AE292" i="25"/>
  <c r="BF296" i="25"/>
  <c r="BI296" i="25" s="1"/>
  <c r="AY279" i="25"/>
  <c r="AQ296" i="25"/>
  <c r="AT296" i="25" s="1"/>
  <c r="BO279" i="25"/>
  <c r="AQ304" i="25"/>
  <c r="AT304" i="25" s="1"/>
  <c r="AJ279" i="25"/>
  <c r="AM279" i="25" s="1"/>
  <c r="BO292" i="25"/>
  <c r="BO291" i="25"/>
  <c r="I291" i="25"/>
  <c r="F291" i="25"/>
  <c r="AB300" i="25"/>
  <c r="Q279" i="25"/>
  <c r="T279" i="25" s="1"/>
  <c r="AB298" i="25"/>
  <c r="AE298" i="25" s="1"/>
  <c r="AB286" i="25"/>
  <c r="AE286" i="25" s="1"/>
  <c r="Q280" i="25"/>
  <c r="F283" i="25"/>
  <c r="I283" i="25"/>
  <c r="BO295" i="25"/>
  <c r="BY275" i="25"/>
  <c r="BV283" i="25"/>
  <c r="BI281" i="25"/>
  <c r="BR301" i="25"/>
  <c r="BO288" i="25"/>
  <c r="BV303" i="25"/>
  <c r="BO285" i="25"/>
  <c r="BY290" i="25"/>
  <c r="BY299" i="25"/>
  <c r="AY298" i="25"/>
  <c r="BB298" i="25" s="1"/>
  <c r="BY297" i="25"/>
  <c r="AQ277" i="25"/>
  <c r="AT277" i="25" s="1"/>
  <c r="BV275" i="25"/>
  <c r="F288" i="25"/>
  <c r="BB283" i="25"/>
  <c r="AY291" i="25"/>
  <c r="AY275" i="25"/>
  <c r="BB275" i="25" s="1"/>
  <c r="I280" i="25"/>
  <c r="F280" i="25"/>
  <c r="BF304" i="25"/>
  <c r="BI304" i="25" s="1"/>
  <c r="Q286" i="25"/>
  <c r="T286" i="25" s="1"/>
  <c r="BO293" i="25"/>
  <c r="BB277" i="25"/>
  <c r="AB304" i="25"/>
  <c r="AE304" i="25" s="1"/>
  <c r="BO289" i="25"/>
  <c r="BB292" i="25"/>
  <c r="BR281" i="25"/>
  <c r="AQ279" i="25"/>
  <c r="AT279" i="25" s="1"/>
  <c r="AB279" i="25"/>
  <c r="AQ282" i="25"/>
  <c r="AT282" i="25" s="1"/>
  <c r="AE283" i="25"/>
  <c r="Q303" i="25"/>
  <c r="T303" i="25" s="1"/>
  <c r="BI279" i="25"/>
  <c r="BR302" i="25"/>
  <c r="BF288" i="25"/>
  <c r="BI288" i="25" s="1"/>
  <c r="AB275" i="25"/>
  <c r="AE275" i="25" s="1"/>
  <c r="AT280" i="25"/>
  <c r="F301" i="25"/>
  <c r="I301" i="25"/>
  <c r="AQ276" i="25"/>
  <c r="AT276" i="25" s="1"/>
  <c r="BR303" i="25"/>
  <c r="Q304" i="25"/>
  <c r="T304" i="25" s="1"/>
  <c r="AQ288" i="25"/>
  <c r="AT288" i="25" s="1"/>
  <c r="AT301" i="25"/>
  <c r="F289" i="25"/>
  <c r="I289" i="25" s="1"/>
  <c r="I277" i="25"/>
  <c r="F277" i="25"/>
  <c r="BF279" i="25"/>
  <c r="AJ298" i="25"/>
  <c r="AM298" i="25" s="1"/>
  <c r="AQ295" i="25"/>
  <c r="AT295" i="25" s="1"/>
  <c r="BO286" i="25"/>
  <c r="AE280" i="25"/>
  <c r="AQ290" i="25"/>
  <c r="AT290" i="25" s="1"/>
  <c r="BR275" i="25"/>
  <c r="Q283" i="25"/>
  <c r="AY297" i="25"/>
  <c r="BB297" i="25" s="1"/>
  <c r="AJ277" i="25"/>
  <c r="AM277" i="25" s="1"/>
  <c r="AY276" i="25"/>
  <c r="BB276" i="25" s="1"/>
  <c r="Q296" i="25"/>
  <c r="T296" i="25" s="1"/>
  <c r="AB284" i="25"/>
  <c r="AJ283" i="25"/>
  <c r="AM283" i="25" s="1"/>
  <c r="AJ291" i="25"/>
  <c r="AM291" i="25" s="1"/>
  <c r="AQ299" i="25"/>
  <c r="BO294" i="25"/>
  <c r="BF287" i="25"/>
  <c r="BI287" i="25" s="1"/>
  <c r="BO303" i="25"/>
  <c r="AY299" i="25"/>
  <c r="AB287" i="25"/>
  <c r="AE287" i="25" s="1"/>
  <c r="BB293" i="25"/>
  <c r="Q295" i="25"/>
  <c r="T295" i="25" s="1"/>
  <c r="AT281" i="25"/>
  <c r="Q299" i="25"/>
  <c r="AQ297" i="25"/>
  <c r="AT297" i="25" s="1"/>
  <c r="BV289" i="25"/>
  <c r="AY302" i="25"/>
  <c r="BB302" i="25" s="1"/>
  <c r="BV288" i="25"/>
  <c r="BV294" i="25"/>
  <c r="BY278" i="25"/>
  <c r="BF283" i="25"/>
  <c r="BB303" i="25"/>
  <c r="BO283" i="25"/>
  <c r="AQ289" i="25"/>
  <c r="AT289" i="25" s="1"/>
  <c r="BI277" i="25"/>
  <c r="AQ303" i="25"/>
  <c r="AT303" i="25" s="1"/>
  <c r="BO278" i="25"/>
  <c r="BV304" i="25"/>
  <c r="BY304" i="25" s="1"/>
  <c r="AJ303" i="25"/>
  <c r="AM303" i="25" s="1"/>
  <c r="BR282" i="25"/>
  <c r="BO300" i="25"/>
  <c r="BY276" i="25"/>
  <c r="BR300" i="25"/>
  <c r="T299" i="25"/>
  <c r="AY289" i="25"/>
  <c r="BB289" i="25" s="1"/>
  <c r="AT299" i="25"/>
  <c r="BY277" i="25"/>
  <c r="Q302" i="25"/>
  <c r="T302" i="25" s="1"/>
  <c r="F275" i="25"/>
  <c r="I275" i="25" s="1"/>
  <c r="BV295" i="25"/>
  <c r="BV293" i="25"/>
  <c r="BV281" i="25"/>
  <c r="BY286" i="25"/>
  <c r="BR287" i="25"/>
  <c r="AQ291" i="25"/>
  <c r="AT291" i="25" s="1"/>
  <c r="AJ280" i="25"/>
  <c r="AM280" i="25" s="1"/>
  <c r="AY278" i="25"/>
  <c r="BY282" i="25"/>
  <c r="AY294" i="25"/>
  <c r="BB294" i="25" s="1"/>
  <c r="BO284" i="25"/>
  <c r="Q300" i="25"/>
  <c r="BF282" i="25"/>
  <c r="BV296" i="25"/>
  <c r="F286" i="25"/>
  <c r="BY280" i="25"/>
  <c r="AY280" i="25"/>
  <c r="AB280" i="25"/>
  <c r="Q284" i="25"/>
  <c r="AJ296" i="25"/>
  <c r="AM296" i="25" s="1"/>
  <c r="BB281" i="25"/>
  <c r="E416" i="22"/>
  <c r="AA416" i="22"/>
  <c r="K416" i="22"/>
  <c r="U416" i="22"/>
  <c r="S416" i="22"/>
  <c r="O416" i="22"/>
  <c r="M416" i="22"/>
  <c r="I416" i="22"/>
  <c r="AC416" i="22"/>
  <c r="Y416" i="22"/>
  <c r="W416" i="22"/>
  <c r="Q416" i="22"/>
  <c r="AF415" i="22"/>
  <c r="AE414" i="22"/>
  <c r="AF414" i="22"/>
  <c r="AE415" i="22"/>
  <c r="G416" i="22"/>
  <c r="A502" i="22"/>
  <c r="C502" i="22"/>
  <c r="B502" i="22"/>
  <c r="A418" i="22"/>
  <c r="D416" i="22"/>
  <c r="C418" i="22"/>
  <c r="B418" i="22"/>
  <c r="E418" i="22" l="1"/>
  <c r="E502" i="22"/>
  <c r="O418" i="22"/>
  <c r="W418" i="22"/>
  <c r="M418" i="22"/>
  <c r="U502" i="22"/>
  <c r="K502" i="22"/>
  <c r="AC502" i="22"/>
  <c r="W502" i="22"/>
  <c r="K418" i="22"/>
  <c r="I502" i="22"/>
  <c r="M502" i="22"/>
  <c r="S502" i="22"/>
  <c r="U418" i="22"/>
  <c r="Y418" i="22"/>
  <c r="AA418" i="22"/>
  <c r="I418" i="22"/>
  <c r="Q502" i="22"/>
  <c r="Y502" i="22"/>
  <c r="S418" i="22"/>
  <c r="O502" i="22"/>
  <c r="AA502" i="22"/>
  <c r="Q418" i="22"/>
  <c r="AC418" i="22"/>
  <c r="AF417" i="22"/>
  <c r="AE416" i="22"/>
  <c r="AF416" i="22"/>
  <c r="AE417" i="22"/>
  <c r="G418" i="22"/>
  <c r="G502" i="22"/>
  <c r="D502" i="22"/>
  <c r="A420" i="22"/>
  <c r="B420" i="22"/>
  <c r="C420" i="22"/>
  <c r="D418" i="22"/>
  <c r="E420" i="22" l="1"/>
  <c r="U420" i="22"/>
  <c r="K420" i="22"/>
  <c r="W420" i="22"/>
  <c r="AC420" i="22"/>
  <c r="Q420" i="22"/>
  <c r="I420" i="22"/>
  <c r="AA420" i="22"/>
  <c r="S420" i="22"/>
  <c r="O420" i="22"/>
  <c r="Y420" i="22"/>
  <c r="M420" i="22"/>
  <c r="AF419" i="22"/>
  <c r="AE418" i="22"/>
  <c r="AF418" i="22"/>
  <c r="AE419" i="22"/>
  <c r="AF503" i="22"/>
  <c r="AE502" i="22"/>
  <c r="AF502" i="22"/>
  <c r="AE503" i="22"/>
  <c r="G420" i="22"/>
  <c r="A504" i="22"/>
  <c r="C504" i="22"/>
  <c r="B504" i="22"/>
  <c r="A422" i="22"/>
  <c r="D420" i="22"/>
  <c r="C422" i="22"/>
  <c r="B422" i="22"/>
  <c r="E504" i="22" l="1"/>
  <c r="E422" i="22"/>
  <c r="AC422" i="22"/>
  <c r="M422" i="22"/>
  <c r="W422" i="22"/>
  <c r="AA422" i="22"/>
  <c r="W504" i="22"/>
  <c r="I504" i="22"/>
  <c r="O504" i="22"/>
  <c r="U504" i="22"/>
  <c r="U422" i="22"/>
  <c r="S422" i="22"/>
  <c r="O422" i="22"/>
  <c r="S504" i="22"/>
  <c r="Q422" i="22"/>
  <c r="Y422" i="22"/>
  <c r="M504" i="22"/>
  <c r="AA504" i="22"/>
  <c r="Y504" i="22"/>
  <c r="K422" i="22"/>
  <c r="I422" i="22"/>
  <c r="AC504" i="22"/>
  <c r="K504" i="22"/>
  <c r="Q504" i="22"/>
  <c r="AF421" i="22"/>
  <c r="AE420" i="22"/>
  <c r="AF420" i="22"/>
  <c r="AE421" i="22"/>
  <c r="G422" i="22"/>
  <c r="G504" i="22"/>
  <c r="A506" i="22"/>
  <c r="D504" i="22"/>
  <c r="B506" i="22"/>
  <c r="C506" i="22"/>
  <c r="A424" i="22"/>
  <c r="D422" i="22"/>
  <c r="C424" i="22"/>
  <c r="B424" i="22"/>
  <c r="E506" i="22" l="1"/>
  <c r="E424" i="22"/>
  <c r="O424" i="22"/>
  <c r="I424" i="22"/>
  <c r="Y424" i="22"/>
  <c r="M424" i="22"/>
  <c r="S506" i="22"/>
  <c r="O506" i="22"/>
  <c r="Y506" i="22"/>
  <c r="AA506" i="22"/>
  <c r="W424" i="22"/>
  <c r="S424" i="22"/>
  <c r="AA424" i="22"/>
  <c r="K506" i="22"/>
  <c r="M506" i="22"/>
  <c r="I506" i="22"/>
  <c r="U424" i="22"/>
  <c r="U506" i="22"/>
  <c r="W506" i="22"/>
  <c r="K424" i="22"/>
  <c r="Q424" i="22"/>
  <c r="AC424" i="22"/>
  <c r="Q506" i="22"/>
  <c r="AC506" i="22"/>
  <c r="AF423" i="22"/>
  <c r="AE422" i="22"/>
  <c r="AF422" i="22"/>
  <c r="AE423" i="22"/>
  <c r="AF505" i="22"/>
  <c r="AE504" i="22"/>
  <c r="AF504" i="22"/>
  <c r="AE505" i="22"/>
  <c r="G424" i="22"/>
  <c r="G506" i="22"/>
  <c r="A508" i="22"/>
  <c r="D506" i="22"/>
  <c r="B508" i="22"/>
  <c r="C508" i="22"/>
  <c r="A426" i="22"/>
  <c r="D424" i="22"/>
  <c r="O426" i="22"/>
  <c r="C426" i="22"/>
  <c r="B426" i="22"/>
  <c r="E426" i="22" l="1"/>
  <c r="E508" i="22"/>
  <c r="AA508" i="22"/>
  <c r="O508" i="22"/>
  <c r="Y508" i="22"/>
  <c r="Q426" i="22"/>
  <c r="I426" i="22"/>
  <c r="AA426" i="22"/>
  <c r="W426" i="22"/>
  <c r="U426" i="22"/>
  <c r="S426" i="22"/>
  <c r="K426" i="22"/>
  <c r="M508" i="22"/>
  <c r="U508" i="22"/>
  <c r="AC508" i="22"/>
  <c r="K508" i="22"/>
  <c r="Y426" i="22"/>
  <c r="W508" i="22"/>
  <c r="Q508" i="22"/>
  <c r="AC426" i="22"/>
  <c r="M426" i="22"/>
  <c r="I508" i="22"/>
  <c r="S508" i="22"/>
  <c r="AF425" i="22"/>
  <c r="AE424" i="22"/>
  <c r="AF424" i="22"/>
  <c r="AE425" i="22"/>
  <c r="AF507" i="22"/>
  <c r="AE506" i="22"/>
  <c r="AF506" i="22"/>
  <c r="AE507" i="22"/>
  <c r="G426" i="22"/>
  <c r="G508" i="22"/>
  <c r="A510" i="22"/>
  <c r="D508" i="22"/>
  <c r="C510" i="22"/>
  <c r="B510" i="22"/>
  <c r="A428" i="22"/>
  <c r="D426" i="22"/>
  <c r="O428" i="22"/>
  <c r="C428" i="22"/>
  <c r="B428" i="22"/>
  <c r="E428" i="22" l="1"/>
  <c r="E510" i="22"/>
  <c r="AA428" i="22"/>
  <c r="AC428" i="22"/>
  <c r="W428" i="22"/>
  <c r="S510" i="22"/>
  <c r="Q510" i="22"/>
  <c r="AC510" i="22"/>
  <c r="I510" i="22"/>
  <c r="M510" i="22"/>
  <c r="K428" i="22"/>
  <c r="I428" i="22"/>
  <c r="M428" i="22"/>
  <c r="O510" i="22"/>
  <c r="W510" i="22"/>
  <c r="Q428" i="22"/>
  <c r="S428" i="22"/>
  <c r="K510" i="22"/>
  <c r="U428" i="22"/>
  <c r="Y428" i="22"/>
  <c r="U510" i="22"/>
  <c r="Y510" i="22"/>
  <c r="AA510" i="22"/>
  <c r="AF509" i="22"/>
  <c r="AE508" i="22"/>
  <c r="AF508" i="22"/>
  <c r="AE509" i="22"/>
  <c r="AF427" i="22"/>
  <c r="AE426" i="22"/>
  <c r="AF426" i="22"/>
  <c r="AE427" i="22"/>
  <c r="G428" i="22"/>
  <c r="G510" i="22"/>
  <c r="A512" i="22"/>
  <c r="C512" i="22"/>
  <c r="B512" i="22"/>
  <c r="D510" i="22"/>
  <c r="A430" i="22"/>
  <c r="C430" i="22"/>
  <c r="B430" i="22"/>
  <c r="D428" i="22"/>
  <c r="E512" i="22" l="1"/>
  <c r="E430" i="22"/>
  <c r="S512" i="22"/>
  <c r="U512" i="22"/>
  <c r="Y430" i="22"/>
  <c r="M430" i="22"/>
  <c r="K430" i="22"/>
  <c r="AA430" i="22"/>
  <c r="M512" i="22"/>
  <c r="AA512" i="22"/>
  <c r="I512" i="22"/>
  <c r="U430" i="22"/>
  <c r="S430" i="22"/>
  <c r="W430" i="22"/>
  <c r="O430" i="22"/>
  <c r="AC430" i="22"/>
  <c r="Q430" i="22"/>
  <c r="O512" i="22"/>
  <c r="Y512" i="22"/>
  <c r="AC512" i="22"/>
  <c r="K512" i="22"/>
  <c r="I430" i="22"/>
  <c r="Q512" i="22"/>
  <c r="W512" i="22"/>
  <c r="AF429" i="22"/>
  <c r="AE428" i="22"/>
  <c r="AF428" i="22"/>
  <c r="AE429" i="22"/>
  <c r="AF511" i="22"/>
  <c r="AE510" i="22"/>
  <c r="AF510" i="22"/>
  <c r="AE511" i="22"/>
  <c r="G430" i="22"/>
  <c r="G512" i="22"/>
  <c r="A514" i="22"/>
  <c r="D512" i="22"/>
  <c r="B514" i="22"/>
  <c r="C514" i="22"/>
  <c r="A432" i="22"/>
  <c r="C432" i="22"/>
  <c r="B432" i="22"/>
  <c r="D430" i="22"/>
  <c r="A118" i="22" l="1"/>
  <c r="A116" i="22"/>
  <c r="E432" i="22"/>
  <c r="E514" i="22"/>
  <c r="O432" i="22"/>
  <c r="Q432" i="22"/>
  <c r="AC432" i="22"/>
  <c r="U514" i="22"/>
  <c r="AA514" i="22"/>
  <c r="AC514" i="22"/>
  <c r="U432" i="22"/>
  <c r="Y432" i="22"/>
  <c r="O514" i="22"/>
  <c r="Q514" i="22"/>
  <c r="W432" i="22"/>
  <c r="M432" i="22"/>
  <c r="I432" i="22"/>
  <c r="K432" i="22"/>
  <c r="W514" i="22"/>
  <c r="I514" i="22"/>
  <c r="K514" i="22"/>
  <c r="S432" i="22"/>
  <c r="AA432" i="22"/>
  <c r="Y514" i="22"/>
  <c r="S514" i="22"/>
  <c r="M514" i="22"/>
  <c r="AF431" i="22"/>
  <c r="AE430" i="22"/>
  <c r="AF430" i="22"/>
  <c r="AE431" i="22"/>
  <c r="AF513" i="22"/>
  <c r="AE512" i="22"/>
  <c r="AF512" i="22"/>
  <c r="AE513" i="22"/>
  <c r="G514" i="22"/>
  <c r="G432" i="22"/>
  <c r="A516" i="22"/>
  <c r="D514" i="22"/>
  <c r="B516" i="22"/>
  <c r="C516" i="22"/>
  <c r="A434" i="22"/>
  <c r="D432" i="22"/>
  <c r="C434" i="22"/>
  <c r="B434" i="22"/>
  <c r="I314" i="25" l="1"/>
  <c r="I296" i="25"/>
  <c r="I288" i="25"/>
  <c r="E516" i="22"/>
  <c r="E434" i="22"/>
  <c r="W434" i="22"/>
  <c r="AC516" i="22"/>
  <c r="I434" i="22"/>
  <c r="AA434" i="22"/>
  <c r="W516" i="22"/>
  <c r="O516" i="22"/>
  <c r="K434" i="22"/>
  <c r="O434" i="22"/>
  <c r="AC434" i="22"/>
  <c r="K516" i="22"/>
  <c r="S516" i="22"/>
  <c r="M516" i="22"/>
  <c r="U516" i="22"/>
  <c r="Q516" i="22"/>
  <c r="Y516" i="22"/>
  <c r="Y434" i="22"/>
  <c r="U434" i="22"/>
  <c r="S434" i="22"/>
  <c r="Q434" i="22"/>
  <c r="M434" i="22"/>
  <c r="I516" i="22"/>
  <c r="AA516" i="22"/>
  <c r="AF433" i="22"/>
  <c r="AE432" i="22"/>
  <c r="AF432" i="22"/>
  <c r="AE433" i="22"/>
  <c r="AF515" i="22"/>
  <c r="AE514" i="22"/>
  <c r="AF514" i="22"/>
  <c r="AE515" i="22"/>
  <c r="G434" i="22"/>
  <c r="G516" i="22"/>
  <c r="A518" i="22"/>
  <c r="C518" i="22"/>
  <c r="B518" i="22"/>
  <c r="D516" i="22"/>
  <c r="A436" i="22"/>
  <c r="B436" i="22"/>
  <c r="C436" i="22"/>
  <c r="D434" i="22"/>
  <c r="E436" i="22" l="1"/>
  <c r="E518" i="22"/>
  <c r="K436" i="22"/>
  <c r="AA436" i="22"/>
  <c r="I518" i="22"/>
  <c r="Y518" i="22"/>
  <c r="M518" i="22"/>
  <c r="AA518" i="22"/>
  <c r="Q518" i="22"/>
  <c r="K518" i="22"/>
  <c r="Q436" i="22"/>
  <c r="S436" i="22"/>
  <c r="O436" i="22"/>
  <c r="AC436" i="22"/>
  <c r="M436" i="22"/>
  <c r="U436" i="22"/>
  <c r="W436" i="22"/>
  <c r="W518" i="22"/>
  <c r="Y436" i="22"/>
  <c r="I436" i="22"/>
  <c r="S518" i="22"/>
  <c r="O518" i="22"/>
  <c r="U518" i="22"/>
  <c r="AC518" i="22"/>
  <c r="AF435" i="22"/>
  <c r="AE434" i="22"/>
  <c r="AF434" i="22"/>
  <c r="AE435" i="22"/>
  <c r="AF517" i="22"/>
  <c r="AE516" i="22"/>
  <c r="AF516" i="22"/>
  <c r="AE517" i="22"/>
  <c r="G436" i="22"/>
  <c r="G518" i="22"/>
  <c r="A520" i="22"/>
  <c r="D518" i="22"/>
  <c r="B520" i="22"/>
  <c r="C520" i="22"/>
  <c r="D436" i="22"/>
  <c r="E520" i="22" l="1"/>
  <c r="S520" i="22"/>
  <c r="AA520" i="22"/>
  <c r="O520" i="22"/>
  <c r="W520" i="22"/>
  <c r="U520" i="22"/>
  <c r="AC520" i="22"/>
  <c r="Y520" i="22"/>
  <c r="I520" i="22"/>
  <c r="Q520" i="22"/>
  <c r="M520" i="22"/>
  <c r="K520" i="22"/>
  <c r="AF519" i="22"/>
  <c r="AE518" i="22"/>
  <c r="AF518" i="22"/>
  <c r="AE519" i="22"/>
  <c r="AF437" i="22"/>
  <c r="AE436" i="22"/>
  <c r="AF436" i="22"/>
  <c r="AE437" i="22"/>
  <c r="G520" i="22"/>
  <c r="A522" i="22"/>
  <c r="D520" i="22"/>
  <c r="B522" i="22"/>
  <c r="C522" i="22"/>
  <c r="A438" i="22"/>
  <c r="C438" i="22"/>
  <c r="B438" i="22"/>
  <c r="E522" i="22" l="1"/>
  <c r="E438" i="22"/>
  <c r="W438" i="22"/>
  <c r="M438" i="22"/>
  <c r="I438" i="22"/>
  <c r="AC522" i="22"/>
  <c r="K522" i="22"/>
  <c r="Y438" i="22"/>
  <c r="S438" i="22"/>
  <c r="M522" i="22"/>
  <c r="Q522" i="22"/>
  <c r="K438" i="22"/>
  <c r="U438" i="22"/>
  <c r="O438" i="22"/>
  <c r="Y522" i="22"/>
  <c r="U522" i="22"/>
  <c r="W522" i="22"/>
  <c r="AA438" i="22"/>
  <c r="AC438" i="22"/>
  <c r="Q438" i="22"/>
  <c r="I522" i="22"/>
  <c r="O522" i="22"/>
  <c r="S522" i="22"/>
  <c r="AA522" i="22"/>
  <c r="AF521" i="22"/>
  <c r="AE520" i="22"/>
  <c r="AF520" i="22"/>
  <c r="AE521" i="22"/>
  <c r="G438" i="22"/>
  <c r="G522" i="22"/>
  <c r="A524" i="22"/>
  <c r="D522" i="22"/>
  <c r="B524" i="22"/>
  <c r="C524" i="22"/>
  <c r="A440" i="22"/>
  <c r="C440" i="22"/>
  <c r="B440" i="22"/>
  <c r="D438" i="22"/>
  <c r="E524" i="22" l="1"/>
  <c r="E440" i="22"/>
  <c r="AA440" i="22"/>
  <c r="W440" i="22"/>
  <c r="Y440" i="22"/>
  <c r="Y524" i="22"/>
  <c r="M524" i="22"/>
  <c r="O524" i="22"/>
  <c r="K524" i="22"/>
  <c r="U524" i="22"/>
  <c r="AC524" i="22"/>
  <c r="S440" i="22"/>
  <c r="I440" i="22"/>
  <c r="O440" i="22"/>
  <c r="K440" i="22"/>
  <c r="Q524" i="22"/>
  <c r="W524" i="22"/>
  <c r="I524" i="22"/>
  <c r="U440" i="22"/>
  <c r="Q440" i="22"/>
  <c r="AC440" i="22"/>
  <c r="M440" i="22"/>
  <c r="S524" i="22"/>
  <c r="AA524" i="22"/>
  <c r="AF523" i="22"/>
  <c r="AE522" i="22"/>
  <c r="AF522" i="22"/>
  <c r="AE523" i="22"/>
  <c r="AF439" i="22"/>
  <c r="AE438" i="22"/>
  <c r="AF438" i="22"/>
  <c r="AE439" i="22"/>
  <c r="G440" i="22"/>
  <c r="G524" i="22"/>
  <c r="A526" i="22"/>
  <c r="C526" i="22"/>
  <c r="B526" i="22"/>
  <c r="D524" i="22"/>
  <c r="A442" i="22"/>
  <c r="D440" i="22"/>
  <c r="B442" i="22"/>
  <c r="C442" i="22"/>
  <c r="E442" i="22" l="1"/>
  <c r="E526" i="22"/>
  <c r="I526" i="22"/>
  <c r="AC442" i="22"/>
  <c r="M442" i="22"/>
  <c r="W442" i="22"/>
  <c r="AA442" i="22"/>
  <c r="K526" i="22"/>
  <c r="Q442" i="22"/>
  <c r="O442" i="22"/>
  <c r="M526" i="22"/>
  <c r="Y526" i="22"/>
  <c r="U526" i="22"/>
  <c r="Y442" i="22"/>
  <c r="Q526" i="22"/>
  <c r="S526" i="22"/>
  <c r="AC526" i="22"/>
  <c r="O526" i="22"/>
  <c r="U442" i="22"/>
  <c r="K442" i="22"/>
  <c r="S442" i="22"/>
  <c r="I442" i="22"/>
  <c r="AA526" i="22"/>
  <c r="W526" i="22"/>
  <c r="AF441" i="22"/>
  <c r="AE440" i="22"/>
  <c r="AF440" i="22"/>
  <c r="AE441" i="22"/>
  <c r="AF525" i="22"/>
  <c r="AE524" i="22"/>
  <c r="AF524" i="22"/>
  <c r="AE525" i="22"/>
  <c r="G442" i="22"/>
  <c r="G526" i="22"/>
  <c r="A528" i="22"/>
  <c r="B528" i="22"/>
  <c r="C528" i="22"/>
  <c r="D526" i="22"/>
  <c r="A444" i="22"/>
  <c r="D442" i="22"/>
  <c r="B444" i="22"/>
  <c r="C444" i="22"/>
  <c r="E444" i="22" l="1"/>
  <c r="E528" i="22"/>
  <c r="W444" i="22"/>
  <c r="S444" i="22"/>
  <c r="U528" i="22"/>
  <c r="W528" i="22"/>
  <c r="O528" i="22"/>
  <c r="M444" i="22"/>
  <c r="K444" i="22"/>
  <c r="Y444" i="22"/>
  <c r="I528" i="22"/>
  <c r="Q528" i="22"/>
  <c r="U444" i="22"/>
  <c r="I444" i="22"/>
  <c r="M528" i="22"/>
  <c r="Y528" i="22"/>
  <c r="K528" i="22"/>
  <c r="AC444" i="22"/>
  <c r="O444" i="22"/>
  <c r="Q444" i="22"/>
  <c r="AA444" i="22"/>
  <c r="AC528" i="22"/>
  <c r="AA528" i="22"/>
  <c r="S528" i="22"/>
  <c r="AF443" i="22"/>
  <c r="AE442" i="22"/>
  <c r="AF442" i="22"/>
  <c r="AE443" i="22"/>
  <c r="AF527" i="22"/>
  <c r="AE526" i="22"/>
  <c r="AF526" i="22"/>
  <c r="AE527" i="22"/>
  <c r="G444" i="22"/>
  <c r="G528" i="22"/>
  <c r="A530" i="22"/>
  <c r="D528" i="22"/>
  <c r="B530" i="22"/>
  <c r="C530" i="22"/>
  <c r="A446" i="22"/>
  <c r="B446" i="22"/>
  <c r="C446" i="22"/>
  <c r="D444" i="22"/>
  <c r="E446" i="22" l="1"/>
  <c r="E530" i="22"/>
  <c r="K446" i="22"/>
  <c r="U530" i="22"/>
  <c r="AC446" i="22"/>
  <c r="M446" i="22"/>
  <c r="I530" i="22"/>
  <c r="AC530" i="22"/>
  <c r="AA446" i="22"/>
  <c r="Y446" i="22"/>
  <c r="W446" i="22"/>
  <c r="M530" i="22"/>
  <c r="W530" i="22"/>
  <c r="S446" i="22"/>
  <c r="Y530" i="22"/>
  <c r="O530" i="22"/>
  <c r="Q530" i="22"/>
  <c r="K530" i="22"/>
  <c r="U446" i="22"/>
  <c r="I446" i="22"/>
  <c r="Q446" i="22"/>
  <c r="O446" i="22"/>
  <c r="AA530" i="22"/>
  <c r="S530" i="22"/>
  <c r="AF445" i="22"/>
  <c r="AE444" i="22"/>
  <c r="AF444" i="22"/>
  <c r="AE445" i="22"/>
  <c r="AF529" i="22"/>
  <c r="AE528" i="22"/>
  <c r="AF528" i="22"/>
  <c r="AE529" i="22"/>
  <c r="G446" i="22"/>
  <c r="G530" i="22"/>
  <c r="A532" i="22"/>
  <c r="D530" i="22"/>
  <c r="C532" i="22"/>
  <c r="B532" i="22"/>
  <c r="D446" i="22"/>
  <c r="E532" i="22" l="1"/>
  <c r="K532" i="22"/>
  <c r="S532" i="22"/>
  <c r="U532" i="22"/>
  <c r="Q532" i="22"/>
  <c r="I532" i="22"/>
  <c r="Y532" i="22"/>
  <c r="M532" i="22"/>
  <c r="AC532" i="22"/>
  <c r="AA532" i="22"/>
  <c r="O532" i="22"/>
  <c r="W532" i="22"/>
  <c r="AF447" i="22"/>
  <c r="AE446" i="22"/>
  <c r="AF446" i="22"/>
  <c r="AE447" i="22"/>
  <c r="AF531" i="22"/>
  <c r="AE530" i="22"/>
  <c r="AF530" i="22"/>
  <c r="AE531" i="22"/>
  <c r="G532" i="22"/>
  <c r="A534" i="22"/>
  <c r="C534" i="22"/>
  <c r="B534" i="22"/>
  <c r="D532" i="22"/>
  <c r="I313" i="25" l="1"/>
  <c r="I295" i="25"/>
  <c r="I287" i="25"/>
  <c r="E534" i="22"/>
  <c r="Q534" i="22"/>
  <c r="I534" i="22"/>
  <c r="M534" i="22"/>
  <c r="AC534" i="22"/>
  <c r="O534" i="22"/>
  <c r="K534" i="22"/>
  <c r="AA534" i="22"/>
  <c r="Y534" i="22"/>
  <c r="U534" i="22"/>
  <c r="S534" i="22"/>
  <c r="W534" i="22"/>
  <c r="AF533" i="22"/>
  <c r="AE532" i="22"/>
  <c r="AF532" i="22"/>
  <c r="AE533" i="22"/>
  <c r="G534" i="22"/>
  <c r="A536" i="22"/>
  <c r="B536" i="22"/>
  <c r="C536" i="22"/>
  <c r="D534" i="22"/>
  <c r="E536" i="22" l="1"/>
  <c r="AC536" i="22"/>
  <c r="W536" i="22"/>
  <c r="U536" i="22"/>
  <c r="M536" i="22"/>
  <c r="S536" i="22"/>
  <c r="Y536" i="22"/>
  <c r="K536" i="22"/>
  <c r="O536" i="22"/>
  <c r="AA536" i="22"/>
  <c r="I536" i="22"/>
  <c r="Q536" i="22"/>
  <c r="AF535" i="22"/>
  <c r="AE534" i="22"/>
  <c r="AF534" i="22"/>
  <c r="AE535" i="22"/>
  <c r="G536" i="22"/>
  <c r="A538" i="22"/>
  <c r="D536" i="22"/>
  <c r="C538" i="22"/>
  <c r="B538" i="22"/>
  <c r="E538" i="22" l="1"/>
  <c r="W538" i="22"/>
  <c r="U538" i="22"/>
  <c r="AA538" i="22"/>
  <c r="I538" i="22"/>
  <c r="O538" i="22"/>
  <c r="Y538" i="22"/>
  <c r="K538" i="22"/>
  <c r="Q538" i="22"/>
  <c r="S538" i="22"/>
  <c r="M538" i="22"/>
  <c r="AC538" i="22"/>
  <c r="AF537" i="22"/>
  <c r="AE536" i="22"/>
  <c r="AF536" i="22"/>
  <c r="AE537" i="22"/>
  <c r="G538" i="22"/>
  <c r="A540" i="22"/>
  <c r="D538" i="22"/>
  <c r="B540" i="22"/>
  <c r="C540" i="22"/>
  <c r="A448" i="22"/>
  <c r="B448" i="22"/>
  <c r="C448" i="22"/>
  <c r="E448" i="22" l="1"/>
  <c r="E540" i="22"/>
  <c r="W448" i="22"/>
  <c r="U448" i="22"/>
  <c r="Y448" i="22"/>
  <c r="M540" i="22"/>
  <c r="W540" i="22"/>
  <c r="Q540" i="22"/>
  <c r="AA448" i="22"/>
  <c r="M448" i="22"/>
  <c r="S448" i="22"/>
  <c r="I540" i="22"/>
  <c r="K540" i="22"/>
  <c r="Y540" i="22"/>
  <c r="O448" i="22"/>
  <c r="I448" i="22"/>
  <c r="Q448" i="22"/>
  <c r="AC540" i="22"/>
  <c r="U540" i="22"/>
  <c r="K448" i="22"/>
  <c r="AC448" i="22"/>
  <c r="AA540" i="22"/>
  <c r="O540" i="22"/>
  <c r="S540" i="22"/>
  <c r="AF539" i="22"/>
  <c r="AE538" i="22"/>
  <c r="AF538" i="22"/>
  <c r="AE539" i="22"/>
  <c r="G448" i="22"/>
  <c r="G540" i="22"/>
  <c r="A542" i="22"/>
  <c r="C542" i="22"/>
  <c r="B542" i="22"/>
  <c r="D540" i="22"/>
  <c r="A450" i="22"/>
  <c r="D448" i="22"/>
  <c r="C450" i="22"/>
  <c r="B450" i="22"/>
  <c r="E450" i="22" l="1"/>
  <c r="E542" i="22"/>
  <c r="O450" i="22"/>
  <c r="S450" i="22"/>
  <c r="AC542" i="22"/>
  <c r="I450" i="22"/>
  <c r="U450" i="22"/>
  <c r="AC450" i="22"/>
  <c r="S542" i="22"/>
  <c r="O542" i="22"/>
  <c r="U542" i="22"/>
  <c r="W450" i="22"/>
  <c r="K450" i="22"/>
  <c r="I542" i="22"/>
  <c r="M542" i="22"/>
  <c r="W542" i="22"/>
  <c r="Y542" i="22"/>
  <c r="Y450" i="22"/>
  <c r="M450" i="22"/>
  <c r="AA450" i="22"/>
  <c r="Q450" i="22"/>
  <c r="Q542" i="22"/>
  <c r="AA542" i="22"/>
  <c r="K542" i="22"/>
  <c r="AF541" i="22"/>
  <c r="AE540" i="22"/>
  <c r="AF540" i="22"/>
  <c r="AE541" i="22"/>
  <c r="AF449" i="22"/>
  <c r="AE448" i="22"/>
  <c r="AF448" i="22"/>
  <c r="AE449" i="22"/>
  <c r="G450" i="22"/>
  <c r="G542" i="22"/>
  <c r="A544" i="22"/>
  <c r="D542" i="22"/>
  <c r="C544" i="22"/>
  <c r="B544" i="22"/>
  <c r="A452" i="22"/>
  <c r="C452" i="22"/>
  <c r="B452" i="22"/>
  <c r="D450" i="22"/>
  <c r="E452" i="22" l="1"/>
  <c r="E544" i="22"/>
  <c r="K452" i="22"/>
  <c r="Y452" i="22"/>
  <c r="S452" i="22"/>
  <c r="U452" i="22"/>
  <c r="I452" i="22"/>
  <c r="W452" i="22"/>
  <c r="O452" i="22"/>
  <c r="O544" i="22"/>
  <c r="M544" i="22"/>
  <c r="AC452" i="22"/>
  <c r="W544" i="22"/>
  <c r="Y544" i="22"/>
  <c r="AA544" i="22"/>
  <c r="AA452" i="22"/>
  <c r="I544" i="22"/>
  <c r="S544" i="22"/>
  <c r="K544" i="22"/>
  <c r="AC544" i="22"/>
  <c r="Q452" i="22"/>
  <c r="M452" i="22"/>
  <c r="Q544" i="22"/>
  <c r="U544" i="22"/>
  <c r="AF543" i="22"/>
  <c r="AE542" i="22"/>
  <c r="AF542" i="22"/>
  <c r="AE543" i="22"/>
  <c r="AF451" i="22"/>
  <c r="AE450" i="22"/>
  <c r="AF450" i="22"/>
  <c r="AE451" i="22"/>
  <c r="G452" i="22"/>
  <c r="G544" i="22"/>
  <c r="A546" i="22"/>
  <c r="C546" i="22"/>
  <c r="B546" i="22"/>
  <c r="D544" i="22"/>
  <c r="A454" i="22"/>
  <c r="D452" i="22"/>
  <c r="B454" i="22"/>
  <c r="C454" i="22"/>
  <c r="E454" i="22" l="1"/>
  <c r="E546" i="22"/>
  <c r="U454" i="22"/>
  <c r="Y454" i="22"/>
  <c r="AA454" i="22"/>
  <c r="I454" i="22"/>
  <c r="S454" i="22"/>
  <c r="W546" i="22"/>
  <c r="O454" i="22"/>
  <c r="AA546" i="22"/>
  <c r="Y546" i="22"/>
  <c r="I546" i="22"/>
  <c r="Q454" i="22"/>
  <c r="W454" i="22"/>
  <c r="M454" i="22"/>
  <c r="O546" i="22"/>
  <c r="K546" i="22"/>
  <c r="AC454" i="22"/>
  <c r="M546" i="22"/>
  <c r="K454" i="22"/>
  <c r="Q546" i="22"/>
  <c r="U546" i="22"/>
  <c r="S546" i="22"/>
  <c r="AC546" i="22"/>
  <c r="AF453" i="22"/>
  <c r="AE452" i="22"/>
  <c r="AF452" i="22"/>
  <c r="AE453" i="22"/>
  <c r="AF545" i="22"/>
  <c r="AE544" i="22"/>
  <c r="AF544" i="22"/>
  <c r="AE545" i="22"/>
  <c r="G454" i="22"/>
  <c r="G546" i="22"/>
  <c r="A548" i="22"/>
  <c r="B548" i="22"/>
  <c r="C548" i="22"/>
  <c r="D546" i="22"/>
  <c r="A456" i="22"/>
  <c r="D454" i="22"/>
  <c r="C456" i="22"/>
  <c r="B456" i="22"/>
  <c r="E548" i="22" l="1"/>
  <c r="E456" i="22"/>
  <c r="S456" i="22"/>
  <c r="M456" i="22"/>
  <c r="O456" i="22"/>
  <c r="AA456" i="22"/>
  <c r="U456" i="22"/>
  <c r="K548" i="22"/>
  <c r="AA548" i="22"/>
  <c r="AC456" i="22"/>
  <c r="K456" i="22"/>
  <c r="Q456" i="22"/>
  <c r="M548" i="22"/>
  <c r="AC548" i="22"/>
  <c r="S548" i="22"/>
  <c r="Y548" i="22"/>
  <c r="O548" i="22"/>
  <c r="W548" i="22"/>
  <c r="I548" i="22"/>
  <c r="Y456" i="22"/>
  <c r="I456" i="22"/>
  <c r="W456" i="22"/>
  <c r="Q548" i="22"/>
  <c r="U548" i="22"/>
  <c r="AF455" i="22"/>
  <c r="AE454" i="22"/>
  <c r="AF454" i="22"/>
  <c r="AE455" i="22"/>
  <c r="AF547" i="22"/>
  <c r="AE546" i="22"/>
  <c r="AF546" i="22"/>
  <c r="AE547" i="22"/>
  <c r="G456" i="22"/>
  <c r="G548" i="22"/>
  <c r="A550" i="22"/>
  <c r="D548" i="22"/>
  <c r="B550" i="22"/>
  <c r="C550" i="22"/>
  <c r="A458" i="22"/>
  <c r="C458" i="22"/>
  <c r="B458" i="22"/>
  <c r="D456" i="22"/>
  <c r="E458" i="22" l="1"/>
  <c r="E550" i="22"/>
  <c r="Q458" i="22"/>
  <c r="I550" i="22"/>
  <c r="O550" i="22"/>
  <c r="Q550" i="22"/>
  <c r="M550" i="22"/>
  <c r="W458" i="22"/>
  <c r="AA550" i="22"/>
  <c r="S458" i="22"/>
  <c r="K458" i="22"/>
  <c r="AC458" i="22"/>
  <c r="Y458" i="22"/>
  <c r="K550" i="22"/>
  <c r="U458" i="22"/>
  <c r="M458" i="22"/>
  <c r="Y550" i="22"/>
  <c r="O458" i="22"/>
  <c r="I458" i="22"/>
  <c r="AA458" i="22"/>
  <c r="W550" i="22"/>
  <c r="S550" i="22"/>
  <c r="AC550" i="22"/>
  <c r="U550" i="22"/>
  <c r="AF457" i="22"/>
  <c r="AE456" i="22"/>
  <c r="AF456" i="22"/>
  <c r="AE457" i="22"/>
  <c r="AF549" i="22"/>
  <c r="AE548" i="22"/>
  <c r="AF548" i="22"/>
  <c r="AE549" i="22"/>
  <c r="G550" i="22"/>
  <c r="G458" i="22"/>
  <c r="A552" i="22"/>
  <c r="B552" i="22"/>
  <c r="C552" i="22"/>
  <c r="D550" i="22"/>
  <c r="A460" i="22"/>
  <c r="D458" i="22"/>
  <c r="C460" i="22"/>
  <c r="B460" i="22"/>
  <c r="E552" i="22" l="1"/>
  <c r="E460" i="22"/>
  <c r="K460" i="22"/>
  <c r="O460" i="22"/>
  <c r="K552" i="22"/>
  <c r="O552" i="22"/>
  <c r="Y552" i="22"/>
  <c r="AC460" i="22"/>
  <c r="M460" i="22"/>
  <c r="Y460" i="22"/>
  <c r="AA460" i="22"/>
  <c r="S460" i="22"/>
  <c r="U460" i="22"/>
  <c r="I460" i="22"/>
  <c r="Q460" i="22"/>
  <c r="W460" i="22"/>
  <c r="U552" i="22"/>
  <c r="I552" i="22"/>
  <c r="AC552" i="22"/>
  <c r="S552" i="22"/>
  <c r="M552" i="22"/>
  <c r="AA552" i="22"/>
  <c r="W552" i="22"/>
  <c r="Q552" i="22"/>
  <c r="AF459" i="22"/>
  <c r="AE458" i="22"/>
  <c r="AF458" i="22"/>
  <c r="AE459" i="22"/>
  <c r="AF551" i="22"/>
  <c r="AE550" i="22"/>
  <c r="AF550" i="22"/>
  <c r="AE551" i="22"/>
  <c r="G460" i="22"/>
  <c r="G552" i="22"/>
  <c r="A554" i="22"/>
  <c r="D552" i="22"/>
  <c r="B554" i="22"/>
  <c r="C554" i="22"/>
  <c r="A462" i="22"/>
  <c r="D460" i="22"/>
  <c r="C462" i="22"/>
  <c r="B462" i="22"/>
  <c r="E554" i="22" l="1"/>
  <c r="E462" i="22"/>
  <c r="I462" i="22"/>
  <c r="AA462" i="22"/>
  <c r="M462" i="22"/>
  <c r="S462" i="22"/>
  <c r="O462" i="22"/>
  <c r="S554" i="22"/>
  <c r="Q554" i="22"/>
  <c r="K554" i="22"/>
  <c r="M554" i="22"/>
  <c r="W462" i="22"/>
  <c r="AC462" i="22"/>
  <c r="U554" i="22"/>
  <c r="O554" i="22"/>
  <c r="I554" i="22"/>
  <c r="U462" i="22"/>
  <c r="Q462" i="22"/>
  <c r="Y462" i="22"/>
  <c r="K462" i="22"/>
  <c r="Y554" i="22"/>
  <c r="AC554" i="22"/>
  <c r="W554" i="22"/>
  <c r="AA554" i="22"/>
  <c r="AF553" i="22"/>
  <c r="AE552" i="22"/>
  <c r="AF552" i="22"/>
  <c r="AE553" i="22"/>
  <c r="AF461" i="22"/>
  <c r="AE460" i="22"/>
  <c r="AF460" i="22"/>
  <c r="AE461" i="22"/>
  <c r="G554" i="22"/>
  <c r="G462" i="22"/>
  <c r="A556" i="22"/>
  <c r="D554" i="22"/>
  <c r="B556" i="22"/>
  <c r="C556" i="22"/>
  <c r="A464" i="22"/>
  <c r="B464" i="22"/>
  <c r="C464" i="22"/>
  <c r="D462" i="22"/>
  <c r="E556" i="22" l="1"/>
  <c r="E464" i="22"/>
  <c r="W464" i="22"/>
  <c r="M464" i="22"/>
  <c r="AC464" i="22"/>
  <c r="O464" i="22"/>
  <c r="K464" i="22"/>
  <c r="K556" i="22"/>
  <c r="AA556" i="22"/>
  <c r="W556" i="22"/>
  <c r="Y464" i="22"/>
  <c r="S464" i="22"/>
  <c r="I464" i="22"/>
  <c r="O556" i="22"/>
  <c r="AC556" i="22"/>
  <c r="Q556" i="22"/>
  <c r="M556" i="22"/>
  <c r="Q464" i="22"/>
  <c r="U464" i="22"/>
  <c r="AA464" i="22"/>
  <c r="U556" i="22"/>
  <c r="S556" i="22"/>
  <c r="Y556" i="22"/>
  <c r="I556" i="22"/>
  <c r="AF463" i="22"/>
  <c r="AE462" i="22"/>
  <c r="AF462" i="22"/>
  <c r="AE463" i="22"/>
  <c r="AF555" i="22"/>
  <c r="AE554" i="22"/>
  <c r="AF554" i="22"/>
  <c r="AE555" i="22"/>
  <c r="G464" i="22"/>
  <c r="G556" i="22"/>
  <c r="A558" i="22"/>
  <c r="D556" i="22"/>
  <c r="B558" i="22"/>
  <c r="C558" i="22"/>
  <c r="A466" i="22"/>
  <c r="B466" i="22"/>
  <c r="C466" i="22"/>
  <c r="D464" i="22"/>
  <c r="E558" i="22" l="1"/>
  <c r="E466" i="22"/>
  <c r="AA466" i="22"/>
  <c r="M466" i="22"/>
  <c r="S558" i="22"/>
  <c r="Q558" i="22"/>
  <c r="AC558" i="22"/>
  <c r="AC466" i="22"/>
  <c r="K466" i="22"/>
  <c r="U466" i="22"/>
  <c r="M558" i="22"/>
  <c r="W466" i="22"/>
  <c r="I466" i="22"/>
  <c r="Y466" i="22"/>
  <c r="I558" i="22"/>
  <c r="AA558" i="22"/>
  <c r="U558" i="22"/>
  <c r="O558" i="22"/>
  <c r="Q466" i="22"/>
  <c r="S466" i="22"/>
  <c r="O466" i="22"/>
  <c r="W558" i="22"/>
  <c r="K558" i="22"/>
  <c r="Y558" i="22"/>
  <c r="AF465" i="22"/>
  <c r="AE464" i="22"/>
  <c r="AF464" i="22"/>
  <c r="AE465" i="22"/>
  <c r="AF557" i="22"/>
  <c r="AE556" i="22"/>
  <c r="AF556" i="22"/>
  <c r="AE557" i="22"/>
  <c r="G466" i="22"/>
  <c r="G558" i="22"/>
  <c r="A560" i="22"/>
  <c r="B560" i="22"/>
  <c r="C560" i="22"/>
  <c r="D558" i="22"/>
  <c r="A468" i="22"/>
  <c r="D466" i="22"/>
  <c r="C468" i="22"/>
  <c r="B468" i="22"/>
  <c r="E468" i="22" l="1"/>
  <c r="E560" i="22"/>
  <c r="K560" i="22"/>
  <c r="S468" i="22"/>
  <c r="W468" i="22"/>
  <c r="AC468" i="22"/>
  <c r="Q560" i="22"/>
  <c r="S560" i="22"/>
  <c r="U560" i="22"/>
  <c r="Y560" i="22"/>
  <c r="O560" i="22"/>
  <c r="AA468" i="22"/>
  <c r="Y468" i="22"/>
  <c r="M468" i="22"/>
  <c r="O468" i="22"/>
  <c r="U468" i="22"/>
  <c r="Q468" i="22"/>
  <c r="AC560" i="22"/>
  <c r="I560" i="22"/>
  <c r="M560" i="22"/>
  <c r="W560" i="22"/>
  <c r="I468" i="22"/>
  <c r="K468" i="22"/>
  <c r="AA560" i="22"/>
  <c r="AF467" i="22"/>
  <c r="AE466" i="22"/>
  <c r="AF466" i="22"/>
  <c r="AE467" i="22"/>
  <c r="AF559" i="22"/>
  <c r="AE558" i="22"/>
  <c r="AF558" i="22"/>
  <c r="AE559" i="22"/>
  <c r="G560" i="22"/>
  <c r="G468" i="22"/>
  <c r="A562" i="22"/>
  <c r="B562" i="22"/>
  <c r="C562" i="22"/>
  <c r="D560" i="22"/>
  <c r="A470" i="22"/>
  <c r="D468" i="22"/>
  <c r="B470" i="22"/>
  <c r="C470" i="22"/>
  <c r="E470" i="22" l="1"/>
  <c r="E562" i="22"/>
  <c r="U470" i="22"/>
  <c r="W470" i="22"/>
  <c r="M562" i="22"/>
  <c r="U562" i="22"/>
  <c r="K562" i="22"/>
  <c r="AC562" i="22"/>
  <c r="M470" i="22"/>
  <c r="S470" i="22"/>
  <c r="Q470" i="22"/>
  <c r="Y562" i="22"/>
  <c r="I562" i="22"/>
  <c r="W562" i="22"/>
  <c r="Q562" i="22"/>
  <c r="O470" i="22"/>
  <c r="AC470" i="22"/>
  <c r="AA470" i="22"/>
  <c r="AA562" i="22"/>
  <c r="I470" i="22"/>
  <c r="Y470" i="22"/>
  <c r="K470" i="22"/>
  <c r="O562" i="22"/>
  <c r="S562" i="22"/>
  <c r="AF469" i="22"/>
  <c r="AE468" i="22"/>
  <c r="AF468" i="22"/>
  <c r="AE469" i="22"/>
  <c r="AF561" i="22"/>
  <c r="AE560" i="22"/>
  <c r="AF560" i="22"/>
  <c r="AE561" i="22"/>
  <c r="G470" i="22"/>
  <c r="G562" i="22"/>
  <c r="A564" i="22"/>
  <c r="B564" i="22"/>
  <c r="C564" i="22"/>
  <c r="D562" i="22"/>
  <c r="A472" i="22"/>
  <c r="C472" i="22"/>
  <c r="B472" i="22"/>
  <c r="D470" i="22"/>
  <c r="E472" i="22" l="1"/>
  <c r="E564" i="22"/>
  <c r="AA472" i="22"/>
  <c r="AC472" i="22"/>
  <c r="U472" i="22"/>
  <c r="W472" i="22"/>
  <c r="O472" i="22"/>
  <c r="Q472" i="22"/>
  <c r="O564" i="22"/>
  <c r="I564" i="22"/>
  <c r="Y564" i="22"/>
  <c r="S564" i="22"/>
  <c r="S472" i="22"/>
  <c r="Y472" i="22"/>
  <c r="K564" i="22"/>
  <c r="W564" i="22"/>
  <c r="Q564" i="22"/>
  <c r="AA564" i="22"/>
  <c r="K472" i="22"/>
  <c r="M472" i="22"/>
  <c r="I472" i="22"/>
  <c r="AC564" i="22"/>
  <c r="M564" i="22"/>
  <c r="U564" i="22"/>
  <c r="AF471" i="22"/>
  <c r="AE470" i="22"/>
  <c r="AF470" i="22"/>
  <c r="AE471" i="22"/>
  <c r="AF563" i="22"/>
  <c r="AE562" i="22"/>
  <c r="AF562" i="22"/>
  <c r="AE563" i="22"/>
  <c r="G472" i="22"/>
  <c r="G564" i="22"/>
  <c r="A566" i="22"/>
  <c r="B566" i="22"/>
  <c r="C566" i="22"/>
  <c r="D564" i="22"/>
  <c r="A474" i="22"/>
  <c r="C474" i="22"/>
  <c r="B474" i="22"/>
  <c r="D472" i="22"/>
  <c r="E474" i="22" l="1"/>
  <c r="E566" i="22"/>
  <c r="Q566" i="22"/>
  <c r="AA566" i="22"/>
  <c r="U474" i="22"/>
  <c r="Q474" i="22"/>
  <c r="I474" i="22"/>
  <c r="M474" i="22"/>
  <c r="Y566" i="22"/>
  <c r="S566" i="22"/>
  <c r="AC566" i="22"/>
  <c r="W474" i="22"/>
  <c r="AC474" i="22"/>
  <c r="S474" i="22"/>
  <c r="I566" i="22"/>
  <c r="M566" i="22"/>
  <c r="O566" i="22"/>
  <c r="K474" i="22"/>
  <c r="Y474" i="22"/>
  <c r="O474" i="22"/>
  <c r="AA474" i="22"/>
  <c r="U566" i="22"/>
  <c r="W566" i="22"/>
  <c r="K566" i="22"/>
  <c r="AF473" i="22"/>
  <c r="AE472" i="22"/>
  <c r="AF472" i="22"/>
  <c r="AE473" i="22"/>
  <c r="AF565" i="22"/>
  <c r="AE564" i="22"/>
  <c r="AF564" i="22"/>
  <c r="AE565" i="22"/>
  <c r="G474" i="22"/>
  <c r="G566" i="22"/>
  <c r="D566" i="22"/>
  <c r="A476" i="22"/>
  <c r="C476" i="22"/>
  <c r="B476" i="22"/>
  <c r="D474" i="22"/>
  <c r="E476" i="22" l="1"/>
  <c r="M476" i="22"/>
  <c r="I476" i="22"/>
  <c r="U476" i="22"/>
  <c r="Q476" i="22"/>
  <c r="W476" i="22"/>
  <c r="O476" i="22"/>
  <c r="S476" i="22"/>
  <c r="Y476" i="22"/>
  <c r="AC476" i="22"/>
  <c r="K476" i="22"/>
  <c r="AA476" i="22"/>
  <c r="AF475" i="22"/>
  <c r="AE474" i="22"/>
  <c r="AF474" i="22"/>
  <c r="AE475" i="22"/>
  <c r="AF567" i="22"/>
  <c r="AE566" i="22"/>
  <c r="AF566" i="22"/>
  <c r="AE567" i="22"/>
  <c r="G476" i="22"/>
  <c r="A568" i="22"/>
  <c r="B568" i="22"/>
  <c r="C568" i="22"/>
  <c r="A478" i="22"/>
  <c r="B478" i="22"/>
  <c r="C478" i="22"/>
  <c r="D476" i="22"/>
  <c r="E478" i="22" l="1"/>
  <c r="E568" i="22"/>
  <c r="AA478" i="22"/>
  <c r="Y478" i="22"/>
  <c r="AC478" i="22"/>
  <c r="K568" i="22"/>
  <c r="U568" i="22"/>
  <c r="I568" i="22"/>
  <c r="U478" i="22"/>
  <c r="O478" i="22"/>
  <c r="M568" i="22"/>
  <c r="Y568" i="22"/>
  <c r="Q568" i="22"/>
  <c r="M478" i="22"/>
  <c r="W478" i="22"/>
  <c r="Q478" i="22"/>
  <c r="S478" i="22"/>
  <c r="I478" i="22"/>
  <c r="O568" i="22"/>
  <c r="AA568" i="22"/>
  <c r="W568" i="22"/>
  <c r="K478" i="22"/>
  <c r="AC568" i="22"/>
  <c r="S568" i="22"/>
  <c r="AF477" i="22"/>
  <c r="AE476" i="22"/>
  <c r="AF476" i="22"/>
  <c r="AE477" i="22"/>
  <c r="G478" i="22"/>
  <c r="G568" i="22"/>
  <c r="A570" i="22"/>
  <c r="D568" i="22"/>
  <c r="B570" i="22"/>
  <c r="C570" i="22"/>
  <c r="A480" i="22"/>
  <c r="C480" i="22"/>
  <c r="B480" i="22"/>
  <c r="D478" i="22"/>
  <c r="E480" i="22" l="1"/>
  <c r="E570" i="22"/>
  <c r="W480" i="22"/>
  <c r="M480" i="22"/>
  <c r="Y480" i="22"/>
  <c r="AA570" i="22"/>
  <c r="I570" i="22"/>
  <c r="K480" i="22"/>
  <c r="Q480" i="22"/>
  <c r="M570" i="22"/>
  <c r="S570" i="22"/>
  <c r="AA480" i="22"/>
  <c r="I480" i="22"/>
  <c r="Q570" i="22"/>
  <c r="K570" i="22"/>
  <c r="O570" i="22"/>
  <c r="AC570" i="22"/>
  <c r="S480" i="22"/>
  <c r="U480" i="22"/>
  <c r="AC480" i="22"/>
  <c r="O480" i="22"/>
  <c r="U570" i="22"/>
  <c r="W570" i="22"/>
  <c r="Y570" i="22"/>
  <c r="AF479" i="22"/>
  <c r="AE478" i="22"/>
  <c r="AF478" i="22"/>
  <c r="AE479" i="22"/>
  <c r="AF569" i="22"/>
  <c r="AE568" i="22"/>
  <c r="AF568" i="22"/>
  <c r="AE569" i="22"/>
  <c r="G570" i="22"/>
  <c r="G480" i="22"/>
  <c r="A572" i="22"/>
  <c r="D570" i="22"/>
  <c r="B572" i="22"/>
  <c r="C572" i="22"/>
  <c r="A488" i="22"/>
  <c r="A482" i="22"/>
  <c r="D480" i="22"/>
  <c r="B482" i="22"/>
  <c r="E572" i="22" l="1"/>
  <c r="W572" i="22"/>
  <c r="I572" i="22"/>
  <c r="AA572" i="22"/>
  <c r="U572" i="22"/>
  <c r="K572" i="22"/>
  <c r="S572" i="22"/>
  <c r="O572" i="22"/>
  <c r="AC572" i="22"/>
  <c r="M572" i="22"/>
  <c r="Q572" i="22"/>
  <c r="Y572" i="22"/>
  <c r="AF481" i="22"/>
  <c r="AE480" i="22"/>
  <c r="AF480" i="22"/>
  <c r="AE481" i="22"/>
  <c r="AF571" i="22"/>
  <c r="AE570" i="22"/>
  <c r="AF570" i="22"/>
  <c r="AE571" i="22"/>
  <c r="G572" i="22"/>
  <c r="A574" i="22"/>
  <c r="B574" i="22"/>
  <c r="C574" i="22"/>
  <c r="D572" i="22"/>
  <c r="D488" i="22"/>
  <c r="Q482" i="22"/>
  <c r="Q488" i="22"/>
  <c r="O482" i="22"/>
  <c r="O488" i="22"/>
  <c r="Y482" i="22"/>
  <c r="Y488" i="22"/>
  <c r="S482" i="22"/>
  <c r="S488" i="22"/>
  <c r="E482" i="22"/>
  <c r="E488" i="22"/>
  <c r="M482" i="22"/>
  <c r="M488" i="22"/>
  <c r="K482" i="22"/>
  <c r="K488" i="22"/>
  <c r="U482" i="22"/>
  <c r="U488" i="22"/>
  <c r="C482" i="22"/>
  <c r="C488" i="22"/>
  <c r="AC482" i="22"/>
  <c r="AC488" i="22"/>
  <c r="AA482" i="22"/>
  <c r="AA488" i="22"/>
  <c r="I482" i="22"/>
  <c r="I488" i="22"/>
  <c r="G482" i="22"/>
  <c r="G488" i="22"/>
  <c r="W482" i="22"/>
  <c r="W488" i="22"/>
  <c r="A490" i="22"/>
  <c r="A484" i="22"/>
  <c r="D482" i="22"/>
  <c r="B484" i="22"/>
  <c r="E574" i="22" l="1"/>
  <c r="Y574" i="22"/>
  <c r="AA574" i="22"/>
  <c r="U574" i="22"/>
  <c r="Q574" i="22"/>
  <c r="W574" i="22"/>
  <c r="O574" i="22"/>
  <c r="S574" i="22"/>
  <c r="I574" i="22"/>
  <c r="AC574" i="22"/>
  <c r="K574" i="22"/>
  <c r="M574" i="22"/>
  <c r="AF483" i="22"/>
  <c r="AE482" i="22"/>
  <c r="AF482" i="22"/>
  <c r="AE483" i="22"/>
  <c r="AF489" i="22"/>
  <c r="AE488" i="22"/>
  <c r="AF488" i="22"/>
  <c r="AE489" i="22"/>
  <c r="AF573" i="22"/>
  <c r="AE572" i="22"/>
  <c r="AF572" i="22"/>
  <c r="AE573" i="22"/>
  <c r="G574" i="22"/>
  <c r="A576" i="22"/>
  <c r="B576" i="22"/>
  <c r="C576" i="22"/>
  <c r="D574" i="22"/>
  <c r="D490" i="22"/>
  <c r="O484" i="22"/>
  <c r="O490" i="22"/>
  <c r="I484" i="22"/>
  <c r="I490" i="22"/>
  <c r="W484" i="22"/>
  <c r="W490" i="22"/>
  <c r="Y484" i="22"/>
  <c r="Y490" i="22"/>
  <c r="M484" i="22"/>
  <c r="M490" i="22"/>
  <c r="Q484" i="22"/>
  <c r="Q490" i="22"/>
  <c r="AC484" i="22"/>
  <c r="AC490" i="22"/>
  <c r="S484" i="22"/>
  <c r="S490" i="22"/>
  <c r="C484" i="22"/>
  <c r="C490" i="22"/>
  <c r="E484" i="22"/>
  <c r="E490" i="22"/>
  <c r="K484" i="22"/>
  <c r="K490" i="22"/>
  <c r="G484" i="22"/>
  <c r="G490" i="22"/>
  <c r="U484" i="22"/>
  <c r="U490" i="22"/>
  <c r="AA484" i="22"/>
  <c r="AA490" i="22"/>
  <c r="A492" i="22"/>
  <c r="A486" i="22"/>
  <c r="B486" i="22"/>
  <c r="D484" i="22"/>
  <c r="E576" i="22" l="1"/>
  <c r="AA576" i="22"/>
  <c r="S576" i="22"/>
  <c r="W576" i="22"/>
  <c r="Y576" i="22"/>
  <c r="AC576" i="22"/>
  <c r="M576" i="22"/>
  <c r="K576" i="22"/>
  <c r="U576" i="22"/>
  <c r="Q576" i="22"/>
  <c r="I576" i="22"/>
  <c r="O576" i="22"/>
  <c r="AF485" i="22"/>
  <c r="AE484" i="22"/>
  <c r="AF484" i="22"/>
  <c r="AE485" i="22"/>
  <c r="AF575" i="22"/>
  <c r="AE574" i="22"/>
  <c r="AF574" i="22"/>
  <c r="AE575" i="22"/>
  <c r="AF491" i="22"/>
  <c r="AE490" i="22"/>
  <c r="AF490" i="22"/>
  <c r="AE491" i="22"/>
  <c r="G576" i="22"/>
  <c r="A578" i="22"/>
  <c r="B578" i="22"/>
  <c r="C578" i="22"/>
  <c r="D576" i="22"/>
  <c r="D492" i="22"/>
  <c r="U486" i="22"/>
  <c r="U492" i="22"/>
  <c r="O486" i="22"/>
  <c r="O492" i="22"/>
  <c r="M486" i="22"/>
  <c r="M492" i="22"/>
  <c r="W486" i="22"/>
  <c r="W492" i="22"/>
  <c r="E486" i="22"/>
  <c r="E492" i="22"/>
  <c r="K486" i="22"/>
  <c r="K492" i="22"/>
  <c r="AC486" i="22"/>
  <c r="AC492" i="22"/>
  <c r="Q486" i="22"/>
  <c r="Q492" i="22"/>
  <c r="Y486" i="22"/>
  <c r="Y492" i="22"/>
  <c r="AA486" i="22"/>
  <c r="AA492" i="22"/>
  <c r="G486" i="22"/>
  <c r="G492" i="22"/>
  <c r="I486" i="22"/>
  <c r="I492" i="22"/>
  <c r="S486" i="22"/>
  <c r="S492" i="22"/>
  <c r="C486" i="22"/>
  <c r="C492" i="22"/>
  <c r="A496" i="22"/>
  <c r="D486" i="22"/>
  <c r="B496" i="22"/>
  <c r="C496" i="22"/>
  <c r="E496" i="22" l="1"/>
  <c r="E578" i="22"/>
  <c r="Q578" i="22"/>
  <c r="I578" i="22"/>
  <c r="O496" i="22"/>
  <c r="I496" i="22"/>
  <c r="Y496" i="22"/>
  <c r="O578" i="22"/>
  <c r="S578" i="22"/>
  <c r="AA496" i="22"/>
  <c r="S496" i="22"/>
  <c r="W496" i="22"/>
  <c r="M496" i="22"/>
  <c r="Q496" i="22"/>
  <c r="Y578" i="22"/>
  <c r="M578" i="22"/>
  <c r="W578" i="22"/>
  <c r="K496" i="22"/>
  <c r="AC496" i="22"/>
  <c r="U496" i="22"/>
  <c r="AC578" i="22"/>
  <c r="AA578" i="22"/>
  <c r="U578" i="22"/>
  <c r="K578" i="22"/>
  <c r="AF493" i="22"/>
  <c r="AE492" i="22"/>
  <c r="AF492" i="22"/>
  <c r="AE493" i="22"/>
  <c r="AF577" i="22"/>
  <c r="AE576" i="22"/>
  <c r="AF576" i="22"/>
  <c r="AE577" i="22"/>
  <c r="AF487" i="22"/>
  <c r="AE486" i="22"/>
  <c r="AF486" i="22"/>
  <c r="AE487" i="22"/>
  <c r="G496" i="22"/>
  <c r="G578" i="22"/>
  <c r="A580" i="22"/>
  <c r="D578" i="22"/>
  <c r="B580" i="22"/>
  <c r="C580" i="22"/>
  <c r="D496" i="22"/>
  <c r="E580" i="22" l="1"/>
  <c r="S580" i="22"/>
  <c r="W580" i="22"/>
  <c r="M580" i="22"/>
  <c r="O580" i="22"/>
  <c r="Q580" i="22"/>
  <c r="U580" i="22"/>
  <c r="I580" i="22"/>
  <c r="AA580" i="22"/>
  <c r="Y580" i="22"/>
  <c r="K580" i="22"/>
  <c r="AC580" i="22"/>
  <c r="AF579" i="22"/>
  <c r="AE578" i="22"/>
  <c r="AF578" i="22"/>
  <c r="AE579" i="22"/>
  <c r="AF497" i="22"/>
  <c r="AE496" i="22"/>
  <c r="AF496" i="22"/>
  <c r="AE497" i="22"/>
  <c r="G580" i="22"/>
  <c r="A582" i="22"/>
  <c r="D580" i="22"/>
  <c r="B582" i="22"/>
  <c r="C582" i="22"/>
  <c r="E582" i="22" l="1"/>
  <c r="K582" i="22"/>
  <c r="W582" i="22"/>
  <c r="I582" i="22"/>
  <c r="Q582" i="22"/>
  <c r="AC582" i="22"/>
  <c r="Y582" i="22"/>
  <c r="M582" i="22"/>
  <c r="O582" i="22"/>
  <c r="U582" i="22"/>
  <c r="AA582" i="22"/>
  <c r="S582" i="22"/>
  <c r="AF581" i="22"/>
  <c r="AE580" i="22"/>
  <c r="AF580" i="22"/>
  <c r="AE581" i="22"/>
  <c r="G582" i="22"/>
  <c r="A584" i="22"/>
  <c r="D582" i="22"/>
  <c r="B584" i="22"/>
  <c r="C584" i="22"/>
  <c r="A498" i="22"/>
  <c r="C498" i="22"/>
  <c r="B498" i="22"/>
  <c r="E498" i="22" l="1"/>
  <c r="E584" i="22"/>
  <c r="AC498" i="22"/>
  <c r="K498" i="22"/>
  <c r="O584" i="22"/>
  <c r="Y498" i="22"/>
  <c r="W498" i="22"/>
  <c r="AA498" i="22"/>
  <c r="S498" i="22"/>
  <c r="W584" i="22"/>
  <c r="AA584" i="22"/>
  <c r="U584" i="22"/>
  <c r="AC584" i="22"/>
  <c r="M498" i="22"/>
  <c r="Q498" i="22"/>
  <c r="I498" i="22"/>
  <c r="O498" i="22"/>
  <c r="S584" i="22"/>
  <c r="Y584" i="22"/>
  <c r="M584" i="22"/>
  <c r="U498" i="22"/>
  <c r="Q584" i="22"/>
  <c r="K584" i="22"/>
  <c r="I584" i="22"/>
  <c r="AF583" i="22"/>
  <c r="AE582" i="22"/>
  <c r="AF582" i="22"/>
  <c r="AE583" i="22"/>
  <c r="G498" i="22"/>
  <c r="G584" i="22"/>
  <c r="A586" i="22"/>
  <c r="B586" i="22"/>
  <c r="C586" i="22"/>
  <c r="D584" i="22"/>
  <c r="A500" i="22"/>
  <c r="D498" i="22"/>
  <c r="B500" i="22"/>
  <c r="C500" i="22"/>
  <c r="E586" i="22" l="1"/>
  <c r="E500" i="22"/>
  <c r="S500" i="22"/>
  <c r="O586" i="22"/>
  <c r="AA586" i="22"/>
  <c r="Q586" i="22"/>
  <c r="K500" i="22"/>
  <c r="O500" i="22"/>
  <c r="AA500" i="22"/>
  <c r="AC500" i="22"/>
  <c r="K586" i="22"/>
  <c r="U586" i="22"/>
  <c r="W586" i="22"/>
  <c r="Q500" i="22"/>
  <c r="AC586" i="22"/>
  <c r="I586" i="22"/>
  <c r="Y586" i="22"/>
  <c r="M500" i="22"/>
  <c r="W500" i="22"/>
  <c r="U500" i="22"/>
  <c r="I500" i="22"/>
  <c r="Y500" i="22"/>
  <c r="M586" i="22"/>
  <c r="S586" i="22"/>
  <c r="AF585" i="22"/>
  <c r="AE584" i="22"/>
  <c r="AF584" i="22"/>
  <c r="AE585" i="22"/>
  <c r="AF499" i="22"/>
  <c r="AE498" i="22"/>
  <c r="AF498" i="22"/>
  <c r="AE499" i="22"/>
  <c r="G500" i="22"/>
  <c r="G586" i="22"/>
  <c r="A588" i="22"/>
  <c r="D586" i="22"/>
  <c r="C588" i="22"/>
  <c r="B588" i="22"/>
  <c r="D500" i="22"/>
  <c r="E588" i="22" l="1"/>
  <c r="AC588" i="22"/>
  <c r="K588" i="22"/>
  <c r="W588" i="22"/>
  <c r="S588" i="22"/>
  <c r="M588" i="22"/>
  <c r="Y588" i="22"/>
  <c r="O588" i="22"/>
  <c r="AA588" i="22"/>
  <c r="Q588" i="22"/>
  <c r="I588" i="22"/>
  <c r="U588" i="22"/>
  <c r="AF501" i="22"/>
  <c r="AE500" i="22"/>
  <c r="AF500" i="22"/>
  <c r="AE501" i="22"/>
  <c r="AF587" i="22"/>
  <c r="AE586" i="22"/>
  <c r="AF586" i="22"/>
  <c r="AE587" i="22"/>
  <c r="G588" i="22"/>
  <c r="A590" i="22"/>
  <c r="D588" i="22"/>
  <c r="B590" i="22"/>
  <c r="C590" i="22"/>
  <c r="BD260" i="25"/>
  <c r="BE264" i="25"/>
  <c r="E269" i="25"/>
  <c r="M268" i="25"/>
  <c r="O256" i="25"/>
  <c r="AX273" i="25"/>
  <c r="AI19" i="25"/>
  <c r="BN265" i="25"/>
  <c r="AW263" i="25"/>
  <c r="AI66" i="25"/>
  <c r="BD268" i="25"/>
  <c r="AO269" i="25"/>
  <c r="P257" i="25"/>
  <c r="P260" i="25"/>
  <c r="O246" i="25"/>
  <c r="AI143" i="25"/>
  <c r="E272" i="25"/>
  <c r="BE267" i="25"/>
  <c r="AA273" i="25"/>
  <c r="O269" i="25"/>
  <c r="AI150" i="25"/>
  <c r="M248" i="25"/>
  <c r="L271" i="25"/>
  <c r="AI15" i="25"/>
  <c r="AH265" i="25"/>
  <c r="M270" i="25"/>
  <c r="AO319" i="25"/>
  <c r="AI168" i="25"/>
  <c r="AA268" i="25"/>
  <c r="AA272" i="25"/>
  <c r="BD263" i="25"/>
  <c r="AW262" i="25"/>
  <c r="AI255" i="25"/>
  <c r="BN263" i="25"/>
  <c r="BE272" i="25"/>
  <c r="AP264" i="25"/>
  <c r="AI51" i="25"/>
  <c r="O268" i="25"/>
  <c r="L259" i="25"/>
  <c r="AO258" i="25"/>
  <c r="BU262" i="25"/>
  <c r="BU258" i="25"/>
  <c r="AI13" i="25"/>
  <c r="AH249" i="25"/>
  <c r="AI144" i="25"/>
  <c r="BU319" i="25"/>
  <c r="AI221" i="25"/>
  <c r="AI227" i="25"/>
  <c r="P247" i="25"/>
  <c r="P272" i="25"/>
  <c r="E246" i="25"/>
  <c r="X266" i="25"/>
  <c r="BT271" i="25"/>
  <c r="AI63" i="25"/>
  <c r="AI132" i="25"/>
  <c r="AI98" i="25"/>
  <c r="AH319" i="25"/>
  <c r="X246" i="25"/>
  <c r="W263" i="25"/>
  <c r="AO249" i="25"/>
  <c r="AI121" i="25"/>
  <c r="X265" i="25"/>
  <c r="AI260" i="25"/>
  <c r="AI249" i="25"/>
  <c r="AI134" i="25"/>
  <c r="AI108" i="25"/>
  <c r="AI248" i="25"/>
  <c r="O258" i="25"/>
  <c r="X273" i="25"/>
  <c r="AI244" i="25"/>
  <c r="M247" i="25"/>
  <c r="AA258" i="25"/>
  <c r="AI39" i="25"/>
  <c r="BM270" i="25"/>
  <c r="AP319" i="25"/>
  <c r="AI16" i="25"/>
  <c r="AI274" i="25"/>
  <c r="BU260" i="25"/>
  <c r="AI29" i="25"/>
  <c r="AI178" i="25"/>
  <c r="X319" i="25"/>
  <c r="P258" i="25"/>
  <c r="AI9" i="25"/>
  <c r="BE258" i="25"/>
  <c r="AA264" i="25"/>
  <c r="AI137" i="25"/>
  <c r="Z272" i="25"/>
  <c r="AI149" i="25"/>
  <c r="AI319" i="25"/>
  <c r="AI206" i="25"/>
  <c r="E263" i="25"/>
  <c r="X256" i="25"/>
  <c r="O319" i="25"/>
  <c r="Z255" i="25"/>
  <c r="BN260" i="25"/>
  <c r="E274" i="25"/>
  <c r="BE248" i="25"/>
  <c r="AI230" i="25"/>
  <c r="BU254" i="25"/>
  <c r="M262" i="25"/>
  <c r="AI12" i="25"/>
  <c r="Z268" i="25"/>
  <c r="E255" i="25"/>
  <c r="X262" i="25"/>
  <c r="AH261" i="25"/>
  <c r="Z247" i="25"/>
  <c r="AH259" i="25"/>
  <c r="AI151" i="25"/>
  <c r="AI182" i="25"/>
  <c r="AI43" i="25"/>
  <c r="AA248" i="25"/>
  <c r="BT257" i="25"/>
  <c r="AI102" i="25"/>
  <c r="AI114" i="25"/>
  <c r="M263" i="25"/>
  <c r="AO263" i="25"/>
  <c r="BN249" i="25"/>
  <c r="AW270" i="25"/>
  <c r="AI50" i="25"/>
  <c r="W264" i="25"/>
  <c r="AI170" i="25"/>
  <c r="M249" i="25"/>
  <c r="E254" i="25"/>
  <c r="AI128" i="25"/>
  <c r="AI103" i="25"/>
  <c r="AI31" i="25"/>
  <c r="L246" i="25"/>
  <c r="AX247" i="25"/>
  <c r="AP261" i="25"/>
  <c r="BM248" i="25"/>
  <c r="X267" i="25"/>
  <c r="AI247" i="25"/>
  <c r="AI270" i="25"/>
  <c r="AA261" i="25"/>
  <c r="AO266" i="25"/>
  <c r="W259" i="25"/>
  <c r="BN270" i="25"/>
  <c r="Z265" i="25"/>
  <c r="BM273" i="25"/>
  <c r="BD265" i="25"/>
  <c r="P263" i="25"/>
  <c r="O264" i="25"/>
  <c r="AA257" i="25"/>
  <c r="AP271" i="25"/>
  <c r="AI217" i="25"/>
  <c r="X274" i="25"/>
  <c r="AI70" i="25"/>
  <c r="AI199" i="25"/>
  <c r="AI97" i="25"/>
  <c r="BM263" i="25"/>
  <c r="W262" i="25"/>
  <c r="Z246" i="25"/>
  <c r="AO268" i="25"/>
  <c r="AI141" i="25"/>
  <c r="O253" i="25"/>
  <c r="AO262" i="25"/>
  <c r="AI21" i="25"/>
  <c r="AI147" i="25"/>
  <c r="BD254" i="25"/>
  <c r="P319" i="25"/>
  <c r="BU274" i="25"/>
  <c r="AI251" i="25"/>
  <c r="BD259" i="25"/>
  <c r="AX254" i="25"/>
  <c r="AI228" i="25"/>
  <c r="AX270" i="25"/>
  <c r="AP258" i="25"/>
  <c r="Z259" i="25"/>
  <c r="BT260" i="25"/>
  <c r="L274" i="25"/>
  <c r="BU267" i="25"/>
  <c r="Z270" i="25"/>
  <c r="AI40" i="25"/>
  <c r="AI6" i="25"/>
  <c r="AX263" i="25"/>
  <c r="L258" i="25"/>
  <c r="AI184" i="25"/>
  <c r="AI196" i="25"/>
  <c r="AW246" i="25"/>
  <c r="AI214" i="25"/>
  <c r="P246" i="25"/>
  <c r="AI261" i="25"/>
  <c r="AO246" i="25"/>
  <c r="AI156" i="25"/>
  <c r="Z269" i="25"/>
  <c r="X258" i="25"/>
  <c r="BE273" i="25"/>
  <c r="L255" i="25"/>
  <c r="AI154" i="25"/>
  <c r="L270" i="25"/>
  <c r="AA269" i="25"/>
  <c r="BT247" i="25"/>
  <c r="AA253" i="25"/>
  <c r="BN258" i="25"/>
  <c r="AI139" i="25"/>
  <c r="E319" i="25"/>
  <c r="W261" i="25"/>
  <c r="BD274" i="25"/>
  <c r="AI175" i="25"/>
  <c r="M273" i="25"/>
  <c r="BD256" i="25"/>
  <c r="BU272" i="25"/>
  <c r="BE255" i="25"/>
  <c r="BU269" i="25"/>
  <c r="BE260" i="25"/>
  <c r="AH256" i="25"/>
  <c r="E267" i="25"/>
  <c r="O254" i="25"/>
  <c r="AW265" i="25"/>
  <c r="AI123" i="25"/>
  <c r="BN268" i="25"/>
  <c r="AI193" i="25"/>
  <c r="BD264" i="25"/>
  <c r="L261" i="25"/>
  <c r="AI94" i="25"/>
  <c r="BM272" i="25"/>
  <c r="AX248" i="25"/>
  <c r="BN261" i="25"/>
  <c r="AI117" i="25"/>
  <c r="BU247" i="25"/>
  <c r="BE246" i="25"/>
  <c r="AW247" i="25"/>
  <c r="AI142" i="25"/>
  <c r="AI208" i="25"/>
  <c r="L272" i="25"/>
  <c r="AO259" i="25"/>
  <c r="BU248" i="25"/>
  <c r="O255" i="25"/>
  <c r="AI48" i="25"/>
  <c r="AA270" i="25"/>
  <c r="AO264" i="25"/>
  <c r="AI250" i="25"/>
  <c r="AI42" i="25"/>
  <c r="AI64" i="25"/>
  <c r="M269" i="25"/>
  <c r="BD246" i="25"/>
  <c r="BM256" i="25"/>
  <c r="AO267" i="25"/>
  <c r="AI78" i="25"/>
  <c r="AI153" i="25"/>
  <c r="AI220" i="25"/>
  <c r="BM262" i="25"/>
  <c r="L256" i="25"/>
  <c r="L265" i="25"/>
  <c r="BN247" i="25"/>
  <c r="AI30" i="25"/>
  <c r="AP247" i="25"/>
  <c r="AI7" i="25"/>
  <c r="AX264" i="25"/>
  <c r="AI65" i="25"/>
  <c r="AI23" i="25"/>
  <c r="X257" i="25"/>
  <c r="AX267" i="25"/>
  <c r="BT269" i="25"/>
  <c r="AI166" i="25"/>
  <c r="W269" i="25"/>
  <c r="M271" i="25"/>
  <c r="BT254" i="25"/>
  <c r="AI90" i="25"/>
  <c r="BD273" i="25"/>
  <c r="M274" i="25"/>
  <c r="M246" i="25"/>
  <c r="AA271" i="25"/>
  <c r="AI223" i="25"/>
  <c r="AX269" i="25"/>
  <c r="BM249" i="25"/>
  <c r="AI105" i="25"/>
  <c r="X271" i="25"/>
  <c r="X255" i="25"/>
  <c r="AH270" i="25"/>
  <c r="BU257" i="25"/>
  <c r="W256" i="25"/>
  <c r="AI104" i="25"/>
  <c r="AI126" i="25"/>
  <c r="AO273" i="25"/>
  <c r="AI229" i="25"/>
  <c r="BU256" i="25"/>
  <c r="E259" i="25"/>
  <c r="AI11" i="25"/>
  <c r="Z254" i="25"/>
  <c r="BT319" i="25"/>
  <c r="BN253" i="25"/>
  <c r="AH255" i="25"/>
  <c r="W272" i="25"/>
  <c r="BE256" i="25"/>
  <c r="Z264" i="25"/>
  <c r="BT267" i="25"/>
  <c r="AH269" i="25"/>
  <c r="BN267" i="25"/>
  <c r="W274" i="25"/>
  <c r="P266" i="25"/>
  <c r="L267" i="25"/>
  <c r="AI8" i="25"/>
  <c r="AI122" i="25"/>
  <c r="AA262" i="25"/>
  <c r="AW260" i="25"/>
  <c r="L260" i="25"/>
  <c r="BN255" i="25"/>
  <c r="AI25" i="25"/>
  <c r="W270" i="25"/>
  <c r="Z257" i="25"/>
  <c r="AI24" i="25"/>
  <c r="AI167" i="25"/>
  <c r="AX249" i="25"/>
  <c r="AO260" i="25"/>
  <c r="BM258" i="25"/>
  <c r="BU253" i="25"/>
  <c r="AI273" i="25"/>
  <c r="BE270" i="25"/>
  <c r="L319" i="25"/>
  <c r="P261" i="25"/>
  <c r="AI69" i="25"/>
  <c r="BE319" i="25"/>
  <c r="AI107" i="25"/>
  <c r="P249" i="25"/>
  <c r="P262" i="25"/>
  <c r="AI41" i="25"/>
  <c r="E257" i="25"/>
  <c r="O271" i="25"/>
  <c r="AI47" i="25"/>
  <c r="BE249" i="25"/>
  <c r="W247" i="25"/>
  <c r="AI81" i="25"/>
  <c r="P274" i="25"/>
  <c r="M319" i="25"/>
  <c r="BE268" i="25"/>
  <c r="BM267" i="25"/>
  <c r="O266" i="25"/>
  <c r="AI75" i="25"/>
  <c r="BE257" i="25"/>
  <c r="BE274" i="25"/>
  <c r="AP255" i="25"/>
  <c r="AI71" i="25"/>
  <c r="AI89" i="25"/>
  <c r="X259" i="25"/>
  <c r="O267" i="25"/>
  <c r="AI145" i="25"/>
  <c r="Z274" i="25"/>
  <c r="BM271" i="25"/>
  <c r="AI234" i="25"/>
  <c r="AI235" i="25"/>
  <c r="L247" i="25"/>
  <c r="W253" i="25"/>
  <c r="W273" i="25"/>
  <c r="L249" i="25"/>
  <c r="BN319" i="25"/>
  <c r="BT261" i="25"/>
  <c r="AI185" i="25"/>
  <c r="BU266" i="25"/>
  <c r="AA254" i="25"/>
  <c r="AW274" i="25"/>
  <c r="M266" i="25"/>
  <c r="AH271" i="25"/>
  <c r="AI162" i="25"/>
  <c r="AI218" i="25"/>
  <c r="AO274" i="25"/>
  <c r="AI257" i="25"/>
  <c r="AI58" i="25"/>
  <c r="P264" i="25"/>
  <c r="E249" i="25"/>
  <c r="AI197" i="25"/>
  <c r="AX253" i="25"/>
  <c r="AO248" i="25"/>
  <c r="AI205" i="25"/>
  <c r="AI232" i="25"/>
  <c r="E253" i="25"/>
  <c r="AI263" i="25"/>
  <c r="AI120" i="25"/>
  <c r="P273" i="25"/>
  <c r="AI169" i="25"/>
  <c r="W248" i="25"/>
  <c r="W266" i="25"/>
  <c r="AI242" i="25"/>
  <c r="X249" i="25"/>
  <c r="E265" i="25"/>
  <c r="L273" i="25"/>
  <c r="AI179" i="25"/>
  <c r="AX246" i="25"/>
  <c r="BN246" i="25"/>
  <c r="P269" i="25"/>
  <c r="BM274" i="25"/>
  <c r="AI91" i="25"/>
  <c r="AI129" i="25"/>
  <c r="AI106" i="25"/>
  <c r="BU264" i="25"/>
  <c r="M267" i="25"/>
  <c r="AI256" i="25"/>
  <c r="BE271" i="25"/>
  <c r="AI253" i="25"/>
  <c r="L269" i="25"/>
  <c r="AI165" i="25"/>
  <c r="AA255" i="25"/>
  <c r="O247" i="25"/>
  <c r="X248" i="25"/>
  <c r="AI17" i="25"/>
  <c r="Z256" i="25"/>
  <c r="AH246" i="25"/>
  <c r="AI80" i="25"/>
  <c r="BE266" i="25"/>
  <c r="L254" i="25"/>
  <c r="AI189" i="25"/>
  <c r="BN254" i="25"/>
  <c r="E270" i="25"/>
  <c r="BN266" i="25"/>
  <c r="AW257" i="25"/>
  <c r="L263" i="25"/>
  <c r="AI124" i="25"/>
  <c r="Z253" i="25"/>
  <c r="W249" i="25"/>
  <c r="AI88" i="25"/>
  <c r="AI177" i="25"/>
  <c r="AI231" i="25"/>
  <c r="BE263" i="25"/>
  <c r="BD248" i="25"/>
  <c r="AI267" i="25"/>
  <c r="AI73" i="25"/>
  <c r="BT256" i="25"/>
  <c r="AH247" i="25"/>
  <c r="P254" i="25"/>
  <c r="E256" i="25"/>
  <c r="BU270" i="25"/>
  <c r="E262" i="25"/>
  <c r="AH263" i="25"/>
  <c r="AI265" i="25"/>
  <c r="BM269" i="25"/>
  <c r="AI216" i="25"/>
  <c r="BT264" i="25"/>
  <c r="W246" i="25"/>
  <c r="BN248" i="25"/>
  <c r="AI136" i="25"/>
  <c r="O272" i="25"/>
  <c r="AI93" i="25"/>
  <c r="BE262" i="25"/>
  <c r="BD269" i="25"/>
  <c r="BE265" i="25"/>
  <c r="AI254" i="25"/>
  <c r="E266" i="25"/>
  <c r="AI57" i="25"/>
  <c r="AI198" i="25"/>
  <c r="AW253" i="25"/>
  <c r="AA267" i="25"/>
  <c r="AI241" i="25"/>
  <c r="AW269" i="25"/>
  <c r="BN257" i="25"/>
  <c r="AI135" i="25"/>
  <c r="AH272" i="25"/>
  <c r="W265" i="25"/>
  <c r="AI264" i="25"/>
  <c r="AH273" i="25"/>
  <c r="AI236" i="25"/>
  <c r="AX272" i="25"/>
  <c r="AI125" i="25"/>
  <c r="AI238" i="25"/>
  <c r="BD253" i="25"/>
  <c r="L264" i="25"/>
  <c r="AI67" i="25"/>
  <c r="BM260" i="25"/>
  <c r="E248" i="25"/>
  <c r="AI27" i="25"/>
  <c r="AI76" i="25"/>
  <c r="AI176" i="25"/>
  <c r="BU255" i="25"/>
  <c r="X264" i="25"/>
  <c r="AW273" i="25"/>
  <c r="AI183" i="25"/>
  <c r="AX262" i="25"/>
  <c r="BN256" i="25"/>
  <c r="O270" i="25"/>
  <c r="Z266" i="25"/>
  <c r="AA274" i="25"/>
  <c r="AI60" i="25"/>
  <c r="AP267" i="25"/>
  <c r="Z261" i="25"/>
  <c r="P253" i="25"/>
  <c r="AW258" i="25"/>
  <c r="AI174" i="25"/>
  <c r="W267" i="25"/>
  <c r="AI222" i="25"/>
  <c r="P267" i="25"/>
  <c r="AI68" i="25"/>
  <c r="AO255" i="25"/>
  <c r="AI210" i="25"/>
  <c r="BN271" i="25"/>
  <c r="W255" i="25"/>
  <c r="AI224" i="25"/>
  <c r="AI209" i="25"/>
  <c r="M260" i="25"/>
  <c r="AX257" i="25"/>
  <c r="Z262" i="25"/>
  <c r="AW254" i="25"/>
  <c r="AI96" i="25"/>
  <c r="L268" i="25"/>
  <c r="L253" i="25"/>
  <c r="AI111" i="25"/>
  <c r="AI192" i="25"/>
  <c r="AI269" i="25"/>
  <c r="AH258" i="25"/>
  <c r="AI36" i="25"/>
  <c r="AI34" i="25"/>
  <c r="X270" i="25"/>
  <c r="BM246" i="25"/>
  <c r="BT262" i="25"/>
  <c r="BD262" i="25"/>
  <c r="AP254" i="25"/>
  <c r="L266" i="25"/>
  <c r="AI101" i="25"/>
  <c r="AP274" i="25"/>
  <c r="AH264" i="25"/>
  <c r="AI155" i="25"/>
  <c r="AI191" i="25"/>
  <c r="AI61" i="25"/>
  <c r="AI32" i="25"/>
  <c r="BD257" i="25"/>
  <c r="Z319" i="25"/>
  <c r="O259" i="25"/>
  <c r="M257" i="25"/>
  <c r="AI171" i="25"/>
  <c r="BN262" i="25"/>
  <c r="AI37" i="25"/>
  <c r="AI28" i="25"/>
  <c r="AI92" i="25"/>
  <c r="BT249" i="25"/>
  <c r="AI233" i="25"/>
  <c r="AI268" i="25"/>
  <c r="AA249" i="25"/>
  <c r="AI112" i="25"/>
  <c r="AW319" i="25"/>
  <c r="BU261" i="25"/>
  <c r="AX260" i="25"/>
  <c r="AI133" i="25"/>
  <c r="AP260" i="25"/>
  <c r="BM268" i="25"/>
  <c r="AP256" i="25"/>
  <c r="O249" i="25"/>
  <c r="AA246" i="25"/>
  <c r="AI212" i="25"/>
  <c r="BD267" i="25"/>
  <c r="AI84" i="25"/>
  <c r="AI18" i="25"/>
  <c r="AI45" i="25"/>
  <c r="AH274" i="25"/>
  <c r="AI207" i="25"/>
  <c r="BU263" i="25"/>
  <c r="AO256" i="25"/>
  <c r="AW256" i="25"/>
  <c r="O257" i="25"/>
  <c r="BN272" i="25"/>
  <c r="AI195" i="25"/>
  <c r="BT253" i="25"/>
  <c r="AW255" i="25"/>
  <c r="BN269" i="25"/>
  <c r="AI146" i="25"/>
  <c r="AW268" i="25"/>
  <c r="X260" i="25"/>
  <c r="BM247" i="25"/>
  <c r="AI53" i="25"/>
  <c r="AI259" i="25"/>
  <c r="AI160" i="25"/>
  <c r="Z258" i="25"/>
  <c r="AI56" i="25"/>
  <c r="AI62" i="25"/>
  <c r="BU259" i="25"/>
  <c r="P259" i="25"/>
  <c r="AO265" i="25"/>
  <c r="AI164" i="25"/>
  <c r="AH253" i="25"/>
  <c r="BN274" i="25"/>
  <c r="BT268" i="25"/>
  <c r="AA247" i="25"/>
  <c r="AI74" i="25"/>
  <c r="E268" i="25"/>
  <c r="W319" i="25"/>
  <c r="AX268" i="25"/>
  <c r="AP248" i="25"/>
  <c r="AI83" i="25"/>
  <c r="BT270" i="25"/>
  <c r="Z271" i="25"/>
  <c r="X253" i="25"/>
  <c r="AI271" i="25"/>
  <c r="AI77" i="25"/>
  <c r="BD319" i="25"/>
  <c r="AI239" i="25"/>
  <c r="AI148" i="25"/>
  <c r="AW267" i="25"/>
  <c r="AO254" i="25"/>
  <c r="AH257" i="25"/>
  <c r="AI99" i="25"/>
  <c r="AO271" i="25"/>
  <c r="W254" i="25"/>
  <c r="AI201" i="25"/>
  <c r="AI159" i="25"/>
  <c r="AI204" i="25"/>
  <c r="O248" i="25"/>
  <c r="BU249" i="25"/>
  <c r="BM266" i="25"/>
  <c r="BM255" i="25"/>
  <c r="AI200" i="25"/>
  <c r="AH254" i="25"/>
  <c r="BN259" i="25"/>
  <c r="M259" i="25"/>
  <c r="AI110" i="25"/>
  <c r="AI35" i="25"/>
  <c r="AI14" i="25"/>
  <c r="AI26" i="25"/>
  <c r="AX271" i="25"/>
  <c r="AI240" i="25"/>
  <c r="AW261" i="25"/>
  <c r="P248" i="25"/>
  <c r="X263" i="25"/>
  <c r="X269" i="25"/>
  <c r="AW249" i="25"/>
  <c r="BM254" i="25"/>
  <c r="AW264" i="25"/>
  <c r="AX319" i="25"/>
  <c r="P255" i="25"/>
  <c r="AA259" i="25"/>
  <c r="AI172" i="25"/>
  <c r="AA256" i="25"/>
  <c r="AI157" i="25"/>
  <c r="AO270" i="25"/>
  <c r="AI258" i="25"/>
  <c r="AI158" i="25"/>
  <c r="AI138" i="25"/>
  <c r="AX258" i="25"/>
  <c r="AI213" i="25"/>
  <c r="AW266" i="25"/>
  <c r="BT248" i="25"/>
  <c r="AI118" i="25"/>
  <c r="E247" i="25"/>
  <c r="BM257" i="25"/>
  <c r="BM259" i="25"/>
  <c r="BD247" i="25"/>
  <c r="W260" i="25"/>
  <c r="AI52" i="25"/>
  <c r="Z267" i="25"/>
  <c r="M254" i="25"/>
  <c r="Z249" i="25"/>
  <c r="E258" i="25"/>
  <c r="AI215" i="25"/>
  <c r="AX266" i="25"/>
  <c r="AI22" i="25"/>
  <c r="AI181" i="25"/>
  <c r="AI79" i="25"/>
  <c r="AP272" i="25"/>
  <c r="AI161" i="25"/>
  <c r="BE254" i="25"/>
  <c r="M264" i="25"/>
  <c r="E271" i="25"/>
  <c r="X268" i="25"/>
  <c r="AP249" i="25"/>
  <c r="AI116" i="25"/>
  <c r="AI266" i="25"/>
  <c r="BT272" i="25"/>
  <c r="BT274" i="25"/>
  <c r="AX274" i="25"/>
  <c r="W257" i="25"/>
  <c r="Z273" i="25"/>
  <c r="BT246" i="25"/>
  <c r="BU273" i="25"/>
  <c r="BU271" i="25"/>
  <c r="M258" i="25"/>
  <c r="AP266" i="25"/>
  <c r="AI49" i="25"/>
  <c r="AW272" i="25"/>
  <c r="P268" i="25"/>
  <c r="O262" i="25"/>
  <c r="BM264" i="25"/>
  <c r="E273" i="25"/>
  <c r="AO247" i="25"/>
  <c r="BT263" i="25"/>
  <c r="AP246" i="25"/>
  <c r="BT266" i="25"/>
  <c r="AI203" i="25"/>
  <c r="L257" i="25"/>
  <c r="AI87" i="25"/>
  <c r="BE259" i="25"/>
  <c r="AH248" i="25"/>
  <c r="AI72" i="25"/>
  <c r="E264" i="25"/>
  <c r="M265" i="25"/>
  <c r="P265" i="25"/>
  <c r="BD261" i="25"/>
  <c r="AI163" i="25"/>
  <c r="AI20" i="25"/>
  <c r="AI100" i="25"/>
  <c r="O263" i="25"/>
  <c r="BM319" i="25"/>
  <c r="AI245" i="25"/>
  <c r="AI188" i="25"/>
  <c r="AI187" i="25"/>
  <c r="BN264" i="25"/>
  <c r="BT265" i="25"/>
  <c r="BD249" i="25"/>
  <c r="E261" i="25"/>
  <c r="AH266" i="25"/>
  <c r="M255" i="25"/>
  <c r="BN273" i="25"/>
  <c r="AI86" i="25"/>
  <c r="AI186" i="25"/>
  <c r="W271" i="25"/>
  <c r="AP262" i="25"/>
  <c r="L248" i="25"/>
  <c r="AA266" i="25"/>
  <c r="X272" i="25"/>
  <c r="BD266" i="25"/>
  <c r="BT259" i="25"/>
  <c r="BE253" i="25"/>
  <c r="AI202" i="25"/>
  <c r="X254" i="25"/>
  <c r="Z263" i="25"/>
  <c r="W268" i="25"/>
  <c r="AI262" i="25"/>
  <c r="O265" i="25"/>
  <c r="X247" i="25"/>
  <c r="AO272" i="25"/>
  <c r="AX259" i="25"/>
  <c r="AP259" i="25"/>
  <c r="AI130" i="25"/>
  <c r="AP263" i="25"/>
  <c r="BD272" i="25"/>
  <c r="AW248" i="25"/>
  <c r="AI113" i="25"/>
  <c r="AH268" i="25"/>
  <c r="BE261" i="25"/>
  <c r="AH267" i="25"/>
  <c r="AI152" i="25"/>
  <c r="BD271" i="25"/>
  <c r="BM253" i="25"/>
  <c r="AI82" i="25"/>
  <c r="AI246" i="25"/>
  <c r="AO253" i="25"/>
  <c r="BU246" i="25"/>
  <c r="AI59" i="25"/>
  <c r="M256" i="25"/>
  <c r="O273" i="25"/>
  <c r="M261" i="25"/>
  <c r="AI127" i="25"/>
  <c r="Z260" i="25"/>
  <c r="BM265" i="25"/>
  <c r="AI173" i="25"/>
  <c r="AI225" i="25"/>
  <c r="AX255" i="25"/>
  <c r="AX261" i="25"/>
  <c r="BT273" i="25"/>
  <c r="W258" i="25"/>
  <c r="AI272" i="25"/>
  <c r="AP269" i="25"/>
  <c r="BD270" i="25"/>
  <c r="AA265" i="25"/>
  <c r="AI140" i="25"/>
  <c r="AX256" i="25"/>
  <c r="BT255" i="25"/>
  <c r="AI38" i="25"/>
  <c r="AA319" i="25"/>
  <c r="X261" i="25"/>
  <c r="AI190" i="25"/>
  <c r="AH260" i="25"/>
  <c r="AO261" i="25"/>
  <c r="AP265" i="25"/>
  <c r="BU268" i="25"/>
  <c r="AI180" i="25"/>
  <c r="O274" i="25"/>
  <c r="AO257" i="25"/>
  <c r="AP257" i="25"/>
  <c r="BM261" i="25"/>
  <c r="AI85" i="25"/>
  <c r="AI10" i="25"/>
  <c r="AI211" i="25"/>
  <c r="P256" i="25"/>
  <c r="BE247" i="25"/>
  <c r="E260" i="25"/>
  <c r="AI243" i="25"/>
  <c r="BT258" i="25"/>
  <c r="AI33" i="25"/>
  <c r="BD255" i="25"/>
  <c r="AI219" i="25"/>
  <c r="BD258" i="25"/>
  <c r="O260" i="25"/>
  <c r="AW271" i="25"/>
  <c r="AI252" i="25"/>
  <c r="Z248" i="25"/>
  <c r="AP268" i="25"/>
  <c r="AI44" i="25"/>
  <c r="AI46" i="25"/>
  <c r="M253" i="25"/>
  <c r="AI95" i="25"/>
  <c r="AI131" i="25"/>
  <c r="AI237" i="25"/>
  <c r="M272" i="25"/>
  <c r="AI109" i="25"/>
  <c r="AP273" i="25"/>
  <c r="AI194" i="25"/>
  <c r="AP253" i="25"/>
  <c r="AA260" i="25"/>
  <c r="AI119" i="25"/>
  <c r="AI226" i="25"/>
  <c r="AA263" i="25"/>
  <c r="AI55" i="25"/>
  <c r="L262" i="25"/>
  <c r="AI54" i="25"/>
  <c r="AP270" i="25"/>
  <c r="O261" i="25"/>
  <c r="P270" i="25"/>
  <c r="BU265" i="25"/>
  <c r="AW259" i="25"/>
  <c r="AH262" i="25"/>
  <c r="BE269" i="25"/>
  <c r="AI115" i="25"/>
  <c r="AX265" i="25"/>
  <c r="P271" i="25"/>
  <c r="Q271" i="25" l="1"/>
  <c r="T271" i="25" s="1"/>
  <c r="AY265" i="25"/>
  <c r="BF269" i="25"/>
  <c r="BI269" i="25" s="1"/>
  <c r="AM262" i="25"/>
  <c r="BB259" i="25"/>
  <c r="BV265" i="25"/>
  <c r="Q270" i="25"/>
  <c r="T270" i="25" s="1"/>
  <c r="T261" i="25"/>
  <c r="AQ270" i="25"/>
  <c r="AT270" i="25" s="1"/>
  <c r="AB263" i="25"/>
  <c r="AB260" i="25"/>
  <c r="AQ253" i="25"/>
  <c r="AQ273" i="25"/>
  <c r="AT273" i="25" s="1"/>
  <c r="AQ268" i="25"/>
  <c r="AT268" i="25" s="1"/>
  <c r="T260" i="25"/>
  <c r="BI258" i="25"/>
  <c r="BI255" i="25"/>
  <c r="BY258" i="25"/>
  <c r="I260" i="25"/>
  <c r="F260" i="25"/>
  <c r="BF247" i="25"/>
  <c r="Q256" i="25"/>
  <c r="T256" i="25" s="1"/>
  <c r="BR261" i="25"/>
  <c r="AQ257" i="25"/>
  <c r="AT257" i="25" s="1"/>
  <c r="BV268" i="25"/>
  <c r="AQ265" i="25"/>
  <c r="AT261" i="25"/>
  <c r="AM260" i="25"/>
  <c r="AB319" i="25"/>
  <c r="BY255" i="25"/>
  <c r="AY256" i="25"/>
  <c r="BB256" i="25" s="1"/>
  <c r="AB265" i="25"/>
  <c r="AQ269" i="25"/>
  <c r="AT269" i="25" s="1"/>
  <c r="AJ272" i="25"/>
  <c r="AM272" i="25" s="1"/>
  <c r="BY273" i="25"/>
  <c r="AY261" i="25"/>
  <c r="AY255" i="25"/>
  <c r="BR265" i="25"/>
  <c r="AE260" i="25"/>
  <c r="BV246" i="25"/>
  <c r="AT253" i="25"/>
  <c r="AJ246" i="25"/>
  <c r="AM246" i="25" s="1"/>
  <c r="BR253" i="25"/>
  <c r="BF261" i="25"/>
  <c r="AQ263" i="25"/>
  <c r="AQ259" i="25"/>
  <c r="AY259" i="25"/>
  <c r="T265" i="25"/>
  <c r="AJ262" i="25"/>
  <c r="AE263" i="25"/>
  <c r="BF253" i="25"/>
  <c r="BY259" i="25"/>
  <c r="BI266" i="25"/>
  <c r="AB266" i="25"/>
  <c r="AQ262" i="25"/>
  <c r="BO273" i="25"/>
  <c r="F261" i="25"/>
  <c r="I261" i="25" s="1"/>
  <c r="BI249" i="25"/>
  <c r="BY265" i="25"/>
  <c r="BO264" i="25"/>
  <c r="BR319" i="25"/>
  <c r="T263" i="25"/>
  <c r="BI261" i="25"/>
  <c r="Q265" i="25"/>
  <c r="F264" i="25"/>
  <c r="I264" i="25" s="1"/>
  <c r="BF259" i="25"/>
  <c r="BY266" i="25"/>
  <c r="AQ246" i="25"/>
  <c r="AT246" i="25" s="1"/>
  <c r="BY263" i="25"/>
  <c r="I273" i="25"/>
  <c r="F273" i="25"/>
  <c r="BR264" i="25"/>
  <c r="T262" i="25"/>
  <c r="Q268" i="25"/>
  <c r="T268" i="25" s="1"/>
  <c r="AQ266" i="25"/>
  <c r="AT266" i="25" s="1"/>
  <c r="BV271" i="25"/>
  <c r="BV273" i="25"/>
  <c r="BY246" i="25"/>
  <c r="AY274" i="25"/>
  <c r="BB274" i="25" s="1"/>
  <c r="BY272" i="25"/>
  <c r="AJ266" i="25"/>
  <c r="AM266" i="25" s="1"/>
  <c r="AQ249" i="25"/>
  <c r="AT249" i="25" s="1"/>
  <c r="F271" i="25"/>
  <c r="I271" i="25" s="1"/>
  <c r="BF254" i="25"/>
  <c r="AQ272" i="25"/>
  <c r="AT272" i="25" s="1"/>
  <c r="AY266" i="25"/>
  <c r="F258" i="25"/>
  <c r="I258" i="25" s="1"/>
  <c r="AE249" i="25"/>
  <c r="AE267" i="25"/>
  <c r="BI247" i="25"/>
  <c r="BR259" i="25"/>
  <c r="BR257" i="25"/>
  <c r="I247" i="25"/>
  <c r="F247" i="25"/>
  <c r="BY248" i="25"/>
  <c r="BB266" i="25"/>
  <c r="AY258" i="25"/>
  <c r="BB258" i="25" s="1"/>
  <c r="AJ258" i="25"/>
  <c r="AM258" i="25" s="1"/>
  <c r="AB256" i="25"/>
  <c r="AE256" i="25" s="1"/>
  <c r="AB259" i="25"/>
  <c r="AE259" i="25" s="1"/>
  <c r="Q255" i="25"/>
  <c r="AY319" i="25"/>
  <c r="BB264" i="25"/>
  <c r="BR254" i="25"/>
  <c r="BB249" i="25"/>
  <c r="Q248" i="25"/>
  <c r="T248" i="25" s="1"/>
  <c r="BB261" i="25"/>
  <c r="AY271" i="25"/>
  <c r="BB271" i="25" s="1"/>
  <c r="BO259" i="25"/>
  <c r="BR255" i="25"/>
  <c r="BR266" i="25"/>
  <c r="BV249" i="25"/>
  <c r="AT254" i="25"/>
  <c r="BB267" i="25"/>
  <c r="BI319" i="25"/>
  <c r="AJ271" i="25"/>
  <c r="AM271" i="25" s="1"/>
  <c r="BY270" i="25"/>
  <c r="AQ248" i="25"/>
  <c r="AT248" i="25" s="1"/>
  <c r="AY268" i="25"/>
  <c r="BB268" i="25" s="1"/>
  <c r="F268" i="25"/>
  <c r="I268" i="25" s="1"/>
  <c r="AB247" i="25"/>
  <c r="AE247" i="25" s="1"/>
  <c r="BY268" i="25"/>
  <c r="BO274" i="25"/>
  <c r="BR274" i="25" s="1"/>
  <c r="AM253" i="25"/>
  <c r="AT265" i="25"/>
  <c r="Q259" i="25"/>
  <c r="T259" i="25" s="1"/>
  <c r="BV259" i="25"/>
  <c r="AJ259" i="25"/>
  <c r="AM259" i="25" s="1"/>
  <c r="BR247" i="25"/>
  <c r="BO269" i="25"/>
  <c r="BB255" i="25"/>
  <c r="BY253" i="25"/>
  <c r="BO272" i="25"/>
  <c r="BV263" i="25"/>
  <c r="BI267" i="25"/>
  <c r="AB246" i="25"/>
  <c r="AE246" i="25" s="1"/>
  <c r="T249" i="25"/>
  <c r="AQ256" i="25"/>
  <c r="AT256" i="25" s="1"/>
  <c r="BR268" i="25"/>
  <c r="AQ260" i="25"/>
  <c r="AY260" i="25"/>
  <c r="BV261" i="25"/>
  <c r="BB319" i="25"/>
  <c r="AB249" i="25"/>
  <c r="AJ268" i="25"/>
  <c r="AM268" i="25" s="1"/>
  <c r="BY249" i="25"/>
  <c r="BO262" i="25"/>
  <c r="AE319" i="25"/>
  <c r="AQ274" i="25"/>
  <c r="AT274" i="25" s="1"/>
  <c r="AQ254" i="25"/>
  <c r="BI262" i="25"/>
  <c r="BY262" i="25"/>
  <c r="BR246" i="25"/>
  <c r="AJ269" i="25"/>
  <c r="AM269" i="25" s="1"/>
  <c r="BB254" i="25"/>
  <c r="AE262" i="25"/>
  <c r="AY257" i="25"/>
  <c r="BB257" i="25" s="1"/>
  <c r="BO271" i="25"/>
  <c r="AT255" i="25"/>
  <c r="Q267" i="25"/>
  <c r="T267" i="25" s="1"/>
  <c r="Q253" i="25"/>
  <c r="AE261" i="25"/>
  <c r="AQ267" i="25"/>
  <c r="AT267" i="25" s="1"/>
  <c r="AB274" i="25"/>
  <c r="AE274" i="25" s="1"/>
  <c r="AE266" i="25"/>
  <c r="BO256" i="25"/>
  <c r="AY262" i="25"/>
  <c r="BV255" i="25"/>
  <c r="F248" i="25"/>
  <c r="I248" i="25"/>
  <c r="BR260" i="25"/>
  <c r="BI253" i="25"/>
  <c r="AY272" i="25"/>
  <c r="BB272" i="25" s="1"/>
  <c r="AJ264" i="25"/>
  <c r="AM264" i="25" s="1"/>
  <c r="BO257" i="25"/>
  <c r="AB267" i="25"/>
  <c r="BB253" i="25"/>
  <c r="F266" i="25"/>
  <c r="I266" i="25" s="1"/>
  <c r="AJ254" i="25"/>
  <c r="AM254" i="25" s="1"/>
  <c r="BF265" i="25"/>
  <c r="BF262" i="25"/>
  <c r="BO248" i="25"/>
  <c r="BY264" i="25"/>
  <c r="BR269" i="25"/>
  <c r="AJ265" i="25"/>
  <c r="AM263" i="25"/>
  <c r="I262" i="25"/>
  <c r="F262" i="25"/>
  <c r="BV270" i="25"/>
  <c r="F256" i="25"/>
  <c r="I256" i="25" s="1"/>
  <c r="Q254" i="25"/>
  <c r="BY256" i="25"/>
  <c r="AJ267" i="25"/>
  <c r="AM267" i="25" s="1"/>
  <c r="BI248" i="25"/>
  <c r="BF263" i="25"/>
  <c r="AE253" i="25"/>
  <c r="BO266" i="25"/>
  <c r="F270" i="25"/>
  <c r="I270" i="25" s="1"/>
  <c r="BO254" i="25"/>
  <c r="BF266" i="25"/>
  <c r="AB255" i="25"/>
  <c r="AJ253" i="25"/>
  <c r="BF271" i="25"/>
  <c r="BI271" i="25" s="1"/>
  <c r="AJ256" i="25"/>
  <c r="AM256" i="25" s="1"/>
  <c r="BV264" i="25"/>
  <c r="Q269" i="25"/>
  <c r="T269" i="25" s="1"/>
  <c r="BO246" i="25"/>
  <c r="AY246" i="25"/>
  <c r="BB246" i="25" s="1"/>
  <c r="F265" i="25"/>
  <c r="I265" i="25" s="1"/>
  <c r="Q273" i="25"/>
  <c r="T273" i="25" s="1"/>
  <c r="AJ263" i="25"/>
  <c r="F253" i="25"/>
  <c r="I253" i="25" s="1"/>
  <c r="AY253" i="25"/>
  <c r="I249" i="25"/>
  <c r="F249" i="25"/>
  <c r="Q264" i="25"/>
  <c r="AJ257" i="25"/>
  <c r="AM257" i="25" s="1"/>
  <c r="AB254" i="25"/>
  <c r="BV266" i="25"/>
  <c r="BY261" i="25"/>
  <c r="BO319" i="25"/>
  <c r="BR271" i="25"/>
  <c r="AQ255" i="25"/>
  <c r="BF274" i="25"/>
  <c r="BI274" i="25" s="1"/>
  <c r="BF257" i="25"/>
  <c r="BI257" i="25" s="1"/>
  <c r="T266" i="25"/>
  <c r="BR267" i="25"/>
  <c r="BF268" i="25"/>
  <c r="BI268" i="25" s="1"/>
  <c r="Q274" i="25"/>
  <c r="T274" i="25" s="1"/>
  <c r="BF249" i="25"/>
  <c r="F257" i="25"/>
  <c r="I257" i="25" s="1"/>
  <c r="Q262" i="25"/>
  <c r="Q249" i="25"/>
  <c r="BF319" i="25"/>
  <c r="Q261" i="25"/>
  <c r="BF270" i="25"/>
  <c r="BI270" i="25" s="1"/>
  <c r="AJ273" i="25"/>
  <c r="AM273" i="25" s="1"/>
  <c r="BV253" i="25"/>
  <c r="BR258" i="25"/>
  <c r="AT260" i="25"/>
  <c r="AY249" i="25"/>
  <c r="BO255" i="25"/>
  <c r="BB260" i="25"/>
  <c r="AB262" i="25"/>
  <c r="Q266" i="25"/>
  <c r="BO267" i="25"/>
  <c r="BY267" i="25"/>
  <c r="AE264" i="25"/>
  <c r="BF256" i="25"/>
  <c r="BI256" i="25" s="1"/>
  <c r="AM255" i="25"/>
  <c r="BO253" i="25"/>
  <c r="BY319" i="25"/>
  <c r="AE254" i="25"/>
  <c r="F259" i="25"/>
  <c r="I259" i="25" s="1"/>
  <c r="BV256" i="25"/>
  <c r="BV257" i="25"/>
  <c r="BR249" i="25"/>
  <c r="AY269" i="25"/>
  <c r="BB269" i="25" s="1"/>
  <c r="AB271" i="25"/>
  <c r="AE271" i="25" s="1"/>
  <c r="BY254" i="25"/>
  <c r="BY269" i="25"/>
  <c r="AY267" i="25"/>
  <c r="AY264" i="25"/>
  <c r="AQ247" i="25"/>
  <c r="AT247" i="25" s="1"/>
  <c r="BO247" i="25"/>
  <c r="BR262" i="25"/>
  <c r="BR256" i="25"/>
  <c r="BI246" i="25"/>
  <c r="AB270" i="25"/>
  <c r="AE270" i="25" s="1"/>
  <c r="T255" i="25"/>
  <c r="BV248" i="25"/>
  <c r="AT259" i="25"/>
  <c r="BB247" i="25"/>
  <c r="BF246" i="25"/>
  <c r="BV247" i="25"/>
  <c r="BO261" i="25"/>
  <c r="AY248" i="25"/>
  <c r="BB248" i="25" s="1"/>
  <c r="BR272" i="25"/>
  <c r="BI264" i="25"/>
  <c r="BO268" i="25"/>
  <c r="BB265" i="25"/>
  <c r="T254" i="25"/>
  <c r="F267" i="25"/>
  <c r="BF260" i="25"/>
  <c r="BV269" i="25"/>
  <c r="BF255" i="25"/>
  <c r="BV272" i="25"/>
  <c r="F319" i="25"/>
  <c r="I319" i="25"/>
  <c r="BO258" i="25"/>
  <c r="AB253" i="25"/>
  <c r="BY247" i="25"/>
  <c r="AB269" i="25"/>
  <c r="AE269" i="25" s="1"/>
  <c r="BF273" i="25"/>
  <c r="BI273" i="25" s="1"/>
  <c r="AJ261" i="25"/>
  <c r="Q246" i="25"/>
  <c r="T246" i="25" s="1"/>
  <c r="AY263" i="25"/>
  <c r="AI320" i="25"/>
  <c r="BV267" i="25"/>
  <c r="BY260" i="25"/>
  <c r="AQ258" i="25"/>
  <c r="AT258" i="25" s="1"/>
  <c r="AY270" i="25"/>
  <c r="BB270" i="25" s="1"/>
  <c r="AY254" i="25"/>
  <c r="BI259" i="25"/>
  <c r="BV274" i="25"/>
  <c r="BY274" i="25" s="1"/>
  <c r="Q319" i="25"/>
  <c r="BI254" i="25"/>
  <c r="AT262" i="25"/>
  <c r="T253" i="25"/>
  <c r="BR263" i="25"/>
  <c r="AQ271" i="25"/>
  <c r="AT271" i="25" s="1"/>
  <c r="AB257" i="25"/>
  <c r="AE257" i="25" s="1"/>
  <c r="T264" i="25"/>
  <c r="Q263" i="25"/>
  <c r="BI265" i="25"/>
  <c r="BR273" i="25"/>
  <c r="AE265" i="25"/>
  <c r="BO270" i="25"/>
  <c r="AB261" i="25"/>
  <c r="AJ270" i="25"/>
  <c r="AM270" i="25" s="1"/>
  <c r="AJ247" i="25"/>
  <c r="AM247" i="25" s="1"/>
  <c r="BR248" i="25"/>
  <c r="AQ261" i="25"/>
  <c r="AY247" i="25"/>
  <c r="F254" i="25"/>
  <c r="I254" i="25" s="1"/>
  <c r="BO249" i="25"/>
  <c r="AT263" i="25"/>
  <c r="BY257" i="25"/>
  <c r="AB248" i="25"/>
  <c r="AE248" i="25" s="1"/>
  <c r="AM261" i="25"/>
  <c r="F255" i="25"/>
  <c r="I255" i="25" s="1"/>
  <c r="BV254" i="25"/>
  <c r="BF248" i="25"/>
  <c r="F274" i="25"/>
  <c r="I274" i="25"/>
  <c r="BO260" i="25"/>
  <c r="AE255" i="25"/>
  <c r="T319" i="25"/>
  <c r="F263" i="25"/>
  <c r="I263" i="25"/>
  <c r="AJ319" i="25"/>
  <c r="AM319" i="25" s="1"/>
  <c r="AB264" i="25"/>
  <c r="BF258" i="25"/>
  <c r="Q258" i="25"/>
  <c r="T258" i="25" s="1"/>
  <c r="BV260" i="25"/>
  <c r="AJ274" i="25"/>
  <c r="AM274" i="25" s="1"/>
  <c r="AQ319" i="25"/>
  <c r="AT319" i="25" s="1"/>
  <c r="BR270" i="25"/>
  <c r="AB258" i="25"/>
  <c r="AE258" i="25" s="1"/>
  <c r="AJ248" i="25"/>
  <c r="AM248" i="25" s="1"/>
  <c r="AJ249" i="25"/>
  <c r="AM249" i="25" s="1"/>
  <c r="AJ260" i="25"/>
  <c r="BY271" i="25"/>
  <c r="F246" i="25"/>
  <c r="I246" i="25"/>
  <c r="Q272" i="25"/>
  <c r="T272" i="25" s="1"/>
  <c r="Q247" i="25"/>
  <c r="T247" i="25" s="1"/>
  <c r="BV319" i="25"/>
  <c r="BV258" i="25"/>
  <c r="BV262" i="25"/>
  <c r="AQ264" i="25"/>
  <c r="AT264" i="25" s="1"/>
  <c r="BF272" i="25"/>
  <c r="BI272" i="25" s="1"/>
  <c r="BO263" i="25"/>
  <c r="AJ255" i="25"/>
  <c r="BB262" i="25"/>
  <c r="BI263" i="25"/>
  <c r="AB272" i="25"/>
  <c r="AE272" i="25" s="1"/>
  <c r="AB268" i="25"/>
  <c r="AE268" i="25" s="1"/>
  <c r="AM265" i="25"/>
  <c r="AB273" i="25"/>
  <c r="AE273" i="25" s="1"/>
  <c r="BF267" i="25"/>
  <c r="F272" i="25"/>
  <c r="I272" i="25" s="1"/>
  <c r="Q260" i="25"/>
  <c r="Q257" i="25"/>
  <c r="T257" i="25" s="1"/>
  <c r="BB263" i="25"/>
  <c r="BO265" i="25"/>
  <c r="AY273" i="25"/>
  <c r="BB273" i="25" s="1"/>
  <c r="F269" i="25"/>
  <c r="I269" i="25" s="1"/>
  <c r="BF264" i="25"/>
  <c r="BI260" i="25"/>
  <c r="E590" i="22"/>
  <c r="K590" i="22"/>
  <c r="W590" i="22"/>
  <c r="M590" i="22"/>
  <c r="U590" i="22"/>
  <c r="Y590" i="22"/>
  <c r="Q590" i="22"/>
  <c r="I590" i="22"/>
  <c r="AA590" i="22"/>
  <c r="S590" i="22"/>
  <c r="O590" i="22"/>
  <c r="AC590" i="22"/>
  <c r="AF589" i="22"/>
  <c r="AE588" i="22"/>
  <c r="AF588" i="22"/>
  <c r="AE589" i="22"/>
  <c r="G590" i="22"/>
  <c r="A592" i="22"/>
  <c r="D590" i="22"/>
  <c r="B592" i="22"/>
  <c r="C592" i="22"/>
  <c r="E592" i="22" l="1"/>
  <c r="I592" i="22"/>
  <c r="S592" i="22"/>
  <c r="K592" i="22"/>
  <c r="U592" i="22"/>
  <c r="AA592" i="22"/>
  <c r="Y592" i="22"/>
  <c r="AC592" i="22"/>
  <c r="O592" i="22"/>
  <c r="M592" i="22"/>
  <c r="Q592" i="22"/>
  <c r="W592" i="22"/>
  <c r="AF591" i="22"/>
  <c r="AE590" i="22"/>
  <c r="AF590" i="22"/>
  <c r="AE591" i="22"/>
  <c r="G592" i="22"/>
  <c r="A594" i="22"/>
  <c r="D592" i="22"/>
  <c r="C594" i="22"/>
  <c r="B594" i="22"/>
  <c r="E594" i="22" l="1"/>
  <c r="S594" i="22"/>
  <c r="I594" i="22"/>
  <c r="W594" i="22"/>
  <c r="U594" i="22"/>
  <c r="K594" i="22"/>
  <c r="Y594" i="22"/>
  <c r="AA594" i="22"/>
  <c r="AC594" i="22"/>
  <c r="O594" i="22"/>
  <c r="M594" i="22"/>
  <c r="Q594" i="22"/>
  <c r="AF593" i="22"/>
  <c r="AE592" i="22"/>
  <c r="AF592" i="22"/>
  <c r="AE593" i="22"/>
  <c r="G594" i="22"/>
  <c r="A596" i="22"/>
  <c r="C596" i="22"/>
  <c r="B596" i="22"/>
  <c r="D594" i="22"/>
  <c r="E596" i="22" l="1"/>
  <c r="Q596" i="22"/>
  <c r="S596" i="22"/>
  <c r="M596" i="22"/>
  <c r="U596" i="22"/>
  <c r="I596" i="22"/>
  <c r="W596" i="22"/>
  <c r="Y596" i="22"/>
  <c r="K596" i="22"/>
  <c r="AC596" i="22"/>
  <c r="O596" i="22"/>
  <c r="AA596" i="22"/>
  <c r="AF595" i="22"/>
  <c r="AE594" i="22"/>
  <c r="AF594" i="22"/>
  <c r="AE595" i="22"/>
  <c r="G596" i="22"/>
  <c r="A598" i="22"/>
  <c r="D596" i="22"/>
  <c r="C598" i="22"/>
  <c r="B598" i="22"/>
  <c r="E598" i="22" l="1"/>
  <c r="I598" i="22"/>
  <c r="K598" i="22"/>
  <c r="Y598" i="22"/>
  <c r="Q598" i="22"/>
  <c r="U598" i="22"/>
  <c r="AC598" i="22"/>
  <c r="M598" i="22"/>
  <c r="AA598" i="22"/>
  <c r="S598" i="22"/>
  <c r="W598" i="22"/>
  <c r="O598" i="22"/>
  <c r="AF597" i="22"/>
  <c r="AE596" i="22"/>
  <c r="AF596" i="22"/>
  <c r="AE597" i="22"/>
  <c r="G598" i="22"/>
  <c r="A600" i="22"/>
  <c r="D598" i="22"/>
  <c r="C600" i="22"/>
  <c r="B600" i="22"/>
  <c r="E600" i="22" l="1"/>
  <c r="S600" i="22"/>
  <c r="U600" i="22"/>
  <c r="AC600" i="22"/>
  <c r="I600" i="22"/>
  <c r="Y600" i="22"/>
  <c r="K600" i="22"/>
  <c r="M600" i="22"/>
  <c r="Q600" i="22"/>
  <c r="O600" i="22"/>
  <c r="W600" i="22"/>
  <c r="AA600" i="22"/>
  <c r="AF599" i="22"/>
  <c r="AE598" i="22"/>
  <c r="AF598" i="22"/>
  <c r="AE599" i="22"/>
  <c r="G600" i="22"/>
  <c r="A602" i="22"/>
  <c r="C602" i="22"/>
  <c r="B602" i="22"/>
  <c r="D600" i="22"/>
  <c r="E602" i="22" l="1"/>
  <c r="O602" i="22"/>
  <c r="K602" i="22"/>
  <c r="AA602" i="22"/>
  <c r="I602" i="22"/>
  <c r="Q602" i="22"/>
  <c r="S602" i="22"/>
  <c r="AC602" i="22"/>
  <c r="M602" i="22"/>
  <c r="Y602" i="22"/>
  <c r="W602" i="22"/>
  <c r="U602" i="22"/>
  <c r="AF601" i="22"/>
  <c r="AE600" i="22"/>
  <c r="AF600" i="22"/>
  <c r="AE601" i="22"/>
  <c r="G602" i="22"/>
  <c r="A604" i="22"/>
  <c r="D602" i="22"/>
  <c r="C604" i="22"/>
  <c r="B604" i="22"/>
  <c r="E604" i="22" l="1"/>
  <c r="Y604" i="22"/>
  <c r="I604" i="22"/>
  <c r="Q604" i="22"/>
  <c r="M604" i="22"/>
  <c r="O604" i="22"/>
  <c r="W604" i="22"/>
  <c r="U604" i="22"/>
  <c r="AC604" i="22"/>
  <c r="S604" i="22"/>
  <c r="AA604" i="22"/>
  <c r="K604" i="22"/>
  <c r="AF603" i="22"/>
  <c r="AE602" i="22"/>
  <c r="AF602" i="22"/>
  <c r="AE603" i="22"/>
  <c r="G604" i="22"/>
  <c r="A634" i="22"/>
  <c r="D604" i="22"/>
  <c r="B634" i="22"/>
  <c r="C634" i="22"/>
  <c r="E634" i="22" l="1"/>
  <c r="FU607" i="16"/>
  <c r="O634" i="22"/>
  <c r="M634" i="22"/>
  <c r="Y634" i="22"/>
  <c r="K634" i="22"/>
  <c r="U634" i="22"/>
  <c r="AC634" i="22"/>
  <c r="FU608" i="16"/>
  <c r="GC608" i="16"/>
  <c r="S634" i="22"/>
  <c r="Q634" i="22"/>
  <c r="AA634" i="22"/>
  <c r="I634" i="22"/>
  <c r="W634" i="22"/>
  <c r="GD607" i="16"/>
  <c r="AF605" i="22"/>
  <c r="AE604" i="22"/>
  <c r="AF604" i="22"/>
  <c r="AE605" i="22"/>
  <c r="G634" i="22"/>
  <c r="FW608" i="16" l="1"/>
  <c r="GC607" i="16"/>
  <c r="GE608" i="16"/>
  <c r="GF608" i="16"/>
  <c r="GB607" i="16"/>
  <c r="FW607" i="16"/>
  <c r="FV607" i="16"/>
  <c r="FZ607" i="16"/>
  <c r="GD608" i="16"/>
  <c r="FZ608" i="16"/>
  <c r="FX607" i="16"/>
  <c r="GF607" i="16"/>
  <c r="GE607" i="16"/>
  <c r="GA608" i="16"/>
  <c r="AF635" i="22"/>
  <c r="AE634" i="22"/>
  <c r="AF634" i="22"/>
  <c r="AE635" i="22"/>
  <c r="GG608" i="16"/>
  <c r="GG607" i="16"/>
  <c r="FV608" i="16" l="1"/>
  <c r="FX608" i="16"/>
  <c r="GB608" i="16"/>
  <c r="FY608" i="16"/>
  <c r="FY607" i="16"/>
  <c r="EE608" i="16" l="1"/>
  <c r="EP608" i="16"/>
  <c r="EK608" i="16"/>
  <c r="EG608" i="16"/>
  <c r="V607" i="16" s="1"/>
  <c r="EE607" i="16"/>
  <c r="M9" i="14" s="1"/>
  <c r="EP607" i="16"/>
  <c r="M20" i="14" s="1"/>
  <c r="EM608" i="16"/>
  <c r="EO607" i="16"/>
  <c r="M19" i="14" s="1"/>
  <c r="EG607" i="16"/>
  <c r="M11" i="14" s="1"/>
  <c r="EJ608" i="16"/>
  <c r="M17" i="14"/>
  <c r="EN607" i="16"/>
  <c r="M18" i="14" s="1"/>
  <c r="EJ607" i="16"/>
  <c r="M14" i="14" s="1"/>
  <c r="EO608" i="16"/>
  <c r="EN608" i="16"/>
  <c r="EK607" i="16"/>
  <c r="M15" i="14" s="1"/>
  <c r="N9" i="14" l="1"/>
  <c r="O9" i="14" s="1"/>
  <c r="P9" i="14" s="1"/>
  <c r="N607" i="16"/>
  <c r="N18" i="14"/>
  <c r="R18" i="14" s="1"/>
  <c r="BJ607" i="16"/>
  <c r="N17" i="14"/>
  <c r="O17" i="14" s="1"/>
  <c r="BF607" i="16"/>
  <c r="N15" i="14"/>
  <c r="AT607" i="16"/>
  <c r="N14" i="14"/>
  <c r="AL607" i="16"/>
  <c r="N19" i="14"/>
  <c r="O19" i="14" s="1"/>
  <c r="N11" i="14"/>
  <c r="N20" i="14"/>
  <c r="O20" i="14" s="1"/>
  <c r="EH607" i="16"/>
  <c r="M12" i="14" s="1"/>
  <c r="EF607" i="16"/>
  <c r="M10" i="14" s="1"/>
  <c r="EL607" i="16"/>
  <c r="M16" i="14" s="1"/>
  <c r="EF608" i="16"/>
  <c r="EL608" i="16"/>
  <c r="EH608" i="16"/>
  <c r="Z607" i="16" s="1"/>
  <c r="EI607" i="16"/>
  <c r="M13" i="14" s="1"/>
  <c r="EI608" i="16"/>
  <c r="P20" i="14" l="1"/>
  <c r="P19" i="14"/>
  <c r="R9" i="14"/>
  <c r="O11" i="14"/>
  <c r="P11" i="14" s="1"/>
  <c r="O18" i="14"/>
  <c r="P18" i="14" s="1"/>
  <c r="O14" i="14"/>
  <c r="P14" i="14" s="1"/>
  <c r="O15" i="14"/>
  <c r="P15" i="14" s="1"/>
  <c r="M23" i="14"/>
  <c r="N10" i="14"/>
  <c r="R607" i="16"/>
  <c r="R17" i="14"/>
  <c r="N16" i="14"/>
  <c r="AX607" i="16"/>
  <c r="N13" i="14"/>
  <c r="O13" i="14" s="1"/>
  <c r="AH607" i="16"/>
  <c r="R11" i="14"/>
  <c r="R20" i="14"/>
  <c r="R19" i="14"/>
  <c r="N12" i="14"/>
  <c r="R12" i="14" s="1"/>
  <c r="R15" i="14"/>
  <c r="P17" i="14"/>
  <c r="R14" i="14"/>
  <c r="K6" i="14" l="1"/>
  <c r="O12" i="14"/>
  <c r="P12" i="14" s="1"/>
  <c r="O10" i="14"/>
  <c r="P10" i="14" s="1"/>
  <c r="O16" i="14"/>
  <c r="P16" i="14" s="1"/>
  <c r="R10" i="14"/>
  <c r="BW607" i="16"/>
  <c r="P13" i="14"/>
  <c r="N23" i="14"/>
  <c r="O6" i="14" s="1"/>
  <c r="R16" i="14"/>
  <c r="R13" i="14"/>
  <c r="O23" i="14" l="1"/>
  <c r="P23" i="14" s="1"/>
  <c r="A144" i="22" l="1"/>
  <c r="A132" i="22"/>
  <c r="A128" i="22"/>
  <c r="A140" i="22"/>
  <c r="A130" i="22"/>
  <c r="A126" i="22"/>
  <c r="A142" i="22"/>
  <c r="A136" i="22"/>
  <c r="A122" i="22"/>
  <c r="A138" i="22"/>
  <c r="A124" i="22"/>
  <c r="A134" i="22"/>
  <c r="A120" i="22"/>
  <c r="A146" i="22"/>
  <c r="A114" i="22" l="1"/>
  <c r="BD13" i="25"/>
  <c r="BD135" i="25"/>
  <c r="BM207" i="25"/>
  <c r="O251" i="25"/>
  <c r="BE99" i="25"/>
  <c r="AX26" i="25"/>
  <c r="Z55" i="25"/>
  <c r="AA119" i="25"/>
  <c r="Z87" i="25"/>
  <c r="AA129" i="25"/>
  <c r="BU105" i="25"/>
  <c r="BD85" i="25"/>
  <c r="P45" i="25"/>
  <c r="M74" i="25"/>
  <c r="O37" i="25"/>
  <c r="E41" i="25"/>
  <c r="O204" i="25"/>
  <c r="AW213" i="25"/>
  <c r="L189" i="25"/>
  <c r="BU58" i="25"/>
  <c r="BU52" i="25"/>
  <c r="Z95" i="25"/>
  <c r="E51" i="25"/>
  <c r="O20" i="25"/>
  <c r="O48" i="25"/>
  <c r="AA196" i="25"/>
  <c r="AX79" i="25"/>
  <c r="P146" i="25"/>
  <c r="A49" i="16"/>
  <c r="W243" i="25"/>
  <c r="AW30" i="25"/>
  <c r="BE16" i="25"/>
  <c r="BN52" i="25"/>
  <c r="L128" i="25"/>
  <c r="L105" i="25"/>
  <c r="BU234" i="25"/>
  <c r="BN84" i="25"/>
  <c r="E243" i="25"/>
  <c r="BD127" i="25"/>
  <c r="AW89" i="25"/>
  <c r="BM37" i="25"/>
  <c r="BN213" i="25"/>
  <c r="BU173" i="25"/>
  <c r="AX215" i="25"/>
  <c r="X113" i="25"/>
  <c r="BT239" i="25"/>
  <c r="AX111" i="25"/>
  <c r="BD251" i="25"/>
  <c r="AX88" i="25"/>
  <c r="O133" i="25"/>
  <c r="AP152" i="25"/>
  <c r="BN197" i="25"/>
  <c r="BD93" i="25"/>
  <c r="BU69" i="25"/>
  <c r="AO25" i="25"/>
  <c r="L199" i="25"/>
  <c r="BE118" i="25"/>
  <c r="BN137" i="25"/>
  <c r="L191" i="25"/>
  <c r="Z84" i="25"/>
  <c r="BT168" i="25"/>
  <c r="AX205" i="25"/>
  <c r="M43" i="25"/>
  <c r="P108" i="25"/>
  <c r="Z19" i="25"/>
  <c r="BT6" i="25"/>
  <c r="AW251" i="25"/>
  <c r="BE169" i="25"/>
  <c r="AA106" i="25"/>
  <c r="BU95" i="25"/>
  <c r="M65" i="25"/>
  <c r="M53" i="25"/>
  <c r="AO7" i="25"/>
  <c r="AO143" i="25"/>
  <c r="AW133" i="25"/>
  <c r="W108" i="25"/>
  <c r="AP252" i="25"/>
  <c r="W130" i="25"/>
  <c r="AP245" i="25"/>
  <c r="W102" i="25"/>
  <c r="AX16" i="25"/>
  <c r="AO183" i="25"/>
  <c r="L157" i="25"/>
  <c r="A81" i="16"/>
  <c r="M70" i="25"/>
  <c r="AO232" i="25"/>
  <c r="BU171" i="25"/>
  <c r="BD163" i="25"/>
  <c r="O144" i="25"/>
  <c r="BE239" i="25"/>
  <c r="BD57" i="25"/>
  <c r="A91" i="16"/>
  <c r="AP53" i="25"/>
  <c r="BT57" i="25"/>
  <c r="AA194" i="25"/>
  <c r="AH164" i="25"/>
  <c r="BE74" i="25"/>
  <c r="BE200" i="25"/>
  <c r="BU166" i="25"/>
  <c r="AX74" i="25"/>
  <c r="BU138" i="25"/>
  <c r="E7" i="25"/>
  <c r="O65" i="25"/>
  <c r="AP114" i="25"/>
  <c r="W74" i="25"/>
  <c r="O237" i="25"/>
  <c r="AX121" i="25"/>
  <c r="BT202" i="25"/>
  <c r="P56" i="25"/>
  <c r="BT55" i="25"/>
  <c r="BD150" i="25"/>
  <c r="BD76" i="25"/>
  <c r="AP104" i="25"/>
  <c r="AA228" i="25"/>
  <c r="AO20" i="25"/>
  <c r="BN198" i="25"/>
  <c r="AO40" i="25"/>
  <c r="BU83" i="25"/>
  <c r="AX126" i="25"/>
  <c r="X146" i="25"/>
  <c r="AX184" i="25"/>
  <c r="BT146" i="25"/>
  <c r="AH228" i="25"/>
  <c r="M81" i="25"/>
  <c r="AH84" i="25"/>
  <c r="E175" i="25"/>
  <c r="X141" i="25"/>
  <c r="E97" i="25"/>
  <c r="O58" i="25"/>
  <c r="X53" i="25"/>
  <c r="BD108" i="25"/>
  <c r="W21" i="25"/>
  <c r="AH181" i="25"/>
  <c r="AA108" i="25"/>
  <c r="AX17" i="25"/>
  <c r="AP109" i="25"/>
  <c r="BE235" i="25"/>
  <c r="W69" i="25"/>
  <c r="E124" i="25"/>
  <c r="BN164" i="25"/>
  <c r="E239" i="25"/>
  <c r="M21" i="25"/>
  <c r="BN232" i="25"/>
  <c r="AA72" i="25"/>
  <c r="BM221" i="25"/>
  <c r="L70" i="25"/>
  <c r="P20" i="25"/>
  <c r="E202" i="25"/>
  <c r="BD232" i="25"/>
  <c r="X245" i="25"/>
  <c r="BT175" i="25"/>
  <c r="BT92" i="25"/>
  <c r="O108" i="25"/>
  <c r="AA234" i="25"/>
  <c r="AO48" i="25"/>
  <c r="M198" i="25"/>
  <c r="BN211" i="25"/>
  <c r="X163" i="25"/>
  <c r="AP8" i="25"/>
  <c r="BN20" i="25"/>
  <c r="AA175" i="25"/>
  <c r="BD207" i="25"/>
  <c r="E165" i="25"/>
  <c r="BE207" i="25"/>
  <c r="L134" i="25"/>
  <c r="AW243" i="25"/>
  <c r="AH52" i="25"/>
  <c r="Z201" i="25"/>
  <c r="Z194" i="25"/>
  <c r="AX167" i="25"/>
  <c r="BE81" i="25"/>
  <c r="AX57" i="25"/>
  <c r="AH251" i="25"/>
  <c r="BT20" i="25"/>
  <c r="X30" i="25"/>
  <c r="AX148" i="25"/>
  <c r="E19" i="25"/>
  <c r="AA182" i="25"/>
  <c r="BE27" i="25"/>
  <c r="M101" i="25"/>
  <c r="X156" i="25"/>
  <c r="P99" i="25"/>
  <c r="P200" i="25"/>
  <c r="O98" i="25"/>
  <c r="W178" i="25"/>
  <c r="P228" i="25"/>
  <c r="O164" i="25"/>
  <c r="BE237" i="25"/>
  <c r="E238" i="25"/>
  <c r="BT223" i="25"/>
  <c r="BT7" i="25"/>
  <c r="W251" i="25"/>
  <c r="E138" i="25"/>
  <c r="AO120" i="25"/>
  <c r="O140" i="25"/>
  <c r="W151" i="25"/>
  <c r="AO105" i="25"/>
  <c r="L77" i="25"/>
  <c r="AO136" i="25"/>
  <c r="BM30" i="25"/>
  <c r="AW185" i="25"/>
  <c r="AA206" i="25"/>
  <c r="AH161" i="25"/>
  <c r="AH40" i="25"/>
  <c r="Z192" i="25"/>
  <c r="BM21" i="25"/>
  <c r="AA7" i="25"/>
  <c r="AW192" i="25"/>
  <c r="X108" i="25"/>
  <c r="BE195" i="25"/>
  <c r="O77" i="25"/>
  <c r="X37" i="25"/>
  <c r="P125" i="25"/>
  <c r="W177" i="25"/>
  <c r="AW103" i="25"/>
  <c r="L240" i="25"/>
  <c r="P212" i="25"/>
  <c r="X235" i="25"/>
  <c r="BD188" i="25"/>
  <c r="E137" i="25"/>
  <c r="AO102" i="25"/>
  <c r="E183" i="25"/>
  <c r="BN60" i="25"/>
  <c r="P204" i="25"/>
  <c r="BN208" i="25"/>
  <c r="BU107" i="25"/>
  <c r="AX112" i="25"/>
  <c r="AO101" i="25"/>
  <c r="W126" i="25"/>
  <c r="AO112" i="25"/>
  <c r="Z61" i="25"/>
  <c r="O162" i="25"/>
  <c r="Z39" i="25"/>
  <c r="AH154" i="25"/>
  <c r="Z184" i="25"/>
  <c r="BE42" i="25"/>
  <c r="BT194" i="25"/>
  <c r="W241" i="25"/>
  <c r="BM43" i="25"/>
  <c r="BN147" i="25"/>
  <c r="AP207" i="25"/>
  <c r="X138" i="25"/>
  <c r="AW105" i="25"/>
  <c r="AW37" i="25"/>
  <c r="BE102" i="25"/>
  <c r="BU40" i="25"/>
  <c r="M57" i="25"/>
  <c r="AH209" i="25"/>
  <c r="AH86" i="25"/>
  <c r="BN236" i="25"/>
  <c r="O79" i="25"/>
  <c r="W139" i="25"/>
  <c r="BU213" i="25"/>
  <c r="O169" i="25"/>
  <c r="W179" i="25"/>
  <c r="AA242" i="25"/>
  <c r="Z28" i="25"/>
  <c r="AH134" i="25"/>
  <c r="AW102" i="25"/>
  <c r="E222" i="25"/>
  <c r="BU187" i="25"/>
  <c r="AW97" i="25"/>
  <c r="X99" i="25"/>
  <c r="AH224" i="25"/>
  <c r="A9" i="16"/>
  <c r="BN43" i="25"/>
  <c r="AH17" i="25"/>
  <c r="BU163" i="25"/>
  <c r="X195" i="25"/>
  <c r="AH30" i="25"/>
  <c r="E251" i="25"/>
  <c r="AO91" i="25"/>
  <c r="AP98" i="25"/>
  <c r="X164" i="25"/>
  <c r="W107" i="25"/>
  <c r="AP119" i="25"/>
  <c r="M76" i="25"/>
  <c r="AX23" i="25"/>
  <c r="O125" i="25"/>
  <c r="BE113" i="25"/>
  <c r="X117" i="25"/>
  <c r="BD216" i="25"/>
  <c r="M120" i="25"/>
  <c r="AW199" i="25"/>
  <c r="AA233" i="25"/>
  <c r="BU130" i="25"/>
  <c r="O193" i="25"/>
  <c r="P236" i="25"/>
  <c r="A99" i="16"/>
  <c r="BE133" i="25"/>
  <c r="AP81" i="25"/>
  <c r="BT118" i="25"/>
  <c r="AH195" i="25"/>
  <c r="P68" i="25"/>
  <c r="BE110" i="25"/>
  <c r="BT50" i="25"/>
  <c r="BN114" i="25"/>
  <c r="L14" i="25"/>
  <c r="A15" i="16"/>
  <c r="BD65" i="25"/>
  <c r="BD156" i="25"/>
  <c r="X118" i="25"/>
  <c r="BE220" i="25"/>
  <c r="AP199" i="25"/>
  <c r="W208" i="25"/>
  <c r="AW131" i="25"/>
  <c r="BT224" i="25"/>
  <c r="W38" i="25"/>
  <c r="L53" i="25"/>
  <c r="AO87" i="25"/>
  <c r="AX233" i="25"/>
  <c r="AA144" i="25"/>
  <c r="BD118" i="25"/>
  <c r="BD56" i="25"/>
  <c r="BT67" i="25"/>
  <c r="W191" i="25"/>
  <c r="X73" i="25"/>
  <c r="BU91" i="25"/>
  <c r="BM103" i="25"/>
  <c r="BN30" i="25"/>
  <c r="BU75" i="25"/>
  <c r="BU201" i="25"/>
  <c r="L214" i="25"/>
  <c r="X92" i="25"/>
  <c r="L65" i="25"/>
  <c r="M89" i="25"/>
  <c r="AH137" i="25"/>
  <c r="AO148" i="25"/>
  <c r="BN55" i="25"/>
  <c r="O244" i="25"/>
  <c r="O212" i="25"/>
  <c r="AH80" i="25"/>
  <c r="AA237" i="25"/>
  <c r="Z108" i="25"/>
  <c r="E119" i="25"/>
  <c r="P216" i="25"/>
  <c r="X140" i="25"/>
  <c r="BT32" i="25"/>
  <c r="BE215" i="25"/>
  <c r="BT84" i="25"/>
  <c r="AH65" i="25"/>
  <c r="AH232" i="25"/>
  <c r="BE115" i="25"/>
  <c r="AP21" i="25"/>
  <c r="A33" i="16"/>
  <c r="O195" i="25"/>
  <c r="BE104" i="25"/>
  <c r="AA216" i="25"/>
  <c r="Z82" i="25"/>
  <c r="AA36" i="25"/>
  <c r="AH160" i="25"/>
  <c r="BU224" i="25"/>
  <c r="AW228" i="25"/>
  <c r="AW57" i="25"/>
  <c r="BE229" i="25"/>
  <c r="Z153" i="25"/>
  <c r="BE123" i="25"/>
  <c r="BN33" i="25"/>
  <c r="E75" i="25"/>
  <c r="X222" i="25"/>
  <c r="BT238" i="25"/>
  <c r="L251" i="25"/>
  <c r="AH219" i="25"/>
  <c r="BM137" i="25"/>
  <c r="P201" i="25"/>
  <c r="E250" i="25"/>
  <c r="BT21" i="25"/>
  <c r="P84" i="25"/>
  <c r="BU114" i="25"/>
  <c r="Z124" i="25"/>
  <c r="AO175" i="25"/>
  <c r="AA208" i="25"/>
  <c r="AW204" i="25"/>
  <c r="M73" i="25"/>
  <c r="A85" i="16"/>
  <c r="AX137" i="25"/>
  <c r="AA81" i="25"/>
  <c r="E83" i="25"/>
  <c r="BN239" i="25"/>
  <c r="BT121" i="25"/>
  <c r="BU44" i="25"/>
  <c r="O66" i="25"/>
  <c r="AX192" i="25"/>
  <c r="BU80" i="25"/>
  <c r="P79" i="25"/>
  <c r="E232" i="25"/>
  <c r="BD204" i="25"/>
  <c r="BN224" i="25"/>
  <c r="BE100" i="25"/>
  <c r="AX173" i="25"/>
  <c r="P133" i="25"/>
  <c r="AX177" i="25"/>
  <c r="E185" i="25"/>
  <c r="M252" i="25"/>
  <c r="BE147" i="25"/>
  <c r="BT165" i="25"/>
  <c r="A39" i="16"/>
  <c r="AP95" i="25"/>
  <c r="AA83" i="25"/>
  <c r="BN77" i="25"/>
  <c r="BN76" i="25"/>
  <c r="M231" i="25"/>
  <c r="L226" i="25"/>
  <c r="AP111" i="25"/>
  <c r="AW206" i="25"/>
  <c r="BN8" i="25"/>
  <c r="BD178" i="25"/>
  <c r="BE11" i="25"/>
  <c r="BE171" i="25"/>
  <c r="BM215" i="25"/>
  <c r="M190" i="25"/>
  <c r="AO241" i="25"/>
  <c r="AP153" i="25"/>
  <c r="W105" i="25"/>
  <c r="Z199" i="25"/>
  <c r="AA69" i="25"/>
  <c r="AP157" i="25"/>
  <c r="BE24" i="25"/>
  <c r="BT93" i="25"/>
  <c r="BM56" i="25"/>
  <c r="A65" i="16"/>
  <c r="M216" i="25"/>
  <c r="X152" i="25"/>
  <c r="BU124" i="25"/>
  <c r="Z150" i="25"/>
  <c r="O86" i="25"/>
  <c r="L169" i="25"/>
  <c r="X62" i="25"/>
  <c r="BD75" i="25"/>
  <c r="BT68" i="25"/>
  <c r="O156" i="25"/>
  <c r="W30" i="25"/>
  <c r="BM65" i="25"/>
  <c r="AO19" i="25"/>
  <c r="X180" i="25"/>
  <c r="AO28" i="25"/>
  <c r="BN86" i="25"/>
  <c r="W236" i="25"/>
  <c r="BT40" i="25"/>
  <c r="BN148" i="25"/>
  <c r="AW84" i="25"/>
  <c r="AW235" i="25"/>
  <c r="BD176" i="25"/>
  <c r="BM216" i="25"/>
  <c r="BT62" i="25"/>
  <c r="M112" i="25"/>
  <c r="AH145" i="25"/>
  <c r="E161" i="25"/>
  <c r="Z166" i="25"/>
  <c r="AP251" i="25"/>
  <c r="BU26" i="25"/>
  <c r="AP205" i="25"/>
  <c r="W222" i="25"/>
  <c r="AX34" i="25"/>
  <c r="AH225" i="25"/>
  <c r="BM131" i="25"/>
  <c r="L142" i="25"/>
  <c r="Z190" i="25"/>
  <c r="Z22" i="25"/>
  <c r="AW123" i="25"/>
  <c r="BT227" i="25"/>
  <c r="M33" i="25"/>
  <c r="BT130" i="25"/>
  <c r="AP47" i="25"/>
  <c r="AW54" i="25"/>
  <c r="BE128" i="25"/>
  <c r="P174" i="25"/>
  <c r="AA201" i="25"/>
  <c r="E64" i="25"/>
  <c r="AA115" i="25"/>
  <c r="M127" i="25"/>
  <c r="AP13" i="25"/>
  <c r="O29" i="25"/>
  <c r="AH189" i="25"/>
  <c r="BM75" i="25"/>
  <c r="L43" i="25"/>
  <c r="BU244" i="25"/>
  <c r="BM132" i="25"/>
  <c r="BM98" i="25"/>
  <c r="AW209" i="25"/>
  <c r="P211" i="25"/>
  <c r="AX87" i="25"/>
  <c r="BE217" i="25"/>
  <c r="AO181" i="25"/>
  <c r="AW147" i="25"/>
  <c r="BN82" i="25"/>
  <c r="AP214" i="25"/>
  <c r="BN140" i="25"/>
  <c r="Z36" i="25"/>
  <c r="E237" i="25"/>
  <c r="A63" i="16"/>
  <c r="AW25" i="25"/>
  <c r="W96" i="25"/>
  <c r="AO228" i="25"/>
  <c r="Z154" i="25"/>
  <c r="X19" i="25"/>
  <c r="BN105" i="25"/>
  <c r="BT245" i="25"/>
  <c r="BU151" i="25"/>
  <c r="L17" i="25"/>
  <c r="BM121" i="25"/>
  <c r="BT237" i="25"/>
  <c r="AA21" i="25"/>
  <c r="M130" i="25"/>
  <c r="AW140" i="25"/>
  <c r="X56" i="25"/>
  <c r="O191" i="25"/>
  <c r="AO47" i="25"/>
  <c r="E24" i="25"/>
  <c r="Z151" i="25"/>
  <c r="BU103" i="25"/>
  <c r="AH34" i="25"/>
  <c r="Z242" i="25"/>
  <c r="AW23" i="25"/>
  <c r="L58" i="25"/>
  <c r="BN237" i="25"/>
  <c r="X205" i="25"/>
  <c r="X166" i="25"/>
  <c r="AW164" i="25"/>
  <c r="Z202" i="25"/>
  <c r="AW165" i="25"/>
  <c r="BN18" i="25"/>
  <c r="AW162" i="25"/>
  <c r="W141" i="25"/>
  <c r="BD47" i="25"/>
  <c r="E35" i="25"/>
  <c r="E167" i="25"/>
  <c r="AW168" i="25"/>
  <c r="AO74" i="25"/>
  <c r="X86" i="25"/>
  <c r="AA13" i="25"/>
  <c r="AA28" i="25"/>
  <c r="AO224" i="25"/>
  <c r="BT174" i="25"/>
  <c r="BT113" i="25"/>
  <c r="X160" i="25"/>
  <c r="W72" i="25"/>
  <c r="Z45" i="25"/>
  <c r="AW117" i="25"/>
  <c r="BN178" i="25"/>
  <c r="O146" i="25"/>
  <c r="BE57" i="25"/>
  <c r="BT234" i="25"/>
  <c r="AO220" i="25"/>
  <c r="X45" i="25"/>
  <c r="L35" i="25"/>
  <c r="AX168" i="25"/>
  <c r="AA209" i="25"/>
  <c r="L28" i="25"/>
  <c r="AA53" i="25"/>
  <c r="O241" i="25"/>
  <c r="BD58" i="25"/>
  <c r="AW178" i="25"/>
  <c r="L75" i="25"/>
  <c r="AP46" i="25"/>
  <c r="BD239" i="25"/>
  <c r="BT136" i="25"/>
  <c r="Z161" i="25"/>
  <c r="AW187" i="25"/>
  <c r="AX78" i="25"/>
  <c r="BE21" i="25"/>
  <c r="AP116" i="25"/>
  <c r="AW19" i="25"/>
  <c r="AA127" i="25"/>
  <c r="AA195" i="25"/>
  <c r="W203" i="25"/>
  <c r="Z155" i="25"/>
  <c r="X220" i="25"/>
  <c r="X24" i="25"/>
  <c r="AH71" i="25"/>
  <c r="AW122" i="25"/>
  <c r="AA85" i="25"/>
  <c r="W88" i="25"/>
  <c r="BU97" i="25"/>
  <c r="AH157" i="25"/>
  <c r="M30" i="25"/>
  <c r="BN81" i="25"/>
  <c r="AO177" i="25"/>
  <c r="BT77" i="25"/>
  <c r="AA230" i="25"/>
  <c r="Z12" i="25"/>
  <c r="BN121" i="25"/>
  <c r="O165" i="25"/>
  <c r="O23" i="25"/>
  <c r="BT241" i="25"/>
  <c r="BE80" i="25"/>
  <c r="X149" i="25"/>
  <c r="AO9" i="25"/>
  <c r="AP91" i="25"/>
  <c r="AO49" i="25"/>
  <c r="AP63" i="25"/>
  <c r="E207" i="25"/>
  <c r="O118" i="25"/>
  <c r="P64" i="25"/>
  <c r="AW31" i="25"/>
  <c r="AO140" i="25"/>
  <c r="AX9" i="25"/>
  <c r="AP127" i="25"/>
  <c r="AH61" i="25"/>
  <c r="A93" i="16"/>
  <c r="BM136" i="25"/>
  <c r="W183" i="25"/>
  <c r="Z209" i="25"/>
  <c r="AO245" i="25"/>
  <c r="M98" i="25"/>
  <c r="AX66" i="25"/>
  <c r="AP183" i="25"/>
  <c r="P106" i="25"/>
  <c r="AA56" i="25"/>
  <c r="Z237" i="25"/>
  <c r="M219" i="25"/>
  <c r="E186" i="25"/>
  <c r="AH197" i="25"/>
  <c r="AP216" i="25"/>
  <c r="BN171" i="25"/>
  <c r="L135" i="25"/>
  <c r="BT39" i="25"/>
  <c r="BU223" i="25"/>
  <c r="E178" i="25"/>
  <c r="W209" i="25"/>
  <c r="AP82" i="25"/>
  <c r="AO75" i="25"/>
  <c r="P189" i="25"/>
  <c r="L232" i="25"/>
  <c r="X172" i="25"/>
  <c r="AP58" i="25"/>
  <c r="AO199" i="25"/>
  <c r="W210" i="25"/>
  <c r="BM151" i="25"/>
  <c r="L148" i="25"/>
  <c r="BE212" i="25"/>
  <c r="AA221" i="25"/>
  <c r="M208" i="25"/>
  <c r="X143" i="25"/>
  <c r="Z232" i="25"/>
  <c r="BT105" i="25"/>
  <c r="P195" i="25"/>
  <c r="X41" i="25"/>
  <c r="AH74" i="25"/>
  <c r="P17" i="25"/>
  <c r="BD100" i="25"/>
  <c r="O9" i="25"/>
  <c r="E111" i="25"/>
  <c r="BN180" i="25"/>
  <c r="Z214" i="25"/>
  <c r="AH43" i="25"/>
  <c r="AO99" i="25"/>
  <c r="X93" i="25"/>
  <c r="A69" i="16"/>
  <c r="M132" i="25"/>
  <c r="BU145" i="25"/>
  <c r="X173" i="25"/>
  <c r="AA49" i="25"/>
  <c r="BU180" i="25"/>
  <c r="BE192" i="25"/>
  <c r="BD196" i="25"/>
  <c r="AP80" i="25"/>
  <c r="AX127" i="25"/>
  <c r="BD161" i="25"/>
  <c r="AO155" i="25"/>
  <c r="BE188" i="25"/>
  <c r="AA8" i="25"/>
  <c r="E8" i="25"/>
  <c r="BN12" i="25"/>
  <c r="AX15" i="25"/>
  <c r="O131" i="25"/>
  <c r="AP55" i="25"/>
  <c r="P73" i="25"/>
  <c r="A41" i="16"/>
  <c r="BN16" i="25"/>
  <c r="BN85" i="25"/>
  <c r="Z231" i="25"/>
  <c r="M153" i="25"/>
  <c r="BD92" i="25"/>
  <c r="X184" i="25"/>
  <c r="L152" i="25"/>
  <c r="O94" i="25"/>
  <c r="X179" i="25"/>
  <c r="AH214" i="25"/>
  <c r="L68" i="25"/>
  <c r="Z15" i="25"/>
  <c r="BU85" i="25"/>
  <c r="AA74" i="25"/>
  <c r="BT76" i="25"/>
  <c r="P178" i="25"/>
  <c r="L50" i="25"/>
  <c r="BD49" i="25"/>
  <c r="L162" i="25"/>
  <c r="BU185" i="25"/>
  <c r="BE242" i="25"/>
  <c r="AW224" i="25"/>
  <c r="AP41" i="25"/>
  <c r="W156" i="25"/>
  <c r="P116" i="25"/>
  <c r="Z252" i="25"/>
  <c r="BE94" i="25"/>
  <c r="M148" i="25"/>
  <c r="AA149" i="25"/>
  <c r="E49" i="25"/>
  <c r="L100" i="25"/>
  <c r="AH139" i="25"/>
  <c r="BN221" i="25"/>
  <c r="BE182" i="25"/>
  <c r="BM245" i="25"/>
  <c r="AO156" i="25"/>
  <c r="BE173" i="25"/>
  <c r="BE206" i="25"/>
  <c r="M135" i="25"/>
  <c r="AX25" i="25"/>
  <c r="L144" i="25"/>
  <c r="O250" i="25"/>
  <c r="Z169" i="25"/>
  <c r="E80" i="25"/>
  <c r="BT132" i="25"/>
  <c r="AA159" i="25"/>
  <c r="E113" i="25"/>
  <c r="AP70" i="25"/>
  <c r="Z127" i="25"/>
  <c r="P188" i="25"/>
  <c r="AA120" i="25"/>
  <c r="BE240" i="25"/>
  <c r="E188" i="25"/>
  <c r="AP77" i="25"/>
  <c r="X46" i="25"/>
  <c r="O242" i="25"/>
  <c r="AA168" i="25"/>
  <c r="AO89" i="25"/>
  <c r="L213" i="25"/>
  <c r="Z200" i="25"/>
  <c r="BM199" i="25"/>
  <c r="AO125" i="25"/>
  <c r="E73" i="25"/>
  <c r="AP115" i="25"/>
  <c r="AW250" i="25"/>
  <c r="O170" i="25"/>
  <c r="E102" i="25"/>
  <c r="Z225" i="25"/>
  <c r="BD20" i="25"/>
  <c r="BD224" i="25"/>
  <c r="BD236" i="25"/>
  <c r="AO207" i="25"/>
  <c r="BT94" i="25"/>
  <c r="AP149" i="25"/>
  <c r="Z189" i="25"/>
  <c r="AX164" i="25"/>
  <c r="AH87" i="25"/>
  <c r="X196" i="25"/>
  <c r="AX218" i="25"/>
  <c r="AW114" i="25"/>
  <c r="M18" i="25"/>
  <c r="AH93" i="25"/>
  <c r="AA23" i="25"/>
  <c r="BD175" i="25"/>
  <c r="AH46" i="25"/>
  <c r="BU167" i="25"/>
  <c r="BT153" i="25"/>
  <c r="AP175" i="25"/>
  <c r="BE65" i="25"/>
  <c r="BD230" i="25"/>
  <c r="AA125" i="25"/>
  <c r="Z11" i="25"/>
  <c r="BU165" i="25"/>
  <c r="BE83" i="25"/>
  <c r="X39" i="25"/>
  <c r="BD53" i="25"/>
  <c r="BE159" i="25"/>
  <c r="E174" i="25"/>
  <c r="M154" i="25"/>
  <c r="BT177" i="25"/>
  <c r="AH79" i="25"/>
  <c r="Z14" i="25"/>
  <c r="BT225" i="25"/>
  <c r="E20" i="25"/>
  <c r="BM160" i="25"/>
  <c r="AH202" i="25"/>
  <c r="AH188" i="25"/>
  <c r="BN133" i="25"/>
  <c r="AH59" i="25"/>
  <c r="E245" i="25"/>
  <c r="BE28" i="25"/>
  <c r="L51" i="25"/>
  <c r="AP79" i="25"/>
  <c r="BU63" i="25"/>
  <c r="E205" i="25"/>
  <c r="Z163" i="25"/>
  <c r="BN242" i="25"/>
  <c r="AA180" i="25"/>
  <c r="E149" i="25"/>
  <c r="L103" i="25"/>
  <c r="M27" i="25"/>
  <c r="BT195" i="25"/>
  <c r="AA118" i="25"/>
  <c r="BM69" i="25"/>
  <c r="W61" i="25"/>
  <c r="Z42" i="25"/>
  <c r="BN185" i="25"/>
  <c r="O220" i="25"/>
  <c r="L13" i="25"/>
  <c r="AP23" i="25"/>
  <c r="BM51" i="25"/>
  <c r="BD66" i="25"/>
  <c r="AW100" i="25"/>
  <c r="AH250" i="25"/>
  <c r="P13" i="25"/>
  <c r="BN203" i="25"/>
  <c r="AW232" i="25"/>
  <c r="L183" i="25"/>
  <c r="X227" i="25"/>
  <c r="AW215" i="25"/>
  <c r="W15" i="25"/>
  <c r="AW157" i="25"/>
  <c r="AX199" i="25"/>
  <c r="AO151" i="25"/>
  <c r="BE224" i="25"/>
  <c r="AX45" i="25"/>
  <c r="X101" i="25"/>
  <c r="AW171" i="25"/>
  <c r="AX56" i="25"/>
  <c r="BM122" i="25"/>
  <c r="AA11" i="25"/>
  <c r="M244" i="25"/>
  <c r="Z168" i="25"/>
  <c r="BD37" i="25"/>
  <c r="M199" i="25"/>
  <c r="P87" i="25"/>
  <c r="W52" i="25"/>
  <c r="BN212" i="25"/>
  <c r="BU121" i="25"/>
  <c r="Z115" i="25"/>
  <c r="O145" i="25"/>
  <c r="M7" i="25"/>
  <c r="AP59" i="25"/>
  <c r="O7" i="25"/>
  <c r="AX42" i="25"/>
  <c r="O171" i="25"/>
  <c r="BU18" i="25"/>
  <c r="AO206" i="25"/>
  <c r="AP180" i="25"/>
  <c r="BT99" i="25"/>
  <c r="O208" i="25"/>
  <c r="Z148" i="25"/>
  <c r="BD123" i="25"/>
  <c r="BT123" i="25"/>
  <c r="P184" i="25"/>
  <c r="W165" i="25"/>
  <c r="X105" i="25"/>
  <c r="AP20" i="25"/>
  <c r="BT96" i="25"/>
  <c r="BN123" i="25"/>
  <c r="AW93" i="25"/>
  <c r="E23" i="25"/>
  <c r="AW139" i="25"/>
  <c r="BE250" i="25"/>
  <c r="BM84" i="25"/>
  <c r="BN21" i="25"/>
  <c r="AW136" i="25"/>
  <c r="M15" i="25"/>
  <c r="AP92" i="25"/>
  <c r="BN215" i="25"/>
  <c r="X154" i="25"/>
  <c r="BD209" i="25"/>
  <c r="AA223" i="25"/>
  <c r="AO82" i="25"/>
  <c r="AX101" i="25"/>
  <c r="AH75" i="25"/>
  <c r="P25" i="25"/>
  <c r="AW184" i="25"/>
  <c r="BM22" i="25"/>
  <c r="P197" i="25"/>
  <c r="W17" i="25"/>
  <c r="W147" i="25"/>
  <c r="BT101" i="25"/>
  <c r="AA107" i="25"/>
  <c r="M6" i="25"/>
  <c r="M200" i="25"/>
  <c r="P11" i="25"/>
  <c r="BN134" i="25"/>
  <c r="Z113" i="25"/>
  <c r="W77" i="25"/>
  <c r="AO229" i="25"/>
  <c r="X129" i="25"/>
  <c r="L243" i="25"/>
  <c r="AW179" i="25"/>
  <c r="BT164" i="25"/>
  <c r="BM222" i="25"/>
  <c r="BE189" i="25"/>
  <c r="AO225" i="25"/>
  <c r="M172" i="25"/>
  <c r="BT12" i="25"/>
  <c r="BE172" i="25"/>
  <c r="AP10" i="25"/>
  <c r="W78" i="25"/>
  <c r="E171" i="25"/>
  <c r="BT228" i="25"/>
  <c r="BT53" i="25"/>
  <c r="AH68" i="25"/>
  <c r="AH126" i="25"/>
  <c r="E190" i="25"/>
  <c r="AH103" i="25"/>
  <c r="AX206" i="25"/>
  <c r="O88" i="25"/>
  <c r="E153" i="25"/>
  <c r="AO18" i="25"/>
  <c r="O174" i="25"/>
  <c r="E123" i="25"/>
  <c r="BT8" i="25"/>
  <c r="X155" i="25"/>
  <c r="Z30" i="25"/>
  <c r="BN183" i="25"/>
  <c r="Z29" i="25"/>
  <c r="AH45" i="25"/>
  <c r="O219" i="25"/>
  <c r="L96" i="25"/>
  <c r="BE144" i="25"/>
  <c r="X224" i="25"/>
  <c r="BU32" i="25"/>
  <c r="AA143" i="25"/>
  <c r="BD198" i="25"/>
  <c r="X22" i="25"/>
  <c r="AX237" i="25"/>
  <c r="X136" i="25"/>
  <c r="Z224" i="25"/>
  <c r="W204" i="25"/>
  <c r="AA212" i="25"/>
  <c r="E114" i="25"/>
  <c r="AA140" i="25"/>
  <c r="P208" i="25"/>
  <c r="AW166" i="25"/>
  <c r="AW196" i="25"/>
  <c r="BE54" i="25"/>
  <c r="BU12" i="25"/>
  <c r="AW177" i="25"/>
  <c r="AP56" i="25"/>
  <c r="AW60" i="25"/>
  <c r="AH117" i="25"/>
  <c r="P124" i="25"/>
  <c r="AA105" i="25"/>
  <c r="BD115" i="25"/>
  <c r="AW71" i="25"/>
  <c r="O197" i="25"/>
  <c r="W36" i="25"/>
  <c r="X10" i="25"/>
  <c r="AH42" i="25"/>
  <c r="O155" i="25"/>
  <c r="E34" i="25"/>
  <c r="BM177" i="25"/>
  <c r="AP24" i="25"/>
  <c r="BT107" i="25"/>
  <c r="AX160" i="25"/>
  <c r="BM167" i="25"/>
  <c r="M174" i="25"/>
  <c r="BU177" i="25"/>
  <c r="Z170" i="25"/>
  <c r="BE175" i="25"/>
  <c r="M217" i="25"/>
  <c r="AH83" i="25"/>
  <c r="W48" i="25"/>
  <c r="BT137" i="25"/>
  <c r="W51" i="25"/>
  <c r="E16" i="25"/>
  <c r="X189" i="25"/>
  <c r="AP172" i="25"/>
  <c r="AO43" i="25"/>
  <c r="Z100" i="25"/>
  <c r="Z250" i="25"/>
  <c r="BN172" i="25"/>
  <c r="AA40" i="25"/>
  <c r="Z210" i="25"/>
  <c r="L49" i="25"/>
  <c r="AP67" i="25"/>
  <c r="AX138" i="25"/>
  <c r="X139" i="25"/>
  <c r="AH204" i="25"/>
  <c r="AH88" i="25"/>
  <c r="BU21" i="25"/>
  <c r="BD98" i="25"/>
  <c r="BD139" i="25"/>
  <c r="BU118" i="25"/>
  <c r="BD124" i="25"/>
  <c r="E57" i="25"/>
  <c r="Z240" i="25"/>
  <c r="E162" i="25"/>
  <c r="BD159" i="25"/>
  <c r="AP160" i="25"/>
  <c r="L91" i="25"/>
  <c r="L118" i="25"/>
  <c r="L32" i="25"/>
  <c r="AW79" i="25"/>
  <c r="AX37" i="25"/>
  <c r="BM148" i="25"/>
  <c r="O234" i="25"/>
  <c r="BM172" i="25"/>
  <c r="M84" i="25"/>
  <c r="BD81" i="25"/>
  <c r="BT220" i="25"/>
  <c r="AA30" i="25"/>
  <c r="W25" i="25"/>
  <c r="BM169" i="25"/>
  <c r="X26" i="25"/>
  <c r="E72" i="25"/>
  <c r="M20" i="25"/>
  <c r="M183" i="25"/>
  <c r="BN15" i="25"/>
  <c r="BN187" i="25"/>
  <c r="BT66" i="25"/>
  <c r="BM150" i="25"/>
  <c r="E43" i="25"/>
  <c r="BD8" i="25"/>
  <c r="P98" i="25"/>
  <c r="BM171" i="25"/>
  <c r="BD170" i="25"/>
  <c r="BU217" i="25"/>
  <c r="M131" i="25"/>
  <c r="BN251" i="25"/>
  <c r="AO14" i="25"/>
  <c r="BU233" i="25"/>
  <c r="W131" i="25"/>
  <c r="AP161" i="25"/>
  <c r="Z141" i="25"/>
  <c r="BM154" i="25"/>
  <c r="E215" i="25"/>
  <c r="BE107" i="25"/>
  <c r="BN184" i="25"/>
  <c r="AA236" i="25"/>
  <c r="BM227" i="25"/>
  <c r="BE156" i="25"/>
  <c r="AW175" i="25"/>
  <c r="AH69" i="25"/>
  <c r="AH10" i="25"/>
  <c r="AX29" i="25"/>
  <c r="Z218" i="25"/>
  <c r="O53" i="25"/>
  <c r="P62" i="25"/>
  <c r="O122" i="25"/>
  <c r="AX49" i="25"/>
  <c r="Z72" i="25"/>
  <c r="BU129" i="25"/>
  <c r="Z86" i="25"/>
  <c r="BU99" i="25"/>
  <c r="BU204" i="25"/>
  <c r="AO108" i="25"/>
  <c r="BD189" i="25"/>
  <c r="M106" i="25"/>
  <c r="E6" i="25"/>
  <c r="AW48" i="25"/>
  <c r="AO95" i="25"/>
  <c r="W146" i="25"/>
  <c r="AH165" i="25"/>
  <c r="BD193" i="25"/>
  <c r="AW130" i="25"/>
  <c r="AP150" i="25"/>
  <c r="AX30" i="25"/>
  <c r="AH179" i="25"/>
  <c r="BN124" i="25"/>
  <c r="BM88" i="25"/>
  <c r="AO239" i="25"/>
  <c r="E227" i="25"/>
  <c r="BE225" i="25"/>
  <c r="E131" i="25"/>
  <c r="E127" i="25"/>
  <c r="M196" i="25"/>
  <c r="E200" i="25"/>
  <c r="AP238" i="25"/>
  <c r="BD200" i="25"/>
  <c r="O194" i="25"/>
  <c r="BT184" i="25"/>
  <c r="L230" i="25"/>
  <c r="AX32" i="25"/>
  <c r="AX73" i="25"/>
  <c r="P90" i="25"/>
  <c r="BT155" i="25"/>
  <c r="AA226" i="25"/>
  <c r="BU184" i="25"/>
  <c r="E130" i="25"/>
  <c r="P205" i="25"/>
  <c r="AO251" i="25"/>
  <c r="A77" i="16"/>
  <c r="BU67" i="25"/>
  <c r="W149" i="25"/>
  <c r="M175" i="25"/>
  <c r="BU170" i="25"/>
  <c r="BN35" i="25"/>
  <c r="Z105" i="25"/>
  <c r="BM180" i="25"/>
  <c r="X23" i="25"/>
  <c r="AA153" i="25"/>
  <c r="BE160" i="25"/>
  <c r="AP26" i="25"/>
  <c r="BM165" i="25"/>
  <c r="BD237" i="25"/>
  <c r="M140" i="25"/>
  <c r="BD168" i="25"/>
  <c r="BM193" i="25"/>
  <c r="AA104" i="25"/>
  <c r="AP118" i="25"/>
  <c r="BT79" i="25"/>
  <c r="AA110" i="25"/>
  <c r="AO226" i="25"/>
  <c r="AP44" i="25"/>
  <c r="BM11" i="25"/>
  <c r="Z99" i="25"/>
  <c r="AP93" i="25"/>
  <c r="AA91" i="25"/>
  <c r="AO71" i="25"/>
  <c r="AH155" i="25"/>
  <c r="BT106" i="25"/>
  <c r="X147" i="25"/>
  <c r="X110" i="25"/>
  <c r="BT149" i="25"/>
  <c r="BU102" i="25"/>
  <c r="M224" i="25"/>
  <c r="X250" i="25"/>
  <c r="BN120" i="25"/>
  <c r="L227" i="25"/>
  <c r="E17" i="25"/>
  <c r="Z109" i="25"/>
  <c r="L145" i="25"/>
  <c r="BM232" i="25"/>
  <c r="M109" i="25"/>
  <c r="AA29" i="25"/>
  <c r="AO132" i="25"/>
  <c r="O82" i="25"/>
  <c r="AA184" i="25"/>
  <c r="AH194" i="25"/>
  <c r="AP131" i="25"/>
  <c r="AW47" i="25"/>
  <c r="AA99" i="25"/>
  <c r="X234" i="25"/>
  <c r="AX64" i="25"/>
  <c r="BD194" i="25"/>
  <c r="AA45" i="25"/>
  <c r="Z101" i="25"/>
  <c r="AW231" i="25"/>
  <c r="AA90" i="25"/>
  <c r="AO189" i="25"/>
  <c r="AP169" i="25"/>
  <c r="AH107" i="25"/>
  <c r="E144" i="25"/>
  <c r="AA200" i="25"/>
  <c r="BN188" i="25"/>
  <c r="BN241" i="25"/>
  <c r="BU164" i="25"/>
  <c r="BU236" i="25"/>
  <c r="AX80" i="25"/>
  <c r="AX104" i="25"/>
  <c r="O111" i="25"/>
  <c r="P164" i="25"/>
  <c r="BD61" i="25"/>
  <c r="BT87" i="25"/>
  <c r="BD34" i="25"/>
  <c r="L190" i="25"/>
  <c r="P117" i="25"/>
  <c r="M240" i="25"/>
  <c r="BN149" i="25"/>
  <c r="BT122" i="25"/>
  <c r="AP57" i="25"/>
  <c r="BN9" i="25"/>
  <c r="BE196" i="25"/>
  <c r="P92" i="25"/>
  <c r="P160" i="25"/>
  <c r="W187" i="25"/>
  <c r="P135" i="25"/>
  <c r="Z111" i="25"/>
  <c r="E81" i="25"/>
  <c r="W98" i="25"/>
  <c r="M251" i="25"/>
  <c r="Z68" i="25"/>
  <c r="AO153" i="25"/>
  <c r="W244" i="25"/>
  <c r="E91" i="25"/>
  <c r="AW190" i="25"/>
  <c r="M185" i="25"/>
  <c r="AW72" i="25"/>
  <c r="AH57" i="25"/>
  <c r="BT27" i="25"/>
  <c r="AW33" i="25"/>
  <c r="AP50" i="25"/>
  <c r="O121" i="25"/>
  <c r="BT235" i="25"/>
  <c r="E76" i="25"/>
  <c r="P217" i="25"/>
  <c r="O143" i="25"/>
  <c r="BN64" i="25"/>
  <c r="AP155" i="25"/>
  <c r="P34" i="25"/>
  <c r="AH180" i="25"/>
  <c r="AA76" i="25"/>
  <c r="A21" i="16"/>
  <c r="BE60" i="25"/>
  <c r="E182" i="25"/>
  <c r="BM252" i="25"/>
  <c r="AH121" i="25"/>
  <c r="AA114" i="25"/>
  <c r="AW239" i="25"/>
  <c r="AW74" i="25"/>
  <c r="W101" i="25"/>
  <c r="W37" i="25"/>
  <c r="L164" i="25"/>
  <c r="P192" i="25"/>
  <c r="A51" i="16"/>
  <c r="AH158" i="25"/>
  <c r="BU84" i="25"/>
  <c r="BD250" i="25"/>
  <c r="AP113" i="25"/>
  <c r="L244" i="25"/>
  <c r="W245" i="25"/>
  <c r="BD238" i="25"/>
  <c r="E212" i="25"/>
  <c r="Z216" i="25"/>
  <c r="AO152" i="25"/>
  <c r="BM8" i="25"/>
  <c r="P148" i="25"/>
  <c r="BT80" i="25"/>
  <c r="AX156" i="25"/>
  <c r="E99" i="25"/>
  <c r="Z85" i="25"/>
  <c r="X167" i="25"/>
  <c r="AH135" i="25"/>
  <c r="BU186" i="25"/>
  <c r="AO195" i="25"/>
  <c r="BU197" i="25"/>
  <c r="AA52" i="25"/>
  <c r="AH111" i="25"/>
  <c r="BT187" i="25"/>
  <c r="W79" i="25"/>
  <c r="BN229" i="25"/>
  <c r="AX90" i="25"/>
  <c r="AA225" i="25"/>
  <c r="BN194" i="25"/>
  <c r="O91" i="25"/>
  <c r="Z139" i="25"/>
  <c r="AH118" i="25"/>
  <c r="AO79" i="25"/>
  <c r="BU126" i="25"/>
  <c r="AX187" i="25"/>
  <c r="BT102" i="25"/>
  <c r="BD63" i="25"/>
  <c r="O74" i="25"/>
  <c r="O113" i="25"/>
  <c r="BT36" i="25"/>
  <c r="M113" i="25"/>
  <c r="AH62" i="25"/>
  <c r="AA22" i="25"/>
  <c r="BT230" i="25"/>
  <c r="P105" i="25"/>
  <c r="BN47" i="25"/>
  <c r="AO65" i="25"/>
  <c r="M201" i="25"/>
  <c r="BM38" i="25"/>
  <c r="AH108" i="25"/>
  <c r="P136" i="25"/>
  <c r="Z128" i="25"/>
  <c r="Z208" i="25"/>
  <c r="AA217" i="25"/>
  <c r="AH169" i="25"/>
  <c r="M165" i="25"/>
  <c r="P182" i="25"/>
  <c r="AX135" i="25"/>
  <c r="Z116" i="25"/>
  <c r="A29" i="16"/>
  <c r="W103" i="25"/>
  <c r="E88" i="25"/>
  <c r="BU144" i="25"/>
  <c r="P72" i="25"/>
  <c r="Z103" i="25"/>
  <c r="BM28" i="25"/>
  <c r="P229" i="25"/>
  <c r="P59" i="25"/>
  <c r="AA95" i="25"/>
  <c r="BU14" i="25"/>
  <c r="M230" i="25"/>
  <c r="O97" i="25"/>
  <c r="AH73" i="25"/>
  <c r="AO119" i="25"/>
  <c r="AO213" i="25"/>
  <c r="BU87" i="25"/>
  <c r="AO8" i="25"/>
  <c r="AW50" i="25"/>
  <c r="AX125" i="25"/>
  <c r="AP27" i="25"/>
  <c r="AW68" i="25"/>
  <c r="AO210" i="25"/>
  <c r="AO121" i="25"/>
  <c r="AA80" i="25"/>
  <c r="BT63" i="25"/>
  <c r="AW16" i="25"/>
  <c r="BU35" i="25"/>
  <c r="AP64" i="25"/>
  <c r="M161" i="25"/>
  <c r="M193" i="25"/>
  <c r="AW159" i="25"/>
  <c r="W157" i="25"/>
  <c r="AP43" i="25"/>
  <c r="E18" i="25"/>
  <c r="AP25" i="25"/>
  <c r="P157" i="25"/>
  <c r="O83" i="25"/>
  <c r="BE68" i="25"/>
  <c r="AX62" i="25"/>
  <c r="BE75" i="25"/>
  <c r="O109" i="25"/>
  <c r="E29" i="25"/>
  <c r="AX221" i="25"/>
  <c r="M239" i="25"/>
  <c r="AH148" i="25"/>
  <c r="W46" i="25"/>
  <c r="W225" i="25"/>
  <c r="P86" i="25"/>
  <c r="W53" i="25"/>
  <c r="BU45" i="25"/>
  <c r="M235" i="25"/>
  <c r="AO94" i="25"/>
  <c r="M51" i="25"/>
  <c r="BE174" i="25"/>
  <c r="P235" i="25"/>
  <c r="L146" i="25"/>
  <c r="W20" i="25"/>
  <c r="BT44" i="25"/>
  <c r="A109" i="16"/>
  <c r="AH37" i="25"/>
  <c r="BU90" i="25"/>
  <c r="P241" i="25"/>
  <c r="AA232" i="25"/>
  <c r="M26" i="25"/>
  <c r="AX212" i="25"/>
  <c r="E154" i="25"/>
  <c r="AH140" i="25"/>
  <c r="BD69" i="25"/>
  <c r="Z38" i="25"/>
  <c r="L87" i="25"/>
  <c r="O213" i="25"/>
  <c r="P232" i="25"/>
  <c r="Z147" i="25"/>
  <c r="P24" i="25"/>
  <c r="L60" i="25"/>
  <c r="M52" i="25"/>
  <c r="P214" i="25"/>
  <c r="E65" i="25"/>
  <c r="BN230" i="25"/>
  <c r="W173" i="25"/>
  <c r="E236" i="25"/>
  <c r="Z79" i="25"/>
  <c r="M228" i="25"/>
  <c r="AH24" i="25"/>
  <c r="AA62" i="25"/>
  <c r="M207" i="25"/>
  <c r="P126" i="25"/>
  <c r="BE33" i="25"/>
  <c r="W221" i="25"/>
  <c r="AH237" i="25"/>
  <c r="BM170" i="25"/>
  <c r="BU111" i="25"/>
  <c r="Z50" i="25"/>
  <c r="BD219" i="25"/>
  <c r="BD191" i="25"/>
  <c r="AX204" i="25"/>
  <c r="BE111" i="25"/>
  <c r="M202" i="25"/>
  <c r="M19" i="25"/>
  <c r="AW125" i="25"/>
  <c r="AO46" i="25"/>
  <c r="P95" i="25"/>
  <c r="BU119" i="25"/>
  <c r="BN116" i="25"/>
  <c r="M117" i="25"/>
  <c r="BU137" i="25"/>
  <c r="AA215" i="25"/>
  <c r="BT150" i="25"/>
  <c r="AW161" i="25"/>
  <c r="AA183" i="25"/>
  <c r="BD19" i="25"/>
  <c r="AA109" i="25"/>
  <c r="BM212" i="25"/>
  <c r="BD88" i="25"/>
  <c r="BU19" i="25"/>
  <c r="AP87" i="25"/>
  <c r="X7" i="25"/>
  <c r="BN176" i="25"/>
  <c r="L113" i="25"/>
  <c r="BE50" i="25"/>
  <c r="AP229" i="25"/>
  <c r="BT144" i="25"/>
  <c r="Z121" i="25"/>
  <c r="X77" i="25"/>
  <c r="AH200" i="25"/>
  <c r="X176" i="25"/>
  <c r="M60" i="25"/>
  <c r="AA19" i="25"/>
  <c r="M164" i="25"/>
  <c r="AA245" i="25"/>
  <c r="M63" i="25"/>
  <c r="BD217" i="25"/>
  <c r="AX194" i="25"/>
  <c r="P252" i="25"/>
  <c r="BT95" i="25"/>
  <c r="AH203" i="25"/>
  <c r="O46" i="25"/>
  <c r="AP34" i="25"/>
  <c r="W104" i="25"/>
  <c r="M102" i="25"/>
  <c r="AX200" i="25"/>
  <c r="BD74" i="25"/>
  <c r="AX51" i="25"/>
  <c r="X29" i="25"/>
  <c r="BD79" i="25"/>
  <c r="BU239" i="25"/>
  <c r="BM113" i="25"/>
  <c r="BU122" i="25"/>
  <c r="P231" i="25"/>
  <c r="BD41" i="25"/>
  <c r="AX108" i="25"/>
  <c r="BD67" i="25"/>
  <c r="AW226" i="25"/>
  <c r="E151" i="25"/>
  <c r="X228" i="25"/>
  <c r="Z106" i="25"/>
  <c r="P240" i="25"/>
  <c r="AW219" i="25"/>
  <c r="W19" i="25"/>
  <c r="M83" i="25"/>
  <c r="L151" i="25"/>
  <c r="AP186" i="25"/>
  <c r="BN65" i="25"/>
  <c r="AX13" i="25"/>
  <c r="AO180" i="25"/>
  <c r="L23" i="25"/>
  <c r="AW76" i="25"/>
  <c r="L171" i="25"/>
  <c r="BT120" i="25"/>
  <c r="P75" i="25"/>
  <c r="AO85" i="25"/>
  <c r="Z227" i="25"/>
  <c r="AA203" i="25"/>
  <c r="AO58" i="25"/>
  <c r="BD167" i="25"/>
  <c r="AW18" i="25"/>
  <c r="AX105" i="25"/>
  <c r="X115" i="25"/>
  <c r="AW11" i="25"/>
  <c r="M188" i="25"/>
  <c r="BU229" i="25"/>
  <c r="AO59" i="25"/>
  <c r="BM106" i="25"/>
  <c r="BN146" i="25"/>
  <c r="X52" i="25"/>
  <c r="BT100" i="25"/>
  <c r="A27" i="16"/>
  <c r="Z134" i="25"/>
  <c r="AX86" i="25"/>
  <c r="BM229" i="25"/>
  <c r="O233" i="25"/>
  <c r="AX67" i="25"/>
  <c r="AP90" i="25"/>
  <c r="M77" i="25"/>
  <c r="AP94" i="25"/>
  <c r="L24" i="25"/>
  <c r="L208" i="25"/>
  <c r="E142" i="25"/>
  <c r="L143" i="25"/>
  <c r="E47" i="25"/>
  <c r="AA65" i="25"/>
  <c r="M28" i="25"/>
  <c r="BE232" i="25"/>
  <c r="AO150" i="25"/>
  <c r="L101" i="25"/>
  <c r="AW45" i="25"/>
  <c r="X27" i="25"/>
  <c r="AO252" i="25"/>
  <c r="E94" i="25"/>
  <c r="W218" i="25"/>
  <c r="E231" i="25"/>
  <c r="AP230" i="25"/>
  <c r="P169" i="25"/>
  <c r="AO110" i="25"/>
  <c r="BD87" i="25"/>
  <c r="AW172" i="25"/>
  <c r="M241" i="25"/>
  <c r="AX225" i="25"/>
  <c r="W143" i="25"/>
  <c r="L242" i="25"/>
  <c r="Z117" i="25"/>
  <c r="AH13" i="25"/>
  <c r="A13" i="16"/>
  <c r="BE90" i="25"/>
  <c r="BT181" i="25"/>
  <c r="AW222" i="25"/>
  <c r="L22" i="25"/>
  <c r="Z177" i="25"/>
  <c r="AA86" i="25"/>
  <c r="AP36" i="25"/>
  <c r="E45" i="25"/>
  <c r="AP135" i="25"/>
  <c r="O105" i="25"/>
  <c r="AX97" i="25"/>
  <c r="AH129" i="25"/>
  <c r="E36" i="25"/>
  <c r="AA55" i="25"/>
  <c r="P193" i="25"/>
  <c r="BU232" i="25"/>
  <c r="AW145" i="25"/>
  <c r="Z57" i="25"/>
  <c r="Z52" i="25"/>
  <c r="BE22" i="25"/>
  <c r="X241" i="25"/>
  <c r="P230" i="25"/>
  <c r="P218" i="25"/>
  <c r="E39" i="25"/>
  <c r="BD240" i="25"/>
  <c r="BT205" i="25"/>
  <c r="BM141" i="25"/>
  <c r="BT231" i="25"/>
  <c r="BT90" i="25"/>
  <c r="AA51" i="25"/>
  <c r="M177" i="25"/>
  <c r="AA251" i="25"/>
  <c r="M245" i="25"/>
  <c r="AA181" i="25"/>
  <c r="P121" i="25"/>
  <c r="AW220" i="25"/>
  <c r="BD70" i="25"/>
  <c r="X63" i="25"/>
  <c r="O14" i="25"/>
  <c r="X124" i="25"/>
  <c r="P7" i="25"/>
  <c r="BU227" i="25"/>
  <c r="M192" i="25"/>
  <c r="BD179" i="25"/>
  <c r="X144" i="25"/>
  <c r="AA199" i="25"/>
  <c r="BU143" i="25"/>
  <c r="AA61" i="25"/>
  <c r="AX20" i="25"/>
  <c r="W11" i="25"/>
  <c r="BD30" i="25"/>
  <c r="Z94" i="25"/>
  <c r="P203" i="25"/>
  <c r="O196" i="25"/>
  <c r="W188" i="25"/>
  <c r="BU24" i="25"/>
  <c r="P198" i="25"/>
  <c r="BM189" i="25"/>
  <c r="O168" i="25"/>
  <c r="P245" i="25"/>
  <c r="W113" i="25"/>
  <c r="BM251" i="25"/>
  <c r="AW115" i="25"/>
  <c r="AW32" i="25"/>
  <c r="W163" i="25"/>
  <c r="L119" i="25"/>
  <c r="O192" i="25"/>
  <c r="AX82" i="25"/>
  <c r="L81" i="25"/>
  <c r="BD206" i="25"/>
  <c r="AW82" i="25"/>
  <c r="AH125" i="25"/>
  <c r="BE219" i="25"/>
  <c r="X194" i="25"/>
  <c r="AH142" i="25"/>
  <c r="AA138" i="25"/>
  <c r="X76" i="25"/>
  <c r="BD147" i="25"/>
  <c r="AH114" i="25"/>
  <c r="BT179" i="25"/>
  <c r="Z152" i="25"/>
  <c r="AX7" i="25"/>
  <c r="A19" i="16"/>
  <c r="BU178" i="25"/>
  <c r="L195" i="25"/>
  <c r="BN193" i="25"/>
  <c r="W44" i="25"/>
  <c r="AP167" i="25"/>
  <c r="AH143" i="25"/>
  <c r="AW94" i="25"/>
  <c r="AA213" i="25"/>
  <c r="BD7" i="25"/>
  <c r="X88" i="25"/>
  <c r="E193" i="25"/>
  <c r="BD64" i="25"/>
  <c r="O175" i="25"/>
  <c r="BU210" i="25"/>
  <c r="AA220" i="25"/>
  <c r="AX133" i="25"/>
  <c r="BM78" i="25"/>
  <c r="BE153" i="25"/>
  <c r="BE29" i="25"/>
  <c r="Z44" i="25"/>
  <c r="A31" i="16"/>
  <c r="BE221" i="25"/>
  <c r="AW111" i="25"/>
  <c r="BU132" i="25"/>
  <c r="BM197" i="25"/>
  <c r="AP184" i="25"/>
  <c r="AA154" i="25"/>
  <c r="W142" i="25"/>
  <c r="BM182" i="25"/>
  <c r="BD99" i="25"/>
  <c r="AA174" i="25"/>
  <c r="E67" i="25"/>
  <c r="BT112" i="25"/>
  <c r="Z90" i="25"/>
  <c r="W123" i="25"/>
  <c r="E37" i="25"/>
  <c r="BT138" i="25"/>
  <c r="BD38" i="25"/>
  <c r="Z182" i="25"/>
  <c r="Z243" i="25"/>
  <c r="AH127" i="25"/>
  <c r="AA240" i="25"/>
  <c r="AO223" i="25"/>
  <c r="AW38" i="25"/>
  <c r="W172" i="25"/>
  <c r="P37" i="25"/>
  <c r="AW101" i="25"/>
  <c r="O180" i="25"/>
  <c r="AW238" i="25"/>
  <c r="E32" i="25"/>
  <c r="L116" i="25"/>
  <c r="AX60" i="25"/>
  <c r="L155" i="25"/>
  <c r="Z133" i="25"/>
  <c r="Z37" i="25"/>
  <c r="BN70" i="25"/>
  <c r="AO240" i="25"/>
  <c r="BE131" i="25"/>
  <c r="BN159" i="25"/>
  <c r="X51" i="25"/>
  <c r="L9" i="25"/>
  <c r="Z51" i="25"/>
  <c r="BD162" i="25"/>
  <c r="AP61" i="25"/>
  <c r="O178" i="25"/>
  <c r="BU243" i="25"/>
  <c r="W250" i="25"/>
  <c r="O33" i="25"/>
  <c r="M156" i="25"/>
  <c r="AP137" i="25"/>
  <c r="BN170" i="25"/>
  <c r="W33" i="25"/>
  <c r="BT71" i="25"/>
  <c r="AH35" i="25"/>
  <c r="BE136" i="25"/>
  <c r="BT252" i="25"/>
  <c r="L237" i="25"/>
  <c r="L16" i="25"/>
  <c r="BM35" i="25"/>
  <c r="AW186" i="25"/>
  <c r="BM16" i="25"/>
  <c r="E63" i="25"/>
  <c r="AH18" i="25"/>
  <c r="AH106" i="25"/>
  <c r="BE43" i="25"/>
  <c r="AX44" i="25"/>
  <c r="BE35" i="25"/>
  <c r="BM242" i="25"/>
  <c r="M114" i="25"/>
  <c r="BT216" i="25"/>
  <c r="P44" i="25"/>
  <c r="M142" i="25"/>
  <c r="AW182" i="25"/>
  <c r="AW143" i="25"/>
  <c r="E85" i="25"/>
  <c r="AA102" i="25"/>
  <c r="E242" i="25"/>
  <c r="L193" i="25"/>
  <c r="BU81" i="25"/>
  <c r="P155" i="25"/>
  <c r="M206" i="25"/>
  <c r="O64" i="25"/>
  <c r="E69" i="25"/>
  <c r="P181" i="25"/>
  <c r="BM183" i="25"/>
  <c r="BD183" i="25"/>
  <c r="AX134" i="25"/>
  <c r="A83" i="16"/>
  <c r="AH20" i="25"/>
  <c r="AO219" i="25"/>
  <c r="AX130" i="25"/>
  <c r="Z188" i="25"/>
  <c r="BM226" i="25"/>
  <c r="X9" i="25"/>
  <c r="W148" i="25"/>
  <c r="P66" i="25"/>
  <c r="E89" i="25"/>
  <c r="AO146" i="25"/>
  <c r="AH100" i="25"/>
  <c r="BM155" i="25"/>
  <c r="O110" i="25"/>
  <c r="BM50" i="25"/>
  <c r="W60" i="25"/>
  <c r="AH175" i="25"/>
  <c r="X243" i="25"/>
  <c r="BD234" i="25"/>
  <c r="BN69" i="25"/>
  <c r="W13" i="25"/>
  <c r="M215" i="25"/>
  <c r="O136" i="25"/>
  <c r="O12" i="25"/>
  <c r="X225" i="25"/>
  <c r="AW183" i="25"/>
  <c r="AW191" i="25"/>
  <c r="P43" i="25"/>
  <c r="AO22" i="25"/>
  <c r="AW22" i="25"/>
  <c r="BE45" i="25"/>
  <c r="X153" i="25"/>
  <c r="AO80" i="25"/>
  <c r="AP208" i="25"/>
  <c r="BN100" i="25"/>
  <c r="BM145" i="25"/>
  <c r="AW144" i="25"/>
  <c r="AP38" i="25"/>
  <c r="AP132" i="25"/>
  <c r="BM46" i="25"/>
  <c r="X25" i="25"/>
  <c r="P199" i="25"/>
  <c r="O61" i="25"/>
  <c r="BE55" i="25"/>
  <c r="BD131" i="25"/>
  <c r="BU195" i="25"/>
  <c r="BU10" i="25"/>
  <c r="E87" i="25"/>
  <c r="BE135" i="25"/>
  <c r="AO196" i="25"/>
  <c r="AH128" i="25"/>
  <c r="BD149" i="25"/>
  <c r="AX38" i="25"/>
  <c r="P32" i="25"/>
  <c r="AP163" i="25"/>
  <c r="AP219" i="25"/>
  <c r="AX150" i="25"/>
  <c r="AX250" i="25"/>
  <c r="AX70" i="25"/>
  <c r="W106" i="25"/>
  <c r="X177" i="25"/>
  <c r="BE72" i="25"/>
  <c r="BN220" i="25"/>
  <c r="AH151" i="25"/>
  <c r="AO218" i="25"/>
  <c r="AW7" i="25"/>
  <c r="M103" i="25"/>
  <c r="AP122" i="25"/>
  <c r="P163" i="25"/>
  <c r="BT33" i="25"/>
  <c r="BU176" i="25"/>
  <c r="AA202" i="25"/>
  <c r="AP124" i="25"/>
  <c r="BN6" i="25"/>
  <c r="M79" i="25"/>
  <c r="AX243" i="25"/>
  <c r="AH8" i="25"/>
  <c r="AO10" i="25"/>
  <c r="BT34" i="25"/>
  <c r="AX240" i="25"/>
  <c r="BD91" i="25"/>
  <c r="BM62" i="25"/>
  <c r="AO52" i="25"/>
  <c r="BE210" i="25"/>
  <c r="Z187" i="25"/>
  <c r="AW64" i="25"/>
  <c r="BT222" i="25"/>
  <c r="BM178" i="25"/>
  <c r="BN59" i="25"/>
  <c r="AW28" i="25"/>
  <c r="AO39" i="25"/>
  <c r="AW99" i="25"/>
  <c r="P83" i="25"/>
  <c r="BN154" i="25"/>
  <c r="W161" i="25"/>
  <c r="BU82" i="25"/>
  <c r="AA47" i="25"/>
  <c r="BM129" i="25"/>
  <c r="P154" i="25"/>
  <c r="M49" i="25"/>
  <c r="Z167" i="25"/>
  <c r="L153" i="25"/>
  <c r="Z142" i="25"/>
  <c r="BN117" i="25"/>
  <c r="BN227" i="25"/>
  <c r="AX180" i="25"/>
  <c r="BN88" i="25"/>
  <c r="W39" i="25"/>
  <c r="E181" i="25"/>
  <c r="O35" i="25"/>
  <c r="BE82" i="25"/>
  <c r="L186" i="25"/>
  <c r="AW163" i="25"/>
  <c r="Z123" i="25"/>
  <c r="M144" i="25"/>
  <c r="X199" i="25"/>
  <c r="BU31" i="25"/>
  <c r="E197" i="25"/>
  <c r="BN233" i="25"/>
  <c r="X85" i="25"/>
  <c r="BM126" i="25"/>
  <c r="BD164" i="25"/>
  <c r="BU222" i="25"/>
  <c r="AA78" i="25"/>
  <c r="BD184" i="25"/>
  <c r="BM234" i="25"/>
  <c r="AH90" i="25"/>
  <c r="BE148" i="25"/>
  <c r="BM185" i="25"/>
  <c r="AA227" i="25"/>
  <c r="P15" i="25"/>
  <c r="BU29" i="25"/>
  <c r="AH32" i="25"/>
  <c r="Z104" i="25"/>
  <c r="AA97" i="25"/>
  <c r="P139" i="25"/>
  <c r="E78" i="25"/>
  <c r="W197" i="25"/>
  <c r="Z17" i="25"/>
  <c r="M54" i="25"/>
  <c r="BD227" i="25"/>
  <c r="AO129" i="25"/>
  <c r="AA145" i="25"/>
  <c r="BU211" i="25"/>
  <c r="AA25" i="25"/>
  <c r="X214" i="25"/>
  <c r="BT140" i="25"/>
  <c r="O221" i="25"/>
  <c r="AA250" i="25"/>
  <c r="AH144" i="25"/>
  <c r="BE185" i="25"/>
  <c r="O99" i="25"/>
  <c r="W115" i="25"/>
  <c r="M223" i="25"/>
  <c r="AX124" i="25"/>
  <c r="E122" i="25"/>
  <c r="AA252" i="25"/>
  <c r="AH198" i="25"/>
  <c r="X159" i="25"/>
  <c r="BE103" i="25"/>
  <c r="P239" i="25"/>
  <c r="M129" i="25"/>
  <c r="X11" i="25"/>
  <c r="AH162" i="25"/>
  <c r="Z176" i="25"/>
  <c r="O207" i="25"/>
  <c r="BM19" i="25"/>
  <c r="AA166" i="25"/>
  <c r="AO231" i="25"/>
  <c r="AA50" i="25"/>
  <c r="BE12" i="25"/>
  <c r="W116" i="25"/>
  <c r="AX161" i="25"/>
  <c r="BM104" i="25"/>
  <c r="Z75" i="25"/>
  <c r="L174" i="25"/>
  <c r="BE36" i="25"/>
  <c r="AX40" i="25"/>
  <c r="AP35" i="25"/>
  <c r="BU74" i="25"/>
  <c r="AA73" i="25"/>
  <c r="BT14" i="25"/>
  <c r="AA187" i="25"/>
  <c r="BU27" i="25"/>
  <c r="P138" i="25"/>
  <c r="AH187" i="25"/>
  <c r="BD137" i="25"/>
  <c r="BT192" i="25"/>
  <c r="M143" i="25"/>
  <c r="BT35" i="25"/>
  <c r="P54" i="25"/>
  <c r="L176" i="25"/>
  <c r="BE61" i="25"/>
  <c r="BD97" i="25"/>
  <c r="L55" i="25"/>
  <c r="AO115" i="25"/>
  <c r="BE18" i="25"/>
  <c r="BU8" i="25"/>
  <c r="L173" i="25"/>
  <c r="X31" i="25"/>
  <c r="W195" i="25"/>
  <c r="BU162" i="25"/>
  <c r="X236" i="25"/>
  <c r="AW62" i="25"/>
  <c r="AO243" i="25"/>
  <c r="BN130" i="25"/>
  <c r="L160" i="25"/>
  <c r="BU182" i="25"/>
  <c r="BM76" i="25"/>
  <c r="M17" i="25"/>
  <c r="AP190" i="25"/>
  <c r="BM153" i="25"/>
  <c r="W58" i="25"/>
  <c r="AA92" i="25"/>
  <c r="L132" i="25"/>
  <c r="AO64" i="25"/>
  <c r="W200" i="25"/>
  <c r="AH146" i="25"/>
  <c r="P33" i="25"/>
  <c r="BE145" i="25"/>
  <c r="W84" i="25"/>
  <c r="AA67" i="25"/>
  <c r="BT185" i="25"/>
  <c r="E103" i="25"/>
  <c r="A61" i="16"/>
  <c r="AW27" i="25"/>
  <c r="E201" i="25"/>
  <c r="W240" i="25"/>
  <c r="W92" i="25"/>
  <c r="P94" i="25"/>
  <c r="BE223" i="25"/>
  <c r="AP39" i="25"/>
  <c r="E229" i="25"/>
  <c r="X58" i="25"/>
  <c r="O38" i="25"/>
  <c r="AW223" i="25"/>
  <c r="AO234" i="25"/>
  <c r="AP84" i="25"/>
  <c r="AA210" i="25"/>
  <c r="O211" i="25"/>
  <c r="AH192" i="25"/>
  <c r="BT46" i="25"/>
  <c r="X204" i="25"/>
  <c r="BD11" i="25"/>
  <c r="L245" i="25"/>
  <c r="P152" i="25"/>
  <c r="BU214" i="25"/>
  <c r="O134" i="25"/>
  <c r="W223" i="25"/>
  <c r="AP179" i="25"/>
  <c r="AA122" i="25"/>
  <c r="BE140" i="25"/>
  <c r="BU212" i="25"/>
  <c r="BE39" i="25"/>
  <c r="BM143" i="25"/>
  <c r="W144" i="25"/>
  <c r="AP120" i="25"/>
  <c r="BN219" i="25"/>
  <c r="L45" i="25"/>
  <c r="X64" i="25"/>
  <c r="BN206" i="25"/>
  <c r="BN156" i="25"/>
  <c r="W162" i="25"/>
  <c r="BT60" i="25"/>
  <c r="M234" i="25"/>
  <c r="BD192" i="25"/>
  <c r="X98" i="25"/>
  <c r="BT183" i="25"/>
  <c r="BE241" i="25"/>
  <c r="AW174" i="25"/>
  <c r="A105" i="16"/>
  <c r="P58" i="25"/>
  <c r="L236" i="25"/>
  <c r="BN23" i="25"/>
  <c r="AH208" i="25"/>
  <c r="BM241" i="25"/>
  <c r="BM223" i="25"/>
  <c r="AX186" i="25"/>
  <c r="E60" i="25"/>
  <c r="BN98" i="25"/>
  <c r="X44" i="25"/>
  <c r="AW63" i="25"/>
  <c r="BN67" i="25"/>
  <c r="BT171" i="25"/>
  <c r="BD94" i="25"/>
  <c r="BU220" i="25"/>
  <c r="AX46" i="25"/>
  <c r="BD44" i="25"/>
  <c r="AX109" i="25"/>
  <c r="Z136" i="25"/>
  <c r="BN108" i="25"/>
  <c r="X75" i="25"/>
  <c r="AO97" i="25"/>
  <c r="AW169" i="25"/>
  <c r="M23" i="25"/>
  <c r="AP32" i="25"/>
  <c r="BM97" i="25"/>
  <c r="BU70" i="25"/>
  <c r="L235" i="25"/>
  <c r="BM205" i="25"/>
  <c r="W198" i="25"/>
  <c r="BU100" i="25"/>
  <c r="W211" i="25"/>
  <c r="E158" i="25"/>
  <c r="X33" i="25"/>
  <c r="BE98" i="25"/>
  <c r="AH182" i="25"/>
  <c r="E117" i="25"/>
  <c r="Z234" i="25"/>
  <c r="AW53" i="25"/>
  <c r="AO179" i="25"/>
  <c r="BD130" i="25"/>
  <c r="BM24" i="25"/>
  <c r="Z107" i="25"/>
  <c r="BM57" i="25"/>
  <c r="L85" i="25"/>
  <c r="BM184" i="25"/>
  <c r="BU61" i="25"/>
  <c r="AP138" i="25"/>
  <c r="BT173" i="25"/>
  <c r="L203" i="25"/>
  <c r="P119" i="25"/>
  <c r="E95" i="25"/>
  <c r="BE92" i="25"/>
  <c r="BD18" i="25"/>
  <c r="BM49" i="25"/>
  <c r="P170" i="25"/>
  <c r="M11" i="25"/>
  <c r="BM117" i="25"/>
  <c r="BU228" i="25"/>
  <c r="BU7" i="25"/>
  <c r="M90" i="25"/>
  <c r="X197" i="25"/>
  <c r="P65" i="25"/>
  <c r="Z236" i="25"/>
  <c r="BD133" i="25"/>
  <c r="BD104" i="25"/>
  <c r="AW216" i="25"/>
  <c r="BU205" i="25"/>
  <c r="AA235" i="25"/>
  <c r="P142" i="25"/>
  <c r="BU189" i="25"/>
  <c r="X36" i="25"/>
  <c r="E40" i="25"/>
  <c r="AW58" i="25"/>
  <c r="AX153" i="25"/>
  <c r="BT243" i="25"/>
  <c r="AP232" i="25"/>
  <c r="O70" i="25"/>
  <c r="BD22" i="25"/>
  <c r="BM173" i="25"/>
  <c r="W41" i="25"/>
  <c r="AO86" i="25"/>
  <c r="AO92" i="25"/>
  <c r="AW229" i="25"/>
  <c r="O49" i="25"/>
  <c r="AP177" i="25"/>
  <c r="L133" i="25"/>
  <c r="X193" i="25"/>
  <c r="W189" i="25"/>
  <c r="X251" i="25"/>
  <c r="BM238" i="25"/>
  <c r="O128" i="25"/>
  <c r="AW245" i="25"/>
  <c r="AA32" i="25"/>
  <c r="E61" i="25"/>
  <c r="M194" i="25"/>
  <c r="BT180" i="25"/>
  <c r="AH70" i="25"/>
  <c r="BM83" i="25"/>
  <c r="BE234" i="25"/>
  <c r="E179" i="25"/>
  <c r="X13" i="25"/>
  <c r="Z63" i="25"/>
  <c r="L206" i="25"/>
  <c r="BN39" i="25"/>
  <c r="BD180" i="25"/>
  <c r="BN214" i="25"/>
  <c r="X83" i="25"/>
  <c r="AH76" i="25"/>
  <c r="AH174" i="25"/>
  <c r="AO159" i="25"/>
  <c r="O95" i="25"/>
  <c r="W49" i="25"/>
  <c r="AW152" i="25"/>
  <c r="Z251" i="25"/>
  <c r="BN44" i="25"/>
  <c r="BD125" i="25"/>
  <c r="AA126" i="25"/>
  <c r="W164" i="25"/>
  <c r="X213" i="25"/>
  <c r="BU66" i="25"/>
  <c r="BE132" i="25"/>
  <c r="AP198" i="25"/>
  <c r="BN122" i="25"/>
  <c r="AW95" i="25"/>
  <c r="BN181" i="25"/>
  <c r="AX33" i="25"/>
  <c r="AH131" i="25"/>
  <c r="AX155" i="25"/>
  <c r="BE38" i="25"/>
  <c r="AX113" i="25"/>
  <c r="BE70" i="25"/>
  <c r="M39" i="25"/>
  <c r="AA15" i="25"/>
  <c r="BM127" i="25"/>
  <c r="BE106" i="25"/>
  <c r="AA146" i="25"/>
  <c r="BT152" i="25"/>
  <c r="Z143" i="25"/>
  <c r="BM47" i="25"/>
  <c r="P120" i="25"/>
  <c r="AP140" i="25"/>
  <c r="BU89" i="25"/>
  <c r="A75" i="16"/>
  <c r="BU250" i="25"/>
  <c r="O13" i="25"/>
  <c r="BN155" i="25"/>
  <c r="AW129" i="25"/>
  <c r="BU152" i="25"/>
  <c r="AX96" i="25"/>
  <c r="BT161" i="25"/>
  <c r="X128" i="25"/>
  <c r="AO235" i="25"/>
  <c r="BM161" i="25"/>
  <c r="AH124" i="25"/>
  <c r="O224" i="25"/>
  <c r="BD121" i="25"/>
  <c r="AA18" i="25"/>
  <c r="AO77" i="25"/>
  <c r="P42" i="25"/>
  <c r="AP112" i="25"/>
  <c r="AH239" i="25"/>
  <c r="AA204" i="25"/>
  <c r="AW194" i="25"/>
  <c r="O236" i="25"/>
  <c r="BN238" i="25"/>
  <c r="P127" i="25"/>
  <c r="BE41" i="25"/>
  <c r="BE6" i="25"/>
  <c r="L108" i="25"/>
  <c r="BN191" i="25"/>
  <c r="AP108" i="25"/>
  <c r="O104" i="25"/>
  <c r="AW59" i="25"/>
  <c r="A11" i="16"/>
  <c r="X96" i="25"/>
  <c r="BE176" i="25"/>
  <c r="BN162" i="25"/>
  <c r="O124" i="25"/>
  <c r="X103" i="25"/>
  <c r="BD14" i="25"/>
  <c r="L192" i="25"/>
  <c r="AP100" i="25"/>
  <c r="BM70" i="25"/>
  <c r="BD129" i="25"/>
  <c r="M181" i="25"/>
  <c r="BU113" i="25"/>
  <c r="BT212" i="25"/>
  <c r="W111" i="25"/>
  <c r="AO238" i="25"/>
  <c r="BD28" i="25"/>
  <c r="AA193" i="25"/>
  <c r="W140" i="25"/>
  <c r="E147" i="25"/>
  <c r="P225" i="25"/>
  <c r="AH16" i="25"/>
  <c r="AO162" i="25"/>
  <c r="X169" i="25"/>
  <c r="M138" i="25"/>
  <c r="L25" i="25"/>
  <c r="BT30" i="25"/>
  <c r="L141" i="25"/>
  <c r="AX224" i="25"/>
  <c r="BD143" i="25"/>
  <c r="AH113" i="25"/>
  <c r="AX21" i="25"/>
  <c r="E53" i="25"/>
  <c r="AH19" i="25"/>
  <c r="AO45" i="25"/>
  <c r="BM186" i="25"/>
  <c r="AW218" i="25"/>
  <c r="L205" i="25"/>
  <c r="AA151" i="25"/>
  <c r="M236" i="25"/>
  <c r="O47" i="25"/>
  <c r="Z18" i="25"/>
  <c r="M155" i="25"/>
  <c r="BU88" i="25"/>
  <c r="O163" i="25"/>
  <c r="BD223" i="25"/>
  <c r="BT47" i="25"/>
  <c r="AP154" i="25"/>
  <c r="BM179" i="25"/>
  <c r="AO73" i="25"/>
  <c r="AW155" i="25"/>
  <c r="AX216" i="25"/>
  <c r="W202" i="25"/>
  <c r="AA134" i="25"/>
  <c r="AW211" i="25"/>
  <c r="BE47" i="25"/>
  <c r="AW87" i="25"/>
  <c r="BE238" i="25"/>
  <c r="AP194" i="25"/>
  <c r="BE71" i="25"/>
  <c r="L181" i="25"/>
  <c r="BE198" i="25"/>
  <c r="BE76" i="25"/>
  <c r="E54" i="25"/>
  <c r="L129" i="25"/>
  <c r="P122" i="25"/>
  <c r="P61" i="25"/>
  <c r="AO114" i="25"/>
  <c r="M163" i="25"/>
  <c r="E240" i="25"/>
  <c r="BN153" i="25"/>
  <c r="AP250" i="25"/>
  <c r="X119" i="25"/>
  <c r="AO16" i="25"/>
  <c r="BU175" i="25"/>
  <c r="BD107" i="25"/>
  <c r="AO30" i="25"/>
  <c r="W170" i="25"/>
  <c r="AA42" i="25"/>
  <c r="AW181" i="25"/>
  <c r="AO172" i="25"/>
  <c r="X239" i="25"/>
  <c r="BT221" i="25"/>
  <c r="P251" i="25"/>
  <c r="BE19" i="25"/>
  <c r="BU94" i="25"/>
  <c r="BD9" i="25"/>
  <c r="BT186" i="25"/>
  <c r="BT97" i="25"/>
  <c r="BE170" i="25"/>
  <c r="BU179" i="25"/>
  <c r="P141" i="25"/>
  <c r="BT88" i="25"/>
  <c r="BE211" i="25"/>
  <c r="BE73" i="25"/>
  <c r="BD73" i="25"/>
  <c r="O226" i="25"/>
  <c r="BM209" i="25"/>
  <c r="E33" i="25"/>
  <c r="BM224" i="25"/>
  <c r="AX68" i="25"/>
  <c r="AW207" i="25"/>
  <c r="BT70" i="25"/>
  <c r="BD210" i="25"/>
  <c r="AO122" i="25"/>
  <c r="BM140" i="25"/>
  <c r="BD152" i="25"/>
  <c r="L125" i="25"/>
  <c r="BD132" i="25"/>
  <c r="BD16" i="25"/>
  <c r="AP7" i="25"/>
  <c r="BE53" i="25"/>
  <c r="W85" i="25"/>
  <c r="BT31" i="25"/>
  <c r="Z238" i="25"/>
  <c r="AO6" i="25"/>
  <c r="O229" i="25"/>
  <c r="E30" i="25"/>
  <c r="BU245" i="25"/>
  <c r="AA89" i="25"/>
  <c r="O154" i="25"/>
  <c r="X116" i="25"/>
  <c r="Z195" i="25"/>
  <c r="BN161" i="25"/>
  <c r="BT82" i="25"/>
  <c r="BE151" i="25"/>
  <c r="X120" i="25"/>
  <c r="BU199" i="25"/>
  <c r="BD114" i="25"/>
  <c r="AX219" i="25"/>
  <c r="X175" i="25"/>
  <c r="E189" i="25"/>
  <c r="AX72" i="25"/>
  <c r="O149" i="25"/>
  <c r="L88" i="25"/>
  <c r="Z74" i="25"/>
  <c r="AO27" i="25"/>
  <c r="BN223" i="25"/>
  <c r="X49" i="25"/>
  <c r="L250" i="25"/>
  <c r="AP174" i="25"/>
  <c r="AX75" i="25"/>
  <c r="AA218" i="25"/>
  <c r="M100" i="25"/>
  <c r="BT178" i="25"/>
  <c r="BN63" i="25"/>
  <c r="AP107" i="25"/>
  <c r="Z145" i="25"/>
  <c r="P179" i="25"/>
  <c r="A47" i="16"/>
  <c r="E230" i="25"/>
  <c r="BD182" i="25"/>
  <c r="AP244" i="25"/>
  <c r="P158" i="25"/>
  <c r="BM203" i="25"/>
  <c r="BU193" i="25"/>
  <c r="AH241" i="25"/>
  <c r="AA158" i="25"/>
  <c r="BN157" i="25"/>
  <c r="BE96" i="25"/>
  <c r="O115" i="25"/>
  <c r="AH173" i="25"/>
  <c r="M180" i="25"/>
  <c r="BM42" i="25"/>
  <c r="P147" i="25"/>
  <c r="BD50" i="25"/>
  <c r="AP136" i="25"/>
  <c r="E11" i="25"/>
  <c r="AX189" i="25"/>
  <c r="AX11" i="25"/>
  <c r="BE120" i="25"/>
  <c r="AA96" i="25"/>
  <c r="Z118" i="25"/>
  <c r="L112" i="25"/>
  <c r="P23" i="25"/>
  <c r="Z158" i="25"/>
  <c r="BN167" i="25"/>
  <c r="AX24" i="25"/>
  <c r="E143" i="25"/>
  <c r="BE142" i="25"/>
  <c r="AP12" i="25"/>
  <c r="W34" i="25"/>
  <c r="BM190" i="25"/>
  <c r="M122" i="25"/>
  <c r="Z48" i="25"/>
  <c r="BT85" i="25"/>
  <c r="AH153" i="25"/>
  <c r="AO69" i="25"/>
  <c r="AX201" i="25"/>
  <c r="AH186" i="25"/>
  <c r="AW118" i="25"/>
  <c r="AO35" i="25"/>
  <c r="Z212" i="25"/>
  <c r="AO169" i="25"/>
  <c r="BT25" i="25"/>
  <c r="AO107" i="25"/>
  <c r="BN143" i="25"/>
  <c r="X133" i="25"/>
  <c r="L252" i="25"/>
  <c r="X6" i="25"/>
  <c r="E173" i="25"/>
  <c r="AP14" i="25"/>
  <c r="AA27" i="25"/>
  <c r="M10" i="25"/>
  <c r="Z164" i="25"/>
  <c r="A67" i="16"/>
  <c r="BD102" i="25"/>
  <c r="AH120" i="25"/>
  <c r="AP129" i="25"/>
  <c r="BU48" i="25"/>
  <c r="E192" i="25"/>
  <c r="O22" i="25"/>
  <c r="Z206" i="25"/>
  <c r="O15" i="25"/>
  <c r="Z186" i="25"/>
  <c r="X198" i="25"/>
  <c r="AX47" i="25"/>
  <c r="BE181" i="25"/>
  <c r="X207" i="25"/>
  <c r="W215" i="25"/>
  <c r="BE17" i="25"/>
  <c r="W67" i="25"/>
  <c r="AW92" i="25"/>
  <c r="W150" i="25"/>
  <c r="BN168" i="25"/>
  <c r="BN205" i="25"/>
  <c r="AP128" i="25"/>
  <c r="AH176" i="25"/>
  <c r="AW146" i="25"/>
  <c r="Z149" i="25"/>
  <c r="AW112" i="25"/>
  <c r="E169" i="25"/>
  <c r="BT196" i="25"/>
  <c r="BE199" i="25"/>
  <c r="AO227" i="25"/>
  <c r="AX172" i="25"/>
  <c r="AA70" i="25"/>
  <c r="P145" i="25"/>
  <c r="BM187" i="25"/>
  <c r="AO62" i="25"/>
  <c r="M48" i="25"/>
  <c r="AA14" i="25"/>
  <c r="BU47" i="25"/>
  <c r="BD26" i="25"/>
  <c r="BN207" i="25"/>
  <c r="X78" i="25"/>
  <c r="E66" i="25"/>
  <c r="AA238" i="25"/>
  <c r="BT109" i="25"/>
  <c r="P118" i="25"/>
  <c r="M25" i="25"/>
  <c r="W217" i="25"/>
  <c r="E48" i="25"/>
  <c r="AH215" i="25"/>
  <c r="AP142" i="25"/>
  <c r="BM85" i="25"/>
  <c r="E25" i="25"/>
  <c r="AH44" i="25"/>
  <c r="L83" i="25"/>
  <c r="Z205" i="25"/>
  <c r="L114" i="25"/>
  <c r="Z23" i="25"/>
  <c r="AW195" i="25"/>
  <c r="AO244" i="25"/>
  <c r="AP101" i="25"/>
  <c r="BU131" i="25"/>
  <c r="AA229" i="25"/>
  <c r="AH235" i="25"/>
  <c r="W56" i="25"/>
  <c r="O177" i="25"/>
  <c r="AO34" i="25"/>
  <c r="AO96" i="25"/>
  <c r="BN189" i="25"/>
  <c r="AH9" i="25"/>
  <c r="L231" i="25"/>
  <c r="BN136" i="25"/>
  <c r="X158" i="25"/>
  <c r="Z62" i="25"/>
  <c r="BE177" i="25"/>
  <c r="BN204" i="25"/>
  <c r="X237" i="25"/>
  <c r="AA157" i="25"/>
  <c r="X171" i="25"/>
  <c r="BM124" i="25"/>
  <c r="M116" i="25"/>
  <c r="AA43" i="25"/>
  <c r="Z76" i="25"/>
  <c r="BU188" i="25"/>
  <c r="X50" i="25"/>
  <c r="AO103" i="25"/>
  <c r="AH229" i="25"/>
  <c r="AO78" i="25"/>
  <c r="AA128" i="25"/>
  <c r="BU108" i="25"/>
  <c r="AA176" i="25"/>
  <c r="Z31" i="25"/>
  <c r="BD146" i="25"/>
  <c r="M62" i="25"/>
  <c r="O227" i="25"/>
  <c r="AW135" i="25"/>
  <c r="E14" i="25"/>
  <c r="AO178" i="25"/>
  <c r="BE179" i="25"/>
  <c r="BN24" i="25"/>
  <c r="AO12" i="25"/>
  <c r="AA150" i="25"/>
  <c r="M93" i="25"/>
  <c r="BD177" i="25"/>
  <c r="M160" i="25"/>
  <c r="L182" i="25"/>
  <c r="BD68" i="25"/>
  <c r="BM99" i="25"/>
  <c r="E13" i="25"/>
  <c r="AH41" i="25"/>
  <c r="BE161" i="25"/>
  <c r="O72" i="25"/>
  <c r="BN68" i="25"/>
  <c r="X132" i="25"/>
  <c r="AX128" i="25"/>
  <c r="P238" i="25"/>
  <c r="BT154" i="25"/>
  <c r="W134" i="25"/>
  <c r="AA16" i="25"/>
  <c r="P244" i="25"/>
  <c r="AH172" i="25"/>
  <c r="AX106" i="25"/>
  <c r="AO209" i="25"/>
  <c r="O68" i="25"/>
  <c r="AO214" i="25"/>
  <c r="BE79" i="25"/>
  <c r="Z159" i="25"/>
  <c r="M97" i="25"/>
  <c r="L124" i="25"/>
  <c r="AX140" i="25"/>
  <c r="BU158" i="25"/>
  <c r="W239" i="25"/>
  <c r="BD233" i="25"/>
  <c r="Z112" i="25"/>
  <c r="O112" i="25"/>
  <c r="X28" i="25"/>
  <c r="L109" i="25"/>
  <c r="BE85" i="25"/>
  <c r="BU221" i="25"/>
  <c r="P130" i="25"/>
  <c r="BM71" i="25"/>
  <c r="BN72" i="25"/>
  <c r="Z71" i="25"/>
  <c r="AX65" i="25"/>
  <c r="BE30" i="25"/>
  <c r="Z178" i="25"/>
  <c r="Z89" i="25"/>
  <c r="E96" i="25"/>
  <c r="AA34" i="25"/>
  <c r="BM175" i="25"/>
  <c r="Z10" i="25"/>
  <c r="AA44" i="25"/>
  <c r="BT143" i="25"/>
  <c r="AH168" i="25"/>
  <c r="BU20" i="25"/>
  <c r="BM41" i="25"/>
  <c r="BM96" i="25"/>
  <c r="E133" i="25"/>
  <c r="AH171" i="25"/>
  <c r="L76" i="25"/>
  <c r="AH85" i="25"/>
  <c r="AW217" i="25"/>
  <c r="X47" i="25"/>
  <c r="BU155" i="25"/>
  <c r="AW10" i="25"/>
  <c r="BM27" i="25"/>
  <c r="BT78" i="25"/>
  <c r="P93" i="25"/>
  <c r="AH243" i="25"/>
  <c r="AH110" i="25"/>
  <c r="BM133" i="25"/>
  <c r="AW14" i="25"/>
  <c r="BN75" i="25"/>
  <c r="AA164" i="25"/>
  <c r="Z174" i="25"/>
  <c r="BT91" i="25"/>
  <c r="AH101" i="25"/>
  <c r="X111" i="25"/>
  <c r="Z25" i="25"/>
  <c r="BU191" i="25"/>
  <c r="BE37" i="25"/>
  <c r="BT98" i="25"/>
  <c r="O200" i="25"/>
  <c r="BE141" i="25"/>
  <c r="AX226" i="25"/>
  <c r="AH206" i="25"/>
  <c r="BM181" i="25"/>
  <c r="AX14" i="25"/>
  <c r="BT217" i="25"/>
  <c r="M166" i="25"/>
  <c r="AP151" i="25"/>
  <c r="AH166" i="25"/>
  <c r="AP227" i="25"/>
  <c r="P85" i="25"/>
  <c r="X80" i="25"/>
  <c r="O96" i="25"/>
  <c r="BN200" i="25"/>
  <c r="AX147" i="25"/>
  <c r="AX22" i="25"/>
  <c r="Z58" i="25"/>
  <c r="M8" i="25"/>
  <c r="X67" i="25"/>
  <c r="P26" i="25"/>
  <c r="AH138" i="25"/>
  <c r="AP165" i="25"/>
  <c r="BM55" i="25"/>
  <c r="BT240" i="25"/>
  <c r="BN91" i="25"/>
  <c r="O69" i="25"/>
  <c r="BN62" i="25"/>
  <c r="AW126" i="25"/>
  <c r="X79" i="25"/>
  <c r="AA117" i="25"/>
  <c r="BM40" i="25"/>
  <c r="BD222" i="25"/>
  <c r="AA93" i="25"/>
  <c r="P110" i="25"/>
  <c r="E98" i="25"/>
  <c r="E59" i="25"/>
  <c r="O8" i="25"/>
  <c r="BE87" i="25"/>
  <c r="A43" i="16"/>
  <c r="AO222" i="25"/>
  <c r="L27" i="25"/>
  <c r="W6" i="25"/>
  <c r="BM142" i="25"/>
  <c r="Z33" i="25"/>
  <c r="AW85" i="25"/>
  <c r="AA231" i="25"/>
  <c r="BE197" i="25"/>
  <c r="BM64" i="25"/>
  <c r="BU218" i="25"/>
  <c r="L204" i="25"/>
  <c r="BM39" i="25"/>
  <c r="W32" i="25"/>
  <c r="BU169" i="25"/>
  <c r="BD172" i="25"/>
  <c r="BN27" i="25"/>
  <c r="AP105" i="25"/>
  <c r="AX28" i="25"/>
  <c r="E148" i="25"/>
  <c r="A87" i="16"/>
  <c r="BE204" i="25"/>
  <c r="L175" i="25"/>
  <c r="BD6" i="25"/>
  <c r="BD205" i="25"/>
  <c r="AH109" i="25"/>
  <c r="E129" i="25"/>
  <c r="BN141" i="25"/>
  <c r="AX171" i="25"/>
  <c r="AO166" i="25"/>
  <c r="BT19" i="25"/>
  <c r="O62" i="25"/>
  <c r="AX170" i="25"/>
  <c r="O181" i="25"/>
  <c r="AW227" i="25"/>
  <c r="W57" i="25"/>
  <c r="M110" i="25"/>
  <c r="Z81" i="25"/>
  <c r="AA94" i="25"/>
  <c r="O45" i="25"/>
  <c r="BM18" i="25"/>
  <c r="BM95" i="25"/>
  <c r="BN54" i="25"/>
  <c r="L198" i="25"/>
  <c r="M99" i="25"/>
  <c r="AA133" i="25"/>
  <c r="BE129" i="25"/>
  <c r="E199" i="25"/>
  <c r="BU190" i="25"/>
  <c r="O103" i="25"/>
  <c r="X216" i="25"/>
  <c r="Z122" i="25"/>
  <c r="AX195" i="25"/>
  <c r="BE121" i="25"/>
  <c r="AX203" i="25"/>
  <c r="BU225" i="25"/>
  <c r="BT104" i="25"/>
  <c r="P48" i="25"/>
  <c r="BT158" i="25"/>
  <c r="BD60" i="25"/>
  <c r="AW52" i="25"/>
  <c r="AO138" i="25"/>
  <c r="BD17" i="25"/>
  <c r="AX41" i="25"/>
  <c r="AO142" i="25"/>
  <c r="AH130" i="25"/>
  <c r="AA205" i="25"/>
  <c r="AP213" i="25"/>
  <c r="BN152" i="25"/>
  <c r="W87" i="25"/>
  <c r="BU38" i="25"/>
  <c r="Z7" i="25"/>
  <c r="BT28" i="25"/>
  <c r="M96" i="25"/>
  <c r="X43" i="25"/>
  <c r="W234" i="25"/>
  <c r="AW8" i="25"/>
  <c r="L59" i="25"/>
  <c r="AX235" i="25"/>
  <c r="BD145" i="25"/>
  <c r="P107" i="25"/>
  <c r="L110" i="25"/>
  <c r="AX107" i="25"/>
  <c r="AX230" i="25"/>
  <c r="O127" i="25"/>
  <c r="L79" i="25"/>
  <c r="M197" i="25"/>
  <c r="BU64" i="25"/>
  <c r="Z6" i="25"/>
  <c r="X232" i="25"/>
  <c r="AA207" i="25"/>
  <c r="E241" i="25"/>
  <c r="E125" i="25"/>
  <c r="BT169" i="25"/>
  <c r="O183" i="25"/>
  <c r="AP210" i="25"/>
  <c r="BN179" i="25"/>
  <c r="P250" i="25"/>
  <c r="BU109" i="25"/>
  <c r="A79" i="16"/>
  <c r="X61" i="25"/>
  <c r="M40" i="25"/>
  <c r="AW116" i="25"/>
  <c r="BM54" i="25"/>
  <c r="BT124" i="25"/>
  <c r="O39" i="25"/>
  <c r="BT56" i="25"/>
  <c r="W73" i="25"/>
  <c r="BE108" i="25"/>
  <c r="AP189" i="25"/>
  <c r="AW67" i="25"/>
  <c r="P35" i="25"/>
  <c r="O210" i="25"/>
  <c r="AH23" i="25"/>
  <c r="AW201" i="25"/>
  <c r="P134" i="25"/>
  <c r="BE58" i="25"/>
  <c r="L211" i="25"/>
  <c r="BN95" i="25"/>
  <c r="X229" i="25"/>
  <c r="E164" i="25"/>
  <c r="BE193" i="25"/>
  <c r="M47" i="25"/>
  <c r="M42" i="25"/>
  <c r="M162" i="25"/>
  <c r="W112" i="25"/>
  <c r="M24" i="25"/>
  <c r="P129" i="25"/>
  <c r="L117" i="25"/>
  <c r="P16" i="25"/>
  <c r="AP40" i="25"/>
  <c r="BD54" i="25"/>
  <c r="AA137" i="25"/>
  <c r="O63" i="25"/>
  <c r="BE62" i="25"/>
  <c r="BN87" i="25"/>
  <c r="L21" i="25"/>
  <c r="P187" i="25"/>
  <c r="BD165" i="25"/>
  <c r="AO128" i="25"/>
  <c r="L63" i="25"/>
  <c r="AO38" i="25"/>
  <c r="P97" i="25"/>
  <c r="L179" i="25"/>
  <c r="BE184" i="25"/>
  <c r="O222" i="25"/>
  <c r="Z211" i="25"/>
  <c r="BD32" i="25"/>
  <c r="AP225" i="25"/>
  <c r="A103" i="16"/>
  <c r="X40" i="25"/>
  <c r="AX149" i="25"/>
  <c r="AO145" i="25"/>
  <c r="E218" i="25"/>
  <c r="AO201" i="25"/>
  <c r="BE208" i="25"/>
  <c r="L121" i="25"/>
  <c r="E132" i="25"/>
  <c r="AX188" i="25"/>
  <c r="M147" i="25"/>
  <c r="AA190" i="25"/>
  <c r="BM9" i="25"/>
  <c r="BU219" i="25"/>
  <c r="AW151" i="25"/>
  <c r="X48" i="25"/>
  <c r="BU53" i="25"/>
  <c r="E79" i="25"/>
  <c r="O173" i="25"/>
  <c r="L6" i="25"/>
  <c r="E225" i="25"/>
  <c r="AP22" i="25"/>
  <c r="P91" i="25"/>
  <c r="M36" i="25"/>
  <c r="BN165" i="25"/>
  <c r="AX123" i="25"/>
  <c r="Z110" i="25"/>
  <c r="L136" i="25"/>
  <c r="AP83" i="25"/>
  <c r="AA156" i="25"/>
  <c r="BT229" i="25"/>
  <c r="AP6" i="25"/>
  <c r="AW96" i="25"/>
  <c r="W175" i="25"/>
  <c r="AX117" i="25"/>
  <c r="AO60" i="25"/>
  <c r="AA77" i="25"/>
  <c r="BE180" i="25"/>
  <c r="O185" i="25"/>
  <c r="L158" i="25"/>
  <c r="X165" i="25"/>
  <c r="BN32" i="25"/>
  <c r="W91" i="25"/>
  <c r="P171" i="25"/>
  <c r="E168" i="25"/>
  <c r="BN158" i="25"/>
  <c r="AA121" i="25"/>
  <c r="P80" i="25"/>
  <c r="O78" i="25"/>
  <c r="BM81" i="25"/>
  <c r="AO15" i="25"/>
  <c r="BE227" i="25"/>
  <c r="X215" i="25"/>
  <c r="AP54" i="25"/>
  <c r="X134" i="25"/>
  <c r="P243" i="25"/>
  <c r="E120" i="25"/>
  <c r="AA179" i="25"/>
  <c r="O189" i="25"/>
  <c r="M243" i="25"/>
  <c r="BE139" i="25"/>
  <c r="BM10" i="25"/>
  <c r="BT250" i="25"/>
  <c r="BE49" i="25"/>
  <c r="AP162" i="25"/>
  <c r="X244" i="25"/>
  <c r="AH217" i="25"/>
  <c r="L15" i="25"/>
  <c r="W121" i="25"/>
  <c r="P151" i="25"/>
  <c r="P226" i="25"/>
  <c r="X174" i="25"/>
  <c r="Z215" i="25"/>
  <c r="AO117" i="25"/>
  <c r="Z32" i="25"/>
  <c r="P207" i="25"/>
  <c r="L166" i="25"/>
  <c r="AH190" i="25"/>
  <c r="BM67" i="25"/>
  <c r="L149" i="25"/>
  <c r="Z125" i="25"/>
  <c r="X137" i="25"/>
  <c r="AX239" i="25"/>
  <c r="BU15" i="25"/>
  <c r="AH89" i="25"/>
  <c r="O182" i="25"/>
  <c r="AW138" i="25"/>
  <c r="BN240" i="25"/>
  <c r="AH92" i="25"/>
  <c r="AW244" i="25"/>
  <c r="AX252" i="25"/>
  <c r="BN234" i="25"/>
  <c r="BD25" i="25"/>
  <c r="AW210" i="25"/>
  <c r="AP45" i="25"/>
  <c r="BT48" i="25"/>
  <c r="BU16" i="25"/>
  <c r="P52" i="25"/>
  <c r="X32" i="25"/>
  <c r="O216" i="25"/>
  <c r="AO236" i="25"/>
  <c r="BM206" i="25"/>
  <c r="BT198" i="25"/>
  <c r="BM72" i="25"/>
  <c r="A71" i="16"/>
  <c r="AW119" i="25"/>
  <c r="BE109" i="25"/>
  <c r="E90" i="25"/>
  <c r="E219" i="25"/>
  <c r="Z207" i="25"/>
  <c r="P156" i="25"/>
  <c r="BT197" i="25"/>
  <c r="W242" i="25"/>
  <c r="P39" i="25"/>
  <c r="AH33" i="25"/>
  <c r="BE95" i="25"/>
  <c r="X16" i="25"/>
  <c r="L123" i="25"/>
  <c r="AA165" i="25"/>
  <c r="L201" i="25"/>
  <c r="M237" i="25"/>
  <c r="P76" i="25"/>
  <c r="BT215" i="25"/>
  <c r="BM26" i="25"/>
  <c r="BT210" i="25"/>
  <c r="AX139" i="25"/>
  <c r="L67" i="25"/>
  <c r="AO144" i="25"/>
  <c r="AW77" i="25"/>
  <c r="P31" i="25"/>
  <c r="W71" i="25"/>
  <c r="M22" i="25"/>
  <c r="BD89" i="25"/>
  <c r="BU156" i="25"/>
  <c r="BM138" i="25"/>
  <c r="W224" i="25"/>
  <c r="L86" i="25"/>
  <c r="BM191" i="25"/>
  <c r="X170" i="25"/>
  <c r="L93" i="25"/>
  <c r="BE205" i="25"/>
  <c r="AX244" i="25"/>
  <c r="BD116" i="25"/>
  <c r="X68" i="25"/>
  <c r="AX166" i="25"/>
  <c r="AW242" i="25"/>
  <c r="BN195" i="25"/>
  <c r="Z92" i="25"/>
  <c r="BD169" i="25"/>
  <c r="BE10" i="25"/>
  <c r="BE122" i="25"/>
  <c r="P173" i="25"/>
  <c r="AO197" i="25"/>
  <c r="BM188" i="25"/>
  <c r="BE216" i="25"/>
  <c r="M14" i="25"/>
  <c r="AW78" i="25"/>
  <c r="BM204" i="25"/>
  <c r="BT233" i="25"/>
  <c r="W81" i="25"/>
  <c r="AH147" i="25"/>
  <c r="BT200" i="25"/>
  <c r="BT24" i="25"/>
  <c r="BM157" i="25"/>
  <c r="BU72" i="25"/>
  <c r="AO123" i="25"/>
  <c r="M238" i="25"/>
  <c r="E146" i="25"/>
  <c r="X188" i="25"/>
  <c r="O6" i="25"/>
  <c r="AO204" i="25"/>
  <c r="BM25" i="25"/>
  <c r="P222" i="25"/>
  <c r="AO11" i="25"/>
  <c r="BN93" i="25"/>
  <c r="BD23" i="25"/>
  <c r="AO55" i="25"/>
  <c r="M184" i="25"/>
  <c r="W8" i="25"/>
  <c r="BE191" i="25"/>
  <c r="BN101" i="25"/>
  <c r="BM130" i="25"/>
  <c r="P55" i="25"/>
  <c r="P78" i="25"/>
  <c r="BN217" i="25"/>
  <c r="BU206" i="25"/>
  <c r="BN218" i="25"/>
  <c r="O10" i="25"/>
  <c r="AP148" i="25"/>
  <c r="AX217" i="25"/>
  <c r="AO242" i="25"/>
  <c r="O231" i="25"/>
  <c r="BN135" i="25"/>
  <c r="BT191" i="25"/>
  <c r="O202" i="25"/>
  <c r="AX92" i="25"/>
  <c r="AW233" i="25"/>
  <c r="Z56" i="25"/>
  <c r="AO63" i="25"/>
  <c r="L234" i="25"/>
  <c r="BE252" i="25"/>
  <c r="M34" i="25"/>
  <c r="L219" i="25"/>
  <c r="BE134" i="25"/>
  <c r="AH116" i="25"/>
  <c r="BT9" i="25"/>
  <c r="AP158" i="25"/>
  <c r="AW20" i="25"/>
  <c r="AP203" i="25"/>
  <c r="AW42" i="25"/>
  <c r="L238" i="25"/>
  <c r="L10" i="25"/>
  <c r="E211" i="25"/>
  <c r="BD106" i="25"/>
  <c r="P186" i="25"/>
  <c r="BT52" i="25"/>
  <c r="Z8" i="25"/>
  <c r="BD126" i="25"/>
  <c r="P88" i="25"/>
  <c r="O187" i="25"/>
  <c r="Z135" i="25"/>
  <c r="AW208" i="25"/>
  <c r="BM17" i="25"/>
  <c r="BU172" i="25"/>
  <c r="AW212" i="25"/>
  <c r="L107" i="25"/>
  <c r="BN37" i="25"/>
  <c r="AP206" i="25"/>
  <c r="Z130" i="25"/>
  <c r="AO70" i="25"/>
  <c r="AO130" i="25"/>
  <c r="BU192" i="25"/>
  <c r="AO165" i="25"/>
  <c r="BD231" i="25"/>
  <c r="BN216" i="25"/>
  <c r="P137" i="25"/>
  <c r="AA24" i="25"/>
  <c r="BN175" i="25"/>
  <c r="M146" i="25"/>
  <c r="Z35" i="25"/>
  <c r="AA197" i="25"/>
  <c r="BN244" i="25"/>
  <c r="O120" i="25"/>
  <c r="BN202" i="25"/>
  <c r="AP201" i="25"/>
  <c r="AW237" i="25"/>
  <c r="AW137" i="25"/>
  <c r="BE119" i="25"/>
  <c r="BM20" i="25"/>
  <c r="M229" i="25"/>
  <c r="BU96" i="25"/>
  <c r="Z53" i="25"/>
  <c r="AW109" i="25"/>
  <c r="E208" i="25"/>
  <c r="AX69" i="25"/>
  <c r="Z43" i="25"/>
  <c r="W132" i="25"/>
  <c r="P123" i="25"/>
  <c r="BU230" i="25"/>
  <c r="M152" i="25"/>
  <c r="BT119" i="25"/>
  <c r="BN28" i="25"/>
  <c r="BT18" i="25"/>
  <c r="Z196" i="25"/>
  <c r="AO44" i="25"/>
  <c r="E10" i="25"/>
  <c r="BT17" i="25"/>
  <c r="AX120" i="25"/>
  <c r="AW21" i="25"/>
  <c r="AX222" i="25"/>
  <c r="Z172" i="25"/>
  <c r="AX119" i="25"/>
  <c r="M159" i="25"/>
  <c r="BU6" i="25"/>
  <c r="Z197" i="25"/>
  <c r="BT64" i="25"/>
  <c r="X187" i="25"/>
  <c r="AO37" i="25"/>
  <c r="X183" i="25"/>
  <c r="AP234" i="25"/>
  <c r="BD33" i="25"/>
  <c r="X221" i="25"/>
  <c r="AA167" i="25"/>
  <c r="E44" i="25"/>
  <c r="AO131" i="25"/>
  <c r="BT86" i="25"/>
  <c r="BD186" i="25"/>
  <c r="P103" i="25"/>
  <c r="AH31" i="25"/>
  <c r="P10" i="25"/>
  <c r="BU149" i="25"/>
  <c r="L90" i="25"/>
  <c r="BT38" i="25"/>
  <c r="AO190" i="25"/>
  <c r="AX210" i="25"/>
  <c r="AO211" i="25"/>
  <c r="AW160" i="25"/>
  <c r="BT51" i="25"/>
  <c r="AO118" i="25"/>
  <c r="W82" i="25"/>
  <c r="AW43" i="25"/>
  <c r="BT156" i="25"/>
  <c r="AH94" i="25"/>
  <c r="BT49" i="25"/>
  <c r="L73" i="25"/>
  <c r="L56" i="25"/>
  <c r="BE59" i="25"/>
  <c r="P71" i="25"/>
  <c r="BD59" i="25"/>
  <c r="AP121" i="25"/>
  <c r="L137" i="25"/>
  <c r="BU181" i="25"/>
  <c r="BN160" i="25"/>
  <c r="AP191" i="25"/>
  <c r="M227" i="25"/>
  <c r="Z137" i="25"/>
  <c r="BM163" i="25"/>
  <c r="AW65" i="25"/>
  <c r="O84" i="25"/>
  <c r="O215" i="25"/>
  <c r="AO90" i="25"/>
  <c r="P209" i="25"/>
  <c r="BE116" i="25"/>
  <c r="AX93" i="25"/>
  <c r="L218" i="25"/>
  <c r="W93" i="25"/>
  <c r="AO221" i="25"/>
  <c r="BN118" i="25"/>
  <c r="Z27" i="25"/>
  <c r="L102" i="25"/>
  <c r="BE32" i="25"/>
  <c r="AH191" i="25"/>
  <c r="P47" i="25"/>
  <c r="L66" i="25"/>
  <c r="AO32" i="25"/>
  <c r="P220" i="25"/>
  <c r="BM7" i="25"/>
  <c r="AP233" i="25"/>
  <c r="BN115" i="25"/>
  <c r="P150" i="25"/>
  <c r="Z229" i="25"/>
  <c r="AO185" i="25"/>
  <c r="Z193" i="25"/>
  <c r="M61" i="25"/>
  <c r="BM123" i="25"/>
  <c r="BM59" i="25"/>
  <c r="BN226" i="25"/>
  <c r="AA100" i="25"/>
  <c r="AO24" i="25"/>
  <c r="BD42" i="25"/>
  <c r="L57" i="25"/>
  <c r="E224" i="25"/>
  <c r="AO217" i="25"/>
  <c r="L126" i="25"/>
  <c r="M222" i="25"/>
  <c r="AX152" i="25"/>
  <c r="Z244" i="25"/>
  <c r="Z173" i="25"/>
  <c r="BU148" i="25"/>
  <c r="BT58" i="25"/>
  <c r="O239" i="25"/>
  <c r="BT190" i="25"/>
  <c r="AW69" i="25"/>
  <c r="X162" i="25"/>
  <c r="E58" i="25"/>
  <c r="BN110" i="25"/>
  <c r="AO42" i="25"/>
  <c r="AA39" i="25"/>
  <c r="W206" i="25"/>
  <c r="L194" i="25"/>
  <c r="BE13" i="25"/>
  <c r="L184" i="25"/>
  <c r="AX85" i="25"/>
  <c r="W214" i="25"/>
  <c r="P8" i="25"/>
  <c r="X190" i="25"/>
  <c r="P53" i="25"/>
  <c r="A101" i="16"/>
  <c r="L11" i="25"/>
  <c r="Z233" i="25"/>
  <c r="E121" i="25"/>
  <c r="M173" i="25"/>
  <c r="BU216" i="25"/>
  <c r="E223" i="25"/>
  <c r="W125" i="25"/>
  <c r="AP66" i="25"/>
  <c r="P215" i="25"/>
  <c r="AO192" i="25"/>
  <c r="BT142" i="25"/>
  <c r="BU78" i="25"/>
  <c r="AH211" i="25"/>
  <c r="AX229" i="25"/>
  <c r="AP16" i="25"/>
  <c r="AH78" i="25"/>
  <c r="O184" i="25"/>
  <c r="BM125" i="25"/>
  <c r="AA12" i="25"/>
  <c r="BE88" i="25"/>
  <c r="BT131" i="25"/>
  <c r="M78" i="25"/>
  <c r="AX76" i="25"/>
  <c r="AH205" i="25"/>
  <c r="AP86" i="25"/>
  <c r="W166" i="25"/>
  <c r="AA132" i="25"/>
  <c r="Z245" i="25"/>
  <c r="P234" i="25"/>
  <c r="BD166" i="25"/>
  <c r="Z70" i="25"/>
  <c r="P74" i="25"/>
  <c r="L44" i="25"/>
  <c r="AA136" i="25"/>
  <c r="M141" i="25"/>
  <c r="E107" i="25"/>
  <c r="Z21" i="25"/>
  <c r="E150" i="25"/>
  <c r="AH141" i="25"/>
  <c r="BE63" i="25"/>
  <c r="AX228" i="25"/>
  <c r="AX100" i="25"/>
  <c r="AP96" i="25"/>
  <c r="AP49" i="25"/>
  <c r="BN250" i="25"/>
  <c r="Z80" i="25"/>
  <c r="AO139" i="25"/>
  <c r="BT209" i="25"/>
  <c r="X66" i="25"/>
  <c r="BT244" i="25"/>
  <c r="AX176" i="25"/>
  <c r="P6" i="25"/>
  <c r="L221" i="25"/>
  <c r="E233" i="25"/>
  <c r="X122" i="25"/>
  <c r="BU140" i="25"/>
  <c r="X38" i="25"/>
  <c r="L48" i="25"/>
  <c r="BM101" i="25"/>
  <c r="E135" i="25"/>
  <c r="L12" i="25"/>
  <c r="BM213" i="25"/>
  <c r="A25" i="16"/>
  <c r="BN138" i="25"/>
  <c r="AX209" i="25"/>
  <c r="AW75" i="25"/>
  <c r="AP37" i="25"/>
  <c r="O223" i="25"/>
  <c r="M72" i="25"/>
  <c r="AH25" i="25"/>
  <c r="AX103" i="25"/>
  <c r="AH238" i="25"/>
  <c r="AW70" i="25"/>
  <c r="BM112" i="25"/>
  <c r="AO237" i="25"/>
  <c r="BD109" i="25"/>
  <c r="AP197" i="25"/>
  <c r="AP211" i="25"/>
  <c r="P49" i="25"/>
  <c r="BU128" i="25"/>
  <c r="AP15" i="25"/>
  <c r="AW141" i="25"/>
  <c r="BD220" i="25"/>
  <c r="AP200" i="25"/>
  <c r="BE163" i="25"/>
  <c r="M150" i="25"/>
  <c r="P113" i="25"/>
  <c r="M233" i="25"/>
  <c r="W227" i="25"/>
  <c r="AX27" i="25"/>
  <c r="BT61" i="25"/>
  <c r="P233" i="25"/>
  <c r="BM233" i="25"/>
  <c r="BN7" i="25"/>
  <c r="E50" i="25"/>
  <c r="Z41" i="25"/>
  <c r="BN40" i="25"/>
  <c r="P183" i="25"/>
  <c r="AA142" i="25"/>
  <c r="AP195" i="25"/>
  <c r="BD40" i="25"/>
  <c r="W192" i="25"/>
  <c r="O240" i="25"/>
  <c r="O132" i="25"/>
  <c r="L111" i="25"/>
  <c r="AA84" i="25"/>
  <c r="M182" i="25"/>
  <c r="P191" i="25"/>
  <c r="X90" i="25"/>
  <c r="BD226" i="25"/>
  <c r="BD160" i="25"/>
  <c r="M167" i="25"/>
  <c r="P22" i="25"/>
  <c r="X212" i="25"/>
  <c r="O123" i="25"/>
  <c r="L163" i="25"/>
  <c r="AH178" i="25"/>
  <c r="AH105" i="25"/>
  <c r="O21" i="25"/>
  <c r="Z97" i="25"/>
  <c r="Z26" i="25"/>
  <c r="AO53" i="25"/>
  <c r="Z120" i="25"/>
  <c r="AA57" i="25"/>
  <c r="AP239" i="25"/>
  <c r="BN80" i="25"/>
  <c r="BT214" i="25"/>
  <c r="M56" i="25"/>
  <c r="BD117" i="25"/>
  <c r="M32" i="25"/>
  <c r="BN45" i="25"/>
  <c r="W127" i="25"/>
  <c r="AA131" i="25"/>
  <c r="Z221" i="25"/>
  <c r="Z185" i="25"/>
  <c r="BT103" i="25"/>
  <c r="AH82" i="25"/>
  <c r="W176" i="25"/>
  <c r="W213" i="25"/>
  <c r="Z180" i="25"/>
  <c r="AO193" i="25"/>
  <c r="BD35" i="25"/>
  <c r="BM168" i="25"/>
  <c r="AO205" i="25"/>
  <c r="P81" i="25"/>
  <c r="BD173" i="25"/>
  <c r="AX220" i="25"/>
  <c r="BD140" i="25"/>
  <c r="BM107" i="25"/>
  <c r="AO133" i="25"/>
  <c r="X157" i="25"/>
  <c r="AA48" i="25"/>
  <c r="E252" i="25"/>
  <c r="BE91" i="25"/>
  <c r="AX231" i="25"/>
  <c r="BE149" i="25"/>
  <c r="BM105" i="25"/>
  <c r="AP48" i="25"/>
  <c r="W160" i="25"/>
  <c r="BU142" i="25"/>
  <c r="AO233" i="25"/>
  <c r="BU28" i="25"/>
  <c r="M41" i="25"/>
  <c r="BM12" i="25"/>
  <c r="AO135" i="25"/>
  <c r="P224" i="25"/>
  <c r="AH58" i="25"/>
  <c r="M187" i="25"/>
  <c r="E21" i="25"/>
  <c r="M115" i="25"/>
  <c r="O67" i="25"/>
  <c r="AW90" i="25"/>
  <c r="AW167" i="25"/>
  <c r="O188" i="25"/>
  <c r="BM135" i="25"/>
  <c r="L167" i="25"/>
  <c r="BU34" i="25"/>
  <c r="AO161" i="25"/>
  <c r="BT111" i="25"/>
  <c r="Z239" i="25"/>
  <c r="BN166" i="25"/>
  <c r="BU76" i="25"/>
  <c r="O57" i="25"/>
  <c r="X95" i="25"/>
  <c r="E228" i="25"/>
  <c r="W228" i="25"/>
  <c r="AP18" i="25"/>
  <c r="BU13" i="25"/>
  <c r="AA172" i="25"/>
  <c r="AO202" i="25"/>
  <c r="W205" i="25"/>
  <c r="BD141" i="25"/>
  <c r="BN51" i="25"/>
  <c r="L207" i="25"/>
  <c r="M169" i="25"/>
  <c r="M218" i="25"/>
  <c r="AP237" i="25"/>
  <c r="AH136" i="25"/>
  <c r="AH7" i="25"/>
  <c r="AP212" i="25"/>
  <c r="AP146" i="25"/>
  <c r="AA160" i="25"/>
  <c r="BE78" i="25"/>
  <c r="W90" i="25"/>
  <c r="BN94" i="25"/>
  <c r="M133" i="25"/>
  <c r="AO81" i="25"/>
  <c r="AH49" i="25"/>
  <c r="BN97" i="25"/>
  <c r="AA41" i="25"/>
  <c r="BT204" i="25"/>
  <c r="O81" i="25"/>
  <c r="AO163" i="25"/>
  <c r="AP144" i="25"/>
  <c r="BN186" i="25"/>
  <c r="M203" i="25"/>
  <c r="M82" i="25"/>
  <c r="X59" i="25"/>
  <c r="BE178" i="25"/>
  <c r="AX165" i="25"/>
  <c r="E112" i="25"/>
  <c r="M157" i="25"/>
  <c r="AP192" i="25"/>
  <c r="P153" i="25"/>
  <c r="BM120" i="25"/>
  <c r="W201" i="25"/>
  <c r="O18" i="25"/>
  <c r="Z129" i="25"/>
  <c r="P60" i="25"/>
  <c r="AP193" i="25"/>
  <c r="E71" i="25"/>
  <c r="AX223" i="25"/>
  <c r="M80" i="25"/>
  <c r="AH159" i="25"/>
  <c r="Z241" i="25"/>
  <c r="AP75" i="25"/>
  <c r="BN99" i="25"/>
  <c r="X223" i="25"/>
  <c r="BD208" i="25"/>
  <c r="BU59" i="25"/>
  <c r="W97" i="25"/>
  <c r="BE117" i="25"/>
  <c r="AP242" i="25"/>
  <c r="AP65" i="25"/>
  <c r="AX61" i="25"/>
  <c r="P202" i="25"/>
  <c r="AH77" i="25"/>
  <c r="AA103" i="25"/>
  <c r="Z222" i="25"/>
  <c r="X161" i="25"/>
  <c r="O71" i="25"/>
  <c r="AX116" i="25"/>
  <c r="AP185" i="25"/>
  <c r="X150" i="25"/>
  <c r="AO17" i="25"/>
  <c r="L196" i="25"/>
  <c r="BE112" i="25"/>
  <c r="AP28" i="25"/>
  <c r="BM48" i="25"/>
  <c r="AW158" i="25"/>
  <c r="L187" i="25"/>
  <c r="BD199" i="25"/>
  <c r="BU43" i="25"/>
  <c r="AH26" i="25"/>
  <c r="BD211" i="25"/>
  <c r="BD190" i="25"/>
  <c r="P27" i="25"/>
  <c r="BT45" i="25"/>
  <c r="O135" i="25"/>
  <c r="AP97" i="25"/>
  <c r="AW205" i="25"/>
  <c r="BN201" i="25"/>
  <c r="AO33" i="25"/>
  <c r="BM90" i="25"/>
  <c r="Z91" i="25"/>
  <c r="BN113" i="25"/>
  <c r="BM214" i="25"/>
  <c r="AH14" i="25"/>
  <c r="BU209" i="25"/>
  <c r="AW234" i="25"/>
  <c r="BN245" i="25"/>
  <c r="BE233" i="25"/>
  <c r="BU133" i="25"/>
  <c r="BD29" i="25"/>
  <c r="X8" i="25"/>
  <c r="AW127" i="25"/>
  <c r="AO126" i="25"/>
  <c r="AX234" i="25"/>
  <c r="AH220" i="25"/>
  <c r="M171" i="25"/>
  <c r="W7" i="25"/>
  <c r="AX169" i="25"/>
  <c r="AX141" i="25"/>
  <c r="O100" i="25"/>
  <c r="X82" i="25"/>
  <c r="BE203" i="25"/>
  <c r="AH11" i="25"/>
  <c r="M59" i="25"/>
  <c r="X210" i="25"/>
  <c r="BM45" i="25"/>
  <c r="BU183" i="25"/>
  <c r="BN139" i="25"/>
  <c r="L172" i="25"/>
  <c r="BD185" i="25"/>
  <c r="X185" i="25"/>
  <c r="BT145" i="25"/>
  <c r="AX110" i="25"/>
  <c r="E12" i="25"/>
  <c r="BU208" i="25"/>
  <c r="AP143" i="25"/>
  <c r="Z146" i="25"/>
  <c r="O30" i="25"/>
  <c r="AP11" i="25"/>
  <c r="AX52" i="25"/>
  <c r="AP110" i="25"/>
  <c r="BD110" i="25"/>
  <c r="BM6" i="25"/>
  <c r="X131" i="25"/>
  <c r="BE48" i="25"/>
  <c r="AW121" i="25"/>
  <c r="BU174" i="25"/>
  <c r="AH183" i="25"/>
  <c r="W86" i="25"/>
  <c r="X127" i="25"/>
  <c r="BT117" i="25"/>
  <c r="BT133" i="25"/>
  <c r="P38" i="25"/>
  <c r="AA147" i="25"/>
  <c r="P96" i="25"/>
  <c r="E213" i="25"/>
  <c r="W216" i="25"/>
  <c r="P30" i="25"/>
  <c r="BN104" i="25"/>
  <c r="AP171" i="25"/>
  <c r="P41" i="25"/>
  <c r="AP134" i="25"/>
  <c r="AP243" i="25"/>
  <c r="W40" i="25"/>
  <c r="BM52" i="25"/>
  <c r="X123" i="25"/>
  <c r="Z98" i="25"/>
  <c r="AH50" i="25"/>
  <c r="Z64" i="25"/>
  <c r="O60" i="25"/>
  <c r="X125" i="25"/>
  <c r="X252" i="25"/>
  <c r="O102" i="25"/>
  <c r="AW221" i="25"/>
  <c r="P132" i="25"/>
  <c r="BT69" i="25"/>
  <c r="BT37" i="25"/>
  <c r="L228" i="25"/>
  <c r="AA9" i="25"/>
  <c r="AX77" i="25"/>
  <c r="AX10" i="25"/>
  <c r="AX198" i="25"/>
  <c r="M37" i="25"/>
  <c r="BN90" i="25"/>
  <c r="AO68" i="25"/>
  <c r="P206" i="25"/>
  <c r="AH123" i="25"/>
  <c r="AX174" i="25"/>
  <c r="AX36" i="25"/>
  <c r="BN199" i="25"/>
  <c r="X60" i="25"/>
  <c r="L212" i="25"/>
  <c r="BD243" i="25"/>
  <c r="AH98" i="25"/>
  <c r="AH132" i="25"/>
  <c r="AO176" i="25"/>
  <c r="L156" i="25"/>
  <c r="AP241" i="25"/>
  <c r="X145" i="25"/>
  <c r="W226" i="25"/>
  <c r="AW252" i="25"/>
  <c r="L233" i="25"/>
  <c r="BN109" i="25"/>
  <c r="M128" i="25"/>
  <c r="L89" i="25"/>
  <c r="BT203" i="25"/>
  <c r="BU57" i="25"/>
  <c r="AO124" i="25"/>
  <c r="BU71" i="25"/>
  <c r="M139" i="25"/>
  <c r="AA46" i="25"/>
  <c r="W83" i="25"/>
  <c r="O203" i="25"/>
  <c r="AP220" i="25"/>
  <c r="BD45" i="25"/>
  <c r="AX238" i="25"/>
  <c r="AA141" i="25"/>
  <c r="BM89" i="25"/>
  <c r="M124" i="25"/>
  <c r="L80" i="25"/>
  <c r="AW124" i="25"/>
  <c r="E38" i="25"/>
  <c r="L170" i="25"/>
  <c r="BN22" i="25"/>
  <c r="BU125" i="25"/>
  <c r="AP226" i="25"/>
  <c r="AA66" i="25"/>
  <c r="AX175" i="25"/>
  <c r="W66" i="25"/>
  <c r="BE25" i="25"/>
  <c r="BM14" i="25"/>
  <c r="AH156" i="25"/>
  <c r="M220" i="25"/>
  <c r="AO187" i="25"/>
  <c r="BU68" i="25"/>
  <c r="Z73" i="25"/>
  <c r="E220" i="25"/>
  <c r="E128" i="25"/>
  <c r="P77" i="25"/>
  <c r="BM235" i="25"/>
  <c r="BT211" i="25"/>
  <c r="AH196" i="25"/>
  <c r="BT134" i="25"/>
  <c r="X151" i="25"/>
  <c r="BT42" i="25"/>
  <c r="P28" i="25"/>
  <c r="L215" i="25"/>
  <c r="BT199" i="25"/>
  <c r="AA155" i="25"/>
  <c r="E214" i="25"/>
  <c r="X240" i="25"/>
  <c r="P115" i="25"/>
  <c r="W70" i="25"/>
  <c r="AP103" i="25"/>
  <c r="BU23" i="25"/>
  <c r="P112" i="25"/>
  <c r="M209" i="25"/>
  <c r="M225" i="25"/>
  <c r="L241" i="25"/>
  <c r="BD202" i="25"/>
  <c r="AX213" i="25"/>
  <c r="E31" i="25"/>
  <c r="L97" i="25"/>
  <c r="O43" i="25"/>
  <c r="M44" i="25"/>
  <c r="BD215" i="25"/>
  <c r="P104" i="25"/>
  <c r="AX8" i="25"/>
  <c r="AO31" i="25"/>
  <c r="E116" i="25"/>
  <c r="A95" i="16"/>
  <c r="AW142" i="25"/>
  <c r="AW107" i="25"/>
  <c r="BN231" i="25"/>
  <c r="BU161" i="25"/>
  <c r="Z156" i="25"/>
  <c r="O225" i="25"/>
  <c r="Z102" i="25"/>
  <c r="AA243" i="25"/>
  <c r="O11" i="25"/>
  <c r="AP218" i="25"/>
  <c r="BT232" i="25"/>
  <c r="X206" i="25"/>
  <c r="X102" i="25"/>
  <c r="AX181" i="25"/>
  <c r="BM218" i="25"/>
  <c r="AP72" i="25"/>
  <c r="O116" i="25"/>
  <c r="AH99" i="25"/>
  <c r="L38" i="25"/>
  <c r="BN151" i="25"/>
  <c r="M176" i="25"/>
  <c r="AX118" i="25"/>
  <c r="BN119" i="25"/>
  <c r="W152" i="25"/>
  <c r="BD235" i="25"/>
  <c r="X14" i="25"/>
  <c r="BD225" i="25"/>
  <c r="P18" i="25"/>
  <c r="M145" i="25"/>
  <c r="L94" i="25"/>
  <c r="Z140" i="25"/>
  <c r="AA178" i="25"/>
  <c r="BT29" i="25"/>
  <c r="BT236" i="25"/>
  <c r="BM80" i="25"/>
  <c r="AA163" i="25"/>
  <c r="W45" i="25"/>
  <c r="BN46" i="25"/>
  <c r="L42" i="25"/>
  <c r="P210" i="25"/>
  <c r="AP88" i="25"/>
  <c r="L177" i="25"/>
  <c r="BU77" i="25"/>
  <c r="E195" i="25"/>
  <c r="BD55" i="25"/>
  <c r="AW9" i="25"/>
  <c r="BU146" i="25"/>
  <c r="BT26" i="25"/>
  <c r="BM33" i="25"/>
  <c r="AX95" i="25"/>
  <c r="AP30" i="25"/>
  <c r="W50" i="25"/>
  <c r="O243" i="25"/>
  <c r="W229" i="25"/>
  <c r="AP51" i="25"/>
  <c r="Z78" i="25"/>
  <c r="BU11" i="25"/>
  <c r="W159" i="25"/>
  <c r="P143" i="25"/>
  <c r="BU203" i="25"/>
  <c r="BU42" i="25"/>
  <c r="BU41" i="25"/>
  <c r="AA135" i="25"/>
  <c r="BD138" i="25"/>
  <c r="O130" i="25"/>
  <c r="BE209" i="25"/>
  <c r="BM201" i="25"/>
  <c r="E62" i="25"/>
  <c r="BN252" i="25"/>
  <c r="L19" i="25"/>
  <c r="AH95" i="25"/>
  <c r="BE69" i="25"/>
  <c r="W14" i="25"/>
  <c r="BM36" i="25"/>
  <c r="M212" i="25"/>
  <c r="AW61" i="25"/>
  <c r="M151" i="25"/>
  <c r="AA224" i="25"/>
  <c r="AW134" i="25"/>
  <c r="AP224" i="25"/>
  <c r="E152" i="25"/>
  <c r="BE231" i="25"/>
  <c r="BM250" i="25"/>
  <c r="BE14" i="25"/>
  <c r="BT72" i="25"/>
  <c r="A17" i="16"/>
  <c r="BN14" i="25"/>
  <c r="AW120" i="25"/>
  <c r="BU139" i="25"/>
  <c r="A37" i="16"/>
  <c r="BM87" i="25"/>
  <c r="BE66" i="25"/>
  <c r="O232" i="25"/>
  <c r="AP133" i="25"/>
  <c r="AH236" i="25"/>
  <c r="AP215" i="25"/>
  <c r="O214" i="25"/>
  <c r="W76" i="25"/>
  <c r="AX227" i="25"/>
  <c r="BU196" i="25"/>
  <c r="AH115" i="25"/>
  <c r="AW88" i="25"/>
  <c r="AW83" i="25"/>
  <c r="E156" i="25"/>
  <c r="A7" i="16"/>
  <c r="P144" i="25"/>
  <c r="BE77" i="25"/>
  <c r="X87" i="25"/>
  <c r="AW197" i="25"/>
  <c r="L139" i="25"/>
  <c r="AA188" i="25"/>
  <c r="L40" i="25"/>
  <c r="BM61" i="25"/>
  <c r="AO230" i="25"/>
  <c r="BN34" i="25"/>
  <c r="AX159" i="25"/>
  <c r="BE202" i="25"/>
  <c r="AO88" i="25"/>
  <c r="O199" i="25"/>
  <c r="W94" i="25"/>
  <c r="AA54" i="25"/>
  <c r="AP236" i="25"/>
  <c r="L120" i="25"/>
  <c r="BE89" i="25"/>
  <c r="E84" i="25"/>
  <c r="BD105" i="25"/>
  <c r="W99" i="25"/>
  <c r="AA112" i="25"/>
  <c r="AX131" i="25"/>
  <c r="AX157" i="25"/>
  <c r="AW6" i="25"/>
  <c r="L84" i="25"/>
  <c r="AO250" i="25"/>
  <c r="AO182" i="25"/>
  <c r="BD52" i="25"/>
  <c r="AH104" i="25"/>
  <c r="BE137" i="25"/>
  <c r="AH96" i="25"/>
  <c r="BE51" i="25"/>
  <c r="BN19" i="25"/>
  <c r="BE228" i="25"/>
  <c r="BM208" i="25"/>
  <c r="P67" i="25"/>
  <c r="AA170" i="25"/>
  <c r="P176" i="25"/>
  <c r="BD201" i="25"/>
  <c r="Z77" i="25"/>
  <c r="E134" i="25"/>
  <c r="AP102" i="25"/>
  <c r="BU39" i="25"/>
  <c r="BD101" i="25"/>
  <c r="X21" i="25"/>
  <c r="W190" i="25"/>
  <c r="BE251" i="25"/>
  <c r="P149" i="25"/>
  <c r="P19" i="25"/>
  <c r="BM211" i="25"/>
  <c r="BN142" i="25"/>
  <c r="AW41" i="25"/>
  <c r="BU62" i="25"/>
  <c r="AO137" i="25"/>
  <c r="M58" i="25"/>
  <c r="BD90" i="25"/>
  <c r="BE154" i="25"/>
  <c r="O151" i="25"/>
  <c r="BM119" i="25"/>
  <c r="Z160" i="25"/>
  <c r="BU141" i="25"/>
  <c r="AA64" i="25"/>
  <c r="AP9" i="25"/>
  <c r="O167" i="25"/>
  <c r="AH28" i="25"/>
  <c r="AA148" i="25"/>
  <c r="Z40" i="25"/>
  <c r="X34" i="25"/>
  <c r="W231" i="25"/>
  <c r="BE15" i="25"/>
  <c r="M204" i="25"/>
  <c r="AW49" i="25"/>
  <c r="BD46" i="25"/>
  <c r="E216" i="25"/>
  <c r="Z162" i="25"/>
  <c r="BU60" i="25"/>
  <c r="W64" i="25"/>
  <c r="BM111" i="25"/>
  <c r="BU123" i="25"/>
  <c r="BN53" i="25"/>
  <c r="AW36" i="25"/>
  <c r="W23" i="25"/>
  <c r="BD84" i="25"/>
  <c r="AW173" i="25"/>
  <c r="AX193" i="25"/>
  <c r="E115" i="25"/>
  <c r="BE31" i="25"/>
  <c r="A55" i="16"/>
  <c r="AO84" i="25"/>
  <c r="E163" i="25"/>
  <c r="L127" i="25"/>
  <c r="AX142" i="25"/>
  <c r="AH193" i="25"/>
  <c r="AW86" i="25"/>
  <c r="BU134" i="25"/>
  <c r="BE34" i="25"/>
  <c r="BN26" i="25"/>
  <c r="BD77" i="25"/>
  <c r="AX202" i="25"/>
  <c r="AO111" i="25"/>
  <c r="AA177" i="25"/>
  <c r="AP196" i="25"/>
  <c r="P175" i="25"/>
  <c r="E172" i="25"/>
  <c r="X218" i="25"/>
  <c r="AH15" i="25"/>
  <c r="AW149" i="25"/>
  <c r="BN128" i="25"/>
  <c r="X65" i="25"/>
  <c r="E68" i="25"/>
  <c r="P57" i="25"/>
  <c r="BM139" i="25"/>
  <c r="AX98" i="25"/>
  <c r="AX158" i="25"/>
  <c r="AW193" i="25"/>
  <c r="AP209" i="25"/>
  <c r="E22" i="25"/>
  <c r="W54" i="25"/>
  <c r="BU150" i="25"/>
  <c r="AH199" i="25"/>
  <c r="BD195" i="25"/>
  <c r="BT226" i="25"/>
  <c r="AH212" i="25"/>
  <c r="BN209" i="25"/>
  <c r="P242" i="25"/>
  <c r="AW108" i="25"/>
  <c r="O93" i="25"/>
  <c r="AX53" i="25"/>
  <c r="L46" i="25"/>
  <c r="O117" i="25"/>
  <c r="AH244" i="25"/>
  <c r="E194" i="25"/>
  <c r="L30" i="25"/>
  <c r="AH39" i="25"/>
  <c r="AP78" i="25"/>
  <c r="L225" i="25"/>
  <c r="BN127" i="25"/>
  <c r="AP73" i="25"/>
  <c r="W168" i="25"/>
  <c r="L82" i="25"/>
  <c r="AP85" i="25"/>
  <c r="BT167" i="25"/>
  <c r="AX6" i="25"/>
  <c r="E234" i="25"/>
  <c r="BE114" i="25"/>
  <c r="AW148" i="25"/>
  <c r="BN125" i="25"/>
  <c r="O126" i="25"/>
  <c r="AA152" i="25"/>
  <c r="BE124" i="25"/>
  <c r="E126" i="25"/>
  <c r="BE130" i="25"/>
  <c r="BN29" i="25"/>
  <c r="M31" i="25"/>
  <c r="E108" i="25"/>
  <c r="AH47" i="25"/>
  <c r="X107" i="25"/>
  <c r="AO216" i="25"/>
  <c r="X100" i="25"/>
  <c r="L147" i="25"/>
  <c r="AH240" i="25"/>
  <c r="BT81" i="25"/>
  <c r="BN11" i="25"/>
  <c r="L34" i="25"/>
  <c r="X126" i="25"/>
  <c r="BU198" i="25"/>
  <c r="O190" i="25"/>
  <c r="M125" i="25"/>
  <c r="AW180" i="25"/>
  <c r="AO29" i="25"/>
  <c r="O76" i="25"/>
  <c r="P70" i="25"/>
  <c r="L18" i="25"/>
  <c r="X182" i="25"/>
  <c r="L140" i="25"/>
  <c r="AX154" i="25"/>
  <c r="BU30" i="25"/>
  <c r="O16" i="25"/>
  <c r="BT166" i="25"/>
  <c r="X89" i="25"/>
  <c r="AP176" i="25"/>
  <c r="BN58" i="25"/>
  <c r="BT15" i="25"/>
  <c r="AW98" i="25"/>
  <c r="W238" i="25"/>
  <c r="M168" i="25"/>
  <c r="AA101" i="25"/>
  <c r="AP187" i="25"/>
  <c r="M189" i="25"/>
  <c r="BM146" i="25"/>
  <c r="BN36" i="25"/>
  <c r="AO200" i="25"/>
  <c r="W22" i="25"/>
  <c r="AX54" i="25"/>
  <c r="M75" i="25"/>
  <c r="L74" i="25"/>
  <c r="BE213" i="25"/>
  <c r="BD112" i="25"/>
  <c r="P159" i="25"/>
  <c r="BM94" i="25"/>
  <c r="BU92" i="25"/>
  <c r="X148" i="25"/>
  <c r="BT207" i="25"/>
  <c r="E176" i="25"/>
  <c r="M205" i="25"/>
  <c r="BD245" i="25"/>
  <c r="O114" i="25"/>
  <c r="L31" i="25"/>
  <c r="AX241" i="25"/>
  <c r="AP71" i="25"/>
  <c r="BU153" i="25"/>
  <c r="BM156" i="25"/>
  <c r="BM217" i="25"/>
  <c r="O32" i="25"/>
  <c r="M214" i="25"/>
  <c r="AW66" i="25"/>
  <c r="O31" i="25"/>
  <c r="P165" i="25"/>
  <c r="AP240" i="25"/>
  <c r="W186" i="25"/>
  <c r="BN66" i="25"/>
  <c r="BE56" i="25"/>
  <c r="O161" i="25"/>
  <c r="AW24" i="25"/>
  <c r="AP62" i="25"/>
  <c r="P128" i="25"/>
  <c r="BU147" i="25"/>
  <c r="BM159" i="25"/>
  <c r="AX18" i="25"/>
  <c r="A45" i="16"/>
  <c r="AP159" i="25"/>
  <c r="M136" i="25"/>
  <c r="AH122" i="25"/>
  <c r="X186" i="25"/>
  <c r="L99" i="25"/>
  <c r="BE226" i="25"/>
  <c r="O129" i="25"/>
  <c r="W153" i="25"/>
  <c r="AH207" i="25"/>
  <c r="BU9" i="25"/>
  <c r="AW40" i="25"/>
  <c r="Z69" i="25"/>
  <c r="BE7" i="25"/>
  <c r="P237" i="25"/>
  <c r="BD214" i="25"/>
  <c r="Z183" i="25"/>
  <c r="P172" i="25"/>
  <c r="BE146" i="25"/>
  <c r="M108" i="25"/>
  <c r="W31" i="25"/>
  <c r="W158" i="25"/>
  <c r="O19" i="25"/>
  <c r="W184" i="25"/>
  <c r="O25" i="25"/>
  <c r="BU65" i="25"/>
  <c r="AX55" i="25"/>
  <c r="BE84" i="25"/>
  <c r="M107" i="25"/>
  <c r="W12" i="25"/>
  <c r="O28" i="25"/>
  <c r="AH51" i="25"/>
  <c r="BD78" i="25"/>
  <c r="W118" i="25"/>
  <c r="BE186" i="25"/>
  <c r="AA37" i="25"/>
  <c r="AH234" i="25"/>
  <c r="X114" i="25"/>
  <c r="L223" i="25"/>
  <c r="BT148" i="25"/>
  <c r="BN111" i="25"/>
  <c r="AW104" i="25"/>
  <c r="O152" i="25"/>
  <c r="Z235" i="25"/>
  <c r="O52" i="25"/>
  <c r="AA88" i="25"/>
  <c r="Z223" i="25"/>
  <c r="BD153" i="25"/>
  <c r="BU106" i="25"/>
  <c r="AO72" i="25"/>
  <c r="W114" i="25"/>
  <c r="Z203" i="25"/>
  <c r="BM91" i="25"/>
  <c r="O179" i="25"/>
  <c r="M45" i="25"/>
  <c r="L7" i="25"/>
  <c r="BM118" i="25"/>
  <c r="P185" i="25"/>
  <c r="AX196" i="25"/>
  <c r="M71" i="25"/>
  <c r="X106" i="25"/>
  <c r="BT162" i="25"/>
  <c r="Z217" i="25"/>
  <c r="BM200" i="25"/>
  <c r="O137" i="25"/>
  <c r="AO154" i="25"/>
  <c r="E118" i="25"/>
  <c r="BE194" i="25"/>
  <c r="M88" i="25"/>
  <c r="AA111" i="25"/>
  <c r="AO194" i="25"/>
  <c r="BD171" i="25"/>
  <c r="X203" i="25"/>
  <c r="BD15" i="25"/>
  <c r="AP145" i="25"/>
  <c r="BN106" i="25"/>
  <c r="AA139" i="25"/>
  <c r="AA123" i="25"/>
  <c r="X17" i="25"/>
  <c r="BM44" i="25"/>
  <c r="AW39" i="25"/>
  <c r="AP141" i="25"/>
  <c r="BU241" i="25"/>
  <c r="BT176" i="25"/>
  <c r="BT108" i="25"/>
  <c r="Z171" i="25"/>
  <c r="AH218" i="25"/>
  <c r="AP231" i="25"/>
  <c r="BU54" i="25"/>
  <c r="L95" i="25"/>
  <c r="W252" i="25"/>
  <c r="W185" i="25"/>
  <c r="AW51" i="25"/>
  <c r="O42" i="25"/>
  <c r="BD154" i="25"/>
  <c r="BM164" i="25"/>
  <c r="AW17" i="25"/>
  <c r="BT147" i="25"/>
  <c r="BU50" i="25"/>
  <c r="BM31" i="25"/>
  <c r="BT182" i="25"/>
  <c r="BM53" i="25"/>
  <c r="BM236" i="25"/>
  <c r="X226" i="25"/>
  <c r="W181" i="25"/>
  <c r="E92" i="25"/>
  <c r="BU135" i="25"/>
  <c r="BN10" i="25"/>
  <c r="M186" i="25"/>
  <c r="BU93" i="25"/>
  <c r="AH6" i="25"/>
  <c r="BN222" i="25"/>
  <c r="X91" i="25"/>
  <c r="BT127" i="25"/>
  <c r="BM158" i="25"/>
  <c r="E209" i="25"/>
  <c r="BU25" i="25"/>
  <c r="Z9" i="25"/>
  <c r="AO26" i="25"/>
  <c r="AW153" i="25"/>
  <c r="AA17" i="25"/>
  <c r="AA20" i="25"/>
  <c r="AH184" i="25"/>
  <c r="AO106" i="25"/>
  <c r="AX251" i="25"/>
  <c r="M46" i="25"/>
  <c r="AH201" i="25"/>
  <c r="AH12" i="25"/>
  <c r="X55" i="25"/>
  <c r="AX43" i="25"/>
  <c r="O198" i="25"/>
  <c r="AW80" i="25"/>
  <c r="BD128" i="25"/>
  <c r="BU115" i="25"/>
  <c r="X130" i="25"/>
  <c r="BU242" i="25"/>
  <c r="AW29" i="25"/>
  <c r="E100" i="25"/>
  <c r="E52" i="25"/>
  <c r="AA171" i="25"/>
  <c r="W117" i="25"/>
  <c r="O217" i="25"/>
  <c r="E187" i="25"/>
  <c r="BD244" i="25"/>
  <c r="BM220" i="25"/>
  <c r="P36" i="25"/>
  <c r="AO147" i="25"/>
  <c r="W68" i="25"/>
  <c r="M50" i="25"/>
  <c r="AX145" i="25"/>
  <c r="BT89" i="25"/>
  <c r="BE150" i="25"/>
  <c r="AO203" i="25"/>
  <c r="L168" i="25"/>
  <c r="E27" i="25"/>
  <c r="BE218" i="25"/>
  <c r="M232" i="25"/>
  <c r="AO23" i="25"/>
  <c r="Z67" i="25"/>
  <c r="M67" i="25"/>
  <c r="BD203" i="25"/>
  <c r="L92" i="25"/>
  <c r="AP29" i="25"/>
  <c r="AW113" i="25"/>
  <c r="AH67" i="25"/>
  <c r="AO93" i="25"/>
  <c r="L217" i="25"/>
  <c r="AW12" i="25"/>
  <c r="BN163" i="25"/>
  <c r="W124" i="25"/>
  <c r="X231" i="25"/>
  <c r="M91" i="25"/>
  <c r="AW188" i="25"/>
  <c r="BT189" i="25"/>
  <c r="AP123" i="25"/>
  <c r="M92" i="25"/>
  <c r="BU226" i="25"/>
  <c r="W18" i="25"/>
  <c r="W122" i="25"/>
  <c r="AW236" i="25"/>
  <c r="BT188" i="25"/>
  <c r="Z114" i="25"/>
  <c r="BN38" i="25"/>
  <c r="BU101" i="25"/>
  <c r="AX50" i="25"/>
  <c r="M12" i="25"/>
  <c r="M119" i="25"/>
  <c r="BD155" i="25"/>
  <c r="BU237" i="25"/>
  <c r="AO56" i="25"/>
  <c r="BD134" i="25"/>
  <c r="X168" i="25"/>
  <c r="E42" i="25"/>
  <c r="BM166" i="25"/>
  <c r="AP228" i="25"/>
  <c r="AP76" i="25"/>
  <c r="E141" i="25"/>
  <c r="E55" i="25"/>
  <c r="AW132" i="25"/>
  <c r="Z59" i="25"/>
  <c r="BN196" i="25"/>
  <c r="BT163" i="25"/>
  <c r="AP182" i="25"/>
  <c r="AH177" i="25"/>
  <c r="BT41" i="25"/>
  <c r="E104" i="25"/>
  <c r="BD95" i="25"/>
  <c r="BD21" i="25"/>
  <c r="L122" i="25"/>
  <c r="M38" i="25"/>
  <c r="E106" i="25"/>
  <c r="BD12" i="25"/>
  <c r="L210" i="25"/>
  <c r="P162" i="25"/>
  <c r="BM93" i="25"/>
  <c r="AH22" i="25"/>
  <c r="BU104" i="25"/>
  <c r="BN31" i="25"/>
  <c r="AX190" i="25"/>
  <c r="Z20" i="25"/>
  <c r="BM192" i="25"/>
  <c r="X230" i="25"/>
  <c r="BD157" i="25"/>
  <c r="BN150" i="25"/>
  <c r="BU117" i="25"/>
  <c r="Z131" i="25"/>
  <c r="L159" i="25"/>
  <c r="AA173" i="25"/>
  <c r="L200" i="25"/>
  <c r="AW241" i="25"/>
  <c r="BE155" i="25"/>
  <c r="AO188" i="25"/>
  <c r="BM202" i="25"/>
  <c r="AA186" i="25"/>
  <c r="BM108" i="25"/>
  <c r="M16" i="25"/>
  <c r="BE125" i="25"/>
  <c r="BM176" i="25"/>
  <c r="X191" i="25"/>
  <c r="E226" i="25"/>
  <c r="BM194" i="25"/>
  <c r="BD174" i="25"/>
  <c r="BE127" i="25"/>
  <c r="AA6" i="25"/>
  <c r="O44" i="25"/>
  <c r="W55" i="25"/>
  <c r="AA162" i="25"/>
  <c r="L69" i="25"/>
  <c r="E180" i="25"/>
  <c r="AW214" i="25"/>
  <c r="AA198" i="25"/>
  <c r="O92" i="25"/>
  <c r="BE138" i="25"/>
  <c r="AX182" i="25"/>
  <c r="W167" i="25"/>
  <c r="W235" i="25"/>
  <c r="AA192" i="25"/>
  <c r="AA219" i="25"/>
  <c r="AP69" i="25"/>
  <c r="Z181" i="25"/>
  <c r="L72" i="25"/>
  <c r="L36" i="25"/>
  <c r="AP235" i="25"/>
  <c r="W129" i="25"/>
  <c r="Z47" i="25"/>
  <c r="AA58" i="25"/>
  <c r="W119" i="25"/>
  <c r="BD82" i="25"/>
  <c r="AW81" i="25"/>
  <c r="AO186" i="25"/>
  <c r="E136" i="25"/>
  <c r="W137" i="25"/>
  <c r="W128" i="25"/>
  <c r="W89" i="25"/>
  <c r="AP126" i="25"/>
  <c r="AA241" i="25"/>
  <c r="W24" i="25"/>
  <c r="L165" i="25"/>
  <c r="M121" i="25"/>
  <c r="W233" i="25"/>
  <c r="O205" i="25"/>
  <c r="BD228" i="25"/>
  <c r="Z126" i="25"/>
  <c r="M137" i="25"/>
  <c r="AW34" i="25"/>
  <c r="BD48" i="25"/>
  <c r="AO76" i="25"/>
  <c r="BU127" i="25"/>
  <c r="P82" i="25"/>
  <c r="BU240" i="25"/>
  <c r="W109" i="25"/>
  <c r="BE40" i="25"/>
  <c r="AX178" i="25"/>
  <c r="W194" i="25"/>
  <c r="BN83" i="25"/>
  <c r="W80" i="25"/>
  <c r="AW56" i="25"/>
  <c r="AH60" i="25"/>
  <c r="L239" i="25"/>
  <c r="W133" i="25"/>
  <c r="BD86" i="25"/>
  <c r="AW176" i="25"/>
  <c r="BU17" i="25"/>
  <c r="BM174" i="25"/>
  <c r="L197" i="25"/>
  <c r="BN144" i="25"/>
  <c r="P166" i="25"/>
  <c r="BT22" i="25"/>
  <c r="BT10" i="25"/>
  <c r="W136" i="25"/>
  <c r="X211" i="25"/>
  <c r="BU120" i="25"/>
  <c r="AO36" i="25"/>
  <c r="BU86" i="25"/>
  <c r="AO174" i="25"/>
  <c r="AX146" i="25"/>
  <c r="BT83" i="25"/>
  <c r="AH112" i="25"/>
  <c r="P51" i="25"/>
  <c r="M179" i="25"/>
  <c r="AO66" i="25"/>
  <c r="AP52" i="25"/>
  <c r="BU160" i="25"/>
  <c r="W135" i="25"/>
  <c r="AX208" i="25"/>
  <c r="M226" i="25"/>
  <c r="AH64" i="25"/>
  <c r="AH29" i="25"/>
  <c r="E157" i="25"/>
  <c r="X238" i="25"/>
  <c r="E28" i="25"/>
  <c r="M242" i="25"/>
  <c r="M211" i="25"/>
  <c r="BM29" i="25"/>
  <c r="AX83" i="25"/>
  <c r="W230" i="25"/>
  <c r="M104" i="25"/>
  <c r="AX19" i="25"/>
  <c r="O141" i="25"/>
  <c r="AP202" i="25"/>
  <c r="AX122" i="25"/>
  <c r="O186" i="25"/>
  <c r="BM230" i="25"/>
  <c r="AH223" i="25"/>
  <c r="M105" i="25"/>
  <c r="BN225" i="25"/>
  <c r="L130" i="25"/>
  <c r="O40" i="25"/>
  <c r="AO104" i="25"/>
  <c r="AO164" i="25"/>
  <c r="AH36" i="25"/>
  <c r="M87" i="25"/>
  <c r="L41" i="25"/>
  <c r="M68" i="25"/>
  <c r="AX143" i="25"/>
  <c r="BM116" i="25"/>
  <c r="W62" i="25"/>
  <c r="O119" i="25"/>
  <c r="AP223" i="25"/>
  <c r="AA63" i="25"/>
  <c r="AH152" i="25"/>
  <c r="E56" i="25"/>
  <c r="BE93" i="25"/>
  <c r="BD241" i="25"/>
  <c r="Z144" i="25"/>
  <c r="W16" i="25"/>
  <c r="BN228" i="25"/>
  <c r="AA68" i="25"/>
  <c r="L26" i="25"/>
  <c r="AX99" i="25"/>
  <c r="BD218" i="25"/>
  <c r="E101" i="25"/>
  <c r="AA130" i="25"/>
  <c r="A111" i="16"/>
  <c r="X84" i="25"/>
  <c r="AP117" i="25"/>
  <c r="L37" i="25"/>
  <c r="E203" i="25"/>
  <c r="AO171" i="25"/>
  <c r="W212" i="25"/>
  <c r="M158" i="25"/>
  <c r="O245" i="25"/>
  <c r="X18" i="25"/>
  <c r="BU37" i="25"/>
  <c r="AO113" i="25"/>
  <c r="P21" i="25"/>
  <c r="BD144" i="25"/>
  <c r="BM66" i="25"/>
  <c r="BN17" i="25"/>
  <c r="BE245" i="25"/>
  <c r="BU154" i="25"/>
  <c r="AP188" i="25"/>
  <c r="O238" i="25"/>
  <c r="BE86" i="25"/>
  <c r="AP181" i="25"/>
  <c r="A59" i="16"/>
  <c r="E191" i="25"/>
  <c r="BM115" i="25"/>
  <c r="M221" i="25"/>
  <c r="E204" i="25"/>
  <c r="BN13" i="25"/>
  <c r="E166" i="25"/>
  <c r="W75" i="25"/>
  <c r="AH163" i="25"/>
  <c r="AW170" i="25"/>
  <c r="L54" i="25"/>
  <c r="AX191" i="25"/>
  <c r="BE166" i="25"/>
  <c r="AH216" i="25"/>
  <c r="Z132" i="25"/>
  <c r="AX59" i="25"/>
  <c r="L178" i="25"/>
  <c r="AX132" i="25"/>
  <c r="BM68" i="25"/>
  <c r="P114" i="25"/>
  <c r="Z34" i="25"/>
  <c r="AH53" i="25"/>
  <c r="P50" i="25"/>
  <c r="BU56" i="25"/>
  <c r="M69" i="25"/>
  <c r="X219" i="25"/>
  <c r="O34" i="25"/>
  <c r="BT43" i="25"/>
  <c r="AX84" i="25"/>
  <c r="BN131" i="25"/>
  <c r="BN169" i="25"/>
  <c r="Z198" i="25"/>
  <c r="P140" i="25"/>
  <c r="AH226" i="25"/>
  <c r="BD24" i="25"/>
  <c r="X42" i="25"/>
  <c r="X208" i="25"/>
  <c r="O206" i="25"/>
  <c r="AO61" i="25"/>
  <c r="X201" i="25"/>
  <c r="O85" i="25"/>
  <c r="AX163" i="25"/>
  <c r="BN243" i="25"/>
  <c r="BN89" i="25"/>
  <c r="AH97" i="25"/>
  <c r="P180" i="25"/>
  <c r="O50" i="25"/>
  <c r="BE167" i="25"/>
  <c r="E206" i="25"/>
  <c r="Z191" i="25"/>
  <c r="W207" i="25"/>
  <c r="BE97" i="25"/>
  <c r="AH66" i="25"/>
  <c r="BE67" i="25"/>
  <c r="BU238" i="25"/>
  <c r="P190" i="25"/>
  <c r="W27" i="25"/>
  <c r="L64" i="25"/>
  <c r="AW91" i="25"/>
  <c r="Z165" i="25"/>
  <c r="O172" i="25"/>
  <c r="BT157" i="25"/>
  <c r="BE64" i="25"/>
  <c r="AO57" i="25"/>
  <c r="Z230" i="25"/>
  <c r="E155" i="25"/>
  <c r="BM34" i="25"/>
  <c r="AW154" i="25"/>
  <c r="AX102" i="25"/>
  <c r="AA239" i="25"/>
  <c r="AX58" i="25"/>
  <c r="AP130" i="25"/>
  <c r="AH133" i="25"/>
  <c r="AH72" i="25"/>
  <c r="O17" i="25"/>
  <c r="BT170" i="25"/>
  <c r="AW198" i="25"/>
  <c r="BU51" i="25"/>
  <c r="O252" i="25"/>
  <c r="BE157" i="25"/>
  <c r="BT251" i="25"/>
  <c r="P46" i="25"/>
  <c r="BE230" i="25"/>
  <c r="AX48" i="25"/>
  <c r="BU110" i="25"/>
  <c r="BD221" i="25"/>
  <c r="X121" i="25"/>
  <c r="W237" i="25"/>
  <c r="BN132" i="25"/>
  <c r="AX214" i="25"/>
  <c r="AX94" i="25"/>
  <c r="BE105" i="25"/>
  <c r="O150" i="25"/>
  <c r="W182" i="25"/>
  <c r="AW189" i="25"/>
  <c r="BN173" i="25"/>
  <c r="BM152" i="25"/>
  <c r="AO54" i="25"/>
  <c r="L47" i="25"/>
  <c r="AX183" i="25"/>
  <c r="BN71" i="25"/>
  <c r="AX71" i="25"/>
  <c r="P196" i="25"/>
  <c r="BM82" i="25"/>
  <c r="E26" i="25"/>
  <c r="BN49" i="25"/>
  <c r="O160" i="25"/>
  <c r="AH63" i="25"/>
  <c r="W9" i="25"/>
  <c r="E198" i="25"/>
  <c r="P100" i="25"/>
  <c r="Z220" i="25"/>
  <c r="BT115" i="25"/>
  <c r="AX136" i="25"/>
  <c r="W47" i="25"/>
  <c r="AH102" i="25"/>
  <c r="BM147" i="25"/>
  <c r="AP68" i="25"/>
  <c r="L138" i="25"/>
  <c r="AX89" i="25"/>
  <c r="X109" i="25"/>
  <c r="AX63" i="25"/>
  <c r="A23" i="16"/>
  <c r="X35" i="25"/>
  <c r="M178" i="25"/>
  <c r="BE187" i="25"/>
  <c r="BE101" i="25"/>
  <c r="E145" i="25"/>
  <c r="W59" i="25"/>
  <c r="BM109" i="25"/>
  <c r="BE8" i="25"/>
  <c r="BU22" i="25"/>
  <c r="BT242" i="25"/>
  <c r="BN57" i="25"/>
  <c r="AW203" i="25"/>
  <c r="BN235" i="25"/>
  <c r="AO173" i="25"/>
  <c r="W43" i="25"/>
  <c r="P29" i="25"/>
  <c r="AO13" i="25"/>
  <c r="BN42" i="25"/>
  <c r="AW240" i="25"/>
  <c r="AX151" i="25"/>
  <c r="M13" i="25"/>
  <c r="P102" i="25"/>
  <c r="A73" i="16"/>
  <c r="BT110" i="25"/>
  <c r="O176" i="25"/>
  <c r="AP60" i="25"/>
  <c r="E170" i="25"/>
  <c r="AO83" i="25"/>
  <c r="AA116" i="25"/>
  <c r="BN174" i="25"/>
  <c r="BT75" i="25"/>
  <c r="BT74" i="25"/>
  <c r="BM162" i="25"/>
  <c r="W220" i="25"/>
  <c r="AX115" i="25"/>
  <c r="BM60" i="25"/>
  <c r="BD96" i="25"/>
  <c r="BM196" i="25"/>
  <c r="BN190" i="25"/>
  <c r="AA26" i="25"/>
  <c r="BN182" i="25"/>
  <c r="Z93" i="25"/>
  <c r="L180" i="25"/>
  <c r="P161" i="25"/>
  <c r="BD148" i="25"/>
  <c r="O90" i="25"/>
  <c r="W42" i="25"/>
  <c r="BM144" i="25"/>
  <c r="AP173" i="25"/>
  <c r="BM195" i="25"/>
  <c r="AW156" i="25"/>
  <c r="BU200" i="25"/>
  <c r="AP99" i="25"/>
  <c r="AW55" i="25"/>
  <c r="Z13" i="25"/>
  <c r="Z66" i="25"/>
  <c r="Z175" i="25"/>
  <c r="W65" i="25"/>
  <c r="O59" i="25"/>
  <c r="AW225" i="25"/>
  <c r="P227" i="25"/>
  <c r="E46" i="25"/>
  <c r="AP31" i="25"/>
  <c r="P63" i="25"/>
  <c r="M66" i="25"/>
  <c r="L61" i="25"/>
  <c r="BD120" i="25"/>
  <c r="O153" i="25"/>
  <c r="A107" i="16"/>
  <c r="AH230" i="25"/>
  <c r="X142" i="25"/>
  <c r="AO67" i="25"/>
  <c r="L216" i="25"/>
  <c r="O26" i="25"/>
  <c r="AH38" i="25"/>
  <c r="AP222" i="25"/>
  <c r="BU55" i="25"/>
  <c r="AW46" i="25"/>
  <c r="BM114" i="25"/>
  <c r="AO109" i="25"/>
  <c r="W180" i="25"/>
  <c r="AW73" i="25"/>
  <c r="O218" i="25"/>
  <c r="AW26" i="25"/>
  <c r="X97" i="25"/>
  <c r="M126" i="25"/>
  <c r="BU33" i="25"/>
  <c r="AA113" i="25"/>
  <c r="BD142" i="25"/>
  <c r="BD80" i="25"/>
  <c r="X20" i="25"/>
  <c r="AX39" i="25"/>
  <c r="AP178" i="25"/>
  <c r="P131" i="25"/>
  <c r="Z119" i="25"/>
  <c r="L98" i="25"/>
  <c r="W193" i="25"/>
  <c r="AW15" i="25"/>
  <c r="AH21" i="25"/>
  <c r="O148" i="25"/>
  <c r="BT201" i="25"/>
  <c r="BD119" i="25"/>
  <c r="BN92" i="25"/>
  <c r="BD113" i="25"/>
  <c r="E9" i="25"/>
  <c r="AW150" i="25"/>
  <c r="L29" i="25"/>
  <c r="M149" i="25"/>
  <c r="AO134" i="25"/>
  <c r="AA191" i="25"/>
  <c r="BM225" i="25"/>
  <c r="Z46" i="25"/>
  <c r="BD212" i="25"/>
  <c r="BT129" i="25"/>
  <c r="W63" i="25"/>
  <c r="BM102" i="25"/>
  <c r="BN79" i="25"/>
  <c r="M95" i="25"/>
  <c r="AW202" i="25"/>
  <c r="BE44" i="25"/>
  <c r="P9" i="25"/>
  <c r="L33" i="25"/>
  <c r="BN129" i="25"/>
  <c r="W232" i="25"/>
  <c r="W26" i="25"/>
  <c r="BE201" i="25"/>
  <c r="AH231" i="25"/>
  <c r="E159" i="25"/>
  <c r="BE46" i="25"/>
  <c r="BM237" i="25"/>
  <c r="AO208" i="25"/>
  <c r="W155" i="25"/>
  <c r="BN102" i="25"/>
  <c r="BD197" i="25"/>
  <c r="W29" i="25"/>
  <c r="Z96" i="25"/>
  <c r="BE52" i="25"/>
  <c r="AO215" i="25"/>
  <c r="L78" i="25"/>
  <c r="AH233" i="25"/>
  <c r="BU235" i="25"/>
  <c r="X192" i="25"/>
  <c r="AW13" i="25"/>
  <c r="BT59" i="25"/>
  <c r="BD136" i="25"/>
  <c r="BD27" i="25"/>
  <c r="W219" i="25"/>
  <c r="P40" i="25"/>
  <c r="AW44" i="25"/>
  <c r="BM149" i="25"/>
  <c r="BU73" i="25"/>
  <c r="AA169" i="25"/>
  <c r="AH119" i="25"/>
  <c r="BU46" i="25"/>
  <c r="P194" i="25"/>
  <c r="O75" i="25"/>
  <c r="BE165" i="25"/>
  <c r="E184" i="25"/>
  <c r="BN73" i="25"/>
  <c r="AH149" i="25"/>
  <c r="BE164" i="25"/>
  <c r="O159" i="25"/>
  <c r="BM231" i="25"/>
  <c r="L224" i="25"/>
  <c r="BD151" i="25"/>
  <c r="AW230" i="25"/>
  <c r="BN210" i="25"/>
  <c r="BM210" i="25"/>
  <c r="BE26" i="25"/>
  <c r="BU36" i="25"/>
  <c r="E15" i="25"/>
  <c r="BD213" i="25"/>
  <c r="BD103" i="25"/>
  <c r="AO191" i="25"/>
  <c r="BN107" i="25"/>
  <c r="AO116" i="25"/>
  <c r="L185" i="25"/>
  <c r="AA214" i="25"/>
  <c r="BE158" i="25"/>
  <c r="AO160" i="25"/>
  <c r="O228" i="25"/>
  <c r="BT151" i="25"/>
  <c r="O157" i="25"/>
  <c r="E140" i="25"/>
  <c r="BM13" i="25"/>
  <c r="AP204" i="25"/>
  <c r="L220" i="25"/>
  <c r="X209" i="25"/>
  <c r="AP170" i="25"/>
  <c r="W95" i="25"/>
  <c r="W196" i="25"/>
  <c r="BM58" i="25"/>
  <c r="L202" i="25"/>
  <c r="AO167" i="25"/>
  <c r="AA244" i="25"/>
  <c r="BE244" i="25"/>
  <c r="L229" i="25"/>
  <c r="AA38" i="25"/>
  <c r="O106" i="25"/>
  <c r="AP139" i="25"/>
  <c r="X72" i="25"/>
  <c r="BM86" i="25"/>
  <c r="BE23" i="25"/>
  <c r="BM239" i="25"/>
  <c r="AP33" i="25"/>
  <c r="BD71" i="25"/>
  <c r="L39" i="25"/>
  <c r="AH245" i="25"/>
  <c r="BT114" i="25"/>
  <c r="M111" i="25"/>
  <c r="AX31" i="25"/>
  <c r="W154" i="25"/>
  <c r="BT139" i="25"/>
  <c r="BT218" i="25"/>
  <c r="Z54" i="25"/>
  <c r="BM198" i="25"/>
  <c r="AH81" i="25"/>
  <c r="BU116" i="25"/>
  <c r="BM134" i="25"/>
  <c r="AX245" i="25"/>
  <c r="AX179" i="25"/>
  <c r="AA161" i="25"/>
  <c r="M85" i="25"/>
  <c r="AX162" i="25"/>
  <c r="O147" i="25"/>
  <c r="AH242" i="25"/>
  <c r="BE20" i="25"/>
  <c r="L106" i="25"/>
  <c r="W28" i="25"/>
  <c r="BN56" i="25"/>
  <c r="W145" i="25"/>
  <c r="BD39" i="25"/>
  <c r="X70" i="25"/>
  <c r="AP156" i="25"/>
  <c r="AP147" i="25"/>
  <c r="BE168" i="25"/>
  <c r="BD111" i="25"/>
  <c r="AO100" i="25"/>
  <c r="X81" i="25"/>
  <c r="AW106" i="25"/>
  <c r="Z226" i="25"/>
  <c r="X94" i="25"/>
  <c r="BT141" i="25"/>
  <c r="W171" i="25"/>
  <c r="AH55" i="25"/>
  <c r="BN74" i="25"/>
  <c r="BT193" i="25"/>
  <c r="AA35" i="25"/>
  <c r="M64" i="25"/>
  <c r="BM74" i="25"/>
  <c r="AA98" i="25"/>
  <c r="BE190" i="25"/>
  <c r="X15" i="25"/>
  <c r="Z179" i="25"/>
  <c r="W110" i="25"/>
  <c r="AO198" i="25"/>
  <c r="AH54" i="25"/>
  <c r="O101" i="25"/>
  <c r="E109" i="25"/>
  <c r="Z213" i="25"/>
  <c r="BD252" i="25"/>
  <c r="L52" i="25"/>
  <c r="AA211" i="25"/>
  <c r="E86" i="25"/>
  <c r="M55" i="25"/>
  <c r="M134" i="25"/>
  <c r="X57" i="25"/>
  <c r="BT208" i="25"/>
  <c r="X233" i="25"/>
  <c r="P101" i="25"/>
  <c r="BU252" i="25"/>
  <c r="O24" i="25"/>
  <c r="BM73" i="25"/>
  <c r="O54" i="25"/>
  <c r="AH221" i="25"/>
  <c r="O107" i="25"/>
  <c r="BT54" i="25"/>
  <c r="BM244" i="25"/>
  <c r="E105" i="25"/>
  <c r="BU49" i="25"/>
  <c r="BT128" i="25"/>
  <c r="AO98" i="25"/>
  <c r="BT213" i="25"/>
  <c r="AX211" i="25"/>
  <c r="AO170" i="25"/>
  <c r="AO184" i="25"/>
  <c r="BN192" i="25"/>
  <c r="AP106" i="25"/>
  <c r="AP74" i="25"/>
  <c r="AH252" i="25"/>
  <c r="AO168" i="25"/>
  <c r="BM240" i="25"/>
  <c r="M213" i="25"/>
  <c r="BN78" i="25"/>
  <c r="BD181" i="25"/>
  <c r="M9" i="25"/>
  <c r="O36" i="25"/>
  <c r="BU98" i="25"/>
  <c r="AW110" i="25"/>
  <c r="E177" i="25"/>
  <c r="M86" i="25"/>
  <c r="O235" i="25"/>
  <c r="L8" i="25"/>
  <c r="M118" i="25"/>
  <c r="BT172" i="25"/>
  <c r="AX12" i="25"/>
  <c r="A89" i="16"/>
  <c r="BM63" i="25"/>
  <c r="O89" i="25"/>
  <c r="AA31" i="25"/>
  <c r="AW200" i="25"/>
  <c r="P168" i="25"/>
  <c r="BM92" i="25"/>
  <c r="AA75" i="25"/>
  <c r="AX232" i="25"/>
  <c r="W174" i="25"/>
  <c r="BM77" i="25"/>
  <c r="W169" i="25"/>
  <c r="X200" i="25"/>
  <c r="AX35" i="25"/>
  <c r="M170" i="25"/>
  <c r="BD72" i="25"/>
  <c r="P223" i="25"/>
  <c r="AA87" i="25"/>
  <c r="Z65" i="25"/>
  <c r="BD158" i="25"/>
  <c r="O138" i="25"/>
  <c r="X112" i="25"/>
  <c r="BD187" i="25"/>
  <c r="BU136" i="25"/>
  <c r="O158" i="25"/>
  <c r="BE162" i="25"/>
  <c r="E93" i="25"/>
  <c r="A35" i="16"/>
  <c r="Z88" i="25"/>
  <c r="AH150" i="25"/>
  <c r="L62" i="25"/>
  <c r="AA10" i="25"/>
  <c r="AO50" i="25"/>
  <c r="AX144" i="25"/>
  <c r="M94" i="25"/>
  <c r="AH222" i="25"/>
  <c r="BU215" i="25"/>
  <c r="AO158" i="25"/>
  <c r="Z204" i="25"/>
  <c r="AO157" i="25"/>
  <c r="BT206" i="25"/>
  <c r="AA33" i="25"/>
  <c r="O142" i="25"/>
  <c r="BE152" i="25"/>
  <c r="Z157" i="25"/>
  <c r="AX114" i="25"/>
  <c r="AW35" i="25"/>
  <c r="O27" i="25"/>
  <c r="BU157" i="25"/>
  <c r="BN50" i="25"/>
  <c r="E244" i="25"/>
  <c r="L161" i="25"/>
  <c r="P111" i="25"/>
  <c r="L209" i="25"/>
  <c r="AH48" i="25"/>
  <c r="AP164" i="25"/>
  <c r="AX197" i="25"/>
  <c r="BD229" i="25"/>
  <c r="AO212" i="25"/>
  <c r="M195" i="25"/>
  <c r="BE243" i="25"/>
  <c r="BD83" i="25"/>
  <c r="BD242" i="25"/>
  <c r="BN103" i="25"/>
  <c r="X135" i="25"/>
  <c r="E221" i="25"/>
  <c r="AA185" i="25"/>
  <c r="P12" i="25"/>
  <c r="M210" i="25"/>
  <c r="E82" i="25"/>
  <c r="AP217" i="25"/>
  <c r="BM79" i="25"/>
  <c r="BM32" i="25"/>
  <c r="BU231" i="25"/>
  <c r="BE222" i="25"/>
  <c r="Z60" i="25"/>
  <c r="AO41" i="25"/>
  <c r="M35" i="25"/>
  <c r="X74" i="25"/>
  <c r="Z219" i="25"/>
  <c r="BU112" i="25"/>
  <c r="BN25" i="25"/>
  <c r="BT23" i="25"/>
  <c r="BT159" i="25"/>
  <c r="X69" i="25"/>
  <c r="W138" i="25"/>
  <c r="BT65" i="25"/>
  <c r="E139" i="25"/>
  <c r="O209" i="25"/>
  <c r="AA82" i="25"/>
  <c r="X202" i="25"/>
  <c r="E217" i="25"/>
  <c r="E235" i="25"/>
  <c r="L150" i="25"/>
  <c r="L131" i="25"/>
  <c r="W10" i="25"/>
  <c r="BU79" i="25"/>
  <c r="E110" i="25"/>
  <c r="L20" i="25"/>
  <c r="X71" i="25"/>
  <c r="BT160" i="25"/>
  <c r="AP221" i="25"/>
  <c r="Z228" i="25"/>
  <c r="BE183" i="25"/>
  <c r="O56" i="25"/>
  <c r="O80" i="25"/>
  <c r="L222" i="25"/>
  <c r="AH213" i="25"/>
  <c r="W199" i="25"/>
  <c r="P177" i="25"/>
  <c r="O201" i="25"/>
  <c r="W120" i="25"/>
  <c r="E74" i="25"/>
  <c r="O139" i="25"/>
  <c r="L115" i="25"/>
  <c r="M191" i="25"/>
  <c r="O73" i="25"/>
  <c r="X104" i="25"/>
  <c r="O41" i="25"/>
  <c r="AA59" i="25"/>
  <c r="BM23" i="25"/>
  <c r="BN41" i="25"/>
  <c r="BT135" i="25"/>
  <c r="BM128" i="25"/>
  <c r="BT116" i="25"/>
  <c r="BD36" i="25"/>
  <c r="AH185" i="25"/>
  <c r="L71" i="25"/>
  <c r="BN112" i="25"/>
  <c r="A97" i="16"/>
  <c r="AP89" i="25"/>
  <c r="E210" i="25"/>
  <c r="BE214" i="25"/>
  <c r="AO21" i="25"/>
  <c r="BE126" i="25"/>
  <c r="W35" i="25"/>
  <c r="AP166" i="25"/>
  <c r="BE143" i="25"/>
  <c r="E196" i="25"/>
  <c r="AA189" i="25"/>
  <c r="E160" i="25"/>
  <c r="P69" i="25"/>
  <c r="BM110" i="25"/>
  <c r="L188" i="25"/>
  <c r="BT11" i="25"/>
  <c r="BD122" i="25"/>
  <c r="X242" i="25"/>
  <c r="M123" i="25"/>
  <c r="BN96" i="25"/>
  <c r="O87" i="25"/>
  <c r="BD62" i="25"/>
  <c r="BN61" i="25"/>
  <c r="O230" i="25"/>
  <c r="BT13" i="25"/>
  <c r="X181" i="25"/>
  <c r="AH227" i="25"/>
  <c r="BD51" i="25"/>
  <c r="BN145" i="25"/>
  <c r="BU207" i="25"/>
  <c r="AW128" i="25"/>
  <c r="AP17" i="25"/>
  <c r="AP125" i="25"/>
  <c r="AX207" i="25"/>
  <c r="AH27" i="25"/>
  <c r="X217" i="25"/>
  <c r="Z83" i="25"/>
  <c r="AA79" i="25"/>
  <c r="P14" i="25"/>
  <c r="AX242" i="25"/>
  <c r="AA124" i="25"/>
  <c r="AH56" i="25"/>
  <c r="BN48" i="25"/>
  <c r="O55" i="25"/>
  <c r="X54" i="25"/>
  <c r="BM228" i="25"/>
  <c r="AA222" i="25"/>
  <c r="AP19" i="25"/>
  <c r="Z49" i="25"/>
  <c r="BD31" i="25"/>
  <c r="E70" i="25"/>
  <c r="P167" i="25"/>
  <c r="O51" i="25"/>
  <c r="BU194" i="25"/>
  <c r="BM15" i="25"/>
  <c r="AP42" i="25"/>
  <c r="BM219" i="25"/>
  <c r="AX185" i="25"/>
  <c r="AO51" i="25"/>
  <c r="M250" i="25"/>
  <c r="AX129" i="25"/>
  <c r="BT16" i="25"/>
  <c r="X178" i="25"/>
  <c r="BE9" i="25"/>
  <c r="P219" i="25"/>
  <c r="P213" i="25"/>
  <c r="P89" i="25"/>
  <c r="W100" i="25"/>
  <c r="BD10" i="25"/>
  <c r="Z24" i="25"/>
  <c r="Z138" i="25"/>
  <c r="AX81" i="25"/>
  <c r="AP168" i="25"/>
  <c r="BM243" i="25"/>
  <c r="L104" i="25"/>
  <c r="BT126" i="25"/>
  <c r="BU202" i="25"/>
  <c r="AH170" i="25"/>
  <c r="P109" i="25"/>
  <c r="L154" i="25"/>
  <c r="AX236" i="25"/>
  <c r="AA71" i="25"/>
  <c r="AH91" i="25"/>
  <c r="BN177" i="25"/>
  <c r="BT73" i="25"/>
  <c r="BM100" i="25"/>
  <c r="AA60" i="25"/>
  <c r="X12" i="25"/>
  <c r="BU159" i="25"/>
  <c r="AX91" i="25"/>
  <c r="E77" i="25"/>
  <c r="O166" i="25"/>
  <c r="AH210" i="25"/>
  <c r="BU251" i="25"/>
  <c r="P221" i="25"/>
  <c r="BD43" i="25"/>
  <c r="AO149" i="25"/>
  <c r="A53" i="16"/>
  <c r="Z16" i="25"/>
  <c r="BE236" i="25"/>
  <c r="A57" i="16"/>
  <c r="M29" i="25"/>
  <c r="AH167" i="25"/>
  <c r="BN126" i="25"/>
  <c r="AO141" i="25"/>
  <c r="BT125" i="25"/>
  <c r="AO127" i="25"/>
  <c r="BU168" i="25"/>
  <c r="BT219" i="25"/>
  <c r="BY219" i="25" l="1"/>
  <c r="BV168" i="25"/>
  <c r="BY125" i="25"/>
  <c r="BO126" i="25"/>
  <c r="BR126" i="25" s="1"/>
  <c r="A58" i="22"/>
  <c r="BF236" i="25"/>
  <c r="A54" i="22"/>
  <c r="Q221" i="25"/>
  <c r="T221" i="25" s="1"/>
  <c r="BV251" i="25"/>
  <c r="F77" i="25"/>
  <c r="I77" i="25" s="1"/>
  <c r="AY91" i="25"/>
  <c r="BB91" i="25" s="1"/>
  <c r="BV159" i="25"/>
  <c r="AJ12" i="25"/>
  <c r="AM12" i="25" s="1"/>
  <c r="AB60" i="25"/>
  <c r="AE60" i="25" s="1"/>
  <c r="BR100" i="25"/>
  <c r="BY73" i="25"/>
  <c r="BO177" i="25"/>
  <c r="AB71" i="25"/>
  <c r="AE71" i="25" s="1"/>
  <c r="AY236" i="25"/>
  <c r="Q109" i="25"/>
  <c r="T109" i="25" s="1"/>
  <c r="BV202" i="25"/>
  <c r="BY202" i="25" s="1"/>
  <c r="BR243" i="25"/>
  <c r="AQ168" i="25"/>
  <c r="AT168" i="25" s="1"/>
  <c r="AY81" i="25"/>
  <c r="BB81" i="25" s="1"/>
  <c r="AE138" i="25"/>
  <c r="Q89" i="25"/>
  <c r="Q213" i="25"/>
  <c r="T213" i="25" s="1"/>
  <c r="Q219" i="25"/>
  <c r="T219" i="25" s="1"/>
  <c r="BF9" i="25"/>
  <c r="BI9" i="25" s="1"/>
  <c r="AJ178" i="25"/>
  <c r="AM178" i="25" s="1"/>
  <c r="BY16" i="25"/>
  <c r="AY129" i="25"/>
  <c r="AY185" i="25"/>
  <c r="BB185" i="25" s="1"/>
  <c r="BR219" i="25"/>
  <c r="AQ42" i="25"/>
  <c r="AT42" i="25" s="1"/>
  <c r="BR15" i="25"/>
  <c r="BV194" i="25"/>
  <c r="Q167" i="25"/>
  <c r="T167" i="25" s="1"/>
  <c r="F70" i="25"/>
  <c r="I70" i="25" s="1"/>
  <c r="AQ19" i="25"/>
  <c r="AT19" i="25" s="1"/>
  <c r="AB222" i="25"/>
  <c r="AE222" i="25" s="1"/>
  <c r="BR228" i="25"/>
  <c r="AJ54" i="25"/>
  <c r="AM54" i="25" s="1"/>
  <c r="T55" i="25"/>
  <c r="BO48" i="25"/>
  <c r="AB124" i="25"/>
  <c r="AY242" i="25"/>
  <c r="Q14" i="25"/>
  <c r="T14" i="25" s="1"/>
  <c r="AB79" i="25"/>
  <c r="AE79" i="25" s="1"/>
  <c r="AJ217" i="25"/>
  <c r="AM217" i="25" s="1"/>
  <c r="AY207" i="25"/>
  <c r="BB207" i="25" s="1"/>
  <c r="AQ125" i="25"/>
  <c r="AT125" i="25" s="1"/>
  <c r="AQ17" i="25"/>
  <c r="AT17" i="25" s="1"/>
  <c r="BV207" i="25"/>
  <c r="BO145" i="25"/>
  <c r="AJ181" i="25"/>
  <c r="AM181" i="25" s="1"/>
  <c r="BY13" i="25"/>
  <c r="BO61" i="25"/>
  <c r="T87" i="25"/>
  <c r="BO96" i="25"/>
  <c r="AJ242" i="25"/>
  <c r="AM242" i="25" s="1"/>
  <c r="BI122" i="25"/>
  <c r="BY11" i="25"/>
  <c r="BR110" i="25"/>
  <c r="Q69" i="25"/>
  <c r="T69" i="25" s="1"/>
  <c r="F160" i="25"/>
  <c r="I160" i="25" s="1"/>
  <c r="AB189" i="25"/>
  <c r="AE189" i="25" s="1"/>
  <c r="F196" i="25"/>
  <c r="I196" i="25" s="1"/>
  <c r="BF143" i="25"/>
  <c r="AQ166" i="25"/>
  <c r="AT166" i="25" s="1"/>
  <c r="BF126" i="25"/>
  <c r="BI126" i="25" s="1"/>
  <c r="BF214" i="25"/>
  <c r="BI214" i="25" s="1"/>
  <c r="F210" i="25"/>
  <c r="I210" i="25" s="1"/>
  <c r="AQ89" i="25"/>
  <c r="AT89" i="25" s="1"/>
  <c r="A98" i="22"/>
  <c r="BO112" i="25"/>
  <c r="BY116" i="25"/>
  <c r="BY135" i="25"/>
  <c r="BO41" i="25"/>
  <c r="BR23" i="25"/>
  <c r="AB59" i="25"/>
  <c r="AE59" i="25" s="1"/>
  <c r="T41" i="25"/>
  <c r="AJ104" i="25"/>
  <c r="AM104" i="25" s="1"/>
  <c r="T139" i="25"/>
  <c r="F74" i="25"/>
  <c r="I74" i="25" s="1"/>
  <c r="Q177" i="25"/>
  <c r="T177" i="25" s="1"/>
  <c r="T56" i="25"/>
  <c r="BF183" i="25"/>
  <c r="BI183" i="25" s="1"/>
  <c r="AQ221" i="25"/>
  <c r="AT221" i="25" s="1"/>
  <c r="BY160" i="25"/>
  <c r="AJ71" i="25"/>
  <c r="AM71" i="25" s="1"/>
  <c r="F110" i="25"/>
  <c r="I110" i="25" s="1"/>
  <c r="BV79" i="25"/>
  <c r="F235" i="25"/>
  <c r="I235" i="25" s="1"/>
  <c r="F217" i="25"/>
  <c r="I217" i="25" s="1"/>
  <c r="AJ202" i="25"/>
  <c r="AM202" i="25" s="1"/>
  <c r="AB82" i="25"/>
  <c r="AE82" i="25" s="1"/>
  <c r="F139" i="25"/>
  <c r="I139" i="25"/>
  <c r="BY65" i="25"/>
  <c r="AJ69" i="25"/>
  <c r="AM69" i="25" s="1"/>
  <c r="BY159" i="25"/>
  <c r="BY23" i="25"/>
  <c r="BO25" i="25"/>
  <c r="BV112" i="25"/>
  <c r="AJ74" i="25"/>
  <c r="AM74" i="25" s="1"/>
  <c r="BF222" i="25"/>
  <c r="BI222" i="25" s="1"/>
  <c r="BV231" i="25"/>
  <c r="BR32" i="25"/>
  <c r="BR79" i="25"/>
  <c r="AQ217" i="25"/>
  <c r="AT217" i="25" s="1"/>
  <c r="F82" i="25"/>
  <c r="I82" i="25" s="1"/>
  <c r="Q12" i="25"/>
  <c r="T12" i="25" s="1"/>
  <c r="AB185" i="25"/>
  <c r="AE185" i="25" s="1"/>
  <c r="F221" i="25"/>
  <c r="I221" i="25"/>
  <c r="AJ135" i="25"/>
  <c r="AM135" i="25" s="1"/>
  <c r="BO103" i="25"/>
  <c r="BR103" i="25" s="1"/>
  <c r="BF243" i="25"/>
  <c r="BI243" i="25" s="1"/>
  <c r="AY197" i="25"/>
  <c r="BB197" i="25" s="1"/>
  <c r="AQ164" i="25"/>
  <c r="AT164" i="25" s="1"/>
  <c r="Q111" i="25"/>
  <c r="T111" i="25" s="1"/>
  <c r="F244" i="25"/>
  <c r="I244" i="25"/>
  <c r="BO50" i="25"/>
  <c r="BV157" i="25"/>
  <c r="T27" i="25"/>
  <c r="AY114" i="25"/>
  <c r="BB114" i="25" s="1"/>
  <c r="AE157" i="25"/>
  <c r="BF152" i="25"/>
  <c r="T142" i="25"/>
  <c r="AB33" i="25"/>
  <c r="AE33" i="25" s="1"/>
  <c r="BY206" i="25"/>
  <c r="AT157" i="25"/>
  <c r="BV215" i="25"/>
  <c r="AY144" i="25"/>
  <c r="AB10" i="25"/>
  <c r="AE10" i="25" s="1"/>
  <c r="AE88" i="25"/>
  <c r="A36" i="22"/>
  <c r="F93" i="25"/>
  <c r="I93" i="25" s="1"/>
  <c r="BF162" i="25"/>
  <c r="BI162" i="25" s="1"/>
  <c r="T158" i="25"/>
  <c r="BV136" i="25"/>
  <c r="AJ112" i="25"/>
  <c r="AM112" i="25" s="1"/>
  <c r="BI158" i="25"/>
  <c r="AB87" i="25"/>
  <c r="Q223" i="25"/>
  <c r="T223" i="25" s="1"/>
  <c r="AY35" i="25"/>
  <c r="BB35" i="25" s="1"/>
  <c r="AJ200" i="25"/>
  <c r="AM200" i="25" s="1"/>
  <c r="BR77" i="25"/>
  <c r="AY232" i="25"/>
  <c r="BB232" i="25" s="1"/>
  <c r="AB75" i="25"/>
  <c r="AE75" i="25" s="1"/>
  <c r="BR92" i="25"/>
  <c r="Q168" i="25"/>
  <c r="T168" i="25" s="1"/>
  <c r="AB31" i="25"/>
  <c r="AE31" i="25" s="1"/>
  <c r="T89" i="25"/>
  <c r="BR63" i="25"/>
  <c r="A90" i="22"/>
  <c r="AY12" i="25"/>
  <c r="BB12" i="25" s="1"/>
  <c r="BY172" i="25"/>
  <c r="F177" i="25"/>
  <c r="I177" i="25" s="1"/>
  <c r="BV98" i="25"/>
  <c r="T36" i="25"/>
  <c r="BO78" i="25"/>
  <c r="AQ74" i="25"/>
  <c r="AT74" i="25" s="1"/>
  <c r="AQ106" i="25"/>
  <c r="AT106" i="25" s="1"/>
  <c r="BO192" i="25"/>
  <c r="AY211" i="25"/>
  <c r="BB211" i="25" s="1"/>
  <c r="BY213" i="25"/>
  <c r="BV49" i="25"/>
  <c r="F105" i="25"/>
  <c r="I105" i="25"/>
  <c r="BR244" i="25"/>
  <c r="BY54" i="25"/>
  <c r="BR73" i="25"/>
  <c r="BV252" i="25"/>
  <c r="Q101" i="25"/>
  <c r="T101" i="25" s="1"/>
  <c r="AJ233" i="25"/>
  <c r="AM233" i="25" s="1"/>
  <c r="BY208" i="25"/>
  <c r="AJ57" i="25"/>
  <c r="AM57" i="25" s="1"/>
  <c r="F86" i="25"/>
  <c r="I86" i="25"/>
  <c r="AB211" i="25"/>
  <c r="AE211" i="25" s="1"/>
  <c r="BI252" i="25"/>
  <c r="F109" i="25"/>
  <c r="I109" i="25" s="1"/>
  <c r="AJ15" i="25"/>
  <c r="AM15" i="25" s="1"/>
  <c r="BF190" i="25"/>
  <c r="BI190" i="25" s="1"/>
  <c r="AB98" i="25"/>
  <c r="AE98" i="25" s="1"/>
  <c r="BR74" i="25"/>
  <c r="AB35" i="25"/>
  <c r="AE35" i="25" s="1"/>
  <c r="BY193" i="25"/>
  <c r="BO74" i="25"/>
  <c r="BY141" i="25"/>
  <c r="AJ94" i="25"/>
  <c r="AM94" i="25" s="1"/>
  <c r="BB106" i="25"/>
  <c r="AJ81" i="25"/>
  <c r="AM81" i="25" s="1"/>
  <c r="BF168" i="25"/>
  <c r="BI168" i="25" s="1"/>
  <c r="AQ147" i="25"/>
  <c r="AQ156" i="25"/>
  <c r="AT156" i="25" s="1"/>
  <c r="AJ70" i="25"/>
  <c r="AM70" i="25" s="1"/>
  <c r="BI39" i="25"/>
  <c r="BO56" i="25"/>
  <c r="BF20" i="25"/>
  <c r="BI20" i="25" s="1"/>
  <c r="T147" i="25"/>
  <c r="AY162" i="25"/>
  <c r="BB162" i="25" s="1"/>
  <c r="AB161" i="25"/>
  <c r="AE161" i="25" s="1"/>
  <c r="AY179" i="25"/>
  <c r="BB179" i="25" s="1"/>
  <c r="AY245" i="25"/>
  <c r="BB245" i="25" s="1"/>
  <c r="BR134" i="25"/>
  <c r="BV116" i="25"/>
  <c r="BR198" i="25"/>
  <c r="BY218" i="25"/>
  <c r="BY139" i="25"/>
  <c r="AY31" i="25"/>
  <c r="BB31" i="25" s="1"/>
  <c r="BY114" i="25"/>
  <c r="AQ33" i="25"/>
  <c r="AT33" i="25" s="1"/>
  <c r="BF23" i="25"/>
  <c r="BI23" i="25" s="1"/>
  <c r="BR86" i="25"/>
  <c r="AJ72" i="25"/>
  <c r="AM72" i="25" s="1"/>
  <c r="AQ139" i="25"/>
  <c r="AT139" i="25" s="1"/>
  <c r="AB38" i="25"/>
  <c r="AE38" i="25" s="1"/>
  <c r="BF244" i="25"/>
  <c r="BI244" i="25" s="1"/>
  <c r="AB244" i="25"/>
  <c r="BR58" i="25"/>
  <c r="AQ170" i="25"/>
  <c r="AT170" i="25" s="1"/>
  <c r="AJ209" i="25"/>
  <c r="AM209" i="25" s="1"/>
  <c r="AQ204" i="25"/>
  <c r="AT204" i="25" s="1"/>
  <c r="BR13" i="25"/>
  <c r="I140" i="25"/>
  <c r="F140" i="25"/>
  <c r="T157" i="25"/>
  <c r="BY151" i="25"/>
  <c r="BF158" i="25"/>
  <c r="AB214" i="25"/>
  <c r="AE214" i="25" s="1"/>
  <c r="BO107" i="25"/>
  <c r="F15" i="25"/>
  <c r="I15" i="25" s="1"/>
  <c r="BV36" i="25"/>
  <c r="BF26" i="25"/>
  <c r="BI26" i="25" s="1"/>
  <c r="BR210" i="25"/>
  <c r="BO210" i="25"/>
  <c r="BI151" i="25"/>
  <c r="BR231" i="25"/>
  <c r="BF164" i="25"/>
  <c r="BI164" i="25" s="1"/>
  <c r="BO73" i="25"/>
  <c r="F184" i="25"/>
  <c r="I184" i="25" s="1"/>
  <c r="BF165" i="25"/>
  <c r="BI165" i="25" s="1"/>
  <c r="Q194" i="25"/>
  <c r="T194" i="25" s="1"/>
  <c r="BV46" i="25"/>
  <c r="AB169" i="25"/>
  <c r="AE169" i="25" s="1"/>
  <c r="BV73" i="25"/>
  <c r="BR149" i="25"/>
  <c r="Q40" i="25"/>
  <c r="BI136" i="25"/>
  <c r="BY59" i="25"/>
  <c r="AJ192" i="25"/>
  <c r="AM192" i="25" s="1"/>
  <c r="BV235" i="25"/>
  <c r="BY235" i="25" s="1"/>
  <c r="BF52" i="25"/>
  <c r="BI52" i="25" s="1"/>
  <c r="BO102" i="25"/>
  <c r="BR102" i="25" s="1"/>
  <c r="BR237" i="25"/>
  <c r="BF46" i="25"/>
  <c r="BI46" i="25" s="1"/>
  <c r="F159" i="25"/>
  <c r="I159" i="25" s="1"/>
  <c r="BF201" i="25"/>
  <c r="BI201" i="25" s="1"/>
  <c r="BO129" i="25"/>
  <c r="Q9" i="25"/>
  <c r="T9" i="25" s="1"/>
  <c r="BF44" i="25"/>
  <c r="BI44" i="25" s="1"/>
  <c r="BO79" i="25"/>
  <c r="BY129" i="25"/>
  <c r="BI212" i="25"/>
  <c r="BR225" i="25"/>
  <c r="AB191" i="25"/>
  <c r="AE191" i="25" s="1"/>
  <c r="AT134" i="25"/>
  <c r="BB150" i="25"/>
  <c r="F9" i="25"/>
  <c r="I9" i="25" s="1"/>
  <c r="BO92" i="25"/>
  <c r="BI119" i="25"/>
  <c r="T148" i="25"/>
  <c r="AE119" i="25"/>
  <c r="Q131" i="25"/>
  <c r="T131" i="25" s="1"/>
  <c r="AQ178" i="25"/>
  <c r="AT178" i="25" s="1"/>
  <c r="AY39" i="25"/>
  <c r="BB39" i="25" s="1"/>
  <c r="AJ20" i="25"/>
  <c r="AM20" i="25" s="1"/>
  <c r="BI80" i="25"/>
  <c r="BI142" i="25"/>
  <c r="AB113" i="25"/>
  <c r="AE113" i="25" s="1"/>
  <c r="BV33" i="25"/>
  <c r="AJ97" i="25"/>
  <c r="AM97" i="25" s="1"/>
  <c r="BR114" i="25"/>
  <c r="BV55" i="25"/>
  <c r="AQ222" i="25"/>
  <c r="AT222" i="25" s="1"/>
  <c r="AJ142" i="25"/>
  <c r="AM142" i="25" s="1"/>
  <c r="A108" i="22"/>
  <c r="T153" i="25"/>
  <c r="BI120" i="25"/>
  <c r="Q63" i="25"/>
  <c r="T63" i="25" s="1"/>
  <c r="AQ31" i="25"/>
  <c r="AT31" i="25" s="1"/>
  <c r="F46" i="25"/>
  <c r="I46" i="25" s="1"/>
  <c r="Q227" i="25"/>
  <c r="T227" i="25" s="1"/>
  <c r="T59" i="25"/>
  <c r="AQ99" i="25"/>
  <c r="AT99" i="25" s="1"/>
  <c r="BV200" i="25"/>
  <c r="BY200" i="25" s="1"/>
  <c r="BR195" i="25"/>
  <c r="AQ173" i="25"/>
  <c r="AT173" i="25" s="1"/>
  <c r="BR144" i="25"/>
  <c r="T90" i="25"/>
  <c r="BI148" i="25"/>
  <c r="Q161" i="25"/>
  <c r="T161" i="25" s="1"/>
  <c r="BO182" i="25"/>
  <c r="AB26" i="25"/>
  <c r="AE26" i="25" s="1"/>
  <c r="BO190" i="25"/>
  <c r="BR196" i="25"/>
  <c r="BR60" i="25"/>
  <c r="AY115" i="25"/>
  <c r="BR162" i="25"/>
  <c r="BY74" i="25"/>
  <c r="BY75" i="25"/>
  <c r="BO174" i="25"/>
  <c r="AB116" i="25"/>
  <c r="AE116" i="25" s="1"/>
  <c r="F170" i="25"/>
  <c r="AQ60" i="25"/>
  <c r="AT60" i="25" s="1"/>
  <c r="BY110" i="25"/>
  <c r="A74" i="22"/>
  <c r="Q102" i="25"/>
  <c r="T102" i="25" s="1"/>
  <c r="AY151" i="25"/>
  <c r="BO42" i="25"/>
  <c r="Q29" i="25"/>
  <c r="T29" i="25" s="1"/>
  <c r="BO235" i="25"/>
  <c r="BR235" i="25" s="1"/>
  <c r="BO57" i="25"/>
  <c r="BV22" i="25"/>
  <c r="BF8" i="25"/>
  <c r="BI8" i="25" s="1"/>
  <c r="BR109" i="25"/>
  <c r="I145" i="25"/>
  <c r="F145" i="25"/>
  <c r="BF101" i="25"/>
  <c r="BI101" i="25" s="1"/>
  <c r="BF187" i="25"/>
  <c r="BI187" i="25" s="1"/>
  <c r="AJ35" i="25"/>
  <c r="AM35" i="25" s="1"/>
  <c r="A24" i="22"/>
  <c r="AY63" i="25"/>
  <c r="BB63" i="25" s="1"/>
  <c r="AJ109" i="25"/>
  <c r="AM109" i="25" s="1"/>
  <c r="AY89" i="25"/>
  <c r="AQ68" i="25"/>
  <c r="AT68" i="25" s="1"/>
  <c r="BR147" i="25"/>
  <c r="AY136" i="25"/>
  <c r="BY115" i="25"/>
  <c r="Q100" i="25"/>
  <c r="T100" i="25" s="1"/>
  <c r="F198" i="25"/>
  <c r="I198" i="25" s="1"/>
  <c r="BO49" i="25"/>
  <c r="F26" i="25"/>
  <c r="I26" i="25" s="1"/>
  <c r="BR82" i="25"/>
  <c r="Q196" i="25"/>
  <c r="T196" i="25" s="1"/>
  <c r="AY71" i="25"/>
  <c r="BB71" i="25" s="1"/>
  <c r="BO71" i="25"/>
  <c r="AY183" i="25"/>
  <c r="BB183" i="25" s="1"/>
  <c r="BR152" i="25"/>
  <c r="BO173" i="25"/>
  <c r="T150" i="25"/>
  <c r="BF105" i="25"/>
  <c r="BI105" i="25" s="1"/>
  <c r="AY94" i="25"/>
  <c r="AY214" i="25"/>
  <c r="BB214" i="25" s="1"/>
  <c r="BO132" i="25"/>
  <c r="AJ121" i="25"/>
  <c r="AM121" i="25" s="1"/>
  <c r="BV110" i="25"/>
  <c r="AY48" i="25"/>
  <c r="BB48" i="25" s="1"/>
  <c r="BF230" i="25"/>
  <c r="Q46" i="25"/>
  <c r="T46" i="25" s="1"/>
  <c r="BY251" i="25"/>
  <c r="BF157" i="25"/>
  <c r="T252" i="25"/>
  <c r="BV51" i="25"/>
  <c r="BY170" i="25"/>
  <c r="AM133" i="25"/>
  <c r="AQ130" i="25"/>
  <c r="AT130" i="25" s="1"/>
  <c r="AY58" i="25"/>
  <c r="BB58" i="25" s="1"/>
  <c r="AB239" i="25"/>
  <c r="AE239" i="25" s="1"/>
  <c r="AY102" i="25"/>
  <c r="BB102" i="25" s="1"/>
  <c r="BR34" i="25"/>
  <c r="F155" i="25"/>
  <c r="I155" i="25"/>
  <c r="BF64" i="25"/>
  <c r="BI64" i="25" s="1"/>
  <c r="BY157" i="25"/>
  <c r="Q190" i="25"/>
  <c r="T190" i="25" s="1"/>
  <c r="BV238" i="25"/>
  <c r="BF67" i="25"/>
  <c r="BI67" i="25" s="1"/>
  <c r="BF97" i="25"/>
  <c r="BI97" i="25" s="1"/>
  <c r="F206" i="25"/>
  <c r="I206" i="25" s="1"/>
  <c r="BF167" i="25"/>
  <c r="BI167" i="25" s="1"/>
  <c r="T50" i="25"/>
  <c r="Q180" i="25"/>
  <c r="T180" i="25" s="1"/>
  <c r="BO89" i="25"/>
  <c r="BO243" i="25"/>
  <c r="AY163" i="25"/>
  <c r="BB163" i="25" s="1"/>
  <c r="AJ201" i="25"/>
  <c r="AM201" i="25" s="1"/>
  <c r="AJ208" i="25"/>
  <c r="AM208" i="25" s="1"/>
  <c r="AJ42" i="25"/>
  <c r="AM42" i="25" s="1"/>
  <c r="Q140" i="25"/>
  <c r="BO169" i="25"/>
  <c r="BO131" i="25"/>
  <c r="AY84" i="25"/>
  <c r="BY43" i="25"/>
  <c r="T34" i="25"/>
  <c r="AJ219" i="25"/>
  <c r="AM219" i="25" s="1"/>
  <c r="BV56" i="25"/>
  <c r="Q50" i="25"/>
  <c r="Q114" i="25"/>
  <c r="T114" i="25" s="1"/>
  <c r="BR68" i="25"/>
  <c r="AY132" i="25"/>
  <c r="AY59" i="25"/>
  <c r="BB59" i="25" s="1"/>
  <c r="AE132" i="25"/>
  <c r="BF166" i="25"/>
  <c r="BI166" i="25" s="1"/>
  <c r="AY191" i="25"/>
  <c r="BB191" i="25" s="1"/>
  <c r="F166" i="25"/>
  <c r="I166" i="25" s="1"/>
  <c r="BO13" i="25"/>
  <c r="F204" i="25"/>
  <c r="BR115" i="25"/>
  <c r="F191" i="25"/>
  <c r="I191" i="25" s="1"/>
  <c r="A60" i="22"/>
  <c r="AQ181" i="25"/>
  <c r="AT181" i="25" s="1"/>
  <c r="BF86" i="25"/>
  <c r="AQ188" i="25"/>
  <c r="AT188" i="25" s="1"/>
  <c r="BV154" i="25"/>
  <c r="BF245" i="25"/>
  <c r="BI245" i="25" s="1"/>
  <c r="BO17" i="25"/>
  <c r="BR66" i="25"/>
  <c r="BI144" i="25"/>
  <c r="Q21" i="25"/>
  <c r="T21" i="25" s="1"/>
  <c r="BV37" i="25"/>
  <c r="AJ18" i="25"/>
  <c r="AM18" i="25" s="1"/>
  <c r="F203" i="25"/>
  <c r="AQ117" i="25"/>
  <c r="AT117" i="25" s="1"/>
  <c r="AJ84" i="25"/>
  <c r="AM84" i="25" s="1"/>
  <c r="A112" i="22"/>
  <c r="AB130" i="25"/>
  <c r="F101" i="25"/>
  <c r="I101" i="25"/>
  <c r="AY99" i="25"/>
  <c r="AB68" i="25"/>
  <c r="AE68" i="25" s="1"/>
  <c r="BO228" i="25"/>
  <c r="AE144" i="25"/>
  <c r="BF93" i="25"/>
  <c r="BI93" i="25" s="1"/>
  <c r="F56" i="25"/>
  <c r="I56" i="25" s="1"/>
  <c r="AB63" i="25"/>
  <c r="AE63" i="25" s="1"/>
  <c r="AQ223" i="25"/>
  <c r="AT223" i="25" s="1"/>
  <c r="BR116" i="25"/>
  <c r="AY143" i="25"/>
  <c r="T40" i="25"/>
  <c r="BO225" i="25"/>
  <c r="BR230" i="25"/>
  <c r="AY122" i="25"/>
  <c r="AQ202" i="25"/>
  <c r="AT202" i="25" s="1"/>
  <c r="T141" i="25"/>
  <c r="AY19" i="25"/>
  <c r="BB19" i="25" s="1"/>
  <c r="AY83" i="25"/>
  <c r="BR29" i="25"/>
  <c r="F28" i="25"/>
  <c r="I28" i="25"/>
  <c r="AJ238" i="25"/>
  <c r="AM238" i="25" s="1"/>
  <c r="F157" i="25"/>
  <c r="I157" i="25"/>
  <c r="AY208" i="25"/>
  <c r="BB208" i="25" s="1"/>
  <c r="BV160" i="25"/>
  <c r="AQ52" i="25"/>
  <c r="AT52" i="25" s="1"/>
  <c r="Q51" i="25"/>
  <c r="T51" i="25" s="1"/>
  <c r="BY83" i="25"/>
  <c r="AY146" i="25"/>
  <c r="BV86" i="25"/>
  <c r="BV120" i="25"/>
  <c r="AJ211" i="25"/>
  <c r="AM211" i="25" s="1"/>
  <c r="BY10" i="25"/>
  <c r="BY22" i="25"/>
  <c r="Q166" i="25"/>
  <c r="T166" i="25" s="1"/>
  <c r="BO144" i="25"/>
  <c r="BR174" i="25"/>
  <c r="BV17" i="25"/>
  <c r="BI86" i="25"/>
  <c r="BO83" i="25"/>
  <c r="AY178" i="25"/>
  <c r="BB178" i="25" s="1"/>
  <c r="BF40" i="25"/>
  <c r="BI40" i="25" s="1"/>
  <c r="BV240" i="25"/>
  <c r="BY240" i="25" s="1"/>
  <c r="Q82" i="25"/>
  <c r="T82" i="25" s="1"/>
  <c r="BV127" i="25"/>
  <c r="BY127" i="25" s="1"/>
  <c r="AB241" i="25"/>
  <c r="AE241" i="25" s="1"/>
  <c r="AQ126" i="25"/>
  <c r="AT126" i="25" s="1"/>
  <c r="F136" i="25"/>
  <c r="I136" i="25" s="1"/>
  <c r="AB58" i="25"/>
  <c r="AE58" i="25" s="1"/>
  <c r="AQ235" i="25"/>
  <c r="AT235" i="25" s="1"/>
  <c r="AQ69" i="25"/>
  <c r="AT69" i="25" s="1"/>
  <c r="AB219" i="25"/>
  <c r="AE219" i="25" s="1"/>
  <c r="AB192" i="25"/>
  <c r="AE192" i="25" s="1"/>
  <c r="AY182" i="25"/>
  <c r="BB182" i="25" s="1"/>
  <c r="BF138" i="25"/>
  <c r="AB198" i="25"/>
  <c r="AE198" i="25" s="1"/>
  <c r="F180" i="25"/>
  <c r="I180" i="25" s="1"/>
  <c r="AB162" i="25"/>
  <c r="AE162" i="25" s="1"/>
  <c r="AA320" i="25"/>
  <c r="AB6" i="25"/>
  <c r="AE6" i="25" s="1"/>
  <c r="BF127" i="25"/>
  <c r="BI127" i="25" s="1"/>
  <c r="BR194" i="25"/>
  <c r="F226" i="25"/>
  <c r="AJ191" i="25"/>
  <c r="AM191" i="25" s="1"/>
  <c r="BR176" i="25"/>
  <c r="BF125" i="25"/>
  <c r="BR108" i="25"/>
  <c r="AB186" i="25"/>
  <c r="AE186" i="25" s="1"/>
  <c r="BF155" i="25"/>
  <c r="AB173" i="25"/>
  <c r="AE173" i="25" s="1"/>
  <c r="AE131" i="25"/>
  <c r="BV117" i="25"/>
  <c r="BO150" i="25"/>
  <c r="BI157" i="25"/>
  <c r="AJ230" i="25"/>
  <c r="AM230" i="25" s="1"/>
  <c r="BR192" i="25"/>
  <c r="AY190" i="25"/>
  <c r="BB190" i="25" s="1"/>
  <c r="BO31" i="25"/>
  <c r="BV104" i="25"/>
  <c r="BY104" i="25" s="1"/>
  <c r="BR93" i="25"/>
  <c r="Q162" i="25"/>
  <c r="T162" i="25" s="1"/>
  <c r="F106" i="25"/>
  <c r="I106" i="25" s="1"/>
  <c r="F104" i="25"/>
  <c r="I104" i="25" s="1"/>
  <c r="BY41" i="25"/>
  <c r="AQ182" i="25"/>
  <c r="AT182" i="25" s="1"/>
  <c r="BY163" i="25"/>
  <c r="BO196" i="25"/>
  <c r="BB132" i="25"/>
  <c r="F55" i="25"/>
  <c r="I55" i="25" s="1"/>
  <c r="F141" i="25"/>
  <c r="I141" i="25" s="1"/>
  <c r="AQ76" i="25"/>
  <c r="AT76" i="25" s="1"/>
  <c r="AQ228" i="25"/>
  <c r="AT228" i="25" s="1"/>
  <c r="BR166" i="25"/>
  <c r="F42" i="25"/>
  <c r="I42" i="25" s="1"/>
  <c r="AJ168" i="25"/>
  <c r="AM168" i="25" s="1"/>
  <c r="BI134" i="25"/>
  <c r="BV237" i="25"/>
  <c r="BI155" i="25"/>
  <c r="AY50" i="25"/>
  <c r="BB50" i="25" s="1"/>
  <c r="BV101" i="25"/>
  <c r="BO38" i="25"/>
  <c r="BY188" i="25"/>
  <c r="BB236" i="25"/>
  <c r="BV226" i="25"/>
  <c r="AQ123" i="25"/>
  <c r="AT123" i="25" s="1"/>
  <c r="BY189" i="25"/>
  <c r="AJ231" i="25"/>
  <c r="AM231" i="25" s="1"/>
  <c r="BO163" i="25"/>
  <c r="AQ29" i="25"/>
  <c r="AT29" i="25" s="1"/>
  <c r="BF218" i="25"/>
  <c r="BI218" i="25" s="1"/>
  <c r="F27" i="25"/>
  <c r="I27" i="25" s="1"/>
  <c r="BF150" i="25"/>
  <c r="BY89" i="25"/>
  <c r="AY145" i="25"/>
  <c r="AT147" i="25"/>
  <c r="Q36" i="25"/>
  <c r="BR220" i="25"/>
  <c r="F187" i="25"/>
  <c r="I187" i="25" s="1"/>
  <c r="AB171" i="25"/>
  <c r="AE171" i="25" s="1"/>
  <c r="F52" i="25"/>
  <c r="I52" i="25" s="1"/>
  <c r="F100" i="25"/>
  <c r="I100" i="25" s="1"/>
  <c r="BV242" i="25"/>
  <c r="BY242" i="25" s="1"/>
  <c r="AJ130" i="25"/>
  <c r="AM130" i="25" s="1"/>
  <c r="BV115" i="25"/>
  <c r="AY43" i="25"/>
  <c r="BB43" i="25" s="1"/>
  <c r="AJ55" i="25"/>
  <c r="AM55" i="25" s="1"/>
  <c r="AY251" i="25"/>
  <c r="AB20" i="25"/>
  <c r="AE20" i="25" s="1"/>
  <c r="AB17" i="25"/>
  <c r="AE17" i="25" s="1"/>
  <c r="BB153" i="25"/>
  <c r="BV25" i="25"/>
  <c r="F209" i="25"/>
  <c r="I209" i="25" s="1"/>
  <c r="BR158" i="25"/>
  <c r="AJ91" i="25"/>
  <c r="AM91" i="25" s="1"/>
  <c r="BO222" i="25"/>
  <c r="BV93" i="25"/>
  <c r="BO10" i="25"/>
  <c r="BV135" i="25"/>
  <c r="F92" i="25"/>
  <c r="I92" i="25" s="1"/>
  <c r="AJ226" i="25"/>
  <c r="AM226" i="25" s="1"/>
  <c r="BR236" i="25"/>
  <c r="BR53" i="25"/>
  <c r="BY182" i="25"/>
  <c r="BR31" i="25"/>
  <c r="BV50" i="25"/>
  <c r="BY147" i="25"/>
  <c r="BR164" i="25"/>
  <c r="BV54" i="25"/>
  <c r="AQ231" i="25"/>
  <c r="AT231" i="25" s="1"/>
  <c r="BY108" i="25"/>
  <c r="BY176" i="25"/>
  <c r="BV241" i="25"/>
  <c r="AQ141" i="25"/>
  <c r="AT141" i="25" s="1"/>
  <c r="BR44" i="25"/>
  <c r="AJ17" i="25"/>
  <c r="AM17" i="25" s="1"/>
  <c r="AB123" i="25"/>
  <c r="AE123" i="25" s="1"/>
  <c r="AB139" i="25"/>
  <c r="BO106" i="25"/>
  <c r="AQ145" i="25"/>
  <c r="AJ203" i="25"/>
  <c r="AM203" i="25" s="1"/>
  <c r="AB111" i="25"/>
  <c r="AE111" i="25" s="1"/>
  <c r="BF194" i="25"/>
  <c r="BI194" i="25" s="1"/>
  <c r="F118" i="25"/>
  <c r="I118" i="25" s="1"/>
  <c r="BY162" i="25"/>
  <c r="AJ106" i="25"/>
  <c r="AM106" i="25" s="1"/>
  <c r="AY196" i="25"/>
  <c r="BB196" i="25" s="1"/>
  <c r="Q185" i="25"/>
  <c r="T185" i="25" s="1"/>
  <c r="BR118" i="25"/>
  <c r="BR91" i="25"/>
  <c r="BV106" i="25"/>
  <c r="BI153" i="25"/>
  <c r="AB88" i="25"/>
  <c r="T152" i="25"/>
  <c r="BO111" i="25"/>
  <c r="BY148" i="25"/>
  <c r="AJ114" i="25"/>
  <c r="AM114" i="25" s="1"/>
  <c r="AB37" i="25"/>
  <c r="AE37" i="25" s="1"/>
  <c r="BF186" i="25"/>
  <c r="BI186" i="25" s="1"/>
  <c r="T28" i="25"/>
  <c r="BF84" i="25"/>
  <c r="AY55" i="25"/>
  <c r="BB55" i="25" s="1"/>
  <c r="BV65" i="25"/>
  <c r="BF146" i="25"/>
  <c r="Q172" i="25"/>
  <c r="T172" i="25" s="1"/>
  <c r="Q237" i="25"/>
  <c r="T237" i="25" s="1"/>
  <c r="BF7" i="25"/>
  <c r="BI7" i="25" s="1"/>
  <c r="BV9" i="25"/>
  <c r="BF226" i="25"/>
  <c r="BI226" i="25" s="1"/>
  <c r="AJ186" i="25"/>
  <c r="AM186" i="25" s="1"/>
  <c r="AQ159" i="25"/>
  <c r="AT159" i="25" s="1"/>
  <c r="A46" i="22"/>
  <c r="AY18" i="25"/>
  <c r="BB18" i="25" s="1"/>
  <c r="BR159" i="25"/>
  <c r="BV147" i="25"/>
  <c r="Q128" i="25"/>
  <c r="T128" i="25" s="1"/>
  <c r="AQ62" i="25"/>
  <c r="AT62" i="25" s="1"/>
  <c r="BF56" i="25"/>
  <c r="BI56" i="25" s="1"/>
  <c r="BO66" i="25"/>
  <c r="AQ240" i="25"/>
  <c r="AT240" i="25" s="1"/>
  <c r="Q165" i="25"/>
  <c r="T165" i="25" s="1"/>
  <c r="T32" i="25"/>
  <c r="BR217" i="25"/>
  <c r="BR156" i="25"/>
  <c r="BV153" i="25"/>
  <c r="AQ71" i="25"/>
  <c r="AT71" i="25" s="1"/>
  <c r="AY241" i="25"/>
  <c r="BB241" i="25" s="1"/>
  <c r="F176" i="25"/>
  <c r="BY207" i="25"/>
  <c r="AJ148" i="25"/>
  <c r="AM148" i="25" s="1"/>
  <c r="BV92" i="25"/>
  <c r="BR94" i="25"/>
  <c r="Q159" i="25"/>
  <c r="T159" i="25" s="1"/>
  <c r="BI112" i="25"/>
  <c r="BF213" i="25"/>
  <c r="BI213" i="25" s="1"/>
  <c r="AY54" i="25"/>
  <c r="BB54" i="25" s="1"/>
  <c r="BO36" i="25"/>
  <c r="BR146" i="25"/>
  <c r="AQ187" i="25"/>
  <c r="AT187" i="25" s="1"/>
  <c r="AB101" i="25"/>
  <c r="AE101" i="25" s="1"/>
  <c r="BY15" i="25"/>
  <c r="BO58" i="25"/>
  <c r="AQ176" i="25"/>
  <c r="AT176" i="25" s="1"/>
  <c r="AJ89" i="25"/>
  <c r="BY166" i="25"/>
  <c r="BV30" i="25"/>
  <c r="AY154" i="25"/>
  <c r="BB154" i="25" s="1"/>
  <c r="AJ182" i="25"/>
  <c r="AM182" i="25" s="1"/>
  <c r="Q70" i="25"/>
  <c r="BV198" i="25"/>
  <c r="AJ126" i="25"/>
  <c r="AM126" i="25" s="1"/>
  <c r="BO11" i="25"/>
  <c r="BY81" i="25"/>
  <c r="AJ100" i="25"/>
  <c r="AM100" i="25" s="1"/>
  <c r="AJ107" i="25"/>
  <c r="AM107" i="25" s="1"/>
  <c r="F108" i="25"/>
  <c r="I108" i="25" s="1"/>
  <c r="BO29" i="25"/>
  <c r="BF130" i="25"/>
  <c r="F126" i="25"/>
  <c r="I126" i="25" s="1"/>
  <c r="BF124" i="25"/>
  <c r="AB152" i="25"/>
  <c r="BO125" i="25"/>
  <c r="BB148" i="25"/>
  <c r="BF114" i="25"/>
  <c r="BI114" i="25" s="1"/>
  <c r="I234" i="25"/>
  <c r="F234" i="25"/>
  <c r="AX320" i="25"/>
  <c r="AY6" i="25"/>
  <c r="BB6" i="25" s="1"/>
  <c r="BY167" i="25"/>
  <c r="AQ85" i="25"/>
  <c r="AQ73" i="25"/>
  <c r="AT73" i="25" s="1"/>
  <c r="BO127" i="25"/>
  <c r="BR127" i="25" s="1"/>
  <c r="AQ78" i="25"/>
  <c r="AT78" i="25" s="1"/>
  <c r="F194" i="25"/>
  <c r="AY53" i="25"/>
  <c r="BB53" i="25" s="1"/>
  <c r="BB108" i="25"/>
  <c r="Q242" i="25"/>
  <c r="T242" i="25" s="1"/>
  <c r="BO209" i="25"/>
  <c r="BY226" i="25"/>
  <c r="BI195" i="25"/>
  <c r="BV150" i="25"/>
  <c r="F22" i="25"/>
  <c r="I22" i="25" s="1"/>
  <c r="AQ209" i="25"/>
  <c r="AT209" i="25" s="1"/>
  <c r="AY158" i="25"/>
  <c r="BB158" i="25" s="1"/>
  <c r="AY98" i="25"/>
  <c r="BB98" i="25" s="1"/>
  <c r="BR139" i="25"/>
  <c r="Q57" i="25"/>
  <c r="T57" i="25" s="1"/>
  <c r="I68" i="25"/>
  <c r="F68" i="25"/>
  <c r="AJ65" i="25"/>
  <c r="AM65" i="25" s="1"/>
  <c r="BO128" i="25"/>
  <c r="BR128" i="25" s="1"/>
  <c r="BB149" i="25"/>
  <c r="AJ218" i="25"/>
  <c r="AM218" i="25" s="1"/>
  <c r="F172" i="25"/>
  <c r="Q175" i="25"/>
  <c r="T175" i="25" s="1"/>
  <c r="AQ196" i="25"/>
  <c r="AT196" i="25" s="1"/>
  <c r="AB177" i="25"/>
  <c r="AE177" i="25" s="1"/>
  <c r="AY202" i="25"/>
  <c r="BB202" i="25" s="1"/>
  <c r="BO26" i="25"/>
  <c r="BF34" i="25"/>
  <c r="BV134" i="25"/>
  <c r="BB86" i="25"/>
  <c r="AY142" i="25"/>
  <c r="F163" i="25"/>
  <c r="I163" i="25" s="1"/>
  <c r="A56" i="22"/>
  <c r="BF31" i="25"/>
  <c r="BI31" i="25" s="1"/>
  <c r="I115" i="25"/>
  <c r="F115" i="25"/>
  <c r="AY193" i="25"/>
  <c r="BB193" i="25" s="1"/>
  <c r="BI84" i="25"/>
  <c r="BO53" i="25"/>
  <c r="BV123" i="25"/>
  <c r="BR111" i="25"/>
  <c r="BV60" i="25"/>
  <c r="F216" i="25"/>
  <c r="I216" i="25" s="1"/>
  <c r="BF15" i="25"/>
  <c r="BI15" i="25" s="1"/>
  <c r="AJ34" i="25"/>
  <c r="AM34" i="25" s="1"/>
  <c r="AB148" i="25"/>
  <c r="AQ9" i="25"/>
  <c r="AT9" i="25" s="1"/>
  <c r="AB64" i="25"/>
  <c r="AE64" i="25" s="1"/>
  <c r="BV141" i="25"/>
  <c r="BR119" i="25"/>
  <c r="T151" i="25"/>
  <c r="BF154" i="25"/>
  <c r="BI154" i="25" s="1"/>
  <c r="BI90" i="25"/>
  <c r="AT137" i="25"/>
  <c r="BV62" i="25"/>
  <c r="BO142" i="25"/>
  <c r="BR211" i="25"/>
  <c r="Q19" i="25"/>
  <c r="T19" i="25" s="1"/>
  <c r="Q149" i="25"/>
  <c r="T149" i="25" s="1"/>
  <c r="BF251" i="25"/>
  <c r="AJ21" i="25"/>
  <c r="AM21" i="25" s="1"/>
  <c r="BV39" i="25"/>
  <c r="AQ102" i="25"/>
  <c r="AT102" i="25" s="1"/>
  <c r="F134" i="25"/>
  <c r="I134" i="25" s="1"/>
  <c r="Q176" i="25"/>
  <c r="T176" i="25" s="1"/>
  <c r="AB170" i="25"/>
  <c r="AE170" i="25" s="1"/>
  <c r="Q67" i="25"/>
  <c r="T67" i="25" s="1"/>
  <c r="BR208" i="25"/>
  <c r="BF228" i="25"/>
  <c r="BI228" i="25" s="1"/>
  <c r="BO19" i="25"/>
  <c r="BF51" i="25"/>
  <c r="BI51" i="25" s="1"/>
  <c r="BF137" i="25"/>
  <c r="AY157" i="25"/>
  <c r="AY131" i="25"/>
  <c r="AB112" i="25"/>
  <c r="F84" i="25"/>
  <c r="I84" i="25" s="1"/>
  <c r="BF89" i="25"/>
  <c r="AQ236" i="25"/>
  <c r="AT236" i="25" s="1"/>
  <c r="AB54" i="25"/>
  <c r="AE54" i="25" s="1"/>
  <c r="AT88" i="25"/>
  <c r="BF202" i="25"/>
  <c r="BI202" i="25" s="1"/>
  <c r="AY159" i="25"/>
  <c r="BB159" i="25" s="1"/>
  <c r="BO34" i="25"/>
  <c r="BR61" i="25"/>
  <c r="AB188" i="25"/>
  <c r="AE188" i="25" s="1"/>
  <c r="AJ87" i="25"/>
  <c r="BF77" i="25"/>
  <c r="BI77" i="25" s="1"/>
  <c r="Q144" i="25"/>
  <c r="A8" i="22"/>
  <c r="F156" i="25"/>
  <c r="I156" i="25"/>
  <c r="BB83" i="25"/>
  <c r="BB88" i="25"/>
  <c r="BV196" i="25"/>
  <c r="AY227" i="25"/>
  <c r="BB227" i="25" s="1"/>
  <c r="AQ215" i="25"/>
  <c r="AT215" i="25" s="1"/>
  <c r="AQ133" i="25"/>
  <c r="BF66" i="25"/>
  <c r="BI66" i="25" s="1"/>
  <c r="BR87" i="25"/>
  <c r="A38" i="22"/>
  <c r="BV139" i="25"/>
  <c r="BB120" i="25"/>
  <c r="BO14" i="25"/>
  <c r="A18" i="22"/>
  <c r="BY72" i="25"/>
  <c r="BF14" i="25"/>
  <c r="BI14" i="25" s="1"/>
  <c r="BR250" i="25"/>
  <c r="BF231" i="25"/>
  <c r="I152" i="25"/>
  <c r="F152" i="25"/>
  <c r="AQ224" i="25"/>
  <c r="AT224" i="25" s="1"/>
  <c r="BB134" i="25"/>
  <c r="AB224" i="25"/>
  <c r="AE224" i="25" s="1"/>
  <c r="BR36" i="25"/>
  <c r="BF69" i="25"/>
  <c r="BI69" i="25" s="1"/>
  <c r="BO252" i="25"/>
  <c r="F62" i="25"/>
  <c r="I62" i="25" s="1"/>
  <c r="BF209" i="25"/>
  <c r="BI209" i="25" s="1"/>
  <c r="BI138" i="25"/>
  <c r="AB135" i="25"/>
  <c r="AE135" i="25" s="1"/>
  <c r="BV41" i="25"/>
  <c r="BV42" i="25"/>
  <c r="BV203" i="25"/>
  <c r="BY203" i="25" s="1"/>
  <c r="Q143" i="25"/>
  <c r="BV11" i="25"/>
  <c r="AQ51" i="25"/>
  <c r="AT51" i="25" s="1"/>
  <c r="AQ30" i="25"/>
  <c r="AT30" i="25" s="1"/>
  <c r="AY95" i="25"/>
  <c r="BB95" i="25" s="1"/>
  <c r="BR33" i="25"/>
  <c r="BY26" i="25"/>
  <c r="BV146" i="25"/>
  <c r="F195" i="25"/>
  <c r="I195" i="25"/>
  <c r="BV77" i="25"/>
  <c r="AQ88" i="25"/>
  <c r="Q210" i="25"/>
  <c r="T210" i="25" s="1"/>
  <c r="BO46" i="25"/>
  <c r="AB163" i="25"/>
  <c r="AE163" i="25" s="1"/>
  <c r="BR80" i="25"/>
  <c r="BY236" i="25"/>
  <c r="BY29" i="25"/>
  <c r="AB178" i="25"/>
  <c r="AE178" i="25" s="1"/>
  <c r="AE140" i="25"/>
  <c r="Q18" i="25"/>
  <c r="T18" i="25" s="1"/>
  <c r="AJ14" i="25"/>
  <c r="AM14" i="25" s="1"/>
  <c r="BI235" i="25"/>
  <c r="BO119" i="25"/>
  <c r="AY118" i="25"/>
  <c r="BO151" i="25"/>
  <c r="AQ72" i="25"/>
  <c r="AT72" i="25" s="1"/>
  <c r="BR218" i="25"/>
  <c r="AY181" i="25"/>
  <c r="BB181" i="25" s="1"/>
  <c r="AJ102" i="25"/>
  <c r="AM102" i="25" s="1"/>
  <c r="AJ206" i="25"/>
  <c r="AM206" i="25" s="1"/>
  <c r="BY232" i="25"/>
  <c r="AQ218" i="25"/>
  <c r="AT218" i="25" s="1"/>
  <c r="AB243" i="25"/>
  <c r="BV161" i="25"/>
  <c r="BO231" i="25"/>
  <c r="BB107" i="25"/>
  <c r="BB142" i="25"/>
  <c r="A96" i="22"/>
  <c r="F116" i="25"/>
  <c r="I116" i="25" s="1"/>
  <c r="AY8" i="25"/>
  <c r="BB8" i="25" s="1"/>
  <c r="Q104" i="25"/>
  <c r="T104" i="25" s="1"/>
  <c r="F31" i="25"/>
  <c r="I31" i="25" s="1"/>
  <c r="AY213" i="25"/>
  <c r="BB213" i="25" s="1"/>
  <c r="Q112" i="25"/>
  <c r="T112" i="25" s="1"/>
  <c r="BV23" i="25"/>
  <c r="AQ103" i="25"/>
  <c r="AT103" i="25" s="1"/>
  <c r="Q115" i="25"/>
  <c r="T115" i="25" s="1"/>
  <c r="AJ240" i="25"/>
  <c r="AM240" i="25" s="1"/>
  <c r="F214" i="25"/>
  <c r="AB155" i="25"/>
  <c r="BY199" i="25"/>
  <c r="Q28" i="25"/>
  <c r="BY42" i="25"/>
  <c r="AJ151" i="25"/>
  <c r="AM151" i="25" s="1"/>
  <c r="BY134" i="25"/>
  <c r="BY211" i="25"/>
  <c r="Q77" i="25"/>
  <c r="T77" i="25" s="1"/>
  <c r="F128" i="25"/>
  <c r="I128" i="25" s="1"/>
  <c r="F220" i="25"/>
  <c r="I220" i="25" s="1"/>
  <c r="BV68" i="25"/>
  <c r="BR14" i="25"/>
  <c r="BF25" i="25"/>
  <c r="BI25" i="25" s="1"/>
  <c r="AY175" i="25"/>
  <c r="BB175" i="25" s="1"/>
  <c r="AB66" i="25"/>
  <c r="AE66" i="25" s="1"/>
  <c r="AQ226" i="25"/>
  <c r="AT226" i="25" s="1"/>
  <c r="BV125" i="25"/>
  <c r="BO22" i="25"/>
  <c r="F38" i="25"/>
  <c r="I38" i="25" s="1"/>
  <c r="BB124" i="25"/>
  <c r="BR89" i="25"/>
  <c r="AB141" i="25"/>
  <c r="AY238" i="25"/>
  <c r="AQ220" i="25"/>
  <c r="AT220" i="25" s="1"/>
  <c r="AB46" i="25"/>
  <c r="AE46" i="25" s="1"/>
  <c r="BV71" i="25"/>
  <c r="BV57" i="25"/>
  <c r="BO109" i="25"/>
  <c r="BB252" i="25"/>
  <c r="AJ145" i="25"/>
  <c r="AQ241" i="25"/>
  <c r="AT241" i="25" s="1"/>
  <c r="AJ60" i="25"/>
  <c r="AM60" i="25" s="1"/>
  <c r="BO199" i="25"/>
  <c r="BR199" i="25" s="1"/>
  <c r="AY36" i="25"/>
  <c r="BB36" i="25" s="1"/>
  <c r="AY174" i="25"/>
  <c r="BB174" i="25" s="1"/>
  <c r="Q206" i="25"/>
  <c r="T206" i="25" s="1"/>
  <c r="BO90" i="25"/>
  <c r="AY198" i="25"/>
  <c r="BB198" i="25" s="1"/>
  <c r="AY10" i="25"/>
  <c r="BB10" i="25" s="1"/>
  <c r="AY77" i="25"/>
  <c r="BB77" i="25" s="1"/>
  <c r="AB9" i="25"/>
  <c r="AE9" i="25" s="1"/>
  <c r="BY37" i="25"/>
  <c r="BY69" i="25"/>
  <c r="Q132" i="25"/>
  <c r="T132" i="25" s="1"/>
  <c r="AJ252" i="25"/>
  <c r="AM252" i="25" s="1"/>
  <c r="AJ125" i="25"/>
  <c r="AM125" i="25" s="1"/>
  <c r="T60" i="25"/>
  <c r="AJ123" i="25"/>
  <c r="AM123" i="25" s="1"/>
  <c r="BR52" i="25"/>
  <c r="AQ243" i="25"/>
  <c r="AT243" i="25" s="1"/>
  <c r="AQ134" i="25"/>
  <c r="Q41" i="25"/>
  <c r="AQ171" i="25"/>
  <c r="AT171" i="25" s="1"/>
  <c r="BO104" i="25"/>
  <c r="BR104" i="25" s="1"/>
  <c r="Q30" i="25"/>
  <c r="F213" i="25"/>
  <c r="I213" i="25" s="1"/>
  <c r="Q96" i="25"/>
  <c r="T96" i="25" s="1"/>
  <c r="AB147" i="25"/>
  <c r="Q38" i="25"/>
  <c r="BY133" i="25"/>
  <c r="BY117" i="25"/>
  <c r="AJ127" i="25"/>
  <c r="AM127" i="25" s="1"/>
  <c r="BV174" i="25"/>
  <c r="BF48" i="25"/>
  <c r="BI48" i="25" s="1"/>
  <c r="AJ131" i="25"/>
  <c r="AM131" i="25" s="1"/>
  <c r="BR6" i="25"/>
  <c r="AQ110" i="25"/>
  <c r="AT110" i="25" s="1"/>
  <c r="AY52" i="25"/>
  <c r="BB52" i="25" s="1"/>
  <c r="AQ11" i="25"/>
  <c r="AT11" i="25" s="1"/>
  <c r="T30" i="25"/>
  <c r="AE146" i="25"/>
  <c r="AQ143" i="25"/>
  <c r="BV208" i="25"/>
  <c r="F12" i="25"/>
  <c r="I12" i="25" s="1"/>
  <c r="AY110" i="25"/>
  <c r="BB110" i="25" s="1"/>
  <c r="BY145" i="25"/>
  <c r="AJ185" i="25"/>
  <c r="AM185" i="25" s="1"/>
  <c r="BO139" i="25"/>
  <c r="BV183" i="25"/>
  <c r="BR45" i="25"/>
  <c r="AJ210" i="25"/>
  <c r="AM210" i="25" s="1"/>
  <c r="BF203" i="25"/>
  <c r="BI203" i="25" s="1"/>
  <c r="AJ82" i="25"/>
  <c r="AM82" i="25" s="1"/>
  <c r="AY141" i="25"/>
  <c r="AY169" i="25"/>
  <c r="BB169" i="25" s="1"/>
  <c r="AY234" i="25"/>
  <c r="AJ8" i="25"/>
  <c r="AM8" i="25" s="1"/>
  <c r="BV133" i="25"/>
  <c r="BF233" i="25"/>
  <c r="BI233" i="25" s="1"/>
  <c r="BO245" i="25"/>
  <c r="BB234" i="25"/>
  <c r="BV209" i="25"/>
  <c r="BR214" i="25"/>
  <c r="BO113" i="25"/>
  <c r="BR90" i="25"/>
  <c r="BO201" i="25"/>
  <c r="BR201" i="25" s="1"/>
  <c r="AQ97" i="25"/>
  <c r="AT97" i="25" s="1"/>
  <c r="BY45" i="25"/>
  <c r="Q27" i="25"/>
  <c r="BV43" i="25"/>
  <c r="BR48" i="25"/>
  <c r="AQ28" i="25"/>
  <c r="AT28" i="25" s="1"/>
  <c r="BF112" i="25"/>
  <c r="AJ150" i="25"/>
  <c r="AM150" i="25" s="1"/>
  <c r="AQ185" i="25"/>
  <c r="AT185" i="25" s="1"/>
  <c r="AY116" i="25"/>
  <c r="AJ161" i="25"/>
  <c r="AM161" i="25" s="1"/>
  <c r="AB103" i="25"/>
  <c r="AE103" i="25" s="1"/>
  <c r="Q202" i="25"/>
  <c r="T202" i="25" s="1"/>
  <c r="AY61" i="25"/>
  <c r="BB61" i="25" s="1"/>
  <c r="AQ65" i="25"/>
  <c r="AT65" i="25" s="1"/>
  <c r="AQ242" i="25"/>
  <c r="BF117" i="25"/>
  <c r="BV59" i="25"/>
  <c r="AJ223" i="25"/>
  <c r="AM223" i="25" s="1"/>
  <c r="BO99" i="25"/>
  <c r="AQ75" i="25"/>
  <c r="AT75" i="25" s="1"/>
  <c r="AY223" i="25"/>
  <c r="BB223" i="25" s="1"/>
  <c r="F71" i="25"/>
  <c r="I71" i="25" s="1"/>
  <c r="AQ193" i="25"/>
  <c r="AT193" i="25" s="1"/>
  <c r="Q60" i="25"/>
  <c r="AE129" i="25"/>
  <c r="BR120" i="25"/>
  <c r="Q153" i="25"/>
  <c r="AQ192" i="25"/>
  <c r="AT192" i="25" s="1"/>
  <c r="F112" i="25"/>
  <c r="I112" i="25" s="1"/>
  <c r="AY165" i="25"/>
  <c r="BB165" i="25" s="1"/>
  <c r="BF178" i="25"/>
  <c r="BI178" i="25" s="1"/>
  <c r="AJ59" i="25"/>
  <c r="AM59" i="25" s="1"/>
  <c r="BO186" i="25"/>
  <c r="AQ144" i="25"/>
  <c r="BY204" i="25"/>
  <c r="AB41" i="25"/>
  <c r="AE41" i="25" s="1"/>
  <c r="BO97" i="25"/>
  <c r="BO94" i="25"/>
  <c r="BF78" i="25"/>
  <c r="BI78" i="25" s="1"/>
  <c r="AB160" i="25"/>
  <c r="AE160" i="25" s="1"/>
  <c r="AQ146" i="25"/>
  <c r="AT146" i="25" s="1"/>
  <c r="AQ212" i="25"/>
  <c r="AT212" i="25" s="1"/>
  <c r="AQ237" i="25"/>
  <c r="AT237" i="25" s="1"/>
  <c r="BO51" i="25"/>
  <c r="BI141" i="25"/>
  <c r="AB172" i="25"/>
  <c r="AE172" i="25" s="1"/>
  <c r="BV13" i="25"/>
  <c r="AQ18" i="25"/>
  <c r="AT18" i="25" s="1"/>
  <c r="F228" i="25"/>
  <c r="I228" i="25" s="1"/>
  <c r="AJ95" i="25"/>
  <c r="AM95" i="25" s="1"/>
  <c r="BV76" i="25"/>
  <c r="BO166" i="25"/>
  <c r="BY111" i="25"/>
  <c r="BV34" i="25"/>
  <c r="BR135" i="25"/>
  <c r="BB90" i="25"/>
  <c r="F21" i="25"/>
  <c r="I21" i="25"/>
  <c r="Q224" i="25"/>
  <c r="T224" i="25" s="1"/>
  <c r="BR12" i="25"/>
  <c r="BV28" i="25"/>
  <c r="BV142" i="25"/>
  <c r="AQ48" i="25"/>
  <c r="AT48" i="25" s="1"/>
  <c r="BF149" i="25"/>
  <c r="AY231" i="25"/>
  <c r="BB231" i="25" s="1"/>
  <c r="BF91" i="25"/>
  <c r="BI91" i="25" s="1"/>
  <c r="I252" i="25"/>
  <c r="F252" i="25"/>
  <c r="AB48" i="25"/>
  <c r="AE48" i="25" s="1"/>
  <c r="AJ157" i="25"/>
  <c r="AM157" i="25" s="1"/>
  <c r="AT133" i="25"/>
  <c r="BR107" i="25"/>
  <c r="BI140" i="25"/>
  <c r="AY220" i="25"/>
  <c r="BB220" i="25" s="1"/>
  <c r="Q81" i="25"/>
  <c r="T81" i="25" s="1"/>
  <c r="BR168" i="25"/>
  <c r="AB131" i="25"/>
  <c r="BO45" i="25"/>
  <c r="BI117" i="25"/>
  <c r="BY214" i="25"/>
  <c r="BO80" i="25"/>
  <c r="AQ239" i="25"/>
  <c r="AT239" i="25" s="1"/>
  <c r="AB57" i="25"/>
  <c r="AE57" i="25" s="1"/>
  <c r="AE120" i="25"/>
  <c r="AJ212" i="25"/>
  <c r="AM212" i="25" s="1"/>
  <c r="Q22" i="25"/>
  <c r="T22" i="25" s="1"/>
  <c r="AJ90" i="25"/>
  <c r="AM90" i="25" s="1"/>
  <c r="Q191" i="25"/>
  <c r="T191" i="25" s="1"/>
  <c r="AB84" i="25"/>
  <c r="AQ195" i="25"/>
  <c r="AT195" i="25" s="1"/>
  <c r="AB142" i="25"/>
  <c r="Q183" i="25"/>
  <c r="T183" i="25" s="1"/>
  <c r="BO40" i="25"/>
  <c r="F50" i="25"/>
  <c r="I50" i="25" s="1"/>
  <c r="BO7" i="25"/>
  <c r="BR233" i="25"/>
  <c r="Q233" i="25"/>
  <c r="T233" i="25" s="1"/>
  <c r="BY61" i="25"/>
  <c r="AY27" i="25"/>
  <c r="BB27" i="25" s="1"/>
  <c r="Q113" i="25"/>
  <c r="T113" i="25" s="1"/>
  <c r="BF163" i="25"/>
  <c r="BI163" i="25" s="1"/>
  <c r="AQ200" i="25"/>
  <c r="AT200" i="25" s="1"/>
  <c r="BB141" i="25"/>
  <c r="AQ15" i="25"/>
  <c r="AT15" i="25" s="1"/>
  <c r="BV128" i="25"/>
  <c r="BY128" i="25" s="1"/>
  <c r="Q49" i="25"/>
  <c r="T49" i="25" s="1"/>
  <c r="AQ211" i="25"/>
  <c r="AT211" i="25" s="1"/>
  <c r="AQ197" i="25"/>
  <c r="AT197" i="25" s="1"/>
  <c r="BI109" i="25"/>
  <c r="BR112" i="25"/>
  <c r="AY103" i="25"/>
  <c r="BB103" i="25" s="1"/>
  <c r="AQ37" i="25"/>
  <c r="AT37" i="25" s="1"/>
  <c r="AY209" i="25"/>
  <c r="BB209" i="25" s="1"/>
  <c r="BO138" i="25"/>
  <c r="A26" i="22"/>
  <c r="BR213" i="25"/>
  <c r="F135" i="25"/>
  <c r="I135" i="25" s="1"/>
  <c r="BR101" i="25"/>
  <c r="AJ38" i="25"/>
  <c r="AM38" i="25" s="1"/>
  <c r="BV140" i="25"/>
  <c r="AJ122" i="25"/>
  <c r="AM122" i="25" s="1"/>
  <c r="F233" i="25"/>
  <c r="I233" i="25"/>
  <c r="P320" i="25"/>
  <c r="Q6" i="25"/>
  <c r="AY176" i="25"/>
  <c r="BB176" i="25" s="1"/>
  <c r="BY244" i="25"/>
  <c r="AJ66" i="25"/>
  <c r="AM66" i="25" s="1"/>
  <c r="BY209" i="25"/>
  <c r="BO250" i="25"/>
  <c r="AQ49" i="25"/>
  <c r="AT49" i="25" s="1"/>
  <c r="AQ96" i="25"/>
  <c r="AT96" i="25" s="1"/>
  <c r="AY100" i="25"/>
  <c r="AY228" i="25"/>
  <c r="BB228" i="25" s="1"/>
  <c r="BF63" i="25"/>
  <c r="BI63" i="25" s="1"/>
  <c r="F150" i="25"/>
  <c r="I150" i="25"/>
  <c r="I107" i="25"/>
  <c r="F107" i="25"/>
  <c r="AB136" i="25"/>
  <c r="AE136" i="25" s="1"/>
  <c r="Q74" i="25"/>
  <c r="T74" i="25" s="1"/>
  <c r="Q234" i="25"/>
  <c r="T234" i="25" s="1"/>
  <c r="AB132" i="25"/>
  <c r="AQ86" i="25"/>
  <c r="AY76" i="25"/>
  <c r="BB76" i="25" s="1"/>
  <c r="BY131" i="25"/>
  <c r="BF88" i="25"/>
  <c r="AB12" i="25"/>
  <c r="AE12" i="25" s="1"/>
  <c r="BR125" i="25"/>
  <c r="AQ16" i="25"/>
  <c r="AT16" i="25" s="1"/>
  <c r="AY229" i="25"/>
  <c r="BB229" i="25" s="1"/>
  <c r="BV78" i="25"/>
  <c r="BY142" i="25"/>
  <c r="Q215" i="25"/>
  <c r="T215" i="25" s="1"/>
  <c r="AQ66" i="25"/>
  <c r="AT66" i="25" s="1"/>
  <c r="F223" i="25"/>
  <c r="BV216" i="25"/>
  <c r="F121" i="25"/>
  <c r="I121" i="25" s="1"/>
  <c r="A102" i="22"/>
  <c r="Q53" i="25"/>
  <c r="AJ190" i="25"/>
  <c r="AM190" i="25" s="1"/>
  <c r="Q8" i="25"/>
  <c r="T8" i="25" s="1"/>
  <c r="AY85" i="25"/>
  <c r="BF13" i="25"/>
  <c r="BI13" i="25" s="1"/>
  <c r="AB39" i="25"/>
  <c r="AE39" i="25" s="1"/>
  <c r="BO110" i="25"/>
  <c r="F58" i="25"/>
  <c r="I58" i="25"/>
  <c r="AJ162" i="25"/>
  <c r="AM162" i="25" s="1"/>
  <c r="BY190" i="25"/>
  <c r="BY58" i="25"/>
  <c r="BV148" i="25"/>
  <c r="AE244" i="25"/>
  <c r="AY152" i="25"/>
  <c r="F224" i="25"/>
  <c r="I224" i="25" s="1"/>
  <c r="AB100" i="25"/>
  <c r="BO226" i="25"/>
  <c r="BR59" i="25"/>
  <c r="BR123" i="25"/>
  <c r="Q150" i="25"/>
  <c r="BO115" i="25"/>
  <c r="AQ233" i="25"/>
  <c r="AT233" i="25" s="1"/>
  <c r="BR7" i="25"/>
  <c r="Q220" i="25"/>
  <c r="T220" i="25" s="1"/>
  <c r="Q47" i="25"/>
  <c r="T47" i="25" s="1"/>
  <c r="BF32" i="25"/>
  <c r="BI32" i="25" s="1"/>
  <c r="BO118" i="25"/>
  <c r="AY93" i="25"/>
  <c r="BB93" i="25" s="1"/>
  <c r="BF116" i="25"/>
  <c r="Q209" i="25"/>
  <c r="T209" i="25" s="1"/>
  <c r="BR163" i="25"/>
  <c r="AE137" i="25"/>
  <c r="AQ191" i="25"/>
  <c r="AT191" i="25" s="1"/>
  <c r="BO160" i="25"/>
  <c r="BV181" i="25"/>
  <c r="AQ121" i="25"/>
  <c r="AT121" i="25" s="1"/>
  <c r="Q71" i="25"/>
  <c r="T71" i="25" s="1"/>
  <c r="BF59" i="25"/>
  <c r="BI59" i="25" s="1"/>
  <c r="BY49" i="25"/>
  <c r="BY156" i="25"/>
  <c r="BY51" i="25"/>
  <c r="AY210" i="25"/>
  <c r="BB210" i="25" s="1"/>
  <c r="BY38" i="25"/>
  <c r="BV149" i="25"/>
  <c r="Q10" i="25"/>
  <c r="Q103" i="25"/>
  <c r="T103" i="25" s="1"/>
  <c r="BY86" i="25"/>
  <c r="F44" i="25"/>
  <c r="I44" i="25" s="1"/>
  <c r="AB167" i="25"/>
  <c r="AE167" i="25" s="1"/>
  <c r="AJ221" i="25"/>
  <c r="AM221" i="25" s="1"/>
  <c r="AQ234" i="25"/>
  <c r="AJ183" i="25"/>
  <c r="AM183" i="25" s="1"/>
  <c r="AJ187" i="25"/>
  <c r="AM187" i="25" s="1"/>
  <c r="BY64" i="25"/>
  <c r="BV6" i="25"/>
  <c r="BU320" i="25"/>
  <c r="AY119" i="25"/>
  <c r="AY222" i="25"/>
  <c r="BB222" i="25" s="1"/>
  <c r="AY120" i="25"/>
  <c r="BY17" i="25"/>
  <c r="F10" i="25"/>
  <c r="I10" i="25"/>
  <c r="BY18" i="25"/>
  <c r="BO28" i="25"/>
  <c r="BY119" i="25"/>
  <c r="BV230" i="25"/>
  <c r="Q123" i="25"/>
  <c r="T123" i="25" s="1"/>
  <c r="AY69" i="25"/>
  <c r="BB69" i="25" s="1"/>
  <c r="F208" i="25"/>
  <c r="I208" i="25" s="1"/>
  <c r="BB109" i="25"/>
  <c r="BV96" i="25"/>
  <c r="BR20" i="25"/>
  <c r="BF119" i="25"/>
  <c r="BB137" i="25"/>
  <c r="AQ201" i="25"/>
  <c r="AT201" i="25" s="1"/>
  <c r="BO202" i="25"/>
  <c r="BR202" i="25" s="1"/>
  <c r="BO244" i="25"/>
  <c r="AB197" i="25"/>
  <c r="AE197" i="25" s="1"/>
  <c r="BO175" i="25"/>
  <c r="AB24" i="25"/>
  <c r="AE24" i="25" s="1"/>
  <c r="Q137" i="25"/>
  <c r="T137" i="25" s="1"/>
  <c r="BO216" i="25"/>
  <c r="BI231" i="25"/>
  <c r="BV192" i="25"/>
  <c r="AE130" i="25"/>
  <c r="AQ206" i="25"/>
  <c r="AT206" i="25" s="1"/>
  <c r="BO37" i="25"/>
  <c r="BB212" i="25"/>
  <c r="BV172" i="25"/>
  <c r="BR17" i="25"/>
  <c r="Q88" i="25"/>
  <c r="BY52" i="25"/>
  <c r="Q186" i="25"/>
  <c r="T186" i="25" s="1"/>
  <c r="BI106" i="25"/>
  <c r="I211" i="25"/>
  <c r="F211" i="25"/>
  <c r="AQ203" i="25"/>
  <c r="AT203" i="25" s="1"/>
  <c r="AQ158" i="25"/>
  <c r="AT158" i="25" s="1"/>
  <c r="BY9" i="25"/>
  <c r="BF134" i="25"/>
  <c r="BF252" i="25"/>
  <c r="AY92" i="25"/>
  <c r="BB92" i="25" s="1"/>
  <c r="BY191" i="25"/>
  <c r="BO135" i="25"/>
  <c r="AT242" i="25"/>
  <c r="AY217" i="25"/>
  <c r="BB217" i="25" s="1"/>
  <c r="AQ148" i="25"/>
  <c r="T10" i="25"/>
  <c r="BO218" i="25"/>
  <c r="BV206" i="25"/>
  <c r="BO217" i="25"/>
  <c r="Q78" i="25"/>
  <c r="T78" i="25" s="1"/>
  <c r="Q55" i="25"/>
  <c r="BR130" i="25"/>
  <c r="BO101" i="25"/>
  <c r="BF191" i="25"/>
  <c r="BI191" i="25" s="1"/>
  <c r="BO93" i="25"/>
  <c r="Q222" i="25"/>
  <c r="T222" i="25" s="1"/>
  <c r="BR25" i="25"/>
  <c r="T6" i="25"/>
  <c r="AJ188" i="25"/>
  <c r="AM188" i="25" s="1"/>
  <c r="I146" i="25"/>
  <c r="F146" i="25"/>
  <c r="BV72" i="25"/>
  <c r="BR157" i="25"/>
  <c r="BY24" i="25"/>
  <c r="AM147" i="25"/>
  <c r="BY233" i="25"/>
  <c r="BR204" i="25"/>
  <c r="BF216" i="25"/>
  <c r="BI216" i="25" s="1"/>
  <c r="BR188" i="25"/>
  <c r="Q173" i="25"/>
  <c r="T173" i="25" s="1"/>
  <c r="BF122" i="25"/>
  <c r="BF10" i="25"/>
  <c r="BI10" i="25" s="1"/>
  <c r="BO195" i="25"/>
  <c r="BB242" i="25"/>
  <c r="AY166" i="25"/>
  <c r="BB166" i="25" s="1"/>
  <c r="AJ68" i="25"/>
  <c r="AM68" i="25" s="1"/>
  <c r="BI116" i="25"/>
  <c r="AY244" i="25"/>
  <c r="BB244" i="25" s="1"/>
  <c r="BF205" i="25"/>
  <c r="BI205" i="25" s="1"/>
  <c r="AJ170" i="25"/>
  <c r="AM170" i="25" s="1"/>
  <c r="BR191" i="25"/>
  <c r="BR138" i="25"/>
  <c r="BV156" i="25"/>
  <c r="BI89" i="25"/>
  <c r="Q31" i="25"/>
  <c r="T31" i="25" s="1"/>
  <c r="AT144" i="25"/>
  <c r="AY139" i="25"/>
  <c r="BY210" i="25"/>
  <c r="BR26" i="25"/>
  <c r="BY215" i="25"/>
  <c r="Q76" i="25"/>
  <c r="T76" i="25" s="1"/>
  <c r="AB165" i="25"/>
  <c r="AE165" i="25" s="1"/>
  <c r="AJ16" i="25"/>
  <c r="AM16" i="25" s="1"/>
  <c r="BF95" i="25"/>
  <c r="BI95" i="25" s="1"/>
  <c r="Q39" i="25"/>
  <c r="BY197" i="25"/>
  <c r="Q156" i="25"/>
  <c r="T156" i="25" s="1"/>
  <c r="F219" i="25"/>
  <c r="I90" i="25"/>
  <c r="F90" i="25"/>
  <c r="BF109" i="25"/>
  <c r="BB119" i="25"/>
  <c r="A72" i="22"/>
  <c r="BR72" i="25"/>
  <c r="BY198" i="25"/>
  <c r="BR206" i="25"/>
  <c r="AJ32" i="25"/>
  <c r="AM32" i="25" s="1"/>
  <c r="Q52" i="25"/>
  <c r="T52" i="25" s="1"/>
  <c r="BV16" i="25"/>
  <c r="BY48" i="25"/>
  <c r="AQ45" i="25"/>
  <c r="AT45" i="25" s="1"/>
  <c r="BO234" i="25"/>
  <c r="AY252" i="25"/>
  <c r="BO240" i="25"/>
  <c r="BR240" i="25" s="1"/>
  <c r="BB138" i="25"/>
  <c r="AM89" i="25"/>
  <c r="BV15" i="25"/>
  <c r="AY239" i="25"/>
  <c r="BB239" i="25" s="1"/>
  <c r="AJ137" i="25"/>
  <c r="AM137" i="25" s="1"/>
  <c r="BR67" i="25"/>
  <c r="Q207" i="25"/>
  <c r="T207" i="25" s="1"/>
  <c r="AJ174" i="25"/>
  <c r="AM174" i="25" s="1"/>
  <c r="Q226" i="25"/>
  <c r="T226" i="25" s="1"/>
  <c r="Q151" i="25"/>
  <c r="AJ244" i="25"/>
  <c r="AM244" i="25" s="1"/>
  <c r="AQ162" i="25"/>
  <c r="AT162" i="25" s="1"/>
  <c r="BF49" i="25"/>
  <c r="BI49" i="25" s="1"/>
  <c r="BY250" i="25"/>
  <c r="BR10" i="25"/>
  <c r="BF139" i="25"/>
  <c r="AB179" i="25"/>
  <c r="AE179" i="25" s="1"/>
  <c r="F120" i="25"/>
  <c r="I120" i="25" s="1"/>
  <c r="Q243" i="25"/>
  <c r="T243" i="25" s="1"/>
  <c r="AJ134" i="25"/>
  <c r="AQ54" i="25"/>
  <c r="AT54" i="25" s="1"/>
  <c r="AJ215" i="25"/>
  <c r="AM215" i="25" s="1"/>
  <c r="BF227" i="25"/>
  <c r="BI227" i="25" s="1"/>
  <c r="BR81" i="25"/>
  <c r="Q80" i="25"/>
  <c r="T80" i="25" s="1"/>
  <c r="AB121" i="25"/>
  <c r="AE121" i="25" s="1"/>
  <c r="BO158" i="25"/>
  <c r="F168" i="25"/>
  <c r="I168" i="25" s="1"/>
  <c r="Q171" i="25"/>
  <c r="T171" i="25" s="1"/>
  <c r="BO32" i="25"/>
  <c r="AJ165" i="25"/>
  <c r="AM165" i="25" s="1"/>
  <c r="BF180" i="25"/>
  <c r="BI180" i="25" s="1"/>
  <c r="AB77" i="25"/>
  <c r="AE77" i="25" s="1"/>
  <c r="AY117" i="25"/>
  <c r="AP320" i="25"/>
  <c r="AQ320" i="25" s="1"/>
  <c r="AQ6" i="25"/>
  <c r="AT6" i="25" s="1"/>
  <c r="BY229" i="25"/>
  <c r="AB156" i="25"/>
  <c r="AE156" i="25" s="1"/>
  <c r="AQ83" i="25"/>
  <c r="AT83" i="25" s="1"/>
  <c r="AY123" i="25"/>
  <c r="BO165" i="25"/>
  <c r="Q91" i="25"/>
  <c r="T91" i="25" s="1"/>
  <c r="AQ22" i="25"/>
  <c r="AT22" i="25" s="1"/>
  <c r="F225" i="25"/>
  <c r="F79" i="25"/>
  <c r="I79" i="25"/>
  <c r="BV53" i="25"/>
  <c r="AJ48" i="25"/>
  <c r="AM48" i="25" s="1"/>
  <c r="BB151" i="25"/>
  <c r="BV219" i="25"/>
  <c r="BR9" i="25"/>
  <c r="AB190" i="25"/>
  <c r="AE190" i="25" s="1"/>
  <c r="AY188" i="25"/>
  <c r="BB188" i="25" s="1"/>
  <c r="F132" i="25"/>
  <c r="I132" i="25" s="1"/>
  <c r="BF208" i="25"/>
  <c r="BI208" i="25" s="1"/>
  <c r="F218" i="25"/>
  <c r="I218" i="25" s="1"/>
  <c r="AT145" i="25"/>
  <c r="AY149" i="25"/>
  <c r="AJ40" i="25"/>
  <c r="AM40" i="25" s="1"/>
  <c r="A104" i="22"/>
  <c r="AQ225" i="25"/>
  <c r="AT225" i="25" s="1"/>
  <c r="BF184" i="25"/>
  <c r="BI184" i="25" s="1"/>
  <c r="Q97" i="25"/>
  <c r="T97" i="25" s="1"/>
  <c r="Q187" i="25"/>
  <c r="T187" i="25" s="1"/>
  <c r="BO87" i="25"/>
  <c r="BF62" i="25"/>
  <c r="BI62" i="25" s="1"/>
  <c r="AB137" i="25"/>
  <c r="AQ40" i="25"/>
  <c r="AT40" i="25" s="1"/>
  <c r="Q16" i="25"/>
  <c r="T16" i="25" s="1"/>
  <c r="Q129" i="25"/>
  <c r="T129" i="25" s="1"/>
  <c r="BF193" i="25"/>
  <c r="BI193" i="25" s="1"/>
  <c r="F164" i="25"/>
  <c r="I164" i="25" s="1"/>
  <c r="AJ229" i="25"/>
  <c r="AM229" i="25" s="1"/>
  <c r="BO95" i="25"/>
  <c r="BF58" i="25"/>
  <c r="BI58" i="25" s="1"/>
  <c r="Q134" i="25"/>
  <c r="T134" i="25" s="1"/>
  <c r="Q35" i="25"/>
  <c r="T35" i="25" s="1"/>
  <c r="AQ189" i="25"/>
  <c r="AT189" i="25" s="1"/>
  <c r="BF108" i="25"/>
  <c r="BY56" i="25"/>
  <c r="T39" i="25"/>
  <c r="BY124" i="25"/>
  <c r="BR54" i="25"/>
  <c r="BB116" i="25"/>
  <c r="AJ61" i="25"/>
  <c r="AM61" i="25" s="1"/>
  <c r="A80" i="22"/>
  <c r="BV109" i="25"/>
  <c r="Q250" i="25"/>
  <c r="T250" i="25" s="1"/>
  <c r="BO179" i="25"/>
  <c r="AQ210" i="25"/>
  <c r="AT210" i="25" s="1"/>
  <c r="BY169" i="25"/>
  <c r="F125" i="25"/>
  <c r="I125" i="25" s="1"/>
  <c r="F241" i="25"/>
  <c r="AB207" i="25"/>
  <c r="AE207" i="25" s="1"/>
  <c r="AJ232" i="25"/>
  <c r="AM232" i="25" s="1"/>
  <c r="BV64" i="25"/>
  <c r="AY230" i="25"/>
  <c r="BB230" i="25" s="1"/>
  <c r="AY107" i="25"/>
  <c r="Q107" i="25"/>
  <c r="T107" i="25" s="1"/>
  <c r="BI145" i="25"/>
  <c r="AY235" i="25"/>
  <c r="BB235" i="25" s="1"/>
  <c r="AJ43" i="25"/>
  <c r="AM43" i="25" s="1"/>
  <c r="BY28" i="25"/>
  <c r="BV38" i="25"/>
  <c r="BO152" i="25"/>
  <c r="AQ213" i="25"/>
  <c r="AT213" i="25" s="1"/>
  <c r="AB205" i="25"/>
  <c r="AE205" i="25" s="1"/>
  <c r="AT142" i="25"/>
  <c r="AY41" i="25"/>
  <c r="BB41" i="25" s="1"/>
  <c r="BY158" i="25"/>
  <c r="Q48" i="25"/>
  <c r="T48" i="25" s="1"/>
  <c r="BV225" i="25"/>
  <c r="AY203" i="25"/>
  <c r="BB203" i="25" s="1"/>
  <c r="BF121" i="25"/>
  <c r="BI121" i="25" s="1"/>
  <c r="AY195" i="25"/>
  <c r="BB195" i="25" s="1"/>
  <c r="AJ216" i="25"/>
  <c r="AM216" i="25" s="1"/>
  <c r="BV190" i="25"/>
  <c r="F199" i="25"/>
  <c r="BF129" i="25"/>
  <c r="AB133" i="25"/>
  <c r="BO54" i="25"/>
  <c r="BR95" i="25"/>
  <c r="BR18" i="25"/>
  <c r="AB94" i="25"/>
  <c r="AE94" i="25" s="1"/>
  <c r="AY170" i="25"/>
  <c r="BB170" i="25" s="1"/>
  <c r="BY19" i="25"/>
  <c r="AY171" i="25"/>
  <c r="BB171" i="25" s="1"/>
  <c r="BO141" i="25"/>
  <c r="F129" i="25"/>
  <c r="I129" i="25" s="1"/>
  <c r="BF204" i="25"/>
  <c r="BI204" i="25" s="1"/>
  <c r="A88" i="22"/>
  <c r="I148" i="25"/>
  <c r="F148" i="25"/>
  <c r="AY28" i="25"/>
  <c r="BB28" i="25" s="1"/>
  <c r="AQ105" i="25"/>
  <c r="AT105" i="25" s="1"/>
  <c r="BO27" i="25"/>
  <c r="BV169" i="25"/>
  <c r="BR39" i="25"/>
  <c r="BV218" i="25"/>
  <c r="BR64" i="25"/>
  <c r="BF197" i="25"/>
  <c r="BI197" i="25" s="1"/>
  <c r="AB231" i="25"/>
  <c r="AE231" i="25" s="1"/>
  <c r="BB85" i="25"/>
  <c r="BR142" i="25"/>
  <c r="A44" i="22"/>
  <c r="BF87" i="25"/>
  <c r="F59" i="25"/>
  <c r="I59" i="25" s="1"/>
  <c r="F98" i="25"/>
  <c r="I98" i="25" s="1"/>
  <c r="Q110" i="25"/>
  <c r="T110" i="25" s="1"/>
  <c r="AB93" i="25"/>
  <c r="AE93" i="25" s="1"/>
  <c r="BR40" i="25"/>
  <c r="AB117" i="25"/>
  <c r="AE117" i="25" s="1"/>
  <c r="AJ79" i="25"/>
  <c r="AM79" i="25" s="1"/>
  <c r="BO62" i="25"/>
  <c r="BO91" i="25"/>
  <c r="BR55" i="25"/>
  <c r="AQ165" i="25"/>
  <c r="AT165" i="25" s="1"/>
  <c r="Q26" i="25"/>
  <c r="T26" i="25" s="1"/>
  <c r="AJ67" i="25"/>
  <c r="AM67" i="25" s="1"/>
  <c r="AY22" i="25"/>
  <c r="BB22" i="25" s="1"/>
  <c r="AY147" i="25"/>
  <c r="BO200" i="25"/>
  <c r="BR200" i="25" s="1"/>
  <c r="AJ80" i="25"/>
  <c r="AM80" i="25" s="1"/>
  <c r="Q85" i="25"/>
  <c r="T85" i="25" s="1"/>
  <c r="AQ227" i="25"/>
  <c r="AT227" i="25" s="1"/>
  <c r="AQ151" i="25"/>
  <c r="AT151" i="25" s="1"/>
  <c r="BY217" i="25"/>
  <c r="AY14" i="25"/>
  <c r="BB14" i="25" s="1"/>
  <c r="BR181" i="25"/>
  <c r="AY226" i="25"/>
  <c r="BB226" i="25" s="1"/>
  <c r="BF141" i="25"/>
  <c r="BY98" i="25"/>
  <c r="BF37" i="25"/>
  <c r="BI37" i="25" s="1"/>
  <c r="BV191" i="25"/>
  <c r="AJ111" i="25"/>
  <c r="AM111" i="25" s="1"/>
  <c r="BY91" i="25"/>
  <c r="AB164" i="25"/>
  <c r="AE164" i="25" s="1"/>
  <c r="BO75" i="25"/>
  <c r="BR133" i="25"/>
  <c r="Q93" i="25"/>
  <c r="T93" i="25" s="1"/>
  <c r="BY78" i="25"/>
  <c r="BR27" i="25"/>
  <c r="BV155" i="25"/>
  <c r="AJ47" i="25"/>
  <c r="AM47" i="25" s="1"/>
  <c r="F133" i="25"/>
  <c r="I133" i="25" s="1"/>
  <c r="BR96" i="25"/>
  <c r="BR41" i="25"/>
  <c r="BV20" i="25"/>
  <c r="BY143" i="25"/>
  <c r="AB44" i="25"/>
  <c r="AE44" i="25" s="1"/>
  <c r="BR175" i="25"/>
  <c r="AB34" i="25"/>
  <c r="AE34" i="25" s="1"/>
  <c r="F96" i="25"/>
  <c r="I96" i="25" s="1"/>
  <c r="AE89" i="25"/>
  <c r="BF30" i="25"/>
  <c r="BI30" i="25" s="1"/>
  <c r="AY65" i="25"/>
  <c r="BB65" i="25" s="1"/>
  <c r="BO72" i="25"/>
  <c r="BR71" i="25"/>
  <c r="Q130" i="25"/>
  <c r="T130" i="25" s="1"/>
  <c r="BV221" i="25"/>
  <c r="BF85" i="25"/>
  <c r="AJ28" i="25"/>
  <c r="AM28" i="25" s="1"/>
  <c r="AE112" i="25"/>
  <c r="BV158" i="25"/>
  <c r="AY140" i="25"/>
  <c r="BF79" i="25"/>
  <c r="BI79" i="25" s="1"/>
  <c r="T68" i="25"/>
  <c r="AY106" i="25"/>
  <c r="Q244" i="25"/>
  <c r="T244" i="25" s="1"/>
  <c r="AB16" i="25"/>
  <c r="AE16" i="25" s="1"/>
  <c r="BY154" i="25"/>
  <c r="Q238" i="25"/>
  <c r="T238" i="25" s="1"/>
  <c r="AY128" i="25"/>
  <c r="BB128" i="25" s="1"/>
  <c r="AJ132" i="25"/>
  <c r="AM132" i="25" s="1"/>
  <c r="BO68" i="25"/>
  <c r="T72" i="25"/>
  <c r="BF161" i="25"/>
  <c r="BI161" i="25" s="1"/>
  <c r="F13" i="25"/>
  <c r="I13" i="25" s="1"/>
  <c r="BR99" i="25"/>
  <c r="AB150" i="25"/>
  <c r="BO24" i="25"/>
  <c r="BF179" i="25"/>
  <c r="BI179" i="25" s="1"/>
  <c r="F14" i="25"/>
  <c r="I14" i="25" s="1"/>
  <c r="BI146" i="25"/>
  <c r="AB176" i="25"/>
  <c r="AE176" i="25" s="1"/>
  <c r="BV108" i="25"/>
  <c r="AB128" i="25"/>
  <c r="AE128" i="25" s="1"/>
  <c r="AJ50" i="25"/>
  <c r="AM50" i="25" s="1"/>
  <c r="BV188" i="25"/>
  <c r="AB43" i="25"/>
  <c r="AE43" i="25" s="1"/>
  <c r="BR124" i="25"/>
  <c r="AJ171" i="25"/>
  <c r="AM171" i="25" s="1"/>
  <c r="AB157" i="25"/>
  <c r="AJ237" i="25"/>
  <c r="AM237" i="25" s="1"/>
  <c r="BO204" i="25"/>
  <c r="BF177" i="25"/>
  <c r="BI177" i="25" s="1"/>
  <c r="AJ158" i="25"/>
  <c r="AM158" i="25" s="1"/>
  <c r="BO136" i="25"/>
  <c r="BO189" i="25"/>
  <c r="AB229" i="25"/>
  <c r="AE229" i="25" s="1"/>
  <c r="BV131" i="25"/>
  <c r="AQ101" i="25"/>
  <c r="AT101" i="25" s="1"/>
  <c r="F25" i="25"/>
  <c r="I25" i="25" s="1"/>
  <c r="BR85" i="25"/>
  <c r="AQ142" i="25"/>
  <c r="F48" i="25"/>
  <c r="I48" i="25" s="1"/>
  <c r="Q118" i="25"/>
  <c r="T118" i="25" s="1"/>
  <c r="BY109" i="25"/>
  <c r="AB238" i="25"/>
  <c r="AE238" i="25" s="1"/>
  <c r="F66" i="25"/>
  <c r="I66" i="25" s="1"/>
  <c r="AJ78" i="25"/>
  <c r="AM78" i="25" s="1"/>
  <c r="BO207" i="25"/>
  <c r="BV47" i="25"/>
  <c r="AB14" i="25"/>
  <c r="AE14" i="25" s="1"/>
  <c r="BR187" i="25"/>
  <c r="Q145" i="25"/>
  <c r="AB70" i="25"/>
  <c r="AE70" i="25" s="1"/>
  <c r="AY172" i="25"/>
  <c r="BB172" i="25" s="1"/>
  <c r="BF199" i="25"/>
  <c r="BI199" i="25" s="1"/>
  <c r="BY196" i="25"/>
  <c r="F169" i="25"/>
  <c r="I169" i="25" s="1"/>
  <c r="BB112" i="25"/>
  <c r="AE149" i="25"/>
  <c r="BB146" i="25"/>
  <c r="AQ128" i="25"/>
  <c r="AT128" i="25" s="1"/>
  <c r="BO205" i="25"/>
  <c r="BO168" i="25"/>
  <c r="BF17" i="25"/>
  <c r="BI17" i="25" s="1"/>
  <c r="AJ207" i="25"/>
  <c r="AM207" i="25" s="1"/>
  <c r="BF181" i="25"/>
  <c r="BI181" i="25" s="1"/>
  <c r="AY47" i="25"/>
  <c r="BB47" i="25" s="1"/>
  <c r="AJ198" i="25"/>
  <c r="AM198" i="25" s="1"/>
  <c r="F192" i="25"/>
  <c r="BV48" i="25"/>
  <c r="AQ129" i="25"/>
  <c r="AT129" i="25" s="1"/>
  <c r="A68" i="22"/>
  <c r="AB27" i="25"/>
  <c r="AE27" i="25" s="1"/>
  <c r="AQ14" i="25"/>
  <c r="AT14" i="25" s="1"/>
  <c r="F173" i="25"/>
  <c r="AJ6" i="25"/>
  <c r="AM6" i="25" s="1"/>
  <c r="X320" i="25"/>
  <c r="AJ320" i="25" s="1"/>
  <c r="AJ133" i="25"/>
  <c r="BO143" i="25"/>
  <c r="BY25" i="25"/>
  <c r="AE212" i="25"/>
  <c r="BB118" i="25"/>
  <c r="AY201" i="25"/>
  <c r="BB201" i="25" s="1"/>
  <c r="BY85" i="25"/>
  <c r="BR190" i="25"/>
  <c r="AQ12" i="25"/>
  <c r="AT12" i="25" s="1"/>
  <c r="BF142" i="25"/>
  <c r="F143" i="25"/>
  <c r="I143" i="25" s="1"/>
  <c r="AY24" i="25"/>
  <c r="BB24" i="25" s="1"/>
  <c r="BO167" i="25"/>
  <c r="AE158" i="25"/>
  <c r="Q23" i="25"/>
  <c r="T23" i="25" s="1"/>
  <c r="AE118" i="25"/>
  <c r="AB96" i="25"/>
  <c r="AE96" i="25" s="1"/>
  <c r="BF120" i="25"/>
  <c r="AY11" i="25"/>
  <c r="BB11" i="25" s="1"/>
  <c r="AY189" i="25"/>
  <c r="BB189" i="25" s="1"/>
  <c r="F11" i="25"/>
  <c r="I11" i="25" s="1"/>
  <c r="AQ136" i="25"/>
  <c r="AT136" i="25" s="1"/>
  <c r="Q147" i="25"/>
  <c r="BR42" i="25"/>
  <c r="BF96" i="25"/>
  <c r="BI96" i="25" s="1"/>
  <c r="BO157" i="25"/>
  <c r="AB158" i="25"/>
  <c r="BV193" i="25"/>
  <c r="Q158" i="25"/>
  <c r="AQ244" i="25"/>
  <c r="AT244" i="25" s="1"/>
  <c r="F230" i="25"/>
  <c r="I230" i="25"/>
  <c r="A48" i="22"/>
  <c r="Q179" i="25"/>
  <c r="T179" i="25" s="1"/>
  <c r="AE145" i="25"/>
  <c r="AQ107" i="25"/>
  <c r="AT107" i="25" s="1"/>
  <c r="BO63" i="25"/>
  <c r="BY178" i="25"/>
  <c r="AB218" i="25"/>
  <c r="AE218" i="25" s="1"/>
  <c r="AY75" i="25"/>
  <c r="BB75" i="25" s="1"/>
  <c r="AQ174" i="25"/>
  <c r="AT174" i="25" s="1"/>
  <c r="AJ49" i="25"/>
  <c r="AM49" i="25" s="1"/>
  <c r="BO223" i="25"/>
  <c r="AY72" i="25"/>
  <c r="BB72" i="25" s="1"/>
  <c r="F189" i="25"/>
  <c r="I189" i="25" s="1"/>
  <c r="AJ175" i="25"/>
  <c r="AM175" i="25" s="1"/>
  <c r="AY219" i="25"/>
  <c r="BB219" i="25" s="1"/>
  <c r="BV199" i="25"/>
  <c r="AJ120" i="25"/>
  <c r="AM120" i="25" s="1"/>
  <c r="BF151" i="25"/>
  <c r="BY82" i="25"/>
  <c r="BO161" i="25"/>
  <c r="AJ116" i="25"/>
  <c r="AM116" i="25" s="1"/>
  <c r="AB89" i="25"/>
  <c r="BV245" i="25"/>
  <c r="F30" i="25"/>
  <c r="I30" i="25" s="1"/>
  <c r="BY31" i="25"/>
  <c r="BF53" i="25"/>
  <c r="BI53" i="25" s="1"/>
  <c r="AQ7" i="25"/>
  <c r="AT7" i="25" s="1"/>
  <c r="BI132" i="25"/>
  <c r="BI152" i="25"/>
  <c r="BR140" i="25"/>
  <c r="BI210" i="25"/>
  <c r="BY70" i="25"/>
  <c r="AY68" i="25"/>
  <c r="BB68" i="25" s="1"/>
  <c r="BR224" i="25"/>
  <c r="I33" i="25"/>
  <c r="F33" i="25"/>
  <c r="BR209" i="25"/>
  <c r="BF73" i="25"/>
  <c r="BI73" i="25" s="1"/>
  <c r="BF211" i="25"/>
  <c r="BI211" i="25" s="1"/>
  <c r="BY88" i="25"/>
  <c r="Q141" i="25"/>
  <c r="BV179" i="25"/>
  <c r="BF170" i="25"/>
  <c r="BI170" i="25" s="1"/>
  <c r="BY97" i="25"/>
  <c r="BY186" i="25"/>
  <c r="BV94" i="25"/>
  <c r="BF19" i="25"/>
  <c r="BI19" i="25" s="1"/>
  <c r="Q251" i="25"/>
  <c r="BY221" i="25"/>
  <c r="AJ239" i="25"/>
  <c r="AM239" i="25" s="1"/>
  <c r="AB42" i="25"/>
  <c r="AE42" i="25" s="1"/>
  <c r="BI107" i="25"/>
  <c r="BV175" i="25"/>
  <c r="AJ119" i="25"/>
  <c r="AM119" i="25" s="1"/>
  <c r="AQ250" i="25"/>
  <c r="AT250" i="25" s="1"/>
  <c r="BO153" i="25"/>
  <c r="F240" i="25"/>
  <c r="I240" i="25" s="1"/>
  <c r="Q61" i="25"/>
  <c r="T61" i="25" s="1"/>
  <c r="Q122" i="25"/>
  <c r="T122" i="25" s="1"/>
  <c r="F54" i="25"/>
  <c r="I54" i="25"/>
  <c r="BF76" i="25"/>
  <c r="BI76" i="25" s="1"/>
  <c r="BF198" i="25"/>
  <c r="BI198" i="25" s="1"/>
  <c r="BF71" i="25"/>
  <c r="BI71" i="25" s="1"/>
  <c r="AQ194" i="25"/>
  <c r="AT194" i="25" s="1"/>
  <c r="BF238" i="25"/>
  <c r="BB87" i="25"/>
  <c r="BF47" i="25"/>
  <c r="BI47" i="25" s="1"/>
  <c r="AB134" i="25"/>
  <c r="AY216" i="25"/>
  <c r="BB216" i="25" s="1"/>
  <c r="BB155" i="25"/>
  <c r="BR179" i="25"/>
  <c r="AQ154" i="25"/>
  <c r="AT154" i="25" s="1"/>
  <c r="BY47" i="25"/>
  <c r="BV88" i="25"/>
  <c r="AB151" i="25"/>
  <c r="BR186" i="25"/>
  <c r="F53" i="25"/>
  <c r="I53" i="25" s="1"/>
  <c r="AY21" i="25"/>
  <c r="BB21" i="25" s="1"/>
  <c r="BI143" i="25"/>
  <c r="AY224" i="25"/>
  <c r="BB224" i="25" s="1"/>
  <c r="BY30" i="25"/>
  <c r="AJ169" i="25"/>
  <c r="AM169" i="25" s="1"/>
  <c r="Q225" i="25"/>
  <c r="T225" i="25" s="1"/>
  <c r="F147" i="25"/>
  <c r="I147" i="25"/>
  <c r="AB193" i="25"/>
  <c r="AE193" i="25" s="1"/>
  <c r="BY212" i="25"/>
  <c r="BV113" i="25"/>
  <c r="BI129" i="25"/>
  <c r="BR70" i="25"/>
  <c r="AQ100" i="25"/>
  <c r="AT100" i="25" s="1"/>
  <c r="AJ103" i="25"/>
  <c r="AM103" i="25" s="1"/>
  <c r="BO162" i="25"/>
  <c r="BF176" i="25"/>
  <c r="BI176" i="25" s="1"/>
  <c r="AJ96" i="25"/>
  <c r="AM96" i="25" s="1"/>
  <c r="A12" i="22"/>
  <c r="AQ108" i="25"/>
  <c r="AT108" i="25" s="1"/>
  <c r="BO191" i="25"/>
  <c r="BE320" i="25"/>
  <c r="BF6" i="25"/>
  <c r="BI6" i="25" s="1"/>
  <c r="BF41" i="25"/>
  <c r="BI41" i="25" s="1"/>
  <c r="Q127" i="25"/>
  <c r="T127" i="25" s="1"/>
  <c r="BO238" i="25"/>
  <c r="AB204" i="25"/>
  <c r="AE204" i="25" s="1"/>
  <c r="AQ112" i="25"/>
  <c r="AT112" i="25" s="1"/>
  <c r="Q42" i="25"/>
  <c r="T42" i="25" s="1"/>
  <c r="AB18" i="25"/>
  <c r="AE18" i="25" s="1"/>
  <c r="BR161" i="25"/>
  <c r="AJ128" i="25"/>
  <c r="AM128" i="25" s="1"/>
  <c r="BY161" i="25"/>
  <c r="AY96" i="25"/>
  <c r="BB96" i="25" s="1"/>
  <c r="BV152" i="25"/>
  <c r="BB129" i="25"/>
  <c r="BO155" i="25"/>
  <c r="T13" i="25"/>
  <c r="BV250" i="25"/>
  <c r="A76" i="22"/>
  <c r="BV89" i="25"/>
  <c r="AQ140" i="25"/>
  <c r="Q120" i="25"/>
  <c r="T120" i="25" s="1"/>
  <c r="BR47" i="25"/>
  <c r="AE143" i="25"/>
  <c r="BY152" i="25"/>
  <c r="AB146" i="25"/>
  <c r="BF106" i="25"/>
  <c r="AB15" i="25"/>
  <c r="AE15" i="25" s="1"/>
  <c r="BF70" i="25"/>
  <c r="BI70" i="25" s="1"/>
  <c r="AY113" i="25"/>
  <c r="BB113" i="25" s="1"/>
  <c r="BF38" i="25"/>
  <c r="BI38" i="25" s="1"/>
  <c r="AY155" i="25"/>
  <c r="AY33" i="25"/>
  <c r="BB33" i="25" s="1"/>
  <c r="BO181" i="25"/>
  <c r="BO122" i="25"/>
  <c r="AQ198" i="25"/>
  <c r="AT198" i="25" s="1"/>
  <c r="BF132" i="25"/>
  <c r="BV66" i="25"/>
  <c r="AJ213" i="25"/>
  <c r="AM213" i="25" s="1"/>
  <c r="AB126" i="25"/>
  <c r="AE126" i="25" s="1"/>
  <c r="BI125" i="25"/>
  <c r="BO44" i="25"/>
  <c r="AE251" i="25"/>
  <c r="BB152" i="25"/>
  <c r="AJ83" i="25"/>
  <c r="AM83" i="25" s="1"/>
  <c r="BO214" i="25"/>
  <c r="BO39" i="25"/>
  <c r="AJ13" i="25"/>
  <c r="AM13" i="25" s="1"/>
  <c r="F179" i="25"/>
  <c r="BF234" i="25"/>
  <c r="BR83" i="25"/>
  <c r="BY180" i="25"/>
  <c r="F61" i="25"/>
  <c r="I61" i="25" s="1"/>
  <c r="AB32" i="25"/>
  <c r="AE32" i="25" s="1"/>
  <c r="BR238" i="25"/>
  <c r="AJ251" i="25"/>
  <c r="AJ193" i="25"/>
  <c r="AM193" i="25" s="1"/>
  <c r="AQ177" i="25"/>
  <c r="AT177" i="25" s="1"/>
  <c r="AT86" i="25"/>
  <c r="BR173" i="25"/>
  <c r="T70" i="25"/>
  <c r="AQ232" i="25"/>
  <c r="AT232" i="25" s="1"/>
  <c r="BY243" i="25"/>
  <c r="AY153" i="25"/>
  <c r="F40" i="25"/>
  <c r="I40" i="25"/>
  <c r="AJ36" i="25"/>
  <c r="AM36" i="25" s="1"/>
  <c r="BV189" i="25"/>
  <c r="Q142" i="25"/>
  <c r="AB235" i="25"/>
  <c r="AE235" i="25" s="1"/>
  <c r="BV205" i="25"/>
  <c r="BI133" i="25"/>
  <c r="Q65" i="25"/>
  <c r="T65" i="25" s="1"/>
  <c r="AJ197" i="25"/>
  <c r="AM197" i="25" s="1"/>
  <c r="BV7" i="25"/>
  <c r="BV228" i="25"/>
  <c r="BR117" i="25"/>
  <c r="Q170" i="25"/>
  <c r="T170" i="25" s="1"/>
  <c r="BR49" i="25"/>
  <c r="BF92" i="25"/>
  <c r="BI92" i="25" s="1"/>
  <c r="F95" i="25"/>
  <c r="I95" i="25" s="1"/>
  <c r="Q119" i="25"/>
  <c r="T119" i="25" s="1"/>
  <c r="BY173" i="25"/>
  <c r="AQ138" i="25"/>
  <c r="AT138" i="25" s="1"/>
  <c r="BV61" i="25"/>
  <c r="BR184" i="25"/>
  <c r="BR57" i="25"/>
  <c r="BR24" i="25"/>
  <c r="BI130" i="25"/>
  <c r="AE234" i="25"/>
  <c r="I117" i="25"/>
  <c r="F117" i="25"/>
  <c r="BF98" i="25"/>
  <c r="BI98" i="25" s="1"/>
  <c r="AJ33" i="25"/>
  <c r="AM33" i="25" s="1"/>
  <c r="I158" i="25"/>
  <c r="F158" i="25"/>
  <c r="BV100" i="25"/>
  <c r="BR205" i="25"/>
  <c r="BV70" i="25"/>
  <c r="BR97" i="25"/>
  <c r="AQ32" i="25"/>
  <c r="AT32" i="25" s="1"/>
  <c r="AJ75" i="25"/>
  <c r="AM75" i="25" s="1"/>
  <c r="BO108" i="25"/>
  <c r="AY109" i="25"/>
  <c r="AY46" i="25"/>
  <c r="BB46" i="25" s="1"/>
  <c r="BV220" i="25"/>
  <c r="BI94" i="25"/>
  <c r="BY171" i="25"/>
  <c r="BO67" i="25"/>
  <c r="AJ44" i="25"/>
  <c r="AM44" i="25" s="1"/>
  <c r="BO98" i="25"/>
  <c r="F60" i="25"/>
  <c r="I60" i="25" s="1"/>
  <c r="AY186" i="25"/>
  <c r="BB186" i="25" s="1"/>
  <c r="BR223" i="25"/>
  <c r="BO23" i="25"/>
  <c r="Q58" i="25"/>
  <c r="A106" i="22"/>
  <c r="BF241" i="25"/>
  <c r="BI241" i="25" s="1"/>
  <c r="BY183" i="25"/>
  <c r="AJ98" i="25"/>
  <c r="AM98" i="25" s="1"/>
  <c r="BY60" i="25"/>
  <c r="BO156" i="25"/>
  <c r="BO206" i="25"/>
  <c r="AJ64" i="25"/>
  <c r="AM64" i="25" s="1"/>
  <c r="BO219" i="25"/>
  <c r="AQ120" i="25"/>
  <c r="AT120" i="25" s="1"/>
  <c r="BR143" i="25"/>
  <c r="BF39" i="25"/>
  <c r="BV212" i="25"/>
  <c r="BF140" i="25"/>
  <c r="AB122" i="25"/>
  <c r="AE122" i="25" s="1"/>
  <c r="AQ179" i="25"/>
  <c r="AT179" i="25" s="1"/>
  <c r="BV214" i="25"/>
  <c r="Q152" i="25"/>
  <c r="AJ204" i="25"/>
  <c r="AM204" i="25" s="1"/>
  <c r="BY46" i="25"/>
  <c r="T211" i="25"/>
  <c r="AB210" i="25"/>
  <c r="AQ84" i="25"/>
  <c r="AT84" i="25" s="1"/>
  <c r="AT234" i="25"/>
  <c r="T38" i="25"/>
  <c r="AJ58" i="25"/>
  <c r="AM58" i="25" s="1"/>
  <c r="F229" i="25"/>
  <c r="I229" i="25" s="1"/>
  <c r="AQ39" i="25"/>
  <c r="AT39" i="25" s="1"/>
  <c r="BF223" i="25"/>
  <c r="BI223" i="25" s="1"/>
  <c r="Q94" i="25"/>
  <c r="T94" i="25" s="1"/>
  <c r="F201" i="25"/>
  <c r="A62" i="22"/>
  <c r="F103" i="25"/>
  <c r="I103" i="25" s="1"/>
  <c r="BY185" i="25"/>
  <c r="AB67" i="25"/>
  <c r="AE67" i="25" s="1"/>
  <c r="BF145" i="25"/>
  <c r="Q33" i="25"/>
  <c r="AB92" i="25"/>
  <c r="AE92" i="25" s="1"/>
  <c r="BR153" i="25"/>
  <c r="AQ190" i="25"/>
  <c r="AT190" i="25" s="1"/>
  <c r="BR76" i="25"/>
  <c r="BV182" i="25"/>
  <c r="BO130" i="25"/>
  <c r="AJ236" i="25"/>
  <c r="AM236" i="25" s="1"/>
  <c r="BV162" i="25"/>
  <c r="AJ31" i="25"/>
  <c r="AM31" i="25" s="1"/>
  <c r="BV8" i="25"/>
  <c r="BF18" i="25"/>
  <c r="BI18" i="25" s="1"/>
  <c r="BF61" i="25"/>
  <c r="BI61" i="25" s="1"/>
  <c r="Q54" i="25"/>
  <c r="T54" i="25" s="1"/>
  <c r="BY35" i="25"/>
  <c r="BY192" i="25"/>
  <c r="BI137" i="25"/>
  <c r="Q138" i="25"/>
  <c r="T138" i="25" s="1"/>
  <c r="BV27" i="25"/>
  <c r="AB187" i="25"/>
  <c r="AE187" i="25" s="1"/>
  <c r="BY14" i="25"/>
  <c r="AB73" i="25"/>
  <c r="AE73" i="25" s="1"/>
  <c r="BV74" i="25"/>
  <c r="AQ35" i="25"/>
  <c r="AT35" i="25" s="1"/>
  <c r="AY40" i="25"/>
  <c r="BB40" i="25" s="1"/>
  <c r="BF36" i="25"/>
  <c r="BI36" i="25" s="1"/>
  <c r="AY161" i="25"/>
  <c r="BB161" i="25" s="1"/>
  <c r="BF12" i="25"/>
  <c r="BI12" i="25" s="1"/>
  <c r="AB50" i="25"/>
  <c r="AE50" i="25" s="1"/>
  <c r="AB166" i="25"/>
  <c r="AE166" i="25" s="1"/>
  <c r="BR19" i="25"/>
  <c r="AJ11" i="25"/>
  <c r="AM11" i="25" s="1"/>
  <c r="Q239" i="25"/>
  <c r="T239" i="25" s="1"/>
  <c r="BF103" i="25"/>
  <c r="BI103" i="25" s="1"/>
  <c r="AJ159" i="25"/>
  <c r="AM159" i="25" s="1"/>
  <c r="AB252" i="25"/>
  <c r="F122" i="25"/>
  <c r="I122" i="25" s="1"/>
  <c r="AY124" i="25"/>
  <c r="BF185" i="25"/>
  <c r="BI185" i="25" s="1"/>
  <c r="AM144" i="25"/>
  <c r="AB250" i="25"/>
  <c r="BY140" i="25"/>
  <c r="AJ214" i="25"/>
  <c r="AM214" i="25" s="1"/>
  <c r="AB25" i="25"/>
  <c r="AE25" i="25" s="1"/>
  <c r="BV211" i="25"/>
  <c r="AB145" i="25"/>
  <c r="I78" i="25"/>
  <c r="F78" i="25"/>
  <c r="Q139" i="25"/>
  <c r="AB97" i="25"/>
  <c r="AE97" i="25" s="1"/>
  <c r="BV29" i="25"/>
  <c r="Q15" i="25"/>
  <c r="T15" i="25" s="1"/>
  <c r="AB227" i="25"/>
  <c r="AE227" i="25" s="1"/>
  <c r="BR185" i="25"/>
  <c r="BF148" i="25"/>
  <c r="BR234" i="25"/>
  <c r="AB78" i="25"/>
  <c r="AE78" i="25" s="1"/>
  <c r="BV222" i="25"/>
  <c r="AJ85" i="25"/>
  <c r="AM85" i="25" s="1"/>
  <c r="BO233" i="25"/>
  <c r="F197" i="25"/>
  <c r="I197" i="25" s="1"/>
  <c r="BV31" i="25"/>
  <c r="AJ199" i="25"/>
  <c r="AM199" i="25" s="1"/>
  <c r="BF82" i="25"/>
  <c r="BI82" i="25" s="1"/>
  <c r="F181" i="25"/>
  <c r="BO88" i="25"/>
  <c r="AY180" i="25"/>
  <c r="BB180" i="25" s="1"/>
  <c r="BO227" i="25"/>
  <c r="BO117" i="25"/>
  <c r="AE142" i="25"/>
  <c r="Q154" i="25"/>
  <c r="T154" i="25" s="1"/>
  <c r="BR129" i="25"/>
  <c r="AB47" i="25"/>
  <c r="AE47" i="25" s="1"/>
  <c r="BV82" i="25"/>
  <c r="BO154" i="25"/>
  <c r="Q83" i="25"/>
  <c r="T83" i="25" s="1"/>
  <c r="BB99" i="25"/>
  <c r="BO59" i="25"/>
  <c r="BR178" i="25"/>
  <c r="BY222" i="25"/>
  <c r="BF210" i="25"/>
  <c r="BR62" i="25"/>
  <c r="AY240" i="25"/>
  <c r="BB240" i="25" s="1"/>
  <c r="BY34" i="25"/>
  <c r="AY243" i="25"/>
  <c r="BB243" i="25" s="1"/>
  <c r="BN320" i="25"/>
  <c r="BO6" i="25"/>
  <c r="AQ124" i="25"/>
  <c r="AT124" i="25" s="1"/>
  <c r="AB202" i="25"/>
  <c r="AE202" i="25" s="1"/>
  <c r="BV176" i="25"/>
  <c r="BY33" i="25"/>
  <c r="Q163" i="25"/>
  <c r="T163" i="25" s="1"/>
  <c r="AQ122" i="25"/>
  <c r="AT122" i="25" s="1"/>
  <c r="BO220" i="25"/>
  <c r="BF72" i="25"/>
  <c r="BI72" i="25" s="1"/>
  <c r="AJ177" i="25"/>
  <c r="AM177" i="25" s="1"/>
  <c r="AY70" i="25"/>
  <c r="BB70" i="25" s="1"/>
  <c r="AY250" i="25"/>
  <c r="AY150" i="25"/>
  <c r="AQ219" i="25"/>
  <c r="AT219" i="25" s="1"/>
  <c r="AQ163" i="25"/>
  <c r="AT163" i="25" s="1"/>
  <c r="Q32" i="25"/>
  <c r="AY38" i="25"/>
  <c r="BB38" i="25" s="1"/>
  <c r="BI149" i="25"/>
  <c r="BF135" i="25"/>
  <c r="BI135" i="25" s="1"/>
  <c r="F87" i="25"/>
  <c r="I87" i="25"/>
  <c r="BV10" i="25"/>
  <c r="BV195" i="25"/>
  <c r="BI131" i="25"/>
  <c r="BF55" i="25"/>
  <c r="BI55" i="25" s="1"/>
  <c r="Q199" i="25"/>
  <c r="T199" i="25" s="1"/>
  <c r="AJ25" i="25"/>
  <c r="AM25" i="25" s="1"/>
  <c r="BR46" i="25"/>
  <c r="AQ132" i="25"/>
  <c r="AQ38" i="25"/>
  <c r="AT38" i="25" s="1"/>
  <c r="BB144" i="25"/>
  <c r="BR145" i="25"/>
  <c r="BO100" i="25"/>
  <c r="AQ208" i="25"/>
  <c r="AT208" i="25" s="1"/>
  <c r="AJ153" i="25"/>
  <c r="AM153" i="25" s="1"/>
  <c r="BF45" i="25"/>
  <c r="BI45" i="25" s="1"/>
  <c r="Q43" i="25"/>
  <c r="T43" i="25" s="1"/>
  <c r="AJ225" i="25"/>
  <c r="AM225" i="25" s="1"/>
  <c r="BO69" i="25"/>
  <c r="BI234" i="25"/>
  <c r="AJ243" i="25"/>
  <c r="AM243" i="25" s="1"/>
  <c r="BR50" i="25"/>
  <c r="BR155" i="25"/>
  <c r="F89" i="25"/>
  <c r="I89" i="25"/>
  <c r="Q66" i="25"/>
  <c r="T66" i="25" s="1"/>
  <c r="AJ9" i="25"/>
  <c r="AM9" i="25" s="1"/>
  <c r="BR226" i="25"/>
  <c r="AY130" i="25"/>
  <c r="A84" i="22"/>
  <c r="AY134" i="25"/>
  <c r="BR183" i="25"/>
  <c r="Q181" i="25"/>
  <c r="T181" i="25" s="1"/>
  <c r="F69" i="25"/>
  <c r="I69" i="25" s="1"/>
  <c r="Q155" i="25"/>
  <c r="BV81" i="25"/>
  <c r="F242" i="25"/>
  <c r="AB102" i="25"/>
  <c r="AE102" i="25" s="1"/>
  <c r="F85" i="25"/>
  <c r="I85" i="25" s="1"/>
  <c r="BB143" i="25"/>
  <c r="Q44" i="25"/>
  <c r="T44" i="25" s="1"/>
  <c r="BY216" i="25"/>
  <c r="BF35" i="25"/>
  <c r="BI35" i="25" s="1"/>
  <c r="AY44" i="25"/>
  <c r="BB44" i="25" s="1"/>
  <c r="BF43" i="25"/>
  <c r="BI43" i="25" s="1"/>
  <c r="F63" i="25"/>
  <c r="I63" i="25" s="1"/>
  <c r="BR16" i="25"/>
  <c r="BR35" i="25"/>
  <c r="BY252" i="25"/>
  <c r="BF136" i="25"/>
  <c r="BY71" i="25"/>
  <c r="BO170" i="25"/>
  <c r="AQ137" i="25"/>
  <c r="T33" i="25"/>
  <c r="BV243" i="25"/>
  <c r="AQ61" i="25"/>
  <c r="AT61" i="25" s="1"/>
  <c r="AJ51" i="25"/>
  <c r="AM51" i="25" s="1"/>
  <c r="BO159" i="25"/>
  <c r="BF131" i="25"/>
  <c r="BO70" i="25"/>
  <c r="AE133" i="25"/>
  <c r="AY60" i="25"/>
  <c r="BB60" i="25" s="1"/>
  <c r="F32" i="25"/>
  <c r="I32" i="25"/>
  <c r="BB238" i="25"/>
  <c r="Q37" i="25"/>
  <c r="AB240" i="25"/>
  <c r="AE240" i="25" s="1"/>
  <c r="AE243" i="25"/>
  <c r="BY138" i="25"/>
  <c r="F37" i="25"/>
  <c r="I37" i="25" s="1"/>
  <c r="AE90" i="25"/>
  <c r="BY112" i="25"/>
  <c r="F67" i="25"/>
  <c r="I67" i="25" s="1"/>
  <c r="AB174" i="25"/>
  <c r="AE174" i="25" s="1"/>
  <c r="BI99" i="25"/>
  <c r="BR182" i="25"/>
  <c r="AB154" i="25"/>
  <c r="AE154" i="25" s="1"/>
  <c r="AQ184" i="25"/>
  <c r="AT184" i="25" s="1"/>
  <c r="BR197" i="25"/>
  <c r="BV132" i="25"/>
  <c r="BF221" i="25"/>
  <c r="BI221" i="25" s="1"/>
  <c r="A32" i="22"/>
  <c r="BF29" i="25"/>
  <c r="BI29" i="25" s="1"/>
  <c r="BF153" i="25"/>
  <c r="BR78" i="25"/>
  <c r="AY133" i="25"/>
  <c r="AB220" i="25"/>
  <c r="AE220" i="25" s="1"/>
  <c r="BV210" i="25"/>
  <c r="F193" i="25"/>
  <c r="I193" i="25" s="1"/>
  <c r="AJ88" i="25"/>
  <c r="AB213" i="25"/>
  <c r="AE213" i="25" s="1"/>
  <c r="BB94" i="25"/>
  <c r="AM143" i="25"/>
  <c r="AQ167" i="25"/>
  <c r="AT167" i="25" s="1"/>
  <c r="BO193" i="25"/>
  <c r="BV178" i="25"/>
  <c r="A20" i="22"/>
  <c r="AY7" i="25"/>
  <c r="BB7" i="25" s="1"/>
  <c r="AE152" i="25"/>
  <c r="BY179" i="25"/>
  <c r="BI147" i="25"/>
  <c r="AJ76" i="25"/>
  <c r="AM76" i="25" s="1"/>
  <c r="AB138" i="25"/>
  <c r="AJ194" i="25"/>
  <c r="AM194" i="25" s="1"/>
  <c r="BF219" i="25"/>
  <c r="BI219" i="25" s="1"/>
  <c r="BB82" i="25"/>
  <c r="AY82" i="25"/>
  <c r="BB115" i="25"/>
  <c r="BR251" i="25"/>
  <c r="Q245" i="25"/>
  <c r="T245" i="25" s="1"/>
  <c r="BR189" i="25"/>
  <c r="Q198" i="25"/>
  <c r="T198" i="25" s="1"/>
  <c r="BV24" i="25"/>
  <c r="Q203" i="25"/>
  <c r="T203" i="25" s="1"/>
  <c r="AY20" i="25"/>
  <c r="BB20" i="25" s="1"/>
  <c r="AB61" i="25"/>
  <c r="AE61" i="25" s="1"/>
  <c r="BV143" i="25"/>
  <c r="AB199" i="25"/>
  <c r="AE199" i="25" s="1"/>
  <c r="AJ144" i="25"/>
  <c r="BV227" i="25"/>
  <c r="Q7" i="25"/>
  <c r="T7" i="25" s="1"/>
  <c r="AJ124" i="25"/>
  <c r="AM124" i="25" s="1"/>
  <c r="AJ63" i="25"/>
  <c r="AM63" i="25" s="1"/>
  <c r="Q121" i="25"/>
  <c r="T121" i="25" s="1"/>
  <c r="AB181" i="25"/>
  <c r="AE181" i="25" s="1"/>
  <c r="AB251" i="25"/>
  <c r="AB51" i="25"/>
  <c r="AE51" i="25" s="1"/>
  <c r="BY90" i="25"/>
  <c r="BY231" i="25"/>
  <c r="BR141" i="25"/>
  <c r="BY205" i="25"/>
  <c r="F39" i="25"/>
  <c r="I39" i="25"/>
  <c r="Q218" i="25"/>
  <c r="T218" i="25" s="1"/>
  <c r="Q230" i="25"/>
  <c r="T230" i="25" s="1"/>
  <c r="AJ241" i="25"/>
  <c r="AM241" i="25" s="1"/>
  <c r="BF22" i="25"/>
  <c r="BI22" i="25" s="1"/>
  <c r="BB145" i="25"/>
  <c r="BV232" i="25"/>
  <c r="Q193" i="25"/>
  <c r="T193" i="25" s="1"/>
  <c r="AB55" i="25"/>
  <c r="AE55" i="25" s="1"/>
  <c r="F36" i="25"/>
  <c r="I36" i="25" s="1"/>
  <c r="AY97" i="25"/>
  <c r="BB97" i="25" s="1"/>
  <c r="AQ135" i="25"/>
  <c r="AT135" i="25" s="1"/>
  <c r="F45" i="25"/>
  <c r="I45" i="25" s="1"/>
  <c r="AQ36" i="25"/>
  <c r="AT36" i="25" s="1"/>
  <c r="AB86" i="25"/>
  <c r="BY181" i="25"/>
  <c r="BF90" i="25"/>
  <c r="A14" i="22"/>
  <c r="AY225" i="25"/>
  <c r="BB225" i="25" s="1"/>
  <c r="BI87" i="25"/>
  <c r="Q169" i="25"/>
  <c r="T169" i="25" s="1"/>
  <c r="AQ230" i="25"/>
  <c r="AT230" i="25" s="1"/>
  <c r="F231" i="25"/>
  <c r="I231" i="25" s="1"/>
  <c r="F94" i="25"/>
  <c r="I94" i="25"/>
  <c r="AT252" i="25"/>
  <c r="AJ27" i="25"/>
  <c r="AM27" i="25" s="1"/>
  <c r="BF232" i="25"/>
  <c r="BI232" i="25" s="1"/>
  <c r="AB65" i="25"/>
  <c r="AE65" i="25" s="1"/>
  <c r="F47" i="25"/>
  <c r="I47" i="25" s="1"/>
  <c r="F142" i="25"/>
  <c r="I142" i="25" s="1"/>
  <c r="AQ94" i="25"/>
  <c r="AT94" i="25" s="1"/>
  <c r="AQ90" i="25"/>
  <c r="AT90" i="25" s="1"/>
  <c r="AY67" i="25"/>
  <c r="BB67" i="25" s="1"/>
  <c r="BR229" i="25"/>
  <c r="AY86" i="25"/>
  <c r="AE134" i="25"/>
  <c r="A28" i="22"/>
  <c r="BY100" i="25"/>
  <c r="AJ52" i="25"/>
  <c r="AM52" i="25" s="1"/>
  <c r="BO146" i="25"/>
  <c r="BR106" i="25"/>
  <c r="BV229" i="25"/>
  <c r="AJ115" i="25"/>
  <c r="AM115" i="25" s="1"/>
  <c r="AY105" i="25"/>
  <c r="BB105" i="25" s="1"/>
  <c r="AB203" i="25"/>
  <c r="AE203" i="25" s="1"/>
  <c r="AT85" i="25"/>
  <c r="Q75" i="25"/>
  <c r="T75" i="25" s="1"/>
  <c r="BY120" i="25"/>
  <c r="AY13" i="25"/>
  <c r="BB13" i="25" s="1"/>
  <c r="BO65" i="25"/>
  <c r="AQ186" i="25"/>
  <c r="AT186" i="25" s="1"/>
  <c r="Q240" i="25"/>
  <c r="T240" i="25" s="1"/>
  <c r="AJ228" i="25"/>
  <c r="AM228" i="25" s="1"/>
  <c r="F151" i="25"/>
  <c r="I151" i="25" s="1"/>
  <c r="AY108" i="25"/>
  <c r="Q231" i="25"/>
  <c r="T231" i="25" s="1"/>
  <c r="BV122" i="25"/>
  <c r="BR113" i="25"/>
  <c r="BV239" i="25"/>
  <c r="BY239" i="25" s="1"/>
  <c r="AJ29" i="25"/>
  <c r="AM29" i="25" s="1"/>
  <c r="AY51" i="25"/>
  <c r="BB51" i="25" s="1"/>
  <c r="AY200" i="25"/>
  <c r="BB200" i="25" s="1"/>
  <c r="AQ34" i="25"/>
  <c r="AT34" i="25" s="1"/>
  <c r="Q252" i="25"/>
  <c r="AY194" i="25"/>
  <c r="BB194" i="25" s="1"/>
  <c r="AB245" i="25"/>
  <c r="AE245" i="25" s="1"/>
  <c r="AB19" i="25"/>
  <c r="AE19" i="25" s="1"/>
  <c r="AJ176" i="25"/>
  <c r="AM176" i="25" s="1"/>
  <c r="AJ77" i="25"/>
  <c r="AM77" i="25" s="1"/>
  <c r="BY144" i="25"/>
  <c r="AQ229" i="25"/>
  <c r="AT229" i="25" s="1"/>
  <c r="BF50" i="25"/>
  <c r="BI50" i="25" s="1"/>
  <c r="BO176" i="25"/>
  <c r="AJ7" i="25"/>
  <c r="AM7" i="25" s="1"/>
  <c r="AQ87" i="25"/>
  <c r="BV19" i="25"/>
  <c r="BI88" i="25"/>
  <c r="BR212" i="25"/>
  <c r="AB109" i="25"/>
  <c r="AE109" i="25" s="1"/>
  <c r="AB183" i="25"/>
  <c r="AE183" i="25" s="1"/>
  <c r="BY150" i="25"/>
  <c r="AB215" i="25"/>
  <c r="AE215" i="25" s="1"/>
  <c r="BV137" i="25"/>
  <c r="BO116" i="25"/>
  <c r="BV119" i="25"/>
  <c r="Q95" i="25"/>
  <c r="T95" i="25" s="1"/>
  <c r="BF111" i="25"/>
  <c r="BI111" i="25" s="1"/>
  <c r="AY204" i="25"/>
  <c r="BB204" i="25" s="1"/>
  <c r="BV111" i="25"/>
  <c r="BR170" i="25"/>
  <c r="BF33" i="25"/>
  <c r="BI33" i="25" s="1"/>
  <c r="Q126" i="25"/>
  <c r="T126" i="25" s="1"/>
  <c r="AB62" i="25"/>
  <c r="AE62" i="25" s="1"/>
  <c r="F236" i="25"/>
  <c r="I236" i="25" s="1"/>
  <c r="BO230" i="25"/>
  <c r="F65" i="25"/>
  <c r="I65" i="25" s="1"/>
  <c r="Q214" i="25"/>
  <c r="T214" i="25" s="1"/>
  <c r="Q24" i="25"/>
  <c r="T24" i="25" s="1"/>
  <c r="AE147" i="25"/>
  <c r="Q232" i="25"/>
  <c r="T232" i="25" s="1"/>
  <c r="F154" i="25"/>
  <c r="I154" i="25"/>
  <c r="AY212" i="25"/>
  <c r="AB232" i="25"/>
  <c r="AE232" i="25" s="1"/>
  <c r="Q241" i="25"/>
  <c r="T241" i="25" s="1"/>
  <c r="BV90" i="25"/>
  <c r="A110" i="22"/>
  <c r="BY44" i="25"/>
  <c r="Q235" i="25"/>
  <c r="T235" i="25" s="1"/>
  <c r="BF174" i="25"/>
  <c r="BI174" i="25" s="1"/>
  <c r="BV45" i="25"/>
  <c r="Q86" i="25"/>
  <c r="AY221" i="25"/>
  <c r="BB221" i="25" s="1"/>
  <c r="F29" i="25"/>
  <c r="I29" i="25" s="1"/>
  <c r="BF75" i="25"/>
  <c r="BI75" i="25" s="1"/>
  <c r="AY62" i="25"/>
  <c r="BB62" i="25" s="1"/>
  <c r="BF68" i="25"/>
  <c r="BI68" i="25" s="1"/>
  <c r="Q157" i="25"/>
  <c r="AQ25" i="25"/>
  <c r="AT25" i="25" s="1"/>
  <c r="F18" i="25"/>
  <c r="I18" i="25" s="1"/>
  <c r="AQ43" i="25"/>
  <c r="AT43" i="25" s="1"/>
  <c r="AQ64" i="25"/>
  <c r="AT64" i="25" s="1"/>
  <c r="BV35" i="25"/>
  <c r="BY63" i="25"/>
  <c r="AB80" i="25"/>
  <c r="AE80" i="25" s="1"/>
  <c r="AQ27" i="25"/>
  <c r="AT27" i="25" s="1"/>
  <c r="AY125" i="25"/>
  <c r="BB125" i="25" s="1"/>
  <c r="BV87" i="25"/>
  <c r="BV14" i="25"/>
  <c r="AB95" i="25"/>
  <c r="AE95" i="25" s="1"/>
  <c r="Q59" i="25"/>
  <c r="Q229" i="25"/>
  <c r="T229" i="25" s="1"/>
  <c r="BR28" i="25"/>
  <c r="Q72" i="25"/>
  <c r="BV144" i="25"/>
  <c r="I88" i="25"/>
  <c r="F88" i="25"/>
  <c r="A30" i="22"/>
  <c r="AY135" i="25"/>
  <c r="BB135" i="25" s="1"/>
  <c r="Q182" i="25"/>
  <c r="T182" i="25" s="1"/>
  <c r="AB217" i="25"/>
  <c r="AE217" i="25" s="1"/>
  <c r="Q136" i="25"/>
  <c r="T136" i="25" s="1"/>
  <c r="BR38" i="25"/>
  <c r="BO47" i="25"/>
  <c r="Q105" i="25"/>
  <c r="T105" i="25" s="1"/>
  <c r="BY230" i="25"/>
  <c r="AB22" i="25"/>
  <c r="AE22" i="25" s="1"/>
  <c r="BY36" i="25"/>
  <c r="AY187" i="25"/>
  <c r="BB187" i="25" s="1"/>
  <c r="BV126" i="25"/>
  <c r="BY126" i="25" s="1"/>
  <c r="AE139" i="25"/>
  <c r="BO194" i="25"/>
  <c r="AB225" i="25"/>
  <c r="AE225" i="25" s="1"/>
  <c r="AY90" i="25"/>
  <c r="BO229" i="25"/>
  <c r="BY187" i="25"/>
  <c r="AB52" i="25"/>
  <c r="AE52" i="25" s="1"/>
  <c r="BV197" i="25"/>
  <c r="BV186" i="25"/>
  <c r="AJ167" i="25"/>
  <c r="AM167" i="25" s="1"/>
  <c r="AE85" i="25"/>
  <c r="F99" i="25"/>
  <c r="I99" i="25" s="1"/>
  <c r="AY156" i="25"/>
  <c r="BB156" i="25" s="1"/>
  <c r="BY80" i="25"/>
  <c r="Q148" i="25"/>
  <c r="BR8" i="25"/>
  <c r="F212" i="25"/>
  <c r="I212" i="25" s="1"/>
  <c r="BI238" i="25"/>
  <c r="AQ113" i="25"/>
  <c r="AT113" i="25" s="1"/>
  <c r="BI250" i="25"/>
  <c r="BV84" i="25"/>
  <c r="A52" i="22"/>
  <c r="Q192" i="25"/>
  <c r="T192" i="25" s="1"/>
  <c r="AB114" i="25"/>
  <c r="AE114" i="25" s="1"/>
  <c r="BR252" i="25"/>
  <c r="F182" i="25"/>
  <c r="I182" i="25"/>
  <c r="BF60" i="25"/>
  <c r="BI60" i="25" s="1"/>
  <c r="A22" i="22"/>
  <c r="AB76" i="25"/>
  <c r="AE76" i="25" s="1"/>
  <c r="Q34" i="25"/>
  <c r="AQ155" i="25"/>
  <c r="BO64" i="25"/>
  <c r="T143" i="25"/>
  <c r="Q217" i="25"/>
  <c r="T217" i="25" s="1"/>
  <c r="F76" i="25"/>
  <c r="I76" i="25" s="1"/>
  <c r="AQ50" i="25"/>
  <c r="AT50" i="25" s="1"/>
  <c r="BY27" i="25"/>
  <c r="F91" i="25"/>
  <c r="I91" i="25" s="1"/>
  <c r="F81" i="25"/>
  <c r="I81" i="25" s="1"/>
  <c r="Q135" i="25"/>
  <c r="T135" i="25" s="1"/>
  <c r="Q160" i="25"/>
  <c r="T160" i="25" s="1"/>
  <c r="Q92" i="25"/>
  <c r="T92" i="25" s="1"/>
  <c r="BF196" i="25"/>
  <c r="BI196" i="25" s="1"/>
  <c r="BO9" i="25"/>
  <c r="AQ57" i="25"/>
  <c r="AT57" i="25" s="1"/>
  <c r="BY122" i="25"/>
  <c r="BO149" i="25"/>
  <c r="Q117" i="25"/>
  <c r="T117" i="25" s="1"/>
  <c r="BI34" i="25"/>
  <c r="BY87" i="25"/>
  <c r="Q164" i="25"/>
  <c r="T164" i="25" s="1"/>
  <c r="AY104" i="25"/>
  <c r="BB104" i="25" s="1"/>
  <c r="AY80" i="25"/>
  <c r="BB80" i="25" s="1"/>
  <c r="BV236" i="25"/>
  <c r="BV164" i="25"/>
  <c r="BO241" i="25"/>
  <c r="BR241" i="25" s="1"/>
  <c r="BO188" i="25"/>
  <c r="AB200" i="25"/>
  <c r="AE200" i="25" s="1"/>
  <c r="I144" i="25"/>
  <c r="F144" i="25"/>
  <c r="AQ169" i="25"/>
  <c r="AT169" i="25" s="1"/>
  <c r="AB90" i="25"/>
  <c r="AB45" i="25"/>
  <c r="AE45" i="25" s="1"/>
  <c r="AY64" i="25"/>
  <c r="BB64" i="25" s="1"/>
  <c r="AJ234" i="25"/>
  <c r="AM234" i="25" s="1"/>
  <c r="AB99" i="25"/>
  <c r="AQ131" i="25"/>
  <c r="AT131" i="25" s="1"/>
  <c r="AB184" i="25"/>
  <c r="AE184" i="25" s="1"/>
  <c r="AT132" i="25"/>
  <c r="AB29" i="25"/>
  <c r="AE29" i="25" s="1"/>
  <c r="BR232" i="25"/>
  <c r="F17" i="25"/>
  <c r="I17" i="25" s="1"/>
  <c r="BO120" i="25"/>
  <c r="AJ250" i="25"/>
  <c r="AM250" i="25" s="1"/>
  <c r="BV102" i="25"/>
  <c r="BY102" i="25" s="1"/>
  <c r="BY149" i="25"/>
  <c r="AJ110" i="25"/>
  <c r="AM110" i="25" s="1"/>
  <c r="AJ147" i="25"/>
  <c r="BY106" i="25"/>
  <c r="AB91" i="25"/>
  <c r="AE91" i="25" s="1"/>
  <c r="AQ93" i="25"/>
  <c r="AT93" i="25" s="1"/>
  <c r="AE99" i="25"/>
  <c r="BR11" i="25"/>
  <c r="AQ44" i="25"/>
  <c r="AT44" i="25" s="1"/>
  <c r="AB110" i="25"/>
  <c r="AE110" i="25" s="1"/>
  <c r="BY79" i="25"/>
  <c r="AQ118" i="25"/>
  <c r="AT118" i="25" s="1"/>
  <c r="AB104" i="25"/>
  <c r="AE104" i="25" s="1"/>
  <c r="BR193" i="25"/>
  <c r="BR165" i="25"/>
  <c r="AQ26" i="25"/>
  <c r="AT26" i="25" s="1"/>
  <c r="BF160" i="25"/>
  <c r="BI160" i="25" s="1"/>
  <c r="AB153" i="25"/>
  <c r="AJ23" i="25"/>
  <c r="AM23" i="25" s="1"/>
  <c r="BR180" i="25"/>
  <c r="BO35" i="25"/>
  <c r="BV170" i="25"/>
  <c r="BV67" i="25"/>
  <c r="A78" i="22"/>
  <c r="AT251" i="25"/>
  <c r="Q205" i="25"/>
  <c r="T205" i="25" s="1"/>
  <c r="F130" i="25"/>
  <c r="I130" i="25" s="1"/>
  <c r="BV184" i="25"/>
  <c r="AB226" i="25"/>
  <c r="AE226" i="25" s="1"/>
  <c r="BY155" i="25"/>
  <c r="Q90" i="25"/>
  <c r="AY73" i="25"/>
  <c r="BB73" i="25" s="1"/>
  <c r="AY32" i="25"/>
  <c r="BB32" i="25" s="1"/>
  <c r="BY184" i="25"/>
  <c r="AQ238" i="25"/>
  <c r="AT238" i="25" s="1"/>
  <c r="F200" i="25"/>
  <c r="I200" i="25" s="1"/>
  <c r="I127" i="25"/>
  <c r="F127" i="25"/>
  <c r="F131" i="25"/>
  <c r="I131" i="25" s="1"/>
  <c r="BF225" i="25"/>
  <c r="BI225" i="25" s="1"/>
  <c r="F227" i="25"/>
  <c r="I227" i="25" s="1"/>
  <c r="BR88" i="25"/>
  <c r="BO124" i="25"/>
  <c r="AY30" i="25"/>
  <c r="BB30" i="25" s="1"/>
  <c r="AQ150" i="25"/>
  <c r="AT150" i="25" s="1"/>
  <c r="BB130" i="25"/>
  <c r="F6" i="25"/>
  <c r="I6" i="25"/>
  <c r="E320" i="25"/>
  <c r="BV204" i="25"/>
  <c r="BV99" i="25"/>
  <c r="AE86" i="25"/>
  <c r="BV129" i="25"/>
  <c r="AY49" i="25"/>
  <c r="BB49" i="25" s="1"/>
  <c r="Q62" i="25"/>
  <c r="T62" i="25" s="1"/>
  <c r="T53" i="25"/>
  <c r="AY29" i="25"/>
  <c r="BB29" i="25" s="1"/>
  <c r="BF156" i="25"/>
  <c r="BI156" i="25" s="1"/>
  <c r="BR227" i="25"/>
  <c r="AB236" i="25"/>
  <c r="AE236" i="25" s="1"/>
  <c r="BO184" i="25"/>
  <c r="BF107" i="25"/>
  <c r="F215" i="25"/>
  <c r="BR154" i="25"/>
  <c r="AE141" i="25"/>
  <c r="AQ161" i="25"/>
  <c r="AT161" i="25" s="1"/>
  <c r="BV233" i="25"/>
  <c r="BO251" i="25"/>
  <c r="BV217" i="25"/>
  <c r="BR171" i="25"/>
  <c r="Q98" i="25"/>
  <c r="T98" i="25" s="1"/>
  <c r="F43" i="25"/>
  <c r="I43" i="25" s="1"/>
  <c r="BR150" i="25"/>
  <c r="BY66" i="25"/>
  <c r="BO187" i="25"/>
  <c r="BO15" i="25"/>
  <c r="F72" i="25"/>
  <c r="I72" i="25" s="1"/>
  <c r="AJ26" i="25"/>
  <c r="AM26" i="25" s="1"/>
  <c r="BR169" i="25"/>
  <c r="AB30" i="25"/>
  <c r="AE30" i="25" s="1"/>
  <c r="BY220" i="25"/>
  <c r="BR172" i="25"/>
  <c r="BR148" i="25"/>
  <c r="AY37" i="25"/>
  <c r="BB37" i="25" s="1"/>
  <c r="AQ160" i="25"/>
  <c r="AT160" i="25" s="1"/>
  <c r="F162" i="25"/>
  <c r="I162" i="25" s="1"/>
  <c r="F57" i="25"/>
  <c r="I57" i="25" s="1"/>
  <c r="BI124" i="25"/>
  <c r="BV118" i="25"/>
  <c r="BI139" i="25"/>
  <c r="BV21" i="25"/>
  <c r="AM88" i="25"/>
  <c r="AJ139" i="25"/>
  <c r="AM139" i="25" s="1"/>
  <c r="AY138" i="25"/>
  <c r="AQ67" i="25"/>
  <c r="AT67" i="25" s="1"/>
  <c r="AE210" i="25"/>
  <c r="AB40" i="25"/>
  <c r="AE40" i="25" s="1"/>
  <c r="BO172" i="25"/>
  <c r="AE250" i="25"/>
  <c r="AE100" i="25"/>
  <c r="AQ172" i="25"/>
  <c r="AT172" i="25" s="1"/>
  <c r="AJ189" i="25"/>
  <c r="AM189" i="25" s="1"/>
  <c r="F16" i="25"/>
  <c r="I16" i="25" s="1"/>
  <c r="BY137" i="25"/>
  <c r="BF175" i="25"/>
  <c r="BI175" i="25" s="1"/>
  <c r="BV177" i="25"/>
  <c r="BR167" i="25"/>
  <c r="AY160" i="25"/>
  <c r="BB160" i="25" s="1"/>
  <c r="BY107" i="25"/>
  <c r="AQ24" i="25"/>
  <c r="AT24" i="25" s="1"/>
  <c r="BR177" i="25"/>
  <c r="F34" i="25"/>
  <c r="I34" i="25" s="1"/>
  <c r="T155" i="25"/>
  <c r="AJ10" i="25"/>
  <c r="AM10" i="25" s="1"/>
  <c r="BI115" i="25"/>
  <c r="AB105" i="25"/>
  <c r="AE105" i="25" s="1"/>
  <c r="Q124" i="25"/>
  <c r="T124" i="25" s="1"/>
  <c r="AQ56" i="25"/>
  <c r="AT56" i="25" s="1"/>
  <c r="BV12" i="25"/>
  <c r="BF54" i="25"/>
  <c r="BI54" i="25" s="1"/>
  <c r="Q208" i="25"/>
  <c r="T208" i="25" s="1"/>
  <c r="AB140" i="25"/>
  <c r="F114" i="25"/>
  <c r="I114" i="25" s="1"/>
  <c r="AB212" i="25"/>
  <c r="AJ136" i="25"/>
  <c r="AM136" i="25" s="1"/>
  <c r="AY237" i="25"/>
  <c r="BB237" i="25" s="1"/>
  <c r="AJ22" i="25"/>
  <c r="AM22" i="25" s="1"/>
  <c r="AB143" i="25"/>
  <c r="BV32" i="25"/>
  <c r="AJ224" i="25"/>
  <c r="AM224" i="25" s="1"/>
  <c r="BF144" i="25"/>
  <c r="BO183" i="25"/>
  <c r="AJ155" i="25"/>
  <c r="AM155" i="25" s="1"/>
  <c r="BY8" i="25"/>
  <c r="F123" i="25"/>
  <c r="I123" i="25" s="1"/>
  <c r="I153" i="25"/>
  <c r="F153" i="25"/>
  <c r="T88" i="25"/>
  <c r="AY206" i="25"/>
  <c r="BB206" i="25" s="1"/>
  <c r="F190" i="25"/>
  <c r="I190" i="25" s="1"/>
  <c r="BY53" i="25"/>
  <c r="BY228" i="25"/>
  <c r="F171" i="25"/>
  <c r="I171" i="25" s="1"/>
  <c r="AQ10" i="25"/>
  <c r="AT10" i="25" s="1"/>
  <c r="BF172" i="25"/>
  <c r="BI172" i="25" s="1"/>
  <c r="BY12" i="25"/>
  <c r="BF189" i="25"/>
  <c r="BI189" i="25" s="1"/>
  <c r="BR222" i="25"/>
  <c r="BY164" i="25"/>
  <c r="AJ129" i="25"/>
  <c r="AM129" i="25" s="1"/>
  <c r="BO134" i="25"/>
  <c r="Q11" i="25"/>
  <c r="T11" i="25" s="1"/>
  <c r="M320" i="25"/>
  <c r="AB107" i="25"/>
  <c r="AE107" i="25" s="1"/>
  <c r="BY101" i="25"/>
  <c r="Q197" i="25"/>
  <c r="T197" i="25" s="1"/>
  <c r="BR22" i="25"/>
  <c r="Q25" i="25"/>
  <c r="T25" i="25" s="1"/>
  <c r="AY101" i="25"/>
  <c r="BB101" i="25" s="1"/>
  <c r="AB223" i="25"/>
  <c r="AE223" i="25" s="1"/>
  <c r="AJ154" i="25"/>
  <c r="AM154" i="25" s="1"/>
  <c r="BO215" i="25"/>
  <c r="AQ92" i="25"/>
  <c r="AT92" i="25" s="1"/>
  <c r="BB136" i="25"/>
  <c r="BO21" i="25"/>
  <c r="BR84" i="25"/>
  <c r="BF250" i="25"/>
  <c r="BB139" i="25"/>
  <c r="F23" i="25"/>
  <c r="I23" i="25" s="1"/>
  <c r="BO123" i="25"/>
  <c r="BY96" i="25"/>
  <c r="AQ20" i="25"/>
  <c r="AT20" i="25" s="1"/>
  <c r="AJ105" i="25"/>
  <c r="AM105" i="25" s="1"/>
  <c r="Q184" i="25"/>
  <c r="T184" i="25" s="1"/>
  <c r="BY123" i="25"/>
  <c r="BI123" i="25"/>
  <c r="AE148" i="25"/>
  <c r="BY99" i="25"/>
  <c r="AQ180" i="25"/>
  <c r="AT180" i="25" s="1"/>
  <c r="BV18" i="25"/>
  <c r="AY42" i="25"/>
  <c r="BB42" i="25" s="1"/>
  <c r="AQ59" i="25"/>
  <c r="AT59" i="25" s="1"/>
  <c r="T145" i="25"/>
  <c r="BV121" i="25"/>
  <c r="BO212" i="25"/>
  <c r="Q87" i="25"/>
  <c r="AB11" i="25"/>
  <c r="AE11" i="25" s="1"/>
  <c r="BR122" i="25"/>
  <c r="AY56" i="25"/>
  <c r="BB56" i="25" s="1"/>
  <c r="AJ101" i="25"/>
  <c r="AM101" i="25" s="1"/>
  <c r="AY45" i="25"/>
  <c r="BB45" i="25" s="1"/>
  <c r="BF224" i="25"/>
  <c r="BI224" i="25" s="1"/>
  <c r="AY199" i="25"/>
  <c r="BB199" i="25" s="1"/>
  <c r="BB157" i="25"/>
  <c r="AJ227" i="25"/>
  <c r="AM227" i="25" s="1"/>
  <c r="BO203" i="25"/>
  <c r="BR203" i="25" s="1"/>
  <c r="Q13" i="25"/>
  <c r="BB100" i="25"/>
  <c r="BR51" i="25"/>
  <c r="AQ23" i="25"/>
  <c r="AT23" i="25" s="1"/>
  <c r="BO185" i="25"/>
  <c r="BR69" i="25"/>
  <c r="AB118" i="25"/>
  <c r="BY195" i="25"/>
  <c r="F149" i="25"/>
  <c r="I149" i="25" s="1"/>
  <c r="AB180" i="25"/>
  <c r="AE180" i="25" s="1"/>
  <c r="BO242" i="25"/>
  <c r="BR242" i="25" s="1"/>
  <c r="F205" i="25"/>
  <c r="BV63" i="25"/>
  <c r="AQ79" i="25"/>
  <c r="AT79" i="25" s="1"/>
  <c r="BF28" i="25"/>
  <c r="BI28" i="25" s="1"/>
  <c r="F245" i="25"/>
  <c r="I245" i="25"/>
  <c r="BO133" i="25"/>
  <c r="BR160" i="25"/>
  <c r="F20" i="25"/>
  <c r="I20" i="25" s="1"/>
  <c r="BY225" i="25"/>
  <c r="BY177" i="25"/>
  <c r="F174" i="25"/>
  <c r="I174" i="25" s="1"/>
  <c r="BF159" i="25"/>
  <c r="BI159" i="25" s="1"/>
  <c r="AJ39" i="25"/>
  <c r="AM39" i="25" s="1"/>
  <c r="BF83" i="25"/>
  <c r="BI83" i="25" s="1"/>
  <c r="BV165" i="25"/>
  <c r="AB125" i="25"/>
  <c r="AE125" i="25" s="1"/>
  <c r="BI230" i="25"/>
  <c r="BF65" i="25"/>
  <c r="BI65" i="25" s="1"/>
  <c r="AQ175" i="25"/>
  <c r="AT175" i="25" s="1"/>
  <c r="BY153" i="25"/>
  <c r="BV167" i="25"/>
  <c r="AB23" i="25"/>
  <c r="AE23" i="25" s="1"/>
  <c r="AY218" i="25"/>
  <c r="BB218" i="25" s="1"/>
  <c r="AJ196" i="25"/>
  <c r="AM196" i="25" s="1"/>
  <c r="AM87" i="25"/>
  <c r="AY164" i="25"/>
  <c r="BB164" i="25" s="1"/>
  <c r="AQ149" i="25"/>
  <c r="AT149" i="25" s="1"/>
  <c r="BY94" i="25"/>
  <c r="BI236" i="25"/>
  <c r="F102" i="25"/>
  <c r="I102" i="25" s="1"/>
  <c r="BB250" i="25"/>
  <c r="AQ115" i="25"/>
  <c r="AT115" i="25" s="1"/>
  <c r="F73" i="25"/>
  <c r="I73" i="25" s="1"/>
  <c r="AB168" i="25"/>
  <c r="AE168" i="25" s="1"/>
  <c r="AJ46" i="25"/>
  <c r="AM46" i="25" s="1"/>
  <c r="AQ77" i="25"/>
  <c r="AT77" i="25" s="1"/>
  <c r="F188" i="25"/>
  <c r="I188" i="25" s="1"/>
  <c r="BF240" i="25"/>
  <c r="BI240" i="25" s="1"/>
  <c r="AB120" i="25"/>
  <c r="Q188" i="25"/>
  <c r="T188" i="25" s="1"/>
  <c r="AQ70" i="25"/>
  <c r="AT70" i="25" s="1"/>
  <c r="F113" i="25"/>
  <c r="I113" i="25" s="1"/>
  <c r="AB159" i="25"/>
  <c r="AE159" i="25" s="1"/>
  <c r="BY132" i="25"/>
  <c r="F80" i="25"/>
  <c r="I80" i="25" s="1"/>
  <c r="AY25" i="25"/>
  <c r="BB25" i="25" s="1"/>
  <c r="BF206" i="25"/>
  <c r="BI206" i="25" s="1"/>
  <c r="BF173" i="25"/>
  <c r="BI173" i="25" s="1"/>
  <c r="BR245" i="25"/>
  <c r="BF182" i="25"/>
  <c r="BI182" i="25" s="1"/>
  <c r="BO221" i="25"/>
  <c r="F49" i="25"/>
  <c r="I49" i="25" s="1"/>
  <c r="AB149" i="25"/>
  <c r="BF94" i="25"/>
  <c r="AE252" i="25"/>
  <c r="Q116" i="25"/>
  <c r="T116" i="25" s="1"/>
  <c r="AQ41" i="25"/>
  <c r="AT41" i="25" s="1"/>
  <c r="BF242" i="25"/>
  <c r="BI242" i="25" s="1"/>
  <c r="BV185" i="25"/>
  <c r="Q178" i="25"/>
  <c r="T178" i="25" s="1"/>
  <c r="BY76" i="25"/>
  <c r="AB74" i="25"/>
  <c r="AE74" i="25" s="1"/>
  <c r="BV85" i="25"/>
  <c r="AJ179" i="25"/>
  <c r="AM179" i="25" s="1"/>
  <c r="AJ184" i="25"/>
  <c r="AM184" i="25" s="1"/>
  <c r="BO85" i="25"/>
  <c r="BO16" i="25"/>
  <c r="A42" i="22"/>
  <c r="Q73" i="25"/>
  <c r="T73" i="25" s="1"/>
  <c r="AQ55" i="25"/>
  <c r="AT55" i="25" s="1"/>
  <c r="AY15" i="25"/>
  <c r="BB15" i="25" s="1"/>
  <c r="BO12" i="25"/>
  <c r="F8" i="25"/>
  <c r="I8" i="25" s="1"/>
  <c r="AB8" i="25"/>
  <c r="AE8" i="25" s="1"/>
  <c r="BF188" i="25"/>
  <c r="BI188" i="25" s="1"/>
  <c r="AT155" i="25"/>
  <c r="AY127" i="25"/>
  <c r="BB127" i="25" s="1"/>
  <c r="AQ80" i="25"/>
  <c r="AT80" i="25" s="1"/>
  <c r="BF192" i="25"/>
  <c r="BI192" i="25" s="1"/>
  <c r="BV180" i="25"/>
  <c r="AB49" i="25"/>
  <c r="AE49" i="25" s="1"/>
  <c r="AJ173" i="25"/>
  <c r="AM173" i="25" s="1"/>
  <c r="BV145" i="25"/>
  <c r="A70" i="22"/>
  <c r="AJ93" i="25"/>
  <c r="AM93" i="25" s="1"/>
  <c r="BO180" i="25"/>
  <c r="F111" i="25"/>
  <c r="I111" i="25" s="1"/>
  <c r="BI100" i="25"/>
  <c r="Q17" i="25"/>
  <c r="T17" i="25" s="1"/>
  <c r="AJ41" i="25"/>
  <c r="AM41" i="25" s="1"/>
  <c r="Q195" i="25"/>
  <c r="T195" i="25" s="1"/>
  <c r="AJ143" i="25"/>
  <c r="AB221" i="25"/>
  <c r="AE221" i="25" s="1"/>
  <c r="BF212" i="25"/>
  <c r="BR151" i="25"/>
  <c r="AQ58" i="25"/>
  <c r="AT58" i="25" s="1"/>
  <c r="AJ172" i="25"/>
  <c r="AM172" i="25" s="1"/>
  <c r="Q189" i="25"/>
  <c r="T189" i="25" s="1"/>
  <c r="AQ82" i="25"/>
  <c r="AT82" i="25" s="1"/>
  <c r="F178" i="25"/>
  <c r="I178" i="25" s="1"/>
  <c r="BV223" i="25"/>
  <c r="BY39" i="25"/>
  <c r="BO171" i="25"/>
  <c r="AQ216" i="25"/>
  <c r="AT216" i="25" s="1"/>
  <c r="F186" i="25"/>
  <c r="AB56" i="25"/>
  <c r="AE56" i="25" s="1"/>
  <c r="Q106" i="25"/>
  <c r="T106" i="25" s="1"/>
  <c r="AQ183" i="25"/>
  <c r="AT183" i="25" s="1"/>
  <c r="AY66" i="25"/>
  <c r="BB66" i="25" s="1"/>
  <c r="BR136" i="25"/>
  <c r="A94" i="22"/>
  <c r="AQ127" i="25"/>
  <c r="AT127" i="25" s="1"/>
  <c r="AY9" i="25"/>
  <c r="BB9" i="25" s="1"/>
  <c r="AT140" i="25"/>
  <c r="Q64" i="25"/>
  <c r="T64" i="25" s="1"/>
  <c r="F207" i="25"/>
  <c r="AQ63" i="25"/>
  <c r="AT63" i="25" s="1"/>
  <c r="AQ91" i="25"/>
  <c r="AT91" i="25" s="1"/>
  <c r="AJ149" i="25"/>
  <c r="AM149" i="25" s="1"/>
  <c r="BF80" i="25"/>
  <c r="BY241" i="25"/>
  <c r="BO121" i="25"/>
  <c r="AB230" i="25"/>
  <c r="AE230" i="25" s="1"/>
  <c r="BY77" i="25"/>
  <c r="BO81" i="25"/>
  <c r="BV97" i="25"/>
  <c r="AB85" i="25"/>
  <c r="BB122" i="25"/>
  <c r="AJ24" i="25"/>
  <c r="AM24" i="25" s="1"/>
  <c r="AJ220" i="25"/>
  <c r="AM220" i="25" s="1"/>
  <c r="AE155" i="25"/>
  <c r="AB195" i="25"/>
  <c r="AE195" i="25" s="1"/>
  <c r="AB127" i="25"/>
  <c r="AE127" i="25" s="1"/>
  <c r="AQ116" i="25"/>
  <c r="AT116" i="25" s="1"/>
  <c r="BF21" i="25"/>
  <c r="BI21" i="25" s="1"/>
  <c r="AY78" i="25"/>
  <c r="BB78" i="25" s="1"/>
  <c r="BY136" i="25"/>
  <c r="AQ46" i="25"/>
  <c r="AT46" i="25" s="1"/>
  <c r="AB53" i="25"/>
  <c r="AE53" i="25" s="1"/>
  <c r="AB209" i="25"/>
  <c r="AE209" i="25" s="1"/>
  <c r="AY168" i="25"/>
  <c r="BB168" i="25" s="1"/>
  <c r="AJ45" i="25"/>
  <c r="AM45" i="25" s="1"/>
  <c r="BY234" i="25"/>
  <c r="BF57" i="25"/>
  <c r="BI57" i="25" s="1"/>
  <c r="T146" i="25"/>
  <c r="BO178" i="25"/>
  <c r="BB117" i="25"/>
  <c r="AJ160" i="25"/>
  <c r="AM160" i="25" s="1"/>
  <c r="BY113" i="25"/>
  <c r="BY174" i="25"/>
  <c r="AB28" i="25"/>
  <c r="AE28" i="25" s="1"/>
  <c r="AB13" i="25"/>
  <c r="AE13" i="25" s="1"/>
  <c r="AJ86" i="25"/>
  <c r="F167" i="25"/>
  <c r="I167" i="25" s="1"/>
  <c r="F35" i="25"/>
  <c r="I35" i="25" s="1"/>
  <c r="BO18" i="25"/>
  <c r="AJ166" i="25"/>
  <c r="AM166" i="25" s="1"/>
  <c r="AJ205" i="25"/>
  <c r="AM205" i="25" s="1"/>
  <c r="BO237" i="25"/>
  <c r="AE242" i="25"/>
  <c r="BV103" i="25"/>
  <c r="BY103" i="25" s="1"/>
  <c r="AE151" i="25"/>
  <c r="F24" i="25"/>
  <c r="I24" i="25" s="1"/>
  <c r="AJ56" i="25"/>
  <c r="AM56" i="25" s="1"/>
  <c r="BB140" i="25"/>
  <c r="AB21" i="25"/>
  <c r="AE21" i="25" s="1"/>
  <c r="BY237" i="25"/>
  <c r="BR121" i="25"/>
  <c r="BV151" i="25"/>
  <c r="BY245" i="25"/>
  <c r="BO105" i="25"/>
  <c r="BR105" i="25" s="1"/>
  <c r="AJ19" i="25"/>
  <c r="AM19" i="25" s="1"/>
  <c r="A64" i="22"/>
  <c r="F237" i="25"/>
  <c r="I237" i="25" s="1"/>
  <c r="BO140" i="25"/>
  <c r="AQ214" i="25"/>
  <c r="AT214" i="25" s="1"/>
  <c r="BO82" i="25"/>
  <c r="BB147" i="25"/>
  <c r="BF217" i="25"/>
  <c r="BI217" i="25" s="1"/>
  <c r="AY87" i="25"/>
  <c r="Q211" i="25"/>
  <c r="BR98" i="25"/>
  <c r="BR132" i="25"/>
  <c r="BV244" i="25"/>
  <c r="BR75" i="25"/>
  <c r="AQ13" i="25"/>
  <c r="AT13" i="25" s="1"/>
  <c r="AB115" i="25"/>
  <c r="AE115" i="25" s="1"/>
  <c r="F64" i="25"/>
  <c r="I64" i="25" s="1"/>
  <c r="AB201" i="25"/>
  <c r="AE201" i="25" s="1"/>
  <c r="Q174" i="25"/>
  <c r="T174" i="25" s="1"/>
  <c r="BF128" i="25"/>
  <c r="BI128" i="25" s="1"/>
  <c r="AQ47" i="25"/>
  <c r="AT47" i="25" s="1"/>
  <c r="BY130" i="25"/>
  <c r="BY227" i="25"/>
  <c r="BB123" i="25"/>
  <c r="BR131" i="25"/>
  <c r="AY34" i="25"/>
  <c r="BB34" i="25" s="1"/>
  <c r="AQ205" i="25"/>
  <c r="AT205" i="25" s="1"/>
  <c r="BV26" i="25"/>
  <c r="AQ251" i="25"/>
  <c r="F161" i="25"/>
  <c r="I161" i="25" s="1"/>
  <c r="AM145" i="25"/>
  <c r="BY62" i="25"/>
  <c r="BR216" i="25"/>
  <c r="BB84" i="25"/>
  <c r="BO148" i="25"/>
  <c r="BY40" i="25"/>
  <c r="BO86" i="25"/>
  <c r="AJ180" i="25"/>
  <c r="AM180" i="25" s="1"/>
  <c r="BR65" i="25"/>
  <c r="BY68" i="25"/>
  <c r="AJ62" i="25"/>
  <c r="AM62" i="25" s="1"/>
  <c r="T86" i="25"/>
  <c r="AE150" i="25"/>
  <c r="BV124" i="25"/>
  <c r="AJ152" i="25"/>
  <c r="AM152" i="25" s="1"/>
  <c r="A66" i="22"/>
  <c r="BR56" i="25"/>
  <c r="BY93" i="25"/>
  <c r="BF24" i="25"/>
  <c r="BI24" i="25" s="1"/>
  <c r="AQ157" i="25"/>
  <c r="AB69" i="25"/>
  <c r="AE69" i="25" s="1"/>
  <c r="AQ153" i="25"/>
  <c r="AT153" i="25" s="1"/>
  <c r="BR215" i="25"/>
  <c r="BF171" i="25"/>
  <c r="BI171" i="25" s="1"/>
  <c r="BF11" i="25"/>
  <c r="BI11" i="25" s="1"/>
  <c r="BO8" i="25"/>
  <c r="AQ111" i="25"/>
  <c r="AT111" i="25" s="1"/>
  <c r="BO76" i="25"/>
  <c r="BO77" i="25"/>
  <c r="AB83" i="25"/>
  <c r="AE83" i="25" s="1"/>
  <c r="AQ95" i="25"/>
  <c r="AT95" i="25" s="1"/>
  <c r="A40" i="22"/>
  <c r="BY165" i="25"/>
  <c r="BF147" i="25"/>
  <c r="F185" i="25"/>
  <c r="I185" i="25" s="1"/>
  <c r="AY177" i="25"/>
  <c r="BB177" i="25" s="1"/>
  <c r="Q133" i="25"/>
  <c r="T133" i="25" s="1"/>
  <c r="AY173" i="25"/>
  <c r="BB173" i="25" s="1"/>
  <c r="BF100" i="25"/>
  <c r="BO224" i="25"/>
  <c r="I232" i="25"/>
  <c r="F232" i="25"/>
  <c r="Q79" i="25"/>
  <c r="T79" i="25" s="1"/>
  <c r="BV80" i="25"/>
  <c r="AY192" i="25"/>
  <c r="BB192" i="25" s="1"/>
  <c r="BV44" i="25"/>
  <c r="BY121" i="25"/>
  <c r="BO239" i="25"/>
  <c r="BR239" i="25" s="1"/>
  <c r="F83" i="25"/>
  <c r="I83" i="25" s="1"/>
  <c r="AB81" i="25"/>
  <c r="AE81" i="25" s="1"/>
  <c r="AY137" i="25"/>
  <c r="A86" i="22"/>
  <c r="AB208" i="25"/>
  <c r="AE208" i="25" s="1"/>
  <c r="AE124" i="25"/>
  <c r="BV114" i="25"/>
  <c r="Q84" i="25"/>
  <c r="T84" i="25" s="1"/>
  <c r="BY21" i="25"/>
  <c r="F250" i="25"/>
  <c r="I250" i="25"/>
  <c r="Q201" i="25"/>
  <c r="T201" i="25" s="1"/>
  <c r="BR137" i="25"/>
  <c r="BY238" i="25"/>
  <c r="AJ222" i="25"/>
  <c r="AM222" i="25" s="1"/>
  <c r="F75" i="25"/>
  <c r="I75" i="25" s="1"/>
  <c r="BO33" i="25"/>
  <c r="BF123" i="25"/>
  <c r="AE153" i="25"/>
  <c r="BF229" i="25"/>
  <c r="BI229" i="25" s="1"/>
  <c r="BV224" i="25"/>
  <c r="AB36" i="25"/>
  <c r="AE36" i="25" s="1"/>
  <c r="AB216" i="25"/>
  <c r="AE216" i="25" s="1"/>
  <c r="BF104" i="25"/>
  <c r="BI104" i="25" s="1"/>
  <c r="A34" i="22"/>
  <c r="AQ21" i="25"/>
  <c r="AT21" i="25" s="1"/>
  <c r="BF115" i="25"/>
  <c r="BY84" i="25"/>
  <c r="BF215" i="25"/>
  <c r="BI215" i="25" s="1"/>
  <c r="BY32" i="25"/>
  <c r="AJ140" i="25"/>
  <c r="AM140" i="25" s="1"/>
  <c r="Q216" i="25"/>
  <c r="T216" i="25" s="1"/>
  <c r="F119" i="25"/>
  <c r="I119" i="25" s="1"/>
  <c r="AB237" i="25"/>
  <c r="AE237" i="25" s="1"/>
  <c r="T212" i="25"/>
  <c r="BO55" i="25"/>
  <c r="AT148" i="25"/>
  <c r="AJ92" i="25"/>
  <c r="AM92" i="25" s="1"/>
  <c r="BV201" i="25"/>
  <c r="BY201" i="25" s="1"/>
  <c r="BV75" i="25"/>
  <c r="BO30" i="25"/>
  <c r="BV91" i="25"/>
  <c r="AJ73" i="25"/>
  <c r="AM73" i="25" s="1"/>
  <c r="BY67" i="25"/>
  <c r="BI118" i="25"/>
  <c r="AB144" i="25"/>
  <c r="AY233" i="25"/>
  <c r="BB233" i="25" s="1"/>
  <c r="AT87" i="25"/>
  <c r="BY224" i="25"/>
  <c r="BB131" i="25"/>
  <c r="AQ199" i="25"/>
  <c r="AT199" i="25" s="1"/>
  <c r="BF220" i="25"/>
  <c r="BI220" i="25" s="1"/>
  <c r="AJ118" i="25"/>
  <c r="AM118" i="25" s="1"/>
  <c r="A16" i="22"/>
  <c r="BO114" i="25"/>
  <c r="BY50" i="25"/>
  <c r="BF110" i="25"/>
  <c r="BI110" i="25" s="1"/>
  <c r="Q68" i="25"/>
  <c r="BY118" i="25"/>
  <c r="AQ81" i="25"/>
  <c r="AT81" i="25" s="1"/>
  <c r="BF133" i="25"/>
  <c r="A100" i="22"/>
  <c r="Q236" i="25"/>
  <c r="T236" i="25" s="1"/>
  <c r="BV130" i="25"/>
  <c r="AB233" i="25"/>
  <c r="AE233" i="25" s="1"/>
  <c r="AJ117" i="25"/>
  <c r="AM117" i="25" s="1"/>
  <c r="BF113" i="25"/>
  <c r="BI113" i="25" s="1"/>
  <c r="AY23" i="25"/>
  <c r="BB23" i="25" s="1"/>
  <c r="AQ119" i="25"/>
  <c r="AT119" i="25" s="1"/>
  <c r="AJ164" i="25"/>
  <c r="AM164" i="25" s="1"/>
  <c r="AQ98" i="25"/>
  <c r="AT98" i="25" s="1"/>
  <c r="F251" i="25"/>
  <c r="I251" i="25" s="1"/>
  <c r="AJ195" i="25"/>
  <c r="AM195" i="25" s="1"/>
  <c r="BV163" i="25"/>
  <c r="BO43" i="25"/>
  <c r="A10" i="22"/>
  <c r="AJ99" i="25"/>
  <c r="AM99" i="25" s="1"/>
  <c r="BV187" i="25"/>
  <c r="F222" i="25"/>
  <c r="I222" i="25" s="1"/>
  <c r="AM134" i="25"/>
  <c r="AB242" i="25"/>
  <c r="BV213" i="25"/>
  <c r="BO236" i="25"/>
  <c r="AM86" i="25"/>
  <c r="BV40" i="25"/>
  <c r="BF102" i="25"/>
  <c r="BI102" i="25" s="1"/>
  <c r="AJ138" i="25"/>
  <c r="AM138" i="25" s="1"/>
  <c r="AQ207" i="25"/>
  <c r="AT207" i="25" s="1"/>
  <c r="BO147" i="25"/>
  <c r="BR43" i="25"/>
  <c r="BY194" i="25"/>
  <c r="BF42" i="25"/>
  <c r="BI42" i="25" s="1"/>
  <c r="AY112" i="25"/>
  <c r="BV107" i="25"/>
  <c r="BO208" i="25"/>
  <c r="Q204" i="25"/>
  <c r="T204" i="25" s="1"/>
  <c r="BO60" i="25"/>
  <c r="F183" i="25"/>
  <c r="I183" i="25" s="1"/>
  <c r="F137" i="25"/>
  <c r="I137" i="25"/>
  <c r="AJ235" i="25"/>
  <c r="AM235" i="25" s="1"/>
  <c r="Q212" i="25"/>
  <c r="Q125" i="25"/>
  <c r="T125" i="25" s="1"/>
  <c r="AJ37" i="25"/>
  <c r="AM37" i="25" s="1"/>
  <c r="BF195" i="25"/>
  <c r="AJ108" i="25"/>
  <c r="AM108" i="25" s="1"/>
  <c r="AB7" i="25"/>
  <c r="AE7" i="25" s="1"/>
  <c r="BR21" i="25"/>
  <c r="AB206" i="25"/>
  <c r="AE206" i="25" s="1"/>
  <c r="BR30" i="25"/>
  <c r="T140" i="25"/>
  <c r="F138" i="25"/>
  <c r="I138" i="25" s="1"/>
  <c r="BY7" i="25"/>
  <c r="BY223" i="25"/>
  <c r="F238" i="25"/>
  <c r="I238" i="25"/>
  <c r="BF237" i="25"/>
  <c r="BI237" i="25" s="1"/>
  <c r="Q228" i="25"/>
  <c r="T228" i="25" s="1"/>
  <c r="Q200" i="25"/>
  <c r="T200" i="25" s="1"/>
  <c r="Q99" i="25"/>
  <c r="T99" i="25" s="1"/>
  <c r="AJ156" i="25"/>
  <c r="AM156" i="25" s="1"/>
  <c r="BF27" i="25"/>
  <c r="BI27" i="25" s="1"/>
  <c r="AB182" i="25"/>
  <c r="AE182" i="25" s="1"/>
  <c r="F19" i="25"/>
  <c r="I19" i="25" s="1"/>
  <c r="AY148" i="25"/>
  <c r="AJ30" i="25"/>
  <c r="AM30" i="25" s="1"/>
  <c r="BY20" i="25"/>
  <c r="AM251" i="25"/>
  <c r="AY57" i="25"/>
  <c r="BB57" i="25" s="1"/>
  <c r="BF81" i="25"/>
  <c r="BI81" i="25" s="1"/>
  <c r="AY167" i="25"/>
  <c r="BB167" i="25" s="1"/>
  <c r="BF207" i="25"/>
  <c r="BI207" i="25" s="1"/>
  <c r="F165" i="25"/>
  <c r="I165" i="25" s="1"/>
  <c r="AB175" i="25"/>
  <c r="AE175" i="25" s="1"/>
  <c r="BO20" i="25"/>
  <c r="AQ8" i="25"/>
  <c r="AT8" i="25" s="1"/>
  <c r="AJ163" i="25"/>
  <c r="AM163" i="25" s="1"/>
  <c r="BO211" i="25"/>
  <c r="AB234" i="25"/>
  <c r="BY92" i="25"/>
  <c r="BY175" i="25"/>
  <c r="AJ245" i="25"/>
  <c r="AM245" i="25" s="1"/>
  <c r="F202" i="25"/>
  <c r="I202" i="25" s="1"/>
  <c r="Q20" i="25"/>
  <c r="BR221" i="25"/>
  <c r="AB72" i="25"/>
  <c r="AE72" i="25" s="1"/>
  <c r="BO232" i="25"/>
  <c r="F239" i="25"/>
  <c r="I239" i="25" s="1"/>
  <c r="BO164" i="25"/>
  <c r="F124" i="25"/>
  <c r="I124" i="25" s="1"/>
  <c r="BF235" i="25"/>
  <c r="AQ109" i="25"/>
  <c r="AT109" i="25" s="1"/>
  <c r="AY17" i="25"/>
  <c r="BB17" i="25" s="1"/>
  <c r="AB108" i="25"/>
  <c r="AE108" i="25" s="1"/>
  <c r="BI108" i="25"/>
  <c r="AJ53" i="25"/>
  <c r="AM53" i="25" s="1"/>
  <c r="T58" i="25"/>
  <c r="F97" i="25"/>
  <c r="I97" i="25" s="1"/>
  <c r="AJ141" i="25"/>
  <c r="AM141" i="25" s="1"/>
  <c r="F175" i="25"/>
  <c r="I175" i="25" s="1"/>
  <c r="BY146" i="25"/>
  <c r="AY184" i="25"/>
  <c r="BB184" i="25" s="1"/>
  <c r="AJ146" i="25"/>
  <c r="AM146" i="25" s="1"/>
  <c r="AY126" i="25"/>
  <c r="BB126" i="25" s="1"/>
  <c r="BV83" i="25"/>
  <c r="BO198" i="25"/>
  <c r="AB228" i="25"/>
  <c r="AE228" i="25" s="1"/>
  <c r="AQ104" i="25"/>
  <c r="AT104" i="25" s="1"/>
  <c r="BI150" i="25"/>
  <c r="BY55" i="25"/>
  <c r="Q56" i="25"/>
  <c r="AY121" i="25"/>
  <c r="BB121" i="25" s="1"/>
  <c r="AQ114" i="25"/>
  <c r="AT114" i="25" s="1"/>
  <c r="F7" i="25"/>
  <c r="I7" i="25" s="1"/>
  <c r="BV138" i="25"/>
  <c r="AY74" i="25"/>
  <c r="BB74" i="25" s="1"/>
  <c r="BV166" i="25"/>
  <c r="BF200" i="25"/>
  <c r="BI200" i="25" s="1"/>
  <c r="BF74" i="25"/>
  <c r="BI74" i="25" s="1"/>
  <c r="AB194" i="25"/>
  <c r="AE194" i="25" s="1"/>
  <c r="BY57" i="25"/>
  <c r="AQ53" i="25"/>
  <c r="AT53" i="25" s="1"/>
  <c r="A92" i="22"/>
  <c r="BF239" i="25"/>
  <c r="BI239" i="25" s="1"/>
  <c r="T144" i="25"/>
  <c r="BV171" i="25"/>
  <c r="A82" i="22"/>
  <c r="AY16" i="25"/>
  <c r="BB16" i="25" s="1"/>
  <c r="AQ245" i="25"/>
  <c r="AT245" i="25" s="1"/>
  <c r="AQ252" i="25"/>
  <c r="BB133" i="25"/>
  <c r="AT143" i="25"/>
  <c r="BV95" i="25"/>
  <c r="BY95" i="25" s="1"/>
  <c r="AB106" i="25"/>
  <c r="AE106" i="25" s="1"/>
  <c r="BF169" i="25"/>
  <c r="BI169" i="25" s="1"/>
  <c r="BB251" i="25"/>
  <c r="BY6" i="25"/>
  <c r="Q108" i="25"/>
  <c r="T108" i="25" s="1"/>
  <c r="AY205" i="25"/>
  <c r="BB205" i="25" s="1"/>
  <c r="BY168" i="25"/>
  <c r="AE84" i="25"/>
  <c r="BO137" i="25"/>
  <c r="BF118" i="25"/>
  <c r="BV69" i="25"/>
  <c r="BO197" i="25"/>
  <c r="AQ152" i="25"/>
  <c r="AT152" i="25" s="1"/>
  <c r="AY88" i="25"/>
  <c r="BI251" i="25"/>
  <c r="AY111" i="25"/>
  <c r="BB111" i="25" s="1"/>
  <c r="AJ113" i="25"/>
  <c r="AM113" i="25" s="1"/>
  <c r="AY215" i="25"/>
  <c r="BB215" i="25" s="1"/>
  <c r="BV173" i="25"/>
  <c r="BO213" i="25"/>
  <c r="BR37" i="25"/>
  <c r="BB89" i="25"/>
  <c r="F243" i="25"/>
  <c r="I243" i="25" s="1"/>
  <c r="BO84" i="25"/>
  <c r="BV234" i="25"/>
  <c r="BO52" i="25"/>
  <c r="BF16" i="25"/>
  <c r="BI16" i="25" s="1"/>
  <c r="A50" i="22"/>
  <c r="Q146" i="25"/>
  <c r="AY79" i="25"/>
  <c r="BB79" i="25" s="1"/>
  <c r="AB196" i="25"/>
  <c r="AE196" i="25" s="1"/>
  <c r="T20" i="25"/>
  <c r="F51" i="25"/>
  <c r="I51" i="25" s="1"/>
  <c r="BV52" i="25"/>
  <c r="BV58" i="25"/>
  <c r="I41" i="25"/>
  <c r="F41" i="25"/>
  <c r="T37" i="25"/>
  <c r="Q45" i="25"/>
  <c r="T45" i="25" s="1"/>
  <c r="BI85" i="25"/>
  <c r="BV105" i="25"/>
  <c r="BY105" i="25" s="1"/>
  <c r="AB129" i="25"/>
  <c r="AE87" i="25"/>
  <c r="AB119" i="25"/>
  <c r="AY26" i="25"/>
  <c r="BB26" i="25" s="1"/>
  <c r="BF99" i="25"/>
  <c r="T251" i="25"/>
  <c r="BR207" i="25"/>
  <c r="I215" i="25" l="1"/>
  <c r="I205" i="25"/>
  <c r="I186" i="25"/>
  <c r="I207" i="25"/>
  <c r="I241" i="25"/>
  <c r="BF320" i="25"/>
  <c r="BO320" i="25"/>
  <c r="F320" i="25"/>
  <c r="I320" i="25" s="1"/>
  <c r="I179" i="25"/>
  <c r="I223" i="25"/>
  <c r="I242" i="25"/>
  <c r="I204" i="25"/>
  <c r="I203" i="25"/>
  <c r="I201" i="25"/>
  <c r="I173" i="25"/>
  <c r="I199" i="25"/>
  <c r="I176" i="25"/>
  <c r="AB320" i="25"/>
  <c r="Q320" i="25"/>
  <c r="I170" i="25"/>
  <c r="I219" i="25"/>
  <c r="I194" i="25"/>
  <c r="AY320" i="25"/>
  <c r="I226" i="25"/>
  <c r="BV320" i="25"/>
  <c r="I312" i="25"/>
  <c r="I267" i="25"/>
  <c r="I294" i="25"/>
  <c r="I286" i="25"/>
  <c r="I181" i="25"/>
  <c r="I192" i="25"/>
  <c r="I225" i="25"/>
  <c r="I214" i="25"/>
  <c r="I172" i="25"/>
</calcChain>
</file>

<file path=xl/comments1.xml><?xml version="1.0" encoding="utf-8"?>
<comments xmlns="http://schemas.openxmlformats.org/spreadsheetml/2006/main">
  <authors>
    <author>zhangcy</author>
    <author>202-AA151</author>
  </authors>
  <commentList>
    <comment ref="E7" authorId="0">
      <text>
        <r>
          <rPr>
            <b/>
            <sz val="9"/>
            <color indexed="81"/>
            <rFont val="ＭＳ Ｐゴシック"/>
            <family val="3"/>
            <charset val="128"/>
          </rPr>
          <t>スケジュール作成済の機能数</t>
        </r>
      </text>
    </comment>
    <comment ref="P7" authorId="0">
      <text>
        <r>
          <rPr>
            <b/>
            <sz val="9"/>
            <color indexed="81"/>
            <rFont val="ＭＳ Ｐゴシック"/>
            <family val="3"/>
            <charset val="128"/>
          </rPr>
          <t>赤：拡大
黄：平行
緑：縮小</t>
        </r>
      </text>
    </comment>
    <comment ref="O8" authorId="0">
      <text>
        <r>
          <rPr>
            <b/>
            <sz val="9"/>
            <color indexed="81"/>
            <rFont val="ＭＳ Ｐゴシック"/>
            <family val="3"/>
            <charset val="128"/>
          </rPr>
          <t>早：マイナス
遅：プラス</t>
        </r>
      </text>
    </comment>
    <comment ref="G13" authorId="1">
      <text>
        <r>
          <rPr>
            <b/>
            <sz val="9"/>
            <color indexed="81"/>
            <rFont val="ＭＳ Ｐゴシック"/>
            <family val="3"/>
            <charset val="128"/>
          </rPr>
          <t>基準値</t>
        </r>
      </text>
    </comment>
  </commentList>
</comments>
</file>

<file path=xl/comments2.xml><?xml version="1.0" encoding="utf-8"?>
<comments xmlns="http://schemas.openxmlformats.org/spreadsheetml/2006/main">
  <authors>
    <author>Administrator</author>
    <author>Caosy</author>
  </authors>
  <commentList>
    <comment ref="BZ5" authorId="0">
      <text>
        <r>
          <rPr>
            <b/>
            <sz val="9"/>
            <color indexed="81"/>
            <rFont val="ＭＳ Ｐゴシック"/>
            <family val="3"/>
            <charset val="128"/>
          </rPr>
          <t>累計計算のため</t>
        </r>
      </text>
    </comment>
    <comment ref="CN5" authorId="0">
      <text>
        <r>
          <rPr>
            <b/>
            <sz val="9"/>
            <color indexed="81"/>
            <rFont val="ＭＳ Ｐゴシック"/>
            <family val="3"/>
            <charset val="128"/>
          </rPr>
          <t>先週計算のため</t>
        </r>
      </text>
    </comment>
    <comment ref="DB5" authorId="0">
      <text>
        <r>
          <rPr>
            <b/>
            <sz val="9"/>
            <color indexed="81"/>
            <rFont val="ＭＳ Ｐゴシック"/>
            <family val="3"/>
            <charset val="128"/>
          </rPr>
          <t>今週計算のため</t>
        </r>
      </text>
    </comment>
    <comment ref="DP5" authorId="0">
      <text>
        <r>
          <rPr>
            <b/>
            <sz val="9"/>
            <color indexed="81"/>
            <rFont val="ＭＳ Ｐゴシック"/>
            <family val="3"/>
            <charset val="128"/>
          </rPr>
          <t>今週計算のため</t>
        </r>
      </text>
    </comment>
    <comment ref="ED5" authorId="0">
      <text>
        <r>
          <rPr>
            <b/>
            <sz val="9"/>
            <color indexed="81"/>
            <rFont val="ＭＳ Ｐゴシック"/>
            <family val="3"/>
            <charset val="128"/>
          </rPr>
          <t>進捗累計計算のため
※機能規模の割合も考える</t>
        </r>
      </text>
    </comment>
    <comment ref="FF5" authorId="0">
      <text>
        <r>
          <rPr>
            <b/>
            <sz val="9"/>
            <color indexed="81"/>
            <rFont val="ＭＳ Ｐゴシック"/>
            <family val="3"/>
            <charset val="128"/>
          </rPr>
          <t>全件予定のため</t>
        </r>
      </text>
    </comment>
    <comment ref="V123" authorId="1">
      <text>
        <r>
          <rPr>
            <b/>
            <sz val="9"/>
            <color indexed="81"/>
            <rFont val="ＭＳ Ｐゴシック"/>
            <family val="3"/>
            <charset val="128"/>
          </rPr>
          <t>Q&amp;Aがある。
QA00189
QA00194
QA00196</t>
        </r>
      </text>
    </comment>
  </commentList>
</comments>
</file>

<file path=xl/comments3.xml><?xml version="1.0" encoding="utf-8"?>
<comments xmlns="http://schemas.openxmlformats.org/spreadsheetml/2006/main">
  <authors>
    <author>11190121050034</author>
    <author>賈 巍</author>
  </authors>
  <commentList>
    <comment ref="D6" authorId="0">
      <text>
        <r>
          <rPr>
            <b/>
            <sz val="9"/>
            <color indexed="81"/>
            <rFont val="ＭＳ Ｐゴシック"/>
            <family val="3"/>
            <charset val="128"/>
          </rPr>
          <t>採番待ち</t>
        </r>
      </text>
    </comment>
    <comment ref="T6" authorId="1">
      <text>
        <r>
          <rPr>
            <b/>
            <sz val="9"/>
            <color indexed="81"/>
            <rFont val="ＭＳ Ｐゴシック"/>
            <family val="3"/>
            <charset val="128"/>
          </rPr>
          <t>賈 巍:</t>
        </r>
        <r>
          <rPr>
            <sz val="9"/>
            <color indexed="81"/>
            <rFont val="ＭＳ Ｐゴシック"/>
            <family val="3"/>
            <charset val="128"/>
          </rPr>
          <t xml:space="preserve">
タイトルを修正しないでください、マクロでこのタイルとの文字を探しているます。</t>
        </r>
      </text>
    </comment>
  </commentList>
</comments>
</file>

<file path=xl/comments4.xml><?xml version="1.0" encoding="utf-8"?>
<comments xmlns="http://schemas.openxmlformats.org/spreadsheetml/2006/main">
  <authors>
    <author>zhangcy</author>
  </authors>
  <commentList>
    <comment ref="K4" authorId="0">
      <text>
        <r>
          <rPr>
            <b/>
            <sz val="9"/>
            <color indexed="81"/>
            <rFont val="ＭＳ Ｐゴシック"/>
            <family val="3"/>
            <charset val="128"/>
          </rPr>
          <t>早：マイナス
遅：プラス</t>
        </r>
      </text>
    </comment>
  </commentList>
</comments>
</file>

<file path=xl/sharedStrings.xml><?xml version="1.0" encoding="utf-8"?>
<sst xmlns="http://schemas.openxmlformats.org/spreadsheetml/2006/main" count="6884" uniqueCount="694">
  <si>
    <t>単体テスト</t>
    <rPh sb="0" eb="2">
      <t>タンタイ</t>
    </rPh>
    <phoneticPr fontId="4"/>
  </si>
  <si>
    <t>工 程 状 況</t>
  </si>
  <si>
    <t>項目（単位）</t>
  </si>
  <si>
    <t>項番</t>
  </si>
  <si>
    <t>報告者</t>
    <rPh sb="0" eb="3">
      <t>ホウコクシャ</t>
    </rPh>
    <phoneticPr fontId="4"/>
  </si>
  <si>
    <t>合計</t>
    <rPh sb="0" eb="2">
      <t>ゴウケイ</t>
    </rPh>
    <phoneticPr fontId="4"/>
  </si>
  <si>
    <t>担当</t>
    <rPh sb="0" eb="2">
      <t>タントウ</t>
    </rPh>
    <phoneticPr fontId="4"/>
  </si>
  <si>
    <t>備考</t>
    <rPh sb="0" eb="2">
      <t>ビコウ</t>
    </rPh>
    <phoneticPr fontId="4"/>
  </si>
  <si>
    <t>進捗
(%)</t>
    <rPh sb="0" eb="2">
      <t>シンチョク</t>
    </rPh>
    <phoneticPr fontId="4"/>
  </si>
  <si>
    <t>担当</t>
    <phoneticPr fontId="4"/>
  </si>
  <si>
    <t>担当</t>
    <phoneticPr fontId="4"/>
  </si>
  <si>
    <t>予定開始日</t>
    <phoneticPr fontId="4"/>
  </si>
  <si>
    <t>予定完了日</t>
    <phoneticPr fontId="4"/>
  </si>
  <si>
    <t>担当</t>
    <phoneticPr fontId="4"/>
  </si>
  <si>
    <t>予定開始日</t>
    <phoneticPr fontId="4"/>
  </si>
  <si>
    <t>予定完了日</t>
    <phoneticPr fontId="4"/>
  </si>
  <si>
    <t>実績開始日</t>
    <phoneticPr fontId="4"/>
  </si>
  <si>
    <t>実績完了日</t>
    <phoneticPr fontId="4"/>
  </si>
  <si>
    <t>週　間　進　捗　報　告　書</t>
    <phoneticPr fontId="4"/>
  </si>
  <si>
    <t>予定</t>
    <phoneticPr fontId="4"/>
  </si>
  <si>
    <t>終了予定</t>
    <phoneticPr fontId="4"/>
  </si>
  <si>
    <t>終了実績</t>
    <phoneticPr fontId="4"/>
  </si>
  <si>
    <t>実績</t>
    <phoneticPr fontId="4"/>
  </si>
  <si>
    <t>中日程計画表</t>
    <phoneticPr fontId="4"/>
  </si>
  <si>
    <t>No.</t>
    <phoneticPr fontId="4"/>
  </si>
  <si>
    <t>合計</t>
    <phoneticPr fontId="4"/>
  </si>
  <si>
    <t>詳細設計レビュー</t>
    <rPh sb="0" eb="2">
      <t>ショウサイ</t>
    </rPh>
    <rPh sb="2" eb="4">
      <t>セッケイ</t>
    </rPh>
    <phoneticPr fontId="4"/>
  </si>
  <si>
    <t>機能名</t>
    <rPh sb="0" eb="2">
      <t>キノウ</t>
    </rPh>
    <rPh sb="2" eb="3">
      <t>メイ</t>
    </rPh>
    <phoneticPr fontId="2"/>
  </si>
  <si>
    <t>M検</t>
    <rPh sb="1" eb="2">
      <t>ケン</t>
    </rPh>
    <phoneticPr fontId="2"/>
  </si>
  <si>
    <t>No</t>
    <phoneticPr fontId="4"/>
  </si>
  <si>
    <t>DS</t>
    <phoneticPr fontId="2"/>
  </si>
  <si>
    <t>DSR</t>
    <phoneticPr fontId="2"/>
  </si>
  <si>
    <t>CD</t>
    <phoneticPr fontId="2"/>
  </si>
  <si>
    <t>DD</t>
    <phoneticPr fontId="2"/>
  </si>
  <si>
    <t>MCL</t>
    <phoneticPr fontId="2"/>
  </si>
  <si>
    <t>MCLR</t>
    <phoneticPr fontId="2"/>
  </si>
  <si>
    <t>MT</t>
    <phoneticPr fontId="2"/>
  </si>
  <si>
    <t>機能グループ</t>
    <rPh sb="0" eb="2">
      <t>キノウ</t>
    </rPh>
    <phoneticPr fontId="2"/>
  </si>
  <si>
    <t>基本状況</t>
    <rPh sb="0" eb="2">
      <t>キホン</t>
    </rPh>
    <rPh sb="2" eb="4">
      <t>ジョウキョウ</t>
    </rPh>
    <phoneticPr fontId="2"/>
  </si>
  <si>
    <t>合計</t>
    <rPh sb="0" eb="2">
      <t>ゴウケイ</t>
    </rPh>
    <phoneticPr fontId="2"/>
  </si>
  <si>
    <t>予定累積</t>
    <rPh sb="0" eb="2">
      <t>ヨテイ</t>
    </rPh>
    <rPh sb="2" eb="4">
      <t>ルイセキ</t>
    </rPh>
    <phoneticPr fontId="4"/>
  </si>
  <si>
    <t>実績累積</t>
    <rPh sb="0" eb="2">
      <t>ジッセキ</t>
    </rPh>
    <phoneticPr fontId="4"/>
  </si>
  <si>
    <t>機能ID</t>
    <phoneticPr fontId="2"/>
  </si>
  <si>
    <t>機能ID</t>
    <rPh sb="0" eb="2">
      <t>キノウ</t>
    </rPh>
    <phoneticPr fontId="4"/>
  </si>
  <si>
    <t>見積り
比率</t>
    <rPh sb="0" eb="2">
      <t>ミツモ</t>
    </rPh>
    <rPh sb="4" eb="6">
      <t>ヒリツ</t>
    </rPh>
    <phoneticPr fontId="4"/>
  </si>
  <si>
    <t>SR</t>
    <phoneticPr fontId="2"/>
  </si>
  <si>
    <t>SRR</t>
    <phoneticPr fontId="2"/>
  </si>
  <si>
    <t>仕様理解</t>
    <rPh sb="0" eb="2">
      <t>シヨウ</t>
    </rPh>
    <rPh sb="2" eb="4">
      <t>リカイ</t>
    </rPh>
    <phoneticPr fontId="4"/>
  </si>
  <si>
    <t>項番</t>
    <phoneticPr fontId="4"/>
  </si>
  <si>
    <t>議題</t>
    <rPh sb="0" eb="2">
      <t>ギダイ</t>
    </rPh>
    <phoneticPr fontId="4"/>
  </si>
  <si>
    <t>備考</t>
    <phoneticPr fontId="4"/>
  </si>
  <si>
    <t>累計</t>
    <phoneticPr fontId="4"/>
  </si>
  <si>
    <t>発生</t>
    <phoneticPr fontId="4"/>
  </si>
  <si>
    <t>完了</t>
    <rPh sb="0" eb="2">
      <t>カンリョウ</t>
    </rPh>
    <phoneticPr fontId="4"/>
  </si>
  <si>
    <t>質問管理（Q&amp;A）</t>
    <rPh sb="0" eb="2">
      <t>シツモン</t>
    </rPh>
    <rPh sb="2" eb="4">
      <t>カンリ</t>
    </rPh>
    <phoneticPr fontId="4"/>
  </si>
  <si>
    <t>仕様変更管理</t>
    <rPh sb="0" eb="2">
      <t>シヨウ</t>
    </rPh>
    <rPh sb="2" eb="4">
      <t>ヘンコウ</t>
    </rPh>
    <rPh sb="4" eb="6">
      <t>カンリ</t>
    </rPh>
    <phoneticPr fontId="4"/>
  </si>
  <si>
    <t>残</t>
    <rPh sb="0" eb="1">
      <t>ザン</t>
    </rPh>
    <phoneticPr fontId="4"/>
  </si>
  <si>
    <t>全件</t>
    <phoneticPr fontId="4"/>
  </si>
  <si>
    <t>承認者</t>
    <rPh sb="0" eb="2">
      <t>ショウニン</t>
    </rPh>
    <rPh sb="2" eb="3">
      <t>シャ</t>
    </rPh>
    <phoneticPr fontId="4"/>
  </si>
  <si>
    <t>審査者</t>
    <rPh sb="0" eb="2">
      <t>シンサ</t>
    </rPh>
    <rPh sb="2" eb="3">
      <t>シャ</t>
    </rPh>
    <phoneticPr fontId="4"/>
  </si>
  <si>
    <t>先週</t>
    <rPh sb="0" eb="2">
      <t>センシュウ</t>
    </rPh>
    <phoneticPr fontId="4"/>
  </si>
  <si>
    <t>今週</t>
    <rPh sb="0" eb="2">
      <t>コンシュウ</t>
    </rPh>
    <phoneticPr fontId="4"/>
  </si>
  <si>
    <t>報告日：</t>
    <rPh sb="0" eb="2">
      <t>ホウコク</t>
    </rPh>
    <rPh sb="2" eb="3">
      <t>ビ</t>
    </rPh>
    <phoneticPr fontId="4"/>
  </si>
  <si>
    <t>報告期間：</t>
    <rPh sb="0" eb="2">
      <t>ホウコク</t>
    </rPh>
    <rPh sb="2" eb="4">
      <t>キカン</t>
    </rPh>
    <phoneticPr fontId="4"/>
  </si>
  <si>
    <t>～</t>
    <phoneticPr fontId="4"/>
  </si>
  <si>
    <t>(日)</t>
    <phoneticPr fontId="4"/>
  </si>
  <si>
    <t>【進捗状況】</t>
    <rPh sb="1" eb="3">
      <t>シンチョク</t>
    </rPh>
    <rPh sb="3" eb="5">
      <t>ジョウキョウ</t>
    </rPh>
    <phoneticPr fontId="4"/>
  </si>
  <si>
    <t>工数</t>
    <rPh sb="0" eb="2">
      <t>コウスウ</t>
    </rPh>
    <phoneticPr fontId="4"/>
  </si>
  <si>
    <t>予定全件</t>
    <rPh sb="0" eb="2">
      <t>ヨテイ</t>
    </rPh>
    <rPh sb="2" eb="3">
      <t>ゼン</t>
    </rPh>
    <rPh sb="3" eb="4">
      <t>ケン</t>
    </rPh>
    <phoneticPr fontId="4"/>
  </si>
  <si>
    <t>機能名</t>
    <rPh sb="0" eb="2">
      <t>キノウ</t>
    </rPh>
    <phoneticPr fontId="4"/>
  </si>
  <si>
    <t>MCL共同レビュー</t>
    <rPh sb="3" eb="5">
      <t>キョウドウ</t>
    </rPh>
    <phoneticPr fontId="4"/>
  </si>
  <si>
    <t>詳細設計受入レビュー</t>
    <rPh sb="4" eb="6">
      <t>ウケイレ</t>
    </rPh>
    <phoneticPr fontId="4"/>
  </si>
  <si>
    <t>ソース受入レビュー</t>
    <rPh sb="3" eb="5">
      <t>ウケイレ</t>
    </rPh>
    <phoneticPr fontId="4"/>
  </si>
  <si>
    <t>受入テスト</t>
    <rPh sb="0" eb="2">
      <t>ウケイレ</t>
    </rPh>
    <phoneticPr fontId="4"/>
  </si>
  <si>
    <t>変更履歴</t>
    <rPh sb="0" eb="2">
      <t>ヘンコウ</t>
    </rPh>
    <rPh sb="2" eb="4">
      <t>リレキ</t>
    </rPh>
    <phoneticPr fontId="4"/>
  </si>
  <si>
    <t>項目</t>
    <rPh sb="0" eb="2">
      <t>コウモク</t>
    </rPh>
    <phoneticPr fontId="4"/>
  </si>
  <si>
    <t>内容</t>
    <rPh sb="0" eb="2">
      <t>ナイヨウ</t>
    </rPh>
    <phoneticPr fontId="4"/>
  </si>
  <si>
    <t>日付</t>
    <rPh sb="0" eb="2">
      <t>ヒヅケ</t>
    </rPh>
    <phoneticPr fontId="4"/>
  </si>
  <si>
    <t>修正シート</t>
    <rPh sb="0" eb="2">
      <t>シュウセイ</t>
    </rPh>
    <phoneticPr fontId="4"/>
  </si>
  <si>
    <t>仕様理解レビュー</t>
    <phoneticPr fontId="4"/>
  </si>
  <si>
    <t>担当</t>
    <phoneticPr fontId="4"/>
  </si>
  <si>
    <t>予定開始日</t>
    <phoneticPr fontId="4"/>
  </si>
  <si>
    <t>予定完了日</t>
    <phoneticPr fontId="4"/>
  </si>
  <si>
    <t>実績開始日</t>
    <phoneticPr fontId="4"/>
  </si>
  <si>
    <t>実績完了日</t>
    <phoneticPr fontId="4"/>
  </si>
  <si>
    <t>全体
進捗
(%)</t>
    <phoneticPr fontId="4"/>
  </si>
  <si>
    <t>担当</t>
    <phoneticPr fontId="4"/>
  </si>
  <si>
    <t>予定開始日</t>
    <phoneticPr fontId="4"/>
  </si>
  <si>
    <t>予定完了日</t>
    <phoneticPr fontId="4"/>
  </si>
  <si>
    <t>実績開始日</t>
    <phoneticPr fontId="4"/>
  </si>
  <si>
    <t>実績完了日</t>
    <phoneticPr fontId="4"/>
  </si>
  <si>
    <t>SR</t>
    <phoneticPr fontId="2"/>
  </si>
  <si>
    <t>SRR</t>
    <phoneticPr fontId="2"/>
  </si>
  <si>
    <t>DS</t>
    <phoneticPr fontId="2"/>
  </si>
  <si>
    <t>DSR</t>
    <phoneticPr fontId="2"/>
  </si>
  <si>
    <t>CD</t>
    <phoneticPr fontId="2"/>
  </si>
  <si>
    <t>DD</t>
    <phoneticPr fontId="2"/>
  </si>
  <si>
    <t>MCL</t>
    <phoneticPr fontId="2"/>
  </si>
  <si>
    <t>MCLR</t>
    <phoneticPr fontId="2"/>
  </si>
  <si>
    <t>MT</t>
    <phoneticPr fontId="2"/>
  </si>
  <si>
    <t>機能名</t>
    <rPh sb="0" eb="2">
      <t>キノウ</t>
    </rPh>
    <rPh sb="2" eb="3">
      <t>メイ</t>
    </rPh>
    <phoneticPr fontId="4"/>
  </si>
  <si>
    <t>フェーズ</t>
    <phoneticPr fontId="4"/>
  </si>
  <si>
    <t>【検討事項】</t>
    <rPh sb="1" eb="3">
      <t>ケントウ</t>
    </rPh>
    <rPh sb="3" eb="5">
      <t>ジコウ</t>
    </rPh>
    <phoneticPr fontId="4"/>
  </si>
  <si>
    <t>機能・フェーズ</t>
    <rPh sb="0" eb="2">
      <t>キノウ</t>
    </rPh>
    <phoneticPr fontId="4"/>
  </si>
  <si>
    <t>原因</t>
    <rPh sb="0" eb="2">
      <t>ゲンイン</t>
    </rPh>
    <phoneticPr fontId="4"/>
  </si>
  <si>
    <t>【仕様関連】</t>
    <rPh sb="1" eb="3">
      <t>シヨウ</t>
    </rPh>
    <rPh sb="3" eb="5">
      <t>カンレン</t>
    </rPh>
    <phoneticPr fontId="4"/>
  </si>
  <si>
    <t>品質データ</t>
    <rPh sb="0" eb="2">
      <t>ヒンシツ</t>
    </rPh>
    <phoneticPr fontId="4"/>
  </si>
  <si>
    <t>担当</t>
    <phoneticPr fontId="4"/>
  </si>
  <si>
    <t>規模
(頁)</t>
    <rPh sb="0" eb="2">
      <t>キボ</t>
    </rPh>
    <rPh sb="4" eb="5">
      <t>ページ</t>
    </rPh>
    <phoneticPr fontId="4"/>
  </si>
  <si>
    <t>問題
件数</t>
    <rPh sb="3" eb="4">
      <t>ケン</t>
    </rPh>
    <phoneticPr fontId="4"/>
  </si>
  <si>
    <t>CL
件数</t>
    <rPh sb="3" eb="4">
      <t>ケン</t>
    </rPh>
    <phoneticPr fontId="4"/>
  </si>
  <si>
    <t>バグ
件数</t>
    <rPh sb="3" eb="4">
      <t>ケン</t>
    </rPh>
    <rPh sb="4" eb="5">
      <t>スウ</t>
    </rPh>
    <phoneticPr fontId="4"/>
  </si>
  <si>
    <t>備考：対象規模=新規規模＋改造規模*2＋母体規模*0.06</t>
    <phoneticPr fontId="4"/>
  </si>
  <si>
    <t>(0)基本情報</t>
    <rPh sb="3" eb="5">
      <t>キホン</t>
    </rPh>
    <rPh sb="5" eb="7">
      <t>ジョウホウ</t>
    </rPh>
    <phoneticPr fontId="4"/>
  </si>
  <si>
    <t>機能グループ</t>
    <rPh sb="0" eb="2">
      <t>キノウ</t>
    </rPh>
    <phoneticPr fontId="4"/>
  </si>
  <si>
    <t>機能名</t>
    <rPh sb="0" eb="3">
      <t>キノウメイ</t>
    </rPh>
    <phoneticPr fontId="4"/>
  </si>
  <si>
    <t>QA
密度</t>
    <rPh sb="3" eb="5">
      <t>ミツド</t>
    </rPh>
    <phoneticPr fontId="4"/>
  </si>
  <si>
    <t>目標
差異</t>
    <rPh sb="0" eb="2">
      <t>モクヒョウ</t>
    </rPh>
    <rPh sb="3" eb="5">
      <t>サイ</t>
    </rPh>
    <phoneticPr fontId="4"/>
  </si>
  <si>
    <t>完了
日</t>
    <rPh sb="0" eb="2">
      <t>カンリョウ</t>
    </rPh>
    <rPh sb="3" eb="4">
      <t>ヒ</t>
    </rPh>
    <phoneticPr fontId="4"/>
  </si>
  <si>
    <t>詳細設計書</t>
    <rPh sb="0" eb="2">
      <t>ショウサイ</t>
    </rPh>
    <rPh sb="2" eb="4">
      <t>セッケイ</t>
    </rPh>
    <rPh sb="4" eb="5">
      <t>ショ</t>
    </rPh>
    <phoneticPr fontId="4"/>
  </si>
  <si>
    <t>ﾚﾋﾞｭｰ
担当</t>
    <rPh sb="6" eb="8">
      <t>タントウ</t>
    </rPh>
    <phoneticPr fontId="4"/>
  </si>
  <si>
    <t>指摘</t>
    <rPh sb="0" eb="2">
      <t>シテキ</t>
    </rPh>
    <phoneticPr fontId="4"/>
  </si>
  <si>
    <t>指摘
率</t>
    <rPh sb="0" eb="2">
      <t>シテキ</t>
    </rPh>
    <rPh sb="3" eb="4">
      <t>リツ</t>
    </rPh>
    <phoneticPr fontId="4"/>
  </si>
  <si>
    <t>対象
ｿｰｽ</t>
    <rPh sb="0" eb="2">
      <t>タイショウ</t>
    </rPh>
    <phoneticPr fontId="4"/>
  </si>
  <si>
    <t>指摘
数</t>
    <rPh sb="0" eb="2">
      <t>シテキ</t>
    </rPh>
    <rPh sb="3" eb="4">
      <t>スウ</t>
    </rPh>
    <phoneticPr fontId="4"/>
  </si>
  <si>
    <t>総
ｹｰｽ
数</t>
    <rPh sb="0" eb="1">
      <t>ソウ</t>
    </rPh>
    <rPh sb="6" eb="7">
      <t>スウ</t>
    </rPh>
    <phoneticPr fontId="4"/>
  </si>
  <si>
    <t>ｹｰｽ
設定
率</t>
    <rPh sb="4" eb="6">
      <t>セッテイ</t>
    </rPh>
    <rPh sb="7" eb="8">
      <t>リツ</t>
    </rPh>
    <phoneticPr fontId="4"/>
  </si>
  <si>
    <t xml:space="preserve">指摘
率
</t>
    <rPh sb="0" eb="2">
      <t>シテキ</t>
    </rPh>
    <rPh sb="3" eb="4">
      <t>リツ</t>
    </rPh>
    <phoneticPr fontId="4"/>
  </si>
  <si>
    <t>障害
数</t>
    <rPh sb="0" eb="2">
      <t>ショウガイ</t>
    </rPh>
    <rPh sb="3" eb="4">
      <t>スウ</t>
    </rPh>
    <phoneticPr fontId="4"/>
  </si>
  <si>
    <t>障害
抽出
率</t>
    <rPh sb="0" eb="2">
      <t>ショウガイ</t>
    </rPh>
    <rPh sb="3" eb="5">
      <t>チュウシュツ</t>
    </rPh>
    <rPh sb="6" eb="7">
      <t>リツ</t>
    </rPh>
    <phoneticPr fontId="4"/>
  </si>
  <si>
    <t>件</t>
    <rPh sb="0" eb="1">
      <t>ケン</t>
    </rPh>
    <phoneticPr fontId="4"/>
  </si>
  <si>
    <t>件/KS</t>
    <rPh sb="0" eb="1">
      <t>ケン</t>
    </rPh>
    <phoneticPr fontId="4"/>
  </si>
  <si>
    <t>頁</t>
    <rPh sb="0" eb="1">
      <t>ページ</t>
    </rPh>
    <phoneticPr fontId="4"/>
  </si>
  <si>
    <t>件/頁</t>
    <rPh sb="0" eb="1">
      <t>ケン</t>
    </rPh>
    <rPh sb="2" eb="3">
      <t>ページ</t>
    </rPh>
    <phoneticPr fontId="4"/>
  </si>
  <si>
    <t>件/100ｹｰｽ</t>
    <rPh sb="0" eb="1">
      <t>ケン</t>
    </rPh>
    <phoneticPr fontId="4"/>
  </si>
  <si>
    <t>件/ＫＳ</t>
    <rPh sb="0" eb="1">
      <t>ケン</t>
    </rPh>
    <phoneticPr fontId="4"/>
  </si>
  <si>
    <t>QA密度：単位はQA数/ソース規模</t>
    <rPh sb="2" eb="4">
      <t>ミツド</t>
    </rPh>
    <rPh sb="5" eb="7">
      <t>タンイ</t>
    </rPh>
    <rPh sb="10" eb="11">
      <t>スウ</t>
    </rPh>
    <rPh sb="15" eb="17">
      <t>キボ</t>
    </rPh>
    <phoneticPr fontId="4"/>
  </si>
  <si>
    <t>薄黄</t>
    <rPh sb="0" eb="1">
      <t>ウス</t>
    </rPh>
    <rPh sb="1" eb="2">
      <t>キ</t>
    </rPh>
    <phoneticPr fontId="4"/>
  </si>
  <si>
    <t>白</t>
    <rPh sb="0" eb="1">
      <t>シロ</t>
    </rPh>
    <phoneticPr fontId="4"/>
  </si>
  <si>
    <t>…品質指標を記入するセル</t>
    <rPh sb="1" eb="3">
      <t>ヒンシツ</t>
    </rPh>
    <rPh sb="3" eb="5">
      <t>シヒョウ</t>
    </rPh>
    <rPh sb="6" eb="8">
      <t>キニュウ</t>
    </rPh>
    <phoneticPr fontId="4"/>
  </si>
  <si>
    <t>緑</t>
    <rPh sb="0" eb="1">
      <t>ミドリ</t>
    </rPh>
    <phoneticPr fontId="4"/>
  </si>
  <si>
    <t>…自動計算結果を表示するセル</t>
    <rPh sb="1" eb="3">
      <t>ジドウ</t>
    </rPh>
    <rPh sb="3" eb="5">
      <t>ケイサン</t>
    </rPh>
    <rPh sb="5" eb="7">
      <t>ケッカ</t>
    </rPh>
    <rPh sb="8" eb="10">
      <t>ヒョウジ</t>
    </rPh>
    <phoneticPr fontId="4"/>
  </si>
  <si>
    <t>(1)</t>
    <phoneticPr fontId="4"/>
  </si>
  <si>
    <t>(3)</t>
    <phoneticPr fontId="4"/>
  </si>
  <si>
    <t>(4)</t>
    <phoneticPr fontId="4"/>
  </si>
  <si>
    <t>レビュー</t>
    <phoneticPr fontId="4"/>
  </si>
  <si>
    <t>No</t>
    <phoneticPr fontId="4"/>
  </si>
  <si>
    <t>QA</t>
    <phoneticPr fontId="4"/>
  </si>
  <si>
    <t>min</t>
    <phoneticPr fontId="4"/>
  </si>
  <si>
    <t>max</t>
    <phoneticPr fontId="4"/>
  </si>
  <si>
    <t>min</t>
    <phoneticPr fontId="4"/>
  </si>
  <si>
    <t>max</t>
    <phoneticPr fontId="4"/>
  </si>
  <si>
    <t>KS</t>
    <phoneticPr fontId="4"/>
  </si>
  <si>
    <t>ｹｰｽ</t>
    <phoneticPr fontId="4"/>
  </si>
  <si>
    <t>ｹｰｽ/KS</t>
    <phoneticPr fontId="4"/>
  </si>
  <si>
    <t>日本側担当</t>
    <rPh sb="0" eb="2">
      <t>ニホン</t>
    </rPh>
    <rPh sb="2" eb="3">
      <t>ガワ</t>
    </rPh>
    <rPh sb="3" eb="5">
      <t>タントウ</t>
    </rPh>
    <phoneticPr fontId="4"/>
  </si>
  <si>
    <t>サブ</t>
    <phoneticPr fontId="4"/>
  </si>
  <si>
    <t>…DHCにて記入するセル</t>
    <rPh sb="6" eb="8">
      <t>キニュウ</t>
    </rPh>
    <phoneticPr fontId="4"/>
  </si>
  <si>
    <t>(2)</t>
    <phoneticPr fontId="4"/>
  </si>
  <si>
    <t>Q&amp;A数</t>
    <rPh sb="3" eb="4">
      <t>スウ</t>
    </rPh>
    <phoneticPr fontId="4"/>
  </si>
  <si>
    <t>No.</t>
    <phoneticPr fontId="4"/>
  </si>
  <si>
    <t>開始日</t>
    <rPh sb="0" eb="3">
      <t>カイシビ</t>
    </rPh>
    <phoneticPr fontId="4"/>
  </si>
  <si>
    <t>最終日</t>
    <rPh sb="0" eb="2">
      <t>サイシュウ</t>
    </rPh>
    <phoneticPr fontId="4"/>
  </si>
  <si>
    <t>担当者</t>
    <phoneticPr fontId="4"/>
  </si>
  <si>
    <t>予定完成日</t>
    <phoneticPr fontId="4"/>
  </si>
  <si>
    <t>サブ
システム</t>
    <phoneticPr fontId="4"/>
  </si>
  <si>
    <t>進捗
率</t>
    <phoneticPr fontId="4"/>
  </si>
  <si>
    <t>★開始終了日とスケジュール用日程を記入しておくこと★　　</t>
    <rPh sb="1" eb="3">
      <t>カイシ</t>
    </rPh>
    <rPh sb="3" eb="6">
      <t>シュウリョウビ</t>
    </rPh>
    <rPh sb="13" eb="14">
      <t>ヨウ</t>
    </rPh>
    <rPh sb="14" eb="16">
      <t>ニッテイ</t>
    </rPh>
    <rPh sb="17" eb="19">
      <t>キニュウ</t>
    </rPh>
    <phoneticPr fontId="4"/>
  </si>
  <si>
    <t>休日</t>
    <rPh sb="0" eb="2">
      <t>キュウジツ</t>
    </rPh>
    <phoneticPr fontId="4"/>
  </si>
  <si>
    <t>休日出勤</t>
    <rPh sb="0" eb="2">
      <t>キュウジツ</t>
    </rPh>
    <rPh sb="1" eb="2">
      <t>ビ</t>
    </rPh>
    <rPh sb="2" eb="4">
      <t>シュッキン</t>
    </rPh>
    <phoneticPr fontId="4"/>
  </si>
  <si>
    <t>【早遅説明】</t>
    <rPh sb="3" eb="5">
      <t>セツメイ</t>
    </rPh>
    <phoneticPr fontId="4"/>
  </si>
  <si>
    <t>詳細設計</t>
    <phoneticPr fontId="4"/>
  </si>
  <si>
    <t>ランク</t>
    <phoneticPr fontId="2"/>
  </si>
  <si>
    <t>遅延日数</t>
    <rPh sb="0" eb="2">
      <t>チエン</t>
    </rPh>
    <rPh sb="2" eb="3">
      <t>ヒ</t>
    </rPh>
    <rPh sb="3" eb="4">
      <t>スウ</t>
    </rPh>
    <phoneticPr fontId="4"/>
  </si>
  <si>
    <t>課題管理</t>
    <rPh sb="0" eb="2">
      <t>カダイ</t>
    </rPh>
    <rPh sb="2" eb="4">
      <t>カンリ</t>
    </rPh>
    <phoneticPr fontId="4"/>
  </si>
  <si>
    <t>モテ</t>
  </si>
  <si>
    <t>モテ</t>
    <phoneticPr fontId="2"/>
  </si>
  <si>
    <t>モテR</t>
  </si>
  <si>
    <t>モテR</t>
    <phoneticPr fontId="2"/>
  </si>
  <si>
    <t>規模(KS)</t>
    <phoneticPr fontId="4"/>
  </si>
  <si>
    <t>(5)</t>
    <phoneticPr fontId="4"/>
  </si>
  <si>
    <t>全行程見積工数</t>
    <rPh sb="0" eb="3">
      <t>ゼンコウテイ</t>
    </rPh>
    <rPh sb="3" eb="5">
      <t>ミツモリ</t>
    </rPh>
    <rPh sb="5" eb="7">
      <t>コウスウ</t>
    </rPh>
    <phoneticPr fontId="2"/>
  </si>
  <si>
    <t>単テ</t>
    <rPh sb="0" eb="1">
      <t>タン</t>
    </rPh>
    <phoneticPr fontId="2"/>
  </si>
  <si>
    <t>単テR</t>
    <phoneticPr fontId="2"/>
  </si>
  <si>
    <t>Mテ</t>
    <phoneticPr fontId="2"/>
  </si>
  <si>
    <t>MテR</t>
    <phoneticPr fontId="2"/>
  </si>
  <si>
    <t>NG</t>
  </si>
  <si>
    <t>ロット</t>
    <phoneticPr fontId="2"/>
  </si>
  <si>
    <t>ロット</t>
    <phoneticPr fontId="4"/>
  </si>
  <si>
    <t>ロット</t>
    <phoneticPr fontId="4"/>
  </si>
  <si>
    <t>画面/バッチ</t>
    <rPh sb="0" eb="2">
      <t>ガメン</t>
    </rPh>
    <phoneticPr fontId="4"/>
  </si>
  <si>
    <t>TM</t>
    <phoneticPr fontId="4"/>
  </si>
  <si>
    <t>チーム</t>
    <phoneticPr fontId="4"/>
  </si>
  <si>
    <t>来週</t>
    <rPh sb="0" eb="2">
      <t>ライシュウ</t>
    </rPh>
    <phoneticPr fontId="4"/>
  </si>
  <si>
    <t>遅延
傾向</t>
    <rPh sb="3" eb="5">
      <t>ケイコウ</t>
    </rPh>
    <phoneticPr fontId="4"/>
  </si>
  <si>
    <t>納期</t>
    <rPh sb="0" eb="2">
      <t>ノウキ</t>
    </rPh>
    <phoneticPr fontId="4"/>
  </si>
  <si>
    <t>納期</t>
    <rPh sb="0" eb="2">
      <t>ノウキ</t>
    </rPh>
    <phoneticPr fontId="4"/>
  </si>
  <si>
    <t>チーム</t>
    <phoneticPr fontId="4"/>
  </si>
  <si>
    <t>担当者がNGと記入すれば計算しない</t>
    <rPh sb="0" eb="3">
      <t>タントウシャ</t>
    </rPh>
    <rPh sb="7" eb="9">
      <t>キニュウ</t>
    </rPh>
    <rPh sb="12" eb="14">
      <t>ケイサン</t>
    </rPh>
    <phoneticPr fontId="4"/>
  </si>
  <si>
    <t>全体予定規模</t>
    <rPh sb="0" eb="2">
      <t>ゼンタイ</t>
    </rPh>
    <rPh sb="2" eb="4">
      <t>ヨテイ</t>
    </rPh>
    <rPh sb="4" eb="6">
      <t>キボ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</si>
  <si>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</si>
  <si>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</si>
  <si>
    <t>機能ID</t>
    <rPh sb="0" eb="2">
      <t>キノウ</t>
    </rPh>
    <phoneticPr fontId="2"/>
  </si>
  <si>
    <t>機能名</t>
    <rPh sb="0" eb="2">
      <t>キノウ</t>
    </rPh>
    <rPh sb="2" eb="3">
      <t>メイ</t>
    </rPh>
    <phoneticPr fontId="2"/>
  </si>
  <si>
    <t>PF_B0001_001</t>
  </si>
  <si>
    <t>ウエハ図番マスタメンテナンス画面</t>
  </si>
  <si>
    <t>PF_B0002_002</t>
  </si>
  <si>
    <t>材料特性データ登録画面</t>
  </si>
  <si>
    <t>PF_B0002_003</t>
  </si>
  <si>
    <t>受入検査規格指示</t>
  </si>
  <si>
    <t>PF_C0002_001</t>
  </si>
  <si>
    <t>設備マスタメンテナンス画面</t>
  </si>
  <si>
    <t>PF_C0002_002</t>
  </si>
  <si>
    <t>設備グループマスタメンテナンス画面</t>
  </si>
  <si>
    <t>PF_C0002_003</t>
  </si>
  <si>
    <t>加工経歴定義情報登録画面</t>
  </si>
  <si>
    <t>PF_C0004_001</t>
  </si>
  <si>
    <t>時間制約マスタメンテナンス画面</t>
  </si>
  <si>
    <t>PF_C0005_001</t>
  </si>
  <si>
    <t>品種グループマスタメンテナンス画面</t>
  </si>
  <si>
    <t>PF_C0006_001</t>
  </si>
  <si>
    <t>従業員マスタメンテナンス画面</t>
  </si>
  <si>
    <t>PF_C0007_001</t>
  </si>
  <si>
    <t>理由コードマスタメンテナンス画面</t>
  </si>
  <si>
    <t>PF_C0008_001</t>
  </si>
  <si>
    <t>作業伝票メンテナンス画面</t>
  </si>
  <si>
    <t>PF_C0008_002</t>
  </si>
  <si>
    <t>個別加工規格照会画面</t>
  </si>
  <si>
    <t>PF_C0018_001</t>
  </si>
  <si>
    <t>研磨レートメンテナンス画面</t>
  </si>
  <si>
    <t>PF_C0018_002</t>
  </si>
  <si>
    <t>研磨レートFB条件メンテナンス画面</t>
  </si>
  <si>
    <t>PF_D0001_001</t>
  </si>
  <si>
    <t>PS月度CPU最終稼働日更新処理</t>
  </si>
  <si>
    <t>PF_D0001_002</t>
  </si>
  <si>
    <t>カレンダーメンテナンス画面</t>
  </si>
  <si>
    <t>PF_D0001_003</t>
  </si>
  <si>
    <t>完了予定日更新処理</t>
  </si>
  <si>
    <t>PF_D0002_001</t>
  </si>
  <si>
    <t>量産ロット投入指示画面</t>
  </si>
  <si>
    <t>PF_D0002_003</t>
  </si>
  <si>
    <t>試作ロット伝票発行画面</t>
  </si>
  <si>
    <t>PF_D0002_004</t>
  </si>
  <si>
    <t>投入ロット履歴照会画面</t>
  </si>
  <si>
    <t>PF_D0002_005</t>
  </si>
  <si>
    <t>試作ロット投入依頼画面</t>
  </si>
  <si>
    <t>PF_D0002_006</t>
  </si>
  <si>
    <t>試作ロット投入指示画面</t>
  </si>
  <si>
    <t>PF_D0002_007</t>
  </si>
  <si>
    <t>HFロットNO構成処理</t>
  </si>
  <si>
    <t>PF_E0001_001</t>
  </si>
  <si>
    <t>ロット工程追加画面</t>
  </si>
  <si>
    <t>PF_E0001_003</t>
  </si>
  <si>
    <t>ロット工程スキップ画面</t>
  </si>
  <si>
    <t>PF_E0001_004</t>
  </si>
  <si>
    <t>ロット条件メンテナンス画面</t>
  </si>
  <si>
    <t>PF_E0001_005</t>
  </si>
  <si>
    <t>ロットイベント照会画面</t>
  </si>
  <si>
    <t>PF_E0002_001</t>
  </si>
  <si>
    <t>仕掛工程照会画面</t>
  </si>
  <si>
    <t>PF_E0002_002</t>
  </si>
  <si>
    <t>仕掛到達予定ロット照会画面</t>
  </si>
  <si>
    <t>PF_E0003_002</t>
  </si>
  <si>
    <t>作業伝票画面</t>
  </si>
  <si>
    <t>PF_E0003_003</t>
  </si>
  <si>
    <t>ロット作業履歴照会画面</t>
  </si>
  <si>
    <t>PF_E0003_004</t>
  </si>
  <si>
    <t>ロット時間制約解除画面</t>
  </si>
  <si>
    <t>PF_E0003_010</t>
  </si>
  <si>
    <t>外注出荷ラベル</t>
  </si>
  <si>
    <t>PF_E0004_002</t>
  </si>
  <si>
    <t>ロット生産期間照会画面</t>
  </si>
  <si>
    <t>PF_E0004_003</t>
  </si>
  <si>
    <t>工程生産期間照会画面</t>
  </si>
  <si>
    <t>PF_E0004_004</t>
  </si>
  <si>
    <t>ロット生産期間明細照会画面</t>
  </si>
  <si>
    <t>PF_E0006_001</t>
  </si>
  <si>
    <t>治具詰め作業指示・作業報告画面</t>
  </si>
  <si>
    <t>PF_E0006_003</t>
  </si>
  <si>
    <t>搬送箱ラベル</t>
  </si>
  <si>
    <t>PF_E0006_004</t>
  </si>
  <si>
    <t>治具ラベル</t>
  </si>
  <si>
    <t>PF_E0007_001</t>
  </si>
  <si>
    <t>現品ラベル再発行画面</t>
  </si>
  <si>
    <t>PF_E0017_003</t>
  </si>
  <si>
    <t>IHP貼り合せウエハ登録・照会画面</t>
  </si>
  <si>
    <t>PC_Document_0001</t>
  </si>
  <si>
    <t>品名マスタ登録・更新</t>
  </si>
  <si>
    <t>PC_Inventory_0005</t>
  </si>
  <si>
    <t>品名保留登録</t>
  </si>
  <si>
    <t>PC_Inventory_0006</t>
  </si>
  <si>
    <t>品名保留解除</t>
  </si>
  <si>
    <t>PC_Operations_0001</t>
  </si>
  <si>
    <t>カレンダーマスタ登録・更新</t>
  </si>
  <si>
    <t>PC_Operations_0002</t>
  </si>
  <si>
    <t>オーダー登録</t>
  </si>
  <si>
    <t>PC_Operations_0003</t>
  </si>
  <si>
    <t>製造ロット登録</t>
  </si>
  <si>
    <t>PC_Dispatching_0013</t>
  </si>
  <si>
    <t>製造ロット展開</t>
  </si>
  <si>
    <t>PC_Dispatching_0016</t>
  </si>
  <si>
    <t>製造ロット履歴登録</t>
  </si>
  <si>
    <t>PC_Dispatching_0001</t>
  </si>
  <si>
    <t>製造ロット保留処理</t>
  </si>
  <si>
    <t>PC_Dispatching_0002</t>
  </si>
  <si>
    <t>製造ロット解除処理</t>
  </si>
  <si>
    <t>PC_Dispatching_0003</t>
  </si>
  <si>
    <t>製造ロットアウト処理</t>
  </si>
  <si>
    <t>PC_Dispatching_0004</t>
  </si>
  <si>
    <t>製造ロット復活処理</t>
  </si>
  <si>
    <t>PC_Dispatching_0005</t>
  </si>
  <si>
    <t>製造ロットステータス管理</t>
  </si>
  <si>
    <t>PC_Inventory_0009</t>
  </si>
  <si>
    <t>在庫シリアル保留登録処理</t>
  </si>
  <si>
    <t>PC_Inventory_0010</t>
  </si>
  <si>
    <t>在庫シリアル保留解除処理</t>
  </si>
  <si>
    <t>PC_Inventory_0003</t>
  </si>
  <si>
    <t>在庫更新処理</t>
  </si>
  <si>
    <t>PC_Product_0001</t>
  </si>
  <si>
    <t>トレサビ登録処理</t>
  </si>
  <si>
    <t>PC_Product_0002</t>
  </si>
  <si>
    <t>工程異常登録・更新処理</t>
  </si>
  <si>
    <t>PC_Dispatching_0009</t>
  </si>
  <si>
    <t>工程スキップ処理</t>
  </si>
  <si>
    <t>PC_Dispatching_0010</t>
  </si>
  <si>
    <t>工程追加処理</t>
  </si>
  <si>
    <t>PC_Quality_0001</t>
  </si>
  <si>
    <t>時間制約処理</t>
  </si>
  <si>
    <t>PC_Quality_0002</t>
  </si>
  <si>
    <t>時間制約解除処理</t>
  </si>
  <si>
    <t>出来高登録処理</t>
  </si>
  <si>
    <t>PC_Dispatching_0014</t>
  </si>
  <si>
    <t>検査項目展開処理</t>
  </si>
  <si>
    <t>PC_Dispatching_0015</t>
  </si>
  <si>
    <t>検査項目更新処理</t>
  </si>
  <si>
    <t>PC_Data_0004</t>
  </si>
  <si>
    <t>検査項目実績登録処理</t>
  </si>
  <si>
    <t>PC_Resource_0002</t>
  </si>
  <si>
    <t>設備実績登録処理</t>
  </si>
  <si>
    <t>PC_Data_0002</t>
  </si>
  <si>
    <t>工程開始処理</t>
  </si>
  <si>
    <t>PC_Data_0003</t>
  </si>
  <si>
    <t>工程完了処理</t>
  </si>
  <si>
    <t>納期</t>
    <phoneticPr fontId="2"/>
  </si>
  <si>
    <t>CD予定規模（工数）</t>
    <rPh sb="2" eb="4">
      <t>ヨテイ</t>
    </rPh>
    <rPh sb="4" eb="5">
      <t>キ</t>
    </rPh>
    <rPh sb="5" eb="6">
      <t>ボ</t>
    </rPh>
    <rPh sb="7" eb="9">
      <t>コウスウ</t>
    </rPh>
    <phoneticPr fontId="2"/>
  </si>
  <si>
    <t>チーム</t>
    <phoneticPr fontId="2"/>
  </si>
  <si>
    <t>タイプ</t>
    <phoneticPr fontId="2"/>
  </si>
  <si>
    <t>タイプ</t>
    <phoneticPr fontId="4"/>
  </si>
  <si>
    <t>NG</t>
    <phoneticPr fontId="2"/>
  </si>
  <si>
    <t>PV</t>
    <phoneticPr fontId="4"/>
  </si>
  <si>
    <t>EV</t>
    <phoneticPr fontId="4"/>
  </si>
  <si>
    <t>進捗度</t>
    <phoneticPr fontId="4"/>
  </si>
  <si>
    <t>先週報告</t>
    <rPh sb="2" eb="4">
      <t>ホウコク</t>
    </rPh>
    <phoneticPr fontId="4"/>
  </si>
  <si>
    <t>先週早遅</t>
    <rPh sb="0" eb="2">
      <t>センシュウ</t>
    </rPh>
    <phoneticPr fontId="4"/>
  </si>
  <si>
    <t>遅延</t>
    <rPh sb="0" eb="2">
      <t>チエン</t>
    </rPh>
    <phoneticPr fontId="4"/>
  </si>
  <si>
    <t>送付日（予定・実績）</t>
    <rPh sb="0" eb="2">
      <t>ソウフ</t>
    </rPh>
    <rPh sb="2" eb="3">
      <t>ビ</t>
    </rPh>
    <rPh sb="4" eb="6">
      <t>ヨテイ</t>
    </rPh>
    <rPh sb="7" eb="9">
      <t>ジッセキ</t>
    </rPh>
    <phoneticPr fontId="4"/>
  </si>
  <si>
    <t>設計書</t>
    <rPh sb="0" eb="3">
      <t>セッケイショ</t>
    </rPh>
    <phoneticPr fontId="4"/>
  </si>
  <si>
    <t>ケース</t>
    <phoneticPr fontId="4"/>
  </si>
  <si>
    <t>ソース</t>
    <phoneticPr fontId="4"/>
  </si>
  <si>
    <t>報告書</t>
    <rPh sb="0" eb="3">
      <t>ホウコクショ</t>
    </rPh>
    <phoneticPr fontId="4"/>
  </si>
  <si>
    <t>規模(KS)</t>
    <rPh sb="0" eb="2">
      <t>キボ</t>
    </rPh>
    <phoneticPr fontId="4"/>
  </si>
  <si>
    <t>予定</t>
    <rPh sb="0" eb="2">
      <t>ヨテイ</t>
    </rPh>
    <phoneticPr fontId="4"/>
  </si>
  <si>
    <t>実績</t>
    <rPh sb="0" eb="2">
      <t>ジッセキ</t>
    </rPh>
    <phoneticPr fontId="4"/>
  </si>
  <si>
    <t>総PV：</t>
    <phoneticPr fontId="4"/>
  </si>
  <si>
    <t>予定進捗度：</t>
    <rPh sb="0" eb="2">
      <t>ヨテイ</t>
    </rPh>
    <rPh sb="2" eb="4">
      <t>シンチョク</t>
    </rPh>
    <rPh sb="4" eb="5">
      <t>ド</t>
    </rPh>
    <phoneticPr fontId="4"/>
  </si>
  <si>
    <t>実際進捗度：</t>
    <rPh sb="0" eb="2">
      <t>ジッサイ</t>
    </rPh>
    <rPh sb="2" eb="4">
      <t>シンチョク</t>
    </rPh>
    <rPh sb="4" eb="5">
      <t>ド</t>
    </rPh>
    <phoneticPr fontId="4"/>
  </si>
  <si>
    <t>※全体説明です。</t>
    <rPh sb="1" eb="3">
      <t>ゼンタイ</t>
    </rPh>
    <rPh sb="3" eb="5">
      <t>セツメイ</t>
    </rPh>
    <phoneticPr fontId="4"/>
  </si>
  <si>
    <t>キャッチアッププラン</t>
    <phoneticPr fontId="4"/>
  </si>
  <si>
    <t>累計</t>
    <phoneticPr fontId="4"/>
  </si>
  <si>
    <t>DHC見解</t>
    <phoneticPr fontId="4"/>
  </si>
  <si>
    <t>発生</t>
    <phoneticPr fontId="4"/>
  </si>
  <si>
    <t>発生</t>
    <phoneticPr fontId="4"/>
  </si>
  <si>
    <t>(H)</t>
    <phoneticPr fontId="4"/>
  </si>
  <si>
    <t>DHC見解</t>
    <phoneticPr fontId="4"/>
  </si>
  <si>
    <t>詳細設計レビュー</t>
    <phoneticPr fontId="4"/>
  </si>
  <si>
    <t>モジュールテスト</t>
    <phoneticPr fontId="4"/>
  </si>
  <si>
    <t>モジュールテスト検収</t>
    <phoneticPr fontId="4"/>
  </si>
  <si>
    <t>PC_Data_0001</t>
  </si>
  <si>
    <t>sv</t>
    <phoneticPr fontId="2"/>
  </si>
  <si>
    <t>機能ID</t>
    <rPh sb="0" eb="4">
      <t>キノウ</t>
    </rPh>
    <phoneticPr fontId="4"/>
  </si>
  <si>
    <t>11月24日契約対象</t>
    <rPh sb="2" eb="3">
      <t>ゲツ</t>
    </rPh>
    <rPh sb="5" eb="6">
      <t>ヒ</t>
    </rPh>
    <rPh sb="6" eb="8">
      <t>ケイヤク</t>
    </rPh>
    <rPh sb="8" eb="10">
      <t>タイショウ</t>
    </rPh>
    <phoneticPr fontId="1"/>
  </si>
  <si>
    <t>11月24日新対象</t>
    <rPh sb="6" eb="7">
      <t>シン</t>
    </rPh>
    <rPh sb="7" eb="9">
      <t>タイショウ</t>
    </rPh>
    <phoneticPr fontId="2"/>
  </si>
  <si>
    <t>11/24対象</t>
    <rPh sb="5" eb="7">
      <t>タイショウ</t>
    </rPh>
    <phoneticPr fontId="4"/>
  </si>
  <si>
    <t>遅延</t>
    <rPh sb="0" eb="2">
      <t>チエン</t>
    </rPh>
    <phoneticPr fontId="2"/>
  </si>
  <si>
    <t>新11/24対象</t>
    <rPh sb="0" eb="1">
      <t>シン</t>
    </rPh>
    <rPh sb="6" eb="8">
      <t>タイショウ</t>
    </rPh>
    <phoneticPr fontId="2"/>
  </si>
  <si>
    <t/>
  </si>
  <si>
    <t>全体進捗度</t>
    <rPh sb="0" eb="2">
      <t>ゼンタイ</t>
    </rPh>
    <rPh sb="2" eb="4">
      <t>シンチョク</t>
    </rPh>
    <rPh sb="4" eb="5">
      <t>ド</t>
    </rPh>
    <phoneticPr fontId="4"/>
  </si>
  <si>
    <t>遅延状況</t>
    <rPh sb="0" eb="2">
      <t>チエン</t>
    </rPh>
    <rPh sb="2" eb="4">
      <t>ジョウキョウ</t>
    </rPh>
    <phoneticPr fontId="4"/>
  </si>
  <si>
    <t>番号</t>
    <rPh sb="0" eb="2">
      <t>バンゴウ</t>
    </rPh>
    <phoneticPr fontId="4"/>
  </si>
  <si>
    <t xml:space="preserve"> </t>
    <phoneticPr fontId="4"/>
  </si>
  <si>
    <t>C01RE010</t>
  </si>
  <si>
    <t>C02BA010</t>
  </si>
  <si>
    <t>P02RE020</t>
  </si>
  <si>
    <t>P02RE031</t>
  </si>
  <si>
    <t>P02RE032</t>
  </si>
  <si>
    <t>P02RE040</t>
  </si>
  <si>
    <t>P02RE041</t>
  </si>
  <si>
    <t>P02RE051</t>
  </si>
  <si>
    <t>P02RE060</t>
  </si>
  <si>
    <t>P02RE061</t>
  </si>
  <si>
    <t>P02RE070</t>
  </si>
  <si>
    <t>P02RE081</t>
  </si>
  <si>
    <t>P02RE100</t>
  </si>
  <si>
    <t>P02RE110</t>
  </si>
  <si>
    <t>P02RE120</t>
  </si>
  <si>
    <t>P02RE130</t>
  </si>
  <si>
    <t>P02RE131</t>
  </si>
  <si>
    <t>P02RE140</t>
  </si>
  <si>
    <t>Q02BA010</t>
  </si>
  <si>
    <t>Q02BA020</t>
  </si>
  <si>
    <t>Q02RE010</t>
  </si>
  <si>
    <t>Q02RE020</t>
  </si>
  <si>
    <t>Q02RE021</t>
  </si>
  <si>
    <t>Q02RE022</t>
  </si>
  <si>
    <t>Q02RE050</t>
  </si>
  <si>
    <t>Q02RE060</t>
  </si>
  <si>
    <t>Q02RE070</t>
  </si>
  <si>
    <t>Q03FM011</t>
  </si>
  <si>
    <t>Q03PC010</t>
  </si>
  <si>
    <t>Q04BA010</t>
  </si>
  <si>
    <t>Q04RE010</t>
  </si>
  <si>
    <t>Q04RE020</t>
  </si>
  <si>
    <t>Q04RE030</t>
  </si>
  <si>
    <t>Q04RE040</t>
  </si>
  <si>
    <t>Q04RE050</t>
  </si>
  <si>
    <t>Q04RE060</t>
  </si>
  <si>
    <t>Q04RE070</t>
  </si>
  <si>
    <t>Q04RE080</t>
  </si>
  <si>
    <t>Q04RE090</t>
  </si>
  <si>
    <t>Q06PC010</t>
  </si>
  <si>
    <t>Q06PC020</t>
  </si>
  <si>
    <t>Q06PC030</t>
  </si>
  <si>
    <t>品目マスタ_工程サイズNo</t>
  </si>
  <si>
    <t>アーカイブ処理</t>
  </si>
  <si>
    <t>CADIOS3実績受信I/F_原材料</t>
  </si>
  <si>
    <t>CADIOS3実績受信I/F_ベールカッター</t>
  </si>
  <si>
    <t>CADIOS3実績受信I/F_混合BM</t>
  </si>
  <si>
    <t>CADIOS3実績受信I/F_混合BOM</t>
  </si>
  <si>
    <t>CADIOS3実績受信I/F_混合転用</t>
  </si>
  <si>
    <t>CADIOS3実績受信I/F_薬計</t>
  </si>
  <si>
    <t>CADIOS3実績受信I/F_CM転用</t>
  </si>
  <si>
    <t>CADIOS3実績受信I/F_部材</t>
  </si>
  <si>
    <t>CADIOS3実績受信I/F_トレース部材</t>
  </si>
  <si>
    <t>CADIOS3実績受信I/F_部材_不良</t>
  </si>
  <si>
    <t>CADIOS3実績受信I/F_部材_修正</t>
  </si>
  <si>
    <t>CADIOS3実績受信I/F_成型</t>
  </si>
  <si>
    <t>CADIOS3実績受信I/F_成型_Gr不良</t>
  </si>
  <si>
    <t>CADIOS3実績受信I/F_成型_Gr修正</t>
  </si>
  <si>
    <t>CADIOS3実績受信I/F_加硫機</t>
  </si>
  <si>
    <t>CADIOS3実績受信I/F_加硫機_ホールドタイヤ</t>
  </si>
  <si>
    <t>CADIOS3実績受信I/F_仕上・検査</t>
  </si>
  <si>
    <t>CADIOS3実績受信I/F_仕上・検査_廃棄</t>
  </si>
  <si>
    <t>CADIOS3実績受信I/F_仕上・検査_手直し</t>
  </si>
  <si>
    <t>CADIOS3実績受信I/F_仕上・検査_技術抜き取り</t>
  </si>
  <si>
    <t>CADIOS3実績受信I/F_入庫</t>
  </si>
  <si>
    <t>承認依頼通知メール送信バッチ</t>
  </si>
  <si>
    <t>初物点検結果紐づけ処理_Tr押出</t>
  </si>
  <si>
    <t>始業時点検結果登録(自動収集)_Tr押出</t>
  </si>
  <si>
    <t>初物点検結果登録(自動収集)_Tr押出_準備</t>
  </si>
  <si>
    <t>初物点検結果登録(自動収集)_Tr押出_プロファイル</t>
  </si>
  <si>
    <t>初物点検結果登録(自動収集)_Tr押出_積取</t>
  </si>
  <si>
    <t>始業時結果登録(自動収集)_成型_1st</t>
  </si>
  <si>
    <t>始業時結果登録(自動収集)_成型_2nd_SP</t>
  </si>
  <si>
    <t>初物点検結果登録(自動収集)_成型_1st</t>
  </si>
  <si>
    <t>初物点検結果登録(自動収集)_成型_2nd</t>
  </si>
  <si>
    <t>初物点検結果登録(自動収集)_成型_SP</t>
  </si>
  <si>
    <t>始業時/初物点検結果参照_帳票_点検履歴</t>
  </si>
  <si>
    <t>始業時/初物点検結果参照_画面</t>
  </si>
  <si>
    <t>設備収集データ登録_Tr押出_紐づけ処理</t>
  </si>
  <si>
    <t>設備収集データ登録_Tr押出_1m毎_分割1</t>
  </si>
  <si>
    <t>設備収集データ登録_Tr押出_1m毎_分割2</t>
  </si>
  <si>
    <t>設備収集データ登録_Tr押出_プロファイル_TXT</t>
  </si>
  <si>
    <t>設備収集データ登録_Tr押出_プロファイル_NOX</t>
  </si>
  <si>
    <t>設備収集データ登録_Tr押出_Tr1本毎</t>
  </si>
  <si>
    <t>設備収集データ登録_成型_1st_分割1</t>
  </si>
  <si>
    <t>設備収集データ登録_成型_1st_分割2</t>
  </si>
  <si>
    <t>設備収集データ登録_成型_2nd</t>
  </si>
  <si>
    <t>設備収集データ登録_成型_SP</t>
  </si>
  <si>
    <t>工程QA画面_プロファイル断面</t>
  </si>
  <si>
    <t>一括検索出力機能_タイヤ連番トレース_画面</t>
  </si>
  <si>
    <t>一括検索出力機能_トレースバック_画面</t>
  </si>
  <si>
    <t>一括検索出力機能_トレースフォワード_画面</t>
  </si>
  <si>
    <t>鄭吉龍</t>
    <rPh sb="0" eb="1">
      <t>テイ</t>
    </rPh>
    <rPh sb="1" eb="2">
      <t>キチ</t>
    </rPh>
    <rPh sb="2" eb="3">
      <t>リュウ</t>
    </rPh>
    <phoneticPr fontId="2"/>
  </si>
  <si>
    <t>■個人別の遅延状況</t>
    <rPh sb="1" eb="3">
      <t>コジン</t>
    </rPh>
    <rPh sb="3" eb="4">
      <t>ベツ</t>
    </rPh>
    <rPh sb="5" eb="7">
      <t>チエン</t>
    </rPh>
    <rPh sb="7" eb="9">
      <t>ジョウキョウ</t>
    </rPh>
    <phoneticPr fontId="4"/>
  </si>
  <si>
    <t>CD</t>
    <phoneticPr fontId="2"/>
  </si>
  <si>
    <t>名前</t>
    <rPh sb="0" eb="2">
      <t>ナマエ</t>
    </rPh>
    <phoneticPr fontId="2"/>
  </si>
  <si>
    <t>遅延/前倒し</t>
    <rPh sb="0" eb="2">
      <t>チエン</t>
    </rPh>
    <rPh sb="3" eb="5">
      <t>マエダオ</t>
    </rPh>
    <phoneticPr fontId="2"/>
  </si>
  <si>
    <t>DD</t>
    <phoneticPr fontId="2"/>
  </si>
  <si>
    <t>MCL</t>
    <phoneticPr fontId="2"/>
  </si>
  <si>
    <t>MCLR</t>
    <phoneticPr fontId="2"/>
  </si>
  <si>
    <t>MT</t>
    <phoneticPr fontId="2"/>
  </si>
  <si>
    <t>DD</t>
    <phoneticPr fontId="2"/>
  </si>
  <si>
    <t>MCL</t>
    <phoneticPr fontId="2"/>
  </si>
  <si>
    <t>MCLR</t>
    <phoneticPr fontId="2"/>
  </si>
  <si>
    <t>MT</t>
    <phoneticPr fontId="2"/>
  </si>
  <si>
    <t>M検</t>
    <phoneticPr fontId="2"/>
  </si>
  <si>
    <t>実績</t>
    <phoneticPr fontId="2"/>
  </si>
  <si>
    <t>岳帥</t>
  </si>
  <si>
    <t>IF</t>
  </si>
  <si>
    <t>単仕</t>
  </si>
  <si>
    <t>咸京浩</t>
  </si>
  <si>
    <t>BAT</t>
  </si>
  <si>
    <t>車丹</t>
  </si>
  <si>
    <t>P02RE010</t>
  </si>
  <si>
    <t>張文達</t>
  </si>
  <si>
    <t>趙智琳</t>
  </si>
  <si>
    <t>P02RE030</t>
  </si>
  <si>
    <t>鄭吉龍</t>
  </si>
  <si>
    <t>李慶豪</t>
  </si>
  <si>
    <t>宋方芳</t>
  </si>
  <si>
    <t>P02RE050</t>
  </si>
  <si>
    <t>鄒積均</t>
  </si>
  <si>
    <t>P02RE080</t>
  </si>
  <si>
    <t>P02RE090</t>
  </si>
  <si>
    <t>牛春雨</t>
  </si>
  <si>
    <t>孫宇</t>
  </si>
  <si>
    <t>于澤</t>
  </si>
  <si>
    <t>程雷</t>
  </si>
  <si>
    <t>Q02RE030</t>
  </si>
  <si>
    <t>Q02RE040</t>
  </si>
  <si>
    <t>REP</t>
  </si>
  <si>
    <t>PC</t>
  </si>
  <si>
    <t>Q05PC020</t>
  </si>
  <si>
    <t>単仕R</t>
  </si>
  <si>
    <t>実装</t>
  </si>
  <si>
    <t>実装R</t>
  </si>
  <si>
    <t>単テ</t>
  </si>
  <si>
    <t>単テR</t>
  </si>
  <si>
    <t>PV</t>
    <phoneticPr fontId="2"/>
  </si>
  <si>
    <t>EV</t>
    <phoneticPr fontId="2"/>
  </si>
  <si>
    <t>CD</t>
    <phoneticPr fontId="2"/>
  </si>
  <si>
    <t>PV</t>
    <phoneticPr fontId="2"/>
  </si>
  <si>
    <t>EV</t>
    <phoneticPr fontId="2"/>
  </si>
  <si>
    <t>SV</t>
    <phoneticPr fontId="2"/>
  </si>
  <si>
    <t>李錦鵬</t>
  </si>
  <si>
    <t>張峰</t>
    <rPh sb="0" eb="1">
      <t>チョウ</t>
    </rPh>
    <rPh sb="1" eb="2">
      <t>ミネ</t>
    </rPh>
    <phoneticPr fontId="4"/>
  </si>
  <si>
    <t xml:space="preserve"> ・全チーム</t>
    <rPh sb="2" eb="3">
      <t>ゼン</t>
    </rPh>
    <phoneticPr fontId="4"/>
  </si>
  <si>
    <t>end</t>
    <phoneticPr fontId="4"/>
  </si>
  <si>
    <t>IF</t>
    <phoneticPr fontId="4"/>
  </si>
  <si>
    <t>出荷</t>
    <rPh sb="0" eb="2">
      <t>シュッカ</t>
    </rPh>
    <phoneticPr fontId="75"/>
  </si>
  <si>
    <t>入荷</t>
    <rPh sb="0" eb="2">
      <t>ニュウカ</t>
    </rPh>
    <phoneticPr fontId="75"/>
  </si>
  <si>
    <t>在庫</t>
    <rPh sb="0" eb="2">
      <t>ザイコ</t>
    </rPh>
    <phoneticPr fontId="75"/>
  </si>
  <si>
    <t>棚卸</t>
    <rPh sb="0" eb="2">
      <t>タナオロシ</t>
    </rPh>
    <phoneticPr fontId="75"/>
  </si>
  <si>
    <t>運営管理</t>
    <rPh sb="0" eb="4">
      <t>ウンエイカンリ</t>
    </rPh>
    <phoneticPr fontId="75"/>
  </si>
  <si>
    <t>-</t>
  </si>
  <si>
    <t>ラベル</t>
  </si>
  <si>
    <t>マスタ</t>
  </si>
  <si>
    <t>出荷指示</t>
    <rPh sb="0" eb="4">
      <t>シュッカシジ</t>
    </rPh>
    <phoneticPr fontId="75"/>
  </si>
  <si>
    <t>引当</t>
    <rPh sb="0" eb="2">
      <t>ヒキアテ</t>
    </rPh>
    <phoneticPr fontId="75"/>
  </si>
  <si>
    <t>欠品</t>
    <rPh sb="0" eb="2">
      <t>ケッピン</t>
    </rPh>
    <phoneticPr fontId="75"/>
  </si>
  <si>
    <t>出庫</t>
    <rPh sb="0" eb="2">
      <t>シュッコ</t>
    </rPh>
    <phoneticPr fontId="75"/>
  </si>
  <si>
    <t>確定</t>
    <rPh sb="0" eb="2">
      <t>カクテイ</t>
    </rPh>
    <phoneticPr fontId="75"/>
  </si>
  <si>
    <t>入庫</t>
    <rPh sb="0" eb="2">
      <t>ニュウコ</t>
    </rPh>
    <phoneticPr fontId="75"/>
  </si>
  <si>
    <t>返品</t>
    <rPh sb="0" eb="2">
      <t>ヘンピン</t>
    </rPh>
    <phoneticPr fontId="75"/>
  </si>
  <si>
    <t>移動調整</t>
    <rPh sb="0" eb="4">
      <t>イドウチョウセイ</t>
    </rPh>
    <phoneticPr fontId="75"/>
  </si>
  <si>
    <t>会社</t>
    <rPh sb="0" eb="2">
      <t>カイシャ</t>
    </rPh>
    <phoneticPr fontId="75"/>
  </si>
  <si>
    <t>取引先</t>
    <rPh sb="0" eb="3">
      <t>トリヒキサキ</t>
    </rPh>
    <phoneticPr fontId="75"/>
  </si>
  <si>
    <t>商品</t>
    <rPh sb="0" eb="2">
      <t>ショウヒン</t>
    </rPh>
    <phoneticPr fontId="75"/>
  </si>
  <si>
    <t>営業日</t>
    <rPh sb="0" eb="3">
      <t>エイギョウビ</t>
    </rPh>
    <phoneticPr fontId="75"/>
  </si>
  <si>
    <t>ピッキング</t>
  </si>
  <si>
    <t>カスタマイズ</t>
  </si>
  <si>
    <t>システム</t>
  </si>
  <si>
    <t>ログイン画面</t>
    <rPh sb="4" eb="6">
      <t>ガメン</t>
    </rPh>
    <phoneticPr fontId="158"/>
  </si>
  <si>
    <t>メニュー、ホーム（ダッシュボード）</t>
    <phoneticPr fontId="158"/>
  </si>
  <si>
    <t>出荷指示データ取込（CSV）</t>
    <rPh sb="0" eb="2">
      <t>シュッカ</t>
    </rPh>
    <rPh sb="2" eb="4">
      <t>シジ</t>
    </rPh>
    <rPh sb="7" eb="9">
      <t>トリコミ</t>
    </rPh>
    <phoneticPr fontId="158"/>
  </si>
  <si>
    <t>出荷指示データ取込（API）</t>
    <rPh sb="0" eb="2">
      <t>シュッカ</t>
    </rPh>
    <rPh sb="2" eb="4">
      <t>シジ</t>
    </rPh>
    <rPh sb="7" eb="9">
      <t>トリコミ</t>
    </rPh>
    <phoneticPr fontId="158"/>
  </si>
  <si>
    <t>出荷指示照会</t>
    <rPh sb="0" eb="2">
      <t>シュッカ</t>
    </rPh>
    <rPh sb="2" eb="4">
      <t>シジ</t>
    </rPh>
    <rPh sb="4" eb="6">
      <t>ショウカイ</t>
    </rPh>
    <phoneticPr fontId="158"/>
  </si>
  <si>
    <t>出荷指示入力</t>
    <rPh sb="0" eb="4">
      <t>シュッカシジ</t>
    </rPh>
    <rPh sb="4" eb="6">
      <t>ニュウリョク</t>
    </rPh>
    <phoneticPr fontId="158"/>
  </si>
  <si>
    <t>出荷指示削除</t>
    <rPh sb="0" eb="4">
      <t>シュッカシジ</t>
    </rPh>
    <rPh sb="4" eb="6">
      <t>サクジョ</t>
    </rPh>
    <phoneticPr fontId="158"/>
  </si>
  <si>
    <t>引当処理</t>
    <rPh sb="0" eb="4">
      <t>ヒキアテショリ</t>
    </rPh>
    <phoneticPr fontId="158"/>
  </si>
  <si>
    <t>引当修正</t>
    <rPh sb="0" eb="2">
      <t>ヒキアテ</t>
    </rPh>
    <rPh sb="2" eb="4">
      <t>シュウセイ</t>
    </rPh>
    <phoneticPr fontId="158"/>
  </si>
  <si>
    <t>欠品伝票照会</t>
    <rPh sb="0" eb="2">
      <t>ケッピン</t>
    </rPh>
    <rPh sb="2" eb="4">
      <t>デンピョウ</t>
    </rPh>
    <rPh sb="4" eb="6">
      <t>ショウカイ</t>
    </rPh>
    <phoneticPr fontId="158"/>
  </si>
  <si>
    <t>ピッキングリスト（シングル）</t>
    <phoneticPr fontId="158"/>
  </si>
  <si>
    <t>出庫入力</t>
    <rPh sb="0" eb="2">
      <t>シュッコ</t>
    </rPh>
    <rPh sb="2" eb="4">
      <t>ニュウリョク</t>
    </rPh>
    <phoneticPr fontId="158"/>
  </si>
  <si>
    <t>出庫削除</t>
    <rPh sb="0" eb="2">
      <t>シュッコ</t>
    </rPh>
    <rPh sb="2" eb="4">
      <t>サクジョ</t>
    </rPh>
    <phoneticPr fontId="158"/>
  </si>
  <si>
    <t>出庫照会</t>
    <rPh sb="0" eb="2">
      <t>シュッコ</t>
    </rPh>
    <rPh sb="2" eb="4">
      <t>ショウカイ</t>
    </rPh>
    <phoneticPr fontId="158"/>
  </si>
  <si>
    <t>出荷検品</t>
    <rPh sb="0" eb="4">
      <t>シュッカケンピン</t>
    </rPh>
    <phoneticPr fontId="158"/>
  </si>
  <si>
    <t>納品書</t>
    <rPh sb="0" eb="3">
      <t>ノウヒンショ</t>
    </rPh>
    <phoneticPr fontId="158"/>
  </si>
  <si>
    <t>出荷ラベル</t>
    <rPh sb="0" eb="2">
      <t>シュッカ</t>
    </rPh>
    <phoneticPr fontId="158"/>
  </si>
  <si>
    <t>出荷確定</t>
    <rPh sb="0" eb="4">
      <t>シュッカカクテイ</t>
    </rPh>
    <phoneticPr fontId="158"/>
  </si>
  <si>
    <t>出荷確定取消</t>
    <rPh sb="0" eb="4">
      <t>シュッカカクテイ</t>
    </rPh>
    <rPh sb="4" eb="6">
      <t>トリケシ</t>
    </rPh>
    <phoneticPr fontId="158"/>
  </si>
  <si>
    <t>出荷確定照会</t>
    <rPh sb="0" eb="4">
      <t>シュッカカクテイ</t>
    </rPh>
    <rPh sb="4" eb="6">
      <t>ショウカイ</t>
    </rPh>
    <phoneticPr fontId="158"/>
  </si>
  <si>
    <t>出荷確定データ出力（CSV）</t>
    <rPh sb="0" eb="4">
      <t>シュッカカクテイ</t>
    </rPh>
    <rPh sb="7" eb="9">
      <t>シュツリョク</t>
    </rPh>
    <phoneticPr fontId="158"/>
  </si>
  <si>
    <t>出荷確定データ出力（API）</t>
    <rPh sb="0" eb="4">
      <t>シュッカカクテイ</t>
    </rPh>
    <rPh sb="7" eb="9">
      <t>シュツリョク</t>
    </rPh>
    <phoneticPr fontId="158"/>
  </si>
  <si>
    <t>入荷予定データ取込（CSV）</t>
    <rPh sb="0" eb="4">
      <t>ニュウカヨテイ</t>
    </rPh>
    <rPh sb="7" eb="9">
      <t>トリコミ</t>
    </rPh>
    <phoneticPr fontId="158"/>
  </si>
  <si>
    <t>入荷予定データ取込（API）</t>
    <rPh sb="0" eb="4">
      <t>ニュウカヨテイ</t>
    </rPh>
    <rPh sb="7" eb="9">
      <t>トリコミ</t>
    </rPh>
    <phoneticPr fontId="158"/>
  </si>
  <si>
    <t>入荷予定照会</t>
    <rPh sb="0" eb="2">
      <t>ニュウカ</t>
    </rPh>
    <rPh sb="2" eb="4">
      <t>ヨテイ</t>
    </rPh>
    <rPh sb="4" eb="6">
      <t>ショウカイ</t>
    </rPh>
    <phoneticPr fontId="158"/>
  </si>
  <si>
    <t>入荷予定入力</t>
    <rPh sb="0" eb="2">
      <t>ニュウカ</t>
    </rPh>
    <rPh sb="2" eb="4">
      <t>ヨテイ</t>
    </rPh>
    <rPh sb="4" eb="6">
      <t>ニュウリョク</t>
    </rPh>
    <phoneticPr fontId="158"/>
  </si>
  <si>
    <t>入荷予定削除</t>
    <rPh sb="0" eb="2">
      <t>ニュウカ</t>
    </rPh>
    <rPh sb="2" eb="4">
      <t>ヨテイ</t>
    </rPh>
    <rPh sb="4" eb="6">
      <t>サクジョ</t>
    </rPh>
    <phoneticPr fontId="158"/>
  </si>
  <si>
    <t>入荷検品</t>
    <rPh sb="0" eb="4">
      <t>ニュウカケンピン</t>
    </rPh>
    <phoneticPr fontId="158"/>
  </si>
  <si>
    <t>入庫入力</t>
    <rPh sb="0" eb="2">
      <t>ニュウコ</t>
    </rPh>
    <rPh sb="2" eb="4">
      <t>ニュウリョク</t>
    </rPh>
    <phoneticPr fontId="158"/>
  </si>
  <si>
    <t>入庫削除</t>
    <rPh sb="0" eb="2">
      <t>ニュウコ</t>
    </rPh>
    <rPh sb="2" eb="4">
      <t>サクジョ</t>
    </rPh>
    <phoneticPr fontId="158"/>
  </si>
  <si>
    <t>入庫照会</t>
    <rPh sb="0" eb="2">
      <t>ニュウコ</t>
    </rPh>
    <rPh sb="2" eb="4">
      <t>ショウカイ</t>
    </rPh>
    <phoneticPr fontId="158"/>
  </si>
  <si>
    <t>入庫ラベル</t>
    <rPh sb="0" eb="2">
      <t>ニュウコ</t>
    </rPh>
    <phoneticPr fontId="158"/>
  </si>
  <si>
    <t>入荷確定</t>
    <rPh sb="0" eb="4">
      <t>ニュウカカクテイ</t>
    </rPh>
    <phoneticPr fontId="158"/>
  </si>
  <si>
    <t>入荷確定取消</t>
    <rPh sb="0" eb="4">
      <t>ニュウカカクテイ</t>
    </rPh>
    <rPh sb="4" eb="6">
      <t>トリケシ</t>
    </rPh>
    <phoneticPr fontId="158"/>
  </si>
  <si>
    <t>入荷確定照会</t>
    <rPh sb="0" eb="4">
      <t>ニュウカカクテイ</t>
    </rPh>
    <rPh sb="4" eb="6">
      <t>ショウカイ</t>
    </rPh>
    <phoneticPr fontId="158"/>
  </si>
  <si>
    <t>入荷確定データ出力（CSV）</t>
    <rPh sb="0" eb="4">
      <t>ニュウカカクテイ</t>
    </rPh>
    <rPh sb="7" eb="9">
      <t>シュツリョク</t>
    </rPh>
    <phoneticPr fontId="158"/>
  </si>
  <si>
    <t>入荷確定データ出力（API）</t>
    <rPh sb="0" eb="4">
      <t>ニュウカカクテイ</t>
    </rPh>
    <rPh sb="7" eb="9">
      <t>シュツリョク</t>
    </rPh>
    <phoneticPr fontId="158"/>
  </si>
  <si>
    <t>在庫データ取込（CSV）</t>
    <rPh sb="0" eb="2">
      <t>ザイコ</t>
    </rPh>
    <rPh sb="5" eb="7">
      <t>トリコミ</t>
    </rPh>
    <phoneticPr fontId="158"/>
  </si>
  <si>
    <t>在庫データ取込（API）</t>
    <rPh sb="0" eb="2">
      <t>ザイコ</t>
    </rPh>
    <rPh sb="5" eb="7">
      <t>トリコミ</t>
    </rPh>
    <phoneticPr fontId="158"/>
  </si>
  <si>
    <t>在庫照会</t>
    <rPh sb="0" eb="4">
      <t>ザイコショウカイ</t>
    </rPh>
    <phoneticPr fontId="158"/>
  </si>
  <si>
    <t>受払照会</t>
    <rPh sb="0" eb="4">
      <t>ウケバライショウカイ</t>
    </rPh>
    <phoneticPr fontId="158"/>
  </si>
  <si>
    <t>返品入力</t>
    <rPh sb="0" eb="2">
      <t>ヘンピン</t>
    </rPh>
    <rPh sb="2" eb="4">
      <t>ニュウリョク</t>
    </rPh>
    <phoneticPr fontId="158"/>
  </si>
  <si>
    <t>返品削除</t>
    <rPh sb="0" eb="2">
      <t>ヘンピン</t>
    </rPh>
    <rPh sb="2" eb="4">
      <t>サクジョ</t>
    </rPh>
    <phoneticPr fontId="158"/>
  </si>
  <si>
    <t>返品照会</t>
    <rPh sb="0" eb="2">
      <t>ヘンピン</t>
    </rPh>
    <rPh sb="2" eb="4">
      <t>ショウカイ</t>
    </rPh>
    <phoneticPr fontId="158"/>
  </si>
  <si>
    <t>在庫移動</t>
    <rPh sb="0" eb="4">
      <t>ザイコイドウ</t>
    </rPh>
    <phoneticPr fontId="158"/>
  </si>
  <si>
    <t>在庫調整</t>
    <rPh sb="0" eb="4">
      <t>ザイコチョウセイ</t>
    </rPh>
    <phoneticPr fontId="158"/>
  </si>
  <si>
    <t>在庫移動照会</t>
    <rPh sb="0" eb="2">
      <t>ザイコ</t>
    </rPh>
    <rPh sb="2" eb="4">
      <t>イドウ</t>
    </rPh>
    <rPh sb="4" eb="6">
      <t>ショウカイ</t>
    </rPh>
    <phoneticPr fontId="158"/>
  </si>
  <si>
    <t>在庫調整照会</t>
    <rPh sb="0" eb="2">
      <t>ザイコ</t>
    </rPh>
    <rPh sb="2" eb="4">
      <t>チョウセイ</t>
    </rPh>
    <rPh sb="4" eb="6">
      <t>ショウカイ</t>
    </rPh>
    <phoneticPr fontId="158"/>
  </si>
  <si>
    <t>荷姿変更照会</t>
    <rPh sb="0" eb="4">
      <t>ニスガタヘンコウ</t>
    </rPh>
    <rPh sb="4" eb="6">
      <t>ショウカイ</t>
    </rPh>
    <phoneticPr fontId="158"/>
  </si>
  <si>
    <t>棚卸開始処理</t>
    <rPh sb="0" eb="6">
      <t>タナオロシカイシショリ</t>
    </rPh>
    <phoneticPr fontId="158"/>
  </si>
  <si>
    <t>実棚明細入力</t>
    <rPh sb="0" eb="2">
      <t>ジッタナ</t>
    </rPh>
    <rPh sb="2" eb="4">
      <t>メイサイ</t>
    </rPh>
    <rPh sb="4" eb="6">
      <t>ニュウリョク</t>
    </rPh>
    <phoneticPr fontId="158"/>
  </si>
  <si>
    <t>実棚明細削除</t>
    <rPh sb="0" eb="2">
      <t>ジッタナ</t>
    </rPh>
    <rPh sb="2" eb="4">
      <t>メイサイ</t>
    </rPh>
    <rPh sb="4" eb="6">
      <t>サクジョ</t>
    </rPh>
    <phoneticPr fontId="158"/>
  </si>
  <si>
    <t>棚卸照会</t>
    <rPh sb="0" eb="2">
      <t>タナオロシ</t>
    </rPh>
    <rPh sb="2" eb="4">
      <t>ショウカイ</t>
    </rPh>
    <phoneticPr fontId="158"/>
  </si>
  <si>
    <t>棚卸確定処理</t>
    <rPh sb="0" eb="6">
      <t>タナオロシカクテイショリ</t>
    </rPh>
    <phoneticPr fontId="158"/>
  </si>
  <si>
    <t>棚卸確定取消</t>
    <rPh sb="0" eb="2">
      <t>タナオロシ</t>
    </rPh>
    <rPh sb="2" eb="4">
      <t>カクテイ</t>
    </rPh>
    <rPh sb="4" eb="6">
      <t>トリケシ</t>
    </rPh>
    <phoneticPr fontId="158"/>
  </si>
  <si>
    <t>棚卸データ出力（CSV）</t>
    <rPh sb="0" eb="2">
      <t>タナオロシ</t>
    </rPh>
    <rPh sb="5" eb="7">
      <t>シュツリョク</t>
    </rPh>
    <phoneticPr fontId="158"/>
  </si>
  <si>
    <t>棚卸データ出力（API）</t>
    <rPh sb="0" eb="2">
      <t>タナオロシ</t>
    </rPh>
    <rPh sb="5" eb="7">
      <t>シュツリョク</t>
    </rPh>
    <phoneticPr fontId="158"/>
  </si>
  <si>
    <t>商品ラベル</t>
    <rPh sb="0" eb="2">
      <t>ショウヒン</t>
    </rPh>
    <phoneticPr fontId="158"/>
  </si>
  <si>
    <t>ロケーションラベル</t>
    <phoneticPr fontId="158"/>
  </si>
  <si>
    <t>箱ラベル</t>
    <rPh sb="0" eb="1">
      <t>ハコ</t>
    </rPh>
    <phoneticPr fontId="158"/>
  </si>
  <si>
    <t>会社マスタ</t>
    <rPh sb="0" eb="2">
      <t>カイシャ</t>
    </rPh>
    <phoneticPr fontId="158"/>
  </si>
  <si>
    <t>組織マスタ</t>
    <rPh sb="0" eb="2">
      <t>ソシキ</t>
    </rPh>
    <phoneticPr fontId="158"/>
  </si>
  <si>
    <t>従業員マスタ</t>
    <rPh sb="0" eb="3">
      <t>ジュウギョウイン</t>
    </rPh>
    <phoneticPr fontId="158"/>
  </si>
  <si>
    <t>告知マスタ</t>
    <rPh sb="0" eb="2">
      <t>コクチ</t>
    </rPh>
    <phoneticPr fontId="158"/>
  </si>
  <si>
    <t>得意先マスタ</t>
    <rPh sb="0" eb="3">
      <t>トクイサキ</t>
    </rPh>
    <phoneticPr fontId="158"/>
  </si>
  <si>
    <t>納入先マスタ</t>
    <rPh sb="0" eb="3">
      <t>ノウニュウサキ</t>
    </rPh>
    <phoneticPr fontId="158"/>
  </si>
  <si>
    <t>仕入先マスタ</t>
    <rPh sb="0" eb="3">
      <t>シイレサキ</t>
    </rPh>
    <phoneticPr fontId="158"/>
  </si>
  <si>
    <t>荷主マスタ</t>
    <rPh sb="0" eb="2">
      <t>ニヌシ</t>
    </rPh>
    <phoneticPr fontId="158"/>
  </si>
  <si>
    <t>配送業者マスタ</t>
    <rPh sb="0" eb="4">
      <t>ハイソウギョウシャ</t>
    </rPh>
    <phoneticPr fontId="158"/>
  </si>
  <si>
    <t>商品マスタ</t>
    <rPh sb="0" eb="2">
      <t>ショウヒン</t>
    </rPh>
    <phoneticPr fontId="158"/>
  </si>
  <si>
    <t>倉庫マスタ</t>
    <rPh sb="0" eb="2">
      <t>ソウコ</t>
    </rPh>
    <phoneticPr fontId="158"/>
  </si>
  <si>
    <t>ロケーションマスタ</t>
    <phoneticPr fontId="158"/>
  </si>
  <si>
    <t>在庫情報マスタ</t>
    <rPh sb="0" eb="4">
      <t>ザイコジョウホウ</t>
    </rPh>
    <phoneticPr fontId="158"/>
  </si>
  <si>
    <t>カレンダーマスタ</t>
    <phoneticPr fontId="158"/>
  </si>
  <si>
    <t>帳票紐付け</t>
    <rPh sb="0" eb="4">
      <t>チョウヒョウヒモツ</t>
    </rPh>
    <phoneticPr fontId="158"/>
  </si>
  <si>
    <t>メニューマスタ</t>
    <phoneticPr fontId="158"/>
  </si>
  <si>
    <t>多言語マスタ</t>
    <rPh sb="0" eb="3">
      <t>タゲンゴ</t>
    </rPh>
    <phoneticPr fontId="158"/>
  </si>
  <si>
    <t>帳票編集</t>
    <rPh sb="0" eb="2">
      <t>チョウヒョウ</t>
    </rPh>
    <rPh sb="2" eb="4">
      <t>ヘンシュウ</t>
    </rPh>
    <phoneticPr fontId="158"/>
  </si>
  <si>
    <t>ログイン情報</t>
    <rPh sb="4" eb="6">
      <t>ジョウホウ</t>
    </rPh>
    <phoneticPr fontId="158"/>
  </si>
  <si>
    <t>リポジトリ</t>
    <phoneticPr fontId="158"/>
  </si>
  <si>
    <t>権限マスタ</t>
    <rPh sb="0" eb="2">
      <t>ケンゲン</t>
    </rPh>
    <phoneticPr fontId="158"/>
  </si>
  <si>
    <t>メッセージマスタ</t>
    <phoneticPr fontId="158"/>
  </si>
  <si>
    <t>種別マスタ</t>
    <rPh sb="0" eb="2">
      <t>シュベツ</t>
    </rPh>
    <phoneticPr fontId="158"/>
  </si>
  <si>
    <t>名称マスタ</t>
    <rPh sb="0" eb="2">
      <t>メイショウ</t>
    </rPh>
    <phoneticPr fontId="158"/>
  </si>
  <si>
    <t>採番マスタ</t>
    <rPh sb="0" eb="2">
      <t>サイバン</t>
    </rPh>
    <phoneticPr fontId="158"/>
  </si>
  <si>
    <t>システムマスタ</t>
    <phoneticPr fontId="158"/>
  </si>
  <si>
    <t>パスワード変更</t>
    <rPh sb="5" eb="7">
      <t>ヘンコウ</t>
    </rPh>
    <phoneticPr fontId="158"/>
  </si>
  <si>
    <t>月次締処理</t>
    <rPh sb="0" eb="5">
      <t>ゲツジシメショリ</t>
    </rPh>
    <phoneticPr fontId="158"/>
  </si>
  <si>
    <t>データ繰越処理</t>
    <rPh sb="3" eb="7">
      <t>クリコシショリ</t>
    </rPh>
    <phoneticPr fontId="158"/>
  </si>
  <si>
    <t>バックアップ</t>
    <phoneticPr fontId="158"/>
  </si>
  <si>
    <t>リストア</t>
    <phoneticPr fontId="158"/>
  </si>
  <si>
    <t>法人管理</t>
    <rPh sb="0" eb="4">
      <t>ホウジンカンリ</t>
    </rPh>
    <phoneticPr fontId="158"/>
  </si>
  <si>
    <t>ライセンス管理</t>
    <rPh sb="5" eb="7">
      <t>カンリ</t>
    </rPh>
    <phoneticPr fontId="158"/>
  </si>
  <si>
    <t>メッセージ管理</t>
    <rPh sb="5" eb="7">
      <t>カンリ</t>
    </rPh>
    <phoneticPr fontId="158"/>
  </si>
  <si>
    <t>申込ページより申し込み</t>
    <rPh sb="0" eb="2">
      <t>モウシコミ</t>
    </rPh>
    <rPh sb="7" eb="8">
      <t>モウ</t>
    </rPh>
    <rPh sb="9" eb="10">
      <t>コ</t>
    </rPh>
    <phoneticPr fontId="158"/>
  </si>
  <si>
    <t>申込受付</t>
    <rPh sb="0" eb="4">
      <t>モウシコミウケツケ</t>
    </rPh>
    <phoneticPr fontId="158"/>
  </si>
  <si>
    <t>企業向け環境自動作成</t>
    <rPh sb="0" eb="3">
      <t>キギョウム</t>
    </rPh>
    <rPh sb="4" eb="6">
      <t>カンキョウ</t>
    </rPh>
    <rPh sb="6" eb="10">
      <t>ジドウサクセイ</t>
    </rPh>
    <phoneticPr fontId="158"/>
  </si>
  <si>
    <t>企業側作業</t>
    <rPh sb="0" eb="3">
      <t>キギョウガワ</t>
    </rPh>
    <rPh sb="3" eb="5">
      <t>サギョウ</t>
    </rPh>
    <phoneticPr fontId="158"/>
  </si>
  <si>
    <t>自動応答</t>
    <rPh sb="0" eb="4">
      <t>ジドウオウトウ</t>
    </rPh>
    <phoneticPr fontId="158"/>
  </si>
  <si>
    <t>基本設計</t>
    <phoneticPr fontId="2"/>
  </si>
  <si>
    <t>詳細設計</t>
    <rPh sb="0" eb="2">
      <t>ショウサイ</t>
    </rPh>
    <rPh sb="2" eb="4">
      <t>セッケイ</t>
    </rPh>
    <phoneticPr fontId="2"/>
  </si>
  <si>
    <t>saas関連</t>
    <rPh sb="4" eb="6">
      <t>カンレン</t>
    </rPh>
    <phoneticPr fontId="75"/>
  </si>
  <si>
    <t>基本設計R</t>
    <rPh sb="0" eb="2">
      <t>キホン</t>
    </rPh>
    <rPh sb="2" eb="4">
      <t>セッケイ</t>
    </rPh>
    <phoneticPr fontId="2"/>
  </si>
  <si>
    <t>詳細設計R</t>
    <rPh sb="0" eb="2">
      <t>ショウサイ</t>
    </rPh>
    <rPh sb="2" eb="4">
      <t>セッケイ</t>
    </rPh>
    <phoneticPr fontId="2"/>
  </si>
  <si>
    <t>実装</t>
    <rPh sb="0" eb="2">
      <t>ジッソウ</t>
    </rPh>
    <phoneticPr fontId="2"/>
  </si>
  <si>
    <t>実装R</t>
    <rPh sb="0" eb="2">
      <t>ジッソウ</t>
    </rPh>
    <phoneticPr fontId="2"/>
  </si>
  <si>
    <t>単体テスト</t>
    <rPh sb="0" eb="2">
      <t>タンタイ</t>
    </rPh>
    <phoneticPr fontId="2"/>
  </si>
  <si>
    <t>単体テストR</t>
    <rPh sb="0" eb="2">
      <t>タンタイ</t>
    </rPh>
    <phoneticPr fontId="2"/>
  </si>
  <si>
    <t>更新日：23年03月25日</t>
    <phoneticPr fontId="4"/>
  </si>
  <si>
    <t>-</t>
    <phoneticPr fontId="4"/>
  </si>
  <si>
    <t>ログイン画面</t>
    <phoneticPr fontId="4"/>
  </si>
  <si>
    <t>単仕</t>
    <phoneticPr fontId="4"/>
  </si>
  <si>
    <t>NG</t>
    <phoneticPr fontId="4"/>
  </si>
  <si>
    <t>end</t>
    <phoneticPr fontId="4"/>
  </si>
  <si>
    <t>-</t>
    <phoneticPr fontId="4"/>
  </si>
  <si>
    <t>単仕R</t>
    <phoneticPr fontId="4"/>
  </si>
  <si>
    <t>NG</t>
    <phoneticPr fontId="4"/>
  </si>
  <si>
    <t>-</t>
    <phoneticPr fontId="4"/>
  </si>
  <si>
    <t>実装R</t>
    <phoneticPr fontId="4"/>
  </si>
  <si>
    <t>単テ</t>
    <phoneticPr fontId="4"/>
  </si>
  <si>
    <t>単テR</t>
    <phoneticPr fontId="4"/>
  </si>
  <si>
    <t>基本設計</t>
    <rPh sb="0" eb="4">
      <t>キホンセッケイ</t>
    </rPh>
    <phoneticPr fontId="4"/>
  </si>
  <si>
    <t>基本設計R</t>
    <rPh sb="0" eb="4">
      <t>キホンセッケイ</t>
    </rPh>
    <phoneticPr fontId="4"/>
  </si>
  <si>
    <t>詳細設計</t>
    <rPh sb="0" eb="2">
      <t>ショウサイ</t>
    </rPh>
    <rPh sb="2" eb="4">
      <t>セッケイ</t>
    </rPh>
    <phoneticPr fontId="4"/>
  </si>
  <si>
    <t>詳細設計R</t>
    <rPh sb="0" eb="2">
      <t>ショウサイ</t>
    </rPh>
    <rPh sb="2" eb="4">
      <t>セッケイ</t>
    </rPh>
    <phoneticPr fontId="4"/>
  </si>
  <si>
    <t>製造</t>
    <rPh sb="0" eb="2">
      <t>セイゾウ</t>
    </rPh>
    <phoneticPr fontId="4"/>
  </si>
  <si>
    <t>製造R</t>
    <rPh sb="0" eb="2">
      <t>セイゾウ</t>
    </rPh>
    <phoneticPr fontId="4"/>
  </si>
  <si>
    <t>単体テストR</t>
    <rPh sb="0" eb="2">
      <t>タンタイ</t>
    </rPh>
    <phoneticPr fontId="4"/>
  </si>
  <si>
    <t>基本設計R</t>
    <rPh sb="0" eb="2">
      <t>キホン</t>
    </rPh>
    <rPh sb="2" eb="4">
      <t>セッケイ</t>
    </rPh>
    <phoneticPr fontId="4"/>
  </si>
  <si>
    <t xml:space="preserve">プロジェクトID：P0010 </t>
    <phoneticPr fontId="4"/>
  </si>
  <si>
    <t>プロジェクト名：B社POTTSシステム開発</t>
    <rPh sb="9" eb="10">
      <t>シャ</t>
    </rPh>
    <phoneticPr fontId="4"/>
  </si>
  <si>
    <t>姚増春</t>
    <rPh sb="0" eb="1">
      <t>ヨウ</t>
    </rPh>
    <rPh sb="1" eb="2">
      <t>ゾウ</t>
    </rPh>
    <rPh sb="2" eb="3">
      <t>ハル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</si>
</sst>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6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);[Red]\(0\)"/>
    <numFmt numFmtId="178" formatCode="0.000_);[Red]\(0.000\)"/>
    <numFmt numFmtId="179" formatCode="#,##0_ "/>
    <numFmt numFmtId="180" formatCode="0.0_);[Red]\(0.0\)"/>
    <numFmt numFmtId="181" formatCode="#,##0.000_);\(#,##0.000\)"/>
    <numFmt numFmtId="182" formatCode="yyyy/mm/dd"/>
    <numFmt numFmtId="183" formatCode="mm/dd"/>
    <numFmt numFmtId="184" formatCode="m/d;@"/>
    <numFmt numFmtId="185" formatCode="aaa"/>
    <numFmt numFmtId="186" formatCode="yy/mm/dd\(aaa\)"/>
    <numFmt numFmtId="187" formatCode="0.0_ "/>
    <numFmt numFmtId="188" formatCode="0_ "/>
    <numFmt numFmtId="189" formatCode="0.000_ "/>
    <numFmt numFmtId="190" formatCode="0_);\(0\)"/>
    <numFmt numFmtId="191" formatCode="#,##0.0_);\(#,##0.0\)"/>
    <numFmt numFmtId="192" formatCode="_(* #,##0.00_);_(* \(#,##0.00\);_(* &quot;-&quot;&quot;??&quot;_);_(@_)"/>
    <numFmt numFmtId="193" formatCode="_-&quot;$&quot;* #,##0.00_-;\-&quot;$&quot;* #,##0.00_-;_-&quot;$&quot;* &quot;-&quot;??_-;_-@_-"/>
    <numFmt numFmtId="194" formatCode="_-* #,##0_-;\-* #,##0_-;_-* &quot;-&quot;_-;_-@_-"/>
    <numFmt numFmtId="195" formatCode="_-* #,##0.00_-;\-* #,##0.00_-;_-* &quot;-&quot;??_-;_-@_-"/>
    <numFmt numFmtId="196" formatCode="_-&quot;$&quot;* #,##0_-;\-&quot;$&quot;* #,##0_-;_-&quot;$&quot;* &quot;-&quot;_-;_-@_-"/>
    <numFmt numFmtId="197" formatCode="#\ ###\ ##0_-;\-#\ ###\ ##0_-;_-0_-;_-@_ "/>
    <numFmt numFmtId="198" formatCode="_ * #,##0_ ;_ * &quot;¥&quot;&quot;¥&quot;&quot;¥&quot;\-#,##0_ ;_ * &quot;-&quot;_ ;_ @_ "/>
    <numFmt numFmtId="199" formatCode="&quot;$&quot;#,##0;\-&quot;$&quot;#,##0"/>
    <numFmt numFmtId="200" formatCode="#,##0;\-#,##0;&quot;-&quot;"/>
    <numFmt numFmtId="201" formatCode="0.0000"/>
    <numFmt numFmtId="202" formatCode="0.0%"/>
    <numFmt numFmtId="203" formatCode="_(* #,##0.0000_);_(* \(#,##0.0000\);_(* &quot;-&quot;??_);_(@_)"/>
    <numFmt numFmtId="204" formatCode="&quot;$&quot;#,##0.00"/>
    <numFmt numFmtId="205" formatCode="0.0%;[Red]\(0.0%\)"/>
    <numFmt numFmtId="206" formatCode="&quot;$&quot;#,##0"/>
    <numFmt numFmtId="207" formatCode="0%;[Red]\(0%\)"/>
    <numFmt numFmtId="208" formatCode="_(&quot;$&quot;* #,##0.00_);_(&quot;$&quot;* \(#,##0.00\);_(&quot;$&quot;* &quot;-&quot;??_);_(@_)"/>
    <numFmt numFmtId="209" formatCode="&quot;$&quot;#,##0.000,_);\(&quot;$&quot;#,##0.000,\)"/>
    <numFmt numFmtId="210" formatCode="0.0%;\(0.0%\)"/>
    <numFmt numFmtId="211" formatCode="#,##0;&quot;¥&quot;&quot;¥&quot;&quot;¥&quot;&quot;¥&quot;\(#,##0&quot;¥&quot;&quot;¥&quot;&quot;¥&quot;&quot;¥&quot;\)"/>
    <numFmt numFmtId="212" formatCode="_(&quot;$&quot;* #,##0_);_(&quot;$&quot;* \(#,##0\);_(&quot;$&quot;* &quot;-&quot;_);_(@_)"/>
    <numFmt numFmtId="213" formatCode="_(&quot;N$&quot;* #,##0.00_);_(&quot;N$&quot;* \(#,##0.00\);_(&quot;N$&quot;* &quot;-&quot;??_);_(@_)"/>
    <numFmt numFmtId="214" formatCode="&quot;¥&quot;&quot;¥&quot;&quot;¥&quot;&quot;¥&quot;\$#,##0.00;&quot;¥&quot;&quot;¥&quot;&quot;¥&quot;&quot;¥&quot;\(&quot;¥&quot;&quot;¥&quot;&quot;¥&quot;&quot;¥&quot;\$#,##0.00&quot;¥&quot;&quot;¥&quot;&quot;¥&quot;&quot;¥&quot;\)"/>
    <numFmt numFmtId="215" formatCode="&quot;$&quot;#,##0_);[Red]\(&quot;$&quot;#,##0\)"/>
    <numFmt numFmtId="216" formatCode="&quot;¥&quot;&quot;¥&quot;&quot;¥&quot;&quot;¥&quot;\$#,##0;&quot;¥&quot;&quot;¥&quot;&quot;¥&quot;&quot;¥&quot;\(&quot;¥&quot;&quot;¥&quot;&quot;¥&quot;&quot;¥&quot;\$#,##0&quot;¥&quot;&quot;¥&quot;&quot;¥&quot;&quot;¥&quot;\)"/>
    <numFmt numFmtId="217" formatCode="#,##0.00000"/>
    <numFmt numFmtId="218" formatCode="&quot;$&quot;#,##0.00_);&quot;¥&quot;&quot;¥&quot;&quot;¥&quot;&quot;¥&quot;&quot;¥&quot;\(&quot;$&quot;#,##0.00&quot;¥&quot;&quot;¥&quot;&quot;¥&quot;&quot;¥&quot;&quot;¥&quot;\)"/>
    <numFmt numFmtId="219" formatCode="_(* #,##0.0_);_(* &quot;¥&quot;&quot;¥&quot;&quot;¥&quot;&quot;¥&quot;\(#,##0.0&quot;¥&quot;&quot;¥&quot;&quot;¥&quot;&quot;¥&quot;\);_(* &quot;-&quot;_);_(@_)"/>
    <numFmt numFmtId="220" formatCode="_(* #,##0.00000_);_(* \(#,##0.00000\);_(* &quot;-&quot;??_);_(@_)"/>
    <numFmt numFmtId="221" formatCode="&quot;SFr.&quot;\ #,##0.00;[Red]&quot;SFr.&quot;\ \-#,##0.00"/>
    <numFmt numFmtId="222" formatCode="_ &quot;SFr.&quot;\ * #,##0.00_ ;_ &quot;SFr.&quot;\ * \-#,##0.00_ ;_ &quot;SFr.&quot;\ * &quot;-&quot;&quot;??&quot;_ ;_ @_ "/>
    <numFmt numFmtId="223" formatCode="_(* #,##0.000000_);_(* \(#,##0.000000\);_(* &quot;-&quot;??_);_(@_)"/>
    <numFmt numFmtId="224" formatCode="0.00000%"/>
    <numFmt numFmtId="225" formatCode="&quot;SFr.&quot;\ #,##0.00;&quot;SFr.&quot;\ \-#,##0.00"/>
    <numFmt numFmtId="226" formatCode="_ &quot;SFr.&quot;\ * #,##0_ ;_ &quot;SFr.&quot;\ * \-#,##0_ ;_ &quot;SFr.&quot;\ * &quot;-&quot;_ ;_ @_ "/>
    <numFmt numFmtId="227" formatCode="#\ ##0_-;\-#\ ##0_-;_-0_-;_-@_ "/>
    <numFmt numFmtId="228" formatCode="#\ ##0.00_-;\-#\ ##0.00_-;_-0.00_-;_-@_ "/>
    <numFmt numFmtId="229" formatCode="0.00_)"/>
    <numFmt numFmtId="230" formatCode="0%\);[Red]\(0%\)"/>
    <numFmt numFmtId="231" formatCode="mm/dd/yy"/>
    <numFmt numFmtId="232" formatCode="_(&quot;$&quot;* #,##0.0000_);_(&quot;$&quot;* \(#,##0.0000\);_(&quot;$&quot;* &quot;-&quot;??_);_(@_)"/>
    <numFmt numFmtId="233" formatCode="0%;\(0%\)"/>
    <numFmt numFmtId="234" formatCode="&quot;$&quot;#,##0_);\(&quot;$&quot;#,##0\)"/>
    <numFmt numFmtId="235" formatCode="&quot;$&quot;#,##0.000_);\(&quot;$&quot;#,##0.00\)"/>
    <numFmt numFmtId="236" formatCode="&quot;   &quot;@"/>
    <numFmt numFmtId="237" formatCode="&quot;$&quot;#,##0.0000_);\(&quot;$&quot;#,##0.000\)"/>
    <numFmt numFmtId="238" formatCode="_(* #,##0_);_(* \(#,##0\);_(* &quot;-&quot;_)"/>
    <numFmt numFmtId="239" formatCode="\$#,##0.00"/>
    <numFmt numFmtId="240" formatCode="_ &quot;kr&quot;\ * #,##0_ ;_ &quot;kr&quot;\ * \-#,##0_ ;_ &quot;kr&quot;\ * &quot;-&quot;_ ;_ @_ "/>
    <numFmt numFmtId="241" formatCode="_(&quot;$&quot;* #,##0.00_);_(&quot;$&quot;* \(#,##0.00\);_(&quot;$&quot;* &quot;-&quot;&quot;??&quot;_);_(@_)"/>
    <numFmt numFmtId="242" formatCode="_ &quot;｣､&quot;* #,##0_ ;_ &quot;｣､&quot;* \-#,##0_ ;_ &quot;｣､&quot;* &quot;-&quot;_ ;_ @_ "/>
    <numFmt numFmtId="243" formatCode="#,##0.00&quot;億&quot;"/>
    <numFmt numFmtId="244" formatCode="#,##0.0;[Red]\-#,##0.0"/>
    <numFmt numFmtId="245" formatCode="#,##0_ ;[Red]\-#,##0\ "/>
    <numFmt numFmtId="246" formatCode="_ &quot;ㄓ&quot;* #,##0_ ;_ &quot;ㄓ&quot;* \-#,##0_ ;_ &quot;ㄓ&quot;* &quot;-&quot;_ ;_ @_ "/>
    <numFmt numFmtId="247" formatCode="_ &quot;ㄓ&quot;* #,##0.00_ ;_ &quot;ㄓ&quot;* \-#,##0.00_ ;_ &quot;ㄓ&quot;* &quot;-&quot;??_ ;_ @_ "/>
    <numFmt numFmtId="248" formatCode="#,##0_ ;[Red]&quot;¥&quot;\!\-#,##0&quot;¥&quot;\!\ "/>
    <numFmt numFmtId="249" formatCode="0_ ;[Red]\-0\ "/>
    <numFmt numFmtId="250" formatCode="#,##0%;[Red]\-#,##0%"/>
    <numFmt numFmtId="251" formatCode="0.0"/>
    <numFmt numFmtId="252" formatCode="0_)"/>
    <numFmt numFmtId="253" formatCode="&quot;¥&quot;#,##0;[Red]&quot;¥&quot;&quot;¥&quot;\-#,##0"/>
    <numFmt numFmtId="254" formatCode="&quot;¥&quot;#,##0.00;[Red]&quot;¥&quot;&quot;¥&quot;&quot;¥&quot;&quot;¥&quot;&quot;¥&quot;&quot;¥&quot;\-#,##0.00"/>
    <numFmt numFmtId="255" formatCode="0.000"/>
    <numFmt numFmtId="256" formatCode="#,##0.000_);[Red]\(#,##0.000\)"/>
    <numFmt numFmtId="257" formatCode="0.0000_);[Red]\(0.0000\)"/>
  </numFmts>
  <fonts count="159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ＭＳ 明朝"/>
      <family val="1"/>
      <charset val="128"/>
    </font>
    <font>
      <sz val="9"/>
      <name val="ＭＳ 明朝"/>
      <family val="1"/>
      <charset val="128"/>
    </font>
    <font>
      <sz val="12"/>
      <name val="宋体"/>
      <family val="3"/>
      <charset val="128"/>
    </font>
    <font>
      <sz val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b/>
      <sz val="18"/>
      <name val="ＭＳ 明朝"/>
      <family val="1"/>
      <charset val="128"/>
    </font>
    <font>
      <b/>
      <sz val="20"/>
      <name val="ＭＳ 明朝"/>
      <family val="1"/>
      <charset val="128"/>
    </font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2"/>
      <name val="宋体"/>
    </font>
    <font>
      <sz val="1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name val="ＭＳ Ｐゴシック"/>
      <family val="3"/>
      <charset val="128"/>
    </font>
    <font>
      <sz val="10"/>
      <color indexed="10"/>
      <name val="ＭＳ ゴシック"/>
      <family val="3"/>
      <charset val="128"/>
    </font>
    <font>
      <b/>
      <sz val="10"/>
      <name val="ＭＳ 明朝"/>
      <family val="1"/>
      <charset val="128"/>
    </font>
    <font>
      <sz val="9"/>
      <name val="ＭＳ ゴシック"/>
      <family val="3"/>
      <charset val="128"/>
    </font>
    <font>
      <b/>
      <sz val="11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2"/>
      <name val="宋体"/>
    </font>
    <font>
      <b/>
      <i/>
      <u/>
      <sz val="18"/>
      <name val="ＭＳ 明朝"/>
      <family val="1"/>
      <charset val="128"/>
    </font>
    <font>
      <sz val="11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12"/>
      <name val="宋体"/>
    </font>
    <font>
      <sz val="10"/>
      <name val="Arial"/>
      <family val="2"/>
    </font>
    <font>
      <sz val="12"/>
      <name val="Times New Roman"/>
      <family val="1"/>
    </font>
    <font>
      <sz val="12"/>
      <name val="???"/>
      <family val="1"/>
      <charset val="255"/>
    </font>
    <font>
      <sz val="10"/>
      <name val="Helv"/>
      <family val="2"/>
    </font>
    <font>
      <sz val="11"/>
      <name val="ＭＳ ゴシック"/>
      <family val="3"/>
      <charset val="128"/>
    </font>
    <font>
      <sz val="10"/>
      <color indexed="8"/>
      <name val="MS Sans Serif"/>
      <family val="2"/>
    </font>
    <font>
      <sz val="14"/>
      <name val="AngsanaUPC"/>
      <family val="1"/>
    </font>
    <font>
      <sz val="10"/>
      <name val="MS Sans Serif"/>
      <family val="2"/>
    </font>
    <font>
      <sz val="9.5"/>
      <color indexed="8"/>
      <name val="ＭＳ Ｐ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7.5"/>
      <name val="Century Schoolbook"/>
      <family val="1"/>
    </font>
    <font>
      <sz val="12"/>
      <name val="Arial MT"/>
      <family val="2"/>
    </font>
    <font>
      <sz val="8"/>
      <name val="Times New Roman"/>
      <family val="1"/>
    </font>
    <font>
      <sz val="10"/>
      <name val="中ゴシックＢＢＢ"/>
      <family val="1"/>
      <charset val="128"/>
    </font>
    <font>
      <sz val="11"/>
      <color indexed="20"/>
      <name val="Calibri"/>
      <family val="2"/>
    </font>
    <font>
      <sz val="8"/>
      <name val="Arial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b/>
      <sz val="11"/>
      <color indexed="52"/>
      <name val="Calibri"/>
      <family val="2"/>
    </font>
    <font>
      <b/>
      <sz val="10"/>
      <name val="Helv"/>
      <family val="2"/>
    </font>
    <font>
      <b/>
      <i/>
      <sz val="10"/>
      <name val="Arial"/>
      <family val="2"/>
    </font>
    <font>
      <b/>
      <sz val="11"/>
      <color indexed="9"/>
      <name val="Calibri"/>
      <family val="2"/>
    </font>
    <font>
      <sz val="12"/>
      <name val="Arial"/>
      <family val="2"/>
    </font>
    <font>
      <sz val="10"/>
      <name val="Times New Roman"/>
      <family val="1"/>
    </font>
    <font>
      <sz val="10"/>
      <color indexed="0"/>
      <name val="MS Sans Serif"/>
      <family val="2"/>
    </font>
    <font>
      <sz val="10"/>
      <name val="BERNHARD"/>
      <family val="2"/>
    </font>
    <font>
      <sz val="12"/>
      <name val="ＭＳ ゴシック"/>
      <family val="3"/>
      <charset val="128"/>
    </font>
    <font>
      <sz val="10"/>
      <name val="MS Serif"/>
      <family val="1"/>
    </font>
    <font>
      <sz val="14"/>
      <name val="CordiaUPC"/>
      <family val="2"/>
    </font>
    <font>
      <sz val="11"/>
      <name val="??"/>
      <family val="3"/>
      <charset val="255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color indexed="16"/>
      <name val="MS Serif"/>
      <family val="1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8"/>
      <name val="MS Sans Serif"/>
      <family val="2"/>
    </font>
    <font>
      <sz val="10"/>
      <color indexed="12"/>
      <name val="Arial"/>
      <family val="2"/>
    </font>
    <font>
      <sz val="11"/>
      <color indexed="62"/>
      <name val="Calibri"/>
      <family val="2"/>
    </font>
    <font>
      <sz val="11"/>
      <name val="明朝"/>
      <family val="1"/>
      <charset val="128"/>
    </font>
    <font>
      <sz val="11"/>
      <color indexed="52"/>
      <name val="Calibri"/>
      <family val="2"/>
    </font>
    <font>
      <b/>
      <i/>
      <sz val="18"/>
      <color indexed="9"/>
      <name val="Arial"/>
      <family val="2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b/>
      <i/>
      <sz val="16"/>
      <name val="Helv"/>
      <family val="2"/>
    </font>
    <font>
      <sz val="14"/>
      <name val="ＭＳ ゴシック"/>
      <family val="3"/>
      <charset val="128"/>
    </font>
    <font>
      <sz val="14"/>
      <name val="?? ??"/>
      <family val="1"/>
    </font>
    <font>
      <b/>
      <sz val="11"/>
      <color indexed="63"/>
      <name val="Calibri"/>
      <family val="2"/>
    </font>
    <font>
      <b/>
      <sz val="12"/>
      <color indexed="10"/>
      <name val="Arial"/>
      <family val="2"/>
    </font>
    <font>
      <sz val="8"/>
      <color indexed="10"/>
      <name val="Helv"/>
      <family val="2"/>
    </font>
    <font>
      <sz val="8"/>
      <color indexed="16"/>
      <name val="Century Schoolbook"/>
      <family val="1"/>
    </font>
    <font>
      <sz val="8"/>
      <name val="Helv"/>
      <family val="2"/>
    </font>
    <font>
      <b/>
      <i/>
      <sz val="10"/>
      <name val="Times New Roman"/>
      <family val="1"/>
    </font>
    <font>
      <b/>
      <i/>
      <sz val="8"/>
      <name val="Arial"/>
      <family val="2"/>
    </font>
    <font>
      <b/>
      <sz val="11"/>
      <name val="Helv"/>
      <family val="2"/>
    </font>
    <font>
      <b/>
      <sz val="9"/>
      <name val="Times New Roman"/>
      <family val="1"/>
    </font>
    <font>
      <sz val="9.5"/>
      <name val="¾©"/>
      <family val="1"/>
    </font>
    <font>
      <sz val="11"/>
      <color indexed="10"/>
      <name val="Calibri"/>
      <family val="2"/>
    </font>
    <font>
      <sz val="12"/>
      <name val="ทsฒำฉ๚ล้"/>
      <family val="1"/>
      <charset val="255"/>
    </font>
    <font>
      <sz val="22"/>
      <name val="ＭＳ 明朝"/>
      <family val="1"/>
      <charset val="128"/>
    </font>
    <font>
      <sz val="12"/>
      <name val="中ゴシック体"/>
      <family val="3"/>
      <charset val="128"/>
    </font>
    <font>
      <sz val="9"/>
      <color indexed="8"/>
      <name val="ＭＳ Ｐゴシック"/>
      <family val="3"/>
      <charset val="128"/>
    </font>
    <font>
      <sz val="12"/>
      <name val="冼极"/>
      <family val="1"/>
      <charset val="255"/>
    </font>
    <font>
      <sz val="10"/>
      <name val="Osaka"/>
      <family val="3"/>
      <charset val="128"/>
    </font>
    <font>
      <sz val="11"/>
      <name val="・団"/>
      <family val="1"/>
      <charset val="128"/>
    </font>
    <font>
      <sz val="10"/>
      <name val="ＨＧｺﾞｼｯｸE-PRO"/>
      <family val="3"/>
      <charset val="128"/>
    </font>
    <font>
      <b/>
      <sz val="12"/>
      <name val="標準ゴシック"/>
      <family val="3"/>
      <charset val="128"/>
    </font>
    <font>
      <sz val="24"/>
      <name val="ＭＳ ゴシック"/>
      <family val="3"/>
      <charset val="128"/>
    </font>
    <font>
      <b/>
      <sz val="2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name val="ＭＳ 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9"/>
      <color indexed="18"/>
      <name val="ＭＳ 明朝"/>
      <family val="1"/>
      <charset val="128"/>
    </font>
    <font>
      <sz val="12"/>
      <name val="Osaka"/>
      <family val="3"/>
      <charset val="128"/>
    </font>
    <font>
      <sz val="12"/>
      <name val="明朝"/>
      <family val="1"/>
      <charset val="128"/>
    </font>
    <font>
      <sz val="12"/>
      <name val="ＭＳ Ｐゴシック"/>
      <family val="3"/>
      <charset val="128"/>
    </font>
    <font>
      <sz val="14"/>
      <name val="ＭＳ 明朝"/>
      <family val="1"/>
      <charset val="128"/>
    </font>
    <font>
      <sz val="8"/>
      <name val="ＭＳ ゴシック"/>
      <family val="3"/>
      <charset val="128"/>
    </font>
    <font>
      <sz val="10"/>
      <name val="中ゴシック体"/>
      <family val="3"/>
      <charset val="128"/>
    </font>
    <font>
      <sz val="12"/>
      <name val="中ゴシックＢＢＢ"/>
      <family val="1"/>
      <charset val="128"/>
    </font>
    <font>
      <u/>
      <sz val="8.25"/>
      <color indexed="36"/>
      <name val="ＭＳ Ｐゴシック"/>
      <family val="3"/>
      <charset val="128"/>
    </font>
    <font>
      <sz val="8"/>
      <name val="ＦＡ 明朝"/>
      <family val="1"/>
      <charset val="128"/>
    </font>
    <font>
      <sz val="14"/>
      <name val="뼻뮝"/>
      <family val="3"/>
      <charset val="255"/>
    </font>
    <font>
      <sz val="10"/>
      <name val="Courier"/>
      <family val="3"/>
    </font>
    <font>
      <sz val="12"/>
      <name val="뼻뮝"/>
      <family val="3"/>
      <charset val="255"/>
    </font>
    <font>
      <sz val="12"/>
      <name val="바탕체"/>
      <family val="1"/>
      <charset val="255"/>
    </font>
    <font>
      <sz val="10"/>
      <name val="굴림체"/>
      <family val="3"/>
      <charset val="255"/>
    </font>
    <font>
      <sz val="14"/>
      <color indexed="17"/>
      <name val="ＭＳ Ｐゴシック"/>
      <family val="3"/>
      <charset val="128"/>
    </font>
    <font>
      <sz val="11"/>
      <name val="ＭＳ Ｐ明朝"/>
      <family val="1"/>
      <charset val="128"/>
    </font>
    <font>
      <sz val="10"/>
      <color indexed="62"/>
      <name val="ＭＳ Ｐ明朝"/>
      <family val="1"/>
      <charset val="128"/>
    </font>
    <font>
      <i/>
      <sz val="11"/>
      <color indexed="14"/>
      <name val="ＭＳ Ｐ明朝"/>
      <family val="1"/>
      <charset val="128"/>
    </font>
    <font>
      <sz val="9"/>
      <color indexed="8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b/>
      <sz val="10"/>
      <color indexed="10"/>
      <name val="ＭＳ ゴシック"/>
      <family val="3"/>
      <charset val="128"/>
    </font>
    <font>
      <sz val="10"/>
      <color indexed="10"/>
      <name val="ＭＳ 明朝"/>
      <family val="1"/>
      <charset val="128"/>
    </font>
    <font>
      <b/>
      <sz val="9"/>
      <color indexed="10"/>
      <name val="ＭＳ ゴシック"/>
      <family val="3"/>
      <charset val="128"/>
    </font>
    <font>
      <sz val="9"/>
      <color indexed="10"/>
      <name val="ＭＳ ゴシック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sz val="10"/>
      <color theme="0"/>
      <name val="ＭＳ 明朝"/>
      <family val="1"/>
      <charset val="128"/>
    </font>
    <font>
      <b/>
      <sz val="11"/>
      <color rgb="FFFF0000"/>
      <name val="ＭＳ Ｐゴシック"/>
      <family val="3"/>
      <charset val="128"/>
    </font>
    <font>
      <sz val="10"/>
      <color theme="1"/>
      <name val="ＭＳ 明朝"/>
      <family val="1"/>
      <charset val="128"/>
    </font>
    <font>
      <sz val="6"/>
      <name val="ＭＳ Ｐゴシック"/>
      <family val="2"/>
      <charset val="128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</fills>
  <borders count="109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/>
      <right/>
      <top style="thick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thin">
        <color indexed="14"/>
      </right>
      <top style="thin">
        <color indexed="1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 diagonalUp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Up="1">
      <left style="thin">
        <color indexed="64"/>
      </left>
      <right style="thin">
        <color indexed="64"/>
      </right>
      <top/>
      <bottom style="medium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 diagonalUp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780">
    <xf numFmtId="0" fontId="0" fillId="0" borderId="0">
      <alignment vertical="center"/>
    </xf>
    <xf numFmtId="0" fontId="45" fillId="0" borderId="0"/>
    <xf numFmtId="192" fontId="46" fillId="0" borderId="0" applyFont="0" applyFill="0" applyBorder="0" applyAlignment="0" applyProtection="0"/>
    <xf numFmtId="41" fontId="46" fillId="0" borderId="0" applyFont="0" applyFill="0" applyBorder="0" applyAlignment="0" applyProtection="0"/>
    <xf numFmtId="193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194" fontId="45" fillId="0" borderId="0" applyFont="0" applyFill="0" applyBorder="0" applyAlignment="0" applyProtection="0"/>
    <xf numFmtId="195" fontId="45" fillId="0" borderId="0" applyFont="0" applyFill="0" applyBorder="0" applyAlignment="0" applyProtection="0"/>
    <xf numFmtId="0" fontId="47" fillId="0" borderId="0"/>
    <xf numFmtId="0" fontId="46" fillId="0" borderId="0" applyNumberFormat="0" applyFill="0" applyBorder="0" applyAlignment="0" applyProtection="0"/>
    <xf numFmtId="0" fontId="48" fillId="0" borderId="0"/>
    <xf numFmtId="0" fontId="49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5" fillId="0" borderId="0"/>
    <xf numFmtId="0" fontId="49" fillId="0" borderId="0"/>
    <xf numFmtId="0" fontId="46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45" fillId="0" borderId="0"/>
    <xf numFmtId="0" fontId="49" fillId="0" borderId="0"/>
    <xf numFmtId="0" fontId="46" fillId="0" borderId="0" applyNumberFormat="0" applyFill="0" applyBorder="0" applyAlignment="0" applyProtection="0"/>
    <xf numFmtId="0" fontId="50" fillId="0" borderId="0"/>
    <xf numFmtId="0" fontId="48" fillId="0" borderId="0"/>
    <xf numFmtId="0" fontId="45" fillId="0" borderId="0"/>
    <xf numFmtId="0" fontId="48" fillId="0" borderId="0"/>
    <xf numFmtId="0" fontId="49" fillId="0" borderId="0"/>
    <xf numFmtId="193" fontId="45" fillId="0" borderId="0" applyFont="0" applyFill="0" applyBorder="0" applyAlignment="0" applyProtection="0"/>
    <xf numFmtId="196" fontId="45" fillId="0" borderId="0" applyFont="0" applyFill="0" applyBorder="0" applyAlignment="0" applyProtection="0"/>
    <xf numFmtId="0" fontId="51" fillId="0" borderId="0"/>
    <xf numFmtId="49" fontId="139" fillId="0" borderId="1" applyNumberFormat="0" applyFill="0" applyBorder="0" applyAlignment="0" applyProtection="0">
      <protection locked="0"/>
    </xf>
    <xf numFmtId="49" fontId="140" fillId="0" borderId="0" applyNumberFormat="0" applyFill="0" applyBorder="0" applyAlignment="0" applyProtection="0">
      <alignment wrapText="1"/>
      <protection locked="0"/>
    </xf>
    <xf numFmtId="49" fontId="141" fillId="0" borderId="1" applyNumberFormat="0" applyFill="0" applyBorder="0" applyAlignment="0" applyProtection="0">
      <alignment wrapText="1"/>
      <protection locked="0"/>
    </xf>
    <xf numFmtId="177" fontId="142" fillId="0" borderId="2" applyNumberFormat="0" applyFill="0" applyBorder="0" applyAlignment="0" applyProtection="0">
      <alignment wrapText="1"/>
      <protection locked="0"/>
    </xf>
    <xf numFmtId="0" fontId="52" fillId="0" borderId="0"/>
    <xf numFmtId="0" fontId="107" fillId="0" borderId="0"/>
    <xf numFmtId="0" fontId="46" fillId="0" borderId="0"/>
    <xf numFmtId="6" fontId="2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2" borderId="0" applyNumberFormat="0" applyBorder="0" applyAlignment="0" applyProtection="0"/>
    <xf numFmtId="0" fontId="54" fillId="3" borderId="0" applyNumberFormat="0" applyBorder="0" applyAlignment="0" applyProtection="0"/>
    <xf numFmtId="0" fontId="54" fillId="4" borderId="0" applyNumberFormat="0" applyBorder="0" applyAlignment="0" applyProtection="0"/>
    <xf numFmtId="0" fontId="54" fillId="5" borderId="0" applyNumberFormat="0" applyBorder="0" applyAlignment="0" applyProtection="0"/>
    <xf numFmtId="0" fontId="54" fillId="6" borderId="0" applyNumberFormat="0" applyBorder="0" applyAlignment="0" applyProtection="0"/>
    <xf numFmtId="0" fontId="54" fillId="7" borderId="0" applyNumberFormat="0" applyBorder="0" applyAlignment="0" applyProtection="0"/>
    <xf numFmtId="0" fontId="17" fillId="2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17" fillId="2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4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51" fillId="0" borderId="0" applyFont="0" applyFill="0" applyBorder="0" applyAlignment="0" applyProtection="0"/>
    <xf numFmtId="0" fontId="51" fillId="0" borderId="0" applyFont="0" applyFill="0" applyBorder="0" applyAlignment="0" applyProtection="0"/>
    <xf numFmtId="0" fontId="54" fillId="8" borderId="0" applyNumberFormat="0" applyBorder="0" applyAlignment="0" applyProtection="0"/>
    <xf numFmtId="0" fontId="54" fillId="9" borderId="0" applyNumberFormat="0" applyBorder="0" applyAlignment="0" applyProtection="0"/>
    <xf numFmtId="0" fontId="54" fillId="10" borderId="0" applyNumberFormat="0" applyBorder="0" applyAlignment="0" applyProtection="0"/>
    <xf numFmtId="0" fontId="54" fillId="5" borderId="0" applyNumberFormat="0" applyBorder="0" applyAlignment="0" applyProtection="0"/>
    <xf numFmtId="0" fontId="54" fillId="8" borderId="0" applyNumberFormat="0" applyBorder="0" applyAlignment="0" applyProtection="0"/>
    <xf numFmtId="0" fontId="54" fillId="11" borderId="0" applyNumberFormat="0" applyBorder="0" applyAlignment="0" applyProtection="0"/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55" fillId="12" borderId="0" applyNumberFormat="0" applyBorder="0" applyAlignment="0" applyProtection="0"/>
    <xf numFmtId="0" fontId="55" fillId="9" borderId="0" applyNumberFormat="0" applyBorder="0" applyAlignment="0" applyProtection="0"/>
    <xf numFmtId="0" fontId="55" fillId="10" borderId="0" applyNumberFormat="0" applyBorder="0" applyAlignment="0" applyProtection="0"/>
    <xf numFmtId="0" fontId="55" fillId="13" borderId="0" applyNumberFormat="0" applyBorder="0" applyAlignment="0" applyProtection="0"/>
    <xf numFmtId="0" fontId="55" fillId="14" borderId="0" applyNumberFormat="0" applyBorder="0" applyAlignment="0" applyProtection="0"/>
    <xf numFmtId="0" fontId="55" fillId="15" borderId="0" applyNumberFormat="0" applyBorder="0" applyAlignment="0" applyProtection="0"/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197" fontId="56" fillId="0" borderId="0" applyFill="0" applyBorder="0" applyProtection="0">
      <alignment horizontal="right" vertical="center"/>
    </xf>
    <xf numFmtId="0" fontId="55" fillId="16" borderId="0" applyNumberFormat="0" applyBorder="0" applyAlignment="0" applyProtection="0"/>
    <xf numFmtId="0" fontId="55" fillId="17" borderId="0" applyNumberFormat="0" applyBorder="0" applyAlignment="0" applyProtection="0"/>
    <xf numFmtId="0" fontId="55" fillId="18" borderId="0" applyNumberFormat="0" applyBorder="0" applyAlignment="0" applyProtection="0"/>
    <xf numFmtId="0" fontId="55" fillId="13" borderId="0" applyNumberFormat="0" applyBorder="0" applyAlignment="0" applyProtection="0"/>
    <xf numFmtId="0" fontId="55" fillId="14" borderId="0" applyNumberFormat="0" applyBorder="0" applyAlignment="0" applyProtection="0"/>
    <xf numFmtId="0" fontId="55" fillId="19" borderId="0" applyNumberFormat="0" applyBorder="0" applyAlignment="0" applyProtection="0"/>
    <xf numFmtId="198" fontId="57" fillId="20" borderId="3">
      <alignment horizontal="center" vertical="center"/>
    </xf>
    <xf numFmtId="0" fontId="58" fillId="0" borderId="0">
      <alignment horizontal="center" wrapText="1"/>
      <protection locked="0"/>
    </xf>
    <xf numFmtId="0" fontId="59" fillId="0" borderId="0"/>
    <xf numFmtId="0" fontId="60" fillId="3" borderId="0" applyNumberFormat="0" applyBorder="0" applyAlignment="0" applyProtection="0"/>
    <xf numFmtId="0" fontId="61" fillId="0" borderId="0">
      <alignment vertical="top"/>
    </xf>
    <xf numFmtId="199" fontId="62" fillId="0" borderId="4" applyAlignment="0" applyProtection="0"/>
    <xf numFmtId="200" fontId="63" fillId="0" borderId="0" applyFill="0" applyBorder="0" applyAlignment="0"/>
    <xf numFmtId="201" fontId="45" fillId="0" borderId="0" applyFill="0" applyBorder="0" applyAlignment="0"/>
    <xf numFmtId="191" fontId="48" fillId="0" borderId="0" applyFill="0" applyBorder="0" applyAlignment="0"/>
    <xf numFmtId="202" fontId="45" fillId="0" borderId="0" applyFill="0" applyBorder="0" applyAlignment="0"/>
    <xf numFmtId="203" fontId="48" fillId="0" borderId="0" applyFill="0" applyBorder="0" applyAlignment="0"/>
    <xf numFmtId="204" fontId="45" fillId="0" borderId="0" applyFill="0" applyBorder="0" applyAlignment="0"/>
    <xf numFmtId="205" fontId="48" fillId="0" borderId="0" applyFill="0" applyBorder="0" applyAlignment="0"/>
    <xf numFmtId="206" fontId="45" fillId="0" borderId="0" applyFill="0" applyBorder="0" applyAlignment="0"/>
    <xf numFmtId="207" fontId="48" fillId="0" borderId="0" applyFill="0" applyBorder="0" applyAlignment="0"/>
    <xf numFmtId="208" fontId="48" fillId="0" borderId="0" applyFill="0" applyBorder="0" applyAlignment="0"/>
    <xf numFmtId="209" fontId="45" fillId="0" borderId="0" applyFill="0" applyBorder="0" applyAlignment="0"/>
    <xf numFmtId="210" fontId="48" fillId="0" borderId="0" applyFill="0" applyBorder="0" applyAlignment="0"/>
    <xf numFmtId="201" fontId="45" fillId="0" borderId="0" applyFill="0" applyBorder="0" applyAlignment="0"/>
    <xf numFmtId="191" fontId="48" fillId="0" borderId="0" applyFill="0" applyBorder="0" applyAlignment="0"/>
    <xf numFmtId="0" fontId="64" fillId="21" borderId="5" applyNumberFormat="0" applyAlignment="0" applyProtection="0"/>
    <xf numFmtId="0" fontId="65" fillId="0" borderId="0"/>
    <xf numFmtId="0" fontId="66" fillId="0" borderId="0">
      <alignment horizontal="left" vertical="center" wrapText="1" shrinkToFit="1"/>
    </xf>
    <xf numFmtId="0" fontId="67" fillId="22" borderId="6" applyNumberFormat="0" applyAlignment="0" applyProtection="0"/>
    <xf numFmtId="41" fontId="68" fillId="0" borderId="0" applyFont="0" applyFill="0" applyBorder="0" applyAlignment="0" applyProtection="0"/>
    <xf numFmtId="208" fontId="48" fillId="0" borderId="0" applyFont="0" applyFill="0" applyBorder="0" applyAlignment="0" applyProtection="0"/>
    <xf numFmtId="211" fontId="69" fillId="0" borderId="0"/>
    <xf numFmtId="43" fontId="69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0"/>
    <xf numFmtId="0" fontId="48" fillId="0" borderId="0"/>
    <xf numFmtId="0" fontId="71" fillId="0" borderId="0"/>
    <xf numFmtId="0" fontId="48" fillId="0" borderId="0"/>
    <xf numFmtId="0" fontId="72" fillId="0" borderId="0" applyNumberFormat="0" applyFont="0" applyBorder="0" applyAlignment="0" applyProtection="0"/>
    <xf numFmtId="0" fontId="73" fillId="0" borderId="0" applyNumberFormat="0" applyAlignment="0">
      <alignment horizontal="left"/>
    </xf>
    <xf numFmtId="212" fontId="68" fillId="0" borderId="0" applyFont="0" applyFill="0" applyBorder="0" applyAlignment="0" applyProtection="0"/>
    <xf numFmtId="213" fontId="74" fillId="0" borderId="0" applyFont="0" applyFill="0" applyBorder="0" applyAlignment="0" applyProtection="0"/>
    <xf numFmtId="191" fontId="48" fillId="0" borderId="0" applyFont="0" applyFill="0" applyBorder="0" applyAlignment="0" applyProtection="0"/>
    <xf numFmtId="208" fontId="69" fillId="0" borderId="0" applyFont="0" applyFill="0" applyBorder="0" applyAlignment="0" applyProtection="0"/>
    <xf numFmtId="0" fontId="70" fillId="0" borderId="0" applyNumberFormat="0" applyFill="0" applyBorder="0" applyAlignment="0" applyProtection="0"/>
    <xf numFmtId="214" fontId="69" fillId="0" borderId="0"/>
    <xf numFmtId="215" fontId="75" fillId="0" borderId="0">
      <protection locked="0"/>
    </xf>
    <xf numFmtId="14" fontId="63" fillId="0" borderId="0" applyFill="0" applyBorder="0" applyAlignment="0"/>
    <xf numFmtId="0" fontId="45" fillId="0" borderId="0" applyFont="0" applyFill="0" applyBorder="0" applyAlignment="0" applyProtection="0"/>
    <xf numFmtId="0" fontId="76" fillId="0" borderId="0">
      <protection locked="0"/>
    </xf>
    <xf numFmtId="17" fontId="48" fillId="0" borderId="0" applyNumberFormat="0" applyFont="0" applyFill="0" applyBorder="0" applyAlignment="0" applyProtection="0">
      <alignment horizontal="right"/>
    </xf>
    <xf numFmtId="216" fontId="69" fillId="0" borderId="0"/>
    <xf numFmtId="0" fontId="77" fillId="0" borderId="0">
      <protection locked="0"/>
    </xf>
    <xf numFmtId="0" fontId="77" fillId="0" borderId="0">
      <protection locked="0"/>
    </xf>
    <xf numFmtId="208" fontId="48" fillId="0" borderId="0" applyFill="0" applyBorder="0" applyAlignment="0"/>
    <xf numFmtId="213" fontId="74" fillId="0" borderId="0" applyFill="0" applyBorder="0" applyAlignment="0"/>
    <xf numFmtId="191" fontId="48" fillId="0" borderId="0" applyFill="0" applyBorder="0" applyAlignment="0"/>
    <xf numFmtId="208" fontId="48" fillId="0" borderId="0" applyFill="0" applyBorder="0" applyAlignment="0"/>
    <xf numFmtId="217" fontId="74" fillId="0" borderId="0" applyFill="0" applyBorder="0" applyAlignment="0"/>
    <xf numFmtId="210" fontId="48" fillId="0" borderId="0" applyFill="0" applyBorder="0" applyAlignment="0"/>
    <xf numFmtId="213" fontId="74" fillId="0" borderId="0" applyFill="0" applyBorder="0" applyAlignment="0"/>
    <xf numFmtId="191" fontId="48" fillId="0" borderId="0" applyFill="0" applyBorder="0" applyAlignment="0"/>
    <xf numFmtId="0" fontId="78" fillId="0" borderId="0" applyNumberFormat="0" applyAlignment="0">
      <alignment horizontal="left"/>
    </xf>
    <xf numFmtId="0" fontId="79" fillId="0" borderId="0">
      <alignment horizontal="left"/>
    </xf>
    <xf numFmtId="0" fontId="80" fillId="0" borderId="0" applyNumberFormat="0" applyFill="0" applyBorder="0" applyAlignment="0" applyProtection="0"/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0" fontId="76" fillId="0" borderId="0">
      <protection locked="0"/>
    </xf>
    <xf numFmtId="218" fontId="57" fillId="0" borderId="0">
      <protection locked="0"/>
    </xf>
    <xf numFmtId="0" fontId="69" fillId="0" borderId="0">
      <alignment vertical="center"/>
    </xf>
    <xf numFmtId="0" fontId="81" fillId="4" borderId="0" applyNumberFormat="0" applyBorder="0" applyAlignment="0" applyProtection="0"/>
    <xf numFmtId="38" fontId="61" fillId="23" borderId="0" applyNumberFormat="0" applyBorder="0" applyAlignment="0" applyProtection="0"/>
    <xf numFmtId="0" fontId="82" fillId="0" borderId="0" applyNumberFormat="0" applyFill="0" applyBorder="0" applyAlignment="0" applyProtection="0"/>
    <xf numFmtId="0" fontId="83" fillId="0" borderId="7" applyNumberFormat="0" applyAlignment="0" applyProtection="0">
      <alignment horizontal="left" vertical="center"/>
    </xf>
    <xf numFmtId="0" fontId="83" fillId="0" borderId="8">
      <alignment horizontal="left" vertical="center"/>
    </xf>
    <xf numFmtId="0" fontId="83" fillId="0" borderId="8">
      <alignment horizontal="left" vertical="center"/>
    </xf>
    <xf numFmtId="0" fontId="83" fillId="0" borderId="8">
      <alignment horizontal="left" vertical="center"/>
    </xf>
    <xf numFmtId="0" fontId="83" fillId="0" borderId="8">
      <alignment horizontal="left" vertical="center"/>
    </xf>
    <xf numFmtId="0" fontId="83" fillId="0" borderId="8">
      <alignment horizontal="left" vertical="center"/>
    </xf>
    <xf numFmtId="0" fontId="83" fillId="0" borderId="8">
      <alignment horizontal="left" vertical="center"/>
    </xf>
    <xf numFmtId="0" fontId="84" fillId="0" borderId="9" applyNumberFormat="0" applyFill="0" applyAlignment="0" applyProtection="0"/>
    <xf numFmtId="0" fontId="85" fillId="0" borderId="10" applyNumberFormat="0" applyFill="0" applyAlignment="0" applyProtection="0"/>
    <xf numFmtId="0" fontId="86" fillId="0" borderId="11" applyNumberFormat="0" applyFill="0" applyAlignment="0" applyProtection="0"/>
    <xf numFmtId="0" fontId="86" fillId="0" borderId="0" applyNumberFormat="0" applyFill="0" applyBorder="0" applyAlignment="0" applyProtection="0"/>
    <xf numFmtId="219" fontId="57" fillId="0" borderId="0">
      <protection locked="0"/>
    </xf>
    <xf numFmtId="219" fontId="57" fillId="0" borderId="0">
      <protection locked="0"/>
    </xf>
    <xf numFmtId="0" fontId="87" fillId="0" borderId="12">
      <alignment horizontal="center"/>
    </xf>
    <xf numFmtId="0" fontId="87" fillId="0" borderId="0">
      <alignment horizontal="center"/>
    </xf>
    <xf numFmtId="0" fontId="88" fillId="0" borderId="13" applyNumberFormat="0" applyFill="0" applyAlignment="0" applyProtection="0"/>
    <xf numFmtId="0" fontId="12" fillId="0" borderId="0" applyBorder="0"/>
    <xf numFmtId="0" fontId="12" fillId="0" borderId="0" applyBorder="0"/>
    <xf numFmtId="0" fontId="89" fillId="7" borderId="5" applyNumberFormat="0" applyAlignment="0" applyProtection="0"/>
    <xf numFmtId="10" fontId="61" fillId="24" borderId="14" applyNumberFormat="0" applyBorder="0" applyAlignment="0" applyProtection="0"/>
    <xf numFmtId="10" fontId="61" fillId="24" borderId="14" applyNumberFormat="0" applyBorder="0" applyAlignment="0" applyProtection="0"/>
    <xf numFmtId="0" fontId="83" fillId="0" borderId="0" applyFont="0" applyAlignment="0">
      <alignment horizontal="justify" vertical="top" wrapText="1"/>
    </xf>
    <xf numFmtId="0" fontId="12" fillId="0" borderId="0"/>
    <xf numFmtId="0" fontId="12" fillId="0" borderId="0"/>
    <xf numFmtId="0" fontId="90" fillId="0" borderId="0"/>
    <xf numFmtId="208" fontId="48" fillId="0" borderId="0" applyFill="0" applyBorder="0" applyAlignment="0"/>
    <xf numFmtId="213" fontId="74" fillId="0" borderId="0" applyFill="0" applyBorder="0" applyAlignment="0"/>
    <xf numFmtId="191" fontId="48" fillId="0" borderId="0" applyFill="0" applyBorder="0" applyAlignment="0"/>
    <xf numFmtId="208" fontId="48" fillId="0" borderId="0" applyFill="0" applyBorder="0" applyAlignment="0"/>
    <xf numFmtId="217" fontId="74" fillId="0" borderId="0" applyFill="0" applyBorder="0" applyAlignment="0"/>
    <xf numFmtId="210" fontId="48" fillId="0" borderId="0" applyFill="0" applyBorder="0" applyAlignment="0"/>
    <xf numFmtId="213" fontId="74" fillId="0" borderId="0" applyFill="0" applyBorder="0" applyAlignment="0"/>
    <xf numFmtId="191" fontId="48" fillId="0" borderId="0" applyFill="0" applyBorder="0" applyAlignment="0"/>
    <xf numFmtId="0" fontId="91" fillId="0" borderId="15" applyNumberFormat="0" applyFill="0" applyAlignment="0" applyProtection="0"/>
    <xf numFmtId="0" fontId="92" fillId="25" borderId="16" applyAlignment="0">
      <alignment vertical="top"/>
      <protection hidden="1"/>
    </xf>
    <xf numFmtId="0" fontId="90" fillId="23" borderId="0" applyNumberFormat="0" applyFont="0" applyBorder="0" applyAlignment="0" applyProtection="0"/>
    <xf numFmtId="220" fontId="2" fillId="0" borderId="0" applyFont="0" applyFill="0" applyBorder="0" applyAlignment="0" applyProtection="0"/>
    <xf numFmtId="220" fontId="2" fillId="0" borderId="0" applyFont="0" applyFill="0" applyBorder="0" applyAlignment="0" applyProtection="0"/>
    <xf numFmtId="221" fontId="90" fillId="0" borderId="0" applyFont="0" applyFill="0" applyBorder="0" applyAlignment="0" applyProtection="0"/>
    <xf numFmtId="222" fontId="90" fillId="0" borderId="0" applyFont="0" applyFill="0" applyBorder="0" applyAlignment="0" applyProtection="0"/>
    <xf numFmtId="223" fontId="2" fillId="0" borderId="0" applyFont="0" applyFill="0" applyBorder="0" applyAlignment="0" applyProtection="0"/>
    <xf numFmtId="224" fontId="2" fillId="0" borderId="0" applyFont="0" applyFill="0" applyBorder="0" applyAlignment="0" applyProtection="0"/>
    <xf numFmtId="212" fontId="45" fillId="0" borderId="0" applyFont="0" applyFill="0" applyBorder="0" applyAlignment="0" applyProtection="0"/>
    <xf numFmtId="208" fontId="45" fillId="0" borderId="0" applyFont="0" applyFill="0" applyBorder="0" applyAlignment="0" applyProtection="0"/>
    <xf numFmtId="0" fontId="76" fillId="0" borderId="0">
      <protection locked="0"/>
    </xf>
    <xf numFmtId="225" fontId="90" fillId="0" borderId="0" applyFont="0" applyFill="0" applyBorder="0" applyAlignment="0" applyProtection="0"/>
    <xf numFmtId="226" fontId="90" fillId="0" borderId="0" applyFont="0" applyFill="0" applyBorder="0" applyAlignment="0" applyProtection="0"/>
    <xf numFmtId="227" fontId="56" fillId="0" borderId="17" applyFill="0" applyBorder="0" applyProtection="0">
      <alignment horizontal="right" vertical="center"/>
    </xf>
    <xf numFmtId="228" fontId="56" fillId="0" borderId="0" applyFill="0" applyBorder="0" applyProtection="0">
      <alignment horizontal="right" vertical="center"/>
    </xf>
    <xf numFmtId="0" fontId="93" fillId="26" borderId="0" applyNumberFormat="0" applyBorder="0" applyAlignment="0" applyProtection="0"/>
    <xf numFmtId="0" fontId="69" fillId="0" borderId="0"/>
    <xf numFmtId="37" fontId="94" fillId="0" borderId="0"/>
    <xf numFmtId="215" fontId="5" fillId="0" borderId="0"/>
    <xf numFmtId="203" fontId="90" fillId="0" borderId="0"/>
    <xf numFmtId="229" fontId="95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45" fillId="0" borderId="0"/>
    <xf numFmtId="0" fontId="69" fillId="0" borderId="0"/>
    <xf numFmtId="0" fontId="97" fillId="0" borderId="0"/>
    <xf numFmtId="0" fontId="45" fillId="27" borderId="18" applyNumberFormat="0" applyFont="0" applyAlignment="0" applyProtection="0"/>
    <xf numFmtId="0" fontId="69" fillId="0" borderId="0">
      <alignment horizontal="center"/>
    </xf>
    <xf numFmtId="230" fontId="45" fillId="0" borderId="0" applyFont="0" applyFill="0" applyBorder="0" applyAlignment="0" applyProtection="0">
      <alignment horizontal="center"/>
      <protection locked="0"/>
    </xf>
    <xf numFmtId="0" fontId="45" fillId="0" borderId="0"/>
    <xf numFmtId="0" fontId="98" fillId="21" borderId="19" applyNumberFormat="0" applyAlignment="0" applyProtection="0"/>
    <xf numFmtId="14" fontId="58" fillId="0" borderId="0">
      <alignment horizontal="center" wrapText="1"/>
      <protection locked="0"/>
    </xf>
    <xf numFmtId="231" fontId="74" fillId="0" borderId="0" applyFont="0" applyFill="0" applyBorder="0" applyAlignment="0" applyProtection="0"/>
    <xf numFmtId="207" fontId="48" fillId="0" borderId="0" applyFont="0" applyFill="0" applyBorder="0" applyAlignment="0" applyProtection="0"/>
    <xf numFmtId="232" fontId="74" fillId="0" borderId="0" applyFont="0" applyFill="0" applyBorder="0" applyAlignment="0" applyProtection="0"/>
    <xf numFmtId="233" fontId="45" fillId="0" borderId="0" applyFont="0" applyFill="0" applyBorder="0" applyAlignment="0" applyProtection="0"/>
    <xf numFmtId="10" fontId="45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76" fillId="0" borderId="0">
      <protection locked="0"/>
    </xf>
    <xf numFmtId="208" fontId="48" fillId="0" borderId="0" applyFill="0" applyBorder="0" applyAlignment="0"/>
    <xf numFmtId="213" fontId="74" fillId="0" borderId="0" applyFill="0" applyBorder="0" applyAlignment="0"/>
    <xf numFmtId="191" fontId="48" fillId="0" borderId="0" applyFill="0" applyBorder="0" applyAlignment="0"/>
    <xf numFmtId="208" fontId="48" fillId="0" borderId="0" applyFill="0" applyBorder="0" applyAlignment="0"/>
    <xf numFmtId="217" fontId="74" fillId="0" borderId="0" applyFill="0" applyBorder="0" applyAlignment="0"/>
    <xf numFmtId="210" fontId="48" fillId="0" borderId="0" applyFill="0" applyBorder="0" applyAlignment="0"/>
    <xf numFmtId="213" fontId="74" fillId="0" borderId="0" applyFill="0" applyBorder="0" applyAlignment="0"/>
    <xf numFmtId="191" fontId="48" fillId="0" borderId="0" applyFill="0" applyBorder="0" applyAlignment="0"/>
    <xf numFmtId="4" fontId="79" fillId="0" borderId="0">
      <alignment horizontal="right"/>
    </xf>
    <xf numFmtId="234" fontId="48" fillId="0" borderId="0">
      <alignment horizontal="right"/>
    </xf>
    <xf numFmtId="0" fontId="99" fillId="23" borderId="16">
      <alignment vertical="top"/>
    </xf>
    <xf numFmtId="0" fontId="52" fillId="0" borderId="0" applyNumberFormat="0" applyFont="0" applyFill="0" applyBorder="0" applyAlignment="0" applyProtection="0">
      <alignment horizontal="left"/>
    </xf>
    <xf numFmtId="0" fontId="62" fillId="0" borderId="12">
      <alignment horizontal="center"/>
    </xf>
    <xf numFmtId="0" fontId="100" fillId="0" borderId="0"/>
    <xf numFmtId="4" fontId="101" fillId="0" borderId="0">
      <alignment horizontal="right"/>
    </xf>
    <xf numFmtId="38" fontId="102" fillId="0" borderId="0"/>
    <xf numFmtId="0" fontId="103" fillId="0" borderId="0">
      <alignment horizontal="left"/>
    </xf>
    <xf numFmtId="0" fontId="104" fillId="28" borderId="13">
      <alignment vertical="center" wrapText="1"/>
    </xf>
    <xf numFmtId="0" fontId="105" fillId="0" borderId="0"/>
    <xf numFmtId="0" fontId="99" fillId="0" borderId="12">
      <alignment vertical="top"/>
      <protection hidden="1"/>
    </xf>
    <xf numFmtId="49" fontId="63" fillId="0" borderId="0" applyFill="0" applyBorder="0" applyAlignment="0"/>
    <xf numFmtId="235" fontId="74" fillId="0" borderId="0" applyFill="0" applyBorder="0" applyAlignment="0"/>
    <xf numFmtId="236" fontId="48" fillId="0" borderId="0" applyFill="0" applyBorder="0" applyAlignment="0"/>
    <xf numFmtId="237" fontId="74" fillId="0" borderId="0" applyFill="0" applyBorder="0" applyAlignment="0"/>
    <xf numFmtId="238" fontId="48" fillId="0" borderId="0" applyFill="0" applyBorder="0" applyAlignment="0"/>
    <xf numFmtId="0" fontId="106" fillId="0" borderId="0">
      <alignment horizontal="center"/>
    </xf>
    <xf numFmtId="0" fontId="76" fillId="0" borderId="20">
      <protection locked="0"/>
    </xf>
    <xf numFmtId="1" fontId="45" fillId="0" borderId="0"/>
    <xf numFmtId="0" fontId="108" fillId="0" borderId="0" applyNumberFormat="0" applyFill="0" applyBorder="0" applyAlignment="0" applyProtection="0"/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239" fontId="46" fillId="0" borderId="0"/>
    <xf numFmtId="0" fontId="45" fillId="0" borderId="0"/>
    <xf numFmtId="0" fontId="46" fillId="0" borderId="0"/>
    <xf numFmtId="1" fontId="46" fillId="0" borderId="0" applyNumberFormat="0"/>
    <xf numFmtId="240" fontId="46" fillId="0" borderId="0" applyFont="0" applyFill="0" applyBorder="0" applyAlignment="0" applyProtection="0"/>
    <xf numFmtId="241" fontId="46" fillId="0" borderId="0" applyFont="0" applyFill="0" applyBorder="0" applyAlignment="0" applyProtection="0"/>
    <xf numFmtId="242" fontId="46" fillId="0" borderId="0" applyFont="0" applyFill="0" applyBorder="0" applyAlignment="0" applyProtection="0"/>
    <xf numFmtId="239" fontId="46" fillId="0" borderId="0" applyFont="0" applyFill="0" applyBorder="0" applyAlignment="0" applyProtection="0"/>
    <xf numFmtId="0" fontId="48" fillId="0" borderId="0"/>
    <xf numFmtId="0" fontId="48" fillId="0" borderId="0"/>
    <xf numFmtId="212" fontId="68" fillId="0" borderId="0" applyFont="0" applyFill="0" applyBorder="0" applyAlignment="0" applyProtection="0"/>
    <xf numFmtId="212" fontId="68" fillId="0" borderId="0" applyFont="0" applyFill="0" applyBorder="0" applyAlignment="0" applyProtection="0"/>
    <xf numFmtId="212" fontId="68" fillId="0" borderId="0" applyFont="0" applyFill="0" applyBorder="0" applyAlignment="0" applyProtection="0"/>
    <xf numFmtId="0" fontId="110" fillId="0" borderId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22" borderId="6" applyNumberFormat="0" applyAlignment="0" applyProtection="0">
      <alignment vertical="center"/>
    </xf>
    <xf numFmtId="0" fontId="20" fillId="22" borderId="6" applyNumberFormat="0" applyAlignment="0" applyProtection="0">
      <alignment vertical="center"/>
    </xf>
    <xf numFmtId="0" fontId="20" fillId="22" borderId="6" applyNumberFormat="0" applyAlignment="0" applyProtection="0">
      <alignment vertical="center"/>
    </xf>
    <xf numFmtId="0" fontId="111" fillId="0" borderId="0"/>
    <xf numFmtId="0" fontId="37" fillId="0" borderId="0">
      <alignment vertical="top" wrapText="1"/>
    </xf>
    <xf numFmtId="0" fontId="21" fillId="26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38" fontId="52" fillId="0" borderId="0" applyFont="0" applyFill="0" applyBorder="0" applyAlignment="0" applyProtection="0"/>
    <xf numFmtId="40" fontId="52" fillId="0" borderId="0" applyFont="0" applyFill="0" applyBorder="0" applyAlignment="0" applyProtection="0"/>
    <xf numFmtId="41" fontId="45" fillId="0" borderId="0" applyFont="0" applyFill="0" applyBorder="0" applyAlignment="0" applyProtection="0"/>
    <xf numFmtId="43" fontId="45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1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2" fillId="0" borderId="0" applyFont="0" applyFill="0" applyBorder="0" applyAlignment="0" applyProtection="0">
      <alignment vertical="center"/>
    </xf>
    <xf numFmtId="0" fontId="149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34" fillId="0" borderId="0">
      <alignment horizontal="center" vertical="center"/>
    </xf>
    <xf numFmtId="0" fontId="2" fillId="27" borderId="18" applyNumberFormat="0" applyFont="0" applyAlignment="0" applyProtection="0">
      <alignment vertical="center"/>
    </xf>
    <xf numFmtId="0" fontId="2" fillId="27" borderId="18" applyNumberFormat="0" applyFont="0" applyAlignment="0" applyProtection="0">
      <alignment vertical="center"/>
    </xf>
    <xf numFmtId="0" fontId="2" fillId="27" borderId="18" applyNumberFormat="0" applyFont="0" applyAlignment="0" applyProtection="0">
      <alignment vertical="center"/>
    </xf>
    <xf numFmtId="0" fontId="2" fillId="27" borderId="18" applyNumberFormat="0" applyFont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22" fillId="0" borderId="15" applyNumberFormat="0" applyFill="0" applyAlignment="0" applyProtection="0">
      <alignment vertical="center"/>
    </xf>
    <xf numFmtId="0" fontId="15" fillId="29" borderId="0" applyFill="0" applyBorder="0" applyAlignment="0">
      <alignment vertical="center"/>
    </xf>
    <xf numFmtId="193" fontId="109" fillId="0" borderId="0" applyFont="0" applyFill="0" applyBorder="0" applyAlignment="0" applyProtection="0"/>
    <xf numFmtId="0" fontId="90" fillId="0" borderId="0"/>
    <xf numFmtId="0" fontId="90" fillId="0" borderId="0"/>
    <xf numFmtId="0" fontId="45" fillId="0" borderId="0"/>
    <xf numFmtId="0" fontId="23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23" fillId="3" borderId="0" applyNumberFormat="0" applyBorder="0" applyAlignment="0" applyProtection="0">
      <alignment vertical="center"/>
    </xf>
    <xf numFmtId="0" fontId="113" fillId="0" borderId="0"/>
    <xf numFmtId="0" fontId="39" fillId="8" borderId="21">
      <alignment vertical="center"/>
    </xf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3" fontId="2" fillId="0" borderId="0" applyFill="0" applyBorder="0" applyAlignment="0" applyProtection="0"/>
    <xf numFmtId="244" fontId="114" fillId="0" borderId="0" applyFont="0" applyFill="0" applyBorder="0" applyAlignment="0" applyProtection="0"/>
    <xf numFmtId="0" fontId="2" fillId="0" borderId="22"/>
    <xf numFmtId="245" fontId="15" fillId="0" borderId="0" applyBorder="0">
      <alignment horizontal="right"/>
    </xf>
    <xf numFmtId="246" fontId="113" fillId="0" borderId="0" applyFont="0" applyFill="0" applyBorder="0" applyAlignment="0" applyProtection="0"/>
    <xf numFmtId="247" fontId="113" fillId="0" borderId="0" applyFont="0" applyFill="0" applyBorder="0" applyAlignment="0" applyProtection="0"/>
    <xf numFmtId="49" fontId="12" fillId="0" borderId="23" applyFont="0" applyBorder="0">
      <alignment horizontal="center" vertical="center"/>
    </xf>
    <xf numFmtId="0" fontId="72" fillId="0" borderId="23" applyNumberFormat="0" applyBorder="0">
      <alignment vertical="center"/>
    </xf>
    <xf numFmtId="0" fontId="8" fillId="0" borderId="0">
      <alignment vertical="center"/>
    </xf>
    <xf numFmtId="0" fontId="24" fillId="21" borderId="5" applyNumberFormat="0" applyAlignment="0" applyProtection="0">
      <alignment vertical="center"/>
    </xf>
    <xf numFmtId="0" fontId="24" fillId="21" borderId="5" applyNumberFormat="0" applyAlignment="0" applyProtection="0">
      <alignment vertical="center"/>
    </xf>
    <xf numFmtId="0" fontId="24" fillId="21" borderId="5" applyNumberFormat="0" applyAlignment="0" applyProtection="0">
      <alignment vertical="center"/>
    </xf>
    <xf numFmtId="0" fontId="24" fillId="21" borderId="5" applyNumberFormat="0" applyAlignment="0" applyProtection="0">
      <alignment vertical="center"/>
    </xf>
    <xf numFmtId="0" fontId="24" fillId="21" borderId="5" applyNumberFormat="0" applyAlignment="0" applyProtection="0">
      <alignment vertical="center"/>
    </xf>
    <xf numFmtId="0" fontId="24" fillId="21" borderId="5" applyNumberFormat="0" applyAlignment="0" applyProtection="0">
      <alignment vertical="center"/>
    </xf>
    <xf numFmtId="0" fontId="24" fillId="21" borderId="5" applyNumberFormat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40" fontId="115" fillId="0" borderId="0" applyFont="0" applyFill="0" applyBorder="0" applyAlignment="0" applyProtection="0"/>
    <xf numFmtId="38" fontId="115" fillId="0" borderId="0" applyFont="0" applyFill="0" applyBorder="0" applyAlignment="0" applyProtection="0"/>
    <xf numFmtId="38" fontId="90" fillId="0" borderId="0"/>
    <xf numFmtId="38" fontId="90" fillId="0" borderId="0"/>
    <xf numFmtId="0" fontId="116" fillId="0" borderId="24" applyBorder="0"/>
    <xf numFmtId="40" fontId="49" fillId="0" borderId="0" applyFont="0" applyFill="0" applyBorder="0" applyAlignment="0" applyProtection="0"/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44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/>
    <xf numFmtId="38" fontId="17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41" fontId="112" fillId="0" borderId="0" applyFont="0" applyFill="0" applyBorder="0" applyAlignment="0" applyProtection="0"/>
    <xf numFmtId="38" fontId="17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38" fontId="2" fillId="0" borderId="0" applyFont="0" applyFill="0" applyBorder="0" applyAlignment="0" applyProtection="0">
      <alignment vertical="center"/>
    </xf>
    <xf numFmtId="38" fontId="17" fillId="0" borderId="0" applyFont="0" applyFill="0" applyBorder="0" applyAlignment="0" applyProtection="0">
      <alignment vertical="center"/>
    </xf>
    <xf numFmtId="194" fontId="15" fillId="0" borderId="0" applyFont="0" applyFill="0" applyBorder="0" applyAlignment="0" applyProtection="0"/>
    <xf numFmtId="38" fontId="2" fillId="0" borderId="0" applyFont="0" applyFill="0" applyBorder="0" applyAlignment="0" applyProtection="0"/>
    <xf numFmtId="38" fontId="12" fillId="0" borderId="0" applyFont="0" applyFill="0" applyBorder="0" applyAlignment="0" applyProtection="0"/>
    <xf numFmtId="0" fontId="117" fillId="0" borderId="0"/>
    <xf numFmtId="0" fontId="26" fillId="0" borderId="9" applyNumberFormat="0" applyFill="0" applyAlignment="0" applyProtection="0">
      <alignment vertical="center"/>
    </xf>
    <xf numFmtId="0" fontId="26" fillId="0" borderId="9" applyNumberFormat="0" applyFill="0" applyAlignment="0" applyProtection="0">
      <alignment vertical="center"/>
    </xf>
    <xf numFmtId="0" fontId="26" fillId="0" borderId="9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18" fillId="0" borderId="0"/>
    <xf numFmtId="0" fontId="119" fillId="0" borderId="0"/>
    <xf numFmtId="0" fontId="120" fillId="0" borderId="0"/>
    <xf numFmtId="0" fontId="121" fillId="0" borderId="0"/>
    <xf numFmtId="0" fontId="122" fillId="0" borderId="0"/>
    <xf numFmtId="0" fontId="123" fillId="0" borderId="0"/>
    <xf numFmtId="0" fontId="124" fillId="0" borderId="0" applyBorder="0">
      <alignment vertical="center"/>
    </xf>
    <xf numFmtId="0" fontId="29" fillId="0" borderId="25" applyNumberFormat="0" applyFill="0" applyAlignment="0" applyProtection="0">
      <alignment vertical="center"/>
    </xf>
    <xf numFmtId="0" fontId="29" fillId="0" borderId="25" applyNumberFormat="0" applyFill="0" applyAlignment="0" applyProtection="0">
      <alignment vertical="center"/>
    </xf>
    <xf numFmtId="0" fontId="29" fillId="0" borderId="25" applyNumberFormat="0" applyFill="0" applyAlignment="0" applyProtection="0">
      <alignment vertical="center"/>
    </xf>
    <xf numFmtId="0" fontId="29" fillId="0" borderId="25" applyNumberFormat="0" applyFill="0" applyAlignment="0" applyProtection="0">
      <alignment vertical="center"/>
    </xf>
    <xf numFmtId="0" fontId="30" fillId="21" borderId="19" applyNumberFormat="0" applyAlignment="0" applyProtection="0">
      <alignment vertical="center"/>
    </xf>
    <xf numFmtId="0" fontId="30" fillId="21" borderId="19" applyNumberFormat="0" applyAlignment="0" applyProtection="0">
      <alignment vertical="center"/>
    </xf>
    <xf numFmtId="0" fontId="30" fillId="21" borderId="19" applyNumberFormat="0" applyAlignment="0" applyProtection="0">
      <alignment vertical="center"/>
    </xf>
    <xf numFmtId="0" fontId="30" fillId="21" borderId="19" applyNumberFormat="0" applyAlignment="0" applyProtection="0">
      <alignment vertical="center"/>
    </xf>
    <xf numFmtId="0" fontId="14" fillId="0" borderId="0"/>
    <xf numFmtId="190" fontId="15" fillId="0" borderId="0" applyBorder="0">
      <alignment horizontal="left"/>
    </xf>
    <xf numFmtId="248" fontId="15" fillId="0" borderId="0" applyFill="0" applyBorder="0"/>
    <xf numFmtId="249" fontId="15" fillId="0" borderId="0" applyFill="0" applyBorder="0"/>
    <xf numFmtId="49" fontId="15" fillId="30" borderId="26">
      <alignment horizontal="center"/>
    </xf>
    <xf numFmtId="179" fontId="15" fillId="30" borderId="26">
      <alignment horizontal="right"/>
    </xf>
    <xf numFmtId="14" fontId="15" fillId="30" borderId="0" applyBorder="0">
      <alignment horizontal="center"/>
    </xf>
    <xf numFmtId="49" fontId="15" fillId="0" borderId="26"/>
    <xf numFmtId="40" fontId="134" fillId="0" borderId="0" applyFont="0" applyFill="0" applyBorder="0" applyAlignment="0" applyProtection="0"/>
    <xf numFmtId="38" fontId="134" fillId="0" borderId="0" applyFont="0" applyFill="0" applyBorder="0" applyAlignment="0" applyProtection="0"/>
    <xf numFmtId="250" fontId="114" fillId="0" borderId="0" applyFont="0" applyFill="0" applyBorder="0" applyAlignment="0" applyProtection="0"/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41" fontId="113" fillId="0" borderId="0" applyFont="0" applyFill="0" applyBorder="0" applyAlignment="0" applyProtection="0"/>
    <xf numFmtId="43" fontId="113" fillId="0" borderId="0" applyFont="0" applyFill="0" applyBorder="0" applyAlignment="0" applyProtection="0"/>
    <xf numFmtId="8" fontId="2" fillId="0" borderId="0" applyFont="0" applyFill="0" applyBorder="0" applyAlignment="0" applyProtection="0"/>
    <xf numFmtId="6" fontId="2" fillId="0" borderId="0" applyFont="0" applyFill="0" applyBorder="0" applyAlignment="0" applyProtection="0"/>
    <xf numFmtId="0" fontId="125" fillId="0" borderId="12"/>
    <xf numFmtId="0" fontId="126" fillId="0" borderId="26" applyFill="0" applyBorder="0" applyProtection="0">
      <alignment horizontal="left" vertical="center"/>
    </xf>
    <xf numFmtId="49" fontId="12" fillId="0" borderId="23" applyBorder="0">
      <alignment horizontal="center" vertical="center"/>
    </xf>
    <xf numFmtId="6" fontId="2" fillId="0" borderId="0" applyFont="0" applyFill="0" applyBorder="0" applyAlignment="0" applyProtection="0">
      <alignment vertical="center"/>
    </xf>
    <xf numFmtId="0" fontId="125" fillId="0" borderId="12"/>
    <xf numFmtId="251" fontId="114" fillId="0" borderId="0" applyFont="0" applyFill="0" applyBorder="0" applyAlignment="0" applyProtection="0"/>
    <xf numFmtId="14" fontId="15" fillId="0" borderId="27" applyBorder="0">
      <alignment horizontal="left"/>
    </xf>
    <xf numFmtId="14" fontId="15" fillId="0" borderId="0"/>
    <xf numFmtId="0" fontId="32" fillId="7" borderId="5" applyNumberFormat="0" applyAlignment="0" applyProtection="0">
      <alignment vertical="center"/>
    </xf>
    <xf numFmtId="0" fontId="32" fillId="7" borderId="5" applyNumberFormat="0" applyAlignment="0" applyProtection="0">
      <alignment vertical="center"/>
    </xf>
    <xf numFmtId="0" fontId="32" fillId="7" borderId="5" applyNumberFormat="0" applyAlignment="0" applyProtection="0">
      <alignment vertical="center"/>
    </xf>
    <xf numFmtId="0" fontId="32" fillId="7" borderId="5" applyNumberFormat="0" applyAlignment="0" applyProtection="0">
      <alignment vertical="center"/>
    </xf>
    <xf numFmtId="0" fontId="32" fillId="7" borderId="5" applyNumberFormat="0" applyAlignment="0" applyProtection="0">
      <alignment vertical="center"/>
    </xf>
    <xf numFmtId="0" fontId="32" fillId="7" borderId="5" applyNumberFormat="0" applyAlignment="0" applyProtection="0">
      <alignment vertical="center"/>
    </xf>
    <xf numFmtId="0" fontId="32" fillId="7" borderId="5" applyNumberFormat="0" applyAlignment="0" applyProtection="0">
      <alignment vertical="center"/>
    </xf>
    <xf numFmtId="14" fontId="15" fillId="0" borderId="0" applyFill="0" applyBorder="0"/>
    <xf numFmtId="188" fontId="127" fillId="0" borderId="28" applyNumberFormat="0" applyFont="0" applyAlignment="0" applyProtection="0"/>
    <xf numFmtId="0" fontId="128" fillId="0" borderId="0"/>
    <xf numFmtId="0" fontId="2" fillId="0" borderId="0"/>
    <xf numFmtId="0" fontId="2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37" fillId="0" borderId="0"/>
    <xf numFmtId="0" fontId="37" fillId="0" borderId="0"/>
    <xf numFmtId="0" fontId="150" fillId="0" borderId="0">
      <alignment vertical="center"/>
    </xf>
    <xf numFmtId="0" fontId="37" fillId="0" borderId="0"/>
    <xf numFmtId="0" fontId="2" fillId="0" borderId="0">
      <alignment vertical="center"/>
    </xf>
    <xf numFmtId="0" fontId="2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29" fillId="0" borderId="0"/>
    <xf numFmtId="0" fontId="17" fillId="0" borderId="0"/>
    <xf numFmtId="0" fontId="2" fillId="0" borderId="0"/>
    <xf numFmtId="0" fontId="150" fillId="0" borderId="0">
      <alignment vertical="center"/>
    </xf>
    <xf numFmtId="0" fontId="2" fillId="0" borderId="0">
      <alignment vertical="center"/>
    </xf>
    <xf numFmtId="0" fontId="44" fillId="0" borderId="0">
      <alignment vertical="center"/>
    </xf>
    <xf numFmtId="0" fontId="129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50" fillId="0" borderId="0">
      <alignment vertical="center"/>
    </xf>
    <xf numFmtId="0" fontId="2" fillId="0" borderId="0"/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7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2" fillId="0" borderId="0">
      <alignment vertical="center"/>
    </xf>
    <xf numFmtId="0" fontId="150" fillId="0" borderId="0"/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34" fillId="0" borderId="0"/>
    <xf numFmtId="0" fontId="34" fillId="0" borderId="0"/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/>
    <xf numFmtId="0" fontId="150" fillId="0" borderId="0"/>
    <xf numFmtId="0" fontId="150" fillId="0" borderId="0"/>
    <xf numFmtId="0" fontId="150" fillId="0" borderId="0">
      <alignment vertical="center"/>
    </xf>
    <xf numFmtId="0" fontId="150" fillId="0" borderId="0">
      <alignment vertical="center"/>
    </xf>
    <xf numFmtId="0" fontId="150" fillId="0" borderId="0"/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/>
    <xf numFmtId="0" fontId="49" fillId="0" borderId="0"/>
    <xf numFmtId="0" fontId="150" fillId="0" borderId="0"/>
    <xf numFmtId="0" fontId="150" fillId="0" borderId="0"/>
    <xf numFmtId="0" fontId="49" fillId="0" borderId="0"/>
    <xf numFmtId="0" fontId="150" fillId="0" borderId="0"/>
    <xf numFmtId="0" fontId="150" fillId="0" borderId="0"/>
    <xf numFmtId="0" fontId="49" fillId="0" borderId="0"/>
    <xf numFmtId="0" fontId="12" fillId="0" borderId="0"/>
    <xf numFmtId="0" fontId="49" fillId="0" borderId="0"/>
    <xf numFmtId="0" fontId="2" fillId="0" borderId="0"/>
    <xf numFmtId="0" fontId="2" fillId="0" borderId="0"/>
    <xf numFmtId="0" fontId="2" fillId="0" borderId="0"/>
    <xf numFmtId="0" fontId="150" fillId="0" borderId="0">
      <alignment vertical="center"/>
    </xf>
    <xf numFmtId="0" fontId="17" fillId="0" borderId="0"/>
    <xf numFmtId="0" fontId="17" fillId="0" borderId="0"/>
    <xf numFmtId="0" fontId="17" fillId="0" borderId="0"/>
    <xf numFmtId="0" fontId="150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12" fillId="0" borderId="0"/>
    <xf numFmtId="0" fontId="2" fillId="0" borderId="0"/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7" fillId="0" borderId="0">
      <alignment vertical="center"/>
    </xf>
    <xf numFmtId="0" fontId="15" fillId="0" borderId="0"/>
    <xf numFmtId="0" fontId="5" fillId="0" borderId="0"/>
    <xf numFmtId="0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7" fillId="0" borderId="0">
      <alignment vertical="center"/>
    </xf>
    <xf numFmtId="0" fontId="17" fillId="0" borderId="0">
      <alignment vertical="center"/>
    </xf>
    <xf numFmtId="0" fontId="150" fillId="0" borderId="0">
      <alignment vertical="center"/>
    </xf>
    <xf numFmtId="0" fontId="2" fillId="0" borderId="0"/>
    <xf numFmtId="0" fontId="2" fillId="0" borderId="0"/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2" fillId="0" borderId="0"/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50" fillId="0" borderId="0">
      <alignment vertical="center"/>
    </xf>
    <xf numFmtId="0" fontId="2" fillId="0" borderId="0"/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150" fillId="0" borderId="0">
      <alignment vertical="center"/>
    </xf>
    <xf numFmtId="0" fontId="2" fillId="0" borderId="0"/>
    <xf numFmtId="0" fontId="7" fillId="0" borderId="0"/>
    <xf numFmtId="0" fontId="40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" fillId="0" borderId="0">
      <alignment vertical="top" wrapText="1"/>
    </xf>
    <xf numFmtId="0" fontId="130" fillId="0" borderId="0"/>
    <xf numFmtId="0" fontId="59" fillId="0" borderId="0"/>
    <xf numFmtId="0" fontId="59" fillId="0" borderId="0"/>
    <xf numFmtId="0" fontId="59" fillId="0" borderId="0"/>
    <xf numFmtId="0" fontId="59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111" fillId="0" borderId="0"/>
    <xf numFmtId="0" fontId="131" fillId="0" borderId="0"/>
    <xf numFmtId="0" fontId="8" fillId="0" borderId="0"/>
    <xf numFmtId="0" fontId="59" fillId="0" borderId="0"/>
    <xf numFmtId="0" fontId="5" fillId="0" borderId="0"/>
    <xf numFmtId="0" fontId="8" fillId="23" borderId="0" applyNumberFormat="0" applyAlignment="0"/>
    <xf numFmtId="0" fontId="132" fillId="0" borderId="0" applyNumberFormat="0" applyFill="0" applyBorder="0" applyAlignment="0" applyProtection="0">
      <alignment vertical="top"/>
      <protection locked="0"/>
    </xf>
    <xf numFmtId="0" fontId="133" fillId="0" borderId="0">
      <alignment vertical="center"/>
    </xf>
    <xf numFmtId="49" fontId="90" fillId="0" borderId="29" applyBorder="0"/>
    <xf numFmtId="49" fontId="15" fillId="0" borderId="0" applyBorder="0">
      <alignment horizontal="left"/>
    </xf>
    <xf numFmtId="0" fontId="8" fillId="0" borderId="0"/>
    <xf numFmtId="0" fontId="128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252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252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35" fillId="0" borderId="0"/>
    <xf numFmtId="0" fontId="128" fillId="0" borderId="0"/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33" fillId="4" borderId="0" applyNumberFormat="0" applyBorder="0" applyAlignment="0" applyProtection="0">
      <alignment vertical="center"/>
    </xf>
    <xf numFmtId="0" fontId="134" fillId="0" borderId="0" applyFont="0" applyFill="0" applyBorder="0" applyAlignment="0" applyProtection="0"/>
    <xf numFmtId="0" fontId="134" fillId="0" borderId="0" applyFont="0" applyFill="0" applyBorder="0" applyAlignment="0" applyProtection="0"/>
    <xf numFmtId="10" fontId="45" fillId="0" borderId="0" applyFont="0" applyFill="0" applyBorder="0" applyAlignment="0" applyProtection="0"/>
    <xf numFmtId="0" fontId="136" fillId="0" borderId="0"/>
    <xf numFmtId="253" fontId="45" fillId="0" borderId="0" applyFont="0" applyFill="0" applyBorder="0" applyAlignment="0" applyProtection="0"/>
    <xf numFmtId="254" fontId="45" fillId="0" borderId="0" applyFont="0" applyFill="0" applyBorder="0" applyAlignment="0" applyProtection="0"/>
    <xf numFmtId="0" fontId="137" fillId="0" borderId="0" applyFont="0" applyFill="0" applyBorder="0" applyAlignment="0" applyProtection="0"/>
    <xf numFmtId="6" fontId="137" fillId="0" borderId="0" applyFont="0" applyFill="0" applyBorder="0" applyAlignment="0" applyProtection="0"/>
    <xf numFmtId="0" fontId="138" fillId="0" borderId="0"/>
    <xf numFmtId="0" fontId="1" fillId="0" borderId="0"/>
  </cellStyleXfs>
  <cellXfs count="602">
    <xf numFmtId="0" fontId="0" fillId="0" borderId="0" xfId="0">
      <alignment vertical="center"/>
    </xf>
    <xf numFmtId="49" fontId="6" fillId="0" borderId="0" xfId="1686" applyNumberFormat="1" applyFont="1"/>
    <xf numFmtId="0" fontId="8" fillId="0" borderId="0" xfId="1693" applyFont="1">
      <alignment vertical="center"/>
    </xf>
    <xf numFmtId="0" fontId="8" fillId="23" borderId="14" xfId="1693" applyFont="1" applyFill="1" applyBorder="1">
      <alignment vertical="center"/>
    </xf>
    <xf numFmtId="0" fontId="8" fillId="0" borderId="0" xfId="1693" applyFont="1" applyAlignment="1">
      <alignment horizontal="center" vertical="center"/>
    </xf>
    <xf numFmtId="14" fontId="8" fillId="0" borderId="0" xfId="1693" applyNumberFormat="1" applyFont="1">
      <alignment vertical="center"/>
    </xf>
    <xf numFmtId="0" fontId="8" fillId="23" borderId="30" xfId="1693" applyFont="1" applyFill="1" applyBorder="1">
      <alignment vertical="center"/>
    </xf>
    <xf numFmtId="0" fontId="8" fillId="23" borderId="31" xfId="1693" applyFont="1" applyFill="1" applyBorder="1">
      <alignment vertical="center"/>
    </xf>
    <xf numFmtId="0" fontId="8" fillId="0" borderId="0" xfId="1693" applyFont="1" applyAlignment="1">
      <alignment vertical="center" wrapText="1"/>
    </xf>
    <xf numFmtId="0" fontId="5" fillId="0" borderId="0" xfId="1688" applyFont="1">
      <alignment vertical="center"/>
    </xf>
    <xf numFmtId="0" fontId="5" fillId="0" borderId="0" xfId="1688" applyFont="1" applyAlignment="1">
      <alignment vertical="center"/>
    </xf>
    <xf numFmtId="0" fontId="8" fillId="0" borderId="0" xfId="1688" applyFont="1" applyAlignment="1">
      <alignment horizontal="justify"/>
    </xf>
    <xf numFmtId="0" fontId="6" fillId="0" borderId="0" xfId="1688" applyFont="1">
      <alignment vertical="center"/>
    </xf>
    <xf numFmtId="0" fontId="12" fillId="0" borderId="0" xfId="1689" applyFont="1" applyAlignment="1">
      <alignment horizontal="center" vertical="center"/>
    </xf>
    <xf numFmtId="0" fontId="12" fillId="0" borderId="0" xfId="1689" applyNumberFormat="1" applyFont="1" applyAlignment="1">
      <alignment horizontal="left" vertical="center"/>
    </xf>
    <xf numFmtId="0" fontId="12" fillId="0" borderId="0" xfId="1689" applyFont="1" applyAlignment="1">
      <alignment vertical="center"/>
    </xf>
    <xf numFmtId="0" fontId="12" fillId="0" borderId="0" xfId="1689" applyNumberFormat="1" applyFont="1" applyAlignment="1">
      <alignment vertical="center"/>
    </xf>
    <xf numFmtId="178" fontId="12" fillId="0" borderId="0" xfId="1689" applyNumberFormat="1" applyFont="1" applyAlignment="1">
      <alignment horizontal="center" vertical="center"/>
    </xf>
    <xf numFmtId="49" fontId="6" fillId="0" borderId="0" xfId="1686" applyNumberFormat="1" applyFont="1" applyAlignment="1">
      <alignment horizontal="center"/>
    </xf>
    <xf numFmtId="0" fontId="8" fillId="20" borderId="14" xfId="1693" applyFont="1" applyFill="1" applyBorder="1">
      <alignment vertical="center"/>
    </xf>
    <xf numFmtId="14" fontId="8" fillId="20" borderId="14" xfId="1693" applyNumberFormat="1" applyFont="1" applyFill="1" applyBorder="1">
      <alignment vertical="center"/>
    </xf>
    <xf numFmtId="0" fontId="12" fillId="23" borderId="14" xfId="0" applyNumberFormat="1" applyFont="1" applyFill="1" applyBorder="1" applyAlignment="1">
      <alignment horizontal="center" vertical="center"/>
    </xf>
    <xf numFmtId="0" fontId="12" fillId="0" borderId="33" xfId="0" applyFont="1" applyFill="1" applyBorder="1" applyAlignment="1">
      <alignment horizontal="left" vertical="center" wrapText="1"/>
    </xf>
    <xf numFmtId="0" fontId="12" fillId="0" borderId="32" xfId="0" applyNumberFormat="1" applyFont="1" applyFill="1" applyBorder="1" applyAlignment="1">
      <alignment horizontal="center" vertical="center"/>
    </xf>
    <xf numFmtId="0" fontId="12" fillId="0" borderId="14" xfId="0" applyNumberFormat="1" applyFont="1" applyFill="1" applyBorder="1" applyAlignment="1">
      <alignment horizontal="center" vertical="center"/>
    </xf>
    <xf numFmtId="0" fontId="12" fillId="0" borderId="34" xfId="0" applyFont="1" applyFill="1" applyBorder="1" applyAlignment="1">
      <alignment horizontal="center" vertical="center"/>
    </xf>
    <xf numFmtId="0" fontId="13" fillId="23" borderId="35" xfId="1689" applyFont="1" applyFill="1" applyBorder="1" applyAlignment="1">
      <alignment horizontal="center" vertical="center"/>
    </xf>
    <xf numFmtId="0" fontId="13" fillId="23" borderId="36" xfId="1689" applyNumberFormat="1" applyFont="1" applyFill="1" applyBorder="1" applyAlignment="1">
      <alignment horizontal="center" vertical="center"/>
    </xf>
    <xf numFmtId="0" fontId="13" fillId="23" borderId="36" xfId="1689" applyNumberFormat="1" applyFont="1" applyFill="1" applyBorder="1" applyAlignment="1">
      <alignment horizontal="center" vertical="center" wrapText="1"/>
    </xf>
    <xf numFmtId="0" fontId="13" fillId="23" borderId="37" xfId="1689" applyNumberFormat="1" applyFont="1" applyFill="1" applyBorder="1" applyAlignment="1">
      <alignment horizontal="center" vertical="center" wrapText="1"/>
    </xf>
    <xf numFmtId="0" fontId="13" fillId="23" borderId="35" xfId="1689" applyFont="1" applyFill="1" applyBorder="1" applyAlignment="1">
      <alignment horizontal="center" vertical="center" wrapText="1"/>
    </xf>
    <xf numFmtId="0" fontId="13" fillId="23" borderId="36" xfId="1689" applyFont="1" applyFill="1" applyBorder="1" applyAlignment="1">
      <alignment horizontal="center" vertical="center" wrapText="1"/>
    </xf>
    <xf numFmtId="0" fontId="8" fillId="31" borderId="14" xfId="1693" applyFont="1" applyFill="1" applyBorder="1">
      <alignment vertical="center"/>
    </xf>
    <xf numFmtId="0" fontId="12" fillId="0" borderId="0" xfId="1689" applyFont="1" applyFill="1" applyAlignment="1">
      <alignment horizontal="center" vertical="center"/>
    </xf>
    <xf numFmtId="0" fontId="12" fillId="23" borderId="7" xfId="1689" applyNumberFormat="1" applyFont="1" applyFill="1" applyBorder="1" applyAlignment="1">
      <alignment horizontal="center" vertical="center"/>
    </xf>
    <xf numFmtId="14" fontId="8" fillId="23" borderId="14" xfId="1691" applyNumberFormat="1" applyFont="1" applyFill="1" applyBorder="1">
      <alignment vertical="center"/>
    </xf>
    <xf numFmtId="0" fontId="13" fillId="23" borderId="7" xfId="0" applyFont="1" applyFill="1" applyBorder="1" applyAlignment="1">
      <alignment horizontal="center" vertical="center"/>
    </xf>
    <xf numFmtId="0" fontId="13" fillId="23" borderId="7" xfId="1689" applyNumberFormat="1" applyFont="1" applyFill="1" applyBorder="1" applyAlignment="1">
      <alignment horizontal="center" vertical="center"/>
    </xf>
    <xf numFmtId="0" fontId="8" fillId="0" borderId="39" xfId="1693" applyFont="1" applyBorder="1" applyAlignment="1">
      <alignment horizontal="center" vertical="center"/>
    </xf>
    <xf numFmtId="0" fontId="8" fillId="0" borderId="8" xfId="1693" applyFont="1" applyBorder="1" applyAlignment="1">
      <alignment horizontal="left" vertical="center"/>
    </xf>
    <xf numFmtId="0" fontId="8" fillId="0" borderId="8" xfId="1693" applyFont="1" applyBorder="1" applyAlignment="1">
      <alignment horizontal="center" vertical="center"/>
    </xf>
    <xf numFmtId="0" fontId="13" fillId="23" borderId="7" xfId="1689" applyFont="1" applyFill="1" applyBorder="1" applyAlignment="1">
      <alignment horizontal="center" vertical="center"/>
    </xf>
    <xf numFmtId="182" fontId="8" fillId="30" borderId="14" xfId="1688" applyNumberFormat="1" applyFont="1" applyFill="1" applyBorder="1" applyAlignment="1">
      <alignment horizontal="right" vertical="center" wrapText="1"/>
    </xf>
    <xf numFmtId="0" fontId="5" fillId="0" borderId="40" xfId="1688" applyFont="1" applyBorder="1" applyAlignment="1">
      <alignment horizontal="center" vertical="center"/>
    </xf>
    <xf numFmtId="0" fontId="5" fillId="0" borderId="0" xfId="1688" applyFont="1" applyBorder="1" applyAlignment="1">
      <alignment horizontal="center" vertical="center"/>
    </xf>
    <xf numFmtId="0" fontId="5" fillId="0" borderId="0" xfId="1688" applyFont="1" applyBorder="1" applyAlignment="1">
      <alignment vertical="center"/>
    </xf>
    <xf numFmtId="0" fontId="5" fillId="0" borderId="0" xfId="1688" applyFont="1" applyBorder="1" applyAlignment="1">
      <alignment horizontal="right" vertical="center"/>
    </xf>
    <xf numFmtId="0" fontId="5" fillId="0" borderId="41" xfId="0" applyFont="1" applyBorder="1" applyAlignment="1">
      <alignment horizontal="center" vertical="center"/>
    </xf>
    <xf numFmtId="177" fontId="8" fillId="30" borderId="14" xfId="0" applyNumberFormat="1" applyFont="1" applyFill="1" applyBorder="1" applyAlignment="1">
      <alignment horizontal="right" vertical="center" wrapText="1"/>
    </xf>
    <xf numFmtId="177" fontId="8" fillId="30" borderId="14" xfId="1688" applyNumberFormat="1" applyFont="1" applyFill="1" applyBorder="1" applyAlignment="1">
      <alignment horizontal="right" vertical="center" wrapText="1"/>
    </xf>
    <xf numFmtId="182" fontId="8" fillId="30" borderId="14" xfId="0" applyNumberFormat="1" applyFont="1" applyFill="1" applyBorder="1" applyAlignment="1">
      <alignment horizontal="center" vertical="center" wrapText="1"/>
    </xf>
    <xf numFmtId="182" fontId="8" fillId="30" borderId="14" xfId="1688" applyNumberFormat="1" applyFont="1" applyFill="1" applyBorder="1" applyAlignment="1">
      <alignment horizontal="center" vertical="center" wrapText="1"/>
    </xf>
    <xf numFmtId="177" fontId="8" fillId="32" borderId="14" xfId="1688" applyNumberFormat="1" applyFont="1" applyFill="1" applyBorder="1" applyAlignment="1">
      <alignment vertical="center" wrapText="1"/>
    </xf>
    <xf numFmtId="0" fontId="8" fillId="32" borderId="14" xfId="1688" applyFont="1" applyFill="1" applyBorder="1" applyAlignment="1">
      <alignment vertical="center" wrapText="1"/>
    </xf>
    <xf numFmtId="14" fontId="8" fillId="32" borderId="14" xfId="1688" applyNumberFormat="1" applyFont="1" applyFill="1" applyBorder="1" applyAlignment="1">
      <alignment horizontal="right" vertical="center" wrapText="1"/>
    </xf>
    <xf numFmtId="14" fontId="8" fillId="32" borderId="14" xfId="1688" applyNumberFormat="1" applyFont="1" applyFill="1" applyBorder="1" applyAlignment="1">
      <alignment horizontal="center" vertical="center" wrapText="1"/>
    </xf>
    <xf numFmtId="0" fontId="5" fillId="32" borderId="14" xfId="1688" applyFont="1" applyFill="1" applyBorder="1" applyAlignment="1">
      <alignment horizontal="center" vertical="center"/>
    </xf>
    <xf numFmtId="0" fontId="8" fillId="32" borderId="14" xfId="1688" applyFont="1" applyFill="1" applyBorder="1" applyAlignment="1">
      <alignment horizontal="center" vertical="center" wrapText="1"/>
    </xf>
    <xf numFmtId="177" fontId="8" fillId="32" borderId="42" xfId="1688" applyNumberFormat="1" applyFont="1" applyFill="1" applyBorder="1" applyAlignment="1">
      <alignment horizontal="right" vertical="center" wrapText="1"/>
    </xf>
    <xf numFmtId="0" fontId="145" fillId="23" borderId="7" xfId="1689" applyNumberFormat="1" applyFont="1" applyFill="1" applyBorder="1" applyAlignment="1">
      <alignment horizontal="center" vertical="center"/>
    </xf>
    <xf numFmtId="0" fontId="6" fillId="0" borderId="0" xfId="1688" applyFont="1" applyBorder="1">
      <alignment vertical="center"/>
    </xf>
    <xf numFmtId="0" fontId="5" fillId="0" borderId="0" xfId="1688" applyFont="1" applyBorder="1">
      <alignment vertical="center"/>
    </xf>
    <xf numFmtId="0" fontId="5" fillId="0" borderId="0" xfId="1688" applyFont="1" applyBorder="1" applyAlignment="1">
      <alignment wrapText="1"/>
    </xf>
    <xf numFmtId="0" fontId="6" fillId="0" borderId="23" xfId="1688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5" fillId="32" borderId="39" xfId="1688" applyFont="1" applyFill="1" applyBorder="1" applyAlignment="1">
      <alignment horizontal="center" vertical="center"/>
    </xf>
    <xf numFmtId="180" fontId="8" fillId="30" borderId="14" xfId="1688" applyNumberFormat="1" applyFont="1" applyFill="1" applyBorder="1" applyAlignment="1">
      <alignment horizontal="right" vertical="center" wrapText="1"/>
    </xf>
    <xf numFmtId="0" fontId="8" fillId="0" borderId="14" xfId="1688" applyFont="1" applyFill="1" applyBorder="1" applyAlignment="1">
      <alignment horizontal="center" vertical="center" wrapText="1"/>
    </xf>
    <xf numFmtId="0" fontId="35" fillId="23" borderId="44" xfId="963" applyFont="1" applyFill="1" applyBorder="1" applyAlignment="1">
      <alignment vertical="center" wrapText="1"/>
    </xf>
    <xf numFmtId="0" fontId="35" fillId="23" borderId="45" xfId="963" applyFont="1" applyFill="1" applyBorder="1" applyAlignment="1">
      <alignment vertical="center" wrapText="1"/>
    </xf>
    <xf numFmtId="0" fontId="12" fillId="0" borderId="0" xfId="963" applyFont="1" applyAlignment="1">
      <alignment vertical="center"/>
    </xf>
    <xf numFmtId="0" fontId="35" fillId="23" borderId="46" xfId="963" applyFont="1" applyFill="1" applyBorder="1" applyAlignment="1">
      <alignment vertical="center" wrapText="1"/>
    </xf>
    <xf numFmtId="0" fontId="35" fillId="23" borderId="0" xfId="963" applyFont="1" applyFill="1" applyBorder="1" applyAlignment="1">
      <alignment vertical="center" wrapText="1"/>
    </xf>
    <xf numFmtId="0" fontId="35" fillId="23" borderId="24" xfId="963" applyFont="1" applyFill="1" applyBorder="1" applyAlignment="1">
      <alignment vertical="center" wrapText="1"/>
    </xf>
    <xf numFmtId="0" fontId="35" fillId="23" borderId="12" xfId="963" applyFont="1" applyFill="1" applyBorder="1" applyAlignment="1">
      <alignment vertical="center" wrapText="1"/>
    </xf>
    <xf numFmtId="0" fontId="12" fillId="0" borderId="0" xfId="963" applyFont="1" applyAlignment="1">
      <alignment horizontal="center" vertical="center"/>
    </xf>
    <xf numFmtId="14" fontId="8" fillId="23" borderId="14" xfId="0" applyNumberFormat="1" applyFont="1" applyFill="1" applyBorder="1" applyAlignment="1">
      <alignment horizontal="center" vertical="center" shrinkToFit="1"/>
    </xf>
    <xf numFmtId="14" fontId="8" fillId="33" borderId="14" xfId="0" applyNumberFormat="1" applyFont="1" applyFill="1" applyBorder="1" applyAlignment="1">
      <alignment horizontal="center" vertical="center" shrinkToFit="1"/>
    </xf>
    <xf numFmtId="0" fontId="8" fillId="34" borderId="14" xfId="1693" applyFont="1" applyFill="1" applyBorder="1">
      <alignment vertical="center"/>
    </xf>
    <xf numFmtId="14" fontId="8" fillId="34" borderId="14" xfId="0" applyNumberFormat="1" applyFont="1" applyFill="1" applyBorder="1" applyAlignment="1">
      <alignment horizontal="center" vertical="center" shrinkToFit="1"/>
    </xf>
    <xf numFmtId="14" fontId="8" fillId="35" borderId="14" xfId="0" applyNumberFormat="1" applyFont="1" applyFill="1" applyBorder="1" applyAlignment="1">
      <alignment horizontal="center" vertical="center" shrinkToFit="1"/>
    </xf>
    <xf numFmtId="0" fontId="8" fillId="34" borderId="30" xfId="1693" applyFont="1" applyFill="1" applyBorder="1">
      <alignment vertical="center"/>
    </xf>
    <xf numFmtId="0" fontId="8" fillId="34" borderId="31" xfId="1693" applyFont="1" applyFill="1" applyBorder="1">
      <alignment vertical="center"/>
    </xf>
    <xf numFmtId="0" fontId="2" fillId="30" borderId="0" xfId="0" applyNumberFormat="1" applyFont="1" applyFill="1" applyBorder="1" applyAlignment="1">
      <alignment vertical="center"/>
    </xf>
    <xf numFmtId="0" fontId="15" fillId="30" borderId="0" xfId="0" applyNumberFormat="1" applyFont="1" applyFill="1" applyAlignment="1">
      <alignment vertical="center"/>
    </xf>
    <xf numFmtId="177" fontId="8" fillId="32" borderId="30" xfId="1688" applyNumberFormat="1" applyFont="1" applyFill="1" applyBorder="1" applyAlignment="1">
      <alignment horizontal="right" vertical="center" wrapText="1"/>
    </xf>
    <xf numFmtId="177" fontId="146" fillId="0" borderId="14" xfId="1688" applyNumberFormat="1" applyFont="1" applyFill="1" applyBorder="1" applyAlignment="1">
      <alignment horizontal="right" vertical="center" wrapText="1"/>
    </xf>
    <xf numFmtId="176" fontId="13" fillId="23" borderId="7" xfId="0" applyNumberFormat="1" applyFont="1" applyFill="1" applyBorder="1" applyAlignment="1">
      <alignment horizontal="center" vertical="center"/>
    </xf>
    <xf numFmtId="9" fontId="6" fillId="0" borderId="0" xfId="1686" applyNumberFormat="1" applyFont="1"/>
    <xf numFmtId="9" fontId="8" fillId="0" borderId="0" xfId="1693" applyNumberFormat="1" applyFont="1">
      <alignment vertical="center"/>
    </xf>
    <xf numFmtId="0" fontId="37" fillId="0" borderId="0" xfId="0" applyFont="1">
      <alignment vertical="center"/>
    </xf>
    <xf numFmtId="0" fontId="37" fillId="0" borderId="14" xfId="0" applyFont="1" applyBorder="1" applyAlignment="1">
      <alignment horizontal="center" vertical="center"/>
    </xf>
    <xf numFmtId="14" fontId="37" fillId="36" borderId="14" xfId="0" applyNumberFormat="1" applyFont="1" applyFill="1" applyBorder="1" applyAlignment="1">
      <alignment horizontal="center" vertical="center"/>
    </xf>
    <xf numFmtId="0" fontId="37" fillId="0" borderId="47" xfId="0" applyFont="1" applyBorder="1" applyAlignment="1">
      <alignment horizontal="center" vertical="center"/>
    </xf>
    <xf numFmtId="14" fontId="37" fillId="36" borderId="47" xfId="0" applyNumberFormat="1" applyFont="1" applyFill="1" applyBorder="1" applyAlignment="1">
      <alignment horizontal="center" vertical="center"/>
    </xf>
    <xf numFmtId="56" fontId="37" fillId="0" borderId="0" xfId="0" applyNumberFormat="1" applyFont="1">
      <alignment vertical="center"/>
    </xf>
    <xf numFmtId="0" fontId="39" fillId="32" borderId="48" xfId="0" applyNumberFormat="1" applyFont="1" applyFill="1" applyBorder="1" applyAlignment="1">
      <alignment horizontal="centerContinuous" vertical="center"/>
    </xf>
    <xf numFmtId="0" fontId="39" fillId="32" borderId="49" xfId="0" applyNumberFormat="1" applyFont="1" applyFill="1" applyBorder="1" applyAlignment="1">
      <alignment horizontal="centerContinuous" vertical="center"/>
    </xf>
    <xf numFmtId="0" fontId="39" fillId="32" borderId="50" xfId="0" applyNumberFormat="1" applyFont="1" applyFill="1" applyBorder="1" applyAlignment="1">
      <alignment horizontal="centerContinuous" vertical="center"/>
    </xf>
    <xf numFmtId="0" fontId="39" fillId="32" borderId="51" xfId="0" applyNumberFormat="1" applyFont="1" applyFill="1" applyBorder="1" applyAlignment="1">
      <alignment horizontal="centerContinuous" vertical="center"/>
    </xf>
    <xf numFmtId="0" fontId="39" fillId="32" borderId="52" xfId="0" applyNumberFormat="1" applyFont="1" applyFill="1" applyBorder="1" applyAlignment="1">
      <alignment horizontal="centerContinuous" vertical="center"/>
    </xf>
    <xf numFmtId="49" fontId="6" fillId="0" borderId="0" xfId="1687" applyNumberFormat="1" applyFont="1"/>
    <xf numFmtId="0" fontId="8" fillId="0" borderId="0" xfId="1692" applyFont="1">
      <alignment vertical="center"/>
    </xf>
    <xf numFmtId="0" fontId="8" fillId="0" borderId="39" xfId="1690" applyFont="1" applyFill="1" applyBorder="1" applyAlignment="1">
      <alignment vertical="center"/>
    </xf>
    <xf numFmtId="0" fontId="8" fillId="0" borderId="8" xfId="1690" applyFont="1" applyFill="1" applyBorder="1" applyAlignment="1">
      <alignment vertical="center"/>
    </xf>
    <xf numFmtId="0" fontId="8" fillId="30" borderId="0" xfId="1690" applyFont="1" applyFill="1"/>
    <xf numFmtId="0" fontId="8" fillId="0" borderId="0" xfId="1692" applyFont="1" applyAlignment="1">
      <alignment horizontal="center" vertical="center"/>
    </xf>
    <xf numFmtId="0" fontId="8" fillId="0" borderId="0" xfId="1692" applyFont="1" applyAlignment="1">
      <alignment vertical="center"/>
    </xf>
    <xf numFmtId="0" fontId="8" fillId="37" borderId="30" xfId="1692" applyFont="1" applyFill="1" applyBorder="1" applyAlignment="1">
      <alignment horizontal="center" vertical="center"/>
    </xf>
    <xf numFmtId="0" fontId="9" fillId="37" borderId="30" xfId="1692" applyNumberFormat="1" applyFont="1" applyFill="1" applyBorder="1" applyAlignment="1">
      <alignment horizontal="center" vertical="center" wrapText="1"/>
    </xf>
    <xf numFmtId="37" fontId="9" fillId="37" borderId="14" xfId="1692" applyNumberFormat="1" applyFont="1" applyFill="1" applyBorder="1" applyAlignment="1">
      <alignment horizontal="right" vertical="center" wrapText="1"/>
    </xf>
    <xf numFmtId="179" fontId="9" fillId="37" borderId="14" xfId="1692" applyNumberFormat="1" applyFont="1" applyFill="1" applyBorder="1" applyAlignment="1">
      <alignment horizontal="right" vertical="center" wrapText="1"/>
    </xf>
    <xf numFmtId="181" fontId="9" fillId="37" borderId="14" xfId="1692" applyNumberFormat="1" applyFont="1" applyFill="1" applyBorder="1" applyAlignment="1">
      <alignment horizontal="right" vertical="center" wrapText="1"/>
    </xf>
    <xf numFmtId="0" fontId="8" fillId="0" borderId="0" xfId="1692" applyFont="1" applyFill="1" applyBorder="1" applyAlignment="1">
      <alignment horizontal="center" vertical="center"/>
    </xf>
    <xf numFmtId="0" fontId="8" fillId="0" borderId="0" xfId="1692" applyFont="1" applyAlignment="1">
      <alignment horizontal="left" vertical="center" wrapText="1"/>
    </xf>
    <xf numFmtId="0" fontId="8" fillId="0" borderId="0" xfId="1692" applyFont="1" applyFill="1" applyBorder="1" applyAlignment="1">
      <alignment horizontal="center" vertical="center" wrapText="1"/>
    </xf>
    <xf numFmtId="0" fontId="8" fillId="0" borderId="0" xfId="1692" applyFont="1" applyFill="1" applyBorder="1" applyAlignment="1">
      <alignment horizontal="right" vertical="center"/>
    </xf>
    <xf numFmtId="0" fontId="8" fillId="0" borderId="0" xfId="1692" applyFont="1" applyFill="1" applyBorder="1">
      <alignment vertical="center"/>
    </xf>
    <xf numFmtId="0" fontId="8" fillId="0" borderId="0" xfId="1692" applyFont="1" applyFill="1" applyBorder="1" applyAlignment="1">
      <alignment vertical="center" wrapText="1"/>
    </xf>
    <xf numFmtId="0" fontId="8" fillId="0" borderId="0" xfId="1692" applyFont="1" applyAlignment="1">
      <alignment horizontal="right" vertical="center"/>
    </xf>
    <xf numFmtId="0" fontId="18" fillId="38" borderId="23" xfId="0" applyFont="1" applyFill="1" applyBorder="1">
      <alignment vertical="center"/>
    </xf>
    <xf numFmtId="0" fontId="18" fillId="38" borderId="4" xfId="0" applyFont="1" applyFill="1" applyBorder="1">
      <alignment vertical="center"/>
    </xf>
    <xf numFmtId="0" fontId="18" fillId="38" borderId="0" xfId="0" applyFont="1" applyFill="1" applyBorder="1">
      <alignment vertical="center"/>
    </xf>
    <xf numFmtId="0" fontId="18" fillId="38" borderId="41" xfId="0" applyFont="1" applyFill="1" applyBorder="1">
      <alignment vertical="center"/>
    </xf>
    <xf numFmtId="49" fontId="18" fillId="38" borderId="23" xfId="0" applyNumberFormat="1" applyFont="1" applyFill="1" applyBorder="1">
      <alignment vertical="center"/>
    </xf>
    <xf numFmtId="0" fontId="0" fillId="38" borderId="4" xfId="0" applyFill="1" applyBorder="1">
      <alignment vertical="center"/>
    </xf>
    <xf numFmtId="0" fontId="0" fillId="38" borderId="27" xfId="0" applyFill="1" applyBorder="1">
      <alignment vertical="center"/>
    </xf>
    <xf numFmtId="0" fontId="18" fillId="38" borderId="4" xfId="0" applyNumberFormat="1" applyFont="1" applyFill="1" applyBorder="1">
      <alignment vertical="center"/>
    </xf>
    <xf numFmtId="0" fontId="18" fillId="38" borderId="33" xfId="0" applyFont="1" applyFill="1" applyBorder="1">
      <alignment vertical="center"/>
    </xf>
    <xf numFmtId="0" fontId="18" fillId="38" borderId="53" xfId="0" applyFont="1" applyFill="1" applyBorder="1">
      <alignment vertical="center"/>
    </xf>
    <xf numFmtId="0" fontId="0" fillId="38" borderId="0" xfId="0" applyFill="1" applyBorder="1">
      <alignment vertical="center"/>
    </xf>
    <xf numFmtId="0" fontId="0" fillId="38" borderId="53" xfId="0" applyFill="1" applyBorder="1">
      <alignment vertical="center"/>
    </xf>
    <xf numFmtId="0" fontId="0" fillId="38" borderId="54" xfId="0" applyFill="1" applyBorder="1">
      <alignment vertical="center"/>
    </xf>
    <xf numFmtId="0" fontId="18" fillId="38" borderId="40" xfId="0" applyFont="1" applyFill="1" applyBorder="1">
      <alignment vertical="center"/>
    </xf>
    <xf numFmtId="0" fontId="0" fillId="36" borderId="39" xfId="0" applyFill="1" applyBorder="1">
      <alignment vertical="center"/>
    </xf>
    <xf numFmtId="0" fontId="0" fillId="36" borderId="8" xfId="0" applyFill="1" applyBorder="1">
      <alignment vertical="center"/>
    </xf>
    <xf numFmtId="0" fontId="0" fillId="36" borderId="43" xfId="0" applyFill="1" applyBorder="1">
      <alignment vertical="center"/>
    </xf>
    <xf numFmtId="0" fontId="0" fillId="20" borderId="39" xfId="0" applyFill="1" applyBorder="1">
      <alignment vertical="center"/>
    </xf>
    <xf numFmtId="0" fontId="0" fillId="20" borderId="8" xfId="0" applyFill="1" applyBorder="1">
      <alignment vertical="center"/>
    </xf>
    <xf numFmtId="0" fontId="0" fillId="20" borderId="43" xfId="0" applyFill="1" applyBorder="1">
      <alignment vertical="center"/>
    </xf>
    <xf numFmtId="0" fontId="18" fillId="38" borderId="55" xfId="0" applyFont="1" applyFill="1" applyBorder="1">
      <alignment vertical="center"/>
    </xf>
    <xf numFmtId="0" fontId="18" fillId="38" borderId="47" xfId="0" applyFont="1" applyFill="1" applyBorder="1" applyAlignment="1">
      <alignment vertical="center" wrapText="1"/>
    </xf>
    <xf numFmtId="0" fontId="18" fillId="38" borderId="56" xfId="0" applyFont="1" applyFill="1" applyBorder="1" applyAlignment="1">
      <alignment vertical="center" wrapText="1"/>
    </xf>
    <xf numFmtId="0" fontId="18" fillId="38" borderId="57" xfId="0" applyFont="1" applyFill="1" applyBorder="1" applyAlignment="1">
      <alignment vertical="center" wrapText="1"/>
    </xf>
    <xf numFmtId="0" fontId="18" fillId="38" borderId="58" xfId="0" applyFont="1" applyFill="1" applyBorder="1" applyAlignment="1">
      <alignment vertical="center" wrapText="1"/>
    </xf>
    <xf numFmtId="0" fontId="18" fillId="38" borderId="40" xfId="0" applyFont="1" applyFill="1" applyBorder="1" applyAlignment="1">
      <alignment vertical="center" wrapText="1"/>
    </xf>
    <xf numFmtId="0" fontId="18" fillId="38" borderId="59" xfId="0" applyFont="1" applyFill="1" applyBorder="1" applyAlignment="1">
      <alignment vertical="center" wrapText="1"/>
    </xf>
    <xf numFmtId="0" fontId="18" fillId="38" borderId="60" xfId="0" applyFont="1" applyFill="1" applyBorder="1" applyAlignment="1">
      <alignment vertical="center" wrapText="1"/>
    </xf>
    <xf numFmtId="0" fontId="18" fillId="38" borderId="61" xfId="0" applyFont="1" applyFill="1" applyBorder="1" applyAlignment="1">
      <alignment vertical="center" wrapText="1"/>
    </xf>
    <xf numFmtId="0" fontId="18" fillId="38" borderId="55" xfId="0" applyFont="1" applyFill="1" applyBorder="1" applyAlignment="1">
      <alignment vertical="center" wrapText="1"/>
    </xf>
    <xf numFmtId="0" fontId="18" fillId="38" borderId="62" xfId="0" applyFont="1" applyFill="1" applyBorder="1" applyAlignment="1">
      <alignment vertical="center" wrapText="1"/>
    </xf>
    <xf numFmtId="0" fontId="18" fillId="38" borderId="63" xfId="0" applyFont="1" applyFill="1" applyBorder="1" applyAlignment="1">
      <alignment vertical="center" wrapText="1"/>
    </xf>
    <xf numFmtId="0" fontId="18" fillId="3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18" fillId="38" borderId="32" xfId="0" applyFont="1" applyFill="1" applyBorder="1" applyAlignment="1">
      <alignment vertical="center" shrinkToFit="1"/>
    </xf>
    <xf numFmtId="0" fontId="18" fillId="38" borderId="64" xfId="0" applyFont="1" applyFill="1" applyBorder="1" applyAlignment="1">
      <alignment vertical="center" shrinkToFit="1"/>
    </xf>
    <xf numFmtId="0" fontId="18" fillId="38" borderId="65" xfId="0" applyFont="1" applyFill="1" applyBorder="1" applyAlignment="1">
      <alignment vertical="center" shrinkToFit="1"/>
    </xf>
    <xf numFmtId="0" fontId="18" fillId="38" borderId="66" xfId="0" applyFont="1" applyFill="1" applyBorder="1" applyAlignment="1">
      <alignment vertical="center" shrinkToFit="1"/>
    </xf>
    <xf numFmtId="0" fontId="18" fillId="38" borderId="40" xfId="0" applyFont="1" applyFill="1" applyBorder="1" applyAlignment="1">
      <alignment vertical="center" shrinkToFit="1"/>
    </xf>
    <xf numFmtId="0" fontId="18" fillId="38" borderId="67" xfId="0" applyFont="1" applyFill="1" applyBorder="1" applyAlignment="1">
      <alignment vertical="center" shrinkToFit="1"/>
    </xf>
    <xf numFmtId="0" fontId="18" fillId="38" borderId="68" xfId="0" applyFont="1" applyFill="1" applyBorder="1" applyAlignment="1">
      <alignment vertical="center" shrinkToFit="1"/>
    </xf>
    <xf numFmtId="0" fontId="18" fillId="38" borderId="69" xfId="0" applyFont="1" applyFill="1" applyBorder="1" applyAlignment="1">
      <alignment vertical="center" shrinkToFit="1"/>
    </xf>
    <xf numFmtId="0" fontId="18" fillId="38" borderId="55" xfId="0" applyFont="1" applyFill="1" applyBorder="1" applyAlignment="1">
      <alignment vertical="center" shrinkToFit="1"/>
    </xf>
    <xf numFmtId="0" fontId="18" fillId="38" borderId="70" xfId="0" applyFont="1" applyFill="1" applyBorder="1" applyAlignment="1">
      <alignment vertical="center" shrinkToFit="1"/>
    </xf>
    <xf numFmtId="0" fontId="18" fillId="38" borderId="71" xfId="0" applyFont="1" applyFill="1" applyBorder="1" applyAlignment="1">
      <alignment vertical="center" shrinkToFit="1"/>
    </xf>
    <xf numFmtId="0" fontId="18" fillId="38" borderId="0" xfId="0" applyFont="1" applyFill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72" xfId="0" applyFill="1" applyBorder="1">
      <alignment vertical="center"/>
    </xf>
    <xf numFmtId="0" fontId="0" fillId="0" borderId="58" xfId="0" applyBorder="1">
      <alignment vertical="center"/>
    </xf>
    <xf numFmtId="0" fontId="0" fillId="0" borderId="73" xfId="0" applyBorder="1">
      <alignment vertical="center"/>
    </xf>
    <xf numFmtId="0" fontId="0" fillId="0" borderId="74" xfId="0" applyBorder="1">
      <alignment vertical="center"/>
    </xf>
    <xf numFmtId="0" fontId="0" fillId="28" borderId="72" xfId="0" applyFill="1" applyBorder="1">
      <alignment vertical="center"/>
    </xf>
    <xf numFmtId="176" fontId="0" fillId="39" borderId="72" xfId="0" applyNumberFormat="1" applyFill="1" applyBorder="1">
      <alignment vertical="center"/>
    </xf>
    <xf numFmtId="176" fontId="0" fillId="30" borderId="1" xfId="0" applyNumberFormat="1" applyFill="1" applyBorder="1">
      <alignment vertical="center"/>
    </xf>
    <xf numFmtId="176" fontId="0" fillId="30" borderId="75" xfId="0" applyNumberFormat="1" applyFill="1" applyBorder="1">
      <alignment vertical="center"/>
    </xf>
    <xf numFmtId="0" fontId="0" fillId="28" borderId="76" xfId="0" applyFill="1" applyBorder="1">
      <alignment vertical="center"/>
    </xf>
    <xf numFmtId="183" fontId="0" fillId="28" borderId="75" xfId="0" applyNumberFormat="1" applyFill="1" applyBorder="1">
      <alignment vertical="center"/>
    </xf>
    <xf numFmtId="0" fontId="0" fillId="28" borderId="1" xfId="0" applyFill="1" applyBorder="1">
      <alignment vertical="center"/>
    </xf>
    <xf numFmtId="0" fontId="0" fillId="28" borderId="77" xfId="0" applyFill="1" applyBorder="1">
      <alignment vertical="center"/>
    </xf>
    <xf numFmtId="0" fontId="0" fillId="28" borderId="78" xfId="0" applyNumberFormat="1" applyFill="1" applyBorder="1">
      <alignment vertical="center"/>
    </xf>
    <xf numFmtId="187" fontId="0" fillId="39" borderId="72" xfId="0" applyNumberFormat="1" applyFill="1" applyBorder="1">
      <alignment vertical="center"/>
    </xf>
    <xf numFmtId="187" fontId="0" fillId="30" borderId="1" xfId="0" applyNumberFormat="1" applyFill="1" applyBorder="1">
      <alignment vertical="center"/>
    </xf>
    <xf numFmtId="187" fontId="0" fillId="30" borderId="75" xfId="0" applyNumberFormat="1" applyFill="1" applyBorder="1">
      <alignment vertical="center"/>
    </xf>
    <xf numFmtId="188" fontId="0" fillId="39" borderId="72" xfId="0" applyNumberFormat="1" applyFill="1" applyBorder="1">
      <alignment vertical="center"/>
    </xf>
    <xf numFmtId="188" fontId="0" fillId="30" borderId="1" xfId="0" applyNumberFormat="1" applyFill="1" applyBorder="1">
      <alignment vertical="center"/>
    </xf>
    <xf numFmtId="188" fontId="0" fillId="30" borderId="75" xfId="0" applyNumberFormat="1" applyFill="1" applyBorder="1">
      <alignment vertical="center"/>
    </xf>
    <xf numFmtId="0" fontId="0" fillId="0" borderId="79" xfId="0" applyBorder="1">
      <alignment vertical="center"/>
    </xf>
    <xf numFmtId="0" fontId="0" fillId="0" borderId="77" xfId="0" applyBorder="1">
      <alignment vertical="center"/>
    </xf>
    <xf numFmtId="0" fontId="0" fillId="0" borderId="80" xfId="0" applyBorder="1">
      <alignment vertical="center"/>
    </xf>
    <xf numFmtId="187" fontId="0" fillId="30" borderId="81" xfId="0" applyNumberFormat="1" applyFill="1" applyBorder="1">
      <alignment vertical="center"/>
    </xf>
    <xf numFmtId="187" fontId="0" fillId="30" borderId="82" xfId="0" applyNumberFormat="1" applyFill="1" applyBorder="1">
      <alignment vertical="center"/>
    </xf>
    <xf numFmtId="176" fontId="0" fillId="30" borderId="81" xfId="0" applyNumberFormat="1" applyFill="1" applyBorder="1">
      <alignment vertical="center"/>
    </xf>
    <xf numFmtId="176" fontId="0" fillId="30" borderId="82" xfId="0" applyNumberFormat="1" applyFill="1" applyBorder="1">
      <alignment vertical="center"/>
    </xf>
    <xf numFmtId="0" fontId="0" fillId="28" borderId="72" xfId="0" applyNumberFormat="1" applyFill="1" applyBorder="1">
      <alignment vertical="center"/>
    </xf>
    <xf numFmtId="176" fontId="0" fillId="39" borderId="79" xfId="0" applyNumberFormat="1" applyFill="1" applyBorder="1">
      <alignment vertical="center"/>
    </xf>
    <xf numFmtId="0" fontId="0" fillId="0" borderId="14" xfId="0" applyFill="1" applyBorder="1">
      <alignment vertical="center"/>
    </xf>
    <xf numFmtId="0" fontId="0" fillId="39" borderId="14" xfId="0" applyFill="1" applyBorder="1">
      <alignment vertical="center"/>
    </xf>
    <xf numFmtId="176" fontId="0" fillId="39" borderId="14" xfId="0" applyNumberFormat="1" applyFill="1" applyBorder="1">
      <alignment vertical="center"/>
    </xf>
    <xf numFmtId="176" fontId="0" fillId="30" borderId="83" xfId="0" applyNumberFormat="1" applyFill="1" applyBorder="1">
      <alignment vertical="center"/>
    </xf>
    <xf numFmtId="176" fontId="0" fillId="30" borderId="84" xfId="0" applyNumberFormat="1" applyFill="1" applyBorder="1">
      <alignment vertical="center"/>
    </xf>
    <xf numFmtId="0" fontId="18" fillId="38" borderId="39" xfId="0" applyFont="1" applyFill="1" applyBorder="1">
      <alignment vertical="center"/>
    </xf>
    <xf numFmtId="0" fontId="0" fillId="30" borderId="83" xfId="0" applyFill="1" applyBorder="1">
      <alignment vertical="center"/>
    </xf>
    <xf numFmtId="183" fontId="0" fillId="30" borderId="85" xfId="0" applyNumberFormat="1" applyFill="1" applyBorder="1">
      <alignment vertical="center"/>
    </xf>
    <xf numFmtId="0" fontId="0" fillId="30" borderId="86" xfId="0" applyFill="1" applyBorder="1">
      <alignment vertical="center"/>
    </xf>
    <xf numFmtId="0" fontId="18" fillId="38" borderId="14" xfId="0" applyFont="1" applyFill="1" applyBorder="1">
      <alignment vertical="center"/>
    </xf>
    <xf numFmtId="187" fontId="0" fillId="39" borderId="14" xfId="0" applyNumberFormat="1" applyFill="1" applyBorder="1">
      <alignment vertical="center"/>
    </xf>
    <xf numFmtId="187" fontId="0" fillId="30" borderId="86" xfId="0" applyNumberFormat="1" applyFill="1" applyBorder="1">
      <alignment vertical="center"/>
    </xf>
    <xf numFmtId="187" fontId="0" fillId="30" borderId="85" xfId="0" applyNumberFormat="1" applyFill="1" applyBorder="1">
      <alignment vertical="center"/>
    </xf>
    <xf numFmtId="188" fontId="0" fillId="39" borderId="14" xfId="0" applyNumberFormat="1" applyFill="1" applyBorder="1">
      <alignment vertical="center"/>
    </xf>
    <xf numFmtId="188" fontId="0" fillId="30" borderId="83" xfId="0" applyNumberFormat="1" applyFill="1" applyBorder="1">
      <alignment vertical="center"/>
    </xf>
    <xf numFmtId="188" fontId="0" fillId="30" borderId="84" xfId="0" applyNumberFormat="1" applyFill="1" applyBorder="1">
      <alignment vertical="center"/>
    </xf>
    <xf numFmtId="176" fontId="0" fillId="30" borderId="86" xfId="0" applyNumberFormat="1" applyFill="1" applyBorder="1">
      <alignment vertical="center"/>
    </xf>
    <xf numFmtId="176" fontId="0" fillId="30" borderId="85" xfId="0" applyNumberFormat="1" applyFill="1" applyBorder="1">
      <alignment vertical="center"/>
    </xf>
    <xf numFmtId="0" fontId="18" fillId="38" borderId="8" xfId="0" applyFont="1" applyFill="1" applyBorder="1">
      <alignment vertical="center"/>
    </xf>
    <xf numFmtId="0" fontId="0" fillId="0" borderId="0" xfId="0" applyFill="1" applyBorder="1">
      <alignment vertical="center"/>
    </xf>
    <xf numFmtId="0" fontId="0" fillId="0" borderId="0" xfId="0" applyFill="1">
      <alignment vertical="center"/>
    </xf>
    <xf numFmtId="187" fontId="0" fillId="0" borderId="0" xfId="0" applyNumberFormat="1" applyFill="1" applyBorder="1">
      <alignment vertical="center"/>
    </xf>
    <xf numFmtId="188" fontId="0" fillId="0" borderId="0" xfId="0" applyNumberFormat="1" applyFill="1" applyBorder="1">
      <alignment vertical="center"/>
    </xf>
    <xf numFmtId="0" fontId="0" fillId="0" borderId="0" xfId="0" applyBorder="1">
      <alignment vertical="center"/>
    </xf>
    <xf numFmtId="0" fontId="0" fillId="28" borderId="0" xfId="0" applyFill="1">
      <alignment vertical="center"/>
    </xf>
    <xf numFmtId="0" fontId="0" fillId="39" borderId="0" xfId="0" applyFill="1">
      <alignment vertical="center"/>
    </xf>
    <xf numFmtId="0" fontId="8" fillId="0" borderId="8" xfId="1693" applyNumberFormat="1" applyFont="1" applyBorder="1" applyAlignment="1">
      <alignment horizontal="left" vertical="center"/>
    </xf>
    <xf numFmtId="0" fontId="8" fillId="0" borderId="8" xfId="1693" applyNumberFormat="1" applyFont="1" applyBorder="1" applyAlignment="1">
      <alignment horizontal="center" vertical="center"/>
    </xf>
    <xf numFmtId="0" fontId="8" fillId="0" borderId="43" xfId="1693" applyNumberFormat="1" applyFont="1" applyBorder="1" applyAlignment="1">
      <alignment horizontal="left" vertical="center"/>
    </xf>
    <xf numFmtId="49" fontId="0" fillId="28" borderId="79" xfId="0" applyNumberFormat="1" applyFill="1" applyBorder="1">
      <alignment vertical="center"/>
    </xf>
    <xf numFmtId="189" fontId="0" fillId="28" borderId="72" xfId="0" applyNumberFormat="1" applyFill="1" applyBorder="1">
      <alignment vertical="center"/>
    </xf>
    <xf numFmtId="189" fontId="0" fillId="39" borderId="14" xfId="0" applyNumberFormat="1" applyFill="1" applyBorder="1">
      <alignment vertical="center"/>
    </xf>
    <xf numFmtId="0" fontId="0" fillId="39" borderId="62" xfId="0" applyFill="1" applyBorder="1">
      <alignment vertical="center"/>
    </xf>
    <xf numFmtId="188" fontId="0" fillId="39" borderId="58" xfId="0" applyNumberFormat="1" applyFill="1" applyBorder="1">
      <alignment vertical="center"/>
    </xf>
    <xf numFmtId="0" fontId="0" fillId="39" borderId="87" xfId="0" applyFill="1" applyBorder="1">
      <alignment vertical="center"/>
    </xf>
    <xf numFmtId="0" fontId="0" fillId="39" borderId="39" xfId="0" applyFill="1" applyBorder="1">
      <alignment vertical="center"/>
    </xf>
    <xf numFmtId="184" fontId="37" fillId="0" borderId="0" xfId="0" applyNumberFormat="1" applyFont="1">
      <alignment vertical="center"/>
    </xf>
    <xf numFmtId="0" fontId="37" fillId="0" borderId="14" xfId="0" applyFont="1" applyBorder="1" applyAlignment="1">
      <alignment vertical="center"/>
    </xf>
    <xf numFmtId="0" fontId="37" fillId="0" borderId="0" xfId="0" applyFont="1" applyAlignment="1">
      <alignment vertical="center"/>
    </xf>
    <xf numFmtId="0" fontId="147" fillId="0" borderId="0" xfId="0" applyFont="1" applyAlignment="1">
      <alignment vertical="center"/>
    </xf>
    <xf numFmtId="183" fontId="37" fillId="40" borderId="14" xfId="0" applyNumberFormat="1" applyFont="1" applyFill="1" applyBorder="1" applyAlignment="1">
      <alignment horizontal="center" vertical="center" textRotation="90"/>
    </xf>
    <xf numFmtId="184" fontId="37" fillId="0" borderId="0" xfId="0" applyNumberFormat="1" applyFont="1" applyAlignment="1">
      <alignment vertical="center"/>
    </xf>
    <xf numFmtId="185" fontId="37" fillId="40" borderId="14" xfId="0" applyNumberFormat="1" applyFont="1" applyFill="1" applyBorder="1" applyAlignment="1">
      <alignment horizontal="center" vertical="top"/>
    </xf>
    <xf numFmtId="186" fontId="43" fillId="0" borderId="0" xfId="0" applyNumberFormat="1" applyFont="1" applyBorder="1" applyAlignment="1">
      <alignment vertical="center"/>
    </xf>
    <xf numFmtId="0" fontId="36" fillId="28" borderId="14" xfId="1689" applyFont="1" applyFill="1" applyBorder="1" applyAlignment="1">
      <alignment horizontal="center" vertical="center" wrapText="1"/>
    </xf>
    <xf numFmtId="9" fontId="36" fillId="28" borderId="14" xfId="1689" applyNumberFormat="1" applyFont="1" applyFill="1" applyBorder="1" applyAlignment="1">
      <alignment horizontal="center" vertical="center" wrapText="1"/>
    </xf>
    <xf numFmtId="14" fontId="8" fillId="31" borderId="0" xfId="1691" applyNumberFormat="1" applyFont="1" applyFill="1" applyAlignment="1">
      <alignment horizontal="center" vertical="center"/>
    </xf>
    <xf numFmtId="14" fontId="8" fillId="20" borderId="0" xfId="1691" applyNumberFormat="1" applyFont="1" applyFill="1" applyAlignment="1">
      <alignment horizontal="center" vertical="center"/>
    </xf>
    <xf numFmtId="189" fontId="12" fillId="0" borderId="14" xfId="0" applyNumberFormat="1" applyFont="1" applyFill="1" applyBorder="1" applyAlignment="1">
      <alignment horizontal="center" vertical="center"/>
    </xf>
    <xf numFmtId="0" fontId="12" fillId="0" borderId="0" xfId="1689" applyFont="1" applyFill="1" applyAlignment="1">
      <alignment vertical="center"/>
    </xf>
    <xf numFmtId="182" fontId="8" fillId="30" borderId="14" xfId="1688" applyNumberFormat="1" applyFont="1" applyFill="1" applyBorder="1" applyAlignment="1">
      <alignment vertical="center" wrapText="1"/>
    </xf>
    <xf numFmtId="180" fontId="8" fillId="30" borderId="14" xfId="0" applyNumberFormat="1" applyFont="1" applyFill="1" applyBorder="1" applyAlignment="1">
      <alignment vertical="center" wrapText="1"/>
    </xf>
    <xf numFmtId="14" fontId="8" fillId="41" borderId="14" xfId="0" applyNumberFormat="1" applyFont="1" applyFill="1" applyBorder="1" applyAlignment="1">
      <alignment horizontal="center" vertical="center" shrinkToFit="1"/>
    </xf>
    <xf numFmtId="186" fontId="37" fillId="0" borderId="14" xfId="0" applyNumberFormat="1" applyFont="1" applyBorder="1">
      <alignment vertical="center"/>
    </xf>
    <xf numFmtId="177" fontId="8" fillId="0" borderId="14" xfId="1688" applyNumberFormat="1" applyFont="1" applyFill="1" applyBorder="1" applyAlignment="1">
      <alignment horizontal="right" vertical="center" wrapText="1"/>
    </xf>
    <xf numFmtId="184" fontId="148" fillId="0" borderId="0" xfId="0" applyNumberFormat="1" applyFont="1" applyAlignment="1">
      <alignment vertical="center"/>
    </xf>
    <xf numFmtId="0" fontId="148" fillId="0" borderId="0" xfId="0" applyFont="1" applyAlignment="1">
      <alignment vertical="center"/>
    </xf>
    <xf numFmtId="180" fontId="37" fillId="0" borderId="14" xfId="0" applyNumberFormat="1" applyFont="1" applyBorder="1" applyAlignment="1">
      <alignment horizontal="center" vertical="center"/>
    </xf>
    <xf numFmtId="0" fontId="6" fillId="0" borderId="0" xfId="1687" applyNumberFormat="1" applyFont="1" applyBorder="1" applyAlignment="1">
      <alignment horizontal="right" vertical="center" wrapText="1"/>
    </xf>
    <xf numFmtId="0" fontId="41" fillId="0" borderId="0" xfId="1692" applyFont="1" applyBorder="1" applyAlignment="1">
      <alignment horizontal="center" vertical="center"/>
    </xf>
    <xf numFmtId="202" fontId="8" fillId="30" borderId="14" xfId="1688" applyNumberFormat="1" applyFont="1" applyFill="1" applyBorder="1" applyAlignment="1">
      <alignment horizontal="right" vertical="center" wrapText="1"/>
    </xf>
    <xf numFmtId="9" fontId="8" fillId="32" borderId="14" xfId="1688" applyNumberFormat="1" applyFont="1" applyFill="1" applyBorder="1" applyAlignment="1">
      <alignment vertical="center" wrapText="1"/>
    </xf>
    <xf numFmtId="0" fontId="13" fillId="32" borderId="36" xfId="1689" applyFont="1" applyFill="1" applyBorder="1" applyAlignment="1">
      <alignment horizontal="center" vertical="center" wrapText="1"/>
    </xf>
    <xf numFmtId="0" fontId="36" fillId="28" borderId="14" xfId="1689" applyFont="1" applyFill="1" applyBorder="1" applyAlignment="1">
      <alignment horizontal="center" wrapText="1"/>
    </xf>
    <xf numFmtId="0" fontId="12" fillId="0" borderId="32" xfId="0" applyFont="1" applyFill="1" applyBorder="1" applyAlignment="1">
      <alignment horizontal="center" vertical="center" wrapText="1"/>
    </xf>
    <xf numFmtId="9" fontId="37" fillId="0" borderId="14" xfId="410" applyFont="1" applyBorder="1" applyAlignment="1">
      <alignment horizontal="center" vertical="center"/>
    </xf>
    <xf numFmtId="255" fontId="12" fillId="0" borderId="32" xfId="0" applyNumberFormat="1" applyFont="1" applyFill="1" applyBorder="1" applyAlignment="1">
      <alignment horizontal="center" vertical="center"/>
    </xf>
    <xf numFmtId="0" fontId="12" fillId="0" borderId="14" xfId="1779" applyFont="1" applyFill="1" applyBorder="1" applyAlignment="1">
      <alignment vertical="top" wrapText="1"/>
    </xf>
    <xf numFmtId="0" fontId="12" fillId="0" borderId="14" xfId="1779" applyFont="1" applyFill="1" applyBorder="1" applyAlignment="1">
      <alignment horizontal="left" vertical="top" wrapText="1"/>
    </xf>
    <xf numFmtId="0" fontId="13" fillId="23" borderId="7" xfId="0" applyFont="1" applyFill="1" applyBorder="1" applyAlignment="1">
      <alignment horizontal="center" vertical="center"/>
    </xf>
    <xf numFmtId="0" fontId="37" fillId="0" borderId="14" xfId="0" applyFont="1" applyBorder="1" applyAlignment="1">
      <alignment horizontal="center" vertical="center" wrapText="1"/>
    </xf>
    <xf numFmtId="14" fontId="8" fillId="23" borderId="105" xfId="0" applyNumberFormat="1" applyFont="1" applyFill="1" applyBorder="1" applyAlignment="1">
      <alignment horizontal="center" vertical="center" shrinkToFit="1"/>
    </xf>
    <xf numFmtId="14" fontId="8" fillId="33" borderId="105" xfId="0" applyNumberFormat="1" applyFont="1" applyFill="1" applyBorder="1" applyAlignment="1">
      <alignment horizontal="center" vertical="center" shrinkToFit="1"/>
    </xf>
    <xf numFmtId="0" fontId="8" fillId="32" borderId="14" xfId="1688" applyFont="1" applyFill="1" applyBorder="1" applyAlignment="1">
      <alignment horizontal="center" vertical="center" wrapText="1"/>
    </xf>
    <xf numFmtId="49" fontId="6" fillId="0" borderId="53" xfId="1686" applyNumberFormat="1" applyFont="1" applyBorder="1" applyAlignment="1">
      <alignment vertical="center" wrapText="1"/>
    </xf>
    <xf numFmtId="0" fontId="154" fillId="0" borderId="0" xfId="0" applyFont="1">
      <alignment vertical="center"/>
    </xf>
    <xf numFmtId="0" fontId="155" fillId="0" borderId="8" xfId="1693" applyNumberFormat="1" applyFont="1" applyBorder="1" applyAlignment="1">
      <alignment horizontal="left" vertical="center"/>
    </xf>
    <xf numFmtId="0" fontId="155" fillId="0" borderId="8" xfId="1693" applyNumberFormat="1" applyFont="1" applyBorder="1" applyAlignment="1">
      <alignment vertical="center"/>
    </xf>
    <xf numFmtId="0" fontId="155" fillId="0" borderId="8" xfId="1693" applyNumberFormat="1" applyFont="1" applyBorder="1" applyAlignment="1">
      <alignment horizontal="center" vertical="center"/>
    </xf>
    <xf numFmtId="9" fontId="5" fillId="0" borderId="14" xfId="1688" applyNumberFormat="1" applyFont="1" applyBorder="1" applyAlignment="1">
      <alignment horizontal="center" vertical="center"/>
    </xf>
    <xf numFmtId="0" fontId="8" fillId="32" borderId="47" xfId="1688" applyFont="1" applyFill="1" applyBorder="1" applyAlignment="1">
      <alignment horizontal="center" vertical="center" wrapText="1"/>
    </xf>
    <xf numFmtId="0" fontId="8" fillId="32" borderId="32" xfId="1688" applyFont="1" applyFill="1" applyBorder="1" applyAlignment="1">
      <alignment horizontal="center" vertical="center" wrapText="1"/>
    </xf>
    <xf numFmtId="56" fontId="37" fillId="0" borderId="0" xfId="0" applyNumberFormat="1" applyFont="1" applyFill="1">
      <alignment vertical="center"/>
    </xf>
    <xf numFmtId="56" fontId="37" fillId="0" borderId="0" xfId="0" applyNumberFormat="1" applyFont="1" applyFill="1" applyAlignment="1">
      <alignment vertical="center"/>
    </xf>
    <xf numFmtId="0" fontId="37" fillId="0" borderId="0" xfId="0" applyFont="1" applyFill="1" applyAlignment="1">
      <alignment vertical="center"/>
    </xf>
    <xf numFmtId="14" fontId="6" fillId="0" borderId="0" xfId="1687" applyNumberFormat="1" applyFont="1"/>
    <xf numFmtId="14" fontId="8" fillId="0" borderId="0" xfId="1692" applyNumberFormat="1" applyFont="1">
      <alignment vertical="center"/>
    </xf>
    <xf numFmtId="14" fontId="8" fillId="30" borderId="0" xfId="1690" applyNumberFormat="1" applyFont="1" applyFill="1"/>
    <xf numFmtId="14" fontId="8" fillId="0" borderId="0" xfId="1692" applyNumberFormat="1" applyFont="1" applyAlignment="1">
      <alignment horizontal="center" vertical="center"/>
    </xf>
    <xf numFmtId="14" fontId="8" fillId="0" borderId="0" xfId="1692" applyNumberFormat="1" applyFont="1" applyAlignment="1">
      <alignment vertical="center"/>
    </xf>
    <xf numFmtId="0" fontId="6" fillId="0" borderId="0" xfId="1687" applyNumberFormat="1" applyFont="1"/>
    <xf numFmtId="0" fontId="8" fillId="0" borderId="0" xfId="1692" applyNumberFormat="1" applyFont="1">
      <alignment vertical="center"/>
    </xf>
    <xf numFmtId="0" fontId="8" fillId="30" borderId="0" xfId="1690" applyNumberFormat="1" applyFont="1" applyFill="1"/>
    <xf numFmtId="0" fontId="8" fillId="0" borderId="0" xfId="1692" applyNumberFormat="1" applyFont="1" applyAlignment="1">
      <alignment horizontal="center" vertical="center"/>
    </xf>
    <xf numFmtId="0" fontId="8" fillId="0" borderId="0" xfId="1692" applyNumberFormat="1" applyFont="1" applyAlignment="1">
      <alignment vertical="center"/>
    </xf>
    <xf numFmtId="14" fontId="0" fillId="0" borderId="0" xfId="0" applyNumberFormat="1">
      <alignment vertical="center"/>
    </xf>
    <xf numFmtId="14" fontId="0" fillId="0" borderId="0" xfId="0" applyNumberFormat="1" applyAlignment="1">
      <alignment vertical="center" wrapText="1"/>
    </xf>
    <xf numFmtId="14" fontId="0" fillId="0" borderId="0" xfId="0" applyNumberFormat="1" applyAlignment="1">
      <alignment vertical="center" shrinkToFit="1"/>
    </xf>
    <xf numFmtId="0" fontId="0" fillId="43" borderId="77" xfId="0" applyFill="1" applyBorder="1">
      <alignment vertical="center"/>
    </xf>
    <xf numFmtId="255" fontId="8" fillId="31" borderId="14" xfId="1693" applyNumberFormat="1" applyFont="1" applyFill="1" applyBorder="1">
      <alignment vertical="center"/>
    </xf>
    <xf numFmtId="255" fontId="8" fillId="20" borderId="14" xfId="1693" applyNumberFormat="1" applyFont="1" applyFill="1" applyBorder="1">
      <alignment vertical="center"/>
    </xf>
    <xf numFmtId="178" fontId="8" fillId="0" borderId="0" xfId="1693" applyNumberFormat="1" applyFont="1">
      <alignment vertical="center"/>
    </xf>
    <xf numFmtId="0" fontId="12" fillId="0" borderId="14" xfId="0" applyNumberFormat="1" applyFont="1" applyFill="1" applyBorder="1" applyAlignment="1">
      <alignment horizontal="center" vertical="center" wrapText="1"/>
    </xf>
    <xf numFmtId="0" fontId="5" fillId="0" borderId="0" xfId="1688" applyFont="1" applyAlignment="1">
      <alignment horizontal="center" vertical="center"/>
    </xf>
    <xf numFmtId="0" fontId="8" fillId="32" borderId="14" xfId="1688" applyFont="1" applyFill="1" applyBorder="1" applyAlignment="1">
      <alignment horizontal="center" vertical="center" wrapText="1"/>
    </xf>
    <xf numFmtId="0" fontId="8" fillId="23" borderId="4" xfId="1693" applyFont="1" applyFill="1" applyBorder="1" applyAlignment="1">
      <alignment horizontal="center" vertical="center" wrapText="1"/>
    </xf>
    <xf numFmtId="255" fontId="13" fillId="23" borderId="7" xfId="0" applyNumberFormat="1" applyFont="1" applyFill="1" applyBorder="1" applyAlignment="1">
      <alignment horizontal="center" vertical="center"/>
    </xf>
    <xf numFmtId="180" fontId="8" fillId="32" borderId="39" xfId="1688" applyNumberFormat="1" applyFont="1" applyFill="1" applyBorder="1" applyAlignment="1">
      <alignment horizontal="right" vertical="center" wrapText="1"/>
    </xf>
    <xf numFmtId="180" fontId="8" fillId="32" borderId="14" xfId="1688" applyNumberFormat="1" applyFont="1" applyFill="1" applyBorder="1" applyAlignment="1">
      <alignment horizontal="right" vertical="center" wrapText="1"/>
    </xf>
    <xf numFmtId="9" fontId="5" fillId="44" borderId="14" xfId="1688" applyNumberFormat="1" applyFont="1" applyFill="1" applyBorder="1" applyAlignment="1">
      <alignment horizontal="center" vertical="center"/>
    </xf>
    <xf numFmtId="180" fontId="12" fillId="0" borderId="39" xfId="1688" applyNumberFormat="1" applyFont="1" applyFill="1" applyBorder="1" applyAlignment="1">
      <alignment horizontal="right" vertical="center" wrapText="1"/>
    </xf>
    <xf numFmtId="180" fontId="12" fillId="0" borderId="14" xfId="1688" applyNumberFormat="1" applyFont="1" applyFill="1" applyBorder="1" applyAlignment="1">
      <alignment horizontal="right" vertical="center" wrapText="1"/>
    </xf>
    <xf numFmtId="56" fontId="0" fillId="0" borderId="0" xfId="0" applyNumberFormat="1">
      <alignment vertical="center"/>
    </xf>
    <xf numFmtId="0" fontId="8" fillId="32" borderId="39" xfId="1688" applyFont="1" applyFill="1" applyBorder="1" applyAlignment="1">
      <alignment horizontal="center" vertical="center" wrapText="1"/>
    </xf>
    <xf numFmtId="0" fontId="8" fillId="0" borderId="14" xfId="1688" applyFont="1" applyFill="1" applyBorder="1" applyAlignment="1">
      <alignment horizontal="left" vertical="center" wrapText="1"/>
    </xf>
    <xf numFmtId="0" fontId="8" fillId="32" borderId="14" xfId="1688" applyFont="1" applyFill="1" applyBorder="1" applyAlignment="1">
      <alignment horizontal="center" vertical="center" wrapText="1"/>
    </xf>
    <xf numFmtId="0" fontId="36" fillId="30" borderId="33" xfId="1688" applyFont="1" applyFill="1" applyBorder="1" applyAlignment="1">
      <alignment horizontal="left" vertical="center"/>
    </xf>
    <xf numFmtId="0" fontId="8" fillId="23" borderId="0" xfId="1693" applyFont="1" applyFill="1" applyBorder="1" applyAlignment="1">
      <alignment horizontal="center" vertical="center" wrapText="1"/>
    </xf>
    <xf numFmtId="178" fontId="8" fillId="23" borderId="32" xfId="1691" applyNumberFormat="1" applyFont="1" applyFill="1" applyBorder="1" applyAlignment="1">
      <alignment horizontal="center" vertical="center" wrapText="1"/>
    </xf>
    <xf numFmtId="178" fontId="8" fillId="23" borderId="14" xfId="1691" quotePrefix="1" applyNumberFormat="1" applyFont="1" applyFill="1" applyBorder="1" applyAlignment="1">
      <alignment horizontal="center" vertical="center"/>
    </xf>
    <xf numFmtId="184" fontId="8" fillId="23" borderId="14" xfId="0" applyNumberFormat="1" applyFont="1" applyFill="1" applyBorder="1" applyAlignment="1">
      <alignment horizontal="center" vertical="center" shrinkToFit="1"/>
    </xf>
    <xf numFmtId="256" fontId="8" fillId="23" borderId="14" xfId="1691" applyNumberFormat="1" applyFont="1" applyFill="1" applyBorder="1">
      <alignment vertical="center"/>
    </xf>
    <xf numFmtId="184" fontId="8" fillId="33" borderId="14" xfId="0" applyNumberFormat="1" applyFont="1" applyFill="1" applyBorder="1" applyAlignment="1">
      <alignment horizontal="center" vertical="center" shrinkToFit="1"/>
    </xf>
    <xf numFmtId="0" fontId="36" fillId="30" borderId="53" xfId="1688" applyFont="1" applyFill="1" applyBorder="1" applyAlignment="1">
      <alignment vertical="center"/>
    </xf>
    <xf numFmtId="0" fontId="36" fillId="30" borderId="54" xfId="1688" applyFont="1" applyFill="1" applyBorder="1" applyAlignment="1">
      <alignment vertical="center"/>
    </xf>
    <xf numFmtId="0" fontId="36" fillId="30" borderId="53" xfId="1688" applyFont="1" applyFill="1" applyBorder="1" applyAlignment="1">
      <alignment horizontal="right" vertical="center"/>
    </xf>
    <xf numFmtId="202" fontId="36" fillId="30" borderId="53" xfId="410" applyNumberFormat="1" applyFont="1" applyFill="1" applyBorder="1" applyAlignment="1">
      <alignment vertical="center"/>
    </xf>
    <xf numFmtId="202" fontId="8" fillId="0" borderId="14" xfId="1688" applyNumberFormat="1" applyFont="1" applyFill="1" applyBorder="1" applyAlignment="1">
      <alignment horizontal="right" vertical="center" wrapText="1"/>
    </xf>
    <xf numFmtId="9" fontId="5" fillId="0" borderId="0" xfId="1688" applyNumberFormat="1" applyFont="1" applyAlignment="1">
      <alignment vertical="center"/>
    </xf>
    <xf numFmtId="14" fontId="12" fillId="0" borderId="32" xfId="0" applyNumberFormat="1" applyFont="1" applyFill="1" applyBorder="1" applyAlignment="1">
      <alignment horizontal="center" vertical="center"/>
    </xf>
    <xf numFmtId="14" fontId="12" fillId="0" borderId="14" xfId="0" applyNumberFormat="1" applyFont="1" applyFill="1" applyBorder="1" applyAlignment="1">
      <alignment horizontal="center" vertical="center"/>
    </xf>
    <xf numFmtId="180" fontId="12" fillId="32" borderId="39" xfId="1688" applyNumberFormat="1" applyFont="1" applyFill="1" applyBorder="1" applyAlignment="1">
      <alignment horizontal="right" vertical="center" wrapText="1"/>
    </xf>
    <xf numFmtId="180" fontId="12" fillId="32" borderId="14" xfId="1688" applyNumberFormat="1" applyFont="1" applyFill="1" applyBorder="1" applyAlignment="1">
      <alignment horizontal="right" vertical="center" wrapText="1"/>
    </xf>
    <xf numFmtId="180" fontId="8" fillId="31" borderId="14" xfId="1693" applyNumberFormat="1" applyFont="1" applyFill="1" applyBorder="1">
      <alignment vertical="center"/>
    </xf>
    <xf numFmtId="180" fontId="8" fillId="20" borderId="14" xfId="1693" applyNumberFormat="1" applyFont="1" applyFill="1" applyBorder="1">
      <alignment vertical="center"/>
    </xf>
    <xf numFmtId="180" fontId="8" fillId="0" borderId="0" xfId="1693" applyNumberFormat="1" applyFont="1">
      <alignment vertical="center"/>
    </xf>
    <xf numFmtId="257" fontId="8" fillId="0" borderId="0" xfId="1693" applyNumberFormat="1" applyFont="1" applyAlignment="1">
      <alignment horizontal="left" vertical="center"/>
    </xf>
    <xf numFmtId="180" fontId="8" fillId="0" borderId="0" xfId="1693" applyNumberFormat="1" applyFont="1" applyAlignment="1">
      <alignment horizontal="center" vertical="center"/>
    </xf>
    <xf numFmtId="180" fontId="8" fillId="0" borderId="0" xfId="1693" applyNumberFormat="1" applyFont="1" applyBorder="1" applyAlignment="1">
      <alignment horizontal="center" vertical="center"/>
    </xf>
    <xf numFmtId="0" fontId="8" fillId="45" borderId="14" xfId="1693" applyFont="1" applyFill="1" applyBorder="1">
      <alignment vertical="center"/>
    </xf>
    <xf numFmtId="0" fontId="17" fillId="46" borderId="108" xfId="0" applyNumberFormat="1" applyFont="1" applyFill="1" applyBorder="1" applyAlignment="1" applyProtection="1">
      <alignment vertical="center"/>
    </xf>
    <xf numFmtId="0" fontId="17" fillId="0" borderId="108" xfId="0" applyNumberFormat="1" applyFont="1" applyFill="1" applyBorder="1" applyAlignment="1" applyProtection="1">
      <alignment vertical="center"/>
    </xf>
    <xf numFmtId="0" fontId="12" fillId="0" borderId="0" xfId="1689" applyNumberFormat="1" applyFont="1" applyFill="1" applyAlignment="1">
      <alignment horizontal="center" vertical="center"/>
    </xf>
    <xf numFmtId="0" fontId="12" fillId="0" borderId="0" xfId="963" applyNumberFormat="1" applyFont="1" applyAlignment="1">
      <alignment vertical="center"/>
    </xf>
    <xf numFmtId="0" fontId="12" fillId="0" borderId="0" xfId="963" applyNumberFormat="1" applyFont="1" applyAlignment="1">
      <alignment horizontal="center" vertical="center"/>
    </xf>
    <xf numFmtId="0" fontId="13" fillId="23" borderId="40" xfId="1689" applyFont="1" applyFill="1" applyBorder="1" applyAlignment="1">
      <alignment horizontal="center" vertical="center" wrapText="1"/>
    </xf>
    <xf numFmtId="180" fontId="0" fillId="0" borderId="0" xfId="0" applyNumberFormat="1">
      <alignment vertical="center"/>
    </xf>
    <xf numFmtId="180" fontId="12" fillId="0" borderId="0" xfId="1689" applyNumberFormat="1" applyFont="1" applyAlignment="1">
      <alignment vertical="center"/>
    </xf>
    <xf numFmtId="0" fontId="6" fillId="0" borderId="0" xfId="1686" applyNumberFormat="1" applyFont="1"/>
    <xf numFmtId="0" fontId="8" fillId="0" borderId="0" xfId="1693" applyNumberFormat="1" applyFont="1">
      <alignment vertical="center"/>
    </xf>
    <xf numFmtId="9" fontId="0" fillId="0" borderId="108" xfId="0" applyNumberFormat="1" applyBorder="1">
      <alignment vertical="center"/>
    </xf>
    <xf numFmtId="2" fontId="0" fillId="0" borderId="108" xfId="0" applyNumberFormat="1" applyBorder="1">
      <alignment vertical="center"/>
    </xf>
    <xf numFmtId="2" fontId="156" fillId="0" borderId="0" xfId="0" applyNumberFormat="1" applyFont="1">
      <alignment vertical="center"/>
    </xf>
    <xf numFmtId="14" fontId="37" fillId="0" borderId="0" xfId="0" applyNumberFormat="1" applyFont="1">
      <alignment vertical="center"/>
    </xf>
    <xf numFmtId="14" fontId="37" fillId="0" borderId="0" xfId="0" applyNumberFormat="1" applyFont="1" applyAlignment="1">
      <alignment vertical="center"/>
    </xf>
    <xf numFmtId="0" fontId="12" fillId="0" borderId="0" xfId="1689" applyNumberFormat="1" applyFont="1" applyFill="1" applyAlignment="1">
      <alignment vertical="center"/>
    </xf>
    <xf numFmtId="180" fontId="0" fillId="0" borderId="0" xfId="0" applyNumberFormat="1" applyFill="1">
      <alignment vertical="center"/>
    </xf>
    <xf numFmtId="0" fontId="12" fillId="42" borderId="14" xfId="0" applyNumberFormat="1" applyFont="1" applyFill="1" applyBorder="1" applyAlignment="1">
      <alignment horizontal="center" vertical="center"/>
    </xf>
    <xf numFmtId="0" fontId="12" fillId="23" borderId="38" xfId="1689" applyNumberFormat="1" applyFont="1" applyFill="1" applyBorder="1" applyAlignment="1">
      <alignment horizontal="center" vertical="center"/>
    </xf>
    <xf numFmtId="14" fontId="8" fillId="33" borderId="108" xfId="0" applyNumberFormat="1" applyFont="1" applyFill="1" applyBorder="1" applyAlignment="1">
      <alignment horizontal="center" vertical="center" shrinkToFit="1"/>
    </xf>
    <xf numFmtId="14" fontId="157" fillId="23" borderId="14" xfId="0" applyNumberFormat="1" applyFont="1" applyFill="1" applyBorder="1" applyAlignment="1">
      <alignment horizontal="center" vertical="center" shrinkToFit="1"/>
    </xf>
    <xf numFmtId="0" fontId="0" fillId="47" borderId="108" xfId="0" applyFill="1" applyBorder="1">
      <alignment vertical="center"/>
    </xf>
    <xf numFmtId="180" fontId="0" fillId="0" borderId="108" xfId="0" applyNumberFormat="1" applyBorder="1">
      <alignment vertical="center"/>
    </xf>
    <xf numFmtId="0" fontId="36" fillId="28" borderId="108" xfId="1689" applyFont="1" applyFill="1" applyBorder="1" applyAlignment="1">
      <alignment horizontal="center" vertical="center" wrapText="1"/>
    </xf>
    <xf numFmtId="0" fontId="37" fillId="43" borderId="14" xfId="0" applyFont="1" applyFill="1" applyBorder="1" applyAlignment="1">
      <alignment vertical="center"/>
    </xf>
    <xf numFmtId="186" fontId="37" fillId="0" borderId="14" xfId="0" applyNumberFormat="1" applyFont="1" applyFill="1" applyBorder="1" applyAlignment="1">
      <alignment vertical="center"/>
    </xf>
    <xf numFmtId="186" fontId="37" fillId="0" borderId="14" xfId="0" applyNumberFormat="1" applyFont="1" applyFill="1" applyBorder="1">
      <alignment vertical="center"/>
    </xf>
    <xf numFmtId="0" fontId="37" fillId="0" borderId="14" xfId="0" applyFont="1" applyFill="1" applyBorder="1" applyAlignment="1">
      <alignment vertical="center"/>
    </xf>
    <xf numFmtId="0" fontId="0" fillId="43" borderId="108" xfId="0" applyFill="1" applyBorder="1">
      <alignment vertical="center"/>
    </xf>
    <xf numFmtId="0" fontId="15" fillId="30" borderId="48" xfId="0" applyNumberFormat="1" applyFont="1" applyFill="1" applyBorder="1" applyAlignment="1">
      <alignment horizontal="center" vertical="center"/>
    </xf>
    <xf numFmtId="0" fontId="15" fillId="30" borderId="51" xfId="0" applyNumberFormat="1" applyFont="1" applyFill="1" applyBorder="1" applyAlignment="1">
      <alignment horizontal="center" vertical="center"/>
    </xf>
    <xf numFmtId="0" fontId="15" fillId="30" borderId="50" xfId="0" applyNumberFormat="1" applyFont="1" applyFill="1" applyBorder="1" applyAlignment="1">
      <alignment vertical="center"/>
    </xf>
    <xf numFmtId="0" fontId="15" fillId="30" borderId="49" xfId="0" applyNumberFormat="1" applyFont="1" applyFill="1" applyBorder="1" applyAlignment="1">
      <alignment vertical="center"/>
    </xf>
    <xf numFmtId="0" fontId="15" fillId="30" borderId="51" xfId="0" applyNumberFormat="1" applyFont="1" applyFill="1" applyBorder="1" applyAlignment="1">
      <alignment vertical="center"/>
    </xf>
    <xf numFmtId="0" fontId="15" fillId="30" borderId="50" xfId="0" applyNumberFormat="1" applyFont="1" applyFill="1" applyBorder="1" applyAlignment="1">
      <alignment horizontal="center" vertical="center"/>
    </xf>
    <xf numFmtId="0" fontId="15" fillId="30" borderId="49" xfId="0" applyNumberFormat="1" applyFont="1" applyFill="1" applyBorder="1" applyAlignment="1">
      <alignment horizontal="center" vertical="center"/>
    </xf>
    <xf numFmtId="0" fontId="15" fillId="30" borderId="52" xfId="0" applyNumberFormat="1" applyFont="1" applyFill="1" applyBorder="1" applyAlignment="1">
      <alignment vertical="center"/>
    </xf>
    <xf numFmtId="0" fontId="15" fillId="30" borderId="94" xfId="0" applyNumberFormat="1" applyFont="1" applyFill="1" applyBorder="1" applyAlignment="1">
      <alignment horizontal="center" vertical="center"/>
    </xf>
    <xf numFmtId="0" fontId="15" fillId="30" borderId="43" xfId="0" applyNumberFormat="1" applyFont="1" applyFill="1" applyBorder="1" applyAlignment="1">
      <alignment horizontal="center" vertical="center"/>
    </xf>
    <xf numFmtId="0" fontId="15" fillId="30" borderId="39" xfId="0" applyNumberFormat="1" applyFont="1" applyFill="1" applyBorder="1" applyAlignment="1">
      <alignment vertical="center"/>
    </xf>
    <xf numFmtId="0" fontId="15" fillId="30" borderId="8" xfId="0" applyNumberFormat="1" applyFont="1" applyFill="1" applyBorder="1" applyAlignment="1">
      <alignment vertical="center"/>
    </xf>
    <xf numFmtId="0" fontId="15" fillId="30" borderId="43" xfId="0" applyNumberFormat="1" applyFont="1" applyFill="1" applyBorder="1" applyAlignment="1">
      <alignment vertical="center"/>
    </xf>
    <xf numFmtId="0" fontId="15" fillId="30" borderId="39" xfId="0" applyNumberFormat="1" applyFont="1" applyFill="1" applyBorder="1" applyAlignment="1">
      <alignment horizontal="center" vertical="center"/>
    </xf>
    <xf numFmtId="0" fontId="15" fillId="30" borderId="8" xfId="0" applyNumberFormat="1" applyFont="1" applyFill="1" applyBorder="1" applyAlignment="1">
      <alignment horizontal="center" vertical="center"/>
    </xf>
    <xf numFmtId="0" fontId="15" fillId="30" borderId="93" xfId="0" applyNumberFormat="1" applyFont="1" applyFill="1" applyBorder="1" applyAlignment="1">
      <alignment vertical="center"/>
    </xf>
    <xf numFmtId="0" fontId="15" fillId="30" borderId="39" xfId="0" applyNumberFormat="1" applyFont="1" applyFill="1" applyBorder="1" applyAlignment="1">
      <alignment vertical="center" wrapText="1"/>
    </xf>
    <xf numFmtId="14" fontId="15" fillId="30" borderId="39" xfId="0" applyNumberFormat="1" applyFont="1" applyFill="1" applyBorder="1" applyAlignment="1">
      <alignment horizontal="center" vertical="center"/>
    </xf>
    <xf numFmtId="0" fontId="34" fillId="30" borderId="39" xfId="1038" applyNumberFormat="1" applyFont="1" applyFill="1" applyBorder="1" applyAlignment="1">
      <alignment vertical="center"/>
    </xf>
    <xf numFmtId="0" fontId="34" fillId="30" borderId="8" xfId="1038" applyNumberFormat="1" applyFont="1" applyFill="1" applyBorder="1" applyAlignment="1">
      <alignment vertical="center"/>
    </xf>
    <xf numFmtId="0" fontId="34" fillId="30" borderId="43" xfId="1038" applyNumberFormat="1" applyFont="1" applyFill="1" applyBorder="1" applyAlignment="1">
      <alignment vertical="center"/>
    </xf>
    <xf numFmtId="0" fontId="15" fillId="30" borderId="39" xfId="0" applyNumberFormat="1" applyFont="1" applyFill="1" applyBorder="1" applyAlignment="1">
      <alignment horizontal="left" vertical="center"/>
    </xf>
    <xf numFmtId="0" fontId="15" fillId="30" borderId="8" xfId="0" applyNumberFormat="1" applyFont="1" applyFill="1" applyBorder="1" applyAlignment="1">
      <alignment horizontal="left" vertical="center"/>
    </xf>
    <xf numFmtId="0" fontId="15" fillId="30" borderId="43" xfId="0" applyNumberFormat="1" applyFont="1" applyFill="1" applyBorder="1" applyAlignment="1">
      <alignment horizontal="left" vertical="center"/>
    </xf>
    <xf numFmtId="0" fontId="15" fillId="30" borderId="39" xfId="0" applyNumberFormat="1" applyFont="1" applyFill="1" applyBorder="1" applyAlignment="1">
      <alignment horizontal="left" vertical="center" wrapText="1"/>
    </xf>
    <xf numFmtId="0" fontId="15" fillId="30" borderId="8" xfId="0" applyNumberFormat="1" applyFont="1" applyFill="1" applyBorder="1" applyAlignment="1">
      <alignment horizontal="left" vertical="center" wrapText="1"/>
    </xf>
    <xf numFmtId="0" fontId="15" fillId="30" borderId="43" xfId="0" applyNumberFormat="1" applyFont="1" applyFill="1" applyBorder="1" applyAlignment="1">
      <alignment horizontal="left" vertical="center" wrapText="1"/>
    </xf>
    <xf numFmtId="0" fontId="38" fillId="32" borderId="88" xfId="0" applyNumberFormat="1" applyFont="1" applyFill="1" applyBorder="1" applyAlignment="1">
      <alignment horizontal="center" vertical="center"/>
    </xf>
    <xf numFmtId="0" fontId="38" fillId="32" borderId="89" xfId="0" applyNumberFormat="1" applyFont="1" applyFill="1" applyBorder="1" applyAlignment="1">
      <alignment horizontal="center" vertical="center"/>
    </xf>
    <xf numFmtId="0" fontId="38" fillId="32" borderId="90" xfId="0" applyNumberFormat="1" applyFont="1" applyFill="1" applyBorder="1" applyAlignment="1">
      <alignment horizontal="center" vertical="center"/>
    </xf>
    <xf numFmtId="0" fontId="15" fillId="30" borderId="88" xfId="0" applyNumberFormat="1" applyFont="1" applyFill="1" applyBorder="1" applyAlignment="1">
      <alignment horizontal="center" vertical="center"/>
    </xf>
    <xf numFmtId="0" fontId="15" fillId="30" borderId="91" xfId="0" applyNumberFormat="1" applyFont="1" applyFill="1" applyBorder="1" applyAlignment="1">
      <alignment horizontal="center" vertical="center"/>
    </xf>
    <xf numFmtId="0" fontId="15" fillId="30" borderId="92" xfId="0" applyNumberFormat="1" applyFont="1" applyFill="1" applyBorder="1" applyAlignment="1">
      <alignment horizontal="left" vertical="center"/>
    </xf>
    <xf numFmtId="0" fontId="15" fillId="30" borderId="89" xfId="0" applyNumberFormat="1" applyFont="1" applyFill="1" applyBorder="1" applyAlignment="1">
      <alignment horizontal="left" vertical="center"/>
    </xf>
    <xf numFmtId="0" fontId="15" fillId="30" borderId="91" xfId="0" applyNumberFormat="1" applyFont="1" applyFill="1" applyBorder="1" applyAlignment="1">
      <alignment horizontal="left" vertical="center"/>
    </xf>
    <xf numFmtId="0" fontId="15" fillId="30" borderId="92" xfId="0" applyNumberFormat="1" applyFont="1" applyFill="1" applyBorder="1" applyAlignment="1">
      <alignment horizontal="left" vertical="center" wrapText="1"/>
    </xf>
    <xf numFmtId="182" fontId="15" fillId="30" borderId="39" xfId="0" applyNumberFormat="1" applyFont="1" applyFill="1" applyBorder="1" applyAlignment="1">
      <alignment horizontal="center" vertical="center"/>
    </xf>
    <xf numFmtId="182" fontId="15" fillId="30" borderId="8" xfId="0" applyNumberFormat="1" applyFont="1" applyFill="1" applyBorder="1" applyAlignment="1">
      <alignment horizontal="center" vertical="center"/>
    </xf>
    <xf numFmtId="182" fontId="15" fillId="30" borderId="43" xfId="0" applyNumberFormat="1" applyFont="1" applyFill="1" applyBorder="1" applyAlignment="1">
      <alignment horizontal="center" vertical="center"/>
    </xf>
    <xf numFmtId="0" fontId="15" fillId="30" borderId="92" xfId="0" applyNumberFormat="1" applyFont="1" applyFill="1" applyBorder="1" applyAlignment="1">
      <alignment vertical="center" wrapText="1"/>
    </xf>
    <xf numFmtId="0" fontId="15" fillId="30" borderId="89" xfId="0" applyNumberFormat="1" applyFont="1" applyFill="1" applyBorder="1" applyAlignment="1">
      <alignment vertical="center"/>
    </xf>
    <xf numFmtId="0" fontId="15" fillId="30" borderId="90" xfId="0" applyNumberFormat="1" applyFont="1" applyFill="1" applyBorder="1" applyAlignment="1">
      <alignment vertical="center"/>
    </xf>
    <xf numFmtId="0" fontId="5" fillId="32" borderId="14" xfId="1688" applyFont="1" applyFill="1" applyBorder="1" applyAlignment="1">
      <alignment horizontal="left" vertical="center"/>
    </xf>
    <xf numFmtId="14" fontId="8" fillId="30" borderId="32" xfId="1688" applyNumberFormat="1" applyFont="1" applyFill="1" applyBorder="1" applyAlignment="1">
      <alignment horizontal="center" vertical="center"/>
    </xf>
    <xf numFmtId="0" fontId="8" fillId="30" borderId="32" xfId="1688" applyFont="1" applyFill="1" applyBorder="1" applyAlignment="1">
      <alignment horizontal="center" vertical="center"/>
    </xf>
    <xf numFmtId="0" fontId="5" fillId="0" borderId="43" xfId="1688" applyFont="1" applyBorder="1" applyAlignment="1">
      <alignment horizontal="center" vertical="center"/>
    </xf>
    <xf numFmtId="0" fontId="5" fillId="0" borderId="14" xfId="1688" applyFont="1" applyBorder="1" applyAlignment="1">
      <alignment horizontal="center" vertical="center"/>
    </xf>
    <xf numFmtId="0" fontId="5" fillId="0" borderId="47" xfId="1688" applyFont="1" applyBorder="1" applyAlignment="1">
      <alignment horizontal="center" vertical="center"/>
    </xf>
    <xf numFmtId="0" fontId="5" fillId="0" borderId="23" xfId="1688" applyFont="1" applyBorder="1" applyAlignment="1">
      <alignment horizontal="center" vertical="center"/>
    </xf>
    <xf numFmtId="0" fontId="8" fillId="30" borderId="14" xfId="0" applyFont="1" applyFill="1" applyBorder="1" applyAlignment="1">
      <alignment horizontal="left" vertical="center"/>
    </xf>
    <xf numFmtId="0" fontId="8" fillId="32" borderId="14" xfId="1688" applyFont="1" applyFill="1" applyBorder="1" applyAlignment="1">
      <alignment horizontal="center" vertical="center" wrapText="1"/>
    </xf>
    <xf numFmtId="0" fontId="8" fillId="32" borderId="39" xfId="1688" applyFont="1" applyFill="1" applyBorder="1" applyAlignment="1">
      <alignment horizontal="center" vertical="center" wrapText="1"/>
    </xf>
    <xf numFmtId="0" fontId="8" fillId="32" borderId="8" xfId="1688" applyFont="1" applyFill="1" applyBorder="1" applyAlignment="1">
      <alignment horizontal="center" vertical="center" wrapText="1"/>
    </xf>
    <xf numFmtId="0" fontId="5" fillId="0" borderId="54" xfId="1688" applyFont="1" applyBorder="1" applyAlignment="1">
      <alignment horizontal="center" vertical="center"/>
    </xf>
    <xf numFmtId="0" fontId="5" fillId="0" borderId="32" xfId="1688" applyFont="1" applyBorder="1" applyAlignment="1">
      <alignment horizontal="center" vertical="center"/>
    </xf>
    <xf numFmtId="0" fontId="5" fillId="0" borderId="55" xfId="1688" applyFont="1" applyBorder="1" applyAlignment="1">
      <alignment horizontal="center" vertical="center"/>
    </xf>
    <xf numFmtId="0" fontId="5" fillId="0" borderId="40" xfId="1688" applyFont="1" applyBorder="1" applyAlignment="1">
      <alignment horizontal="center" vertical="center"/>
    </xf>
    <xf numFmtId="0" fontId="8" fillId="30" borderId="33" xfId="1688" applyFont="1" applyFill="1" applyBorder="1" applyAlignment="1">
      <alignment horizontal="left" vertical="center"/>
    </xf>
    <xf numFmtId="0" fontId="8" fillId="30" borderId="53" xfId="1688" applyFont="1" applyFill="1" applyBorder="1" applyAlignment="1">
      <alignment horizontal="left" vertical="center"/>
    </xf>
    <xf numFmtId="0" fontId="6" fillId="0" borderId="8" xfId="0" applyFont="1" applyBorder="1" applyAlignment="1">
      <alignment horizontal="right" vertical="center"/>
    </xf>
    <xf numFmtId="0" fontId="6" fillId="0" borderId="43" xfId="0" applyFont="1" applyBorder="1" applyAlignment="1">
      <alignment horizontal="right" vertical="center"/>
    </xf>
    <xf numFmtId="0" fontId="11" fillId="0" borderId="39" xfId="1688" applyFont="1" applyFill="1" applyBorder="1" applyAlignment="1">
      <alignment horizontal="center" vertical="center" wrapText="1"/>
    </xf>
    <xf numFmtId="0" fontId="11" fillId="0" borderId="8" xfId="1688" applyFont="1" applyFill="1" applyBorder="1" applyAlignment="1">
      <alignment horizontal="center" vertical="center" wrapText="1"/>
    </xf>
    <xf numFmtId="0" fontId="11" fillId="0" borderId="43" xfId="1688" applyFont="1" applyFill="1" applyBorder="1" applyAlignment="1">
      <alignment horizontal="center" vertical="center" wrapText="1"/>
    </xf>
    <xf numFmtId="0" fontId="5" fillId="32" borderId="39" xfId="1692" applyNumberFormat="1" applyFont="1" applyFill="1" applyBorder="1" applyAlignment="1">
      <alignment horizontal="left" vertical="center" wrapText="1"/>
    </xf>
    <xf numFmtId="0" fontId="5" fillId="32" borderId="43" xfId="1692" applyNumberFormat="1" applyFont="1" applyFill="1" applyBorder="1" applyAlignment="1">
      <alignment horizontal="left" vertical="center" wrapText="1"/>
    </xf>
    <xf numFmtId="0" fontId="5" fillId="32" borderId="39" xfId="1688" applyFont="1" applyFill="1" applyBorder="1" applyAlignment="1">
      <alignment horizontal="left" vertical="center"/>
    </xf>
    <xf numFmtId="0" fontId="5" fillId="32" borderId="43" xfId="1688" applyFont="1" applyFill="1" applyBorder="1" applyAlignment="1">
      <alignment horizontal="left" vertical="center"/>
    </xf>
    <xf numFmtId="14" fontId="8" fillId="30" borderId="14" xfId="1688" applyNumberFormat="1" applyFont="1" applyFill="1" applyBorder="1" applyAlignment="1">
      <alignment horizontal="center" vertical="center" wrapText="1"/>
    </xf>
    <xf numFmtId="0" fontId="8" fillId="30" borderId="14" xfId="1688" applyFont="1" applyFill="1" applyBorder="1" applyAlignment="1">
      <alignment horizontal="center" vertical="center" wrapText="1"/>
    </xf>
    <xf numFmtId="14" fontId="8" fillId="30" borderId="39" xfId="1688" applyNumberFormat="1" applyFont="1" applyFill="1" applyBorder="1" applyAlignment="1">
      <alignment horizontal="center" vertical="center"/>
    </xf>
    <xf numFmtId="14" fontId="8" fillId="30" borderId="43" xfId="1688" applyNumberFormat="1" applyFont="1" applyFill="1" applyBorder="1" applyAlignment="1">
      <alignment horizontal="center" vertical="center"/>
    </xf>
    <xf numFmtId="0" fontId="11" fillId="0" borderId="23" xfId="1688" applyFont="1" applyFill="1" applyBorder="1" applyAlignment="1">
      <alignment horizontal="center" vertical="center" wrapText="1"/>
    </xf>
    <xf numFmtId="0" fontId="11" fillId="0" borderId="4" xfId="1688" applyFont="1" applyFill="1" applyBorder="1" applyAlignment="1">
      <alignment horizontal="center" vertical="center" wrapText="1"/>
    </xf>
    <xf numFmtId="0" fontId="11" fillId="0" borderId="27" xfId="1688" applyFont="1" applyFill="1" applyBorder="1" applyAlignment="1">
      <alignment horizontal="center" vertical="center" wrapText="1"/>
    </xf>
    <xf numFmtId="0" fontId="8" fillId="0" borderId="14" xfId="1688" applyFont="1" applyBorder="1" applyAlignment="1">
      <alignment vertical="center" wrapText="1"/>
    </xf>
    <xf numFmtId="0" fontId="8" fillId="32" borderId="14" xfId="1688" applyFont="1" applyFill="1" applyBorder="1" applyAlignment="1">
      <alignment horizontal="center" vertical="center"/>
    </xf>
    <xf numFmtId="0" fontId="8" fillId="30" borderId="33" xfId="1688" applyFont="1" applyFill="1" applyBorder="1" applyAlignment="1">
      <alignment horizontal="center" vertical="center"/>
    </xf>
    <xf numFmtId="0" fontId="8" fillId="30" borderId="53" xfId="1688" applyFont="1" applyFill="1" applyBorder="1" applyAlignment="1">
      <alignment horizontal="center" vertical="center"/>
    </xf>
    <xf numFmtId="0" fontId="8" fillId="32" borderId="43" xfId="1688" applyFont="1" applyFill="1" applyBorder="1" applyAlignment="1">
      <alignment horizontal="center" vertical="center" wrapText="1"/>
    </xf>
    <xf numFmtId="177" fontId="8" fillId="0" borderId="39" xfId="1688" applyNumberFormat="1" applyFont="1" applyFill="1" applyBorder="1" applyAlignment="1">
      <alignment horizontal="center" vertical="center" wrapText="1"/>
    </xf>
    <xf numFmtId="177" fontId="8" fillId="0" borderId="8" xfId="1688" applyNumberFormat="1" applyFont="1" applyFill="1" applyBorder="1" applyAlignment="1">
      <alignment horizontal="center" vertical="center" wrapText="1"/>
    </xf>
    <xf numFmtId="177" fontId="8" fillId="0" borderId="43" xfId="1688" applyNumberFormat="1" applyFont="1" applyFill="1" applyBorder="1" applyAlignment="1">
      <alignment horizontal="center" vertical="center" wrapText="1"/>
    </xf>
    <xf numFmtId="177" fontId="8" fillId="0" borderId="39" xfId="1688" applyNumberFormat="1" applyFont="1" applyFill="1" applyBorder="1" applyAlignment="1">
      <alignment horizontal="left" vertical="center" wrapText="1"/>
    </xf>
    <xf numFmtId="177" fontId="8" fillId="0" borderId="8" xfId="1688" applyNumberFormat="1" applyFont="1" applyFill="1" applyBorder="1" applyAlignment="1">
      <alignment horizontal="left" vertical="center" wrapText="1"/>
    </xf>
    <xf numFmtId="177" fontId="8" fillId="0" borderId="43" xfId="1688" applyNumberFormat="1" applyFont="1" applyFill="1" applyBorder="1" applyAlignment="1">
      <alignment horizontal="left" vertical="center" wrapText="1"/>
    </xf>
    <xf numFmtId="177" fontId="8" fillId="0" borderId="39" xfId="1688" applyNumberFormat="1" applyFont="1" applyFill="1" applyBorder="1" applyAlignment="1">
      <alignment horizontal="left" vertical="top" wrapText="1"/>
    </xf>
    <xf numFmtId="177" fontId="8" fillId="0" borderId="8" xfId="1688" applyNumberFormat="1" applyFont="1" applyFill="1" applyBorder="1" applyAlignment="1">
      <alignment horizontal="left" vertical="top" wrapText="1"/>
    </xf>
    <xf numFmtId="177" fontId="8" fillId="0" borderId="43" xfId="1688" applyNumberFormat="1" applyFont="1" applyFill="1" applyBorder="1" applyAlignment="1">
      <alignment horizontal="left" vertical="top" wrapText="1"/>
    </xf>
    <xf numFmtId="0" fontId="8" fillId="0" borderId="14" xfId="1688" applyFont="1" applyFill="1" applyBorder="1" applyAlignment="1">
      <alignment horizontal="left" vertical="center" wrapText="1"/>
    </xf>
    <xf numFmtId="0" fontId="8" fillId="32" borderId="23" xfId="1688" applyFont="1" applyFill="1" applyBorder="1" applyAlignment="1">
      <alignment horizontal="center" vertical="center" wrapText="1"/>
    </xf>
    <xf numFmtId="0" fontId="8" fillId="32" borderId="4" xfId="1688" applyFont="1" applyFill="1" applyBorder="1" applyAlignment="1">
      <alignment horizontal="center" vertical="center" wrapText="1"/>
    </xf>
    <xf numFmtId="0" fontId="8" fillId="32" borderId="27" xfId="1688" applyFont="1" applyFill="1" applyBorder="1" applyAlignment="1">
      <alignment horizontal="center" vertical="center" wrapText="1"/>
    </xf>
    <xf numFmtId="0" fontId="8" fillId="32" borderId="33" xfId="1688" applyFont="1" applyFill="1" applyBorder="1" applyAlignment="1">
      <alignment horizontal="center" vertical="center" wrapText="1"/>
    </xf>
    <xf numFmtId="0" fontId="8" fillId="32" borderId="53" xfId="1688" applyFont="1" applyFill="1" applyBorder="1" applyAlignment="1">
      <alignment horizontal="center" vertical="center" wrapText="1"/>
    </xf>
    <xf numFmtId="0" fontId="8" fillId="32" borderId="54" xfId="1688" applyFont="1" applyFill="1" applyBorder="1" applyAlignment="1">
      <alignment horizontal="center" vertical="center" wrapText="1"/>
    </xf>
    <xf numFmtId="178" fontId="8" fillId="0" borderId="0" xfId="1693" applyNumberFormat="1" applyFont="1" applyAlignment="1">
      <alignment horizontal="center" vertical="center"/>
    </xf>
    <xf numFmtId="0" fontId="8" fillId="0" borderId="0" xfId="1693" applyFont="1" applyAlignment="1">
      <alignment horizontal="center" vertical="center"/>
    </xf>
    <xf numFmtId="180" fontId="8" fillId="0" borderId="0" xfId="1693" applyNumberFormat="1" applyFont="1" applyAlignment="1">
      <alignment horizontal="center" vertical="center"/>
    </xf>
    <xf numFmtId="0" fontId="36" fillId="32" borderId="39" xfId="1693" applyFont="1" applyFill="1" applyBorder="1" applyAlignment="1">
      <alignment horizontal="center" vertical="center"/>
    </xf>
    <xf numFmtId="0" fontId="36" fillId="32" borderId="8" xfId="1693" applyFont="1" applyFill="1" applyBorder="1" applyAlignment="1">
      <alignment horizontal="center" vertical="center"/>
    </xf>
    <xf numFmtId="0" fontId="36" fillId="32" borderId="43" xfId="1693" applyFont="1" applyFill="1" applyBorder="1" applyAlignment="1">
      <alignment horizontal="center" vertical="center"/>
    </xf>
    <xf numFmtId="49" fontId="9" fillId="33" borderId="103" xfId="1693" applyNumberFormat="1" applyFont="1" applyFill="1" applyBorder="1" applyAlignment="1">
      <alignment horizontal="center" vertical="center" wrapText="1"/>
    </xf>
    <xf numFmtId="49" fontId="9" fillId="33" borderId="100" xfId="1693" applyNumberFormat="1" applyFont="1" applyFill="1" applyBorder="1" applyAlignment="1">
      <alignment horizontal="center" vertical="center" wrapText="1"/>
    </xf>
    <xf numFmtId="9" fontId="9" fillId="23" borderId="47" xfId="1693" applyNumberFormat="1" applyFont="1" applyFill="1" applyBorder="1" applyAlignment="1">
      <alignment horizontal="center" vertical="center" wrapText="1"/>
    </xf>
    <xf numFmtId="9" fontId="9" fillId="23" borderId="32" xfId="1693" applyNumberFormat="1" applyFont="1" applyFill="1" applyBorder="1" applyAlignment="1">
      <alignment horizontal="center" vertical="center" wrapText="1"/>
    </xf>
    <xf numFmtId="9" fontId="8" fillId="33" borderId="47" xfId="0" applyNumberFormat="1" applyFont="1" applyFill="1" applyBorder="1" applyAlignment="1">
      <alignment horizontal="right" vertical="center"/>
    </xf>
    <xf numFmtId="9" fontId="8" fillId="33" borderId="32" xfId="0" applyNumberFormat="1" applyFont="1" applyFill="1" applyBorder="1" applyAlignment="1">
      <alignment horizontal="right" vertical="center"/>
    </xf>
    <xf numFmtId="178" fontId="8" fillId="23" borderId="47" xfId="0" applyNumberFormat="1" applyFont="1" applyFill="1" applyBorder="1" applyAlignment="1">
      <alignment horizontal="center" vertical="center"/>
    </xf>
    <xf numFmtId="178" fontId="8" fillId="23" borderId="32" xfId="0" applyNumberFormat="1" applyFont="1" applyFill="1" applyBorder="1" applyAlignment="1">
      <alignment horizontal="center" vertical="center"/>
    </xf>
    <xf numFmtId="178" fontId="8" fillId="23" borderId="47" xfId="0" applyNumberFormat="1" applyFont="1" applyFill="1" applyBorder="1" applyAlignment="1">
      <alignment horizontal="center" vertical="center" wrapText="1"/>
    </xf>
    <xf numFmtId="178" fontId="8" fillId="23" borderId="32" xfId="0" applyNumberFormat="1" applyFont="1" applyFill="1" applyBorder="1" applyAlignment="1">
      <alignment horizontal="center" vertical="center" wrapText="1"/>
    </xf>
    <xf numFmtId="178" fontId="8" fillId="34" borderId="47" xfId="0" applyNumberFormat="1" applyFont="1" applyFill="1" applyBorder="1" applyAlignment="1">
      <alignment horizontal="center" vertical="center"/>
    </xf>
    <xf numFmtId="178" fontId="8" fillId="34" borderId="32" xfId="0" applyNumberFormat="1" applyFont="1" applyFill="1" applyBorder="1" applyAlignment="1">
      <alignment horizontal="center" vertical="center"/>
    </xf>
    <xf numFmtId="9" fontId="8" fillId="41" borderId="47" xfId="0" applyNumberFormat="1" applyFont="1" applyFill="1" applyBorder="1" applyAlignment="1">
      <alignment horizontal="right" vertical="center"/>
    </xf>
    <xf numFmtId="9" fontId="8" fillId="41" borderId="32" xfId="0" applyNumberFormat="1" applyFont="1" applyFill="1" applyBorder="1" applyAlignment="1">
      <alignment horizontal="right" vertical="center"/>
    </xf>
    <xf numFmtId="178" fontId="8" fillId="23" borderId="47" xfId="0" applyNumberFormat="1" applyFont="1" applyFill="1" applyBorder="1" applyAlignment="1">
      <alignment horizontal="center" vertical="center" shrinkToFit="1"/>
    </xf>
    <xf numFmtId="178" fontId="8" fillId="23" borderId="32" xfId="0" applyNumberFormat="1" applyFont="1" applyFill="1" applyBorder="1" applyAlignment="1">
      <alignment horizontal="center" vertical="center" shrinkToFit="1"/>
    </xf>
    <xf numFmtId="178" fontId="8" fillId="23" borderId="47" xfId="0" applyNumberFormat="1" applyFont="1" applyFill="1" applyBorder="1" applyAlignment="1">
      <alignment vertical="center" wrapText="1"/>
    </xf>
    <xf numFmtId="178" fontId="8" fillId="23" borderId="32" xfId="0" applyNumberFormat="1" applyFont="1" applyFill="1" applyBorder="1" applyAlignment="1">
      <alignment vertical="center" wrapText="1"/>
    </xf>
    <xf numFmtId="178" fontId="8" fillId="42" borderId="47" xfId="0" applyNumberFormat="1" applyFont="1" applyFill="1" applyBorder="1" applyAlignment="1">
      <alignment horizontal="center" vertical="center"/>
    </xf>
    <xf numFmtId="178" fontId="8" fillId="42" borderId="32" xfId="0" applyNumberFormat="1" applyFont="1" applyFill="1" applyBorder="1" applyAlignment="1">
      <alignment horizontal="center" vertical="center"/>
    </xf>
    <xf numFmtId="0" fontId="8" fillId="23" borderId="47" xfId="1693" applyFont="1" applyFill="1" applyBorder="1" applyAlignment="1">
      <alignment horizontal="center" vertical="center"/>
    </xf>
    <xf numFmtId="0" fontId="8" fillId="23" borderId="32" xfId="1693" applyFont="1" applyFill="1" applyBorder="1" applyAlignment="1">
      <alignment horizontal="center" vertical="center"/>
    </xf>
    <xf numFmtId="0" fontId="8" fillId="23" borderId="97" xfId="1693" applyFont="1" applyFill="1" applyBorder="1" applyAlignment="1">
      <alignment horizontal="center" vertical="center"/>
    </xf>
    <xf numFmtId="0" fontId="8" fillId="23" borderId="34" xfId="1693" applyFont="1" applyFill="1" applyBorder="1" applyAlignment="1">
      <alignment horizontal="center" vertical="center"/>
    </xf>
    <xf numFmtId="0" fontId="8" fillId="0" borderId="46" xfId="1693" applyFont="1" applyBorder="1" applyAlignment="1">
      <alignment horizontal="center" vertical="center"/>
    </xf>
    <xf numFmtId="9" fontId="8" fillId="33" borderId="106" xfId="0" applyNumberFormat="1" applyFont="1" applyFill="1" applyBorder="1" applyAlignment="1">
      <alignment horizontal="right" vertical="center"/>
    </xf>
    <xf numFmtId="9" fontId="8" fillId="33" borderId="107" xfId="0" applyNumberFormat="1" applyFont="1" applyFill="1" applyBorder="1" applyAlignment="1">
      <alignment horizontal="right" vertical="center"/>
    </xf>
    <xf numFmtId="0" fontId="8" fillId="23" borderId="14" xfId="1693" applyFont="1" applyFill="1" applyBorder="1" applyAlignment="1">
      <alignment horizontal="center" vertical="center"/>
    </xf>
    <xf numFmtId="178" fontId="8" fillId="23" borderId="14" xfId="0" applyNumberFormat="1" applyFont="1" applyFill="1" applyBorder="1" applyAlignment="1">
      <alignment horizontal="center" vertical="center" wrapText="1"/>
    </xf>
    <xf numFmtId="178" fontId="8" fillId="23" borderId="14" xfId="0" applyNumberFormat="1" applyFont="1" applyFill="1" applyBorder="1" applyAlignment="1">
      <alignment horizontal="center" vertical="center"/>
    </xf>
    <xf numFmtId="9" fontId="8" fillId="36" borderId="32" xfId="0" applyNumberFormat="1" applyFont="1" applyFill="1" applyBorder="1" applyAlignment="1">
      <alignment horizontal="right" vertical="center"/>
    </xf>
    <xf numFmtId="9" fontId="8" fillId="35" borderId="32" xfId="0" applyNumberFormat="1" applyFont="1" applyFill="1" applyBorder="1" applyAlignment="1">
      <alignment horizontal="right" vertical="center"/>
    </xf>
    <xf numFmtId="178" fontId="8" fillId="34" borderId="14" xfId="0" applyNumberFormat="1" applyFont="1" applyFill="1" applyBorder="1" applyAlignment="1">
      <alignment horizontal="center" vertical="center"/>
    </xf>
    <xf numFmtId="9" fontId="9" fillId="23" borderId="14" xfId="1693" applyNumberFormat="1" applyFont="1" applyFill="1" applyBorder="1" applyAlignment="1">
      <alignment horizontal="center" vertical="center" wrapText="1"/>
    </xf>
    <xf numFmtId="178" fontId="8" fillId="42" borderId="47" xfId="0" applyNumberFormat="1" applyFont="1" applyFill="1" applyBorder="1" applyAlignment="1">
      <alignment horizontal="left" vertical="center"/>
    </xf>
    <xf numFmtId="178" fontId="8" fillId="42" borderId="32" xfId="0" applyNumberFormat="1" applyFont="1" applyFill="1" applyBorder="1" applyAlignment="1">
      <alignment horizontal="left" vertical="center"/>
    </xf>
    <xf numFmtId="0" fontId="6" fillId="0" borderId="0" xfId="1686" applyNumberFormat="1" applyFont="1" applyBorder="1" applyAlignment="1">
      <alignment horizontal="right"/>
    </xf>
    <xf numFmtId="0" fontId="6" fillId="0" borderId="41" xfId="1686" applyNumberFormat="1" applyFont="1" applyBorder="1" applyAlignment="1">
      <alignment horizontal="right"/>
    </xf>
    <xf numFmtId="0" fontId="8" fillId="23" borderId="14" xfId="1693" applyNumberFormat="1" applyFont="1" applyFill="1" applyBorder="1" applyAlignment="1">
      <alignment horizontal="center" vertical="center" wrapText="1"/>
    </xf>
    <xf numFmtId="0" fontId="10" fillId="0" borderId="47" xfId="1693" applyFont="1" applyBorder="1" applyAlignment="1">
      <alignment horizontal="center" vertical="center"/>
    </xf>
    <xf numFmtId="0" fontId="8" fillId="23" borderId="32" xfId="1693" applyFont="1" applyFill="1" applyBorder="1" applyAlignment="1">
      <alignment horizontal="center" vertical="center" wrapText="1"/>
    </xf>
    <xf numFmtId="0" fontId="8" fillId="23" borderId="32" xfId="0" applyFont="1" applyFill="1" applyBorder="1" applyAlignment="1">
      <alignment horizontal="center" vertical="center" wrapText="1"/>
    </xf>
    <xf numFmtId="0" fontId="8" fillId="23" borderId="14" xfId="0" applyFont="1" applyFill="1" applyBorder="1" applyAlignment="1">
      <alignment horizontal="center" vertical="center" wrapText="1"/>
    </xf>
    <xf numFmtId="0" fontId="8" fillId="23" borderId="14" xfId="1693" applyFont="1" applyFill="1" applyBorder="1" applyAlignment="1">
      <alignment horizontal="center" vertical="center" wrapText="1"/>
    </xf>
    <xf numFmtId="9" fontId="8" fillId="23" borderId="47" xfId="1693" applyNumberFormat="1" applyFont="1" applyFill="1" applyBorder="1" applyAlignment="1">
      <alignment horizontal="right" vertical="center"/>
    </xf>
    <xf numFmtId="14" fontId="8" fillId="23" borderId="36" xfId="1693" applyNumberFormat="1" applyFont="1" applyFill="1" applyBorder="1" applyAlignment="1">
      <alignment horizontal="right" vertical="center"/>
    </xf>
    <xf numFmtId="0" fontId="8" fillId="23" borderId="95" xfId="1693" applyFont="1" applyFill="1" applyBorder="1" applyAlignment="1">
      <alignment horizontal="center" vertical="center" wrapText="1"/>
    </xf>
    <xf numFmtId="0" fontId="8" fillId="23" borderId="96" xfId="1693" applyFont="1" applyFill="1" applyBorder="1" applyAlignment="1">
      <alignment horizontal="center" vertical="center" wrapText="1"/>
    </xf>
    <xf numFmtId="0" fontId="8" fillId="23" borderId="95" xfId="1693" applyFont="1" applyFill="1" applyBorder="1" applyAlignment="1">
      <alignment horizontal="center" vertical="center"/>
    </xf>
    <xf numFmtId="0" fontId="8" fillId="23" borderId="96" xfId="1693" applyFont="1" applyFill="1" applyBorder="1" applyAlignment="1">
      <alignment horizontal="center" vertical="center"/>
    </xf>
    <xf numFmtId="0" fontId="8" fillId="23" borderId="23" xfId="1693" applyFont="1" applyFill="1" applyBorder="1" applyAlignment="1">
      <alignment horizontal="center" vertical="center" wrapText="1"/>
    </xf>
    <xf numFmtId="0" fontId="8" fillId="23" borderId="4" xfId="1693" applyFont="1" applyFill="1" applyBorder="1" applyAlignment="1">
      <alignment horizontal="center" vertical="center" wrapText="1"/>
    </xf>
    <xf numFmtId="0" fontId="8" fillId="23" borderId="33" xfId="1693" applyFont="1" applyFill="1" applyBorder="1" applyAlignment="1">
      <alignment horizontal="center" vertical="center" wrapText="1"/>
    </xf>
    <xf numFmtId="0" fontId="8" fillId="23" borderId="53" xfId="1693" applyFont="1" applyFill="1" applyBorder="1" applyAlignment="1">
      <alignment horizontal="center" vertical="center" wrapText="1"/>
    </xf>
    <xf numFmtId="0" fontId="8" fillId="23" borderId="99" xfId="1693" applyFont="1" applyFill="1" applyBorder="1" applyAlignment="1">
      <alignment horizontal="center" vertical="center" wrapText="1"/>
    </xf>
    <xf numFmtId="0" fontId="8" fillId="23" borderId="100" xfId="1693" applyFont="1" applyFill="1" applyBorder="1" applyAlignment="1">
      <alignment horizontal="center" vertical="center" wrapText="1"/>
    </xf>
    <xf numFmtId="0" fontId="8" fillId="34" borderId="32" xfId="1693" applyFont="1" applyFill="1" applyBorder="1" applyAlignment="1">
      <alignment horizontal="center" vertical="center"/>
    </xf>
    <xf numFmtId="0" fontId="8" fillId="34" borderId="14" xfId="1693" applyFont="1" applyFill="1" applyBorder="1" applyAlignment="1">
      <alignment horizontal="center" vertical="center"/>
    </xf>
    <xf numFmtId="0" fontId="8" fillId="34" borderId="14" xfId="1693" applyNumberFormat="1" applyFont="1" applyFill="1" applyBorder="1" applyAlignment="1">
      <alignment horizontal="center" vertical="center" wrapText="1"/>
    </xf>
    <xf numFmtId="0" fontId="8" fillId="23" borderId="39" xfId="1693" applyFont="1" applyFill="1" applyBorder="1" applyAlignment="1">
      <alignment horizontal="center" vertical="center"/>
    </xf>
    <xf numFmtId="0" fontId="8" fillId="23" borderId="8" xfId="1693" applyFont="1" applyFill="1" applyBorder="1" applyAlignment="1">
      <alignment horizontal="center" vertical="center"/>
    </xf>
    <xf numFmtId="0" fontId="8" fillId="23" borderId="43" xfId="1693" applyFont="1" applyFill="1" applyBorder="1" applyAlignment="1">
      <alignment horizontal="center" vertical="center"/>
    </xf>
    <xf numFmtId="0" fontId="8" fillId="23" borderId="47" xfId="1693" applyNumberFormat="1" applyFont="1" applyFill="1" applyBorder="1" applyAlignment="1">
      <alignment horizontal="center" vertical="center" wrapText="1"/>
    </xf>
    <xf numFmtId="0" fontId="8" fillId="23" borderId="32" xfId="1693" applyNumberFormat="1" applyFont="1" applyFill="1" applyBorder="1" applyAlignment="1">
      <alignment horizontal="center" vertical="center" wrapText="1"/>
    </xf>
    <xf numFmtId="0" fontId="8" fillId="23" borderId="101" xfId="1693" applyFont="1" applyFill="1" applyBorder="1" applyAlignment="1">
      <alignment horizontal="center" vertical="center"/>
    </xf>
    <xf numFmtId="0" fontId="8" fillId="23" borderId="102" xfId="1693" applyFont="1" applyFill="1" applyBorder="1" applyAlignment="1">
      <alignment horizontal="center" vertical="center"/>
    </xf>
    <xf numFmtId="0" fontId="8" fillId="23" borderId="30" xfId="1693" applyFont="1" applyFill="1" applyBorder="1" applyAlignment="1">
      <alignment horizontal="center" vertical="center"/>
    </xf>
    <xf numFmtId="0" fontId="8" fillId="23" borderId="31" xfId="1693" applyFont="1" applyFill="1" applyBorder="1" applyAlignment="1">
      <alignment horizontal="center" vertical="center"/>
    </xf>
    <xf numFmtId="9" fontId="8" fillId="23" borderId="36" xfId="1693" applyNumberFormat="1" applyFont="1" applyFill="1" applyBorder="1" applyAlignment="1">
      <alignment horizontal="right" vertical="center"/>
    </xf>
    <xf numFmtId="0" fontId="8" fillId="34" borderId="39" xfId="1693" applyFont="1" applyFill="1" applyBorder="1" applyAlignment="1">
      <alignment horizontal="center" vertical="center"/>
    </xf>
    <xf numFmtId="0" fontId="8" fillId="34" borderId="8" xfId="1693" applyFont="1" applyFill="1" applyBorder="1" applyAlignment="1">
      <alignment horizontal="center" vertical="center"/>
    </xf>
    <xf numFmtId="0" fontId="8" fillId="34" borderId="43" xfId="1693" applyFont="1" applyFill="1" applyBorder="1" applyAlignment="1">
      <alignment horizontal="center" vertical="center"/>
    </xf>
    <xf numFmtId="0" fontId="8" fillId="34" borderId="47" xfId="1693" applyFont="1" applyFill="1" applyBorder="1" applyAlignment="1">
      <alignment horizontal="center" vertical="center"/>
    </xf>
    <xf numFmtId="0" fontId="8" fillId="34" borderId="47" xfId="1693" applyNumberFormat="1" applyFont="1" applyFill="1" applyBorder="1" applyAlignment="1">
      <alignment horizontal="center" vertical="center" wrapText="1"/>
    </xf>
    <xf numFmtId="0" fontId="8" fillId="34" borderId="32" xfId="1693" applyNumberFormat="1" applyFont="1" applyFill="1" applyBorder="1" applyAlignment="1">
      <alignment horizontal="center" vertical="center" wrapText="1"/>
    </xf>
    <xf numFmtId="0" fontId="8" fillId="23" borderId="34" xfId="1693" applyFont="1" applyFill="1" applyBorder="1" applyAlignment="1">
      <alignment horizontal="center" vertical="center" wrapText="1"/>
    </xf>
    <xf numFmtId="0" fontId="8" fillId="23" borderId="98" xfId="1693" applyFont="1" applyFill="1" applyBorder="1" applyAlignment="1">
      <alignment horizontal="center" vertical="center"/>
    </xf>
    <xf numFmtId="0" fontId="8" fillId="23" borderId="47" xfId="0" applyFont="1" applyFill="1" applyBorder="1" applyAlignment="1">
      <alignment horizontal="center" vertical="center" wrapText="1"/>
    </xf>
    <xf numFmtId="0" fontId="8" fillId="23" borderId="55" xfId="0" applyFont="1" applyFill="1" applyBorder="1" applyAlignment="1">
      <alignment horizontal="center" vertical="center" wrapText="1"/>
    </xf>
    <xf numFmtId="0" fontId="8" fillId="34" borderId="95" xfId="1693" applyFont="1" applyFill="1" applyBorder="1" applyAlignment="1">
      <alignment horizontal="center" vertical="center"/>
    </xf>
    <xf numFmtId="0" fontId="8" fillId="34" borderId="96" xfId="1693" applyFont="1" applyFill="1" applyBorder="1" applyAlignment="1">
      <alignment horizontal="center" vertical="center"/>
    </xf>
    <xf numFmtId="180" fontId="8" fillId="0" borderId="14" xfId="1693" applyNumberFormat="1" applyFont="1" applyBorder="1" applyAlignment="1">
      <alignment horizontal="center" vertical="center"/>
    </xf>
    <xf numFmtId="180" fontId="8" fillId="0" borderId="47" xfId="1693" applyNumberFormat="1" applyFont="1" applyBorder="1" applyAlignment="1">
      <alignment horizontal="center" vertical="center"/>
    </xf>
    <xf numFmtId="180" fontId="8" fillId="0" borderId="32" xfId="1693" applyNumberFormat="1" applyFont="1" applyBorder="1" applyAlignment="1">
      <alignment horizontal="center" vertical="center"/>
    </xf>
    <xf numFmtId="0" fontId="13" fillId="23" borderId="7" xfId="1689" applyFont="1" applyFill="1" applyBorder="1" applyAlignment="1">
      <alignment horizontal="center" vertical="center"/>
    </xf>
    <xf numFmtId="0" fontId="13" fillId="23" borderId="38" xfId="0" applyFont="1" applyFill="1" applyBorder="1" applyAlignment="1">
      <alignment horizontal="center" vertical="center"/>
    </xf>
    <xf numFmtId="0" fontId="13" fillId="23" borderId="7" xfId="0" applyFont="1" applyFill="1" applyBorder="1" applyAlignment="1">
      <alignment horizontal="center" vertical="center"/>
    </xf>
    <xf numFmtId="0" fontId="13" fillId="23" borderId="38" xfId="1689" applyFont="1" applyFill="1" applyBorder="1" applyAlignment="1">
      <alignment horizontal="center" vertical="center"/>
    </xf>
    <xf numFmtId="0" fontId="13" fillId="23" borderId="104" xfId="1689" applyFont="1" applyFill="1" applyBorder="1" applyAlignment="1">
      <alignment horizontal="center" vertical="center"/>
    </xf>
    <xf numFmtId="0" fontId="37" fillId="40" borderId="47" xfId="0" applyFont="1" applyFill="1" applyBorder="1" applyAlignment="1">
      <alignment horizontal="center" vertical="center" wrapText="1"/>
    </xf>
    <xf numFmtId="0" fontId="37" fillId="40" borderId="32" xfId="0" applyFont="1" applyFill="1" applyBorder="1" applyAlignment="1">
      <alignment horizontal="center" vertical="center" wrapText="1"/>
    </xf>
    <xf numFmtId="0" fontId="37" fillId="40" borderId="47" xfId="0" applyFont="1" applyFill="1" applyBorder="1" applyAlignment="1">
      <alignment horizontal="center" vertical="center"/>
    </xf>
    <xf numFmtId="0" fontId="37" fillId="40" borderId="32" xfId="0" applyFont="1" applyFill="1" applyBorder="1" applyAlignment="1">
      <alignment horizontal="center" vertical="center"/>
    </xf>
    <xf numFmtId="37" fontId="8" fillId="33" borderId="47" xfId="1692" applyNumberFormat="1" applyFont="1" applyFill="1" applyBorder="1" applyAlignment="1">
      <alignment horizontal="right" vertical="center" wrapText="1"/>
    </xf>
    <xf numFmtId="37" fontId="8" fillId="33" borderId="32" xfId="1692" applyNumberFormat="1" applyFont="1" applyFill="1" applyBorder="1" applyAlignment="1">
      <alignment horizontal="right" vertical="center" wrapText="1"/>
    </xf>
    <xf numFmtId="37" fontId="8" fillId="41" borderId="47" xfId="1692" applyNumberFormat="1" applyFont="1" applyFill="1" applyBorder="1" applyAlignment="1">
      <alignment horizontal="right" vertical="center" wrapText="1"/>
    </xf>
    <xf numFmtId="37" fontId="8" fillId="41" borderId="32" xfId="1692" applyNumberFormat="1" applyFont="1" applyFill="1" applyBorder="1" applyAlignment="1">
      <alignment horizontal="right" vertical="center" wrapText="1"/>
    </xf>
    <xf numFmtId="0" fontId="8" fillId="23" borderId="47" xfId="1693" applyFont="1" applyFill="1" applyBorder="1" applyAlignment="1">
      <alignment horizontal="center" vertical="center" wrapText="1"/>
    </xf>
    <xf numFmtId="181" fontId="8" fillId="41" borderId="47" xfId="1692" applyNumberFormat="1" applyFont="1" applyFill="1" applyBorder="1" applyAlignment="1">
      <alignment horizontal="right" vertical="center" wrapText="1"/>
    </xf>
    <xf numFmtId="181" fontId="8" fillId="41" borderId="32" xfId="1692" applyNumberFormat="1" applyFont="1" applyFill="1" applyBorder="1" applyAlignment="1">
      <alignment horizontal="right" vertical="center" wrapText="1"/>
    </xf>
    <xf numFmtId="0" fontId="8" fillId="23" borderId="47" xfId="1692" applyFont="1" applyFill="1" applyBorder="1" applyAlignment="1">
      <alignment horizontal="center" vertical="center" wrapText="1"/>
    </xf>
    <xf numFmtId="0" fontId="8" fillId="23" borderId="32" xfId="1692" applyFont="1" applyFill="1" applyBorder="1" applyAlignment="1">
      <alignment horizontal="center" vertical="center" wrapText="1"/>
    </xf>
    <xf numFmtId="0" fontId="8" fillId="23" borderId="47" xfId="1693" applyFont="1" applyFill="1" applyBorder="1" applyAlignment="1">
      <alignment horizontal="left" vertical="center" wrapText="1"/>
    </xf>
    <xf numFmtId="0" fontId="8" fillId="23" borderId="32" xfId="1693" applyFont="1" applyFill="1" applyBorder="1" applyAlignment="1">
      <alignment horizontal="left" vertical="center" wrapText="1"/>
    </xf>
    <xf numFmtId="0" fontId="8" fillId="23" borderId="14" xfId="1692" applyFont="1" applyFill="1" applyBorder="1" applyAlignment="1">
      <alignment horizontal="center" vertical="center" wrapText="1"/>
    </xf>
    <xf numFmtId="0" fontId="8" fillId="0" borderId="4" xfId="1692" applyFont="1" applyBorder="1" applyAlignment="1">
      <alignment horizontal="left" vertical="center" wrapText="1"/>
    </xf>
    <xf numFmtId="0" fontId="8" fillId="37" borderId="39" xfId="1692" applyFont="1" applyFill="1" applyBorder="1" applyAlignment="1">
      <alignment horizontal="center" vertical="center"/>
    </xf>
    <xf numFmtId="0" fontId="8" fillId="37" borderId="8" xfId="1692" applyFont="1" applyFill="1" applyBorder="1" applyAlignment="1">
      <alignment horizontal="center" vertical="center"/>
    </xf>
    <xf numFmtId="0" fontId="8" fillId="37" borderId="43" xfId="1692" applyFont="1" applyFill="1" applyBorder="1" applyAlignment="1">
      <alignment horizontal="center" vertical="center"/>
    </xf>
    <xf numFmtId="14" fontId="8" fillId="23" borderId="55" xfId="1692" applyNumberFormat="1" applyFont="1" applyFill="1" applyBorder="1" applyAlignment="1">
      <alignment horizontal="center" vertical="center" wrapText="1"/>
    </xf>
    <xf numFmtId="14" fontId="8" fillId="23" borderId="32" xfId="1692" applyNumberFormat="1" applyFont="1" applyFill="1" applyBorder="1" applyAlignment="1">
      <alignment horizontal="center" vertical="center" wrapText="1"/>
    </xf>
    <xf numFmtId="0" fontId="8" fillId="23" borderId="40" xfId="1692" applyFont="1" applyFill="1" applyBorder="1" applyAlignment="1">
      <alignment horizontal="center" vertical="center" wrapText="1"/>
    </xf>
    <xf numFmtId="0" fontId="8" fillId="23" borderId="0" xfId="1692" applyFont="1" applyFill="1" applyBorder="1" applyAlignment="1">
      <alignment horizontal="center" vertical="center" wrapText="1"/>
    </xf>
    <xf numFmtId="0" fontId="8" fillId="23" borderId="33" xfId="1692" applyFont="1" applyFill="1" applyBorder="1" applyAlignment="1">
      <alignment horizontal="center" vertical="center" wrapText="1"/>
    </xf>
    <xf numFmtId="0" fontId="8" fillId="23" borderId="53" xfId="1692" applyFont="1" applyFill="1" applyBorder="1" applyAlignment="1">
      <alignment horizontal="center" vertical="center" wrapText="1"/>
    </xf>
    <xf numFmtId="14" fontId="8" fillId="23" borderId="23" xfId="1692" applyNumberFormat="1" applyFont="1" applyFill="1" applyBorder="1" applyAlignment="1">
      <alignment horizontal="center" vertical="center" wrapText="1"/>
    </xf>
    <xf numFmtId="14" fontId="8" fillId="23" borderId="27" xfId="1692" applyNumberFormat="1" applyFont="1" applyFill="1" applyBorder="1" applyAlignment="1">
      <alignment horizontal="center" vertical="center" wrapText="1"/>
    </xf>
    <xf numFmtId="14" fontId="8" fillId="23" borderId="33" xfId="1692" applyNumberFormat="1" applyFont="1" applyFill="1" applyBorder="1" applyAlignment="1">
      <alignment horizontal="center" vertical="center" wrapText="1"/>
    </xf>
    <xf numFmtId="14" fontId="8" fillId="23" borderId="54" xfId="1692" applyNumberFormat="1" applyFont="1" applyFill="1" applyBorder="1" applyAlignment="1">
      <alignment horizontal="center" vertical="center" wrapText="1"/>
    </xf>
    <xf numFmtId="0" fontId="6" fillId="0" borderId="0" xfId="1687" applyNumberFormat="1" applyFont="1" applyBorder="1" applyAlignment="1">
      <alignment horizontal="right" vertical="center" wrapText="1"/>
    </xf>
    <xf numFmtId="0" fontId="41" fillId="0" borderId="0" xfId="1692" applyFont="1" applyBorder="1" applyAlignment="1">
      <alignment horizontal="center" vertical="center"/>
    </xf>
    <xf numFmtId="0" fontId="8" fillId="23" borderId="55" xfId="1692" applyFont="1" applyFill="1" applyBorder="1" applyAlignment="1">
      <alignment horizontal="center" vertical="center" wrapText="1"/>
    </xf>
    <xf numFmtId="14" fontId="8" fillId="23" borderId="40" xfId="1692" applyNumberFormat="1" applyFont="1" applyFill="1" applyBorder="1" applyAlignment="1">
      <alignment horizontal="center" vertical="center" wrapText="1"/>
    </xf>
    <xf numFmtId="14" fontId="8" fillId="23" borderId="41" xfId="1692" applyNumberFormat="1" applyFont="1" applyFill="1" applyBorder="1" applyAlignment="1">
      <alignment horizontal="center" vertical="center" wrapText="1"/>
    </xf>
    <xf numFmtId="0" fontId="36" fillId="28" borderId="39" xfId="1689" applyFont="1" applyFill="1" applyBorder="1" applyAlignment="1">
      <alignment horizontal="center" vertical="center" wrapText="1"/>
    </xf>
    <xf numFmtId="0" fontId="36" fillId="28" borderId="8" xfId="1689" applyFont="1" applyFill="1" applyBorder="1" applyAlignment="1">
      <alignment horizontal="center" vertical="center" wrapText="1"/>
    </xf>
    <xf numFmtId="0" fontId="36" fillId="28" borderId="43" xfId="1689" applyFont="1" applyFill="1" applyBorder="1" applyAlignment="1">
      <alignment horizontal="center" vertical="center" wrapText="1"/>
    </xf>
    <xf numFmtId="0" fontId="36" fillId="28" borderId="47" xfId="1689" applyFont="1" applyFill="1" applyBorder="1" applyAlignment="1">
      <alignment horizontal="center" vertical="center" wrapText="1"/>
    </xf>
    <xf numFmtId="0" fontId="36" fillId="28" borderId="32" xfId="1689" applyFont="1" applyFill="1" applyBorder="1" applyAlignment="1">
      <alignment horizontal="center" vertical="center" wrapText="1"/>
    </xf>
    <xf numFmtId="0" fontId="15" fillId="30" borderId="92" xfId="0" applyNumberFormat="1" applyFont="1" applyFill="1" applyBorder="1" applyAlignment="1">
      <alignment horizontal="center" vertical="center"/>
    </xf>
    <xf numFmtId="0" fontId="15" fillId="30" borderId="89" xfId="0" applyNumberFormat="1" applyFont="1" applyFill="1" applyBorder="1" applyAlignment="1">
      <alignment horizontal="center" vertical="center"/>
    </xf>
    <xf numFmtId="182" fontId="15" fillId="30" borderId="92" xfId="0" applyNumberFormat="1" applyFont="1" applyFill="1" applyBorder="1" applyAlignment="1">
      <alignment horizontal="center" vertical="center"/>
    </xf>
    <xf numFmtId="182" fontId="15" fillId="30" borderId="89" xfId="0" applyNumberFormat="1" applyFont="1" applyFill="1" applyBorder="1" applyAlignment="1">
      <alignment horizontal="center" vertical="center"/>
    </xf>
    <xf numFmtId="182" fontId="15" fillId="30" borderId="91" xfId="0" applyNumberFormat="1" applyFont="1" applyFill="1" applyBorder="1" applyAlignment="1">
      <alignment horizontal="center" vertical="center"/>
    </xf>
    <xf numFmtId="0" fontId="0" fillId="0" borderId="108" xfId="0" applyBorder="1">
      <alignment vertical="center"/>
    </xf>
    <xf numFmtId="0" fontId="12" fillId="48" borderId="33" xfId="0" applyFont="1" applyFill="1" applyBorder="1" applyAlignment="1">
      <alignment horizontal="left" vertical="center" wrapText="1"/>
    </xf>
  </cellXfs>
  <cellStyles count="1780">
    <cellStyle name="､@ｯ・!!!GO" xfId="1"/>
    <cellStyle name="､d､ﾀｦ・!!!GO" xfId="2"/>
    <cellStyle name="､d､ﾀｦ・0]_!!!GO" xfId="3"/>
    <cellStyle name="??" xfId="4"/>
    <cellStyle name="?? [0]_??" xfId="5"/>
    <cellStyle name="???[0]_~ME0858" xfId="6"/>
    <cellStyle name="???_~ME0858" xfId="7"/>
    <cellStyle name="??_?.????" xfId="8"/>
    <cellStyle name="_~6689466" xfId="9"/>
    <cellStyle name="_【Re-bid】新案件申請ファイル作成用（30製品分）⑥" xfId="10"/>
    <cellStyle name="_【特別割引価格承認通知書20特価対象外含】" xfId="11"/>
    <cellStyle name="_016_ARCserve導入パラメータ070106" xfId="12"/>
    <cellStyle name="_021_RHEL3導入パラメータ070106" xfId="13"/>
    <cellStyle name="_022_SLES9導入パラメータ070106" xfId="14"/>
    <cellStyle name="_024_DB2導入パラメータ_Linux_070106" xfId="15"/>
    <cellStyle name="_031_NetVault導入パラメータ070106" xfId="16"/>
    <cellStyle name="_2005 server center 活動状況" xfId="17"/>
    <cellStyle name="_20080519_Windows_見積シート" xfId="18"/>
    <cellStyle name="_20080606_Windows_見積シート" xfId="19"/>
    <cellStyle name="_ITF様（本番開発）_VSS見積書_20100218" xfId="20"/>
    <cellStyle name="_pa" xfId="21"/>
    <cellStyle name="_ROK見積もりツール最終版1029" xfId="22"/>
    <cellStyle name="_SupportPriceList_RSP_Jun_FY08" xfId="23"/>
    <cellStyle name="_w2k3ヒアリングシート_20060519" xfId="24"/>
    <cellStyle name="_基盤設計書_tmp（根岸編集） 20060519" xfId="25"/>
    <cellStyle name="_電源" xfId="26"/>
    <cellStyle name="_料金改定対象製品 (SWG07017)" xfId="27"/>
    <cellStyle name="’Ê‰Ý [0.00]_Region Orders (2)" xfId="28"/>
    <cellStyle name="’Ê‰Ý_Region Orders (2)" xfId="29"/>
    <cellStyle name="¤@¯ë_pldt" xfId="30"/>
    <cellStyle name="・１－装置区分" xfId="31"/>
    <cellStyle name="・２－部　品" xfId="32"/>
    <cellStyle name="・３－付属品 内蔵品" xfId="33"/>
    <cellStyle name="・未決品" xfId="34"/>
    <cellStyle name="•W_Pacific Region P&amp;L" xfId="35"/>
    <cellStyle name="W_RXú" xfId="36"/>
    <cellStyle name="0,0_x000d__x000a_NA_x000d__x000a_" xfId="37"/>
    <cellStyle name="0,0_x000d__x000a_NA_x000d__x000a_ 2" xfId="38"/>
    <cellStyle name="1" xfId="39"/>
    <cellStyle name="20% - Accent1" xfId="40"/>
    <cellStyle name="20% - Accent2" xfId="41"/>
    <cellStyle name="20% - Accent3" xfId="42"/>
    <cellStyle name="20% - Accent4" xfId="43"/>
    <cellStyle name="20% - Accent5" xfId="44"/>
    <cellStyle name="20% - Accent6" xfId="45"/>
    <cellStyle name="20% - アクセント 1" xfId="46" builtinId="30" customBuiltin="1"/>
    <cellStyle name="20% - アクセント 1 2" xfId="47"/>
    <cellStyle name="20% - アクセント 1 3" xfId="48"/>
    <cellStyle name="20% - アクセント 2" xfId="49" builtinId="34" customBuiltin="1"/>
    <cellStyle name="20% - アクセント 2 2" xfId="50"/>
    <cellStyle name="20% - アクセント 2 3" xfId="51"/>
    <cellStyle name="20% - アクセント 3" xfId="52" builtinId="38" customBuiltin="1"/>
    <cellStyle name="20% - アクセント 3 2" xfId="53"/>
    <cellStyle name="20% - アクセント 3 3" xfId="54"/>
    <cellStyle name="20% - アクセント 4" xfId="55" builtinId="42" customBuiltin="1"/>
    <cellStyle name="20% - アクセント 4 2" xfId="56"/>
    <cellStyle name="20% - アクセント 4 3" xfId="57"/>
    <cellStyle name="20% - アクセント 5" xfId="58" builtinId="46" customBuiltin="1"/>
    <cellStyle name="20% - アクセント 5 2" xfId="59"/>
    <cellStyle name="20% - アクセント 5 3" xfId="60"/>
    <cellStyle name="20% - アクセント 6" xfId="61" builtinId="50" customBuiltin="1"/>
    <cellStyle name="20% - アクセント 6 2" xfId="62"/>
    <cellStyle name="20% - アクセント 6 3" xfId="63"/>
    <cellStyle name="³f¹ô[0]_pldt" xfId="64"/>
    <cellStyle name="³f¹ô_pldt" xfId="65"/>
    <cellStyle name="40% - Accent1" xfId="66"/>
    <cellStyle name="40% - Accent2" xfId="67"/>
    <cellStyle name="40% - Accent3" xfId="68"/>
    <cellStyle name="40% - Accent4" xfId="69"/>
    <cellStyle name="40% - Accent5" xfId="70"/>
    <cellStyle name="40% - Accent6" xfId="71"/>
    <cellStyle name="40% - アクセント 1" xfId="72" builtinId="31" customBuiltin="1"/>
    <cellStyle name="40% - アクセント 1 2" xfId="73"/>
    <cellStyle name="40% - アクセント 1 3" xfId="74"/>
    <cellStyle name="40% - アクセント 2" xfId="75" builtinId="35" customBuiltin="1"/>
    <cellStyle name="40% - アクセント 2 2" xfId="76"/>
    <cellStyle name="40% - アクセント 2 3" xfId="77"/>
    <cellStyle name="40% - アクセント 3" xfId="78" builtinId="39" customBuiltin="1"/>
    <cellStyle name="40% - アクセント 3 2" xfId="79"/>
    <cellStyle name="40% - アクセント 3 3" xfId="80"/>
    <cellStyle name="40% - アクセント 4" xfId="81" builtinId="43" customBuiltin="1"/>
    <cellStyle name="40% - アクセント 4 2" xfId="82"/>
    <cellStyle name="40% - アクセント 4 3" xfId="83"/>
    <cellStyle name="40% - アクセント 5" xfId="84" builtinId="47" customBuiltin="1"/>
    <cellStyle name="40% - アクセント 5 2" xfId="85"/>
    <cellStyle name="40% - アクセント 5 3" xfId="86"/>
    <cellStyle name="40% - アクセント 6" xfId="87" builtinId="51" customBuiltin="1"/>
    <cellStyle name="40% - アクセント 6 2" xfId="88"/>
    <cellStyle name="40% - アクセント 6 3" xfId="89"/>
    <cellStyle name="60% - Accent1" xfId="90"/>
    <cellStyle name="60% - Accent2" xfId="91"/>
    <cellStyle name="60% - Accent3" xfId="92"/>
    <cellStyle name="60% - Accent4" xfId="93"/>
    <cellStyle name="60% - Accent5" xfId="94"/>
    <cellStyle name="60% - Accent6" xfId="95"/>
    <cellStyle name="60% - アクセント 1" xfId="96" builtinId="32" customBuiltin="1"/>
    <cellStyle name="60% - アクセント 1 2" xfId="97"/>
    <cellStyle name="60% - アクセント 1 2 2" xfId="98"/>
    <cellStyle name="60% - アクセント 1 2_IF機能一覧_20121207" xfId="99"/>
    <cellStyle name="60% - アクセント 1 3" xfId="100"/>
    <cellStyle name="60% - アクセント 1 3 2" xfId="101"/>
    <cellStyle name="60% - アクセント 1 3_IF機能一覧_20121207" xfId="102"/>
    <cellStyle name="60% - アクセント 1 4" xfId="103"/>
    <cellStyle name="60% - アクセント 2" xfId="104" builtinId="36" customBuiltin="1"/>
    <cellStyle name="60% - アクセント 2 2" xfId="105"/>
    <cellStyle name="60% - アクセント 2 2 2" xfId="106"/>
    <cellStyle name="60% - アクセント 2 2_IF機能一覧_20121207" xfId="107"/>
    <cellStyle name="60% - アクセント 2 3" xfId="108"/>
    <cellStyle name="60% - アクセント 2 3 2" xfId="109"/>
    <cellStyle name="60% - アクセント 2 3_IF機能一覧_20121207" xfId="110"/>
    <cellStyle name="60% - アクセント 2 4" xfId="111"/>
    <cellStyle name="60% - アクセント 3" xfId="112" builtinId="40" customBuiltin="1"/>
    <cellStyle name="60% - アクセント 3 2" xfId="113"/>
    <cellStyle name="60% - アクセント 3 2 2" xfId="114"/>
    <cellStyle name="60% - アクセント 3 2_IF機能一覧_20121207" xfId="115"/>
    <cellStyle name="60% - アクセント 3 3" xfId="116"/>
    <cellStyle name="60% - アクセント 3 3 2" xfId="117"/>
    <cellStyle name="60% - アクセント 3 3_IF機能一覧_20121207" xfId="118"/>
    <cellStyle name="60% - アクセント 3 4" xfId="119"/>
    <cellStyle name="60% - アクセント 4" xfId="120" builtinId="44" customBuiltin="1"/>
    <cellStyle name="60% - アクセント 4 2" xfId="121"/>
    <cellStyle name="60% - アクセント 4 2 2" xfId="122"/>
    <cellStyle name="60% - アクセント 4 2_IF機能一覧_20121207" xfId="123"/>
    <cellStyle name="60% - アクセント 4 3" xfId="124"/>
    <cellStyle name="60% - アクセント 4 3 2" xfId="125"/>
    <cellStyle name="60% - アクセント 4 3_IF機能一覧_20121207" xfId="126"/>
    <cellStyle name="60% - アクセント 4 4" xfId="127"/>
    <cellStyle name="60% - アクセント 5" xfId="128" builtinId="48" customBuiltin="1"/>
    <cellStyle name="60% - アクセント 5 2" xfId="129"/>
    <cellStyle name="60% - アクセント 5 2 2" xfId="130"/>
    <cellStyle name="60% - アクセント 5 2_IF機能一覧_20121207" xfId="131"/>
    <cellStyle name="60% - アクセント 5 3" xfId="132"/>
    <cellStyle name="60% - アクセント 5 3 2" xfId="133"/>
    <cellStyle name="60% - アクセント 5 3_IF機能一覧_20121207" xfId="134"/>
    <cellStyle name="60% - アクセント 5 4" xfId="135"/>
    <cellStyle name="60% - アクセント 6" xfId="136" builtinId="52" customBuiltin="1"/>
    <cellStyle name="60% - アクセント 6 2" xfId="137"/>
    <cellStyle name="60% - アクセント 6 2 2" xfId="138"/>
    <cellStyle name="60% - アクセント 6 2_IF機能一覧_20121207" xfId="139"/>
    <cellStyle name="60% - アクセント 6 3" xfId="140"/>
    <cellStyle name="60% - アクセント 6 3 2" xfId="141"/>
    <cellStyle name="60% - アクセント 6 3_IF機能一覧_20121207" xfId="142"/>
    <cellStyle name="60% - アクセント 6 4" xfId="143"/>
    <cellStyle name="a0" xfId="144"/>
    <cellStyle name="Accent1" xfId="145"/>
    <cellStyle name="Accent2" xfId="146"/>
    <cellStyle name="Accent3" xfId="147"/>
    <cellStyle name="Accent4" xfId="148"/>
    <cellStyle name="Accent5" xfId="149"/>
    <cellStyle name="Accent6" xfId="150"/>
    <cellStyle name="Actual Date" xfId="151"/>
    <cellStyle name="args.style" xfId="152"/>
    <cellStyle name="B10" xfId="153"/>
    <cellStyle name="Bad" xfId="154"/>
    <cellStyle name="BlankRow" xfId="155"/>
    <cellStyle name="Border" xfId="156"/>
    <cellStyle name="Calc Currency (0)" xfId="157"/>
    <cellStyle name="Calc Currency (2)" xfId="158"/>
    <cellStyle name="Calc Currency (2) 2" xfId="159"/>
    <cellStyle name="Calc Percent (0)" xfId="160"/>
    <cellStyle name="Calc Percent (0) 2" xfId="161"/>
    <cellStyle name="Calc Percent (1)" xfId="162"/>
    <cellStyle name="Calc Percent (1) 2" xfId="163"/>
    <cellStyle name="Calc Percent (2)" xfId="164"/>
    <cellStyle name="Calc Percent (2) 2" xfId="165"/>
    <cellStyle name="Calc Units (0)" xfId="166"/>
    <cellStyle name="Calc Units (1)" xfId="167"/>
    <cellStyle name="Calc Units (1) 2" xfId="168"/>
    <cellStyle name="Calc Units (2)" xfId="169"/>
    <cellStyle name="Calc Units (2) 2" xfId="170"/>
    <cellStyle name="Calculation" xfId="171"/>
    <cellStyle name="category" xfId="172"/>
    <cellStyle name="CategoryNote" xfId="173"/>
    <cellStyle name="Check Cell" xfId="174"/>
    <cellStyle name="Comma [0]" xfId="175"/>
    <cellStyle name="Comma [00]" xfId="176"/>
    <cellStyle name="comma zerodec" xfId="177"/>
    <cellStyle name="Comma_!!!GO" xfId="178"/>
    <cellStyle name="Comma0" xfId="179"/>
    <cellStyle name="Comma0 - Modelo1" xfId="180"/>
    <cellStyle name="Comma0 - Style1" xfId="181"/>
    <cellStyle name="Comma1 - Modelo2" xfId="182"/>
    <cellStyle name="Comma1 - Style2" xfId="183"/>
    <cellStyle name="COMP定番表書式" xfId="184"/>
    <cellStyle name="Copied" xfId="185"/>
    <cellStyle name="Currency [0]" xfId="186"/>
    <cellStyle name="Currency [00]" xfId="187"/>
    <cellStyle name="Currency [00] 2" xfId="188"/>
    <cellStyle name="Currency_!!!GO" xfId="189"/>
    <cellStyle name="Currency0" xfId="190"/>
    <cellStyle name="Currency1" xfId="191"/>
    <cellStyle name="Date" xfId="192"/>
    <cellStyle name="Date Short" xfId="193"/>
    <cellStyle name="Date_Book1" xfId="194"/>
    <cellStyle name="Dia" xfId="195"/>
    <cellStyle name="discount" xfId="196"/>
    <cellStyle name="Dollar (zero dec)" xfId="197"/>
    <cellStyle name="Encabez1" xfId="198"/>
    <cellStyle name="Encabez2" xfId="199"/>
    <cellStyle name="Enter Currency (0)" xfId="200"/>
    <cellStyle name="Enter Currency (2)" xfId="201"/>
    <cellStyle name="Enter Currency (2) 2" xfId="202"/>
    <cellStyle name="Enter Units (0)" xfId="203"/>
    <cellStyle name="Enter Units (1)" xfId="204"/>
    <cellStyle name="Enter Units (1) 2" xfId="205"/>
    <cellStyle name="Enter Units (2)" xfId="206"/>
    <cellStyle name="Enter Units (2) 2" xfId="207"/>
    <cellStyle name="Entered" xfId="208"/>
    <cellStyle name="entry" xfId="209"/>
    <cellStyle name="Explanatory Text" xfId="210"/>
    <cellStyle name="F2" xfId="211"/>
    <cellStyle name="F3" xfId="212"/>
    <cellStyle name="F4" xfId="213"/>
    <cellStyle name="F5" xfId="214"/>
    <cellStyle name="F6" xfId="215"/>
    <cellStyle name="F7" xfId="216"/>
    <cellStyle name="F8" xfId="217"/>
    <cellStyle name="Fijo" xfId="218"/>
    <cellStyle name="Financiero" xfId="219"/>
    <cellStyle name="Fixed" xfId="220"/>
    <cellStyle name="GBS Files" xfId="221"/>
    <cellStyle name="Good" xfId="222"/>
    <cellStyle name="Grey" xfId="223"/>
    <cellStyle name="HEADER" xfId="224"/>
    <cellStyle name="Header1" xfId="225"/>
    <cellStyle name="Header2" xfId="226"/>
    <cellStyle name="Header2 2" xfId="227"/>
    <cellStyle name="Header2 2 2" xfId="228"/>
    <cellStyle name="Header2 3" xfId="229"/>
    <cellStyle name="Header2 3 2" xfId="230"/>
    <cellStyle name="Header2 4" xfId="231"/>
    <cellStyle name="Heading 1" xfId="232"/>
    <cellStyle name="Heading 2" xfId="233"/>
    <cellStyle name="Heading 3" xfId="234"/>
    <cellStyle name="Heading 4" xfId="235"/>
    <cellStyle name="Heading1" xfId="236"/>
    <cellStyle name="Heading2" xfId="237"/>
    <cellStyle name="HEADINGS" xfId="238"/>
    <cellStyle name="HEADINGSTOP" xfId="239"/>
    <cellStyle name="HIGHLIGHT" xfId="240"/>
    <cellStyle name="IBM(401K)" xfId="241"/>
    <cellStyle name="IBM(401K) 2" xfId="242"/>
    <cellStyle name="Input" xfId="243"/>
    <cellStyle name="Input [yellow]" xfId="244"/>
    <cellStyle name="Input [yellow] 2" xfId="245"/>
    <cellStyle name="Introduction" xfId="246"/>
    <cellStyle name="J401K" xfId="247"/>
    <cellStyle name="J401K 2" xfId="248"/>
    <cellStyle name="JT帳票" xfId="249"/>
    <cellStyle name="Link Currency (0)" xfId="250"/>
    <cellStyle name="Link Currency (2)" xfId="251"/>
    <cellStyle name="Link Currency (2) 2" xfId="252"/>
    <cellStyle name="Link Units (0)" xfId="253"/>
    <cellStyle name="Link Units (1)" xfId="254"/>
    <cellStyle name="Link Units (1) 2" xfId="255"/>
    <cellStyle name="Link Units (2)" xfId="256"/>
    <cellStyle name="Link Units (2) 2" xfId="257"/>
    <cellStyle name="Linked Cell" xfId="258"/>
    <cellStyle name="MainSection" xfId="259"/>
    <cellStyle name="MFPStyle_Title" xfId="260"/>
    <cellStyle name="Millares [0]_10 AVERIAS MASIVAS + ANT" xfId="261"/>
    <cellStyle name="Millares_10 AVERIAS MASIVAS + ANT" xfId="262"/>
    <cellStyle name="Milliers [0]_!!!GO" xfId="263"/>
    <cellStyle name="Milliers_!!!GO" xfId="264"/>
    <cellStyle name="Moneda [0]_10 AVERIAS MASIVAS + ANT" xfId="265"/>
    <cellStyle name="Moneda_10 AVERIAS MASIVAS + ANT" xfId="266"/>
    <cellStyle name="Monétaire [0]_PERSONAL" xfId="267"/>
    <cellStyle name="Monétaire_PERSONAL" xfId="268"/>
    <cellStyle name="Monetario" xfId="269"/>
    <cellStyle name="Mon騁aire [0]_!!!GO" xfId="270"/>
    <cellStyle name="Mon騁aire_!!!GO" xfId="271"/>
    <cellStyle name="n0" xfId="272"/>
    <cellStyle name="n2" xfId="273"/>
    <cellStyle name="Neutral" xfId="274"/>
    <cellStyle name="New Times Roman" xfId="275"/>
    <cellStyle name="no dec" xfId="276"/>
    <cellStyle name="Normal - Style1" xfId="277"/>
    <cellStyle name="Normal - Style1 2" xfId="278"/>
    <cellStyle name="Normal - Style1 3" xfId="279"/>
    <cellStyle name="Normal - スタイル1" xfId="280"/>
    <cellStyle name="Normal - スタイル2" xfId="281"/>
    <cellStyle name="Normal - スタイル3" xfId="282"/>
    <cellStyle name="Normal - スタイル4" xfId="283"/>
    <cellStyle name="Normal - スタイル5" xfId="284"/>
    <cellStyle name="Normal - スタイル6" xfId="285"/>
    <cellStyle name="Normal - スタイル7" xfId="286"/>
    <cellStyle name="Normal - スタイル8" xfId="287"/>
    <cellStyle name="Normal 2" xfId="288"/>
    <cellStyle name="Normal_!!!GO" xfId="289"/>
    <cellStyle name="Normale_2000S TPI TARIFF" xfId="290"/>
    <cellStyle name="Note" xfId="291"/>
    <cellStyle name="nr_label" xfId="292"/>
    <cellStyle name="NUMERO" xfId="293"/>
    <cellStyle name="Option" xfId="294"/>
    <cellStyle name="Output" xfId="295"/>
    <cellStyle name="per.style" xfId="296"/>
    <cellStyle name="Percent [0]" xfId="297"/>
    <cellStyle name="Percent [0] 2" xfId="298"/>
    <cellStyle name="Percent [00]" xfId="299"/>
    <cellStyle name="Percent [00] 2" xfId="300"/>
    <cellStyle name="Percent [2]" xfId="301"/>
    <cellStyle name="Percent_!!!GO" xfId="302"/>
    <cellStyle name="Porcentaje" xfId="303"/>
    <cellStyle name="PrePop Currency (0)" xfId="304"/>
    <cellStyle name="PrePop Currency (2)" xfId="305"/>
    <cellStyle name="PrePop Currency (2) 2" xfId="306"/>
    <cellStyle name="PrePop Units (0)" xfId="307"/>
    <cellStyle name="PrePop Units (1)" xfId="308"/>
    <cellStyle name="PrePop Units (1) 2" xfId="309"/>
    <cellStyle name="PrePop Units (2)" xfId="310"/>
    <cellStyle name="PrePop Units (2) 2" xfId="311"/>
    <cellStyle name="price" xfId="312"/>
    <cellStyle name="Prices" xfId="313"/>
    <cellStyle name="ProductName" xfId="314"/>
    <cellStyle name="PSChar" xfId="315"/>
    <cellStyle name="PSHeading" xfId="316"/>
    <cellStyle name="red" xfId="317"/>
    <cellStyle name="revised" xfId="318"/>
    <cellStyle name="RM" xfId="319"/>
    <cellStyle name="section" xfId="320"/>
    <cellStyle name="SubcategoryNote" xfId="321"/>
    <cellStyle name="subhead" xfId="322"/>
    <cellStyle name="Subheading" xfId="323"/>
    <cellStyle name="Text Indent A" xfId="324"/>
    <cellStyle name="Text Indent B" xfId="325"/>
    <cellStyle name="Text Indent B 2" xfId="326"/>
    <cellStyle name="Text Indent C" xfId="327"/>
    <cellStyle name="Text Indent C 2" xfId="328"/>
    <cellStyle name="title" xfId="329"/>
    <cellStyle name="Total" xfId="330"/>
    <cellStyle name="Units Rounded" xfId="331"/>
    <cellStyle name="Warning Text" xfId="332"/>
    <cellStyle name="アクセント 1" xfId="333" builtinId="29" customBuiltin="1"/>
    <cellStyle name="アクセント 1 2" xfId="334"/>
    <cellStyle name="アクセント 1 2 2" xfId="335"/>
    <cellStyle name="アクセント 1 2_IF機能一覧_20121207" xfId="336"/>
    <cellStyle name="アクセント 1 3" xfId="337"/>
    <cellStyle name="アクセント 1 3 2" xfId="338"/>
    <cellStyle name="アクセント 1 3_IF機能一覧_20121207" xfId="339"/>
    <cellStyle name="アクセント 1 4" xfId="340"/>
    <cellStyle name="アクセント 2" xfId="341" builtinId="33" customBuiltin="1"/>
    <cellStyle name="アクセント 2 2" xfId="342"/>
    <cellStyle name="アクセント 2 2 2" xfId="343"/>
    <cellStyle name="アクセント 2 2_IF機能一覧_20121207" xfId="344"/>
    <cellStyle name="アクセント 2 3" xfId="345"/>
    <cellStyle name="アクセント 2 3 2" xfId="346"/>
    <cellStyle name="アクセント 2 3_IF機能一覧_20121207" xfId="347"/>
    <cellStyle name="アクセント 2 4" xfId="348"/>
    <cellStyle name="アクセント 3" xfId="349" builtinId="37" customBuiltin="1"/>
    <cellStyle name="アクセント 3 2" xfId="350"/>
    <cellStyle name="アクセント 3 2 2" xfId="351"/>
    <cellStyle name="アクセント 3 2_IF機能一覧_20121207" xfId="352"/>
    <cellStyle name="アクセント 3 3" xfId="353"/>
    <cellStyle name="アクセント 3 3 2" xfId="354"/>
    <cellStyle name="アクセント 3 3_IF機能一覧_20121207" xfId="355"/>
    <cellStyle name="アクセント 3 4" xfId="356"/>
    <cellStyle name="アクセント 4" xfId="357" builtinId="41" customBuiltin="1"/>
    <cellStyle name="アクセント 4 2" xfId="358"/>
    <cellStyle name="アクセント 4 2 2" xfId="359"/>
    <cellStyle name="アクセント 4 2_IF機能一覧_20121207" xfId="360"/>
    <cellStyle name="アクセント 4 3" xfId="361"/>
    <cellStyle name="アクセント 4 3 2" xfId="362"/>
    <cellStyle name="アクセント 4 3_IF機能一覧_20121207" xfId="363"/>
    <cellStyle name="アクセント 4 4" xfId="364"/>
    <cellStyle name="アクセント 5" xfId="365" builtinId="45" customBuiltin="1"/>
    <cellStyle name="アクセント 5 2" xfId="366"/>
    <cellStyle name="アクセント 5 2 2" xfId="367"/>
    <cellStyle name="アクセント 5 2_IF機能一覧_20121207" xfId="368"/>
    <cellStyle name="アクセント 5 3" xfId="369"/>
    <cellStyle name="アクセント 5 3 2" xfId="370"/>
    <cellStyle name="アクセント 5 3_IF機能一覧_20121207" xfId="371"/>
    <cellStyle name="アクセント 5 4" xfId="372"/>
    <cellStyle name="アクセント 6" xfId="373" builtinId="49" customBuiltin="1"/>
    <cellStyle name="アクセント 6 2" xfId="374"/>
    <cellStyle name="アクセント 6 2 2" xfId="375"/>
    <cellStyle name="アクセント 6 2_IF機能一覧_20121207" xfId="376"/>
    <cellStyle name="アクセント 6 3" xfId="377"/>
    <cellStyle name="アクセント 6 3 2" xfId="378"/>
    <cellStyle name="アクセント 6 3_IF機能一覧_20121207" xfId="379"/>
    <cellStyle name="アクセント 6 4" xfId="380"/>
    <cellStyle name="ｳ｣ｹ訐laroux" xfId="381"/>
    <cellStyle name="ｳ｣ｹ訐PERSONAL" xfId="382"/>
    <cellStyle name="ｳ｣ｹ訐ﾓｲｼ" xfId="383"/>
    <cellStyle name="ｳ｣ｹ訐ﾗ､ﾂ昉・" xfId="384"/>
    <cellStyle name="ｳfｹ0]_!!!GO" xfId="385"/>
    <cellStyle name="ｳfｹ!!!GO" xfId="386"/>
    <cellStyle name="ｻﾒ[0]_laroux" xfId="387"/>
    <cellStyle name="ｻﾒ_1000A UNIX" xfId="388"/>
    <cellStyle name="スタイル 1" xfId="389"/>
    <cellStyle name="スタイル 1 2" xfId="390"/>
    <cellStyle name="スタイル 1 3" xfId="391"/>
    <cellStyle name="スタイル 2" xfId="392"/>
    <cellStyle name="スタイル 3" xfId="393"/>
    <cellStyle name="センター" xfId="394"/>
    <cellStyle name="タイトル" xfId="395" builtinId="15" customBuiltin="1"/>
    <cellStyle name="タイトル 2" xfId="396"/>
    <cellStyle name="タイトル 3" xfId="397"/>
    <cellStyle name="チェック セル" xfId="398" builtinId="23" customBuiltin="1"/>
    <cellStyle name="チェック セル 2" xfId="399"/>
    <cellStyle name="チェック セル 3" xfId="400"/>
    <cellStyle name="チャート" xfId="401"/>
    <cellStyle name="ドキュメント標準" xfId="402"/>
    <cellStyle name="どちらでもない" xfId="403" builtinId="28" customBuiltin="1"/>
    <cellStyle name="どちらでもない 2" xfId="404"/>
    <cellStyle name="どちらでもない 3" xfId="405"/>
    <cellStyle name="ﾇｧﾎｻ[0]_laroux" xfId="406"/>
    <cellStyle name="ﾇｧﾎｻ_laroux" xfId="407"/>
    <cellStyle name="ﾇｧﾎｻｷﾖｸ0]_PERSONAL" xfId="408"/>
    <cellStyle name="ﾇｧﾎｻｷﾖｸPERSONAL" xfId="409"/>
    <cellStyle name="パーセント" xfId="410" builtinId="5"/>
    <cellStyle name="パーセント 2" xfId="411"/>
    <cellStyle name="パーセント 2 2" xfId="412"/>
    <cellStyle name="パーセント 3" xfId="413"/>
    <cellStyle name="パーセント 4" xfId="414"/>
    <cellStyle name="パーセント 5" xfId="415"/>
    <cellStyle name="パーセント 6" xfId="416"/>
    <cellStyle name="ハイパーリンク 2" xfId="417"/>
    <cellStyle name="ハイパーリンク 3" xfId="418"/>
    <cellStyle name="ハイパーリンク 4" xfId="419"/>
    <cellStyle name="まんなか" xfId="420"/>
    <cellStyle name="メモ" xfId="421" builtinId="10" customBuiltin="1"/>
    <cellStyle name="メモ 2" xfId="422"/>
    <cellStyle name="メモ 3" xfId="423"/>
    <cellStyle name="メモ 4" xfId="424"/>
    <cellStyle name="リンク セル" xfId="425" builtinId="24" customBuiltin="1"/>
    <cellStyle name="リンク セル 2" xfId="426"/>
    <cellStyle name="リンク セル 3" xfId="427"/>
    <cellStyle name="レイアウト" xfId="428"/>
    <cellStyle name="ณfน๔_NTCณ๘ป๙ (2)" xfId="429"/>
    <cellStyle name="_x001d_・_x000c_ﾏ・_x000d_ﾂ・_x0001__x0016__x0011_F5_x0007__x0001__x0001_" xfId="430"/>
    <cellStyle name="_x001d_・_x000c_ﾏ・_x000d_ﾂ・_x0001__x0016__x0011_F5_x0007__x0001__x0001_ 2" xfId="431"/>
    <cellStyle name="_x001d__x000c_&quot;_x001b__x000d__x0015_U_x0001_､_x0005_・_x0007__x0001__x0001_" xfId="432"/>
    <cellStyle name="悪い" xfId="433" builtinId="27" customBuiltin="1"/>
    <cellStyle name="悪い 2" xfId="434"/>
    <cellStyle name="悪い 3" xfId="435"/>
    <cellStyle name="一般_PLDT" xfId="436"/>
    <cellStyle name="一覧表書式_タイトル" xfId="437"/>
    <cellStyle name="億" xfId="438"/>
    <cellStyle name="億_【SHSD_GM】_見積総括_20110121-2S" xfId="439"/>
    <cellStyle name="億_【SHSD_GM】_見積総括_20110121-2S_【石内編集中(NetApp含)】OLC様 仮想化統合基盤 概算20110418－xls" xfId="440"/>
    <cellStyle name="億_【SHSD_GM】_見積総括_20110121-2S_【石内編集中(NetApp含)】OLC様 仮想化統合基盤 概算20110418－xls_【内部用】AEON様 仮想化統合基盤 概算20110428-" xfId="441"/>
    <cellStyle name="億_【SHSD_GM】_見積総括_20110121-2S_【石内編集中(NetApp含)】OLC様 仮想化統合基盤 概算20110418－xls_RSS殿--AEON様 仮想化統合基盤 概算20110428-" xfId="442"/>
    <cellStyle name="億_【SHSD_GM】_見積総括_20110121-2S_【石内編集中】OLC様 仮想化統合基盤 概算20110418－xls" xfId="443"/>
    <cellStyle name="億_【SHSD_GM】_見積総括_20110121-2S_【石内編集中】OLC様 仮想化統合基盤 概算20110418－xls_【内部用】AEON様 仮想化統合基盤 概算20110428-" xfId="444"/>
    <cellStyle name="億_【SHSD_GM】_見積総括_20110121-2S_【石内編集中】OLC様 仮想化統合基盤 概算20110418－xls_RSS殿--AEON様 仮想化統合基盤 概算20110428-" xfId="445"/>
    <cellStyle name="億_【石内編集中(NetApp含)】OLC様 仮想化統合基盤 概算20110418－xls" xfId="446"/>
    <cellStyle name="億_【石内編集中(NetApp含)】OLC様 仮想化統合基盤 概算20110418－xls_【内部用】AEON様 仮想化統合基盤 概算20110428-" xfId="447"/>
    <cellStyle name="億_【石内編集中(NetApp含)】OLC様 仮想化統合基盤 概算20110418－xls_RSS殿--AEON様 仮想化統合基盤 概算20110428-" xfId="448"/>
    <cellStyle name="億_【石内編集中】OLC様 仮想化統合基盤 概算20110418－xls" xfId="449"/>
    <cellStyle name="億_【石内編集中】OLC様 仮想化統合基盤 概算20110418－xls_【内部用】AEON様 仮想化統合基盤 概算20110428-" xfId="450"/>
    <cellStyle name="億_【石内編集中】OLC様 仮想化統合基盤 概算20110418－xls_RSS殿--AEON様 仮想化統合基盤 概算20110428-" xfId="451"/>
    <cellStyle name="億_EOSL" xfId="452"/>
    <cellStyle name="億_EOSL_【SHSD_GM】_見積総括_20110121-2S" xfId="453"/>
    <cellStyle name="億_EOSL_【SHSD_GM】_見積総括_20110121-2S_【石内編集中(NetApp含)】OLC様 仮想化統合基盤 概算20110418－xls" xfId="454"/>
    <cellStyle name="億_EOSL_【SHSD_GM】_見積総括_20110121-2S_【石内編集中(NetApp含)】OLC様 仮想化統合基盤 概算20110418－xls_【内部用】AEON様 仮想化統合基盤 概算20110428-" xfId="455"/>
    <cellStyle name="億_EOSL_【SHSD_GM】_見積総括_20110121-2S_【石内編集中(NetApp含)】OLC様 仮想化統合基盤 概算20110418－xls_RSS殿--AEON様 仮想化統合基盤 概算20110428-" xfId="456"/>
    <cellStyle name="億_EOSL_【SHSD_GM】_見積総括_20110121-2S_【石内編集中】OLC様 仮想化統合基盤 概算20110418－xls" xfId="457"/>
    <cellStyle name="億_EOSL_【SHSD_GM】_見積総括_20110121-2S_【石内編集中】OLC様 仮想化統合基盤 概算20110418－xls_【内部用】AEON様 仮想化統合基盤 概算20110428-" xfId="458"/>
    <cellStyle name="億_EOSL_【SHSD_GM】_見積総括_20110121-2S_【石内編集中】OLC様 仮想化統合基盤 概算20110418－xls_RSS殿--AEON様 仮想化統合基盤 概算20110428-" xfId="459"/>
    <cellStyle name="億_EOSL_【石内編集中(NetApp含)】OLC様 仮想化統合基盤 概算20110418－xls" xfId="460"/>
    <cellStyle name="億_EOSL_【石内編集中(NetApp含)】OLC様 仮想化統合基盤 概算20110418－xls_【内部用】AEON様 仮想化統合基盤 概算20110428-" xfId="461"/>
    <cellStyle name="億_EOSL_【石内編集中(NetApp含)】OLC様 仮想化統合基盤 概算20110418－xls_RSS殿--AEON様 仮想化統合基盤 概算20110428-" xfId="462"/>
    <cellStyle name="億_EOSL_【石内編集中】OLC様 仮想化統合基盤 概算20110418－xls" xfId="463"/>
    <cellStyle name="億_EOSL_【石内編集中】OLC様 仮想化統合基盤 概算20110418－xls_【内部用】AEON様 仮想化統合基盤 概算20110428-" xfId="464"/>
    <cellStyle name="億_EOSL_【石内編集中】OLC様 仮想化統合基盤 概算20110418－xls_RSS殿--AEON様 仮想化統合基盤 概算20110428-" xfId="465"/>
    <cellStyle name="億_EOSL_RSS殿-カインズ MD Step3 概算20101230" xfId="466"/>
    <cellStyle name="億_EOSL_RSS殿-カインズ MD Step3 概算20101230_【石内編集中(NetApp含)】OLC様 仮想化統合基盤 概算20110418－xls" xfId="467"/>
    <cellStyle name="億_EOSL_RSS殿-カインズ MD Step3 概算20101230_【石内編集中(NetApp含)】OLC様 仮想化統合基盤 概算20110418－xls_【内部用】AEON様 仮想化統合基盤 概算20110428-" xfId="468"/>
    <cellStyle name="億_EOSL_RSS殿-カインズ MD Step3 概算20101230_【石内編集中(NetApp含)】OLC様 仮想化統合基盤 概算20110418－xls_RSS殿--AEON様 仮想化統合基盤 概算20110428-" xfId="469"/>
    <cellStyle name="億_EOSL_RSS殿-カインズ MD Step3 概算20101230_【石内編集中】OLC様 仮想化統合基盤 概算20110418－xls" xfId="470"/>
    <cellStyle name="億_EOSL_RSS殿-カインズ MD Step3 概算20101230_【石内編集中】OLC様 仮想化統合基盤 概算20110418－xls_【内部用】AEON様 仮想化統合基盤 概算20110428-" xfId="471"/>
    <cellStyle name="億_EOSL_RSS殿-カインズ MD Step3 概算20101230_【石内編集中】OLC様 仮想化統合基盤 概算20110418－xls_RSS殿--AEON様 仮想化統合基盤 概算20110428-" xfId="472"/>
    <cellStyle name="億_EOSL_RSS殿-カインズ MD Step3 概算20101230_★★内部用-RSS殿-カインズ MD Step3 概算20110112-b" xfId="473"/>
    <cellStyle name="億_EOSL_RSS殿-カインズ MD Step3 概算20101230_★★内部用-RSS殿-カインズ MD Step3 概算20110112-b_【石内編集中(NetApp含)】OLC様 仮想化統合基盤 概算20110418－xls" xfId="474"/>
    <cellStyle name="億_EOSL_RSS殿-カインズ MD Step3 概算20101230_★★内部用-RSS殿-カインズ MD Step3 概算20110112-b_【石内編集中(NetApp含)】OLC様 仮想化統合基盤 概算20110418－xls_【内部用】AEON様 仮想化統合基盤 概算20110428-" xfId="475"/>
    <cellStyle name="億_EOSL_RSS殿-カインズ MD Step3 概算20101230_★★内部用-RSS殿-カインズ MD Step3 概算20110112-b_【石内編集中(NetApp含)】OLC様 仮想化統合基盤 概算20110418－xls_RSS殿--AEON様 仮想化統合基盤 概算20110428-" xfId="476"/>
    <cellStyle name="億_EOSL_RSS殿-カインズ MD Step3 概算20101230_★★内部用-RSS殿-カインズ MD Step3 概算20110112-b_【石内編集中】OLC様 仮想化統合基盤 概算20110418－xls" xfId="477"/>
    <cellStyle name="億_EOSL_RSS殿-カインズ MD Step3 概算20101230_★★内部用-RSS殿-カインズ MD Step3 概算20110112-b_【石内編集中】OLC様 仮想化統合基盤 概算20110418－xls_【内部用】AEON様 仮想化統合基盤 概算20110428-" xfId="478"/>
    <cellStyle name="億_EOSL_RSS殿-カインズ MD Step3 概算20101230_★★内部用-RSS殿-カインズ MD Step3 概算20110112-b_【石内編集中】OLC様 仮想化統合基盤 概算20110418－xls_RSS殿--AEON様 仮想化統合基盤 概算20110428-" xfId="479"/>
    <cellStyle name="億_EOSL_RSS殿-カインズ MD Step3 概算20101230_★内部用--RSS殿-SD BNASS C化 概算20110131-" xfId="480"/>
    <cellStyle name="億_EOSL_RSS殿-カインズ MD Step3 概算20101230_★内部用--RSS殿-SD BNASS C化 概算20110131-_【石内編集中(NetApp含)】OLC様 仮想化統合基盤 概算20110418－xls" xfId="481"/>
    <cellStyle name="億_EOSL_RSS殿-カインズ MD Step3 概算20101230_★内部用--RSS殿-SD BNASS C化 概算20110131-_【石内編集中(NetApp含)】OLC様 仮想化統合基盤 概算20110418－xls_【内部用】AEON様 仮想化統合基盤 概算20110428-" xfId="482"/>
    <cellStyle name="億_EOSL_RSS殿-カインズ MD Step3 概算20101230_★内部用--RSS殿-SD BNASS C化 概算20110131-_【石内編集中(NetApp含)】OLC様 仮想化統合基盤 概算20110418－xls_RSS殿--AEON様 仮想化統合基盤 概算20110428-" xfId="483"/>
    <cellStyle name="億_EOSL_RSS殿-カインズ MD Step3 概算20101230_★内部用--RSS殿-SD BNASS C化 概算20110131-_【石内編集中】OLC様 仮想化統合基盤 概算20110418－xls" xfId="484"/>
    <cellStyle name="億_EOSL_RSS殿-カインズ MD Step3 概算20101230_★内部用--RSS殿-SD BNASS C化 概算20110131-_【石内編集中】OLC様 仮想化統合基盤 概算20110418－xls_【内部用】AEON様 仮想化統合基盤 概算20110428-" xfId="485"/>
    <cellStyle name="億_EOSL_RSS殿-カインズ MD Step3 概算20101230_★内部用--RSS殿-SD BNASS C化 概算20110131-_【石内編集中】OLC様 仮想化統合基盤 概算20110418－xls_RSS殿--AEON様 仮想化統合基盤 概算20110428-" xfId="486"/>
    <cellStyle name="億_EOSL_RSS殿-カインズ MD Step3 概算20101230_RSS殿-SD 統合マスタ基盤 概算20110120-" xfId="487"/>
    <cellStyle name="億_EOSL_RSS殿-カインズ MD Step3 概算20101230_RSS殿-SD 統合マスタ基盤 概算20110120-_【石内編集中(NetApp含)】OLC様 仮想化統合基盤 概算20110418－xls" xfId="488"/>
    <cellStyle name="億_EOSL_RSS殿-カインズ MD Step3 概算20101230_RSS殿-SD 統合マスタ基盤 概算20110120-_【石内編集中(NetApp含)】OLC様 仮想化統合基盤 概算20110418－xls_【内部用】AEON様 仮想化統合基盤 概算20110428-" xfId="489"/>
    <cellStyle name="億_EOSL_RSS殿-カインズ MD Step3 概算20101230_RSS殿-SD 統合マスタ基盤 概算20110120-_【石内編集中(NetApp含)】OLC様 仮想化統合基盤 概算20110418－xls_RSS殿--AEON様 仮想化統合基盤 概算20110428-" xfId="490"/>
    <cellStyle name="億_EOSL_RSS殿-カインズ MD Step3 概算20101230_RSS殿-SD 統合マスタ基盤 概算20110120-_【石内編集中】OLC様 仮想化統合基盤 概算20110418－xls" xfId="491"/>
    <cellStyle name="億_EOSL_RSS殿-カインズ MD Step3 概算20101230_RSS殿-SD 統合マスタ基盤 概算20110120-_【石内編集中】OLC様 仮想化統合基盤 概算20110418－xls_【内部用】AEON様 仮想化統合基盤 概算20110428-" xfId="492"/>
    <cellStyle name="億_EOSL_RSS殿-カインズ MD Step3 概算20101230_RSS殿-SD 統合マスタ基盤 概算20110120-_【石内編集中】OLC様 仮想化統合基盤 概算20110418－xls_RSS殿--AEON様 仮想化統合基盤 概算20110428-" xfId="493"/>
    <cellStyle name="億_EOSL_RSS殿-カインズ MD Step3 概算20101230_RSS殿-SD 統合マスタ基盤 概算20110121-c" xfId="494"/>
    <cellStyle name="億_EOSL_RSS殿-カインズ MD Step3 概算20101230_RSS殿-SD 統合マスタ基盤 概算20110121-c_【石内編集中(NetApp含)】OLC様 仮想化統合基盤 概算20110418－xls" xfId="495"/>
    <cellStyle name="億_EOSL_RSS殿-カインズ MD Step3 概算20101230_RSS殿-SD 統合マスタ基盤 概算20110121-c_【石内編集中(NetApp含)】OLC様 仮想化統合基盤 概算20110418－xls_【内部用】AEON様 仮想化統合基盤 概算20110428-" xfId="496"/>
    <cellStyle name="億_EOSL_RSS殿-カインズ MD Step3 概算20101230_RSS殿-SD 統合マスタ基盤 概算20110121-c_【石内編集中(NetApp含)】OLC様 仮想化統合基盤 概算20110418－xls_RSS殿--AEON様 仮想化統合基盤 概算20110428-" xfId="497"/>
    <cellStyle name="億_EOSL_RSS殿-カインズ MD Step3 概算20101230_RSS殿-SD 統合マスタ基盤 概算20110121-c_【石内編集中】OLC様 仮想化統合基盤 概算20110418－xls" xfId="498"/>
    <cellStyle name="億_EOSL_RSS殿-カインズ MD Step3 概算20101230_RSS殿-SD 統合マスタ基盤 概算20110121-c_【石内編集中】OLC様 仮想化統合基盤 概算20110418－xls_【内部用】AEON様 仮想化統合基盤 概算20110428-" xfId="499"/>
    <cellStyle name="億_EOSL_RSS殿-カインズ MD Step3 概算20101230_RSS殿-SD 統合マスタ基盤 概算20110121-c_【石内編集中】OLC様 仮想化統合基盤 概算20110418－xls_RSS殿--AEON様 仮想化統合基盤 概算20110428-" xfId="500"/>
    <cellStyle name="億_EOSL_RSS殿-カインズ MD Step3 概算20101230_RSS殿-SD 統合マスタ基盤 概算20110124-" xfId="501"/>
    <cellStyle name="億_EOSL_RSS殿-カインズ MD Step3 概算20101230_RSS殿-カインズ MD Step3 概算20110104" xfId="502"/>
    <cellStyle name="億_EOSL_RSS殿-カインズ MD Step3 概算20101230_RSS殿-カインズ MD Step3 概算20110104_【石内編集中(NetApp含)】OLC様 仮想化統合基盤 概算20110418－xls" xfId="503"/>
    <cellStyle name="億_EOSL_RSS殿-カインズ MD Step3 概算20101230_RSS殿-カインズ MD Step3 概算20110104_【石内編集中(NetApp含)】OLC様 仮想化統合基盤 概算20110418－xls_【内部用】AEON様 仮想化統合基盤 概算20110428-" xfId="504"/>
    <cellStyle name="億_EOSL_RSS殿-カインズ MD Step3 概算20101230_RSS殿-カインズ MD Step3 概算20110104_【石内編集中(NetApp含)】OLC様 仮想化統合基盤 概算20110418－xls_RSS殿--AEON様 仮想化統合基盤 概算20110428-" xfId="505"/>
    <cellStyle name="億_EOSL_RSS殿-カインズ MD Step3 概算20101230_RSS殿-カインズ MD Step3 概算20110104_【石内編集中】OLC様 仮想化統合基盤 概算20110418－xls" xfId="506"/>
    <cellStyle name="億_EOSL_RSS殿-カインズ MD Step3 概算20101230_RSS殿-カインズ MD Step3 概算20110104_【石内編集中】OLC様 仮想化統合基盤 概算20110418－xls_【内部用】AEON様 仮想化統合基盤 概算20110428-" xfId="507"/>
    <cellStyle name="億_EOSL_RSS殿-カインズ MD Step3 概算20101230_RSS殿-カインズ MD Step3 概算20110104_【石内編集中】OLC様 仮想化統合基盤 概算20110418－xls_RSS殿--AEON様 仮想化統合基盤 概算20110428-" xfId="508"/>
    <cellStyle name="億_EOSL_シミュレーション-RN_インフラEOSL一覧_20040915_2インフラ運用作成_HP" xfId="509"/>
    <cellStyle name="億_EOSL_シミュレーション-RN_インフラEOSL一覧_20040915_2インフラ運用作成_HP_【SHSD_GM】_見積総括_20110121-2S" xfId="510"/>
    <cellStyle name="億_EOSL_シミュレーション-RN_インフラEOSL一覧_20040915_2インフラ運用作成_HP_【SHSD_GM】_見積総括_20110121-2S_【石内編集中(NetApp含)】OLC様 仮想化統合基盤 概算20110418－xls" xfId="511"/>
    <cellStyle name="億_EOSL_シミュレーション-RN_インフラEOSL一覧_20040915_2インフラ運用作成_HP_【SHSD_GM】_見積総括_20110121-2S_【石内編集中(NetApp含)】OLC様 仮想化統合基盤 概算20110418－xls_【内部用】AEON様 仮想化統合基盤 概算20110428-" xfId="512"/>
    <cellStyle name="億_EOSL_シミュレーション-RN_インフラEOSL一覧_20040915_2インフラ運用作成_HP_【SHSD_GM】_見積総括_20110121-2S_【石内編集中(NetApp含)】OLC様 仮想化統合基盤 概算20110418－xls_RSS殿--AEON様 仮想化統合基盤 概算20110428-" xfId="513"/>
    <cellStyle name="億_EOSL_シミュレーション-RN_インフラEOSL一覧_20040915_2インフラ運用作成_HP_【SHSD_GM】_見積総括_20110121-2S_【石内編集中】OLC様 仮想化統合基盤 概算20110418－xls" xfId="514"/>
    <cellStyle name="億_EOSL_シミュレーション-RN_インフラEOSL一覧_20040915_2インフラ運用作成_HP_【SHSD_GM】_見積総括_20110121-2S_【石内編集中】OLC様 仮想化統合基盤 概算20110418－xls_【内部用】AEON様 仮想化統合基盤 概算20110428-" xfId="515"/>
    <cellStyle name="億_EOSL_シミュレーション-RN_インフラEOSL一覧_20040915_2インフラ運用作成_HP_【SHSD_GM】_見積総括_20110121-2S_【石内編集中】OLC様 仮想化統合基盤 概算20110418－xls_RSS殿--AEON様 仮想化統合基盤 概算20110428-" xfId="516"/>
    <cellStyle name="億_EOSL_シミュレーション-RN_インフラEOSL一覧_20040915_2インフラ運用作成_HP_【石内編集中(NetApp含)】OLC様 仮想化統合基盤 概算20110418－xls" xfId="517"/>
    <cellStyle name="億_EOSL_シミュレーション-RN_インフラEOSL一覧_20040915_2インフラ運用作成_HP_【石内編集中(NetApp含)】OLC様 仮想化統合基盤 概算20110418－xls_【内部用】AEON様 仮想化統合基盤 概算20110428-" xfId="518"/>
    <cellStyle name="億_EOSL_シミュレーション-RN_インフラEOSL一覧_20040915_2インフラ運用作成_HP_【石内編集中(NetApp含)】OLC様 仮想化統合基盤 概算20110418－xls_RSS殿--AEON様 仮想化統合基盤 概算20110428-" xfId="519"/>
    <cellStyle name="億_EOSL_シミュレーション-RN_インフラEOSL一覧_20040915_2インフラ運用作成_HP_【石内編集中】OLC様 仮想化統合基盤 概算20110418－xls" xfId="520"/>
    <cellStyle name="億_EOSL_シミュレーション-RN_インフラEOSL一覧_20040915_2インフラ運用作成_HP_【石内編集中】OLC様 仮想化統合基盤 概算20110418－xls_【内部用】AEON様 仮想化統合基盤 概算20110428-" xfId="521"/>
    <cellStyle name="億_EOSL_シミュレーション-RN_インフラEOSL一覧_20040915_2インフラ運用作成_HP_【石内編集中】OLC様 仮想化統合基盤 概算20110418－xls_RSS殿--AEON様 仮想化統合基盤 概算20110428-" xfId="522"/>
    <cellStyle name="億_EOSL_シミュレーション-RN_インフラEOSL一覧_20040915_2インフラ運用作成_HP_HP依頼用1019" xfId="523"/>
    <cellStyle name="億_EOSL_シミュレーション-RN_インフラEOSL一覧_20040915_2インフラ運用作成_HP_HP依頼用1019_【SHSD_GM】_見積総括_20110121-2S" xfId="524"/>
    <cellStyle name="億_EOSL_シミュレーション-RN_インフラEOSL一覧_20040915_2インフラ運用作成_HP_HP依頼用1019_【SHSD_GM】_見積総括_20110121-2S_【石内編集中(NetApp含)】OLC様 仮想化統合基盤 概算20110418－xls" xfId="525"/>
    <cellStyle name="億_EOSL_シミュレーション-RN_インフラEOSL一覧_20040915_2インフラ運用作成_HP_HP依頼用1019_【SHSD_GM】_見積総括_20110121-2S_【石内編集中(NetApp含)】OLC様 仮想化統合基盤 概算20110418－xls_【内部用】AEON様 仮想化統合基盤 概算20110428-" xfId="526"/>
    <cellStyle name="億_EOSL_シミュレーション-RN_インフラEOSL一覧_20040915_2インフラ運用作成_HP_HP依頼用1019_【SHSD_GM】_見積総括_20110121-2S_【石内編集中(NetApp含)】OLC様 仮想化統合基盤 概算20110418－xls_RSS殿--AEON様 仮想化統合基盤 概算20110428-" xfId="527"/>
    <cellStyle name="億_EOSL_シミュレーション-RN_インフラEOSL一覧_20040915_2インフラ運用作成_HP_HP依頼用1019_【SHSD_GM】_見積総括_20110121-2S_【石内編集中】OLC様 仮想化統合基盤 概算20110418－xls" xfId="528"/>
    <cellStyle name="億_EOSL_シミュレーション-RN_インフラEOSL一覧_20040915_2インフラ運用作成_HP_HP依頼用1019_【SHSD_GM】_見積総括_20110121-2S_【石内編集中】OLC様 仮想化統合基盤 概算20110418－xls_【内部用】AEON様 仮想化統合基盤 概算20110428-" xfId="529"/>
    <cellStyle name="億_EOSL_シミュレーション-RN_インフラEOSL一覧_20040915_2インフラ運用作成_HP_HP依頼用1019_【SHSD_GM】_見積総括_20110121-2S_【石内編集中】OLC様 仮想化統合基盤 概算20110418－xls_RSS殿--AEON様 仮想化統合基盤 概算20110428-" xfId="530"/>
    <cellStyle name="億_EOSL_シミュレーション-RN_インフラEOSL一覧_20040915_2インフラ運用作成_HP_HP依頼用1019_【石内編集中(NetApp含)】OLC様 仮想化統合基盤 概算20110418－xls" xfId="531"/>
    <cellStyle name="億_EOSL_シミュレーション-RN_インフラEOSL一覧_20040915_2インフラ運用作成_HP_HP依頼用1019_【石内編集中(NetApp含)】OLC様 仮想化統合基盤 概算20110418－xls_【内部用】AEON様 仮想化統合基盤 概算20110428-" xfId="532"/>
    <cellStyle name="億_EOSL_シミュレーション-RN_インフラEOSL一覧_20040915_2インフラ運用作成_HP_HP依頼用1019_【石内編集中(NetApp含)】OLC様 仮想化統合基盤 概算20110418－xls_RSS殿--AEON様 仮想化統合基盤 概算20110428-" xfId="533"/>
    <cellStyle name="億_EOSL_シミュレーション-RN_インフラEOSL一覧_20040915_2インフラ運用作成_HP_HP依頼用1019_【石内編集中】OLC様 仮想化統合基盤 概算20110418－xls" xfId="534"/>
    <cellStyle name="億_EOSL_シミュレーション-RN_インフラEOSL一覧_20040915_2インフラ運用作成_HP_HP依頼用1019_【石内編集中】OLC様 仮想化統合基盤 概算20110418－xls_【内部用】AEON様 仮想化統合基盤 概算20110428-" xfId="535"/>
    <cellStyle name="億_EOSL_シミュレーション-RN_インフラEOSL一覧_20040915_2インフラ運用作成_HP_HP依頼用1019_【石内編集中】OLC様 仮想化統合基盤 概算20110418－xls_RSS殿--AEON様 仮想化統合基盤 概算20110428-" xfId="536"/>
    <cellStyle name="億_EOSL_シミュレーション-RN_インフラEOSL一覧_20040915_2インフラ運用作成_HP_HP依頼用1019_RSS殿-カインズ MD Step3 概算20101230" xfId="537"/>
    <cellStyle name="億_EOSL_シミュレーション-RN_インフラEOSL一覧_20040915_2インフラ運用作成_HP_HP依頼用1019_RSS殿-カインズ MD Step3 概算20101230_【石内編集中(NetApp含)】OLC様 仮想化統合基盤 概算20110418－xls" xfId="538"/>
    <cellStyle name="億_EOSL_シミュレーション-RN_インフラEOSL一覧_20040915_2インフラ運用作成_HP_HP依頼用1019_RSS殿-カインズ MD Step3 概算20101230_【石内編集中(NetApp含)】OLC様 仮想化統合基盤 概算20110418－xls_【内部用】AEON様 仮想化統合基盤 概算20110428-" xfId="539"/>
    <cellStyle name="億_EOSL_シミュレーション-RN_インフラEOSL一覧_20040915_2インフラ運用作成_HP_HP依頼用1019_RSS殿-カインズ MD Step3 概算20101230_【石内編集中(NetApp含)】OLC様 仮想化統合基盤 概算20110418－xls_RSS殿--AEON様 仮想化統合基盤 概算20110428-" xfId="540"/>
    <cellStyle name="億_EOSL_シミュレーション-RN_インフラEOSL一覧_20040915_2インフラ運用作成_HP_HP依頼用1019_RSS殿-カインズ MD Step3 概算20101230_【石内編集中】OLC様 仮想化統合基盤 概算20110418－xls" xfId="541"/>
    <cellStyle name="億_EOSL_シミュレーション-RN_インフラEOSL一覧_20040915_2インフラ運用作成_HP_HP依頼用1019_RSS殿-カインズ MD Step3 概算20101230_【石内編集中】OLC様 仮想化統合基盤 概算20110418－xls_【内部用】AEON様 仮想化統合基盤 概算20110428-" xfId="542"/>
    <cellStyle name="億_EOSL_シミュレーション-RN_インフラEOSL一覧_20040915_2インフラ運用作成_HP_HP依頼用1019_RSS殿-カインズ MD Step3 概算20101230_【石内編集中】OLC様 仮想化統合基盤 概算20110418－xls_RSS殿--AEON様 仮想化統合基盤 概算20110428-" xfId="543"/>
    <cellStyle name="億_EOSL_シミュレーション-RN_インフラEOSL一覧_20040915_2インフラ運用作成_HP_HP依頼用1019_RSS殿-カインズ MD Step3 概算20101230_★★内部用-RSS殿-カインズ MD Step3 概算20110112-b" xfId="544"/>
    <cellStyle name="億_EOSL_シミュレーション-RN_インフラEOSL一覧_20040915_2インフラ運用作成_HP_HP依頼用1019_RSS殿-カインズ MD Step3 概算20101230_★★内部用-RSS殿-カインズ MD Step3 概算20110112-b_【石内編集中(NetApp含)】OLC様 仮想化統合基盤 概算20110418－xls" xfId="545"/>
    <cellStyle name="億_EOSL_シミュレーション-RN_インフラEOSL一覧_20040915_2インフラ運用作成_HP_HP依頼用1019_RSS殿-カインズ MD Step3 概算20101230_★★内部用-RSS殿-カインズ MD Step3 概算20110112-b_【石内編集中(NetApp含)】OLC様 仮想化統合基盤 概算20110418－xls_【内部用】AEON様 仮想化統合基盤 概算20110428-" xfId="546"/>
    <cellStyle name="億_EOSL_シミュレーション-RN_インフラEOSL一覧_20040915_2インフラ運用作成_HP_HP依頼用1019_RSS殿-カインズ MD Step3 概算20101230_★★内部用-RSS殿-カインズ MD Step3 概算20110112-b_【石内編集中(NetApp含)】OLC様 仮想化統合基盤 概算20110418－xls_RSS殿--AEON様 仮想化統合基盤 概算20110428-" xfId="547"/>
    <cellStyle name="億_EOSL_シミュレーション-RN_インフラEOSL一覧_20040915_2インフラ運用作成_HP_HP依頼用1019_RSS殿-カインズ MD Step3 概算20101230_★★内部用-RSS殿-カインズ MD Step3 概算20110112-b_【石内編集中】OLC様 仮想化統合基盤 概算20110418－xls" xfId="548"/>
    <cellStyle name="億_EOSL_シミュレーション-RN_インフラEOSL一覧_20040915_2インフラ運用作成_HP_HP依頼用1019_RSS殿-カインズ MD Step3 概算20101230_★★内部用-RSS殿-カインズ MD Step3 概算20110112-b_【石内編集中】OLC様 仮想化統合基盤 概算20110418－xls_【内部用】AEON様 仮想化統合基盤 概算20110428-" xfId="549"/>
    <cellStyle name="億_EOSL_シミュレーション-RN_インフラEOSL一覧_20040915_2インフラ運用作成_HP_HP依頼用1019_RSS殿-カインズ MD Step3 概算20101230_★★内部用-RSS殿-カインズ MD Step3 概算20110112-b_【石内編集中】OLC様 仮想化統合基盤 概算20110418－xls_RSS殿--AEON様 仮想化統合基盤 概算20110428-" xfId="550"/>
    <cellStyle name="億_EOSL_シミュレーション-RN_インフラEOSL一覧_20040915_2インフラ運用作成_HP_HP依頼用1019_RSS殿-カインズ MD Step3 概算20101230_★内部用--RSS殿-SD BNASS C化 概算20110131-" xfId="551"/>
    <cellStyle name="億_EOSL_シミュレーション-RN_インフラEOSL一覧_20040915_2インフラ運用作成_HP_HP依頼用1019_RSS殿-カインズ MD Step3 概算20101230_★内部用--RSS殿-SD BNASS C化 概算20110131-_【石内編集中(NetApp含)】OLC様 仮想化統合基盤 概算20110418－xls" xfId="552"/>
    <cellStyle name="億_EOSL_シミュレーション-RN_インフラEOSL一覧_20040915_2インフラ運用作成_HP_HP依頼用1019_RSS殿-カインズ MD Step3 概算20101230_★内部用--RSS殿-SD BNASS C化 概算20110131-_【石内編集中(NetApp含)】OLC様 仮想化統合基盤 概算20110418－xls_【内部用】AEON様 仮想化統合基盤 概算20110428-" xfId="553"/>
    <cellStyle name="億_EOSL_シミュレーション-RN_インフラEOSL一覧_20040915_2インフラ運用作成_HP_HP依頼用1019_RSS殿-カインズ MD Step3 概算20101230_★内部用--RSS殿-SD BNASS C化 概算20110131-_【石内編集中(NetApp含)】OLC様 仮想化統合基盤 概算20110418－xls_RSS殿--AEON様 仮想化統合基盤 概算20110428-" xfId="554"/>
    <cellStyle name="億_EOSL_シミュレーション-RN_インフラEOSL一覧_20040915_2インフラ運用作成_HP_HP依頼用1019_RSS殿-カインズ MD Step3 概算20101230_★内部用--RSS殿-SD BNASS C化 概算20110131-_【石内編集中】OLC様 仮想化統合基盤 概算20110418－xls" xfId="555"/>
    <cellStyle name="億_EOSL_シミュレーション-RN_インフラEOSL一覧_20040915_2インフラ運用作成_HP_HP依頼用1019_RSS殿-カインズ MD Step3 概算20101230_★内部用--RSS殿-SD BNASS C化 概算20110131-_【石内編集中】OLC様 仮想化統合基盤 概算20110418－xls_【内部用】AEON様 仮想化統合基盤 概算20110428-" xfId="556"/>
    <cellStyle name="億_EOSL_シミュレーション-RN_インフラEOSL一覧_20040915_2インフラ運用作成_HP_HP依頼用1019_RSS殿-カインズ MD Step3 概算20101230_★内部用--RSS殿-SD BNASS C化 概算20110131-_【石内編集中】OLC様 仮想化統合基盤 概算20110418－xls_RSS殿--AEON様 仮想化統合基盤 概算20110428-" xfId="557"/>
    <cellStyle name="億_EOSL_シミュレーション-RN_インフラEOSL一覧_20040915_2インフラ運用作成_HP_HP依頼用1019_RSS殿-カインズ MD Step3 概算20101230_RSS殿-SD 統合マスタ基盤 概算20110120-" xfId="558"/>
    <cellStyle name="億_EOSL_シミュレーション-RN_インフラEOSL一覧_20040915_2インフラ運用作成_HP_HP依頼用1019_RSS殿-カインズ MD Step3 概算20101230_RSS殿-SD 統合マスタ基盤 概算20110120-_【石内編集中(NetApp含)】OLC様 仮想化統合基盤 概算20110418－xls" xfId="559"/>
    <cellStyle name="億_EOSL_シミュレーション-RN_インフラEOSL一覧_20040915_2インフラ運用作成_HP_HP依頼用1019_RSS殿-カインズ MD Step3 概算20101230_RSS殿-SD 統合マスタ基盤 概算20110120-_【石内編集中(NetApp含)】OLC様 仮想化統合基盤 概算20110418－xls_【内部用】AEON様 仮想化統合基盤 概算20110428-" xfId="560"/>
    <cellStyle name="億_EOSL_シミュレーション-RN_インフラEOSL一覧_20040915_2インフラ運用作成_HP_HP依頼用1019_RSS殿-カインズ MD Step3 概算20101230_RSS殿-SD 統合マスタ基盤 概算20110120-_【石内編集中(NetApp含)】OLC様 仮想化統合基盤 概算20110418－xls_RSS殿--AEON様 仮想化統合基盤 概算20110428-" xfId="561"/>
    <cellStyle name="億_EOSL_シミュレーション-RN_インフラEOSL一覧_20040915_2インフラ運用作成_HP_HP依頼用1019_RSS殿-カインズ MD Step3 概算20101230_RSS殿-SD 統合マスタ基盤 概算20110120-_【石内編集中】OLC様 仮想化統合基盤 概算20110418－xls" xfId="562"/>
    <cellStyle name="億_EOSL_シミュレーション-RN_インフラEOSL一覧_20040915_2インフラ運用作成_HP_HP依頼用1019_RSS殿-カインズ MD Step3 概算20101230_RSS殿-SD 統合マスタ基盤 概算20110120-_【石内編集中】OLC様 仮想化統合基盤 概算20110418－xls_【内部用】AEON様 仮想化統合基盤 概算20110428-" xfId="563"/>
    <cellStyle name="億_EOSL_シミュレーション-RN_インフラEOSL一覧_20040915_2インフラ運用作成_HP_HP依頼用1019_RSS殿-カインズ MD Step3 概算20101230_RSS殿-SD 統合マスタ基盤 概算20110120-_【石内編集中】OLC様 仮想化統合基盤 概算20110418－xls_RSS殿--AEON様 仮想化統合基盤 概算20110428-" xfId="564"/>
    <cellStyle name="億_EOSL_シミュレーション-RN_インフラEOSL一覧_20040915_2インフラ運用作成_HP_HP依頼用1019_RSS殿-カインズ MD Step3 概算20101230_RSS殿-SD 統合マスタ基盤 概算20110121-c" xfId="565"/>
    <cellStyle name="億_EOSL_シミュレーション-RN_インフラEOSL一覧_20040915_2インフラ運用作成_HP_HP依頼用1019_RSS殿-カインズ MD Step3 概算20101230_RSS殿-SD 統合マスタ基盤 概算20110121-c_【石内編集中(NetApp含)】OLC様 仮想化統合基盤 概算20110418－xls" xfId="566"/>
    <cellStyle name="億_EOSL_シミュレーション-RN_インフラEOSL一覧_20040915_2インフラ運用作成_HP_HP依頼用1019_RSS殿-カインズ MD Step3 概算20101230_RSS殿-SD 統合マスタ基盤 概算20110121-c_【石内編集中(NetApp含)】OLC様 仮想化統合基盤 概算20110418－xls_【内部用】AEON様 仮想化統合基盤 概算20110428-" xfId="567"/>
    <cellStyle name="億_EOSL_シミュレーション-RN_インフラEOSL一覧_20040915_2インフラ運用作成_HP_HP依頼用1019_RSS殿-カインズ MD Step3 概算20101230_RSS殿-SD 統合マスタ基盤 概算20110121-c_【石内編集中(NetApp含)】OLC様 仮想化統合基盤 概算20110418－xls_RSS殿--AEON様 仮想化統合基盤 概算20110428-" xfId="568"/>
    <cellStyle name="億_EOSL_シミュレーション-RN_インフラEOSL一覧_20040915_2インフラ運用作成_HP_HP依頼用1019_RSS殿-カインズ MD Step3 概算20101230_RSS殿-SD 統合マスタ基盤 概算20110121-c_【石内編集中】OLC様 仮想化統合基盤 概算20110418－xls" xfId="569"/>
    <cellStyle name="億_EOSL_シミュレーション-RN_インフラEOSL一覧_20040915_2インフラ運用作成_HP_HP依頼用1019_RSS殿-カインズ MD Step3 概算20101230_RSS殿-SD 統合マスタ基盤 概算20110121-c_【石内編集中】OLC様 仮想化統合基盤 概算20110418－xls_【内部用】AEON様 仮想化統合基盤 概算20110428-" xfId="570"/>
    <cellStyle name="億_EOSL_シミュレーション-RN_インフラEOSL一覧_20040915_2インフラ運用作成_HP_HP依頼用1019_RSS殿-カインズ MD Step3 概算20101230_RSS殿-SD 統合マスタ基盤 概算20110121-c_【石内編集中】OLC様 仮想化統合基盤 概算20110418－xls_RSS殿--AEON様 仮想化統合基盤 概算20110428-" xfId="571"/>
    <cellStyle name="億_EOSL_シミュレーション-RN_インフラEOSL一覧_20040915_2インフラ運用作成_HP_HP依頼用1019_RSS殿-カインズ MD Step3 概算20101230_RSS殿-SD 統合マスタ基盤 概算20110124-" xfId="572"/>
    <cellStyle name="億_EOSL_シミュレーション-RN_インフラEOSL一覧_20040915_2インフラ運用作成_HP_HP依頼用1019_RSS殿-カインズ MD Step3 概算20101230_RSS殿-カインズ MD Step3 概算20110104" xfId="573"/>
    <cellStyle name="億_EOSL_シミュレーション-RN_インフラEOSL一覧_20040915_2インフラ運用作成_HP_HP依頼用1019_RSS殿-カインズ MD Step3 概算20101230_RSS殿-カインズ MD Step3 概算20110104_【石内編集中(NetApp含)】OLC様 仮想化統合基盤 概算20110418－xls" xfId="574"/>
    <cellStyle name="億_EOSL_シミュレーション-RN_インフラEOSL一覧_20040915_2インフラ運用作成_HP_HP依頼用1019_RSS殿-カインズ MD Step3 概算20101230_RSS殿-カインズ MD Step3 概算20110104_【石内編集中(NetApp含)】OLC様 仮想化統合基盤 概算20110418－xls_【内部用】AEON様 仮想化統合基盤 概算20110428-" xfId="575"/>
    <cellStyle name="億_EOSL_シミュレーション-RN_インフラEOSL一覧_20040915_2インフラ運用作成_HP_HP依頼用1019_RSS殿-カインズ MD Step3 概算20101230_RSS殿-カインズ MD Step3 概算20110104_【石内編集中(NetApp含)】OLC様 仮想化統合基盤 概算20110418－xls_RSS殿--AEON様 仮想化統合基盤 概算20110428-" xfId="576"/>
    <cellStyle name="億_EOSL_シミュレーション-RN_インフラEOSL一覧_20040915_2インフラ運用作成_HP_HP依頼用1019_RSS殿-カインズ MD Step3 概算20101230_RSS殿-カインズ MD Step3 概算20110104_【石内編集中】OLC様 仮想化統合基盤 概算20110418－xls" xfId="577"/>
    <cellStyle name="億_EOSL_シミュレーション-RN_インフラEOSL一覧_20040915_2インフラ運用作成_HP_HP依頼用1019_RSS殿-カインズ MD Step3 概算20101230_RSS殿-カインズ MD Step3 概算20110104_【石内編集中】OLC様 仮想化統合基盤 概算20110418－xls_【内部用】AEON様 仮想化統合基盤 概算20110428-" xfId="578"/>
    <cellStyle name="億_EOSL_シミュレーション-RN_インフラEOSL一覧_20040915_2インフラ運用作成_HP_HP依頼用1019_RSS殿-カインズ MD Step3 概算20101230_RSS殿-カインズ MD Step3 概算20110104_【石内編集中】OLC様 仮想化統合基盤 概算20110418－xls_RSS殿--AEON様 仮想化統合基盤 概算20110428-" xfId="579"/>
    <cellStyle name="億_EOSL_シミュレーション-RN_インフラEOSL一覧_20040915_2インフラ運用作成_HP_RSS殿-カインズ MD Step3 概算20101230" xfId="580"/>
    <cellStyle name="億_EOSL_シミュレーション-RN_インフラEOSL一覧_20040915_2インフラ運用作成_HP_RSS殿-カインズ MD Step3 概算20101230_【石内編集中(NetApp含)】OLC様 仮想化統合基盤 概算20110418－xls" xfId="581"/>
    <cellStyle name="億_EOSL_シミュレーション-RN_インフラEOSL一覧_20040915_2インフラ運用作成_HP_RSS殿-カインズ MD Step3 概算20101230_【石内編集中(NetApp含)】OLC様 仮想化統合基盤 概算20110418－xls_【内部用】AEON様 仮想化統合基盤 概算20110428-" xfId="582"/>
    <cellStyle name="億_EOSL_シミュレーション-RN_インフラEOSL一覧_20040915_2インフラ運用作成_HP_RSS殿-カインズ MD Step3 概算20101230_【石内編集中(NetApp含)】OLC様 仮想化統合基盤 概算20110418－xls_RSS殿--AEON様 仮想化統合基盤 概算20110428-" xfId="583"/>
    <cellStyle name="億_EOSL_シミュレーション-RN_インフラEOSL一覧_20040915_2インフラ運用作成_HP_RSS殿-カインズ MD Step3 概算20101230_【石内編集中】OLC様 仮想化統合基盤 概算20110418－xls" xfId="584"/>
    <cellStyle name="億_EOSL_シミュレーション-RN_インフラEOSL一覧_20040915_2インフラ運用作成_HP_RSS殿-カインズ MD Step3 概算20101230_【石内編集中】OLC様 仮想化統合基盤 概算20110418－xls_【内部用】AEON様 仮想化統合基盤 概算20110428-" xfId="585"/>
    <cellStyle name="億_EOSL_シミュレーション-RN_インフラEOSL一覧_20040915_2インフラ運用作成_HP_RSS殿-カインズ MD Step3 概算20101230_【石内編集中】OLC様 仮想化統合基盤 概算20110418－xls_RSS殿--AEON様 仮想化統合基盤 概算20110428-" xfId="586"/>
    <cellStyle name="億_EOSL_シミュレーション-RN_インフラEOSL一覧_20040915_2インフラ運用作成_HP_RSS殿-カインズ MD Step3 概算20101230_★★内部用-RSS殿-カインズ MD Step3 概算20110112-b" xfId="587"/>
    <cellStyle name="億_EOSL_シミュレーション-RN_インフラEOSL一覧_20040915_2インフラ運用作成_HP_RSS殿-カインズ MD Step3 概算20101230_★★内部用-RSS殿-カインズ MD Step3 概算20110112-b_【石内編集中(NetApp含)】OLC様 仮想化統合基盤 概算20110418－xls" xfId="588"/>
    <cellStyle name="億_EOSL_シミュレーション-RN_インフラEOSL一覧_20040915_2インフラ運用作成_HP_RSS殿-カインズ MD Step3 概算20101230_★★内部用-RSS殿-カインズ MD Step3 概算20110112-b_【石内編集中(NetApp含)】OLC様 仮想化統合基盤 概算20110418－xls_【内部用】AEON様 仮想化統合基盤 概算20110428-" xfId="589"/>
    <cellStyle name="億_EOSL_シミュレーション-RN_インフラEOSL一覧_20040915_2インフラ運用作成_HP_RSS殿-カインズ MD Step3 概算20101230_★★内部用-RSS殿-カインズ MD Step3 概算20110112-b_【石内編集中(NetApp含)】OLC様 仮想化統合基盤 概算20110418－xls_RSS殿--AEON様 仮想化統合基盤 概算20110428-" xfId="590"/>
    <cellStyle name="億_EOSL_シミュレーション-RN_インフラEOSL一覧_20040915_2インフラ運用作成_HP_RSS殿-カインズ MD Step3 概算20101230_★★内部用-RSS殿-カインズ MD Step3 概算20110112-b_【石内編集中】OLC様 仮想化統合基盤 概算20110418－xls" xfId="591"/>
    <cellStyle name="億_EOSL_シミュレーション-RN_インフラEOSL一覧_20040915_2インフラ運用作成_HP_RSS殿-カインズ MD Step3 概算20101230_★★内部用-RSS殿-カインズ MD Step3 概算20110112-b_【石内編集中】OLC様 仮想化統合基盤 概算20110418－xls_【内部用】AEON様 仮想化統合基盤 概算20110428-" xfId="592"/>
    <cellStyle name="億_EOSL_シミュレーション-RN_インフラEOSL一覧_20040915_2インフラ運用作成_HP_RSS殿-カインズ MD Step3 概算20101230_★★内部用-RSS殿-カインズ MD Step3 概算20110112-b_【石内編集中】OLC様 仮想化統合基盤 概算20110418－xls_RSS殿--AEON様 仮想化統合基盤 概算20110428-" xfId="593"/>
    <cellStyle name="億_EOSL_シミュレーション-RN_インフラEOSL一覧_20040915_2インフラ運用作成_HP_RSS殿-カインズ MD Step3 概算20101230_★内部用--RSS殿-SD BNASS C化 概算20110131-" xfId="594"/>
    <cellStyle name="億_EOSL_シミュレーション-RN_インフラEOSL一覧_20040915_2インフラ運用作成_HP_RSS殿-カインズ MD Step3 概算20101230_★内部用--RSS殿-SD BNASS C化 概算20110131-_【石内編集中(NetApp含)】OLC様 仮想化統合基盤 概算20110418－xls" xfId="595"/>
    <cellStyle name="億_EOSL_シミュレーション-RN_インフラEOSL一覧_20040915_2インフラ運用作成_HP_RSS殿-カインズ MD Step3 概算20101230_★内部用--RSS殿-SD BNASS C化 概算20110131-_【石内編集中(NetApp含)】OLC様 仮想化統合基盤 概算20110418－xls_【内部用】AEON様 仮想化統合基盤 概算20110428-" xfId="596"/>
    <cellStyle name="億_EOSL_シミュレーション-RN_インフラEOSL一覧_20040915_2インフラ運用作成_HP_RSS殿-カインズ MD Step3 概算20101230_★内部用--RSS殿-SD BNASS C化 概算20110131-_【石内編集中(NetApp含)】OLC様 仮想化統合基盤 概算20110418－xls_RSS殿--AEON様 仮想化統合基盤 概算20110428-" xfId="597"/>
    <cellStyle name="億_EOSL_シミュレーション-RN_インフラEOSL一覧_20040915_2インフラ運用作成_HP_RSS殿-カインズ MD Step3 概算20101230_★内部用--RSS殿-SD BNASS C化 概算20110131-_【石内編集中】OLC様 仮想化統合基盤 概算20110418－xls" xfId="598"/>
    <cellStyle name="億_EOSL_シミュレーション-RN_インフラEOSL一覧_20040915_2インフラ運用作成_HP_RSS殿-カインズ MD Step3 概算20101230_★内部用--RSS殿-SD BNASS C化 概算20110131-_【石内編集中】OLC様 仮想化統合基盤 概算20110418－xls_【内部用】AEON様 仮想化統合基盤 概算20110428-" xfId="599"/>
    <cellStyle name="億_EOSL_シミュレーション-RN_インフラEOSL一覧_20040915_2インフラ運用作成_HP_RSS殿-カインズ MD Step3 概算20101230_★内部用--RSS殿-SD BNASS C化 概算20110131-_【石内編集中】OLC様 仮想化統合基盤 概算20110418－xls_RSS殿--AEON様 仮想化統合基盤 概算20110428-" xfId="600"/>
    <cellStyle name="億_EOSL_シミュレーション-RN_インフラEOSL一覧_20040915_2インフラ運用作成_HP_RSS殿-カインズ MD Step3 概算20101230_RSS殿-SD 統合マスタ基盤 概算20110120-" xfId="601"/>
    <cellStyle name="億_EOSL_シミュレーション-RN_インフラEOSL一覧_20040915_2インフラ運用作成_HP_RSS殿-カインズ MD Step3 概算20101230_RSS殿-SD 統合マスタ基盤 概算20110120-_【石内編集中(NetApp含)】OLC様 仮想化統合基盤 概算20110418－xls" xfId="602"/>
    <cellStyle name="億_EOSL_シミュレーション-RN_インフラEOSL一覧_20040915_2インフラ運用作成_HP_RSS殿-カインズ MD Step3 概算20101230_RSS殿-SD 統合マスタ基盤 概算20110120-_【石内編集中(NetApp含)】OLC様 仮想化統合基盤 概算20110418－xls_【内部用】AEON様 仮想化統合基盤 概算20110428-" xfId="603"/>
    <cellStyle name="億_EOSL_シミュレーション-RN_インフラEOSL一覧_20040915_2インフラ運用作成_HP_RSS殿-カインズ MD Step3 概算20101230_RSS殿-SD 統合マスタ基盤 概算20110120-_【石内編集中(NetApp含)】OLC様 仮想化統合基盤 概算20110418－xls_RSS殿--AEON様 仮想化統合基盤 概算20110428-" xfId="604"/>
    <cellStyle name="億_EOSL_シミュレーション-RN_インフラEOSL一覧_20040915_2インフラ運用作成_HP_RSS殿-カインズ MD Step3 概算20101230_RSS殿-SD 統合マスタ基盤 概算20110120-_【石内編集中】OLC様 仮想化統合基盤 概算20110418－xls" xfId="605"/>
    <cellStyle name="億_EOSL_シミュレーション-RN_インフラEOSL一覧_20040915_2インフラ運用作成_HP_RSS殿-カインズ MD Step3 概算20101230_RSS殿-SD 統合マスタ基盤 概算20110120-_【石内編集中】OLC様 仮想化統合基盤 概算20110418－xls_【内部用】AEON様 仮想化統合基盤 概算20110428-" xfId="606"/>
    <cellStyle name="億_EOSL_シミュレーション-RN_インフラEOSL一覧_20040915_2インフラ運用作成_HP_RSS殿-カインズ MD Step3 概算20101230_RSS殿-SD 統合マスタ基盤 概算20110120-_【石内編集中】OLC様 仮想化統合基盤 概算20110418－xls_RSS殿--AEON様 仮想化統合基盤 概算20110428-" xfId="607"/>
    <cellStyle name="億_EOSL_シミュレーション-RN_インフラEOSL一覧_20040915_2インフラ運用作成_HP_RSS殿-カインズ MD Step3 概算20101230_RSS殿-SD 統合マスタ基盤 概算20110121-c" xfId="608"/>
    <cellStyle name="億_EOSL_シミュレーション-RN_インフラEOSL一覧_20040915_2インフラ運用作成_HP_RSS殿-カインズ MD Step3 概算20101230_RSS殿-SD 統合マスタ基盤 概算20110121-c_【石内編集中(NetApp含)】OLC様 仮想化統合基盤 概算20110418－xls" xfId="609"/>
    <cellStyle name="億_EOSL_シミュレーション-RN_インフラEOSL一覧_20040915_2インフラ運用作成_HP_RSS殿-カインズ MD Step3 概算20101230_RSS殿-SD 統合マスタ基盤 概算20110121-c_【石内編集中(NetApp含)】OLC様 仮想化統合基盤 概算20110418－xls_【内部用】AEON様 仮想化統合基盤 概算20110428-" xfId="610"/>
    <cellStyle name="億_EOSL_シミュレーション-RN_インフラEOSL一覧_20040915_2インフラ運用作成_HP_RSS殿-カインズ MD Step3 概算20101230_RSS殿-SD 統合マスタ基盤 概算20110121-c_【石内編集中(NetApp含)】OLC様 仮想化統合基盤 概算20110418－xls_RSS殿--AEON様 仮想化統合基盤 概算20110428-" xfId="611"/>
    <cellStyle name="億_EOSL_シミュレーション-RN_インフラEOSL一覧_20040915_2インフラ運用作成_HP_RSS殿-カインズ MD Step3 概算20101230_RSS殿-SD 統合マスタ基盤 概算20110121-c_【石内編集中】OLC様 仮想化統合基盤 概算20110418－xls" xfId="612"/>
    <cellStyle name="億_EOSL_シミュレーション-RN_インフラEOSL一覧_20040915_2インフラ運用作成_HP_RSS殿-カインズ MD Step3 概算20101230_RSS殿-SD 統合マスタ基盤 概算20110121-c_【石内編集中】OLC様 仮想化統合基盤 概算20110418－xls_【内部用】AEON様 仮想化統合基盤 概算20110428-" xfId="613"/>
    <cellStyle name="億_EOSL_シミュレーション-RN_インフラEOSL一覧_20040915_2インフラ運用作成_HP_RSS殿-カインズ MD Step3 概算20101230_RSS殿-SD 統合マスタ基盤 概算20110121-c_【石内編集中】OLC様 仮想化統合基盤 概算20110418－xls_RSS殿--AEON様 仮想化統合基盤 概算20110428-" xfId="614"/>
    <cellStyle name="億_EOSL_シミュレーション-RN_インフラEOSL一覧_20040915_2インフラ運用作成_HP_RSS殿-カインズ MD Step3 概算20101230_RSS殿-SD 統合マスタ基盤 概算20110124-" xfId="615"/>
    <cellStyle name="億_EOSL_シミュレーション-RN_インフラEOSL一覧_20040915_2インフラ運用作成_HP_RSS殿-カインズ MD Step3 概算20101230_RSS殿-カインズ MD Step3 概算20110104" xfId="616"/>
    <cellStyle name="億_EOSL_シミュレーション-RN_インフラEOSL一覧_20040915_2インフラ運用作成_HP_RSS殿-カインズ MD Step3 概算20101230_RSS殿-カインズ MD Step3 概算20110104_【石内編集中(NetApp含)】OLC様 仮想化統合基盤 概算20110418－xls" xfId="617"/>
    <cellStyle name="億_EOSL_シミュレーション-RN_インフラEOSL一覧_20040915_2インフラ運用作成_HP_RSS殿-カインズ MD Step3 概算20101230_RSS殿-カインズ MD Step3 概算20110104_【石内編集中(NetApp含)】OLC様 仮想化統合基盤 概算20110418－xls_【内部用】AEON様 仮想化統合基盤 概算20110428-" xfId="618"/>
    <cellStyle name="億_EOSL_シミュレーション-RN_インフラEOSL一覧_20040915_2インフラ運用作成_HP_RSS殿-カインズ MD Step3 概算20101230_RSS殿-カインズ MD Step3 概算20110104_【石内編集中(NetApp含)】OLC様 仮想化統合基盤 概算20110418－xls_RSS殿--AEON様 仮想化統合基盤 概算20110428-" xfId="619"/>
    <cellStyle name="億_EOSL_シミュレーション-RN_インフラEOSL一覧_20040915_2インフラ運用作成_HP_RSS殿-カインズ MD Step3 概算20101230_RSS殿-カインズ MD Step3 概算20110104_【石内編集中】OLC様 仮想化統合基盤 概算20110418－xls" xfId="620"/>
    <cellStyle name="億_EOSL_シミュレーション-RN_インフラEOSL一覧_20040915_2インフラ運用作成_HP_RSS殿-カインズ MD Step3 概算20101230_RSS殿-カインズ MD Step3 概算20110104_【石内編集中】OLC様 仮想化統合基盤 概算20110418－xls_【内部用】AEON様 仮想化統合基盤 概算20110428-" xfId="621"/>
    <cellStyle name="億_EOSL_シミュレーション-RN_インフラEOSL一覧_20040915_2インフラ運用作成_HP_RSS殿-カインズ MD Step3 概算20101230_RSS殿-カインズ MD Step3 概算20110104_【石内編集中】OLC様 仮想化統合基盤 概算20110418－xls_RSS殿--AEON様 仮想化統合基盤 概算20110428-" xfId="622"/>
    <cellStyle name="億_EOSL_シミュレーション-RN_インフラEOSL一覧_20040915_2インフラ運用作成_HP_シミュレーション-RN_インフラEOSL一覧_20040915_2インフラ運用作成x" xfId="623"/>
    <cellStyle name="億_EOSL_シミュレーション-RN_インフラEOSL一覧_20040915_2インフラ運用作成_HP_シミュレーション-RN_インフラEOSL一覧_20040915_2インフラ運用作成x_【SHSD_GM】_見積総括_20110121-2S" xfId="624"/>
    <cellStyle name="億_EOSL_シミュレーション-RN_インフラEOSL一覧_20040915_2インフラ運用作成_HP_シミュレーション-RN_インフラEOSL一覧_20040915_2インフラ運用作成x_【SHSD_GM】_見積総括_20110121-2S_【石内編集中(NetApp含)】OLC様 仮想化統合基盤 概算20110418－xls" xfId="625"/>
    <cellStyle name="億_EOSL_シミュレーション-RN_インフラEOSL一覧_20040915_2インフラ運用作成_HP_シミュレーション-RN_インフラEOSL一覧_20040915_2インフラ運用作成x_【SHSD_GM】_見積総括_20110121-2S_【石内編集中(NetApp含)】OLC様 仮想化統合基盤 概算20110418－xls_【内部用】AEON様 仮想化統合基盤 概算20110428-" xfId="626"/>
    <cellStyle name="億_EOSL_シミュレーション-RN_インフラEOSL一覧_20040915_2インフラ運用作成_HP_シミュレーション-RN_インフラEOSL一覧_20040915_2インフラ運用作成x_【SHSD_GM】_見積総括_20110121-2S_【石内編集中(NetApp含)】OLC様 仮想化統合基盤 概算20110418－xls_RSS殿--AEON様 仮想化統合基盤 概算20110428-" xfId="627"/>
    <cellStyle name="億_EOSL_シミュレーション-RN_インフラEOSL一覧_20040915_2インフラ運用作成_HP_シミュレーション-RN_インフラEOSL一覧_20040915_2インフラ運用作成x_【SHSD_GM】_見積総括_20110121-2S_【石内編集中】OLC様 仮想化統合基盤 概算20110418－xls" xfId="628"/>
    <cellStyle name="億_EOSL_シミュレーション-RN_インフラEOSL一覧_20040915_2インフラ運用作成_HP_シミュレーション-RN_インフラEOSL一覧_20040915_2インフラ運用作成x_【SHSD_GM】_見積総括_20110121-2S_【石内編集中】OLC様 仮想化統合基盤 概算20110418－xls_【内部用】AEON様 仮想化統合基盤 概算20110428-" xfId="629"/>
    <cellStyle name="億_EOSL_シミュレーション-RN_インフラEOSL一覧_20040915_2インフラ運用作成_HP_シミュレーション-RN_インフラEOSL一覧_20040915_2インフラ運用作成x_【SHSD_GM】_見積総括_20110121-2S_【石内編集中】OLC様 仮想化統合基盤 概算20110418－xls_RSS殿--AEON様 仮想化統合基盤 概算20110428-" xfId="630"/>
    <cellStyle name="億_EOSL_シミュレーション-RN_インフラEOSL一覧_20040915_2インフラ運用作成_HP_シミュレーション-RN_インフラEOSL一覧_20040915_2インフラ運用作成x_【石内編集中(NetApp含)】OLC様 仮想化統合基盤 概算20110418－xls" xfId="631"/>
    <cellStyle name="億_EOSL_シミュレーション-RN_インフラEOSL一覧_20040915_2インフラ運用作成_HP_シミュレーション-RN_インフラEOSL一覧_20040915_2インフラ運用作成x_【石内編集中(NetApp含)】OLC様 仮想化統合基盤 概算20110418－xls_【内部用】AEON様 仮想化統合基盤 概算20110428-" xfId="632"/>
    <cellStyle name="億_EOSL_シミュレーション-RN_インフラEOSL一覧_20040915_2インフラ運用作成_HP_シミュレーション-RN_インフラEOSL一覧_20040915_2インフラ運用作成x_【石内編集中(NetApp含)】OLC様 仮想化統合基盤 概算20110418－xls_RSS殿--AEON様 仮想化統合基盤 概算20110428-" xfId="633"/>
    <cellStyle name="億_EOSL_シミュレーション-RN_インフラEOSL一覧_20040915_2インフラ運用作成_HP_シミュレーション-RN_インフラEOSL一覧_20040915_2インフラ運用作成x_【石内編集中】OLC様 仮想化統合基盤 概算20110418－xls" xfId="634"/>
    <cellStyle name="億_EOSL_シミュレーション-RN_インフラEOSL一覧_20040915_2インフラ運用作成_HP_シミュレーション-RN_インフラEOSL一覧_20040915_2インフラ運用作成x_【石内編集中】OLC様 仮想化統合基盤 概算20110418－xls_【内部用】AEON様 仮想化統合基盤 概算20110428-" xfId="635"/>
    <cellStyle name="億_EOSL_シミュレーション-RN_インフラEOSL一覧_20040915_2インフラ運用作成_HP_シミュレーション-RN_インフラEOSL一覧_20040915_2インフラ運用作成x_【石内編集中】OLC様 仮想化統合基盤 概算20110418－xls_RSS殿--AEON様 仮想化統合基盤 概算20110428-" xfId="636"/>
    <cellStyle name="億_EOSL_シミュレーション-RN_インフラEOSL一覧_20040915_2インフラ運用作成_HP_シミュレーション-RN_インフラEOSL一覧_20040915_2インフラ運用作成x_RSS殿-カインズ MD Step3 概算20101230" xfId="637"/>
    <cellStyle name="億_EOSL_シミュレーション-RN_インフラEOSL一覧_20040915_2インフラ運用作成_HP_シミュレーション-RN_インフラEOSL一覧_20040915_2インフラ運用作成x_RSS殿-カインズ MD Step3 概算20101230_【石内編集中(NetApp含)】OLC様 仮想化統合基盤 概算20110418－xls" xfId="638"/>
    <cellStyle name="億_EOSL_シミュレーション-RN_インフラEOSL一覧_20040915_2インフラ運用作成_HP_シミュレーション-RN_インフラEOSL一覧_20040915_2インフラ運用作成x_RSS殿-カインズ MD Step3 概算20101230_【石内編集中(NetApp含)】OLC様 仮想化統合基盤 概算20110418－xls_【内部用】AEON様 仮想化統合基盤 概算20110428-" xfId="639"/>
    <cellStyle name="億_EOSL_シミュレーション-RN_インフラEOSL一覧_20040915_2インフラ運用作成_HP_シミュレーション-RN_インフラEOSL一覧_20040915_2インフラ運用作成x_RSS殿-カインズ MD Step3 概算20101230_【石内編集中(NetApp含)】OLC様 仮想化統合基盤 概算20110418－xls_RSS殿--AEON様 仮想化統合基盤 概算20110428-" xfId="640"/>
    <cellStyle name="億_EOSL_シミュレーション-RN_インフラEOSL一覧_20040915_2インフラ運用作成_HP_シミュレーション-RN_インフラEOSL一覧_20040915_2インフラ運用作成x_RSS殿-カインズ MD Step3 概算20101230_【石内編集中】OLC様 仮想化統合基盤 概算20110418－xls" xfId="641"/>
    <cellStyle name="億_EOSL_シミュレーション-RN_インフラEOSL一覧_20040915_2インフラ運用作成_HP_シミュレーション-RN_インフラEOSL一覧_20040915_2インフラ運用作成x_RSS殿-カインズ MD Step3 概算20101230_【石内編集中】OLC様 仮想化統合基盤 概算20110418－xls_【内部用】AEON様 仮想化統合基盤 概算20110428-" xfId="642"/>
    <cellStyle name="億_EOSL_シミュレーション-RN_インフラEOSL一覧_20040915_2インフラ運用作成_HP_シミュレーション-RN_インフラEOSL一覧_20040915_2インフラ運用作成x_RSS殿-カインズ MD Step3 概算20101230_【石内編集中】OLC様 仮想化統合基盤 概算20110418－xls_RSS殿--AEON様 仮想化統合基盤 概算20110428-" xfId="643"/>
    <cellStyle name="億_EOSL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" xfId="644"/>
    <cellStyle name="億_EOSL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(NetApp含)】OLC様 仮想化統合基盤 概算20110418－xls" xfId="645"/>
    <cellStyle name="億_EOSL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(NetApp含)】OLC様 仮想化統合基盤 概算20110418－xls_【内部用】AEON様 仮想化統合基盤 概算20110428-" xfId="646"/>
    <cellStyle name="億_EOSL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(NetApp含)】OLC様 仮想化統合基盤 概算20110418－xls_RSS殿--AEON様 仮想化統合基盤 概算20110428-" xfId="647"/>
    <cellStyle name="億_EOSL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】OLC様 仮想化統合基盤 概算20110418－xls" xfId="648"/>
    <cellStyle name="億_EOSL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】OLC様 仮想化統合基盤 概算20110418－xls_【内部用】AEON様 仮想化統合基盤 概算20110428-" xfId="649"/>
    <cellStyle name="億_EOSL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】OLC様 仮想化統合基盤 概算20110418－xls_RSS殿--AEON様 仮想化統合基盤 概算20110428-" xfId="650"/>
    <cellStyle name="億_EOSL_シミュレーション-RN_インフラEOSL一覧_20040915_2インフラ運用作成_HP_シミュレーション-RN_インフラEOSL一覧_20040915_2インフラ運用作成x_RSS殿-カインズ MD Step3 概算20101230_★内部用--RSS殿-SD BNASS C化 概算20110131-" xfId="651"/>
    <cellStyle name="億_EOSL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(NetApp含)】OLC様 仮想化統合基盤 概算20110418－xls" xfId="652"/>
    <cellStyle name="億_EOSL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(NetApp含)】OLC様 仮想化統合基盤 概算20110418－xls_【内部用】AEON様 仮想化統合基盤 概算20110428-" xfId="653"/>
    <cellStyle name="億_EOSL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(NetApp含)】OLC様 仮想化統合基盤 概算20110418－xls_RSS殿--AEON様 仮想化統合基盤 概算20110428-" xfId="654"/>
    <cellStyle name="億_EOSL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】OLC様 仮想化統合基盤 概算20110418－xls" xfId="655"/>
    <cellStyle name="億_EOSL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】OLC様 仮想化統合基盤 概算20110418－xls_【内部用】AEON様 仮想化統合基盤 概算20110428-" xfId="656"/>
    <cellStyle name="億_EOSL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】OLC様 仮想化統合基盤 概算20110418－xls_RSS殿--AEON様 仮想化統合基盤 概算20110428-" xfId="657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0-" xfId="658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(NetApp含)】OLC様 仮想化統合基盤 概算20110418－xls" xfId="659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(NetApp含)】OLC様 仮想化統合基盤 概算20110418－xls_【内部用】AEON様 仮想化統合基盤 概算20110428-" xfId="660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(NetApp含)】OLC様 仮想化統合基盤 概算20110418－xls_RSS殿--AEON様 仮想化統合基盤 概算20110428-" xfId="661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】OLC様 仮想化統合基盤 概算20110418－xls" xfId="662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】OLC様 仮想化統合基盤 概算20110418－xls_【内部用】AEON様 仮想化統合基盤 概算20110428-" xfId="663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】OLC様 仮想化統合基盤 概算20110418－xls_RSS殿--AEON様 仮想化統合基盤 概算20110428-" xfId="664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1-c" xfId="665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(NetApp含)】OLC様 仮想化統合基盤 概算20110418－xls" xfId="666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(NetApp含)】OLC様 仮想化統合基盤 概算20110418－xls_【内部用】AEON様 仮想化統合基盤 概算20110428-" xfId="667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(NetApp含)】OLC様 仮想化統合基盤 概算20110418－xls_RSS殿--AEON様 仮想化統合基盤 概算20110428-" xfId="668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】OLC様 仮想化統合基盤 概算20110418－xls" xfId="669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】OLC様 仮想化統合基盤 概算20110418－xls_【内部用】AEON様 仮想化統合基盤 概算20110428-" xfId="670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】OLC様 仮想化統合基盤 概算20110418－xls_RSS殿--AEON様 仮想化統合基盤 概算20110428-" xfId="671"/>
    <cellStyle name="億_EOSL_シミュレーション-RN_インフラEOSL一覧_20040915_2インフラ運用作成_HP_シミュレーション-RN_インフラEOSL一覧_20040915_2インフラ運用作成x_RSS殿-カインズ MD Step3 概算20101230_RSS殿-SD 統合マスタ基盤 概算20110124-" xfId="672"/>
    <cellStyle name="億_EOSL_シミュレーション-RN_インフラEOSL一覧_20040915_2インフラ運用作成_HP_シミュレーション-RN_インフラEOSL一覧_20040915_2インフラ運用作成x_RSS殿-カインズ MD Step3 概算20101230_RSS殿-カインズ MD Step3 概算20110104" xfId="673"/>
    <cellStyle name="億_EOSL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(NetApp含)】OLC様 仮想化統合基盤 概算20110418－xls" xfId="674"/>
    <cellStyle name="億_EOSL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(NetApp含)】OLC様 仮想化統合基盤 概算20110418－xls_【内部用】AEON様 仮想化統合基盤 概算20110428-" xfId="675"/>
    <cellStyle name="億_EOSL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(NetApp含)】OLC様 仮想化統合基盤 概算20110418－xls_RSS殿--AEON様 仮想化統合基盤 概算20110428-" xfId="676"/>
    <cellStyle name="億_EOSL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】OLC様 仮想化統合基盤 概算20110418－xls" xfId="677"/>
    <cellStyle name="億_EOSL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】OLC様 仮想化統合基盤 概算20110418－xls_【内部用】AEON様 仮想化統合基盤 概算20110428-" xfId="678"/>
    <cellStyle name="億_EOSL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】OLC様 仮想化統合基盤 概算20110418－xls_RSS殿--AEON様 仮想化統合基盤 概算20110428-" xfId="679"/>
    <cellStyle name="億_RSS殿-カインズ MD Step3 概算20101230" xfId="680"/>
    <cellStyle name="億_RSS殿-カインズ MD Step3 概算20101230_【石内編集中(NetApp含)】OLC様 仮想化統合基盤 概算20110418－xls" xfId="681"/>
    <cellStyle name="億_RSS殿-カインズ MD Step3 概算20101230_【石内編集中(NetApp含)】OLC様 仮想化統合基盤 概算20110418－xls_【内部用】AEON様 仮想化統合基盤 概算20110428-" xfId="682"/>
    <cellStyle name="億_RSS殿-カインズ MD Step3 概算20101230_【石内編集中(NetApp含)】OLC様 仮想化統合基盤 概算20110418－xls_RSS殿--AEON様 仮想化統合基盤 概算20110428-" xfId="683"/>
    <cellStyle name="億_RSS殿-カインズ MD Step3 概算20101230_【石内編集中】OLC様 仮想化統合基盤 概算20110418－xls" xfId="684"/>
    <cellStyle name="億_RSS殿-カインズ MD Step3 概算20101230_【石内編集中】OLC様 仮想化統合基盤 概算20110418－xls_【内部用】AEON様 仮想化統合基盤 概算20110428-" xfId="685"/>
    <cellStyle name="億_RSS殿-カインズ MD Step3 概算20101230_【石内編集中】OLC様 仮想化統合基盤 概算20110418－xls_RSS殿--AEON様 仮想化統合基盤 概算20110428-" xfId="686"/>
    <cellStyle name="億_RSS殿-カインズ MD Step3 概算20101230_★★内部用-RSS殿-カインズ MD Step3 概算20110112-b" xfId="687"/>
    <cellStyle name="億_RSS殿-カインズ MD Step3 概算20101230_★★内部用-RSS殿-カインズ MD Step3 概算20110112-b_【石内編集中(NetApp含)】OLC様 仮想化統合基盤 概算20110418－xls" xfId="688"/>
    <cellStyle name="億_RSS殿-カインズ MD Step3 概算20101230_★★内部用-RSS殿-カインズ MD Step3 概算20110112-b_【石内編集中(NetApp含)】OLC様 仮想化統合基盤 概算20110418－xls_【内部用】AEON様 仮想化統合基盤 概算20110428-" xfId="689"/>
    <cellStyle name="億_RSS殿-カインズ MD Step3 概算20101230_★★内部用-RSS殿-カインズ MD Step3 概算20110112-b_【石内編集中(NetApp含)】OLC様 仮想化統合基盤 概算20110418－xls_RSS殿--AEON様 仮想化統合基盤 概算20110428-" xfId="690"/>
    <cellStyle name="億_RSS殿-カインズ MD Step3 概算20101230_★★内部用-RSS殿-カインズ MD Step3 概算20110112-b_【石内編集中】OLC様 仮想化統合基盤 概算20110418－xls" xfId="691"/>
    <cellStyle name="億_RSS殿-カインズ MD Step3 概算20101230_★★内部用-RSS殿-カインズ MD Step3 概算20110112-b_【石内編集中】OLC様 仮想化統合基盤 概算20110418－xls_【内部用】AEON様 仮想化統合基盤 概算20110428-" xfId="692"/>
    <cellStyle name="億_RSS殿-カインズ MD Step3 概算20101230_★★内部用-RSS殿-カインズ MD Step3 概算20110112-b_【石内編集中】OLC様 仮想化統合基盤 概算20110418－xls_RSS殿--AEON様 仮想化統合基盤 概算20110428-" xfId="693"/>
    <cellStyle name="億_RSS殿-カインズ MD Step3 概算20101230_★内部用--RSS殿-SD BNASS C化 概算20110131-" xfId="694"/>
    <cellStyle name="億_RSS殿-カインズ MD Step3 概算20101230_★内部用--RSS殿-SD BNASS C化 概算20110131-_【石内編集中(NetApp含)】OLC様 仮想化統合基盤 概算20110418－xls" xfId="695"/>
    <cellStyle name="億_RSS殿-カインズ MD Step3 概算20101230_★内部用--RSS殿-SD BNASS C化 概算20110131-_【石内編集中(NetApp含)】OLC様 仮想化統合基盤 概算20110418－xls_【内部用】AEON様 仮想化統合基盤 概算20110428-" xfId="696"/>
    <cellStyle name="億_RSS殿-カインズ MD Step3 概算20101230_★内部用--RSS殿-SD BNASS C化 概算20110131-_【石内編集中(NetApp含)】OLC様 仮想化統合基盤 概算20110418－xls_RSS殿--AEON様 仮想化統合基盤 概算20110428-" xfId="697"/>
    <cellStyle name="億_RSS殿-カインズ MD Step3 概算20101230_★内部用--RSS殿-SD BNASS C化 概算20110131-_【石内編集中】OLC様 仮想化統合基盤 概算20110418－xls" xfId="698"/>
    <cellStyle name="億_RSS殿-カインズ MD Step3 概算20101230_★内部用--RSS殿-SD BNASS C化 概算20110131-_【石内編集中】OLC様 仮想化統合基盤 概算20110418－xls_【内部用】AEON様 仮想化統合基盤 概算20110428-" xfId="699"/>
    <cellStyle name="億_RSS殿-カインズ MD Step3 概算20101230_★内部用--RSS殿-SD BNASS C化 概算20110131-_【石内編集中】OLC様 仮想化統合基盤 概算20110418－xls_RSS殿--AEON様 仮想化統合基盤 概算20110428-" xfId="700"/>
    <cellStyle name="億_RSS殿-カインズ MD Step3 概算20101230_RSS殿-SD 統合マスタ基盤 概算20110120-" xfId="701"/>
    <cellStyle name="億_RSS殿-カインズ MD Step3 概算20101230_RSS殿-SD 統合マスタ基盤 概算20110120-_【石内編集中(NetApp含)】OLC様 仮想化統合基盤 概算20110418－xls" xfId="702"/>
    <cellStyle name="億_RSS殿-カインズ MD Step3 概算20101230_RSS殿-SD 統合マスタ基盤 概算20110120-_【石内編集中(NetApp含)】OLC様 仮想化統合基盤 概算20110418－xls_【内部用】AEON様 仮想化統合基盤 概算20110428-" xfId="703"/>
    <cellStyle name="億_RSS殿-カインズ MD Step3 概算20101230_RSS殿-SD 統合マスタ基盤 概算20110120-_【石内編集中(NetApp含)】OLC様 仮想化統合基盤 概算20110418－xls_RSS殿--AEON様 仮想化統合基盤 概算20110428-" xfId="704"/>
    <cellStyle name="億_RSS殿-カインズ MD Step3 概算20101230_RSS殿-SD 統合マスタ基盤 概算20110120-_【石内編集中】OLC様 仮想化統合基盤 概算20110418－xls" xfId="705"/>
    <cellStyle name="億_RSS殿-カインズ MD Step3 概算20101230_RSS殿-SD 統合マスタ基盤 概算20110120-_【石内編集中】OLC様 仮想化統合基盤 概算20110418－xls_【内部用】AEON様 仮想化統合基盤 概算20110428-" xfId="706"/>
    <cellStyle name="億_RSS殿-カインズ MD Step3 概算20101230_RSS殿-SD 統合マスタ基盤 概算20110120-_【石内編集中】OLC様 仮想化統合基盤 概算20110418－xls_RSS殿--AEON様 仮想化統合基盤 概算20110428-" xfId="707"/>
    <cellStyle name="億_RSS殿-カインズ MD Step3 概算20101230_RSS殿-SD 統合マスタ基盤 概算20110121-c" xfId="708"/>
    <cellStyle name="億_RSS殿-カインズ MD Step3 概算20101230_RSS殿-SD 統合マスタ基盤 概算20110121-c_【石内編集中(NetApp含)】OLC様 仮想化統合基盤 概算20110418－xls" xfId="709"/>
    <cellStyle name="億_RSS殿-カインズ MD Step3 概算20101230_RSS殿-SD 統合マスタ基盤 概算20110121-c_【石内編集中(NetApp含)】OLC様 仮想化統合基盤 概算20110418－xls_【内部用】AEON様 仮想化統合基盤 概算20110428-" xfId="710"/>
    <cellStyle name="億_RSS殿-カインズ MD Step3 概算20101230_RSS殿-SD 統合マスタ基盤 概算20110121-c_【石内編集中(NetApp含)】OLC様 仮想化統合基盤 概算20110418－xls_RSS殿--AEON様 仮想化統合基盤 概算20110428-" xfId="711"/>
    <cellStyle name="億_RSS殿-カインズ MD Step3 概算20101230_RSS殿-SD 統合マスタ基盤 概算20110121-c_【石内編集中】OLC様 仮想化統合基盤 概算20110418－xls" xfId="712"/>
    <cellStyle name="億_RSS殿-カインズ MD Step3 概算20101230_RSS殿-SD 統合マスタ基盤 概算20110121-c_【石内編集中】OLC様 仮想化統合基盤 概算20110418－xls_【内部用】AEON様 仮想化統合基盤 概算20110428-" xfId="713"/>
    <cellStyle name="億_RSS殿-カインズ MD Step3 概算20101230_RSS殿-SD 統合マスタ基盤 概算20110121-c_【石内編集中】OLC様 仮想化統合基盤 概算20110418－xls_RSS殿--AEON様 仮想化統合基盤 概算20110428-" xfId="714"/>
    <cellStyle name="億_RSS殿-カインズ MD Step3 概算20101230_RSS殿-SD 統合マスタ基盤 概算20110124-" xfId="715"/>
    <cellStyle name="億_RSS殿-カインズ MD Step3 概算20101230_RSS殿-カインズ MD Step3 概算20110104" xfId="716"/>
    <cellStyle name="億_RSS殿-カインズ MD Step3 概算20101230_RSS殿-カインズ MD Step3 概算20110104_【石内編集中(NetApp含)】OLC様 仮想化統合基盤 概算20110418－xls" xfId="717"/>
    <cellStyle name="億_RSS殿-カインズ MD Step3 概算20101230_RSS殿-カインズ MD Step3 概算20110104_【石内編集中(NetApp含)】OLC様 仮想化統合基盤 概算20110418－xls_【内部用】AEON様 仮想化統合基盤 概算20110428-" xfId="718"/>
    <cellStyle name="億_RSS殿-カインズ MD Step3 概算20101230_RSS殿-カインズ MD Step3 概算20110104_【石内編集中(NetApp含)】OLC様 仮想化統合基盤 概算20110418－xls_RSS殿--AEON様 仮想化統合基盤 概算20110428-" xfId="719"/>
    <cellStyle name="億_RSS殿-カインズ MD Step3 概算20101230_RSS殿-カインズ MD Step3 概算20110104_【石内編集中】OLC様 仮想化統合基盤 概算20110418－xls" xfId="720"/>
    <cellStyle name="億_RSS殿-カインズ MD Step3 概算20101230_RSS殿-カインズ MD Step3 概算20110104_【石内編集中】OLC様 仮想化統合基盤 概算20110418－xls_【内部用】AEON様 仮想化統合基盤 概算20110428-" xfId="721"/>
    <cellStyle name="億_RSS殿-カインズ MD Step3 概算20101230_RSS殿-カインズ MD Step3 概算20110104_【石内編集中】OLC様 仮想化統合基盤 概算20110418－xls_RSS殿--AEON様 仮想化統合基盤 概算20110428-" xfId="722"/>
    <cellStyle name="億_シミュレーション-RN_インフラEOSL一覧_20040915_2インフラ運用作成_HP" xfId="723"/>
    <cellStyle name="億_シミュレーション-RN_インフラEOSL一覧_20040915_2インフラ運用作成_HP_【SHSD_GM】_見積総括_20110121-2S" xfId="724"/>
    <cellStyle name="億_シミュレーション-RN_インフラEOSL一覧_20040915_2インフラ運用作成_HP_【SHSD_GM】_見積総括_20110121-2S_【石内編集中(NetApp含)】OLC様 仮想化統合基盤 概算20110418－xls" xfId="725"/>
    <cellStyle name="億_シミュレーション-RN_インフラEOSL一覧_20040915_2インフラ運用作成_HP_【SHSD_GM】_見積総括_20110121-2S_【石内編集中(NetApp含)】OLC様 仮想化統合基盤 概算20110418－xls_【内部用】AEON様 仮想化統合基盤 概算20110428-" xfId="726"/>
    <cellStyle name="億_シミュレーション-RN_インフラEOSL一覧_20040915_2インフラ運用作成_HP_【SHSD_GM】_見積総括_20110121-2S_【石内編集中(NetApp含)】OLC様 仮想化統合基盤 概算20110418－xls_RSS殿--AEON様 仮想化統合基盤 概算20110428-" xfId="727"/>
    <cellStyle name="億_シミュレーション-RN_インフラEOSL一覧_20040915_2インフラ運用作成_HP_【SHSD_GM】_見積総括_20110121-2S_【石内編集中】OLC様 仮想化統合基盤 概算20110418－xls" xfId="728"/>
    <cellStyle name="億_シミュレーション-RN_インフラEOSL一覧_20040915_2インフラ運用作成_HP_【SHSD_GM】_見積総括_20110121-2S_【石内編集中】OLC様 仮想化統合基盤 概算20110418－xls_【内部用】AEON様 仮想化統合基盤 概算20110428-" xfId="729"/>
    <cellStyle name="億_シミュレーション-RN_インフラEOSL一覧_20040915_2インフラ運用作成_HP_【SHSD_GM】_見積総括_20110121-2S_【石内編集中】OLC様 仮想化統合基盤 概算20110418－xls_RSS殿--AEON様 仮想化統合基盤 概算20110428-" xfId="730"/>
    <cellStyle name="億_シミュレーション-RN_インフラEOSL一覧_20040915_2インフラ運用作成_HP_【石内編集中(NetApp含)】OLC様 仮想化統合基盤 概算20110418－xls" xfId="731"/>
    <cellStyle name="億_シミュレーション-RN_インフラEOSL一覧_20040915_2インフラ運用作成_HP_【石内編集中(NetApp含)】OLC様 仮想化統合基盤 概算20110418－xls_【内部用】AEON様 仮想化統合基盤 概算20110428-" xfId="732"/>
    <cellStyle name="億_シミュレーション-RN_インフラEOSL一覧_20040915_2インフラ運用作成_HP_【石内編集中(NetApp含)】OLC様 仮想化統合基盤 概算20110418－xls_RSS殿--AEON様 仮想化統合基盤 概算20110428-" xfId="733"/>
    <cellStyle name="億_シミュレーション-RN_インフラEOSL一覧_20040915_2インフラ運用作成_HP_【石内編集中】OLC様 仮想化統合基盤 概算20110418－xls" xfId="734"/>
    <cellStyle name="億_シミュレーション-RN_インフラEOSL一覧_20040915_2インフラ運用作成_HP_【石内編集中】OLC様 仮想化統合基盤 概算20110418－xls_【内部用】AEON様 仮想化統合基盤 概算20110428-" xfId="735"/>
    <cellStyle name="億_シミュレーション-RN_インフラEOSL一覧_20040915_2インフラ運用作成_HP_【石内編集中】OLC様 仮想化統合基盤 概算20110418－xls_RSS殿--AEON様 仮想化統合基盤 概算20110428-" xfId="736"/>
    <cellStyle name="億_シミュレーション-RN_インフラEOSL一覧_20040915_2インフラ運用作成_HP_HP依頼用1019" xfId="737"/>
    <cellStyle name="億_シミュレーション-RN_インフラEOSL一覧_20040915_2インフラ運用作成_HP_HP依頼用1019_【SHSD_GM】_見積総括_20110121-2S" xfId="738"/>
    <cellStyle name="億_シミュレーション-RN_インフラEOSL一覧_20040915_2インフラ運用作成_HP_HP依頼用1019_【SHSD_GM】_見積総括_20110121-2S_【石内編集中(NetApp含)】OLC様 仮想化統合基盤 概算20110418－xls" xfId="739"/>
    <cellStyle name="億_シミュレーション-RN_インフラEOSL一覧_20040915_2インフラ運用作成_HP_HP依頼用1019_【SHSD_GM】_見積総括_20110121-2S_【石内編集中(NetApp含)】OLC様 仮想化統合基盤 概算20110418－xls_【内部用】AEON様 仮想化統合基盤 概算20110428-" xfId="740"/>
    <cellStyle name="億_シミュレーション-RN_インフラEOSL一覧_20040915_2インフラ運用作成_HP_HP依頼用1019_【SHSD_GM】_見積総括_20110121-2S_【石内編集中(NetApp含)】OLC様 仮想化統合基盤 概算20110418－xls_RSS殿--AEON様 仮想化統合基盤 概算20110428-" xfId="741"/>
    <cellStyle name="億_シミュレーション-RN_インフラEOSL一覧_20040915_2インフラ運用作成_HP_HP依頼用1019_【SHSD_GM】_見積総括_20110121-2S_【石内編集中】OLC様 仮想化統合基盤 概算20110418－xls" xfId="742"/>
    <cellStyle name="億_シミュレーション-RN_インフラEOSL一覧_20040915_2インフラ運用作成_HP_HP依頼用1019_【SHSD_GM】_見積総括_20110121-2S_【石内編集中】OLC様 仮想化統合基盤 概算20110418－xls_【内部用】AEON様 仮想化統合基盤 概算20110428-" xfId="743"/>
    <cellStyle name="億_シミュレーション-RN_インフラEOSL一覧_20040915_2インフラ運用作成_HP_HP依頼用1019_【SHSD_GM】_見積総括_20110121-2S_【石内編集中】OLC様 仮想化統合基盤 概算20110418－xls_RSS殿--AEON様 仮想化統合基盤 概算20110428-" xfId="744"/>
    <cellStyle name="億_シミュレーション-RN_インフラEOSL一覧_20040915_2インフラ運用作成_HP_HP依頼用1019_【石内編集中(NetApp含)】OLC様 仮想化統合基盤 概算20110418－xls" xfId="745"/>
    <cellStyle name="億_シミュレーション-RN_インフラEOSL一覧_20040915_2インフラ運用作成_HP_HP依頼用1019_【石内編集中(NetApp含)】OLC様 仮想化統合基盤 概算20110418－xls_【内部用】AEON様 仮想化統合基盤 概算20110428-" xfId="746"/>
    <cellStyle name="億_シミュレーション-RN_インフラEOSL一覧_20040915_2インフラ運用作成_HP_HP依頼用1019_【石内編集中(NetApp含)】OLC様 仮想化統合基盤 概算20110418－xls_RSS殿--AEON様 仮想化統合基盤 概算20110428-" xfId="747"/>
    <cellStyle name="億_シミュレーション-RN_インフラEOSL一覧_20040915_2インフラ運用作成_HP_HP依頼用1019_【石内編集中】OLC様 仮想化統合基盤 概算20110418－xls" xfId="748"/>
    <cellStyle name="億_シミュレーション-RN_インフラEOSL一覧_20040915_2インフラ運用作成_HP_HP依頼用1019_【石内編集中】OLC様 仮想化統合基盤 概算20110418－xls_【内部用】AEON様 仮想化統合基盤 概算20110428-" xfId="749"/>
    <cellStyle name="億_シミュレーション-RN_インフラEOSL一覧_20040915_2インフラ運用作成_HP_HP依頼用1019_【石内編集中】OLC様 仮想化統合基盤 概算20110418－xls_RSS殿--AEON様 仮想化統合基盤 概算20110428-" xfId="750"/>
    <cellStyle name="億_シミュレーション-RN_インフラEOSL一覧_20040915_2インフラ運用作成_HP_HP依頼用1019_RSS殿-カインズ MD Step3 概算20101230" xfId="751"/>
    <cellStyle name="億_シミュレーション-RN_インフラEOSL一覧_20040915_2インフラ運用作成_HP_HP依頼用1019_RSS殿-カインズ MD Step3 概算20101230_【石内編集中(NetApp含)】OLC様 仮想化統合基盤 概算20110418－xls" xfId="752"/>
    <cellStyle name="億_シミュレーション-RN_インフラEOSL一覧_20040915_2インフラ運用作成_HP_HP依頼用1019_RSS殿-カインズ MD Step3 概算20101230_【石内編集中(NetApp含)】OLC様 仮想化統合基盤 概算20110418－xls_【内部用】AEON様 仮想化統合基盤 概算20110428-" xfId="753"/>
    <cellStyle name="億_シミュレーション-RN_インフラEOSL一覧_20040915_2インフラ運用作成_HP_HP依頼用1019_RSS殿-カインズ MD Step3 概算20101230_【石内編集中(NetApp含)】OLC様 仮想化統合基盤 概算20110418－xls_RSS殿--AEON様 仮想化統合基盤 概算20110428-" xfId="754"/>
    <cellStyle name="億_シミュレーション-RN_インフラEOSL一覧_20040915_2インフラ運用作成_HP_HP依頼用1019_RSS殿-カインズ MD Step3 概算20101230_【石内編集中】OLC様 仮想化統合基盤 概算20110418－xls" xfId="755"/>
    <cellStyle name="億_シミュレーション-RN_インフラEOSL一覧_20040915_2インフラ運用作成_HP_HP依頼用1019_RSS殿-カインズ MD Step3 概算20101230_【石内編集中】OLC様 仮想化統合基盤 概算20110418－xls_【内部用】AEON様 仮想化統合基盤 概算20110428-" xfId="756"/>
    <cellStyle name="億_シミュレーション-RN_インフラEOSL一覧_20040915_2インフラ運用作成_HP_HP依頼用1019_RSS殿-カインズ MD Step3 概算20101230_【石内編集中】OLC様 仮想化統合基盤 概算20110418－xls_RSS殿--AEON様 仮想化統合基盤 概算20110428-" xfId="757"/>
    <cellStyle name="億_シミュレーション-RN_インフラEOSL一覧_20040915_2インフラ運用作成_HP_HP依頼用1019_RSS殿-カインズ MD Step3 概算20101230_★★内部用-RSS殿-カインズ MD Step3 概算20110112-b" xfId="758"/>
    <cellStyle name="億_シミュレーション-RN_インフラEOSL一覧_20040915_2インフラ運用作成_HP_HP依頼用1019_RSS殿-カインズ MD Step3 概算20101230_★★内部用-RSS殿-カインズ MD Step3 概算20110112-b_【石内編集中(NetApp含)】OLC様 仮想化統合基盤 概算20110418－xls" xfId="759"/>
    <cellStyle name="億_シミュレーション-RN_インフラEOSL一覧_20040915_2インフラ運用作成_HP_HP依頼用1019_RSS殿-カインズ MD Step3 概算20101230_★★内部用-RSS殿-カインズ MD Step3 概算20110112-b_【石内編集中(NetApp含)】OLC様 仮想化統合基盤 概算20110418－xls_【内部用】AEON様 仮想化統合基盤 概算20110428-" xfId="760"/>
    <cellStyle name="億_シミュレーション-RN_インフラEOSL一覧_20040915_2インフラ運用作成_HP_HP依頼用1019_RSS殿-カインズ MD Step3 概算20101230_★★内部用-RSS殿-カインズ MD Step3 概算20110112-b_【石内編集中(NetApp含)】OLC様 仮想化統合基盤 概算20110418－xls_RSS殿--AEON様 仮想化統合基盤 概算20110428-" xfId="761"/>
    <cellStyle name="億_シミュレーション-RN_インフラEOSL一覧_20040915_2インフラ運用作成_HP_HP依頼用1019_RSS殿-カインズ MD Step3 概算20101230_★★内部用-RSS殿-カインズ MD Step3 概算20110112-b_【石内編集中】OLC様 仮想化統合基盤 概算20110418－xls" xfId="762"/>
    <cellStyle name="億_シミュレーション-RN_インフラEOSL一覧_20040915_2インフラ運用作成_HP_HP依頼用1019_RSS殿-カインズ MD Step3 概算20101230_★★内部用-RSS殿-カインズ MD Step3 概算20110112-b_【石内編集中】OLC様 仮想化統合基盤 概算20110418－xls_【内部用】AEON様 仮想化統合基盤 概算20110428-" xfId="763"/>
    <cellStyle name="億_シミュレーション-RN_インフラEOSL一覧_20040915_2インフラ運用作成_HP_HP依頼用1019_RSS殿-カインズ MD Step3 概算20101230_★★内部用-RSS殿-カインズ MD Step3 概算20110112-b_【石内編集中】OLC様 仮想化統合基盤 概算20110418－xls_RSS殿--AEON様 仮想化統合基盤 概算20110428-" xfId="764"/>
    <cellStyle name="億_シミュレーション-RN_インフラEOSL一覧_20040915_2インフラ運用作成_HP_HP依頼用1019_RSS殿-カインズ MD Step3 概算20101230_★内部用--RSS殿-SD BNASS C化 概算20110131-" xfId="765"/>
    <cellStyle name="億_シミュレーション-RN_インフラEOSL一覧_20040915_2インフラ運用作成_HP_HP依頼用1019_RSS殿-カインズ MD Step3 概算20101230_★内部用--RSS殿-SD BNASS C化 概算20110131-_【石内編集中(NetApp含)】OLC様 仮想化統合基盤 概算20110418－xls" xfId="766"/>
    <cellStyle name="億_シミュレーション-RN_インフラEOSL一覧_20040915_2インフラ運用作成_HP_HP依頼用1019_RSS殿-カインズ MD Step3 概算20101230_★内部用--RSS殿-SD BNASS C化 概算20110131-_【石内編集中(NetApp含)】OLC様 仮想化統合基盤 概算20110418－xls_【内部用】AEON様 仮想化統合基盤 概算20110428-" xfId="767"/>
    <cellStyle name="億_シミュレーション-RN_インフラEOSL一覧_20040915_2インフラ運用作成_HP_HP依頼用1019_RSS殿-カインズ MD Step3 概算20101230_★内部用--RSS殿-SD BNASS C化 概算20110131-_【石内編集中(NetApp含)】OLC様 仮想化統合基盤 概算20110418－xls_RSS殿--AEON様 仮想化統合基盤 概算20110428-" xfId="768"/>
    <cellStyle name="億_シミュレーション-RN_インフラEOSL一覧_20040915_2インフラ運用作成_HP_HP依頼用1019_RSS殿-カインズ MD Step3 概算20101230_★内部用--RSS殿-SD BNASS C化 概算20110131-_【石内編集中】OLC様 仮想化統合基盤 概算20110418－xls" xfId="769"/>
    <cellStyle name="億_シミュレーション-RN_インフラEOSL一覧_20040915_2インフラ運用作成_HP_HP依頼用1019_RSS殿-カインズ MD Step3 概算20101230_★内部用--RSS殿-SD BNASS C化 概算20110131-_【石内編集中】OLC様 仮想化統合基盤 概算20110418－xls_【内部用】AEON様 仮想化統合基盤 概算20110428-" xfId="770"/>
    <cellStyle name="億_シミュレーション-RN_インフラEOSL一覧_20040915_2インフラ運用作成_HP_HP依頼用1019_RSS殿-カインズ MD Step3 概算20101230_★内部用--RSS殿-SD BNASS C化 概算20110131-_【石内編集中】OLC様 仮想化統合基盤 概算20110418－xls_RSS殿--AEON様 仮想化統合基盤 概算20110428-" xfId="771"/>
    <cellStyle name="億_シミュレーション-RN_インフラEOSL一覧_20040915_2インフラ運用作成_HP_HP依頼用1019_RSS殿-カインズ MD Step3 概算20101230_RSS殿-SD 統合マスタ基盤 概算20110120-" xfId="772"/>
    <cellStyle name="億_シミュレーション-RN_インフラEOSL一覧_20040915_2インフラ運用作成_HP_HP依頼用1019_RSS殿-カインズ MD Step3 概算20101230_RSS殿-SD 統合マスタ基盤 概算20110120-_【石内編集中(NetApp含)】OLC様 仮想化統合基盤 概算20110418－xls" xfId="773"/>
    <cellStyle name="億_シミュレーション-RN_インフラEOSL一覧_20040915_2インフラ運用作成_HP_HP依頼用1019_RSS殿-カインズ MD Step3 概算20101230_RSS殿-SD 統合マスタ基盤 概算20110120-_【石内編集中(NetApp含)】OLC様 仮想化統合基盤 概算20110418－xls_【内部用】AEON様 仮想化統合基盤 概算20110428-" xfId="774"/>
    <cellStyle name="億_シミュレーション-RN_インフラEOSL一覧_20040915_2インフラ運用作成_HP_HP依頼用1019_RSS殿-カインズ MD Step3 概算20101230_RSS殿-SD 統合マスタ基盤 概算20110120-_【石内編集中(NetApp含)】OLC様 仮想化統合基盤 概算20110418－xls_RSS殿--AEON様 仮想化統合基盤 概算20110428-" xfId="775"/>
    <cellStyle name="億_シミュレーション-RN_インフラEOSL一覧_20040915_2インフラ運用作成_HP_HP依頼用1019_RSS殿-カインズ MD Step3 概算20101230_RSS殿-SD 統合マスタ基盤 概算20110120-_【石内編集中】OLC様 仮想化統合基盤 概算20110418－xls" xfId="776"/>
    <cellStyle name="億_シミュレーション-RN_インフラEOSL一覧_20040915_2インフラ運用作成_HP_HP依頼用1019_RSS殿-カインズ MD Step3 概算20101230_RSS殿-SD 統合マスタ基盤 概算20110120-_【石内編集中】OLC様 仮想化統合基盤 概算20110418－xls_【内部用】AEON様 仮想化統合基盤 概算20110428-" xfId="777"/>
    <cellStyle name="億_シミュレーション-RN_インフラEOSL一覧_20040915_2インフラ運用作成_HP_HP依頼用1019_RSS殿-カインズ MD Step3 概算20101230_RSS殿-SD 統合マスタ基盤 概算20110120-_【石内編集中】OLC様 仮想化統合基盤 概算20110418－xls_RSS殿--AEON様 仮想化統合基盤 概算20110428-" xfId="778"/>
    <cellStyle name="億_シミュレーション-RN_インフラEOSL一覧_20040915_2インフラ運用作成_HP_HP依頼用1019_RSS殿-カインズ MD Step3 概算20101230_RSS殿-SD 統合マスタ基盤 概算20110121-c" xfId="779"/>
    <cellStyle name="億_シミュレーション-RN_インフラEOSL一覧_20040915_2インフラ運用作成_HP_HP依頼用1019_RSS殿-カインズ MD Step3 概算20101230_RSS殿-SD 統合マスタ基盤 概算20110121-c_【石内編集中(NetApp含)】OLC様 仮想化統合基盤 概算20110418－xls" xfId="780"/>
    <cellStyle name="億_シミュレーション-RN_インフラEOSL一覧_20040915_2インフラ運用作成_HP_HP依頼用1019_RSS殿-カインズ MD Step3 概算20101230_RSS殿-SD 統合マスタ基盤 概算20110121-c_【石内編集中(NetApp含)】OLC様 仮想化統合基盤 概算20110418－xls_【内部用】AEON様 仮想化統合基盤 概算20110428-" xfId="781"/>
    <cellStyle name="億_シミュレーション-RN_インフラEOSL一覧_20040915_2インフラ運用作成_HP_HP依頼用1019_RSS殿-カインズ MD Step3 概算20101230_RSS殿-SD 統合マスタ基盤 概算20110121-c_【石内編集中(NetApp含)】OLC様 仮想化統合基盤 概算20110418－xls_RSS殿--AEON様 仮想化統合基盤 概算20110428-" xfId="782"/>
    <cellStyle name="億_シミュレーション-RN_インフラEOSL一覧_20040915_2インフラ運用作成_HP_HP依頼用1019_RSS殿-カインズ MD Step3 概算20101230_RSS殿-SD 統合マスタ基盤 概算20110121-c_【石内編集中】OLC様 仮想化統合基盤 概算20110418－xls" xfId="783"/>
    <cellStyle name="億_シミュレーション-RN_インフラEOSL一覧_20040915_2インフラ運用作成_HP_HP依頼用1019_RSS殿-カインズ MD Step3 概算20101230_RSS殿-SD 統合マスタ基盤 概算20110121-c_【石内編集中】OLC様 仮想化統合基盤 概算20110418－xls_【内部用】AEON様 仮想化統合基盤 概算20110428-" xfId="784"/>
    <cellStyle name="億_シミュレーション-RN_インフラEOSL一覧_20040915_2インフラ運用作成_HP_HP依頼用1019_RSS殿-カインズ MD Step3 概算20101230_RSS殿-SD 統合マスタ基盤 概算20110121-c_【石内編集中】OLC様 仮想化統合基盤 概算20110418－xls_RSS殿--AEON様 仮想化統合基盤 概算20110428-" xfId="785"/>
    <cellStyle name="億_シミュレーション-RN_インフラEOSL一覧_20040915_2インフラ運用作成_HP_HP依頼用1019_RSS殿-カインズ MD Step3 概算20101230_RSS殿-SD 統合マスタ基盤 概算20110124-" xfId="786"/>
    <cellStyle name="億_シミュレーション-RN_インフラEOSL一覧_20040915_2インフラ運用作成_HP_HP依頼用1019_RSS殿-カインズ MD Step3 概算20101230_RSS殿-カインズ MD Step3 概算20110104" xfId="787"/>
    <cellStyle name="億_シミュレーション-RN_インフラEOSL一覧_20040915_2インフラ運用作成_HP_HP依頼用1019_RSS殿-カインズ MD Step3 概算20101230_RSS殿-カインズ MD Step3 概算20110104_【石内編集中(NetApp含)】OLC様 仮想化統合基盤 概算20110418－xls" xfId="788"/>
    <cellStyle name="億_シミュレーション-RN_インフラEOSL一覧_20040915_2インフラ運用作成_HP_HP依頼用1019_RSS殿-カインズ MD Step3 概算20101230_RSS殿-カインズ MD Step3 概算20110104_【石内編集中(NetApp含)】OLC様 仮想化統合基盤 概算20110418－xls_【内部用】AEON様 仮想化統合基盤 概算20110428-" xfId="789"/>
    <cellStyle name="億_シミュレーション-RN_インフラEOSL一覧_20040915_2インフラ運用作成_HP_HP依頼用1019_RSS殿-カインズ MD Step3 概算20101230_RSS殿-カインズ MD Step3 概算20110104_【石内編集中(NetApp含)】OLC様 仮想化統合基盤 概算20110418－xls_RSS殿--AEON様 仮想化統合基盤 概算20110428-" xfId="790"/>
    <cellStyle name="億_シミュレーション-RN_インフラEOSL一覧_20040915_2インフラ運用作成_HP_HP依頼用1019_RSS殿-カインズ MD Step3 概算20101230_RSS殿-カインズ MD Step3 概算20110104_【石内編集中】OLC様 仮想化統合基盤 概算20110418－xls" xfId="791"/>
    <cellStyle name="億_シミュレーション-RN_インフラEOSL一覧_20040915_2インフラ運用作成_HP_HP依頼用1019_RSS殿-カインズ MD Step3 概算20101230_RSS殿-カインズ MD Step3 概算20110104_【石内編集中】OLC様 仮想化統合基盤 概算20110418－xls_【内部用】AEON様 仮想化統合基盤 概算20110428-" xfId="792"/>
    <cellStyle name="億_シミュレーション-RN_インフラEOSL一覧_20040915_2インフラ運用作成_HP_HP依頼用1019_RSS殿-カインズ MD Step3 概算20101230_RSS殿-カインズ MD Step3 概算20110104_【石内編集中】OLC様 仮想化統合基盤 概算20110418－xls_RSS殿--AEON様 仮想化統合基盤 概算20110428-" xfId="793"/>
    <cellStyle name="億_シミュレーション-RN_インフラEOSL一覧_20040915_2インフラ運用作成_HP_RSS殿-カインズ MD Step3 概算20101230" xfId="794"/>
    <cellStyle name="億_シミュレーション-RN_インフラEOSL一覧_20040915_2インフラ運用作成_HP_RSS殿-カインズ MD Step3 概算20101230_【石内編集中(NetApp含)】OLC様 仮想化統合基盤 概算20110418－xls" xfId="795"/>
    <cellStyle name="億_シミュレーション-RN_インフラEOSL一覧_20040915_2インフラ運用作成_HP_RSS殿-カインズ MD Step3 概算20101230_【石内編集中(NetApp含)】OLC様 仮想化統合基盤 概算20110418－xls_【内部用】AEON様 仮想化統合基盤 概算20110428-" xfId="796"/>
    <cellStyle name="億_シミュレーション-RN_インフラEOSL一覧_20040915_2インフラ運用作成_HP_RSS殿-カインズ MD Step3 概算20101230_【石内編集中(NetApp含)】OLC様 仮想化統合基盤 概算20110418－xls_RSS殿--AEON様 仮想化統合基盤 概算20110428-" xfId="797"/>
    <cellStyle name="億_シミュレーション-RN_インフラEOSL一覧_20040915_2インフラ運用作成_HP_RSS殿-カインズ MD Step3 概算20101230_【石内編集中】OLC様 仮想化統合基盤 概算20110418－xls" xfId="798"/>
    <cellStyle name="億_シミュレーション-RN_インフラEOSL一覧_20040915_2インフラ運用作成_HP_RSS殿-カインズ MD Step3 概算20101230_【石内編集中】OLC様 仮想化統合基盤 概算20110418－xls_【内部用】AEON様 仮想化統合基盤 概算20110428-" xfId="799"/>
    <cellStyle name="億_シミュレーション-RN_インフラEOSL一覧_20040915_2インフラ運用作成_HP_RSS殿-カインズ MD Step3 概算20101230_【石内編集中】OLC様 仮想化統合基盤 概算20110418－xls_RSS殿--AEON様 仮想化統合基盤 概算20110428-" xfId="800"/>
    <cellStyle name="億_シミュレーション-RN_インフラEOSL一覧_20040915_2インフラ運用作成_HP_RSS殿-カインズ MD Step3 概算20101230_★★内部用-RSS殿-カインズ MD Step3 概算20110112-b" xfId="801"/>
    <cellStyle name="億_シミュレーション-RN_インフラEOSL一覧_20040915_2インフラ運用作成_HP_RSS殿-カインズ MD Step3 概算20101230_★★内部用-RSS殿-カインズ MD Step3 概算20110112-b_【石内編集中(NetApp含)】OLC様 仮想化統合基盤 概算20110418－xls" xfId="802"/>
    <cellStyle name="億_シミュレーション-RN_インフラEOSL一覧_20040915_2インフラ運用作成_HP_RSS殿-カインズ MD Step3 概算20101230_★★内部用-RSS殿-カインズ MD Step3 概算20110112-b_【石内編集中(NetApp含)】OLC様 仮想化統合基盤 概算20110418－xls_【内部用】AEON様 仮想化統合基盤 概算20110428-" xfId="803"/>
    <cellStyle name="億_シミュレーション-RN_インフラEOSL一覧_20040915_2インフラ運用作成_HP_RSS殿-カインズ MD Step3 概算20101230_★★内部用-RSS殿-カインズ MD Step3 概算20110112-b_【石内編集中(NetApp含)】OLC様 仮想化統合基盤 概算20110418－xls_RSS殿--AEON様 仮想化統合基盤 概算20110428-" xfId="804"/>
    <cellStyle name="億_シミュレーション-RN_インフラEOSL一覧_20040915_2インフラ運用作成_HP_RSS殿-カインズ MD Step3 概算20101230_★★内部用-RSS殿-カインズ MD Step3 概算20110112-b_【石内編集中】OLC様 仮想化統合基盤 概算20110418－xls" xfId="805"/>
    <cellStyle name="億_シミュレーション-RN_インフラEOSL一覧_20040915_2インフラ運用作成_HP_RSS殿-カインズ MD Step3 概算20101230_★★内部用-RSS殿-カインズ MD Step3 概算20110112-b_【石内編集中】OLC様 仮想化統合基盤 概算20110418－xls_【内部用】AEON様 仮想化統合基盤 概算20110428-" xfId="806"/>
    <cellStyle name="億_シミュレーション-RN_インフラEOSL一覧_20040915_2インフラ運用作成_HP_RSS殿-カインズ MD Step3 概算20101230_★★内部用-RSS殿-カインズ MD Step3 概算20110112-b_【石内編集中】OLC様 仮想化統合基盤 概算20110418－xls_RSS殿--AEON様 仮想化統合基盤 概算20110428-" xfId="807"/>
    <cellStyle name="億_シミュレーション-RN_インフラEOSL一覧_20040915_2インフラ運用作成_HP_RSS殿-カインズ MD Step3 概算20101230_★内部用--RSS殿-SD BNASS C化 概算20110131-" xfId="808"/>
    <cellStyle name="億_シミュレーション-RN_インフラEOSL一覧_20040915_2インフラ運用作成_HP_RSS殿-カインズ MD Step3 概算20101230_★内部用--RSS殿-SD BNASS C化 概算20110131-_【石内編集中(NetApp含)】OLC様 仮想化統合基盤 概算20110418－xls" xfId="809"/>
    <cellStyle name="億_シミュレーション-RN_インフラEOSL一覧_20040915_2インフラ運用作成_HP_RSS殿-カインズ MD Step3 概算20101230_★内部用--RSS殿-SD BNASS C化 概算20110131-_【石内編集中(NetApp含)】OLC様 仮想化統合基盤 概算20110418－xls_【内部用】AEON様 仮想化統合基盤 概算20110428-" xfId="810"/>
    <cellStyle name="億_シミュレーション-RN_インフラEOSL一覧_20040915_2インフラ運用作成_HP_RSS殿-カインズ MD Step3 概算20101230_★内部用--RSS殿-SD BNASS C化 概算20110131-_【石内編集中(NetApp含)】OLC様 仮想化統合基盤 概算20110418－xls_RSS殿--AEON様 仮想化統合基盤 概算20110428-" xfId="811"/>
    <cellStyle name="億_シミュレーション-RN_インフラEOSL一覧_20040915_2インフラ運用作成_HP_RSS殿-カインズ MD Step3 概算20101230_★内部用--RSS殿-SD BNASS C化 概算20110131-_【石内編集中】OLC様 仮想化統合基盤 概算20110418－xls" xfId="812"/>
    <cellStyle name="億_シミュレーション-RN_インフラEOSL一覧_20040915_2インフラ運用作成_HP_RSS殿-カインズ MD Step3 概算20101230_★内部用--RSS殿-SD BNASS C化 概算20110131-_【石内編集中】OLC様 仮想化統合基盤 概算20110418－xls_【内部用】AEON様 仮想化統合基盤 概算20110428-" xfId="813"/>
    <cellStyle name="億_シミュレーション-RN_インフラEOSL一覧_20040915_2インフラ運用作成_HP_RSS殿-カインズ MD Step3 概算20101230_★内部用--RSS殿-SD BNASS C化 概算20110131-_【石内編集中】OLC様 仮想化統合基盤 概算20110418－xls_RSS殿--AEON様 仮想化統合基盤 概算20110428-" xfId="814"/>
    <cellStyle name="億_シミュレーション-RN_インフラEOSL一覧_20040915_2インフラ運用作成_HP_RSS殿-カインズ MD Step3 概算20101230_RSS殿-SD 統合マスタ基盤 概算20110120-" xfId="815"/>
    <cellStyle name="億_シミュレーション-RN_インフラEOSL一覧_20040915_2インフラ運用作成_HP_RSS殿-カインズ MD Step3 概算20101230_RSS殿-SD 統合マスタ基盤 概算20110120-_【石内編集中(NetApp含)】OLC様 仮想化統合基盤 概算20110418－xls" xfId="816"/>
    <cellStyle name="億_シミュレーション-RN_インフラEOSL一覧_20040915_2インフラ運用作成_HP_RSS殿-カインズ MD Step3 概算20101230_RSS殿-SD 統合マスタ基盤 概算20110120-_【石内編集中(NetApp含)】OLC様 仮想化統合基盤 概算20110418－xls_【内部用】AEON様 仮想化統合基盤 概算20110428-" xfId="817"/>
    <cellStyle name="億_シミュレーション-RN_インフラEOSL一覧_20040915_2インフラ運用作成_HP_RSS殿-カインズ MD Step3 概算20101230_RSS殿-SD 統合マスタ基盤 概算20110120-_【石内編集中(NetApp含)】OLC様 仮想化統合基盤 概算20110418－xls_RSS殿--AEON様 仮想化統合基盤 概算20110428-" xfId="818"/>
    <cellStyle name="億_シミュレーション-RN_インフラEOSL一覧_20040915_2インフラ運用作成_HP_RSS殿-カインズ MD Step3 概算20101230_RSS殿-SD 統合マスタ基盤 概算20110120-_【石内編集中】OLC様 仮想化統合基盤 概算20110418－xls" xfId="819"/>
    <cellStyle name="億_シミュレーション-RN_インフラEOSL一覧_20040915_2インフラ運用作成_HP_RSS殿-カインズ MD Step3 概算20101230_RSS殿-SD 統合マスタ基盤 概算20110120-_【石内編集中】OLC様 仮想化統合基盤 概算20110418－xls_【内部用】AEON様 仮想化統合基盤 概算20110428-" xfId="820"/>
    <cellStyle name="億_シミュレーション-RN_インフラEOSL一覧_20040915_2インフラ運用作成_HP_RSS殿-カインズ MD Step3 概算20101230_RSS殿-SD 統合マスタ基盤 概算20110120-_【石内編集中】OLC様 仮想化統合基盤 概算20110418－xls_RSS殿--AEON様 仮想化統合基盤 概算20110428-" xfId="821"/>
    <cellStyle name="億_シミュレーション-RN_インフラEOSL一覧_20040915_2インフラ運用作成_HP_RSS殿-カインズ MD Step3 概算20101230_RSS殿-SD 統合マスタ基盤 概算20110121-c" xfId="822"/>
    <cellStyle name="億_シミュレーション-RN_インフラEOSL一覧_20040915_2インフラ運用作成_HP_RSS殿-カインズ MD Step3 概算20101230_RSS殿-SD 統合マスタ基盤 概算20110121-c_【石内編集中(NetApp含)】OLC様 仮想化統合基盤 概算20110418－xls" xfId="823"/>
    <cellStyle name="億_シミュレーション-RN_インフラEOSL一覧_20040915_2インフラ運用作成_HP_RSS殿-カインズ MD Step3 概算20101230_RSS殿-SD 統合マスタ基盤 概算20110121-c_【石内編集中(NetApp含)】OLC様 仮想化統合基盤 概算20110418－xls_【内部用】AEON様 仮想化統合基盤 概算20110428-" xfId="824"/>
    <cellStyle name="億_シミュレーション-RN_インフラEOSL一覧_20040915_2インフラ運用作成_HP_RSS殿-カインズ MD Step3 概算20101230_RSS殿-SD 統合マスタ基盤 概算20110121-c_【石内編集中(NetApp含)】OLC様 仮想化統合基盤 概算20110418－xls_RSS殿--AEON様 仮想化統合基盤 概算20110428-" xfId="825"/>
    <cellStyle name="億_シミュレーション-RN_インフラEOSL一覧_20040915_2インフラ運用作成_HP_RSS殿-カインズ MD Step3 概算20101230_RSS殿-SD 統合マスタ基盤 概算20110121-c_【石内編集中】OLC様 仮想化統合基盤 概算20110418－xls" xfId="826"/>
    <cellStyle name="億_シミュレーション-RN_インフラEOSL一覧_20040915_2インフラ運用作成_HP_RSS殿-カインズ MD Step3 概算20101230_RSS殿-SD 統合マスタ基盤 概算20110121-c_【石内編集中】OLC様 仮想化統合基盤 概算20110418－xls_【内部用】AEON様 仮想化統合基盤 概算20110428-" xfId="827"/>
    <cellStyle name="億_シミュレーション-RN_インフラEOSL一覧_20040915_2インフラ運用作成_HP_RSS殿-カインズ MD Step3 概算20101230_RSS殿-SD 統合マスタ基盤 概算20110121-c_【石内編集中】OLC様 仮想化統合基盤 概算20110418－xls_RSS殿--AEON様 仮想化統合基盤 概算20110428-" xfId="828"/>
    <cellStyle name="億_シミュレーション-RN_インフラEOSL一覧_20040915_2インフラ運用作成_HP_RSS殿-カインズ MD Step3 概算20101230_RSS殿-SD 統合マスタ基盤 概算20110124-" xfId="829"/>
    <cellStyle name="億_シミュレーション-RN_インフラEOSL一覧_20040915_2インフラ運用作成_HP_RSS殿-カインズ MD Step3 概算20101230_RSS殿-カインズ MD Step3 概算20110104" xfId="830"/>
    <cellStyle name="億_シミュレーション-RN_インフラEOSL一覧_20040915_2インフラ運用作成_HP_RSS殿-カインズ MD Step3 概算20101230_RSS殿-カインズ MD Step3 概算20110104_【石内編集中(NetApp含)】OLC様 仮想化統合基盤 概算20110418－xls" xfId="831"/>
    <cellStyle name="億_シミュレーション-RN_インフラEOSL一覧_20040915_2インフラ運用作成_HP_RSS殿-カインズ MD Step3 概算20101230_RSS殿-カインズ MD Step3 概算20110104_【石内編集中(NetApp含)】OLC様 仮想化統合基盤 概算20110418－xls_【内部用】AEON様 仮想化統合基盤 概算20110428-" xfId="832"/>
    <cellStyle name="億_シミュレーション-RN_インフラEOSL一覧_20040915_2インフラ運用作成_HP_RSS殿-カインズ MD Step3 概算20101230_RSS殿-カインズ MD Step3 概算20110104_【石内編集中(NetApp含)】OLC様 仮想化統合基盤 概算20110418－xls_RSS殿--AEON様 仮想化統合基盤 概算20110428-" xfId="833"/>
    <cellStyle name="億_シミュレーション-RN_インフラEOSL一覧_20040915_2インフラ運用作成_HP_RSS殿-カインズ MD Step3 概算20101230_RSS殿-カインズ MD Step3 概算20110104_【石内編集中】OLC様 仮想化統合基盤 概算20110418－xls" xfId="834"/>
    <cellStyle name="億_シミュレーション-RN_インフラEOSL一覧_20040915_2インフラ運用作成_HP_RSS殿-カインズ MD Step3 概算20101230_RSS殿-カインズ MD Step3 概算20110104_【石内編集中】OLC様 仮想化統合基盤 概算20110418－xls_【内部用】AEON様 仮想化統合基盤 概算20110428-" xfId="835"/>
    <cellStyle name="億_シミュレーション-RN_インフラEOSL一覧_20040915_2インフラ運用作成_HP_RSS殿-カインズ MD Step3 概算20101230_RSS殿-カインズ MD Step3 概算20110104_【石内編集中】OLC様 仮想化統合基盤 概算20110418－xls_RSS殿--AEON様 仮想化統合基盤 概算20110428-" xfId="836"/>
    <cellStyle name="億_シミュレーション-RN_インフラEOSL一覧_20040915_2インフラ運用作成_HP_シミュレーション-RN_インフラEOSL一覧_20040915_2インフラ運用作成x" xfId="837"/>
    <cellStyle name="億_シミュレーション-RN_インフラEOSL一覧_20040915_2インフラ運用作成_HP_シミュレーション-RN_インフラEOSL一覧_20040915_2インフラ運用作成x_【SHSD_GM】_見積総括_20110121-2S" xfId="838"/>
    <cellStyle name="億_シミュレーション-RN_インフラEOSL一覧_20040915_2インフラ運用作成_HP_シミュレーション-RN_インフラEOSL一覧_20040915_2インフラ運用作成x_【SHSD_GM】_見積総括_20110121-2S_【石内編集中(NetApp含)】OLC様 仮想化統合基盤 概算20110418－xls" xfId="839"/>
    <cellStyle name="億_シミュレーション-RN_インフラEOSL一覧_20040915_2インフラ運用作成_HP_シミュレーション-RN_インフラEOSL一覧_20040915_2インフラ運用作成x_【SHSD_GM】_見積総括_20110121-2S_【石内編集中(NetApp含)】OLC様 仮想化統合基盤 概算20110418－xls_【内部用】AEON様 仮想化統合基盤 概算20110428-" xfId="840"/>
    <cellStyle name="億_シミュレーション-RN_インフラEOSL一覧_20040915_2インフラ運用作成_HP_シミュレーション-RN_インフラEOSL一覧_20040915_2インフラ運用作成x_【SHSD_GM】_見積総括_20110121-2S_【石内編集中(NetApp含)】OLC様 仮想化統合基盤 概算20110418－xls_RSS殿--AEON様 仮想化統合基盤 概算20110428-" xfId="841"/>
    <cellStyle name="億_シミュレーション-RN_インフラEOSL一覧_20040915_2インフラ運用作成_HP_シミュレーション-RN_インフラEOSL一覧_20040915_2インフラ運用作成x_【SHSD_GM】_見積総括_20110121-2S_【石内編集中】OLC様 仮想化統合基盤 概算20110418－xls" xfId="842"/>
    <cellStyle name="億_シミュレーション-RN_インフラEOSL一覧_20040915_2インフラ運用作成_HP_シミュレーション-RN_インフラEOSL一覧_20040915_2インフラ運用作成x_【SHSD_GM】_見積総括_20110121-2S_【石内編集中】OLC様 仮想化統合基盤 概算20110418－xls_【内部用】AEON様 仮想化統合基盤 概算20110428-" xfId="843"/>
    <cellStyle name="億_シミュレーション-RN_インフラEOSL一覧_20040915_2インフラ運用作成_HP_シミュレーション-RN_インフラEOSL一覧_20040915_2インフラ運用作成x_【SHSD_GM】_見積総括_20110121-2S_【石内編集中】OLC様 仮想化統合基盤 概算20110418－xls_RSS殿--AEON様 仮想化統合基盤 概算20110428-" xfId="844"/>
    <cellStyle name="億_シミュレーション-RN_インフラEOSL一覧_20040915_2インフラ運用作成_HP_シミュレーション-RN_インフラEOSL一覧_20040915_2インフラ運用作成x_【石内編集中(NetApp含)】OLC様 仮想化統合基盤 概算20110418－xls" xfId="845"/>
    <cellStyle name="億_シミュレーション-RN_インフラEOSL一覧_20040915_2インフラ運用作成_HP_シミュレーション-RN_インフラEOSL一覧_20040915_2インフラ運用作成x_【石内編集中(NetApp含)】OLC様 仮想化統合基盤 概算20110418－xls_【内部用】AEON様 仮想化統合基盤 概算20110428-" xfId="846"/>
    <cellStyle name="億_シミュレーション-RN_インフラEOSL一覧_20040915_2インフラ運用作成_HP_シミュレーション-RN_インフラEOSL一覧_20040915_2インフラ運用作成x_【石内編集中(NetApp含)】OLC様 仮想化統合基盤 概算20110418－xls_RSS殿--AEON様 仮想化統合基盤 概算20110428-" xfId="847"/>
    <cellStyle name="億_シミュレーション-RN_インフラEOSL一覧_20040915_2インフラ運用作成_HP_シミュレーション-RN_インフラEOSL一覧_20040915_2インフラ運用作成x_【石内編集中】OLC様 仮想化統合基盤 概算20110418－xls" xfId="848"/>
    <cellStyle name="億_シミュレーション-RN_インフラEOSL一覧_20040915_2インフラ運用作成_HP_シミュレーション-RN_インフラEOSL一覧_20040915_2インフラ運用作成x_【石内編集中】OLC様 仮想化統合基盤 概算20110418－xls_【内部用】AEON様 仮想化統合基盤 概算20110428-" xfId="849"/>
    <cellStyle name="億_シミュレーション-RN_インフラEOSL一覧_20040915_2インフラ運用作成_HP_シミュレーション-RN_インフラEOSL一覧_20040915_2インフラ運用作成x_【石内編集中】OLC様 仮想化統合基盤 概算20110418－xls_RSS殿--AEON様 仮想化統合基盤 概算20110428-" xfId="850"/>
    <cellStyle name="億_シミュレーション-RN_インフラEOSL一覧_20040915_2インフラ運用作成_HP_シミュレーション-RN_インフラEOSL一覧_20040915_2インフラ運用作成x_RSS殿-カインズ MD Step3 概算20101230" xfId="851"/>
    <cellStyle name="億_シミュレーション-RN_インフラEOSL一覧_20040915_2インフラ運用作成_HP_シミュレーション-RN_インフラEOSL一覧_20040915_2インフラ運用作成x_RSS殿-カインズ MD Step3 概算20101230_【石内編集中(NetApp含)】OLC様 仮想化統合基盤 概算20110418－xls" xfId="852"/>
    <cellStyle name="億_シミュレーション-RN_インフラEOSL一覧_20040915_2インフラ運用作成_HP_シミュレーション-RN_インフラEOSL一覧_20040915_2インフラ運用作成x_RSS殿-カインズ MD Step3 概算20101230_【石内編集中(NetApp含)】OLC様 仮想化統合基盤 概算20110418－xls_【内部用】AEON様 仮想化統合基盤 概算20110428-" xfId="853"/>
    <cellStyle name="億_シミュレーション-RN_インフラEOSL一覧_20040915_2インフラ運用作成_HP_シミュレーション-RN_インフラEOSL一覧_20040915_2インフラ運用作成x_RSS殿-カインズ MD Step3 概算20101230_【石内編集中(NetApp含)】OLC様 仮想化統合基盤 概算20110418－xls_RSS殿--AEON様 仮想化統合基盤 概算20110428-" xfId="854"/>
    <cellStyle name="億_シミュレーション-RN_インフラEOSL一覧_20040915_2インフラ運用作成_HP_シミュレーション-RN_インフラEOSL一覧_20040915_2インフラ運用作成x_RSS殿-カインズ MD Step3 概算20101230_【石内編集中】OLC様 仮想化統合基盤 概算20110418－xls" xfId="855"/>
    <cellStyle name="億_シミュレーション-RN_インフラEOSL一覧_20040915_2インフラ運用作成_HP_シミュレーション-RN_インフラEOSL一覧_20040915_2インフラ運用作成x_RSS殿-カインズ MD Step3 概算20101230_【石内編集中】OLC様 仮想化統合基盤 概算20110418－xls_【内部用】AEON様 仮想化統合基盤 概算20110428-" xfId="856"/>
    <cellStyle name="億_シミュレーション-RN_インフラEOSL一覧_20040915_2インフラ運用作成_HP_シミュレーション-RN_インフラEOSL一覧_20040915_2インフラ運用作成x_RSS殿-カインズ MD Step3 概算20101230_【石内編集中】OLC様 仮想化統合基盤 概算20110418－xls_RSS殿--AEON様 仮想化統合基盤 概算20110428-" xfId="857"/>
    <cellStyle name="億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" xfId="858"/>
    <cellStyle name="億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(NetApp含)】OLC様 仮想化統合基盤 概算20110418－xls" xfId="859"/>
    <cellStyle name="億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(NetApp含)】OLC様 仮想化統合基盤 概算20110418－xls_【内部用】AEON様 仮想化統合基盤 概算20110428-" xfId="860"/>
    <cellStyle name="億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(NetApp含)】OLC様 仮想化統合基盤 概算20110418－xls_RSS殿--AEON様 仮想化統合基盤 概算20110428-" xfId="861"/>
    <cellStyle name="億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】OLC様 仮想化統合基盤 概算20110418－xls" xfId="862"/>
    <cellStyle name="億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】OLC様 仮想化統合基盤 概算20110418－xls_【内部用】AEON様 仮想化統合基盤 概算20110428-" xfId="863"/>
    <cellStyle name="億_シミュレーション-RN_インフラEOSL一覧_20040915_2インフラ運用作成_HP_シミュレーション-RN_インフラEOSL一覧_20040915_2インフラ運用作成x_RSS殿-カインズ MD Step3 概算20101230_★★内部用-RSS殿-カインズ MD Step3 概算20110112-b_【石内編集中】OLC様 仮想化統合基盤 概算20110418－xls_RSS殿--AEON様 仮想化統合基盤 概算20110428-" xfId="864"/>
    <cellStyle name="億_シミュレーション-RN_インフラEOSL一覧_20040915_2インフラ運用作成_HP_シミュレーション-RN_インフラEOSL一覧_20040915_2インフラ運用作成x_RSS殿-カインズ MD Step3 概算20101230_★内部用--RSS殿-SD BNASS C化 概算20110131-" xfId="865"/>
    <cellStyle name="億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(NetApp含)】OLC様 仮想化統合基盤 概算20110418－xls" xfId="866"/>
    <cellStyle name="億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(NetApp含)】OLC様 仮想化統合基盤 概算20110418－xls_【内部用】AEON様 仮想化統合基盤 概算20110428-" xfId="867"/>
    <cellStyle name="億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(NetApp含)】OLC様 仮想化統合基盤 概算20110418－xls_RSS殿--AEON様 仮想化統合基盤 概算20110428-" xfId="868"/>
    <cellStyle name="億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】OLC様 仮想化統合基盤 概算20110418－xls" xfId="869"/>
    <cellStyle name="億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】OLC様 仮想化統合基盤 概算20110418－xls_【内部用】AEON様 仮想化統合基盤 概算20110428-" xfId="870"/>
    <cellStyle name="億_シミュレーション-RN_インフラEOSL一覧_20040915_2インフラ運用作成_HP_シミュレーション-RN_インフラEOSL一覧_20040915_2インフラ運用作成x_RSS殿-カインズ MD Step3 概算20101230_★内部用--RSS殿-SD BNASS C化 概算20110131-_【石内編集中】OLC様 仮想化統合基盤 概算20110418－xls_RSS殿--AEON様 仮想化統合基盤 概算20110428-" xfId="871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0-" xfId="872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(NetApp含)】OLC様 仮想化統合基盤 概算20110418－xls" xfId="873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(NetApp含)】OLC様 仮想化統合基盤 概算20110418－xls_【内部用】AEON様 仮想化統合基盤 概算20110428-" xfId="874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(NetApp含)】OLC様 仮想化統合基盤 概算20110418－xls_RSS殿--AEON様 仮想化統合基盤 概算20110428-" xfId="875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】OLC様 仮想化統合基盤 概算20110418－xls" xfId="876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】OLC様 仮想化統合基盤 概算20110418－xls_【内部用】AEON様 仮想化統合基盤 概算20110428-" xfId="877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0-_【石内編集中】OLC様 仮想化統合基盤 概算20110418－xls_RSS殿--AEON様 仮想化統合基盤 概算20110428-" xfId="878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1-c" xfId="879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(NetApp含)】OLC様 仮想化統合基盤 概算20110418－xls" xfId="880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(NetApp含)】OLC様 仮想化統合基盤 概算20110418－xls_【内部用】AEON様 仮想化統合基盤 概算20110428-" xfId="881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(NetApp含)】OLC様 仮想化統合基盤 概算20110418－xls_RSS殿--AEON様 仮想化統合基盤 概算20110428-" xfId="882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】OLC様 仮想化統合基盤 概算20110418－xls" xfId="883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】OLC様 仮想化統合基盤 概算20110418－xls_【内部用】AEON様 仮想化統合基盤 概算20110428-" xfId="884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1-c_【石内編集中】OLC様 仮想化統合基盤 概算20110418－xls_RSS殿--AEON様 仮想化統合基盤 概算20110428-" xfId="885"/>
    <cellStyle name="億_シミュレーション-RN_インフラEOSL一覧_20040915_2インフラ運用作成_HP_シミュレーション-RN_インフラEOSL一覧_20040915_2インフラ運用作成x_RSS殿-カインズ MD Step3 概算20101230_RSS殿-SD 統合マスタ基盤 概算20110124-" xfId="886"/>
    <cellStyle name="億_シミュレーション-RN_インフラEOSL一覧_20040915_2インフラ運用作成_HP_シミュレーション-RN_インフラEOSL一覧_20040915_2インフラ運用作成x_RSS殿-カインズ MD Step3 概算20101230_RSS殿-カインズ MD Step3 概算20110104" xfId="887"/>
    <cellStyle name="億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(NetApp含)】OLC様 仮想化統合基盤 概算20110418－xls" xfId="888"/>
    <cellStyle name="億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(NetApp含)】OLC様 仮想化統合基盤 概算20110418－xls_【内部用】AEON様 仮想化統合基盤 概算20110428-" xfId="889"/>
    <cellStyle name="億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(NetApp含)】OLC様 仮想化統合基盤 概算20110418－xls_RSS殿--AEON様 仮想化統合基盤 概算20110428-" xfId="890"/>
    <cellStyle name="億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】OLC様 仮想化統合基盤 概算20110418－xls" xfId="891"/>
    <cellStyle name="億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】OLC様 仮想化統合基盤 概算20110418－xls_【内部用】AEON様 仮想化統合基盤 概算20110428-" xfId="892"/>
    <cellStyle name="億_シミュレーション-RN_インフラEOSL一覧_20040915_2インフラ運用作成_HP_シミュレーション-RN_インフラEOSL一覧_20040915_2インフラ運用作成x_RSS殿-カインズ MD Step3 概算20101230_RSS殿-カインズ MD Step3 概算20110104_【石内編集中】OLC様 仮想化統合基盤 概算20110418－xls_RSS殿--AEON様 仮想化統合基盤 概算20110428-" xfId="893"/>
    <cellStyle name="下1赤" xfId="894"/>
    <cellStyle name="下点線" xfId="895"/>
    <cellStyle name="価格桁区切り" xfId="896"/>
    <cellStyle name="貨幣 [0]_PLDT" xfId="897"/>
    <cellStyle name="貨幣_PLDT" xfId="898"/>
    <cellStyle name="画面設計標準" xfId="899"/>
    <cellStyle name="基本フォーム" xfId="900"/>
    <cellStyle name="型番" xfId="901"/>
    <cellStyle name="計算" xfId="902" builtinId="22" customBuiltin="1"/>
    <cellStyle name="計算 2" xfId="903"/>
    <cellStyle name="計算 2 2" xfId="904"/>
    <cellStyle name="計算 3" xfId="905"/>
    <cellStyle name="計算 3 2" xfId="906"/>
    <cellStyle name="計算 4" xfId="907"/>
    <cellStyle name="計算 4 2" xfId="908"/>
    <cellStyle name="警告文" xfId="909" builtinId="11" customBuiltin="1"/>
    <cellStyle name="警告文 2" xfId="910"/>
    <cellStyle name="警告文 3" xfId="911"/>
    <cellStyle name="桁蟻唇Ｆ [0.00]_IBMPC" xfId="912"/>
    <cellStyle name="桁蟻唇Ｆ_IBMPC" xfId="913"/>
    <cellStyle name="桁区切り [##.##]" xfId="914"/>
    <cellStyle name="桁区切り [##.##] 2" xfId="915"/>
    <cellStyle name="桁区切り [0.0]" xfId="916"/>
    <cellStyle name="桁区切り [0.00] 2" xfId="917"/>
    <cellStyle name="桁区切り 10" xfId="918"/>
    <cellStyle name="桁区切り 11" xfId="919"/>
    <cellStyle name="桁区切り 2" xfId="920"/>
    <cellStyle name="桁区切り 2 2" xfId="921"/>
    <cellStyle name="桁区切り 2 3" xfId="922"/>
    <cellStyle name="桁区切り 2 3 2" xfId="923"/>
    <cellStyle name="桁区切り 2 4" xfId="924"/>
    <cellStyle name="桁区切り 3" xfId="925"/>
    <cellStyle name="桁区切り 3 2" xfId="926"/>
    <cellStyle name="桁区切り 3 3" xfId="927"/>
    <cellStyle name="桁区切り 3_BC_00XX-01_現行システム機能一覧（新システム領域マッピング中）_20120117_説明会" xfId="928"/>
    <cellStyle name="桁区切り 4" xfId="929"/>
    <cellStyle name="桁区切り 5" xfId="930"/>
    <cellStyle name="桁区切り 6" xfId="931"/>
    <cellStyle name="桁区切り 7" xfId="932"/>
    <cellStyle name="桁区切り 8" xfId="933"/>
    <cellStyle name="桁区切り 9" xfId="934"/>
    <cellStyle name="見出し" xfId="935"/>
    <cellStyle name="見出し 1" xfId="936" builtinId="16" customBuiltin="1"/>
    <cellStyle name="見出し 1 2" xfId="937"/>
    <cellStyle name="見出し 1 3" xfId="938"/>
    <cellStyle name="見出し 2" xfId="939" builtinId="17" customBuiltin="1"/>
    <cellStyle name="見出し 2 2" xfId="940"/>
    <cellStyle name="見出し 2 3" xfId="941"/>
    <cellStyle name="見出し 3" xfId="942" builtinId="18" customBuiltin="1"/>
    <cellStyle name="見出し 3 2" xfId="943"/>
    <cellStyle name="見出し 3 3" xfId="944"/>
    <cellStyle name="見出し 4" xfId="945" builtinId="19" customBuiltin="1"/>
    <cellStyle name="見出し 4 2" xfId="946"/>
    <cellStyle name="見出し 4 3" xfId="947"/>
    <cellStyle name="見出し1" xfId="948"/>
    <cellStyle name="見出し2" xfId="949"/>
    <cellStyle name="見出し3" xfId="950"/>
    <cellStyle name="見出し4" xfId="951"/>
    <cellStyle name="見出し5" xfId="952"/>
    <cellStyle name="見出し6" xfId="953"/>
    <cellStyle name="仕様書標準" xfId="954"/>
    <cellStyle name="集計" xfId="955" builtinId="25" customBuiltin="1"/>
    <cellStyle name="集計 2" xfId="956"/>
    <cellStyle name="集計 3" xfId="957"/>
    <cellStyle name="集計 4" xfId="958"/>
    <cellStyle name="出力" xfId="959" builtinId="21" customBuiltin="1"/>
    <cellStyle name="出力 2" xfId="960"/>
    <cellStyle name="出力 3" xfId="961"/>
    <cellStyle name="出力 4" xfId="962"/>
    <cellStyle name="常规_DEV-REC0103" xfId="963"/>
    <cellStyle name="数値" xfId="964"/>
    <cellStyle name="数値（桁区切り）" xfId="965"/>
    <cellStyle name="数値_5-2-16-01_iStorage_new" xfId="966"/>
    <cellStyle name="製品通知&quot;-&quot;" xfId="967"/>
    <cellStyle name="製品通知価格" xfId="968"/>
    <cellStyle name="製品通知日付" xfId="969"/>
    <cellStyle name="製品通知文字列" xfId="970"/>
    <cellStyle name="똿뗦먛귟 [0.00]_PRODUCT DETAIL Q1" xfId="971"/>
    <cellStyle name="똿뗦먛귟_PRODUCT DETAIL Q1" xfId="972"/>
    <cellStyle name="赤%" xfId="973"/>
    <cellStyle name="説明文" xfId="974" builtinId="53" customBuiltin="1"/>
    <cellStyle name="説明文 2" xfId="975"/>
    <cellStyle name="説明文 3" xfId="976"/>
    <cellStyle name="千分位[0]_PLDT" xfId="977"/>
    <cellStyle name="千分位_PLDT" xfId="978"/>
    <cellStyle name="脱浦 [0.00]_1124" xfId="979"/>
    <cellStyle name="脱浦_1124" xfId="980"/>
    <cellStyle name="弾訊" xfId="981"/>
    <cellStyle name="帳票" xfId="982"/>
    <cellStyle name="帳票設計標準" xfId="983"/>
    <cellStyle name="通貨 2" xfId="984"/>
    <cellStyle name="底線" xfId="985"/>
    <cellStyle name="点以下1" xfId="986"/>
    <cellStyle name="日付" xfId="987"/>
    <cellStyle name="日付yyyy/mm/dd" xfId="988"/>
    <cellStyle name="入力" xfId="989" builtinId="20" customBuiltin="1"/>
    <cellStyle name="入力 2" xfId="990"/>
    <cellStyle name="入力 2 2" xfId="991"/>
    <cellStyle name="入力 3" xfId="992"/>
    <cellStyle name="入力 3 2" xfId="993"/>
    <cellStyle name="入力 4" xfId="994"/>
    <cellStyle name="入力 4 2" xfId="995"/>
    <cellStyle name="年月日" xfId="996"/>
    <cellStyle name="破線" xfId="997"/>
    <cellStyle name="標・_HTL99S" xfId="998"/>
    <cellStyle name="標準" xfId="0" builtinId="0"/>
    <cellStyle name="標準 10" xfId="999"/>
    <cellStyle name="標準 10 2" xfId="1000"/>
    <cellStyle name="標準 11" xfId="1001"/>
    <cellStyle name="標準 12" xfId="1002"/>
    <cellStyle name="標準 13" xfId="1003"/>
    <cellStyle name="標準 14" xfId="1004"/>
    <cellStyle name="標準 15" xfId="1005"/>
    <cellStyle name="標準 16" xfId="1006"/>
    <cellStyle name="標準 17" xfId="1007"/>
    <cellStyle name="標準 18" xfId="1008"/>
    <cellStyle name="標準 19" xfId="1009"/>
    <cellStyle name="標準 2" xfId="1010"/>
    <cellStyle name="標準 2 2" xfId="1011"/>
    <cellStyle name="標準 2 2 2" xfId="1012"/>
    <cellStyle name="標準 2 2 2 2" xfId="1013"/>
    <cellStyle name="標準 2 2 2 3" xfId="1014"/>
    <cellStyle name="標準 2 2 3" xfId="1015"/>
    <cellStyle name="標準 2 2 4" xfId="1016"/>
    <cellStyle name="標準 2 3" xfId="1017"/>
    <cellStyle name="標準 2 3 2" xfId="1018"/>
    <cellStyle name="標準 2 4" xfId="1019"/>
    <cellStyle name="標準 2 5" xfId="1020"/>
    <cellStyle name="標準 2 5 2" xfId="1021"/>
    <cellStyle name="標準 2 5_IF機能一覧_20121207" xfId="1022"/>
    <cellStyle name="標準 2 6" xfId="1023"/>
    <cellStyle name="標準 2 7" xfId="1024"/>
    <cellStyle name="標準 2 8" xfId="1025"/>
    <cellStyle name="標準 2 9" xfId="1026"/>
    <cellStyle name="標準 2_01-001 WBS作成ガイド ver0.9" xfId="1027"/>
    <cellStyle name="標準 20" xfId="1028"/>
    <cellStyle name="標準 21" xfId="1029"/>
    <cellStyle name="標準 22" xfId="1030"/>
    <cellStyle name="標準 23" xfId="1031"/>
    <cellStyle name="標準 24" xfId="1032"/>
    <cellStyle name="標準 25" xfId="1033"/>
    <cellStyle name="標準 26" xfId="1034"/>
    <cellStyle name="標準 27" xfId="1035"/>
    <cellStyle name="標準 28" xfId="1036"/>
    <cellStyle name="標準 29" xfId="1037"/>
    <cellStyle name="標準 3" xfId="1038"/>
    <cellStyle name="標準 3 2" xfId="1039"/>
    <cellStyle name="標準 3 2 2" xfId="1040"/>
    <cellStyle name="標準 3 3" xfId="1041"/>
    <cellStyle name="標準 3 3 2" xfId="1042"/>
    <cellStyle name="標準 3 4" xfId="1043"/>
    <cellStyle name="標準 3 5" xfId="1044"/>
    <cellStyle name="標準 3 6" xfId="1045"/>
    <cellStyle name="標準 3_BC_00XX-01_現行システム機能一覧（新システム領域マッピング中）_20120117_説明会" xfId="1046"/>
    <cellStyle name="標準 30" xfId="1047"/>
    <cellStyle name="標準 31" xfId="1048"/>
    <cellStyle name="標準 32" xfId="1049"/>
    <cellStyle name="標準 33" xfId="1050"/>
    <cellStyle name="標準 34" xfId="1051"/>
    <cellStyle name="標準 35" xfId="1052"/>
    <cellStyle name="標準 36" xfId="1053"/>
    <cellStyle name="標準 37" xfId="1054"/>
    <cellStyle name="標準 38" xfId="1055"/>
    <cellStyle name="標準 39" xfId="1056"/>
    <cellStyle name="標準 4" xfId="1057"/>
    <cellStyle name="標準 4 2" xfId="1058"/>
    <cellStyle name="標準 4 3" xfId="1059"/>
    <cellStyle name="標準 4 3 10" xfId="1060"/>
    <cellStyle name="標準 4 3 10 2" xfId="1061"/>
    <cellStyle name="標準 4 3 11" xfId="1062"/>
    <cellStyle name="標準 4 3 2" xfId="1063"/>
    <cellStyle name="標準 4 3 2 10" xfId="1064"/>
    <cellStyle name="標準 4 3 2 2" xfId="1065"/>
    <cellStyle name="標準 4 3 2 2 2" xfId="1066"/>
    <cellStyle name="標準 4 3 2 2 2 2" xfId="1067"/>
    <cellStyle name="標準 4 3 2 2 2 2 2" xfId="1068"/>
    <cellStyle name="標準 4 3 2 2 2 2 2 2" xfId="1069"/>
    <cellStyle name="標準 4 3 2 2 2 2 3" xfId="1070"/>
    <cellStyle name="標準 4 3 2 2 2 3" xfId="1071"/>
    <cellStyle name="標準 4 3 2 2 2 3 2" xfId="1072"/>
    <cellStyle name="標準 4 3 2 2 2 3 2 2" xfId="1073"/>
    <cellStyle name="標準 4 3 2 2 2 3 3" xfId="1074"/>
    <cellStyle name="標準 4 3 2 2 2 4" xfId="1075"/>
    <cellStyle name="標準 4 3 2 2 2 4 2" xfId="1076"/>
    <cellStyle name="標準 4 3 2 2 2 4 2 2" xfId="1077"/>
    <cellStyle name="標準 4 3 2 2 2 4 3" xfId="1078"/>
    <cellStyle name="標準 4 3 2 2 2 5" xfId="1079"/>
    <cellStyle name="標準 4 3 2 2 2 5 2" xfId="1080"/>
    <cellStyle name="標準 4 3 2 2 2 6" xfId="1081"/>
    <cellStyle name="標準 4 3 2 2 2 6 2" xfId="1082"/>
    <cellStyle name="標準 4 3 2 2 2 7" xfId="1083"/>
    <cellStyle name="標準 4 3 2 2 3" xfId="1084"/>
    <cellStyle name="標準 4 3 2 2 3 2" xfId="1085"/>
    <cellStyle name="標準 4 3 2 2 3 2 2" xfId="1086"/>
    <cellStyle name="標準 4 3 2 2 3 3" xfId="1087"/>
    <cellStyle name="標準 4 3 2 2 3 3 2" xfId="1088"/>
    <cellStyle name="標準 4 3 2 2 3 4" xfId="1089"/>
    <cellStyle name="標準 4 3 2 2 4" xfId="1090"/>
    <cellStyle name="標準 4 3 2 2 4 2" xfId="1091"/>
    <cellStyle name="標準 4 3 2 2 4 2 2" xfId="1092"/>
    <cellStyle name="標準 4 3 2 2 4 3" xfId="1093"/>
    <cellStyle name="標準 4 3 2 2 5" xfId="1094"/>
    <cellStyle name="標準 4 3 2 2 5 2" xfId="1095"/>
    <cellStyle name="標準 4 3 2 2 5 2 2" xfId="1096"/>
    <cellStyle name="標準 4 3 2 2 5 3" xfId="1097"/>
    <cellStyle name="標準 4 3 2 2 6" xfId="1098"/>
    <cellStyle name="標準 4 3 2 2 6 2" xfId="1099"/>
    <cellStyle name="標準 4 3 2 2 7" xfId="1100"/>
    <cellStyle name="標準 4 3 2 2 7 2" xfId="1101"/>
    <cellStyle name="標準 4 3 2 2 8" xfId="1102"/>
    <cellStyle name="標準 4 3 2 3" xfId="1103"/>
    <cellStyle name="標準 4 3 2 3 2" xfId="1104"/>
    <cellStyle name="標準 4 3 2 3 2 2" xfId="1105"/>
    <cellStyle name="標準 4 3 2 3 2 2 2" xfId="1106"/>
    <cellStyle name="標準 4 3 2 3 2 3" xfId="1107"/>
    <cellStyle name="標準 4 3 2 3 3" xfId="1108"/>
    <cellStyle name="標準 4 3 2 3 3 2" xfId="1109"/>
    <cellStyle name="標準 4 3 2 3 3 2 2" xfId="1110"/>
    <cellStyle name="標準 4 3 2 3 3 3" xfId="1111"/>
    <cellStyle name="標準 4 3 2 3 4" xfId="1112"/>
    <cellStyle name="標準 4 3 2 3 4 2" xfId="1113"/>
    <cellStyle name="標準 4 3 2 3 4 2 2" xfId="1114"/>
    <cellStyle name="標準 4 3 2 3 4 3" xfId="1115"/>
    <cellStyle name="標準 4 3 2 3 5" xfId="1116"/>
    <cellStyle name="標準 4 3 2 3 5 2" xfId="1117"/>
    <cellStyle name="標準 4 3 2 3 6" xfId="1118"/>
    <cellStyle name="標準 4 3 2 3 6 2" xfId="1119"/>
    <cellStyle name="標準 4 3 2 3 7" xfId="1120"/>
    <cellStyle name="標準 4 3 2 4" xfId="1121"/>
    <cellStyle name="標準 4 3 2 4 2" xfId="1122"/>
    <cellStyle name="標準 4 3 2 4 2 2" xfId="1123"/>
    <cellStyle name="標準 4 3 2 4 2 2 2" xfId="1124"/>
    <cellStyle name="標準 4 3 2 4 2 3" xfId="1125"/>
    <cellStyle name="標準 4 3 2 4 3" xfId="1126"/>
    <cellStyle name="標準 4 3 2 4 3 2" xfId="1127"/>
    <cellStyle name="標準 4 3 2 4 4" xfId="1128"/>
    <cellStyle name="標準 4 3 2 4 4 2" xfId="1129"/>
    <cellStyle name="標準 4 3 2 4 5" xfId="1130"/>
    <cellStyle name="標準 4 3 2 5" xfId="1131"/>
    <cellStyle name="標準 4 3 2 5 2" xfId="1132"/>
    <cellStyle name="標準 4 3 2 5 2 2" xfId="1133"/>
    <cellStyle name="標準 4 3 2 5 3" xfId="1134"/>
    <cellStyle name="標準 4 3 2 6" xfId="1135"/>
    <cellStyle name="標準 4 3 2 6 2" xfId="1136"/>
    <cellStyle name="標準 4 3 2 6 2 2" xfId="1137"/>
    <cellStyle name="標準 4 3 2 6 3" xfId="1138"/>
    <cellStyle name="標準 4 3 2 7" xfId="1139"/>
    <cellStyle name="標準 4 3 2 7 2" xfId="1140"/>
    <cellStyle name="標準 4 3 2 7 2 2" xfId="1141"/>
    <cellStyle name="標準 4 3 2 7 3" xfId="1142"/>
    <cellStyle name="標準 4 3 2 8" xfId="1143"/>
    <cellStyle name="標準 4 3 2 8 2" xfId="1144"/>
    <cellStyle name="標準 4 3 2 9" xfId="1145"/>
    <cellStyle name="標準 4 3 2 9 2" xfId="1146"/>
    <cellStyle name="標準 4 3 3" xfId="1147"/>
    <cellStyle name="標準 4 3 3 2" xfId="1148"/>
    <cellStyle name="標準 4 3 3 2 2" xfId="1149"/>
    <cellStyle name="標準 4 3 3 2 2 2" xfId="1150"/>
    <cellStyle name="標準 4 3 3 2 2 2 2" xfId="1151"/>
    <cellStyle name="標準 4 3 3 2 2 2 2 2" xfId="1152"/>
    <cellStyle name="標準 4 3 3 2 2 2 3" xfId="1153"/>
    <cellStyle name="標準 4 3 3 2 2 3" xfId="1154"/>
    <cellStyle name="標準 4 3 3 2 2 3 2" xfId="1155"/>
    <cellStyle name="標準 4 3 3 2 2 3 2 2" xfId="1156"/>
    <cellStyle name="標準 4 3 3 2 2 3 3" xfId="1157"/>
    <cellStyle name="標準 4 3 3 2 2 4" xfId="1158"/>
    <cellStyle name="標準 4 3 3 2 2 4 2" xfId="1159"/>
    <cellStyle name="標準 4 3 3 2 2 4 2 2" xfId="1160"/>
    <cellStyle name="標準 4 3 3 2 2 4 3" xfId="1161"/>
    <cellStyle name="標準 4 3 3 2 2 5" xfId="1162"/>
    <cellStyle name="標準 4 3 3 2 2 5 2" xfId="1163"/>
    <cellStyle name="標準 4 3 3 2 2 6" xfId="1164"/>
    <cellStyle name="標準 4 3 3 2 2 6 2" xfId="1165"/>
    <cellStyle name="標準 4 3 3 2 2 7" xfId="1166"/>
    <cellStyle name="標準 4 3 3 2 3" xfId="1167"/>
    <cellStyle name="標準 4 3 3 2 3 2" xfId="1168"/>
    <cellStyle name="標準 4 3 3 2 3 2 2" xfId="1169"/>
    <cellStyle name="標準 4 3 3 2 3 3" xfId="1170"/>
    <cellStyle name="標準 4 3 3 2 3 3 2" xfId="1171"/>
    <cellStyle name="標準 4 3 3 2 3 4" xfId="1172"/>
    <cellStyle name="標準 4 3 3 2 4" xfId="1173"/>
    <cellStyle name="標準 4 3 3 2 4 2" xfId="1174"/>
    <cellStyle name="標準 4 3 3 2 4 2 2" xfId="1175"/>
    <cellStyle name="標準 4 3 3 2 4 3" xfId="1176"/>
    <cellStyle name="標準 4 3 3 2 5" xfId="1177"/>
    <cellStyle name="標準 4 3 3 2 5 2" xfId="1178"/>
    <cellStyle name="標準 4 3 3 2 5 2 2" xfId="1179"/>
    <cellStyle name="標準 4 3 3 2 5 3" xfId="1180"/>
    <cellStyle name="標準 4 3 3 2 6" xfId="1181"/>
    <cellStyle name="標準 4 3 3 2 6 2" xfId="1182"/>
    <cellStyle name="標準 4 3 3 2 7" xfId="1183"/>
    <cellStyle name="標準 4 3 3 2 7 2" xfId="1184"/>
    <cellStyle name="標準 4 3 3 2 8" xfId="1185"/>
    <cellStyle name="標準 4 3 3 3" xfId="1186"/>
    <cellStyle name="標準 4 3 3 3 2" xfId="1187"/>
    <cellStyle name="標準 4 3 3 3 2 2" xfId="1188"/>
    <cellStyle name="標準 4 3 3 3 2 2 2" xfId="1189"/>
    <cellStyle name="標準 4 3 3 3 2 3" xfId="1190"/>
    <cellStyle name="標準 4 3 3 3 3" xfId="1191"/>
    <cellStyle name="標準 4 3 3 3 3 2" xfId="1192"/>
    <cellStyle name="標準 4 3 3 3 3 2 2" xfId="1193"/>
    <cellStyle name="標準 4 3 3 3 3 3" xfId="1194"/>
    <cellStyle name="標準 4 3 3 3 4" xfId="1195"/>
    <cellStyle name="標準 4 3 3 3 4 2" xfId="1196"/>
    <cellStyle name="標準 4 3 3 3 4 2 2" xfId="1197"/>
    <cellStyle name="標準 4 3 3 3 4 3" xfId="1198"/>
    <cellStyle name="標準 4 3 3 3 5" xfId="1199"/>
    <cellStyle name="標準 4 3 3 3 5 2" xfId="1200"/>
    <cellStyle name="標準 4 3 3 3 6" xfId="1201"/>
    <cellStyle name="標準 4 3 3 3 6 2" xfId="1202"/>
    <cellStyle name="標準 4 3 3 3 7" xfId="1203"/>
    <cellStyle name="標準 4 3 3 4" xfId="1204"/>
    <cellStyle name="標準 4 3 3 4 2" xfId="1205"/>
    <cellStyle name="標準 4 3 3 4 3" xfId="1206"/>
    <cellStyle name="標準 4 3 3 4 3 2" xfId="1207"/>
    <cellStyle name="標準 4 3 3 5" xfId="1208"/>
    <cellStyle name="標準 4 3 3 5 2" xfId="1209"/>
    <cellStyle name="標準 4 3 3 5 2 2" xfId="1210"/>
    <cellStyle name="標準 4 3 3 5 3" xfId="1211"/>
    <cellStyle name="標準 4 3 3 6" xfId="1212"/>
    <cellStyle name="標準 4 3 3 6 2" xfId="1213"/>
    <cellStyle name="標準 4 3 3 6 2 2" xfId="1214"/>
    <cellStyle name="標準 4 3 3 6 3" xfId="1215"/>
    <cellStyle name="標準 4 3 3 7" xfId="1216"/>
    <cellStyle name="標準 4 3 3 7 2" xfId="1217"/>
    <cellStyle name="標準 4 3 3 8" xfId="1218"/>
    <cellStyle name="標準 4 3 3 8 2" xfId="1219"/>
    <cellStyle name="標準 4 3 3 9" xfId="1220"/>
    <cellStyle name="標準 4 3 4" xfId="1221"/>
    <cellStyle name="標準 4 3 4 2" xfId="1222"/>
    <cellStyle name="標準 4 3 4 2 2" xfId="1223"/>
    <cellStyle name="標準 4 3 4 2 2 2" xfId="1224"/>
    <cellStyle name="標準 4 3 4 2 2 2 2" xfId="1225"/>
    <cellStyle name="標準 4 3 4 2 2 3" xfId="1226"/>
    <cellStyle name="標準 4 3 4 2 3" xfId="1227"/>
    <cellStyle name="標準 4 3 4 2 3 2" xfId="1228"/>
    <cellStyle name="標準 4 3 4 2 3 2 2" xfId="1229"/>
    <cellStyle name="標準 4 3 4 2 3 3" xfId="1230"/>
    <cellStyle name="標準 4 3 4 2 4" xfId="1231"/>
    <cellStyle name="標準 4 3 4 2 4 2" xfId="1232"/>
    <cellStyle name="標準 4 3 4 2 4 2 2" xfId="1233"/>
    <cellStyle name="標準 4 3 4 2 4 3" xfId="1234"/>
    <cellStyle name="標準 4 3 4 2 5" xfId="1235"/>
    <cellStyle name="標準 4 3 4 2 5 2" xfId="1236"/>
    <cellStyle name="標準 4 3 4 2 6" xfId="1237"/>
    <cellStyle name="標準 4 3 4 2 6 2" xfId="1238"/>
    <cellStyle name="標準 4 3 4 2 7" xfId="1239"/>
    <cellStyle name="標準 4 3 4 3" xfId="1240"/>
    <cellStyle name="標準 4 3 4 3 2" xfId="1241"/>
    <cellStyle name="標準 4 3 4 3 2 2" xfId="1242"/>
    <cellStyle name="標準 4 3 4 3 3" xfId="1243"/>
    <cellStyle name="標準 4 3 4 3 3 2" xfId="1244"/>
    <cellStyle name="標準 4 3 4 3 4" xfId="1245"/>
    <cellStyle name="標準 4 3 4 4" xfId="1246"/>
    <cellStyle name="標準 4 3 4 4 2" xfId="1247"/>
    <cellStyle name="標準 4 3 4 4 2 2" xfId="1248"/>
    <cellStyle name="標準 4 3 4 4 3" xfId="1249"/>
    <cellStyle name="標準 4 3 4 5" xfId="1250"/>
    <cellStyle name="標準 4 3 4 5 2" xfId="1251"/>
    <cellStyle name="標準 4 3 4 5 2 2" xfId="1252"/>
    <cellStyle name="標準 4 3 4 5 3" xfId="1253"/>
    <cellStyle name="標準 4 3 4 6" xfId="1254"/>
    <cellStyle name="標準 4 3 4 6 2" xfId="1255"/>
    <cellStyle name="標準 4 3 4 7" xfId="1256"/>
    <cellStyle name="標準 4 3 4 7 2" xfId="1257"/>
    <cellStyle name="標準 4 3 4 8" xfId="1258"/>
    <cellStyle name="標準 4 3 5" xfId="1259"/>
    <cellStyle name="標準 4 3 5 2" xfId="1260"/>
    <cellStyle name="標準 4 3 5 2 2" xfId="1261"/>
    <cellStyle name="標準 4 3 5 2 2 2" xfId="1262"/>
    <cellStyle name="標準 4 3 5 2 3" xfId="1263"/>
    <cellStyle name="標準 4 3 5 3" xfId="1264"/>
    <cellStyle name="標準 4 3 5 3 2" xfId="1265"/>
    <cellStyle name="標準 4 3 5 3 2 2" xfId="1266"/>
    <cellStyle name="標準 4 3 5 3 3" xfId="1267"/>
    <cellStyle name="標準 4 3 5 4" xfId="1268"/>
    <cellStyle name="標準 4 3 5 4 2" xfId="1269"/>
    <cellStyle name="標準 4 3 5 4 2 2" xfId="1270"/>
    <cellStyle name="標準 4 3 5 4 3" xfId="1271"/>
    <cellStyle name="標準 4 3 5 5" xfId="1272"/>
    <cellStyle name="標準 4 3 5 5 2" xfId="1273"/>
    <cellStyle name="標準 4 3 5 6" xfId="1274"/>
    <cellStyle name="標準 4 3 5 6 2" xfId="1275"/>
    <cellStyle name="標準 4 3 5 7" xfId="1276"/>
    <cellStyle name="標準 4 3 6" xfId="1277"/>
    <cellStyle name="標準 4 3 6 2" xfId="1278"/>
    <cellStyle name="標準 4 3 6 2 2" xfId="1279"/>
    <cellStyle name="標準 4 3 6 3" xfId="1280"/>
    <cellStyle name="標準 4 3 6 3 2" xfId="1281"/>
    <cellStyle name="標準 4 3 6 4" xfId="1282"/>
    <cellStyle name="標準 4 3 7" xfId="1283"/>
    <cellStyle name="標準 4 3 7 2" xfId="1284"/>
    <cellStyle name="標準 4 3 7 2 2" xfId="1285"/>
    <cellStyle name="標準 4 3 7 3" xfId="1286"/>
    <cellStyle name="標準 4 3 8" xfId="1287"/>
    <cellStyle name="標準 4 3 8 2" xfId="1288"/>
    <cellStyle name="標準 4 3 8 2 2" xfId="1289"/>
    <cellStyle name="標準 4 3 8 3" xfId="1290"/>
    <cellStyle name="標準 4 3 9" xfId="1291"/>
    <cellStyle name="標準 4 3 9 2" xfId="1292"/>
    <cellStyle name="標準 4 4" xfId="1293"/>
    <cellStyle name="標準 4 5" xfId="1294"/>
    <cellStyle name="標準 40" xfId="1295"/>
    <cellStyle name="標準 41" xfId="1296"/>
    <cellStyle name="標準 42" xfId="1297"/>
    <cellStyle name="標準 43" xfId="1298"/>
    <cellStyle name="標準 44" xfId="1299"/>
    <cellStyle name="標準 45" xfId="1300"/>
    <cellStyle name="標準 46" xfId="1301"/>
    <cellStyle name="標準 47" xfId="1302"/>
    <cellStyle name="標準 48" xfId="1303"/>
    <cellStyle name="標準 49" xfId="1304"/>
    <cellStyle name="標準 5" xfId="1305"/>
    <cellStyle name="標準 5 2" xfId="1306"/>
    <cellStyle name="標準 5 2 2" xfId="1307"/>
    <cellStyle name="標準 5 2 2 2" xfId="1308"/>
    <cellStyle name="標準 5 2 2 2 2" xfId="1309"/>
    <cellStyle name="標準 5 2 2 2 2 2" xfId="1310"/>
    <cellStyle name="標準 5 2 2 2 2 2 2" xfId="1311"/>
    <cellStyle name="標準 5 2 2 2 2 3" xfId="1312"/>
    <cellStyle name="標準 5 2 2 2 3" xfId="1313"/>
    <cellStyle name="標準 5 2 2 2 3 2" xfId="1314"/>
    <cellStyle name="標準 5 2 2 2 3 2 2" xfId="1315"/>
    <cellStyle name="標準 5 2 2 2 3 3" xfId="1316"/>
    <cellStyle name="標準 5 2 2 2 4" xfId="1317"/>
    <cellStyle name="標準 5 2 2 2 4 2" xfId="1318"/>
    <cellStyle name="標準 5 2 2 2 4 2 2" xfId="1319"/>
    <cellStyle name="標準 5 2 2 2 4 3" xfId="1320"/>
    <cellStyle name="標準 5 2 2 2 5" xfId="1321"/>
    <cellStyle name="標準 5 2 2 2 5 2" xfId="1322"/>
    <cellStyle name="標準 5 2 2 2 6" xfId="1323"/>
    <cellStyle name="標準 5 2 2 2 6 2" xfId="1324"/>
    <cellStyle name="標準 5 2 2 2 7" xfId="1325"/>
    <cellStyle name="標準 5 2 2 3" xfId="1326"/>
    <cellStyle name="標準 5 2 2 3 2" xfId="1327"/>
    <cellStyle name="標準 5 2 2 3 3" xfId="1328"/>
    <cellStyle name="標準 5 2 2 3 3 2" xfId="1329"/>
    <cellStyle name="標準 5 2 2 4" xfId="1330"/>
    <cellStyle name="標準 5 2 2 4 2" xfId="1331"/>
    <cellStyle name="標準 5 2 2 4 2 2" xfId="1332"/>
    <cellStyle name="標準 5 2 2 4 3" xfId="1333"/>
    <cellStyle name="標準 5 2 2 5" xfId="1334"/>
    <cellStyle name="標準 5 2 2 5 2" xfId="1335"/>
    <cellStyle name="標準 5 2 2 5 2 2" xfId="1336"/>
    <cellStyle name="標準 5 2 2 5 3" xfId="1337"/>
    <cellStyle name="標準 5 2 2 6" xfId="1338"/>
    <cellStyle name="標準 5 2 2 6 2" xfId="1339"/>
    <cellStyle name="標準 5 2 2 7" xfId="1340"/>
    <cellStyle name="標準 5 2 2 7 2" xfId="1341"/>
    <cellStyle name="標準 5 2 2 8" xfId="1342"/>
    <cellStyle name="標準 5 2 3" xfId="1343"/>
    <cellStyle name="標準 5 2 3 2" xfId="1344"/>
    <cellStyle name="標準 5 2 3 2 2" xfId="1345"/>
    <cellStyle name="標準 5 2 3 2 2 2" xfId="1346"/>
    <cellStyle name="標準 5 2 3 2 3" xfId="1347"/>
    <cellStyle name="標準 5 2 3 3" xfId="1348"/>
    <cellStyle name="標準 5 2 3 3 2" xfId="1349"/>
    <cellStyle name="標準 5 2 3 3 2 2" xfId="1350"/>
    <cellStyle name="標準 5 2 3 3 3" xfId="1351"/>
    <cellStyle name="標準 5 2 3 4" xfId="1352"/>
    <cellStyle name="標準 5 2 3 4 2" xfId="1353"/>
    <cellStyle name="標準 5 2 3 4 2 2" xfId="1354"/>
    <cellStyle name="標準 5 2 3 4 3" xfId="1355"/>
    <cellStyle name="標準 5 2 3 5" xfId="1356"/>
    <cellStyle name="標準 5 2 3 5 2" xfId="1357"/>
    <cellStyle name="標準 5 2 3 6" xfId="1358"/>
    <cellStyle name="標準 5 2 3 6 2" xfId="1359"/>
    <cellStyle name="標準 5 2 3 7" xfId="1360"/>
    <cellStyle name="標準 5 2 4" xfId="1361"/>
    <cellStyle name="標準 5 2 4 2" xfId="1362"/>
    <cellStyle name="標準 5 2 4 2 2" xfId="1363"/>
    <cellStyle name="標準 5 2 4 3" xfId="1364"/>
    <cellStyle name="標準 5 2 4 3 2" xfId="1365"/>
    <cellStyle name="標準 5 2 4 4" xfId="1366"/>
    <cellStyle name="標準 5 2 5" xfId="1367"/>
    <cellStyle name="標準 5 2 5 2" xfId="1368"/>
    <cellStyle name="標準 5 2 6" xfId="1369"/>
    <cellStyle name="標準 5 2 6 2" xfId="1370"/>
    <cellStyle name="標準 5 2 7" xfId="1371"/>
    <cellStyle name="標準 5 3" xfId="1372"/>
    <cellStyle name="標準 5 3 2" xfId="1373"/>
    <cellStyle name="標準 5 3 3" xfId="1374"/>
    <cellStyle name="標準 5 3 3 2" xfId="1375"/>
    <cellStyle name="標準 5 3 4" xfId="1376"/>
    <cellStyle name="標準 5 3 5" xfId="1377"/>
    <cellStyle name="標準 5 4" xfId="1378"/>
    <cellStyle name="標準 5 5" xfId="1379"/>
    <cellStyle name="標準 5 6" xfId="1380"/>
    <cellStyle name="標準 5 7" xfId="1381"/>
    <cellStyle name="標準 50" xfId="1382"/>
    <cellStyle name="標準 51" xfId="1383"/>
    <cellStyle name="標準 52" xfId="1384"/>
    <cellStyle name="標準 53" xfId="1385"/>
    <cellStyle name="標準 54" xfId="1386"/>
    <cellStyle name="標準 54 2" xfId="1387"/>
    <cellStyle name="標準 54_4.2. 新システム主要機能要件_20111228" xfId="1388"/>
    <cellStyle name="標準 55" xfId="1389"/>
    <cellStyle name="標準 56" xfId="1390"/>
    <cellStyle name="標準 57" xfId="1391"/>
    <cellStyle name="標準 58" xfId="1392"/>
    <cellStyle name="標準 59" xfId="1393"/>
    <cellStyle name="標準 6" xfId="1394"/>
    <cellStyle name="標準 6 10" xfId="1395"/>
    <cellStyle name="標準 6 2" xfId="1396"/>
    <cellStyle name="標準 6 2 2" xfId="1397"/>
    <cellStyle name="標準 6 2 2 2" xfId="1398"/>
    <cellStyle name="標準 6 2 2 2 2" xfId="1399"/>
    <cellStyle name="標準 6 2 2 3" xfId="1400"/>
    <cellStyle name="標準 6 3" xfId="1401"/>
    <cellStyle name="標準 6 3 2" xfId="1402"/>
    <cellStyle name="標準 6 3 2 2" xfId="1403"/>
    <cellStyle name="標準 6 3 2 2 2" xfId="1404"/>
    <cellStyle name="標準 6 3 2 2 2 2" xfId="1405"/>
    <cellStyle name="標準 6 3 2 2 3" xfId="1406"/>
    <cellStyle name="標準 6 3 2 3" xfId="1407"/>
    <cellStyle name="標準 6 3 2 3 2" xfId="1408"/>
    <cellStyle name="標準 6 3 2 3 2 2" xfId="1409"/>
    <cellStyle name="標準 6 3 2 3 3" xfId="1410"/>
    <cellStyle name="標準 6 3 2 4" xfId="1411"/>
    <cellStyle name="標準 6 3 2 4 2" xfId="1412"/>
    <cellStyle name="標準 6 3 2 4 2 2" xfId="1413"/>
    <cellStyle name="標準 6 3 2 4 3" xfId="1414"/>
    <cellStyle name="標準 6 3 2 5" xfId="1415"/>
    <cellStyle name="標準 6 3 2 5 2" xfId="1416"/>
    <cellStyle name="標準 6 3 2 6" xfId="1417"/>
    <cellStyle name="標準 6 3 2 6 2" xfId="1418"/>
    <cellStyle name="標準 6 3 2 7" xfId="1419"/>
    <cellStyle name="標準 6 3 3" xfId="1420"/>
    <cellStyle name="標準 6 3 3 2" xfId="1421"/>
    <cellStyle name="標準 6 3 3 2 2" xfId="1422"/>
    <cellStyle name="標準 6 3 3 3" xfId="1423"/>
    <cellStyle name="標準 6 3 3 3 2" xfId="1424"/>
    <cellStyle name="標準 6 3 3 4" xfId="1425"/>
    <cellStyle name="標準 6 3 4" xfId="1426"/>
    <cellStyle name="標準 6 3 4 2" xfId="1427"/>
    <cellStyle name="標準 6 3 4 2 2" xfId="1428"/>
    <cellStyle name="標準 6 3 4 3" xfId="1429"/>
    <cellStyle name="標準 6 3 5" xfId="1430"/>
    <cellStyle name="標準 6 3 5 2" xfId="1431"/>
    <cellStyle name="標準 6 3 5 2 2" xfId="1432"/>
    <cellStyle name="標準 6 3 5 3" xfId="1433"/>
    <cellStyle name="標準 6 3 6" xfId="1434"/>
    <cellStyle name="標準 6 3 6 2" xfId="1435"/>
    <cellStyle name="標準 6 3 7" xfId="1436"/>
    <cellStyle name="標準 6 3 7 2" xfId="1437"/>
    <cellStyle name="標準 6 3 8" xfId="1438"/>
    <cellStyle name="標準 6 4" xfId="1439"/>
    <cellStyle name="標準 6 4 2" xfId="1440"/>
    <cellStyle name="標準 6 4 2 2" xfId="1441"/>
    <cellStyle name="標準 6 4 2 2 2" xfId="1442"/>
    <cellStyle name="標準 6 4 2 2 2 2" xfId="1443"/>
    <cellStyle name="標準 6 4 2 2 3" xfId="1444"/>
    <cellStyle name="標準 6 4 2 3" xfId="1445"/>
    <cellStyle name="標準 6 4 2 3 2" xfId="1446"/>
    <cellStyle name="標準 6 4 2 3 2 2" xfId="1447"/>
    <cellStyle name="標準 6 4 2 3 3" xfId="1448"/>
    <cellStyle name="標準 6 4 2 4" xfId="1449"/>
    <cellStyle name="標準 6 4 2 4 2" xfId="1450"/>
    <cellStyle name="標準 6 4 2 4 2 2" xfId="1451"/>
    <cellStyle name="標準 6 4 2 4 3" xfId="1452"/>
    <cellStyle name="標準 6 4 2 5" xfId="1453"/>
    <cellStyle name="標準 6 4 2 5 2" xfId="1454"/>
    <cellStyle name="標準 6 4 2 6" xfId="1455"/>
    <cellStyle name="標準 6 4 2 6 2" xfId="1456"/>
    <cellStyle name="標準 6 4 2 7" xfId="1457"/>
    <cellStyle name="標準 6 4 3" xfId="1458"/>
    <cellStyle name="標準 6 4 3 2" xfId="1459"/>
    <cellStyle name="標準 6 4 3 2 2" xfId="1460"/>
    <cellStyle name="標準 6 4 3 3" xfId="1461"/>
    <cellStyle name="標準 6 4 3 3 2" xfId="1462"/>
    <cellStyle name="標準 6 4 3 4" xfId="1463"/>
    <cellStyle name="標準 6 4 4" xfId="1464"/>
    <cellStyle name="標準 6 4 4 2" xfId="1465"/>
    <cellStyle name="標準 6 4 4 2 2" xfId="1466"/>
    <cellStyle name="標準 6 4 4 3" xfId="1467"/>
    <cellStyle name="標準 6 4 5" xfId="1468"/>
    <cellStyle name="標準 6 4 5 2" xfId="1469"/>
    <cellStyle name="標準 6 4 5 2 2" xfId="1470"/>
    <cellStyle name="標準 6 4 5 3" xfId="1471"/>
    <cellStyle name="標準 6 4 6" xfId="1472"/>
    <cellStyle name="標準 6 4 6 2" xfId="1473"/>
    <cellStyle name="標準 6 4 7" xfId="1474"/>
    <cellStyle name="標準 6 4 7 2" xfId="1475"/>
    <cellStyle name="標準 6 4 8" xfId="1476"/>
    <cellStyle name="標準 6 5" xfId="1477"/>
    <cellStyle name="標準 6 5 2" xfId="1478"/>
    <cellStyle name="標準 6 5 2 2" xfId="1479"/>
    <cellStyle name="標準 6 5 2 2 2" xfId="1480"/>
    <cellStyle name="標準 6 5 2 3" xfId="1481"/>
    <cellStyle name="標準 6 5 3" xfId="1482"/>
    <cellStyle name="標準 6 5 3 2" xfId="1483"/>
    <cellStyle name="標準 6 5 3 2 2" xfId="1484"/>
    <cellStyle name="標準 6 5 3 3" xfId="1485"/>
    <cellStyle name="標準 6 5 4" xfId="1486"/>
    <cellStyle name="標準 6 5 4 2" xfId="1487"/>
    <cellStyle name="標準 6 5 4 2 2" xfId="1488"/>
    <cellStyle name="標準 6 5 4 3" xfId="1489"/>
    <cellStyle name="標準 6 5 5" xfId="1490"/>
    <cellStyle name="標準 6 5 5 2" xfId="1491"/>
    <cellStyle name="標準 6 5 6" xfId="1492"/>
    <cellStyle name="標準 6 5 6 2" xfId="1493"/>
    <cellStyle name="標準 6 5 7" xfId="1494"/>
    <cellStyle name="標準 6 6" xfId="1495"/>
    <cellStyle name="標準 6 6 2" xfId="1496"/>
    <cellStyle name="標準 6 7" xfId="1497"/>
    <cellStyle name="標準 6 7 2" xfId="1498"/>
    <cellStyle name="標準 6 8" xfId="1499"/>
    <cellStyle name="標準 6 8 2" xfId="1500"/>
    <cellStyle name="標準 6 9" xfId="1501"/>
    <cellStyle name="標準 60" xfId="1502"/>
    <cellStyle name="標準 61" xfId="1503"/>
    <cellStyle name="標準 62" xfId="1504"/>
    <cellStyle name="標準 62 2" xfId="1505"/>
    <cellStyle name="標準 62_EJCS生産性評価" xfId="1506"/>
    <cellStyle name="標準 63" xfId="1507"/>
    <cellStyle name="標準 64" xfId="1508"/>
    <cellStyle name="標準 64 2" xfId="1509"/>
    <cellStyle name="標準 65" xfId="1510"/>
    <cellStyle name="標準 65 2" xfId="1511"/>
    <cellStyle name="標準 66" xfId="1512"/>
    <cellStyle name="標準 67" xfId="1513"/>
    <cellStyle name="標準 68" xfId="1514"/>
    <cellStyle name="標準 69" xfId="1515"/>
    <cellStyle name="標準 7" xfId="1516"/>
    <cellStyle name="標準 7 2" xfId="1517"/>
    <cellStyle name="標準 7 2 2" xfId="1518"/>
    <cellStyle name="標準 7 2 2 10" xfId="1519"/>
    <cellStyle name="標準 7 2 2 2" xfId="1520"/>
    <cellStyle name="標準 7 2 2 2 2" xfId="1521"/>
    <cellStyle name="標準 7 2 2 2 2 2" xfId="1522"/>
    <cellStyle name="標準 7 2 2 2 2 2 2" xfId="1523"/>
    <cellStyle name="標準 7 2 2 2 2 2 2 2" xfId="1524"/>
    <cellStyle name="標準 7 2 2 2 2 2 3" xfId="1525"/>
    <cellStyle name="標準 7 2 2 2 2 3" xfId="1526"/>
    <cellStyle name="標準 7 2 2 2 2 3 2" xfId="1527"/>
    <cellStyle name="標準 7 2 2 2 2 3 2 2" xfId="1528"/>
    <cellStyle name="標準 7 2 2 2 2 3 3" xfId="1529"/>
    <cellStyle name="標準 7 2 2 2 2 4" xfId="1530"/>
    <cellStyle name="標準 7 2 2 2 2 4 2" xfId="1531"/>
    <cellStyle name="標準 7 2 2 2 2 4 2 2" xfId="1532"/>
    <cellStyle name="標準 7 2 2 2 2 4 3" xfId="1533"/>
    <cellStyle name="標準 7 2 2 2 2 5" xfId="1534"/>
    <cellStyle name="標準 7 2 2 2 2 5 2" xfId="1535"/>
    <cellStyle name="標準 7 2 2 2 2 6" xfId="1536"/>
    <cellStyle name="標準 7 2 2 2 2 6 2" xfId="1537"/>
    <cellStyle name="標準 7 2 2 2 2 7" xfId="1538"/>
    <cellStyle name="標準 7 2 2 2 3" xfId="1539"/>
    <cellStyle name="標準 7 2 2 2 3 2" xfId="1540"/>
    <cellStyle name="標準 7 2 2 2 3 2 2" xfId="1541"/>
    <cellStyle name="標準 7 2 2 2 3 3" xfId="1542"/>
    <cellStyle name="標準 7 2 2 2 3 3 2" xfId="1543"/>
    <cellStyle name="標準 7 2 2 2 3 4" xfId="1544"/>
    <cellStyle name="標準 7 2 2 2 4" xfId="1545"/>
    <cellStyle name="標準 7 2 2 2 4 2" xfId="1546"/>
    <cellStyle name="標準 7 2 2 2 4 2 2" xfId="1547"/>
    <cellStyle name="標準 7 2 2 2 4 3" xfId="1548"/>
    <cellStyle name="標準 7 2 2 2 5" xfId="1549"/>
    <cellStyle name="標準 7 2 2 2 5 2" xfId="1550"/>
    <cellStyle name="標準 7 2 2 2 5 2 2" xfId="1551"/>
    <cellStyle name="標準 7 2 2 2 5 3" xfId="1552"/>
    <cellStyle name="標準 7 2 2 2 6" xfId="1553"/>
    <cellStyle name="標準 7 2 2 2 6 2" xfId="1554"/>
    <cellStyle name="標準 7 2 2 2 7" xfId="1555"/>
    <cellStyle name="標準 7 2 2 2 7 2" xfId="1556"/>
    <cellStyle name="標準 7 2 2 2 8" xfId="1557"/>
    <cellStyle name="標準 7 2 2 3" xfId="1558"/>
    <cellStyle name="標準 7 2 2 4" xfId="1559"/>
    <cellStyle name="標準 7 2 2 4 2" xfId="1560"/>
    <cellStyle name="標準 7 2 2 4 2 2" xfId="1561"/>
    <cellStyle name="標準 7 2 2 4 2 2 2" xfId="1562"/>
    <cellStyle name="標準 7 2 2 4 2 3" xfId="1563"/>
    <cellStyle name="標準 7 2 2 4 3" xfId="1564"/>
    <cellStyle name="標準 7 2 2 4 3 2" xfId="1565"/>
    <cellStyle name="標準 7 2 2 4 3 2 2" xfId="1566"/>
    <cellStyle name="標準 7 2 2 4 3 3" xfId="1567"/>
    <cellStyle name="標準 7 2 2 4 4" xfId="1568"/>
    <cellStyle name="標準 7 2 2 4 4 2" xfId="1569"/>
    <cellStyle name="標準 7 2 2 4 4 2 2" xfId="1570"/>
    <cellStyle name="標準 7 2 2 4 4 3" xfId="1571"/>
    <cellStyle name="標準 7 2 2 4 5" xfId="1572"/>
    <cellStyle name="標準 7 2 2 4 5 2" xfId="1573"/>
    <cellStyle name="標準 7 2 2 4 6" xfId="1574"/>
    <cellStyle name="標準 7 2 2 4 6 2" xfId="1575"/>
    <cellStyle name="標準 7 2 2 4 7" xfId="1576"/>
    <cellStyle name="標準 7 2 2 5" xfId="1577"/>
    <cellStyle name="標準 7 2 2 5 2" xfId="1578"/>
    <cellStyle name="標準 7 2 2 5 2 2" xfId="1579"/>
    <cellStyle name="標準 7 2 2 5 3" xfId="1580"/>
    <cellStyle name="標準 7 2 2 5 3 2" xfId="1581"/>
    <cellStyle name="標準 7 2 2 5 4" xfId="1582"/>
    <cellStyle name="標準 7 2 2 6" xfId="1583"/>
    <cellStyle name="標準 7 2 2 6 2" xfId="1584"/>
    <cellStyle name="標準 7 2 2 6 2 2" xfId="1585"/>
    <cellStyle name="標準 7 2 2 6 3" xfId="1586"/>
    <cellStyle name="標準 7 2 2 7" xfId="1587"/>
    <cellStyle name="標準 7 2 2 7 2" xfId="1588"/>
    <cellStyle name="標準 7 2 2 7 2 2" xfId="1589"/>
    <cellStyle name="標準 7 2 2 7 3" xfId="1590"/>
    <cellStyle name="標準 7 2 2 8" xfId="1591"/>
    <cellStyle name="標準 7 2 2 8 2" xfId="1592"/>
    <cellStyle name="標準 7 2 2 9" xfId="1593"/>
    <cellStyle name="標準 7 2 2 9 2" xfId="1594"/>
    <cellStyle name="標準 7 2 3" xfId="1595"/>
    <cellStyle name="標準 7 2 3 2" xfId="1596"/>
    <cellStyle name="標準 7 2 3 2 2" xfId="1597"/>
    <cellStyle name="標準 7 2 3 2 2 2" xfId="1598"/>
    <cellStyle name="標準 7 2 3 2 3" xfId="1599"/>
    <cellStyle name="標準 7 2 3 3" xfId="1600"/>
    <cellStyle name="標準 7 2 3 3 2" xfId="1601"/>
    <cellStyle name="標準 7 2 3 3 2 2" xfId="1602"/>
    <cellStyle name="標準 7 2 3 3 3" xfId="1603"/>
    <cellStyle name="標準 7 2 3 4" xfId="1604"/>
    <cellStyle name="標準 7 2 3 4 2" xfId="1605"/>
    <cellStyle name="標準 7 2 3 4 2 2" xfId="1606"/>
    <cellStyle name="標準 7 2 3 4 3" xfId="1607"/>
    <cellStyle name="標準 7 2 3 5" xfId="1608"/>
    <cellStyle name="標準 7 2 3 5 2" xfId="1609"/>
    <cellStyle name="標準 7 2 3 6" xfId="1610"/>
    <cellStyle name="標準 7 2 3 6 2" xfId="1611"/>
    <cellStyle name="標準 7 2 3 7" xfId="1612"/>
    <cellStyle name="標準 7 2 4" xfId="1613"/>
    <cellStyle name="標準 7 2 4 2" xfId="1614"/>
    <cellStyle name="標準 7 2 4 2 2" xfId="1615"/>
    <cellStyle name="標準 7 2 4 3" xfId="1616"/>
    <cellStyle name="標準 7 2 4 3 2" xfId="1617"/>
    <cellStyle name="標準 7 2 4 4" xfId="1618"/>
    <cellStyle name="標準 7 2 5" xfId="1619"/>
    <cellStyle name="標準 7 2 5 2" xfId="1620"/>
    <cellStyle name="標準 7 2 5 2 2" xfId="1621"/>
    <cellStyle name="標準 7 2 5 3" xfId="1622"/>
    <cellStyle name="標準 7 2 6" xfId="1623"/>
    <cellStyle name="標準 7 2 6 2" xfId="1624"/>
    <cellStyle name="標準 7 2 6 2 2" xfId="1625"/>
    <cellStyle name="標準 7 2 6 3" xfId="1626"/>
    <cellStyle name="標準 7 2 7" xfId="1627"/>
    <cellStyle name="標準 7 2 7 2" xfId="1628"/>
    <cellStyle name="標準 7 2 8" xfId="1629"/>
    <cellStyle name="標準 7 2 8 2" xfId="1630"/>
    <cellStyle name="標準 7 2 9" xfId="1631"/>
    <cellStyle name="標準 7 3" xfId="1632"/>
    <cellStyle name="標準 7 3 2" xfId="1633"/>
    <cellStyle name="標準 7 3 2 2" xfId="1634"/>
    <cellStyle name="標準 7 3 2 2 2" xfId="1635"/>
    <cellStyle name="標準 7 3 2 2 2 2" xfId="1636"/>
    <cellStyle name="標準 7 3 2 2 3" xfId="1637"/>
    <cellStyle name="標準 7 3 2 3" xfId="1638"/>
    <cellStyle name="標準 7 3 2 3 2" xfId="1639"/>
    <cellStyle name="標準 7 3 2 3 2 2" xfId="1640"/>
    <cellStyle name="標準 7 3 2 3 3" xfId="1641"/>
    <cellStyle name="標準 7 3 2 4" xfId="1642"/>
    <cellStyle name="標準 7 3 2 4 2" xfId="1643"/>
    <cellStyle name="標準 7 3 2 4 2 2" xfId="1644"/>
    <cellStyle name="標準 7 3 2 4 3" xfId="1645"/>
    <cellStyle name="標準 7 3 2 5" xfId="1646"/>
    <cellStyle name="標準 7 3 2 5 2" xfId="1647"/>
    <cellStyle name="標準 7 3 2 6" xfId="1648"/>
    <cellStyle name="標準 7 3 2 6 2" xfId="1649"/>
    <cellStyle name="標準 7 3 2 7" xfId="1650"/>
    <cellStyle name="標準 7 3 3" xfId="1651"/>
    <cellStyle name="標準 7 3 3 2" xfId="1652"/>
    <cellStyle name="標準 7 3 3 2 2" xfId="1653"/>
    <cellStyle name="標準 7 3 3 3" xfId="1654"/>
    <cellStyle name="標準 7 3 3 3 2" xfId="1655"/>
    <cellStyle name="標準 7 3 3 4" xfId="1656"/>
    <cellStyle name="標準 7 3 4" xfId="1657"/>
    <cellStyle name="標準 7 3 4 2" xfId="1658"/>
    <cellStyle name="標準 7 3 4 2 2" xfId="1659"/>
    <cellStyle name="標準 7 3 4 3" xfId="1660"/>
    <cellStyle name="標準 7 3 5" xfId="1661"/>
    <cellStyle name="標準 7 3 5 2" xfId="1662"/>
    <cellStyle name="標準 7 3 5 2 2" xfId="1663"/>
    <cellStyle name="標準 7 3 5 3" xfId="1664"/>
    <cellStyle name="標準 7 3 6" xfId="1665"/>
    <cellStyle name="標準 7 3 6 2" xfId="1666"/>
    <cellStyle name="標準 7 3 7" xfId="1667"/>
    <cellStyle name="標準 7 3 7 2" xfId="1668"/>
    <cellStyle name="標準 7 3 8" xfId="1669"/>
    <cellStyle name="標準 7 4" xfId="1670"/>
    <cellStyle name="標準 70" xfId="1671"/>
    <cellStyle name="標準 70 2" xfId="1672"/>
    <cellStyle name="標準 70_サブシステム別見積_20121210_2" xfId="1673"/>
    <cellStyle name="標準 71" xfId="1674"/>
    <cellStyle name="標準 72" xfId="1675"/>
    <cellStyle name="標準 73" xfId="1676"/>
    <cellStyle name="標準 73 2" xfId="1677"/>
    <cellStyle name="標準 73_サブシステム別見積_20121210_2" xfId="1678"/>
    <cellStyle name="標準 74" xfId="1679"/>
    <cellStyle name="標準 8" xfId="1680"/>
    <cellStyle name="標準 8 2" xfId="1681"/>
    <cellStyle name="標準 8 2 2" xfId="1682"/>
    <cellStyle name="標準 8 2 2 2" xfId="1683"/>
    <cellStyle name="標準 8 2 3" xfId="1684"/>
    <cellStyle name="標準 9" xfId="1685"/>
    <cellStyle name="標準_【作業】バッチプログラムステップ数" xfId="1779"/>
    <cellStyle name="標準_JP06大日程計画" xfId="1686"/>
    <cellStyle name="標準_JP06大日程計画 2" xfId="1687"/>
    <cellStyle name="標準_sst15" xfId="1688"/>
    <cellStyle name="標準_sstD974" xfId="1689"/>
    <cellStyle name="標準_週間進捗報告書（パジェロ）" xfId="1690"/>
    <cellStyle name="標準_週間進捗報告書（電力取引_フェーズ４_北陸）" xfId="1691"/>
    <cellStyle name="標準_中日程計画(パーツ)-20040531_週間進捗報告書（電力取引_フェーズ４_北陸）" xfId="1692"/>
    <cellStyle name="標準_中日程計画表（電力取引）" xfId="1693"/>
    <cellStyle name="標準1" xfId="1694"/>
    <cellStyle name="標準10" xfId="1695"/>
    <cellStyle name="標準-10" xfId="1696"/>
    <cellStyle name="標準10_INﾃｰﾏ" xfId="1697"/>
    <cellStyle name="標準-10_視点" xfId="1698"/>
    <cellStyle name="標準10_人員ｸﾞﾗﾌ (2)" xfId="1699"/>
    <cellStyle name="標準12" xfId="1700"/>
    <cellStyle name="標準-12" xfId="1701"/>
    <cellStyle name="標準12_２．論点と検討の進め方 (2)" xfId="1702"/>
    <cellStyle name="標準-12_２．論点と検討の進め方 (2)" xfId="1703"/>
    <cellStyle name="標準12_chp14;提案書" xfId="1704"/>
    <cellStyle name="標準-12_chp14;提案書" xfId="1705"/>
    <cellStyle name="標準12_LOP990916" xfId="1706"/>
    <cellStyle name="標準-12_LOP990916" xfId="1707"/>
    <cellStyle name="標準12_ＺＢ４４ＬＯＰ" xfId="1708"/>
    <cellStyle name="標準-12_ＺＢ４４ＬＯＰ" xfId="1709"/>
    <cellStyle name="標準12_ＺＢ４４ＬＯＰ97" xfId="1710"/>
    <cellStyle name="標準-12_ＺＢ４４ＬＯＰ97" xfId="1711"/>
    <cellStyle name="標準12_表紙 (2)" xfId="1712"/>
    <cellStyle name="標準-12_表紙 (2)" xfId="1713"/>
    <cellStyle name="標準12_表紙 (2)_２．論点と検討の進め方 (2)" xfId="1714"/>
    <cellStyle name="標準-12_表紙 (2)_LOP990916" xfId="1715"/>
    <cellStyle name="標準12_表紙 (2)_ＺＢ４４ＬＯＰ97" xfId="1716"/>
    <cellStyle name="標準-12_表紙 (2)_ＺＢ４４ＬＯＰ97" xfId="1717"/>
    <cellStyle name="標準12_表紙 (3)" xfId="1718"/>
    <cellStyle name="標準-12_表紙 (3)" xfId="1719"/>
    <cellStyle name="標準12_表紙 (3)_２．論点と検討の進め方 (2)" xfId="1720"/>
    <cellStyle name="標準-12_表紙 (3)_LOP990916" xfId="1721"/>
    <cellStyle name="標準12_表紙 (3)_ＺＢ４４ＬＯＰ97" xfId="1722"/>
    <cellStyle name="標準-12_表紙 (3)_ＺＢ４４ＬＯＰ97" xfId="1723"/>
    <cellStyle name="標準２" xfId="1724"/>
    <cellStyle name="標準-B10" xfId="1725"/>
    <cellStyle name="標準仕様書" xfId="1726"/>
    <cellStyle name="表ヘッダー" xfId="1727"/>
    <cellStyle name="表旨巧・・ハイパーリンク" xfId="1728"/>
    <cellStyle name="付表" xfId="1729"/>
    <cellStyle name="文字入力" xfId="1730"/>
    <cellStyle name="文字列" xfId="1731"/>
    <cellStyle name="本文" xfId="1732"/>
    <cellStyle name="未定義" xfId="1733"/>
    <cellStyle name="未定義 1" xfId="1734"/>
    <cellStyle name="未定義 10" xfId="1735"/>
    <cellStyle name="未定義 11" xfId="1736"/>
    <cellStyle name="未定義 12" xfId="1737"/>
    <cellStyle name="未定義 13" xfId="1738"/>
    <cellStyle name="未定義 14" xfId="1739"/>
    <cellStyle name="未定義 15" xfId="1740"/>
    <cellStyle name="未定義 16" xfId="1741"/>
    <cellStyle name="未定義 17" xfId="1742"/>
    <cellStyle name="未定義 18" xfId="1743"/>
    <cellStyle name="未定義 19" xfId="1744"/>
    <cellStyle name="未定義 2" xfId="1745"/>
    <cellStyle name="未定義 20" xfId="1746"/>
    <cellStyle name="未定義 21" xfId="1747"/>
    <cellStyle name="未定義 22" xfId="1748"/>
    <cellStyle name="未定義 23" xfId="1749"/>
    <cellStyle name="未定義 24" xfId="1750"/>
    <cellStyle name="未定義 25" xfId="1751"/>
    <cellStyle name="未定義 26" xfId="1752"/>
    <cellStyle name="未定義 27" xfId="1753"/>
    <cellStyle name="未定義 28" xfId="1754"/>
    <cellStyle name="未定義 29" xfId="1755"/>
    <cellStyle name="未定義 3" xfId="1756"/>
    <cellStyle name="未定義 30" xfId="1757"/>
    <cellStyle name="未定義 31" xfId="1758"/>
    <cellStyle name="未定義 32" xfId="1759"/>
    <cellStyle name="未定義 4" xfId="1760"/>
    <cellStyle name="未定義 5" xfId="1761"/>
    <cellStyle name="未定義 6" xfId="1762"/>
    <cellStyle name="未定義 7" xfId="1763"/>
    <cellStyle name="未定義 8" xfId="1764"/>
    <cellStyle name="未定義 9" xfId="1765"/>
    <cellStyle name="未定義_【原価見積】NEONストレージ_200TB_0817" xfId="1766"/>
    <cellStyle name="良い" xfId="1767" builtinId="26" customBuiltin="1"/>
    <cellStyle name="良い 2" xfId="1768"/>
    <cellStyle name="良い 3" xfId="1769"/>
    <cellStyle name="믅됞 [0.00]_PRODUCT DETAIL Q1" xfId="1770"/>
    <cellStyle name="믅됞_PRODUCT DETAIL Q1" xfId="1771"/>
    <cellStyle name="백분율_HOBONG" xfId="1772"/>
    <cellStyle name="뷭?_BOOKSHIP" xfId="1773"/>
    <cellStyle name="콤마 [0]_1202" xfId="1774"/>
    <cellStyle name="콤마_1202" xfId="1775"/>
    <cellStyle name="통화 [0]_1202" xfId="1776"/>
    <cellStyle name="통화_1202" xfId="1777"/>
    <cellStyle name="표준_(정보부문)월별인원계획" xfId="1778"/>
  </cellStyles>
  <dxfs count="574"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rgb="FFFF0000"/>
      </font>
      <fill>
        <patternFill>
          <bgColor rgb="FFFFFF00"/>
        </patternFill>
      </fill>
    </dxf>
    <dxf>
      <font>
        <color theme="0"/>
      </font>
      <fill>
        <patternFill>
          <bgColor theme="0" tint="-0.499984740745262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  <dxf>
      <fill>
        <patternFill>
          <bgColor indexed="11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608</xdr:row>
      <xdr:rowOff>0</xdr:rowOff>
    </xdr:from>
    <xdr:to>
      <xdr:col>76</xdr:col>
      <xdr:colOff>9525</xdr:colOff>
      <xdr:row>608</xdr:row>
      <xdr:rowOff>0</xdr:rowOff>
    </xdr:to>
    <xdr:sp macro="" textlink="">
      <xdr:nvSpPr>
        <xdr:cNvPr id="1714311" name="Line 2"/>
        <xdr:cNvSpPr>
          <a:spLocks noChangeShapeType="1"/>
        </xdr:cNvSpPr>
      </xdr:nvSpPr>
      <xdr:spPr bwMode="auto">
        <a:xfrm flipH="1">
          <a:off x="34318575" y="10776585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76</xdr:col>
      <xdr:colOff>0</xdr:colOff>
      <xdr:row>608</xdr:row>
      <xdr:rowOff>0</xdr:rowOff>
    </xdr:from>
    <xdr:to>
      <xdr:col>76</xdr:col>
      <xdr:colOff>9525</xdr:colOff>
      <xdr:row>608</xdr:row>
      <xdr:rowOff>0</xdr:rowOff>
    </xdr:to>
    <xdr:sp macro="" textlink="">
      <xdr:nvSpPr>
        <xdr:cNvPr id="1714312" name="Line 7"/>
        <xdr:cNvSpPr>
          <a:spLocks noChangeShapeType="1"/>
        </xdr:cNvSpPr>
      </xdr:nvSpPr>
      <xdr:spPr bwMode="auto">
        <a:xfrm flipH="1">
          <a:off x="34318575" y="107765850"/>
          <a:ext cx="9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1</xdr:row>
          <xdr:rowOff>47625</xdr:rowOff>
        </xdr:from>
        <xdr:to>
          <xdr:col>4</xdr:col>
          <xdr:colOff>142875</xdr:colOff>
          <xdr:row>2</xdr:row>
          <xdr:rowOff>85725</xdr:rowOff>
        </xdr:to>
        <xdr:sp macro="" textlink="">
          <xdr:nvSpPr>
            <xdr:cNvPr id="66561" name="GanttChartCreator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基礎読込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8</xdr:col>
          <xdr:colOff>400050</xdr:colOff>
          <xdr:row>2</xdr:row>
          <xdr:rowOff>85725</xdr:rowOff>
        </xdr:to>
        <xdr:sp macro="" textlink="">
          <xdr:nvSpPr>
            <xdr:cNvPr id="66563" name="SchedualLine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スケジュール線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1</xdr:row>
          <xdr:rowOff>47625</xdr:rowOff>
        </xdr:from>
        <xdr:to>
          <xdr:col>9</xdr:col>
          <xdr:colOff>314325</xdr:colOff>
          <xdr:row>2</xdr:row>
          <xdr:rowOff>85725</xdr:rowOff>
        </xdr:to>
        <xdr:sp macro="" textlink="">
          <xdr:nvSpPr>
            <xdr:cNvPr id="66564" name="Button 4" hidden="1">
              <a:extLst>
                <a:ext uri="{63B3BB69-23CF-44E3-9099-C40C66FF867C}">
                  <a14:compatExt spid="_x0000_s66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進捗線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</xdr:row>
          <xdr:rowOff>47625</xdr:rowOff>
        </xdr:from>
        <xdr:to>
          <xdr:col>3</xdr:col>
          <xdr:colOff>714375</xdr:colOff>
          <xdr:row>2</xdr:row>
          <xdr:rowOff>76200</xdr:rowOff>
        </xdr:to>
        <xdr:sp macro="" textlink="">
          <xdr:nvSpPr>
            <xdr:cNvPr id="68361" name="Init" hidden="1">
              <a:extLst>
                <a:ext uri="{63B3BB69-23CF-44E3-9099-C40C66FF867C}">
                  <a14:compatExt spid="_x0000_s68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初期化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1:IV37"/>
  <sheetViews>
    <sheetView tabSelected="1" view="pageBreakPreview" zoomScaleNormal="100" zoomScaleSheetLayoutView="100" workbookViewId="0">
      <pane ySplit="3" topLeftCell="A4" activePane="bottomLeft" state="frozen"/>
      <selection pane="bottomLeft" activeCell="A4" sqref="A4"/>
    </sheetView>
  </sheetViews>
  <sheetFormatPr defaultColWidth="2.625" defaultRowHeight="13.5"/>
  <sheetData>
    <row r="1" spans="2:256" ht="14.25" thickBot="1"/>
    <row r="2" spans="2:256" s="83" customFormat="1" ht="20.25" customHeight="1">
      <c r="B2" s="391" t="s">
        <v>74</v>
      </c>
      <c r="C2" s="392"/>
      <c r="D2" s="392"/>
      <c r="E2" s="392"/>
      <c r="F2" s="392"/>
      <c r="G2" s="392"/>
      <c r="H2" s="392"/>
      <c r="I2" s="392"/>
      <c r="J2" s="392"/>
      <c r="K2" s="392"/>
      <c r="L2" s="392"/>
      <c r="M2" s="392"/>
      <c r="N2" s="392"/>
      <c r="O2" s="392"/>
      <c r="P2" s="392"/>
      <c r="Q2" s="392"/>
      <c r="R2" s="392"/>
      <c r="S2" s="392"/>
      <c r="T2" s="392"/>
      <c r="U2" s="392"/>
      <c r="V2" s="392"/>
      <c r="W2" s="392"/>
      <c r="X2" s="392"/>
      <c r="Y2" s="392"/>
      <c r="Z2" s="392"/>
      <c r="AA2" s="392"/>
      <c r="AB2" s="392"/>
      <c r="AC2" s="392"/>
      <c r="AD2" s="392"/>
      <c r="AE2" s="392"/>
      <c r="AF2" s="392"/>
      <c r="AG2" s="392"/>
      <c r="AH2" s="392"/>
      <c r="AI2" s="392"/>
      <c r="AJ2" s="392"/>
      <c r="AK2" s="392"/>
      <c r="AL2" s="392"/>
      <c r="AM2" s="392"/>
      <c r="AN2" s="392"/>
      <c r="AO2" s="392"/>
      <c r="AP2" s="392"/>
      <c r="AQ2" s="392"/>
      <c r="AR2" s="392"/>
      <c r="AS2" s="392"/>
      <c r="AT2" s="392"/>
      <c r="AU2" s="392"/>
      <c r="AV2" s="392"/>
      <c r="AW2" s="392"/>
      <c r="AX2" s="392"/>
      <c r="AY2" s="392"/>
      <c r="AZ2" s="393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</row>
    <row r="3" spans="2:256" s="84" customFormat="1" ht="13.5" customHeight="1" thickBot="1">
      <c r="B3" s="96" t="s">
        <v>24</v>
      </c>
      <c r="C3" s="97"/>
      <c r="D3" s="98" t="s">
        <v>75</v>
      </c>
      <c r="E3" s="97"/>
      <c r="F3" s="97"/>
      <c r="G3" s="97"/>
      <c r="H3" s="97"/>
      <c r="I3" s="97"/>
      <c r="J3" s="97"/>
      <c r="K3" s="99"/>
      <c r="L3" s="97" t="s">
        <v>76</v>
      </c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8" t="s">
        <v>6</v>
      </c>
      <c r="AL3" s="97"/>
      <c r="AM3" s="97"/>
      <c r="AN3" s="99"/>
      <c r="AO3" s="97" t="s">
        <v>77</v>
      </c>
      <c r="AP3" s="97"/>
      <c r="AQ3" s="97"/>
      <c r="AR3" s="97"/>
      <c r="AS3" s="97"/>
      <c r="AT3" s="98" t="s">
        <v>78</v>
      </c>
      <c r="AU3" s="97"/>
      <c r="AV3" s="97"/>
      <c r="AW3" s="97"/>
      <c r="AX3" s="97"/>
      <c r="AY3" s="97"/>
      <c r="AZ3" s="100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</row>
    <row r="4" spans="2:256" s="84" customFormat="1">
      <c r="B4" s="394">
        <v>1</v>
      </c>
      <c r="C4" s="395"/>
      <c r="D4" s="396"/>
      <c r="E4" s="397"/>
      <c r="F4" s="397"/>
      <c r="G4" s="397"/>
      <c r="H4" s="397"/>
      <c r="I4" s="397"/>
      <c r="J4" s="397"/>
      <c r="K4" s="398"/>
      <c r="L4" s="399"/>
      <c r="M4" s="397"/>
      <c r="N4" s="397"/>
      <c r="O4" s="397"/>
      <c r="P4" s="397"/>
      <c r="Q4" s="397"/>
      <c r="R4" s="397"/>
      <c r="S4" s="397"/>
      <c r="T4" s="397"/>
      <c r="U4" s="397"/>
      <c r="V4" s="397"/>
      <c r="W4" s="397"/>
      <c r="X4" s="397"/>
      <c r="Y4" s="397"/>
      <c r="Z4" s="397"/>
      <c r="AA4" s="397"/>
      <c r="AB4" s="397"/>
      <c r="AC4" s="397"/>
      <c r="AD4" s="397"/>
      <c r="AE4" s="397"/>
      <c r="AF4" s="397"/>
      <c r="AG4" s="397"/>
      <c r="AH4" s="397"/>
      <c r="AI4" s="397"/>
      <c r="AJ4" s="398"/>
      <c r="AK4" s="595"/>
      <c r="AL4" s="596"/>
      <c r="AM4" s="596"/>
      <c r="AN4" s="395"/>
      <c r="AO4" s="597"/>
      <c r="AP4" s="598"/>
      <c r="AQ4" s="598"/>
      <c r="AR4" s="598"/>
      <c r="AS4" s="599"/>
      <c r="AT4" s="403"/>
      <c r="AU4" s="404"/>
      <c r="AV4" s="404"/>
      <c r="AW4" s="404"/>
      <c r="AX4" s="404"/>
      <c r="AY4" s="404"/>
      <c r="AZ4" s="405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</row>
    <row r="5" spans="2:256" s="84" customFormat="1" ht="12" customHeight="1">
      <c r="B5" s="372">
        <v>2</v>
      </c>
      <c r="C5" s="373"/>
      <c r="D5" s="385"/>
      <c r="E5" s="386"/>
      <c r="F5" s="386"/>
      <c r="G5" s="386"/>
      <c r="H5" s="386"/>
      <c r="I5" s="386"/>
      <c r="J5" s="386"/>
      <c r="K5" s="387"/>
      <c r="L5" s="388"/>
      <c r="M5" s="386"/>
      <c r="N5" s="386"/>
      <c r="O5" s="386"/>
      <c r="P5" s="386"/>
      <c r="Q5" s="386"/>
      <c r="R5" s="386"/>
      <c r="S5" s="386"/>
      <c r="T5" s="386"/>
      <c r="U5" s="386"/>
      <c r="V5" s="386"/>
      <c r="W5" s="386"/>
      <c r="X5" s="386"/>
      <c r="Y5" s="386"/>
      <c r="Z5" s="386"/>
      <c r="AA5" s="386"/>
      <c r="AB5" s="386"/>
      <c r="AC5" s="386"/>
      <c r="AD5" s="386"/>
      <c r="AE5" s="386"/>
      <c r="AF5" s="386"/>
      <c r="AG5" s="386"/>
      <c r="AH5" s="386"/>
      <c r="AI5" s="386"/>
      <c r="AJ5" s="387"/>
      <c r="AK5" s="377"/>
      <c r="AL5" s="378"/>
      <c r="AM5" s="378"/>
      <c r="AN5" s="373"/>
      <c r="AO5" s="400"/>
      <c r="AP5" s="401"/>
      <c r="AQ5" s="401"/>
      <c r="AR5" s="401"/>
      <c r="AS5" s="402"/>
      <c r="AT5" s="380"/>
      <c r="AU5" s="375"/>
      <c r="AV5" s="375"/>
      <c r="AW5" s="375"/>
      <c r="AX5" s="375"/>
      <c r="AY5" s="375"/>
      <c r="AZ5" s="379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</row>
    <row r="6" spans="2:256" s="84" customFormat="1" ht="12" customHeight="1">
      <c r="B6" s="372">
        <v>3</v>
      </c>
      <c r="C6" s="373"/>
      <c r="D6" s="385"/>
      <c r="E6" s="386"/>
      <c r="F6" s="386"/>
      <c r="G6" s="386"/>
      <c r="H6" s="386"/>
      <c r="I6" s="386"/>
      <c r="J6" s="386"/>
      <c r="K6" s="387"/>
      <c r="L6" s="388"/>
      <c r="M6" s="386"/>
      <c r="N6" s="386"/>
      <c r="O6" s="386"/>
      <c r="P6" s="386"/>
      <c r="Q6" s="386"/>
      <c r="R6" s="386"/>
      <c r="S6" s="386"/>
      <c r="T6" s="386"/>
      <c r="U6" s="386"/>
      <c r="V6" s="386"/>
      <c r="W6" s="386"/>
      <c r="X6" s="386"/>
      <c r="Y6" s="386"/>
      <c r="Z6" s="386"/>
      <c r="AA6" s="386"/>
      <c r="AB6" s="386"/>
      <c r="AC6" s="386"/>
      <c r="AD6" s="386"/>
      <c r="AE6" s="386"/>
      <c r="AF6" s="386"/>
      <c r="AG6" s="386"/>
      <c r="AH6" s="386"/>
      <c r="AI6" s="386"/>
      <c r="AJ6" s="387"/>
      <c r="AK6" s="377"/>
      <c r="AL6" s="378"/>
      <c r="AM6" s="378"/>
      <c r="AN6" s="373"/>
      <c r="AO6" s="400"/>
      <c r="AP6" s="401"/>
      <c r="AQ6" s="401"/>
      <c r="AR6" s="401"/>
      <c r="AS6" s="402"/>
      <c r="AT6" s="380"/>
      <c r="AU6" s="375"/>
      <c r="AV6" s="375"/>
      <c r="AW6" s="375"/>
      <c r="AX6" s="375"/>
      <c r="AY6" s="375"/>
      <c r="AZ6" s="379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</row>
    <row r="7" spans="2:256" s="84" customFormat="1" ht="12" customHeight="1">
      <c r="B7" s="372">
        <v>4</v>
      </c>
      <c r="C7" s="373"/>
      <c r="D7" s="385"/>
      <c r="E7" s="386"/>
      <c r="F7" s="386"/>
      <c r="G7" s="386"/>
      <c r="H7" s="386"/>
      <c r="I7" s="386"/>
      <c r="J7" s="386"/>
      <c r="K7" s="387"/>
      <c r="L7" s="388"/>
      <c r="M7" s="386"/>
      <c r="N7" s="386"/>
      <c r="O7" s="386"/>
      <c r="P7" s="386"/>
      <c r="Q7" s="386"/>
      <c r="R7" s="386"/>
      <c r="S7" s="386"/>
      <c r="T7" s="386"/>
      <c r="U7" s="386"/>
      <c r="V7" s="386"/>
      <c r="W7" s="386"/>
      <c r="X7" s="386"/>
      <c r="Y7" s="386"/>
      <c r="Z7" s="386"/>
      <c r="AA7" s="386"/>
      <c r="AB7" s="386"/>
      <c r="AC7" s="386"/>
      <c r="AD7" s="386"/>
      <c r="AE7" s="386"/>
      <c r="AF7" s="386"/>
      <c r="AG7" s="386"/>
      <c r="AH7" s="386"/>
      <c r="AI7" s="386"/>
      <c r="AJ7" s="387"/>
      <c r="AK7" s="377"/>
      <c r="AL7" s="378"/>
      <c r="AM7" s="378"/>
      <c r="AN7" s="373"/>
      <c r="AO7" s="381"/>
      <c r="AP7" s="378"/>
      <c r="AQ7" s="378"/>
      <c r="AR7" s="378"/>
      <c r="AS7" s="373"/>
      <c r="AT7" s="380"/>
      <c r="AU7" s="375"/>
      <c r="AV7" s="375"/>
      <c r="AW7" s="375"/>
      <c r="AX7" s="375"/>
      <c r="AY7" s="375"/>
      <c r="AZ7" s="379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</row>
    <row r="8" spans="2:256" s="84" customFormat="1" ht="12" customHeight="1">
      <c r="B8" s="372">
        <v>5</v>
      </c>
      <c r="C8" s="373"/>
      <c r="D8" s="385"/>
      <c r="E8" s="386"/>
      <c r="F8" s="386"/>
      <c r="G8" s="386"/>
      <c r="H8" s="386"/>
      <c r="I8" s="386"/>
      <c r="J8" s="386"/>
      <c r="K8" s="387"/>
      <c r="L8" s="380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6"/>
      <c r="AK8" s="377"/>
      <c r="AL8" s="378"/>
      <c r="AM8" s="378"/>
      <c r="AN8" s="373"/>
      <c r="AO8" s="381"/>
      <c r="AP8" s="378"/>
      <c r="AQ8" s="378"/>
      <c r="AR8" s="378"/>
      <c r="AS8" s="373"/>
      <c r="AT8" s="380"/>
      <c r="AU8" s="375"/>
      <c r="AV8" s="375"/>
      <c r="AW8" s="375"/>
      <c r="AX8" s="375"/>
      <c r="AY8" s="375"/>
      <c r="AZ8" s="379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</row>
    <row r="9" spans="2:256" s="84" customFormat="1" ht="12" customHeight="1">
      <c r="B9" s="372">
        <v>6</v>
      </c>
      <c r="C9" s="373"/>
      <c r="D9" s="385"/>
      <c r="E9" s="386"/>
      <c r="F9" s="386"/>
      <c r="G9" s="386"/>
      <c r="H9" s="386"/>
      <c r="I9" s="386"/>
      <c r="J9" s="386"/>
      <c r="K9" s="387"/>
      <c r="L9" s="380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6"/>
      <c r="AK9" s="377"/>
      <c r="AL9" s="378"/>
      <c r="AM9" s="378"/>
      <c r="AN9" s="373"/>
      <c r="AO9" s="381"/>
      <c r="AP9" s="378"/>
      <c r="AQ9" s="378"/>
      <c r="AR9" s="378"/>
      <c r="AS9" s="373"/>
      <c r="AT9" s="380"/>
      <c r="AU9" s="375"/>
      <c r="AV9" s="375"/>
      <c r="AW9" s="375"/>
      <c r="AX9" s="375"/>
      <c r="AY9" s="375"/>
      <c r="AZ9" s="37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</row>
    <row r="10" spans="2:256" s="84" customFormat="1" ht="12" customHeight="1">
      <c r="B10" s="372">
        <v>7</v>
      </c>
      <c r="C10" s="373"/>
      <c r="D10" s="385"/>
      <c r="E10" s="386"/>
      <c r="F10" s="386"/>
      <c r="G10" s="386"/>
      <c r="H10" s="386"/>
      <c r="I10" s="386"/>
      <c r="J10" s="386"/>
      <c r="K10" s="387"/>
      <c r="L10" s="380"/>
      <c r="M10" s="375"/>
      <c r="N10" s="375"/>
      <c r="O10" s="375"/>
      <c r="P10" s="375"/>
      <c r="Q10" s="375"/>
      <c r="R10" s="375"/>
      <c r="S10" s="375"/>
      <c r="T10" s="375"/>
      <c r="U10" s="375"/>
      <c r="V10" s="375"/>
      <c r="W10" s="375"/>
      <c r="X10" s="375"/>
      <c r="Y10" s="375"/>
      <c r="Z10" s="375"/>
      <c r="AA10" s="375"/>
      <c r="AB10" s="375"/>
      <c r="AC10" s="375"/>
      <c r="AD10" s="375"/>
      <c r="AE10" s="375"/>
      <c r="AF10" s="375"/>
      <c r="AG10" s="375"/>
      <c r="AH10" s="375"/>
      <c r="AI10" s="375"/>
      <c r="AJ10" s="376"/>
      <c r="AK10" s="377"/>
      <c r="AL10" s="378"/>
      <c r="AM10" s="378"/>
      <c r="AN10" s="373"/>
      <c r="AO10" s="381"/>
      <c r="AP10" s="378"/>
      <c r="AQ10" s="378"/>
      <c r="AR10" s="378"/>
      <c r="AS10" s="373"/>
      <c r="AT10" s="380"/>
      <c r="AU10" s="375"/>
      <c r="AV10" s="375"/>
      <c r="AW10" s="375"/>
      <c r="AX10" s="375"/>
      <c r="AY10" s="375"/>
      <c r="AZ10" s="379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</row>
    <row r="11" spans="2:256" s="84" customFormat="1">
      <c r="B11" s="372">
        <v>8</v>
      </c>
      <c r="C11" s="373"/>
      <c r="D11" s="388"/>
      <c r="E11" s="389"/>
      <c r="F11" s="389"/>
      <c r="G11" s="389"/>
      <c r="H11" s="389"/>
      <c r="I11" s="389"/>
      <c r="J11" s="389"/>
      <c r="K11" s="390"/>
      <c r="L11" s="380"/>
      <c r="M11" s="375"/>
      <c r="N11" s="375"/>
      <c r="O11" s="375"/>
      <c r="P11" s="375"/>
      <c r="Q11" s="375"/>
      <c r="R11" s="375"/>
      <c r="S11" s="375"/>
      <c r="T11" s="375"/>
      <c r="U11" s="375"/>
      <c r="V11" s="375"/>
      <c r="W11" s="375"/>
      <c r="X11" s="375"/>
      <c r="Y11" s="375"/>
      <c r="Z11" s="375"/>
      <c r="AA11" s="375"/>
      <c r="AB11" s="375"/>
      <c r="AC11" s="375"/>
      <c r="AD11" s="375"/>
      <c r="AE11" s="375"/>
      <c r="AF11" s="375"/>
      <c r="AG11" s="375"/>
      <c r="AH11" s="375"/>
      <c r="AI11" s="375"/>
      <c r="AJ11" s="376"/>
      <c r="AK11" s="377"/>
      <c r="AL11" s="378"/>
      <c r="AM11" s="378"/>
      <c r="AN11" s="373"/>
      <c r="AO11" s="381"/>
      <c r="AP11" s="378"/>
      <c r="AQ11" s="378"/>
      <c r="AR11" s="378"/>
      <c r="AS11" s="373"/>
      <c r="AT11" s="380"/>
      <c r="AU11" s="375"/>
      <c r="AV11" s="375"/>
      <c r="AW11" s="375"/>
      <c r="AX11" s="375"/>
      <c r="AY11" s="375"/>
      <c r="AZ11" s="379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</row>
    <row r="12" spans="2:256" s="84" customFormat="1" ht="12" customHeight="1">
      <c r="B12" s="372">
        <v>9</v>
      </c>
      <c r="C12" s="373"/>
      <c r="D12" s="385"/>
      <c r="E12" s="386"/>
      <c r="F12" s="386"/>
      <c r="G12" s="386"/>
      <c r="H12" s="386"/>
      <c r="I12" s="386"/>
      <c r="J12" s="386"/>
      <c r="K12" s="387"/>
      <c r="L12" s="380"/>
      <c r="M12" s="375"/>
      <c r="N12" s="375"/>
      <c r="O12" s="375"/>
      <c r="P12" s="375"/>
      <c r="Q12" s="375"/>
      <c r="R12" s="375"/>
      <c r="S12" s="375"/>
      <c r="T12" s="375"/>
      <c r="U12" s="375"/>
      <c r="V12" s="375"/>
      <c r="W12" s="375"/>
      <c r="X12" s="375"/>
      <c r="Y12" s="375"/>
      <c r="Z12" s="375"/>
      <c r="AA12" s="375"/>
      <c r="AB12" s="375"/>
      <c r="AC12" s="375"/>
      <c r="AD12" s="375"/>
      <c r="AE12" s="375"/>
      <c r="AF12" s="375"/>
      <c r="AG12" s="375"/>
      <c r="AH12" s="375"/>
      <c r="AI12" s="375"/>
      <c r="AJ12" s="376"/>
      <c r="AK12" s="381"/>
      <c r="AL12" s="378"/>
      <c r="AM12" s="378"/>
      <c r="AN12" s="373"/>
      <c r="AO12" s="381"/>
      <c r="AP12" s="378"/>
      <c r="AQ12" s="378"/>
      <c r="AR12" s="378"/>
      <c r="AS12" s="373"/>
      <c r="AT12" s="380"/>
      <c r="AU12" s="375"/>
      <c r="AV12" s="375"/>
      <c r="AW12" s="375"/>
      <c r="AX12" s="375"/>
      <c r="AY12" s="375"/>
      <c r="AZ12" s="379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</row>
    <row r="13" spans="2:256" s="84" customFormat="1">
      <c r="B13" s="372">
        <v>10</v>
      </c>
      <c r="C13" s="373"/>
      <c r="D13" s="380"/>
      <c r="E13" s="375"/>
      <c r="F13" s="375"/>
      <c r="G13" s="375"/>
      <c r="H13" s="375"/>
      <c r="I13" s="375"/>
      <c r="J13" s="375"/>
      <c r="K13" s="376"/>
      <c r="L13" s="380"/>
      <c r="M13" s="375"/>
      <c r="N13" s="375"/>
      <c r="O13" s="375"/>
      <c r="P13" s="375"/>
      <c r="Q13" s="375"/>
      <c r="R13" s="375"/>
      <c r="S13" s="375"/>
      <c r="T13" s="375"/>
      <c r="U13" s="375"/>
      <c r="V13" s="375"/>
      <c r="W13" s="375"/>
      <c r="X13" s="375"/>
      <c r="Y13" s="375"/>
      <c r="Z13" s="375"/>
      <c r="AA13" s="375"/>
      <c r="AB13" s="375"/>
      <c r="AC13" s="375"/>
      <c r="AD13" s="375"/>
      <c r="AE13" s="375"/>
      <c r="AF13" s="375"/>
      <c r="AG13" s="375"/>
      <c r="AH13" s="375"/>
      <c r="AI13" s="375"/>
      <c r="AJ13" s="376"/>
      <c r="AK13" s="377"/>
      <c r="AL13" s="378"/>
      <c r="AM13" s="378"/>
      <c r="AN13" s="373"/>
      <c r="AO13" s="381"/>
      <c r="AP13" s="378"/>
      <c r="AQ13" s="378"/>
      <c r="AR13" s="378"/>
      <c r="AS13" s="373"/>
      <c r="AT13" s="374"/>
      <c r="AU13" s="375"/>
      <c r="AV13" s="375"/>
      <c r="AW13" s="375"/>
      <c r="AX13" s="375"/>
      <c r="AY13" s="375"/>
      <c r="AZ13" s="379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</row>
    <row r="14" spans="2:256" s="84" customFormat="1">
      <c r="B14" s="372">
        <v>11</v>
      </c>
      <c r="C14" s="373"/>
      <c r="D14" s="382"/>
      <c r="E14" s="383"/>
      <c r="F14" s="383"/>
      <c r="G14" s="383"/>
      <c r="H14" s="383"/>
      <c r="I14" s="383"/>
      <c r="J14" s="383"/>
      <c r="K14" s="384"/>
      <c r="L14" s="380"/>
      <c r="M14" s="375"/>
      <c r="N14" s="375"/>
      <c r="O14" s="375"/>
      <c r="P14" s="375"/>
      <c r="Q14" s="375"/>
      <c r="R14" s="375"/>
      <c r="S14" s="375"/>
      <c r="T14" s="375"/>
      <c r="U14" s="375"/>
      <c r="V14" s="375"/>
      <c r="W14" s="375"/>
      <c r="X14" s="375"/>
      <c r="Y14" s="375"/>
      <c r="Z14" s="375"/>
      <c r="AA14" s="375"/>
      <c r="AB14" s="375"/>
      <c r="AC14" s="375"/>
      <c r="AD14" s="375"/>
      <c r="AE14" s="375"/>
      <c r="AF14" s="375"/>
      <c r="AG14" s="375"/>
      <c r="AH14" s="375"/>
      <c r="AI14" s="375"/>
      <c r="AJ14" s="376"/>
      <c r="AK14" s="377"/>
      <c r="AL14" s="378"/>
      <c r="AM14" s="378"/>
      <c r="AN14" s="373"/>
      <c r="AO14" s="381"/>
      <c r="AP14" s="378"/>
      <c r="AQ14" s="378"/>
      <c r="AR14" s="378"/>
      <c r="AS14" s="373"/>
      <c r="AT14" s="374"/>
      <c r="AU14" s="375"/>
      <c r="AV14" s="375"/>
      <c r="AW14" s="375"/>
      <c r="AX14" s="375"/>
      <c r="AY14" s="375"/>
      <c r="AZ14" s="379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</row>
    <row r="15" spans="2:256" s="84" customFormat="1">
      <c r="B15" s="372">
        <v>12</v>
      </c>
      <c r="C15" s="373"/>
      <c r="D15" s="382"/>
      <c r="E15" s="383"/>
      <c r="F15" s="383"/>
      <c r="G15" s="383"/>
      <c r="H15" s="383"/>
      <c r="I15" s="383"/>
      <c r="J15" s="383"/>
      <c r="K15" s="384"/>
      <c r="L15" s="380"/>
      <c r="M15" s="375"/>
      <c r="N15" s="375"/>
      <c r="O15" s="375"/>
      <c r="P15" s="375"/>
      <c r="Q15" s="375"/>
      <c r="R15" s="375"/>
      <c r="S15" s="375"/>
      <c r="T15" s="375"/>
      <c r="U15" s="375"/>
      <c r="V15" s="375"/>
      <c r="W15" s="375"/>
      <c r="X15" s="375"/>
      <c r="Y15" s="375"/>
      <c r="Z15" s="375"/>
      <c r="AA15" s="375"/>
      <c r="AB15" s="375"/>
      <c r="AC15" s="375"/>
      <c r="AD15" s="375"/>
      <c r="AE15" s="375"/>
      <c r="AF15" s="375"/>
      <c r="AG15" s="375"/>
      <c r="AH15" s="375"/>
      <c r="AI15" s="375"/>
      <c r="AJ15" s="376"/>
      <c r="AK15" s="377"/>
      <c r="AL15" s="378"/>
      <c r="AM15" s="378"/>
      <c r="AN15" s="373"/>
      <c r="AO15" s="381"/>
      <c r="AP15" s="378"/>
      <c r="AQ15" s="378"/>
      <c r="AR15" s="378"/>
      <c r="AS15" s="373"/>
      <c r="AT15" s="374"/>
      <c r="AU15" s="375"/>
      <c r="AV15" s="375"/>
      <c r="AW15" s="375"/>
      <c r="AX15" s="375"/>
      <c r="AY15" s="375"/>
      <c r="AZ15" s="379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</row>
    <row r="16" spans="2:256" s="84" customFormat="1">
      <c r="B16" s="372">
        <v>13</v>
      </c>
      <c r="C16" s="373"/>
      <c r="D16" s="382"/>
      <c r="E16" s="383"/>
      <c r="F16" s="383"/>
      <c r="G16" s="383"/>
      <c r="H16" s="383"/>
      <c r="I16" s="383"/>
      <c r="J16" s="383"/>
      <c r="K16" s="384"/>
      <c r="L16" s="380"/>
      <c r="M16" s="375"/>
      <c r="N16" s="375"/>
      <c r="O16" s="375"/>
      <c r="P16" s="375"/>
      <c r="Q16" s="375"/>
      <c r="R16" s="375"/>
      <c r="S16" s="375"/>
      <c r="T16" s="375"/>
      <c r="U16" s="375"/>
      <c r="V16" s="375"/>
      <c r="W16" s="375"/>
      <c r="X16" s="375"/>
      <c r="Y16" s="375"/>
      <c r="Z16" s="375"/>
      <c r="AA16" s="375"/>
      <c r="AB16" s="375"/>
      <c r="AC16" s="375"/>
      <c r="AD16" s="375"/>
      <c r="AE16" s="375"/>
      <c r="AF16" s="375"/>
      <c r="AG16" s="375"/>
      <c r="AH16" s="375"/>
      <c r="AI16" s="375"/>
      <c r="AJ16" s="376"/>
      <c r="AK16" s="377"/>
      <c r="AL16" s="378"/>
      <c r="AM16" s="378"/>
      <c r="AN16" s="373"/>
      <c r="AO16" s="381"/>
      <c r="AP16" s="378"/>
      <c r="AQ16" s="378"/>
      <c r="AR16" s="378"/>
      <c r="AS16" s="373"/>
      <c r="AT16" s="374"/>
      <c r="AU16" s="375"/>
      <c r="AV16" s="375"/>
      <c r="AW16" s="375"/>
      <c r="AX16" s="375"/>
      <c r="AY16" s="375"/>
      <c r="AZ16" s="379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</row>
    <row r="17" spans="2:256" s="84" customFormat="1">
      <c r="B17" s="372">
        <v>14</v>
      </c>
      <c r="C17" s="373"/>
      <c r="D17" s="374"/>
      <c r="E17" s="375"/>
      <c r="F17" s="375"/>
      <c r="G17" s="375"/>
      <c r="H17" s="375"/>
      <c r="I17" s="375"/>
      <c r="J17" s="375"/>
      <c r="K17" s="376"/>
      <c r="L17" s="380"/>
      <c r="M17" s="375"/>
      <c r="N17" s="375"/>
      <c r="O17" s="375"/>
      <c r="P17" s="375"/>
      <c r="Q17" s="375"/>
      <c r="R17" s="375"/>
      <c r="S17" s="375"/>
      <c r="T17" s="375"/>
      <c r="U17" s="375"/>
      <c r="V17" s="375"/>
      <c r="W17" s="375"/>
      <c r="X17" s="375"/>
      <c r="Y17" s="375"/>
      <c r="Z17" s="375"/>
      <c r="AA17" s="375"/>
      <c r="AB17" s="375"/>
      <c r="AC17" s="375"/>
      <c r="AD17" s="375"/>
      <c r="AE17" s="375"/>
      <c r="AF17" s="375"/>
      <c r="AG17" s="375"/>
      <c r="AH17" s="375"/>
      <c r="AI17" s="375"/>
      <c r="AJ17" s="376"/>
      <c r="AK17" s="377"/>
      <c r="AL17" s="378"/>
      <c r="AM17" s="378"/>
      <c r="AN17" s="373"/>
      <c r="AO17" s="381"/>
      <c r="AP17" s="378"/>
      <c r="AQ17" s="378"/>
      <c r="AR17" s="378"/>
      <c r="AS17" s="373"/>
      <c r="AT17" s="374"/>
      <c r="AU17" s="375"/>
      <c r="AV17" s="375"/>
      <c r="AW17" s="375"/>
      <c r="AX17" s="375"/>
      <c r="AY17" s="375"/>
      <c r="AZ17" s="379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</row>
    <row r="18" spans="2:256" s="84" customFormat="1">
      <c r="B18" s="372">
        <v>15</v>
      </c>
      <c r="C18" s="373"/>
      <c r="D18" s="374"/>
      <c r="E18" s="375"/>
      <c r="F18" s="375"/>
      <c r="G18" s="375"/>
      <c r="H18" s="375"/>
      <c r="I18" s="375"/>
      <c r="J18" s="375"/>
      <c r="K18" s="376"/>
      <c r="L18" s="374"/>
      <c r="M18" s="375"/>
      <c r="N18" s="375"/>
      <c r="O18" s="375"/>
      <c r="P18" s="375"/>
      <c r="Q18" s="375"/>
      <c r="R18" s="375"/>
      <c r="S18" s="375"/>
      <c r="T18" s="375"/>
      <c r="U18" s="375"/>
      <c r="V18" s="375"/>
      <c r="W18" s="375"/>
      <c r="X18" s="375"/>
      <c r="Y18" s="375"/>
      <c r="Z18" s="375"/>
      <c r="AA18" s="375"/>
      <c r="AB18" s="375"/>
      <c r="AC18" s="375"/>
      <c r="AD18" s="375"/>
      <c r="AE18" s="375"/>
      <c r="AF18" s="375"/>
      <c r="AG18" s="375"/>
      <c r="AH18" s="375"/>
      <c r="AI18" s="375"/>
      <c r="AJ18" s="376"/>
      <c r="AK18" s="377"/>
      <c r="AL18" s="378"/>
      <c r="AM18" s="378"/>
      <c r="AN18" s="373"/>
      <c r="AO18" s="377"/>
      <c r="AP18" s="378"/>
      <c r="AQ18" s="378"/>
      <c r="AR18" s="378"/>
      <c r="AS18" s="373"/>
      <c r="AT18" s="374"/>
      <c r="AU18" s="375"/>
      <c r="AV18" s="375"/>
      <c r="AW18" s="375"/>
      <c r="AX18" s="375"/>
      <c r="AY18" s="375"/>
      <c r="AZ18" s="379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</row>
    <row r="19" spans="2:256" s="84" customFormat="1">
      <c r="B19" s="372">
        <v>16</v>
      </c>
      <c r="C19" s="373"/>
      <c r="D19" s="374"/>
      <c r="E19" s="375"/>
      <c r="F19" s="375"/>
      <c r="G19" s="375"/>
      <c r="H19" s="375"/>
      <c r="I19" s="375"/>
      <c r="J19" s="375"/>
      <c r="K19" s="376"/>
      <c r="L19" s="374"/>
      <c r="M19" s="375"/>
      <c r="N19" s="375"/>
      <c r="O19" s="375"/>
      <c r="P19" s="375"/>
      <c r="Q19" s="375"/>
      <c r="R19" s="375"/>
      <c r="S19" s="375"/>
      <c r="T19" s="375"/>
      <c r="U19" s="375"/>
      <c r="V19" s="375"/>
      <c r="W19" s="375"/>
      <c r="X19" s="375"/>
      <c r="Y19" s="375"/>
      <c r="Z19" s="375"/>
      <c r="AA19" s="375"/>
      <c r="AB19" s="375"/>
      <c r="AC19" s="375"/>
      <c r="AD19" s="375"/>
      <c r="AE19" s="375"/>
      <c r="AF19" s="375"/>
      <c r="AG19" s="375"/>
      <c r="AH19" s="375"/>
      <c r="AI19" s="375"/>
      <c r="AJ19" s="376"/>
      <c r="AK19" s="377"/>
      <c r="AL19" s="378"/>
      <c r="AM19" s="378"/>
      <c r="AN19" s="373"/>
      <c r="AO19" s="377"/>
      <c r="AP19" s="378"/>
      <c r="AQ19" s="378"/>
      <c r="AR19" s="378"/>
      <c r="AS19" s="373"/>
      <c r="AT19" s="374"/>
      <c r="AU19" s="375"/>
      <c r="AV19" s="375"/>
      <c r="AW19" s="375"/>
      <c r="AX19" s="375"/>
      <c r="AY19" s="375"/>
      <c r="AZ19" s="37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</row>
    <row r="20" spans="2:256" s="84" customFormat="1">
      <c r="B20" s="372">
        <v>17</v>
      </c>
      <c r="C20" s="373"/>
      <c r="D20" s="374"/>
      <c r="E20" s="375"/>
      <c r="F20" s="375"/>
      <c r="G20" s="375"/>
      <c r="H20" s="375"/>
      <c r="I20" s="375"/>
      <c r="J20" s="375"/>
      <c r="K20" s="376"/>
      <c r="L20" s="374"/>
      <c r="M20" s="375"/>
      <c r="N20" s="375"/>
      <c r="O20" s="375"/>
      <c r="P20" s="375"/>
      <c r="Q20" s="375"/>
      <c r="R20" s="375"/>
      <c r="S20" s="375"/>
      <c r="T20" s="375"/>
      <c r="U20" s="375"/>
      <c r="V20" s="375"/>
      <c r="W20" s="375"/>
      <c r="X20" s="375"/>
      <c r="Y20" s="375"/>
      <c r="Z20" s="375"/>
      <c r="AA20" s="375"/>
      <c r="AB20" s="375"/>
      <c r="AC20" s="375"/>
      <c r="AD20" s="375"/>
      <c r="AE20" s="375"/>
      <c r="AF20" s="375"/>
      <c r="AG20" s="375"/>
      <c r="AH20" s="375"/>
      <c r="AI20" s="375"/>
      <c r="AJ20" s="376"/>
      <c r="AK20" s="377"/>
      <c r="AL20" s="378"/>
      <c r="AM20" s="378"/>
      <c r="AN20" s="373"/>
      <c r="AO20" s="377"/>
      <c r="AP20" s="378"/>
      <c r="AQ20" s="378"/>
      <c r="AR20" s="378"/>
      <c r="AS20" s="373"/>
      <c r="AT20" s="374"/>
      <c r="AU20" s="375"/>
      <c r="AV20" s="375"/>
      <c r="AW20" s="375"/>
      <c r="AX20" s="375"/>
      <c r="AY20" s="375"/>
      <c r="AZ20" s="379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</row>
    <row r="21" spans="2:256" s="84" customFormat="1">
      <c r="B21" s="372">
        <v>18</v>
      </c>
      <c r="C21" s="373"/>
      <c r="D21" s="374"/>
      <c r="E21" s="375"/>
      <c r="F21" s="375"/>
      <c r="G21" s="375"/>
      <c r="H21" s="375"/>
      <c r="I21" s="375"/>
      <c r="J21" s="375"/>
      <c r="K21" s="376"/>
      <c r="L21" s="374"/>
      <c r="M21" s="375"/>
      <c r="N21" s="375"/>
      <c r="O21" s="375"/>
      <c r="P21" s="375"/>
      <c r="Q21" s="375"/>
      <c r="R21" s="375"/>
      <c r="S21" s="375"/>
      <c r="T21" s="375"/>
      <c r="U21" s="375"/>
      <c r="V21" s="375"/>
      <c r="W21" s="375"/>
      <c r="X21" s="375"/>
      <c r="Y21" s="375"/>
      <c r="Z21" s="375"/>
      <c r="AA21" s="375"/>
      <c r="AB21" s="375"/>
      <c r="AC21" s="375"/>
      <c r="AD21" s="375"/>
      <c r="AE21" s="375"/>
      <c r="AF21" s="375"/>
      <c r="AG21" s="375"/>
      <c r="AH21" s="375"/>
      <c r="AI21" s="375"/>
      <c r="AJ21" s="376"/>
      <c r="AK21" s="377"/>
      <c r="AL21" s="378"/>
      <c r="AM21" s="378"/>
      <c r="AN21" s="373"/>
      <c r="AO21" s="377"/>
      <c r="AP21" s="378"/>
      <c r="AQ21" s="378"/>
      <c r="AR21" s="378"/>
      <c r="AS21" s="373"/>
      <c r="AT21" s="374"/>
      <c r="AU21" s="375"/>
      <c r="AV21" s="375"/>
      <c r="AW21" s="375"/>
      <c r="AX21" s="375"/>
      <c r="AY21" s="375"/>
      <c r="AZ21" s="379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</row>
    <row r="22" spans="2:256" s="84" customFormat="1">
      <c r="B22" s="372">
        <v>19</v>
      </c>
      <c r="C22" s="373"/>
      <c r="D22" s="374"/>
      <c r="E22" s="375"/>
      <c r="F22" s="375"/>
      <c r="G22" s="375"/>
      <c r="H22" s="375"/>
      <c r="I22" s="375"/>
      <c r="J22" s="375"/>
      <c r="K22" s="376"/>
      <c r="L22" s="374"/>
      <c r="M22" s="375"/>
      <c r="N22" s="375"/>
      <c r="O22" s="375"/>
      <c r="P22" s="375"/>
      <c r="Q22" s="375"/>
      <c r="R22" s="375"/>
      <c r="S22" s="375"/>
      <c r="T22" s="375"/>
      <c r="U22" s="375"/>
      <c r="V22" s="375"/>
      <c r="W22" s="375"/>
      <c r="X22" s="375"/>
      <c r="Y22" s="375"/>
      <c r="Z22" s="375"/>
      <c r="AA22" s="375"/>
      <c r="AB22" s="375"/>
      <c r="AC22" s="375"/>
      <c r="AD22" s="375"/>
      <c r="AE22" s="375"/>
      <c r="AF22" s="375"/>
      <c r="AG22" s="375"/>
      <c r="AH22" s="375"/>
      <c r="AI22" s="375"/>
      <c r="AJ22" s="376"/>
      <c r="AK22" s="377"/>
      <c r="AL22" s="378"/>
      <c r="AM22" s="378"/>
      <c r="AN22" s="373"/>
      <c r="AO22" s="377"/>
      <c r="AP22" s="378"/>
      <c r="AQ22" s="378"/>
      <c r="AR22" s="378"/>
      <c r="AS22" s="373"/>
      <c r="AT22" s="374"/>
      <c r="AU22" s="375"/>
      <c r="AV22" s="375"/>
      <c r="AW22" s="375"/>
      <c r="AX22" s="375"/>
      <c r="AY22" s="375"/>
      <c r="AZ22" s="379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2:256" s="84" customFormat="1">
      <c r="B23" s="372">
        <v>20</v>
      </c>
      <c r="C23" s="373"/>
      <c r="D23" s="374"/>
      <c r="E23" s="375"/>
      <c r="F23" s="375"/>
      <c r="G23" s="375"/>
      <c r="H23" s="375"/>
      <c r="I23" s="375"/>
      <c r="J23" s="375"/>
      <c r="K23" s="376"/>
      <c r="L23" s="374"/>
      <c r="M23" s="375"/>
      <c r="N23" s="375"/>
      <c r="O23" s="375"/>
      <c r="P23" s="375"/>
      <c r="Q23" s="375"/>
      <c r="R23" s="375"/>
      <c r="S23" s="375"/>
      <c r="T23" s="375"/>
      <c r="U23" s="375"/>
      <c r="V23" s="375"/>
      <c r="W23" s="375"/>
      <c r="X23" s="375"/>
      <c r="Y23" s="375"/>
      <c r="Z23" s="375"/>
      <c r="AA23" s="375"/>
      <c r="AB23" s="375"/>
      <c r="AC23" s="375"/>
      <c r="AD23" s="375"/>
      <c r="AE23" s="375"/>
      <c r="AF23" s="375"/>
      <c r="AG23" s="375"/>
      <c r="AH23" s="375"/>
      <c r="AI23" s="375"/>
      <c r="AJ23" s="376"/>
      <c r="AK23" s="377"/>
      <c r="AL23" s="378"/>
      <c r="AM23" s="378"/>
      <c r="AN23" s="373"/>
      <c r="AO23" s="377"/>
      <c r="AP23" s="378"/>
      <c r="AQ23" s="378"/>
      <c r="AR23" s="378"/>
      <c r="AS23" s="373"/>
      <c r="AT23" s="374"/>
      <c r="AU23" s="375"/>
      <c r="AV23" s="375"/>
      <c r="AW23" s="375"/>
      <c r="AX23" s="375"/>
      <c r="AY23" s="375"/>
      <c r="AZ23" s="379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2:256" s="84" customFormat="1">
      <c r="B24" s="372">
        <v>21</v>
      </c>
      <c r="C24" s="373"/>
      <c r="D24" s="374"/>
      <c r="E24" s="375"/>
      <c r="F24" s="375"/>
      <c r="G24" s="375"/>
      <c r="H24" s="375"/>
      <c r="I24" s="375"/>
      <c r="J24" s="375"/>
      <c r="K24" s="376"/>
      <c r="L24" s="374"/>
      <c r="M24" s="375"/>
      <c r="N24" s="375"/>
      <c r="O24" s="375"/>
      <c r="P24" s="375"/>
      <c r="Q24" s="375"/>
      <c r="R24" s="375"/>
      <c r="S24" s="375"/>
      <c r="T24" s="375"/>
      <c r="U24" s="375"/>
      <c r="V24" s="375"/>
      <c r="W24" s="375"/>
      <c r="X24" s="375"/>
      <c r="Y24" s="375"/>
      <c r="Z24" s="375"/>
      <c r="AA24" s="375"/>
      <c r="AB24" s="375"/>
      <c r="AC24" s="375"/>
      <c r="AD24" s="375"/>
      <c r="AE24" s="375"/>
      <c r="AF24" s="375"/>
      <c r="AG24" s="375"/>
      <c r="AH24" s="375"/>
      <c r="AI24" s="375"/>
      <c r="AJ24" s="376"/>
      <c r="AK24" s="377"/>
      <c r="AL24" s="378"/>
      <c r="AM24" s="378"/>
      <c r="AN24" s="373"/>
      <c r="AO24" s="377"/>
      <c r="AP24" s="378"/>
      <c r="AQ24" s="378"/>
      <c r="AR24" s="378"/>
      <c r="AS24" s="373"/>
      <c r="AT24" s="374"/>
      <c r="AU24" s="375"/>
      <c r="AV24" s="375"/>
      <c r="AW24" s="375"/>
      <c r="AX24" s="375"/>
      <c r="AY24" s="375"/>
      <c r="AZ24" s="379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2:256" s="84" customFormat="1">
      <c r="B25" s="372">
        <v>22</v>
      </c>
      <c r="C25" s="373"/>
      <c r="D25" s="374"/>
      <c r="E25" s="375"/>
      <c r="F25" s="375"/>
      <c r="G25" s="375"/>
      <c r="H25" s="375"/>
      <c r="I25" s="375"/>
      <c r="J25" s="375"/>
      <c r="K25" s="376"/>
      <c r="L25" s="374"/>
      <c r="M25" s="375"/>
      <c r="N25" s="375"/>
      <c r="O25" s="375"/>
      <c r="P25" s="375"/>
      <c r="Q25" s="375"/>
      <c r="R25" s="375"/>
      <c r="S25" s="375"/>
      <c r="T25" s="375"/>
      <c r="U25" s="375"/>
      <c r="V25" s="375"/>
      <c r="W25" s="375"/>
      <c r="X25" s="375"/>
      <c r="Y25" s="375"/>
      <c r="Z25" s="375"/>
      <c r="AA25" s="375"/>
      <c r="AB25" s="375"/>
      <c r="AC25" s="375"/>
      <c r="AD25" s="375"/>
      <c r="AE25" s="375"/>
      <c r="AF25" s="375"/>
      <c r="AG25" s="375"/>
      <c r="AH25" s="375"/>
      <c r="AI25" s="375"/>
      <c r="AJ25" s="376"/>
      <c r="AK25" s="377"/>
      <c r="AL25" s="378"/>
      <c r="AM25" s="378"/>
      <c r="AN25" s="373"/>
      <c r="AO25" s="377"/>
      <c r="AP25" s="378"/>
      <c r="AQ25" s="378"/>
      <c r="AR25" s="378"/>
      <c r="AS25" s="373"/>
      <c r="AT25" s="374"/>
      <c r="AU25" s="375"/>
      <c r="AV25" s="375"/>
      <c r="AW25" s="375"/>
      <c r="AX25" s="375"/>
      <c r="AY25" s="375"/>
      <c r="AZ25" s="379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6" spans="2:256" s="84" customFormat="1">
      <c r="B26" s="372">
        <v>23</v>
      </c>
      <c r="C26" s="373"/>
      <c r="D26" s="374"/>
      <c r="E26" s="375"/>
      <c r="F26" s="375"/>
      <c r="G26" s="375"/>
      <c r="H26" s="375"/>
      <c r="I26" s="375"/>
      <c r="J26" s="375"/>
      <c r="K26" s="376"/>
      <c r="L26" s="374"/>
      <c r="M26" s="375"/>
      <c r="N26" s="375"/>
      <c r="O26" s="375"/>
      <c r="P26" s="375"/>
      <c r="Q26" s="375"/>
      <c r="R26" s="375"/>
      <c r="S26" s="375"/>
      <c r="T26" s="375"/>
      <c r="U26" s="375"/>
      <c r="V26" s="375"/>
      <c r="W26" s="375"/>
      <c r="X26" s="375"/>
      <c r="Y26" s="375"/>
      <c r="Z26" s="375"/>
      <c r="AA26" s="375"/>
      <c r="AB26" s="375"/>
      <c r="AC26" s="375"/>
      <c r="AD26" s="375"/>
      <c r="AE26" s="375"/>
      <c r="AF26" s="375"/>
      <c r="AG26" s="375"/>
      <c r="AH26" s="375"/>
      <c r="AI26" s="375"/>
      <c r="AJ26" s="376"/>
      <c r="AK26" s="377"/>
      <c r="AL26" s="378"/>
      <c r="AM26" s="378"/>
      <c r="AN26" s="373"/>
      <c r="AO26" s="377"/>
      <c r="AP26" s="378"/>
      <c r="AQ26" s="378"/>
      <c r="AR26" s="378"/>
      <c r="AS26" s="373"/>
      <c r="AT26" s="374"/>
      <c r="AU26" s="375"/>
      <c r="AV26" s="375"/>
      <c r="AW26" s="375"/>
      <c r="AX26" s="375"/>
      <c r="AY26" s="375"/>
      <c r="AZ26" s="379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</row>
    <row r="27" spans="2:256" s="84" customFormat="1">
      <c r="B27" s="372">
        <v>24</v>
      </c>
      <c r="C27" s="373"/>
      <c r="D27" s="374"/>
      <c r="E27" s="375"/>
      <c r="F27" s="375"/>
      <c r="G27" s="375"/>
      <c r="H27" s="375"/>
      <c r="I27" s="375"/>
      <c r="J27" s="375"/>
      <c r="K27" s="376"/>
      <c r="L27" s="374"/>
      <c r="M27" s="375"/>
      <c r="N27" s="375"/>
      <c r="O27" s="375"/>
      <c r="P27" s="375"/>
      <c r="Q27" s="375"/>
      <c r="R27" s="375"/>
      <c r="S27" s="375"/>
      <c r="T27" s="375"/>
      <c r="U27" s="375"/>
      <c r="V27" s="375"/>
      <c r="W27" s="375"/>
      <c r="X27" s="375"/>
      <c r="Y27" s="375"/>
      <c r="Z27" s="375"/>
      <c r="AA27" s="375"/>
      <c r="AB27" s="375"/>
      <c r="AC27" s="375"/>
      <c r="AD27" s="375"/>
      <c r="AE27" s="375"/>
      <c r="AF27" s="375"/>
      <c r="AG27" s="375"/>
      <c r="AH27" s="375"/>
      <c r="AI27" s="375"/>
      <c r="AJ27" s="376"/>
      <c r="AK27" s="377"/>
      <c r="AL27" s="378"/>
      <c r="AM27" s="378"/>
      <c r="AN27" s="373"/>
      <c r="AO27" s="377"/>
      <c r="AP27" s="378"/>
      <c r="AQ27" s="378"/>
      <c r="AR27" s="378"/>
      <c r="AS27" s="373"/>
      <c r="AT27" s="374"/>
      <c r="AU27" s="375"/>
      <c r="AV27" s="375"/>
      <c r="AW27" s="375"/>
      <c r="AX27" s="375"/>
      <c r="AY27" s="375"/>
      <c r="AZ27" s="379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</row>
    <row r="28" spans="2:256" s="84" customFormat="1">
      <c r="B28" s="372">
        <v>25</v>
      </c>
      <c r="C28" s="373"/>
      <c r="D28" s="374"/>
      <c r="E28" s="375"/>
      <c r="F28" s="375"/>
      <c r="G28" s="375"/>
      <c r="H28" s="375"/>
      <c r="I28" s="375"/>
      <c r="J28" s="375"/>
      <c r="K28" s="376"/>
      <c r="L28" s="374"/>
      <c r="M28" s="375"/>
      <c r="N28" s="375"/>
      <c r="O28" s="375"/>
      <c r="P28" s="375"/>
      <c r="Q28" s="375"/>
      <c r="R28" s="375"/>
      <c r="S28" s="375"/>
      <c r="T28" s="375"/>
      <c r="U28" s="375"/>
      <c r="V28" s="375"/>
      <c r="W28" s="375"/>
      <c r="X28" s="375"/>
      <c r="Y28" s="375"/>
      <c r="Z28" s="375"/>
      <c r="AA28" s="375"/>
      <c r="AB28" s="375"/>
      <c r="AC28" s="375"/>
      <c r="AD28" s="375"/>
      <c r="AE28" s="375"/>
      <c r="AF28" s="375"/>
      <c r="AG28" s="375"/>
      <c r="AH28" s="375"/>
      <c r="AI28" s="375"/>
      <c r="AJ28" s="376"/>
      <c r="AK28" s="377"/>
      <c r="AL28" s="378"/>
      <c r="AM28" s="378"/>
      <c r="AN28" s="373"/>
      <c r="AO28" s="377"/>
      <c r="AP28" s="378"/>
      <c r="AQ28" s="378"/>
      <c r="AR28" s="378"/>
      <c r="AS28" s="373"/>
      <c r="AT28" s="374"/>
      <c r="AU28" s="375"/>
      <c r="AV28" s="375"/>
      <c r="AW28" s="375"/>
      <c r="AX28" s="375"/>
      <c r="AY28" s="375"/>
      <c r="AZ28" s="379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</row>
    <row r="29" spans="2:256" s="84" customFormat="1">
      <c r="B29" s="372">
        <v>26</v>
      </c>
      <c r="C29" s="373"/>
      <c r="D29" s="374"/>
      <c r="E29" s="375"/>
      <c r="F29" s="375"/>
      <c r="G29" s="375"/>
      <c r="H29" s="375"/>
      <c r="I29" s="375"/>
      <c r="J29" s="375"/>
      <c r="K29" s="376"/>
      <c r="L29" s="374"/>
      <c r="M29" s="375"/>
      <c r="N29" s="375"/>
      <c r="O29" s="375"/>
      <c r="P29" s="375"/>
      <c r="Q29" s="375"/>
      <c r="R29" s="375"/>
      <c r="S29" s="375"/>
      <c r="T29" s="375"/>
      <c r="U29" s="375"/>
      <c r="V29" s="375"/>
      <c r="W29" s="375"/>
      <c r="X29" s="375"/>
      <c r="Y29" s="375"/>
      <c r="Z29" s="375"/>
      <c r="AA29" s="375"/>
      <c r="AB29" s="375"/>
      <c r="AC29" s="375"/>
      <c r="AD29" s="375"/>
      <c r="AE29" s="375"/>
      <c r="AF29" s="375"/>
      <c r="AG29" s="375"/>
      <c r="AH29" s="375"/>
      <c r="AI29" s="375"/>
      <c r="AJ29" s="376"/>
      <c r="AK29" s="377"/>
      <c r="AL29" s="378"/>
      <c r="AM29" s="378"/>
      <c r="AN29" s="373"/>
      <c r="AO29" s="377"/>
      <c r="AP29" s="378"/>
      <c r="AQ29" s="378"/>
      <c r="AR29" s="378"/>
      <c r="AS29" s="373"/>
      <c r="AT29" s="374"/>
      <c r="AU29" s="375"/>
      <c r="AV29" s="375"/>
      <c r="AW29" s="375"/>
      <c r="AX29" s="375"/>
      <c r="AY29" s="375"/>
      <c r="AZ29" s="37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</row>
    <row r="30" spans="2:256" s="84" customFormat="1">
      <c r="B30" s="372">
        <v>27</v>
      </c>
      <c r="C30" s="373"/>
      <c r="D30" s="374"/>
      <c r="E30" s="375"/>
      <c r="F30" s="375"/>
      <c r="G30" s="375"/>
      <c r="H30" s="375"/>
      <c r="I30" s="375"/>
      <c r="J30" s="375"/>
      <c r="K30" s="376"/>
      <c r="L30" s="374"/>
      <c r="M30" s="375"/>
      <c r="N30" s="375"/>
      <c r="O30" s="375"/>
      <c r="P30" s="375"/>
      <c r="Q30" s="375"/>
      <c r="R30" s="375"/>
      <c r="S30" s="375"/>
      <c r="T30" s="375"/>
      <c r="U30" s="375"/>
      <c r="V30" s="375"/>
      <c r="W30" s="375"/>
      <c r="X30" s="375"/>
      <c r="Y30" s="375"/>
      <c r="Z30" s="375"/>
      <c r="AA30" s="375"/>
      <c r="AB30" s="375"/>
      <c r="AC30" s="375"/>
      <c r="AD30" s="375"/>
      <c r="AE30" s="375"/>
      <c r="AF30" s="375"/>
      <c r="AG30" s="375"/>
      <c r="AH30" s="375"/>
      <c r="AI30" s="375"/>
      <c r="AJ30" s="376"/>
      <c r="AK30" s="377"/>
      <c r="AL30" s="378"/>
      <c r="AM30" s="378"/>
      <c r="AN30" s="373"/>
      <c r="AO30" s="377"/>
      <c r="AP30" s="378"/>
      <c r="AQ30" s="378"/>
      <c r="AR30" s="378"/>
      <c r="AS30" s="373"/>
      <c r="AT30" s="374"/>
      <c r="AU30" s="375"/>
      <c r="AV30" s="375"/>
      <c r="AW30" s="375"/>
      <c r="AX30" s="375"/>
      <c r="AY30" s="375"/>
      <c r="AZ30" s="379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</row>
    <row r="31" spans="2:256" s="84" customFormat="1">
      <c r="B31" s="372">
        <v>28</v>
      </c>
      <c r="C31" s="373"/>
      <c r="D31" s="374"/>
      <c r="E31" s="375"/>
      <c r="F31" s="375"/>
      <c r="G31" s="375"/>
      <c r="H31" s="375"/>
      <c r="I31" s="375"/>
      <c r="J31" s="375"/>
      <c r="K31" s="376"/>
      <c r="L31" s="374"/>
      <c r="M31" s="375"/>
      <c r="N31" s="375"/>
      <c r="O31" s="375"/>
      <c r="P31" s="375"/>
      <c r="Q31" s="375"/>
      <c r="R31" s="375"/>
      <c r="S31" s="375"/>
      <c r="T31" s="375"/>
      <c r="U31" s="375"/>
      <c r="V31" s="375"/>
      <c r="W31" s="375"/>
      <c r="X31" s="375"/>
      <c r="Y31" s="375"/>
      <c r="Z31" s="375"/>
      <c r="AA31" s="375"/>
      <c r="AB31" s="375"/>
      <c r="AC31" s="375"/>
      <c r="AD31" s="375"/>
      <c r="AE31" s="375"/>
      <c r="AF31" s="375"/>
      <c r="AG31" s="375"/>
      <c r="AH31" s="375"/>
      <c r="AI31" s="375"/>
      <c r="AJ31" s="376"/>
      <c r="AK31" s="377"/>
      <c r="AL31" s="378"/>
      <c r="AM31" s="378"/>
      <c r="AN31" s="373"/>
      <c r="AO31" s="377"/>
      <c r="AP31" s="378"/>
      <c r="AQ31" s="378"/>
      <c r="AR31" s="378"/>
      <c r="AS31" s="373"/>
      <c r="AT31" s="374"/>
      <c r="AU31" s="375"/>
      <c r="AV31" s="375"/>
      <c r="AW31" s="375"/>
      <c r="AX31" s="375"/>
      <c r="AY31" s="375"/>
      <c r="AZ31" s="379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</row>
    <row r="32" spans="2:256" s="84" customFormat="1">
      <c r="B32" s="372">
        <v>29</v>
      </c>
      <c r="C32" s="373"/>
      <c r="D32" s="374"/>
      <c r="E32" s="375"/>
      <c r="F32" s="375"/>
      <c r="G32" s="375"/>
      <c r="H32" s="375"/>
      <c r="I32" s="375"/>
      <c r="J32" s="375"/>
      <c r="K32" s="376"/>
      <c r="L32" s="374"/>
      <c r="M32" s="375"/>
      <c r="N32" s="375"/>
      <c r="O32" s="375"/>
      <c r="P32" s="375"/>
      <c r="Q32" s="375"/>
      <c r="R32" s="375"/>
      <c r="S32" s="375"/>
      <c r="T32" s="375"/>
      <c r="U32" s="375"/>
      <c r="V32" s="375"/>
      <c r="W32" s="375"/>
      <c r="X32" s="375"/>
      <c r="Y32" s="375"/>
      <c r="Z32" s="375"/>
      <c r="AA32" s="375"/>
      <c r="AB32" s="375"/>
      <c r="AC32" s="375"/>
      <c r="AD32" s="375"/>
      <c r="AE32" s="375"/>
      <c r="AF32" s="375"/>
      <c r="AG32" s="375"/>
      <c r="AH32" s="375"/>
      <c r="AI32" s="375"/>
      <c r="AJ32" s="376"/>
      <c r="AK32" s="377"/>
      <c r="AL32" s="378"/>
      <c r="AM32" s="378"/>
      <c r="AN32" s="373"/>
      <c r="AO32" s="377"/>
      <c r="AP32" s="378"/>
      <c r="AQ32" s="378"/>
      <c r="AR32" s="378"/>
      <c r="AS32" s="373"/>
      <c r="AT32" s="374"/>
      <c r="AU32" s="375"/>
      <c r="AV32" s="375"/>
      <c r="AW32" s="375"/>
      <c r="AX32" s="375"/>
      <c r="AY32" s="375"/>
      <c r="AZ32" s="379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</row>
    <row r="33" spans="2:256" s="84" customFormat="1">
      <c r="B33" s="372">
        <v>30</v>
      </c>
      <c r="C33" s="373"/>
      <c r="D33" s="374"/>
      <c r="E33" s="375"/>
      <c r="F33" s="375"/>
      <c r="G33" s="375"/>
      <c r="H33" s="375"/>
      <c r="I33" s="375"/>
      <c r="J33" s="375"/>
      <c r="K33" s="376"/>
      <c r="L33" s="374"/>
      <c r="M33" s="375"/>
      <c r="N33" s="375"/>
      <c r="O33" s="375"/>
      <c r="P33" s="375"/>
      <c r="Q33" s="375"/>
      <c r="R33" s="375"/>
      <c r="S33" s="375"/>
      <c r="T33" s="375"/>
      <c r="U33" s="375"/>
      <c r="V33" s="375"/>
      <c r="W33" s="375"/>
      <c r="X33" s="375"/>
      <c r="Y33" s="375"/>
      <c r="Z33" s="375"/>
      <c r="AA33" s="375"/>
      <c r="AB33" s="375"/>
      <c r="AC33" s="375"/>
      <c r="AD33" s="375"/>
      <c r="AE33" s="375"/>
      <c r="AF33" s="375"/>
      <c r="AG33" s="375"/>
      <c r="AH33" s="375"/>
      <c r="AI33" s="375"/>
      <c r="AJ33" s="376"/>
      <c r="AK33" s="377"/>
      <c r="AL33" s="378"/>
      <c r="AM33" s="378"/>
      <c r="AN33" s="373"/>
      <c r="AO33" s="377"/>
      <c r="AP33" s="378"/>
      <c r="AQ33" s="378"/>
      <c r="AR33" s="378"/>
      <c r="AS33" s="373"/>
      <c r="AT33" s="374"/>
      <c r="AU33" s="375"/>
      <c r="AV33" s="375"/>
      <c r="AW33" s="375"/>
      <c r="AX33" s="375"/>
      <c r="AY33" s="375"/>
      <c r="AZ33" s="379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2:256" s="84" customFormat="1">
      <c r="B34" s="372">
        <v>31</v>
      </c>
      <c r="C34" s="373"/>
      <c r="D34" s="374"/>
      <c r="E34" s="375"/>
      <c r="F34" s="375"/>
      <c r="G34" s="375"/>
      <c r="H34" s="375"/>
      <c r="I34" s="375"/>
      <c r="J34" s="375"/>
      <c r="K34" s="376"/>
      <c r="L34" s="374"/>
      <c r="M34" s="375"/>
      <c r="N34" s="375"/>
      <c r="O34" s="375"/>
      <c r="P34" s="375"/>
      <c r="Q34" s="375"/>
      <c r="R34" s="375"/>
      <c r="S34" s="375"/>
      <c r="T34" s="375"/>
      <c r="U34" s="375"/>
      <c r="V34" s="375"/>
      <c r="W34" s="375"/>
      <c r="X34" s="375"/>
      <c r="Y34" s="375"/>
      <c r="Z34" s="375"/>
      <c r="AA34" s="375"/>
      <c r="AB34" s="375"/>
      <c r="AC34" s="375"/>
      <c r="AD34" s="375"/>
      <c r="AE34" s="375"/>
      <c r="AF34" s="375"/>
      <c r="AG34" s="375"/>
      <c r="AH34" s="375"/>
      <c r="AI34" s="375"/>
      <c r="AJ34" s="376"/>
      <c r="AK34" s="377"/>
      <c r="AL34" s="378"/>
      <c r="AM34" s="378"/>
      <c r="AN34" s="373"/>
      <c r="AO34" s="377"/>
      <c r="AP34" s="378"/>
      <c r="AQ34" s="378"/>
      <c r="AR34" s="378"/>
      <c r="AS34" s="373"/>
      <c r="AT34" s="374"/>
      <c r="AU34" s="375"/>
      <c r="AV34" s="375"/>
      <c r="AW34" s="375"/>
      <c r="AX34" s="375"/>
      <c r="AY34" s="375"/>
      <c r="AZ34" s="379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</row>
    <row r="35" spans="2:256" s="84" customFormat="1">
      <c r="B35" s="372">
        <v>32</v>
      </c>
      <c r="C35" s="373"/>
      <c r="D35" s="374"/>
      <c r="E35" s="375"/>
      <c r="F35" s="375"/>
      <c r="G35" s="375"/>
      <c r="H35" s="375"/>
      <c r="I35" s="375"/>
      <c r="J35" s="375"/>
      <c r="K35" s="376"/>
      <c r="L35" s="374"/>
      <c r="M35" s="375"/>
      <c r="N35" s="375"/>
      <c r="O35" s="375"/>
      <c r="P35" s="375"/>
      <c r="Q35" s="375"/>
      <c r="R35" s="375"/>
      <c r="S35" s="375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375"/>
      <c r="AF35" s="375"/>
      <c r="AG35" s="375"/>
      <c r="AH35" s="375"/>
      <c r="AI35" s="375"/>
      <c r="AJ35" s="376"/>
      <c r="AK35" s="377"/>
      <c r="AL35" s="378"/>
      <c r="AM35" s="378"/>
      <c r="AN35" s="373"/>
      <c r="AO35" s="377"/>
      <c r="AP35" s="378"/>
      <c r="AQ35" s="378"/>
      <c r="AR35" s="378"/>
      <c r="AS35" s="373"/>
      <c r="AT35" s="374"/>
      <c r="AU35" s="375"/>
      <c r="AV35" s="375"/>
      <c r="AW35" s="375"/>
      <c r="AX35" s="375"/>
      <c r="AY35" s="375"/>
      <c r="AZ35" s="379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</row>
    <row r="36" spans="2:256" s="84" customFormat="1" ht="14.25" thickBot="1">
      <c r="B36" s="364"/>
      <c r="C36" s="365"/>
      <c r="D36" s="366"/>
      <c r="E36" s="367"/>
      <c r="F36" s="367"/>
      <c r="G36" s="367"/>
      <c r="H36" s="367"/>
      <c r="I36" s="367"/>
      <c r="J36" s="367"/>
      <c r="K36" s="368"/>
      <c r="L36" s="366"/>
      <c r="M36" s="367"/>
      <c r="N36" s="367"/>
      <c r="O36" s="367"/>
      <c r="P36" s="367"/>
      <c r="Q36" s="367"/>
      <c r="R36" s="367"/>
      <c r="S36" s="367"/>
      <c r="T36" s="367"/>
      <c r="U36" s="367"/>
      <c r="V36" s="367"/>
      <c r="W36" s="367"/>
      <c r="X36" s="367"/>
      <c r="Y36" s="367"/>
      <c r="Z36" s="367"/>
      <c r="AA36" s="367"/>
      <c r="AB36" s="367"/>
      <c r="AC36" s="367"/>
      <c r="AD36" s="367"/>
      <c r="AE36" s="367"/>
      <c r="AF36" s="367"/>
      <c r="AG36" s="367"/>
      <c r="AH36" s="367"/>
      <c r="AI36" s="367"/>
      <c r="AJ36" s="368"/>
      <c r="AK36" s="369"/>
      <c r="AL36" s="370"/>
      <c r="AM36" s="370"/>
      <c r="AN36" s="365"/>
      <c r="AO36" s="369"/>
      <c r="AP36" s="370"/>
      <c r="AQ36" s="370"/>
      <c r="AR36" s="370"/>
      <c r="AS36" s="365"/>
      <c r="AT36" s="366"/>
      <c r="AU36" s="367"/>
      <c r="AV36" s="367"/>
      <c r="AW36" s="367"/>
      <c r="AX36" s="367"/>
      <c r="AY36" s="367"/>
      <c r="AZ36" s="371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</row>
    <row r="37" spans="2:256" s="84" customFormat="1" ht="13.5" customHeight="1"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</row>
  </sheetData>
  <mergeCells count="199">
    <mergeCell ref="B2:AZ2"/>
    <mergeCell ref="B4:C4"/>
    <mergeCell ref="D4:K4"/>
    <mergeCell ref="L4:AJ4"/>
    <mergeCell ref="AK4:AN4"/>
    <mergeCell ref="AO4:AS4"/>
    <mergeCell ref="AT4:AZ4"/>
    <mergeCell ref="D6:K6"/>
    <mergeCell ref="L6:AJ6"/>
    <mergeCell ref="AK6:AN6"/>
    <mergeCell ref="AO6:AS6"/>
    <mergeCell ref="AT6:AZ6"/>
    <mergeCell ref="AK5:AN5"/>
    <mergeCell ref="AO5:AS5"/>
    <mergeCell ref="AT5:AZ5"/>
    <mergeCell ref="B5:C5"/>
    <mergeCell ref="D5:K5"/>
    <mergeCell ref="L5:AJ5"/>
    <mergeCell ref="AO8:AS8"/>
    <mergeCell ref="AT8:AZ8"/>
    <mergeCell ref="B7:C7"/>
    <mergeCell ref="D7:K7"/>
    <mergeCell ref="L7:AJ7"/>
    <mergeCell ref="AK7:AN7"/>
    <mergeCell ref="B6:C6"/>
    <mergeCell ref="B9:C9"/>
    <mergeCell ref="D9:K9"/>
    <mergeCell ref="L9:AJ9"/>
    <mergeCell ref="AK9:AN9"/>
    <mergeCell ref="AO7:AS7"/>
    <mergeCell ref="AT7:AZ7"/>
    <mergeCell ref="B8:C8"/>
    <mergeCell ref="D8:K8"/>
    <mergeCell ref="L8:AJ8"/>
    <mergeCell ref="AK8:AN8"/>
    <mergeCell ref="AO9:AS9"/>
    <mergeCell ref="AT9:AZ9"/>
    <mergeCell ref="B10:C10"/>
    <mergeCell ref="D10:K10"/>
    <mergeCell ref="L10:AJ10"/>
    <mergeCell ref="AK10:AN10"/>
    <mergeCell ref="AO10:AS10"/>
    <mergeCell ref="AT10:AZ10"/>
    <mergeCell ref="AO11:AS11"/>
    <mergeCell ref="AT11:AZ11"/>
    <mergeCell ref="B11:C11"/>
    <mergeCell ref="D11:K11"/>
    <mergeCell ref="AO14:AS14"/>
    <mergeCell ref="AT14:AZ14"/>
    <mergeCell ref="B13:C13"/>
    <mergeCell ref="D13:K13"/>
    <mergeCell ref="L13:AJ13"/>
    <mergeCell ref="AK13:AN13"/>
    <mergeCell ref="L11:AJ11"/>
    <mergeCell ref="AK11:AN11"/>
    <mergeCell ref="AO13:AS13"/>
    <mergeCell ref="AT13:AZ13"/>
    <mergeCell ref="B14:C14"/>
    <mergeCell ref="D14:K14"/>
    <mergeCell ref="L14:AJ14"/>
    <mergeCell ref="AK14:AN14"/>
    <mergeCell ref="B12:C12"/>
    <mergeCell ref="D12:K12"/>
    <mergeCell ref="L12:AJ12"/>
    <mergeCell ref="AK12:AN12"/>
    <mergeCell ref="AO12:AS12"/>
    <mergeCell ref="AT12:AZ12"/>
    <mergeCell ref="AO15:AS15"/>
    <mergeCell ref="AT15:AZ15"/>
    <mergeCell ref="B16:C16"/>
    <mergeCell ref="D16:K16"/>
    <mergeCell ref="L16:AJ16"/>
    <mergeCell ref="AK16:AN16"/>
    <mergeCell ref="AO16:AS16"/>
    <mergeCell ref="AT16:AZ16"/>
    <mergeCell ref="AO17:AS17"/>
    <mergeCell ref="AT17:AZ17"/>
    <mergeCell ref="B15:C15"/>
    <mergeCell ref="D15:K15"/>
    <mergeCell ref="L15:AJ15"/>
    <mergeCell ref="AK15:AN15"/>
    <mergeCell ref="B17:C17"/>
    <mergeCell ref="D17:K17"/>
    <mergeCell ref="AO20:AS20"/>
    <mergeCell ref="AT20:AZ20"/>
    <mergeCell ref="B19:C19"/>
    <mergeCell ref="D19:K19"/>
    <mergeCell ref="L19:AJ19"/>
    <mergeCell ref="AK19:AN19"/>
    <mergeCell ref="L17:AJ17"/>
    <mergeCell ref="AK17:AN17"/>
    <mergeCell ref="AO19:AS19"/>
    <mergeCell ref="AT19:AZ19"/>
    <mergeCell ref="B20:C20"/>
    <mergeCell ref="D20:K20"/>
    <mergeCell ref="L20:AJ20"/>
    <mergeCell ref="AK20:AN20"/>
    <mergeCell ref="B18:C18"/>
    <mergeCell ref="D18:K18"/>
    <mergeCell ref="L18:AJ18"/>
    <mergeCell ref="AK18:AN18"/>
    <mergeCell ref="AO18:AS18"/>
    <mergeCell ref="AT18:AZ18"/>
    <mergeCell ref="AO21:AS21"/>
    <mergeCell ref="AT21:AZ21"/>
    <mergeCell ref="B22:C22"/>
    <mergeCell ref="D22:K22"/>
    <mergeCell ref="L22:AJ22"/>
    <mergeCell ref="AK22:AN22"/>
    <mergeCell ref="AO22:AS22"/>
    <mergeCell ref="AT22:AZ22"/>
    <mergeCell ref="AO23:AS23"/>
    <mergeCell ref="AT23:AZ23"/>
    <mergeCell ref="B21:C21"/>
    <mergeCell ref="D21:K21"/>
    <mergeCell ref="L21:AJ21"/>
    <mergeCell ref="AK21:AN21"/>
    <mergeCell ref="B23:C23"/>
    <mergeCell ref="D23:K23"/>
    <mergeCell ref="AO26:AS26"/>
    <mergeCell ref="AT26:AZ26"/>
    <mergeCell ref="B25:C25"/>
    <mergeCell ref="D25:K25"/>
    <mergeCell ref="L25:AJ25"/>
    <mergeCell ref="AK25:AN25"/>
    <mergeCell ref="L23:AJ23"/>
    <mergeCell ref="AK23:AN23"/>
    <mergeCell ref="AO25:AS25"/>
    <mergeCell ref="AT25:AZ25"/>
    <mergeCell ref="B26:C26"/>
    <mergeCell ref="D26:K26"/>
    <mergeCell ref="L26:AJ26"/>
    <mergeCell ref="AK26:AN26"/>
    <mergeCell ref="B24:C24"/>
    <mergeCell ref="D24:K24"/>
    <mergeCell ref="L24:AJ24"/>
    <mergeCell ref="AK24:AN24"/>
    <mergeCell ref="AO24:AS24"/>
    <mergeCell ref="AT24:AZ24"/>
    <mergeCell ref="AO27:AS27"/>
    <mergeCell ref="AT27:AZ27"/>
    <mergeCell ref="B28:C28"/>
    <mergeCell ref="D28:K28"/>
    <mergeCell ref="L28:AJ28"/>
    <mergeCell ref="AK28:AN28"/>
    <mergeCell ref="AO28:AS28"/>
    <mergeCell ref="AT28:AZ28"/>
    <mergeCell ref="AO29:AS29"/>
    <mergeCell ref="AT29:AZ29"/>
    <mergeCell ref="B27:C27"/>
    <mergeCell ref="D27:K27"/>
    <mergeCell ref="L27:AJ27"/>
    <mergeCell ref="AK27:AN27"/>
    <mergeCell ref="B29:C29"/>
    <mergeCell ref="D29:K29"/>
    <mergeCell ref="AO32:AS32"/>
    <mergeCell ref="AT32:AZ32"/>
    <mergeCell ref="B31:C31"/>
    <mergeCell ref="D31:K31"/>
    <mergeCell ref="L31:AJ31"/>
    <mergeCell ref="AK31:AN31"/>
    <mergeCell ref="L29:AJ29"/>
    <mergeCell ref="AK29:AN29"/>
    <mergeCell ref="AO31:AS31"/>
    <mergeCell ref="AT31:AZ31"/>
    <mergeCell ref="B32:C32"/>
    <mergeCell ref="D32:K32"/>
    <mergeCell ref="L32:AJ32"/>
    <mergeCell ref="AK32:AN32"/>
    <mergeCell ref="B30:C30"/>
    <mergeCell ref="D30:K30"/>
    <mergeCell ref="L30:AJ30"/>
    <mergeCell ref="AK30:AN30"/>
    <mergeCell ref="AO30:AS30"/>
    <mergeCell ref="AT30:AZ30"/>
    <mergeCell ref="AO33:AS33"/>
    <mergeCell ref="AT33:AZ33"/>
    <mergeCell ref="B34:C34"/>
    <mergeCell ref="D34:K34"/>
    <mergeCell ref="L34:AJ34"/>
    <mergeCell ref="AK34:AN34"/>
    <mergeCell ref="AO34:AS34"/>
    <mergeCell ref="AT34:AZ34"/>
    <mergeCell ref="AO35:AS35"/>
    <mergeCell ref="AT35:AZ35"/>
    <mergeCell ref="B33:C33"/>
    <mergeCell ref="D33:K33"/>
    <mergeCell ref="L33:AJ33"/>
    <mergeCell ref="AK33:AN33"/>
    <mergeCell ref="B36:C36"/>
    <mergeCell ref="D36:K36"/>
    <mergeCell ref="L36:AJ36"/>
    <mergeCell ref="AK36:AN36"/>
    <mergeCell ref="AO36:AS36"/>
    <mergeCell ref="AT36:AZ36"/>
    <mergeCell ref="B35:C35"/>
    <mergeCell ref="D35:K35"/>
    <mergeCell ref="L35:AJ35"/>
    <mergeCell ref="AK35:AN35"/>
  </mergeCells>
  <phoneticPr fontId="4"/>
  <pageMargins left="0.70866141732283472" right="0.70866141732283472" top="0.74803149606299213" bottom="0.74803149606299213" header="0.31496062992125984" footer="0.31496062992125984"/>
  <pageSetup paperSize="9" scale="9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X48"/>
  <sheetViews>
    <sheetView showGridLines="0" view="pageBreakPreview" zoomScaleNormal="100" zoomScaleSheetLayoutView="100" workbookViewId="0"/>
  </sheetViews>
  <sheetFormatPr defaultRowHeight="13.5"/>
  <cols>
    <col min="1" max="1" width="1.375" style="9" customWidth="1"/>
    <col min="2" max="2" width="4.75" style="9" customWidth="1"/>
    <col min="3" max="3" width="13.75" style="9" customWidth="1"/>
    <col min="4" max="6" width="5.625" style="9" customWidth="1"/>
    <col min="7" max="7" width="6.75" style="9" customWidth="1"/>
    <col min="8" max="12" width="5.625" style="9" customWidth="1"/>
    <col min="13" max="13" width="7.625" style="9" bestFit="1" customWidth="1"/>
    <col min="14" max="14" width="6.75" style="9" customWidth="1"/>
    <col min="15" max="15" width="6" style="9" customWidth="1"/>
    <col min="16" max="16" width="5.625" style="9" customWidth="1"/>
    <col min="17" max="18" width="11.625" style="9" bestFit="1" customWidth="1"/>
    <col min="19" max="19" width="10.75" style="9" customWidth="1"/>
    <col min="20" max="20" width="2" style="9" customWidth="1"/>
    <col min="21" max="23" width="9" style="9" hidden="1" customWidth="1"/>
    <col min="24" max="16384" width="9" style="9"/>
  </cols>
  <sheetData>
    <row r="1" spans="1:24" s="12" customFormat="1" ht="16.899999999999999" customHeight="1">
      <c r="A1" s="60"/>
      <c r="B1" s="63"/>
      <c r="C1" s="64"/>
      <c r="D1" s="64"/>
      <c r="E1" s="64"/>
      <c r="F1" s="64"/>
      <c r="G1" s="64"/>
      <c r="H1" s="64"/>
      <c r="I1" s="64"/>
      <c r="J1" s="423"/>
      <c r="K1" s="423"/>
      <c r="L1" s="423"/>
      <c r="M1" s="423"/>
      <c r="N1" s="423"/>
      <c r="O1" s="423"/>
      <c r="P1" s="423"/>
      <c r="Q1" s="423"/>
      <c r="R1" s="423"/>
      <c r="S1" s="424"/>
      <c r="T1" s="60"/>
    </row>
    <row r="2" spans="1:24" s="10" customFormat="1" ht="31.9" customHeight="1">
      <c r="A2" s="45"/>
      <c r="B2" s="425" t="s">
        <v>18</v>
      </c>
      <c r="C2" s="426"/>
      <c r="D2" s="426"/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7"/>
      <c r="Q2" s="65" t="s">
        <v>58</v>
      </c>
      <c r="R2" s="65" t="s">
        <v>59</v>
      </c>
      <c r="S2" s="56" t="s">
        <v>4</v>
      </c>
      <c r="T2" s="45"/>
    </row>
    <row r="3" spans="1:24" s="10" customFormat="1" ht="18.600000000000001" customHeight="1">
      <c r="A3" s="45"/>
      <c r="B3" s="406" t="s">
        <v>691</v>
      </c>
      <c r="C3" s="406"/>
      <c r="D3" s="406"/>
      <c r="E3" s="406"/>
      <c r="F3" s="406"/>
      <c r="G3" s="406"/>
      <c r="H3" s="406"/>
      <c r="I3" s="406"/>
      <c r="J3" s="430" t="s">
        <v>62</v>
      </c>
      <c r="K3" s="431"/>
      <c r="L3" s="432">
        <v>45103</v>
      </c>
      <c r="M3" s="433"/>
      <c r="N3" s="436"/>
      <c r="O3" s="437"/>
      <c r="P3" s="438"/>
      <c r="Q3" s="411" t="s">
        <v>535</v>
      </c>
      <c r="R3" s="411"/>
      <c r="S3" s="411" t="s">
        <v>693</v>
      </c>
      <c r="T3" s="45"/>
    </row>
    <row r="4" spans="1:24" s="10" customFormat="1" ht="17.45" customHeight="1">
      <c r="A4" s="45"/>
      <c r="B4" s="406" t="s">
        <v>692</v>
      </c>
      <c r="C4" s="406"/>
      <c r="D4" s="406"/>
      <c r="E4" s="406"/>
      <c r="F4" s="406"/>
      <c r="G4" s="406"/>
      <c r="H4" s="406"/>
      <c r="I4" s="406"/>
      <c r="J4" s="430" t="s">
        <v>63</v>
      </c>
      <c r="K4" s="431"/>
      <c r="L4" s="407">
        <f>O4-6</f>
        <v>45096</v>
      </c>
      <c r="M4" s="408"/>
      <c r="N4" s="56" t="s">
        <v>64</v>
      </c>
      <c r="O4" s="434">
        <f>L3-1</f>
        <v>45102</v>
      </c>
      <c r="P4" s="435"/>
      <c r="Q4" s="418"/>
      <c r="R4" s="418"/>
      <c r="S4" s="418"/>
      <c r="T4" s="45"/>
    </row>
    <row r="5" spans="1:24" s="10" customFormat="1" ht="14.1" customHeight="1">
      <c r="A5" s="45"/>
      <c r="B5" s="43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5"/>
      <c r="O5" s="45"/>
      <c r="P5" s="45"/>
      <c r="Q5" s="46"/>
      <c r="R5" s="44"/>
      <c r="S5" s="47"/>
      <c r="T5" s="45"/>
    </row>
    <row r="6" spans="1:24" s="10" customFormat="1" ht="19.899999999999999" customHeight="1">
      <c r="A6" s="45"/>
      <c r="B6" s="428" t="s">
        <v>66</v>
      </c>
      <c r="C6" s="429"/>
      <c r="D6" s="311" t="s">
        <v>363</v>
      </c>
      <c r="E6" s="318">
        <f>ROUND(リスト!$T$307,1)</f>
        <v>353.2</v>
      </c>
      <c r="F6" s="318"/>
      <c r="G6" s="318"/>
      <c r="H6" s="318"/>
      <c r="J6" s="320" t="s">
        <v>364</v>
      </c>
      <c r="K6" s="321" t="e">
        <f>M23/リスト!$T$307</f>
        <v>#N/A</v>
      </c>
      <c r="L6" s="318"/>
      <c r="N6" s="320" t="s">
        <v>365</v>
      </c>
      <c r="O6" s="321" t="e">
        <f>N23/リスト!$T$307</f>
        <v>#N/A</v>
      </c>
      <c r="P6" s="318"/>
      <c r="Q6" s="318"/>
      <c r="R6" s="318"/>
      <c r="S6" s="319"/>
      <c r="T6" s="45"/>
    </row>
    <row r="7" spans="1:24" s="10" customFormat="1" ht="14.1" customHeight="1">
      <c r="A7" s="45"/>
      <c r="B7" s="440" t="s">
        <v>1</v>
      </c>
      <c r="C7" s="440"/>
      <c r="D7" s="57" t="s">
        <v>19</v>
      </c>
      <c r="E7" s="414" t="s">
        <v>51</v>
      </c>
      <c r="F7" s="414"/>
      <c r="G7" s="414" t="s">
        <v>44</v>
      </c>
      <c r="H7" s="414"/>
      <c r="I7" s="414" t="s">
        <v>60</v>
      </c>
      <c r="J7" s="414"/>
      <c r="K7" s="57" t="s">
        <v>61</v>
      </c>
      <c r="L7" s="268" t="s">
        <v>193</v>
      </c>
      <c r="M7" s="414" t="s">
        <v>351</v>
      </c>
      <c r="N7" s="414"/>
      <c r="O7" s="275" t="s">
        <v>354</v>
      </c>
      <c r="P7" s="414" t="s">
        <v>194</v>
      </c>
      <c r="Q7" s="414" t="s">
        <v>20</v>
      </c>
      <c r="R7" s="414" t="s">
        <v>21</v>
      </c>
      <c r="S7" s="414" t="s">
        <v>50</v>
      </c>
      <c r="T7" s="45"/>
      <c r="U7" s="298"/>
    </row>
    <row r="8" spans="1:24" s="10" customFormat="1" ht="14.1" customHeight="1">
      <c r="A8" s="45"/>
      <c r="B8" s="440" t="s">
        <v>2</v>
      </c>
      <c r="C8" s="440"/>
      <c r="D8" s="57" t="s">
        <v>57</v>
      </c>
      <c r="E8" s="57" t="s">
        <v>19</v>
      </c>
      <c r="F8" s="57" t="s">
        <v>22</v>
      </c>
      <c r="G8" s="414"/>
      <c r="H8" s="414"/>
      <c r="I8" s="57" t="s">
        <v>19</v>
      </c>
      <c r="J8" s="57" t="s">
        <v>22</v>
      </c>
      <c r="K8" s="57" t="s">
        <v>19</v>
      </c>
      <c r="L8" s="268" t="s">
        <v>19</v>
      </c>
      <c r="M8" s="57" t="s">
        <v>349</v>
      </c>
      <c r="N8" s="57" t="s">
        <v>350</v>
      </c>
      <c r="O8" s="276" t="s">
        <v>65</v>
      </c>
      <c r="P8" s="414"/>
      <c r="Q8" s="414"/>
      <c r="R8" s="414"/>
      <c r="S8" s="414"/>
      <c r="T8" s="45"/>
      <c r="U8" s="10" t="s">
        <v>353</v>
      </c>
    </row>
    <row r="9" spans="1:24" s="10" customFormat="1" ht="14.1" hidden="1" customHeight="1">
      <c r="A9" s="45"/>
      <c r="B9" s="413" t="s">
        <v>47</v>
      </c>
      <c r="C9" s="413"/>
      <c r="D9" s="48"/>
      <c r="E9" s="49">
        <f>中日程計画表!CA$607</f>
        <v>0</v>
      </c>
      <c r="F9" s="49">
        <f>中日程計画表!CA$608</f>
        <v>0</v>
      </c>
      <c r="G9" s="322">
        <v>0</v>
      </c>
      <c r="H9" s="66">
        <f>D9*G9</f>
        <v>0</v>
      </c>
      <c r="I9" s="49">
        <f>中日程計画表!CA607-中日程計画表!CO607</f>
        <v>0</v>
      </c>
      <c r="J9" s="49">
        <f>中日程計画表!CA608-中日程計画表!CO608</f>
        <v>0</v>
      </c>
      <c r="K9" s="49">
        <f>中日程計画表!DC607-中日程計画表!CA607</f>
        <v>0</v>
      </c>
      <c r="L9" s="49">
        <f>中日程計画表!DQ607-中日程計画表!DC607</f>
        <v>0</v>
      </c>
      <c r="M9" s="326">
        <f>中日程計画表!EE607</f>
        <v>0</v>
      </c>
      <c r="N9" s="327">
        <f>中日程計画表!EE608</f>
        <v>0</v>
      </c>
      <c r="O9" s="246">
        <f t="shared" ref="O9:O12" si="0">M9-N9</f>
        <v>0</v>
      </c>
      <c r="P9" s="274">
        <f t="shared" ref="P9:P12" si="1">-(O9-U9)</f>
        <v>0</v>
      </c>
      <c r="Q9" s="50" t="str">
        <f>中日程計画表!M612</f>
        <v/>
      </c>
      <c r="R9" s="51" t="str">
        <f>IF(N9=100%,中日程計画表!M613,"")</f>
        <v/>
      </c>
      <c r="S9" s="42"/>
      <c r="T9" s="45"/>
      <c r="U9" s="246">
        <v>0</v>
      </c>
      <c r="W9" s="323"/>
      <c r="X9" s="323"/>
    </row>
    <row r="10" spans="1:24" s="10" customFormat="1" ht="14.1" hidden="1" customHeight="1">
      <c r="A10" s="45"/>
      <c r="B10" s="413" t="s">
        <v>79</v>
      </c>
      <c r="C10" s="413"/>
      <c r="D10" s="48"/>
      <c r="E10" s="49">
        <f>中日程計画表!CB$607</f>
        <v>0</v>
      </c>
      <c r="F10" s="49">
        <f>中日程計画表!CB$608</f>
        <v>0</v>
      </c>
      <c r="G10" s="322">
        <v>0</v>
      </c>
      <c r="H10" s="66">
        <f t="shared" ref="H10:H12" si="2">D10*G10</f>
        <v>0</v>
      </c>
      <c r="I10" s="49">
        <f>中日程計画表!CB607-中日程計画表!CP607</f>
        <v>0</v>
      </c>
      <c r="J10" s="49">
        <f>中日程計画表!CB608-中日程計画表!CP608</f>
        <v>0</v>
      </c>
      <c r="K10" s="49">
        <f>中日程計画表!DD607-中日程計画表!CB607</f>
        <v>0</v>
      </c>
      <c r="L10" s="49">
        <f>中日程計画表!DR607-中日程計画表!DD607</f>
        <v>0</v>
      </c>
      <c r="M10" s="326">
        <f>中日程計画表!EF607</f>
        <v>0</v>
      </c>
      <c r="N10" s="327">
        <f>中日程計画表!EF608</f>
        <v>0</v>
      </c>
      <c r="O10" s="246">
        <f t="shared" si="0"/>
        <v>0</v>
      </c>
      <c r="P10" s="274">
        <f t="shared" si="1"/>
        <v>0</v>
      </c>
      <c r="Q10" s="50" t="str">
        <f>中日程計画表!Q612</f>
        <v/>
      </c>
      <c r="R10" s="51" t="str">
        <f>IF(N10=100%,中日程計画表!Q612,"")</f>
        <v/>
      </c>
      <c r="S10" s="42"/>
      <c r="T10" s="45"/>
      <c r="U10" s="246">
        <v>0</v>
      </c>
      <c r="W10" s="323"/>
      <c r="X10" s="323"/>
    </row>
    <row r="11" spans="1:24" s="10" customFormat="1" ht="14.1" hidden="1" customHeight="1">
      <c r="A11" s="45"/>
      <c r="B11" s="413" t="s">
        <v>171</v>
      </c>
      <c r="C11" s="413"/>
      <c r="D11" s="48"/>
      <c r="E11" s="49">
        <f>中日程計画表!CC$607</f>
        <v>0</v>
      </c>
      <c r="F11" s="49">
        <f>中日程計画表!CC$608</f>
        <v>0</v>
      </c>
      <c r="G11" s="322">
        <v>0</v>
      </c>
      <c r="H11" s="66">
        <f>D11*G11</f>
        <v>0</v>
      </c>
      <c r="I11" s="49">
        <f>中日程計画表!CC607-中日程計画表!CQ607</f>
        <v>0</v>
      </c>
      <c r="J11" s="49">
        <f>中日程計画表!CC608-中日程計画表!CQ608</f>
        <v>0</v>
      </c>
      <c r="K11" s="49">
        <f>中日程計画表!DE607-中日程計画表!CC607</f>
        <v>0</v>
      </c>
      <c r="L11" s="49">
        <f>中日程計画表!DS607-中日程計画表!DE607</f>
        <v>0</v>
      </c>
      <c r="M11" s="326">
        <f>中日程計画表!EG607</f>
        <v>0</v>
      </c>
      <c r="N11" s="327">
        <f>中日程計画表!EG608</f>
        <v>0</v>
      </c>
      <c r="O11" s="246">
        <f t="shared" si="0"/>
        <v>0</v>
      </c>
      <c r="P11" s="274">
        <f t="shared" si="1"/>
        <v>0</v>
      </c>
      <c r="Q11" s="50" t="str">
        <f>中日程計画表!U612</f>
        <v/>
      </c>
      <c r="R11" s="51" t="str">
        <f>IF(N11=100%,中日程計画表!U613,"")</f>
        <v/>
      </c>
      <c r="S11" s="42"/>
      <c r="T11" s="45"/>
      <c r="U11" s="246">
        <v>0</v>
      </c>
      <c r="W11" s="323"/>
      <c r="X11" s="323"/>
    </row>
    <row r="12" spans="1:24" s="10" customFormat="1" ht="14.1" hidden="1" customHeight="1">
      <c r="A12" s="45"/>
      <c r="B12" s="413" t="s">
        <v>374</v>
      </c>
      <c r="C12" s="413"/>
      <c r="D12" s="48"/>
      <c r="E12" s="49">
        <f>中日程計画表!CD$607</f>
        <v>0</v>
      </c>
      <c r="F12" s="49">
        <f>中日程計画表!CD$608</f>
        <v>0</v>
      </c>
      <c r="G12" s="322">
        <v>0</v>
      </c>
      <c r="H12" s="66">
        <f t="shared" si="2"/>
        <v>0</v>
      </c>
      <c r="I12" s="49">
        <f>中日程計画表!CD607-中日程計画表!CR607</f>
        <v>0</v>
      </c>
      <c r="J12" s="49">
        <f>中日程計画表!CD608-中日程計画表!CR608</f>
        <v>0</v>
      </c>
      <c r="K12" s="49">
        <f>中日程計画表!DF607-中日程計画表!CD607</f>
        <v>0</v>
      </c>
      <c r="L12" s="49">
        <f>中日程計画表!DT607-中日程計画表!DF607</f>
        <v>0</v>
      </c>
      <c r="M12" s="326">
        <f>中日程計画表!EH607</f>
        <v>0</v>
      </c>
      <c r="N12" s="327">
        <f>中日程計画表!EH608</f>
        <v>0</v>
      </c>
      <c r="O12" s="246">
        <f t="shared" si="0"/>
        <v>0</v>
      </c>
      <c r="P12" s="274">
        <f t="shared" si="1"/>
        <v>0</v>
      </c>
      <c r="Q12" s="50" t="str">
        <f>中日程計画表!Y612</f>
        <v/>
      </c>
      <c r="R12" s="51" t="str">
        <f>IF(N12=100%,中日程計画表!Y613,"")</f>
        <v/>
      </c>
      <c r="S12" s="42"/>
      <c r="T12" s="45"/>
      <c r="U12" s="246">
        <v>0</v>
      </c>
      <c r="W12" s="323"/>
      <c r="X12" s="323"/>
    </row>
    <row r="13" spans="1:24" s="10" customFormat="1" ht="14.1" customHeight="1">
      <c r="A13" s="45"/>
      <c r="B13" s="413" t="s">
        <v>683</v>
      </c>
      <c r="C13" s="413"/>
      <c r="D13" s="48">
        <v>99</v>
      </c>
      <c r="E13" s="49">
        <f>中日程計画表!CE$607</f>
        <v>0</v>
      </c>
      <c r="F13" s="49">
        <f>中日程計画表!CE$608</f>
        <v>0</v>
      </c>
      <c r="G13" s="255">
        <v>0.17497198808995731</v>
      </c>
      <c r="H13" s="66">
        <f t="shared" ref="H13:H18" si="3">D13*G13</f>
        <v>17.322226820905772</v>
      </c>
      <c r="I13" s="49">
        <f>中日程計画表!CE607-中日程計画表!CS607</f>
        <v>0</v>
      </c>
      <c r="J13" s="49">
        <f>中日程計画表!CE608-中日程計画表!CS608</f>
        <v>0</v>
      </c>
      <c r="K13" s="49">
        <f>中日程計画表!DG607-中日程計画表!CE607</f>
        <v>0</v>
      </c>
      <c r="L13" s="49">
        <f>中日程計画表!DU607-中日程計画表!DG607</f>
        <v>0</v>
      </c>
      <c r="M13" s="305">
        <f>中日程計画表!EI607</f>
        <v>0</v>
      </c>
      <c r="N13" s="306">
        <f>中日程計画表!EI608</f>
        <v>0</v>
      </c>
      <c r="O13" s="246">
        <f>M13-N13</f>
        <v>0</v>
      </c>
      <c r="P13" s="274">
        <f>-(O13-U13)</f>
        <v>0</v>
      </c>
      <c r="Q13" s="50" t="str">
        <f>中日程計画表!AG612</f>
        <v/>
      </c>
      <c r="R13" s="51" t="str">
        <f>IF(N13=100%,中日程計画表!AG613,"")</f>
        <v/>
      </c>
      <c r="S13" s="42"/>
      <c r="T13" s="45"/>
      <c r="U13" s="246">
        <v>0</v>
      </c>
    </row>
    <row r="14" spans="1:24" s="10" customFormat="1" ht="14.1" customHeight="1">
      <c r="A14" s="45"/>
      <c r="B14" s="413" t="s">
        <v>690</v>
      </c>
      <c r="C14" s="413"/>
      <c r="D14" s="48">
        <v>99</v>
      </c>
      <c r="E14" s="49">
        <f>中日程計画表!CF$607</f>
        <v>0</v>
      </c>
      <c r="F14" s="49">
        <f>中日程計画表!CF$608</f>
        <v>0</v>
      </c>
      <c r="G14" s="255">
        <v>6.9614758947949079E-2</v>
      </c>
      <c r="H14" s="66">
        <f t="shared" si="3"/>
        <v>6.891861135846959</v>
      </c>
      <c r="I14" s="49">
        <f>中日程計画表!CF607-中日程計画表!CT607</f>
        <v>0</v>
      </c>
      <c r="J14" s="49">
        <f>中日程計画表!CF608-中日程計画表!CT608</f>
        <v>0</v>
      </c>
      <c r="K14" s="49">
        <f>中日程計画表!DH607-中日程計画表!CF607</f>
        <v>0</v>
      </c>
      <c r="L14" s="49">
        <f>中日程計画表!DV607-中日程計画表!DH607</f>
        <v>0</v>
      </c>
      <c r="M14" s="305">
        <f>中日程計画表!EJ607</f>
        <v>0</v>
      </c>
      <c r="N14" s="306">
        <f>中日程計画表!EJ608</f>
        <v>0</v>
      </c>
      <c r="O14" s="246">
        <f t="shared" ref="O14:O20" si="4">M14-N14</f>
        <v>0</v>
      </c>
      <c r="P14" s="274">
        <f t="shared" ref="P14:P23" si="5">-(O14-U14)</f>
        <v>0</v>
      </c>
      <c r="Q14" s="50" t="str">
        <f>中日程計画表!AK612</f>
        <v/>
      </c>
      <c r="R14" s="51" t="str">
        <f>IF(N14=100%,中日程計画表!AK613,"")</f>
        <v/>
      </c>
      <c r="S14" s="42"/>
      <c r="T14" s="45"/>
      <c r="U14" s="246">
        <v>0</v>
      </c>
    </row>
    <row r="15" spans="1:24" s="10" customFormat="1" ht="14.1" customHeight="1">
      <c r="A15" s="45"/>
      <c r="B15" s="413" t="s">
        <v>685</v>
      </c>
      <c r="C15" s="413"/>
      <c r="D15" s="48">
        <v>99</v>
      </c>
      <c r="E15" s="49">
        <f>中日程計画表!CG$607</f>
        <v>0</v>
      </c>
      <c r="F15" s="49">
        <f>中日程計画表!CG$608</f>
        <v>0</v>
      </c>
      <c r="G15" s="255">
        <v>7.4943926117811754E-2</v>
      </c>
      <c r="H15" s="66">
        <f t="shared" si="3"/>
        <v>7.4194486856633635</v>
      </c>
      <c r="I15" s="49">
        <f>中日程計画表!CG607-中日程計画表!CU607</f>
        <v>0</v>
      </c>
      <c r="J15" s="49">
        <f>中日程計画表!CG608-中日程計画表!CU608</f>
        <v>0</v>
      </c>
      <c r="K15" s="49">
        <f>中日程計画表!DI607-中日程計画表!CG607</f>
        <v>0</v>
      </c>
      <c r="L15" s="49">
        <f>中日程計画表!DW607-中日程計画表!DI607</f>
        <v>0</v>
      </c>
      <c r="M15" s="305" t="e">
        <f>中日程計画表!EK607</f>
        <v>#N/A</v>
      </c>
      <c r="N15" s="306" t="e">
        <f>中日程計画表!EK608</f>
        <v>#N/A</v>
      </c>
      <c r="O15" s="246" t="e">
        <f t="shared" si="4"/>
        <v>#N/A</v>
      </c>
      <c r="P15" s="274" t="e">
        <f t="shared" si="5"/>
        <v>#N/A</v>
      </c>
      <c r="Q15" s="50" t="str">
        <f>中日程計画表!AS612</f>
        <v/>
      </c>
      <c r="R15" s="51" t="e">
        <f>IF(N15=100%,中日程計画表!AS613,"")</f>
        <v>#N/A</v>
      </c>
      <c r="S15" s="42"/>
      <c r="T15" s="45"/>
      <c r="U15" s="246">
        <v>0</v>
      </c>
    </row>
    <row r="16" spans="1:24" s="10" customFormat="1" ht="14.1" customHeight="1">
      <c r="A16" s="45"/>
      <c r="B16" s="413" t="s">
        <v>686</v>
      </c>
      <c r="C16" s="413"/>
      <c r="D16" s="48">
        <v>99</v>
      </c>
      <c r="E16" s="49">
        <f>中日程計画表!CH$607</f>
        <v>0</v>
      </c>
      <c r="F16" s="49">
        <f>中日程計画表!CH$608</f>
        <v>0</v>
      </c>
      <c r="G16" s="255">
        <v>3.4406494780962242E-2</v>
      </c>
      <c r="H16" s="66">
        <f t="shared" si="3"/>
        <v>3.4062429833152619</v>
      </c>
      <c r="I16" s="49">
        <f>中日程計画表!CH607-中日程計画表!CV607</f>
        <v>0</v>
      </c>
      <c r="J16" s="49">
        <f>中日程計画表!CH608-中日程計画表!CV608</f>
        <v>0</v>
      </c>
      <c r="K16" s="49">
        <f>中日程計画表!DJ607-中日程計画表!CH607</f>
        <v>0</v>
      </c>
      <c r="L16" s="49">
        <f>中日程計画表!DX607-中日程計画表!DJ607</f>
        <v>0</v>
      </c>
      <c r="M16" s="305">
        <f>中日程計画表!EL607</f>
        <v>0</v>
      </c>
      <c r="N16" s="306">
        <f>中日程計画表!EL608</f>
        <v>0</v>
      </c>
      <c r="O16" s="246">
        <f t="shared" si="4"/>
        <v>0</v>
      </c>
      <c r="P16" s="274">
        <f t="shared" si="5"/>
        <v>0</v>
      </c>
      <c r="Q16" s="50" t="str">
        <f>中日程計画表!AW612</f>
        <v/>
      </c>
      <c r="R16" s="51" t="str">
        <f>IF(N16=100%,中日程計画表!AW613,"")</f>
        <v/>
      </c>
      <c r="S16" s="42"/>
      <c r="T16" s="45"/>
      <c r="U16" s="246">
        <v>0</v>
      </c>
    </row>
    <row r="17" spans="1:24" s="10" customFormat="1" ht="14.1" customHeight="1">
      <c r="A17" s="45"/>
      <c r="B17" s="413" t="s">
        <v>687</v>
      </c>
      <c r="C17" s="413"/>
      <c r="D17" s="48">
        <v>99</v>
      </c>
      <c r="E17" s="49">
        <f>中日程計画表!CI$607</f>
        <v>0</v>
      </c>
      <c r="F17" s="49">
        <f>中日程計画表!CI$608</f>
        <v>0</v>
      </c>
      <c r="G17" s="255">
        <v>0.3</v>
      </c>
      <c r="H17" s="66">
        <f t="shared" si="3"/>
        <v>29.7</v>
      </c>
      <c r="I17" s="49">
        <f>中日程計画表!CI607-中日程計画表!CW607</f>
        <v>0</v>
      </c>
      <c r="J17" s="49">
        <f>中日程計画表!CI608-中日程計画表!CW608</f>
        <v>0</v>
      </c>
      <c r="K17" s="49">
        <f>中日程計画表!DK607-中日程計画表!CI607</f>
        <v>0</v>
      </c>
      <c r="L17" s="49">
        <f>中日程計画表!DY607-中日程計画表!DK607</f>
        <v>0</v>
      </c>
      <c r="M17" s="305">
        <f>中日程計画表!EM607</f>
        <v>0</v>
      </c>
      <c r="N17" s="306">
        <f>中日程計画表!EM608</f>
        <v>0</v>
      </c>
      <c r="O17" s="246">
        <f t="shared" si="4"/>
        <v>0</v>
      </c>
      <c r="P17" s="274">
        <f t="shared" si="5"/>
        <v>0</v>
      </c>
      <c r="Q17" s="50" t="str">
        <f>中日程計画表!BE612</f>
        <v/>
      </c>
      <c r="R17" s="51" t="str">
        <f>IF(N17=100%,中日程計画表!BE613,"")</f>
        <v/>
      </c>
      <c r="S17" s="42"/>
      <c r="T17" s="45"/>
      <c r="U17" s="246">
        <v>0</v>
      </c>
    </row>
    <row r="18" spans="1:24" s="10" customFormat="1" ht="14.1" customHeight="1">
      <c r="A18" s="45"/>
      <c r="B18" s="413" t="s">
        <v>688</v>
      </c>
      <c r="C18" s="413"/>
      <c r="D18" s="48">
        <v>99</v>
      </c>
      <c r="E18" s="49">
        <f>中日程計画表!CJ$607</f>
        <v>0</v>
      </c>
      <c r="F18" s="49">
        <f>中日程計画表!CJ$608</f>
        <v>0</v>
      </c>
      <c r="G18" s="255">
        <v>0.10100000000000001</v>
      </c>
      <c r="H18" s="66">
        <f t="shared" si="3"/>
        <v>9.9990000000000006</v>
      </c>
      <c r="I18" s="49">
        <f>中日程計画表!CJ607-中日程計画表!CX607</f>
        <v>0</v>
      </c>
      <c r="J18" s="49">
        <f>中日程計画表!CJ608-中日程計画表!CX608</f>
        <v>0</v>
      </c>
      <c r="K18" s="49">
        <f>中日程計画表!DL607-中日程計画表!CJ607</f>
        <v>0</v>
      </c>
      <c r="L18" s="49">
        <f>中日程計画表!DZ607-中日程計画表!DL607</f>
        <v>0</v>
      </c>
      <c r="M18" s="305">
        <f>中日程計画表!EN607</f>
        <v>0</v>
      </c>
      <c r="N18" s="306">
        <f>中日程計画表!EN608</f>
        <v>0</v>
      </c>
      <c r="O18" s="246">
        <f t="shared" si="4"/>
        <v>0</v>
      </c>
      <c r="P18" s="274">
        <f t="shared" si="5"/>
        <v>0</v>
      </c>
      <c r="Q18" s="50" t="str">
        <f>中日程計画表!BI612</f>
        <v/>
      </c>
      <c r="R18" s="51" t="str">
        <f>IF(N18=100%,中日程計画表!BI613,"")</f>
        <v/>
      </c>
      <c r="S18" s="42"/>
      <c r="T18" s="45"/>
      <c r="U18" s="246">
        <v>0</v>
      </c>
    </row>
    <row r="19" spans="1:24" s="10" customFormat="1" ht="14.1" hidden="1" customHeight="1">
      <c r="A19" s="45"/>
      <c r="B19" s="413" t="s">
        <v>375</v>
      </c>
      <c r="C19" s="413"/>
      <c r="D19" s="48">
        <v>99</v>
      </c>
      <c r="E19" s="49">
        <f>中日程計画表!CK$607</f>
        <v>0</v>
      </c>
      <c r="F19" s="49">
        <f>中日程計画表!CK$608</f>
        <v>0</v>
      </c>
      <c r="G19" s="255">
        <v>0</v>
      </c>
      <c r="H19" s="66">
        <f>D19*G19</f>
        <v>0</v>
      </c>
      <c r="I19" s="49">
        <f>中日程計画表!CK607-中日程計画表!CY607</f>
        <v>0</v>
      </c>
      <c r="J19" s="49">
        <f>中日程計画表!CK608-中日程計画表!CY608</f>
        <v>0</v>
      </c>
      <c r="K19" s="49">
        <f>中日程計画表!DM607-中日程計画表!CK607</f>
        <v>0</v>
      </c>
      <c r="L19" s="49">
        <f>中日程計画表!EA607-中日程計画表!DM607</f>
        <v>0</v>
      </c>
      <c r="M19" s="326">
        <f>中日程計画表!EO607</f>
        <v>0</v>
      </c>
      <c r="N19" s="327">
        <f>中日程計画表!EO608</f>
        <v>0</v>
      </c>
      <c r="O19" s="246">
        <f t="shared" si="4"/>
        <v>0</v>
      </c>
      <c r="P19" s="274">
        <f t="shared" si="5"/>
        <v>0</v>
      </c>
      <c r="Q19" s="50" t="str">
        <f>中日程計画表!BQ612</f>
        <v/>
      </c>
      <c r="R19" s="51" t="str">
        <f>IF(N19=100%,中日程計画表!BQ613,"")</f>
        <v/>
      </c>
      <c r="S19" s="42"/>
      <c r="T19" s="45"/>
      <c r="U19" s="246">
        <v>0</v>
      </c>
      <c r="W19" s="323"/>
      <c r="X19" s="323"/>
    </row>
    <row r="20" spans="1:24" s="10" customFormat="1" ht="14.1" hidden="1" customHeight="1">
      <c r="A20" s="45"/>
      <c r="B20" s="413" t="s">
        <v>376</v>
      </c>
      <c r="C20" s="413"/>
      <c r="D20" s="48">
        <v>99</v>
      </c>
      <c r="E20" s="49">
        <f>中日程計画表!CL$607</f>
        <v>0</v>
      </c>
      <c r="F20" s="49">
        <f>中日程計画表!CL$608</f>
        <v>0</v>
      </c>
      <c r="G20" s="255">
        <v>0</v>
      </c>
      <c r="H20" s="66">
        <f>D20*G20</f>
        <v>0</v>
      </c>
      <c r="I20" s="49">
        <f>中日程計画表!CL607-中日程計画表!CZ607</f>
        <v>0</v>
      </c>
      <c r="J20" s="49">
        <f>中日程計画表!CL608-中日程計画表!CZ608</f>
        <v>0</v>
      </c>
      <c r="K20" s="49">
        <f>中日程計画表!DN607-中日程計画表!CL607</f>
        <v>0</v>
      </c>
      <c r="L20" s="49">
        <f>中日程計画表!EB607-中日程計画表!DN607</f>
        <v>0</v>
      </c>
      <c r="M20" s="326">
        <f>中日程計画表!EP607</f>
        <v>0</v>
      </c>
      <c r="N20" s="327">
        <f>中日程計画表!EP608</f>
        <v>0</v>
      </c>
      <c r="O20" s="246">
        <f t="shared" si="4"/>
        <v>0</v>
      </c>
      <c r="P20" s="274">
        <f t="shared" si="5"/>
        <v>0</v>
      </c>
      <c r="Q20" s="50" t="str">
        <f>中日程計画表!BU612</f>
        <v/>
      </c>
      <c r="R20" s="51" t="str">
        <f>IF(N20=100%,中日程計画表!BU613,"")</f>
        <v/>
      </c>
      <c r="S20" s="42"/>
      <c r="T20" s="45"/>
      <c r="U20" s="246">
        <v>0</v>
      </c>
      <c r="W20" s="323"/>
      <c r="X20" s="323"/>
    </row>
    <row r="21" spans="1:24" s="10" customFormat="1" ht="14.1" customHeight="1">
      <c r="A21" s="45"/>
      <c r="B21" s="413" t="s">
        <v>0</v>
      </c>
      <c r="C21" s="413"/>
      <c r="D21" s="48">
        <v>99</v>
      </c>
      <c r="E21" s="49">
        <f>中日程計画表!CI$607</f>
        <v>0</v>
      </c>
      <c r="F21" s="49">
        <f>中日程計画表!CI$608</f>
        <v>0</v>
      </c>
      <c r="G21" s="255">
        <v>0.2</v>
      </c>
      <c r="H21" s="66">
        <f t="shared" ref="H21:H22" si="6">D21*G21</f>
        <v>19.8</v>
      </c>
      <c r="I21" s="49">
        <f>中日程計画表!CI611-中日程計画表!CW611</f>
        <v>0</v>
      </c>
      <c r="J21" s="49">
        <f>中日程計画表!CI612-中日程計画表!CW612</f>
        <v>0</v>
      </c>
      <c r="K21" s="49">
        <f>中日程計画表!DK611-中日程計画表!CI611</f>
        <v>0</v>
      </c>
      <c r="L21" s="49">
        <f>中日程計画表!DY611-中日程計画表!DK611</f>
        <v>0</v>
      </c>
      <c r="M21" s="305">
        <f>中日程計画表!EM611</f>
        <v>0</v>
      </c>
      <c r="N21" s="306">
        <f>中日程計画表!EM612</f>
        <v>0</v>
      </c>
      <c r="O21" s="246">
        <f t="shared" ref="O21:O22" si="7">M21-N21</f>
        <v>0</v>
      </c>
      <c r="P21" s="274">
        <f t="shared" ref="P21:P22" si="8">-(O21-U21)</f>
        <v>0</v>
      </c>
      <c r="Q21" s="50">
        <f>中日程計画表!BE616</f>
        <v>0</v>
      </c>
      <c r="R21" s="51" t="str">
        <f>IF(N21=100%,中日程計画表!BE617,"")</f>
        <v/>
      </c>
      <c r="S21" s="42"/>
      <c r="T21" s="45"/>
      <c r="U21" s="246">
        <v>0</v>
      </c>
    </row>
    <row r="22" spans="1:24" s="10" customFormat="1" ht="14.1" customHeight="1">
      <c r="A22" s="45"/>
      <c r="B22" s="413" t="s">
        <v>689</v>
      </c>
      <c r="C22" s="413"/>
      <c r="D22" s="48">
        <v>99</v>
      </c>
      <c r="E22" s="49">
        <f>中日程計画表!CJ$607</f>
        <v>0</v>
      </c>
      <c r="F22" s="49">
        <f>中日程計画表!CJ$608</f>
        <v>0</v>
      </c>
      <c r="G22" s="255">
        <v>0.05</v>
      </c>
      <c r="H22" s="66">
        <f t="shared" si="6"/>
        <v>4.95</v>
      </c>
      <c r="I22" s="49">
        <f>中日程計画表!CJ611-中日程計画表!CX611</f>
        <v>0</v>
      </c>
      <c r="J22" s="49">
        <f>中日程計画表!CJ612-中日程計画表!CX612</f>
        <v>0</v>
      </c>
      <c r="K22" s="49">
        <f>中日程計画表!DL611-中日程計画表!CJ611</f>
        <v>0</v>
      </c>
      <c r="L22" s="49">
        <f>中日程計画表!DZ611-中日程計画表!DL611</f>
        <v>0</v>
      </c>
      <c r="M22" s="305">
        <f>中日程計画表!EN611</f>
        <v>0</v>
      </c>
      <c r="N22" s="306">
        <f>中日程計画表!EN612</f>
        <v>0</v>
      </c>
      <c r="O22" s="246">
        <f t="shared" si="7"/>
        <v>0</v>
      </c>
      <c r="P22" s="274">
        <f t="shared" si="8"/>
        <v>0</v>
      </c>
      <c r="Q22" s="50">
        <f>中日程計画表!BI616</f>
        <v>0</v>
      </c>
      <c r="R22" s="51" t="str">
        <f>IF(N22=100%,中日程計画表!BI617,"")</f>
        <v/>
      </c>
      <c r="S22" s="42"/>
      <c r="T22" s="45"/>
      <c r="U22" s="246">
        <v>0</v>
      </c>
    </row>
    <row r="23" spans="1:24" s="10" customFormat="1" ht="14.1" customHeight="1">
      <c r="A23" s="45"/>
      <c r="B23" s="415" t="s">
        <v>5</v>
      </c>
      <c r="C23" s="416"/>
      <c r="D23" s="53"/>
      <c r="E23" s="53"/>
      <c r="F23" s="53"/>
      <c r="G23" s="256">
        <f>SUM(G9:G22)</f>
        <v>1.0049371679366803</v>
      </c>
      <c r="H23" s="52">
        <f>SUM(H9:H22)</f>
        <v>99.488779625731354</v>
      </c>
      <c r="I23" s="53"/>
      <c r="J23" s="53"/>
      <c r="K23" s="53"/>
      <c r="L23" s="53"/>
      <c r="M23" s="302" t="e">
        <f>SUM(M9:M20)</f>
        <v>#N/A</v>
      </c>
      <c r="N23" s="302" t="e">
        <f t="shared" ref="N23:O23" si="9">SUM(N9:N20)</f>
        <v>#N/A</v>
      </c>
      <c r="O23" s="303" t="e">
        <f t="shared" si="9"/>
        <v>#N/A</v>
      </c>
      <c r="P23" s="304" t="e">
        <f t="shared" si="5"/>
        <v>#N/A</v>
      </c>
      <c r="Q23" s="54"/>
      <c r="R23" s="55"/>
      <c r="S23" s="54"/>
      <c r="T23" s="45"/>
      <c r="U23" s="303"/>
    </row>
    <row r="24" spans="1:24" s="10" customFormat="1" ht="14.1" customHeight="1">
      <c r="A24" s="45"/>
      <c r="B24" s="417"/>
      <c r="C24" s="418"/>
      <c r="D24" s="419"/>
      <c r="E24" s="419"/>
      <c r="F24" s="419"/>
      <c r="G24" s="419"/>
      <c r="H24" s="419"/>
      <c r="I24" s="419"/>
      <c r="J24" s="419"/>
      <c r="K24" s="419"/>
      <c r="L24" s="419"/>
      <c r="M24" s="411"/>
      <c r="N24" s="411"/>
      <c r="O24" s="419"/>
      <c r="P24" s="419"/>
      <c r="Q24" s="419"/>
      <c r="R24" s="419"/>
      <c r="S24" s="420"/>
      <c r="T24" s="45"/>
    </row>
    <row r="25" spans="1:24" s="10" customFormat="1" ht="19.899999999999999" customHeight="1">
      <c r="A25" s="45"/>
      <c r="B25" s="428" t="s">
        <v>170</v>
      </c>
      <c r="C25" s="429"/>
      <c r="D25" s="421" t="s">
        <v>366</v>
      </c>
      <c r="E25" s="422"/>
      <c r="F25" s="422"/>
      <c r="G25" s="422"/>
      <c r="H25" s="422"/>
      <c r="I25" s="422"/>
      <c r="J25" s="422"/>
      <c r="K25" s="422"/>
      <c r="L25" s="422"/>
      <c r="M25" s="422"/>
      <c r="N25" s="422"/>
      <c r="O25" s="422"/>
      <c r="P25" s="422"/>
      <c r="Q25" s="422"/>
      <c r="R25" s="422"/>
      <c r="S25" s="422"/>
      <c r="T25" s="45"/>
    </row>
    <row r="26" spans="1:24" s="10" customFormat="1" ht="14.1" customHeight="1">
      <c r="A26" s="45"/>
      <c r="B26" s="310" t="s">
        <v>3</v>
      </c>
      <c r="C26" s="310" t="s">
        <v>103</v>
      </c>
      <c r="D26" s="414" t="s">
        <v>104</v>
      </c>
      <c r="E26" s="414"/>
      <c r="F26" s="414"/>
      <c r="G26" s="414"/>
      <c r="H26" s="414"/>
      <c r="I26" s="414"/>
      <c r="J26" s="414"/>
      <c r="K26" s="414"/>
      <c r="L26" s="414"/>
      <c r="M26" s="414" t="s">
        <v>367</v>
      </c>
      <c r="N26" s="414"/>
      <c r="O26" s="414"/>
      <c r="P26" s="414"/>
      <c r="Q26" s="414"/>
      <c r="R26" s="414"/>
      <c r="S26" s="414"/>
      <c r="T26" s="45"/>
    </row>
    <row r="27" spans="1:24" s="10" customFormat="1">
      <c r="A27" s="45"/>
      <c r="B27" s="67">
        <v>1</v>
      </c>
      <c r="C27" s="309"/>
      <c r="D27" s="453"/>
      <c r="E27" s="453"/>
      <c r="F27" s="453"/>
      <c r="G27" s="453"/>
      <c r="H27" s="453"/>
      <c r="I27" s="453"/>
      <c r="J27" s="453"/>
      <c r="K27" s="453"/>
      <c r="L27" s="453"/>
      <c r="M27" s="453"/>
      <c r="N27" s="453"/>
      <c r="O27" s="453"/>
      <c r="P27" s="453"/>
      <c r="Q27" s="453"/>
      <c r="R27" s="453"/>
      <c r="S27" s="453"/>
      <c r="T27" s="45"/>
    </row>
    <row r="28" spans="1:24" s="10" customFormat="1" ht="14.1" customHeight="1">
      <c r="A28" s="45"/>
      <c r="B28" s="67">
        <v>2</v>
      </c>
      <c r="C28" s="309"/>
      <c r="D28" s="453"/>
      <c r="E28" s="453"/>
      <c r="F28" s="453"/>
      <c r="G28" s="453"/>
      <c r="H28" s="453"/>
      <c r="I28" s="453"/>
      <c r="J28" s="453"/>
      <c r="K28" s="453"/>
      <c r="L28" s="453"/>
      <c r="M28" s="453"/>
      <c r="N28" s="453"/>
      <c r="O28" s="453"/>
      <c r="P28" s="453"/>
      <c r="Q28" s="453"/>
      <c r="R28" s="453"/>
      <c r="S28" s="453"/>
      <c r="T28" s="45"/>
    </row>
    <row r="29" spans="1:24" s="10" customFormat="1" ht="14.1" customHeight="1">
      <c r="A29" s="45"/>
      <c r="B29" s="67">
        <v>3</v>
      </c>
      <c r="C29" s="309"/>
      <c r="D29" s="453"/>
      <c r="E29" s="453"/>
      <c r="F29" s="453"/>
      <c r="G29" s="453"/>
      <c r="H29" s="453"/>
      <c r="I29" s="453"/>
      <c r="J29" s="453"/>
      <c r="K29" s="453"/>
      <c r="L29" s="453"/>
      <c r="M29" s="453"/>
      <c r="N29" s="453"/>
      <c r="O29" s="453"/>
      <c r="P29" s="453"/>
      <c r="Q29" s="453"/>
      <c r="R29" s="453"/>
      <c r="S29" s="453"/>
      <c r="T29" s="45"/>
    </row>
    <row r="30" spans="1:24" s="10" customFormat="1" ht="14.1" customHeight="1">
      <c r="A30" s="45"/>
      <c r="B30" s="67">
        <v>4</v>
      </c>
      <c r="C30" s="309"/>
      <c r="D30" s="453"/>
      <c r="E30" s="453"/>
      <c r="F30" s="453"/>
      <c r="G30" s="453"/>
      <c r="H30" s="453"/>
      <c r="I30" s="453"/>
      <c r="J30" s="453"/>
      <c r="K30" s="453"/>
      <c r="L30" s="453"/>
      <c r="M30" s="453"/>
      <c r="N30" s="453"/>
      <c r="O30" s="453"/>
      <c r="P30" s="453"/>
      <c r="Q30" s="453"/>
      <c r="R30" s="453"/>
      <c r="S30" s="453"/>
      <c r="T30" s="45"/>
    </row>
    <row r="31" spans="1:24" s="10" customFormat="1" ht="14.1" customHeight="1">
      <c r="A31" s="45"/>
      <c r="B31" s="67">
        <v>5</v>
      </c>
      <c r="C31" s="309"/>
      <c r="D31" s="453"/>
      <c r="E31" s="453"/>
      <c r="F31" s="453"/>
      <c r="G31" s="453"/>
      <c r="H31" s="453"/>
      <c r="I31" s="453"/>
      <c r="J31" s="453"/>
      <c r="K31" s="453"/>
      <c r="L31" s="453"/>
      <c r="M31" s="453"/>
      <c r="N31" s="453"/>
      <c r="O31" s="453"/>
      <c r="P31" s="453"/>
      <c r="Q31" s="453"/>
      <c r="R31" s="453"/>
      <c r="S31" s="453"/>
      <c r="T31" s="45"/>
    </row>
    <row r="32" spans="1:24" s="10" customFormat="1" ht="14.1" customHeight="1">
      <c r="A32" s="45"/>
      <c r="B32" s="409"/>
      <c r="C32" s="410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  <c r="O32" s="411"/>
      <c r="P32" s="411"/>
      <c r="Q32" s="411"/>
      <c r="R32" s="411"/>
      <c r="S32" s="412"/>
      <c r="T32" s="45"/>
    </row>
    <row r="33" spans="1:23" s="10" customFormat="1" ht="19.899999999999999" customHeight="1">
      <c r="A33" s="45"/>
      <c r="B33" s="428" t="s">
        <v>105</v>
      </c>
      <c r="C33" s="429"/>
      <c r="D33" s="441"/>
      <c r="E33" s="442"/>
      <c r="F33" s="442"/>
      <c r="G33" s="442"/>
      <c r="H33" s="442"/>
      <c r="I33" s="442"/>
      <c r="J33" s="442"/>
      <c r="K33" s="442"/>
      <c r="L33" s="442"/>
      <c r="M33" s="442"/>
      <c r="N33" s="442"/>
      <c r="O33" s="442"/>
      <c r="P33" s="442"/>
      <c r="Q33" s="442"/>
      <c r="R33" s="442"/>
      <c r="S33" s="442"/>
      <c r="T33" s="45"/>
    </row>
    <row r="34" spans="1:23" s="10" customFormat="1" ht="14.1" customHeight="1">
      <c r="A34" s="45"/>
      <c r="B34" s="440" t="s">
        <v>1</v>
      </c>
      <c r="C34" s="440"/>
      <c r="D34" s="415" t="s">
        <v>368</v>
      </c>
      <c r="E34" s="416"/>
      <c r="F34" s="443"/>
      <c r="G34" s="53"/>
      <c r="H34" s="53"/>
      <c r="I34" s="415" t="s">
        <v>60</v>
      </c>
      <c r="J34" s="416"/>
      <c r="K34" s="443"/>
      <c r="L34" s="308" t="s">
        <v>67</v>
      </c>
      <c r="M34" s="454" t="s">
        <v>369</v>
      </c>
      <c r="N34" s="455"/>
      <c r="O34" s="455"/>
      <c r="P34" s="455"/>
      <c r="Q34" s="455"/>
      <c r="R34" s="456"/>
      <c r="S34" s="414" t="s">
        <v>7</v>
      </c>
      <c r="T34" s="45"/>
      <c r="U34" s="415" t="s">
        <v>352</v>
      </c>
      <c r="V34" s="416"/>
      <c r="W34" s="443"/>
    </row>
    <row r="35" spans="1:23" s="10" customFormat="1" ht="14.1" customHeight="1">
      <c r="A35" s="45"/>
      <c r="B35" s="440" t="s">
        <v>2</v>
      </c>
      <c r="C35" s="440"/>
      <c r="D35" s="310" t="s">
        <v>370</v>
      </c>
      <c r="E35" s="310" t="s">
        <v>53</v>
      </c>
      <c r="F35" s="310" t="s">
        <v>56</v>
      </c>
      <c r="G35" s="53"/>
      <c r="H35" s="53"/>
      <c r="I35" s="310" t="s">
        <v>371</v>
      </c>
      <c r="J35" s="310" t="s">
        <v>53</v>
      </c>
      <c r="K35" s="310" t="s">
        <v>56</v>
      </c>
      <c r="L35" s="308" t="s">
        <v>372</v>
      </c>
      <c r="M35" s="457"/>
      <c r="N35" s="458"/>
      <c r="O35" s="458"/>
      <c r="P35" s="458"/>
      <c r="Q35" s="458"/>
      <c r="R35" s="459"/>
      <c r="S35" s="414"/>
      <c r="T35" s="45"/>
      <c r="U35" s="299" t="s">
        <v>52</v>
      </c>
      <c r="V35" s="299" t="s">
        <v>53</v>
      </c>
      <c r="W35" s="299" t="s">
        <v>56</v>
      </c>
    </row>
    <row r="36" spans="1:23" s="10" customFormat="1">
      <c r="A36" s="45"/>
      <c r="B36" s="413" t="s">
        <v>54</v>
      </c>
      <c r="C36" s="413"/>
      <c r="D36" s="249"/>
      <c r="E36" s="249"/>
      <c r="F36" s="86"/>
      <c r="G36" s="86"/>
      <c r="H36" s="86"/>
      <c r="I36" s="249"/>
      <c r="J36" s="249"/>
      <c r="K36" s="86"/>
      <c r="L36" s="58"/>
      <c r="M36" s="447"/>
      <c r="N36" s="448"/>
      <c r="O36" s="448"/>
      <c r="P36" s="448"/>
      <c r="Q36" s="448"/>
      <c r="R36" s="449"/>
      <c r="S36" s="245"/>
      <c r="T36" s="45"/>
      <c r="U36" s="249"/>
      <c r="V36" s="249"/>
      <c r="W36" s="86">
        <f>U36-V36</f>
        <v>0</v>
      </c>
    </row>
    <row r="37" spans="1:23" s="10" customFormat="1">
      <c r="A37" s="45"/>
      <c r="B37" s="413" t="s">
        <v>55</v>
      </c>
      <c r="C37" s="413"/>
      <c r="D37" s="249"/>
      <c r="E37" s="249"/>
      <c r="F37" s="86"/>
      <c r="G37" s="86"/>
      <c r="H37" s="86"/>
      <c r="I37" s="249"/>
      <c r="J37" s="249"/>
      <c r="K37" s="86"/>
      <c r="L37" s="249"/>
      <c r="M37" s="450"/>
      <c r="N37" s="451"/>
      <c r="O37" s="451"/>
      <c r="P37" s="451"/>
      <c r="Q37" s="451"/>
      <c r="R37" s="452"/>
      <c r="S37" s="245"/>
      <c r="T37" s="45"/>
      <c r="U37" s="249"/>
      <c r="V37" s="249"/>
      <c r="W37" s="86">
        <f>U37-V37</f>
        <v>0</v>
      </c>
    </row>
    <row r="38" spans="1:23" s="10" customFormat="1" ht="14.1" customHeight="1">
      <c r="A38" s="45"/>
      <c r="B38" s="413" t="s">
        <v>174</v>
      </c>
      <c r="C38" s="413"/>
      <c r="D38" s="249"/>
      <c r="E38" s="249"/>
      <c r="F38" s="86"/>
      <c r="G38" s="86"/>
      <c r="H38" s="86"/>
      <c r="I38" s="249"/>
      <c r="J38" s="249"/>
      <c r="K38" s="86"/>
      <c r="L38" s="85"/>
      <c r="M38" s="444"/>
      <c r="N38" s="445"/>
      <c r="O38" s="445"/>
      <c r="P38" s="445"/>
      <c r="Q38" s="445"/>
      <c r="R38" s="446"/>
      <c r="S38" s="245"/>
      <c r="T38" s="45"/>
      <c r="U38" s="249"/>
      <c r="V38" s="249"/>
      <c r="W38" s="86">
        <f>U38-V38</f>
        <v>0</v>
      </c>
    </row>
    <row r="39" spans="1:23" s="10" customFormat="1" ht="14.1" customHeight="1">
      <c r="A39" s="45"/>
      <c r="B39" s="409"/>
      <c r="C39" s="410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411"/>
      <c r="O39" s="411"/>
      <c r="P39" s="411"/>
      <c r="Q39" s="411"/>
      <c r="R39" s="411"/>
      <c r="S39" s="412"/>
      <c r="T39" s="45"/>
    </row>
    <row r="40" spans="1:23" s="10" customFormat="1" ht="19.899999999999999" customHeight="1">
      <c r="A40" s="45"/>
      <c r="B40" s="428" t="s">
        <v>102</v>
      </c>
      <c r="C40" s="429"/>
      <c r="D40" s="441"/>
      <c r="E40" s="442"/>
      <c r="F40" s="442"/>
      <c r="G40" s="442"/>
      <c r="H40" s="442"/>
      <c r="I40" s="442"/>
      <c r="J40" s="442"/>
      <c r="K40" s="442"/>
      <c r="L40" s="442"/>
      <c r="M40" s="442"/>
      <c r="N40" s="442"/>
      <c r="O40" s="442"/>
      <c r="P40" s="442"/>
      <c r="Q40" s="442"/>
      <c r="R40" s="442"/>
      <c r="S40" s="442"/>
      <c r="T40" s="45"/>
    </row>
    <row r="41" spans="1:23" s="10" customFormat="1" ht="14.1" customHeight="1">
      <c r="A41" s="45"/>
      <c r="B41" s="310" t="s">
        <v>48</v>
      </c>
      <c r="C41" s="414" t="s">
        <v>49</v>
      </c>
      <c r="D41" s="414"/>
      <c r="E41" s="414"/>
      <c r="F41" s="414"/>
      <c r="G41" s="414"/>
      <c r="H41" s="414"/>
      <c r="I41" s="414"/>
      <c r="J41" s="414"/>
      <c r="K41" s="414"/>
      <c r="L41" s="414"/>
      <c r="M41" s="414"/>
      <c r="N41" s="414" t="s">
        <v>373</v>
      </c>
      <c r="O41" s="414"/>
      <c r="P41" s="414"/>
      <c r="Q41" s="414"/>
      <c r="R41" s="414"/>
      <c r="S41" s="414"/>
      <c r="T41" s="45"/>
    </row>
    <row r="42" spans="1:23" s="10" customFormat="1" ht="35.25" customHeight="1">
      <c r="A42" s="45"/>
      <c r="B42" s="67">
        <v>1</v>
      </c>
      <c r="C42" s="439"/>
      <c r="D42" s="439"/>
      <c r="E42" s="439"/>
      <c r="F42" s="439"/>
      <c r="G42" s="439"/>
      <c r="H42" s="439"/>
      <c r="I42" s="439"/>
      <c r="J42" s="439"/>
      <c r="K42" s="439"/>
      <c r="L42" s="439"/>
      <c r="M42" s="439"/>
      <c r="N42" s="439"/>
      <c r="O42" s="439"/>
      <c r="P42" s="439"/>
      <c r="Q42" s="439"/>
      <c r="R42" s="439"/>
      <c r="S42" s="439"/>
      <c r="T42" s="45"/>
    </row>
    <row r="43" spans="1:23" s="10" customFormat="1" ht="25.5" customHeight="1">
      <c r="A43" s="45"/>
      <c r="B43" s="67">
        <v>2</v>
      </c>
      <c r="C43" s="439"/>
      <c r="D43" s="439"/>
      <c r="E43" s="439"/>
      <c r="F43" s="439"/>
      <c r="G43" s="439"/>
      <c r="H43" s="439"/>
      <c r="I43" s="439"/>
      <c r="J43" s="439"/>
      <c r="K43" s="439"/>
      <c r="L43" s="439"/>
      <c r="M43" s="439"/>
      <c r="N43" s="439"/>
      <c r="O43" s="439"/>
      <c r="P43" s="439"/>
      <c r="Q43" s="439"/>
      <c r="R43" s="439"/>
      <c r="S43" s="439"/>
      <c r="T43" s="45"/>
    </row>
    <row r="44" spans="1:23" s="10" customFormat="1" ht="33" customHeight="1">
      <c r="A44" s="45"/>
      <c r="B44" s="67">
        <v>3</v>
      </c>
      <c r="C44" s="439"/>
      <c r="D44" s="439"/>
      <c r="E44" s="439"/>
      <c r="F44" s="439"/>
      <c r="G44" s="439"/>
      <c r="H44" s="439"/>
      <c r="I44" s="439"/>
      <c r="J44" s="439"/>
      <c r="K44" s="439"/>
      <c r="L44" s="439"/>
      <c r="M44" s="439"/>
      <c r="N44" s="439"/>
      <c r="O44" s="439"/>
      <c r="P44" s="439"/>
      <c r="Q44" s="439"/>
      <c r="R44" s="439"/>
      <c r="S44" s="439"/>
      <c r="T44" s="45"/>
    </row>
    <row r="45" spans="1:23" s="10" customFormat="1" ht="14.1" customHeight="1">
      <c r="A45" s="45"/>
      <c r="B45" s="67">
        <v>4</v>
      </c>
      <c r="C45" s="439"/>
      <c r="D45" s="439"/>
      <c r="E45" s="439"/>
      <c r="F45" s="439"/>
      <c r="G45" s="439"/>
      <c r="H45" s="439"/>
      <c r="I45" s="439"/>
      <c r="J45" s="439"/>
      <c r="K45" s="439"/>
      <c r="L45" s="439"/>
      <c r="M45" s="439"/>
      <c r="N45" s="439"/>
      <c r="O45" s="439"/>
      <c r="P45" s="439"/>
      <c r="Q45" s="439"/>
      <c r="R45" s="439"/>
      <c r="S45" s="439"/>
      <c r="T45" s="45"/>
    </row>
    <row r="46" spans="1:23" s="10" customFormat="1" ht="14.1" customHeight="1">
      <c r="A46" s="45"/>
      <c r="B46" s="67">
        <v>5</v>
      </c>
      <c r="C46" s="439"/>
      <c r="D46" s="439"/>
      <c r="E46" s="439"/>
      <c r="F46" s="439"/>
      <c r="G46" s="439"/>
      <c r="H46" s="439"/>
      <c r="I46" s="439"/>
      <c r="J46" s="439"/>
      <c r="K46" s="439"/>
      <c r="L46" s="439"/>
      <c r="M46" s="439"/>
      <c r="N46" s="439"/>
      <c r="O46" s="439"/>
      <c r="P46" s="439"/>
      <c r="Q46" s="439"/>
      <c r="R46" s="439"/>
      <c r="S46" s="439"/>
      <c r="T46" s="45"/>
    </row>
    <row r="47" spans="1:23">
      <c r="A47" s="61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  <c r="M47" s="62"/>
      <c r="N47" s="62"/>
      <c r="O47" s="62"/>
      <c r="P47" s="62"/>
      <c r="Q47" s="62"/>
      <c r="R47" s="62"/>
      <c r="S47" s="62"/>
      <c r="T47" s="61"/>
    </row>
    <row r="48" spans="1:23">
      <c r="B48" s="11"/>
    </row>
  </sheetData>
  <mergeCells count="85">
    <mergeCell ref="U34:W34"/>
    <mergeCell ref="M27:S27"/>
    <mergeCell ref="M28:S28"/>
    <mergeCell ref="M29:S29"/>
    <mergeCell ref="M30:S30"/>
    <mergeCell ref="M31:S31"/>
    <mergeCell ref="D28:L28"/>
    <mergeCell ref="D29:L29"/>
    <mergeCell ref="D30:L30"/>
    <mergeCell ref="D31:L31"/>
    <mergeCell ref="M34:R35"/>
    <mergeCell ref="B25:C25"/>
    <mergeCell ref="P7:P8"/>
    <mergeCell ref="B7:C7"/>
    <mergeCell ref="B8:C8"/>
    <mergeCell ref="D27:L27"/>
    <mergeCell ref="B20:C20"/>
    <mergeCell ref="B9:C9"/>
    <mergeCell ref="B10:C10"/>
    <mergeCell ref="B11:C11"/>
    <mergeCell ref="B12:C12"/>
    <mergeCell ref="B19:C19"/>
    <mergeCell ref="B21:C21"/>
    <mergeCell ref="B22:C22"/>
    <mergeCell ref="M38:R38"/>
    <mergeCell ref="I34:K34"/>
    <mergeCell ref="D40:S40"/>
    <mergeCell ref="B40:C40"/>
    <mergeCell ref="B37:C37"/>
    <mergeCell ref="M36:R36"/>
    <mergeCell ref="M37:R37"/>
    <mergeCell ref="B36:C36"/>
    <mergeCell ref="B33:C33"/>
    <mergeCell ref="B35:C35"/>
    <mergeCell ref="D33:S33"/>
    <mergeCell ref="B34:C34"/>
    <mergeCell ref="D34:F34"/>
    <mergeCell ref="O4:P4"/>
    <mergeCell ref="N3:P3"/>
    <mergeCell ref="N46:S46"/>
    <mergeCell ref="C41:M41"/>
    <mergeCell ref="C46:M46"/>
    <mergeCell ref="C42:M42"/>
    <mergeCell ref="N44:S44"/>
    <mergeCell ref="N45:S45"/>
    <mergeCell ref="C44:M44"/>
    <mergeCell ref="C45:M45"/>
    <mergeCell ref="N42:S42"/>
    <mergeCell ref="C43:M43"/>
    <mergeCell ref="N43:S43"/>
    <mergeCell ref="N41:S41"/>
    <mergeCell ref="B39:S39"/>
    <mergeCell ref="B38:C38"/>
    <mergeCell ref="J1:S1"/>
    <mergeCell ref="Q7:Q8"/>
    <mergeCell ref="R7:R8"/>
    <mergeCell ref="G7:H8"/>
    <mergeCell ref="M7:N7"/>
    <mergeCell ref="I7:J7"/>
    <mergeCell ref="R3:R4"/>
    <mergeCell ref="B2:P2"/>
    <mergeCell ref="B6:C6"/>
    <mergeCell ref="E7:F7"/>
    <mergeCell ref="S3:S4"/>
    <mergeCell ref="S7:S8"/>
    <mergeCell ref="J3:K3"/>
    <mergeCell ref="J4:K4"/>
    <mergeCell ref="Q3:Q4"/>
    <mergeCell ref="L3:M3"/>
    <mergeCell ref="B3:I3"/>
    <mergeCell ref="L4:M4"/>
    <mergeCell ref="B32:S32"/>
    <mergeCell ref="B18:C18"/>
    <mergeCell ref="S34:S35"/>
    <mergeCell ref="B23:C23"/>
    <mergeCell ref="B24:S24"/>
    <mergeCell ref="D25:S25"/>
    <mergeCell ref="D26:L26"/>
    <mergeCell ref="M26:S26"/>
    <mergeCell ref="B17:C17"/>
    <mergeCell ref="B14:C14"/>
    <mergeCell ref="B16:C16"/>
    <mergeCell ref="B15:C15"/>
    <mergeCell ref="B13:C13"/>
    <mergeCell ref="B4:I4"/>
  </mergeCells>
  <phoneticPr fontId="4"/>
  <conditionalFormatting sqref="P13:P18">
    <cfRule type="iconSet" priority="2037">
      <iconSet showValue="0">
        <cfvo type="percent" val="0"/>
        <cfvo type="num" val="0"/>
        <cfvo type="num" val="0" gte="0"/>
      </iconSet>
    </cfRule>
  </conditionalFormatting>
  <conditionalFormatting sqref="P23">
    <cfRule type="iconSet" priority="4">
      <iconSet showValue="0">
        <cfvo type="percent" val="0"/>
        <cfvo type="num" val="0"/>
        <cfvo type="num" val="0" gte="0"/>
      </iconSet>
    </cfRule>
  </conditionalFormatting>
  <conditionalFormatting sqref="P9:P12">
    <cfRule type="iconSet" priority="3">
      <iconSet showValue="0">
        <cfvo type="percent" val="0"/>
        <cfvo type="num" val="0"/>
        <cfvo type="num" val="0" gte="0"/>
      </iconSet>
    </cfRule>
  </conditionalFormatting>
  <conditionalFormatting sqref="P19:P20">
    <cfRule type="iconSet" priority="2">
      <iconSet showValue="0">
        <cfvo type="percent" val="0"/>
        <cfvo type="num" val="0"/>
        <cfvo type="num" val="0" gte="0"/>
      </iconSet>
    </cfRule>
  </conditionalFormatting>
  <conditionalFormatting sqref="P21:P22">
    <cfRule type="iconSet" priority="1">
      <iconSet showValue="0">
        <cfvo type="percent" val="0"/>
        <cfvo type="num" val="0"/>
        <cfvo type="num" val="0" gte="0"/>
      </iconSet>
    </cfRule>
  </conditionalFormatting>
  <printOptions horizontalCentered="1"/>
  <pageMargins left="0" right="0" top="0.78740157480314965" bottom="0" header="0" footer="0"/>
  <pageSetup paperSize="9" scale="78" orientation="portrait" r:id="rId1"/>
  <headerFooter alignWithMargins="0">
    <oddFooter>&amp;LCopyright© 2007-2008 Dalian Hi-Think Computer Technology, Corp.&amp;R第 &amp;P頁 / 共 &amp;N頁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S620"/>
  <sheetViews>
    <sheetView zoomScaleNormal="100" zoomScaleSheetLayoutView="85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F7" sqref="F7"/>
    </sheetView>
  </sheetViews>
  <sheetFormatPr defaultRowHeight="12"/>
  <cols>
    <col min="1" max="1" width="5.25" style="4" bestFit="1" customWidth="1"/>
    <col min="2" max="2" width="3.75" style="2" customWidth="1"/>
    <col min="3" max="3" width="7.125" style="2" customWidth="1"/>
    <col min="4" max="4" width="19.875" style="2" bestFit="1" customWidth="1"/>
    <col min="5" max="5" width="35" style="8" bestFit="1" customWidth="1"/>
    <col min="6" max="9" width="7.625" style="8" customWidth="1"/>
    <col min="10" max="10" width="8.5" style="4" customWidth="1"/>
    <col min="11" max="11" width="7" style="2" hidden="1" customWidth="1"/>
    <col min="12" max="13" width="10.375" style="2" hidden="1" customWidth="1"/>
    <col min="14" max="14" width="5.125" style="2" hidden="1" customWidth="1"/>
    <col min="15" max="15" width="7.25" style="2" hidden="1" customWidth="1"/>
    <col min="16" max="17" width="10.375" style="2" hidden="1" customWidth="1"/>
    <col min="18" max="18" width="4.75" style="2" hidden="1" customWidth="1"/>
    <col min="19" max="19" width="7" style="8" hidden="1" customWidth="1"/>
    <col min="20" max="20" width="10.125" style="2" hidden="1" customWidth="1"/>
    <col min="21" max="21" width="10.25" style="2" hidden="1" customWidth="1"/>
    <col min="22" max="22" width="5.125" style="2" hidden="1" customWidth="1"/>
    <col min="23" max="23" width="7.25" style="2" hidden="1" customWidth="1"/>
    <col min="24" max="24" width="9.875" style="2" hidden="1" customWidth="1"/>
    <col min="25" max="25" width="10.125" style="2" hidden="1" customWidth="1"/>
    <col min="26" max="26" width="5.125" style="2" hidden="1" customWidth="1"/>
    <col min="27" max="27" width="7" style="2" hidden="1" customWidth="1"/>
    <col min="28" max="28" width="9.5" style="2" hidden="1" customWidth="1"/>
    <col min="29" max="29" width="10.25" style="2" hidden="1" customWidth="1"/>
    <col min="30" max="30" width="5.125" style="2" hidden="1" customWidth="1"/>
    <col min="31" max="31" width="7" style="2" customWidth="1"/>
    <col min="32" max="32" width="10" style="2" customWidth="1"/>
    <col min="33" max="33" width="10.25" style="2" customWidth="1"/>
    <col min="34" max="34" width="5.125" style="2" customWidth="1"/>
    <col min="35" max="35" width="7.25" style="2" customWidth="1"/>
    <col min="36" max="36" width="10" style="2" customWidth="1"/>
    <col min="37" max="37" width="10.125" style="2" customWidth="1"/>
    <col min="38" max="38" width="5.125" style="2" customWidth="1"/>
    <col min="39" max="39" width="7" style="2" hidden="1" customWidth="1"/>
    <col min="40" max="41" width="9.5" style="2" hidden="1" customWidth="1"/>
    <col min="42" max="42" width="5.125" style="2" hidden="1" customWidth="1"/>
    <col min="43" max="43" width="7" style="2" customWidth="1"/>
    <col min="44" max="44" width="10.625" style="2" customWidth="1"/>
    <col min="45" max="45" width="10.375" style="2" customWidth="1"/>
    <col min="46" max="46" width="5.125" style="2" customWidth="1"/>
    <col min="47" max="47" width="6.75" style="2" customWidth="1"/>
    <col min="48" max="49" width="10.125" style="2" customWidth="1"/>
    <col min="50" max="50" width="5.125" style="2" customWidth="1"/>
    <col min="51" max="51" width="7.25" style="2" hidden="1" customWidth="1"/>
    <col min="52" max="52" width="9.875" style="2" hidden="1" customWidth="1"/>
    <col min="53" max="53" width="10.375" style="2" hidden="1" customWidth="1"/>
    <col min="54" max="54" width="5.125" style="2" hidden="1" customWidth="1"/>
    <col min="55" max="55" width="7.25" style="2" customWidth="1"/>
    <col min="56" max="57" width="10" style="2" customWidth="1"/>
    <col min="58" max="58" width="5.125" style="2" customWidth="1"/>
    <col min="59" max="59" width="7.5" style="2" customWidth="1"/>
    <col min="60" max="61" width="9.5" style="2" customWidth="1"/>
    <col min="62" max="62" width="5.125" style="2" customWidth="1"/>
    <col min="63" max="63" width="7" style="2" customWidth="1"/>
    <col min="64" max="65" width="9.5" style="2" customWidth="1"/>
    <col min="66" max="66" width="5.125" style="2" customWidth="1"/>
    <col min="67" max="67" width="7.25" style="2" customWidth="1"/>
    <col min="68" max="69" width="10" style="2" customWidth="1"/>
    <col min="70" max="70" width="5.125" style="2" customWidth="1"/>
    <col min="71" max="71" width="7.5" style="2" customWidth="1"/>
    <col min="72" max="73" width="9.5" style="2" customWidth="1"/>
    <col min="74" max="74" width="5.125" style="2" customWidth="1"/>
    <col min="75" max="75" width="7" style="2" customWidth="1"/>
    <col min="76" max="76" width="9.375" style="2" customWidth="1"/>
    <col min="77" max="77" width="4.5" style="2" customWidth="1"/>
    <col min="78" max="78" width="9.625" style="2" customWidth="1"/>
    <col min="79" max="90" width="4.375" style="2" customWidth="1"/>
    <col min="91" max="91" width="4.125" style="2" customWidth="1"/>
    <col min="92" max="92" width="9.625" style="2" customWidth="1"/>
    <col min="93" max="104" width="4.375" style="2" customWidth="1"/>
    <col min="105" max="105" width="4.125" style="2" customWidth="1"/>
    <col min="106" max="106" width="10.75" style="2" customWidth="1"/>
    <col min="107" max="118" width="4.375" style="2" customWidth="1"/>
    <col min="119" max="119" width="4.125" style="2" customWidth="1"/>
    <col min="120" max="120" width="10.75" style="2" customWidth="1"/>
    <col min="121" max="132" width="4.375" style="2" customWidth="1"/>
    <col min="133" max="133" width="4.125" style="2" customWidth="1"/>
    <col min="134" max="134" width="10.75" style="2" customWidth="1"/>
    <col min="135" max="135" width="8.5" style="2" customWidth="1"/>
    <col min="136" max="136" width="9.5" style="2" customWidth="1"/>
    <col min="137" max="137" width="8.5" style="89" customWidth="1"/>
    <col min="138" max="138" width="9.5" style="2" customWidth="1"/>
    <col min="139" max="140" width="8.5" style="2" customWidth="1"/>
    <col min="141" max="141" width="9.5" style="2" customWidth="1"/>
    <col min="142" max="142" width="10.625" style="2" customWidth="1"/>
    <col min="143" max="143" width="8.5" style="2" customWidth="1"/>
    <col min="144" max="144" width="9.375" style="2" customWidth="1"/>
    <col min="145" max="145" width="10.25" style="2" customWidth="1"/>
    <col min="146" max="146" width="11.25" style="2" customWidth="1"/>
    <col min="147" max="147" width="4.125" style="2" customWidth="1"/>
    <col min="148" max="148" width="8.5" style="2" customWidth="1"/>
    <col min="149" max="149" width="9.5" style="2" customWidth="1"/>
    <col min="150" max="150" width="8.5" style="2" customWidth="1"/>
    <col min="151" max="151" width="9.5" style="2" customWidth="1"/>
    <col min="152" max="153" width="8.5" style="2" customWidth="1"/>
    <col min="154" max="154" width="9.5" style="2" customWidth="1"/>
    <col min="155" max="155" width="10.625" style="2" customWidth="1"/>
    <col min="156" max="156" width="8.5" style="2" customWidth="1"/>
    <col min="157" max="157" width="9.375" style="2" customWidth="1"/>
    <col min="158" max="158" width="10.25" style="2" customWidth="1"/>
    <col min="159" max="159" width="11.25" style="2" customWidth="1"/>
    <col min="160" max="160" width="6.125" style="2" customWidth="1"/>
    <col min="161" max="161" width="9" style="2" customWidth="1"/>
    <col min="162" max="162" width="10.75" style="2" customWidth="1"/>
    <col min="163" max="174" width="4.375" style="2" customWidth="1"/>
    <col min="175" max="175" width="4.125" style="2" customWidth="1"/>
    <col min="176" max="176" width="0.125" style="2" customWidth="1"/>
    <col min="177" max="189" width="7.125" style="2" customWidth="1"/>
    <col min="190" max="190" width="9" style="2" customWidth="1"/>
    <col min="191" max="192" width="9" style="2"/>
    <col min="193" max="193" width="10.75" style="2" bestFit="1" customWidth="1"/>
    <col min="194" max="194" width="9" style="2"/>
    <col min="195" max="195" width="19.875" style="2" bestFit="1" customWidth="1"/>
    <col min="196" max="196" width="35" style="2" bestFit="1" customWidth="1"/>
    <col min="197" max="197" width="16.875" style="2" bestFit="1" customWidth="1"/>
    <col min="198" max="198" width="9" style="2"/>
    <col min="199" max="199" width="9" style="344"/>
    <col min="200" max="202" width="9" style="2"/>
    <col min="203" max="203" width="8.5" style="2" bestFit="1" customWidth="1"/>
    <col min="204" max="205" width="6.75" style="2" bestFit="1" customWidth="1"/>
    <col min="206" max="206" width="11.25" style="2" bestFit="1" customWidth="1"/>
    <col min="207" max="207" width="5" style="2" bestFit="1" customWidth="1"/>
    <col min="208" max="209" width="6.75" style="2" bestFit="1" customWidth="1"/>
    <col min="210" max="210" width="11.25" style="2" bestFit="1" customWidth="1"/>
    <col min="211" max="213" width="6.75" style="2" bestFit="1" customWidth="1"/>
    <col min="214" max="214" width="11.25" style="2" bestFit="1" customWidth="1"/>
    <col min="215" max="215" width="5" style="2" bestFit="1" customWidth="1"/>
    <col min="216" max="217" width="6.75" style="2" bestFit="1" customWidth="1"/>
    <col min="218" max="218" width="11.25" style="2" bestFit="1" customWidth="1"/>
    <col min="219" max="221" width="6.75" style="2" bestFit="1" customWidth="1"/>
    <col min="222" max="222" width="11.25" style="2" bestFit="1" customWidth="1"/>
    <col min="223" max="223" width="5" style="2" bestFit="1" customWidth="1"/>
    <col min="224" max="225" width="6.75" style="2" bestFit="1" customWidth="1"/>
    <col min="226" max="226" width="11.25" style="2" bestFit="1" customWidth="1"/>
    <col min="227" max="227" width="11.25" style="2" customWidth="1"/>
    <col min="228" max="16384" width="9" style="2"/>
  </cols>
  <sheetData>
    <row r="1" spans="1:227" s="1" customFormat="1" ht="16.5" customHeight="1">
      <c r="A1" s="18"/>
      <c r="B1" s="269"/>
      <c r="C1" s="269"/>
      <c r="D1" s="269"/>
      <c r="E1" s="269"/>
      <c r="F1" s="269"/>
      <c r="G1" s="269"/>
      <c r="H1" s="269"/>
      <c r="I1" s="269"/>
      <c r="J1" s="269"/>
      <c r="K1" s="270">
        <f>IFERROR(INDEX(週間進捗報告書!$H$13:$H$18,MATCH(K$4,週間進捗報告書!$B$13:$B$18,0)),0)</f>
        <v>0</v>
      </c>
      <c r="L1" s="270"/>
      <c r="M1" s="270"/>
      <c r="N1" s="270"/>
      <c r="O1" s="270">
        <f>IFERROR(INDEX(週間進捗報告書!$H$13:$H$18,MATCH(O$4,週間進捗報告書!$B$13:$B$18,0)),0)</f>
        <v>0</v>
      </c>
      <c r="P1" s="270"/>
      <c r="Q1" s="270"/>
      <c r="R1" s="270"/>
      <c r="S1" s="270">
        <f>IFERROR(INDEX(週間進捗報告書!$H$13:$H$18,MATCH(S$4,週間進捗報告書!$B$13:$B$18,0)),0)</f>
        <v>7.4194486856633635</v>
      </c>
      <c r="T1" s="270"/>
      <c r="U1" s="270"/>
      <c r="V1" s="270"/>
      <c r="W1" s="270">
        <f>IFERROR(INDEX(週間進捗報告書!$H$13:$H$18,MATCH(W$4,週間進捗報告書!$B$13:$B$18,0)),0)</f>
        <v>0</v>
      </c>
      <c r="X1" s="270"/>
      <c r="Y1" s="270"/>
      <c r="Z1" s="270"/>
      <c r="AA1" s="270">
        <f>IFERROR(INDEX(週間進捗報告書!$H$13:$H$18,MATCH(AA$4,週間進捗報告書!$B$13:$B$18,0)),0)</f>
        <v>0</v>
      </c>
      <c r="AB1" s="270"/>
      <c r="AC1" s="270"/>
      <c r="AD1" s="270"/>
      <c r="AE1" s="270">
        <f>IFERROR(INDEX(週間進捗報告書!$H$13:$H$18,MATCH(AE$4,週間進捗報告書!$B$13:$B$18,0)),0)</f>
        <v>17.322226820905772</v>
      </c>
      <c r="AF1" s="270"/>
      <c r="AG1" s="270"/>
      <c r="AH1" s="270"/>
      <c r="AI1" s="270">
        <f>IFERROR(INDEX(週間進捗報告書!$H$13:$H$18,MATCH(AI$4,週間進捗報告書!$B$13:$B$18,0)),0)</f>
        <v>6.891861135846959</v>
      </c>
      <c r="AJ1" s="270"/>
      <c r="AK1" s="270"/>
      <c r="AL1" s="270"/>
      <c r="AM1" s="270">
        <f>IFERROR(INDEX(週間進捗報告書!$H$13:$H$18,MATCH(AM$4,週間進捗報告書!$B$13:$B$18,0)),0)</f>
        <v>0</v>
      </c>
      <c r="AN1" s="270"/>
      <c r="AO1" s="270"/>
      <c r="AP1" s="270"/>
      <c r="AQ1" s="270">
        <f>IFERROR(INDEX(週間進捗報告書!$H$13:$H$18,MATCH(AQ$4,週間進捗報告書!$B$13:$B$18,0)),0)</f>
        <v>7.4194486856633635</v>
      </c>
      <c r="AR1" s="270"/>
      <c r="AS1" s="270"/>
      <c r="AT1" s="270"/>
      <c r="AU1" s="270">
        <f>IFERROR(INDEX(週間進捗報告書!$H$13:$H$18,MATCH(AU$4,週間進捗報告書!$B$13:$B$18,0)),0)</f>
        <v>3.4062429833152619</v>
      </c>
      <c r="AV1" s="270"/>
      <c r="AW1" s="270"/>
      <c r="AX1" s="270"/>
      <c r="AY1" s="270">
        <f>IFERROR(INDEX(週間進捗報告書!$H$13:$H$18,MATCH(AY$4,週間進捗報告書!$B$13:$B$18,0)),0)</f>
        <v>0</v>
      </c>
      <c r="AZ1" s="270"/>
      <c r="BA1" s="270"/>
      <c r="BB1" s="270"/>
      <c r="BC1" s="270">
        <f>IFERROR(INDEX(週間進捗報告書!$H$13:$H$18,MATCH(BC$4,週間進捗報告書!$B$13:$B$18,0)),0)</f>
        <v>29.7</v>
      </c>
      <c r="BD1" s="270"/>
      <c r="BE1" s="270"/>
      <c r="BF1" s="270"/>
      <c r="BG1" s="270">
        <f>IFERROR(INDEX(週間進捗報告書!$H$13:$H$18,MATCH(BG$4,週間進捗報告書!$B$13:$B$18,0)),0)</f>
        <v>9.9990000000000006</v>
      </c>
      <c r="BH1" s="270"/>
      <c r="BI1" s="270"/>
      <c r="BJ1" s="270"/>
      <c r="BK1" s="270">
        <f>IFERROR(INDEX(週間進捗報告書!$H$13:$H$18,MATCH(BK$4,週間進捗報告書!$B$13:$B$18,0)),0)</f>
        <v>0</v>
      </c>
      <c r="BL1" s="270"/>
      <c r="BM1" s="270"/>
      <c r="BN1" s="270"/>
      <c r="BO1" s="270">
        <f>IFERROR(INDEX(週間進捗報告書!$H$13:$H$18,MATCH(BO$4,週間進捗報告書!$B$13:$B$18,0)),0)</f>
        <v>0</v>
      </c>
      <c r="BP1" s="270"/>
      <c r="BQ1" s="270"/>
      <c r="BR1" s="270"/>
      <c r="BS1" s="270">
        <f>IFERROR(INDEX(週間進捗報告書!$H$13:$H$18,MATCH(BS$4,週間進捗報告書!$B$13:$B$18,0)),0)</f>
        <v>0</v>
      </c>
      <c r="BT1" s="270"/>
      <c r="BU1" s="270"/>
      <c r="BV1" s="270"/>
      <c r="BW1" s="502"/>
      <c r="BX1" s="503"/>
      <c r="EG1" s="88"/>
      <c r="GQ1" s="343"/>
    </row>
    <row r="2" spans="1:227" ht="21">
      <c r="A2" s="505" t="s">
        <v>23</v>
      </c>
      <c r="B2" s="505"/>
      <c r="C2" s="505"/>
      <c r="D2" s="505"/>
      <c r="E2" s="505"/>
      <c r="F2" s="505"/>
      <c r="G2" s="505"/>
      <c r="H2" s="505"/>
      <c r="I2" s="505"/>
      <c r="J2" s="505"/>
      <c r="K2" s="505"/>
      <c r="L2" s="505"/>
      <c r="M2" s="505"/>
      <c r="N2" s="505"/>
      <c r="O2" s="505"/>
      <c r="P2" s="505"/>
      <c r="Q2" s="505"/>
      <c r="R2" s="505"/>
      <c r="S2" s="505"/>
      <c r="T2" s="505"/>
      <c r="U2" s="505"/>
      <c r="V2" s="505"/>
      <c r="W2" s="505"/>
      <c r="X2" s="505"/>
      <c r="Y2" s="505"/>
      <c r="Z2" s="505"/>
      <c r="AA2" s="505"/>
      <c r="AB2" s="505"/>
      <c r="AC2" s="505"/>
      <c r="AD2" s="505"/>
      <c r="AE2" s="505"/>
      <c r="AF2" s="505"/>
      <c r="AG2" s="505"/>
      <c r="AH2" s="505"/>
      <c r="AI2" s="505"/>
      <c r="AJ2" s="505"/>
      <c r="AK2" s="505"/>
      <c r="AL2" s="505"/>
      <c r="AM2" s="505"/>
      <c r="AN2" s="505"/>
      <c r="AO2" s="505"/>
      <c r="AP2" s="505"/>
      <c r="AQ2" s="505"/>
      <c r="AR2" s="505"/>
      <c r="AS2" s="505"/>
      <c r="AT2" s="505"/>
      <c r="AU2" s="505"/>
      <c r="AV2" s="505"/>
      <c r="AW2" s="505"/>
      <c r="AX2" s="505"/>
      <c r="AY2" s="505"/>
      <c r="AZ2" s="505"/>
      <c r="BA2" s="505"/>
      <c r="BB2" s="505"/>
      <c r="BC2" s="505"/>
      <c r="BD2" s="505"/>
      <c r="BE2" s="505"/>
      <c r="BF2" s="505"/>
      <c r="BG2" s="505"/>
      <c r="BH2" s="505"/>
      <c r="BI2" s="505"/>
      <c r="BJ2" s="505"/>
      <c r="BK2" s="505"/>
      <c r="BL2" s="505"/>
      <c r="BM2" s="505"/>
      <c r="BN2" s="505"/>
      <c r="BO2" s="505"/>
      <c r="BP2" s="505"/>
      <c r="BQ2" s="505"/>
      <c r="BR2" s="505"/>
      <c r="BS2" s="505"/>
      <c r="BT2" s="505"/>
      <c r="BU2" s="505"/>
      <c r="BV2" s="505"/>
      <c r="BW2" s="505"/>
      <c r="BX2" s="505"/>
    </row>
    <row r="3" spans="1:227" ht="12" customHeight="1">
      <c r="A3" s="38"/>
      <c r="B3" s="39"/>
      <c r="C3" s="40"/>
      <c r="D3" s="39"/>
      <c r="E3" s="40"/>
      <c r="F3" s="463" t="s">
        <v>355</v>
      </c>
      <c r="G3" s="464"/>
      <c r="H3" s="464"/>
      <c r="I3" s="465"/>
      <c r="J3" s="221"/>
      <c r="K3" s="271"/>
      <c r="L3" s="271">
        <f>COLUMN()</f>
        <v>12</v>
      </c>
      <c r="M3" s="271">
        <f>COLUMN()</f>
        <v>13</v>
      </c>
      <c r="N3" s="271"/>
      <c r="O3" s="271"/>
      <c r="P3" s="271">
        <f>COLUMN()</f>
        <v>16</v>
      </c>
      <c r="Q3" s="271">
        <f>COLUMN()</f>
        <v>17</v>
      </c>
      <c r="R3" s="271"/>
      <c r="S3" s="271"/>
      <c r="T3" s="271">
        <f>COLUMN()</f>
        <v>20</v>
      </c>
      <c r="U3" s="271">
        <f>COLUMN()</f>
        <v>21</v>
      </c>
      <c r="V3" s="271"/>
      <c r="W3" s="271"/>
      <c r="X3" s="271">
        <f>COLUMN()</f>
        <v>24</v>
      </c>
      <c r="Y3" s="271">
        <f>COLUMN()</f>
        <v>25</v>
      </c>
      <c r="Z3" s="271"/>
      <c r="AA3" s="272" t="s">
        <v>155</v>
      </c>
      <c r="AB3" s="271"/>
      <c r="AC3" s="273"/>
      <c r="AD3" s="271"/>
      <c r="AE3" s="273"/>
      <c r="AF3" s="271">
        <f>COLUMN()</f>
        <v>32</v>
      </c>
      <c r="AG3" s="271">
        <f>COLUMN()</f>
        <v>33</v>
      </c>
      <c r="AH3" s="271"/>
      <c r="AI3" s="273"/>
      <c r="AJ3" s="271">
        <f>COLUMN()</f>
        <v>36</v>
      </c>
      <c r="AK3" s="271">
        <f>COLUMN()</f>
        <v>37</v>
      </c>
      <c r="AL3" s="271"/>
      <c r="AM3" s="272" t="s">
        <v>155</v>
      </c>
      <c r="AN3" s="271"/>
      <c r="AO3" s="273"/>
      <c r="AP3" s="271"/>
      <c r="AQ3" s="273"/>
      <c r="AR3" s="271">
        <f>COLUMN()</f>
        <v>44</v>
      </c>
      <c r="AS3" s="271">
        <f>COLUMN()</f>
        <v>45</v>
      </c>
      <c r="AT3" s="271"/>
      <c r="AU3" s="273"/>
      <c r="AV3" s="271">
        <f>COLUMN()</f>
        <v>48</v>
      </c>
      <c r="AW3" s="271">
        <f>COLUMN()</f>
        <v>49</v>
      </c>
      <c r="AX3" s="271"/>
      <c r="AY3" s="272" t="s">
        <v>155</v>
      </c>
      <c r="AZ3" s="271"/>
      <c r="BA3" s="273"/>
      <c r="BB3" s="271"/>
      <c r="BC3" s="273"/>
      <c r="BD3" s="271">
        <f>COLUMN()</f>
        <v>56</v>
      </c>
      <c r="BE3" s="271">
        <f>COLUMN()</f>
        <v>57</v>
      </c>
      <c r="BF3" s="271"/>
      <c r="BG3" s="273"/>
      <c r="BH3" s="271">
        <f>COLUMN()</f>
        <v>60</v>
      </c>
      <c r="BI3" s="271">
        <f>COLUMN()</f>
        <v>61</v>
      </c>
      <c r="BJ3" s="271"/>
      <c r="BK3" s="272" t="s">
        <v>155</v>
      </c>
      <c r="BL3" s="271"/>
      <c r="BM3" s="273"/>
      <c r="BN3" s="271"/>
      <c r="BO3" s="273"/>
      <c r="BP3" s="271">
        <f>COLUMN()</f>
        <v>68</v>
      </c>
      <c r="BQ3" s="271">
        <f>COLUMN()</f>
        <v>69</v>
      </c>
      <c r="BR3" s="271"/>
      <c r="BS3" s="273"/>
      <c r="BT3" s="271">
        <f>COLUMN()</f>
        <v>72</v>
      </c>
      <c r="BU3" s="271">
        <f>COLUMN()</f>
        <v>73</v>
      </c>
      <c r="BV3" s="221"/>
      <c r="BW3" s="222"/>
      <c r="BX3" s="223"/>
    </row>
    <row r="4" spans="1:227" ht="12" customHeight="1">
      <c r="A4" s="541" t="s">
        <v>347</v>
      </c>
      <c r="B4" s="506" t="s">
        <v>24</v>
      </c>
      <c r="C4" s="507" t="s">
        <v>114</v>
      </c>
      <c r="D4" s="543" t="s">
        <v>43</v>
      </c>
      <c r="E4" s="506" t="s">
        <v>69</v>
      </c>
      <c r="F4" s="313" t="s">
        <v>356</v>
      </c>
      <c r="G4" s="313" t="s">
        <v>357</v>
      </c>
      <c r="H4" s="313" t="s">
        <v>358</v>
      </c>
      <c r="I4" s="313" t="s">
        <v>359</v>
      </c>
      <c r="J4" s="313" t="s">
        <v>360</v>
      </c>
      <c r="K4" s="487" t="s">
        <v>47</v>
      </c>
      <c r="L4" s="487"/>
      <c r="M4" s="487"/>
      <c r="N4" s="487"/>
      <c r="O4" s="487" t="s">
        <v>79</v>
      </c>
      <c r="P4" s="487"/>
      <c r="Q4" s="487"/>
      <c r="R4" s="487"/>
      <c r="S4" s="487" t="s">
        <v>171</v>
      </c>
      <c r="T4" s="487"/>
      <c r="U4" s="487"/>
      <c r="V4" s="487"/>
      <c r="W4" s="487" t="s">
        <v>26</v>
      </c>
      <c r="X4" s="487"/>
      <c r="Y4" s="487"/>
      <c r="Z4" s="487"/>
      <c r="AA4" s="535" t="s">
        <v>71</v>
      </c>
      <c r="AB4" s="536"/>
      <c r="AC4" s="536"/>
      <c r="AD4" s="537"/>
      <c r="AE4" s="487" t="s">
        <v>683</v>
      </c>
      <c r="AF4" s="487"/>
      <c r="AG4" s="487"/>
      <c r="AH4" s="487"/>
      <c r="AI4" s="487" t="s">
        <v>684</v>
      </c>
      <c r="AJ4" s="487"/>
      <c r="AK4" s="487"/>
      <c r="AL4" s="487"/>
      <c r="AM4" s="522" t="s">
        <v>72</v>
      </c>
      <c r="AN4" s="522"/>
      <c r="AO4" s="522"/>
      <c r="AP4" s="522"/>
      <c r="AQ4" s="525" t="s">
        <v>685</v>
      </c>
      <c r="AR4" s="526"/>
      <c r="AS4" s="526"/>
      <c r="AT4" s="527"/>
      <c r="AU4" s="525" t="s">
        <v>686</v>
      </c>
      <c r="AV4" s="526"/>
      <c r="AW4" s="526"/>
      <c r="AX4" s="527"/>
      <c r="AY4" s="522" t="s">
        <v>70</v>
      </c>
      <c r="AZ4" s="522"/>
      <c r="BA4" s="522"/>
      <c r="BB4" s="522"/>
      <c r="BC4" s="487" t="s">
        <v>687</v>
      </c>
      <c r="BD4" s="487"/>
      <c r="BE4" s="487"/>
      <c r="BF4" s="487"/>
      <c r="BG4" s="487" t="s">
        <v>688</v>
      </c>
      <c r="BH4" s="487"/>
      <c r="BI4" s="487"/>
      <c r="BJ4" s="487"/>
      <c r="BK4" s="522" t="s">
        <v>73</v>
      </c>
      <c r="BL4" s="522"/>
      <c r="BM4" s="522"/>
      <c r="BN4" s="522"/>
      <c r="BO4" s="487" t="s">
        <v>0</v>
      </c>
      <c r="BP4" s="487"/>
      <c r="BQ4" s="487"/>
      <c r="BR4" s="487"/>
      <c r="BS4" s="487" t="s">
        <v>689</v>
      </c>
      <c r="BT4" s="487"/>
      <c r="BU4" s="487"/>
      <c r="BV4" s="487"/>
      <c r="BW4" s="506" t="s">
        <v>85</v>
      </c>
      <c r="BX4" s="520" t="s">
        <v>7</v>
      </c>
    </row>
    <row r="5" spans="1:227" ht="12" customHeight="1">
      <c r="A5" s="542"/>
      <c r="B5" s="493"/>
      <c r="C5" s="508"/>
      <c r="D5" s="544"/>
      <c r="E5" s="509"/>
      <c r="F5" s="314" t="s">
        <v>361</v>
      </c>
      <c r="G5" s="314" t="s">
        <v>361</v>
      </c>
      <c r="H5" s="314" t="s">
        <v>361</v>
      </c>
      <c r="I5" s="314" t="s">
        <v>361</v>
      </c>
      <c r="J5" s="314" t="s">
        <v>361</v>
      </c>
      <c r="K5" s="493" t="s">
        <v>9</v>
      </c>
      <c r="L5" s="3" t="s">
        <v>11</v>
      </c>
      <c r="M5" s="3" t="s">
        <v>12</v>
      </c>
      <c r="N5" s="504" t="s">
        <v>8</v>
      </c>
      <c r="O5" s="493" t="s">
        <v>9</v>
      </c>
      <c r="P5" s="3" t="s">
        <v>11</v>
      </c>
      <c r="Q5" s="3" t="s">
        <v>12</v>
      </c>
      <c r="R5" s="504" t="s">
        <v>8</v>
      </c>
      <c r="S5" s="509" t="s">
        <v>10</v>
      </c>
      <c r="T5" s="3" t="s">
        <v>11</v>
      </c>
      <c r="U5" s="3" t="s">
        <v>12</v>
      </c>
      <c r="V5" s="504" t="s">
        <v>8</v>
      </c>
      <c r="W5" s="493" t="s">
        <v>13</v>
      </c>
      <c r="X5" s="3" t="s">
        <v>14</v>
      </c>
      <c r="Y5" s="3" t="s">
        <v>15</v>
      </c>
      <c r="Z5" s="504" t="s">
        <v>8</v>
      </c>
      <c r="AA5" s="538" t="s">
        <v>86</v>
      </c>
      <c r="AB5" s="78" t="s">
        <v>87</v>
      </c>
      <c r="AC5" s="78" t="s">
        <v>88</v>
      </c>
      <c r="AD5" s="539" t="s">
        <v>8</v>
      </c>
      <c r="AE5" s="493" t="s">
        <v>10</v>
      </c>
      <c r="AF5" s="3" t="s">
        <v>11</v>
      </c>
      <c r="AG5" s="3" t="s">
        <v>12</v>
      </c>
      <c r="AH5" s="504" t="s">
        <v>8</v>
      </c>
      <c r="AI5" s="493" t="s">
        <v>13</v>
      </c>
      <c r="AJ5" s="3" t="s">
        <v>14</v>
      </c>
      <c r="AK5" s="3" t="s">
        <v>15</v>
      </c>
      <c r="AL5" s="504" t="s">
        <v>8</v>
      </c>
      <c r="AM5" s="523" t="s">
        <v>86</v>
      </c>
      <c r="AN5" s="78" t="s">
        <v>87</v>
      </c>
      <c r="AO5" s="78" t="s">
        <v>88</v>
      </c>
      <c r="AP5" s="524" t="s">
        <v>8</v>
      </c>
      <c r="AQ5" s="486" t="s">
        <v>13</v>
      </c>
      <c r="AR5" s="3" t="s">
        <v>14</v>
      </c>
      <c r="AS5" s="3" t="s">
        <v>15</v>
      </c>
      <c r="AT5" s="528" t="s">
        <v>8</v>
      </c>
      <c r="AU5" s="486" t="s">
        <v>13</v>
      </c>
      <c r="AV5" s="3" t="s">
        <v>14</v>
      </c>
      <c r="AW5" s="3" t="s">
        <v>15</v>
      </c>
      <c r="AX5" s="528" t="s">
        <v>8</v>
      </c>
      <c r="AY5" s="523" t="s">
        <v>80</v>
      </c>
      <c r="AZ5" s="78" t="s">
        <v>81</v>
      </c>
      <c r="BA5" s="78" t="s">
        <v>82</v>
      </c>
      <c r="BB5" s="524" t="s">
        <v>8</v>
      </c>
      <c r="BC5" s="493" t="s">
        <v>13</v>
      </c>
      <c r="BD5" s="3" t="s">
        <v>14</v>
      </c>
      <c r="BE5" s="3" t="s">
        <v>15</v>
      </c>
      <c r="BF5" s="504" t="s">
        <v>8</v>
      </c>
      <c r="BG5" s="493" t="s">
        <v>13</v>
      </c>
      <c r="BH5" s="3" t="s">
        <v>14</v>
      </c>
      <c r="BI5" s="3" t="s">
        <v>15</v>
      </c>
      <c r="BJ5" s="504" t="s">
        <v>8</v>
      </c>
      <c r="BK5" s="523" t="s">
        <v>80</v>
      </c>
      <c r="BL5" s="78" t="s">
        <v>81</v>
      </c>
      <c r="BM5" s="78" t="s">
        <v>82</v>
      </c>
      <c r="BN5" s="524" t="s">
        <v>8</v>
      </c>
      <c r="BO5" s="493" t="s">
        <v>9</v>
      </c>
      <c r="BP5" s="3" t="s">
        <v>11</v>
      </c>
      <c r="BQ5" s="3" t="s">
        <v>12</v>
      </c>
      <c r="BR5" s="504" t="s">
        <v>8</v>
      </c>
      <c r="BS5" s="493" t="s">
        <v>9</v>
      </c>
      <c r="BT5" s="3" t="s">
        <v>11</v>
      </c>
      <c r="BU5" s="3" t="s">
        <v>12</v>
      </c>
      <c r="BV5" s="504" t="s">
        <v>8</v>
      </c>
      <c r="BW5" s="509"/>
      <c r="BX5" s="520"/>
      <c r="BZ5" s="20">
        <f>週間進捗報告書!L3</f>
        <v>45103</v>
      </c>
      <c r="CN5" s="20">
        <f>$BZ5-7</f>
        <v>45096</v>
      </c>
      <c r="DB5" s="20">
        <f>$BZ5+7</f>
        <v>45110</v>
      </c>
      <c r="DP5" s="20">
        <f>$BZ5+14</f>
        <v>45117</v>
      </c>
      <c r="ED5" s="20">
        <f>$BZ5</f>
        <v>45103</v>
      </c>
      <c r="FD5" s="330" t="e">
        <f>SUM(FD7:FD606)</f>
        <v>#N/A</v>
      </c>
      <c r="FE5" s="330"/>
      <c r="FF5" s="20">
        <f>$BZ5+7</f>
        <v>45110</v>
      </c>
      <c r="FU5" s="2" t="s">
        <v>198</v>
      </c>
      <c r="GQ5" s="344" t="s">
        <v>381</v>
      </c>
      <c r="GU5" s="461" t="s">
        <v>484</v>
      </c>
      <c r="GV5" s="461"/>
      <c r="GW5" s="461"/>
      <c r="GX5" s="461"/>
      <c r="GY5" s="461" t="s">
        <v>491</v>
      </c>
      <c r="GZ5" s="461"/>
      <c r="HA5" s="461"/>
      <c r="HB5" s="461"/>
      <c r="HC5" s="461" t="s">
        <v>492</v>
      </c>
      <c r="HD5" s="461"/>
      <c r="HE5" s="461"/>
      <c r="HF5" s="461"/>
      <c r="HG5" s="461" t="s">
        <v>493</v>
      </c>
      <c r="HH5" s="461"/>
      <c r="HI5" s="461"/>
      <c r="HJ5" s="461"/>
      <c r="HK5" s="461" t="s">
        <v>494</v>
      </c>
      <c r="HL5" s="461"/>
      <c r="HM5" s="461"/>
      <c r="HN5" s="461"/>
      <c r="HO5" s="461" t="s">
        <v>495</v>
      </c>
      <c r="HP5" s="461"/>
      <c r="HQ5" s="461"/>
      <c r="HR5" s="461"/>
      <c r="HS5" s="4"/>
    </row>
    <row r="6" spans="1:227" ht="12" customHeight="1">
      <c r="A6" s="542"/>
      <c r="B6" s="493"/>
      <c r="C6" s="508"/>
      <c r="D6" s="507"/>
      <c r="E6" s="509"/>
      <c r="F6" s="314" t="s">
        <v>496</v>
      </c>
      <c r="G6" s="314" t="s">
        <v>362</v>
      </c>
      <c r="H6" s="314" t="s">
        <v>362</v>
      </c>
      <c r="I6" s="314" t="s">
        <v>362</v>
      </c>
      <c r="J6" s="314" t="s">
        <v>362</v>
      </c>
      <c r="K6" s="493"/>
      <c r="L6" s="3" t="s">
        <v>16</v>
      </c>
      <c r="M6" s="3" t="s">
        <v>17</v>
      </c>
      <c r="N6" s="504"/>
      <c r="O6" s="493"/>
      <c r="P6" s="3" t="s">
        <v>16</v>
      </c>
      <c r="Q6" s="3" t="s">
        <v>17</v>
      </c>
      <c r="R6" s="504"/>
      <c r="S6" s="509"/>
      <c r="T6" s="3" t="s">
        <v>16</v>
      </c>
      <c r="U6" s="3" t="s">
        <v>17</v>
      </c>
      <c r="V6" s="504"/>
      <c r="W6" s="493"/>
      <c r="X6" s="3" t="s">
        <v>16</v>
      </c>
      <c r="Y6" s="3" t="s">
        <v>17</v>
      </c>
      <c r="Z6" s="504"/>
      <c r="AA6" s="522"/>
      <c r="AB6" s="78" t="s">
        <v>89</v>
      </c>
      <c r="AC6" s="78" t="s">
        <v>90</v>
      </c>
      <c r="AD6" s="540"/>
      <c r="AE6" s="493"/>
      <c r="AF6" s="3" t="s">
        <v>16</v>
      </c>
      <c r="AG6" s="3" t="s">
        <v>17</v>
      </c>
      <c r="AH6" s="504"/>
      <c r="AI6" s="493"/>
      <c r="AJ6" s="3" t="s">
        <v>16</v>
      </c>
      <c r="AK6" s="3" t="s">
        <v>17</v>
      </c>
      <c r="AL6" s="504"/>
      <c r="AM6" s="523"/>
      <c r="AN6" s="78" t="s">
        <v>89</v>
      </c>
      <c r="AO6" s="78" t="s">
        <v>90</v>
      </c>
      <c r="AP6" s="524"/>
      <c r="AQ6" s="487"/>
      <c r="AR6" s="3" t="s">
        <v>16</v>
      </c>
      <c r="AS6" s="3" t="s">
        <v>17</v>
      </c>
      <c r="AT6" s="529"/>
      <c r="AU6" s="487"/>
      <c r="AV6" s="3" t="s">
        <v>16</v>
      </c>
      <c r="AW6" s="3" t="s">
        <v>17</v>
      </c>
      <c r="AX6" s="529"/>
      <c r="AY6" s="523"/>
      <c r="AZ6" s="78" t="s">
        <v>83</v>
      </c>
      <c r="BA6" s="78" t="s">
        <v>84</v>
      </c>
      <c r="BB6" s="524"/>
      <c r="BC6" s="493"/>
      <c r="BD6" s="3" t="s">
        <v>16</v>
      </c>
      <c r="BE6" s="3" t="s">
        <v>17</v>
      </c>
      <c r="BF6" s="504"/>
      <c r="BG6" s="493"/>
      <c r="BH6" s="3" t="s">
        <v>16</v>
      </c>
      <c r="BI6" s="3" t="s">
        <v>17</v>
      </c>
      <c r="BJ6" s="504"/>
      <c r="BK6" s="523"/>
      <c r="BL6" s="78" t="s">
        <v>83</v>
      </c>
      <c r="BM6" s="78" t="s">
        <v>84</v>
      </c>
      <c r="BN6" s="524"/>
      <c r="BO6" s="493"/>
      <c r="BP6" s="3" t="s">
        <v>16</v>
      </c>
      <c r="BQ6" s="3" t="s">
        <v>17</v>
      </c>
      <c r="BR6" s="504"/>
      <c r="BS6" s="493"/>
      <c r="BT6" s="3" t="s">
        <v>16</v>
      </c>
      <c r="BU6" s="3" t="s">
        <v>17</v>
      </c>
      <c r="BV6" s="504"/>
      <c r="BW6" s="509"/>
      <c r="BX6" s="521"/>
      <c r="BZ6" s="20">
        <f>BZ5-1</f>
        <v>45102</v>
      </c>
      <c r="CA6" s="239" t="s">
        <v>91</v>
      </c>
      <c r="CB6" s="239" t="s">
        <v>92</v>
      </c>
      <c r="CC6" s="239" t="s">
        <v>93</v>
      </c>
      <c r="CD6" s="239" t="s">
        <v>94</v>
      </c>
      <c r="CE6" s="239" t="s">
        <v>95</v>
      </c>
      <c r="CF6" s="239" t="s">
        <v>96</v>
      </c>
      <c r="CG6" s="239" t="s">
        <v>97</v>
      </c>
      <c r="CH6" s="239" t="s">
        <v>98</v>
      </c>
      <c r="CI6" s="239" t="s">
        <v>99</v>
      </c>
      <c r="CJ6" s="239" t="s">
        <v>28</v>
      </c>
      <c r="CK6" s="239" t="s">
        <v>176</v>
      </c>
      <c r="CL6" s="239" t="s">
        <v>178</v>
      </c>
      <c r="CN6" s="20">
        <f>CN5-1</f>
        <v>45095</v>
      </c>
      <c r="CO6" s="239" t="s">
        <v>91</v>
      </c>
      <c r="CP6" s="239" t="s">
        <v>92</v>
      </c>
      <c r="CQ6" s="239" t="s">
        <v>93</v>
      </c>
      <c r="CR6" s="239" t="s">
        <v>94</v>
      </c>
      <c r="CS6" s="239" t="s">
        <v>95</v>
      </c>
      <c r="CT6" s="239" t="s">
        <v>96</v>
      </c>
      <c r="CU6" s="239" t="s">
        <v>97</v>
      </c>
      <c r="CV6" s="239" t="s">
        <v>98</v>
      </c>
      <c r="CW6" s="239" t="s">
        <v>99</v>
      </c>
      <c r="CX6" s="239" t="s">
        <v>28</v>
      </c>
      <c r="CY6" s="239" t="s">
        <v>175</v>
      </c>
      <c r="CZ6" s="239" t="s">
        <v>177</v>
      </c>
      <c r="DB6" s="20">
        <f>DB5-1</f>
        <v>45109</v>
      </c>
      <c r="DC6" s="239" t="s">
        <v>45</v>
      </c>
      <c r="DD6" s="239" t="s">
        <v>46</v>
      </c>
      <c r="DE6" s="239" t="s">
        <v>30</v>
      </c>
      <c r="DF6" s="239" t="s">
        <v>31</v>
      </c>
      <c r="DG6" s="239" t="s">
        <v>32</v>
      </c>
      <c r="DH6" s="239" t="s">
        <v>33</v>
      </c>
      <c r="DI6" s="239" t="s">
        <v>34</v>
      </c>
      <c r="DJ6" s="239" t="s">
        <v>35</v>
      </c>
      <c r="DK6" s="239" t="s">
        <v>36</v>
      </c>
      <c r="DL6" s="239" t="s">
        <v>28</v>
      </c>
      <c r="DM6" s="239" t="s">
        <v>175</v>
      </c>
      <c r="DN6" s="239" t="s">
        <v>177</v>
      </c>
      <c r="DP6" s="20">
        <f>DP5-1</f>
        <v>45116</v>
      </c>
      <c r="DQ6" s="239" t="s">
        <v>45</v>
      </c>
      <c r="DR6" s="239" t="s">
        <v>46</v>
      </c>
      <c r="DS6" s="239" t="s">
        <v>30</v>
      </c>
      <c r="DT6" s="239" t="s">
        <v>31</v>
      </c>
      <c r="DU6" s="239" t="s">
        <v>32</v>
      </c>
      <c r="DV6" s="239" t="s">
        <v>33</v>
      </c>
      <c r="DW6" s="239" t="s">
        <v>34</v>
      </c>
      <c r="DX6" s="239" t="s">
        <v>35</v>
      </c>
      <c r="DY6" s="239" t="s">
        <v>36</v>
      </c>
      <c r="DZ6" s="239" t="s">
        <v>28</v>
      </c>
      <c r="EA6" s="239" t="s">
        <v>175</v>
      </c>
      <c r="EB6" s="239" t="s">
        <v>177</v>
      </c>
      <c r="ED6" s="20">
        <f>ED5-1</f>
        <v>45102</v>
      </c>
      <c r="EE6" s="258" t="s">
        <v>45</v>
      </c>
      <c r="EF6" s="239" t="s">
        <v>46</v>
      </c>
      <c r="EG6" s="240" t="s">
        <v>30</v>
      </c>
      <c r="EH6" s="239" t="s">
        <v>31</v>
      </c>
      <c r="EI6" s="239" t="s">
        <v>32</v>
      </c>
      <c r="EJ6" s="239" t="s">
        <v>487</v>
      </c>
      <c r="EK6" s="239" t="s">
        <v>488</v>
      </c>
      <c r="EL6" s="239" t="s">
        <v>489</v>
      </c>
      <c r="EM6" s="239" t="s">
        <v>490</v>
      </c>
      <c r="EN6" s="239" t="s">
        <v>28</v>
      </c>
      <c r="EO6" s="239" t="s">
        <v>175</v>
      </c>
      <c r="EP6" s="239" t="s">
        <v>177</v>
      </c>
      <c r="ER6" s="258" t="s">
        <v>45</v>
      </c>
      <c r="ES6" s="239" t="s">
        <v>46</v>
      </c>
      <c r="ET6" s="240" t="s">
        <v>30</v>
      </c>
      <c r="EU6" s="239" t="s">
        <v>31</v>
      </c>
      <c r="EV6" s="239" t="s">
        <v>32</v>
      </c>
      <c r="EW6" s="239" t="s">
        <v>33</v>
      </c>
      <c r="EX6" s="239" t="s">
        <v>34</v>
      </c>
      <c r="EY6" s="239" t="s">
        <v>35</v>
      </c>
      <c r="EZ6" s="239" t="s">
        <v>36</v>
      </c>
      <c r="FA6" s="239" t="s">
        <v>28</v>
      </c>
      <c r="FB6" s="239" t="s">
        <v>175</v>
      </c>
      <c r="FC6" s="239" t="s">
        <v>177</v>
      </c>
      <c r="FD6" s="334" t="s">
        <v>378</v>
      </c>
      <c r="FE6" s="332"/>
      <c r="FF6" s="20">
        <f>FF5-1</f>
        <v>45109</v>
      </c>
      <c r="FG6" s="239" t="s">
        <v>45</v>
      </c>
      <c r="FH6" s="239" t="s">
        <v>46</v>
      </c>
      <c r="FI6" s="239" t="s">
        <v>30</v>
      </c>
      <c r="FJ6" s="239" t="s">
        <v>31</v>
      </c>
      <c r="FK6" s="239" t="s">
        <v>32</v>
      </c>
      <c r="FL6" s="239" t="s">
        <v>33</v>
      </c>
      <c r="FM6" s="239" t="s">
        <v>34</v>
      </c>
      <c r="FN6" s="239" t="s">
        <v>35</v>
      </c>
      <c r="FO6" s="239" t="s">
        <v>36</v>
      </c>
      <c r="FP6" s="239" t="s">
        <v>28</v>
      </c>
      <c r="FQ6" s="239" t="s">
        <v>36</v>
      </c>
      <c r="FR6" s="239" t="s">
        <v>28</v>
      </c>
      <c r="FU6" s="239" t="s">
        <v>45</v>
      </c>
      <c r="FV6" s="239" t="s">
        <v>46</v>
      </c>
      <c r="FW6" s="239" t="s">
        <v>30</v>
      </c>
      <c r="FX6" s="239" t="s">
        <v>31</v>
      </c>
      <c r="FY6" s="239" t="s">
        <v>32</v>
      </c>
      <c r="FZ6" s="239" t="s">
        <v>33</v>
      </c>
      <c r="GA6" s="239" t="s">
        <v>34</v>
      </c>
      <c r="GB6" s="239" t="s">
        <v>35</v>
      </c>
      <c r="GC6" s="239" t="s">
        <v>36</v>
      </c>
      <c r="GD6" s="239" t="s">
        <v>28</v>
      </c>
      <c r="GE6" s="239" t="s">
        <v>36</v>
      </c>
      <c r="GF6" s="239" t="s">
        <v>28</v>
      </c>
      <c r="GG6" s="239" t="s">
        <v>199</v>
      </c>
      <c r="GH6" s="2" t="s">
        <v>189</v>
      </c>
      <c r="GI6" s="2" t="s">
        <v>190</v>
      </c>
      <c r="GK6" s="2" t="s">
        <v>195</v>
      </c>
      <c r="GM6" s="2" t="s">
        <v>202</v>
      </c>
      <c r="GN6" s="2" t="s">
        <v>203</v>
      </c>
      <c r="GO6" s="2" t="s">
        <v>380</v>
      </c>
      <c r="GP6" s="2">
        <f>SUBTOTAL(9,GP7:GP118)</f>
        <v>80.900188831867197</v>
      </c>
      <c r="GU6" s="2" t="s">
        <v>485</v>
      </c>
      <c r="GV6" s="2" t="s">
        <v>528</v>
      </c>
      <c r="GW6" s="2" t="s">
        <v>529</v>
      </c>
      <c r="GX6" s="2" t="s">
        <v>486</v>
      </c>
      <c r="GY6" s="2" t="s">
        <v>485</v>
      </c>
      <c r="GZ6" s="2" t="s">
        <v>528</v>
      </c>
      <c r="HA6" s="2" t="s">
        <v>529</v>
      </c>
      <c r="HB6" s="2" t="s">
        <v>486</v>
      </c>
      <c r="HC6" s="2" t="s">
        <v>485</v>
      </c>
      <c r="HD6" s="2" t="s">
        <v>528</v>
      </c>
      <c r="HE6" s="2" t="s">
        <v>529</v>
      </c>
      <c r="HF6" s="2" t="s">
        <v>486</v>
      </c>
      <c r="HG6" s="2" t="s">
        <v>485</v>
      </c>
      <c r="HH6" s="2" t="s">
        <v>528</v>
      </c>
      <c r="HI6" s="2" t="s">
        <v>529</v>
      </c>
      <c r="HJ6" s="2" t="s">
        <v>486</v>
      </c>
      <c r="HK6" s="2" t="s">
        <v>485</v>
      </c>
      <c r="HL6" s="2" t="s">
        <v>528</v>
      </c>
      <c r="HM6" s="2" t="s">
        <v>529</v>
      </c>
      <c r="HN6" s="2" t="s">
        <v>486</v>
      </c>
      <c r="HO6" s="2" t="s">
        <v>485</v>
      </c>
      <c r="HP6" s="2" t="s">
        <v>528</v>
      </c>
      <c r="HQ6" s="2" t="s">
        <v>529</v>
      </c>
      <c r="HR6" s="2" t="s">
        <v>486</v>
      </c>
    </row>
    <row r="7" spans="1:227" ht="12" customHeight="1">
      <c r="A7" s="488" t="str">
        <f ca="1">INDIRECT("リスト!A"&amp;B7+6)</f>
        <v>-</v>
      </c>
      <c r="B7" s="493">
        <f>ROUNDDOWN((ROW()-6)/2,0)+1</f>
        <v>1</v>
      </c>
      <c r="C7" s="474" t="str">
        <f>機能グループ名</f>
        <v>-</v>
      </c>
      <c r="D7" s="500">
        <f>機能ID</f>
        <v>0</v>
      </c>
      <c r="E7" s="482" t="str">
        <f>機能名</f>
        <v>ログイン画面</v>
      </c>
      <c r="F7" s="315"/>
      <c r="G7" s="315"/>
      <c r="H7" s="315"/>
      <c r="I7" s="315"/>
      <c r="J7" s="316"/>
      <c r="K7" s="480" t="str">
        <f>担当者_SR</f>
        <v>NG</v>
      </c>
      <c r="L7" s="76"/>
      <c r="M7" s="76"/>
      <c r="N7" s="470"/>
      <c r="O7" s="494" t="str">
        <f>担当者_SRR</f>
        <v>NG</v>
      </c>
      <c r="P7" s="76"/>
      <c r="Q7" s="76"/>
      <c r="R7" s="470"/>
      <c r="S7" s="494" t="str">
        <f>担当者_DS</f>
        <v>NG</v>
      </c>
      <c r="T7" s="76"/>
      <c r="U7" s="76"/>
      <c r="V7" s="470"/>
      <c r="W7" s="472" t="str">
        <f>担当者_DSR</f>
        <v>NG</v>
      </c>
      <c r="X7" s="76"/>
      <c r="Y7" s="76"/>
      <c r="Z7" s="470"/>
      <c r="AA7" s="476"/>
      <c r="AB7" s="79"/>
      <c r="AC7" s="79"/>
      <c r="AD7" s="470">
        <f>IF(AC8 &lt;&gt; "",1,0)</f>
        <v>0</v>
      </c>
      <c r="AE7" s="495" t="str">
        <f>担当者_CD</f>
        <v>NG</v>
      </c>
      <c r="AF7" s="76"/>
      <c r="AG7" s="76"/>
      <c r="AH7" s="470"/>
      <c r="AI7" s="495" t="str">
        <f>担当者_DD</f>
        <v>NG</v>
      </c>
      <c r="AJ7" s="76"/>
      <c r="AK7" s="76"/>
      <c r="AL7" s="470"/>
      <c r="AM7" s="498"/>
      <c r="AN7" s="79"/>
      <c r="AO7" s="79"/>
      <c r="AP7" s="470">
        <f>IF(AO8 &lt;&gt; "",1,0)</f>
        <v>0</v>
      </c>
      <c r="AQ7" s="472" t="str">
        <f>担当者_MCL</f>
        <v>NG</v>
      </c>
      <c r="AR7" s="76"/>
      <c r="AS7" s="76"/>
      <c r="AT7" s="470"/>
      <c r="AU7" s="472" t="str">
        <f>担当者_MCLR</f>
        <v>NG</v>
      </c>
      <c r="AV7" s="76"/>
      <c r="AW7" s="76"/>
      <c r="AX7" s="470"/>
      <c r="AY7" s="476"/>
      <c r="AZ7" s="79"/>
      <c r="BA7" s="79"/>
      <c r="BB7" s="470">
        <f>IF(BA8 &lt;&gt; "",1,0)</f>
        <v>0</v>
      </c>
      <c r="BC7" s="474" t="str">
        <f>担当者_MT</f>
        <v>NG</v>
      </c>
      <c r="BD7" s="76"/>
      <c r="BE7" s="76"/>
      <c r="BF7" s="470"/>
      <c r="BG7" s="472" t="str">
        <f>担当者_M検</f>
        <v>NG</v>
      </c>
      <c r="BH7" s="76"/>
      <c r="BI7" s="76"/>
      <c r="BJ7" s="470"/>
      <c r="BK7" s="498"/>
      <c r="BL7" s="79"/>
      <c r="BM7" s="79"/>
      <c r="BN7" s="470">
        <v>0</v>
      </c>
      <c r="BO7" s="474" t="str">
        <f>担当者_モテ</f>
        <v>NG</v>
      </c>
      <c r="BP7" s="76"/>
      <c r="BQ7" s="76"/>
      <c r="BR7" s="470"/>
      <c r="BS7" s="472" t="str">
        <f>担当者_モテR</f>
        <v>NG</v>
      </c>
      <c r="BT7" s="76"/>
      <c r="BU7" s="76"/>
      <c r="BV7" s="470"/>
      <c r="BW7" s="499">
        <f>IFERROR(SUM(IF(K7&lt;&gt;"NG",N7*K$1,0),IF(O7&lt;&gt;"NG",R7*O$1,0),IF(S7&lt;&gt;"NG",V7*S$1,0),IF(W7&lt;&gt;"NG",Z7*W$1,0),IF(AA7&lt;&gt;"NG",AD7*AA$1,0),IF(AE7&lt;&gt;"NG",AH7*AE$1,0),IF(AI7&lt;&gt;"NG",AL7*AI$1,0),IF(AM7&lt;&gt;"NG",AP7*AM$1,0),IF(AQ7&lt;&gt;"NG",AT7*AQ$1,0),IF(AU7&lt;&gt;"NG",AX7*AU$1,0),IF(AY7&lt;&gt;"NG",BB7*AY$1,0),IF(BC7&lt;&gt;"NG",BF7*BC$1,0),IF(BG7&lt;&gt;"NG",BJ7*BG$1,0),IF(BK7&lt;&gt;"NG",BN7*BK$1,0),IF(BO7&lt;&gt;"NG",BR7*BO$1,0),IF(BS7&lt;&gt;"NG",BV7*BS$1,0))/SUM(IF(K7&lt;&gt;"NG",K$1,0),IF(O7&lt;&gt;"NG",O$1,0),IF(S7&lt;&gt;"NG",S$1,0),IF(W7&lt;&gt;"NG",W$1,0),IF(AA7&lt;&gt;"NG",AA$1,0),IF(AE7&lt;&gt;"NG",AE$1,0),IF(AI7&lt;&gt;"NG",AI$1,0),IF(AM7&lt;&gt;"NG",AM$1,0),IF(AQ7&lt;&gt;"NG",AQ$1,0),IF(AU7&lt;&gt;"NG",AU$1,0),IF(AY7&lt;&gt;"NG",AY$1,0),IF(BC7&lt;&gt;"NG",BC$1,0),IF(BG7&lt;&gt;"NG",BG$1,0),IF(BK7&lt;&gt;"NG",BK$1,0),IF(BO7&lt;&gt;"NG",BO$1,0),IF(BS7&lt;&gt;"NG",BS$1,0)),0)</f>
        <v>0</v>
      </c>
      <c r="BX7" s="466"/>
      <c r="BY7" s="490"/>
      <c r="BZ7" s="5"/>
      <c r="CA7" s="32">
        <f>IF(AND($M7&lt;&gt;$BZ$5,$M7&lt;=$BZ$6,$M7&lt;&gt;$BZ$7),1,0)</f>
        <v>0</v>
      </c>
      <c r="CB7" s="32">
        <f>IF(AND($Q7&lt;&gt;$BZ$5,$Q7&lt;=$BZ$6,$Q7&lt;&gt;$BZ$7),1,0)</f>
        <v>0</v>
      </c>
      <c r="CC7" s="32">
        <f>IF(AND($U7&lt;&gt;$BZ$5,$U7&lt;=$BZ$6,$U7&lt;&gt;$BZ$7),1,0)</f>
        <v>0</v>
      </c>
      <c r="CD7" s="32">
        <f>IF(AND($Y7&lt;&gt;$BZ$5,$Y7&lt;=$BZ$6,$Y7&lt;&gt;$BZ$7),1,0)</f>
        <v>0</v>
      </c>
      <c r="CE7" s="32">
        <f>IF(AND($AG7&lt;&gt;$BZ$5,$AG7&lt;=$BZ$6,$AG7&lt;&gt;$BZ$7),1,0)</f>
        <v>0</v>
      </c>
      <c r="CF7" s="32">
        <f>IF(AND($AK7&lt;&gt;$BZ$5,$AK7&lt;=$BZ$6,$AK7&lt;&gt;$BZ$7),1,0)</f>
        <v>0</v>
      </c>
      <c r="CG7" s="32">
        <f>IF(AND($AS7&lt;&gt;$BZ$5,$AS7&lt;=$BZ$6,$AS7&lt;&gt;$BZ$7),1,0)</f>
        <v>0</v>
      </c>
      <c r="CH7" s="32">
        <f>IF(AND($AW7&lt;&gt;$BZ$5,$AW7&lt;=$BZ$6,$AW7&lt;&gt;$BZ$7),1,0)</f>
        <v>0</v>
      </c>
      <c r="CI7" s="32">
        <f>IF(AND($BE7&lt;&gt;$BZ$5,$BE7&lt;=$BZ$6,$BE7&lt;&gt;$BZ$7),1,0)</f>
        <v>0</v>
      </c>
      <c r="CJ7" s="32">
        <f>IF(AND($BI7&lt;&gt;$BZ$5,$BI7&lt;=$BZ$6,$BI7&lt;&gt;$BZ$7),1,0)</f>
        <v>0</v>
      </c>
      <c r="CK7" s="32">
        <f>IF(AND($BQ7&lt;&gt;$BZ$5,$BQ7&lt;=$BZ$6,$BQ7&lt;&gt;$BZ$7),1,0)</f>
        <v>0</v>
      </c>
      <c r="CL7" s="32">
        <f>IF(AND($BU7&lt;&gt;$BZ$5,$BU7&lt;=$BZ$6,$BU7&lt;&gt;$BZ$7),1,0)</f>
        <v>0</v>
      </c>
      <c r="CO7" s="32">
        <f>IF(AND($M7&lt;&gt;$BZ$5,$M7&lt;=$BZ$6,$M7&lt;&gt;$BZ$7),1,0)</f>
        <v>0</v>
      </c>
      <c r="CP7" s="32">
        <f>IF(AND($Q7&lt;&gt;$BZ$5,$Q7&lt;=$BZ$6,$Q7&lt;&gt;$BZ$7),1,0)</f>
        <v>0</v>
      </c>
      <c r="CQ7" s="32">
        <f>IF(AND($U7&lt;&gt;$BZ$5,$U7&lt;=$BZ$6,$U7&lt;&gt;$BZ$7),1,0)</f>
        <v>0</v>
      </c>
      <c r="CR7" s="32">
        <f>IF(AND($Y7&lt;&gt;$BZ$5,$Y7&lt;=$BZ$6,$Y7&lt;&gt;$BZ$7),1,0)</f>
        <v>0</v>
      </c>
      <c r="CS7" s="32">
        <f>IF(AND($AG7&lt;&gt;$BZ$5,$AG7&lt;=$BZ$6,$AG7&lt;&gt;$BZ$7),1,0)</f>
        <v>0</v>
      </c>
      <c r="CT7" s="32">
        <f>IF(AND($AK7&lt;&gt;$BZ$5,$AK7&lt;=$BZ$6,$AK7&lt;&gt;$BZ$7),1,0)</f>
        <v>0</v>
      </c>
      <c r="CU7" s="32">
        <f>IF(AND($AS7&lt;&gt;$BZ$5,$AS7&lt;=$BZ$6,$AS7&lt;&gt;$BZ$7),1,0)</f>
        <v>0</v>
      </c>
      <c r="CV7" s="32">
        <f>IF(AND($AW7&lt;&gt;$BZ$5,$AW7&lt;=$BZ$6,$AW7&lt;&gt;$BZ$7),1,0)</f>
        <v>0</v>
      </c>
      <c r="CW7" s="32">
        <f>IF(AND($BE7&lt;&gt;$BZ$5,$BE7&lt;=$BZ$6,$BE7&lt;&gt;$BZ$7),1,0)</f>
        <v>0</v>
      </c>
      <c r="CX7" s="32">
        <f>IF(AND($BI7&lt;&gt;$BZ$5,$BI7&lt;=$BZ$6,$BI7&lt;&gt;$BZ$7),1,0)</f>
        <v>0</v>
      </c>
      <c r="CY7" s="32">
        <f>IF(AND($BQ7&lt;&gt;$BZ$5,$BQ7&lt;=$BZ$6,$BQ7&lt;&gt;$BZ$7),1,0)</f>
        <v>0</v>
      </c>
      <c r="CZ7" s="32">
        <f>IF(AND($BU7&lt;&gt;$BZ$5,$BU7&lt;=$BZ$6,$BU7&lt;&gt;$BZ$7),1,0)</f>
        <v>0</v>
      </c>
      <c r="DC7" s="32">
        <f>IF(AND($M7&lt;&gt;$DB$5,$M7&lt;=$DB$6,$M7&lt;&gt;$CN$7),1,0)</f>
        <v>0</v>
      </c>
      <c r="DD7" s="32">
        <f>IF(AND($Q7&lt;&gt;$DB$5,$Q7&lt;=$DB$6,$Q7&lt;&gt;$CN$7),1,0)</f>
        <v>0</v>
      </c>
      <c r="DE7" s="32">
        <f>IF(AND($U7&lt;&gt;$DB$5,$U7&lt;=$DB$6,$U7&lt;&gt;$CN$7),1,0)</f>
        <v>0</v>
      </c>
      <c r="DF7" s="32">
        <f>IF(AND($Y7&lt;&gt;$DB$5,$Y7&lt;=$DB$6,$Y7&lt;&gt;$CN$7),1,0)</f>
        <v>0</v>
      </c>
      <c r="DG7" s="32">
        <f>IF(AND($AG7&lt;&gt;$DB$5,$AG7&lt;=$DB$6,$AG7&lt;&gt;$CN$7),1,0)</f>
        <v>0</v>
      </c>
      <c r="DH7" s="32">
        <f>IF(AND($AK7&lt;&gt;$DB$5,$AK7&lt;=$DB$6,$AK7&lt;&gt;$CN$7),1,0)</f>
        <v>0</v>
      </c>
      <c r="DI7" s="32">
        <f>IF(AND($AS7&lt;&gt;$DB$5,$AS7&lt;=$DB$6,$AS7&lt;&gt;$CN$7),1,0)</f>
        <v>0</v>
      </c>
      <c r="DJ7" s="32">
        <f>IF(AND($AW7&lt;&gt;$DB$5,$AW7&lt;=$DB$6,$AW7&lt;&gt;$CN$7),1,0)</f>
        <v>0</v>
      </c>
      <c r="DK7" s="32">
        <f>IF(AND($BE7&lt;&gt;$DB$5,$BE7&lt;=$DB$6,$BE7&lt;&gt;$CN$7),1,0)</f>
        <v>0</v>
      </c>
      <c r="DL7" s="32">
        <f>IF(AND($BI7&lt;&gt;$DB$5,$BI7&lt;=$DB$6,$BI7&lt;&gt;$CN$7),1,0)</f>
        <v>0</v>
      </c>
      <c r="DM7" s="32">
        <f>IF(AND($BQ7&lt;&gt;$DB$5,$BQ7&lt;=$DB$6,$BQ7&lt;&gt;$CN$7),1,0)</f>
        <v>0</v>
      </c>
      <c r="DN7" s="32">
        <f>IF(AND($BU7&lt;&gt;$DB$5,$BU7&lt;=$DB$6,$BU7&lt;&gt;$CN$7),1,0)</f>
        <v>0</v>
      </c>
      <c r="DQ7" s="32">
        <f>IF(AND($M7&lt;&gt;$DP$5,$M7&lt;=$DP$6,$M7&lt;&gt;$CN$7),1,0)</f>
        <v>0</v>
      </c>
      <c r="DR7" s="32">
        <f>IF(AND($Q7&lt;&gt;$DP$5,$Q7&lt;=$DP$6,$Q7&lt;&gt;$CN$7),1,0)</f>
        <v>0</v>
      </c>
      <c r="DS7" s="32">
        <f>IF(AND($U7&lt;&gt;$DP$5,$U7&lt;=$DP$6,$U7&lt;&gt;$CN$7),1,0)</f>
        <v>0</v>
      </c>
      <c r="DT7" s="32">
        <f>IF(AND($Y7&lt;&gt;$DP$5,$Y7&lt;=$DP$6,$Y7&lt;&gt;$CN$7),1,0)</f>
        <v>0</v>
      </c>
      <c r="DU7" s="32">
        <f>IF(AND($AG7&lt;&gt;$DP$5,$AG7&lt;=$DP$6,$AG7&lt;&gt;$CN$7),1,0)</f>
        <v>0</v>
      </c>
      <c r="DV7" s="32">
        <f>IF(AND($AK7&lt;&gt;$DP$5,$AK7&lt;=$DP$6,$AK7&lt;&gt;$CN$7),1,0)</f>
        <v>0</v>
      </c>
      <c r="DW7" s="32">
        <f>IF(AND($AS7&lt;&gt;$DP$5,$AS7&lt;=$DP$6,$AS7&lt;&gt;$CN$7),1,0)</f>
        <v>0</v>
      </c>
      <c r="DX7" s="32">
        <f>IF(AND($AW7&lt;&gt;$DP$5,$AW7&lt;=$DP$6,$AW7&lt;&gt;$CN$7),1,0)</f>
        <v>0</v>
      </c>
      <c r="DY7" s="32">
        <f>IF(AND($BE7&lt;&gt;$DP$5,$BE7&lt;=$DP$6,$BE7&lt;&gt;$CN$7),1,0)</f>
        <v>0</v>
      </c>
      <c r="DZ7" s="32">
        <f>IF(AND($BI7&lt;&gt;$DP$5,$BI7&lt;=$DP$6,$BI7&lt;&gt;$CN$7),1,0)</f>
        <v>0</v>
      </c>
      <c r="EA7" s="32">
        <f>IF(AND($BQ7&lt;&gt;$DP$5,$BQ7&lt;=$DP$6,$BQ7&lt;&gt;$CN$7),1,0)</f>
        <v>0</v>
      </c>
      <c r="EB7" s="32">
        <f>IF(AND($BU7&lt;&gt;$DP$5,$BU7&lt;=$DP$6,$BU7&lt;&gt;$CN$7),1,0)</f>
        <v>0</v>
      </c>
      <c r="EE7" s="328">
        <f>IF(M7&lt;&gt;"",IF(M7&lt;=$ED$6,1,IF(L7&gt;$ED$6,0,NETWORKDAYS(L7,$ED$6,祭日リスト)/NETWORKDAYS(L7,M7,祭日リスト)))*$GG7*週間進捗報告書!$G$9,0)</f>
        <v>0</v>
      </c>
      <c r="EF7" s="328">
        <f>IF(Q7&lt;&gt;"",IF(Q7&lt;=$ED$6,1,IF(P7&gt;$ED$6,0,NETWORKDAYS(P7,$ED$6,祭日リスト)/NETWORKDAYS(P7,Q7,祭日リスト)))*$GG7*週間進捗報告書!$G$10,0)</f>
        <v>0</v>
      </c>
      <c r="EG7" s="328">
        <f>IF(U7&lt;&gt;"",IF(U7&lt;=$ED$6,1,IF(T7&gt;$ED$6,0,NETWORKDAYS(T7,$ED$6,祭日リスト)/NETWORKDAYS(T7,U7,祭日リスト)))*$GG7*週間進捗報告書!$G$11,0)</f>
        <v>0</v>
      </c>
      <c r="EH7" s="328">
        <f>IF(Y7&lt;&gt;"",IF(Y7&lt;=$ED$6,1,IF(X7&gt;$ED$6,0,NETWORKDAYS(X7,$ED$6,祭日リスト)/NETWORKDAYS(X7,Y7,祭日リスト)))*$GG7*週間進捗報告書!$G$12,0)</f>
        <v>0</v>
      </c>
      <c r="EI7" s="328">
        <f>IF(AG7&lt;&gt;"",IF(AG7&lt;=$ED$6,1,IF(AF7&gt;$ED$6,0,NETWORKDAYS(AF7,$ED$6,祭日リスト)/NETWORKDAYS(AF7,AG7,祭日リスト)))*$GG7*週間進捗報告書!$G$13,0)</f>
        <v>0</v>
      </c>
      <c r="EJ7" s="328">
        <f>IF(AK7&lt;&gt;"",IF(AK7&lt;=$ED$6,1,IF(AJ7&gt;$ED$6,0,NETWORKDAYS(AJ7,$ED$6,祭日リスト)/NETWORKDAYS(AJ7,AK7,祭日リスト)))*$GG7*週間進捗報告書!$G$14,0)</f>
        <v>0</v>
      </c>
      <c r="EK7" s="328">
        <f>IF(AS7&lt;&gt;"",IF(AS7&lt;=$ED$6,1,IF(AR7&gt;$ED$6,0,NETWORKDAYS(AR7,$ED$6,祭日リスト)/NETWORKDAYS(AR7,AS7,祭日リスト)))*$GG7*週間進捗報告書!$G$15,0)</f>
        <v>0</v>
      </c>
      <c r="EL7" s="328">
        <f>IF(AW7&lt;&gt;"",IF(AW7&lt;=$ED$6,1,IF(AV7&gt;$ED$6,0,NETWORKDAYS(AV7,$ED$6,祭日リスト)/NETWORKDAYS(AV7,AW7,祭日リスト)))*$GG7*週間進捗報告書!$G$16,0)</f>
        <v>0</v>
      </c>
      <c r="EM7" s="328">
        <f>IF(BE7&lt;&gt;"",IF(BE7&lt;=$ED$6,1,IF(BD7&gt;$ED$6,0,NETWORKDAYS(BD7,$ED$6,祭日リスト)/NETWORKDAYS(BD7,BE7,祭日リスト)))*$GG7*週間進捗報告書!$G$17,0)</f>
        <v>0</v>
      </c>
      <c r="EN7" s="328">
        <f>IF(BI7&lt;&gt;"",IF(BI7&lt;=$ED$6,1,IF(BH7&gt;$ED$6,0,NETWORKDAYS(BH7,$ED$6,祭日リスト)/NETWORKDAYS(BH7,BI7,祭日リスト)))*$GG7*週間進捗報告書!$G$18,0)</f>
        <v>0</v>
      </c>
      <c r="EO7" s="328">
        <f>IF(BQ7&lt;&gt;"",IF(BQ7&lt;=$ED$6,1,IF(BP7&gt;$ED$6,0,NETWORKDAYS(BP7,$ED$6,祭日リスト)/NETWORKDAYS(BP7,BQ7,祭日リスト)))*$GG7*週間進捗報告書!$G$19,0)</f>
        <v>0</v>
      </c>
      <c r="EP7" s="328">
        <f>IF(BU7&lt;&gt;"",IF(BU7&lt;=$ED$6,1,IF(BT7&gt;$ED$6,0,NETWORKDAYS(BT7,$ED$6,祭日リスト)/NETWORKDAYS(BT7,BU7,祭日リスト)))*$GG7*週間進捗報告書!$G$20,0)</f>
        <v>0</v>
      </c>
      <c r="ER7" s="547">
        <f t="shared" ref="ER7:FC7" si="0">EE7-EE8</f>
        <v>0</v>
      </c>
      <c r="ES7" s="547">
        <f t="shared" si="0"/>
        <v>0</v>
      </c>
      <c r="ET7" s="547">
        <f t="shared" si="0"/>
        <v>0</v>
      </c>
      <c r="EU7" s="547">
        <f t="shared" si="0"/>
        <v>0</v>
      </c>
      <c r="EV7" s="547">
        <f t="shared" si="0"/>
        <v>0</v>
      </c>
      <c r="EW7" s="547">
        <f t="shared" si="0"/>
        <v>0</v>
      </c>
      <c r="EX7" s="547">
        <f t="shared" si="0"/>
        <v>0</v>
      </c>
      <c r="EY7" s="547">
        <f t="shared" si="0"/>
        <v>0</v>
      </c>
      <c r="EZ7" s="547">
        <f t="shared" si="0"/>
        <v>0</v>
      </c>
      <c r="FA7" s="547">
        <f t="shared" si="0"/>
        <v>0</v>
      </c>
      <c r="FB7" s="547">
        <f t="shared" si="0"/>
        <v>0</v>
      </c>
      <c r="FC7" s="547">
        <f t="shared" si="0"/>
        <v>0</v>
      </c>
      <c r="FD7" s="547">
        <f>SUM(ER7:FC8)</f>
        <v>0</v>
      </c>
      <c r="FE7" s="332"/>
      <c r="FG7" s="32">
        <f>IF(AND($M7&lt;&gt;$FF$7),1,0)</f>
        <v>0</v>
      </c>
      <c r="FH7" s="32">
        <f>IF(AND($Q7&lt;&gt;$FF$7),1,0)</f>
        <v>0</v>
      </c>
      <c r="FI7" s="32">
        <f>IF(AND($U7&lt;&gt;$FF$7),1,0)</f>
        <v>0</v>
      </c>
      <c r="FJ7" s="32">
        <f>IF(AND($Y7&lt;&gt;$FF$7),1,0)</f>
        <v>0</v>
      </c>
      <c r="FK7" s="32">
        <f>IF(AND($AG7&lt;&gt;$FF$7),1,0)</f>
        <v>0</v>
      </c>
      <c r="FL7" s="32">
        <f>IF(AND($AK7&lt;&gt;$FF$7),1,0)</f>
        <v>0</v>
      </c>
      <c r="FM7" s="32">
        <f>IF(AND($AS7&lt;&gt;$FF$7),1,0)</f>
        <v>0</v>
      </c>
      <c r="FN7" s="32">
        <f>IF(AND($AW7&lt;&gt;$FF$7),1,0)</f>
        <v>0</v>
      </c>
      <c r="FO7" s="32">
        <f>IF(AND($BE7&lt;&gt;$FF$7),1,0)</f>
        <v>0</v>
      </c>
      <c r="FP7" s="32">
        <f>IF(AND($BI7&lt;&gt;$FF$7),1,0)</f>
        <v>0</v>
      </c>
      <c r="FQ7" s="32">
        <f>IF(AND($BQ7&lt;&gt;$FF$7),1,0)</f>
        <v>0</v>
      </c>
      <c r="FR7" s="32">
        <f>IF(AND($BU7&lt;&gt;$FF$7),1,0)</f>
        <v>0</v>
      </c>
      <c r="FU7" s="294">
        <f>IF($K7&lt;&gt;"NG",$GG7,0)</f>
        <v>0</v>
      </c>
      <c r="FV7" s="294">
        <f>IF($O7&lt;&gt;"NG",$GG7,0)</f>
        <v>0</v>
      </c>
      <c r="FW7" s="294">
        <f>IF($S7&lt;&gt;"NG",$GG7,0)</f>
        <v>0</v>
      </c>
      <c r="FX7" s="294">
        <f>IF($W7&lt;&gt;"NG",$GG7,0)</f>
        <v>0</v>
      </c>
      <c r="FY7" s="294">
        <f>IF($AE7&lt;&gt;"NG",$GG7,0)</f>
        <v>0</v>
      </c>
      <c r="FZ7" s="294">
        <f>IF($AI7&lt;&gt;"NG",$GG7,0)</f>
        <v>0</v>
      </c>
      <c r="GA7" s="294">
        <f>IF($AQ7&lt;&gt;"NG",$GG7,0)</f>
        <v>0</v>
      </c>
      <c r="GB7" s="294">
        <f>IF($AU7&lt;&gt;"NG",$GG7,0)</f>
        <v>0</v>
      </c>
      <c r="GC7" s="294">
        <f>IF($BC7&lt;&gt;"NG",$GG7,0)</f>
        <v>0</v>
      </c>
      <c r="GD7" s="294">
        <f>IF($BG7&lt;&gt;"NG",$GG7,0)</f>
        <v>0</v>
      </c>
      <c r="GE7" s="294">
        <f>IF($BO7&lt;&gt;"NG",$GG7,0)</f>
        <v>0</v>
      </c>
      <c r="GF7" s="294">
        <f>IF($BS7&lt;&gt;"NG",$GG7,0)</f>
        <v>0</v>
      </c>
      <c r="GG7" s="294" t="e">
        <f>VLOOKUP($D7,リスト!$D:$S,15,FALSE)</f>
        <v>#N/A</v>
      </c>
      <c r="GH7" s="2" t="e">
        <f>INDEX(リスト!$V:$V,MATCH(中日程計画表!$D7,リスト!$D:$D,0))</f>
        <v>#N/A</v>
      </c>
      <c r="GI7" s="2" t="e">
        <f>INDEX(リスト!$A:$A,MATCH(中日程計画表!$D7,リスト!$D:$D,0))</f>
        <v>#N/A</v>
      </c>
      <c r="GJ7" s="2" t="e">
        <f>INDEX(リスト!$U:$U,MATCH(中日程計画表!$D7,リスト!$D:$D,0))</f>
        <v>#N/A</v>
      </c>
      <c r="GK7" s="5" t="e">
        <f>INDEX(リスト!$W:$W,MATCH(中日程計画表!$D7,リスト!$D:$D,0))</f>
        <v>#N/A</v>
      </c>
      <c r="GL7" s="2" t="s">
        <v>200</v>
      </c>
      <c r="GM7" s="296">
        <f>D7</f>
        <v>0</v>
      </c>
      <c r="GN7" s="296" t="str">
        <f>E7</f>
        <v>ログイン画面</v>
      </c>
      <c r="GO7" s="2" t="s">
        <v>385</v>
      </c>
      <c r="GP7" s="2">
        <v>0.80872580645161296</v>
      </c>
      <c r="GU7" s="460" t="str">
        <f>AE7</f>
        <v>NG</v>
      </c>
      <c r="GV7" s="460">
        <f>EI7</f>
        <v>0</v>
      </c>
      <c r="GW7" s="460">
        <f>EI8</f>
        <v>0</v>
      </c>
      <c r="GX7" s="462">
        <f>EV7</f>
        <v>0</v>
      </c>
      <c r="GY7" s="460" t="str">
        <f>AI7</f>
        <v>NG</v>
      </c>
      <c r="GZ7" s="460">
        <f>EJ7</f>
        <v>0</v>
      </c>
      <c r="HA7" s="460">
        <f>EJ8</f>
        <v>0</v>
      </c>
      <c r="HB7" s="462">
        <f>EW7</f>
        <v>0</v>
      </c>
      <c r="HC7" s="460" t="str">
        <f>AQ7</f>
        <v>NG</v>
      </c>
      <c r="HD7" s="460">
        <f>EK7</f>
        <v>0</v>
      </c>
      <c r="HE7" s="460">
        <f>EK8</f>
        <v>0</v>
      </c>
      <c r="HF7" s="462">
        <f>EX7</f>
        <v>0</v>
      </c>
      <c r="HG7" s="460" t="str">
        <f>AU7</f>
        <v>NG</v>
      </c>
      <c r="HH7" s="460">
        <f>EL7</f>
        <v>0</v>
      </c>
      <c r="HI7" s="460">
        <f>EL8</f>
        <v>0</v>
      </c>
      <c r="HJ7" s="462">
        <f>EY7</f>
        <v>0</v>
      </c>
      <c r="HK7" s="460" t="str">
        <f>BC7</f>
        <v>NG</v>
      </c>
      <c r="HL7" s="460">
        <f>EM7</f>
        <v>0</v>
      </c>
      <c r="HM7" s="460">
        <f>EM8</f>
        <v>0</v>
      </c>
      <c r="HN7" s="462">
        <f>EZ7</f>
        <v>0</v>
      </c>
      <c r="HO7" s="460" t="str">
        <f>BG7</f>
        <v>NG</v>
      </c>
      <c r="HP7" s="460">
        <f>EN7</f>
        <v>0</v>
      </c>
      <c r="HQ7" s="460">
        <f>EN8</f>
        <v>0</v>
      </c>
      <c r="HR7" s="462">
        <f>FA7</f>
        <v>0</v>
      </c>
      <c r="HS7" s="332"/>
    </row>
    <row r="8" spans="1:227" ht="12" customHeight="1">
      <c r="A8" s="489"/>
      <c r="B8" s="493"/>
      <c r="C8" s="475"/>
      <c r="D8" s="501"/>
      <c r="E8" s="483"/>
      <c r="F8" s="317"/>
      <c r="G8" s="317"/>
      <c r="H8" s="317"/>
      <c r="I8" s="317"/>
      <c r="J8" s="316"/>
      <c r="K8" s="481"/>
      <c r="L8" s="77"/>
      <c r="M8" s="77"/>
      <c r="N8" s="471"/>
      <c r="O8" s="494"/>
      <c r="P8" s="77"/>
      <c r="Q8" s="77"/>
      <c r="R8" s="471"/>
      <c r="S8" s="494"/>
      <c r="T8" s="77"/>
      <c r="U8" s="77"/>
      <c r="V8" s="471"/>
      <c r="W8" s="473"/>
      <c r="X8" s="77"/>
      <c r="Y8" s="77"/>
      <c r="Z8" s="471"/>
      <c r="AA8" s="477"/>
      <c r="AB8" s="80"/>
      <c r="AC8" s="80"/>
      <c r="AD8" s="471"/>
      <c r="AE8" s="495"/>
      <c r="AF8" s="77"/>
      <c r="AG8" s="77"/>
      <c r="AH8" s="471"/>
      <c r="AI8" s="495"/>
      <c r="AJ8" s="77"/>
      <c r="AK8" s="77"/>
      <c r="AL8" s="471"/>
      <c r="AM8" s="498"/>
      <c r="AN8" s="80"/>
      <c r="AO8" s="80"/>
      <c r="AP8" s="497"/>
      <c r="AQ8" s="473"/>
      <c r="AR8" s="77"/>
      <c r="AS8" s="77"/>
      <c r="AT8" s="471"/>
      <c r="AU8" s="473"/>
      <c r="AV8" s="354"/>
      <c r="AW8" s="354"/>
      <c r="AX8" s="471"/>
      <c r="AY8" s="477"/>
      <c r="AZ8" s="80"/>
      <c r="BA8" s="80"/>
      <c r="BB8" s="497"/>
      <c r="BC8" s="475"/>
      <c r="BD8" s="354"/>
      <c r="BE8" s="354"/>
      <c r="BF8" s="471"/>
      <c r="BG8" s="473"/>
      <c r="BH8" s="354"/>
      <c r="BI8" s="354"/>
      <c r="BJ8" s="471"/>
      <c r="BK8" s="498"/>
      <c r="BL8" s="80"/>
      <c r="BM8" s="80"/>
      <c r="BN8" s="497"/>
      <c r="BO8" s="475"/>
      <c r="BP8" s="77"/>
      <c r="BQ8" s="77"/>
      <c r="BR8" s="471"/>
      <c r="BS8" s="473"/>
      <c r="BT8" s="77"/>
      <c r="BU8" s="77"/>
      <c r="BV8" s="471"/>
      <c r="BW8" s="499"/>
      <c r="BX8" s="467"/>
      <c r="BY8" s="490"/>
      <c r="CA8" s="19">
        <f>IF(AND($N7=1,$M8&lt;&gt;$BZ$7),1,0)</f>
        <v>0</v>
      </c>
      <c r="CB8" s="19">
        <f>IF(AND($R7=1,$Q8&lt;&gt;$BZ$7),1,0)</f>
        <v>0</v>
      </c>
      <c r="CC8" s="19">
        <f>IF(AND($V7=1,$U8&lt;&gt;$BZ$7),1,0)</f>
        <v>0</v>
      </c>
      <c r="CD8" s="19">
        <f>IF(AND($Z7=1,$Y8&lt;&gt;$BZ$7),1,0)</f>
        <v>0</v>
      </c>
      <c r="CE8" s="19">
        <f>IF(AND($AH7=1,$AG8&lt;&gt;$BZ$7),1,0)</f>
        <v>0</v>
      </c>
      <c r="CF8" s="19">
        <f>IF(AND($AL7=1,$AK8&lt;&gt;$BZ$7),1,0)</f>
        <v>0</v>
      </c>
      <c r="CG8" s="19">
        <f>IF(AND($AT7=1,$AS8&lt;&gt;$BZ$7),1,0)</f>
        <v>0</v>
      </c>
      <c r="CH8" s="19">
        <f>IF(AND($AX7=1,$AW8&lt;&gt;$BZ$7),1,0)</f>
        <v>0</v>
      </c>
      <c r="CI8" s="19">
        <f>IF(AND($BF7=1,$BE8&lt;&gt;$BZ$7),1,0)</f>
        <v>0</v>
      </c>
      <c r="CJ8" s="19">
        <f>IF(AND($BJ7=1,$BI8&lt;&gt;$BZ$7),1,0)</f>
        <v>0</v>
      </c>
      <c r="CK8" s="19">
        <f>IF(AND($BR7=1,$BQ8&lt;&gt;$BZ$7),1,0)</f>
        <v>0</v>
      </c>
      <c r="CL8" s="19">
        <f>IF(AND($BV7=1,$BU8&lt;&gt;$BZ$7),1,0)</f>
        <v>0</v>
      </c>
      <c r="CO8" s="19">
        <f>IF(AND($N7=1,$M8&lt;&gt;$BZ$7),1,0)</f>
        <v>0</v>
      </c>
      <c r="CP8" s="19">
        <f>IF(AND($R7=1,$Q8&lt;&gt;$BZ$7),1,0)</f>
        <v>0</v>
      </c>
      <c r="CQ8" s="19">
        <f>IF(AND($V7=1,$U8&lt;&gt;$BZ$7),1,0)</f>
        <v>0</v>
      </c>
      <c r="CR8" s="19">
        <f>IF(AND($Z7=1,$Y8&lt;&gt;$BZ$7),1,0)</f>
        <v>0</v>
      </c>
      <c r="CS8" s="19">
        <f>IF(AND($AH7=1,$AG8&lt;&gt;$BZ$7),1,0)</f>
        <v>0</v>
      </c>
      <c r="CT8" s="19">
        <f>IF(AND($AL7=1,$AK8&lt;&gt;$BZ$7),1,0)</f>
        <v>0</v>
      </c>
      <c r="CU8" s="19">
        <f>IF(AND($AT7=1,$AS8&lt;&gt;$BZ$7),1,0)</f>
        <v>0</v>
      </c>
      <c r="CV8" s="19">
        <f>IF(AND($AX7=1,$AW8&lt;&gt;$BZ$7),1,0)</f>
        <v>0</v>
      </c>
      <c r="CW8" s="19">
        <f>IF(AND($BF7=1,$BE8&lt;&gt;$BZ$7),1,0)</f>
        <v>0</v>
      </c>
      <c r="CX8" s="19">
        <f>IF(AND($BJ7=1,$BI8&lt;&gt;$BZ$7),1,0)</f>
        <v>0</v>
      </c>
      <c r="CY8" s="19">
        <f>IF(AND($BR7=1,$BQ8&lt;&gt;$BZ$7),1,0)</f>
        <v>0</v>
      </c>
      <c r="CZ8" s="19">
        <f>IF(AND($BV7=1,$BU8&lt;&gt;$BZ$7),1,0)</f>
        <v>0</v>
      </c>
      <c r="DC8" s="19">
        <f>IF($N7=1,1,0)</f>
        <v>0</v>
      </c>
      <c r="DD8" s="19">
        <f>IF($R7=1,1,0)</f>
        <v>0</v>
      </c>
      <c r="DE8" s="19">
        <f>IF($V7=1,1,0)</f>
        <v>0</v>
      </c>
      <c r="DF8" s="19">
        <f>IF($Z7=1,1,0)</f>
        <v>0</v>
      </c>
      <c r="DG8" s="19">
        <f>IF($AH7=1,1,0)</f>
        <v>0</v>
      </c>
      <c r="DH8" s="19">
        <f>IF($AL7=1,1,0)</f>
        <v>0</v>
      </c>
      <c r="DI8" s="19">
        <f>IF($AT7=1,1,0)</f>
        <v>0</v>
      </c>
      <c r="DJ8" s="19">
        <f>IF($AX7=1,1,0)</f>
        <v>0</v>
      </c>
      <c r="DK8" s="19">
        <f>IF($BF7=1,1,0)</f>
        <v>0</v>
      </c>
      <c r="DL8" s="19">
        <f>IF($BJ7=1,1,0)</f>
        <v>0</v>
      </c>
      <c r="DM8" s="19">
        <f>IF($BR7=1,1,0)</f>
        <v>0</v>
      </c>
      <c r="DN8" s="19">
        <f>IF($BV7=1,1,0)</f>
        <v>0</v>
      </c>
      <c r="DQ8" s="19">
        <f>IF($N7=1,1,0)</f>
        <v>0</v>
      </c>
      <c r="DR8" s="19">
        <f>IF($R7=1,1,0)</f>
        <v>0</v>
      </c>
      <c r="DS8" s="19">
        <f>IF($V7=1,1,0)</f>
        <v>0</v>
      </c>
      <c r="DT8" s="19">
        <f>IF($Z7=1,1,0)</f>
        <v>0</v>
      </c>
      <c r="DU8" s="19">
        <f>IF($AH7=1,1,0)</f>
        <v>0</v>
      </c>
      <c r="DV8" s="19">
        <f>IF($AL7=1,1,0)</f>
        <v>0</v>
      </c>
      <c r="DW8" s="19">
        <f>IF($AT7=1,1,0)</f>
        <v>0</v>
      </c>
      <c r="DX8" s="19">
        <f>IF($AX7=1,1,0)</f>
        <v>0</v>
      </c>
      <c r="DY8" s="19">
        <f>IF($BF7=1,1,0)</f>
        <v>0</v>
      </c>
      <c r="DZ8" s="19">
        <f>IF($BJ7=1,1,0)</f>
        <v>0</v>
      </c>
      <c r="EA8" s="19">
        <f>IF($BR7=1,1,0)</f>
        <v>0</v>
      </c>
      <c r="EB8" s="19">
        <f>IF($BV7=1,1,0)</f>
        <v>0</v>
      </c>
      <c r="EE8" s="329">
        <f>N7*$FU8*週間進捗報告書!$G$9</f>
        <v>0</v>
      </c>
      <c r="EF8" s="329">
        <f>R7*$FV8*週間進捗報告書!$G$10</f>
        <v>0</v>
      </c>
      <c r="EG8" s="329">
        <f>V7*$FW8*週間進捗報告書!$G$11</f>
        <v>0</v>
      </c>
      <c r="EH8" s="329">
        <f>Z7*$FX8*週間進捗報告書!$G$12</f>
        <v>0</v>
      </c>
      <c r="EI8" s="329">
        <f>AH7*$FY8*週間進捗報告書!$G$13</f>
        <v>0</v>
      </c>
      <c r="EJ8" s="329">
        <f>AL7*$FZ8*週間進捗報告書!$G$14</f>
        <v>0</v>
      </c>
      <c r="EK8" s="329">
        <f>AT7*$GA8*週間進捗報告書!$G$15</f>
        <v>0</v>
      </c>
      <c r="EL8" s="329">
        <f>AX7*$GB8*週間進捗報告書!$G$16</f>
        <v>0</v>
      </c>
      <c r="EM8" s="329">
        <f>BF7*$GC8*週間進捗報告書!$G$17</f>
        <v>0</v>
      </c>
      <c r="EN8" s="329">
        <f>BJ7*$GD8*週間進捗報告書!$G$18</f>
        <v>0</v>
      </c>
      <c r="EO8" s="329">
        <f>BR7*$GE8*週間進捗報告書!$G$19</f>
        <v>0</v>
      </c>
      <c r="EP8" s="329">
        <f>BV7*$GF8*週間進捗報告書!$G$20</f>
        <v>0</v>
      </c>
      <c r="ER8" s="547"/>
      <c r="ES8" s="547"/>
      <c r="ET8" s="547"/>
      <c r="EU8" s="547"/>
      <c r="EV8" s="547"/>
      <c r="EW8" s="547"/>
      <c r="EX8" s="547"/>
      <c r="EY8" s="547"/>
      <c r="EZ8" s="547"/>
      <c r="FA8" s="547"/>
      <c r="FB8" s="547"/>
      <c r="FC8" s="547"/>
      <c r="FD8" s="547"/>
      <c r="FE8" s="332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U8" s="295">
        <f>FU7</f>
        <v>0</v>
      </c>
      <c r="FV8" s="295">
        <f t="shared" ref="FV8" si="1">FV7</f>
        <v>0</v>
      </c>
      <c r="FW8" s="295">
        <f t="shared" ref="FW8" si="2">FW7</f>
        <v>0</v>
      </c>
      <c r="FX8" s="295">
        <f t="shared" ref="FX8" si="3">FX7</f>
        <v>0</v>
      </c>
      <c r="FY8" s="295">
        <f t="shared" ref="FY8" si="4">FY7</f>
        <v>0</v>
      </c>
      <c r="FZ8" s="295">
        <f t="shared" ref="FZ8" si="5">FZ7</f>
        <v>0</v>
      </c>
      <c r="GA8" s="295">
        <f t="shared" ref="GA8" si="6">GA7</f>
        <v>0</v>
      </c>
      <c r="GB8" s="295">
        <f t="shared" ref="GB8" si="7">GB7</f>
        <v>0</v>
      </c>
      <c r="GC8" s="295">
        <f t="shared" ref="GC8" si="8">GC7</f>
        <v>0</v>
      </c>
      <c r="GD8" s="295">
        <f t="shared" ref="GD8" si="9">GD7</f>
        <v>0</v>
      </c>
      <c r="GE8" s="295">
        <f t="shared" ref="GE8" si="10">GE7</f>
        <v>0</v>
      </c>
      <c r="GF8" s="295">
        <f t="shared" ref="GF8" si="11">GF7</f>
        <v>0</v>
      </c>
      <c r="GG8" s="295" t="e">
        <f t="shared" ref="GG8" si="12">GG7</f>
        <v>#N/A</v>
      </c>
      <c r="GH8" s="2" t="e">
        <f>INDEX(リスト!$V:$V,MATCH(中日程計画表!$D7,リスト!$D:$D,0))</f>
        <v>#N/A</v>
      </c>
      <c r="GI8" s="2" t="e">
        <f>INDEX(リスト!$A:$A,MATCH(中日程計画表!$D7,リスト!$D:$D,0))</f>
        <v>#N/A</v>
      </c>
      <c r="GJ8" s="2" t="e">
        <f>INDEX(リスト!$U:$U,MATCH(中日程計画表!$D7,リスト!$D:$D,0))</f>
        <v>#N/A</v>
      </c>
      <c r="GK8" s="5" t="e">
        <f>INDEX(リスト!$W:$W,MATCH(中日程計画表!$D7,リスト!$D:$D,0))</f>
        <v>#N/A</v>
      </c>
      <c r="GL8" s="2" t="s">
        <v>201</v>
      </c>
      <c r="GM8" s="296">
        <f>GM7</f>
        <v>0</v>
      </c>
      <c r="GN8" s="296" t="str">
        <f t="shared" ref="GN8" si="13">GN7</f>
        <v>ログイン画面</v>
      </c>
      <c r="GO8" s="2" t="s">
        <v>385</v>
      </c>
      <c r="GP8" s="2">
        <v>0.80872580645161296</v>
      </c>
      <c r="GU8" s="461"/>
      <c r="GV8" s="460"/>
      <c r="GW8" s="460"/>
      <c r="GX8" s="461"/>
      <c r="GY8" s="461"/>
      <c r="GZ8" s="460"/>
      <c r="HA8" s="460"/>
      <c r="HB8" s="461"/>
      <c r="HC8" s="461"/>
      <c r="HD8" s="460"/>
      <c r="HE8" s="460"/>
      <c r="HF8" s="461"/>
      <c r="HG8" s="461"/>
      <c r="HH8" s="460"/>
      <c r="HI8" s="460"/>
      <c r="HJ8" s="461"/>
      <c r="HK8" s="461"/>
      <c r="HL8" s="460"/>
      <c r="HM8" s="460"/>
      <c r="HN8" s="461"/>
      <c r="HO8" s="461"/>
      <c r="HP8" s="460"/>
      <c r="HQ8" s="460"/>
      <c r="HR8" s="461"/>
      <c r="HS8" s="4"/>
    </row>
    <row r="9" spans="1:227" ht="12" customHeight="1">
      <c r="A9" s="488" t="str">
        <f ca="1">INDIRECT("リスト!A"&amp;B9+6)</f>
        <v>-</v>
      </c>
      <c r="B9" s="493">
        <f t="shared" ref="B9" si="14">ROUNDDOWN((ROW()-6)/2,0)+1</f>
        <v>2</v>
      </c>
      <c r="C9" s="474" t="str">
        <f>機能グループ名</f>
        <v>-</v>
      </c>
      <c r="D9" s="500">
        <f>機能ID</f>
        <v>0</v>
      </c>
      <c r="E9" s="482" t="str">
        <f>機能名</f>
        <v>メニュー、ホーム（ダッシュボード）</v>
      </c>
      <c r="F9" s="315"/>
      <c r="G9" s="315"/>
      <c r="H9" s="315"/>
      <c r="I9" s="315"/>
      <c r="J9" s="316"/>
      <c r="K9" s="480" t="str">
        <f>担当者_SR</f>
        <v>NG</v>
      </c>
      <c r="L9" s="76"/>
      <c r="M9" s="76"/>
      <c r="N9" s="470"/>
      <c r="O9" s="494" t="str">
        <f>担当者_SRR</f>
        <v>NG</v>
      </c>
      <c r="P9" s="76"/>
      <c r="Q9" s="76"/>
      <c r="R9" s="470"/>
      <c r="S9" s="494" t="str">
        <f>担当者_DS</f>
        <v>NG</v>
      </c>
      <c r="T9" s="76"/>
      <c r="U9" s="76"/>
      <c r="V9" s="470"/>
      <c r="W9" s="472" t="str">
        <f>担当者_DSR</f>
        <v>NG</v>
      </c>
      <c r="X9" s="76"/>
      <c r="Y9" s="76"/>
      <c r="Z9" s="470"/>
      <c r="AA9" s="476"/>
      <c r="AB9" s="79"/>
      <c r="AC9" s="79"/>
      <c r="AD9" s="470">
        <f>IF(AC10 &lt;&gt; "",1,0)</f>
        <v>0</v>
      </c>
      <c r="AE9" s="495" t="str">
        <f>担当者_CD</f>
        <v>NG</v>
      </c>
      <c r="AF9" s="76"/>
      <c r="AG9" s="76"/>
      <c r="AH9" s="470"/>
      <c r="AI9" s="495" t="str">
        <f>担当者_DD</f>
        <v>NG</v>
      </c>
      <c r="AJ9" s="76"/>
      <c r="AK9" s="76"/>
      <c r="AL9" s="470"/>
      <c r="AM9" s="498"/>
      <c r="AN9" s="79"/>
      <c r="AO9" s="79"/>
      <c r="AP9" s="470">
        <f>IF(AO10 &lt;&gt; "",1,0)</f>
        <v>0</v>
      </c>
      <c r="AQ9" s="472" t="str">
        <f>担当者_MCL</f>
        <v>NG</v>
      </c>
      <c r="AR9" s="76"/>
      <c r="AS9" s="76"/>
      <c r="AT9" s="470"/>
      <c r="AU9" s="472" t="str">
        <f>担当者_MCLR</f>
        <v>NG</v>
      </c>
      <c r="AV9" s="76"/>
      <c r="AW9" s="76"/>
      <c r="AX9" s="470"/>
      <c r="AY9" s="476"/>
      <c r="AZ9" s="79"/>
      <c r="BA9" s="79"/>
      <c r="BB9" s="470">
        <f>IF(BA10 &lt;&gt; "",1,0)</f>
        <v>0</v>
      </c>
      <c r="BC9" s="474" t="str">
        <f>担当者_MT</f>
        <v>NG</v>
      </c>
      <c r="BD9" s="76"/>
      <c r="BE9" s="76"/>
      <c r="BF9" s="470"/>
      <c r="BG9" s="472" t="str">
        <f>担当者_M検</f>
        <v>NG</v>
      </c>
      <c r="BH9" s="76"/>
      <c r="BI9" s="76"/>
      <c r="BJ9" s="470"/>
      <c r="BK9" s="498"/>
      <c r="BL9" s="79"/>
      <c r="BM9" s="79"/>
      <c r="BN9" s="470">
        <v>0</v>
      </c>
      <c r="BO9" s="474" t="str">
        <f>担当者_モテ</f>
        <v>NG</v>
      </c>
      <c r="BP9" s="76"/>
      <c r="BQ9" s="76"/>
      <c r="BR9" s="470"/>
      <c r="BS9" s="472" t="str">
        <f>担当者_モテR</f>
        <v>NG</v>
      </c>
      <c r="BT9" s="76"/>
      <c r="BU9" s="76"/>
      <c r="BV9" s="470"/>
      <c r="BW9" s="499">
        <f t="shared" ref="BW9" si="15">IFERROR(SUM(IF(K9&lt;&gt;"NG",N9*K$1,0),IF(O9&lt;&gt;"NG",R9*O$1,0),IF(S9&lt;&gt;"NG",V9*S$1,0),IF(W9&lt;&gt;"NG",Z9*W$1,0),IF(AA9&lt;&gt;"NG",AD9*AA$1,0),IF(AE9&lt;&gt;"NG",AH9*AE$1,0),IF(AI9&lt;&gt;"NG",AL9*AI$1,0),IF(AM9&lt;&gt;"NG",AP9*AM$1,0),IF(AQ9&lt;&gt;"NG",AT9*AQ$1,0),IF(AU9&lt;&gt;"NG",AX9*AU$1,0),IF(AY9&lt;&gt;"NG",BB9*AY$1,0),IF(BC9&lt;&gt;"NG",BF9*BC$1,0),IF(BG9&lt;&gt;"NG",BJ9*BG$1,0),IF(BK9&lt;&gt;"NG",BN9*BK$1,0),IF(BO9&lt;&gt;"NG",BR9*BO$1,0),IF(BS9&lt;&gt;"NG",BV9*BS$1,0))/SUM(IF(K9&lt;&gt;"NG",K$1,0),IF(O9&lt;&gt;"NG",O$1,0),IF(S9&lt;&gt;"NG",S$1,0),IF(W9&lt;&gt;"NG",W$1,0),IF(AA9&lt;&gt;"NG",AA$1,0),IF(AE9&lt;&gt;"NG",AE$1,0),IF(AI9&lt;&gt;"NG",AI$1,0),IF(AM9&lt;&gt;"NG",AM$1,0),IF(AQ9&lt;&gt;"NG",AQ$1,0),IF(AU9&lt;&gt;"NG",AU$1,0),IF(AY9&lt;&gt;"NG",AY$1,0),IF(BC9&lt;&gt;"NG",BC$1,0),IF(BG9&lt;&gt;"NG",BG$1,0),IF(BK9&lt;&gt;"NG",BK$1,0),IF(BO9&lt;&gt;"NG",BO$1,0),IF(BS9&lt;&gt;"NG",BS$1,0)),0)</f>
        <v>0</v>
      </c>
      <c r="BX9" s="466"/>
      <c r="BY9" s="490"/>
      <c r="BZ9" s="5"/>
      <c r="CA9" s="32">
        <f t="shared" ref="CA9" si="16">IF(AND($M9&lt;&gt;$BZ$5,$M9&lt;=$BZ$6,$M9&lt;&gt;$BZ$7),1,0)</f>
        <v>0</v>
      </c>
      <c r="CB9" s="32">
        <f t="shared" ref="CB9" si="17">IF(AND($Q9&lt;&gt;$BZ$5,$Q9&lt;=$BZ$6,$Q9&lt;&gt;$BZ$7),1,0)</f>
        <v>0</v>
      </c>
      <c r="CC9" s="32">
        <f t="shared" ref="CC9" si="18">IF(AND($U9&lt;&gt;$BZ$5,$U9&lt;=$BZ$6,$U9&lt;&gt;$BZ$7),1,0)</f>
        <v>0</v>
      </c>
      <c r="CD9" s="32">
        <f t="shared" ref="CD9" si="19">IF(AND($Y9&lt;&gt;$BZ$5,$Y9&lt;=$BZ$6,$Y9&lt;&gt;$BZ$7),1,0)</f>
        <v>0</v>
      </c>
      <c r="CE9" s="32">
        <f t="shared" ref="CE9" si="20">IF(AND($AG9&lt;&gt;$BZ$5,$AG9&lt;=$BZ$6,$AG9&lt;&gt;$BZ$7),1,0)</f>
        <v>0</v>
      </c>
      <c r="CF9" s="32">
        <f t="shared" ref="CF9" si="21">IF(AND($AK9&lt;&gt;$BZ$5,$AK9&lt;=$BZ$6,$AK9&lt;&gt;$BZ$7),1,0)</f>
        <v>0</v>
      </c>
      <c r="CG9" s="32">
        <f t="shared" ref="CG9" si="22">IF(AND($AS9&lt;&gt;$BZ$5,$AS9&lt;=$BZ$6,$AS9&lt;&gt;$BZ$7),1,0)</f>
        <v>0</v>
      </c>
      <c r="CH9" s="32">
        <f t="shared" ref="CH9" si="23">IF(AND($AW9&lt;&gt;$BZ$5,$AW9&lt;=$BZ$6,$AW9&lt;&gt;$BZ$7),1,0)</f>
        <v>0</v>
      </c>
      <c r="CI9" s="32">
        <f t="shared" ref="CI9" si="24">IF(AND($BE9&lt;&gt;$BZ$5,$BE9&lt;=$BZ$6,$BE9&lt;&gt;$BZ$7),1,0)</f>
        <v>0</v>
      </c>
      <c r="CJ9" s="32">
        <f t="shared" ref="CJ9" si="25">IF(AND($BI9&lt;&gt;$BZ$5,$BI9&lt;=$BZ$6,$BI9&lt;&gt;$BZ$7),1,0)</f>
        <v>0</v>
      </c>
      <c r="CK9" s="32">
        <f t="shared" ref="CK9" si="26">IF(AND($BQ9&lt;&gt;$BZ$5,$BQ9&lt;=$BZ$6,$BQ9&lt;&gt;$BZ$7),1,0)</f>
        <v>0</v>
      </c>
      <c r="CL9" s="32">
        <f t="shared" ref="CL9" si="27">IF(AND($BU9&lt;&gt;$BZ$5,$BU9&lt;=$BZ$6,$BU9&lt;&gt;$BZ$7),1,0)</f>
        <v>0</v>
      </c>
      <c r="CO9" s="32">
        <f>IF(AND($M9&lt;&gt;$CN$5,$M9&lt;=$CN$6,$M9&lt;&gt;$CN$7),1,0)</f>
        <v>0</v>
      </c>
      <c r="CP9" s="32">
        <f>IF(AND($Q9&lt;&gt;$CN$5,$Q9&lt;=$CN$6,$Q9&lt;&gt;$CN$7),1,0)</f>
        <v>0</v>
      </c>
      <c r="CQ9" s="32">
        <f>IF(AND($U9&lt;&gt;$CN$5,$U9&lt;=$CN$6,$U9&lt;&gt;$CN$7),1,0)</f>
        <v>0</v>
      </c>
      <c r="CR9" s="32">
        <f>IF(AND($Y9&lt;&gt;$CN$5,$Y9&lt;=$CN$6,$Y9&lt;&gt;$CN$7),1,0)</f>
        <v>0</v>
      </c>
      <c r="CS9" s="32">
        <f>IF(AND($AG9&lt;&gt;$CN$5,$AG9&lt;=$CN$6,$AG9&lt;&gt;$CN$7),1,0)</f>
        <v>0</v>
      </c>
      <c r="CT9" s="32">
        <f>IF(AND($AK9&lt;&gt;$CN$5,$AK9&lt;=$CN$6,$AK9&lt;&gt;$CN$7),1,0)</f>
        <v>0</v>
      </c>
      <c r="CU9" s="32">
        <f>IF(AND($AS9&lt;&gt;$CN$5,$AS9&lt;=$CN$6,$AS9&lt;&gt;$CN$7),1,0)</f>
        <v>0</v>
      </c>
      <c r="CV9" s="32">
        <f>IF(AND($AW9&lt;&gt;$CN$5,$AW9&lt;=$CN$6,$AW9&lt;&gt;$CN$7),1,0)</f>
        <v>0</v>
      </c>
      <c r="CW9" s="32">
        <f>IF(AND($BE9&lt;&gt;$CN$5,$BE9&lt;=$CN$6,$BE9&lt;&gt;$CN$7),1,0)</f>
        <v>0</v>
      </c>
      <c r="CX9" s="32">
        <f>IF(AND($BI9&lt;&gt;$CN$5,$BI9&lt;=$CN$6,$BI9&lt;&gt;$CN$7),1,0)</f>
        <v>0</v>
      </c>
      <c r="CY9" s="32">
        <f>IF(AND($BQ9&lt;&gt;$CN$5,$BQ9&lt;=$CN$6,$BQ9&lt;&gt;$CN$7),1,0)</f>
        <v>0</v>
      </c>
      <c r="CZ9" s="32">
        <f>IF(AND($BU9&lt;&gt;$CN$5,$BU9&lt;=$CN$6,$BU9&lt;&gt;$CN$7),1,0)</f>
        <v>0</v>
      </c>
      <c r="DC9" s="32">
        <f>IF(AND($M9&lt;&gt;$DB$5,$M9&lt;=$DB$6,$M9&lt;&gt;$CN$7),1,0)</f>
        <v>0</v>
      </c>
      <c r="DD9" s="32">
        <f>IF(AND($Q9&lt;&gt;$DB$5,$Q9&lt;=$DB$6,$Q9&lt;&gt;$CN$7),1,0)</f>
        <v>0</v>
      </c>
      <c r="DE9" s="32">
        <f>IF(AND($U9&lt;&gt;$DB$5,$U9&lt;=$DB$6,$U9&lt;&gt;$CN$7),1,0)</f>
        <v>0</v>
      </c>
      <c r="DF9" s="32">
        <f>IF(AND($Y9&lt;&gt;$DB$5,$Y9&lt;=$DB$6,$Y9&lt;&gt;$CN$7),1,0)</f>
        <v>0</v>
      </c>
      <c r="DG9" s="32">
        <f>IF(AND($AG9&lt;&gt;$DB$5,$AG9&lt;=$DB$6,$AG9&lt;&gt;$CN$7),1,0)</f>
        <v>0</v>
      </c>
      <c r="DH9" s="32">
        <f>IF(AND($AK9&lt;&gt;$DB$5,$AK9&lt;=$DB$6,$AK9&lt;&gt;$CN$7),1,0)</f>
        <v>0</v>
      </c>
      <c r="DI9" s="32">
        <f>IF(AND($AS9&lt;&gt;$DB$5,$AS9&lt;=$DB$6,$AS9&lt;&gt;$CN$7),1,0)</f>
        <v>0</v>
      </c>
      <c r="DJ9" s="32">
        <f>IF(AND($AW9&lt;&gt;$DB$5,$AW9&lt;=$DB$6,$AW9&lt;&gt;$CN$7),1,0)</f>
        <v>0</v>
      </c>
      <c r="DK9" s="32">
        <f>IF(AND($BE9&lt;&gt;$DB$5,$BE9&lt;=$DB$6,$BE9&lt;&gt;$CN$7),1,0)</f>
        <v>0</v>
      </c>
      <c r="DL9" s="32">
        <f>IF(AND($BI9&lt;&gt;$DB$5,$BI9&lt;=$DB$6,$BI9&lt;&gt;$CN$7),1,0)</f>
        <v>0</v>
      </c>
      <c r="DM9" s="32">
        <f>IF(AND($BQ9&lt;&gt;$DB$5,$BQ9&lt;=$DB$6,$BQ9&lt;&gt;$CN$7),1,0)</f>
        <v>0</v>
      </c>
      <c r="DN9" s="32">
        <f>IF(AND($BU9&lt;&gt;$DB$5,$BU9&lt;=$DB$6,$BU9&lt;&gt;$CN$7),1,0)</f>
        <v>0</v>
      </c>
      <c r="DQ9" s="32">
        <f t="shared" ref="DQ9" si="28">IF(AND($M9&lt;&gt;$DP$5,$M9&lt;=$DP$6,$M9&lt;&gt;$CN$7),1,0)</f>
        <v>0</v>
      </c>
      <c r="DR9" s="32">
        <f t="shared" ref="DR9" si="29">IF(AND($Q9&lt;&gt;$DP$5,$Q9&lt;=$DP$6,$Q9&lt;&gt;$CN$7),1,0)</f>
        <v>0</v>
      </c>
      <c r="DS9" s="32">
        <f t="shared" ref="DS9" si="30">IF(AND($U9&lt;&gt;$DP$5,$U9&lt;=$DP$6,$U9&lt;&gt;$CN$7),1,0)</f>
        <v>0</v>
      </c>
      <c r="DT9" s="32">
        <f t="shared" ref="DT9" si="31">IF(AND($Y9&lt;&gt;$DP$5,$Y9&lt;=$DP$6,$Y9&lt;&gt;$CN$7),1,0)</f>
        <v>0</v>
      </c>
      <c r="DU9" s="32">
        <f t="shared" ref="DU9" si="32">IF(AND($AG9&lt;&gt;$DP$5,$AG9&lt;=$DP$6,$AG9&lt;&gt;$CN$7),1,0)</f>
        <v>0</v>
      </c>
      <c r="DV9" s="32">
        <f t="shared" ref="DV9" si="33">IF(AND($AK9&lt;&gt;$DP$5,$AK9&lt;=$DP$6,$AK9&lt;&gt;$CN$7),1,0)</f>
        <v>0</v>
      </c>
      <c r="DW9" s="32">
        <f t="shared" ref="DW9" si="34">IF(AND($AS9&lt;&gt;$DP$5,$AS9&lt;=$DP$6,$AS9&lt;&gt;$CN$7),1,0)</f>
        <v>0</v>
      </c>
      <c r="DX9" s="32">
        <f t="shared" ref="DX9" si="35">IF(AND($AW9&lt;&gt;$DP$5,$AW9&lt;=$DP$6,$AW9&lt;&gt;$CN$7),1,0)</f>
        <v>0</v>
      </c>
      <c r="DY9" s="32">
        <f t="shared" ref="DY9" si="36">IF(AND($BE9&lt;&gt;$DP$5,$BE9&lt;=$DP$6,$BE9&lt;&gt;$CN$7),1,0)</f>
        <v>0</v>
      </c>
      <c r="DZ9" s="32">
        <f t="shared" ref="DZ9" si="37">IF(AND($BI9&lt;&gt;$DP$5,$BI9&lt;=$DP$6,$BI9&lt;&gt;$CN$7),1,0)</f>
        <v>0</v>
      </c>
      <c r="EA9" s="32">
        <f t="shared" ref="EA9" si="38">IF(AND($BQ9&lt;&gt;$DP$5,$BQ9&lt;=$DP$6,$BQ9&lt;&gt;$CN$7),1,0)</f>
        <v>0</v>
      </c>
      <c r="EB9" s="32">
        <f t="shared" ref="EB9" si="39">IF(AND($BU9&lt;&gt;$DP$5,$BU9&lt;=$DP$6,$BU9&lt;&gt;$CN$7),1,0)</f>
        <v>0</v>
      </c>
      <c r="EE9" s="328">
        <f>IF(M9&lt;&gt;"",IF(M9&lt;=$ED$6,1,IF(L9&gt;$ED$6,0,NETWORKDAYS(L9,$ED$6,祭日リスト)/NETWORKDAYS(L9,M9,祭日リスト)))*$GG9*週間進捗報告書!$G$9,0)</f>
        <v>0</v>
      </c>
      <c r="EF9" s="328">
        <f>IF(Q9&lt;&gt;"",IF(Q9&lt;=$ED$6,1,IF(P9&gt;$ED$6,0,NETWORKDAYS(P9,$ED$6,祭日リスト)/NETWORKDAYS(P9,Q9,祭日リスト)))*$GG9*週間進捗報告書!$G$10,0)</f>
        <v>0</v>
      </c>
      <c r="EG9" s="328">
        <f>IF(U9&lt;&gt;"",IF(U9&lt;=$ED$6,1,IF(T9&gt;$ED$6,0,NETWORKDAYS(T9,$ED$6,祭日リスト)/NETWORKDAYS(T9,U9,祭日リスト)))*$GG9*週間進捗報告書!$G$11,0)</f>
        <v>0</v>
      </c>
      <c r="EH9" s="328">
        <f>IF(Y9&lt;&gt;"",IF(Y9&lt;=$ED$6,1,IF(X9&gt;$ED$6,0,NETWORKDAYS(X9,$ED$6,祭日リスト)/NETWORKDAYS(X9,Y9,祭日リスト)))*$GG9*週間進捗報告書!$G$12,0)</f>
        <v>0</v>
      </c>
      <c r="EI9" s="328">
        <f>IF(AG9&lt;&gt;"",IF(AG9&lt;=$ED$6,1,IF(AF9&gt;$ED$6,0,NETWORKDAYS(AF9,$ED$6,祭日リスト)/NETWORKDAYS(AF9,AG9,祭日リスト)))*$GG9*週間進捗報告書!$G$13,0)</f>
        <v>0</v>
      </c>
      <c r="EJ9" s="328">
        <f>IF(AK9&lt;&gt;"",IF(AK9&lt;=$ED$6,1,IF(AJ9&gt;$ED$6,0,NETWORKDAYS(AJ9,$ED$6,祭日リスト)/NETWORKDAYS(AJ9,AK9,祭日リスト)))*$GG9*週間進捗報告書!$G$14,0)</f>
        <v>0</v>
      </c>
      <c r="EK9" s="328">
        <f>IF(AS9&lt;&gt;"",IF(AS9&lt;=$ED$6,1,IF(AR9&gt;$ED$6,0,NETWORKDAYS(AR9,$ED$6,祭日リスト)/NETWORKDAYS(AR9,AS9,祭日リスト)))*$GG9*週間進捗報告書!$G$15,0)</f>
        <v>0</v>
      </c>
      <c r="EL9" s="328">
        <f>IF(AW9&lt;&gt;"",IF(AW9&lt;=$ED$6,1,IF(AV9&gt;$ED$6,0,NETWORKDAYS(AV9,$ED$6,祭日リスト)/NETWORKDAYS(AV9,AW9,祭日リスト)))*$GG9*週間進捗報告書!$G$16,0)</f>
        <v>0</v>
      </c>
      <c r="EM9" s="328">
        <f>IF(BE9&lt;&gt;"",IF(BE9&lt;=$ED$6,1,IF(BD9&gt;$ED$6,0,NETWORKDAYS(BD9,$ED$6,祭日リスト)/NETWORKDAYS(BD9,BE9,祭日リスト)))*$GG9*週間進捗報告書!$G$17,0)</f>
        <v>0</v>
      </c>
      <c r="EN9" s="328">
        <f>IF(BI9&lt;&gt;"",IF(BI9&lt;=$ED$6,1,IF(BH9&gt;$ED$6,0,NETWORKDAYS(BH9,$ED$6,祭日リスト)/NETWORKDAYS(BH9,BI9,祭日リスト)))*$GG9*週間進捗報告書!$G$18,0)</f>
        <v>0</v>
      </c>
      <c r="EO9" s="328">
        <f>IF(BQ9&lt;&gt;"",IF(BQ9&lt;=$ED$6,1,IF(BP9&gt;$ED$6,0,NETWORKDAYS(BP9,$ED$6,祭日リスト)/NETWORKDAYS(BP9,BQ9,祭日リスト)))*$GG9*週間進捗報告書!$G$19,0)</f>
        <v>0</v>
      </c>
      <c r="EP9" s="328">
        <f>IF(BU9&lt;&gt;"",IF(BU9&lt;=$ED$6,1,IF(BT9&gt;$ED$6,0,NETWORKDAYS(BT9,$ED$6,祭日リスト)/NETWORKDAYS(BT9,BU9,祭日リスト)))*$GG9*週間進捗報告書!$G$20,0)</f>
        <v>0</v>
      </c>
      <c r="ER9" s="547">
        <f t="shared" ref="ER9:FC9" si="40">EE9-EE10</f>
        <v>0</v>
      </c>
      <c r="ES9" s="547">
        <f t="shared" si="40"/>
        <v>0</v>
      </c>
      <c r="ET9" s="547">
        <f t="shared" si="40"/>
        <v>0</v>
      </c>
      <c r="EU9" s="547">
        <f t="shared" si="40"/>
        <v>0</v>
      </c>
      <c r="EV9" s="547">
        <f t="shared" si="40"/>
        <v>0</v>
      </c>
      <c r="EW9" s="547">
        <f t="shared" si="40"/>
        <v>0</v>
      </c>
      <c r="EX9" s="547">
        <f t="shared" si="40"/>
        <v>0</v>
      </c>
      <c r="EY9" s="547">
        <f t="shared" si="40"/>
        <v>0</v>
      </c>
      <c r="EZ9" s="547">
        <f t="shared" si="40"/>
        <v>0</v>
      </c>
      <c r="FA9" s="547">
        <f t="shared" si="40"/>
        <v>0</v>
      </c>
      <c r="FB9" s="547">
        <f t="shared" si="40"/>
        <v>0</v>
      </c>
      <c r="FC9" s="547">
        <f t="shared" si="40"/>
        <v>0</v>
      </c>
      <c r="FD9" s="547">
        <f t="shared" ref="FD9" si="41">SUM(ER9:FC10)</f>
        <v>0</v>
      </c>
      <c r="FE9" s="333"/>
      <c r="FG9" s="32">
        <f>IF(AND($M9&lt;&gt;$FF$7),1,0)</f>
        <v>0</v>
      </c>
      <c r="FH9" s="32">
        <f>IF(AND($Q9&lt;&gt;$FF$7),1,0)</f>
        <v>0</v>
      </c>
      <c r="FI9" s="32">
        <f>IF(AND($U9&lt;&gt;$FF$7),1,0)</f>
        <v>0</v>
      </c>
      <c r="FJ9" s="32">
        <f>IF(AND($Y9&lt;&gt;$FF$7),1,0)</f>
        <v>0</v>
      </c>
      <c r="FK9" s="32">
        <f>IF(AND($AG9&lt;&gt;$FF$7),1,0)</f>
        <v>0</v>
      </c>
      <c r="FL9" s="32">
        <f>IF(AND($AK9&lt;&gt;$FF$7),1,0)</f>
        <v>0</v>
      </c>
      <c r="FM9" s="32">
        <f>IF(AND($AS9&lt;&gt;$FF$7),1,0)</f>
        <v>0</v>
      </c>
      <c r="FN9" s="32">
        <f>IF(AND($AW9&lt;&gt;$FF$7),1,0)</f>
        <v>0</v>
      </c>
      <c r="FO9" s="32">
        <f>IF(AND($BE9&lt;&gt;$FF$7),1,0)</f>
        <v>0</v>
      </c>
      <c r="FP9" s="32">
        <f>IF(AND($BI9&lt;&gt;$FF$7),1,0)</f>
        <v>0</v>
      </c>
      <c r="FQ9" s="32">
        <f>IF(AND($BQ9&lt;&gt;$FF$7),1,0)</f>
        <v>0</v>
      </c>
      <c r="FR9" s="32">
        <f>IF(AND($BU9&lt;&gt;$FF$7),1,0)</f>
        <v>0</v>
      </c>
      <c r="FU9" s="294">
        <f t="shared" ref="FU9" si="42">IF($K9&lt;&gt;"NG",$GG9,0)</f>
        <v>0</v>
      </c>
      <c r="FV9" s="294">
        <f t="shared" ref="FV9" si="43">IF($O9&lt;&gt;"NG",$GG9,0)</f>
        <v>0</v>
      </c>
      <c r="FW9" s="294">
        <f t="shared" ref="FW9" si="44">IF($S9&lt;&gt;"NG",$GG9,0)</f>
        <v>0</v>
      </c>
      <c r="FX9" s="294">
        <f t="shared" ref="FX9" si="45">IF($W9&lt;&gt;"NG",$GG9,0)</f>
        <v>0</v>
      </c>
      <c r="FY9" s="294">
        <f t="shared" ref="FY9" si="46">IF($AE9&lt;&gt;"NG",$GG9,0)</f>
        <v>0</v>
      </c>
      <c r="FZ9" s="294">
        <f t="shared" ref="FZ9" si="47">IF($AI9&lt;&gt;"NG",$GG9,0)</f>
        <v>0</v>
      </c>
      <c r="GA9" s="294">
        <f t="shared" ref="GA9" si="48">IF($AQ9&lt;&gt;"NG",$GG9,0)</f>
        <v>0</v>
      </c>
      <c r="GB9" s="294">
        <f t="shared" ref="GB9" si="49">IF($AU9&lt;&gt;"NG",$GG9,0)</f>
        <v>0</v>
      </c>
      <c r="GC9" s="294">
        <f t="shared" ref="GC9" si="50">IF($BC9&lt;&gt;"NG",$GG9,0)</f>
        <v>0</v>
      </c>
      <c r="GD9" s="294">
        <f t="shared" ref="GD9" si="51">IF($BG9&lt;&gt;"NG",$GG9,0)</f>
        <v>0</v>
      </c>
      <c r="GE9" s="294">
        <f t="shared" ref="GE9" si="52">IF($BO9&lt;&gt;"NG",$GG9,0)</f>
        <v>0</v>
      </c>
      <c r="GF9" s="294">
        <f t="shared" ref="GF9" si="53">IF($BS9&lt;&gt;"NG",$GG9,0)</f>
        <v>0</v>
      </c>
      <c r="GG9" s="294" t="e">
        <f>VLOOKUP($D9,リスト!$D:$S,15,FALSE)</f>
        <v>#N/A</v>
      </c>
      <c r="GH9" s="2" t="e">
        <f>INDEX(リスト!$V:$V,MATCH(中日程計画表!$D9,リスト!$D:$D,0))</f>
        <v>#N/A</v>
      </c>
      <c r="GI9" s="2" t="e">
        <f>INDEX(リスト!$A:$A,MATCH(中日程計画表!$D9,リスト!$D:$D,0))</f>
        <v>#N/A</v>
      </c>
      <c r="GJ9" s="2" t="e">
        <f>INDEX(リスト!$U:$U,MATCH(中日程計画表!$D9,リスト!$D:$D,0))</f>
        <v>#N/A</v>
      </c>
      <c r="GK9" s="5" t="e">
        <f>INDEX(リスト!$W:$W,MATCH(中日程計画表!$D9,リスト!$D:$D,0))</f>
        <v>#N/A</v>
      </c>
      <c r="GL9" s="2" t="s">
        <v>200</v>
      </c>
      <c r="GM9" s="296">
        <f>D9</f>
        <v>0</v>
      </c>
      <c r="GN9" s="296" t="str">
        <f>E9</f>
        <v>メニュー、ホーム（ダッシュボード）</v>
      </c>
      <c r="GO9" s="2" t="s">
        <v>385</v>
      </c>
      <c r="GP9" s="2">
        <v>0.22727272727272724</v>
      </c>
      <c r="GU9" s="460" t="str">
        <f>AE9</f>
        <v>NG</v>
      </c>
      <c r="GV9" s="460">
        <f t="shared" ref="GV9" si="54">EI9</f>
        <v>0</v>
      </c>
      <c r="GW9" s="460">
        <f t="shared" ref="GW9" si="55">EI10</f>
        <v>0</v>
      </c>
      <c r="GX9" s="462">
        <f>EV9</f>
        <v>0</v>
      </c>
      <c r="GY9" s="460" t="str">
        <f>AI9</f>
        <v>NG</v>
      </c>
      <c r="GZ9" s="460">
        <f t="shared" ref="GZ9" si="56">EJ9</f>
        <v>0</v>
      </c>
      <c r="HA9" s="460">
        <f t="shared" ref="HA9" si="57">EJ10</f>
        <v>0</v>
      </c>
      <c r="HB9" s="462">
        <f>EW9</f>
        <v>0</v>
      </c>
      <c r="HC9" s="460" t="str">
        <f>AQ9</f>
        <v>NG</v>
      </c>
      <c r="HD9" s="460">
        <f t="shared" ref="HD9" si="58">EK9</f>
        <v>0</v>
      </c>
      <c r="HE9" s="460">
        <f t="shared" ref="HE9" si="59">EK10</f>
        <v>0</v>
      </c>
      <c r="HF9" s="462">
        <f>EX9</f>
        <v>0</v>
      </c>
      <c r="HG9" s="460" t="str">
        <f>AU9</f>
        <v>NG</v>
      </c>
      <c r="HH9" s="460">
        <f t="shared" ref="HH9" si="60">EL9</f>
        <v>0</v>
      </c>
      <c r="HI9" s="460">
        <f t="shared" ref="HI9" si="61">EL10</f>
        <v>0</v>
      </c>
      <c r="HJ9" s="462">
        <f>EY9</f>
        <v>0</v>
      </c>
      <c r="HK9" s="460" t="str">
        <f>BC9</f>
        <v>NG</v>
      </c>
      <c r="HL9" s="460">
        <f t="shared" ref="HL9" si="62">EM9</f>
        <v>0</v>
      </c>
      <c r="HM9" s="460">
        <f t="shared" ref="HM9" si="63">EM10</f>
        <v>0</v>
      </c>
      <c r="HN9" s="462">
        <f>EZ9</f>
        <v>0</v>
      </c>
      <c r="HO9" s="460" t="str">
        <f>BG9</f>
        <v>NG</v>
      </c>
      <c r="HP9" s="460">
        <f t="shared" ref="HP9" si="64">EN9</f>
        <v>0</v>
      </c>
      <c r="HQ9" s="460">
        <f t="shared" ref="HQ9" si="65">EN10</f>
        <v>0</v>
      </c>
      <c r="HR9" s="462">
        <f>FA9</f>
        <v>0</v>
      </c>
      <c r="HS9" s="332"/>
    </row>
    <row r="10" spans="1:227" ht="12" customHeight="1">
      <c r="A10" s="489"/>
      <c r="B10" s="493"/>
      <c r="C10" s="475"/>
      <c r="D10" s="501"/>
      <c r="E10" s="483"/>
      <c r="F10" s="317"/>
      <c r="G10" s="317"/>
      <c r="H10" s="317"/>
      <c r="I10" s="317"/>
      <c r="J10" s="316"/>
      <c r="K10" s="481"/>
      <c r="L10" s="77"/>
      <c r="M10" s="77"/>
      <c r="N10" s="471"/>
      <c r="O10" s="494"/>
      <c r="P10" s="77"/>
      <c r="Q10" s="77"/>
      <c r="R10" s="471"/>
      <c r="S10" s="494"/>
      <c r="T10" s="77"/>
      <c r="U10" s="77"/>
      <c r="V10" s="471"/>
      <c r="W10" s="473"/>
      <c r="X10" s="77"/>
      <c r="Y10" s="77"/>
      <c r="Z10" s="471"/>
      <c r="AA10" s="477"/>
      <c r="AB10" s="80"/>
      <c r="AC10" s="80"/>
      <c r="AD10" s="471"/>
      <c r="AE10" s="495"/>
      <c r="AF10" s="77"/>
      <c r="AG10" s="77"/>
      <c r="AH10" s="471"/>
      <c r="AI10" s="495"/>
      <c r="AJ10" s="77"/>
      <c r="AK10" s="77"/>
      <c r="AL10" s="471"/>
      <c r="AM10" s="498"/>
      <c r="AN10" s="80"/>
      <c r="AO10" s="80"/>
      <c r="AP10" s="497"/>
      <c r="AQ10" s="473"/>
      <c r="AR10" s="77"/>
      <c r="AS10" s="77"/>
      <c r="AT10" s="471"/>
      <c r="AU10" s="473"/>
      <c r="AV10" s="77"/>
      <c r="AW10" s="77"/>
      <c r="AX10" s="471"/>
      <c r="AY10" s="477"/>
      <c r="AZ10" s="80"/>
      <c r="BA10" s="80"/>
      <c r="BB10" s="497"/>
      <c r="BC10" s="475"/>
      <c r="BD10" s="77"/>
      <c r="BE10" s="77"/>
      <c r="BF10" s="471"/>
      <c r="BG10" s="473"/>
      <c r="BH10" s="77"/>
      <c r="BI10" s="77"/>
      <c r="BJ10" s="471"/>
      <c r="BK10" s="498"/>
      <c r="BL10" s="80"/>
      <c r="BM10" s="80"/>
      <c r="BN10" s="497"/>
      <c r="BO10" s="475"/>
      <c r="BP10" s="77"/>
      <c r="BQ10" s="77"/>
      <c r="BR10" s="471"/>
      <c r="BS10" s="473"/>
      <c r="BT10" s="77"/>
      <c r="BU10" s="77"/>
      <c r="BV10" s="471"/>
      <c r="BW10" s="499"/>
      <c r="BX10" s="467"/>
      <c r="BY10" s="490"/>
      <c r="CA10" s="19">
        <f t="shared" ref="CA10" si="66">IF(AND($N9=1,$M10&lt;&gt;$BZ$7),1,0)</f>
        <v>0</v>
      </c>
      <c r="CB10" s="19">
        <f t="shared" ref="CB10" si="67">IF(AND($R9=1,$Q10&lt;&gt;$BZ$7),1,0)</f>
        <v>0</v>
      </c>
      <c r="CC10" s="19">
        <f t="shared" ref="CC10" si="68">IF(AND($V9=1,$U10&lt;&gt;$BZ$7),1,0)</f>
        <v>0</v>
      </c>
      <c r="CD10" s="19">
        <f t="shared" ref="CD10" si="69">IF(AND($Z9=1,$Y10&lt;&gt;$BZ$7),1,0)</f>
        <v>0</v>
      </c>
      <c r="CE10" s="19">
        <f t="shared" ref="CE10" si="70">IF(AND($AH9=1,$AG10&lt;&gt;$BZ$7),1,0)</f>
        <v>0</v>
      </c>
      <c r="CF10" s="19">
        <f t="shared" ref="CF10" si="71">IF(AND($AL9=1,$AK10&lt;&gt;$BZ$7),1,0)</f>
        <v>0</v>
      </c>
      <c r="CG10" s="19">
        <f t="shared" ref="CG10" si="72">IF(AND($AT9=1,$AS10&lt;&gt;$BZ$7),1,0)</f>
        <v>0</v>
      </c>
      <c r="CH10" s="19">
        <f t="shared" ref="CH10" si="73">IF(AND($AX9=1,$AW10&lt;&gt;$BZ$7),1,0)</f>
        <v>0</v>
      </c>
      <c r="CI10" s="19">
        <f t="shared" ref="CI10" si="74">IF(AND($BF9=1,$BE10&lt;&gt;$BZ$7),1,0)</f>
        <v>0</v>
      </c>
      <c r="CJ10" s="19">
        <f t="shared" ref="CJ10" si="75">IF(AND($BJ9=1,$BI10&lt;&gt;$BZ$7),1,0)</f>
        <v>0</v>
      </c>
      <c r="CK10" s="19">
        <f t="shared" ref="CK10" si="76">IF(AND($BR9=1,$BQ10&lt;&gt;$BZ$7),1,0)</f>
        <v>0</v>
      </c>
      <c r="CL10" s="19">
        <f t="shared" ref="CL10" si="77">IF(AND($BV9=1,$BU10&lt;&gt;$BZ$7),1,0)</f>
        <v>0</v>
      </c>
      <c r="CO10" s="19">
        <f>IF(AND($M10&lt;&gt;$CN$7,$M10&lt;=$CN$6),1,0)</f>
        <v>0</v>
      </c>
      <c r="CP10" s="19">
        <f>IF(AND($Q10&lt;&gt;$CN$7,$Q10&lt;=$CN$6),1,0)</f>
        <v>0</v>
      </c>
      <c r="CQ10" s="19">
        <f>IF(AND($U10&lt;&gt;$CN$7,$U10&lt;=$CN$6),1,0)</f>
        <v>0</v>
      </c>
      <c r="CR10" s="19">
        <f>IF(AND($Y10&lt;&gt;$CN$7,$Y10&lt;=$CN$6),1,0)</f>
        <v>0</v>
      </c>
      <c r="CS10" s="19">
        <f>IF(AND($AG10&lt;&gt;$CN$7,$AG10&lt;=$CN$6),1,0)</f>
        <v>0</v>
      </c>
      <c r="CT10" s="19">
        <f>IF(AND($AK10&lt;&gt;$CN$7,$AK10&lt;=$CN$6),1,0)</f>
        <v>0</v>
      </c>
      <c r="CU10" s="19">
        <f>IF(AND($AS10&lt;&gt;$CN$7,$AS10&lt;=$CN$6),1,0)</f>
        <v>0</v>
      </c>
      <c r="CV10" s="19">
        <f>IF(AND($AW10&lt;&gt;$CN$7,$AW10&lt;=$CN$6),1,0)</f>
        <v>0</v>
      </c>
      <c r="CW10" s="19">
        <f>IF(AND($BE10&lt;&gt;$CN$7,$BE10&lt;=$CN$6),1,0)</f>
        <v>0</v>
      </c>
      <c r="CX10" s="19">
        <f>IF(AND($BI10&lt;&gt;$CN$7,$BI10&lt;=$CN$6),1,0)</f>
        <v>0</v>
      </c>
      <c r="CY10" s="19">
        <f>IF(AND($BQ10&lt;&gt;$CN$7,$BQ10&lt;=$CN$6),1,0)</f>
        <v>0</v>
      </c>
      <c r="CZ10" s="19">
        <f>IF(AND($BU10&lt;&gt;$CN$7,$BU10&lt;=$CN$6),1,0)</f>
        <v>0</v>
      </c>
      <c r="DC10" s="19">
        <f>IF($N9=1,1,0)</f>
        <v>0</v>
      </c>
      <c r="DD10" s="19">
        <f>IF($R9=1,1,0)</f>
        <v>0</v>
      </c>
      <c r="DE10" s="19">
        <f>IF($V9=1,1,0)</f>
        <v>0</v>
      </c>
      <c r="DF10" s="19">
        <f>IF($Z9=1,1,0)</f>
        <v>0</v>
      </c>
      <c r="DG10" s="19">
        <f>IF($AH9=1,1,0)</f>
        <v>0</v>
      </c>
      <c r="DH10" s="19">
        <f>IF($AL9=1,1,0)</f>
        <v>0</v>
      </c>
      <c r="DI10" s="19">
        <f>IF($AT9=1,1,0)</f>
        <v>0</v>
      </c>
      <c r="DJ10" s="19">
        <f>IF($AX9=1,1,0)</f>
        <v>0</v>
      </c>
      <c r="DK10" s="19">
        <f>IF($BF9=1,1,0)</f>
        <v>0</v>
      </c>
      <c r="DL10" s="19">
        <f>IF($BJ9=1,1,0)</f>
        <v>0</v>
      </c>
      <c r="DM10" s="19">
        <f>IF($BR9=1,1,0)</f>
        <v>0</v>
      </c>
      <c r="DN10" s="19">
        <f>IF($BV9=1,1,0)</f>
        <v>0</v>
      </c>
      <c r="DQ10" s="19">
        <f t="shared" ref="DQ10" si="78">IF($N9=1,1,0)</f>
        <v>0</v>
      </c>
      <c r="DR10" s="19">
        <f t="shared" ref="DR10" si="79">IF($R9=1,1,0)</f>
        <v>0</v>
      </c>
      <c r="DS10" s="19">
        <f t="shared" ref="DS10" si="80">IF($V9=1,1,0)</f>
        <v>0</v>
      </c>
      <c r="DT10" s="19">
        <f t="shared" ref="DT10" si="81">IF($Z9=1,1,0)</f>
        <v>0</v>
      </c>
      <c r="DU10" s="19">
        <f t="shared" ref="DU10" si="82">IF($AH9=1,1,0)</f>
        <v>0</v>
      </c>
      <c r="DV10" s="19">
        <f t="shared" ref="DV10" si="83">IF($AL9=1,1,0)</f>
        <v>0</v>
      </c>
      <c r="DW10" s="19">
        <f t="shared" ref="DW10" si="84">IF($AT9=1,1,0)</f>
        <v>0</v>
      </c>
      <c r="DX10" s="19">
        <f t="shared" ref="DX10" si="85">IF($AX9=1,1,0)</f>
        <v>0</v>
      </c>
      <c r="DY10" s="19">
        <f t="shared" ref="DY10" si="86">IF($BF9=1,1,0)</f>
        <v>0</v>
      </c>
      <c r="DZ10" s="19">
        <f t="shared" ref="DZ10" si="87">IF($BJ9=1,1,0)</f>
        <v>0</v>
      </c>
      <c r="EA10" s="19">
        <f t="shared" ref="EA10" si="88">IF($BR9=1,1,0)</f>
        <v>0</v>
      </c>
      <c r="EB10" s="19">
        <f t="shared" ref="EB10" si="89">IF($BV9=1,1,0)</f>
        <v>0</v>
      </c>
      <c r="EE10" s="329">
        <f>N9*$FU10*週間進捗報告書!$G$9</f>
        <v>0</v>
      </c>
      <c r="EF10" s="329">
        <f>R9*$FV10*週間進捗報告書!$G$10</f>
        <v>0</v>
      </c>
      <c r="EG10" s="329">
        <f>V9*$FW10*週間進捗報告書!$G$11</f>
        <v>0</v>
      </c>
      <c r="EH10" s="329">
        <f>Z9*$FX10*週間進捗報告書!$G$12</f>
        <v>0</v>
      </c>
      <c r="EI10" s="329">
        <f>AH9*$FY10*週間進捗報告書!$G$13</f>
        <v>0</v>
      </c>
      <c r="EJ10" s="329">
        <f>AL9*$FZ10*週間進捗報告書!$G$14</f>
        <v>0</v>
      </c>
      <c r="EK10" s="329">
        <f>AT9*$GA10*週間進捗報告書!$G$15</f>
        <v>0</v>
      </c>
      <c r="EL10" s="329">
        <f>AX9*$GB10*週間進捗報告書!$G$16</f>
        <v>0</v>
      </c>
      <c r="EM10" s="329">
        <f>BF9*$GC10*週間進捗報告書!$G$17</f>
        <v>0</v>
      </c>
      <c r="EN10" s="329">
        <f>BJ9*$GD10*週間進捗報告書!$G$18</f>
        <v>0</v>
      </c>
      <c r="EO10" s="329">
        <f>BR9*$GE10*週間進捗報告書!$G$19</f>
        <v>0</v>
      </c>
      <c r="EP10" s="329">
        <f>BV9*$GF10*週間進捗報告書!$G$20</f>
        <v>0</v>
      </c>
      <c r="ER10" s="547"/>
      <c r="ES10" s="547"/>
      <c r="ET10" s="547"/>
      <c r="EU10" s="547"/>
      <c r="EV10" s="547"/>
      <c r="EW10" s="547"/>
      <c r="EX10" s="547"/>
      <c r="EY10" s="547"/>
      <c r="EZ10" s="547"/>
      <c r="FA10" s="547"/>
      <c r="FB10" s="547"/>
      <c r="FC10" s="547"/>
      <c r="FD10" s="547"/>
      <c r="FE10" s="332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U10" s="295">
        <f t="shared" ref="FU10" si="90">FU9</f>
        <v>0</v>
      </c>
      <c r="FV10" s="295">
        <f t="shared" ref="FV10" si="91">FV9</f>
        <v>0</v>
      </c>
      <c r="FW10" s="295">
        <f t="shared" ref="FW10" si="92">FW9</f>
        <v>0</v>
      </c>
      <c r="FX10" s="295">
        <f t="shared" ref="FX10" si="93">FX9</f>
        <v>0</v>
      </c>
      <c r="FY10" s="295">
        <f t="shared" ref="FY10" si="94">FY9</f>
        <v>0</v>
      </c>
      <c r="FZ10" s="295">
        <f t="shared" ref="FZ10" si="95">FZ9</f>
        <v>0</v>
      </c>
      <c r="GA10" s="295">
        <f t="shared" ref="GA10" si="96">GA9</f>
        <v>0</v>
      </c>
      <c r="GB10" s="295">
        <f t="shared" ref="GB10" si="97">GB9</f>
        <v>0</v>
      </c>
      <c r="GC10" s="295">
        <f t="shared" ref="GC10" si="98">GC9</f>
        <v>0</v>
      </c>
      <c r="GD10" s="295">
        <f t="shared" ref="GD10" si="99">GD9</f>
        <v>0</v>
      </c>
      <c r="GE10" s="295">
        <f t="shared" ref="GE10" si="100">GE9</f>
        <v>0</v>
      </c>
      <c r="GF10" s="295">
        <f t="shared" ref="GF10" si="101">GF9</f>
        <v>0</v>
      </c>
      <c r="GG10" s="295" t="e">
        <f t="shared" ref="GG10" si="102">GG9</f>
        <v>#N/A</v>
      </c>
      <c r="GH10" s="2" t="e">
        <f>INDEX(リスト!$V:$V,MATCH(中日程計画表!$D9,リスト!$D:$D,0))</f>
        <v>#N/A</v>
      </c>
      <c r="GI10" s="2" t="e">
        <f>INDEX(リスト!$A:$A,MATCH(中日程計画表!$D9,リスト!$D:$D,0))</f>
        <v>#N/A</v>
      </c>
      <c r="GJ10" s="2" t="e">
        <f>INDEX(リスト!$U:$U,MATCH(中日程計画表!$D9,リスト!$D:$D,0))</f>
        <v>#N/A</v>
      </c>
      <c r="GK10" s="5" t="e">
        <f>INDEX(リスト!$W:$W,MATCH(中日程計画表!$D9,リスト!$D:$D,0))</f>
        <v>#N/A</v>
      </c>
      <c r="GL10" s="2" t="s">
        <v>201</v>
      </c>
      <c r="GM10" s="296">
        <f t="shared" ref="GM10" si="103">GM9</f>
        <v>0</v>
      </c>
      <c r="GN10" s="296" t="str">
        <f t="shared" ref="GN10" si="104">GN9</f>
        <v>メニュー、ホーム（ダッシュボード）</v>
      </c>
      <c r="GO10" s="2" t="s">
        <v>385</v>
      </c>
      <c r="GP10" s="2">
        <v>0.22727272727272724</v>
      </c>
      <c r="GU10" s="461"/>
      <c r="GV10" s="460"/>
      <c r="GW10" s="460"/>
      <c r="GX10" s="461"/>
      <c r="GY10" s="461"/>
      <c r="GZ10" s="460"/>
      <c r="HA10" s="460"/>
      <c r="HB10" s="461"/>
      <c r="HC10" s="461"/>
      <c r="HD10" s="460"/>
      <c r="HE10" s="460"/>
      <c r="HF10" s="461"/>
      <c r="HG10" s="461"/>
      <c r="HH10" s="460"/>
      <c r="HI10" s="460"/>
      <c r="HJ10" s="461"/>
      <c r="HK10" s="461"/>
      <c r="HL10" s="460"/>
      <c r="HM10" s="460"/>
      <c r="HN10" s="461"/>
      <c r="HO10" s="461"/>
      <c r="HP10" s="460"/>
      <c r="HQ10" s="460"/>
      <c r="HR10" s="461"/>
      <c r="HS10" s="4"/>
    </row>
    <row r="11" spans="1:227" ht="12" customHeight="1">
      <c r="A11" s="488" t="str">
        <f ca="1">INDIRECT("リスト!A"&amp;B11+6)</f>
        <v>出荷</v>
      </c>
      <c r="B11" s="493">
        <f t="shared" ref="B11" si="105">ROUNDDOWN((ROW()-6)/2,0)+1</f>
        <v>3</v>
      </c>
      <c r="C11" s="474" t="str">
        <f>機能グループ名</f>
        <v>出荷指示</v>
      </c>
      <c r="D11" s="500">
        <f>機能ID</f>
        <v>0</v>
      </c>
      <c r="E11" s="482" t="str">
        <f>機能名</f>
        <v>出荷指示データ取込（CSV）</v>
      </c>
      <c r="F11" s="315"/>
      <c r="G11" s="315"/>
      <c r="H11" s="315"/>
      <c r="I11" s="315"/>
      <c r="J11" s="316"/>
      <c r="K11" s="480" t="str">
        <f>担当者_SR</f>
        <v>NG</v>
      </c>
      <c r="L11" s="76"/>
      <c r="M11" s="76"/>
      <c r="N11" s="470"/>
      <c r="O11" s="494" t="str">
        <f>担当者_SRR</f>
        <v>NG</v>
      </c>
      <c r="P11" s="76"/>
      <c r="Q11" s="76"/>
      <c r="R11" s="470"/>
      <c r="S11" s="494" t="str">
        <f>担当者_DS</f>
        <v>NG</v>
      </c>
      <c r="T11" s="76"/>
      <c r="U11" s="76"/>
      <c r="V11" s="470"/>
      <c r="W11" s="472" t="str">
        <f>担当者_DSR</f>
        <v>NG</v>
      </c>
      <c r="X11" s="76"/>
      <c r="Y11" s="76"/>
      <c r="Z11" s="470"/>
      <c r="AA11" s="476"/>
      <c r="AB11" s="79"/>
      <c r="AC11" s="79"/>
      <c r="AD11" s="470">
        <f>IF(AC12 &lt;&gt; "",1,0)</f>
        <v>0</v>
      </c>
      <c r="AE11" s="495" t="str">
        <f>担当者_CD</f>
        <v>NG</v>
      </c>
      <c r="AF11" s="76"/>
      <c r="AG11" s="76"/>
      <c r="AH11" s="470"/>
      <c r="AI11" s="495" t="str">
        <f>担当者_DD</f>
        <v>NG</v>
      </c>
      <c r="AJ11" s="76"/>
      <c r="AK11" s="76"/>
      <c r="AL11" s="470"/>
      <c r="AM11" s="498"/>
      <c r="AN11" s="79"/>
      <c r="AO11" s="79"/>
      <c r="AP11" s="470">
        <f>IF(AO12 &lt;&gt; "",1,0)</f>
        <v>0</v>
      </c>
      <c r="AQ11" s="472" t="str">
        <f>担当者_MCL</f>
        <v>NG</v>
      </c>
      <c r="AR11" s="76"/>
      <c r="AS11" s="76"/>
      <c r="AT11" s="470"/>
      <c r="AU11" s="472" t="str">
        <f>担当者_MCLR</f>
        <v>NG</v>
      </c>
      <c r="AV11" s="76"/>
      <c r="AW11" s="76"/>
      <c r="AX11" s="470"/>
      <c r="AY11" s="476"/>
      <c r="AZ11" s="79"/>
      <c r="BA11" s="79"/>
      <c r="BB11" s="470">
        <f>IF(BA12 &lt;&gt; "",1,0)</f>
        <v>0</v>
      </c>
      <c r="BC11" s="474" t="str">
        <f>担当者_MT</f>
        <v>NG</v>
      </c>
      <c r="BD11" s="76"/>
      <c r="BE11" s="76"/>
      <c r="BF11" s="470"/>
      <c r="BG11" s="472" t="str">
        <f>担当者_M検</f>
        <v>NG</v>
      </c>
      <c r="BH11" s="76"/>
      <c r="BI11" s="76"/>
      <c r="BJ11" s="470"/>
      <c r="BK11" s="498"/>
      <c r="BL11" s="79"/>
      <c r="BM11" s="79"/>
      <c r="BN11" s="470">
        <v>0</v>
      </c>
      <c r="BO11" s="474" t="str">
        <f>担当者_モテ</f>
        <v>NG</v>
      </c>
      <c r="BP11" s="76"/>
      <c r="BQ11" s="76"/>
      <c r="BR11" s="470"/>
      <c r="BS11" s="472" t="str">
        <f>担当者_モテR</f>
        <v>NG</v>
      </c>
      <c r="BT11" s="76"/>
      <c r="BU11" s="76"/>
      <c r="BV11" s="470"/>
      <c r="BW11" s="499">
        <f t="shared" ref="BW11" si="106">IFERROR(SUM(IF(K11&lt;&gt;"NG",N11*K$1,0),IF(O11&lt;&gt;"NG",R11*O$1,0),IF(S11&lt;&gt;"NG",V11*S$1,0),IF(W11&lt;&gt;"NG",Z11*W$1,0),IF(AA11&lt;&gt;"NG",AD11*AA$1,0),IF(AE11&lt;&gt;"NG",AH11*AE$1,0),IF(AI11&lt;&gt;"NG",AL11*AI$1,0),IF(AM11&lt;&gt;"NG",AP11*AM$1,0),IF(AQ11&lt;&gt;"NG",AT11*AQ$1,0),IF(AU11&lt;&gt;"NG",AX11*AU$1,0),IF(AY11&lt;&gt;"NG",BB11*AY$1,0),IF(BC11&lt;&gt;"NG",BF11*BC$1,0),IF(BG11&lt;&gt;"NG",BJ11*BG$1,0),IF(BK11&lt;&gt;"NG",BN11*BK$1,0),IF(BO11&lt;&gt;"NG",BR11*BO$1,0),IF(BS11&lt;&gt;"NG",BV11*BS$1,0))/SUM(IF(K11&lt;&gt;"NG",K$1,0),IF(O11&lt;&gt;"NG",O$1,0),IF(S11&lt;&gt;"NG",S$1,0),IF(W11&lt;&gt;"NG",W$1,0),IF(AA11&lt;&gt;"NG",AA$1,0),IF(AE11&lt;&gt;"NG",AE$1,0),IF(AI11&lt;&gt;"NG",AI$1,0),IF(AM11&lt;&gt;"NG",AM$1,0),IF(AQ11&lt;&gt;"NG",AQ$1,0),IF(AU11&lt;&gt;"NG",AU$1,0),IF(AY11&lt;&gt;"NG",AY$1,0),IF(BC11&lt;&gt;"NG",BC$1,0),IF(BG11&lt;&gt;"NG",BG$1,0),IF(BK11&lt;&gt;"NG",BK$1,0),IF(BO11&lt;&gt;"NG",BO$1,0),IF(BS11&lt;&gt;"NG",BS$1,0)),0)</f>
        <v>0</v>
      </c>
      <c r="BX11" s="466"/>
      <c r="BY11" s="490"/>
      <c r="BZ11" s="5"/>
      <c r="CA11" s="32">
        <f t="shared" ref="CA11" si="107">IF(AND($M11&lt;&gt;$BZ$5,$M11&lt;=$BZ$6,$M11&lt;&gt;$BZ$7),1,0)</f>
        <v>0</v>
      </c>
      <c r="CB11" s="32">
        <f t="shared" ref="CB11" si="108">IF(AND($Q11&lt;&gt;$BZ$5,$Q11&lt;=$BZ$6,$Q11&lt;&gt;$BZ$7),1,0)</f>
        <v>0</v>
      </c>
      <c r="CC11" s="32">
        <f t="shared" ref="CC11" si="109">IF(AND($U11&lt;&gt;$BZ$5,$U11&lt;=$BZ$6,$U11&lt;&gt;$BZ$7),1,0)</f>
        <v>0</v>
      </c>
      <c r="CD11" s="32">
        <f t="shared" ref="CD11" si="110">IF(AND($Y11&lt;&gt;$BZ$5,$Y11&lt;=$BZ$6,$Y11&lt;&gt;$BZ$7),1,0)</f>
        <v>0</v>
      </c>
      <c r="CE11" s="32">
        <f t="shared" ref="CE11" si="111">IF(AND($AG11&lt;&gt;$BZ$5,$AG11&lt;=$BZ$6,$AG11&lt;&gt;$BZ$7),1,0)</f>
        <v>0</v>
      </c>
      <c r="CF11" s="32">
        <f t="shared" ref="CF11" si="112">IF(AND($AK11&lt;&gt;$BZ$5,$AK11&lt;=$BZ$6,$AK11&lt;&gt;$BZ$7),1,0)</f>
        <v>0</v>
      </c>
      <c r="CG11" s="32">
        <f t="shared" ref="CG11" si="113">IF(AND($AS11&lt;&gt;$BZ$5,$AS11&lt;=$BZ$6,$AS11&lt;&gt;$BZ$7),1,0)</f>
        <v>0</v>
      </c>
      <c r="CH11" s="32">
        <f t="shared" ref="CH11" si="114">IF(AND($AW11&lt;&gt;$BZ$5,$AW11&lt;=$BZ$6,$AW11&lt;&gt;$BZ$7),1,0)</f>
        <v>0</v>
      </c>
      <c r="CI11" s="32">
        <f t="shared" ref="CI11" si="115">IF(AND($BE11&lt;&gt;$BZ$5,$BE11&lt;=$BZ$6,$BE11&lt;&gt;$BZ$7),1,0)</f>
        <v>0</v>
      </c>
      <c r="CJ11" s="32">
        <f t="shared" ref="CJ11" si="116">IF(AND($BI11&lt;&gt;$BZ$5,$BI11&lt;=$BZ$6,$BI11&lt;&gt;$BZ$7),1,0)</f>
        <v>0</v>
      </c>
      <c r="CK11" s="32">
        <f t="shared" ref="CK11" si="117">IF(AND($BQ11&lt;&gt;$BZ$5,$BQ11&lt;=$BZ$6,$BQ11&lt;&gt;$BZ$7),1,0)</f>
        <v>0</v>
      </c>
      <c r="CL11" s="32">
        <f t="shared" ref="CL11" si="118">IF(AND($BU11&lt;&gt;$BZ$5,$BU11&lt;=$BZ$6,$BU11&lt;&gt;$BZ$7),1,0)</f>
        <v>0</v>
      </c>
      <c r="CO11" s="32">
        <f>IF(AND($M11&lt;&gt;$CN$5,$M11&lt;=$CN$6,$M11&lt;&gt;$CN$7),1,0)</f>
        <v>0</v>
      </c>
      <c r="CP11" s="32">
        <f>IF(AND($Q11&lt;&gt;$CN$5,$Q11&lt;=$CN$6,$Q11&lt;&gt;$CN$7),1,0)</f>
        <v>0</v>
      </c>
      <c r="CQ11" s="32">
        <f>IF(AND($U11&lt;&gt;$CN$5,$U11&lt;=$CN$6,$U11&lt;&gt;$CN$7),1,0)</f>
        <v>0</v>
      </c>
      <c r="CR11" s="32">
        <f>IF(AND($Y11&lt;&gt;$CN$5,$Y11&lt;=$CN$6,$Y11&lt;&gt;$CN$7),1,0)</f>
        <v>0</v>
      </c>
      <c r="CS11" s="32">
        <f>IF(AND($AG11&lt;&gt;$CN$5,$AG11&lt;=$CN$6,$AG11&lt;&gt;$CN$7),1,0)</f>
        <v>0</v>
      </c>
      <c r="CT11" s="32">
        <f>IF(AND($AK11&lt;&gt;$CN$5,$AK11&lt;=$CN$6,$AK11&lt;&gt;$CN$7),1,0)</f>
        <v>0</v>
      </c>
      <c r="CU11" s="32">
        <f>IF(AND($AS11&lt;&gt;$CN$5,$AS11&lt;=$CN$6,$AS11&lt;&gt;$CN$7),1,0)</f>
        <v>0</v>
      </c>
      <c r="CV11" s="32">
        <f>IF(AND($AW11&lt;&gt;$CN$5,$AW11&lt;=$CN$6,$AW11&lt;&gt;$CN$7),1,0)</f>
        <v>0</v>
      </c>
      <c r="CW11" s="32">
        <f>IF(AND($BE11&lt;&gt;$CN$5,$BE11&lt;=$CN$6,$BE11&lt;&gt;$CN$7),1,0)</f>
        <v>0</v>
      </c>
      <c r="CX11" s="32">
        <f>IF(AND($BI11&lt;&gt;$CN$5,$BI11&lt;=$CN$6,$BI11&lt;&gt;$CN$7),1,0)</f>
        <v>0</v>
      </c>
      <c r="CY11" s="32">
        <f>IF(AND($BQ11&lt;&gt;$CN$5,$BQ11&lt;=$CN$6,$BQ11&lt;&gt;$CN$7),1,0)</f>
        <v>0</v>
      </c>
      <c r="CZ11" s="32">
        <f>IF(AND($BU11&lt;&gt;$CN$5,$BU11&lt;=$CN$6,$BU11&lt;&gt;$CN$7),1,0)</f>
        <v>0</v>
      </c>
      <c r="DC11" s="32">
        <f>IF(AND($M11&lt;&gt;$DB$5,$M11&lt;=$DB$6,$M11&lt;&gt;$CN$7),1,0)</f>
        <v>0</v>
      </c>
      <c r="DD11" s="32">
        <f>IF(AND($Q11&lt;&gt;$DB$5,$Q11&lt;=$DB$6,$Q11&lt;&gt;$CN$7),1,0)</f>
        <v>0</v>
      </c>
      <c r="DE11" s="32">
        <f>IF(AND($U11&lt;&gt;$DB$5,$U11&lt;=$DB$6,$U11&lt;&gt;$CN$7),1,0)</f>
        <v>0</v>
      </c>
      <c r="DF11" s="32">
        <f>IF(AND($Y11&lt;&gt;$DB$5,$Y11&lt;=$DB$6,$Y11&lt;&gt;$CN$7),1,0)</f>
        <v>0</v>
      </c>
      <c r="DG11" s="32">
        <f>IF(AND($AG11&lt;&gt;$DB$5,$AG11&lt;=$DB$6,$AG11&lt;&gt;$CN$7),1,0)</f>
        <v>0</v>
      </c>
      <c r="DH11" s="32">
        <f>IF(AND($AK11&lt;&gt;$DB$5,$AK11&lt;=$DB$6,$AK11&lt;&gt;$CN$7),1,0)</f>
        <v>0</v>
      </c>
      <c r="DI11" s="32">
        <f>IF(AND($AS11&lt;&gt;$DB$5,$AS11&lt;=$DB$6,$AS11&lt;&gt;$CN$7),1,0)</f>
        <v>0</v>
      </c>
      <c r="DJ11" s="32">
        <f>IF(AND($AW11&lt;&gt;$DB$5,$AW11&lt;=$DB$6,$AW11&lt;&gt;$CN$7),1,0)</f>
        <v>0</v>
      </c>
      <c r="DK11" s="32">
        <f>IF(AND($BE11&lt;&gt;$DB$5,$BE11&lt;=$DB$6,$BE11&lt;&gt;$CN$7),1,0)</f>
        <v>0</v>
      </c>
      <c r="DL11" s="32">
        <f>IF(AND($BI11&lt;&gt;$DB$5,$BI11&lt;=$DB$6,$BI11&lt;&gt;$CN$7),1,0)</f>
        <v>0</v>
      </c>
      <c r="DM11" s="32">
        <f>IF(AND($BQ11&lt;&gt;$DB$5,$BQ11&lt;=$DB$6,$BQ11&lt;&gt;$CN$7),1,0)</f>
        <v>0</v>
      </c>
      <c r="DN11" s="32">
        <f>IF(AND($BU11&lt;&gt;$DB$5,$BU11&lt;=$DB$6,$BU11&lt;&gt;$CN$7),1,0)</f>
        <v>0</v>
      </c>
      <c r="DQ11" s="32">
        <f t="shared" ref="DQ11" si="119">IF(AND($M11&lt;&gt;$DP$5,$M11&lt;=$DP$6,$M11&lt;&gt;$CN$7),1,0)</f>
        <v>0</v>
      </c>
      <c r="DR11" s="32">
        <f t="shared" ref="DR11" si="120">IF(AND($Q11&lt;&gt;$DP$5,$Q11&lt;=$DP$6,$Q11&lt;&gt;$CN$7),1,0)</f>
        <v>0</v>
      </c>
      <c r="DS11" s="32">
        <f t="shared" ref="DS11" si="121">IF(AND($U11&lt;&gt;$DP$5,$U11&lt;=$DP$6,$U11&lt;&gt;$CN$7),1,0)</f>
        <v>0</v>
      </c>
      <c r="DT11" s="32">
        <f t="shared" ref="DT11" si="122">IF(AND($Y11&lt;&gt;$DP$5,$Y11&lt;=$DP$6,$Y11&lt;&gt;$CN$7),1,0)</f>
        <v>0</v>
      </c>
      <c r="DU11" s="32">
        <f t="shared" ref="DU11" si="123">IF(AND($AG11&lt;&gt;$DP$5,$AG11&lt;=$DP$6,$AG11&lt;&gt;$CN$7),1,0)</f>
        <v>0</v>
      </c>
      <c r="DV11" s="32">
        <f t="shared" ref="DV11" si="124">IF(AND($AK11&lt;&gt;$DP$5,$AK11&lt;=$DP$6,$AK11&lt;&gt;$CN$7),1,0)</f>
        <v>0</v>
      </c>
      <c r="DW11" s="32">
        <f t="shared" ref="DW11" si="125">IF(AND($AS11&lt;&gt;$DP$5,$AS11&lt;=$DP$6,$AS11&lt;&gt;$CN$7),1,0)</f>
        <v>0</v>
      </c>
      <c r="DX11" s="32">
        <f t="shared" ref="DX11" si="126">IF(AND($AW11&lt;&gt;$DP$5,$AW11&lt;=$DP$6,$AW11&lt;&gt;$CN$7),1,0)</f>
        <v>0</v>
      </c>
      <c r="DY11" s="32">
        <f t="shared" ref="DY11" si="127">IF(AND($BE11&lt;&gt;$DP$5,$BE11&lt;=$DP$6,$BE11&lt;&gt;$CN$7),1,0)</f>
        <v>0</v>
      </c>
      <c r="DZ11" s="32">
        <f t="shared" ref="DZ11" si="128">IF(AND($BI11&lt;&gt;$DP$5,$BI11&lt;=$DP$6,$BI11&lt;&gt;$CN$7),1,0)</f>
        <v>0</v>
      </c>
      <c r="EA11" s="32">
        <f t="shared" ref="EA11" si="129">IF(AND($BQ11&lt;&gt;$DP$5,$BQ11&lt;=$DP$6,$BQ11&lt;&gt;$CN$7),1,0)</f>
        <v>0</v>
      </c>
      <c r="EB11" s="32">
        <f t="shared" ref="EB11" si="130">IF(AND($BU11&lt;&gt;$DP$5,$BU11&lt;=$DP$6,$BU11&lt;&gt;$CN$7),1,0)</f>
        <v>0</v>
      </c>
      <c r="EE11" s="328">
        <f>IF(M11&lt;&gt;"",IF(M11&lt;=$ED$6,1,IF(L11&gt;$ED$6,0,NETWORKDAYS(L11,$ED$6,祭日リスト)/NETWORKDAYS(L11,M11,祭日リスト)))*$GG11*週間進捗報告書!$G$9,0)</f>
        <v>0</v>
      </c>
      <c r="EF11" s="328">
        <f>IF(Q11&lt;&gt;"",IF(Q11&lt;=$ED$6,1,IF(P11&gt;$ED$6,0,NETWORKDAYS(P11,$ED$6,祭日リスト)/NETWORKDAYS(P11,Q11,祭日リスト)))*$GG11*週間進捗報告書!$G$10,0)</f>
        <v>0</v>
      </c>
      <c r="EG11" s="328">
        <f>IF(U11&lt;&gt;"",IF(U11&lt;=$ED$6,1,IF(T11&gt;$ED$6,0,NETWORKDAYS(T11,$ED$6,祭日リスト)/NETWORKDAYS(T11,U11,祭日リスト)))*$GG11*週間進捗報告書!$G$11,0)</f>
        <v>0</v>
      </c>
      <c r="EH11" s="328">
        <f>IF(Y11&lt;&gt;"",IF(Y11&lt;=$ED$6,1,IF(X11&gt;$ED$6,0,NETWORKDAYS(X11,$ED$6,祭日リスト)/NETWORKDAYS(X11,Y11,祭日リスト)))*$GG11*週間進捗報告書!$G$12,0)</f>
        <v>0</v>
      </c>
      <c r="EI11" s="328">
        <f>IF(AG11&lt;&gt;"",IF(AG11&lt;=$ED$6,1,IF(AF11&gt;$ED$6,0,NETWORKDAYS(AF11,$ED$6,祭日リスト)/NETWORKDAYS(AF11,AG11,祭日リスト)))*$GG11*週間進捗報告書!$G$13,0)</f>
        <v>0</v>
      </c>
      <c r="EJ11" s="328">
        <f>IF(AK11&lt;&gt;"",IF(AK11&lt;=$ED$6,1,IF(AJ11&gt;$ED$6,0,NETWORKDAYS(AJ11,$ED$6,祭日リスト)/NETWORKDAYS(AJ11,AK11,祭日リスト)))*$GG11*週間進捗報告書!$G$14,0)</f>
        <v>0</v>
      </c>
      <c r="EK11" s="328">
        <f>IF(AS11&lt;&gt;"",IF(AS11&lt;=$ED$6,1,IF(AR11&gt;$ED$6,0,NETWORKDAYS(AR11,$ED$6,祭日リスト)/NETWORKDAYS(AR11,AS11,祭日リスト)))*$GG11*週間進捗報告書!$G$15,0)</f>
        <v>0</v>
      </c>
      <c r="EL11" s="328">
        <f>IF(AW11&lt;&gt;"",IF(AW11&lt;=$ED$6,1,IF(AV11&gt;$ED$6,0,NETWORKDAYS(AV11,$ED$6,祭日リスト)/NETWORKDAYS(AV11,AW11,祭日リスト)))*$GG11*週間進捗報告書!$G$16,0)</f>
        <v>0</v>
      </c>
      <c r="EM11" s="328">
        <f>IF(BE11&lt;&gt;"",IF(BE11&lt;=$ED$6,1,IF(BD11&gt;$ED$6,0,NETWORKDAYS(BD11,$ED$6,祭日リスト)/NETWORKDAYS(BD11,BE11,祭日リスト)))*$GG11*週間進捗報告書!$G$17,0)</f>
        <v>0</v>
      </c>
      <c r="EN11" s="328">
        <f>IF(BI11&lt;&gt;"",IF(BI11&lt;=$ED$6,1,IF(BH11&gt;$ED$6,0,NETWORKDAYS(BH11,$ED$6,祭日リスト)/NETWORKDAYS(BH11,BI11,祭日リスト)))*$GG11*週間進捗報告書!$G$18,0)</f>
        <v>0</v>
      </c>
      <c r="EO11" s="328">
        <f>IF(BQ11&lt;&gt;"",IF(BQ11&lt;=$ED$6,1,IF(BP11&gt;$ED$6,0,NETWORKDAYS(BP11,$ED$6,祭日リスト)/NETWORKDAYS(BP11,BQ11,祭日リスト)))*$GG11*週間進捗報告書!$G$19,0)</f>
        <v>0</v>
      </c>
      <c r="EP11" s="328">
        <f>IF(BU11&lt;&gt;"",IF(BU11&lt;=$ED$6,1,IF(BT11&gt;$ED$6,0,NETWORKDAYS(BT11,$ED$6,祭日リスト)/NETWORKDAYS(BT11,BU11,祭日リスト)))*$GG11*週間進捗報告書!$G$20,0)</f>
        <v>0</v>
      </c>
      <c r="ER11" s="547">
        <f t="shared" ref="ER11:FC11" si="131">EE11-EE12</f>
        <v>0</v>
      </c>
      <c r="ES11" s="547">
        <f t="shared" si="131"/>
        <v>0</v>
      </c>
      <c r="ET11" s="547">
        <f t="shared" si="131"/>
        <v>0</v>
      </c>
      <c r="EU11" s="547">
        <f t="shared" si="131"/>
        <v>0</v>
      </c>
      <c r="EV11" s="547">
        <f t="shared" si="131"/>
        <v>0</v>
      </c>
      <c r="EW11" s="547">
        <f t="shared" si="131"/>
        <v>0</v>
      </c>
      <c r="EX11" s="547">
        <f t="shared" si="131"/>
        <v>0</v>
      </c>
      <c r="EY11" s="547">
        <f t="shared" si="131"/>
        <v>0</v>
      </c>
      <c r="EZ11" s="547">
        <f t="shared" si="131"/>
        <v>0</v>
      </c>
      <c r="FA11" s="547">
        <f t="shared" si="131"/>
        <v>0</v>
      </c>
      <c r="FB11" s="547">
        <f t="shared" si="131"/>
        <v>0</v>
      </c>
      <c r="FC11" s="547">
        <f t="shared" si="131"/>
        <v>0</v>
      </c>
      <c r="FD11" s="547">
        <f t="shared" ref="FD11" si="132">SUM(ER11:FC12)</f>
        <v>0</v>
      </c>
      <c r="FE11" s="333"/>
      <c r="FG11" s="32">
        <f>IF(AND($M11&lt;&gt;$FF$7),1,0)</f>
        <v>0</v>
      </c>
      <c r="FH11" s="32">
        <f>IF(AND($Q11&lt;&gt;$FF$7),1,0)</f>
        <v>0</v>
      </c>
      <c r="FI11" s="32">
        <f>IF(AND($U11&lt;&gt;$FF$7),1,0)</f>
        <v>0</v>
      </c>
      <c r="FJ11" s="32">
        <f>IF(AND($Y11&lt;&gt;$FF$7),1,0)</f>
        <v>0</v>
      </c>
      <c r="FK11" s="32">
        <f>IF(AND($AG11&lt;&gt;$FF$7),1,0)</f>
        <v>0</v>
      </c>
      <c r="FL11" s="32">
        <f>IF(AND($AK11&lt;&gt;$FF$7),1,0)</f>
        <v>0</v>
      </c>
      <c r="FM11" s="32">
        <f>IF(AND($AS11&lt;&gt;$FF$7),1,0)</f>
        <v>0</v>
      </c>
      <c r="FN11" s="32">
        <f>IF(AND($AW11&lt;&gt;$FF$7),1,0)</f>
        <v>0</v>
      </c>
      <c r="FO11" s="32">
        <f>IF(AND($BE11&lt;&gt;$FF$7),1,0)</f>
        <v>0</v>
      </c>
      <c r="FP11" s="32">
        <f>IF(AND($BI11&lt;&gt;$FF$7),1,0)</f>
        <v>0</v>
      </c>
      <c r="FQ11" s="32">
        <f>IF(AND($BQ11&lt;&gt;$FF$7),1,0)</f>
        <v>0</v>
      </c>
      <c r="FR11" s="32">
        <f>IF(AND($BU11&lt;&gt;$FF$7),1,0)</f>
        <v>0</v>
      </c>
      <c r="FU11" s="294">
        <f t="shared" ref="FU11" si="133">IF($K11&lt;&gt;"NG",$GG11,0)</f>
        <v>0</v>
      </c>
      <c r="FV11" s="294">
        <f t="shared" ref="FV11" si="134">IF($O11&lt;&gt;"NG",$GG11,0)</f>
        <v>0</v>
      </c>
      <c r="FW11" s="294">
        <f t="shared" ref="FW11" si="135">IF($S11&lt;&gt;"NG",$GG11,0)</f>
        <v>0</v>
      </c>
      <c r="FX11" s="294">
        <f t="shared" ref="FX11" si="136">IF($W11&lt;&gt;"NG",$GG11,0)</f>
        <v>0</v>
      </c>
      <c r="FY11" s="294">
        <f t="shared" ref="FY11" si="137">IF($AE11&lt;&gt;"NG",$GG11,0)</f>
        <v>0</v>
      </c>
      <c r="FZ11" s="294">
        <f t="shared" ref="FZ11" si="138">IF($AI11&lt;&gt;"NG",$GG11,0)</f>
        <v>0</v>
      </c>
      <c r="GA11" s="294">
        <f t="shared" ref="GA11" si="139">IF($AQ11&lt;&gt;"NG",$GG11,0)</f>
        <v>0</v>
      </c>
      <c r="GB11" s="294">
        <f t="shared" ref="GB11" si="140">IF($AU11&lt;&gt;"NG",$GG11,0)</f>
        <v>0</v>
      </c>
      <c r="GC11" s="294">
        <f t="shared" ref="GC11" si="141">IF($BC11&lt;&gt;"NG",$GG11,0)</f>
        <v>0</v>
      </c>
      <c r="GD11" s="294">
        <f t="shared" ref="GD11" si="142">IF($BG11&lt;&gt;"NG",$GG11,0)</f>
        <v>0</v>
      </c>
      <c r="GE11" s="294">
        <f t="shared" ref="GE11" si="143">IF($BO11&lt;&gt;"NG",$GG11,0)</f>
        <v>0</v>
      </c>
      <c r="GF11" s="294">
        <f t="shared" ref="GF11" si="144">IF($BS11&lt;&gt;"NG",$GG11,0)</f>
        <v>0</v>
      </c>
      <c r="GG11" s="294" t="e">
        <f>VLOOKUP($D11,リスト!$D:$S,15,FALSE)</f>
        <v>#N/A</v>
      </c>
      <c r="GH11" s="2" t="e">
        <f>INDEX(リスト!$V:$V,MATCH(中日程計画表!$D11,リスト!$D:$D,0))</f>
        <v>#N/A</v>
      </c>
      <c r="GI11" s="2" t="e">
        <f>INDEX(リスト!$A:$A,MATCH(中日程計画表!$D11,リスト!$D:$D,0))</f>
        <v>#N/A</v>
      </c>
      <c r="GJ11" s="2" t="e">
        <f>INDEX(リスト!$U:$U,MATCH(中日程計画表!$D11,リスト!$D:$D,0))</f>
        <v>#N/A</v>
      </c>
      <c r="GK11" s="5" t="e">
        <f>INDEX(リスト!$W:$W,MATCH(中日程計画表!$D11,リスト!$D:$D,0))</f>
        <v>#N/A</v>
      </c>
      <c r="GL11" s="2" t="s">
        <v>200</v>
      </c>
      <c r="GM11" s="296">
        <f>D11</f>
        <v>0</v>
      </c>
      <c r="GN11" s="296" t="str">
        <f>E11</f>
        <v>出荷指示データ取込（CSV）</v>
      </c>
      <c r="GO11" s="2" t="s">
        <v>385</v>
      </c>
      <c r="GP11" s="2">
        <v>0.15151515151515152</v>
      </c>
      <c r="GU11" s="460" t="str">
        <f t="shared" ref="GU11" si="145">AE11</f>
        <v>NG</v>
      </c>
      <c r="GV11" s="460">
        <f t="shared" ref="GV11" si="146">EI11</f>
        <v>0</v>
      </c>
      <c r="GW11" s="460">
        <f t="shared" ref="GW11" si="147">EI12</f>
        <v>0</v>
      </c>
      <c r="GX11" s="462">
        <f t="shared" ref="GX11" si="148">EV11</f>
        <v>0</v>
      </c>
      <c r="GY11" s="460" t="str">
        <f t="shared" ref="GY11" si="149">AI11</f>
        <v>NG</v>
      </c>
      <c r="GZ11" s="460">
        <f t="shared" ref="GZ11" si="150">EJ11</f>
        <v>0</v>
      </c>
      <c r="HA11" s="460">
        <f t="shared" ref="HA11" si="151">EJ12</f>
        <v>0</v>
      </c>
      <c r="HB11" s="462">
        <f t="shared" ref="HB11" si="152">EW11</f>
        <v>0</v>
      </c>
      <c r="HC11" s="460" t="str">
        <f t="shared" ref="HC11" si="153">AQ11</f>
        <v>NG</v>
      </c>
      <c r="HD11" s="460">
        <f t="shared" ref="HD11" si="154">EK11</f>
        <v>0</v>
      </c>
      <c r="HE11" s="460">
        <f t="shared" ref="HE11" si="155">EK12</f>
        <v>0</v>
      </c>
      <c r="HF11" s="462">
        <f t="shared" ref="HF11" si="156">EX11</f>
        <v>0</v>
      </c>
      <c r="HG11" s="460" t="str">
        <f t="shared" ref="HG11" si="157">AU11</f>
        <v>NG</v>
      </c>
      <c r="HH11" s="460">
        <f t="shared" ref="HH11" si="158">EL11</f>
        <v>0</v>
      </c>
      <c r="HI11" s="460">
        <f t="shared" ref="HI11" si="159">EL12</f>
        <v>0</v>
      </c>
      <c r="HJ11" s="462">
        <f t="shared" ref="HJ11" si="160">EY11</f>
        <v>0</v>
      </c>
      <c r="HK11" s="460" t="str">
        <f t="shared" ref="HK11" si="161">BC11</f>
        <v>NG</v>
      </c>
      <c r="HL11" s="460">
        <f t="shared" ref="HL11" si="162">EM11</f>
        <v>0</v>
      </c>
      <c r="HM11" s="460">
        <f t="shared" ref="HM11" si="163">EM12</f>
        <v>0</v>
      </c>
      <c r="HN11" s="462">
        <f t="shared" ref="HN11" si="164">EZ11</f>
        <v>0</v>
      </c>
      <c r="HO11" s="460" t="str">
        <f t="shared" ref="HO11" si="165">BG11</f>
        <v>NG</v>
      </c>
      <c r="HP11" s="460">
        <f t="shared" ref="HP11" si="166">EN11</f>
        <v>0</v>
      </c>
      <c r="HQ11" s="460">
        <f t="shared" ref="HQ11" si="167">EN12</f>
        <v>0</v>
      </c>
      <c r="HR11" s="462">
        <f t="shared" ref="HR11" si="168">FA11</f>
        <v>0</v>
      </c>
      <c r="HS11" s="332"/>
    </row>
    <row r="12" spans="1:227" ht="12" customHeight="1">
      <c r="A12" s="489"/>
      <c r="B12" s="493"/>
      <c r="C12" s="475"/>
      <c r="D12" s="501"/>
      <c r="E12" s="483"/>
      <c r="F12" s="317"/>
      <c r="G12" s="317"/>
      <c r="H12" s="317"/>
      <c r="I12" s="317"/>
      <c r="J12" s="316"/>
      <c r="K12" s="481"/>
      <c r="L12" s="77"/>
      <c r="M12" s="77"/>
      <c r="N12" s="471"/>
      <c r="O12" s="494"/>
      <c r="P12" s="77"/>
      <c r="Q12" s="77"/>
      <c r="R12" s="471"/>
      <c r="S12" s="494"/>
      <c r="T12" s="77"/>
      <c r="U12" s="77"/>
      <c r="V12" s="471"/>
      <c r="W12" s="473"/>
      <c r="X12" s="77"/>
      <c r="Y12" s="77"/>
      <c r="Z12" s="471"/>
      <c r="AA12" s="477"/>
      <c r="AB12" s="80"/>
      <c r="AC12" s="80"/>
      <c r="AD12" s="471"/>
      <c r="AE12" s="495"/>
      <c r="AF12" s="77"/>
      <c r="AG12" s="77"/>
      <c r="AH12" s="471"/>
      <c r="AI12" s="495"/>
      <c r="AJ12" s="77"/>
      <c r="AK12" s="77"/>
      <c r="AL12" s="471"/>
      <c r="AM12" s="498"/>
      <c r="AN12" s="80"/>
      <c r="AO12" s="80"/>
      <c r="AP12" s="497"/>
      <c r="AQ12" s="473"/>
      <c r="AR12" s="77"/>
      <c r="AS12" s="77"/>
      <c r="AT12" s="471"/>
      <c r="AU12" s="473"/>
      <c r="AV12" s="77"/>
      <c r="AW12" s="77"/>
      <c r="AX12" s="471"/>
      <c r="AY12" s="477"/>
      <c r="AZ12" s="80"/>
      <c r="BA12" s="80"/>
      <c r="BB12" s="497"/>
      <c r="BC12" s="475"/>
      <c r="BD12" s="77"/>
      <c r="BE12" s="77"/>
      <c r="BF12" s="471"/>
      <c r="BG12" s="473"/>
      <c r="BH12" s="77"/>
      <c r="BI12" s="77"/>
      <c r="BJ12" s="471"/>
      <c r="BK12" s="498"/>
      <c r="BL12" s="80"/>
      <c r="BM12" s="80"/>
      <c r="BN12" s="497"/>
      <c r="BO12" s="475"/>
      <c r="BP12" s="77"/>
      <c r="BQ12" s="77"/>
      <c r="BR12" s="471"/>
      <c r="BS12" s="473"/>
      <c r="BT12" s="77"/>
      <c r="BU12" s="77"/>
      <c r="BV12" s="471"/>
      <c r="BW12" s="499"/>
      <c r="BX12" s="467"/>
      <c r="BY12" s="490"/>
      <c r="CA12" s="19">
        <f t="shared" ref="CA12" si="169">IF(AND($N11=1,$M12&lt;&gt;$BZ$7),1,0)</f>
        <v>0</v>
      </c>
      <c r="CB12" s="19">
        <f t="shared" ref="CB12" si="170">IF(AND($R11=1,$Q12&lt;&gt;$BZ$7),1,0)</f>
        <v>0</v>
      </c>
      <c r="CC12" s="19">
        <f t="shared" ref="CC12" si="171">IF(AND($V11=1,$U12&lt;&gt;$BZ$7),1,0)</f>
        <v>0</v>
      </c>
      <c r="CD12" s="19">
        <f t="shared" ref="CD12" si="172">IF(AND($Z11=1,$Y12&lt;&gt;$BZ$7),1,0)</f>
        <v>0</v>
      </c>
      <c r="CE12" s="19">
        <f t="shared" ref="CE12" si="173">IF(AND($AH11=1,$AG12&lt;&gt;$BZ$7),1,0)</f>
        <v>0</v>
      </c>
      <c r="CF12" s="19">
        <f t="shared" ref="CF12" si="174">IF(AND($AL11=1,$AK12&lt;&gt;$BZ$7),1,0)</f>
        <v>0</v>
      </c>
      <c r="CG12" s="19">
        <f t="shared" ref="CG12" si="175">IF(AND($AT11=1,$AS12&lt;&gt;$BZ$7),1,0)</f>
        <v>0</v>
      </c>
      <c r="CH12" s="19">
        <f t="shared" ref="CH12" si="176">IF(AND($AX11=1,$AW12&lt;&gt;$BZ$7),1,0)</f>
        <v>0</v>
      </c>
      <c r="CI12" s="19">
        <f t="shared" ref="CI12" si="177">IF(AND($BF11=1,$BE12&lt;&gt;$BZ$7),1,0)</f>
        <v>0</v>
      </c>
      <c r="CJ12" s="19">
        <f t="shared" ref="CJ12" si="178">IF(AND($BJ11=1,$BI12&lt;&gt;$BZ$7),1,0)</f>
        <v>0</v>
      </c>
      <c r="CK12" s="19">
        <f t="shared" ref="CK12" si="179">IF(AND($BR11=1,$BQ12&lt;&gt;$BZ$7),1,0)</f>
        <v>0</v>
      </c>
      <c r="CL12" s="19">
        <f t="shared" ref="CL12" si="180">IF(AND($BV11=1,$BU12&lt;&gt;$BZ$7),1,0)</f>
        <v>0</v>
      </c>
      <c r="CO12" s="19">
        <f>IF(AND($M12&lt;&gt;$CN$7,$M12&lt;=$CN$6),1,0)</f>
        <v>0</v>
      </c>
      <c r="CP12" s="19">
        <f>IF(AND($Q12&lt;&gt;$CN$7,$Q12&lt;=$CN$6),1,0)</f>
        <v>0</v>
      </c>
      <c r="CQ12" s="19">
        <f>IF(AND($U12&lt;&gt;$CN$7,$U12&lt;=$CN$6),1,0)</f>
        <v>0</v>
      </c>
      <c r="CR12" s="19">
        <f>IF(AND($Y12&lt;&gt;$CN$7,$Y12&lt;=$CN$6),1,0)</f>
        <v>0</v>
      </c>
      <c r="CS12" s="19">
        <f>IF(AND($AG12&lt;&gt;$CN$7,$AG12&lt;=$CN$6),1,0)</f>
        <v>0</v>
      </c>
      <c r="CT12" s="19">
        <f>IF(AND($AK12&lt;&gt;$CN$7,$AK12&lt;=$CN$6),1,0)</f>
        <v>0</v>
      </c>
      <c r="CU12" s="19">
        <f>IF(AND($AS12&lt;&gt;$CN$7,$AS12&lt;=$CN$6),1,0)</f>
        <v>0</v>
      </c>
      <c r="CV12" s="19">
        <f>IF(AND($AW12&lt;&gt;$CN$7,$AW12&lt;=$CN$6),1,0)</f>
        <v>0</v>
      </c>
      <c r="CW12" s="19">
        <f>IF(AND($BE12&lt;&gt;$CN$7,$BE12&lt;=$CN$6),1,0)</f>
        <v>0</v>
      </c>
      <c r="CX12" s="19">
        <f>IF(AND($BI12&lt;&gt;$CN$7,$BI12&lt;=$CN$6),1,0)</f>
        <v>0</v>
      </c>
      <c r="CY12" s="19">
        <f>IF(AND($BQ12&lt;&gt;$CN$7,$BQ12&lt;=$CN$6),1,0)</f>
        <v>0</v>
      </c>
      <c r="CZ12" s="19">
        <f>IF(AND($BU12&lt;&gt;$CN$7,$BU12&lt;=$CN$6),1,0)</f>
        <v>0</v>
      </c>
      <c r="DC12" s="19">
        <f>IF($N11=1,1,0)</f>
        <v>0</v>
      </c>
      <c r="DD12" s="19">
        <f>IF($R11=1,1,0)</f>
        <v>0</v>
      </c>
      <c r="DE12" s="19">
        <f>IF($V11=1,1,0)</f>
        <v>0</v>
      </c>
      <c r="DF12" s="19">
        <f>IF($Z11=1,1,0)</f>
        <v>0</v>
      </c>
      <c r="DG12" s="19">
        <f>IF($AH11=1,1,0)</f>
        <v>0</v>
      </c>
      <c r="DH12" s="19">
        <f>IF($AL11=1,1,0)</f>
        <v>0</v>
      </c>
      <c r="DI12" s="19">
        <f>IF($AT11=1,1,0)</f>
        <v>0</v>
      </c>
      <c r="DJ12" s="19">
        <f>IF($AX11=1,1,0)</f>
        <v>0</v>
      </c>
      <c r="DK12" s="19">
        <f>IF($BF11=1,1,0)</f>
        <v>0</v>
      </c>
      <c r="DL12" s="19">
        <f>IF($BJ11=1,1,0)</f>
        <v>0</v>
      </c>
      <c r="DM12" s="19">
        <f>IF($BR11=1,1,0)</f>
        <v>0</v>
      </c>
      <c r="DN12" s="19">
        <f>IF($BV11=1,1,0)</f>
        <v>0</v>
      </c>
      <c r="DQ12" s="19">
        <f t="shared" ref="DQ12" si="181">IF($N11=1,1,0)</f>
        <v>0</v>
      </c>
      <c r="DR12" s="19">
        <f t="shared" ref="DR12" si="182">IF($R11=1,1,0)</f>
        <v>0</v>
      </c>
      <c r="DS12" s="19">
        <f t="shared" ref="DS12" si="183">IF($V11=1,1,0)</f>
        <v>0</v>
      </c>
      <c r="DT12" s="19">
        <f t="shared" ref="DT12" si="184">IF($Z11=1,1,0)</f>
        <v>0</v>
      </c>
      <c r="DU12" s="19">
        <f t="shared" ref="DU12" si="185">IF($AH11=1,1,0)</f>
        <v>0</v>
      </c>
      <c r="DV12" s="19">
        <f t="shared" ref="DV12" si="186">IF($AL11=1,1,0)</f>
        <v>0</v>
      </c>
      <c r="DW12" s="19">
        <f t="shared" ref="DW12" si="187">IF($AT11=1,1,0)</f>
        <v>0</v>
      </c>
      <c r="DX12" s="19">
        <f t="shared" ref="DX12" si="188">IF($AX11=1,1,0)</f>
        <v>0</v>
      </c>
      <c r="DY12" s="19">
        <f t="shared" ref="DY12" si="189">IF($BF11=1,1,0)</f>
        <v>0</v>
      </c>
      <c r="DZ12" s="19">
        <f t="shared" ref="DZ12" si="190">IF($BJ11=1,1,0)</f>
        <v>0</v>
      </c>
      <c r="EA12" s="19">
        <f t="shared" ref="EA12" si="191">IF($BR11=1,1,0)</f>
        <v>0</v>
      </c>
      <c r="EB12" s="19">
        <f t="shared" ref="EB12" si="192">IF($BV11=1,1,0)</f>
        <v>0</v>
      </c>
      <c r="EE12" s="329">
        <f>N11*$FU12*週間進捗報告書!$G$9</f>
        <v>0</v>
      </c>
      <c r="EF12" s="329">
        <f>R11*$FV12*週間進捗報告書!$G$10</f>
        <v>0</v>
      </c>
      <c r="EG12" s="329">
        <f>V11*$FW12*週間進捗報告書!$G$11</f>
        <v>0</v>
      </c>
      <c r="EH12" s="329">
        <f>Z11*$FX12*週間進捗報告書!$G$12</f>
        <v>0</v>
      </c>
      <c r="EI12" s="329">
        <f>AH11*$FY12*週間進捗報告書!$G$13</f>
        <v>0</v>
      </c>
      <c r="EJ12" s="329">
        <f>AL11*$FZ12*週間進捗報告書!$G$14</f>
        <v>0</v>
      </c>
      <c r="EK12" s="329">
        <f>AT11*$GA12*週間進捗報告書!$G$15</f>
        <v>0</v>
      </c>
      <c r="EL12" s="329">
        <f>AX11*$GB12*週間進捗報告書!$G$16</f>
        <v>0</v>
      </c>
      <c r="EM12" s="329">
        <f>BF11*$GC12*週間進捗報告書!$G$17</f>
        <v>0</v>
      </c>
      <c r="EN12" s="329">
        <f>BJ11*$GD12*週間進捗報告書!$G$18</f>
        <v>0</v>
      </c>
      <c r="EO12" s="329">
        <f>BR11*$GE12*週間進捗報告書!$G$19</f>
        <v>0</v>
      </c>
      <c r="EP12" s="329">
        <f>BV11*$GF12*週間進捗報告書!$G$20</f>
        <v>0</v>
      </c>
      <c r="ER12" s="547"/>
      <c r="ES12" s="547"/>
      <c r="ET12" s="547"/>
      <c r="EU12" s="547"/>
      <c r="EV12" s="547"/>
      <c r="EW12" s="547"/>
      <c r="EX12" s="547"/>
      <c r="EY12" s="547"/>
      <c r="EZ12" s="547"/>
      <c r="FA12" s="547"/>
      <c r="FB12" s="547"/>
      <c r="FC12" s="547"/>
      <c r="FD12" s="547"/>
      <c r="FE12" s="332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U12" s="295">
        <f t="shared" ref="FU12" si="193">FU11</f>
        <v>0</v>
      </c>
      <c r="FV12" s="295">
        <f t="shared" ref="FV12" si="194">FV11</f>
        <v>0</v>
      </c>
      <c r="FW12" s="295">
        <f t="shared" ref="FW12" si="195">FW11</f>
        <v>0</v>
      </c>
      <c r="FX12" s="295">
        <f t="shared" ref="FX12" si="196">FX11</f>
        <v>0</v>
      </c>
      <c r="FY12" s="295">
        <f t="shared" ref="FY12" si="197">FY11</f>
        <v>0</v>
      </c>
      <c r="FZ12" s="295">
        <f t="shared" ref="FZ12" si="198">FZ11</f>
        <v>0</v>
      </c>
      <c r="GA12" s="295">
        <f t="shared" ref="GA12" si="199">GA11</f>
        <v>0</v>
      </c>
      <c r="GB12" s="295">
        <f t="shared" ref="GB12" si="200">GB11</f>
        <v>0</v>
      </c>
      <c r="GC12" s="295">
        <f t="shared" ref="GC12" si="201">GC11</f>
        <v>0</v>
      </c>
      <c r="GD12" s="295">
        <f t="shared" ref="GD12" si="202">GD11</f>
        <v>0</v>
      </c>
      <c r="GE12" s="295">
        <f t="shared" ref="GE12" si="203">GE11</f>
        <v>0</v>
      </c>
      <c r="GF12" s="295">
        <f t="shared" ref="GF12" si="204">GF11</f>
        <v>0</v>
      </c>
      <c r="GG12" s="295" t="e">
        <f t="shared" ref="GG12" si="205">GG11</f>
        <v>#N/A</v>
      </c>
      <c r="GH12" s="2" t="e">
        <f>INDEX(リスト!$V:$V,MATCH(中日程計画表!$D11,リスト!$D:$D,0))</f>
        <v>#N/A</v>
      </c>
      <c r="GI12" s="2" t="e">
        <f>INDEX(リスト!$A:$A,MATCH(中日程計画表!$D11,リスト!$D:$D,0))</f>
        <v>#N/A</v>
      </c>
      <c r="GJ12" s="2" t="e">
        <f>INDEX(リスト!$U:$U,MATCH(中日程計画表!$D11,リスト!$D:$D,0))</f>
        <v>#N/A</v>
      </c>
      <c r="GK12" s="5" t="e">
        <f>INDEX(リスト!$W:$W,MATCH(中日程計画表!$D11,リスト!$D:$D,0))</f>
        <v>#N/A</v>
      </c>
      <c r="GL12" s="2" t="s">
        <v>201</v>
      </c>
      <c r="GM12" s="296">
        <f t="shared" ref="GM12" si="206">GM11</f>
        <v>0</v>
      </c>
      <c r="GN12" s="296" t="str">
        <f t="shared" ref="GN12" si="207">GN11</f>
        <v>出荷指示データ取込（CSV）</v>
      </c>
      <c r="GO12" s="2" t="s">
        <v>385</v>
      </c>
      <c r="GP12" s="2">
        <v>0.15151515151515152</v>
      </c>
      <c r="GU12" s="461"/>
      <c r="GV12" s="460"/>
      <c r="GW12" s="460"/>
      <c r="GX12" s="461"/>
      <c r="GY12" s="461"/>
      <c r="GZ12" s="460"/>
      <c r="HA12" s="460"/>
      <c r="HB12" s="461"/>
      <c r="HC12" s="461"/>
      <c r="HD12" s="460"/>
      <c r="HE12" s="460"/>
      <c r="HF12" s="461"/>
      <c r="HG12" s="461"/>
      <c r="HH12" s="460"/>
      <c r="HI12" s="460"/>
      <c r="HJ12" s="461"/>
      <c r="HK12" s="461"/>
      <c r="HL12" s="460"/>
      <c r="HM12" s="460"/>
      <c r="HN12" s="461"/>
      <c r="HO12" s="461"/>
      <c r="HP12" s="460"/>
      <c r="HQ12" s="460"/>
      <c r="HR12" s="461"/>
      <c r="HS12" s="4"/>
    </row>
    <row r="13" spans="1:227" ht="12" customHeight="1">
      <c r="A13" s="488" t="str">
        <f ca="1">INDIRECT("リスト!A"&amp;B13+6)</f>
        <v>出荷</v>
      </c>
      <c r="B13" s="493">
        <f t="shared" ref="B13" si="208">ROUNDDOWN((ROW()-6)/2,0)+1</f>
        <v>4</v>
      </c>
      <c r="C13" s="474" t="str">
        <f>機能グループ名</f>
        <v>出荷指示</v>
      </c>
      <c r="D13" s="500">
        <f>機能ID</f>
        <v>0</v>
      </c>
      <c r="E13" s="482" t="str">
        <f>機能名</f>
        <v>出荷指示データ取込（API）</v>
      </c>
      <c r="F13" s="315"/>
      <c r="G13" s="315"/>
      <c r="H13" s="315"/>
      <c r="I13" s="315"/>
      <c r="J13" s="316"/>
      <c r="K13" s="480" t="str">
        <f>担当者_SR</f>
        <v>NG</v>
      </c>
      <c r="L13" s="76"/>
      <c r="M13" s="76"/>
      <c r="N13" s="470"/>
      <c r="O13" s="494" t="str">
        <f>担当者_SRR</f>
        <v>NG</v>
      </c>
      <c r="P13" s="76"/>
      <c r="Q13" s="76"/>
      <c r="R13" s="470"/>
      <c r="S13" s="494" t="str">
        <f>担当者_DS</f>
        <v>NG</v>
      </c>
      <c r="T13" s="76"/>
      <c r="U13" s="76"/>
      <c r="V13" s="470"/>
      <c r="W13" s="472" t="str">
        <f>担当者_DSR</f>
        <v>NG</v>
      </c>
      <c r="X13" s="76"/>
      <c r="Y13" s="76"/>
      <c r="Z13" s="470"/>
      <c r="AA13" s="476"/>
      <c r="AB13" s="79"/>
      <c r="AC13" s="79"/>
      <c r="AD13" s="470">
        <f>IF(AC14 &lt;&gt; "",1,0)</f>
        <v>0</v>
      </c>
      <c r="AE13" s="495" t="str">
        <f>担当者_CD</f>
        <v>NG</v>
      </c>
      <c r="AF13" s="76"/>
      <c r="AG13" s="76"/>
      <c r="AH13" s="470"/>
      <c r="AI13" s="495" t="str">
        <f>担当者_DD</f>
        <v>NG</v>
      </c>
      <c r="AJ13" s="76"/>
      <c r="AK13" s="76"/>
      <c r="AL13" s="470"/>
      <c r="AM13" s="498"/>
      <c r="AN13" s="79"/>
      <c r="AO13" s="79"/>
      <c r="AP13" s="470">
        <f>IF(AO14 &lt;&gt; "",1,0)</f>
        <v>0</v>
      </c>
      <c r="AQ13" s="472" t="str">
        <f>担当者_MCL</f>
        <v>NG</v>
      </c>
      <c r="AR13" s="76"/>
      <c r="AS13" s="76"/>
      <c r="AT13" s="470"/>
      <c r="AU13" s="472" t="str">
        <f>担当者_MCLR</f>
        <v>NG</v>
      </c>
      <c r="AV13" s="76"/>
      <c r="AW13" s="76"/>
      <c r="AX13" s="470"/>
      <c r="AY13" s="476"/>
      <c r="AZ13" s="79"/>
      <c r="BA13" s="79"/>
      <c r="BB13" s="470">
        <f>IF(BA14 &lt;&gt; "",1,0)</f>
        <v>0</v>
      </c>
      <c r="BC13" s="474" t="str">
        <f>担当者_MT</f>
        <v>NG</v>
      </c>
      <c r="BD13" s="76"/>
      <c r="BE13" s="76"/>
      <c r="BF13" s="470"/>
      <c r="BG13" s="472" t="str">
        <f>担当者_M検</f>
        <v>NG</v>
      </c>
      <c r="BH13" s="76"/>
      <c r="BI13" s="76"/>
      <c r="BJ13" s="470"/>
      <c r="BK13" s="498"/>
      <c r="BL13" s="79"/>
      <c r="BM13" s="79"/>
      <c r="BN13" s="470">
        <v>0</v>
      </c>
      <c r="BO13" s="474" t="str">
        <f>担当者_モテ</f>
        <v>NG</v>
      </c>
      <c r="BP13" s="76"/>
      <c r="BQ13" s="76"/>
      <c r="BR13" s="470"/>
      <c r="BS13" s="472" t="str">
        <f>担当者_モテR</f>
        <v>NG</v>
      </c>
      <c r="BT13" s="76"/>
      <c r="BU13" s="76"/>
      <c r="BV13" s="470"/>
      <c r="BW13" s="499">
        <f t="shared" ref="BW13" si="209">IFERROR(SUM(IF(K13&lt;&gt;"NG",N13*K$1,0),IF(O13&lt;&gt;"NG",R13*O$1,0),IF(S13&lt;&gt;"NG",V13*S$1,0),IF(W13&lt;&gt;"NG",Z13*W$1,0),IF(AA13&lt;&gt;"NG",AD13*AA$1,0),IF(AE13&lt;&gt;"NG",AH13*AE$1,0),IF(AI13&lt;&gt;"NG",AL13*AI$1,0),IF(AM13&lt;&gt;"NG",AP13*AM$1,0),IF(AQ13&lt;&gt;"NG",AT13*AQ$1,0),IF(AU13&lt;&gt;"NG",AX13*AU$1,0),IF(AY13&lt;&gt;"NG",BB13*AY$1,0),IF(BC13&lt;&gt;"NG",BF13*BC$1,0),IF(BG13&lt;&gt;"NG",BJ13*BG$1,0),IF(BK13&lt;&gt;"NG",BN13*BK$1,0),IF(BO13&lt;&gt;"NG",BR13*BO$1,0),IF(BS13&lt;&gt;"NG",BV13*BS$1,0))/SUM(IF(K13&lt;&gt;"NG",K$1,0),IF(O13&lt;&gt;"NG",O$1,0),IF(S13&lt;&gt;"NG",S$1,0),IF(W13&lt;&gt;"NG",W$1,0),IF(AA13&lt;&gt;"NG",AA$1,0),IF(AE13&lt;&gt;"NG",AE$1,0),IF(AI13&lt;&gt;"NG",AI$1,0),IF(AM13&lt;&gt;"NG",AM$1,0),IF(AQ13&lt;&gt;"NG",AQ$1,0),IF(AU13&lt;&gt;"NG",AU$1,0),IF(AY13&lt;&gt;"NG",AY$1,0),IF(BC13&lt;&gt;"NG",BC$1,0),IF(BG13&lt;&gt;"NG",BG$1,0),IF(BK13&lt;&gt;"NG",BK$1,0),IF(BO13&lt;&gt;"NG",BO$1,0),IF(BS13&lt;&gt;"NG",BS$1,0)),0)</f>
        <v>0</v>
      </c>
      <c r="BX13" s="466"/>
      <c r="BY13" s="490"/>
      <c r="BZ13" s="5"/>
      <c r="CA13" s="32">
        <f t="shared" ref="CA13" si="210">IF(AND($M13&lt;&gt;$BZ$5,$M13&lt;=$BZ$6,$M13&lt;&gt;$BZ$7),1,0)</f>
        <v>0</v>
      </c>
      <c r="CB13" s="32">
        <f t="shared" ref="CB13" si="211">IF(AND($Q13&lt;&gt;$BZ$5,$Q13&lt;=$BZ$6,$Q13&lt;&gt;$BZ$7),1,0)</f>
        <v>0</v>
      </c>
      <c r="CC13" s="32">
        <f t="shared" ref="CC13" si="212">IF(AND($U13&lt;&gt;$BZ$5,$U13&lt;=$BZ$6,$U13&lt;&gt;$BZ$7),1,0)</f>
        <v>0</v>
      </c>
      <c r="CD13" s="32">
        <f t="shared" ref="CD13" si="213">IF(AND($Y13&lt;&gt;$BZ$5,$Y13&lt;=$BZ$6,$Y13&lt;&gt;$BZ$7),1,0)</f>
        <v>0</v>
      </c>
      <c r="CE13" s="32">
        <f t="shared" ref="CE13" si="214">IF(AND($AG13&lt;&gt;$BZ$5,$AG13&lt;=$BZ$6,$AG13&lt;&gt;$BZ$7),1,0)</f>
        <v>0</v>
      </c>
      <c r="CF13" s="32">
        <f t="shared" ref="CF13" si="215">IF(AND($AK13&lt;&gt;$BZ$5,$AK13&lt;=$BZ$6,$AK13&lt;&gt;$BZ$7),1,0)</f>
        <v>0</v>
      </c>
      <c r="CG13" s="32">
        <f t="shared" ref="CG13" si="216">IF(AND($AS13&lt;&gt;$BZ$5,$AS13&lt;=$BZ$6,$AS13&lt;&gt;$BZ$7),1,0)</f>
        <v>0</v>
      </c>
      <c r="CH13" s="32">
        <f t="shared" ref="CH13" si="217">IF(AND($AW13&lt;&gt;$BZ$5,$AW13&lt;=$BZ$6,$AW13&lt;&gt;$BZ$7),1,0)</f>
        <v>0</v>
      </c>
      <c r="CI13" s="32">
        <f t="shared" ref="CI13" si="218">IF(AND($BE13&lt;&gt;$BZ$5,$BE13&lt;=$BZ$6,$BE13&lt;&gt;$BZ$7),1,0)</f>
        <v>0</v>
      </c>
      <c r="CJ13" s="32">
        <f t="shared" ref="CJ13" si="219">IF(AND($BI13&lt;&gt;$BZ$5,$BI13&lt;=$BZ$6,$BI13&lt;&gt;$BZ$7),1,0)</f>
        <v>0</v>
      </c>
      <c r="CK13" s="32">
        <f t="shared" ref="CK13" si="220">IF(AND($BQ13&lt;&gt;$BZ$5,$BQ13&lt;=$BZ$6,$BQ13&lt;&gt;$BZ$7),1,0)</f>
        <v>0</v>
      </c>
      <c r="CL13" s="32">
        <f t="shared" ref="CL13" si="221">IF(AND($BU13&lt;&gt;$BZ$5,$BU13&lt;=$BZ$6,$BU13&lt;&gt;$BZ$7),1,0)</f>
        <v>0</v>
      </c>
      <c r="CO13" s="32">
        <f>IF(AND($M13&lt;&gt;$CN$5,$M13&lt;=$CN$6,$M13&lt;&gt;$CN$7),1,0)</f>
        <v>0</v>
      </c>
      <c r="CP13" s="32">
        <f>IF(AND($Q13&lt;&gt;$CN$5,$Q13&lt;=$CN$6,$Q13&lt;&gt;$CN$7),1,0)</f>
        <v>0</v>
      </c>
      <c r="CQ13" s="32">
        <f>IF(AND($U13&lt;&gt;$CN$5,$U13&lt;=$CN$6,$U13&lt;&gt;$CN$7),1,0)</f>
        <v>0</v>
      </c>
      <c r="CR13" s="32">
        <f>IF(AND($Y13&lt;&gt;$CN$5,$Y13&lt;=$CN$6,$Y13&lt;&gt;$CN$7),1,0)</f>
        <v>0</v>
      </c>
      <c r="CS13" s="32">
        <f>IF(AND($AG13&lt;&gt;$CN$5,$AG13&lt;=$CN$6,$AG13&lt;&gt;$CN$7),1,0)</f>
        <v>0</v>
      </c>
      <c r="CT13" s="32">
        <f>IF(AND($AK13&lt;&gt;$CN$5,$AK13&lt;=$CN$6,$AK13&lt;&gt;$CN$7),1,0)</f>
        <v>0</v>
      </c>
      <c r="CU13" s="32">
        <f>IF(AND($AS13&lt;&gt;$CN$5,$AS13&lt;=$CN$6,$AS13&lt;&gt;$CN$7),1,0)</f>
        <v>0</v>
      </c>
      <c r="CV13" s="32">
        <f>IF(AND($AW13&lt;&gt;$CN$5,$AW13&lt;=$CN$6,$AW13&lt;&gt;$CN$7),1,0)</f>
        <v>0</v>
      </c>
      <c r="CW13" s="32">
        <f>IF(AND($BE13&lt;&gt;$CN$5,$BE13&lt;=$CN$6,$BE13&lt;&gt;$CN$7),1,0)</f>
        <v>0</v>
      </c>
      <c r="CX13" s="32">
        <f>IF(AND($BI13&lt;&gt;$CN$5,$BI13&lt;=$CN$6,$BI13&lt;&gt;$CN$7),1,0)</f>
        <v>0</v>
      </c>
      <c r="CY13" s="32">
        <f>IF(AND($BQ13&lt;&gt;$CN$5,$BQ13&lt;=$CN$6,$BQ13&lt;&gt;$CN$7),1,0)</f>
        <v>0</v>
      </c>
      <c r="CZ13" s="32">
        <f>IF(AND($BU13&lt;&gt;$CN$5,$BU13&lt;=$CN$6,$BU13&lt;&gt;$CN$7),1,0)</f>
        <v>0</v>
      </c>
      <c r="DC13" s="32">
        <f>IF(AND($M13&lt;&gt;$DB$5,$M13&lt;=$DB$6,$M13&lt;&gt;$CN$7),1,0)</f>
        <v>0</v>
      </c>
      <c r="DD13" s="32">
        <f>IF(AND($Q13&lt;&gt;$DB$5,$Q13&lt;=$DB$6,$Q13&lt;&gt;$CN$7),1,0)</f>
        <v>0</v>
      </c>
      <c r="DE13" s="32">
        <f>IF(AND($U13&lt;&gt;$DB$5,$U13&lt;=$DB$6,$U13&lt;&gt;$CN$7),1,0)</f>
        <v>0</v>
      </c>
      <c r="DF13" s="32">
        <f>IF(AND($Y13&lt;&gt;$DB$5,$Y13&lt;=$DB$6,$Y13&lt;&gt;$CN$7),1,0)</f>
        <v>0</v>
      </c>
      <c r="DG13" s="32">
        <f>IF(AND($AG13&lt;&gt;$DB$5,$AG13&lt;=$DB$6,$AG13&lt;&gt;$CN$7),1,0)</f>
        <v>0</v>
      </c>
      <c r="DH13" s="32">
        <f>IF(AND($AK13&lt;&gt;$DB$5,$AK13&lt;=$DB$6,$AK13&lt;&gt;$CN$7),1,0)</f>
        <v>0</v>
      </c>
      <c r="DI13" s="32">
        <f>IF(AND($AS13&lt;&gt;$DB$5,$AS13&lt;=$DB$6,$AS13&lt;&gt;$CN$7),1,0)</f>
        <v>0</v>
      </c>
      <c r="DJ13" s="32">
        <f>IF(AND($AW13&lt;&gt;$DB$5,$AW13&lt;=$DB$6,$AW13&lt;&gt;$CN$7),1,0)</f>
        <v>0</v>
      </c>
      <c r="DK13" s="32">
        <f>IF(AND($BE13&lt;&gt;$DB$5,$BE13&lt;=$DB$6,$BE13&lt;&gt;$CN$7),1,0)</f>
        <v>0</v>
      </c>
      <c r="DL13" s="32">
        <f>IF(AND($BI13&lt;&gt;$DB$5,$BI13&lt;=$DB$6,$BI13&lt;&gt;$CN$7),1,0)</f>
        <v>0</v>
      </c>
      <c r="DM13" s="32">
        <f>IF(AND($BQ13&lt;&gt;$DB$5,$BQ13&lt;=$DB$6,$BQ13&lt;&gt;$CN$7),1,0)</f>
        <v>0</v>
      </c>
      <c r="DN13" s="32">
        <f>IF(AND($BU13&lt;&gt;$DB$5,$BU13&lt;=$DB$6,$BU13&lt;&gt;$CN$7),1,0)</f>
        <v>0</v>
      </c>
      <c r="DQ13" s="32">
        <f t="shared" ref="DQ13" si="222">IF(AND($M13&lt;&gt;$DP$5,$M13&lt;=$DP$6,$M13&lt;&gt;$CN$7),1,0)</f>
        <v>0</v>
      </c>
      <c r="DR13" s="32">
        <f t="shared" ref="DR13" si="223">IF(AND($Q13&lt;&gt;$DP$5,$Q13&lt;=$DP$6,$Q13&lt;&gt;$CN$7),1,0)</f>
        <v>0</v>
      </c>
      <c r="DS13" s="32">
        <f t="shared" ref="DS13" si="224">IF(AND($U13&lt;&gt;$DP$5,$U13&lt;=$DP$6,$U13&lt;&gt;$CN$7),1,0)</f>
        <v>0</v>
      </c>
      <c r="DT13" s="32">
        <f t="shared" ref="DT13" si="225">IF(AND($Y13&lt;&gt;$DP$5,$Y13&lt;=$DP$6,$Y13&lt;&gt;$CN$7),1,0)</f>
        <v>0</v>
      </c>
      <c r="DU13" s="32">
        <f t="shared" ref="DU13" si="226">IF(AND($AG13&lt;&gt;$DP$5,$AG13&lt;=$DP$6,$AG13&lt;&gt;$CN$7),1,0)</f>
        <v>0</v>
      </c>
      <c r="DV13" s="32">
        <f t="shared" ref="DV13" si="227">IF(AND($AK13&lt;&gt;$DP$5,$AK13&lt;=$DP$6,$AK13&lt;&gt;$CN$7),1,0)</f>
        <v>0</v>
      </c>
      <c r="DW13" s="32">
        <f t="shared" ref="DW13" si="228">IF(AND($AS13&lt;&gt;$DP$5,$AS13&lt;=$DP$6,$AS13&lt;&gt;$CN$7),1,0)</f>
        <v>0</v>
      </c>
      <c r="DX13" s="32">
        <f t="shared" ref="DX13" si="229">IF(AND($AW13&lt;&gt;$DP$5,$AW13&lt;=$DP$6,$AW13&lt;&gt;$CN$7),1,0)</f>
        <v>0</v>
      </c>
      <c r="DY13" s="32">
        <f t="shared" ref="DY13" si="230">IF(AND($BE13&lt;&gt;$DP$5,$BE13&lt;=$DP$6,$BE13&lt;&gt;$CN$7),1,0)</f>
        <v>0</v>
      </c>
      <c r="DZ13" s="32">
        <f t="shared" ref="DZ13" si="231">IF(AND($BI13&lt;&gt;$DP$5,$BI13&lt;=$DP$6,$BI13&lt;&gt;$CN$7),1,0)</f>
        <v>0</v>
      </c>
      <c r="EA13" s="32">
        <f t="shared" ref="EA13" si="232">IF(AND($BQ13&lt;&gt;$DP$5,$BQ13&lt;=$DP$6,$BQ13&lt;&gt;$CN$7),1,0)</f>
        <v>0</v>
      </c>
      <c r="EB13" s="32">
        <f t="shared" ref="EB13" si="233">IF(AND($BU13&lt;&gt;$DP$5,$BU13&lt;=$DP$6,$BU13&lt;&gt;$CN$7),1,0)</f>
        <v>0</v>
      </c>
      <c r="EE13" s="328">
        <f>IF(M13&lt;&gt;"",IF(M13&lt;=$ED$6,1,IF(L13&gt;$ED$6,0,NETWORKDAYS(L13,$ED$6,祭日リスト)/NETWORKDAYS(L13,M13,祭日リスト)))*$GG13*週間進捗報告書!$G$9,0)</f>
        <v>0</v>
      </c>
      <c r="EF13" s="328">
        <f>IF(Q13&lt;&gt;"",IF(Q13&lt;=$ED$6,1,IF(P13&gt;$ED$6,0,NETWORKDAYS(P13,$ED$6,祭日リスト)/NETWORKDAYS(P13,Q13,祭日リスト)))*$GG13*週間進捗報告書!$G$10,0)</f>
        <v>0</v>
      </c>
      <c r="EG13" s="328">
        <f>IF(U13&lt;&gt;"",IF(U13&lt;=$ED$6,1,IF(T13&gt;$ED$6,0,NETWORKDAYS(T13,$ED$6,祭日リスト)/NETWORKDAYS(T13,U13,祭日リスト)))*$GG13*週間進捗報告書!$G$11,0)</f>
        <v>0</v>
      </c>
      <c r="EH13" s="328">
        <f>IF(Y13&lt;&gt;"",IF(Y13&lt;=$ED$6,1,IF(X13&gt;$ED$6,0,NETWORKDAYS(X13,$ED$6,祭日リスト)/NETWORKDAYS(X13,Y13,祭日リスト)))*$GG13*週間進捗報告書!$G$12,0)</f>
        <v>0</v>
      </c>
      <c r="EI13" s="328">
        <f>IF(AG13&lt;&gt;"",IF(AG13&lt;=$ED$6,1,IF(AF13&gt;$ED$6,0,NETWORKDAYS(AF13,$ED$6,祭日リスト)/NETWORKDAYS(AF13,AG13,祭日リスト)))*$GG13*週間進捗報告書!$G$13,0)</f>
        <v>0</v>
      </c>
      <c r="EJ13" s="328">
        <f>IF(AK13&lt;&gt;"",IF(AK13&lt;=$ED$6,1,IF(AJ13&gt;$ED$6,0,NETWORKDAYS(AJ13,$ED$6,祭日リスト)/NETWORKDAYS(AJ13,AK13,祭日リスト)))*$GG13*週間進捗報告書!$G$14,0)</f>
        <v>0</v>
      </c>
      <c r="EK13" s="328">
        <f>IF(AS13&lt;&gt;"",IF(AS13&lt;=$ED$6,1,IF(AR13&gt;$ED$6,0,NETWORKDAYS(AR13,$ED$6,祭日リスト)/NETWORKDAYS(AR13,AS13,祭日リスト)))*$GG13*週間進捗報告書!$G$15,0)</f>
        <v>0</v>
      </c>
      <c r="EL13" s="328">
        <f>IF(AW13&lt;&gt;"",IF(AW13&lt;=$ED$6,1,IF(AV13&gt;$ED$6,0,NETWORKDAYS(AV13,$ED$6,祭日リスト)/NETWORKDAYS(AV13,AW13,祭日リスト)))*$GG13*週間進捗報告書!$G$16,0)</f>
        <v>0</v>
      </c>
      <c r="EM13" s="328">
        <f>IF(BE13&lt;&gt;"",IF(BE13&lt;=$ED$6,1,IF(BD13&gt;$ED$6,0,NETWORKDAYS(BD13,$ED$6,祭日リスト)/NETWORKDAYS(BD13,BE13,祭日リスト)))*$GG13*週間進捗報告書!$G$17,0)</f>
        <v>0</v>
      </c>
      <c r="EN13" s="328">
        <f>IF(BI13&lt;&gt;"",IF(BI13&lt;=$ED$6,1,IF(BH13&gt;$ED$6,0,NETWORKDAYS(BH13,$ED$6,祭日リスト)/NETWORKDAYS(BH13,BI13,祭日リスト)))*$GG13*週間進捗報告書!$G$18,0)</f>
        <v>0</v>
      </c>
      <c r="EO13" s="328">
        <f>IF(BQ13&lt;&gt;"",IF(BQ13&lt;=$ED$6,1,IF(BP13&gt;$ED$6,0,NETWORKDAYS(BP13,$ED$6,祭日リスト)/NETWORKDAYS(BP13,BQ13,祭日リスト)))*$GG13*週間進捗報告書!$G$19,0)</f>
        <v>0</v>
      </c>
      <c r="EP13" s="328">
        <f>IF(BU13&lt;&gt;"",IF(BU13&lt;=$ED$6,1,IF(BT13&gt;$ED$6,0,NETWORKDAYS(BT13,$ED$6,祭日リスト)/NETWORKDAYS(BT13,BU13,祭日リスト)))*$GG13*週間進捗報告書!$G$20,0)</f>
        <v>0</v>
      </c>
      <c r="ER13" s="547">
        <f t="shared" ref="ER13:FC13" si="234">EE13-EE14</f>
        <v>0</v>
      </c>
      <c r="ES13" s="547">
        <f t="shared" si="234"/>
        <v>0</v>
      </c>
      <c r="ET13" s="547">
        <f t="shared" si="234"/>
        <v>0</v>
      </c>
      <c r="EU13" s="547">
        <f t="shared" si="234"/>
        <v>0</v>
      </c>
      <c r="EV13" s="547">
        <f t="shared" si="234"/>
        <v>0</v>
      </c>
      <c r="EW13" s="547">
        <f t="shared" si="234"/>
        <v>0</v>
      </c>
      <c r="EX13" s="547">
        <f t="shared" si="234"/>
        <v>0</v>
      </c>
      <c r="EY13" s="547">
        <f t="shared" si="234"/>
        <v>0</v>
      </c>
      <c r="EZ13" s="547">
        <f t="shared" si="234"/>
        <v>0</v>
      </c>
      <c r="FA13" s="547">
        <f t="shared" si="234"/>
        <v>0</v>
      </c>
      <c r="FB13" s="547">
        <f t="shared" si="234"/>
        <v>0</v>
      </c>
      <c r="FC13" s="547">
        <f t="shared" si="234"/>
        <v>0</v>
      </c>
      <c r="FD13" s="547">
        <f t="shared" ref="FD13" si="235">SUM(ER13:FC14)</f>
        <v>0</v>
      </c>
      <c r="FE13" s="333"/>
      <c r="FG13" s="32">
        <f>IF(AND($M13&lt;&gt;$FF$7),1,0)</f>
        <v>0</v>
      </c>
      <c r="FH13" s="32">
        <f>IF(AND($Q13&lt;&gt;$FF$7),1,0)</f>
        <v>0</v>
      </c>
      <c r="FI13" s="32">
        <f>IF(AND($U13&lt;&gt;$FF$7),1,0)</f>
        <v>0</v>
      </c>
      <c r="FJ13" s="32">
        <f>IF(AND($Y13&lt;&gt;$FF$7),1,0)</f>
        <v>0</v>
      </c>
      <c r="FK13" s="32">
        <f>IF(AND($AG13&lt;&gt;$FF$7),1,0)</f>
        <v>0</v>
      </c>
      <c r="FL13" s="32">
        <f>IF(AND($AK13&lt;&gt;$FF$7),1,0)</f>
        <v>0</v>
      </c>
      <c r="FM13" s="32">
        <f>IF(AND($AS13&lt;&gt;$FF$7),1,0)</f>
        <v>0</v>
      </c>
      <c r="FN13" s="32">
        <f>IF(AND($AW13&lt;&gt;$FF$7),1,0)</f>
        <v>0</v>
      </c>
      <c r="FO13" s="32">
        <f>IF(AND($BE13&lt;&gt;$FF$7),1,0)</f>
        <v>0</v>
      </c>
      <c r="FP13" s="32">
        <f>IF(AND($BI13&lt;&gt;$FF$7),1,0)</f>
        <v>0</v>
      </c>
      <c r="FQ13" s="32">
        <f>IF(AND($BQ13&lt;&gt;$FF$7),1,0)</f>
        <v>0</v>
      </c>
      <c r="FR13" s="32">
        <f>IF(AND($BU13&lt;&gt;$FF$7),1,0)</f>
        <v>0</v>
      </c>
      <c r="FU13" s="294">
        <f t="shared" ref="FU13" si="236">IF($K13&lt;&gt;"NG",$GG13,0)</f>
        <v>0</v>
      </c>
      <c r="FV13" s="294">
        <f t="shared" ref="FV13" si="237">IF($O13&lt;&gt;"NG",$GG13,0)</f>
        <v>0</v>
      </c>
      <c r="FW13" s="294">
        <f t="shared" ref="FW13" si="238">IF($S13&lt;&gt;"NG",$GG13,0)</f>
        <v>0</v>
      </c>
      <c r="FX13" s="294">
        <f t="shared" ref="FX13" si="239">IF($W13&lt;&gt;"NG",$GG13,0)</f>
        <v>0</v>
      </c>
      <c r="FY13" s="294">
        <f t="shared" ref="FY13" si="240">IF($AE13&lt;&gt;"NG",$GG13,0)</f>
        <v>0</v>
      </c>
      <c r="FZ13" s="294">
        <f t="shared" ref="FZ13" si="241">IF($AI13&lt;&gt;"NG",$GG13,0)</f>
        <v>0</v>
      </c>
      <c r="GA13" s="294">
        <f t="shared" ref="GA13" si="242">IF($AQ13&lt;&gt;"NG",$GG13,0)</f>
        <v>0</v>
      </c>
      <c r="GB13" s="294">
        <f t="shared" ref="GB13" si="243">IF($AU13&lt;&gt;"NG",$GG13,0)</f>
        <v>0</v>
      </c>
      <c r="GC13" s="294">
        <f t="shared" ref="GC13" si="244">IF($BC13&lt;&gt;"NG",$GG13,0)</f>
        <v>0</v>
      </c>
      <c r="GD13" s="294">
        <f t="shared" ref="GD13" si="245">IF($BG13&lt;&gt;"NG",$GG13,0)</f>
        <v>0</v>
      </c>
      <c r="GE13" s="294">
        <f t="shared" ref="GE13" si="246">IF($BO13&lt;&gt;"NG",$GG13,0)</f>
        <v>0</v>
      </c>
      <c r="GF13" s="294">
        <f t="shared" ref="GF13" si="247">IF($BS13&lt;&gt;"NG",$GG13,0)</f>
        <v>0</v>
      </c>
      <c r="GG13" s="294" t="e">
        <f>VLOOKUP($D13,リスト!$D:$S,15,FALSE)</f>
        <v>#N/A</v>
      </c>
      <c r="GH13" s="2" t="e">
        <f>INDEX(リスト!$V:$V,MATCH(中日程計画表!$D13,リスト!$D:$D,0))</f>
        <v>#N/A</v>
      </c>
      <c r="GI13" s="2" t="e">
        <f>INDEX(リスト!$A:$A,MATCH(中日程計画表!$D13,リスト!$D:$D,0))</f>
        <v>#N/A</v>
      </c>
      <c r="GJ13" s="2" t="e">
        <f>INDEX(リスト!$U:$U,MATCH(中日程計画表!$D13,リスト!$D:$D,0))</f>
        <v>#N/A</v>
      </c>
      <c r="GK13" s="5" t="e">
        <f>INDEX(リスト!$W:$W,MATCH(中日程計画表!$D13,リスト!$D:$D,0))</f>
        <v>#N/A</v>
      </c>
      <c r="GL13" s="2" t="s">
        <v>200</v>
      </c>
      <c r="GM13" s="296">
        <f>D13</f>
        <v>0</v>
      </c>
      <c r="GN13" s="296" t="str">
        <f>E13</f>
        <v>出荷指示データ取込（API）</v>
      </c>
      <c r="GP13" s="2">
        <v>0.64283333333333337</v>
      </c>
      <c r="GU13" s="460" t="str">
        <f t="shared" ref="GU13" si="248">AE13</f>
        <v>NG</v>
      </c>
      <c r="GV13" s="460">
        <f t="shared" ref="GV13" si="249">EI13</f>
        <v>0</v>
      </c>
      <c r="GW13" s="460">
        <f t="shared" ref="GW13" si="250">EI14</f>
        <v>0</v>
      </c>
      <c r="GX13" s="462">
        <f t="shared" ref="GX13" si="251">EV13</f>
        <v>0</v>
      </c>
      <c r="GY13" s="460" t="str">
        <f t="shared" ref="GY13" si="252">AI13</f>
        <v>NG</v>
      </c>
      <c r="GZ13" s="460">
        <f t="shared" ref="GZ13" si="253">EJ13</f>
        <v>0</v>
      </c>
      <c r="HA13" s="460">
        <f t="shared" ref="HA13" si="254">EJ14</f>
        <v>0</v>
      </c>
      <c r="HB13" s="462">
        <f t="shared" ref="HB13" si="255">EW13</f>
        <v>0</v>
      </c>
      <c r="HC13" s="460" t="str">
        <f t="shared" ref="HC13" si="256">AQ13</f>
        <v>NG</v>
      </c>
      <c r="HD13" s="460">
        <f t="shared" ref="HD13" si="257">EK13</f>
        <v>0</v>
      </c>
      <c r="HE13" s="460">
        <f t="shared" ref="HE13" si="258">EK14</f>
        <v>0</v>
      </c>
      <c r="HF13" s="462">
        <f t="shared" ref="HF13" si="259">EX13</f>
        <v>0</v>
      </c>
      <c r="HG13" s="460" t="str">
        <f t="shared" ref="HG13" si="260">AU13</f>
        <v>NG</v>
      </c>
      <c r="HH13" s="460">
        <f t="shared" ref="HH13" si="261">EL13</f>
        <v>0</v>
      </c>
      <c r="HI13" s="460">
        <f t="shared" ref="HI13" si="262">EL14</f>
        <v>0</v>
      </c>
      <c r="HJ13" s="462">
        <f t="shared" ref="HJ13" si="263">EY13</f>
        <v>0</v>
      </c>
      <c r="HK13" s="460" t="str">
        <f t="shared" ref="HK13" si="264">BC13</f>
        <v>NG</v>
      </c>
      <c r="HL13" s="460">
        <f t="shared" ref="HL13" si="265">EM13</f>
        <v>0</v>
      </c>
      <c r="HM13" s="460">
        <f t="shared" ref="HM13" si="266">EM14</f>
        <v>0</v>
      </c>
      <c r="HN13" s="462">
        <f t="shared" ref="HN13" si="267">EZ13</f>
        <v>0</v>
      </c>
      <c r="HO13" s="460" t="str">
        <f t="shared" ref="HO13" si="268">BG13</f>
        <v>NG</v>
      </c>
      <c r="HP13" s="460">
        <f t="shared" ref="HP13" si="269">EN13</f>
        <v>0</v>
      </c>
      <c r="HQ13" s="460">
        <f t="shared" ref="HQ13" si="270">EN14</f>
        <v>0</v>
      </c>
      <c r="HR13" s="462">
        <f t="shared" ref="HR13" si="271">FA13</f>
        <v>0</v>
      </c>
      <c r="HS13" s="332"/>
    </row>
    <row r="14" spans="1:227" ht="12" customHeight="1">
      <c r="A14" s="489"/>
      <c r="B14" s="493"/>
      <c r="C14" s="475"/>
      <c r="D14" s="501"/>
      <c r="E14" s="483"/>
      <c r="F14" s="317"/>
      <c r="G14" s="317"/>
      <c r="H14" s="317"/>
      <c r="I14" s="317"/>
      <c r="J14" s="316"/>
      <c r="K14" s="481"/>
      <c r="L14" s="77"/>
      <c r="M14" s="77"/>
      <c r="N14" s="471"/>
      <c r="O14" s="494"/>
      <c r="P14" s="77"/>
      <c r="Q14" s="77"/>
      <c r="R14" s="471"/>
      <c r="S14" s="494"/>
      <c r="T14" s="77"/>
      <c r="U14" s="77"/>
      <c r="V14" s="471"/>
      <c r="W14" s="473"/>
      <c r="X14" s="77"/>
      <c r="Y14" s="77"/>
      <c r="Z14" s="471"/>
      <c r="AA14" s="477"/>
      <c r="AB14" s="80"/>
      <c r="AC14" s="80"/>
      <c r="AD14" s="471"/>
      <c r="AE14" s="495"/>
      <c r="AF14" s="77"/>
      <c r="AG14" s="77"/>
      <c r="AH14" s="471"/>
      <c r="AI14" s="495"/>
      <c r="AJ14" s="77"/>
      <c r="AK14" s="77"/>
      <c r="AL14" s="471"/>
      <c r="AM14" s="498"/>
      <c r="AN14" s="80"/>
      <c r="AO14" s="80"/>
      <c r="AP14" s="497"/>
      <c r="AQ14" s="473"/>
      <c r="AR14" s="77"/>
      <c r="AS14" s="77"/>
      <c r="AT14" s="471"/>
      <c r="AU14" s="473"/>
      <c r="AV14" s="77"/>
      <c r="AW14" s="77"/>
      <c r="AX14" s="471"/>
      <c r="AY14" s="477"/>
      <c r="AZ14" s="80"/>
      <c r="BA14" s="80"/>
      <c r="BB14" s="497"/>
      <c r="BC14" s="475"/>
      <c r="BD14" s="77"/>
      <c r="BE14" s="77"/>
      <c r="BF14" s="471"/>
      <c r="BG14" s="473"/>
      <c r="BH14" s="77"/>
      <c r="BI14" s="77"/>
      <c r="BJ14" s="471"/>
      <c r="BK14" s="498"/>
      <c r="BL14" s="80"/>
      <c r="BM14" s="80"/>
      <c r="BN14" s="497"/>
      <c r="BO14" s="475"/>
      <c r="BP14" s="77"/>
      <c r="BQ14" s="77"/>
      <c r="BR14" s="471"/>
      <c r="BS14" s="473"/>
      <c r="BT14" s="77"/>
      <c r="BU14" s="77"/>
      <c r="BV14" s="471"/>
      <c r="BW14" s="499"/>
      <c r="BX14" s="467"/>
      <c r="BY14" s="490"/>
      <c r="CA14" s="19">
        <f t="shared" ref="CA14" si="272">IF(AND($N13=1,$M14&lt;&gt;$BZ$7),1,0)</f>
        <v>0</v>
      </c>
      <c r="CB14" s="19">
        <f t="shared" ref="CB14" si="273">IF(AND($R13=1,$Q14&lt;&gt;$BZ$7),1,0)</f>
        <v>0</v>
      </c>
      <c r="CC14" s="19">
        <f t="shared" ref="CC14" si="274">IF(AND($V13=1,$U14&lt;&gt;$BZ$7),1,0)</f>
        <v>0</v>
      </c>
      <c r="CD14" s="19">
        <f t="shared" ref="CD14" si="275">IF(AND($Z13=1,$Y14&lt;&gt;$BZ$7),1,0)</f>
        <v>0</v>
      </c>
      <c r="CE14" s="19">
        <f t="shared" ref="CE14" si="276">IF(AND($AH13=1,$AG14&lt;&gt;$BZ$7),1,0)</f>
        <v>0</v>
      </c>
      <c r="CF14" s="19">
        <f t="shared" ref="CF14" si="277">IF(AND($AL13=1,$AK14&lt;&gt;$BZ$7),1,0)</f>
        <v>0</v>
      </c>
      <c r="CG14" s="19">
        <f t="shared" ref="CG14" si="278">IF(AND($AT13=1,$AS14&lt;&gt;$BZ$7),1,0)</f>
        <v>0</v>
      </c>
      <c r="CH14" s="19">
        <f t="shared" ref="CH14" si="279">IF(AND($AX13=1,$AW14&lt;&gt;$BZ$7),1,0)</f>
        <v>0</v>
      </c>
      <c r="CI14" s="19">
        <f t="shared" ref="CI14" si="280">IF(AND($BF13=1,$BE14&lt;&gt;$BZ$7),1,0)</f>
        <v>0</v>
      </c>
      <c r="CJ14" s="19">
        <f t="shared" ref="CJ14" si="281">IF(AND($BJ13=1,$BI14&lt;&gt;$BZ$7),1,0)</f>
        <v>0</v>
      </c>
      <c r="CK14" s="19">
        <f t="shared" ref="CK14" si="282">IF(AND($BR13=1,$BQ14&lt;&gt;$BZ$7),1,0)</f>
        <v>0</v>
      </c>
      <c r="CL14" s="19">
        <f t="shared" ref="CL14" si="283">IF(AND($BV13=1,$BU14&lt;&gt;$BZ$7),1,0)</f>
        <v>0</v>
      </c>
      <c r="CO14" s="19">
        <f>IF(AND($M14&lt;&gt;$CN$7,$M14&lt;=$CN$6),1,0)</f>
        <v>0</v>
      </c>
      <c r="CP14" s="19">
        <f>IF(AND($Q14&lt;&gt;$CN$7,$Q14&lt;=$CN$6),1,0)</f>
        <v>0</v>
      </c>
      <c r="CQ14" s="19">
        <f>IF(AND($U14&lt;&gt;$CN$7,$U14&lt;=$CN$6),1,0)</f>
        <v>0</v>
      </c>
      <c r="CR14" s="19">
        <f>IF(AND($Y14&lt;&gt;$CN$7,$Y14&lt;=$CN$6),1,0)</f>
        <v>0</v>
      </c>
      <c r="CS14" s="19">
        <f>IF(AND($AG14&lt;&gt;$CN$7,$AG14&lt;=$CN$6),1,0)</f>
        <v>0</v>
      </c>
      <c r="CT14" s="19">
        <f>IF(AND($AK14&lt;&gt;$CN$7,$AK14&lt;=$CN$6),1,0)</f>
        <v>0</v>
      </c>
      <c r="CU14" s="19">
        <f>IF(AND($AS14&lt;&gt;$CN$7,$AS14&lt;=$CN$6),1,0)</f>
        <v>0</v>
      </c>
      <c r="CV14" s="19">
        <f>IF(AND($AW14&lt;&gt;$CN$7,$AW14&lt;=$CN$6),1,0)</f>
        <v>0</v>
      </c>
      <c r="CW14" s="19">
        <f>IF(AND($BE14&lt;&gt;$CN$7,$BE14&lt;=$CN$6),1,0)</f>
        <v>0</v>
      </c>
      <c r="CX14" s="19">
        <f>IF(AND($BI14&lt;&gt;$CN$7,$BI14&lt;=$CN$6),1,0)</f>
        <v>0</v>
      </c>
      <c r="CY14" s="19">
        <f>IF(AND($BQ14&lt;&gt;$CN$7,$BQ14&lt;=$CN$6),1,0)</f>
        <v>0</v>
      </c>
      <c r="CZ14" s="19">
        <f>IF(AND($BU14&lt;&gt;$CN$7,$BU14&lt;=$CN$6),1,0)</f>
        <v>0</v>
      </c>
      <c r="DC14" s="19">
        <f>IF($N13=1,1,0)</f>
        <v>0</v>
      </c>
      <c r="DD14" s="19">
        <f>IF($R13=1,1,0)</f>
        <v>0</v>
      </c>
      <c r="DE14" s="19">
        <f>IF($V13=1,1,0)</f>
        <v>0</v>
      </c>
      <c r="DF14" s="19">
        <f>IF($Z13=1,1,0)</f>
        <v>0</v>
      </c>
      <c r="DG14" s="19">
        <f>IF($AH13=1,1,0)</f>
        <v>0</v>
      </c>
      <c r="DH14" s="19">
        <f>IF($AL13=1,1,0)</f>
        <v>0</v>
      </c>
      <c r="DI14" s="19">
        <f>IF($AT13=1,1,0)</f>
        <v>0</v>
      </c>
      <c r="DJ14" s="19">
        <f>IF($AX13=1,1,0)</f>
        <v>0</v>
      </c>
      <c r="DK14" s="19">
        <f>IF($BF13=1,1,0)</f>
        <v>0</v>
      </c>
      <c r="DL14" s="19">
        <f>IF($BJ13=1,1,0)</f>
        <v>0</v>
      </c>
      <c r="DM14" s="19">
        <f>IF($BR13=1,1,0)</f>
        <v>0</v>
      </c>
      <c r="DN14" s="19">
        <f>IF($BV13=1,1,0)</f>
        <v>0</v>
      </c>
      <c r="DQ14" s="19">
        <f t="shared" ref="DQ14" si="284">IF($N13=1,1,0)</f>
        <v>0</v>
      </c>
      <c r="DR14" s="19">
        <f t="shared" ref="DR14" si="285">IF($R13=1,1,0)</f>
        <v>0</v>
      </c>
      <c r="DS14" s="19">
        <f t="shared" ref="DS14" si="286">IF($V13=1,1,0)</f>
        <v>0</v>
      </c>
      <c r="DT14" s="19">
        <f t="shared" ref="DT14" si="287">IF($Z13=1,1,0)</f>
        <v>0</v>
      </c>
      <c r="DU14" s="19">
        <f t="shared" ref="DU14" si="288">IF($AH13=1,1,0)</f>
        <v>0</v>
      </c>
      <c r="DV14" s="19">
        <f t="shared" ref="DV14" si="289">IF($AL13=1,1,0)</f>
        <v>0</v>
      </c>
      <c r="DW14" s="19">
        <f t="shared" ref="DW14" si="290">IF($AT13=1,1,0)</f>
        <v>0</v>
      </c>
      <c r="DX14" s="19">
        <f t="shared" ref="DX14" si="291">IF($AX13=1,1,0)</f>
        <v>0</v>
      </c>
      <c r="DY14" s="19">
        <f t="shared" ref="DY14" si="292">IF($BF13=1,1,0)</f>
        <v>0</v>
      </c>
      <c r="DZ14" s="19">
        <f t="shared" ref="DZ14" si="293">IF($BJ13=1,1,0)</f>
        <v>0</v>
      </c>
      <c r="EA14" s="19">
        <f t="shared" ref="EA14" si="294">IF($BR13=1,1,0)</f>
        <v>0</v>
      </c>
      <c r="EB14" s="19">
        <f t="shared" ref="EB14" si="295">IF($BV13=1,1,0)</f>
        <v>0</v>
      </c>
      <c r="EE14" s="329">
        <f>N13*$FU14*週間進捗報告書!$G$9</f>
        <v>0</v>
      </c>
      <c r="EF14" s="329">
        <f>R13*$FV14*週間進捗報告書!$G$10</f>
        <v>0</v>
      </c>
      <c r="EG14" s="329">
        <f>V13*$FW14*週間進捗報告書!$G$11</f>
        <v>0</v>
      </c>
      <c r="EH14" s="329">
        <f>Z13*$FX14*週間進捗報告書!$G$12</f>
        <v>0</v>
      </c>
      <c r="EI14" s="329">
        <f>AH13*$FY14*週間進捗報告書!$G$13</f>
        <v>0</v>
      </c>
      <c r="EJ14" s="329">
        <f>AL13*$FZ14*週間進捗報告書!$G$14</f>
        <v>0</v>
      </c>
      <c r="EK14" s="329">
        <f>AT13*$GA14*週間進捗報告書!$G$15</f>
        <v>0</v>
      </c>
      <c r="EL14" s="329">
        <f>AX13*$GB14*週間進捗報告書!$G$16</f>
        <v>0</v>
      </c>
      <c r="EM14" s="329">
        <f>BF13*$GC14*週間進捗報告書!$G$17</f>
        <v>0</v>
      </c>
      <c r="EN14" s="329">
        <f>BJ13*$GD14*週間進捗報告書!$G$18</f>
        <v>0</v>
      </c>
      <c r="EO14" s="329">
        <f>BR13*$GE14*週間進捗報告書!$G$19</f>
        <v>0</v>
      </c>
      <c r="EP14" s="329">
        <f>BV13*$GF14*週間進捗報告書!$G$20</f>
        <v>0</v>
      </c>
      <c r="ER14" s="547"/>
      <c r="ES14" s="547"/>
      <c r="ET14" s="547"/>
      <c r="EU14" s="547"/>
      <c r="EV14" s="547"/>
      <c r="EW14" s="547"/>
      <c r="EX14" s="547"/>
      <c r="EY14" s="547"/>
      <c r="EZ14" s="547"/>
      <c r="FA14" s="547"/>
      <c r="FB14" s="547"/>
      <c r="FC14" s="547"/>
      <c r="FD14" s="547"/>
      <c r="FE14" s="332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U14" s="295">
        <f t="shared" ref="FU14" si="296">FU13</f>
        <v>0</v>
      </c>
      <c r="FV14" s="295">
        <f t="shared" ref="FV14" si="297">FV13</f>
        <v>0</v>
      </c>
      <c r="FW14" s="295">
        <f t="shared" ref="FW14" si="298">FW13</f>
        <v>0</v>
      </c>
      <c r="FX14" s="295">
        <f t="shared" ref="FX14" si="299">FX13</f>
        <v>0</v>
      </c>
      <c r="FY14" s="295">
        <f t="shared" ref="FY14" si="300">FY13</f>
        <v>0</v>
      </c>
      <c r="FZ14" s="295">
        <f t="shared" ref="FZ14" si="301">FZ13</f>
        <v>0</v>
      </c>
      <c r="GA14" s="295">
        <f t="shared" ref="GA14" si="302">GA13</f>
        <v>0</v>
      </c>
      <c r="GB14" s="295">
        <f t="shared" ref="GB14" si="303">GB13</f>
        <v>0</v>
      </c>
      <c r="GC14" s="295">
        <f t="shared" ref="GC14" si="304">GC13</f>
        <v>0</v>
      </c>
      <c r="GD14" s="295">
        <f t="shared" ref="GD14" si="305">GD13</f>
        <v>0</v>
      </c>
      <c r="GE14" s="295">
        <f t="shared" ref="GE14" si="306">GE13</f>
        <v>0</v>
      </c>
      <c r="GF14" s="295">
        <f t="shared" ref="GF14" si="307">GF13</f>
        <v>0</v>
      </c>
      <c r="GG14" s="295" t="e">
        <f t="shared" ref="GG14" si="308">GG13</f>
        <v>#N/A</v>
      </c>
      <c r="GH14" s="2" t="e">
        <f>INDEX(リスト!$V:$V,MATCH(中日程計画表!$D13,リスト!$D:$D,0))</f>
        <v>#N/A</v>
      </c>
      <c r="GI14" s="2" t="e">
        <f>INDEX(リスト!$A:$A,MATCH(中日程計画表!$D13,リスト!$D:$D,0))</f>
        <v>#N/A</v>
      </c>
      <c r="GJ14" s="2" t="e">
        <f>INDEX(リスト!$U:$U,MATCH(中日程計画表!$D13,リスト!$D:$D,0))</f>
        <v>#N/A</v>
      </c>
      <c r="GK14" s="5" t="e">
        <f>INDEX(リスト!$W:$W,MATCH(中日程計画表!$D13,リスト!$D:$D,0))</f>
        <v>#N/A</v>
      </c>
      <c r="GL14" s="2" t="s">
        <v>201</v>
      </c>
      <c r="GM14" s="296">
        <f t="shared" ref="GM14" si="309">GM13</f>
        <v>0</v>
      </c>
      <c r="GN14" s="296" t="str">
        <f t="shared" ref="GN14" si="310">GN13</f>
        <v>出荷指示データ取込（API）</v>
      </c>
      <c r="GP14" s="2">
        <v>0.64283333333333337</v>
      </c>
      <c r="GU14" s="461"/>
      <c r="GV14" s="460"/>
      <c r="GW14" s="460"/>
      <c r="GX14" s="461"/>
      <c r="GY14" s="461"/>
      <c r="GZ14" s="460"/>
      <c r="HA14" s="460"/>
      <c r="HB14" s="461"/>
      <c r="HC14" s="461"/>
      <c r="HD14" s="460"/>
      <c r="HE14" s="460"/>
      <c r="HF14" s="461"/>
      <c r="HG14" s="461"/>
      <c r="HH14" s="460"/>
      <c r="HI14" s="460"/>
      <c r="HJ14" s="461"/>
      <c r="HK14" s="461"/>
      <c r="HL14" s="460"/>
      <c r="HM14" s="460"/>
      <c r="HN14" s="461"/>
      <c r="HO14" s="461"/>
      <c r="HP14" s="460"/>
      <c r="HQ14" s="460"/>
      <c r="HR14" s="461"/>
      <c r="HS14" s="4"/>
    </row>
    <row r="15" spans="1:227" ht="12" customHeight="1">
      <c r="A15" s="488" t="str">
        <f ca="1">INDIRECT("リスト!A"&amp;B15+6)</f>
        <v>出荷</v>
      </c>
      <c r="B15" s="493">
        <f t="shared" ref="B15" si="311">ROUNDDOWN((ROW()-6)/2,0)+1</f>
        <v>5</v>
      </c>
      <c r="C15" s="474" t="str">
        <f>機能グループ名</f>
        <v>出荷指示</v>
      </c>
      <c r="D15" s="500">
        <f>機能ID</f>
        <v>0</v>
      </c>
      <c r="E15" s="482" t="str">
        <f>機能名</f>
        <v>出荷指示照会</v>
      </c>
      <c r="F15" s="315"/>
      <c r="G15" s="315"/>
      <c r="H15" s="315"/>
      <c r="I15" s="315"/>
      <c r="J15" s="316"/>
      <c r="K15" s="480" t="str">
        <f>担当者_SR</f>
        <v>NG</v>
      </c>
      <c r="L15" s="76"/>
      <c r="M15" s="76"/>
      <c r="N15" s="470"/>
      <c r="O15" s="494" t="str">
        <f>担当者_SRR</f>
        <v>NG</v>
      </c>
      <c r="P15" s="76"/>
      <c r="Q15" s="76"/>
      <c r="R15" s="470"/>
      <c r="S15" s="494" t="str">
        <f>担当者_DS</f>
        <v>NG</v>
      </c>
      <c r="T15" s="76"/>
      <c r="U15" s="76"/>
      <c r="V15" s="470"/>
      <c r="W15" s="472" t="str">
        <f>担当者_DSR</f>
        <v>NG</v>
      </c>
      <c r="X15" s="76"/>
      <c r="Y15" s="76"/>
      <c r="Z15" s="470"/>
      <c r="AA15" s="476"/>
      <c r="AB15" s="79"/>
      <c r="AC15" s="79"/>
      <c r="AD15" s="470">
        <f>IF(AC16 &lt;&gt; "",1,0)</f>
        <v>0</v>
      </c>
      <c r="AE15" s="495" t="str">
        <f>担当者_CD</f>
        <v>NG</v>
      </c>
      <c r="AF15" s="76"/>
      <c r="AG15" s="76"/>
      <c r="AH15" s="470"/>
      <c r="AI15" s="495" t="str">
        <f>担当者_DD</f>
        <v>NG</v>
      </c>
      <c r="AJ15" s="76"/>
      <c r="AK15" s="76"/>
      <c r="AL15" s="470"/>
      <c r="AM15" s="498"/>
      <c r="AN15" s="79"/>
      <c r="AO15" s="79"/>
      <c r="AP15" s="470">
        <f>IF(AO16 &lt;&gt; "",1,0)</f>
        <v>0</v>
      </c>
      <c r="AQ15" s="472" t="str">
        <f>担当者_MCL</f>
        <v>NG</v>
      </c>
      <c r="AR15" s="76"/>
      <c r="AS15" s="76"/>
      <c r="AT15" s="470"/>
      <c r="AU15" s="472" t="str">
        <f>担当者_MCLR</f>
        <v>NG</v>
      </c>
      <c r="AV15" s="76"/>
      <c r="AW15" s="76"/>
      <c r="AX15" s="470"/>
      <c r="AY15" s="476"/>
      <c r="AZ15" s="79"/>
      <c r="BA15" s="79"/>
      <c r="BB15" s="470">
        <f>IF(BA16 &lt;&gt; "",1,0)</f>
        <v>0</v>
      </c>
      <c r="BC15" s="474" t="str">
        <f>担当者_MT</f>
        <v>NG</v>
      </c>
      <c r="BD15" s="76"/>
      <c r="BE15" s="76"/>
      <c r="BF15" s="470"/>
      <c r="BG15" s="472" t="str">
        <f>担当者_M検</f>
        <v>NG</v>
      </c>
      <c r="BH15" s="76"/>
      <c r="BI15" s="76"/>
      <c r="BJ15" s="470"/>
      <c r="BK15" s="498"/>
      <c r="BL15" s="79"/>
      <c r="BM15" s="79"/>
      <c r="BN15" s="470">
        <v>0</v>
      </c>
      <c r="BO15" s="474" t="str">
        <f>担当者_モテ</f>
        <v>NG</v>
      </c>
      <c r="BP15" s="76"/>
      <c r="BQ15" s="76"/>
      <c r="BR15" s="470"/>
      <c r="BS15" s="472" t="str">
        <f>担当者_モテR</f>
        <v>NG</v>
      </c>
      <c r="BT15" s="76"/>
      <c r="BU15" s="76"/>
      <c r="BV15" s="470"/>
      <c r="BW15" s="499">
        <f t="shared" ref="BW15" si="312">IFERROR(SUM(IF(K15&lt;&gt;"NG",N15*K$1,0),IF(O15&lt;&gt;"NG",R15*O$1,0),IF(S15&lt;&gt;"NG",V15*S$1,0),IF(W15&lt;&gt;"NG",Z15*W$1,0),IF(AA15&lt;&gt;"NG",AD15*AA$1,0),IF(AE15&lt;&gt;"NG",AH15*AE$1,0),IF(AI15&lt;&gt;"NG",AL15*AI$1,0),IF(AM15&lt;&gt;"NG",AP15*AM$1,0),IF(AQ15&lt;&gt;"NG",AT15*AQ$1,0),IF(AU15&lt;&gt;"NG",AX15*AU$1,0),IF(AY15&lt;&gt;"NG",BB15*AY$1,0),IF(BC15&lt;&gt;"NG",BF15*BC$1,0),IF(BG15&lt;&gt;"NG",BJ15*BG$1,0),IF(BK15&lt;&gt;"NG",BN15*BK$1,0),IF(BO15&lt;&gt;"NG",BR15*BO$1,0),IF(BS15&lt;&gt;"NG",BV15*BS$1,0))/SUM(IF(K15&lt;&gt;"NG",K$1,0),IF(O15&lt;&gt;"NG",O$1,0),IF(S15&lt;&gt;"NG",S$1,0),IF(W15&lt;&gt;"NG",W$1,0),IF(AA15&lt;&gt;"NG",AA$1,0),IF(AE15&lt;&gt;"NG",AE$1,0),IF(AI15&lt;&gt;"NG",AI$1,0),IF(AM15&lt;&gt;"NG",AM$1,0),IF(AQ15&lt;&gt;"NG",AQ$1,0),IF(AU15&lt;&gt;"NG",AU$1,0),IF(AY15&lt;&gt;"NG",AY$1,0),IF(BC15&lt;&gt;"NG",BC$1,0),IF(BG15&lt;&gt;"NG",BG$1,0),IF(BK15&lt;&gt;"NG",BK$1,0),IF(BO15&lt;&gt;"NG",BO$1,0),IF(BS15&lt;&gt;"NG",BS$1,0)),0)</f>
        <v>0</v>
      </c>
      <c r="BX15" s="466"/>
      <c r="BY15" s="490"/>
      <c r="BZ15" s="5"/>
      <c r="CA15" s="32">
        <f t="shared" ref="CA15" si="313">IF(AND($M15&lt;&gt;$BZ$5,$M15&lt;=$BZ$6,$M15&lt;&gt;$BZ$7),1,0)</f>
        <v>0</v>
      </c>
      <c r="CB15" s="32">
        <f t="shared" ref="CB15" si="314">IF(AND($Q15&lt;&gt;$BZ$5,$Q15&lt;=$BZ$6,$Q15&lt;&gt;$BZ$7),1,0)</f>
        <v>0</v>
      </c>
      <c r="CC15" s="32">
        <f t="shared" ref="CC15" si="315">IF(AND($U15&lt;&gt;$BZ$5,$U15&lt;=$BZ$6,$U15&lt;&gt;$BZ$7),1,0)</f>
        <v>0</v>
      </c>
      <c r="CD15" s="32">
        <f t="shared" ref="CD15" si="316">IF(AND($Y15&lt;&gt;$BZ$5,$Y15&lt;=$BZ$6,$Y15&lt;&gt;$BZ$7),1,0)</f>
        <v>0</v>
      </c>
      <c r="CE15" s="32">
        <f t="shared" ref="CE15" si="317">IF(AND($AG15&lt;&gt;$BZ$5,$AG15&lt;=$BZ$6,$AG15&lt;&gt;$BZ$7),1,0)</f>
        <v>0</v>
      </c>
      <c r="CF15" s="32">
        <f t="shared" ref="CF15" si="318">IF(AND($AK15&lt;&gt;$BZ$5,$AK15&lt;=$BZ$6,$AK15&lt;&gt;$BZ$7),1,0)</f>
        <v>0</v>
      </c>
      <c r="CG15" s="32">
        <f t="shared" ref="CG15" si="319">IF(AND($AS15&lt;&gt;$BZ$5,$AS15&lt;=$BZ$6,$AS15&lt;&gt;$BZ$7),1,0)</f>
        <v>0</v>
      </c>
      <c r="CH15" s="32">
        <f t="shared" ref="CH15" si="320">IF(AND($AW15&lt;&gt;$BZ$5,$AW15&lt;=$BZ$6,$AW15&lt;&gt;$BZ$7),1,0)</f>
        <v>0</v>
      </c>
      <c r="CI15" s="32">
        <f t="shared" ref="CI15" si="321">IF(AND($BE15&lt;&gt;$BZ$5,$BE15&lt;=$BZ$6,$BE15&lt;&gt;$BZ$7),1,0)</f>
        <v>0</v>
      </c>
      <c r="CJ15" s="32">
        <f t="shared" ref="CJ15" si="322">IF(AND($BI15&lt;&gt;$BZ$5,$BI15&lt;=$BZ$6,$BI15&lt;&gt;$BZ$7),1,0)</f>
        <v>0</v>
      </c>
      <c r="CK15" s="32">
        <f t="shared" ref="CK15" si="323">IF(AND($BQ15&lt;&gt;$BZ$5,$BQ15&lt;=$BZ$6,$BQ15&lt;&gt;$BZ$7),1,0)</f>
        <v>0</v>
      </c>
      <c r="CL15" s="32">
        <f t="shared" ref="CL15" si="324">IF(AND($BU15&lt;&gt;$BZ$5,$BU15&lt;=$BZ$6,$BU15&lt;&gt;$BZ$7),1,0)</f>
        <v>0</v>
      </c>
      <c r="CO15" s="32">
        <f>IF(AND($M15&lt;&gt;$CN$5,$M15&lt;=$CN$6,$M15&lt;&gt;$CN$7),1,0)</f>
        <v>0</v>
      </c>
      <c r="CP15" s="32">
        <f>IF(AND($Q15&lt;&gt;$CN$5,$Q15&lt;=$CN$6,$Q15&lt;&gt;$CN$7),1,0)</f>
        <v>0</v>
      </c>
      <c r="CQ15" s="32">
        <f>IF(AND($U15&lt;&gt;$CN$5,$U15&lt;=$CN$6,$U15&lt;&gt;$CN$7),1,0)</f>
        <v>0</v>
      </c>
      <c r="CR15" s="32">
        <f>IF(AND($Y15&lt;&gt;$CN$5,$Y15&lt;=$CN$6,$Y15&lt;&gt;$CN$7),1,0)</f>
        <v>0</v>
      </c>
      <c r="CS15" s="32">
        <f>IF(AND($AG15&lt;&gt;$CN$5,$AG15&lt;=$CN$6,$AG15&lt;&gt;$CN$7),1,0)</f>
        <v>0</v>
      </c>
      <c r="CT15" s="32">
        <f>IF(AND($AK15&lt;&gt;$CN$5,$AK15&lt;=$CN$6,$AK15&lt;&gt;$CN$7),1,0)</f>
        <v>0</v>
      </c>
      <c r="CU15" s="32">
        <f>IF(AND($AS15&lt;&gt;$CN$5,$AS15&lt;=$CN$6,$AS15&lt;&gt;$CN$7),1,0)</f>
        <v>0</v>
      </c>
      <c r="CV15" s="32">
        <f>IF(AND($AW15&lt;&gt;$CN$5,$AW15&lt;=$CN$6,$AW15&lt;&gt;$CN$7),1,0)</f>
        <v>0</v>
      </c>
      <c r="CW15" s="32">
        <f>IF(AND($BE15&lt;&gt;$CN$5,$BE15&lt;=$CN$6,$BE15&lt;&gt;$CN$7),1,0)</f>
        <v>0</v>
      </c>
      <c r="CX15" s="32">
        <f>IF(AND($BI15&lt;&gt;$CN$5,$BI15&lt;=$CN$6,$BI15&lt;&gt;$CN$7),1,0)</f>
        <v>0</v>
      </c>
      <c r="CY15" s="32">
        <f>IF(AND($BQ15&lt;&gt;$CN$5,$BQ15&lt;=$CN$6,$BQ15&lt;&gt;$CN$7),1,0)</f>
        <v>0</v>
      </c>
      <c r="CZ15" s="32">
        <f>IF(AND($BU15&lt;&gt;$CN$5,$BU15&lt;=$CN$6,$BU15&lt;&gt;$CN$7),1,0)</f>
        <v>0</v>
      </c>
      <c r="DC15" s="32">
        <f>IF(AND($M15&lt;&gt;$DB$5,$M15&lt;=$DB$6,$M15&lt;&gt;$CN$7),1,0)</f>
        <v>0</v>
      </c>
      <c r="DD15" s="32">
        <f>IF(AND($Q15&lt;&gt;$DB$5,$Q15&lt;=$DB$6,$Q15&lt;&gt;$CN$7),1,0)</f>
        <v>0</v>
      </c>
      <c r="DE15" s="32">
        <f>IF(AND($U15&lt;&gt;$DB$5,$U15&lt;=$DB$6,$U15&lt;&gt;$CN$7),1,0)</f>
        <v>0</v>
      </c>
      <c r="DF15" s="32">
        <f>IF(AND($Y15&lt;&gt;$DB$5,$Y15&lt;=$DB$6,$Y15&lt;&gt;$CN$7),1,0)</f>
        <v>0</v>
      </c>
      <c r="DG15" s="32">
        <f>IF(AND($AG15&lt;&gt;$DB$5,$AG15&lt;=$DB$6,$AG15&lt;&gt;$CN$7),1,0)</f>
        <v>0</v>
      </c>
      <c r="DH15" s="32">
        <f>IF(AND($AK15&lt;&gt;$DB$5,$AK15&lt;=$DB$6,$AK15&lt;&gt;$CN$7),1,0)</f>
        <v>0</v>
      </c>
      <c r="DI15" s="32">
        <f>IF(AND($AS15&lt;&gt;$DB$5,$AS15&lt;=$DB$6,$AS15&lt;&gt;$CN$7),1,0)</f>
        <v>0</v>
      </c>
      <c r="DJ15" s="32">
        <f>IF(AND($AW15&lt;&gt;$DB$5,$AW15&lt;=$DB$6,$AW15&lt;&gt;$CN$7),1,0)</f>
        <v>0</v>
      </c>
      <c r="DK15" s="32">
        <f>IF(AND($BE15&lt;&gt;$DB$5,$BE15&lt;=$DB$6,$BE15&lt;&gt;$CN$7),1,0)</f>
        <v>0</v>
      </c>
      <c r="DL15" s="32">
        <f>IF(AND($BI15&lt;&gt;$DB$5,$BI15&lt;=$DB$6,$BI15&lt;&gt;$CN$7),1,0)</f>
        <v>0</v>
      </c>
      <c r="DM15" s="32">
        <f>IF(AND($BQ15&lt;&gt;$DB$5,$BQ15&lt;=$DB$6,$BQ15&lt;&gt;$CN$7),1,0)</f>
        <v>0</v>
      </c>
      <c r="DN15" s="32">
        <f>IF(AND($BU15&lt;&gt;$DB$5,$BU15&lt;=$DB$6,$BU15&lt;&gt;$CN$7),1,0)</f>
        <v>0</v>
      </c>
      <c r="DQ15" s="32">
        <f t="shared" ref="DQ15" si="325">IF(AND($M15&lt;&gt;$DP$5,$M15&lt;=$DP$6,$M15&lt;&gt;$CN$7),1,0)</f>
        <v>0</v>
      </c>
      <c r="DR15" s="32">
        <f t="shared" ref="DR15" si="326">IF(AND($Q15&lt;&gt;$DP$5,$Q15&lt;=$DP$6,$Q15&lt;&gt;$CN$7),1,0)</f>
        <v>0</v>
      </c>
      <c r="DS15" s="32">
        <f t="shared" ref="DS15" si="327">IF(AND($U15&lt;&gt;$DP$5,$U15&lt;=$DP$6,$U15&lt;&gt;$CN$7),1,0)</f>
        <v>0</v>
      </c>
      <c r="DT15" s="32">
        <f t="shared" ref="DT15" si="328">IF(AND($Y15&lt;&gt;$DP$5,$Y15&lt;=$DP$6,$Y15&lt;&gt;$CN$7),1,0)</f>
        <v>0</v>
      </c>
      <c r="DU15" s="32">
        <f t="shared" ref="DU15" si="329">IF(AND($AG15&lt;&gt;$DP$5,$AG15&lt;=$DP$6,$AG15&lt;&gt;$CN$7),1,0)</f>
        <v>0</v>
      </c>
      <c r="DV15" s="32">
        <f t="shared" ref="DV15" si="330">IF(AND($AK15&lt;&gt;$DP$5,$AK15&lt;=$DP$6,$AK15&lt;&gt;$CN$7),1,0)</f>
        <v>0</v>
      </c>
      <c r="DW15" s="32">
        <f t="shared" ref="DW15" si="331">IF(AND($AS15&lt;&gt;$DP$5,$AS15&lt;=$DP$6,$AS15&lt;&gt;$CN$7),1,0)</f>
        <v>0</v>
      </c>
      <c r="DX15" s="32">
        <f t="shared" ref="DX15" si="332">IF(AND($AW15&lt;&gt;$DP$5,$AW15&lt;=$DP$6,$AW15&lt;&gt;$CN$7),1,0)</f>
        <v>0</v>
      </c>
      <c r="DY15" s="32">
        <f t="shared" ref="DY15" si="333">IF(AND($BE15&lt;&gt;$DP$5,$BE15&lt;=$DP$6,$BE15&lt;&gt;$CN$7),1,0)</f>
        <v>0</v>
      </c>
      <c r="DZ15" s="32">
        <f t="shared" ref="DZ15" si="334">IF(AND($BI15&lt;&gt;$DP$5,$BI15&lt;=$DP$6,$BI15&lt;&gt;$CN$7),1,0)</f>
        <v>0</v>
      </c>
      <c r="EA15" s="32">
        <f t="shared" ref="EA15" si="335">IF(AND($BQ15&lt;&gt;$DP$5,$BQ15&lt;=$DP$6,$BQ15&lt;&gt;$CN$7),1,0)</f>
        <v>0</v>
      </c>
      <c r="EB15" s="32">
        <f t="shared" ref="EB15" si="336">IF(AND($BU15&lt;&gt;$DP$5,$BU15&lt;=$DP$6,$BU15&lt;&gt;$CN$7),1,0)</f>
        <v>0</v>
      </c>
      <c r="EE15" s="328">
        <f>IF(M15&lt;&gt;"",IF(M15&lt;=$ED$6,1,IF(L15&gt;$ED$6,0,NETWORKDAYS(L15,$ED$6,祭日リスト)/NETWORKDAYS(L15,M15,祭日リスト)))*$GG15*週間進捗報告書!$G$9,0)</f>
        <v>0</v>
      </c>
      <c r="EF15" s="328">
        <f>IF(Q15&lt;&gt;"",IF(Q15&lt;=$ED$6,1,IF(P15&gt;$ED$6,0,NETWORKDAYS(P15,$ED$6,祭日リスト)/NETWORKDAYS(P15,Q15,祭日リスト)))*$GG15*週間進捗報告書!$G$10,0)</f>
        <v>0</v>
      </c>
      <c r="EG15" s="328">
        <f>IF(U15&lt;&gt;"",IF(U15&lt;=$ED$6,1,IF(T15&gt;$ED$6,0,NETWORKDAYS(T15,$ED$6,祭日リスト)/NETWORKDAYS(T15,U15,祭日リスト)))*$GG15*週間進捗報告書!$G$11,0)</f>
        <v>0</v>
      </c>
      <c r="EH15" s="328">
        <f>IF(Y15&lt;&gt;"",IF(Y15&lt;=$ED$6,1,IF(X15&gt;$ED$6,0,NETWORKDAYS(X15,$ED$6,祭日リスト)/NETWORKDAYS(X15,Y15,祭日リスト)))*$GG15*週間進捗報告書!$G$12,0)</f>
        <v>0</v>
      </c>
      <c r="EI15" s="328">
        <f>IF(AG15&lt;&gt;"",IF(AG15&lt;=$ED$6,1,IF(AF15&gt;$ED$6,0,NETWORKDAYS(AF15,$ED$6,祭日リスト)/NETWORKDAYS(AF15,AG15,祭日リスト)))*$GG15*週間進捗報告書!$G$13,0)</f>
        <v>0</v>
      </c>
      <c r="EJ15" s="328">
        <f>IF(AK15&lt;&gt;"",IF(AK15&lt;=$ED$6,1,IF(AJ15&gt;$ED$6,0,NETWORKDAYS(AJ15,$ED$6,祭日リスト)/NETWORKDAYS(AJ15,AK15,祭日リスト)))*$GG15*週間進捗報告書!$G$14,0)</f>
        <v>0</v>
      </c>
      <c r="EK15" s="328">
        <f>IF(AS15&lt;&gt;"",IF(AS15&lt;=$ED$6,1,IF(AR15&gt;$ED$6,0,NETWORKDAYS(AR15,$ED$6,祭日リスト)/NETWORKDAYS(AR15,AS15,祭日リスト)))*$GG15*週間進捗報告書!$G$15,0)</f>
        <v>0</v>
      </c>
      <c r="EL15" s="328">
        <f>IF(AW15&lt;&gt;"",IF(AW15&lt;=$ED$6,1,IF(AV15&gt;$ED$6,0,NETWORKDAYS(AV15,$ED$6,祭日リスト)/NETWORKDAYS(AV15,AW15,祭日リスト)))*$GG15*週間進捗報告書!$G$16,0)</f>
        <v>0</v>
      </c>
      <c r="EM15" s="328">
        <f>IF(BE15&lt;&gt;"",IF(BE15&lt;=$ED$6,1,IF(BD15&gt;$ED$6,0,NETWORKDAYS(BD15,$ED$6,祭日リスト)/NETWORKDAYS(BD15,BE15,祭日リスト)))*$GG15*週間進捗報告書!$G$17,0)</f>
        <v>0</v>
      </c>
      <c r="EN15" s="328">
        <f>IF(BI15&lt;&gt;"",IF(BI15&lt;=$ED$6,1,IF(BH15&gt;$ED$6,0,NETWORKDAYS(BH15,$ED$6,祭日リスト)/NETWORKDAYS(BH15,BI15,祭日リスト)))*$GG15*週間進捗報告書!$G$18,0)</f>
        <v>0</v>
      </c>
      <c r="EO15" s="328">
        <f>IF(BQ15&lt;&gt;"",IF(BQ15&lt;=$ED$6,1,IF(BP15&gt;$ED$6,0,NETWORKDAYS(BP15,$ED$6,祭日リスト)/NETWORKDAYS(BP15,BQ15,祭日リスト)))*$GG15*週間進捗報告書!$G$19,0)</f>
        <v>0</v>
      </c>
      <c r="EP15" s="328">
        <f>IF(BU15&lt;&gt;"",IF(BU15&lt;=$ED$6,1,IF(BT15&gt;$ED$6,0,NETWORKDAYS(BT15,$ED$6,祭日リスト)/NETWORKDAYS(BT15,BU15,祭日リスト)))*$GG15*週間進捗報告書!$G$20,0)</f>
        <v>0</v>
      </c>
      <c r="ER15" s="547">
        <f t="shared" ref="ER15:FC15" si="337">EE15-EE16</f>
        <v>0</v>
      </c>
      <c r="ES15" s="547">
        <f t="shared" si="337"/>
        <v>0</v>
      </c>
      <c r="ET15" s="547">
        <f t="shared" si="337"/>
        <v>0</v>
      </c>
      <c r="EU15" s="547">
        <f t="shared" si="337"/>
        <v>0</v>
      </c>
      <c r="EV15" s="547">
        <f t="shared" si="337"/>
        <v>0</v>
      </c>
      <c r="EW15" s="547">
        <f t="shared" si="337"/>
        <v>0</v>
      </c>
      <c r="EX15" s="547">
        <f t="shared" si="337"/>
        <v>0</v>
      </c>
      <c r="EY15" s="547">
        <f t="shared" si="337"/>
        <v>0</v>
      </c>
      <c r="EZ15" s="547">
        <f t="shared" si="337"/>
        <v>0</v>
      </c>
      <c r="FA15" s="547">
        <f t="shared" si="337"/>
        <v>0</v>
      </c>
      <c r="FB15" s="547">
        <f t="shared" si="337"/>
        <v>0</v>
      </c>
      <c r="FC15" s="547">
        <f t="shared" si="337"/>
        <v>0</v>
      </c>
      <c r="FD15" s="547">
        <f t="shared" ref="FD15" si="338">SUM(ER15:FC16)</f>
        <v>0</v>
      </c>
      <c r="FE15" s="333"/>
      <c r="FG15" s="32">
        <f>IF(AND($M15&lt;&gt;$FF$7),1,0)</f>
        <v>0</v>
      </c>
      <c r="FH15" s="32">
        <f>IF(AND($Q15&lt;&gt;$FF$7),1,0)</f>
        <v>0</v>
      </c>
      <c r="FI15" s="32">
        <f>IF(AND($U15&lt;&gt;$FF$7),1,0)</f>
        <v>0</v>
      </c>
      <c r="FJ15" s="32">
        <f>IF(AND($Y15&lt;&gt;$FF$7),1,0)</f>
        <v>0</v>
      </c>
      <c r="FK15" s="32">
        <f>IF(AND($AG15&lt;&gt;$FF$7),1,0)</f>
        <v>0</v>
      </c>
      <c r="FL15" s="32">
        <f>IF(AND($AK15&lt;&gt;$FF$7),1,0)</f>
        <v>0</v>
      </c>
      <c r="FM15" s="32">
        <f>IF(AND($AS15&lt;&gt;$FF$7),1,0)</f>
        <v>0</v>
      </c>
      <c r="FN15" s="32">
        <f>IF(AND($AW15&lt;&gt;$FF$7),1,0)</f>
        <v>0</v>
      </c>
      <c r="FO15" s="32">
        <f>IF(AND($BE15&lt;&gt;$FF$7),1,0)</f>
        <v>0</v>
      </c>
      <c r="FP15" s="32">
        <f>IF(AND($BI15&lt;&gt;$FF$7),1,0)</f>
        <v>0</v>
      </c>
      <c r="FQ15" s="32">
        <f>IF(AND($BQ15&lt;&gt;$FF$7),1,0)</f>
        <v>0</v>
      </c>
      <c r="FR15" s="32">
        <f>IF(AND($BU15&lt;&gt;$FF$7),1,0)</f>
        <v>0</v>
      </c>
      <c r="FU15" s="294">
        <f t="shared" ref="FU15" si="339">IF($K15&lt;&gt;"NG",$GG15,0)</f>
        <v>0</v>
      </c>
      <c r="FV15" s="294">
        <f t="shared" ref="FV15" si="340">IF($O15&lt;&gt;"NG",$GG15,0)</f>
        <v>0</v>
      </c>
      <c r="FW15" s="294">
        <f t="shared" ref="FW15" si="341">IF($S15&lt;&gt;"NG",$GG15,0)</f>
        <v>0</v>
      </c>
      <c r="FX15" s="294">
        <f t="shared" ref="FX15" si="342">IF($W15&lt;&gt;"NG",$GG15,0)</f>
        <v>0</v>
      </c>
      <c r="FY15" s="294">
        <f t="shared" ref="FY15" si="343">IF($AE15&lt;&gt;"NG",$GG15,0)</f>
        <v>0</v>
      </c>
      <c r="FZ15" s="294">
        <f t="shared" ref="FZ15" si="344">IF($AI15&lt;&gt;"NG",$GG15,0)</f>
        <v>0</v>
      </c>
      <c r="GA15" s="294">
        <f t="shared" ref="GA15" si="345">IF($AQ15&lt;&gt;"NG",$GG15,0)</f>
        <v>0</v>
      </c>
      <c r="GB15" s="294">
        <f t="shared" ref="GB15" si="346">IF($AU15&lt;&gt;"NG",$GG15,0)</f>
        <v>0</v>
      </c>
      <c r="GC15" s="294">
        <f t="shared" ref="GC15" si="347">IF($BC15&lt;&gt;"NG",$GG15,0)</f>
        <v>0</v>
      </c>
      <c r="GD15" s="294">
        <f t="shared" ref="GD15" si="348">IF($BG15&lt;&gt;"NG",$GG15,0)</f>
        <v>0</v>
      </c>
      <c r="GE15" s="294">
        <f t="shared" ref="GE15" si="349">IF($BO15&lt;&gt;"NG",$GG15,0)</f>
        <v>0</v>
      </c>
      <c r="GF15" s="294">
        <f t="shared" ref="GF15" si="350">IF($BS15&lt;&gt;"NG",$GG15,0)</f>
        <v>0</v>
      </c>
      <c r="GG15" s="294" t="e">
        <f>VLOOKUP($D15,リスト!$D:$S,15,FALSE)</f>
        <v>#N/A</v>
      </c>
      <c r="GH15" s="2" t="e">
        <f>INDEX(リスト!$V:$V,MATCH(中日程計画表!$D15,リスト!$D:$D,0))</f>
        <v>#N/A</v>
      </c>
      <c r="GI15" s="2" t="e">
        <f>INDEX(リスト!$A:$A,MATCH(中日程計画表!$D15,リスト!$D:$D,0))</f>
        <v>#N/A</v>
      </c>
      <c r="GJ15" s="2" t="e">
        <f>INDEX(リスト!$U:$U,MATCH(中日程計画表!$D15,リスト!$D:$D,0))</f>
        <v>#N/A</v>
      </c>
      <c r="GK15" s="5" t="e">
        <f>INDEX(リスト!$W:$W,MATCH(中日程計画表!$D15,リスト!$D:$D,0))</f>
        <v>#N/A</v>
      </c>
      <c r="GL15" s="2" t="s">
        <v>200</v>
      </c>
      <c r="GM15" s="296">
        <f>D15</f>
        <v>0</v>
      </c>
      <c r="GN15" s="296" t="str">
        <f>E15</f>
        <v>出荷指示照会</v>
      </c>
      <c r="GP15" s="2">
        <v>1.3064032258064515</v>
      </c>
      <c r="GU15" s="460" t="str">
        <f t="shared" ref="GU15" si="351">AE15</f>
        <v>NG</v>
      </c>
      <c r="GV15" s="460">
        <f t="shared" ref="GV15" si="352">EI15</f>
        <v>0</v>
      </c>
      <c r="GW15" s="460">
        <f t="shared" ref="GW15" si="353">EI16</f>
        <v>0</v>
      </c>
      <c r="GX15" s="462">
        <f t="shared" ref="GX15" si="354">EV15</f>
        <v>0</v>
      </c>
      <c r="GY15" s="460" t="str">
        <f t="shared" ref="GY15" si="355">AI15</f>
        <v>NG</v>
      </c>
      <c r="GZ15" s="460">
        <f t="shared" ref="GZ15" si="356">EJ15</f>
        <v>0</v>
      </c>
      <c r="HA15" s="460">
        <f t="shared" ref="HA15" si="357">EJ16</f>
        <v>0</v>
      </c>
      <c r="HB15" s="462">
        <f t="shared" ref="HB15" si="358">EW15</f>
        <v>0</v>
      </c>
      <c r="HC15" s="460" t="str">
        <f t="shared" ref="HC15" si="359">AQ15</f>
        <v>NG</v>
      </c>
      <c r="HD15" s="460">
        <f t="shared" ref="HD15" si="360">EK15</f>
        <v>0</v>
      </c>
      <c r="HE15" s="460">
        <f t="shared" ref="HE15" si="361">EK16</f>
        <v>0</v>
      </c>
      <c r="HF15" s="462">
        <f t="shared" ref="HF15" si="362">EX15</f>
        <v>0</v>
      </c>
      <c r="HG15" s="460" t="str">
        <f t="shared" ref="HG15" si="363">AU15</f>
        <v>NG</v>
      </c>
      <c r="HH15" s="460">
        <f t="shared" ref="HH15" si="364">EL15</f>
        <v>0</v>
      </c>
      <c r="HI15" s="460">
        <f t="shared" ref="HI15" si="365">EL16</f>
        <v>0</v>
      </c>
      <c r="HJ15" s="462">
        <f t="shared" ref="HJ15" si="366">EY15</f>
        <v>0</v>
      </c>
      <c r="HK15" s="460" t="str">
        <f t="shared" ref="HK15" si="367">BC15</f>
        <v>NG</v>
      </c>
      <c r="HL15" s="460">
        <f t="shared" ref="HL15" si="368">EM15</f>
        <v>0</v>
      </c>
      <c r="HM15" s="460">
        <f t="shared" ref="HM15" si="369">EM16</f>
        <v>0</v>
      </c>
      <c r="HN15" s="462">
        <f t="shared" ref="HN15" si="370">EZ15</f>
        <v>0</v>
      </c>
      <c r="HO15" s="460" t="str">
        <f t="shared" ref="HO15" si="371">BG15</f>
        <v>NG</v>
      </c>
      <c r="HP15" s="460">
        <f t="shared" ref="HP15" si="372">EN15</f>
        <v>0</v>
      </c>
      <c r="HQ15" s="460">
        <f t="shared" ref="HQ15" si="373">EN16</f>
        <v>0</v>
      </c>
      <c r="HR15" s="462">
        <f t="shared" ref="HR15" si="374">FA15</f>
        <v>0</v>
      </c>
      <c r="HS15" s="332"/>
    </row>
    <row r="16" spans="1:227" ht="12" customHeight="1">
      <c r="A16" s="489"/>
      <c r="B16" s="493"/>
      <c r="C16" s="475"/>
      <c r="D16" s="501"/>
      <c r="E16" s="483"/>
      <c r="F16" s="317"/>
      <c r="G16" s="317"/>
      <c r="H16" s="317"/>
      <c r="I16" s="317"/>
      <c r="J16" s="316"/>
      <c r="K16" s="481"/>
      <c r="L16" s="77"/>
      <c r="M16" s="77"/>
      <c r="N16" s="471"/>
      <c r="O16" s="494"/>
      <c r="P16" s="77"/>
      <c r="Q16" s="77"/>
      <c r="R16" s="471"/>
      <c r="S16" s="494"/>
      <c r="T16" s="77"/>
      <c r="U16" s="77"/>
      <c r="V16" s="471"/>
      <c r="W16" s="473"/>
      <c r="X16" s="77"/>
      <c r="Y16" s="77"/>
      <c r="Z16" s="471"/>
      <c r="AA16" s="477"/>
      <c r="AB16" s="80"/>
      <c r="AC16" s="80"/>
      <c r="AD16" s="471"/>
      <c r="AE16" s="495"/>
      <c r="AF16" s="77"/>
      <c r="AG16" s="77"/>
      <c r="AH16" s="471"/>
      <c r="AI16" s="495"/>
      <c r="AJ16" s="77"/>
      <c r="AK16" s="77"/>
      <c r="AL16" s="471"/>
      <c r="AM16" s="498"/>
      <c r="AN16" s="80"/>
      <c r="AO16" s="80"/>
      <c r="AP16" s="497"/>
      <c r="AQ16" s="473"/>
      <c r="AR16" s="354"/>
      <c r="AS16" s="354"/>
      <c r="AT16" s="471"/>
      <c r="AU16" s="473"/>
      <c r="AV16" s="77"/>
      <c r="AW16" s="77"/>
      <c r="AX16" s="471"/>
      <c r="AY16" s="477"/>
      <c r="AZ16" s="80"/>
      <c r="BA16" s="80"/>
      <c r="BB16" s="497"/>
      <c r="BC16" s="475"/>
      <c r="BD16" s="354"/>
      <c r="BE16" s="77"/>
      <c r="BF16" s="471"/>
      <c r="BG16" s="473"/>
      <c r="BH16" s="77"/>
      <c r="BI16" s="77"/>
      <c r="BJ16" s="471"/>
      <c r="BK16" s="498"/>
      <c r="BL16" s="80"/>
      <c r="BM16" s="80"/>
      <c r="BN16" s="497"/>
      <c r="BO16" s="475"/>
      <c r="BP16" s="77"/>
      <c r="BQ16" s="77"/>
      <c r="BR16" s="471"/>
      <c r="BS16" s="473"/>
      <c r="BT16" s="77"/>
      <c r="BU16" s="77"/>
      <c r="BV16" s="471"/>
      <c r="BW16" s="499"/>
      <c r="BX16" s="467"/>
      <c r="BY16" s="490"/>
      <c r="CA16" s="19">
        <f t="shared" ref="CA16" si="375">IF(AND($N15=1,$M16&lt;&gt;$BZ$7),1,0)</f>
        <v>0</v>
      </c>
      <c r="CB16" s="19">
        <f t="shared" ref="CB16" si="376">IF(AND($R15=1,$Q16&lt;&gt;$BZ$7),1,0)</f>
        <v>0</v>
      </c>
      <c r="CC16" s="19">
        <f t="shared" ref="CC16" si="377">IF(AND($V15=1,$U16&lt;&gt;$BZ$7),1,0)</f>
        <v>0</v>
      </c>
      <c r="CD16" s="19">
        <f t="shared" ref="CD16" si="378">IF(AND($Z15=1,$Y16&lt;&gt;$BZ$7),1,0)</f>
        <v>0</v>
      </c>
      <c r="CE16" s="19">
        <f t="shared" ref="CE16" si="379">IF(AND($AH15=1,$AG16&lt;&gt;$BZ$7),1,0)</f>
        <v>0</v>
      </c>
      <c r="CF16" s="19">
        <f t="shared" ref="CF16" si="380">IF(AND($AL15=1,$AK16&lt;&gt;$BZ$7),1,0)</f>
        <v>0</v>
      </c>
      <c r="CG16" s="19">
        <f t="shared" ref="CG16" si="381">IF(AND($AT15=1,$AS16&lt;&gt;$BZ$7),1,0)</f>
        <v>0</v>
      </c>
      <c r="CH16" s="19">
        <f t="shared" ref="CH16" si="382">IF(AND($AX15=1,$AW16&lt;&gt;$BZ$7),1,0)</f>
        <v>0</v>
      </c>
      <c r="CI16" s="19">
        <f t="shared" ref="CI16" si="383">IF(AND($BF15=1,$BE16&lt;&gt;$BZ$7),1,0)</f>
        <v>0</v>
      </c>
      <c r="CJ16" s="19">
        <f t="shared" ref="CJ16" si="384">IF(AND($BJ15=1,$BI16&lt;&gt;$BZ$7),1,0)</f>
        <v>0</v>
      </c>
      <c r="CK16" s="19">
        <f t="shared" ref="CK16" si="385">IF(AND($BR15=1,$BQ16&lt;&gt;$BZ$7),1,0)</f>
        <v>0</v>
      </c>
      <c r="CL16" s="19">
        <f t="shared" ref="CL16" si="386">IF(AND($BV15=1,$BU16&lt;&gt;$BZ$7),1,0)</f>
        <v>0</v>
      </c>
      <c r="CO16" s="19">
        <f>IF(AND($M16&lt;&gt;$CN$7,$M16&lt;=$CN$6),1,0)</f>
        <v>0</v>
      </c>
      <c r="CP16" s="19">
        <f>IF(AND($Q16&lt;&gt;$CN$7,$Q16&lt;=$CN$6),1,0)</f>
        <v>0</v>
      </c>
      <c r="CQ16" s="19">
        <f>IF(AND($U16&lt;&gt;$CN$7,$U16&lt;=$CN$6),1,0)</f>
        <v>0</v>
      </c>
      <c r="CR16" s="19">
        <f>IF(AND($Y16&lt;&gt;$CN$7,$Y16&lt;=$CN$6),1,0)</f>
        <v>0</v>
      </c>
      <c r="CS16" s="19">
        <f>IF(AND($AG16&lt;&gt;$CN$7,$AG16&lt;=$CN$6),1,0)</f>
        <v>0</v>
      </c>
      <c r="CT16" s="19">
        <f>IF(AND($AK16&lt;&gt;$CN$7,$AK16&lt;=$CN$6),1,0)</f>
        <v>0</v>
      </c>
      <c r="CU16" s="19">
        <f>IF(AND($AS16&lt;&gt;$CN$7,$AS16&lt;=$CN$6),1,0)</f>
        <v>0</v>
      </c>
      <c r="CV16" s="19">
        <f>IF(AND($AW16&lt;&gt;$CN$7,$AW16&lt;=$CN$6),1,0)</f>
        <v>0</v>
      </c>
      <c r="CW16" s="19">
        <f>IF(AND($BE16&lt;&gt;$CN$7,$BE16&lt;=$CN$6),1,0)</f>
        <v>0</v>
      </c>
      <c r="CX16" s="19">
        <f>IF(AND($BI16&lt;&gt;$CN$7,$BI16&lt;=$CN$6),1,0)</f>
        <v>0</v>
      </c>
      <c r="CY16" s="19">
        <f>IF(AND($BQ16&lt;&gt;$CN$7,$BQ16&lt;=$CN$6),1,0)</f>
        <v>0</v>
      </c>
      <c r="CZ16" s="19">
        <f>IF(AND($BU16&lt;&gt;$CN$7,$BU16&lt;=$CN$6),1,0)</f>
        <v>0</v>
      </c>
      <c r="DC16" s="19">
        <f>IF($N15=1,1,0)</f>
        <v>0</v>
      </c>
      <c r="DD16" s="19">
        <f>IF($R15=1,1,0)</f>
        <v>0</v>
      </c>
      <c r="DE16" s="19">
        <f>IF($V15=1,1,0)</f>
        <v>0</v>
      </c>
      <c r="DF16" s="19">
        <f>IF($Z15=1,1,0)</f>
        <v>0</v>
      </c>
      <c r="DG16" s="19">
        <f>IF($AH15=1,1,0)</f>
        <v>0</v>
      </c>
      <c r="DH16" s="19">
        <f>IF($AL15=1,1,0)</f>
        <v>0</v>
      </c>
      <c r="DI16" s="19">
        <f>IF($AT15=1,1,0)</f>
        <v>0</v>
      </c>
      <c r="DJ16" s="19">
        <f>IF($AX15=1,1,0)</f>
        <v>0</v>
      </c>
      <c r="DK16" s="19">
        <f>IF($BF15=1,1,0)</f>
        <v>0</v>
      </c>
      <c r="DL16" s="19">
        <f>IF($BJ15=1,1,0)</f>
        <v>0</v>
      </c>
      <c r="DM16" s="19">
        <f>IF($BR15=1,1,0)</f>
        <v>0</v>
      </c>
      <c r="DN16" s="19">
        <f>IF($BV15=1,1,0)</f>
        <v>0</v>
      </c>
      <c r="DQ16" s="19">
        <f t="shared" ref="DQ16" si="387">IF($N15=1,1,0)</f>
        <v>0</v>
      </c>
      <c r="DR16" s="19">
        <f t="shared" ref="DR16" si="388">IF($R15=1,1,0)</f>
        <v>0</v>
      </c>
      <c r="DS16" s="19">
        <f t="shared" ref="DS16" si="389">IF($V15=1,1,0)</f>
        <v>0</v>
      </c>
      <c r="DT16" s="19">
        <f t="shared" ref="DT16" si="390">IF($Z15=1,1,0)</f>
        <v>0</v>
      </c>
      <c r="DU16" s="19">
        <f t="shared" ref="DU16" si="391">IF($AH15=1,1,0)</f>
        <v>0</v>
      </c>
      <c r="DV16" s="19">
        <f t="shared" ref="DV16" si="392">IF($AL15=1,1,0)</f>
        <v>0</v>
      </c>
      <c r="DW16" s="19">
        <f t="shared" ref="DW16" si="393">IF($AT15=1,1,0)</f>
        <v>0</v>
      </c>
      <c r="DX16" s="19">
        <f t="shared" ref="DX16" si="394">IF($AX15=1,1,0)</f>
        <v>0</v>
      </c>
      <c r="DY16" s="19">
        <f t="shared" ref="DY16" si="395">IF($BF15=1,1,0)</f>
        <v>0</v>
      </c>
      <c r="DZ16" s="19">
        <f t="shared" ref="DZ16" si="396">IF($BJ15=1,1,0)</f>
        <v>0</v>
      </c>
      <c r="EA16" s="19">
        <f t="shared" ref="EA16" si="397">IF($BR15=1,1,0)</f>
        <v>0</v>
      </c>
      <c r="EB16" s="19">
        <f t="shared" ref="EB16" si="398">IF($BV15=1,1,0)</f>
        <v>0</v>
      </c>
      <c r="EE16" s="329">
        <f>N15*$FU16*週間進捗報告書!$G$9</f>
        <v>0</v>
      </c>
      <c r="EF16" s="329">
        <f>R15*$FV16*週間進捗報告書!$G$10</f>
        <v>0</v>
      </c>
      <c r="EG16" s="329">
        <f>V15*$FW16*週間進捗報告書!$G$11</f>
        <v>0</v>
      </c>
      <c r="EH16" s="329">
        <f>Z15*$FX16*週間進捗報告書!$G$12</f>
        <v>0</v>
      </c>
      <c r="EI16" s="329">
        <f>AH15*$FY16*週間進捗報告書!$G$13</f>
        <v>0</v>
      </c>
      <c r="EJ16" s="329">
        <f>AL15*$FZ16*週間進捗報告書!$G$14</f>
        <v>0</v>
      </c>
      <c r="EK16" s="329">
        <f>AT15*$GA16*週間進捗報告書!$G$15</f>
        <v>0</v>
      </c>
      <c r="EL16" s="329">
        <f>AX15*$GB16*週間進捗報告書!$G$16</f>
        <v>0</v>
      </c>
      <c r="EM16" s="329">
        <f>BF15*$GC16*週間進捗報告書!$G$17</f>
        <v>0</v>
      </c>
      <c r="EN16" s="329">
        <f>BJ15*$GD16*週間進捗報告書!$G$18</f>
        <v>0</v>
      </c>
      <c r="EO16" s="329">
        <f>BR15*$GE16*週間進捗報告書!$G$19</f>
        <v>0</v>
      </c>
      <c r="EP16" s="329">
        <f>BV15*$GF16*週間進捗報告書!$G$20</f>
        <v>0</v>
      </c>
      <c r="ER16" s="547"/>
      <c r="ES16" s="547"/>
      <c r="ET16" s="547"/>
      <c r="EU16" s="547"/>
      <c r="EV16" s="547"/>
      <c r="EW16" s="547"/>
      <c r="EX16" s="547"/>
      <c r="EY16" s="547"/>
      <c r="EZ16" s="547"/>
      <c r="FA16" s="547"/>
      <c r="FB16" s="547"/>
      <c r="FC16" s="547"/>
      <c r="FD16" s="547"/>
      <c r="FE16" s="332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U16" s="295">
        <f t="shared" ref="FU16" si="399">FU15</f>
        <v>0</v>
      </c>
      <c r="FV16" s="295">
        <f t="shared" ref="FV16" si="400">FV15</f>
        <v>0</v>
      </c>
      <c r="FW16" s="295">
        <f t="shared" ref="FW16" si="401">FW15</f>
        <v>0</v>
      </c>
      <c r="FX16" s="295">
        <f t="shared" ref="FX16" si="402">FX15</f>
        <v>0</v>
      </c>
      <c r="FY16" s="295">
        <f t="shared" ref="FY16" si="403">FY15</f>
        <v>0</v>
      </c>
      <c r="FZ16" s="295">
        <f t="shared" ref="FZ16" si="404">FZ15</f>
        <v>0</v>
      </c>
      <c r="GA16" s="295">
        <f t="shared" ref="GA16" si="405">GA15</f>
        <v>0</v>
      </c>
      <c r="GB16" s="295">
        <f t="shared" ref="GB16" si="406">GB15</f>
        <v>0</v>
      </c>
      <c r="GC16" s="295">
        <f t="shared" ref="GC16" si="407">GC15</f>
        <v>0</v>
      </c>
      <c r="GD16" s="295">
        <f t="shared" ref="GD16" si="408">GD15</f>
        <v>0</v>
      </c>
      <c r="GE16" s="295">
        <f t="shared" ref="GE16" si="409">GE15</f>
        <v>0</v>
      </c>
      <c r="GF16" s="295">
        <f t="shared" ref="GF16" si="410">GF15</f>
        <v>0</v>
      </c>
      <c r="GG16" s="295" t="e">
        <f t="shared" ref="GG16" si="411">GG15</f>
        <v>#N/A</v>
      </c>
      <c r="GH16" s="2" t="e">
        <f>INDEX(リスト!$V:$V,MATCH(中日程計画表!$D15,リスト!$D:$D,0))</f>
        <v>#N/A</v>
      </c>
      <c r="GI16" s="2" t="e">
        <f>INDEX(リスト!$A:$A,MATCH(中日程計画表!$D15,リスト!$D:$D,0))</f>
        <v>#N/A</v>
      </c>
      <c r="GJ16" s="2" t="e">
        <f>INDEX(リスト!$U:$U,MATCH(中日程計画表!$D15,リスト!$D:$D,0))</f>
        <v>#N/A</v>
      </c>
      <c r="GK16" s="5" t="e">
        <f>INDEX(リスト!$W:$W,MATCH(中日程計画表!$D15,リスト!$D:$D,0))</f>
        <v>#N/A</v>
      </c>
      <c r="GL16" s="2" t="s">
        <v>201</v>
      </c>
      <c r="GM16" s="296">
        <f t="shared" ref="GM16" si="412">GM15</f>
        <v>0</v>
      </c>
      <c r="GN16" s="296" t="str">
        <f t="shared" ref="GN16" si="413">GN15</f>
        <v>出荷指示照会</v>
      </c>
      <c r="GP16" s="2">
        <v>1.3064032258064515</v>
      </c>
      <c r="GU16" s="461"/>
      <c r="GV16" s="460"/>
      <c r="GW16" s="460"/>
      <c r="GX16" s="461"/>
      <c r="GY16" s="461"/>
      <c r="GZ16" s="460"/>
      <c r="HA16" s="460"/>
      <c r="HB16" s="461"/>
      <c r="HC16" s="461"/>
      <c r="HD16" s="460"/>
      <c r="HE16" s="460"/>
      <c r="HF16" s="461"/>
      <c r="HG16" s="461"/>
      <c r="HH16" s="460"/>
      <c r="HI16" s="460"/>
      <c r="HJ16" s="461"/>
      <c r="HK16" s="461"/>
      <c r="HL16" s="460"/>
      <c r="HM16" s="460"/>
      <c r="HN16" s="461"/>
      <c r="HO16" s="461"/>
      <c r="HP16" s="460"/>
      <c r="HQ16" s="460"/>
      <c r="HR16" s="461"/>
      <c r="HS16" s="4"/>
    </row>
    <row r="17" spans="1:227" ht="12" customHeight="1">
      <c r="A17" s="488" t="str">
        <f ca="1">INDIRECT("リスト!A"&amp;B17+6)</f>
        <v>出荷</v>
      </c>
      <c r="B17" s="493">
        <f t="shared" ref="B17" si="414">ROUNDDOWN((ROW()-6)/2,0)+1</f>
        <v>6</v>
      </c>
      <c r="C17" s="474" t="str">
        <f>機能グループ名</f>
        <v>出荷指示</v>
      </c>
      <c r="D17" s="500">
        <f>機能ID</f>
        <v>0</v>
      </c>
      <c r="E17" s="482" t="str">
        <f>機能名</f>
        <v>出荷指示入力</v>
      </c>
      <c r="F17" s="315"/>
      <c r="G17" s="315"/>
      <c r="H17" s="315"/>
      <c r="I17" s="315"/>
      <c r="J17" s="316"/>
      <c r="K17" s="480" t="str">
        <f>担当者_SR</f>
        <v>NG</v>
      </c>
      <c r="L17" s="76"/>
      <c r="M17" s="76"/>
      <c r="N17" s="470"/>
      <c r="O17" s="494" t="str">
        <f>担当者_SRR</f>
        <v>NG</v>
      </c>
      <c r="P17" s="76"/>
      <c r="Q17" s="76"/>
      <c r="R17" s="470"/>
      <c r="S17" s="494" t="str">
        <f>担当者_DS</f>
        <v>NG</v>
      </c>
      <c r="T17" s="76"/>
      <c r="U17" s="76"/>
      <c r="V17" s="470"/>
      <c r="W17" s="472" t="str">
        <f>担当者_DSR</f>
        <v>NG</v>
      </c>
      <c r="X17" s="76"/>
      <c r="Y17" s="76"/>
      <c r="Z17" s="470"/>
      <c r="AA17" s="476"/>
      <c r="AB17" s="79"/>
      <c r="AC17" s="79"/>
      <c r="AD17" s="470">
        <f>IF(AC18 &lt;&gt; "",1,0)</f>
        <v>0</v>
      </c>
      <c r="AE17" s="495" t="str">
        <f>担当者_CD</f>
        <v>NG</v>
      </c>
      <c r="AF17" s="76"/>
      <c r="AG17" s="76"/>
      <c r="AH17" s="470"/>
      <c r="AI17" s="495" t="str">
        <f>担当者_DD</f>
        <v>NG</v>
      </c>
      <c r="AJ17" s="76"/>
      <c r="AK17" s="76"/>
      <c r="AL17" s="470"/>
      <c r="AM17" s="498"/>
      <c r="AN17" s="79"/>
      <c r="AO17" s="79"/>
      <c r="AP17" s="470">
        <f>IF(AO18 &lt;&gt; "",1,0)</f>
        <v>0</v>
      </c>
      <c r="AQ17" s="472" t="str">
        <f>担当者_MCL</f>
        <v>NG</v>
      </c>
      <c r="AR17" s="76"/>
      <c r="AS17" s="76"/>
      <c r="AT17" s="470"/>
      <c r="AU17" s="472" t="str">
        <f>担当者_MCLR</f>
        <v>NG</v>
      </c>
      <c r="AV17" s="76"/>
      <c r="AW17" s="76"/>
      <c r="AX17" s="470"/>
      <c r="AY17" s="476"/>
      <c r="AZ17" s="79"/>
      <c r="BA17" s="79"/>
      <c r="BB17" s="470">
        <f>IF(BA18 &lt;&gt; "",1,0)</f>
        <v>0</v>
      </c>
      <c r="BC17" s="474" t="str">
        <f>担当者_MT</f>
        <v>NG</v>
      </c>
      <c r="BD17" s="76"/>
      <c r="BE17" s="76"/>
      <c r="BF17" s="470"/>
      <c r="BG17" s="472" t="str">
        <f>担当者_M検</f>
        <v>NG</v>
      </c>
      <c r="BH17" s="76"/>
      <c r="BI17" s="76"/>
      <c r="BJ17" s="470"/>
      <c r="BK17" s="498"/>
      <c r="BL17" s="79"/>
      <c r="BM17" s="79"/>
      <c r="BN17" s="470">
        <v>0</v>
      </c>
      <c r="BO17" s="474" t="str">
        <f>担当者_モテ</f>
        <v>NG</v>
      </c>
      <c r="BP17" s="76"/>
      <c r="BQ17" s="76"/>
      <c r="BR17" s="470"/>
      <c r="BS17" s="472" t="str">
        <f>担当者_モテR</f>
        <v>NG</v>
      </c>
      <c r="BT17" s="76"/>
      <c r="BU17" s="76"/>
      <c r="BV17" s="470"/>
      <c r="BW17" s="499">
        <f t="shared" ref="BW17" si="415">IFERROR(SUM(IF(K17&lt;&gt;"NG",N17*K$1,0),IF(O17&lt;&gt;"NG",R17*O$1,0),IF(S17&lt;&gt;"NG",V17*S$1,0),IF(W17&lt;&gt;"NG",Z17*W$1,0),IF(AA17&lt;&gt;"NG",AD17*AA$1,0),IF(AE17&lt;&gt;"NG",AH17*AE$1,0),IF(AI17&lt;&gt;"NG",AL17*AI$1,0),IF(AM17&lt;&gt;"NG",AP17*AM$1,0),IF(AQ17&lt;&gt;"NG",AT17*AQ$1,0),IF(AU17&lt;&gt;"NG",AX17*AU$1,0),IF(AY17&lt;&gt;"NG",BB17*AY$1,0),IF(BC17&lt;&gt;"NG",BF17*BC$1,0),IF(BG17&lt;&gt;"NG",BJ17*BG$1,0),IF(BK17&lt;&gt;"NG",BN17*BK$1,0),IF(BO17&lt;&gt;"NG",BR17*BO$1,0),IF(BS17&lt;&gt;"NG",BV17*BS$1,0))/SUM(IF(K17&lt;&gt;"NG",K$1,0),IF(O17&lt;&gt;"NG",O$1,0),IF(S17&lt;&gt;"NG",S$1,0),IF(W17&lt;&gt;"NG",W$1,0),IF(AA17&lt;&gt;"NG",AA$1,0),IF(AE17&lt;&gt;"NG",AE$1,0),IF(AI17&lt;&gt;"NG",AI$1,0),IF(AM17&lt;&gt;"NG",AM$1,0),IF(AQ17&lt;&gt;"NG",AQ$1,0),IF(AU17&lt;&gt;"NG",AU$1,0),IF(AY17&lt;&gt;"NG",AY$1,0),IF(BC17&lt;&gt;"NG",BC$1,0),IF(BG17&lt;&gt;"NG",BG$1,0),IF(BK17&lt;&gt;"NG",BK$1,0),IF(BO17&lt;&gt;"NG",BO$1,0),IF(BS17&lt;&gt;"NG",BS$1,0)),0)</f>
        <v>0</v>
      </c>
      <c r="BX17" s="466"/>
      <c r="BY17" s="490"/>
      <c r="BZ17" s="5"/>
      <c r="CA17" s="32">
        <f t="shared" ref="CA17" si="416">IF(AND($M17&lt;&gt;$BZ$5,$M17&lt;=$BZ$6,$M17&lt;&gt;$BZ$7),1,0)</f>
        <v>0</v>
      </c>
      <c r="CB17" s="32">
        <f t="shared" ref="CB17" si="417">IF(AND($Q17&lt;&gt;$BZ$5,$Q17&lt;=$BZ$6,$Q17&lt;&gt;$BZ$7),1,0)</f>
        <v>0</v>
      </c>
      <c r="CC17" s="32">
        <f t="shared" ref="CC17" si="418">IF(AND($U17&lt;&gt;$BZ$5,$U17&lt;=$BZ$6,$U17&lt;&gt;$BZ$7),1,0)</f>
        <v>0</v>
      </c>
      <c r="CD17" s="32">
        <f t="shared" ref="CD17" si="419">IF(AND($Y17&lt;&gt;$BZ$5,$Y17&lt;=$BZ$6,$Y17&lt;&gt;$BZ$7),1,0)</f>
        <v>0</v>
      </c>
      <c r="CE17" s="32">
        <f t="shared" ref="CE17" si="420">IF(AND($AG17&lt;&gt;$BZ$5,$AG17&lt;=$BZ$6,$AG17&lt;&gt;$BZ$7),1,0)</f>
        <v>0</v>
      </c>
      <c r="CF17" s="32">
        <f t="shared" ref="CF17" si="421">IF(AND($AK17&lt;&gt;$BZ$5,$AK17&lt;=$BZ$6,$AK17&lt;&gt;$BZ$7),1,0)</f>
        <v>0</v>
      </c>
      <c r="CG17" s="32">
        <f t="shared" ref="CG17" si="422">IF(AND($AS17&lt;&gt;$BZ$5,$AS17&lt;=$BZ$6,$AS17&lt;&gt;$BZ$7),1,0)</f>
        <v>0</v>
      </c>
      <c r="CH17" s="32">
        <f t="shared" ref="CH17" si="423">IF(AND($AW17&lt;&gt;$BZ$5,$AW17&lt;=$BZ$6,$AW17&lt;&gt;$BZ$7),1,0)</f>
        <v>0</v>
      </c>
      <c r="CI17" s="32">
        <f t="shared" ref="CI17" si="424">IF(AND($BE17&lt;&gt;$BZ$5,$BE17&lt;=$BZ$6,$BE17&lt;&gt;$BZ$7),1,0)</f>
        <v>0</v>
      </c>
      <c r="CJ17" s="32">
        <f t="shared" ref="CJ17" si="425">IF(AND($BI17&lt;&gt;$BZ$5,$BI17&lt;=$BZ$6,$BI17&lt;&gt;$BZ$7),1,0)</f>
        <v>0</v>
      </c>
      <c r="CK17" s="32">
        <f t="shared" ref="CK17" si="426">IF(AND($BQ17&lt;&gt;$BZ$5,$BQ17&lt;=$BZ$6,$BQ17&lt;&gt;$BZ$7),1,0)</f>
        <v>0</v>
      </c>
      <c r="CL17" s="32">
        <f t="shared" ref="CL17" si="427">IF(AND($BU17&lt;&gt;$BZ$5,$BU17&lt;=$BZ$6,$BU17&lt;&gt;$BZ$7),1,0)</f>
        <v>0</v>
      </c>
      <c r="CO17" s="32">
        <f>IF(AND($M17&lt;&gt;$CN$5,$M17&lt;=$CN$6,$M17&lt;&gt;$CN$7),1,0)</f>
        <v>0</v>
      </c>
      <c r="CP17" s="32">
        <f>IF(AND($Q17&lt;&gt;$CN$5,$Q17&lt;=$CN$6,$Q17&lt;&gt;$CN$7),1,0)</f>
        <v>0</v>
      </c>
      <c r="CQ17" s="32">
        <f>IF(AND($U17&lt;&gt;$CN$5,$U17&lt;=$CN$6,$U17&lt;&gt;$CN$7),1,0)</f>
        <v>0</v>
      </c>
      <c r="CR17" s="32">
        <f>IF(AND($Y17&lt;&gt;$CN$5,$Y17&lt;=$CN$6,$Y17&lt;&gt;$CN$7),1,0)</f>
        <v>0</v>
      </c>
      <c r="CS17" s="32">
        <f>IF(AND($AG17&lt;&gt;$CN$5,$AG17&lt;=$CN$6,$AG17&lt;&gt;$CN$7),1,0)</f>
        <v>0</v>
      </c>
      <c r="CT17" s="32">
        <f>IF(AND($AK17&lt;&gt;$CN$5,$AK17&lt;=$CN$6,$AK17&lt;&gt;$CN$7),1,0)</f>
        <v>0</v>
      </c>
      <c r="CU17" s="32">
        <f>IF(AND($AS17&lt;&gt;$CN$5,$AS17&lt;=$CN$6,$AS17&lt;&gt;$CN$7),1,0)</f>
        <v>0</v>
      </c>
      <c r="CV17" s="32">
        <f>IF(AND($AW17&lt;&gt;$CN$5,$AW17&lt;=$CN$6,$AW17&lt;&gt;$CN$7),1,0)</f>
        <v>0</v>
      </c>
      <c r="CW17" s="32">
        <f>IF(AND($BE17&lt;&gt;$CN$5,$BE17&lt;=$CN$6,$BE17&lt;&gt;$CN$7),1,0)</f>
        <v>0</v>
      </c>
      <c r="CX17" s="32">
        <f>IF(AND($BI17&lt;&gt;$CN$5,$BI17&lt;=$CN$6,$BI17&lt;&gt;$CN$7),1,0)</f>
        <v>0</v>
      </c>
      <c r="CY17" s="32">
        <f>IF(AND($BQ17&lt;&gt;$CN$5,$BQ17&lt;=$CN$6,$BQ17&lt;&gt;$CN$7),1,0)</f>
        <v>0</v>
      </c>
      <c r="CZ17" s="32">
        <f>IF(AND($BU17&lt;&gt;$CN$5,$BU17&lt;=$CN$6,$BU17&lt;&gt;$CN$7),1,0)</f>
        <v>0</v>
      </c>
      <c r="DC17" s="32">
        <f>IF(AND($M17&lt;&gt;$DB$5,$M17&lt;=$DB$6,$M17&lt;&gt;$CN$7),1,0)</f>
        <v>0</v>
      </c>
      <c r="DD17" s="32">
        <f>IF(AND($Q17&lt;&gt;$DB$5,$Q17&lt;=$DB$6,$Q17&lt;&gt;$CN$7),1,0)</f>
        <v>0</v>
      </c>
      <c r="DE17" s="32">
        <f>IF(AND($U17&lt;&gt;$DB$5,$U17&lt;=$DB$6,$U17&lt;&gt;$CN$7),1,0)</f>
        <v>0</v>
      </c>
      <c r="DF17" s="32">
        <f>IF(AND($Y17&lt;&gt;$DB$5,$Y17&lt;=$DB$6,$Y17&lt;&gt;$CN$7),1,0)</f>
        <v>0</v>
      </c>
      <c r="DG17" s="32">
        <f>IF(AND($AG17&lt;&gt;$DB$5,$AG17&lt;=$DB$6,$AG17&lt;&gt;$CN$7),1,0)</f>
        <v>0</v>
      </c>
      <c r="DH17" s="32">
        <f>IF(AND($AK17&lt;&gt;$DB$5,$AK17&lt;=$DB$6,$AK17&lt;&gt;$CN$7),1,0)</f>
        <v>0</v>
      </c>
      <c r="DI17" s="32">
        <f>IF(AND($AS17&lt;&gt;$DB$5,$AS17&lt;=$DB$6,$AS17&lt;&gt;$CN$7),1,0)</f>
        <v>0</v>
      </c>
      <c r="DJ17" s="32">
        <f>IF(AND($AW17&lt;&gt;$DB$5,$AW17&lt;=$DB$6,$AW17&lt;&gt;$CN$7),1,0)</f>
        <v>0</v>
      </c>
      <c r="DK17" s="32">
        <f>IF(AND($BE17&lt;&gt;$DB$5,$BE17&lt;=$DB$6,$BE17&lt;&gt;$CN$7),1,0)</f>
        <v>0</v>
      </c>
      <c r="DL17" s="32">
        <f>IF(AND($BI17&lt;&gt;$DB$5,$BI17&lt;=$DB$6,$BI17&lt;&gt;$CN$7),1,0)</f>
        <v>0</v>
      </c>
      <c r="DM17" s="32">
        <f>IF(AND($BQ17&lt;&gt;$DB$5,$BQ17&lt;=$DB$6,$BQ17&lt;&gt;$CN$7),1,0)</f>
        <v>0</v>
      </c>
      <c r="DN17" s="32">
        <f>IF(AND($BU17&lt;&gt;$DB$5,$BU17&lt;=$DB$6,$BU17&lt;&gt;$CN$7),1,0)</f>
        <v>0</v>
      </c>
      <c r="DQ17" s="32">
        <f t="shared" ref="DQ17" si="428">IF(AND($M17&lt;&gt;$DP$5,$M17&lt;=$DP$6,$M17&lt;&gt;$CN$7),1,0)</f>
        <v>0</v>
      </c>
      <c r="DR17" s="32">
        <f t="shared" ref="DR17" si="429">IF(AND($Q17&lt;&gt;$DP$5,$Q17&lt;=$DP$6,$Q17&lt;&gt;$CN$7),1,0)</f>
        <v>0</v>
      </c>
      <c r="DS17" s="32">
        <f t="shared" ref="DS17" si="430">IF(AND($U17&lt;&gt;$DP$5,$U17&lt;=$DP$6,$U17&lt;&gt;$CN$7),1,0)</f>
        <v>0</v>
      </c>
      <c r="DT17" s="32">
        <f t="shared" ref="DT17" si="431">IF(AND($Y17&lt;&gt;$DP$5,$Y17&lt;=$DP$6,$Y17&lt;&gt;$CN$7),1,0)</f>
        <v>0</v>
      </c>
      <c r="DU17" s="32">
        <f t="shared" ref="DU17" si="432">IF(AND($AG17&lt;&gt;$DP$5,$AG17&lt;=$DP$6,$AG17&lt;&gt;$CN$7),1,0)</f>
        <v>0</v>
      </c>
      <c r="DV17" s="32">
        <f t="shared" ref="DV17" si="433">IF(AND($AK17&lt;&gt;$DP$5,$AK17&lt;=$DP$6,$AK17&lt;&gt;$CN$7),1,0)</f>
        <v>0</v>
      </c>
      <c r="DW17" s="32">
        <f t="shared" ref="DW17" si="434">IF(AND($AS17&lt;&gt;$DP$5,$AS17&lt;=$DP$6,$AS17&lt;&gt;$CN$7),1,0)</f>
        <v>0</v>
      </c>
      <c r="DX17" s="32">
        <f t="shared" ref="DX17" si="435">IF(AND($AW17&lt;&gt;$DP$5,$AW17&lt;=$DP$6,$AW17&lt;&gt;$CN$7),1,0)</f>
        <v>0</v>
      </c>
      <c r="DY17" s="32">
        <f t="shared" ref="DY17" si="436">IF(AND($BE17&lt;&gt;$DP$5,$BE17&lt;=$DP$6,$BE17&lt;&gt;$CN$7),1,0)</f>
        <v>0</v>
      </c>
      <c r="DZ17" s="32">
        <f t="shared" ref="DZ17" si="437">IF(AND($BI17&lt;&gt;$DP$5,$BI17&lt;=$DP$6,$BI17&lt;&gt;$CN$7),1,0)</f>
        <v>0</v>
      </c>
      <c r="EA17" s="32">
        <f t="shared" ref="EA17" si="438">IF(AND($BQ17&lt;&gt;$DP$5,$BQ17&lt;=$DP$6,$BQ17&lt;&gt;$CN$7),1,0)</f>
        <v>0</v>
      </c>
      <c r="EB17" s="32">
        <f t="shared" ref="EB17" si="439">IF(AND($BU17&lt;&gt;$DP$5,$BU17&lt;=$DP$6,$BU17&lt;&gt;$CN$7),1,0)</f>
        <v>0</v>
      </c>
      <c r="EE17" s="328">
        <f>IF(M17&lt;&gt;"",IF(M17&lt;=$ED$6,1,IF(L17&gt;$ED$6,0,NETWORKDAYS(L17,$ED$6,祭日リスト)/NETWORKDAYS(L17,M17,祭日リスト)))*$GG17*週間進捗報告書!$G$9,0)</f>
        <v>0</v>
      </c>
      <c r="EF17" s="328">
        <f>IF(Q17&lt;&gt;"",IF(Q17&lt;=$ED$6,1,IF(P17&gt;$ED$6,0,NETWORKDAYS(P17,$ED$6,祭日リスト)/NETWORKDAYS(P17,Q17,祭日リスト)))*$GG17*週間進捗報告書!$G$10,0)</f>
        <v>0</v>
      </c>
      <c r="EG17" s="328">
        <f>IF(U17&lt;&gt;"",IF(U17&lt;=$ED$6,1,IF(T17&gt;$ED$6,0,NETWORKDAYS(T17,$ED$6,祭日リスト)/NETWORKDAYS(T17,U17,祭日リスト)))*$GG17*週間進捗報告書!$G$11,0)</f>
        <v>0</v>
      </c>
      <c r="EH17" s="328">
        <f>IF(Y17&lt;&gt;"",IF(Y17&lt;=$ED$6,1,IF(X17&gt;$ED$6,0,NETWORKDAYS(X17,$ED$6,祭日リスト)/NETWORKDAYS(X17,Y17,祭日リスト)))*$GG17*週間進捗報告書!$G$12,0)</f>
        <v>0</v>
      </c>
      <c r="EI17" s="328">
        <f>IF(AG17&lt;&gt;"",IF(AG17&lt;=$ED$6,1,IF(AF17&gt;$ED$6,0,NETWORKDAYS(AF17,$ED$6,祭日リスト)/NETWORKDAYS(AF17,AG17,祭日リスト)))*$GG17*週間進捗報告書!$G$13,0)</f>
        <v>0</v>
      </c>
      <c r="EJ17" s="328">
        <f>IF(AK17&lt;&gt;"",IF(AK17&lt;=$ED$6,1,IF(AJ17&gt;$ED$6,0,NETWORKDAYS(AJ17,$ED$6,祭日リスト)/NETWORKDAYS(AJ17,AK17,祭日リスト)))*$GG17*週間進捗報告書!$G$14,0)</f>
        <v>0</v>
      </c>
      <c r="EK17" s="328">
        <f>IF(AS17&lt;&gt;"",IF(AS17&lt;=$ED$6,1,IF(AR17&gt;$ED$6,0,NETWORKDAYS(AR17,$ED$6,祭日リスト)/NETWORKDAYS(AR17,AS17,祭日リスト)))*$GG17*週間進捗報告書!$G$15,0)</f>
        <v>0</v>
      </c>
      <c r="EL17" s="328">
        <f>IF(AW17&lt;&gt;"",IF(AW17&lt;=$ED$6,1,IF(AV17&gt;$ED$6,0,NETWORKDAYS(AV17,$ED$6,祭日リスト)/NETWORKDAYS(AV17,AW17,祭日リスト)))*$GG17*週間進捗報告書!$G$16,0)</f>
        <v>0</v>
      </c>
      <c r="EM17" s="328">
        <f>IF(BE17&lt;&gt;"",IF(BE17&lt;=$ED$6,1,IF(BD17&gt;$ED$6,0,NETWORKDAYS(BD17,$ED$6,祭日リスト)/NETWORKDAYS(BD17,BE17,祭日リスト)))*$GG17*週間進捗報告書!$G$17,0)</f>
        <v>0</v>
      </c>
      <c r="EN17" s="328">
        <f>IF(BI17&lt;&gt;"",IF(BI17&lt;=$ED$6,1,IF(BH17&gt;$ED$6,0,NETWORKDAYS(BH17,$ED$6,祭日リスト)/NETWORKDAYS(BH17,BI17,祭日リスト)))*$GG17*週間進捗報告書!$G$18,0)</f>
        <v>0</v>
      </c>
      <c r="EO17" s="328">
        <f>IF(BQ17&lt;&gt;"",IF(BQ17&lt;=$ED$6,1,IF(BP17&gt;$ED$6,0,NETWORKDAYS(BP17,$ED$6,祭日リスト)/NETWORKDAYS(BP17,BQ17,祭日リスト)))*$GG17*週間進捗報告書!$G$19,0)</f>
        <v>0</v>
      </c>
      <c r="EP17" s="328">
        <f>IF(BU17&lt;&gt;"",IF(BU17&lt;=$ED$6,1,IF(BT17&gt;$ED$6,0,NETWORKDAYS(BT17,$ED$6,祭日リスト)/NETWORKDAYS(BT17,BU17,祭日リスト)))*$GG17*週間進捗報告書!$G$20,0)</f>
        <v>0</v>
      </c>
      <c r="ER17" s="547">
        <f t="shared" ref="ER17:FC17" si="440">EE17-EE18</f>
        <v>0</v>
      </c>
      <c r="ES17" s="547">
        <f t="shared" si="440"/>
        <v>0</v>
      </c>
      <c r="ET17" s="547">
        <f t="shared" si="440"/>
        <v>0</v>
      </c>
      <c r="EU17" s="547">
        <f t="shared" si="440"/>
        <v>0</v>
      </c>
      <c r="EV17" s="547">
        <f t="shared" si="440"/>
        <v>0</v>
      </c>
      <c r="EW17" s="547">
        <f t="shared" si="440"/>
        <v>0</v>
      </c>
      <c r="EX17" s="547">
        <f t="shared" si="440"/>
        <v>0</v>
      </c>
      <c r="EY17" s="547">
        <f t="shared" si="440"/>
        <v>0</v>
      </c>
      <c r="EZ17" s="547">
        <f t="shared" si="440"/>
        <v>0</v>
      </c>
      <c r="FA17" s="547">
        <f t="shared" si="440"/>
        <v>0</v>
      </c>
      <c r="FB17" s="547">
        <f t="shared" si="440"/>
        <v>0</v>
      </c>
      <c r="FC17" s="547">
        <f t="shared" si="440"/>
        <v>0</v>
      </c>
      <c r="FD17" s="547">
        <f t="shared" ref="FD17" si="441">SUM(ER17:FC18)</f>
        <v>0</v>
      </c>
      <c r="FE17" s="333"/>
      <c r="FG17" s="32">
        <f>IF(AND($M17&lt;&gt;$FF$7),1,0)</f>
        <v>0</v>
      </c>
      <c r="FH17" s="32">
        <f>IF(AND($Q17&lt;&gt;$FF$7),1,0)</f>
        <v>0</v>
      </c>
      <c r="FI17" s="32">
        <f>IF(AND($U17&lt;&gt;$FF$7),1,0)</f>
        <v>0</v>
      </c>
      <c r="FJ17" s="32">
        <f>IF(AND($Y17&lt;&gt;$FF$7),1,0)</f>
        <v>0</v>
      </c>
      <c r="FK17" s="32">
        <f>IF(AND($AG17&lt;&gt;$FF$7),1,0)</f>
        <v>0</v>
      </c>
      <c r="FL17" s="32">
        <f>IF(AND($AK17&lt;&gt;$FF$7),1,0)</f>
        <v>0</v>
      </c>
      <c r="FM17" s="32">
        <f>IF(AND($AS17&lt;&gt;$FF$7),1,0)</f>
        <v>0</v>
      </c>
      <c r="FN17" s="32">
        <f>IF(AND($AW17&lt;&gt;$FF$7),1,0)</f>
        <v>0</v>
      </c>
      <c r="FO17" s="32">
        <f>IF(AND($BE17&lt;&gt;$FF$7),1,0)</f>
        <v>0</v>
      </c>
      <c r="FP17" s="32">
        <f>IF(AND($BI17&lt;&gt;$FF$7),1,0)</f>
        <v>0</v>
      </c>
      <c r="FQ17" s="32">
        <f>IF(AND($BQ17&lt;&gt;$FF$7),1,0)</f>
        <v>0</v>
      </c>
      <c r="FR17" s="32">
        <f>IF(AND($BU17&lt;&gt;$FF$7),1,0)</f>
        <v>0</v>
      </c>
      <c r="FU17" s="294">
        <f t="shared" ref="FU17" si="442">IF($K17&lt;&gt;"NG",$GG17,0)</f>
        <v>0</v>
      </c>
      <c r="FV17" s="294">
        <f t="shared" ref="FV17" si="443">IF($O17&lt;&gt;"NG",$GG17,0)</f>
        <v>0</v>
      </c>
      <c r="FW17" s="294">
        <f t="shared" ref="FW17" si="444">IF($S17&lt;&gt;"NG",$GG17,0)</f>
        <v>0</v>
      </c>
      <c r="FX17" s="294">
        <f t="shared" ref="FX17" si="445">IF($W17&lt;&gt;"NG",$GG17,0)</f>
        <v>0</v>
      </c>
      <c r="FY17" s="294">
        <f t="shared" ref="FY17" si="446">IF($AE17&lt;&gt;"NG",$GG17,0)</f>
        <v>0</v>
      </c>
      <c r="FZ17" s="294">
        <f t="shared" ref="FZ17" si="447">IF($AI17&lt;&gt;"NG",$GG17,0)</f>
        <v>0</v>
      </c>
      <c r="GA17" s="294">
        <f t="shared" ref="GA17" si="448">IF($AQ17&lt;&gt;"NG",$GG17,0)</f>
        <v>0</v>
      </c>
      <c r="GB17" s="294">
        <f t="shared" ref="GB17" si="449">IF($AU17&lt;&gt;"NG",$GG17,0)</f>
        <v>0</v>
      </c>
      <c r="GC17" s="294">
        <f t="shared" ref="GC17" si="450">IF($BC17&lt;&gt;"NG",$GG17,0)</f>
        <v>0</v>
      </c>
      <c r="GD17" s="294">
        <f t="shared" ref="GD17" si="451">IF($BG17&lt;&gt;"NG",$GG17,0)</f>
        <v>0</v>
      </c>
      <c r="GE17" s="294">
        <f t="shared" ref="GE17" si="452">IF($BO17&lt;&gt;"NG",$GG17,0)</f>
        <v>0</v>
      </c>
      <c r="GF17" s="294">
        <f t="shared" ref="GF17" si="453">IF($BS17&lt;&gt;"NG",$GG17,0)</f>
        <v>0</v>
      </c>
      <c r="GG17" s="294" t="e">
        <f>VLOOKUP($D17,リスト!$D:$S,15,FALSE)</f>
        <v>#N/A</v>
      </c>
      <c r="GH17" s="2" t="e">
        <f>INDEX(リスト!$V:$V,MATCH(中日程計画表!$D17,リスト!$D:$D,0))</f>
        <v>#N/A</v>
      </c>
      <c r="GI17" s="2" t="e">
        <f>INDEX(リスト!$A:$A,MATCH(中日程計画表!$D17,リスト!$D:$D,0))</f>
        <v>#N/A</v>
      </c>
      <c r="GJ17" s="2" t="e">
        <f>INDEX(リスト!$U:$U,MATCH(中日程計画表!$D17,リスト!$D:$D,0))</f>
        <v>#N/A</v>
      </c>
      <c r="GK17" s="5" t="e">
        <f>INDEX(リスト!$W:$W,MATCH(中日程計画表!$D17,リスト!$D:$D,0))</f>
        <v>#N/A</v>
      </c>
      <c r="GL17" s="2" t="s">
        <v>200</v>
      </c>
      <c r="GM17" s="296">
        <f>D17</f>
        <v>0</v>
      </c>
      <c r="GN17" s="296" t="str">
        <f>E17</f>
        <v>出荷指示入力</v>
      </c>
      <c r="GP17" s="2">
        <v>0.90909090909090895</v>
      </c>
      <c r="GU17" s="460" t="str">
        <f t="shared" ref="GU17" si="454">AE17</f>
        <v>NG</v>
      </c>
      <c r="GV17" s="460">
        <f t="shared" ref="GV17" si="455">EI17</f>
        <v>0</v>
      </c>
      <c r="GW17" s="460">
        <f t="shared" ref="GW17" si="456">EI18</f>
        <v>0</v>
      </c>
      <c r="GX17" s="462">
        <f t="shared" ref="GX17" si="457">EV17</f>
        <v>0</v>
      </c>
      <c r="GY17" s="460" t="str">
        <f t="shared" ref="GY17" si="458">AI17</f>
        <v>NG</v>
      </c>
      <c r="GZ17" s="460">
        <f t="shared" ref="GZ17" si="459">EJ17</f>
        <v>0</v>
      </c>
      <c r="HA17" s="460">
        <f t="shared" ref="HA17" si="460">EJ18</f>
        <v>0</v>
      </c>
      <c r="HB17" s="462">
        <f t="shared" ref="HB17" si="461">EW17</f>
        <v>0</v>
      </c>
      <c r="HC17" s="460" t="str">
        <f t="shared" ref="HC17" si="462">AQ17</f>
        <v>NG</v>
      </c>
      <c r="HD17" s="460">
        <f t="shared" ref="HD17" si="463">EK17</f>
        <v>0</v>
      </c>
      <c r="HE17" s="460">
        <f t="shared" ref="HE17" si="464">EK18</f>
        <v>0</v>
      </c>
      <c r="HF17" s="462">
        <f t="shared" ref="HF17" si="465">EX17</f>
        <v>0</v>
      </c>
      <c r="HG17" s="460" t="str">
        <f t="shared" ref="HG17" si="466">AU17</f>
        <v>NG</v>
      </c>
      <c r="HH17" s="460">
        <f t="shared" ref="HH17" si="467">EL17</f>
        <v>0</v>
      </c>
      <c r="HI17" s="460">
        <f t="shared" ref="HI17" si="468">EL18</f>
        <v>0</v>
      </c>
      <c r="HJ17" s="462">
        <f t="shared" ref="HJ17" si="469">EY17</f>
        <v>0</v>
      </c>
      <c r="HK17" s="460" t="str">
        <f t="shared" ref="HK17" si="470">BC17</f>
        <v>NG</v>
      </c>
      <c r="HL17" s="460">
        <f t="shared" ref="HL17" si="471">EM17</f>
        <v>0</v>
      </c>
      <c r="HM17" s="460">
        <f t="shared" ref="HM17" si="472">EM18</f>
        <v>0</v>
      </c>
      <c r="HN17" s="462">
        <f t="shared" ref="HN17" si="473">EZ17</f>
        <v>0</v>
      </c>
      <c r="HO17" s="460" t="str">
        <f t="shared" ref="HO17" si="474">BG17</f>
        <v>NG</v>
      </c>
      <c r="HP17" s="460">
        <f t="shared" ref="HP17" si="475">EN17</f>
        <v>0</v>
      </c>
      <c r="HQ17" s="460">
        <f t="shared" ref="HQ17" si="476">EN18</f>
        <v>0</v>
      </c>
      <c r="HR17" s="462">
        <f t="shared" ref="HR17" si="477">FA17</f>
        <v>0</v>
      </c>
      <c r="HS17" s="332"/>
    </row>
    <row r="18" spans="1:227" ht="12" customHeight="1">
      <c r="A18" s="489"/>
      <c r="B18" s="493"/>
      <c r="C18" s="475"/>
      <c r="D18" s="501"/>
      <c r="E18" s="483"/>
      <c r="F18" s="317"/>
      <c r="G18" s="317"/>
      <c r="H18" s="317"/>
      <c r="I18" s="317"/>
      <c r="J18" s="316"/>
      <c r="K18" s="481"/>
      <c r="L18" s="77"/>
      <c r="M18" s="77"/>
      <c r="N18" s="471"/>
      <c r="O18" s="494"/>
      <c r="P18" s="77"/>
      <c r="Q18" s="77"/>
      <c r="R18" s="471"/>
      <c r="S18" s="494"/>
      <c r="T18" s="77"/>
      <c r="U18" s="77"/>
      <c r="V18" s="471"/>
      <c r="W18" s="473"/>
      <c r="X18" s="77"/>
      <c r="Y18" s="77"/>
      <c r="Z18" s="471"/>
      <c r="AA18" s="477"/>
      <c r="AB18" s="80"/>
      <c r="AC18" s="80"/>
      <c r="AD18" s="471"/>
      <c r="AE18" s="495"/>
      <c r="AF18" s="77"/>
      <c r="AG18" s="77"/>
      <c r="AH18" s="471"/>
      <c r="AI18" s="495"/>
      <c r="AJ18" s="77"/>
      <c r="AK18" s="77"/>
      <c r="AL18" s="471"/>
      <c r="AM18" s="498"/>
      <c r="AN18" s="80"/>
      <c r="AO18" s="80"/>
      <c r="AP18" s="497"/>
      <c r="AQ18" s="473"/>
      <c r="AR18" s="77"/>
      <c r="AS18" s="77"/>
      <c r="AT18" s="471"/>
      <c r="AU18" s="473"/>
      <c r="AV18" s="77"/>
      <c r="AW18" s="77"/>
      <c r="AX18" s="471"/>
      <c r="AY18" s="477"/>
      <c r="AZ18" s="80"/>
      <c r="BA18" s="80"/>
      <c r="BB18" s="497"/>
      <c r="BC18" s="475"/>
      <c r="BD18" s="77"/>
      <c r="BE18" s="77"/>
      <c r="BF18" s="471"/>
      <c r="BG18" s="473"/>
      <c r="BH18" s="77"/>
      <c r="BI18" s="77"/>
      <c r="BJ18" s="471"/>
      <c r="BK18" s="498"/>
      <c r="BL18" s="80"/>
      <c r="BM18" s="80"/>
      <c r="BN18" s="497"/>
      <c r="BO18" s="475"/>
      <c r="BP18" s="77"/>
      <c r="BQ18" s="77"/>
      <c r="BR18" s="471"/>
      <c r="BS18" s="473"/>
      <c r="BT18" s="77"/>
      <c r="BU18" s="77"/>
      <c r="BV18" s="471"/>
      <c r="BW18" s="499"/>
      <c r="BX18" s="467"/>
      <c r="BY18" s="490"/>
      <c r="CA18" s="19">
        <f t="shared" ref="CA18" si="478">IF(AND($N17=1,$M18&lt;&gt;$BZ$7),1,0)</f>
        <v>0</v>
      </c>
      <c r="CB18" s="19">
        <f t="shared" ref="CB18" si="479">IF(AND($R17=1,$Q18&lt;&gt;$BZ$7),1,0)</f>
        <v>0</v>
      </c>
      <c r="CC18" s="19">
        <f t="shared" ref="CC18" si="480">IF(AND($V17=1,$U18&lt;&gt;$BZ$7),1,0)</f>
        <v>0</v>
      </c>
      <c r="CD18" s="19">
        <f t="shared" ref="CD18" si="481">IF(AND($Z17=1,$Y18&lt;&gt;$BZ$7),1,0)</f>
        <v>0</v>
      </c>
      <c r="CE18" s="19">
        <f t="shared" ref="CE18" si="482">IF(AND($AH17=1,$AG18&lt;&gt;$BZ$7),1,0)</f>
        <v>0</v>
      </c>
      <c r="CF18" s="19">
        <f t="shared" ref="CF18" si="483">IF(AND($AL17=1,$AK18&lt;&gt;$BZ$7),1,0)</f>
        <v>0</v>
      </c>
      <c r="CG18" s="19">
        <f t="shared" ref="CG18" si="484">IF(AND($AT17=1,$AS18&lt;&gt;$BZ$7),1,0)</f>
        <v>0</v>
      </c>
      <c r="CH18" s="19">
        <f t="shared" ref="CH18" si="485">IF(AND($AX17=1,$AW18&lt;&gt;$BZ$7),1,0)</f>
        <v>0</v>
      </c>
      <c r="CI18" s="19">
        <f t="shared" ref="CI18" si="486">IF(AND($BF17=1,$BE18&lt;&gt;$BZ$7),1,0)</f>
        <v>0</v>
      </c>
      <c r="CJ18" s="19">
        <f t="shared" ref="CJ18" si="487">IF(AND($BJ17=1,$BI18&lt;&gt;$BZ$7),1,0)</f>
        <v>0</v>
      </c>
      <c r="CK18" s="19">
        <f t="shared" ref="CK18" si="488">IF(AND($BR17=1,$BQ18&lt;&gt;$BZ$7),1,0)</f>
        <v>0</v>
      </c>
      <c r="CL18" s="19">
        <f t="shared" ref="CL18" si="489">IF(AND($BV17=1,$BU18&lt;&gt;$BZ$7),1,0)</f>
        <v>0</v>
      </c>
      <c r="CO18" s="19">
        <f>IF(AND($M18&lt;&gt;$CN$7,$M18&lt;=$CN$6),1,0)</f>
        <v>0</v>
      </c>
      <c r="CP18" s="19">
        <f>IF(AND($Q18&lt;&gt;$CN$7,$Q18&lt;=$CN$6),1,0)</f>
        <v>0</v>
      </c>
      <c r="CQ18" s="19">
        <f>IF(AND($U18&lt;&gt;$CN$7,$U18&lt;=$CN$6),1,0)</f>
        <v>0</v>
      </c>
      <c r="CR18" s="19">
        <f>IF(AND($Y18&lt;&gt;$CN$7,$Y18&lt;=$CN$6),1,0)</f>
        <v>0</v>
      </c>
      <c r="CS18" s="19">
        <f>IF(AND($AG18&lt;&gt;$CN$7,$AG18&lt;=$CN$6),1,0)</f>
        <v>0</v>
      </c>
      <c r="CT18" s="19">
        <f>IF(AND($AK18&lt;&gt;$CN$7,$AK18&lt;=$CN$6),1,0)</f>
        <v>0</v>
      </c>
      <c r="CU18" s="19">
        <f>IF(AND($AS18&lt;&gt;$CN$7,$AS18&lt;=$CN$6),1,0)</f>
        <v>0</v>
      </c>
      <c r="CV18" s="19">
        <f>IF(AND($AW18&lt;&gt;$CN$7,$AW18&lt;=$CN$6),1,0)</f>
        <v>0</v>
      </c>
      <c r="CW18" s="19">
        <f>IF(AND($BE18&lt;&gt;$CN$7,$BE18&lt;=$CN$6),1,0)</f>
        <v>0</v>
      </c>
      <c r="CX18" s="19">
        <f>IF(AND($BI18&lt;&gt;$CN$7,$BI18&lt;=$CN$6),1,0)</f>
        <v>0</v>
      </c>
      <c r="CY18" s="19">
        <f>IF(AND($BQ18&lt;&gt;$CN$7,$BQ18&lt;=$CN$6),1,0)</f>
        <v>0</v>
      </c>
      <c r="CZ18" s="19">
        <f>IF(AND($BU18&lt;&gt;$CN$7,$BU18&lt;=$CN$6),1,0)</f>
        <v>0</v>
      </c>
      <c r="DC18" s="19">
        <f>IF($N17=1,1,0)</f>
        <v>0</v>
      </c>
      <c r="DD18" s="19">
        <f>IF($R17=1,1,0)</f>
        <v>0</v>
      </c>
      <c r="DE18" s="19">
        <f>IF($V17=1,1,0)</f>
        <v>0</v>
      </c>
      <c r="DF18" s="19">
        <f>IF($Z17=1,1,0)</f>
        <v>0</v>
      </c>
      <c r="DG18" s="19">
        <f>IF($AH17=1,1,0)</f>
        <v>0</v>
      </c>
      <c r="DH18" s="19">
        <f>IF($AL17=1,1,0)</f>
        <v>0</v>
      </c>
      <c r="DI18" s="19">
        <f>IF($AT17=1,1,0)</f>
        <v>0</v>
      </c>
      <c r="DJ18" s="19">
        <f>IF($AX17=1,1,0)</f>
        <v>0</v>
      </c>
      <c r="DK18" s="19">
        <f>IF($BF17=1,1,0)</f>
        <v>0</v>
      </c>
      <c r="DL18" s="19">
        <f>IF($BJ17=1,1,0)</f>
        <v>0</v>
      </c>
      <c r="DM18" s="19">
        <f>IF($BR17=1,1,0)</f>
        <v>0</v>
      </c>
      <c r="DN18" s="19">
        <f>IF($BV17=1,1,0)</f>
        <v>0</v>
      </c>
      <c r="DQ18" s="19">
        <f t="shared" ref="DQ18" si="490">IF($N17=1,1,0)</f>
        <v>0</v>
      </c>
      <c r="DR18" s="19">
        <f t="shared" ref="DR18" si="491">IF($R17=1,1,0)</f>
        <v>0</v>
      </c>
      <c r="DS18" s="19">
        <f t="shared" ref="DS18" si="492">IF($V17=1,1,0)</f>
        <v>0</v>
      </c>
      <c r="DT18" s="19">
        <f t="shared" ref="DT18" si="493">IF($Z17=1,1,0)</f>
        <v>0</v>
      </c>
      <c r="DU18" s="19">
        <f t="shared" ref="DU18" si="494">IF($AH17=1,1,0)</f>
        <v>0</v>
      </c>
      <c r="DV18" s="19">
        <f t="shared" ref="DV18" si="495">IF($AL17=1,1,0)</f>
        <v>0</v>
      </c>
      <c r="DW18" s="19">
        <f t="shared" ref="DW18" si="496">IF($AT17=1,1,0)</f>
        <v>0</v>
      </c>
      <c r="DX18" s="19">
        <f t="shared" ref="DX18" si="497">IF($AX17=1,1,0)</f>
        <v>0</v>
      </c>
      <c r="DY18" s="19">
        <f t="shared" ref="DY18" si="498">IF($BF17=1,1,0)</f>
        <v>0</v>
      </c>
      <c r="DZ18" s="19">
        <f t="shared" ref="DZ18" si="499">IF($BJ17=1,1,0)</f>
        <v>0</v>
      </c>
      <c r="EA18" s="19">
        <f t="shared" ref="EA18" si="500">IF($BR17=1,1,0)</f>
        <v>0</v>
      </c>
      <c r="EB18" s="19">
        <f t="shared" ref="EB18" si="501">IF($BV17=1,1,0)</f>
        <v>0</v>
      </c>
      <c r="EE18" s="329">
        <f>N17*$FU18*週間進捗報告書!$G$9</f>
        <v>0</v>
      </c>
      <c r="EF18" s="329">
        <f>R17*$FV18*週間進捗報告書!$G$10</f>
        <v>0</v>
      </c>
      <c r="EG18" s="329">
        <f>V17*$FW18*週間進捗報告書!$G$11</f>
        <v>0</v>
      </c>
      <c r="EH18" s="329">
        <f>Z17*$FX18*週間進捗報告書!$G$12</f>
        <v>0</v>
      </c>
      <c r="EI18" s="329">
        <f>AH17*$FY18*週間進捗報告書!$G$13</f>
        <v>0</v>
      </c>
      <c r="EJ18" s="329">
        <f>AL17*$FZ18*週間進捗報告書!$G$14</f>
        <v>0</v>
      </c>
      <c r="EK18" s="329">
        <f>AT17*$GA18*週間進捗報告書!$G$15</f>
        <v>0</v>
      </c>
      <c r="EL18" s="329">
        <f>AX17*$GB18*週間進捗報告書!$G$16</f>
        <v>0</v>
      </c>
      <c r="EM18" s="329">
        <f>BF17*$GC18*週間進捗報告書!$G$17</f>
        <v>0</v>
      </c>
      <c r="EN18" s="329">
        <f>BJ17*$GD18*週間進捗報告書!$G$18</f>
        <v>0</v>
      </c>
      <c r="EO18" s="329">
        <f>BR17*$GE18*週間進捗報告書!$G$19</f>
        <v>0</v>
      </c>
      <c r="EP18" s="329">
        <f>BV17*$GF18*週間進捗報告書!$G$20</f>
        <v>0</v>
      </c>
      <c r="ER18" s="547"/>
      <c r="ES18" s="547"/>
      <c r="ET18" s="547"/>
      <c r="EU18" s="547"/>
      <c r="EV18" s="547"/>
      <c r="EW18" s="547"/>
      <c r="EX18" s="547"/>
      <c r="EY18" s="547"/>
      <c r="EZ18" s="547"/>
      <c r="FA18" s="547"/>
      <c r="FB18" s="547"/>
      <c r="FC18" s="547"/>
      <c r="FD18" s="547"/>
      <c r="FE18" s="332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U18" s="295">
        <f t="shared" ref="FU18" si="502">FU17</f>
        <v>0</v>
      </c>
      <c r="FV18" s="295">
        <f t="shared" ref="FV18" si="503">FV17</f>
        <v>0</v>
      </c>
      <c r="FW18" s="295">
        <f t="shared" ref="FW18" si="504">FW17</f>
        <v>0</v>
      </c>
      <c r="FX18" s="295">
        <f t="shared" ref="FX18" si="505">FX17</f>
        <v>0</v>
      </c>
      <c r="FY18" s="295">
        <f t="shared" ref="FY18" si="506">FY17</f>
        <v>0</v>
      </c>
      <c r="FZ18" s="295">
        <f t="shared" ref="FZ18" si="507">FZ17</f>
        <v>0</v>
      </c>
      <c r="GA18" s="295">
        <f t="shared" ref="GA18" si="508">GA17</f>
        <v>0</v>
      </c>
      <c r="GB18" s="295">
        <f t="shared" ref="GB18" si="509">GB17</f>
        <v>0</v>
      </c>
      <c r="GC18" s="295">
        <f t="shared" ref="GC18" si="510">GC17</f>
        <v>0</v>
      </c>
      <c r="GD18" s="295">
        <f t="shared" ref="GD18" si="511">GD17</f>
        <v>0</v>
      </c>
      <c r="GE18" s="295">
        <f t="shared" ref="GE18" si="512">GE17</f>
        <v>0</v>
      </c>
      <c r="GF18" s="295">
        <f t="shared" ref="GF18" si="513">GF17</f>
        <v>0</v>
      </c>
      <c r="GG18" s="295" t="e">
        <f t="shared" ref="GG18" si="514">GG17</f>
        <v>#N/A</v>
      </c>
      <c r="GH18" s="2" t="e">
        <f>INDEX(リスト!$V:$V,MATCH(中日程計画表!$D17,リスト!$D:$D,0))</f>
        <v>#N/A</v>
      </c>
      <c r="GI18" s="2" t="e">
        <f>INDEX(リスト!$A:$A,MATCH(中日程計画表!$D17,リスト!$D:$D,0))</f>
        <v>#N/A</v>
      </c>
      <c r="GJ18" s="2" t="e">
        <f>INDEX(リスト!$U:$U,MATCH(中日程計画表!$D17,リスト!$D:$D,0))</f>
        <v>#N/A</v>
      </c>
      <c r="GK18" s="5" t="e">
        <f>INDEX(リスト!$W:$W,MATCH(中日程計画表!$D17,リスト!$D:$D,0))</f>
        <v>#N/A</v>
      </c>
      <c r="GL18" s="2" t="s">
        <v>201</v>
      </c>
      <c r="GM18" s="296">
        <f t="shared" ref="GM18" si="515">GM17</f>
        <v>0</v>
      </c>
      <c r="GN18" s="296" t="str">
        <f t="shared" ref="GN18" si="516">GN17</f>
        <v>出荷指示入力</v>
      </c>
      <c r="GP18" s="2">
        <v>0.90909090909090895</v>
      </c>
      <c r="GU18" s="461"/>
      <c r="GV18" s="460"/>
      <c r="GW18" s="460"/>
      <c r="GX18" s="461"/>
      <c r="GY18" s="461"/>
      <c r="GZ18" s="460"/>
      <c r="HA18" s="460"/>
      <c r="HB18" s="461"/>
      <c r="HC18" s="461"/>
      <c r="HD18" s="460"/>
      <c r="HE18" s="460"/>
      <c r="HF18" s="461"/>
      <c r="HG18" s="461"/>
      <c r="HH18" s="460"/>
      <c r="HI18" s="460"/>
      <c r="HJ18" s="461"/>
      <c r="HK18" s="461"/>
      <c r="HL18" s="460"/>
      <c r="HM18" s="460"/>
      <c r="HN18" s="461"/>
      <c r="HO18" s="461"/>
      <c r="HP18" s="460"/>
      <c r="HQ18" s="460"/>
      <c r="HR18" s="461"/>
      <c r="HS18" s="4"/>
    </row>
    <row r="19" spans="1:227" ht="12" customHeight="1">
      <c r="A19" s="488" t="str">
        <f ca="1">INDIRECT("リスト!A"&amp;B19+6)</f>
        <v>出荷</v>
      </c>
      <c r="B19" s="493">
        <f t="shared" ref="B19" si="517">ROUNDDOWN((ROW()-6)/2,0)+1</f>
        <v>7</v>
      </c>
      <c r="C19" s="474" t="str">
        <f>機能グループ名</f>
        <v>出荷指示</v>
      </c>
      <c r="D19" s="500">
        <f>機能ID</f>
        <v>0</v>
      </c>
      <c r="E19" s="482" t="str">
        <f>機能名</f>
        <v>出荷指示削除</v>
      </c>
      <c r="F19" s="315"/>
      <c r="G19" s="315"/>
      <c r="H19" s="315"/>
      <c r="I19" s="315"/>
      <c r="J19" s="316"/>
      <c r="K19" s="480" t="str">
        <f>担当者_SR</f>
        <v>NG</v>
      </c>
      <c r="L19" s="76"/>
      <c r="M19" s="76"/>
      <c r="N19" s="470"/>
      <c r="O19" s="494" t="str">
        <f>担当者_SRR</f>
        <v>NG</v>
      </c>
      <c r="P19" s="76"/>
      <c r="Q19" s="76"/>
      <c r="R19" s="470"/>
      <c r="S19" s="494" t="str">
        <f>担当者_DS</f>
        <v>NG</v>
      </c>
      <c r="T19" s="76"/>
      <c r="U19" s="76"/>
      <c r="V19" s="470"/>
      <c r="W19" s="472" t="str">
        <f>担当者_DSR</f>
        <v>NG</v>
      </c>
      <c r="X19" s="76"/>
      <c r="Y19" s="76"/>
      <c r="Z19" s="470"/>
      <c r="AA19" s="476"/>
      <c r="AB19" s="79"/>
      <c r="AC19" s="79"/>
      <c r="AD19" s="470">
        <f>IF(AC20 &lt;&gt; "",1,0)</f>
        <v>0</v>
      </c>
      <c r="AE19" s="495" t="str">
        <f>担当者_CD</f>
        <v>NG</v>
      </c>
      <c r="AF19" s="76"/>
      <c r="AG19" s="76"/>
      <c r="AH19" s="470"/>
      <c r="AI19" s="495" t="str">
        <f>担当者_DD</f>
        <v>NG</v>
      </c>
      <c r="AJ19" s="76"/>
      <c r="AK19" s="76"/>
      <c r="AL19" s="470"/>
      <c r="AM19" s="498"/>
      <c r="AN19" s="79"/>
      <c r="AO19" s="79"/>
      <c r="AP19" s="470">
        <f>IF(AO20 &lt;&gt; "",1,0)</f>
        <v>0</v>
      </c>
      <c r="AQ19" s="472" t="str">
        <f>担当者_MCL</f>
        <v>NG</v>
      </c>
      <c r="AR19" s="76"/>
      <c r="AS19" s="76"/>
      <c r="AT19" s="470"/>
      <c r="AU19" s="472" t="str">
        <f>担当者_MCLR</f>
        <v>NG</v>
      </c>
      <c r="AV19" s="76"/>
      <c r="AW19" s="76"/>
      <c r="AX19" s="470"/>
      <c r="AY19" s="476"/>
      <c r="AZ19" s="79"/>
      <c r="BA19" s="79"/>
      <c r="BB19" s="470">
        <f>IF(BA20 &lt;&gt; "",1,0)</f>
        <v>0</v>
      </c>
      <c r="BC19" s="474" t="str">
        <f>担当者_MT</f>
        <v>NG</v>
      </c>
      <c r="BD19" s="76"/>
      <c r="BE19" s="76"/>
      <c r="BF19" s="470"/>
      <c r="BG19" s="472" t="str">
        <f>担当者_M検</f>
        <v>NG</v>
      </c>
      <c r="BH19" s="76"/>
      <c r="BI19" s="76"/>
      <c r="BJ19" s="470"/>
      <c r="BK19" s="498"/>
      <c r="BL19" s="79"/>
      <c r="BM19" s="79"/>
      <c r="BN19" s="470">
        <v>0</v>
      </c>
      <c r="BO19" s="474" t="str">
        <f>担当者_モテ</f>
        <v>NG</v>
      </c>
      <c r="BP19" s="76"/>
      <c r="BQ19" s="76"/>
      <c r="BR19" s="470"/>
      <c r="BS19" s="472" t="str">
        <f>担当者_モテR</f>
        <v>NG</v>
      </c>
      <c r="BT19" s="76"/>
      <c r="BU19" s="76"/>
      <c r="BV19" s="470"/>
      <c r="BW19" s="499">
        <f t="shared" ref="BW19" si="518">IFERROR(SUM(IF(K19&lt;&gt;"NG",N19*K$1,0),IF(O19&lt;&gt;"NG",R19*O$1,0),IF(S19&lt;&gt;"NG",V19*S$1,0),IF(W19&lt;&gt;"NG",Z19*W$1,0),IF(AA19&lt;&gt;"NG",AD19*AA$1,0),IF(AE19&lt;&gt;"NG",AH19*AE$1,0),IF(AI19&lt;&gt;"NG",AL19*AI$1,0),IF(AM19&lt;&gt;"NG",AP19*AM$1,0),IF(AQ19&lt;&gt;"NG",AT19*AQ$1,0),IF(AU19&lt;&gt;"NG",AX19*AU$1,0),IF(AY19&lt;&gt;"NG",BB19*AY$1,0),IF(BC19&lt;&gt;"NG",BF19*BC$1,0),IF(BG19&lt;&gt;"NG",BJ19*BG$1,0),IF(BK19&lt;&gt;"NG",BN19*BK$1,0),IF(BO19&lt;&gt;"NG",BR19*BO$1,0),IF(BS19&lt;&gt;"NG",BV19*BS$1,0))/SUM(IF(K19&lt;&gt;"NG",K$1,0),IF(O19&lt;&gt;"NG",O$1,0),IF(S19&lt;&gt;"NG",S$1,0),IF(W19&lt;&gt;"NG",W$1,0),IF(AA19&lt;&gt;"NG",AA$1,0),IF(AE19&lt;&gt;"NG",AE$1,0),IF(AI19&lt;&gt;"NG",AI$1,0),IF(AM19&lt;&gt;"NG",AM$1,0),IF(AQ19&lt;&gt;"NG",AQ$1,0),IF(AU19&lt;&gt;"NG",AU$1,0),IF(AY19&lt;&gt;"NG",AY$1,0),IF(BC19&lt;&gt;"NG",BC$1,0),IF(BG19&lt;&gt;"NG",BG$1,0),IF(BK19&lt;&gt;"NG",BK$1,0),IF(BO19&lt;&gt;"NG",BO$1,0),IF(BS19&lt;&gt;"NG",BS$1,0)),0)</f>
        <v>0</v>
      </c>
      <c r="BX19" s="466"/>
      <c r="BY19" s="490"/>
      <c r="BZ19" s="5"/>
      <c r="CA19" s="32">
        <f t="shared" ref="CA19" si="519">IF(AND($M19&lt;&gt;$BZ$5,$M19&lt;=$BZ$6,$M19&lt;&gt;$BZ$7),1,0)</f>
        <v>0</v>
      </c>
      <c r="CB19" s="32">
        <f t="shared" ref="CB19" si="520">IF(AND($Q19&lt;&gt;$BZ$5,$Q19&lt;=$BZ$6,$Q19&lt;&gt;$BZ$7),1,0)</f>
        <v>0</v>
      </c>
      <c r="CC19" s="32">
        <f t="shared" ref="CC19" si="521">IF(AND($U19&lt;&gt;$BZ$5,$U19&lt;=$BZ$6,$U19&lt;&gt;$BZ$7),1,0)</f>
        <v>0</v>
      </c>
      <c r="CD19" s="32">
        <f t="shared" ref="CD19" si="522">IF(AND($Y19&lt;&gt;$BZ$5,$Y19&lt;=$BZ$6,$Y19&lt;&gt;$BZ$7),1,0)</f>
        <v>0</v>
      </c>
      <c r="CE19" s="32">
        <f t="shared" ref="CE19" si="523">IF(AND($AG19&lt;&gt;$BZ$5,$AG19&lt;=$BZ$6,$AG19&lt;&gt;$BZ$7),1,0)</f>
        <v>0</v>
      </c>
      <c r="CF19" s="32">
        <f t="shared" ref="CF19" si="524">IF(AND($AK19&lt;&gt;$BZ$5,$AK19&lt;=$BZ$6,$AK19&lt;&gt;$BZ$7),1,0)</f>
        <v>0</v>
      </c>
      <c r="CG19" s="32">
        <f t="shared" ref="CG19" si="525">IF(AND($AS19&lt;&gt;$BZ$5,$AS19&lt;=$BZ$6,$AS19&lt;&gt;$BZ$7),1,0)</f>
        <v>0</v>
      </c>
      <c r="CH19" s="32">
        <f t="shared" ref="CH19" si="526">IF(AND($AW19&lt;&gt;$BZ$5,$AW19&lt;=$BZ$6,$AW19&lt;&gt;$BZ$7),1,0)</f>
        <v>0</v>
      </c>
      <c r="CI19" s="32">
        <f t="shared" ref="CI19" si="527">IF(AND($BE19&lt;&gt;$BZ$5,$BE19&lt;=$BZ$6,$BE19&lt;&gt;$BZ$7),1,0)</f>
        <v>0</v>
      </c>
      <c r="CJ19" s="32">
        <f t="shared" ref="CJ19" si="528">IF(AND($BI19&lt;&gt;$BZ$5,$BI19&lt;=$BZ$6,$BI19&lt;&gt;$BZ$7),1,0)</f>
        <v>0</v>
      </c>
      <c r="CK19" s="32">
        <f t="shared" ref="CK19" si="529">IF(AND($BQ19&lt;&gt;$BZ$5,$BQ19&lt;=$BZ$6,$BQ19&lt;&gt;$BZ$7),1,0)</f>
        <v>0</v>
      </c>
      <c r="CL19" s="32">
        <f t="shared" ref="CL19" si="530">IF(AND($BU19&lt;&gt;$BZ$5,$BU19&lt;=$BZ$6,$BU19&lt;&gt;$BZ$7),1,0)</f>
        <v>0</v>
      </c>
      <c r="CO19" s="32">
        <f>IF(AND($M19&lt;&gt;$CN$5,$M19&lt;=$CN$6,$M19&lt;&gt;$CN$7),1,0)</f>
        <v>0</v>
      </c>
      <c r="CP19" s="32">
        <f>IF(AND($Q19&lt;&gt;$CN$5,$Q19&lt;=$CN$6,$Q19&lt;&gt;$CN$7),1,0)</f>
        <v>0</v>
      </c>
      <c r="CQ19" s="32">
        <f>IF(AND($U19&lt;&gt;$CN$5,$U19&lt;=$CN$6,$U19&lt;&gt;$CN$7),1,0)</f>
        <v>0</v>
      </c>
      <c r="CR19" s="32">
        <f>IF(AND($Y19&lt;&gt;$CN$5,$Y19&lt;=$CN$6,$Y19&lt;&gt;$CN$7),1,0)</f>
        <v>0</v>
      </c>
      <c r="CS19" s="32">
        <f>IF(AND($AG19&lt;&gt;$CN$5,$AG19&lt;=$CN$6,$AG19&lt;&gt;$CN$7),1,0)</f>
        <v>0</v>
      </c>
      <c r="CT19" s="32">
        <f>IF(AND($AK19&lt;&gt;$CN$5,$AK19&lt;=$CN$6,$AK19&lt;&gt;$CN$7),1,0)</f>
        <v>0</v>
      </c>
      <c r="CU19" s="32">
        <f>IF(AND($AS19&lt;&gt;$CN$5,$AS19&lt;=$CN$6,$AS19&lt;&gt;$CN$7),1,0)</f>
        <v>0</v>
      </c>
      <c r="CV19" s="32">
        <f>IF(AND($AW19&lt;&gt;$CN$5,$AW19&lt;=$CN$6,$AW19&lt;&gt;$CN$7),1,0)</f>
        <v>0</v>
      </c>
      <c r="CW19" s="32">
        <f>IF(AND($BE19&lt;&gt;$CN$5,$BE19&lt;=$CN$6,$BE19&lt;&gt;$CN$7),1,0)</f>
        <v>0</v>
      </c>
      <c r="CX19" s="32">
        <f>IF(AND($BI19&lt;&gt;$CN$5,$BI19&lt;=$CN$6,$BI19&lt;&gt;$CN$7),1,0)</f>
        <v>0</v>
      </c>
      <c r="CY19" s="32">
        <f>IF(AND($BQ19&lt;&gt;$CN$5,$BQ19&lt;=$CN$6,$BQ19&lt;&gt;$CN$7),1,0)</f>
        <v>0</v>
      </c>
      <c r="CZ19" s="32">
        <f>IF(AND($BU19&lt;&gt;$CN$5,$BU19&lt;=$CN$6,$BU19&lt;&gt;$CN$7),1,0)</f>
        <v>0</v>
      </c>
      <c r="DC19" s="32">
        <f>IF(AND($M19&lt;&gt;$DB$5,$M19&lt;=$DB$6,$M19&lt;&gt;$CN$7),1,0)</f>
        <v>0</v>
      </c>
      <c r="DD19" s="32">
        <f>IF(AND($Q19&lt;&gt;$DB$5,$Q19&lt;=$DB$6,$Q19&lt;&gt;$CN$7),1,0)</f>
        <v>0</v>
      </c>
      <c r="DE19" s="32">
        <f>IF(AND($U19&lt;&gt;$DB$5,$U19&lt;=$DB$6,$U19&lt;&gt;$CN$7),1,0)</f>
        <v>0</v>
      </c>
      <c r="DF19" s="32">
        <f>IF(AND($Y19&lt;&gt;$DB$5,$Y19&lt;=$DB$6,$Y19&lt;&gt;$CN$7),1,0)</f>
        <v>0</v>
      </c>
      <c r="DG19" s="32">
        <f>IF(AND($AG19&lt;&gt;$DB$5,$AG19&lt;=$DB$6,$AG19&lt;&gt;$CN$7),1,0)</f>
        <v>0</v>
      </c>
      <c r="DH19" s="32">
        <f>IF(AND($AK19&lt;&gt;$DB$5,$AK19&lt;=$DB$6,$AK19&lt;&gt;$CN$7),1,0)</f>
        <v>0</v>
      </c>
      <c r="DI19" s="32">
        <f>IF(AND($AS19&lt;&gt;$DB$5,$AS19&lt;=$DB$6,$AS19&lt;&gt;$CN$7),1,0)</f>
        <v>0</v>
      </c>
      <c r="DJ19" s="32">
        <f>IF(AND($AW19&lt;&gt;$DB$5,$AW19&lt;=$DB$6,$AW19&lt;&gt;$CN$7),1,0)</f>
        <v>0</v>
      </c>
      <c r="DK19" s="32">
        <f>IF(AND($BE19&lt;&gt;$DB$5,$BE19&lt;=$DB$6,$BE19&lt;&gt;$CN$7),1,0)</f>
        <v>0</v>
      </c>
      <c r="DL19" s="32">
        <f>IF(AND($BI19&lt;&gt;$DB$5,$BI19&lt;=$DB$6,$BI19&lt;&gt;$CN$7),1,0)</f>
        <v>0</v>
      </c>
      <c r="DM19" s="32">
        <f>IF(AND($BQ19&lt;&gt;$DB$5,$BQ19&lt;=$DB$6,$BQ19&lt;&gt;$CN$7),1,0)</f>
        <v>0</v>
      </c>
      <c r="DN19" s="32">
        <f>IF(AND($BU19&lt;&gt;$DB$5,$BU19&lt;=$DB$6,$BU19&lt;&gt;$CN$7),1,0)</f>
        <v>0</v>
      </c>
      <c r="DQ19" s="32">
        <f t="shared" ref="DQ19" si="531">IF(AND($M19&lt;&gt;$DP$5,$M19&lt;=$DP$6,$M19&lt;&gt;$CN$7),1,0)</f>
        <v>0</v>
      </c>
      <c r="DR19" s="32">
        <f t="shared" ref="DR19" si="532">IF(AND($Q19&lt;&gt;$DP$5,$Q19&lt;=$DP$6,$Q19&lt;&gt;$CN$7),1,0)</f>
        <v>0</v>
      </c>
      <c r="DS19" s="32">
        <f t="shared" ref="DS19" si="533">IF(AND($U19&lt;&gt;$DP$5,$U19&lt;=$DP$6,$U19&lt;&gt;$CN$7),1,0)</f>
        <v>0</v>
      </c>
      <c r="DT19" s="32">
        <f t="shared" ref="DT19" si="534">IF(AND($Y19&lt;&gt;$DP$5,$Y19&lt;=$DP$6,$Y19&lt;&gt;$CN$7),1,0)</f>
        <v>0</v>
      </c>
      <c r="DU19" s="32">
        <f t="shared" ref="DU19" si="535">IF(AND($AG19&lt;&gt;$DP$5,$AG19&lt;=$DP$6,$AG19&lt;&gt;$CN$7),1,0)</f>
        <v>0</v>
      </c>
      <c r="DV19" s="32">
        <f t="shared" ref="DV19" si="536">IF(AND($AK19&lt;&gt;$DP$5,$AK19&lt;=$DP$6,$AK19&lt;&gt;$CN$7),1,0)</f>
        <v>0</v>
      </c>
      <c r="DW19" s="32">
        <f t="shared" ref="DW19" si="537">IF(AND($AS19&lt;&gt;$DP$5,$AS19&lt;=$DP$6,$AS19&lt;&gt;$CN$7),1,0)</f>
        <v>0</v>
      </c>
      <c r="DX19" s="32">
        <f t="shared" ref="DX19" si="538">IF(AND($AW19&lt;&gt;$DP$5,$AW19&lt;=$DP$6,$AW19&lt;&gt;$CN$7),1,0)</f>
        <v>0</v>
      </c>
      <c r="DY19" s="32">
        <f t="shared" ref="DY19" si="539">IF(AND($BE19&lt;&gt;$DP$5,$BE19&lt;=$DP$6,$BE19&lt;&gt;$CN$7),1,0)</f>
        <v>0</v>
      </c>
      <c r="DZ19" s="32">
        <f t="shared" ref="DZ19" si="540">IF(AND($BI19&lt;&gt;$DP$5,$BI19&lt;=$DP$6,$BI19&lt;&gt;$CN$7),1,0)</f>
        <v>0</v>
      </c>
      <c r="EA19" s="32">
        <f t="shared" ref="EA19" si="541">IF(AND($BQ19&lt;&gt;$DP$5,$BQ19&lt;=$DP$6,$BQ19&lt;&gt;$CN$7),1,0)</f>
        <v>0</v>
      </c>
      <c r="EB19" s="32">
        <f t="shared" ref="EB19" si="542">IF(AND($BU19&lt;&gt;$DP$5,$BU19&lt;=$DP$6,$BU19&lt;&gt;$CN$7),1,0)</f>
        <v>0</v>
      </c>
      <c r="EE19" s="328">
        <f>IF(M19&lt;&gt;"",IF(M19&lt;=$ED$6,1,IF(L19&gt;$ED$6,0,NETWORKDAYS(L19,$ED$6,祭日リスト)/NETWORKDAYS(L19,M19,祭日リスト)))*$GG19*週間進捗報告書!$G$9,0)</f>
        <v>0</v>
      </c>
      <c r="EF19" s="328">
        <f>IF(Q19&lt;&gt;"",IF(Q19&lt;=$ED$6,1,IF(P19&gt;$ED$6,0,NETWORKDAYS(P19,$ED$6,祭日リスト)/NETWORKDAYS(P19,Q19,祭日リスト)))*$GG19*週間進捗報告書!$G$10,0)</f>
        <v>0</v>
      </c>
      <c r="EG19" s="328">
        <f>IF(U19&lt;&gt;"",IF(U19&lt;=$ED$6,1,IF(T19&gt;$ED$6,0,NETWORKDAYS(T19,$ED$6,祭日リスト)/NETWORKDAYS(T19,U19,祭日リスト)))*$GG19*週間進捗報告書!$G$11,0)</f>
        <v>0</v>
      </c>
      <c r="EH19" s="328">
        <f>IF(Y19&lt;&gt;"",IF(Y19&lt;=$ED$6,1,IF(X19&gt;$ED$6,0,NETWORKDAYS(X19,$ED$6,祭日リスト)/NETWORKDAYS(X19,Y19,祭日リスト)))*$GG19*週間進捗報告書!$G$12,0)</f>
        <v>0</v>
      </c>
      <c r="EI19" s="328">
        <f>IF(AG19&lt;&gt;"",IF(AG19&lt;=$ED$6,1,IF(AF19&gt;$ED$6,0,NETWORKDAYS(AF19,$ED$6,祭日リスト)/NETWORKDAYS(AF19,AG19,祭日リスト)))*$GG19*週間進捗報告書!$G$13,0)</f>
        <v>0</v>
      </c>
      <c r="EJ19" s="328">
        <f>IF(AK19&lt;&gt;"",IF(AK19&lt;=$ED$6,1,IF(AJ19&gt;$ED$6,0,NETWORKDAYS(AJ19,$ED$6,祭日リスト)/NETWORKDAYS(AJ19,AK19,祭日リスト)))*$GG19*週間進捗報告書!$G$14,0)</f>
        <v>0</v>
      </c>
      <c r="EK19" s="328">
        <f>IF(AS19&lt;&gt;"",IF(AS19&lt;=$ED$6,1,IF(AR19&gt;$ED$6,0,NETWORKDAYS(AR19,$ED$6,祭日リスト)/NETWORKDAYS(AR19,AS19,祭日リスト)))*$GG19*週間進捗報告書!$G$15,0)</f>
        <v>0</v>
      </c>
      <c r="EL19" s="328">
        <f>IF(AW19&lt;&gt;"",IF(AW19&lt;=$ED$6,1,IF(AV19&gt;$ED$6,0,NETWORKDAYS(AV19,$ED$6,祭日リスト)/NETWORKDAYS(AV19,AW19,祭日リスト)))*$GG19*週間進捗報告書!$G$16,0)</f>
        <v>0</v>
      </c>
      <c r="EM19" s="328">
        <f>IF(BE19&lt;&gt;"",IF(BE19&lt;=$ED$6,1,IF(BD19&gt;$ED$6,0,NETWORKDAYS(BD19,$ED$6,祭日リスト)/NETWORKDAYS(BD19,BE19,祭日リスト)))*$GG19*週間進捗報告書!$G$17,0)</f>
        <v>0</v>
      </c>
      <c r="EN19" s="328">
        <f>IF(BI19&lt;&gt;"",IF(BI19&lt;=$ED$6,1,IF(BH19&gt;$ED$6,0,NETWORKDAYS(BH19,$ED$6,祭日リスト)/NETWORKDAYS(BH19,BI19,祭日リスト)))*$GG19*週間進捗報告書!$G$18,0)</f>
        <v>0</v>
      </c>
      <c r="EO19" s="328">
        <f>IF(BQ19&lt;&gt;"",IF(BQ19&lt;=$ED$6,1,IF(BP19&gt;$ED$6,0,NETWORKDAYS(BP19,$ED$6,祭日リスト)/NETWORKDAYS(BP19,BQ19,祭日リスト)))*$GG19*週間進捗報告書!$G$19,0)</f>
        <v>0</v>
      </c>
      <c r="EP19" s="328">
        <f>IF(BU19&lt;&gt;"",IF(BU19&lt;=$ED$6,1,IF(BT19&gt;$ED$6,0,NETWORKDAYS(BT19,$ED$6,祭日リスト)/NETWORKDAYS(BT19,BU19,祭日リスト)))*$GG19*週間進捗報告書!$G$20,0)</f>
        <v>0</v>
      </c>
      <c r="ER19" s="547">
        <f t="shared" ref="ER19:FC19" si="543">EE19-EE20</f>
        <v>0</v>
      </c>
      <c r="ES19" s="547">
        <f t="shared" si="543"/>
        <v>0</v>
      </c>
      <c r="ET19" s="547">
        <f t="shared" si="543"/>
        <v>0</v>
      </c>
      <c r="EU19" s="547">
        <f t="shared" si="543"/>
        <v>0</v>
      </c>
      <c r="EV19" s="547">
        <f t="shared" si="543"/>
        <v>0</v>
      </c>
      <c r="EW19" s="547">
        <f t="shared" si="543"/>
        <v>0</v>
      </c>
      <c r="EX19" s="547">
        <f t="shared" si="543"/>
        <v>0</v>
      </c>
      <c r="EY19" s="547">
        <f t="shared" si="543"/>
        <v>0</v>
      </c>
      <c r="EZ19" s="547">
        <f t="shared" si="543"/>
        <v>0</v>
      </c>
      <c r="FA19" s="547">
        <f t="shared" si="543"/>
        <v>0</v>
      </c>
      <c r="FB19" s="547">
        <f t="shared" si="543"/>
        <v>0</v>
      </c>
      <c r="FC19" s="547">
        <f t="shared" si="543"/>
        <v>0</v>
      </c>
      <c r="FD19" s="547">
        <f t="shared" ref="FD19" si="544">SUM(ER19:FC20)</f>
        <v>0</v>
      </c>
      <c r="FE19" s="333"/>
      <c r="FG19" s="32">
        <f>IF(AND($M19&lt;&gt;$FF$7),1,0)</f>
        <v>0</v>
      </c>
      <c r="FH19" s="32">
        <f>IF(AND($Q19&lt;&gt;$FF$7),1,0)</f>
        <v>0</v>
      </c>
      <c r="FI19" s="32">
        <f>IF(AND($U19&lt;&gt;$FF$7),1,0)</f>
        <v>0</v>
      </c>
      <c r="FJ19" s="32">
        <f>IF(AND($Y19&lt;&gt;$FF$7),1,0)</f>
        <v>0</v>
      </c>
      <c r="FK19" s="32">
        <f>IF(AND($AG19&lt;&gt;$FF$7),1,0)</f>
        <v>0</v>
      </c>
      <c r="FL19" s="32">
        <f>IF(AND($AK19&lt;&gt;$FF$7),1,0)</f>
        <v>0</v>
      </c>
      <c r="FM19" s="32">
        <f>IF(AND($AS19&lt;&gt;$FF$7),1,0)</f>
        <v>0</v>
      </c>
      <c r="FN19" s="32">
        <f>IF(AND($AW19&lt;&gt;$FF$7),1,0)</f>
        <v>0</v>
      </c>
      <c r="FO19" s="32">
        <f>IF(AND($BE19&lt;&gt;$FF$7),1,0)</f>
        <v>0</v>
      </c>
      <c r="FP19" s="32">
        <f>IF(AND($BI19&lt;&gt;$FF$7),1,0)</f>
        <v>0</v>
      </c>
      <c r="FQ19" s="32">
        <f>IF(AND($BQ19&lt;&gt;$FF$7),1,0)</f>
        <v>0</v>
      </c>
      <c r="FR19" s="32">
        <f>IF(AND($BU19&lt;&gt;$FF$7),1,0)</f>
        <v>0</v>
      </c>
      <c r="FU19" s="294">
        <f t="shared" ref="FU19" si="545">IF($K19&lt;&gt;"NG",$GG19,0)</f>
        <v>0</v>
      </c>
      <c r="FV19" s="294">
        <f t="shared" ref="FV19" si="546">IF($O19&lt;&gt;"NG",$GG19,0)</f>
        <v>0</v>
      </c>
      <c r="FW19" s="294">
        <f t="shared" ref="FW19" si="547">IF($S19&lt;&gt;"NG",$GG19,0)</f>
        <v>0</v>
      </c>
      <c r="FX19" s="294">
        <f t="shared" ref="FX19" si="548">IF($W19&lt;&gt;"NG",$GG19,0)</f>
        <v>0</v>
      </c>
      <c r="FY19" s="294">
        <f t="shared" ref="FY19" si="549">IF($AE19&lt;&gt;"NG",$GG19,0)</f>
        <v>0</v>
      </c>
      <c r="FZ19" s="294">
        <f t="shared" ref="FZ19" si="550">IF($AI19&lt;&gt;"NG",$GG19,0)</f>
        <v>0</v>
      </c>
      <c r="GA19" s="294">
        <f t="shared" ref="GA19" si="551">IF($AQ19&lt;&gt;"NG",$GG19,0)</f>
        <v>0</v>
      </c>
      <c r="GB19" s="294">
        <f t="shared" ref="GB19" si="552">IF($AU19&lt;&gt;"NG",$GG19,0)</f>
        <v>0</v>
      </c>
      <c r="GC19" s="294">
        <f t="shared" ref="GC19" si="553">IF($BC19&lt;&gt;"NG",$GG19,0)</f>
        <v>0</v>
      </c>
      <c r="GD19" s="294">
        <f t="shared" ref="GD19" si="554">IF($BG19&lt;&gt;"NG",$GG19,0)</f>
        <v>0</v>
      </c>
      <c r="GE19" s="294">
        <f t="shared" ref="GE19" si="555">IF($BO19&lt;&gt;"NG",$GG19,0)</f>
        <v>0</v>
      </c>
      <c r="GF19" s="294">
        <f t="shared" ref="GF19" si="556">IF($BS19&lt;&gt;"NG",$GG19,0)</f>
        <v>0</v>
      </c>
      <c r="GG19" s="294" t="e">
        <f>VLOOKUP($D19,リスト!$D:$S,15,FALSE)</f>
        <v>#N/A</v>
      </c>
      <c r="GH19" s="2" t="e">
        <f>INDEX(リスト!$V:$V,MATCH(中日程計画表!$D19,リスト!$D:$D,0))</f>
        <v>#N/A</v>
      </c>
      <c r="GI19" s="2" t="e">
        <f>INDEX(リスト!$A:$A,MATCH(中日程計画表!$D19,リスト!$D:$D,0))</f>
        <v>#N/A</v>
      </c>
      <c r="GJ19" s="2" t="e">
        <f>INDEX(リスト!$U:$U,MATCH(中日程計画表!$D19,リスト!$D:$D,0))</f>
        <v>#N/A</v>
      </c>
      <c r="GK19" s="5" t="e">
        <f>INDEX(リスト!$W:$W,MATCH(中日程計画表!$D19,リスト!$D:$D,0))</f>
        <v>#N/A</v>
      </c>
      <c r="GL19" s="2" t="s">
        <v>200</v>
      </c>
      <c r="GM19" s="296">
        <f>D19</f>
        <v>0</v>
      </c>
      <c r="GN19" s="296" t="str">
        <f>E19</f>
        <v>出荷指示削除</v>
      </c>
      <c r="GP19" s="2">
        <v>1.9829334677419357</v>
      </c>
      <c r="GU19" s="460" t="str">
        <f t="shared" ref="GU19" si="557">AE19</f>
        <v>NG</v>
      </c>
      <c r="GV19" s="460">
        <f t="shared" ref="GV19" si="558">EI19</f>
        <v>0</v>
      </c>
      <c r="GW19" s="460">
        <f t="shared" ref="GW19" si="559">EI20</f>
        <v>0</v>
      </c>
      <c r="GX19" s="462">
        <f t="shared" ref="GX19" si="560">EV19</f>
        <v>0</v>
      </c>
      <c r="GY19" s="460" t="str">
        <f t="shared" ref="GY19" si="561">AI19</f>
        <v>NG</v>
      </c>
      <c r="GZ19" s="460">
        <f t="shared" ref="GZ19" si="562">EJ19</f>
        <v>0</v>
      </c>
      <c r="HA19" s="460">
        <f t="shared" ref="HA19" si="563">EJ20</f>
        <v>0</v>
      </c>
      <c r="HB19" s="462">
        <f t="shared" ref="HB19" si="564">EW19</f>
        <v>0</v>
      </c>
      <c r="HC19" s="460" t="str">
        <f t="shared" ref="HC19" si="565">AQ19</f>
        <v>NG</v>
      </c>
      <c r="HD19" s="460">
        <f t="shared" ref="HD19" si="566">EK19</f>
        <v>0</v>
      </c>
      <c r="HE19" s="460">
        <f t="shared" ref="HE19" si="567">EK20</f>
        <v>0</v>
      </c>
      <c r="HF19" s="462">
        <f t="shared" ref="HF19" si="568">EX19</f>
        <v>0</v>
      </c>
      <c r="HG19" s="460" t="str">
        <f t="shared" ref="HG19" si="569">AU19</f>
        <v>NG</v>
      </c>
      <c r="HH19" s="460">
        <f t="shared" ref="HH19" si="570">EL19</f>
        <v>0</v>
      </c>
      <c r="HI19" s="460">
        <f t="shared" ref="HI19" si="571">EL20</f>
        <v>0</v>
      </c>
      <c r="HJ19" s="462">
        <f t="shared" ref="HJ19" si="572">EY19</f>
        <v>0</v>
      </c>
      <c r="HK19" s="460" t="str">
        <f t="shared" ref="HK19" si="573">BC19</f>
        <v>NG</v>
      </c>
      <c r="HL19" s="460">
        <f t="shared" ref="HL19" si="574">EM19</f>
        <v>0</v>
      </c>
      <c r="HM19" s="460">
        <f t="shared" ref="HM19" si="575">EM20</f>
        <v>0</v>
      </c>
      <c r="HN19" s="462">
        <f t="shared" ref="HN19" si="576">EZ19</f>
        <v>0</v>
      </c>
      <c r="HO19" s="460" t="str">
        <f t="shared" ref="HO19" si="577">BG19</f>
        <v>NG</v>
      </c>
      <c r="HP19" s="460">
        <f t="shared" ref="HP19" si="578">EN19</f>
        <v>0</v>
      </c>
      <c r="HQ19" s="460">
        <f t="shared" ref="HQ19" si="579">EN20</f>
        <v>0</v>
      </c>
      <c r="HR19" s="462">
        <f t="shared" ref="HR19" si="580">FA19</f>
        <v>0</v>
      </c>
      <c r="HS19" s="332"/>
    </row>
    <row r="20" spans="1:227" ht="12" customHeight="1">
      <c r="A20" s="489"/>
      <c r="B20" s="493"/>
      <c r="C20" s="475"/>
      <c r="D20" s="501"/>
      <c r="E20" s="483"/>
      <c r="F20" s="317"/>
      <c r="G20" s="317"/>
      <c r="H20" s="317"/>
      <c r="I20" s="317"/>
      <c r="J20" s="316"/>
      <c r="K20" s="481"/>
      <c r="L20" s="77"/>
      <c r="M20" s="77"/>
      <c r="N20" s="471"/>
      <c r="O20" s="494"/>
      <c r="P20" s="77"/>
      <c r="Q20" s="77"/>
      <c r="R20" s="471"/>
      <c r="S20" s="494"/>
      <c r="T20" s="77"/>
      <c r="U20" s="77"/>
      <c r="V20" s="471"/>
      <c r="W20" s="473"/>
      <c r="X20" s="77"/>
      <c r="Y20" s="77"/>
      <c r="Z20" s="471"/>
      <c r="AA20" s="477"/>
      <c r="AB20" s="80"/>
      <c r="AC20" s="80"/>
      <c r="AD20" s="471"/>
      <c r="AE20" s="495"/>
      <c r="AF20" s="77"/>
      <c r="AG20" s="77"/>
      <c r="AH20" s="471"/>
      <c r="AI20" s="495"/>
      <c r="AJ20" s="77"/>
      <c r="AK20" s="77"/>
      <c r="AL20" s="471"/>
      <c r="AM20" s="498"/>
      <c r="AN20" s="80"/>
      <c r="AO20" s="80"/>
      <c r="AP20" s="497"/>
      <c r="AQ20" s="473"/>
      <c r="AR20" s="77"/>
      <c r="AS20" s="77"/>
      <c r="AT20" s="471"/>
      <c r="AU20" s="473"/>
      <c r="AV20" s="77"/>
      <c r="AW20" s="77"/>
      <c r="AX20" s="471"/>
      <c r="AY20" s="477"/>
      <c r="AZ20" s="80"/>
      <c r="BA20" s="80"/>
      <c r="BB20" s="497"/>
      <c r="BC20" s="475"/>
      <c r="BD20" s="77"/>
      <c r="BE20" s="77"/>
      <c r="BF20" s="471"/>
      <c r="BG20" s="473"/>
      <c r="BH20" s="77"/>
      <c r="BI20" s="77"/>
      <c r="BJ20" s="471"/>
      <c r="BK20" s="498"/>
      <c r="BL20" s="80"/>
      <c r="BM20" s="80"/>
      <c r="BN20" s="497"/>
      <c r="BO20" s="475"/>
      <c r="BP20" s="77"/>
      <c r="BQ20" s="77"/>
      <c r="BR20" s="471"/>
      <c r="BS20" s="473"/>
      <c r="BT20" s="77"/>
      <c r="BU20" s="77"/>
      <c r="BV20" s="471"/>
      <c r="BW20" s="499"/>
      <c r="BX20" s="467"/>
      <c r="BY20" s="490"/>
      <c r="CA20" s="19">
        <f t="shared" ref="CA20" si="581">IF(AND($N19=1,$M20&lt;&gt;$BZ$7),1,0)</f>
        <v>0</v>
      </c>
      <c r="CB20" s="19">
        <f t="shared" ref="CB20" si="582">IF(AND($R19=1,$Q20&lt;&gt;$BZ$7),1,0)</f>
        <v>0</v>
      </c>
      <c r="CC20" s="19">
        <f t="shared" ref="CC20" si="583">IF(AND($V19=1,$U20&lt;&gt;$BZ$7),1,0)</f>
        <v>0</v>
      </c>
      <c r="CD20" s="19">
        <f t="shared" ref="CD20" si="584">IF(AND($Z19=1,$Y20&lt;&gt;$BZ$7),1,0)</f>
        <v>0</v>
      </c>
      <c r="CE20" s="19">
        <f t="shared" ref="CE20" si="585">IF(AND($AH19=1,$AG20&lt;&gt;$BZ$7),1,0)</f>
        <v>0</v>
      </c>
      <c r="CF20" s="19">
        <f t="shared" ref="CF20" si="586">IF(AND($AL19=1,$AK20&lt;&gt;$BZ$7),1,0)</f>
        <v>0</v>
      </c>
      <c r="CG20" s="19">
        <f t="shared" ref="CG20" si="587">IF(AND($AT19=1,$AS20&lt;&gt;$BZ$7),1,0)</f>
        <v>0</v>
      </c>
      <c r="CH20" s="19">
        <f t="shared" ref="CH20" si="588">IF(AND($AX19=1,$AW20&lt;&gt;$BZ$7),1,0)</f>
        <v>0</v>
      </c>
      <c r="CI20" s="19">
        <f t="shared" ref="CI20" si="589">IF(AND($BF19=1,$BE20&lt;&gt;$BZ$7),1,0)</f>
        <v>0</v>
      </c>
      <c r="CJ20" s="19">
        <f t="shared" ref="CJ20" si="590">IF(AND($BJ19=1,$BI20&lt;&gt;$BZ$7),1,0)</f>
        <v>0</v>
      </c>
      <c r="CK20" s="19">
        <f t="shared" ref="CK20" si="591">IF(AND($BR19=1,$BQ20&lt;&gt;$BZ$7),1,0)</f>
        <v>0</v>
      </c>
      <c r="CL20" s="19">
        <f t="shared" ref="CL20" si="592">IF(AND($BV19=1,$BU20&lt;&gt;$BZ$7),1,0)</f>
        <v>0</v>
      </c>
      <c r="CO20" s="19">
        <f>IF(AND($M20&lt;&gt;$CN$7,$M20&lt;=$CN$6),1,0)</f>
        <v>0</v>
      </c>
      <c r="CP20" s="19">
        <f>IF(AND($Q20&lt;&gt;$CN$7,$Q20&lt;=$CN$6),1,0)</f>
        <v>0</v>
      </c>
      <c r="CQ20" s="19">
        <f>IF(AND($U20&lt;&gt;$CN$7,$U20&lt;=$CN$6),1,0)</f>
        <v>0</v>
      </c>
      <c r="CR20" s="19">
        <f>IF(AND($Y20&lt;&gt;$CN$7,$Y20&lt;=$CN$6),1,0)</f>
        <v>0</v>
      </c>
      <c r="CS20" s="19">
        <f>IF(AND($AG20&lt;&gt;$CN$7,$AG20&lt;=$CN$6),1,0)</f>
        <v>0</v>
      </c>
      <c r="CT20" s="19">
        <f>IF(AND($AK20&lt;&gt;$CN$7,$AK20&lt;=$CN$6),1,0)</f>
        <v>0</v>
      </c>
      <c r="CU20" s="19">
        <f>IF(AND($AS20&lt;&gt;$CN$7,$AS20&lt;=$CN$6),1,0)</f>
        <v>0</v>
      </c>
      <c r="CV20" s="19">
        <f>IF(AND($AW20&lt;&gt;$CN$7,$AW20&lt;=$CN$6),1,0)</f>
        <v>0</v>
      </c>
      <c r="CW20" s="19">
        <f>IF(AND($BE20&lt;&gt;$CN$7,$BE20&lt;=$CN$6),1,0)</f>
        <v>0</v>
      </c>
      <c r="CX20" s="19">
        <f>IF(AND($BI20&lt;&gt;$CN$7,$BI20&lt;=$CN$6),1,0)</f>
        <v>0</v>
      </c>
      <c r="CY20" s="19">
        <f>IF(AND($BQ20&lt;&gt;$CN$7,$BQ20&lt;=$CN$6),1,0)</f>
        <v>0</v>
      </c>
      <c r="CZ20" s="19">
        <f>IF(AND($BU20&lt;&gt;$CN$7,$BU20&lt;=$CN$6),1,0)</f>
        <v>0</v>
      </c>
      <c r="DC20" s="19">
        <f>IF($N19=1,1,0)</f>
        <v>0</v>
      </c>
      <c r="DD20" s="19">
        <f>IF($R19=1,1,0)</f>
        <v>0</v>
      </c>
      <c r="DE20" s="19">
        <f>IF($V19=1,1,0)</f>
        <v>0</v>
      </c>
      <c r="DF20" s="19">
        <f>IF($Z19=1,1,0)</f>
        <v>0</v>
      </c>
      <c r="DG20" s="19">
        <f>IF($AH19=1,1,0)</f>
        <v>0</v>
      </c>
      <c r="DH20" s="19">
        <f>IF($AL19=1,1,0)</f>
        <v>0</v>
      </c>
      <c r="DI20" s="19">
        <f>IF($AT19=1,1,0)</f>
        <v>0</v>
      </c>
      <c r="DJ20" s="19">
        <f>IF($AX19=1,1,0)</f>
        <v>0</v>
      </c>
      <c r="DK20" s="19">
        <f>IF($BF19=1,1,0)</f>
        <v>0</v>
      </c>
      <c r="DL20" s="19">
        <f>IF($BJ19=1,1,0)</f>
        <v>0</v>
      </c>
      <c r="DM20" s="19">
        <f>IF($BR19=1,1,0)</f>
        <v>0</v>
      </c>
      <c r="DN20" s="19">
        <f>IF($BV19=1,1,0)</f>
        <v>0</v>
      </c>
      <c r="DQ20" s="19">
        <f t="shared" ref="DQ20" si="593">IF($N19=1,1,0)</f>
        <v>0</v>
      </c>
      <c r="DR20" s="19">
        <f t="shared" ref="DR20" si="594">IF($R19=1,1,0)</f>
        <v>0</v>
      </c>
      <c r="DS20" s="19">
        <f t="shared" ref="DS20" si="595">IF($V19=1,1,0)</f>
        <v>0</v>
      </c>
      <c r="DT20" s="19">
        <f t="shared" ref="DT20" si="596">IF($Z19=1,1,0)</f>
        <v>0</v>
      </c>
      <c r="DU20" s="19">
        <f t="shared" ref="DU20" si="597">IF($AH19=1,1,0)</f>
        <v>0</v>
      </c>
      <c r="DV20" s="19">
        <f t="shared" ref="DV20" si="598">IF($AL19=1,1,0)</f>
        <v>0</v>
      </c>
      <c r="DW20" s="19">
        <f t="shared" ref="DW20" si="599">IF($AT19=1,1,0)</f>
        <v>0</v>
      </c>
      <c r="DX20" s="19">
        <f t="shared" ref="DX20" si="600">IF($AX19=1,1,0)</f>
        <v>0</v>
      </c>
      <c r="DY20" s="19">
        <f t="shared" ref="DY20" si="601">IF($BF19=1,1,0)</f>
        <v>0</v>
      </c>
      <c r="DZ20" s="19">
        <f t="shared" ref="DZ20" si="602">IF($BJ19=1,1,0)</f>
        <v>0</v>
      </c>
      <c r="EA20" s="19">
        <f t="shared" ref="EA20" si="603">IF($BR19=1,1,0)</f>
        <v>0</v>
      </c>
      <c r="EB20" s="19">
        <f t="shared" ref="EB20" si="604">IF($BV19=1,1,0)</f>
        <v>0</v>
      </c>
      <c r="EE20" s="329">
        <f>N19*$FU20*週間進捗報告書!$G$9</f>
        <v>0</v>
      </c>
      <c r="EF20" s="329">
        <f>R19*$FV20*週間進捗報告書!$G$10</f>
        <v>0</v>
      </c>
      <c r="EG20" s="329">
        <f>V19*$FW20*週間進捗報告書!$G$11</f>
        <v>0</v>
      </c>
      <c r="EH20" s="329">
        <f>Z19*$FX20*週間進捗報告書!$G$12</f>
        <v>0</v>
      </c>
      <c r="EI20" s="329">
        <f>AH19*$FY20*週間進捗報告書!$G$13</f>
        <v>0</v>
      </c>
      <c r="EJ20" s="329">
        <f>AL19*$FZ20*週間進捗報告書!$G$14</f>
        <v>0</v>
      </c>
      <c r="EK20" s="329">
        <f>AT19*$GA20*週間進捗報告書!$G$15</f>
        <v>0</v>
      </c>
      <c r="EL20" s="329">
        <f>AX19*$GB20*週間進捗報告書!$G$16</f>
        <v>0</v>
      </c>
      <c r="EM20" s="329">
        <f>BF19*$GC20*週間進捗報告書!$G$17</f>
        <v>0</v>
      </c>
      <c r="EN20" s="329">
        <f>BJ19*$GD20*週間進捗報告書!$G$18</f>
        <v>0</v>
      </c>
      <c r="EO20" s="329">
        <f>BR19*$GE20*週間進捗報告書!$G$19</f>
        <v>0</v>
      </c>
      <c r="EP20" s="329">
        <f>BV19*$GF20*週間進捗報告書!$G$20</f>
        <v>0</v>
      </c>
      <c r="ER20" s="547"/>
      <c r="ES20" s="547"/>
      <c r="ET20" s="547"/>
      <c r="EU20" s="547"/>
      <c r="EV20" s="547"/>
      <c r="EW20" s="547"/>
      <c r="EX20" s="547"/>
      <c r="EY20" s="547"/>
      <c r="EZ20" s="547"/>
      <c r="FA20" s="547"/>
      <c r="FB20" s="547"/>
      <c r="FC20" s="547"/>
      <c r="FD20" s="547"/>
      <c r="FE20" s="332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U20" s="295">
        <f t="shared" ref="FU20" si="605">FU19</f>
        <v>0</v>
      </c>
      <c r="FV20" s="295">
        <f t="shared" ref="FV20" si="606">FV19</f>
        <v>0</v>
      </c>
      <c r="FW20" s="295">
        <f t="shared" ref="FW20" si="607">FW19</f>
        <v>0</v>
      </c>
      <c r="FX20" s="295">
        <f t="shared" ref="FX20" si="608">FX19</f>
        <v>0</v>
      </c>
      <c r="FY20" s="295">
        <f t="shared" ref="FY20" si="609">FY19</f>
        <v>0</v>
      </c>
      <c r="FZ20" s="295">
        <f t="shared" ref="FZ20" si="610">FZ19</f>
        <v>0</v>
      </c>
      <c r="GA20" s="295">
        <f t="shared" ref="GA20" si="611">GA19</f>
        <v>0</v>
      </c>
      <c r="GB20" s="295">
        <f t="shared" ref="GB20" si="612">GB19</f>
        <v>0</v>
      </c>
      <c r="GC20" s="295">
        <f t="shared" ref="GC20" si="613">GC19</f>
        <v>0</v>
      </c>
      <c r="GD20" s="295">
        <f t="shared" ref="GD20" si="614">GD19</f>
        <v>0</v>
      </c>
      <c r="GE20" s="295">
        <f t="shared" ref="GE20" si="615">GE19</f>
        <v>0</v>
      </c>
      <c r="GF20" s="295">
        <f t="shared" ref="GF20" si="616">GF19</f>
        <v>0</v>
      </c>
      <c r="GG20" s="295" t="e">
        <f t="shared" ref="GG20" si="617">GG19</f>
        <v>#N/A</v>
      </c>
      <c r="GH20" s="2" t="e">
        <f>INDEX(リスト!$V:$V,MATCH(中日程計画表!$D19,リスト!$D:$D,0))</f>
        <v>#N/A</v>
      </c>
      <c r="GI20" s="2" t="e">
        <f>INDEX(リスト!$A:$A,MATCH(中日程計画表!$D19,リスト!$D:$D,0))</f>
        <v>#N/A</v>
      </c>
      <c r="GJ20" s="2" t="e">
        <f>INDEX(リスト!$U:$U,MATCH(中日程計画表!$D19,リスト!$D:$D,0))</f>
        <v>#N/A</v>
      </c>
      <c r="GK20" s="5" t="e">
        <f>INDEX(リスト!$W:$W,MATCH(中日程計画表!$D19,リスト!$D:$D,0))</f>
        <v>#N/A</v>
      </c>
      <c r="GL20" s="2" t="s">
        <v>201</v>
      </c>
      <c r="GM20" s="296">
        <f t="shared" ref="GM20" si="618">GM19</f>
        <v>0</v>
      </c>
      <c r="GN20" s="296" t="str">
        <f t="shared" ref="GN20" si="619">GN19</f>
        <v>出荷指示削除</v>
      </c>
      <c r="GP20" s="2">
        <v>1.9829334677419357</v>
      </c>
      <c r="GU20" s="461"/>
      <c r="GV20" s="460"/>
      <c r="GW20" s="460"/>
      <c r="GX20" s="461"/>
      <c r="GY20" s="461"/>
      <c r="GZ20" s="460"/>
      <c r="HA20" s="460"/>
      <c r="HB20" s="461"/>
      <c r="HC20" s="461"/>
      <c r="HD20" s="460"/>
      <c r="HE20" s="460"/>
      <c r="HF20" s="461"/>
      <c r="HG20" s="461"/>
      <c r="HH20" s="460"/>
      <c r="HI20" s="460"/>
      <c r="HJ20" s="461"/>
      <c r="HK20" s="461"/>
      <c r="HL20" s="460"/>
      <c r="HM20" s="460"/>
      <c r="HN20" s="461"/>
      <c r="HO20" s="461"/>
      <c r="HP20" s="460"/>
      <c r="HQ20" s="460"/>
      <c r="HR20" s="461"/>
      <c r="HS20" s="4"/>
    </row>
    <row r="21" spans="1:227" ht="12" customHeight="1">
      <c r="A21" s="488" t="str">
        <f ca="1">INDIRECT("リスト!A"&amp;B21+6)</f>
        <v>出荷</v>
      </c>
      <c r="B21" s="493">
        <f t="shared" ref="B21" si="620">ROUNDDOWN((ROW()-6)/2,0)+1</f>
        <v>8</v>
      </c>
      <c r="C21" s="474" t="str">
        <f>機能グループ名</f>
        <v>引当</v>
      </c>
      <c r="D21" s="500">
        <f>機能ID</f>
        <v>0</v>
      </c>
      <c r="E21" s="482" t="str">
        <f>機能名</f>
        <v>引当処理</v>
      </c>
      <c r="F21" s="315"/>
      <c r="G21" s="315"/>
      <c r="H21" s="315"/>
      <c r="I21" s="315"/>
      <c r="J21" s="316"/>
      <c r="K21" s="480" t="str">
        <f>担当者_SR</f>
        <v>NG</v>
      </c>
      <c r="L21" s="76"/>
      <c r="M21" s="76"/>
      <c r="N21" s="470"/>
      <c r="O21" s="494" t="str">
        <f>担当者_SRR</f>
        <v>NG</v>
      </c>
      <c r="P21" s="76"/>
      <c r="Q21" s="76"/>
      <c r="R21" s="470"/>
      <c r="S21" s="494" t="str">
        <f>担当者_DS</f>
        <v>NG</v>
      </c>
      <c r="T21" s="76"/>
      <c r="U21" s="76"/>
      <c r="V21" s="470"/>
      <c r="W21" s="472" t="str">
        <f>担当者_DSR</f>
        <v>NG</v>
      </c>
      <c r="X21" s="76"/>
      <c r="Y21" s="76"/>
      <c r="Z21" s="470"/>
      <c r="AA21" s="476"/>
      <c r="AB21" s="79"/>
      <c r="AC21" s="79"/>
      <c r="AD21" s="470">
        <f>IF(AC22 &lt;&gt; "",1,0)</f>
        <v>0</v>
      </c>
      <c r="AE21" s="495" t="str">
        <f>担当者_CD</f>
        <v>NG</v>
      </c>
      <c r="AF21" s="76"/>
      <c r="AG21" s="76"/>
      <c r="AH21" s="470"/>
      <c r="AI21" s="495" t="str">
        <f>担当者_DD</f>
        <v>NG</v>
      </c>
      <c r="AJ21" s="76"/>
      <c r="AK21" s="76"/>
      <c r="AL21" s="470"/>
      <c r="AM21" s="498"/>
      <c r="AN21" s="79"/>
      <c r="AO21" s="79"/>
      <c r="AP21" s="470">
        <f>IF(AO22 &lt;&gt; "",1,0)</f>
        <v>0</v>
      </c>
      <c r="AQ21" s="472" t="str">
        <f>担当者_MCL</f>
        <v>NG</v>
      </c>
      <c r="AR21" s="76"/>
      <c r="AS21" s="76"/>
      <c r="AT21" s="470"/>
      <c r="AU21" s="472" t="str">
        <f>担当者_MCLR</f>
        <v>NG</v>
      </c>
      <c r="AV21" s="76"/>
      <c r="AW21" s="76"/>
      <c r="AX21" s="470"/>
      <c r="AY21" s="476"/>
      <c r="AZ21" s="79"/>
      <c r="BA21" s="79"/>
      <c r="BB21" s="470">
        <f>IF(BA22 &lt;&gt; "",1,0)</f>
        <v>0</v>
      </c>
      <c r="BC21" s="474" t="str">
        <f>担当者_MT</f>
        <v>NG</v>
      </c>
      <c r="BD21" s="76"/>
      <c r="BE21" s="76"/>
      <c r="BF21" s="470"/>
      <c r="BG21" s="472" t="str">
        <f>担当者_M検</f>
        <v>NG</v>
      </c>
      <c r="BH21" s="76"/>
      <c r="BI21" s="76"/>
      <c r="BJ21" s="470"/>
      <c r="BK21" s="498"/>
      <c r="BL21" s="79"/>
      <c r="BM21" s="79"/>
      <c r="BN21" s="470">
        <v>0</v>
      </c>
      <c r="BO21" s="474" t="str">
        <f>担当者_モテ</f>
        <v>NG</v>
      </c>
      <c r="BP21" s="76"/>
      <c r="BQ21" s="76"/>
      <c r="BR21" s="470"/>
      <c r="BS21" s="472" t="str">
        <f>担当者_モテR</f>
        <v>NG</v>
      </c>
      <c r="BT21" s="76"/>
      <c r="BU21" s="76"/>
      <c r="BV21" s="470"/>
      <c r="BW21" s="499">
        <f t="shared" ref="BW21" si="621">IFERROR(SUM(IF(K21&lt;&gt;"NG",N21*K$1,0),IF(O21&lt;&gt;"NG",R21*O$1,0),IF(S21&lt;&gt;"NG",V21*S$1,0),IF(W21&lt;&gt;"NG",Z21*W$1,0),IF(AA21&lt;&gt;"NG",AD21*AA$1,0),IF(AE21&lt;&gt;"NG",AH21*AE$1,0),IF(AI21&lt;&gt;"NG",AL21*AI$1,0),IF(AM21&lt;&gt;"NG",AP21*AM$1,0),IF(AQ21&lt;&gt;"NG",AT21*AQ$1,0),IF(AU21&lt;&gt;"NG",AX21*AU$1,0),IF(AY21&lt;&gt;"NG",BB21*AY$1,0),IF(BC21&lt;&gt;"NG",BF21*BC$1,0),IF(BG21&lt;&gt;"NG",BJ21*BG$1,0),IF(BK21&lt;&gt;"NG",BN21*BK$1,0),IF(BO21&lt;&gt;"NG",BR21*BO$1,0),IF(BS21&lt;&gt;"NG",BV21*BS$1,0))/SUM(IF(K21&lt;&gt;"NG",K$1,0),IF(O21&lt;&gt;"NG",O$1,0),IF(S21&lt;&gt;"NG",S$1,0),IF(W21&lt;&gt;"NG",W$1,0),IF(AA21&lt;&gt;"NG",AA$1,0),IF(AE21&lt;&gt;"NG",AE$1,0),IF(AI21&lt;&gt;"NG",AI$1,0),IF(AM21&lt;&gt;"NG",AM$1,0),IF(AQ21&lt;&gt;"NG",AQ$1,0),IF(AU21&lt;&gt;"NG",AU$1,0),IF(AY21&lt;&gt;"NG",AY$1,0),IF(BC21&lt;&gt;"NG",BC$1,0),IF(BG21&lt;&gt;"NG",BG$1,0),IF(BK21&lt;&gt;"NG",BK$1,0),IF(BO21&lt;&gt;"NG",BO$1,0),IF(BS21&lt;&gt;"NG",BS$1,0)),0)</f>
        <v>0</v>
      </c>
      <c r="BX21" s="466"/>
      <c r="BY21" s="490"/>
      <c r="BZ21" s="5"/>
      <c r="CA21" s="32">
        <f t="shared" ref="CA21" si="622">IF(AND($M21&lt;&gt;$BZ$5,$M21&lt;=$BZ$6,$M21&lt;&gt;$BZ$7),1,0)</f>
        <v>0</v>
      </c>
      <c r="CB21" s="32">
        <f t="shared" ref="CB21" si="623">IF(AND($Q21&lt;&gt;$BZ$5,$Q21&lt;=$BZ$6,$Q21&lt;&gt;$BZ$7),1,0)</f>
        <v>0</v>
      </c>
      <c r="CC21" s="32">
        <f t="shared" ref="CC21" si="624">IF(AND($U21&lt;&gt;$BZ$5,$U21&lt;=$BZ$6,$U21&lt;&gt;$BZ$7),1,0)</f>
        <v>0</v>
      </c>
      <c r="CD21" s="32">
        <f t="shared" ref="CD21" si="625">IF(AND($Y21&lt;&gt;$BZ$5,$Y21&lt;=$BZ$6,$Y21&lt;&gt;$BZ$7),1,0)</f>
        <v>0</v>
      </c>
      <c r="CE21" s="32">
        <f t="shared" ref="CE21" si="626">IF(AND($AG21&lt;&gt;$BZ$5,$AG21&lt;=$BZ$6,$AG21&lt;&gt;$BZ$7),1,0)</f>
        <v>0</v>
      </c>
      <c r="CF21" s="32">
        <f t="shared" ref="CF21" si="627">IF(AND($AK21&lt;&gt;$BZ$5,$AK21&lt;=$BZ$6,$AK21&lt;&gt;$BZ$7),1,0)</f>
        <v>0</v>
      </c>
      <c r="CG21" s="32">
        <f t="shared" ref="CG21" si="628">IF(AND($AS21&lt;&gt;$BZ$5,$AS21&lt;=$BZ$6,$AS21&lt;&gt;$BZ$7),1,0)</f>
        <v>0</v>
      </c>
      <c r="CH21" s="32">
        <f t="shared" ref="CH21" si="629">IF(AND($AW21&lt;&gt;$BZ$5,$AW21&lt;=$BZ$6,$AW21&lt;&gt;$BZ$7),1,0)</f>
        <v>0</v>
      </c>
      <c r="CI21" s="32">
        <f t="shared" ref="CI21" si="630">IF(AND($BE21&lt;&gt;$BZ$5,$BE21&lt;=$BZ$6,$BE21&lt;&gt;$BZ$7),1,0)</f>
        <v>0</v>
      </c>
      <c r="CJ21" s="32">
        <f t="shared" ref="CJ21" si="631">IF(AND($BI21&lt;&gt;$BZ$5,$BI21&lt;=$BZ$6,$BI21&lt;&gt;$BZ$7),1,0)</f>
        <v>0</v>
      </c>
      <c r="CK21" s="32">
        <f t="shared" ref="CK21" si="632">IF(AND($BQ21&lt;&gt;$BZ$5,$BQ21&lt;=$BZ$6,$BQ21&lt;&gt;$BZ$7),1,0)</f>
        <v>0</v>
      </c>
      <c r="CL21" s="32">
        <f t="shared" ref="CL21" si="633">IF(AND($BU21&lt;&gt;$BZ$5,$BU21&lt;=$BZ$6,$BU21&lt;&gt;$BZ$7),1,0)</f>
        <v>0</v>
      </c>
      <c r="CO21" s="32">
        <f>IF(AND($M21&lt;&gt;$CN$5,$M21&lt;=$CN$6,$M21&lt;&gt;$CN$7),1,0)</f>
        <v>0</v>
      </c>
      <c r="CP21" s="32">
        <f>IF(AND($Q21&lt;&gt;$CN$5,$Q21&lt;=$CN$6,$Q21&lt;&gt;$CN$7),1,0)</f>
        <v>0</v>
      </c>
      <c r="CQ21" s="32">
        <f>IF(AND($U21&lt;&gt;$CN$5,$U21&lt;=$CN$6,$U21&lt;&gt;$CN$7),1,0)</f>
        <v>0</v>
      </c>
      <c r="CR21" s="32">
        <f>IF(AND($Y21&lt;&gt;$CN$5,$Y21&lt;=$CN$6,$Y21&lt;&gt;$CN$7),1,0)</f>
        <v>0</v>
      </c>
      <c r="CS21" s="32">
        <f>IF(AND($AG21&lt;&gt;$CN$5,$AG21&lt;=$CN$6,$AG21&lt;&gt;$CN$7),1,0)</f>
        <v>0</v>
      </c>
      <c r="CT21" s="32">
        <f>IF(AND($AK21&lt;&gt;$CN$5,$AK21&lt;=$CN$6,$AK21&lt;&gt;$CN$7),1,0)</f>
        <v>0</v>
      </c>
      <c r="CU21" s="32">
        <f>IF(AND($AS21&lt;&gt;$CN$5,$AS21&lt;=$CN$6,$AS21&lt;&gt;$CN$7),1,0)</f>
        <v>0</v>
      </c>
      <c r="CV21" s="32">
        <f>IF(AND($AW21&lt;&gt;$CN$5,$AW21&lt;=$CN$6,$AW21&lt;&gt;$CN$7),1,0)</f>
        <v>0</v>
      </c>
      <c r="CW21" s="32">
        <f>IF(AND($BE21&lt;&gt;$CN$5,$BE21&lt;=$CN$6,$BE21&lt;&gt;$CN$7),1,0)</f>
        <v>0</v>
      </c>
      <c r="CX21" s="32">
        <f>IF(AND($BI21&lt;&gt;$CN$5,$BI21&lt;=$CN$6,$BI21&lt;&gt;$CN$7),1,0)</f>
        <v>0</v>
      </c>
      <c r="CY21" s="32">
        <f>IF(AND($BQ21&lt;&gt;$CN$5,$BQ21&lt;=$CN$6,$BQ21&lt;&gt;$CN$7),1,0)</f>
        <v>0</v>
      </c>
      <c r="CZ21" s="32">
        <f>IF(AND($BU21&lt;&gt;$CN$5,$BU21&lt;=$CN$6,$BU21&lt;&gt;$CN$7),1,0)</f>
        <v>0</v>
      </c>
      <c r="DC21" s="32">
        <f>IF(AND($M21&lt;&gt;$DB$5,$M21&lt;=$DB$6,$M21&lt;&gt;$CN$7),1,0)</f>
        <v>0</v>
      </c>
      <c r="DD21" s="32">
        <f>IF(AND($Q21&lt;&gt;$DB$5,$Q21&lt;=$DB$6,$Q21&lt;&gt;$CN$7),1,0)</f>
        <v>0</v>
      </c>
      <c r="DE21" s="32">
        <f>IF(AND($U21&lt;&gt;$DB$5,$U21&lt;=$DB$6,$U21&lt;&gt;$CN$7),1,0)</f>
        <v>0</v>
      </c>
      <c r="DF21" s="32">
        <f>IF(AND($Y21&lt;&gt;$DB$5,$Y21&lt;=$DB$6,$Y21&lt;&gt;$CN$7),1,0)</f>
        <v>0</v>
      </c>
      <c r="DG21" s="32">
        <f>IF(AND($AG21&lt;&gt;$DB$5,$AG21&lt;=$DB$6,$AG21&lt;&gt;$CN$7),1,0)</f>
        <v>0</v>
      </c>
      <c r="DH21" s="32">
        <f>IF(AND($AK21&lt;&gt;$DB$5,$AK21&lt;=$DB$6,$AK21&lt;&gt;$CN$7),1,0)</f>
        <v>0</v>
      </c>
      <c r="DI21" s="32">
        <f>IF(AND($AS21&lt;&gt;$DB$5,$AS21&lt;=$DB$6,$AS21&lt;&gt;$CN$7),1,0)</f>
        <v>0</v>
      </c>
      <c r="DJ21" s="32">
        <f>IF(AND($AW21&lt;&gt;$DB$5,$AW21&lt;=$DB$6,$AW21&lt;&gt;$CN$7),1,0)</f>
        <v>0</v>
      </c>
      <c r="DK21" s="32">
        <f>IF(AND($BE21&lt;&gt;$DB$5,$BE21&lt;=$DB$6,$BE21&lt;&gt;$CN$7),1,0)</f>
        <v>0</v>
      </c>
      <c r="DL21" s="32">
        <f>IF(AND($BI21&lt;&gt;$DB$5,$BI21&lt;=$DB$6,$BI21&lt;&gt;$CN$7),1,0)</f>
        <v>0</v>
      </c>
      <c r="DM21" s="32">
        <f>IF(AND($BQ21&lt;&gt;$DB$5,$BQ21&lt;=$DB$6,$BQ21&lt;&gt;$CN$7),1,0)</f>
        <v>0</v>
      </c>
      <c r="DN21" s="32">
        <f>IF(AND($BU21&lt;&gt;$DB$5,$BU21&lt;=$DB$6,$BU21&lt;&gt;$CN$7),1,0)</f>
        <v>0</v>
      </c>
      <c r="DQ21" s="32">
        <f t="shared" ref="DQ21" si="634">IF(AND($M21&lt;&gt;$DP$5,$M21&lt;=$DP$6,$M21&lt;&gt;$CN$7),1,0)</f>
        <v>0</v>
      </c>
      <c r="DR21" s="32">
        <f t="shared" ref="DR21" si="635">IF(AND($Q21&lt;&gt;$DP$5,$Q21&lt;=$DP$6,$Q21&lt;&gt;$CN$7),1,0)</f>
        <v>0</v>
      </c>
      <c r="DS21" s="32">
        <f t="shared" ref="DS21" si="636">IF(AND($U21&lt;&gt;$DP$5,$U21&lt;=$DP$6,$U21&lt;&gt;$CN$7),1,0)</f>
        <v>0</v>
      </c>
      <c r="DT21" s="32">
        <f t="shared" ref="DT21" si="637">IF(AND($Y21&lt;&gt;$DP$5,$Y21&lt;=$DP$6,$Y21&lt;&gt;$CN$7),1,0)</f>
        <v>0</v>
      </c>
      <c r="DU21" s="32">
        <f t="shared" ref="DU21" si="638">IF(AND($AG21&lt;&gt;$DP$5,$AG21&lt;=$DP$6,$AG21&lt;&gt;$CN$7),1,0)</f>
        <v>0</v>
      </c>
      <c r="DV21" s="32">
        <f t="shared" ref="DV21" si="639">IF(AND($AK21&lt;&gt;$DP$5,$AK21&lt;=$DP$6,$AK21&lt;&gt;$CN$7),1,0)</f>
        <v>0</v>
      </c>
      <c r="DW21" s="32">
        <f t="shared" ref="DW21" si="640">IF(AND($AS21&lt;&gt;$DP$5,$AS21&lt;=$DP$6,$AS21&lt;&gt;$CN$7),1,0)</f>
        <v>0</v>
      </c>
      <c r="DX21" s="32">
        <f t="shared" ref="DX21" si="641">IF(AND($AW21&lt;&gt;$DP$5,$AW21&lt;=$DP$6,$AW21&lt;&gt;$CN$7),1,0)</f>
        <v>0</v>
      </c>
      <c r="DY21" s="32">
        <f t="shared" ref="DY21" si="642">IF(AND($BE21&lt;&gt;$DP$5,$BE21&lt;=$DP$6,$BE21&lt;&gt;$CN$7),1,0)</f>
        <v>0</v>
      </c>
      <c r="DZ21" s="32">
        <f t="shared" ref="DZ21" si="643">IF(AND($BI21&lt;&gt;$DP$5,$BI21&lt;=$DP$6,$BI21&lt;&gt;$CN$7),1,0)</f>
        <v>0</v>
      </c>
      <c r="EA21" s="32">
        <f t="shared" ref="EA21" si="644">IF(AND($BQ21&lt;&gt;$DP$5,$BQ21&lt;=$DP$6,$BQ21&lt;&gt;$CN$7),1,0)</f>
        <v>0</v>
      </c>
      <c r="EB21" s="32">
        <f t="shared" ref="EB21" si="645">IF(AND($BU21&lt;&gt;$DP$5,$BU21&lt;=$DP$6,$BU21&lt;&gt;$CN$7),1,0)</f>
        <v>0</v>
      </c>
      <c r="EE21" s="328">
        <f>IF(M21&lt;&gt;"",IF(M21&lt;=$ED$6,1,IF(L21&gt;$ED$6,0,NETWORKDAYS(L21,$ED$6,祭日リスト)/NETWORKDAYS(L21,M21,祭日リスト)))*$GG21*週間進捗報告書!$G$9,0)</f>
        <v>0</v>
      </c>
      <c r="EF21" s="328">
        <f>IF(Q21&lt;&gt;"",IF(Q21&lt;=$ED$6,1,IF(P21&gt;$ED$6,0,NETWORKDAYS(P21,$ED$6,祭日リスト)/NETWORKDAYS(P21,Q21,祭日リスト)))*$GG21*週間進捗報告書!$G$10,0)</f>
        <v>0</v>
      </c>
      <c r="EG21" s="328">
        <f>IF(U21&lt;&gt;"",IF(U21&lt;=$ED$6,1,IF(T21&gt;$ED$6,0,NETWORKDAYS(T21,$ED$6,祭日リスト)/NETWORKDAYS(T21,U21,祭日リスト)))*$GG21*週間進捗報告書!$G$11,0)</f>
        <v>0</v>
      </c>
      <c r="EH21" s="328">
        <f>IF(Y21&lt;&gt;"",IF(Y21&lt;=$ED$6,1,IF(X21&gt;$ED$6,0,NETWORKDAYS(X21,$ED$6,祭日リスト)/NETWORKDAYS(X21,Y21,祭日リスト)))*$GG21*週間進捗報告書!$G$12,0)</f>
        <v>0</v>
      </c>
      <c r="EI21" s="328">
        <f>IF(AG21&lt;&gt;"",IF(AG21&lt;=$ED$6,1,IF(AF21&gt;$ED$6,0,NETWORKDAYS(AF21,$ED$6,祭日リスト)/NETWORKDAYS(AF21,AG21,祭日リスト)))*$GG21*週間進捗報告書!$G$13,0)</f>
        <v>0</v>
      </c>
      <c r="EJ21" s="328">
        <f>IF(AK21&lt;&gt;"",IF(AK21&lt;=$ED$6,1,IF(AJ21&gt;$ED$6,0,NETWORKDAYS(AJ21,$ED$6,祭日リスト)/NETWORKDAYS(AJ21,AK21,祭日リスト)))*$GG21*週間進捗報告書!$G$14,0)</f>
        <v>0</v>
      </c>
      <c r="EK21" s="328">
        <f>IF(AS21&lt;&gt;"",IF(AS21&lt;=$ED$6,1,IF(AR21&gt;$ED$6,0,NETWORKDAYS(AR21,$ED$6,祭日リスト)/NETWORKDAYS(AR21,AS21,祭日リスト)))*$GG21*週間進捗報告書!$G$15,0)</f>
        <v>0</v>
      </c>
      <c r="EL21" s="328">
        <f>IF(AW21&lt;&gt;"",IF(AW21&lt;=$ED$6,1,IF(AV21&gt;$ED$6,0,NETWORKDAYS(AV21,$ED$6,祭日リスト)/NETWORKDAYS(AV21,AW21,祭日リスト)))*$GG21*週間進捗報告書!$G$16,0)</f>
        <v>0</v>
      </c>
      <c r="EM21" s="328">
        <f>IF(BE21&lt;&gt;"",IF(BE21&lt;=$ED$6,1,IF(BD21&gt;$ED$6,0,NETWORKDAYS(BD21,$ED$6,祭日リスト)/NETWORKDAYS(BD21,BE21,祭日リスト)))*$GG21*週間進捗報告書!$G$17,0)</f>
        <v>0</v>
      </c>
      <c r="EN21" s="328">
        <f>IF(BI21&lt;&gt;"",IF(BI21&lt;=$ED$6,1,IF(BH21&gt;$ED$6,0,NETWORKDAYS(BH21,$ED$6,祭日リスト)/NETWORKDAYS(BH21,BI21,祭日リスト)))*$GG21*週間進捗報告書!$G$18,0)</f>
        <v>0</v>
      </c>
      <c r="EO21" s="328">
        <f>IF(BQ21&lt;&gt;"",IF(BQ21&lt;=$ED$6,1,IF(BP21&gt;$ED$6,0,NETWORKDAYS(BP21,$ED$6,祭日リスト)/NETWORKDAYS(BP21,BQ21,祭日リスト)))*$GG21*週間進捗報告書!$G$19,0)</f>
        <v>0</v>
      </c>
      <c r="EP21" s="328">
        <f>IF(BU21&lt;&gt;"",IF(BU21&lt;=$ED$6,1,IF(BT21&gt;$ED$6,0,NETWORKDAYS(BT21,$ED$6,祭日リスト)/NETWORKDAYS(BT21,BU21,祭日リスト)))*$GG21*週間進捗報告書!$G$20,0)</f>
        <v>0</v>
      </c>
      <c r="ER21" s="547">
        <f t="shared" ref="ER21:FC21" si="646">EE21-EE22</f>
        <v>0</v>
      </c>
      <c r="ES21" s="547">
        <f t="shared" si="646"/>
        <v>0</v>
      </c>
      <c r="ET21" s="547">
        <f t="shared" si="646"/>
        <v>0</v>
      </c>
      <c r="EU21" s="547">
        <f t="shared" si="646"/>
        <v>0</v>
      </c>
      <c r="EV21" s="547">
        <f t="shared" si="646"/>
        <v>0</v>
      </c>
      <c r="EW21" s="547">
        <f t="shared" si="646"/>
        <v>0</v>
      </c>
      <c r="EX21" s="547">
        <f t="shared" si="646"/>
        <v>0</v>
      </c>
      <c r="EY21" s="547">
        <f t="shared" si="646"/>
        <v>0</v>
      </c>
      <c r="EZ21" s="547">
        <f t="shared" si="646"/>
        <v>0</v>
      </c>
      <c r="FA21" s="547">
        <f t="shared" si="646"/>
        <v>0</v>
      </c>
      <c r="FB21" s="547">
        <f t="shared" si="646"/>
        <v>0</v>
      </c>
      <c r="FC21" s="547">
        <f t="shared" si="646"/>
        <v>0</v>
      </c>
      <c r="FD21" s="547">
        <f t="shared" ref="FD21" si="647">SUM(ER21:FC22)</f>
        <v>0</v>
      </c>
      <c r="FE21" s="333"/>
      <c r="FG21" s="32">
        <f>IF(AND($M21&lt;&gt;$FF$7),1,0)</f>
        <v>0</v>
      </c>
      <c r="FH21" s="32">
        <f>IF(AND($Q21&lt;&gt;$FF$7),1,0)</f>
        <v>0</v>
      </c>
      <c r="FI21" s="32">
        <f>IF(AND($U21&lt;&gt;$FF$7),1,0)</f>
        <v>0</v>
      </c>
      <c r="FJ21" s="32">
        <f>IF(AND($Y21&lt;&gt;$FF$7),1,0)</f>
        <v>0</v>
      </c>
      <c r="FK21" s="32">
        <f>IF(AND($AG21&lt;&gt;$FF$7),1,0)</f>
        <v>0</v>
      </c>
      <c r="FL21" s="32">
        <f>IF(AND($AK21&lt;&gt;$FF$7),1,0)</f>
        <v>0</v>
      </c>
      <c r="FM21" s="32">
        <f>IF(AND($AS21&lt;&gt;$FF$7),1,0)</f>
        <v>0</v>
      </c>
      <c r="FN21" s="32">
        <f>IF(AND($AW21&lt;&gt;$FF$7),1,0)</f>
        <v>0</v>
      </c>
      <c r="FO21" s="32">
        <f>IF(AND($BE21&lt;&gt;$FF$7),1,0)</f>
        <v>0</v>
      </c>
      <c r="FP21" s="32">
        <f>IF(AND($BI21&lt;&gt;$FF$7),1,0)</f>
        <v>0</v>
      </c>
      <c r="FQ21" s="32">
        <f>IF(AND($BQ21&lt;&gt;$FF$7),1,0)</f>
        <v>0</v>
      </c>
      <c r="FR21" s="32">
        <f>IF(AND($BU21&lt;&gt;$FF$7),1,0)</f>
        <v>0</v>
      </c>
      <c r="FU21" s="294">
        <f t="shared" ref="FU21" si="648">IF($K21&lt;&gt;"NG",$GG21,0)</f>
        <v>0</v>
      </c>
      <c r="FV21" s="294">
        <f t="shared" ref="FV21" si="649">IF($O21&lt;&gt;"NG",$GG21,0)</f>
        <v>0</v>
      </c>
      <c r="FW21" s="294">
        <f t="shared" ref="FW21" si="650">IF($S21&lt;&gt;"NG",$GG21,0)</f>
        <v>0</v>
      </c>
      <c r="FX21" s="294">
        <f t="shared" ref="FX21" si="651">IF($W21&lt;&gt;"NG",$GG21,0)</f>
        <v>0</v>
      </c>
      <c r="FY21" s="294">
        <f t="shared" ref="FY21" si="652">IF($AE21&lt;&gt;"NG",$GG21,0)</f>
        <v>0</v>
      </c>
      <c r="FZ21" s="294">
        <f t="shared" ref="FZ21" si="653">IF($AI21&lt;&gt;"NG",$GG21,0)</f>
        <v>0</v>
      </c>
      <c r="GA21" s="294">
        <f t="shared" ref="GA21" si="654">IF($AQ21&lt;&gt;"NG",$GG21,0)</f>
        <v>0</v>
      </c>
      <c r="GB21" s="294">
        <f t="shared" ref="GB21" si="655">IF($AU21&lt;&gt;"NG",$GG21,0)</f>
        <v>0</v>
      </c>
      <c r="GC21" s="294">
        <f t="shared" ref="GC21" si="656">IF($BC21&lt;&gt;"NG",$GG21,0)</f>
        <v>0</v>
      </c>
      <c r="GD21" s="294">
        <f t="shared" ref="GD21" si="657">IF($BG21&lt;&gt;"NG",$GG21,0)</f>
        <v>0</v>
      </c>
      <c r="GE21" s="294">
        <f t="shared" ref="GE21" si="658">IF($BO21&lt;&gt;"NG",$GG21,0)</f>
        <v>0</v>
      </c>
      <c r="GF21" s="294">
        <f t="shared" ref="GF21" si="659">IF($BS21&lt;&gt;"NG",$GG21,0)</f>
        <v>0</v>
      </c>
      <c r="GG21" s="294" t="e">
        <f>VLOOKUP($D21,リスト!$D:$S,15,FALSE)</f>
        <v>#N/A</v>
      </c>
      <c r="GH21" s="2" t="e">
        <f>INDEX(リスト!$V:$V,MATCH(中日程計画表!$D21,リスト!$D:$D,0))</f>
        <v>#N/A</v>
      </c>
      <c r="GI21" s="2" t="e">
        <f>INDEX(リスト!$A:$A,MATCH(中日程計画表!$D21,リスト!$D:$D,0))</f>
        <v>#N/A</v>
      </c>
      <c r="GJ21" s="2" t="e">
        <f>INDEX(リスト!$U:$U,MATCH(中日程計画表!$D21,リスト!$D:$D,0))</f>
        <v>#N/A</v>
      </c>
      <c r="GK21" s="5" t="e">
        <f>INDEX(リスト!$W:$W,MATCH(中日程計画表!$D21,リスト!$D:$D,0))</f>
        <v>#N/A</v>
      </c>
      <c r="GL21" s="2" t="s">
        <v>200</v>
      </c>
      <c r="GM21" s="296">
        <f>D21</f>
        <v>0</v>
      </c>
      <c r="GN21" s="296" t="str">
        <f>E21</f>
        <v>引当処理</v>
      </c>
      <c r="GP21" s="2">
        <v>0.64283333333333337</v>
      </c>
      <c r="GU21" s="460" t="str">
        <f t="shared" ref="GU21" si="660">AE21</f>
        <v>NG</v>
      </c>
      <c r="GV21" s="460">
        <f t="shared" ref="GV21" si="661">EI21</f>
        <v>0</v>
      </c>
      <c r="GW21" s="460">
        <f t="shared" ref="GW21" si="662">EI22</f>
        <v>0</v>
      </c>
      <c r="GX21" s="462">
        <f t="shared" ref="GX21" si="663">EV21</f>
        <v>0</v>
      </c>
      <c r="GY21" s="460" t="str">
        <f t="shared" ref="GY21" si="664">AI21</f>
        <v>NG</v>
      </c>
      <c r="GZ21" s="460">
        <f t="shared" ref="GZ21" si="665">EJ21</f>
        <v>0</v>
      </c>
      <c r="HA21" s="460">
        <f t="shared" ref="HA21" si="666">EJ22</f>
        <v>0</v>
      </c>
      <c r="HB21" s="462">
        <f t="shared" ref="HB21" si="667">EW21</f>
        <v>0</v>
      </c>
      <c r="HC21" s="460" t="str">
        <f t="shared" ref="HC21" si="668">AQ21</f>
        <v>NG</v>
      </c>
      <c r="HD21" s="460">
        <f t="shared" ref="HD21" si="669">EK21</f>
        <v>0</v>
      </c>
      <c r="HE21" s="460">
        <f t="shared" ref="HE21" si="670">EK22</f>
        <v>0</v>
      </c>
      <c r="HF21" s="462">
        <f t="shared" ref="HF21" si="671">EX21</f>
        <v>0</v>
      </c>
      <c r="HG21" s="460" t="str">
        <f t="shared" ref="HG21" si="672">AU21</f>
        <v>NG</v>
      </c>
      <c r="HH21" s="460">
        <f t="shared" ref="HH21" si="673">EL21</f>
        <v>0</v>
      </c>
      <c r="HI21" s="460">
        <f t="shared" ref="HI21" si="674">EL22</f>
        <v>0</v>
      </c>
      <c r="HJ21" s="462">
        <f t="shared" ref="HJ21" si="675">EY21</f>
        <v>0</v>
      </c>
      <c r="HK21" s="460" t="str">
        <f t="shared" ref="HK21" si="676">BC21</f>
        <v>NG</v>
      </c>
      <c r="HL21" s="460">
        <f t="shared" ref="HL21" si="677">EM21</f>
        <v>0</v>
      </c>
      <c r="HM21" s="460">
        <f t="shared" ref="HM21" si="678">EM22</f>
        <v>0</v>
      </c>
      <c r="HN21" s="462">
        <f t="shared" ref="HN21" si="679">EZ21</f>
        <v>0</v>
      </c>
      <c r="HO21" s="460" t="str">
        <f t="shared" ref="HO21" si="680">BG21</f>
        <v>NG</v>
      </c>
      <c r="HP21" s="460">
        <f t="shared" ref="HP21" si="681">EN21</f>
        <v>0</v>
      </c>
      <c r="HQ21" s="460">
        <f t="shared" ref="HQ21" si="682">EN22</f>
        <v>0</v>
      </c>
      <c r="HR21" s="462">
        <f t="shared" ref="HR21" si="683">FA21</f>
        <v>0</v>
      </c>
      <c r="HS21" s="332"/>
    </row>
    <row r="22" spans="1:227" ht="12" customHeight="1">
      <c r="A22" s="489"/>
      <c r="B22" s="493"/>
      <c r="C22" s="475"/>
      <c r="D22" s="501"/>
      <c r="E22" s="483"/>
      <c r="F22" s="317"/>
      <c r="G22" s="317"/>
      <c r="H22" s="317"/>
      <c r="I22" s="317"/>
      <c r="J22" s="316"/>
      <c r="K22" s="481"/>
      <c r="L22" s="77"/>
      <c r="M22" s="77"/>
      <c r="N22" s="471"/>
      <c r="O22" s="494"/>
      <c r="P22" s="77"/>
      <c r="Q22" s="77"/>
      <c r="R22" s="471"/>
      <c r="S22" s="494"/>
      <c r="T22" s="77"/>
      <c r="U22" s="77"/>
      <c r="V22" s="471"/>
      <c r="W22" s="473"/>
      <c r="X22" s="77"/>
      <c r="Y22" s="77"/>
      <c r="Z22" s="471"/>
      <c r="AA22" s="477"/>
      <c r="AB22" s="80"/>
      <c r="AC22" s="80"/>
      <c r="AD22" s="471"/>
      <c r="AE22" s="495"/>
      <c r="AF22" s="77"/>
      <c r="AG22" s="77"/>
      <c r="AH22" s="471"/>
      <c r="AI22" s="495"/>
      <c r="AJ22" s="77"/>
      <c r="AK22" s="77"/>
      <c r="AL22" s="471"/>
      <c r="AM22" s="498"/>
      <c r="AN22" s="80"/>
      <c r="AO22" s="80"/>
      <c r="AP22" s="497"/>
      <c r="AQ22" s="473"/>
      <c r="AR22" s="77"/>
      <c r="AS22" s="77"/>
      <c r="AT22" s="471"/>
      <c r="AU22" s="473"/>
      <c r="AV22" s="77"/>
      <c r="AW22" s="77"/>
      <c r="AX22" s="471"/>
      <c r="AY22" s="477"/>
      <c r="AZ22" s="80"/>
      <c r="BA22" s="80"/>
      <c r="BB22" s="497"/>
      <c r="BC22" s="475"/>
      <c r="BD22" s="77"/>
      <c r="BE22" s="77"/>
      <c r="BF22" s="471"/>
      <c r="BG22" s="473"/>
      <c r="BH22" s="77"/>
      <c r="BI22" s="77"/>
      <c r="BJ22" s="471"/>
      <c r="BK22" s="498"/>
      <c r="BL22" s="80"/>
      <c r="BM22" s="80"/>
      <c r="BN22" s="497"/>
      <c r="BO22" s="475"/>
      <c r="BP22" s="77"/>
      <c r="BQ22" s="77"/>
      <c r="BR22" s="471"/>
      <c r="BS22" s="473"/>
      <c r="BT22" s="77"/>
      <c r="BU22" s="77"/>
      <c r="BV22" s="471"/>
      <c r="BW22" s="499"/>
      <c r="BX22" s="467"/>
      <c r="BY22" s="490"/>
      <c r="CA22" s="19">
        <f t="shared" ref="CA22" si="684">IF(AND($N21=1,$M22&lt;&gt;$BZ$7),1,0)</f>
        <v>0</v>
      </c>
      <c r="CB22" s="19">
        <f t="shared" ref="CB22" si="685">IF(AND($R21=1,$Q22&lt;&gt;$BZ$7),1,0)</f>
        <v>0</v>
      </c>
      <c r="CC22" s="19">
        <f t="shared" ref="CC22" si="686">IF(AND($V21=1,$U22&lt;&gt;$BZ$7),1,0)</f>
        <v>0</v>
      </c>
      <c r="CD22" s="19">
        <f t="shared" ref="CD22" si="687">IF(AND($Z21=1,$Y22&lt;&gt;$BZ$7),1,0)</f>
        <v>0</v>
      </c>
      <c r="CE22" s="19">
        <f t="shared" ref="CE22" si="688">IF(AND($AH21=1,$AG22&lt;&gt;$BZ$7),1,0)</f>
        <v>0</v>
      </c>
      <c r="CF22" s="19">
        <f t="shared" ref="CF22" si="689">IF(AND($AL21=1,$AK22&lt;&gt;$BZ$7),1,0)</f>
        <v>0</v>
      </c>
      <c r="CG22" s="19">
        <f t="shared" ref="CG22" si="690">IF(AND($AT21=1,$AS22&lt;&gt;$BZ$7),1,0)</f>
        <v>0</v>
      </c>
      <c r="CH22" s="19">
        <f t="shared" ref="CH22" si="691">IF(AND($AX21=1,$AW22&lt;&gt;$BZ$7),1,0)</f>
        <v>0</v>
      </c>
      <c r="CI22" s="19">
        <f t="shared" ref="CI22" si="692">IF(AND($BF21=1,$BE22&lt;&gt;$BZ$7),1,0)</f>
        <v>0</v>
      </c>
      <c r="CJ22" s="19">
        <f t="shared" ref="CJ22" si="693">IF(AND($BJ21=1,$BI22&lt;&gt;$BZ$7),1,0)</f>
        <v>0</v>
      </c>
      <c r="CK22" s="19">
        <f t="shared" ref="CK22" si="694">IF(AND($BR21=1,$BQ22&lt;&gt;$BZ$7),1,0)</f>
        <v>0</v>
      </c>
      <c r="CL22" s="19">
        <f t="shared" ref="CL22" si="695">IF(AND($BV21=1,$BU22&lt;&gt;$BZ$7),1,0)</f>
        <v>0</v>
      </c>
      <c r="CO22" s="19">
        <f>IF(AND($M22&lt;&gt;$CN$7,$M22&lt;=$CN$6),1,0)</f>
        <v>0</v>
      </c>
      <c r="CP22" s="19">
        <f>IF(AND($Q22&lt;&gt;$CN$7,$Q22&lt;=$CN$6),1,0)</f>
        <v>0</v>
      </c>
      <c r="CQ22" s="19">
        <f>IF(AND($U22&lt;&gt;$CN$7,$U22&lt;=$CN$6),1,0)</f>
        <v>0</v>
      </c>
      <c r="CR22" s="19">
        <f>IF(AND($Y22&lt;&gt;$CN$7,$Y22&lt;=$CN$6),1,0)</f>
        <v>0</v>
      </c>
      <c r="CS22" s="19">
        <f>IF(AND($AG22&lt;&gt;$CN$7,$AG22&lt;=$CN$6),1,0)</f>
        <v>0</v>
      </c>
      <c r="CT22" s="19">
        <f>IF(AND($AK22&lt;&gt;$CN$7,$AK22&lt;=$CN$6),1,0)</f>
        <v>0</v>
      </c>
      <c r="CU22" s="19">
        <f>IF(AND($AS22&lt;&gt;$CN$7,$AS22&lt;=$CN$6),1,0)</f>
        <v>0</v>
      </c>
      <c r="CV22" s="19">
        <f>IF(AND($AW22&lt;&gt;$CN$7,$AW22&lt;=$CN$6),1,0)</f>
        <v>0</v>
      </c>
      <c r="CW22" s="19">
        <f>IF(AND($BE22&lt;&gt;$CN$7,$BE22&lt;=$CN$6),1,0)</f>
        <v>0</v>
      </c>
      <c r="CX22" s="19">
        <f>IF(AND($BI22&lt;&gt;$CN$7,$BI22&lt;=$CN$6),1,0)</f>
        <v>0</v>
      </c>
      <c r="CY22" s="19">
        <f>IF(AND($BQ22&lt;&gt;$CN$7,$BQ22&lt;=$CN$6),1,0)</f>
        <v>0</v>
      </c>
      <c r="CZ22" s="19">
        <f>IF(AND($BU22&lt;&gt;$CN$7,$BU22&lt;=$CN$6),1,0)</f>
        <v>0</v>
      </c>
      <c r="DC22" s="19">
        <f>IF($N21=1,1,0)</f>
        <v>0</v>
      </c>
      <c r="DD22" s="19">
        <f>IF($R21=1,1,0)</f>
        <v>0</v>
      </c>
      <c r="DE22" s="19">
        <f>IF($V21=1,1,0)</f>
        <v>0</v>
      </c>
      <c r="DF22" s="19">
        <f>IF($Z21=1,1,0)</f>
        <v>0</v>
      </c>
      <c r="DG22" s="19">
        <f>IF($AH21=1,1,0)</f>
        <v>0</v>
      </c>
      <c r="DH22" s="19">
        <f>IF($AL21=1,1,0)</f>
        <v>0</v>
      </c>
      <c r="DI22" s="19">
        <f>IF($AT21=1,1,0)</f>
        <v>0</v>
      </c>
      <c r="DJ22" s="19">
        <f>IF($AX21=1,1,0)</f>
        <v>0</v>
      </c>
      <c r="DK22" s="19">
        <f>IF($BF21=1,1,0)</f>
        <v>0</v>
      </c>
      <c r="DL22" s="19">
        <f>IF($BJ21=1,1,0)</f>
        <v>0</v>
      </c>
      <c r="DM22" s="19">
        <f>IF($BR21=1,1,0)</f>
        <v>0</v>
      </c>
      <c r="DN22" s="19">
        <f>IF($BV21=1,1,0)</f>
        <v>0</v>
      </c>
      <c r="DQ22" s="19">
        <f t="shared" ref="DQ22" si="696">IF($N21=1,1,0)</f>
        <v>0</v>
      </c>
      <c r="DR22" s="19">
        <f t="shared" ref="DR22" si="697">IF($R21=1,1,0)</f>
        <v>0</v>
      </c>
      <c r="DS22" s="19">
        <f t="shared" ref="DS22" si="698">IF($V21=1,1,0)</f>
        <v>0</v>
      </c>
      <c r="DT22" s="19">
        <f t="shared" ref="DT22" si="699">IF($Z21=1,1,0)</f>
        <v>0</v>
      </c>
      <c r="DU22" s="19">
        <f t="shared" ref="DU22" si="700">IF($AH21=1,1,0)</f>
        <v>0</v>
      </c>
      <c r="DV22" s="19">
        <f t="shared" ref="DV22" si="701">IF($AL21=1,1,0)</f>
        <v>0</v>
      </c>
      <c r="DW22" s="19">
        <f t="shared" ref="DW22" si="702">IF($AT21=1,1,0)</f>
        <v>0</v>
      </c>
      <c r="DX22" s="19">
        <f t="shared" ref="DX22" si="703">IF($AX21=1,1,0)</f>
        <v>0</v>
      </c>
      <c r="DY22" s="19">
        <f t="shared" ref="DY22" si="704">IF($BF21=1,1,0)</f>
        <v>0</v>
      </c>
      <c r="DZ22" s="19">
        <f t="shared" ref="DZ22" si="705">IF($BJ21=1,1,0)</f>
        <v>0</v>
      </c>
      <c r="EA22" s="19">
        <f t="shared" ref="EA22" si="706">IF($BR21=1,1,0)</f>
        <v>0</v>
      </c>
      <c r="EB22" s="19">
        <f t="shared" ref="EB22" si="707">IF($BV21=1,1,0)</f>
        <v>0</v>
      </c>
      <c r="EE22" s="329">
        <f>N21*$FU22*週間進捗報告書!$G$9</f>
        <v>0</v>
      </c>
      <c r="EF22" s="329">
        <f>R21*$FV22*週間進捗報告書!$G$10</f>
        <v>0</v>
      </c>
      <c r="EG22" s="329">
        <f>V21*$FW22*週間進捗報告書!$G$11</f>
        <v>0</v>
      </c>
      <c r="EH22" s="329">
        <f>Z21*$FX22*週間進捗報告書!$G$12</f>
        <v>0</v>
      </c>
      <c r="EI22" s="329">
        <f>AH21*$FY22*週間進捗報告書!$G$13</f>
        <v>0</v>
      </c>
      <c r="EJ22" s="329">
        <f>AL21*$FZ22*週間進捗報告書!$G$14</f>
        <v>0</v>
      </c>
      <c r="EK22" s="329">
        <f>AT21*$GA22*週間進捗報告書!$G$15</f>
        <v>0</v>
      </c>
      <c r="EL22" s="329">
        <f>AX21*$GB22*週間進捗報告書!$G$16</f>
        <v>0</v>
      </c>
      <c r="EM22" s="329">
        <f>BF21*$GC22*週間進捗報告書!$G$17</f>
        <v>0</v>
      </c>
      <c r="EN22" s="329">
        <f>BJ21*$GD22*週間進捗報告書!$G$18</f>
        <v>0</v>
      </c>
      <c r="EO22" s="329">
        <f>BR21*$GE22*週間進捗報告書!$G$19</f>
        <v>0</v>
      </c>
      <c r="EP22" s="329">
        <f>BV21*$GF22*週間進捗報告書!$G$20</f>
        <v>0</v>
      </c>
      <c r="ER22" s="547"/>
      <c r="ES22" s="547"/>
      <c r="ET22" s="547"/>
      <c r="EU22" s="547"/>
      <c r="EV22" s="547"/>
      <c r="EW22" s="547"/>
      <c r="EX22" s="547"/>
      <c r="EY22" s="547"/>
      <c r="EZ22" s="547"/>
      <c r="FA22" s="547"/>
      <c r="FB22" s="547"/>
      <c r="FC22" s="547"/>
      <c r="FD22" s="547"/>
      <c r="FE22" s="332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U22" s="295">
        <f t="shared" ref="FU22" si="708">FU21</f>
        <v>0</v>
      </c>
      <c r="FV22" s="295">
        <f t="shared" ref="FV22" si="709">FV21</f>
        <v>0</v>
      </c>
      <c r="FW22" s="295">
        <f t="shared" ref="FW22" si="710">FW21</f>
        <v>0</v>
      </c>
      <c r="FX22" s="295">
        <f t="shared" ref="FX22" si="711">FX21</f>
        <v>0</v>
      </c>
      <c r="FY22" s="295">
        <f t="shared" ref="FY22" si="712">FY21</f>
        <v>0</v>
      </c>
      <c r="FZ22" s="295">
        <f t="shared" ref="FZ22" si="713">FZ21</f>
        <v>0</v>
      </c>
      <c r="GA22" s="295">
        <f t="shared" ref="GA22" si="714">GA21</f>
        <v>0</v>
      </c>
      <c r="GB22" s="295">
        <f t="shared" ref="GB22" si="715">GB21</f>
        <v>0</v>
      </c>
      <c r="GC22" s="295">
        <f t="shared" ref="GC22" si="716">GC21</f>
        <v>0</v>
      </c>
      <c r="GD22" s="295">
        <f t="shared" ref="GD22" si="717">GD21</f>
        <v>0</v>
      </c>
      <c r="GE22" s="295">
        <f t="shared" ref="GE22" si="718">GE21</f>
        <v>0</v>
      </c>
      <c r="GF22" s="295">
        <f t="shared" ref="GF22" si="719">GF21</f>
        <v>0</v>
      </c>
      <c r="GG22" s="295" t="e">
        <f t="shared" ref="GG22" si="720">GG21</f>
        <v>#N/A</v>
      </c>
      <c r="GH22" s="2" t="e">
        <f>INDEX(リスト!$V:$V,MATCH(中日程計画表!$D21,リスト!$D:$D,0))</f>
        <v>#N/A</v>
      </c>
      <c r="GI22" s="2" t="e">
        <f>INDEX(リスト!$A:$A,MATCH(中日程計画表!$D21,リスト!$D:$D,0))</f>
        <v>#N/A</v>
      </c>
      <c r="GJ22" s="2" t="e">
        <f>INDEX(リスト!$U:$U,MATCH(中日程計画表!$D21,リスト!$D:$D,0))</f>
        <v>#N/A</v>
      </c>
      <c r="GK22" s="5" t="e">
        <f>INDEX(リスト!$W:$W,MATCH(中日程計画表!$D21,リスト!$D:$D,0))</f>
        <v>#N/A</v>
      </c>
      <c r="GL22" s="2" t="s">
        <v>201</v>
      </c>
      <c r="GM22" s="296">
        <f t="shared" ref="GM22" si="721">GM21</f>
        <v>0</v>
      </c>
      <c r="GN22" s="296" t="str">
        <f t="shared" ref="GN22" si="722">GN21</f>
        <v>引当処理</v>
      </c>
      <c r="GP22" s="2">
        <v>0.64283333333333337</v>
      </c>
      <c r="GU22" s="461"/>
      <c r="GV22" s="460"/>
      <c r="GW22" s="460"/>
      <c r="GX22" s="461"/>
      <c r="GY22" s="461"/>
      <c r="GZ22" s="460"/>
      <c r="HA22" s="460"/>
      <c r="HB22" s="461"/>
      <c r="HC22" s="461"/>
      <c r="HD22" s="460"/>
      <c r="HE22" s="460"/>
      <c r="HF22" s="461"/>
      <c r="HG22" s="461"/>
      <c r="HH22" s="460"/>
      <c r="HI22" s="460"/>
      <c r="HJ22" s="461"/>
      <c r="HK22" s="461"/>
      <c r="HL22" s="460"/>
      <c r="HM22" s="460"/>
      <c r="HN22" s="461"/>
      <c r="HO22" s="461"/>
      <c r="HP22" s="460"/>
      <c r="HQ22" s="460"/>
      <c r="HR22" s="461"/>
      <c r="HS22" s="4"/>
    </row>
    <row r="23" spans="1:227" ht="12" customHeight="1">
      <c r="A23" s="488" t="str">
        <f ca="1">INDIRECT("リスト!A"&amp;B23+6)</f>
        <v>出荷</v>
      </c>
      <c r="B23" s="493">
        <f t="shared" ref="B23" si="723">ROUNDDOWN((ROW()-6)/2,0)+1</f>
        <v>9</v>
      </c>
      <c r="C23" s="474" t="str">
        <f>機能グループ名</f>
        <v>引当</v>
      </c>
      <c r="D23" s="500">
        <f>機能ID</f>
        <v>0</v>
      </c>
      <c r="E23" s="482" t="str">
        <f>機能名</f>
        <v>引当修正</v>
      </c>
      <c r="F23" s="315"/>
      <c r="G23" s="315"/>
      <c r="H23" s="315"/>
      <c r="I23" s="315"/>
      <c r="J23" s="316"/>
      <c r="K23" s="480" t="str">
        <f>担当者_SR</f>
        <v>NG</v>
      </c>
      <c r="L23" s="76"/>
      <c r="M23" s="76"/>
      <c r="N23" s="470"/>
      <c r="O23" s="494" t="str">
        <f>担当者_SRR</f>
        <v>NG</v>
      </c>
      <c r="P23" s="76"/>
      <c r="Q23" s="76"/>
      <c r="R23" s="470"/>
      <c r="S23" s="494" t="str">
        <f>担当者_DS</f>
        <v>NG</v>
      </c>
      <c r="T23" s="76"/>
      <c r="U23" s="76"/>
      <c r="V23" s="470"/>
      <c r="W23" s="472" t="str">
        <f>担当者_DSR</f>
        <v>NG</v>
      </c>
      <c r="X23" s="76"/>
      <c r="Y23" s="76"/>
      <c r="Z23" s="470"/>
      <c r="AA23" s="476"/>
      <c r="AB23" s="79"/>
      <c r="AC23" s="79"/>
      <c r="AD23" s="470">
        <f>IF(AC24 &lt;&gt; "",1,0)</f>
        <v>0</v>
      </c>
      <c r="AE23" s="495" t="str">
        <f>担当者_CD</f>
        <v>NG</v>
      </c>
      <c r="AF23" s="76"/>
      <c r="AG23" s="76"/>
      <c r="AH23" s="470"/>
      <c r="AI23" s="495" t="str">
        <f>担当者_DD</f>
        <v>NG</v>
      </c>
      <c r="AJ23" s="76"/>
      <c r="AK23" s="76"/>
      <c r="AL23" s="470"/>
      <c r="AM23" s="498"/>
      <c r="AN23" s="79"/>
      <c r="AO23" s="79"/>
      <c r="AP23" s="470">
        <f>IF(AO24 &lt;&gt; "",1,0)</f>
        <v>0</v>
      </c>
      <c r="AQ23" s="472" t="str">
        <f>担当者_MCL</f>
        <v>NG</v>
      </c>
      <c r="AR23" s="76"/>
      <c r="AS23" s="76"/>
      <c r="AT23" s="470"/>
      <c r="AU23" s="472" t="str">
        <f>担当者_MCLR</f>
        <v>NG</v>
      </c>
      <c r="AV23" s="76"/>
      <c r="AW23" s="76"/>
      <c r="AX23" s="470"/>
      <c r="AY23" s="476"/>
      <c r="AZ23" s="79"/>
      <c r="BA23" s="79"/>
      <c r="BB23" s="470">
        <f>IF(BA24 &lt;&gt; "",1,0)</f>
        <v>0</v>
      </c>
      <c r="BC23" s="474" t="str">
        <f>担当者_MT</f>
        <v>NG</v>
      </c>
      <c r="BD23" s="76"/>
      <c r="BE23" s="76"/>
      <c r="BF23" s="470"/>
      <c r="BG23" s="472" t="str">
        <f>担当者_M検</f>
        <v>NG</v>
      </c>
      <c r="BH23" s="76"/>
      <c r="BI23" s="76"/>
      <c r="BJ23" s="470"/>
      <c r="BK23" s="498"/>
      <c r="BL23" s="79"/>
      <c r="BM23" s="79"/>
      <c r="BN23" s="470">
        <v>0</v>
      </c>
      <c r="BO23" s="474" t="str">
        <f>担当者_モテ</f>
        <v>NG</v>
      </c>
      <c r="BP23" s="76"/>
      <c r="BQ23" s="76"/>
      <c r="BR23" s="470"/>
      <c r="BS23" s="472" t="str">
        <f>担当者_モテR</f>
        <v>NG</v>
      </c>
      <c r="BT23" s="76"/>
      <c r="BU23" s="76"/>
      <c r="BV23" s="470"/>
      <c r="BW23" s="499">
        <f t="shared" ref="BW23" si="724">IFERROR(SUM(IF(K23&lt;&gt;"NG",N23*K$1,0),IF(O23&lt;&gt;"NG",R23*O$1,0),IF(S23&lt;&gt;"NG",V23*S$1,0),IF(W23&lt;&gt;"NG",Z23*W$1,0),IF(AA23&lt;&gt;"NG",AD23*AA$1,0),IF(AE23&lt;&gt;"NG",AH23*AE$1,0),IF(AI23&lt;&gt;"NG",AL23*AI$1,0),IF(AM23&lt;&gt;"NG",AP23*AM$1,0),IF(AQ23&lt;&gt;"NG",AT23*AQ$1,0),IF(AU23&lt;&gt;"NG",AX23*AU$1,0),IF(AY23&lt;&gt;"NG",BB23*AY$1,0),IF(BC23&lt;&gt;"NG",BF23*BC$1,0),IF(BG23&lt;&gt;"NG",BJ23*BG$1,0),IF(BK23&lt;&gt;"NG",BN23*BK$1,0),IF(BO23&lt;&gt;"NG",BR23*BO$1,0),IF(BS23&lt;&gt;"NG",BV23*BS$1,0))/SUM(IF(K23&lt;&gt;"NG",K$1,0),IF(O23&lt;&gt;"NG",O$1,0),IF(S23&lt;&gt;"NG",S$1,0),IF(W23&lt;&gt;"NG",W$1,0),IF(AA23&lt;&gt;"NG",AA$1,0),IF(AE23&lt;&gt;"NG",AE$1,0),IF(AI23&lt;&gt;"NG",AI$1,0),IF(AM23&lt;&gt;"NG",AM$1,0),IF(AQ23&lt;&gt;"NG",AQ$1,0),IF(AU23&lt;&gt;"NG",AU$1,0),IF(AY23&lt;&gt;"NG",AY$1,0),IF(BC23&lt;&gt;"NG",BC$1,0),IF(BG23&lt;&gt;"NG",BG$1,0),IF(BK23&lt;&gt;"NG",BK$1,0),IF(BO23&lt;&gt;"NG",BO$1,0),IF(BS23&lt;&gt;"NG",BS$1,0)),0)</f>
        <v>0</v>
      </c>
      <c r="BX23" s="466"/>
      <c r="BY23" s="490"/>
      <c r="BZ23" s="5"/>
      <c r="CA23" s="32">
        <f t="shared" ref="CA23" si="725">IF(AND($M23&lt;&gt;$BZ$5,$M23&lt;=$BZ$6,$M23&lt;&gt;$BZ$7),1,0)</f>
        <v>0</v>
      </c>
      <c r="CB23" s="32">
        <f t="shared" ref="CB23" si="726">IF(AND($Q23&lt;&gt;$BZ$5,$Q23&lt;=$BZ$6,$Q23&lt;&gt;$BZ$7),1,0)</f>
        <v>0</v>
      </c>
      <c r="CC23" s="32">
        <f t="shared" ref="CC23" si="727">IF(AND($U23&lt;&gt;$BZ$5,$U23&lt;=$BZ$6,$U23&lt;&gt;$BZ$7),1,0)</f>
        <v>0</v>
      </c>
      <c r="CD23" s="32">
        <f t="shared" ref="CD23" si="728">IF(AND($Y23&lt;&gt;$BZ$5,$Y23&lt;=$BZ$6,$Y23&lt;&gt;$BZ$7),1,0)</f>
        <v>0</v>
      </c>
      <c r="CE23" s="32">
        <f t="shared" ref="CE23" si="729">IF(AND($AG23&lt;&gt;$BZ$5,$AG23&lt;=$BZ$6,$AG23&lt;&gt;$BZ$7),1,0)</f>
        <v>0</v>
      </c>
      <c r="CF23" s="32">
        <f t="shared" ref="CF23" si="730">IF(AND($AK23&lt;&gt;$BZ$5,$AK23&lt;=$BZ$6,$AK23&lt;&gt;$BZ$7),1,0)</f>
        <v>0</v>
      </c>
      <c r="CG23" s="32">
        <f t="shared" ref="CG23" si="731">IF(AND($AS23&lt;&gt;$BZ$5,$AS23&lt;=$BZ$6,$AS23&lt;&gt;$BZ$7),1,0)</f>
        <v>0</v>
      </c>
      <c r="CH23" s="32">
        <f t="shared" ref="CH23" si="732">IF(AND($AW23&lt;&gt;$BZ$5,$AW23&lt;=$BZ$6,$AW23&lt;&gt;$BZ$7),1,0)</f>
        <v>0</v>
      </c>
      <c r="CI23" s="32">
        <f t="shared" ref="CI23" si="733">IF(AND($BE23&lt;&gt;$BZ$5,$BE23&lt;=$BZ$6,$BE23&lt;&gt;$BZ$7),1,0)</f>
        <v>0</v>
      </c>
      <c r="CJ23" s="32">
        <f t="shared" ref="CJ23" si="734">IF(AND($BI23&lt;&gt;$BZ$5,$BI23&lt;=$BZ$6,$BI23&lt;&gt;$BZ$7),1,0)</f>
        <v>0</v>
      </c>
      <c r="CK23" s="32">
        <f t="shared" ref="CK23" si="735">IF(AND($BQ23&lt;&gt;$BZ$5,$BQ23&lt;=$BZ$6,$BQ23&lt;&gt;$BZ$7),1,0)</f>
        <v>0</v>
      </c>
      <c r="CL23" s="32">
        <f t="shared" ref="CL23" si="736">IF(AND($BU23&lt;&gt;$BZ$5,$BU23&lt;=$BZ$6,$BU23&lt;&gt;$BZ$7),1,0)</f>
        <v>0</v>
      </c>
      <c r="CO23" s="32">
        <f>IF(AND($M23&lt;&gt;$CN$5,$M23&lt;=$CN$6,$M23&lt;&gt;$CN$7),1,0)</f>
        <v>0</v>
      </c>
      <c r="CP23" s="32">
        <f>IF(AND($Q23&lt;&gt;$CN$5,$Q23&lt;=$CN$6,$Q23&lt;&gt;$CN$7),1,0)</f>
        <v>0</v>
      </c>
      <c r="CQ23" s="32">
        <f>IF(AND($U23&lt;&gt;$CN$5,$U23&lt;=$CN$6,$U23&lt;&gt;$CN$7),1,0)</f>
        <v>0</v>
      </c>
      <c r="CR23" s="32">
        <f>IF(AND($Y23&lt;&gt;$CN$5,$Y23&lt;=$CN$6,$Y23&lt;&gt;$CN$7),1,0)</f>
        <v>0</v>
      </c>
      <c r="CS23" s="32">
        <f>IF(AND($AG23&lt;&gt;$CN$5,$AG23&lt;=$CN$6,$AG23&lt;&gt;$CN$7),1,0)</f>
        <v>0</v>
      </c>
      <c r="CT23" s="32">
        <f>IF(AND($AK23&lt;&gt;$CN$5,$AK23&lt;=$CN$6,$AK23&lt;&gt;$CN$7),1,0)</f>
        <v>0</v>
      </c>
      <c r="CU23" s="32">
        <f>IF(AND($AS23&lt;&gt;$CN$5,$AS23&lt;=$CN$6,$AS23&lt;&gt;$CN$7),1,0)</f>
        <v>0</v>
      </c>
      <c r="CV23" s="32">
        <f>IF(AND($AW23&lt;&gt;$CN$5,$AW23&lt;=$CN$6,$AW23&lt;&gt;$CN$7),1,0)</f>
        <v>0</v>
      </c>
      <c r="CW23" s="32">
        <f>IF(AND($BE23&lt;&gt;$CN$5,$BE23&lt;=$CN$6,$BE23&lt;&gt;$CN$7),1,0)</f>
        <v>0</v>
      </c>
      <c r="CX23" s="32">
        <f>IF(AND($BI23&lt;&gt;$CN$5,$BI23&lt;=$CN$6,$BI23&lt;&gt;$CN$7),1,0)</f>
        <v>0</v>
      </c>
      <c r="CY23" s="32">
        <f>IF(AND($BQ23&lt;&gt;$CN$5,$BQ23&lt;=$CN$6,$BQ23&lt;&gt;$CN$7),1,0)</f>
        <v>0</v>
      </c>
      <c r="CZ23" s="32">
        <f>IF(AND($BU23&lt;&gt;$CN$5,$BU23&lt;=$CN$6,$BU23&lt;&gt;$CN$7),1,0)</f>
        <v>0</v>
      </c>
      <c r="DC23" s="32">
        <f>IF(AND($M23&lt;&gt;$DB$5,$M23&lt;=$DB$6,$M23&lt;&gt;$CN$7),1,0)</f>
        <v>0</v>
      </c>
      <c r="DD23" s="32">
        <f>IF(AND($Q23&lt;&gt;$DB$5,$Q23&lt;=$DB$6,$Q23&lt;&gt;$CN$7),1,0)</f>
        <v>0</v>
      </c>
      <c r="DE23" s="32">
        <f>IF(AND($U23&lt;&gt;$DB$5,$U23&lt;=$DB$6,$U23&lt;&gt;$CN$7),1,0)</f>
        <v>0</v>
      </c>
      <c r="DF23" s="32">
        <f>IF(AND($Y23&lt;&gt;$DB$5,$Y23&lt;=$DB$6,$Y23&lt;&gt;$CN$7),1,0)</f>
        <v>0</v>
      </c>
      <c r="DG23" s="32">
        <f>IF(AND($AG23&lt;&gt;$DB$5,$AG23&lt;=$DB$6,$AG23&lt;&gt;$CN$7),1,0)</f>
        <v>0</v>
      </c>
      <c r="DH23" s="32">
        <f>IF(AND($AK23&lt;&gt;$DB$5,$AK23&lt;=$DB$6,$AK23&lt;&gt;$CN$7),1,0)</f>
        <v>0</v>
      </c>
      <c r="DI23" s="32">
        <f>IF(AND($AS23&lt;&gt;$DB$5,$AS23&lt;=$DB$6,$AS23&lt;&gt;$CN$7),1,0)</f>
        <v>0</v>
      </c>
      <c r="DJ23" s="32">
        <f>IF(AND($AW23&lt;&gt;$DB$5,$AW23&lt;=$DB$6,$AW23&lt;&gt;$CN$7),1,0)</f>
        <v>0</v>
      </c>
      <c r="DK23" s="32">
        <f>IF(AND($BE23&lt;&gt;$DB$5,$BE23&lt;=$DB$6,$BE23&lt;&gt;$CN$7),1,0)</f>
        <v>0</v>
      </c>
      <c r="DL23" s="32">
        <f>IF(AND($BI23&lt;&gt;$DB$5,$BI23&lt;=$DB$6,$BI23&lt;&gt;$CN$7),1,0)</f>
        <v>0</v>
      </c>
      <c r="DM23" s="32">
        <f>IF(AND($BQ23&lt;&gt;$DB$5,$BQ23&lt;=$DB$6,$BQ23&lt;&gt;$CN$7),1,0)</f>
        <v>0</v>
      </c>
      <c r="DN23" s="32">
        <f>IF(AND($BU23&lt;&gt;$DB$5,$BU23&lt;=$DB$6,$BU23&lt;&gt;$CN$7),1,0)</f>
        <v>0</v>
      </c>
      <c r="DQ23" s="32">
        <f t="shared" ref="DQ23" si="737">IF(AND($M23&lt;&gt;$DP$5,$M23&lt;=$DP$6,$M23&lt;&gt;$CN$7),1,0)</f>
        <v>0</v>
      </c>
      <c r="DR23" s="32">
        <f t="shared" ref="DR23" si="738">IF(AND($Q23&lt;&gt;$DP$5,$Q23&lt;=$DP$6,$Q23&lt;&gt;$CN$7),1,0)</f>
        <v>0</v>
      </c>
      <c r="DS23" s="32">
        <f t="shared" ref="DS23" si="739">IF(AND($U23&lt;&gt;$DP$5,$U23&lt;=$DP$6,$U23&lt;&gt;$CN$7),1,0)</f>
        <v>0</v>
      </c>
      <c r="DT23" s="32">
        <f t="shared" ref="DT23" si="740">IF(AND($Y23&lt;&gt;$DP$5,$Y23&lt;=$DP$6,$Y23&lt;&gt;$CN$7),1,0)</f>
        <v>0</v>
      </c>
      <c r="DU23" s="32">
        <f t="shared" ref="DU23" si="741">IF(AND($AG23&lt;&gt;$DP$5,$AG23&lt;=$DP$6,$AG23&lt;&gt;$CN$7),1,0)</f>
        <v>0</v>
      </c>
      <c r="DV23" s="32">
        <f t="shared" ref="DV23" si="742">IF(AND($AK23&lt;&gt;$DP$5,$AK23&lt;=$DP$6,$AK23&lt;&gt;$CN$7),1,0)</f>
        <v>0</v>
      </c>
      <c r="DW23" s="32">
        <f t="shared" ref="DW23" si="743">IF(AND($AS23&lt;&gt;$DP$5,$AS23&lt;=$DP$6,$AS23&lt;&gt;$CN$7),1,0)</f>
        <v>0</v>
      </c>
      <c r="DX23" s="32">
        <f t="shared" ref="DX23" si="744">IF(AND($AW23&lt;&gt;$DP$5,$AW23&lt;=$DP$6,$AW23&lt;&gt;$CN$7),1,0)</f>
        <v>0</v>
      </c>
      <c r="DY23" s="32">
        <f t="shared" ref="DY23" si="745">IF(AND($BE23&lt;&gt;$DP$5,$BE23&lt;=$DP$6,$BE23&lt;&gt;$CN$7),1,0)</f>
        <v>0</v>
      </c>
      <c r="DZ23" s="32">
        <f t="shared" ref="DZ23" si="746">IF(AND($BI23&lt;&gt;$DP$5,$BI23&lt;=$DP$6,$BI23&lt;&gt;$CN$7),1,0)</f>
        <v>0</v>
      </c>
      <c r="EA23" s="32">
        <f t="shared" ref="EA23" si="747">IF(AND($BQ23&lt;&gt;$DP$5,$BQ23&lt;=$DP$6,$BQ23&lt;&gt;$CN$7),1,0)</f>
        <v>0</v>
      </c>
      <c r="EB23" s="32">
        <f t="shared" ref="EB23" si="748">IF(AND($BU23&lt;&gt;$DP$5,$BU23&lt;=$DP$6,$BU23&lt;&gt;$CN$7),1,0)</f>
        <v>0</v>
      </c>
      <c r="EE23" s="328">
        <f>IF(M23&lt;&gt;"",IF(M23&lt;=$ED$6,1,IF(L23&gt;$ED$6,0,NETWORKDAYS(L23,$ED$6,祭日リスト)/NETWORKDAYS(L23,M23,祭日リスト)))*$GG23*週間進捗報告書!$G$9,0)</f>
        <v>0</v>
      </c>
      <c r="EF23" s="328">
        <f>IF(Q23&lt;&gt;"",IF(Q23&lt;=$ED$6,1,IF(P23&gt;$ED$6,0,NETWORKDAYS(P23,$ED$6,祭日リスト)/NETWORKDAYS(P23,Q23,祭日リスト)))*$GG23*週間進捗報告書!$G$10,0)</f>
        <v>0</v>
      </c>
      <c r="EG23" s="328">
        <f>IF(U23&lt;&gt;"",IF(U23&lt;=$ED$6,1,IF(T23&gt;$ED$6,0,NETWORKDAYS(T23,$ED$6,祭日リスト)/NETWORKDAYS(T23,U23,祭日リスト)))*$GG23*週間進捗報告書!$G$11,0)</f>
        <v>0</v>
      </c>
      <c r="EH23" s="328">
        <f>IF(Y23&lt;&gt;"",IF(Y23&lt;=$ED$6,1,IF(X23&gt;$ED$6,0,NETWORKDAYS(X23,$ED$6,祭日リスト)/NETWORKDAYS(X23,Y23,祭日リスト)))*$GG23*週間進捗報告書!$G$12,0)</f>
        <v>0</v>
      </c>
      <c r="EI23" s="328">
        <f>IF(AG23&lt;&gt;"",IF(AG23&lt;=$ED$6,1,IF(AF23&gt;$ED$6,0,NETWORKDAYS(AF23,$ED$6,祭日リスト)/NETWORKDAYS(AF23,AG23,祭日リスト)))*$GG23*週間進捗報告書!$G$13,0)</f>
        <v>0</v>
      </c>
      <c r="EJ23" s="328">
        <f>IF(AK23&lt;&gt;"",IF(AK23&lt;=$ED$6,1,IF(AJ23&gt;$ED$6,0,NETWORKDAYS(AJ23,$ED$6,祭日リスト)/NETWORKDAYS(AJ23,AK23,祭日リスト)))*$GG23*週間進捗報告書!$G$14,0)</f>
        <v>0</v>
      </c>
      <c r="EK23" s="328">
        <f>IF(AS23&lt;&gt;"",IF(AS23&lt;=$ED$6,1,IF(AR23&gt;$ED$6,0,NETWORKDAYS(AR23,$ED$6,祭日リスト)/NETWORKDAYS(AR23,AS23,祭日リスト)))*$GG23*週間進捗報告書!$G$15,0)</f>
        <v>0</v>
      </c>
      <c r="EL23" s="328">
        <f>IF(AW23&lt;&gt;"",IF(AW23&lt;=$ED$6,1,IF(AV23&gt;$ED$6,0,NETWORKDAYS(AV23,$ED$6,祭日リスト)/NETWORKDAYS(AV23,AW23,祭日リスト)))*$GG23*週間進捗報告書!$G$16,0)</f>
        <v>0</v>
      </c>
      <c r="EM23" s="328">
        <f>IF(BE23&lt;&gt;"",IF(BE23&lt;=$ED$6,1,IF(BD23&gt;$ED$6,0,NETWORKDAYS(BD23,$ED$6,祭日リスト)/NETWORKDAYS(BD23,BE23,祭日リスト)))*$GG23*週間進捗報告書!$G$17,0)</f>
        <v>0</v>
      </c>
      <c r="EN23" s="328">
        <f>IF(BI23&lt;&gt;"",IF(BI23&lt;=$ED$6,1,IF(BH23&gt;$ED$6,0,NETWORKDAYS(BH23,$ED$6,祭日リスト)/NETWORKDAYS(BH23,BI23,祭日リスト)))*$GG23*週間進捗報告書!$G$18,0)</f>
        <v>0</v>
      </c>
      <c r="EO23" s="328">
        <f>IF(BQ23&lt;&gt;"",IF(BQ23&lt;=$ED$6,1,IF(BP23&gt;$ED$6,0,NETWORKDAYS(BP23,$ED$6,祭日リスト)/NETWORKDAYS(BP23,BQ23,祭日リスト)))*$GG23*週間進捗報告書!$G$19,0)</f>
        <v>0</v>
      </c>
      <c r="EP23" s="328">
        <f>IF(BU23&lt;&gt;"",IF(BU23&lt;=$ED$6,1,IF(BT23&gt;$ED$6,0,NETWORKDAYS(BT23,$ED$6,祭日リスト)/NETWORKDAYS(BT23,BU23,祭日リスト)))*$GG23*週間進捗報告書!$G$20,0)</f>
        <v>0</v>
      </c>
      <c r="ER23" s="547">
        <f t="shared" ref="ER23:FC23" si="749">EE23-EE24</f>
        <v>0</v>
      </c>
      <c r="ES23" s="547">
        <f t="shared" si="749"/>
        <v>0</v>
      </c>
      <c r="ET23" s="547">
        <f t="shared" si="749"/>
        <v>0</v>
      </c>
      <c r="EU23" s="547">
        <f t="shared" si="749"/>
        <v>0</v>
      </c>
      <c r="EV23" s="547">
        <f t="shared" si="749"/>
        <v>0</v>
      </c>
      <c r="EW23" s="547">
        <f t="shared" si="749"/>
        <v>0</v>
      </c>
      <c r="EX23" s="547">
        <f t="shared" si="749"/>
        <v>0</v>
      </c>
      <c r="EY23" s="547">
        <f t="shared" si="749"/>
        <v>0</v>
      </c>
      <c r="EZ23" s="547">
        <f t="shared" si="749"/>
        <v>0</v>
      </c>
      <c r="FA23" s="547">
        <f t="shared" si="749"/>
        <v>0</v>
      </c>
      <c r="FB23" s="547">
        <f t="shared" si="749"/>
        <v>0</v>
      </c>
      <c r="FC23" s="547">
        <f t="shared" si="749"/>
        <v>0</v>
      </c>
      <c r="FD23" s="547">
        <f t="shared" ref="FD23" si="750">SUM(ER23:FC24)</f>
        <v>0</v>
      </c>
      <c r="FE23" s="333"/>
      <c r="FG23" s="32">
        <f>IF(AND($M23&lt;&gt;$FF$7),1,0)</f>
        <v>0</v>
      </c>
      <c r="FH23" s="32">
        <f>IF(AND($Q23&lt;&gt;$FF$7),1,0)</f>
        <v>0</v>
      </c>
      <c r="FI23" s="32">
        <f>IF(AND($U23&lt;&gt;$FF$7),1,0)</f>
        <v>0</v>
      </c>
      <c r="FJ23" s="32">
        <f>IF(AND($Y23&lt;&gt;$FF$7),1,0)</f>
        <v>0</v>
      </c>
      <c r="FK23" s="32">
        <f>IF(AND($AG23&lt;&gt;$FF$7),1,0)</f>
        <v>0</v>
      </c>
      <c r="FL23" s="32">
        <f>IF(AND($AK23&lt;&gt;$FF$7),1,0)</f>
        <v>0</v>
      </c>
      <c r="FM23" s="32">
        <f>IF(AND($AS23&lt;&gt;$FF$7),1,0)</f>
        <v>0</v>
      </c>
      <c r="FN23" s="32">
        <f>IF(AND($AW23&lt;&gt;$FF$7),1,0)</f>
        <v>0</v>
      </c>
      <c r="FO23" s="32">
        <f>IF(AND($BE23&lt;&gt;$FF$7),1,0)</f>
        <v>0</v>
      </c>
      <c r="FP23" s="32">
        <f>IF(AND($BI23&lt;&gt;$FF$7),1,0)</f>
        <v>0</v>
      </c>
      <c r="FQ23" s="32">
        <f>IF(AND($BQ23&lt;&gt;$FF$7),1,0)</f>
        <v>0</v>
      </c>
      <c r="FR23" s="32">
        <f>IF(AND($BU23&lt;&gt;$FF$7),1,0)</f>
        <v>0</v>
      </c>
      <c r="FU23" s="294">
        <f t="shared" ref="FU23" si="751">IF($K23&lt;&gt;"NG",$GG23,0)</f>
        <v>0</v>
      </c>
      <c r="FV23" s="294">
        <f t="shared" ref="FV23" si="752">IF($O23&lt;&gt;"NG",$GG23,0)</f>
        <v>0</v>
      </c>
      <c r="FW23" s="294">
        <f t="shared" ref="FW23" si="753">IF($S23&lt;&gt;"NG",$GG23,0)</f>
        <v>0</v>
      </c>
      <c r="FX23" s="294">
        <f t="shared" ref="FX23" si="754">IF($W23&lt;&gt;"NG",$GG23,0)</f>
        <v>0</v>
      </c>
      <c r="FY23" s="294">
        <f t="shared" ref="FY23" si="755">IF($AE23&lt;&gt;"NG",$GG23,0)</f>
        <v>0</v>
      </c>
      <c r="FZ23" s="294">
        <f t="shared" ref="FZ23" si="756">IF($AI23&lt;&gt;"NG",$GG23,0)</f>
        <v>0</v>
      </c>
      <c r="GA23" s="294">
        <f t="shared" ref="GA23" si="757">IF($AQ23&lt;&gt;"NG",$GG23,0)</f>
        <v>0</v>
      </c>
      <c r="GB23" s="294">
        <f t="shared" ref="GB23" si="758">IF($AU23&lt;&gt;"NG",$GG23,0)</f>
        <v>0</v>
      </c>
      <c r="GC23" s="294">
        <f t="shared" ref="GC23" si="759">IF($BC23&lt;&gt;"NG",$GG23,0)</f>
        <v>0</v>
      </c>
      <c r="GD23" s="294">
        <f t="shared" ref="GD23" si="760">IF($BG23&lt;&gt;"NG",$GG23,0)</f>
        <v>0</v>
      </c>
      <c r="GE23" s="294">
        <f t="shared" ref="GE23" si="761">IF($BO23&lt;&gt;"NG",$GG23,0)</f>
        <v>0</v>
      </c>
      <c r="GF23" s="294">
        <f t="shared" ref="GF23" si="762">IF($BS23&lt;&gt;"NG",$GG23,0)</f>
        <v>0</v>
      </c>
      <c r="GG23" s="294" t="e">
        <f>VLOOKUP($D23,リスト!$D:$S,15,FALSE)</f>
        <v>#N/A</v>
      </c>
      <c r="GH23" s="2" t="e">
        <f>INDEX(リスト!$V:$V,MATCH(中日程計画表!$D23,リスト!$D:$D,0))</f>
        <v>#N/A</v>
      </c>
      <c r="GI23" s="2" t="e">
        <f>INDEX(リスト!$A:$A,MATCH(中日程計画表!$D23,リスト!$D:$D,0))</f>
        <v>#N/A</v>
      </c>
      <c r="GJ23" s="2" t="e">
        <f>INDEX(リスト!$U:$U,MATCH(中日程計画表!$D23,リスト!$D:$D,0))</f>
        <v>#N/A</v>
      </c>
      <c r="GK23" s="5" t="e">
        <f>INDEX(リスト!$W:$W,MATCH(中日程計画表!$D23,リスト!$D:$D,0))</f>
        <v>#N/A</v>
      </c>
      <c r="GL23" s="2" t="s">
        <v>200</v>
      </c>
      <c r="GM23" s="296">
        <f>D23</f>
        <v>0</v>
      </c>
      <c r="GN23" s="296" t="str">
        <f>E23</f>
        <v>引当修正</v>
      </c>
      <c r="GP23" s="2">
        <v>0.64431451612903223</v>
      </c>
      <c r="GU23" s="460" t="str">
        <f t="shared" ref="GU23" si="763">AE23</f>
        <v>NG</v>
      </c>
      <c r="GV23" s="460">
        <f t="shared" ref="GV23" si="764">EI23</f>
        <v>0</v>
      </c>
      <c r="GW23" s="460">
        <f t="shared" ref="GW23" si="765">EI24</f>
        <v>0</v>
      </c>
      <c r="GX23" s="462">
        <f t="shared" ref="GX23" si="766">EV23</f>
        <v>0</v>
      </c>
      <c r="GY23" s="460" t="str">
        <f t="shared" ref="GY23" si="767">AI23</f>
        <v>NG</v>
      </c>
      <c r="GZ23" s="460">
        <f t="shared" ref="GZ23" si="768">EJ23</f>
        <v>0</v>
      </c>
      <c r="HA23" s="460">
        <f t="shared" ref="HA23" si="769">EJ24</f>
        <v>0</v>
      </c>
      <c r="HB23" s="462">
        <f t="shared" ref="HB23" si="770">EW23</f>
        <v>0</v>
      </c>
      <c r="HC23" s="460" t="str">
        <f t="shared" ref="HC23" si="771">AQ23</f>
        <v>NG</v>
      </c>
      <c r="HD23" s="460">
        <f t="shared" ref="HD23" si="772">EK23</f>
        <v>0</v>
      </c>
      <c r="HE23" s="460">
        <f t="shared" ref="HE23" si="773">EK24</f>
        <v>0</v>
      </c>
      <c r="HF23" s="462">
        <f t="shared" ref="HF23" si="774">EX23</f>
        <v>0</v>
      </c>
      <c r="HG23" s="460" t="str">
        <f t="shared" ref="HG23" si="775">AU23</f>
        <v>NG</v>
      </c>
      <c r="HH23" s="460">
        <f t="shared" ref="HH23" si="776">EL23</f>
        <v>0</v>
      </c>
      <c r="HI23" s="460">
        <f t="shared" ref="HI23" si="777">EL24</f>
        <v>0</v>
      </c>
      <c r="HJ23" s="462">
        <f t="shared" ref="HJ23" si="778">EY23</f>
        <v>0</v>
      </c>
      <c r="HK23" s="460" t="str">
        <f t="shared" ref="HK23" si="779">BC23</f>
        <v>NG</v>
      </c>
      <c r="HL23" s="460">
        <f t="shared" ref="HL23" si="780">EM23</f>
        <v>0</v>
      </c>
      <c r="HM23" s="460">
        <f t="shared" ref="HM23" si="781">EM24</f>
        <v>0</v>
      </c>
      <c r="HN23" s="462">
        <f t="shared" ref="HN23" si="782">EZ23</f>
        <v>0</v>
      </c>
      <c r="HO23" s="460" t="str">
        <f t="shared" ref="HO23" si="783">BG23</f>
        <v>NG</v>
      </c>
      <c r="HP23" s="460">
        <f t="shared" ref="HP23" si="784">EN23</f>
        <v>0</v>
      </c>
      <c r="HQ23" s="460">
        <f t="shared" ref="HQ23" si="785">EN24</f>
        <v>0</v>
      </c>
      <c r="HR23" s="462">
        <f t="shared" ref="HR23" si="786">FA23</f>
        <v>0</v>
      </c>
      <c r="HS23" s="332"/>
    </row>
    <row r="24" spans="1:227" ht="12" customHeight="1">
      <c r="A24" s="489"/>
      <c r="B24" s="493"/>
      <c r="C24" s="475"/>
      <c r="D24" s="501"/>
      <c r="E24" s="483"/>
      <c r="F24" s="317"/>
      <c r="G24" s="317"/>
      <c r="H24" s="317"/>
      <c r="I24" s="317"/>
      <c r="J24" s="316"/>
      <c r="K24" s="481"/>
      <c r="L24" s="77"/>
      <c r="M24" s="77"/>
      <c r="N24" s="471"/>
      <c r="O24" s="494"/>
      <c r="P24" s="77"/>
      <c r="Q24" s="77"/>
      <c r="R24" s="471"/>
      <c r="S24" s="494"/>
      <c r="T24" s="77"/>
      <c r="U24" s="77"/>
      <c r="V24" s="471"/>
      <c r="W24" s="473"/>
      <c r="X24" s="77"/>
      <c r="Y24" s="77"/>
      <c r="Z24" s="471"/>
      <c r="AA24" s="477"/>
      <c r="AB24" s="80"/>
      <c r="AC24" s="80"/>
      <c r="AD24" s="471"/>
      <c r="AE24" s="495"/>
      <c r="AF24" s="77"/>
      <c r="AG24" s="77"/>
      <c r="AH24" s="471"/>
      <c r="AI24" s="495"/>
      <c r="AJ24" s="77"/>
      <c r="AK24" s="77"/>
      <c r="AL24" s="471"/>
      <c r="AM24" s="498"/>
      <c r="AN24" s="80"/>
      <c r="AO24" s="80"/>
      <c r="AP24" s="497"/>
      <c r="AQ24" s="473"/>
      <c r="AR24" s="77"/>
      <c r="AS24" s="77"/>
      <c r="AT24" s="471"/>
      <c r="AU24" s="473"/>
      <c r="AV24" s="77"/>
      <c r="AW24" s="77"/>
      <c r="AX24" s="471"/>
      <c r="AY24" s="477"/>
      <c r="AZ24" s="80"/>
      <c r="BA24" s="80"/>
      <c r="BB24" s="497"/>
      <c r="BC24" s="475"/>
      <c r="BD24" s="77"/>
      <c r="BE24" s="77"/>
      <c r="BF24" s="471"/>
      <c r="BG24" s="473"/>
      <c r="BH24" s="77"/>
      <c r="BI24" s="77"/>
      <c r="BJ24" s="471"/>
      <c r="BK24" s="498"/>
      <c r="BL24" s="80"/>
      <c r="BM24" s="80"/>
      <c r="BN24" s="497"/>
      <c r="BO24" s="475"/>
      <c r="BP24" s="77"/>
      <c r="BQ24" s="77"/>
      <c r="BR24" s="471"/>
      <c r="BS24" s="473"/>
      <c r="BT24" s="77"/>
      <c r="BU24" s="77"/>
      <c r="BV24" s="471"/>
      <c r="BW24" s="499"/>
      <c r="BX24" s="467"/>
      <c r="BY24" s="490"/>
      <c r="CA24" s="19">
        <f t="shared" ref="CA24" si="787">IF(AND($N23=1,$M24&lt;&gt;$BZ$7),1,0)</f>
        <v>0</v>
      </c>
      <c r="CB24" s="19">
        <f t="shared" ref="CB24" si="788">IF(AND($R23=1,$Q24&lt;&gt;$BZ$7),1,0)</f>
        <v>0</v>
      </c>
      <c r="CC24" s="19">
        <f t="shared" ref="CC24" si="789">IF(AND($V23=1,$U24&lt;&gt;$BZ$7),1,0)</f>
        <v>0</v>
      </c>
      <c r="CD24" s="19">
        <f t="shared" ref="CD24" si="790">IF(AND($Z23=1,$Y24&lt;&gt;$BZ$7),1,0)</f>
        <v>0</v>
      </c>
      <c r="CE24" s="19">
        <f t="shared" ref="CE24" si="791">IF(AND($AH23=1,$AG24&lt;&gt;$BZ$7),1,0)</f>
        <v>0</v>
      </c>
      <c r="CF24" s="19">
        <f t="shared" ref="CF24" si="792">IF(AND($AL23=1,$AK24&lt;&gt;$BZ$7),1,0)</f>
        <v>0</v>
      </c>
      <c r="CG24" s="19">
        <f t="shared" ref="CG24" si="793">IF(AND($AT23=1,$AS24&lt;&gt;$BZ$7),1,0)</f>
        <v>0</v>
      </c>
      <c r="CH24" s="19">
        <f t="shared" ref="CH24" si="794">IF(AND($AX23=1,$AW24&lt;&gt;$BZ$7),1,0)</f>
        <v>0</v>
      </c>
      <c r="CI24" s="19">
        <f t="shared" ref="CI24" si="795">IF(AND($BF23=1,$BE24&lt;&gt;$BZ$7),1,0)</f>
        <v>0</v>
      </c>
      <c r="CJ24" s="19">
        <f t="shared" ref="CJ24" si="796">IF(AND($BJ23=1,$BI24&lt;&gt;$BZ$7),1,0)</f>
        <v>0</v>
      </c>
      <c r="CK24" s="19">
        <f t="shared" ref="CK24" si="797">IF(AND($BR23=1,$BQ24&lt;&gt;$BZ$7),1,0)</f>
        <v>0</v>
      </c>
      <c r="CL24" s="19">
        <f t="shared" ref="CL24" si="798">IF(AND($BV23=1,$BU24&lt;&gt;$BZ$7),1,0)</f>
        <v>0</v>
      </c>
      <c r="CO24" s="19">
        <f>IF(AND($M24&lt;&gt;$CN$7,$M24&lt;=$CN$6),1,0)</f>
        <v>0</v>
      </c>
      <c r="CP24" s="19">
        <f>IF(AND($Q24&lt;&gt;$CN$7,$Q24&lt;=$CN$6),1,0)</f>
        <v>0</v>
      </c>
      <c r="CQ24" s="19">
        <f>IF(AND($U24&lt;&gt;$CN$7,$U24&lt;=$CN$6),1,0)</f>
        <v>0</v>
      </c>
      <c r="CR24" s="19">
        <f>IF(AND($Y24&lt;&gt;$CN$7,$Y24&lt;=$CN$6),1,0)</f>
        <v>0</v>
      </c>
      <c r="CS24" s="19">
        <f>IF(AND($AG24&lt;&gt;$CN$7,$AG24&lt;=$CN$6),1,0)</f>
        <v>0</v>
      </c>
      <c r="CT24" s="19">
        <f>IF(AND($AK24&lt;&gt;$CN$7,$AK24&lt;=$CN$6),1,0)</f>
        <v>0</v>
      </c>
      <c r="CU24" s="19">
        <f>IF(AND($AS24&lt;&gt;$CN$7,$AS24&lt;=$CN$6),1,0)</f>
        <v>0</v>
      </c>
      <c r="CV24" s="19">
        <f>IF(AND($AW24&lt;&gt;$CN$7,$AW24&lt;=$CN$6),1,0)</f>
        <v>0</v>
      </c>
      <c r="CW24" s="19">
        <f>IF(AND($BE24&lt;&gt;$CN$7,$BE24&lt;=$CN$6),1,0)</f>
        <v>0</v>
      </c>
      <c r="CX24" s="19">
        <f>IF(AND($BI24&lt;&gt;$CN$7,$BI24&lt;=$CN$6),1,0)</f>
        <v>0</v>
      </c>
      <c r="CY24" s="19">
        <f>IF(AND($BQ24&lt;&gt;$CN$7,$BQ24&lt;=$CN$6),1,0)</f>
        <v>0</v>
      </c>
      <c r="CZ24" s="19">
        <f>IF(AND($BU24&lt;&gt;$CN$7,$BU24&lt;=$CN$6),1,0)</f>
        <v>0</v>
      </c>
      <c r="DC24" s="19">
        <f>IF($N23=1,1,0)</f>
        <v>0</v>
      </c>
      <c r="DD24" s="19">
        <f>IF($R23=1,1,0)</f>
        <v>0</v>
      </c>
      <c r="DE24" s="19">
        <f>IF($V23=1,1,0)</f>
        <v>0</v>
      </c>
      <c r="DF24" s="19">
        <f>IF($Z23=1,1,0)</f>
        <v>0</v>
      </c>
      <c r="DG24" s="19">
        <f>IF($AH23=1,1,0)</f>
        <v>0</v>
      </c>
      <c r="DH24" s="19">
        <f>IF($AL23=1,1,0)</f>
        <v>0</v>
      </c>
      <c r="DI24" s="19">
        <f>IF($AT23=1,1,0)</f>
        <v>0</v>
      </c>
      <c r="DJ24" s="19">
        <f>IF($AX23=1,1,0)</f>
        <v>0</v>
      </c>
      <c r="DK24" s="19">
        <f>IF($BF23=1,1,0)</f>
        <v>0</v>
      </c>
      <c r="DL24" s="19">
        <f>IF($BJ23=1,1,0)</f>
        <v>0</v>
      </c>
      <c r="DM24" s="19">
        <f>IF($BR23=1,1,0)</f>
        <v>0</v>
      </c>
      <c r="DN24" s="19">
        <f>IF($BV23=1,1,0)</f>
        <v>0</v>
      </c>
      <c r="DQ24" s="19">
        <f t="shared" ref="DQ24" si="799">IF($N23=1,1,0)</f>
        <v>0</v>
      </c>
      <c r="DR24" s="19">
        <f t="shared" ref="DR24" si="800">IF($R23=1,1,0)</f>
        <v>0</v>
      </c>
      <c r="DS24" s="19">
        <f t="shared" ref="DS24" si="801">IF($V23=1,1,0)</f>
        <v>0</v>
      </c>
      <c r="DT24" s="19">
        <f t="shared" ref="DT24" si="802">IF($Z23=1,1,0)</f>
        <v>0</v>
      </c>
      <c r="DU24" s="19">
        <f t="shared" ref="DU24" si="803">IF($AH23=1,1,0)</f>
        <v>0</v>
      </c>
      <c r="DV24" s="19">
        <f t="shared" ref="DV24" si="804">IF($AL23=1,1,0)</f>
        <v>0</v>
      </c>
      <c r="DW24" s="19">
        <f t="shared" ref="DW24" si="805">IF($AT23=1,1,0)</f>
        <v>0</v>
      </c>
      <c r="DX24" s="19">
        <f t="shared" ref="DX24" si="806">IF($AX23=1,1,0)</f>
        <v>0</v>
      </c>
      <c r="DY24" s="19">
        <f t="shared" ref="DY24" si="807">IF($BF23=1,1,0)</f>
        <v>0</v>
      </c>
      <c r="DZ24" s="19">
        <f t="shared" ref="DZ24" si="808">IF($BJ23=1,1,0)</f>
        <v>0</v>
      </c>
      <c r="EA24" s="19">
        <f t="shared" ref="EA24" si="809">IF($BR23=1,1,0)</f>
        <v>0</v>
      </c>
      <c r="EB24" s="19">
        <f t="shared" ref="EB24" si="810">IF($BV23=1,1,0)</f>
        <v>0</v>
      </c>
      <c r="EE24" s="329">
        <f>N23*$FU24*週間進捗報告書!$G$9</f>
        <v>0</v>
      </c>
      <c r="EF24" s="329">
        <f>R23*$FV24*週間進捗報告書!$G$10</f>
        <v>0</v>
      </c>
      <c r="EG24" s="329">
        <f>V23*$FW24*週間進捗報告書!$G$11</f>
        <v>0</v>
      </c>
      <c r="EH24" s="329">
        <f>Z23*$FX24*週間進捗報告書!$G$12</f>
        <v>0</v>
      </c>
      <c r="EI24" s="329">
        <f>AH23*$FY24*週間進捗報告書!$G$13</f>
        <v>0</v>
      </c>
      <c r="EJ24" s="329">
        <f>AL23*$FZ24*週間進捗報告書!$G$14</f>
        <v>0</v>
      </c>
      <c r="EK24" s="329">
        <f>AT23*$GA24*週間進捗報告書!$G$15</f>
        <v>0</v>
      </c>
      <c r="EL24" s="329">
        <f>AX23*$GB24*週間進捗報告書!$G$16</f>
        <v>0</v>
      </c>
      <c r="EM24" s="329">
        <f>BF23*$GC24*週間進捗報告書!$G$17</f>
        <v>0</v>
      </c>
      <c r="EN24" s="329">
        <f>BJ23*$GD24*週間進捗報告書!$G$18</f>
        <v>0</v>
      </c>
      <c r="EO24" s="329">
        <f>BR23*$GE24*週間進捗報告書!$G$19</f>
        <v>0</v>
      </c>
      <c r="EP24" s="329">
        <f>BV23*$GF24*週間進捗報告書!$G$20</f>
        <v>0</v>
      </c>
      <c r="ER24" s="547"/>
      <c r="ES24" s="547"/>
      <c r="ET24" s="547"/>
      <c r="EU24" s="547"/>
      <c r="EV24" s="547"/>
      <c r="EW24" s="547"/>
      <c r="EX24" s="547"/>
      <c r="EY24" s="547"/>
      <c r="EZ24" s="547"/>
      <c r="FA24" s="547"/>
      <c r="FB24" s="547"/>
      <c r="FC24" s="547"/>
      <c r="FD24" s="547"/>
      <c r="FE24" s="332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U24" s="295">
        <f t="shared" ref="FU24" si="811">FU23</f>
        <v>0</v>
      </c>
      <c r="FV24" s="295">
        <f t="shared" ref="FV24" si="812">FV23</f>
        <v>0</v>
      </c>
      <c r="FW24" s="295">
        <f t="shared" ref="FW24" si="813">FW23</f>
        <v>0</v>
      </c>
      <c r="FX24" s="295">
        <f t="shared" ref="FX24" si="814">FX23</f>
        <v>0</v>
      </c>
      <c r="FY24" s="295">
        <f t="shared" ref="FY24" si="815">FY23</f>
        <v>0</v>
      </c>
      <c r="FZ24" s="295">
        <f t="shared" ref="FZ24" si="816">FZ23</f>
        <v>0</v>
      </c>
      <c r="GA24" s="295">
        <f t="shared" ref="GA24" si="817">GA23</f>
        <v>0</v>
      </c>
      <c r="GB24" s="295">
        <f t="shared" ref="GB24" si="818">GB23</f>
        <v>0</v>
      </c>
      <c r="GC24" s="295">
        <f t="shared" ref="GC24" si="819">GC23</f>
        <v>0</v>
      </c>
      <c r="GD24" s="295">
        <f t="shared" ref="GD24" si="820">GD23</f>
        <v>0</v>
      </c>
      <c r="GE24" s="295">
        <f t="shared" ref="GE24" si="821">GE23</f>
        <v>0</v>
      </c>
      <c r="GF24" s="295">
        <f t="shared" ref="GF24" si="822">GF23</f>
        <v>0</v>
      </c>
      <c r="GG24" s="295" t="e">
        <f t="shared" ref="GG24" si="823">GG23</f>
        <v>#N/A</v>
      </c>
      <c r="GH24" s="2" t="e">
        <f>INDEX(リスト!$V:$V,MATCH(中日程計画表!$D23,リスト!$D:$D,0))</f>
        <v>#N/A</v>
      </c>
      <c r="GI24" s="2" t="e">
        <f>INDEX(リスト!$A:$A,MATCH(中日程計画表!$D23,リスト!$D:$D,0))</f>
        <v>#N/A</v>
      </c>
      <c r="GJ24" s="2" t="e">
        <f>INDEX(リスト!$U:$U,MATCH(中日程計画表!$D23,リスト!$D:$D,0))</f>
        <v>#N/A</v>
      </c>
      <c r="GK24" s="5" t="e">
        <f>INDEX(リスト!$W:$W,MATCH(中日程計画表!$D23,リスト!$D:$D,0))</f>
        <v>#N/A</v>
      </c>
      <c r="GL24" s="2" t="s">
        <v>201</v>
      </c>
      <c r="GM24" s="296">
        <f t="shared" ref="GM24" si="824">GM23</f>
        <v>0</v>
      </c>
      <c r="GN24" s="296" t="str">
        <f t="shared" ref="GN24" si="825">GN23</f>
        <v>引当修正</v>
      </c>
      <c r="GP24" s="2">
        <v>0.64431451612903223</v>
      </c>
      <c r="GU24" s="461"/>
      <c r="GV24" s="460"/>
      <c r="GW24" s="460"/>
      <c r="GX24" s="461"/>
      <c r="GY24" s="461"/>
      <c r="GZ24" s="460"/>
      <c r="HA24" s="460"/>
      <c r="HB24" s="461"/>
      <c r="HC24" s="461"/>
      <c r="HD24" s="460"/>
      <c r="HE24" s="460"/>
      <c r="HF24" s="461"/>
      <c r="HG24" s="461"/>
      <c r="HH24" s="460"/>
      <c r="HI24" s="460"/>
      <c r="HJ24" s="461"/>
      <c r="HK24" s="461"/>
      <c r="HL24" s="460"/>
      <c r="HM24" s="460"/>
      <c r="HN24" s="461"/>
      <c r="HO24" s="461"/>
      <c r="HP24" s="460"/>
      <c r="HQ24" s="460"/>
      <c r="HR24" s="461"/>
      <c r="HS24" s="4"/>
    </row>
    <row r="25" spans="1:227" ht="12" customHeight="1">
      <c r="A25" s="488" t="str">
        <f ca="1">INDIRECT("リスト!A"&amp;B25+6)</f>
        <v>出荷</v>
      </c>
      <c r="B25" s="493">
        <f t="shared" ref="B25" si="826">ROUNDDOWN((ROW()-6)/2,0)+1</f>
        <v>10</v>
      </c>
      <c r="C25" s="474" t="str">
        <f>機能グループ名</f>
        <v>欠品</v>
      </c>
      <c r="D25" s="500">
        <f>機能ID</f>
        <v>0</v>
      </c>
      <c r="E25" s="482" t="str">
        <f>機能名</f>
        <v>欠品伝票照会</v>
      </c>
      <c r="F25" s="315"/>
      <c r="G25" s="315"/>
      <c r="H25" s="315"/>
      <c r="I25" s="315"/>
      <c r="J25" s="316"/>
      <c r="K25" s="480" t="str">
        <f>担当者_SR</f>
        <v>NG</v>
      </c>
      <c r="L25" s="76"/>
      <c r="M25" s="76"/>
      <c r="N25" s="470"/>
      <c r="O25" s="494" t="str">
        <f>担当者_SRR</f>
        <v>NG</v>
      </c>
      <c r="P25" s="76"/>
      <c r="Q25" s="76"/>
      <c r="R25" s="470"/>
      <c r="S25" s="494" t="str">
        <f>担当者_DS</f>
        <v>NG</v>
      </c>
      <c r="T25" s="76"/>
      <c r="U25" s="76"/>
      <c r="V25" s="470"/>
      <c r="W25" s="472" t="str">
        <f>担当者_DSR</f>
        <v>NG</v>
      </c>
      <c r="X25" s="76"/>
      <c r="Y25" s="76"/>
      <c r="Z25" s="478"/>
      <c r="AA25" s="476"/>
      <c r="AB25" s="79"/>
      <c r="AC25" s="79"/>
      <c r="AD25" s="470">
        <f>IF(AC26 &lt;&gt; "",1,0)</f>
        <v>0</v>
      </c>
      <c r="AE25" s="495" t="str">
        <f>担当者_CD</f>
        <v>NG</v>
      </c>
      <c r="AF25" s="76"/>
      <c r="AG25" s="76"/>
      <c r="AH25" s="470"/>
      <c r="AI25" s="495" t="str">
        <f>担当者_DD</f>
        <v>NG</v>
      </c>
      <c r="AJ25" s="76"/>
      <c r="AK25" s="76"/>
      <c r="AL25" s="478"/>
      <c r="AM25" s="498"/>
      <c r="AN25" s="79"/>
      <c r="AO25" s="79"/>
      <c r="AP25" s="470">
        <f>IF(AO26 &lt;&gt; "",1,0)</f>
        <v>0</v>
      </c>
      <c r="AQ25" s="472" t="str">
        <f>担当者_MCL</f>
        <v>NG</v>
      </c>
      <c r="AR25" s="76"/>
      <c r="AS25" s="76"/>
      <c r="AT25" s="470"/>
      <c r="AU25" s="472" t="str">
        <f>担当者_MCLR</f>
        <v>NG</v>
      </c>
      <c r="AV25" s="76"/>
      <c r="AW25" s="76"/>
      <c r="AX25" s="470"/>
      <c r="AY25" s="476"/>
      <c r="AZ25" s="79"/>
      <c r="BA25" s="79"/>
      <c r="BB25" s="470">
        <f>IF(BA26 &lt;&gt; "",1,0)</f>
        <v>0</v>
      </c>
      <c r="BC25" s="474" t="str">
        <f>担当者_MT</f>
        <v>NG</v>
      </c>
      <c r="BD25" s="76"/>
      <c r="BE25" s="76"/>
      <c r="BF25" s="470"/>
      <c r="BG25" s="472" t="str">
        <f>担当者_M検</f>
        <v>NG</v>
      </c>
      <c r="BH25" s="76"/>
      <c r="BI25" s="76"/>
      <c r="BJ25" s="470"/>
      <c r="BK25" s="498"/>
      <c r="BL25" s="79"/>
      <c r="BM25" s="79"/>
      <c r="BN25" s="470">
        <v>0</v>
      </c>
      <c r="BO25" s="474" t="str">
        <f>担当者_モテ</f>
        <v>NG</v>
      </c>
      <c r="BP25" s="76"/>
      <c r="BQ25" s="76"/>
      <c r="BR25" s="470"/>
      <c r="BS25" s="472" t="str">
        <f>担当者_モテR</f>
        <v>NG</v>
      </c>
      <c r="BT25" s="76"/>
      <c r="BU25" s="76"/>
      <c r="BV25" s="470"/>
      <c r="BW25" s="499">
        <f t="shared" ref="BW25" si="827">IFERROR(SUM(IF(K25&lt;&gt;"NG",N25*K$1,0),IF(O25&lt;&gt;"NG",R25*O$1,0),IF(S25&lt;&gt;"NG",V25*S$1,0),IF(W25&lt;&gt;"NG",Z25*W$1,0),IF(AA25&lt;&gt;"NG",AD25*AA$1,0),IF(AE25&lt;&gt;"NG",AH25*AE$1,0),IF(AI25&lt;&gt;"NG",AL25*AI$1,0),IF(AM25&lt;&gt;"NG",AP25*AM$1,0),IF(AQ25&lt;&gt;"NG",AT25*AQ$1,0),IF(AU25&lt;&gt;"NG",AX25*AU$1,0),IF(AY25&lt;&gt;"NG",BB25*AY$1,0),IF(BC25&lt;&gt;"NG",BF25*BC$1,0),IF(BG25&lt;&gt;"NG",BJ25*BG$1,0),IF(BK25&lt;&gt;"NG",BN25*BK$1,0),IF(BO25&lt;&gt;"NG",BR25*BO$1,0),IF(BS25&lt;&gt;"NG",BV25*BS$1,0))/SUM(IF(K25&lt;&gt;"NG",K$1,0),IF(O25&lt;&gt;"NG",O$1,0),IF(S25&lt;&gt;"NG",S$1,0),IF(W25&lt;&gt;"NG",W$1,0),IF(AA25&lt;&gt;"NG",AA$1,0),IF(AE25&lt;&gt;"NG",AE$1,0),IF(AI25&lt;&gt;"NG",AI$1,0),IF(AM25&lt;&gt;"NG",AM$1,0),IF(AQ25&lt;&gt;"NG",AQ$1,0),IF(AU25&lt;&gt;"NG",AU$1,0),IF(AY25&lt;&gt;"NG",AY$1,0),IF(BC25&lt;&gt;"NG",BC$1,0),IF(BG25&lt;&gt;"NG",BG$1,0),IF(BK25&lt;&gt;"NG",BK$1,0),IF(BO25&lt;&gt;"NG",BO$1,0),IF(BS25&lt;&gt;"NG",BS$1,0)),0)</f>
        <v>0</v>
      </c>
      <c r="BX25" s="466"/>
      <c r="BY25" s="490"/>
      <c r="BZ25" s="5"/>
      <c r="CA25" s="32">
        <f t="shared" ref="CA25" si="828">IF(AND($M25&lt;&gt;$BZ$5,$M25&lt;=$BZ$6,$M25&lt;&gt;$BZ$7),1,0)</f>
        <v>0</v>
      </c>
      <c r="CB25" s="32">
        <f t="shared" ref="CB25" si="829">IF(AND($Q25&lt;&gt;$BZ$5,$Q25&lt;=$BZ$6,$Q25&lt;&gt;$BZ$7),1,0)</f>
        <v>0</v>
      </c>
      <c r="CC25" s="32">
        <f t="shared" ref="CC25" si="830">IF(AND($U25&lt;&gt;$BZ$5,$U25&lt;=$BZ$6,$U25&lt;&gt;$BZ$7),1,0)</f>
        <v>0</v>
      </c>
      <c r="CD25" s="32">
        <f t="shared" ref="CD25" si="831">IF(AND($Y25&lt;&gt;$BZ$5,$Y25&lt;=$BZ$6,$Y25&lt;&gt;$BZ$7),1,0)</f>
        <v>0</v>
      </c>
      <c r="CE25" s="32">
        <f t="shared" ref="CE25" si="832">IF(AND($AG25&lt;&gt;$BZ$5,$AG25&lt;=$BZ$6,$AG25&lt;&gt;$BZ$7),1,0)</f>
        <v>0</v>
      </c>
      <c r="CF25" s="32">
        <f t="shared" ref="CF25" si="833">IF(AND($AK25&lt;&gt;$BZ$5,$AK25&lt;=$BZ$6,$AK25&lt;&gt;$BZ$7),1,0)</f>
        <v>0</v>
      </c>
      <c r="CG25" s="32">
        <f t="shared" ref="CG25" si="834">IF(AND($AS25&lt;&gt;$BZ$5,$AS25&lt;=$BZ$6,$AS25&lt;&gt;$BZ$7),1,0)</f>
        <v>0</v>
      </c>
      <c r="CH25" s="32">
        <f t="shared" ref="CH25" si="835">IF(AND($AW25&lt;&gt;$BZ$5,$AW25&lt;=$BZ$6,$AW25&lt;&gt;$BZ$7),1,0)</f>
        <v>0</v>
      </c>
      <c r="CI25" s="32">
        <f t="shared" ref="CI25" si="836">IF(AND($BE25&lt;&gt;$BZ$5,$BE25&lt;=$BZ$6,$BE25&lt;&gt;$BZ$7),1,0)</f>
        <v>0</v>
      </c>
      <c r="CJ25" s="32">
        <f t="shared" ref="CJ25" si="837">IF(AND($BI25&lt;&gt;$BZ$5,$BI25&lt;=$BZ$6,$BI25&lt;&gt;$BZ$7),1,0)</f>
        <v>0</v>
      </c>
      <c r="CK25" s="32">
        <f t="shared" ref="CK25" si="838">IF(AND($BQ25&lt;&gt;$BZ$5,$BQ25&lt;=$BZ$6,$BQ25&lt;&gt;$BZ$7),1,0)</f>
        <v>0</v>
      </c>
      <c r="CL25" s="32">
        <f t="shared" ref="CL25" si="839">IF(AND($BU25&lt;&gt;$BZ$5,$BU25&lt;=$BZ$6,$BU25&lt;&gt;$BZ$7),1,0)</f>
        <v>0</v>
      </c>
      <c r="CO25" s="32">
        <f>IF(AND($M25&lt;&gt;$CN$5,$M25&lt;=$CN$6,$M25&lt;&gt;$CN$7),1,0)</f>
        <v>0</v>
      </c>
      <c r="CP25" s="32">
        <f>IF(AND($Q25&lt;&gt;$CN$5,$Q25&lt;=$CN$6,$Q25&lt;&gt;$CN$7),1,0)</f>
        <v>0</v>
      </c>
      <c r="CQ25" s="32">
        <f>IF(AND($U25&lt;&gt;$CN$5,$U25&lt;=$CN$6,$U25&lt;&gt;$CN$7),1,0)</f>
        <v>0</v>
      </c>
      <c r="CR25" s="32">
        <f>IF(AND($Y25&lt;&gt;$CN$5,$Y25&lt;=$CN$6,$Y25&lt;&gt;$CN$7),1,0)</f>
        <v>0</v>
      </c>
      <c r="CS25" s="32">
        <f>IF(AND($AG25&lt;&gt;$CN$5,$AG25&lt;=$CN$6,$AG25&lt;&gt;$CN$7),1,0)</f>
        <v>0</v>
      </c>
      <c r="CT25" s="32">
        <f>IF(AND($AK25&lt;&gt;$CN$5,$AK25&lt;=$CN$6,$AK25&lt;&gt;$CN$7),1,0)</f>
        <v>0</v>
      </c>
      <c r="CU25" s="32">
        <f>IF(AND($AS25&lt;&gt;$CN$5,$AS25&lt;=$CN$6,$AS25&lt;&gt;$CN$7),1,0)</f>
        <v>0</v>
      </c>
      <c r="CV25" s="32">
        <f>IF(AND($AW25&lt;&gt;$CN$5,$AW25&lt;=$CN$6,$AW25&lt;&gt;$CN$7),1,0)</f>
        <v>0</v>
      </c>
      <c r="CW25" s="32">
        <f>IF(AND($BE25&lt;&gt;$CN$5,$BE25&lt;=$CN$6,$BE25&lt;&gt;$CN$7),1,0)</f>
        <v>0</v>
      </c>
      <c r="CX25" s="32">
        <f>IF(AND($BI25&lt;&gt;$CN$5,$BI25&lt;=$CN$6,$BI25&lt;&gt;$CN$7),1,0)</f>
        <v>0</v>
      </c>
      <c r="CY25" s="32">
        <f>IF(AND($BQ25&lt;&gt;$CN$5,$BQ25&lt;=$CN$6,$BQ25&lt;&gt;$CN$7),1,0)</f>
        <v>0</v>
      </c>
      <c r="CZ25" s="32">
        <f>IF(AND($BU25&lt;&gt;$CN$5,$BU25&lt;=$CN$6,$BU25&lt;&gt;$CN$7),1,0)</f>
        <v>0</v>
      </c>
      <c r="DC25" s="32">
        <f>IF(AND($M25&lt;&gt;$DB$5,$M25&lt;=$DB$6,$M25&lt;&gt;$CN$7),1,0)</f>
        <v>0</v>
      </c>
      <c r="DD25" s="32">
        <f>IF(AND($Q25&lt;&gt;$DB$5,$Q25&lt;=$DB$6,$Q25&lt;&gt;$CN$7),1,0)</f>
        <v>0</v>
      </c>
      <c r="DE25" s="32">
        <f>IF(AND($U25&lt;&gt;$DB$5,$U25&lt;=$DB$6,$U25&lt;&gt;$CN$7),1,0)</f>
        <v>0</v>
      </c>
      <c r="DF25" s="32">
        <f>IF(AND($Y25&lt;&gt;$DB$5,$Y25&lt;=$DB$6,$Y25&lt;&gt;$CN$7),1,0)</f>
        <v>0</v>
      </c>
      <c r="DG25" s="32">
        <f>IF(AND($AG25&lt;&gt;$DB$5,$AG25&lt;=$DB$6,$AG25&lt;&gt;$CN$7),1,0)</f>
        <v>0</v>
      </c>
      <c r="DH25" s="32">
        <f>IF(AND($AK25&lt;&gt;$DB$5,$AK25&lt;=$DB$6,$AK25&lt;&gt;$CN$7),1,0)</f>
        <v>0</v>
      </c>
      <c r="DI25" s="32">
        <f>IF(AND($AS25&lt;&gt;$DB$5,$AS25&lt;=$DB$6,$AS25&lt;&gt;$CN$7),1,0)</f>
        <v>0</v>
      </c>
      <c r="DJ25" s="32">
        <f>IF(AND($AW25&lt;&gt;$DB$5,$AW25&lt;=$DB$6,$AW25&lt;&gt;$CN$7),1,0)</f>
        <v>0</v>
      </c>
      <c r="DK25" s="32">
        <f>IF(AND($BE25&lt;&gt;$DB$5,$BE25&lt;=$DB$6,$BE25&lt;&gt;$CN$7),1,0)</f>
        <v>0</v>
      </c>
      <c r="DL25" s="32">
        <f>IF(AND($BI25&lt;&gt;$DB$5,$BI25&lt;=$DB$6,$BI25&lt;&gt;$CN$7),1,0)</f>
        <v>0</v>
      </c>
      <c r="DM25" s="32">
        <f>IF(AND($BQ25&lt;&gt;$DB$5,$BQ25&lt;=$DB$6,$BQ25&lt;&gt;$CN$7),1,0)</f>
        <v>0</v>
      </c>
      <c r="DN25" s="32">
        <f>IF(AND($BU25&lt;&gt;$DB$5,$BU25&lt;=$DB$6,$BU25&lt;&gt;$CN$7),1,0)</f>
        <v>0</v>
      </c>
      <c r="DQ25" s="32">
        <f t="shared" ref="DQ25" si="840">IF(AND($M25&lt;&gt;$DP$5,$M25&lt;=$DP$6,$M25&lt;&gt;$CN$7),1,0)</f>
        <v>0</v>
      </c>
      <c r="DR25" s="32">
        <f t="shared" ref="DR25" si="841">IF(AND($Q25&lt;&gt;$DP$5,$Q25&lt;=$DP$6,$Q25&lt;&gt;$CN$7),1,0)</f>
        <v>0</v>
      </c>
      <c r="DS25" s="32">
        <f t="shared" ref="DS25" si="842">IF(AND($U25&lt;&gt;$DP$5,$U25&lt;=$DP$6,$U25&lt;&gt;$CN$7),1,0)</f>
        <v>0</v>
      </c>
      <c r="DT25" s="32">
        <f t="shared" ref="DT25" si="843">IF(AND($Y25&lt;&gt;$DP$5,$Y25&lt;=$DP$6,$Y25&lt;&gt;$CN$7),1,0)</f>
        <v>0</v>
      </c>
      <c r="DU25" s="32">
        <f t="shared" ref="DU25" si="844">IF(AND($AG25&lt;&gt;$DP$5,$AG25&lt;=$DP$6,$AG25&lt;&gt;$CN$7),1,0)</f>
        <v>0</v>
      </c>
      <c r="DV25" s="32">
        <f t="shared" ref="DV25" si="845">IF(AND($AK25&lt;&gt;$DP$5,$AK25&lt;=$DP$6,$AK25&lt;&gt;$CN$7),1,0)</f>
        <v>0</v>
      </c>
      <c r="DW25" s="32">
        <f t="shared" ref="DW25" si="846">IF(AND($AS25&lt;&gt;$DP$5,$AS25&lt;=$DP$6,$AS25&lt;&gt;$CN$7),1,0)</f>
        <v>0</v>
      </c>
      <c r="DX25" s="32">
        <f t="shared" ref="DX25" si="847">IF(AND($AW25&lt;&gt;$DP$5,$AW25&lt;=$DP$6,$AW25&lt;&gt;$CN$7),1,0)</f>
        <v>0</v>
      </c>
      <c r="DY25" s="32">
        <f t="shared" ref="DY25" si="848">IF(AND($BE25&lt;&gt;$DP$5,$BE25&lt;=$DP$6,$BE25&lt;&gt;$CN$7),1,0)</f>
        <v>0</v>
      </c>
      <c r="DZ25" s="32">
        <f t="shared" ref="DZ25" si="849">IF(AND($BI25&lt;&gt;$DP$5,$BI25&lt;=$DP$6,$BI25&lt;&gt;$CN$7),1,0)</f>
        <v>0</v>
      </c>
      <c r="EA25" s="32">
        <f t="shared" ref="EA25" si="850">IF(AND($BQ25&lt;&gt;$DP$5,$BQ25&lt;=$DP$6,$BQ25&lt;&gt;$CN$7),1,0)</f>
        <v>0</v>
      </c>
      <c r="EB25" s="32">
        <f t="shared" ref="EB25" si="851">IF(AND($BU25&lt;&gt;$DP$5,$BU25&lt;=$DP$6,$BU25&lt;&gt;$CN$7),1,0)</f>
        <v>0</v>
      </c>
      <c r="EE25" s="328">
        <f>IF(M25&lt;&gt;"",IF(M25&lt;=$ED$6,1,IF(L25&gt;$ED$6,0,NETWORKDAYS(L25,$ED$6,祭日リスト)/NETWORKDAYS(L25,M25,祭日リスト)))*$GG25*週間進捗報告書!$G$9,0)</f>
        <v>0</v>
      </c>
      <c r="EF25" s="328">
        <f>IF(Q25&lt;&gt;"",IF(Q25&lt;=$ED$6,1,IF(P25&gt;$ED$6,0,NETWORKDAYS(P25,$ED$6,祭日リスト)/NETWORKDAYS(P25,Q25,祭日リスト)))*$GG25*週間進捗報告書!$G$10,0)</f>
        <v>0</v>
      </c>
      <c r="EG25" s="328">
        <f>IF(U25&lt;&gt;"",IF(U25&lt;=$ED$6,1,IF(T25&gt;$ED$6,0,NETWORKDAYS(T25,$ED$6,祭日リスト)/NETWORKDAYS(T25,U25,祭日リスト)))*$GG25*週間進捗報告書!$G$11,0)</f>
        <v>0</v>
      </c>
      <c r="EH25" s="328">
        <f>IF(Y25&lt;&gt;"",IF(Y25&lt;=$ED$6,1,IF(X25&gt;$ED$6,0,NETWORKDAYS(X25,$ED$6,祭日リスト)/NETWORKDAYS(X25,Y25,祭日リスト)))*$GG25*週間進捗報告書!$G$12,0)</f>
        <v>0</v>
      </c>
      <c r="EI25" s="328">
        <f>IF(AG25&lt;&gt;"",IF(AG25&lt;=$ED$6,1,IF(AF25&gt;$ED$6,0,NETWORKDAYS(AF25,$ED$6,祭日リスト)/NETWORKDAYS(AF25,AG25,祭日リスト)))*$GG25*週間進捗報告書!$G$13,0)</f>
        <v>0</v>
      </c>
      <c r="EJ25" s="328">
        <f>IF(AK25&lt;&gt;"",IF(AK25&lt;=$ED$6,1,IF(AJ25&gt;$ED$6,0,NETWORKDAYS(AJ25,$ED$6,祭日リスト)/NETWORKDAYS(AJ25,AK25,祭日リスト)))*$GG25*週間進捗報告書!$G$14,0)</f>
        <v>0</v>
      </c>
      <c r="EK25" s="328">
        <f>IF(AS25&lt;&gt;"",IF(AS25&lt;=$ED$6,1,IF(AR25&gt;$ED$6,0,NETWORKDAYS(AR25,$ED$6,祭日リスト)/NETWORKDAYS(AR25,AS25,祭日リスト)))*$GG25*週間進捗報告書!$G$15,0)</f>
        <v>0</v>
      </c>
      <c r="EL25" s="328">
        <f>IF(AW25&lt;&gt;"",IF(AW25&lt;=$ED$6,1,IF(AV25&gt;$ED$6,0,NETWORKDAYS(AV25,$ED$6,祭日リスト)/NETWORKDAYS(AV25,AW25,祭日リスト)))*$GG25*週間進捗報告書!$G$16,0)</f>
        <v>0</v>
      </c>
      <c r="EM25" s="328">
        <f>IF(BE25&lt;&gt;"",IF(BE25&lt;=$ED$6,1,IF(BD25&gt;$ED$6,0,NETWORKDAYS(BD25,$ED$6,祭日リスト)/NETWORKDAYS(BD25,BE25,祭日リスト)))*$GG25*週間進捗報告書!$G$17,0)</f>
        <v>0</v>
      </c>
      <c r="EN25" s="328">
        <f>IF(BI25&lt;&gt;"",IF(BI25&lt;=$ED$6,1,IF(BH25&gt;$ED$6,0,NETWORKDAYS(BH25,$ED$6,祭日リスト)/NETWORKDAYS(BH25,BI25,祭日リスト)))*$GG25*週間進捗報告書!$G$18,0)</f>
        <v>0</v>
      </c>
      <c r="EO25" s="328">
        <f>IF(BQ25&lt;&gt;"",IF(BQ25&lt;=$ED$6,1,IF(BP25&gt;$ED$6,0,NETWORKDAYS(BP25,$ED$6,祭日リスト)/NETWORKDAYS(BP25,BQ25,祭日リスト)))*$GG25*週間進捗報告書!$G$19,0)</f>
        <v>0</v>
      </c>
      <c r="EP25" s="328">
        <f>IF(BU25&lt;&gt;"",IF(BU25&lt;=$ED$6,1,IF(BT25&gt;$ED$6,0,NETWORKDAYS(BT25,$ED$6,祭日リスト)/NETWORKDAYS(BT25,BU25,祭日リスト)))*$GG25*週間進捗報告書!$G$20,0)</f>
        <v>0</v>
      </c>
      <c r="ER25" s="547">
        <f t="shared" ref="ER25:FC25" si="852">EE25-EE26</f>
        <v>0</v>
      </c>
      <c r="ES25" s="547">
        <f t="shared" si="852"/>
        <v>0</v>
      </c>
      <c r="ET25" s="547">
        <f t="shared" si="852"/>
        <v>0</v>
      </c>
      <c r="EU25" s="547">
        <f t="shared" si="852"/>
        <v>0</v>
      </c>
      <c r="EV25" s="547">
        <f t="shared" si="852"/>
        <v>0</v>
      </c>
      <c r="EW25" s="547">
        <f t="shared" si="852"/>
        <v>0</v>
      </c>
      <c r="EX25" s="547">
        <f t="shared" si="852"/>
        <v>0</v>
      </c>
      <c r="EY25" s="547">
        <f t="shared" si="852"/>
        <v>0</v>
      </c>
      <c r="EZ25" s="547">
        <f t="shared" si="852"/>
        <v>0</v>
      </c>
      <c r="FA25" s="547">
        <f t="shared" si="852"/>
        <v>0</v>
      </c>
      <c r="FB25" s="547">
        <f t="shared" si="852"/>
        <v>0</v>
      </c>
      <c r="FC25" s="547">
        <f t="shared" si="852"/>
        <v>0</v>
      </c>
      <c r="FD25" s="547">
        <f t="shared" ref="FD25" si="853">SUM(ER25:FC26)</f>
        <v>0</v>
      </c>
      <c r="FE25" s="333"/>
      <c r="FG25" s="32">
        <f>IF(AND($M25&lt;&gt;$FF$7),1,0)</f>
        <v>0</v>
      </c>
      <c r="FH25" s="32">
        <f>IF(AND($Q25&lt;&gt;$FF$7),1,0)</f>
        <v>0</v>
      </c>
      <c r="FI25" s="32">
        <f>IF(AND($U25&lt;&gt;$FF$7),1,0)</f>
        <v>0</v>
      </c>
      <c r="FJ25" s="32">
        <f>IF(AND($Y25&lt;&gt;$FF$7),1,0)</f>
        <v>0</v>
      </c>
      <c r="FK25" s="32">
        <f>IF(AND($AG25&lt;&gt;$FF$7),1,0)</f>
        <v>0</v>
      </c>
      <c r="FL25" s="32">
        <f>IF(AND($AK25&lt;&gt;$FF$7),1,0)</f>
        <v>0</v>
      </c>
      <c r="FM25" s="32">
        <f>IF(AND($AS25&lt;&gt;$FF$7),1,0)</f>
        <v>0</v>
      </c>
      <c r="FN25" s="32">
        <f>IF(AND($AW25&lt;&gt;$FF$7),1,0)</f>
        <v>0</v>
      </c>
      <c r="FO25" s="32">
        <f>IF(AND($BE25&lt;&gt;$FF$7),1,0)</f>
        <v>0</v>
      </c>
      <c r="FP25" s="32">
        <f>IF(AND($BI25&lt;&gt;$FF$7),1,0)</f>
        <v>0</v>
      </c>
      <c r="FQ25" s="32">
        <f>IF(AND($BQ25&lt;&gt;$FF$7),1,0)</f>
        <v>0</v>
      </c>
      <c r="FR25" s="32">
        <f>IF(AND($BU25&lt;&gt;$FF$7),1,0)</f>
        <v>0</v>
      </c>
      <c r="FU25" s="294">
        <f t="shared" ref="FU25" si="854">IF($K25&lt;&gt;"NG",$GG25,0)</f>
        <v>0</v>
      </c>
      <c r="FV25" s="294">
        <f t="shared" ref="FV25" si="855">IF($O25&lt;&gt;"NG",$GG25,0)</f>
        <v>0</v>
      </c>
      <c r="FW25" s="294">
        <f t="shared" ref="FW25" si="856">IF($S25&lt;&gt;"NG",$GG25,0)</f>
        <v>0</v>
      </c>
      <c r="FX25" s="294">
        <f t="shared" ref="FX25" si="857">IF($W25&lt;&gt;"NG",$GG25,0)</f>
        <v>0</v>
      </c>
      <c r="FY25" s="294">
        <f t="shared" ref="FY25" si="858">IF($AE25&lt;&gt;"NG",$GG25,0)</f>
        <v>0</v>
      </c>
      <c r="FZ25" s="294">
        <f t="shared" ref="FZ25" si="859">IF($AI25&lt;&gt;"NG",$GG25,0)</f>
        <v>0</v>
      </c>
      <c r="GA25" s="294">
        <f t="shared" ref="GA25" si="860">IF($AQ25&lt;&gt;"NG",$GG25,0)</f>
        <v>0</v>
      </c>
      <c r="GB25" s="294">
        <f t="shared" ref="GB25" si="861">IF($AU25&lt;&gt;"NG",$GG25,0)</f>
        <v>0</v>
      </c>
      <c r="GC25" s="294">
        <f t="shared" ref="GC25" si="862">IF($BC25&lt;&gt;"NG",$GG25,0)</f>
        <v>0</v>
      </c>
      <c r="GD25" s="294">
        <f t="shared" ref="GD25" si="863">IF($BG25&lt;&gt;"NG",$GG25,0)</f>
        <v>0</v>
      </c>
      <c r="GE25" s="294">
        <f t="shared" ref="GE25" si="864">IF($BO25&lt;&gt;"NG",$GG25,0)</f>
        <v>0</v>
      </c>
      <c r="GF25" s="294">
        <f t="shared" ref="GF25" si="865">IF($BS25&lt;&gt;"NG",$GG25,0)</f>
        <v>0</v>
      </c>
      <c r="GG25" s="294" t="e">
        <f>VLOOKUP($D25,リスト!$D:$S,15,FALSE)</f>
        <v>#N/A</v>
      </c>
      <c r="GH25" s="2" t="e">
        <f>INDEX(リスト!$V:$V,MATCH(中日程計画表!$D25,リスト!$D:$D,0))</f>
        <v>#N/A</v>
      </c>
      <c r="GI25" s="2" t="e">
        <f>INDEX(リスト!$A:$A,MATCH(中日程計画表!$D25,リスト!$D:$D,0))</f>
        <v>#N/A</v>
      </c>
      <c r="GJ25" s="2" t="e">
        <f>INDEX(リスト!$U:$U,MATCH(中日程計画表!$D25,リスト!$D:$D,0))</f>
        <v>#N/A</v>
      </c>
      <c r="GK25" s="5" t="e">
        <f>INDEX(リスト!$W:$W,MATCH(中日程計画表!$D25,リスト!$D:$D,0))</f>
        <v>#N/A</v>
      </c>
      <c r="GL25" s="2" t="s">
        <v>200</v>
      </c>
      <c r="GM25" s="296">
        <f>D25</f>
        <v>0</v>
      </c>
      <c r="GN25" s="296" t="str">
        <f>E25</f>
        <v>欠品伝票照会</v>
      </c>
      <c r="GP25" s="2">
        <v>0.85908602150537627</v>
      </c>
      <c r="GU25" s="460" t="str">
        <f t="shared" ref="GU25" si="866">AE25</f>
        <v>NG</v>
      </c>
      <c r="GV25" s="460">
        <f t="shared" ref="GV25" si="867">EI25</f>
        <v>0</v>
      </c>
      <c r="GW25" s="460">
        <f t="shared" ref="GW25" si="868">EI26</f>
        <v>0</v>
      </c>
      <c r="GX25" s="462">
        <f t="shared" ref="GX25" si="869">EV25</f>
        <v>0</v>
      </c>
      <c r="GY25" s="460" t="str">
        <f t="shared" ref="GY25" si="870">AI25</f>
        <v>NG</v>
      </c>
      <c r="GZ25" s="460">
        <f t="shared" ref="GZ25" si="871">EJ25</f>
        <v>0</v>
      </c>
      <c r="HA25" s="460">
        <f t="shared" ref="HA25" si="872">EJ26</f>
        <v>0</v>
      </c>
      <c r="HB25" s="462">
        <f t="shared" ref="HB25" si="873">EW25</f>
        <v>0</v>
      </c>
      <c r="HC25" s="460" t="str">
        <f t="shared" ref="HC25" si="874">AQ25</f>
        <v>NG</v>
      </c>
      <c r="HD25" s="460">
        <f t="shared" ref="HD25" si="875">EK25</f>
        <v>0</v>
      </c>
      <c r="HE25" s="460">
        <f t="shared" ref="HE25" si="876">EK26</f>
        <v>0</v>
      </c>
      <c r="HF25" s="462">
        <f t="shared" ref="HF25" si="877">EX25</f>
        <v>0</v>
      </c>
      <c r="HG25" s="460" t="str">
        <f t="shared" ref="HG25" si="878">AU25</f>
        <v>NG</v>
      </c>
      <c r="HH25" s="460">
        <f t="shared" ref="HH25" si="879">EL25</f>
        <v>0</v>
      </c>
      <c r="HI25" s="460">
        <f t="shared" ref="HI25" si="880">EL26</f>
        <v>0</v>
      </c>
      <c r="HJ25" s="462">
        <f t="shared" ref="HJ25" si="881">EY25</f>
        <v>0</v>
      </c>
      <c r="HK25" s="460" t="str">
        <f t="shared" ref="HK25" si="882">BC25</f>
        <v>NG</v>
      </c>
      <c r="HL25" s="460">
        <f t="shared" ref="HL25" si="883">EM25</f>
        <v>0</v>
      </c>
      <c r="HM25" s="460">
        <f t="shared" ref="HM25" si="884">EM26</f>
        <v>0</v>
      </c>
      <c r="HN25" s="462">
        <f t="shared" ref="HN25" si="885">EZ25</f>
        <v>0</v>
      </c>
      <c r="HO25" s="460" t="str">
        <f t="shared" ref="HO25" si="886">BG25</f>
        <v>NG</v>
      </c>
      <c r="HP25" s="460">
        <f t="shared" ref="HP25" si="887">EN25</f>
        <v>0</v>
      </c>
      <c r="HQ25" s="460">
        <f t="shared" ref="HQ25" si="888">EN26</f>
        <v>0</v>
      </c>
      <c r="HR25" s="462">
        <f t="shared" ref="HR25" si="889">FA25</f>
        <v>0</v>
      </c>
      <c r="HS25" s="332"/>
    </row>
    <row r="26" spans="1:227" ht="12" customHeight="1">
      <c r="A26" s="489"/>
      <c r="B26" s="493"/>
      <c r="C26" s="475"/>
      <c r="D26" s="501"/>
      <c r="E26" s="483"/>
      <c r="F26" s="317"/>
      <c r="G26" s="317"/>
      <c r="H26" s="317"/>
      <c r="I26" s="317"/>
      <c r="J26" s="316"/>
      <c r="K26" s="481"/>
      <c r="L26" s="77"/>
      <c r="M26" s="77"/>
      <c r="N26" s="471"/>
      <c r="O26" s="494"/>
      <c r="P26" s="77"/>
      <c r="Q26" s="77"/>
      <c r="R26" s="471"/>
      <c r="S26" s="494"/>
      <c r="T26" s="77"/>
      <c r="U26" s="77"/>
      <c r="V26" s="471"/>
      <c r="W26" s="473"/>
      <c r="X26" s="247"/>
      <c r="Y26" s="77"/>
      <c r="Z26" s="496"/>
      <c r="AA26" s="477"/>
      <c r="AB26" s="80"/>
      <c r="AC26" s="80"/>
      <c r="AD26" s="471"/>
      <c r="AE26" s="495"/>
      <c r="AF26" s="77"/>
      <c r="AG26" s="77"/>
      <c r="AH26" s="471"/>
      <c r="AI26" s="495"/>
      <c r="AJ26" s="77"/>
      <c r="AK26" s="77"/>
      <c r="AL26" s="496"/>
      <c r="AM26" s="498"/>
      <c r="AN26" s="80"/>
      <c r="AO26" s="80"/>
      <c r="AP26" s="497"/>
      <c r="AQ26" s="473"/>
      <c r="AR26" s="77"/>
      <c r="AS26" s="77"/>
      <c r="AT26" s="471"/>
      <c r="AU26" s="473"/>
      <c r="AV26" s="77"/>
      <c r="AW26" s="77"/>
      <c r="AX26" s="471"/>
      <c r="AY26" s="477"/>
      <c r="AZ26" s="80"/>
      <c r="BA26" s="80"/>
      <c r="BB26" s="497"/>
      <c r="BC26" s="475"/>
      <c r="BD26" s="77"/>
      <c r="BE26" s="77"/>
      <c r="BF26" s="471"/>
      <c r="BG26" s="473"/>
      <c r="BH26" s="77"/>
      <c r="BI26" s="77"/>
      <c r="BJ26" s="471"/>
      <c r="BK26" s="498"/>
      <c r="BL26" s="80"/>
      <c r="BM26" s="80"/>
      <c r="BN26" s="497"/>
      <c r="BO26" s="475"/>
      <c r="BP26" s="77"/>
      <c r="BQ26" s="77"/>
      <c r="BR26" s="471"/>
      <c r="BS26" s="473"/>
      <c r="BT26" s="77"/>
      <c r="BU26" s="77"/>
      <c r="BV26" s="471"/>
      <c r="BW26" s="499"/>
      <c r="BX26" s="467"/>
      <c r="BY26" s="490"/>
      <c r="CA26" s="19">
        <f t="shared" ref="CA26" si="890">IF(AND($N25=1,$M26&lt;&gt;$BZ$7),1,0)</f>
        <v>0</v>
      </c>
      <c r="CB26" s="19">
        <f t="shared" ref="CB26" si="891">IF(AND($R25=1,$Q26&lt;&gt;$BZ$7),1,0)</f>
        <v>0</v>
      </c>
      <c r="CC26" s="19">
        <f t="shared" ref="CC26" si="892">IF(AND($V25=1,$U26&lt;&gt;$BZ$7),1,0)</f>
        <v>0</v>
      </c>
      <c r="CD26" s="19">
        <f t="shared" ref="CD26" si="893">IF(AND($Z25=1,$Y26&lt;&gt;$BZ$7),1,0)</f>
        <v>0</v>
      </c>
      <c r="CE26" s="19">
        <f t="shared" ref="CE26" si="894">IF(AND($AH25=1,$AG26&lt;&gt;$BZ$7),1,0)</f>
        <v>0</v>
      </c>
      <c r="CF26" s="19">
        <f t="shared" ref="CF26" si="895">IF(AND($AL25=1,$AK26&lt;&gt;$BZ$7),1,0)</f>
        <v>0</v>
      </c>
      <c r="CG26" s="19">
        <f t="shared" ref="CG26" si="896">IF(AND($AT25=1,$AS26&lt;&gt;$BZ$7),1,0)</f>
        <v>0</v>
      </c>
      <c r="CH26" s="19">
        <f t="shared" ref="CH26" si="897">IF(AND($AX25=1,$AW26&lt;&gt;$BZ$7),1,0)</f>
        <v>0</v>
      </c>
      <c r="CI26" s="19">
        <f t="shared" ref="CI26" si="898">IF(AND($BF25=1,$BE26&lt;&gt;$BZ$7),1,0)</f>
        <v>0</v>
      </c>
      <c r="CJ26" s="19">
        <f t="shared" ref="CJ26" si="899">IF(AND($BJ25=1,$BI26&lt;&gt;$BZ$7),1,0)</f>
        <v>0</v>
      </c>
      <c r="CK26" s="19">
        <f t="shared" ref="CK26" si="900">IF(AND($BR25=1,$BQ26&lt;&gt;$BZ$7),1,0)</f>
        <v>0</v>
      </c>
      <c r="CL26" s="19">
        <f t="shared" ref="CL26" si="901">IF(AND($BV25=1,$BU26&lt;&gt;$BZ$7),1,0)</f>
        <v>0</v>
      </c>
      <c r="CO26" s="19">
        <f>IF(AND($M26&lt;&gt;$CN$7,$M26&lt;=$CN$6),1,0)</f>
        <v>0</v>
      </c>
      <c r="CP26" s="19">
        <f>IF(AND($Q26&lt;&gt;$CN$7,$Q26&lt;=$CN$6),1,0)</f>
        <v>0</v>
      </c>
      <c r="CQ26" s="19">
        <f>IF(AND($U26&lt;&gt;$CN$7,$U26&lt;=$CN$6),1,0)</f>
        <v>0</v>
      </c>
      <c r="CR26" s="19">
        <f>IF(AND($Y26&lt;&gt;$CN$7,$Y26&lt;=$CN$6),1,0)</f>
        <v>0</v>
      </c>
      <c r="CS26" s="19">
        <f>IF(AND($AG26&lt;&gt;$CN$7,$AG26&lt;=$CN$6),1,0)</f>
        <v>0</v>
      </c>
      <c r="CT26" s="19">
        <f>IF(AND($AK26&lt;&gt;$CN$7,$AK26&lt;=$CN$6),1,0)</f>
        <v>0</v>
      </c>
      <c r="CU26" s="19">
        <f>IF(AND($AS26&lt;&gt;$CN$7,$AS26&lt;=$CN$6),1,0)</f>
        <v>0</v>
      </c>
      <c r="CV26" s="19">
        <f>IF(AND($AW26&lt;&gt;$CN$7,$AW26&lt;=$CN$6),1,0)</f>
        <v>0</v>
      </c>
      <c r="CW26" s="19">
        <f>IF(AND($BE26&lt;&gt;$CN$7,$BE26&lt;=$CN$6),1,0)</f>
        <v>0</v>
      </c>
      <c r="CX26" s="19">
        <f>IF(AND($BI26&lt;&gt;$CN$7,$BI26&lt;=$CN$6),1,0)</f>
        <v>0</v>
      </c>
      <c r="CY26" s="19">
        <f>IF(AND($BQ26&lt;&gt;$CN$7,$BQ26&lt;=$CN$6),1,0)</f>
        <v>0</v>
      </c>
      <c r="CZ26" s="19">
        <f>IF(AND($BU26&lt;&gt;$CN$7,$BU26&lt;=$CN$6),1,0)</f>
        <v>0</v>
      </c>
      <c r="DC26" s="19">
        <f>IF($N25=1,1,0)</f>
        <v>0</v>
      </c>
      <c r="DD26" s="19">
        <f>IF($R25=1,1,0)</f>
        <v>0</v>
      </c>
      <c r="DE26" s="19">
        <f>IF($V25=1,1,0)</f>
        <v>0</v>
      </c>
      <c r="DF26" s="19">
        <f>IF($Z25=1,1,0)</f>
        <v>0</v>
      </c>
      <c r="DG26" s="19">
        <f>IF($AH25=1,1,0)</f>
        <v>0</v>
      </c>
      <c r="DH26" s="19">
        <f>IF($AL25=1,1,0)</f>
        <v>0</v>
      </c>
      <c r="DI26" s="19">
        <f>IF($AT25=1,1,0)</f>
        <v>0</v>
      </c>
      <c r="DJ26" s="19">
        <f>IF($AX25=1,1,0)</f>
        <v>0</v>
      </c>
      <c r="DK26" s="19">
        <f>IF($BF25=1,1,0)</f>
        <v>0</v>
      </c>
      <c r="DL26" s="19">
        <f>IF($BJ25=1,1,0)</f>
        <v>0</v>
      </c>
      <c r="DM26" s="19">
        <f>IF($BR25=1,1,0)</f>
        <v>0</v>
      </c>
      <c r="DN26" s="19">
        <f>IF($BV25=1,1,0)</f>
        <v>0</v>
      </c>
      <c r="DQ26" s="19">
        <f t="shared" ref="DQ26" si="902">IF($N25=1,1,0)</f>
        <v>0</v>
      </c>
      <c r="DR26" s="19">
        <f t="shared" ref="DR26" si="903">IF($R25=1,1,0)</f>
        <v>0</v>
      </c>
      <c r="DS26" s="19">
        <f t="shared" ref="DS26" si="904">IF($V25=1,1,0)</f>
        <v>0</v>
      </c>
      <c r="DT26" s="19">
        <f t="shared" ref="DT26" si="905">IF($Z25=1,1,0)</f>
        <v>0</v>
      </c>
      <c r="DU26" s="19">
        <f t="shared" ref="DU26" si="906">IF($AH25=1,1,0)</f>
        <v>0</v>
      </c>
      <c r="DV26" s="19">
        <f t="shared" ref="DV26" si="907">IF($AL25=1,1,0)</f>
        <v>0</v>
      </c>
      <c r="DW26" s="19">
        <f t="shared" ref="DW26" si="908">IF($AT25=1,1,0)</f>
        <v>0</v>
      </c>
      <c r="DX26" s="19">
        <f t="shared" ref="DX26" si="909">IF($AX25=1,1,0)</f>
        <v>0</v>
      </c>
      <c r="DY26" s="19">
        <f t="shared" ref="DY26" si="910">IF($BF25=1,1,0)</f>
        <v>0</v>
      </c>
      <c r="DZ26" s="19">
        <f t="shared" ref="DZ26" si="911">IF($BJ25=1,1,0)</f>
        <v>0</v>
      </c>
      <c r="EA26" s="19">
        <f t="shared" ref="EA26" si="912">IF($BR25=1,1,0)</f>
        <v>0</v>
      </c>
      <c r="EB26" s="19">
        <f t="shared" ref="EB26" si="913">IF($BV25=1,1,0)</f>
        <v>0</v>
      </c>
      <c r="EE26" s="329">
        <f>N25*$FU26*週間進捗報告書!$G$9</f>
        <v>0</v>
      </c>
      <c r="EF26" s="329">
        <f>R25*$FV26*週間進捗報告書!$G$10</f>
        <v>0</v>
      </c>
      <c r="EG26" s="329">
        <f>V25*$FW26*週間進捗報告書!$G$11</f>
        <v>0</v>
      </c>
      <c r="EH26" s="329">
        <f>Z25*$FX26*週間進捗報告書!$G$12</f>
        <v>0</v>
      </c>
      <c r="EI26" s="329">
        <f>AH25*$FY26*週間進捗報告書!$G$13</f>
        <v>0</v>
      </c>
      <c r="EJ26" s="329">
        <f>AL25*$FZ26*週間進捗報告書!$G$14</f>
        <v>0</v>
      </c>
      <c r="EK26" s="329">
        <f>AT25*$GA26*週間進捗報告書!$G$15</f>
        <v>0</v>
      </c>
      <c r="EL26" s="329">
        <f>AX25*$GB26*週間進捗報告書!$G$16</f>
        <v>0</v>
      </c>
      <c r="EM26" s="329">
        <f>BF25*$GC26*週間進捗報告書!$G$17</f>
        <v>0</v>
      </c>
      <c r="EN26" s="329">
        <f>BJ25*$GD26*週間進捗報告書!$G$18</f>
        <v>0</v>
      </c>
      <c r="EO26" s="329">
        <f>BR25*$GE26*週間進捗報告書!$G$19</f>
        <v>0</v>
      </c>
      <c r="EP26" s="329">
        <f>BV25*$GF26*週間進捗報告書!$G$20</f>
        <v>0</v>
      </c>
      <c r="ER26" s="547"/>
      <c r="ES26" s="547"/>
      <c r="ET26" s="547"/>
      <c r="EU26" s="547"/>
      <c r="EV26" s="547"/>
      <c r="EW26" s="547"/>
      <c r="EX26" s="547"/>
      <c r="EY26" s="547"/>
      <c r="EZ26" s="547"/>
      <c r="FA26" s="547"/>
      <c r="FB26" s="547"/>
      <c r="FC26" s="547"/>
      <c r="FD26" s="547"/>
      <c r="FE26" s="332"/>
      <c r="FG26" s="19"/>
      <c r="FH26" s="19"/>
      <c r="FI26" s="19"/>
      <c r="FJ26" s="19"/>
      <c r="FK26" s="19"/>
      <c r="FL26" s="19"/>
      <c r="FM26" s="19"/>
      <c r="FN26" s="19"/>
      <c r="FO26" s="19"/>
      <c r="FP26" s="19"/>
      <c r="FQ26" s="19"/>
      <c r="FR26" s="19"/>
      <c r="FU26" s="295">
        <f t="shared" ref="FU26" si="914">FU25</f>
        <v>0</v>
      </c>
      <c r="FV26" s="295">
        <f t="shared" ref="FV26" si="915">FV25</f>
        <v>0</v>
      </c>
      <c r="FW26" s="295">
        <f t="shared" ref="FW26" si="916">FW25</f>
        <v>0</v>
      </c>
      <c r="FX26" s="295">
        <f t="shared" ref="FX26" si="917">FX25</f>
        <v>0</v>
      </c>
      <c r="FY26" s="295">
        <f t="shared" ref="FY26" si="918">FY25</f>
        <v>0</v>
      </c>
      <c r="FZ26" s="295">
        <f t="shared" ref="FZ26" si="919">FZ25</f>
        <v>0</v>
      </c>
      <c r="GA26" s="295">
        <f t="shared" ref="GA26" si="920">GA25</f>
        <v>0</v>
      </c>
      <c r="GB26" s="295">
        <f t="shared" ref="GB26" si="921">GB25</f>
        <v>0</v>
      </c>
      <c r="GC26" s="295">
        <f t="shared" ref="GC26" si="922">GC25</f>
        <v>0</v>
      </c>
      <c r="GD26" s="295">
        <f t="shared" ref="GD26" si="923">GD25</f>
        <v>0</v>
      </c>
      <c r="GE26" s="295">
        <f t="shared" ref="GE26" si="924">GE25</f>
        <v>0</v>
      </c>
      <c r="GF26" s="295">
        <f t="shared" ref="GF26" si="925">GF25</f>
        <v>0</v>
      </c>
      <c r="GG26" s="295" t="e">
        <f t="shared" ref="GG26" si="926">GG25</f>
        <v>#N/A</v>
      </c>
      <c r="GH26" s="2" t="e">
        <f>INDEX(リスト!$V:$V,MATCH(中日程計画表!$D25,リスト!$D:$D,0))</f>
        <v>#N/A</v>
      </c>
      <c r="GI26" s="2" t="e">
        <f>INDEX(リスト!$A:$A,MATCH(中日程計画表!$D25,リスト!$D:$D,0))</f>
        <v>#N/A</v>
      </c>
      <c r="GJ26" s="2" t="e">
        <f>INDEX(リスト!$U:$U,MATCH(中日程計画表!$D25,リスト!$D:$D,0))</f>
        <v>#N/A</v>
      </c>
      <c r="GK26" s="5" t="e">
        <f>INDEX(リスト!$W:$W,MATCH(中日程計画表!$D25,リスト!$D:$D,0))</f>
        <v>#N/A</v>
      </c>
      <c r="GL26" s="2" t="s">
        <v>201</v>
      </c>
      <c r="GM26" s="296">
        <f t="shared" ref="GM26" si="927">GM25</f>
        <v>0</v>
      </c>
      <c r="GN26" s="296" t="str">
        <f t="shared" ref="GN26" si="928">GN25</f>
        <v>欠品伝票照会</v>
      </c>
      <c r="GP26" s="2">
        <v>0.85908602150537627</v>
      </c>
      <c r="GU26" s="461"/>
      <c r="GV26" s="460"/>
      <c r="GW26" s="460"/>
      <c r="GX26" s="461"/>
      <c r="GY26" s="461"/>
      <c r="GZ26" s="460"/>
      <c r="HA26" s="460"/>
      <c r="HB26" s="461"/>
      <c r="HC26" s="461"/>
      <c r="HD26" s="460"/>
      <c r="HE26" s="460"/>
      <c r="HF26" s="461"/>
      <c r="HG26" s="461"/>
      <c r="HH26" s="460"/>
      <c r="HI26" s="460"/>
      <c r="HJ26" s="461"/>
      <c r="HK26" s="461"/>
      <c r="HL26" s="460"/>
      <c r="HM26" s="460"/>
      <c r="HN26" s="461"/>
      <c r="HO26" s="461"/>
      <c r="HP26" s="460"/>
      <c r="HQ26" s="460"/>
      <c r="HR26" s="461"/>
      <c r="HS26" s="4"/>
    </row>
    <row r="27" spans="1:227" ht="12" customHeight="1">
      <c r="A27" s="488" t="str">
        <f ca="1">INDIRECT("リスト!A"&amp;B27+6)</f>
        <v>出荷</v>
      </c>
      <c r="B27" s="493">
        <f t="shared" ref="B27" si="929">ROUNDDOWN((ROW()-6)/2,0)+1</f>
        <v>11</v>
      </c>
      <c r="C27" s="474" t="str">
        <f>機能グループ名</f>
        <v>ピッキング</v>
      </c>
      <c r="D27" s="500">
        <f>機能ID</f>
        <v>0</v>
      </c>
      <c r="E27" s="482" t="str">
        <f>機能名</f>
        <v>ピッキングリスト（シングル）</v>
      </c>
      <c r="F27" s="315"/>
      <c r="G27" s="315"/>
      <c r="H27" s="315"/>
      <c r="I27" s="315"/>
      <c r="J27" s="316"/>
      <c r="K27" s="480" t="str">
        <f>担当者_SR</f>
        <v>NG</v>
      </c>
      <c r="L27" s="76"/>
      <c r="M27" s="76"/>
      <c r="N27" s="470"/>
      <c r="O27" s="494" t="str">
        <f>担当者_SRR</f>
        <v>NG</v>
      </c>
      <c r="P27" s="76"/>
      <c r="Q27" s="76"/>
      <c r="R27" s="470"/>
      <c r="S27" s="494" t="str">
        <f>担当者_DS</f>
        <v>NG</v>
      </c>
      <c r="T27" s="76"/>
      <c r="U27" s="76"/>
      <c r="V27" s="470"/>
      <c r="W27" s="472" t="str">
        <f>担当者_DSR</f>
        <v>NG</v>
      </c>
      <c r="X27" s="76"/>
      <c r="Y27" s="76"/>
      <c r="Z27" s="470"/>
      <c r="AA27" s="476"/>
      <c r="AB27" s="79"/>
      <c r="AC27" s="79"/>
      <c r="AD27" s="470">
        <f>IF(AC28 &lt;&gt; "",1,0)</f>
        <v>0</v>
      </c>
      <c r="AE27" s="495" t="str">
        <f>担当者_CD</f>
        <v>NG</v>
      </c>
      <c r="AF27" s="76"/>
      <c r="AG27" s="76"/>
      <c r="AH27" s="470"/>
      <c r="AI27" s="495" t="str">
        <f>担当者_DD</f>
        <v>NG</v>
      </c>
      <c r="AJ27" s="76"/>
      <c r="AK27" s="76"/>
      <c r="AL27" s="470"/>
      <c r="AM27" s="498"/>
      <c r="AN27" s="79"/>
      <c r="AO27" s="79"/>
      <c r="AP27" s="470">
        <f>IF(AO28 &lt;&gt; "",1,0)</f>
        <v>0</v>
      </c>
      <c r="AQ27" s="472" t="str">
        <f>担当者_MCL</f>
        <v>NG</v>
      </c>
      <c r="AR27" s="76"/>
      <c r="AS27" s="76"/>
      <c r="AT27" s="470"/>
      <c r="AU27" s="472" t="str">
        <f>担当者_MCLR</f>
        <v>NG</v>
      </c>
      <c r="AV27" s="76"/>
      <c r="AW27" s="76"/>
      <c r="AX27" s="470"/>
      <c r="AY27" s="476"/>
      <c r="AZ27" s="79"/>
      <c r="BA27" s="79"/>
      <c r="BB27" s="470">
        <f>IF(BA28 &lt;&gt; "",1,0)</f>
        <v>0</v>
      </c>
      <c r="BC27" s="474" t="str">
        <f>担当者_MT</f>
        <v>NG</v>
      </c>
      <c r="BD27" s="76"/>
      <c r="BE27" s="76"/>
      <c r="BF27" s="470"/>
      <c r="BG27" s="472" t="str">
        <f>担当者_M検</f>
        <v>NG</v>
      </c>
      <c r="BH27" s="76"/>
      <c r="BI27" s="76"/>
      <c r="BJ27" s="470"/>
      <c r="BK27" s="498"/>
      <c r="BL27" s="79"/>
      <c r="BM27" s="79"/>
      <c r="BN27" s="470">
        <v>0</v>
      </c>
      <c r="BO27" s="474" t="str">
        <f>担当者_モテ</f>
        <v>NG</v>
      </c>
      <c r="BP27" s="76"/>
      <c r="BQ27" s="76"/>
      <c r="BR27" s="470"/>
      <c r="BS27" s="472" t="str">
        <f>担当者_モテR</f>
        <v>NG</v>
      </c>
      <c r="BT27" s="76"/>
      <c r="BU27" s="76"/>
      <c r="BV27" s="470"/>
      <c r="BW27" s="499">
        <f t="shared" ref="BW27" si="930">IFERROR(SUM(IF(K27&lt;&gt;"NG",N27*K$1,0),IF(O27&lt;&gt;"NG",R27*O$1,0),IF(S27&lt;&gt;"NG",V27*S$1,0),IF(W27&lt;&gt;"NG",Z27*W$1,0),IF(AA27&lt;&gt;"NG",AD27*AA$1,0),IF(AE27&lt;&gt;"NG",AH27*AE$1,0),IF(AI27&lt;&gt;"NG",AL27*AI$1,0),IF(AM27&lt;&gt;"NG",AP27*AM$1,0),IF(AQ27&lt;&gt;"NG",AT27*AQ$1,0),IF(AU27&lt;&gt;"NG",AX27*AU$1,0),IF(AY27&lt;&gt;"NG",BB27*AY$1,0),IF(BC27&lt;&gt;"NG",BF27*BC$1,0),IF(BG27&lt;&gt;"NG",BJ27*BG$1,0),IF(BK27&lt;&gt;"NG",BN27*BK$1,0),IF(BO27&lt;&gt;"NG",BR27*BO$1,0),IF(BS27&lt;&gt;"NG",BV27*BS$1,0))/SUM(IF(K27&lt;&gt;"NG",K$1,0),IF(O27&lt;&gt;"NG",O$1,0),IF(S27&lt;&gt;"NG",S$1,0),IF(W27&lt;&gt;"NG",W$1,0),IF(AA27&lt;&gt;"NG",AA$1,0),IF(AE27&lt;&gt;"NG",AE$1,0),IF(AI27&lt;&gt;"NG",AI$1,0),IF(AM27&lt;&gt;"NG",AM$1,0),IF(AQ27&lt;&gt;"NG",AQ$1,0),IF(AU27&lt;&gt;"NG",AU$1,0),IF(AY27&lt;&gt;"NG",AY$1,0),IF(BC27&lt;&gt;"NG",BC$1,0),IF(BG27&lt;&gt;"NG",BG$1,0),IF(BK27&lt;&gt;"NG",BK$1,0),IF(BO27&lt;&gt;"NG",BO$1,0),IF(BS27&lt;&gt;"NG",BS$1,0)),0)</f>
        <v>0</v>
      </c>
      <c r="BX27" s="466"/>
      <c r="BY27" s="490"/>
      <c r="BZ27" s="5"/>
      <c r="CA27" s="32">
        <f t="shared" ref="CA27" si="931">IF(AND($M27&lt;&gt;$BZ$5,$M27&lt;=$BZ$6,$M27&lt;&gt;$BZ$7),1,0)</f>
        <v>0</v>
      </c>
      <c r="CB27" s="32">
        <f t="shared" ref="CB27" si="932">IF(AND($Q27&lt;&gt;$BZ$5,$Q27&lt;=$BZ$6,$Q27&lt;&gt;$BZ$7),1,0)</f>
        <v>0</v>
      </c>
      <c r="CC27" s="32">
        <f t="shared" ref="CC27" si="933">IF(AND($U27&lt;&gt;$BZ$5,$U27&lt;=$BZ$6,$U27&lt;&gt;$BZ$7),1,0)</f>
        <v>0</v>
      </c>
      <c r="CD27" s="32">
        <f t="shared" ref="CD27" si="934">IF(AND($Y27&lt;&gt;$BZ$5,$Y27&lt;=$BZ$6,$Y27&lt;&gt;$BZ$7),1,0)</f>
        <v>0</v>
      </c>
      <c r="CE27" s="32">
        <f t="shared" ref="CE27" si="935">IF(AND($AG27&lt;&gt;$BZ$5,$AG27&lt;=$BZ$6,$AG27&lt;&gt;$BZ$7),1,0)</f>
        <v>0</v>
      </c>
      <c r="CF27" s="32">
        <f t="shared" ref="CF27" si="936">IF(AND($AK27&lt;&gt;$BZ$5,$AK27&lt;=$BZ$6,$AK27&lt;&gt;$BZ$7),1,0)</f>
        <v>0</v>
      </c>
      <c r="CG27" s="32">
        <f t="shared" ref="CG27" si="937">IF(AND($AS27&lt;&gt;$BZ$5,$AS27&lt;=$BZ$6,$AS27&lt;&gt;$BZ$7),1,0)</f>
        <v>0</v>
      </c>
      <c r="CH27" s="32">
        <f t="shared" ref="CH27" si="938">IF(AND($AW27&lt;&gt;$BZ$5,$AW27&lt;=$BZ$6,$AW27&lt;&gt;$BZ$7),1,0)</f>
        <v>0</v>
      </c>
      <c r="CI27" s="32">
        <f t="shared" ref="CI27" si="939">IF(AND($BE27&lt;&gt;$BZ$5,$BE27&lt;=$BZ$6,$BE27&lt;&gt;$BZ$7),1,0)</f>
        <v>0</v>
      </c>
      <c r="CJ27" s="32">
        <f t="shared" ref="CJ27" si="940">IF(AND($BI27&lt;&gt;$BZ$5,$BI27&lt;=$BZ$6,$BI27&lt;&gt;$BZ$7),1,0)</f>
        <v>0</v>
      </c>
      <c r="CK27" s="32">
        <f t="shared" ref="CK27" si="941">IF(AND($BQ27&lt;&gt;$BZ$5,$BQ27&lt;=$BZ$6,$BQ27&lt;&gt;$BZ$7),1,0)</f>
        <v>0</v>
      </c>
      <c r="CL27" s="32">
        <f t="shared" ref="CL27" si="942">IF(AND($BU27&lt;&gt;$BZ$5,$BU27&lt;=$BZ$6,$BU27&lt;&gt;$BZ$7),1,0)</f>
        <v>0</v>
      </c>
      <c r="CO27" s="32">
        <f>IF(AND($M27&lt;&gt;$CN$5,$M27&lt;=$CN$6,$M27&lt;&gt;$CN$7),1,0)</f>
        <v>0</v>
      </c>
      <c r="CP27" s="32">
        <f>IF(AND($Q27&lt;&gt;$CN$5,$Q27&lt;=$CN$6,$Q27&lt;&gt;$CN$7),1,0)</f>
        <v>0</v>
      </c>
      <c r="CQ27" s="32">
        <f>IF(AND($U27&lt;&gt;$CN$5,$U27&lt;=$CN$6,$U27&lt;&gt;$CN$7),1,0)</f>
        <v>0</v>
      </c>
      <c r="CR27" s="32">
        <f>IF(AND($Y27&lt;&gt;$CN$5,$Y27&lt;=$CN$6,$Y27&lt;&gt;$CN$7),1,0)</f>
        <v>0</v>
      </c>
      <c r="CS27" s="32">
        <f>IF(AND($AG27&lt;&gt;$CN$5,$AG27&lt;=$CN$6,$AG27&lt;&gt;$CN$7),1,0)</f>
        <v>0</v>
      </c>
      <c r="CT27" s="32">
        <f>IF(AND($AK27&lt;&gt;$CN$5,$AK27&lt;=$CN$6,$AK27&lt;&gt;$CN$7),1,0)</f>
        <v>0</v>
      </c>
      <c r="CU27" s="32">
        <f>IF(AND($AS27&lt;&gt;$CN$5,$AS27&lt;=$CN$6,$AS27&lt;&gt;$CN$7),1,0)</f>
        <v>0</v>
      </c>
      <c r="CV27" s="32">
        <f>IF(AND($AW27&lt;&gt;$CN$5,$AW27&lt;=$CN$6,$AW27&lt;&gt;$CN$7),1,0)</f>
        <v>0</v>
      </c>
      <c r="CW27" s="32">
        <f>IF(AND($BE27&lt;&gt;$CN$5,$BE27&lt;=$CN$6,$BE27&lt;&gt;$CN$7),1,0)</f>
        <v>0</v>
      </c>
      <c r="CX27" s="32">
        <f>IF(AND($BI27&lt;&gt;$CN$5,$BI27&lt;=$CN$6,$BI27&lt;&gt;$CN$7),1,0)</f>
        <v>0</v>
      </c>
      <c r="CY27" s="32">
        <f>IF(AND($BQ27&lt;&gt;$CN$5,$BQ27&lt;=$CN$6,$BQ27&lt;&gt;$CN$7),1,0)</f>
        <v>0</v>
      </c>
      <c r="CZ27" s="32">
        <f>IF(AND($BU27&lt;&gt;$CN$5,$BU27&lt;=$CN$6,$BU27&lt;&gt;$CN$7),1,0)</f>
        <v>0</v>
      </c>
      <c r="DC27" s="32">
        <f>IF(AND($M27&lt;&gt;$DB$5,$M27&lt;=$DB$6,$M27&lt;&gt;$CN$7),1,0)</f>
        <v>0</v>
      </c>
      <c r="DD27" s="32">
        <f>IF(AND($Q27&lt;&gt;$DB$5,$Q27&lt;=$DB$6,$Q27&lt;&gt;$CN$7),1,0)</f>
        <v>0</v>
      </c>
      <c r="DE27" s="32">
        <f>IF(AND($U27&lt;&gt;$DB$5,$U27&lt;=$DB$6,$U27&lt;&gt;$CN$7),1,0)</f>
        <v>0</v>
      </c>
      <c r="DF27" s="32">
        <f>IF(AND($Y27&lt;&gt;$DB$5,$Y27&lt;=$DB$6,$Y27&lt;&gt;$CN$7),1,0)</f>
        <v>0</v>
      </c>
      <c r="DG27" s="32">
        <f>IF(AND($AG27&lt;&gt;$DB$5,$AG27&lt;=$DB$6,$AG27&lt;&gt;$CN$7),1,0)</f>
        <v>0</v>
      </c>
      <c r="DH27" s="32">
        <f>IF(AND($AK27&lt;&gt;$DB$5,$AK27&lt;=$DB$6,$AK27&lt;&gt;$CN$7),1,0)</f>
        <v>0</v>
      </c>
      <c r="DI27" s="32">
        <f>IF(AND($AS27&lt;&gt;$DB$5,$AS27&lt;=$DB$6,$AS27&lt;&gt;$CN$7),1,0)</f>
        <v>0</v>
      </c>
      <c r="DJ27" s="32">
        <f>IF(AND($AW27&lt;&gt;$DB$5,$AW27&lt;=$DB$6,$AW27&lt;&gt;$CN$7),1,0)</f>
        <v>0</v>
      </c>
      <c r="DK27" s="32">
        <f>IF(AND($BE27&lt;&gt;$DB$5,$BE27&lt;=$DB$6,$BE27&lt;&gt;$CN$7),1,0)</f>
        <v>0</v>
      </c>
      <c r="DL27" s="32">
        <f>IF(AND($BI27&lt;&gt;$DB$5,$BI27&lt;=$DB$6,$BI27&lt;&gt;$CN$7),1,0)</f>
        <v>0</v>
      </c>
      <c r="DM27" s="32">
        <f>IF(AND($BQ27&lt;&gt;$DB$5,$BQ27&lt;=$DB$6,$BQ27&lt;&gt;$CN$7),1,0)</f>
        <v>0</v>
      </c>
      <c r="DN27" s="32">
        <f>IF(AND($BU27&lt;&gt;$DB$5,$BU27&lt;=$DB$6,$BU27&lt;&gt;$CN$7),1,0)</f>
        <v>0</v>
      </c>
      <c r="DQ27" s="32">
        <f t="shared" ref="DQ27" si="943">IF(AND($M27&lt;&gt;$DP$5,$M27&lt;=$DP$6,$M27&lt;&gt;$CN$7),1,0)</f>
        <v>0</v>
      </c>
      <c r="DR27" s="32">
        <f t="shared" ref="DR27" si="944">IF(AND($Q27&lt;&gt;$DP$5,$Q27&lt;=$DP$6,$Q27&lt;&gt;$CN$7),1,0)</f>
        <v>0</v>
      </c>
      <c r="DS27" s="32">
        <f t="shared" ref="DS27" si="945">IF(AND($U27&lt;&gt;$DP$5,$U27&lt;=$DP$6,$U27&lt;&gt;$CN$7),1,0)</f>
        <v>0</v>
      </c>
      <c r="DT27" s="32">
        <f t="shared" ref="DT27" si="946">IF(AND($Y27&lt;&gt;$DP$5,$Y27&lt;=$DP$6,$Y27&lt;&gt;$CN$7),1,0)</f>
        <v>0</v>
      </c>
      <c r="DU27" s="32">
        <f t="shared" ref="DU27" si="947">IF(AND($AG27&lt;&gt;$DP$5,$AG27&lt;=$DP$6,$AG27&lt;&gt;$CN$7),1,0)</f>
        <v>0</v>
      </c>
      <c r="DV27" s="32">
        <f t="shared" ref="DV27" si="948">IF(AND($AK27&lt;&gt;$DP$5,$AK27&lt;=$DP$6,$AK27&lt;&gt;$CN$7),1,0)</f>
        <v>0</v>
      </c>
      <c r="DW27" s="32">
        <f t="shared" ref="DW27" si="949">IF(AND($AS27&lt;&gt;$DP$5,$AS27&lt;=$DP$6,$AS27&lt;&gt;$CN$7),1,0)</f>
        <v>0</v>
      </c>
      <c r="DX27" s="32">
        <f t="shared" ref="DX27" si="950">IF(AND($AW27&lt;&gt;$DP$5,$AW27&lt;=$DP$6,$AW27&lt;&gt;$CN$7),1,0)</f>
        <v>0</v>
      </c>
      <c r="DY27" s="32">
        <f t="shared" ref="DY27" si="951">IF(AND($BE27&lt;&gt;$DP$5,$BE27&lt;=$DP$6,$BE27&lt;&gt;$CN$7),1,0)</f>
        <v>0</v>
      </c>
      <c r="DZ27" s="32">
        <f t="shared" ref="DZ27" si="952">IF(AND($BI27&lt;&gt;$DP$5,$BI27&lt;=$DP$6,$BI27&lt;&gt;$CN$7),1,0)</f>
        <v>0</v>
      </c>
      <c r="EA27" s="32">
        <f t="shared" ref="EA27" si="953">IF(AND($BQ27&lt;&gt;$DP$5,$BQ27&lt;=$DP$6,$BQ27&lt;&gt;$CN$7),1,0)</f>
        <v>0</v>
      </c>
      <c r="EB27" s="32">
        <f t="shared" ref="EB27" si="954">IF(AND($BU27&lt;&gt;$DP$5,$BU27&lt;=$DP$6,$BU27&lt;&gt;$CN$7),1,0)</f>
        <v>0</v>
      </c>
      <c r="EE27" s="328">
        <f>IF(M27&lt;&gt;"",IF(M27&lt;=$ED$6,1,IF(L27&gt;$ED$6,0,NETWORKDAYS(L27,$ED$6,祭日リスト)/NETWORKDAYS(L27,M27,祭日リスト)))*$GG27*週間進捗報告書!$G$9,0)</f>
        <v>0</v>
      </c>
      <c r="EF27" s="328">
        <f>IF(Q27&lt;&gt;"",IF(Q27&lt;=$ED$6,1,IF(P27&gt;$ED$6,0,NETWORKDAYS(P27,$ED$6,祭日リスト)/NETWORKDAYS(P27,Q27,祭日リスト)))*$GG27*週間進捗報告書!$G$10,0)</f>
        <v>0</v>
      </c>
      <c r="EG27" s="328">
        <f>IF(U27&lt;&gt;"",IF(U27&lt;=$ED$6,1,IF(T27&gt;$ED$6,0,NETWORKDAYS(T27,$ED$6,祭日リスト)/NETWORKDAYS(T27,U27,祭日リスト)))*$GG27*週間進捗報告書!$G$11,0)</f>
        <v>0</v>
      </c>
      <c r="EH27" s="328">
        <f>IF(Y27&lt;&gt;"",IF(Y27&lt;=$ED$6,1,IF(X27&gt;$ED$6,0,NETWORKDAYS(X27,$ED$6,祭日リスト)/NETWORKDAYS(X27,Y27,祭日リスト)))*$GG27*週間進捗報告書!$G$12,0)</f>
        <v>0</v>
      </c>
      <c r="EI27" s="328">
        <f>IF(AG27&lt;&gt;"",IF(AG27&lt;=$ED$6,1,IF(AF27&gt;$ED$6,0,NETWORKDAYS(AF27,$ED$6,祭日リスト)/NETWORKDAYS(AF27,AG27,祭日リスト)))*$GG27*週間進捗報告書!$G$13,0)</f>
        <v>0</v>
      </c>
      <c r="EJ27" s="328">
        <f>IF(AK27&lt;&gt;"",IF(AK27&lt;=$ED$6,1,IF(AJ27&gt;$ED$6,0,NETWORKDAYS(AJ27,$ED$6,祭日リスト)/NETWORKDAYS(AJ27,AK27,祭日リスト)))*$GG27*週間進捗報告書!$G$14,0)</f>
        <v>0</v>
      </c>
      <c r="EK27" s="328">
        <f>IF(AS27&lt;&gt;"",IF(AS27&lt;=$ED$6,1,IF(AR27&gt;$ED$6,0,NETWORKDAYS(AR27,$ED$6,祭日リスト)/NETWORKDAYS(AR27,AS27,祭日リスト)))*$GG27*週間進捗報告書!$G$15,0)</f>
        <v>0</v>
      </c>
      <c r="EL27" s="328">
        <f>IF(AW27&lt;&gt;"",IF(AW27&lt;=$ED$6,1,IF(AV27&gt;$ED$6,0,NETWORKDAYS(AV27,$ED$6,祭日リスト)/NETWORKDAYS(AV27,AW27,祭日リスト)))*$GG27*週間進捗報告書!$G$16,0)</f>
        <v>0</v>
      </c>
      <c r="EM27" s="328">
        <f>IF(BE27&lt;&gt;"",IF(BE27&lt;=$ED$6,1,IF(BD27&gt;$ED$6,0,NETWORKDAYS(BD27,$ED$6,祭日リスト)/NETWORKDAYS(BD27,BE27,祭日リスト)))*$GG27*週間進捗報告書!$G$17,0)</f>
        <v>0</v>
      </c>
      <c r="EN27" s="328">
        <f>IF(BI27&lt;&gt;"",IF(BI27&lt;=$ED$6,1,IF(BH27&gt;$ED$6,0,NETWORKDAYS(BH27,$ED$6,祭日リスト)/NETWORKDAYS(BH27,BI27,祭日リスト)))*$GG27*週間進捗報告書!$G$18,0)</f>
        <v>0</v>
      </c>
      <c r="EO27" s="328">
        <f>IF(BQ27&lt;&gt;"",IF(BQ27&lt;=$ED$6,1,IF(BP27&gt;$ED$6,0,NETWORKDAYS(BP27,$ED$6,祭日リスト)/NETWORKDAYS(BP27,BQ27,祭日リスト)))*$GG27*週間進捗報告書!$G$19,0)</f>
        <v>0</v>
      </c>
      <c r="EP27" s="328">
        <f>IF(BU27&lt;&gt;"",IF(BU27&lt;=$ED$6,1,IF(BT27&gt;$ED$6,0,NETWORKDAYS(BT27,$ED$6,祭日リスト)/NETWORKDAYS(BT27,BU27,祭日リスト)))*$GG27*週間進捗報告書!$G$20,0)</f>
        <v>0</v>
      </c>
      <c r="ER27" s="547">
        <f t="shared" ref="ER27:FC27" si="955">EE27-EE28</f>
        <v>0</v>
      </c>
      <c r="ES27" s="547">
        <f t="shared" si="955"/>
        <v>0</v>
      </c>
      <c r="ET27" s="547">
        <f t="shared" si="955"/>
        <v>0</v>
      </c>
      <c r="EU27" s="547">
        <f t="shared" si="955"/>
        <v>0</v>
      </c>
      <c r="EV27" s="547">
        <f t="shared" si="955"/>
        <v>0</v>
      </c>
      <c r="EW27" s="547">
        <f t="shared" si="955"/>
        <v>0</v>
      </c>
      <c r="EX27" s="547">
        <f t="shared" si="955"/>
        <v>0</v>
      </c>
      <c r="EY27" s="547">
        <f t="shared" si="955"/>
        <v>0</v>
      </c>
      <c r="EZ27" s="547">
        <f t="shared" si="955"/>
        <v>0</v>
      </c>
      <c r="FA27" s="547">
        <f t="shared" si="955"/>
        <v>0</v>
      </c>
      <c r="FB27" s="547">
        <f t="shared" si="955"/>
        <v>0</v>
      </c>
      <c r="FC27" s="547">
        <f t="shared" si="955"/>
        <v>0</v>
      </c>
      <c r="FD27" s="547">
        <f t="shared" ref="FD27" si="956">SUM(ER27:FC28)</f>
        <v>0</v>
      </c>
      <c r="FE27" s="333"/>
      <c r="FG27" s="32">
        <f>IF(AND($M27&lt;&gt;$FF$7),1,0)</f>
        <v>0</v>
      </c>
      <c r="FH27" s="32">
        <f>IF(AND($Q27&lt;&gt;$FF$7),1,0)</f>
        <v>0</v>
      </c>
      <c r="FI27" s="32">
        <f>IF(AND($U27&lt;&gt;$FF$7),1,0)</f>
        <v>0</v>
      </c>
      <c r="FJ27" s="32">
        <f>IF(AND($Y27&lt;&gt;$FF$7),1,0)</f>
        <v>0</v>
      </c>
      <c r="FK27" s="32">
        <f>IF(AND($AG27&lt;&gt;$FF$7),1,0)</f>
        <v>0</v>
      </c>
      <c r="FL27" s="32">
        <f>IF(AND($AK27&lt;&gt;$FF$7),1,0)</f>
        <v>0</v>
      </c>
      <c r="FM27" s="32">
        <f>IF(AND($AS27&lt;&gt;$FF$7),1,0)</f>
        <v>0</v>
      </c>
      <c r="FN27" s="32">
        <f>IF(AND($AW27&lt;&gt;$FF$7),1,0)</f>
        <v>0</v>
      </c>
      <c r="FO27" s="32">
        <f>IF(AND($BE27&lt;&gt;$FF$7),1,0)</f>
        <v>0</v>
      </c>
      <c r="FP27" s="32">
        <f>IF(AND($BI27&lt;&gt;$FF$7),1,0)</f>
        <v>0</v>
      </c>
      <c r="FQ27" s="32">
        <f>IF(AND($BQ27&lt;&gt;$FF$7),1,0)</f>
        <v>0</v>
      </c>
      <c r="FR27" s="32">
        <f>IF(AND($BU27&lt;&gt;$FF$7),1,0)</f>
        <v>0</v>
      </c>
      <c r="FU27" s="294">
        <f t="shared" ref="FU27" si="957">IF($K27&lt;&gt;"NG",$GG27,0)</f>
        <v>0</v>
      </c>
      <c r="FV27" s="294">
        <f t="shared" ref="FV27" si="958">IF($O27&lt;&gt;"NG",$GG27,0)</f>
        <v>0</v>
      </c>
      <c r="FW27" s="294">
        <f t="shared" ref="FW27" si="959">IF($S27&lt;&gt;"NG",$GG27,0)</f>
        <v>0</v>
      </c>
      <c r="FX27" s="294">
        <f t="shared" ref="FX27" si="960">IF($W27&lt;&gt;"NG",$GG27,0)</f>
        <v>0</v>
      </c>
      <c r="FY27" s="294">
        <f t="shared" ref="FY27" si="961">IF($AE27&lt;&gt;"NG",$GG27,0)</f>
        <v>0</v>
      </c>
      <c r="FZ27" s="294">
        <f t="shared" ref="FZ27" si="962">IF($AI27&lt;&gt;"NG",$GG27,0)</f>
        <v>0</v>
      </c>
      <c r="GA27" s="294">
        <f t="shared" ref="GA27" si="963">IF($AQ27&lt;&gt;"NG",$GG27,0)</f>
        <v>0</v>
      </c>
      <c r="GB27" s="294">
        <f t="shared" ref="GB27" si="964">IF($AU27&lt;&gt;"NG",$GG27,0)</f>
        <v>0</v>
      </c>
      <c r="GC27" s="294">
        <f t="shared" ref="GC27" si="965">IF($BC27&lt;&gt;"NG",$GG27,0)</f>
        <v>0</v>
      </c>
      <c r="GD27" s="294">
        <f t="shared" ref="GD27" si="966">IF($BG27&lt;&gt;"NG",$GG27,0)</f>
        <v>0</v>
      </c>
      <c r="GE27" s="294">
        <f t="shared" ref="GE27" si="967">IF($BO27&lt;&gt;"NG",$GG27,0)</f>
        <v>0</v>
      </c>
      <c r="GF27" s="294">
        <f t="shared" ref="GF27" si="968">IF($BS27&lt;&gt;"NG",$GG27,0)</f>
        <v>0</v>
      </c>
      <c r="GG27" s="294" t="e">
        <f>VLOOKUP($D27,リスト!$D:$S,15,FALSE)</f>
        <v>#N/A</v>
      </c>
      <c r="GH27" s="2" t="e">
        <f>INDEX(リスト!$V:$V,MATCH(中日程計画表!$D27,リスト!$D:$D,0))</f>
        <v>#N/A</v>
      </c>
      <c r="GI27" s="2" t="e">
        <f>INDEX(リスト!$A:$A,MATCH(中日程計画表!$D27,リスト!$D:$D,0))</f>
        <v>#N/A</v>
      </c>
      <c r="GJ27" s="2" t="e">
        <f>INDEX(リスト!$U:$U,MATCH(中日程計画表!$D27,リスト!$D:$D,0))</f>
        <v>#N/A</v>
      </c>
      <c r="GK27" s="5" t="e">
        <f>INDEX(リスト!$W:$W,MATCH(中日程計画表!$D27,リスト!$D:$D,0))</f>
        <v>#N/A</v>
      </c>
      <c r="GL27" s="2" t="s">
        <v>200</v>
      </c>
      <c r="GM27" s="296">
        <f>D27</f>
        <v>0</v>
      </c>
      <c r="GN27" s="296" t="str">
        <f>E27</f>
        <v>ピッキングリスト（シングル）</v>
      </c>
      <c r="GP27" s="2">
        <v>1.6330040322580643</v>
      </c>
      <c r="GU27" s="460" t="str">
        <f t="shared" ref="GU27" si="969">AE27</f>
        <v>NG</v>
      </c>
      <c r="GV27" s="460">
        <f t="shared" ref="GV27" si="970">EI27</f>
        <v>0</v>
      </c>
      <c r="GW27" s="460">
        <f t="shared" ref="GW27" si="971">EI28</f>
        <v>0</v>
      </c>
      <c r="GX27" s="462">
        <f t="shared" ref="GX27" si="972">EV27</f>
        <v>0</v>
      </c>
      <c r="GY27" s="460" t="str">
        <f t="shared" ref="GY27" si="973">AI27</f>
        <v>NG</v>
      </c>
      <c r="GZ27" s="460">
        <f t="shared" ref="GZ27" si="974">EJ27</f>
        <v>0</v>
      </c>
      <c r="HA27" s="460">
        <f t="shared" ref="HA27" si="975">EJ28</f>
        <v>0</v>
      </c>
      <c r="HB27" s="462">
        <f t="shared" ref="HB27" si="976">EW27</f>
        <v>0</v>
      </c>
      <c r="HC27" s="460" t="str">
        <f t="shared" ref="HC27" si="977">AQ27</f>
        <v>NG</v>
      </c>
      <c r="HD27" s="460">
        <f t="shared" ref="HD27" si="978">EK27</f>
        <v>0</v>
      </c>
      <c r="HE27" s="460">
        <f t="shared" ref="HE27" si="979">EK28</f>
        <v>0</v>
      </c>
      <c r="HF27" s="462">
        <f t="shared" ref="HF27" si="980">EX27</f>
        <v>0</v>
      </c>
      <c r="HG27" s="460" t="str">
        <f t="shared" ref="HG27" si="981">AU27</f>
        <v>NG</v>
      </c>
      <c r="HH27" s="460">
        <f t="shared" ref="HH27" si="982">EL27</f>
        <v>0</v>
      </c>
      <c r="HI27" s="460">
        <f t="shared" ref="HI27" si="983">EL28</f>
        <v>0</v>
      </c>
      <c r="HJ27" s="462">
        <f t="shared" ref="HJ27" si="984">EY27</f>
        <v>0</v>
      </c>
      <c r="HK27" s="460" t="str">
        <f t="shared" ref="HK27" si="985">BC27</f>
        <v>NG</v>
      </c>
      <c r="HL27" s="460">
        <f t="shared" ref="HL27" si="986">EM27</f>
        <v>0</v>
      </c>
      <c r="HM27" s="460">
        <f t="shared" ref="HM27" si="987">EM28</f>
        <v>0</v>
      </c>
      <c r="HN27" s="462">
        <f t="shared" ref="HN27" si="988">EZ27</f>
        <v>0</v>
      </c>
      <c r="HO27" s="460" t="str">
        <f t="shared" ref="HO27" si="989">BG27</f>
        <v>NG</v>
      </c>
      <c r="HP27" s="460">
        <f t="shared" ref="HP27" si="990">EN27</f>
        <v>0</v>
      </c>
      <c r="HQ27" s="460">
        <f t="shared" ref="HQ27" si="991">EN28</f>
        <v>0</v>
      </c>
      <c r="HR27" s="462">
        <f t="shared" ref="HR27" si="992">FA27</f>
        <v>0</v>
      </c>
      <c r="HS27" s="332"/>
    </row>
    <row r="28" spans="1:227" ht="12" customHeight="1">
      <c r="A28" s="489"/>
      <c r="B28" s="493"/>
      <c r="C28" s="475"/>
      <c r="D28" s="501"/>
      <c r="E28" s="483"/>
      <c r="F28" s="317"/>
      <c r="G28" s="317"/>
      <c r="H28" s="317"/>
      <c r="I28" s="317"/>
      <c r="J28" s="316"/>
      <c r="K28" s="481"/>
      <c r="L28" s="77"/>
      <c r="M28" s="77"/>
      <c r="N28" s="471"/>
      <c r="O28" s="494"/>
      <c r="P28" s="77"/>
      <c r="Q28" s="77"/>
      <c r="R28" s="471"/>
      <c r="S28" s="494"/>
      <c r="T28" s="77"/>
      <c r="U28" s="77"/>
      <c r="V28" s="471"/>
      <c r="W28" s="473"/>
      <c r="X28" s="77"/>
      <c r="Y28" s="77"/>
      <c r="Z28" s="471"/>
      <c r="AA28" s="477"/>
      <c r="AB28" s="80"/>
      <c r="AC28" s="80"/>
      <c r="AD28" s="471"/>
      <c r="AE28" s="495"/>
      <c r="AF28" s="77"/>
      <c r="AG28" s="77"/>
      <c r="AH28" s="471"/>
      <c r="AI28" s="495"/>
      <c r="AJ28" s="77"/>
      <c r="AK28" s="77"/>
      <c r="AL28" s="471"/>
      <c r="AM28" s="498"/>
      <c r="AN28" s="80"/>
      <c r="AO28" s="80"/>
      <c r="AP28" s="497"/>
      <c r="AQ28" s="473"/>
      <c r="AR28" s="77"/>
      <c r="AS28" s="77"/>
      <c r="AT28" s="471"/>
      <c r="AU28" s="473"/>
      <c r="AV28" s="77"/>
      <c r="AW28" s="77"/>
      <c r="AX28" s="471"/>
      <c r="AY28" s="477"/>
      <c r="AZ28" s="80"/>
      <c r="BA28" s="80"/>
      <c r="BB28" s="497"/>
      <c r="BC28" s="475"/>
      <c r="BD28" s="77"/>
      <c r="BE28" s="77"/>
      <c r="BF28" s="471"/>
      <c r="BG28" s="473"/>
      <c r="BH28" s="77"/>
      <c r="BI28" s="77"/>
      <c r="BJ28" s="471"/>
      <c r="BK28" s="498"/>
      <c r="BL28" s="80"/>
      <c r="BM28" s="80"/>
      <c r="BN28" s="497"/>
      <c r="BO28" s="475"/>
      <c r="BP28" s="77"/>
      <c r="BQ28" s="77"/>
      <c r="BR28" s="471"/>
      <c r="BS28" s="473"/>
      <c r="BT28" s="77"/>
      <c r="BU28" s="77"/>
      <c r="BV28" s="471"/>
      <c r="BW28" s="499"/>
      <c r="BX28" s="467"/>
      <c r="BY28" s="490"/>
      <c r="CA28" s="19">
        <f t="shared" ref="CA28" si="993">IF(AND($N27=1,$M28&lt;&gt;$BZ$7),1,0)</f>
        <v>0</v>
      </c>
      <c r="CB28" s="19">
        <f t="shared" ref="CB28" si="994">IF(AND($R27=1,$Q28&lt;&gt;$BZ$7),1,0)</f>
        <v>0</v>
      </c>
      <c r="CC28" s="19">
        <f t="shared" ref="CC28" si="995">IF(AND($V27=1,$U28&lt;&gt;$BZ$7),1,0)</f>
        <v>0</v>
      </c>
      <c r="CD28" s="19">
        <f t="shared" ref="CD28" si="996">IF(AND($Z27=1,$Y28&lt;&gt;$BZ$7),1,0)</f>
        <v>0</v>
      </c>
      <c r="CE28" s="19">
        <f t="shared" ref="CE28" si="997">IF(AND($AH27=1,$AG28&lt;&gt;$BZ$7),1,0)</f>
        <v>0</v>
      </c>
      <c r="CF28" s="19">
        <f t="shared" ref="CF28" si="998">IF(AND($AL27=1,$AK28&lt;&gt;$BZ$7),1,0)</f>
        <v>0</v>
      </c>
      <c r="CG28" s="19">
        <f t="shared" ref="CG28" si="999">IF(AND($AT27=1,$AS28&lt;&gt;$BZ$7),1,0)</f>
        <v>0</v>
      </c>
      <c r="CH28" s="19">
        <f t="shared" ref="CH28" si="1000">IF(AND($AX27=1,$AW28&lt;&gt;$BZ$7),1,0)</f>
        <v>0</v>
      </c>
      <c r="CI28" s="19">
        <f t="shared" ref="CI28" si="1001">IF(AND($BF27=1,$BE28&lt;&gt;$BZ$7),1,0)</f>
        <v>0</v>
      </c>
      <c r="CJ28" s="19">
        <f t="shared" ref="CJ28" si="1002">IF(AND($BJ27=1,$BI28&lt;&gt;$BZ$7),1,0)</f>
        <v>0</v>
      </c>
      <c r="CK28" s="19">
        <f t="shared" ref="CK28" si="1003">IF(AND($BR27=1,$BQ28&lt;&gt;$BZ$7),1,0)</f>
        <v>0</v>
      </c>
      <c r="CL28" s="19">
        <f t="shared" ref="CL28" si="1004">IF(AND($BV27=1,$BU28&lt;&gt;$BZ$7),1,0)</f>
        <v>0</v>
      </c>
      <c r="CO28" s="19">
        <f>IF(AND($M28&lt;&gt;$CN$7,$M28&lt;=$CN$6),1,0)</f>
        <v>0</v>
      </c>
      <c r="CP28" s="19">
        <f>IF(AND($Q28&lt;&gt;$CN$7,$Q28&lt;=$CN$6),1,0)</f>
        <v>0</v>
      </c>
      <c r="CQ28" s="19">
        <f>IF(AND($U28&lt;&gt;$CN$7,$U28&lt;=$CN$6),1,0)</f>
        <v>0</v>
      </c>
      <c r="CR28" s="19">
        <f>IF(AND($Y28&lt;&gt;$CN$7,$Y28&lt;=$CN$6),1,0)</f>
        <v>0</v>
      </c>
      <c r="CS28" s="19">
        <f>IF(AND($AG28&lt;&gt;$CN$7,$AG28&lt;=$CN$6),1,0)</f>
        <v>0</v>
      </c>
      <c r="CT28" s="19">
        <f>IF(AND($AK28&lt;&gt;$CN$7,$AK28&lt;=$CN$6),1,0)</f>
        <v>0</v>
      </c>
      <c r="CU28" s="19">
        <f>IF(AND($AS28&lt;&gt;$CN$7,$AS28&lt;=$CN$6),1,0)</f>
        <v>0</v>
      </c>
      <c r="CV28" s="19">
        <f>IF(AND($AW28&lt;&gt;$CN$7,$AW28&lt;=$CN$6),1,0)</f>
        <v>0</v>
      </c>
      <c r="CW28" s="19">
        <f>IF(AND($BE28&lt;&gt;$CN$7,$BE28&lt;=$CN$6),1,0)</f>
        <v>0</v>
      </c>
      <c r="CX28" s="19">
        <f>IF(AND($BI28&lt;&gt;$CN$7,$BI28&lt;=$CN$6),1,0)</f>
        <v>0</v>
      </c>
      <c r="CY28" s="19">
        <f>IF(AND($BQ28&lt;&gt;$CN$7,$BQ28&lt;=$CN$6),1,0)</f>
        <v>0</v>
      </c>
      <c r="CZ28" s="19">
        <f>IF(AND($BU28&lt;&gt;$CN$7,$BU28&lt;=$CN$6),1,0)</f>
        <v>0</v>
      </c>
      <c r="DC28" s="19">
        <f>IF($N27=1,1,0)</f>
        <v>0</v>
      </c>
      <c r="DD28" s="19">
        <f>IF($R27=1,1,0)</f>
        <v>0</v>
      </c>
      <c r="DE28" s="19">
        <f>IF($V27=1,1,0)</f>
        <v>0</v>
      </c>
      <c r="DF28" s="19">
        <f>IF($Z27=1,1,0)</f>
        <v>0</v>
      </c>
      <c r="DG28" s="19">
        <f>IF($AH27=1,1,0)</f>
        <v>0</v>
      </c>
      <c r="DH28" s="19">
        <f>IF($AL27=1,1,0)</f>
        <v>0</v>
      </c>
      <c r="DI28" s="19">
        <f>IF($AT27=1,1,0)</f>
        <v>0</v>
      </c>
      <c r="DJ28" s="19">
        <f>IF($AX27=1,1,0)</f>
        <v>0</v>
      </c>
      <c r="DK28" s="19">
        <f>IF($BF27=1,1,0)</f>
        <v>0</v>
      </c>
      <c r="DL28" s="19">
        <f>IF($BJ27=1,1,0)</f>
        <v>0</v>
      </c>
      <c r="DM28" s="19">
        <f>IF($BR27=1,1,0)</f>
        <v>0</v>
      </c>
      <c r="DN28" s="19">
        <f>IF($BV27=1,1,0)</f>
        <v>0</v>
      </c>
      <c r="DQ28" s="19">
        <f t="shared" ref="DQ28" si="1005">IF($N27=1,1,0)</f>
        <v>0</v>
      </c>
      <c r="DR28" s="19">
        <f t="shared" ref="DR28" si="1006">IF($R27=1,1,0)</f>
        <v>0</v>
      </c>
      <c r="DS28" s="19">
        <f t="shared" ref="DS28" si="1007">IF($V27=1,1,0)</f>
        <v>0</v>
      </c>
      <c r="DT28" s="19">
        <f t="shared" ref="DT28" si="1008">IF($Z27=1,1,0)</f>
        <v>0</v>
      </c>
      <c r="DU28" s="19">
        <f t="shared" ref="DU28" si="1009">IF($AH27=1,1,0)</f>
        <v>0</v>
      </c>
      <c r="DV28" s="19">
        <f t="shared" ref="DV28" si="1010">IF($AL27=1,1,0)</f>
        <v>0</v>
      </c>
      <c r="DW28" s="19">
        <f t="shared" ref="DW28" si="1011">IF($AT27=1,1,0)</f>
        <v>0</v>
      </c>
      <c r="DX28" s="19">
        <f t="shared" ref="DX28" si="1012">IF($AX27=1,1,0)</f>
        <v>0</v>
      </c>
      <c r="DY28" s="19">
        <f t="shared" ref="DY28" si="1013">IF($BF27=1,1,0)</f>
        <v>0</v>
      </c>
      <c r="DZ28" s="19">
        <f t="shared" ref="DZ28" si="1014">IF($BJ27=1,1,0)</f>
        <v>0</v>
      </c>
      <c r="EA28" s="19">
        <f t="shared" ref="EA28" si="1015">IF($BR27=1,1,0)</f>
        <v>0</v>
      </c>
      <c r="EB28" s="19">
        <f t="shared" ref="EB28" si="1016">IF($BV27=1,1,0)</f>
        <v>0</v>
      </c>
      <c r="EE28" s="329">
        <f>N27*$FU28*週間進捗報告書!$G$9</f>
        <v>0</v>
      </c>
      <c r="EF28" s="329">
        <f>R27*$FV28*週間進捗報告書!$G$10</f>
        <v>0</v>
      </c>
      <c r="EG28" s="329">
        <f>V27*$FW28*週間進捗報告書!$G$11</f>
        <v>0</v>
      </c>
      <c r="EH28" s="329">
        <f>Z27*$FX28*週間進捗報告書!$G$12</f>
        <v>0</v>
      </c>
      <c r="EI28" s="329">
        <f>AH27*$FY28*週間進捗報告書!$G$13</f>
        <v>0</v>
      </c>
      <c r="EJ28" s="329">
        <f>AL27*$FZ28*週間進捗報告書!$G$14</f>
        <v>0</v>
      </c>
      <c r="EK28" s="329">
        <f>AT27*$GA28*週間進捗報告書!$G$15</f>
        <v>0</v>
      </c>
      <c r="EL28" s="329">
        <f>AX27*$GB28*週間進捗報告書!$G$16</f>
        <v>0</v>
      </c>
      <c r="EM28" s="329">
        <f>BF27*$GC28*週間進捗報告書!$G$17</f>
        <v>0</v>
      </c>
      <c r="EN28" s="329">
        <f>BJ27*$GD28*週間進捗報告書!$G$18</f>
        <v>0</v>
      </c>
      <c r="EO28" s="329">
        <f>BR27*$GE28*週間進捗報告書!$G$19</f>
        <v>0</v>
      </c>
      <c r="EP28" s="329">
        <f>BV27*$GF28*週間進捗報告書!$G$20</f>
        <v>0</v>
      </c>
      <c r="ER28" s="547"/>
      <c r="ES28" s="547"/>
      <c r="ET28" s="547"/>
      <c r="EU28" s="547"/>
      <c r="EV28" s="547"/>
      <c r="EW28" s="547"/>
      <c r="EX28" s="547"/>
      <c r="EY28" s="547"/>
      <c r="EZ28" s="547"/>
      <c r="FA28" s="547"/>
      <c r="FB28" s="547"/>
      <c r="FC28" s="547"/>
      <c r="FD28" s="547"/>
      <c r="FE28" s="332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U28" s="295">
        <f t="shared" ref="FU28" si="1017">FU27</f>
        <v>0</v>
      </c>
      <c r="FV28" s="295">
        <f t="shared" ref="FV28" si="1018">FV27</f>
        <v>0</v>
      </c>
      <c r="FW28" s="295">
        <f t="shared" ref="FW28" si="1019">FW27</f>
        <v>0</v>
      </c>
      <c r="FX28" s="295">
        <f t="shared" ref="FX28" si="1020">FX27</f>
        <v>0</v>
      </c>
      <c r="FY28" s="295">
        <f t="shared" ref="FY28" si="1021">FY27</f>
        <v>0</v>
      </c>
      <c r="FZ28" s="295">
        <f t="shared" ref="FZ28" si="1022">FZ27</f>
        <v>0</v>
      </c>
      <c r="GA28" s="295">
        <f t="shared" ref="GA28" si="1023">GA27</f>
        <v>0</v>
      </c>
      <c r="GB28" s="295">
        <f t="shared" ref="GB28" si="1024">GB27</f>
        <v>0</v>
      </c>
      <c r="GC28" s="295">
        <f t="shared" ref="GC28" si="1025">GC27</f>
        <v>0</v>
      </c>
      <c r="GD28" s="295">
        <f t="shared" ref="GD28" si="1026">GD27</f>
        <v>0</v>
      </c>
      <c r="GE28" s="295">
        <f t="shared" ref="GE28" si="1027">GE27</f>
        <v>0</v>
      </c>
      <c r="GF28" s="295">
        <f t="shared" ref="GF28" si="1028">GF27</f>
        <v>0</v>
      </c>
      <c r="GG28" s="295" t="e">
        <f t="shared" ref="GG28" si="1029">GG27</f>
        <v>#N/A</v>
      </c>
      <c r="GH28" s="2" t="e">
        <f>INDEX(リスト!$V:$V,MATCH(中日程計画表!$D27,リスト!$D:$D,0))</f>
        <v>#N/A</v>
      </c>
      <c r="GI28" s="2" t="e">
        <f>INDEX(リスト!$A:$A,MATCH(中日程計画表!$D27,リスト!$D:$D,0))</f>
        <v>#N/A</v>
      </c>
      <c r="GJ28" s="2" t="e">
        <f>INDEX(リスト!$U:$U,MATCH(中日程計画表!$D27,リスト!$D:$D,0))</f>
        <v>#N/A</v>
      </c>
      <c r="GK28" s="5" t="e">
        <f>INDEX(リスト!$W:$W,MATCH(中日程計画表!$D27,リスト!$D:$D,0))</f>
        <v>#N/A</v>
      </c>
      <c r="GL28" s="2" t="s">
        <v>201</v>
      </c>
      <c r="GM28" s="296">
        <f t="shared" ref="GM28" si="1030">GM27</f>
        <v>0</v>
      </c>
      <c r="GN28" s="296" t="str">
        <f t="shared" ref="GN28" si="1031">GN27</f>
        <v>ピッキングリスト（シングル）</v>
      </c>
      <c r="GP28" s="2">
        <v>1.6330040322580643</v>
      </c>
      <c r="GU28" s="461"/>
      <c r="GV28" s="460"/>
      <c r="GW28" s="460"/>
      <c r="GX28" s="461"/>
      <c r="GY28" s="461"/>
      <c r="GZ28" s="460"/>
      <c r="HA28" s="460"/>
      <c r="HB28" s="461"/>
      <c r="HC28" s="461"/>
      <c r="HD28" s="460"/>
      <c r="HE28" s="460"/>
      <c r="HF28" s="461"/>
      <c r="HG28" s="461"/>
      <c r="HH28" s="460"/>
      <c r="HI28" s="460"/>
      <c r="HJ28" s="461"/>
      <c r="HK28" s="461"/>
      <c r="HL28" s="460"/>
      <c r="HM28" s="460"/>
      <c r="HN28" s="461"/>
      <c r="HO28" s="461"/>
      <c r="HP28" s="460"/>
      <c r="HQ28" s="460"/>
      <c r="HR28" s="461"/>
      <c r="HS28" s="4"/>
    </row>
    <row r="29" spans="1:227" ht="12" customHeight="1">
      <c r="A29" s="488" t="str">
        <f ca="1">INDIRECT("リスト!A"&amp;B29+6)</f>
        <v>出荷</v>
      </c>
      <c r="B29" s="493">
        <f t="shared" ref="B29" si="1032">ROUNDDOWN((ROW()-6)/2,0)+1</f>
        <v>12</v>
      </c>
      <c r="C29" s="474" t="str">
        <f>機能グループ名</f>
        <v>出庫</v>
      </c>
      <c r="D29" s="500">
        <f>機能ID</f>
        <v>0</v>
      </c>
      <c r="E29" s="482" t="str">
        <f>機能名</f>
        <v>出庫入力</v>
      </c>
      <c r="F29" s="315"/>
      <c r="G29" s="315"/>
      <c r="H29" s="315"/>
      <c r="I29" s="315"/>
      <c r="J29" s="316"/>
      <c r="K29" s="480" t="str">
        <f>担当者_SR</f>
        <v>NG</v>
      </c>
      <c r="L29" s="76"/>
      <c r="M29" s="76"/>
      <c r="N29" s="470"/>
      <c r="O29" s="494" t="str">
        <f>担当者_SRR</f>
        <v>NG</v>
      </c>
      <c r="P29" s="76"/>
      <c r="Q29" s="76"/>
      <c r="R29" s="470"/>
      <c r="S29" s="494" t="str">
        <f>担当者_DS</f>
        <v>NG</v>
      </c>
      <c r="T29" s="76"/>
      <c r="U29" s="76"/>
      <c r="V29" s="470"/>
      <c r="W29" s="472" t="str">
        <f>担当者_DSR</f>
        <v>NG</v>
      </c>
      <c r="X29" s="76"/>
      <c r="Y29" s="76"/>
      <c r="Z29" s="470"/>
      <c r="AA29" s="476"/>
      <c r="AB29" s="79"/>
      <c r="AC29" s="79"/>
      <c r="AD29" s="470">
        <f>IF(AC30 &lt;&gt; "",1,0)</f>
        <v>0</v>
      </c>
      <c r="AE29" s="495" t="str">
        <f>担当者_CD</f>
        <v>NG</v>
      </c>
      <c r="AF29" s="76"/>
      <c r="AG29" s="76"/>
      <c r="AH29" s="470"/>
      <c r="AI29" s="495" t="str">
        <f>担当者_DD</f>
        <v>NG</v>
      </c>
      <c r="AJ29" s="76"/>
      <c r="AK29" s="76"/>
      <c r="AL29" s="470"/>
      <c r="AM29" s="498"/>
      <c r="AN29" s="79"/>
      <c r="AO29" s="79"/>
      <c r="AP29" s="470">
        <f>IF(AO30 &lt;&gt; "",1,0)</f>
        <v>0</v>
      </c>
      <c r="AQ29" s="472" t="str">
        <f>担当者_MCL</f>
        <v>NG</v>
      </c>
      <c r="AR29" s="76"/>
      <c r="AS29" s="76"/>
      <c r="AT29" s="470"/>
      <c r="AU29" s="472" t="str">
        <f>担当者_MCLR</f>
        <v>NG</v>
      </c>
      <c r="AV29" s="76"/>
      <c r="AW29" s="76"/>
      <c r="AX29" s="470"/>
      <c r="AY29" s="476"/>
      <c r="AZ29" s="79"/>
      <c r="BA29" s="79"/>
      <c r="BB29" s="470">
        <f>IF(BA30 &lt;&gt; "",1,0)</f>
        <v>0</v>
      </c>
      <c r="BC29" s="474" t="str">
        <f>担当者_MT</f>
        <v>NG</v>
      </c>
      <c r="BD29" s="76"/>
      <c r="BE29" s="76"/>
      <c r="BF29" s="470"/>
      <c r="BG29" s="472" t="str">
        <f>担当者_M検</f>
        <v>NG</v>
      </c>
      <c r="BH29" s="76"/>
      <c r="BI29" s="76"/>
      <c r="BJ29" s="470"/>
      <c r="BK29" s="498"/>
      <c r="BL29" s="79"/>
      <c r="BM29" s="79"/>
      <c r="BN29" s="470">
        <v>0</v>
      </c>
      <c r="BO29" s="474" t="str">
        <f>担当者_モテ</f>
        <v>NG</v>
      </c>
      <c r="BP29" s="76"/>
      <c r="BQ29" s="76"/>
      <c r="BR29" s="470"/>
      <c r="BS29" s="472" t="str">
        <f>担当者_モテR</f>
        <v>NG</v>
      </c>
      <c r="BT29" s="76"/>
      <c r="BU29" s="76"/>
      <c r="BV29" s="470"/>
      <c r="BW29" s="499">
        <f t="shared" ref="BW29" si="1033">IFERROR(SUM(IF(K29&lt;&gt;"NG",N29*K$1,0),IF(O29&lt;&gt;"NG",R29*O$1,0),IF(S29&lt;&gt;"NG",V29*S$1,0),IF(W29&lt;&gt;"NG",Z29*W$1,0),IF(AA29&lt;&gt;"NG",AD29*AA$1,0),IF(AE29&lt;&gt;"NG",AH29*AE$1,0),IF(AI29&lt;&gt;"NG",AL29*AI$1,0),IF(AM29&lt;&gt;"NG",AP29*AM$1,0),IF(AQ29&lt;&gt;"NG",AT29*AQ$1,0),IF(AU29&lt;&gt;"NG",AX29*AU$1,0),IF(AY29&lt;&gt;"NG",BB29*AY$1,0),IF(BC29&lt;&gt;"NG",BF29*BC$1,0),IF(BG29&lt;&gt;"NG",BJ29*BG$1,0),IF(BK29&lt;&gt;"NG",BN29*BK$1,0),IF(BO29&lt;&gt;"NG",BR29*BO$1,0),IF(BS29&lt;&gt;"NG",BV29*BS$1,0))/SUM(IF(K29&lt;&gt;"NG",K$1,0),IF(O29&lt;&gt;"NG",O$1,0),IF(S29&lt;&gt;"NG",S$1,0),IF(W29&lt;&gt;"NG",W$1,0),IF(AA29&lt;&gt;"NG",AA$1,0),IF(AE29&lt;&gt;"NG",AE$1,0),IF(AI29&lt;&gt;"NG",AI$1,0),IF(AM29&lt;&gt;"NG",AM$1,0),IF(AQ29&lt;&gt;"NG",AQ$1,0),IF(AU29&lt;&gt;"NG",AU$1,0),IF(AY29&lt;&gt;"NG",AY$1,0),IF(BC29&lt;&gt;"NG",BC$1,0),IF(BG29&lt;&gt;"NG",BG$1,0),IF(BK29&lt;&gt;"NG",BK$1,0),IF(BO29&lt;&gt;"NG",BO$1,0),IF(BS29&lt;&gt;"NG",BS$1,0)),0)</f>
        <v>0</v>
      </c>
      <c r="BX29" s="466"/>
      <c r="BY29" s="490"/>
      <c r="BZ29" s="5"/>
      <c r="CA29" s="32">
        <f t="shared" ref="CA29" si="1034">IF(AND($M29&lt;&gt;$BZ$5,$M29&lt;=$BZ$6,$M29&lt;&gt;$BZ$7),1,0)</f>
        <v>0</v>
      </c>
      <c r="CB29" s="32">
        <f t="shared" ref="CB29" si="1035">IF(AND($Q29&lt;&gt;$BZ$5,$Q29&lt;=$BZ$6,$Q29&lt;&gt;$BZ$7),1,0)</f>
        <v>0</v>
      </c>
      <c r="CC29" s="32">
        <f t="shared" ref="CC29" si="1036">IF(AND($U29&lt;&gt;$BZ$5,$U29&lt;=$BZ$6,$U29&lt;&gt;$BZ$7),1,0)</f>
        <v>0</v>
      </c>
      <c r="CD29" s="32">
        <f t="shared" ref="CD29" si="1037">IF(AND($Y29&lt;&gt;$BZ$5,$Y29&lt;=$BZ$6,$Y29&lt;&gt;$BZ$7),1,0)</f>
        <v>0</v>
      </c>
      <c r="CE29" s="32">
        <f t="shared" ref="CE29" si="1038">IF(AND($AG29&lt;&gt;$BZ$5,$AG29&lt;=$BZ$6,$AG29&lt;&gt;$BZ$7),1,0)</f>
        <v>0</v>
      </c>
      <c r="CF29" s="32">
        <f t="shared" ref="CF29" si="1039">IF(AND($AK29&lt;&gt;$BZ$5,$AK29&lt;=$BZ$6,$AK29&lt;&gt;$BZ$7),1,0)</f>
        <v>0</v>
      </c>
      <c r="CG29" s="32">
        <f t="shared" ref="CG29" si="1040">IF(AND($AS29&lt;&gt;$BZ$5,$AS29&lt;=$BZ$6,$AS29&lt;&gt;$BZ$7),1,0)</f>
        <v>0</v>
      </c>
      <c r="CH29" s="32">
        <f t="shared" ref="CH29" si="1041">IF(AND($AW29&lt;&gt;$BZ$5,$AW29&lt;=$BZ$6,$AW29&lt;&gt;$BZ$7),1,0)</f>
        <v>0</v>
      </c>
      <c r="CI29" s="32">
        <f t="shared" ref="CI29" si="1042">IF(AND($BE29&lt;&gt;$BZ$5,$BE29&lt;=$BZ$6,$BE29&lt;&gt;$BZ$7),1,0)</f>
        <v>0</v>
      </c>
      <c r="CJ29" s="32">
        <f t="shared" ref="CJ29" si="1043">IF(AND($BI29&lt;&gt;$BZ$5,$BI29&lt;=$BZ$6,$BI29&lt;&gt;$BZ$7),1,0)</f>
        <v>0</v>
      </c>
      <c r="CK29" s="32">
        <f t="shared" ref="CK29" si="1044">IF(AND($BQ29&lt;&gt;$BZ$5,$BQ29&lt;=$BZ$6,$BQ29&lt;&gt;$BZ$7),1,0)</f>
        <v>0</v>
      </c>
      <c r="CL29" s="32">
        <f t="shared" ref="CL29" si="1045">IF(AND($BU29&lt;&gt;$BZ$5,$BU29&lt;=$BZ$6,$BU29&lt;&gt;$BZ$7),1,0)</f>
        <v>0</v>
      </c>
      <c r="CO29" s="32">
        <f>IF(AND($M29&lt;&gt;$CN$5,$M29&lt;=$CN$6,$M29&lt;&gt;$CN$7),1,0)</f>
        <v>0</v>
      </c>
      <c r="CP29" s="32">
        <f>IF(AND($Q29&lt;&gt;$CN$5,$Q29&lt;=$CN$6,$Q29&lt;&gt;$CN$7),1,0)</f>
        <v>0</v>
      </c>
      <c r="CQ29" s="32">
        <f>IF(AND($U29&lt;&gt;$CN$5,$U29&lt;=$CN$6,$U29&lt;&gt;$CN$7),1,0)</f>
        <v>0</v>
      </c>
      <c r="CR29" s="32">
        <f>IF(AND($Y29&lt;&gt;$CN$5,$Y29&lt;=$CN$6,$Y29&lt;&gt;$CN$7),1,0)</f>
        <v>0</v>
      </c>
      <c r="CS29" s="32">
        <f>IF(AND($AG29&lt;&gt;$CN$5,$AG29&lt;=$CN$6,$AG29&lt;&gt;$CN$7),1,0)</f>
        <v>0</v>
      </c>
      <c r="CT29" s="32">
        <f>IF(AND($AK29&lt;&gt;$CN$5,$AK29&lt;=$CN$6,$AK29&lt;&gt;$CN$7),1,0)</f>
        <v>0</v>
      </c>
      <c r="CU29" s="32">
        <f>IF(AND($AS29&lt;&gt;$CN$5,$AS29&lt;=$CN$6,$AS29&lt;&gt;$CN$7),1,0)</f>
        <v>0</v>
      </c>
      <c r="CV29" s="32">
        <f>IF(AND($AW29&lt;&gt;$CN$5,$AW29&lt;=$CN$6,$AW29&lt;&gt;$CN$7),1,0)</f>
        <v>0</v>
      </c>
      <c r="CW29" s="32">
        <f>IF(AND($BE29&lt;&gt;$CN$5,$BE29&lt;=$CN$6,$BE29&lt;&gt;$CN$7),1,0)</f>
        <v>0</v>
      </c>
      <c r="CX29" s="32">
        <f>IF(AND($BI29&lt;&gt;$CN$5,$BI29&lt;=$CN$6,$BI29&lt;&gt;$CN$7),1,0)</f>
        <v>0</v>
      </c>
      <c r="CY29" s="32">
        <f>IF(AND($BQ29&lt;&gt;$CN$5,$BQ29&lt;=$CN$6,$BQ29&lt;&gt;$CN$7),1,0)</f>
        <v>0</v>
      </c>
      <c r="CZ29" s="32">
        <f>IF(AND($BU29&lt;&gt;$CN$5,$BU29&lt;=$CN$6,$BU29&lt;&gt;$CN$7),1,0)</f>
        <v>0</v>
      </c>
      <c r="DC29" s="32">
        <f>IF(AND($M29&lt;&gt;$DB$5,$M29&lt;=$DB$6,$M29&lt;&gt;$CN$7),1,0)</f>
        <v>0</v>
      </c>
      <c r="DD29" s="32">
        <f>IF(AND($Q29&lt;&gt;$DB$5,$Q29&lt;=$DB$6,$Q29&lt;&gt;$CN$7),1,0)</f>
        <v>0</v>
      </c>
      <c r="DE29" s="32">
        <f>IF(AND($U29&lt;&gt;$DB$5,$U29&lt;=$DB$6,$U29&lt;&gt;$CN$7),1,0)</f>
        <v>0</v>
      </c>
      <c r="DF29" s="32">
        <f>IF(AND($Y29&lt;&gt;$DB$5,$Y29&lt;=$DB$6,$Y29&lt;&gt;$CN$7),1,0)</f>
        <v>0</v>
      </c>
      <c r="DG29" s="32">
        <f>IF(AND($AG29&lt;&gt;$DB$5,$AG29&lt;=$DB$6,$AG29&lt;&gt;$CN$7),1,0)</f>
        <v>0</v>
      </c>
      <c r="DH29" s="32">
        <f>IF(AND($AK29&lt;&gt;$DB$5,$AK29&lt;=$DB$6,$AK29&lt;&gt;$CN$7),1,0)</f>
        <v>0</v>
      </c>
      <c r="DI29" s="32">
        <f>IF(AND($AS29&lt;&gt;$DB$5,$AS29&lt;=$DB$6,$AS29&lt;&gt;$CN$7),1,0)</f>
        <v>0</v>
      </c>
      <c r="DJ29" s="32">
        <f>IF(AND($AW29&lt;&gt;$DB$5,$AW29&lt;=$DB$6,$AW29&lt;&gt;$CN$7),1,0)</f>
        <v>0</v>
      </c>
      <c r="DK29" s="32">
        <f>IF(AND($BE29&lt;&gt;$DB$5,$BE29&lt;=$DB$6,$BE29&lt;&gt;$CN$7),1,0)</f>
        <v>0</v>
      </c>
      <c r="DL29" s="32">
        <f>IF(AND($BI29&lt;&gt;$DB$5,$BI29&lt;=$DB$6,$BI29&lt;&gt;$CN$7),1,0)</f>
        <v>0</v>
      </c>
      <c r="DM29" s="32">
        <f>IF(AND($BQ29&lt;&gt;$DB$5,$BQ29&lt;=$DB$6,$BQ29&lt;&gt;$CN$7),1,0)</f>
        <v>0</v>
      </c>
      <c r="DN29" s="32">
        <f>IF(AND($BU29&lt;&gt;$DB$5,$BU29&lt;=$DB$6,$BU29&lt;&gt;$CN$7),1,0)</f>
        <v>0</v>
      </c>
      <c r="DQ29" s="32">
        <f t="shared" ref="DQ29" si="1046">IF(AND($M29&lt;&gt;$DP$5,$M29&lt;=$DP$6,$M29&lt;&gt;$CN$7),1,0)</f>
        <v>0</v>
      </c>
      <c r="DR29" s="32">
        <f t="shared" ref="DR29" si="1047">IF(AND($Q29&lt;&gt;$DP$5,$Q29&lt;=$DP$6,$Q29&lt;&gt;$CN$7),1,0)</f>
        <v>0</v>
      </c>
      <c r="DS29" s="32">
        <f t="shared" ref="DS29" si="1048">IF(AND($U29&lt;&gt;$DP$5,$U29&lt;=$DP$6,$U29&lt;&gt;$CN$7),1,0)</f>
        <v>0</v>
      </c>
      <c r="DT29" s="32">
        <f t="shared" ref="DT29" si="1049">IF(AND($Y29&lt;&gt;$DP$5,$Y29&lt;=$DP$6,$Y29&lt;&gt;$CN$7),1,0)</f>
        <v>0</v>
      </c>
      <c r="DU29" s="32">
        <f t="shared" ref="DU29" si="1050">IF(AND($AG29&lt;&gt;$DP$5,$AG29&lt;=$DP$6,$AG29&lt;&gt;$CN$7),1,0)</f>
        <v>0</v>
      </c>
      <c r="DV29" s="32">
        <f t="shared" ref="DV29" si="1051">IF(AND($AK29&lt;&gt;$DP$5,$AK29&lt;=$DP$6,$AK29&lt;&gt;$CN$7),1,0)</f>
        <v>0</v>
      </c>
      <c r="DW29" s="32">
        <f t="shared" ref="DW29" si="1052">IF(AND($AS29&lt;&gt;$DP$5,$AS29&lt;=$DP$6,$AS29&lt;&gt;$CN$7),1,0)</f>
        <v>0</v>
      </c>
      <c r="DX29" s="32">
        <f t="shared" ref="DX29" si="1053">IF(AND($AW29&lt;&gt;$DP$5,$AW29&lt;=$DP$6,$AW29&lt;&gt;$CN$7),1,0)</f>
        <v>0</v>
      </c>
      <c r="DY29" s="32">
        <f t="shared" ref="DY29" si="1054">IF(AND($BE29&lt;&gt;$DP$5,$BE29&lt;=$DP$6,$BE29&lt;&gt;$CN$7),1,0)</f>
        <v>0</v>
      </c>
      <c r="DZ29" s="32">
        <f t="shared" ref="DZ29" si="1055">IF(AND($BI29&lt;&gt;$DP$5,$BI29&lt;=$DP$6,$BI29&lt;&gt;$CN$7),1,0)</f>
        <v>0</v>
      </c>
      <c r="EA29" s="32">
        <f t="shared" ref="EA29" si="1056">IF(AND($BQ29&lt;&gt;$DP$5,$BQ29&lt;=$DP$6,$BQ29&lt;&gt;$CN$7),1,0)</f>
        <v>0</v>
      </c>
      <c r="EB29" s="32">
        <f t="shared" ref="EB29" si="1057">IF(AND($BU29&lt;&gt;$DP$5,$BU29&lt;=$DP$6,$BU29&lt;&gt;$CN$7),1,0)</f>
        <v>0</v>
      </c>
      <c r="EE29" s="328">
        <f>IF(M29&lt;&gt;"",IF(M29&lt;=$ED$6,1,IF(L29&gt;$ED$6,0,NETWORKDAYS(L29,$ED$6,祭日リスト)/NETWORKDAYS(L29,M29,祭日リスト)))*$GG29*週間進捗報告書!$G$9,0)</f>
        <v>0</v>
      </c>
      <c r="EF29" s="328">
        <f>IF(Q29&lt;&gt;"",IF(Q29&lt;=$ED$6,1,IF(P29&gt;$ED$6,0,NETWORKDAYS(P29,$ED$6,祭日リスト)/NETWORKDAYS(P29,Q29,祭日リスト)))*$GG29*週間進捗報告書!$G$10,0)</f>
        <v>0</v>
      </c>
      <c r="EG29" s="328">
        <f>IF(U29&lt;&gt;"",IF(U29&lt;=$ED$6,1,IF(T29&gt;$ED$6,0,NETWORKDAYS(T29,$ED$6,祭日リスト)/NETWORKDAYS(T29,U29,祭日リスト)))*$GG29*週間進捗報告書!$G$11,0)</f>
        <v>0</v>
      </c>
      <c r="EH29" s="328">
        <f>IF(Y29&lt;&gt;"",IF(Y29&lt;=$ED$6,1,IF(X29&gt;$ED$6,0,NETWORKDAYS(X29,$ED$6,祭日リスト)/NETWORKDAYS(X29,Y29,祭日リスト)))*$GG29*週間進捗報告書!$G$12,0)</f>
        <v>0</v>
      </c>
      <c r="EI29" s="328">
        <f>IF(AG29&lt;&gt;"",IF(AG29&lt;=$ED$6,1,IF(AF29&gt;$ED$6,0,NETWORKDAYS(AF29,$ED$6,祭日リスト)/NETWORKDAYS(AF29,AG29,祭日リスト)))*$GG29*週間進捗報告書!$G$13,0)</f>
        <v>0</v>
      </c>
      <c r="EJ29" s="328">
        <f>IF(AK29&lt;&gt;"",IF(AK29&lt;=$ED$6,1,IF(AJ29&gt;$ED$6,0,NETWORKDAYS(AJ29,$ED$6,祭日リスト)/NETWORKDAYS(AJ29,AK29,祭日リスト)))*$GG29*週間進捗報告書!$G$14,0)</f>
        <v>0</v>
      </c>
      <c r="EK29" s="328">
        <f>IF(AS29&lt;&gt;"",IF(AS29&lt;=$ED$6,1,IF(AR29&gt;$ED$6,0,NETWORKDAYS(AR29,$ED$6,祭日リスト)/NETWORKDAYS(AR29,AS29,祭日リスト)))*$GG29*週間進捗報告書!$G$15,0)</f>
        <v>0</v>
      </c>
      <c r="EL29" s="328">
        <f>IF(AW29&lt;&gt;"",IF(AW29&lt;=$ED$6,1,IF(AV29&gt;$ED$6,0,NETWORKDAYS(AV29,$ED$6,祭日リスト)/NETWORKDAYS(AV29,AW29,祭日リスト)))*$GG29*週間進捗報告書!$G$16,0)</f>
        <v>0</v>
      </c>
      <c r="EM29" s="328">
        <f>IF(BE29&lt;&gt;"",IF(BE29&lt;=$ED$6,1,IF(BD29&gt;$ED$6,0,NETWORKDAYS(BD29,$ED$6,祭日リスト)/NETWORKDAYS(BD29,BE29,祭日リスト)))*$GG29*週間進捗報告書!$G$17,0)</f>
        <v>0</v>
      </c>
      <c r="EN29" s="328">
        <f>IF(BI29&lt;&gt;"",IF(BI29&lt;=$ED$6,1,IF(BH29&gt;$ED$6,0,NETWORKDAYS(BH29,$ED$6,祭日リスト)/NETWORKDAYS(BH29,BI29,祭日リスト)))*$GG29*週間進捗報告書!$G$18,0)</f>
        <v>0</v>
      </c>
      <c r="EO29" s="328">
        <f>IF(BQ29&lt;&gt;"",IF(BQ29&lt;=$ED$6,1,IF(BP29&gt;$ED$6,0,NETWORKDAYS(BP29,$ED$6,祭日リスト)/NETWORKDAYS(BP29,BQ29,祭日リスト)))*$GG29*週間進捗報告書!$G$19,0)</f>
        <v>0</v>
      </c>
      <c r="EP29" s="328">
        <f>IF(BU29&lt;&gt;"",IF(BU29&lt;=$ED$6,1,IF(BT29&gt;$ED$6,0,NETWORKDAYS(BT29,$ED$6,祭日リスト)/NETWORKDAYS(BT29,BU29,祭日リスト)))*$GG29*週間進捗報告書!$G$20,0)</f>
        <v>0</v>
      </c>
      <c r="ER29" s="547">
        <f t="shared" ref="ER29:FC29" si="1058">EE29-EE30</f>
        <v>0</v>
      </c>
      <c r="ES29" s="547">
        <f t="shared" si="1058"/>
        <v>0</v>
      </c>
      <c r="ET29" s="547">
        <f t="shared" si="1058"/>
        <v>0</v>
      </c>
      <c r="EU29" s="547">
        <f t="shared" si="1058"/>
        <v>0</v>
      </c>
      <c r="EV29" s="547">
        <f t="shared" si="1058"/>
        <v>0</v>
      </c>
      <c r="EW29" s="547">
        <f t="shared" si="1058"/>
        <v>0</v>
      </c>
      <c r="EX29" s="547">
        <f t="shared" si="1058"/>
        <v>0</v>
      </c>
      <c r="EY29" s="547">
        <f t="shared" si="1058"/>
        <v>0</v>
      </c>
      <c r="EZ29" s="547">
        <f t="shared" si="1058"/>
        <v>0</v>
      </c>
      <c r="FA29" s="547">
        <f t="shared" si="1058"/>
        <v>0</v>
      </c>
      <c r="FB29" s="547">
        <f t="shared" si="1058"/>
        <v>0</v>
      </c>
      <c r="FC29" s="547">
        <f t="shared" si="1058"/>
        <v>0</v>
      </c>
      <c r="FD29" s="547">
        <f t="shared" ref="FD29" si="1059">SUM(ER29:FC30)</f>
        <v>0</v>
      </c>
      <c r="FE29" s="333"/>
      <c r="FG29" s="32">
        <f>IF(AND($M29&lt;&gt;$FF$7),1,0)</f>
        <v>0</v>
      </c>
      <c r="FH29" s="32">
        <f>IF(AND($Q29&lt;&gt;$FF$7),1,0)</f>
        <v>0</v>
      </c>
      <c r="FI29" s="32">
        <f>IF(AND($U29&lt;&gt;$FF$7),1,0)</f>
        <v>0</v>
      </c>
      <c r="FJ29" s="32">
        <f>IF(AND($Y29&lt;&gt;$FF$7),1,0)</f>
        <v>0</v>
      </c>
      <c r="FK29" s="32">
        <f>IF(AND($AG29&lt;&gt;$FF$7),1,0)</f>
        <v>0</v>
      </c>
      <c r="FL29" s="32">
        <f>IF(AND($AK29&lt;&gt;$FF$7),1,0)</f>
        <v>0</v>
      </c>
      <c r="FM29" s="32">
        <f>IF(AND($AS29&lt;&gt;$FF$7),1,0)</f>
        <v>0</v>
      </c>
      <c r="FN29" s="32">
        <f>IF(AND($AW29&lt;&gt;$FF$7),1,0)</f>
        <v>0</v>
      </c>
      <c r="FO29" s="32">
        <f>IF(AND($BE29&lt;&gt;$FF$7),1,0)</f>
        <v>0</v>
      </c>
      <c r="FP29" s="32">
        <f>IF(AND($BI29&lt;&gt;$FF$7),1,0)</f>
        <v>0</v>
      </c>
      <c r="FQ29" s="32">
        <f>IF(AND($BQ29&lt;&gt;$FF$7),1,0)</f>
        <v>0</v>
      </c>
      <c r="FR29" s="32">
        <f>IF(AND($BU29&lt;&gt;$FF$7),1,0)</f>
        <v>0</v>
      </c>
      <c r="FU29" s="294">
        <f t="shared" ref="FU29" si="1060">IF($K29&lt;&gt;"NG",$GG29,0)</f>
        <v>0</v>
      </c>
      <c r="FV29" s="294">
        <f t="shared" ref="FV29" si="1061">IF($O29&lt;&gt;"NG",$GG29,0)</f>
        <v>0</v>
      </c>
      <c r="FW29" s="294">
        <f t="shared" ref="FW29" si="1062">IF($S29&lt;&gt;"NG",$GG29,0)</f>
        <v>0</v>
      </c>
      <c r="FX29" s="294">
        <f t="shared" ref="FX29" si="1063">IF($W29&lt;&gt;"NG",$GG29,0)</f>
        <v>0</v>
      </c>
      <c r="FY29" s="294">
        <f t="shared" ref="FY29" si="1064">IF($AE29&lt;&gt;"NG",$GG29,0)</f>
        <v>0</v>
      </c>
      <c r="FZ29" s="294">
        <f t="shared" ref="FZ29" si="1065">IF($AI29&lt;&gt;"NG",$GG29,0)</f>
        <v>0</v>
      </c>
      <c r="GA29" s="294">
        <f t="shared" ref="GA29" si="1066">IF($AQ29&lt;&gt;"NG",$GG29,0)</f>
        <v>0</v>
      </c>
      <c r="GB29" s="294">
        <f t="shared" ref="GB29" si="1067">IF($AU29&lt;&gt;"NG",$GG29,0)</f>
        <v>0</v>
      </c>
      <c r="GC29" s="294">
        <f t="shared" ref="GC29" si="1068">IF($BC29&lt;&gt;"NG",$GG29,0)</f>
        <v>0</v>
      </c>
      <c r="GD29" s="294">
        <f t="shared" ref="GD29" si="1069">IF($BG29&lt;&gt;"NG",$GG29,0)</f>
        <v>0</v>
      </c>
      <c r="GE29" s="294">
        <f t="shared" ref="GE29" si="1070">IF($BO29&lt;&gt;"NG",$GG29,0)</f>
        <v>0</v>
      </c>
      <c r="GF29" s="294">
        <f t="shared" ref="GF29" si="1071">IF($BS29&lt;&gt;"NG",$GG29,0)</f>
        <v>0</v>
      </c>
      <c r="GG29" s="294" t="e">
        <f>VLOOKUP($D29,リスト!$D:$S,15,FALSE)</f>
        <v>#N/A</v>
      </c>
      <c r="GH29" s="2" t="e">
        <f>INDEX(リスト!$V:$V,MATCH(中日程計画表!$D29,リスト!$D:$D,0))</f>
        <v>#N/A</v>
      </c>
      <c r="GI29" s="2" t="e">
        <f>INDEX(リスト!$A:$A,MATCH(中日程計画表!$D29,リスト!$D:$D,0))</f>
        <v>#N/A</v>
      </c>
      <c r="GJ29" s="2" t="e">
        <f>INDEX(リスト!$U:$U,MATCH(中日程計画表!$D29,リスト!$D:$D,0))</f>
        <v>#N/A</v>
      </c>
      <c r="GK29" s="5" t="e">
        <f>INDEX(リスト!$W:$W,MATCH(中日程計画表!$D29,リスト!$D:$D,0))</f>
        <v>#N/A</v>
      </c>
      <c r="GL29" s="2" t="s">
        <v>200</v>
      </c>
      <c r="GM29" s="296">
        <f>D29</f>
        <v>0</v>
      </c>
      <c r="GN29" s="296" t="str">
        <f>E29</f>
        <v>出庫入力</v>
      </c>
      <c r="GP29" s="2">
        <v>0.90909090909090895</v>
      </c>
      <c r="GU29" s="460" t="str">
        <f t="shared" ref="GU29" si="1072">AE29</f>
        <v>NG</v>
      </c>
      <c r="GV29" s="460">
        <f t="shared" ref="GV29" si="1073">EI29</f>
        <v>0</v>
      </c>
      <c r="GW29" s="460">
        <f t="shared" ref="GW29" si="1074">EI30</f>
        <v>0</v>
      </c>
      <c r="GX29" s="462">
        <f t="shared" ref="GX29" si="1075">EV29</f>
        <v>0</v>
      </c>
      <c r="GY29" s="460" t="str">
        <f t="shared" ref="GY29" si="1076">AI29</f>
        <v>NG</v>
      </c>
      <c r="GZ29" s="460">
        <f t="shared" ref="GZ29" si="1077">EJ29</f>
        <v>0</v>
      </c>
      <c r="HA29" s="460">
        <f t="shared" ref="HA29" si="1078">EJ30</f>
        <v>0</v>
      </c>
      <c r="HB29" s="462">
        <f t="shared" ref="HB29" si="1079">EW29</f>
        <v>0</v>
      </c>
      <c r="HC29" s="460" t="str">
        <f t="shared" ref="HC29" si="1080">AQ29</f>
        <v>NG</v>
      </c>
      <c r="HD29" s="460">
        <f t="shared" ref="HD29" si="1081">EK29</f>
        <v>0</v>
      </c>
      <c r="HE29" s="460">
        <f t="shared" ref="HE29" si="1082">EK30</f>
        <v>0</v>
      </c>
      <c r="HF29" s="462">
        <f t="shared" ref="HF29" si="1083">EX29</f>
        <v>0</v>
      </c>
      <c r="HG29" s="460" t="str">
        <f t="shared" ref="HG29" si="1084">AU29</f>
        <v>NG</v>
      </c>
      <c r="HH29" s="460">
        <f t="shared" ref="HH29" si="1085">EL29</f>
        <v>0</v>
      </c>
      <c r="HI29" s="460">
        <f t="shared" ref="HI29" si="1086">EL30</f>
        <v>0</v>
      </c>
      <c r="HJ29" s="462">
        <f t="shared" ref="HJ29" si="1087">EY29</f>
        <v>0</v>
      </c>
      <c r="HK29" s="460" t="str">
        <f t="shared" ref="HK29" si="1088">BC29</f>
        <v>NG</v>
      </c>
      <c r="HL29" s="460">
        <f t="shared" ref="HL29" si="1089">EM29</f>
        <v>0</v>
      </c>
      <c r="HM29" s="460">
        <f t="shared" ref="HM29" si="1090">EM30</f>
        <v>0</v>
      </c>
      <c r="HN29" s="462">
        <f t="shared" ref="HN29" si="1091">EZ29</f>
        <v>0</v>
      </c>
      <c r="HO29" s="460" t="str">
        <f t="shared" ref="HO29" si="1092">BG29</f>
        <v>NG</v>
      </c>
      <c r="HP29" s="460">
        <f t="shared" ref="HP29" si="1093">EN29</f>
        <v>0</v>
      </c>
      <c r="HQ29" s="460">
        <f t="shared" ref="HQ29" si="1094">EN30</f>
        <v>0</v>
      </c>
      <c r="HR29" s="462">
        <f t="shared" ref="HR29" si="1095">FA29</f>
        <v>0</v>
      </c>
      <c r="HS29" s="332"/>
    </row>
    <row r="30" spans="1:227" ht="12" customHeight="1">
      <c r="A30" s="489"/>
      <c r="B30" s="493"/>
      <c r="C30" s="475"/>
      <c r="D30" s="501"/>
      <c r="E30" s="483"/>
      <c r="F30" s="317"/>
      <c r="G30" s="317"/>
      <c r="H30" s="317"/>
      <c r="I30" s="317"/>
      <c r="J30" s="316"/>
      <c r="K30" s="481"/>
      <c r="L30" s="77"/>
      <c r="M30" s="77"/>
      <c r="N30" s="471"/>
      <c r="O30" s="494"/>
      <c r="P30" s="77"/>
      <c r="Q30" s="77"/>
      <c r="R30" s="471"/>
      <c r="S30" s="494"/>
      <c r="T30" s="77"/>
      <c r="U30" s="77"/>
      <c r="V30" s="471"/>
      <c r="W30" s="473"/>
      <c r="X30" s="77"/>
      <c r="Y30" s="77"/>
      <c r="Z30" s="471"/>
      <c r="AA30" s="477"/>
      <c r="AB30" s="80"/>
      <c r="AC30" s="80"/>
      <c r="AD30" s="471"/>
      <c r="AE30" s="495"/>
      <c r="AF30" s="77"/>
      <c r="AG30" s="77"/>
      <c r="AH30" s="471"/>
      <c r="AI30" s="495"/>
      <c r="AJ30" s="77"/>
      <c r="AK30" s="77"/>
      <c r="AL30" s="471"/>
      <c r="AM30" s="498"/>
      <c r="AN30" s="80"/>
      <c r="AO30" s="80"/>
      <c r="AP30" s="497"/>
      <c r="AQ30" s="473"/>
      <c r="AR30" s="77"/>
      <c r="AS30" s="77"/>
      <c r="AT30" s="471"/>
      <c r="AU30" s="473"/>
      <c r="AV30" s="77"/>
      <c r="AW30" s="77"/>
      <c r="AX30" s="471"/>
      <c r="AY30" s="477"/>
      <c r="AZ30" s="80"/>
      <c r="BA30" s="80"/>
      <c r="BB30" s="497"/>
      <c r="BC30" s="475"/>
      <c r="BD30" s="77"/>
      <c r="BE30" s="77"/>
      <c r="BF30" s="471"/>
      <c r="BG30" s="473"/>
      <c r="BH30" s="77"/>
      <c r="BI30" s="77"/>
      <c r="BJ30" s="471"/>
      <c r="BK30" s="498"/>
      <c r="BL30" s="80"/>
      <c r="BM30" s="80"/>
      <c r="BN30" s="497"/>
      <c r="BO30" s="475"/>
      <c r="BP30" s="77"/>
      <c r="BQ30" s="77"/>
      <c r="BR30" s="471"/>
      <c r="BS30" s="473"/>
      <c r="BT30" s="77"/>
      <c r="BU30" s="77"/>
      <c r="BV30" s="471"/>
      <c r="BW30" s="499"/>
      <c r="BX30" s="467"/>
      <c r="BY30" s="490"/>
      <c r="CA30" s="19">
        <f t="shared" ref="CA30" si="1096">IF(AND($N29=1,$M30&lt;&gt;$BZ$7),1,0)</f>
        <v>0</v>
      </c>
      <c r="CB30" s="19">
        <f t="shared" ref="CB30" si="1097">IF(AND($R29=1,$Q30&lt;&gt;$BZ$7),1,0)</f>
        <v>0</v>
      </c>
      <c r="CC30" s="19">
        <f t="shared" ref="CC30" si="1098">IF(AND($V29=1,$U30&lt;&gt;$BZ$7),1,0)</f>
        <v>0</v>
      </c>
      <c r="CD30" s="19">
        <f t="shared" ref="CD30" si="1099">IF(AND($Z29=1,$Y30&lt;&gt;$BZ$7),1,0)</f>
        <v>0</v>
      </c>
      <c r="CE30" s="19">
        <f t="shared" ref="CE30" si="1100">IF(AND($AH29=1,$AG30&lt;&gt;$BZ$7),1,0)</f>
        <v>0</v>
      </c>
      <c r="CF30" s="19">
        <f t="shared" ref="CF30" si="1101">IF(AND($AL29=1,$AK30&lt;&gt;$BZ$7),1,0)</f>
        <v>0</v>
      </c>
      <c r="CG30" s="19">
        <f t="shared" ref="CG30" si="1102">IF(AND($AT29=1,$AS30&lt;&gt;$BZ$7),1,0)</f>
        <v>0</v>
      </c>
      <c r="CH30" s="19">
        <f t="shared" ref="CH30" si="1103">IF(AND($AX29=1,$AW30&lt;&gt;$BZ$7),1,0)</f>
        <v>0</v>
      </c>
      <c r="CI30" s="19">
        <f t="shared" ref="CI30" si="1104">IF(AND($BF29=1,$BE30&lt;&gt;$BZ$7),1,0)</f>
        <v>0</v>
      </c>
      <c r="CJ30" s="19">
        <f t="shared" ref="CJ30" si="1105">IF(AND($BJ29=1,$BI30&lt;&gt;$BZ$7),1,0)</f>
        <v>0</v>
      </c>
      <c r="CK30" s="19">
        <f t="shared" ref="CK30" si="1106">IF(AND($BR29=1,$BQ30&lt;&gt;$BZ$7),1,0)</f>
        <v>0</v>
      </c>
      <c r="CL30" s="19">
        <f t="shared" ref="CL30" si="1107">IF(AND($BV29=1,$BU30&lt;&gt;$BZ$7),1,0)</f>
        <v>0</v>
      </c>
      <c r="CO30" s="19">
        <f>IF(AND($M30&lt;&gt;$CN$7,$M30&lt;=$CN$6),1,0)</f>
        <v>0</v>
      </c>
      <c r="CP30" s="19">
        <f>IF(AND($Q30&lt;&gt;$CN$7,$Q30&lt;=$CN$6),1,0)</f>
        <v>0</v>
      </c>
      <c r="CQ30" s="19">
        <f>IF(AND($U30&lt;&gt;$CN$7,$U30&lt;=$CN$6),1,0)</f>
        <v>0</v>
      </c>
      <c r="CR30" s="19">
        <f>IF(AND($Y30&lt;&gt;$CN$7,$Y30&lt;=$CN$6),1,0)</f>
        <v>0</v>
      </c>
      <c r="CS30" s="19">
        <f>IF(AND($AG30&lt;&gt;$CN$7,$AG30&lt;=$CN$6),1,0)</f>
        <v>0</v>
      </c>
      <c r="CT30" s="19">
        <f>IF(AND($AK30&lt;&gt;$CN$7,$AK30&lt;=$CN$6),1,0)</f>
        <v>0</v>
      </c>
      <c r="CU30" s="19">
        <f>IF(AND($AS30&lt;&gt;$CN$7,$AS30&lt;=$CN$6),1,0)</f>
        <v>0</v>
      </c>
      <c r="CV30" s="19">
        <f>IF(AND($AW30&lt;&gt;$CN$7,$AW30&lt;=$CN$6),1,0)</f>
        <v>0</v>
      </c>
      <c r="CW30" s="19">
        <f>IF(AND($BE30&lt;&gt;$CN$7,$BE30&lt;=$CN$6),1,0)</f>
        <v>0</v>
      </c>
      <c r="CX30" s="19">
        <f>IF(AND($BI30&lt;&gt;$CN$7,$BI30&lt;=$CN$6),1,0)</f>
        <v>0</v>
      </c>
      <c r="CY30" s="19">
        <f>IF(AND($BQ30&lt;&gt;$CN$7,$BQ30&lt;=$CN$6),1,0)</f>
        <v>0</v>
      </c>
      <c r="CZ30" s="19">
        <f>IF(AND($BU30&lt;&gt;$CN$7,$BU30&lt;=$CN$6),1,0)</f>
        <v>0</v>
      </c>
      <c r="DC30" s="19">
        <f>IF($N29=1,1,0)</f>
        <v>0</v>
      </c>
      <c r="DD30" s="19">
        <f>IF($R29=1,1,0)</f>
        <v>0</v>
      </c>
      <c r="DE30" s="19">
        <f>IF($V29=1,1,0)</f>
        <v>0</v>
      </c>
      <c r="DF30" s="19">
        <f>IF($Z29=1,1,0)</f>
        <v>0</v>
      </c>
      <c r="DG30" s="19">
        <f>IF($AH29=1,1,0)</f>
        <v>0</v>
      </c>
      <c r="DH30" s="19">
        <f>IF($AL29=1,1,0)</f>
        <v>0</v>
      </c>
      <c r="DI30" s="19">
        <f>IF($AT29=1,1,0)</f>
        <v>0</v>
      </c>
      <c r="DJ30" s="19">
        <f>IF($AX29=1,1,0)</f>
        <v>0</v>
      </c>
      <c r="DK30" s="19">
        <f>IF($BF29=1,1,0)</f>
        <v>0</v>
      </c>
      <c r="DL30" s="19">
        <f>IF($BJ29=1,1,0)</f>
        <v>0</v>
      </c>
      <c r="DM30" s="19">
        <f>IF($BR29=1,1,0)</f>
        <v>0</v>
      </c>
      <c r="DN30" s="19">
        <f>IF($BV29=1,1,0)</f>
        <v>0</v>
      </c>
      <c r="DQ30" s="19">
        <f t="shared" ref="DQ30" si="1108">IF($N29=1,1,0)</f>
        <v>0</v>
      </c>
      <c r="DR30" s="19">
        <f t="shared" ref="DR30" si="1109">IF($R29=1,1,0)</f>
        <v>0</v>
      </c>
      <c r="DS30" s="19">
        <f t="shared" ref="DS30" si="1110">IF($V29=1,1,0)</f>
        <v>0</v>
      </c>
      <c r="DT30" s="19">
        <f t="shared" ref="DT30" si="1111">IF($Z29=1,1,0)</f>
        <v>0</v>
      </c>
      <c r="DU30" s="19">
        <f t="shared" ref="DU30" si="1112">IF($AH29=1,1,0)</f>
        <v>0</v>
      </c>
      <c r="DV30" s="19">
        <f t="shared" ref="DV30" si="1113">IF($AL29=1,1,0)</f>
        <v>0</v>
      </c>
      <c r="DW30" s="19">
        <f t="shared" ref="DW30" si="1114">IF($AT29=1,1,0)</f>
        <v>0</v>
      </c>
      <c r="DX30" s="19">
        <f t="shared" ref="DX30" si="1115">IF($AX29=1,1,0)</f>
        <v>0</v>
      </c>
      <c r="DY30" s="19">
        <f t="shared" ref="DY30" si="1116">IF($BF29=1,1,0)</f>
        <v>0</v>
      </c>
      <c r="DZ30" s="19">
        <f t="shared" ref="DZ30" si="1117">IF($BJ29=1,1,0)</f>
        <v>0</v>
      </c>
      <c r="EA30" s="19">
        <f t="shared" ref="EA30" si="1118">IF($BR29=1,1,0)</f>
        <v>0</v>
      </c>
      <c r="EB30" s="19">
        <f t="shared" ref="EB30" si="1119">IF($BV29=1,1,0)</f>
        <v>0</v>
      </c>
      <c r="EE30" s="329">
        <f>N29*$FU30*週間進捗報告書!$G$9</f>
        <v>0</v>
      </c>
      <c r="EF30" s="329">
        <f>R29*$FV30*週間進捗報告書!$G$10</f>
        <v>0</v>
      </c>
      <c r="EG30" s="329">
        <f>V29*$FW30*週間進捗報告書!$G$11</f>
        <v>0</v>
      </c>
      <c r="EH30" s="329">
        <f>Z29*$FX30*週間進捗報告書!$G$12</f>
        <v>0</v>
      </c>
      <c r="EI30" s="329">
        <f>AH29*$FY30*週間進捗報告書!$G$13</f>
        <v>0</v>
      </c>
      <c r="EJ30" s="329">
        <f>AL29*$FZ30*週間進捗報告書!$G$14</f>
        <v>0</v>
      </c>
      <c r="EK30" s="329">
        <f>AT29*$GA30*週間進捗報告書!$G$15</f>
        <v>0</v>
      </c>
      <c r="EL30" s="329">
        <f>AX29*$GB30*週間進捗報告書!$G$16</f>
        <v>0</v>
      </c>
      <c r="EM30" s="329">
        <f>BF29*$GC30*週間進捗報告書!$G$17</f>
        <v>0</v>
      </c>
      <c r="EN30" s="329">
        <f>BJ29*$GD30*週間進捗報告書!$G$18</f>
        <v>0</v>
      </c>
      <c r="EO30" s="329">
        <f>BR29*$GE30*週間進捗報告書!$G$19</f>
        <v>0</v>
      </c>
      <c r="EP30" s="329">
        <f>BV29*$GF30*週間進捗報告書!$G$20</f>
        <v>0</v>
      </c>
      <c r="ER30" s="547"/>
      <c r="ES30" s="547"/>
      <c r="ET30" s="547"/>
      <c r="EU30" s="547"/>
      <c r="EV30" s="547"/>
      <c r="EW30" s="547"/>
      <c r="EX30" s="547"/>
      <c r="EY30" s="547"/>
      <c r="EZ30" s="547"/>
      <c r="FA30" s="547"/>
      <c r="FB30" s="547"/>
      <c r="FC30" s="547"/>
      <c r="FD30" s="547"/>
      <c r="FE30" s="332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U30" s="295">
        <f t="shared" ref="FU30" si="1120">FU29</f>
        <v>0</v>
      </c>
      <c r="FV30" s="295">
        <f t="shared" ref="FV30" si="1121">FV29</f>
        <v>0</v>
      </c>
      <c r="FW30" s="295">
        <f t="shared" ref="FW30" si="1122">FW29</f>
        <v>0</v>
      </c>
      <c r="FX30" s="295">
        <f t="shared" ref="FX30" si="1123">FX29</f>
        <v>0</v>
      </c>
      <c r="FY30" s="295">
        <f t="shared" ref="FY30" si="1124">FY29</f>
        <v>0</v>
      </c>
      <c r="FZ30" s="295">
        <f t="shared" ref="FZ30" si="1125">FZ29</f>
        <v>0</v>
      </c>
      <c r="GA30" s="295">
        <f t="shared" ref="GA30" si="1126">GA29</f>
        <v>0</v>
      </c>
      <c r="GB30" s="295">
        <f t="shared" ref="GB30" si="1127">GB29</f>
        <v>0</v>
      </c>
      <c r="GC30" s="295">
        <f t="shared" ref="GC30" si="1128">GC29</f>
        <v>0</v>
      </c>
      <c r="GD30" s="295">
        <f t="shared" ref="GD30" si="1129">GD29</f>
        <v>0</v>
      </c>
      <c r="GE30" s="295">
        <f t="shared" ref="GE30" si="1130">GE29</f>
        <v>0</v>
      </c>
      <c r="GF30" s="295">
        <f t="shared" ref="GF30" si="1131">GF29</f>
        <v>0</v>
      </c>
      <c r="GG30" s="295" t="e">
        <f t="shared" ref="GG30" si="1132">GG29</f>
        <v>#N/A</v>
      </c>
      <c r="GH30" s="2" t="e">
        <f>INDEX(リスト!$V:$V,MATCH(中日程計画表!$D29,リスト!$D:$D,0))</f>
        <v>#N/A</v>
      </c>
      <c r="GI30" s="2" t="e">
        <f>INDEX(リスト!$A:$A,MATCH(中日程計画表!$D29,リスト!$D:$D,0))</f>
        <v>#N/A</v>
      </c>
      <c r="GJ30" s="2" t="e">
        <f>INDEX(リスト!$U:$U,MATCH(中日程計画表!$D29,リスト!$D:$D,0))</f>
        <v>#N/A</v>
      </c>
      <c r="GK30" s="5" t="e">
        <f>INDEX(リスト!$W:$W,MATCH(中日程計画表!$D29,リスト!$D:$D,0))</f>
        <v>#N/A</v>
      </c>
      <c r="GL30" s="2" t="s">
        <v>201</v>
      </c>
      <c r="GM30" s="296">
        <f t="shared" ref="GM30" si="1133">GM29</f>
        <v>0</v>
      </c>
      <c r="GN30" s="296" t="str">
        <f t="shared" ref="GN30" si="1134">GN29</f>
        <v>出庫入力</v>
      </c>
      <c r="GP30" s="2">
        <v>0.90909090909090895</v>
      </c>
      <c r="GU30" s="461"/>
      <c r="GV30" s="460"/>
      <c r="GW30" s="460"/>
      <c r="GX30" s="461"/>
      <c r="GY30" s="461"/>
      <c r="GZ30" s="460"/>
      <c r="HA30" s="460"/>
      <c r="HB30" s="461"/>
      <c r="HC30" s="461"/>
      <c r="HD30" s="460"/>
      <c r="HE30" s="460"/>
      <c r="HF30" s="461"/>
      <c r="HG30" s="461"/>
      <c r="HH30" s="460"/>
      <c r="HI30" s="460"/>
      <c r="HJ30" s="461"/>
      <c r="HK30" s="461"/>
      <c r="HL30" s="460"/>
      <c r="HM30" s="460"/>
      <c r="HN30" s="461"/>
      <c r="HO30" s="461"/>
      <c r="HP30" s="460"/>
      <c r="HQ30" s="460"/>
      <c r="HR30" s="461"/>
      <c r="HS30" s="4"/>
    </row>
    <row r="31" spans="1:227" ht="12" customHeight="1">
      <c r="A31" s="488" t="str">
        <f ca="1">INDIRECT("リスト!A"&amp;B31+6)</f>
        <v>出荷</v>
      </c>
      <c r="B31" s="493">
        <f t="shared" ref="B31" si="1135">ROUNDDOWN((ROW()-6)/2,0)+1</f>
        <v>13</v>
      </c>
      <c r="C31" s="474" t="str">
        <f>機能グループ名</f>
        <v>出庫</v>
      </c>
      <c r="D31" s="500">
        <f>機能ID</f>
        <v>0</v>
      </c>
      <c r="E31" s="482" t="str">
        <f>機能名</f>
        <v>出庫削除</v>
      </c>
      <c r="F31" s="315"/>
      <c r="G31" s="315"/>
      <c r="H31" s="315"/>
      <c r="I31" s="315"/>
      <c r="J31" s="316"/>
      <c r="K31" s="480" t="str">
        <f>担当者_SR</f>
        <v>NG</v>
      </c>
      <c r="L31" s="76"/>
      <c r="M31" s="76"/>
      <c r="N31" s="470"/>
      <c r="O31" s="494" t="str">
        <f>担当者_SRR</f>
        <v>NG</v>
      </c>
      <c r="P31" s="76"/>
      <c r="Q31" s="76"/>
      <c r="R31" s="470"/>
      <c r="S31" s="494" t="str">
        <f>担当者_DS</f>
        <v>NG</v>
      </c>
      <c r="T31" s="76"/>
      <c r="U31" s="76"/>
      <c r="V31" s="470"/>
      <c r="W31" s="472" t="str">
        <f>担当者_DSR</f>
        <v>NG</v>
      </c>
      <c r="X31" s="76"/>
      <c r="Y31" s="76"/>
      <c r="Z31" s="470"/>
      <c r="AA31" s="476"/>
      <c r="AB31" s="79"/>
      <c r="AC31" s="79"/>
      <c r="AD31" s="470">
        <f>IF(AC32 &lt;&gt; "",1,0)</f>
        <v>0</v>
      </c>
      <c r="AE31" s="495" t="str">
        <f>担当者_CD</f>
        <v>NG</v>
      </c>
      <c r="AF31" s="76"/>
      <c r="AG31" s="76"/>
      <c r="AH31" s="470"/>
      <c r="AI31" s="495" t="str">
        <f>担当者_DD</f>
        <v>NG</v>
      </c>
      <c r="AJ31" s="76"/>
      <c r="AK31" s="76"/>
      <c r="AL31" s="470"/>
      <c r="AM31" s="498"/>
      <c r="AN31" s="79"/>
      <c r="AO31" s="79"/>
      <c r="AP31" s="470">
        <f>IF(AO32 &lt;&gt; "",1,0)</f>
        <v>0</v>
      </c>
      <c r="AQ31" s="472" t="str">
        <f>担当者_MCL</f>
        <v>NG</v>
      </c>
      <c r="AR31" s="76"/>
      <c r="AS31" s="76"/>
      <c r="AT31" s="470"/>
      <c r="AU31" s="472" t="str">
        <f>担当者_MCLR</f>
        <v>NG</v>
      </c>
      <c r="AV31" s="76"/>
      <c r="AW31" s="76"/>
      <c r="AX31" s="470"/>
      <c r="AY31" s="476"/>
      <c r="AZ31" s="79"/>
      <c r="BA31" s="79"/>
      <c r="BB31" s="470">
        <f>IF(BA32 &lt;&gt; "",1,0)</f>
        <v>0</v>
      </c>
      <c r="BC31" s="474" t="str">
        <f>担当者_MT</f>
        <v>NG</v>
      </c>
      <c r="BD31" s="76"/>
      <c r="BE31" s="76"/>
      <c r="BF31" s="470"/>
      <c r="BG31" s="472" t="str">
        <f>担当者_M検</f>
        <v>NG</v>
      </c>
      <c r="BH31" s="76"/>
      <c r="BI31" s="76"/>
      <c r="BJ31" s="470"/>
      <c r="BK31" s="498"/>
      <c r="BL31" s="79"/>
      <c r="BM31" s="79"/>
      <c r="BN31" s="470">
        <v>0</v>
      </c>
      <c r="BO31" s="474" t="str">
        <f>担当者_モテ</f>
        <v>NG</v>
      </c>
      <c r="BP31" s="76"/>
      <c r="BQ31" s="76"/>
      <c r="BR31" s="470"/>
      <c r="BS31" s="472" t="str">
        <f>担当者_モテR</f>
        <v>NG</v>
      </c>
      <c r="BT31" s="76"/>
      <c r="BU31" s="76"/>
      <c r="BV31" s="470"/>
      <c r="BW31" s="499">
        <f t="shared" ref="BW31" si="1136">IFERROR(SUM(IF(K31&lt;&gt;"NG",N31*K$1,0),IF(O31&lt;&gt;"NG",R31*O$1,0),IF(S31&lt;&gt;"NG",V31*S$1,0),IF(W31&lt;&gt;"NG",Z31*W$1,0),IF(AA31&lt;&gt;"NG",AD31*AA$1,0),IF(AE31&lt;&gt;"NG",AH31*AE$1,0),IF(AI31&lt;&gt;"NG",AL31*AI$1,0),IF(AM31&lt;&gt;"NG",AP31*AM$1,0),IF(AQ31&lt;&gt;"NG",AT31*AQ$1,0),IF(AU31&lt;&gt;"NG",AX31*AU$1,0),IF(AY31&lt;&gt;"NG",BB31*AY$1,0),IF(BC31&lt;&gt;"NG",BF31*BC$1,0),IF(BG31&lt;&gt;"NG",BJ31*BG$1,0),IF(BK31&lt;&gt;"NG",BN31*BK$1,0),IF(BO31&lt;&gt;"NG",BR31*BO$1,0),IF(BS31&lt;&gt;"NG",BV31*BS$1,0))/SUM(IF(K31&lt;&gt;"NG",K$1,0),IF(O31&lt;&gt;"NG",O$1,0),IF(S31&lt;&gt;"NG",S$1,0),IF(W31&lt;&gt;"NG",W$1,0),IF(AA31&lt;&gt;"NG",AA$1,0),IF(AE31&lt;&gt;"NG",AE$1,0),IF(AI31&lt;&gt;"NG",AI$1,0),IF(AM31&lt;&gt;"NG",AM$1,0),IF(AQ31&lt;&gt;"NG",AQ$1,0),IF(AU31&lt;&gt;"NG",AU$1,0),IF(AY31&lt;&gt;"NG",AY$1,0),IF(BC31&lt;&gt;"NG",BC$1,0),IF(BG31&lt;&gt;"NG",BG$1,0),IF(BK31&lt;&gt;"NG",BK$1,0),IF(BO31&lt;&gt;"NG",BO$1,0),IF(BS31&lt;&gt;"NG",BS$1,0)),0)</f>
        <v>0</v>
      </c>
      <c r="BX31" s="466"/>
      <c r="BY31" s="490"/>
      <c r="BZ31" s="5"/>
      <c r="CA31" s="32">
        <f t="shared" ref="CA31" si="1137">IF(AND($M31&lt;&gt;$BZ$5,$M31&lt;=$BZ$6,$M31&lt;&gt;$BZ$7),1,0)</f>
        <v>0</v>
      </c>
      <c r="CB31" s="32">
        <f t="shared" ref="CB31" si="1138">IF(AND($Q31&lt;&gt;$BZ$5,$Q31&lt;=$BZ$6,$Q31&lt;&gt;$BZ$7),1,0)</f>
        <v>0</v>
      </c>
      <c r="CC31" s="32">
        <f t="shared" ref="CC31" si="1139">IF(AND($U31&lt;&gt;$BZ$5,$U31&lt;=$BZ$6,$U31&lt;&gt;$BZ$7),1,0)</f>
        <v>0</v>
      </c>
      <c r="CD31" s="32">
        <f t="shared" ref="CD31" si="1140">IF(AND($Y31&lt;&gt;$BZ$5,$Y31&lt;=$BZ$6,$Y31&lt;&gt;$BZ$7),1,0)</f>
        <v>0</v>
      </c>
      <c r="CE31" s="32">
        <f t="shared" ref="CE31" si="1141">IF(AND($AG31&lt;&gt;$BZ$5,$AG31&lt;=$BZ$6,$AG31&lt;&gt;$BZ$7),1,0)</f>
        <v>0</v>
      </c>
      <c r="CF31" s="32">
        <f t="shared" ref="CF31" si="1142">IF(AND($AK31&lt;&gt;$BZ$5,$AK31&lt;=$BZ$6,$AK31&lt;&gt;$BZ$7),1,0)</f>
        <v>0</v>
      </c>
      <c r="CG31" s="32">
        <f t="shared" ref="CG31" si="1143">IF(AND($AS31&lt;&gt;$BZ$5,$AS31&lt;=$BZ$6,$AS31&lt;&gt;$BZ$7),1,0)</f>
        <v>0</v>
      </c>
      <c r="CH31" s="32">
        <f t="shared" ref="CH31" si="1144">IF(AND($AW31&lt;&gt;$BZ$5,$AW31&lt;=$BZ$6,$AW31&lt;&gt;$BZ$7),1,0)</f>
        <v>0</v>
      </c>
      <c r="CI31" s="32">
        <f t="shared" ref="CI31" si="1145">IF(AND($BE31&lt;&gt;$BZ$5,$BE31&lt;=$BZ$6,$BE31&lt;&gt;$BZ$7),1,0)</f>
        <v>0</v>
      </c>
      <c r="CJ31" s="32">
        <f t="shared" ref="CJ31" si="1146">IF(AND($BI31&lt;&gt;$BZ$5,$BI31&lt;=$BZ$6,$BI31&lt;&gt;$BZ$7),1,0)</f>
        <v>0</v>
      </c>
      <c r="CK31" s="32">
        <f t="shared" ref="CK31" si="1147">IF(AND($BQ31&lt;&gt;$BZ$5,$BQ31&lt;=$BZ$6,$BQ31&lt;&gt;$BZ$7),1,0)</f>
        <v>0</v>
      </c>
      <c r="CL31" s="32">
        <f t="shared" ref="CL31" si="1148">IF(AND($BU31&lt;&gt;$BZ$5,$BU31&lt;=$BZ$6,$BU31&lt;&gt;$BZ$7),1,0)</f>
        <v>0</v>
      </c>
      <c r="CO31" s="32">
        <f>IF(AND($M31&lt;&gt;$CN$5,$M31&lt;=$CN$6,$M31&lt;&gt;$CN$7),1,0)</f>
        <v>0</v>
      </c>
      <c r="CP31" s="32">
        <f>IF(AND($Q31&lt;&gt;$CN$5,$Q31&lt;=$CN$6,$Q31&lt;&gt;$CN$7),1,0)</f>
        <v>0</v>
      </c>
      <c r="CQ31" s="32">
        <f>IF(AND($U31&lt;&gt;$CN$5,$U31&lt;=$CN$6,$U31&lt;&gt;$CN$7),1,0)</f>
        <v>0</v>
      </c>
      <c r="CR31" s="32">
        <f>IF(AND($Y31&lt;&gt;$CN$5,$Y31&lt;=$CN$6,$Y31&lt;&gt;$CN$7),1,0)</f>
        <v>0</v>
      </c>
      <c r="CS31" s="32">
        <f>IF(AND($AG31&lt;&gt;$CN$5,$AG31&lt;=$CN$6,$AG31&lt;&gt;$CN$7),1,0)</f>
        <v>0</v>
      </c>
      <c r="CT31" s="32">
        <f>IF(AND($AK31&lt;&gt;$CN$5,$AK31&lt;=$CN$6,$AK31&lt;&gt;$CN$7),1,0)</f>
        <v>0</v>
      </c>
      <c r="CU31" s="32">
        <f>IF(AND($AS31&lt;&gt;$CN$5,$AS31&lt;=$CN$6,$AS31&lt;&gt;$CN$7),1,0)</f>
        <v>0</v>
      </c>
      <c r="CV31" s="32">
        <f>IF(AND($AW31&lt;&gt;$CN$5,$AW31&lt;=$CN$6,$AW31&lt;&gt;$CN$7),1,0)</f>
        <v>0</v>
      </c>
      <c r="CW31" s="32">
        <f>IF(AND($BE31&lt;&gt;$CN$5,$BE31&lt;=$CN$6,$BE31&lt;&gt;$CN$7),1,0)</f>
        <v>0</v>
      </c>
      <c r="CX31" s="32">
        <f>IF(AND($BI31&lt;&gt;$CN$5,$BI31&lt;=$CN$6,$BI31&lt;&gt;$CN$7),1,0)</f>
        <v>0</v>
      </c>
      <c r="CY31" s="32">
        <f>IF(AND($BQ31&lt;&gt;$CN$5,$BQ31&lt;=$CN$6,$BQ31&lt;&gt;$CN$7),1,0)</f>
        <v>0</v>
      </c>
      <c r="CZ31" s="32">
        <f>IF(AND($BU31&lt;&gt;$CN$5,$BU31&lt;=$CN$6,$BU31&lt;&gt;$CN$7),1,0)</f>
        <v>0</v>
      </c>
      <c r="DC31" s="32">
        <f>IF(AND($M31&lt;&gt;$DB$5,$M31&lt;=$DB$6,$M31&lt;&gt;$CN$7),1,0)</f>
        <v>0</v>
      </c>
      <c r="DD31" s="32">
        <f>IF(AND($Q31&lt;&gt;$DB$5,$Q31&lt;=$DB$6,$Q31&lt;&gt;$CN$7),1,0)</f>
        <v>0</v>
      </c>
      <c r="DE31" s="32">
        <f>IF(AND($U31&lt;&gt;$DB$5,$U31&lt;=$DB$6,$U31&lt;&gt;$CN$7),1,0)</f>
        <v>0</v>
      </c>
      <c r="DF31" s="32">
        <f>IF(AND($Y31&lt;&gt;$DB$5,$Y31&lt;=$DB$6,$Y31&lt;&gt;$CN$7),1,0)</f>
        <v>0</v>
      </c>
      <c r="DG31" s="32">
        <f>IF(AND($AG31&lt;&gt;$DB$5,$AG31&lt;=$DB$6,$AG31&lt;&gt;$CN$7),1,0)</f>
        <v>0</v>
      </c>
      <c r="DH31" s="32">
        <f>IF(AND($AK31&lt;&gt;$DB$5,$AK31&lt;=$DB$6,$AK31&lt;&gt;$CN$7),1,0)</f>
        <v>0</v>
      </c>
      <c r="DI31" s="32">
        <f>IF(AND($AS31&lt;&gt;$DB$5,$AS31&lt;=$DB$6,$AS31&lt;&gt;$CN$7),1,0)</f>
        <v>0</v>
      </c>
      <c r="DJ31" s="32">
        <f>IF(AND($AW31&lt;&gt;$DB$5,$AW31&lt;=$DB$6,$AW31&lt;&gt;$CN$7),1,0)</f>
        <v>0</v>
      </c>
      <c r="DK31" s="32">
        <f>IF(AND($BE31&lt;&gt;$DB$5,$BE31&lt;=$DB$6,$BE31&lt;&gt;$CN$7),1,0)</f>
        <v>0</v>
      </c>
      <c r="DL31" s="32">
        <f>IF(AND($BI31&lt;&gt;$DB$5,$BI31&lt;=$DB$6,$BI31&lt;&gt;$CN$7),1,0)</f>
        <v>0</v>
      </c>
      <c r="DM31" s="32">
        <f>IF(AND($BQ31&lt;&gt;$DB$5,$BQ31&lt;=$DB$6,$BQ31&lt;&gt;$CN$7),1,0)</f>
        <v>0</v>
      </c>
      <c r="DN31" s="32">
        <f>IF(AND($BU31&lt;&gt;$DB$5,$BU31&lt;=$DB$6,$BU31&lt;&gt;$CN$7),1,0)</f>
        <v>0</v>
      </c>
      <c r="DQ31" s="32">
        <f t="shared" ref="DQ31" si="1149">IF(AND($M31&lt;&gt;$DP$5,$M31&lt;=$DP$6,$M31&lt;&gt;$CN$7),1,0)</f>
        <v>0</v>
      </c>
      <c r="DR31" s="32">
        <f t="shared" ref="DR31" si="1150">IF(AND($Q31&lt;&gt;$DP$5,$Q31&lt;=$DP$6,$Q31&lt;&gt;$CN$7),1,0)</f>
        <v>0</v>
      </c>
      <c r="DS31" s="32">
        <f t="shared" ref="DS31" si="1151">IF(AND($U31&lt;&gt;$DP$5,$U31&lt;=$DP$6,$U31&lt;&gt;$CN$7),1,0)</f>
        <v>0</v>
      </c>
      <c r="DT31" s="32">
        <f t="shared" ref="DT31" si="1152">IF(AND($Y31&lt;&gt;$DP$5,$Y31&lt;=$DP$6,$Y31&lt;&gt;$CN$7),1,0)</f>
        <v>0</v>
      </c>
      <c r="DU31" s="32">
        <f t="shared" ref="DU31" si="1153">IF(AND($AG31&lt;&gt;$DP$5,$AG31&lt;=$DP$6,$AG31&lt;&gt;$CN$7),1,0)</f>
        <v>0</v>
      </c>
      <c r="DV31" s="32">
        <f t="shared" ref="DV31" si="1154">IF(AND($AK31&lt;&gt;$DP$5,$AK31&lt;=$DP$6,$AK31&lt;&gt;$CN$7),1,0)</f>
        <v>0</v>
      </c>
      <c r="DW31" s="32">
        <f t="shared" ref="DW31" si="1155">IF(AND($AS31&lt;&gt;$DP$5,$AS31&lt;=$DP$6,$AS31&lt;&gt;$CN$7),1,0)</f>
        <v>0</v>
      </c>
      <c r="DX31" s="32">
        <f t="shared" ref="DX31" si="1156">IF(AND($AW31&lt;&gt;$DP$5,$AW31&lt;=$DP$6,$AW31&lt;&gt;$CN$7),1,0)</f>
        <v>0</v>
      </c>
      <c r="DY31" s="32">
        <f t="shared" ref="DY31" si="1157">IF(AND($BE31&lt;&gt;$DP$5,$BE31&lt;=$DP$6,$BE31&lt;&gt;$CN$7),1,0)</f>
        <v>0</v>
      </c>
      <c r="DZ31" s="32">
        <f t="shared" ref="DZ31" si="1158">IF(AND($BI31&lt;&gt;$DP$5,$BI31&lt;=$DP$6,$BI31&lt;&gt;$CN$7),1,0)</f>
        <v>0</v>
      </c>
      <c r="EA31" s="32">
        <f t="shared" ref="EA31" si="1159">IF(AND($BQ31&lt;&gt;$DP$5,$BQ31&lt;=$DP$6,$BQ31&lt;&gt;$CN$7),1,0)</f>
        <v>0</v>
      </c>
      <c r="EB31" s="32">
        <f t="shared" ref="EB31" si="1160">IF(AND($BU31&lt;&gt;$DP$5,$BU31&lt;=$DP$6,$BU31&lt;&gt;$CN$7),1,0)</f>
        <v>0</v>
      </c>
      <c r="EE31" s="328">
        <f>IF(M31&lt;&gt;"",IF(M31&lt;=$ED$6,1,IF(L31&gt;$ED$6,0,NETWORKDAYS(L31,$ED$6,祭日リスト)/NETWORKDAYS(L31,M31,祭日リスト)))*$GG31*週間進捗報告書!$G$9,0)</f>
        <v>0</v>
      </c>
      <c r="EF31" s="328">
        <f>IF(Q31&lt;&gt;"",IF(Q31&lt;=$ED$6,1,IF(P31&gt;$ED$6,0,NETWORKDAYS(P31,$ED$6,祭日リスト)/NETWORKDAYS(P31,Q31,祭日リスト)))*$GG31*週間進捗報告書!$G$10,0)</f>
        <v>0</v>
      </c>
      <c r="EG31" s="328">
        <f>IF(U31&lt;&gt;"",IF(U31&lt;=$ED$6,1,IF(T31&gt;$ED$6,0,NETWORKDAYS(T31,$ED$6,祭日リスト)/NETWORKDAYS(T31,U31,祭日リスト)))*$GG31*週間進捗報告書!$G$11,0)</f>
        <v>0</v>
      </c>
      <c r="EH31" s="328">
        <f>IF(Y31&lt;&gt;"",IF(Y31&lt;=$ED$6,1,IF(X31&gt;$ED$6,0,NETWORKDAYS(X31,$ED$6,祭日リスト)/NETWORKDAYS(X31,Y31,祭日リスト)))*$GG31*週間進捗報告書!$G$12,0)</f>
        <v>0</v>
      </c>
      <c r="EI31" s="328">
        <f>IF(AG31&lt;&gt;"",IF(AG31&lt;=$ED$6,1,IF(AF31&gt;$ED$6,0,NETWORKDAYS(AF31,$ED$6,祭日リスト)/NETWORKDAYS(AF31,AG31,祭日リスト)))*$GG31*週間進捗報告書!$G$13,0)</f>
        <v>0</v>
      </c>
      <c r="EJ31" s="328">
        <f>IF(AK31&lt;&gt;"",IF(AK31&lt;=$ED$6,1,IF(AJ31&gt;$ED$6,0,NETWORKDAYS(AJ31,$ED$6,祭日リスト)/NETWORKDAYS(AJ31,AK31,祭日リスト)))*$GG31*週間進捗報告書!$G$14,0)</f>
        <v>0</v>
      </c>
      <c r="EK31" s="328">
        <f>IF(AS31&lt;&gt;"",IF(AS31&lt;=$ED$6,1,IF(AR31&gt;$ED$6,0,NETWORKDAYS(AR31,$ED$6,祭日リスト)/NETWORKDAYS(AR31,AS31,祭日リスト)))*$GG31*週間進捗報告書!$G$15,0)</f>
        <v>0</v>
      </c>
      <c r="EL31" s="328">
        <f>IF(AW31&lt;&gt;"",IF(AW31&lt;=$ED$6,1,IF(AV31&gt;$ED$6,0,NETWORKDAYS(AV31,$ED$6,祭日リスト)/NETWORKDAYS(AV31,AW31,祭日リスト)))*$GG31*週間進捗報告書!$G$16,0)</f>
        <v>0</v>
      </c>
      <c r="EM31" s="328">
        <f>IF(BE31&lt;&gt;"",IF(BE31&lt;=$ED$6,1,IF(BD31&gt;$ED$6,0,NETWORKDAYS(BD31,$ED$6,祭日リスト)/NETWORKDAYS(BD31,BE31,祭日リスト)))*$GG31*週間進捗報告書!$G$17,0)</f>
        <v>0</v>
      </c>
      <c r="EN31" s="328">
        <f>IF(BI31&lt;&gt;"",IF(BI31&lt;=$ED$6,1,IF(BH31&gt;$ED$6,0,NETWORKDAYS(BH31,$ED$6,祭日リスト)/NETWORKDAYS(BH31,BI31,祭日リスト)))*$GG31*週間進捗報告書!$G$18,0)</f>
        <v>0</v>
      </c>
      <c r="EO31" s="328">
        <f>IF(BQ31&lt;&gt;"",IF(BQ31&lt;=$ED$6,1,IF(BP31&gt;$ED$6,0,NETWORKDAYS(BP31,$ED$6,祭日リスト)/NETWORKDAYS(BP31,BQ31,祭日リスト)))*$GG31*週間進捗報告書!$G$19,0)</f>
        <v>0</v>
      </c>
      <c r="EP31" s="328">
        <f>IF(BU31&lt;&gt;"",IF(BU31&lt;=$ED$6,1,IF(BT31&gt;$ED$6,0,NETWORKDAYS(BT31,$ED$6,祭日リスト)/NETWORKDAYS(BT31,BU31,祭日リスト)))*$GG31*週間進捗報告書!$G$20,0)</f>
        <v>0</v>
      </c>
      <c r="ER31" s="547">
        <f t="shared" ref="ER31:FC31" si="1161">EE31-EE32</f>
        <v>0</v>
      </c>
      <c r="ES31" s="547">
        <f t="shared" si="1161"/>
        <v>0</v>
      </c>
      <c r="ET31" s="547">
        <f t="shared" si="1161"/>
        <v>0</v>
      </c>
      <c r="EU31" s="547">
        <f t="shared" si="1161"/>
        <v>0</v>
      </c>
      <c r="EV31" s="547">
        <f t="shared" si="1161"/>
        <v>0</v>
      </c>
      <c r="EW31" s="547">
        <f t="shared" si="1161"/>
        <v>0</v>
      </c>
      <c r="EX31" s="547">
        <f t="shared" si="1161"/>
        <v>0</v>
      </c>
      <c r="EY31" s="547">
        <f t="shared" si="1161"/>
        <v>0</v>
      </c>
      <c r="EZ31" s="547">
        <f t="shared" si="1161"/>
        <v>0</v>
      </c>
      <c r="FA31" s="547">
        <f t="shared" si="1161"/>
        <v>0</v>
      </c>
      <c r="FB31" s="547">
        <f t="shared" si="1161"/>
        <v>0</v>
      </c>
      <c r="FC31" s="547">
        <f t="shared" si="1161"/>
        <v>0</v>
      </c>
      <c r="FD31" s="547">
        <f t="shared" ref="FD31" si="1162">SUM(ER31:FC32)</f>
        <v>0</v>
      </c>
      <c r="FE31" s="333"/>
      <c r="FG31" s="32">
        <f>IF(AND($M31&lt;&gt;$FF$7),1,0)</f>
        <v>0</v>
      </c>
      <c r="FH31" s="32">
        <f>IF(AND($Q31&lt;&gt;$FF$7),1,0)</f>
        <v>0</v>
      </c>
      <c r="FI31" s="32">
        <f>IF(AND($U31&lt;&gt;$FF$7),1,0)</f>
        <v>0</v>
      </c>
      <c r="FJ31" s="32">
        <f>IF(AND($Y31&lt;&gt;$FF$7),1,0)</f>
        <v>0</v>
      </c>
      <c r="FK31" s="32">
        <f>IF(AND($AG31&lt;&gt;$FF$7),1,0)</f>
        <v>0</v>
      </c>
      <c r="FL31" s="32">
        <f>IF(AND($AK31&lt;&gt;$FF$7),1,0)</f>
        <v>0</v>
      </c>
      <c r="FM31" s="32">
        <f>IF(AND($AS31&lt;&gt;$FF$7),1,0)</f>
        <v>0</v>
      </c>
      <c r="FN31" s="32">
        <f>IF(AND($AW31&lt;&gt;$FF$7),1,0)</f>
        <v>0</v>
      </c>
      <c r="FO31" s="32">
        <f>IF(AND($BE31&lt;&gt;$FF$7),1,0)</f>
        <v>0</v>
      </c>
      <c r="FP31" s="32">
        <f>IF(AND($BI31&lt;&gt;$FF$7),1,0)</f>
        <v>0</v>
      </c>
      <c r="FQ31" s="32">
        <f>IF(AND($BQ31&lt;&gt;$FF$7),1,0)</f>
        <v>0</v>
      </c>
      <c r="FR31" s="32">
        <f>IF(AND($BU31&lt;&gt;$FF$7),1,0)</f>
        <v>0</v>
      </c>
      <c r="FU31" s="294">
        <f t="shared" ref="FU31" si="1163">IF($K31&lt;&gt;"NG",$GG31,0)</f>
        <v>0</v>
      </c>
      <c r="FV31" s="294">
        <f t="shared" ref="FV31" si="1164">IF($O31&lt;&gt;"NG",$GG31,0)</f>
        <v>0</v>
      </c>
      <c r="FW31" s="294">
        <f t="shared" ref="FW31" si="1165">IF($S31&lt;&gt;"NG",$GG31,0)</f>
        <v>0</v>
      </c>
      <c r="FX31" s="294">
        <f t="shared" ref="FX31" si="1166">IF($W31&lt;&gt;"NG",$GG31,0)</f>
        <v>0</v>
      </c>
      <c r="FY31" s="294">
        <f t="shared" ref="FY31" si="1167">IF($AE31&lt;&gt;"NG",$GG31,0)</f>
        <v>0</v>
      </c>
      <c r="FZ31" s="294">
        <f t="shared" ref="FZ31" si="1168">IF($AI31&lt;&gt;"NG",$GG31,0)</f>
        <v>0</v>
      </c>
      <c r="GA31" s="294">
        <f t="shared" ref="GA31" si="1169">IF($AQ31&lt;&gt;"NG",$GG31,0)</f>
        <v>0</v>
      </c>
      <c r="GB31" s="294">
        <f t="shared" ref="GB31" si="1170">IF($AU31&lt;&gt;"NG",$GG31,0)</f>
        <v>0</v>
      </c>
      <c r="GC31" s="294">
        <f t="shared" ref="GC31" si="1171">IF($BC31&lt;&gt;"NG",$GG31,0)</f>
        <v>0</v>
      </c>
      <c r="GD31" s="294">
        <f t="shared" ref="GD31" si="1172">IF($BG31&lt;&gt;"NG",$GG31,0)</f>
        <v>0</v>
      </c>
      <c r="GE31" s="294">
        <f t="shared" ref="GE31" si="1173">IF($BO31&lt;&gt;"NG",$GG31,0)</f>
        <v>0</v>
      </c>
      <c r="GF31" s="294">
        <f t="shared" ref="GF31" si="1174">IF($BS31&lt;&gt;"NG",$GG31,0)</f>
        <v>0</v>
      </c>
      <c r="GG31" s="294" t="e">
        <f>VLOOKUP($D31,リスト!$D:$S,15,FALSE)</f>
        <v>#N/A</v>
      </c>
      <c r="GH31" s="2" t="e">
        <f>INDEX(リスト!$V:$V,MATCH(中日程計画表!$D31,リスト!$D:$D,0))</f>
        <v>#N/A</v>
      </c>
      <c r="GI31" s="2" t="e">
        <f>INDEX(リスト!$A:$A,MATCH(中日程計画表!$D31,リスト!$D:$D,0))</f>
        <v>#N/A</v>
      </c>
      <c r="GJ31" s="2" t="e">
        <f>INDEX(リスト!$U:$U,MATCH(中日程計画表!$D31,リスト!$D:$D,0))</f>
        <v>#N/A</v>
      </c>
      <c r="GK31" s="5" t="e">
        <f>INDEX(リスト!$W:$W,MATCH(中日程計画表!$D31,リスト!$D:$D,0))</f>
        <v>#N/A</v>
      </c>
      <c r="GL31" s="2" t="s">
        <v>200</v>
      </c>
      <c r="GM31" s="296">
        <f>D31</f>
        <v>0</v>
      </c>
      <c r="GN31" s="296" t="str">
        <f>E31</f>
        <v>出庫削除</v>
      </c>
      <c r="GP31" s="2">
        <v>1.4774798387096777</v>
      </c>
      <c r="GU31" s="460" t="str">
        <f t="shared" ref="GU31" si="1175">AE31</f>
        <v>NG</v>
      </c>
      <c r="GV31" s="460">
        <f t="shared" ref="GV31" si="1176">EI31</f>
        <v>0</v>
      </c>
      <c r="GW31" s="460">
        <f t="shared" ref="GW31" si="1177">EI32</f>
        <v>0</v>
      </c>
      <c r="GX31" s="462">
        <f t="shared" ref="GX31" si="1178">EV31</f>
        <v>0</v>
      </c>
      <c r="GY31" s="460" t="str">
        <f t="shared" ref="GY31" si="1179">AI31</f>
        <v>NG</v>
      </c>
      <c r="GZ31" s="460">
        <f t="shared" ref="GZ31" si="1180">EJ31</f>
        <v>0</v>
      </c>
      <c r="HA31" s="460">
        <f t="shared" ref="HA31" si="1181">EJ32</f>
        <v>0</v>
      </c>
      <c r="HB31" s="462">
        <f t="shared" ref="HB31" si="1182">EW31</f>
        <v>0</v>
      </c>
      <c r="HC31" s="460" t="str">
        <f t="shared" ref="HC31" si="1183">AQ31</f>
        <v>NG</v>
      </c>
      <c r="HD31" s="460">
        <f t="shared" ref="HD31" si="1184">EK31</f>
        <v>0</v>
      </c>
      <c r="HE31" s="460">
        <f t="shared" ref="HE31" si="1185">EK32</f>
        <v>0</v>
      </c>
      <c r="HF31" s="462">
        <f t="shared" ref="HF31" si="1186">EX31</f>
        <v>0</v>
      </c>
      <c r="HG31" s="460" t="str">
        <f t="shared" ref="HG31" si="1187">AU31</f>
        <v>NG</v>
      </c>
      <c r="HH31" s="460">
        <f t="shared" ref="HH31" si="1188">EL31</f>
        <v>0</v>
      </c>
      <c r="HI31" s="460">
        <f t="shared" ref="HI31" si="1189">EL32</f>
        <v>0</v>
      </c>
      <c r="HJ31" s="462">
        <f t="shared" ref="HJ31" si="1190">EY31</f>
        <v>0</v>
      </c>
      <c r="HK31" s="460" t="str">
        <f t="shared" ref="HK31" si="1191">BC31</f>
        <v>NG</v>
      </c>
      <c r="HL31" s="460">
        <f t="shared" ref="HL31" si="1192">EM31</f>
        <v>0</v>
      </c>
      <c r="HM31" s="460">
        <f t="shared" ref="HM31" si="1193">EM32</f>
        <v>0</v>
      </c>
      <c r="HN31" s="462">
        <f t="shared" ref="HN31" si="1194">EZ31</f>
        <v>0</v>
      </c>
      <c r="HO31" s="460" t="str">
        <f t="shared" ref="HO31" si="1195">BG31</f>
        <v>NG</v>
      </c>
      <c r="HP31" s="460">
        <f t="shared" ref="HP31" si="1196">EN31</f>
        <v>0</v>
      </c>
      <c r="HQ31" s="460">
        <f t="shared" ref="HQ31" si="1197">EN32</f>
        <v>0</v>
      </c>
      <c r="HR31" s="462">
        <f t="shared" ref="HR31" si="1198">FA31</f>
        <v>0</v>
      </c>
      <c r="HS31" s="332"/>
    </row>
    <row r="32" spans="1:227" ht="12" customHeight="1">
      <c r="A32" s="489"/>
      <c r="B32" s="493"/>
      <c r="C32" s="475"/>
      <c r="D32" s="501"/>
      <c r="E32" s="483"/>
      <c r="F32" s="317"/>
      <c r="G32" s="317"/>
      <c r="H32" s="317"/>
      <c r="I32" s="317"/>
      <c r="J32" s="316"/>
      <c r="K32" s="481"/>
      <c r="L32" s="77"/>
      <c r="M32" s="77"/>
      <c r="N32" s="471"/>
      <c r="O32" s="494"/>
      <c r="P32" s="77"/>
      <c r="Q32" s="77"/>
      <c r="R32" s="471"/>
      <c r="S32" s="494"/>
      <c r="T32" s="77"/>
      <c r="U32" s="77"/>
      <c r="V32" s="471"/>
      <c r="W32" s="473"/>
      <c r="X32" s="77"/>
      <c r="Y32" s="77"/>
      <c r="Z32" s="471"/>
      <c r="AA32" s="477"/>
      <c r="AB32" s="80"/>
      <c r="AC32" s="80"/>
      <c r="AD32" s="471"/>
      <c r="AE32" s="495"/>
      <c r="AF32" s="77"/>
      <c r="AG32" s="77"/>
      <c r="AH32" s="471"/>
      <c r="AI32" s="495"/>
      <c r="AJ32" s="77"/>
      <c r="AK32" s="77"/>
      <c r="AL32" s="471"/>
      <c r="AM32" s="498"/>
      <c r="AN32" s="80"/>
      <c r="AO32" s="80"/>
      <c r="AP32" s="497"/>
      <c r="AQ32" s="473"/>
      <c r="AR32" s="77"/>
      <c r="AS32" s="77"/>
      <c r="AT32" s="471"/>
      <c r="AU32" s="473"/>
      <c r="AV32" s="77"/>
      <c r="AW32" s="77"/>
      <c r="AX32" s="471"/>
      <c r="AY32" s="477"/>
      <c r="AZ32" s="80"/>
      <c r="BA32" s="80"/>
      <c r="BB32" s="497"/>
      <c r="BC32" s="475"/>
      <c r="BD32" s="77"/>
      <c r="BE32" s="77"/>
      <c r="BF32" s="471"/>
      <c r="BG32" s="473"/>
      <c r="BH32" s="77"/>
      <c r="BI32" s="77"/>
      <c r="BJ32" s="471"/>
      <c r="BK32" s="498"/>
      <c r="BL32" s="80"/>
      <c r="BM32" s="80"/>
      <c r="BN32" s="497"/>
      <c r="BO32" s="475"/>
      <c r="BP32" s="77"/>
      <c r="BQ32" s="77"/>
      <c r="BR32" s="471"/>
      <c r="BS32" s="473"/>
      <c r="BT32" s="77"/>
      <c r="BU32" s="77"/>
      <c r="BV32" s="471"/>
      <c r="BW32" s="499"/>
      <c r="BX32" s="467"/>
      <c r="BY32" s="490"/>
      <c r="CA32" s="19">
        <f t="shared" ref="CA32" si="1199">IF(AND($N31=1,$M32&lt;&gt;$BZ$7),1,0)</f>
        <v>0</v>
      </c>
      <c r="CB32" s="19">
        <f t="shared" ref="CB32" si="1200">IF(AND($R31=1,$Q32&lt;&gt;$BZ$7),1,0)</f>
        <v>0</v>
      </c>
      <c r="CC32" s="19">
        <f t="shared" ref="CC32" si="1201">IF(AND($V31=1,$U32&lt;&gt;$BZ$7),1,0)</f>
        <v>0</v>
      </c>
      <c r="CD32" s="19">
        <f t="shared" ref="CD32" si="1202">IF(AND($Z31=1,$Y32&lt;&gt;$BZ$7),1,0)</f>
        <v>0</v>
      </c>
      <c r="CE32" s="19">
        <f t="shared" ref="CE32" si="1203">IF(AND($AH31=1,$AG32&lt;&gt;$BZ$7),1,0)</f>
        <v>0</v>
      </c>
      <c r="CF32" s="19">
        <f t="shared" ref="CF32" si="1204">IF(AND($AL31=1,$AK32&lt;&gt;$BZ$7),1,0)</f>
        <v>0</v>
      </c>
      <c r="CG32" s="19">
        <f t="shared" ref="CG32" si="1205">IF(AND($AT31=1,$AS32&lt;&gt;$BZ$7),1,0)</f>
        <v>0</v>
      </c>
      <c r="CH32" s="19">
        <f t="shared" ref="CH32" si="1206">IF(AND($AX31=1,$AW32&lt;&gt;$BZ$7),1,0)</f>
        <v>0</v>
      </c>
      <c r="CI32" s="19">
        <f t="shared" ref="CI32" si="1207">IF(AND($BF31=1,$BE32&lt;&gt;$BZ$7),1,0)</f>
        <v>0</v>
      </c>
      <c r="CJ32" s="19">
        <f t="shared" ref="CJ32" si="1208">IF(AND($BJ31=1,$BI32&lt;&gt;$BZ$7),1,0)</f>
        <v>0</v>
      </c>
      <c r="CK32" s="19">
        <f t="shared" ref="CK32" si="1209">IF(AND($BR31=1,$BQ32&lt;&gt;$BZ$7),1,0)</f>
        <v>0</v>
      </c>
      <c r="CL32" s="19">
        <f t="shared" ref="CL32" si="1210">IF(AND($BV31=1,$BU32&lt;&gt;$BZ$7),1,0)</f>
        <v>0</v>
      </c>
      <c r="CO32" s="19">
        <f>IF(AND($M32&lt;&gt;$CN$7,$M32&lt;=$CN$6),1,0)</f>
        <v>0</v>
      </c>
      <c r="CP32" s="19">
        <f>IF(AND($Q32&lt;&gt;$CN$7,$Q32&lt;=$CN$6),1,0)</f>
        <v>0</v>
      </c>
      <c r="CQ32" s="19">
        <f>IF(AND($U32&lt;&gt;$CN$7,$U32&lt;=$CN$6),1,0)</f>
        <v>0</v>
      </c>
      <c r="CR32" s="19">
        <f>IF(AND($Y32&lt;&gt;$CN$7,$Y32&lt;=$CN$6),1,0)</f>
        <v>0</v>
      </c>
      <c r="CS32" s="19">
        <f>IF(AND($AG32&lt;&gt;$CN$7,$AG32&lt;=$CN$6),1,0)</f>
        <v>0</v>
      </c>
      <c r="CT32" s="19">
        <f>IF(AND($AK32&lt;&gt;$CN$7,$AK32&lt;=$CN$6),1,0)</f>
        <v>0</v>
      </c>
      <c r="CU32" s="19">
        <f>IF(AND($AS32&lt;&gt;$CN$7,$AS32&lt;=$CN$6),1,0)</f>
        <v>0</v>
      </c>
      <c r="CV32" s="19">
        <f>IF(AND($AW32&lt;&gt;$CN$7,$AW32&lt;=$CN$6),1,0)</f>
        <v>0</v>
      </c>
      <c r="CW32" s="19">
        <f>IF(AND($BE32&lt;&gt;$CN$7,$BE32&lt;=$CN$6),1,0)</f>
        <v>0</v>
      </c>
      <c r="CX32" s="19">
        <f>IF(AND($BI32&lt;&gt;$CN$7,$BI32&lt;=$CN$6),1,0)</f>
        <v>0</v>
      </c>
      <c r="CY32" s="19">
        <f>IF(AND($BQ32&lt;&gt;$CN$7,$BQ32&lt;=$CN$6),1,0)</f>
        <v>0</v>
      </c>
      <c r="CZ32" s="19">
        <f>IF(AND($BU32&lt;&gt;$CN$7,$BU32&lt;=$CN$6),1,0)</f>
        <v>0</v>
      </c>
      <c r="DC32" s="19">
        <f>IF($N31=1,1,0)</f>
        <v>0</v>
      </c>
      <c r="DD32" s="19">
        <f>IF($R31=1,1,0)</f>
        <v>0</v>
      </c>
      <c r="DE32" s="19">
        <f>IF($V31=1,1,0)</f>
        <v>0</v>
      </c>
      <c r="DF32" s="19">
        <f>IF($Z31=1,1,0)</f>
        <v>0</v>
      </c>
      <c r="DG32" s="19">
        <f>IF($AH31=1,1,0)</f>
        <v>0</v>
      </c>
      <c r="DH32" s="19">
        <f>IF($AL31=1,1,0)</f>
        <v>0</v>
      </c>
      <c r="DI32" s="19">
        <f>IF($AT31=1,1,0)</f>
        <v>0</v>
      </c>
      <c r="DJ32" s="19">
        <f>IF($AX31=1,1,0)</f>
        <v>0</v>
      </c>
      <c r="DK32" s="19">
        <f>IF($BF31=1,1,0)</f>
        <v>0</v>
      </c>
      <c r="DL32" s="19">
        <f>IF($BJ31=1,1,0)</f>
        <v>0</v>
      </c>
      <c r="DM32" s="19">
        <f>IF($BR31=1,1,0)</f>
        <v>0</v>
      </c>
      <c r="DN32" s="19">
        <f>IF($BV31=1,1,0)</f>
        <v>0</v>
      </c>
      <c r="DQ32" s="19">
        <f t="shared" ref="DQ32" si="1211">IF($N31=1,1,0)</f>
        <v>0</v>
      </c>
      <c r="DR32" s="19">
        <f t="shared" ref="DR32" si="1212">IF($R31=1,1,0)</f>
        <v>0</v>
      </c>
      <c r="DS32" s="19">
        <f t="shared" ref="DS32" si="1213">IF($V31=1,1,0)</f>
        <v>0</v>
      </c>
      <c r="DT32" s="19">
        <f t="shared" ref="DT32" si="1214">IF($Z31=1,1,0)</f>
        <v>0</v>
      </c>
      <c r="DU32" s="19">
        <f t="shared" ref="DU32" si="1215">IF($AH31=1,1,0)</f>
        <v>0</v>
      </c>
      <c r="DV32" s="19">
        <f t="shared" ref="DV32" si="1216">IF($AL31=1,1,0)</f>
        <v>0</v>
      </c>
      <c r="DW32" s="19">
        <f t="shared" ref="DW32" si="1217">IF($AT31=1,1,0)</f>
        <v>0</v>
      </c>
      <c r="DX32" s="19">
        <f t="shared" ref="DX32" si="1218">IF($AX31=1,1,0)</f>
        <v>0</v>
      </c>
      <c r="DY32" s="19">
        <f t="shared" ref="DY32" si="1219">IF($BF31=1,1,0)</f>
        <v>0</v>
      </c>
      <c r="DZ32" s="19">
        <f t="shared" ref="DZ32" si="1220">IF($BJ31=1,1,0)</f>
        <v>0</v>
      </c>
      <c r="EA32" s="19">
        <f t="shared" ref="EA32" si="1221">IF($BR31=1,1,0)</f>
        <v>0</v>
      </c>
      <c r="EB32" s="19">
        <f t="shared" ref="EB32" si="1222">IF($BV31=1,1,0)</f>
        <v>0</v>
      </c>
      <c r="EE32" s="329">
        <f>N31*$FU32*週間進捗報告書!$G$9</f>
        <v>0</v>
      </c>
      <c r="EF32" s="329">
        <f>R31*$FV32*週間進捗報告書!$G$10</f>
        <v>0</v>
      </c>
      <c r="EG32" s="329">
        <f>V31*$FW32*週間進捗報告書!$G$11</f>
        <v>0</v>
      </c>
      <c r="EH32" s="329">
        <f>Z31*$FX32*週間進捗報告書!$G$12</f>
        <v>0</v>
      </c>
      <c r="EI32" s="329">
        <f>AH31*$FY32*週間進捗報告書!$G$13</f>
        <v>0</v>
      </c>
      <c r="EJ32" s="329">
        <f>AL31*$FZ32*週間進捗報告書!$G$14</f>
        <v>0</v>
      </c>
      <c r="EK32" s="329">
        <f>AT31*$GA32*週間進捗報告書!$G$15</f>
        <v>0</v>
      </c>
      <c r="EL32" s="329">
        <f>AX31*$GB32*週間進捗報告書!$G$16</f>
        <v>0</v>
      </c>
      <c r="EM32" s="329">
        <f>BF31*$GC32*週間進捗報告書!$G$17</f>
        <v>0</v>
      </c>
      <c r="EN32" s="329">
        <f>BJ31*$GD32*週間進捗報告書!$G$18</f>
        <v>0</v>
      </c>
      <c r="EO32" s="329">
        <f>BR31*$GE32*週間進捗報告書!$G$19</f>
        <v>0</v>
      </c>
      <c r="EP32" s="329">
        <f>BV31*$GF32*週間進捗報告書!$G$20</f>
        <v>0</v>
      </c>
      <c r="ER32" s="547"/>
      <c r="ES32" s="547"/>
      <c r="ET32" s="547"/>
      <c r="EU32" s="547"/>
      <c r="EV32" s="547"/>
      <c r="EW32" s="547"/>
      <c r="EX32" s="547"/>
      <c r="EY32" s="547"/>
      <c r="EZ32" s="547"/>
      <c r="FA32" s="547"/>
      <c r="FB32" s="547"/>
      <c r="FC32" s="547"/>
      <c r="FD32" s="547"/>
      <c r="FE32" s="332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U32" s="295">
        <f t="shared" ref="FU32" si="1223">FU31</f>
        <v>0</v>
      </c>
      <c r="FV32" s="295">
        <f t="shared" ref="FV32" si="1224">FV31</f>
        <v>0</v>
      </c>
      <c r="FW32" s="295">
        <f t="shared" ref="FW32" si="1225">FW31</f>
        <v>0</v>
      </c>
      <c r="FX32" s="295">
        <f t="shared" ref="FX32" si="1226">FX31</f>
        <v>0</v>
      </c>
      <c r="FY32" s="295">
        <f t="shared" ref="FY32" si="1227">FY31</f>
        <v>0</v>
      </c>
      <c r="FZ32" s="295">
        <f t="shared" ref="FZ32" si="1228">FZ31</f>
        <v>0</v>
      </c>
      <c r="GA32" s="295">
        <f t="shared" ref="GA32" si="1229">GA31</f>
        <v>0</v>
      </c>
      <c r="GB32" s="295">
        <f t="shared" ref="GB32" si="1230">GB31</f>
        <v>0</v>
      </c>
      <c r="GC32" s="295">
        <f t="shared" ref="GC32" si="1231">GC31</f>
        <v>0</v>
      </c>
      <c r="GD32" s="295">
        <f t="shared" ref="GD32" si="1232">GD31</f>
        <v>0</v>
      </c>
      <c r="GE32" s="295">
        <f t="shared" ref="GE32" si="1233">GE31</f>
        <v>0</v>
      </c>
      <c r="GF32" s="295">
        <f t="shared" ref="GF32" si="1234">GF31</f>
        <v>0</v>
      </c>
      <c r="GG32" s="295" t="e">
        <f t="shared" ref="GG32" si="1235">GG31</f>
        <v>#N/A</v>
      </c>
      <c r="GH32" s="2" t="e">
        <f>INDEX(リスト!$V:$V,MATCH(中日程計画表!$D31,リスト!$D:$D,0))</f>
        <v>#N/A</v>
      </c>
      <c r="GI32" s="2" t="e">
        <f>INDEX(リスト!$A:$A,MATCH(中日程計画表!$D31,リスト!$D:$D,0))</f>
        <v>#N/A</v>
      </c>
      <c r="GJ32" s="2" t="e">
        <f>INDEX(リスト!$U:$U,MATCH(中日程計画表!$D31,リスト!$D:$D,0))</f>
        <v>#N/A</v>
      </c>
      <c r="GK32" s="5" t="e">
        <f>INDEX(リスト!$W:$W,MATCH(中日程計画表!$D31,リスト!$D:$D,0))</f>
        <v>#N/A</v>
      </c>
      <c r="GL32" s="2" t="s">
        <v>201</v>
      </c>
      <c r="GM32" s="296">
        <f t="shared" ref="GM32" si="1236">GM31</f>
        <v>0</v>
      </c>
      <c r="GN32" s="296" t="str">
        <f t="shared" ref="GN32" si="1237">GN31</f>
        <v>出庫削除</v>
      </c>
      <c r="GP32" s="2">
        <v>1.4774798387096777</v>
      </c>
      <c r="GU32" s="461"/>
      <c r="GV32" s="460"/>
      <c r="GW32" s="460"/>
      <c r="GX32" s="461"/>
      <c r="GY32" s="461"/>
      <c r="GZ32" s="460"/>
      <c r="HA32" s="460"/>
      <c r="HB32" s="461"/>
      <c r="HC32" s="461"/>
      <c r="HD32" s="460"/>
      <c r="HE32" s="460"/>
      <c r="HF32" s="461"/>
      <c r="HG32" s="461"/>
      <c r="HH32" s="460"/>
      <c r="HI32" s="460"/>
      <c r="HJ32" s="461"/>
      <c r="HK32" s="461"/>
      <c r="HL32" s="460"/>
      <c r="HM32" s="460"/>
      <c r="HN32" s="461"/>
      <c r="HO32" s="461"/>
      <c r="HP32" s="460"/>
      <c r="HQ32" s="460"/>
      <c r="HR32" s="461"/>
      <c r="HS32" s="4"/>
    </row>
    <row r="33" spans="1:227" ht="12" customHeight="1">
      <c r="A33" s="488" t="str">
        <f ca="1">INDIRECT("リスト!A"&amp;B33+6)</f>
        <v>出荷</v>
      </c>
      <c r="B33" s="493">
        <f t="shared" ref="B33" si="1238">ROUNDDOWN((ROW()-6)/2,0)+1</f>
        <v>14</v>
      </c>
      <c r="C33" s="474" t="str">
        <f>機能グループ名</f>
        <v>出庫</v>
      </c>
      <c r="D33" s="500">
        <f>機能ID</f>
        <v>0</v>
      </c>
      <c r="E33" s="482" t="str">
        <f>機能名</f>
        <v>出庫照会</v>
      </c>
      <c r="F33" s="315"/>
      <c r="G33" s="315"/>
      <c r="H33" s="315"/>
      <c r="I33" s="315"/>
      <c r="J33" s="316"/>
      <c r="K33" s="480" t="str">
        <f>担当者_SR</f>
        <v>NG</v>
      </c>
      <c r="L33" s="76"/>
      <c r="M33" s="76"/>
      <c r="N33" s="470"/>
      <c r="O33" s="494" t="str">
        <f>担当者_SRR</f>
        <v>NG</v>
      </c>
      <c r="P33" s="76"/>
      <c r="Q33" s="76"/>
      <c r="R33" s="470"/>
      <c r="S33" s="494" t="str">
        <f>担当者_DS</f>
        <v>NG</v>
      </c>
      <c r="T33" s="76"/>
      <c r="U33" s="76"/>
      <c r="V33" s="470"/>
      <c r="W33" s="472" t="str">
        <f>担当者_DSR</f>
        <v>NG</v>
      </c>
      <c r="X33" s="76"/>
      <c r="Y33" s="76"/>
      <c r="Z33" s="470"/>
      <c r="AA33" s="476"/>
      <c r="AB33" s="79"/>
      <c r="AC33" s="79"/>
      <c r="AD33" s="470">
        <f>IF(AC34 &lt;&gt; "",1,0)</f>
        <v>0</v>
      </c>
      <c r="AE33" s="495" t="str">
        <f>担当者_CD</f>
        <v>NG</v>
      </c>
      <c r="AF33" s="76"/>
      <c r="AG33" s="76"/>
      <c r="AH33" s="470"/>
      <c r="AI33" s="495" t="str">
        <f>担当者_DD</f>
        <v>NG</v>
      </c>
      <c r="AJ33" s="76"/>
      <c r="AK33" s="76"/>
      <c r="AL33" s="470"/>
      <c r="AM33" s="498"/>
      <c r="AN33" s="79"/>
      <c r="AO33" s="79"/>
      <c r="AP33" s="470">
        <f>IF(AO34 &lt;&gt; "",1,0)</f>
        <v>0</v>
      </c>
      <c r="AQ33" s="472" t="str">
        <f>担当者_MCL</f>
        <v>NG</v>
      </c>
      <c r="AR33" s="76"/>
      <c r="AS33" s="76"/>
      <c r="AT33" s="470"/>
      <c r="AU33" s="472" t="str">
        <f>担当者_MCLR</f>
        <v>NG</v>
      </c>
      <c r="AV33" s="76"/>
      <c r="AW33" s="76"/>
      <c r="AX33" s="470"/>
      <c r="AY33" s="476"/>
      <c r="AZ33" s="79"/>
      <c r="BA33" s="79"/>
      <c r="BB33" s="470">
        <f>IF(BA34 &lt;&gt; "",1,0)</f>
        <v>0</v>
      </c>
      <c r="BC33" s="474" t="str">
        <f>担当者_MT</f>
        <v>NG</v>
      </c>
      <c r="BD33" s="76"/>
      <c r="BE33" s="76"/>
      <c r="BF33" s="470"/>
      <c r="BG33" s="472" t="str">
        <f>担当者_M検</f>
        <v>NG</v>
      </c>
      <c r="BH33" s="76"/>
      <c r="BI33" s="76"/>
      <c r="BJ33" s="470"/>
      <c r="BK33" s="498"/>
      <c r="BL33" s="79"/>
      <c r="BM33" s="79"/>
      <c r="BN33" s="470">
        <v>0</v>
      </c>
      <c r="BO33" s="474" t="str">
        <f>担当者_モテ</f>
        <v>NG</v>
      </c>
      <c r="BP33" s="76"/>
      <c r="BQ33" s="76"/>
      <c r="BR33" s="470"/>
      <c r="BS33" s="472" t="str">
        <f>担当者_モテR</f>
        <v>NG</v>
      </c>
      <c r="BT33" s="76"/>
      <c r="BU33" s="76"/>
      <c r="BV33" s="470"/>
      <c r="BW33" s="499">
        <f t="shared" ref="BW33" si="1239">IFERROR(SUM(IF(K33&lt;&gt;"NG",N33*K$1,0),IF(O33&lt;&gt;"NG",R33*O$1,0),IF(S33&lt;&gt;"NG",V33*S$1,0),IF(W33&lt;&gt;"NG",Z33*W$1,0),IF(AA33&lt;&gt;"NG",AD33*AA$1,0),IF(AE33&lt;&gt;"NG",AH33*AE$1,0),IF(AI33&lt;&gt;"NG",AL33*AI$1,0),IF(AM33&lt;&gt;"NG",AP33*AM$1,0),IF(AQ33&lt;&gt;"NG",AT33*AQ$1,0),IF(AU33&lt;&gt;"NG",AX33*AU$1,0),IF(AY33&lt;&gt;"NG",BB33*AY$1,0),IF(BC33&lt;&gt;"NG",BF33*BC$1,0),IF(BG33&lt;&gt;"NG",BJ33*BG$1,0),IF(BK33&lt;&gt;"NG",BN33*BK$1,0),IF(BO33&lt;&gt;"NG",BR33*BO$1,0),IF(BS33&lt;&gt;"NG",BV33*BS$1,0))/SUM(IF(K33&lt;&gt;"NG",K$1,0),IF(O33&lt;&gt;"NG",O$1,0),IF(S33&lt;&gt;"NG",S$1,0),IF(W33&lt;&gt;"NG",W$1,0),IF(AA33&lt;&gt;"NG",AA$1,0),IF(AE33&lt;&gt;"NG",AE$1,0),IF(AI33&lt;&gt;"NG",AI$1,0),IF(AM33&lt;&gt;"NG",AM$1,0),IF(AQ33&lt;&gt;"NG",AQ$1,0),IF(AU33&lt;&gt;"NG",AU$1,0),IF(AY33&lt;&gt;"NG",AY$1,0),IF(BC33&lt;&gt;"NG",BC$1,0),IF(BG33&lt;&gt;"NG",BG$1,0),IF(BK33&lt;&gt;"NG",BK$1,0),IF(BO33&lt;&gt;"NG",BO$1,0),IF(BS33&lt;&gt;"NG",BS$1,0)),0)</f>
        <v>0</v>
      </c>
      <c r="BX33" s="466"/>
      <c r="BY33" s="490"/>
      <c r="BZ33" s="5"/>
      <c r="CA33" s="32">
        <f t="shared" ref="CA33" si="1240">IF(AND($M33&lt;&gt;$BZ$5,$M33&lt;=$BZ$6,$M33&lt;&gt;$BZ$7),1,0)</f>
        <v>0</v>
      </c>
      <c r="CB33" s="32">
        <f t="shared" ref="CB33" si="1241">IF(AND($Q33&lt;&gt;$BZ$5,$Q33&lt;=$BZ$6,$Q33&lt;&gt;$BZ$7),1,0)</f>
        <v>0</v>
      </c>
      <c r="CC33" s="32">
        <f t="shared" ref="CC33" si="1242">IF(AND($U33&lt;&gt;$BZ$5,$U33&lt;=$BZ$6,$U33&lt;&gt;$BZ$7),1,0)</f>
        <v>0</v>
      </c>
      <c r="CD33" s="32">
        <f t="shared" ref="CD33" si="1243">IF(AND($Y33&lt;&gt;$BZ$5,$Y33&lt;=$BZ$6,$Y33&lt;&gt;$BZ$7),1,0)</f>
        <v>0</v>
      </c>
      <c r="CE33" s="32">
        <f t="shared" ref="CE33" si="1244">IF(AND($AG33&lt;&gt;$BZ$5,$AG33&lt;=$BZ$6,$AG33&lt;&gt;$BZ$7),1,0)</f>
        <v>0</v>
      </c>
      <c r="CF33" s="32">
        <f t="shared" ref="CF33" si="1245">IF(AND($AK33&lt;&gt;$BZ$5,$AK33&lt;=$BZ$6,$AK33&lt;&gt;$BZ$7),1,0)</f>
        <v>0</v>
      </c>
      <c r="CG33" s="32">
        <f t="shared" ref="CG33" si="1246">IF(AND($AS33&lt;&gt;$BZ$5,$AS33&lt;=$BZ$6,$AS33&lt;&gt;$BZ$7),1,0)</f>
        <v>0</v>
      </c>
      <c r="CH33" s="32">
        <f t="shared" ref="CH33" si="1247">IF(AND($AW33&lt;&gt;$BZ$5,$AW33&lt;=$BZ$6,$AW33&lt;&gt;$BZ$7),1,0)</f>
        <v>0</v>
      </c>
      <c r="CI33" s="32">
        <f t="shared" ref="CI33" si="1248">IF(AND($BE33&lt;&gt;$BZ$5,$BE33&lt;=$BZ$6,$BE33&lt;&gt;$BZ$7),1,0)</f>
        <v>0</v>
      </c>
      <c r="CJ33" s="32">
        <f t="shared" ref="CJ33" si="1249">IF(AND($BI33&lt;&gt;$BZ$5,$BI33&lt;=$BZ$6,$BI33&lt;&gt;$BZ$7),1,0)</f>
        <v>0</v>
      </c>
      <c r="CK33" s="32">
        <f t="shared" ref="CK33" si="1250">IF(AND($BQ33&lt;&gt;$BZ$5,$BQ33&lt;=$BZ$6,$BQ33&lt;&gt;$BZ$7),1,0)</f>
        <v>0</v>
      </c>
      <c r="CL33" s="32">
        <f t="shared" ref="CL33" si="1251">IF(AND($BU33&lt;&gt;$BZ$5,$BU33&lt;=$BZ$6,$BU33&lt;&gt;$BZ$7),1,0)</f>
        <v>0</v>
      </c>
      <c r="CO33" s="32">
        <f>IF(AND($M33&lt;&gt;$CN$5,$M33&lt;=$CN$6,$M33&lt;&gt;$CN$7),1,0)</f>
        <v>0</v>
      </c>
      <c r="CP33" s="32">
        <f>IF(AND($Q33&lt;&gt;$CN$5,$Q33&lt;=$CN$6,$Q33&lt;&gt;$CN$7),1,0)</f>
        <v>0</v>
      </c>
      <c r="CQ33" s="32">
        <f>IF(AND($U33&lt;&gt;$CN$5,$U33&lt;=$CN$6,$U33&lt;&gt;$CN$7),1,0)</f>
        <v>0</v>
      </c>
      <c r="CR33" s="32">
        <f>IF(AND($Y33&lt;&gt;$CN$5,$Y33&lt;=$CN$6,$Y33&lt;&gt;$CN$7),1,0)</f>
        <v>0</v>
      </c>
      <c r="CS33" s="32">
        <f>IF(AND($AG33&lt;&gt;$CN$5,$AG33&lt;=$CN$6,$AG33&lt;&gt;$CN$7),1,0)</f>
        <v>0</v>
      </c>
      <c r="CT33" s="32">
        <f>IF(AND($AK33&lt;&gt;$CN$5,$AK33&lt;=$CN$6,$AK33&lt;&gt;$CN$7),1,0)</f>
        <v>0</v>
      </c>
      <c r="CU33" s="32">
        <f>IF(AND($AS33&lt;&gt;$CN$5,$AS33&lt;=$CN$6,$AS33&lt;&gt;$CN$7),1,0)</f>
        <v>0</v>
      </c>
      <c r="CV33" s="32">
        <f>IF(AND($AW33&lt;&gt;$CN$5,$AW33&lt;=$CN$6,$AW33&lt;&gt;$CN$7),1,0)</f>
        <v>0</v>
      </c>
      <c r="CW33" s="32">
        <f>IF(AND($BE33&lt;&gt;$CN$5,$BE33&lt;=$CN$6,$BE33&lt;&gt;$CN$7),1,0)</f>
        <v>0</v>
      </c>
      <c r="CX33" s="32">
        <f>IF(AND($BI33&lt;&gt;$CN$5,$BI33&lt;=$CN$6,$BI33&lt;&gt;$CN$7),1,0)</f>
        <v>0</v>
      </c>
      <c r="CY33" s="32">
        <f>IF(AND($BQ33&lt;&gt;$CN$5,$BQ33&lt;=$CN$6,$BQ33&lt;&gt;$CN$7),1,0)</f>
        <v>0</v>
      </c>
      <c r="CZ33" s="32">
        <f>IF(AND($BU33&lt;&gt;$CN$5,$BU33&lt;=$CN$6,$BU33&lt;&gt;$CN$7),1,0)</f>
        <v>0</v>
      </c>
      <c r="DC33" s="32">
        <f>IF(AND($M33&lt;&gt;$DB$5,$M33&lt;=$DB$6,$M33&lt;&gt;$CN$7),1,0)</f>
        <v>0</v>
      </c>
      <c r="DD33" s="32">
        <f>IF(AND($Q33&lt;&gt;$DB$5,$Q33&lt;=$DB$6,$Q33&lt;&gt;$CN$7),1,0)</f>
        <v>0</v>
      </c>
      <c r="DE33" s="32">
        <f>IF(AND($U33&lt;&gt;$DB$5,$U33&lt;=$DB$6,$U33&lt;&gt;$CN$7),1,0)</f>
        <v>0</v>
      </c>
      <c r="DF33" s="32">
        <f>IF(AND($Y33&lt;&gt;$DB$5,$Y33&lt;=$DB$6,$Y33&lt;&gt;$CN$7),1,0)</f>
        <v>0</v>
      </c>
      <c r="DG33" s="32">
        <f>IF(AND($AG33&lt;&gt;$DB$5,$AG33&lt;=$DB$6,$AG33&lt;&gt;$CN$7),1,0)</f>
        <v>0</v>
      </c>
      <c r="DH33" s="32">
        <f>IF(AND($AK33&lt;&gt;$DB$5,$AK33&lt;=$DB$6,$AK33&lt;&gt;$CN$7),1,0)</f>
        <v>0</v>
      </c>
      <c r="DI33" s="32">
        <f>IF(AND($AS33&lt;&gt;$DB$5,$AS33&lt;=$DB$6,$AS33&lt;&gt;$CN$7),1,0)</f>
        <v>0</v>
      </c>
      <c r="DJ33" s="32">
        <f>IF(AND($AW33&lt;&gt;$DB$5,$AW33&lt;=$DB$6,$AW33&lt;&gt;$CN$7),1,0)</f>
        <v>0</v>
      </c>
      <c r="DK33" s="32">
        <f>IF(AND($BE33&lt;&gt;$DB$5,$BE33&lt;=$DB$6,$BE33&lt;&gt;$CN$7),1,0)</f>
        <v>0</v>
      </c>
      <c r="DL33" s="32">
        <f>IF(AND($BI33&lt;&gt;$DB$5,$BI33&lt;=$DB$6,$BI33&lt;&gt;$CN$7),1,0)</f>
        <v>0</v>
      </c>
      <c r="DM33" s="32">
        <f>IF(AND($BQ33&lt;&gt;$DB$5,$BQ33&lt;=$DB$6,$BQ33&lt;&gt;$CN$7),1,0)</f>
        <v>0</v>
      </c>
      <c r="DN33" s="32">
        <f>IF(AND($BU33&lt;&gt;$DB$5,$BU33&lt;=$DB$6,$BU33&lt;&gt;$CN$7),1,0)</f>
        <v>0</v>
      </c>
      <c r="DQ33" s="32">
        <f t="shared" ref="DQ33" si="1252">IF(AND($M33&lt;&gt;$DP$5,$M33&lt;=$DP$6,$M33&lt;&gt;$CN$7),1,0)</f>
        <v>0</v>
      </c>
      <c r="DR33" s="32">
        <f t="shared" ref="DR33" si="1253">IF(AND($Q33&lt;&gt;$DP$5,$Q33&lt;=$DP$6,$Q33&lt;&gt;$CN$7),1,0)</f>
        <v>0</v>
      </c>
      <c r="DS33" s="32">
        <f t="shared" ref="DS33" si="1254">IF(AND($U33&lt;&gt;$DP$5,$U33&lt;=$DP$6,$U33&lt;&gt;$CN$7),1,0)</f>
        <v>0</v>
      </c>
      <c r="DT33" s="32">
        <f t="shared" ref="DT33" si="1255">IF(AND($Y33&lt;&gt;$DP$5,$Y33&lt;=$DP$6,$Y33&lt;&gt;$CN$7),1,0)</f>
        <v>0</v>
      </c>
      <c r="DU33" s="32">
        <f t="shared" ref="DU33" si="1256">IF(AND($AG33&lt;&gt;$DP$5,$AG33&lt;=$DP$6,$AG33&lt;&gt;$CN$7),1,0)</f>
        <v>0</v>
      </c>
      <c r="DV33" s="32">
        <f t="shared" ref="DV33" si="1257">IF(AND($AK33&lt;&gt;$DP$5,$AK33&lt;=$DP$6,$AK33&lt;&gt;$CN$7),1,0)</f>
        <v>0</v>
      </c>
      <c r="DW33" s="32">
        <f t="shared" ref="DW33" si="1258">IF(AND($AS33&lt;&gt;$DP$5,$AS33&lt;=$DP$6,$AS33&lt;&gt;$CN$7),1,0)</f>
        <v>0</v>
      </c>
      <c r="DX33" s="32">
        <f t="shared" ref="DX33" si="1259">IF(AND($AW33&lt;&gt;$DP$5,$AW33&lt;=$DP$6,$AW33&lt;&gt;$CN$7),1,0)</f>
        <v>0</v>
      </c>
      <c r="DY33" s="32">
        <f t="shared" ref="DY33" si="1260">IF(AND($BE33&lt;&gt;$DP$5,$BE33&lt;=$DP$6,$BE33&lt;&gt;$CN$7),1,0)</f>
        <v>0</v>
      </c>
      <c r="DZ33" s="32">
        <f t="shared" ref="DZ33" si="1261">IF(AND($BI33&lt;&gt;$DP$5,$BI33&lt;=$DP$6,$BI33&lt;&gt;$CN$7),1,0)</f>
        <v>0</v>
      </c>
      <c r="EA33" s="32">
        <f t="shared" ref="EA33" si="1262">IF(AND($BQ33&lt;&gt;$DP$5,$BQ33&lt;=$DP$6,$BQ33&lt;&gt;$CN$7),1,0)</f>
        <v>0</v>
      </c>
      <c r="EB33" s="32">
        <f t="shared" ref="EB33" si="1263">IF(AND($BU33&lt;&gt;$DP$5,$BU33&lt;=$DP$6,$BU33&lt;&gt;$CN$7),1,0)</f>
        <v>0</v>
      </c>
      <c r="EE33" s="328">
        <f>IF(M33&lt;&gt;"",IF(M33&lt;=$ED$6,1,IF(L33&gt;$ED$6,0,NETWORKDAYS(L33,$ED$6,祭日リスト)/NETWORKDAYS(L33,M33,祭日リスト)))*$GG33*週間進捗報告書!$G$9,0)</f>
        <v>0</v>
      </c>
      <c r="EF33" s="328">
        <f>IF(Q33&lt;&gt;"",IF(Q33&lt;=$ED$6,1,IF(P33&gt;$ED$6,0,NETWORKDAYS(P33,$ED$6,祭日リスト)/NETWORKDAYS(P33,Q33,祭日リスト)))*$GG33*週間進捗報告書!$G$10,0)</f>
        <v>0</v>
      </c>
      <c r="EG33" s="328">
        <f>IF(U33&lt;&gt;"",IF(U33&lt;=$ED$6,1,IF(T33&gt;$ED$6,0,NETWORKDAYS(T33,$ED$6,祭日リスト)/NETWORKDAYS(T33,U33,祭日リスト)))*$GG33*週間進捗報告書!$G$11,0)</f>
        <v>0</v>
      </c>
      <c r="EH33" s="328">
        <f>IF(Y33&lt;&gt;"",IF(Y33&lt;=$ED$6,1,IF(X33&gt;$ED$6,0,NETWORKDAYS(X33,$ED$6,祭日リスト)/NETWORKDAYS(X33,Y33,祭日リスト)))*$GG33*週間進捗報告書!$G$12,0)</f>
        <v>0</v>
      </c>
      <c r="EI33" s="328">
        <f>IF(AG33&lt;&gt;"",IF(AG33&lt;=$ED$6,1,IF(AF33&gt;$ED$6,0,NETWORKDAYS(AF33,$ED$6,祭日リスト)/NETWORKDAYS(AF33,AG33,祭日リスト)))*$GG33*週間進捗報告書!$G$13,0)</f>
        <v>0</v>
      </c>
      <c r="EJ33" s="328">
        <f>IF(AK33&lt;&gt;"",IF(AK33&lt;=$ED$6,1,IF(AJ33&gt;$ED$6,0,NETWORKDAYS(AJ33,$ED$6,祭日リスト)/NETWORKDAYS(AJ33,AK33,祭日リスト)))*$GG33*週間進捗報告書!$G$14,0)</f>
        <v>0</v>
      </c>
      <c r="EK33" s="328">
        <f>IF(AS33&lt;&gt;"",IF(AS33&lt;=$ED$6,1,IF(AR33&gt;$ED$6,0,NETWORKDAYS(AR33,$ED$6,祭日リスト)/NETWORKDAYS(AR33,AS33,祭日リスト)))*$GG33*週間進捗報告書!$G$15,0)</f>
        <v>0</v>
      </c>
      <c r="EL33" s="328">
        <f>IF(AW33&lt;&gt;"",IF(AW33&lt;=$ED$6,1,IF(AV33&gt;$ED$6,0,NETWORKDAYS(AV33,$ED$6,祭日リスト)/NETWORKDAYS(AV33,AW33,祭日リスト)))*$GG33*週間進捗報告書!$G$16,0)</f>
        <v>0</v>
      </c>
      <c r="EM33" s="328">
        <f>IF(BE33&lt;&gt;"",IF(BE33&lt;=$ED$6,1,IF(BD33&gt;$ED$6,0,NETWORKDAYS(BD33,$ED$6,祭日リスト)/NETWORKDAYS(BD33,BE33,祭日リスト)))*$GG33*週間進捗報告書!$G$17,0)</f>
        <v>0</v>
      </c>
      <c r="EN33" s="328">
        <f>IF(BI33&lt;&gt;"",IF(BI33&lt;=$ED$6,1,IF(BH33&gt;$ED$6,0,NETWORKDAYS(BH33,$ED$6,祭日リスト)/NETWORKDAYS(BH33,BI33,祭日リスト)))*$GG33*週間進捗報告書!$G$18,0)</f>
        <v>0</v>
      </c>
      <c r="EO33" s="328">
        <f>IF(BQ33&lt;&gt;"",IF(BQ33&lt;=$ED$6,1,IF(BP33&gt;$ED$6,0,NETWORKDAYS(BP33,$ED$6,祭日リスト)/NETWORKDAYS(BP33,BQ33,祭日リスト)))*$GG33*週間進捗報告書!$G$19,0)</f>
        <v>0</v>
      </c>
      <c r="EP33" s="328">
        <f>IF(BU33&lt;&gt;"",IF(BU33&lt;=$ED$6,1,IF(BT33&gt;$ED$6,0,NETWORKDAYS(BT33,$ED$6,祭日リスト)/NETWORKDAYS(BT33,BU33,祭日リスト)))*$GG33*週間進捗報告書!$G$20,0)</f>
        <v>0</v>
      </c>
      <c r="ER33" s="547">
        <f t="shared" ref="ER33:FC33" si="1264">EE33-EE34</f>
        <v>0</v>
      </c>
      <c r="ES33" s="547">
        <f t="shared" si="1264"/>
        <v>0</v>
      </c>
      <c r="ET33" s="547">
        <f t="shared" si="1264"/>
        <v>0</v>
      </c>
      <c r="EU33" s="547">
        <f t="shared" si="1264"/>
        <v>0</v>
      </c>
      <c r="EV33" s="547">
        <f t="shared" si="1264"/>
        <v>0</v>
      </c>
      <c r="EW33" s="547">
        <f t="shared" si="1264"/>
        <v>0</v>
      </c>
      <c r="EX33" s="547">
        <f t="shared" si="1264"/>
        <v>0</v>
      </c>
      <c r="EY33" s="547">
        <f t="shared" si="1264"/>
        <v>0</v>
      </c>
      <c r="EZ33" s="547">
        <f t="shared" si="1264"/>
        <v>0</v>
      </c>
      <c r="FA33" s="547">
        <f t="shared" si="1264"/>
        <v>0</v>
      </c>
      <c r="FB33" s="547">
        <f t="shared" si="1264"/>
        <v>0</v>
      </c>
      <c r="FC33" s="547">
        <f t="shared" si="1264"/>
        <v>0</v>
      </c>
      <c r="FD33" s="547">
        <f t="shared" ref="FD33" si="1265">SUM(ER33:FC34)</f>
        <v>0</v>
      </c>
      <c r="FE33" s="333"/>
      <c r="FG33" s="32">
        <f>IF(AND($M33&lt;&gt;$FF$7),1,0)</f>
        <v>0</v>
      </c>
      <c r="FH33" s="32">
        <f>IF(AND($Q33&lt;&gt;$FF$7),1,0)</f>
        <v>0</v>
      </c>
      <c r="FI33" s="32">
        <f>IF(AND($U33&lt;&gt;$FF$7),1,0)</f>
        <v>0</v>
      </c>
      <c r="FJ33" s="32">
        <f>IF(AND($Y33&lt;&gt;$FF$7),1,0)</f>
        <v>0</v>
      </c>
      <c r="FK33" s="32">
        <f>IF(AND($AG33&lt;&gt;$FF$7),1,0)</f>
        <v>0</v>
      </c>
      <c r="FL33" s="32">
        <f>IF(AND($AK33&lt;&gt;$FF$7),1,0)</f>
        <v>0</v>
      </c>
      <c r="FM33" s="32">
        <f>IF(AND($AS33&lt;&gt;$FF$7),1,0)</f>
        <v>0</v>
      </c>
      <c r="FN33" s="32">
        <f>IF(AND($AW33&lt;&gt;$FF$7),1,0)</f>
        <v>0</v>
      </c>
      <c r="FO33" s="32">
        <f>IF(AND($BE33&lt;&gt;$FF$7),1,0)</f>
        <v>0</v>
      </c>
      <c r="FP33" s="32">
        <f>IF(AND($BI33&lt;&gt;$FF$7),1,0)</f>
        <v>0</v>
      </c>
      <c r="FQ33" s="32">
        <f>IF(AND($BQ33&lt;&gt;$FF$7),1,0)</f>
        <v>0</v>
      </c>
      <c r="FR33" s="32">
        <f>IF(AND($BU33&lt;&gt;$FF$7),1,0)</f>
        <v>0</v>
      </c>
      <c r="FU33" s="294">
        <f t="shared" ref="FU33" si="1266">IF($K33&lt;&gt;"NG",$GG33,0)</f>
        <v>0</v>
      </c>
      <c r="FV33" s="294">
        <f t="shared" ref="FV33" si="1267">IF($O33&lt;&gt;"NG",$GG33,0)</f>
        <v>0</v>
      </c>
      <c r="FW33" s="294">
        <f t="shared" ref="FW33" si="1268">IF($S33&lt;&gt;"NG",$GG33,0)</f>
        <v>0</v>
      </c>
      <c r="FX33" s="294">
        <f t="shared" ref="FX33" si="1269">IF($W33&lt;&gt;"NG",$GG33,0)</f>
        <v>0</v>
      </c>
      <c r="FY33" s="294">
        <f t="shared" ref="FY33" si="1270">IF($AE33&lt;&gt;"NG",$GG33,0)</f>
        <v>0</v>
      </c>
      <c r="FZ33" s="294">
        <f t="shared" ref="FZ33" si="1271">IF($AI33&lt;&gt;"NG",$GG33,0)</f>
        <v>0</v>
      </c>
      <c r="GA33" s="294">
        <f t="shared" ref="GA33" si="1272">IF($AQ33&lt;&gt;"NG",$GG33,0)</f>
        <v>0</v>
      </c>
      <c r="GB33" s="294">
        <f t="shared" ref="GB33" si="1273">IF($AU33&lt;&gt;"NG",$GG33,0)</f>
        <v>0</v>
      </c>
      <c r="GC33" s="294">
        <f t="shared" ref="GC33" si="1274">IF($BC33&lt;&gt;"NG",$GG33,0)</f>
        <v>0</v>
      </c>
      <c r="GD33" s="294">
        <f t="shared" ref="GD33" si="1275">IF($BG33&lt;&gt;"NG",$GG33,0)</f>
        <v>0</v>
      </c>
      <c r="GE33" s="294">
        <f t="shared" ref="GE33" si="1276">IF($BO33&lt;&gt;"NG",$GG33,0)</f>
        <v>0</v>
      </c>
      <c r="GF33" s="294">
        <f t="shared" ref="GF33" si="1277">IF($BS33&lt;&gt;"NG",$GG33,0)</f>
        <v>0</v>
      </c>
      <c r="GG33" s="294" t="e">
        <f>VLOOKUP($D33,リスト!$D:$S,15,FALSE)</f>
        <v>#N/A</v>
      </c>
      <c r="GH33" s="2" t="e">
        <f>INDEX(リスト!$V:$V,MATCH(中日程計画表!$D33,リスト!$D:$D,0))</f>
        <v>#N/A</v>
      </c>
      <c r="GI33" s="2" t="e">
        <f>INDEX(リスト!$A:$A,MATCH(中日程計画表!$D33,リスト!$D:$D,0))</f>
        <v>#N/A</v>
      </c>
      <c r="GJ33" s="2" t="e">
        <f>INDEX(リスト!$U:$U,MATCH(中日程計画表!$D33,リスト!$D:$D,0))</f>
        <v>#N/A</v>
      </c>
      <c r="GK33" s="5" t="e">
        <f>INDEX(リスト!$W:$W,MATCH(中日程計画表!$D33,リスト!$D:$D,0))</f>
        <v>#N/A</v>
      </c>
      <c r="GL33" s="2" t="s">
        <v>200</v>
      </c>
      <c r="GM33" s="296">
        <f>D33</f>
        <v>0</v>
      </c>
      <c r="GN33" s="296" t="str">
        <f>E33</f>
        <v>出庫照会</v>
      </c>
      <c r="GP33" s="2">
        <v>1.1612473118279569</v>
      </c>
      <c r="GU33" s="460" t="str">
        <f t="shared" ref="GU33" si="1278">AE33</f>
        <v>NG</v>
      </c>
      <c r="GV33" s="460">
        <f t="shared" ref="GV33" si="1279">EI33</f>
        <v>0</v>
      </c>
      <c r="GW33" s="460">
        <f t="shared" ref="GW33" si="1280">EI34</f>
        <v>0</v>
      </c>
      <c r="GX33" s="462">
        <f t="shared" ref="GX33" si="1281">EV33</f>
        <v>0</v>
      </c>
      <c r="GY33" s="460" t="str">
        <f t="shared" ref="GY33" si="1282">AI33</f>
        <v>NG</v>
      </c>
      <c r="GZ33" s="460">
        <f t="shared" ref="GZ33" si="1283">EJ33</f>
        <v>0</v>
      </c>
      <c r="HA33" s="460">
        <f t="shared" ref="HA33" si="1284">EJ34</f>
        <v>0</v>
      </c>
      <c r="HB33" s="462">
        <f t="shared" ref="HB33" si="1285">EW33</f>
        <v>0</v>
      </c>
      <c r="HC33" s="460" t="str">
        <f t="shared" ref="HC33" si="1286">AQ33</f>
        <v>NG</v>
      </c>
      <c r="HD33" s="460">
        <f t="shared" ref="HD33" si="1287">EK33</f>
        <v>0</v>
      </c>
      <c r="HE33" s="460">
        <f t="shared" ref="HE33" si="1288">EK34</f>
        <v>0</v>
      </c>
      <c r="HF33" s="462">
        <f t="shared" ref="HF33" si="1289">EX33</f>
        <v>0</v>
      </c>
      <c r="HG33" s="460" t="str">
        <f t="shared" ref="HG33" si="1290">AU33</f>
        <v>NG</v>
      </c>
      <c r="HH33" s="460">
        <f t="shared" ref="HH33" si="1291">EL33</f>
        <v>0</v>
      </c>
      <c r="HI33" s="460">
        <f t="shared" ref="HI33" si="1292">EL34</f>
        <v>0</v>
      </c>
      <c r="HJ33" s="462">
        <f t="shared" ref="HJ33" si="1293">EY33</f>
        <v>0</v>
      </c>
      <c r="HK33" s="460" t="str">
        <f t="shared" ref="HK33" si="1294">BC33</f>
        <v>NG</v>
      </c>
      <c r="HL33" s="460">
        <f t="shared" ref="HL33" si="1295">EM33</f>
        <v>0</v>
      </c>
      <c r="HM33" s="460">
        <f t="shared" ref="HM33" si="1296">EM34</f>
        <v>0</v>
      </c>
      <c r="HN33" s="462">
        <f t="shared" ref="HN33" si="1297">EZ33</f>
        <v>0</v>
      </c>
      <c r="HO33" s="460" t="str">
        <f t="shared" ref="HO33" si="1298">BG33</f>
        <v>NG</v>
      </c>
      <c r="HP33" s="460">
        <f t="shared" ref="HP33" si="1299">EN33</f>
        <v>0</v>
      </c>
      <c r="HQ33" s="460">
        <f t="shared" ref="HQ33" si="1300">EN34</f>
        <v>0</v>
      </c>
      <c r="HR33" s="462">
        <f t="shared" ref="HR33" si="1301">FA33</f>
        <v>0</v>
      </c>
      <c r="HS33" s="332"/>
    </row>
    <row r="34" spans="1:227" ht="12" customHeight="1">
      <c r="A34" s="489"/>
      <c r="B34" s="493"/>
      <c r="C34" s="475"/>
      <c r="D34" s="501"/>
      <c r="E34" s="483"/>
      <c r="F34" s="317"/>
      <c r="G34" s="317"/>
      <c r="H34" s="317"/>
      <c r="I34" s="317"/>
      <c r="J34" s="316"/>
      <c r="K34" s="481"/>
      <c r="L34" s="77"/>
      <c r="M34" s="77"/>
      <c r="N34" s="471"/>
      <c r="O34" s="494"/>
      <c r="P34" s="77"/>
      <c r="Q34" s="77"/>
      <c r="R34" s="471"/>
      <c r="S34" s="494"/>
      <c r="T34" s="77"/>
      <c r="U34" s="77"/>
      <c r="V34" s="471"/>
      <c r="W34" s="473"/>
      <c r="X34" s="77"/>
      <c r="Y34" s="77"/>
      <c r="Z34" s="471"/>
      <c r="AA34" s="477"/>
      <c r="AB34" s="80"/>
      <c r="AC34" s="80"/>
      <c r="AD34" s="471"/>
      <c r="AE34" s="495"/>
      <c r="AF34" s="77"/>
      <c r="AG34" s="77"/>
      <c r="AH34" s="471"/>
      <c r="AI34" s="495"/>
      <c r="AJ34" s="77"/>
      <c r="AK34" s="77"/>
      <c r="AL34" s="471"/>
      <c r="AM34" s="498"/>
      <c r="AN34" s="80"/>
      <c r="AO34" s="80"/>
      <c r="AP34" s="497"/>
      <c r="AQ34" s="473"/>
      <c r="AR34" s="77"/>
      <c r="AS34" s="77"/>
      <c r="AT34" s="471"/>
      <c r="AU34" s="473"/>
      <c r="AV34" s="77"/>
      <c r="AW34" s="77"/>
      <c r="AX34" s="471"/>
      <c r="AY34" s="477"/>
      <c r="AZ34" s="80"/>
      <c r="BA34" s="80"/>
      <c r="BB34" s="497"/>
      <c r="BC34" s="475"/>
      <c r="BD34" s="77"/>
      <c r="BE34" s="77"/>
      <c r="BF34" s="471"/>
      <c r="BG34" s="473"/>
      <c r="BH34" s="77"/>
      <c r="BI34" s="77"/>
      <c r="BJ34" s="471"/>
      <c r="BK34" s="498"/>
      <c r="BL34" s="80"/>
      <c r="BM34" s="80"/>
      <c r="BN34" s="497"/>
      <c r="BO34" s="475"/>
      <c r="BP34" s="77"/>
      <c r="BQ34" s="77"/>
      <c r="BR34" s="471"/>
      <c r="BS34" s="473"/>
      <c r="BT34" s="77"/>
      <c r="BU34" s="77"/>
      <c r="BV34" s="471"/>
      <c r="BW34" s="499"/>
      <c r="BX34" s="467"/>
      <c r="BY34" s="490"/>
      <c r="CA34" s="19">
        <f t="shared" ref="CA34" si="1302">IF(AND($N33=1,$M34&lt;&gt;$BZ$7),1,0)</f>
        <v>0</v>
      </c>
      <c r="CB34" s="19">
        <f t="shared" ref="CB34" si="1303">IF(AND($R33=1,$Q34&lt;&gt;$BZ$7),1,0)</f>
        <v>0</v>
      </c>
      <c r="CC34" s="19">
        <f t="shared" ref="CC34" si="1304">IF(AND($V33=1,$U34&lt;&gt;$BZ$7),1,0)</f>
        <v>0</v>
      </c>
      <c r="CD34" s="19">
        <f t="shared" ref="CD34" si="1305">IF(AND($Z33=1,$Y34&lt;&gt;$BZ$7),1,0)</f>
        <v>0</v>
      </c>
      <c r="CE34" s="19">
        <f t="shared" ref="CE34" si="1306">IF(AND($AH33=1,$AG34&lt;&gt;$BZ$7),1,0)</f>
        <v>0</v>
      </c>
      <c r="CF34" s="19">
        <f t="shared" ref="CF34" si="1307">IF(AND($AL33=1,$AK34&lt;&gt;$BZ$7),1,0)</f>
        <v>0</v>
      </c>
      <c r="CG34" s="19">
        <f t="shared" ref="CG34" si="1308">IF(AND($AT33=1,$AS34&lt;&gt;$BZ$7),1,0)</f>
        <v>0</v>
      </c>
      <c r="CH34" s="19">
        <f t="shared" ref="CH34" si="1309">IF(AND($AX33=1,$AW34&lt;&gt;$BZ$7),1,0)</f>
        <v>0</v>
      </c>
      <c r="CI34" s="19">
        <f t="shared" ref="CI34" si="1310">IF(AND($BF33=1,$BE34&lt;&gt;$BZ$7),1,0)</f>
        <v>0</v>
      </c>
      <c r="CJ34" s="19">
        <f t="shared" ref="CJ34" si="1311">IF(AND($BJ33=1,$BI34&lt;&gt;$BZ$7),1,0)</f>
        <v>0</v>
      </c>
      <c r="CK34" s="19">
        <f t="shared" ref="CK34" si="1312">IF(AND($BR33=1,$BQ34&lt;&gt;$BZ$7),1,0)</f>
        <v>0</v>
      </c>
      <c r="CL34" s="19">
        <f t="shared" ref="CL34" si="1313">IF(AND($BV33=1,$BU34&lt;&gt;$BZ$7),1,0)</f>
        <v>0</v>
      </c>
      <c r="CO34" s="19">
        <f>IF(AND($M34&lt;&gt;$CN$7,$M34&lt;=$CN$6),1,0)</f>
        <v>0</v>
      </c>
      <c r="CP34" s="19">
        <f>IF(AND($Q34&lt;&gt;$CN$7,$Q34&lt;=$CN$6),1,0)</f>
        <v>0</v>
      </c>
      <c r="CQ34" s="19">
        <f>IF(AND($U34&lt;&gt;$CN$7,$U34&lt;=$CN$6),1,0)</f>
        <v>0</v>
      </c>
      <c r="CR34" s="19">
        <f>IF(AND($Y34&lt;&gt;$CN$7,$Y34&lt;=$CN$6),1,0)</f>
        <v>0</v>
      </c>
      <c r="CS34" s="19">
        <f>IF(AND($AG34&lt;&gt;$CN$7,$AG34&lt;=$CN$6),1,0)</f>
        <v>0</v>
      </c>
      <c r="CT34" s="19">
        <f>IF(AND($AK34&lt;&gt;$CN$7,$AK34&lt;=$CN$6),1,0)</f>
        <v>0</v>
      </c>
      <c r="CU34" s="19">
        <f>IF(AND($AS34&lt;&gt;$CN$7,$AS34&lt;=$CN$6),1,0)</f>
        <v>0</v>
      </c>
      <c r="CV34" s="19">
        <f>IF(AND($AW34&lt;&gt;$CN$7,$AW34&lt;=$CN$6),1,0)</f>
        <v>0</v>
      </c>
      <c r="CW34" s="19">
        <f>IF(AND($BE34&lt;&gt;$CN$7,$BE34&lt;=$CN$6),1,0)</f>
        <v>0</v>
      </c>
      <c r="CX34" s="19">
        <f>IF(AND($BI34&lt;&gt;$CN$7,$BI34&lt;=$CN$6),1,0)</f>
        <v>0</v>
      </c>
      <c r="CY34" s="19">
        <f>IF(AND($BQ34&lt;&gt;$CN$7,$BQ34&lt;=$CN$6),1,0)</f>
        <v>0</v>
      </c>
      <c r="CZ34" s="19">
        <f>IF(AND($BU34&lt;&gt;$CN$7,$BU34&lt;=$CN$6),1,0)</f>
        <v>0</v>
      </c>
      <c r="DC34" s="19">
        <f>IF($N33=1,1,0)</f>
        <v>0</v>
      </c>
      <c r="DD34" s="19">
        <f>IF($R33=1,1,0)</f>
        <v>0</v>
      </c>
      <c r="DE34" s="19">
        <f>IF($V33=1,1,0)</f>
        <v>0</v>
      </c>
      <c r="DF34" s="19">
        <f>IF($Z33=1,1,0)</f>
        <v>0</v>
      </c>
      <c r="DG34" s="19">
        <f>IF($AH33=1,1,0)</f>
        <v>0</v>
      </c>
      <c r="DH34" s="19">
        <f>IF($AL33=1,1,0)</f>
        <v>0</v>
      </c>
      <c r="DI34" s="19">
        <f>IF($AT33=1,1,0)</f>
        <v>0</v>
      </c>
      <c r="DJ34" s="19">
        <f>IF($AX33=1,1,0)</f>
        <v>0</v>
      </c>
      <c r="DK34" s="19">
        <f>IF($BF33=1,1,0)</f>
        <v>0</v>
      </c>
      <c r="DL34" s="19">
        <f>IF($BJ33=1,1,0)</f>
        <v>0</v>
      </c>
      <c r="DM34" s="19">
        <f>IF($BR33=1,1,0)</f>
        <v>0</v>
      </c>
      <c r="DN34" s="19">
        <f>IF($BV33=1,1,0)</f>
        <v>0</v>
      </c>
      <c r="DQ34" s="19">
        <f t="shared" ref="DQ34" si="1314">IF($N33=1,1,0)</f>
        <v>0</v>
      </c>
      <c r="DR34" s="19">
        <f t="shared" ref="DR34" si="1315">IF($R33=1,1,0)</f>
        <v>0</v>
      </c>
      <c r="DS34" s="19">
        <f t="shared" ref="DS34" si="1316">IF($V33=1,1,0)</f>
        <v>0</v>
      </c>
      <c r="DT34" s="19">
        <f t="shared" ref="DT34" si="1317">IF($Z33=1,1,0)</f>
        <v>0</v>
      </c>
      <c r="DU34" s="19">
        <f t="shared" ref="DU34" si="1318">IF($AH33=1,1,0)</f>
        <v>0</v>
      </c>
      <c r="DV34" s="19">
        <f t="shared" ref="DV34" si="1319">IF($AL33=1,1,0)</f>
        <v>0</v>
      </c>
      <c r="DW34" s="19">
        <f t="shared" ref="DW34" si="1320">IF($AT33=1,1,0)</f>
        <v>0</v>
      </c>
      <c r="DX34" s="19">
        <f t="shared" ref="DX34" si="1321">IF($AX33=1,1,0)</f>
        <v>0</v>
      </c>
      <c r="DY34" s="19">
        <f t="shared" ref="DY34" si="1322">IF($BF33=1,1,0)</f>
        <v>0</v>
      </c>
      <c r="DZ34" s="19">
        <f t="shared" ref="DZ34" si="1323">IF($BJ33=1,1,0)</f>
        <v>0</v>
      </c>
      <c r="EA34" s="19">
        <f t="shared" ref="EA34" si="1324">IF($BR33=1,1,0)</f>
        <v>0</v>
      </c>
      <c r="EB34" s="19">
        <f t="shared" ref="EB34" si="1325">IF($BV33=1,1,0)</f>
        <v>0</v>
      </c>
      <c r="EE34" s="329">
        <f>N33*$FU34*週間進捗報告書!$G$9</f>
        <v>0</v>
      </c>
      <c r="EF34" s="329">
        <f>R33*$FV34*週間進捗報告書!$G$10</f>
        <v>0</v>
      </c>
      <c r="EG34" s="329">
        <f>V33*$FW34*週間進捗報告書!$G$11</f>
        <v>0</v>
      </c>
      <c r="EH34" s="329">
        <f>Z33*$FX34*週間進捗報告書!$G$12</f>
        <v>0</v>
      </c>
      <c r="EI34" s="329">
        <f>AH33*$FY34*週間進捗報告書!$G$13</f>
        <v>0</v>
      </c>
      <c r="EJ34" s="329">
        <f>AL33*$FZ34*週間進捗報告書!$G$14</f>
        <v>0</v>
      </c>
      <c r="EK34" s="329">
        <f>AT33*$GA34*週間進捗報告書!$G$15</f>
        <v>0</v>
      </c>
      <c r="EL34" s="329">
        <f>AX33*$GB34*週間進捗報告書!$G$16</f>
        <v>0</v>
      </c>
      <c r="EM34" s="329">
        <f>BF33*$GC34*週間進捗報告書!$G$17</f>
        <v>0</v>
      </c>
      <c r="EN34" s="329">
        <f>BJ33*$GD34*週間進捗報告書!$G$18</f>
        <v>0</v>
      </c>
      <c r="EO34" s="329">
        <f>BR33*$GE34*週間進捗報告書!$G$19</f>
        <v>0</v>
      </c>
      <c r="EP34" s="329">
        <f>BV33*$GF34*週間進捗報告書!$G$20</f>
        <v>0</v>
      </c>
      <c r="ER34" s="547"/>
      <c r="ES34" s="547"/>
      <c r="ET34" s="547"/>
      <c r="EU34" s="547"/>
      <c r="EV34" s="547"/>
      <c r="EW34" s="547"/>
      <c r="EX34" s="547"/>
      <c r="EY34" s="547"/>
      <c r="EZ34" s="547"/>
      <c r="FA34" s="547"/>
      <c r="FB34" s="547"/>
      <c r="FC34" s="547"/>
      <c r="FD34" s="547"/>
      <c r="FE34" s="332"/>
      <c r="FG34" s="19"/>
      <c r="FH34" s="19"/>
      <c r="FI34" s="19"/>
      <c r="FJ34" s="19"/>
      <c r="FK34" s="19"/>
      <c r="FL34" s="19"/>
      <c r="FM34" s="19"/>
      <c r="FN34" s="19"/>
      <c r="FO34" s="19"/>
      <c r="FP34" s="19"/>
      <c r="FQ34" s="19"/>
      <c r="FR34" s="19"/>
      <c r="FU34" s="295">
        <f t="shared" ref="FU34" si="1326">FU33</f>
        <v>0</v>
      </c>
      <c r="FV34" s="295">
        <f t="shared" ref="FV34" si="1327">FV33</f>
        <v>0</v>
      </c>
      <c r="FW34" s="295">
        <f t="shared" ref="FW34" si="1328">FW33</f>
        <v>0</v>
      </c>
      <c r="FX34" s="295">
        <f t="shared" ref="FX34" si="1329">FX33</f>
        <v>0</v>
      </c>
      <c r="FY34" s="295">
        <f t="shared" ref="FY34" si="1330">FY33</f>
        <v>0</v>
      </c>
      <c r="FZ34" s="295">
        <f t="shared" ref="FZ34" si="1331">FZ33</f>
        <v>0</v>
      </c>
      <c r="GA34" s="295">
        <f t="shared" ref="GA34" si="1332">GA33</f>
        <v>0</v>
      </c>
      <c r="GB34" s="295">
        <f t="shared" ref="GB34" si="1333">GB33</f>
        <v>0</v>
      </c>
      <c r="GC34" s="295">
        <f t="shared" ref="GC34" si="1334">GC33</f>
        <v>0</v>
      </c>
      <c r="GD34" s="295">
        <f t="shared" ref="GD34" si="1335">GD33</f>
        <v>0</v>
      </c>
      <c r="GE34" s="295">
        <f t="shared" ref="GE34" si="1336">GE33</f>
        <v>0</v>
      </c>
      <c r="GF34" s="295">
        <f t="shared" ref="GF34" si="1337">GF33</f>
        <v>0</v>
      </c>
      <c r="GG34" s="295" t="e">
        <f t="shared" ref="GG34" si="1338">GG33</f>
        <v>#N/A</v>
      </c>
      <c r="GH34" s="2" t="e">
        <f>INDEX(リスト!$V:$V,MATCH(中日程計画表!$D33,リスト!$D:$D,0))</f>
        <v>#N/A</v>
      </c>
      <c r="GI34" s="2" t="e">
        <f>INDEX(リスト!$A:$A,MATCH(中日程計画表!$D33,リスト!$D:$D,0))</f>
        <v>#N/A</v>
      </c>
      <c r="GJ34" s="2" t="e">
        <f>INDEX(リスト!$U:$U,MATCH(中日程計画表!$D33,リスト!$D:$D,0))</f>
        <v>#N/A</v>
      </c>
      <c r="GK34" s="5" t="e">
        <f>INDEX(リスト!$W:$W,MATCH(中日程計画表!$D33,リスト!$D:$D,0))</f>
        <v>#N/A</v>
      </c>
      <c r="GL34" s="2" t="s">
        <v>201</v>
      </c>
      <c r="GM34" s="296">
        <f t="shared" ref="GM34" si="1339">GM33</f>
        <v>0</v>
      </c>
      <c r="GN34" s="296" t="str">
        <f t="shared" ref="GN34" si="1340">GN33</f>
        <v>出庫照会</v>
      </c>
      <c r="GP34" s="2">
        <v>1.1612473118279569</v>
      </c>
      <c r="GU34" s="461"/>
      <c r="GV34" s="460"/>
      <c r="GW34" s="460"/>
      <c r="GX34" s="461"/>
      <c r="GY34" s="461"/>
      <c r="GZ34" s="460"/>
      <c r="HA34" s="460"/>
      <c r="HB34" s="461"/>
      <c r="HC34" s="461"/>
      <c r="HD34" s="460"/>
      <c r="HE34" s="460"/>
      <c r="HF34" s="461"/>
      <c r="HG34" s="461"/>
      <c r="HH34" s="460"/>
      <c r="HI34" s="460"/>
      <c r="HJ34" s="461"/>
      <c r="HK34" s="461"/>
      <c r="HL34" s="460"/>
      <c r="HM34" s="460"/>
      <c r="HN34" s="461"/>
      <c r="HO34" s="461"/>
      <c r="HP34" s="460"/>
      <c r="HQ34" s="460"/>
      <c r="HR34" s="461"/>
      <c r="HS34" s="4"/>
    </row>
    <row r="35" spans="1:227" ht="12" customHeight="1">
      <c r="A35" s="488" t="str">
        <f ca="1">INDIRECT("リスト!A"&amp;B35+6)</f>
        <v>出荷</v>
      </c>
      <c r="B35" s="493">
        <f t="shared" ref="B35" si="1341">ROUNDDOWN((ROW()-6)/2,0)+1</f>
        <v>15</v>
      </c>
      <c r="C35" s="474" t="str">
        <f>機能グループ名</f>
        <v>出荷</v>
      </c>
      <c r="D35" s="500">
        <f>機能ID</f>
        <v>0</v>
      </c>
      <c r="E35" s="482" t="str">
        <f>機能名</f>
        <v>出荷検品</v>
      </c>
      <c r="F35" s="315"/>
      <c r="G35" s="315"/>
      <c r="H35" s="315"/>
      <c r="I35" s="315"/>
      <c r="J35" s="316"/>
      <c r="K35" s="480" t="str">
        <f>担当者_SR</f>
        <v>NG</v>
      </c>
      <c r="L35" s="76"/>
      <c r="M35" s="76"/>
      <c r="N35" s="470"/>
      <c r="O35" s="494" t="str">
        <f>担当者_SRR</f>
        <v>NG</v>
      </c>
      <c r="P35" s="76"/>
      <c r="Q35" s="76"/>
      <c r="R35" s="470"/>
      <c r="S35" s="494" t="str">
        <f>担当者_DS</f>
        <v>NG</v>
      </c>
      <c r="T35" s="76"/>
      <c r="U35" s="76"/>
      <c r="V35" s="470"/>
      <c r="W35" s="472" t="str">
        <f>担当者_DSR</f>
        <v>NG</v>
      </c>
      <c r="X35" s="76"/>
      <c r="Y35" s="76"/>
      <c r="Z35" s="470"/>
      <c r="AA35" s="476"/>
      <c r="AB35" s="79"/>
      <c r="AC35" s="79"/>
      <c r="AD35" s="470">
        <f>IF(AC36 &lt;&gt; "",1,0)</f>
        <v>0</v>
      </c>
      <c r="AE35" s="495" t="str">
        <f>担当者_CD</f>
        <v>NG</v>
      </c>
      <c r="AF35" s="76"/>
      <c r="AG35" s="76"/>
      <c r="AH35" s="470"/>
      <c r="AI35" s="495" t="str">
        <f>担当者_DD</f>
        <v>NG</v>
      </c>
      <c r="AJ35" s="76"/>
      <c r="AK35" s="76"/>
      <c r="AL35" s="470"/>
      <c r="AM35" s="498"/>
      <c r="AN35" s="79"/>
      <c r="AO35" s="79"/>
      <c r="AP35" s="470">
        <f>IF(AO36 &lt;&gt; "",1,0)</f>
        <v>0</v>
      </c>
      <c r="AQ35" s="472" t="str">
        <f>担当者_MCL</f>
        <v>NG</v>
      </c>
      <c r="AR35" s="76"/>
      <c r="AS35" s="76"/>
      <c r="AT35" s="470"/>
      <c r="AU35" s="472" t="str">
        <f>担当者_MCLR</f>
        <v>NG</v>
      </c>
      <c r="AV35" s="76"/>
      <c r="AW35" s="76"/>
      <c r="AX35" s="470"/>
      <c r="AY35" s="476"/>
      <c r="AZ35" s="79"/>
      <c r="BA35" s="79"/>
      <c r="BB35" s="470">
        <f>IF(BA36 &lt;&gt; "",1,0)</f>
        <v>0</v>
      </c>
      <c r="BC35" s="474" t="str">
        <f>担当者_MT</f>
        <v>NG</v>
      </c>
      <c r="BD35" s="76"/>
      <c r="BE35" s="76"/>
      <c r="BF35" s="470"/>
      <c r="BG35" s="472" t="str">
        <f>担当者_M検</f>
        <v>NG</v>
      </c>
      <c r="BH35" s="76"/>
      <c r="BI35" s="76"/>
      <c r="BJ35" s="470"/>
      <c r="BK35" s="498"/>
      <c r="BL35" s="79"/>
      <c r="BM35" s="79"/>
      <c r="BN35" s="470">
        <v>0</v>
      </c>
      <c r="BO35" s="474" t="str">
        <f>担当者_モテ</f>
        <v>NG</v>
      </c>
      <c r="BP35" s="76"/>
      <c r="BQ35" s="76"/>
      <c r="BR35" s="470"/>
      <c r="BS35" s="472" t="str">
        <f>担当者_モテR</f>
        <v>NG</v>
      </c>
      <c r="BT35" s="76"/>
      <c r="BU35" s="76"/>
      <c r="BV35" s="470"/>
      <c r="BW35" s="499">
        <f t="shared" ref="BW35" si="1342">IFERROR(SUM(IF(K35&lt;&gt;"NG",N35*K$1,0),IF(O35&lt;&gt;"NG",R35*O$1,0),IF(S35&lt;&gt;"NG",V35*S$1,0),IF(W35&lt;&gt;"NG",Z35*W$1,0),IF(AA35&lt;&gt;"NG",AD35*AA$1,0),IF(AE35&lt;&gt;"NG",AH35*AE$1,0),IF(AI35&lt;&gt;"NG",AL35*AI$1,0),IF(AM35&lt;&gt;"NG",AP35*AM$1,0),IF(AQ35&lt;&gt;"NG",AT35*AQ$1,0),IF(AU35&lt;&gt;"NG",AX35*AU$1,0),IF(AY35&lt;&gt;"NG",BB35*AY$1,0),IF(BC35&lt;&gt;"NG",BF35*BC$1,0),IF(BG35&lt;&gt;"NG",BJ35*BG$1,0),IF(BK35&lt;&gt;"NG",BN35*BK$1,0),IF(BO35&lt;&gt;"NG",BR35*BO$1,0),IF(BS35&lt;&gt;"NG",BV35*BS$1,0))/SUM(IF(K35&lt;&gt;"NG",K$1,0),IF(O35&lt;&gt;"NG",O$1,0),IF(S35&lt;&gt;"NG",S$1,0),IF(W35&lt;&gt;"NG",W$1,0),IF(AA35&lt;&gt;"NG",AA$1,0),IF(AE35&lt;&gt;"NG",AE$1,0),IF(AI35&lt;&gt;"NG",AI$1,0),IF(AM35&lt;&gt;"NG",AM$1,0),IF(AQ35&lt;&gt;"NG",AQ$1,0),IF(AU35&lt;&gt;"NG",AU$1,0),IF(AY35&lt;&gt;"NG",AY$1,0),IF(BC35&lt;&gt;"NG",BC$1,0),IF(BG35&lt;&gt;"NG",BG$1,0),IF(BK35&lt;&gt;"NG",BK$1,0),IF(BO35&lt;&gt;"NG",BO$1,0),IF(BS35&lt;&gt;"NG",BS$1,0)),0)</f>
        <v>0</v>
      </c>
      <c r="BX35" s="466"/>
      <c r="BY35" s="490"/>
      <c r="BZ35" s="5"/>
      <c r="CA35" s="32">
        <f t="shared" ref="CA35" si="1343">IF(AND($M35&lt;&gt;$BZ$5,$M35&lt;=$BZ$6,$M35&lt;&gt;$BZ$7),1,0)</f>
        <v>0</v>
      </c>
      <c r="CB35" s="32">
        <f t="shared" ref="CB35" si="1344">IF(AND($Q35&lt;&gt;$BZ$5,$Q35&lt;=$BZ$6,$Q35&lt;&gt;$BZ$7),1,0)</f>
        <v>0</v>
      </c>
      <c r="CC35" s="32">
        <f t="shared" ref="CC35" si="1345">IF(AND($U35&lt;&gt;$BZ$5,$U35&lt;=$BZ$6,$U35&lt;&gt;$BZ$7),1,0)</f>
        <v>0</v>
      </c>
      <c r="CD35" s="32">
        <f t="shared" ref="CD35" si="1346">IF(AND($Y35&lt;&gt;$BZ$5,$Y35&lt;=$BZ$6,$Y35&lt;&gt;$BZ$7),1,0)</f>
        <v>0</v>
      </c>
      <c r="CE35" s="32">
        <f t="shared" ref="CE35" si="1347">IF(AND($AG35&lt;&gt;$BZ$5,$AG35&lt;=$BZ$6,$AG35&lt;&gt;$BZ$7),1,0)</f>
        <v>0</v>
      </c>
      <c r="CF35" s="32">
        <f t="shared" ref="CF35" si="1348">IF(AND($AK35&lt;&gt;$BZ$5,$AK35&lt;=$BZ$6,$AK35&lt;&gt;$BZ$7),1,0)</f>
        <v>0</v>
      </c>
      <c r="CG35" s="32">
        <f t="shared" ref="CG35" si="1349">IF(AND($AS35&lt;&gt;$BZ$5,$AS35&lt;=$BZ$6,$AS35&lt;&gt;$BZ$7),1,0)</f>
        <v>0</v>
      </c>
      <c r="CH35" s="32">
        <f t="shared" ref="CH35" si="1350">IF(AND($AW35&lt;&gt;$BZ$5,$AW35&lt;=$BZ$6,$AW35&lt;&gt;$BZ$7),1,0)</f>
        <v>0</v>
      </c>
      <c r="CI35" s="32">
        <f t="shared" ref="CI35" si="1351">IF(AND($BE35&lt;&gt;$BZ$5,$BE35&lt;=$BZ$6,$BE35&lt;&gt;$BZ$7),1,0)</f>
        <v>0</v>
      </c>
      <c r="CJ35" s="32">
        <f t="shared" ref="CJ35" si="1352">IF(AND($BI35&lt;&gt;$BZ$5,$BI35&lt;=$BZ$6,$BI35&lt;&gt;$BZ$7),1,0)</f>
        <v>0</v>
      </c>
      <c r="CK35" s="32">
        <f t="shared" ref="CK35" si="1353">IF(AND($BQ35&lt;&gt;$BZ$5,$BQ35&lt;=$BZ$6,$BQ35&lt;&gt;$BZ$7),1,0)</f>
        <v>0</v>
      </c>
      <c r="CL35" s="32">
        <f t="shared" ref="CL35" si="1354">IF(AND($BU35&lt;&gt;$BZ$5,$BU35&lt;=$BZ$6,$BU35&lt;&gt;$BZ$7),1,0)</f>
        <v>0</v>
      </c>
      <c r="CO35" s="32">
        <f>IF(AND($M35&lt;&gt;$CN$5,$M35&lt;=$CN$6,$M35&lt;&gt;$CN$7),1,0)</f>
        <v>0</v>
      </c>
      <c r="CP35" s="32">
        <f>IF(AND($Q35&lt;&gt;$CN$5,$Q35&lt;=$CN$6,$Q35&lt;&gt;$CN$7),1,0)</f>
        <v>0</v>
      </c>
      <c r="CQ35" s="32">
        <f>IF(AND($U35&lt;&gt;$CN$5,$U35&lt;=$CN$6,$U35&lt;&gt;$CN$7),1,0)</f>
        <v>0</v>
      </c>
      <c r="CR35" s="32">
        <f>IF(AND($Y35&lt;&gt;$CN$5,$Y35&lt;=$CN$6,$Y35&lt;&gt;$CN$7),1,0)</f>
        <v>0</v>
      </c>
      <c r="CS35" s="32">
        <f>IF(AND($AG35&lt;&gt;$CN$5,$AG35&lt;=$CN$6,$AG35&lt;&gt;$CN$7),1,0)</f>
        <v>0</v>
      </c>
      <c r="CT35" s="32">
        <f>IF(AND($AK35&lt;&gt;$CN$5,$AK35&lt;=$CN$6,$AK35&lt;&gt;$CN$7),1,0)</f>
        <v>0</v>
      </c>
      <c r="CU35" s="32">
        <f>IF(AND($AS35&lt;&gt;$CN$5,$AS35&lt;=$CN$6,$AS35&lt;&gt;$CN$7),1,0)</f>
        <v>0</v>
      </c>
      <c r="CV35" s="32">
        <f>IF(AND($AW35&lt;&gt;$CN$5,$AW35&lt;=$CN$6,$AW35&lt;&gt;$CN$7),1,0)</f>
        <v>0</v>
      </c>
      <c r="CW35" s="32">
        <f>IF(AND($BE35&lt;&gt;$CN$5,$BE35&lt;=$CN$6,$BE35&lt;&gt;$CN$7),1,0)</f>
        <v>0</v>
      </c>
      <c r="CX35" s="32">
        <f>IF(AND($BI35&lt;&gt;$CN$5,$BI35&lt;=$CN$6,$BI35&lt;&gt;$CN$7),1,0)</f>
        <v>0</v>
      </c>
      <c r="CY35" s="32">
        <f>IF(AND($BQ35&lt;&gt;$CN$5,$BQ35&lt;=$CN$6,$BQ35&lt;&gt;$CN$7),1,0)</f>
        <v>0</v>
      </c>
      <c r="CZ35" s="32">
        <f>IF(AND($BU35&lt;&gt;$CN$5,$BU35&lt;=$CN$6,$BU35&lt;&gt;$CN$7),1,0)</f>
        <v>0</v>
      </c>
      <c r="DC35" s="32">
        <f>IF(AND($M35&lt;&gt;$DB$5,$M35&lt;=$DB$6,$M35&lt;&gt;$CN$7),1,0)</f>
        <v>0</v>
      </c>
      <c r="DD35" s="32">
        <f>IF(AND($Q35&lt;&gt;$DB$5,$Q35&lt;=$DB$6,$Q35&lt;&gt;$CN$7),1,0)</f>
        <v>0</v>
      </c>
      <c r="DE35" s="32">
        <f>IF(AND($U35&lt;&gt;$DB$5,$U35&lt;=$DB$6,$U35&lt;&gt;$CN$7),1,0)</f>
        <v>0</v>
      </c>
      <c r="DF35" s="32">
        <f>IF(AND($Y35&lt;&gt;$DB$5,$Y35&lt;=$DB$6,$Y35&lt;&gt;$CN$7),1,0)</f>
        <v>0</v>
      </c>
      <c r="DG35" s="32">
        <f>IF(AND($AG35&lt;&gt;$DB$5,$AG35&lt;=$DB$6,$AG35&lt;&gt;$CN$7),1,0)</f>
        <v>0</v>
      </c>
      <c r="DH35" s="32">
        <f>IF(AND($AK35&lt;&gt;$DB$5,$AK35&lt;=$DB$6,$AK35&lt;&gt;$CN$7),1,0)</f>
        <v>0</v>
      </c>
      <c r="DI35" s="32">
        <f>IF(AND($AS35&lt;&gt;$DB$5,$AS35&lt;=$DB$6,$AS35&lt;&gt;$CN$7),1,0)</f>
        <v>0</v>
      </c>
      <c r="DJ35" s="32">
        <f>IF(AND($AW35&lt;&gt;$DB$5,$AW35&lt;=$DB$6,$AW35&lt;&gt;$CN$7),1,0)</f>
        <v>0</v>
      </c>
      <c r="DK35" s="32">
        <f>IF(AND($BE35&lt;&gt;$DB$5,$BE35&lt;=$DB$6,$BE35&lt;&gt;$CN$7),1,0)</f>
        <v>0</v>
      </c>
      <c r="DL35" s="32">
        <f>IF(AND($BI35&lt;&gt;$DB$5,$BI35&lt;=$DB$6,$BI35&lt;&gt;$CN$7),1,0)</f>
        <v>0</v>
      </c>
      <c r="DM35" s="32">
        <f>IF(AND($BQ35&lt;&gt;$DB$5,$BQ35&lt;=$DB$6,$BQ35&lt;&gt;$CN$7),1,0)</f>
        <v>0</v>
      </c>
      <c r="DN35" s="32">
        <f>IF(AND($BU35&lt;&gt;$DB$5,$BU35&lt;=$DB$6,$BU35&lt;&gt;$CN$7),1,0)</f>
        <v>0</v>
      </c>
      <c r="DQ35" s="32">
        <f t="shared" ref="DQ35" si="1355">IF(AND($M35&lt;&gt;$DP$5,$M35&lt;=$DP$6,$M35&lt;&gt;$CN$7),1,0)</f>
        <v>0</v>
      </c>
      <c r="DR35" s="32">
        <f t="shared" ref="DR35" si="1356">IF(AND($Q35&lt;&gt;$DP$5,$Q35&lt;=$DP$6,$Q35&lt;&gt;$CN$7),1,0)</f>
        <v>0</v>
      </c>
      <c r="DS35" s="32">
        <f t="shared" ref="DS35" si="1357">IF(AND($U35&lt;&gt;$DP$5,$U35&lt;=$DP$6,$U35&lt;&gt;$CN$7),1,0)</f>
        <v>0</v>
      </c>
      <c r="DT35" s="32">
        <f t="shared" ref="DT35" si="1358">IF(AND($Y35&lt;&gt;$DP$5,$Y35&lt;=$DP$6,$Y35&lt;&gt;$CN$7),1,0)</f>
        <v>0</v>
      </c>
      <c r="DU35" s="32">
        <f t="shared" ref="DU35" si="1359">IF(AND($AG35&lt;&gt;$DP$5,$AG35&lt;=$DP$6,$AG35&lt;&gt;$CN$7),1,0)</f>
        <v>0</v>
      </c>
      <c r="DV35" s="32">
        <f t="shared" ref="DV35" si="1360">IF(AND($AK35&lt;&gt;$DP$5,$AK35&lt;=$DP$6,$AK35&lt;&gt;$CN$7),1,0)</f>
        <v>0</v>
      </c>
      <c r="DW35" s="32">
        <f t="shared" ref="DW35" si="1361">IF(AND($AS35&lt;&gt;$DP$5,$AS35&lt;=$DP$6,$AS35&lt;&gt;$CN$7),1,0)</f>
        <v>0</v>
      </c>
      <c r="DX35" s="32">
        <f t="shared" ref="DX35" si="1362">IF(AND($AW35&lt;&gt;$DP$5,$AW35&lt;=$DP$6,$AW35&lt;&gt;$CN$7),1,0)</f>
        <v>0</v>
      </c>
      <c r="DY35" s="32">
        <f t="shared" ref="DY35" si="1363">IF(AND($BE35&lt;&gt;$DP$5,$BE35&lt;=$DP$6,$BE35&lt;&gt;$CN$7),1,0)</f>
        <v>0</v>
      </c>
      <c r="DZ35" s="32">
        <f t="shared" ref="DZ35" si="1364">IF(AND($BI35&lt;&gt;$DP$5,$BI35&lt;=$DP$6,$BI35&lt;&gt;$CN$7),1,0)</f>
        <v>0</v>
      </c>
      <c r="EA35" s="32">
        <f t="shared" ref="EA35" si="1365">IF(AND($BQ35&lt;&gt;$DP$5,$BQ35&lt;=$DP$6,$BQ35&lt;&gt;$CN$7),1,0)</f>
        <v>0</v>
      </c>
      <c r="EB35" s="32">
        <f t="shared" ref="EB35" si="1366">IF(AND($BU35&lt;&gt;$DP$5,$BU35&lt;=$DP$6,$BU35&lt;&gt;$CN$7),1,0)</f>
        <v>0</v>
      </c>
      <c r="EE35" s="328">
        <f>IF(M35&lt;&gt;"",IF(M35&lt;=$ED$6,1,IF(L35&gt;$ED$6,0,NETWORKDAYS(L35,$ED$6,祭日リスト)/NETWORKDAYS(L35,M35,祭日リスト)))*$GG35*週間進捗報告書!$G$9,0)</f>
        <v>0</v>
      </c>
      <c r="EF35" s="328">
        <f>IF(Q35&lt;&gt;"",IF(Q35&lt;=$ED$6,1,IF(P35&gt;$ED$6,0,NETWORKDAYS(P35,$ED$6,祭日リスト)/NETWORKDAYS(P35,Q35,祭日リスト)))*$GG35*週間進捗報告書!$G$10,0)</f>
        <v>0</v>
      </c>
      <c r="EG35" s="328">
        <f>IF(U35&lt;&gt;"",IF(U35&lt;=$ED$6,1,IF(T35&gt;$ED$6,0,NETWORKDAYS(T35,$ED$6,祭日リスト)/NETWORKDAYS(T35,U35,祭日リスト)))*$GG35*週間進捗報告書!$G$11,0)</f>
        <v>0</v>
      </c>
      <c r="EH35" s="328">
        <f>IF(Y35&lt;&gt;"",IF(Y35&lt;=$ED$6,1,IF(X35&gt;$ED$6,0,NETWORKDAYS(X35,$ED$6,祭日リスト)/NETWORKDAYS(X35,Y35,祭日リスト)))*$GG35*週間進捗報告書!$G$12,0)</f>
        <v>0</v>
      </c>
      <c r="EI35" s="328">
        <f>IF(AG35&lt;&gt;"",IF(AG35&lt;=$ED$6,1,IF(AF35&gt;$ED$6,0,NETWORKDAYS(AF35,$ED$6,祭日リスト)/NETWORKDAYS(AF35,AG35,祭日リスト)))*$GG35*週間進捗報告書!$G$13,0)</f>
        <v>0</v>
      </c>
      <c r="EJ35" s="328">
        <f>IF(AK35&lt;&gt;"",IF(AK35&lt;=$ED$6,1,IF(AJ35&gt;$ED$6,0,NETWORKDAYS(AJ35,$ED$6,祭日リスト)/NETWORKDAYS(AJ35,AK35,祭日リスト)))*$GG35*週間進捗報告書!$G$14,0)</f>
        <v>0</v>
      </c>
      <c r="EK35" s="328">
        <f>IF(AS35&lt;&gt;"",IF(AS35&lt;=$ED$6,1,IF(AR35&gt;$ED$6,0,NETWORKDAYS(AR35,$ED$6,祭日リスト)/NETWORKDAYS(AR35,AS35,祭日リスト)))*$GG35*週間進捗報告書!$G$15,0)</f>
        <v>0</v>
      </c>
      <c r="EL35" s="328">
        <f>IF(AW35&lt;&gt;"",IF(AW35&lt;=$ED$6,1,IF(AV35&gt;$ED$6,0,NETWORKDAYS(AV35,$ED$6,祭日リスト)/NETWORKDAYS(AV35,AW35,祭日リスト)))*$GG35*週間進捗報告書!$G$16,0)</f>
        <v>0</v>
      </c>
      <c r="EM35" s="328">
        <f>IF(BE35&lt;&gt;"",IF(BE35&lt;=$ED$6,1,IF(BD35&gt;$ED$6,0,NETWORKDAYS(BD35,$ED$6,祭日リスト)/NETWORKDAYS(BD35,BE35,祭日リスト)))*$GG35*週間進捗報告書!$G$17,0)</f>
        <v>0</v>
      </c>
      <c r="EN35" s="328">
        <f>IF(BI35&lt;&gt;"",IF(BI35&lt;=$ED$6,1,IF(BH35&gt;$ED$6,0,NETWORKDAYS(BH35,$ED$6,祭日リスト)/NETWORKDAYS(BH35,BI35,祭日リスト)))*$GG35*週間進捗報告書!$G$18,0)</f>
        <v>0</v>
      </c>
      <c r="EO35" s="328">
        <f>IF(BQ35&lt;&gt;"",IF(BQ35&lt;=$ED$6,1,IF(BP35&gt;$ED$6,0,NETWORKDAYS(BP35,$ED$6,祭日リスト)/NETWORKDAYS(BP35,BQ35,祭日リスト)))*$GG35*週間進捗報告書!$G$19,0)</f>
        <v>0</v>
      </c>
      <c r="EP35" s="328">
        <f>IF(BU35&lt;&gt;"",IF(BU35&lt;=$ED$6,1,IF(BT35&gt;$ED$6,0,NETWORKDAYS(BT35,$ED$6,祭日リスト)/NETWORKDAYS(BT35,BU35,祭日リスト)))*$GG35*週間進捗報告書!$G$20,0)</f>
        <v>0</v>
      </c>
      <c r="ER35" s="547">
        <f t="shared" ref="ER35:FC35" si="1367">EE35-EE36</f>
        <v>0</v>
      </c>
      <c r="ES35" s="547">
        <f t="shared" si="1367"/>
        <v>0</v>
      </c>
      <c r="ET35" s="547">
        <f t="shared" si="1367"/>
        <v>0</v>
      </c>
      <c r="EU35" s="547">
        <f t="shared" si="1367"/>
        <v>0</v>
      </c>
      <c r="EV35" s="547">
        <f t="shared" si="1367"/>
        <v>0</v>
      </c>
      <c r="EW35" s="547">
        <f t="shared" si="1367"/>
        <v>0</v>
      </c>
      <c r="EX35" s="547">
        <f t="shared" si="1367"/>
        <v>0</v>
      </c>
      <c r="EY35" s="547">
        <f t="shared" si="1367"/>
        <v>0</v>
      </c>
      <c r="EZ35" s="547">
        <f t="shared" si="1367"/>
        <v>0</v>
      </c>
      <c r="FA35" s="547">
        <f t="shared" si="1367"/>
        <v>0</v>
      </c>
      <c r="FB35" s="547">
        <f t="shared" si="1367"/>
        <v>0</v>
      </c>
      <c r="FC35" s="547">
        <f t="shared" si="1367"/>
        <v>0</v>
      </c>
      <c r="FD35" s="547">
        <f t="shared" ref="FD35" si="1368">SUM(ER35:FC36)</f>
        <v>0</v>
      </c>
      <c r="FE35" s="333"/>
      <c r="FG35" s="32">
        <f>IF(AND($M35&lt;&gt;$FF$7),1,0)</f>
        <v>0</v>
      </c>
      <c r="FH35" s="32">
        <f>IF(AND($Q35&lt;&gt;$FF$7),1,0)</f>
        <v>0</v>
      </c>
      <c r="FI35" s="32">
        <f>IF(AND($U35&lt;&gt;$FF$7),1,0)</f>
        <v>0</v>
      </c>
      <c r="FJ35" s="32">
        <f>IF(AND($Y35&lt;&gt;$FF$7),1,0)</f>
        <v>0</v>
      </c>
      <c r="FK35" s="32">
        <f>IF(AND($AG35&lt;&gt;$FF$7),1,0)</f>
        <v>0</v>
      </c>
      <c r="FL35" s="32">
        <f>IF(AND($AK35&lt;&gt;$FF$7),1,0)</f>
        <v>0</v>
      </c>
      <c r="FM35" s="32">
        <f>IF(AND($AS35&lt;&gt;$FF$7),1,0)</f>
        <v>0</v>
      </c>
      <c r="FN35" s="32">
        <f>IF(AND($AW35&lt;&gt;$FF$7),1,0)</f>
        <v>0</v>
      </c>
      <c r="FO35" s="32">
        <f>IF(AND($BE35&lt;&gt;$FF$7),1,0)</f>
        <v>0</v>
      </c>
      <c r="FP35" s="32">
        <f>IF(AND($BI35&lt;&gt;$FF$7),1,0)</f>
        <v>0</v>
      </c>
      <c r="FQ35" s="32">
        <f>IF(AND($BQ35&lt;&gt;$FF$7),1,0)</f>
        <v>0</v>
      </c>
      <c r="FR35" s="32">
        <f>IF(AND($BU35&lt;&gt;$FF$7),1,0)</f>
        <v>0</v>
      </c>
      <c r="FU35" s="294">
        <f t="shared" ref="FU35" si="1369">IF($K35&lt;&gt;"NG",$GG35,0)</f>
        <v>0</v>
      </c>
      <c r="FV35" s="294">
        <f t="shared" ref="FV35" si="1370">IF($O35&lt;&gt;"NG",$GG35,0)</f>
        <v>0</v>
      </c>
      <c r="FW35" s="294">
        <f t="shared" ref="FW35" si="1371">IF($S35&lt;&gt;"NG",$GG35,0)</f>
        <v>0</v>
      </c>
      <c r="FX35" s="294">
        <f t="shared" ref="FX35" si="1372">IF($W35&lt;&gt;"NG",$GG35,0)</f>
        <v>0</v>
      </c>
      <c r="FY35" s="294">
        <f t="shared" ref="FY35" si="1373">IF($AE35&lt;&gt;"NG",$GG35,0)</f>
        <v>0</v>
      </c>
      <c r="FZ35" s="294">
        <f t="shared" ref="FZ35" si="1374">IF($AI35&lt;&gt;"NG",$GG35,0)</f>
        <v>0</v>
      </c>
      <c r="GA35" s="294">
        <f t="shared" ref="GA35" si="1375">IF($AQ35&lt;&gt;"NG",$GG35,0)</f>
        <v>0</v>
      </c>
      <c r="GB35" s="294">
        <f t="shared" ref="GB35" si="1376">IF($AU35&lt;&gt;"NG",$GG35,0)</f>
        <v>0</v>
      </c>
      <c r="GC35" s="294">
        <f t="shared" ref="GC35" si="1377">IF($BC35&lt;&gt;"NG",$GG35,0)</f>
        <v>0</v>
      </c>
      <c r="GD35" s="294">
        <f t="shared" ref="GD35" si="1378">IF($BG35&lt;&gt;"NG",$GG35,0)</f>
        <v>0</v>
      </c>
      <c r="GE35" s="294">
        <f t="shared" ref="GE35" si="1379">IF($BO35&lt;&gt;"NG",$GG35,0)</f>
        <v>0</v>
      </c>
      <c r="GF35" s="294">
        <f t="shared" ref="GF35" si="1380">IF($BS35&lt;&gt;"NG",$GG35,0)</f>
        <v>0</v>
      </c>
      <c r="GG35" s="294" t="e">
        <f>VLOOKUP($D35,リスト!$D:$S,15,FALSE)</f>
        <v>#N/A</v>
      </c>
      <c r="GH35" s="2" t="e">
        <f>INDEX(リスト!$V:$V,MATCH(中日程計画表!$D35,リスト!$D:$D,0))</f>
        <v>#N/A</v>
      </c>
      <c r="GI35" s="2" t="e">
        <f>INDEX(リスト!$A:$A,MATCH(中日程計画表!$D35,リスト!$D:$D,0))</f>
        <v>#N/A</v>
      </c>
      <c r="GJ35" s="2" t="e">
        <f>INDEX(リスト!$U:$U,MATCH(中日程計画表!$D35,リスト!$D:$D,0))</f>
        <v>#N/A</v>
      </c>
      <c r="GK35" s="5" t="e">
        <f>INDEX(リスト!$W:$W,MATCH(中日程計画表!$D35,リスト!$D:$D,0))</f>
        <v>#N/A</v>
      </c>
      <c r="GL35" s="2" t="s">
        <v>200</v>
      </c>
      <c r="GM35" s="296">
        <f>D35</f>
        <v>0</v>
      </c>
      <c r="GN35" s="296" t="str">
        <f>E35</f>
        <v>出荷検品</v>
      </c>
      <c r="GP35" s="2">
        <v>0.20736559139784944</v>
      </c>
      <c r="GU35" s="460" t="str">
        <f t="shared" ref="GU35" si="1381">AE35</f>
        <v>NG</v>
      </c>
      <c r="GV35" s="460">
        <f t="shared" ref="GV35" si="1382">EI35</f>
        <v>0</v>
      </c>
      <c r="GW35" s="460">
        <f t="shared" ref="GW35" si="1383">EI36</f>
        <v>0</v>
      </c>
      <c r="GX35" s="462">
        <f t="shared" ref="GX35" si="1384">EV35</f>
        <v>0</v>
      </c>
      <c r="GY35" s="460" t="str">
        <f t="shared" ref="GY35" si="1385">AI35</f>
        <v>NG</v>
      </c>
      <c r="GZ35" s="460">
        <f t="shared" ref="GZ35" si="1386">EJ35</f>
        <v>0</v>
      </c>
      <c r="HA35" s="460">
        <f t="shared" ref="HA35" si="1387">EJ36</f>
        <v>0</v>
      </c>
      <c r="HB35" s="462">
        <f t="shared" ref="HB35" si="1388">EW35</f>
        <v>0</v>
      </c>
      <c r="HC35" s="460" t="str">
        <f t="shared" ref="HC35" si="1389">AQ35</f>
        <v>NG</v>
      </c>
      <c r="HD35" s="460">
        <f t="shared" ref="HD35" si="1390">EK35</f>
        <v>0</v>
      </c>
      <c r="HE35" s="460">
        <f t="shared" ref="HE35" si="1391">EK36</f>
        <v>0</v>
      </c>
      <c r="HF35" s="462">
        <f t="shared" ref="HF35" si="1392">EX35</f>
        <v>0</v>
      </c>
      <c r="HG35" s="460" t="str">
        <f t="shared" ref="HG35" si="1393">AU35</f>
        <v>NG</v>
      </c>
      <c r="HH35" s="460">
        <f t="shared" ref="HH35" si="1394">EL35</f>
        <v>0</v>
      </c>
      <c r="HI35" s="460">
        <f t="shared" ref="HI35" si="1395">EL36</f>
        <v>0</v>
      </c>
      <c r="HJ35" s="462">
        <f t="shared" ref="HJ35" si="1396">EY35</f>
        <v>0</v>
      </c>
      <c r="HK35" s="460" t="str">
        <f t="shared" ref="HK35" si="1397">BC35</f>
        <v>NG</v>
      </c>
      <c r="HL35" s="460">
        <f t="shared" ref="HL35" si="1398">EM35</f>
        <v>0</v>
      </c>
      <c r="HM35" s="460">
        <f t="shared" ref="HM35" si="1399">EM36</f>
        <v>0</v>
      </c>
      <c r="HN35" s="462">
        <f t="shared" ref="HN35" si="1400">EZ35</f>
        <v>0</v>
      </c>
      <c r="HO35" s="460" t="str">
        <f t="shared" ref="HO35" si="1401">BG35</f>
        <v>NG</v>
      </c>
      <c r="HP35" s="460">
        <f t="shared" ref="HP35" si="1402">EN35</f>
        <v>0</v>
      </c>
      <c r="HQ35" s="460">
        <f t="shared" ref="HQ35" si="1403">EN36</f>
        <v>0</v>
      </c>
      <c r="HR35" s="462">
        <f t="shared" ref="HR35" si="1404">FA35</f>
        <v>0</v>
      </c>
      <c r="HS35" s="332"/>
    </row>
    <row r="36" spans="1:227" ht="12" customHeight="1">
      <c r="A36" s="489"/>
      <c r="B36" s="493"/>
      <c r="C36" s="475"/>
      <c r="D36" s="501"/>
      <c r="E36" s="483"/>
      <c r="F36" s="317"/>
      <c r="G36" s="317"/>
      <c r="H36" s="317"/>
      <c r="I36" s="317"/>
      <c r="J36" s="316"/>
      <c r="K36" s="481"/>
      <c r="L36" s="77"/>
      <c r="M36" s="77"/>
      <c r="N36" s="471"/>
      <c r="O36" s="494"/>
      <c r="P36" s="77"/>
      <c r="Q36" s="77"/>
      <c r="R36" s="471"/>
      <c r="S36" s="494"/>
      <c r="T36" s="77"/>
      <c r="U36" s="77"/>
      <c r="V36" s="471"/>
      <c r="W36" s="473"/>
      <c r="X36" s="77"/>
      <c r="Y36" s="77"/>
      <c r="Z36" s="471"/>
      <c r="AA36" s="477"/>
      <c r="AB36" s="80"/>
      <c r="AC36" s="80"/>
      <c r="AD36" s="471"/>
      <c r="AE36" s="495"/>
      <c r="AF36" s="77"/>
      <c r="AG36" s="77"/>
      <c r="AH36" s="471"/>
      <c r="AI36" s="495"/>
      <c r="AJ36" s="77"/>
      <c r="AK36" s="77"/>
      <c r="AL36" s="471"/>
      <c r="AM36" s="498"/>
      <c r="AN36" s="80"/>
      <c r="AO36" s="80"/>
      <c r="AP36" s="497"/>
      <c r="AQ36" s="473"/>
      <c r="AR36" s="77"/>
      <c r="AS36" s="77"/>
      <c r="AT36" s="471"/>
      <c r="AU36" s="473"/>
      <c r="AV36" s="77"/>
      <c r="AW36" s="77"/>
      <c r="AX36" s="471"/>
      <c r="AY36" s="477"/>
      <c r="AZ36" s="80"/>
      <c r="BA36" s="80"/>
      <c r="BB36" s="497"/>
      <c r="BC36" s="475"/>
      <c r="BD36" s="77"/>
      <c r="BE36" s="77"/>
      <c r="BF36" s="471"/>
      <c r="BG36" s="473"/>
      <c r="BH36" s="77"/>
      <c r="BI36" s="77"/>
      <c r="BJ36" s="471"/>
      <c r="BK36" s="498"/>
      <c r="BL36" s="80"/>
      <c r="BM36" s="80"/>
      <c r="BN36" s="497"/>
      <c r="BO36" s="475"/>
      <c r="BP36" s="77"/>
      <c r="BQ36" s="77"/>
      <c r="BR36" s="471"/>
      <c r="BS36" s="473"/>
      <c r="BT36" s="77"/>
      <c r="BU36" s="77"/>
      <c r="BV36" s="471"/>
      <c r="BW36" s="499"/>
      <c r="BX36" s="467"/>
      <c r="BY36" s="490"/>
      <c r="CA36" s="19">
        <f t="shared" ref="CA36" si="1405">IF(AND($N35=1,$M36&lt;&gt;$BZ$7),1,0)</f>
        <v>0</v>
      </c>
      <c r="CB36" s="19">
        <f t="shared" ref="CB36" si="1406">IF(AND($R35=1,$Q36&lt;&gt;$BZ$7),1,0)</f>
        <v>0</v>
      </c>
      <c r="CC36" s="19">
        <f t="shared" ref="CC36" si="1407">IF(AND($V35=1,$U36&lt;&gt;$BZ$7),1,0)</f>
        <v>0</v>
      </c>
      <c r="CD36" s="19">
        <f t="shared" ref="CD36" si="1408">IF(AND($Z35=1,$Y36&lt;&gt;$BZ$7),1,0)</f>
        <v>0</v>
      </c>
      <c r="CE36" s="19">
        <f t="shared" ref="CE36" si="1409">IF(AND($AH35=1,$AG36&lt;&gt;$BZ$7),1,0)</f>
        <v>0</v>
      </c>
      <c r="CF36" s="19">
        <f t="shared" ref="CF36" si="1410">IF(AND($AL35=1,$AK36&lt;&gt;$BZ$7),1,0)</f>
        <v>0</v>
      </c>
      <c r="CG36" s="19">
        <f t="shared" ref="CG36" si="1411">IF(AND($AT35=1,$AS36&lt;&gt;$BZ$7),1,0)</f>
        <v>0</v>
      </c>
      <c r="CH36" s="19">
        <f t="shared" ref="CH36" si="1412">IF(AND($AX35=1,$AW36&lt;&gt;$BZ$7),1,0)</f>
        <v>0</v>
      </c>
      <c r="CI36" s="19">
        <f t="shared" ref="CI36" si="1413">IF(AND($BF35=1,$BE36&lt;&gt;$BZ$7),1,0)</f>
        <v>0</v>
      </c>
      <c r="CJ36" s="19">
        <f t="shared" ref="CJ36" si="1414">IF(AND($BJ35=1,$BI36&lt;&gt;$BZ$7),1,0)</f>
        <v>0</v>
      </c>
      <c r="CK36" s="19">
        <f t="shared" ref="CK36" si="1415">IF(AND($BR35=1,$BQ36&lt;&gt;$BZ$7),1,0)</f>
        <v>0</v>
      </c>
      <c r="CL36" s="19">
        <f t="shared" ref="CL36" si="1416">IF(AND($BV35=1,$BU36&lt;&gt;$BZ$7),1,0)</f>
        <v>0</v>
      </c>
      <c r="CO36" s="19">
        <f>IF(AND($M36&lt;&gt;$CN$7,$M36&lt;=$CN$6),1,0)</f>
        <v>0</v>
      </c>
      <c r="CP36" s="19">
        <f>IF(AND($Q36&lt;&gt;$CN$7,$Q36&lt;=$CN$6),1,0)</f>
        <v>0</v>
      </c>
      <c r="CQ36" s="19">
        <f>IF(AND($U36&lt;&gt;$CN$7,$U36&lt;=$CN$6),1,0)</f>
        <v>0</v>
      </c>
      <c r="CR36" s="19">
        <f>IF(AND($Y36&lt;&gt;$CN$7,$Y36&lt;=$CN$6),1,0)</f>
        <v>0</v>
      </c>
      <c r="CS36" s="19">
        <f>IF(AND($AG36&lt;&gt;$CN$7,$AG36&lt;=$CN$6),1,0)</f>
        <v>0</v>
      </c>
      <c r="CT36" s="19">
        <f>IF(AND($AK36&lt;&gt;$CN$7,$AK36&lt;=$CN$6),1,0)</f>
        <v>0</v>
      </c>
      <c r="CU36" s="19">
        <f>IF(AND($AS36&lt;&gt;$CN$7,$AS36&lt;=$CN$6),1,0)</f>
        <v>0</v>
      </c>
      <c r="CV36" s="19">
        <f>IF(AND($AW36&lt;&gt;$CN$7,$AW36&lt;=$CN$6),1,0)</f>
        <v>0</v>
      </c>
      <c r="CW36" s="19">
        <f>IF(AND($BE36&lt;&gt;$CN$7,$BE36&lt;=$CN$6),1,0)</f>
        <v>0</v>
      </c>
      <c r="CX36" s="19">
        <f>IF(AND($BI36&lt;&gt;$CN$7,$BI36&lt;=$CN$6),1,0)</f>
        <v>0</v>
      </c>
      <c r="CY36" s="19">
        <f>IF(AND($BQ36&lt;&gt;$CN$7,$BQ36&lt;=$CN$6),1,0)</f>
        <v>0</v>
      </c>
      <c r="CZ36" s="19">
        <f>IF(AND($BU36&lt;&gt;$CN$7,$BU36&lt;=$CN$6),1,0)</f>
        <v>0</v>
      </c>
      <c r="DC36" s="19">
        <f>IF($N35=1,1,0)</f>
        <v>0</v>
      </c>
      <c r="DD36" s="19">
        <f>IF($R35=1,1,0)</f>
        <v>0</v>
      </c>
      <c r="DE36" s="19">
        <f>IF($V35=1,1,0)</f>
        <v>0</v>
      </c>
      <c r="DF36" s="19">
        <f>IF($Z35=1,1,0)</f>
        <v>0</v>
      </c>
      <c r="DG36" s="19">
        <f>IF($AH35=1,1,0)</f>
        <v>0</v>
      </c>
      <c r="DH36" s="19">
        <f>IF($AL35=1,1,0)</f>
        <v>0</v>
      </c>
      <c r="DI36" s="19">
        <f>IF($AT35=1,1,0)</f>
        <v>0</v>
      </c>
      <c r="DJ36" s="19">
        <f>IF($AX35=1,1,0)</f>
        <v>0</v>
      </c>
      <c r="DK36" s="19">
        <f>IF($BF35=1,1,0)</f>
        <v>0</v>
      </c>
      <c r="DL36" s="19">
        <f>IF($BJ35=1,1,0)</f>
        <v>0</v>
      </c>
      <c r="DM36" s="19">
        <f>IF($BR35=1,1,0)</f>
        <v>0</v>
      </c>
      <c r="DN36" s="19">
        <f>IF($BV35=1,1,0)</f>
        <v>0</v>
      </c>
      <c r="DQ36" s="19">
        <f t="shared" ref="DQ36" si="1417">IF($N35=1,1,0)</f>
        <v>0</v>
      </c>
      <c r="DR36" s="19">
        <f t="shared" ref="DR36" si="1418">IF($R35=1,1,0)</f>
        <v>0</v>
      </c>
      <c r="DS36" s="19">
        <f t="shared" ref="DS36" si="1419">IF($V35=1,1,0)</f>
        <v>0</v>
      </c>
      <c r="DT36" s="19">
        <f t="shared" ref="DT36" si="1420">IF($Z35=1,1,0)</f>
        <v>0</v>
      </c>
      <c r="DU36" s="19">
        <f t="shared" ref="DU36" si="1421">IF($AH35=1,1,0)</f>
        <v>0</v>
      </c>
      <c r="DV36" s="19">
        <f t="shared" ref="DV36" si="1422">IF($AL35=1,1,0)</f>
        <v>0</v>
      </c>
      <c r="DW36" s="19">
        <f t="shared" ref="DW36" si="1423">IF($AT35=1,1,0)</f>
        <v>0</v>
      </c>
      <c r="DX36" s="19">
        <f t="shared" ref="DX36" si="1424">IF($AX35=1,1,0)</f>
        <v>0</v>
      </c>
      <c r="DY36" s="19">
        <f t="shared" ref="DY36" si="1425">IF($BF35=1,1,0)</f>
        <v>0</v>
      </c>
      <c r="DZ36" s="19">
        <f t="shared" ref="DZ36" si="1426">IF($BJ35=1,1,0)</f>
        <v>0</v>
      </c>
      <c r="EA36" s="19">
        <f t="shared" ref="EA36" si="1427">IF($BR35=1,1,0)</f>
        <v>0</v>
      </c>
      <c r="EB36" s="19">
        <f t="shared" ref="EB36" si="1428">IF($BV35=1,1,0)</f>
        <v>0</v>
      </c>
      <c r="EE36" s="329">
        <f>N35*$FU36*週間進捗報告書!$G$9</f>
        <v>0</v>
      </c>
      <c r="EF36" s="329">
        <f>R35*$FV36*週間進捗報告書!$G$10</f>
        <v>0</v>
      </c>
      <c r="EG36" s="329">
        <f>V35*$FW36*週間進捗報告書!$G$11</f>
        <v>0</v>
      </c>
      <c r="EH36" s="329">
        <f>Z35*$FX36*週間進捗報告書!$G$12</f>
        <v>0</v>
      </c>
      <c r="EI36" s="329">
        <f>AH35*$FY36*週間進捗報告書!$G$13</f>
        <v>0</v>
      </c>
      <c r="EJ36" s="329">
        <f>AL35*$FZ36*週間進捗報告書!$G$14</f>
        <v>0</v>
      </c>
      <c r="EK36" s="329">
        <f>AT35*$GA36*週間進捗報告書!$G$15</f>
        <v>0</v>
      </c>
      <c r="EL36" s="329">
        <f>AX35*$GB36*週間進捗報告書!$G$16</f>
        <v>0</v>
      </c>
      <c r="EM36" s="329">
        <f>BF35*$GC36*週間進捗報告書!$G$17</f>
        <v>0</v>
      </c>
      <c r="EN36" s="329">
        <f>BJ35*$GD36*週間進捗報告書!$G$18</f>
        <v>0</v>
      </c>
      <c r="EO36" s="329">
        <f>BR35*$GE36*週間進捗報告書!$G$19</f>
        <v>0</v>
      </c>
      <c r="EP36" s="329">
        <f>BV35*$GF36*週間進捗報告書!$G$20</f>
        <v>0</v>
      </c>
      <c r="ER36" s="547"/>
      <c r="ES36" s="547"/>
      <c r="ET36" s="547"/>
      <c r="EU36" s="547"/>
      <c r="EV36" s="547"/>
      <c r="EW36" s="547"/>
      <c r="EX36" s="547"/>
      <c r="EY36" s="547"/>
      <c r="EZ36" s="547"/>
      <c r="FA36" s="547"/>
      <c r="FB36" s="547"/>
      <c r="FC36" s="547"/>
      <c r="FD36" s="547"/>
      <c r="FE36" s="332"/>
      <c r="FG36" s="19"/>
      <c r="FH36" s="19"/>
      <c r="FI36" s="19"/>
      <c r="FJ36" s="19"/>
      <c r="FK36" s="19"/>
      <c r="FL36" s="19"/>
      <c r="FM36" s="19"/>
      <c r="FN36" s="19"/>
      <c r="FO36" s="19"/>
      <c r="FP36" s="19"/>
      <c r="FQ36" s="19"/>
      <c r="FR36" s="19"/>
      <c r="FU36" s="295">
        <f t="shared" ref="FU36" si="1429">FU35</f>
        <v>0</v>
      </c>
      <c r="FV36" s="295">
        <f t="shared" ref="FV36" si="1430">FV35</f>
        <v>0</v>
      </c>
      <c r="FW36" s="295">
        <f t="shared" ref="FW36" si="1431">FW35</f>
        <v>0</v>
      </c>
      <c r="FX36" s="295">
        <f t="shared" ref="FX36" si="1432">FX35</f>
        <v>0</v>
      </c>
      <c r="FY36" s="295">
        <f t="shared" ref="FY36" si="1433">FY35</f>
        <v>0</v>
      </c>
      <c r="FZ36" s="295">
        <f t="shared" ref="FZ36" si="1434">FZ35</f>
        <v>0</v>
      </c>
      <c r="GA36" s="295">
        <f t="shared" ref="GA36" si="1435">GA35</f>
        <v>0</v>
      </c>
      <c r="GB36" s="295">
        <f t="shared" ref="GB36" si="1436">GB35</f>
        <v>0</v>
      </c>
      <c r="GC36" s="295">
        <f t="shared" ref="GC36" si="1437">GC35</f>
        <v>0</v>
      </c>
      <c r="GD36" s="295">
        <f t="shared" ref="GD36" si="1438">GD35</f>
        <v>0</v>
      </c>
      <c r="GE36" s="295">
        <f t="shared" ref="GE36" si="1439">GE35</f>
        <v>0</v>
      </c>
      <c r="GF36" s="295">
        <f t="shared" ref="GF36" si="1440">GF35</f>
        <v>0</v>
      </c>
      <c r="GG36" s="295" t="e">
        <f t="shared" ref="GG36" si="1441">GG35</f>
        <v>#N/A</v>
      </c>
      <c r="GH36" s="2" t="e">
        <f>INDEX(リスト!$V:$V,MATCH(中日程計画表!$D35,リスト!$D:$D,0))</f>
        <v>#N/A</v>
      </c>
      <c r="GI36" s="2" t="e">
        <f>INDEX(リスト!$A:$A,MATCH(中日程計画表!$D35,リスト!$D:$D,0))</f>
        <v>#N/A</v>
      </c>
      <c r="GJ36" s="2" t="e">
        <f>INDEX(リスト!$U:$U,MATCH(中日程計画表!$D35,リスト!$D:$D,0))</f>
        <v>#N/A</v>
      </c>
      <c r="GK36" s="5" t="e">
        <f>INDEX(リスト!$W:$W,MATCH(中日程計画表!$D35,リスト!$D:$D,0))</f>
        <v>#N/A</v>
      </c>
      <c r="GL36" s="2" t="s">
        <v>201</v>
      </c>
      <c r="GM36" s="296">
        <f t="shared" ref="GM36" si="1442">GM35</f>
        <v>0</v>
      </c>
      <c r="GN36" s="296" t="str">
        <f t="shared" ref="GN36" si="1443">GN35</f>
        <v>出荷検品</v>
      </c>
      <c r="GP36" s="2">
        <v>0.20736559139784944</v>
      </c>
      <c r="GU36" s="461"/>
      <c r="GV36" s="460"/>
      <c r="GW36" s="460"/>
      <c r="GX36" s="461"/>
      <c r="GY36" s="461"/>
      <c r="GZ36" s="460"/>
      <c r="HA36" s="460"/>
      <c r="HB36" s="461"/>
      <c r="HC36" s="461"/>
      <c r="HD36" s="460"/>
      <c r="HE36" s="460"/>
      <c r="HF36" s="461"/>
      <c r="HG36" s="461"/>
      <c r="HH36" s="460"/>
      <c r="HI36" s="460"/>
      <c r="HJ36" s="461"/>
      <c r="HK36" s="461"/>
      <c r="HL36" s="460"/>
      <c r="HM36" s="460"/>
      <c r="HN36" s="461"/>
      <c r="HO36" s="461"/>
      <c r="HP36" s="460"/>
      <c r="HQ36" s="460"/>
      <c r="HR36" s="461"/>
      <c r="HS36" s="4"/>
    </row>
    <row r="37" spans="1:227" ht="12" customHeight="1">
      <c r="A37" s="488" t="str">
        <f ca="1">INDIRECT("リスト!A"&amp;B37+6)</f>
        <v>出荷</v>
      </c>
      <c r="B37" s="493">
        <f t="shared" ref="B37" si="1444">ROUNDDOWN((ROW()-6)/2,0)+1</f>
        <v>16</v>
      </c>
      <c r="C37" s="474" t="str">
        <f>機能グループ名</f>
        <v>出荷</v>
      </c>
      <c r="D37" s="500">
        <f>機能ID</f>
        <v>0</v>
      </c>
      <c r="E37" s="482" t="str">
        <f>機能名</f>
        <v>納品書</v>
      </c>
      <c r="F37" s="315"/>
      <c r="G37" s="315"/>
      <c r="H37" s="315"/>
      <c r="I37" s="315"/>
      <c r="J37" s="316"/>
      <c r="K37" s="480" t="str">
        <f>担当者_SR</f>
        <v>NG</v>
      </c>
      <c r="L37" s="76"/>
      <c r="M37" s="76"/>
      <c r="N37" s="470"/>
      <c r="O37" s="494" t="str">
        <f>担当者_SRR</f>
        <v>NG</v>
      </c>
      <c r="P37" s="76"/>
      <c r="Q37" s="76"/>
      <c r="R37" s="470"/>
      <c r="S37" s="494" t="str">
        <f>担当者_DS</f>
        <v>NG</v>
      </c>
      <c r="T37" s="76"/>
      <c r="U37" s="76"/>
      <c r="V37" s="470"/>
      <c r="W37" s="472" t="str">
        <f>担当者_DSR</f>
        <v>NG</v>
      </c>
      <c r="X37" s="76"/>
      <c r="Y37" s="76"/>
      <c r="Z37" s="470"/>
      <c r="AA37" s="476"/>
      <c r="AB37" s="79"/>
      <c r="AC37" s="79"/>
      <c r="AD37" s="470">
        <f>IF(AC38 &lt;&gt; "",1,0)</f>
        <v>0</v>
      </c>
      <c r="AE37" s="495" t="str">
        <f>担当者_CD</f>
        <v>NG</v>
      </c>
      <c r="AF37" s="76"/>
      <c r="AG37" s="76"/>
      <c r="AH37" s="470"/>
      <c r="AI37" s="495" t="str">
        <f>担当者_DD</f>
        <v>NG</v>
      </c>
      <c r="AJ37" s="76"/>
      <c r="AK37" s="76"/>
      <c r="AL37" s="470"/>
      <c r="AM37" s="498"/>
      <c r="AN37" s="79"/>
      <c r="AO37" s="79"/>
      <c r="AP37" s="470">
        <f>IF(AO38 &lt;&gt; "",1,0)</f>
        <v>0</v>
      </c>
      <c r="AQ37" s="472" t="str">
        <f>担当者_MCL</f>
        <v>NG</v>
      </c>
      <c r="AR37" s="76"/>
      <c r="AS37" s="76"/>
      <c r="AT37" s="470"/>
      <c r="AU37" s="472" t="str">
        <f>担当者_MCLR</f>
        <v>NG</v>
      </c>
      <c r="AV37" s="76"/>
      <c r="AW37" s="76"/>
      <c r="AX37" s="470"/>
      <c r="AY37" s="476"/>
      <c r="AZ37" s="79"/>
      <c r="BA37" s="79"/>
      <c r="BB37" s="470">
        <f>IF(BA38 &lt;&gt; "",1,0)</f>
        <v>0</v>
      </c>
      <c r="BC37" s="474" t="str">
        <f>担当者_MT</f>
        <v>NG</v>
      </c>
      <c r="BD37" s="76"/>
      <c r="BE37" s="76"/>
      <c r="BF37" s="470"/>
      <c r="BG37" s="472" t="str">
        <f>担当者_M検</f>
        <v>NG</v>
      </c>
      <c r="BH37" s="76"/>
      <c r="BI37" s="76"/>
      <c r="BJ37" s="470"/>
      <c r="BK37" s="498"/>
      <c r="BL37" s="79"/>
      <c r="BM37" s="79"/>
      <c r="BN37" s="470">
        <v>0</v>
      </c>
      <c r="BO37" s="474" t="str">
        <f>担当者_モテ</f>
        <v>NG</v>
      </c>
      <c r="BP37" s="76"/>
      <c r="BQ37" s="76"/>
      <c r="BR37" s="470"/>
      <c r="BS37" s="472" t="str">
        <f>担当者_モテR</f>
        <v>NG</v>
      </c>
      <c r="BT37" s="76"/>
      <c r="BU37" s="76"/>
      <c r="BV37" s="470"/>
      <c r="BW37" s="499">
        <f t="shared" ref="BW37" si="1445">IFERROR(SUM(IF(K37&lt;&gt;"NG",N37*K$1,0),IF(O37&lt;&gt;"NG",R37*O$1,0),IF(S37&lt;&gt;"NG",V37*S$1,0),IF(W37&lt;&gt;"NG",Z37*W$1,0),IF(AA37&lt;&gt;"NG",AD37*AA$1,0),IF(AE37&lt;&gt;"NG",AH37*AE$1,0),IF(AI37&lt;&gt;"NG",AL37*AI$1,0),IF(AM37&lt;&gt;"NG",AP37*AM$1,0),IF(AQ37&lt;&gt;"NG",AT37*AQ$1,0),IF(AU37&lt;&gt;"NG",AX37*AU$1,0),IF(AY37&lt;&gt;"NG",BB37*AY$1,0),IF(BC37&lt;&gt;"NG",BF37*BC$1,0),IF(BG37&lt;&gt;"NG",BJ37*BG$1,0),IF(BK37&lt;&gt;"NG",BN37*BK$1,0),IF(BO37&lt;&gt;"NG",BR37*BO$1,0),IF(BS37&lt;&gt;"NG",BV37*BS$1,0))/SUM(IF(K37&lt;&gt;"NG",K$1,0),IF(O37&lt;&gt;"NG",O$1,0),IF(S37&lt;&gt;"NG",S$1,0),IF(W37&lt;&gt;"NG",W$1,0),IF(AA37&lt;&gt;"NG",AA$1,0),IF(AE37&lt;&gt;"NG",AE$1,0),IF(AI37&lt;&gt;"NG",AI$1,0),IF(AM37&lt;&gt;"NG",AM$1,0),IF(AQ37&lt;&gt;"NG",AQ$1,0),IF(AU37&lt;&gt;"NG",AU$1,0),IF(AY37&lt;&gt;"NG",AY$1,0),IF(BC37&lt;&gt;"NG",BC$1,0),IF(BG37&lt;&gt;"NG",BG$1,0),IF(BK37&lt;&gt;"NG",BK$1,0),IF(BO37&lt;&gt;"NG",BO$1,0),IF(BS37&lt;&gt;"NG",BS$1,0)),0)</f>
        <v>0</v>
      </c>
      <c r="BX37" s="466"/>
      <c r="BY37" s="490"/>
      <c r="BZ37" s="5"/>
      <c r="CA37" s="32">
        <f t="shared" ref="CA37" si="1446">IF(AND($M37&lt;&gt;$BZ$5,$M37&lt;=$BZ$6,$M37&lt;&gt;$BZ$7),1,0)</f>
        <v>0</v>
      </c>
      <c r="CB37" s="32">
        <f t="shared" ref="CB37" si="1447">IF(AND($Q37&lt;&gt;$BZ$5,$Q37&lt;=$BZ$6,$Q37&lt;&gt;$BZ$7),1,0)</f>
        <v>0</v>
      </c>
      <c r="CC37" s="32">
        <f t="shared" ref="CC37" si="1448">IF(AND($U37&lt;&gt;$BZ$5,$U37&lt;=$BZ$6,$U37&lt;&gt;$BZ$7),1,0)</f>
        <v>0</v>
      </c>
      <c r="CD37" s="32">
        <f t="shared" ref="CD37" si="1449">IF(AND($Y37&lt;&gt;$BZ$5,$Y37&lt;=$BZ$6,$Y37&lt;&gt;$BZ$7),1,0)</f>
        <v>0</v>
      </c>
      <c r="CE37" s="32">
        <f t="shared" ref="CE37" si="1450">IF(AND($AG37&lt;&gt;$BZ$5,$AG37&lt;=$BZ$6,$AG37&lt;&gt;$BZ$7),1,0)</f>
        <v>0</v>
      </c>
      <c r="CF37" s="32">
        <f t="shared" ref="CF37" si="1451">IF(AND($AK37&lt;&gt;$BZ$5,$AK37&lt;=$BZ$6,$AK37&lt;&gt;$BZ$7),1,0)</f>
        <v>0</v>
      </c>
      <c r="CG37" s="32">
        <f t="shared" ref="CG37" si="1452">IF(AND($AS37&lt;&gt;$BZ$5,$AS37&lt;=$BZ$6,$AS37&lt;&gt;$BZ$7),1,0)</f>
        <v>0</v>
      </c>
      <c r="CH37" s="32">
        <f t="shared" ref="CH37" si="1453">IF(AND($AW37&lt;&gt;$BZ$5,$AW37&lt;=$BZ$6,$AW37&lt;&gt;$BZ$7),1,0)</f>
        <v>0</v>
      </c>
      <c r="CI37" s="32">
        <f t="shared" ref="CI37" si="1454">IF(AND($BE37&lt;&gt;$BZ$5,$BE37&lt;=$BZ$6,$BE37&lt;&gt;$BZ$7),1,0)</f>
        <v>0</v>
      </c>
      <c r="CJ37" s="32">
        <f t="shared" ref="CJ37" si="1455">IF(AND($BI37&lt;&gt;$BZ$5,$BI37&lt;=$BZ$6,$BI37&lt;&gt;$BZ$7),1,0)</f>
        <v>0</v>
      </c>
      <c r="CK37" s="32">
        <f t="shared" ref="CK37" si="1456">IF(AND($BQ37&lt;&gt;$BZ$5,$BQ37&lt;=$BZ$6,$BQ37&lt;&gt;$BZ$7),1,0)</f>
        <v>0</v>
      </c>
      <c r="CL37" s="32">
        <f t="shared" ref="CL37" si="1457">IF(AND($BU37&lt;&gt;$BZ$5,$BU37&lt;=$BZ$6,$BU37&lt;&gt;$BZ$7),1,0)</f>
        <v>0</v>
      </c>
      <c r="CO37" s="32">
        <f>IF(AND($M37&lt;&gt;$CN$5,$M37&lt;=$CN$6,$M37&lt;&gt;$CN$7),1,0)</f>
        <v>0</v>
      </c>
      <c r="CP37" s="32">
        <f>IF(AND($Q37&lt;&gt;$CN$5,$Q37&lt;=$CN$6,$Q37&lt;&gt;$CN$7),1,0)</f>
        <v>0</v>
      </c>
      <c r="CQ37" s="32">
        <f>IF(AND($U37&lt;&gt;$CN$5,$U37&lt;=$CN$6,$U37&lt;&gt;$CN$7),1,0)</f>
        <v>0</v>
      </c>
      <c r="CR37" s="32">
        <f>IF(AND($Y37&lt;&gt;$CN$5,$Y37&lt;=$CN$6,$Y37&lt;&gt;$CN$7),1,0)</f>
        <v>0</v>
      </c>
      <c r="CS37" s="32">
        <f>IF(AND($AG37&lt;&gt;$CN$5,$AG37&lt;=$CN$6,$AG37&lt;&gt;$CN$7),1,0)</f>
        <v>0</v>
      </c>
      <c r="CT37" s="32">
        <f>IF(AND($AK37&lt;&gt;$CN$5,$AK37&lt;=$CN$6,$AK37&lt;&gt;$CN$7),1,0)</f>
        <v>0</v>
      </c>
      <c r="CU37" s="32">
        <f>IF(AND($AS37&lt;&gt;$CN$5,$AS37&lt;=$CN$6,$AS37&lt;&gt;$CN$7),1,0)</f>
        <v>0</v>
      </c>
      <c r="CV37" s="32">
        <f>IF(AND($AW37&lt;&gt;$CN$5,$AW37&lt;=$CN$6,$AW37&lt;&gt;$CN$7),1,0)</f>
        <v>0</v>
      </c>
      <c r="CW37" s="32">
        <f>IF(AND($BE37&lt;&gt;$CN$5,$BE37&lt;=$CN$6,$BE37&lt;&gt;$CN$7),1,0)</f>
        <v>0</v>
      </c>
      <c r="CX37" s="32">
        <f>IF(AND($BI37&lt;&gt;$CN$5,$BI37&lt;=$CN$6,$BI37&lt;&gt;$CN$7),1,0)</f>
        <v>0</v>
      </c>
      <c r="CY37" s="32">
        <f>IF(AND($BQ37&lt;&gt;$CN$5,$BQ37&lt;=$CN$6,$BQ37&lt;&gt;$CN$7),1,0)</f>
        <v>0</v>
      </c>
      <c r="CZ37" s="32">
        <f>IF(AND($BU37&lt;&gt;$CN$5,$BU37&lt;=$CN$6,$BU37&lt;&gt;$CN$7),1,0)</f>
        <v>0</v>
      </c>
      <c r="DC37" s="32">
        <f>IF(AND($M37&lt;&gt;$DB$5,$M37&lt;=$DB$6,$M37&lt;&gt;$CN$7),1,0)</f>
        <v>0</v>
      </c>
      <c r="DD37" s="32">
        <f>IF(AND($Q37&lt;&gt;$DB$5,$Q37&lt;=$DB$6,$Q37&lt;&gt;$CN$7),1,0)</f>
        <v>0</v>
      </c>
      <c r="DE37" s="32">
        <f>IF(AND($U37&lt;&gt;$DB$5,$U37&lt;=$DB$6,$U37&lt;&gt;$CN$7),1,0)</f>
        <v>0</v>
      </c>
      <c r="DF37" s="32">
        <f>IF(AND($Y37&lt;&gt;$DB$5,$Y37&lt;=$DB$6,$Y37&lt;&gt;$CN$7),1,0)</f>
        <v>0</v>
      </c>
      <c r="DG37" s="32">
        <f>IF(AND($AG37&lt;&gt;$DB$5,$AG37&lt;=$DB$6,$AG37&lt;&gt;$CN$7),1,0)</f>
        <v>0</v>
      </c>
      <c r="DH37" s="32">
        <f>IF(AND($AK37&lt;&gt;$DB$5,$AK37&lt;=$DB$6,$AK37&lt;&gt;$CN$7),1,0)</f>
        <v>0</v>
      </c>
      <c r="DI37" s="32">
        <f>IF(AND($AS37&lt;&gt;$DB$5,$AS37&lt;=$DB$6,$AS37&lt;&gt;$CN$7),1,0)</f>
        <v>0</v>
      </c>
      <c r="DJ37" s="32">
        <f>IF(AND($AW37&lt;&gt;$DB$5,$AW37&lt;=$DB$6,$AW37&lt;&gt;$CN$7),1,0)</f>
        <v>0</v>
      </c>
      <c r="DK37" s="32">
        <f>IF(AND($BE37&lt;&gt;$DB$5,$BE37&lt;=$DB$6,$BE37&lt;&gt;$CN$7),1,0)</f>
        <v>0</v>
      </c>
      <c r="DL37" s="32">
        <f>IF(AND($BI37&lt;&gt;$DB$5,$BI37&lt;=$DB$6,$BI37&lt;&gt;$CN$7),1,0)</f>
        <v>0</v>
      </c>
      <c r="DM37" s="32">
        <f>IF(AND($BQ37&lt;&gt;$DB$5,$BQ37&lt;=$DB$6,$BQ37&lt;&gt;$CN$7),1,0)</f>
        <v>0</v>
      </c>
      <c r="DN37" s="32">
        <f>IF(AND($BU37&lt;&gt;$DB$5,$BU37&lt;=$DB$6,$BU37&lt;&gt;$CN$7),1,0)</f>
        <v>0</v>
      </c>
      <c r="DQ37" s="32">
        <f t="shared" ref="DQ37" si="1458">IF(AND($M37&lt;&gt;$DP$5,$M37&lt;=$DP$6,$M37&lt;&gt;$CN$7),1,0)</f>
        <v>0</v>
      </c>
      <c r="DR37" s="32">
        <f t="shared" ref="DR37" si="1459">IF(AND($Q37&lt;&gt;$DP$5,$Q37&lt;=$DP$6,$Q37&lt;&gt;$CN$7),1,0)</f>
        <v>0</v>
      </c>
      <c r="DS37" s="32">
        <f t="shared" ref="DS37" si="1460">IF(AND($U37&lt;&gt;$DP$5,$U37&lt;=$DP$6,$U37&lt;&gt;$CN$7),1,0)</f>
        <v>0</v>
      </c>
      <c r="DT37" s="32">
        <f t="shared" ref="DT37" si="1461">IF(AND($Y37&lt;&gt;$DP$5,$Y37&lt;=$DP$6,$Y37&lt;&gt;$CN$7),1,0)</f>
        <v>0</v>
      </c>
      <c r="DU37" s="32">
        <f t="shared" ref="DU37" si="1462">IF(AND($AG37&lt;&gt;$DP$5,$AG37&lt;=$DP$6,$AG37&lt;&gt;$CN$7),1,0)</f>
        <v>0</v>
      </c>
      <c r="DV37" s="32">
        <f t="shared" ref="DV37" si="1463">IF(AND($AK37&lt;&gt;$DP$5,$AK37&lt;=$DP$6,$AK37&lt;&gt;$CN$7),1,0)</f>
        <v>0</v>
      </c>
      <c r="DW37" s="32">
        <f t="shared" ref="DW37" si="1464">IF(AND($AS37&lt;&gt;$DP$5,$AS37&lt;=$DP$6,$AS37&lt;&gt;$CN$7),1,0)</f>
        <v>0</v>
      </c>
      <c r="DX37" s="32">
        <f t="shared" ref="DX37" si="1465">IF(AND($AW37&lt;&gt;$DP$5,$AW37&lt;=$DP$6,$AW37&lt;&gt;$CN$7),1,0)</f>
        <v>0</v>
      </c>
      <c r="DY37" s="32">
        <f t="shared" ref="DY37" si="1466">IF(AND($BE37&lt;&gt;$DP$5,$BE37&lt;=$DP$6,$BE37&lt;&gt;$CN$7),1,0)</f>
        <v>0</v>
      </c>
      <c r="DZ37" s="32">
        <f t="shared" ref="DZ37" si="1467">IF(AND($BI37&lt;&gt;$DP$5,$BI37&lt;=$DP$6,$BI37&lt;&gt;$CN$7),1,0)</f>
        <v>0</v>
      </c>
      <c r="EA37" s="32">
        <f t="shared" ref="EA37" si="1468">IF(AND($BQ37&lt;&gt;$DP$5,$BQ37&lt;=$DP$6,$BQ37&lt;&gt;$CN$7),1,0)</f>
        <v>0</v>
      </c>
      <c r="EB37" s="32">
        <f t="shared" ref="EB37" si="1469">IF(AND($BU37&lt;&gt;$DP$5,$BU37&lt;=$DP$6,$BU37&lt;&gt;$CN$7),1,0)</f>
        <v>0</v>
      </c>
      <c r="EE37" s="328">
        <f>IF(M37&lt;&gt;"",IF(M37&lt;=$ED$6,1,IF(L37&gt;$ED$6,0,NETWORKDAYS(L37,$ED$6,祭日リスト)/NETWORKDAYS(L37,M37,祭日リスト)))*$GG37*週間進捗報告書!$G$9,0)</f>
        <v>0</v>
      </c>
      <c r="EF37" s="328">
        <f>IF(Q37&lt;&gt;"",IF(Q37&lt;=$ED$6,1,IF(P37&gt;$ED$6,0,NETWORKDAYS(P37,$ED$6,祭日リスト)/NETWORKDAYS(P37,Q37,祭日リスト)))*$GG37*週間進捗報告書!$G$10,0)</f>
        <v>0</v>
      </c>
      <c r="EG37" s="328">
        <f>IF(U37&lt;&gt;"",IF(U37&lt;=$ED$6,1,IF(T37&gt;$ED$6,0,NETWORKDAYS(T37,$ED$6,祭日リスト)/NETWORKDAYS(T37,U37,祭日リスト)))*$GG37*週間進捗報告書!$G$11,0)</f>
        <v>0</v>
      </c>
      <c r="EH37" s="328">
        <f>IF(Y37&lt;&gt;"",IF(Y37&lt;=$ED$6,1,IF(X37&gt;$ED$6,0,NETWORKDAYS(X37,$ED$6,祭日リスト)/NETWORKDAYS(X37,Y37,祭日リスト)))*$GG37*週間進捗報告書!$G$12,0)</f>
        <v>0</v>
      </c>
      <c r="EI37" s="328">
        <f>IF(AG37&lt;&gt;"",IF(AG37&lt;=$ED$6,1,IF(AF37&gt;$ED$6,0,NETWORKDAYS(AF37,$ED$6,祭日リスト)/NETWORKDAYS(AF37,AG37,祭日リスト)))*$GG37*週間進捗報告書!$G$13,0)</f>
        <v>0</v>
      </c>
      <c r="EJ37" s="328">
        <f>IF(AK37&lt;&gt;"",IF(AK37&lt;=$ED$6,1,IF(AJ37&gt;$ED$6,0,NETWORKDAYS(AJ37,$ED$6,祭日リスト)/NETWORKDAYS(AJ37,AK37,祭日リスト)))*$GG37*週間進捗報告書!$G$14,0)</f>
        <v>0</v>
      </c>
      <c r="EK37" s="328">
        <f>IF(AS37&lt;&gt;"",IF(AS37&lt;=$ED$6,1,IF(AR37&gt;$ED$6,0,NETWORKDAYS(AR37,$ED$6,祭日リスト)/NETWORKDAYS(AR37,AS37,祭日リスト)))*$GG37*週間進捗報告書!$G$15,0)</f>
        <v>0</v>
      </c>
      <c r="EL37" s="328">
        <f>IF(AW37&lt;&gt;"",IF(AW37&lt;=$ED$6,1,IF(AV37&gt;$ED$6,0,NETWORKDAYS(AV37,$ED$6,祭日リスト)/NETWORKDAYS(AV37,AW37,祭日リスト)))*$GG37*週間進捗報告書!$G$16,0)</f>
        <v>0</v>
      </c>
      <c r="EM37" s="328">
        <f>IF(BE37&lt;&gt;"",IF(BE37&lt;=$ED$6,1,IF(BD37&gt;$ED$6,0,NETWORKDAYS(BD37,$ED$6,祭日リスト)/NETWORKDAYS(BD37,BE37,祭日リスト)))*$GG37*週間進捗報告書!$G$17,0)</f>
        <v>0</v>
      </c>
      <c r="EN37" s="328">
        <f>IF(BI37&lt;&gt;"",IF(BI37&lt;=$ED$6,1,IF(BH37&gt;$ED$6,0,NETWORKDAYS(BH37,$ED$6,祭日リスト)/NETWORKDAYS(BH37,BI37,祭日リスト)))*$GG37*週間進捗報告書!$G$18,0)</f>
        <v>0</v>
      </c>
      <c r="EO37" s="328">
        <f>IF(BQ37&lt;&gt;"",IF(BQ37&lt;=$ED$6,1,IF(BP37&gt;$ED$6,0,NETWORKDAYS(BP37,$ED$6,祭日リスト)/NETWORKDAYS(BP37,BQ37,祭日リスト)))*$GG37*週間進捗報告書!$G$19,0)</f>
        <v>0</v>
      </c>
      <c r="EP37" s="328">
        <f>IF(BU37&lt;&gt;"",IF(BU37&lt;=$ED$6,1,IF(BT37&gt;$ED$6,0,NETWORKDAYS(BT37,$ED$6,祭日リスト)/NETWORKDAYS(BT37,BU37,祭日リスト)))*$GG37*週間進捗報告書!$G$20,0)</f>
        <v>0</v>
      </c>
      <c r="ER37" s="547">
        <f t="shared" ref="ER37:FC37" si="1470">EE37-EE38</f>
        <v>0</v>
      </c>
      <c r="ES37" s="547">
        <f t="shared" si="1470"/>
        <v>0</v>
      </c>
      <c r="ET37" s="547">
        <f t="shared" si="1470"/>
        <v>0</v>
      </c>
      <c r="EU37" s="547">
        <f t="shared" si="1470"/>
        <v>0</v>
      </c>
      <c r="EV37" s="547">
        <f t="shared" si="1470"/>
        <v>0</v>
      </c>
      <c r="EW37" s="547">
        <f t="shared" si="1470"/>
        <v>0</v>
      </c>
      <c r="EX37" s="547">
        <f t="shared" si="1470"/>
        <v>0</v>
      </c>
      <c r="EY37" s="547">
        <f t="shared" si="1470"/>
        <v>0</v>
      </c>
      <c r="EZ37" s="547">
        <f t="shared" si="1470"/>
        <v>0</v>
      </c>
      <c r="FA37" s="547">
        <f t="shared" si="1470"/>
        <v>0</v>
      </c>
      <c r="FB37" s="547">
        <f t="shared" si="1470"/>
        <v>0</v>
      </c>
      <c r="FC37" s="547">
        <f t="shared" si="1470"/>
        <v>0</v>
      </c>
      <c r="FD37" s="547">
        <f t="shared" ref="FD37" si="1471">SUM(ER37:FC38)</f>
        <v>0</v>
      </c>
      <c r="FE37" s="333"/>
      <c r="FG37" s="32">
        <f>IF(AND($M37&lt;&gt;$FF$7),1,0)</f>
        <v>0</v>
      </c>
      <c r="FH37" s="32">
        <f>IF(AND($Q37&lt;&gt;$FF$7),1,0)</f>
        <v>0</v>
      </c>
      <c r="FI37" s="32">
        <f>IF(AND($U37&lt;&gt;$FF$7),1,0)</f>
        <v>0</v>
      </c>
      <c r="FJ37" s="32">
        <f>IF(AND($Y37&lt;&gt;$FF$7),1,0)</f>
        <v>0</v>
      </c>
      <c r="FK37" s="32">
        <f>IF(AND($AG37&lt;&gt;$FF$7),1,0)</f>
        <v>0</v>
      </c>
      <c r="FL37" s="32">
        <f>IF(AND($AK37&lt;&gt;$FF$7),1,0)</f>
        <v>0</v>
      </c>
      <c r="FM37" s="32">
        <f>IF(AND($AS37&lt;&gt;$FF$7),1,0)</f>
        <v>0</v>
      </c>
      <c r="FN37" s="32">
        <f>IF(AND($AW37&lt;&gt;$FF$7),1,0)</f>
        <v>0</v>
      </c>
      <c r="FO37" s="32">
        <f>IF(AND($BE37&lt;&gt;$FF$7),1,0)</f>
        <v>0</v>
      </c>
      <c r="FP37" s="32">
        <f>IF(AND($BI37&lt;&gt;$FF$7),1,0)</f>
        <v>0</v>
      </c>
      <c r="FQ37" s="32">
        <f>IF(AND($BQ37&lt;&gt;$FF$7),1,0)</f>
        <v>0</v>
      </c>
      <c r="FR37" s="32">
        <f>IF(AND($BU37&lt;&gt;$FF$7),1,0)</f>
        <v>0</v>
      </c>
      <c r="FU37" s="294">
        <f t="shared" ref="FU37" si="1472">IF($K37&lt;&gt;"NG",$GG37,0)</f>
        <v>0</v>
      </c>
      <c r="FV37" s="294">
        <f t="shared" ref="FV37" si="1473">IF($O37&lt;&gt;"NG",$GG37,0)</f>
        <v>0</v>
      </c>
      <c r="FW37" s="294">
        <f t="shared" ref="FW37" si="1474">IF($S37&lt;&gt;"NG",$GG37,0)</f>
        <v>0</v>
      </c>
      <c r="FX37" s="294">
        <f t="shared" ref="FX37" si="1475">IF($W37&lt;&gt;"NG",$GG37,0)</f>
        <v>0</v>
      </c>
      <c r="FY37" s="294">
        <f t="shared" ref="FY37" si="1476">IF($AE37&lt;&gt;"NG",$GG37,0)</f>
        <v>0</v>
      </c>
      <c r="FZ37" s="294">
        <f t="shared" ref="FZ37" si="1477">IF($AI37&lt;&gt;"NG",$GG37,0)</f>
        <v>0</v>
      </c>
      <c r="GA37" s="294">
        <f t="shared" ref="GA37" si="1478">IF($AQ37&lt;&gt;"NG",$GG37,0)</f>
        <v>0</v>
      </c>
      <c r="GB37" s="294">
        <f t="shared" ref="GB37" si="1479">IF($AU37&lt;&gt;"NG",$GG37,0)</f>
        <v>0</v>
      </c>
      <c r="GC37" s="294">
        <f t="shared" ref="GC37" si="1480">IF($BC37&lt;&gt;"NG",$GG37,0)</f>
        <v>0</v>
      </c>
      <c r="GD37" s="294">
        <f t="shared" ref="GD37" si="1481">IF($BG37&lt;&gt;"NG",$GG37,0)</f>
        <v>0</v>
      </c>
      <c r="GE37" s="294">
        <f t="shared" ref="GE37" si="1482">IF($BO37&lt;&gt;"NG",$GG37,0)</f>
        <v>0</v>
      </c>
      <c r="GF37" s="294">
        <f t="shared" ref="GF37" si="1483">IF($BS37&lt;&gt;"NG",$GG37,0)</f>
        <v>0</v>
      </c>
      <c r="GG37" s="294" t="e">
        <f>VLOOKUP($D37,リスト!$D:$S,15,FALSE)</f>
        <v>#N/A</v>
      </c>
      <c r="GH37" s="2" t="e">
        <f>INDEX(リスト!$V:$V,MATCH(中日程計画表!$D37,リスト!$D:$D,0))</f>
        <v>#N/A</v>
      </c>
      <c r="GI37" s="2" t="e">
        <f>INDEX(リスト!$A:$A,MATCH(中日程計画表!$D37,リスト!$D:$D,0))</f>
        <v>#N/A</v>
      </c>
      <c r="GJ37" s="2" t="e">
        <f>INDEX(リスト!$U:$U,MATCH(中日程計画表!$D37,リスト!$D:$D,0))</f>
        <v>#N/A</v>
      </c>
      <c r="GK37" s="5" t="e">
        <f>INDEX(リスト!$W:$W,MATCH(中日程計画表!$D37,リスト!$D:$D,0))</f>
        <v>#N/A</v>
      </c>
      <c r="GL37" s="2" t="s">
        <v>200</v>
      </c>
      <c r="GM37" s="296">
        <f>D37</f>
        <v>0</v>
      </c>
      <c r="GN37" s="296" t="str">
        <f>E37</f>
        <v>納品書</v>
      </c>
      <c r="GP37" s="2">
        <v>0.47694086021505377</v>
      </c>
      <c r="GU37" s="460" t="str">
        <f t="shared" ref="GU37" si="1484">AE37</f>
        <v>NG</v>
      </c>
      <c r="GV37" s="460">
        <f t="shared" ref="GV37" si="1485">EI37</f>
        <v>0</v>
      </c>
      <c r="GW37" s="460">
        <f t="shared" ref="GW37" si="1486">EI38</f>
        <v>0</v>
      </c>
      <c r="GX37" s="462">
        <f t="shared" ref="GX37" si="1487">EV37</f>
        <v>0</v>
      </c>
      <c r="GY37" s="460" t="str">
        <f t="shared" ref="GY37" si="1488">AI37</f>
        <v>NG</v>
      </c>
      <c r="GZ37" s="460">
        <f t="shared" ref="GZ37" si="1489">EJ37</f>
        <v>0</v>
      </c>
      <c r="HA37" s="460">
        <f t="shared" ref="HA37" si="1490">EJ38</f>
        <v>0</v>
      </c>
      <c r="HB37" s="462">
        <f t="shared" ref="HB37" si="1491">EW37</f>
        <v>0</v>
      </c>
      <c r="HC37" s="460" t="str">
        <f t="shared" ref="HC37" si="1492">AQ37</f>
        <v>NG</v>
      </c>
      <c r="HD37" s="460">
        <f t="shared" ref="HD37" si="1493">EK37</f>
        <v>0</v>
      </c>
      <c r="HE37" s="460">
        <f t="shared" ref="HE37" si="1494">EK38</f>
        <v>0</v>
      </c>
      <c r="HF37" s="462">
        <f t="shared" ref="HF37" si="1495">EX37</f>
        <v>0</v>
      </c>
      <c r="HG37" s="460" t="str">
        <f t="shared" ref="HG37" si="1496">AU37</f>
        <v>NG</v>
      </c>
      <c r="HH37" s="460">
        <f t="shared" ref="HH37" si="1497">EL37</f>
        <v>0</v>
      </c>
      <c r="HI37" s="460">
        <f t="shared" ref="HI37" si="1498">EL38</f>
        <v>0</v>
      </c>
      <c r="HJ37" s="462">
        <f t="shared" ref="HJ37" si="1499">EY37</f>
        <v>0</v>
      </c>
      <c r="HK37" s="460" t="str">
        <f t="shared" ref="HK37" si="1500">BC37</f>
        <v>NG</v>
      </c>
      <c r="HL37" s="460">
        <f t="shared" ref="HL37" si="1501">EM37</f>
        <v>0</v>
      </c>
      <c r="HM37" s="460">
        <f t="shared" ref="HM37" si="1502">EM38</f>
        <v>0</v>
      </c>
      <c r="HN37" s="462">
        <f t="shared" ref="HN37" si="1503">EZ37</f>
        <v>0</v>
      </c>
      <c r="HO37" s="460" t="str">
        <f t="shared" ref="HO37" si="1504">BG37</f>
        <v>NG</v>
      </c>
      <c r="HP37" s="460">
        <f t="shared" ref="HP37" si="1505">EN37</f>
        <v>0</v>
      </c>
      <c r="HQ37" s="460">
        <f t="shared" ref="HQ37" si="1506">EN38</f>
        <v>0</v>
      </c>
      <c r="HR37" s="462">
        <f t="shared" ref="HR37" si="1507">FA37</f>
        <v>0</v>
      </c>
      <c r="HS37" s="332"/>
    </row>
    <row r="38" spans="1:227" ht="12" customHeight="1">
      <c r="A38" s="489"/>
      <c r="B38" s="493"/>
      <c r="C38" s="475"/>
      <c r="D38" s="501"/>
      <c r="E38" s="483"/>
      <c r="F38" s="317"/>
      <c r="G38" s="317"/>
      <c r="H38" s="317"/>
      <c r="I38" s="317"/>
      <c r="J38" s="316"/>
      <c r="K38" s="481"/>
      <c r="L38" s="77"/>
      <c r="M38" s="77"/>
      <c r="N38" s="471"/>
      <c r="O38" s="494"/>
      <c r="P38" s="77"/>
      <c r="Q38" s="77"/>
      <c r="R38" s="471"/>
      <c r="S38" s="494"/>
      <c r="T38" s="77"/>
      <c r="U38" s="77"/>
      <c r="V38" s="471"/>
      <c r="W38" s="473"/>
      <c r="X38" s="77"/>
      <c r="Y38" s="77"/>
      <c r="Z38" s="471"/>
      <c r="AA38" s="477"/>
      <c r="AB38" s="80"/>
      <c r="AC38" s="80"/>
      <c r="AD38" s="471"/>
      <c r="AE38" s="495"/>
      <c r="AF38" s="77"/>
      <c r="AG38" s="77"/>
      <c r="AH38" s="471"/>
      <c r="AI38" s="495"/>
      <c r="AJ38" s="77"/>
      <c r="AK38" s="77"/>
      <c r="AL38" s="471"/>
      <c r="AM38" s="498"/>
      <c r="AN38" s="80"/>
      <c r="AO38" s="80"/>
      <c r="AP38" s="497"/>
      <c r="AQ38" s="473"/>
      <c r="AR38" s="77"/>
      <c r="AS38" s="77"/>
      <c r="AT38" s="471"/>
      <c r="AU38" s="473"/>
      <c r="AV38" s="77"/>
      <c r="AW38" s="77"/>
      <c r="AX38" s="471"/>
      <c r="AY38" s="477"/>
      <c r="AZ38" s="80"/>
      <c r="BA38" s="80"/>
      <c r="BB38" s="497"/>
      <c r="BC38" s="475"/>
      <c r="BD38" s="77"/>
      <c r="BE38" s="77"/>
      <c r="BF38" s="471"/>
      <c r="BG38" s="473"/>
      <c r="BH38" s="77"/>
      <c r="BI38" s="77"/>
      <c r="BJ38" s="471"/>
      <c r="BK38" s="498"/>
      <c r="BL38" s="80"/>
      <c r="BM38" s="80"/>
      <c r="BN38" s="497"/>
      <c r="BO38" s="475"/>
      <c r="BP38" s="77"/>
      <c r="BQ38" s="77"/>
      <c r="BR38" s="471"/>
      <c r="BS38" s="473"/>
      <c r="BT38" s="77"/>
      <c r="BU38" s="77"/>
      <c r="BV38" s="471"/>
      <c r="BW38" s="499"/>
      <c r="BX38" s="467"/>
      <c r="BY38" s="490"/>
      <c r="CA38" s="19">
        <f t="shared" ref="CA38" si="1508">IF(AND($N37=1,$M38&lt;&gt;$BZ$7),1,0)</f>
        <v>0</v>
      </c>
      <c r="CB38" s="19">
        <f t="shared" ref="CB38" si="1509">IF(AND($R37=1,$Q38&lt;&gt;$BZ$7),1,0)</f>
        <v>0</v>
      </c>
      <c r="CC38" s="19">
        <f t="shared" ref="CC38" si="1510">IF(AND($V37=1,$U38&lt;&gt;$BZ$7),1,0)</f>
        <v>0</v>
      </c>
      <c r="CD38" s="19">
        <f t="shared" ref="CD38" si="1511">IF(AND($Z37=1,$Y38&lt;&gt;$BZ$7),1,0)</f>
        <v>0</v>
      </c>
      <c r="CE38" s="19">
        <f t="shared" ref="CE38" si="1512">IF(AND($AH37=1,$AG38&lt;&gt;$BZ$7),1,0)</f>
        <v>0</v>
      </c>
      <c r="CF38" s="19">
        <f t="shared" ref="CF38" si="1513">IF(AND($AL37=1,$AK38&lt;&gt;$BZ$7),1,0)</f>
        <v>0</v>
      </c>
      <c r="CG38" s="19">
        <f t="shared" ref="CG38" si="1514">IF(AND($AT37=1,$AS38&lt;&gt;$BZ$7),1,0)</f>
        <v>0</v>
      </c>
      <c r="CH38" s="19">
        <f t="shared" ref="CH38" si="1515">IF(AND($AX37=1,$AW38&lt;&gt;$BZ$7),1,0)</f>
        <v>0</v>
      </c>
      <c r="CI38" s="19">
        <f t="shared" ref="CI38" si="1516">IF(AND($BF37=1,$BE38&lt;&gt;$BZ$7),1,0)</f>
        <v>0</v>
      </c>
      <c r="CJ38" s="19">
        <f t="shared" ref="CJ38" si="1517">IF(AND($BJ37=1,$BI38&lt;&gt;$BZ$7),1,0)</f>
        <v>0</v>
      </c>
      <c r="CK38" s="19">
        <f t="shared" ref="CK38" si="1518">IF(AND($BR37=1,$BQ38&lt;&gt;$BZ$7),1,0)</f>
        <v>0</v>
      </c>
      <c r="CL38" s="19">
        <f t="shared" ref="CL38" si="1519">IF(AND($BV37=1,$BU38&lt;&gt;$BZ$7),1,0)</f>
        <v>0</v>
      </c>
      <c r="CO38" s="19">
        <f>IF(AND($M38&lt;&gt;$CN$7,$M38&lt;=$CN$6),1,0)</f>
        <v>0</v>
      </c>
      <c r="CP38" s="19">
        <f>IF(AND($Q38&lt;&gt;$CN$7,$Q38&lt;=$CN$6),1,0)</f>
        <v>0</v>
      </c>
      <c r="CQ38" s="19">
        <f>IF(AND($U38&lt;&gt;$CN$7,$U38&lt;=$CN$6),1,0)</f>
        <v>0</v>
      </c>
      <c r="CR38" s="19">
        <f>IF(AND($Y38&lt;&gt;$CN$7,$Y38&lt;=$CN$6),1,0)</f>
        <v>0</v>
      </c>
      <c r="CS38" s="19">
        <f>IF(AND($AG38&lt;&gt;$CN$7,$AG38&lt;=$CN$6),1,0)</f>
        <v>0</v>
      </c>
      <c r="CT38" s="19">
        <f>IF(AND($AK38&lt;&gt;$CN$7,$AK38&lt;=$CN$6),1,0)</f>
        <v>0</v>
      </c>
      <c r="CU38" s="19">
        <f>IF(AND($AS38&lt;&gt;$CN$7,$AS38&lt;=$CN$6),1,0)</f>
        <v>0</v>
      </c>
      <c r="CV38" s="19">
        <f>IF(AND($AW38&lt;&gt;$CN$7,$AW38&lt;=$CN$6),1,0)</f>
        <v>0</v>
      </c>
      <c r="CW38" s="19">
        <f>IF(AND($BE38&lt;&gt;$CN$7,$BE38&lt;=$CN$6),1,0)</f>
        <v>0</v>
      </c>
      <c r="CX38" s="19">
        <f>IF(AND($BI38&lt;&gt;$CN$7,$BI38&lt;=$CN$6),1,0)</f>
        <v>0</v>
      </c>
      <c r="CY38" s="19">
        <f>IF(AND($BQ38&lt;&gt;$CN$7,$BQ38&lt;=$CN$6),1,0)</f>
        <v>0</v>
      </c>
      <c r="CZ38" s="19">
        <f>IF(AND($BU38&lt;&gt;$CN$7,$BU38&lt;=$CN$6),1,0)</f>
        <v>0</v>
      </c>
      <c r="DC38" s="19">
        <f>IF($N37=1,1,0)</f>
        <v>0</v>
      </c>
      <c r="DD38" s="19">
        <f>IF($R37=1,1,0)</f>
        <v>0</v>
      </c>
      <c r="DE38" s="19">
        <f>IF($V37=1,1,0)</f>
        <v>0</v>
      </c>
      <c r="DF38" s="19">
        <f>IF($Z37=1,1,0)</f>
        <v>0</v>
      </c>
      <c r="DG38" s="19">
        <f>IF($AH37=1,1,0)</f>
        <v>0</v>
      </c>
      <c r="DH38" s="19">
        <f>IF($AL37=1,1,0)</f>
        <v>0</v>
      </c>
      <c r="DI38" s="19">
        <f>IF($AT37=1,1,0)</f>
        <v>0</v>
      </c>
      <c r="DJ38" s="19">
        <f>IF($AX37=1,1,0)</f>
        <v>0</v>
      </c>
      <c r="DK38" s="19">
        <f>IF($BF37=1,1,0)</f>
        <v>0</v>
      </c>
      <c r="DL38" s="19">
        <f>IF($BJ37=1,1,0)</f>
        <v>0</v>
      </c>
      <c r="DM38" s="19">
        <f>IF($BR37=1,1,0)</f>
        <v>0</v>
      </c>
      <c r="DN38" s="19">
        <f>IF($BV37=1,1,0)</f>
        <v>0</v>
      </c>
      <c r="DQ38" s="19">
        <f t="shared" ref="DQ38" si="1520">IF($N37=1,1,0)</f>
        <v>0</v>
      </c>
      <c r="DR38" s="19">
        <f t="shared" ref="DR38" si="1521">IF($R37=1,1,0)</f>
        <v>0</v>
      </c>
      <c r="DS38" s="19">
        <f t="shared" ref="DS38" si="1522">IF($V37=1,1,0)</f>
        <v>0</v>
      </c>
      <c r="DT38" s="19">
        <f t="shared" ref="DT38" si="1523">IF($Z37=1,1,0)</f>
        <v>0</v>
      </c>
      <c r="DU38" s="19">
        <f t="shared" ref="DU38" si="1524">IF($AH37=1,1,0)</f>
        <v>0</v>
      </c>
      <c r="DV38" s="19">
        <f t="shared" ref="DV38" si="1525">IF($AL37=1,1,0)</f>
        <v>0</v>
      </c>
      <c r="DW38" s="19">
        <f t="shared" ref="DW38" si="1526">IF($AT37=1,1,0)</f>
        <v>0</v>
      </c>
      <c r="DX38" s="19">
        <f t="shared" ref="DX38" si="1527">IF($AX37=1,1,0)</f>
        <v>0</v>
      </c>
      <c r="DY38" s="19">
        <f t="shared" ref="DY38" si="1528">IF($BF37=1,1,0)</f>
        <v>0</v>
      </c>
      <c r="DZ38" s="19">
        <f t="shared" ref="DZ38" si="1529">IF($BJ37=1,1,0)</f>
        <v>0</v>
      </c>
      <c r="EA38" s="19">
        <f t="shared" ref="EA38" si="1530">IF($BR37=1,1,0)</f>
        <v>0</v>
      </c>
      <c r="EB38" s="19">
        <f t="shared" ref="EB38" si="1531">IF($BV37=1,1,0)</f>
        <v>0</v>
      </c>
      <c r="EE38" s="329">
        <f>N37*$FU38*週間進捗報告書!$G$9</f>
        <v>0</v>
      </c>
      <c r="EF38" s="329">
        <f>R37*$FV38*週間進捗報告書!$G$10</f>
        <v>0</v>
      </c>
      <c r="EG38" s="329">
        <f>V37*$FW38*週間進捗報告書!$G$11</f>
        <v>0</v>
      </c>
      <c r="EH38" s="329">
        <f>Z37*$FX38*週間進捗報告書!$G$12</f>
        <v>0</v>
      </c>
      <c r="EI38" s="329">
        <f>AH37*$FY38*週間進捗報告書!$G$13</f>
        <v>0</v>
      </c>
      <c r="EJ38" s="329">
        <f>AL37*$FZ38*週間進捗報告書!$G$14</f>
        <v>0</v>
      </c>
      <c r="EK38" s="329">
        <f>AT37*$GA38*週間進捗報告書!$G$15</f>
        <v>0</v>
      </c>
      <c r="EL38" s="329">
        <f>AX37*$GB38*週間進捗報告書!$G$16</f>
        <v>0</v>
      </c>
      <c r="EM38" s="329">
        <f>BF37*$GC38*週間進捗報告書!$G$17</f>
        <v>0</v>
      </c>
      <c r="EN38" s="329">
        <f>BJ37*$GD38*週間進捗報告書!$G$18</f>
        <v>0</v>
      </c>
      <c r="EO38" s="329">
        <f>BR37*$GE38*週間進捗報告書!$G$19</f>
        <v>0</v>
      </c>
      <c r="EP38" s="329">
        <f>BV37*$GF38*週間進捗報告書!$G$20</f>
        <v>0</v>
      </c>
      <c r="ER38" s="547"/>
      <c r="ES38" s="547"/>
      <c r="ET38" s="547"/>
      <c r="EU38" s="547"/>
      <c r="EV38" s="547"/>
      <c r="EW38" s="547"/>
      <c r="EX38" s="547"/>
      <c r="EY38" s="547"/>
      <c r="EZ38" s="547"/>
      <c r="FA38" s="547"/>
      <c r="FB38" s="547"/>
      <c r="FC38" s="547"/>
      <c r="FD38" s="547"/>
      <c r="FE38" s="332"/>
      <c r="FG38" s="19"/>
      <c r="FH38" s="19"/>
      <c r="FI38" s="19"/>
      <c r="FJ38" s="19"/>
      <c r="FK38" s="19"/>
      <c r="FL38" s="19"/>
      <c r="FM38" s="19"/>
      <c r="FN38" s="19"/>
      <c r="FO38" s="19"/>
      <c r="FP38" s="19"/>
      <c r="FQ38" s="19"/>
      <c r="FR38" s="19"/>
      <c r="FU38" s="295">
        <f t="shared" ref="FU38" si="1532">FU37</f>
        <v>0</v>
      </c>
      <c r="FV38" s="295">
        <f t="shared" ref="FV38" si="1533">FV37</f>
        <v>0</v>
      </c>
      <c r="FW38" s="295">
        <f t="shared" ref="FW38" si="1534">FW37</f>
        <v>0</v>
      </c>
      <c r="FX38" s="295">
        <f t="shared" ref="FX38" si="1535">FX37</f>
        <v>0</v>
      </c>
      <c r="FY38" s="295">
        <f t="shared" ref="FY38" si="1536">FY37</f>
        <v>0</v>
      </c>
      <c r="FZ38" s="295">
        <f t="shared" ref="FZ38" si="1537">FZ37</f>
        <v>0</v>
      </c>
      <c r="GA38" s="295">
        <f t="shared" ref="GA38" si="1538">GA37</f>
        <v>0</v>
      </c>
      <c r="GB38" s="295">
        <f t="shared" ref="GB38" si="1539">GB37</f>
        <v>0</v>
      </c>
      <c r="GC38" s="295">
        <f t="shared" ref="GC38" si="1540">GC37</f>
        <v>0</v>
      </c>
      <c r="GD38" s="295">
        <f t="shared" ref="GD38" si="1541">GD37</f>
        <v>0</v>
      </c>
      <c r="GE38" s="295">
        <f t="shared" ref="GE38" si="1542">GE37</f>
        <v>0</v>
      </c>
      <c r="GF38" s="295">
        <f t="shared" ref="GF38" si="1543">GF37</f>
        <v>0</v>
      </c>
      <c r="GG38" s="295" t="e">
        <f t="shared" ref="GG38" si="1544">GG37</f>
        <v>#N/A</v>
      </c>
      <c r="GH38" s="2" t="e">
        <f>INDEX(リスト!$V:$V,MATCH(中日程計画表!$D37,リスト!$D:$D,0))</f>
        <v>#N/A</v>
      </c>
      <c r="GI38" s="2" t="e">
        <f>INDEX(リスト!$A:$A,MATCH(中日程計画表!$D37,リスト!$D:$D,0))</f>
        <v>#N/A</v>
      </c>
      <c r="GJ38" s="2" t="e">
        <f>INDEX(リスト!$U:$U,MATCH(中日程計画表!$D37,リスト!$D:$D,0))</f>
        <v>#N/A</v>
      </c>
      <c r="GK38" s="5" t="e">
        <f>INDEX(リスト!$W:$W,MATCH(中日程計画表!$D37,リスト!$D:$D,0))</f>
        <v>#N/A</v>
      </c>
      <c r="GL38" s="2" t="s">
        <v>201</v>
      </c>
      <c r="GM38" s="296">
        <f t="shared" ref="GM38" si="1545">GM37</f>
        <v>0</v>
      </c>
      <c r="GN38" s="296" t="str">
        <f t="shared" ref="GN38" si="1546">GN37</f>
        <v>納品書</v>
      </c>
      <c r="GP38" s="2">
        <v>0.47694086021505377</v>
      </c>
      <c r="GU38" s="461"/>
      <c r="GV38" s="460"/>
      <c r="GW38" s="460"/>
      <c r="GX38" s="461"/>
      <c r="GY38" s="461"/>
      <c r="GZ38" s="460"/>
      <c r="HA38" s="460"/>
      <c r="HB38" s="461"/>
      <c r="HC38" s="461"/>
      <c r="HD38" s="460"/>
      <c r="HE38" s="460"/>
      <c r="HF38" s="461"/>
      <c r="HG38" s="461"/>
      <c r="HH38" s="460"/>
      <c r="HI38" s="460"/>
      <c r="HJ38" s="461"/>
      <c r="HK38" s="461"/>
      <c r="HL38" s="460"/>
      <c r="HM38" s="460"/>
      <c r="HN38" s="461"/>
      <c r="HO38" s="461"/>
      <c r="HP38" s="460"/>
      <c r="HQ38" s="460"/>
      <c r="HR38" s="461"/>
      <c r="HS38" s="4"/>
    </row>
    <row r="39" spans="1:227" ht="12" customHeight="1">
      <c r="A39" s="488" t="str">
        <f ca="1">INDIRECT("リスト!A"&amp;B39+6)</f>
        <v>出荷</v>
      </c>
      <c r="B39" s="493">
        <f t="shared" ref="B39" si="1547">ROUNDDOWN((ROW()-6)/2,0)+1</f>
        <v>17</v>
      </c>
      <c r="C39" s="474" t="str">
        <f>機能グループ名</f>
        <v>出荷</v>
      </c>
      <c r="D39" s="500">
        <f>機能ID</f>
        <v>0</v>
      </c>
      <c r="E39" s="482" t="str">
        <f>機能名</f>
        <v>出荷ラベル</v>
      </c>
      <c r="F39" s="315"/>
      <c r="G39" s="315"/>
      <c r="H39" s="315"/>
      <c r="I39" s="315"/>
      <c r="J39" s="316"/>
      <c r="K39" s="480" t="str">
        <f>担当者_SR</f>
        <v>NG</v>
      </c>
      <c r="L39" s="76"/>
      <c r="M39" s="76"/>
      <c r="N39" s="470"/>
      <c r="O39" s="494" t="str">
        <f>担当者_SRR</f>
        <v>NG</v>
      </c>
      <c r="P39" s="76"/>
      <c r="Q39" s="76"/>
      <c r="R39" s="470"/>
      <c r="S39" s="494" t="str">
        <f>担当者_DS</f>
        <v>NG</v>
      </c>
      <c r="T39" s="76"/>
      <c r="U39" s="76"/>
      <c r="V39" s="470"/>
      <c r="W39" s="472" t="str">
        <f>担当者_DSR</f>
        <v>NG</v>
      </c>
      <c r="X39" s="76"/>
      <c r="Y39" s="76"/>
      <c r="Z39" s="470"/>
      <c r="AA39" s="476"/>
      <c r="AB39" s="79"/>
      <c r="AC39" s="79"/>
      <c r="AD39" s="470">
        <f>IF(AC40 &lt;&gt; "",1,0)</f>
        <v>0</v>
      </c>
      <c r="AE39" s="495" t="str">
        <f>担当者_CD</f>
        <v>NG</v>
      </c>
      <c r="AF39" s="76"/>
      <c r="AG39" s="76"/>
      <c r="AH39" s="470"/>
      <c r="AI39" s="495" t="str">
        <f>担当者_DD</f>
        <v>NG</v>
      </c>
      <c r="AJ39" s="76"/>
      <c r="AK39" s="76"/>
      <c r="AL39" s="470"/>
      <c r="AM39" s="498"/>
      <c r="AN39" s="79"/>
      <c r="AO39" s="79"/>
      <c r="AP39" s="470">
        <f>IF(AO40 &lt;&gt; "",1,0)</f>
        <v>0</v>
      </c>
      <c r="AQ39" s="472" t="str">
        <f>担当者_MCL</f>
        <v>NG</v>
      </c>
      <c r="AR39" s="76"/>
      <c r="AS39" s="76"/>
      <c r="AT39" s="470"/>
      <c r="AU39" s="472" t="str">
        <f>担当者_MCLR</f>
        <v>NG</v>
      </c>
      <c r="AV39" s="76"/>
      <c r="AW39" s="76"/>
      <c r="AX39" s="470"/>
      <c r="AY39" s="476"/>
      <c r="AZ39" s="79"/>
      <c r="BA39" s="79"/>
      <c r="BB39" s="470">
        <f>IF(BA40 &lt;&gt; "",1,0)</f>
        <v>0</v>
      </c>
      <c r="BC39" s="474" t="str">
        <f>担当者_MT</f>
        <v>NG</v>
      </c>
      <c r="BD39" s="76"/>
      <c r="BE39" s="76"/>
      <c r="BF39" s="470"/>
      <c r="BG39" s="472" t="str">
        <f>担当者_M検</f>
        <v>NG</v>
      </c>
      <c r="BH39" s="76"/>
      <c r="BI39" s="76"/>
      <c r="BJ39" s="470"/>
      <c r="BK39" s="498"/>
      <c r="BL39" s="79"/>
      <c r="BM39" s="79"/>
      <c r="BN39" s="470">
        <v>0</v>
      </c>
      <c r="BO39" s="474" t="str">
        <f>担当者_モテ</f>
        <v>NG</v>
      </c>
      <c r="BP39" s="76"/>
      <c r="BQ39" s="76"/>
      <c r="BR39" s="470"/>
      <c r="BS39" s="472" t="str">
        <f>担当者_モテR</f>
        <v>NG</v>
      </c>
      <c r="BT39" s="76"/>
      <c r="BU39" s="76"/>
      <c r="BV39" s="470"/>
      <c r="BW39" s="499">
        <f t="shared" ref="BW39" si="1548">IFERROR(SUM(IF(K39&lt;&gt;"NG",N39*K$1,0),IF(O39&lt;&gt;"NG",R39*O$1,0),IF(S39&lt;&gt;"NG",V39*S$1,0),IF(W39&lt;&gt;"NG",Z39*W$1,0),IF(AA39&lt;&gt;"NG",AD39*AA$1,0),IF(AE39&lt;&gt;"NG",AH39*AE$1,0),IF(AI39&lt;&gt;"NG",AL39*AI$1,0),IF(AM39&lt;&gt;"NG",AP39*AM$1,0),IF(AQ39&lt;&gt;"NG",AT39*AQ$1,0),IF(AU39&lt;&gt;"NG",AX39*AU$1,0),IF(AY39&lt;&gt;"NG",BB39*AY$1,0),IF(BC39&lt;&gt;"NG",BF39*BC$1,0),IF(BG39&lt;&gt;"NG",BJ39*BG$1,0),IF(BK39&lt;&gt;"NG",BN39*BK$1,0),IF(BO39&lt;&gt;"NG",BR39*BO$1,0),IF(BS39&lt;&gt;"NG",BV39*BS$1,0))/SUM(IF(K39&lt;&gt;"NG",K$1,0),IF(O39&lt;&gt;"NG",O$1,0),IF(S39&lt;&gt;"NG",S$1,0),IF(W39&lt;&gt;"NG",W$1,0),IF(AA39&lt;&gt;"NG",AA$1,0),IF(AE39&lt;&gt;"NG",AE$1,0),IF(AI39&lt;&gt;"NG",AI$1,0),IF(AM39&lt;&gt;"NG",AM$1,0),IF(AQ39&lt;&gt;"NG",AQ$1,0),IF(AU39&lt;&gt;"NG",AU$1,0),IF(AY39&lt;&gt;"NG",AY$1,0),IF(BC39&lt;&gt;"NG",BC$1,0),IF(BG39&lt;&gt;"NG",BG$1,0),IF(BK39&lt;&gt;"NG",BK$1,0),IF(BO39&lt;&gt;"NG",BO$1,0),IF(BS39&lt;&gt;"NG",BS$1,0)),0)</f>
        <v>0</v>
      </c>
      <c r="BX39" s="466"/>
      <c r="BY39" s="490"/>
      <c r="BZ39" s="5"/>
      <c r="CA39" s="32">
        <f t="shared" ref="CA39" si="1549">IF(AND($M39&lt;&gt;$BZ$5,$M39&lt;=$BZ$6,$M39&lt;&gt;$BZ$7),1,0)</f>
        <v>0</v>
      </c>
      <c r="CB39" s="32">
        <f t="shared" ref="CB39" si="1550">IF(AND($Q39&lt;&gt;$BZ$5,$Q39&lt;=$BZ$6,$Q39&lt;&gt;$BZ$7),1,0)</f>
        <v>0</v>
      </c>
      <c r="CC39" s="32">
        <f t="shared" ref="CC39" si="1551">IF(AND($U39&lt;&gt;$BZ$5,$U39&lt;=$BZ$6,$U39&lt;&gt;$BZ$7),1,0)</f>
        <v>0</v>
      </c>
      <c r="CD39" s="32">
        <f t="shared" ref="CD39" si="1552">IF(AND($Y39&lt;&gt;$BZ$5,$Y39&lt;=$BZ$6,$Y39&lt;&gt;$BZ$7),1,0)</f>
        <v>0</v>
      </c>
      <c r="CE39" s="32">
        <f t="shared" ref="CE39" si="1553">IF(AND($AG39&lt;&gt;$BZ$5,$AG39&lt;=$BZ$6,$AG39&lt;&gt;$BZ$7),1,0)</f>
        <v>0</v>
      </c>
      <c r="CF39" s="32">
        <f t="shared" ref="CF39" si="1554">IF(AND($AK39&lt;&gt;$BZ$5,$AK39&lt;=$BZ$6,$AK39&lt;&gt;$BZ$7),1,0)</f>
        <v>0</v>
      </c>
      <c r="CG39" s="32">
        <f t="shared" ref="CG39" si="1555">IF(AND($AS39&lt;&gt;$BZ$5,$AS39&lt;=$BZ$6,$AS39&lt;&gt;$BZ$7),1,0)</f>
        <v>0</v>
      </c>
      <c r="CH39" s="32">
        <f t="shared" ref="CH39" si="1556">IF(AND($AW39&lt;&gt;$BZ$5,$AW39&lt;=$BZ$6,$AW39&lt;&gt;$BZ$7),1,0)</f>
        <v>0</v>
      </c>
      <c r="CI39" s="32">
        <f t="shared" ref="CI39" si="1557">IF(AND($BE39&lt;&gt;$BZ$5,$BE39&lt;=$BZ$6,$BE39&lt;&gt;$BZ$7),1,0)</f>
        <v>0</v>
      </c>
      <c r="CJ39" s="32">
        <f t="shared" ref="CJ39" si="1558">IF(AND($BI39&lt;&gt;$BZ$5,$BI39&lt;=$BZ$6,$BI39&lt;&gt;$BZ$7),1,0)</f>
        <v>0</v>
      </c>
      <c r="CK39" s="32">
        <f t="shared" ref="CK39" si="1559">IF(AND($BQ39&lt;&gt;$BZ$5,$BQ39&lt;=$BZ$6,$BQ39&lt;&gt;$BZ$7),1,0)</f>
        <v>0</v>
      </c>
      <c r="CL39" s="32">
        <f t="shared" ref="CL39" si="1560">IF(AND($BU39&lt;&gt;$BZ$5,$BU39&lt;=$BZ$6,$BU39&lt;&gt;$BZ$7),1,0)</f>
        <v>0</v>
      </c>
      <c r="CO39" s="32">
        <f>IF(AND($M39&lt;&gt;$CN$5,$M39&lt;=$CN$6,$M39&lt;&gt;$CN$7),1,0)</f>
        <v>0</v>
      </c>
      <c r="CP39" s="32">
        <f>IF(AND($Q39&lt;&gt;$CN$5,$Q39&lt;=$CN$6,$Q39&lt;&gt;$CN$7),1,0)</f>
        <v>0</v>
      </c>
      <c r="CQ39" s="32">
        <f>IF(AND($U39&lt;&gt;$CN$5,$U39&lt;=$CN$6,$U39&lt;&gt;$CN$7),1,0)</f>
        <v>0</v>
      </c>
      <c r="CR39" s="32">
        <f>IF(AND($Y39&lt;&gt;$CN$5,$Y39&lt;=$CN$6,$Y39&lt;&gt;$CN$7),1,0)</f>
        <v>0</v>
      </c>
      <c r="CS39" s="32">
        <f>IF(AND($AG39&lt;&gt;$CN$5,$AG39&lt;=$CN$6,$AG39&lt;&gt;$CN$7),1,0)</f>
        <v>0</v>
      </c>
      <c r="CT39" s="32">
        <f>IF(AND($AK39&lt;&gt;$CN$5,$AK39&lt;=$CN$6,$AK39&lt;&gt;$CN$7),1,0)</f>
        <v>0</v>
      </c>
      <c r="CU39" s="32">
        <f>IF(AND($AS39&lt;&gt;$CN$5,$AS39&lt;=$CN$6,$AS39&lt;&gt;$CN$7),1,0)</f>
        <v>0</v>
      </c>
      <c r="CV39" s="32">
        <f>IF(AND($AW39&lt;&gt;$CN$5,$AW39&lt;=$CN$6,$AW39&lt;&gt;$CN$7),1,0)</f>
        <v>0</v>
      </c>
      <c r="CW39" s="32">
        <f>IF(AND($BE39&lt;&gt;$CN$5,$BE39&lt;=$CN$6,$BE39&lt;&gt;$CN$7),1,0)</f>
        <v>0</v>
      </c>
      <c r="CX39" s="32">
        <f>IF(AND($BI39&lt;&gt;$CN$5,$BI39&lt;=$CN$6,$BI39&lt;&gt;$CN$7),1,0)</f>
        <v>0</v>
      </c>
      <c r="CY39" s="32">
        <f>IF(AND($BQ39&lt;&gt;$CN$5,$BQ39&lt;=$CN$6,$BQ39&lt;&gt;$CN$7),1,0)</f>
        <v>0</v>
      </c>
      <c r="CZ39" s="32">
        <f>IF(AND($BU39&lt;&gt;$CN$5,$BU39&lt;=$CN$6,$BU39&lt;&gt;$CN$7),1,0)</f>
        <v>0</v>
      </c>
      <c r="DC39" s="32">
        <f>IF(AND($M39&lt;&gt;$DB$5,$M39&lt;=$DB$6,$M39&lt;&gt;$CN$7),1,0)</f>
        <v>0</v>
      </c>
      <c r="DD39" s="32">
        <f>IF(AND($Q39&lt;&gt;$DB$5,$Q39&lt;=$DB$6,$Q39&lt;&gt;$CN$7),1,0)</f>
        <v>0</v>
      </c>
      <c r="DE39" s="32">
        <f>IF(AND($U39&lt;&gt;$DB$5,$U39&lt;=$DB$6,$U39&lt;&gt;$CN$7),1,0)</f>
        <v>0</v>
      </c>
      <c r="DF39" s="32">
        <f>IF(AND($Y39&lt;&gt;$DB$5,$Y39&lt;=$DB$6,$Y39&lt;&gt;$CN$7),1,0)</f>
        <v>0</v>
      </c>
      <c r="DG39" s="32">
        <f>IF(AND($AG39&lt;&gt;$DB$5,$AG39&lt;=$DB$6,$AG39&lt;&gt;$CN$7),1,0)</f>
        <v>0</v>
      </c>
      <c r="DH39" s="32">
        <f>IF(AND($AK39&lt;&gt;$DB$5,$AK39&lt;=$DB$6,$AK39&lt;&gt;$CN$7),1,0)</f>
        <v>0</v>
      </c>
      <c r="DI39" s="32">
        <f>IF(AND($AS39&lt;&gt;$DB$5,$AS39&lt;=$DB$6,$AS39&lt;&gt;$CN$7),1,0)</f>
        <v>0</v>
      </c>
      <c r="DJ39" s="32">
        <f>IF(AND($AW39&lt;&gt;$DB$5,$AW39&lt;=$DB$6,$AW39&lt;&gt;$CN$7),1,0)</f>
        <v>0</v>
      </c>
      <c r="DK39" s="32">
        <f>IF(AND($BE39&lt;&gt;$DB$5,$BE39&lt;=$DB$6,$BE39&lt;&gt;$CN$7),1,0)</f>
        <v>0</v>
      </c>
      <c r="DL39" s="32">
        <f>IF(AND($BI39&lt;&gt;$DB$5,$BI39&lt;=$DB$6,$BI39&lt;&gt;$CN$7),1,0)</f>
        <v>0</v>
      </c>
      <c r="DM39" s="32">
        <f>IF(AND($BQ39&lt;&gt;$DB$5,$BQ39&lt;=$DB$6,$BQ39&lt;&gt;$CN$7),1,0)</f>
        <v>0</v>
      </c>
      <c r="DN39" s="32">
        <f>IF(AND($BU39&lt;&gt;$DB$5,$BU39&lt;=$DB$6,$BU39&lt;&gt;$CN$7),1,0)</f>
        <v>0</v>
      </c>
      <c r="DQ39" s="32">
        <f t="shared" ref="DQ39" si="1561">IF(AND($M39&lt;&gt;$DP$5,$M39&lt;=$DP$6,$M39&lt;&gt;$CN$7),1,0)</f>
        <v>0</v>
      </c>
      <c r="DR39" s="32">
        <f t="shared" ref="DR39" si="1562">IF(AND($Q39&lt;&gt;$DP$5,$Q39&lt;=$DP$6,$Q39&lt;&gt;$CN$7),1,0)</f>
        <v>0</v>
      </c>
      <c r="DS39" s="32">
        <f t="shared" ref="DS39" si="1563">IF(AND($U39&lt;&gt;$DP$5,$U39&lt;=$DP$6,$U39&lt;&gt;$CN$7),1,0)</f>
        <v>0</v>
      </c>
      <c r="DT39" s="32">
        <f t="shared" ref="DT39" si="1564">IF(AND($Y39&lt;&gt;$DP$5,$Y39&lt;=$DP$6,$Y39&lt;&gt;$CN$7),1,0)</f>
        <v>0</v>
      </c>
      <c r="DU39" s="32">
        <f t="shared" ref="DU39" si="1565">IF(AND($AG39&lt;&gt;$DP$5,$AG39&lt;=$DP$6,$AG39&lt;&gt;$CN$7),1,0)</f>
        <v>0</v>
      </c>
      <c r="DV39" s="32">
        <f t="shared" ref="DV39" si="1566">IF(AND($AK39&lt;&gt;$DP$5,$AK39&lt;=$DP$6,$AK39&lt;&gt;$CN$7),1,0)</f>
        <v>0</v>
      </c>
      <c r="DW39" s="32">
        <f t="shared" ref="DW39" si="1567">IF(AND($AS39&lt;&gt;$DP$5,$AS39&lt;=$DP$6,$AS39&lt;&gt;$CN$7),1,0)</f>
        <v>0</v>
      </c>
      <c r="DX39" s="32">
        <f t="shared" ref="DX39" si="1568">IF(AND($AW39&lt;&gt;$DP$5,$AW39&lt;=$DP$6,$AW39&lt;&gt;$CN$7),1,0)</f>
        <v>0</v>
      </c>
      <c r="DY39" s="32">
        <f t="shared" ref="DY39" si="1569">IF(AND($BE39&lt;&gt;$DP$5,$BE39&lt;=$DP$6,$BE39&lt;&gt;$CN$7),1,0)</f>
        <v>0</v>
      </c>
      <c r="DZ39" s="32">
        <f t="shared" ref="DZ39" si="1570">IF(AND($BI39&lt;&gt;$DP$5,$BI39&lt;=$DP$6,$BI39&lt;&gt;$CN$7),1,0)</f>
        <v>0</v>
      </c>
      <c r="EA39" s="32">
        <f t="shared" ref="EA39" si="1571">IF(AND($BQ39&lt;&gt;$DP$5,$BQ39&lt;=$DP$6,$BQ39&lt;&gt;$CN$7),1,0)</f>
        <v>0</v>
      </c>
      <c r="EB39" s="32">
        <f t="shared" ref="EB39" si="1572">IF(AND($BU39&lt;&gt;$DP$5,$BU39&lt;=$DP$6,$BU39&lt;&gt;$CN$7),1,0)</f>
        <v>0</v>
      </c>
      <c r="EE39" s="328">
        <f>IF(M39&lt;&gt;"",IF(M39&lt;=$ED$6,1,IF(L39&gt;$ED$6,0,NETWORKDAYS(L39,$ED$6,祭日リスト)/NETWORKDAYS(L39,M39,祭日リスト)))*$GG39*週間進捗報告書!$G$9,0)</f>
        <v>0</v>
      </c>
      <c r="EF39" s="328">
        <f>IF(Q39&lt;&gt;"",IF(Q39&lt;=$ED$6,1,IF(P39&gt;$ED$6,0,NETWORKDAYS(P39,$ED$6,祭日リスト)/NETWORKDAYS(P39,Q39,祭日リスト)))*$GG39*週間進捗報告書!$G$10,0)</f>
        <v>0</v>
      </c>
      <c r="EG39" s="328">
        <f>IF(U39&lt;&gt;"",IF(U39&lt;=$ED$6,1,IF(T39&gt;$ED$6,0,NETWORKDAYS(T39,$ED$6,祭日リスト)/NETWORKDAYS(T39,U39,祭日リスト)))*$GG39*週間進捗報告書!$G$11,0)</f>
        <v>0</v>
      </c>
      <c r="EH39" s="328">
        <f>IF(Y39&lt;&gt;"",IF(Y39&lt;=$ED$6,1,IF(X39&gt;$ED$6,0,NETWORKDAYS(X39,$ED$6,祭日リスト)/NETWORKDAYS(X39,Y39,祭日リスト)))*$GG39*週間進捗報告書!$G$12,0)</f>
        <v>0</v>
      </c>
      <c r="EI39" s="328">
        <f>IF(AG39&lt;&gt;"",IF(AG39&lt;=$ED$6,1,IF(AF39&gt;$ED$6,0,NETWORKDAYS(AF39,$ED$6,祭日リスト)/NETWORKDAYS(AF39,AG39,祭日リスト)))*$GG39*週間進捗報告書!$G$13,0)</f>
        <v>0</v>
      </c>
      <c r="EJ39" s="328">
        <f>IF(AK39&lt;&gt;"",IF(AK39&lt;=$ED$6,1,IF(AJ39&gt;$ED$6,0,NETWORKDAYS(AJ39,$ED$6,祭日リスト)/NETWORKDAYS(AJ39,AK39,祭日リスト)))*$GG39*週間進捗報告書!$G$14,0)</f>
        <v>0</v>
      </c>
      <c r="EK39" s="328">
        <f>IF(AS39&lt;&gt;"",IF(AS39&lt;=$ED$6,1,IF(AR39&gt;$ED$6,0,NETWORKDAYS(AR39,$ED$6,祭日リスト)/NETWORKDAYS(AR39,AS39,祭日リスト)))*$GG39*週間進捗報告書!$G$15,0)</f>
        <v>0</v>
      </c>
      <c r="EL39" s="328">
        <f>IF(AW39&lt;&gt;"",IF(AW39&lt;=$ED$6,1,IF(AV39&gt;$ED$6,0,NETWORKDAYS(AV39,$ED$6,祭日リスト)/NETWORKDAYS(AV39,AW39,祭日リスト)))*$GG39*週間進捗報告書!$G$16,0)</f>
        <v>0</v>
      </c>
      <c r="EM39" s="328">
        <f>IF(BE39&lt;&gt;"",IF(BE39&lt;=$ED$6,1,IF(BD39&gt;$ED$6,0,NETWORKDAYS(BD39,$ED$6,祭日リスト)/NETWORKDAYS(BD39,BE39,祭日リスト)))*$GG39*週間進捗報告書!$G$17,0)</f>
        <v>0</v>
      </c>
      <c r="EN39" s="328">
        <f>IF(BI39&lt;&gt;"",IF(BI39&lt;=$ED$6,1,IF(BH39&gt;$ED$6,0,NETWORKDAYS(BH39,$ED$6,祭日リスト)/NETWORKDAYS(BH39,BI39,祭日リスト)))*$GG39*週間進捗報告書!$G$18,0)</f>
        <v>0</v>
      </c>
      <c r="EO39" s="328">
        <f>IF(BQ39&lt;&gt;"",IF(BQ39&lt;=$ED$6,1,IF(BP39&gt;$ED$6,0,NETWORKDAYS(BP39,$ED$6,祭日リスト)/NETWORKDAYS(BP39,BQ39,祭日リスト)))*$GG39*週間進捗報告書!$G$19,0)</f>
        <v>0</v>
      </c>
      <c r="EP39" s="328">
        <f>IF(BU39&lt;&gt;"",IF(BU39&lt;=$ED$6,1,IF(BT39&gt;$ED$6,0,NETWORKDAYS(BT39,$ED$6,祭日リスト)/NETWORKDAYS(BT39,BU39,祭日リスト)))*$GG39*週間進捗報告書!$G$20,0)</f>
        <v>0</v>
      </c>
      <c r="ER39" s="547">
        <f t="shared" ref="ER39:FC39" si="1573">EE39-EE40</f>
        <v>0</v>
      </c>
      <c r="ES39" s="547">
        <f t="shared" si="1573"/>
        <v>0</v>
      </c>
      <c r="ET39" s="547">
        <f t="shared" si="1573"/>
        <v>0</v>
      </c>
      <c r="EU39" s="547">
        <f t="shared" si="1573"/>
        <v>0</v>
      </c>
      <c r="EV39" s="547">
        <f t="shared" si="1573"/>
        <v>0</v>
      </c>
      <c r="EW39" s="547">
        <f t="shared" si="1573"/>
        <v>0</v>
      </c>
      <c r="EX39" s="547">
        <f t="shared" si="1573"/>
        <v>0</v>
      </c>
      <c r="EY39" s="547">
        <f t="shared" si="1573"/>
        <v>0</v>
      </c>
      <c r="EZ39" s="547">
        <f t="shared" si="1573"/>
        <v>0</v>
      </c>
      <c r="FA39" s="547">
        <f t="shared" si="1573"/>
        <v>0</v>
      </c>
      <c r="FB39" s="547">
        <f t="shared" si="1573"/>
        <v>0</v>
      </c>
      <c r="FC39" s="547">
        <f t="shared" si="1573"/>
        <v>0</v>
      </c>
      <c r="FD39" s="547">
        <f t="shared" ref="FD39" si="1574">SUM(ER39:FC40)</f>
        <v>0</v>
      </c>
      <c r="FE39" s="333"/>
      <c r="FG39" s="32">
        <f>IF(AND($M39&lt;&gt;$FF$7),1,0)</f>
        <v>0</v>
      </c>
      <c r="FH39" s="32">
        <f>IF(AND($Q39&lt;&gt;$FF$7),1,0)</f>
        <v>0</v>
      </c>
      <c r="FI39" s="32">
        <f>IF(AND($U39&lt;&gt;$FF$7),1,0)</f>
        <v>0</v>
      </c>
      <c r="FJ39" s="32">
        <f>IF(AND($Y39&lt;&gt;$FF$7),1,0)</f>
        <v>0</v>
      </c>
      <c r="FK39" s="32">
        <f>IF(AND($AG39&lt;&gt;$FF$7),1,0)</f>
        <v>0</v>
      </c>
      <c r="FL39" s="32">
        <f>IF(AND($AK39&lt;&gt;$FF$7),1,0)</f>
        <v>0</v>
      </c>
      <c r="FM39" s="32">
        <f>IF(AND($AS39&lt;&gt;$FF$7),1,0)</f>
        <v>0</v>
      </c>
      <c r="FN39" s="32">
        <f>IF(AND($AW39&lt;&gt;$FF$7),1,0)</f>
        <v>0</v>
      </c>
      <c r="FO39" s="32">
        <f>IF(AND($BE39&lt;&gt;$FF$7),1,0)</f>
        <v>0</v>
      </c>
      <c r="FP39" s="32">
        <f>IF(AND($BI39&lt;&gt;$FF$7),1,0)</f>
        <v>0</v>
      </c>
      <c r="FQ39" s="32">
        <f>IF(AND($BQ39&lt;&gt;$FF$7),1,0)</f>
        <v>0</v>
      </c>
      <c r="FR39" s="32">
        <f>IF(AND($BU39&lt;&gt;$FF$7),1,0)</f>
        <v>0</v>
      </c>
      <c r="FU39" s="294">
        <f t="shared" ref="FU39" si="1575">IF($K39&lt;&gt;"NG",$GG39,0)</f>
        <v>0</v>
      </c>
      <c r="FV39" s="294">
        <f t="shared" ref="FV39" si="1576">IF($O39&lt;&gt;"NG",$GG39,0)</f>
        <v>0</v>
      </c>
      <c r="FW39" s="294">
        <f t="shared" ref="FW39" si="1577">IF($S39&lt;&gt;"NG",$GG39,0)</f>
        <v>0</v>
      </c>
      <c r="FX39" s="294">
        <f t="shared" ref="FX39" si="1578">IF($W39&lt;&gt;"NG",$GG39,0)</f>
        <v>0</v>
      </c>
      <c r="FY39" s="294">
        <f t="shared" ref="FY39" si="1579">IF($AE39&lt;&gt;"NG",$GG39,0)</f>
        <v>0</v>
      </c>
      <c r="FZ39" s="294">
        <f t="shared" ref="FZ39" si="1580">IF($AI39&lt;&gt;"NG",$GG39,0)</f>
        <v>0</v>
      </c>
      <c r="GA39" s="294">
        <f t="shared" ref="GA39" si="1581">IF($AQ39&lt;&gt;"NG",$GG39,0)</f>
        <v>0</v>
      </c>
      <c r="GB39" s="294">
        <f t="shared" ref="GB39" si="1582">IF($AU39&lt;&gt;"NG",$GG39,0)</f>
        <v>0</v>
      </c>
      <c r="GC39" s="294">
        <f t="shared" ref="GC39" si="1583">IF($BC39&lt;&gt;"NG",$GG39,0)</f>
        <v>0</v>
      </c>
      <c r="GD39" s="294">
        <f t="shared" ref="GD39" si="1584">IF($BG39&lt;&gt;"NG",$GG39,0)</f>
        <v>0</v>
      </c>
      <c r="GE39" s="294">
        <f t="shared" ref="GE39" si="1585">IF($BO39&lt;&gt;"NG",$GG39,0)</f>
        <v>0</v>
      </c>
      <c r="GF39" s="294">
        <f t="shared" ref="GF39" si="1586">IF($BS39&lt;&gt;"NG",$GG39,0)</f>
        <v>0</v>
      </c>
      <c r="GG39" s="294" t="e">
        <f>VLOOKUP($D39,リスト!$D:$S,15,FALSE)</f>
        <v>#N/A</v>
      </c>
      <c r="GH39" s="2" t="e">
        <f>INDEX(リスト!$V:$V,MATCH(中日程計画表!$D39,リスト!$D:$D,0))</f>
        <v>#N/A</v>
      </c>
      <c r="GI39" s="2" t="e">
        <f>INDEX(リスト!$A:$A,MATCH(中日程計画表!$D39,リスト!$D:$D,0))</f>
        <v>#N/A</v>
      </c>
      <c r="GJ39" s="2" t="e">
        <f>INDEX(リスト!$U:$U,MATCH(中日程計画表!$D39,リスト!$D:$D,0))</f>
        <v>#N/A</v>
      </c>
      <c r="GK39" s="5" t="e">
        <f>INDEX(リスト!$W:$W,MATCH(中日程計画表!$D39,リスト!$D:$D,0))</f>
        <v>#N/A</v>
      </c>
      <c r="GL39" s="2" t="s">
        <v>200</v>
      </c>
      <c r="GM39" s="296">
        <f>D39</f>
        <v>0</v>
      </c>
      <c r="GN39" s="296" t="str">
        <f>E39</f>
        <v>出荷ラベル</v>
      </c>
      <c r="GP39" s="2">
        <v>0.15552419354838709</v>
      </c>
      <c r="GU39" s="460" t="str">
        <f t="shared" ref="GU39" si="1587">AE39</f>
        <v>NG</v>
      </c>
      <c r="GV39" s="460">
        <f t="shared" ref="GV39" si="1588">EI39</f>
        <v>0</v>
      </c>
      <c r="GW39" s="460">
        <f t="shared" ref="GW39" si="1589">EI40</f>
        <v>0</v>
      </c>
      <c r="GX39" s="462">
        <f t="shared" ref="GX39" si="1590">EV39</f>
        <v>0</v>
      </c>
      <c r="GY39" s="460" t="str">
        <f t="shared" ref="GY39" si="1591">AI39</f>
        <v>NG</v>
      </c>
      <c r="GZ39" s="460">
        <f t="shared" ref="GZ39" si="1592">EJ39</f>
        <v>0</v>
      </c>
      <c r="HA39" s="460">
        <f t="shared" ref="HA39" si="1593">EJ40</f>
        <v>0</v>
      </c>
      <c r="HB39" s="462">
        <f t="shared" ref="HB39" si="1594">EW39</f>
        <v>0</v>
      </c>
      <c r="HC39" s="460" t="str">
        <f t="shared" ref="HC39" si="1595">AQ39</f>
        <v>NG</v>
      </c>
      <c r="HD39" s="460">
        <f t="shared" ref="HD39" si="1596">EK39</f>
        <v>0</v>
      </c>
      <c r="HE39" s="460">
        <f t="shared" ref="HE39" si="1597">EK40</f>
        <v>0</v>
      </c>
      <c r="HF39" s="462">
        <f t="shared" ref="HF39" si="1598">EX39</f>
        <v>0</v>
      </c>
      <c r="HG39" s="460" t="str">
        <f t="shared" ref="HG39" si="1599">AU39</f>
        <v>NG</v>
      </c>
      <c r="HH39" s="460">
        <f t="shared" ref="HH39" si="1600">EL39</f>
        <v>0</v>
      </c>
      <c r="HI39" s="460">
        <f t="shared" ref="HI39" si="1601">EL40</f>
        <v>0</v>
      </c>
      <c r="HJ39" s="462">
        <f t="shared" ref="HJ39" si="1602">EY39</f>
        <v>0</v>
      </c>
      <c r="HK39" s="460" t="str">
        <f t="shared" ref="HK39" si="1603">BC39</f>
        <v>NG</v>
      </c>
      <c r="HL39" s="460">
        <f t="shared" ref="HL39" si="1604">EM39</f>
        <v>0</v>
      </c>
      <c r="HM39" s="460">
        <f t="shared" ref="HM39" si="1605">EM40</f>
        <v>0</v>
      </c>
      <c r="HN39" s="462">
        <f t="shared" ref="HN39" si="1606">EZ39</f>
        <v>0</v>
      </c>
      <c r="HO39" s="460" t="str">
        <f t="shared" ref="HO39" si="1607">BG39</f>
        <v>NG</v>
      </c>
      <c r="HP39" s="460">
        <f t="shared" ref="HP39" si="1608">EN39</f>
        <v>0</v>
      </c>
      <c r="HQ39" s="460">
        <f t="shared" ref="HQ39" si="1609">EN40</f>
        <v>0</v>
      </c>
      <c r="HR39" s="462">
        <f t="shared" ref="HR39" si="1610">FA39</f>
        <v>0</v>
      </c>
      <c r="HS39" s="332"/>
    </row>
    <row r="40" spans="1:227" ht="12" customHeight="1">
      <c r="A40" s="489"/>
      <c r="B40" s="493"/>
      <c r="C40" s="475"/>
      <c r="D40" s="501"/>
      <c r="E40" s="483"/>
      <c r="F40" s="317"/>
      <c r="G40" s="317"/>
      <c r="H40" s="317"/>
      <c r="I40" s="317"/>
      <c r="J40" s="316"/>
      <c r="K40" s="481"/>
      <c r="L40" s="77"/>
      <c r="M40" s="77"/>
      <c r="N40" s="471"/>
      <c r="O40" s="494"/>
      <c r="P40" s="77"/>
      <c r="Q40" s="77"/>
      <c r="R40" s="471"/>
      <c r="S40" s="494"/>
      <c r="T40" s="77"/>
      <c r="U40" s="77"/>
      <c r="V40" s="471"/>
      <c r="W40" s="473"/>
      <c r="X40" s="77"/>
      <c r="Y40" s="77"/>
      <c r="Z40" s="471"/>
      <c r="AA40" s="477"/>
      <c r="AB40" s="80"/>
      <c r="AC40" s="80"/>
      <c r="AD40" s="471"/>
      <c r="AE40" s="495"/>
      <c r="AF40" s="77"/>
      <c r="AG40" s="77"/>
      <c r="AH40" s="471"/>
      <c r="AI40" s="495"/>
      <c r="AJ40" s="77"/>
      <c r="AK40" s="77"/>
      <c r="AL40" s="471"/>
      <c r="AM40" s="498"/>
      <c r="AN40" s="80"/>
      <c r="AO40" s="80"/>
      <c r="AP40" s="497"/>
      <c r="AQ40" s="473"/>
      <c r="AR40" s="77"/>
      <c r="AS40" s="77"/>
      <c r="AT40" s="471"/>
      <c r="AU40" s="473"/>
      <c r="AV40" s="77"/>
      <c r="AW40" s="77"/>
      <c r="AX40" s="471"/>
      <c r="AY40" s="477"/>
      <c r="AZ40" s="80"/>
      <c r="BA40" s="80"/>
      <c r="BB40" s="497"/>
      <c r="BC40" s="475"/>
      <c r="BD40" s="77"/>
      <c r="BE40" s="77"/>
      <c r="BF40" s="471"/>
      <c r="BG40" s="473"/>
      <c r="BH40" s="77"/>
      <c r="BI40" s="77"/>
      <c r="BJ40" s="471"/>
      <c r="BK40" s="498"/>
      <c r="BL40" s="80"/>
      <c r="BM40" s="80"/>
      <c r="BN40" s="497"/>
      <c r="BO40" s="475"/>
      <c r="BP40" s="77"/>
      <c r="BQ40" s="77"/>
      <c r="BR40" s="471"/>
      <c r="BS40" s="473"/>
      <c r="BT40" s="77"/>
      <c r="BU40" s="77"/>
      <c r="BV40" s="471"/>
      <c r="BW40" s="499"/>
      <c r="BX40" s="467"/>
      <c r="BY40" s="490"/>
      <c r="CA40" s="19">
        <f t="shared" ref="CA40" si="1611">IF(AND($N39=1,$M40&lt;&gt;$BZ$7),1,0)</f>
        <v>0</v>
      </c>
      <c r="CB40" s="19">
        <f t="shared" ref="CB40" si="1612">IF(AND($R39=1,$Q40&lt;&gt;$BZ$7),1,0)</f>
        <v>0</v>
      </c>
      <c r="CC40" s="19">
        <f t="shared" ref="CC40" si="1613">IF(AND($V39=1,$U40&lt;&gt;$BZ$7),1,0)</f>
        <v>0</v>
      </c>
      <c r="CD40" s="19">
        <f t="shared" ref="CD40" si="1614">IF(AND($Z39=1,$Y40&lt;&gt;$BZ$7),1,0)</f>
        <v>0</v>
      </c>
      <c r="CE40" s="19">
        <f t="shared" ref="CE40" si="1615">IF(AND($AH39=1,$AG40&lt;&gt;$BZ$7),1,0)</f>
        <v>0</v>
      </c>
      <c r="CF40" s="19">
        <f t="shared" ref="CF40" si="1616">IF(AND($AL39=1,$AK40&lt;&gt;$BZ$7),1,0)</f>
        <v>0</v>
      </c>
      <c r="CG40" s="19">
        <f t="shared" ref="CG40" si="1617">IF(AND($AT39=1,$AS40&lt;&gt;$BZ$7),1,0)</f>
        <v>0</v>
      </c>
      <c r="CH40" s="19">
        <f t="shared" ref="CH40" si="1618">IF(AND($AX39=1,$AW40&lt;&gt;$BZ$7),1,0)</f>
        <v>0</v>
      </c>
      <c r="CI40" s="19">
        <f t="shared" ref="CI40" si="1619">IF(AND($BF39=1,$BE40&lt;&gt;$BZ$7),1,0)</f>
        <v>0</v>
      </c>
      <c r="CJ40" s="19">
        <f t="shared" ref="CJ40" si="1620">IF(AND($BJ39=1,$BI40&lt;&gt;$BZ$7),1,0)</f>
        <v>0</v>
      </c>
      <c r="CK40" s="19">
        <f t="shared" ref="CK40" si="1621">IF(AND($BR39=1,$BQ40&lt;&gt;$BZ$7),1,0)</f>
        <v>0</v>
      </c>
      <c r="CL40" s="19">
        <f t="shared" ref="CL40" si="1622">IF(AND($BV39=1,$BU40&lt;&gt;$BZ$7),1,0)</f>
        <v>0</v>
      </c>
      <c r="CO40" s="19">
        <f>IF(AND($M40&lt;&gt;$CN$7,$M40&lt;=$CN$6),1,0)</f>
        <v>0</v>
      </c>
      <c r="CP40" s="19">
        <f>IF(AND($Q40&lt;&gt;$CN$7,$Q40&lt;=$CN$6),1,0)</f>
        <v>0</v>
      </c>
      <c r="CQ40" s="19">
        <f>IF(AND($U40&lt;&gt;$CN$7,$U40&lt;=$CN$6),1,0)</f>
        <v>0</v>
      </c>
      <c r="CR40" s="19">
        <f>IF(AND($Y40&lt;&gt;$CN$7,$Y40&lt;=$CN$6),1,0)</f>
        <v>0</v>
      </c>
      <c r="CS40" s="19">
        <f>IF(AND($AG40&lt;&gt;$CN$7,$AG40&lt;=$CN$6),1,0)</f>
        <v>0</v>
      </c>
      <c r="CT40" s="19">
        <f>IF(AND($AK40&lt;&gt;$CN$7,$AK40&lt;=$CN$6),1,0)</f>
        <v>0</v>
      </c>
      <c r="CU40" s="19">
        <f>IF(AND($AS40&lt;&gt;$CN$7,$AS40&lt;=$CN$6),1,0)</f>
        <v>0</v>
      </c>
      <c r="CV40" s="19">
        <f>IF(AND($AW40&lt;&gt;$CN$7,$AW40&lt;=$CN$6),1,0)</f>
        <v>0</v>
      </c>
      <c r="CW40" s="19">
        <f>IF(AND($BE40&lt;&gt;$CN$7,$BE40&lt;=$CN$6),1,0)</f>
        <v>0</v>
      </c>
      <c r="CX40" s="19">
        <f>IF(AND($BI40&lt;&gt;$CN$7,$BI40&lt;=$CN$6),1,0)</f>
        <v>0</v>
      </c>
      <c r="CY40" s="19">
        <f>IF(AND($BQ40&lt;&gt;$CN$7,$BQ40&lt;=$CN$6),1,0)</f>
        <v>0</v>
      </c>
      <c r="CZ40" s="19">
        <f>IF(AND($BU40&lt;&gt;$CN$7,$BU40&lt;=$CN$6),1,0)</f>
        <v>0</v>
      </c>
      <c r="DC40" s="19">
        <f>IF($N39=1,1,0)</f>
        <v>0</v>
      </c>
      <c r="DD40" s="19">
        <f>IF($R39=1,1,0)</f>
        <v>0</v>
      </c>
      <c r="DE40" s="19">
        <f>IF($V39=1,1,0)</f>
        <v>0</v>
      </c>
      <c r="DF40" s="19">
        <f>IF($Z39=1,1,0)</f>
        <v>0</v>
      </c>
      <c r="DG40" s="19">
        <f>IF($AH39=1,1,0)</f>
        <v>0</v>
      </c>
      <c r="DH40" s="19">
        <f>IF($AL39=1,1,0)</f>
        <v>0</v>
      </c>
      <c r="DI40" s="19">
        <f>IF($AT39=1,1,0)</f>
        <v>0</v>
      </c>
      <c r="DJ40" s="19">
        <f>IF($AX39=1,1,0)</f>
        <v>0</v>
      </c>
      <c r="DK40" s="19">
        <f>IF($BF39=1,1,0)</f>
        <v>0</v>
      </c>
      <c r="DL40" s="19">
        <f>IF($BJ39=1,1,0)</f>
        <v>0</v>
      </c>
      <c r="DM40" s="19">
        <f>IF($BR39=1,1,0)</f>
        <v>0</v>
      </c>
      <c r="DN40" s="19">
        <f>IF($BV39=1,1,0)</f>
        <v>0</v>
      </c>
      <c r="DQ40" s="19">
        <f t="shared" ref="DQ40" si="1623">IF($N39=1,1,0)</f>
        <v>0</v>
      </c>
      <c r="DR40" s="19">
        <f t="shared" ref="DR40" si="1624">IF($R39=1,1,0)</f>
        <v>0</v>
      </c>
      <c r="DS40" s="19">
        <f t="shared" ref="DS40" si="1625">IF($V39=1,1,0)</f>
        <v>0</v>
      </c>
      <c r="DT40" s="19">
        <f t="shared" ref="DT40" si="1626">IF($Z39=1,1,0)</f>
        <v>0</v>
      </c>
      <c r="DU40" s="19">
        <f t="shared" ref="DU40" si="1627">IF($AH39=1,1,0)</f>
        <v>0</v>
      </c>
      <c r="DV40" s="19">
        <f t="shared" ref="DV40" si="1628">IF($AL39=1,1,0)</f>
        <v>0</v>
      </c>
      <c r="DW40" s="19">
        <f t="shared" ref="DW40" si="1629">IF($AT39=1,1,0)</f>
        <v>0</v>
      </c>
      <c r="DX40" s="19">
        <f t="shared" ref="DX40" si="1630">IF($AX39=1,1,0)</f>
        <v>0</v>
      </c>
      <c r="DY40" s="19">
        <f t="shared" ref="DY40" si="1631">IF($BF39=1,1,0)</f>
        <v>0</v>
      </c>
      <c r="DZ40" s="19">
        <f t="shared" ref="DZ40" si="1632">IF($BJ39=1,1,0)</f>
        <v>0</v>
      </c>
      <c r="EA40" s="19">
        <f t="shared" ref="EA40" si="1633">IF($BR39=1,1,0)</f>
        <v>0</v>
      </c>
      <c r="EB40" s="19">
        <f t="shared" ref="EB40" si="1634">IF($BV39=1,1,0)</f>
        <v>0</v>
      </c>
      <c r="EE40" s="329">
        <f>N39*$FU40*週間進捗報告書!$G$9</f>
        <v>0</v>
      </c>
      <c r="EF40" s="329">
        <f>R39*$FV40*週間進捗報告書!$G$10</f>
        <v>0</v>
      </c>
      <c r="EG40" s="329">
        <f>V39*$FW40*週間進捗報告書!$G$11</f>
        <v>0</v>
      </c>
      <c r="EH40" s="329">
        <f>Z39*$FX40*週間進捗報告書!$G$12</f>
        <v>0</v>
      </c>
      <c r="EI40" s="329">
        <f>AH39*$FY40*週間進捗報告書!$G$13</f>
        <v>0</v>
      </c>
      <c r="EJ40" s="329">
        <f>AL39*$FZ40*週間進捗報告書!$G$14</f>
        <v>0</v>
      </c>
      <c r="EK40" s="329">
        <f>AT39*$GA40*週間進捗報告書!$G$15</f>
        <v>0</v>
      </c>
      <c r="EL40" s="329">
        <f>AX39*$GB40*週間進捗報告書!$G$16</f>
        <v>0</v>
      </c>
      <c r="EM40" s="329">
        <f>BF39*$GC40*週間進捗報告書!$G$17</f>
        <v>0</v>
      </c>
      <c r="EN40" s="329">
        <f>BJ39*$GD40*週間進捗報告書!$G$18</f>
        <v>0</v>
      </c>
      <c r="EO40" s="329">
        <f>BR39*$GE40*週間進捗報告書!$G$19</f>
        <v>0</v>
      </c>
      <c r="EP40" s="329">
        <f>BV39*$GF40*週間進捗報告書!$G$20</f>
        <v>0</v>
      </c>
      <c r="ER40" s="547"/>
      <c r="ES40" s="547"/>
      <c r="ET40" s="547"/>
      <c r="EU40" s="547"/>
      <c r="EV40" s="547"/>
      <c r="EW40" s="547"/>
      <c r="EX40" s="547"/>
      <c r="EY40" s="547"/>
      <c r="EZ40" s="547"/>
      <c r="FA40" s="547"/>
      <c r="FB40" s="547"/>
      <c r="FC40" s="547"/>
      <c r="FD40" s="547"/>
      <c r="FE40" s="332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U40" s="295">
        <f t="shared" ref="FU40" si="1635">FU39</f>
        <v>0</v>
      </c>
      <c r="FV40" s="295">
        <f t="shared" ref="FV40" si="1636">FV39</f>
        <v>0</v>
      </c>
      <c r="FW40" s="295">
        <f t="shared" ref="FW40" si="1637">FW39</f>
        <v>0</v>
      </c>
      <c r="FX40" s="295">
        <f t="shared" ref="FX40" si="1638">FX39</f>
        <v>0</v>
      </c>
      <c r="FY40" s="295">
        <f t="shared" ref="FY40" si="1639">FY39</f>
        <v>0</v>
      </c>
      <c r="FZ40" s="295">
        <f t="shared" ref="FZ40" si="1640">FZ39</f>
        <v>0</v>
      </c>
      <c r="GA40" s="295">
        <f t="shared" ref="GA40" si="1641">GA39</f>
        <v>0</v>
      </c>
      <c r="GB40" s="295">
        <f t="shared" ref="GB40" si="1642">GB39</f>
        <v>0</v>
      </c>
      <c r="GC40" s="295">
        <f t="shared" ref="GC40" si="1643">GC39</f>
        <v>0</v>
      </c>
      <c r="GD40" s="295">
        <f t="shared" ref="GD40" si="1644">GD39</f>
        <v>0</v>
      </c>
      <c r="GE40" s="295">
        <f t="shared" ref="GE40" si="1645">GE39</f>
        <v>0</v>
      </c>
      <c r="GF40" s="295">
        <f t="shared" ref="GF40" si="1646">GF39</f>
        <v>0</v>
      </c>
      <c r="GG40" s="295" t="e">
        <f t="shared" ref="GG40" si="1647">GG39</f>
        <v>#N/A</v>
      </c>
      <c r="GH40" s="2" t="e">
        <f>INDEX(リスト!$V:$V,MATCH(中日程計画表!$D39,リスト!$D:$D,0))</f>
        <v>#N/A</v>
      </c>
      <c r="GI40" s="2" t="e">
        <f>INDEX(リスト!$A:$A,MATCH(中日程計画表!$D39,リスト!$D:$D,0))</f>
        <v>#N/A</v>
      </c>
      <c r="GJ40" s="2" t="e">
        <f>INDEX(リスト!$U:$U,MATCH(中日程計画表!$D39,リスト!$D:$D,0))</f>
        <v>#N/A</v>
      </c>
      <c r="GK40" s="5" t="e">
        <f>INDEX(リスト!$W:$W,MATCH(中日程計画表!$D39,リスト!$D:$D,0))</f>
        <v>#N/A</v>
      </c>
      <c r="GL40" s="2" t="s">
        <v>201</v>
      </c>
      <c r="GM40" s="296">
        <f t="shared" ref="GM40" si="1648">GM39</f>
        <v>0</v>
      </c>
      <c r="GN40" s="296" t="str">
        <f t="shared" ref="GN40" si="1649">GN39</f>
        <v>出荷ラベル</v>
      </c>
      <c r="GP40" s="2">
        <v>0.15552419354838709</v>
      </c>
      <c r="GU40" s="461"/>
      <c r="GV40" s="460"/>
      <c r="GW40" s="460"/>
      <c r="GX40" s="461"/>
      <c r="GY40" s="461"/>
      <c r="GZ40" s="460"/>
      <c r="HA40" s="460"/>
      <c r="HB40" s="461"/>
      <c r="HC40" s="461"/>
      <c r="HD40" s="460"/>
      <c r="HE40" s="460"/>
      <c r="HF40" s="461"/>
      <c r="HG40" s="461"/>
      <c r="HH40" s="460"/>
      <c r="HI40" s="460"/>
      <c r="HJ40" s="461"/>
      <c r="HK40" s="461"/>
      <c r="HL40" s="460"/>
      <c r="HM40" s="460"/>
      <c r="HN40" s="461"/>
      <c r="HO40" s="461"/>
      <c r="HP40" s="460"/>
      <c r="HQ40" s="460"/>
      <c r="HR40" s="461"/>
      <c r="HS40" s="4"/>
    </row>
    <row r="41" spans="1:227" ht="12" customHeight="1">
      <c r="A41" s="488" t="str">
        <f ca="1">INDIRECT("リスト!A"&amp;B41+6)</f>
        <v>出荷</v>
      </c>
      <c r="B41" s="493">
        <f t="shared" ref="B41" si="1650">ROUNDDOWN((ROW()-6)/2,0)+1</f>
        <v>18</v>
      </c>
      <c r="C41" s="474" t="str">
        <f>機能グループ名</f>
        <v>確定</v>
      </c>
      <c r="D41" s="500">
        <f>機能ID</f>
        <v>0</v>
      </c>
      <c r="E41" s="482" t="str">
        <f>機能名</f>
        <v>出荷確定</v>
      </c>
      <c r="F41" s="315"/>
      <c r="G41" s="315"/>
      <c r="H41" s="315"/>
      <c r="I41" s="315"/>
      <c r="J41" s="316"/>
      <c r="K41" s="480" t="str">
        <f>担当者_SR</f>
        <v>NG</v>
      </c>
      <c r="L41" s="76"/>
      <c r="M41" s="76"/>
      <c r="N41" s="470"/>
      <c r="O41" s="494" t="str">
        <f>担当者_SRR</f>
        <v>NG</v>
      </c>
      <c r="P41" s="76"/>
      <c r="Q41" s="76"/>
      <c r="R41" s="470"/>
      <c r="S41" s="494" t="str">
        <f>担当者_DS</f>
        <v>NG</v>
      </c>
      <c r="T41" s="76"/>
      <c r="U41" s="76"/>
      <c r="V41" s="470"/>
      <c r="W41" s="472" t="str">
        <f>担当者_DSR</f>
        <v>NG</v>
      </c>
      <c r="X41" s="76"/>
      <c r="Y41" s="76"/>
      <c r="Z41" s="470"/>
      <c r="AA41" s="476"/>
      <c r="AB41" s="79"/>
      <c r="AC41" s="79"/>
      <c r="AD41" s="470">
        <f>IF(AC42 &lt;&gt; "",1,0)</f>
        <v>0</v>
      </c>
      <c r="AE41" s="495" t="str">
        <f>担当者_CD</f>
        <v>NG</v>
      </c>
      <c r="AF41" s="76"/>
      <c r="AG41" s="76"/>
      <c r="AH41" s="470"/>
      <c r="AI41" s="495" t="str">
        <f>担当者_DD</f>
        <v>NG</v>
      </c>
      <c r="AJ41" s="76"/>
      <c r="AK41" s="76"/>
      <c r="AL41" s="470"/>
      <c r="AM41" s="498"/>
      <c r="AN41" s="79"/>
      <c r="AO41" s="79"/>
      <c r="AP41" s="470">
        <f>IF(AO42 &lt;&gt; "",1,0)</f>
        <v>0</v>
      </c>
      <c r="AQ41" s="472" t="str">
        <f>担当者_MCL</f>
        <v>NG</v>
      </c>
      <c r="AR41" s="76"/>
      <c r="AS41" s="76"/>
      <c r="AT41" s="470"/>
      <c r="AU41" s="472" t="str">
        <f>担当者_MCLR</f>
        <v>NG</v>
      </c>
      <c r="AV41" s="76"/>
      <c r="AW41" s="76"/>
      <c r="AX41" s="470"/>
      <c r="AY41" s="476"/>
      <c r="AZ41" s="79"/>
      <c r="BA41" s="79"/>
      <c r="BB41" s="470">
        <f>IF(BA42 &lt;&gt; "",1,0)</f>
        <v>0</v>
      </c>
      <c r="BC41" s="474" t="str">
        <f>担当者_MT</f>
        <v>NG</v>
      </c>
      <c r="BD41" s="76"/>
      <c r="BE41" s="76"/>
      <c r="BF41" s="470"/>
      <c r="BG41" s="472" t="str">
        <f>担当者_M検</f>
        <v>NG</v>
      </c>
      <c r="BH41" s="76"/>
      <c r="BI41" s="76"/>
      <c r="BJ41" s="470"/>
      <c r="BK41" s="498"/>
      <c r="BL41" s="79"/>
      <c r="BM41" s="79"/>
      <c r="BN41" s="470">
        <v>0</v>
      </c>
      <c r="BO41" s="474" t="str">
        <f>担当者_モテ</f>
        <v>NG</v>
      </c>
      <c r="BP41" s="76"/>
      <c r="BQ41" s="76"/>
      <c r="BR41" s="470"/>
      <c r="BS41" s="472" t="str">
        <f>担当者_モテR</f>
        <v>NG</v>
      </c>
      <c r="BT41" s="76"/>
      <c r="BU41" s="76"/>
      <c r="BV41" s="470"/>
      <c r="BW41" s="499">
        <f t="shared" ref="BW41" si="1651">IFERROR(SUM(IF(K41&lt;&gt;"NG",N41*K$1,0),IF(O41&lt;&gt;"NG",R41*O$1,0),IF(S41&lt;&gt;"NG",V41*S$1,0),IF(W41&lt;&gt;"NG",Z41*W$1,0),IF(AA41&lt;&gt;"NG",AD41*AA$1,0),IF(AE41&lt;&gt;"NG",AH41*AE$1,0),IF(AI41&lt;&gt;"NG",AL41*AI$1,0),IF(AM41&lt;&gt;"NG",AP41*AM$1,0),IF(AQ41&lt;&gt;"NG",AT41*AQ$1,0),IF(AU41&lt;&gt;"NG",AX41*AU$1,0),IF(AY41&lt;&gt;"NG",BB41*AY$1,0),IF(BC41&lt;&gt;"NG",BF41*BC$1,0),IF(BG41&lt;&gt;"NG",BJ41*BG$1,0),IF(BK41&lt;&gt;"NG",BN41*BK$1,0),IF(BO41&lt;&gt;"NG",BR41*BO$1,0),IF(BS41&lt;&gt;"NG",BV41*BS$1,0))/SUM(IF(K41&lt;&gt;"NG",K$1,0),IF(O41&lt;&gt;"NG",O$1,0),IF(S41&lt;&gt;"NG",S$1,0),IF(W41&lt;&gt;"NG",W$1,0),IF(AA41&lt;&gt;"NG",AA$1,0),IF(AE41&lt;&gt;"NG",AE$1,0),IF(AI41&lt;&gt;"NG",AI$1,0),IF(AM41&lt;&gt;"NG",AM$1,0),IF(AQ41&lt;&gt;"NG",AQ$1,0),IF(AU41&lt;&gt;"NG",AU$1,0),IF(AY41&lt;&gt;"NG",AY$1,0),IF(BC41&lt;&gt;"NG",BC$1,0),IF(BG41&lt;&gt;"NG",BG$1,0),IF(BK41&lt;&gt;"NG",BK$1,0),IF(BO41&lt;&gt;"NG",BO$1,0),IF(BS41&lt;&gt;"NG",BS$1,0)),0)</f>
        <v>0</v>
      </c>
      <c r="BX41" s="466"/>
      <c r="BY41" s="490"/>
      <c r="BZ41" s="5"/>
      <c r="CA41" s="32">
        <f t="shared" ref="CA41" si="1652">IF(AND($M41&lt;&gt;$BZ$5,$M41&lt;=$BZ$6,$M41&lt;&gt;$BZ$7),1,0)</f>
        <v>0</v>
      </c>
      <c r="CB41" s="32">
        <f t="shared" ref="CB41" si="1653">IF(AND($Q41&lt;&gt;$BZ$5,$Q41&lt;=$BZ$6,$Q41&lt;&gt;$BZ$7),1,0)</f>
        <v>0</v>
      </c>
      <c r="CC41" s="32">
        <f t="shared" ref="CC41" si="1654">IF(AND($U41&lt;&gt;$BZ$5,$U41&lt;=$BZ$6,$U41&lt;&gt;$BZ$7),1,0)</f>
        <v>0</v>
      </c>
      <c r="CD41" s="32">
        <f t="shared" ref="CD41" si="1655">IF(AND($Y41&lt;&gt;$BZ$5,$Y41&lt;=$BZ$6,$Y41&lt;&gt;$BZ$7),1,0)</f>
        <v>0</v>
      </c>
      <c r="CE41" s="32">
        <f t="shared" ref="CE41" si="1656">IF(AND($AG41&lt;&gt;$BZ$5,$AG41&lt;=$BZ$6,$AG41&lt;&gt;$BZ$7),1,0)</f>
        <v>0</v>
      </c>
      <c r="CF41" s="32">
        <f t="shared" ref="CF41" si="1657">IF(AND($AK41&lt;&gt;$BZ$5,$AK41&lt;=$BZ$6,$AK41&lt;&gt;$BZ$7),1,0)</f>
        <v>0</v>
      </c>
      <c r="CG41" s="32">
        <f t="shared" ref="CG41" si="1658">IF(AND($AS41&lt;&gt;$BZ$5,$AS41&lt;=$BZ$6,$AS41&lt;&gt;$BZ$7),1,0)</f>
        <v>0</v>
      </c>
      <c r="CH41" s="32">
        <f t="shared" ref="CH41" si="1659">IF(AND($AW41&lt;&gt;$BZ$5,$AW41&lt;=$BZ$6,$AW41&lt;&gt;$BZ$7),1,0)</f>
        <v>0</v>
      </c>
      <c r="CI41" s="32">
        <f t="shared" ref="CI41" si="1660">IF(AND($BE41&lt;&gt;$BZ$5,$BE41&lt;=$BZ$6,$BE41&lt;&gt;$BZ$7),1,0)</f>
        <v>0</v>
      </c>
      <c r="CJ41" s="32">
        <f t="shared" ref="CJ41" si="1661">IF(AND($BI41&lt;&gt;$BZ$5,$BI41&lt;=$BZ$6,$BI41&lt;&gt;$BZ$7),1,0)</f>
        <v>0</v>
      </c>
      <c r="CK41" s="32">
        <f t="shared" ref="CK41" si="1662">IF(AND($BQ41&lt;&gt;$BZ$5,$BQ41&lt;=$BZ$6,$BQ41&lt;&gt;$BZ$7),1,0)</f>
        <v>0</v>
      </c>
      <c r="CL41" s="32">
        <f t="shared" ref="CL41" si="1663">IF(AND($BU41&lt;&gt;$BZ$5,$BU41&lt;=$BZ$6,$BU41&lt;&gt;$BZ$7),1,0)</f>
        <v>0</v>
      </c>
      <c r="CO41" s="32">
        <f>IF(AND($M41&lt;&gt;$CN$5,$M41&lt;=$CN$6,$M41&lt;&gt;$CN$7),1,0)</f>
        <v>0</v>
      </c>
      <c r="CP41" s="32">
        <f>IF(AND($Q41&lt;&gt;$CN$5,$Q41&lt;=$CN$6,$Q41&lt;&gt;$CN$7),1,0)</f>
        <v>0</v>
      </c>
      <c r="CQ41" s="32">
        <f>IF(AND($U41&lt;&gt;$CN$5,$U41&lt;=$CN$6,$U41&lt;&gt;$CN$7),1,0)</f>
        <v>0</v>
      </c>
      <c r="CR41" s="32">
        <f>IF(AND($Y41&lt;&gt;$CN$5,$Y41&lt;=$CN$6,$Y41&lt;&gt;$CN$7),1,0)</f>
        <v>0</v>
      </c>
      <c r="CS41" s="32">
        <f>IF(AND($AG41&lt;&gt;$CN$5,$AG41&lt;=$CN$6,$AG41&lt;&gt;$CN$7),1,0)</f>
        <v>0</v>
      </c>
      <c r="CT41" s="32">
        <f>IF(AND($AK41&lt;&gt;$CN$5,$AK41&lt;=$CN$6,$AK41&lt;&gt;$CN$7),1,0)</f>
        <v>0</v>
      </c>
      <c r="CU41" s="32">
        <f>IF(AND($AS41&lt;&gt;$CN$5,$AS41&lt;=$CN$6,$AS41&lt;&gt;$CN$7),1,0)</f>
        <v>0</v>
      </c>
      <c r="CV41" s="32">
        <f>IF(AND($AW41&lt;&gt;$CN$5,$AW41&lt;=$CN$6,$AW41&lt;&gt;$CN$7),1,0)</f>
        <v>0</v>
      </c>
      <c r="CW41" s="32">
        <f>IF(AND($BE41&lt;&gt;$CN$5,$BE41&lt;=$CN$6,$BE41&lt;&gt;$CN$7),1,0)</f>
        <v>0</v>
      </c>
      <c r="CX41" s="32">
        <f>IF(AND($BI41&lt;&gt;$CN$5,$BI41&lt;=$CN$6,$BI41&lt;&gt;$CN$7),1,0)</f>
        <v>0</v>
      </c>
      <c r="CY41" s="32">
        <f>IF(AND($BQ41&lt;&gt;$CN$5,$BQ41&lt;=$CN$6,$BQ41&lt;&gt;$CN$7),1,0)</f>
        <v>0</v>
      </c>
      <c r="CZ41" s="32">
        <f>IF(AND($BU41&lt;&gt;$CN$5,$BU41&lt;=$CN$6,$BU41&lt;&gt;$CN$7),1,0)</f>
        <v>0</v>
      </c>
      <c r="DC41" s="32">
        <f>IF(AND($M41&lt;&gt;$DB$5,$M41&lt;=$DB$6,$M41&lt;&gt;$CN$7),1,0)</f>
        <v>0</v>
      </c>
      <c r="DD41" s="32">
        <f>IF(AND($Q41&lt;&gt;$DB$5,$Q41&lt;=$DB$6,$Q41&lt;&gt;$CN$7),1,0)</f>
        <v>0</v>
      </c>
      <c r="DE41" s="32">
        <f>IF(AND($U41&lt;&gt;$DB$5,$U41&lt;=$DB$6,$U41&lt;&gt;$CN$7),1,0)</f>
        <v>0</v>
      </c>
      <c r="DF41" s="32">
        <f>IF(AND($Y41&lt;&gt;$DB$5,$Y41&lt;=$DB$6,$Y41&lt;&gt;$CN$7),1,0)</f>
        <v>0</v>
      </c>
      <c r="DG41" s="32">
        <f>IF(AND($AG41&lt;&gt;$DB$5,$AG41&lt;=$DB$6,$AG41&lt;&gt;$CN$7),1,0)</f>
        <v>0</v>
      </c>
      <c r="DH41" s="32">
        <f>IF(AND($AK41&lt;&gt;$DB$5,$AK41&lt;=$DB$6,$AK41&lt;&gt;$CN$7),1,0)</f>
        <v>0</v>
      </c>
      <c r="DI41" s="32">
        <f>IF(AND($AS41&lt;&gt;$DB$5,$AS41&lt;=$DB$6,$AS41&lt;&gt;$CN$7),1,0)</f>
        <v>0</v>
      </c>
      <c r="DJ41" s="32">
        <f>IF(AND($AW41&lt;&gt;$DB$5,$AW41&lt;=$DB$6,$AW41&lt;&gt;$CN$7),1,0)</f>
        <v>0</v>
      </c>
      <c r="DK41" s="32">
        <f>IF(AND($BE41&lt;&gt;$DB$5,$BE41&lt;=$DB$6,$BE41&lt;&gt;$CN$7),1,0)</f>
        <v>0</v>
      </c>
      <c r="DL41" s="32">
        <f>IF(AND($BI41&lt;&gt;$DB$5,$BI41&lt;=$DB$6,$BI41&lt;&gt;$CN$7),1,0)</f>
        <v>0</v>
      </c>
      <c r="DM41" s="32">
        <f>IF(AND($BQ41&lt;&gt;$DB$5,$BQ41&lt;=$DB$6,$BQ41&lt;&gt;$CN$7),1,0)</f>
        <v>0</v>
      </c>
      <c r="DN41" s="32">
        <f>IF(AND($BU41&lt;&gt;$DB$5,$BU41&lt;=$DB$6,$BU41&lt;&gt;$CN$7),1,0)</f>
        <v>0</v>
      </c>
      <c r="DQ41" s="32">
        <f t="shared" ref="DQ41" si="1664">IF(AND($M41&lt;&gt;$DP$5,$M41&lt;=$DP$6,$M41&lt;&gt;$CN$7),1,0)</f>
        <v>0</v>
      </c>
      <c r="DR41" s="32">
        <f t="shared" ref="DR41" si="1665">IF(AND($Q41&lt;&gt;$DP$5,$Q41&lt;=$DP$6,$Q41&lt;&gt;$CN$7),1,0)</f>
        <v>0</v>
      </c>
      <c r="DS41" s="32">
        <f t="shared" ref="DS41" si="1666">IF(AND($U41&lt;&gt;$DP$5,$U41&lt;=$DP$6,$U41&lt;&gt;$CN$7),1,0)</f>
        <v>0</v>
      </c>
      <c r="DT41" s="32">
        <f t="shared" ref="DT41" si="1667">IF(AND($Y41&lt;&gt;$DP$5,$Y41&lt;=$DP$6,$Y41&lt;&gt;$CN$7),1,0)</f>
        <v>0</v>
      </c>
      <c r="DU41" s="32">
        <f t="shared" ref="DU41" si="1668">IF(AND($AG41&lt;&gt;$DP$5,$AG41&lt;=$DP$6,$AG41&lt;&gt;$CN$7),1,0)</f>
        <v>0</v>
      </c>
      <c r="DV41" s="32">
        <f t="shared" ref="DV41" si="1669">IF(AND($AK41&lt;&gt;$DP$5,$AK41&lt;=$DP$6,$AK41&lt;&gt;$CN$7),1,0)</f>
        <v>0</v>
      </c>
      <c r="DW41" s="32">
        <f t="shared" ref="DW41" si="1670">IF(AND($AS41&lt;&gt;$DP$5,$AS41&lt;=$DP$6,$AS41&lt;&gt;$CN$7),1,0)</f>
        <v>0</v>
      </c>
      <c r="DX41" s="32">
        <f t="shared" ref="DX41" si="1671">IF(AND($AW41&lt;&gt;$DP$5,$AW41&lt;=$DP$6,$AW41&lt;&gt;$CN$7),1,0)</f>
        <v>0</v>
      </c>
      <c r="DY41" s="32">
        <f t="shared" ref="DY41" si="1672">IF(AND($BE41&lt;&gt;$DP$5,$BE41&lt;=$DP$6,$BE41&lt;&gt;$CN$7),1,0)</f>
        <v>0</v>
      </c>
      <c r="DZ41" s="32">
        <f t="shared" ref="DZ41" si="1673">IF(AND($BI41&lt;&gt;$DP$5,$BI41&lt;=$DP$6,$BI41&lt;&gt;$CN$7),1,0)</f>
        <v>0</v>
      </c>
      <c r="EA41" s="32">
        <f t="shared" ref="EA41" si="1674">IF(AND($BQ41&lt;&gt;$DP$5,$BQ41&lt;=$DP$6,$BQ41&lt;&gt;$CN$7),1,0)</f>
        <v>0</v>
      </c>
      <c r="EB41" s="32">
        <f t="shared" ref="EB41" si="1675">IF(AND($BU41&lt;&gt;$DP$5,$BU41&lt;=$DP$6,$BU41&lt;&gt;$CN$7),1,0)</f>
        <v>0</v>
      </c>
      <c r="EE41" s="328">
        <f>IF(M41&lt;&gt;"",IF(M41&lt;=$ED$6,1,IF(L41&gt;$ED$6,0,NETWORKDAYS(L41,$ED$6,祭日リスト)/NETWORKDAYS(L41,M41,祭日リスト)))*$GG41*週間進捗報告書!$G$9,0)</f>
        <v>0</v>
      </c>
      <c r="EF41" s="328">
        <f>IF(Q41&lt;&gt;"",IF(Q41&lt;=$ED$6,1,IF(P41&gt;$ED$6,0,NETWORKDAYS(P41,$ED$6,祭日リスト)/NETWORKDAYS(P41,Q41,祭日リスト)))*$GG41*週間進捗報告書!$G$10,0)</f>
        <v>0</v>
      </c>
      <c r="EG41" s="328">
        <f>IF(U41&lt;&gt;"",IF(U41&lt;=$ED$6,1,IF(T41&gt;$ED$6,0,NETWORKDAYS(T41,$ED$6,祭日リスト)/NETWORKDAYS(T41,U41,祭日リスト)))*$GG41*週間進捗報告書!$G$11,0)</f>
        <v>0</v>
      </c>
      <c r="EH41" s="328">
        <f>IF(Y41&lt;&gt;"",IF(Y41&lt;=$ED$6,1,IF(X41&gt;$ED$6,0,NETWORKDAYS(X41,$ED$6,祭日リスト)/NETWORKDAYS(X41,Y41,祭日リスト)))*$GG41*週間進捗報告書!$G$12,0)</f>
        <v>0</v>
      </c>
      <c r="EI41" s="328">
        <f>IF(AG41&lt;&gt;"",IF(AG41&lt;=$ED$6,1,IF(AF41&gt;$ED$6,0,NETWORKDAYS(AF41,$ED$6,祭日リスト)/NETWORKDAYS(AF41,AG41,祭日リスト)))*$GG41*週間進捗報告書!$G$13,0)</f>
        <v>0</v>
      </c>
      <c r="EJ41" s="328">
        <f>IF(AK41&lt;&gt;"",IF(AK41&lt;=$ED$6,1,IF(AJ41&gt;$ED$6,0,NETWORKDAYS(AJ41,$ED$6,祭日リスト)/NETWORKDAYS(AJ41,AK41,祭日リスト)))*$GG41*週間進捗報告書!$G$14,0)</f>
        <v>0</v>
      </c>
      <c r="EK41" s="328">
        <f>IF(AS41&lt;&gt;"",IF(AS41&lt;=$ED$6,1,IF(AR41&gt;$ED$6,0,NETWORKDAYS(AR41,$ED$6,祭日リスト)/NETWORKDAYS(AR41,AS41,祭日リスト)))*$GG41*週間進捗報告書!$G$15,0)</f>
        <v>0</v>
      </c>
      <c r="EL41" s="328">
        <f>IF(AW41&lt;&gt;"",IF(AW41&lt;=$ED$6,1,IF(AV41&gt;$ED$6,0,NETWORKDAYS(AV41,$ED$6,祭日リスト)/NETWORKDAYS(AV41,AW41,祭日リスト)))*$GG41*週間進捗報告書!$G$16,0)</f>
        <v>0</v>
      </c>
      <c r="EM41" s="328">
        <f>IF(BE41&lt;&gt;"",IF(BE41&lt;=$ED$6,1,IF(BD41&gt;$ED$6,0,NETWORKDAYS(BD41,$ED$6,祭日リスト)/NETWORKDAYS(BD41,BE41,祭日リスト)))*$GG41*週間進捗報告書!$G$17,0)</f>
        <v>0</v>
      </c>
      <c r="EN41" s="328">
        <f>IF(BI41&lt;&gt;"",IF(BI41&lt;=$ED$6,1,IF(BH41&gt;$ED$6,0,NETWORKDAYS(BH41,$ED$6,祭日リスト)/NETWORKDAYS(BH41,BI41,祭日リスト)))*$GG41*週間進捗報告書!$G$18,0)</f>
        <v>0</v>
      </c>
      <c r="EO41" s="328">
        <f>IF(BQ41&lt;&gt;"",IF(BQ41&lt;=$ED$6,1,IF(BP41&gt;$ED$6,0,NETWORKDAYS(BP41,$ED$6,祭日リスト)/NETWORKDAYS(BP41,BQ41,祭日リスト)))*$GG41*週間進捗報告書!$G$19,0)</f>
        <v>0</v>
      </c>
      <c r="EP41" s="328">
        <f>IF(BU41&lt;&gt;"",IF(BU41&lt;=$ED$6,1,IF(BT41&gt;$ED$6,0,NETWORKDAYS(BT41,$ED$6,祭日リスト)/NETWORKDAYS(BT41,BU41,祭日リスト)))*$GG41*週間進捗報告書!$G$20,0)</f>
        <v>0</v>
      </c>
      <c r="ER41" s="547">
        <f t="shared" ref="ER41:FC41" si="1676">EE41-EE42</f>
        <v>0</v>
      </c>
      <c r="ES41" s="547">
        <f t="shared" si="1676"/>
        <v>0</v>
      </c>
      <c r="ET41" s="547">
        <f t="shared" si="1676"/>
        <v>0</v>
      </c>
      <c r="EU41" s="547">
        <f t="shared" si="1676"/>
        <v>0</v>
      </c>
      <c r="EV41" s="547">
        <f t="shared" si="1676"/>
        <v>0</v>
      </c>
      <c r="EW41" s="547">
        <f t="shared" si="1676"/>
        <v>0</v>
      </c>
      <c r="EX41" s="547">
        <f t="shared" si="1676"/>
        <v>0</v>
      </c>
      <c r="EY41" s="547">
        <f t="shared" si="1676"/>
        <v>0</v>
      </c>
      <c r="EZ41" s="547">
        <f t="shared" si="1676"/>
        <v>0</v>
      </c>
      <c r="FA41" s="547">
        <f t="shared" si="1676"/>
        <v>0</v>
      </c>
      <c r="FB41" s="547">
        <f t="shared" si="1676"/>
        <v>0</v>
      </c>
      <c r="FC41" s="547">
        <f t="shared" si="1676"/>
        <v>0</v>
      </c>
      <c r="FD41" s="547">
        <f t="shared" ref="FD41" si="1677">SUM(ER41:FC42)</f>
        <v>0</v>
      </c>
      <c r="FE41" s="333"/>
      <c r="FG41" s="32">
        <f>IF(AND($M41&lt;&gt;$FF$7),1,0)</f>
        <v>0</v>
      </c>
      <c r="FH41" s="32">
        <f>IF(AND($Q41&lt;&gt;$FF$7),1,0)</f>
        <v>0</v>
      </c>
      <c r="FI41" s="32">
        <f>IF(AND($U41&lt;&gt;$FF$7),1,0)</f>
        <v>0</v>
      </c>
      <c r="FJ41" s="32">
        <f>IF(AND($Y41&lt;&gt;$FF$7),1,0)</f>
        <v>0</v>
      </c>
      <c r="FK41" s="32">
        <f>IF(AND($AG41&lt;&gt;$FF$7),1,0)</f>
        <v>0</v>
      </c>
      <c r="FL41" s="32">
        <f>IF(AND($AK41&lt;&gt;$FF$7),1,0)</f>
        <v>0</v>
      </c>
      <c r="FM41" s="32">
        <f>IF(AND($AS41&lt;&gt;$FF$7),1,0)</f>
        <v>0</v>
      </c>
      <c r="FN41" s="32">
        <f>IF(AND($AW41&lt;&gt;$FF$7),1,0)</f>
        <v>0</v>
      </c>
      <c r="FO41" s="32">
        <f>IF(AND($BE41&lt;&gt;$FF$7),1,0)</f>
        <v>0</v>
      </c>
      <c r="FP41" s="32">
        <f>IF(AND($BI41&lt;&gt;$FF$7),1,0)</f>
        <v>0</v>
      </c>
      <c r="FQ41" s="32">
        <f>IF(AND($BQ41&lt;&gt;$FF$7),1,0)</f>
        <v>0</v>
      </c>
      <c r="FR41" s="32">
        <f>IF(AND($BU41&lt;&gt;$FF$7),1,0)</f>
        <v>0</v>
      </c>
      <c r="FU41" s="294">
        <f t="shared" ref="FU41" si="1678">IF($K41&lt;&gt;"NG",$GG41,0)</f>
        <v>0</v>
      </c>
      <c r="FV41" s="294">
        <f t="shared" ref="FV41" si="1679">IF($O41&lt;&gt;"NG",$GG41,0)</f>
        <v>0</v>
      </c>
      <c r="FW41" s="294">
        <f t="shared" ref="FW41" si="1680">IF($S41&lt;&gt;"NG",$GG41,0)</f>
        <v>0</v>
      </c>
      <c r="FX41" s="294">
        <f t="shared" ref="FX41" si="1681">IF($W41&lt;&gt;"NG",$GG41,0)</f>
        <v>0</v>
      </c>
      <c r="FY41" s="294">
        <f t="shared" ref="FY41" si="1682">IF($AE41&lt;&gt;"NG",$GG41,0)</f>
        <v>0</v>
      </c>
      <c r="FZ41" s="294">
        <f t="shared" ref="FZ41" si="1683">IF($AI41&lt;&gt;"NG",$GG41,0)</f>
        <v>0</v>
      </c>
      <c r="GA41" s="294">
        <f t="shared" ref="GA41" si="1684">IF($AQ41&lt;&gt;"NG",$GG41,0)</f>
        <v>0</v>
      </c>
      <c r="GB41" s="294">
        <f t="shared" ref="GB41" si="1685">IF($AU41&lt;&gt;"NG",$GG41,0)</f>
        <v>0</v>
      </c>
      <c r="GC41" s="294">
        <f t="shared" ref="GC41" si="1686">IF($BC41&lt;&gt;"NG",$GG41,0)</f>
        <v>0</v>
      </c>
      <c r="GD41" s="294">
        <f t="shared" ref="GD41" si="1687">IF($BG41&lt;&gt;"NG",$GG41,0)</f>
        <v>0</v>
      </c>
      <c r="GE41" s="294">
        <f t="shared" ref="GE41" si="1688">IF($BO41&lt;&gt;"NG",$GG41,0)</f>
        <v>0</v>
      </c>
      <c r="GF41" s="294">
        <f t="shared" ref="GF41" si="1689">IF($BS41&lt;&gt;"NG",$GG41,0)</f>
        <v>0</v>
      </c>
      <c r="GG41" s="294" t="e">
        <f>VLOOKUP($D41,リスト!$D:$S,15,FALSE)</f>
        <v>#N/A</v>
      </c>
      <c r="GH41" s="2" t="e">
        <f>INDEX(リスト!$V:$V,MATCH(中日程計画表!$D41,リスト!$D:$D,0))</f>
        <v>#N/A</v>
      </c>
      <c r="GI41" s="2" t="e">
        <f>INDEX(リスト!$A:$A,MATCH(中日程計画表!$D41,リスト!$D:$D,0))</f>
        <v>#N/A</v>
      </c>
      <c r="GJ41" s="2" t="e">
        <f>INDEX(リスト!$U:$U,MATCH(中日程計画表!$D41,リスト!$D:$D,0))</f>
        <v>#N/A</v>
      </c>
      <c r="GK41" s="5" t="e">
        <f>INDEX(リスト!$W:$W,MATCH(中日程計画表!$D41,リスト!$D:$D,0))</f>
        <v>#N/A</v>
      </c>
      <c r="GL41" s="2" t="s">
        <v>200</v>
      </c>
      <c r="GM41" s="296">
        <f>D41</f>
        <v>0</v>
      </c>
      <c r="GN41" s="296" t="str">
        <f>E41</f>
        <v>出荷確定</v>
      </c>
      <c r="GP41" s="2">
        <v>1.3775000000000002</v>
      </c>
      <c r="GU41" s="460" t="str">
        <f t="shared" ref="GU41" si="1690">AE41</f>
        <v>NG</v>
      </c>
      <c r="GV41" s="460">
        <f t="shared" ref="GV41" si="1691">EI41</f>
        <v>0</v>
      </c>
      <c r="GW41" s="460">
        <f t="shared" ref="GW41" si="1692">EI42</f>
        <v>0</v>
      </c>
      <c r="GX41" s="462">
        <f t="shared" ref="GX41" si="1693">EV41</f>
        <v>0</v>
      </c>
      <c r="GY41" s="460" t="str">
        <f t="shared" ref="GY41" si="1694">AI41</f>
        <v>NG</v>
      </c>
      <c r="GZ41" s="460">
        <f t="shared" ref="GZ41" si="1695">EJ41</f>
        <v>0</v>
      </c>
      <c r="HA41" s="460">
        <f t="shared" ref="HA41" si="1696">EJ42</f>
        <v>0</v>
      </c>
      <c r="HB41" s="462">
        <f t="shared" ref="HB41" si="1697">EW41</f>
        <v>0</v>
      </c>
      <c r="HC41" s="460" t="str">
        <f t="shared" ref="HC41" si="1698">AQ41</f>
        <v>NG</v>
      </c>
      <c r="HD41" s="460">
        <f t="shared" ref="HD41" si="1699">EK41</f>
        <v>0</v>
      </c>
      <c r="HE41" s="460">
        <f t="shared" ref="HE41" si="1700">EK42</f>
        <v>0</v>
      </c>
      <c r="HF41" s="462">
        <f t="shared" ref="HF41" si="1701">EX41</f>
        <v>0</v>
      </c>
      <c r="HG41" s="460" t="str">
        <f t="shared" ref="HG41" si="1702">AU41</f>
        <v>NG</v>
      </c>
      <c r="HH41" s="460">
        <f t="shared" ref="HH41" si="1703">EL41</f>
        <v>0</v>
      </c>
      <c r="HI41" s="460">
        <f t="shared" ref="HI41" si="1704">EL42</f>
        <v>0</v>
      </c>
      <c r="HJ41" s="462">
        <f t="shared" ref="HJ41" si="1705">EY41</f>
        <v>0</v>
      </c>
      <c r="HK41" s="460" t="str">
        <f t="shared" ref="HK41" si="1706">BC41</f>
        <v>NG</v>
      </c>
      <c r="HL41" s="460">
        <f t="shared" ref="HL41" si="1707">EM41</f>
        <v>0</v>
      </c>
      <c r="HM41" s="460">
        <f t="shared" ref="HM41" si="1708">EM42</f>
        <v>0</v>
      </c>
      <c r="HN41" s="462">
        <f t="shared" ref="HN41" si="1709">EZ41</f>
        <v>0</v>
      </c>
      <c r="HO41" s="460" t="str">
        <f t="shared" ref="HO41" si="1710">BG41</f>
        <v>NG</v>
      </c>
      <c r="HP41" s="460">
        <f t="shared" ref="HP41" si="1711">EN41</f>
        <v>0</v>
      </c>
      <c r="HQ41" s="460">
        <f t="shared" ref="HQ41" si="1712">EN42</f>
        <v>0</v>
      </c>
      <c r="HR41" s="462">
        <f t="shared" ref="HR41" si="1713">FA41</f>
        <v>0</v>
      </c>
      <c r="HS41" s="332"/>
    </row>
    <row r="42" spans="1:227" ht="12" customHeight="1">
      <c r="A42" s="489"/>
      <c r="B42" s="493"/>
      <c r="C42" s="475"/>
      <c r="D42" s="501"/>
      <c r="E42" s="483"/>
      <c r="F42" s="317"/>
      <c r="G42" s="317"/>
      <c r="H42" s="317"/>
      <c r="I42" s="317"/>
      <c r="J42" s="316"/>
      <c r="K42" s="481"/>
      <c r="L42" s="77"/>
      <c r="M42" s="77"/>
      <c r="N42" s="471"/>
      <c r="O42" s="494"/>
      <c r="P42" s="77"/>
      <c r="Q42" s="77"/>
      <c r="R42" s="471"/>
      <c r="S42" s="494"/>
      <c r="T42" s="77"/>
      <c r="U42" s="77"/>
      <c r="V42" s="471"/>
      <c r="W42" s="473"/>
      <c r="X42" s="77"/>
      <c r="Y42" s="77"/>
      <c r="Z42" s="471"/>
      <c r="AA42" s="477"/>
      <c r="AB42" s="80"/>
      <c r="AC42" s="80"/>
      <c r="AD42" s="471"/>
      <c r="AE42" s="495"/>
      <c r="AF42" s="77"/>
      <c r="AG42" s="77"/>
      <c r="AH42" s="471"/>
      <c r="AI42" s="495"/>
      <c r="AJ42" s="77"/>
      <c r="AK42" s="77"/>
      <c r="AL42" s="471"/>
      <c r="AM42" s="498"/>
      <c r="AN42" s="80"/>
      <c r="AO42" s="80"/>
      <c r="AP42" s="497"/>
      <c r="AQ42" s="473"/>
      <c r="AR42" s="77"/>
      <c r="AS42" s="77"/>
      <c r="AT42" s="471"/>
      <c r="AU42" s="473"/>
      <c r="AV42" s="77"/>
      <c r="AW42" s="77"/>
      <c r="AX42" s="471"/>
      <c r="AY42" s="477"/>
      <c r="AZ42" s="80"/>
      <c r="BA42" s="80"/>
      <c r="BB42" s="497"/>
      <c r="BC42" s="475"/>
      <c r="BD42" s="77"/>
      <c r="BE42" s="77"/>
      <c r="BF42" s="471"/>
      <c r="BG42" s="473"/>
      <c r="BH42" s="77"/>
      <c r="BI42" s="77"/>
      <c r="BJ42" s="471"/>
      <c r="BK42" s="498"/>
      <c r="BL42" s="80"/>
      <c r="BM42" s="80"/>
      <c r="BN42" s="497"/>
      <c r="BO42" s="475"/>
      <c r="BP42" s="77"/>
      <c r="BQ42" s="77"/>
      <c r="BR42" s="471"/>
      <c r="BS42" s="473"/>
      <c r="BT42" s="77"/>
      <c r="BU42" s="77"/>
      <c r="BV42" s="471"/>
      <c r="BW42" s="499"/>
      <c r="BX42" s="467"/>
      <c r="BY42" s="490"/>
      <c r="CA42" s="19">
        <f t="shared" ref="CA42" si="1714">IF(AND($N41=1,$M42&lt;&gt;$BZ$7),1,0)</f>
        <v>0</v>
      </c>
      <c r="CB42" s="19">
        <f t="shared" ref="CB42" si="1715">IF(AND($R41=1,$Q42&lt;&gt;$BZ$7),1,0)</f>
        <v>0</v>
      </c>
      <c r="CC42" s="19">
        <f t="shared" ref="CC42" si="1716">IF(AND($V41=1,$U42&lt;&gt;$BZ$7),1,0)</f>
        <v>0</v>
      </c>
      <c r="CD42" s="19">
        <f t="shared" ref="CD42" si="1717">IF(AND($Z41=1,$Y42&lt;&gt;$BZ$7),1,0)</f>
        <v>0</v>
      </c>
      <c r="CE42" s="19">
        <f t="shared" ref="CE42" si="1718">IF(AND($AH41=1,$AG42&lt;&gt;$BZ$7),1,0)</f>
        <v>0</v>
      </c>
      <c r="CF42" s="19">
        <f t="shared" ref="CF42" si="1719">IF(AND($AL41=1,$AK42&lt;&gt;$BZ$7),1,0)</f>
        <v>0</v>
      </c>
      <c r="CG42" s="19">
        <f t="shared" ref="CG42" si="1720">IF(AND($AT41=1,$AS42&lt;&gt;$BZ$7),1,0)</f>
        <v>0</v>
      </c>
      <c r="CH42" s="19">
        <f t="shared" ref="CH42" si="1721">IF(AND($AX41=1,$AW42&lt;&gt;$BZ$7),1,0)</f>
        <v>0</v>
      </c>
      <c r="CI42" s="19">
        <f t="shared" ref="CI42" si="1722">IF(AND($BF41=1,$BE42&lt;&gt;$BZ$7),1,0)</f>
        <v>0</v>
      </c>
      <c r="CJ42" s="19">
        <f t="shared" ref="CJ42" si="1723">IF(AND($BJ41=1,$BI42&lt;&gt;$BZ$7),1,0)</f>
        <v>0</v>
      </c>
      <c r="CK42" s="19">
        <f t="shared" ref="CK42" si="1724">IF(AND($BR41=1,$BQ42&lt;&gt;$BZ$7),1,0)</f>
        <v>0</v>
      </c>
      <c r="CL42" s="19">
        <f t="shared" ref="CL42" si="1725">IF(AND($BV41=1,$BU42&lt;&gt;$BZ$7),1,0)</f>
        <v>0</v>
      </c>
      <c r="CO42" s="19">
        <f>IF(AND($M42&lt;&gt;$CN$7,$M42&lt;=$CN$6),1,0)</f>
        <v>0</v>
      </c>
      <c r="CP42" s="19">
        <f>IF(AND($Q42&lt;&gt;$CN$7,$Q42&lt;=$CN$6),1,0)</f>
        <v>0</v>
      </c>
      <c r="CQ42" s="19">
        <f>IF(AND($U42&lt;&gt;$CN$7,$U42&lt;=$CN$6),1,0)</f>
        <v>0</v>
      </c>
      <c r="CR42" s="19">
        <f>IF(AND($Y42&lt;&gt;$CN$7,$Y42&lt;=$CN$6),1,0)</f>
        <v>0</v>
      </c>
      <c r="CS42" s="19">
        <f>IF(AND($AG42&lt;&gt;$CN$7,$AG42&lt;=$CN$6),1,0)</f>
        <v>0</v>
      </c>
      <c r="CT42" s="19">
        <f>IF(AND($AK42&lt;&gt;$CN$7,$AK42&lt;=$CN$6),1,0)</f>
        <v>0</v>
      </c>
      <c r="CU42" s="19">
        <f>IF(AND($AS42&lt;&gt;$CN$7,$AS42&lt;=$CN$6),1,0)</f>
        <v>0</v>
      </c>
      <c r="CV42" s="19">
        <f>IF(AND($AW42&lt;&gt;$CN$7,$AW42&lt;=$CN$6),1,0)</f>
        <v>0</v>
      </c>
      <c r="CW42" s="19">
        <f>IF(AND($BE42&lt;&gt;$CN$7,$BE42&lt;=$CN$6),1,0)</f>
        <v>0</v>
      </c>
      <c r="CX42" s="19">
        <f>IF(AND($BI42&lt;&gt;$CN$7,$BI42&lt;=$CN$6),1,0)</f>
        <v>0</v>
      </c>
      <c r="CY42" s="19">
        <f>IF(AND($BQ42&lt;&gt;$CN$7,$BQ42&lt;=$CN$6),1,0)</f>
        <v>0</v>
      </c>
      <c r="CZ42" s="19">
        <f>IF(AND($BU42&lt;&gt;$CN$7,$BU42&lt;=$CN$6),1,0)</f>
        <v>0</v>
      </c>
      <c r="DC42" s="19">
        <f>IF($N41=1,1,0)</f>
        <v>0</v>
      </c>
      <c r="DD42" s="19">
        <f>IF($R41=1,1,0)</f>
        <v>0</v>
      </c>
      <c r="DE42" s="19">
        <f>IF($V41=1,1,0)</f>
        <v>0</v>
      </c>
      <c r="DF42" s="19">
        <f>IF($Z41=1,1,0)</f>
        <v>0</v>
      </c>
      <c r="DG42" s="19">
        <f>IF($AH41=1,1,0)</f>
        <v>0</v>
      </c>
      <c r="DH42" s="19">
        <f>IF($AL41=1,1,0)</f>
        <v>0</v>
      </c>
      <c r="DI42" s="19">
        <f>IF($AT41=1,1,0)</f>
        <v>0</v>
      </c>
      <c r="DJ42" s="19">
        <f>IF($AX41=1,1,0)</f>
        <v>0</v>
      </c>
      <c r="DK42" s="19">
        <f>IF($BF41=1,1,0)</f>
        <v>0</v>
      </c>
      <c r="DL42" s="19">
        <f>IF($BJ41=1,1,0)</f>
        <v>0</v>
      </c>
      <c r="DM42" s="19">
        <f>IF($BR41=1,1,0)</f>
        <v>0</v>
      </c>
      <c r="DN42" s="19">
        <f>IF($BV41=1,1,0)</f>
        <v>0</v>
      </c>
      <c r="DQ42" s="19">
        <f t="shared" ref="DQ42" si="1726">IF($N41=1,1,0)</f>
        <v>0</v>
      </c>
      <c r="DR42" s="19">
        <f t="shared" ref="DR42" si="1727">IF($R41=1,1,0)</f>
        <v>0</v>
      </c>
      <c r="DS42" s="19">
        <f t="shared" ref="DS42" si="1728">IF($V41=1,1,0)</f>
        <v>0</v>
      </c>
      <c r="DT42" s="19">
        <f t="shared" ref="DT42" si="1729">IF($Z41=1,1,0)</f>
        <v>0</v>
      </c>
      <c r="DU42" s="19">
        <f t="shared" ref="DU42" si="1730">IF($AH41=1,1,0)</f>
        <v>0</v>
      </c>
      <c r="DV42" s="19">
        <f t="shared" ref="DV42" si="1731">IF($AL41=1,1,0)</f>
        <v>0</v>
      </c>
      <c r="DW42" s="19">
        <f t="shared" ref="DW42" si="1732">IF($AT41=1,1,0)</f>
        <v>0</v>
      </c>
      <c r="DX42" s="19">
        <f t="shared" ref="DX42" si="1733">IF($AX41=1,1,0)</f>
        <v>0</v>
      </c>
      <c r="DY42" s="19">
        <f t="shared" ref="DY42" si="1734">IF($BF41=1,1,0)</f>
        <v>0</v>
      </c>
      <c r="DZ42" s="19">
        <f t="shared" ref="DZ42" si="1735">IF($BJ41=1,1,0)</f>
        <v>0</v>
      </c>
      <c r="EA42" s="19">
        <f t="shared" ref="EA42" si="1736">IF($BR41=1,1,0)</f>
        <v>0</v>
      </c>
      <c r="EB42" s="19">
        <f t="shared" ref="EB42" si="1737">IF($BV41=1,1,0)</f>
        <v>0</v>
      </c>
      <c r="EE42" s="329">
        <f>N41*$FU42*週間進捗報告書!$G$9</f>
        <v>0</v>
      </c>
      <c r="EF42" s="329">
        <f>R41*$FV42*週間進捗報告書!$G$10</f>
        <v>0</v>
      </c>
      <c r="EG42" s="329">
        <f>V41*$FW42*週間進捗報告書!$G$11</f>
        <v>0</v>
      </c>
      <c r="EH42" s="329">
        <f>Z41*$FX42*週間進捗報告書!$G$12</f>
        <v>0</v>
      </c>
      <c r="EI42" s="329">
        <f>AH41*$FY42*週間進捗報告書!$G$13</f>
        <v>0</v>
      </c>
      <c r="EJ42" s="329">
        <f>AL41*$FZ42*週間進捗報告書!$G$14</f>
        <v>0</v>
      </c>
      <c r="EK42" s="329">
        <f>AT41*$GA42*週間進捗報告書!$G$15</f>
        <v>0</v>
      </c>
      <c r="EL42" s="329">
        <f>AX41*$GB42*週間進捗報告書!$G$16</f>
        <v>0</v>
      </c>
      <c r="EM42" s="329">
        <f>BF41*$GC42*週間進捗報告書!$G$17</f>
        <v>0</v>
      </c>
      <c r="EN42" s="329">
        <f>BJ41*$GD42*週間進捗報告書!$G$18</f>
        <v>0</v>
      </c>
      <c r="EO42" s="329">
        <f>BR41*$GE42*週間進捗報告書!$G$19</f>
        <v>0</v>
      </c>
      <c r="EP42" s="329">
        <f>BV41*$GF42*週間進捗報告書!$G$20</f>
        <v>0</v>
      </c>
      <c r="ER42" s="547"/>
      <c r="ES42" s="547"/>
      <c r="ET42" s="547"/>
      <c r="EU42" s="547"/>
      <c r="EV42" s="547"/>
      <c r="EW42" s="547"/>
      <c r="EX42" s="547"/>
      <c r="EY42" s="547"/>
      <c r="EZ42" s="547"/>
      <c r="FA42" s="547"/>
      <c r="FB42" s="547"/>
      <c r="FC42" s="547"/>
      <c r="FD42" s="547"/>
      <c r="FE42" s="332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U42" s="295">
        <f t="shared" ref="FU42" si="1738">FU41</f>
        <v>0</v>
      </c>
      <c r="FV42" s="295">
        <f t="shared" ref="FV42" si="1739">FV41</f>
        <v>0</v>
      </c>
      <c r="FW42" s="295">
        <f t="shared" ref="FW42" si="1740">FW41</f>
        <v>0</v>
      </c>
      <c r="FX42" s="295">
        <f t="shared" ref="FX42" si="1741">FX41</f>
        <v>0</v>
      </c>
      <c r="FY42" s="295">
        <f t="shared" ref="FY42" si="1742">FY41</f>
        <v>0</v>
      </c>
      <c r="FZ42" s="295">
        <f t="shared" ref="FZ42" si="1743">FZ41</f>
        <v>0</v>
      </c>
      <c r="GA42" s="295">
        <f t="shared" ref="GA42" si="1744">GA41</f>
        <v>0</v>
      </c>
      <c r="GB42" s="295">
        <f t="shared" ref="GB42" si="1745">GB41</f>
        <v>0</v>
      </c>
      <c r="GC42" s="295">
        <f t="shared" ref="GC42" si="1746">GC41</f>
        <v>0</v>
      </c>
      <c r="GD42" s="295">
        <f t="shared" ref="GD42" si="1747">GD41</f>
        <v>0</v>
      </c>
      <c r="GE42" s="295">
        <f t="shared" ref="GE42" si="1748">GE41</f>
        <v>0</v>
      </c>
      <c r="GF42" s="295">
        <f t="shared" ref="GF42" si="1749">GF41</f>
        <v>0</v>
      </c>
      <c r="GG42" s="295" t="e">
        <f t="shared" ref="GG42" si="1750">GG41</f>
        <v>#N/A</v>
      </c>
      <c r="GH42" s="2" t="e">
        <f>INDEX(リスト!$V:$V,MATCH(中日程計画表!$D41,リスト!$D:$D,0))</f>
        <v>#N/A</v>
      </c>
      <c r="GI42" s="2" t="e">
        <f>INDEX(リスト!$A:$A,MATCH(中日程計画表!$D41,リスト!$D:$D,0))</f>
        <v>#N/A</v>
      </c>
      <c r="GJ42" s="2" t="e">
        <f>INDEX(リスト!$U:$U,MATCH(中日程計画表!$D41,リスト!$D:$D,0))</f>
        <v>#N/A</v>
      </c>
      <c r="GK42" s="5" t="e">
        <f>INDEX(リスト!$W:$W,MATCH(中日程計画表!$D41,リスト!$D:$D,0))</f>
        <v>#N/A</v>
      </c>
      <c r="GL42" s="2" t="s">
        <v>201</v>
      </c>
      <c r="GM42" s="296">
        <f t="shared" ref="GM42" si="1751">GM41</f>
        <v>0</v>
      </c>
      <c r="GN42" s="296" t="str">
        <f t="shared" ref="GN42" si="1752">GN41</f>
        <v>出荷確定</v>
      </c>
      <c r="GP42" s="2">
        <v>1.3775000000000002</v>
      </c>
      <c r="GU42" s="461"/>
      <c r="GV42" s="460"/>
      <c r="GW42" s="460"/>
      <c r="GX42" s="461"/>
      <c r="GY42" s="461"/>
      <c r="GZ42" s="460"/>
      <c r="HA42" s="460"/>
      <c r="HB42" s="461"/>
      <c r="HC42" s="461"/>
      <c r="HD42" s="460"/>
      <c r="HE42" s="460"/>
      <c r="HF42" s="461"/>
      <c r="HG42" s="461"/>
      <c r="HH42" s="460"/>
      <c r="HI42" s="460"/>
      <c r="HJ42" s="461"/>
      <c r="HK42" s="461"/>
      <c r="HL42" s="460"/>
      <c r="HM42" s="460"/>
      <c r="HN42" s="461"/>
      <c r="HO42" s="461"/>
      <c r="HP42" s="460"/>
      <c r="HQ42" s="460"/>
      <c r="HR42" s="461"/>
      <c r="HS42" s="4"/>
    </row>
    <row r="43" spans="1:227" ht="12" customHeight="1">
      <c r="A43" s="488" t="str">
        <f ca="1">INDIRECT("リスト!A"&amp;B43+6)</f>
        <v>出荷</v>
      </c>
      <c r="B43" s="493">
        <f t="shared" ref="B43" si="1753">ROUNDDOWN((ROW()-6)/2,0)+1</f>
        <v>19</v>
      </c>
      <c r="C43" s="474" t="str">
        <f>機能グループ名</f>
        <v>確定</v>
      </c>
      <c r="D43" s="500">
        <f>機能ID</f>
        <v>0</v>
      </c>
      <c r="E43" s="482" t="str">
        <f>機能名</f>
        <v>出荷確定取消</v>
      </c>
      <c r="F43" s="315"/>
      <c r="G43" s="315"/>
      <c r="H43" s="315"/>
      <c r="I43" s="315"/>
      <c r="J43" s="316"/>
      <c r="K43" s="480" t="str">
        <f>担当者_SR</f>
        <v>NG</v>
      </c>
      <c r="L43" s="76"/>
      <c r="M43" s="76"/>
      <c r="N43" s="470"/>
      <c r="O43" s="494" t="str">
        <f>担当者_SRR</f>
        <v>NG</v>
      </c>
      <c r="P43" s="76"/>
      <c r="Q43" s="76"/>
      <c r="R43" s="470"/>
      <c r="S43" s="494" t="str">
        <f>担当者_DS</f>
        <v>NG</v>
      </c>
      <c r="T43" s="76"/>
      <c r="U43" s="76"/>
      <c r="V43" s="470"/>
      <c r="W43" s="472" t="str">
        <f>担当者_DSR</f>
        <v>NG</v>
      </c>
      <c r="X43" s="76"/>
      <c r="Y43" s="76"/>
      <c r="Z43" s="470"/>
      <c r="AA43" s="476"/>
      <c r="AB43" s="79"/>
      <c r="AC43" s="79"/>
      <c r="AD43" s="470">
        <f>IF(AC44 &lt;&gt; "",1,0)</f>
        <v>0</v>
      </c>
      <c r="AE43" s="495" t="str">
        <f>担当者_CD</f>
        <v>NG</v>
      </c>
      <c r="AF43" s="76"/>
      <c r="AG43" s="76"/>
      <c r="AH43" s="470"/>
      <c r="AI43" s="495" t="str">
        <f>担当者_DD</f>
        <v>NG</v>
      </c>
      <c r="AJ43" s="76"/>
      <c r="AK43" s="76"/>
      <c r="AL43" s="470"/>
      <c r="AM43" s="498"/>
      <c r="AN43" s="79"/>
      <c r="AO43" s="79"/>
      <c r="AP43" s="470">
        <f>IF(AO44 &lt;&gt; "",1,0)</f>
        <v>0</v>
      </c>
      <c r="AQ43" s="472" t="str">
        <f>担当者_MCL</f>
        <v>NG</v>
      </c>
      <c r="AR43" s="76"/>
      <c r="AS43" s="76"/>
      <c r="AT43" s="470"/>
      <c r="AU43" s="472" t="str">
        <f>担当者_MCLR</f>
        <v>NG</v>
      </c>
      <c r="AV43" s="76"/>
      <c r="AW43" s="76"/>
      <c r="AX43" s="470"/>
      <c r="AY43" s="476"/>
      <c r="AZ43" s="79"/>
      <c r="BA43" s="79"/>
      <c r="BB43" s="470">
        <f>IF(BA44 &lt;&gt; "",1,0)</f>
        <v>0</v>
      </c>
      <c r="BC43" s="474" t="str">
        <f>担当者_MT</f>
        <v>NG</v>
      </c>
      <c r="BD43" s="76"/>
      <c r="BE43" s="76"/>
      <c r="BF43" s="470"/>
      <c r="BG43" s="472" t="str">
        <f>担当者_M検</f>
        <v>NG</v>
      </c>
      <c r="BH43" s="76"/>
      <c r="BI43" s="76"/>
      <c r="BJ43" s="470"/>
      <c r="BK43" s="498"/>
      <c r="BL43" s="79"/>
      <c r="BM43" s="79"/>
      <c r="BN43" s="470">
        <v>0</v>
      </c>
      <c r="BO43" s="474" t="str">
        <f>担当者_モテ</f>
        <v>NG</v>
      </c>
      <c r="BP43" s="76"/>
      <c r="BQ43" s="76"/>
      <c r="BR43" s="470"/>
      <c r="BS43" s="472" t="str">
        <f>担当者_モテR</f>
        <v>NG</v>
      </c>
      <c r="BT43" s="76"/>
      <c r="BU43" s="76"/>
      <c r="BV43" s="470"/>
      <c r="BW43" s="499">
        <f t="shared" ref="BW43" si="1754">IFERROR(SUM(IF(K43&lt;&gt;"NG",N43*K$1,0),IF(O43&lt;&gt;"NG",R43*O$1,0),IF(S43&lt;&gt;"NG",V43*S$1,0),IF(W43&lt;&gt;"NG",Z43*W$1,0),IF(AA43&lt;&gt;"NG",AD43*AA$1,0),IF(AE43&lt;&gt;"NG",AH43*AE$1,0),IF(AI43&lt;&gt;"NG",AL43*AI$1,0),IF(AM43&lt;&gt;"NG",AP43*AM$1,0),IF(AQ43&lt;&gt;"NG",AT43*AQ$1,0),IF(AU43&lt;&gt;"NG",AX43*AU$1,0),IF(AY43&lt;&gt;"NG",BB43*AY$1,0),IF(BC43&lt;&gt;"NG",BF43*BC$1,0),IF(BG43&lt;&gt;"NG",BJ43*BG$1,0),IF(BK43&lt;&gt;"NG",BN43*BK$1,0),IF(BO43&lt;&gt;"NG",BR43*BO$1,0),IF(BS43&lt;&gt;"NG",BV43*BS$1,0))/SUM(IF(K43&lt;&gt;"NG",K$1,0),IF(O43&lt;&gt;"NG",O$1,0),IF(S43&lt;&gt;"NG",S$1,0),IF(W43&lt;&gt;"NG",W$1,0),IF(AA43&lt;&gt;"NG",AA$1,0),IF(AE43&lt;&gt;"NG",AE$1,0),IF(AI43&lt;&gt;"NG",AI$1,0),IF(AM43&lt;&gt;"NG",AM$1,0),IF(AQ43&lt;&gt;"NG",AQ$1,0),IF(AU43&lt;&gt;"NG",AU$1,0),IF(AY43&lt;&gt;"NG",AY$1,0),IF(BC43&lt;&gt;"NG",BC$1,0),IF(BG43&lt;&gt;"NG",BG$1,0),IF(BK43&lt;&gt;"NG",BK$1,0),IF(BO43&lt;&gt;"NG",BO$1,0),IF(BS43&lt;&gt;"NG",BS$1,0)),0)</f>
        <v>0</v>
      </c>
      <c r="BX43" s="466"/>
      <c r="BY43" s="490"/>
      <c r="BZ43" s="5"/>
      <c r="CA43" s="32">
        <f t="shared" ref="CA43" si="1755">IF(AND($M43&lt;&gt;$BZ$5,$M43&lt;=$BZ$6,$M43&lt;&gt;$BZ$7),1,0)</f>
        <v>0</v>
      </c>
      <c r="CB43" s="32">
        <f t="shared" ref="CB43" si="1756">IF(AND($Q43&lt;&gt;$BZ$5,$Q43&lt;=$BZ$6,$Q43&lt;&gt;$BZ$7),1,0)</f>
        <v>0</v>
      </c>
      <c r="CC43" s="32">
        <f t="shared" ref="CC43" si="1757">IF(AND($U43&lt;&gt;$BZ$5,$U43&lt;=$BZ$6,$U43&lt;&gt;$BZ$7),1,0)</f>
        <v>0</v>
      </c>
      <c r="CD43" s="32">
        <f t="shared" ref="CD43" si="1758">IF(AND($Y43&lt;&gt;$BZ$5,$Y43&lt;=$BZ$6,$Y43&lt;&gt;$BZ$7),1,0)</f>
        <v>0</v>
      </c>
      <c r="CE43" s="32">
        <f t="shared" ref="CE43" si="1759">IF(AND($AG43&lt;&gt;$BZ$5,$AG43&lt;=$BZ$6,$AG43&lt;&gt;$BZ$7),1,0)</f>
        <v>0</v>
      </c>
      <c r="CF43" s="32">
        <f t="shared" ref="CF43" si="1760">IF(AND($AK43&lt;&gt;$BZ$5,$AK43&lt;=$BZ$6,$AK43&lt;&gt;$BZ$7),1,0)</f>
        <v>0</v>
      </c>
      <c r="CG43" s="32">
        <f t="shared" ref="CG43" si="1761">IF(AND($AS43&lt;&gt;$BZ$5,$AS43&lt;=$BZ$6,$AS43&lt;&gt;$BZ$7),1,0)</f>
        <v>0</v>
      </c>
      <c r="CH43" s="32">
        <f t="shared" ref="CH43" si="1762">IF(AND($AW43&lt;&gt;$BZ$5,$AW43&lt;=$BZ$6,$AW43&lt;&gt;$BZ$7),1,0)</f>
        <v>0</v>
      </c>
      <c r="CI43" s="32">
        <f t="shared" ref="CI43" si="1763">IF(AND($BE43&lt;&gt;$BZ$5,$BE43&lt;=$BZ$6,$BE43&lt;&gt;$BZ$7),1,0)</f>
        <v>0</v>
      </c>
      <c r="CJ43" s="32">
        <f t="shared" ref="CJ43" si="1764">IF(AND($BI43&lt;&gt;$BZ$5,$BI43&lt;=$BZ$6,$BI43&lt;&gt;$BZ$7),1,0)</f>
        <v>0</v>
      </c>
      <c r="CK43" s="32">
        <f t="shared" ref="CK43" si="1765">IF(AND($BQ43&lt;&gt;$BZ$5,$BQ43&lt;=$BZ$6,$BQ43&lt;&gt;$BZ$7),1,0)</f>
        <v>0</v>
      </c>
      <c r="CL43" s="32">
        <f t="shared" ref="CL43" si="1766">IF(AND($BU43&lt;&gt;$BZ$5,$BU43&lt;=$BZ$6,$BU43&lt;&gt;$BZ$7),1,0)</f>
        <v>0</v>
      </c>
      <c r="CO43" s="32">
        <f>IF(AND($M43&lt;&gt;$CN$5,$M43&lt;=$CN$6,$M43&lt;&gt;$CN$7),1,0)</f>
        <v>0</v>
      </c>
      <c r="CP43" s="32">
        <f>IF(AND($Q43&lt;&gt;$CN$5,$Q43&lt;=$CN$6,$Q43&lt;&gt;$CN$7),1,0)</f>
        <v>0</v>
      </c>
      <c r="CQ43" s="32">
        <f>IF(AND($U43&lt;&gt;$CN$5,$U43&lt;=$CN$6,$U43&lt;&gt;$CN$7),1,0)</f>
        <v>0</v>
      </c>
      <c r="CR43" s="32">
        <f>IF(AND($Y43&lt;&gt;$CN$5,$Y43&lt;=$CN$6,$Y43&lt;&gt;$CN$7),1,0)</f>
        <v>0</v>
      </c>
      <c r="CS43" s="32">
        <f>IF(AND($AG43&lt;&gt;$CN$5,$AG43&lt;=$CN$6,$AG43&lt;&gt;$CN$7),1,0)</f>
        <v>0</v>
      </c>
      <c r="CT43" s="32">
        <f>IF(AND($AK43&lt;&gt;$CN$5,$AK43&lt;=$CN$6,$AK43&lt;&gt;$CN$7),1,0)</f>
        <v>0</v>
      </c>
      <c r="CU43" s="32">
        <f>IF(AND($AS43&lt;&gt;$CN$5,$AS43&lt;=$CN$6,$AS43&lt;&gt;$CN$7),1,0)</f>
        <v>0</v>
      </c>
      <c r="CV43" s="32">
        <f>IF(AND($AW43&lt;&gt;$CN$5,$AW43&lt;=$CN$6,$AW43&lt;&gt;$CN$7),1,0)</f>
        <v>0</v>
      </c>
      <c r="CW43" s="32">
        <f>IF(AND($BE43&lt;&gt;$CN$5,$BE43&lt;=$CN$6,$BE43&lt;&gt;$CN$7),1,0)</f>
        <v>0</v>
      </c>
      <c r="CX43" s="32">
        <f>IF(AND($BI43&lt;&gt;$CN$5,$BI43&lt;=$CN$6,$BI43&lt;&gt;$CN$7),1,0)</f>
        <v>0</v>
      </c>
      <c r="CY43" s="32">
        <f>IF(AND($BQ43&lt;&gt;$CN$5,$BQ43&lt;=$CN$6,$BQ43&lt;&gt;$CN$7),1,0)</f>
        <v>0</v>
      </c>
      <c r="CZ43" s="32">
        <f>IF(AND($BU43&lt;&gt;$CN$5,$BU43&lt;=$CN$6,$BU43&lt;&gt;$CN$7),1,0)</f>
        <v>0</v>
      </c>
      <c r="DC43" s="32">
        <f>IF(AND($M43&lt;&gt;$DB$5,$M43&lt;=$DB$6,$M43&lt;&gt;$CN$7),1,0)</f>
        <v>0</v>
      </c>
      <c r="DD43" s="32">
        <f>IF(AND($Q43&lt;&gt;$DB$5,$Q43&lt;=$DB$6,$Q43&lt;&gt;$CN$7),1,0)</f>
        <v>0</v>
      </c>
      <c r="DE43" s="32">
        <f>IF(AND($U43&lt;&gt;$DB$5,$U43&lt;=$DB$6,$U43&lt;&gt;$CN$7),1,0)</f>
        <v>0</v>
      </c>
      <c r="DF43" s="32">
        <f>IF(AND($Y43&lt;&gt;$DB$5,$Y43&lt;=$DB$6,$Y43&lt;&gt;$CN$7),1,0)</f>
        <v>0</v>
      </c>
      <c r="DG43" s="32">
        <f>IF(AND($AG43&lt;&gt;$DB$5,$AG43&lt;=$DB$6,$AG43&lt;&gt;$CN$7),1,0)</f>
        <v>0</v>
      </c>
      <c r="DH43" s="32">
        <f>IF(AND($AK43&lt;&gt;$DB$5,$AK43&lt;=$DB$6,$AK43&lt;&gt;$CN$7),1,0)</f>
        <v>0</v>
      </c>
      <c r="DI43" s="32">
        <f>IF(AND($AS43&lt;&gt;$DB$5,$AS43&lt;=$DB$6,$AS43&lt;&gt;$CN$7),1,0)</f>
        <v>0</v>
      </c>
      <c r="DJ43" s="32">
        <f>IF(AND($AW43&lt;&gt;$DB$5,$AW43&lt;=$DB$6,$AW43&lt;&gt;$CN$7),1,0)</f>
        <v>0</v>
      </c>
      <c r="DK43" s="32">
        <f>IF(AND($BE43&lt;&gt;$DB$5,$BE43&lt;=$DB$6,$BE43&lt;&gt;$CN$7),1,0)</f>
        <v>0</v>
      </c>
      <c r="DL43" s="32">
        <f>IF(AND($BI43&lt;&gt;$DB$5,$BI43&lt;=$DB$6,$BI43&lt;&gt;$CN$7),1,0)</f>
        <v>0</v>
      </c>
      <c r="DM43" s="32">
        <f>IF(AND($BQ43&lt;&gt;$DB$5,$BQ43&lt;=$DB$6,$BQ43&lt;&gt;$CN$7),1,0)</f>
        <v>0</v>
      </c>
      <c r="DN43" s="32">
        <f>IF(AND($BU43&lt;&gt;$DB$5,$BU43&lt;=$DB$6,$BU43&lt;&gt;$CN$7),1,0)</f>
        <v>0</v>
      </c>
      <c r="DQ43" s="32">
        <f t="shared" ref="DQ43" si="1767">IF(AND($M43&lt;&gt;$DP$5,$M43&lt;=$DP$6,$M43&lt;&gt;$CN$7),1,0)</f>
        <v>0</v>
      </c>
      <c r="DR43" s="32">
        <f t="shared" ref="DR43" si="1768">IF(AND($Q43&lt;&gt;$DP$5,$Q43&lt;=$DP$6,$Q43&lt;&gt;$CN$7),1,0)</f>
        <v>0</v>
      </c>
      <c r="DS43" s="32">
        <f t="shared" ref="DS43" si="1769">IF(AND($U43&lt;&gt;$DP$5,$U43&lt;=$DP$6,$U43&lt;&gt;$CN$7),1,0)</f>
        <v>0</v>
      </c>
      <c r="DT43" s="32">
        <f t="shared" ref="DT43" si="1770">IF(AND($Y43&lt;&gt;$DP$5,$Y43&lt;=$DP$6,$Y43&lt;&gt;$CN$7),1,0)</f>
        <v>0</v>
      </c>
      <c r="DU43" s="32">
        <f t="shared" ref="DU43" si="1771">IF(AND($AG43&lt;&gt;$DP$5,$AG43&lt;=$DP$6,$AG43&lt;&gt;$CN$7),1,0)</f>
        <v>0</v>
      </c>
      <c r="DV43" s="32">
        <f t="shared" ref="DV43" si="1772">IF(AND($AK43&lt;&gt;$DP$5,$AK43&lt;=$DP$6,$AK43&lt;&gt;$CN$7),1,0)</f>
        <v>0</v>
      </c>
      <c r="DW43" s="32">
        <f t="shared" ref="DW43" si="1773">IF(AND($AS43&lt;&gt;$DP$5,$AS43&lt;=$DP$6,$AS43&lt;&gt;$CN$7),1,0)</f>
        <v>0</v>
      </c>
      <c r="DX43" s="32">
        <f t="shared" ref="DX43" si="1774">IF(AND($AW43&lt;&gt;$DP$5,$AW43&lt;=$DP$6,$AW43&lt;&gt;$CN$7),1,0)</f>
        <v>0</v>
      </c>
      <c r="DY43" s="32">
        <f t="shared" ref="DY43" si="1775">IF(AND($BE43&lt;&gt;$DP$5,$BE43&lt;=$DP$6,$BE43&lt;&gt;$CN$7),1,0)</f>
        <v>0</v>
      </c>
      <c r="DZ43" s="32">
        <f t="shared" ref="DZ43" si="1776">IF(AND($BI43&lt;&gt;$DP$5,$BI43&lt;=$DP$6,$BI43&lt;&gt;$CN$7),1,0)</f>
        <v>0</v>
      </c>
      <c r="EA43" s="32">
        <f t="shared" ref="EA43" si="1777">IF(AND($BQ43&lt;&gt;$DP$5,$BQ43&lt;=$DP$6,$BQ43&lt;&gt;$CN$7),1,0)</f>
        <v>0</v>
      </c>
      <c r="EB43" s="32">
        <f t="shared" ref="EB43" si="1778">IF(AND($BU43&lt;&gt;$DP$5,$BU43&lt;=$DP$6,$BU43&lt;&gt;$CN$7),1,0)</f>
        <v>0</v>
      </c>
      <c r="EE43" s="328">
        <f>IF(M43&lt;&gt;"",IF(M43&lt;=$ED$6,1,IF(L43&gt;$ED$6,0,NETWORKDAYS(L43,$ED$6,祭日リスト)/NETWORKDAYS(L43,M43,祭日リスト)))*$GG43*週間進捗報告書!$G$9,0)</f>
        <v>0</v>
      </c>
      <c r="EF43" s="328">
        <f>IF(Q43&lt;&gt;"",IF(Q43&lt;=$ED$6,1,IF(P43&gt;$ED$6,0,NETWORKDAYS(P43,$ED$6,祭日リスト)/NETWORKDAYS(P43,Q43,祭日リスト)))*$GG43*週間進捗報告書!$G$10,0)</f>
        <v>0</v>
      </c>
      <c r="EG43" s="328">
        <f>IF(U43&lt;&gt;"",IF(U43&lt;=$ED$6,1,IF(T43&gt;$ED$6,0,NETWORKDAYS(T43,$ED$6,祭日リスト)/NETWORKDAYS(T43,U43,祭日リスト)))*$GG43*週間進捗報告書!$G$11,0)</f>
        <v>0</v>
      </c>
      <c r="EH43" s="328">
        <f>IF(Y43&lt;&gt;"",IF(Y43&lt;=$ED$6,1,IF(X43&gt;$ED$6,0,NETWORKDAYS(X43,$ED$6,祭日リスト)/NETWORKDAYS(X43,Y43,祭日リスト)))*$GG43*週間進捗報告書!$G$12,0)</f>
        <v>0</v>
      </c>
      <c r="EI43" s="328">
        <f>IF(AG43&lt;&gt;"",IF(AG43&lt;=$ED$6,1,IF(AF43&gt;$ED$6,0,NETWORKDAYS(AF43,$ED$6,祭日リスト)/NETWORKDAYS(AF43,AG43,祭日リスト)))*$GG43*週間進捗報告書!$G$13,0)</f>
        <v>0</v>
      </c>
      <c r="EJ43" s="328">
        <f>IF(AK43&lt;&gt;"",IF(AK43&lt;=$ED$6,1,IF(AJ43&gt;$ED$6,0,NETWORKDAYS(AJ43,$ED$6,祭日リスト)/NETWORKDAYS(AJ43,AK43,祭日リスト)))*$GG43*週間進捗報告書!$G$14,0)</f>
        <v>0</v>
      </c>
      <c r="EK43" s="328">
        <f>IF(AS43&lt;&gt;"",IF(AS43&lt;=$ED$6,1,IF(AR43&gt;$ED$6,0,NETWORKDAYS(AR43,$ED$6,祭日リスト)/NETWORKDAYS(AR43,AS43,祭日リスト)))*$GG43*週間進捗報告書!$G$15,0)</f>
        <v>0</v>
      </c>
      <c r="EL43" s="328">
        <f>IF(AW43&lt;&gt;"",IF(AW43&lt;=$ED$6,1,IF(AV43&gt;$ED$6,0,NETWORKDAYS(AV43,$ED$6,祭日リスト)/NETWORKDAYS(AV43,AW43,祭日リスト)))*$GG43*週間進捗報告書!$G$16,0)</f>
        <v>0</v>
      </c>
      <c r="EM43" s="328">
        <f>IF(BE43&lt;&gt;"",IF(BE43&lt;=$ED$6,1,IF(BD43&gt;$ED$6,0,NETWORKDAYS(BD43,$ED$6,祭日リスト)/NETWORKDAYS(BD43,BE43,祭日リスト)))*$GG43*週間進捗報告書!$G$17,0)</f>
        <v>0</v>
      </c>
      <c r="EN43" s="328">
        <f>IF(BI43&lt;&gt;"",IF(BI43&lt;=$ED$6,1,IF(BH43&gt;$ED$6,0,NETWORKDAYS(BH43,$ED$6,祭日リスト)/NETWORKDAYS(BH43,BI43,祭日リスト)))*$GG43*週間進捗報告書!$G$18,0)</f>
        <v>0</v>
      </c>
      <c r="EO43" s="328">
        <f>IF(BQ43&lt;&gt;"",IF(BQ43&lt;=$ED$6,1,IF(BP43&gt;$ED$6,0,NETWORKDAYS(BP43,$ED$6,祭日リスト)/NETWORKDAYS(BP43,BQ43,祭日リスト)))*$GG43*週間進捗報告書!$G$19,0)</f>
        <v>0</v>
      </c>
      <c r="EP43" s="328">
        <f>IF(BU43&lt;&gt;"",IF(BU43&lt;=$ED$6,1,IF(BT43&gt;$ED$6,0,NETWORKDAYS(BT43,$ED$6,祭日リスト)/NETWORKDAYS(BT43,BU43,祭日リスト)))*$GG43*週間進捗報告書!$G$20,0)</f>
        <v>0</v>
      </c>
      <c r="ER43" s="547">
        <f t="shared" ref="ER43:FC43" si="1779">EE43-EE44</f>
        <v>0</v>
      </c>
      <c r="ES43" s="547">
        <f t="shared" si="1779"/>
        <v>0</v>
      </c>
      <c r="ET43" s="547">
        <f t="shared" si="1779"/>
        <v>0</v>
      </c>
      <c r="EU43" s="547">
        <f t="shared" si="1779"/>
        <v>0</v>
      </c>
      <c r="EV43" s="547">
        <f t="shared" si="1779"/>
        <v>0</v>
      </c>
      <c r="EW43" s="547">
        <f t="shared" si="1779"/>
        <v>0</v>
      </c>
      <c r="EX43" s="547">
        <f t="shared" si="1779"/>
        <v>0</v>
      </c>
      <c r="EY43" s="547">
        <f t="shared" si="1779"/>
        <v>0</v>
      </c>
      <c r="EZ43" s="547">
        <f t="shared" si="1779"/>
        <v>0</v>
      </c>
      <c r="FA43" s="547">
        <f t="shared" si="1779"/>
        <v>0</v>
      </c>
      <c r="FB43" s="547">
        <f t="shared" si="1779"/>
        <v>0</v>
      </c>
      <c r="FC43" s="547">
        <f t="shared" si="1779"/>
        <v>0</v>
      </c>
      <c r="FD43" s="547">
        <f t="shared" ref="FD43" si="1780">SUM(ER43:FC44)</f>
        <v>0</v>
      </c>
      <c r="FE43" s="333"/>
      <c r="FG43" s="32">
        <f>IF(AND($M43&lt;&gt;$FF$7),1,0)</f>
        <v>0</v>
      </c>
      <c r="FH43" s="32">
        <f>IF(AND($Q43&lt;&gt;$FF$7),1,0)</f>
        <v>0</v>
      </c>
      <c r="FI43" s="32">
        <f>IF(AND($U43&lt;&gt;$FF$7),1,0)</f>
        <v>0</v>
      </c>
      <c r="FJ43" s="32">
        <f>IF(AND($Y43&lt;&gt;$FF$7),1,0)</f>
        <v>0</v>
      </c>
      <c r="FK43" s="32">
        <f>IF(AND($AG43&lt;&gt;$FF$7),1,0)</f>
        <v>0</v>
      </c>
      <c r="FL43" s="32">
        <f>IF(AND($AK43&lt;&gt;$FF$7),1,0)</f>
        <v>0</v>
      </c>
      <c r="FM43" s="32">
        <f>IF(AND($AS43&lt;&gt;$FF$7),1,0)</f>
        <v>0</v>
      </c>
      <c r="FN43" s="32">
        <f>IF(AND($AW43&lt;&gt;$FF$7),1,0)</f>
        <v>0</v>
      </c>
      <c r="FO43" s="32">
        <f>IF(AND($BE43&lt;&gt;$FF$7),1,0)</f>
        <v>0</v>
      </c>
      <c r="FP43" s="32">
        <f>IF(AND($BI43&lt;&gt;$FF$7),1,0)</f>
        <v>0</v>
      </c>
      <c r="FQ43" s="32">
        <f>IF(AND($BQ43&lt;&gt;$FF$7),1,0)</f>
        <v>0</v>
      </c>
      <c r="FR43" s="32">
        <f>IF(AND($BU43&lt;&gt;$FF$7),1,0)</f>
        <v>0</v>
      </c>
      <c r="FU43" s="294">
        <f t="shared" ref="FU43" si="1781">IF($K43&lt;&gt;"NG",$GG43,0)</f>
        <v>0</v>
      </c>
      <c r="FV43" s="294">
        <f t="shared" ref="FV43" si="1782">IF($O43&lt;&gt;"NG",$GG43,0)</f>
        <v>0</v>
      </c>
      <c r="FW43" s="294">
        <f t="shared" ref="FW43" si="1783">IF($S43&lt;&gt;"NG",$GG43,0)</f>
        <v>0</v>
      </c>
      <c r="FX43" s="294">
        <f t="shared" ref="FX43" si="1784">IF($W43&lt;&gt;"NG",$GG43,0)</f>
        <v>0</v>
      </c>
      <c r="FY43" s="294">
        <f t="shared" ref="FY43" si="1785">IF($AE43&lt;&gt;"NG",$GG43,0)</f>
        <v>0</v>
      </c>
      <c r="FZ43" s="294">
        <f t="shared" ref="FZ43" si="1786">IF($AI43&lt;&gt;"NG",$GG43,0)</f>
        <v>0</v>
      </c>
      <c r="GA43" s="294">
        <f t="shared" ref="GA43" si="1787">IF($AQ43&lt;&gt;"NG",$GG43,0)</f>
        <v>0</v>
      </c>
      <c r="GB43" s="294">
        <f t="shared" ref="GB43" si="1788">IF($AU43&lt;&gt;"NG",$GG43,0)</f>
        <v>0</v>
      </c>
      <c r="GC43" s="294">
        <f t="shared" ref="GC43" si="1789">IF($BC43&lt;&gt;"NG",$GG43,0)</f>
        <v>0</v>
      </c>
      <c r="GD43" s="294">
        <f t="shared" ref="GD43" si="1790">IF($BG43&lt;&gt;"NG",$GG43,0)</f>
        <v>0</v>
      </c>
      <c r="GE43" s="294">
        <f t="shared" ref="GE43" si="1791">IF($BO43&lt;&gt;"NG",$GG43,0)</f>
        <v>0</v>
      </c>
      <c r="GF43" s="294">
        <f t="shared" ref="GF43" si="1792">IF($BS43&lt;&gt;"NG",$GG43,0)</f>
        <v>0</v>
      </c>
      <c r="GG43" s="294" t="e">
        <f>VLOOKUP($D43,リスト!$D:$S,15,FALSE)</f>
        <v>#N/A</v>
      </c>
      <c r="GH43" s="2" t="e">
        <f>INDEX(リスト!$V:$V,MATCH(中日程計画表!$D43,リスト!$D:$D,0))</f>
        <v>#N/A</v>
      </c>
      <c r="GI43" s="2" t="e">
        <f>INDEX(リスト!$A:$A,MATCH(中日程計画表!$D43,リスト!$D:$D,0))</f>
        <v>#N/A</v>
      </c>
      <c r="GJ43" s="2" t="e">
        <f>INDEX(リスト!$U:$U,MATCH(中日程計画表!$D43,リスト!$D:$D,0))</f>
        <v>#N/A</v>
      </c>
      <c r="GK43" s="5" t="e">
        <f>INDEX(リスト!$W:$W,MATCH(中日程計画表!$D43,リスト!$D:$D,0))</f>
        <v>#N/A</v>
      </c>
      <c r="GL43" s="2" t="s">
        <v>200</v>
      </c>
      <c r="GM43" s="296">
        <f>D43</f>
        <v>0</v>
      </c>
      <c r="GN43" s="296" t="str">
        <f>E43</f>
        <v>出荷確定取消</v>
      </c>
      <c r="GP43" s="2">
        <v>2.2810215053763443</v>
      </c>
      <c r="GU43" s="460" t="str">
        <f t="shared" ref="GU43" si="1793">AE43</f>
        <v>NG</v>
      </c>
      <c r="GV43" s="460">
        <f t="shared" ref="GV43" si="1794">EI43</f>
        <v>0</v>
      </c>
      <c r="GW43" s="460">
        <f t="shared" ref="GW43" si="1795">EI44</f>
        <v>0</v>
      </c>
      <c r="GX43" s="462">
        <f t="shared" ref="GX43" si="1796">EV43</f>
        <v>0</v>
      </c>
      <c r="GY43" s="460" t="str">
        <f t="shared" ref="GY43" si="1797">AI43</f>
        <v>NG</v>
      </c>
      <c r="GZ43" s="460">
        <f t="shared" ref="GZ43" si="1798">EJ43</f>
        <v>0</v>
      </c>
      <c r="HA43" s="460">
        <f t="shared" ref="HA43" si="1799">EJ44</f>
        <v>0</v>
      </c>
      <c r="HB43" s="462">
        <f t="shared" ref="HB43" si="1800">EW43</f>
        <v>0</v>
      </c>
      <c r="HC43" s="460" t="str">
        <f t="shared" ref="HC43" si="1801">AQ43</f>
        <v>NG</v>
      </c>
      <c r="HD43" s="460">
        <f t="shared" ref="HD43" si="1802">EK43</f>
        <v>0</v>
      </c>
      <c r="HE43" s="460">
        <f t="shared" ref="HE43" si="1803">EK44</f>
        <v>0</v>
      </c>
      <c r="HF43" s="462">
        <f t="shared" ref="HF43" si="1804">EX43</f>
        <v>0</v>
      </c>
      <c r="HG43" s="460" t="str">
        <f t="shared" ref="HG43" si="1805">AU43</f>
        <v>NG</v>
      </c>
      <c r="HH43" s="460">
        <f t="shared" ref="HH43" si="1806">EL43</f>
        <v>0</v>
      </c>
      <c r="HI43" s="460">
        <f t="shared" ref="HI43" si="1807">EL44</f>
        <v>0</v>
      </c>
      <c r="HJ43" s="462">
        <f t="shared" ref="HJ43" si="1808">EY43</f>
        <v>0</v>
      </c>
      <c r="HK43" s="460" t="str">
        <f t="shared" ref="HK43" si="1809">BC43</f>
        <v>NG</v>
      </c>
      <c r="HL43" s="460">
        <f t="shared" ref="HL43" si="1810">EM43</f>
        <v>0</v>
      </c>
      <c r="HM43" s="460">
        <f t="shared" ref="HM43" si="1811">EM44</f>
        <v>0</v>
      </c>
      <c r="HN43" s="462">
        <f t="shared" ref="HN43" si="1812">EZ43</f>
        <v>0</v>
      </c>
      <c r="HO43" s="460" t="str">
        <f t="shared" ref="HO43" si="1813">BG43</f>
        <v>NG</v>
      </c>
      <c r="HP43" s="460">
        <f t="shared" ref="HP43" si="1814">EN43</f>
        <v>0</v>
      </c>
      <c r="HQ43" s="460">
        <f t="shared" ref="HQ43" si="1815">EN44</f>
        <v>0</v>
      </c>
      <c r="HR43" s="462">
        <f t="shared" ref="HR43" si="1816">FA43</f>
        <v>0</v>
      </c>
      <c r="HS43" s="332"/>
    </row>
    <row r="44" spans="1:227" ht="12" customHeight="1">
      <c r="A44" s="489"/>
      <c r="B44" s="493"/>
      <c r="C44" s="475"/>
      <c r="D44" s="501"/>
      <c r="E44" s="483"/>
      <c r="F44" s="317"/>
      <c r="G44" s="317"/>
      <c r="H44" s="317"/>
      <c r="I44" s="317"/>
      <c r="J44" s="316"/>
      <c r="K44" s="481"/>
      <c r="L44" s="77"/>
      <c r="M44" s="77"/>
      <c r="N44" s="471"/>
      <c r="O44" s="494"/>
      <c r="P44" s="77"/>
      <c r="Q44" s="77"/>
      <c r="R44" s="471"/>
      <c r="S44" s="494"/>
      <c r="T44" s="77"/>
      <c r="U44" s="77"/>
      <c r="V44" s="471"/>
      <c r="W44" s="473"/>
      <c r="X44" s="77"/>
      <c r="Y44" s="77"/>
      <c r="Z44" s="471"/>
      <c r="AA44" s="477"/>
      <c r="AB44" s="80"/>
      <c r="AC44" s="80"/>
      <c r="AD44" s="471"/>
      <c r="AE44" s="495"/>
      <c r="AF44" s="77"/>
      <c r="AG44" s="77"/>
      <c r="AH44" s="471"/>
      <c r="AI44" s="495"/>
      <c r="AJ44" s="77"/>
      <c r="AK44" s="77"/>
      <c r="AL44" s="471"/>
      <c r="AM44" s="498"/>
      <c r="AN44" s="80"/>
      <c r="AO44" s="80"/>
      <c r="AP44" s="497"/>
      <c r="AQ44" s="473"/>
      <c r="AR44" s="77"/>
      <c r="AS44" s="77"/>
      <c r="AT44" s="471"/>
      <c r="AU44" s="473"/>
      <c r="AV44" s="77"/>
      <c r="AW44" s="77"/>
      <c r="AX44" s="471"/>
      <c r="AY44" s="477"/>
      <c r="AZ44" s="80"/>
      <c r="BA44" s="80"/>
      <c r="BB44" s="497"/>
      <c r="BC44" s="475"/>
      <c r="BD44" s="77"/>
      <c r="BE44" s="77"/>
      <c r="BF44" s="471"/>
      <c r="BG44" s="473"/>
      <c r="BH44" s="77"/>
      <c r="BI44" s="77"/>
      <c r="BJ44" s="471"/>
      <c r="BK44" s="498"/>
      <c r="BL44" s="80"/>
      <c r="BM44" s="80"/>
      <c r="BN44" s="497"/>
      <c r="BO44" s="475"/>
      <c r="BP44" s="77"/>
      <c r="BQ44" s="77"/>
      <c r="BR44" s="471"/>
      <c r="BS44" s="473"/>
      <c r="BT44" s="77"/>
      <c r="BU44" s="77"/>
      <c r="BV44" s="471"/>
      <c r="BW44" s="499"/>
      <c r="BX44" s="467"/>
      <c r="BY44" s="490"/>
      <c r="CA44" s="19">
        <f t="shared" ref="CA44" si="1817">IF(AND($N43=1,$M44&lt;&gt;$BZ$7),1,0)</f>
        <v>0</v>
      </c>
      <c r="CB44" s="19">
        <f t="shared" ref="CB44" si="1818">IF(AND($R43=1,$Q44&lt;&gt;$BZ$7),1,0)</f>
        <v>0</v>
      </c>
      <c r="CC44" s="19">
        <f t="shared" ref="CC44" si="1819">IF(AND($V43=1,$U44&lt;&gt;$BZ$7),1,0)</f>
        <v>0</v>
      </c>
      <c r="CD44" s="19">
        <f t="shared" ref="CD44" si="1820">IF(AND($Z43=1,$Y44&lt;&gt;$BZ$7),1,0)</f>
        <v>0</v>
      </c>
      <c r="CE44" s="19">
        <f t="shared" ref="CE44" si="1821">IF(AND($AH43=1,$AG44&lt;&gt;$BZ$7),1,0)</f>
        <v>0</v>
      </c>
      <c r="CF44" s="19">
        <f t="shared" ref="CF44" si="1822">IF(AND($AL43=1,$AK44&lt;&gt;$BZ$7),1,0)</f>
        <v>0</v>
      </c>
      <c r="CG44" s="19">
        <f t="shared" ref="CG44" si="1823">IF(AND($AT43=1,$AS44&lt;&gt;$BZ$7),1,0)</f>
        <v>0</v>
      </c>
      <c r="CH44" s="19">
        <f t="shared" ref="CH44" si="1824">IF(AND($AX43=1,$AW44&lt;&gt;$BZ$7),1,0)</f>
        <v>0</v>
      </c>
      <c r="CI44" s="19">
        <f t="shared" ref="CI44" si="1825">IF(AND($BF43=1,$BE44&lt;&gt;$BZ$7),1,0)</f>
        <v>0</v>
      </c>
      <c r="CJ44" s="19">
        <f t="shared" ref="CJ44" si="1826">IF(AND($BJ43=1,$BI44&lt;&gt;$BZ$7),1,0)</f>
        <v>0</v>
      </c>
      <c r="CK44" s="19">
        <f t="shared" ref="CK44" si="1827">IF(AND($BR43=1,$BQ44&lt;&gt;$BZ$7),1,0)</f>
        <v>0</v>
      </c>
      <c r="CL44" s="19">
        <f t="shared" ref="CL44" si="1828">IF(AND($BV43=1,$BU44&lt;&gt;$BZ$7),1,0)</f>
        <v>0</v>
      </c>
      <c r="CO44" s="19">
        <f>IF(AND($M44&lt;&gt;$CN$7,$M44&lt;=$CN$6),1,0)</f>
        <v>0</v>
      </c>
      <c r="CP44" s="19">
        <f>IF(AND($Q44&lt;&gt;$CN$7,$Q44&lt;=$CN$6),1,0)</f>
        <v>0</v>
      </c>
      <c r="CQ44" s="19">
        <f>IF(AND($U44&lt;&gt;$CN$7,$U44&lt;=$CN$6),1,0)</f>
        <v>0</v>
      </c>
      <c r="CR44" s="19">
        <f>IF(AND($Y44&lt;&gt;$CN$7,$Y44&lt;=$CN$6),1,0)</f>
        <v>0</v>
      </c>
      <c r="CS44" s="19">
        <f>IF(AND($AG44&lt;&gt;$CN$7,$AG44&lt;=$CN$6),1,0)</f>
        <v>0</v>
      </c>
      <c r="CT44" s="19">
        <f>IF(AND($AK44&lt;&gt;$CN$7,$AK44&lt;=$CN$6),1,0)</f>
        <v>0</v>
      </c>
      <c r="CU44" s="19">
        <f>IF(AND($AS44&lt;&gt;$CN$7,$AS44&lt;=$CN$6),1,0)</f>
        <v>0</v>
      </c>
      <c r="CV44" s="19">
        <f>IF(AND($AW44&lt;&gt;$CN$7,$AW44&lt;=$CN$6),1,0)</f>
        <v>0</v>
      </c>
      <c r="CW44" s="19">
        <f>IF(AND($BE44&lt;&gt;$CN$7,$BE44&lt;=$CN$6),1,0)</f>
        <v>0</v>
      </c>
      <c r="CX44" s="19">
        <f>IF(AND($BI44&lt;&gt;$CN$7,$BI44&lt;=$CN$6),1,0)</f>
        <v>0</v>
      </c>
      <c r="CY44" s="19">
        <f>IF(AND($BQ44&lt;&gt;$CN$7,$BQ44&lt;=$CN$6),1,0)</f>
        <v>0</v>
      </c>
      <c r="CZ44" s="19">
        <f>IF(AND($BU44&lt;&gt;$CN$7,$BU44&lt;=$CN$6),1,0)</f>
        <v>0</v>
      </c>
      <c r="DC44" s="19">
        <f>IF($N43=1,1,0)</f>
        <v>0</v>
      </c>
      <c r="DD44" s="19">
        <f>IF($R43=1,1,0)</f>
        <v>0</v>
      </c>
      <c r="DE44" s="19">
        <f>IF($V43=1,1,0)</f>
        <v>0</v>
      </c>
      <c r="DF44" s="19">
        <f>IF($Z43=1,1,0)</f>
        <v>0</v>
      </c>
      <c r="DG44" s="19">
        <f>IF($AH43=1,1,0)</f>
        <v>0</v>
      </c>
      <c r="DH44" s="19">
        <f>IF($AL43=1,1,0)</f>
        <v>0</v>
      </c>
      <c r="DI44" s="19">
        <f>IF($AT43=1,1,0)</f>
        <v>0</v>
      </c>
      <c r="DJ44" s="19">
        <f>IF($AX43=1,1,0)</f>
        <v>0</v>
      </c>
      <c r="DK44" s="19">
        <f>IF($BF43=1,1,0)</f>
        <v>0</v>
      </c>
      <c r="DL44" s="19">
        <f>IF($BJ43=1,1,0)</f>
        <v>0</v>
      </c>
      <c r="DM44" s="19">
        <f>IF($BR43=1,1,0)</f>
        <v>0</v>
      </c>
      <c r="DN44" s="19">
        <f>IF($BV43=1,1,0)</f>
        <v>0</v>
      </c>
      <c r="DQ44" s="19">
        <f t="shared" ref="DQ44" si="1829">IF($N43=1,1,0)</f>
        <v>0</v>
      </c>
      <c r="DR44" s="19">
        <f t="shared" ref="DR44" si="1830">IF($R43=1,1,0)</f>
        <v>0</v>
      </c>
      <c r="DS44" s="19">
        <f t="shared" ref="DS44" si="1831">IF($V43=1,1,0)</f>
        <v>0</v>
      </c>
      <c r="DT44" s="19">
        <f t="shared" ref="DT44" si="1832">IF($Z43=1,1,0)</f>
        <v>0</v>
      </c>
      <c r="DU44" s="19">
        <f t="shared" ref="DU44" si="1833">IF($AH43=1,1,0)</f>
        <v>0</v>
      </c>
      <c r="DV44" s="19">
        <f t="shared" ref="DV44" si="1834">IF($AL43=1,1,0)</f>
        <v>0</v>
      </c>
      <c r="DW44" s="19">
        <f t="shared" ref="DW44" si="1835">IF($AT43=1,1,0)</f>
        <v>0</v>
      </c>
      <c r="DX44" s="19">
        <f t="shared" ref="DX44" si="1836">IF($AX43=1,1,0)</f>
        <v>0</v>
      </c>
      <c r="DY44" s="19">
        <f t="shared" ref="DY44" si="1837">IF($BF43=1,1,0)</f>
        <v>0</v>
      </c>
      <c r="DZ44" s="19">
        <f t="shared" ref="DZ44" si="1838">IF($BJ43=1,1,0)</f>
        <v>0</v>
      </c>
      <c r="EA44" s="19">
        <f t="shared" ref="EA44" si="1839">IF($BR43=1,1,0)</f>
        <v>0</v>
      </c>
      <c r="EB44" s="19">
        <f t="shared" ref="EB44" si="1840">IF($BV43=1,1,0)</f>
        <v>0</v>
      </c>
      <c r="EE44" s="329">
        <f>N43*$FU44*週間進捗報告書!$G$9</f>
        <v>0</v>
      </c>
      <c r="EF44" s="329">
        <f>R43*$FV44*週間進捗報告書!$G$10</f>
        <v>0</v>
      </c>
      <c r="EG44" s="329">
        <f>V43*$FW44*週間進捗報告書!$G$11</f>
        <v>0</v>
      </c>
      <c r="EH44" s="329">
        <f>Z43*$FX44*週間進捗報告書!$G$12</f>
        <v>0</v>
      </c>
      <c r="EI44" s="329">
        <f>AH43*$FY44*週間進捗報告書!$G$13</f>
        <v>0</v>
      </c>
      <c r="EJ44" s="329">
        <f>AL43*$FZ44*週間進捗報告書!$G$14</f>
        <v>0</v>
      </c>
      <c r="EK44" s="329">
        <f>AT43*$GA44*週間進捗報告書!$G$15</f>
        <v>0</v>
      </c>
      <c r="EL44" s="329">
        <f>AX43*$GB44*週間進捗報告書!$G$16</f>
        <v>0</v>
      </c>
      <c r="EM44" s="329">
        <f>BF43*$GC44*週間進捗報告書!$G$17</f>
        <v>0</v>
      </c>
      <c r="EN44" s="329">
        <f>BJ43*$GD44*週間進捗報告書!$G$18</f>
        <v>0</v>
      </c>
      <c r="EO44" s="329">
        <f>BR43*$GE44*週間進捗報告書!$G$19</f>
        <v>0</v>
      </c>
      <c r="EP44" s="329">
        <f>BV43*$GF44*週間進捗報告書!$G$20</f>
        <v>0</v>
      </c>
      <c r="ER44" s="547"/>
      <c r="ES44" s="547"/>
      <c r="ET44" s="547"/>
      <c r="EU44" s="547"/>
      <c r="EV44" s="547"/>
      <c r="EW44" s="547"/>
      <c r="EX44" s="547"/>
      <c r="EY44" s="547"/>
      <c r="EZ44" s="547"/>
      <c r="FA44" s="547"/>
      <c r="FB44" s="547"/>
      <c r="FC44" s="547"/>
      <c r="FD44" s="547"/>
      <c r="FE44" s="332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U44" s="295">
        <f t="shared" ref="FU44" si="1841">FU43</f>
        <v>0</v>
      </c>
      <c r="FV44" s="295">
        <f t="shared" ref="FV44" si="1842">FV43</f>
        <v>0</v>
      </c>
      <c r="FW44" s="295">
        <f t="shared" ref="FW44" si="1843">FW43</f>
        <v>0</v>
      </c>
      <c r="FX44" s="295">
        <f t="shared" ref="FX44" si="1844">FX43</f>
        <v>0</v>
      </c>
      <c r="FY44" s="295">
        <f t="shared" ref="FY44" si="1845">FY43</f>
        <v>0</v>
      </c>
      <c r="FZ44" s="295">
        <f t="shared" ref="FZ44" si="1846">FZ43</f>
        <v>0</v>
      </c>
      <c r="GA44" s="295">
        <f t="shared" ref="GA44" si="1847">GA43</f>
        <v>0</v>
      </c>
      <c r="GB44" s="295">
        <f t="shared" ref="GB44" si="1848">GB43</f>
        <v>0</v>
      </c>
      <c r="GC44" s="295">
        <f t="shared" ref="GC44" si="1849">GC43</f>
        <v>0</v>
      </c>
      <c r="GD44" s="295">
        <f t="shared" ref="GD44" si="1850">GD43</f>
        <v>0</v>
      </c>
      <c r="GE44" s="295">
        <f t="shared" ref="GE44" si="1851">GE43</f>
        <v>0</v>
      </c>
      <c r="GF44" s="295">
        <f t="shared" ref="GF44" si="1852">GF43</f>
        <v>0</v>
      </c>
      <c r="GG44" s="295" t="e">
        <f t="shared" ref="GG44" si="1853">GG43</f>
        <v>#N/A</v>
      </c>
      <c r="GH44" s="2" t="e">
        <f>INDEX(リスト!$V:$V,MATCH(中日程計画表!$D43,リスト!$D:$D,0))</f>
        <v>#N/A</v>
      </c>
      <c r="GI44" s="2" t="e">
        <f>INDEX(リスト!$A:$A,MATCH(中日程計画表!$D43,リスト!$D:$D,0))</f>
        <v>#N/A</v>
      </c>
      <c r="GJ44" s="2" t="e">
        <f>INDEX(リスト!$U:$U,MATCH(中日程計画表!$D43,リスト!$D:$D,0))</f>
        <v>#N/A</v>
      </c>
      <c r="GK44" s="5" t="e">
        <f>INDEX(リスト!$W:$W,MATCH(中日程計画表!$D43,リスト!$D:$D,0))</f>
        <v>#N/A</v>
      </c>
      <c r="GL44" s="2" t="s">
        <v>201</v>
      </c>
      <c r="GM44" s="296">
        <f t="shared" ref="GM44" si="1854">GM43</f>
        <v>0</v>
      </c>
      <c r="GN44" s="296" t="str">
        <f t="shared" ref="GN44" si="1855">GN43</f>
        <v>出荷確定取消</v>
      </c>
      <c r="GP44" s="2">
        <v>2.2810215053763443</v>
      </c>
      <c r="GU44" s="461"/>
      <c r="GV44" s="460"/>
      <c r="GW44" s="460"/>
      <c r="GX44" s="461"/>
      <c r="GY44" s="461"/>
      <c r="GZ44" s="460"/>
      <c r="HA44" s="460"/>
      <c r="HB44" s="461"/>
      <c r="HC44" s="461"/>
      <c r="HD44" s="460"/>
      <c r="HE44" s="460"/>
      <c r="HF44" s="461"/>
      <c r="HG44" s="461"/>
      <c r="HH44" s="460"/>
      <c r="HI44" s="460"/>
      <c r="HJ44" s="461"/>
      <c r="HK44" s="461"/>
      <c r="HL44" s="460"/>
      <c r="HM44" s="460"/>
      <c r="HN44" s="461"/>
      <c r="HO44" s="461"/>
      <c r="HP44" s="460"/>
      <c r="HQ44" s="460"/>
      <c r="HR44" s="461"/>
      <c r="HS44" s="4"/>
    </row>
    <row r="45" spans="1:227" ht="12" customHeight="1">
      <c r="A45" s="488" t="str">
        <f ca="1">INDIRECT("リスト!A"&amp;B45+6)</f>
        <v>出荷</v>
      </c>
      <c r="B45" s="493">
        <f t="shared" ref="B45" si="1856">ROUNDDOWN((ROW()-6)/2,0)+1</f>
        <v>20</v>
      </c>
      <c r="C45" s="474" t="str">
        <f>機能グループ名</f>
        <v>確定</v>
      </c>
      <c r="D45" s="500">
        <f>機能ID</f>
        <v>0</v>
      </c>
      <c r="E45" s="482" t="str">
        <f>機能名</f>
        <v>出荷確定照会</v>
      </c>
      <c r="F45" s="315"/>
      <c r="G45" s="315"/>
      <c r="H45" s="315"/>
      <c r="I45" s="315"/>
      <c r="J45" s="316"/>
      <c r="K45" s="480" t="str">
        <f>担当者_SR</f>
        <v>NG</v>
      </c>
      <c r="L45" s="76"/>
      <c r="M45" s="76"/>
      <c r="N45" s="470"/>
      <c r="O45" s="494" t="str">
        <f>担当者_SRR</f>
        <v>NG</v>
      </c>
      <c r="P45" s="76"/>
      <c r="Q45" s="76"/>
      <c r="R45" s="470"/>
      <c r="S45" s="494" t="str">
        <f>担当者_DS</f>
        <v>NG</v>
      </c>
      <c r="T45" s="76"/>
      <c r="U45" s="76"/>
      <c r="V45" s="470"/>
      <c r="W45" s="472" t="str">
        <f>担当者_DSR</f>
        <v>NG</v>
      </c>
      <c r="X45" s="76"/>
      <c r="Y45" s="76"/>
      <c r="Z45" s="470"/>
      <c r="AA45" s="476"/>
      <c r="AB45" s="79"/>
      <c r="AC45" s="79"/>
      <c r="AD45" s="470">
        <f>IF(AC46 &lt;&gt; "",1,0)</f>
        <v>0</v>
      </c>
      <c r="AE45" s="495" t="str">
        <f>担当者_CD</f>
        <v>NG</v>
      </c>
      <c r="AF45" s="76"/>
      <c r="AG45" s="76"/>
      <c r="AH45" s="470"/>
      <c r="AI45" s="495" t="str">
        <f>担当者_DD</f>
        <v>NG</v>
      </c>
      <c r="AJ45" s="76"/>
      <c r="AK45" s="76"/>
      <c r="AL45" s="470"/>
      <c r="AM45" s="498"/>
      <c r="AN45" s="79"/>
      <c r="AO45" s="79"/>
      <c r="AP45" s="470">
        <f>IF(AO46 &lt;&gt; "",1,0)</f>
        <v>0</v>
      </c>
      <c r="AQ45" s="472" t="str">
        <f>担当者_MCL</f>
        <v>NG</v>
      </c>
      <c r="AR45" s="76"/>
      <c r="AS45" s="76"/>
      <c r="AT45" s="470"/>
      <c r="AU45" s="472" t="str">
        <f>担当者_MCLR</f>
        <v>NG</v>
      </c>
      <c r="AV45" s="76"/>
      <c r="AW45" s="76"/>
      <c r="AX45" s="470"/>
      <c r="AY45" s="476"/>
      <c r="AZ45" s="79"/>
      <c r="BA45" s="79"/>
      <c r="BB45" s="470">
        <f>IF(BA46 &lt;&gt; "",1,0)</f>
        <v>0</v>
      </c>
      <c r="BC45" s="474" t="str">
        <f>担当者_MT</f>
        <v>NG</v>
      </c>
      <c r="BD45" s="76"/>
      <c r="BE45" s="76"/>
      <c r="BF45" s="470"/>
      <c r="BG45" s="472" t="str">
        <f>担当者_M検</f>
        <v>NG</v>
      </c>
      <c r="BH45" s="76"/>
      <c r="BI45" s="76"/>
      <c r="BJ45" s="470"/>
      <c r="BK45" s="498"/>
      <c r="BL45" s="79"/>
      <c r="BM45" s="79"/>
      <c r="BN45" s="470">
        <v>0</v>
      </c>
      <c r="BO45" s="474" t="str">
        <f>担当者_モテ</f>
        <v>NG</v>
      </c>
      <c r="BP45" s="76"/>
      <c r="BQ45" s="76"/>
      <c r="BR45" s="470"/>
      <c r="BS45" s="472" t="str">
        <f>担当者_モテR</f>
        <v>NG</v>
      </c>
      <c r="BT45" s="76"/>
      <c r="BU45" s="76"/>
      <c r="BV45" s="470"/>
      <c r="BW45" s="499">
        <f t="shared" ref="BW45" si="1857">IFERROR(SUM(IF(K45&lt;&gt;"NG",N45*K$1,0),IF(O45&lt;&gt;"NG",R45*O$1,0),IF(S45&lt;&gt;"NG",V45*S$1,0),IF(W45&lt;&gt;"NG",Z45*W$1,0),IF(AA45&lt;&gt;"NG",AD45*AA$1,0),IF(AE45&lt;&gt;"NG",AH45*AE$1,0),IF(AI45&lt;&gt;"NG",AL45*AI$1,0),IF(AM45&lt;&gt;"NG",AP45*AM$1,0),IF(AQ45&lt;&gt;"NG",AT45*AQ$1,0),IF(AU45&lt;&gt;"NG",AX45*AU$1,0),IF(AY45&lt;&gt;"NG",BB45*AY$1,0),IF(BC45&lt;&gt;"NG",BF45*BC$1,0),IF(BG45&lt;&gt;"NG",BJ45*BG$1,0),IF(BK45&lt;&gt;"NG",BN45*BK$1,0),IF(BO45&lt;&gt;"NG",BR45*BO$1,0),IF(BS45&lt;&gt;"NG",BV45*BS$1,0))/SUM(IF(K45&lt;&gt;"NG",K$1,0),IF(O45&lt;&gt;"NG",O$1,0),IF(S45&lt;&gt;"NG",S$1,0),IF(W45&lt;&gt;"NG",W$1,0),IF(AA45&lt;&gt;"NG",AA$1,0),IF(AE45&lt;&gt;"NG",AE$1,0),IF(AI45&lt;&gt;"NG",AI$1,0),IF(AM45&lt;&gt;"NG",AM$1,0),IF(AQ45&lt;&gt;"NG",AQ$1,0),IF(AU45&lt;&gt;"NG",AU$1,0),IF(AY45&lt;&gt;"NG",AY$1,0),IF(BC45&lt;&gt;"NG",BC$1,0),IF(BG45&lt;&gt;"NG",BG$1,0),IF(BK45&lt;&gt;"NG",BK$1,0),IF(BO45&lt;&gt;"NG",BO$1,0),IF(BS45&lt;&gt;"NG",BS$1,0)),0)</f>
        <v>0</v>
      </c>
      <c r="BX45" s="466"/>
      <c r="BY45" s="490"/>
      <c r="BZ45" s="5"/>
      <c r="CA45" s="32">
        <f t="shared" ref="CA45" si="1858">IF(AND($M45&lt;&gt;$BZ$5,$M45&lt;=$BZ$6,$M45&lt;&gt;$BZ$7),1,0)</f>
        <v>0</v>
      </c>
      <c r="CB45" s="32">
        <f t="shared" ref="CB45" si="1859">IF(AND($Q45&lt;&gt;$BZ$5,$Q45&lt;=$BZ$6,$Q45&lt;&gt;$BZ$7),1,0)</f>
        <v>0</v>
      </c>
      <c r="CC45" s="32">
        <f t="shared" ref="CC45" si="1860">IF(AND($U45&lt;&gt;$BZ$5,$U45&lt;=$BZ$6,$U45&lt;&gt;$BZ$7),1,0)</f>
        <v>0</v>
      </c>
      <c r="CD45" s="32">
        <f t="shared" ref="CD45" si="1861">IF(AND($Y45&lt;&gt;$BZ$5,$Y45&lt;=$BZ$6,$Y45&lt;&gt;$BZ$7),1,0)</f>
        <v>0</v>
      </c>
      <c r="CE45" s="32">
        <f t="shared" ref="CE45" si="1862">IF(AND($AG45&lt;&gt;$BZ$5,$AG45&lt;=$BZ$6,$AG45&lt;&gt;$BZ$7),1,0)</f>
        <v>0</v>
      </c>
      <c r="CF45" s="32">
        <f t="shared" ref="CF45" si="1863">IF(AND($AK45&lt;&gt;$BZ$5,$AK45&lt;=$BZ$6,$AK45&lt;&gt;$BZ$7),1,0)</f>
        <v>0</v>
      </c>
      <c r="CG45" s="32">
        <f t="shared" ref="CG45" si="1864">IF(AND($AS45&lt;&gt;$BZ$5,$AS45&lt;=$BZ$6,$AS45&lt;&gt;$BZ$7),1,0)</f>
        <v>0</v>
      </c>
      <c r="CH45" s="32">
        <f t="shared" ref="CH45" si="1865">IF(AND($AW45&lt;&gt;$BZ$5,$AW45&lt;=$BZ$6,$AW45&lt;&gt;$BZ$7),1,0)</f>
        <v>0</v>
      </c>
      <c r="CI45" s="32">
        <f t="shared" ref="CI45" si="1866">IF(AND($BE45&lt;&gt;$BZ$5,$BE45&lt;=$BZ$6,$BE45&lt;&gt;$BZ$7),1,0)</f>
        <v>0</v>
      </c>
      <c r="CJ45" s="32">
        <f t="shared" ref="CJ45" si="1867">IF(AND($BI45&lt;&gt;$BZ$5,$BI45&lt;=$BZ$6,$BI45&lt;&gt;$BZ$7),1,0)</f>
        <v>0</v>
      </c>
      <c r="CK45" s="32">
        <f t="shared" ref="CK45" si="1868">IF(AND($BQ45&lt;&gt;$BZ$5,$BQ45&lt;=$BZ$6,$BQ45&lt;&gt;$BZ$7),1,0)</f>
        <v>0</v>
      </c>
      <c r="CL45" s="32">
        <f t="shared" ref="CL45" si="1869">IF(AND($BU45&lt;&gt;$BZ$5,$BU45&lt;=$BZ$6,$BU45&lt;&gt;$BZ$7),1,0)</f>
        <v>0</v>
      </c>
      <c r="CO45" s="32">
        <f>IF(AND($M45&lt;&gt;$CN$5,$M45&lt;=$CN$6,$M45&lt;&gt;$CN$7),1,0)</f>
        <v>0</v>
      </c>
      <c r="CP45" s="32">
        <f>IF(AND($Q45&lt;&gt;$CN$5,$Q45&lt;=$CN$6,$Q45&lt;&gt;$CN$7),1,0)</f>
        <v>0</v>
      </c>
      <c r="CQ45" s="32">
        <f>IF(AND($U45&lt;&gt;$CN$5,$U45&lt;=$CN$6,$U45&lt;&gt;$CN$7),1,0)</f>
        <v>0</v>
      </c>
      <c r="CR45" s="32">
        <f>IF(AND($Y45&lt;&gt;$CN$5,$Y45&lt;=$CN$6,$Y45&lt;&gt;$CN$7),1,0)</f>
        <v>0</v>
      </c>
      <c r="CS45" s="32">
        <f>IF(AND($AG45&lt;&gt;$CN$5,$AG45&lt;=$CN$6,$AG45&lt;&gt;$CN$7),1,0)</f>
        <v>0</v>
      </c>
      <c r="CT45" s="32">
        <f>IF(AND($AK45&lt;&gt;$CN$5,$AK45&lt;=$CN$6,$AK45&lt;&gt;$CN$7),1,0)</f>
        <v>0</v>
      </c>
      <c r="CU45" s="32">
        <f>IF(AND($AS45&lt;&gt;$CN$5,$AS45&lt;=$CN$6,$AS45&lt;&gt;$CN$7),1,0)</f>
        <v>0</v>
      </c>
      <c r="CV45" s="32">
        <f>IF(AND($AW45&lt;&gt;$CN$5,$AW45&lt;=$CN$6,$AW45&lt;&gt;$CN$7),1,0)</f>
        <v>0</v>
      </c>
      <c r="CW45" s="32">
        <f>IF(AND($BE45&lt;&gt;$CN$5,$BE45&lt;=$CN$6,$BE45&lt;&gt;$CN$7),1,0)</f>
        <v>0</v>
      </c>
      <c r="CX45" s="32">
        <f>IF(AND($BI45&lt;&gt;$CN$5,$BI45&lt;=$CN$6,$BI45&lt;&gt;$CN$7),1,0)</f>
        <v>0</v>
      </c>
      <c r="CY45" s="32">
        <f>IF(AND($BQ45&lt;&gt;$CN$5,$BQ45&lt;=$CN$6,$BQ45&lt;&gt;$CN$7),1,0)</f>
        <v>0</v>
      </c>
      <c r="CZ45" s="32">
        <f>IF(AND($BU45&lt;&gt;$CN$5,$BU45&lt;=$CN$6,$BU45&lt;&gt;$CN$7),1,0)</f>
        <v>0</v>
      </c>
      <c r="DC45" s="32">
        <f>IF(AND($M45&lt;&gt;$DB$5,$M45&lt;=$DB$6,$M45&lt;&gt;$CN$7),1,0)</f>
        <v>0</v>
      </c>
      <c r="DD45" s="32">
        <f>IF(AND($Q45&lt;&gt;$DB$5,$Q45&lt;=$DB$6,$Q45&lt;&gt;$CN$7),1,0)</f>
        <v>0</v>
      </c>
      <c r="DE45" s="32">
        <f>IF(AND($U45&lt;&gt;$DB$5,$U45&lt;=$DB$6,$U45&lt;&gt;$CN$7),1,0)</f>
        <v>0</v>
      </c>
      <c r="DF45" s="32">
        <f>IF(AND($Y45&lt;&gt;$DB$5,$Y45&lt;=$DB$6,$Y45&lt;&gt;$CN$7),1,0)</f>
        <v>0</v>
      </c>
      <c r="DG45" s="32">
        <f>IF(AND($AG45&lt;&gt;$DB$5,$AG45&lt;=$DB$6,$AG45&lt;&gt;$CN$7),1,0)</f>
        <v>0</v>
      </c>
      <c r="DH45" s="32">
        <f>IF(AND($AK45&lt;&gt;$DB$5,$AK45&lt;=$DB$6,$AK45&lt;&gt;$CN$7),1,0)</f>
        <v>0</v>
      </c>
      <c r="DI45" s="32">
        <f>IF(AND($AS45&lt;&gt;$DB$5,$AS45&lt;=$DB$6,$AS45&lt;&gt;$CN$7),1,0)</f>
        <v>0</v>
      </c>
      <c r="DJ45" s="32">
        <f>IF(AND($AW45&lt;&gt;$DB$5,$AW45&lt;=$DB$6,$AW45&lt;&gt;$CN$7),1,0)</f>
        <v>0</v>
      </c>
      <c r="DK45" s="32">
        <f>IF(AND($BE45&lt;&gt;$DB$5,$BE45&lt;=$DB$6,$BE45&lt;&gt;$CN$7),1,0)</f>
        <v>0</v>
      </c>
      <c r="DL45" s="32">
        <f>IF(AND($BI45&lt;&gt;$DB$5,$BI45&lt;=$DB$6,$BI45&lt;&gt;$CN$7),1,0)</f>
        <v>0</v>
      </c>
      <c r="DM45" s="32">
        <f>IF(AND($BQ45&lt;&gt;$DB$5,$BQ45&lt;=$DB$6,$BQ45&lt;&gt;$CN$7),1,0)</f>
        <v>0</v>
      </c>
      <c r="DN45" s="32">
        <f>IF(AND($BU45&lt;&gt;$DB$5,$BU45&lt;=$DB$6,$BU45&lt;&gt;$CN$7),1,0)</f>
        <v>0</v>
      </c>
      <c r="DQ45" s="32">
        <f t="shared" ref="DQ45" si="1870">IF(AND($M45&lt;&gt;$DP$5,$M45&lt;=$DP$6,$M45&lt;&gt;$CN$7),1,0)</f>
        <v>0</v>
      </c>
      <c r="DR45" s="32">
        <f t="shared" ref="DR45" si="1871">IF(AND($Q45&lt;&gt;$DP$5,$Q45&lt;=$DP$6,$Q45&lt;&gt;$CN$7),1,0)</f>
        <v>0</v>
      </c>
      <c r="DS45" s="32">
        <f t="shared" ref="DS45" si="1872">IF(AND($U45&lt;&gt;$DP$5,$U45&lt;=$DP$6,$U45&lt;&gt;$CN$7),1,0)</f>
        <v>0</v>
      </c>
      <c r="DT45" s="32">
        <f t="shared" ref="DT45" si="1873">IF(AND($Y45&lt;&gt;$DP$5,$Y45&lt;=$DP$6,$Y45&lt;&gt;$CN$7),1,0)</f>
        <v>0</v>
      </c>
      <c r="DU45" s="32">
        <f t="shared" ref="DU45" si="1874">IF(AND($AG45&lt;&gt;$DP$5,$AG45&lt;=$DP$6,$AG45&lt;&gt;$CN$7),1,0)</f>
        <v>0</v>
      </c>
      <c r="DV45" s="32">
        <f t="shared" ref="DV45" si="1875">IF(AND($AK45&lt;&gt;$DP$5,$AK45&lt;=$DP$6,$AK45&lt;&gt;$CN$7),1,0)</f>
        <v>0</v>
      </c>
      <c r="DW45" s="32">
        <f t="shared" ref="DW45" si="1876">IF(AND($AS45&lt;&gt;$DP$5,$AS45&lt;=$DP$6,$AS45&lt;&gt;$CN$7),1,0)</f>
        <v>0</v>
      </c>
      <c r="DX45" s="32">
        <f t="shared" ref="DX45" si="1877">IF(AND($AW45&lt;&gt;$DP$5,$AW45&lt;=$DP$6,$AW45&lt;&gt;$CN$7),1,0)</f>
        <v>0</v>
      </c>
      <c r="DY45" s="32">
        <f t="shared" ref="DY45" si="1878">IF(AND($BE45&lt;&gt;$DP$5,$BE45&lt;=$DP$6,$BE45&lt;&gt;$CN$7),1,0)</f>
        <v>0</v>
      </c>
      <c r="DZ45" s="32">
        <f t="shared" ref="DZ45" si="1879">IF(AND($BI45&lt;&gt;$DP$5,$BI45&lt;=$DP$6,$BI45&lt;&gt;$CN$7),1,0)</f>
        <v>0</v>
      </c>
      <c r="EA45" s="32">
        <f t="shared" ref="EA45" si="1880">IF(AND($BQ45&lt;&gt;$DP$5,$BQ45&lt;=$DP$6,$BQ45&lt;&gt;$CN$7),1,0)</f>
        <v>0</v>
      </c>
      <c r="EB45" s="32">
        <f t="shared" ref="EB45" si="1881">IF(AND($BU45&lt;&gt;$DP$5,$BU45&lt;=$DP$6,$BU45&lt;&gt;$CN$7),1,0)</f>
        <v>0</v>
      </c>
      <c r="EE45" s="328">
        <f>IF(M45&lt;&gt;"",IF(M45&lt;=$ED$6,1,IF(L45&gt;$ED$6,0,NETWORKDAYS(L45,$ED$6,祭日リスト)/NETWORKDAYS(L45,M45,祭日リスト)))*$GG45*週間進捗報告書!$G$9,0)</f>
        <v>0</v>
      </c>
      <c r="EF45" s="328">
        <f>IF(Q45&lt;&gt;"",IF(Q45&lt;=$ED$6,1,IF(P45&gt;$ED$6,0,NETWORKDAYS(P45,$ED$6,祭日リスト)/NETWORKDAYS(P45,Q45,祭日リスト)))*$GG45*週間進捗報告書!$G$10,0)</f>
        <v>0</v>
      </c>
      <c r="EG45" s="328">
        <f>IF(U45&lt;&gt;"",IF(U45&lt;=$ED$6,1,IF(T45&gt;$ED$6,0,NETWORKDAYS(T45,$ED$6,祭日リスト)/NETWORKDAYS(T45,U45,祭日リスト)))*$GG45*週間進捗報告書!$G$11,0)</f>
        <v>0</v>
      </c>
      <c r="EH45" s="328">
        <f>IF(Y45&lt;&gt;"",IF(Y45&lt;=$ED$6,1,IF(X45&gt;$ED$6,0,NETWORKDAYS(X45,$ED$6,祭日リスト)/NETWORKDAYS(X45,Y45,祭日リスト)))*$GG45*週間進捗報告書!$G$12,0)</f>
        <v>0</v>
      </c>
      <c r="EI45" s="328">
        <f>IF(AG45&lt;&gt;"",IF(AG45&lt;=$ED$6,1,IF(AF45&gt;$ED$6,0,NETWORKDAYS(AF45,$ED$6,祭日リスト)/NETWORKDAYS(AF45,AG45,祭日リスト)))*$GG45*週間進捗報告書!$G$13,0)</f>
        <v>0</v>
      </c>
      <c r="EJ45" s="328">
        <f>IF(AK45&lt;&gt;"",IF(AK45&lt;=$ED$6,1,IF(AJ45&gt;$ED$6,0,NETWORKDAYS(AJ45,$ED$6,祭日リスト)/NETWORKDAYS(AJ45,AK45,祭日リスト)))*$GG45*週間進捗報告書!$G$14,0)</f>
        <v>0</v>
      </c>
      <c r="EK45" s="328">
        <f>IF(AS45&lt;&gt;"",IF(AS45&lt;=$ED$6,1,IF(AR45&gt;$ED$6,0,NETWORKDAYS(AR45,$ED$6,祭日リスト)/NETWORKDAYS(AR45,AS45,祭日リスト)))*$GG45*週間進捗報告書!$G$15,0)</f>
        <v>0</v>
      </c>
      <c r="EL45" s="328">
        <f>IF(AW45&lt;&gt;"",IF(AW45&lt;=$ED$6,1,IF(AV45&gt;$ED$6,0,NETWORKDAYS(AV45,$ED$6,祭日リスト)/NETWORKDAYS(AV45,AW45,祭日リスト)))*$GG45*週間進捗報告書!$G$16,0)</f>
        <v>0</v>
      </c>
      <c r="EM45" s="328">
        <f>IF(BE45&lt;&gt;"",IF(BE45&lt;=$ED$6,1,IF(BD45&gt;$ED$6,0,NETWORKDAYS(BD45,$ED$6,祭日リスト)/NETWORKDAYS(BD45,BE45,祭日リスト)))*$GG45*週間進捗報告書!$G$17,0)</f>
        <v>0</v>
      </c>
      <c r="EN45" s="328">
        <f>IF(BI45&lt;&gt;"",IF(BI45&lt;=$ED$6,1,IF(BH45&gt;$ED$6,0,NETWORKDAYS(BH45,$ED$6,祭日リスト)/NETWORKDAYS(BH45,BI45,祭日リスト)))*$GG45*週間進捗報告書!$G$18,0)</f>
        <v>0</v>
      </c>
      <c r="EO45" s="328">
        <f>IF(BQ45&lt;&gt;"",IF(BQ45&lt;=$ED$6,1,IF(BP45&gt;$ED$6,0,NETWORKDAYS(BP45,$ED$6,祭日リスト)/NETWORKDAYS(BP45,BQ45,祭日リスト)))*$GG45*週間進捗報告書!$G$19,0)</f>
        <v>0</v>
      </c>
      <c r="EP45" s="328">
        <f>IF(BU45&lt;&gt;"",IF(BU45&lt;=$ED$6,1,IF(BT45&gt;$ED$6,0,NETWORKDAYS(BT45,$ED$6,祭日リスト)/NETWORKDAYS(BT45,BU45,祭日リスト)))*$GG45*週間進捗報告書!$G$20,0)</f>
        <v>0</v>
      </c>
      <c r="ER45" s="547">
        <f t="shared" ref="ER45:FC45" si="1882">EE45-EE46</f>
        <v>0</v>
      </c>
      <c r="ES45" s="547">
        <f t="shared" si="1882"/>
        <v>0</v>
      </c>
      <c r="ET45" s="547">
        <f t="shared" si="1882"/>
        <v>0</v>
      </c>
      <c r="EU45" s="547">
        <f t="shared" si="1882"/>
        <v>0</v>
      </c>
      <c r="EV45" s="547">
        <f t="shared" si="1882"/>
        <v>0</v>
      </c>
      <c r="EW45" s="547">
        <f t="shared" si="1882"/>
        <v>0</v>
      </c>
      <c r="EX45" s="547">
        <f t="shared" si="1882"/>
        <v>0</v>
      </c>
      <c r="EY45" s="547">
        <f t="shared" si="1882"/>
        <v>0</v>
      </c>
      <c r="EZ45" s="547">
        <f t="shared" si="1882"/>
        <v>0</v>
      </c>
      <c r="FA45" s="547">
        <f t="shared" si="1882"/>
        <v>0</v>
      </c>
      <c r="FB45" s="547">
        <f t="shared" si="1882"/>
        <v>0</v>
      </c>
      <c r="FC45" s="547">
        <f t="shared" si="1882"/>
        <v>0</v>
      </c>
      <c r="FD45" s="547">
        <f t="shared" ref="FD45" si="1883">SUM(ER45:FC46)</f>
        <v>0</v>
      </c>
      <c r="FE45" s="333"/>
      <c r="FG45" s="32">
        <f>IF(AND($M45&lt;&gt;$FF$7),1,0)</f>
        <v>0</v>
      </c>
      <c r="FH45" s="32">
        <f>IF(AND($Q45&lt;&gt;$FF$7),1,0)</f>
        <v>0</v>
      </c>
      <c r="FI45" s="32">
        <f>IF(AND($U45&lt;&gt;$FF$7),1,0)</f>
        <v>0</v>
      </c>
      <c r="FJ45" s="32">
        <f>IF(AND($Y45&lt;&gt;$FF$7),1,0)</f>
        <v>0</v>
      </c>
      <c r="FK45" s="32">
        <f>IF(AND($AG45&lt;&gt;$FF$7),1,0)</f>
        <v>0</v>
      </c>
      <c r="FL45" s="32">
        <f>IF(AND($AK45&lt;&gt;$FF$7),1,0)</f>
        <v>0</v>
      </c>
      <c r="FM45" s="32">
        <f>IF(AND($AS45&lt;&gt;$FF$7),1,0)</f>
        <v>0</v>
      </c>
      <c r="FN45" s="32">
        <f>IF(AND($AW45&lt;&gt;$FF$7),1,0)</f>
        <v>0</v>
      </c>
      <c r="FO45" s="32">
        <f>IF(AND($BE45&lt;&gt;$FF$7),1,0)</f>
        <v>0</v>
      </c>
      <c r="FP45" s="32">
        <f>IF(AND($BI45&lt;&gt;$FF$7),1,0)</f>
        <v>0</v>
      </c>
      <c r="FQ45" s="32">
        <f>IF(AND($BQ45&lt;&gt;$FF$7),1,0)</f>
        <v>0</v>
      </c>
      <c r="FR45" s="32">
        <f>IF(AND($BU45&lt;&gt;$FF$7),1,0)</f>
        <v>0</v>
      </c>
      <c r="FU45" s="294">
        <f t="shared" ref="FU45" si="1884">IF($K45&lt;&gt;"NG",$GG45,0)</f>
        <v>0</v>
      </c>
      <c r="FV45" s="294">
        <f t="shared" ref="FV45" si="1885">IF($O45&lt;&gt;"NG",$GG45,0)</f>
        <v>0</v>
      </c>
      <c r="FW45" s="294">
        <f t="shared" ref="FW45" si="1886">IF($S45&lt;&gt;"NG",$GG45,0)</f>
        <v>0</v>
      </c>
      <c r="FX45" s="294">
        <f t="shared" ref="FX45" si="1887">IF($W45&lt;&gt;"NG",$GG45,0)</f>
        <v>0</v>
      </c>
      <c r="FY45" s="294">
        <f t="shared" ref="FY45" si="1888">IF($AE45&lt;&gt;"NG",$GG45,0)</f>
        <v>0</v>
      </c>
      <c r="FZ45" s="294">
        <f t="shared" ref="FZ45" si="1889">IF($AI45&lt;&gt;"NG",$GG45,0)</f>
        <v>0</v>
      </c>
      <c r="GA45" s="294">
        <f t="shared" ref="GA45" si="1890">IF($AQ45&lt;&gt;"NG",$GG45,0)</f>
        <v>0</v>
      </c>
      <c r="GB45" s="294">
        <f t="shared" ref="GB45" si="1891">IF($AU45&lt;&gt;"NG",$GG45,0)</f>
        <v>0</v>
      </c>
      <c r="GC45" s="294">
        <f t="shared" ref="GC45" si="1892">IF($BC45&lt;&gt;"NG",$GG45,0)</f>
        <v>0</v>
      </c>
      <c r="GD45" s="294">
        <f t="shared" ref="GD45" si="1893">IF($BG45&lt;&gt;"NG",$GG45,0)</f>
        <v>0</v>
      </c>
      <c r="GE45" s="294">
        <f t="shared" ref="GE45" si="1894">IF($BO45&lt;&gt;"NG",$GG45,0)</f>
        <v>0</v>
      </c>
      <c r="GF45" s="294">
        <f t="shared" ref="GF45" si="1895">IF($BS45&lt;&gt;"NG",$GG45,0)</f>
        <v>0</v>
      </c>
      <c r="GG45" s="294" t="e">
        <f>VLOOKUP($D45,リスト!$D:$S,15,FALSE)</f>
        <v>#N/A</v>
      </c>
      <c r="GH45" s="2" t="e">
        <f>INDEX(リスト!$V:$V,MATCH(中日程計画表!$D45,リスト!$D:$D,0))</f>
        <v>#N/A</v>
      </c>
      <c r="GI45" s="2" t="e">
        <f>INDEX(リスト!$A:$A,MATCH(中日程計画表!$D45,リスト!$D:$D,0))</f>
        <v>#N/A</v>
      </c>
      <c r="GJ45" s="2" t="e">
        <f>INDEX(リスト!$U:$U,MATCH(中日程計画表!$D45,リスト!$D:$D,0))</f>
        <v>#N/A</v>
      </c>
      <c r="GK45" s="5" t="e">
        <f>INDEX(リスト!$W:$W,MATCH(中日程計画表!$D45,リスト!$D:$D,0))</f>
        <v>#N/A</v>
      </c>
      <c r="GL45" s="2" t="s">
        <v>200</v>
      </c>
      <c r="GM45" s="296">
        <f>D45</f>
        <v>0</v>
      </c>
      <c r="GN45" s="296" t="str">
        <f>E45</f>
        <v>出荷確定照会</v>
      </c>
      <c r="GP45" s="2">
        <v>0.85019892473118264</v>
      </c>
      <c r="GU45" s="460" t="str">
        <f t="shared" ref="GU45" si="1896">AE45</f>
        <v>NG</v>
      </c>
      <c r="GV45" s="460">
        <f t="shared" ref="GV45" si="1897">EI45</f>
        <v>0</v>
      </c>
      <c r="GW45" s="460">
        <f t="shared" ref="GW45" si="1898">EI46</f>
        <v>0</v>
      </c>
      <c r="GX45" s="462">
        <f t="shared" ref="GX45" si="1899">EV45</f>
        <v>0</v>
      </c>
      <c r="GY45" s="460" t="str">
        <f t="shared" ref="GY45" si="1900">AI45</f>
        <v>NG</v>
      </c>
      <c r="GZ45" s="460">
        <f t="shared" ref="GZ45" si="1901">EJ45</f>
        <v>0</v>
      </c>
      <c r="HA45" s="460">
        <f t="shared" ref="HA45" si="1902">EJ46</f>
        <v>0</v>
      </c>
      <c r="HB45" s="462">
        <f t="shared" ref="HB45" si="1903">EW45</f>
        <v>0</v>
      </c>
      <c r="HC45" s="460" t="str">
        <f t="shared" ref="HC45" si="1904">AQ45</f>
        <v>NG</v>
      </c>
      <c r="HD45" s="460">
        <f t="shared" ref="HD45" si="1905">EK45</f>
        <v>0</v>
      </c>
      <c r="HE45" s="460">
        <f t="shared" ref="HE45" si="1906">EK46</f>
        <v>0</v>
      </c>
      <c r="HF45" s="462">
        <f t="shared" ref="HF45" si="1907">EX45</f>
        <v>0</v>
      </c>
      <c r="HG45" s="460" t="str">
        <f t="shared" ref="HG45" si="1908">AU45</f>
        <v>NG</v>
      </c>
      <c r="HH45" s="460">
        <f t="shared" ref="HH45" si="1909">EL45</f>
        <v>0</v>
      </c>
      <c r="HI45" s="460">
        <f t="shared" ref="HI45" si="1910">EL46</f>
        <v>0</v>
      </c>
      <c r="HJ45" s="462">
        <f t="shared" ref="HJ45" si="1911">EY45</f>
        <v>0</v>
      </c>
      <c r="HK45" s="460" t="str">
        <f t="shared" ref="HK45" si="1912">BC45</f>
        <v>NG</v>
      </c>
      <c r="HL45" s="460">
        <f t="shared" ref="HL45" si="1913">EM45</f>
        <v>0</v>
      </c>
      <c r="HM45" s="460">
        <f t="shared" ref="HM45" si="1914">EM46</f>
        <v>0</v>
      </c>
      <c r="HN45" s="462">
        <f t="shared" ref="HN45" si="1915">EZ45</f>
        <v>0</v>
      </c>
      <c r="HO45" s="460" t="str">
        <f t="shared" ref="HO45" si="1916">BG45</f>
        <v>NG</v>
      </c>
      <c r="HP45" s="460">
        <f t="shared" ref="HP45" si="1917">EN45</f>
        <v>0</v>
      </c>
      <c r="HQ45" s="460">
        <f t="shared" ref="HQ45" si="1918">EN46</f>
        <v>0</v>
      </c>
      <c r="HR45" s="462">
        <f t="shared" ref="HR45" si="1919">FA45</f>
        <v>0</v>
      </c>
      <c r="HS45" s="332"/>
    </row>
    <row r="46" spans="1:227" ht="12" customHeight="1">
      <c r="A46" s="489"/>
      <c r="B46" s="493"/>
      <c r="C46" s="475"/>
      <c r="D46" s="501"/>
      <c r="E46" s="483"/>
      <c r="F46" s="317"/>
      <c r="G46" s="317"/>
      <c r="H46" s="317"/>
      <c r="I46" s="317"/>
      <c r="J46" s="316"/>
      <c r="K46" s="481"/>
      <c r="L46" s="77"/>
      <c r="M46" s="77"/>
      <c r="N46" s="471"/>
      <c r="O46" s="494"/>
      <c r="P46" s="77"/>
      <c r="Q46" s="77"/>
      <c r="R46" s="471"/>
      <c r="S46" s="494"/>
      <c r="T46" s="77"/>
      <c r="U46" s="77"/>
      <c r="V46" s="471"/>
      <c r="W46" s="473"/>
      <c r="X46" s="77"/>
      <c r="Y46" s="77"/>
      <c r="Z46" s="471"/>
      <c r="AA46" s="477"/>
      <c r="AB46" s="80"/>
      <c r="AC46" s="80"/>
      <c r="AD46" s="471"/>
      <c r="AE46" s="495"/>
      <c r="AF46" s="77"/>
      <c r="AG46" s="77"/>
      <c r="AH46" s="471"/>
      <c r="AI46" s="495"/>
      <c r="AJ46" s="77"/>
      <c r="AK46" s="77"/>
      <c r="AL46" s="471"/>
      <c r="AM46" s="498"/>
      <c r="AN46" s="80"/>
      <c r="AO46" s="80"/>
      <c r="AP46" s="497"/>
      <c r="AQ46" s="473"/>
      <c r="AR46" s="77"/>
      <c r="AS46" s="77"/>
      <c r="AT46" s="471"/>
      <c r="AU46" s="473"/>
      <c r="AV46" s="77"/>
      <c r="AW46" s="77"/>
      <c r="AX46" s="471"/>
      <c r="AY46" s="477"/>
      <c r="AZ46" s="80"/>
      <c r="BA46" s="80"/>
      <c r="BB46" s="497"/>
      <c r="BC46" s="475"/>
      <c r="BD46" s="77"/>
      <c r="BE46" s="77"/>
      <c r="BF46" s="471"/>
      <c r="BG46" s="473"/>
      <c r="BH46" s="77"/>
      <c r="BI46" s="77"/>
      <c r="BJ46" s="471"/>
      <c r="BK46" s="498"/>
      <c r="BL46" s="80"/>
      <c r="BM46" s="80"/>
      <c r="BN46" s="497"/>
      <c r="BO46" s="475"/>
      <c r="BP46" s="77"/>
      <c r="BQ46" s="77"/>
      <c r="BR46" s="471"/>
      <c r="BS46" s="473"/>
      <c r="BT46" s="77"/>
      <c r="BU46" s="77"/>
      <c r="BV46" s="471"/>
      <c r="BW46" s="499"/>
      <c r="BX46" s="467"/>
      <c r="BY46" s="490"/>
      <c r="CA46" s="19">
        <f t="shared" ref="CA46" si="1920">IF(AND($N45=1,$M46&lt;&gt;$BZ$7),1,0)</f>
        <v>0</v>
      </c>
      <c r="CB46" s="19">
        <f t="shared" ref="CB46" si="1921">IF(AND($R45=1,$Q46&lt;&gt;$BZ$7),1,0)</f>
        <v>0</v>
      </c>
      <c r="CC46" s="19">
        <f t="shared" ref="CC46" si="1922">IF(AND($V45=1,$U46&lt;&gt;$BZ$7),1,0)</f>
        <v>0</v>
      </c>
      <c r="CD46" s="19">
        <f t="shared" ref="CD46" si="1923">IF(AND($Z45=1,$Y46&lt;&gt;$BZ$7),1,0)</f>
        <v>0</v>
      </c>
      <c r="CE46" s="19">
        <f t="shared" ref="CE46" si="1924">IF(AND($AH45=1,$AG46&lt;&gt;$BZ$7),1,0)</f>
        <v>0</v>
      </c>
      <c r="CF46" s="19">
        <f t="shared" ref="CF46" si="1925">IF(AND($AL45=1,$AK46&lt;&gt;$BZ$7),1,0)</f>
        <v>0</v>
      </c>
      <c r="CG46" s="19">
        <f t="shared" ref="CG46" si="1926">IF(AND($AT45=1,$AS46&lt;&gt;$BZ$7),1,0)</f>
        <v>0</v>
      </c>
      <c r="CH46" s="19">
        <f t="shared" ref="CH46" si="1927">IF(AND($AX45=1,$AW46&lt;&gt;$BZ$7),1,0)</f>
        <v>0</v>
      </c>
      <c r="CI46" s="19">
        <f t="shared" ref="CI46" si="1928">IF(AND($BF45=1,$BE46&lt;&gt;$BZ$7),1,0)</f>
        <v>0</v>
      </c>
      <c r="CJ46" s="19">
        <f t="shared" ref="CJ46" si="1929">IF(AND($BJ45=1,$BI46&lt;&gt;$BZ$7),1,0)</f>
        <v>0</v>
      </c>
      <c r="CK46" s="19">
        <f t="shared" ref="CK46" si="1930">IF(AND($BR45=1,$BQ46&lt;&gt;$BZ$7),1,0)</f>
        <v>0</v>
      </c>
      <c r="CL46" s="19">
        <f t="shared" ref="CL46" si="1931">IF(AND($BV45=1,$BU46&lt;&gt;$BZ$7),1,0)</f>
        <v>0</v>
      </c>
      <c r="CO46" s="19">
        <f>IF(AND($M46&lt;&gt;$CN$7,$M46&lt;=$CN$6),1,0)</f>
        <v>0</v>
      </c>
      <c r="CP46" s="19">
        <f>IF(AND($Q46&lt;&gt;$CN$7,$Q46&lt;=$CN$6),1,0)</f>
        <v>0</v>
      </c>
      <c r="CQ46" s="19">
        <f>IF(AND($U46&lt;&gt;$CN$7,$U46&lt;=$CN$6),1,0)</f>
        <v>0</v>
      </c>
      <c r="CR46" s="19">
        <f>IF(AND($Y46&lt;&gt;$CN$7,$Y46&lt;=$CN$6),1,0)</f>
        <v>0</v>
      </c>
      <c r="CS46" s="19">
        <f>IF(AND($AG46&lt;&gt;$CN$7,$AG46&lt;=$CN$6),1,0)</f>
        <v>0</v>
      </c>
      <c r="CT46" s="19">
        <f>IF(AND($AK46&lt;&gt;$CN$7,$AK46&lt;=$CN$6),1,0)</f>
        <v>0</v>
      </c>
      <c r="CU46" s="19">
        <f>IF(AND($AS46&lt;&gt;$CN$7,$AS46&lt;=$CN$6),1,0)</f>
        <v>0</v>
      </c>
      <c r="CV46" s="19">
        <f>IF(AND($AW46&lt;&gt;$CN$7,$AW46&lt;=$CN$6),1,0)</f>
        <v>0</v>
      </c>
      <c r="CW46" s="19">
        <f>IF(AND($BE46&lt;&gt;$CN$7,$BE46&lt;=$CN$6),1,0)</f>
        <v>0</v>
      </c>
      <c r="CX46" s="19">
        <f>IF(AND($BI46&lt;&gt;$CN$7,$BI46&lt;=$CN$6),1,0)</f>
        <v>0</v>
      </c>
      <c r="CY46" s="19">
        <f>IF(AND($BQ46&lt;&gt;$CN$7,$BQ46&lt;=$CN$6),1,0)</f>
        <v>0</v>
      </c>
      <c r="CZ46" s="19">
        <f>IF(AND($BU46&lt;&gt;$CN$7,$BU46&lt;=$CN$6),1,0)</f>
        <v>0</v>
      </c>
      <c r="DC46" s="19">
        <f>IF($N45=1,1,0)</f>
        <v>0</v>
      </c>
      <c r="DD46" s="19">
        <f>IF($R45=1,1,0)</f>
        <v>0</v>
      </c>
      <c r="DE46" s="19">
        <f>IF($V45=1,1,0)</f>
        <v>0</v>
      </c>
      <c r="DF46" s="19">
        <f>IF($Z45=1,1,0)</f>
        <v>0</v>
      </c>
      <c r="DG46" s="19">
        <f>IF($AH45=1,1,0)</f>
        <v>0</v>
      </c>
      <c r="DH46" s="19">
        <f>IF($AL45=1,1,0)</f>
        <v>0</v>
      </c>
      <c r="DI46" s="19">
        <f>IF($AT45=1,1,0)</f>
        <v>0</v>
      </c>
      <c r="DJ46" s="19">
        <f>IF($AX45=1,1,0)</f>
        <v>0</v>
      </c>
      <c r="DK46" s="19">
        <f>IF($BF45=1,1,0)</f>
        <v>0</v>
      </c>
      <c r="DL46" s="19">
        <f>IF($BJ45=1,1,0)</f>
        <v>0</v>
      </c>
      <c r="DM46" s="19">
        <f>IF($BR45=1,1,0)</f>
        <v>0</v>
      </c>
      <c r="DN46" s="19">
        <f>IF($BV45=1,1,0)</f>
        <v>0</v>
      </c>
      <c r="DQ46" s="19">
        <f t="shared" ref="DQ46" si="1932">IF($N45=1,1,0)</f>
        <v>0</v>
      </c>
      <c r="DR46" s="19">
        <f t="shared" ref="DR46" si="1933">IF($R45=1,1,0)</f>
        <v>0</v>
      </c>
      <c r="DS46" s="19">
        <f t="shared" ref="DS46" si="1934">IF($V45=1,1,0)</f>
        <v>0</v>
      </c>
      <c r="DT46" s="19">
        <f t="shared" ref="DT46" si="1935">IF($Z45=1,1,0)</f>
        <v>0</v>
      </c>
      <c r="DU46" s="19">
        <f t="shared" ref="DU46" si="1936">IF($AH45=1,1,0)</f>
        <v>0</v>
      </c>
      <c r="DV46" s="19">
        <f t="shared" ref="DV46" si="1937">IF($AL45=1,1,0)</f>
        <v>0</v>
      </c>
      <c r="DW46" s="19">
        <f t="shared" ref="DW46" si="1938">IF($AT45=1,1,0)</f>
        <v>0</v>
      </c>
      <c r="DX46" s="19">
        <f t="shared" ref="DX46" si="1939">IF($AX45=1,1,0)</f>
        <v>0</v>
      </c>
      <c r="DY46" s="19">
        <f t="shared" ref="DY46" si="1940">IF($BF45=1,1,0)</f>
        <v>0</v>
      </c>
      <c r="DZ46" s="19">
        <f t="shared" ref="DZ46" si="1941">IF($BJ45=1,1,0)</f>
        <v>0</v>
      </c>
      <c r="EA46" s="19">
        <f t="shared" ref="EA46" si="1942">IF($BR45=1,1,0)</f>
        <v>0</v>
      </c>
      <c r="EB46" s="19">
        <f t="shared" ref="EB46" si="1943">IF($BV45=1,1,0)</f>
        <v>0</v>
      </c>
      <c r="EE46" s="329">
        <f>N45*$FU46*週間進捗報告書!$G$9</f>
        <v>0</v>
      </c>
      <c r="EF46" s="329">
        <f>R45*$FV46*週間進捗報告書!$G$10</f>
        <v>0</v>
      </c>
      <c r="EG46" s="329">
        <f>V45*$FW46*週間進捗報告書!$G$11</f>
        <v>0</v>
      </c>
      <c r="EH46" s="329">
        <f>Z45*$FX46*週間進捗報告書!$G$12</f>
        <v>0</v>
      </c>
      <c r="EI46" s="329">
        <f>AH45*$FY46*週間進捗報告書!$G$13</f>
        <v>0</v>
      </c>
      <c r="EJ46" s="329">
        <f>AL45*$FZ46*週間進捗報告書!$G$14</f>
        <v>0</v>
      </c>
      <c r="EK46" s="329">
        <f>AT45*$GA46*週間進捗報告書!$G$15</f>
        <v>0</v>
      </c>
      <c r="EL46" s="329">
        <f>AX45*$GB46*週間進捗報告書!$G$16</f>
        <v>0</v>
      </c>
      <c r="EM46" s="329">
        <f>BF45*$GC46*週間進捗報告書!$G$17</f>
        <v>0</v>
      </c>
      <c r="EN46" s="329">
        <f>BJ45*$GD46*週間進捗報告書!$G$18</f>
        <v>0</v>
      </c>
      <c r="EO46" s="329">
        <f>BR45*$GE46*週間進捗報告書!$G$19</f>
        <v>0</v>
      </c>
      <c r="EP46" s="329">
        <f>BV45*$GF46*週間進捗報告書!$G$20</f>
        <v>0</v>
      </c>
      <c r="ER46" s="547"/>
      <c r="ES46" s="547"/>
      <c r="ET46" s="547"/>
      <c r="EU46" s="547"/>
      <c r="EV46" s="547"/>
      <c r="EW46" s="547"/>
      <c r="EX46" s="547"/>
      <c r="EY46" s="547"/>
      <c r="EZ46" s="547"/>
      <c r="FA46" s="547"/>
      <c r="FB46" s="547"/>
      <c r="FC46" s="547"/>
      <c r="FD46" s="547"/>
      <c r="FE46" s="332"/>
      <c r="FG46" s="19"/>
      <c r="FH46" s="19"/>
      <c r="FI46" s="19"/>
      <c r="FJ46" s="19"/>
      <c r="FK46" s="19"/>
      <c r="FL46" s="19"/>
      <c r="FM46" s="19"/>
      <c r="FN46" s="19"/>
      <c r="FO46" s="19"/>
      <c r="FP46" s="19"/>
      <c r="FQ46" s="19"/>
      <c r="FR46" s="19"/>
      <c r="FU46" s="295">
        <f t="shared" ref="FU46" si="1944">FU45</f>
        <v>0</v>
      </c>
      <c r="FV46" s="295">
        <f t="shared" ref="FV46" si="1945">FV45</f>
        <v>0</v>
      </c>
      <c r="FW46" s="295">
        <f t="shared" ref="FW46" si="1946">FW45</f>
        <v>0</v>
      </c>
      <c r="FX46" s="295">
        <f t="shared" ref="FX46" si="1947">FX45</f>
        <v>0</v>
      </c>
      <c r="FY46" s="295">
        <f t="shared" ref="FY46" si="1948">FY45</f>
        <v>0</v>
      </c>
      <c r="FZ46" s="295">
        <f t="shared" ref="FZ46" si="1949">FZ45</f>
        <v>0</v>
      </c>
      <c r="GA46" s="295">
        <f t="shared" ref="GA46" si="1950">GA45</f>
        <v>0</v>
      </c>
      <c r="GB46" s="295">
        <f t="shared" ref="GB46" si="1951">GB45</f>
        <v>0</v>
      </c>
      <c r="GC46" s="295">
        <f t="shared" ref="GC46" si="1952">GC45</f>
        <v>0</v>
      </c>
      <c r="GD46" s="295">
        <f t="shared" ref="GD46" si="1953">GD45</f>
        <v>0</v>
      </c>
      <c r="GE46" s="295">
        <f t="shared" ref="GE46" si="1954">GE45</f>
        <v>0</v>
      </c>
      <c r="GF46" s="295">
        <f t="shared" ref="GF46" si="1955">GF45</f>
        <v>0</v>
      </c>
      <c r="GG46" s="295" t="e">
        <f t="shared" ref="GG46" si="1956">GG45</f>
        <v>#N/A</v>
      </c>
      <c r="GH46" s="2" t="e">
        <f>INDEX(リスト!$V:$V,MATCH(中日程計画表!$D45,リスト!$D:$D,0))</f>
        <v>#N/A</v>
      </c>
      <c r="GI46" s="2" t="e">
        <f>INDEX(リスト!$A:$A,MATCH(中日程計画表!$D45,リスト!$D:$D,0))</f>
        <v>#N/A</v>
      </c>
      <c r="GJ46" s="2" t="e">
        <f>INDEX(リスト!$U:$U,MATCH(中日程計画表!$D45,リスト!$D:$D,0))</f>
        <v>#N/A</v>
      </c>
      <c r="GK46" s="5" t="e">
        <f>INDEX(リスト!$W:$W,MATCH(中日程計画表!$D45,リスト!$D:$D,0))</f>
        <v>#N/A</v>
      </c>
      <c r="GL46" s="2" t="s">
        <v>201</v>
      </c>
      <c r="GM46" s="296">
        <f t="shared" ref="GM46" si="1957">GM45</f>
        <v>0</v>
      </c>
      <c r="GN46" s="296" t="str">
        <f t="shared" ref="GN46" si="1958">GN45</f>
        <v>出荷確定照会</v>
      </c>
      <c r="GP46" s="2">
        <v>0.85019892473118264</v>
      </c>
      <c r="GU46" s="461"/>
      <c r="GV46" s="460"/>
      <c r="GW46" s="460"/>
      <c r="GX46" s="461"/>
      <c r="GY46" s="461"/>
      <c r="GZ46" s="460"/>
      <c r="HA46" s="460"/>
      <c r="HB46" s="461"/>
      <c r="HC46" s="461"/>
      <c r="HD46" s="460"/>
      <c r="HE46" s="460"/>
      <c r="HF46" s="461"/>
      <c r="HG46" s="461"/>
      <c r="HH46" s="460"/>
      <c r="HI46" s="460"/>
      <c r="HJ46" s="461"/>
      <c r="HK46" s="461"/>
      <c r="HL46" s="460"/>
      <c r="HM46" s="460"/>
      <c r="HN46" s="461"/>
      <c r="HO46" s="461"/>
      <c r="HP46" s="460"/>
      <c r="HQ46" s="460"/>
      <c r="HR46" s="461"/>
      <c r="HS46" s="4"/>
    </row>
    <row r="47" spans="1:227" ht="12" customHeight="1">
      <c r="A47" s="488" t="str">
        <f ca="1">INDIRECT("リスト!A"&amp;B47+6)</f>
        <v>出荷</v>
      </c>
      <c r="B47" s="493">
        <f t="shared" ref="B47" si="1959">ROUNDDOWN((ROW()-6)/2,0)+1</f>
        <v>21</v>
      </c>
      <c r="C47" s="474" t="str">
        <f>機能グループ名</f>
        <v>確定</v>
      </c>
      <c r="D47" s="500">
        <f>機能ID</f>
        <v>0</v>
      </c>
      <c r="E47" s="482" t="str">
        <f>機能名</f>
        <v>出荷確定データ出力（CSV）</v>
      </c>
      <c r="F47" s="315"/>
      <c r="G47" s="315"/>
      <c r="H47" s="315"/>
      <c r="I47" s="315"/>
      <c r="J47" s="316"/>
      <c r="K47" s="480" t="str">
        <f>担当者_SR</f>
        <v>NG</v>
      </c>
      <c r="L47" s="76"/>
      <c r="M47" s="76"/>
      <c r="N47" s="470"/>
      <c r="O47" s="494" t="str">
        <f>担当者_SRR</f>
        <v>NG</v>
      </c>
      <c r="P47" s="76"/>
      <c r="Q47" s="76"/>
      <c r="R47" s="470"/>
      <c r="S47" s="494" t="str">
        <f>担当者_DS</f>
        <v>NG</v>
      </c>
      <c r="T47" s="76"/>
      <c r="U47" s="76"/>
      <c r="V47" s="470"/>
      <c r="W47" s="472" t="str">
        <f>担当者_DSR</f>
        <v>NG</v>
      </c>
      <c r="X47" s="76"/>
      <c r="Y47" s="76"/>
      <c r="Z47" s="470"/>
      <c r="AA47" s="476"/>
      <c r="AB47" s="79"/>
      <c r="AC47" s="79"/>
      <c r="AD47" s="470">
        <f>IF(AC48 &lt;&gt; "",1,0)</f>
        <v>0</v>
      </c>
      <c r="AE47" s="495" t="str">
        <f>担当者_CD</f>
        <v>NG</v>
      </c>
      <c r="AF47" s="76"/>
      <c r="AG47" s="76"/>
      <c r="AH47" s="470"/>
      <c r="AI47" s="495" t="str">
        <f>担当者_DD</f>
        <v>NG</v>
      </c>
      <c r="AJ47" s="76"/>
      <c r="AK47" s="76"/>
      <c r="AL47" s="470"/>
      <c r="AM47" s="498"/>
      <c r="AN47" s="79"/>
      <c r="AO47" s="79"/>
      <c r="AP47" s="470">
        <f>IF(AO48 &lt;&gt; "",1,0)</f>
        <v>0</v>
      </c>
      <c r="AQ47" s="472" t="str">
        <f>担当者_MCL</f>
        <v>NG</v>
      </c>
      <c r="AR47" s="76"/>
      <c r="AS47" s="76"/>
      <c r="AT47" s="470"/>
      <c r="AU47" s="472" t="str">
        <f>担当者_MCLR</f>
        <v>NG</v>
      </c>
      <c r="AV47" s="76"/>
      <c r="AW47" s="76"/>
      <c r="AX47" s="470"/>
      <c r="AY47" s="476"/>
      <c r="AZ47" s="79"/>
      <c r="BA47" s="79"/>
      <c r="BB47" s="470">
        <f>IF(BA48 &lt;&gt; "",1,0)</f>
        <v>0</v>
      </c>
      <c r="BC47" s="474" t="str">
        <f>担当者_MT</f>
        <v>NG</v>
      </c>
      <c r="BD47" s="76"/>
      <c r="BE47" s="76"/>
      <c r="BF47" s="470"/>
      <c r="BG47" s="472" t="str">
        <f>担当者_M検</f>
        <v>NG</v>
      </c>
      <c r="BH47" s="76"/>
      <c r="BI47" s="76"/>
      <c r="BJ47" s="470"/>
      <c r="BK47" s="498"/>
      <c r="BL47" s="79"/>
      <c r="BM47" s="79"/>
      <c r="BN47" s="470">
        <v>0</v>
      </c>
      <c r="BO47" s="474" t="str">
        <f>担当者_モテ</f>
        <v>NG</v>
      </c>
      <c r="BP47" s="76"/>
      <c r="BQ47" s="76"/>
      <c r="BR47" s="470"/>
      <c r="BS47" s="472" t="str">
        <f>担当者_モテR</f>
        <v>NG</v>
      </c>
      <c r="BT47" s="76"/>
      <c r="BU47" s="76"/>
      <c r="BV47" s="470"/>
      <c r="BW47" s="499">
        <f t="shared" ref="BW47" si="1960">IFERROR(SUM(IF(K47&lt;&gt;"NG",N47*K$1,0),IF(O47&lt;&gt;"NG",R47*O$1,0),IF(S47&lt;&gt;"NG",V47*S$1,0),IF(W47&lt;&gt;"NG",Z47*W$1,0),IF(AA47&lt;&gt;"NG",AD47*AA$1,0),IF(AE47&lt;&gt;"NG",AH47*AE$1,0),IF(AI47&lt;&gt;"NG",AL47*AI$1,0),IF(AM47&lt;&gt;"NG",AP47*AM$1,0),IF(AQ47&lt;&gt;"NG",AT47*AQ$1,0),IF(AU47&lt;&gt;"NG",AX47*AU$1,0),IF(AY47&lt;&gt;"NG",BB47*AY$1,0),IF(BC47&lt;&gt;"NG",BF47*BC$1,0),IF(BG47&lt;&gt;"NG",BJ47*BG$1,0),IF(BK47&lt;&gt;"NG",BN47*BK$1,0),IF(BO47&lt;&gt;"NG",BR47*BO$1,0),IF(BS47&lt;&gt;"NG",BV47*BS$1,0))/SUM(IF(K47&lt;&gt;"NG",K$1,0),IF(O47&lt;&gt;"NG",O$1,0),IF(S47&lt;&gt;"NG",S$1,0),IF(W47&lt;&gt;"NG",W$1,0),IF(AA47&lt;&gt;"NG",AA$1,0),IF(AE47&lt;&gt;"NG",AE$1,0),IF(AI47&lt;&gt;"NG",AI$1,0),IF(AM47&lt;&gt;"NG",AM$1,0),IF(AQ47&lt;&gt;"NG",AQ$1,0),IF(AU47&lt;&gt;"NG",AU$1,0),IF(AY47&lt;&gt;"NG",AY$1,0),IF(BC47&lt;&gt;"NG",BC$1,0),IF(BG47&lt;&gt;"NG",BG$1,0),IF(BK47&lt;&gt;"NG",BK$1,0),IF(BO47&lt;&gt;"NG",BO$1,0),IF(BS47&lt;&gt;"NG",BS$1,0)),0)</f>
        <v>0</v>
      </c>
      <c r="BX47" s="466"/>
      <c r="BY47" s="490"/>
      <c r="BZ47" s="5"/>
      <c r="CA47" s="32">
        <f t="shared" ref="CA47" si="1961">IF(AND($M47&lt;&gt;$BZ$5,$M47&lt;=$BZ$6,$M47&lt;&gt;$BZ$7),1,0)</f>
        <v>0</v>
      </c>
      <c r="CB47" s="32">
        <f t="shared" ref="CB47" si="1962">IF(AND($Q47&lt;&gt;$BZ$5,$Q47&lt;=$BZ$6,$Q47&lt;&gt;$BZ$7),1,0)</f>
        <v>0</v>
      </c>
      <c r="CC47" s="32">
        <f t="shared" ref="CC47" si="1963">IF(AND($U47&lt;&gt;$BZ$5,$U47&lt;=$BZ$6,$U47&lt;&gt;$BZ$7),1,0)</f>
        <v>0</v>
      </c>
      <c r="CD47" s="32">
        <f t="shared" ref="CD47" si="1964">IF(AND($Y47&lt;&gt;$BZ$5,$Y47&lt;=$BZ$6,$Y47&lt;&gt;$BZ$7),1,0)</f>
        <v>0</v>
      </c>
      <c r="CE47" s="32">
        <f t="shared" ref="CE47" si="1965">IF(AND($AG47&lt;&gt;$BZ$5,$AG47&lt;=$BZ$6,$AG47&lt;&gt;$BZ$7),1,0)</f>
        <v>0</v>
      </c>
      <c r="CF47" s="32">
        <f t="shared" ref="CF47" si="1966">IF(AND($AK47&lt;&gt;$BZ$5,$AK47&lt;=$BZ$6,$AK47&lt;&gt;$BZ$7),1,0)</f>
        <v>0</v>
      </c>
      <c r="CG47" s="32">
        <f t="shared" ref="CG47" si="1967">IF(AND($AS47&lt;&gt;$BZ$5,$AS47&lt;=$BZ$6,$AS47&lt;&gt;$BZ$7),1,0)</f>
        <v>0</v>
      </c>
      <c r="CH47" s="32">
        <f t="shared" ref="CH47" si="1968">IF(AND($AW47&lt;&gt;$BZ$5,$AW47&lt;=$BZ$6,$AW47&lt;&gt;$BZ$7),1,0)</f>
        <v>0</v>
      </c>
      <c r="CI47" s="32">
        <f t="shared" ref="CI47" si="1969">IF(AND($BE47&lt;&gt;$BZ$5,$BE47&lt;=$BZ$6,$BE47&lt;&gt;$BZ$7),1,0)</f>
        <v>0</v>
      </c>
      <c r="CJ47" s="32">
        <f t="shared" ref="CJ47" si="1970">IF(AND($BI47&lt;&gt;$BZ$5,$BI47&lt;=$BZ$6,$BI47&lt;&gt;$BZ$7),1,0)</f>
        <v>0</v>
      </c>
      <c r="CK47" s="32">
        <f t="shared" ref="CK47" si="1971">IF(AND($BQ47&lt;&gt;$BZ$5,$BQ47&lt;=$BZ$6,$BQ47&lt;&gt;$BZ$7),1,0)</f>
        <v>0</v>
      </c>
      <c r="CL47" s="32">
        <f t="shared" ref="CL47" si="1972">IF(AND($BU47&lt;&gt;$BZ$5,$BU47&lt;=$BZ$6,$BU47&lt;&gt;$BZ$7),1,0)</f>
        <v>0</v>
      </c>
      <c r="CO47" s="32">
        <f>IF(AND($M47&lt;&gt;$CN$5,$M47&lt;=$CN$6,$M47&lt;&gt;$CN$7),1,0)</f>
        <v>0</v>
      </c>
      <c r="CP47" s="32">
        <f>IF(AND($Q47&lt;&gt;$CN$5,$Q47&lt;=$CN$6,$Q47&lt;&gt;$CN$7),1,0)</f>
        <v>0</v>
      </c>
      <c r="CQ47" s="32">
        <f>IF(AND($U47&lt;&gt;$CN$5,$U47&lt;=$CN$6,$U47&lt;&gt;$CN$7),1,0)</f>
        <v>0</v>
      </c>
      <c r="CR47" s="32">
        <f>IF(AND($Y47&lt;&gt;$CN$5,$Y47&lt;=$CN$6,$Y47&lt;&gt;$CN$7),1,0)</f>
        <v>0</v>
      </c>
      <c r="CS47" s="32">
        <f>IF(AND($AG47&lt;&gt;$CN$5,$AG47&lt;=$CN$6,$AG47&lt;&gt;$CN$7),1,0)</f>
        <v>0</v>
      </c>
      <c r="CT47" s="32">
        <f>IF(AND($AK47&lt;&gt;$CN$5,$AK47&lt;=$CN$6,$AK47&lt;&gt;$CN$7),1,0)</f>
        <v>0</v>
      </c>
      <c r="CU47" s="32">
        <f>IF(AND($AS47&lt;&gt;$CN$5,$AS47&lt;=$CN$6,$AS47&lt;&gt;$CN$7),1,0)</f>
        <v>0</v>
      </c>
      <c r="CV47" s="32">
        <f>IF(AND($AW47&lt;&gt;$CN$5,$AW47&lt;=$CN$6,$AW47&lt;&gt;$CN$7),1,0)</f>
        <v>0</v>
      </c>
      <c r="CW47" s="32">
        <f>IF(AND($BE47&lt;&gt;$CN$5,$BE47&lt;=$CN$6,$BE47&lt;&gt;$CN$7),1,0)</f>
        <v>0</v>
      </c>
      <c r="CX47" s="32">
        <f>IF(AND($BI47&lt;&gt;$CN$5,$BI47&lt;=$CN$6,$BI47&lt;&gt;$CN$7),1,0)</f>
        <v>0</v>
      </c>
      <c r="CY47" s="32">
        <f>IF(AND($BQ47&lt;&gt;$CN$5,$BQ47&lt;=$CN$6,$BQ47&lt;&gt;$CN$7),1,0)</f>
        <v>0</v>
      </c>
      <c r="CZ47" s="32">
        <f>IF(AND($BU47&lt;&gt;$CN$5,$BU47&lt;=$CN$6,$BU47&lt;&gt;$CN$7),1,0)</f>
        <v>0</v>
      </c>
      <c r="DC47" s="32">
        <f>IF(AND($M47&lt;&gt;$DB$5,$M47&lt;=$DB$6,$M47&lt;&gt;$CN$7),1,0)</f>
        <v>0</v>
      </c>
      <c r="DD47" s="32">
        <f>IF(AND($Q47&lt;&gt;$DB$5,$Q47&lt;=$DB$6,$Q47&lt;&gt;$CN$7),1,0)</f>
        <v>0</v>
      </c>
      <c r="DE47" s="32">
        <f>IF(AND($U47&lt;&gt;$DB$5,$U47&lt;=$DB$6,$U47&lt;&gt;$CN$7),1,0)</f>
        <v>0</v>
      </c>
      <c r="DF47" s="32">
        <f>IF(AND($Y47&lt;&gt;$DB$5,$Y47&lt;=$DB$6,$Y47&lt;&gt;$CN$7),1,0)</f>
        <v>0</v>
      </c>
      <c r="DG47" s="32">
        <f>IF(AND($AG47&lt;&gt;$DB$5,$AG47&lt;=$DB$6,$AG47&lt;&gt;$CN$7),1,0)</f>
        <v>0</v>
      </c>
      <c r="DH47" s="32">
        <f>IF(AND($AK47&lt;&gt;$DB$5,$AK47&lt;=$DB$6,$AK47&lt;&gt;$CN$7),1,0)</f>
        <v>0</v>
      </c>
      <c r="DI47" s="32">
        <f>IF(AND($AS47&lt;&gt;$DB$5,$AS47&lt;=$DB$6,$AS47&lt;&gt;$CN$7),1,0)</f>
        <v>0</v>
      </c>
      <c r="DJ47" s="32">
        <f>IF(AND($AW47&lt;&gt;$DB$5,$AW47&lt;=$DB$6,$AW47&lt;&gt;$CN$7),1,0)</f>
        <v>0</v>
      </c>
      <c r="DK47" s="32">
        <f>IF(AND($BE47&lt;&gt;$DB$5,$BE47&lt;=$DB$6,$BE47&lt;&gt;$CN$7),1,0)</f>
        <v>0</v>
      </c>
      <c r="DL47" s="32">
        <f>IF(AND($BI47&lt;&gt;$DB$5,$BI47&lt;=$DB$6,$BI47&lt;&gt;$CN$7),1,0)</f>
        <v>0</v>
      </c>
      <c r="DM47" s="32">
        <f>IF(AND($BQ47&lt;&gt;$DB$5,$BQ47&lt;=$DB$6,$BQ47&lt;&gt;$CN$7),1,0)</f>
        <v>0</v>
      </c>
      <c r="DN47" s="32">
        <f>IF(AND($BU47&lt;&gt;$DB$5,$BU47&lt;=$DB$6,$BU47&lt;&gt;$CN$7),1,0)</f>
        <v>0</v>
      </c>
      <c r="DQ47" s="32">
        <f t="shared" ref="DQ47" si="1973">IF(AND($M47&lt;&gt;$DP$5,$M47&lt;=$DP$6,$M47&lt;&gt;$CN$7),1,0)</f>
        <v>0</v>
      </c>
      <c r="DR47" s="32">
        <f t="shared" ref="DR47" si="1974">IF(AND($Q47&lt;&gt;$DP$5,$Q47&lt;=$DP$6,$Q47&lt;&gt;$CN$7),1,0)</f>
        <v>0</v>
      </c>
      <c r="DS47" s="32">
        <f t="shared" ref="DS47" si="1975">IF(AND($U47&lt;&gt;$DP$5,$U47&lt;=$DP$6,$U47&lt;&gt;$CN$7),1,0)</f>
        <v>0</v>
      </c>
      <c r="DT47" s="32">
        <f t="shared" ref="DT47" si="1976">IF(AND($Y47&lt;&gt;$DP$5,$Y47&lt;=$DP$6,$Y47&lt;&gt;$CN$7),1,0)</f>
        <v>0</v>
      </c>
      <c r="DU47" s="32">
        <f t="shared" ref="DU47" si="1977">IF(AND($AG47&lt;&gt;$DP$5,$AG47&lt;=$DP$6,$AG47&lt;&gt;$CN$7),1,0)</f>
        <v>0</v>
      </c>
      <c r="DV47" s="32">
        <f t="shared" ref="DV47" si="1978">IF(AND($AK47&lt;&gt;$DP$5,$AK47&lt;=$DP$6,$AK47&lt;&gt;$CN$7),1,0)</f>
        <v>0</v>
      </c>
      <c r="DW47" s="32">
        <f t="shared" ref="DW47" si="1979">IF(AND($AS47&lt;&gt;$DP$5,$AS47&lt;=$DP$6,$AS47&lt;&gt;$CN$7),1,0)</f>
        <v>0</v>
      </c>
      <c r="DX47" s="32">
        <f t="shared" ref="DX47" si="1980">IF(AND($AW47&lt;&gt;$DP$5,$AW47&lt;=$DP$6,$AW47&lt;&gt;$CN$7),1,0)</f>
        <v>0</v>
      </c>
      <c r="DY47" s="32">
        <f t="shared" ref="DY47" si="1981">IF(AND($BE47&lt;&gt;$DP$5,$BE47&lt;=$DP$6,$BE47&lt;&gt;$CN$7),1,0)</f>
        <v>0</v>
      </c>
      <c r="DZ47" s="32">
        <f t="shared" ref="DZ47" si="1982">IF(AND($BI47&lt;&gt;$DP$5,$BI47&lt;=$DP$6,$BI47&lt;&gt;$CN$7),1,0)</f>
        <v>0</v>
      </c>
      <c r="EA47" s="32">
        <f t="shared" ref="EA47" si="1983">IF(AND($BQ47&lt;&gt;$DP$5,$BQ47&lt;=$DP$6,$BQ47&lt;&gt;$CN$7),1,0)</f>
        <v>0</v>
      </c>
      <c r="EB47" s="32">
        <f t="shared" ref="EB47" si="1984">IF(AND($BU47&lt;&gt;$DP$5,$BU47&lt;=$DP$6,$BU47&lt;&gt;$CN$7),1,0)</f>
        <v>0</v>
      </c>
      <c r="EE47" s="328">
        <f>IF(M47&lt;&gt;"",IF(M47&lt;=$ED$6,1,IF(L47&gt;$ED$6,0,NETWORKDAYS(L47,$ED$6,祭日リスト)/NETWORKDAYS(L47,M47,祭日リスト)))*$GG47*週間進捗報告書!$G$9,0)</f>
        <v>0</v>
      </c>
      <c r="EF47" s="328">
        <f>IF(Q47&lt;&gt;"",IF(Q47&lt;=$ED$6,1,IF(P47&gt;$ED$6,0,NETWORKDAYS(P47,$ED$6,祭日リスト)/NETWORKDAYS(P47,Q47,祭日リスト)))*$GG47*週間進捗報告書!$G$10,0)</f>
        <v>0</v>
      </c>
      <c r="EG47" s="328">
        <f>IF(U47&lt;&gt;"",IF(U47&lt;=$ED$6,1,IF(T47&gt;$ED$6,0,NETWORKDAYS(T47,$ED$6,祭日リスト)/NETWORKDAYS(T47,U47,祭日リスト)))*$GG47*週間進捗報告書!$G$11,0)</f>
        <v>0</v>
      </c>
      <c r="EH47" s="328">
        <f>IF(Y47&lt;&gt;"",IF(Y47&lt;=$ED$6,1,IF(X47&gt;$ED$6,0,NETWORKDAYS(X47,$ED$6,祭日リスト)/NETWORKDAYS(X47,Y47,祭日リスト)))*$GG47*週間進捗報告書!$G$12,0)</f>
        <v>0</v>
      </c>
      <c r="EI47" s="328">
        <f>IF(AG47&lt;&gt;"",IF(AG47&lt;=$ED$6,1,IF(AF47&gt;$ED$6,0,NETWORKDAYS(AF47,$ED$6,祭日リスト)/NETWORKDAYS(AF47,AG47,祭日リスト)))*$GG47*週間進捗報告書!$G$13,0)</f>
        <v>0</v>
      </c>
      <c r="EJ47" s="328">
        <f>IF(AK47&lt;&gt;"",IF(AK47&lt;=$ED$6,1,IF(AJ47&gt;$ED$6,0,NETWORKDAYS(AJ47,$ED$6,祭日リスト)/NETWORKDAYS(AJ47,AK47,祭日リスト)))*$GG47*週間進捗報告書!$G$14,0)</f>
        <v>0</v>
      </c>
      <c r="EK47" s="328">
        <f>IF(AS47&lt;&gt;"",IF(AS47&lt;=$ED$6,1,IF(AR47&gt;$ED$6,0,NETWORKDAYS(AR47,$ED$6,祭日リスト)/NETWORKDAYS(AR47,AS47,祭日リスト)))*$GG47*週間進捗報告書!$G$15,0)</f>
        <v>0</v>
      </c>
      <c r="EL47" s="328">
        <f>IF(AW47&lt;&gt;"",IF(AW47&lt;=$ED$6,1,IF(AV47&gt;$ED$6,0,NETWORKDAYS(AV47,$ED$6,祭日リスト)/NETWORKDAYS(AV47,AW47,祭日リスト)))*$GG47*週間進捗報告書!$G$16,0)</f>
        <v>0</v>
      </c>
      <c r="EM47" s="328">
        <f>IF(BE47&lt;&gt;"",IF(BE47&lt;=$ED$6,1,IF(BD47&gt;$ED$6,0,NETWORKDAYS(BD47,$ED$6,祭日リスト)/NETWORKDAYS(BD47,BE47,祭日リスト)))*$GG47*週間進捗報告書!$G$17,0)</f>
        <v>0</v>
      </c>
      <c r="EN47" s="328">
        <f>IF(BI47&lt;&gt;"",IF(BI47&lt;=$ED$6,1,IF(BH47&gt;$ED$6,0,NETWORKDAYS(BH47,$ED$6,祭日リスト)/NETWORKDAYS(BH47,BI47,祭日リスト)))*$GG47*週間進捗報告書!$G$18,0)</f>
        <v>0</v>
      </c>
      <c r="EO47" s="328">
        <f>IF(BQ47&lt;&gt;"",IF(BQ47&lt;=$ED$6,1,IF(BP47&gt;$ED$6,0,NETWORKDAYS(BP47,$ED$6,祭日リスト)/NETWORKDAYS(BP47,BQ47,祭日リスト)))*$GG47*週間進捗報告書!$G$19,0)</f>
        <v>0</v>
      </c>
      <c r="EP47" s="328">
        <f>IF(BU47&lt;&gt;"",IF(BU47&lt;=$ED$6,1,IF(BT47&gt;$ED$6,0,NETWORKDAYS(BT47,$ED$6,祭日リスト)/NETWORKDAYS(BT47,BU47,祭日リスト)))*$GG47*週間進捗報告書!$G$20,0)</f>
        <v>0</v>
      </c>
      <c r="ER47" s="547">
        <f t="shared" ref="ER47:FC47" si="1985">EE47-EE48</f>
        <v>0</v>
      </c>
      <c r="ES47" s="547">
        <f t="shared" si="1985"/>
        <v>0</v>
      </c>
      <c r="ET47" s="547">
        <f t="shared" si="1985"/>
        <v>0</v>
      </c>
      <c r="EU47" s="547">
        <f t="shared" si="1985"/>
        <v>0</v>
      </c>
      <c r="EV47" s="547">
        <f t="shared" si="1985"/>
        <v>0</v>
      </c>
      <c r="EW47" s="547">
        <f t="shared" si="1985"/>
        <v>0</v>
      </c>
      <c r="EX47" s="547">
        <f t="shared" si="1985"/>
        <v>0</v>
      </c>
      <c r="EY47" s="547">
        <f t="shared" si="1985"/>
        <v>0</v>
      </c>
      <c r="EZ47" s="547">
        <f t="shared" si="1985"/>
        <v>0</v>
      </c>
      <c r="FA47" s="547">
        <f t="shared" si="1985"/>
        <v>0</v>
      </c>
      <c r="FB47" s="547">
        <f t="shared" si="1985"/>
        <v>0</v>
      </c>
      <c r="FC47" s="547">
        <f t="shared" si="1985"/>
        <v>0</v>
      </c>
      <c r="FD47" s="547">
        <f t="shared" ref="FD47" si="1986">SUM(ER47:FC48)</f>
        <v>0</v>
      </c>
      <c r="FE47" s="333"/>
      <c r="FG47" s="32">
        <f>IF(AND($M47&lt;&gt;$FF$7),1,0)</f>
        <v>0</v>
      </c>
      <c r="FH47" s="32">
        <f>IF(AND($Q47&lt;&gt;$FF$7),1,0)</f>
        <v>0</v>
      </c>
      <c r="FI47" s="32">
        <f>IF(AND($U47&lt;&gt;$FF$7),1,0)</f>
        <v>0</v>
      </c>
      <c r="FJ47" s="32">
        <f>IF(AND($Y47&lt;&gt;$FF$7),1,0)</f>
        <v>0</v>
      </c>
      <c r="FK47" s="32">
        <f>IF(AND($AG47&lt;&gt;$FF$7),1,0)</f>
        <v>0</v>
      </c>
      <c r="FL47" s="32">
        <f>IF(AND($AK47&lt;&gt;$FF$7),1,0)</f>
        <v>0</v>
      </c>
      <c r="FM47" s="32">
        <f>IF(AND($AS47&lt;&gt;$FF$7),1,0)</f>
        <v>0</v>
      </c>
      <c r="FN47" s="32">
        <f>IF(AND($AW47&lt;&gt;$FF$7),1,0)</f>
        <v>0</v>
      </c>
      <c r="FO47" s="32">
        <f>IF(AND($BE47&lt;&gt;$FF$7),1,0)</f>
        <v>0</v>
      </c>
      <c r="FP47" s="32">
        <f>IF(AND($BI47&lt;&gt;$FF$7),1,0)</f>
        <v>0</v>
      </c>
      <c r="FQ47" s="32">
        <f>IF(AND($BQ47&lt;&gt;$FF$7),1,0)</f>
        <v>0</v>
      </c>
      <c r="FR47" s="32">
        <f>IF(AND($BU47&lt;&gt;$FF$7),1,0)</f>
        <v>0</v>
      </c>
      <c r="FU47" s="294">
        <f t="shared" ref="FU47" si="1987">IF($K47&lt;&gt;"NG",$GG47,0)</f>
        <v>0</v>
      </c>
      <c r="FV47" s="294">
        <f t="shared" ref="FV47" si="1988">IF($O47&lt;&gt;"NG",$GG47,0)</f>
        <v>0</v>
      </c>
      <c r="FW47" s="294">
        <f t="shared" ref="FW47" si="1989">IF($S47&lt;&gt;"NG",$GG47,0)</f>
        <v>0</v>
      </c>
      <c r="FX47" s="294">
        <f t="shared" ref="FX47" si="1990">IF($W47&lt;&gt;"NG",$GG47,0)</f>
        <v>0</v>
      </c>
      <c r="FY47" s="294">
        <f t="shared" ref="FY47" si="1991">IF($AE47&lt;&gt;"NG",$GG47,0)</f>
        <v>0</v>
      </c>
      <c r="FZ47" s="294">
        <f t="shared" ref="FZ47" si="1992">IF($AI47&lt;&gt;"NG",$GG47,0)</f>
        <v>0</v>
      </c>
      <c r="GA47" s="294">
        <f t="shared" ref="GA47" si="1993">IF($AQ47&lt;&gt;"NG",$GG47,0)</f>
        <v>0</v>
      </c>
      <c r="GB47" s="294">
        <f t="shared" ref="GB47" si="1994">IF($AU47&lt;&gt;"NG",$GG47,0)</f>
        <v>0</v>
      </c>
      <c r="GC47" s="294">
        <f t="shared" ref="GC47" si="1995">IF($BC47&lt;&gt;"NG",$GG47,0)</f>
        <v>0</v>
      </c>
      <c r="GD47" s="294">
        <f t="shared" ref="GD47" si="1996">IF($BG47&lt;&gt;"NG",$GG47,0)</f>
        <v>0</v>
      </c>
      <c r="GE47" s="294">
        <f t="shared" ref="GE47" si="1997">IF($BO47&lt;&gt;"NG",$GG47,0)</f>
        <v>0</v>
      </c>
      <c r="GF47" s="294">
        <f t="shared" ref="GF47" si="1998">IF($BS47&lt;&gt;"NG",$GG47,0)</f>
        <v>0</v>
      </c>
      <c r="GG47" s="294" t="e">
        <f>VLOOKUP($D47,リスト!$D:$S,15,FALSE)</f>
        <v>#N/A</v>
      </c>
      <c r="GH47" s="2" t="e">
        <f>INDEX(リスト!$V:$V,MATCH(中日程計画表!$D47,リスト!$D:$D,0))</f>
        <v>#N/A</v>
      </c>
      <c r="GI47" s="2" t="e">
        <f>INDEX(リスト!$A:$A,MATCH(中日程計画表!$D47,リスト!$D:$D,0))</f>
        <v>#N/A</v>
      </c>
      <c r="GJ47" s="2" t="e">
        <f>INDEX(リスト!$U:$U,MATCH(中日程計画表!$D47,リスト!$D:$D,0))</f>
        <v>#N/A</v>
      </c>
      <c r="GK47" s="5" t="e">
        <f>INDEX(リスト!$W:$W,MATCH(中日程計画表!$D47,リスト!$D:$D,0))</f>
        <v>#N/A</v>
      </c>
      <c r="GL47" s="2" t="s">
        <v>200</v>
      </c>
      <c r="GM47" s="296">
        <f>D47</f>
        <v>0</v>
      </c>
      <c r="GN47" s="296" t="str">
        <f>E47</f>
        <v>出荷確定データ出力（CSV）</v>
      </c>
      <c r="GP47" s="2">
        <v>1.3219556451612904</v>
      </c>
      <c r="GU47" s="460" t="str">
        <f t="shared" ref="GU47" si="1999">AE47</f>
        <v>NG</v>
      </c>
      <c r="GV47" s="460">
        <f t="shared" ref="GV47" si="2000">EI47</f>
        <v>0</v>
      </c>
      <c r="GW47" s="460">
        <f t="shared" ref="GW47" si="2001">EI48</f>
        <v>0</v>
      </c>
      <c r="GX47" s="462">
        <f t="shared" ref="GX47" si="2002">EV47</f>
        <v>0</v>
      </c>
      <c r="GY47" s="460" t="str">
        <f t="shared" ref="GY47" si="2003">AI47</f>
        <v>NG</v>
      </c>
      <c r="GZ47" s="460">
        <f t="shared" ref="GZ47" si="2004">EJ47</f>
        <v>0</v>
      </c>
      <c r="HA47" s="460">
        <f t="shared" ref="HA47" si="2005">EJ48</f>
        <v>0</v>
      </c>
      <c r="HB47" s="462">
        <f t="shared" ref="HB47" si="2006">EW47</f>
        <v>0</v>
      </c>
      <c r="HC47" s="460" t="str">
        <f t="shared" ref="HC47" si="2007">AQ47</f>
        <v>NG</v>
      </c>
      <c r="HD47" s="460">
        <f t="shared" ref="HD47" si="2008">EK47</f>
        <v>0</v>
      </c>
      <c r="HE47" s="460">
        <f t="shared" ref="HE47" si="2009">EK48</f>
        <v>0</v>
      </c>
      <c r="HF47" s="462">
        <f t="shared" ref="HF47" si="2010">EX47</f>
        <v>0</v>
      </c>
      <c r="HG47" s="460" t="str">
        <f t="shared" ref="HG47" si="2011">AU47</f>
        <v>NG</v>
      </c>
      <c r="HH47" s="460">
        <f t="shared" ref="HH47" si="2012">EL47</f>
        <v>0</v>
      </c>
      <c r="HI47" s="460">
        <f t="shared" ref="HI47" si="2013">EL48</f>
        <v>0</v>
      </c>
      <c r="HJ47" s="462">
        <f t="shared" ref="HJ47" si="2014">EY47</f>
        <v>0</v>
      </c>
      <c r="HK47" s="460" t="str">
        <f t="shared" ref="HK47" si="2015">BC47</f>
        <v>NG</v>
      </c>
      <c r="HL47" s="460">
        <f t="shared" ref="HL47" si="2016">EM47</f>
        <v>0</v>
      </c>
      <c r="HM47" s="460">
        <f t="shared" ref="HM47" si="2017">EM48</f>
        <v>0</v>
      </c>
      <c r="HN47" s="462">
        <f t="shared" ref="HN47" si="2018">EZ47</f>
        <v>0</v>
      </c>
      <c r="HO47" s="460" t="str">
        <f t="shared" ref="HO47" si="2019">BG47</f>
        <v>NG</v>
      </c>
      <c r="HP47" s="460">
        <f t="shared" ref="HP47" si="2020">EN47</f>
        <v>0</v>
      </c>
      <c r="HQ47" s="460">
        <f t="shared" ref="HQ47" si="2021">EN48</f>
        <v>0</v>
      </c>
      <c r="HR47" s="462">
        <f t="shared" ref="HR47" si="2022">FA47</f>
        <v>0</v>
      </c>
      <c r="HS47" s="332"/>
    </row>
    <row r="48" spans="1:227" ht="12" customHeight="1">
      <c r="A48" s="489"/>
      <c r="B48" s="493"/>
      <c r="C48" s="475"/>
      <c r="D48" s="501"/>
      <c r="E48" s="483"/>
      <c r="F48" s="317"/>
      <c r="G48" s="317"/>
      <c r="H48" s="317"/>
      <c r="I48" s="317"/>
      <c r="J48" s="316"/>
      <c r="K48" s="481"/>
      <c r="L48" s="77"/>
      <c r="M48" s="77"/>
      <c r="N48" s="471"/>
      <c r="O48" s="494"/>
      <c r="P48" s="77"/>
      <c r="Q48" s="77"/>
      <c r="R48" s="471"/>
      <c r="S48" s="494"/>
      <c r="T48" s="77"/>
      <c r="U48" s="77"/>
      <c r="V48" s="471"/>
      <c r="W48" s="473"/>
      <c r="X48" s="77"/>
      <c r="Y48" s="77"/>
      <c r="Z48" s="471"/>
      <c r="AA48" s="477"/>
      <c r="AB48" s="80"/>
      <c r="AC48" s="80"/>
      <c r="AD48" s="471"/>
      <c r="AE48" s="495"/>
      <c r="AF48" s="77"/>
      <c r="AG48" s="77"/>
      <c r="AH48" s="471"/>
      <c r="AI48" s="495"/>
      <c r="AJ48" s="77"/>
      <c r="AK48" s="77"/>
      <c r="AL48" s="471"/>
      <c r="AM48" s="498"/>
      <c r="AN48" s="80"/>
      <c r="AO48" s="80"/>
      <c r="AP48" s="497"/>
      <c r="AQ48" s="473"/>
      <c r="AR48" s="77"/>
      <c r="AS48" s="77"/>
      <c r="AT48" s="471"/>
      <c r="AU48" s="473"/>
      <c r="AV48" s="77"/>
      <c r="AW48" s="77"/>
      <c r="AX48" s="471"/>
      <c r="AY48" s="477"/>
      <c r="AZ48" s="80"/>
      <c r="BA48" s="80"/>
      <c r="BB48" s="497"/>
      <c r="BC48" s="475"/>
      <c r="BD48" s="77"/>
      <c r="BE48" s="77"/>
      <c r="BF48" s="471"/>
      <c r="BG48" s="473"/>
      <c r="BH48" s="77"/>
      <c r="BI48" s="77"/>
      <c r="BJ48" s="471"/>
      <c r="BK48" s="498"/>
      <c r="BL48" s="80"/>
      <c r="BM48" s="80"/>
      <c r="BN48" s="497"/>
      <c r="BO48" s="475"/>
      <c r="BP48" s="77"/>
      <c r="BQ48" s="77"/>
      <c r="BR48" s="471"/>
      <c r="BS48" s="473"/>
      <c r="BT48" s="77"/>
      <c r="BU48" s="77"/>
      <c r="BV48" s="471"/>
      <c r="BW48" s="499"/>
      <c r="BX48" s="467"/>
      <c r="BY48" s="490"/>
      <c r="CA48" s="19">
        <f t="shared" ref="CA48" si="2023">IF(AND($N47=1,$M48&lt;&gt;$BZ$7),1,0)</f>
        <v>0</v>
      </c>
      <c r="CB48" s="19">
        <f t="shared" ref="CB48" si="2024">IF(AND($R47=1,$Q48&lt;&gt;$BZ$7),1,0)</f>
        <v>0</v>
      </c>
      <c r="CC48" s="19">
        <f t="shared" ref="CC48" si="2025">IF(AND($V47=1,$U48&lt;&gt;$BZ$7),1,0)</f>
        <v>0</v>
      </c>
      <c r="CD48" s="19">
        <f t="shared" ref="CD48" si="2026">IF(AND($Z47=1,$Y48&lt;&gt;$BZ$7),1,0)</f>
        <v>0</v>
      </c>
      <c r="CE48" s="19">
        <f t="shared" ref="CE48" si="2027">IF(AND($AH47=1,$AG48&lt;&gt;$BZ$7),1,0)</f>
        <v>0</v>
      </c>
      <c r="CF48" s="19">
        <f t="shared" ref="CF48" si="2028">IF(AND($AL47=1,$AK48&lt;&gt;$BZ$7),1,0)</f>
        <v>0</v>
      </c>
      <c r="CG48" s="19">
        <f t="shared" ref="CG48" si="2029">IF(AND($AT47=1,$AS48&lt;&gt;$BZ$7),1,0)</f>
        <v>0</v>
      </c>
      <c r="CH48" s="19">
        <f t="shared" ref="CH48" si="2030">IF(AND($AX47=1,$AW48&lt;&gt;$BZ$7),1,0)</f>
        <v>0</v>
      </c>
      <c r="CI48" s="19">
        <f t="shared" ref="CI48" si="2031">IF(AND($BF47=1,$BE48&lt;&gt;$BZ$7),1,0)</f>
        <v>0</v>
      </c>
      <c r="CJ48" s="19">
        <f t="shared" ref="CJ48" si="2032">IF(AND($BJ47=1,$BI48&lt;&gt;$BZ$7),1,0)</f>
        <v>0</v>
      </c>
      <c r="CK48" s="19">
        <f t="shared" ref="CK48" si="2033">IF(AND($BR47=1,$BQ48&lt;&gt;$BZ$7),1,0)</f>
        <v>0</v>
      </c>
      <c r="CL48" s="19">
        <f t="shared" ref="CL48" si="2034">IF(AND($BV47=1,$BU48&lt;&gt;$BZ$7),1,0)</f>
        <v>0</v>
      </c>
      <c r="CO48" s="19">
        <f>IF(AND($M48&lt;&gt;$CN$7,$M48&lt;=$CN$6),1,0)</f>
        <v>0</v>
      </c>
      <c r="CP48" s="19">
        <f>IF(AND($Q48&lt;&gt;$CN$7,$Q48&lt;=$CN$6),1,0)</f>
        <v>0</v>
      </c>
      <c r="CQ48" s="19">
        <f>IF(AND($U48&lt;&gt;$CN$7,$U48&lt;=$CN$6),1,0)</f>
        <v>0</v>
      </c>
      <c r="CR48" s="19">
        <f>IF(AND($Y48&lt;&gt;$CN$7,$Y48&lt;=$CN$6),1,0)</f>
        <v>0</v>
      </c>
      <c r="CS48" s="19">
        <f>IF(AND($AG48&lt;&gt;$CN$7,$AG48&lt;=$CN$6),1,0)</f>
        <v>0</v>
      </c>
      <c r="CT48" s="19">
        <f>IF(AND($AK48&lt;&gt;$CN$7,$AK48&lt;=$CN$6),1,0)</f>
        <v>0</v>
      </c>
      <c r="CU48" s="19">
        <f>IF(AND($AS48&lt;&gt;$CN$7,$AS48&lt;=$CN$6),1,0)</f>
        <v>0</v>
      </c>
      <c r="CV48" s="19">
        <f>IF(AND($AW48&lt;&gt;$CN$7,$AW48&lt;=$CN$6),1,0)</f>
        <v>0</v>
      </c>
      <c r="CW48" s="19">
        <f>IF(AND($BE48&lt;&gt;$CN$7,$BE48&lt;=$CN$6),1,0)</f>
        <v>0</v>
      </c>
      <c r="CX48" s="19">
        <f>IF(AND($BI48&lt;&gt;$CN$7,$BI48&lt;=$CN$6),1,0)</f>
        <v>0</v>
      </c>
      <c r="CY48" s="19">
        <f>IF(AND($BQ48&lt;&gt;$CN$7,$BQ48&lt;=$CN$6),1,0)</f>
        <v>0</v>
      </c>
      <c r="CZ48" s="19">
        <f>IF(AND($BU48&lt;&gt;$CN$7,$BU48&lt;=$CN$6),1,0)</f>
        <v>0</v>
      </c>
      <c r="DC48" s="19">
        <f>IF($N47=1,1,0)</f>
        <v>0</v>
      </c>
      <c r="DD48" s="19">
        <f>IF($R47=1,1,0)</f>
        <v>0</v>
      </c>
      <c r="DE48" s="19">
        <f>IF($V47=1,1,0)</f>
        <v>0</v>
      </c>
      <c r="DF48" s="19">
        <f>IF($Z47=1,1,0)</f>
        <v>0</v>
      </c>
      <c r="DG48" s="19">
        <f>IF($AH47=1,1,0)</f>
        <v>0</v>
      </c>
      <c r="DH48" s="19">
        <f>IF($AL47=1,1,0)</f>
        <v>0</v>
      </c>
      <c r="DI48" s="19">
        <f>IF($AT47=1,1,0)</f>
        <v>0</v>
      </c>
      <c r="DJ48" s="19">
        <f>IF($AX47=1,1,0)</f>
        <v>0</v>
      </c>
      <c r="DK48" s="19">
        <f>IF($BF47=1,1,0)</f>
        <v>0</v>
      </c>
      <c r="DL48" s="19">
        <f>IF($BJ47=1,1,0)</f>
        <v>0</v>
      </c>
      <c r="DM48" s="19">
        <f>IF($BR47=1,1,0)</f>
        <v>0</v>
      </c>
      <c r="DN48" s="19">
        <f>IF($BV47=1,1,0)</f>
        <v>0</v>
      </c>
      <c r="DQ48" s="19">
        <f t="shared" ref="DQ48" si="2035">IF($N47=1,1,0)</f>
        <v>0</v>
      </c>
      <c r="DR48" s="19">
        <f t="shared" ref="DR48" si="2036">IF($R47=1,1,0)</f>
        <v>0</v>
      </c>
      <c r="DS48" s="19">
        <f t="shared" ref="DS48" si="2037">IF($V47=1,1,0)</f>
        <v>0</v>
      </c>
      <c r="DT48" s="19">
        <f t="shared" ref="DT48" si="2038">IF($Z47=1,1,0)</f>
        <v>0</v>
      </c>
      <c r="DU48" s="19">
        <f t="shared" ref="DU48" si="2039">IF($AH47=1,1,0)</f>
        <v>0</v>
      </c>
      <c r="DV48" s="19">
        <f t="shared" ref="DV48" si="2040">IF($AL47=1,1,0)</f>
        <v>0</v>
      </c>
      <c r="DW48" s="19">
        <f t="shared" ref="DW48" si="2041">IF($AT47=1,1,0)</f>
        <v>0</v>
      </c>
      <c r="DX48" s="19">
        <f t="shared" ref="DX48" si="2042">IF($AX47=1,1,0)</f>
        <v>0</v>
      </c>
      <c r="DY48" s="19">
        <f t="shared" ref="DY48" si="2043">IF($BF47=1,1,0)</f>
        <v>0</v>
      </c>
      <c r="DZ48" s="19">
        <f t="shared" ref="DZ48" si="2044">IF($BJ47=1,1,0)</f>
        <v>0</v>
      </c>
      <c r="EA48" s="19">
        <f t="shared" ref="EA48" si="2045">IF($BR47=1,1,0)</f>
        <v>0</v>
      </c>
      <c r="EB48" s="19">
        <f t="shared" ref="EB48" si="2046">IF($BV47=1,1,0)</f>
        <v>0</v>
      </c>
      <c r="EE48" s="329">
        <f>N47*$FU48*週間進捗報告書!$G$9</f>
        <v>0</v>
      </c>
      <c r="EF48" s="329">
        <f>R47*$FV48*週間進捗報告書!$G$10</f>
        <v>0</v>
      </c>
      <c r="EG48" s="329">
        <f>V47*$FW48*週間進捗報告書!$G$11</f>
        <v>0</v>
      </c>
      <c r="EH48" s="329">
        <f>Z47*$FX48*週間進捗報告書!$G$12</f>
        <v>0</v>
      </c>
      <c r="EI48" s="329">
        <f>AH47*$FY48*週間進捗報告書!$G$13</f>
        <v>0</v>
      </c>
      <c r="EJ48" s="329">
        <f>AL47*$FZ48*週間進捗報告書!$G$14</f>
        <v>0</v>
      </c>
      <c r="EK48" s="329">
        <f>AT47*$GA48*週間進捗報告書!$G$15</f>
        <v>0</v>
      </c>
      <c r="EL48" s="329">
        <f>AX47*$GB48*週間進捗報告書!$G$16</f>
        <v>0</v>
      </c>
      <c r="EM48" s="329">
        <f>BF47*$GC48*週間進捗報告書!$G$17</f>
        <v>0</v>
      </c>
      <c r="EN48" s="329">
        <f>BJ47*$GD48*週間進捗報告書!$G$18</f>
        <v>0</v>
      </c>
      <c r="EO48" s="329">
        <f>BR47*$GE48*週間進捗報告書!$G$19</f>
        <v>0</v>
      </c>
      <c r="EP48" s="329">
        <f>BV47*$GF48*週間進捗報告書!$G$20</f>
        <v>0</v>
      </c>
      <c r="ER48" s="547"/>
      <c r="ES48" s="547"/>
      <c r="ET48" s="547"/>
      <c r="EU48" s="547"/>
      <c r="EV48" s="547"/>
      <c r="EW48" s="547"/>
      <c r="EX48" s="547"/>
      <c r="EY48" s="547"/>
      <c r="EZ48" s="547"/>
      <c r="FA48" s="547"/>
      <c r="FB48" s="547"/>
      <c r="FC48" s="547"/>
      <c r="FD48" s="547"/>
      <c r="FE48" s="332"/>
      <c r="FG48" s="19"/>
      <c r="FH48" s="19"/>
      <c r="FI48" s="19"/>
      <c r="FJ48" s="19"/>
      <c r="FK48" s="19"/>
      <c r="FL48" s="19"/>
      <c r="FM48" s="19"/>
      <c r="FN48" s="19"/>
      <c r="FO48" s="19"/>
      <c r="FP48" s="19"/>
      <c r="FQ48" s="19"/>
      <c r="FR48" s="19"/>
      <c r="FU48" s="295">
        <f t="shared" ref="FU48" si="2047">FU47</f>
        <v>0</v>
      </c>
      <c r="FV48" s="295">
        <f t="shared" ref="FV48" si="2048">FV47</f>
        <v>0</v>
      </c>
      <c r="FW48" s="295">
        <f t="shared" ref="FW48" si="2049">FW47</f>
        <v>0</v>
      </c>
      <c r="FX48" s="295">
        <f t="shared" ref="FX48" si="2050">FX47</f>
        <v>0</v>
      </c>
      <c r="FY48" s="295">
        <f t="shared" ref="FY48" si="2051">FY47</f>
        <v>0</v>
      </c>
      <c r="FZ48" s="295">
        <f t="shared" ref="FZ48" si="2052">FZ47</f>
        <v>0</v>
      </c>
      <c r="GA48" s="295">
        <f t="shared" ref="GA48" si="2053">GA47</f>
        <v>0</v>
      </c>
      <c r="GB48" s="295">
        <f t="shared" ref="GB48" si="2054">GB47</f>
        <v>0</v>
      </c>
      <c r="GC48" s="295">
        <f t="shared" ref="GC48" si="2055">GC47</f>
        <v>0</v>
      </c>
      <c r="GD48" s="295">
        <f t="shared" ref="GD48" si="2056">GD47</f>
        <v>0</v>
      </c>
      <c r="GE48" s="295">
        <f t="shared" ref="GE48" si="2057">GE47</f>
        <v>0</v>
      </c>
      <c r="GF48" s="295">
        <f t="shared" ref="GF48" si="2058">GF47</f>
        <v>0</v>
      </c>
      <c r="GG48" s="295" t="e">
        <f t="shared" ref="GG48" si="2059">GG47</f>
        <v>#N/A</v>
      </c>
      <c r="GH48" s="2" t="e">
        <f>INDEX(リスト!$V:$V,MATCH(中日程計画表!$D47,リスト!$D:$D,0))</f>
        <v>#N/A</v>
      </c>
      <c r="GI48" s="2" t="e">
        <f>INDEX(リスト!$A:$A,MATCH(中日程計画表!$D47,リスト!$D:$D,0))</f>
        <v>#N/A</v>
      </c>
      <c r="GJ48" s="2" t="e">
        <f>INDEX(リスト!$U:$U,MATCH(中日程計画表!$D47,リスト!$D:$D,0))</f>
        <v>#N/A</v>
      </c>
      <c r="GK48" s="5" t="e">
        <f>INDEX(リスト!$W:$W,MATCH(中日程計画表!$D47,リスト!$D:$D,0))</f>
        <v>#N/A</v>
      </c>
      <c r="GL48" s="2" t="s">
        <v>201</v>
      </c>
      <c r="GM48" s="296">
        <f t="shared" ref="GM48" si="2060">GM47</f>
        <v>0</v>
      </c>
      <c r="GN48" s="296" t="str">
        <f t="shared" ref="GN48" si="2061">GN47</f>
        <v>出荷確定データ出力（CSV）</v>
      </c>
      <c r="GP48" s="2">
        <v>1.3219556451612904</v>
      </c>
      <c r="GU48" s="461"/>
      <c r="GV48" s="460"/>
      <c r="GW48" s="460"/>
      <c r="GX48" s="461"/>
      <c r="GY48" s="461"/>
      <c r="GZ48" s="460"/>
      <c r="HA48" s="460"/>
      <c r="HB48" s="461"/>
      <c r="HC48" s="461"/>
      <c r="HD48" s="460"/>
      <c r="HE48" s="460"/>
      <c r="HF48" s="461"/>
      <c r="HG48" s="461"/>
      <c r="HH48" s="460"/>
      <c r="HI48" s="460"/>
      <c r="HJ48" s="461"/>
      <c r="HK48" s="461"/>
      <c r="HL48" s="460"/>
      <c r="HM48" s="460"/>
      <c r="HN48" s="461"/>
      <c r="HO48" s="461"/>
      <c r="HP48" s="460"/>
      <c r="HQ48" s="460"/>
      <c r="HR48" s="461"/>
      <c r="HS48" s="4"/>
    </row>
    <row r="49" spans="1:227" ht="12" customHeight="1">
      <c r="A49" s="488" t="str">
        <f ca="1">INDIRECT("リスト!A"&amp;B49+6)</f>
        <v>出荷</v>
      </c>
      <c r="B49" s="493">
        <f t="shared" ref="B49" si="2062">ROUNDDOWN((ROW()-6)/2,0)+1</f>
        <v>22</v>
      </c>
      <c r="C49" s="474" t="str">
        <f>機能グループ名</f>
        <v>確定</v>
      </c>
      <c r="D49" s="500">
        <f>機能ID</f>
        <v>0</v>
      </c>
      <c r="E49" s="482" t="str">
        <f>機能名</f>
        <v>出荷確定データ出力（API）</v>
      </c>
      <c r="F49" s="315"/>
      <c r="G49" s="315"/>
      <c r="H49" s="315"/>
      <c r="I49" s="315"/>
      <c r="J49" s="316"/>
      <c r="K49" s="480" t="str">
        <f>担当者_SR</f>
        <v>NG</v>
      </c>
      <c r="L49" s="76"/>
      <c r="M49" s="76"/>
      <c r="N49" s="470"/>
      <c r="O49" s="494" t="str">
        <f>担当者_SRR</f>
        <v>NG</v>
      </c>
      <c r="P49" s="76"/>
      <c r="Q49" s="76"/>
      <c r="R49" s="470"/>
      <c r="S49" s="494" t="str">
        <f>担当者_DS</f>
        <v>NG</v>
      </c>
      <c r="T49" s="76"/>
      <c r="U49" s="76"/>
      <c r="V49" s="470"/>
      <c r="W49" s="472" t="str">
        <f>担当者_DSR</f>
        <v>NG</v>
      </c>
      <c r="X49" s="76"/>
      <c r="Y49" s="76"/>
      <c r="Z49" s="470"/>
      <c r="AA49" s="476"/>
      <c r="AB49" s="79"/>
      <c r="AC49" s="79"/>
      <c r="AD49" s="470">
        <f>IF(AC50 &lt;&gt; "",1,0)</f>
        <v>0</v>
      </c>
      <c r="AE49" s="495" t="str">
        <f>担当者_CD</f>
        <v>NG</v>
      </c>
      <c r="AF49" s="76"/>
      <c r="AG49" s="76"/>
      <c r="AH49" s="470"/>
      <c r="AI49" s="495" t="str">
        <f>担当者_DD</f>
        <v>NG</v>
      </c>
      <c r="AJ49" s="76"/>
      <c r="AK49" s="76"/>
      <c r="AL49" s="470"/>
      <c r="AM49" s="498"/>
      <c r="AN49" s="79"/>
      <c r="AO49" s="79"/>
      <c r="AP49" s="470">
        <f>IF(AO50 &lt;&gt; "",1,0)</f>
        <v>0</v>
      </c>
      <c r="AQ49" s="472" t="str">
        <f>担当者_MCL</f>
        <v>NG</v>
      </c>
      <c r="AR49" s="76"/>
      <c r="AS49" s="76"/>
      <c r="AT49" s="470"/>
      <c r="AU49" s="472" t="str">
        <f>担当者_MCLR</f>
        <v>NG</v>
      </c>
      <c r="AV49" s="76"/>
      <c r="AW49" s="76"/>
      <c r="AX49" s="470"/>
      <c r="AY49" s="476"/>
      <c r="AZ49" s="79"/>
      <c r="BA49" s="79"/>
      <c r="BB49" s="470">
        <f>IF(BA50 &lt;&gt; "",1,0)</f>
        <v>0</v>
      </c>
      <c r="BC49" s="474" t="str">
        <f>担当者_MT</f>
        <v>NG</v>
      </c>
      <c r="BD49" s="76"/>
      <c r="BE49" s="76"/>
      <c r="BF49" s="470"/>
      <c r="BG49" s="472" t="str">
        <f>担当者_M検</f>
        <v>NG</v>
      </c>
      <c r="BH49" s="76"/>
      <c r="BI49" s="76"/>
      <c r="BJ49" s="470"/>
      <c r="BK49" s="498"/>
      <c r="BL49" s="79"/>
      <c r="BM49" s="79"/>
      <c r="BN49" s="470">
        <v>0</v>
      </c>
      <c r="BO49" s="474" t="str">
        <f>担当者_モテ</f>
        <v>NG</v>
      </c>
      <c r="BP49" s="76"/>
      <c r="BQ49" s="76"/>
      <c r="BR49" s="470"/>
      <c r="BS49" s="472" t="str">
        <f>担当者_モテR</f>
        <v>NG</v>
      </c>
      <c r="BT49" s="76"/>
      <c r="BU49" s="76"/>
      <c r="BV49" s="470"/>
      <c r="BW49" s="499">
        <f t="shared" ref="BW49" si="2063">IFERROR(SUM(IF(K49&lt;&gt;"NG",N49*K$1,0),IF(O49&lt;&gt;"NG",R49*O$1,0),IF(S49&lt;&gt;"NG",V49*S$1,0),IF(W49&lt;&gt;"NG",Z49*W$1,0),IF(AA49&lt;&gt;"NG",AD49*AA$1,0),IF(AE49&lt;&gt;"NG",AH49*AE$1,0),IF(AI49&lt;&gt;"NG",AL49*AI$1,0),IF(AM49&lt;&gt;"NG",AP49*AM$1,0),IF(AQ49&lt;&gt;"NG",AT49*AQ$1,0),IF(AU49&lt;&gt;"NG",AX49*AU$1,0),IF(AY49&lt;&gt;"NG",BB49*AY$1,0),IF(BC49&lt;&gt;"NG",BF49*BC$1,0),IF(BG49&lt;&gt;"NG",BJ49*BG$1,0),IF(BK49&lt;&gt;"NG",BN49*BK$1,0),IF(BO49&lt;&gt;"NG",BR49*BO$1,0),IF(BS49&lt;&gt;"NG",BV49*BS$1,0))/SUM(IF(K49&lt;&gt;"NG",K$1,0),IF(O49&lt;&gt;"NG",O$1,0),IF(S49&lt;&gt;"NG",S$1,0),IF(W49&lt;&gt;"NG",W$1,0),IF(AA49&lt;&gt;"NG",AA$1,0),IF(AE49&lt;&gt;"NG",AE$1,0),IF(AI49&lt;&gt;"NG",AI$1,0),IF(AM49&lt;&gt;"NG",AM$1,0),IF(AQ49&lt;&gt;"NG",AQ$1,0),IF(AU49&lt;&gt;"NG",AU$1,0),IF(AY49&lt;&gt;"NG",AY$1,0),IF(BC49&lt;&gt;"NG",BC$1,0),IF(BG49&lt;&gt;"NG",BG$1,0),IF(BK49&lt;&gt;"NG",BK$1,0),IF(BO49&lt;&gt;"NG",BO$1,0),IF(BS49&lt;&gt;"NG",BS$1,0)),0)</f>
        <v>0</v>
      </c>
      <c r="BX49" s="466"/>
      <c r="BY49" s="490"/>
      <c r="BZ49" s="5"/>
      <c r="CA49" s="32">
        <f t="shared" ref="CA49" si="2064">IF(AND($M49&lt;&gt;$BZ$5,$M49&lt;=$BZ$6,$M49&lt;&gt;$BZ$7),1,0)</f>
        <v>0</v>
      </c>
      <c r="CB49" s="32">
        <f t="shared" ref="CB49" si="2065">IF(AND($Q49&lt;&gt;$BZ$5,$Q49&lt;=$BZ$6,$Q49&lt;&gt;$BZ$7),1,0)</f>
        <v>0</v>
      </c>
      <c r="CC49" s="32">
        <f t="shared" ref="CC49" si="2066">IF(AND($U49&lt;&gt;$BZ$5,$U49&lt;=$BZ$6,$U49&lt;&gt;$BZ$7),1,0)</f>
        <v>0</v>
      </c>
      <c r="CD49" s="32">
        <f t="shared" ref="CD49" si="2067">IF(AND($Y49&lt;&gt;$BZ$5,$Y49&lt;=$BZ$6,$Y49&lt;&gt;$BZ$7),1,0)</f>
        <v>0</v>
      </c>
      <c r="CE49" s="32">
        <f t="shared" ref="CE49" si="2068">IF(AND($AG49&lt;&gt;$BZ$5,$AG49&lt;=$BZ$6,$AG49&lt;&gt;$BZ$7),1,0)</f>
        <v>0</v>
      </c>
      <c r="CF49" s="32">
        <f t="shared" ref="CF49" si="2069">IF(AND($AK49&lt;&gt;$BZ$5,$AK49&lt;=$BZ$6,$AK49&lt;&gt;$BZ$7),1,0)</f>
        <v>0</v>
      </c>
      <c r="CG49" s="32">
        <f t="shared" ref="CG49" si="2070">IF(AND($AS49&lt;&gt;$BZ$5,$AS49&lt;=$BZ$6,$AS49&lt;&gt;$BZ$7),1,0)</f>
        <v>0</v>
      </c>
      <c r="CH49" s="32">
        <f t="shared" ref="CH49" si="2071">IF(AND($AW49&lt;&gt;$BZ$5,$AW49&lt;=$BZ$6,$AW49&lt;&gt;$BZ$7),1,0)</f>
        <v>0</v>
      </c>
      <c r="CI49" s="32">
        <f t="shared" ref="CI49" si="2072">IF(AND($BE49&lt;&gt;$BZ$5,$BE49&lt;=$BZ$6,$BE49&lt;&gt;$BZ$7),1,0)</f>
        <v>0</v>
      </c>
      <c r="CJ49" s="32">
        <f t="shared" ref="CJ49" si="2073">IF(AND($BI49&lt;&gt;$BZ$5,$BI49&lt;=$BZ$6,$BI49&lt;&gt;$BZ$7),1,0)</f>
        <v>0</v>
      </c>
      <c r="CK49" s="32">
        <f t="shared" ref="CK49" si="2074">IF(AND($BQ49&lt;&gt;$BZ$5,$BQ49&lt;=$BZ$6,$BQ49&lt;&gt;$BZ$7),1,0)</f>
        <v>0</v>
      </c>
      <c r="CL49" s="32">
        <f t="shared" ref="CL49" si="2075">IF(AND($BU49&lt;&gt;$BZ$5,$BU49&lt;=$BZ$6,$BU49&lt;&gt;$BZ$7),1,0)</f>
        <v>0</v>
      </c>
      <c r="CO49" s="32">
        <f>IF(AND($M49&lt;&gt;$CN$5,$M49&lt;=$CN$6,$M49&lt;&gt;$CN$7),1,0)</f>
        <v>0</v>
      </c>
      <c r="CP49" s="32">
        <f>IF(AND($Q49&lt;&gt;$CN$5,$Q49&lt;=$CN$6,$Q49&lt;&gt;$CN$7),1,0)</f>
        <v>0</v>
      </c>
      <c r="CQ49" s="32">
        <f>IF(AND($U49&lt;&gt;$CN$5,$U49&lt;=$CN$6,$U49&lt;&gt;$CN$7),1,0)</f>
        <v>0</v>
      </c>
      <c r="CR49" s="32">
        <f>IF(AND($Y49&lt;&gt;$CN$5,$Y49&lt;=$CN$6,$Y49&lt;&gt;$CN$7),1,0)</f>
        <v>0</v>
      </c>
      <c r="CS49" s="32">
        <f>IF(AND($AG49&lt;&gt;$CN$5,$AG49&lt;=$CN$6,$AG49&lt;&gt;$CN$7),1,0)</f>
        <v>0</v>
      </c>
      <c r="CT49" s="32">
        <f>IF(AND($AK49&lt;&gt;$CN$5,$AK49&lt;=$CN$6,$AK49&lt;&gt;$CN$7),1,0)</f>
        <v>0</v>
      </c>
      <c r="CU49" s="32">
        <f>IF(AND($AS49&lt;&gt;$CN$5,$AS49&lt;=$CN$6,$AS49&lt;&gt;$CN$7),1,0)</f>
        <v>0</v>
      </c>
      <c r="CV49" s="32">
        <f>IF(AND($AW49&lt;&gt;$CN$5,$AW49&lt;=$CN$6,$AW49&lt;&gt;$CN$7),1,0)</f>
        <v>0</v>
      </c>
      <c r="CW49" s="32">
        <f>IF(AND($BE49&lt;&gt;$CN$5,$BE49&lt;=$CN$6,$BE49&lt;&gt;$CN$7),1,0)</f>
        <v>0</v>
      </c>
      <c r="CX49" s="32">
        <f>IF(AND($BI49&lt;&gt;$CN$5,$BI49&lt;=$CN$6,$BI49&lt;&gt;$CN$7),1,0)</f>
        <v>0</v>
      </c>
      <c r="CY49" s="32">
        <f>IF(AND($BQ49&lt;&gt;$CN$5,$BQ49&lt;=$CN$6,$BQ49&lt;&gt;$CN$7),1,0)</f>
        <v>0</v>
      </c>
      <c r="CZ49" s="32">
        <f>IF(AND($BU49&lt;&gt;$CN$5,$BU49&lt;=$CN$6,$BU49&lt;&gt;$CN$7),1,0)</f>
        <v>0</v>
      </c>
      <c r="DC49" s="32">
        <f>IF(AND($M49&lt;&gt;$DB$5,$M49&lt;=$DB$6,$M49&lt;&gt;$CN$7),1,0)</f>
        <v>0</v>
      </c>
      <c r="DD49" s="32">
        <f>IF(AND($Q49&lt;&gt;$DB$5,$Q49&lt;=$DB$6,$Q49&lt;&gt;$CN$7),1,0)</f>
        <v>0</v>
      </c>
      <c r="DE49" s="32">
        <f>IF(AND($U49&lt;&gt;$DB$5,$U49&lt;=$DB$6,$U49&lt;&gt;$CN$7),1,0)</f>
        <v>0</v>
      </c>
      <c r="DF49" s="32">
        <f>IF(AND($Y49&lt;&gt;$DB$5,$Y49&lt;=$DB$6,$Y49&lt;&gt;$CN$7),1,0)</f>
        <v>0</v>
      </c>
      <c r="DG49" s="32">
        <f>IF(AND($AG49&lt;&gt;$DB$5,$AG49&lt;=$DB$6,$AG49&lt;&gt;$CN$7),1,0)</f>
        <v>0</v>
      </c>
      <c r="DH49" s="32">
        <f>IF(AND($AK49&lt;&gt;$DB$5,$AK49&lt;=$DB$6,$AK49&lt;&gt;$CN$7),1,0)</f>
        <v>0</v>
      </c>
      <c r="DI49" s="32">
        <f>IF(AND($AS49&lt;&gt;$DB$5,$AS49&lt;=$DB$6,$AS49&lt;&gt;$CN$7),1,0)</f>
        <v>0</v>
      </c>
      <c r="DJ49" s="32">
        <f>IF(AND($AW49&lt;&gt;$DB$5,$AW49&lt;=$DB$6,$AW49&lt;&gt;$CN$7),1,0)</f>
        <v>0</v>
      </c>
      <c r="DK49" s="32">
        <f>IF(AND($BE49&lt;&gt;$DB$5,$BE49&lt;=$DB$6,$BE49&lt;&gt;$CN$7),1,0)</f>
        <v>0</v>
      </c>
      <c r="DL49" s="32">
        <f>IF(AND($BI49&lt;&gt;$DB$5,$BI49&lt;=$DB$6,$BI49&lt;&gt;$CN$7),1,0)</f>
        <v>0</v>
      </c>
      <c r="DM49" s="32">
        <f>IF(AND($BQ49&lt;&gt;$DB$5,$BQ49&lt;=$DB$6,$BQ49&lt;&gt;$CN$7),1,0)</f>
        <v>0</v>
      </c>
      <c r="DN49" s="32">
        <f>IF(AND($BU49&lt;&gt;$DB$5,$BU49&lt;=$DB$6,$BU49&lt;&gt;$CN$7),1,0)</f>
        <v>0</v>
      </c>
      <c r="DQ49" s="32">
        <f t="shared" ref="DQ49" si="2076">IF(AND($M49&lt;&gt;$DP$5,$M49&lt;=$DP$6,$M49&lt;&gt;$CN$7),1,0)</f>
        <v>0</v>
      </c>
      <c r="DR49" s="32">
        <f t="shared" ref="DR49" si="2077">IF(AND($Q49&lt;&gt;$DP$5,$Q49&lt;=$DP$6,$Q49&lt;&gt;$CN$7),1,0)</f>
        <v>0</v>
      </c>
      <c r="DS49" s="32">
        <f t="shared" ref="DS49" si="2078">IF(AND($U49&lt;&gt;$DP$5,$U49&lt;=$DP$6,$U49&lt;&gt;$CN$7),1,0)</f>
        <v>0</v>
      </c>
      <c r="DT49" s="32">
        <f t="shared" ref="DT49" si="2079">IF(AND($Y49&lt;&gt;$DP$5,$Y49&lt;=$DP$6,$Y49&lt;&gt;$CN$7),1,0)</f>
        <v>0</v>
      </c>
      <c r="DU49" s="32">
        <f t="shared" ref="DU49" si="2080">IF(AND($AG49&lt;&gt;$DP$5,$AG49&lt;=$DP$6,$AG49&lt;&gt;$CN$7),1,0)</f>
        <v>0</v>
      </c>
      <c r="DV49" s="32">
        <f t="shared" ref="DV49" si="2081">IF(AND($AK49&lt;&gt;$DP$5,$AK49&lt;=$DP$6,$AK49&lt;&gt;$CN$7),1,0)</f>
        <v>0</v>
      </c>
      <c r="DW49" s="32">
        <f t="shared" ref="DW49" si="2082">IF(AND($AS49&lt;&gt;$DP$5,$AS49&lt;=$DP$6,$AS49&lt;&gt;$CN$7),1,0)</f>
        <v>0</v>
      </c>
      <c r="DX49" s="32">
        <f t="shared" ref="DX49" si="2083">IF(AND($AW49&lt;&gt;$DP$5,$AW49&lt;=$DP$6,$AW49&lt;&gt;$CN$7),1,0)</f>
        <v>0</v>
      </c>
      <c r="DY49" s="32">
        <f t="shared" ref="DY49" si="2084">IF(AND($BE49&lt;&gt;$DP$5,$BE49&lt;=$DP$6,$BE49&lt;&gt;$CN$7),1,0)</f>
        <v>0</v>
      </c>
      <c r="DZ49" s="32">
        <f t="shared" ref="DZ49" si="2085">IF(AND($BI49&lt;&gt;$DP$5,$BI49&lt;=$DP$6,$BI49&lt;&gt;$CN$7),1,0)</f>
        <v>0</v>
      </c>
      <c r="EA49" s="32">
        <f t="shared" ref="EA49" si="2086">IF(AND($BQ49&lt;&gt;$DP$5,$BQ49&lt;=$DP$6,$BQ49&lt;&gt;$CN$7),1,0)</f>
        <v>0</v>
      </c>
      <c r="EB49" s="32">
        <f t="shared" ref="EB49" si="2087">IF(AND($BU49&lt;&gt;$DP$5,$BU49&lt;=$DP$6,$BU49&lt;&gt;$CN$7),1,0)</f>
        <v>0</v>
      </c>
      <c r="EE49" s="328">
        <f>IF(M49&lt;&gt;"",IF(M49&lt;=$ED$6,1,IF(L49&gt;$ED$6,0,NETWORKDAYS(L49,$ED$6,祭日リスト)/NETWORKDAYS(L49,M49,祭日リスト)))*$GG49*週間進捗報告書!$G$9,0)</f>
        <v>0</v>
      </c>
      <c r="EF49" s="328">
        <f>IF(Q49&lt;&gt;"",IF(Q49&lt;=$ED$6,1,IF(P49&gt;$ED$6,0,NETWORKDAYS(P49,$ED$6,祭日リスト)/NETWORKDAYS(P49,Q49,祭日リスト)))*$GG49*週間進捗報告書!$G$10,0)</f>
        <v>0</v>
      </c>
      <c r="EG49" s="328">
        <f>IF(U49&lt;&gt;"",IF(U49&lt;=$ED$6,1,IF(T49&gt;$ED$6,0,NETWORKDAYS(T49,$ED$6,祭日リスト)/NETWORKDAYS(T49,U49,祭日リスト)))*$GG49*週間進捗報告書!$G$11,0)</f>
        <v>0</v>
      </c>
      <c r="EH49" s="328">
        <f>IF(Y49&lt;&gt;"",IF(Y49&lt;=$ED$6,1,IF(X49&gt;$ED$6,0,NETWORKDAYS(X49,$ED$6,祭日リスト)/NETWORKDAYS(X49,Y49,祭日リスト)))*$GG49*週間進捗報告書!$G$12,0)</f>
        <v>0</v>
      </c>
      <c r="EI49" s="328">
        <f>IF(AG49&lt;&gt;"",IF(AG49&lt;=$ED$6,1,IF(AF49&gt;$ED$6,0,NETWORKDAYS(AF49,$ED$6,祭日リスト)/NETWORKDAYS(AF49,AG49,祭日リスト)))*$GG49*週間進捗報告書!$G$13,0)</f>
        <v>0</v>
      </c>
      <c r="EJ49" s="328">
        <f>IF(AK49&lt;&gt;"",IF(AK49&lt;=$ED$6,1,IF(AJ49&gt;$ED$6,0,NETWORKDAYS(AJ49,$ED$6,祭日リスト)/NETWORKDAYS(AJ49,AK49,祭日リスト)))*$GG49*週間進捗報告書!$G$14,0)</f>
        <v>0</v>
      </c>
      <c r="EK49" s="328">
        <f>IF(AS49&lt;&gt;"",IF(AS49&lt;=$ED$6,1,IF(AR49&gt;$ED$6,0,NETWORKDAYS(AR49,$ED$6,祭日リスト)/NETWORKDAYS(AR49,AS49,祭日リスト)))*$GG49*週間進捗報告書!$G$15,0)</f>
        <v>0</v>
      </c>
      <c r="EL49" s="328">
        <f>IF(AW49&lt;&gt;"",IF(AW49&lt;=$ED$6,1,IF(AV49&gt;$ED$6,0,NETWORKDAYS(AV49,$ED$6,祭日リスト)/NETWORKDAYS(AV49,AW49,祭日リスト)))*$GG49*週間進捗報告書!$G$16,0)</f>
        <v>0</v>
      </c>
      <c r="EM49" s="328">
        <f>IF(BE49&lt;&gt;"",IF(BE49&lt;=$ED$6,1,IF(BD49&gt;$ED$6,0,NETWORKDAYS(BD49,$ED$6,祭日リスト)/NETWORKDAYS(BD49,BE49,祭日リスト)))*$GG49*週間進捗報告書!$G$17,0)</f>
        <v>0</v>
      </c>
      <c r="EN49" s="328">
        <f>IF(BI49&lt;&gt;"",IF(BI49&lt;=$ED$6,1,IF(BH49&gt;$ED$6,0,NETWORKDAYS(BH49,$ED$6,祭日リスト)/NETWORKDAYS(BH49,BI49,祭日リスト)))*$GG49*週間進捗報告書!$G$18,0)</f>
        <v>0</v>
      </c>
      <c r="EO49" s="328">
        <f>IF(BQ49&lt;&gt;"",IF(BQ49&lt;=$ED$6,1,IF(BP49&gt;$ED$6,0,NETWORKDAYS(BP49,$ED$6,祭日リスト)/NETWORKDAYS(BP49,BQ49,祭日リスト)))*$GG49*週間進捗報告書!$G$19,0)</f>
        <v>0</v>
      </c>
      <c r="EP49" s="328">
        <f>IF(BU49&lt;&gt;"",IF(BU49&lt;=$ED$6,1,IF(BT49&gt;$ED$6,0,NETWORKDAYS(BT49,$ED$6,祭日リスト)/NETWORKDAYS(BT49,BU49,祭日リスト)))*$GG49*週間進捗報告書!$G$20,0)</f>
        <v>0</v>
      </c>
      <c r="ER49" s="547">
        <f t="shared" ref="ER49:FC49" si="2088">EE49-EE50</f>
        <v>0</v>
      </c>
      <c r="ES49" s="547">
        <f t="shared" si="2088"/>
        <v>0</v>
      </c>
      <c r="ET49" s="547">
        <f t="shared" si="2088"/>
        <v>0</v>
      </c>
      <c r="EU49" s="547">
        <f t="shared" si="2088"/>
        <v>0</v>
      </c>
      <c r="EV49" s="547">
        <f t="shared" si="2088"/>
        <v>0</v>
      </c>
      <c r="EW49" s="547">
        <f t="shared" si="2088"/>
        <v>0</v>
      </c>
      <c r="EX49" s="547">
        <f t="shared" si="2088"/>
        <v>0</v>
      </c>
      <c r="EY49" s="547">
        <f t="shared" si="2088"/>
        <v>0</v>
      </c>
      <c r="EZ49" s="547">
        <f t="shared" si="2088"/>
        <v>0</v>
      </c>
      <c r="FA49" s="547">
        <f t="shared" si="2088"/>
        <v>0</v>
      </c>
      <c r="FB49" s="547">
        <f t="shared" si="2088"/>
        <v>0</v>
      </c>
      <c r="FC49" s="547">
        <f t="shared" si="2088"/>
        <v>0</v>
      </c>
      <c r="FD49" s="547">
        <f t="shared" ref="FD49" si="2089">SUM(ER49:FC50)</f>
        <v>0</v>
      </c>
      <c r="FE49" s="333"/>
      <c r="FG49" s="32">
        <f>IF(AND($M49&lt;&gt;$FF$7),1,0)</f>
        <v>0</v>
      </c>
      <c r="FH49" s="32">
        <f>IF(AND($Q49&lt;&gt;$FF$7),1,0)</f>
        <v>0</v>
      </c>
      <c r="FI49" s="32">
        <f>IF(AND($U49&lt;&gt;$FF$7),1,0)</f>
        <v>0</v>
      </c>
      <c r="FJ49" s="32">
        <f>IF(AND($Y49&lt;&gt;$FF$7),1,0)</f>
        <v>0</v>
      </c>
      <c r="FK49" s="32">
        <f>IF(AND($AG49&lt;&gt;$FF$7),1,0)</f>
        <v>0</v>
      </c>
      <c r="FL49" s="32">
        <f>IF(AND($AK49&lt;&gt;$FF$7),1,0)</f>
        <v>0</v>
      </c>
      <c r="FM49" s="32">
        <f>IF(AND($AS49&lt;&gt;$FF$7),1,0)</f>
        <v>0</v>
      </c>
      <c r="FN49" s="32">
        <f>IF(AND($AW49&lt;&gt;$FF$7),1,0)</f>
        <v>0</v>
      </c>
      <c r="FO49" s="32">
        <f>IF(AND($BE49&lt;&gt;$FF$7),1,0)</f>
        <v>0</v>
      </c>
      <c r="FP49" s="32">
        <f>IF(AND($BI49&lt;&gt;$FF$7),1,0)</f>
        <v>0</v>
      </c>
      <c r="FQ49" s="32">
        <f>IF(AND($BQ49&lt;&gt;$FF$7),1,0)</f>
        <v>0</v>
      </c>
      <c r="FR49" s="32">
        <f>IF(AND($BU49&lt;&gt;$FF$7),1,0)</f>
        <v>0</v>
      </c>
      <c r="FU49" s="294">
        <f t="shared" ref="FU49" si="2090">IF($K49&lt;&gt;"NG",$GG49,0)</f>
        <v>0</v>
      </c>
      <c r="FV49" s="294">
        <f t="shared" ref="FV49" si="2091">IF($O49&lt;&gt;"NG",$GG49,0)</f>
        <v>0</v>
      </c>
      <c r="FW49" s="294">
        <f t="shared" ref="FW49" si="2092">IF($S49&lt;&gt;"NG",$GG49,0)</f>
        <v>0</v>
      </c>
      <c r="FX49" s="294">
        <f t="shared" ref="FX49" si="2093">IF($W49&lt;&gt;"NG",$GG49,0)</f>
        <v>0</v>
      </c>
      <c r="FY49" s="294">
        <f t="shared" ref="FY49" si="2094">IF($AE49&lt;&gt;"NG",$GG49,0)</f>
        <v>0</v>
      </c>
      <c r="FZ49" s="294">
        <f t="shared" ref="FZ49" si="2095">IF($AI49&lt;&gt;"NG",$GG49,0)</f>
        <v>0</v>
      </c>
      <c r="GA49" s="294">
        <f t="shared" ref="GA49" si="2096">IF($AQ49&lt;&gt;"NG",$GG49,0)</f>
        <v>0</v>
      </c>
      <c r="GB49" s="294">
        <f t="shared" ref="GB49" si="2097">IF($AU49&lt;&gt;"NG",$GG49,0)</f>
        <v>0</v>
      </c>
      <c r="GC49" s="294">
        <f t="shared" ref="GC49" si="2098">IF($BC49&lt;&gt;"NG",$GG49,0)</f>
        <v>0</v>
      </c>
      <c r="GD49" s="294">
        <f t="shared" ref="GD49" si="2099">IF($BG49&lt;&gt;"NG",$GG49,0)</f>
        <v>0</v>
      </c>
      <c r="GE49" s="294">
        <f t="shared" ref="GE49" si="2100">IF($BO49&lt;&gt;"NG",$GG49,0)</f>
        <v>0</v>
      </c>
      <c r="GF49" s="294">
        <f t="shared" ref="GF49" si="2101">IF($BS49&lt;&gt;"NG",$GG49,0)</f>
        <v>0</v>
      </c>
      <c r="GG49" s="294" t="e">
        <f>VLOOKUP($D49,リスト!$D:$S,15,FALSE)</f>
        <v>#N/A</v>
      </c>
      <c r="GH49" s="2" t="e">
        <f>INDEX(リスト!$V:$V,MATCH(中日程計画表!$D49,リスト!$D:$D,0))</f>
        <v>#N/A</v>
      </c>
      <c r="GI49" s="2" t="e">
        <f>INDEX(リスト!$A:$A,MATCH(中日程計画表!$D49,リスト!$D:$D,0))</f>
        <v>#N/A</v>
      </c>
      <c r="GJ49" s="2" t="e">
        <f>INDEX(リスト!$U:$U,MATCH(中日程計画表!$D49,リスト!$D:$D,0))</f>
        <v>#N/A</v>
      </c>
      <c r="GK49" s="5" t="e">
        <f>INDEX(リスト!$W:$W,MATCH(中日程計画表!$D49,リスト!$D:$D,0))</f>
        <v>#N/A</v>
      </c>
      <c r="GL49" s="2" t="s">
        <v>200</v>
      </c>
      <c r="GM49" s="296">
        <f>D49</f>
        <v>0</v>
      </c>
      <c r="GN49" s="296" t="str">
        <f>E49</f>
        <v>出荷確定データ出力（API）</v>
      </c>
      <c r="GP49" s="2">
        <v>1.0688215053763441</v>
      </c>
      <c r="GU49" s="460" t="str">
        <f t="shared" ref="GU49" si="2102">AE49</f>
        <v>NG</v>
      </c>
      <c r="GV49" s="460">
        <f t="shared" ref="GV49" si="2103">EI49</f>
        <v>0</v>
      </c>
      <c r="GW49" s="460">
        <f t="shared" ref="GW49" si="2104">EI50</f>
        <v>0</v>
      </c>
      <c r="GX49" s="462">
        <f t="shared" ref="GX49" si="2105">EV49</f>
        <v>0</v>
      </c>
      <c r="GY49" s="460" t="str">
        <f t="shared" ref="GY49" si="2106">AI49</f>
        <v>NG</v>
      </c>
      <c r="GZ49" s="460">
        <f t="shared" ref="GZ49" si="2107">EJ49</f>
        <v>0</v>
      </c>
      <c r="HA49" s="460">
        <f t="shared" ref="HA49" si="2108">EJ50</f>
        <v>0</v>
      </c>
      <c r="HB49" s="462">
        <f t="shared" ref="HB49" si="2109">EW49</f>
        <v>0</v>
      </c>
      <c r="HC49" s="460" t="str">
        <f t="shared" ref="HC49" si="2110">AQ49</f>
        <v>NG</v>
      </c>
      <c r="HD49" s="460">
        <f t="shared" ref="HD49" si="2111">EK49</f>
        <v>0</v>
      </c>
      <c r="HE49" s="460">
        <f t="shared" ref="HE49" si="2112">EK50</f>
        <v>0</v>
      </c>
      <c r="HF49" s="462">
        <f t="shared" ref="HF49" si="2113">EX49</f>
        <v>0</v>
      </c>
      <c r="HG49" s="460" t="str">
        <f t="shared" ref="HG49" si="2114">AU49</f>
        <v>NG</v>
      </c>
      <c r="HH49" s="460">
        <f t="shared" ref="HH49" si="2115">EL49</f>
        <v>0</v>
      </c>
      <c r="HI49" s="460">
        <f t="shared" ref="HI49" si="2116">EL50</f>
        <v>0</v>
      </c>
      <c r="HJ49" s="462">
        <f t="shared" ref="HJ49" si="2117">EY49</f>
        <v>0</v>
      </c>
      <c r="HK49" s="460" t="str">
        <f t="shared" ref="HK49" si="2118">BC49</f>
        <v>NG</v>
      </c>
      <c r="HL49" s="460">
        <f t="shared" ref="HL49" si="2119">EM49</f>
        <v>0</v>
      </c>
      <c r="HM49" s="460">
        <f t="shared" ref="HM49" si="2120">EM50</f>
        <v>0</v>
      </c>
      <c r="HN49" s="462">
        <f t="shared" ref="HN49" si="2121">EZ49</f>
        <v>0</v>
      </c>
      <c r="HO49" s="460" t="str">
        <f t="shared" ref="HO49" si="2122">BG49</f>
        <v>NG</v>
      </c>
      <c r="HP49" s="460">
        <f t="shared" ref="HP49" si="2123">EN49</f>
        <v>0</v>
      </c>
      <c r="HQ49" s="460">
        <f t="shared" ref="HQ49" si="2124">EN50</f>
        <v>0</v>
      </c>
      <c r="HR49" s="462">
        <f t="shared" ref="HR49" si="2125">FA49</f>
        <v>0</v>
      </c>
      <c r="HS49" s="332"/>
    </row>
    <row r="50" spans="1:227" ht="12" customHeight="1">
      <c r="A50" s="489"/>
      <c r="B50" s="493"/>
      <c r="C50" s="475"/>
      <c r="D50" s="501"/>
      <c r="E50" s="483"/>
      <c r="F50" s="317"/>
      <c r="G50" s="317"/>
      <c r="H50" s="317"/>
      <c r="I50" s="317"/>
      <c r="J50" s="316"/>
      <c r="K50" s="481"/>
      <c r="L50" s="77"/>
      <c r="M50" s="77"/>
      <c r="N50" s="471"/>
      <c r="O50" s="494"/>
      <c r="P50" s="77"/>
      <c r="Q50" s="77"/>
      <c r="R50" s="471"/>
      <c r="S50" s="494"/>
      <c r="T50" s="77"/>
      <c r="U50" s="77"/>
      <c r="V50" s="471"/>
      <c r="W50" s="473"/>
      <c r="X50" s="77"/>
      <c r="Y50" s="77"/>
      <c r="Z50" s="471"/>
      <c r="AA50" s="477"/>
      <c r="AB50" s="80"/>
      <c r="AC50" s="80"/>
      <c r="AD50" s="471"/>
      <c r="AE50" s="495"/>
      <c r="AF50" s="77"/>
      <c r="AG50" s="77"/>
      <c r="AH50" s="471"/>
      <c r="AI50" s="495"/>
      <c r="AJ50" s="77"/>
      <c r="AK50" s="77"/>
      <c r="AL50" s="471"/>
      <c r="AM50" s="498"/>
      <c r="AN50" s="80"/>
      <c r="AO50" s="80"/>
      <c r="AP50" s="497"/>
      <c r="AQ50" s="473"/>
      <c r="AR50" s="77"/>
      <c r="AS50" s="77"/>
      <c r="AT50" s="471"/>
      <c r="AU50" s="473"/>
      <c r="AV50" s="77"/>
      <c r="AW50" s="77"/>
      <c r="AX50" s="471"/>
      <c r="AY50" s="477"/>
      <c r="AZ50" s="80"/>
      <c r="BA50" s="80"/>
      <c r="BB50" s="497"/>
      <c r="BC50" s="475"/>
      <c r="BD50" s="77"/>
      <c r="BE50" s="77"/>
      <c r="BF50" s="471"/>
      <c r="BG50" s="473"/>
      <c r="BH50" s="77"/>
      <c r="BI50" s="77"/>
      <c r="BJ50" s="471"/>
      <c r="BK50" s="498"/>
      <c r="BL50" s="80"/>
      <c r="BM50" s="80"/>
      <c r="BN50" s="497"/>
      <c r="BO50" s="475"/>
      <c r="BP50" s="77"/>
      <c r="BQ50" s="77"/>
      <c r="BR50" s="471"/>
      <c r="BS50" s="473"/>
      <c r="BT50" s="77"/>
      <c r="BU50" s="77"/>
      <c r="BV50" s="471"/>
      <c r="BW50" s="499"/>
      <c r="BX50" s="467"/>
      <c r="BY50" s="490"/>
      <c r="CA50" s="19">
        <f t="shared" ref="CA50" si="2126">IF(AND($N49=1,$M50&lt;&gt;$BZ$7),1,0)</f>
        <v>0</v>
      </c>
      <c r="CB50" s="19">
        <f t="shared" ref="CB50" si="2127">IF(AND($R49=1,$Q50&lt;&gt;$BZ$7),1,0)</f>
        <v>0</v>
      </c>
      <c r="CC50" s="19">
        <f t="shared" ref="CC50" si="2128">IF(AND($V49=1,$U50&lt;&gt;$BZ$7),1,0)</f>
        <v>0</v>
      </c>
      <c r="CD50" s="19">
        <f t="shared" ref="CD50" si="2129">IF(AND($Z49=1,$Y50&lt;&gt;$BZ$7),1,0)</f>
        <v>0</v>
      </c>
      <c r="CE50" s="19">
        <f t="shared" ref="CE50" si="2130">IF(AND($AH49=1,$AG50&lt;&gt;$BZ$7),1,0)</f>
        <v>0</v>
      </c>
      <c r="CF50" s="19">
        <f t="shared" ref="CF50" si="2131">IF(AND($AL49=1,$AK50&lt;&gt;$BZ$7),1,0)</f>
        <v>0</v>
      </c>
      <c r="CG50" s="19">
        <f t="shared" ref="CG50" si="2132">IF(AND($AT49=1,$AS50&lt;&gt;$BZ$7),1,0)</f>
        <v>0</v>
      </c>
      <c r="CH50" s="19">
        <f t="shared" ref="CH50" si="2133">IF(AND($AX49=1,$AW50&lt;&gt;$BZ$7),1,0)</f>
        <v>0</v>
      </c>
      <c r="CI50" s="19">
        <f t="shared" ref="CI50" si="2134">IF(AND($BF49=1,$BE50&lt;&gt;$BZ$7),1,0)</f>
        <v>0</v>
      </c>
      <c r="CJ50" s="19">
        <f t="shared" ref="CJ50" si="2135">IF(AND($BJ49=1,$BI50&lt;&gt;$BZ$7),1,0)</f>
        <v>0</v>
      </c>
      <c r="CK50" s="19">
        <f t="shared" ref="CK50" si="2136">IF(AND($BR49=1,$BQ50&lt;&gt;$BZ$7),1,0)</f>
        <v>0</v>
      </c>
      <c r="CL50" s="19">
        <f t="shared" ref="CL50" si="2137">IF(AND($BV49=1,$BU50&lt;&gt;$BZ$7),1,0)</f>
        <v>0</v>
      </c>
      <c r="CO50" s="19">
        <f>IF(AND($M50&lt;&gt;$CN$7,$M50&lt;=$CN$6),1,0)</f>
        <v>0</v>
      </c>
      <c r="CP50" s="19">
        <f>IF(AND($Q50&lt;&gt;$CN$7,$Q50&lt;=$CN$6),1,0)</f>
        <v>0</v>
      </c>
      <c r="CQ50" s="19">
        <f>IF(AND($U50&lt;&gt;$CN$7,$U50&lt;=$CN$6),1,0)</f>
        <v>0</v>
      </c>
      <c r="CR50" s="19">
        <f>IF(AND($Y50&lt;&gt;$CN$7,$Y50&lt;=$CN$6),1,0)</f>
        <v>0</v>
      </c>
      <c r="CS50" s="19">
        <f>IF(AND($AG50&lt;&gt;$CN$7,$AG50&lt;=$CN$6),1,0)</f>
        <v>0</v>
      </c>
      <c r="CT50" s="19">
        <f>IF(AND($AK50&lt;&gt;$CN$7,$AK50&lt;=$CN$6),1,0)</f>
        <v>0</v>
      </c>
      <c r="CU50" s="19">
        <f>IF(AND($AS50&lt;&gt;$CN$7,$AS50&lt;=$CN$6),1,0)</f>
        <v>0</v>
      </c>
      <c r="CV50" s="19">
        <f>IF(AND($AW50&lt;&gt;$CN$7,$AW50&lt;=$CN$6),1,0)</f>
        <v>0</v>
      </c>
      <c r="CW50" s="19">
        <f>IF(AND($BE50&lt;&gt;$CN$7,$BE50&lt;=$CN$6),1,0)</f>
        <v>0</v>
      </c>
      <c r="CX50" s="19">
        <f>IF(AND($BI50&lt;&gt;$CN$7,$BI50&lt;=$CN$6),1,0)</f>
        <v>0</v>
      </c>
      <c r="CY50" s="19">
        <f>IF(AND($BQ50&lt;&gt;$CN$7,$BQ50&lt;=$CN$6),1,0)</f>
        <v>0</v>
      </c>
      <c r="CZ50" s="19">
        <f>IF(AND($BU50&lt;&gt;$CN$7,$BU50&lt;=$CN$6),1,0)</f>
        <v>0</v>
      </c>
      <c r="DC50" s="19">
        <f>IF($N49=1,1,0)</f>
        <v>0</v>
      </c>
      <c r="DD50" s="19">
        <f>IF($R49=1,1,0)</f>
        <v>0</v>
      </c>
      <c r="DE50" s="19">
        <f>IF($V49=1,1,0)</f>
        <v>0</v>
      </c>
      <c r="DF50" s="19">
        <f>IF($Z49=1,1,0)</f>
        <v>0</v>
      </c>
      <c r="DG50" s="19">
        <f>IF($AH49=1,1,0)</f>
        <v>0</v>
      </c>
      <c r="DH50" s="19">
        <f>IF($AL49=1,1,0)</f>
        <v>0</v>
      </c>
      <c r="DI50" s="19">
        <f>IF($AT49=1,1,0)</f>
        <v>0</v>
      </c>
      <c r="DJ50" s="19">
        <f>IF($AX49=1,1,0)</f>
        <v>0</v>
      </c>
      <c r="DK50" s="19">
        <f>IF($BF49=1,1,0)</f>
        <v>0</v>
      </c>
      <c r="DL50" s="19">
        <f>IF($BJ49=1,1,0)</f>
        <v>0</v>
      </c>
      <c r="DM50" s="19">
        <f>IF($BR49=1,1,0)</f>
        <v>0</v>
      </c>
      <c r="DN50" s="19">
        <f>IF($BV49=1,1,0)</f>
        <v>0</v>
      </c>
      <c r="DQ50" s="19">
        <f t="shared" ref="DQ50" si="2138">IF($N49=1,1,0)</f>
        <v>0</v>
      </c>
      <c r="DR50" s="19">
        <f t="shared" ref="DR50" si="2139">IF($R49=1,1,0)</f>
        <v>0</v>
      </c>
      <c r="DS50" s="19">
        <f t="shared" ref="DS50" si="2140">IF($V49=1,1,0)</f>
        <v>0</v>
      </c>
      <c r="DT50" s="19">
        <f t="shared" ref="DT50" si="2141">IF($Z49=1,1,0)</f>
        <v>0</v>
      </c>
      <c r="DU50" s="19">
        <f t="shared" ref="DU50" si="2142">IF($AH49=1,1,0)</f>
        <v>0</v>
      </c>
      <c r="DV50" s="19">
        <f t="shared" ref="DV50" si="2143">IF($AL49=1,1,0)</f>
        <v>0</v>
      </c>
      <c r="DW50" s="19">
        <f t="shared" ref="DW50" si="2144">IF($AT49=1,1,0)</f>
        <v>0</v>
      </c>
      <c r="DX50" s="19">
        <f t="shared" ref="DX50" si="2145">IF($AX49=1,1,0)</f>
        <v>0</v>
      </c>
      <c r="DY50" s="19">
        <f t="shared" ref="DY50" si="2146">IF($BF49=1,1,0)</f>
        <v>0</v>
      </c>
      <c r="DZ50" s="19">
        <f t="shared" ref="DZ50" si="2147">IF($BJ49=1,1,0)</f>
        <v>0</v>
      </c>
      <c r="EA50" s="19">
        <f t="shared" ref="EA50" si="2148">IF($BR49=1,1,0)</f>
        <v>0</v>
      </c>
      <c r="EB50" s="19">
        <f t="shared" ref="EB50" si="2149">IF($BV49=1,1,0)</f>
        <v>0</v>
      </c>
      <c r="EE50" s="329">
        <f>N49*$FU50*週間進捗報告書!$G$9</f>
        <v>0</v>
      </c>
      <c r="EF50" s="329">
        <f>R49*$FV50*週間進捗報告書!$G$10</f>
        <v>0</v>
      </c>
      <c r="EG50" s="329">
        <f>V49*$FW50*週間進捗報告書!$G$11</f>
        <v>0</v>
      </c>
      <c r="EH50" s="329">
        <f>Z49*$FX50*週間進捗報告書!$G$12</f>
        <v>0</v>
      </c>
      <c r="EI50" s="329">
        <f>AH49*$FY50*週間進捗報告書!$G$13</f>
        <v>0</v>
      </c>
      <c r="EJ50" s="329">
        <f>AL49*$FZ50*週間進捗報告書!$G$14</f>
        <v>0</v>
      </c>
      <c r="EK50" s="329">
        <f>AT49*$GA50*週間進捗報告書!$G$15</f>
        <v>0</v>
      </c>
      <c r="EL50" s="329">
        <f>AX49*$GB50*週間進捗報告書!$G$16</f>
        <v>0</v>
      </c>
      <c r="EM50" s="329">
        <f>BF49*$GC50*週間進捗報告書!$G$17</f>
        <v>0</v>
      </c>
      <c r="EN50" s="329">
        <f>BJ49*$GD50*週間進捗報告書!$G$18</f>
        <v>0</v>
      </c>
      <c r="EO50" s="329">
        <f>BR49*$GE50*週間進捗報告書!$G$19</f>
        <v>0</v>
      </c>
      <c r="EP50" s="329">
        <f>BV49*$GF50*週間進捗報告書!$G$20</f>
        <v>0</v>
      </c>
      <c r="ER50" s="547"/>
      <c r="ES50" s="547"/>
      <c r="ET50" s="547"/>
      <c r="EU50" s="547"/>
      <c r="EV50" s="547"/>
      <c r="EW50" s="547"/>
      <c r="EX50" s="547"/>
      <c r="EY50" s="547"/>
      <c r="EZ50" s="547"/>
      <c r="FA50" s="547"/>
      <c r="FB50" s="547"/>
      <c r="FC50" s="547"/>
      <c r="FD50" s="547"/>
      <c r="FE50" s="332"/>
      <c r="FG50" s="19"/>
      <c r="FH50" s="19"/>
      <c r="FI50" s="19"/>
      <c r="FJ50" s="19"/>
      <c r="FK50" s="19"/>
      <c r="FL50" s="19"/>
      <c r="FM50" s="19"/>
      <c r="FN50" s="19"/>
      <c r="FO50" s="19"/>
      <c r="FP50" s="19"/>
      <c r="FQ50" s="19"/>
      <c r="FR50" s="19"/>
      <c r="FU50" s="295">
        <f t="shared" ref="FU50" si="2150">FU49</f>
        <v>0</v>
      </c>
      <c r="FV50" s="295">
        <f t="shared" ref="FV50" si="2151">FV49</f>
        <v>0</v>
      </c>
      <c r="FW50" s="295">
        <f t="shared" ref="FW50" si="2152">FW49</f>
        <v>0</v>
      </c>
      <c r="FX50" s="295">
        <f t="shared" ref="FX50" si="2153">FX49</f>
        <v>0</v>
      </c>
      <c r="FY50" s="295">
        <f t="shared" ref="FY50" si="2154">FY49</f>
        <v>0</v>
      </c>
      <c r="FZ50" s="295">
        <f t="shared" ref="FZ50" si="2155">FZ49</f>
        <v>0</v>
      </c>
      <c r="GA50" s="295">
        <f t="shared" ref="GA50" si="2156">GA49</f>
        <v>0</v>
      </c>
      <c r="GB50" s="295">
        <f t="shared" ref="GB50" si="2157">GB49</f>
        <v>0</v>
      </c>
      <c r="GC50" s="295">
        <f t="shared" ref="GC50" si="2158">GC49</f>
        <v>0</v>
      </c>
      <c r="GD50" s="295">
        <f t="shared" ref="GD50" si="2159">GD49</f>
        <v>0</v>
      </c>
      <c r="GE50" s="295">
        <f t="shared" ref="GE50" si="2160">GE49</f>
        <v>0</v>
      </c>
      <c r="GF50" s="295">
        <f t="shared" ref="GF50" si="2161">GF49</f>
        <v>0</v>
      </c>
      <c r="GG50" s="295" t="e">
        <f t="shared" ref="GG50" si="2162">GG49</f>
        <v>#N/A</v>
      </c>
      <c r="GH50" s="2" t="e">
        <f>INDEX(リスト!$V:$V,MATCH(中日程計画表!$D49,リスト!$D:$D,0))</f>
        <v>#N/A</v>
      </c>
      <c r="GI50" s="2" t="e">
        <f>INDEX(リスト!$A:$A,MATCH(中日程計画表!$D49,リスト!$D:$D,0))</f>
        <v>#N/A</v>
      </c>
      <c r="GJ50" s="2" t="e">
        <f>INDEX(リスト!$U:$U,MATCH(中日程計画表!$D49,リスト!$D:$D,0))</f>
        <v>#N/A</v>
      </c>
      <c r="GK50" s="5" t="e">
        <f>INDEX(リスト!$W:$W,MATCH(中日程計画表!$D49,リスト!$D:$D,0))</f>
        <v>#N/A</v>
      </c>
      <c r="GL50" s="2" t="s">
        <v>201</v>
      </c>
      <c r="GM50" s="296">
        <f t="shared" ref="GM50" si="2163">GM49</f>
        <v>0</v>
      </c>
      <c r="GN50" s="296" t="str">
        <f t="shared" ref="GN50" si="2164">GN49</f>
        <v>出荷確定データ出力（API）</v>
      </c>
      <c r="GP50" s="2">
        <v>1.0688215053763441</v>
      </c>
      <c r="GU50" s="461"/>
      <c r="GV50" s="460"/>
      <c r="GW50" s="460"/>
      <c r="GX50" s="461"/>
      <c r="GY50" s="461"/>
      <c r="GZ50" s="460"/>
      <c r="HA50" s="460"/>
      <c r="HB50" s="461"/>
      <c r="HC50" s="461"/>
      <c r="HD50" s="460"/>
      <c r="HE50" s="460"/>
      <c r="HF50" s="461"/>
      <c r="HG50" s="461"/>
      <c r="HH50" s="460"/>
      <c r="HI50" s="460"/>
      <c r="HJ50" s="461"/>
      <c r="HK50" s="461"/>
      <c r="HL50" s="460"/>
      <c r="HM50" s="460"/>
      <c r="HN50" s="461"/>
      <c r="HO50" s="461"/>
      <c r="HP50" s="460"/>
      <c r="HQ50" s="460"/>
      <c r="HR50" s="461"/>
      <c r="HS50" s="4"/>
    </row>
    <row r="51" spans="1:227" ht="12" customHeight="1">
      <c r="A51" s="488" t="str">
        <f ca="1">INDIRECT("リスト!A"&amp;B51+6)</f>
        <v>入荷</v>
      </c>
      <c r="B51" s="493">
        <f t="shared" ref="B51" si="2165">ROUNDDOWN((ROW()-6)/2,0)+1</f>
        <v>23</v>
      </c>
      <c r="C51" s="474" t="str">
        <f>機能グループ名</f>
        <v>入荷</v>
      </c>
      <c r="D51" s="500">
        <f>機能ID</f>
        <v>0</v>
      </c>
      <c r="E51" s="482" t="str">
        <f>機能名</f>
        <v>入荷予定データ取込（CSV）</v>
      </c>
      <c r="F51" s="315"/>
      <c r="G51" s="315"/>
      <c r="H51" s="315"/>
      <c r="I51" s="315"/>
      <c r="J51" s="316"/>
      <c r="K51" s="480" t="str">
        <f>担当者_SR</f>
        <v>NG</v>
      </c>
      <c r="L51" s="76"/>
      <c r="M51" s="76"/>
      <c r="N51" s="470"/>
      <c r="O51" s="494" t="str">
        <f>担当者_SRR</f>
        <v>NG</v>
      </c>
      <c r="P51" s="76"/>
      <c r="Q51" s="76"/>
      <c r="R51" s="470"/>
      <c r="S51" s="494" t="str">
        <f>担当者_DS</f>
        <v>NG</v>
      </c>
      <c r="T51" s="76"/>
      <c r="U51" s="76"/>
      <c r="V51" s="470"/>
      <c r="W51" s="472" t="str">
        <f>担当者_DSR</f>
        <v>NG</v>
      </c>
      <c r="X51" s="76"/>
      <c r="Y51" s="76"/>
      <c r="Z51" s="470"/>
      <c r="AA51" s="476"/>
      <c r="AB51" s="79"/>
      <c r="AC51" s="79"/>
      <c r="AD51" s="470">
        <f>IF(AC52 &lt;&gt; "",1,0)</f>
        <v>0</v>
      </c>
      <c r="AE51" s="495" t="str">
        <f>担当者_CD</f>
        <v>NG</v>
      </c>
      <c r="AF51" s="76"/>
      <c r="AG51" s="76"/>
      <c r="AH51" s="470"/>
      <c r="AI51" s="495" t="str">
        <f>担当者_DD</f>
        <v>NG</v>
      </c>
      <c r="AJ51" s="76"/>
      <c r="AK51" s="76"/>
      <c r="AL51" s="470"/>
      <c r="AM51" s="498"/>
      <c r="AN51" s="79"/>
      <c r="AO51" s="79"/>
      <c r="AP51" s="470">
        <f>IF(AO52 &lt;&gt; "",1,0)</f>
        <v>0</v>
      </c>
      <c r="AQ51" s="472" t="str">
        <f>担当者_MCL</f>
        <v>NG</v>
      </c>
      <c r="AR51" s="76"/>
      <c r="AS51" s="76"/>
      <c r="AT51" s="470"/>
      <c r="AU51" s="472" t="str">
        <f>担当者_MCLR</f>
        <v>NG</v>
      </c>
      <c r="AV51" s="76"/>
      <c r="AW51" s="76"/>
      <c r="AX51" s="470"/>
      <c r="AY51" s="476"/>
      <c r="AZ51" s="79"/>
      <c r="BA51" s="79"/>
      <c r="BB51" s="470">
        <f>IF(BA52 &lt;&gt; "",1,0)</f>
        <v>0</v>
      </c>
      <c r="BC51" s="474" t="str">
        <f>担当者_MT</f>
        <v>NG</v>
      </c>
      <c r="BD51" s="76"/>
      <c r="BE51" s="76"/>
      <c r="BF51" s="470"/>
      <c r="BG51" s="472" t="str">
        <f>担当者_M検</f>
        <v>NG</v>
      </c>
      <c r="BH51" s="76"/>
      <c r="BI51" s="76"/>
      <c r="BJ51" s="470"/>
      <c r="BK51" s="498"/>
      <c r="BL51" s="79"/>
      <c r="BM51" s="79"/>
      <c r="BN51" s="470">
        <v>0</v>
      </c>
      <c r="BO51" s="474" t="str">
        <f>担当者_モテ</f>
        <v>NG</v>
      </c>
      <c r="BP51" s="76"/>
      <c r="BQ51" s="76"/>
      <c r="BR51" s="470"/>
      <c r="BS51" s="472" t="str">
        <f>担当者_モテR</f>
        <v>NG</v>
      </c>
      <c r="BT51" s="76"/>
      <c r="BU51" s="76"/>
      <c r="BV51" s="470"/>
      <c r="BW51" s="499">
        <f t="shared" ref="BW51" si="2166">IFERROR(SUM(IF(K51&lt;&gt;"NG",N51*K$1,0),IF(O51&lt;&gt;"NG",R51*O$1,0),IF(S51&lt;&gt;"NG",V51*S$1,0),IF(W51&lt;&gt;"NG",Z51*W$1,0),IF(AA51&lt;&gt;"NG",AD51*AA$1,0),IF(AE51&lt;&gt;"NG",AH51*AE$1,0),IF(AI51&lt;&gt;"NG",AL51*AI$1,0),IF(AM51&lt;&gt;"NG",AP51*AM$1,0),IF(AQ51&lt;&gt;"NG",AT51*AQ$1,0),IF(AU51&lt;&gt;"NG",AX51*AU$1,0),IF(AY51&lt;&gt;"NG",BB51*AY$1,0),IF(BC51&lt;&gt;"NG",BF51*BC$1,0),IF(BG51&lt;&gt;"NG",BJ51*BG$1,0),IF(BK51&lt;&gt;"NG",BN51*BK$1,0),IF(BO51&lt;&gt;"NG",BR51*BO$1,0),IF(BS51&lt;&gt;"NG",BV51*BS$1,0))/SUM(IF(K51&lt;&gt;"NG",K$1,0),IF(O51&lt;&gt;"NG",O$1,0),IF(S51&lt;&gt;"NG",S$1,0),IF(W51&lt;&gt;"NG",W$1,0),IF(AA51&lt;&gt;"NG",AA$1,0),IF(AE51&lt;&gt;"NG",AE$1,0),IF(AI51&lt;&gt;"NG",AI$1,0),IF(AM51&lt;&gt;"NG",AM$1,0),IF(AQ51&lt;&gt;"NG",AQ$1,0),IF(AU51&lt;&gt;"NG",AU$1,0),IF(AY51&lt;&gt;"NG",AY$1,0),IF(BC51&lt;&gt;"NG",BC$1,0),IF(BG51&lt;&gt;"NG",BG$1,0),IF(BK51&lt;&gt;"NG",BK$1,0),IF(BO51&lt;&gt;"NG",BO$1,0),IF(BS51&lt;&gt;"NG",BS$1,0)),0)</f>
        <v>0</v>
      </c>
      <c r="BX51" s="466"/>
      <c r="BY51" s="490"/>
      <c r="BZ51" s="5"/>
      <c r="CA51" s="32">
        <f t="shared" ref="CA51" si="2167">IF(AND($M51&lt;&gt;$BZ$5,$M51&lt;=$BZ$6,$M51&lt;&gt;$BZ$7),1,0)</f>
        <v>0</v>
      </c>
      <c r="CB51" s="32">
        <f t="shared" ref="CB51" si="2168">IF(AND($Q51&lt;&gt;$BZ$5,$Q51&lt;=$BZ$6,$Q51&lt;&gt;$BZ$7),1,0)</f>
        <v>0</v>
      </c>
      <c r="CC51" s="32">
        <f t="shared" ref="CC51" si="2169">IF(AND($U51&lt;&gt;$BZ$5,$U51&lt;=$BZ$6,$U51&lt;&gt;$BZ$7),1,0)</f>
        <v>0</v>
      </c>
      <c r="CD51" s="32">
        <f t="shared" ref="CD51" si="2170">IF(AND($Y51&lt;&gt;$BZ$5,$Y51&lt;=$BZ$6,$Y51&lt;&gt;$BZ$7),1,0)</f>
        <v>0</v>
      </c>
      <c r="CE51" s="32">
        <f t="shared" ref="CE51" si="2171">IF(AND($AG51&lt;&gt;$BZ$5,$AG51&lt;=$BZ$6,$AG51&lt;&gt;$BZ$7),1,0)</f>
        <v>0</v>
      </c>
      <c r="CF51" s="32">
        <f t="shared" ref="CF51" si="2172">IF(AND($AK51&lt;&gt;$BZ$5,$AK51&lt;=$BZ$6,$AK51&lt;&gt;$BZ$7),1,0)</f>
        <v>0</v>
      </c>
      <c r="CG51" s="32">
        <f t="shared" ref="CG51" si="2173">IF(AND($AS51&lt;&gt;$BZ$5,$AS51&lt;=$BZ$6,$AS51&lt;&gt;$BZ$7),1,0)</f>
        <v>0</v>
      </c>
      <c r="CH51" s="32">
        <f t="shared" ref="CH51" si="2174">IF(AND($AW51&lt;&gt;$BZ$5,$AW51&lt;=$BZ$6,$AW51&lt;&gt;$BZ$7),1,0)</f>
        <v>0</v>
      </c>
      <c r="CI51" s="32">
        <f t="shared" ref="CI51" si="2175">IF(AND($BE51&lt;&gt;$BZ$5,$BE51&lt;=$BZ$6,$BE51&lt;&gt;$BZ$7),1,0)</f>
        <v>0</v>
      </c>
      <c r="CJ51" s="32">
        <f t="shared" ref="CJ51" si="2176">IF(AND($BI51&lt;&gt;$BZ$5,$BI51&lt;=$BZ$6,$BI51&lt;&gt;$BZ$7),1,0)</f>
        <v>0</v>
      </c>
      <c r="CK51" s="32">
        <f t="shared" ref="CK51" si="2177">IF(AND($BQ51&lt;&gt;$BZ$5,$BQ51&lt;=$BZ$6,$BQ51&lt;&gt;$BZ$7),1,0)</f>
        <v>0</v>
      </c>
      <c r="CL51" s="32">
        <f t="shared" ref="CL51" si="2178">IF(AND($BU51&lt;&gt;$BZ$5,$BU51&lt;=$BZ$6,$BU51&lt;&gt;$BZ$7),1,0)</f>
        <v>0</v>
      </c>
      <c r="CO51" s="32">
        <f>IF(AND($M51&lt;&gt;$CN$5,$M51&lt;=$CN$6,$M51&lt;&gt;$CN$7),1,0)</f>
        <v>0</v>
      </c>
      <c r="CP51" s="32">
        <f>IF(AND($Q51&lt;&gt;$CN$5,$Q51&lt;=$CN$6,$Q51&lt;&gt;$CN$7),1,0)</f>
        <v>0</v>
      </c>
      <c r="CQ51" s="32">
        <f>IF(AND($U51&lt;&gt;$CN$5,$U51&lt;=$CN$6,$U51&lt;&gt;$CN$7),1,0)</f>
        <v>0</v>
      </c>
      <c r="CR51" s="32">
        <f>IF(AND($Y51&lt;&gt;$CN$5,$Y51&lt;=$CN$6,$Y51&lt;&gt;$CN$7),1,0)</f>
        <v>0</v>
      </c>
      <c r="CS51" s="32">
        <f>IF(AND($AG51&lt;&gt;$CN$5,$AG51&lt;=$CN$6,$AG51&lt;&gt;$CN$7),1,0)</f>
        <v>0</v>
      </c>
      <c r="CT51" s="32">
        <f>IF(AND($AK51&lt;&gt;$CN$5,$AK51&lt;=$CN$6,$AK51&lt;&gt;$CN$7),1,0)</f>
        <v>0</v>
      </c>
      <c r="CU51" s="32">
        <f>IF(AND($AS51&lt;&gt;$CN$5,$AS51&lt;=$CN$6,$AS51&lt;&gt;$CN$7),1,0)</f>
        <v>0</v>
      </c>
      <c r="CV51" s="32">
        <f>IF(AND($AW51&lt;&gt;$CN$5,$AW51&lt;=$CN$6,$AW51&lt;&gt;$CN$7),1,0)</f>
        <v>0</v>
      </c>
      <c r="CW51" s="32">
        <f>IF(AND($BE51&lt;&gt;$CN$5,$BE51&lt;=$CN$6,$BE51&lt;&gt;$CN$7),1,0)</f>
        <v>0</v>
      </c>
      <c r="CX51" s="32">
        <f>IF(AND($BI51&lt;&gt;$CN$5,$BI51&lt;=$CN$6,$BI51&lt;&gt;$CN$7),1,0)</f>
        <v>0</v>
      </c>
      <c r="CY51" s="32">
        <f>IF(AND($BQ51&lt;&gt;$CN$5,$BQ51&lt;=$CN$6,$BQ51&lt;&gt;$CN$7),1,0)</f>
        <v>0</v>
      </c>
      <c r="CZ51" s="32">
        <f>IF(AND($BU51&lt;&gt;$CN$5,$BU51&lt;=$CN$6,$BU51&lt;&gt;$CN$7),1,0)</f>
        <v>0</v>
      </c>
      <c r="DC51" s="32">
        <f>IF(AND($M51&lt;&gt;$DB$5,$M51&lt;=$DB$6,$M51&lt;&gt;$CN$7),1,0)</f>
        <v>0</v>
      </c>
      <c r="DD51" s="32">
        <f>IF(AND($Q51&lt;&gt;$DB$5,$Q51&lt;=$DB$6,$Q51&lt;&gt;$CN$7),1,0)</f>
        <v>0</v>
      </c>
      <c r="DE51" s="32">
        <f>IF(AND($U51&lt;&gt;$DB$5,$U51&lt;=$DB$6,$U51&lt;&gt;$CN$7),1,0)</f>
        <v>0</v>
      </c>
      <c r="DF51" s="32">
        <f>IF(AND($Y51&lt;&gt;$DB$5,$Y51&lt;=$DB$6,$Y51&lt;&gt;$CN$7),1,0)</f>
        <v>0</v>
      </c>
      <c r="DG51" s="32">
        <f>IF(AND($AG51&lt;&gt;$DB$5,$AG51&lt;=$DB$6,$AG51&lt;&gt;$CN$7),1,0)</f>
        <v>0</v>
      </c>
      <c r="DH51" s="32">
        <f>IF(AND($AK51&lt;&gt;$DB$5,$AK51&lt;=$DB$6,$AK51&lt;&gt;$CN$7),1,0)</f>
        <v>0</v>
      </c>
      <c r="DI51" s="32">
        <f>IF(AND($AS51&lt;&gt;$DB$5,$AS51&lt;=$DB$6,$AS51&lt;&gt;$CN$7),1,0)</f>
        <v>0</v>
      </c>
      <c r="DJ51" s="32">
        <f>IF(AND($AW51&lt;&gt;$DB$5,$AW51&lt;=$DB$6,$AW51&lt;&gt;$CN$7),1,0)</f>
        <v>0</v>
      </c>
      <c r="DK51" s="32">
        <f>IF(AND($BE51&lt;&gt;$DB$5,$BE51&lt;=$DB$6,$BE51&lt;&gt;$CN$7),1,0)</f>
        <v>0</v>
      </c>
      <c r="DL51" s="32">
        <f>IF(AND($BI51&lt;&gt;$DB$5,$BI51&lt;=$DB$6,$BI51&lt;&gt;$CN$7),1,0)</f>
        <v>0</v>
      </c>
      <c r="DM51" s="32">
        <f>IF(AND($BQ51&lt;&gt;$DB$5,$BQ51&lt;=$DB$6,$BQ51&lt;&gt;$CN$7),1,0)</f>
        <v>0</v>
      </c>
      <c r="DN51" s="32">
        <f>IF(AND($BU51&lt;&gt;$DB$5,$BU51&lt;=$DB$6,$BU51&lt;&gt;$CN$7),1,0)</f>
        <v>0</v>
      </c>
      <c r="DQ51" s="32">
        <f t="shared" ref="DQ51" si="2179">IF(AND($M51&lt;&gt;$DP$5,$M51&lt;=$DP$6,$M51&lt;&gt;$CN$7),1,0)</f>
        <v>0</v>
      </c>
      <c r="DR51" s="32">
        <f t="shared" ref="DR51" si="2180">IF(AND($Q51&lt;&gt;$DP$5,$Q51&lt;=$DP$6,$Q51&lt;&gt;$CN$7),1,0)</f>
        <v>0</v>
      </c>
      <c r="DS51" s="32">
        <f t="shared" ref="DS51" si="2181">IF(AND($U51&lt;&gt;$DP$5,$U51&lt;=$DP$6,$U51&lt;&gt;$CN$7),1,0)</f>
        <v>0</v>
      </c>
      <c r="DT51" s="32">
        <f t="shared" ref="DT51" si="2182">IF(AND($Y51&lt;&gt;$DP$5,$Y51&lt;=$DP$6,$Y51&lt;&gt;$CN$7),1,0)</f>
        <v>0</v>
      </c>
      <c r="DU51" s="32">
        <f t="shared" ref="DU51" si="2183">IF(AND($AG51&lt;&gt;$DP$5,$AG51&lt;=$DP$6,$AG51&lt;&gt;$CN$7),1,0)</f>
        <v>0</v>
      </c>
      <c r="DV51" s="32">
        <f t="shared" ref="DV51" si="2184">IF(AND($AK51&lt;&gt;$DP$5,$AK51&lt;=$DP$6,$AK51&lt;&gt;$CN$7),1,0)</f>
        <v>0</v>
      </c>
      <c r="DW51" s="32">
        <f t="shared" ref="DW51" si="2185">IF(AND($AS51&lt;&gt;$DP$5,$AS51&lt;=$DP$6,$AS51&lt;&gt;$CN$7),1,0)</f>
        <v>0</v>
      </c>
      <c r="DX51" s="32">
        <f t="shared" ref="DX51" si="2186">IF(AND($AW51&lt;&gt;$DP$5,$AW51&lt;=$DP$6,$AW51&lt;&gt;$CN$7),1,0)</f>
        <v>0</v>
      </c>
      <c r="DY51" s="32">
        <f t="shared" ref="DY51" si="2187">IF(AND($BE51&lt;&gt;$DP$5,$BE51&lt;=$DP$6,$BE51&lt;&gt;$CN$7),1,0)</f>
        <v>0</v>
      </c>
      <c r="DZ51" s="32">
        <f t="shared" ref="DZ51" si="2188">IF(AND($BI51&lt;&gt;$DP$5,$BI51&lt;=$DP$6,$BI51&lt;&gt;$CN$7),1,0)</f>
        <v>0</v>
      </c>
      <c r="EA51" s="32">
        <f t="shared" ref="EA51" si="2189">IF(AND($BQ51&lt;&gt;$DP$5,$BQ51&lt;=$DP$6,$BQ51&lt;&gt;$CN$7),1,0)</f>
        <v>0</v>
      </c>
      <c r="EB51" s="32">
        <f t="shared" ref="EB51" si="2190">IF(AND($BU51&lt;&gt;$DP$5,$BU51&lt;=$DP$6,$BU51&lt;&gt;$CN$7),1,0)</f>
        <v>0</v>
      </c>
      <c r="EE51" s="328">
        <f>IF(M51&lt;&gt;"",IF(M51&lt;=$ED$6,1,IF(L51&gt;$ED$6,0,NETWORKDAYS(L51,$ED$6,祭日リスト)/NETWORKDAYS(L51,M51,祭日リスト)))*$GG51*週間進捗報告書!$G$9,0)</f>
        <v>0</v>
      </c>
      <c r="EF51" s="328">
        <f>IF(Q51&lt;&gt;"",IF(Q51&lt;=$ED$6,1,IF(P51&gt;$ED$6,0,NETWORKDAYS(P51,$ED$6,祭日リスト)/NETWORKDAYS(P51,Q51,祭日リスト)))*$GG51*週間進捗報告書!$G$10,0)</f>
        <v>0</v>
      </c>
      <c r="EG51" s="328">
        <f>IF(U51&lt;&gt;"",IF(U51&lt;=$ED$6,1,IF(T51&gt;$ED$6,0,NETWORKDAYS(T51,$ED$6,祭日リスト)/NETWORKDAYS(T51,U51,祭日リスト)))*$GG51*週間進捗報告書!$G$11,0)</f>
        <v>0</v>
      </c>
      <c r="EH51" s="328">
        <f>IF(Y51&lt;&gt;"",IF(Y51&lt;=$ED$6,1,IF(X51&gt;$ED$6,0,NETWORKDAYS(X51,$ED$6,祭日リスト)/NETWORKDAYS(X51,Y51,祭日リスト)))*$GG51*週間進捗報告書!$G$12,0)</f>
        <v>0</v>
      </c>
      <c r="EI51" s="328">
        <f>IF(AG51&lt;&gt;"",IF(AG51&lt;=$ED$6,1,IF(AF51&gt;$ED$6,0,NETWORKDAYS(AF51,$ED$6,祭日リスト)/NETWORKDAYS(AF51,AG51,祭日リスト)))*$GG51*週間進捗報告書!$G$13,0)</f>
        <v>0</v>
      </c>
      <c r="EJ51" s="328">
        <f>IF(AK51&lt;&gt;"",IF(AK51&lt;=$ED$6,1,IF(AJ51&gt;$ED$6,0,NETWORKDAYS(AJ51,$ED$6,祭日リスト)/NETWORKDAYS(AJ51,AK51,祭日リスト)))*$GG51*週間進捗報告書!$G$14,0)</f>
        <v>0</v>
      </c>
      <c r="EK51" s="328">
        <f>IF(AS51&lt;&gt;"",IF(AS51&lt;=$ED$6,1,IF(AR51&gt;$ED$6,0,NETWORKDAYS(AR51,$ED$6,祭日リスト)/NETWORKDAYS(AR51,AS51,祭日リスト)))*$GG51*週間進捗報告書!$G$15,0)</f>
        <v>0</v>
      </c>
      <c r="EL51" s="328">
        <f>IF(AW51&lt;&gt;"",IF(AW51&lt;=$ED$6,1,IF(AV51&gt;$ED$6,0,NETWORKDAYS(AV51,$ED$6,祭日リスト)/NETWORKDAYS(AV51,AW51,祭日リスト)))*$GG51*週間進捗報告書!$G$16,0)</f>
        <v>0</v>
      </c>
      <c r="EM51" s="328">
        <f>IF(BE51&lt;&gt;"",IF(BE51&lt;=$ED$6,1,IF(BD51&gt;$ED$6,0,NETWORKDAYS(BD51,$ED$6,祭日リスト)/NETWORKDAYS(BD51,BE51,祭日リスト)))*$GG51*週間進捗報告書!$G$17,0)</f>
        <v>0</v>
      </c>
      <c r="EN51" s="328">
        <f>IF(BI51&lt;&gt;"",IF(BI51&lt;=$ED$6,1,IF(BH51&gt;$ED$6,0,NETWORKDAYS(BH51,$ED$6,祭日リスト)/NETWORKDAYS(BH51,BI51,祭日リスト)))*$GG51*週間進捗報告書!$G$18,0)</f>
        <v>0</v>
      </c>
      <c r="EO51" s="328">
        <f>IF(BQ51&lt;&gt;"",IF(BQ51&lt;=$ED$6,1,IF(BP51&gt;$ED$6,0,NETWORKDAYS(BP51,$ED$6,祭日リスト)/NETWORKDAYS(BP51,BQ51,祭日リスト)))*$GG51*週間進捗報告書!$G$19,0)</f>
        <v>0</v>
      </c>
      <c r="EP51" s="328">
        <f>IF(BU51&lt;&gt;"",IF(BU51&lt;=$ED$6,1,IF(BT51&gt;$ED$6,0,NETWORKDAYS(BT51,$ED$6,祭日リスト)/NETWORKDAYS(BT51,BU51,祭日リスト)))*$GG51*週間進捗報告書!$G$20,0)</f>
        <v>0</v>
      </c>
      <c r="ER51" s="547">
        <f t="shared" ref="ER51:FC51" si="2191">EE51-EE52</f>
        <v>0</v>
      </c>
      <c r="ES51" s="547">
        <f t="shared" si="2191"/>
        <v>0</v>
      </c>
      <c r="ET51" s="547">
        <f t="shared" si="2191"/>
        <v>0</v>
      </c>
      <c r="EU51" s="547">
        <f t="shared" si="2191"/>
        <v>0</v>
      </c>
      <c r="EV51" s="547">
        <f t="shared" si="2191"/>
        <v>0</v>
      </c>
      <c r="EW51" s="547">
        <f t="shared" si="2191"/>
        <v>0</v>
      </c>
      <c r="EX51" s="547">
        <f t="shared" si="2191"/>
        <v>0</v>
      </c>
      <c r="EY51" s="547">
        <f t="shared" si="2191"/>
        <v>0</v>
      </c>
      <c r="EZ51" s="547">
        <f t="shared" si="2191"/>
        <v>0</v>
      </c>
      <c r="FA51" s="547">
        <f t="shared" si="2191"/>
        <v>0</v>
      </c>
      <c r="FB51" s="547">
        <f t="shared" si="2191"/>
        <v>0</v>
      </c>
      <c r="FC51" s="547">
        <f t="shared" si="2191"/>
        <v>0</v>
      </c>
      <c r="FD51" s="547">
        <f t="shared" ref="FD51" si="2192">SUM(ER51:FC52)</f>
        <v>0</v>
      </c>
      <c r="FE51" s="333"/>
      <c r="FG51" s="32">
        <f>IF(AND($M51&lt;&gt;$FF$7),1,0)</f>
        <v>0</v>
      </c>
      <c r="FH51" s="32">
        <f>IF(AND($Q51&lt;&gt;$FF$7),1,0)</f>
        <v>0</v>
      </c>
      <c r="FI51" s="32">
        <f>IF(AND($U51&lt;&gt;$FF$7),1,0)</f>
        <v>0</v>
      </c>
      <c r="FJ51" s="32">
        <f>IF(AND($Y51&lt;&gt;$FF$7),1,0)</f>
        <v>0</v>
      </c>
      <c r="FK51" s="32">
        <f>IF(AND($AG51&lt;&gt;$FF$7),1,0)</f>
        <v>0</v>
      </c>
      <c r="FL51" s="32">
        <f>IF(AND($AK51&lt;&gt;$FF$7),1,0)</f>
        <v>0</v>
      </c>
      <c r="FM51" s="32">
        <f>IF(AND($AS51&lt;&gt;$FF$7),1,0)</f>
        <v>0</v>
      </c>
      <c r="FN51" s="32">
        <f>IF(AND($AW51&lt;&gt;$FF$7),1,0)</f>
        <v>0</v>
      </c>
      <c r="FO51" s="32">
        <f>IF(AND($BE51&lt;&gt;$FF$7),1,0)</f>
        <v>0</v>
      </c>
      <c r="FP51" s="32">
        <f>IF(AND($BI51&lt;&gt;$FF$7),1,0)</f>
        <v>0</v>
      </c>
      <c r="FQ51" s="32">
        <f>IF(AND($BQ51&lt;&gt;$FF$7),1,0)</f>
        <v>0</v>
      </c>
      <c r="FR51" s="32">
        <f>IF(AND($BU51&lt;&gt;$FF$7),1,0)</f>
        <v>0</v>
      </c>
      <c r="FU51" s="294">
        <f t="shared" ref="FU51" si="2193">IF($K51&lt;&gt;"NG",$GG51,0)</f>
        <v>0</v>
      </c>
      <c r="FV51" s="294">
        <f t="shared" ref="FV51" si="2194">IF($O51&lt;&gt;"NG",$GG51,0)</f>
        <v>0</v>
      </c>
      <c r="FW51" s="294">
        <f t="shared" ref="FW51" si="2195">IF($S51&lt;&gt;"NG",$GG51,0)</f>
        <v>0</v>
      </c>
      <c r="FX51" s="294">
        <f t="shared" ref="FX51" si="2196">IF($W51&lt;&gt;"NG",$GG51,0)</f>
        <v>0</v>
      </c>
      <c r="FY51" s="294">
        <f t="shared" ref="FY51" si="2197">IF($AE51&lt;&gt;"NG",$GG51,0)</f>
        <v>0</v>
      </c>
      <c r="FZ51" s="294">
        <f t="shared" ref="FZ51" si="2198">IF($AI51&lt;&gt;"NG",$GG51,0)</f>
        <v>0</v>
      </c>
      <c r="GA51" s="294">
        <f t="shared" ref="GA51" si="2199">IF($AQ51&lt;&gt;"NG",$GG51,0)</f>
        <v>0</v>
      </c>
      <c r="GB51" s="294">
        <f t="shared" ref="GB51" si="2200">IF($AU51&lt;&gt;"NG",$GG51,0)</f>
        <v>0</v>
      </c>
      <c r="GC51" s="294">
        <f t="shared" ref="GC51" si="2201">IF($BC51&lt;&gt;"NG",$GG51,0)</f>
        <v>0</v>
      </c>
      <c r="GD51" s="294">
        <f t="shared" ref="GD51" si="2202">IF($BG51&lt;&gt;"NG",$GG51,0)</f>
        <v>0</v>
      </c>
      <c r="GE51" s="294">
        <f t="shared" ref="GE51" si="2203">IF($BO51&lt;&gt;"NG",$GG51,0)</f>
        <v>0</v>
      </c>
      <c r="GF51" s="294">
        <f t="shared" ref="GF51" si="2204">IF($BS51&lt;&gt;"NG",$GG51,0)</f>
        <v>0</v>
      </c>
      <c r="GG51" s="294" t="e">
        <f>VLOOKUP($D51,リスト!$D:$S,15,FALSE)</f>
        <v>#N/A</v>
      </c>
      <c r="GH51" s="2" t="e">
        <f>INDEX(リスト!$V:$V,MATCH(中日程計画表!$D51,リスト!$D:$D,0))</f>
        <v>#N/A</v>
      </c>
      <c r="GI51" s="2" t="e">
        <f>INDEX(リスト!$A:$A,MATCH(中日程計画表!$D51,リスト!$D:$D,0))</f>
        <v>#N/A</v>
      </c>
      <c r="GJ51" s="2" t="e">
        <f>INDEX(リスト!$U:$U,MATCH(中日程計画表!$D51,リスト!$D:$D,0))</f>
        <v>#N/A</v>
      </c>
      <c r="GK51" s="5" t="e">
        <f>INDEX(リスト!$W:$W,MATCH(中日程計画表!$D51,リスト!$D:$D,0))</f>
        <v>#N/A</v>
      </c>
      <c r="GL51" s="2" t="s">
        <v>200</v>
      </c>
      <c r="GM51" s="296">
        <f>D51</f>
        <v>0</v>
      </c>
      <c r="GN51" s="296" t="str">
        <f>E51</f>
        <v>入荷予定データ取込（CSV）</v>
      </c>
      <c r="GP51" s="2">
        <v>0.60606060606060608</v>
      </c>
      <c r="GU51" s="460" t="str">
        <f t="shared" ref="GU51" si="2205">AE51</f>
        <v>NG</v>
      </c>
      <c r="GV51" s="460">
        <f t="shared" ref="GV51" si="2206">EI51</f>
        <v>0</v>
      </c>
      <c r="GW51" s="460">
        <f t="shared" ref="GW51" si="2207">EI52</f>
        <v>0</v>
      </c>
      <c r="GX51" s="462">
        <f t="shared" ref="GX51" si="2208">EV51</f>
        <v>0</v>
      </c>
      <c r="GY51" s="460" t="str">
        <f t="shared" ref="GY51" si="2209">AI51</f>
        <v>NG</v>
      </c>
      <c r="GZ51" s="460">
        <f t="shared" ref="GZ51" si="2210">EJ51</f>
        <v>0</v>
      </c>
      <c r="HA51" s="460">
        <f t="shared" ref="HA51" si="2211">EJ52</f>
        <v>0</v>
      </c>
      <c r="HB51" s="462">
        <f t="shared" ref="HB51" si="2212">EW51</f>
        <v>0</v>
      </c>
      <c r="HC51" s="460" t="str">
        <f t="shared" ref="HC51" si="2213">AQ51</f>
        <v>NG</v>
      </c>
      <c r="HD51" s="460">
        <f t="shared" ref="HD51" si="2214">EK51</f>
        <v>0</v>
      </c>
      <c r="HE51" s="460">
        <f t="shared" ref="HE51" si="2215">EK52</f>
        <v>0</v>
      </c>
      <c r="HF51" s="462">
        <f t="shared" ref="HF51" si="2216">EX51</f>
        <v>0</v>
      </c>
      <c r="HG51" s="460" t="str">
        <f t="shared" ref="HG51" si="2217">AU51</f>
        <v>NG</v>
      </c>
      <c r="HH51" s="460">
        <f t="shared" ref="HH51" si="2218">EL51</f>
        <v>0</v>
      </c>
      <c r="HI51" s="460">
        <f t="shared" ref="HI51" si="2219">EL52</f>
        <v>0</v>
      </c>
      <c r="HJ51" s="462">
        <f t="shared" ref="HJ51" si="2220">EY51</f>
        <v>0</v>
      </c>
      <c r="HK51" s="460" t="str">
        <f t="shared" ref="HK51" si="2221">BC51</f>
        <v>NG</v>
      </c>
      <c r="HL51" s="460">
        <f t="shared" ref="HL51" si="2222">EM51</f>
        <v>0</v>
      </c>
      <c r="HM51" s="460">
        <f t="shared" ref="HM51" si="2223">EM52</f>
        <v>0</v>
      </c>
      <c r="HN51" s="462">
        <f t="shared" ref="HN51" si="2224">EZ51</f>
        <v>0</v>
      </c>
      <c r="HO51" s="460" t="str">
        <f t="shared" ref="HO51" si="2225">BG51</f>
        <v>NG</v>
      </c>
      <c r="HP51" s="460">
        <f t="shared" ref="HP51" si="2226">EN51</f>
        <v>0</v>
      </c>
      <c r="HQ51" s="460">
        <f t="shared" ref="HQ51" si="2227">EN52</f>
        <v>0</v>
      </c>
      <c r="HR51" s="462">
        <f t="shared" ref="HR51" si="2228">FA51</f>
        <v>0</v>
      </c>
      <c r="HS51" s="332"/>
    </row>
    <row r="52" spans="1:227" ht="12" customHeight="1">
      <c r="A52" s="489"/>
      <c r="B52" s="493"/>
      <c r="C52" s="475"/>
      <c r="D52" s="501"/>
      <c r="E52" s="483"/>
      <c r="F52" s="317"/>
      <c r="G52" s="317"/>
      <c r="H52" s="317"/>
      <c r="I52" s="317"/>
      <c r="J52" s="316"/>
      <c r="K52" s="481"/>
      <c r="L52" s="77"/>
      <c r="M52" s="77"/>
      <c r="N52" s="471"/>
      <c r="O52" s="494"/>
      <c r="P52" s="77"/>
      <c r="Q52" s="77"/>
      <c r="R52" s="471"/>
      <c r="S52" s="494"/>
      <c r="T52" s="77"/>
      <c r="U52" s="77"/>
      <c r="V52" s="471"/>
      <c r="W52" s="473"/>
      <c r="X52" s="77"/>
      <c r="Y52" s="77"/>
      <c r="Z52" s="471"/>
      <c r="AA52" s="477"/>
      <c r="AB52" s="80"/>
      <c r="AC52" s="80"/>
      <c r="AD52" s="471"/>
      <c r="AE52" s="495"/>
      <c r="AF52" s="77"/>
      <c r="AG52" s="77"/>
      <c r="AH52" s="471"/>
      <c r="AI52" s="495"/>
      <c r="AJ52" s="77"/>
      <c r="AK52" s="77"/>
      <c r="AL52" s="471"/>
      <c r="AM52" s="498"/>
      <c r="AN52" s="80"/>
      <c r="AO52" s="80"/>
      <c r="AP52" s="497"/>
      <c r="AQ52" s="473"/>
      <c r="AR52" s="77"/>
      <c r="AS52" s="77"/>
      <c r="AT52" s="471"/>
      <c r="AU52" s="473"/>
      <c r="AV52" s="77"/>
      <c r="AW52" s="77"/>
      <c r="AX52" s="471"/>
      <c r="AY52" s="477"/>
      <c r="AZ52" s="80"/>
      <c r="BA52" s="80"/>
      <c r="BB52" s="497"/>
      <c r="BC52" s="475"/>
      <c r="BD52" s="77"/>
      <c r="BE52" s="77"/>
      <c r="BF52" s="471"/>
      <c r="BG52" s="473"/>
      <c r="BH52" s="77"/>
      <c r="BI52" s="77"/>
      <c r="BJ52" s="471"/>
      <c r="BK52" s="498"/>
      <c r="BL52" s="80"/>
      <c r="BM52" s="80"/>
      <c r="BN52" s="497"/>
      <c r="BO52" s="475"/>
      <c r="BP52" s="77"/>
      <c r="BQ52" s="77"/>
      <c r="BR52" s="471"/>
      <c r="BS52" s="473"/>
      <c r="BT52" s="77"/>
      <c r="BU52" s="77"/>
      <c r="BV52" s="471"/>
      <c r="BW52" s="499"/>
      <c r="BX52" s="467"/>
      <c r="BY52" s="490"/>
      <c r="CA52" s="19">
        <f t="shared" ref="CA52" si="2229">IF(AND($N51=1,$M52&lt;&gt;$BZ$7),1,0)</f>
        <v>0</v>
      </c>
      <c r="CB52" s="19">
        <f t="shared" ref="CB52" si="2230">IF(AND($R51=1,$Q52&lt;&gt;$BZ$7),1,0)</f>
        <v>0</v>
      </c>
      <c r="CC52" s="19">
        <f t="shared" ref="CC52" si="2231">IF(AND($V51=1,$U52&lt;&gt;$BZ$7),1,0)</f>
        <v>0</v>
      </c>
      <c r="CD52" s="19">
        <f t="shared" ref="CD52" si="2232">IF(AND($Z51=1,$Y52&lt;&gt;$BZ$7),1,0)</f>
        <v>0</v>
      </c>
      <c r="CE52" s="19">
        <f t="shared" ref="CE52" si="2233">IF(AND($AH51=1,$AG52&lt;&gt;$BZ$7),1,0)</f>
        <v>0</v>
      </c>
      <c r="CF52" s="19">
        <f t="shared" ref="CF52" si="2234">IF(AND($AL51=1,$AK52&lt;&gt;$BZ$7),1,0)</f>
        <v>0</v>
      </c>
      <c r="CG52" s="19">
        <f t="shared" ref="CG52" si="2235">IF(AND($AT51=1,$AS52&lt;&gt;$BZ$7),1,0)</f>
        <v>0</v>
      </c>
      <c r="CH52" s="19">
        <f t="shared" ref="CH52" si="2236">IF(AND($AX51=1,$AW52&lt;&gt;$BZ$7),1,0)</f>
        <v>0</v>
      </c>
      <c r="CI52" s="19">
        <f t="shared" ref="CI52" si="2237">IF(AND($BF51=1,$BE52&lt;&gt;$BZ$7),1,0)</f>
        <v>0</v>
      </c>
      <c r="CJ52" s="19">
        <f t="shared" ref="CJ52" si="2238">IF(AND($BJ51=1,$BI52&lt;&gt;$BZ$7),1,0)</f>
        <v>0</v>
      </c>
      <c r="CK52" s="19">
        <f t="shared" ref="CK52" si="2239">IF(AND($BR51=1,$BQ52&lt;&gt;$BZ$7),1,0)</f>
        <v>0</v>
      </c>
      <c r="CL52" s="19">
        <f t="shared" ref="CL52" si="2240">IF(AND($BV51=1,$BU52&lt;&gt;$BZ$7),1,0)</f>
        <v>0</v>
      </c>
      <c r="CO52" s="19">
        <f>IF(AND($M52&lt;&gt;$CN$7,$M52&lt;=$CN$6),1,0)</f>
        <v>0</v>
      </c>
      <c r="CP52" s="19">
        <f>IF(AND($Q52&lt;&gt;$CN$7,$Q52&lt;=$CN$6),1,0)</f>
        <v>0</v>
      </c>
      <c r="CQ52" s="19">
        <f>IF(AND($U52&lt;&gt;$CN$7,$U52&lt;=$CN$6),1,0)</f>
        <v>0</v>
      </c>
      <c r="CR52" s="19">
        <f>IF(AND($Y52&lt;&gt;$CN$7,$Y52&lt;=$CN$6),1,0)</f>
        <v>0</v>
      </c>
      <c r="CS52" s="19">
        <f>IF(AND($AG52&lt;&gt;$CN$7,$AG52&lt;=$CN$6),1,0)</f>
        <v>0</v>
      </c>
      <c r="CT52" s="19">
        <f>IF(AND($AK52&lt;&gt;$CN$7,$AK52&lt;=$CN$6),1,0)</f>
        <v>0</v>
      </c>
      <c r="CU52" s="19">
        <f>IF(AND($AS52&lt;&gt;$CN$7,$AS52&lt;=$CN$6),1,0)</f>
        <v>0</v>
      </c>
      <c r="CV52" s="19">
        <f>IF(AND($AW52&lt;&gt;$CN$7,$AW52&lt;=$CN$6),1,0)</f>
        <v>0</v>
      </c>
      <c r="CW52" s="19">
        <f>IF(AND($BE52&lt;&gt;$CN$7,$BE52&lt;=$CN$6),1,0)</f>
        <v>0</v>
      </c>
      <c r="CX52" s="19">
        <f>IF(AND($BI52&lt;&gt;$CN$7,$BI52&lt;=$CN$6),1,0)</f>
        <v>0</v>
      </c>
      <c r="CY52" s="19">
        <f>IF(AND($BQ52&lt;&gt;$CN$7,$BQ52&lt;=$CN$6),1,0)</f>
        <v>0</v>
      </c>
      <c r="CZ52" s="19">
        <f>IF(AND($BU52&lt;&gt;$CN$7,$BU52&lt;=$CN$6),1,0)</f>
        <v>0</v>
      </c>
      <c r="DC52" s="19">
        <f>IF($N51=1,1,0)</f>
        <v>0</v>
      </c>
      <c r="DD52" s="19">
        <f>IF($R51=1,1,0)</f>
        <v>0</v>
      </c>
      <c r="DE52" s="19">
        <f>IF($V51=1,1,0)</f>
        <v>0</v>
      </c>
      <c r="DF52" s="19">
        <f>IF($Z51=1,1,0)</f>
        <v>0</v>
      </c>
      <c r="DG52" s="19">
        <f>IF($AH51=1,1,0)</f>
        <v>0</v>
      </c>
      <c r="DH52" s="19">
        <f>IF($AL51=1,1,0)</f>
        <v>0</v>
      </c>
      <c r="DI52" s="19">
        <f>IF($AT51=1,1,0)</f>
        <v>0</v>
      </c>
      <c r="DJ52" s="19">
        <f>IF($AX51=1,1,0)</f>
        <v>0</v>
      </c>
      <c r="DK52" s="19">
        <f>IF($BF51=1,1,0)</f>
        <v>0</v>
      </c>
      <c r="DL52" s="19">
        <f>IF($BJ51=1,1,0)</f>
        <v>0</v>
      </c>
      <c r="DM52" s="19">
        <f>IF($BR51=1,1,0)</f>
        <v>0</v>
      </c>
      <c r="DN52" s="19">
        <f>IF($BV51=1,1,0)</f>
        <v>0</v>
      </c>
      <c r="DQ52" s="19">
        <f t="shared" ref="DQ52" si="2241">IF($N51=1,1,0)</f>
        <v>0</v>
      </c>
      <c r="DR52" s="19">
        <f t="shared" ref="DR52" si="2242">IF($R51=1,1,0)</f>
        <v>0</v>
      </c>
      <c r="DS52" s="19">
        <f t="shared" ref="DS52" si="2243">IF($V51=1,1,0)</f>
        <v>0</v>
      </c>
      <c r="DT52" s="19">
        <f t="shared" ref="DT52" si="2244">IF($Z51=1,1,0)</f>
        <v>0</v>
      </c>
      <c r="DU52" s="19">
        <f t="shared" ref="DU52" si="2245">IF($AH51=1,1,0)</f>
        <v>0</v>
      </c>
      <c r="DV52" s="19">
        <f t="shared" ref="DV52" si="2246">IF($AL51=1,1,0)</f>
        <v>0</v>
      </c>
      <c r="DW52" s="19">
        <f t="shared" ref="DW52" si="2247">IF($AT51=1,1,0)</f>
        <v>0</v>
      </c>
      <c r="DX52" s="19">
        <f t="shared" ref="DX52" si="2248">IF($AX51=1,1,0)</f>
        <v>0</v>
      </c>
      <c r="DY52" s="19">
        <f t="shared" ref="DY52" si="2249">IF($BF51=1,1,0)</f>
        <v>0</v>
      </c>
      <c r="DZ52" s="19">
        <f t="shared" ref="DZ52" si="2250">IF($BJ51=1,1,0)</f>
        <v>0</v>
      </c>
      <c r="EA52" s="19">
        <f t="shared" ref="EA52" si="2251">IF($BR51=1,1,0)</f>
        <v>0</v>
      </c>
      <c r="EB52" s="19">
        <f t="shared" ref="EB52" si="2252">IF($BV51=1,1,0)</f>
        <v>0</v>
      </c>
      <c r="EE52" s="329">
        <f>N51*$FU52*週間進捗報告書!$G$9</f>
        <v>0</v>
      </c>
      <c r="EF52" s="329">
        <f>R51*$FV52*週間進捗報告書!$G$10</f>
        <v>0</v>
      </c>
      <c r="EG52" s="329">
        <f>V51*$FW52*週間進捗報告書!$G$11</f>
        <v>0</v>
      </c>
      <c r="EH52" s="329">
        <f>Z51*$FX52*週間進捗報告書!$G$12</f>
        <v>0</v>
      </c>
      <c r="EI52" s="329">
        <f>AH51*$FY52*週間進捗報告書!$G$13</f>
        <v>0</v>
      </c>
      <c r="EJ52" s="329">
        <f>AL51*$FZ52*週間進捗報告書!$G$14</f>
        <v>0</v>
      </c>
      <c r="EK52" s="329">
        <f>AT51*$GA52*週間進捗報告書!$G$15</f>
        <v>0</v>
      </c>
      <c r="EL52" s="329">
        <f>AX51*$GB52*週間進捗報告書!$G$16</f>
        <v>0</v>
      </c>
      <c r="EM52" s="329">
        <f>BF51*$GC52*週間進捗報告書!$G$17</f>
        <v>0</v>
      </c>
      <c r="EN52" s="329">
        <f>BJ51*$GD52*週間進捗報告書!$G$18</f>
        <v>0</v>
      </c>
      <c r="EO52" s="329">
        <f>BR51*$GE52*週間進捗報告書!$G$19</f>
        <v>0</v>
      </c>
      <c r="EP52" s="329">
        <f>BV51*$GF52*週間進捗報告書!$G$20</f>
        <v>0</v>
      </c>
      <c r="ER52" s="547"/>
      <c r="ES52" s="547"/>
      <c r="ET52" s="547"/>
      <c r="EU52" s="547"/>
      <c r="EV52" s="547"/>
      <c r="EW52" s="547"/>
      <c r="EX52" s="547"/>
      <c r="EY52" s="547"/>
      <c r="EZ52" s="547"/>
      <c r="FA52" s="547"/>
      <c r="FB52" s="547"/>
      <c r="FC52" s="547"/>
      <c r="FD52" s="547"/>
      <c r="FE52" s="332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U52" s="295">
        <f t="shared" ref="FU52" si="2253">FU51</f>
        <v>0</v>
      </c>
      <c r="FV52" s="295">
        <f t="shared" ref="FV52" si="2254">FV51</f>
        <v>0</v>
      </c>
      <c r="FW52" s="295">
        <f t="shared" ref="FW52" si="2255">FW51</f>
        <v>0</v>
      </c>
      <c r="FX52" s="295">
        <f t="shared" ref="FX52" si="2256">FX51</f>
        <v>0</v>
      </c>
      <c r="FY52" s="295">
        <f t="shared" ref="FY52" si="2257">FY51</f>
        <v>0</v>
      </c>
      <c r="FZ52" s="295">
        <f t="shared" ref="FZ52" si="2258">FZ51</f>
        <v>0</v>
      </c>
      <c r="GA52" s="295">
        <f t="shared" ref="GA52" si="2259">GA51</f>
        <v>0</v>
      </c>
      <c r="GB52" s="295">
        <f t="shared" ref="GB52" si="2260">GB51</f>
        <v>0</v>
      </c>
      <c r="GC52" s="295">
        <f t="shared" ref="GC52" si="2261">GC51</f>
        <v>0</v>
      </c>
      <c r="GD52" s="295">
        <f t="shared" ref="GD52" si="2262">GD51</f>
        <v>0</v>
      </c>
      <c r="GE52" s="295">
        <f t="shared" ref="GE52" si="2263">GE51</f>
        <v>0</v>
      </c>
      <c r="GF52" s="295">
        <f t="shared" ref="GF52" si="2264">GF51</f>
        <v>0</v>
      </c>
      <c r="GG52" s="295" t="e">
        <f t="shared" ref="GG52" si="2265">GG51</f>
        <v>#N/A</v>
      </c>
      <c r="GH52" s="2" t="e">
        <f>INDEX(リスト!$V:$V,MATCH(中日程計画表!$D51,リスト!$D:$D,0))</f>
        <v>#N/A</v>
      </c>
      <c r="GI52" s="2" t="e">
        <f>INDEX(リスト!$A:$A,MATCH(中日程計画表!$D51,リスト!$D:$D,0))</f>
        <v>#N/A</v>
      </c>
      <c r="GJ52" s="2" t="e">
        <f>INDEX(リスト!$U:$U,MATCH(中日程計画表!$D51,リスト!$D:$D,0))</f>
        <v>#N/A</v>
      </c>
      <c r="GK52" s="5" t="e">
        <f>INDEX(リスト!$W:$W,MATCH(中日程計画表!$D51,リスト!$D:$D,0))</f>
        <v>#N/A</v>
      </c>
      <c r="GL52" s="2" t="s">
        <v>201</v>
      </c>
      <c r="GM52" s="296">
        <f t="shared" ref="GM52" si="2266">GM51</f>
        <v>0</v>
      </c>
      <c r="GN52" s="296" t="str">
        <f t="shared" ref="GN52" si="2267">GN51</f>
        <v>入荷予定データ取込（CSV）</v>
      </c>
      <c r="GP52" s="2">
        <v>0.60606060606060608</v>
      </c>
      <c r="GU52" s="461"/>
      <c r="GV52" s="460"/>
      <c r="GW52" s="460"/>
      <c r="GX52" s="461"/>
      <c r="GY52" s="461"/>
      <c r="GZ52" s="460"/>
      <c r="HA52" s="460"/>
      <c r="HB52" s="461"/>
      <c r="HC52" s="461"/>
      <c r="HD52" s="460"/>
      <c r="HE52" s="460"/>
      <c r="HF52" s="461"/>
      <c r="HG52" s="461"/>
      <c r="HH52" s="460"/>
      <c r="HI52" s="460"/>
      <c r="HJ52" s="461"/>
      <c r="HK52" s="461"/>
      <c r="HL52" s="460"/>
      <c r="HM52" s="460"/>
      <c r="HN52" s="461"/>
      <c r="HO52" s="461"/>
      <c r="HP52" s="460"/>
      <c r="HQ52" s="460"/>
      <c r="HR52" s="461"/>
      <c r="HS52" s="4"/>
    </row>
    <row r="53" spans="1:227" ht="12" customHeight="1">
      <c r="A53" s="488" t="str">
        <f ca="1">INDIRECT("リスト!A"&amp;B53+6)</f>
        <v>入荷</v>
      </c>
      <c r="B53" s="493">
        <f t="shared" ref="B53" si="2268">ROUNDDOWN((ROW()-6)/2,0)+1</f>
        <v>24</v>
      </c>
      <c r="C53" s="474" t="str">
        <f>機能グループ名</f>
        <v>入荷</v>
      </c>
      <c r="D53" s="500">
        <f>機能ID</f>
        <v>0</v>
      </c>
      <c r="E53" s="482" t="str">
        <f>機能名</f>
        <v>入荷予定データ取込（API）</v>
      </c>
      <c r="F53" s="315"/>
      <c r="G53" s="315"/>
      <c r="H53" s="315"/>
      <c r="I53" s="315"/>
      <c r="J53" s="316"/>
      <c r="K53" s="480" t="str">
        <f>担当者_SR</f>
        <v>NG</v>
      </c>
      <c r="L53" s="76"/>
      <c r="M53" s="76"/>
      <c r="N53" s="470"/>
      <c r="O53" s="494" t="str">
        <f>担当者_SRR</f>
        <v>NG</v>
      </c>
      <c r="P53" s="76"/>
      <c r="Q53" s="76"/>
      <c r="R53" s="470"/>
      <c r="S53" s="494" t="str">
        <f>担当者_DS</f>
        <v>NG</v>
      </c>
      <c r="T53" s="76"/>
      <c r="U53" s="76"/>
      <c r="V53" s="470"/>
      <c r="W53" s="472" t="str">
        <f>担当者_DSR</f>
        <v>NG</v>
      </c>
      <c r="X53" s="76"/>
      <c r="Y53" s="76"/>
      <c r="Z53" s="470"/>
      <c r="AA53" s="476"/>
      <c r="AB53" s="79"/>
      <c r="AC53" s="79"/>
      <c r="AD53" s="470">
        <f>IF(AC54 &lt;&gt; "",1,0)</f>
        <v>0</v>
      </c>
      <c r="AE53" s="495" t="str">
        <f>担当者_CD</f>
        <v>NG</v>
      </c>
      <c r="AF53" s="76"/>
      <c r="AG53" s="76"/>
      <c r="AH53" s="470"/>
      <c r="AI53" s="495" t="str">
        <f>担当者_DD</f>
        <v>NG</v>
      </c>
      <c r="AJ53" s="76"/>
      <c r="AK53" s="76"/>
      <c r="AL53" s="470"/>
      <c r="AM53" s="498"/>
      <c r="AN53" s="79"/>
      <c r="AO53" s="79"/>
      <c r="AP53" s="470">
        <f>IF(AO54 &lt;&gt; "",1,0)</f>
        <v>0</v>
      </c>
      <c r="AQ53" s="472" t="str">
        <f>担当者_MCL</f>
        <v>NG</v>
      </c>
      <c r="AR53" s="76"/>
      <c r="AS53" s="76"/>
      <c r="AT53" s="470"/>
      <c r="AU53" s="472" t="str">
        <f>担当者_MCLR</f>
        <v>NG</v>
      </c>
      <c r="AV53" s="76"/>
      <c r="AW53" s="76"/>
      <c r="AX53" s="470"/>
      <c r="AY53" s="476"/>
      <c r="AZ53" s="79"/>
      <c r="BA53" s="79"/>
      <c r="BB53" s="470">
        <f>IF(BA54 &lt;&gt; "",1,0)</f>
        <v>0</v>
      </c>
      <c r="BC53" s="474" t="str">
        <f>担当者_MT</f>
        <v>NG</v>
      </c>
      <c r="BD53" s="76"/>
      <c r="BE53" s="76"/>
      <c r="BF53" s="470"/>
      <c r="BG53" s="472" t="str">
        <f>担当者_M検</f>
        <v>NG</v>
      </c>
      <c r="BH53" s="76"/>
      <c r="BI53" s="76"/>
      <c r="BJ53" s="470"/>
      <c r="BK53" s="498"/>
      <c r="BL53" s="79"/>
      <c r="BM53" s="79"/>
      <c r="BN53" s="470">
        <v>0</v>
      </c>
      <c r="BO53" s="474" t="str">
        <f>担当者_モテ</f>
        <v>NG</v>
      </c>
      <c r="BP53" s="76"/>
      <c r="BQ53" s="76"/>
      <c r="BR53" s="470"/>
      <c r="BS53" s="472" t="str">
        <f>担当者_モテR</f>
        <v>NG</v>
      </c>
      <c r="BT53" s="76"/>
      <c r="BU53" s="76"/>
      <c r="BV53" s="470"/>
      <c r="BW53" s="499">
        <f t="shared" ref="BW53" si="2269">IFERROR(SUM(IF(K53&lt;&gt;"NG",N53*K$1,0),IF(O53&lt;&gt;"NG",R53*O$1,0),IF(S53&lt;&gt;"NG",V53*S$1,0),IF(W53&lt;&gt;"NG",Z53*W$1,0),IF(AA53&lt;&gt;"NG",AD53*AA$1,0),IF(AE53&lt;&gt;"NG",AH53*AE$1,0),IF(AI53&lt;&gt;"NG",AL53*AI$1,0),IF(AM53&lt;&gt;"NG",AP53*AM$1,0),IF(AQ53&lt;&gt;"NG",AT53*AQ$1,0),IF(AU53&lt;&gt;"NG",AX53*AU$1,0),IF(AY53&lt;&gt;"NG",BB53*AY$1,0),IF(BC53&lt;&gt;"NG",BF53*BC$1,0),IF(BG53&lt;&gt;"NG",BJ53*BG$1,0),IF(BK53&lt;&gt;"NG",BN53*BK$1,0),IF(BO53&lt;&gt;"NG",BR53*BO$1,0),IF(BS53&lt;&gt;"NG",BV53*BS$1,0))/SUM(IF(K53&lt;&gt;"NG",K$1,0),IF(O53&lt;&gt;"NG",O$1,0),IF(S53&lt;&gt;"NG",S$1,0),IF(W53&lt;&gt;"NG",W$1,0),IF(AA53&lt;&gt;"NG",AA$1,0),IF(AE53&lt;&gt;"NG",AE$1,0),IF(AI53&lt;&gt;"NG",AI$1,0),IF(AM53&lt;&gt;"NG",AM$1,0),IF(AQ53&lt;&gt;"NG",AQ$1,0),IF(AU53&lt;&gt;"NG",AU$1,0),IF(AY53&lt;&gt;"NG",AY$1,0),IF(BC53&lt;&gt;"NG",BC$1,0),IF(BG53&lt;&gt;"NG",BG$1,0),IF(BK53&lt;&gt;"NG",BK$1,0),IF(BO53&lt;&gt;"NG",BO$1,0),IF(BS53&lt;&gt;"NG",BS$1,0)),0)</f>
        <v>0</v>
      </c>
      <c r="BX53" s="466"/>
      <c r="BY53" s="490"/>
      <c r="BZ53" s="5"/>
      <c r="CA53" s="32">
        <f t="shared" ref="CA53" si="2270">IF(AND($M53&lt;&gt;$BZ$5,$M53&lt;=$BZ$6,$M53&lt;&gt;$BZ$7),1,0)</f>
        <v>0</v>
      </c>
      <c r="CB53" s="32">
        <f t="shared" ref="CB53" si="2271">IF(AND($Q53&lt;&gt;$BZ$5,$Q53&lt;=$BZ$6,$Q53&lt;&gt;$BZ$7),1,0)</f>
        <v>0</v>
      </c>
      <c r="CC53" s="32">
        <f t="shared" ref="CC53" si="2272">IF(AND($U53&lt;&gt;$BZ$5,$U53&lt;=$BZ$6,$U53&lt;&gt;$BZ$7),1,0)</f>
        <v>0</v>
      </c>
      <c r="CD53" s="32">
        <f t="shared" ref="CD53" si="2273">IF(AND($Y53&lt;&gt;$BZ$5,$Y53&lt;=$BZ$6,$Y53&lt;&gt;$BZ$7),1,0)</f>
        <v>0</v>
      </c>
      <c r="CE53" s="32">
        <f t="shared" ref="CE53" si="2274">IF(AND($AG53&lt;&gt;$BZ$5,$AG53&lt;=$BZ$6,$AG53&lt;&gt;$BZ$7),1,0)</f>
        <v>0</v>
      </c>
      <c r="CF53" s="32">
        <f t="shared" ref="CF53" si="2275">IF(AND($AK53&lt;&gt;$BZ$5,$AK53&lt;=$BZ$6,$AK53&lt;&gt;$BZ$7),1,0)</f>
        <v>0</v>
      </c>
      <c r="CG53" s="32">
        <f t="shared" ref="CG53" si="2276">IF(AND($AS53&lt;&gt;$BZ$5,$AS53&lt;=$BZ$6,$AS53&lt;&gt;$BZ$7),1,0)</f>
        <v>0</v>
      </c>
      <c r="CH53" s="32">
        <f t="shared" ref="CH53" si="2277">IF(AND($AW53&lt;&gt;$BZ$5,$AW53&lt;=$BZ$6,$AW53&lt;&gt;$BZ$7),1,0)</f>
        <v>0</v>
      </c>
      <c r="CI53" s="32">
        <f t="shared" ref="CI53" si="2278">IF(AND($BE53&lt;&gt;$BZ$5,$BE53&lt;=$BZ$6,$BE53&lt;&gt;$BZ$7),1,0)</f>
        <v>0</v>
      </c>
      <c r="CJ53" s="32">
        <f t="shared" ref="CJ53" si="2279">IF(AND($BI53&lt;&gt;$BZ$5,$BI53&lt;=$BZ$6,$BI53&lt;&gt;$BZ$7),1,0)</f>
        <v>0</v>
      </c>
      <c r="CK53" s="32">
        <f t="shared" ref="CK53" si="2280">IF(AND($BQ53&lt;&gt;$BZ$5,$BQ53&lt;=$BZ$6,$BQ53&lt;&gt;$BZ$7),1,0)</f>
        <v>0</v>
      </c>
      <c r="CL53" s="32">
        <f t="shared" ref="CL53" si="2281">IF(AND($BU53&lt;&gt;$BZ$5,$BU53&lt;=$BZ$6,$BU53&lt;&gt;$BZ$7),1,0)</f>
        <v>0</v>
      </c>
      <c r="CO53" s="32">
        <f>IF(AND($M53&lt;&gt;$CN$5,$M53&lt;=$CN$6,$M53&lt;&gt;$CN$7),1,0)</f>
        <v>0</v>
      </c>
      <c r="CP53" s="32">
        <f>IF(AND($Q53&lt;&gt;$CN$5,$Q53&lt;=$CN$6,$Q53&lt;&gt;$CN$7),1,0)</f>
        <v>0</v>
      </c>
      <c r="CQ53" s="32">
        <f>IF(AND($U53&lt;&gt;$CN$5,$U53&lt;=$CN$6,$U53&lt;&gt;$CN$7),1,0)</f>
        <v>0</v>
      </c>
      <c r="CR53" s="32">
        <f>IF(AND($Y53&lt;&gt;$CN$5,$Y53&lt;=$CN$6,$Y53&lt;&gt;$CN$7),1,0)</f>
        <v>0</v>
      </c>
      <c r="CS53" s="32">
        <f>IF(AND($AG53&lt;&gt;$CN$5,$AG53&lt;=$CN$6,$AG53&lt;&gt;$CN$7),1,0)</f>
        <v>0</v>
      </c>
      <c r="CT53" s="32">
        <f>IF(AND($AK53&lt;&gt;$CN$5,$AK53&lt;=$CN$6,$AK53&lt;&gt;$CN$7),1,0)</f>
        <v>0</v>
      </c>
      <c r="CU53" s="32">
        <f>IF(AND($AS53&lt;&gt;$CN$5,$AS53&lt;=$CN$6,$AS53&lt;&gt;$CN$7),1,0)</f>
        <v>0</v>
      </c>
      <c r="CV53" s="32">
        <f>IF(AND($AW53&lt;&gt;$CN$5,$AW53&lt;=$CN$6,$AW53&lt;&gt;$CN$7),1,0)</f>
        <v>0</v>
      </c>
      <c r="CW53" s="32">
        <f>IF(AND($BE53&lt;&gt;$CN$5,$BE53&lt;=$CN$6,$BE53&lt;&gt;$CN$7),1,0)</f>
        <v>0</v>
      </c>
      <c r="CX53" s="32">
        <f>IF(AND($BI53&lt;&gt;$CN$5,$BI53&lt;=$CN$6,$BI53&lt;&gt;$CN$7),1,0)</f>
        <v>0</v>
      </c>
      <c r="CY53" s="32">
        <f>IF(AND($BQ53&lt;&gt;$CN$5,$BQ53&lt;=$CN$6,$BQ53&lt;&gt;$CN$7),1,0)</f>
        <v>0</v>
      </c>
      <c r="CZ53" s="32">
        <f>IF(AND($BU53&lt;&gt;$CN$5,$BU53&lt;=$CN$6,$BU53&lt;&gt;$CN$7),1,0)</f>
        <v>0</v>
      </c>
      <c r="DC53" s="32">
        <f>IF(AND($M53&lt;&gt;$DB$5,$M53&lt;=$DB$6,$M53&lt;&gt;$CN$7),1,0)</f>
        <v>0</v>
      </c>
      <c r="DD53" s="32">
        <f>IF(AND($Q53&lt;&gt;$DB$5,$Q53&lt;=$DB$6,$Q53&lt;&gt;$CN$7),1,0)</f>
        <v>0</v>
      </c>
      <c r="DE53" s="32">
        <f>IF(AND($U53&lt;&gt;$DB$5,$U53&lt;=$DB$6,$U53&lt;&gt;$CN$7),1,0)</f>
        <v>0</v>
      </c>
      <c r="DF53" s="32">
        <f>IF(AND($Y53&lt;&gt;$DB$5,$Y53&lt;=$DB$6,$Y53&lt;&gt;$CN$7),1,0)</f>
        <v>0</v>
      </c>
      <c r="DG53" s="32">
        <f>IF(AND($AG53&lt;&gt;$DB$5,$AG53&lt;=$DB$6,$AG53&lt;&gt;$CN$7),1,0)</f>
        <v>0</v>
      </c>
      <c r="DH53" s="32">
        <f>IF(AND($AK53&lt;&gt;$DB$5,$AK53&lt;=$DB$6,$AK53&lt;&gt;$CN$7),1,0)</f>
        <v>0</v>
      </c>
      <c r="DI53" s="32">
        <f>IF(AND($AS53&lt;&gt;$DB$5,$AS53&lt;=$DB$6,$AS53&lt;&gt;$CN$7),1,0)</f>
        <v>0</v>
      </c>
      <c r="DJ53" s="32">
        <f>IF(AND($AW53&lt;&gt;$DB$5,$AW53&lt;=$DB$6,$AW53&lt;&gt;$CN$7),1,0)</f>
        <v>0</v>
      </c>
      <c r="DK53" s="32">
        <f>IF(AND($BE53&lt;&gt;$DB$5,$BE53&lt;=$DB$6,$BE53&lt;&gt;$CN$7),1,0)</f>
        <v>0</v>
      </c>
      <c r="DL53" s="32">
        <f>IF(AND($BI53&lt;&gt;$DB$5,$BI53&lt;=$DB$6,$BI53&lt;&gt;$CN$7),1,0)</f>
        <v>0</v>
      </c>
      <c r="DM53" s="32">
        <f>IF(AND($BQ53&lt;&gt;$DB$5,$BQ53&lt;=$DB$6,$BQ53&lt;&gt;$CN$7),1,0)</f>
        <v>0</v>
      </c>
      <c r="DN53" s="32">
        <f>IF(AND($BU53&lt;&gt;$DB$5,$BU53&lt;=$DB$6,$BU53&lt;&gt;$CN$7),1,0)</f>
        <v>0</v>
      </c>
      <c r="DQ53" s="32">
        <f t="shared" ref="DQ53" si="2282">IF(AND($M53&lt;&gt;$DP$5,$M53&lt;=$DP$6,$M53&lt;&gt;$CN$7),1,0)</f>
        <v>0</v>
      </c>
      <c r="DR53" s="32">
        <f t="shared" ref="DR53" si="2283">IF(AND($Q53&lt;&gt;$DP$5,$Q53&lt;=$DP$6,$Q53&lt;&gt;$CN$7),1,0)</f>
        <v>0</v>
      </c>
      <c r="DS53" s="32">
        <f t="shared" ref="DS53" si="2284">IF(AND($U53&lt;&gt;$DP$5,$U53&lt;=$DP$6,$U53&lt;&gt;$CN$7),1,0)</f>
        <v>0</v>
      </c>
      <c r="DT53" s="32">
        <f t="shared" ref="DT53" si="2285">IF(AND($Y53&lt;&gt;$DP$5,$Y53&lt;=$DP$6,$Y53&lt;&gt;$CN$7),1,0)</f>
        <v>0</v>
      </c>
      <c r="DU53" s="32">
        <f t="shared" ref="DU53" si="2286">IF(AND($AG53&lt;&gt;$DP$5,$AG53&lt;=$DP$6,$AG53&lt;&gt;$CN$7),1,0)</f>
        <v>0</v>
      </c>
      <c r="DV53" s="32">
        <f t="shared" ref="DV53" si="2287">IF(AND($AK53&lt;&gt;$DP$5,$AK53&lt;=$DP$6,$AK53&lt;&gt;$CN$7),1,0)</f>
        <v>0</v>
      </c>
      <c r="DW53" s="32">
        <f t="shared" ref="DW53" si="2288">IF(AND($AS53&lt;&gt;$DP$5,$AS53&lt;=$DP$6,$AS53&lt;&gt;$CN$7),1,0)</f>
        <v>0</v>
      </c>
      <c r="DX53" s="32">
        <f t="shared" ref="DX53" si="2289">IF(AND($AW53&lt;&gt;$DP$5,$AW53&lt;=$DP$6,$AW53&lt;&gt;$CN$7),1,0)</f>
        <v>0</v>
      </c>
      <c r="DY53" s="32">
        <f t="shared" ref="DY53" si="2290">IF(AND($BE53&lt;&gt;$DP$5,$BE53&lt;=$DP$6,$BE53&lt;&gt;$CN$7),1,0)</f>
        <v>0</v>
      </c>
      <c r="DZ53" s="32">
        <f t="shared" ref="DZ53" si="2291">IF(AND($BI53&lt;&gt;$DP$5,$BI53&lt;=$DP$6,$BI53&lt;&gt;$CN$7),1,0)</f>
        <v>0</v>
      </c>
      <c r="EA53" s="32">
        <f t="shared" ref="EA53" si="2292">IF(AND($BQ53&lt;&gt;$DP$5,$BQ53&lt;=$DP$6,$BQ53&lt;&gt;$CN$7),1,0)</f>
        <v>0</v>
      </c>
      <c r="EB53" s="32">
        <f t="shared" ref="EB53" si="2293">IF(AND($BU53&lt;&gt;$DP$5,$BU53&lt;=$DP$6,$BU53&lt;&gt;$CN$7),1,0)</f>
        <v>0</v>
      </c>
      <c r="EE53" s="328">
        <f>IF(M53&lt;&gt;"",IF(M53&lt;=$ED$6,1,IF(L53&gt;$ED$6,0,NETWORKDAYS(L53,$ED$6,祭日リスト)/NETWORKDAYS(L53,M53,祭日リスト)))*$GG53*週間進捗報告書!$G$9,0)</f>
        <v>0</v>
      </c>
      <c r="EF53" s="328">
        <f>IF(Q53&lt;&gt;"",IF(Q53&lt;=$ED$6,1,IF(P53&gt;$ED$6,0,NETWORKDAYS(P53,$ED$6,祭日リスト)/NETWORKDAYS(P53,Q53,祭日リスト)))*$GG53*週間進捗報告書!$G$10,0)</f>
        <v>0</v>
      </c>
      <c r="EG53" s="328">
        <f>IF(U53&lt;&gt;"",IF(U53&lt;=$ED$6,1,IF(T53&gt;$ED$6,0,NETWORKDAYS(T53,$ED$6,祭日リスト)/NETWORKDAYS(T53,U53,祭日リスト)))*$GG53*週間進捗報告書!$G$11,0)</f>
        <v>0</v>
      </c>
      <c r="EH53" s="328">
        <f>IF(Y53&lt;&gt;"",IF(Y53&lt;=$ED$6,1,IF(X53&gt;$ED$6,0,NETWORKDAYS(X53,$ED$6,祭日リスト)/NETWORKDAYS(X53,Y53,祭日リスト)))*$GG53*週間進捗報告書!$G$12,0)</f>
        <v>0</v>
      </c>
      <c r="EI53" s="328">
        <f>IF(AG53&lt;&gt;"",IF(AG53&lt;=$ED$6,1,IF(AF53&gt;$ED$6,0,NETWORKDAYS(AF53,$ED$6,祭日リスト)/NETWORKDAYS(AF53,AG53,祭日リスト)))*$GG53*週間進捗報告書!$G$13,0)</f>
        <v>0</v>
      </c>
      <c r="EJ53" s="328">
        <f>IF(AK53&lt;&gt;"",IF(AK53&lt;=$ED$6,1,IF(AJ53&gt;$ED$6,0,NETWORKDAYS(AJ53,$ED$6,祭日リスト)/NETWORKDAYS(AJ53,AK53,祭日リスト)))*$GG53*週間進捗報告書!$G$14,0)</f>
        <v>0</v>
      </c>
      <c r="EK53" s="328">
        <f>IF(AS53&lt;&gt;"",IF(AS53&lt;=$ED$6,1,IF(AR53&gt;$ED$6,0,NETWORKDAYS(AR53,$ED$6,祭日リスト)/NETWORKDAYS(AR53,AS53,祭日リスト)))*$GG53*週間進捗報告書!$G$15,0)</f>
        <v>0</v>
      </c>
      <c r="EL53" s="328">
        <f>IF(AW53&lt;&gt;"",IF(AW53&lt;=$ED$6,1,IF(AV53&gt;$ED$6,0,NETWORKDAYS(AV53,$ED$6,祭日リスト)/NETWORKDAYS(AV53,AW53,祭日リスト)))*$GG53*週間進捗報告書!$G$16,0)</f>
        <v>0</v>
      </c>
      <c r="EM53" s="328">
        <f>IF(BE53&lt;&gt;"",IF(BE53&lt;=$ED$6,1,IF(BD53&gt;$ED$6,0,NETWORKDAYS(BD53,$ED$6,祭日リスト)/NETWORKDAYS(BD53,BE53,祭日リスト)))*$GG53*週間進捗報告書!$G$17,0)</f>
        <v>0</v>
      </c>
      <c r="EN53" s="328">
        <f>IF(BI53&lt;&gt;"",IF(BI53&lt;=$ED$6,1,IF(BH53&gt;$ED$6,0,NETWORKDAYS(BH53,$ED$6,祭日リスト)/NETWORKDAYS(BH53,BI53,祭日リスト)))*$GG53*週間進捗報告書!$G$18,0)</f>
        <v>0</v>
      </c>
      <c r="EO53" s="328">
        <f>IF(BQ53&lt;&gt;"",IF(BQ53&lt;=$ED$6,1,IF(BP53&gt;$ED$6,0,NETWORKDAYS(BP53,$ED$6,祭日リスト)/NETWORKDAYS(BP53,BQ53,祭日リスト)))*$GG53*週間進捗報告書!$G$19,0)</f>
        <v>0</v>
      </c>
      <c r="EP53" s="328">
        <f>IF(BU53&lt;&gt;"",IF(BU53&lt;=$ED$6,1,IF(BT53&gt;$ED$6,0,NETWORKDAYS(BT53,$ED$6,祭日リスト)/NETWORKDAYS(BT53,BU53,祭日リスト)))*$GG53*週間進捗報告書!$G$20,0)</f>
        <v>0</v>
      </c>
      <c r="ER53" s="547">
        <f t="shared" ref="ER53:FC53" si="2294">EE53-EE54</f>
        <v>0</v>
      </c>
      <c r="ES53" s="547">
        <f t="shared" si="2294"/>
        <v>0</v>
      </c>
      <c r="ET53" s="547">
        <f t="shared" si="2294"/>
        <v>0</v>
      </c>
      <c r="EU53" s="547">
        <f t="shared" si="2294"/>
        <v>0</v>
      </c>
      <c r="EV53" s="547">
        <f t="shared" si="2294"/>
        <v>0</v>
      </c>
      <c r="EW53" s="547">
        <f t="shared" si="2294"/>
        <v>0</v>
      </c>
      <c r="EX53" s="547">
        <f t="shared" si="2294"/>
        <v>0</v>
      </c>
      <c r="EY53" s="547">
        <f t="shared" si="2294"/>
        <v>0</v>
      </c>
      <c r="EZ53" s="547">
        <f t="shared" si="2294"/>
        <v>0</v>
      </c>
      <c r="FA53" s="547">
        <f t="shared" si="2294"/>
        <v>0</v>
      </c>
      <c r="FB53" s="547">
        <f t="shared" si="2294"/>
        <v>0</v>
      </c>
      <c r="FC53" s="547">
        <f t="shared" si="2294"/>
        <v>0</v>
      </c>
      <c r="FD53" s="547">
        <f t="shared" ref="FD53" si="2295">SUM(ER53:FC54)</f>
        <v>0</v>
      </c>
      <c r="FE53" s="333"/>
      <c r="FG53" s="32">
        <f>IF(AND($M53&lt;&gt;$FF$7),1,0)</f>
        <v>0</v>
      </c>
      <c r="FH53" s="32">
        <f>IF(AND($Q53&lt;&gt;$FF$7),1,0)</f>
        <v>0</v>
      </c>
      <c r="FI53" s="32">
        <f>IF(AND($U53&lt;&gt;$FF$7),1,0)</f>
        <v>0</v>
      </c>
      <c r="FJ53" s="32">
        <f>IF(AND($Y53&lt;&gt;$FF$7),1,0)</f>
        <v>0</v>
      </c>
      <c r="FK53" s="32">
        <f>IF(AND($AG53&lt;&gt;$FF$7),1,0)</f>
        <v>0</v>
      </c>
      <c r="FL53" s="32">
        <f>IF(AND($AK53&lt;&gt;$FF$7),1,0)</f>
        <v>0</v>
      </c>
      <c r="FM53" s="32">
        <f>IF(AND($AS53&lt;&gt;$FF$7),1,0)</f>
        <v>0</v>
      </c>
      <c r="FN53" s="32">
        <f>IF(AND($AW53&lt;&gt;$FF$7),1,0)</f>
        <v>0</v>
      </c>
      <c r="FO53" s="32">
        <f>IF(AND($BE53&lt;&gt;$FF$7),1,0)</f>
        <v>0</v>
      </c>
      <c r="FP53" s="32">
        <f>IF(AND($BI53&lt;&gt;$FF$7),1,0)</f>
        <v>0</v>
      </c>
      <c r="FQ53" s="32">
        <f>IF(AND($BQ53&lt;&gt;$FF$7),1,0)</f>
        <v>0</v>
      </c>
      <c r="FR53" s="32">
        <f>IF(AND($BU53&lt;&gt;$FF$7),1,0)</f>
        <v>0</v>
      </c>
      <c r="FU53" s="294">
        <f t="shared" ref="FU53" si="2296">IF($K53&lt;&gt;"NG",$GG53,0)</f>
        <v>0</v>
      </c>
      <c r="FV53" s="294">
        <f t="shared" ref="FV53" si="2297">IF($O53&lt;&gt;"NG",$GG53,0)</f>
        <v>0</v>
      </c>
      <c r="FW53" s="294">
        <f t="shared" ref="FW53" si="2298">IF($S53&lt;&gt;"NG",$GG53,0)</f>
        <v>0</v>
      </c>
      <c r="FX53" s="294">
        <f t="shared" ref="FX53" si="2299">IF($W53&lt;&gt;"NG",$GG53,0)</f>
        <v>0</v>
      </c>
      <c r="FY53" s="294">
        <f t="shared" ref="FY53" si="2300">IF($AE53&lt;&gt;"NG",$GG53,0)</f>
        <v>0</v>
      </c>
      <c r="FZ53" s="294">
        <f t="shared" ref="FZ53" si="2301">IF($AI53&lt;&gt;"NG",$GG53,0)</f>
        <v>0</v>
      </c>
      <c r="GA53" s="294">
        <f t="shared" ref="GA53" si="2302">IF($AQ53&lt;&gt;"NG",$GG53,0)</f>
        <v>0</v>
      </c>
      <c r="GB53" s="294">
        <f t="shared" ref="GB53" si="2303">IF($AU53&lt;&gt;"NG",$GG53,0)</f>
        <v>0</v>
      </c>
      <c r="GC53" s="294">
        <f t="shared" ref="GC53" si="2304">IF($BC53&lt;&gt;"NG",$GG53,0)</f>
        <v>0</v>
      </c>
      <c r="GD53" s="294">
        <f t="shared" ref="GD53" si="2305">IF($BG53&lt;&gt;"NG",$GG53,0)</f>
        <v>0</v>
      </c>
      <c r="GE53" s="294">
        <f t="shared" ref="GE53" si="2306">IF($BO53&lt;&gt;"NG",$GG53,0)</f>
        <v>0</v>
      </c>
      <c r="GF53" s="294">
        <f t="shared" ref="GF53" si="2307">IF($BS53&lt;&gt;"NG",$GG53,0)</f>
        <v>0</v>
      </c>
      <c r="GG53" s="294" t="e">
        <f>VLOOKUP($D53,リスト!$D:$S,15,FALSE)</f>
        <v>#N/A</v>
      </c>
      <c r="GH53" s="2" t="e">
        <f>INDEX(リスト!$V:$V,MATCH(中日程計画表!$D53,リスト!$D:$D,0))</f>
        <v>#N/A</v>
      </c>
      <c r="GI53" s="2" t="e">
        <f>INDEX(リスト!$A:$A,MATCH(中日程計画表!$D53,リスト!$D:$D,0))</f>
        <v>#N/A</v>
      </c>
      <c r="GJ53" s="2" t="e">
        <f>INDEX(リスト!$U:$U,MATCH(中日程計画表!$D53,リスト!$D:$D,0))</f>
        <v>#N/A</v>
      </c>
      <c r="GK53" s="5" t="e">
        <f>INDEX(リスト!$W:$W,MATCH(中日程計画表!$D53,リスト!$D:$D,0))</f>
        <v>#N/A</v>
      </c>
      <c r="GL53" s="2" t="s">
        <v>200</v>
      </c>
      <c r="GM53" s="296">
        <f>D53</f>
        <v>0</v>
      </c>
      <c r="GN53" s="296" t="str">
        <f>E53</f>
        <v>入荷予定データ取込（API）</v>
      </c>
      <c r="GP53" s="2">
        <v>0.88870967741935503</v>
      </c>
      <c r="GU53" s="460" t="str">
        <f t="shared" ref="GU53" si="2308">AE53</f>
        <v>NG</v>
      </c>
      <c r="GV53" s="460">
        <f t="shared" ref="GV53" si="2309">EI53</f>
        <v>0</v>
      </c>
      <c r="GW53" s="460">
        <f t="shared" ref="GW53" si="2310">EI54</f>
        <v>0</v>
      </c>
      <c r="GX53" s="462">
        <f t="shared" ref="GX53" si="2311">EV53</f>
        <v>0</v>
      </c>
      <c r="GY53" s="460" t="str">
        <f t="shared" ref="GY53" si="2312">AI53</f>
        <v>NG</v>
      </c>
      <c r="GZ53" s="460">
        <f t="shared" ref="GZ53" si="2313">EJ53</f>
        <v>0</v>
      </c>
      <c r="HA53" s="460">
        <f t="shared" ref="HA53" si="2314">EJ54</f>
        <v>0</v>
      </c>
      <c r="HB53" s="462">
        <f t="shared" ref="HB53" si="2315">EW53</f>
        <v>0</v>
      </c>
      <c r="HC53" s="460" t="str">
        <f t="shared" ref="HC53" si="2316">AQ53</f>
        <v>NG</v>
      </c>
      <c r="HD53" s="460">
        <f t="shared" ref="HD53" si="2317">EK53</f>
        <v>0</v>
      </c>
      <c r="HE53" s="460">
        <f t="shared" ref="HE53" si="2318">EK54</f>
        <v>0</v>
      </c>
      <c r="HF53" s="462">
        <f t="shared" ref="HF53" si="2319">EX53</f>
        <v>0</v>
      </c>
      <c r="HG53" s="460" t="str">
        <f t="shared" ref="HG53" si="2320">AU53</f>
        <v>NG</v>
      </c>
      <c r="HH53" s="460">
        <f t="shared" ref="HH53" si="2321">EL53</f>
        <v>0</v>
      </c>
      <c r="HI53" s="460">
        <f t="shared" ref="HI53" si="2322">EL54</f>
        <v>0</v>
      </c>
      <c r="HJ53" s="462">
        <f t="shared" ref="HJ53" si="2323">EY53</f>
        <v>0</v>
      </c>
      <c r="HK53" s="460" t="str">
        <f t="shared" ref="HK53" si="2324">BC53</f>
        <v>NG</v>
      </c>
      <c r="HL53" s="460">
        <f t="shared" ref="HL53" si="2325">EM53</f>
        <v>0</v>
      </c>
      <c r="HM53" s="460">
        <f t="shared" ref="HM53" si="2326">EM54</f>
        <v>0</v>
      </c>
      <c r="HN53" s="462">
        <f t="shared" ref="HN53" si="2327">EZ53</f>
        <v>0</v>
      </c>
      <c r="HO53" s="460" t="str">
        <f t="shared" ref="HO53" si="2328">BG53</f>
        <v>NG</v>
      </c>
      <c r="HP53" s="460">
        <f t="shared" ref="HP53" si="2329">EN53</f>
        <v>0</v>
      </c>
      <c r="HQ53" s="460">
        <f t="shared" ref="HQ53" si="2330">EN54</f>
        <v>0</v>
      </c>
      <c r="HR53" s="462">
        <f t="shared" ref="HR53" si="2331">FA53</f>
        <v>0</v>
      </c>
      <c r="HS53" s="332"/>
    </row>
    <row r="54" spans="1:227" ht="12" customHeight="1">
      <c r="A54" s="489"/>
      <c r="B54" s="493"/>
      <c r="C54" s="475"/>
      <c r="D54" s="501"/>
      <c r="E54" s="483"/>
      <c r="F54" s="317"/>
      <c r="G54" s="317"/>
      <c r="H54" s="317"/>
      <c r="I54" s="317"/>
      <c r="J54" s="316"/>
      <c r="K54" s="481"/>
      <c r="L54" s="77"/>
      <c r="M54" s="77"/>
      <c r="N54" s="471"/>
      <c r="O54" s="494"/>
      <c r="P54" s="77"/>
      <c r="Q54" s="77"/>
      <c r="R54" s="471"/>
      <c r="S54" s="494"/>
      <c r="T54" s="77"/>
      <c r="U54" s="77"/>
      <c r="V54" s="471"/>
      <c r="W54" s="473"/>
      <c r="X54" s="77"/>
      <c r="Y54" s="77"/>
      <c r="Z54" s="471"/>
      <c r="AA54" s="477"/>
      <c r="AB54" s="80"/>
      <c r="AC54" s="80"/>
      <c r="AD54" s="471"/>
      <c r="AE54" s="495"/>
      <c r="AF54" s="354"/>
      <c r="AG54" s="354"/>
      <c r="AH54" s="471"/>
      <c r="AI54" s="495"/>
      <c r="AJ54" s="354"/>
      <c r="AK54" s="354"/>
      <c r="AL54" s="471"/>
      <c r="AM54" s="498"/>
      <c r="AN54" s="80"/>
      <c r="AO54" s="80"/>
      <c r="AP54" s="497"/>
      <c r="AQ54" s="473"/>
      <c r="AR54" s="77"/>
      <c r="AS54" s="77"/>
      <c r="AT54" s="471"/>
      <c r="AU54" s="473"/>
      <c r="AV54" s="77"/>
      <c r="AW54" s="77"/>
      <c r="AX54" s="471"/>
      <c r="AY54" s="477"/>
      <c r="AZ54" s="80"/>
      <c r="BA54" s="80"/>
      <c r="BB54" s="497"/>
      <c r="BC54" s="475"/>
      <c r="BD54" s="77"/>
      <c r="BE54" s="77"/>
      <c r="BF54" s="471"/>
      <c r="BG54" s="473"/>
      <c r="BH54" s="77"/>
      <c r="BI54" s="77"/>
      <c r="BJ54" s="471"/>
      <c r="BK54" s="498"/>
      <c r="BL54" s="80"/>
      <c r="BM54" s="80"/>
      <c r="BN54" s="497"/>
      <c r="BO54" s="475"/>
      <c r="BP54" s="77"/>
      <c r="BQ54" s="77"/>
      <c r="BR54" s="471"/>
      <c r="BS54" s="473"/>
      <c r="BT54" s="77"/>
      <c r="BU54" s="77"/>
      <c r="BV54" s="471"/>
      <c r="BW54" s="499"/>
      <c r="BX54" s="467"/>
      <c r="BY54" s="490"/>
      <c r="CA54" s="19">
        <f t="shared" ref="CA54" si="2332">IF(AND($N53=1,$M54&lt;&gt;$BZ$7),1,0)</f>
        <v>0</v>
      </c>
      <c r="CB54" s="19">
        <f t="shared" ref="CB54" si="2333">IF(AND($R53=1,$Q54&lt;&gt;$BZ$7),1,0)</f>
        <v>0</v>
      </c>
      <c r="CC54" s="19">
        <f t="shared" ref="CC54" si="2334">IF(AND($V53=1,$U54&lt;&gt;$BZ$7),1,0)</f>
        <v>0</v>
      </c>
      <c r="CD54" s="19">
        <f t="shared" ref="CD54" si="2335">IF(AND($Z53=1,$Y54&lt;&gt;$BZ$7),1,0)</f>
        <v>0</v>
      </c>
      <c r="CE54" s="19">
        <f t="shared" ref="CE54" si="2336">IF(AND($AH53=1,$AG54&lt;&gt;$BZ$7),1,0)</f>
        <v>0</v>
      </c>
      <c r="CF54" s="19">
        <f t="shared" ref="CF54" si="2337">IF(AND($AL53=1,$AK54&lt;&gt;$BZ$7),1,0)</f>
        <v>0</v>
      </c>
      <c r="CG54" s="19">
        <f t="shared" ref="CG54" si="2338">IF(AND($AT53=1,$AS54&lt;&gt;$BZ$7),1,0)</f>
        <v>0</v>
      </c>
      <c r="CH54" s="19">
        <f t="shared" ref="CH54" si="2339">IF(AND($AX53=1,$AW54&lt;&gt;$BZ$7),1,0)</f>
        <v>0</v>
      </c>
      <c r="CI54" s="19">
        <f t="shared" ref="CI54" si="2340">IF(AND($BF53=1,$BE54&lt;&gt;$BZ$7),1,0)</f>
        <v>0</v>
      </c>
      <c r="CJ54" s="19">
        <f t="shared" ref="CJ54" si="2341">IF(AND($BJ53=1,$BI54&lt;&gt;$BZ$7),1,0)</f>
        <v>0</v>
      </c>
      <c r="CK54" s="19">
        <f t="shared" ref="CK54" si="2342">IF(AND($BR53=1,$BQ54&lt;&gt;$BZ$7),1,0)</f>
        <v>0</v>
      </c>
      <c r="CL54" s="19">
        <f t="shared" ref="CL54" si="2343">IF(AND($BV53=1,$BU54&lt;&gt;$BZ$7),1,0)</f>
        <v>0</v>
      </c>
      <c r="CO54" s="19">
        <f>IF(AND($M54&lt;&gt;$CN$7,$M54&lt;=$CN$6),1,0)</f>
        <v>0</v>
      </c>
      <c r="CP54" s="19">
        <f>IF(AND($Q54&lt;&gt;$CN$7,$Q54&lt;=$CN$6),1,0)</f>
        <v>0</v>
      </c>
      <c r="CQ54" s="19">
        <f>IF(AND($U54&lt;&gt;$CN$7,$U54&lt;=$CN$6),1,0)</f>
        <v>0</v>
      </c>
      <c r="CR54" s="19">
        <f>IF(AND($Y54&lt;&gt;$CN$7,$Y54&lt;=$CN$6),1,0)</f>
        <v>0</v>
      </c>
      <c r="CS54" s="19">
        <f>IF(AND($AG54&lt;&gt;$CN$7,$AG54&lt;=$CN$6),1,0)</f>
        <v>0</v>
      </c>
      <c r="CT54" s="19">
        <f>IF(AND($AK54&lt;&gt;$CN$7,$AK54&lt;=$CN$6),1,0)</f>
        <v>0</v>
      </c>
      <c r="CU54" s="19">
        <f>IF(AND($AS54&lt;&gt;$CN$7,$AS54&lt;=$CN$6),1,0)</f>
        <v>0</v>
      </c>
      <c r="CV54" s="19">
        <f>IF(AND($AW54&lt;&gt;$CN$7,$AW54&lt;=$CN$6),1,0)</f>
        <v>0</v>
      </c>
      <c r="CW54" s="19">
        <f>IF(AND($BE54&lt;&gt;$CN$7,$BE54&lt;=$CN$6),1,0)</f>
        <v>0</v>
      </c>
      <c r="CX54" s="19">
        <f>IF(AND($BI54&lt;&gt;$CN$7,$BI54&lt;=$CN$6),1,0)</f>
        <v>0</v>
      </c>
      <c r="CY54" s="19">
        <f>IF(AND($BQ54&lt;&gt;$CN$7,$BQ54&lt;=$CN$6),1,0)</f>
        <v>0</v>
      </c>
      <c r="CZ54" s="19">
        <f>IF(AND($BU54&lt;&gt;$CN$7,$BU54&lt;=$CN$6),1,0)</f>
        <v>0</v>
      </c>
      <c r="DC54" s="19">
        <f>IF($N53=1,1,0)</f>
        <v>0</v>
      </c>
      <c r="DD54" s="19">
        <f>IF($R53=1,1,0)</f>
        <v>0</v>
      </c>
      <c r="DE54" s="19">
        <f>IF($V53=1,1,0)</f>
        <v>0</v>
      </c>
      <c r="DF54" s="19">
        <f>IF($Z53=1,1,0)</f>
        <v>0</v>
      </c>
      <c r="DG54" s="19">
        <f>IF($AH53=1,1,0)</f>
        <v>0</v>
      </c>
      <c r="DH54" s="19">
        <f>IF($AL53=1,1,0)</f>
        <v>0</v>
      </c>
      <c r="DI54" s="19">
        <f>IF($AT53=1,1,0)</f>
        <v>0</v>
      </c>
      <c r="DJ54" s="19">
        <f>IF($AX53=1,1,0)</f>
        <v>0</v>
      </c>
      <c r="DK54" s="19">
        <f>IF($BF53=1,1,0)</f>
        <v>0</v>
      </c>
      <c r="DL54" s="19">
        <f>IF($BJ53=1,1,0)</f>
        <v>0</v>
      </c>
      <c r="DM54" s="19">
        <f>IF($BR53=1,1,0)</f>
        <v>0</v>
      </c>
      <c r="DN54" s="19">
        <f>IF($BV53=1,1,0)</f>
        <v>0</v>
      </c>
      <c r="DQ54" s="19">
        <f t="shared" ref="DQ54" si="2344">IF($N53=1,1,0)</f>
        <v>0</v>
      </c>
      <c r="DR54" s="19">
        <f t="shared" ref="DR54" si="2345">IF($R53=1,1,0)</f>
        <v>0</v>
      </c>
      <c r="DS54" s="19">
        <f t="shared" ref="DS54" si="2346">IF($V53=1,1,0)</f>
        <v>0</v>
      </c>
      <c r="DT54" s="19">
        <f t="shared" ref="DT54" si="2347">IF($Z53=1,1,0)</f>
        <v>0</v>
      </c>
      <c r="DU54" s="19">
        <f t="shared" ref="DU54" si="2348">IF($AH53=1,1,0)</f>
        <v>0</v>
      </c>
      <c r="DV54" s="19">
        <f t="shared" ref="DV54" si="2349">IF($AL53=1,1,0)</f>
        <v>0</v>
      </c>
      <c r="DW54" s="19">
        <f t="shared" ref="DW54" si="2350">IF($AT53=1,1,0)</f>
        <v>0</v>
      </c>
      <c r="DX54" s="19">
        <f t="shared" ref="DX54" si="2351">IF($AX53=1,1,0)</f>
        <v>0</v>
      </c>
      <c r="DY54" s="19">
        <f t="shared" ref="DY54" si="2352">IF($BF53=1,1,0)</f>
        <v>0</v>
      </c>
      <c r="DZ54" s="19">
        <f t="shared" ref="DZ54" si="2353">IF($BJ53=1,1,0)</f>
        <v>0</v>
      </c>
      <c r="EA54" s="19">
        <f t="shared" ref="EA54" si="2354">IF($BR53=1,1,0)</f>
        <v>0</v>
      </c>
      <c r="EB54" s="19">
        <f t="shared" ref="EB54" si="2355">IF($BV53=1,1,0)</f>
        <v>0</v>
      </c>
      <c r="EE54" s="329">
        <f>N53*$FU54*週間進捗報告書!$G$9</f>
        <v>0</v>
      </c>
      <c r="EF54" s="329">
        <f>R53*$FV54*週間進捗報告書!$G$10</f>
        <v>0</v>
      </c>
      <c r="EG54" s="329">
        <f>V53*$FW54*週間進捗報告書!$G$11</f>
        <v>0</v>
      </c>
      <c r="EH54" s="329">
        <f>Z53*$FX54*週間進捗報告書!$G$12</f>
        <v>0</v>
      </c>
      <c r="EI54" s="329">
        <f>AH53*$FY54*週間進捗報告書!$G$13</f>
        <v>0</v>
      </c>
      <c r="EJ54" s="329">
        <f>AL53*$FZ54*週間進捗報告書!$G$14</f>
        <v>0</v>
      </c>
      <c r="EK54" s="329">
        <f>AT53*$GA54*週間進捗報告書!$G$15</f>
        <v>0</v>
      </c>
      <c r="EL54" s="329">
        <f>AX53*$GB54*週間進捗報告書!$G$16</f>
        <v>0</v>
      </c>
      <c r="EM54" s="329">
        <f>BF53*$GC54*週間進捗報告書!$G$17</f>
        <v>0</v>
      </c>
      <c r="EN54" s="329">
        <f>BJ53*$GD54*週間進捗報告書!$G$18</f>
        <v>0</v>
      </c>
      <c r="EO54" s="329">
        <f>BR53*$GE54*週間進捗報告書!$G$19</f>
        <v>0</v>
      </c>
      <c r="EP54" s="329">
        <f>BV53*$GF54*週間進捗報告書!$G$20</f>
        <v>0</v>
      </c>
      <c r="ER54" s="547"/>
      <c r="ES54" s="547"/>
      <c r="ET54" s="547"/>
      <c r="EU54" s="547"/>
      <c r="EV54" s="547"/>
      <c r="EW54" s="547"/>
      <c r="EX54" s="547"/>
      <c r="EY54" s="547"/>
      <c r="EZ54" s="547"/>
      <c r="FA54" s="547"/>
      <c r="FB54" s="547"/>
      <c r="FC54" s="547"/>
      <c r="FD54" s="547"/>
      <c r="FE54" s="332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U54" s="295">
        <f t="shared" ref="FU54" si="2356">FU53</f>
        <v>0</v>
      </c>
      <c r="FV54" s="295">
        <f t="shared" ref="FV54" si="2357">FV53</f>
        <v>0</v>
      </c>
      <c r="FW54" s="295">
        <f t="shared" ref="FW54" si="2358">FW53</f>
        <v>0</v>
      </c>
      <c r="FX54" s="295">
        <f t="shared" ref="FX54" si="2359">FX53</f>
        <v>0</v>
      </c>
      <c r="FY54" s="295">
        <f t="shared" ref="FY54" si="2360">FY53</f>
        <v>0</v>
      </c>
      <c r="FZ54" s="295">
        <f t="shared" ref="FZ54" si="2361">FZ53</f>
        <v>0</v>
      </c>
      <c r="GA54" s="295">
        <f t="shared" ref="GA54" si="2362">GA53</f>
        <v>0</v>
      </c>
      <c r="GB54" s="295">
        <f t="shared" ref="GB54" si="2363">GB53</f>
        <v>0</v>
      </c>
      <c r="GC54" s="295">
        <f t="shared" ref="GC54" si="2364">GC53</f>
        <v>0</v>
      </c>
      <c r="GD54" s="295">
        <f t="shared" ref="GD54" si="2365">GD53</f>
        <v>0</v>
      </c>
      <c r="GE54" s="295">
        <f t="shared" ref="GE54" si="2366">GE53</f>
        <v>0</v>
      </c>
      <c r="GF54" s="295">
        <f t="shared" ref="GF54" si="2367">GF53</f>
        <v>0</v>
      </c>
      <c r="GG54" s="295" t="e">
        <f t="shared" ref="GG54" si="2368">GG53</f>
        <v>#N/A</v>
      </c>
      <c r="GH54" s="2" t="e">
        <f>INDEX(リスト!$V:$V,MATCH(中日程計画表!$D53,リスト!$D:$D,0))</f>
        <v>#N/A</v>
      </c>
      <c r="GI54" s="2" t="e">
        <f>INDEX(リスト!$A:$A,MATCH(中日程計画表!$D53,リスト!$D:$D,0))</f>
        <v>#N/A</v>
      </c>
      <c r="GJ54" s="2" t="e">
        <f>INDEX(リスト!$U:$U,MATCH(中日程計画表!$D53,リスト!$D:$D,0))</f>
        <v>#N/A</v>
      </c>
      <c r="GK54" s="5" t="e">
        <f>INDEX(リスト!$W:$W,MATCH(中日程計画表!$D53,リスト!$D:$D,0))</f>
        <v>#N/A</v>
      </c>
      <c r="GL54" s="2" t="s">
        <v>201</v>
      </c>
      <c r="GM54" s="296">
        <f t="shared" ref="GM54" si="2369">GM53</f>
        <v>0</v>
      </c>
      <c r="GN54" s="296" t="str">
        <f t="shared" ref="GN54" si="2370">GN53</f>
        <v>入荷予定データ取込（API）</v>
      </c>
      <c r="GP54" s="2">
        <v>0.88870967741935503</v>
      </c>
      <c r="GU54" s="461"/>
      <c r="GV54" s="460"/>
      <c r="GW54" s="460"/>
      <c r="GX54" s="461"/>
      <c r="GY54" s="461"/>
      <c r="GZ54" s="460"/>
      <c r="HA54" s="460"/>
      <c r="HB54" s="461"/>
      <c r="HC54" s="461"/>
      <c r="HD54" s="460"/>
      <c r="HE54" s="460"/>
      <c r="HF54" s="461"/>
      <c r="HG54" s="461"/>
      <c r="HH54" s="460"/>
      <c r="HI54" s="460"/>
      <c r="HJ54" s="461"/>
      <c r="HK54" s="461"/>
      <c r="HL54" s="460"/>
      <c r="HM54" s="460"/>
      <c r="HN54" s="461"/>
      <c r="HO54" s="461"/>
      <c r="HP54" s="460"/>
      <c r="HQ54" s="460"/>
      <c r="HR54" s="461"/>
      <c r="HS54" s="4"/>
    </row>
    <row r="55" spans="1:227" ht="12" customHeight="1">
      <c r="A55" s="488" t="str">
        <f ca="1">INDIRECT("リスト!A"&amp;B55+6)</f>
        <v>入荷</v>
      </c>
      <c r="B55" s="493">
        <f t="shared" ref="B55" si="2371">ROUNDDOWN((ROW()-6)/2,0)+1</f>
        <v>25</v>
      </c>
      <c r="C55" s="474" t="str">
        <f>機能グループ名</f>
        <v>入荷</v>
      </c>
      <c r="D55" s="500">
        <f>機能ID</f>
        <v>0</v>
      </c>
      <c r="E55" s="482" t="str">
        <f>機能名</f>
        <v>入荷予定照会</v>
      </c>
      <c r="F55" s="315"/>
      <c r="G55" s="315"/>
      <c r="H55" s="315"/>
      <c r="I55" s="315"/>
      <c r="J55" s="316"/>
      <c r="K55" s="480" t="str">
        <f>担当者_SR</f>
        <v>NG</v>
      </c>
      <c r="L55" s="76"/>
      <c r="M55" s="76"/>
      <c r="N55" s="470"/>
      <c r="O55" s="494" t="str">
        <f>担当者_SRR</f>
        <v>NG</v>
      </c>
      <c r="P55" s="76"/>
      <c r="Q55" s="76"/>
      <c r="R55" s="470"/>
      <c r="S55" s="494" t="str">
        <f>担当者_DS</f>
        <v>NG</v>
      </c>
      <c r="T55" s="76"/>
      <c r="U55" s="76"/>
      <c r="V55" s="470"/>
      <c r="W55" s="472" t="str">
        <f>担当者_DSR</f>
        <v>NG</v>
      </c>
      <c r="X55" s="76"/>
      <c r="Y55" s="76"/>
      <c r="Z55" s="478"/>
      <c r="AA55" s="476"/>
      <c r="AB55" s="79"/>
      <c r="AC55" s="79"/>
      <c r="AD55" s="470">
        <f>IF(AC56 &lt;&gt; "",1,0)</f>
        <v>0</v>
      </c>
      <c r="AE55" s="495" t="str">
        <f>担当者_CD</f>
        <v>NG</v>
      </c>
      <c r="AF55" s="76"/>
      <c r="AG55" s="76"/>
      <c r="AH55" s="470"/>
      <c r="AI55" s="495" t="str">
        <f>担当者_DD</f>
        <v>NG</v>
      </c>
      <c r="AJ55" s="76"/>
      <c r="AK55" s="76"/>
      <c r="AL55" s="478"/>
      <c r="AM55" s="498"/>
      <c r="AN55" s="79"/>
      <c r="AO55" s="79"/>
      <c r="AP55" s="470">
        <f>IF(AO56 &lt;&gt; "",1,0)</f>
        <v>0</v>
      </c>
      <c r="AQ55" s="472" t="str">
        <f>担当者_MCL</f>
        <v>NG</v>
      </c>
      <c r="AR55" s="76"/>
      <c r="AS55" s="76"/>
      <c r="AT55" s="470"/>
      <c r="AU55" s="472" t="str">
        <f>担当者_MCLR</f>
        <v>NG</v>
      </c>
      <c r="AV55" s="76"/>
      <c r="AW55" s="76"/>
      <c r="AX55" s="470"/>
      <c r="AY55" s="476"/>
      <c r="AZ55" s="79"/>
      <c r="BA55" s="79"/>
      <c r="BB55" s="470">
        <f>IF(BA56 &lt;&gt; "",1,0)</f>
        <v>0</v>
      </c>
      <c r="BC55" s="474" t="str">
        <f>担当者_MT</f>
        <v>NG</v>
      </c>
      <c r="BD55" s="76"/>
      <c r="BE55" s="76"/>
      <c r="BF55" s="470"/>
      <c r="BG55" s="472" t="str">
        <f>担当者_M検</f>
        <v>NG</v>
      </c>
      <c r="BH55" s="76"/>
      <c r="BI55" s="76"/>
      <c r="BJ55" s="470"/>
      <c r="BK55" s="498"/>
      <c r="BL55" s="79"/>
      <c r="BM55" s="79"/>
      <c r="BN55" s="470">
        <v>0</v>
      </c>
      <c r="BO55" s="474" t="str">
        <f>担当者_モテ</f>
        <v>NG</v>
      </c>
      <c r="BP55" s="76"/>
      <c r="BQ55" s="76"/>
      <c r="BR55" s="470"/>
      <c r="BS55" s="472" t="str">
        <f>担当者_モテR</f>
        <v>NG</v>
      </c>
      <c r="BT55" s="76"/>
      <c r="BU55" s="76"/>
      <c r="BV55" s="470"/>
      <c r="BW55" s="499">
        <f t="shared" ref="BW55" si="2372">IFERROR(SUM(IF(K55&lt;&gt;"NG",N55*K$1,0),IF(O55&lt;&gt;"NG",R55*O$1,0),IF(S55&lt;&gt;"NG",V55*S$1,0),IF(W55&lt;&gt;"NG",Z55*W$1,0),IF(AA55&lt;&gt;"NG",AD55*AA$1,0),IF(AE55&lt;&gt;"NG",AH55*AE$1,0),IF(AI55&lt;&gt;"NG",AL55*AI$1,0),IF(AM55&lt;&gt;"NG",AP55*AM$1,0),IF(AQ55&lt;&gt;"NG",AT55*AQ$1,0),IF(AU55&lt;&gt;"NG",AX55*AU$1,0),IF(AY55&lt;&gt;"NG",BB55*AY$1,0),IF(BC55&lt;&gt;"NG",BF55*BC$1,0),IF(BG55&lt;&gt;"NG",BJ55*BG$1,0),IF(BK55&lt;&gt;"NG",BN55*BK$1,0),IF(BO55&lt;&gt;"NG",BR55*BO$1,0),IF(BS55&lt;&gt;"NG",BV55*BS$1,0))/SUM(IF(K55&lt;&gt;"NG",K$1,0),IF(O55&lt;&gt;"NG",O$1,0),IF(S55&lt;&gt;"NG",S$1,0),IF(W55&lt;&gt;"NG",W$1,0),IF(AA55&lt;&gt;"NG",AA$1,0),IF(AE55&lt;&gt;"NG",AE$1,0),IF(AI55&lt;&gt;"NG",AI$1,0),IF(AM55&lt;&gt;"NG",AM$1,0),IF(AQ55&lt;&gt;"NG",AQ$1,0),IF(AU55&lt;&gt;"NG",AU$1,0),IF(AY55&lt;&gt;"NG",AY$1,0),IF(BC55&lt;&gt;"NG",BC$1,0),IF(BG55&lt;&gt;"NG",BG$1,0),IF(BK55&lt;&gt;"NG",BK$1,0),IF(BO55&lt;&gt;"NG",BO$1,0),IF(BS55&lt;&gt;"NG",BS$1,0)),0)</f>
        <v>0</v>
      </c>
      <c r="BX55" s="466"/>
      <c r="BY55" s="490"/>
      <c r="BZ55" s="5"/>
      <c r="CA55" s="32">
        <f t="shared" ref="CA55" si="2373">IF(AND($M55&lt;&gt;$BZ$5,$M55&lt;=$BZ$6,$M55&lt;&gt;$BZ$7),1,0)</f>
        <v>0</v>
      </c>
      <c r="CB55" s="32">
        <f t="shared" ref="CB55" si="2374">IF(AND($Q55&lt;&gt;$BZ$5,$Q55&lt;=$BZ$6,$Q55&lt;&gt;$BZ$7),1,0)</f>
        <v>0</v>
      </c>
      <c r="CC55" s="32">
        <f t="shared" ref="CC55" si="2375">IF(AND($U55&lt;&gt;$BZ$5,$U55&lt;=$BZ$6,$U55&lt;&gt;$BZ$7),1,0)</f>
        <v>0</v>
      </c>
      <c r="CD55" s="32">
        <f t="shared" ref="CD55" si="2376">IF(AND($Y55&lt;&gt;$BZ$5,$Y55&lt;=$BZ$6,$Y55&lt;&gt;$BZ$7),1,0)</f>
        <v>0</v>
      </c>
      <c r="CE55" s="32">
        <f t="shared" ref="CE55" si="2377">IF(AND($AG55&lt;&gt;$BZ$5,$AG55&lt;=$BZ$6,$AG55&lt;&gt;$BZ$7),1,0)</f>
        <v>0</v>
      </c>
      <c r="CF55" s="32">
        <f t="shared" ref="CF55" si="2378">IF(AND($AK55&lt;&gt;$BZ$5,$AK55&lt;=$BZ$6,$AK55&lt;&gt;$BZ$7),1,0)</f>
        <v>0</v>
      </c>
      <c r="CG55" s="32">
        <f t="shared" ref="CG55" si="2379">IF(AND($AS55&lt;&gt;$BZ$5,$AS55&lt;=$BZ$6,$AS55&lt;&gt;$BZ$7),1,0)</f>
        <v>0</v>
      </c>
      <c r="CH55" s="32">
        <f t="shared" ref="CH55" si="2380">IF(AND($AW55&lt;&gt;$BZ$5,$AW55&lt;=$BZ$6,$AW55&lt;&gt;$BZ$7),1,0)</f>
        <v>0</v>
      </c>
      <c r="CI55" s="32">
        <f t="shared" ref="CI55" si="2381">IF(AND($BE55&lt;&gt;$BZ$5,$BE55&lt;=$BZ$6,$BE55&lt;&gt;$BZ$7),1,0)</f>
        <v>0</v>
      </c>
      <c r="CJ55" s="32">
        <f t="shared" ref="CJ55" si="2382">IF(AND($BI55&lt;&gt;$BZ$5,$BI55&lt;=$BZ$6,$BI55&lt;&gt;$BZ$7),1,0)</f>
        <v>0</v>
      </c>
      <c r="CK55" s="32">
        <f t="shared" ref="CK55" si="2383">IF(AND($BQ55&lt;&gt;$BZ$5,$BQ55&lt;=$BZ$6,$BQ55&lt;&gt;$BZ$7),1,0)</f>
        <v>0</v>
      </c>
      <c r="CL55" s="32">
        <f t="shared" ref="CL55" si="2384">IF(AND($BU55&lt;&gt;$BZ$5,$BU55&lt;=$BZ$6,$BU55&lt;&gt;$BZ$7),1,0)</f>
        <v>0</v>
      </c>
      <c r="CO55" s="32">
        <f>IF(AND($M55&lt;&gt;$CN$5,$M55&lt;=$CN$6,$M55&lt;&gt;$CN$7),1,0)</f>
        <v>0</v>
      </c>
      <c r="CP55" s="32">
        <f>IF(AND($Q55&lt;&gt;$CN$5,$Q55&lt;=$CN$6,$Q55&lt;&gt;$CN$7),1,0)</f>
        <v>0</v>
      </c>
      <c r="CQ55" s="32">
        <f>IF(AND($U55&lt;&gt;$CN$5,$U55&lt;=$CN$6,$U55&lt;&gt;$CN$7),1,0)</f>
        <v>0</v>
      </c>
      <c r="CR55" s="32">
        <f>IF(AND($Y55&lt;&gt;$CN$5,$Y55&lt;=$CN$6,$Y55&lt;&gt;$CN$7),1,0)</f>
        <v>0</v>
      </c>
      <c r="CS55" s="32">
        <f>IF(AND($AG55&lt;&gt;$CN$5,$AG55&lt;=$CN$6,$AG55&lt;&gt;$CN$7),1,0)</f>
        <v>0</v>
      </c>
      <c r="CT55" s="32">
        <f>IF(AND($AK55&lt;&gt;$CN$5,$AK55&lt;=$CN$6,$AK55&lt;&gt;$CN$7),1,0)</f>
        <v>0</v>
      </c>
      <c r="CU55" s="32">
        <f>IF(AND($AS55&lt;&gt;$CN$5,$AS55&lt;=$CN$6,$AS55&lt;&gt;$CN$7),1,0)</f>
        <v>0</v>
      </c>
      <c r="CV55" s="32">
        <f>IF(AND($AW55&lt;&gt;$CN$5,$AW55&lt;=$CN$6,$AW55&lt;&gt;$CN$7),1,0)</f>
        <v>0</v>
      </c>
      <c r="CW55" s="32">
        <f>IF(AND($BE55&lt;&gt;$CN$5,$BE55&lt;=$CN$6,$BE55&lt;&gt;$CN$7),1,0)</f>
        <v>0</v>
      </c>
      <c r="CX55" s="32">
        <f>IF(AND($BI55&lt;&gt;$CN$5,$BI55&lt;=$CN$6,$BI55&lt;&gt;$CN$7),1,0)</f>
        <v>0</v>
      </c>
      <c r="CY55" s="32">
        <f>IF(AND($BQ55&lt;&gt;$CN$5,$BQ55&lt;=$CN$6,$BQ55&lt;&gt;$CN$7),1,0)</f>
        <v>0</v>
      </c>
      <c r="CZ55" s="32">
        <f>IF(AND($BU55&lt;&gt;$CN$5,$BU55&lt;=$CN$6,$BU55&lt;&gt;$CN$7),1,0)</f>
        <v>0</v>
      </c>
      <c r="DC55" s="32">
        <f>IF(AND($M55&lt;&gt;$DB$5,$M55&lt;=$DB$6,$M55&lt;&gt;$CN$7),1,0)</f>
        <v>0</v>
      </c>
      <c r="DD55" s="32">
        <f>IF(AND($Q55&lt;&gt;$DB$5,$Q55&lt;=$DB$6,$Q55&lt;&gt;$CN$7),1,0)</f>
        <v>0</v>
      </c>
      <c r="DE55" s="32">
        <f>IF(AND($U55&lt;&gt;$DB$5,$U55&lt;=$DB$6,$U55&lt;&gt;$CN$7),1,0)</f>
        <v>0</v>
      </c>
      <c r="DF55" s="32">
        <f>IF(AND($Y55&lt;&gt;$DB$5,$Y55&lt;=$DB$6,$Y55&lt;&gt;$CN$7),1,0)</f>
        <v>0</v>
      </c>
      <c r="DG55" s="32">
        <f>IF(AND($AG55&lt;&gt;$DB$5,$AG55&lt;=$DB$6,$AG55&lt;&gt;$CN$7),1,0)</f>
        <v>0</v>
      </c>
      <c r="DH55" s="32">
        <f>IF(AND($AK55&lt;&gt;$DB$5,$AK55&lt;=$DB$6,$AK55&lt;&gt;$CN$7),1,0)</f>
        <v>0</v>
      </c>
      <c r="DI55" s="32">
        <f>IF(AND($AS55&lt;&gt;$DB$5,$AS55&lt;=$DB$6,$AS55&lt;&gt;$CN$7),1,0)</f>
        <v>0</v>
      </c>
      <c r="DJ55" s="32">
        <f>IF(AND($AW55&lt;&gt;$DB$5,$AW55&lt;=$DB$6,$AW55&lt;&gt;$CN$7),1,0)</f>
        <v>0</v>
      </c>
      <c r="DK55" s="32">
        <f>IF(AND($BE55&lt;&gt;$DB$5,$BE55&lt;=$DB$6,$BE55&lt;&gt;$CN$7),1,0)</f>
        <v>0</v>
      </c>
      <c r="DL55" s="32">
        <f>IF(AND($BI55&lt;&gt;$DB$5,$BI55&lt;=$DB$6,$BI55&lt;&gt;$CN$7),1,0)</f>
        <v>0</v>
      </c>
      <c r="DM55" s="32">
        <f>IF(AND($BQ55&lt;&gt;$DB$5,$BQ55&lt;=$DB$6,$BQ55&lt;&gt;$CN$7),1,0)</f>
        <v>0</v>
      </c>
      <c r="DN55" s="32">
        <f>IF(AND($BU55&lt;&gt;$DB$5,$BU55&lt;=$DB$6,$BU55&lt;&gt;$CN$7),1,0)</f>
        <v>0</v>
      </c>
      <c r="DQ55" s="32">
        <f t="shared" ref="DQ55" si="2385">IF(AND($M55&lt;&gt;$DP$5,$M55&lt;=$DP$6,$M55&lt;&gt;$CN$7),1,0)</f>
        <v>0</v>
      </c>
      <c r="DR55" s="32">
        <f t="shared" ref="DR55" si="2386">IF(AND($Q55&lt;&gt;$DP$5,$Q55&lt;=$DP$6,$Q55&lt;&gt;$CN$7),1,0)</f>
        <v>0</v>
      </c>
      <c r="DS55" s="32">
        <f t="shared" ref="DS55" si="2387">IF(AND($U55&lt;&gt;$DP$5,$U55&lt;=$DP$6,$U55&lt;&gt;$CN$7),1,0)</f>
        <v>0</v>
      </c>
      <c r="DT55" s="32">
        <f t="shared" ref="DT55" si="2388">IF(AND($Y55&lt;&gt;$DP$5,$Y55&lt;=$DP$6,$Y55&lt;&gt;$CN$7),1,0)</f>
        <v>0</v>
      </c>
      <c r="DU55" s="32">
        <f t="shared" ref="DU55" si="2389">IF(AND($AG55&lt;&gt;$DP$5,$AG55&lt;=$DP$6,$AG55&lt;&gt;$CN$7),1,0)</f>
        <v>0</v>
      </c>
      <c r="DV55" s="32">
        <f t="shared" ref="DV55" si="2390">IF(AND($AK55&lt;&gt;$DP$5,$AK55&lt;=$DP$6,$AK55&lt;&gt;$CN$7),1,0)</f>
        <v>0</v>
      </c>
      <c r="DW55" s="32">
        <f t="shared" ref="DW55" si="2391">IF(AND($AS55&lt;&gt;$DP$5,$AS55&lt;=$DP$6,$AS55&lt;&gt;$CN$7),1,0)</f>
        <v>0</v>
      </c>
      <c r="DX55" s="32">
        <f t="shared" ref="DX55" si="2392">IF(AND($AW55&lt;&gt;$DP$5,$AW55&lt;=$DP$6,$AW55&lt;&gt;$CN$7),1,0)</f>
        <v>0</v>
      </c>
      <c r="DY55" s="32">
        <f t="shared" ref="DY55" si="2393">IF(AND($BE55&lt;&gt;$DP$5,$BE55&lt;=$DP$6,$BE55&lt;&gt;$CN$7),1,0)</f>
        <v>0</v>
      </c>
      <c r="DZ55" s="32">
        <f t="shared" ref="DZ55" si="2394">IF(AND($BI55&lt;&gt;$DP$5,$BI55&lt;=$DP$6,$BI55&lt;&gt;$CN$7),1,0)</f>
        <v>0</v>
      </c>
      <c r="EA55" s="32">
        <f t="shared" ref="EA55" si="2395">IF(AND($BQ55&lt;&gt;$DP$5,$BQ55&lt;=$DP$6,$BQ55&lt;&gt;$CN$7),1,0)</f>
        <v>0</v>
      </c>
      <c r="EB55" s="32">
        <f t="shared" ref="EB55" si="2396">IF(AND($BU55&lt;&gt;$DP$5,$BU55&lt;=$DP$6,$BU55&lt;&gt;$CN$7),1,0)</f>
        <v>0</v>
      </c>
      <c r="EE55" s="328">
        <f>IF(M55&lt;&gt;"",IF(M55&lt;=$ED$6,1,IF(L55&gt;$ED$6,0,NETWORKDAYS(L55,$ED$6,祭日リスト)/NETWORKDAYS(L55,M55,祭日リスト)))*$GG55*週間進捗報告書!$G$9,0)</f>
        <v>0</v>
      </c>
      <c r="EF55" s="328">
        <f>IF(Q55&lt;&gt;"",IF(Q55&lt;=$ED$6,1,IF(P55&gt;$ED$6,0,NETWORKDAYS(P55,$ED$6,祭日リスト)/NETWORKDAYS(P55,Q55,祭日リスト)))*$GG55*週間進捗報告書!$G$10,0)</f>
        <v>0</v>
      </c>
      <c r="EG55" s="328">
        <f>IF(U55&lt;&gt;"",IF(U55&lt;=$ED$6,1,IF(T55&gt;$ED$6,0,NETWORKDAYS(T55,$ED$6,祭日リスト)/NETWORKDAYS(T55,U55,祭日リスト)))*$GG55*週間進捗報告書!$G$11,0)</f>
        <v>0</v>
      </c>
      <c r="EH55" s="328">
        <f>IF(Y55&lt;&gt;"",IF(Y55&lt;=$ED$6,1,IF(X55&gt;$ED$6,0,NETWORKDAYS(X55,$ED$6,祭日リスト)/NETWORKDAYS(X55,Y55,祭日リスト)))*$GG55*週間進捗報告書!$G$12,0)</f>
        <v>0</v>
      </c>
      <c r="EI55" s="328">
        <f>IF(AG55&lt;&gt;"",IF(AG55&lt;=$ED$6,1,IF(AF55&gt;$ED$6,0,NETWORKDAYS(AF55,$ED$6,祭日リスト)/NETWORKDAYS(AF55,AG55,祭日リスト)))*$GG55*週間進捗報告書!$G$13,0)</f>
        <v>0</v>
      </c>
      <c r="EJ55" s="328">
        <f>IF(AK55&lt;&gt;"",IF(AK55&lt;=$ED$6,1,IF(AJ55&gt;$ED$6,0,NETWORKDAYS(AJ55,$ED$6,祭日リスト)/NETWORKDAYS(AJ55,AK55,祭日リスト)))*$GG55*週間進捗報告書!$G$14,0)</f>
        <v>0</v>
      </c>
      <c r="EK55" s="328">
        <f>IF(AS55&lt;&gt;"",IF(AS55&lt;=$ED$6,1,IF(AR55&gt;$ED$6,0,NETWORKDAYS(AR55,$ED$6,祭日リスト)/NETWORKDAYS(AR55,AS55,祭日リスト)))*$GG55*週間進捗報告書!$G$15,0)</f>
        <v>0</v>
      </c>
      <c r="EL55" s="328">
        <f>IF(AW55&lt;&gt;"",IF(AW55&lt;=$ED$6,1,IF(AV55&gt;$ED$6,0,NETWORKDAYS(AV55,$ED$6,祭日リスト)/NETWORKDAYS(AV55,AW55,祭日リスト)))*$GG55*週間進捗報告書!$G$16,0)</f>
        <v>0</v>
      </c>
      <c r="EM55" s="328">
        <f>IF(BE55&lt;&gt;"",IF(BE55&lt;=$ED$6,1,IF(BD55&gt;$ED$6,0,NETWORKDAYS(BD55,$ED$6,祭日リスト)/NETWORKDAYS(BD55,BE55,祭日リスト)))*$GG55*週間進捗報告書!$G$17,0)</f>
        <v>0</v>
      </c>
      <c r="EN55" s="328">
        <f>IF(BI55&lt;&gt;"",IF(BI55&lt;=$ED$6,1,IF(BH55&gt;$ED$6,0,NETWORKDAYS(BH55,$ED$6,祭日リスト)/NETWORKDAYS(BH55,BI55,祭日リスト)))*$GG55*週間進捗報告書!$G$18,0)</f>
        <v>0</v>
      </c>
      <c r="EO55" s="328">
        <f>IF(BQ55&lt;&gt;"",IF(BQ55&lt;=$ED$6,1,IF(BP55&gt;$ED$6,0,NETWORKDAYS(BP55,$ED$6,祭日リスト)/NETWORKDAYS(BP55,BQ55,祭日リスト)))*$GG55*週間進捗報告書!$G$19,0)</f>
        <v>0</v>
      </c>
      <c r="EP55" s="328">
        <f>IF(BU55&lt;&gt;"",IF(BU55&lt;=$ED$6,1,IF(BT55&gt;$ED$6,0,NETWORKDAYS(BT55,$ED$6,祭日リスト)/NETWORKDAYS(BT55,BU55,祭日リスト)))*$GG55*週間進捗報告書!$G$20,0)</f>
        <v>0</v>
      </c>
      <c r="ER55" s="547">
        <f t="shared" ref="ER55:FC55" si="2397">EE55-EE56</f>
        <v>0</v>
      </c>
      <c r="ES55" s="547">
        <f t="shared" si="2397"/>
        <v>0</v>
      </c>
      <c r="ET55" s="547">
        <f t="shared" si="2397"/>
        <v>0</v>
      </c>
      <c r="EU55" s="547">
        <f t="shared" si="2397"/>
        <v>0</v>
      </c>
      <c r="EV55" s="547">
        <f t="shared" si="2397"/>
        <v>0</v>
      </c>
      <c r="EW55" s="547">
        <f t="shared" si="2397"/>
        <v>0</v>
      </c>
      <c r="EX55" s="547">
        <f t="shared" si="2397"/>
        <v>0</v>
      </c>
      <c r="EY55" s="547">
        <f t="shared" si="2397"/>
        <v>0</v>
      </c>
      <c r="EZ55" s="547">
        <f t="shared" si="2397"/>
        <v>0</v>
      </c>
      <c r="FA55" s="547">
        <f t="shared" si="2397"/>
        <v>0</v>
      </c>
      <c r="FB55" s="547">
        <f t="shared" si="2397"/>
        <v>0</v>
      </c>
      <c r="FC55" s="547">
        <f t="shared" si="2397"/>
        <v>0</v>
      </c>
      <c r="FD55" s="547">
        <f t="shared" ref="FD55" si="2398">SUM(ER55:FC56)</f>
        <v>0</v>
      </c>
      <c r="FE55" s="333"/>
      <c r="FG55" s="32">
        <f>IF(AND($M55&lt;&gt;$FF$7),1,0)</f>
        <v>0</v>
      </c>
      <c r="FH55" s="32">
        <f>IF(AND($Q55&lt;&gt;$FF$7),1,0)</f>
        <v>0</v>
      </c>
      <c r="FI55" s="32">
        <f>IF(AND($U55&lt;&gt;$FF$7),1,0)</f>
        <v>0</v>
      </c>
      <c r="FJ55" s="32">
        <f>IF(AND($Y55&lt;&gt;$FF$7),1,0)</f>
        <v>0</v>
      </c>
      <c r="FK55" s="32">
        <f>IF(AND($AG55&lt;&gt;$FF$7),1,0)</f>
        <v>0</v>
      </c>
      <c r="FL55" s="32">
        <f>IF(AND($AK55&lt;&gt;$FF$7),1,0)</f>
        <v>0</v>
      </c>
      <c r="FM55" s="32">
        <f>IF(AND($AS55&lt;&gt;$FF$7),1,0)</f>
        <v>0</v>
      </c>
      <c r="FN55" s="32">
        <f>IF(AND($AW55&lt;&gt;$FF$7),1,0)</f>
        <v>0</v>
      </c>
      <c r="FO55" s="32">
        <f>IF(AND($BE55&lt;&gt;$FF$7),1,0)</f>
        <v>0</v>
      </c>
      <c r="FP55" s="32">
        <f>IF(AND($BI55&lt;&gt;$FF$7),1,0)</f>
        <v>0</v>
      </c>
      <c r="FQ55" s="32">
        <f>IF(AND($BQ55&lt;&gt;$FF$7),1,0)</f>
        <v>0</v>
      </c>
      <c r="FR55" s="32">
        <f>IF(AND($BU55&lt;&gt;$FF$7),1,0)</f>
        <v>0</v>
      </c>
      <c r="FU55" s="294">
        <f t="shared" ref="FU55" si="2399">IF($K55&lt;&gt;"NG",$GG55,0)</f>
        <v>0</v>
      </c>
      <c r="FV55" s="294">
        <f t="shared" ref="FV55" si="2400">IF($O55&lt;&gt;"NG",$GG55,0)</f>
        <v>0</v>
      </c>
      <c r="FW55" s="294">
        <f t="shared" ref="FW55" si="2401">IF($S55&lt;&gt;"NG",$GG55,0)</f>
        <v>0</v>
      </c>
      <c r="FX55" s="294">
        <f t="shared" ref="FX55" si="2402">IF($W55&lt;&gt;"NG",$GG55,0)</f>
        <v>0</v>
      </c>
      <c r="FY55" s="294">
        <f t="shared" ref="FY55" si="2403">IF($AE55&lt;&gt;"NG",$GG55,0)</f>
        <v>0</v>
      </c>
      <c r="FZ55" s="294">
        <f t="shared" ref="FZ55" si="2404">IF($AI55&lt;&gt;"NG",$GG55,0)</f>
        <v>0</v>
      </c>
      <c r="GA55" s="294">
        <f t="shared" ref="GA55" si="2405">IF($AQ55&lt;&gt;"NG",$GG55,0)</f>
        <v>0</v>
      </c>
      <c r="GB55" s="294">
        <f t="shared" ref="GB55" si="2406">IF($AU55&lt;&gt;"NG",$GG55,0)</f>
        <v>0</v>
      </c>
      <c r="GC55" s="294">
        <f t="shared" ref="GC55" si="2407">IF($BC55&lt;&gt;"NG",$GG55,0)</f>
        <v>0</v>
      </c>
      <c r="GD55" s="294">
        <f t="shared" ref="GD55" si="2408">IF($BG55&lt;&gt;"NG",$GG55,0)</f>
        <v>0</v>
      </c>
      <c r="GE55" s="294">
        <f t="shared" ref="GE55" si="2409">IF($BO55&lt;&gt;"NG",$GG55,0)</f>
        <v>0</v>
      </c>
      <c r="GF55" s="294">
        <f t="shared" ref="GF55" si="2410">IF($BS55&lt;&gt;"NG",$GG55,0)</f>
        <v>0</v>
      </c>
      <c r="GG55" s="294" t="e">
        <f>VLOOKUP($D55,リスト!$D:$S,15,FALSE)</f>
        <v>#N/A</v>
      </c>
      <c r="GH55" s="2" t="e">
        <f>INDEX(リスト!$V:$V,MATCH(中日程計画表!$D55,リスト!$D:$D,0))</f>
        <v>#N/A</v>
      </c>
      <c r="GI55" s="2" t="e">
        <f>INDEX(リスト!$A:$A,MATCH(中日程計画表!$D55,リスト!$D:$D,0))</f>
        <v>#N/A</v>
      </c>
      <c r="GJ55" s="2" t="e">
        <f>INDEX(リスト!$U:$U,MATCH(中日程計画表!$D55,リスト!$D:$D,0))</f>
        <v>#N/A</v>
      </c>
      <c r="GK55" s="5" t="e">
        <f>INDEX(リスト!$W:$W,MATCH(中日程計画表!$D55,リスト!$D:$D,0))</f>
        <v>#N/A</v>
      </c>
      <c r="GL55" s="2" t="s">
        <v>200</v>
      </c>
      <c r="GM55" s="296">
        <f>D55</f>
        <v>0</v>
      </c>
      <c r="GN55" s="296" t="str">
        <f>E55</f>
        <v>入荷予定照会</v>
      </c>
      <c r="GP55" s="2">
        <v>0.74059139784946237</v>
      </c>
      <c r="GU55" s="460" t="str">
        <f t="shared" ref="GU55" si="2411">AE55</f>
        <v>NG</v>
      </c>
      <c r="GV55" s="460">
        <f t="shared" ref="GV55" si="2412">EI55</f>
        <v>0</v>
      </c>
      <c r="GW55" s="460">
        <f t="shared" ref="GW55" si="2413">EI56</f>
        <v>0</v>
      </c>
      <c r="GX55" s="462">
        <f t="shared" ref="GX55" si="2414">EV55</f>
        <v>0</v>
      </c>
      <c r="GY55" s="460" t="str">
        <f t="shared" ref="GY55" si="2415">AI55</f>
        <v>NG</v>
      </c>
      <c r="GZ55" s="460">
        <f t="shared" ref="GZ55" si="2416">EJ55</f>
        <v>0</v>
      </c>
      <c r="HA55" s="460">
        <f t="shared" ref="HA55" si="2417">EJ56</f>
        <v>0</v>
      </c>
      <c r="HB55" s="462">
        <f t="shared" ref="HB55" si="2418">EW55</f>
        <v>0</v>
      </c>
      <c r="HC55" s="460" t="str">
        <f t="shared" ref="HC55" si="2419">AQ55</f>
        <v>NG</v>
      </c>
      <c r="HD55" s="460">
        <f t="shared" ref="HD55" si="2420">EK55</f>
        <v>0</v>
      </c>
      <c r="HE55" s="460">
        <f t="shared" ref="HE55" si="2421">EK56</f>
        <v>0</v>
      </c>
      <c r="HF55" s="462">
        <f t="shared" ref="HF55" si="2422">EX55</f>
        <v>0</v>
      </c>
      <c r="HG55" s="460" t="str">
        <f t="shared" ref="HG55" si="2423">AU55</f>
        <v>NG</v>
      </c>
      <c r="HH55" s="460">
        <f t="shared" ref="HH55" si="2424">EL55</f>
        <v>0</v>
      </c>
      <c r="HI55" s="460">
        <f t="shared" ref="HI55" si="2425">EL56</f>
        <v>0</v>
      </c>
      <c r="HJ55" s="462">
        <f t="shared" ref="HJ55" si="2426">EY55</f>
        <v>0</v>
      </c>
      <c r="HK55" s="460" t="str">
        <f t="shared" ref="HK55" si="2427">BC55</f>
        <v>NG</v>
      </c>
      <c r="HL55" s="460">
        <f t="shared" ref="HL55" si="2428">EM55</f>
        <v>0</v>
      </c>
      <c r="HM55" s="460">
        <f t="shared" ref="HM55" si="2429">EM56</f>
        <v>0</v>
      </c>
      <c r="HN55" s="462">
        <f t="shared" ref="HN55" si="2430">EZ55</f>
        <v>0</v>
      </c>
      <c r="HO55" s="460" t="str">
        <f t="shared" ref="HO55" si="2431">BG55</f>
        <v>NG</v>
      </c>
      <c r="HP55" s="460">
        <f t="shared" ref="HP55" si="2432">EN55</f>
        <v>0</v>
      </c>
      <c r="HQ55" s="460">
        <f t="shared" ref="HQ55" si="2433">EN56</f>
        <v>0</v>
      </c>
      <c r="HR55" s="462">
        <f t="shared" ref="HR55" si="2434">FA55</f>
        <v>0</v>
      </c>
      <c r="HS55" s="332"/>
    </row>
    <row r="56" spans="1:227" ht="12" customHeight="1">
      <c r="A56" s="489"/>
      <c r="B56" s="493"/>
      <c r="C56" s="475"/>
      <c r="D56" s="501"/>
      <c r="E56" s="483"/>
      <c r="F56" s="317"/>
      <c r="G56" s="317"/>
      <c r="H56" s="317"/>
      <c r="I56" s="317"/>
      <c r="J56" s="316"/>
      <c r="K56" s="481"/>
      <c r="L56" s="77"/>
      <c r="M56" s="77"/>
      <c r="N56" s="471"/>
      <c r="O56" s="494"/>
      <c r="P56" s="77"/>
      <c r="Q56" s="77"/>
      <c r="R56" s="471"/>
      <c r="S56" s="494"/>
      <c r="T56" s="77"/>
      <c r="U56" s="77"/>
      <c r="V56" s="471"/>
      <c r="W56" s="473"/>
      <c r="X56" s="247"/>
      <c r="Y56" s="77"/>
      <c r="Z56" s="496"/>
      <c r="AA56" s="477"/>
      <c r="AB56" s="80"/>
      <c r="AC56" s="80"/>
      <c r="AD56" s="471"/>
      <c r="AE56" s="495"/>
      <c r="AF56" s="77"/>
      <c r="AG56" s="77"/>
      <c r="AH56" s="471"/>
      <c r="AI56" s="495"/>
      <c r="AJ56" s="77"/>
      <c r="AK56" s="77"/>
      <c r="AL56" s="496"/>
      <c r="AM56" s="498"/>
      <c r="AN56" s="80"/>
      <c r="AO56" s="80"/>
      <c r="AP56" s="497"/>
      <c r="AQ56" s="473"/>
      <c r="AR56" s="77"/>
      <c r="AS56" s="77"/>
      <c r="AT56" s="471"/>
      <c r="AU56" s="473"/>
      <c r="AV56" s="77"/>
      <c r="AW56" s="77"/>
      <c r="AX56" s="471"/>
      <c r="AY56" s="477"/>
      <c r="AZ56" s="80"/>
      <c r="BA56" s="80"/>
      <c r="BB56" s="497"/>
      <c r="BC56" s="475"/>
      <c r="BD56" s="77"/>
      <c r="BE56" s="77"/>
      <c r="BF56" s="471"/>
      <c r="BG56" s="473"/>
      <c r="BH56" s="77"/>
      <c r="BI56" s="77"/>
      <c r="BJ56" s="471"/>
      <c r="BK56" s="498"/>
      <c r="BL56" s="80"/>
      <c r="BM56" s="80"/>
      <c r="BN56" s="497"/>
      <c r="BO56" s="475"/>
      <c r="BP56" s="77"/>
      <c r="BQ56" s="77"/>
      <c r="BR56" s="471"/>
      <c r="BS56" s="473"/>
      <c r="BT56" s="77"/>
      <c r="BU56" s="77"/>
      <c r="BV56" s="471"/>
      <c r="BW56" s="499"/>
      <c r="BX56" s="467"/>
      <c r="BY56" s="490"/>
      <c r="CA56" s="19">
        <f t="shared" ref="CA56" si="2435">IF(AND($N55=1,$M56&lt;&gt;$BZ$7),1,0)</f>
        <v>0</v>
      </c>
      <c r="CB56" s="19">
        <f t="shared" ref="CB56" si="2436">IF(AND($R55=1,$Q56&lt;&gt;$BZ$7),1,0)</f>
        <v>0</v>
      </c>
      <c r="CC56" s="19">
        <f t="shared" ref="CC56" si="2437">IF(AND($V55=1,$U56&lt;&gt;$BZ$7),1,0)</f>
        <v>0</v>
      </c>
      <c r="CD56" s="19">
        <f t="shared" ref="CD56" si="2438">IF(AND($Z55=1,$Y56&lt;&gt;$BZ$7),1,0)</f>
        <v>0</v>
      </c>
      <c r="CE56" s="19">
        <f t="shared" ref="CE56" si="2439">IF(AND($AH55=1,$AG56&lt;&gt;$BZ$7),1,0)</f>
        <v>0</v>
      </c>
      <c r="CF56" s="19">
        <f t="shared" ref="CF56" si="2440">IF(AND($AL55=1,$AK56&lt;&gt;$BZ$7),1,0)</f>
        <v>0</v>
      </c>
      <c r="CG56" s="19">
        <f t="shared" ref="CG56" si="2441">IF(AND($AT55=1,$AS56&lt;&gt;$BZ$7),1,0)</f>
        <v>0</v>
      </c>
      <c r="CH56" s="19">
        <f t="shared" ref="CH56" si="2442">IF(AND($AX55=1,$AW56&lt;&gt;$BZ$7),1,0)</f>
        <v>0</v>
      </c>
      <c r="CI56" s="19">
        <f t="shared" ref="CI56" si="2443">IF(AND($BF55=1,$BE56&lt;&gt;$BZ$7),1,0)</f>
        <v>0</v>
      </c>
      <c r="CJ56" s="19">
        <f t="shared" ref="CJ56" si="2444">IF(AND($BJ55=1,$BI56&lt;&gt;$BZ$7),1,0)</f>
        <v>0</v>
      </c>
      <c r="CK56" s="19">
        <f t="shared" ref="CK56" si="2445">IF(AND($BR55=1,$BQ56&lt;&gt;$BZ$7),1,0)</f>
        <v>0</v>
      </c>
      <c r="CL56" s="19">
        <f t="shared" ref="CL56" si="2446">IF(AND($BV55=1,$BU56&lt;&gt;$BZ$7),1,0)</f>
        <v>0</v>
      </c>
      <c r="CO56" s="19">
        <f>IF(AND($M56&lt;&gt;$CN$7,$M56&lt;=$CN$6),1,0)</f>
        <v>0</v>
      </c>
      <c r="CP56" s="19">
        <f>IF(AND($Q56&lt;&gt;$CN$7,$Q56&lt;=$CN$6),1,0)</f>
        <v>0</v>
      </c>
      <c r="CQ56" s="19">
        <f>IF(AND($U56&lt;&gt;$CN$7,$U56&lt;=$CN$6),1,0)</f>
        <v>0</v>
      </c>
      <c r="CR56" s="19">
        <f>IF(AND($Y56&lt;&gt;$CN$7,$Y56&lt;=$CN$6),1,0)</f>
        <v>0</v>
      </c>
      <c r="CS56" s="19">
        <f>IF(AND($AG56&lt;&gt;$CN$7,$AG56&lt;=$CN$6),1,0)</f>
        <v>0</v>
      </c>
      <c r="CT56" s="19">
        <f>IF(AND($AK56&lt;&gt;$CN$7,$AK56&lt;=$CN$6),1,0)</f>
        <v>0</v>
      </c>
      <c r="CU56" s="19">
        <f>IF(AND($AS56&lt;&gt;$CN$7,$AS56&lt;=$CN$6),1,0)</f>
        <v>0</v>
      </c>
      <c r="CV56" s="19">
        <f>IF(AND($AW56&lt;&gt;$CN$7,$AW56&lt;=$CN$6),1,0)</f>
        <v>0</v>
      </c>
      <c r="CW56" s="19">
        <f>IF(AND($BE56&lt;&gt;$CN$7,$BE56&lt;=$CN$6),1,0)</f>
        <v>0</v>
      </c>
      <c r="CX56" s="19">
        <f>IF(AND($BI56&lt;&gt;$CN$7,$BI56&lt;=$CN$6),1,0)</f>
        <v>0</v>
      </c>
      <c r="CY56" s="19">
        <f>IF(AND($BQ56&lt;&gt;$CN$7,$BQ56&lt;=$CN$6),1,0)</f>
        <v>0</v>
      </c>
      <c r="CZ56" s="19">
        <f>IF(AND($BU56&lt;&gt;$CN$7,$BU56&lt;=$CN$6),1,0)</f>
        <v>0</v>
      </c>
      <c r="DC56" s="19">
        <f>IF($N55=1,1,0)</f>
        <v>0</v>
      </c>
      <c r="DD56" s="19">
        <f>IF($R55=1,1,0)</f>
        <v>0</v>
      </c>
      <c r="DE56" s="19">
        <f>IF($V55=1,1,0)</f>
        <v>0</v>
      </c>
      <c r="DF56" s="19">
        <f>IF($Z55=1,1,0)</f>
        <v>0</v>
      </c>
      <c r="DG56" s="19">
        <f>IF($AH55=1,1,0)</f>
        <v>0</v>
      </c>
      <c r="DH56" s="19">
        <f>IF($AL55=1,1,0)</f>
        <v>0</v>
      </c>
      <c r="DI56" s="19">
        <f>IF($AT55=1,1,0)</f>
        <v>0</v>
      </c>
      <c r="DJ56" s="19">
        <f>IF($AX55=1,1,0)</f>
        <v>0</v>
      </c>
      <c r="DK56" s="19">
        <f>IF($BF55=1,1,0)</f>
        <v>0</v>
      </c>
      <c r="DL56" s="19">
        <f>IF($BJ55=1,1,0)</f>
        <v>0</v>
      </c>
      <c r="DM56" s="19">
        <f>IF($BR55=1,1,0)</f>
        <v>0</v>
      </c>
      <c r="DN56" s="19">
        <f>IF($BV55=1,1,0)</f>
        <v>0</v>
      </c>
      <c r="DQ56" s="19">
        <f t="shared" ref="DQ56" si="2447">IF($N55=1,1,0)</f>
        <v>0</v>
      </c>
      <c r="DR56" s="19">
        <f t="shared" ref="DR56" si="2448">IF($R55=1,1,0)</f>
        <v>0</v>
      </c>
      <c r="DS56" s="19">
        <f t="shared" ref="DS56" si="2449">IF($V55=1,1,0)</f>
        <v>0</v>
      </c>
      <c r="DT56" s="19">
        <f t="shared" ref="DT56" si="2450">IF($Z55=1,1,0)</f>
        <v>0</v>
      </c>
      <c r="DU56" s="19">
        <f t="shared" ref="DU56" si="2451">IF($AH55=1,1,0)</f>
        <v>0</v>
      </c>
      <c r="DV56" s="19">
        <f t="shared" ref="DV56" si="2452">IF($AL55=1,1,0)</f>
        <v>0</v>
      </c>
      <c r="DW56" s="19">
        <f t="shared" ref="DW56" si="2453">IF($AT55=1,1,0)</f>
        <v>0</v>
      </c>
      <c r="DX56" s="19">
        <f t="shared" ref="DX56" si="2454">IF($AX55=1,1,0)</f>
        <v>0</v>
      </c>
      <c r="DY56" s="19">
        <f t="shared" ref="DY56" si="2455">IF($BF55=1,1,0)</f>
        <v>0</v>
      </c>
      <c r="DZ56" s="19">
        <f t="shared" ref="DZ56" si="2456">IF($BJ55=1,1,0)</f>
        <v>0</v>
      </c>
      <c r="EA56" s="19">
        <f t="shared" ref="EA56" si="2457">IF($BR55=1,1,0)</f>
        <v>0</v>
      </c>
      <c r="EB56" s="19">
        <f t="shared" ref="EB56" si="2458">IF($BV55=1,1,0)</f>
        <v>0</v>
      </c>
      <c r="EE56" s="329">
        <f>N55*$FU56*週間進捗報告書!$G$9</f>
        <v>0</v>
      </c>
      <c r="EF56" s="329">
        <f>R55*$FV56*週間進捗報告書!$G$10</f>
        <v>0</v>
      </c>
      <c r="EG56" s="329">
        <f>V55*$FW56*週間進捗報告書!$G$11</f>
        <v>0</v>
      </c>
      <c r="EH56" s="329">
        <f>Z55*$FX56*週間進捗報告書!$G$12</f>
        <v>0</v>
      </c>
      <c r="EI56" s="329">
        <f>AH55*$FY56*週間進捗報告書!$G$13</f>
        <v>0</v>
      </c>
      <c r="EJ56" s="329">
        <f>AL55*$FZ56*週間進捗報告書!$G$14</f>
        <v>0</v>
      </c>
      <c r="EK56" s="329">
        <f>AT55*$GA56*週間進捗報告書!$G$15</f>
        <v>0</v>
      </c>
      <c r="EL56" s="329">
        <f>AX55*$GB56*週間進捗報告書!$G$16</f>
        <v>0</v>
      </c>
      <c r="EM56" s="329">
        <f>BF55*$GC56*週間進捗報告書!$G$17</f>
        <v>0</v>
      </c>
      <c r="EN56" s="329">
        <f>BJ55*$GD56*週間進捗報告書!$G$18</f>
        <v>0</v>
      </c>
      <c r="EO56" s="329">
        <f>BR55*$GE56*週間進捗報告書!$G$19</f>
        <v>0</v>
      </c>
      <c r="EP56" s="329">
        <f>BV55*$GF56*週間進捗報告書!$G$20</f>
        <v>0</v>
      </c>
      <c r="ER56" s="547"/>
      <c r="ES56" s="547"/>
      <c r="ET56" s="547"/>
      <c r="EU56" s="547"/>
      <c r="EV56" s="547"/>
      <c r="EW56" s="547"/>
      <c r="EX56" s="547"/>
      <c r="EY56" s="547"/>
      <c r="EZ56" s="547"/>
      <c r="FA56" s="547"/>
      <c r="FB56" s="547"/>
      <c r="FC56" s="547"/>
      <c r="FD56" s="547"/>
      <c r="FE56" s="332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U56" s="295">
        <f t="shared" ref="FU56" si="2459">FU55</f>
        <v>0</v>
      </c>
      <c r="FV56" s="295">
        <f t="shared" ref="FV56" si="2460">FV55</f>
        <v>0</v>
      </c>
      <c r="FW56" s="295">
        <f t="shared" ref="FW56" si="2461">FW55</f>
        <v>0</v>
      </c>
      <c r="FX56" s="295">
        <f t="shared" ref="FX56" si="2462">FX55</f>
        <v>0</v>
      </c>
      <c r="FY56" s="295">
        <f t="shared" ref="FY56" si="2463">FY55</f>
        <v>0</v>
      </c>
      <c r="FZ56" s="295">
        <f t="shared" ref="FZ56" si="2464">FZ55</f>
        <v>0</v>
      </c>
      <c r="GA56" s="295">
        <f t="shared" ref="GA56" si="2465">GA55</f>
        <v>0</v>
      </c>
      <c r="GB56" s="295">
        <f t="shared" ref="GB56" si="2466">GB55</f>
        <v>0</v>
      </c>
      <c r="GC56" s="295">
        <f t="shared" ref="GC56" si="2467">GC55</f>
        <v>0</v>
      </c>
      <c r="GD56" s="295">
        <f t="shared" ref="GD56" si="2468">GD55</f>
        <v>0</v>
      </c>
      <c r="GE56" s="295">
        <f t="shared" ref="GE56" si="2469">GE55</f>
        <v>0</v>
      </c>
      <c r="GF56" s="295">
        <f t="shared" ref="GF56" si="2470">GF55</f>
        <v>0</v>
      </c>
      <c r="GG56" s="295" t="e">
        <f t="shared" ref="GG56" si="2471">GG55</f>
        <v>#N/A</v>
      </c>
      <c r="GH56" s="2" t="e">
        <f>INDEX(リスト!$V:$V,MATCH(中日程計画表!$D55,リスト!$D:$D,0))</f>
        <v>#N/A</v>
      </c>
      <c r="GI56" s="2" t="e">
        <f>INDEX(リスト!$A:$A,MATCH(中日程計画表!$D55,リスト!$D:$D,0))</f>
        <v>#N/A</v>
      </c>
      <c r="GJ56" s="2" t="e">
        <f>INDEX(リスト!$U:$U,MATCH(中日程計画表!$D55,リスト!$D:$D,0))</f>
        <v>#N/A</v>
      </c>
      <c r="GK56" s="5" t="e">
        <f>INDEX(リスト!$W:$W,MATCH(中日程計画表!$D55,リスト!$D:$D,0))</f>
        <v>#N/A</v>
      </c>
      <c r="GL56" s="2" t="s">
        <v>201</v>
      </c>
      <c r="GM56" s="296">
        <f t="shared" ref="GM56" si="2472">GM55</f>
        <v>0</v>
      </c>
      <c r="GN56" s="296" t="str">
        <f t="shared" ref="GN56" si="2473">GN55</f>
        <v>入荷予定照会</v>
      </c>
      <c r="GP56" s="2">
        <v>0.74059139784946237</v>
      </c>
      <c r="GU56" s="461"/>
      <c r="GV56" s="460"/>
      <c r="GW56" s="460"/>
      <c r="GX56" s="461"/>
      <c r="GY56" s="461"/>
      <c r="GZ56" s="460"/>
      <c r="HA56" s="460"/>
      <c r="HB56" s="461"/>
      <c r="HC56" s="461"/>
      <c r="HD56" s="460"/>
      <c r="HE56" s="460"/>
      <c r="HF56" s="461"/>
      <c r="HG56" s="461"/>
      <c r="HH56" s="460"/>
      <c r="HI56" s="460"/>
      <c r="HJ56" s="461"/>
      <c r="HK56" s="461"/>
      <c r="HL56" s="460"/>
      <c r="HM56" s="460"/>
      <c r="HN56" s="461"/>
      <c r="HO56" s="461"/>
      <c r="HP56" s="460"/>
      <c r="HQ56" s="460"/>
      <c r="HR56" s="461"/>
      <c r="HS56" s="4"/>
    </row>
    <row r="57" spans="1:227" ht="12" customHeight="1">
      <c r="A57" s="488" t="str">
        <f ca="1">INDIRECT("リスト!A"&amp;B57+6)</f>
        <v>入荷</v>
      </c>
      <c r="B57" s="493">
        <f t="shared" ref="B57" si="2474">ROUNDDOWN((ROW()-6)/2,0)+1</f>
        <v>26</v>
      </c>
      <c r="C57" s="474" t="str">
        <f>機能グループ名</f>
        <v>入荷</v>
      </c>
      <c r="D57" s="500">
        <f>機能ID</f>
        <v>0</v>
      </c>
      <c r="E57" s="482" t="str">
        <f>機能名</f>
        <v>入荷予定入力</v>
      </c>
      <c r="F57" s="315"/>
      <c r="G57" s="315"/>
      <c r="H57" s="315"/>
      <c r="I57" s="315"/>
      <c r="J57" s="316"/>
      <c r="K57" s="480" t="str">
        <f>担当者_SR</f>
        <v>NG</v>
      </c>
      <c r="L57" s="76"/>
      <c r="M57" s="76"/>
      <c r="N57" s="470"/>
      <c r="O57" s="494" t="str">
        <f>担当者_SRR</f>
        <v>NG</v>
      </c>
      <c r="P57" s="76"/>
      <c r="Q57" s="76"/>
      <c r="R57" s="470"/>
      <c r="S57" s="494" t="str">
        <f>担当者_DS</f>
        <v>NG</v>
      </c>
      <c r="T57" s="76"/>
      <c r="U57" s="76"/>
      <c r="V57" s="470"/>
      <c r="W57" s="472" t="str">
        <f>担当者_DSR</f>
        <v>NG</v>
      </c>
      <c r="X57" s="76"/>
      <c r="Y57" s="76"/>
      <c r="Z57" s="470"/>
      <c r="AA57" s="476"/>
      <c r="AB57" s="79"/>
      <c r="AC57" s="79"/>
      <c r="AD57" s="470">
        <f>IF(AC58 &lt;&gt; "",1,0)</f>
        <v>0</v>
      </c>
      <c r="AE57" s="495" t="str">
        <f>担当者_CD</f>
        <v>NG</v>
      </c>
      <c r="AF57" s="76"/>
      <c r="AG57" s="76"/>
      <c r="AH57" s="470"/>
      <c r="AI57" s="495" t="str">
        <f>担当者_DD</f>
        <v>NG</v>
      </c>
      <c r="AJ57" s="76"/>
      <c r="AK57" s="76"/>
      <c r="AL57" s="470"/>
      <c r="AM57" s="498"/>
      <c r="AN57" s="79"/>
      <c r="AO57" s="79"/>
      <c r="AP57" s="470">
        <f>IF(AO58 &lt;&gt; "",1,0)</f>
        <v>0</v>
      </c>
      <c r="AQ57" s="472" t="str">
        <f>担当者_MCL</f>
        <v>NG</v>
      </c>
      <c r="AR57" s="76"/>
      <c r="AS57" s="76"/>
      <c r="AT57" s="470"/>
      <c r="AU57" s="472" t="str">
        <f>担当者_MCLR</f>
        <v>NG</v>
      </c>
      <c r="AV57" s="76"/>
      <c r="AW57" s="76"/>
      <c r="AX57" s="470"/>
      <c r="AY57" s="476"/>
      <c r="AZ57" s="79"/>
      <c r="BA57" s="79"/>
      <c r="BB57" s="470">
        <f>IF(BA58 &lt;&gt; "",1,0)</f>
        <v>0</v>
      </c>
      <c r="BC57" s="474" t="str">
        <f>担当者_MT</f>
        <v>NG</v>
      </c>
      <c r="BD57" s="76"/>
      <c r="BE57" s="76"/>
      <c r="BF57" s="470"/>
      <c r="BG57" s="472" t="str">
        <f>担当者_M検</f>
        <v>NG</v>
      </c>
      <c r="BH57" s="76"/>
      <c r="BI57" s="76"/>
      <c r="BJ57" s="470"/>
      <c r="BK57" s="498"/>
      <c r="BL57" s="79"/>
      <c r="BM57" s="79"/>
      <c r="BN57" s="470">
        <v>0</v>
      </c>
      <c r="BO57" s="474" t="str">
        <f>担当者_モテ</f>
        <v>NG</v>
      </c>
      <c r="BP57" s="76"/>
      <c r="BQ57" s="76"/>
      <c r="BR57" s="470"/>
      <c r="BS57" s="472" t="str">
        <f>担当者_モテR</f>
        <v>NG</v>
      </c>
      <c r="BT57" s="76"/>
      <c r="BU57" s="76"/>
      <c r="BV57" s="470"/>
      <c r="BW57" s="499">
        <f t="shared" ref="BW57" si="2475">IFERROR(SUM(IF(K57&lt;&gt;"NG",N57*K$1,0),IF(O57&lt;&gt;"NG",R57*O$1,0),IF(S57&lt;&gt;"NG",V57*S$1,0),IF(W57&lt;&gt;"NG",Z57*W$1,0),IF(AA57&lt;&gt;"NG",AD57*AA$1,0),IF(AE57&lt;&gt;"NG",AH57*AE$1,0),IF(AI57&lt;&gt;"NG",AL57*AI$1,0),IF(AM57&lt;&gt;"NG",AP57*AM$1,0),IF(AQ57&lt;&gt;"NG",AT57*AQ$1,0),IF(AU57&lt;&gt;"NG",AX57*AU$1,0),IF(AY57&lt;&gt;"NG",BB57*AY$1,0),IF(BC57&lt;&gt;"NG",BF57*BC$1,0),IF(BG57&lt;&gt;"NG",BJ57*BG$1,0),IF(BK57&lt;&gt;"NG",BN57*BK$1,0),IF(BO57&lt;&gt;"NG",BR57*BO$1,0),IF(BS57&lt;&gt;"NG",BV57*BS$1,0))/SUM(IF(K57&lt;&gt;"NG",K$1,0),IF(O57&lt;&gt;"NG",O$1,0),IF(S57&lt;&gt;"NG",S$1,0),IF(W57&lt;&gt;"NG",W$1,0),IF(AA57&lt;&gt;"NG",AA$1,0),IF(AE57&lt;&gt;"NG",AE$1,0),IF(AI57&lt;&gt;"NG",AI$1,0),IF(AM57&lt;&gt;"NG",AM$1,0),IF(AQ57&lt;&gt;"NG",AQ$1,0),IF(AU57&lt;&gt;"NG",AU$1,0),IF(AY57&lt;&gt;"NG",AY$1,0),IF(BC57&lt;&gt;"NG",BC$1,0),IF(BG57&lt;&gt;"NG",BG$1,0),IF(BK57&lt;&gt;"NG",BK$1,0),IF(BO57&lt;&gt;"NG",BO$1,0),IF(BS57&lt;&gt;"NG",BS$1,0)),0)</f>
        <v>0</v>
      </c>
      <c r="BX57" s="466"/>
      <c r="BY57" s="490"/>
      <c r="BZ57" s="5"/>
      <c r="CA57" s="32">
        <f t="shared" ref="CA57" si="2476">IF(AND($M57&lt;&gt;$BZ$5,$M57&lt;=$BZ$6,$M57&lt;&gt;$BZ$7),1,0)</f>
        <v>0</v>
      </c>
      <c r="CB57" s="32">
        <f t="shared" ref="CB57" si="2477">IF(AND($Q57&lt;&gt;$BZ$5,$Q57&lt;=$BZ$6,$Q57&lt;&gt;$BZ$7),1,0)</f>
        <v>0</v>
      </c>
      <c r="CC57" s="32">
        <f t="shared" ref="CC57" si="2478">IF(AND($U57&lt;&gt;$BZ$5,$U57&lt;=$BZ$6,$U57&lt;&gt;$BZ$7),1,0)</f>
        <v>0</v>
      </c>
      <c r="CD57" s="32">
        <f t="shared" ref="CD57" si="2479">IF(AND($Y57&lt;&gt;$BZ$5,$Y57&lt;=$BZ$6,$Y57&lt;&gt;$BZ$7),1,0)</f>
        <v>0</v>
      </c>
      <c r="CE57" s="32">
        <f t="shared" ref="CE57" si="2480">IF(AND($AG57&lt;&gt;$BZ$5,$AG57&lt;=$BZ$6,$AG57&lt;&gt;$BZ$7),1,0)</f>
        <v>0</v>
      </c>
      <c r="CF57" s="32">
        <f t="shared" ref="CF57" si="2481">IF(AND($AK57&lt;&gt;$BZ$5,$AK57&lt;=$BZ$6,$AK57&lt;&gt;$BZ$7),1,0)</f>
        <v>0</v>
      </c>
      <c r="CG57" s="32">
        <f t="shared" ref="CG57" si="2482">IF(AND($AS57&lt;&gt;$BZ$5,$AS57&lt;=$BZ$6,$AS57&lt;&gt;$BZ$7),1,0)</f>
        <v>0</v>
      </c>
      <c r="CH57" s="32">
        <f t="shared" ref="CH57" si="2483">IF(AND($AW57&lt;&gt;$BZ$5,$AW57&lt;=$BZ$6,$AW57&lt;&gt;$BZ$7),1,0)</f>
        <v>0</v>
      </c>
      <c r="CI57" s="32">
        <f t="shared" ref="CI57" si="2484">IF(AND($BE57&lt;&gt;$BZ$5,$BE57&lt;=$BZ$6,$BE57&lt;&gt;$BZ$7),1,0)</f>
        <v>0</v>
      </c>
      <c r="CJ57" s="32">
        <f t="shared" ref="CJ57" si="2485">IF(AND($BI57&lt;&gt;$BZ$5,$BI57&lt;=$BZ$6,$BI57&lt;&gt;$BZ$7),1,0)</f>
        <v>0</v>
      </c>
      <c r="CK57" s="32">
        <f t="shared" ref="CK57" si="2486">IF(AND($BQ57&lt;&gt;$BZ$5,$BQ57&lt;=$BZ$6,$BQ57&lt;&gt;$BZ$7),1,0)</f>
        <v>0</v>
      </c>
      <c r="CL57" s="32">
        <f t="shared" ref="CL57" si="2487">IF(AND($BU57&lt;&gt;$BZ$5,$BU57&lt;=$BZ$6,$BU57&lt;&gt;$BZ$7),1,0)</f>
        <v>0</v>
      </c>
      <c r="CO57" s="32">
        <f>IF(AND($M57&lt;&gt;$CN$5,$M57&lt;=$CN$6,$M57&lt;&gt;$CN$7),1,0)</f>
        <v>0</v>
      </c>
      <c r="CP57" s="32">
        <f>IF(AND($Q57&lt;&gt;$CN$5,$Q57&lt;=$CN$6,$Q57&lt;&gt;$CN$7),1,0)</f>
        <v>0</v>
      </c>
      <c r="CQ57" s="32">
        <f>IF(AND($U57&lt;&gt;$CN$5,$U57&lt;=$CN$6,$U57&lt;&gt;$CN$7),1,0)</f>
        <v>0</v>
      </c>
      <c r="CR57" s="32">
        <f>IF(AND($Y57&lt;&gt;$CN$5,$Y57&lt;=$CN$6,$Y57&lt;&gt;$CN$7),1,0)</f>
        <v>0</v>
      </c>
      <c r="CS57" s="32">
        <f>IF(AND($AG57&lt;&gt;$CN$5,$AG57&lt;=$CN$6,$AG57&lt;&gt;$CN$7),1,0)</f>
        <v>0</v>
      </c>
      <c r="CT57" s="32">
        <f>IF(AND($AK57&lt;&gt;$CN$5,$AK57&lt;=$CN$6,$AK57&lt;&gt;$CN$7),1,0)</f>
        <v>0</v>
      </c>
      <c r="CU57" s="32">
        <f>IF(AND($AS57&lt;&gt;$CN$5,$AS57&lt;=$CN$6,$AS57&lt;&gt;$CN$7),1,0)</f>
        <v>0</v>
      </c>
      <c r="CV57" s="32">
        <f>IF(AND($AW57&lt;&gt;$CN$5,$AW57&lt;=$CN$6,$AW57&lt;&gt;$CN$7),1,0)</f>
        <v>0</v>
      </c>
      <c r="CW57" s="32">
        <f>IF(AND($BE57&lt;&gt;$CN$5,$BE57&lt;=$CN$6,$BE57&lt;&gt;$CN$7),1,0)</f>
        <v>0</v>
      </c>
      <c r="CX57" s="32">
        <f>IF(AND($BI57&lt;&gt;$CN$5,$BI57&lt;=$CN$6,$BI57&lt;&gt;$CN$7),1,0)</f>
        <v>0</v>
      </c>
      <c r="CY57" s="32">
        <f>IF(AND($BQ57&lt;&gt;$CN$5,$BQ57&lt;=$CN$6,$BQ57&lt;&gt;$CN$7),1,0)</f>
        <v>0</v>
      </c>
      <c r="CZ57" s="32">
        <f>IF(AND($BU57&lt;&gt;$CN$5,$BU57&lt;=$CN$6,$BU57&lt;&gt;$CN$7),1,0)</f>
        <v>0</v>
      </c>
      <c r="DC57" s="32">
        <f>IF(AND($M57&lt;&gt;$DB$5,$M57&lt;=$DB$6,$M57&lt;&gt;$CN$7),1,0)</f>
        <v>0</v>
      </c>
      <c r="DD57" s="32">
        <f>IF(AND($Q57&lt;&gt;$DB$5,$Q57&lt;=$DB$6,$Q57&lt;&gt;$CN$7),1,0)</f>
        <v>0</v>
      </c>
      <c r="DE57" s="32">
        <f>IF(AND($U57&lt;&gt;$DB$5,$U57&lt;=$DB$6,$U57&lt;&gt;$CN$7),1,0)</f>
        <v>0</v>
      </c>
      <c r="DF57" s="32">
        <f>IF(AND($Y57&lt;&gt;$DB$5,$Y57&lt;=$DB$6,$Y57&lt;&gt;$CN$7),1,0)</f>
        <v>0</v>
      </c>
      <c r="DG57" s="32">
        <f>IF(AND($AG57&lt;&gt;$DB$5,$AG57&lt;=$DB$6,$AG57&lt;&gt;$CN$7),1,0)</f>
        <v>0</v>
      </c>
      <c r="DH57" s="32">
        <f>IF(AND($AK57&lt;&gt;$DB$5,$AK57&lt;=$DB$6,$AK57&lt;&gt;$CN$7),1,0)</f>
        <v>0</v>
      </c>
      <c r="DI57" s="32">
        <f>IF(AND($AS57&lt;&gt;$DB$5,$AS57&lt;=$DB$6,$AS57&lt;&gt;$CN$7),1,0)</f>
        <v>0</v>
      </c>
      <c r="DJ57" s="32">
        <f>IF(AND($AW57&lt;&gt;$DB$5,$AW57&lt;=$DB$6,$AW57&lt;&gt;$CN$7),1,0)</f>
        <v>0</v>
      </c>
      <c r="DK57" s="32">
        <f>IF(AND($BE57&lt;&gt;$DB$5,$BE57&lt;=$DB$6,$BE57&lt;&gt;$CN$7),1,0)</f>
        <v>0</v>
      </c>
      <c r="DL57" s="32">
        <f>IF(AND($BI57&lt;&gt;$DB$5,$BI57&lt;=$DB$6,$BI57&lt;&gt;$CN$7),1,0)</f>
        <v>0</v>
      </c>
      <c r="DM57" s="32">
        <f>IF(AND($BQ57&lt;&gt;$DB$5,$BQ57&lt;=$DB$6,$BQ57&lt;&gt;$CN$7),1,0)</f>
        <v>0</v>
      </c>
      <c r="DN57" s="32">
        <f>IF(AND($BU57&lt;&gt;$DB$5,$BU57&lt;=$DB$6,$BU57&lt;&gt;$CN$7),1,0)</f>
        <v>0</v>
      </c>
      <c r="DQ57" s="32">
        <f t="shared" ref="DQ57" si="2488">IF(AND($M57&lt;&gt;$DP$5,$M57&lt;=$DP$6,$M57&lt;&gt;$CN$7),1,0)</f>
        <v>0</v>
      </c>
      <c r="DR57" s="32">
        <f t="shared" ref="DR57" si="2489">IF(AND($Q57&lt;&gt;$DP$5,$Q57&lt;=$DP$6,$Q57&lt;&gt;$CN$7),1,0)</f>
        <v>0</v>
      </c>
      <c r="DS57" s="32">
        <f t="shared" ref="DS57" si="2490">IF(AND($U57&lt;&gt;$DP$5,$U57&lt;=$DP$6,$U57&lt;&gt;$CN$7),1,0)</f>
        <v>0</v>
      </c>
      <c r="DT57" s="32">
        <f t="shared" ref="DT57" si="2491">IF(AND($Y57&lt;&gt;$DP$5,$Y57&lt;=$DP$6,$Y57&lt;&gt;$CN$7),1,0)</f>
        <v>0</v>
      </c>
      <c r="DU57" s="32">
        <f t="shared" ref="DU57" si="2492">IF(AND($AG57&lt;&gt;$DP$5,$AG57&lt;=$DP$6,$AG57&lt;&gt;$CN$7),1,0)</f>
        <v>0</v>
      </c>
      <c r="DV57" s="32">
        <f t="shared" ref="DV57" si="2493">IF(AND($AK57&lt;&gt;$DP$5,$AK57&lt;=$DP$6,$AK57&lt;&gt;$CN$7),1,0)</f>
        <v>0</v>
      </c>
      <c r="DW57" s="32">
        <f t="shared" ref="DW57" si="2494">IF(AND($AS57&lt;&gt;$DP$5,$AS57&lt;=$DP$6,$AS57&lt;&gt;$CN$7),1,0)</f>
        <v>0</v>
      </c>
      <c r="DX57" s="32">
        <f t="shared" ref="DX57" si="2495">IF(AND($AW57&lt;&gt;$DP$5,$AW57&lt;=$DP$6,$AW57&lt;&gt;$CN$7),1,0)</f>
        <v>0</v>
      </c>
      <c r="DY57" s="32">
        <f t="shared" ref="DY57" si="2496">IF(AND($BE57&lt;&gt;$DP$5,$BE57&lt;=$DP$6,$BE57&lt;&gt;$CN$7),1,0)</f>
        <v>0</v>
      </c>
      <c r="DZ57" s="32">
        <f t="shared" ref="DZ57" si="2497">IF(AND($BI57&lt;&gt;$DP$5,$BI57&lt;=$DP$6,$BI57&lt;&gt;$CN$7),1,0)</f>
        <v>0</v>
      </c>
      <c r="EA57" s="32">
        <f t="shared" ref="EA57" si="2498">IF(AND($BQ57&lt;&gt;$DP$5,$BQ57&lt;=$DP$6,$BQ57&lt;&gt;$CN$7),1,0)</f>
        <v>0</v>
      </c>
      <c r="EB57" s="32">
        <f t="shared" ref="EB57" si="2499">IF(AND($BU57&lt;&gt;$DP$5,$BU57&lt;=$DP$6,$BU57&lt;&gt;$CN$7),1,0)</f>
        <v>0</v>
      </c>
      <c r="EE57" s="328">
        <f>IF(M57&lt;&gt;"",IF(M57&lt;=$ED$6,1,IF(L57&gt;$ED$6,0,NETWORKDAYS(L57,$ED$6,祭日リスト)/NETWORKDAYS(L57,M57,祭日リスト)))*$GG57*週間進捗報告書!$G$9,0)</f>
        <v>0</v>
      </c>
      <c r="EF57" s="328">
        <f>IF(Q57&lt;&gt;"",IF(Q57&lt;=$ED$6,1,IF(P57&gt;$ED$6,0,NETWORKDAYS(P57,$ED$6,祭日リスト)/NETWORKDAYS(P57,Q57,祭日リスト)))*$GG57*週間進捗報告書!$G$10,0)</f>
        <v>0</v>
      </c>
      <c r="EG57" s="328">
        <f>IF(U57&lt;&gt;"",IF(U57&lt;=$ED$6,1,IF(T57&gt;$ED$6,0,NETWORKDAYS(T57,$ED$6,祭日リスト)/NETWORKDAYS(T57,U57,祭日リスト)))*$GG57*週間進捗報告書!$G$11,0)</f>
        <v>0</v>
      </c>
      <c r="EH57" s="328">
        <f>IF(Y57&lt;&gt;"",IF(Y57&lt;=$ED$6,1,IF(X57&gt;$ED$6,0,NETWORKDAYS(X57,$ED$6,祭日リスト)/NETWORKDAYS(X57,Y57,祭日リスト)))*$GG57*週間進捗報告書!$G$12,0)</f>
        <v>0</v>
      </c>
      <c r="EI57" s="328">
        <f>IF(AG57&lt;&gt;"",IF(AG57&lt;=$ED$6,1,IF(AF57&gt;$ED$6,0,NETWORKDAYS(AF57,$ED$6,祭日リスト)/NETWORKDAYS(AF57,AG57,祭日リスト)))*$GG57*週間進捗報告書!$G$13,0)</f>
        <v>0</v>
      </c>
      <c r="EJ57" s="328">
        <f>IF(AK57&lt;&gt;"",IF(AK57&lt;=$ED$6,1,IF(AJ57&gt;$ED$6,0,NETWORKDAYS(AJ57,$ED$6,祭日リスト)/NETWORKDAYS(AJ57,AK57,祭日リスト)))*$GG57*週間進捗報告書!$G$14,0)</f>
        <v>0</v>
      </c>
      <c r="EK57" s="328">
        <f>IF(AS57&lt;&gt;"",IF(AS57&lt;=$ED$6,1,IF(AR57&gt;$ED$6,0,NETWORKDAYS(AR57,$ED$6,祭日リスト)/NETWORKDAYS(AR57,AS57,祭日リスト)))*$GG57*週間進捗報告書!$G$15,0)</f>
        <v>0</v>
      </c>
      <c r="EL57" s="328">
        <f>IF(AW57&lt;&gt;"",IF(AW57&lt;=$ED$6,1,IF(AV57&gt;$ED$6,0,NETWORKDAYS(AV57,$ED$6,祭日リスト)/NETWORKDAYS(AV57,AW57,祭日リスト)))*$GG57*週間進捗報告書!$G$16,0)</f>
        <v>0</v>
      </c>
      <c r="EM57" s="328">
        <f>IF(BE57&lt;&gt;"",IF(BE57&lt;=$ED$6,1,IF(BD57&gt;$ED$6,0,NETWORKDAYS(BD57,$ED$6,祭日リスト)/NETWORKDAYS(BD57,BE57,祭日リスト)))*$GG57*週間進捗報告書!$G$17,0)</f>
        <v>0</v>
      </c>
      <c r="EN57" s="328">
        <f>IF(BI57&lt;&gt;"",IF(BI57&lt;=$ED$6,1,IF(BH57&gt;$ED$6,0,NETWORKDAYS(BH57,$ED$6,祭日リスト)/NETWORKDAYS(BH57,BI57,祭日リスト)))*$GG57*週間進捗報告書!$G$18,0)</f>
        <v>0</v>
      </c>
      <c r="EO57" s="328">
        <f>IF(BQ57&lt;&gt;"",IF(BQ57&lt;=$ED$6,1,IF(BP57&gt;$ED$6,0,NETWORKDAYS(BP57,$ED$6,祭日リスト)/NETWORKDAYS(BP57,BQ57,祭日リスト)))*$GG57*週間進捗報告書!$G$19,0)</f>
        <v>0</v>
      </c>
      <c r="EP57" s="328">
        <f>IF(BU57&lt;&gt;"",IF(BU57&lt;=$ED$6,1,IF(BT57&gt;$ED$6,0,NETWORKDAYS(BT57,$ED$6,祭日リスト)/NETWORKDAYS(BT57,BU57,祭日リスト)))*$GG57*週間進捗報告書!$G$20,0)</f>
        <v>0</v>
      </c>
      <c r="ER57" s="547">
        <f t="shared" ref="ER57:FC57" si="2500">EE57-EE58</f>
        <v>0</v>
      </c>
      <c r="ES57" s="547">
        <f t="shared" si="2500"/>
        <v>0</v>
      </c>
      <c r="ET57" s="547">
        <f t="shared" si="2500"/>
        <v>0</v>
      </c>
      <c r="EU57" s="547">
        <f t="shared" si="2500"/>
        <v>0</v>
      </c>
      <c r="EV57" s="547">
        <f t="shared" si="2500"/>
        <v>0</v>
      </c>
      <c r="EW57" s="547">
        <f t="shared" si="2500"/>
        <v>0</v>
      </c>
      <c r="EX57" s="547">
        <f t="shared" si="2500"/>
        <v>0</v>
      </c>
      <c r="EY57" s="547">
        <f t="shared" si="2500"/>
        <v>0</v>
      </c>
      <c r="EZ57" s="547">
        <f t="shared" si="2500"/>
        <v>0</v>
      </c>
      <c r="FA57" s="547">
        <f t="shared" si="2500"/>
        <v>0</v>
      </c>
      <c r="FB57" s="547">
        <f t="shared" si="2500"/>
        <v>0</v>
      </c>
      <c r="FC57" s="547">
        <f t="shared" si="2500"/>
        <v>0</v>
      </c>
      <c r="FD57" s="547">
        <f t="shared" ref="FD57" si="2501">SUM(ER57:FC58)</f>
        <v>0</v>
      </c>
      <c r="FE57" s="333"/>
      <c r="FG57" s="32">
        <f>IF(AND($M57&lt;&gt;$FF$7),1,0)</f>
        <v>0</v>
      </c>
      <c r="FH57" s="32">
        <f>IF(AND($Q57&lt;&gt;$FF$7),1,0)</f>
        <v>0</v>
      </c>
      <c r="FI57" s="32">
        <f>IF(AND($U57&lt;&gt;$FF$7),1,0)</f>
        <v>0</v>
      </c>
      <c r="FJ57" s="32">
        <f>IF(AND($Y57&lt;&gt;$FF$7),1,0)</f>
        <v>0</v>
      </c>
      <c r="FK57" s="32">
        <f>IF(AND($AG57&lt;&gt;$FF$7),1,0)</f>
        <v>0</v>
      </c>
      <c r="FL57" s="32">
        <f>IF(AND($AK57&lt;&gt;$FF$7),1,0)</f>
        <v>0</v>
      </c>
      <c r="FM57" s="32">
        <f>IF(AND($AS57&lt;&gt;$FF$7),1,0)</f>
        <v>0</v>
      </c>
      <c r="FN57" s="32">
        <f>IF(AND($AW57&lt;&gt;$FF$7),1,0)</f>
        <v>0</v>
      </c>
      <c r="FO57" s="32">
        <f>IF(AND($BE57&lt;&gt;$FF$7),1,0)</f>
        <v>0</v>
      </c>
      <c r="FP57" s="32">
        <f>IF(AND($BI57&lt;&gt;$FF$7),1,0)</f>
        <v>0</v>
      </c>
      <c r="FQ57" s="32">
        <f>IF(AND($BQ57&lt;&gt;$FF$7),1,0)</f>
        <v>0</v>
      </c>
      <c r="FR57" s="32">
        <f>IF(AND($BU57&lt;&gt;$FF$7),1,0)</f>
        <v>0</v>
      </c>
      <c r="FU57" s="294">
        <f t="shared" ref="FU57" si="2502">IF($K57&lt;&gt;"NG",$GG57,0)</f>
        <v>0</v>
      </c>
      <c r="FV57" s="294">
        <f t="shared" ref="FV57" si="2503">IF($O57&lt;&gt;"NG",$GG57,0)</f>
        <v>0</v>
      </c>
      <c r="FW57" s="294">
        <f t="shared" ref="FW57" si="2504">IF($S57&lt;&gt;"NG",$GG57,0)</f>
        <v>0</v>
      </c>
      <c r="FX57" s="294">
        <f t="shared" ref="FX57" si="2505">IF($W57&lt;&gt;"NG",$GG57,0)</f>
        <v>0</v>
      </c>
      <c r="FY57" s="294">
        <f t="shared" ref="FY57" si="2506">IF($AE57&lt;&gt;"NG",$GG57,0)</f>
        <v>0</v>
      </c>
      <c r="FZ57" s="294">
        <f t="shared" ref="FZ57" si="2507">IF($AI57&lt;&gt;"NG",$GG57,0)</f>
        <v>0</v>
      </c>
      <c r="GA57" s="294">
        <f t="shared" ref="GA57" si="2508">IF($AQ57&lt;&gt;"NG",$GG57,0)</f>
        <v>0</v>
      </c>
      <c r="GB57" s="294">
        <f t="shared" ref="GB57" si="2509">IF($AU57&lt;&gt;"NG",$GG57,0)</f>
        <v>0</v>
      </c>
      <c r="GC57" s="294">
        <f t="shared" ref="GC57" si="2510">IF($BC57&lt;&gt;"NG",$GG57,0)</f>
        <v>0</v>
      </c>
      <c r="GD57" s="294">
        <f t="shared" ref="GD57" si="2511">IF($BG57&lt;&gt;"NG",$GG57,0)</f>
        <v>0</v>
      </c>
      <c r="GE57" s="294">
        <f t="shared" ref="GE57" si="2512">IF($BO57&lt;&gt;"NG",$GG57,0)</f>
        <v>0</v>
      </c>
      <c r="GF57" s="294">
        <f t="shared" ref="GF57" si="2513">IF($BS57&lt;&gt;"NG",$GG57,0)</f>
        <v>0</v>
      </c>
      <c r="GG57" s="294" t="e">
        <f>VLOOKUP($D57,リスト!$D:$S,15,FALSE)</f>
        <v>#N/A</v>
      </c>
      <c r="GH57" s="2" t="e">
        <f>INDEX(リスト!$V:$V,MATCH(中日程計画表!$D57,リスト!$D:$D,0))</f>
        <v>#N/A</v>
      </c>
      <c r="GI57" s="2" t="e">
        <f>INDEX(リスト!$A:$A,MATCH(中日程計画表!$D57,リスト!$D:$D,0))</f>
        <v>#N/A</v>
      </c>
      <c r="GJ57" s="2" t="e">
        <f>INDEX(リスト!$U:$U,MATCH(中日程計画表!$D57,リスト!$D:$D,0))</f>
        <v>#N/A</v>
      </c>
      <c r="GK57" s="5" t="e">
        <f>INDEX(リスト!$W:$W,MATCH(中日程計画表!$D57,リスト!$D:$D,0))</f>
        <v>#N/A</v>
      </c>
      <c r="GL57" s="2" t="s">
        <v>200</v>
      </c>
      <c r="GM57" s="296">
        <f>D57</f>
        <v>0</v>
      </c>
      <c r="GN57" s="296" t="str">
        <f>E57</f>
        <v>入荷予定入力</v>
      </c>
      <c r="GP57" s="2">
        <v>1.5151515151515151</v>
      </c>
      <c r="GU57" s="460" t="str">
        <f t="shared" ref="GU57" si="2514">AE57</f>
        <v>NG</v>
      </c>
      <c r="GV57" s="460">
        <f t="shared" ref="GV57" si="2515">EI57</f>
        <v>0</v>
      </c>
      <c r="GW57" s="460">
        <f t="shared" ref="GW57" si="2516">EI58</f>
        <v>0</v>
      </c>
      <c r="GX57" s="462">
        <f t="shared" ref="GX57" si="2517">EV57</f>
        <v>0</v>
      </c>
      <c r="GY57" s="460" t="str">
        <f t="shared" ref="GY57" si="2518">AI57</f>
        <v>NG</v>
      </c>
      <c r="GZ57" s="460">
        <f t="shared" ref="GZ57" si="2519">EJ57</f>
        <v>0</v>
      </c>
      <c r="HA57" s="460">
        <f t="shared" ref="HA57" si="2520">EJ58</f>
        <v>0</v>
      </c>
      <c r="HB57" s="462">
        <f t="shared" ref="HB57" si="2521">EW57</f>
        <v>0</v>
      </c>
      <c r="HC57" s="460" t="str">
        <f t="shared" ref="HC57" si="2522">AQ57</f>
        <v>NG</v>
      </c>
      <c r="HD57" s="460">
        <f t="shared" ref="HD57" si="2523">EK57</f>
        <v>0</v>
      </c>
      <c r="HE57" s="460">
        <f t="shared" ref="HE57" si="2524">EK58</f>
        <v>0</v>
      </c>
      <c r="HF57" s="462">
        <f t="shared" ref="HF57" si="2525">EX57</f>
        <v>0</v>
      </c>
      <c r="HG57" s="460" t="str">
        <f t="shared" ref="HG57" si="2526">AU57</f>
        <v>NG</v>
      </c>
      <c r="HH57" s="460">
        <f t="shared" ref="HH57" si="2527">EL57</f>
        <v>0</v>
      </c>
      <c r="HI57" s="460">
        <f t="shared" ref="HI57" si="2528">EL58</f>
        <v>0</v>
      </c>
      <c r="HJ57" s="462">
        <f t="shared" ref="HJ57" si="2529">EY57</f>
        <v>0</v>
      </c>
      <c r="HK57" s="460" t="str">
        <f t="shared" ref="HK57" si="2530">BC57</f>
        <v>NG</v>
      </c>
      <c r="HL57" s="460">
        <f t="shared" ref="HL57" si="2531">EM57</f>
        <v>0</v>
      </c>
      <c r="HM57" s="460">
        <f t="shared" ref="HM57" si="2532">EM58</f>
        <v>0</v>
      </c>
      <c r="HN57" s="462">
        <f t="shared" ref="HN57" si="2533">EZ57</f>
        <v>0</v>
      </c>
      <c r="HO57" s="460" t="str">
        <f t="shared" ref="HO57" si="2534">BG57</f>
        <v>NG</v>
      </c>
      <c r="HP57" s="460">
        <f t="shared" ref="HP57" si="2535">EN57</f>
        <v>0</v>
      </c>
      <c r="HQ57" s="460">
        <f t="shared" ref="HQ57" si="2536">EN58</f>
        <v>0</v>
      </c>
      <c r="HR57" s="462">
        <f t="shared" ref="HR57" si="2537">FA57</f>
        <v>0</v>
      </c>
      <c r="HS57" s="332"/>
    </row>
    <row r="58" spans="1:227" ht="12" customHeight="1">
      <c r="A58" s="489"/>
      <c r="B58" s="493"/>
      <c r="C58" s="475"/>
      <c r="D58" s="501"/>
      <c r="E58" s="483"/>
      <c r="F58" s="317"/>
      <c r="G58" s="317"/>
      <c r="H58" s="317"/>
      <c r="I58" s="317"/>
      <c r="J58" s="316"/>
      <c r="K58" s="481"/>
      <c r="L58" s="77"/>
      <c r="M58" s="77"/>
      <c r="N58" s="471"/>
      <c r="O58" s="494"/>
      <c r="P58" s="77"/>
      <c r="Q58" s="77"/>
      <c r="R58" s="471"/>
      <c r="S58" s="494"/>
      <c r="T58" s="77"/>
      <c r="U58" s="77"/>
      <c r="V58" s="471"/>
      <c r="W58" s="473"/>
      <c r="X58" s="77"/>
      <c r="Y58" s="77"/>
      <c r="Z58" s="471"/>
      <c r="AA58" s="477"/>
      <c r="AB58" s="80"/>
      <c r="AC58" s="80"/>
      <c r="AD58" s="471"/>
      <c r="AE58" s="495"/>
      <c r="AF58" s="77"/>
      <c r="AG58" s="77"/>
      <c r="AH58" s="471"/>
      <c r="AI58" s="495"/>
      <c r="AJ58" s="77"/>
      <c r="AK58" s="77"/>
      <c r="AL58" s="471"/>
      <c r="AM58" s="498"/>
      <c r="AN58" s="80"/>
      <c r="AO58" s="80"/>
      <c r="AP58" s="497"/>
      <c r="AQ58" s="473"/>
      <c r="AR58" s="77"/>
      <c r="AS58" s="77"/>
      <c r="AT58" s="471"/>
      <c r="AU58" s="473"/>
      <c r="AV58" s="77"/>
      <c r="AW58" s="77"/>
      <c r="AX58" s="471"/>
      <c r="AY58" s="477"/>
      <c r="AZ58" s="80"/>
      <c r="BA58" s="80"/>
      <c r="BB58" s="497"/>
      <c r="BC58" s="475"/>
      <c r="BD58" s="77"/>
      <c r="BE58" s="77"/>
      <c r="BF58" s="471"/>
      <c r="BG58" s="473"/>
      <c r="BH58" s="77"/>
      <c r="BI58" s="77"/>
      <c r="BJ58" s="471"/>
      <c r="BK58" s="498"/>
      <c r="BL58" s="80"/>
      <c r="BM58" s="80"/>
      <c r="BN58" s="497"/>
      <c r="BO58" s="475"/>
      <c r="BP58" s="77"/>
      <c r="BQ58" s="77"/>
      <c r="BR58" s="471"/>
      <c r="BS58" s="473"/>
      <c r="BT58" s="77"/>
      <c r="BU58" s="77"/>
      <c r="BV58" s="471"/>
      <c r="BW58" s="499"/>
      <c r="BX58" s="467"/>
      <c r="BY58" s="490"/>
      <c r="CA58" s="19">
        <f t="shared" ref="CA58" si="2538">IF(AND($N57=1,$M58&lt;&gt;$BZ$7),1,0)</f>
        <v>0</v>
      </c>
      <c r="CB58" s="19">
        <f t="shared" ref="CB58" si="2539">IF(AND($R57=1,$Q58&lt;&gt;$BZ$7),1,0)</f>
        <v>0</v>
      </c>
      <c r="CC58" s="19">
        <f t="shared" ref="CC58" si="2540">IF(AND($V57=1,$U58&lt;&gt;$BZ$7),1,0)</f>
        <v>0</v>
      </c>
      <c r="CD58" s="19">
        <f t="shared" ref="CD58" si="2541">IF(AND($Z57=1,$Y58&lt;&gt;$BZ$7),1,0)</f>
        <v>0</v>
      </c>
      <c r="CE58" s="19">
        <f t="shared" ref="CE58" si="2542">IF(AND($AH57=1,$AG58&lt;&gt;$BZ$7),1,0)</f>
        <v>0</v>
      </c>
      <c r="CF58" s="19">
        <f t="shared" ref="CF58" si="2543">IF(AND($AL57=1,$AK58&lt;&gt;$BZ$7),1,0)</f>
        <v>0</v>
      </c>
      <c r="CG58" s="19">
        <f t="shared" ref="CG58" si="2544">IF(AND($AT57=1,$AS58&lt;&gt;$BZ$7),1,0)</f>
        <v>0</v>
      </c>
      <c r="CH58" s="19">
        <f t="shared" ref="CH58" si="2545">IF(AND($AX57=1,$AW58&lt;&gt;$BZ$7),1,0)</f>
        <v>0</v>
      </c>
      <c r="CI58" s="19">
        <f t="shared" ref="CI58" si="2546">IF(AND($BF57=1,$BE58&lt;&gt;$BZ$7),1,0)</f>
        <v>0</v>
      </c>
      <c r="CJ58" s="19">
        <f t="shared" ref="CJ58" si="2547">IF(AND($BJ57=1,$BI58&lt;&gt;$BZ$7),1,0)</f>
        <v>0</v>
      </c>
      <c r="CK58" s="19">
        <f t="shared" ref="CK58" si="2548">IF(AND($BR57=1,$BQ58&lt;&gt;$BZ$7),1,0)</f>
        <v>0</v>
      </c>
      <c r="CL58" s="19">
        <f t="shared" ref="CL58" si="2549">IF(AND($BV57=1,$BU58&lt;&gt;$BZ$7),1,0)</f>
        <v>0</v>
      </c>
      <c r="CO58" s="19">
        <f>IF(AND($M58&lt;&gt;$CN$7,$M58&lt;=$CN$6),1,0)</f>
        <v>0</v>
      </c>
      <c r="CP58" s="19">
        <f>IF(AND($Q58&lt;&gt;$CN$7,$Q58&lt;=$CN$6),1,0)</f>
        <v>0</v>
      </c>
      <c r="CQ58" s="19">
        <f>IF(AND($U58&lt;&gt;$CN$7,$U58&lt;=$CN$6),1,0)</f>
        <v>0</v>
      </c>
      <c r="CR58" s="19">
        <f>IF(AND($Y58&lt;&gt;$CN$7,$Y58&lt;=$CN$6),1,0)</f>
        <v>0</v>
      </c>
      <c r="CS58" s="19">
        <f>IF(AND($AG58&lt;&gt;$CN$7,$AG58&lt;=$CN$6),1,0)</f>
        <v>0</v>
      </c>
      <c r="CT58" s="19">
        <f>IF(AND($AK58&lt;&gt;$CN$7,$AK58&lt;=$CN$6),1,0)</f>
        <v>0</v>
      </c>
      <c r="CU58" s="19">
        <f>IF(AND($AS58&lt;&gt;$CN$7,$AS58&lt;=$CN$6),1,0)</f>
        <v>0</v>
      </c>
      <c r="CV58" s="19">
        <f>IF(AND($AW58&lt;&gt;$CN$7,$AW58&lt;=$CN$6),1,0)</f>
        <v>0</v>
      </c>
      <c r="CW58" s="19">
        <f>IF(AND($BE58&lt;&gt;$CN$7,$BE58&lt;=$CN$6),1,0)</f>
        <v>0</v>
      </c>
      <c r="CX58" s="19">
        <f>IF(AND($BI58&lt;&gt;$CN$7,$BI58&lt;=$CN$6),1,0)</f>
        <v>0</v>
      </c>
      <c r="CY58" s="19">
        <f>IF(AND($BQ58&lt;&gt;$CN$7,$BQ58&lt;=$CN$6),1,0)</f>
        <v>0</v>
      </c>
      <c r="CZ58" s="19">
        <f>IF(AND($BU58&lt;&gt;$CN$7,$BU58&lt;=$CN$6),1,0)</f>
        <v>0</v>
      </c>
      <c r="DC58" s="19">
        <f>IF($N57=1,1,0)</f>
        <v>0</v>
      </c>
      <c r="DD58" s="19">
        <f>IF($R57=1,1,0)</f>
        <v>0</v>
      </c>
      <c r="DE58" s="19">
        <f>IF($V57=1,1,0)</f>
        <v>0</v>
      </c>
      <c r="DF58" s="19">
        <f>IF($Z57=1,1,0)</f>
        <v>0</v>
      </c>
      <c r="DG58" s="19">
        <f>IF($AH57=1,1,0)</f>
        <v>0</v>
      </c>
      <c r="DH58" s="19">
        <f>IF($AL57=1,1,0)</f>
        <v>0</v>
      </c>
      <c r="DI58" s="19">
        <f>IF($AT57=1,1,0)</f>
        <v>0</v>
      </c>
      <c r="DJ58" s="19">
        <f>IF($AX57=1,1,0)</f>
        <v>0</v>
      </c>
      <c r="DK58" s="19">
        <f>IF($BF57=1,1,0)</f>
        <v>0</v>
      </c>
      <c r="DL58" s="19">
        <f>IF($BJ57=1,1,0)</f>
        <v>0</v>
      </c>
      <c r="DM58" s="19">
        <f>IF($BR57=1,1,0)</f>
        <v>0</v>
      </c>
      <c r="DN58" s="19">
        <f>IF($BV57=1,1,0)</f>
        <v>0</v>
      </c>
      <c r="DQ58" s="19">
        <f t="shared" ref="DQ58" si="2550">IF($N57=1,1,0)</f>
        <v>0</v>
      </c>
      <c r="DR58" s="19">
        <f t="shared" ref="DR58" si="2551">IF($R57=1,1,0)</f>
        <v>0</v>
      </c>
      <c r="DS58" s="19">
        <f t="shared" ref="DS58" si="2552">IF($V57=1,1,0)</f>
        <v>0</v>
      </c>
      <c r="DT58" s="19">
        <f t="shared" ref="DT58" si="2553">IF($Z57=1,1,0)</f>
        <v>0</v>
      </c>
      <c r="DU58" s="19">
        <f t="shared" ref="DU58" si="2554">IF($AH57=1,1,0)</f>
        <v>0</v>
      </c>
      <c r="DV58" s="19">
        <f t="shared" ref="DV58" si="2555">IF($AL57=1,1,0)</f>
        <v>0</v>
      </c>
      <c r="DW58" s="19">
        <f t="shared" ref="DW58" si="2556">IF($AT57=1,1,0)</f>
        <v>0</v>
      </c>
      <c r="DX58" s="19">
        <f t="shared" ref="DX58" si="2557">IF($AX57=1,1,0)</f>
        <v>0</v>
      </c>
      <c r="DY58" s="19">
        <f t="shared" ref="DY58" si="2558">IF($BF57=1,1,0)</f>
        <v>0</v>
      </c>
      <c r="DZ58" s="19">
        <f t="shared" ref="DZ58" si="2559">IF($BJ57=1,1,0)</f>
        <v>0</v>
      </c>
      <c r="EA58" s="19">
        <f t="shared" ref="EA58" si="2560">IF($BR57=1,1,0)</f>
        <v>0</v>
      </c>
      <c r="EB58" s="19">
        <f t="shared" ref="EB58" si="2561">IF($BV57=1,1,0)</f>
        <v>0</v>
      </c>
      <c r="EE58" s="329">
        <f>N57*$FU58*週間進捗報告書!$G$9</f>
        <v>0</v>
      </c>
      <c r="EF58" s="329">
        <f>R57*$FV58*週間進捗報告書!$G$10</f>
        <v>0</v>
      </c>
      <c r="EG58" s="329">
        <f>V57*$FW58*週間進捗報告書!$G$11</f>
        <v>0</v>
      </c>
      <c r="EH58" s="329">
        <f>Z57*$FX58*週間進捗報告書!$G$12</f>
        <v>0</v>
      </c>
      <c r="EI58" s="329">
        <f>AH57*$FY58*週間進捗報告書!$G$13</f>
        <v>0</v>
      </c>
      <c r="EJ58" s="329">
        <f>AL57*$FZ58*週間進捗報告書!$G$14</f>
        <v>0</v>
      </c>
      <c r="EK58" s="329">
        <f>AT57*$GA58*週間進捗報告書!$G$15</f>
        <v>0</v>
      </c>
      <c r="EL58" s="329">
        <f>AX57*$GB58*週間進捗報告書!$G$16</f>
        <v>0</v>
      </c>
      <c r="EM58" s="329">
        <f>BF57*$GC58*週間進捗報告書!$G$17</f>
        <v>0</v>
      </c>
      <c r="EN58" s="329">
        <f>BJ57*$GD58*週間進捗報告書!$G$18</f>
        <v>0</v>
      </c>
      <c r="EO58" s="329">
        <f>BR57*$GE58*週間進捗報告書!$G$19</f>
        <v>0</v>
      </c>
      <c r="EP58" s="329">
        <f>BV57*$GF58*週間進捗報告書!$G$20</f>
        <v>0</v>
      </c>
      <c r="ER58" s="547"/>
      <c r="ES58" s="547"/>
      <c r="ET58" s="547"/>
      <c r="EU58" s="547"/>
      <c r="EV58" s="547"/>
      <c r="EW58" s="547"/>
      <c r="EX58" s="547"/>
      <c r="EY58" s="547"/>
      <c r="EZ58" s="547"/>
      <c r="FA58" s="547"/>
      <c r="FB58" s="547"/>
      <c r="FC58" s="547"/>
      <c r="FD58" s="547"/>
      <c r="FE58" s="332"/>
      <c r="FG58" s="19"/>
      <c r="FH58" s="19"/>
      <c r="FI58" s="19"/>
      <c r="FJ58" s="19"/>
      <c r="FK58" s="19"/>
      <c r="FL58" s="19"/>
      <c r="FM58" s="19"/>
      <c r="FN58" s="19"/>
      <c r="FO58" s="19"/>
      <c r="FP58" s="19"/>
      <c r="FQ58" s="19"/>
      <c r="FR58" s="19"/>
      <c r="FU58" s="295">
        <f t="shared" ref="FU58" si="2562">FU57</f>
        <v>0</v>
      </c>
      <c r="FV58" s="295">
        <f t="shared" ref="FV58" si="2563">FV57</f>
        <v>0</v>
      </c>
      <c r="FW58" s="295">
        <f t="shared" ref="FW58" si="2564">FW57</f>
        <v>0</v>
      </c>
      <c r="FX58" s="295">
        <f t="shared" ref="FX58" si="2565">FX57</f>
        <v>0</v>
      </c>
      <c r="FY58" s="295">
        <f t="shared" ref="FY58" si="2566">FY57</f>
        <v>0</v>
      </c>
      <c r="FZ58" s="295">
        <f t="shared" ref="FZ58" si="2567">FZ57</f>
        <v>0</v>
      </c>
      <c r="GA58" s="295">
        <f t="shared" ref="GA58" si="2568">GA57</f>
        <v>0</v>
      </c>
      <c r="GB58" s="295">
        <f t="shared" ref="GB58" si="2569">GB57</f>
        <v>0</v>
      </c>
      <c r="GC58" s="295">
        <f t="shared" ref="GC58" si="2570">GC57</f>
        <v>0</v>
      </c>
      <c r="GD58" s="295">
        <f t="shared" ref="GD58" si="2571">GD57</f>
        <v>0</v>
      </c>
      <c r="GE58" s="295">
        <f t="shared" ref="GE58" si="2572">GE57</f>
        <v>0</v>
      </c>
      <c r="GF58" s="295">
        <f t="shared" ref="GF58" si="2573">GF57</f>
        <v>0</v>
      </c>
      <c r="GG58" s="295" t="e">
        <f t="shared" ref="GG58" si="2574">GG57</f>
        <v>#N/A</v>
      </c>
      <c r="GH58" s="2" t="e">
        <f>INDEX(リスト!$V:$V,MATCH(中日程計画表!$D57,リスト!$D:$D,0))</f>
        <v>#N/A</v>
      </c>
      <c r="GI58" s="2" t="e">
        <f>INDEX(リスト!$A:$A,MATCH(中日程計画表!$D57,リスト!$D:$D,0))</f>
        <v>#N/A</v>
      </c>
      <c r="GJ58" s="2" t="e">
        <f>INDEX(リスト!$U:$U,MATCH(中日程計画表!$D57,リスト!$D:$D,0))</f>
        <v>#N/A</v>
      </c>
      <c r="GK58" s="5" t="e">
        <f>INDEX(リスト!$W:$W,MATCH(中日程計画表!$D57,リスト!$D:$D,0))</f>
        <v>#N/A</v>
      </c>
      <c r="GL58" s="2" t="s">
        <v>201</v>
      </c>
      <c r="GM58" s="296">
        <f t="shared" ref="GM58" si="2575">GM57</f>
        <v>0</v>
      </c>
      <c r="GN58" s="296" t="str">
        <f t="shared" ref="GN58" si="2576">GN57</f>
        <v>入荷予定入力</v>
      </c>
      <c r="GP58" s="2">
        <v>1.5151515151515151</v>
      </c>
      <c r="GU58" s="461"/>
      <c r="GV58" s="460"/>
      <c r="GW58" s="460"/>
      <c r="GX58" s="461"/>
      <c r="GY58" s="461"/>
      <c r="GZ58" s="460"/>
      <c r="HA58" s="460"/>
      <c r="HB58" s="461"/>
      <c r="HC58" s="461"/>
      <c r="HD58" s="460"/>
      <c r="HE58" s="460"/>
      <c r="HF58" s="461"/>
      <c r="HG58" s="461"/>
      <c r="HH58" s="460"/>
      <c r="HI58" s="460"/>
      <c r="HJ58" s="461"/>
      <c r="HK58" s="461"/>
      <c r="HL58" s="460"/>
      <c r="HM58" s="460"/>
      <c r="HN58" s="461"/>
      <c r="HO58" s="461"/>
      <c r="HP58" s="460"/>
      <c r="HQ58" s="460"/>
      <c r="HR58" s="461"/>
      <c r="HS58" s="4"/>
    </row>
    <row r="59" spans="1:227" ht="12" customHeight="1">
      <c r="A59" s="488" t="str">
        <f ca="1">INDIRECT("リスト!A"&amp;B59+6)</f>
        <v>入荷</v>
      </c>
      <c r="B59" s="493">
        <f t="shared" ref="B59" si="2577">ROUNDDOWN((ROW()-6)/2,0)+1</f>
        <v>27</v>
      </c>
      <c r="C59" s="474" t="str">
        <f>機能グループ名</f>
        <v>入荷</v>
      </c>
      <c r="D59" s="500">
        <f>機能ID</f>
        <v>0</v>
      </c>
      <c r="E59" s="482" t="str">
        <f>機能名</f>
        <v>入荷予定削除</v>
      </c>
      <c r="F59" s="315"/>
      <c r="G59" s="315"/>
      <c r="H59" s="315"/>
      <c r="I59" s="315"/>
      <c r="J59" s="316"/>
      <c r="K59" s="480" t="str">
        <f>担当者_SR</f>
        <v>NG</v>
      </c>
      <c r="L59" s="76"/>
      <c r="M59" s="76"/>
      <c r="N59" s="470"/>
      <c r="O59" s="494" t="str">
        <f>担当者_SRR</f>
        <v>NG</v>
      </c>
      <c r="P59" s="76"/>
      <c r="Q59" s="76"/>
      <c r="R59" s="470"/>
      <c r="S59" s="494" t="str">
        <f>担当者_DS</f>
        <v>NG</v>
      </c>
      <c r="T59" s="76"/>
      <c r="U59" s="76"/>
      <c r="V59" s="470"/>
      <c r="W59" s="472" t="str">
        <f>担当者_DSR</f>
        <v>NG</v>
      </c>
      <c r="X59" s="76"/>
      <c r="Y59" s="76"/>
      <c r="Z59" s="470"/>
      <c r="AA59" s="476"/>
      <c r="AB59" s="79"/>
      <c r="AC59" s="79"/>
      <c r="AD59" s="470">
        <f>IF(AC60 &lt;&gt; "",1,0)</f>
        <v>0</v>
      </c>
      <c r="AE59" s="495" t="str">
        <f>担当者_CD</f>
        <v>NG</v>
      </c>
      <c r="AF59" s="76"/>
      <c r="AG59" s="76"/>
      <c r="AH59" s="470"/>
      <c r="AI59" s="495" t="str">
        <f>担当者_DD</f>
        <v>NG</v>
      </c>
      <c r="AJ59" s="76"/>
      <c r="AK59" s="76"/>
      <c r="AL59" s="470"/>
      <c r="AM59" s="498"/>
      <c r="AN59" s="79"/>
      <c r="AO59" s="79"/>
      <c r="AP59" s="470">
        <f>IF(AO60 &lt;&gt; "",1,0)</f>
        <v>0</v>
      </c>
      <c r="AQ59" s="472" t="str">
        <f>担当者_MCL</f>
        <v>NG</v>
      </c>
      <c r="AR59" s="76"/>
      <c r="AS59" s="76"/>
      <c r="AT59" s="470"/>
      <c r="AU59" s="472" t="str">
        <f>担当者_MCLR</f>
        <v>NG</v>
      </c>
      <c r="AV59" s="76"/>
      <c r="AW59" s="76"/>
      <c r="AX59" s="470"/>
      <c r="AY59" s="476"/>
      <c r="AZ59" s="79"/>
      <c r="BA59" s="79"/>
      <c r="BB59" s="470">
        <f>IF(BA60 &lt;&gt; "",1,0)</f>
        <v>0</v>
      </c>
      <c r="BC59" s="474" t="str">
        <f>担当者_MT</f>
        <v>NG</v>
      </c>
      <c r="BD59" s="76"/>
      <c r="BE59" s="76"/>
      <c r="BF59" s="470"/>
      <c r="BG59" s="472" t="str">
        <f>担当者_M検</f>
        <v>NG</v>
      </c>
      <c r="BH59" s="76"/>
      <c r="BI59" s="76"/>
      <c r="BJ59" s="470"/>
      <c r="BK59" s="498"/>
      <c r="BL59" s="79"/>
      <c r="BM59" s="79"/>
      <c r="BN59" s="470">
        <v>0</v>
      </c>
      <c r="BO59" s="474" t="str">
        <f>担当者_モテ</f>
        <v>NG</v>
      </c>
      <c r="BP59" s="76"/>
      <c r="BQ59" s="76"/>
      <c r="BR59" s="470"/>
      <c r="BS59" s="472" t="str">
        <f>担当者_モテR</f>
        <v>NG</v>
      </c>
      <c r="BT59" s="76"/>
      <c r="BU59" s="76"/>
      <c r="BV59" s="470"/>
      <c r="BW59" s="499">
        <f t="shared" ref="BW59" si="2578">IFERROR(SUM(IF(K59&lt;&gt;"NG",N59*K$1,0),IF(O59&lt;&gt;"NG",R59*O$1,0),IF(S59&lt;&gt;"NG",V59*S$1,0),IF(W59&lt;&gt;"NG",Z59*W$1,0),IF(AA59&lt;&gt;"NG",AD59*AA$1,0),IF(AE59&lt;&gt;"NG",AH59*AE$1,0),IF(AI59&lt;&gt;"NG",AL59*AI$1,0),IF(AM59&lt;&gt;"NG",AP59*AM$1,0),IF(AQ59&lt;&gt;"NG",AT59*AQ$1,0),IF(AU59&lt;&gt;"NG",AX59*AU$1,0),IF(AY59&lt;&gt;"NG",BB59*AY$1,0),IF(BC59&lt;&gt;"NG",BF59*BC$1,0),IF(BG59&lt;&gt;"NG",BJ59*BG$1,0),IF(BK59&lt;&gt;"NG",BN59*BK$1,0),IF(BO59&lt;&gt;"NG",BR59*BO$1,0),IF(BS59&lt;&gt;"NG",BV59*BS$1,0))/SUM(IF(K59&lt;&gt;"NG",K$1,0),IF(O59&lt;&gt;"NG",O$1,0),IF(S59&lt;&gt;"NG",S$1,0),IF(W59&lt;&gt;"NG",W$1,0),IF(AA59&lt;&gt;"NG",AA$1,0),IF(AE59&lt;&gt;"NG",AE$1,0),IF(AI59&lt;&gt;"NG",AI$1,0),IF(AM59&lt;&gt;"NG",AM$1,0),IF(AQ59&lt;&gt;"NG",AQ$1,0),IF(AU59&lt;&gt;"NG",AU$1,0),IF(AY59&lt;&gt;"NG",AY$1,0),IF(BC59&lt;&gt;"NG",BC$1,0),IF(BG59&lt;&gt;"NG",BG$1,0),IF(BK59&lt;&gt;"NG",BK$1,0),IF(BO59&lt;&gt;"NG",BO$1,0),IF(BS59&lt;&gt;"NG",BS$1,0)),0)</f>
        <v>0</v>
      </c>
      <c r="BX59" s="466"/>
      <c r="BY59" s="490"/>
      <c r="BZ59" s="5"/>
      <c r="CA59" s="32">
        <f t="shared" ref="CA59" si="2579">IF(AND($M59&lt;&gt;$BZ$5,$M59&lt;=$BZ$6,$M59&lt;&gt;$BZ$7),1,0)</f>
        <v>0</v>
      </c>
      <c r="CB59" s="32">
        <f t="shared" ref="CB59" si="2580">IF(AND($Q59&lt;&gt;$BZ$5,$Q59&lt;=$BZ$6,$Q59&lt;&gt;$BZ$7),1,0)</f>
        <v>0</v>
      </c>
      <c r="CC59" s="32">
        <f t="shared" ref="CC59" si="2581">IF(AND($U59&lt;&gt;$BZ$5,$U59&lt;=$BZ$6,$U59&lt;&gt;$BZ$7),1,0)</f>
        <v>0</v>
      </c>
      <c r="CD59" s="32">
        <f t="shared" ref="CD59" si="2582">IF(AND($Y59&lt;&gt;$BZ$5,$Y59&lt;=$BZ$6,$Y59&lt;&gt;$BZ$7),1,0)</f>
        <v>0</v>
      </c>
      <c r="CE59" s="32">
        <f t="shared" ref="CE59" si="2583">IF(AND($AG59&lt;&gt;$BZ$5,$AG59&lt;=$BZ$6,$AG59&lt;&gt;$BZ$7),1,0)</f>
        <v>0</v>
      </c>
      <c r="CF59" s="32">
        <f t="shared" ref="CF59" si="2584">IF(AND($AK59&lt;&gt;$BZ$5,$AK59&lt;=$BZ$6,$AK59&lt;&gt;$BZ$7),1,0)</f>
        <v>0</v>
      </c>
      <c r="CG59" s="32">
        <f t="shared" ref="CG59" si="2585">IF(AND($AS59&lt;&gt;$BZ$5,$AS59&lt;=$BZ$6,$AS59&lt;&gt;$BZ$7),1,0)</f>
        <v>0</v>
      </c>
      <c r="CH59" s="32">
        <f t="shared" ref="CH59" si="2586">IF(AND($AW59&lt;&gt;$BZ$5,$AW59&lt;=$BZ$6,$AW59&lt;&gt;$BZ$7),1,0)</f>
        <v>0</v>
      </c>
      <c r="CI59" s="32">
        <f t="shared" ref="CI59" si="2587">IF(AND($BE59&lt;&gt;$BZ$5,$BE59&lt;=$BZ$6,$BE59&lt;&gt;$BZ$7),1,0)</f>
        <v>0</v>
      </c>
      <c r="CJ59" s="32">
        <f t="shared" ref="CJ59" si="2588">IF(AND($BI59&lt;&gt;$BZ$5,$BI59&lt;=$BZ$6,$BI59&lt;&gt;$BZ$7),1,0)</f>
        <v>0</v>
      </c>
      <c r="CK59" s="32">
        <f t="shared" ref="CK59" si="2589">IF(AND($BQ59&lt;&gt;$BZ$5,$BQ59&lt;=$BZ$6,$BQ59&lt;&gt;$BZ$7),1,0)</f>
        <v>0</v>
      </c>
      <c r="CL59" s="32">
        <f t="shared" ref="CL59" si="2590">IF(AND($BU59&lt;&gt;$BZ$5,$BU59&lt;=$BZ$6,$BU59&lt;&gt;$BZ$7),1,0)</f>
        <v>0</v>
      </c>
      <c r="CO59" s="32">
        <f>IF(AND($M59&lt;&gt;$CN$5,$M59&lt;=$CN$6,$M59&lt;&gt;$CN$7),1,0)</f>
        <v>0</v>
      </c>
      <c r="CP59" s="32">
        <f>IF(AND($Q59&lt;&gt;$CN$5,$Q59&lt;=$CN$6,$Q59&lt;&gt;$CN$7),1,0)</f>
        <v>0</v>
      </c>
      <c r="CQ59" s="32">
        <f>IF(AND($U59&lt;&gt;$CN$5,$U59&lt;=$CN$6,$U59&lt;&gt;$CN$7),1,0)</f>
        <v>0</v>
      </c>
      <c r="CR59" s="32">
        <f>IF(AND($Y59&lt;&gt;$CN$5,$Y59&lt;=$CN$6,$Y59&lt;&gt;$CN$7),1,0)</f>
        <v>0</v>
      </c>
      <c r="CS59" s="32">
        <f>IF(AND($AG59&lt;&gt;$CN$5,$AG59&lt;=$CN$6,$AG59&lt;&gt;$CN$7),1,0)</f>
        <v>0</v>
      </c>
      <c r="CT59" s="32">
        <f>IF(AND($AK59&lt;&gt;$CN$5,$AK59&lt;=$CN$6,$AK59&lt;&gt;$CN$7),1,0)</f>
        <v>0</v>
      </c>
      <c r="CU59" s="32">
        <f>IF(AND($AS59&lt;&gt;$CN$5,$AS59&lt;=$CN$6,$AS59&lt;&gt;$CN$7),1,0)</f>
        <v>0</v>
      </c>
      <c r="CV59" s="32">
        <f>IF(AND($AW59&lt;&gt;$CN$5,$AW59&lt;=$CN$6,$AW59&lt;&gt;$CN$7),1,0)</f>
        <v>0</v>
      </c>
      <c r="CW59" s="32">
        <f>IF(AND($BE59&lt;&gt;$CN$5,$BE59&lt;=$CN$6,$BE59&lt;&gt;$CN$7),1,0)</f>
        <v>0</v>
      </c>
      <c r="CX59" s="32">
        <f>IF(AND($BI59&lt;&gt;$CN$5,$BI59&lt;=$CN$6,$BI59&lt;&gt;$CN$7),1,0)</f>
        <v>0</v>
      </c>
      <c r="CY59" s="32">
        <f>IF(AND($BQ59&lt;&gt;$CN$5,$BQ59&lt;=$CN$6,$BQ59&lt;&gt;$CN$7),1,0)</f>
        <v>0</v>
      </c>
      <c r="CZ59" s="32">
        <f>IF(AND($BU59&lt;&gt;$CN$5,$BU59&lt;=$CN$6,$BU59&lt;&gt;$CN$7),1,0)</f>
        <v>0</v>
      </c>
      <c r="DC59" s="32">
        <f>IF(AND($M59&lt;&gt;$DB$5,$M59&lt;=$DB$6,$M59&lt;&gt;$CN$7),1,0)</f>
        <v>0</v>
      </c>
      <c r="DD59" s="32">
        <f>IF(AND($Q59&lt;&gt;$DB$5,$Q59&lt;=$DB$6,$Q59&lt;&gt;$CN$7),1,0)</f>
        <v>0</v>
      </c>
      <c r="DE59" s="32">
        <f>IF(AND($U59&lt;&gt;$DB$5,$U59&lt;=$DB$6,$U59&lt;&gt;$CN$7),1,0)</f>
        <v>0</v>
      </c>
      <c r="DF59" s="32">
        <f>IF(AND($Y59&lt;&gt;$DB$5,$Y59&lt;=$DB$6,$Y59&lt;&gt;$CN$7),1,0)</f>
        <v>0</v>
      </c>
      <c r="DG59" s="32">
        <f>IF(AND($AG59&lt;&gt;$DB$5,$AG59&lt;=$DB$6,$AG59&lt;&gt;$CN$7),1,0)</f>
        <v>0</v>
      </c>
      <c r="DH59" s="32">
        <f>IF(AND($AK59&lt;&gt;$DB$5,$AK59&lt;=$DB$6,$AK59&lt;&gt;$CN$7),1,0)</f>
        <v>0</v>
      </c>
      <c r="DI59" s="32">
        <f>IF(AND($AS59&lt;&gt;$DB$5,$AS59&lt;=$DB$6,$AS59&lt;&gt;$CN$7),1,0)</f>
        <v>0</v>
      </c>
      <c r="DJ59" s="32">
        <f>IF(AND($AW59&lt;&gt;$DB$5,$AW59&lt;=$DB$6,$AW59&lt;&gt;$CN$7),1,0)</f>
        <v>0</v>
      </c>
      <c r="DK59" s="32">
        <f>IF(AND($BE59&lt;&gt;$DB$5,$BE59&lt;=$DB$6,$BE59&lt;&gt;$CN$7),1,0)</f>
        <v>0</v>
      </c>
      <c r="DL59" s="32">
        <f>IF(AND($BI59&lt;&gt;$DB$5,$BI59&lt;=$DB$6,$BI59&lt;&gt;$CN$7),1,0)</f>
        <v>0</v>
      </c>
      <c r="DM59" s="32">
        <f>IF(AND($BQ59&lt;&gt;$DB$5,$BQ59&lt;=$DB$6,$BQ59&lt;&gt;$CN$7),1,0)</f>
        <v>0</v>
      </c>
      <c r="DN59" s="32">
        <f>IF(AND($BU59&lt;&gt;$DB$5,$BU59&lt;=$DB$6,$BU59&lt;&gt;$CN$7),1,0)</f>
        <v>0</v>
      </c>
      <c r="DQ59" s="32">
        <f t="shared" ref="DQ59" si="2591">IF(AND($M59&lt;&gt;$DP$5,$M59&lt;=$DP$6,$M59&lt;&gt;$CN$7),1,0)</f>
        <v>0</v>
      </c>
      <c r="DR59" s="32">
        <f t="shared" ref="DR59" si="2592">IF(AND($Q59&lt;&gt;$DP$5,$Q59&lt;=$DP$6,$Q59&lt;&gt;$CN$7),1,0)</f>
        <v>0</v>
      </c>
      <c r="DS59" s="32">
        <f t="shared" ref="DS59" si="2593">IF(AND($U59&lt;&gt;$DP$5,$U59&lt;=$DP$6,$U59&lt;&gt;$CN$7),1,0)</f>
        <v>0</v>
      </c>
      <c r="DT59" s="32">
        <f t="shared" ref="DT59" si="2594">IF(AND($Y59&lt;&gt;$DP$5,$Y59&lt;=$DP$6,$Y59&lt;&gt;$CN$7),1,0)</f>
        <v>0</v>
      </c>
      <c r="DU59" s="32">
        <f t="shared" ref="DU59" si="2595">IF(AND($AG59&lt;&gt;$DP$5,$AG59&lt;=$DP$6,$AG59&lt;&gt;$CN$7),1,0)</f>
        <v>0</v>
      </c>
      <c r="DV59" s="32">
        <f t="shared" ref="DV59" si="2596">IF(AND($AK59&lt;&gt;$DP$5,$AK59&lt;=$DP$6,$AK59&lt;&gt;$CN$7),1,0)</f>
        <v>0</v>
      </c>
      <c r="DW59" s="32">
        <f t="shared" ref="DW59" si="2597">IF(AND($AS59&lt;&gt;$DP$5,$AS59&lt;=$DP$6,$AS59&lt;&gt;$CN$7),1,0)</f>
        <v>0</v>
      </c>
      <c r="DX59" s="32">
        <f t="shared" ref="DX59" si="2598">IF(AND($AW59&lt;&gt;$DP$5,$AW59&lt;=$DP$6,$AW59&lt;&gt;$CN$7),1,0)</f>
        <v>0</v>
      </c>
      <c r="DY59" s="32">
        <f t="shared" ref="DY59" si="2599">IF(AND($BE59&lt;&gt;$DP$5,$BE59&lt;=$DP$6,$BE59&lt;&gt;$CN$7),1,0)</f>
        <v>0</v>
      </c>
      <c r="DZ59" s="32">
        <f t="shared" ref="DZ59" si="2600">IF(AND($BI59&lt;&gt;$DP$5,$BI59&lt;=$DP$6,$BI59&lt;&gt;$CN$7),1,0)</f>
        <v>0</v>
      </c>
      <c r="EA59" s="32">
        <f t="shared" ref="EA59" si="2601">IF(AND($BQ59&lt;&gt;$DP$5,$BQ59&lt;=$DP$6,$BQ59&lt;&gt;$CN$7),1,0)</f>
        <v>0</v>
      </c>
      <c r="EB59" s="32">
        <f t="shared" ref="EB59" si="2602">IF(AND($BU59&lt;&gt;$DP$5,$BU59&lt;=$DP$6,$BU59&lt;&gt;$CN$7),1,0)</f>
        <v>0</v>
      </c>
      <c r="EE59" s="328">
        <f>IF(M59&lt;&gt;"",IF(M59&lt;=$ED$6,1,IF(L59&gt;$ED$6,0,NETWORKDAYS(L59,$ED$6,祭日リスト)/NETWORKDAYS(L59,M59,祭日リスト)))*$GG59*週間進捗報告書!$G$9,0)</f>
        <v>0</v>
      </c>
      <c r="EF59" s="328">
        <f>IF(Q59&lt;&gt;"",IF(Q59&lt;=$ED$6,1,IF(P59&gt;$ED$6,0,NETWORKDAYS(P59,$ED$6,祭日リスト)/NETWORKDAYS(P59,Q59,祭日リスト)))*$GG59*週間進捗報告書!$G$10,0)</f>
        <v>0</v>
      </c>
      <c r="EG59" s="328">
        <f>IF(U59&lt;&gt;"",IF(U59&lt;=$ED$6,1,IF(T59&gt;$ED$6,0,NETWORKDAYS(T59,$ED$6,祭日リスト)/NETWORKDAYS(T59,U59,祭日リスト)))*$GG59*週間進捗報告書!$G$11,0)</f>
        <v>0</v>
      </c>
      <c r="EH59" s="328">
        <f>IF(Y59&lt;&gt;"",IF(Y59&lt;=$ED$6,1,IF(X59&gt;$ED$6,0,NETWORKDAYS(X59,$ED$6,祭日リスト)/NETWORKDAYS(X59,Y59,祭日リスト)))*$GG59*週間進捗報告書!$G$12,0)</f>
        <v>0</v>
      </c>
      <c r="EI59" s="328">
        <f>IF(AG59&lt;&gt;"",IF(AG59&lt;=$ED$6,1,IF(AF59&gt;$ED$6,0,NETWORKDAYS(AF59,$ED$6,祭日リスト)/NETWORKDAYS(AF59,AG59,祭日リスト)))*$GG59*週間進捗報告書!$G$13,0)</f>
        <v>0</v>
      </c>
      <c r="EJ59" s="328">
        <f>IF(AK59&lt;&gt;"",IF(AK59&lt;=$ED$6,1,IF(AJ59&gt;$ED$6,0,NETWORKDAYS(AJ59,$ED$6,祭日リスト)/NETWORKDAYS(AJ59,AK59,祭日リスト)))*$GG59*週間進捗報告書!$G$14,0)</f>
        <v>0</v>
      </c>
      <c r="EK59" s="328">
        <f>IF(AS59&lt;&gt;"",IF(AS59&lt;=$ED$6,1,IF(AR59&gt;$ED$6,0,NETWORKDAYS(AR59,$ED$6,祭日リスト)/NETWORKDAYS(AR59,AS59,祭日リスト)))*$GG59*週間進捗報告書!$G$15,0)</f>
        <v>0</v>
      </c>
      <c r="EL59" s="328">
        <f>IF(AW59&lt;&gt;"",IF(AW59&lt;=$ED$6,1,IF(AV59&gt;$ED$6,0,NETWORKDAYS(AV59,$ED$6,祭日リスト)/NETWORKDAYS(AV59,AW59,祭日リスト)))*$GG59*週間進捗報告書!$G$16,0)</f>
        <v>0</v>
      </c>
      <c r="EM59" s="328">
        <f>IF(BE59&lt;&gt;"",IF(BE59&lt;=$ED$6,1,IF(BD59&gt;$ED$6,0,NETWORKDAYS(BD59,$ED$6,祭日リスト)/NETWORKDAYS(BD59,BE59,祭日リスト)))*$GG59*週間進捗報告書!$G$17,0)</f>
        <v>0</v>
      </c>
      <c r="EN59" s="328">
        <f>IF(BI59&lt;&gt;"",IF(BI59&lt;=$ED$6,1,IF(BH59&gt;$ED$6,0,NETWORKDAYS(BH59,$ED$6,祭日リスト)/NETWORKDAYS(BH59,BI59,祭日リスト)))*$GG59*週間進捗報告書!$G$18,0)</f>
        <v>0</v>
      </c>
      <c r="EO59" s="328">
        <f>IF(BQ59&lt;&gt;"",IF(BQ59&lt;=$ED$6,1,IF(BP59&gt;$ED$6,0,NETWORKDAYS(BP59,$ED$6,祭日リスト)/NETWORKDAYS(BP59,BQ59,祭日リスト)))*$GG59*週間進捗報告書!$G$19,0)</f>
        <v>0</v>
      </c>
      <c r="EP59" s="328">
        <f>IF(BU59&lt;&gt;"",IF(BU59&lt;=$ED$6,1,IF(BT59&gt;$ED$6,0,NETWORKDAYS(BT59,$ED$6,祭日リスト)/NETWORKDAYS(BT59,BU59,祭日リスト)))*$GG59*週間進捗報告書!$G$20,0)</f>
        <v>0</v>
      </c>
      <c r="ER59" s="547">
        <f t="shared" ref="ER59:FC59" si="2603">EE59-EE60</f>
        <v>0</v>
      </c>
      <c r="ES59" s="547">
        <f t="shared" si="2603"/>
        <v>0</v>
      </c>
      <c r="ET59" s="547">
        <f t="shared" si="2603"/>
        <v>0</v>
      </c>
      <c r="EU59" s="547">
        <f t="shared" si="2603"/>
        <v>0</v>
      </c>
      <c r="EV59" s="547">
        <f t="shared" si="2603"/>
        <v>0</v>
      </c>
      <c r="EW59" s="547">
        <f t="shared" si="2603"/>
        <v>0</v>
      </c>
      <c r="EX59" s="547">
        <f t="shared" si="2603"/>
        <v>0</v>
      </c>
      <c r="EY59" s="547">
        <f t="shared" si="2603"/>
        <v>0</v>
      </c>
      <c r="EZ59" s="547">
        <f t="shared" si="2603"/>
        <v>0</v>
      </c>
      <c r="FA59" s="547">
        <f t="shared" si="2603"/>
        <v>0</v>
      </c>
      <c r="FB59" s="547">
        <f t="shared" si="2603"/>
        <v>0</v>
      </c>
      <c r="FC59" s="547">
        <f t="shared" si="2603"/>
        <v>0</v>
      </c>
      <c r="FD59" s="547">
        <f t="shared" ref="FD59" si="2604">SUM(ER59:FC60)</f>
        <v>0</v>
      </c>
      <c r="FE59" s="333"/>
      <c r="FG59" s="32">
        <f>IF(AND($M59&lt;&gt;$FF$7),1,0)</f>
        <v>0</v>
      </c>
      <c r="FH59" s="32">
        <f>IF(AND($Q59&lt;&gt;$FF$7),1,0)</f>
        <v>0</v>
      </c>
      <c r="FI59" s="32">
        <f>IF(AND($U59&lt;&gt;$FF$7),1,0)</f>
        <v>0</v>
      </c>
      <c r="FJ59" s="32">
        <f>IF(AND($Y59&lt;&gt;$FF$7),1,0)</f>
        <v>0</v>
      </c>
      <c r="FK59" s="32">
        <f>IF(AND($AG59&lt;&gt;$FF$7),1,0)</f>
        <v>0</v>
      </c>
      <c r="FL59" s="32">
        <f>IF(AND($AK59&lt;&gt;$FF$7),1,0)</f>
        <v>0</v>
      </c>
      <c r="FM59" s="32">
        <f>IF(AND($AS59&lt;&gt;$FF$7),1,0)</f>
        <v>0</v>
      </c>
      <c r="FN59" s="32">
        <f>IF(AND($AW59&lt;&gt;$FF$7),1,0)</f>
        <v>0</v>
      </c>
      <c r="FO59" s="32">
        <f>IF(AND($BE59&lt;&gt;$FF$7),1,0)</f>
        <v>0</v>
      </c>
      <c r="FP59" s="32">
        <f>IF(AND($BI59&lt;&gt;$FF$7),1,0)</f>
        <v>0</v>
      </c>
      <c r="FQ59" s="32">
        <f>IF(AND($BQ59&lt;&gt;$FF$7),1,0)</f>
        <v>0</v>
      </c>
      <c r="FR59" s="32">
        <f>IF(AND($BU59&lt;&gt;$FF$7),1,0)</f>
        <v>0</v>
      </c>
      <c r="FU59" s="294">
        <f t="shared" ref="FU59" si="2605">IF($K59&lt;&gt;"NG",$GG59,0)</f>
        <v>0</v>
      </c>
      <c r="FV59" s="294">
        <f t="shared" ref="FV59" si="2606">IF($O59&lt;&gt;"NG",$GG59,0)</f>
        <v>0</v>
      </c>
      <c r="FW59" s="294">
        <f t="shared" ref="FW59" si="2607">IF($S59&lt;&gt;"NG",$GG59,0)</f>
        <v>0</v>
      </c>
      <c r="FX59" s="294">
        <f t="shared" ref="FX59" si="2608">IF($W59&lt;&gt;"NG",$GG59,0)</f>
        <v>0</v>
      </c>
      <c r="FY59" s="294">
        <f t="shared" ref="FY59" si="2609">IF($AE59&lt;&gt;"NG",$GG59,0)</f>
        <v>0</v>
      </c>
      <c r="FZ59" s="294">
        <f t="shared" ref="FZ59" si="2610">IF($AI59&lt;&gt;"NG",$GG59,0)</f>
        <v>0</v>
      </c>
      <c r="GA59" s="294">
        <f t="shared" ref="GA59" si="2611">IF($AQ59&lt;&gt;"NG",$GG59,0)</f>
        <v>0</v>
      </c>
      <c r="GB59" s="294">
        <f t="shared" ref="GB59" si="2612">IF($AU59&lt;&gt;"NG",$GG59,0)</f>
        <v>0</v>
      </c>
      <c r="GC59" s="294">
        <f t="shared" ref="GC59" si="2613">IF($BC59&lt;&gt;"NG",$GG59,0)</f>
        <v>0</v>
      </c>
      <c r="GD59" s="294">
        <f t="shared" ref="GD59" si="2614">IF($BG59&lt;&gt;"NG",$GG59,0)</f>
        <v>0</v>
      </c>
      <c r="GE59" s="294">
        <f t="shared" ref="GE59" si="2615">IF($BO59&lt;&gt;"NG",$GG59,0)</f>
        <v>0</v>
      </c>
      <c r="GF59" s="294">
        <f t="shared" ref="GF59" si="2616">IF($BS59&lt;&gt;"NG",$GG59,0)</f>
        <v>0</v>
      </c>
      <c r="GG59" s="294" t="e">
        <f>VLOOKUP($D59,リスト!$D:$S,15,FALSE)</f>
        <v>#N/A</v>
      </c>
      <c r="GH59" s="2" t="e">
        <f>INDEX(リスト!$V:$V,MATCH(中日程計画表!$D59,リスト!$D:$D,0))</f>
        <v>#N/A</v>
      </c>
      <c r="GI59" s="2" t="e">
        <f>INDEX(リスト!$A:$A,MATCH(中日程計画表!$D59,リスト!$D:$D,0))</f>
        <v>#N/A</v>
      </c>
      <c r="GJ59" s="2" t="e">
        <f>INDEX(リスト!$U:$U,MATCH(中日程計画表!$D59,リスト!$D:$D,0))</f>
        <v>#N/A</v>
      </c>
      <c r="GK59" s="5" t="e">
        <f>INDEX(リスト!$W:$W,MATCH(中日程計画表!$D59,リスト!$D:$D,0))</f>
        <v>#N/A</v>
      </c>
      <c r="GL59" s="2" t="s">
        <v>200</v>
      </c>
      <c r="GM59" s="296">
        <f>D59</f>
        <v>0</v>
      </c>
      <c r="GN59" s="296" t="str">
        <f>E59</f>
        <v>入荷予定削除</v>
      </c>
      <c r="GP59" s="2">
        <v>0.35548387096774198</v>
      </c>
      <c r="GU59" s="460" t="str">
        <f t="shared" ref="GU59" si="2617">AE59</f>
        <v>NG</v>
      </c>
      <c r="GV59" s="460">
        <f t="shared" ref="GV59" si="2618">EI59</f>
        <v>0</v>
      </c>
      <c r="GW59" s="460">
        <f t="shared" ref="GW59" si="2619">EI60</f>
        <v>0</v>
      </c>
      <c r="GX59" s="462">
        <f t="shared" ref="GX59" si="2620">EV59</f>
        <v>0</v>
      </c>
      <c r="GY59" s="460" t="str">
        <f t="shared" ref="GY59" si="2621">AI59</f>
        <v>NG</v>
      </c>
      <c r="GZ59" s="460">
        <f t="shared" ref="GZ59" si="2622">EJ59</f>
        <v>0</v>
      </c>
      <c r="HA59" s="460">
        <f t="shared" ref="HA59" si="2623">EJ60</f>
        <v>0</v>
      </c>
      <c r="HB59" s="462">
        <f t="shared" ref="HB59" si="2624">EW59</f>
        <v>0</v>
      </c>
      <c r="HC59" s="460" t="str">
        <f t="shared" ref="HC59" si="2625">AQ59</f>
        <v>NG</v>
      </c>
      <c r="HD59" s="460">
        <f t="shared" ref="HD59" si="2626">EK59</f>
        <v>0</v>
      </c>
      <c r="HE59" s="460">
        <f t="shared" ref="HE59" si="2627">EK60</f>
        <v>0</v>
      </c>
      <c r="HF59" s="462">
        <f t="shared" ref="HF59" si="2628">EX59</f>
        <v>0</v>
      </c>
      <c r="HG59" s="460" t="str">
        <f t="shared" ref="HG59" si="2629">AU59</f>
        <v>NG</v>
      </c>
      <c r="HH59" s="460">
        <f t="shared" ref="HH59" si="2630">EL59</f>
        <v>0</v>
      </c>
      <c r="HI59" s="460">
        <f t="shared" ref="HI59" si="2631">EL60</f>
        <v>0</v>
      </c>
      <c r="HJ59" s="462">
        <f t="shared" ref="HJ59" si="2632">EY59</f>
        <v>0</v>
      </c>
      <c r="HK59" s="460" t="str">
        <f t="shared" ref="HK59" si="2633">BC59</f>
        <v>NG</v>
      </c>
      <c r="HL59" s="460">
        <f t="shared" ref="HL59" si="2634">EM59</f>
        <v>0</v>
      </c>
      <c r="HM59" s="460">
        <f t="shared" ref="HM59" si="2635">EM60</f>
        <v>0</v>
      </c>
      <c r="HN59" s="462">
        <f t="shared" ref="HN59" si="2636">EZ59</f>
        <v>0</v>
      </c>
      <c r="HO59" s="460" t="str">
        <f t="shared" ref="HO59" si="2637">BG59</f>
        <v>NG</v>
      </c>
      <c r="HP59" s="460">
        <f t="shared" ref="HP59" si="2638">EN59</f>
        <v>0</v>
      </c>
      <c r="HQ59" s="460">
        <f t="shared" ref="HQ59" si="2639">EN60</f>
        <v>0</v>
      </c>
      <c r="HR59" s="462">
        <f t="shared" ref="HR59" si="2640">FA59</f>
        <v>0</v>
      </c>
      <c r="HS59" s="332"/>
    </row>
    <row r="60" spans="1:227" ht="12" customHeight="1">
      <c r="A60" s="489"/>
      <c r="B60" s="493"/>
      <c r="C60" s="475"/>
      <c r="D60" s="501"/>
      <c r="E60" s="483"/>
      <c r="F60" s="317"/>
      <c r="G60" s="317"/>
      <c r="H60" s="317"/>
      <c r="I60" s="317"/>
      <c r="J60" s="316"/>
      <c r="K60" s="481"/>
      <c r="L60" s="77"/>
      <c r="M60" s="77"/>
      <c r="N60" s="471"/>
      <c r="O60" s="494"/>
      <c r="P60" s="77"/>
      <c r="Q60" s="77"/>
      <c r="R60" s="471"/>
      <c r="S60" s="494"/>
      <c r="T60" s="77"/>
      <c r="U60" s="77"/>
      <c r="V60" s="471"/>
      <c r="W60" s="473"/>
      <c r="X60" s="77"/>
      <c r="Y60" s="77"/>
      <c r="Z60" s="471"/>
      <c r="AA60" s="477"/>
      <c r="AB60" s="80"/>
      <c r="AC60" s="80"/>
      <c r="AD60" s="471"/>
      <c r="AE60" s="495"/>
      <c r="AF60" s="77"/>
      <c r="AG60" s="77"/>
      <c r="AH60" s="471"/>
      <c r="AI60" s="495"/>
      <c r="AJ60" s="77"/>
      <c r="AK60" s="77"/>
      <c r="AL60" s="471"/>
      <c r="AM60" s="498"/>
      <c r="AN60" s="80"/>
      <c r="AO60" s="80"/>
      <c r="AP60" s="497"/>
      <c r="AQ60" s="473"/>
      <c r="AR60" s="77"/>
      <c r="AS60" s="77"/>
      <c r="AT60" s="471"/>
      <c r="AU60" s="473"/>
      <c r="AV60" s="77"/>
      <c r="AW60" s="77"/>
      <c r="AX60" s="471"/>
      <c r="AY60" s="477"/>
      <c r="AZ60" s="80"/>
      <c r="BA60" s="80"/>
      <c r="BB60" s="497"/>
      <c r="BC60" s="475"/>
      <c r="BD60" s="77"/>
      <c r="BE60" s="77"/>
      <c r="BF60" s="471"/>
      <c r="BG60" s="473"/>
      <c r="BH60" s="77"/>
      <c r="BI60" s="77"/>
      <c r="BJ60" s="471"/>
      <c r="BK60" s="498"/>
      <c r="BL60" s="80"/>
      <c r="BM60" s="80"/>
      <c r="BN60" s="497"/>
      <c r="BO60" s="475"/>
      <c r="BP60" s="77"/>
      <c r="BQ60" s="77"/>
      <c r="BR60" s="471"/>
      <c r="BS60" s="473"/>
      <c r="BT60" s="77"/>
      <c r="BU60" s="77"/>
      <c r="BV60" s="471"/>
      <c r="BW60" s="499"/>
      <c r="BX60" s="467"/>
      <c r="BY60" s="490"/>
      <c r="CA60" s="19">
        <f t="shared" ref="CA60" si="2641">IF(AND($N59=1,$M60&lt;&gt;$BZ$7),1,0)</f>
        <v>0</v>
      </c>
      <c r="CB60" s="19">
        <f t="shared" ref="CB60" si="2642">IF(AND($R59=1,$Q60&lt;&gt;$BZ$7),1,0)</f>
        <v>0</v>
      </c>
      <c r="CC60" s="19">
        <f t="shared" ref="CC60" si="2643">IF(AND($V59=1,$U60&lt;&gt;$BZ$7),1,0)</f>
        <v>0</v>
      </c>
      <c r="CD60" s="19">
        <f t="shared" ref="CD60" si="2644">IF(AND($Z59=1,$Y60&lt;&gt;$BZ$7),1,0)</f>
        <v>0</v>
      </c>
      <c r="CE60" s="19">
        <f t="shared" ref="CE60" si="2645">IF(AND($AH59=1,$AG60&lt;&gt;$BZ$7),1,0)</f>
        <v>0</v>
      </c>
      <c r="CF60" s="19">
        <f t="shared" ref="CF60" si="2646">IF(AND($AL59=1,$AK60&lt;&gt;$BZ$7),1,0)</f>
        <v>0</v>
      </c>
      <c r="CG60" s="19">
        <f t="shared" ref="CG60" si="2647">IF(AND($AT59=1,$AS60&lt;&gt;$BZ$7),1,0)</f>
        <v>0</v>
      </c>
      <c r="CH60" s="19">
        <f t="shared" ref="CH60" si="2648">IF(AND($AX59=1,$AW60&lt;&gt;$BZ$7),1,0)</f>
        <v>0</v>
      </c>
      <c r="CI60" s="19">
        <f t="shared" ref="CI60" si="2649">IF(AND($BF59=1,$BE60&lt;&gt;$BZ$7),1,0)</f>
        <v>0</v>
      </c>
      <c r="CJ60" s="19">
        <f t="shared" ref="CJ60" si="2650">IF(AND($BJ59=1,$BI60&lt;&gt;$BZ$7),1,0)</f>
        <v>0</v>
      </c>
      <c r="CK60" s="19">
        <f t="shared" ref="CK60" si="2651">IF(AND($BR59=1,$BQ60&lt;&gt;$BZ$7),1,0)</f>
        <v>0</v>
      </c>
      <c r="CL60" s="19">
        <f t="shared" ref="CL60" si="2652">IF(AND($BV59=1,$BU60&lt;&gt;$BZ$7),1,0)</f>
        <v>0</v>
      </c>
      <c r="CO60" s="19">
        <f>IF(AND($M60&lt;&gt;$CN$7,$M60&lt;=$CN$6),1,0)</f>
        <v>0</v>
      </c>
      <c r="CP60" s="19">
        <f>IF(AND($Q60&lt;&gt;$CN$7,$Q60&lt;=$CN$6),1,0)</f>
        <v>0</v>
      </c>
      <c r="CQ60" s="19">
        <f>IF(AND($U60&lt;&gt;$CN$7,$U60&lt;=$CN$6),1,0)</f>
        <v>0</v>
      </c>
      <c r="CR60" s="19">
        <f>IF(AND($Y60&lt;&gt;$CN$7,$Y60&lt;=$CN$6),1,0)</f>
        <v>0</v>
      </c>
      <c r="CS60" s="19">
        <f>IF(AND($AG60&lt;&gt;$CN$7,$AG60&lt;=$CN$6),1,0)</f>
        <v>0</v>
      </c>
      <c r="CT60" s="19">
        <f>IF(AND($AK60&lt;&gt;$CN$7,$AK60&lt;=$CN$6),1,0)</f>
        <v>0</v>
      </c>
      <c r="CU60" s="19">
        <f>IF(AND($AS60&lt;&gt;$CN$7,$AS60&lt;=$CN$6),1,0)</f>
        <v>0</v>
      </c>
      <c r="CV60" s="19">
        <f>IF(AND($AW60&lt;&gt;$CN$7,$AW60&lt;=$CN$6),1,0)</f>
        <v>0</v>
      </c>
      <c r="CW60" s="19">
        <f>IF(AND($BE60&lt;&gt;$CN$7,$BE60&lt;=$CN$6),1,0)</f>
        <v>0</v>
      </c>
      <c r="CX60" s="19">
        <f>IF(AND($BI60&lt;&gt;$CN$7,$BI60&lt;=$CN$6),1,0)</f>
        <v>0</v>
      </c>
      <c r="CY60" s="19">
        <f>IF(AND($BQ60&lt;&gt;$CN$7,$BQ60&lt;=$CN$6),1,0)</f>
        <v>0</v>
      </c>
      <c r="CZ60" s="19">
        <f>IF(AND($BU60&lt;&gt;$CN$7,$BU60&lt;=$CN$6),1,0)</f>
        <v>0</v>
      </c>
      <c r="DC60" s="19">
        <f>IF($N59=1,1,0)</f>
        <v>0</v>
      </c>
      <c r="DD60" s="19">
        <f>IF($R59=1,1,0)</f>
        <v>0</v>
      </c>
      <c r="DE60" s="19">
        <f>IF($V59=1,1,0)</f>
        <v>0</v>
      </c>
      <c r="DF60" s="19">
        <f>IF($Z59=1,1,0)</f>
        <v>0</v>
      </c>
      <c r="DG60" s="19">
        <f>IF($AH59=1,1,0)</f>
        <v>0</v>
      </c>
      <c r="DH60" s="19">
        <f>IF($AL59=1,1,0)</f>
        <v>0</v>
      </c>
      <c r="DI60" s="19">
        <f>IF($AT59=1,1,0)</f>
        <v>0</v>
      </c>
      <c r="DJ60" s="19">
        <f>IF($AX59=1,1,0)</f>
        <v>0</v>
      </c>
      <c r="DK60" s="19">
        <f>IF($BF59=1,1,0)</f>
        <v>0</v>
      </c>
      <c r="DL60" s="19">
        <f>IF($BJ59=1,1,0)</f>
        <v>0</v>
      </c>
      <c r="DM60" s="19">
        <f>IF($BR59=1,1,0)</f>
        <v>0</v>
      </c>
      <c r="DN60" s="19">
        <f>IF($BV59=1,1,0)</f>
        <v>0</v>
      </c>
      <c r="DQ60" s="19">
        <f t="shared" ref="DQ60" si="2653">IF($N59=1,1,0)</f>
        <v>0</v>
      </c>
      <c r="DR60" s="19">
        <f t="shared" ref="DR60" si="2654">IF($R59=1,1,0)</f>
        <v>0</v>
      </c>
      <c r="DS60" s="19">
        <f t="shared" ref="DS60" si="2655">IF($V59=1,1,0)</f>
        <v>0</v>
      </c>
      <c r="DT60" s="19">
        <f t="shared" ref="DT60" si="2656">IF($Z59=1,1,0)</f>
        <v>0</v>
      </c>
      <c r="DU60" s="19">
        <f t="shared" ref="DU60" si="2657">IF($AH59=1,1,0)</f>
        <v>0</v>
      </c>
      <c r="DV60" s="19">
        <f t="shared" ref="DV60" si="2658">IF($AL59=1,1,0)</f>
        <v>0</v>
      </c>
      <c r="DW60" s="19">
        <f t="shared" ref="DW60" si="2659">IF($AT59=1,1,0)</f>
        <v>0</v>
      </c>
      <c r="DX60" s="19">
        <f t="shared" ref="DX60" si="2660">IF($AX59=1,1,0)</f>
        <v>0</v>
      </c>
      <c r="DY60" s="19">
        <f t="shared" ref="DY60" si="2661">IF($BF59=1,1,0)</f>
        <v>0</v>
      </c>
      <c r="DZ60" s="19">
        <f t="shared" ref="DZ60" si="2662">IF($BJ59=1,1,0)</f>
        <v>0</v>
      </c>
      <c r="EA60" s="19">
        <f t="shared" ref="EA60" si="2663">IF($BR59=1,1,0)</f>
        <v>0</v>
      </c>
      <c r="EB60" s="19">
        <f t="shared" ref="EB60" si="2664">IF($BV59=1,1,0)</f>
        <v>0</v>
      </c>
      <c r="EE60" s="329">
        <f>N59*$FU60*週間進捗報告書!$G$9</f>
        <v>0</v>
      </c>
      <c r="EF60" s="329">
        <f>R59*$FV60*週間進捗報告書!$G$10</f>
        <v>0</v>
      </c>
      <c r="EG60" s="329">
        <f>V59*$FW60*週間進捗報告書!$G$11</f>
        <v>0</v>
      </c>
      <c r="EH60" s="329">
        <f>Z59*$FX60*週間進捗報告書!$G$12</f>
        <v>0</v>
      </c>
      <c r="EI60" s="329">
        <f>AH59*$FY60*週間進捗報告書!$G$13</f>
        <v>0</v>
      </c>
      <c r="EJ60" s="329">
        <f>AL59*$FZ60*週間進捗報告書!$G$14</f>
        <v>0</v>
      </c>
      <c r="EK60" s="329">
        <f>AT59*$GA60*週間進捗報告書!$G$15</f>
        <v>0</v>
      </c>
      <c r="EL60" s="329">
        <f>AX59*$GB60*週間進捗報告書!$G$16</f>
        <v>0</v>
      </c>
      <c r="EM60" s="329">
        <f>BF59*$GC60*週間進捗報告書!$G$17</f>
        <v>0</v>
      </c>
      <c r="EN60" s="329">
        <f>BJ59*$GD60*週間進捗報告書!$G$18</f>
        <v>0</v>
      </c>
      <c r="EO60" s="329">
        <f>BR59*$GE60*週間進捗報告書!$G$19</f>
        <v>0</v>
      </c>
      <c r="EP60" s="329">
        <f>BV59*$GF60*週間進捗報告書!$G$20</f>
        <v>0</v>
      </c>
      <c r="ER60" s="547"/>
      <c r="ES60" s="547"/>
      <c r="ET60" s="547"/>
      <c r="EU60" s="547"/>
      <c r="EV60" s="547"/>
      <c r="EW60" s="547"/>
      <c r="EX60" s="547"/>
      <c r="EY60" s="547"/>
      <c r="EZ60" s="547"/>
      <c r="FA60" s="547"/>
      <c r="FB60" s="547"/>
      <c r="FC60" s="547"/>
      <c r="FD60" s="547"/>
      <c r="FE60" s="332"/>
      <c r="FG60" s="19"/>
      <c r="FH60" s="19"/>
      <c r="FI60" s="19"/>
      <c r="FJ60" s="19"/>
      <c r="FK60" s="19"/>
      <c r="FL60" s="19"/>
      <c r="FM60" s="19"/>
      <c r="FN60" s="19"/>
      <c r="FO60" s="19"/>
      <c r="FP60" s="19"/>
      <c r="FQ60" s="19"/>
      <c r="FR60" s="19"/>
      <c r="FU60" s="295">
        <f t="shared" ref="FU60" si="2665">FU59</f>
        <v>0</v>
      </c>
      <c r="FV60" s="295">
        <f t="shared" ref="FV60" si="2666">FV59</f>
        <v>0</v>
      </c>
      <c r="FW60" s="295">
        <f t="shared" ref="FW60" si="2667">FW59</f>
        <v>0</v>
      </c>
      <c r="FX60" s="295">
        <f t="shared" ref="FX60" si="2668">FX59</f>
        <v>0</v>
      </c>
      <c r="FY60" s="295">
        <f t="shared" ref="FY60" si="2669">FY59</f>
        <v>0</v>
      </c>
      <c r="FZ60" s="295">
        <f t="shared" ref="FZ60" si="2670">FZ59</f>
        <v>0</v>
      </c>
      <c r="GA60" s="295">
        <f t="shared" ref="GA60" si="2671">GA59</f>
        <v>0</v>
      </c>
      <c r="GB60" s="295">
        <f t="shared" ref="GB60" si="2672">GB59</f>
        <v>0</v>
      </c>
      <c r="GC60" s="295">
        <f t="shared" ref="GC60" si="2673">GC59</f>
        <v>0</v>
      </c>
      <c r="GD60" s="295">
        <f t="shared" ref="GD60" si="2674">GD59</f>
        <v>0</v>
      </c>
      <c r="GE60" s="295">
        <f t="shared" ref="GE60" si="2675">GE59</f>
        <v>0</v>
      </c>
      <c r="GF60" s="295">
        <f t="shared" ref="GF60" si="2676">GF59</f>
        <v>0</v>
      </c>
      <c r="GG60" s="295" t="e">
        <f t="shared" ref="GG60" si="2677">GG59</f>
        <v>#N/A</v>
      </c>
      <c r="GH60" s="2" t="e">
        <f>INDEX(リスト!$V:$V,MATCH(中日程計画表!$D59,リスト!$D:$D,0))</f>
        <v>#N/A</v>
      </c>
      <c r="GI60" s="2" t="e">
        <f>INDEX(リスト!$A:$A,MATCH(中日程計画表!$D59,リスト!$D:$D,0))</f>
        <v>#N/A</v>
      </c>
      <c r="GJ60" s="2" t="e">
        <f>INDEX(リスト!$U:$U,MATCH(中日程計画表!$D59,リスト!$D:$D,0))</f>
        <v>#N/A</v>
      </c>
      <c r="GK60" s="5" t="e">
        <f>INDEX(リスト!$W:$W,MATCH(中日程計画表!$D59,リスト!$D:$D,0))</f>
        <v>#N/A</v>
      </c>
      <c r="GL60" s="2" t="s">
        <v>201</v>
      </c>
      <c r="GM60" s="296">
        <f t="shared" ref="GM60" si="2678">GM59</f>
        <v>0</v>
      </c>
      <c r="GN60" s="296" t="str">
        <f t="shared" ref="GN60" si="2679">GN59</f>
        <v>入荷予定削除</v>
      </c>
      <c r="GP60" s="2">
        <v>0.35548387096774198</v>
      </c>
      <c r="GU60" s="461"/>
      <c r="GV60" s="460"/>
      <c r="GW60" s="460"/>
      <c r="GX60" s="461"/>
      <c r="GY60" s="461"/>
      <c r="GZ60" s="460"/>
      <c r="HA60" s="460"/>
      <c r="HB60" s="461"/>
      <c r="HC60" s="461"/>
      <c r="HD60" s="460"/>
      <c r="HE60" s="460"/>
      <c r="HF60" s="461"/>
      <c r="HG60" s="461"/>
      <c r="HH60" s="460"/>
      <c r="HI60" s="460"/>
      <c r="HJ60" s="461"/>
      <c r="HK60" s="461"/>
      <c r="HL60" s="460"/>
      <c r="HM60" s="460"/>
      <c r="HN60" s="461"/>
      <c r="HO60" s="461"/>
      <c r="HP60" s="460"/>
      <c r="HQ60" s="460"/>
      <c r="HR60" s="461"/>
      <c r="HS60" s="4"/>
    </row>
    <row r="61" spans="1:227" ht="12" customHeight="1">
      <c r="A61" s="488" t="str">
        <f ca="1">INDIRECT("リスト!A"&amp;B61+6)</f>
        <v>入荷</v>
      </c>
      <c r="B61" s="493">
        <f t="shared" ref="B61" si="2680">ROUNDDOWN((ROW()-6)/2,0)+1</f>
        <v>28</v>
      </c>
      <c r="C61" s="474" t="str">
        <f>機能グループ名</f>
        <v>入荷</v>
      </c>
      <c r="D61" s="500">
        <f>機能ID</f>
        <v>0</v>
      </c>
      <c r="E61" s="482" t="str">
        <f>機能名</f>
        <v>入荷検品</v>
      </c>
      <c r="F61" s="315"/>
      <c r="G61" s="315"/>
      <c r="H61" s="315"/>
      <c r="I61" s="315"/>
      <c r="J61" s="316"/>
      <c r="K61" s="480" t="str">
        <f>担当者_SR</f>
        <v>NG</v>
      </c>
      <c r="L61" s="76"/>
      <c r="M61" s="76"/>
      <c r="N61" s="470"/>
      <c r="O61" s="494" t="str">
        <f>担当者_SRR</f>
        <v>NG</v>
      </c>
      <c r="P61" s="76"/>
      <c r="Q61" s="76"/>
      <c r="R61" s="470"/>
      <c r="S61" s="494" t="str">
        <f>担当者_DS</f>
        <v>NG</v>
      </c>
      <c r="T61" s="76"/>
      <c r="U61" s="76"/>
      <c r="V61" s="470"/>
      <c r="W61" s="472" t="str">
        <f>担当者_DSR</f>
        <v>NG</v>
      </c>
      <c r="X61" s="76"/>
      <c r="Y61" s="76"/>
      <c r="Z61" s="470"/>
      <c r="AA61" s="476"/>
      <c r="AB61" s="79"/>
      <c r="AC61" s="79"/>
      <c r="AD61" s="470">
        <f>IF(AC62 &lt;&gt; "",1,0)</f>
        <v>0</v>
      </c>
      <c r="AE61" s="495" t="str">
        <f>担当者_CD</f>
        <v>NG</v>
      </c>
      <c r="AF61" s="76"/>
      <c r="AG61" s="76"/>
      <c r="AH61" s="470"/>
      <c r="AI61" s="495" t="str">
        <f>担当者_DD</f>
        <v>NG</v>
      </c>
      <c r="AJ61" s="76"/>
      <c r="AK61" s="76"/>
      <c r="AL61" s="470"/>
      <c r="AM61" s="498"/>
      <c r="AN61" s="79"/>
      <c r="AO61" s="79"/>
      <c r="AP61" s="470">
        <f>IF(AO62 &lt;&gt; "",1,0)</f>
        <v>0</v>
      </c>
      <c r="AQ61" s="472" t="str">
        <f>担当者_MCL</f>
        <v>NG</v>
      </c>
      <c r="AR61" s="76"/>
      <c r="AS61" s="76"/>
      <c r="AT61" s="470"/>
      <c r="AU61" s="472" t="str">
        <f>担当者_MCLR</f>
        <v>NG</v>
      </c>
      <c r="AV61" s="76"/>
      <c r="AW61" s="76"/>
      <c r="AX61" s="470"/>
      <c r="AY61" s="476"/>
      <c r="AZ61" s="79"/>
      <c r="BA61" s="79"/>
      <c r="BB61" s="470">
        <f>IF(BA62 &lt;&gt; "",1,0)</f>
        <v>0</v>
      </c>
      <c r="BC61" s="474" t="str">
        <f>担当者_MT</f>
        <v>NG</v>
      </c>
      <c r="BD61" s="76"/>
      <c r="BE61" s="76"/>
      <c r="BF61" s="470"/>
      <c r="BG61" s="472" t="str">
        <f>担当者_M検</f>
        <v>NG</v>
      </c>
      <c r="BH61" s="76"/>
      <c r="BI61" s="76"/>
      <c r="BJ61" s="470"/>
      <c r="BK61" s="498"/>
      <c r="BL61" s="79"/>
      <c r="BM61" s="79"/>
      <c r="BN61" s="470">
        <v>0</v>
      </c>
      <c r="BO61" s="474" t="str">
        <f>担当者_モテ</f>
        <v>NG</v>
      </c>
      <c r="BP61" s="76"/>
      <c r="BQ61" s="76"/>
      <c r="BR61" s="470"/>
      <c r="BS61" s="472" t="str">
        <f>担当者_モテR</f>
        <v>NG</v>
      </c>
      <c r="BT61" s="76"/>
      <c r="BU61" s="76"/>
      <c r="BV61" s="470"/>
      <c r="BW61" s="499">
        <f t="shared" ref="BW61" si="2681">IFERROR(SUM(IF(K61&lt;&gt;"NG",N61*K$1,0),IF(O61&lt;&gt;"NG",R61*O$1,0),IF(S61&lt;&gt;"NG",V61*S$1,0),IF(W61&lt;&gt;"NG",Z61*W$1,0),IF(AA61&lt;&gt;"NG",AD61*AA$1,0),IF(AE61&lt;&gt;"NG",AH61*AE$1,0),IF(AI61&lt;&gt;"NG",AL61*AI$1,0),IF(AM61&lt;&gt;"NG",AP61*AM$1,0),IF(AQ61&lt;&gt;"NG",AT61*AQ$1,0),IF(AU61&lt;&gt;"NG",AX61*AU$1,0),IF(AY61&lt;&gt;"NG",BB61*AY$1,0),IF(BC61&lt;&gt;"NG",BF61*BC$1,0),IF(BG61&lt;&gt;"NG",BJ61*BG$1,0),IF(BK61&lt;&gt;"NG",BN61*BK$1,0),IF(BO61&lt;&gt;"NG",BR61*BO$1,0),IF(BS61&lt;&gt;"NG",BV61*BS$1,0))/SUM(IF(K61&lt;&gt;"NG",K$1,0),IF(O61&lt;&gt;"NG",O$1,0),IF(S61&lt;&gt;"NG",S$1,0),IF(W61&lt;&gt;"NG",W$1,0),IF(AA61&lt;&gt;"NG",AA$1,0),IF(AE61&lt;&gt;"NG",AE$1,0),IF(AI61&lt;&gt;"NG",AI$1,0),IF(AM61&lt;&gt;"NG",AM$1,0),IF(AQ61&lt;&gt;"NG",AQ$1,0),IF(AU61&lt;&gt;"NG",AU$1,0),IF(AY61&lt;&gt;"NG",AY$1,0),IF(BC61&lt;&gt;"NG",BC$1,0),IF(BG61&lt;&gt;"NG",BG$1,0),IF(BK61&lt;&gt;"NG",BK$1,0),IF(BO61&lt;&gt;"NG",BO$1,0),IF(BS61&lt;&gt;"NG",BS$1,0)),0)</f>
        <v>0</v>
      </c>
      <c r="BX61" s="466"/>
      <c r="BY61" s="490"/>
      <c r="BZ61" s="5"/>
      <c r="CA61" s="32">
        <f t="shared" ref="CA61" si="2682">IF(AND($M61&lt;&gt;$BZ$5,$M61&lt;=$BZ$6,$M61&lt;&gt;$BZ$7),1,0)</f>
        <v>0</v>
      </c>
      <c r="CB61" s="32">
        <f t="shared" ref="CB61" si="2683">IF(AND($Q61&lt;&gt;$BZ$5,$Q61&lt;=$BZ$6,$Q61&lt;&gt;$BZ$7),1,0)</f>
        <v>0</v>
      </c>
      <c r="CC61" s="32">
        <f t="shared" ref="CC61" si="2684">IF(AND($U61&lt;&gt;$BZ$5,$U61&lt;=$BZ$6,$U61&lt;&gt;$BZ$7),1,0)</f>
        <v>0</v>
      </c>
      <c r="CD61" s="32">
        <f t="shared" ref="CD61" si="2685">IF(AND($Y61&lt;&gt;$BZ$5,$Y61&lt;=$BZ$6,$Y61&lt;&gt;$BZ$7),1,0)</f>
        <v>0</v>
      </c>
      <c r="CE61" s="32">
        <f t="shared" ref="CE61" si="2686">IF(AND($AG61&lt;&gt;$BZ$5,$AG61&lt;=$BZ$6,$AG61&lt;&gt;$BZ$7),1,0)</f>
        <v>0</v>
      </c>
      <c r="CF61" s="32">
        <f t="shared" ref="CF61" si="2687">IF(AND($AK61&lt;&gt;$BZ$5,$AK61&lt;=$BZ$6,$AK61&lt;&gt;$BZ$7),1,0)</f>
        <v>0</v>
      </c>
      <c r="CG61" s="32">
        <f t="shared" ref="CG61" si="2688">IF(AND($AS61&lt;&gt;$BZ$5,$AS61&lt;=$BZ$6,$AS61&lt;&gt;$BZ$7),1,0)</f>
        <v>0</v>
      </c>
      <c r="CH61" s="32">
        <f t="shared" ref="CH61" si="2689">IF(AND($AW61&lt;&gt;$BZ$5,$AW61&lt;=$BZ$6,$AW61&lt;&gt;$BZ$7),1,0)</f>
        <v>0</v>
      </c>
      <c r="CI61" s="32">
        <f t="shared" ref="CI61" si="2690">IF(AND($BE61&lt;&gt;$BZ$5,$BE61&lt;=$BZ$6,$BE61&lt;&gt;$BZ$7),1,0)</f>
        <v>0</v>
      </c>
      <c r="CJ61" s="32">
        <f t="shared" ref="CJ61" si="2691">IF(AND($BI61&lt;&gt;$BZ$5,$BI61&lt;=$BZ$6,$BI61&lt;&gt;$BZ$7),1,0)</f>
        <v>0</v>
      </c>
      <c r="CK61" s="32">
        <f t="shared" ref="CK61" si="2692">IF(AND($BQ61&lt;&gt;$BZ$5,$BQ61&lt;=$BZ$6,$BQ61&lt;&gt;$BZ$7),1,0)</f>
        <v>0</v>
      </c>
      <c r="CL61" s="32">
        <f t="shared" ref="CL61" si="2693">IF(AND($BU61&lt;&gt;$BZ$5,$BU61&lt;=$BZ$6,$BU61&lt;&gt;$BZ$7),1,0)</f>
        <v>0</v>
      </c>
      <c r="CO61" s="32">
        <f>IF(AND($M61&lt;&gt;$CN$5,$M61&lt;=$CN$6,$M61&lt;&gt;$CN$7),1,0)</f>
        <v>0</v>
      </c>
      <c r="CP61" s="32">
        <f>IF(AND($Q61&lt;&gt;$CN$5,$Q61&lt;=$CN$6,$Q61&lt;&gt;$CN$7),1,0)</f>
        <v>0</v>
      </c>
      <c r="CQ61" s="32">
        <f>IF(AND($U61&lt;&gt;$CN$5,$U61&lt;=$CN$6,$U61&lt;&gt;$CN$7),1,0)</f>
        <v>0</v>
      </c>
      <c r="CR61" s="32">
        <f>IF(AND($Y61&lt;&gt;$CN$5,$Y61&lt;=$CN$6,$Y61&lt;&gt;$CN$7),1,0)</f>
        <v>0</v>
      </c>
      <c r="CS61" s="32">
        <f>IF(AND($AG61&lt;&gt;$CN$5,$AG61&lt;=$CN$6,$AG61&lt;&gt;$CN$7),1,0)</f>
        <v>0</v>
      </c>
      <c r="CT61" s="32">
        <f>IF(AND($AK61&lt;&gt;$CN$5,$AK61&lt;=$CN$6,$AK61&lt;&gt;$CN$7),1,0)</f>
        <v>0</v>
      </c>
      <c r="CU61" s="32">
        <f>IF(AND($AS61&lt;&gt;$CN$5,$AS61&lt;=$CN$6,$AS61&lt;&gt;$CN$7),1,0)</f>
        <v>0</v>
      </c>
      <c r="CV61" s="32">
        <f>IF(AND($AW61&lt;&gt;$CN$5,$AW61&lt;=$CN$6,$AW61&lt;&gt;$CN$7),1,0)</f>
        <v>0</v>
      </c>
      <c r="CW61" s="32">
        <f>IF(AND($BE61&lt;&gt;$CN$5,$BE61&lt;=$CN$6,$BE61&lt;&gt;$CN$7),1,0)</f>
        <v>0</v>
      </c>
      <c r="CX61" s="32">
        <f>IF(AND($BI61&lt;&gt;$CN$5,$BI61&lt;=$CN$6,$BI61&lt;&gt;$CN$7),1,0)</f>
        <v>0</v>
      </c>
      <c r="CY61" s="32">
        <f>IF(AND($BQ61&lt;&gt;$CN$5,$BQ61&lt;=$CN$6,$BQ61&lt;&gt;$CN$7),1,0)</f>
        <v>0</v>
      </c>
      <c r="CZ61" s="32">
        <f>IF(AND($BU61&lt;&gt;$CN$5,$BU61&lt;=$CN$6,$BU61&lt;&gt;$CN$7),1,0)</f>
        <v>0</v>
      </c>
      <c r="DC61" s="32">
        <f>IF(AND($M61&lt;&gt;$DB$5,$M61&lt;=$DB$6,$M61&lt;&gt;$CN$7),1,0)</f>
        <v>0</v>
      </c>
      <c r="DD61" s="32">
        <f>IF(AND($Q61&lt;&gt;$DB$5,$Q61&lt;=$DB$6,$Q61&lt;&gt;$CN$7),1,0)</f>
        <v>0</v>
      </c>
      <c r="DE61" s="32">
        <f>IF(AND($U61&lt;&gt;$DB$5,$U61&lt;=$DB$6,$U61&lt;&gt;$CN$7),1,0)</f>
        <v>0</v>
      </c>
      <c r="DF61" s="32">
        <f>IF(AND($Y61&lt;&gt;$DB$5,$Y61&lt;=$DB$6,$Y61&lt;&gt;$CN$7),1,0)</f>
        <v>0</v>
      </c>
      <c r="DG61" s="32">
        <f>IF(AND($AG61&lt;&gt;$DB$5,$AG61&lt;=$DB$6,$AG61&lt;&gt;$CN$7),1,0)</f>
        <v>0</v>
      </c>
      <c r="DH61" s="32">
        <f>IF(AND($AK61&lt;&gt;$DB$5,$AK61&lt;=$DB$6,$AK61&lt;&gt;$CN$7),1,0)</f>
        <v>0</v>
      </c>
      <c r="DI61" s="32">
        <f>IF(AND($AS61&lt;&gt;$DB$5,$AS61&lt;=$DB$6,$AS61&lt;&gt;$CN$7),1,0)</f>
        <v>0</v>
      </c>
      <c r="DJ61" s="32">
        <f>IF(AND($AW61&lt;&gt;$DB$5,$AW61&lt;=$DB$6,$AW61&lt;&gt;$CN$7),1,0)</f>
        <v>0</v>
      </c>
      <c r="DK61" s="32">
        <f>IF(AND($BE61&lt;&gt;$DB$5,$BE61&lt;=$DB$6,$BE61&lt;&gt;$CN$7),1,0)</f>
        <v>0</v>
      </c>
      <c r="DL61" s="32">
        <f>IF(AND($BI61&lt;&gt;$DB$5,$BI61&lt;=$DB$6,$BI61&lt;&gt;$CN$7),1,0)</f>
        <v>0</v>
      </c>
      <c r="DM61" s="32">
        <f>IF(AND($BQ61&lt;&gt;$DB$5,$BQ61&lt;=$DB$6,$BQ61&lt;&gt;$CN$7),1,0)</f>
        <v>0</v>
      </c>
      <c r="DN61" s="32">
        <f>IF(AND($BU61&lt;&gt;$DB$5,$BU61&lt;=$DB$6,$BU61&lt;&gt;$CN$7),1,0)</f>
        <v>0</v>
      </c>
      <c r="DQ61" s="32">
        <f t="shared" ref="DQ61" si="2694">IF(AND($M61&lt;&gt;$DP$5,$M61&lt;=$DP$6,$M61&lt;&gt;$CN$7),1,0)</f>
        <v>0</v>
      </c>
      <c r="DR61" s="32">
        <f t="shared" ref="DR61" si="2695">IF(AND($Q61&lt;&gt;$DP$5,$Q61&lt;=$DP$6,$Q61&lt;&gt;$CN$7),1,0)</f>
        <v>0</v>
      </c>
      <c r="DS61" s="32">
        <f t="shared" ref="DS61" si="2696">IF(AND($U61&lt;&gt;$DP$5,$U61&lt;=$DP$6,$U61&lt;&gt;$CN$7),1,0)</f>
        <v>0</v>
      </c>
      <c r="DT61" s="32">
        <f t="shared" ref="DT61" si="2697">IF(AND($Y61&lt;&gt;$DP$5,$Y61&lt;=$DP$6,$Y61&lt;&gt;$CN$7),1,0)</f>
        <v>0</v>
      </c>
      <c r="DU61" s="32">
        <f t="shared" ref="DU61" si="2698">IF(AND($AG61&lt;&gt;$DP$5,$AG61&lt;=$DP$6,$AG61&lt;&gt;$CN$7),1,0)</f>
        <v>0</v>
      </c>
      <c r="DV61" s="32">
        <f t="shared" ref="DV61" si="2699">IF(AND($AK61&lt;&gt;$DP$5,$AK61&lt;=$DP$6,$AK61&lt;&gt;$CN$7),1,0)</f>
        <v>0</v>
      </c>
      <c r="DW61" s="32">
        <f t="shared" ref="DW61" si="2700">IF(AND($AS61&lt;&gt;$DP$5,$AS61&lt;=$DP$6,$AS61&lt;&gt;$CN$7),1,0)</f>
        <v>0</v>
      </c>
      <c r="DX61" s="32">
        <f t="shared" ref="DX61" si="2701">IF(AND($AW61&lt;&gt;$DP$5,$AW61&lt;=$DP$6,$AW61&lt;&gt;$CN$7),1,0)</f>
        <v>0</v>
      </c>
      <c r="DY61" s="32">
        <f t="shared" ref="DY61" si="2702">IF(AND($BE61&lt;&gt;$DP$5,$BE61&lt;=$DP$6,$BE61&lt;&gt;$CN$7),1,0)</f>
        <v>0</v>
      </c>
      <c r="DZ61" s="32">
        <f t="shared" ref="DZ61" si="2703">IF(AND($BI61&lt;&gt;$DP$5,$BI61&lt;=$DP$6,$BI61&lt;&gt;$CN$7),1,0)</f>
        <v>0</v>
      </c>
      <c r="EA61" s="32">
        <f t="shared" ref="EA61" si="2704">IF(AND($BQ61&lt;&gt;$DP$5,$BQ61&lt;=$DP$6,$BQ61&lt;&gt;$CN$7),1,0)</f>
        <v>0</v>
      </c>
      <c r="EB61" s="32">
        <f t="shared" ref="EB61" si="2705">IF(AND($BU61&lt;&gt;$DP$5,$BU61&lt;=$DP$6,$BU61&lt;&gt;$CN$7),1,0)</f>
        <v>0</v>
      </c>
      <c r="EE61" s="328">
        <f>IF(M61&lt;&gt;"",IF(M61&lt;=$ED$6,1,IF(L61&gt;$ED$6,0,NETWORKDAYS(L61,$ED$6,祭日リスト)/NETWORKDAYS(L61,M61,祭日リスト)))*$GG61*週間進捗報告書!$G$9,0)</f>
        <v>0</v>
      </c>
      <c r="EF61" s="328">
        <f>IF(Q61&lt;&gt;"",IF(Q61&lt;=$ED$6,1,IF(P61&gt;$ED$6,0,NETWORKDAYS(P61,$ED$6,祭日リスト)/NETWORKDAYS(P61,Q61,祭日リスト)))*$GG61*週間進捗報告書!$G$10,0)</f>
        <v>0</v>
      </c>
      <c r="EG61" s="328">
        <f>IF(U61&lt;&gt;"",IF(U61&lt;=$ED$6,1,IF(T61&gt;$ED$6,0,NETWORKDAYS(T61,$ED$6,祭日リスト)/NETWORKDAYS(T61,U61,祭日リスト)))*$GG61*週間進捗報告書!$G$11,0)</f>
        <v>0</v>
      </c>
      <c r="EH61" s="328">
        <f>IF(Y61&lt;&gt;"",IF(Y61&lt;=$ED$6,1,IF(X61&gt;$ED$6,0,NETWORKDAYS(X61,$ED$6,祭日リスト)/NETWORKDAYS(X61,Y61,祭日リスト)))*$GG61*週間進捗報告書!$G$12,0)</f>
        <v>0</v>
      </c>
      <c r="EI61" s="328">
        <f>IF(AG61&lt;&gt;"",IF(AG61&lt;=$ED$6,1,IF(AF61&gt;$ED$6,0,NETWORKDAYS(AF61,$ED$6,祭日リスト)/NETWORKDAYS(AF61,AG61,祭日リスト)))*$GG61*週間進捗報告書!$G$13,0)</f>
        <v>0</v>
      </c>
      <c r="EJ61" s="328">
        <f>IF(AK61&lt;&gt;"",IF(AK61&lt;=$ED$6,1,IF(AJ61&gt;$ED$6,0,NETWORKDAYS(AJ61,$ED$6,祭日リスト)/NETWORKDAYS(AJ61,AK61,祭日リスト)))*$GG61*週間進捗報告書!$G$14,0)</f>
        <v>0</v>
      </c>
      <c r="EK61" s="328">
        <f>IF(AS61&lt;&gt;"",IF(AS61&lt;=$ED$6,1,IF(AR61&gt;$ED$6,0,NETWORKDAYS(AR61,$ED$6,祭日リスト)/NETWORKDAYS(AR61,AS61,祭日リスト)))*$GG61*週間進捗報告書!$G$15,0)</f>
        <v>0</v>
      </c>
      <c r="EL61" s="328">
        <f>IF(AW61&lt;&gt;"",IF(AW61&lt;=$ED$6,1,IF(AV61&gt;$ED$6,0,NETWORKDAYS(AV61,$ED$6,祭日リスト)/NETWORKDAYS(AV61,AW61,祭日リスト)))*$GG61*週間進捗報告書!$G$16,0)</f>
        <v>0</v>
      </c>
      <c r="EM61" s="328">
        <f>IF(BE61&lt;&gt;"",IF(BE61&lt;=$ED$6,1,IF(BD61&gt;$ED$6,0,NETWORKDAYS(BD61,$ED$6,祭日リスト)/NETWORKDAYS(BD61,BE61,祭日リスト)))*$GG61*週間進捗報告書!$G$17,0)</f>
        <v>0</v>
      </c>
      <c r="EN61" s="328">
        <f>IF(BI61&lt;&gt;"",IF(BI61&lt;=$ED$6,1,IF(BH61&gt;$ED$6,0,NETWORKDAYS(BH61,$ED$6,祭日リスト)/NETWORKDAYS(BH61,BI61,祭日リスト)))*$GG61*週間進捗報告書!$G$18,0)</f>
        <v>0</v>
      </c>
      <c r="EO61" s="328">
        <f>IF(BQ61&lt;&gt;"",IF(BQ61&lt;=$ED$6,1,IF(BP61&gt;$ED$6,0,NETWORKDAYS(BP61,$ED$6,祭日リスト)/NETWORKDAYS(BP61,BQ61,祭日リスト)))*$GG61*週間進捗報告書!$G$19,0)</f>
        <v>0</v>
      </c>
      <c r="EP61" s="328">
        <f>IF(BU61&lt;&gt;"",IF(BU61&lt;=$ED$6,1,IF(BT61&gt;$ED$6,0,NETWORKDAYS(BT61,$ED$6,祭日リスト)/NETWORKDAYS(BT61,BU61,祭日リスト)))*$GG61*週間進捗報告書!$G$20,0)</f>
        <v>0</v>
      </c>
      <c r="ER61" s="547">
        <f t="shared" ref="ER61:FC61" si="2706">EE61-EE62</f>
        <v>0</v>
      </c>
      <c r="ES61" s="547">
        <f t="shared" si="2706"/>
        <v>0</v>
      </c>
      <c r="ET61" s="547">
        <f t="shared" si="2706"/>
        <v>0</v>
      </c>
      <c r="EU61" s="547">
        <f t="shared" si="2706"/>
        <v>0</v>
      </c>
      <c r="EV61" s="547">
        <f t="shared" si="2706"/>
        <v>0</v>
      </c>
      <c r="EW61" s="547">
        <f t="shared" si="2706"/>
        <v>0</v>
      </c>
      <c r="EX61" s="547">
        <f t="shared" si="2706"/>
        <v>0</v>
      </c>
      <c r="EY61" s="547">
        <f t="shared" si="2706"/>
        <v>0</v>
      </c>
      <c r="EZ61" s="547">
        <f t="shared" si="2706"/>
        <v>0</v>
      </c>
      <c r="FA61" s="547">
        <f t="shared" si="2706"/>
        <v>0</v>
      </c>
      <c r="FB61" s="547">
        <f t="shared" si="2706"/>
        <v>0</v>
      </c>
      <c r="FC61" s="547">
        <f t="shared" si="2706"/>
        <v>0</v>
      </c>
      <c r="FD61" s="547">
        <f t="shared" ref="FD61" si="2707">SUM(ER61:FC62)</f>
        <v>0</v>
      </c>
      <c r="FE61" s="333"/>
      <c r="FG61" s="32">
        <f>IF(AND($M61&lt;&gt;$FF$7),1,0)</f>
        <v>0</v>
      </c>
      <c r="FH61" s="32">
        <f>IF(AND($Q61&lt;&gt;$FF$7),1,0)</f>
        <v>0</v>
      </c>
      <c r="FI61" s="32">
        <f>IF(AND($U61&lt;&gt;$FF$7),1,0)</f>
        <v>0</v>
      </c>
      <c r="FJ61" s="32">
        <f>IF(AND($Y61&lt;&gt;$FF$7),1,0)</f>
        <v>0</v>
      </c>
      <c r="FK61" s="32">
        <f>IF(AND($AG61&lt;&gt;$FF$7),1,0)</f>
        <v>0</v>
      </c>
      <c r="FL61" s="32">
        <f>IF(AND($AK61&lt;&gt;$FF$7),1,0)</f>
        <v>0</v>
      </c>
      <c r="FM61" s="32">
        <f>IF(AND($AS61&lt;&gt;$FF$7),1,0)</f>
        <v>0</v>
      </c>
      <c r="FN61" s="32">
        <f>IF(AND($AW61&lt;&gt;$FF$7),1,0)</f>
        <v>0</v>
      </c>
      <c r="FO61" s="32">
        <f>IF(AND($BE61&lt;&gt;$FF$7),1,0)</f>
        <v>0</v>
      </c>
      <c r="FP61" s="32">
        <f>IF(AND($BI61&lt;&gt;$FF$7),1,0)</f>
        <v>0</v>
      </c>
      <c r="FQ61" s="32">
        <f>IF(AND($BQ61&lt;&gt;$FF$7),1,0)</f>
        <v>0</v>
      </c>
      <c r="FR61" s="32">
        <f>IF(AND($BU61&lt;&gt;$FF$7),1,0)</f>
        <v>0</v>
      </c>
      <c r="FU61" s="294">
        <f t="shared" ref="FU61" si="2708">IF($K61&lt;&gt;"NG",$GG61,0)</f>
        <v>0</v>
      </c>
      <c r="FV61" s="294">
        <f t="shared" ref="FV61" si="2709">IF($O61&lt;&gt;"NG",$GG61,0)</f>
        <v>0</v>
      </c>
      <c r="FW61" s="294">
        <f t="shared" ref="FW61" si="2710">IF($S61&lt;&gt;"NG",$GG61,0)</f>
        <v>0</v>
      </c>
      <c r="FX61" s="294">
        <f t="shared" ref="FX61" si="2711">IF($W61&lt;&gt;"NG",$GG61,0)</f>
        <v>0</v>
      </c>
      <c r="FY61" s="294">
        <f t="shared" ref="FY61" si="2712">IF($AE61&lt;&gt;"NG",$GG61,0)</f>
        <v>0</v>
      </c>
      <c r="FZ61" s="294">
        <f t="shared" ref="FZ61" si="2713">IF($AI61&lt;&gt;"NG",$GG61,0)</f>
        <v>0</v>
      </c>
      <c r="GA61" s="294">
        <f t="shared" ref="GA61" si="2714">IF($AQ61&lt;&gt;"NG",$GG61,0)</f>
        <v>0</v>
      </c>
      <c r="GB61" s="294">
        <f t="shared" ref="GB61" si="2715">IF($AU61&lt;&gt;"NG",$GG61,0)</f>
        <v>0</v>
      </c>
      <c r="GC61" s="294">
        <f t="shared" ref="GC61" si="2716">IF($BC61&lt;&gt;"NG",$GG61,0)</f>
        <v>0</v>
      </c>
      <c r="GD61" s="294">
        <f t="shared" ref="GD61" si="2717">IF($BG61&lt;&gt;"NG",$GG61,0)</f>
        <v>0</v>
      </c>
      <c r="GE61" s="294">
        <f t="shared" ref="GE61" si="2718">IF($BO61&lt;&gt;"NG",$GG61,0)</f>
        <v>0</v>
      </c>
      <c r="GF61" s="294">
        <f t="shared" ref="GF61" si="2719">IF($BS61&lt;&gt;"NG",$GG61,0)</f>
        <v>0</v>
      </c>
      <c r="GG61" s="294" t="e">
        <f>VLOOKUP($D61,リスト!$D:$S,15,FALSE)</f>
        <v>#N/A</v>
      </c>
      <c r="GH61" s="2" t="e">
        <f>INDEX(リスト!$V:$V,MATCH(中日程計画表!$D61,リスト!$D:$D,0))</f>
        <v>#N/A</v>
      </c>
      <c r="GI61" s="2" t="e">
        <f>INDEX(リスト!$A:$A,MATCH(中日程計画表!$D61,リスト!$D:$D,0))</f>
        <v>#N/A</v>
      </c>
      <c r="GJ61" s="2" t="e">
        <f>INDEX(リスト!$U:$U,MATCH(中日程計画表!$D61,リスト!$D:$D,0))</f>
        <v>#N/A</v>
      </c>
      <c r="GK61" s="5" t="e">
        <f>INDEX(リスト!$W:$W,MATCH(中日程計画表!$D61,リスト!$D:$D,0))</f>
        <v>#N/A</v>
      </c>
      <c r="GL61" s="2" t="s">
        <v>200</v>
      </c>
      <c r="GM61" s="296">
        <f>D61</f>
        <v>0</v>
      </c>
      <c r="GN61" s="296" t="str">
        <f>E61</f>
        <v>入荷検品</v>
      </c>
      <c r="GP61" s="2">
        <v>0.90909090909090895</v>
      </c>
      <c r="GU61" s="460" t="str">
        <f t="shared" ref="GU61" si="2720">AE61</f>
        <v>NG</v>
      </c>
      <c r="GV61" s="460">
        <f t="shared" ref="GV61" si="2721">EI61</f>
        <v>0</v>
      </c>
      <c r="GW61" s="460">
        <f t="shared" ref="GW61" si="2722">EI62</f>
        <v>0</v>
      </c>
      <c r="GX61" s="462">
        <f t="shared" ref="GX61" si="2723">EV61</f>
        <v>0</v>
      </c>
      <c r="GY61" s="460" t="str">
        <f t="shared" ref="GY61" si="2724">AI61</f>
        <v>NG</v>
      </c>
      <c r="GZ61" s="460">
        <f t="shared" ref="GZ61" si="2725">EJ61</f>
        <v>0</v>
      </c>
      <c r="HA61" s="460">
        <f t="shared" ref="HA61" si="2726">EJ62</f>
        <v>0</v>
      </c>
      <c r="HB61" s="462">
        <f t="shared" ref="HB61" si="2727">EW61</f>
        <v>0</v>
      </c>
      <c r="HC61" s="460" t="str">
        <f t="shared" ref="HC61" si="2728">AQ61</f>
        <v>NG</v>
      </c>
      <c r="HD61" s="460">
        <f t="shared" ref="HD61" si="2729">EK61</f>
        <v>0</v>
      </c>
      <c r="HE61" s="460">
        <f t="shared" ref="HE61" si="2730">EK62</f>
        <v>0</v>
      </c>
      <c r="HF61" s="462">
        <f t="shared" ref="HF61" si="2731">EX61</f>
        <v>0</v>
      </c>
      <c r="HG61" s="460" t="str">
        <f t="shared" ref="HG61" si="2732">AU61</f>
        <v>NG</v>
      </c>
      <c r="HH61" s="460">
        <f t="shared" ref="HH61" si="2733">EL61</f>
        <v>0</v>
      </c>
      <c r="HI61" s="460">
        <f t="shared" ref="HI61" si="2734">EL62</f>
        <v>0</v>
      </c>
      <c r="HJ61" s="462">
        <f t="shared" ref="HJ61" si="2735">EY61</f>
        <v>0</v>
      </c>
      <c r="HK61" s="460" t="str">
        <f t="shared" ref="HK61" si="2736">BC61</f>
        <v>NG</v>
      </c>
      <c r="HL61" s="460">
        <f t="shared" ref="HL61" si="2737">EM61</f>
        <v>0</v>
      </c>
      <c r="HM61" s="460">
        <f t="shared" ref="HM61" si="2738">EM62</f>
        <v>0</v>
      </c>
      <c r="HN61" s="462">
        <f t="shared" ref="HN61" si="2739">EZ61</f>
        <v>0</v>
      </c>
      <c r="HO61" s="460" t="str">
        <f t="shared" ref="HO61" si="2740">BG61</f>
        <v>NG</v>
      </c>
      <c r="HP61" s="460">
        <f t="shared" ref="HP61" si="2741">EN61</f>
        <v>0</v>
      </c>
      <c r="HQ61" s="460">
        <f t="shared" ref="HQ61" si="2742">EN62</f>
        <v>0</v>
      </c>
      <c r="HR61" s="462">
        <f t="shared" ref="HR61" si="2743">FA61</f>
        <v>0</v>
      </c>
      <c r="HS61" s="332"/>
    </row>
    <row r="62" spans="1:227" ht="12" customHeight="1">
      <c r="A62" s="489"/>
      <c r="B62" s="493"/>
      <c r="C62" s="475"/>
      <c r="D62" s="501"/>
      <c r="E62" s="483"/>
      <c r="F62" s="317"/>
      <c r="G62" s="317"/>
      <c r="H62" s="317"/>
      <c r="I62" s="317"/>
      <c r="J62" s="316"/>
      <c r="K62" s="481"/>
      <c r="L62" s="77"/>
      <c r="M62" s="77"/>
      <c r="N62" s="471"/>
      <c r="O62" s="494"/>
      <c r="P62" s="77"/>
      <c r="Q62" s="77"/>
      <c r="R62" s="471"/>
      <c r="S62" s="494"/>
      <c r="T62" s="77"/>
      <c r="U62" s="77"/>
      <c r="V62" s="471"/>
      <c r="W62" s="473"/>
      <c r="X62" s="77"/>
      <c r="Y62" s="77"/>
      <c r="Z62" s="471"/>
      <c r="AA62" s="477"/>
      <c r="AB62" s="80"/>
      <c r="AC62" s="80"/>
      <c r="AD62" s="471"/>
      <c r="AE62" s="495"/>
      <c r="AF62" s="77"/>
      <c r="AG62" s="77"/>
      <c r="AH62" s="471"/>
      <c r="AI62" s="495"/>
      <c r="AJ62" s="354"/>
      <c r="AK62" s="354"/>
      <c r="AL62" s="471"/>
      <c r="AM62" s="498"/>
      <c r="AN62" s="80"/>
      <c r="AO62" s="80"/>
      <c r="AP62" s="497"/>
      <c r="AQ62" s="473"/>
      <c r="AR62" s="354"/>
      <c r="AS62" s="354"/>
      <c r="AT62" s="471"/>
      <c r="AU62" s="473"/>
      <c r="AV62" s="77"/>
      <c r="AW62" s="77"/>
      <c r="AX62" s="471"/>
      <c r="AY62" s="477"/>
      <c r="AZ62" s="80"/>
      <c r="BA62" s="80"/>
      <c r="BB62" s="497"/>
      <c r="BC62" s="475"/>
      <c r="BD62" s="77"/>
      <c r="BE62" s="77"/>
      <c r="BF62" s="471"/>
      <c r="BG62" s="473"/>
      <c r="BH62" s="77"/>
      <c r="BI62" s="77"/>
      <c r="BJ62" s="471"/>
      <c r="BK62" s="498"/>
      <c r="BL62" s="80"/>
      <c r="BM62" s="80"/>
      <c r="BN62" s="497"/>
      <c r="BO62" s="475"/>
      <c r="BP62" s="77"/>
      <c r="BQ62" s="77"/>
      <c r="BR62" s="471"/>
      <c r="BS62" s="473"/>
      <c r="BT62" s="77"/>
      <c r="BU62" s="77"/>
      <c r="BV62" s="471"/>
      <c r="BW62" s="499"/>
      <c r="BX62" s="467"/>
      <c r="BY62" s="490"/>
      <c r="CA62" s="19">
        <f t="shared" ref="CA62" si="2744">IF(AND($N61=1,$M62&lt;&gt;$BZ$7),1,0)</f>
        <v>0</v>
      </c>
      <c r="CB62" s="19">
        <f t="shared" ref="CB62" si="2745">IF(AND($R61=1,$Q62&lt;&gt;$BZ$7),1,0)</f>
        <v>0</v>
      </c>
      <c r="CC62" s="19">
        <f t="shared" ref="CC62" si="2746">IF(AND($V61=1,$U62&lt;&gt;$BZ$7),1,0)</f>
        <v>0</v>
      </c>
      <c r="CD62" s="19">
        <f t="shared" ref="CD62" si="2747">IF(AND($Z61=1,$Y62&lt;&gt;$BZ$7),1,0)</f>
        <v>0</v>
      </c>
      <c r="CE62" s="19">
        <f t="shared" ref="CE62" si="2748">IF(AND($AH61=1,$AG62&lt;&gt;$BZ$7),1,0)</f>
        <v>0</v>
      </c>
      <c r="CF62" s="19">
        <f t="shared" ref="CF62" si="2749">IF(AND($AL61=1,$AK62&lt;&gt;$BZ$7),1,0)</f>
        <v>0</v>
      </c>
      <c r="CG62" s="19">
        <f t="shared" ref="CG62" si="2750">IF(AND($AT61=1,$AS62&lt;&gt;$BZ$7),1,0)</f>
        <v>0</v>
      </c>
      <c r="CH62" s="19">
        <f t="shared" ref="CH62" si="2751">IF(AND($AX61=1,$AW62&lt;&gt;$BZ$7),1,0)</f>
        <v>0</v>
      </c>
      <c r="CI62" s="19">
        <f t="shared" ref="CI62" si="2752">IF(AND($BF61=1,$BE62&lt;&gt;$BZ$7),1,0)</f>
        <v>0</v>
      </c>
      <c r="CJ62" s="19">
        <f t="shared" ref="CJ62" si="2753">IF(AND($BJ61=1,$BI62&lt;&gt;$BZ$7),1,0)</f>
        <v>0</v>
      </c>
      <c r="CK62" s="19">
        <f t="shared" ref="CK62" si="2754">IF(AND($BR61=1,$BQ62&lt;&gt;$BZ$7),1,0)</f>
        <v>0</v>
      </c>
      <c r="CL62" s="19">
        <f t="shared" ref="CL62" si="2755">IF(AND($BV61=1,$BU62&lt;&gt;$BZ$7),1,0)</f>
        <v>0</v>
      </c>
      <c r="CO62" s="19">
        <f>IF(AND($M62&lt;&gt;$CN$7,$M62&lt;=$CN$6),1,0)</f>
        <v>0</v>
      </c>
      <c r="CP62" s="19">
        <f>IF(AND($Q62&lt;&gt;$CN$7,$Q62&lt;=$CN$6),1,0)</f>
        <v>0</v>
      </c>
      <c r="CQ62" s="19">
        <f>IF(AND($U62&lt;&gt;$CN$7,$U62&lt;=$CN$6),1,0)</f>
        <v>0</v>
      </c>
      <c r="CR62" s="19">
        <f>IF(AND($Y62&lt;&gt;$CN$7,$Y62&lt;=$CN$6),1,0)</f>
        <v>0</v>
      </c>
      <c r="CS62" s="19">
        <f>IF(AND($AG62&lt;&gt;$CN$7,$AG62&lt;=$CN$6),1,0)</f>
        <v>0</v>
      </c>
      <c r="CT62" s="19">
        <f>IF(AND($AK62&lt;&gt;$CN$7,$AK62&lt;=$CN$6),1,0)</f>
        <v>0</v>
      </c>
      <c r="CU62" s="19">
        <f>IF(AND($AS62&lt;&gt;$CN$7,$AS62&lt;=$CN$6),1,0)</f>
        <v>0</v>
      </c>
      <c r="CV62" s="19">
        <f>IF(AND($AW62&lt;&gt;$CN$7,$AW62&lt;=$CN$6),1,0)</f>
        <v>0</v>
      </c>
      <c r="CW62" s="19">
        <f>IF(AND($BE62&lt;&gt;$CN$7,$BE62&lt;=$CN$6),1,0)</f>
        <v>0</v>
      </c>
      <c r="CX62" s="19">
        <f>IF(AND($BI62&lt;&gt;$CN$7,$BI62&lt;=$CN$6),1,0)</f>
        <v>0</v>
      </c>
      <c r="CY62" s="19">
        <f>IF(AND($BQ62&lt;&gt;$CN$7,$BQ62&lt;=$CN$6),1,0)</f>
        <v>0</v>
      </c>
      <c r="CZ62" s="19">
        <f>IF(AND($BU62&lt;&gt;$CN$7,$BU62&lt;=$CN$6),1,0)</f>
        <v>0</v>
      </c>
      <c r="DC62" s="19">
        <f>IF($N61=1,1,0)</f>
        <v>0</v>
      </c>
      <c r="DD62" s="19">
        <f>IF($R61=1,1,0)</f>
        <v>0</v>
      </c>
      <c r="DE62" s="19">
        <f>IF($V61=1,1,0)</f>
        <v>0</v>
      </c>
      <c r="DF62" s="19">
        <f>IF($Z61=1,1,0)</f>
        <v>0</v>
      </c>
      <c r="DG62" s="19">
        <f>IF($AH61=1,1,0)</f>
        <v>0</v>
      </c>
      <c r="DH62" s="19">
        <f>IF($AL61=1,1,0)</f>
        <v>0</v>
      </c>
      <c r="DI62" s="19">
        <f>IF($AT61=1,1,0)</f>
        <v>0</v>
      </c>
      <c r="DJ62" s="19">
        <f>IF($AX61=1,1,0)</f>
        <v>0</v>
      </c>
      <c r="DK62" s="19">
        <f>IF($BF61=1,1,0)</f>
        <v>0</v>
      </c>
      <c r="DL62" s="19">
        <f>IF($BJ61=1,1,0)</f>
        <v>0</v>
      </c>
      <c r="DM62" s="19">
        <f>IF($BR61=1,1,0)</f>
        <v>0</v>
      </c>
      <c r="DN62" s="19">
        <f>IF($BV61=1,1,0)</f>
        <v>0</v>
      </c>
      <c r="DQ62" s="19">
        <f t="shared" ref="DQ62" si="2756">IF($N61=1,1,0)</f>
        <v>0</v>
      </c>
      <c r="DR62" s="19">
        <f t="shared" ref="DR62" si="2757">IF($R61=1,1,0)</f>
        <v>0</v>
      </c>
      <c r="DS62" s="19">
        <f t="shared" ref="DS62" si="2758">IF($V61=1,1,0)</f>
        <v>0</v>
      </c>
      <c r="DT62" s="19">
        <f t="shared" ref="DT62" si="2759">IF($Z61=1,1,0)</f>
        <v>0</v>
      </c>
      <c r="DU62" s="19">
        <f t="shared" ref="DU62" si="2760">IF($AH61=1,1,0)</f>
        <v>0</v>
      </c>
      <c r="DV62" s="19">
        <f t="shared" ref="DV62" si="2761">IF($AL61=1,1,0)</f>
        <v>0</v>
      </c>
      <c r="DW62" s="19">
        <f t="shared" ref="DW62" si="2762">IF($AT61=1,1,0)</f>
        <v>0</v>
      </c>
      <c r="DX62" s="19">
        <f t="shared" ref="DX62" si="2763">IF($AX61=1,1,0)</f>
        <v>0</v>
      </c>
      <c r="DY62" s="19">
        <f t="shared" ref="DY62" si="2764">IF($BF61=1,1,0)</f>
        <v>0</v>
      </c>
      <c r="DZ62" s="19">
        <f t="shared" ref="DZ62" si="2765">IF($BJ61=1,1,0)</f>
        <v>0</v>
      </c>
      <c r="EA62" s="19">
        <f t="shared" ref="EA62" si="2766">IF($BR61=1,1,0)</f>
        <v>0</v>
      </c>
      <c r="EB62" s="19">
        <f t="shared" ref="EB62" si="2767">IF($BV61=1,1,0)</f>
        <v>0</v>
      </c>
      <c r="EE62" s="329">
        <f>N61*$FU62*週間進捗報告書!$G$9</f>
        <v>0</v>
      </c>
      <c r="EF62" s="329">
        <f>R61*$FV62*週間進捗報告書!$G$10</f>
        <v>0</v>
      </c>
      <c r="EG62" s="329">
        <f>V61*$FW62*週間進捗報告書!$G$11</f>
        <v>0</v>
      </c>
      <c r="EH62" s="329">
        <f>Z61*$FX62*週間進捗報告書!$G$12</f>
        <v>0</v>
      </c>
      <c r="EI62" s="329">
        <f>AH61*$FY62*週間進捗報告書!$G$13</f>
        <v>0</v>
      </c>
      <c r="EJ62" s="329">
        <f>AL61*$FZ62*週間進捗報告書!$G$14</f>
        <v>0</v>
      </c>
      <c r="EK62" s="329">
        <f>AT61*$GA62*週間進捗報告書!$G$15</f>
        <v>0</v>
      </c>
      <c r="EL62" s="329">
        <f>AX61*$GB62*週間進捗報告書!$G$16</f>
        <v>0</v>
      </c>
      <c r="EM62" s="329">
        <f>BF61*$GC62*週間進捗報告書!$G$17</f>
        <v>0</v>
      </c>
      <c r="EN62" s="329">
        <f>BJ61*$GD62*週間進捗報告書!$G$18</f>
        <v>0</v>
      </c>
      <c r="EO62" s="329">
        <f>BR61*$GE62*週間進捗報告書!$G$19</f>
        <v>0</v>
      </c>
      <c r="EP62" s="329">
        <f>BV61*$GF62*週間進捗報告書!$G$20</f>
        <v>0</v>
      </c>
      <c r="ER62" s="547"/>
      <c r="ES62" s="547"/>
      <c r="ET62" s="547"/>
      <c r="EU62" s="547"/>
      <c r="EV62" s="547"/>
      <c r="EW62" s="547"/>
      <c r="EX62" s="547"/>
      <c r="EY62" s="547"/>
      <c r="EZ62" s="547"/>
      <c r="FA62" s="547"/>
      <c r="FB62" s="547"/>
      <c r="FC62" s="547"/>
      <c r="FD62" s="547"/>
      <c r="FE62" s="332"/>
      <c r="FG62" s="19"/>
      <c r="FH62" s="19"/>
      <c r="FI62" s="19"/>
      <c r="FJ62" s="19"/>
      <c r="FK62" s="19"/>
      <c r="FL62" s="19"/>
      <c r="FM62" s="19"/>
      <c r="FN62" s="19"/>
      <c r="FO62" s="19"/>
      <c r="FP62" s="19"/>
      <c r="FQ62" s="19"/>
      <c r="FR62" s="19"/>
      <c r="FU62" s="295">
        <f t="shared" ref="FU62" si="2768">FU61</f>
        <v>0</v>
      </c>
      <c r="FV62" s="295">
        <f t="shared" ref="FV62" si="2769">FV61</f>
        <v>0</v>
      </c>
      <c r="FW62" s="295">
        <f t="shared" ref="FW62" si="2770">FW61</f>
        <v>0</v>
      </c>
      <c r="FX62" s="295">
        <f t="shared" ref="FX62" si="2771">FX61</f>
        <v>0</v>
      </c>
      <c r="FY62" s="295">
        <f t="shared" ref="FY62" si="2772">FY61</f>
        <v>0</v>
      </c>
      <c r="FZ62" s="295">
        <f t="shared" ref="FZ62" si="2773">FZ61</f>
        <v>0</v>
      </c>
      <c r="GA62" s="295">
        <f t="shared" ref="GA62" si="2774">GA61</f>
        <v>0</v>
      </c>
      <c r="GB62" s="295">
        <f t="shared" ref="GB62" si="2775">GB61</f>
        <v>0</v>
      </c>
      <c r="GC62" s="295">
        <f t="shared" ref="GC62" si="2776">GC61</f>
        <v>0</v>
      </c>
      <c r="GD62" s="295">
        <f t="shared" ref="GD62" si="2777">GD61</f>
        <v>0</v>
      </c>
      <c r="GE62" s="295">
        <f t="shared" ref="GE62" si="2778">GE61</f>
        <v>0</v>
      </c>
      <c r="GF62" s="295">
        <f t="shared" ref="GF62" si="2779">GF61</f>
        <v>0</v>
      </c>
      <c r="GG62" s="295" t="e">
        <f t="shared" ref="GG62" si="2780">GG61</f>
        <v>#N/A</v>
      </c>
      <c r="GH62" s="2" t="e">
        <f>INDEX(リスト!$V:$V,MATCH(中日程計画表!$D61,リスト!$D:$D,0))</f>
        <v>#N/A</v>
      </c>
      <c r="GI62" s="2" t="e">
        <f>INDEX(リスト!$A:$A,MATCH(中日程計画表!$D61,リスト!$D:$D,0))</f>
        <v>#N/A</v>
      </c>
      <c r="GJ62" s="2" t="e">
        <f>INDEX(リスト!$U:$U,MATCH(中日程計画表!$D61,リスト!$D:$D,0))</f>
        <v>#N/A</v>
      </c>
      <c r="GK62" s="5" t="e">
        <f>INDEX(リスト!$W:$W,MATCH(中日程計画表!$D61,リスト!$D:$D,0))</f>
        <v>#N/A</v>
      </c>
      <c r="GL62" s="2" t="s">
        <v>201</v>
      </c>
      <c r="GM62" s="296">
        <f t="shared" ref="GM62" si="2781">GM61</f>
        <v>0</v>
      </c>
      <c r="GN62" s="296" t="str">
        <f t="shared" ref="GN62" si="2782">GN61</f>
        <v>入荷検品</v>
      </c>
      <c r="GP62" s="2">
        <v>0.90909090909090895</v>
      </c>
      <c r="GU62" s="461"/>
      <c r="GV62" s="460"/>
      <c r="GW62" s="460"/>
      <c r="GX62" s="461"/>
      <c r="GY62" s="461"/>
      <c r="GZ62" s="460"/>
      <c r="HA62" s="460"/>
      <c r="HB62" s="461"/>
      <c r="HC62" s="461"/>
      <c r="HD62" s="460"/>
      <c r="HE62" s="460"/>
      <c r="HF62" s="461"/>
      <c r="HG62" s="461"/>
      <c r="HH62" s="460"/>
      <c r="HI62" s="460"/>
      <c r="HJ62" s="461"/>
      <c r="HK62" s="461"/>
      <c r="HL62" s="460"/>
      <c r="HM62" s="460"/>
      <c r="HN62" s="461"/>
      <c r="HO62" s="461"/>
      <c r="HP62" s="460"/>
      <c r="HQ62" s="460"/>
      <c r="HR62" s="461"/>
      <c r="HS62" s="4"/>
    </row>
    <row r="63" spans="1:227" ht="12" customHeight="1">
      <c r="A63" s="488" t="str">
        <f ca="1">INDIRECT("リスト!A"&amp;B63+6)</f>
        <v>入荷</v>
      </c>
      <c r="B63" s="493">
        <f t="shared" ref="B63" si="2783">ROUNDDOWN((ROW()-6)/2,0)+1</f>
        <v>29</v>
      </c>
      <c r="C63" s="474" t="str">
        <f>機能グループ名</f>
        <v>入庫</v>
      </c>
      <c r="D63" s="500">
        <f>機能ID</f>
        <v>0</v>
      </c>
      <c r="E63" s="482" t="str">
        <f>機能名</f>
        <v>入庫入力</v>
      </c>
      <c r="F63" s="315"/>
      <c r="G63" s="315"/>
      <c r="H63" s="315"/>
      <c r="I63" s="315"/>
      <c r="J63" s="316"/>
      <c r="K63" s="480" t="str">
        <f>担当者_SR</f>
        <v>NG</v>
      </c>
      <c r="L63" s="76"/>
      <c r="M63" s="76"/>
      <c r="N63" s="470"/>
      <c r="O63" s="494" t="str">
        <f>担当者_SRR</f>
        <v>NG</v>
      </c>
      <c r="P63" s="76"/>
      <c r="Q63" s="76"/>
      <c r="R63" s="470"/>
      <c r="S63" s="494" t="str">
        <f>担当者_DS</f>
        <v>NG</v>
      </c>
      <c r="T63" s="76"/>
      <c r="U63" s="76"/>
      <c r="V63" s="470"/>
      <c r="W63" s="472" t="str">
        <f>担当者_DSR</f>
        <v>NG</v>
      </c>
      <c r="X63" s="76"/>
      <c r="Y63" s="76"/>
      <c r="Z63" s="470"/>
      <c r="AA63" s="476"/>
      <c r="AB63" s="79"/>
      <c r="AC63" s="79"/>
      <c r="AD63" s="470">
        <f>IF(AC64 &lt;&gt; "",1,0)</f>
        <v>0</v>
      </c>
      <c r="AE63" s="495" t="str">
        <f>担当者_CD</f>
        <v>NG</v>
      </c>
      <c r="AF63" s="76"/>
      <c r="AG63" s="76"/>
      <c r="AH63" s="470"/>
      <c r="AI63" s="495" t="str">
        <f>担当者_DD</f>
        <v>NG</v>
      </c>
      <c r="AJ63" s="76"/>
      <c r="AK63" s="76"/>
      <c r="AL63" s="470"/>
      <c r="AM63" s="498"/>
      <c r="AN63" s="79"/>
      <c r="AO63" s="79"/>
      <c r="AP63" s="470">
        <f>IF(AO64 &lt;&gt; "",1,0)</f>
        <v>0</v>
      </c>
      <c r="AQ63" s="472" t="str">
        <f>担当者_MCL</f>
        <v>NG</v>
      </c>
      <c r="AR63" s="76"/>
      <c r="AS63" s="76"/>
      <c r="AT63" s="470"/>
      <c r="AU63" s="472" t="str">
        <f>担当者_MCLR</f>
        <v>NG</v>
      </c>
      <c r="AV63" s="76"/>
      <c r="AW63" s="76"/>
      <c r="AX63" s="470"/>
      <c r="AY63" s="476"/>
      <c r="AZ63" s="79"/>
      <c r="BA63" s="79"/>
      <c r="BB63" s="470">
        <f>IF(BA64 &lt;&gt; "",1,0)</f>
        <v>0</v>
      </c>
      <c r="BC63" s="474" t="str">
        <f>担当者_MT</f>
        <v>NG</v>
      </c>
      <c r="BD63" s="76"/>
      <c r="BE63" s="76"/>
      <c r="BF63" s="470"/>
      <c r="BG63" s="472" t="str">
        <f>担当者_M検</f>
        <v>NG</v>
      </c>
      <c r="BH63" s="76"/>
      <c r="BI63" s="76"/>
      <c r="BJ63" s="470"/>
      <c r="BK63" s="498"/>
      <c r="BL63" s="79"/>
      <c r="BM63" s="79"/>
      <c r="BN63" s="470">
        <v>0</v>
      </c>
      <c r="BO63" s="474" t="str">
        <f>担当者_モテ</f>
        <v>NG</v>
      </c>
      <c r="BP63" s="76"/>
      <c r="BQ63" s="76"/>
      <c r="BR63" s="470"/>
      <c r="BS63" s="472" t="str">
        <f>担当者_モテR</f>
        <v>NG</v>
      </c>
      <c r="BT63" s="76"/>
      <c r="BU63" s="76"/>
      <c r="BV63" s="470"/>
      <c r="BW63" s="499">
        <f t="shared" ref="BW63" si="2784">IFERROR(SUM(IF(K63&lt;&gt;"NG",N63*K$1,0),IF(O63&lt;&gt;"NG",R63*O$1,0),IF(S63&lt;&gt;"NG",V63*S$1,0),IF(W63&lt;&gt;"NG",Z63*W$1,0),IF(AA63&lt;&gt;"NG",AD63*AA$1,0),IF(AE63&lt;&gt;"NG",AH63*AE$1,0),IF(AI63&lt;&gt;"NG",AL63*AI$1,0),IF(AM63&lt;&gt;"NG",AP63*AM$1,0),IF(AQ63&lt;&gt;"NG",AT63*AQ$1,0),IF(AU63&lt;&gt;"NG",AX63*AU$1,0),IF(AY63&lt;&gt;"NG",BB63*AY$1,0),IF(BC63&lt;&gt;"NG",BF63*BC$1,0),IF(BG63&lt;&gt;"NG",BJ63*BG$1,0),IF(BK63&lt;&gt;"NG",BN63*BK$1,0),IF(BO63&lt;&gt;"NG",BR63*BO$1,0),IF(BS63&lt;&gt;"NG",BV63*BS$1,0))/SUM(IF(K63&lt;&gt;"NG",K$1,0),IF(O63&lt;&gt;"NG",O$1,0),IF(S63&lt;&gt;"NG",S$1,0),IF(W63&lt;&gt;"NG",W$1,0),IF(AA63&lt;&gt;"NG",AA$1,0),IF(AE63&lt;&gt;"NG",AE$1,0),IF(AI63&lt;&gt;"NG",AI$1,0),IF(AM63&lt;&gt;"NG",AM$1,0),IF(AQ63&lt;&gt;"NG",AQ$1,0),IF(AU63&lt;&gt;"NG",AU$1,0),IF(AY63&lt;&gt;"NG",AY$1,0),IF(BC63&lt;&gt;"NG",BC$1,0),IF(BG63&lt;&gt;"NG",BG$1,0),IF(BK63&lt;&gt;"NG",BK$1,0),IF(BO63&lt;&gt;"NG",BO$1,0),IF(BS63&lt;&gt;"NG",BS$1,0)),0)</f>
        <v>0</v>
      </c>
      <c r="BX63" s="466"/>
      <c r="BY63" s="490"/>
      <c r="BZ63" s="5"/>
      <c r="CA63" s="32">
        <f t="shared" ref="CA63" si="2785">IF(AND($M63&lt;&gt;$BZ$5,$M63&lt;=$BZ$6,$M63&lt;&gt;$BZ$7),1,0)</f>
        <v>0</v>
      </c>
      <c r="CB63" s="32">
        <f t="shared" ref="CB63" si="2786">IF(AND($Q63&lt;&gt;$BZ$5,$Q63&lt;=$BZ$6,$Q63&lt;&gt;$BZ$7),1,0)</f>
        <v>0</v>
      </c>
      <c r="CC63" s="32">
        <f t="shared" ref="CC63" si="2787">IF(AND($U63&lt;&gt;$BZ$5,$U63&lt;=$BZ$6,$U63&lt;&gt;$BZ$7),1,0)</f>
        <v>0</v>
      </c>
      <c r="CD63" s="32">
        <f t="shared" ref="CD63" si="2788">IF(AND($Y63&lt;&gt;$BZ$5,$Y63&lt;=$BZ$6,$Y63&lt;&gt;$BZ$7),1,0)</f>
        <v>0</v>
      </c>
      <c r="CE63" s="32">
        <f t="shared" ref="CE63" si="2789">IF(AND($AG63&lt;&gt;$BZ$5,$AG63&lt;=$BZ$6,$AG63&lt;&gt;$BZ$7),1,0)</f>
        <v>0</v>
      </c>
      <c r="CF63" s="32">
        <f t="shared" ref="CF63" si="2790">IF(AND($AK63&lt;&gt;$BZ$5,$AK63&lt;=$BZ$6,$AK63&lt;&gt;$BZ$7),1,0)</f>
        <v>0</v>
      </c>
      <c r="CG63" s="32">
        <f t="shared" ref="CG63" si="2791">IF(AND($AS63&lt;&gt;$BZ$5,$AS63&lt;=$BZ$6,$AS63&lt;&gt;$BZ$7),1,0)</f>
        <v>0</v>
      </c>
      <c r="CH63" s="32">
        <f t="shared" ref="CH63" si="2792">IF(AND($AW63&lt;&gt;$BZ$5,$AW63&lt;=$BZ$6,$AW63&lt;&gt;$BZ$7),1,0)</f>
        <v>0</v>
      </c>
      <c r="CI63" s="32">
        <f t="shared" ref="CI63" si="2793">IF(AND($BE63&lt;&gt;$BZ$5,$BE63&lt;=$BZ$6,$BE63&lt;&gt;$BZ$7),1,0)</f>
        <v>0</v>
      </c>
      <c r="CJ63" s="32">
        <f t="shared" ref="CJ63" si="2794">IF(AND($BI63&lt;&gt;$BZ$5,$BI63&lt;=$BZ$6,$BI63&lt;&gt;$BZ$7),1,0)</f>
        <v>0</v>
      </c>
      <c r="CK63" s="32">
        <f t="shared" ref="CK63" si="2795">IF(AND($BQ63&lt;&gt;$BZ$5,$BQ63&lt;=$BZ$6,$BQ63&lt;&gt;$BZ$7),1,0)</f>
        <v>0</v>
      </c>
      <c r="CL63" s="32">
        <f t="shared" ref="CL63" si="2796">IF(AND($BU63&lt;&gt;$BZ$5,$BU63&lt;=$BZ$6,$BU63&lt;&gt;$BZ$7),1,0)</f>
        <v>0</v>
      </c>
      <c r="CO63" s="32">
        <f>IF(AND($M63&lt;&gt;$CN$5,$M63&lt;=$CN$6,$M63&lt;&gt;$CN$7),1,0)</f>
        <v>0</v>
      </c>
      <c r="CP63" s="32">
        <f>IF(AND($Q63&lt;&gt;$CN$5,$Q63&lt;=$CN$6,$Q63&lt;&gt;$CN$7),1,0)</f>
        <v>0</v>
      </c>
      <c r="CQ63" s="32">
        <f>IF(AND($U63&lt;&gt;$CN$5,$U63&lt;=$CN$6,$U63&lt;&gt;$CN$7),1,0)</f>
        <v>0</v>
      </c>
      <c r="CR63" s="32">
        <f>IF(AND($Y63&lt;&gt;$CN$5,$Y63&lt;=$CN$6,$Y63&lt;&gt;$CN$7),1,0)</f>
        <v>0</v>
      </c>
      <c r="CS63" s="32">
        <f>IF(AND($AG63&lt;&gt;$CN$5,$AG63&lt;=$CN$6,$AG63&lt;&gt;$CN$7),1,0)</f>
        <v>0</v>
      </c>
      <c r="CT63" s="32">
        <f>IF(AND($AK63&lt;&gt;$CN$5,$AK63&lt;=$CN$6,$AK63&lt;&gt;$CN$7),1,0)</f>
        <v>0</v>
      </c>
      <c r="CU63" s="32">
        <f>IF(AND($AS63&lt;&gt;$CN$5,$AS63&lt;=$CN$6,$AS63&lt;&gt;$CN$7),1,0)</f>
        <v>0</v>
      </c>
      <c r="CV63" s="32">
        <f>IF(AND($AW63&lt;&gt;$CN$5,$AW63&lt;=$CN$6,$AW63&lt;&gt;$CN$7),1,0)</f>
        <v>0</v>
      </c>
      <c r="CW63" s="32">
        <f>IF(AND($BE63&lt;&gt;$CN$5,$BE63&lt;=$CN$6,$BE63&lt;&gt;$CN$7),1,0)</f>
        <v>0</v>
      </c>
      <c r="CX63" s="32">
        <f>IF(AND($BI63&lt;&gt;$CN$5,$BI63&lt;=$CN$6,$BI63&lt;&gt;$CN$7),1,0)</f>
        <v>0</v>
      </c>
      <c r="CY63" s="32">
        <f>IF(AND($BQ63&lt;&gt;$CN$5,$BQ63&lt;=$CN$6,$BQ63&lt;&gt;$CN$7),1,0)</f>
        <v>0</v>
      </c>
      <c r="CZ63" s="32">
        <f>IF(AND($BU63&lt;&gt;$CN$5,$BU63&lt;=$CN$6,$BU63&lt;&gt;$CN$7),1,0)</f>
        <v>0</v>
      </c>
      <c r="DC63" s="32">
        <f>IF(AND($M63&lt;&gt;$DB$5,$M63&lt;=$DB$6,$M63&lt;&gt;$CN$7),1,0)</f>
        <v>0</v>
      </c>
      <c r="DD63" s="32">
        <f>IF(AND($Q63&lt;&gt;$DB$5,$Q63&lt;=$DB$6,$Q63&lt;&gt;$CN$7),1,0)</f>
        <v>0</v>
      </c>
      <c r="DE63" s="32">
        <f>IF(AND($U63&lt;&gt;$DB$5,$U63&lt;=$DB$6,$U63&lt;&gt;$CN$7),1,0)</f>
        <v>0</v>
      </c>
      <c r="DF63" s="32">
        <f>IF(AND($Y63&lt;&gt;$DB$5,$Y63&lt;=$DB$6,$Y63&lt;&gt;$CN$7),1,0)</f>
        <v>0</v>
      </c>
      <c r="DG63" s="32">
        <f>IF(AND($AG63&lt;&gt;$DB$5,$AG63&lt;=$DB$6,$AG63&lt;&gt;$CN$7),1,0)</f>
        <v>0</v>
      </c>
      <c r="DH63" s="32">
        <f>IF(AND($AK63&lt;&gt;$DB$5,$AK63&lt;=$DB$6,$AK63&lt;&gt;$CN$7),1,0)</f>
        <v>0</v>
      </c>
      <c r="DI63" s="32">
        <f>IF(AND($AS63&lt;&gt;$DB$5,$AS63&lt;=$DB$6,$AS63&lt;&gt;$CN$7),1,0)</f>
        <v>0</v>
      </c>
      <c r="DJ63" s="32">
        <f>IF(AND($AW63&lt;&gt;$DB$5,$AW63&lt;=$DB$6,$AW63&lt;&gt;$CN$7),1,0)</f>
        <v>0</v>
      </c>
      <c r="DK63" s="32">
        <f>IF(AND($BE63&lt;&gt;$DB$5,$BE63&lt;=$DB$6,$BE63&lt;&gt;$CN$7),1,0)</f>
        <v>0</v>
      </c>
      <c r="DL63" s="32">
        <f>IF(AND($BI63&lt;&gt;$DB$5,$BI63&lt;=$DB$6,$BI63&lt;&gt;$CN$7),1,0)</f>
        <v>0</v>
      </c>
      <c r="DM63" s="32">
        <f>IF(AND($BQ63&lt;&gt;$DB$5,$BQ63&lt;=$DB$6,$BQ63&lt;&gt;$CN$7),1,0)</f>
        <v>0</v>
      </c>
      <c r="DN63" s="32">
        <f>IF(AND($BU63&lt;&gt;$DB$5,$BU63&lt;=$DB$6,$BU63&lt;&gt;$CN$7),1,0)</f>
        <v>0</v>
      </c>
      <c r="DQ63" s="32">
        <f t="shared" ref="DQ63" si="2797">IF(AND($M63&lt;&gt;$DP$5,$M63&lt;=$DP$6,$M63&lt;&gt;$CN$7),1,0)</f>
        <v>0</v>
      </c>
      <c r="DR63" s="32">
        <f t="shared" ref="DR63" si="2798">IF(AND($Q63&lt;&gt;$DP$5,$Q63&lt;=$DP$6,$Q63&lt;&gt;$CN$7),1,0)</f>
        <v>0</v>
      </c>
      <c r="DS63" s="32">
        <f t="shared" ref="DS63" si="2799">IF(AND($U63&lt;&gt;$DP$5,$U63&lt;=$DP$6,$U63&lt;&gt;$CN$7),1,0)</f>
        <v>0</v>
      </c>
      <c r="DT63" s="32">
        <f t="shared" ref="DT63" si="2800">IF(AND($Y63&lt;&gt;$DP$5,$Y63&lt;=$DP$6,$Y63&lt;&gt;$CN$7),1,0)</f>
        <v>0</v>
      </c>
      <c r="DU63" s="32">
        <f t="shared" ref="DU63" si="2801">IF(AND($AG63&lt;&gt;$DP$5,$AG63&lt;=$DP$6,$AG63&lt;&gt;$CN$7),1,0)</f>
        <v>0</v>
      </c>
      <c r="DV63" s="32">
        <f t="shared" ref="DV63" si="2802">IF(AND($AK63&lt;&gt;$DP$5,$AK63&lt;=$DP$6,$AK63&lt;&gt;$CN$7),1,0)</f>
        <v>0</v>
      </c>
      <c r="DW63" s="32">
        <f t="shared" ref="DW63" si="2803">IF(AND($AS63&lt;&gt;$DP$5,$AS63&lt;=$DP$6,$AS63&lt;&gt;$CN$7),1,0)</f>
        <v>0</v>
      </c>
      <c r="DX63" s="32">
        <f t="shared" ref="DX63" si="2804">IF(AND($AW63&lt;&gt;$DP$5,$AW63&lt;=$DP$6,$AW63&lt;&gt;$CN$7),1,0)</f>
        <v>0</v>
      </c>
      <c r="DY63" s="32">
        <f t="shared" ref="DY63" si="2805">IF(AND($BE63&lt;&gt;$DP$5,$BE63&lt;=$DP$6,$BE63&lt;&gt;$CN$7),1,0)</f>
        <v>0</v>
      </c>
      <c r="DZ63" s="32">
        <f t="shared" ref="DZ63" si="2806">IF(AND($BI63&lt;&gt;$DP$5,$BI63&lt;=$DP$6,$BI63&lt;&gt;$CN$7),1,0)</f>
        <v>0</v>
      </c>
      <c r="EA63" s="32">
        <f t="shared" ref="EA63" si="2807">IF(AND($BQ63&lt;&gt;$DP$5,$BQ63&lt;=$DP$6,$BQ63&lt;&gt;$CN$7),1,0)</f>
        <v>0</v>
      </c>
      <c r="EB63" s="32">
        <f t="shared" ref="EB63" si="2808">IF(AND($BU63&lt;&gt;$DP$5,$BU63&lt;=$DP$6,$BU63&lt;&gt;$CN$7),1,0)</f>
        <v>0</v>
      </c>
      <c r="EE63" s="328">
        <f>IF(M63&lt;&gt;"",IF(M63&lt;=$ED$6,1,IF(L63&gt;$ED$6,0,NETWORKDAYS(L63,$ED$6,祭日リスト)/NETWORKDAYS(L63,M63,祭日リスト)))*$GG63*週間進捗報告書!$G$9,0)</f>
        <v>0</v>
      </c>
      <c r="EF63" s="328">
        <f>IF(Q63&lt;&gt;"",IF(Q63&lt;=$ED$6,1,IF(P63&gt;$ED$6,0,NETWORKDAYS(P63,$ED$6,祭日リスト)/NETWORKDAYS(P63,Q63,祭日リスト)))*$GG63*週間進捗報告書!$G$10,0)</f>
        <v>0</v>
      </c>
      <c r="EG63" s="328">
        <f>IF(U63&lt;&gt;"",IF(U63&lt;=$ED$6,1,IF(T63&gt;$ED$6,0,NETWORKDAYS(T63,$ED$6,祭日リスト)/NETWORKDAYS(T63,U63,祭日リスト)))*$GG63*週間進捗報告書!$G$11,0)</f>
        <v>0</v>
      </c>
      <c r="EH63" s="328">
        <f>IF(Y63&lt;&gt;"",IF(Y63&lt;=$ED$6,1,IF(X63&gt;$ED$6,0,NETWORKDAYS(X63,$ED$6,祭日リスト)/NETWORKDAYS(X63,Y63,祭日リスト)))*$GG63*週間進捗報告書!$G$12,0)</f>
        <v>0</v>
      </c>
      <c r="EI63" s="328">
        <f>IF(AG63&lt;&gt;"",IF(AG63&lt;=$ED$6,1,IF(AF63&gt;$ED$6,0,NETWORKDAYS(AF63,$ED$6,祭日リスト)/NETWORKDAYS(AF63,AG63,祭日リスト)))*$GG63*週間進捗報告書!$G$13,0)</f>
        <v>0</v>
      </c>
      <c r="EJ63" s="328">
        <f>IF(AK63&lt;&gt;"",IF(AK63&lt;=$ED$6,1,IF(AJ63&gt;$ED$6,0,NETWORKDAYS(AJ63,$ED$6,祭日リスト)/NETWORKDAYS(AJ63,AK63,祭日リスト)))*$GG63*週間進捗報告書!$G$14,0)</f>
        <v>0</v>
      </c>
      <c r="EK63" s="328">
        <f>IF(AS63&lt;&gt;"",IF(AS63&lt;=$ED$6,1,IF(AR63&gt;$ED$6,0,NETWORKDAYS(AR63,$ED$6,祭日リスト)/NETWORKDAYS(AR63,AS63,祭日リスト)))*$GG63*週間進捗報告書!$G$15,0)</f>
        <v>0</v>
      </c>
      <c r="EL63" s="328">
        <f>IF(AW63&lt;&gt;"",IF(AW63&lt;=$ED$6,1,IF(AV63&gt;$ED$6,0,NETWORKDAYS(AV63,$ED$6,祭日リスト)/NETWORKDAYS(AV63,AW63,祭日リスト)))*$GG63*週間進捗報告書!$G$16,0)</f>
        <v>0</v>
      </c>
      <c r="EM63" s="328">
        <f>IF(BE63&lt;&gt;"",IF(BE63&lt;=$ED$6,1,IF(BD63&gt;$ED$6,0,NETWORKDAYS(BD63,$ED$6,祭日リスト)/NETWORKDAYS(BD63,BE63,祭日リスト)))*$GG63*週間進捗報告書!$G$17,0)</f>
        <v>0</v>
      </c>
      <c r="EN63" s="328">
        <f>IF(BI63&lt;&gt;"",IF(BI63&lt;=$ED$6,1,IF(BH63&gt;$ED$6,0,NETWORKDAYS(BH63,$ED$6,祭日リスト)/NETWORKDAYS(BH63,BI63,祭日リスト)))*$GG63*週間進捗報告書!$G$18,0)</f>
        <v>0</v>
      </c>
      <c r="EO63" s="328">
        <f>IF(BQ63&lt;&gt;"",IF(BQ63&lt;=$ED$6,1,IF(BP63&gt;$ED$6,0,NETWORKDAYS(BP63,$ED$6,祭日リスト)/NETWORKDAYS(BP63,BQ63,祭日リスト)))*$GG63*週間進捗報告書!$G$19,0)</f>
        <v>0</v>
      </c>
      <c r="EP63" s="328">
        <f>IF(BU63&lt;&gt;"",IF(BU63&lt;=$ED$6,1,IF(BT63&gt;$ED$6,0,NETWORKDAYS(BT63,$ED$6,祭日リスト)/NETWORKDAYS(BT63,BU63,祭日リスト)))*$GG63*週間進捗報告書!$G$20,0)</f>
        <v>0</v>
      </c>
      <c r="ER63" s="547">
        <f t="shared" ref="ER63:FC63" si="2809">EE63-EE64</f>
        <v>0</v>
      </c>
      <c r="ES63" s="547">
        <f t="shared" si="2809"/>
        <v>0</v>
      </c>
      <c r="ET63" s="547">
        <f t="shared" si="2809"/>
        <v>0</v>
      </c>
      <c r="EU63" s="547">
        <f t="shared" si="2809"/>
        <v>0</v>
      </c>
      <c r="EV63" s="547">
        <f t="shared" si="2809"/>
        <v>0</v>
      </c>
      <c r="EW63" s="547">
        <f t="shared" si="2809"/>
        <v>0</v>
      </c>
      <c r="EX63" s="547">
        <f t="shared" si="2809"/>
        <v>0</v>
      </c>
      <c r="EY63" s="547">
        <f t="shared" si="2809"/>
        <v>0</v>
      </c>
      <c r="EZ63" s="547">
        <f t="shared" si="2809"/>
        <v>0</v>
      </c>
      <c r="FA63" s="547">
        <f t="shared" si="2809"/>
        <v>0</v>
      </c>
      <c r="FB63" s="547">
        <f t="shared" si="2809"/>
        <v>0</v>
      </c>
      <c r="FC63" s="547">
        <f t="shared" si="2809"/>
        <v>0</v>
      </c>
      <c r="FD63" s="547">
        <f t="shared" ref="FD63" si="2810">SUM(ER63:FC64)</f>
        <v>0</v>
      </c>
      <c r="FE63" s="333"/>
      <c r="FG63" s="32">
        <f>IF(AND($M63&lt;&gt;$FF$7),1,0)</f>
        <v>0</v>
      </c>
      <c r="FH63" s="32">
        <f>IF(AND($Q63&lt;&gt;$FF$7),1,0)</f>
        <v>0</v>
      </c>
      <c r="FI63" s="32">
        <f>IF(AND($U63&lt;&gt;$FF$7),1,0)</f>
        <v>0</v>
      </c>
      <c r="FJ63" s="32">
        <f>IF(AND($Y63&lt;&gt;$FF$7),1,0)</f>
        <v>0</v>
      </c>
      <c r="FK63" s="32">
        <f>IF(AND($AG63&lt;&gt;$FF$7),1,0)</f>
        <v>0</v>
      </c>
      <c r="FL63" s="32">
        <f>IF(AND($AK63&lt;&gt;$FF$7),1,0)</f>
        <v>0</v>
      </c>
      <c r="FM63" s="32">
        <f>IF(AND($AS63&lt;&gt;$FF$7),1,0)</f>
        <v>0</v>
      </c>
      <c r="FN63" s="32">
        <f>IF(AND($AW63&lt;&gt;$FF$7),1,0)</f>
        <v>0</v>
      </c>
      <c r="FO63" s="32">
        <f>IF(AND($BE63&lt;&gt;$FF$7),1,0)</f>
        <v>0</v>
      </c>
      <c r="FP63" s="32">
        <f>IF(AND($BI63&lt;&gt;$FF$7),1,0)</f>
        <v>0</v>
      </c>
      <c r="FQ63" s="32">
        <f>IF(AND($BQ63&lt;&gt;$FF$7),1,0)</f>
        <v>0</v>
      </c>
      <c r="FR63" s="32">
        <f>IF(AND($BU63&lt;&gt;$FF$7),1,0)</f>
        <v>0</v>
      </c>
      <c r="FU63" s="294">
        <f t="shared" ref="FU63" si="2811">IF($K63&lt;&gt;"NG",$GG63,0)</f>
        <v>0</v>
      </c>
      <c r="FV63" s="294">
        <f t="shared" ref="FV63" si="2812">IF($O63&lt;&gt;"NG",$GG63,0)</f>
        <v>0</v>
      </c>
      <c r="FW63" s="294">
        <f t="shared" ref="FW63" si="2813">IF($S63&lt;&gt;"NG",$GG63,0)</f>
        <v>0</v>
      </c>
      <c r="FX63" s="294">
        <f t="shared" ref="FX63" si="2814">IF($W63&lt;&gt;"NG",$GG63,0)</f>
        <v>0</v>
      </c>
      <c r="FY63" s="294">
        <f t="shared" ref="FY63" si="2815">IF($AE63&lt;&gt;"NG",$GG63,0)</f>
        <v>0</v>
      </c>
      <c r="FZ63" s="294">
        <f t="shared" ref="FZ63" si="2816">IF($AI63&lt;&gt;"NG",$GG63,0)</f>
        <v>0</v>
      </c>
      <c r="GA63" s="294">
        <f t="shared" ref="GA63" si="2817">IF($AQ63&lt;&gt;"NG",$GG63,0)</f>
        <v>0</v>
      </c>
      <c r="GB63" s="294">
        <f t="shared" ref="GB63" si="2818">IF($AU63&lt;&gt;"NG",$GG63,0)</f>
        <v>0</v>
      </c>
      <c r="GC63" s="294">
        <f t="shared" ref="GC63" si="2819">IF($BC63&lt;&gt;"NG",$GG63,0)</f>
        <v>0</v>
      </c>
      <c r="GD63" s="294">
        <f t="shared" ref="GD63" si="2820">IF($BG63&lt;&gt;"NG",$GG63,0)</f>
        <v>0</v>
      </c>
      <c r="GE63" s="294">
        <f t="shared" ref="GE63" si="2821">IF($BO63&lt;&gt;"NG",$GG63,0)</f>
        <v>0</v>
      </c>
      <c r="GF63" s="294">
        <f t="shared" ref="GF63" si="2822">IF($BS63&lt;&gt;"NG",$GG63,0)</f>
        <v>0</v>
      </c>
      <c r="GG63" s="294" t="e">
        <f>VLOOKUP($D63,リスト!$D:$S,15,FALSE)</f>
        <v>#N/A</v>
      </c>
      <c r="GH63" s="2" t="e">
        <f>INDEX(リスト!$V:$V,MATCH(中日程計画表!$D63,リスト!$D:$D,0))</f>
        <v>#N/A</v>
      </c>
      <c r="GI63" s="2" t="e">
        <f>INDEX(リスト!$A:$A,MATCH(中日程計画表!$D63,リスト!$D:$D,0))</f>
        <v>#N/A</v>
      </c>
      <c r="GJ63" s="2" t="e">
        <f>INDEX(リスト!$U:$U,MATCH(中日程計画表!$D63,リスト!$D:$D,0))</f>
        <v>#N/A</v>
      </c>
      <c r="GK63" s="5" t="e">
        <f>INDEX(リスト!$W:$W,MATCH(中日程計画表!$D63,リスト!$D:$D,0))</f>
        <v>#N/A</v>
      </c>
      <c r="GL63" s="2" t="s">
        <v>200</v>
      </c>
      <c r="GM63" s="296">
        <f>D63</f>
        <v>0</v>
      </c>
      <c r="GN63" s="296" t="str">
        <f>E63</f>
        <v>入庫入力</v>
      </c>
      <c r="GP63" s="2">
        <v>0.98484848484848497</v>
      </c>
      <c r="GU63" s="460" t="str">
        <f t="shared" ref="GU63" si="2823">AE63</f>
        <v>NG</v>
      </c>
      <c r="GV63" s="460">
        <f t="shared" ref="GV63" si="2824">EI63</f>
        <v>0</v>
      </c>
      <c r="GW63" s="460">
        <f t="shared" ref="GW63" si="2825">EI64</f>
        <v>0</v>
      </c>
      <c r="GX63" s="462">
        <f t="shared" ref="GX63" si="2826">EV63</f>
        <v>0</v>
      </c>
      <c r="GY63" s="460" t="str">
        <f t="shared" ref="GY63" si="2827">AI63</f>
        <v>NG</v>
      </c>
      <c r="GZ63" s="460">
        <f t="shared" ref="GZ63" si="2828">EJ63</f>
        <v>0</v>
      </c>
      <c r="HA63" s="460">
        <f t="shared" ref="HA63" si="2829">EJ64</f>
        <v>0</v>
      </c>
      <c r="HB63" s="462">
        <f t="shared" ref="HB63" si="2830">EW63</f>
        <v>0</v>
      </c>
      <c r="HC63" s="460" t="str">
        <f t="shared" ref="HC63" si="2831">AQ63</f>
        <v>NG</v>
      </c>
      <c r="HD63" s="460">
        <f t="shared" ref="HD63" si="2832">EK63</f>
        <v>0</v>
      </c>
      <c r="HE63" s="460">
        <f t="shared" ref="HE63" si="2833">EK64</f>
        <v>0</v>
      </c>
      <c r="HF63" s="462">
        <f t="shared" ref="HF63" si="2834">EX63</f>
        <v>0</v>
      </c>
      <c r="HG63" s="460" t="str">
        <f t="shared" ref="HG63" si="2835">AU63</f>
        <v>NG</v>
      </c>
      <c r="HH63" s="460">
        <f t="shared" ref="HH63" si="2836">EL63</f>
        <v>0</v>
      </c>
      <c r="HI63" s="460">
        <f t="shared" ref="HI63" si="2837">EL64</f>
        <v>0</v>
      </c>
      <c r="HJ63" s="462">
        <f t="shared" ref="HJ63" si="2838">EY63</f>
        <v>0</v>
      </c>
      <c r="HK63" s="460" t="str">
        <f t="shared" ref="HK63" si="2839">BC63</f>
        <v>NG</v>
      </c>
      <c r="HL63" s="460">
        <f t="shared" ref="HL63" si="2840">EM63</f>
        <v>0</v>
      </c>
      <c r="HM63" s="460">
        <f t="shared" ref="HM63" si="2841">EM64</f>
        <v>0</v>
      </c>
      <c r="HN63" s="462">
        <f t="shared" ref="HN63" si="2842">EZ63</f>
        <v>0</v>
      </c>
      <c r="HO63" s="460" t="str">
        <f t="shared" ref="HO63" si="2843">BG63</f>
        <v>NG</v>
      </c>
      <c r="HP63" s="460">
        <f t="shared" ref="HP63" si="2844">EN63</f>
        <v>0</v>
      </c>
      <c r="HQ63" s="460">
        <f t="shared" ref="HQ63" si="2845">EN64</f>
        <v>0</v>
      </c>
      <c r="HR63" s="462">
        <f t="shared" ref="HR63" si="2846">FA63</f>
        <v>0</v>
      </c>
      <c r="HS63" s="332"/>
    </row>
    <row r="64" spans="1:227" ht="12" customHeight="1">
      <c r="A64" s="489"/>
      <c r="B64" s="493"/>
      <c r="C64" s="475"/>
      <c r="D64" s="501"/>
      <c r="E64" s="483"/>
      <c r="F64" s="317"/>
      <c r="G64" s="317"/>
      <c r="H64" s="317"/>
      <c r="I64" s="317"/>
      <c r="J64" s="316"/>
      <c r="K64" s="481"/>
      <c r="L64" s="77"/>
      <c r="M64" s="77"/>
      <c r="N64" s="471"/>
      <c r="O64" s="494"/>
      <c r="P64" s="77"/>
      <c r="Q64" s="77"/>
      <c r="R64" s="471"/>
      <c r="S64" s="494"/>
      <c r="T64" s="77"/>
      <c r="U64" s="77"/>
      <c r="V64" s="471"/>
      <c r="W64" s="473"/>
      <c r="X64" s="77"/>
      <c r="Y64" s="77"/>
      <c r="Z64" s="471"/>
      <c r="AA64" s="477"/>
      <c r="AB64" s="80"/>
      <c r="AC64" s="80"/>
      <c r="AD64" s="471"/>
      <c r="AE64" s="495"/>
      <c r="AF64" s="77"/>
      <c r="AG64" s="77"/>
      <c r="AH64" s="471"/>
      <c r="AI64" s="495"/>
      <c r="AJ64" s="77"/>
      <c r="AK64" s="77"/>
      <c r="AL64" s="471"/>
      <c r="AM64" s="498"/>
      <c r="AN64" s="80"/>
      <c r="AO64" s="80"/>
      <c r="AP64" s="497"/>
      <c r="AQ64" s="473"/>
      <c r="AR64" s="77"/>
      <c r="AS64" s="77"/>
      <c r="AT64" s="471"/>
      <c r="AU64" s="473"/>
      <c r="AV64" s="77"/>
      <c r="AW64" s="77"/>
      <c r="AX64" s="471"/>
      <c r="AY64" s="477"/>
      <c r="AZ64" s="80"/>
      <c r="BA64" s="80"/>
      <c r="BB64" s="497"/>
      <c r="BC64" s="475"/>
      <c r="BD64" s="77"/>
      <c r="BE64" s="77"/>
      <c r="BF64" s="471"/>
      <c r="BG64" s="473"/>
      <c r="BH64" s="77"/>
      <c r="BI64" s="77"/>
      <c r="BJ64" s="471"/>
      <c r="BK64" s="498"/>
      <c r="BL64" s="80"/>
      <c r="BM64" s="80"/>
      <c r="BN64" s="497"/>
      <c r="BO64" s="475"/>
      <c r="BP64" s="77"/>
      <c r="BQ64" s="77"/>
      <c r="BR64" s="471"/>
      <c r="BS64" s="473"/>
      <c r="BT64" s="77"/>
      <c r="BU64" s="77"/>
      <c r="BV64" s="471"/>
      <c r="BW64" s="499"/>
      <c r="BX64" s="467"/>
      <c r="BY64" s="490"/>
      <c r="CA64" s="19">
        <f t="shared" ref="CA64" si="2847">IF(AND($N63=1,$M64&lt;&gt;$BZ$7),1,0)</f>
        <v>0</v>
      </c>
      <c r="CB64" s="19">
        <f t="shared" ref="CB64" si="2848">IF(AND($R63=1,$Q64&lt;&gt;$BZ$7),1,0)</f>
        <v>0</v>
      </c>
      <c r="CC64" s="19">
        <f t="shared" ref="CC64" si="2849">IF(AND($V63=1,$U64&lt;&gt;$BZ$7),1,0)</f>
        <v>0</v>
      </c>
      <c r="CD64" s="19">
        <f t="shared" ref="CD64" si="2850">IF(AND($Z63=1,$Y64&lt;&gt;$BZ$7),1,0)</f>
        <v>0</v>
      </c>
      <c r="CE64" s="19">
        <f t="shared" ref="CE64" si="2851">IF(AND($AH63=1,$AG64&lt;&gt;$BZ$7),1,0)</f>
        <v>0</v>
      </c>
      <c r="CF64" s="19">
        <f t="shared" ref="CF64" si="2852">IF(AND($AL63=1,$AK64&lt;&gt;$BZ$7),1,0)</f>
        <v>0</v>
      </c>
      <c r="CG64" s="19">
        <f t="shared" ref="CG64" si="2853">IF(AND($AT63=1,$AS64&lt;&gt;$BZ$7),1,0)</f>
        <v>0</v>
      </c>
      <c r="CH64" s="19">
        <f t="shared" ref="CH64" si="2854">IF(AND($AX63=1,$AW64&lt;&gt;$BZ$7),1,0)</f>
        <v>0</v>
      </c>
      <c r="CI64" s="19">
        <f t="shared" ref="CI64" si="2855">IF(AND($BF63=1,$BE64&lt;&gt;$BZ$7),1,0)</f>
        <v>0</v>
      </c>
      <c r="CJ64" s="19">
        <f t="shared" ref="CJ64" si="2856">IF(AND($BJ63=1,$BI64&lt;&gt;$BZ$7),1,0)</f>
        <v>0</v>
      </c>
      <c r="CK64" s="19">
        <f t="shared" ref="CK64" si="2857">IF(AND($BR63=1,$BQ64&lt;&gt;$BZ$7),1,0)</f>
        <v>0</v>
      </c>
      <c r="CL64" s="19">
        <f t="shared" ref="CL64" si="2858">IF(AND($BV63=1,$BU64&lt;&gt;$BZ$7),1,0)</f>
        <v>0</v>
      </c>
      <c r="CO64" s="19">
        <f>IF(AND($M64&lt;&gt;$CN$7,$M64&lt;=$CN$6),1,0)</f>
        <v>0</v>
      </c>
      <c r="CP64" s="19">
        <f>IF(AND($Q64&lt;&gt;$CN$7,$Q64&lt;=$CN$6),1,0)</f>
        <v>0</v>
      </c>
      <c r="CQ64" s="19">
        <f>IF(AND($U64&lt;&gt;$CN$7,$U64&lt;=$CN$6),1,0)</f>
        <v>0</v>
      </c>
      <c r="CR64" s="19">
        <f>IF(AND($Y64&lt;&gt;$CN$7,$Y64&lt;=$CN$6),1,0)</f>
        <v>0</v>
      </c>
      <c r="CS64" s="19">
        <f>IF(AND($AG64&lt;&gt;$CN$7,$AG64&lt;=$CN$6),1,0)</f>
        <v>0</v>
      </c>
      <c r="CT64" s="19">
        <f>IF(AND($AK64&lt;&gt;$CN$7,$AK64&lt;=$CN$6),1,0)</f>
        <v>0</v>
      </c>
      <c r="CU64" s="19">
        <f>IF(AND($AS64&lt;&gt;$CN$7,$AS64&lt;=$CN$6),1,0)</f>
        <v>0</v>
      </c>
      <c r="CV64" s="19">
        <f>IF(AND($AW64&lt;&gt;$CN$7,$AW64&lt;=$CN$6),1,0)</f>
        <v>0</v>
      </c>
      <c r="CW64" s="19">
        <f>IF(AND($BE64&lt;&gt;$CN$7,$BE64&lt;=$CN$6),1,0)</f>
        <v>0</v>
      </c>
      <c r="CX64" s="19">
        <f>IF(AND($BI64&lt;&gt;$CN$7,$BI64&lt;=$CN$6),1,0)</f>
        <v>0</v>
      </c>
      <c r="CY64" s="19">
        <f>IF(AND($BQ64&lt;&gt;$CN$7,$BQ64&lt;=$CN$6),1,0)</f>
        <v>0</v>
      </c>
      <c r="CZ64" s="19">
        <f>IF(AND($BU64&lt;&gt;$CN$7,$BU64&lt;=$CN$6),1,0)</f>
        <v>0</v>
      </c>
      <c r="DC64" s="19">
        <f>IF($N63=1,1,0)</f>
        <v>0</v>
      </c>
      <c r="DD64" s="19">
        <f>IF($R63=1,1,0)</f>
        <v>0</v>
      </c>
      <c r="DE64" s="19">
        <f>IF($V63=1,1,0)</f>
        <v>0</v>
      </c>
      <c r="DF64" s="19">
        <f>IF($Z63=1,1,0)</f>
        <v>0</v>
      </c>
      <c r="DG64" s="19">
        <f>IF($AH63=1,1,0)</f>
        <v>0</v>
      </c>
      <c r="DH64" s="19">
        <f>IF($AL63=1,1,0)</f>
        <v>0</v>
      </c>
      <c r="DI64" s="19">
        <f>IF($AT63=1,1,0)</f>
        <v>0</v>
      </c>
      <c r="DJ64" s="19">
        <f>IF($AX63=1,1,0)</f>
        <v>0</v>
      </c>
      <c r="DK64" s="19">
        <f>IF($BF63=1,1,0)</f>
        <v>0</v>
      </c>
      <c r="DL64" s="19">
        <f>IF($BJ63=1,1,0)</f>
        <v>0</v>
      </c>
      <c r="DM64" s="19">
        <f>IF($BR63=1,1,0)</f>
        <v>0</v>
      </c>
      <c r="DN64" s="19">
        <f>IF($BV63=1,1,0)</f>
        <v>0</v>
      </c>
      <c r="DQ64" s="19">
        <f t="shared" ref="DQ64" si="2859">IF($N63=1,1,0)</f>
        <v>0</v>
      </c>
      <c r="DR64" s="19">
        <f t="shared" ref="DR64" si="2860">IF($R63=1,1,0)</f>
        <v>0</v>
      </c>
      <c r="DS64" s="19">
        <f t="shared" ref="DS64" si="2861">IF($V63=1,1,0)</f>
        <v>0</v>
      </c>
      <c r="DT64" s="19">
        <f t="shared" ref="DT64" si="2862">IF($Z63=1,1,0)</f>
        <v>0</v>
      </c>
      <c r="DU64" s="19">
        <f t="shared" ref="DU64" si="2863">IF($AH63=1,1,0)</f>
        <v>0</v>
      </c>
      <c r="DV64" s="19">
        <f t="shared" ref="DV64" si="2864">IF($AL63=1,1,0)</f>
        <v>0</v>
      </c>
      <c r="DW64" s="19">
        <f t="shared" ref="DW64" si="2865">IF($AT63=1,1,0)</f>
        <v>0</v>
      </c>
      <c r="DX64" s="19">
        <f t="shared" ref="DX64" si="2866">IF($AX63=1,1,0)</f>
        <v>0</v>
      </c>
      <c r="DY64" s="19">
        <f t="shared" ref="DY64" si="2867">IF($BF63=1,1,0)</f>
        <v>0</v>
      </c>
      <c r="DZ64" s="19">
        <f t="shared" ref="DZ64" si="2868">IF($BJ63=1,1,0)</f>
        <v>0</v>
      </c>
      <c r="EA64" s="19">
        <f t="shared" ref="EA64" si="2869">IF($BR63=1,1,0)</f>
        <v>0</v>
      </c>
      <c r="EB64" s="19">
        <f t="shared" ref="EB64" si="2870">IF($BV63=1,1,0)</f>
        <v>0</v>
      </c>
      <c r="EE64" s="329">
        <f>N63*$FU64*週間進捗報告書!$G$9</f>
        <v>0</v>
      </c>
      <c r="EF64" s="329">
        <f>R63*$FV64*週間進捗報告書!$G$10</f>
        <v>0</v>
      </c>
      <c r="EG64" s="329">
        <f>V63*$FW64*週間進捗報告書!$G$11</f>
        <v>0</v>
      </c>
      <c r="EH64" s="329">
        <f>Z63*$FX64*週間進捗報告書!$G$12</f>
        <v>0</v>
      </c>
      <c r="EI64" s="329">
        <f>AH63*$FY64*週間進捗報告書!$G$13</f>
        <v>0</v>
      </c>
      <c r="EJ64" s="329">
        <f>AL63*$FZ64*週間進捗報告書!$G$14</f>
        <v>0</v>
      </c>
      <c r="EK64" s="329">
        <f>AT63*$GA64*週間進捗報告書!$G$15</f>
        <v>0</v>
      </c>
      <c r="EL64" s="329">
        <f>AX63*$GB64*週間進捗報告書!$G$16</f>
        <v>0</v>
      </c>
      <c r="EM64" s="329">
        <f>BF63*$GC64*週間進捗報告書!$G$17</f>
        <v>0</v>
      </c>
      <c r="EN64" s="329">
        <f>BJ63*$GD64*週間進捗報告書!$G$18</f>
        <v>0</v>
      </c>
      <c r="EO64" s="329">
        <f>BR63*$GE64*週間進捗報告書!$G$19</f>
        <v>0</v>
      </c>
      <c r="EP64" s="329">
        <f>BV63*$GF64*週間進捗報告書!$G$20</f>
        <v>0</v>
      </c>
      <c r="ER64" s="547"/>
      <c r="ES64" s="547"/>
      <c r="ET64" s="547"/>
      <c r="EU64" s="547"/>
      <c r="EV64" s="547"/>
      <c r="EW64" s="547"/>
      <c r="EX64" s="547"/>
      <c r="EY64" s="547"/>
      <c r="EZ64" s="547"/>
      <c r="FA64" s="547"/>
      <c r="FB64" s="547"/>
      <c r="FC64" s="547"/>
      <c r="FD64" s="547"/>
      <c r="FE64" s="332"/>
      <c r="FG64" s="19"/>
      <c r="FH64" s="19"/>
      <c r="FI64" s="19"/>
      <c r="FJ64" s="19"/>
      <c r="FK64" s="19"/>
      <c r="FL64" s="19"/>
      <c r="FM64" s="19"/>
      <c r="FN64" s="19"/>
      <c r="FO64" s="19"/>
      <c r="FP64" s="19"/>
      <c r="FQ64" s="19"/>
      <c r="FR64" s="19"/>
      <c r="FU64" s="295">
        <f t="shared" ref="FU64" si="2871">FU63</f>
        <v>0</v>
      </c>
      <c r="FV64" s="295">
        <f t="shared" ref="FV64" si="2872">FV63</f>
        <v>0</v>
      </c>
      <c r="FW64" s="295">
        <f t="shared" ref="FW64" si="2873">FW63</f>
        <v>0</v>
      </c>
      <c r="FX64" s="295">
        <f t="shared" ref="FX64" si="2874">FX63</f>
        <v>0</v>
      </c>
      <c r="FY64" s="295">
        <f t="shared" ref="FY64" si="2875">FY63</f>
        <v>0</v>
      </c>
      <c r="FZ64" s="295">
        <f t="shared" ref="FZ64" si="2876">FZ63</f>
        <v>0</v>
      </c>
      <c r="GA64" s="295">
        <f t="shared" ref="GA64" si="2877">GA63</f>
        <v>0</v>
      </c>
      <c r="GB64" s="295">
        <f t="shared" ref="GB64" si="2878">GB63</f>
        <v>0</v>
      </c>
      <c r="GC64" s="295">
        <f t="shared" ref="GC64" si="2879">GC63</f>
        <v>0</v>
      </c>
      <c r="GD64" s="295">
        <f t="shared" ref="GD64" si="2880">GD63</f>
        <v>0</v>
      </c>
      <c r="GE64" s="295">
        <f t="shared" ref="GE64" si="2881">GE63</f>
        <v>0</v>
      </c>
      <c r="GF64" s="295">
        <f t="shared" ref="GF64" si="2882">GF63</f>
        <v>0</v>
      </c>
      <c r="GG64" s="295" t="e">
        <f t="shared" ref="GG64" si="2883">GG63</f>
        <v>#N/A</v>
      </c>
      <c r="GH64" s="2" t="e">
        <f>INDEX(リスト!$V:$V,MATCH(中日程計画表!$D63,リスト!$D:$D,0))</f>
        <v>#N/A</v>
      </c>
      <c r="GI64" s="2" t="e">
        <f>INDEX(リスト!$A:$A,MATCH(中日程計画表!$D63,リスト!$D:$D,0))</f>
        <v>#N/A</v>
      </c>
      <c r="GJ64" s="2" t="e">
        <f>INDEX(リスト!$U:$U,MATCH(中日程計画表!$D63,リスト!$D:$D,0))</f>
        <v>#N/A</v>
      </c>
      <c r="GK64" s="5" t="e">
        <f>INDEX(リスト!$W:$W,MATCH(中日程計画表!$D63,リスト!$D:$D,0))</f>
        <v>#N/A</v>
      </c>
      <c r="GL64" s="2" t="s">
        <v>201</v>
      </c>
      <c r="GM64" s="296">
        <f t="shared" ref="GM64" si="2884">GM63</f>
        <v>0</v>
      </c>
      <c r="GN64" s="296" t="str">
        <f t="shared" ref="GN64" si="2885">GN63</f>
        <v>入庫入力</v>
      </c>
      <c r="GP64" s="2">
        <v>0.98484848484848497</v>
      </c>
      <c r="GU64" s="461"/>
      <c r="GV64" s="460"/>
      <c r="GW64" s="460"/>
      <c r="GX64" s="461"/>
      <c r="GY64" s="461"/>
      <c r="GZ64" s="460"/>
      <c r="HA64" s="460"/>
      <c r="HB64" s="461"/>
      <c r="HC64" s="461"/>
      <c r="HD64" s="460"/>
      <c r="HE64" s="460"/>
      <c r="HF64" s="461"/>
      <c r="HG64" s="461"/>
      <c r="HH64" s="460"/>
      <c r="HI64" s="460"/>
      <c r="HJ64" s="461"/>
      <c r="HK64" s="461"/>
      <c r="HL64" s="460"/>
      <c r="HM64" s="460"/>
      <c r="HN64" s="461"/>
      <c r="HO64" s="461"/>
      <c r="HP64" s="460"/>
      <c r="HQ64" s="460"/>
      <c r="HR64" s="461"/>
      <c r="HS64" s="4"/>
    </row>
    <row r="65" spans="1:227" ht="12" customHeight="1">
      <c r="A65" s="488" t="str">
        <f ca="1">INDIRECT("リスト!A"&amp;B65+6)</f>
        <v>入荷</v>
      </c>
      <c r="B65" s="493">
        <f t="shared" ref="B65" si="2886">ROUNDDOWN((ROW()-6)/2,0)+1</f>
        <v>30</v>
      </c>
      <c r="C65" s="474" t="str">
        <f>機能グループ名</f>
        <v>入庫</v>
      </c>
      <c r="D65" s="500">
        <f>機能ID</f>
        <v>0</v>
      </c>
      <c r="E65" s="482" t="str">
        <f>機能名</f>
        <v>入庫削除</v>
      </c>
      <c r="F65" s="315"/>
      <c r="G65" s="315"/>
      <c r="H65" s="315"/>
      <c r="I65" s="315"/>
      <c r="J65" s="316"/>
      <c r="K65" s="480" t="str">
        <f>担当者_SR</f>
        <v>NG</v>
      </c>
      <c r="L65" s="76"/>
      <c r="M65" s="76"/>
      <c r="N65" s="470"/>
      <c r="O65" s="494" t="str">
        <f>担当者_SRR</f>
        <v>NG</v>
      </c>
      <c r="P65" s="76"/>
      <c r="Q65" s="76"/>
      <c r="R65" s="470"/>
      <c r="S65" s="494" t="str">
        <f>担当者_DS</f>
        <v>NG</v>
      </c>
      <c r="T65" s="76"/>
      <c r="U65" s="76"/>
      <c r="V65" s="470"/>
      <c r="W65" s="472" t="str">
        <f>担当者_DSR</f>
        <v>NG</v>
      </c>
      <c r="X65" s="76"/>
      <c r="Y65" s="76"/>
      <c r="Z65" s="478"/>
      <c r="AA65" s="476"/>
      <c r="AB65" s="79"/>
      <c r="AC65" s="79"/>
      <c r="AD65" s="470">
        <f>IF(AC66 &lt;&gt; "",1,0)</f>
        <v>0</v>
      </c>
      <c r="AE65" s="495" t="str">
        <f>担当者_CD</f>
        <v>NG</v>
      </c>
      <c r="AF65" s="76"/>
      <c r="AG65" s="76"/>
      <c r="AH65" s="470"/>
      <c r="AI65" s="495" t="str">
        <f>担当者_DD</f>
        <v>NG</v>
      </c>
      <c r="AJ65" s="76"/>
      <c r="AK65" s="76"/>
      <c r="AL65" s="478"/>
      <c r="AM65" s="498"/>
      <c r="AN65" s="79"/>
      <c r="AO65" s="79"/>
      <c r="AP65" s="470">
        <f>IF(AO66 &lt;&gt; "",1,0)</f>
        <v>0</v>
      </c>
      <c r="AQ65" s="472" t="str">
        <f>担当者_MCL</f>
        <v>NG</v>
      </c>
      <c r="AR65" s="76"/>
      <c r="AS65" s="76"/>
      <c r="AT65" s="470"/>
      <c r="AU65" s="472" t="str">
        <f>担当者_MCLR</f>
        <v>NG</v>
      </c>
      <c r="AV65" s="76"/>
      <c r="AW65" s="76"/>
      <c r="AX65" s="470"/>
      <c r="AY65" s="476"/>
      <c r="AZ65" s="79"/>
      <c r="BA65" s="79"/>
      <c r="BB65" s="470">
        <f>IF(BA66 &lt;&gt; "",1,0)</f>
        <v>0</v>
      </c>
      <c r="BC65" s="474" t="str">
        <f>担当者_MT</f>
        <v>NG</v>
      </c>
      <c r="BD65" s="76"/>
      <c r="BE65" s="76"/>
      <c r="BF65" s="470"/>
      <c r="BG65" s="472" t="str">
        <f>担当者_M検</f>
        <v>NG</v>
      </c>
      <c r="BH65" s="76"/>
      <c r="BI65" s="76"/>
      <c r="BJ65" s="470"/>
      <c r="BK65" s="498"/>
      <c r="BL65" s="79"/>
      <c r="BM65" s="79"/>
      <c r="BN65" s="470">
        <v>0</v>
      </c>
      <c r="BO65" s="474" t="str">
        <f>担当者_モテ</f>
        <v>NG</v>
      </c>
      <c r="BP65" s="76"/>
      <c r="BQ65" s="76"/>
      <c r="BR65" s="470"/>
      <c r="BS65" s="472" t="str">
        <f>担当者_モテR</f>
        <v>NG</v>
      </c>
      <c r="BT65" s="76"/>
      <c r="BU65" s="76"/>
      <c r="BV65" s="470"/>
      <c r="BW65" s="499">
        <f t="shared" ref="BW65" si="2887">IFERROR(SUM(IF(K65&lt;&gt;"NG",N65*K$1,0),IF(O65&lt;&gt;"NG",R65*O$1,0),IF(S65&lt;&gt;"NG",V65*S$1,0),IF(W65&lt;&gt;"NG",Z65*W$1,0),IF(AA65&lt;&gt;"NG",AD65*AA$1,0),IF(AE65&lt;&gt;"NG",AH65*AE$1,0),IF(AI65&lt;&gt;"NG",AL65*AI$1,0),IF(AM65&lt;&gt;"NG",AP65*AM$1,0),IF(AQ65&lt;&gt;"NG",AT65*AQ$1,0),IF(AU65&lt;&gt;"NG",AX65*AU$1,0),IF(AY65&lt;&gt;"NG",BB65*AY$1,0),IF(BC65&lt;&gt;"NG",BF65*BC$1,0),IF(BG65&lt;&gt;"NG",BJ65*BG$1,0),IF(BK65&lt;&gt;"NG",BN65*BK$1,0),IF(BO65&lt;&gt;"NG",BR65*BO$1,0),IF(BS65&lt;&gt;"NG",BV65*BS$1,0))/SUM(IF(K65&lt;&gt;"NG",K$1,0),IF(O65&lt;&gt;"NG",O$1,0),IF(S65&lt;&gt;"NG",S$1,0),IF(W65&lt;&gt;"NG",W$1,0),IF(AA65&lt;&gt;"NG",AA$1,0),IF(AE65&lt;&gt;"NG",AE$1,0),IF(AI65&lt;&gt;"NG",AI$1,0),IF(AM65&lt;&gt;"NG",AM$1,0),IF(AQ65&lt;&gt;"NG",AQ$1,0),IF(AU65&lt;&gt;"NG",AU$1,0),IF(AY65&lt;&gt;"NG",AY$1,0),IF(BC65&lt;&gt;"NG",BC$1,0),IF(BG65&lt;&gt;"NG",BG$1,0),IF(BK65&lt;&gt;"NG",BK$1,0),IF(BO65&lt;&gt;"NG",BO$1,0),IF(BS65&lt;&gt;"NG",BS$1,0)),0)</f>
        <v>0</v>
      </c>
      <c r="BX65" s="466"/>
      <c r="BY65" s="490"/>
      <c r="BZ65" s="5"/>
      <c r="CA65" s="32">
        <f t="shared" ref="CA65" si="2888">IF(AND($M65&lt;&gt;$BZ$5,$M65&lt;=$BZ$6,$M65&lt;&gt;$BZ$7),1,0)</f>
        <v>0</v>
      </c>
      <c r="CB65" s="32">
        <f t="shared" ref="CB65" si="2889">IF(AND($Q65&lt;&gt;$BZ$5,$Q65&lt;=$BZ$6,$Q65&lt;&gt;$BZ$7),1,0)</f>
        <v>0</v>
      </c>
      <c r="CC65" s="32">
        <f t="shared" ref="CC65" si="2890">IF(AND($U65&lt;&gt;$BZ$5,$U65&lt;=$BZ$6,$U65&lt;&gt;$BZ$7),1,0)</f>
        <v>0</v>
      </c>
      <c r="CD65" s="32">
        <f t="shared" ref="CD65" si="2891">IF(AND($Y65&lt;&gt;$BZ$5,$Y65&lt;=$BZ$6,$Y65&lt;&gt;$BZ$7),1,0)</f>
        <v>0</v>
      </c>
      <c r="CE65" s="32">
        <f t="shared" ref="CE65" si="2892">IF(AND($AG65&lt;&gt;$BZ$5,$AG65&lt;=$BZ$6,$AG65&lt;&gt;$BZ$7),1,0)</f>
        <v>0</v>
      </c>
      <c r="CF65" s="32">
        <f t="shared" ref="CF65" si="2893">IF(AND($AK65&lt;&gt;$BZ$5,$AK65&lt;=$BZ$6,$AK65&lt;&gt;$BZ$7),1,0)</f>
        <v>0</v>
      </c>
      <c r="CG65" s="32">
        <f t="shared" ref="CG65" si="2894">IF(AND($AS65&lt;&gt;$BZ$5,$AS65&lt;=$BZ$6,$AS65&lt;&gt;$BZ$7),1,0)</f>
        <v>0</v>
      </c>
      <c r="CH65" s="32">
        <f t="shared" ref="CH65" si="2895">IF(AND($AW65&lt;&gt;$BZ$5,$AW65&lt;=$BZ$6,$AW65&lt;&gt;$BZ$7),1,0)</f>
        <v>0</v>
      </c>
      <c r="CI65" s="32">
        <f t="shared" ref="CI65" si="2896">IF(AND($BE65&lt;&gt;$BZ$5,$BE65&lt;=$BZ$6,$BE65&lt;&gt;$BZ$7),1,0)</f>
        <v>0</v>
      </c>
      <c r="CJ65" s="32">
        <f t="shared" ref="CJ65" si="2897">IF(AND($BI65&lt;&gt;$BZ$5,$BI65&lt;=$BZ$6,$BI65&lt;&gt;$BZ$7),1,0)</f>
        <v>0</v>
      </c>
      <c r="CK65" s="32">
        <f t="shared" ref="CK65" si="2898">IF(AND($BQ65&lt;&gt;$BZ$5,$BQ65&lt;=$BZ$6,$BQ65&lt;&gt;$BZ$7),1,0)</f>
        <v>0</v>
      </c>
      <c r="CL65" s="32">
        <f t="shared" ref="CL65" si="2899">IF(AND($BU65&lt;&gt;$BZ$5,$BU65&lt;=$BZ$6,$BU65&lt;&gt;$BZ$7),1,0)</f>
        <v>0</v>
      </c>
      <c r="CO65" s="32">
        <f>IF(AND($M65&lt;&gt;$CN$5,$M65&lt;=$CN$6,$M65&lt;&gt;$CN$7),1,0)</f>
        <v>0</v>
      </c>
      <c r="CP65" s="32">
        <f>IF(AND($Q65&lt;&gt;$CN$5,$Q65&lt;=$CN$6,$Q65&lt;&gt;$CN$7),1,0)</f>
        <v>0</v>
      </c>
      <c r="CQ65" s="32">
        <f>IF(AND($U65&lt;&gt;$CN$5,$U65&lt;=$CN$6,$U65&lt;&gt;$CN$7),1,0)</f>
        <v>0</v>
      </c>
      <c r="CR65" s="32">
        <f>IF(AND($Y65&lt;&gt;$CN$5,$Y65&lt;=$CN$6,$Y65&lt;&gt;$CN$7),1,0)</f>
        <v>0</v>
      </c>
      <c r="CS65" s="32">
        <f>IF(AND($AG65&lt;&gt;$CN$5,$AG65&lt;=$CN$6,$AG65&lt;&gt;$CN$7),1,0)</f>
        <v>0</v>
      </c>
      <c r="CT65" s="32">
        <f>IF(AND($AK65&lt;&gt;$CN$5,$AK65&lt;=$CN$6,$AK65&lt;&gt;$CN$7),1,0)</f>
        <v>0</v>
      </c>
      <c r="CU65" s="32">
        <f>IF(AND($AS65&lt;&gt;$CN$5,$AS65&lt;=$CN$6,$AS65&lt;&gt;$CN$7),1,0)</f>
        <v>0</v>
      </c>
      <c r="CV65" s="32">
        <f>IF(AND($AW65&lt;&gt;$CN$5,$AW65&lt;=$CN$6,$AW65&lt;&gt;$CN$7),1,0)</f>
        <v>0</v>
      </c>
      <c r="CW65" s="32">
        <f>IF(AND($BE65&lt;&gt;$CN$5,$BE65&lt;=$CN$6,$BE65&lt;&gt;$CN$7),1,0)</f>
        <v>0</v>
      </c>
      <c r="CX65" s="32">
        <f>IF(AND($BI65&lt;&gt;$CN$5,$BI65&lt;=$CN$6,$BI65&lt;&gt;$CN$7),1,0)</f>
        <v>0</v>
      </c>
      <c r="CY65" s="32">
        <f>IF(AND($BQ65&lt;&gt;$CN$5,$BQ65&lt;=$CN$6,$BQ65&lt;&gt;$CN$7),1,0)</f>
        <v>0</v>
      </c>
      <c r="CZ65" s="32">
        <f>IF(AND($BU65&lt;&gt;$CN$5,$BU65&lt;=$CN$6,$BU65&lt;&gt;$CN$7),1,0)</f>
        <v>0</v>
      </c>
      <c r="DC65" s="32">
        <f>IF(AND($M65&lt;&gt;$DB$5,$M65&lt;=$DB$6,$M65&lt;&gt;$CN$7),1,0)</f>
        <v>0</v>
      </c>
      <c r="DD65" s="32">
        <f>IF(AND($Q65&lt;&gt;$DB$5,$Q65&lt;=$DB$6,$Q65&lt;&gt;$CN$7),1,0)</f>
        <v>0</v>
      </c>
      <c r="DE65" s="32">
        <f>IF(AND($U65&lt;&gt;$DB$5,$U65&lt;=$DB$6,$U65&lt;&gt;$CN$7),1,0)</f>
        <v>0</v>
      </c>
      <c r="DF65" s="32">
        <f>IF(AND($Y65&lt;&gt;$DB$5,$Y65&lt;=$DB$6,$Y65&lt;&gt;$CN$7),1,0)</f>
        <v>0</v>
      </c>
      <c r="DG65" s="32">
        <f>IF(AND($AG65&lt;&gt;$DB$5,$AG65&lt;=$DB$6,$AG65&lt;&gt;$CN$7),1,0)</f>
        <v>0</v>
      </c>
      <c r="DH65" s="32">
        <f>IF(AND($AK65&lt;&gt;$DB$5,$AK65&lt;=$DB$6,$AK65&lt;&gt;$CN$7),1,0)</f>
        <v>0</v>
      </c>
      <c r="DI65" s="32">
        <f>IF(AND($AS65&lt;&gt;$DB$5,$AS65&lt;=$DB$6,$AS65&lt;&gt;$CN$7),1,0)</f>
        <v>0</v>
      </c>
      <c r="DJ65" s="32">
        <f>IF(AND($AW65&lt;&gt;$DB$5,$AW65&lt;=$DB$6,$AW65&lt;&gt;$CN$7),1,0)</f>
        <v>0</v>
      </c>
      <c r="DK65" s="32">
        <f>IF(AND($BE65&lt;&gt;$DB$5,$BE65&lt;=$DB$6,$BE65&lt;&gt;$CN$7),1,0)</f>
        <v>0</v>
      </c>
      <c r="DL65" s="32">
        <f>IF(AND($BI65&lt;&gt;$DB$5,$BI65&lt;=$DB$6,$BI65&lt;&gt;$CN$7),1,0)</f>
        <v>0</v>
      </c>
      <c r="DM65" s="32">
        <f>IF(AND($BQ65&lt;&gt;$DB$5,$BQ65&lt;=$DB$6,$BQ65&lt;&gt;$CN$7),1,0)</f>
        <v>0</v>
      </c>
      <c r="DN65" s="32">
        <f>IF(AND($BU65&lt;&gt;$DB$5,$BU65&lt;=$DB$6,$BU65&lt;&gt;$CN$7),1,0)</f>
        <v>0</v>
      </c>
      <c r="DQ65" s="32">
        <f t="shared" ref="DQ65" si="2900">IF(AND($M65&lt;&gt;$DP$5,$M65&lt;=$DP$6,$M65&lt;&gt;$CN$7),1,0)</f>
        <v>0</v>
      </c>
      <c r="DR65" s="32">
        <f t="shared" ref="DR65" si="2901">IF(AND($Q65&lt;&gt;$DP$5,$Q65&lt;=$DP$6,$Q65&lt;&gt;$CN$7),1,0)</f>
        <v>0</v>
      </c>
      <c r="DS65" s="32">
        <f t="shared" ref="DS65" si="2902">IF(AND($U65&lt;&gt;$DP$5,$U65&lt;=$DP$6,$U65&lt;&gt;$CN$7),1,0)</f>
        <v>0</v>
      </c>
      <c r="DT65" s="32">
        <f t="shared" ref="DT65" si="2903">IF(AND($Y65&lt;&gt;$DP$5,$Y65&lt;=$DP$6,$Y65&lt;&gt;$CN$7),1,0)</f>
        <v>0</v>
      </c>
      <c r="DU65" s="32">
        <f t="shared" ref="DU65" si="2904">IF(AND($AG65&lt;&gt;$DP$5,$AG65&lt;=$DP$6,$AG65&lt;&gt;$CN$7),1,0)</f>
        <v>0</v>
      </c>
      <c r="DV65" s="32">
        <f t="shared" ref="DV65" si="2905">IF(AND($AK65&lt;&gt;$DP$5,$AK65&lt;=$DP$6,$AK65&lt;&gt;$CN$7),1,0)</f>
        <v>0</v>
      </c>
      <c r="DW65" s="32">
        <f t="shared" ref="DW65" si="2906">IF(AND($AS65&lt;&gt;$DP$5,$AS65&lt;=$DP$6,$AS65&lt;&gt;$CN$7),1,0)</f>
        <v>0</v>
      </c>
      <c r="DX65" s="32">
        <f t="shared" ref="DX65" si="2907">IF(AND($AW65&lt;&gt;$DP$5,$AW65&lt;=$DP$6,$AW65&lt;&gt;$CN$7),1,0)</f>
        <v>0</v>
      </c>
      <c r="DY65" s="32">
        <f t="shared" ref="DY65" si="2908">IF(AND($BE65&lt;&gt;$DP$5,$BE65&lt;=$DP$6,$BE65&lt;&gt;$CN$7),1,0)</f>
        <v>0</v>
      </c>
      <c r="DZ65" s="32">
        <f t="shared" ref="DZ65" si="2909">IF(AND($BI65&lt;&gt;$DP$5,$BI65&lt;=$DP$6,$BI65&lt;&gt;$CN$7),1,0)</f>
        <v>0</v>
      </c>
      <c r="EA65" s="32">
        <f t="shared" ref="EA65" si="2910">IF(AND($BQ65&lt;&gt;$DP$5,$BQ65&lt;=$DP$6,$BQ65&lt;&gt;$CN$7),1,0)</f>
        <v>0</v>
      </c>
      <c r="EB65" s="32">
        <f t="shared" ref="EB65" si="2911">IF(AND($BU65&lt;&gt;$DP$5,$BU65&lt;=$DP$6,$BU65&lt;&gt;$CN$7),1,0)</f>
        <v>0</v>
      </c>
      <c r="EE65" s="328">
        <f>IF(M65&lt;&gt;"",IF(M65&lt;=$ED$6,1,IF(L65&gt;$ED$6,0,NETWORKDAYS(L65,$ED$6,祭日リスト)/NETWORKDAYS(L65,M65,祭日リスト)))*$GG65*週間進捗報告書!$G$9,0)</f>
        <v>0</v>
      </c>
      <c r="EF65" s="328">
        <f>IF(Q65&lt;&gt;"",IF(Q65&lt;=$ED$6,1,IF(P65&gt;$ED$6,0,NETWORKDAYS(P65,$ED$6,祭日リスト)/NETWORKDAYS(P65,Q65,祭日リスト)))*$GG65*週間進捗報告書!$G$10,0)</f>
        <v>0</v>
      </c>
      <c r="EG65" s="328">
        <f>IF(U65&lt;&gt;"",IF(U65&lt;=$ED$6,1,IF(T65&gt;$ED$6,0,NETWORKDAYS(T65,$ED$6,祭日リスト)/NETWORKDAYS(T65,U65,祭日リスト)))*$GG65*週間進捗報告書!$G$11,0)</f>
        <v>0</v>
      </c>
      <c r="EH65" s="328">
        <f>IF(Y65&lt;&gt;"",IF(Y65&lt;=$ED$6,1,IF(X65&gt;$ED$6,0,NETWORKDAYS(X65,$ED$6,祭日リスト)/NETWORKDAYS(X65,Y65,祭日リスト)))*$GG65*週間進捗報告書!$G$12,0)</f>
        <v>0</v>
      </c>
      <c r="EI65" s="328">
        <f>IF(AG65&lt;&gt;"",IF(AG65&lt;=$ED$6,1,IF(AF65&gt;$ED$6,0,NETWORKDAYS(AF65,$ED$6,祭日リスト)/NETWORKDAYS(AF65,AG65,祭日リスト)))*$GG65*週間進捗報告書!$G$13,0)</f>
        <v>0</v>
      </c>
      <c r="EJ65" s="328">
        <f>IF(AK65&lt;&gt;"",IF(AK65&lt;=$ED$6,1,IF(AJ65&gt;$ED$6,0,NETWORKDAYS(AJ65,$ED$6,祭日リスト)/NETWORKDAYS(AJ65,AK65,祭日リスト)))*$GG65*週間進捗報告書!$G$14,0)</f>
        <v>0</v>
      </c>
      <c r="EK65" s="328">
        <f>IF(AS65&lt;&gt;"",IF(AS65&lt;=$ED$6,1,IF(AR65&gt;$ED$6,0,NETWORKDAYS(AR65,$ED$6,祭日リスト)/NETWORKDAYS(AR65,AS65,祭日リスト)))*$GG65*週間進捗報告書!$G$15,0)</f>
        <v>0</v>
      </c>
      <c r="EL65" s="328">
        <f>IF(AW65&lt;&gt;"",IF(AW65&lt;=$ED$6,1,IF(AV65&gt;$ED$6,0,NETWORKDAYS(AV65,$ED$6,祭日リスト)/NETWORKDAYS(AV65,AW65,祭日リスト)))*$GG65*週間進捗報告書!$G$16,0)</f>
        <v>0</v>
      </c>
      <c r="EM65" s="328">
        <f>IF(BE65&lt;&gt;"",IF(BE65&lt;=$ED$6,1,IF(BD65&gt;$ED$6,0,NETWORKDAYS(BD65,$ED$6,祭日リスト)/NETWORKDAYS(BD65,BE65,祭日リスト)))*$GG65*週間進捗報告書!$G$17,0)</f>
        <v>0</v>
      </c>
      <c r="EN65" s="328">
        <f>IF(BI65&lt;&gt;"",IF(BI65&lt;=$ED$6,1,IF(BH65&gt;$ED$6,0,NETWORKDAYS(BH65,$ED$6,祭日リスト)/NETWORKDAYS(BH65,BI65,祭日リスト)))*$GG65*週間進捗報告書!$G$18,0)</f>
        <v>0</v>
      </c>
      <c r="EO65" s="328">
        <f>IF(BQ65&lt;&gt;"",IF(BQ65&lt;=$ED$6,1,IF(BP65&gt;$ED$6,0,NETWORKDAYS(BP65,$ED$6,祭日リスト)/NETWORKDAYS(BP65,BQ65,祭日リスト)))*$GG65*週間進捗報告書!$G$19,0)</f>
        <v>0</v>
      </c>
      <c r="EP65" s="328">
        <f>IF(BU65&lt;&gt;"",IF(BU65&lt;=$ED$6,1,IF(BT65&gt;$ED$6,0,NETWORKDAYS(BT65,$ED$6,祭日リスト)/NETWORKDAYS(BT65,BU65,祭日リスト)))*$GG65*週間進捗報告書!$G$20,0)</f>
        <v>0</v>
      </c>
      <c r="ER65" s="547">
        <f t="shared" ref="ER65:FC65" si="2912">EE65-EE66</f>
        <v>0</v>
      </c>
      <c r="ES65" s="547">
        <f t="shared" si="2912"/>
        <v>0</v>
      </c>
      <c r="ET65" s="547">
        <f t="shared" si="2912"/>
        <v>0</v>
      </c>
      <c r="EU65" s="547">
        <f t="shared" si="2912"/>
        <v>0</v>
      </c>
      <c r="EV65" s="547">
        <f t="shared" si="2912"/>
        <v>0</v>
      </c>
      <c r="EW65" s="547">
        <f t="shared" si="2912"/>
        <v>0</v>
      </c>
      <c r="EX65" s="547">
        <f t="shared" si="2912"/>
        <v>0</v>
      </c>
      <c r="EY65" s="547">
        <f t="shared" si="2912"/>
        <v>0</v>
      </c>
      <c r="EZ65" s="547">
        <f t="shared" si="2912"/>
        <v>0</v>
      </c>
      <c r="FA65" s="547">
        <f t="shared" si="2912"/>
        <v>0</v>
      </c>
      <c r="FB65" s="547">
        <f t="shared" si="2912"/>
        <v>0</v>
      </c>
      <c r="FC65" s="547">
        <f t="shared" si="2912"/>
        <v>0</v>
      </c>
      <c r="FD65" s="547">
        <f t="shared" ref="FD65" si="2913">SUM(ER65:FC66)</f>
        <v>0</v>
      </c>
      <c r="FE65" s="333"/>
      <c r="FG65" s="32">
        <f>IF(AND($M65&lt;&gt;$FF$7),1,0)</f>
        <v>0</v>
      </c>
      <c r="FH65" s="32">
        <f>IF(AND($Q65&lt;&gt;$FF$7),1,0)</f>
        <v>0</v>
      </c>
      <c r="FI65" s="32">
        <f>IF(AND($U65&lt;&gt;$FF$7),1,0)</f>
        <v>0</v>
      </c>
      <c r="FJ65" s="32">
        <f>IF(AND($Y65&lt;&gt;$FF$7),1,0)</f>
        <v>0</v>
      </c>
      <c r="FK65" s="32">
        <f>IF(AND($AG65&lt;&gt;$FF$7),1,0)</f>
        <v>0</v>
      </c>
      <c r="FL65" s="32">
        <f>IF(AND($AK65&lt;&gt;$FF$7),1,0)</f>
        <v>0</v>
      </c>
      <c r="FM65" s="32">
        <f>IF(AND($AS65&lt;&gt;$FF$7),1,0)</f>
        <v>0</v>
      </c>
      <c r="FN65" s="32">
        <f>IF(AND($AW65&lt;&gt;$FF$7),1,0)</f>
        <v>0</v>
      </c>
      <c r="FO65" s="32">
        <f>IF(AND($BE65&lt;&gt;$FF$7),1,0)</f>
        <v>0</v>
      </c>
      <c r="FP65" s="32">
        <f>IF(AND($BI65&lt;&gt;$FF$7),1,0)</f>
        <v>0</v>
      </c>
      <c r="FQ65" s="32">
        <f>IF(AND($BQ65&lt;&gt;$FF$7),1,0)</f>
        <v>0</v>
      </c>
      <c r="FR65" s="32">
        <f>IF(AND($BU65&lt;&gt;$FF$7),1,0)</f>
        <v>0</v>
      </c>
      <c r="FU65" s="294">
        <f t="shared" ref="FU65" si="2914">IF($K65&lt;&gt;"NG",$GG65,0)</f>
        <v>0</v>
      </c>
      <c r="FV65" s="294">
        <f t="shared" ref="FV65" si="2915">IF($O65&lt;&gt;"NG",$GG65,0)</f>
        <v>0</v>
      </c>
      <c r="FW65" s="294">
        <f t="shared" ref="FW65" si="2916">IF($S65&lt;&gt;"NG",$GG65,0)</f>
        <v>0</v>
      </c>
      <c r="FX65" s="294">
        <f t="shared" ref="FX65" si="2917">IF($W65&lt;&gt;"NG",$GG65,0)</f>
        <v>0</v>
      </c>
      <c r="FY65" s="294">
        <f t="shared" ref="FY65" si="2918">IF($AE65&lt;&gt;"NG",$GG65,0)</f>
        <v>0</v>
      </c>
      <c r="FZ65" s="294">
        <f t="shared" ref="FZ65" si="2919">IF($AI65&lt;&gt;"NG",$GG65,0)</f>
        <v>0</v>
      </c>
      <c r="GA65" s="294">
        <f t="shared" ref="GA65" si="2920">IF($AQ65&lt;&gt;"NG",$GG65,0)</f>
        <v>0</v>
      </c>
      <c r="GB65" s="294">
        <f t="shared" ref="GB65" si="2921">IF($AU65&lt;&gt;"NG",$GG65,0)</f>
        <v>0</v>
      </c>
      <c r="GC65" s="294">
        <f t="shared" ref="GC65" si="2922">IF($BC65&lt;&gt;"NG",$GG65,0)</f>
        <v>0</v>
      </c>
      <c r="GD65" s="294">
        <f t="shared" ref="GD65" si="2923">IF($BG65&lt;&gt;"NG",$GG65,0)</f>
        <v>0</v>
      </c>
      <c r="GE65" s="294">
        <f t="shared" ref="GE65" si="2924">IF($BO65&lt;&gt;"NG",$GG65,0)</f>
        <v>0</v>
      </c>
      <c r="GF65" s="294">
        <f t="shared" ref="GF65" si="2925">IF($BS65&lt;&gt;"NG",$GG65,0)</f>
        <v>0</v>
      </c>
      <c r="GG65" s="294" t="e">
        <f>VLOOKUP($D65,リスト!$D:$S,15,FALSE)</f>
        <v>#N/A</v>
      </c>
      <c r="GH65" s="2" t="e">
        <f>INDEX(リスト!$V:$V,MATCH(中日程計画表!$D65,リスト!$D:$D,0))</f>
        <v>#N/A</v>
      </c>
      <c r="GI65" s="2" t="e">
        <f>INDEX(リスト!$A:$A,MATCH(中日程計画表!$D65,リスト!$D:$D,0))</f>
        <v>#N/A</v>
      </c>
      <c r="GJ65" s="2" t="e">
        <f>INDEX(リスト!$U:$U,MATCH(中日程計画表!$D65,リスト!$D:$D,0))</f>
        <v>#N/A</v>
      </c>
      <c r="GK65" s="5" t="e">
        <f>INDEX(リスト!$W:$W,MATCH(中日程計画表!$D65,リスト!$D:$D,0))</f>
        <v>#N/A</v>
      </c>
      <c r="GL65" s="2" t="s">
        <v>200</v>
      </c>
      <c r="GM65" s="296">
        <f>D65</f>
        <v>0</v>
      </c>
      <c r="GN65" s="296" t="str">
        <f>E65</f>
        <v>入庫削除</v>
      </c>
      <c r="GP65" s="2">
        <v>3.7878787878787881</v>
      </c>
      <c r="GU65" s="460" t="str">
        <f t="shared" ref="GU65" si="2926">AE65</f>
        <v>NG</v>
      </c>
      <c r="GV65" s="460">
        <f t="shared" ref="GV65" si="2927">EI65</f>
        <v>0</v>
      </c>
      <c r="GW65" s="460">
        <f t="shared" ref="GW65" si="2928">EI66</f>
        <v>0</v>
      </c>
      <c r="GX65" s="462">
        <f t="shared" ref="GX65" si="2929">EV65</f>
        <v>0</v>
      </c>
      <c r="GY65" s="460" t="str">
        <f t="shared" ref="GY65" si="2930">AI65</f>
        <v>NG</v>
      </c>
      <c r="GZ65" s="460">
        <f t="shared" ref="GZ65" si="2931">EJ65</f>
        <v>0</v>
      </c>
      <c r="HA65" s="460">
        <f t="shared" ref="HA65" si="2932">EJ66</f>
        <v>0</v>
      </c>
      <c r="HB65" s="462">
        <f t="shared" ref="HB65" si="2933">EW65</f>
        <v>0</v>
      </c>
      <c r="HC65" s="460" t="str">
        <f t="shared" ref="HC65" si="2934">AQ65</f>
        <v>NG</v>
      </c>
      <c r="HD65" s="460">
        <f t="shared" ref="HD65" si="2935">EK65</f>
        <v>0</v>
      </c>
      <c r="HE65" s="460">
        <f t="shared" ref="HE65" si="2936">EK66</f>
        <v>0</v>
      </c>
      <c r="HF65" s="462">
        <f t="shared" ref="HF65" si="2937">EX65</f>
        <v>0</v>
      </c>
      <c r="HG65" s="460" t="str">
        <f t="shared" ref="HG65" si="2938">AU65</f>
        <v>NG</v>
      </c>
      <c r="HH65" s="460">
        <f t="shared" ref="HH65" si="2939">EL65</f>
        <v>0</v>
      </c>
      <c r="HI65" s="460">
        <f t="shared" ref="HI65" si="2940">EL66</f>
        <v>0</v>
      </c>
      <c r="HJ65" s="462">
        <f t="shared" ref="HJ65" si="2941">EY65</f>
        <v>0</v>
      </c>
      <c r="HK65" s="460" t="str">
        <f t="shared" ref="HK65" si="2942">BC65</f>
        <v>NG</v>
      </c>
      <c r="HL65" s="460">
        <f t="shared" ref="HL65" si="2943">EM65</f>
        <v>0</v>
      </c>
      <c r="HM65" s="460">
        <f t="shared" ref="HM65" si="2944">EM66</f>
        <v>0</v>
      </c>
      <c r="HN65" s="462">
        <f t="shared" ref="HN65" si="2945">EZ65</f>
        <v>0</v>
      </c>
      <c r="HO65" s="460" t="str">
        <f t="shared" ref="HO65" si="2946">BG65</f>
        <v>NG</v>
      </c>
      <c r="HP65" s="460">
        <f t="shared" ref="HP65" si="2947">EN65</f>
        <v>0</v>
      </c>
      <c r="HQ65" s="460">
        <f t="shared" ref="HQ65" si="2948">EN66</f>
        <v>0</v>
      </c>
      <c r="HR65" s="462">
        <f t="shared" ref="HR65" si="2949">FA65</f>
        <v>0</v>
      </c>
      <c r="HS65" s="332"/>
    </row>
    <row r="66" spans="1:227" ht="12" customHeight="1">
      <c r="A66" s="489"/>
      <c r="B66" s="493"/>
      <c r="C66" s="475"/>
      <c r="D66" s="501"/>
      <c r="E66" s="483"/>
      <c r="F66" s="317"/>
      <c r="G66" s="317"/>
      <c r="H66" s="317"/>
      <c r="I66" s="317"/>
      <c r="J66" s="316"/>
      <c r="K66" s="481"/>
      <c r="L66" s="77"/>
      <c r="M66" s="77"/>
      <c r="N66" s="471"/>
      <c r="O66" s="494"/>
      <c r="P66" s="77"/>
      <c r="Q66" s="77"/>
      <c r="R66" s="471"/>
      <c r="S66" s="494"/>
      <c r="T66" s="77"/>
      <c r="U66" s="77"/>
      <c r="V66" s="471"/>
      <c r="W66" s="473"/>
      <c r="X66" s="247"/>
      <c r="Y66" s="77"/>
      <c r="Z66" s="496"/>
      <c r="AA66" s="477"/>
      <c r="AB66" s="80"/>
      <c r="AC66" s="80"/>
      <c r="AD66" s="471"/>
      <c r="AE66" s="495"/>
      <c r="AF66" s="354"/>
      <c r="AG66" s="354"/>
      <c r="AH66" s="471"/>
      <c r="AI66" s="495"/>
      <c r="AJ66" s="77"/>
      <c r="AK66" s="77"/>
      <c r="AL66" s="496"/>
      <c r="AM66" s="498"/>
      <c r="AN66" s="80"/>
      <c r="AO66" s="80"/>
      <c r="AP66" s="497"/>
      <c r="AQ66" s="473"/>
      <c r="AR66" s="354"/>
      <c r="AS66" s="354"/>
      <c r="AT66" s="471"/>
      <c r="AU66" s="473"/>
      <c r="AV66" s="77"/>
      <c r="AW66" s="77"/>
      <c r="AX66" s="471"/>
      <c r="AY66" s="477"/>
      <c r="AZ66" s="80"/>
      <c r="BA66" s="80"/>
      <c r="BB66" s="497"/>
      <c r="BC66" s="475"/>
      <c r="BD66" s="77"/>
      <c r="BE66" s="77"/>
      <c r="BF66" s="471"/>
      <c r="BG66" s="473"/>
      <c r="BH66" s="77"/>
      <c r="BI66" s="77"/>
      <c r="BJ66" s="471"/>
      <c r="BK66" s="498"/>
      <c r="BL66" s="80"/>
      <c r="BM66" s="80"/>
      <c r="BN66" s="497"/>
      <c r="BO66" s="475"/>
      <c r="BP66" s="77"/>
      <c r="BQ66" s="77"/>
      <c r="BR66" s="471"/>
      <c r="BS66" s="473"/>
      <c r="BT66" s="77"/>
      <c r="BU66" s="77"/>
      <c r="BV66" s="471"/>
      <c r="BW66" s="499"/>
      <c r="BX66" s="467"/>
      <c r="BY66" s="490"/>
      <c r="CA66" s="19">
        <f t="shared" ref="CA66" si="2950">IF(AND($N65=1,$M66&lt;&gt;$BZ$7),1,0)</f>
        <v>0</v>
      </c>
      <c r="CB66" s="19">
        <f t="shared" ref="CB66" si="2951">IF(AND($R65=1,$Q66&lt;&gt;$BZ$7),1,0)</f>
        <v>0</v>
      </c>
      <c r="CC66" s="19">
        <f t="shared" ref="CC66" si="2952">IF(AND($V65=1,$U66&lt;&gt;$BZ$7),1,0)</f>
        <v>0</v>
      </c>
      <c r="CD66" s="19">
        <f t="shared" ref="CD66" si="2953">IF(AND($Z65=1,$Y66&lt;&gt;$BZ$7),1,0)</f>
        <v>0</v>
      </c>
      <c r="CE66" s="19">
        <f t="shared" ref="CE66" si="2954">IF(AND($AH65=1,$AG66&lt;&gt;$BZ$7),1,0)</f>
        <v>0</v>
      </c>
      <c r="CF66" s="19">
        <f t="shared" ref="CF66" si="2955">IF(AND($AL65=1,$AK66&lt;&gt;$BZ$7),1,0)</f>
        <v>0</v>
      </c>
      <c r="CG66" s="19">
        <f t="shared" ref="CG66" si="2956">IF(AND($AT65=1,$AS66&lt;&gt;$BZ$7),1,0)</f>
        <v>0</v>
      </c>
      <c r="CH66" s="19">
        <f t="shared" ref="CH66" si="2957">IF(AND($AX65=1,$AW66&lt;&gt;$BZ$7),1,0)</f>
        <v>0</v>
      </c>
      <c r="CI66" s="19">
        <f t="shared" ref="CI66" si="2958">IF(AND($BF65=1,$BE66&lt;&gt;$BZ$7),1,0)</f>
        <v>0</v>
      </c>
      <c r="CJ66" s="19">
        <f t="shared" ref="CJ66" si="2959">IF(AND($BJ65=1,$BI66&lt;&gt;$BZ$7),1,0)</f>
        <v>0</v>
      </c>
      <c r="CK66" s="19">
        <f t="shared" ref="CK66" si="2960">IF(AND($BR65=1,$BQ66&lt;&gt;$BZ$7),1,0)</f>
        <v>0</v>
      </c>
      <c r="CL66" s="19">
        <f t="shared" ref="CL66" si="2961">IF(AND($BV65=1,$BU66&lt;&gt;$BZ$7),1,0)</f>
        <v>0</v>
      </c>
      <c r="CO66" s="19">
        <f>IF(AND($M66&lt;&gt;$CN$7,$M66&lt;=$CN$6),1,0)</f>
        <v>0</v>
      </c>
      <c r="CP66" s="19">
        <f>IF(AND($Q66&lt;&gt;$CN$7,$Q66&lt;=$CN$6),1,0)</f>
        <v>0</v>
      </c>
      <c r="CQ66" s="19">
        <f>IF(AND($U66&lt;&gt;$CN$7,$U66&lt;=$CN$6),1,0)</f>
        <v>0</v>
      </c>
      <c r="CR66" s="19">
        <f>IF(AND($Y66&lt;&gt;$CN$7,$Y66&lt;=$CN$6),1,0)</f>
        <v>0</v>
      </c>
      <c r="CS66" s="19">
        <f>IF(AND($AG66&lt;&gt;$CN$7,$AG66&lt;=$CN$6),1,0)</f>
        <v>0</v>
      </c>
      <c r="CT66" s="19">
        <f>IF(AND($AK66&lt;&gt;$CN$7,$AK66&lt;=$CN$6),1,0)</f>
        <v>0</v>
      </c>
      <c r="CU66" s="19">
        <f>IF(AND($AS66&lt;&gt;$CN$7,$AS66&lt;=$CN$6),1,0)</f>
        <v>0</v>
      </c>
      <c r="CV66" s="19">
        <f>IF(AND($AW66&lt;&gt;$CN$7,$AW66&lt;=$CN$6),1,0)</f>
        <v>0</v>
      </c>
      <c r="CW66" s="19">
        <f>IF(AND($BE66&lt;&gt;$CN$7,$BE66&lt;=$CN$6),1,0)</f>
        <v>0</v>
      </c>
      <c r="CX66" s="19">
        <f>IF(AND($BI66&lt;&gt;$CN$7,$BI66&lt;=$CN$6),1,0)</f>
        <v>0</v>
      </c>
      <c r="CY66" s="19">
        <f>IF(AND($BQ66&lt;&gt;$CN$7,$BQ66&lt;=$CN$6),1,0)</f>
        <v>0</v>
      </c>
      <c r="CZ66" s="19">
        <f>IF(AND($BU66&lt;&gt;$CN$7,$BU66&lt;=$CN$6),1,0)</f>
        <v>0</v>
      </c>
      <c r="DC66" s="19">
        <f>IF($N65=1,1,0)</f>
        <v>0</v>
      </c>
      <c r="DD66" s="19">
        <f>IF($R65=1,1,0)</f>
        <v>0</v>
      </c>
      <c r="DE66" s="19">
        <f>IF($V65=1,1,0)</f>
        <v>0</v>
      </c>
      <c r="DF66" s="19">
        <f>IF($Z65=1,1,0)</f>
        <v>0</v>
      </c>
      <c r="DG66" s="19">
        <f>IF($AH65=1,1,0)</f>
        <v>0</v>
      </c>
      <c r="DH66" s="19">
        <f>IF($AL65=1,1,0)</f>
        <v>0</v>
      </c>
      <c r="DI66" s="19">
        <f>IF($AT65=1,1,0)</f>
        <v>0</v>
      </c>
      <c r="DJ66" s="19">
        <f>IF($AX65=1,1,0)</f>
        <v>0</v>
      </c>
      <c r="DK66" s="19">
        <f>IF($BF65=1,1,0)</f>
        <v>0</v>
      </c>
      <c r="DL66" s="19">
        <f>IF($BJ65=1,1,0)</f>
        <v>0</v>
      </c>
      <c r="DM66" s="19">
        <f>IF($BR65=1,1,0)</f>
        <v>0</v>
      </c>
      <c r="DN66" s="19">
        <f>IF($BV65=1,1,0)</f>
        <v>0</v>
      </c>
      <c r="DQ66" s="19">
        <f t="shared" ref="DQ66" si="2962">IF($N65=1,1,0)</f>
        <v>0</v>
      </c>
      <c r="DR66" s="19">
        <f t="shared" ref="DR66" si="2963">IF($R65=1,1,0)</f>
        <v>0</v>
      </c>
      <c r="DS66" s="19">
        <f t="shared" ref="DS66" si="2964">IF($V65=1,1,0)</f>
        <v>0</v>
      </c>
      <c r="DT66" s="19">
        <f t="shared" ref="DT66" si="2965">IF($Z65=1,1,0)</f>
        <v>0</v>
      </c>
      <c r="DU66" s="19">
        <f t="shared" ref="DU66" si="2966">IF($AH65=1,1,0)</f>
        <v>0</v>
      </c>
      <c r="DV66" s="19">
        <f t="shared" ref="DV66" si="2967">IF($AL65=1,1,0)</f>
        <v>0</v>
      </c>
      <c r="DW66" s="19">
        <f t="shared" ref="DW66" si="2968">IF($AT65=1,1,0)</f>
        <v>0</v>
      </c>
      <c r="DX66" s="19">
        <f t="shared" ref="DX66" si="2969">IF($AX65=1,1,0)</f>
        <v>0</v>
      </c>
      <c r="DY66" s="19">
        <f t="shared" ref="DY66" si="2970">IF($BF65=1,1,0)</f>
        <v>0</v>
      </c>
      <c r="DZ66" s="19">
        <f t="shared" ref="DZ66" si="2971">IF($BJ65=1,1,0)</f>
        <v>0</v>
      </c>
      <c r="EA66" s="19">
        <f t="shared" ref="EA66" si="2972">IF($BR65=1,1,0)</f>
        <v>0</v>
      </c>
      <c r="EB66" s="19">
        <f t="shared" ref="EB66" si="2973">IF($BV65=1,1,0)</f>
        <v>0</v>
      </c>
      <c r="EE66" s="329">
        <f>N65*$FU66*週間進捗報告書!$G$9</f>
        <v>0</v>
      </c>
      <c r="EF66" s="329">
        <f>R65*$FV66*週間進捗報告書!$G$10</f>
        <v>0</v>
      </c>
      <c r="EG66" s="329">
        <f>V65*$FW66*週間進捗報告書!$G$11</f>
        <v>0</v>
      </c>
      <c r="EH66" s="329">
        <f>Z65*$FX66*週間進捗報告書!$G$12</f>
        <v>0</v>
      </c>
      <c r="EI66" s="329">
        <f>AH65*$FY66*週間進捗報告書!$G$13</f>
        <v>0</v>
      </c>
      <c r="EJ66" s="329">
        <f>AL65*$FZ66*週間進捗報告書!$G$14</f>
        <v>0</v>
      </c>
      <c r="EK66" s="329">
        <f>AT65*$GA66*週間進捗報告書!$G$15</f>
        <v>0</v>
      </c>
      <c r="EL66" s="329">
        <f>AX65*$GB66*週間進捗報告書!$G$16</f>
        <v>0</v>
      </c>
      <c r="EM66" s="329">
        <f>BF65*$GC66*週間進捗報告書!$G$17</f>
        <v>0</v>
      </c>
      <c r="EN66" s="329">
        <f>BJ65*$GD66*週間進捗報告書!$G$18</f>
        <v>0</v>
      </c>
      <c r="EO66" s="329">
        <f>BR65*$GE66*週間進捗報告書!$G$19</f>
        <v>0</v>
      </c>
      <c r="EP66" s="329">
        <f>BV65*$GF66*週間進捗報告書!$G$20</f>
        <v>0</v>
      </c>
      <c r="ER66" s="547"/>
      <c r="ES66" s="547"/>
      <c r="ET66" s="547"/>
      <c r="EU66" s="547"/>
      <c r="EV66" s="547"/>
      <c r="EW66" s="547"/>
      <c r="EX66" s="547"/>
      <c r="EY66" s="547"/>
      <c r="EZ66" s="547"/>
      <c r="FA66" s="547"/>
      <c r="FB66" s="547"/>
      <c r="FC66" s="547"/>
      <c r="FD66" s="547"/>
      <c r="FE66" s="332"/>
      <c r="FG66" s="19"/>
      <c r="FH66" s="19"/>
      <c r="FI66" s="19"/>
      <c r="FJ66" s="19"/>
      <c r="FK66" s="19"/>
      <c r="FL66" s="19"/>
      <c r="FM66" s="19"/>
      <c r="FN66" s="19"/>
      <c r="FO66" s="19"/>
      <c r="FP66" s="19"/>
      <c r="FQ66" s="19"/>
      <c r="FR66" s="19"/>
      <c r="FU66" s="295">
        <f t="shared" ref="FU66" si="2974">FU65</f>
        <v>0</v>
      </c>
      <c r="FV66" s="295">
        <f t="shared" ref="FV66" si="2975">FV65</f>
        <v>0</v>
      </c>
      <c r="FW66" s="295">
        <f t="shared" ref="FW66" si="2976">FW65</f>
        <v>0</v>
      </c>
      <c r="FX66" s="295">
        <f t="shared" ref="FX66" si="2977">FX65</f>
        <v>0</v>
      </c>
      <c r="FY66" s="295">
        <f t="shared" ref="FY66" si="2978">FY65</f>
        <v>0</v>
      </c>
      <c r="FZ66" s="295">
        <f t="shared" ref="FZ66" si="2979">FZ65</f>
        <v>0</v>
      </c>
      <c r="GA66" s="295">
        <f t="shared" ref="GA66" si="2980">GA65</f>
        <v>0</v>
      </c>
      <c r="GB66" s="295">
        <f t="shared" ref="GB66" si="2981">GB65</f>
        <v>0</v>
      </c>
      <c r="GC66" s="295">
        <f t="shared" ref="GC66" si="2982">GC65</f>
        <v>0</v>
      </c>
      <c r="GD66" s="295">
        <f t="shared" ref="GD66" si="2983">GD65</f>
        <v>0</v>
      </c>
      <c r="GE66" s="295">
        <f t="shared" ref="GE66" si="2984">GE65</f>
        <v>0</v>
      </c>
      <c r="GF66" s="295">
        <f t="shared" ref="GF66" si="2985">GF65</f>
        <v>0</v>
      </c>
      <c r="GG66" s="295" t="e">
        <f t="shared" ref="GG66" si="2986">GG65</f>
        <v>#N/A</v>
      </c>
      <c r="GH66" s="2" t="e">
        <f>INDEX(リスト!$V:$V,MATCH(中日程計画表!$D65,リスト!$D:$D,0))</f>
        <v>#N/A</v>
      </c>
      <c r="GI66" s="2" t="e">
        <f>INDEX(リスト!$A:$A,MATCH(中日程計画表!$D65,リスト!$D:$D,0))</f>
        <v>#N/A</v>
      </c>
      <c r="GJ66" s="2" t="e">
        <f>INDEX(リスト!$U:$U,MATCH(中日程計画表!$D65,リスト!$D:$D,0))</f>
        <v>#N/A</v>
      </c>
      <c r="GK66" s="5" t="e">
        <f>INDEX(リスト!$W:$W,MATCH(中日程計画表!$D65,リスト!$D:$D,0))</f>
        <v>#N/A</v>
      </c>
      <c r="GL66" s="2" t="s">
        <v>201</v>
      </c>
      <c r="GM66" s="296">
        <f t="shared" ref="GM66" si="2987">GM65</f>
        <v>0</v>
      </c>
      <c r="GN66" s="296" t="str">
        <f t="shared" ref="GN66" si="2988">GN65</f>
        <v>入庫削除</v>
      </c>
      <c r="GP66" s="2">
        <v>3.7878787878787881</v>
      </c>
      <c r="GU66" s="461"/>
      <c r="GV66" s="460"/>
      <c r="GW66" s="460"/>
      <c r="GX66" s="461"/>
      <c r="GY66" s="461"/>
      <c r="GZ66" s="460"/>
      <c r="HA66" s="460"/>
      <c r="HB66" s="461"/>
      <c r="HC66" s="461"/>
      <c r="HD66" s="460"/>
      <c r="HE66" s="460"/>
      <c r="HF66" s="461"/>
      <c r="HG66" s="461"/>
      <c r="HH66" s="460"/>
      <c r="HI66" s="460"/>
      <c r="HJ66" s="461"/>
      <c r="HK66" s="461"/>
      <c r="HL66" s="460"/>
      <c r="HM66" s="460"/>
      <c r="HN66" s="461"/>
      <c r="HO66" s="461"/>
      <c r="HP66" s="460"/>
      <c r="HQ66" s="460"/>
      <c r="HR66" s="461"/>
      <c r="HS66" s="4"/>
    </row>
    <row r="67" spans="1:227" ht="12" customHeight="1">
      <c r="A67" s="488" t="str">
        <f ca="1">INDIRECT("リスト!A"&amp;B67+6)</f>
        <v>入荷</v>
      </c>
      <c r="B67" s="493">
        <f t="shared" ref="B67" si="2989">ROUNDDOWN((ROW()-6)/2,0)+1</f>
        <v>31</v>
      </c>
      <c r="C67" s="474" t="str">
        <f>機能グループ名</f>
        <v>入庫</v>
      </c>
      <c r="D67" s="500">
        <f>機能ID</f>
        <v>0</v>
      </c>
      <c r="E67" s="482" t="str">
        <f>機能名</f>
        <v>入庫照会</v>
      </c>
      <c r="F67" s="315"/>
      <c r="G67" s="315"/>
      <c r="H67" s="315"/>
      <c r="I67" s="315"/>
      <c r="J67" s="316"/>
      <c r="K67" s="480" t="str">
        <f>担当者_SR</f>
        <v>NG</v>
      </c>
      <c r="L67" s="76"/>
      <c r="M67" s="76"/>
      <c r="N67" s="470"/>
      <c r="O67" s="494" t="str">
        <f>担当者_SRR</f>
        <v>NG</v>
      </c>
      <c r="P67" s="76"/>
      <c r="Q67" s="76"/>
      <c r="R67" s="470"/>
      <c r="S67" s="494" t="str">
        <f>担当者_DS</f>
        <v>NG</v>
      </c>
      <c r="T67" s="76"/>
      <c r="U67" s="76"/>
      <c r="V67" s="470"/>
      <c r="W67" s="472" t="str">
        <f>担当者_DSR</f>
        <v>NG</v>
      </c>
      <c r="X67" s="76"/>
      <c r="Y67" s="76"/>
      <c r="Z67" s="470"/>
      <c r="AA67" s="476"/>
      <c r="AB67" s="79"/>
      <c r="AC67" s="79"/>
      <c r="AD67" s="470">
        <f>IF(AC68 &lt;&gt; "",1,0)</f>
        <v>0</v>
      </c>
      <c r="AE67" s="495" t="str">
        <f>担当者_CD</f>
        <v>NG</v>
      </c>
      <c r="AF67" s="76"/>
      <c r="AG67" s="76"/>
      <c r="AH67" s="470"/>
      <c r="AI67" s="495" t="str">
        <f>担当者_DD</f>
        <v>NG</v>
      </c>
      <c r="AJ67" s="76"/>
      <c r="AK67" s="76"/>
      <c r="AL67" s="470"/>
      <c r="AM67" s="498"/>
      <c r="AN67" s="79"/>
      <c r="AO67" s="79"/>
      <c r="AP67" s="470">
        <f>IF(AO68 &lt;&gt; "",1,0)</f>
        <v>0</v>
      </c>
      <c r="AQ67" s="472" t="str">
        <f>担当者_MCL</f>
        <v>NG</v>
      </c>
      <c r="AR67" s="76"/>
      <c r="AS67" s="76"/>
      <c r="AT67" s="470"/>
      <c r="AU67" s="472" t="str">
        <f>担当者_MCLR</f>
        <v>NG</v>
      </c>
      <c r="AV67" s="76"/>
      <c r="AW67" s="76"/>
      <c r="AX67" s="470"/>
      <c r="AY67" s="476"/>
      <c r="AZ67" s="79"/>
      <c r="BA67" s="79"/>
      <c r="BB67" s="470">
        <f>IF(BA68 &lt;&gt; "",1,0)</f>
        <v>0</v>
      </c>
      <c r="BC67" s="474" t="str">
        <f>担当者_MT</f>
        <v>NG</v>
      </c>
      <c r="BD67" s="76"/>
      <c r="BE67" s="76"/>
      <c r="BF67" s="470"/>
      <c r="BG67" s="472" t="str">
        <f>担当者_M検</f>
        <v>NG</v>
      </c>
      <c r="BH67" s="76"/>
      <c r="BI67" s="76"/>
      <c r="BJ67" s="470"/>
      <c r="BK67" s="498"/>
      <c r="BL67" s="79"/>
      <c r="BM67" s="79"/>
      <c r="BN67" s="470">
        <v>0</v>
      </c>
      <c r="BO67" s="474" t="str">
        <f>担当者_モテ</f>
        <v>NG</v>
      </c>
      <c r="BP67" s="76"/>
      <c r="BQ67" s="76"/>
      <c r="BR67" s="470"/>
      <c r="BS67" s="472" t="str">
        <f>担当者_モテR</f>
        <v>NG</v>
      </c>
      <c r="BT67" s="76"/>
      <c r="BU67" s="76"/>
      <c r="BV67" s="470"/>
      <c r="BW67" s="499">
        <f t="shared" ref="BW67" si="2990">IFERROR(SUM(IF(K67&lt;&gt;"NG",N67*K$1,0),IF(O67&lt;&gt;"NG",R67*O$1,0),IF(S67&lt;&gt;"NG",V67*S$1,0),IF(W67&lt;&gt;"NG",Z67*W$1,0),IF(AA67&lt;&gt;"NG",AD67*AA$1,0),IF(AE67&lt;&gt;"NG",AH67*AE$1,0),IF(AI67&lt;&gt;"NG",AL67*AI$1,0),IF(AM67&lt;&gt;"NG",AP67*AM$1,0),IF(AQ67&lt;&gt;"NG",AT67*AQ$1,0),IF(AU67&lt;&gt;"NG",AX67*AU$1,0),IF(AY67&lt;&gt;"NG",BB67*AY$1,0),IF(BC67&lt;&gt;"NG",BF67*BC$1,0),IF(BG67&lt;&gt;"NG",BJ67*BG$1,0),IF(BK67&lt;&gt;"NG",BN67*BK$1,0),IF(BO67&lt;&gt;"NG",BR67*BO$1,0),IF(BS67&lt;&gt;"NG",BV67*BS$1,0))/SUM(IF(K67&lt;&gt;"NG",K$1,0),IF(O67&lt;&gt;"NG",O$1,0),IF(S67&lt;&gt;"NG",S$1,0),IF(W67&lt;&gt;"NG",W$1,0),IF(AA67&lt;&gt;"NG",AA$1,0),IF(AE67&lt;&gt;"NG",AE$1,0),IF(AI67&lt;&gt;"NG",AI$1,0),IF(AM67&lt;&gt;"NG",AM$1,0),IF(AQ67&lt;&gt;"NG",AQ$1,0),IF(AU67&lt;&gt;"NG",AU$1,0),IF(AY67&lt;&gt;"NG",AY$1,0),IF(BC67&lt;&gt;"NG",BC$1,0),IF(BG67&lt;&gt;"NG",BG$1,0),IF(BK67&lt;&gt;"NG",BK$1,0),IF(BO67&lt;&gt;"NG",BO$1,0),IF(BS67&lt;&gt;"NG",BS$1,0)),0)</f>
        <v>0</v>
      </c>
      <c r="BX67" s="466"/>
      <c r="BY67" s="490"/>
      <c r="BZ67" s="5"/>
      <c r="CA67" s="32">
        <f t="shared" ref="CA67" si="2991">IF(AND($M67&lt;&gt;$BZ$5,$M67&lt;=$BZ$6,$M67&lt;&gt;$BZ$7),1,0)</f>
        <v>0</v>
      </c>
      <c r="CB67" s="32">
        <f t="shared" ref="CB67" si="2992">IF(AND($Q67&lt;&gt;$BZ$5,$Q67&lt;=$BZ$6,$Q67&lt;&gt;$BZ$7),1,0)</f>
        <v>0</v>
      </c>
      <c r="CC67" s="32">
        <f t="shared" ref="CC67" si="2993">IF(AND($U67&lt;&gt;$BZ$5,$U67&lt;=$BZ$6,$U67&lt;&gt;$BZ$7),1,0)</f>
        <v>0</v>
      </c>
      <c r="CD67" s="32">
        <f t="shared" ref="CD67" si="2994">IF(AND($Y67&lt;&gt;$BZ$5,$Y67&lt;=$BZ$6,$Y67&lt;&gt;$BZ$7),1,0)</f>
        <v>0</v>
      </c>
      <c r="CE67" s="32">
        <f t="shared" ref="CE67" si="2995">IF(AND($AG67&lt;&gt;$BZ$5,$AG67&lt;=$BZ$6,$AG67&lt;&gt;$BZ$7),1,0)</f>
        <v>0</v>
      </c>
      <c r="CF67" s="32">
        <f t="shared" ref="CF67" si="2996">IF(AND($AK67&lt;&gt;$BZ$5,$AK67&lt;=$BZ$6,$AK67&lt;&gt;$BZ$7),1,0)</f>
        <v>0</v>
      </c>
      <c r="CG67" s="32">
        <f t="shared" ref="CG67" si="2997">IF(AND($AS67&lt;&gt;$BZ$5,$AS67&lt;=$BZ$6,$AS67&lt;&gt;$BZ$7),1,0)</f>
        <v>0</v>
      </c>
      <c r="CH67" s="32">
        <f t="shared" ref="CH67" si="2998">IF(AND($AW67&lt;&gt;$BZ$5,$AW67&lt;=$BZ$6,$AW67&lt;&gt;$BZ$7),1,0)</f>
        <v>0</v>
      </c>
      <c r="CI67" s="32">
        <f t="shared" ref="CI67" si="2999">IF(AND($BE67&lt;&gt;$BZ$5,$BE67&lt;=$BZ$6,$BE67&lt;&gt;$BZ$7),1,0)</f>
        <v>0</v>
      </c>
      <c r="CJ67" s="32">
        <f t="shared" ref="CJ67" si="3000">IF(AND($BI67&lt;&gt;$BZ$5,$BI67&lt;=$BZ$6,$BI67&lt;&gt;$BZ$7),1,0)</f>
        <v>0</v>
      </c>
      <c r="CK67" s="32">
        <f t="shared" ref="CK67" si="3001">IF(AND($BQ67&lt;&gt;$BZ$5,$BQ67&lt;=$BZ$6,$BQ67&lt;&gt;$BZ$7),1,0)</f>
        <v>0</v>
      </c>
      <c r="CL67" s="32">
        <f t="shared" ref="CL67" si="3002">IF(AND($BU67&lt;&gt;$BZ$5,$BU67&lt;=$BZ$6,$BU67&lt;&gt;$BZ$7),1,0)</f>
        <v>0</v>
      </c>
      <c r="CO67" s="32">
        <f>IF(AND($M67&lt;&gt;$CN$5,$M67&lt;=$CN$6,$M67&lt;&gt;$CN$7),1,0)</f>
        <v>0</v>
      </c>
      <c r="CP67" s="32">
        <f>IF(AND($Q67&lt;&gt;$CN$5,$Q67&lt;=$CN$6,$Q67&lt;&gt;$CN$7),1,0)</f>
        <v>0</v>
      </c>
      <c r="CQ67" s="32">
        <f>IF(AND($U67&lt;&gt;$CN$5,$U67&lt;=$CN$6,$U67&lt;&gt;$CN$7),1,0)</f>
        <v>0</v>
      </c>
      <c r="CR67" s="32">
        <f>IF(AND($Y67&lt;&gt;$CN$5,$Y67&lt;=$CN$6,$Y67&lt;&gt;$CN$7),1,0)</f>
        <v>0</v>
      </c>
      <c r="CS67" s="32">
        <f>IF(AND($AG67&lt;&gt;$CN$5,$AG67&lt;=$CN$6,$AG67&lt;&gt;$CN$7),1,0)</f>
        <v>0</v>
      </c>
      <c r="CT67" s="32">
        <f>IF(AND($AK67&lt;&gt;$CN$5,$AK67&lt;=$CN$6,$AK67&lt;&gt;$CN$7),1,0)</f>
        <v>0</v>
      </c>
      <c r="CU67" s="32">
        <f>IF(AND($AS67&lt;&gt;$CN$5,$AS67&lt;=$CN$6,$AS67&lt;&gt;$CN$7),1,0)</f>
        <v>0</v>
      </c>
      <c r="CV67" s="32">
        <f>IF(AND($AW67&lt;&gt;$CN$5,$AW67&lt;=$CN$6,$AW67&lt;&gt;$CN$7),1,0)</f>
        <v>0</v>
      </c>
      <c r="CW67" s="32">
        <f>IF(AND($BE67&lt;&gt;$CN$5,$BE67&lt;=$CN$6,$BE67&lt;&gt;$CN$7),1,0)</f>
        <v>0</v>
      </c>
      <c r="CX67" s="32">
        <f>IF(AND($BI67&lt;&gt;$CN$5,$BI67&lt;=$CN$6,$BI67&lt;&gt;$CN$7),1,0)</f>
        <v>0</v>
      </c>
      <c r="CY67" s="32">
        <f>IF(AND($BQ67&lt;&gt;$CN$5,$BQ67&lt;=$CN$6,$BQ67&lt;&gt;$CN$7),1,0)</f>
        <v>0</v>
      </c>
      <c r="CZ67" s="32">
        <f>IF(AND($BU67&lt;&gt;$CN$5,$BU67&lt;=$CN$6,$BU67&lt;&gt;$CN$7),1,0)</f>
        <v>0</v>
      </c>
      <c r="DC67" s="32">
        <f>IF(AND($M67&lt;&gt;$DB$5,$M67&lt;=$DB$6,$M67&lt;&gt;$CN$7),1,0)</f>
        <v>0</v>
      </c>
      <c r="DD67" s="32">
        <f>IF(AND($Q67&lt;&gt;$DB$5,$Q67&lt;=$DB$6,$Q67&lt;&gt;$CN$7),1,0)</f>
        <v>0</v>
      </c>
      <c r="DE67" s="32">
        <f>IF(AND($U67&lt;&gt;$DB$5,$U67&lt;=$DB$6,$U67&lt;&gt;$CN$7),1,0)</f>
        <v>0</v>
      </c>
      <c r="DF67" s="32">
        <f>IF(AND($Y67&lt;&gt;$DB$5,$Y67&lt;=$DB$6,$Y67&lt;&gt;$CN$7),1,0)</f>
        <v>0</v>
      </c>
      <c r="DG67" s="32">
        <f>IF(AND($AG67&lt;&gt;$DB$5,$AG67&lt;=$DB$6,$AG67&lt;&gt;$CN$7),1,0)</f>
        <v>0</v>
      </c>
      <c r="DH67" s="32">
        <f>IF(AND($AK67&lt;&gt;$DB$5,$AK67&lt;=$DB$6,$AK67&lt;&gt;$CN$7),1,0)</f>
        <v>0</v>
      </c>
      <c r="DI67" s="32">
        <f>IF(AND($AS67&lt;&gt;$DB$5,$AS67&lt;=$DB$6,$AS67&lt;&gt;$CN$7),1,0)</f>
        <v>0</v>
      </c>
      <c r="DJ67" s="32">
        <f>IF(AND($AW67&lt;&gt;$DB$5,$AW67&lt;=$DB$6,$AW67&lt;&gt;$CN$7),1,0)</f>
        <v>0</v>
      </c>
      <c r="DK67" s="32">
        <f>IF(AND($BE67&lt;&gt;$DB$5,$BE67&lt;=$DB$6,$BE67&lt;&gt;$CN$7),1,0)</f>
        <v>0</v>
      </c>
      <c r="DL67" s="32">
        <f>IF(AND($BI67&lt;&gt;$DB$5,$BI67&lt;=$DB$6,$BI67&lt;&gt;$CN$7),1,0)</f>
        <v>0</v>
      </c>
      <c r="DM67" s="32">
        <f>IF(AND($BQ67&lt;&gt;$DB$5,$BQ67&lt;=$DB$6,$BQ67&lt;&gt;$CN$7),1,0)</f>
        <v>0</v>
      </c>
      <c r="DN67" s="32">
        <f>IF(AND($BU67&lt;&gt;$DB$5,$BU67&lt;=$DB$6,$BU67&lt;&gt;$CN$7),1,0)</f>
        <v>0</v>
      </c>
      <c r="DQ67" s="32">
        <f t="shared" ref="DQ67" si="3003">IF(AND($M67&lt;&gt;$DP$5,$M67&lt;=$DP$6,$M67&lt;&gt;$CN$7),1,0)</f>
        <v>0</v>
      </c>
      <c r="DR67" s="32">
        <f t="shared" ref="DR67" si="3004">IF(AND($Q67&lt;&gt;$DP$5,$Q67&lt;=$DP$6,$Q67&lt;&gt;$CN$7),1,0)</f>
        <v>0</v>
      </c>
      <c r="DS67" s="32">
        <f t="shared" ref="DS67" si="3005">IF(AND($U67&lt;&gt;$DP$5,$U67&lt;=$DP$6,$U67&lt;&gt;$CN$7),1,0)</f>
        <v>0</v>
      </c>
      <c r="DT67" s="32">
        <f t="shared" ref="DT67" si="3006">IF(AND($Y67&lt;&gt;$DP$5,$Y67&lt;=$DP$6,$Y67&lt;&gt;$CN$7),1,0)</f>
        <v>0</v>
      </c>
      <c r="DU67" s="32">
        <f t="shared" ref="DU67" si="3007">IF(AND($AG67&lt;&gt;$DP$5,$AG67&lt;=$DP$6,$AG67&lt;&gt;$CN$7),1,0)</f>
        <v>0</v>
      </c>
      <c r="DV67" s="32">
        <f t="shared" ref="DV67" si="3008">IF(AND($AK67&lt;&gt;$DP$5,$AK67&lt;=$DP$6,$AK67&lt;&gt;$CN$7),1,0)</f>
        <v>0</v>
      </c>
      <c r="DW67" s="32">
        <f t="shared" ref="DW67" si="3009">IF(AND($AS67&lt;&gt;$DP$5,$AS67&lt;=$DP$6,$AS67&lt;&gt;$CN$7),1,0)</f>
        <v>0</v>
      </c>
      <c r="DX67" s="32">
        <f t="shared" ref="DX67" si="3010">IF(AND($AW67&lt;&gt;$DP$5,$AW67&lt;=$DP$6,$AW67&lt;&gt;$CN$7),1,0)</f>
        <v>0</v>
      </c>
      <c r="DY67" s="32">
        <f t="shared" ref="DY67" si="3011">IF(AND($BE67&lt;&gt;$DP$5,$BE67&lt;=$DP$6,$BE67&lt;&gt;$CN$7),1,0)</f>
        <v>0</v>
      </c>
      <c r="DZ67" s="32">
        <f t="shared" ref="DZ67" si="3012">IF(AND($BI67&lt;&gt;$DP$5,$BI67&lt;=$DP$6,$BI67&lt;&gt;$CN$7),1,0)</f>
        <v>0</v>
      </c>
      <c r="EA67" s="32">
        <f t="shared" ref="EA67" si="3013">IF(AND($BQ67&lt;&gt;$DP$5,$BQ67&lt;=$DP$6,$BQ67&lt;&gt;$CN$7),1,0)</f>
        <v>0</v>
      </c>
      <c r="EB67" s="32">
        <f t="shared" ref="EB67" si="3014">IF(AND($BU67&lt;&gt;$DP$5,$BU67&lt;=$DP$6,$BU67&lt;&gt;$CN$7),1,0)</f>
        <v>0</v>
      </c>
      <c r="EE67" s="328">
        <f>IF(M67&lt;&gt;"",IF(M67&lt;=$ED$6,1,IF(L67&gt;$ED$6,0,NETWORKDAYS(L67,$ED$6,祭日リスト)/NETWORKDAYS(L67,M67,祭日リスト)))*$GG67*週間進捗報告書!$G$9,0)</f>
        <v>0</v>
      </c>
      <c r="EF67" s="328">
        <f>IF(Q67&lt;&gt;"",IF(Q67&lt;=$ED$6,1,IF(P67&gt;$ED$6,0,NETWORKDAYS(P67,$ED$6,祭日リスト)/NETWORKDAYS(P67,Q67,祭日リスト)))*$GG67*週間進捗報告書!$G$10,0)</f>
        <v>0</v>
      </c>
      <c r="EG67" s="328">
        <f>IF(U67&lt;&gt;"",IF(U67&lt;=$ED$6,1,IF(T67&gt;$ED$6,0,NETWORKDAYS(T67,$ED$6,祭日リスト)/NETWORKDAYS(T67,U67,祭日リスト)))*$GG67*週間進捗報告書!$G$11,0)</f>
        <v>0</v>
      </c>
      <c r="EH67" s="328">
        <f>IF(Y67&lt;&gt;"",IF(Y67&lt;=$ED$6,1,IF(X67&gt;$ED$6,0,NETWORKDAYS(X67,$ED$6,祭日リスト)/NETWORKDAYS(X67,Y67,祭日リスト)))*$GG67*週間進捗報告書!$G$12,0)</f>
        <v>0</v>
      </c>
      <c r="EI67" s="328">
        <f>IF(AG67&lt;&gt;"",IF(AG67&lt;=$ED$6,1,IF(AF67&gt;$ED$6,0,NETWORKDAYS(AF67,$ED$6,祭日リスト)/NETWORKDAYS(AF67,AG67,祭日リスト)))*$GG67*週間進捗報告書!$G$13,0)</f>
        <v>0</v>
      </c>
      <c r="EJ67" s="328">
        <f>IF(AK67&lt;&gt;"",IF(AK67&lt;=$ED$6,1,IF(AJ67&gt;$ED$6,0,NETWORKDAYS(AJ67,$ED$6,祭日リスト)/NETWORKDAYS(AJ67,AK67,祭日リスト)))*$GG67*週間進捗報告書!$G$14,0)</f>
        <v>0</v>
      </c>
      <c r="EK67" s="328">
        <f>IF(AS67&lt;&gt;"",IF(AS67&lt;=$ED$6,1,IF(AR67&gt;$ED$6,0,NETWORKDAYS(AR67,$ED$6,祭日リスト)/NETWORKDAYS(AR67,AS67,祭日リスト)))*$GG67*週間進捗報告書!$G$15,0)</f>
        <v>0</v>
      </c>
      <c r="EL67" s="328">
        <f>IF(AW67&lt;&gt;"",IF(AW67&lt;=$ED$6,1,IF(AV67&gt;$ED$6,0,NETWORKDAYS(AV67,$ED$6,祭日リスト)/NETWORKDAYS(AV67,AW67,祭日リスト)))*$GG67*週間進捗報告書!$G$16,0)</f>
        <v>0</v>
      </c>
      <c r="EM67" s="328">
        <f>IF(BE67&lt;&gt;"",IF(BE67&lt;=$ED$6,1,IF(BD67&gt;$ED$6,0,NETWORKDAYS(BD67,$ED$6,祭日リスト)/NETWORKDAYS(BD67,BE67,祭日リスト)))*$GG67*週間進捗報告書!$G$17,0)</f>
        <v>0</v>
      </c>
      <c r="EN67" s="328">
        <f>IF(BI67&lt;&gt;"",IF(BI67&lt;=$ED$6,1,IF(BH67&gt;$ED$6,0,NETWORKDAYS(BH67,$ED$6,祭日リスト)/NETWORKDAYS(BH67,BI67,祭日リスト)))*$GG67*週間進捗報告書!$G$18,0)</f>
        <v>0</v>
      </c>
      <c r="EO67" s="328">
        <f>IF(BQ67&lt;&gt;"",IF(BQ67&lt;=$ED$6,1,IF(BP67&gt;$ED$6,0,NETWORKDAYS(BP67,$ED$6,祭日リスト)/NETWORKDAYS(BP67,BQ67,祭日リスト)))*$GG67*週間進捗報告書!$G$19,0)</f>
        <v>0</v>
      </c>
      <c r="EP67" s="328">
        <f>IF(BU67&lt;&gt;"",IF(BU67&lt;=$ED$6,1,IF(BT67&gt;$ED$6,0,NETWORKDAYS(BT67,$ED$6,祭日リスト)/NETWORKDAYS(BT67,BU67,祭日リスト)))*$GG67*週間進捗報告書!$G$20,0)</f>
        <v>0</v>
      </c>
      <c r="ER67" s="547">
        <f t="shared" ref="ER67:FC67" si="3015">EE67-EE68</f>
        <v>0</v>
      </c>
      <c r="ES67" s="547">
        <f t="shared" si="3015"/>
        <v>0</v>
      </c>
      <c r="ET67" s="547">
        <f t="shared" si="3015"/>
        <v>0</v>
      </c>
      <c r="EU67" s="547">
        <f t="shared" si="3015"/>
        <v>0</v>
      </c>
      <c r="EV67" s="547">
        <f t="shared" si="3015"/>
        <v>0</v>
      </c>
      <c r="EW67" s="547">
        <f t="shared" si="3015"/>
        <v>0</v>
      </c>
      <c r="EX67" s="547">
        <f t="shared" si="3015"/>
        <v>0</v>
      </c>
      <c r="EY67" s="547">
        <f t="shared" si="3015"/>
        <v>0</v>
      </c>
      <c r="EZ67" s="547">
        <f t="shared" si="3015"/>
        <v>0</v>
      </c>
      <c r="FA67" s="547">
        <f t="shared" si="3015"/>
        <v>0</v>
      </c>
      <c r="FB67" s="547">
        <f t="shared" si="3015"/>
        <v>0</v>
      </c>
      <c r="FC67" s="547">
        <f t="shared" si="3015"/>
        <v>0</v>
      </c>
      <c r="FD67" s="547">
        <f t="shared" ref="FD67" si="3016">SUM(ER67:FC68)</f>
        <v>0</v>
      </c>
      <c r="FE67" s="333"/>
      <c r="FG67" s="32">
        <f>IF(AND($M67&lt;&gt;$FF$7),1,0)</f>
        <v>0</v>
      </c>
      <c r="FH67" s="32">
        <f>IF(AND($Q67&lt;&gt;$FF$7),1,0)</f>
        <v>0</v>
      </c>
      <c r="FI67" s="32">
        <f>IF(AND($U67&lt;&gt;$FF$7),1,0)</f>
        <v>0</v>
      </c>
      <c r="FJ67" s="32">
        <f>IF(AND($Y67&lt;&gt;$FF$7),1,0)</f>
        <v>0</v>
      </c>
      <c r="FK67" s="32">
        <f>IF(AND($AG67&lt;&gt;$FF$7),1,0)</f>
        <v>0</v>
      </c>
      <c r="FL67" s="32">
        <f>IF(AND($AK67&lt;&gt;$FF$7),1,0)</f>
        <v>0</v>
      </c>
      <c r="FM67" s="32">
        <f>IF(AND($AS67&lt;&gt;$FF$7),1,0)</f>
        <v>0</v>
      </c>
      <c r="FN67" s="32">
        <f>IF(AND($AW67&lt;&gt;$FF$7),1,0)</f>
        <v>0</v>
      </c>
      <c r="FO67" s="32">
        <f>IF(AND($BE67&lt;&gt;$FF$7),1,0)</f>
        <v>0</v>
      </c>
      <c r="FP67" s="32">
        <f>IF(AND($BI67&lt;&gt;$FF$7),1,0)</f>
        <v>0</v>
      </c>
      <c r="FQ67" s="32">
        <f>IF(AND($BQ67&lt;&gt;$FF$7),1,0)</f>
        <v>0</v>
      </c>
      <c r="FR67" s="32">
        <f>IF(AND($BU67&lt;&gt;$FF$7),1,0)</f>
        <v>0</v>
      </c>
      <c r="FU67" s="294">
        <f t="shared" ref="FU67" si="3017">IF($K67&lt;&gt;"NG",$GG67,0)</f>
        <v>0</v>
      </c>
      <c r="FV67" s="294">
        <f t="shared" ref="FV67" si="3018">IF($O67&lt;&gt;"NG",$GG67,0)</f>
        <v>0</v>
      </c>
      <c r="FW67" s="294">
        <f t="shared" ref="FW67" si="3019">IF($S67&lt;&gt;"NG",$GG67,0)</f>
        <v>0</v>
      </c>
      <c r="FX67" s="294">
        <f t="shared" ref="FX67" si="3020">IF($W67&lt;&gt;"NG",$GG67,0)</f>
        <v>0</v>
      </c>
      <c r="FY67" s="294">
        <f t="shared" ref="FY67" si="3021">IF($AE67&lt;&gt;"NG",$GG67,0)</f>
        <v>0</v>
      </c>
      <c r="FZ67" s="294">
        <f t="shared" ref="FZ67" si="3022">IF($AI67&lt;&gt;"NG",$GG67,0)</f>
        <v>0</v>
      </c>
      <c r="GA67" s="294">
        <f t="shared" ref="GA67" si="3023">IF($AQ67&lt;&gt;"NG",$GG67,0)</f>
        <v>0</v>
      </c>
      <c r="GB67" s="294">
        <f t="shared" ref="GB67" si="3024">IF($AU67&lt;&gt;"NG",$GG67,0)</f>
        <v>0</v>
      </c>
      <c r="GC67" s="294">
        <f t="shared" ref="GC67" si="3025">IF($BC67&lt;&gt;"NG",$GG67,0)</f>
        <v>0</v>
      </c>
      <c r="GD67" s="294">
        <f t="shared" ref="GD67" si="3026">IF($BG67&lt;&gt;"NG",$GG67,0)</f>
        <v>0</v>
      </c>
      <c r="GE67" s="294">
        <f t="shared" ref="GE67" si="3027">IF($BO67&lt;&gt;"NG",$GG67,0)</f>
        <v>0</v>
      </c>
      <c r="GF67" s="294">
        <f t="shared" ref="GF67" si="3028">IF($BS67&lt;&gt;"NG",$GG67,0)</f>
        <v>0</v>
      </c>
      <c r="GG67" s="294" t="e">
        <f>VLOOKUP($D67,リスト!$D:$S,15,FALSE)</f>
        <v>#N/A</v>
      </c>
      <c r="GH67" s="2" t="e">
        <f>INDEX(リスト!$V:$V,MATCH(中日程計画表!$D67,リスト!$D:$D,0))</f>
        <v>#N/A</v>
      </c>
      <c r="GI67" s="2" t="e">
        <f>INDEX(リスト!$A:$A,MATCH(中日程計画表!$D67,リスト!$D:$D,0))</f>
        <v>#N/A</v>
      </c>
      <c r="GJ67" s="2" t="e">
        <f>INDEX(リスト!$U:$U,MATCH(中日程計画表!$D67,リスト!$D:$D,0))</f>
        <v>#N/A</v>
      </c>
      <c r="GK67" s="5" t="e">
        <f>INDEX(リスト!$W:$W,MATCH(中日程計画表!$D67,リスト!$D:$D,0))</f>
        <v>#N/A</v>
      </c>
      <c r="GL67" s="2" t="s">
        <v>200</v>
      </c>
      <c r="GM67" s="296">
        <f>D67</f>
        <v>0</v>
      </c>
      <c r="GN67" s="296" t="str">
        <f>E67</f>
        <v>入庫照会</v>
      </c>
      <c r="GP67" s="2">
        <v>1.3636363636363638</v>
      </c>
      <c r="GU67" s="460" t="str">
        <f t="shared" ref="GU67" si="3029">AE67</f>
        <v>NG</v>
      </c>
      <c r="GV67" s="460">
        <f t="shared" ref="GV67" si="3030">EI67</f>
        <v>0</v>
      </c>
      <c r="GW67" s="460">
        <f t="shared" ref="GW67" si="3031">EI68</f>
        <v>0</v>
      </c>
      <c r="GX67" s="462">
        <f t="shared" ref="GX67" si="3032">EV67</f>
        <v>0</v>
      </c>
      <c r="GY67" s="460" t="str">
        <f t="shared" ref="GY67" si="3033">AI67</f>
        <v>NG</v>
      </c>
      <c r="GZ67" s="460">
        <f t="shared" ref="GZ67" si="3034">EJ67</f>
        <v>0</v>
      </c>
      <c r="HA67" s="460">
        <f t="shared" ref="HA67" si="3035">EJ68</f>
        <v>0</v>
      </c>
      <c r="HB67" s="462">
        <f t="shared" ref="HB67" si="3036">EW67</f>
        <v>0</v>
      </c>
      <c r="HC67" s="460" t="str">
        <f t="shared" ref="HC67" si="3037">AQ67</f>
        <v>NG</v>
      </c>
      <c r="HD67" s="460">
        <f t="shared" ref="HD67" si="3038">EK67</f>
        <v>0</v>
      </c>
      <c r="HE67" s="460">
        <f t="shared" ref="HE67" si="3039">EK68</f>
        <v>0</v>
      </c>
      <c r="HF67" s="462">
        <f t="shared" ref="HF67" si="3040">EX67</f>
        <v>0</v>
      </c>
      <c r="HG67" s="460" t="str">
        <f t="shared" ref="HG67" si="3041">AU67</f>
        <v>NG</v>
      </c>
      <c r="HH67" s="460">
        <f t="shared" ref="HH67" si="3042">EL67</f>
        <v>0</v>
      </c>
      <c r="HI67" s="460">
        <f t="shared" ref="HI67" si="3043">EL68</f>
        <v>0</v>
      </c>
      <c r="HJ67" s="462">
        <f t="shared" ref="HJ67" si="3044">EY67</f>
        <v>0</v>
      </c>
      <c r="HK67" s="460" t="str">
        <f t="shared" ref="HK67" si="3045">BC67</f>
        <v>NG</v>
      </c>
      <c r="HL67" s="460">
        <f t="shared" ref="HL67" si="3046">EM67</f>
        <v>0</v>
      </c>
      <c r="HM67" s="460">
        <f t="shared" ref="HM67" si="3047">EM68</f>
        <v>0</v>
      </c>
      <c r="HN67" s="462">
        <f t="shared" ref="HN67" si="3048">EZ67</f>
        <v>0</v>
      </c>
      <c r="HO67" s="460" t="str">
        <f t="shared" ref="HO67" si="3049">BG67</f>
        <v>NG</v>
      </c>
      <c r="HP67" s="460">
        <f t="shared" ref="HP67" si="3050">EN67</f>
        <v>0</v>
      </c>
      <c r="HQ67" s="460">
        <f t="shared" ref="HQ67" si="3051">EN68</f>
        <v>0</v>
      </c>
      <c r="HR67" s="462">
        <f t="shared" ref="HR67" si="3052">FA67</f>
        <v>0</v>
      </c>
      <c r="HS67" s="332"/>
    </row>
    <row r="68" spans="1:227" ht="12" customHeight="1">
      <c r="A68" s="489"/>
      <c r="B68" s="493"/>
      <c r="C68" s="475"/>
      <c r="D68" s="501"/>
      <c r="E68" s="483"/>
      <c r="F68" s="317"/>
      <c r="G68" s="317"/>
      <c r="H68" s="317"/>
      <c r="I68" s="317"/>
      <c r="J68" s="316"/>
      <c r="K68" s="481"/>
      <c r="L68" s="77"/>
      <c r="M68" s="77"/>
      <c r="N68" s="471"/>
      <c r="O68" s="494"/>
      <c r="P68" s="77"/>
      <c r="Q68" s="77"/>
      <c r="R68" s="471"/>
      <c r="S68" s="494"/>
      <c r="T68" s="77"/>
      <c r="U68" s="77"/>
      <c r="V68" s="471"/>
      <c r="W68" s="473"/>
      <c r="X68" s="77"/>
      <c r="Y68" s="77"/>
      <c r="Z68" s="471"/>
      <c r="AA68" s="477"/>
      <c r="AB68" s="80"/>
      <c r="AC68" s="80"/>
      <c r="AD68" s="471"/>
      <c r="AE68" s="495"/>
      <c r="AF68" s="77"/>
      <c r="AG68" s="77"/>
      <c r="AH68" s="471"/>
      <c r="AI68" s="495"/>
      <c r="AJ68" s="77"/>
      <c r="AK68" s="77"/>
      <c r="AL68" s="471"/>
      <c r="AM68" s="498"/>
      <c r="AN68" s="80"/>
      <c r="AO68" s="80"/>
      <c r="AP68" s="497"/>
      <c r="AQ68" s="473"/>
      <c r="AR68" s="77"/>
      <c r="AS68" s="77"/>
      <c r="AT68" s="471"/>
      <c r="AU68" s="473"/>
      <c r="AV68" s="77"/>
      <c r="AW68" s="77"/>
      <c r="AX68" s="471"/>
      <c r="AY68" s="477"/>
      <c r="AZ68" s="80"/>
      <c r="BA68" s="80"/>
      <c r="BB68" s="497"/>
      <c r="BC68" s="475"/>
      <c r="BD68" s="77"/>
      <c r="BE68" s="77"/>
      <c r="BF68" s="471"/>
      <c r="BG68" s="473"/>
      <c r="BH68" s="77"/>
      <c r="BI68" s="77"/>
      <c r="BJ68" s="471"/>
      <c r="BK68" s="498"/>
      <c r="BL68" s="80"/>
      <c r="BM68" s="80"/>
      <c r="BN68" s="497"/>
      <c r="BO68" s="475"/>
      <c r="BP68" s="77"/>
      <c r="BQ68" s="77"/>
      <c r="BR68" s="471"/>
      <c r="BS68" s="473"/>
      <c r="BT68" s="77"/>
      <c r="BU68" s="77"/>
      <c r="BV68" s="471"/>
      <c r="BW68" s="499"/>
      <c r="BX68" s="467"/>
      <c r="BY68" s="490"/>
      <c r="CA68" s="19">
        <f t="shared" ref="CA68" si="3053">IF(AND($N67=1,$M68&lt;&gt;$BZ$7),1,0)</f>
        <v>0</v>
      </c>
      <c r="CB68" s="19">
        <f t="shared" ref="CB68" si="3054">IF(AND($R67=1,$Q68&lt;&gt;$BZ$7),1,0)</f>
        <v>0</v>
      </c>
      <c r="CC68" s="19">
        <f t="shared" ref="CC68" si="3055">IF(AND($V67=1,$U68&lt;&gt;$BZ$7),1,0)</f>
        <v>0</v>
      </c>
      <c r="CD68" s="19">
        <f t="shared" ref="CD68" si="3056">IF(AND($Z67=1,$Y68&lt;&gt;$BZ$7),1,0)</f>
        <v>0</v>
      </c>
      <c r="CE68" s="19">
        <f t="shared" ref="CE68" si="3057">IF(AND($AH67=1,$AG68&lt;&gt;$BZ$7),1,0)</f>
        <v>0</v>
      </c>
      <c r="CF68" s="19">
        <f t="shared" ref="CF68" si="3058">IF(AND($AL67=1,$AK68&lt;&gt;$BZ$7),1,0)</f>
        <v>0</v>
      </c>
      <c r="CG68" s="19">
        <f t="shared" ref="CG68" si="3059">IF(AND($AT67=1,$AS68&lt;&gt;$BZ$7),1,0)</f>
        <v>0</v>
      </c>
      <c r="CH68" s="19">
        <f t="shared" ref="CH68" si="3060">IF(AND($AX67=1,$AW68&lt;&gt;$BZ$7),1,0)</f>
        <v>0</v>
      </c>
      <c r="CI68" s="19">
        <f t="shared" ref="CI68" si="3061">IF(AND($BF67=1,$BE68&lt;&gt;$BZ$7),1,0)</f>
        <v>0</v>
      </c>
      <c r="CJ68" s="19">
        <f t="shared" ref="CJ68" si="3062">IF(AND($BJ67=1,$BI68&lt;&gt;$BZ$7),1,0)</f>
        <v>0</v>
      </c>
      <c r="CK68" s="19">
        <f t="shared" ref="CK68" si="3063">IF(AND($BR67=1,$BQ68&lt;&gt;$BZ$7),1,0)</f>
        <v>0</v>
      </c>
      <c r="CL68" s="19">
        <f t="shared" ref="CL68" si="3064">IF(AND($BV67=1,$BU68&lt;&gt;$BZ$7),1,0)</f>
        <v>0</v>
      </c>
      <c r="CO68" s="19">
        <f>IF(AND($M68&lt;&gt;$CN$7,$M68&lt;=$CN$6),1,0)</f>
        <v>0</v>
      </c>
      <c r="CP68" s="19">
        <f>IF(AND($Q68&lt;&gt;$CN$7,$Q68&lt;=$CN$6),1,0)</f>
        <v>0</v>
      </c>
      <c r="CQ68" s="19">
        <f>IF(AND($U68&lt;&gt;$CN$7,$U68&lt;=$CN$6),1,0)</f>
        <v>0</v>
      </c>
      <c r="CR68" s="19">
        <f>IF(AND($Y68&lt;&gt;$CN$7,$Y68&lt;=$CN$6),1,0)</f>
        <v>0</v>
      </c>
      <c r="CS68" s="19">
        <f>IF(AND($AG68&lt;&gt;$CN$7,$AG68&lt;=$CN$6),1,0)</f>
        <v>0</v>
      </c>
      <c r="CT68" s="19">
        <f>IF(AND($AK68&lt;&gt;$CN$7,$AK68&lt;=$CN$6),1,0)</f>
        <v>0</v>
      </c>
      <c r="CU68" s="19">
        <f>IF(AND($AS68&lt;&gt;$CN$7,$AS68&lt;=$CN$6),1,0)</f>
        <v>0</v>
      </c>
      <c r="CV68" s="19">
        <f>IF(AND($AW68&lt;&gt;$CN$7,$AW68&lt;=$CN$6),1,0)</f>
        <v>0</v>
      </c>
      <c r="CW68" s="19">
        <f>IF(AND($BE68&lt;&gt;$CN$7,$BE68&lt;=$CN$6),1,0)</f>
        <v>0</v>
      </c>
      <c r="CX68" s="19">
        <f>IF(AND($BI68&lt;&gt;$CN$7,$BI68&lt;=$CN$6),1,0)</f>
        <v>0</v>
      </c>
      <c r="CY68" s="19">
        <f>IF(AND($BQ68&lt;&gt;$CN$7,$BQ68&lt;=$CN$6),1,0)</f>
        <v>0</v>
      </c>
      <c r="CZ68" s="19">
        <f>IF(AND($BU68&lt;&gt;$CN$7,$BU68&lt;=$CN$6),1,0)</f>
        <v>0</v>
      </c>
      <c r="DC68" s="19">
        <f>IF($N67=1,1,0)</f>
        <v>0</v>
      </c>
      <c r="DD68" s="19">
        <f>IF($R67=1,1,0)</f>
        <v>0</v>
      </c>
      <c r="DE68" s="19">
        <f>IF($V67=1,1,0)</f>
        <v>0</v>
      </c>
      <c r="DF68" s="19">
        <f>IF($Z67=1,1,0)</f>
        <v>0</v>
      </c>
      <c r="DG68" s="19">
        <f>IF($AH67=1,1,0)</f>
        <v>0</v>
      </c>
      <c r="DH68" s="19">
        <f>IF($AL67=1,1,0)</f>
        <v>0</v>
      </c>
      <c r="DI68" s="19">
        <f>IF($AT67=1,1,0)</f>
        <v>0</v>
      </c>
      <c r="DJ68" s="19">
        <f>IF($AX67=1,1,0)</f>
        <v>0</v>
      </c>
      <c r="DK68" s="19">
        <f>IF($BF67=1,1,0)</f>
        <v>0</v>
      </c>
      <c r="DL68" s="19">
        <f>IF($BJ67=1,1,0)</f>
        <v>0</v>
      </c>
      <c r="DM68" s="19">
        <f>IF($BR67=1,1,0)</f>
        <v>0</v>
      </c>
      <c r="DN68" s="19">
        <f>IF($BV67=1,1,0)</f>
        <v>0</v>
      </c>
      <c r="DQ68" s="19">
        <f t="shared" ref="DQ68" si="3065">IF($N67=1,1,0)</f>
        <v>0</v>
      </c>
      <c r="DR68" s="19">
        <f t="shared" ref="DR68" si="3066">IF($R67=1,1,0)</f>
        <v>0</v>
      </c>
      <c r="DS68" s="19">
        <f t="shared" ref="DS68" si="3067">IF($V67=1,1,0)</f>
        <v>0</v>
      </c>
      <c r="DT68" s="19">
        <f t="shared" ref="DT68" si="3068">IF($Z67=1,1,0)</f>
        <v>0</v>
      </c>
      <c r="DU68" s="19">
        <f t="shared" ref="DU68" si="3069">IF($AH67=1,1,0)</f>
        <v>0</v>
      </c>
      <c r="DV68" s="19">
        <f t="shared" ref="DV68" si="3070">IF($AL67=1,1,0)</f>
        <v>0</v>
      </c>
      <c r="DW68" s="19">
        <f t="shared" ref="DW68" si="3071">IF($AT67=1,1,0)</f>
        <v>0</v>
      </c>
      <c r="DX68" s="19">
        <f t="shared" ref="DX68" si="3072">IF($AX67=1,1,0)</f>
        <v>0</v>
      </c>
      <c r="DY68" s="19">
        <f t="shared" ref="DY68" si="3073">IF($BF67=1,1,0)</f>
        <v>0</v>
      </c>
      <c r="DZ68" s="19">
        <f t="shared" ref="DZ68" si="3074">IF($BJ67=1,1,0)</f>
        <v>0</v>
      </c>
      <c r="EA68" s="19">
        <f t="shared" ref="EA68" si="3075">IF($BR67=1,1,0)</f>
        <v>0</v>
      </c>
      <c r="EB68" s="19">
        <f t="shared" ref="EB68" si="3076">IF($BV67=1,1,0)</f>
        <v>0</v>
      </c>
      <c r="EE68" s="329">
        <f>N67*$FU68*週間進捗報告書!$G$9</f>
        <v>0</v>
      </c>
      <c r="EF68" s="329">
        <f>R67*$FV68*週間進捗報告書!$G$10</f>
        <v>0</v>
      </c>
      <c r="EG68" s="329">
        <f>V67*$FW68*週間進捗報告書!$G$11</f>
        <v>0</v>
      </c>
      <c r="EH68" s="329">
        <f>Z67*$FX68*週間進捗報告書!$G$12</f>
        <v>0</v>
      </c>
      <c r="EI68" s="329">
        <f>AH67*$FY68*週間進捗報告書!$G$13</f>
        <v>0</v>
      </c>
      <c r="EJ68" s="329">
        <f>AL67*$FZ68*週間進捗報告書!$G$14</f>
        <v>0</v>
      </c>
      <c r="EK68" s="329">
        <f>AT67*$GA68*週間進捗報告書!$G$15</f>
        <v>0</v>
      </c>
      <c r="EL68" s="329">
        <f>AX67*$GB68*週間進捗報告書!$G$16</f>
        <v>0</v>
      </c>
      <c r="EM68" s="329">
        <f>BF67*$GC68*週間進捗報告書!$G$17</f>
        <v>0</v>
      </c>
      <c r="EN68" s="329">
        <f>BJ67*$GD68*週間進捗報告書!$G$18</f>
        <v>0</v>
      </c>
      <c r="EO68" s="329">
        <f>BR67*$GE68*週間進捗報告書!$G$19</f>
        <v>0</v>
      </c>
      <c r="EP68" s="329">
        <f>BV67*$GF68*週間進捗報告書!$G$20</f>
        <v>0</v>
      </c>
      <c r="ER68" s="547"/>
      <c r="ES68" s="547"/>
      <c r="ET68" s="547"/>
      <c r="EU68" s="547"/>
      <c r="EV68" s="547"/>
      <c r="EW68" s="547"/>
      <c r="EX68" s="547"/>
      <c r="EY68" s="547"/>
      <c r="EZ68" s="547"/>
      <c r="FA68" s="547"/>
      <c r="FB68" s="547"/>
      <c r="FC68" s="547"/>
      <c r="FD68" s="547"/>
      <c r="FE68" s="332"/>
      <c r="FG68" s="19"/>
      <c r="FH68" s="19"/>
      <c r="FI68" s="19"/>
      <c r="FJ68" s="19"/>
      <c r="FK68" s="19"/>
      <c r="FL68" s="19"/>
      <c r="FM68" s="19"/>
      <c r="FN68" s="19"/>
      <c r="FO68" s="19"/>
      <c r="FP68" s="19"/>
      <c r="FQ68" s="19"/>
      <c r="FR68" s="19"/>
      <c r="FU68" s="295">
        <f t="shared" ref="FU68" si="3077">FU67</f>
        <v>0</v>
      </c>
      <c r="FV68" s="295">
        <f t="shared" ref="FV68" si="3078">FV67</f>
        <v>0</v>
      </c>
      <c r="FW68" s="295">
        <f t="shared" ref="FW68" si="3079">FW67</f>
        <v>0</v>
      </c>
      <c r="FX68" s="295">
        <f t="shared" ref="FX68" si="3080">FX67</f>
        <v>0</v>
      </c>
      <c r="FY68" s="295">
        <f t="shared" ref="FY68" si="3081">FY67</f>
        <v>0</v>
      </c>
      <c r="FZ68" s="295">
        <f t="shared" ref="FZ68" si="3082">FZ67</f>
        <v>0</v>
      </c>
      <c r="GA68" s="295">
        <f t="shared" ref="GA68" si="3083">GA67</f>
        <v>0</v>
      </c>
      <c r="GB68" s="295">
        <f t="shared" ref="GB68" si="3084">GB67</f>
        <v>0</v>
      </c>
      <c r="GC68" s="295">
        <f t="shared" ref="GC68" si="3085">GC67</f>
        <v>0</v>
      </c>
      <c r="GD68" s="295">
        <f t="shared" ref="GD68" si="3086">GD67</f>
        <v>0</v>
      </c>
      <c r="GE68" s="295">
        <f t="shared" ref="GE68" si="3087">GE67</f>
        <v>0</v>
      </c>
      <c r="GF68" s="295">
        <f t="shared" ref="GF68" si="3088">GF67</f>
        <v>0</v>
      </c>
      <c r="GG68" s="295" t="e">
        <f t="shared" ref="GG68" si="3089">GG67</f>
        <v>#N/A</v>
      </c>
      <c r="GH68" s="2" t="e">
        <f>INDEX(リスト!$V:$V,MATCH(中日程計画表!$D67,リスト!$D:$D,0))</f>
        <v>#N/A</v>
      </c>
      <c r="GI68" s="2" t="e">
        <f>INDEX(リスト!$A:$A,MATCH(中日程計画表!$D67,リスト!$D:$D,0))</f>
        <v>#N/A</v>
      </c>
      <c r="GJ68" s="2" t="e">
        <f>INDEX(リスト!$U:$U,MATCH(中日程計画表!$D67,リスト!$D:$D,0))</f>
        <v>#N/A</v>
      </c>
      <c r="GK68" s="5" t="e">
        <f>INDEX(リスト!$W:$W,MATCH(中日程計画表!$D67,リスト!$D:$D,0))</f>
        <v>#N/A</v>
      </c>
      <c r="GL68" s="2" t="s">
        <v>201</v>
      </c>
      <c r="GM68" s="296">
        <f t="shared" ref="GM68" si="3090">GM67</f>
        <v>0</v>
      </c>
      <c r="GN68" s="296" t="str">
        <f t="shared" ref="GN68" si="3091">GN67</f>
        <v>入庫照会</v>
      </c>
      <c r="GP68" s="2">
        <v>1.3636363636363638</v>
      </c>
      <c r="GU68" s="461"/>
      <c r="GV68" s="460"/>
      <c r="GW68" s="460"/>
      <c r="GX68" s="461"/>
      <c r="GY68" s="461"/>
      <c r="GZ68" s="460"/>
      <c r="HA68" s="460"/>
      <c r="HB68" s="461"/>
      <c r="HC68" s="461"/>
      <c r="HD68" s="460"/>
      <c r="HE68" s="460"/>
      <c r="HF68" s="461"/>
      <c r="HG68" s="461"/>
      <c r="HH68" s="460"/>
      <c r="HI68" s="460"/>
      <c r="HJ68" s="461"/>
      <c r="HK68" s="461"/>
      <c r="HL68" s="460"/>
      <c r="HM68" s="460"/>
      <c r="HN68" s="461"/>
      <c r="HO68" s="461"/>
      <c r="HP68" s="460"/>
      <c r="HQ68" s="460"/>
      <c r="HR68" s="461"/>
      <c r="HS68" s="4"/>
    </row>
    <row r="69" spans="1:227" ht="12" customHeight="1">
      <c r="A69" s="488" t="str">
        <f ca="1">INDIRECT("リスト!A"&amp;B69+6)</f>
        <v>入荷</v>
      </c>
      <c r="B69" s="493">
        <f t="shared" ref="B69" si="3092">ROUNDDOWN((ROW()-6)/2,0)+1</f>
        <v>32</v>
      </c>
      <c r="C69" s="474" t="str">
        <f>機能グループ名</f>
        <v>入庫</v>
      </c>
      <c r="D69" s="500">
        <f>機能ID</f>
        <v>0</v>
      </c>
      <c r="E69" s="482" t="str">
        <f>機能名</f>
        <v>入庫ラベル</v>
      </c>
      <c r="F69" s="315"/>
      <c r="G69" s="315"/>
      <c r="H69" s="315"/>
      <c r="I69" s="315"/>
      <c r="J69" s="316"/>
      <c r="K69" s="480" t="str">
        <f>担当者_SR</f>
        <v>NG</v>
      </c>
      <c r="L69" s="76"/>
      <c r="M69" s="76"/>
      <c r="N69" s="470"/>
      <c r="O69" s="494" t="str">
        <f>担当者_SRR</f>
        <v>NG</v>
      </c>
      <c r="P69" s="76"/>
      <c r="Q69" s="76"/>
      <c r="R69" s="470"/>
      <c r="S69" s="494" t="str">
        <f>担当者_DS</f>
        <v>NG</v>
      </c>
      <c r="T69" s="76"/>
      <c r="U69" s="76"/>
      <c r="V69" s="470"/>
      <c r="W69" s="472" t="str">
        <f>担当者_DSR</f>
        <v>NG</v>
      </c>
      <c r="X69" s="76"/>
      <c r="Y69" s="76"/>
      <c r="Z69" s="470"/>
      <c r="AA69" s="476"/>
      <c r="AB69" s="79"/>
      <c r="AC69" s="79"/>
      <c r="AD69" s="470">
        <f>IF(AC70 &lt;&gt; "",1,0)</f>
        <v>0</v>
      </c>
      <c r="AE69" s="495" t="str">
        <f>担当者_CD</f>
        <v>NG</v>
      </c>
      <c r="AF69" s="76"/>
      <c r="AG69" s="355"/>
      <c r="AH69" s="470"/>
      <c r="AI69" s="495" t="str">
        <f>担当者_DD</f>
        <v>NG</v>
      </c>
      <c r="AJ69" s="76"/>
      <c r="AK69" s="76"/>
      <c r="AL69" s="470"/>
      <c r="AM69" s="498"/>
      <c r="AN69" s="79"/>
      <c r="AO69" s="79"/>
      <c r="AP69" s="470">
        <f>IF(AO70 &lt;&gt; "",1,0)</f>
        <v>0</v>
      </c>
      <c r="AQ69" s="472" t="s">
        <v>482</v>
      </c>
      <c r="AR69" s="76"/>
      <c r="AS69" s="76"/>
      <c r="AT69" s="470"/>
      <c r="AU69" s="472" t="str">
        <f>担当者_MCLR</f>
        <v>NG</v>
      </c>
      <c r="AV69" s="76"/>
      <c r="AW69" s="76"/>
      <c r="AX69" s="470"/>
      <c r="AY69" s="476"/>
      <c r="AZ69" s="79"/>
      <c r="BA69" s="79"/>
      <c r="BB69" s="470">
        <f>IF(BA70 &lt;&gt; "",1,0)</f>
        <v>0</v>
      </c>
      <c r="BC69" s="474" t="str">
        <f>担当者_MT</f>
        <v>NG</v>
      </c>
      <c r="BD69" s="76"/>
      <c r="BE69" s="76"/>
      <c r="BF69" s="470"/>
      <c r="BG69" s="472" t="str">
        <f>担当者_M検</f>
        <v>NG</v>
      </c>
      <c r="BH69" s="76"/>
      <c r="BI69" s="76"/>
      <c r="BJ69" s="470"/>
      <c r="BK69" s="498"/>
      <c r="BL69" s="79"/>
      <c r="BM69" s="79"/>
      <c r="BN69" s="470">
        <v>0</v>
      </c>
      <c r="BO69" s="474" t="str">
        <f>担当者_モテ</f>
        <v>NG</v>
      </c>
      <c r="BP69" s="76"/>
      <c r="BQ69" s="76"/>
      <c r="BR69" s="470"/>
      <c r="BS69" s="472" t="str">
        <f>担当者_モテR</f>
        <v>NG</v>
      </c>
      <c r="BT69" s="76"/>
      <c r="BU69" s="76"/>
      <c r="BV69" s="470"/>
      <c r="BW69" s="499">
        <f t="shared" ref="BW69" si="3093">IFERROR(SUM(IF(K69&lt;&gt;"NG",N69*K$1,0),IF(O69&lt;&gt;"NG",R69*O$1,0),IF(S69&lt;&gt;"NG",V69*S$1,0),IF(W69&lt;&gt;"NG",Z69*W$1,0),IF(AA69&lt;&gt;"NG",AD69*AA$1,0),IF(AE69&lt;&gt;"NG",AH69*AE$1,0),IF(AI69&lt;&gt;"NG",AL69*AI$1,0),IF(AM69&lt;&gt;"NG",AP69*AM$1,0),IF(AQ69&lt;&gt;"NG",AT69*AQ$1,0),IF(AU69&lt;&gt;"NG",AX69*AU$1,0),IF(AY69&lt;&gt;"NG",BB69*AY$1,0),IF(BC69&lt;&gt;"NG",BF69*BC$1,0),IF(BG69&lt;&gt;"NG",BJ69*BG$1,0),IF(BK69&lt;&gt;"NG",BN69*BK$1,0),IF(BO69&lt;&gt;"NG",BR69*BO$1,0),IF(BS69&lt;&gt;"NG",BV69*BS$1,0))/SUM(IF(K69&lt;&gt;"NG",K$1,0),IF(O69&lt;&gt;"NG",O$1,0),IF(S69&lt;&gt;"NG",S$1,0),IF(W69&lt;&gt;"NG",W$1,0),IF(AA69&lt;&gt;"NG",AA$1,0),IF(AE69&lt;&gt;"NG",AE$1,0),IF(AI69&lt;&gt;"NG",AI$1,0),IF(AM69&lt;&gt;"NG",AM$1,0),IF(AQ69&lt;&gt;"NG",AQ$1,0),IF(AU69&lt;&gt;"NG",AU$1,0),IF(AY69&lt;&gt;"NG",AY$1,0),IF(BC69&lt;&gt;"NG",BC$1,0),IF(BG69&lt;&gt;"NG",BG$1,0),IF(BK69&lt;&gt;"NG",BK$1,0),IF(BO69&lt;&gt;"NG",BO$1,0),IF(BS69&lt;&gt;"NG",BS$1,0)),0)</f>
        <v>0</v>
      </c>
      <c r="BX69" s="466"/>
      <c r="BY69" s="490"/>
      <c r="BZ69" s="5"/>
      <c r="CA69" s="32">
        <f t="shared" ref="CA69" si="3094">IF(AND($M69&lt;&gt;$BZ$5,$M69&lt;=$BZ$6,$M69&lt;&gt;$BZ$7),1,0)</f>
        <v>0</v>
      </c>
      <c r="CB69" s="32">
        <f t="shared" ref="CB69" si="3095">IF(AND($Q69&lt;&gt;$BZ$5,$Q69&lt;=$BZ$6,$Q69&lt;&gt;$BZ$7),1,0)</f>
        <v>0</v>
      </c>
      <c r="CC69" s="32">
        <f t="shared" ref="CC69" si="3096">IF(AND($U69&lt;&gt;$BZ$5,$U69&lt;=$BZ$6,$U69&lt;&gt;$BZ$7),1,0)</f>
        <v>0</v>
      </c>
      <c r="CD69" s="32">
        <f t="shared" ref="CD69" si="3097">IF(AND($Y69&lt;&gt;$BZ$5,$Y69&lt;=$BZ$6,$Y69&lt;&gt;$BZ$7),1,0)</f>
        <v>0</v>
      </c>
      <c r="CE69" s="32">
        <f t="shared" ref="CE69" si="3098">IF(AND($AG69&lt;&gt;$BZ$5,$AG69&lt;=$BZ$6,$AG69&lt;&gt;$BZ$7),1,0)</f>
        <v>0</v>
      </c>
      <c r="CF69" s="32">
        <f t="shared" ref="CF69" si="3099">IF(AND($AK69&lt;&gt;$BZ$5,$AK69&lt;=$BZ$6,$AK69&lt;&gt;$BZ$7),1,0)</f>
        <v>0</v>
      </c>
      <c r="CG69" s="32">
        <f t="shared" ref="CG69" si="3100">IF(AND($AS69&lt;&gt;$BZ$5,$AS69&lt;=$BZ$6,$AS69&lt;&gt;$BZ$7),1,0)</f>
        <v>0</v>
      </c>
      <c r="CH69" s="32">
        <f t="shared" ref="CH69" si="3101">IF(AND($AW69&lt;&gt;$BZ$5,$AW69&lt;=$BZ$6,$AW69&lt;&gt;$BZ$7),1,0)</f>
        <v>0</v>
      </c>
      <c r="CI69" s="32">
        <f t="shared" ref="CI69" si="3102">IF(AND($BE69&lt;&gt;$BZ$5,$BE69&lt;=$BZ$6,$BE69&lt;&gt;$BZ$7),1,0)</f>
        <v>0</v>
      </c>
      <c r="CJ69" s="32">
        <f t="shared" ref="CJ69" si="3103">IF(AND($BI69&lt;&gt;$BZ$5,$BI69&lt;=$BZ$6,$BI69&lt;&gt;$BZ$7),1,0)</f>
        <v>0</v>
      </c>
      <c r="CK69" s="32">
        <f t="shared" ref="CK69" si="3104">IF(AND($BQ69&lt;&gt;$BZ$5,$BQ69&lt;=$BZ$6,$BQ69&lt;&gt;$BZ$7),1,0)</f>
        <v>0</v>
      </c>
      <c r="CL69" s="32">
        <f t="shared" ref="CL69" si="3105">IF(AND($BU69&lt;&gt;$BZ$5,$BU69&lt;=$BZ$6,$BU69&lt;&gt;$BZ$7),1,0)</f>
        <v>0</v>
      </c>
      <c r="CO69" s="32">
        <f>IF(AND($M69&lt;&gt;$CN$5,$M69&lt;=$CN$6,$M69&lt;&gt;$CN$7),1,0)</f>
        <v>0</v>
      </c>
      <c r="CP69" s="32">
        <f>IF(AND($Q69&lt;&gt;$CN$5,$Q69&lt;=$CN$6,$Q69&lt;&gt;$CN$7),1,0)</f>
        <v>0</v>
      </c>
      <c r="CQ69" s="32">
        <f>IF(AND($U69&lt;&gt;$CN$5,$U69&lt;=$CN$6,$U69&lt;&gt;$CN$7),1,0)</f>
        <v>0</v>
      </c>
      <c r="CR69" s="32">
        <f>IF(AND($Y69&lt;&gt;$CN$5,$Y69&lt;=$CN$6,$Y69&lt;&gt;$CN$7),1,0)</f>
        <v>0</v>
      </c>
      <c r="CS69" s="32">
        <f>IF(AND($AG69&lt;&gt;$CN$5,$AG69&lt;=$CN$6,$AG69&lt;&gt;$CN$7),1,0)</f>
        <v>0</v>
      </c>
      <c r="CT69" s="32">
        <f>IF(AND($AK69&lt;&gt;$CN$5,$AK69&lt;=$CN$6,$AK69&lt;&gt;$CN$7),1,0)</f>
        <v>0</v>
      </c>
      <c r="CU69" s="32">
        <f>IF(AND($AS69&lt;&gt;$CN$5,$AS69&lt;=$CN$6,$AS69&lt;&gt;$CN$7),1,0)</f>
        <v>0</v>
      </c>
      <c r="CV69" s="32">
        <f>IF(AND($AW69&lt;&gt;$CN$5,$AW69&lt;=$CN$6,$AW69&lt;&gt;$CN$7),1,0)</f>
        <v>0</v>
      </c>
      <c r="CW69" s="32">
        <f>IF(AND($BE69&lt;&gt;$CN$5,$BE69&lt;=$CN$6,$BE69&lt;&gt;$CN$7),1,0)</f>
        <v>0</v>
      </c>
      <c r="CX69" s="32">
        <f>IF(AND($BI69&lt;&gt;$CN$5,$BI69&lt;=$CN$6,$BI69&lt;&gt;$CN$7),1,0)</f>
        <v>0</v>
      </c>
      <c r="CY69" s="32">
        <f>IF(AND($BQ69&lt;&gt;$CN$5,$BQ69&lt;=$CN$6,$BQ69&lt;&gt;$CN$7),1,0)</f>
        <v>0</v>
      </c>
      <c r="CZ69" s="32">
        <f>IF(AND($BU69&lt;&gt;$CN$5,$BU69&lt;=$CN$6,$BU69&lt;&gt;$CN$7),1,0)</f>
        <v>0</v>
      </c>
      <c r="DC69" s="32">
        <f>IF(AND($M69&lt;&gt;$DB$5,$M69&lt;=$DB$6,$M69&lt;&gt;$CN$7),1,0)</f>
        <v>0</v>
      </c>
      <c r="DD69" s="32">
        <f>IF(AND($Q69&lt;&gt;$DB$5,$Q69&lt;=$DB$6,$Q69&lt;&gt;$CN$7),1,0)</f>
        <v>0</v>
      </c>
      <c r="DE69" s="32">
        <f>IF(AND($U69&lt;&gt;$DB$5,$U69&lt;=$DB$6,$U69&lt;&gt;$CN$7),1,0)</f>
        <v>0</v>
      </c>
      <c r="DF69" s="32">
        <f>IF(AND($Y69&lt;&gt;$DB$5,$Y69&lt;=$DB$6,$Y69&lt;&gt;$CN$7),1,0)</f>
        <v>0</v>
      </c>
      <c r="DG69" s="32">
        <f>IF(AND($AG69&lt;&gt;$DB$5,$AG69&lt;=$DB$6,$AG69&lt;&gt;$CN$7),1,0)</f>
        <v>0</v>
      </c>
      <c r="DH69" s="32">
        <f>IF(AND($AK69&lt;&gt;$DB$5,$AK69&lt;=$DB$6,$AK69&lt;&gt;$CN$7),1,0)</f>
        <v>0</v>
      </c>
      <c r="DI69" s="32">
        <f>IF(AND($AS69&lt;&gt;$DB$5,$AS69&lt;=$DB$6,$AS69&lt;&gt;$CN$7),1,0)</f>
        <v>0</v>
      </c>
      <c r="DJ69" s="32">
        <f>IF(AND($AW69&lt;&gt;$DB$5,$AW69&lt;=$DB$6,$AW69&lt;&gt;$CN$7),1,0)</f>
        <v>0</v>
      </c>
      <c r="DK69" s="32">
        <f>IF(AND($BE69&lt;&gt;$DB$5,$BE69&lt;=$DB$6,$BE69&lt;&gt;$CN$7),1,0)</f>
        <v>0</v>
      </c>
      <c r="DL69" s="32">
        <f>IF(AND($BI69&lt;&gt;$DB$5,$BI69&lt;=$DB$6,$BI69&lt;&gt;$CN$7),1,0)</f>
        <v>0</v>
      </c>
      <c r="DM69" s="32">
        <f>IF(AND($BQ69&lt;&gt;$DB$5,$BQ69&lt;=$DB$6,$BQ69&lt;&gt;$CN$7),1,0)</f>
        <v>0</v>
      </c>
      <c r="DN69" s="32">
        <f>IF(AND($BU69&lt;&gt;$DB$5,$BU69&lt;=$DB$6,$BU69&lt;&gt;$CN$7),1,0)</f>
        <v>0</v>
      </c>
      <c r="DQ69" s="32">
        <f t="shared" ref="DQ69" si="3106">IF(AND($M69&lt;&gt;$DP$5,$M69&lt;=$DP$6,$M69&lt;&gt;$CN$7),1,0)</f>
        <v>0</v>
      </c>
      <c r="DR69" s="32">
        <f t="shared" ref="DR69" si="3107">IF(AND($Q69&lt;&gt;$DP$5,$Q69&lt;=$DP$6,$Q69&lt;&gt;$CN$7),1,0)</f>
        <v>0</v>
      </c>
      <c r="DS69" s="32">
        <f t="shared" ref="DS69" si="3108">IF(AND($U69&lt;&gt;$DP$5,$U69&lt;=$DP$6,$U69&lt;&gt;$CN$7),1,0)</f>
        <v>0</v>
      </c>
      <c r="DT69" s="32">
        <f t="shared" ref="DT69" si="3109">IF(AND($Y69&lt;&gt;$DP$5,$Y69&lt;=$DP$6,$Y69&lt;&gt;$CN$7),1,0)</f>
        <v>0</v>
      </c>
      <c r="DU69" s="32">
        <f t="shared" ref="DU69" si="3110">IF(AND($AG69&lt;&gt;$DP$5,$AG69&lt;=$DP$6,$AG69&lt;&gt;$CN$7),1,0)</f>
        <v>0</v>
      </c>
      <c r="DV69" s="32">
        <f t="shared" ref="DV69" si="3111">IF(AND($AK69&lt;&gt;$DP$5,$AK69&lt;=$DP$6,$AK69&lt;&gt;$CN$7),1,0)</f>
        <v>0</v>
      </c>
      <c r="DW69" s="32">
        <f t="shared" ref="DW69" si="3112">IF(AND($AS69&lt;&gt;$DP$5,$AS69&lt;=$DP$6,$AS69&lt;&gt;$CN$7),1,0)</f>
        <v>0</v>
      </c>
      <c r="DX69" s="32">
        <f t="shared" ref="DX69" si="3113">IF(AND($AW69&lt;&gt;$DP$5,$AW69&lt;=$DP$6,$AW69&lt;&gt;$CN$7),1,0)</f>
        <v>0</v>
      </c>
      <c r="DY69" s="32">
        <f t="shared" ref="DY69" si="3114">IF(AND($BE69&lt;&gt;$DP$5,$BE69&lt;=$DP$6,$BE69&lt;&gt;$CN$7),1,0)</f>
        <v>0</v>
      </c>
      <c r="DZ69" s="32">
        <f t="shared" ref="DZ69" si="3115">IF(AND($BI69&lt;&gt;$DP$5,$BI69&lt;=$DP$6,$BI69&lt;&gt;$CN$7),1,0)</f>
        <v>0</v>
      </c>
      <c r="EA69" s="32">
        <f t="shared" ref="EA69" si="3116">IF(AND($BQ69&lt;&gt;$DP$5,$BQ69&lt;=$DP$6,$BQ69&lt;&gt;$CN$7),1,0)</f>
        <v>0</v>
      </c>
      <c r="EB69" s="32">
        <f t="shared" ref="EB69" si="3117">IF(AND($BU69&lt;&gt;$DP$5,$BU69&lt;=$DP$6,$BU69&lt;&gt;$CN$7),1,0)</f>
        <v>0</v>
      </c>
      <c r="EE69" s="328">
        <f>IF(M69&lt;&gt;"",IF(M69&lt;=$ED$6,1,IF(L69&gt;$ED$6,0,NETWORKDAYS(L69,$ED$6,祭日リスト)/NETWORKDAYS(L69,M69,祭日リスト)))*$GG69*週間進捗報告書!$G$9,0)</f>
        <v>0</v>
      </c>
      <c r="EF69" s="328">
        <f>IF(Q69&lt;&gt;"",IF(Q69&lt;=$ED$6,1,IF(P69&gt;$ED$6,0,NETWORKDAYS(P69,$ED$6,祭日リスト)/NETWORKDAYS(P69,Q69,祭日リスト)))*$GG69*週間進捗報告書!$G$10,0)</f>
        <v>0</v>
      </c>
      <c r="EG69" s="328">
        <f>IF(U69&lt;&gt;"",IF(U69&lt;=$ED$6,1,IF(T69&gt;$ED$6,0,NETWORKDAYS(T69,$ED$6,祭日リスト)/NETWORKDAYS(T69,U69,祭日リスト)))*$GG69*週間進捗報告書!$G$11,0)</f>
        <v>0</v>
      </c>
      <c r="EH69" s="328">
        <f>IF(Y69&lt;&gt;"",IF(Y69&lt;=$ED$6,1,IF(X69&gt;$ED$6,0,NETWORKDAYS(X69,$ED$6,祭日リスト)/NETWORKDAYS(X69,Y69,祭日リスト)))*$GG69*週間進捗報告書!$G$12,0)</f>
        <v>0</v>
      </c>
      <c r="EI69" s="328">
        <f>IF(AG69&lt;&gt;"",IF(AG69&lt;=$ED$6,1,IF(AF69&gt;$ED$6,0,NETWORKDAYS(AF69,$ED$6,祭日リスト)/NETWORKDAYS(AF69,AG69,祭日リスト)))*$GG69*週間進捗報告書!$G$13,0)</f>
        <v>0</v>
      </c>
      <c r="EJ69" s="328">
        <f>IF(AK69&lt;&gt;"",IF(AK69&lt;=$ED$6,1,IF(AJ69&gt;$ED$6,0,NETWORKDAYS(AJ69,$ED$6,祭日リスト)/NETWORKDAYS(AJ69,AK69,祭日リスト)))*$GG69*週間進捗報告書!$G$14,0)</f>
        <v>0</v>
      </c>
      <c r="EK69" s="328">
        <f>IF(AS69&lt;&gt;"",IF(AS69&lt;=$ED$6,1,IF(AR69&gt;$ED$6,0,NETWORKDAYS(AR69,$ED$6,祭日リスト)/NETWORKDAYS(AR69,AS69,祭日リスト)))*$GG69*週間進捗報告書!$G$15,0)</f>
        <v>0</v>
      </c>
      <c r="EL69" s="328">
        <f>IF(AW69&lt;&gt;"",IF(AW69&lt;=$ED$6,1,IF(AV69&gt;$ED$6,0,NETWORKDAYS(AV69,$ED$6,祭日リスト)/NETWORKDAYS(AV69,AW69,祭日リスト)))*$GG69*週間進捗報告書!$G$16,0)</f>
        <v>0</v>
      </c>
      <c r="EM69" s="328">
        <f>IF(BE69&lt;&gt;"",IF(BE69&lt;=$ED$6,1,IF(BD69&gt;$ED$6,0,NETWORKDAYS(BD69,$ED$6,祭日リスト)/NETWORKDAYS(BD69,BE69,祭日リスト)))*$GG69*週間進捗報告書!$G$17,0)</f>
        <v>0</v>
      </c>
      <c r="EN69" s="328">
        <f>IF(BI69&lt;&gt;"",IF(BI69&lt;=$ED$6,1,IF(BH69&gt;$ED$6,0,NETWORKDAYS(BH69,$ED$6,祭日リスト)/NETWORKDAYS(BH69,BI69,祭日リスト)))*$GG69*週間進捗報告書!$G$18,0)</f>
        <v>0</v>
      </c>
      <c r="EO69" s="328">
        <f>IF(BQ69&lt;&gt;"",IF(BQ69&lt;=$ED$6,1,IF(BP69&gt;$ED$6,0,NETWORKDAYS(BP69,$ED$6,祭日リスト)/NETWORKDAYS(BP69,BQ69,祭日リスト)))*$GG69*週間進捗報告書!$G$19,0)</f>
        <v>0</v>
      </c>
      <c r="EP69" s="328">
        <f>IF(BU69&lt;&gt;"",IF(BU69&lt;=$ED$6,1,IF(BT69&gt;$ED$6,0,NETWORKDAYS(BT69,$ED$6,祭日リスト)/NETWORKDAYS(BT69,BU69,祭日リスト)))*$GG69*週間進捗報告書!$G$20,0)</f>
        <v>0</v>
      </c>
      <c r="ER69" s="547">
        <f t="shared" ref="ER69:FC69" si="3118">EE69-EE70</f>
        <v>0</v>
      </c>
      <c r="ES69" s="547">
        <f t="shared" si="3118"/>
        <v>0</v>
      </c>
      <c r="ET69" s="547">
        <f t="shared" si="3118"/>
        <v>0</v>
      </c>
      <c r="EU69" s="547">
        <f t="shared" si="3118"/>
        <v>0</v>
      </c>
      <c r="EV69" s="547">
        <f t="shared" si="3118"/>
        <v>0</v>
      </c>
      <c r="EW69" s="547">
        <f t="shared" si="3118"/>
        <v>0</v>
      </c>
      <c r="EX69" s="547" t="e">
        <f t="shared" si="3118"/>
        <v>#N/A</v>
      </c>
      <c r="EY69" s="547">
        <f t="shared" si="3118"/>
        <v>0</v>
      </c>
      <c r="EZ69" s="547">
        <f t="shared" si="3118"/>
        <v>0</v>
      </c>
      <c r="FA69" s="547">
        <f t="shared" si="3118"/>
        <v>0</v>
      </c>
      <c r="FB69" s="547">
        <f t="shared" si="3118"/>
        <v>0</v>
      </c>
      <c r="FC69" s="547">
        <f t="shared" si="3118"/>
        <v>0</v>
      </c>
      <c r="FD69" s="547" t="e">
        <f t="shared" ref="FD69" si="3119">SUM(ER69:FC70)</f>
        <v>#N/A</v>
      </c>
      <c r="FE69" s="333"/>
      <c r="FG69" s="32">
        <f>IF(AND($M69&lt;&gt;$FF$7),1,0)</f>
        <v>0</v>
      </c>
      <c r="FH69" s="32">
        <f>IF(AND($Q69&lt;&gt;$FF$7),1,0)</f>
        <v>0</v>
      </c>
      <c r="FI69" s="32">
        <f>IF(AND($U69&lt;&gt;$FF$7),1,0)</f>
        <v>0</v>
      </c>
      <c r="FJ69" s="32">
        <f>IF(AND($Y69&lt;&gt;$FF$7),1,0)</f>
        <v>0</v>
      </c>
      <c r="FK69" s="32">
        <f>IF(AND($AG69&lt;&gt;$FF$7),1,0)</f>
        <v>0</v>
      </c>
      <c r="FL69" s="32">
        <f>IF(AND($AK69&lt;&gt;$FF$7),1,0)</f>
        <v>0</v>
      </c>
      <c r="FM69" s="32">
        <f>IF(AND($AS69&lt;&gt;$FF$7),1,0)</f>
        <v>0</v>
      </c>
      <c r="FN69" s="32">
        <f>IF(AND($AW69&lt;&gt;$FF$7),1,0)</f>
        <v>0</v>
      </c>
      <c r="FO69" s="32">
        <f>IF(AND($BE69&lt;&gt;$FF$7),1,0)</f>
        <v>0</v>
      </c>
      <c r="FP69" s="32">
        <f>IF(AND($BI69&lt;&gt;$FF$7),1,0)</f>
        <v>0</v>
      </c>
      <c r="FQ69" s="32">
        <f>IF(AND($BQ69&lt;&gt;$FF$7),1,0)</f>
        <v>0</v>
      </c>
      <c r="FR69" s="32">
        <f>IF(AND($BU69&lt;&gt;$FF$7),1,0)</f>
        <v>0</v>
      </c>
      <c r="FU69" s="294">
        <f t="shared" ref="FU69" si="3120">IF($K69&lt;&gt;"NG",$GG69,0)</f>
        <v>0</v>
      </c>
      <c r="FV69" s="294">
        <f t="shared" ref="FV69" si="3121">IF($O69&lt;&gt;"NG",$GG69,0)</f>
        <v>0</v>
      </c>
      <c r="FW69" s="294">
        <f t="shared" ref="FW69" si="3122">IF($S69&lt;&gt;"NG",$GG69,0)</f>
        <v>0</v>
      </c>
      <c r="FX69" s="294">
        <f t="shared" ref="FX69" si="3123">IF($W69&lt;&gt;"NG",$GG69,0)</f>
        <v>0</v>
      </c>
      <c r="FY69" s="294">
        <f t="shared" ref="FY69" si="3124">IF($AE69&lt;&gt;"NG",$GG69,0)</f>
        <v>0</v>
      </c>
      <c r="FZ69" s="294">
        <f t="shared" ref="FZ69" si="3125">IF($AI69&lt;&gt;"NG",$GG69,0)</f>
        <v>0</v>
      </c>
      <c r="GA69" s="294" t="e">
        <f t="shared" ref="GA69" si="3126">IF($AQ69&lt;&gt;"NG",$GG69,0)</f>
        <v>#N/A</v>
      </c>
      <c r="GB69" s="294">
        <f t="shared" ref="GB69" si="3127">IF($AU69&lt;&gt;"NG",$GG69,0)</f>
        <v>0</v>
      </c>
      <c r="GC69" s="294">
        <f t="shared" ref="GC69" si="3128">IF($BC69&lt;&gt;"NG",$GG69,0)</f>
        <v>0</v>
      </c>
      <c r="GD69" s="294">
        <f t="shared" ref="GD69" si="3129">IF($BG69&lt;&gt;"NG",$GG69,0)</f>
        <v>0</v>
      </c>
      <c r="GE69" s="294">
        <f t="shared" ref="GE69" si="3130">IF($BO69&lt;&gt;"NG",$GG69,0)</f>
        <v>0</v>
      </c>
      <c r="GF69" s="294">
        <f t="shared" ref="GF69" si="3131">IF($BS69&lt;&gt;"NG",$GG69,0)</f>
        <v>0</v>
      </c>
      <c r="GG69" s="294" t="e">
        <f>VLOOKUP($D69,リスト!$D:$S,15,FALSE)</f>
        <v>#N/A</v>
      </c>
      <c r="GH69" s="2" t="e">
        <f>INDEX(リスト!$V:$V,MATCH(中日程計画表!$D69,リスト!$D:$D,0))</f>
        <v>#N/A</v>
      </c>
      <c r="GI69" s="2" t="e">
        <f>INDEX(リスト!$A:$A,MATCH(中日程計画表!$D69,リスト!$D:$D,0))</f>
        <v>#N/A</v>
      </c>
      <c r="GJ69" s="2" t="e">
        <f>INDEX(リスト!$U:$U,MATCH(中日程計画表!$D69,リスト!$D:$D,0))</f>
        <v>#N/A</v>
      </c>
      <c r="GK69" s="5" t="e">
        <f>INDEX(リスト!$W:$W,MATCH(中日程計画表!$D69,リスト!$D:$D,0))</f>
        <v>#N/A</v>
      </c>
      <c r="GL69" s="2" t="s">
        <v>200</v>
      </c>
      <c r="GM69" s="296">
        <f>D69</f>
        <v>0</v>
      </c>
      <c r="GN69" s="296" t="str">
        <f>E69</f>
        <v>入庫ラベル</v>
      </c>
      <c r="GP69" s="2">
        <v>0.36288978494623653</v>
      </c>
      <c r="GU69" s="460" t="str">
        <f t="shared" ref="GU69" si="3132">AE69</f>
        <v>NG</v>
      </c>
      <c r="GV69" s="460">
        <f t="shared" ref="GV69" si="3133">EI69</f>
        <v>0</v>
      </c>
      <c r="GW69" s="460">
        <f t="shared" ref="GW69" si="3134">EI70</f>
        <v>0</v>
      </c>
      <c r="GX69" s="462">
        <f t="shared" ref="GX69" si="3135">EV69</f>
        <v>0</v>
      </c>
      <c r="GY69" s="460" t="str">
        <f t="shared" ref="GY69" si="3136">AI69</f>
        <v>NG</v>
      </c>
      <c r="GZ69" s="460">
        <f t="shared" ref="GZ69" si="3137">EJ69</f>
        <v>0</v>
      </c>
      <c r="HA69" s="460">
        <f t="shared" ref="HA69" si="3138">EJ70</f>
        <v>0</v>
      </c>
      <c r="HB69" s="462">
        <f t="shared" ref="HB69" si="3139">EW69</f>
        <v>0</v>
      </c>
      <c r="HC69" s="460" t="str">
        <f t="shared" ref="HC69" si="3140">AQ69</f>
        <v>鄭吉龍</v>
      </c>
      <c r="HD69" s="460">
        <f t="shared" ref="HD69" si="3141">EK69</f>
        <v>0</v>
      </c>
      <c r="HE69" s="460" t="e">
        <f t="shared" ref="HE69" si="3142">EK70</f>
        <v>#N/A</v>
      </c>
      <c r="HF69" s="462" t="e">
        <f t="shared" ref="HF69" si="3143">EX69</f>
        <v>#N/A</v>
      </c>
      <c r="HG69" s="460" t="str">
        <f t="shared" ref="HG69" si="3144">AU69</f>
        <v>NG</v>
      </c>
      <c r="HH69" s="460">
        <f t="shared" ref="HH69" si="3145">EL69</f>
        <v>0</v>
      </c>
      <c r="HI69" s="460">
        <f t="shared" ref="HI69" si="3146">EL70</f>
        <v>0</v>
      </c>
      <c r="HJ69" s="462">
        <f t="shared" ref="HJ69" si="3147">EY69</f>
        <v>0</v>
      </c>
      <c r="HK69" s="460" t="str">
        <f t="shared" ref="HK69" si="3148">BC69</f>
        <v>NG</v>
      </c>
      <c r="HL69" s="460">
        <f t="shared" ref="HL69" si="3149">EM69</f>
        <v>0</v>
      </c>
      <c r="HM69" s="460">
        <f t="shared" ref="HM69" si="3150">EM70</f>
        <v>0</v>
      </c>
      <c r="HN69" s="462">
        <f t="shared" ref="HN69" si="3151">EZ69</f>
        <v>0</v>
      </c>
      <c r="HO69" s="460" t="str">
        <f t="shared" ref="HO69" si="3152">BG69</f>
        <v>NG</v>
      </c>
      <c r="HP69" s="460">
        <f t="shared" ref="HP69" si="3153">EN69</f>
        <v>0</v>
      </c>
      <c r="HQ69" s="460">
        <f t="shared" ref="HQ69" si="3154">EN70</f>
        <v>0</v>
      </c>
      <c r="HR69" s="462">
        <f t="shared" ref="HR69" si="3155">FA69</f>
        <v>0</v>
      </c>
      <c r="HS69" s="332"/>
    </row>
    <row r="70" spans="1:227" ht="12" customHeight="1">
      <c r="A70" s="489"/>
      <c r="B70" s="493"/>
      <c r="C70" s="475"/>
      <c r="D70" s="501"/>
      <c r="E70" s="483"/>
      <c r="F70" s="317"/>
      <c r="G70" s="317"/>
      <c r="H70" s="317"/>
      <c r="I70" s="317"/>
      <c r="J70" s="316"/>
      <c r="K70" s="481"/>
      <c r="L70" s="77"/>
      <c r="M70" s="77"/>
      <c r="N70" s="471"/>
      <c r="O70" s="494"/>
      <c r="P70" s="77"/>
      <c r="Q70" s="77"/>
      <c r="R70" s="471"/>
      <c r="S70" s="494"/>
      <c r="T70" s="77"/>
      <c r="U70" s="77"/>
      <c r="V70" s="471"/>
      <c r="W70" s="473"/>
      <c r="X70" s="77"/>
      <c r="Y70" s="77"/>
      <c r="Z70" s="471"/>
      <c r="AA70" s="477"/>
      <c r="AB70" s="80"/>
      <c r="AC70" s="80"/>
      <c r="AD70" s="471"/>
      <c r="AE70" s="495"/>
      <c r="AF70" s="77"/>
      <c r="AG70" s="77"/>
      <c r="AH70" s="471"/>
      <c r="AI70" s="495"/>
      <c r="AJ70" s="77"/>
      <c r="AK70" s="77"/>
      <c r="AL70" s="471"/>
      <c r="AM70" s="498"/>
      <c r="AN70" s="80"/>
      <c r="AO70" s="80"/>
      <c r="AP70" s="497"/>
      <c r="AQ70" s="473"/>
      <c r="AR70" s="77"/>
      <c r="AS70" s="77"/>
      <c r="AT70" s="471"/>
      <c r="AU70" s="473"/>
      <c r="AV70" s="77"/>
      <c r="AW70" s="77"/>
      <c r="AX70" s="471"/>
      <c r="AY70" s="477"/>
      <c r="AZ70" s="80"/>
      <c r="BA70" s="80"/>
      <c r="BB70" s="497"/>
      <c r="BC70" s="475"/>
      <c r="BD70" s="77"/>
      <c r="BE70" s="77"/>
      <c r="BF70" s="471"/>
      <c r="BG70" s="473"/>
      <c r="BH70" s="77"/>
      <c r="BI70" s="77"/>
      <c r="BJ70" s="471"/>
      <c r="BK70" s="498"/>
      <c r="BL70" s="80"/>
      <c r="BM70" s="80"/>
      <c r="BN70" s="497"/>
      <c r="BO70" s="475"/>
      <c r="BP70" s="77"/>
      <c r="BQ70" s="77"/>
      <c r="BR70" s="471"/>
      <c r="BS70" s="473"/>
      <c r="BT70" s="77"/>
      <c r="BU70" s="77"/>
      <c r="BV70" s="471"/>
      <c r="BW70" s="499"/>
      <c r="BX70" s="467"/>
      <c r="BY70" s="490"/>
      <c r="CA70" s="19">
        <f t="shared" ref="CA70" si="3156">IF(AND($N69=1,$M70&lt;&gt;$BZ$7),1,0)</f>
        <v>0</v>
      </c>
      <c r="CB70" s="19">
        <f t="shared" ref="CB70" si="3157">IF(AND($R69=1,$Q70&lt;&gt;$BZ$7),1,0)</f>
        <v>0</v>
      </c>
      <c r="CC70" s="19">
        <f t="shared" ref="CC70" si="3158">IF(AND($V69=1,$U70&lt;&gt;$BZ$7),1,0)</f>
        <v>0</v>
      </c>
      <c r="CD70" s="19">
        <f t="shared" ref="CD70" si="3159">IF(AND($Z69=1,$Y70&lt;&gt;$BZ$7),1,0)</f>
        <v>0</v>
      </c>
      <c r="CE70" s="19">
        <f t="shared" ref="CE70" si="3160">IF(AND($AH69=1,$AG70&lt;&gt;$BZ$7),1,0)</f>
        <v>0</v>
      </c>
      <c r="CF70" s="19">
        <f t="shared" ref="CF70" si="3161">IF(AND($AL69=1,$AK70&lt;&gt;$BZ$7),1,0)</f>
        <v>0</v>
      </c>
      <c r="CG70" s="19">
        <f t="shared" ref="CG70" si="3162">IF(AND($AT69=1,$AS70&lt;&gt;$BZ$7),1,0)</f>
        <v>0</v>
      </c>
      <c r="CH70" s="19">
        <f t="shared" ref="CH70" si="3163">IF(AND($AX69=1,$AW70&lt;&gt;$BZ$7),1,0)</f>
        <v>0</v>
      </c>
      <c r="CI70" s="19">
        <f t="shared" ref="CI70" si="3164">IF(AND($BF69=1,$BE70&lt;&gt;$BZ$7),1,0)</f>
        <v>0</v>
      </c>
      <c r="CJ70" s="19">
        <f t="shared" ref="CJ70" si="3165">IF(AND($BJ69=1,$BI70&lt;&gt;$BZ$7),1,0)</f>
        <v>0</v>
      </c>
      <c r="CK70" s="19">
        <f t="shared" ref="CK70" si="3166">IF(AND($BR69=1,$BQ70&lt;&gt;$BZ$7),1,0)</f>
        <v>0</v>
      </c>
      <c r="CL70" s="19">
        <f t="shared" ref="CL70" si="3167">IF(AND($BV69=1,$BU70&lt;&gt;$BZ$7),1,0)</f>
        <v>0</v>
      </c>
      <c r="CO70" s="19">
        <f>IF(AND($M70&lt;&gt;$CN$7,$M70&lt;=$CN$6),1,0)</f>
        <v>0</v>
      </c>
      <c r="CP70" s="19">
        <f>IF(AND($Q70&lt;&gt;$CN$7,$Q70&lt;=$CN$6),1,0)</f>
        <v>0</v>
      </c>
      <c r="CQ70" s="19">
        <f>IF(AND($U70&lt;&gt;$CN$7,$U70&lt;=$CN$6),1,0)</f>
        <v>0</v>
      </c>
      <c r="CR70" s="19">
        <f>IF(AND($Y70&lt;&gt;$CN$7,$Y70&lt;=$CN$6),1,0)</f>
        <v>0</v>
      </c>
      <c r="CS70" s="19">
        <f>IF(AND($AG70&lt;&gt;$CN$7,$AG70&lt;=$CN$6),1,0)</f>
        <v>0</v>
      </c>
      <c r="CT70" s="19">
        <f>IF(AND($AK70&lt;&gt;$CN$7,$AK70&lt;=$CN$6),1,0)</f>
        <v>0</v>
      </c>
      <c r="CU70" s="19">
        <f>IF(AND($AS70&lt;&gt;$CN$7,$AS70&lt;=$CN$6),1,0)</f>
        <v>0</v>
      </c>
      <c r="CV70" s="19">
        <f>IF(AND($AW70&lt;&gt;$CN$7,$AW70&lt;=$CN$6),1,0)</f>
        <v>0</v>
      </c>
      <c r="CW70" s="19">
        <f>IF(AND($BE70&lt;&gt;$CN$7,$BE70&lt;=$CN$6),1,0)</f>
        <v>0</v>
      </c>
      <c r="CX70" s="19">
        <f>IF(AND($BI70&lt;&gt;$CN$7,$BI70&lt;=$CN$6),1,0)</f>
        <v>0</v>
      </c>
      <c r="CY70" s="19">
        <f>IF(AND($BQ70&lt;&gt;$CN$7,$BQ70&lt;=$CN$6),1,0)</f>
        <v>0</v>
      </c>
      <c r="CZ70" s="19">
        <f>IF(AND($BU70&lt;&gt;$CN$7,$BU70&lt;=$CN$6),1,0)</f>
        <v>0</v>
      </c>
      <c r="DC70" s="19">
        <f>IF($N69=1,1,0)</f>
        <v>0</v>
      </c>
      <c r="DD70" s="19">
        <f>IF($R69=1,1,0)</f>
        <v>0</v>
      </c>
      <c r="DE70" s="19">
        <f>IF($V69=1,1,0)</f>
        <v>0</v>
      </c>
      <c r="DF70" s="19">
        <f>IF($Z69=1,1,0)</f>
        <v>0</v>
      </c>
      <c r="DG70" s="19">
        <f>IF($AH69=1,1,0)</f>
        <v>0</v>
      </c>
      <c r="DH70" s="19">
        <f>IF($AL69=1,1,0)</f>
        <v>0</v>
      </c>
      <c r="DI70" s="19">
        <f>IF($AT69=1,1,0)</f>
        <v>0</v>
      </c>
      <c r="DJ70" s="19">
        <f>IF($AX69=1,1,0)</f>
        <v>0</v>
      </c>
      <c r="DK70" s="19">
        <f>IF($BF69=1,1,0)</f>
        <v>0</v>
      </c>
      <c r="DL70" s="19">
        <f>IF($BJ69=1,1,0)</f>
        <v>0</v>
      </c>
      <c r="DM70" s="19">
        <f>IF($BR69=1,1,0)</f>
        <v>0</v>
      </c>
      <c r="DN70" s="19">
        <f>IF($BV69=1,1,0)</f>
        <v>0</v>
      </c>
      <c r="DQ70" s="19">
        <f t="shared" ref="DQ70" si="3168">IF($N69=1,1,0)</f>
        <v>0</v>
      </c>
      <c r="DR70" s="19">
        <f t="shared" ref="DR70" si="3169">IF($R69=1,1,0)</f>
        <v>0</v>
      </c>
      <c r="DS70" s="19">
        <f t="shared" ref="DS70" si="3170">IF($V69=1,1,0)</f>
        <v>0</v>
      </c>
      <c r="DT70" s="19">
        <f t="shared" ref="DT70" si="3171">IF($Z69=1,1,0)</f>
        <v>0</v>
      </c>
      <c r="DU70" s="19">
        <f t="shared" ref="DU70" si="3172">IF($AH69=1,1,0)</f>
        <v>0</v>
      </c>
      <c r="DV70" s="19">
        <f t="shared" ref="DV70" si="3173">IF($AL69=1,1,0)</f>
        <v>0</v>
      </c>
      <c r="DW70" s="19">
        <f t="shared" ref="DW70" si="3174">IF($AT69=1,1,0)</f>
        <v>0</v>
      </c>
      <c r="DX70" s="19">
        <f t="shared" ref="DX70" si="3175">IF($AX69=1,1,0)</f>
        <v>0</v>
      </c>
      <c r="DY70" s="19">
        <f t="shared" ref="DY70" si="3176">IF($BF69=1,1,0)</f>
        <v>0</v>
      </c>
      <c r="DZ70" s="19">
        <f t="shared" ref="DZ70" si="3177">IF($BJ69=1,1,0)</f>
        <v>0</v>
      </c>
      <c r="EA70" s="19">
        <f t="shared" ref="EA70" si="3178">IF($BR69=1,1,0)</f>
        <v>0</v>
      </c>
      <c r="EB70" s="19">
        <f t="shared" ref="EB70" si="3179">IF($BV69=1,1,0)</f>
        <v>0</v>
      </c>
      <c r="EE70" s="329">
        <f>N69*$FU70*週間進捗報告書!$G$9</f>
        <v>0</v>
      </c>
      <c r="EF70" s="329">
        <f>R69*$FV70*週間進捗報告書!$G$10</f>
        <v>0</v>
      </c>
      <c r="EG70" s="329">
        <f>V69*$FW70*週間進捗報告書!$G$11</f>
        <v>0</v>
      </c>
      <c r="EH70" s="329">
        <f>Z69*$FX70*週間進捗報告書!$G$12</f>
        <v>0</v>
      </c>
      <c r="EI70" s="329">
        <f>AH69*$FY70*週間進捗報告書!$G$13</f>
        <v>0</v>
      </c>
      <c r="EJ70" s="329">
        <f>AL69*$FZ70*週間進捗報告書!$G$14</f>
        <v>0</v>
      </c>
      <c r="EK70" s="329" t="e">
        <f>AT69*$GA70*週間進捗報告書!$G$15</f>
        <v>#N/A</v>
      </c>
      <c r="EL70" s="329">
        <f>AX69*$GB70*週間進捗報告書!$G$16</f>
        <v>0</v>
      </c>
      <c r="EM70" s="329">
        <f>BF69*$GC70*週間進捗報告書!$G$17</f>
        <v>0</v>
      </c>
      <c r="EN70" s="329">
        <f>BJ69*$GD70*週間進捗報告書!$G$18</f>
        <v>0</v>
      </c>
      <c r="EO70" s="329">
        <f>BR69*$GE70*週間進捗報告書!$G$19</f>
        <v>0</v>
      </c>
      <c r="EP70" s="329">
        <f>BV69*$GF70*週間進捗報告書!$G$20</f>
        <v>0</v>
      </c>
      <c r="ER70" s="547"/>
      <c r="ES70" s="547"/>
      <c r="ET70" s="547"/>
      <c r="EU70" s="547"/>
      <c r="EV70" s="547"/>
      <c r="EW70" s="547"/>
      <c r="EX70" s="547"/>
      <c r="EY70" s="547"/>
      <c r="EZ70" s="547"/>
      <c r="FA70" s="547"/>
      <c r="FB70" s="547"/>
      <c r="FC70" s="547"/>
      <c r="FD70" s="547"/>
      <c r="FE70" s="332"/>
      <c r="FG70" s="19"/>
      <c r="FH70" s="19"/>
      <c r="FI70" s="19"/>
      <c r="FJ70" s="19"/>
      <c r="FK70" s="19"/>
      <c r="FL70" s="19"/>
      <c r="FM70" s="19"/>
      <c r="FN70" s="19"/>
      <c r="FO70" s="19"/>
      <c r="FP70" s="19"/>
      <c r="FQ70" s="19"/>
      <c r="FR70" s="19"/>
      <c r="FU70" s="295">
        <f t="shared" ref="FU70" si="3180">FU69</f>
        <v>0</v>
      </c>
      <c r="FV70" s="295">
        <f t="shared" ref="FV70" si="3181">FV69</f>
        <v>0</v>
      </c>
      <c r="FW70" s="295">
        <f t="shared" ref="FW70" si="3182">FW69</f>
        <v>0</v>
      </c>
      <c r="FX70" s="295">
        <f t="shared" ref="FX70" si="3183">FX69</f>
        <v>0</v>
      </c>
      <c r="FY70" s="295">
        <f t="shared" ref="FY70" si="3184">FY69</f>
        <v>0</v>
      </c>
      <c r="FZ70" s="295">
        <f t="shared" ref="FZ70" si="3185">FZ69</f>
        <v>0</v>
      </c>
      <c r="GA70" s="295" t="e">
        <f t="shared" ref="GA70" si="3186">GA69</f>
        <v>#N/A</v>
      </c>
      <c r="GB70" s="295">
        <f t="shared" ref="GB70" si="3187">GB69</f>
        <v>0</v>
      </c>
      <c r="GC70" s="295">
        <f t="shared" ref="GC70" si="3188">GC69</f>
        <v>0</v>
      </c>
      <c r="GD70" s="295">
        <f t="shared" ref="GD70" si="3189">GD69</f>
        <v>0</v>
      </c>
      <c r="GE70" s="295">
        <f t="shared" ref="GE70" si="3190">GE69</f>
        <v>0</v>
      </c>
      <c r="GF70" s="295">
        <f t="shared" ref="GF70" si="3191">GF69</f>
        <v>0</v>
      </c>
      <c r="GG70" s="295" t="e">
        <f t="shared" ref="GG70" si="3192">GG69</f>
        <v>#N/A</v>
      </c>
      <c r="GH70" s="2" t="e">
        <f>INDEX(リスト!$V:$V,MATCH(中日程計画表!$D69,リスト!$D:$D,0))</f>
        <v>#N/A</v>
      </c>
      <c r="GI70" s="2" t="e">
        <f>INDEX(リスト!$A:$A,MATCH(中日程計画表!$D69,リスト!$D:$D,0))</f>
        <v>#N/A</v>
      </c>
      <c r="GJ70" s="2" t="e">
        <f>INDEX(リスト!$U:$U,MATCH(中日程計画表!$D69,リスト!$D:$D,0))</f>
        <v>#N/A</v>
      </c>
      <c r="GK70" s="5" t="e">
        <f>INDEX(リスト!$W:$W,MATCH(中日程計画表!$D69,リスト!$D:$D,0))</f>
        <v>#N/A</v>
      </c>
      <c r="GL70" s="2" t="s">
        <v>201</v>
      </c>
      <c r="GM70" s="296">
        <f t="shared" ref="GM70" si="3193">GM69</f>
        <v>0</v>
      </c>
      <c r="GN70" s="296" t="str">
        <f t="shared" ref="GN70" si="3194">GN69</f>
        <v>入庫ラベル</v>
      </c>
      <c r="GP70" s="2">
        <v>0.36288978494623653</v>
      </c>
      <c r="GU70" s="461"/>
      <c r="GV70" s="460"/>
      <c r="GW70" s="460"/>
      <c r="GX70" s="461"/>
      <c r="GY70" s="461"/>
      <c r="GZ70" s="460"/>
      <c r="HA70" s="460"/>
      <c r="HB70" s="461"/>
      <c r="HC70" s="461"/>
      <c r="HD70" s="460"/>
      <c r="HE70" s="460"/>
      <c r="HF70" s="461"/>
      <c r="HG70" s="461"/>
      <c r="HH70" s="460"/>
      <c r="HI70" s="460"/>
      <c r="HJ70" s="461"/>
      <c r="HK70" s="461"/>
      <c r="HL70" s="460"/>
      <c r="HM70" s="460"/>
      <c r="HN70" s="461"/>
      <c r="HO70" s="461"/>
      <c r="HP70" s="460"/>
      <c r="HQ70" s="460"/>
      <c r="HR70" s="461"/>
      <c r="HS70" s="4"/>
    </row>
    <row r="71" spans="1:227" ht="12" customHeight="1">
      <c r="A71" s="488" t="str">
        <f ca="1">INDIRECT("リスト!A"&amp;B71+6)</f>
        <v>入荷</v>
      </c>
      <c r="B71" s="493">
        <f t="shared" ref="B71" si="3195">ROUNDDOWN((ROW()-6)/2,0)+1</f>
        <v>33</v>
      </c>
      <c r="C71" s="474" t="str">
        <f>機能グループ名</f>
        <v>確定</v>
      </c>
      <c r="D71" s="500">
        <f>機能ID</f>
        <v>0</v>
      </c>
      <c r="E71" s="482" t="str">
        <f>機能名</f>
        <v>入荷確定</v>
      </c>
      <c r="F71" s="315"/>
      <c r="G71" s="315"/>
      <c r="H71" s="315"/>
      <c r="I71" s="315"/>
      <c r="J71" s="316"/>
      <c r="K71" s="480" t="str">
        <f>担当者_SR</f>
        <v>NG</v>
      </c>
      <c r="L71" s="76"/>
      <c r="M71" s="76"/>
      <c r="N71" s="470"/>
      <c r="O71" s="494" t="str">
        <f>担当者_SRR</f>
        <v>NG</v>
      </c>
      <c r="P71" s="76"/>
      <c r="Q71" s="76"/>
      <c r="R71" s="470"/>
      <c r="S71" s="494" t="str">
        <f>担当者_DS</f>
        <v>NG</v>
      </c>
      <c r="T71" s="76"/>
      <c r="U71" s="76"/>
      <c r="V71" s="470"/>
      <c r="W71" s="472" t="str">
        <f>担当者_DSR</f>
        <v>NG</v>
      </c>
      <c r="X71" s="76"/>
      <c r="Y71" s="76"/>
      <c r="Z71" s="470"/>
      <c r="AA71" s="476"/>
      <c r="AB71" s="79"/>
      <c r="AC71" s="79"/>
      <c r="AD71" s="470">
        <f>IF(AC72 &lt;&gt; "",1,0)</f>
        <v>0</v>
      </c>
      <c r="AE71" s="495" t="str">
        <f>担当者_CD</f>
        <v>NG</v>
      </c>
      <c r="AF71" s="76"/>
      <c r="AG71" s="76"/>
      <c r="AH71" s="470"/>
      <c r="AI71" s="495" t="str">
        <f>担当者_DD</f>
        <v>NG</v>
      </c>
      <c r="AJ71" s="76"/>
      <c r="AK71" s="76"/>
      <c r="AL71" s="470"/>
      <c r="AM71" s="498"/>
      <c r="AN71" s="79"/>
      <c r="AO71" s="79"/>
      <c r="AP71" s="470">
        <f>IF(AO72 &lt;&gt; "",1,0)</f>
        <v>0</v>
      </c>
      <c r="AQ71" s="472" t="str">
        <f>担当者_MCL</f>
        <v>NG</v>
      </c>
      <c r="AR71" s="76"/>
      <c r="AS71" s="76"/>
      <c r="AT71" s="470"/>
      <c r="AU71" s="472" t="str">
        <f>担当者_MCLR</f>
        <v>NG</v>
      </c>
      <c r="AV71" s="76"/>
      <c r="AW71" s="76"/>
      <c r="AX71" s="470"/>
      <c r="AY71" s="476"/>
      <c r="AZ71" s="79"/>
      <c r="BA71" s="79"/>
      <c r="BB71" s="470">
        <f>IF(BA72 &lt;&gt; "",1,0)</f>
        <v>0</v>
      </c>
      <c r="BC71" s="474" t="str">
        <f>担当者_MT</f>
        <v>NG</v>
      </c>
      <c r="BD71" s="76"/>
      <c r="BE71" s="76"/>
      <c r="BF71" s="470"/>
      <c r="BG71" s="472" t="str">
        <f>担当者_M検</f>
        <v>NG</v>
      </c>
      <c r="BH71" s="76"/>
      <c r="BI71" s="76"/>
      <c r="BJ71" s="470"/>
      <c r="BK71" s="498"/>
      <c r="BL71" s="79"/>
      <c r="BM71" s="79"/>
      <c r="BN71" s="470">
        <v>0</v>
      </c>
      <c r="BO71" s="474" t="str">
        <f>担当者_モテ</f>
        <v>NG</v>
      </c>
      <c r="BP71" s="76"/>
      <c r="BQ71" s="76"/>
      <c r="BR71" s="470"/>
      <c r="BS71" s="472" t="str">
        <f>担当者_モテR</f>
        <v>NG</v>
      </c>
      <c r="BT71" s="76"/>
      <c r="BU71" s="76"/>
      <c r="BV71" s="470"/>
      <c r="BW71" s="499">
        <f t="shared" ref="BW71" si="3196">IFERROR(SUM(IF(K71&lt;&gt;"NG",N71*K$1,0),IF(O71&lt;&gt;"NG",R71*O$1,0),IF(S71&lt;&gt;"NG",V71*S$1,0),IF(W71&lt;&gt;"NG",Z71*W$1,0),IF(AA71&lt;&gt;"NG",AD71*AA$1,0),IF(AE71&lt;&gt;"NG",AH71*AE$1,0),IF(AI71&lt;&gt;"NG",AL71*AI$1,0),IF(AM71&lt;&gt;"NG",AP71*AM$1,0),IF(AQ71&lt;&gt;"NG",AT71*AQ$1,0),IF(AU71&lt;&gt;"NG",AX71*AU$1,0),IF(AY71&lt;&gt;"NG",BB71*AY$1,0),IF(BC71&lt;&gt;"NG",BF71*BC$1,0),IF(BG71&lt;&gt;"NG",BJ71*BG$1,0),IF(BK71&lt;&gt;"NG",BN71*BK$1,0),IF(BO71&lt;&gt;"NG",BR71*BO$1,0),IF(BS71&lt;&gt;"NG",BV71*BS$1,0))/SUM(IF(K71&lt;&gt;"NG",K$1,0),IF(O71&lt;&gt;"NG",O$1,0),IF(S71&lt;&gt;"NG",S$1,0),IF(W71&lt;&gt;"NG",W$1,0),IF(AA71&lt;&gt;"NG",AA$1,0),IF(AE71&lt;&gt;"NG",AE$1,0),IF(AI71&lt;&gt;"NG",AI$1,0),IF(AM71&lt;&gt;"NG",AM$1,0),IF(AQ71&lt;&gt;"NG",AQ$1,0),IF(AU71&lt;&gt;"NG",AU$1,0),IF(AY71&lt;&gt;"NG",AY$1,0),IF(BC71&lt;&gt;"NG",BC$1,0),IF(BG71&lt;&gt;"NG",BG$1,0),IF(BK71&lt;&gt;"NG",BK$1,0),IF(BO71&lt;&gt;"NG",BO$1,0),IF(BS71&lt;&gt;"NG",BS$1,0)),0)</f>
        <v>0</v>
      </c>
      <c r="BX71" s="466"/>
      <c r="BY71" s="490"/>
      <c r="BZ71" s="5"/>
      <c r="CA71" s="32">
        <f t="shared" ref="CA71" si="3197">IF(AND($M71&lt;&gt;$BZ$5,$M71&lt;=$BZ$6,$M71&lt;&gt;$BZ$7),1,0)</f>
        <v>0</v>
      </c>
      <c r="CB71" s="32">
        <f t="shared" ref="CB71" si="3198">IF(AND($Q71&lt;&gt;$BZ$5,$Q71&lt;=$BZ$6,$Q71&lt;&gt;$BZ$7),1,0)</f>
        <v>0</v>
      </c>
      <c r="CC71" s="32">
        <f t="shared" ref="CC71" si="3199">IF(AND($U71&lt;&gt;$BZ$5,$U71&lt;=$BZ$6,$U71&lt;&gt;$BZ$7),1,0)</f>
        <v>0</v>
      </c>
      <c r="CD71" s="32">
        <f t="shared" ref="CD71" si="3200">IF(AND($Y71&lt;&gt;$BZ$5,$Y71&lt;=$BZ$6,$Y71&lt;&gt;$BZ$7),1,0)</f>
        <v>0</v>
      </c>
      <c r="CE71" s="32">
        <f t="shared" ref="CE71" si="3201">IF(AND($AG71&lt;&gt;$BZ$5,$AG71&lt;=$BZ$6,$AG71&lt;&gt;$BZ$7),1,0)</f>
        <v>0</v>
      </c>
      <c r="CF71" s="32">
        <f t="shared" ref="CF71" si="3202">IF(AND($AK71&lt;&gt;$BZ$5,$AK71&lt;=$BZ$6,$AK71&lt;&gt;$BZ$7),1,0)</f>
        <v>0</v>
      </c>
      <c r="CG71" s="32">
        <f t="shared" ref="CG71" si="3203">IF(AND($AS71&lt;&gt;$BZ$5,$AS71&lt;=$BZ$6,$AS71&lt;&gt;$BZ$7),1,0)</f>
        <v>0</v>
      </c>
      <c r="CH71" s="32">
        <f t="shared" ref="CH71" si="3204">IF(AND($AW71&lt;&gt;$BZ$5,$AW71&lt;=$BZ$6,$AW71&lt;&gt;$BZ$7),1,0)</f>
        <v>0</v>
      </c>
      <c r="CI71" s="32">
        <f t="shared" ref="CI71" si="3205">IF(AND($BE71&lt;&gt;$BZ$5,$BE71&lt;=$BZ$6,$BE71&lt;&gt;$BZ$7),1,0)</f>
        <v>0</v>
      </c>
      <c r="CJ71" s="32">
        <f t="shared" ref="CJ71" si="3206">IF(AND($BI71&lt;&gt;$BZ$5,$BI71&lt;=$BZ$6,$BI71&lt;&gt;$BZ$7),1,0)</f>
        <v>0</v>
      </c>
      <c r="CK71" s="32">
        <f t="shared" ref="CK71" si="3207">IF(AND($BQ71&lt;&gt;$BZ$5,$BQ71&lt;=$BZ$6,$BQ71&lt;&gt;$BZ$7),1,0)</f>
        <v>0</v>
      </c>
      <c r="CL71" s="32">
        <f t="shared" ref="CL71" si="3208">IF(AND($BU71&lt;&gt;$BZ$5,$BU71&lt;=$BZ$6,$BU71&lt;&gt;$BZ$7),1,0)</f>
        <v>0</v>
      </c>
      <c r="CO71" s="32">
        <f>IF(AND($M71&lt;&gt;$CN$5,$M71&lt;=$CN$6,$M71&lt;&gt;$CN$7),1,0)</f>
        <v>0</v>
      </c>
      <c r="CP71" s="32">
        <f>IF(AND($Q71&lt;&gt;$CN$5,$Q71&lt;=$CN$6,$Q71&lt;&gt;$CN$7),1,0)</f>
        <v>0</v>
      </c>
      <c r="CQ71" s="32">
        <f>IF(AND($U71&lt;&gt;$CN$5,$U71&lt;=$CN$6,$U71&lt;&gt;$CN$7),1,0)</f>
        <v>0</v>
      </c>
      <c r="CR71" s="32">
        <f>IF(AND($Y71&lt;&gt;$CN$5,$Y71&lt;=$CN$6,$Y71&lt;&gt;$CN$7),1,0)</f>
        <v>0</v>
      </c>
      <c r="CS71" s="32">
        <f>IF(AND($AG71&lt;&gt;$CN$5,$AG71&lt;=$CN$6,$AG71&lt;&gt;$CN$7),1,0)</f>
        <v>0</v>
      </c>
      <c r="CT71" s="32">
        <f>IF(AND($AK71&lt;&gt;$CN$5,$AK71&lt;=$CN$6,$AK71&lt;&gt;$CN$7),1,0)</f>
        <v>0</v>
      </c>
      <c r="CU71" s="32">
        <f>IF(AND($AS71&lt;&gt;$CN$5,$AS71&lt;=$CN$6,$AS71&lt;&gt;$CN$7),1,0)</f>
        <v>0</v>
      </c>
      <c r="CV71" s="32">
        <f>IF(AND($AW71&lt;&gt;$CN$5,$AW71&lt;=$CN$6,$AW71&lt;&gt;$CN$7),1,0)</f>
        <v>0</v>
      </c>
      <c r="CW71" s="32">
        <f>IF(AND($BE71&lt;&gt;$CN$5,$BE71&lt;=$CN$6,$BE71&lt;&gt;$CN$7),1,0)</f>
        <v>0</v>
      </c>
      <c r="CX71" s="32">
        <f>IF(AND($BI71&lt;&gt;$CN$5,$BI71&lt;=$CN$6,$BI71&lt;&gt;$CN$7),1,0)</f>
        <v>0</v>
      </c>
      <c r="CY71" s="32">
        <f>IF(AND($BQ71&lt;&gt;$CN$5,$BQ71&lt;=$CN$6,$BQ71&lt;&gt;$CN$7),1,0)</f>
        <v>0</v>
      </c>
      <c r="CZ71" s="32">
        <f>IF(AND($BU71&lt;&gt;$CN$5,$BU71&lt;=$CN$6,$BU71&lt;&gt;$CN$7),1,0)</f>
        <v>0</v>
      </c>
      <c r="DC71" s="32">
        <f>IF(AND($M71&lt;&gt;$DB$5,$M71&lt;=$DB$6,$M71&lt;&gt;$CN$7),1,0)</f>
        <v>0</v>
      </c>
      <c r="DD71" s="32">
        <f>IF(AND($Q71&lt;&gt;$DB$5,$Q71&lt;=$DB$6,$Q71&lt;&gt;$CN$7),1,0)</f>
        <v>0</v>
      </c>
      <c r="DE71" s="32">
        <f>IF(AND($U71&lt;&gt;$DB$5,$U71&lt;=$DB$6,$U71&lt;&gt;$CN$7),1,0)</f>
        <v>0</v>
      </c>
      <c r="DF71" s="32">
        <f>IF(AND($Y71&lt;&gt;$DB$5,$Y71&lt;=$DB$6,$Y71&lt;&gt;$CN$7),1,0)</f>
        <v>0</v>
      </c>
      <c r="DG71" s="32">
        <f>IF(AND($AG71&lt;&gt;$DB$5,$AG71&lt;=$DB$6,$AG71&lt;&gt;$CN$7),1,0)</f>
        <v>0</v>
      </c>
      <c r="DH71" s="32">
        <f>IF(AND($AK71&lt;&gt;$DB$5,$AK71&lt;=$DB$6,$AK71&lt;&gt;$CN$7),1,0)</f>
        <v>0</v>
      </c>
      <c r="DI71" s="32">
        <f>IF(AND($AS71&lt;&gt;$DB$5,$AS71&lt;=$DB$6,$AS71&lt;&gt;$CN$7),1,0)</f>
        <v>0</v>
      </c>
      <c r="DJ71" s="32">
        <f>IF(AND($AW71&lt;&gt;$DB$5,$AW71&lt;=$DB$6,$AW71&lt;&gt;$CN$7),1,0)</f>
        <v>0</v>
      </c>
      <c r="DK71" s="32">
        <f>IF(AND($BE71&lt;&gt;$DB$5,$BE71&lt;=$DB$6,$BE71&lt;&gt;$CN$7),1,0)</f>
        <v>0</v>
      </c>
      <c r="DL71" s="32">
        <f>IF(AND($BI71&lt;&gt;$DB$5,$BI71&lt;=$DB$6,$BI71&lt;&gt;$CN$7),1,0)</f>
        <v>0</v>
      </c>
      <c r="DM71" s="32">
        <f>IF(AND($BQ71&lt;&gt;$DB$5,$BQ71&lt;=$DB$6,$BQ71&lt;&gt;$CN$7),1,0)</f>
        <v>0</v>
      </c>
      <c r="DN71" s="32">
        <f>IF(AND($BU71&lt;&gt;$DB$5,$BU71&lt;=$DB$6,$BU71&lt;&gt;$CN$7),1,0)</f>
        <v>0</v>
      </c>
      <c r="DQ71" s="32">
        <f t="shared" ref="DQ71" si="3209">IF(AND($M71&lt;&gt;$DP$5,$M71&lt;=$DP$6,$M71&lt;&gt;$CN$7),1,0)</f>
        <v>0</v>
      </c>
      <c r="DR71" s="32">
        <f t="shared" ref="DR71" si="3210">IF(AND($Q71&lt;&gt;$DP$5,$Q71&lt;=$DP$6,$Q71&lt;&gt;$CN$7),1,0)</f>
        <v>0</v>
      </c>
      <c r="DS71" s="32">
        <f t="shared" ref="DS71" si="3211">IF(AND($U71&lt;&gt;$DP$5,$U71&lt;=$DP$6,$U71&lt;&gt;$CN$7),1,0)</f>
        <v>0</v>
      </c>
      <c r="DT71" s="32">
        <f t="shared" ref="DT71" si="3212">IF(AND($Y71&lt;&gt;$DP$5,$Y71&lt;=$DP$6,$Y71&lt;&gt;$CN$7),1,0)</f>
        <v>0</v>
      </c>
      <c r="DU71" s="32">
        <f t="shared" ref="DU71" si="3213">IF(AND($AG71&lt;&gt;$DP$5,$AG71&lt;=$DP$6,$AG71&lt;&gt;$CN$7),1,0)</f>
        <v>0</v>
      </c>
      <c r="DV71" s="32">
        <f t="shared" ref="DV71" si="3214">IF(AND($AK71&lt;&gt;$DP$5,$AK71&lt;=$DP$6,$AK71&lt;&gt;$CN$7),1,0)</f>
        <v>0</v>
      </c>
      <c r="DW71" s="32">
        <f t="shared" ref="DW71" si="3215">IF(AND($AS71&lt;&gt;$DP$5,$AS71&lt;=$DP$6,$AS71&lt;&gt;$CN$7),1,0)</f>
        <v>0</v>
      </c>
      <c r="DX71" s="32">
        <f t="shared" ref="DX71" si="3216">IF(AND($AW71&lt;&gt;$DP$5,$AW71&lt;=$DP$6,$AW71&lt;&gt;$CN$7),1,0)</f>
        <v>0</v>
      </c>
      <c r="DY71" s="32">
        <f t="shared" ref="DY71" si="3217">IF(AND($BE71&lt;&gt;$DP$5,$BE71&lt;=$DP$6,$BE71&lt;&gt;$CN$7),1,0)</f>
        <v>0</v>
      </c>
      <c r="DZ71" s="32">
        <f t="shared" ref="DZ71" si="3218">IF(AND($BI71&lt;&gt;$DP$5,$BI71&lt;=$DP$6,$BI71&lt;&gt;$CN$7),1,0)</f>
        <v>0</v>
      </c>
      <c r="EA71" s="32">
        <f t="shared" ref="EA71" si="3219">IF(AND($BQ71&lt;&gt;$DP$5,$BQ71&lt;=$DP$6,$BQ71&lt;&gt;$CN$7),1,0)</f>
        <v>0</v>
      </c>
      <c r="EB71" s="32">
        <f t="shared" ref="EB71" si="3220">IF(AND($BU71&lt;&gt;$DP$5,$BU71&lt;=$DP$6,$BU71&lt;&gt;$CN$7),1,0)</f>
        <v>0</v>
      </c>
      <c r="EE71" s="328">
        <f>IF(M71&lt;&gt;"",IF(M71&lt;=$ED$6,1,IF(L71&gt;$ED$6,0,NETWORKDAYS(L71,$ED$6,祭日リスト)/NETWORKDAYS(L71,M71,祭日リスト)))*$GG71*週間進捗報告書!$G$9,0)</f>
        <v>0</v>
      </c>
      <c r="EF71" s="328">
        <f>IF(Q71&lt;&gt;"",IF(Q71&lt;=$ED$6,1,IF(P71&gt;$ED$6,0,NETWORKDAYS(P71,$ED$6,祭日リスト)/NETWORKDAYS(P71,Q71,祭日リスト)))*$GG71*週間進捗報告書!$G$10,0)</f>
        <v>0</v>
      </c>
      <c r="EG71" s="328">
        <f>IF(U71&lt;&gt;"",IF(U71&lt;=$ED$6,1,IF(T71&gt;$ED$6,0,NETWORKDAYS(T71,$ED$6,祭日リスト)/NETWORKDAYS(T71,U71,祭日リスト)))*$GG71*週間進捗報告書!$G$11,0)</f>
        <v>0</v>
      </c>
      <c r="EH71" s="328">
        <f>IF(Y71&lt;&gt;"",IF(Y71&lt;=$ED$6,1,IF(X71&gt;$ED$6,0,NETWORKDAYS(X71,$ED$6,祭日リスト)/NETWORKDAYS(X71,Y71,祭日リスト)))*$GG71*週間進捗報告書!$G$12,0)</f>
        <v>0</v>
      </c>
      <c r="EI71" s="328">
        <f>IF(AG71&lt;&gt;"",IF(AG71&lt;=$ED$6,1,IF(AF71&gt;$ED$6,0,NETWORKDAYS(AF71,$ED$6,祭日リスト)/NETWORKDAYS(AF71,AG71,祭日リスト)))*$GG71*週間進捗報告書!$G$13,0)</f>
        <v>0</v>
      </c>
      <c r="EJ71" s="328">
        <f>IF(AK71&lt;&gt;"",IF(AK71&lt;=$ED$6,1,IF(AJ71&gt;$ED$6,0,NETWORKDAYS(AJ71,$ED$6,祭日リスト)/NETWORKDAYS(AJ71,AK71,祭日リスト)))*$GG71*週間進捗報告書!$G$14,0)</f>
        <v>0</v>
      </c>
      <c r="EK71" s="328">
        <f>IF(AS71&lt;&gt;"",IF(AS71&lt;=$ED$6,1,IF(AR71&gt;$ED$6,0,NETWORKDAYS(AR71,$ED$6,祭日リスト)/NETWORKDAYS(AR71,AS71,祭日リスト)))*$GG71*週間進捗報告書!$G$15,0)</f>
        <v>0</v>
      </c>
      <c r="EL71" s="328">
        <f>IF(AW71&lt;&gt;"",IF(AW71&lt;=$ED$6,1,IF(AV71&gt;$ED$6,0,NETWORKDAYS(AV71,$ED$6,祭日リスト)/NETWORKDAYS(AV71,AW71,祭日リスト)))*$GG71*週間進捗報告書!$G$16,0)</f>
        <v>0</v>
      </c>
      <c r="EM71" s="328">
        <f>IF(BE71&lt;&gt;"",IF(BE71&lt;=$ED$6,1,IF(BD71&gt;$ED$6,0,NETWORKDAYS(BD71,$ED$6,祭日リスト)/NETWORKDAYS(BD71,BE71,祭日リスト)))*$GG71*週間進捗報告書!$G$17,0)</f>
        <v>0</v>
      </c>
      <c r="EN71" s="328">
        <f>IF(BI71&lt;&gt;"",IF(BI71&lt;=$ED$6,1,IF(BH71&gt;$ED$6,0,NETWORKDAYS(BH71,$ED$6,祭日リスト)/NETWORKDAYS(BH71,BI71,祭日リスト)))*$GG71*週間進捗報告書!$G$18,0)</f>
        <v>0</v>
      </c>
      <c r="EO71" s="328">
        <f>IF(BQ71&lt;&gt;"",IF(BQ71&lt;=$ED$6,1,IF(BP71&gt;$ED$6,0,NETWORKDAYS(BP71,$ED$6,祭日リスト)/NETWORKDAYS(BP71,BQ71,祭日リスト)))*$GG71*週間進捗報告書!$G$19,0)</f>
        <v>0</v>
      </c>
      <c r="EP71" s="328">
        <f>IF(BU71&lt;&gt;"",IF(BU71&lt;=$ED$6,1,IF(BT71&gt;$ED$6,0,NETWORKDAYS(BT71,$ED$6,祭日リスト)/NETWORKDAYS(BT71,BU71,祭日リスト)))*$GG71*週間進捗報告書!$G$20,0)</f>
        <v>0</v>
      </c>
      <c r="ER71" s="547">
        <f t="shared" ref="ER71:FC71" si="3221">EE71-EE72</f>
        <v>0</v>
      </c>
      <c r="ES71" s="547">
        <f t="shared" si="3221"/>
        <v>0</v>
      </c>
      <c r="ET71" s="547">
        <f t="shared" si="3221"/>
        <v>0</v>
      </c>
      <c r="EU71" s="547">
        <f t="shared" si="3221"/>
        <v>0</v>
      </c>
      <c r="EV71" s="547">
        <f t="shared" si="3221"/>
        <v>0</v>
      </c>
      <c r="EW71" s="547">
        <f t="shared" si="3221"/>
        <v>0</v>
      </c>
      <c r="EX71" s="547">
        <f t="shared" si="3221"/>
        <v>0</v>
      </c>
      <c r="EY71" s="547">
        <f t="shared" si="3221"/>
        <v>0</v>
      </c>
      <c r="EZ71" s="547">
        <f t="shared" si="3221"/>
        <v>0</v>
      </c>
      <c r="FA71" s="547">
        <f t="shared" si="3221"/>
        <v>0</v>
      </c>
      <c r="FB71" s="547">
        <f t="shared" si="3221"/>
        <v>0</v>
      </c>
      <c r="FC71" s="547">
        <f t="shared" si="3221"/>
        <v>0</v>
      </c>
      <c r="FD71" s="547">
        <f t="shared" ref="FD71" si="3222">SUM(ER71:FC72)</f>
        <v>0</v>
      </c>
      <c r="FE71" s="333"/>
      <c r="FG71" s="32">
        <f>IF(AND($M71&lt;&gt;$FF$7),1,0)</f>
        <v>0</v>
      </c>
      <c r="FH71" s="32">
        <f>IF(AND($Q71&lt;&gt;$FF$7),1,0)</f>
        <v>0</v>
      </c>
      <c r="FI71" s="32">
        <f>IF(AND($U71&lt;&gt;$FF$7),1,0)</f>
        <v>0</v>
      </c>
      <c r="FJ71" s="32">
        <f>IF(AND($Y71&lt;&gt;$FF$7),1,0)</f>
        <v>0</v>
      </c>
      <c r="FK71" s="32">
        <f>IF(AND($AG71&lt;&gt;$FF$7),1,0)</f>
        <v>0</v>
      </c>
      <c r="FL71" s="32">
        <f>IF(AND($AK71&lt;&gt;$FF$7),1,0)</f>
        <v>0</v>
      </c>
      <c r="FM71" s="32">
        <f>IF(AND($AS71&lt;&gt;$FF$7),1,0)</f>
        <v>0</v>
      </c>
      <c r="FN71" s="32">
        <f>IF(AND($AW71&lt;&gt;$FF$7),1,0)</f>
        <v>0</v>
      </c>
      <c r="FO71" s="32">
        <f>IF(AND($BE71&lt;&gt;$FF$7),1,0)</f>
        <v>0</v>
      </c>
      <c r="FP71" s="32">
        <f>IF(AND($BI71&lt;&gt;$FF$7),1,0)</f>
        <v>0</v>
      </c>
      <c r="FQ71" s="32">
        <f>IF(AND($BQ71&lt;&gt;$FF$7),1,0)</f>
        <v>0</v>
      </c>
      <c r="FR71" s="32">
        <f>IF(AND($BU71&lt;&gt;$FF$7),1,0)</f>
        <v>0</v>
      </c>
      <c r="FU71" s="294">
        <f t="shared" ref="FU71" si="3223">IF($K71&lt;&gt;"NG",$GG71,0)</f>
        <v>0</v>
      </c>
      <c r="FV71" s="294">
        <f t="shared" ref="FV71" si="3224">IF($O71&lt;&gt;"NG",$GG71,0)</f>
        <v>0</v>
      </c>
      <c r="FW71" s="294">
        <f t="shared" ref="FW71" si="3225">IF($S71&lt;&gt;"NG",$GG71,0)</f>
        <v>0</v>
      </c>
      <c r="FX71" s="294">
        <f t="shared" ref="FX71" si="3226">IF($W71&lt;&gt;"NG",$GG71,0)</f>
        <v>0</v>
      </c>
      <c r="FY71" s="294">
        <f t="shared" ref="FY71" si="3227">IF($AE71&lt;&gt;"NG",$GG71,0)</f>
        <v>0</v>
      </c>
      <c r="FZ71" s="294">
        <f t="shared" ref="FZ71" si="3228">IF($AI71&lt;&gt;"NG",$GG71,0)</f>
        <v>0</v>
      </c>
      <c r="GA71" s="294">
        <f t="shared" ref="GA71" si="3229">IF($AQ71&lt;&gt;"NG",$GG71,0)</f>
        <v>0</v>
      </c>
      <c r="GB71" s="294">
        <f t="shared" ref="GB71" si="3230">IF($AU71&lt;&gt;"NG",$GG71,0)</f>
        <v>0</v>
      </c>
      <c r="GC71" s="294">
        <f t="shared" ref="GC71" si="3231">IF($BC71&lt;&gt;"NG",$GG71,0)</f>
        <v>0</v>
      </c>
      <c r="GD71" s="294">
        <f t="shared" ref="GD71" si="3232">IF($BG71&lt;&gt;"NG",$GG71,0)</f>
        <v>0</v>
      </c>
      <c r="GE71" s="294">
        <f t="shared" ref="GE71" si="3233">IF($BO71&lt;&gt;"NG",$GG71,0)</f>
        <v>0</v>
      </c>
      <c r="GF71" s="294">
        <f t="shared" ref="GF71" si="3234">IF($BS71&lt;&gt;"NG",$GG71,0)</f>
        <v>0</v>
      </c>
      <c r="GG71" s="294" t="e">
        <f>VLOOKUP($D71,リスト!$D:$S,15,FALSE)</f>
        <v>#N/A</v>
      </c>
      <c r="GH71" s="2" t="e">
        <f>INDEX(リスト!$V:$V,MATCH(中日程計画表!$D71,リスト!$D:$D,0))</f>
        <v>#N/A</v>
      </c>
      <c r="GI71" s="2" t="e">
        <f>INDEX(リスト!$A:$A,MATCH(中日程計画表!$D71,リスト!$D:$D,0))</f>
        <v>#N/A</v>
      </c>
      <c r="GJ71" s="2" t="e">
        <f>INDEX(リスト!$U:$U,MATCH(中日程計画表!$D71,リスト!$D:$D,0))</f>
        <v>#N/A</v>
      </c>
      <c r="GK71" s="5" t="e">
        <f>INDEX(リスト!$W:$W,MATCH(中日程計画表!$D71,リスト!$D:$D,0))</f>
        <v>#N/A</v>
      </c>
      <c r="GL71" s="2" t="s">
        <v>200</v>
      </c>
      <c r="GM71" s="296">
        <f>D71</f>
        <v>0</v>
      </c>
      <c r="GN71" s="296" t="str">
        <f>E71</f>
        <v>入荷確定</v>
      </c>
      <c r="GP71" s="2">
        <v>0.22727272727272724</v>
      </c>
      <c r="GU71" s="460" t="str">
        <f t="shared" ref="GU71" si="3235">AE71</f>
        <v>NG</v>
      </c>
      <c r="GV71" s="460">
        <f t="shared" ref="GV71" si="3236">EI71</f>
        <v>0</v>
      </c>
      <c r="GW71" s="460">
        <f t="shared" ref="GW71" si="3237">EI72</f>
        <v>0</v>
      </c>
      <c r="GX71" s="462">
        <f t="shared" ref="GX71" si="3238">EV71</f>
        <v>0</v>
      </c>
      <c r="GY71" s="460" t="str">
        <f t="shared" ref="GY71" si="3239">AI71</f>
        <v>NG</v>
      </c>
      <c r="GZ71" s="460">
        <f t="shared" ref="GZ71" si="3240">EJ71</f>
        <v>0</v>
      </c>
      <c r="HA71" s="460">
        <f t="shared" ref="HA71" si="3241">EJ72</f>
        <v>0</v>
      </c>
      <c r="HB71" s="462">
        <f t="shared" ref="HB71" si="3242">EW71</f>
        <v>0</v>
      </c>
      <c r="HC71" s="460" t="str">
        <f t="shared" ref="HC71" si="3243">AQ71</f>
        <v>NG</v>
      </c>
      <c r="HD71" s="460">
        <f t="shared" ref="HD71" si="3244">EK71</f>
        <v>0</v>
      </c>
      <c r="HE71" s="460">
        <f t="shared" ref="HE71" si="3245">EK72</f>
        <v>0</v>
      </c>
      <c r="HF71" s="462">
        <f t="shared" ref="HF71" si="3246">EX71</f>
        <v>0</v>
      </c>
      <c r="HG71" s="460" t="str">
        <f t="shared" ref="HG71" si="3247">AU71</f>
        <v>NG</v>
      </c>
      <c r="HH71" s="460">
        <f t="shared" ref="HH71" si="3248">EL71</f>
        <v>0</v>
      </c>
      <c r="HI71" s="460">
        <f t="shared" ref="HI71" si="3249">EL72</f>
        <v>0</v>
      </c>
      <c r="HJ71" s="462">
        <f t="shared" ref="HJ71" si="3250">EY71</f>
        <v>0</v>
      </c>
      <c r="HK71" s="460" t="str">
        <f t="shared" ref="HK71" si="3251">BC71</f>
        <v>NG</v>
      </c>
      <c r="HL71" s="460">
        <f t="shared" ref="HL71" si="3252">EM71</f>
        <v>0</v>
      </c>
      <c r="HM71" s="460">
        <f t="shared" ref="HM71" si="3253">EM72</f>
        <v>0</v>
      </c>
      <c r="HN71" s="462">
        <f t="shared" ref="HN71" si="3254">EZ71</f>
        <v>0</v>
      </c>
      <c r="HO71" s="460" t="str">
        <f t="shared" ref="HO71" si="3255">BG71</f>
        <v>NG</v>
      </c>
      <c r="HP71" s="460">
        <f t="shared" ref="HP71" si="3256">EN71</f>
        <v>0</v>
      </c>
      <c r="HQ71" s="460">
        <f t="shared" ref="HQ71" si="3257">EN72</f>
        <v>0</v>
      </c>
      <c r="HR71" s="462">
        <f t="shared" ref="HR71" si="3258">FA71</f>
        <v>0</v>
      </c>
      <c r="HS71" s="332"/>
    </row>
    <row r="72" spans="1:227" ht="12" customHeight="1">
      <c r="A72" s="489"/>
      <c r="B72" s="493"/>
      <c r="C72" s="475"/>
      <c r="D72" s="501"/>
      <c r="E72" s="483"/>
      <c r="F72" s="317"/>
      <c r="G72" s="317"/>
      <c r="H72" s="317"/>
      <c r="I72" s="317"/>
      <c r="J72" s="316"/>
      <c r="K72" s="481"/>
      <c r="L72" s="77"/>
      <c r="M72" s="77"/>
      <c r="N72" s="471"/>
      <c r="O72" s="494"/>
      <c r="P72" s="77"/>
      <c r="Q72" s="77"/>
      <c r="R72" s="471"/>
      <c r="S72" s="494"/>
      <c r="T72" s="77"/>
      <c r="U72" s="77"/>
      <c r="V72" s="471"/>
      <c r="W72" s="473"/>
      <c r="X72" s="77"/>
      <c r="Y72" s="77"/>
      <c r="Z72" s="471"/>
      <c r="AA72" s="477"/>
      <c r="AB72" s="80"/>
      <c r="AC72" s="80"/>
      <c r="AD72" s="471"/>
      <c r="AE72" s="495"/>
      <c r="AF72" s="77"/>
      <c r="AG72" s="77"/>
      <c r="AH72" s="471"/>
      <c r="AI72" s="495"/>
      <c r="AJ72" s="77"/>
      <c r="AK72" s="77"/>
      <c r="AL72" s="471"/>
      <c r="AM72" s="498"/>
      <c r="AN72" s="80"/>
      <c r="AO72" s="80"/>
      <c r="AP72" s="497"/>
      <c r="AQ72" s="473"/>
      <c r="AR72" s="77"/>
      <c r="AS72" s="77"/>
      <c r="AT72" s="471"/>
      <c r="AU72" s="473"/>
      <c r="AV72" s="77"/>
      <c r="AW72" s="77"/>
      <c r="AX72" s="471"/>
      <c r="AY72" s="477"/>
      <c r="AZ72" s="80"/>
      <c r="BA72" s="80"/>
      <c r="BB72" s="497"/>
      <c r="BC72" s="475"/>
      <c r="BD72" s="77"/>
      <c r="BE72" s="77"/>
      <c r="BF72" s="471"/>
      <c r="BG72" s="473"/>
      <c r="BH72" s="77"/>
      <c r="BI72" s="77"/>
      <c r="BJ72" s="471"/>
      <c r="BK72" s="498"/>
      <c r="BL72" s="80"/>
      <c r="BM72" s="80"/>
      <c r="BN72" s="497"/>
      <c r="BO72" s="475"/>
      <c r="BP72" s="77"/>
      <c r="BQ72" s="77"/>
      <c r="BR72" s="471"/>
      <c r="BS72" s="473"/>
      <c r="BT72" s="77"/>
      <c r="BU72" s="77"/>
      <c r="BV72" s="471"/>
      <c r="BW72" s="499"/>
      <c r="BX72" s="467"/>
      <c r="BY72" s="490"/>
      <c r="CA72" s="19">
        <f t="shared" ref="CA72" si="3259">IF(AND($N71=1,$M72&lt;&gt;$BZ$7),1,0)</f>
        <v>0</v>
      </c>
      <c r="CB72" s="19">
        <f t="shared" ref="CB72" si="3260">IF(AND($R71=1,$Q72&lt;&gt;$BZ$7),1,0)</f>
        <v>0</v>
      </c>
      <c r="CC72" s="19">
        <f t="shared" ref="CC72" si="3261">IF(AND($V71=1,$U72&lt;&gt;$BZ$7),1,0)</f>
        <v>0</v>
      </c>
      <c r="CD72" s="19">
        <f t="shared" ref="CD72" si="3262">IF(AND($Z71=1,$Y72&lt;&gt;$BZ$7),1,0)</f>
        <v>0</v>
      </c>
      <c r="CE72" s="19">
        <f t="shared" ref="CE72" si="3263">IF(AND($AH71=1,$AG72&lt;&gt;$BZ$7),1,0)</f>
        <v>0</v>
      </c>
      <c r="CF72" s="19">
        <f t="shared" ref="CF72" si="3264">IF(AND($AL71=1,$AK72&lt;&gt;$BZ$7),1,0)</f>
        <v>0</v>
      </c>
      <c r="CG72" s="19">
        <f t="shared" ref="CG72" si="3265">IF(AND($AT71=1,$AS72&lt;&gt;$BZ$7),1,0)</f>
        <v>0</v>
      </c>
      <c r="CH72" s="19">
        <f t="shared" ref="CH72" si="3266">IF(AND($AX71=1,$AW72&lt;&gt;$BZ$7),1,0)</f>
        <v>0</v>
      </c>
      <c r="CI72" s="19">
        <f t="shared" ref="CI72" si="3267">IF(AND($BF71=1,$BE72&lt;&gt;$BZ$7),1,0)</f>
        <v>0</v>
      </c>
      <c r="CJ72" s="19">
        <f t="shared" ref="CJ72" si="3268">IF(AND($BJ71=1,$BI72&lt;&gt;$BZ$7),1,0)</f>
        <v>0</v>
      </c>
      <c r="CK72" s="19">
        <f t="shared" ref="CK72" si="3269">IF(AND($BR71=1,$BQ72&lt;&gt;$BZ$7),1,0)</f>
        <v>0</v>
      </c>
      <c r="CL72" s="19">
        <f t="shared" ref="CL72" si="3270">IF(AND($BV71=1,$BU72&lt;&gt;$BZ$7),1,0)</f>
        <v>0</v>
      </c>
      <c r="CO72" s="19">
        <f>IF(AND($M72&lt;&gt;$CN$7,$M72&lt;=$CN$6),1,0)</f>
        <v>0</v>
      </c>
      <c r="CP72" s="19">
        <f>IF(AND($Q72&lt;&gt;$CN$7,$Q72&lt;=$CN$6),1,0)</f>
        <v>0</v>
      </c>
      <c r="CQ72" s="19">
        <f>IF(AND($U72&lt;&gt;$CN$7,$U72&lt;=$CN$6),1,0)</f>
        <v>0</v>
      </c>
      <c r="CR72" s="19">
        <f>IF(AND($Y72&lt;&gt;$CN$7,$Y72&lt;=$CN$6),1,0)</f>
        <v>0</v>
      </c>
      <c r="CS72" s="19">
        <f>IF(AND($AG72&lt;&gt;$CN$7,$AG72&lt;=$CN$6),1,0)</f>
        <v>0</v>
      </c>
      <c r="CT72" s="19">
        <f>IF(AND($AK72&lt;&gt;$CN$7,$AK72&lt;=$CN$6),1,0)</f>
        <v>0</v>
      </c>
      <c r="CU72" s="19">
        <f>IF(AND($AS72&lt;&gt;$CN$7,$AS72&lt;=$CN$6),1,0)</f>
        <v>0</v>
      </c>
      <c r="CV72" s="19">
        <f>IF(AND($AW72&lt;&gt;$CN$7,$AW72&lt;=$CN$6),1,0)</f>
        <v>0</v>
      </c>
      <c r="CW72" s="19">
        <f>IF(AND($BE72&lt;&gt;$CN$7,$BE72&lt;=$CN$6),1,0)</f>
        <v>0</v>
      </c>
      <c r="CX72" s="19">
        <f>IF(AND($BI72&lt;&gt;$CN$7,$BI72&lt;=$CN$6),1,0)</f>
        <v>0</v>
      </c>
      <c r="CY72" s="19">
        <f>IF(AND($BQ72&lt;&gt;$CN$7,$BQ72&lt;=$CN$6),1,0)</f>
        <v>0</v>
      </c>
      <c r="CZ72" s="19">
        <f>IF(AND($BU72&lt;&gt;$CN$7,$BU72&lt;=$CN$6),1,0)</f>
        <v>0</v>
      </c>
      <c r="DC72" s="19">
        <f>IF($N71=1,1,0)</f>
        <v>0</v>
      </c>
      <c r="DD72" s="19">
        <f>IF($R71=1,1,0)</f>
        <v>0</v>
      </c>
      <c r="DE72" s="19">
        <f>IF($V71=1,1,0)</f>
        <v>0</v>
      </c>
      <c r="DF72" s="19">
        <f>IF($Z71=1,1,0)</f>
        <v>0</v>
      </c>
      <c r="DG72" s="19">
        <f>IF($AH71=1,1,0)</f>
        <v>0</v>
      </c>
      <c r="DH72" s="19">
        <f>IF($AL71=1,1,0)</f>
        <v>0</v>
      </c>
      <c r="DI72" s="19">
        <f>IF($AT71=1,1,0)</f>
        <v>0</v>
      </c>
      <c r="DJ72" s="19">
        <f>IF($AX71=1,1,0)</f>
        <v>0</v>
      </c>
      <c r="DK72" s="19">
        <f>IF($BF71=1,1,0)</f>
        <v>0</v>
      </c>
      <c r="DL72" s="19">
        <f>IF($BJ71=1,1,0)</f>
        <v>0</v>
      </c>
      <c r="DM72" s="19">
        <f>IF($BR71=1,1,0)</f>
        <v>0</v>
      </c>
      <c r="DN72" s="19">
        <f>IF($BV71=1,1,0)</f>
        <v>0</v>
      </c>
      <c r="DQ72" s="19">
        <f t="shared" ref="DQ72" si="3271">IF($N71=1,1,0)</f>
        <v>0</v>
      </c>
      <c r="DR72" s="19">
        <f t="shared" ref="DR72" si="3272">IF($R71=1,1,0)</f>
        <v>0</v>
      </c>
      <c r="DS72" s="19">
        <f t="shared" ref="DS72" si="3273">IF($V71=1,1,0)</f>
        <v>0</v>
      </c>
      <c r="DT72" s="19">
        <f t="shared" ref="DT72" si="3274">IF($Z71=1,1,0)</f>
        <v>0</v>
      </c>
      <c r="DU72" s="19">
        <f t="shared" ref="DU72" si="3275">IF($AH71=1,1,0)</f>
        <v>0</v>
      </c>
      <c r="DV72" s="19">
        <f t="shared" ref="DV72" si="3276">IF($AL71=1,1,0)</f>
        <v>0</v>
      </c>
      <c r="DW72" s="19">
        <f t="shared" ref="DW72" si="3277">IF($AT71=1,1,0)</f>
        <v>0</v>
      </c>
      <c r="DX72" s="19">
        <f t="shared" ref="DX72" si="3278">IF($AX71=1,1,0)</f>
        <v>0</v>
      </c>
      <c r="DY72" s="19">
        <f t="shared" ref="DY72" si="3279">IF($BF71=1,1,0)</f>
        <v>0</v>
      </c>
      <c r="DZ72" s="19">
        <f t="shared" ref="DZ72" si="3280">IF($BJ71=1,1,0)</f>
        <v>0</v>
      </c>
      <c r="EA72" s="19">
        <f t="shared" ref="EA72" si="3281">IF($BR71=1,1,0)</f>
        <v>0</v>
      </c>
      <c r="EB72" s="19">
        <f t="shared" ref="EB72" si="3282">IF($BV71=1,1,0)</f>
        <v>0</v>
      </c>
      <c r="EE72" s="329">
        <f>N71*$FU72*週間進捗報告書!$G$9</f>
        <v>0</v>
      </c>
      <c r="EF72" s="329">
        <f>R71*$FV72*週間進捗報告書!$G$10</f>
        <v>0</v>
      </c>
      <c r="EG72" s="329">
        <f>V71*$FW72*週間進捗報告書!$G$11</f>
        <v>0</v>
      </c>
      <c r="EH72" s="329">
        <f>Z71*$FX72*週間進捗報告書!$G$12</f>
        <v>0</v>
      </c>
      <c r="EI72" s="329">
        <f>AH71*$FY72*週間進捗報告書!$G$13</f>
        <v>0</v>
      </c>
      <c r="EJ72" s="329">
        <f>AL71*$FZ72*週間進捗報告書!$G$14</f>
        <v>0</v>
      </c>
      <c r="EK72" s="329">
        <f>AT71*$GA72*週間進捗報告書!$G$15</f>
        <v>0</v>
      </c>
      <c r="EL72" s="329">
        <f>AX71*$GB72*週間進捗報告書!$G$16</f>
        <v>0</v>
      </c>
      <c r="EM72" s="329">
        <f>BF71*$GC72*週間進捗報告書!$G$17</f>
        <v>0</v>
      </c>
      <c r="EN72" s="329">
        <f>BJ71*$GD72*週間進捗報告書!$G$18</f>
        <v>0</v>
      </c>
      <c r="EO72" s="329">
        <f>BR71*$GE72*週間進捗報告書!$G$19</f>
        <v>0</v>
      </c>
      <c r="EP72" s="329">
        <f>BV71*$GF72*週間進捗報告書!$G$20</f>
        <v>0</v>
      </c>
      <c r="ER72" s="547"/>
      <c r="ES72" s="547"/>
      <c r="ET72" s="547"/>
      <c r="EU72" s="547"/>
      <c r="EV72" s="547"/>
      <c r="EW72" s="547"/>
      <c r="EX72" s="547"/>
      <c r="EY72" s="547"/>
      <c r="EZ72" s="547"/>
      <c r="FA72" s="547"/>
      <c r="FB72" s="547"/>
      <c r="FC72" s="547"/>
      <c r="FD72" s="547"/>
      <c r="FE72" s="332"/>
      <c r="FG72" s="19"/>
      <c r="FH72" s="19"/>
      <c r="FI72" s="19"/>
      <c r="FJ72" s="19"/>
      <c r="FK72" s="19"/>
      <c r="FL72" s="19"/>
      <c r="FM72" s="19"/>
      <c r="FN72" s="19"/>
      <c r="FO72" s="19"/>
      <c r="FP72" s="19"/>
      <c r="FQ72" s="19"/>
      <c r="FR72" s="19"/>
      <c r="FU72" s="295">
        <f t="shared" ref="FU72" si="3283">FU71</f>
        <v>0</v>
      </c>
      <c r="FV72" s="295">
        <f t="shared" ref="FV72" si="3284">FV71</f>
        <v>0</v>
      </c>
      <c r="FW72" s="295">
        <f t="shared" ref="FW72" si="3285">FW71</f>
        <v>0</v>
      </c>
      <c r="FX72" s="295">
        <f t="shared" ref="FX72" si="3286">FX71</f>
        <v>0</v>
      </c>
      <c r="FY72" s="295">
        <f t="shared" ref="FY72" si="3287">FY71</f>
        <v>0</v>
      </c>
      <c r="FZ72" s="295">
        <f t="shared" ref="FZ72" si="3288">FZ71</f>
        <v>0</v>
      </c>
      <c r="GA72" s="295">
        <f t="shared" ref="GA72" si="3289">GA71</f>
        <v>0</v>
      </c>
      <c r="GB72" s="295">
        <f t="shared" ref="GB72" si="3290">GB71</f>
        <v>0</v>
      </c>
      <c r="GC72" s="295">
        <f t="shared" ref="GC72" si="3291">GC71</f>
        <v>0</v>
      </c>
      <c r="GD72" s="295">
        <f t="shared" ref="GD72" si="3292">GD71</f>
        <v>0</v>
      </c>
      <c r="GE72" s="295">
        <f t="shared" ref="GE72" si="3293">GE71</f>
        <v>0</v>
      </c>
      <c r="GF72" s="295">
        <f t="shared" ref="GF72" si="3294">GF71</f>
        <v>0</v>
      </c>
      <c r="GG72" s="295" t="e">
        <f t="shared" ref="GG72" si="3295">GG71</f>
        <v>#N/A</v>
      </c>
      <c r="GH72" s="2" t="e">
        <f>INDEX(リスト!$V:$V,MATCH(中日程計画表!$D71,リスト!$D:$D,0))</f>
        <v>#N/A</v>
      </c>
      <c r="GI72" s="2" t="e">
        <f>INDEX(リスト!$A:$A,MATCH(中日程計画表!$D71,リスト!$D:$D,0))</f>
        <v>#N/A</v>
      </c>
      <c r="GJ72" s="2" t="e">
        <f>INDEX(リスト!$U:$U,MATCH(中日程計画表!$D71,リスト!$D:$D,0))</f>
        <v>#N/A</v>
      </c>
      <c r="GK72" s="5" t="e">
        <f>INDEX(リスト!$W:$W,MATCH(中日程計画表!$D71,リスト!$D:$D,0))</f>
        <v>#N/A</v>
      </c>
      <c r="GL72" s="2" t="s">
        <v>201</v>
      </c>
      <c r="GM72" s="296">
        <f t="shared" ref="GM72" si="3296">GM71</f>
        <v>0</v>
      </c>
      <c r="GN72" s="296" t="str">
        <f t="shared" ref="GN72" si="3297">GN71</f>
        <v>入荷確定</v>
      </c>
      <c r="GP72" s="2">
        <v>0.22727272727272724</v>
      </c>
      <c r="GU72" s="461"/>
      <c r="GV72" s="460"/>
      <c r="GW72" s="460"/>
      <c r="GX72" s="461"/>
      <c r="GY72" s="461"/>
      <c r="GZ72" s="460"/>
      <c r="HA72" s="460"/>
      <c r="HB72" s="461"/>
      <c r="HC72" s="461"/>
      <c r="HD72" s="460"/>
      <c r="HE72" s="460"/>
      <c r="HF72" s="461"/>
      <c r="HG72" s="461"/>
      <c r="HH72" s="460"/>
      <c r="HI72" s="460"/>
      <c r="HJ72" s="461"/>
      <c r="HK72" s="461"/>
      <c r="HL72" s="460"/>
      <c r="HM72" s="460"/>
      <c r="HN72" s="461"/>
      <c r="HO72" s="461"/>
      <c r="HP72" s="460"/>
      <c r="HQ72" s="460"/>
      <c r="HR72" s="461"/>
      <c r="HS72" s="4"/>
    </row>
    <row r="73" spans="1:227" ht="12" customHeight="1">
      <c r="A73" s="488" t="str">
        <f ca="1">INDIRECT("リスト!A"&amp;B73+6)</f>
        <v>入荷</v>
      </c>
      <c r="B73" s="493">
        <f t="shared" ref="B73" si="3298">ROUNDDOWN((ROW()-6)/2,0)+1</f>
        <v>34</v>
      </c>
      <c r="C73" s="474" t="str">
        <f>機能グループ名</f>
        <v>確定</v>
      </c>
      <c r="D73" s="500">
        <f>機能ID</f>
        <v>0</v>
      </c>
      <c r="E73" s="482" t="str">
        <f>機能名</f>
        <v>入荷確定取消</v>
      </c>
      <c r="F73" s="315"/>
      <c r="G73" s="315"/>
      <c r="H73" s="315"/>
      <c r="I73" s="315"/>
      <c r="J73" s="316"/>
      <c r="K73" s="480" t="str">
        <f>担当者_SR</f>
        <v>NG</v>
      </c>
      <c r="L73" s="76"/>
      <c r="M73" s="76"/>
      <c r="N73" s="470"/>
      <c r="O73" s="494" t="str">
        <f>担当者_SRR</f>
        <v>NG</v>
      </c>
      <c r="P73" s="76"/>
      <c r="Q73" s="76"/>
      <c r="R73" s="470"/>
      <c r="S73" s="494" t="str">
        <f>担当者_DS</f>
        <v>NG</v>
      </c>
      <c r="T73" s="76"/>
      <c r="U73" s="76"/>
      <c r="V73" s="470"/>
      <c r="W73" s="472" t="str">
        <f>担当者_DSR</f>
        <v>NG</v>
      </c>
      <c r="X73" s="76"/>
      <c r="Y73" s="76"/>
      <c r="Z73" s="470"/>
      <c r="AA73" s="476"/>
      <c r="AB73" s="79"/>
      <c r="AC73" s="79"/>
      <c r="AD73" s="470">
        <f>IF(AC74 &lt;&gt; "",1,0)</f>
        <v>0</v>
      </c>
      <c r="AE73" s="495" t="str">
        <f>担当者_CD</f>
        <v>NG</v>
      </c>
      <c r="AF73" s="76"/>
      <c r="AG73" s="76"/>
      <c r="AH73" s="470"/>
      <c r="AI73" s="495" t="str">
        <f>担当者_DD</f>
        <v>NG</v>
      </c>
      <c r="AJ73" s="76"/>
      <c r="AK73" s="76"/>
      <c r="AL73" s="470"/>
      <c r="AM73" s="498"/>
      <c r="AN73" s="79"/>
      <c r="AO73" s="79"/>
      <c r="AP73" s="470">
        <f>IF(AO74 &lt;&gt; "",1,0)</f>
        <v>0</v>
      </c>
      <c r="AQ73" s="472" t="str">
        <f>担当者_MCL</f>
        <v>NG</v>
      </c>
      <c r="AR73" s="76"/>
      <c r="AS73" s="76"/>
      <c r="AT73" s="470"/>
      <c r="AU73" s="472" t="str">
        <f>担当者_MCLR</f>
        <v>NG</v>
      </c>
      <c r="AV73" s="76"/>
      <c r="AW73" s="76"/>
      <c r="AX73" s="470"/>
      <c r="AY73" s="476"/>
      <c r="AZ73" s="79"/>
      <c r="BA73" s="79"/>
      <c r="BB73" s="470">
        <f>IF(BA74 &lt;&gt; "",1,0)</f>
        <v>0</v>
      </c>
      <c r="BC73" s="474" t="str">
        <f>担当者_MT</f>
        <v>NG</v>
      </c>
      <c r="BD73" s="76"/>
      <c r="BE73" s="76"/>
      <c r="BF73" s="470"/>
      <c r="BG73" s="472" t="str">
        <f>担当者_M検</f>
        <v>NG</v>
      </c>
      <c r="BH73" s="76"/>
      <c r="BI73" s="76"/>
      <c r="BJ73" s="470"/>
      <c r="BK73" s="498"/>
      <c r="BL73" s="79"/>
      <c r="BM73" s="79"/>
      <c r="BN73" s="470">
        <v>0</v>
      </c>
      <c r="BO73" s="474" t="str">
        <f>担当者_モテ</f>
        <v>NG</v>
      </c>
      <c r="BP73" s="76"/>
      <c r="BQ73" s="76"/>
      <c r="BR73" s="470"/>
      <c r="BS73" s="472" t="str">
        <f>担当者_モテR</f>
        <v>NG</v>
      </c>
      <c r="BT73" s="76"/>
      <c r="BU73" s="76"/>
      <c r="BV73" s="470"/>
      <c r="BW73" s="499">
        <f t="shared" ref="BW73" si="3299">IFERROR(SUM(IF(K73&lt;&gt;"NG",N73*K$1,0),IF(O73&lt;&gt;"NG",R73*O$1,0),IF(S73&lt;&gt;"NG",V73*S$1,0),IF(W73&lt;&gt;"NG",Z73*W$1,0),IF(AA73&lt;&gt;"NG",AD73*AA$1,0),IF(AE73&lt;&gt;"NG",AH73*AE$1,0),IF(AI73&lt;&gt;"NG",AL73*AI$1,0),IF(AM73&lt;&gt;"NG",AP73*AM$1,0),IF(AQ73&lt;&gt;"NG",AT73*AQ$1,0),IF(AU73&lt;&gt;"NG",AX73*AU$1,0),IF(AY73&lt;&gt;"NG",BB73*AY$1,0),IF(BC73&lt;&gt;"NG",BF73*BC$1,0),IF(BG73&lt;&gt;"NG",BJ73*BG$1,0),IF(BK73&lt;&gt;"NG",BN73*BK$1,0),IF(BO73&lt;&gt;"NG",BR73*BO$1,0),IF(BS73&lt;&gt;"NG",BV73*BS$1,0))/SUM(IF(K73&lt;&gt;"NG",K$1,0),IF(O73&lt;&gt;"NG",O$1,0),IF(S73&lt;&gt;"NG",S$1,0),IF(W73&lt;&gt;"NG",W$1,0),IF(AA73&lt;&gt;"NG",AA$1,0),IF(AE73&lt;&gt;"NG",AE$1,0),IF(AI73&lt;&gt;"NG",AI$1,0),IF(AM73&lt;&gt;"NG",AM$1,0),IF(AQ73&lt;&gt;"NG",AQ$1,0),IF(AU73&lt;&gt;"NG",AU$1,0),IF(AY73&lt;&gt;"NG",AY$1,0),IF(BC73&lt;&gt;"NG",BC$1,0),IF(BG73&lt;&gt;"NG",BG$1,0),IF(BK73&lt;&gt;"NG",BK$1,0),IF(BO73&lt;&gt;"NG",BO$1,0),IF(BS73&lt;&gt;"NG",BS$1,0)),0)</f>
        <v>0</v>
      </c>
      <c r="BX73" s="466"/>
      <c r="BY73" s="490"/>
      <c r="BZ73" s="5"/>
      <c r="CA73" s="32">
        <f t="shared" ref="CA73" si="3300">IF(AND($M73&lt;&gt;$BZ$5,$M73&lt;=$BZ$6,$M73&lt;&gt;$BZ$7),1,0)</f>
        <v>0</v>
      </c>
      <c r="CB73" s="32">
        <f t="shared" ref="CB73" si="3301">IF(AND($Q73&lt;&gt;$BZ$5,$Q73&lt;=$BZ$6,$Q73&lt;&gt;$BZ$7),1,0)</f>
        <v>0</v>
      </c>
      <c r="CC73" s="32">
        <f t="shared" ref="CC73" si="3302">IF(AND($U73&lt;&gt;$BZ$5,$U73&lt;=$BZ$6,$U73&lt;&gt;$BZ$7),1,0)</f>
        <v>0</v>
      </c>
      <c r="CD73" s="32">
        <f t="shared" ref="CD73" si="3303">IF(AND($Y73&lt;&gt;$BZ$5,$Y73&lt;=$BZ$6,$Y73&lt;&gt;$BZ$7),1,0)</f>
        <v>0</v>
      </c>
      <c r="CE73" s="32">
        <f t="shared" ref="CE73" si="3304">IF(AND($AG73&lt;&gt;$BZ$5,$AG73&lt;=$BZ$6,$AG73&lt;&gt;$BZ$7),1,0)</f>
        <v>0</v>
      </c>
      <c r="CF73" s="32">
        <f t="shared" ref="CF73" si="3305">IF(AND($AK73&lt;&gt;$BZ$5,$AK73&lt;=$BZ$6,$AK73&lt;&gt;$BZ$7),1,0)</f>
        <v>0</v>
      </c>
      <c r="CG73" s="32">
        <f t="shared" ref="CG73" si="3306">IF(AND($AS73&lt;&gt;$BZ$5,$AS73&lt;=$BZ$6,$AS73&lt;&gt;$BZ$7),1,0)</f>
        <v>0</v>
      </c>
      <c r="CH73" s="32">
        <f t="shared" ref="CH73" si="3307">IF(AND($AW73&lt;&gt;$BZ$5,$AW73&lt;=$BZ$6,$AW73&lt;&gt;$BZ$7),1,0)</f>
        <v>0</v>
      </c>
      <c r="CI73" s="32">
        <f t="shared" ref="CI73" si="3308">IF(AND($BE73&lt;&gt;$BZ$5,$BE73&lt;=$BZ$6,$BE73&lt;&gt;$BZ$7),1,0)</f>
        <v>0</v>
      </c>
      <c r="CJ73" s="32">
        <f t="shared" ref="CJ73" si="3309">IF(AND($BI73&lt;&gt;$BZ$5,$BI73&lt;=$BZ$6,$BI73&lt;&gt;$BZ$7),1,0)</f>
        <v>0</v>
      </c>
      <c r="CK73" s="32">
        <f t="shared" ref="CK73" si="3310">IF(AND($BQ73&lt;&gt;$BZ$5,$BQ73&lt;=$BZ$6,$BQ73&lt;&gt;$BZ$7),1,0)</f>
        <v>0</v>
      </c>
      <c r="CL73" s="32">
        <f t="shared" ref="CL73" si="3311">IF(AND($BU73&lt;&gt;$BZ$5,$BU73&lt;=$BZ$6,$BU73&lt;&gt;$BZ$7),1,0)</f>
        <v>0</v>
      </c>
      <c r="CO73" s="32">
        <f>IF(AND($M73&lt;&gt;$CN$5,$M73&lt;=$CN$6,$M73&lt;&gt;$CN$7),1,0)</f>
        <v>0</v>
      </c>
      <c r="CP73" s="32">
        <f>IF(AND($Q73&lt;&gt;$CN$5,$Q73&lt;=$CN$6,$Q73&lt;&gt;$CN$7),1,0)</f>
        <v>0</v>
      </c>
      <c r="CQ73" s="32">
        <f>IF(AND($U73&lt;&gt;$CN$5,$U73&lt;=$CN$6,$U73&lt;&gt;$CN$7),1,0)</f>
        <v>0</v>
      </c>
      <c r="CR73" s="32">
        <f>IF(AND($Y73&lt;&gt;$CN$5,$Y73&lt;=$CN$6,$Y73&lt;&gt;$CN$7),1,0)</f>
        <v>0</v>
      </c>
      <c r="CS73" s="32">
        <f>IF(AND($AG73&lt;&gt;$CN$5,$AG73&lt;=$CN$6,$AG73&lt;&gt;$CN$7),1,0)</f>
        <v>0</v>
      </c>
      <c r="CT73" s="32">
        <f>IF(AND($AK73&lt;&gt;$CN$5,$AK73&lt;=$CN$6,$AK73&lt;&gt;$CN$7),1,0)</f>
        <v>0</v>
      </c>
      <c r="CU73" s="32">
        <f>IF(AND($AS73&lt;&gt;$CN$5,$AS73&lt;=$CN$6,$AS73&lt;&gt;$CN$7),1,0)</f>
        <v>0</v>
      </c>
      <c r="CV73" s="32">
        <f>IF(AND($AW73&lt;&gt;$CN$5,$AW73&lt;=$CN$6,$AW73&lt;&gt;$CN$7),1,0)</f>
        <v>0</v>
      </c>
      <c r="CW73" s="32">
        <f>IF(AND($BE73&lt;&gt;$CN$5,$BE73&lt;=$CN$6,$BE73&lt;&gt;$CN$7),1,0)</f>
        <v>0</v>
      </c>
      <c r="CX73" s="32">
        <f>IF(AND($BI73&lt;&gt;$CN$5,$BI73&lt;=$CN$6,$BI73&lt;&gt;$CN$7),1,0)</f>
        <v>0</v>
      </c>
      <c r="CY73" s="32">
        <f>IF(AND($BQ73&lt;&gt;$CN$5,$BQ73&lt;=$CN$6,$BQ73&lt;&gt;$CN$7),1,0)</f>
        <v>0</v>
      </c>
      <c r="CZ73" s="32">
        <f>IF(AND($BU73&lt;&gt;$CN$5,$BU73&lt;=$CN$6,$BU73&lt;&gt;$CN$7),1,0)</f>
        <v>0</v>
      </c>
      <c r="DC73" s="32">
        <f>IF(AND($M73&lt;&gt;$DB$5,$M73&lt;=$DB$6,$M73&lt;&gt;$CN$7),1,0)</f>
        <v>0</v>
      </c>
      <c r="DD73" s="32">
        <f>IF(AND($Q73&lt;&gt;$DB$5,$Q73&lt;=$DB$6,$Q73&lt;&gt;$CN$7),1,0)</f>
        <v>0</v>
      </c>
      <c r="DE73" s="32">
        <f>IF(AND($U73&lt;&gt;$DB$5,$U73&lt;=$DB$6,$U73&lt;&gt;$CN$7),1,0)</f>
        <v>0</v>
      </c>
      <c r="DF73" s="32">
        <f>IF(AND($Y73&lt;&gt;$DB$5,$Y73&lt;=$DB$6,$Y73&lt;&gt;$CN$7),1,0)</f>
        <v>0</v>
      </c>
      <c r="DG73" s="32">
        <f>IF(AND($AG73&lt;&gt;$DB$5,$AG73&lt;=$DB$6,$AG73&lt;&gt;$CN$7),1,0)</f>
        <v>0</v>
      </c>
      <c r="DH73" s="32">
        <f>IF(AND($AK73&lt;&gt;$DB$5,$AK73&lt;=$DB$6,$AK73&lt;&gt;$CN$7),1,0)</f>
        <v>0</v>
      </c>
      <c r="DI73" s="32">
        <f>IF(AND($AS73&lt;&gt;$DB$5,$AS73&lt;=$DB$6,$AS73&lt;&gt;$CN$7),1,0)</f>
        <v>0</v>
      </c>
      <c r="DJ73" s="32">
        <f>IF(AND($AW73&lt;&gt;$DB$5,$AW73&lt;=$DB$6,$AW73&lt;&gt;$CN$7),1,0)</f>
        <v>0</v>
      </c>
      <c r="DK73" s="32">
        <f>IF(AND($BE73&lt;&gt;$DB$5,$BE73&lt;=$DB$6,$BE73&lt;&gt;$CN$7),1,0)</f>
        <v>0</v>
      </c>
      <c r="DL73" s="32">
        <f>IF(AND($BI73&lt;&gt;$DB$5,$BI73&lt;=$DB$6,$BI73&lt;&gt;$CN$7),1,0)</f>
        <v>0</v>
      </c>
      <c r="DM73" s="32">
        <f>IF(AND($BQ73&lt;&gt;$DB$5,$BQ73&lt;=$DB$6,$BQ73&lt;&gt;$CN$7),1,0)</f>
        <v>0</v>
      </c>
      <c r="DN73" s="32">
        <f>IF(AND($BU73&lt;&gt;$DB$5,$BU73&lt;=$DB$6,$BU73&lt;&gt;$CN$7),1,0)</f>
        <v>0</v>
      </c>
      <c r="DQ73" s="32">
        <f t="shared" ref="DQ73" si="3312">IF(AND($M73&lt;&gt;$DP$5,$M73&lt;=$DP$6,$M73&lt;&gt;$CN$7),1,0)</f>
        <v>0</v>
      </c>
      <c r="DR73" s="32">
        <f t="shared" ref="DR73" si="3313">IF(AND($Q73&lt;&gt;$DP$5,$Q73&lt;=$DP$6,$Q73&lt;&gt;$CN$7),1,0)</f>
        <v>0</v>
      </c>
      <c r="DS73" s="32">
        <f t="shared" ref="DS73" si="3314">IF(AND($U73&lt;&gt;$DP$5,$U73&lt;=$DP$6,$U73&lt;&gt;$CN$7),1,0)</f>
        <v>0</v>
      </c>
      <c r="DT73" s="32">
        <f t="shared" ref="DT73" si="3315">IF(AND($Y73&lt;&gt;$DP$5,$Y73&lt;=$DP$6,$Y73&lt;&gt;$CN$7),1,0)</f>
        <v>0</v>
      </c>
      <c r="DU73" s="32">
        <f t="shared" ref="DU73" si="3316">IF(AND($AG73&lt;&gt;$DP$5,$AG73&lt;=$DP$6,$AG73&lt;&gt;$CN$7),1,0)</f>
        <v>0</v>
      </c>
      <c r="DV73" s="32">
        <f t="shared" ref="DV73" si="3317">IF(AND($AK73&lt;&gt;$DP$5,$AK73&lt;=$DP$6,$AK73&lt;&gt;$CN$7),1,0)</f>
        <v>0</v>
      </c>
      <c r="DW73" s="32">
        <f t="shared" ref="DW73" si="3318">IF(AND($AS73&lt;&gt;$DP$5,$AS73&lt;=$DP$6,$AS73&lt;&gt;$CN$7),1,0)</f>
        <v>0</v>
      </c>
      <c r="DX73" s="32">
        <f t="shared" ref="DX73" si="3319">IF(AND($AW73&lt;&gt;$DP$5,$AW73&lt;=$DP$6,$AW73&lt;&gt;$CN$7),1,0)</f>
        <v>0</v>
      </c>
      <c r="DY73" s="32">
        <f t="shared" ref="DY73" si="3320">IF(AND($BE73&lt;&gt;$DP$5,$BE73&lt;=$DP$6,$BE73&lt;&gt;$CN$7),1,0)</f>
        <v>0</v>
      </c>
      <c r="DZ73" s="32">
        <f t="shared" ref="DZ73" si="3321">IF(AND($BI73&lt;&gt;$DP$5,$BI73&lt;=$DP$6,$BI73&lt;&gt;$CN$7),1,0)</f>
        <v>0</v>
      </c>
      <c r="EA73" s="32">
        <f t="shared" ref="EA73" si="3322">IF(AND($BQ73&lt;&gt;$DP$5,$BQ73&lt;=$DP$6,$BQ73&lt;&gt;$CN$7),1,0)</f>
        <v>0</v>
      </c>
      <c r="EB73" s="32">
        <f t="shared" ref="EB73" si="3323">IF(AND($BU73&lt;&gt;$DP$5,$BU73&lt;=$DP$6,$BU73&lt;&gt;$CN$7),1,0)</f>
        <v>0</v>
      </c>
      <c r="EE73" s="328">
        <f>IF(M73&lt;&gt;"",IF(M73&lt;=$ED$6,1,IF(L73&gt;$ED$6,0,NETWORKDAYS(L73,$ED$6,祭日リスト)/NETWORKDAYS(L73,M73,祭日リスト)))*$GG73*週間進捗報告書!$G$9,0)</f>
        <v>0</v>
      </c>
      <c r="EF73" s="328">
        <f>IF(Q73&lt;&gt;"",IF(Q73&lt;=$ED$6,1,IF(P73&gt;$ED$6,0,NETWORKDAYS(P73,$ED$6,祭日リスト)/NETWORKDAYS(P73,Q73,祭日リスト)))*$GG73*週間進捗報告書!$G$10,0)</f>
        <v>0</v>
      </c>
      <c r="EG73" s="328">
        <f>IF(U73&lt;&gt;"",IF(U73&lt;=$ED$6,1,IF(T73&gt;$ED$6,0,NETWORKDAYS(T73,$ED$6,祭日リスト)/NETWORKDAYS(T73,U73,祭日リスト)))*$GG73*週間進捗報告書!$G$11,0)</f>
        <v>0</v>
      </c>
      <c r="EH73" s="328">
        <f>IF(Y73&lt;&gt;"",IF(Y73&lt;=$ED$6,1,IF(X73&gt;$ED$6,0,NETWORKDAYS(X73,$ED$6,祭日リスト)/NETWORKDAYS(X73,Y73,祭日リスト)))*$GG73*週間進捗報告書!$G$12,0)</f>
        <v>0</v>
      </c>
      <c r="EI73" s="328">
        <f>IF(AG73&lt;&gt;"",IF(AG73&lt;=$ED$6,1,IF(AF73&gt;$ED$6,0,NETWORKDAYS(AF73,$ED$6,祭日リスト)/NETWORKDAYS(AF73,AG73,祭日リスト)))*$GG73*週間進捗報告書!$G$13,0)</f>
        <v>0</v>
      </c>
      <c r="EJ73" s="328">
        <f>IF(AK73&lt;&gt;"",IF(AK73&lt;=$ED$6,1,IF(AJ73&gt;$ED$6,0,NETWORKDAYS(AJ73,$ED$6,祭日リスト)/NETWORKDAYS(AJ73,AK73,祭日リスト)))*$GG73*週間進捗報告書!$G$14,0)</f>
        <v>0</v>
      </c>
      <c r="EK73" s="328">
        <f>IF(AS73&lt;&gt;"",IF(AS73&lt;=$ED$6,1,IF(AR73&gt;$ED$6,0,NETWORKDAYS(AR73,$ED$6,祭日リスト)/NETWORKDAYS(AR73,AS73,祭日リスト)))*$GG73*週間進捗報告書!$G$15,0)</f>
        <v>0</v>
      </c>
      <c r="EL73" s="328">
        <f>IF(AW73&lt;&gt;"",IF(AW73&lt;=$ED$6,1,IF(AV73&gt;$ED$6,0,NETWORKDAYS(AV73,$ED$6,祭日リスト)/NETWORKDAYS(AV73,AW73,祭日リスト)))*$GG73*週間進捗報告書!$G$16,0)</f>
        <v>0</v>
      </c>
      <c r="EM73" s="328">
        <f>IF(BE73&lt;&gt;"",IF(BE73&lt;=$ED$6,1,IF(BD73&gt;$ED$6,0,NETWORKDAYS(BD73,$ED$6,祭日リスト)/NETWORKDAYS(BD73,BE73,祭日リスト)))*$GG73*週間進捗報告書!$G$17,0)</f>
        <v>0</v>
      </c>
      <c r="EN73" s="328">
        <f>IF(BI73&lt;&gt;"",IF(BI73&lt;=$ED$6,1,IF(BH73&gt;$ED$6,0,NETWORKDAYS(BH73,$ED$6,祭日リスト)/NETWORKDAYS(BH73,BI73,祭日リスト)))*$GG73*週間進捗報告書!$G$18,0)</f>
        <v>0</v>
      </c>
      <c r="EO73" s="328">
        <f>IF(BQ73&lt;&gt;"",IF(BQ73&lt;=$ED$6,1,IF(BP73&gt;$ED$6,0,NETWORKDAYS(BP73,$ED$6,祭日リスト)/NETWORKDAYS(BP73,BQ73,祭日リスト)))*$GG73*週間進捗報告書!$G$19,0)</f>
        <v>0</v>
      </c>
      <c r="EP73" s="328">
        <f>IF(BU73&lt;&gt;"",IF(BU73&lt;=$ED$6,1,IF(BT73&gt;$ED$6,0,NETWORKDAYS(BT73,$ED$6,祭日リスト)/NETWORKDAYS(BT73,BU73,祭日リスト)))*$GG73*週間進捗報告書!$G$20,0)</f>
        <v>0</v>
      </c>
      <c r="ER73" s="547">
        <f t="shared" ref="ER73:FC73" si="3324">EE73-EE74</f>
        <v>0</v>
      </c>
      <c r="ES73" s="547">
        <f t="shared" si="3324"/>
        <v>0</v>
      </c>
      <c r="ET73" s="547">
        <f t="shared" si="3324"/>
        <v>0</v>
      </c>
      <c r="EU73" s="547">
        <f t="shared" si="3324"/>
        <v>0</v>
      </c>
      <c r="EV73" s="547">
        <f t="shared" si="3324"/>
        <v>0</v>
      </c>
      <c r="EW73" s="547">
        <f t="shared" si="3324"/>
        <v>0</v>
      </c>
      <c r="EX73" s="547">
        <f t="shared" si="3324"/>
        <v>0</v>
      </c>
      <c r="EY73" s="547">
        <f t="shared" si="3324"/>
        <v>0</v>
      </c>
      <c r="EZ73" s="547">
        <f t="shared" si="3324"/>
        <v>0</v>
      </c>
      <c r="FA73" s="547">
        <f t="shared" si="3324"/>
        <v>0</v>
      </c>
      <c r="FB73" s="547">
        <f t="shared" si="3324"/>
        <v>0</v>
      </c>
      <c r="FC73" s="547">
        <f t="shared" si="3324"/>
        <v>0</v>
      </c>
      <c r="FD73" s="547">
        <f t="shared" ref="FD73" si="3325">SUM(ER73:FC74)</f>
        <v>0</v>
      </c>
      <c r="FE73" s="333"/>
      <c r="FG73" s="32">
        <f>IF(AND($M73&lt;&gt;$FF$7),1,0)</f>
        <v>0</v>
      </c>
      <c r="FH73" s="32">
        <f>IF(AND($Q73&lt;&gt;$FF$7),1,0)</f>
        <v>0</v>
      </c>
      <c r="FI73" s="32">
        <f>IF(AND($U73&lt;&gt;$FF$7),1,0)</f>
        <v>0</v>
      </c>
      <c r="FJ73" s="32">
        <f>IF(AND($Y73&lt;&gt;$FF$7),1,0)</f>
        <v>0</v>
      </c>
      <c r="FK73" s="32">
        <f>IF(AND($AG73&lt;&gt;$FF$7),1,0)</f>
        <v>0</v>
      </c>
      <c r="FL73" s="32">
        <f>IF(AND($AK73&lt;&gt;$FF$7),1,0)</f>
        <v>0</v>
      </c>
      <c r="FM73" s="32">
        <f>IF(AND($AS73&lt;&gt;$FF$7),1,0)</f>
        <v>0</v>
      </c>
      <c r="FN73" s="32">
        <f>IF(AND($AW73&lt;&gt;$FF$7),1,0)</f>
        <v>0</v>
      </c>
      <c r="FO73" s="32">
        <f>IF(AND($BE73&lt;&gt;$FF$7),1,0)</f>
        <v>0</v>
      </c>
      <c r="FP73" s="32">
        <f>IF(AND($BI73&lt;&gt;$FF$7),1,0)</f>
        <v>0</v>
      </c>
      <c r="FQ73" s="32">
        <f>IF(AND($BQ73&lt;&gt;$FF$7),1,0)</f>
        <v>0</v>
      </c>
      <c r="FR73" s="32">
        <f>IF(AND($BU73&lt;&gt;$FF$7),1,0)</f>
        <v>0</v>
      </c>
      <c r="FU73" s="294">
        <f t="shared" ref="FU73" si="3326">IF($K73&lt;&gt;"NG",$GG73,0)</f>
        <v>0</v>
      </c>
      <c r="FV73" s="294">
        <f t="shared" ref="FV73" si="3327">IF($O73&lt;&gt;"NG",$GG73,0)</f>
        <v>0</v>
      </c>
      <c r="FW73" s="294">
        <f t="shared" ref="FW73" si="3328">IF($S73&lt;&gt;"NG",$GG73,0)</f>
        <v>0</v>
      </c>
      <c r="FX73" s="294">
        <f t="shared" ref="FX73" si="3329">IF($W73&lt;&gt;"NG",$GG73,0)</f>
        <v>0</v>
      </c>
      <c r="FY73" s="294">
        <f t="shared" ref="FY73" si="3330">IF($AE73&lt;&gt;"NG",$GG73,0)</f>
        <v>0</v>
      </c>
      <c r="FZ73" s="294">
        <f t="shared" ref="FZ73" si="3331">IF($AI73&lt;&gt;"NG",$GG73,0)</f>
        <v>0</v>
      </c>
      <c r="GA73" s="294">
        <f t="shared" ref="GA73" si="3332">IF($AQ73&lt;&gt;"NG",$GG73,0)</f>
        <v>0</v>
      </c>
      <c r="GB73" s="294">
        <f t="shared" ref="GB73" si="3333">IF($AU73&lt;&gt;"NG",$GG73,0)</f>
        <v>0</v>
      </c>
      <c r="GC73" s="294">
        <f t="shared" ref="GC73" si="3334">IF($BC73&lt;&gt;"NG",$GG73,0)</f>
        <v>0</v>
      </c>
      <c r="GD73" s="294">
        <f t="shared" ref="GD73" si="3335">IF($BG73&lt;&gt;"NG",$GG73,0)</f>
        <v>0</v>
      </c>
      <c r="GE73" s="294">
        <f t="shared" ref="GE73" si="3336">IF($BO73&lt;&gt;"NG",$GG73,0)</f>
        <v>0</v>
      </c>
      <c r="GF73" s="294">
        <f t="shared" ref="GF73" si="3337">IF($BS73&lt;&gt;"NG",$GG73,0)</f>
        <v>0</v>
      </c>
      <c r="GG73" s="294" t="e">
        <f>VLOOKUP($D73,リスト!$D:$S,15,FALSE)</f>
        <v>#N/A</v>
      </c>
      <c r="GH73" s="2" t="e">
        <f>INDEX(リスト!$V:$V,MATCH(中日程計画表!$D73,リスト!$D:$D,0))</f>
        <v>#N/A</v>
      </c>
      <c r="GI73" s="2" t="e">
        <f>INDEX(リスト!$A:$A,MATCH(中日程計画表!$D73,リスト!$D:$D,0))</f>
        <v>#N/A</v>
      </c>
      <c r="GJ73" s="2" t="e">
        <f>INDEX(リスト!$U:$U,MATCH(中日程計画表!$D73,リスト!$D:$D,0))</f>
        <v>#N/A</v>
      </c>
      <c r="GK73" s="5" t="e">
        <f>INDEX(リスト!$W:$W,MATCH(中日程計画表!$D73,リスト!$D:$D,0))</f>
        <v>#N/A</v>
      </c>
      <c r="GL73" s="2" t="s">
        <v>200</v>
      </c>
      <c r="GM73" s="296">
        <f>D73</f>
        <v>0</v>
      </c>
      <c r="GN73" s="296" t="str">
        <f>E73</f>
        <v>入荷確定取消</v>
      </c>
      <c r="GP73" s="2">
        <v>0.98484848484848497</v>
      </c>
      <c r="GU73" s="460" t="str">
        <f t="shared" ref="GU73" si="3338">AE73</f>
        <v>NG</v>
      </c>
      <c r="GV73" s="460">
        <f t="shared" ref="GV73" si="3339">EI73</f>
        <v>0</v>
      </c>
      <c r="GW73" s="460">
        <f t="shared" ref="GW73" si="3340">EI74</f>
        <v>0</v>
      </c>
      <c r="GX73" s="462">
        <f t="shared" ref="GX73" si="3341">EV73</f>
        <v>0</v>
      </c>
      <c r="GY73" s="460" t="str">
        <f t="shared" ref="GY73" si="3342">AI73</f>
        <v>NG</v>
      </c>
      <c r="GZ73" s="460">
        <f t="shared" ref="GZ73" si="3343">EJ73</f>
        <v>0</v>
      </c>
      <c r="HA73" s="460">
        <f t="shared" ref="HA73" si="3344">EJ74</f>
        <v>0</v>
      </c>
      <c r="HB73" s="462">
        <f t="shared" ref="HB73" si="3345">EW73</f>
        <v>0</v>
      </c>
      <c r="HC73" s="460" t="str">
        <f t="shared" ref="HC73" si="3346">AQ73</f>
        <v>NG</v>
      </c>
      <c r="HD73" s="460">
        <f t="shared" ref="HD73" si="3347">EK73</f>
        <v>0</v>
      </c>
      <c r="HE73" s="460">
        <f t="shared" ref="HE73" si="3348">EK74</f>
        <v>0</v>
      </c>
      <c r="HF73" s="462">
        <f t="shared" ref="HF73" si="3349">EX73</f>
        <v>0</v>
      </c>
      <c r="HG73" s="460" t="str">
        <f t="shared" ref="HG73" si="3350">AU73</f>
        <v>NG</v>
      </c>
      <c r="HH73" s="460">
        <f t="shared" ref="HH73" si="3351">EL73</f>
        <v>0</v>
      </c>
      <c r="HI73" s="460">
        <f t="shared" ref="HI73" si="3352">EL74</f>
        <v>0</v>
      </c>
      <c r="HJ73" s="462">
        <f t="shared" ref="HJ73" si="3353">EY73</f>
        <v>0</v>
      </c>
      <c r="HK73" s="460" t="str">
        <f t="shared" ref="HK73" si="3354">BC73</f>
        <v>NG</v>
      </c>
      <c r="HL73" s="460">
        <f t="shared" ref="HL73" si="3355">EM73</f>
        <v>0</v>
      </c>
      <c r="HM73" s="460">
        <f t="shared" ref="HM73" si="3356">EM74</f>
        <v>0</v>
      </c>
      <c r="HN73" s="462">
        <f t="shared" ref="HN73" si="3357">EZ73</f>
        <v>0</v>
      </c>
      <c r="HO73" s="460" t="str">
        <f t="shared" ref="HO73" si="3358">BG73</f>
        <v>NG</v>
      </c>
      <c r="HP73" s="460">
        <f t="shared" ref="HP73" si="3359">EN73</f>
        <v>0</v>
      </c>
      <c r="HQ73" s="460">
        <f t="shared" ref="HQ73" si="3360">EN74</f>
        <v>0</v>
      </c>
      <c r="HR73" s="462">
        <f t="shared" ref="HR73" si="3361">FA73</f>
        <v>0</v>
      </c>
      <c r="HS73" s="332"/>
    </row>
    <row r="74" spans="1:227" ht="12" customHeight="1">
      <c r="A74" s="489"/>
      <c r="B74" s="493"/>
      <c r="C74" s="475"/>
      <c r="D74" s="501"/>
      <c r="E74" s="483"/>
      <c r="F74" s="317"/>
      <c r="G74" s="317"/>
      <c r="H74" s="317"/>
      <c r="I74" s="317"/>
      <c r="J74" s="316"/>
      <c r="K74" s="481"/>
      <c r="L74" s="77"/>
      <c r="M74" s="77"/>
      <c r="N74" s="471"/>
      <c r="O74" s="494"/>
      <c r="P74" s="77"/>
      <c r="Q74" s="77"/>
      <c r="R74" s="471"/>
      <c r="S74" s="494"/>
      <c r="T74" s="77"/>
      <c r="U74" s="77"/>
      <c r="V74" s="471"/>
      <c r="W74" s="473"/>
      <c r="X74" s="77"/>
      <c r="Y74" s="77"/>
      <c r="Z74" s="471"/>
      <c r="AA74" s="477"/>
      <c r="AB74" s="80"/>
      <c r="AC74" s="80"/>
      <c r="AD74" s="471"/>
      <c r="AE74" s="495"/>
      <c r="AF74" s="77"/>
      <c r="AG74" s="77"/>
      <c r="AH74" s="471"/>
      <c r="AI74" s="495"/>
      <c r="AJ74" s="77"/>
      <c r="AK74" s="77"/>
      <c r="AL74" s="471"/>
      <c r="AM74" s="498"/>
      <c r="AN74" s="80"/>
      <c r="AO74" s="80"/>
      <c r="AP74" s="497"/>
      <c r="AQ74" s="473"/>
      <c r="AR74" s="77"/>
      <c r="AS74" s="77"/>
      <c r="AT74" s="471"/>
      <c r="AU74" s="473"/>
      <c r="AV74" s="77"/>
      <c r="AW74" s="77"/>
      <c r="AX74" s="471"/>
      <c r="AY74" s="477"/>
      <c r="AZ74" s="80"/>
      <c r="BA74" s="80"/>
      <c r="BB74" s="497"/>
      <c r="BC74" s="475"/>
      <c r="BD74" s="77"/>
      <c r="BE74" s="77"/>
      <c r="BF74" s="471"/>
      <c r="BG74" s="473"/>
      <c r="BH74" s="77"/>
      <c r="BI74" s="77"/>
      <c r="BJ74" s="471"/>
      <c r="BK74" s="498"/>
      <c r="BL74" s="80"/>
      <c r="BM74" s="80"/>
      <c r="BN74" s="497"/>
      <c r="BO74" s="475"/>
      <c r="BP74" s="77"/>
      <c r="BQ74" s="77"/>
      <c r="BR74" s="471"/>
      <c r="BS74" s="473"/>
      <c r="BT74" s="77"/>
      <c r="BU74" s="77"/>
      <c r="BV74" s="471"/>
      <c r="BW74" s="499"/>
      <c r="BX74" s="467"/>
      <c r="BY74" s="490"/>
      <c r="CA74" s="19">
        <f t="shared" ref="CA74" si="3362">IF(AND($N73=1,$M74&lt;&gt;$BZ$7),1,0)</f>
        <v>0</v>
      </c>
      <c r="CB74" s="19">
        <f t="shared" ref="CB74" si="3363">IF(AND($R73=1,$Q74&lt;&gt;$BZ$7),1,0)</f>
        <v>0</v>
      </c>
      <c r="CC74" s="19">
        <f t="shared" ref="CC74" si="3364">IF(AND($V73=1,$U74&lt;&gt;$BZ$7),1,0)</f>
        <v>0</v>
      </c>
      <c r="CD74" s="19">
        <f t="shared" ref="CD74" si="3365">IF(AND($Z73=1,$Y74&lt;&gt;$BZ$7),1,0)</f>
        <v>0</v>
      </c>
      <c r="CE74" s="19">
        <f t="shared" ref="CE74" si="3366">IF(AND($AH73=1,$AG74&lt;&gt;$BZ$7),1,0)</f>
        <v>0</v>
      </c>
      <c r="CF74" s="19">
        <f t="shared" ref="CF74" si="3367">IF(AND($AL73=1,$AK74&lt;&gt;$BZ$7),1,0)</f>
        <v>0</v>
      </c>
      <c r="CG74" s="19">
        <f t="shared" ref="CG74" si="3368">IF(AND($AT73=1,$AS74&lt;&gt;$BZ$7),1,0)</f>
        <v>0</v>
      </c>
      <c r="CH74" s="19">
        <f t="shared" ref="CH74" si="3369">IF(AND($AX73=1,$AW74&lt;&gt;$BZ$7),1,0)</f>
        <v>0</v>
      </c>
      <c r="CI74" s="19">
        <f t="shared" ref="CI74" si="3370">IF(AND($BF73=1,$BE74&lt;&gt;$BZ$7),1,0)</f>
        <v>0</v>
      </c>
      <c r="CJ74" s="19">
        <f t="shared" ref="CJ74" si="3371">IF(AND($BJ73=1,$BI74&lt;&gt;$BZ$7),1,0)</f>
        <v>0</v>
      </c>
      <c r="CK74" s="19">
        <f t="shared" ref="CK74" si="3372">IF(AND($BR73=1,$BQ74&lt;&gt;$BZ$7),1,0)</f>
        <v>0</v>
      </c>
      <c r="CL74" s="19">
        <f t="shared" ref="CL74" si="3373">IF(AND($BV73=1,$BU74&lt;&gt;$BZ$7),1,0)</f>
        <v>0</v>
      </c>
      <c r="CO74" s="19">
        <f>IF(AND($M74&lt;&gt;$CN$7,$M74&lt;=$CN$6),1,0)</f>
        <v>0</v>
      </c>
      <c r="CP74" s="19">
        <f>IF(AND($Q74&lt;&gt;$CN$7,$Q74&lt;=$CN$6),1,0)</f>
        <v>0</v>
      </c>
      <c r="CQ74" s="19">
        <f>IF(AND($U74&lt;&gt;$CN$7,$U74&lt;=$CN$6),1,0)</f>
        <v>0</v>
      </c>
      <c r="CR74" s="19">
        <f>IF(AND($Y74&lt;&gt;$CN$7,$Y74&lt;=$CN$6),1,0)</f>
        <v>0</v>
      </c>
      <c r="CS74" s="19">
        <f>IF(AND($AG74&lt;&gt;$CN$7,$AG74&lt;=$CN$6),1,0)</f>
        <v>0</v>
      </c>
      <c r="CT74" s="19">
        <f>IF(AND($AK74&lt;&gt;$CN$7,$AK74&lt;=$CN$6),1,0)</f>
        <v>0</v>
      </c>
      <c r="CU74" s="19">
        <f>IF(AND($AS74&lt;&gt;$CN$7,$AS74&lt;=$CN$6),1,0)</f>
        <v>0</v>
      </c>
      <c r="CV74" s="19">
        <f>IF(AND($AW74&lt;&gt;$CN$7,$AW74&lt;=$CN$6),1,0)</f>
        <v>0</v>
      </c>
      <c r="CW74" s="19">
        <f>IF(AND($BE74&lt;&gt;$CN$7,$BE74&lt;=$CN$6),1,0)</f>
        <v>0</v>
      </c>
      <c r="CX74" s="19">
        <f>IF(AND($BI74&lt;&gt;$CN$7,$BI74&lt;=$CN$6),1,0)</f>
        <v>0</v>
      </c>
      <c r="CY74" s="19">
        <f>IF(AND($BQ74&lt;&gt;$CN$7,$BQ74&lt;=$CN$6),1,0)</f>
        <v>0</v>
      </c>
      <c r="CZ74" s="19">
        <f>IF(AND($BU74&lt;&gt;$CN$7,$BU74&lt;=$CN$6),1,0)</f>
        <v>0</v>
      </c>
      <c r="DC74" s="19">
        <f>IF($N73=1,1,0)</f>
        <v>0</v>
      </c>
      <c r="DD74" s="19">
        <f>IF($R73=1,1,0)</f>
        <v>0</v>
      </c>
      <c r="DE74" s="19">
        <f>IF($V73=1,1,0)</f>
        <v>0</v>
      </c>
      <c r="DF74" s="19">
        <f>IF($Z73=1,1,0)</f>
        <v>0</v>
      </c>
      <c r="DG74" s="19">
        <f>IF($AH73=1,1,0)</f>
        <v>0</v>
      </c>
      <c r="DH74" s="19">
        <f>IF($AL73=1,1,0)</f>
        <v>0</v>
      </c>
      <c r="DI74" s="19">
        <f>IF($AT73=1,1,0)</f>
        <v>0</v>
      </c>
      <c r="DJ74" s="19">
        <f>IF($AX73=1,1,0)</f>
        <v>0</v>
      </c>
      <c r="DK74" s="19">
        <f>IF($BF73=1,1,0)</f>
        <v>0</v>
      </c>
      <c r="DL74" s="19">
        <f>IF($BJ73=1,1,0)</f>
        <v>0</v>
      </c>
      <c r="DM74" s="19">
        <f>IF($BR73=1,1,0)</f>
        <v>0</v>
      </c>
      <c r="DN74" s="19">
        <f>IF($BV73=1,1,0)</f>
        <v>0</v>
      </c>
      <c r="DQ74" s="19">
        <f t="shared" ref="DQ74" si="3374">IF($N73=1,1,0)</f>
        <v>0</v>
      </c>
      <c r="DR74" s="19">
        <f t="shared" ref="DR74" si="3375">IF($R73=1,1,0)</f>
        <v>0</v>
      </c>
      <c r="DS74" s="19">
        <f t="shared" ref="DS74" si="3376">IF($V73=1,1,0)</f>
        <v>0</v>
      </c>
      <c r="DT74" s="19">
        <f t="shared" ref="DT74" si="3377">IF($Z73=1,1,0)</f>
        <v>0</v>
      </c>
      <c r="DU74" s="19">
        <f t="shared" ref="DU74" si="3378">IF($AH73=1,1,0)</f>
        <v>0</v>
      </c>
      <c r="DV74" s="19">
        <f t="shared" ref="DV74" si="3379">IF($AL73=1,1,0)</f>
        <v>0</v>
      </c>
      <c r="DW74" s="19">
        <f t="shared" ref="DW74" si="3380">IF($AT73=1,1,0)</f>
        <v>0</v>
      </c>
      <c r="DX74" s="19">
        <f t="shared" ref="DX74" si="3381">IF($AX73=1,1,0)</f>
        <v>0</v>
      </c>
      <c r="DY74" s="19">
        <f t="shared" ref="DY74" si="3382">IF($BF73=1,1,0)</f>
        <v>0</v>
      </c>
      <c r="DZ74" s="19">
        <f t="shared" ref="DZ74" si="3383">IF($BJ73=1,1,0)</f>
        <v>0</v>
      </c>
      <c r="EA74" s="19">
        <f t="shared" ref="EA74" si="3384">IF($BR73=1,1,0)</f>
        <v>0</v>
      </c>
      <c r="EB74" s="19">
        <f t="shared" ref="EB74" si="3385">IF($BV73=1,1,0)</f>
        <v>0</v>
      </c>
      <c r="EE74" s="329">
        <f>N73*$FU74*週間進捗報告書!$G$9</f>
        <v>0</v>
      </c>
      <c r="EF74" s="329">
        <f>R73*$FV74*週間進捗報告書!$G$10</f>
        <v>0</v>
      </c>
      <c r="EG74" s="329">
        <f>V73*$FW74*週間進捗報告書!$G$11</f>
        <v>0</v>
      </c>
      <c r="EH74" s="329">
        <f>Z73*$FX74*週間進捗報告書!$G$12</f>
        <v>0</v>
      </c>
      <c r="EI74" s="329">
        <f>AH73*$FY74*週間進捗報告書!$G$13</f>
        <v>0</v>
      </c>
      <c r="EJ74" s="329">
        <f>AL73*$FZ74*週間進捗報告書!$G$14</f>
        <v>0</v>
      </c>
      <c r="EK74" s="329">
        <f>AT73*$GA74*週間進捗報告書!$G$15</f>
        <v>0</v>
      </c>
      <c r="EL74" s="329">
        <f>AX73*$GB74*週間進捗報告書!$G$16</f>
        <v>0</v>
      </c>
      <c r="EM74" s="329">
        <f>BF73*$GC74*週間進捗報告書!$G$17</f>
        <v>0</v>
      </c>
      <c r="EN74" s="329">
        <f>BJ73*$GD74*週間進捗報告書!$G$18</f>
        <v>0</v>
      </c>
      <c r="EO74" s="329">
        <f>BR73*$GE74*週間進捗報告書!$G$19</f>
        <v>0</v>
      </c>
      <c r="EP74" s="329">
        <f>BV73*$GF74*週間進捗報告書!$G$20</f>
        <v>0</v>
      </c>
      <c r="ER74" s="547"/>
      <c r="ES74" s="547"/>
      <c r="ET74" s="547"/>
      <c r="EU74" s="547"/>
      <c r="EV74" s="547"/>
      <c r="EW74" s="547"/>
      <c r="EX74" s="547"/>
      <c r="EY74" s="547"/>
      <c r="EZ74" s="547"/>
      <c r="FA74" s="547"/>
      <c r="FB74" s="547"/>
      <c r="FC74" s="547"/>
      <c r="FD74" s="547"/>
      <c r="FE74" s="332"/>
      <c r="FG74" s="19"/>
      <c r="FH74" s="19"/>
      <c r="FI74" s="19"/>
      <c r="FJ74" s="19"/>
      <c r="FK74" s="19"/>
      <c r="FL74" s="19"/>
      <c r="FM74" s="19"/>
      <c r="FN74" s="19"/>
      <c r="FO74" s="19"/>
      <c r="FP74" s="19"/>
      <c r="FQ74" s="19"/>
      <c r="FR74" s="19"/>
      <c r="FU74" s="295">
        <f t="shared" ref="FU74" si="3386">FU73</f>
        <v>0</v>
      </c>
      <c r="FV74" s="295">
        <f t="shared" ref="FV74" si="3387">FV73</f>
        <v>0</v>
      </c>
      <c r="FW74" s="295">
        <f t="shared" ref="FW74" si="3388">FW73</f>
        <v>0</v>
      </c>
      <c r="FX74" s="295">
        <f t="shared" ref="FX74" si="3389">FX73</f>
        <v>0</v>
      </c>
      <c r="FY74" s="295">
        <f t="shared" ref="FY74" si="3390">FY73</f>
        <v>0</v>
      </c>
      <c r="FZ74" s="295">
        <f t="shared" ref="FZ74" si="3391">FZ73</f>
        <v>0</v>
      </c>
      <c r="GA74" s="295">
        <f t="shared" ref="GA74" si="3392">GA73</f>
        <v>0</v>
      </c>
      <c r="GB74" s="295">
        <f t="shared" ref="GB74" si="3393">GB73</f>
        <v>0</v>
      </c>
      <c r="GC74" s="295">
        <f t="shared" ref="GC74" si="3394">GC73</f>
        <v>0</v>
      </c>
      <c r="GD74" s="295">
        <f t="shared" ref="GD74" si="3395">GD73</f>
        <v>0</v>
      </c>
      <c r="GE74" s="295">
        <f t="shared" ref="GE74" si="3396">GE73</f>
        <v>0</v>
      </c>
      <c r="GF74" s="295">
        <f t="shared" ref="GF74" si="3397">GF73</f>
        <v>0</v>
      </c>
      <c r="GG74" s="295" t="e">
        <f t="shared" ref="GG74" si="3398">GG73</f>
        <v>#N/A</v>
      </c>
      <c r="GH74" s="2" t="e">
        <f>INDEX(リスト!$V:$V,MATCH(中日程計画表!$D73,リスト!$D:$D,0))</f>
        <v>#N/A</v>
      </c>
      <c r="GI74" s="2" t="e">
        <f>INDEX(リスト!$A:$A,MATCH(中日程計画表!$D73,リスト!$D:$D,0))</f>
        <v>#N/A</v>
      </c>
      <c r="GJ74" s="2" t="e">
        <f>INDEX(リスト!$U:$U,MATCH(中日程計画表!$D73,リスト!$D:$D,0))</f>
        <v>#N/A</v>
      </c>
      <c r="GK74" s="5" t="e">
        <f>INDEX(リスト!$W:$W,MATCH(中日程計画表!$D73,リスト!$D:$D,0))</f>
        <v>#N/A</v>
      </c>
      <c r="GL74" s="2" t="s">
        <v>201</v>
      </c>
      <c r="GM74" s="296">
        <f t="shared" ref="GM74" si="3399">GM73</f>
        <v>0</v>
      </c>
      <c r="GN74" s="296" t="str">
        <f t="shared" ref="GN74" si="3400">GN73</f>
        <v>入荷確定取消</v>
      </c>
      <c r="GP74" s="2">
        <v>0.98484848484848497</v>
      </c>
      <c r="GU74" s="461"/>
      <c r="GV74" s="460"/>
      <c r="GW74" s="460"/>
      <c r="GX74" s="461"/>
      <c r="GY74" s="461"/>
      <c r="GZ74" s="460"/>
      <c r="HA74" s="460"/>
      <c r="HB74" s="461"/>
      <c r="HC74" s="461"/>
      <c r="HD74" s="460"/>
      <c r="HE74" s="460"/>
      <c r="HF74" s="461"/>
      <c r="HG74" s="461"/>
      <c r="HH74" s="460"/>
      <c r="HI74" s="460"/>
      <c r="HJ74" s="461"/>
      <c r="HK74" s="461"/>
      <c r="HL74" s="460"/>
      <c r="HM74" s="460"/>
      <c r="HN74" s="461"/>
      <c r="HO74" s="461"/>
      <c r="HP74" s="460"/>
      <c r="HQ74" s="460"/>
      <c r="HR74" s="461"/>
      <c r="HS74" s="4"/>
    </row>
    <row r="75" spans="1:227" ht="12" customHeight="1">
      <c r="A75" s="488" t="str">
        <f ca="1">INDIRECT("リスト!A"&amp;B75+6)</f>
        <v>入荷</v>
      </c>
      <c r="B75" s="493">
        <f t="shared" ref="B75" si="3401">ROUNDDOWN((ROW()-6)/2,0)+1</f>
        <v>35</v>
      </c>
      <c r="C75" s="474" t="str">
        <f>機能グループ名</f>
        <v>確定</v>
      </c>
      <c r="D75" s="500">
        <f>機能ID</f>
        <v>0</v>
      </c>
      <c r="E75" s="482" t="str">
        <f>機能名</f>
        <v>入荷確定照会</v>
      </c>
      <c r="F75" s="315"/>
      <c r="G75" s="315"/>
      <c r="H75" s="315"/>
      <c r="I75" s="315"/>
      <c r="J75" s="316"/>
      <c r="K75" s="480" t="str">
        <f>担当者_SR</f>
        <v>NG</v>
      </c>
      <c r="L75" s="76"/>
      <c r="M75" s="76"/>
      <c r="N75" s="470"/>
      <c r="O75" s="494" t="str">
        <f>担当者_SRR</f>
        <v>NG</v>
      </c>
      <c r="P75" s="76"/>
      <c r="Q75" s="76"/>
      <c r="R75" s="470"/>
      <c r="S75" s="494" t="str">
        <f>担当者_DS</f>
        <v>NG</v>
      </c>
      <c r="T75" s="76"/>
      <c r="U75" s="76"/>
      <c r="V75" s="470"/>
      <c r="W75" s="472" t="str">
        <f>担当者_DSR</f>
        <v>NG</v>
      </c>
      <c r="X75" s="76"/>
      <c r="Y75" s="76"/>
      <c r="Z75" s="470"/>
      <c r="AA75" s="476"/>
      <c r="AB75" s="79"/>
      <c r="AC75" s="79"/>
      <c r="AD75" s="470">
        <f>IF(AC76 &lt;&gt; "",1,0)</f>
        <v>0</v>
      </c>
      <c r="AE75" s="495" t="str">
        <f>担当者_CD</f>
        <v>NG</v>
      </c>
      <c r="AF75" s="76"/>
      <c r="AG75" s="76"/>
      <c r="AH75" s="470"/>
      <c r="AI75" s="495" t="str">
        <f>担当者_DD</f>
        <v>NG</v>
      </c>
      <c r="AJ75" s="76"/>
      <c r="AK75" s="76"/>
      <c r="AL75" s="470"/>
      <c r="AM75" s="498"/>
      <c r="AN75" s="79"/>
      <c r="AO75" s="79"/>
      <c r="AP75" s="470">
        <f>IF(AO76 &lt;&gt; "",1,0)</f>
        <v>0</v>
      </c>
      <c r="AQ75" s="472" t="str">
        <f>担当者_MCL</f>
        <v>NG</v>
      </c>
      <c r="AR75" s="76"/>
      <c r="AS75" s="76"/>
      <c r="AT75" s="470"/>
      <c r="AU75" s="472" t="str">
        <f>担当者_MCLR</f>
        <v>NG</v>
      </c>
      <c r="AV75" s="76"/>
      <c r="AW75" s="76"/>
      <c r="AX75" s="470"/>
      <c r="AY75" s="476"/>
      <c r="AZ75" s="79"/>
      <c r="BA75" s="79"/>
      <c r="BB75" s="470">
        <f>IF(BA76 &lt;&gt; "",1,0)</f>
        <v>0</v>
      </c>
      <c r="BC75" s="474" t="str">
        <f>担当者_MT</f>
        <v>NG</v>
      </c>
      <c r="BD75" s="76"/>
      <c r="BE75" s="76"/>
      <c r="BF75" s="470"/>
      <c r="BG75" s="472" t="str">
        <f>担当者_M検</f>
        <v>NG</v>
      </c>
      <c r="BH75" s="76"/>
      <c r="BI75" s="76"/>
      <c r="BJ75" s="470"/>
      <c r="BK75" s="498"/>
      <c r="BL75" s="79"/>
      <c r="BM75" s="79"/>
      <c r="BN75" s="470">
        <v>0</v>
      </c>
      <c r="BO75" s="474" t="str">
        <f>担当者_モテ</f>
        <v>NG</v>
      </c>
      <c r="BP75" s="76"/>
      <c r="BQ75" s="76"/>
      <c r="BR75" s="470"/>
      <c r="BS75" s="472" t="str">
        <f>担当者_モテR</f>
        <v>NG</v>
      </c>
      <c r="BT75" s="76"/>
      <c r="BU75" s="76"/>
      <c r="BV75" s="470"/>
      <c r="BW75" s="499">
        <f t="shared" ref="BW75" si="3402">IFERROR(SUM(IF(K75&lt;&gt;"NG",N75*K$1,0),IF(O75&lt;&gt;"NG",R75*O$1,0),IF(S75&lt;&gt;"NG",V75*S$1,0),IF(W75&lt;&gt;"NG",Z75*W$1,0),IF(AA75&lt;&gt;"NG",AD75*AA$1,0),IF(AE75&lt;&gt;"NG",AH75*AE$1,0),IF(AI75&lt;&gt;"NG",AL75*AI$1,0),IF(AM75&lt;&gt;"NG",AP75*AM$1,0),IF(AQ75&lt;&gt;"NG",AT75*AQ$1,0),IF(AU75&lt;&gt;"NG",AX75*AU$1,0),IF(AY75&lt;&gt;"NG",BB75*AY$1,0),IF(BC75&lt;&gt;"NG",BF75*BC$1,0),IF(BG75&lt;&gt;"NG",BJ75*BG$1,0),IF(BK75&lt;&gt;"NG",BN75*BK$1,0),IF(BO75&lt;&gt;"NG",BR75*BO$1,0),IF(BS75&lt;&gt;"NG",BV75*BS$1,0))/SUM(IF(K75&lt;&gt;"NG",K$1,0),IF(O75&lt;&gt;"NG",O$1,0),IF(S75&lt;&gt;"NG",S$1,0),IF(W75&lt;&gt;"NG",W$1,0),IF(AA75&lt;&gt;"NG",AA$1,0),IF(AE75&lt;&gt;"NG",AE$1,0),IF(AI75&lt;&gt;"NG",AI$1,0),IF(AM75&lt;&gt;"NG",AM$1,0),IF(AQ75&lt;&gt;"NG",AQ$1,0),IF(AU75&lt;&gt;"NG",AU$1,0),IF(AY75&lt;&gt;"NG",AY$1,0),IF(BC75&lt;&gt;"NG",BC$1,0),IF(BG75&lt;&gt;"NG",BG$1,0),IF(BK75&lt;&gt;"NG",BK$1,0),IF(BO75&lt;&gt;"NG",BO$1,0),IF(BS75&lt;&gt;"NG",BS$1,0)),0)</f>
        <v>0</v>
      </c>
      <c r="BX75" s="466"/>
      <c r="BY75" s="490"/>
      <c r="BZ75" s="5"/>
      <c r="CA75" s="32">
        <f t="shared" ref="CA75" si="3403">IF(AND($M75&lt;&gt;$BZ$5,$M75&lt;=$BZ$6,$M75&lt;&gt;$BZ$7),1,0)</f>
        <v>0</v>
      </c>
      <c r="CB75" s="32">
        <f t="shared" ref="CB75" si="3404">IF(AND($Q75&lt;&gt;$BZ$5,$Q75&lt;=$BZ$6,$Q75&lt;&gt;$BZ$7),1,0)</f>
        <v>0</v>
      </c>
      <c r="CC75" s="32">
        <f t="shared" ref="CC75" si="3405">IF(AND($U75&lt;&gt;$BZ$5,$U75&lt;=$BZ$6,$U75&lt;&gt;$BZ$7),1,0)</f>
        <v>0</v>
      </c>
      <c r="CD75" s="32">
        <f t="shared" ref="CD75" si="3406">IF(AND($Y75&lt;&gt;$BZ$5,$Y75&lt;=$BZ$6,$Y75&lt;&gt;$BZ$7),1,0)</f>
        <v>0</v>
      </c>
      <c r="CE75" s="32">
        <f t="shared" ref="CE75" si="3407">IF(AND($AG75&lt;&gt;$BZ$5,$AG75&lt;=$BZ$6,$AG75&lt;&gt;$BZ$7),1,0)</f>
        <v>0</v>
      </c>
      <c r="CF75" s="32">
        <f t="shared" ref="CF75" si="3408">IF(AND($AK75&lt;&gt;$BZ$5,$AK75&lt;=$BZ$6,$AK75&lt;&gt;$BZ$7),1,0)</f>
        <v>0</v>
      </c>
      <c r="CG75" s="32">
        <f t="shared" ref="CG75" si="3409">IF(AND($AS75&lt;&gt;$BZ$5,$AS75&lt;=$BZ$6,$AS75&lt;&gt;$BZ$7),1,0)</f>
        <v>0</v>
      </c>
      <c r="CH75" s="32">
        <f t="shared" ref="CH75" si="3410">IF(AND($AW75&lt;&gt;$BZ$5,$AW75&lt;=$BZ$6,$AW75&lt;&gt;$BZ$7),1,0)</f>
        <v>0</v>
      </c>
      <c r="CI75" s="32">
        <f t="shared" ref="CI75" si="3411">IF(AND($BE75&lt;&gt;$BZ$5,$BE75&lt;=$BZ$6,$BE75&lt;&gt;$BZ$7),1,0)</f>
        <v>0</v>
      </c>
      <c r="CJ75" s="32">
        <f t="shared" ref="CJ75" si="3412">IF(AND($BI75&lt;&gt;$BZ$5,$BI75&lt;=$BZ$6,$BI75&lt;&gt;$BZ$7),1,0)</f>
        <v>0</v>
      </c>
      <c r="CK75" s="32">
        <f t="shared" ref="CK75" si="3413">IF(AND($BQ75&lt;&gt;$BZ$5,$BQ75&lt;=$BZ$6,$BQ75&lt;&gt;$BZ$7),1,0)</f>
        <v>0</v>
      </c>
      <c r="CL75" s="32">
        <f t="shared" ref="CL75" si="3414">IF(AND($BU75&lt;&gt;$BZ$5,$BU75&lt;=$BZ$6,$BU75&lt;&gt;$BZ$7),1,0)</f>
        <v>0</v>
      </c>
      <c r="CO75" s="32">
        <f>IF(AND($M75&lt;&gt;$CN$5,$M75&lt;=$CN$6,$M75&lt;&gt;$CN$7),1,0)</f>
        <v>0</v>
      </c>
      <c r="CP75" s="32">
        <f>IF(AND($Q75&lt;&gt;$CN$5,$Q75&lt;=$CN$6,$Q75&lt;&gt;$CN$7),1,0)</f>
        <v>0</v>
      </c>
      <c r="CQ75" s="32">
        <f>IF(AND($U75&lt;&gt;$CN$5,$U75&lt;=$CN$6,$U75&lt;&gt;$CN$7),1,0)</f>
        <v>0</v>
      </c>
      <c r="CR75" s="32">
        <f>IF(AND($Y75&lt;&gt;$CN$5,$Y75&lt;=$CN$6,$Y75&lt;&gt;$CN$7),1,0)</f>
        <v>0</v>
      </c>
      <c r="CS75" s="32">
        <f>IF(AND($AG75&lt;&gt;$CN$5,$AG75&lt;=$CN$6,$AG75&lt;&gt;$CN$7),1,0)</f>
        <v>0</v>
      </c>
      <c r="CT75" s="32">
        <f>IF(AND($AK75&lt;&gt;$CN$5,$AK75&lt;=$CN$6,$AK75&lt;&gt;$CN$7),1,0)</f>
        <v>0</v>
      </c>
      <c r="CU75" s="32">
        <f>IF(AND($AS75&lt;&gt;$CN$5,$AS75&lt;=$CN$6,$AS75&lt;&gt;$CN$7),1,0)</f>
        <v>0</v>
      </c>
      <c r="CV75" s="32">
        <f>IF(AND($AW75&lt;&gt;$CN$5,$AW75&lt;=$CN$6,$AW75&lt;&gt;$CN$7),1,0)</f>
        <v>0</v>
      </c>
      <c r="CW75" s="32">
        <f>IF(AND($BE75&lt;&gt;$CN$5,$BE75&lt;=$CN$6,$BE75&lt;&gt;$CN$7),1,0)</f>
        <v>0</v>
      </c>
      <c r="CX75" s="32">
        <f>IF(AND($BI75&lt;&gt;$CN$5,$BI75&lt;=$CN$6,$BI75&lt;&gt;$CN$7),1,0)</f>
        <v>0</v>
      </c>
      <c r="CY75" s="32">
        <f>IF(AND($BQ75&lt;&gt;$CN$5,$BQ75&lt;=$CN$6,$BQ75&lt;&gt;$CN$7),1,0)</f>
        <v>0</v>
      </c>
      <c r="CZ75" s="32">
        <f>IF(AND($BU75&lt;&gt;$CN$5,$BU75&lt;=$CN$6,$BU75&lt;&gt;$CN$7),1,0)</f>
        <v>0</v>
      </c>
      <c r="DC75" s="32">
        <f>IF(AND($M75&lt;&gt;$DB$5,$M75&lt;=$DB$6,$M75&lt;&gt;$CN$7),1,0)</f>
        <v>0</v>
      </c>
      <c r="DD75" s="32">
        <f>IF(AND($Q75&lt;&gt;$DB$5,$Q75&lt;=$DB$6,$Q75&lt;&gt;$CN$7),1,0)</f>
        <v>0</v>
      </c>
      <c r="DE75" s="32">
        <f>IF(AND($U75&lt;&gt;$DB$5,$U75&lt;=$DB$6,$U75&lt;&gt;$CN$7),1,0)</f>
        <v>0</v>
      </c>
      <c r="DF75" s="32">
        <f>IF(AND($Y75&lt;&gt;$DB$5,$Y75&lt;=$DB$6,$Y75&lt;&gt;$CN$7),1,0)</f>
        <v>0</v>
      </c>
      <c r="DG75" s="32">
        <f>IF(AND($AG75&lt;&gt;$DB$5,$AG75&lt;=$DB$6,$AG75&lt;&gt;$CN$7),1,0)</f>
        <v>0</v>
      </c>
      <c r="DH75" s="32">
        <f>IF(AND($AK75&lt;&gt;$DB$5,$AK75&lt;=$DB$6,$AK75&lt;&gt;$CN$7),1,0)</f>
        <v>0</v>
      </c>
      <c r="DI75" s="32">
        <f>IF(AND($AS75&lt;&gt;$DB$5,$AS75&lt;=$DB$6,$AS75&lt;&gt;$CN$7),1,0)</f>
        <v>0</v>
      </c>
      <c r="DJ75" s="32">
        <f>IF(AND($AW75&lt;&gt;$DB$5,$AW75&lt;=$DB$6,$AW75&lt;&gt;$CN$7),1,0)</f>
        <v>0</v>
      </c>
      <c r="DK75" s="32">
        <f>IF(AND($BE75&lt;&gt;$DB$5,$BE75&lt;=$DB$6,$BE75&lt;&gt;$CN$7),1,0)</f>
        <v>0</v>
      </c>
      <c r="DL75" s="32">
        <f>IF(AND($BI75&lt;&gt;$DB$5,$BI75&lt;=$DB$6,$BI75&lt;&gt;$CN$7),1,0)</f>
        <v>0</v>
      </c>
      <c r="DM75" s="32">
        <f>IF(AND($BQ75&lt;&gt;$DB$5,$BQ75&lt;=$DB$6,$BQ75&lt;&gt;$CN$7),1,0)</f>
        <v>0</v>
      </c>
      <c r="DN75" s="32">
        <f>IF(AND($BU75&lt;&gt;$DB$5,$BU75&lt;=$DB$6,$BU75&lt;&gt;$CN$7),1,0)</f>
        <v>0</v>
      </c>
      <c r="DQ75" s="32">
        <f t="shared" ref="DQ75" si="3415">IF(AND($M75&lt;&gt;$DP$5,$M75&lt;=$DP$6,$M75&lt;&gt;$CN$7),1,0)</f>
        <v>0</v>
      </c>
      <c r="DR75" s="32">
        <f t="shared" ref="DR75" si="3416">IF(AND($Q75&lt;&gt;$DP$5,$Q75&lt;=$DP$6,$Q75&lt;&gt;$CN$7),1,0)</f>
        <v>0</v>
      </c>
      <c r="DS75" s="32">
        <f t="shared" ref="DS75" si="3417">IF(AND($U75&lt;&gt;$DP$5,$U75&lt;=$DP$6,$U75&lt;&gt;$CN$7),1,0)</f>
        <v>0</v>
      </c>
      <c r="DT75" s="32">
        <f t="shared" ref="DT75" si="3418">IF(AND($Y75&lt;&gt;$DP$5,$Y75&lt;=$DP$6,$Y75&lt;&gt;$CN$7),1,0)</f>
        <v>0</v>
      </c>
      <c r="DU75" s="32">
        <f t="shared" ref="DU75" si="3419">IF(AND($AG75&lt;&gt;$DP$5,$AG75&lt;=$DP$6,$AG75&lt;&gt;$CN$7),1,0)</f>
        <v>0</v>
      </c>
      <c r="DV75" s="32">
        <f t="shared" ref="DV75" si="3420">IF(AND($AK75&lt;&gt;$DP$5,$AK75&lt;=$DP$6,$AK75&lt;&gt;$CN$7),1,0)</f>
        <v>0</v>
      </c>
      <c r="DW75" s="32">
        <f t="shared" ref="DW75" si="3421">IF(AND($AS75&lt;&gt;$DP$5,$AS75&lt;=$DP$6,$AS75&lt;&gt;$CN$7),1,0)</f>
        <v>0</v>
      </c>
      <c r="DX75" s="32">
        <f t="shared" ref="DX75" si="3422">IF(AND($AW75&lt;&gt;$DP$5,$AW75&lt;=$DP$6,$AW75&lt;&gt;$CN$7),1,0)</f>
        <v>0</v>
      </c>
      <c r="DY75" s="32">
        <f t="shared" ref="DY75" si="3423">IF(AND($BE75&lt;&gt;$DP$5,$BE75&lt;=$DP$6,$BE75&lt;&gt;$CN$7),1,0)</f>
        <v>0</v>
      </c>
      <c r="DZ75" s="32">
        <f t="shared" ref="DZ75" si="3424">IF(AND($BI75&lt;&gt;$DP$5,$BI75&lt;=$DP$6,$BI75&lt;&gt;$CN$7),1,0)</f>
        <v>0</v>
      </c>
      <c r="EA75" s="32">
        <f t="shared" ref="EA75" si="3425">IF(AND($BQ75&lt;&gt;$DP$5,$BQ75&lt;=$DP$6,$BQ75&lt;&gt;$CN$7),1,0)</f>
        <v>0</v>
      </c>
      <c r="EB75" s="32">
        <f t="shared" ref="EB75" si="3426">IF(AND($BU75&lt;&gt;$DP$5,$BU75&lt;=$DP$6,$BU75&lt;&gt;$CN$7),1,0)</f>
        <v>0</v>
      </c>
      <c r="EE75" s="328">
        <f>IF(M75&lt;&gt;"",IF(M75&lt;=$ED$6,1,IF(L75&gt;$ED$6,0,NETWORKDAYS(L75,$ED$6,祭日リスト)/NETWORKDAYS(L75,M75,祭日リスト)))*$GG75*週間進捗報告書!$G$9,0)</f>
        <v>0</v>
      </c>
      <c r="EF75" s="328">
        <f>IF(Q75&lt;&gt;"",IF(Q75&lt;=$ED$6,1,IF(P75&gt;$ED$6,0,NETWORKDAYS(P75,$ED$6,祭日リスト)/NETWORKDAYS(P75,Q75,祭日リスト)))*$GG75*週間進捗報告書!$G$10,0)</f>
        <v>0</v>
      </c>
      <c r="EG75" s="328">
        <f>IF(U75&lt;&gt;"",IF(U75&lt;=$ED$6,1,IF(T75&gt;$ED$6,0,NETWORKDAYS(T75,$ED$6,祭日リスト)/NETWORKDAYS(T75,U75,祭日リスト)))*$GG75*週間進捗報告書!$G$11,0)</f>
        <v>0</v>
      </c>
      <c r="EH75" s="328">
        <f>IF(Y75&lt;&gt;"",IF(Y75&lt;=$ED$6,1,IF(X75&gt;$ED$6,0,NETWORKDAYS(X75,$ED$6,祭日リスト)/NETWORKDAYS(X75,Y75,祭日リスト)))*$GG75*週間進捗報告書!$G$12,0)</f>
        <v>0</v>
      </c>
      <c r="EI75" s="328">
        <f>IF(AG75&lt;&gt;"",IF(AG75&lt;=$ED$6,1,IF(AF75&gt;$ED$6,0,NETWORKDAYS(AF75,$ED$6,祭日リスト)/NETWORKDAYS(AF75,AG75,祭日リスト)))*$GG75*週間進捗報告書!$G$13,0)</f>
        <v>0</v>
      </c>
      <c r="EJ75" s="328">
        <f>IF(AK75&lt;&gt;"",IF(AK75&lt;=$ED$6,1,IF(AJ75&gt;$ED$6,0,NETWORKDAYS(AJ75,$ED$6,祭日リスト)/NETWORKDAYS(AJ75,AK75,祭日リスト)))*$GG75*週間進捗報告書!$G$14,0)</f>
        <v>0</v>
      </c>
      <c r="EK75" s="328">
        <f>IF(AS75&lt;&gt;"",IF(AS75&lt;=$ED$6,1,IF(AR75&gt;$ED$6,0,NETWORKDAYS(AR75,$ED$6,祭日リスト)/NETWORKDAYS(AR75,AS75,祭日リスト)))*$GG75*週間進捗報告書!$G$15,0)</f>
        <v>0</v>
      </c>
      <c r="EL75" s="328">
        <f>IF(AW75&lt;&gt;"",IF(AW75&lt;=$ED$6,1,IF(AV75&gt;$ED$6,0,NETWORKDAYS(AV75,$ED$6,祭日リスト)/NETWORKDAYS(AV75,AW75,祭日リスト)))*$GG75*週間進捗報告書!$G$16,0)</f>
        <v>0</v>
      </c>
      <c r="EM75" s="328">
        <f>IF(BE75&lt;&gt;"",IF(BE75&lt;=$ED$6,1,IF(BD75&gt;$ED$6,0,NETWORKDAYS(BD75,$ED$6,祭日リスト)/NETWORKDAYS(BD75,BE75,祭日リスト)))*$GG75*週間進捗報告書!$G$17,0)</f>
        <v>0</v>
      </c>
      <c r="EN75" s="328">
        <f>IF(BI75&lt;&gt;"",IF(BI75&lt;=$ED$6,1,IF(BH75&gt;$ED$6,0,NETWORKDAYS(BH75,$ED$6,祭日リスト)/NETWORKDAYS(BH75,BI75,祭日リスト)))*$GG75*週間進捗報告書!$G$18,0)</f>
        <v>0</v>
      </c>
      <c r="EO75" s="328">
        <f>IF(BQ75&lt;&gt;"",IF(BQ75&lt;=$ED$6,1,IF(BP75&gt;$ED$6,0,NETWORKDAYS(BP75,$ED$6,祭日リスト)/NETWORKDAYS(BP75,BQ75,祭日リスト)))*$GG75*週間進捗報告書!$G$19,0)</f>
        <v>0</v>
      </c>
      <c r="EP75" s="328">
        <f>IF(BU75&lt;&gt;"",IF(BU75&lt;=$ED$6,1,IF(BT75&gt;$ED$6,0,NETWORKDAYS(BT75,$ED$6,祭日リスト)/NETWORKDAYS(BT75,BU75,祭日リスト)))*$GG75*週間進捗報告書!$G$20,0)</f>
        <v>0</v>
      </c>
      <c r="ER75" s="547">
        <f t="shared" ref="ER75:FC75" si="3427">EE75-EE76</f>
        <v>0</v>
      </c>
      <c r="ES75" s="547">
        <f t="shared" si="3427"/>
        <v>0</v>
      </c>
      <c r="ET75" s="547">
        <f t="shared" si="3427"/>
        <v>0</v>
      </c>
      <c r="EU75" s="547">
        <f t="shared" si="3427"/>
        <v>0</v>
      </c>
      <c r="EV75" s="547">
        <f t="shared" si="3427"/>
        <v>0</v>
      </c>
      <c r="EW75" s="547">
        <f t="shared" si="3427"/>
        <v>0</v>
      </c>
      <c r="EX75" s="547">
        <f t="shared" si="3427"/>
        <v>0</v>
      </c>
      <c r="EY75" s="547">
        <f t="shared" si="3427"/>
        <v>0</v>
      </c>
      <c r="EZ75" s="547">
        <f t="shared" si="3427"/>
        <v>0</v>
      </c>
      <c r="FA75" s="547">
        <f t="shared" si="3427"/>
        <v>0</v>
      </c>
      <c r="FB75" s="547">
        <f t="shared" si="3427"/>
        <v>0</v>
      </c>
      <c r="FC75" s="547">
        <f t="shared" si="3427"/>
        <v>0</v>
      </c>
      <c r="FD75" s="547">
        <f t="shared" ref="FD75" si="3428">SUM(ER75:FC76)</f>
        <v>0</v>
      </c>
      <c r="FE75" s="333"/>
      <c r="FG75" s="32">
        <f>IF(AND($M75&lt;&gt;$FF$7),1,0)</f>
        <v>0</v>
      </c>
      <c r="FH75" s="32">
        <f>IF(AND($Q75&lt;&gt;$FF$7),1,0)</f>
        <v>0</v>
      </c>
      <c r="FI75" s="32">
        <f>IF(AND($U75&lt;&gt;$FF$7),1,0)</f>
        <v>0</v>
      </c>
      <c r="FJ75" s="32">
        <f>IF(AND($Y75&lt;&gt;$FF$7),1,0)</f>
        <v>0</v>
      </c>
      <c r="FK75" s="32">
        <f>IF(AND($AG75&lt;&gt;$FF$7),1,0)</f>
        <v>0</v>
      </c>
      <c r="FL75" s="32">
        <f>IF(AND($AK75&lt;&gt;$FF$7),1,0)</f>
        <v>0</v>
      </c>
      <c r="FM75" s="32">
        <f>IF(AND($AS75&lt;&gt;$FF$7),1,0)</f>
        <v>0</v>
      </c>
      <c r="FN75" s="32">
        <f>IF(AND($AW75&lt;&gt;$FF$7),1,0)</f>
        <v>0</v>
      </c>
      <c r="FO75" s="32">
        <f>IF(AND($BE75&lt;&gt;$FF$7),1,0)</f>
        <v>0</v>
      </c>
      <c r="FP75" s="32">
        <f>IF(AND($BI75&lt;&gt;$FF$7),1,0)</f>
        <v>0</v>
      </c>
      <c r="FQ75" s="32">
        <f>IF(AND($BQ75&lt;&gt;$FF$7),1,0)</f>
        <v>0</v>
      </c>
      <c r="FR75" s="32">
        <f>IF(AND($BU75&lt;&gt;$FF$7),1,0)</f>
        <v>0</v>
      </c>
      <c r="FU75" s="294">
        <f t="shared" ref="FU75" si="3429">IF($K75&lt;&gt;"NG",$GG75,0)</f>
        <v>0</v>
      </c>
      <c r="FV75" s="294">
        <f t="shared" ref="FV75" si="3430">IF($O75&lt;&gt;"NG",$GG75,0)</f>
        <v>0</v>
      </c>
      <c r="FW75" s="294">
        <f t="shared" ref="FW75" si="3431">IF($S75&lt;&gt;"NG",$GG75,0)</f>
        <v>0</v>
      </c>
      <c r="FX75" s="294">
        <f t="shared" ref="FX75" si="3432">IF($W75&lt;&gt;"NG",$GG75,0)</f>
        <v>0</v>
      </c>
      <c r="FY75" s="294">
        <f t="shared" ref="FY75" si="3433">IF($AE75&lt;&gt;"NG",$GG75,0)</f>
        <v>0</v>
      </c>
      <c r="FZ75" s="294">
        <f t="shared" ref="FZ75" si="3434">IF($AI75&lt;&gt;"NG",$GG75,0)</f>
        <v>0</v>
      </c>
      <c r="GA75" s="294">
        <f t="shared" ref="GA75" si="3435">IF($AQ75&lt;&gt;"NG",$GG75,0)</f>
        <v>0</v>
      </c>
      <c r="GB75" s="294">
        <f t="shared" ref="GB75" si="3436">IF($AU75&lt;&gt;"NG",$GG75,0)</f>
        <v>0</v>
      </c>
      <c r="GC75" s="294">
        <f t="shared" ref="GC75" si="3437">IF($BC75&lt;&gt;"NG",$GG75,0)</f>
        <v>0</v>
      </c>
      <c r="GD75" s="294">
        <f t="shared" ref="GD75" si="3438">IF($BG75&lt;&gt;"NG",$GG75,0)</f>
        <v>0</v>
      </c>
      <c r="GE75" s="294">
        <f t="shared" ref="GE75" si="3439">IF($BO75&lt;&gt;"NG",$GG75,0)</f>
        <v>0</v>
      </c>
      <c r="GF75" s="294">
        <f t="shared" ref="GF75" si="3440">IF($BS75&lt;&gt;"NG",$GG75,0)</f>
        <v>0</v>
      </c>
      <c r="GG75" s="294" t="e">
        <f>VLOOKUP($D75,リスト!$D:$S,15,FALSE)</f>
        <v>#N/A</v>
      </c>
      <c r="GH75" s="2" t="e">
        <f>INDEX(リスト!$V:$V,MATCH(中日程計画表!$D75,リスト!$D:$D,0))</f>
        <v>#N/A</v>
      </c>
      <c r="GI75" s="2" t="e">
        <f>INDEX(リスト!$A:$A,MATCH(中日程計画表!$D75,リスト!$D:$D,0))</f>
        <v>#N/A</v>
      </c>
      <c r="GJ75" s="2" t="e">
        <f>INDEX(リスト!$U:$U,MATCH(中日程計画表!$D75,リスト!$D:$D,0))</f>
        <v>#N/A</v>
      </c>
      <c r="GK75" s="5" t="e">
        <f>INDEX(リスト!$W:$W,MATCH(中日程計画表!$D75,リスト!$D:$D,0))</f>
        <v>#N/A</v>
      </c>
      <c r="GL75" s="2" t="s">
        <v>200</v>
      </c>
      <c r="GM75" s="296">
        <f>D75</f>
        <v>0</v>
      </c>
      <c r="GN75" s="296" t="str">
        <f>E75</f>
        <v>入荷確定照会</v>
      </c>
      <c r="GP75" s="2">
        <v>0.63987096774193541</v>
      </c>
      <c r="GU75" s="460" t="str">
        <f t="shared" ref="GU75" si="3441">AE75</f>
        <v>NG</v>
      </c>
      <c r="GV75" s="460">
        <f t="shared" ref="GV75" si="3442">EI75</f>
        <v>0</v>
      </c>
      <c r="GW75" s="460">
        <f t="shared" ref="GW75" si="3443">EI76</f>
        <v>0</v>
      </c>
      <c r="GX75" s="462">
        <f t="shared" ref="GX75" si="3444">EV75</f>
        <v>0</v>
      </c>
      <c r="GY75" s="460" t="str">
        <f t="shared" ref="GY75" si="3445">AI75</f>
        <v>NG</v>
      </c>
      <c r="GZ75" s="460">
        <f t="shared" ref="GZ75" si="3446">EJ75</f>
        <v>0</v>
      </c>
      <c r="HA75" s="460">
        <f t="shared" ref="HA75" si="3447">EJ76</f>
        <v>0</v>
      </c>
      <c r="HB75" s="462">
        <f t="shared" ref="HB75" si="3448">EW75</f>
        <v>0</v>
      </c>
      <c r="HC75" s="460" t="str">
        <f t="shared" ref="HC75" si="3449">AQ75</f>
        <v>NG</v>
      </c>
      <c r="HD75" s="460">
        <f t="shared" ref="HD75" si="3450">EK75</f>
        <v>0</v>
      </c>
      <c r="HE75" s="460">
        <f t="shared" ref="HE75" si="3451">EK76</f>
        <v>0</v>
      </c>
      <c r="HF75" s="462">
        <f t="shared" ref="HF75" si="3452">EX75</f>
        <v>0</v>
      </c>
      <c r="HG75" s="460" t="str">
        <f t="shared" ref="HG75" si="3453">AU75</f>
        <v>NG</v>
      </c>
      <c r="HH75" s="460">
        <f t="shared" ref="HH75" si="3454">EL75</f>
        <v>0</v>
      </c>
      <c r="HI75" s="460">
        <f t="shared" ref="HI75" si="3455">EL76</f>
        <v>0</v>
      </c>
      <c r="HJ75" s="462">
        <f t="shared" ref="HJ75" si="3456">EY75</f>
        <v>0</v>
      </c>
      <c r="HK75" s="460" t="str">
        <f t="shared" ref="HK75" si="3457">BC75</f>
        <v>NG</v>
      </c>
      <c r="HL75" s="460">
        <f t="shared" ref="HL75" si="3458">EM75</f>
        <v>0</v>
      </c>
      <c r="HM75" s="460">
        <f t="shared" ref="HM75" si="3459">EM76</f>
        <v>0</v>
      </c>
      <c r="HN75" s="462">
        <f t="shared" ref="HN75" si="3460">EZ75</f>
        <v>0</v>
      </c>
      <c r="HO75" s="460" t="str">
        <f t="shared" ref="HO75" si="3461">BG75</f>
        <v>NG</v>
      </c>
      <c r="HP75" s="460">
        <f t="shared" ref="HP75" si="3462">EN75</f>
        <v>0</v>
      </c>
      <c r="HQ75" s="460">
        <f t="shared" ref="HQ75" si="3463">EN76</f>
        <v>0</v>
      </c>
      <c r="HR75" s="462">
        <f t="shared" ref="HR75" si="3464">FA75</f>
        <v>0</v>
      </c>
      <c r="HS75" s="332"/>
    </row>
    <row r="76" spans="1:227" ht="12" customHeight="1">
      <c r="A76" s="489"/>
      <c r="B76" s="493"/>
      <c r="C76" s="475"/>
      <c r="D76" s="501"/>
      <c r="E76" s="483"/>
      <c r="F76" s="317"/>
      <c r="G76" s="317"/>
      <c r="H76" s="317"/>
      <c r="I76" s="317"/>
      <c r="J76" s="316"/>
      <c r="K76" s="481"/>
      <c r="L76" s="77"/>
      <c r="M76" s="77"/>
      <c r="N76" s="471"/>
      <c r="O76" s="494"/>
      <c r="P76" s="77"/>
      <c r="Q76" s="77"/>
      <c r="R76" s="471"/>
      <c r="S76" s="494"/>
      <c r="T76" s="77"/>
      <c r="U76" s="77"/>
      <c r="V76" s="471"/>
      <c r="W76" s="473"/>
      <c r="X76" s="77"/>
      <c r="Y76" s="77"/>
      <c r="Z76" s="471"/>
      <c r="AA76" s="477"/>
      <c r="AB76" s="80"/>
      <c r="AC76" s="80"/>
      <c r="AD76" s="471"/>
      <c r="AE76" s="495"/>
      <c r="AF76" s="77"/>
      <c r="AG76" s="77"/>
      <c r="AH76" s="471"/>
      <c r="AI76" s="495"/>
      <c r="AJ76" s="77"/>
      <c r="AK76" s="77"/>
      <c r="AL76" s="471"/>
      <c r="AM76" s="498"/>
      <c r="AN76" s="80"/>
      <c r="AO76" s="80"/>
      <c r="AP76" s="497"/>
      <c r="AQ76" s="473"/>
      <c r="AR76" s="77"/>
      <c r="AS76" s="77"/>
      <c r="AT76" s="471"/>
      <c r="AU76" s="473"/>
      <c r="AV76" s="77"/>
      <c r="AW76" s="77"/>
      <c r="AX76" s="471"/>
      <c r="AY76" s="477"/>
      <c r="AZ76" s="80"/>
      <c r="BA76" s="80"/>
      <c r="BB76" s="497"/>
      <c r="BC76" s="475"/>
      <c r="BD76" s="77"/>
      <c r="BE76" s="77"/>
      <c r="BF76" s="471"/>
      <c r="BG76" s="473"/>
      <c r="BH76" s="77"/>
      <c r="BI76" s="77"/>
      <c r="BJ76" s="471"/>
      <c r="BK76" s="498"/>
      <c r="BL76" s="80"/>
      <c r="BM76" s="80"/>
      <c r="BN76" s="497"/>
      <c r="BO76" s="475"/>
      <c r="BP76" s="77"/>
      <c r="BQ76" s="77"/>
      <c r="BR76" s="471"/>
      <c r="BS76" s="473"/>
      <c r="BT76" s="77"/>
      <c r="BU76" s="77"/>
      <c r="BV76" s="471"/>
      <c r="BW76" s="499"/>
      <c r="BX76" s="467"/>
      <c r="BY76" s="490"/>
      <c r="CA76" s="19">
        <f t="shared" ref="CA76" si="3465">IF(AND($N75=1,$M76&lt;&gt;$BZ$7),1,0)</f>
        <v>0</v>
      </c>
      <c r="CB76" s="19">
        <f t="shared" ref="CB76" si="3466">IF(AND($R75=1,$Q76&lt;&gt;$BZ$7),1,0)</f>
        <v>0</v>
      </c>
      <c r="CC76" s="19">
        <f t="shared" ref="CC76" si="3467">IF(AND($V75=1,$U76&lt;&gt;$BZ$7),1,0)</f>
        <v>0</v>
      </c>
      <c r="CD76" s="19">
        <f t="shared" ref="CD76" si="3468">IF(AND($Z75=1,$Y76&lt;&gt;$BZ$7),1,0)</f>
        <v>0</v>
      </c>
      <c r="CE76" s="19">
        <f t="shared" ref="CE76" si="3469">IF(AND($AH75=1,$AG76&lt;&gt;$BZ$7),1,0)</f>
        <v>0</v>
      </c>
      <c r="CF76" s="19">
        <f t="shared" ref="CF76" si="3470">IF(AND($AL75=1,$AK76&lt;&gt;$BZ$7),1,0)</f>
        <v>0</v>
      </c>
      <c r="CG76" s="19">
        <f t="shared" ref="CG76" si="3471">IF(AND($AT75=1,$AS76&lt;&gt;$BZ$7),1,0)</f>
        <v>0</v>
      </c>
      <c r="CH76" s="19">
        <f t="shared" ref="CH76" si="3472">IF(AND($AX75=1,$AW76&lt;&gt;$BZ$7),1,0)</f>
        <v>0</v>
      </c>
      <c r="CI76" s="19">
        <f t="shared" ref="CI76" si="3473">IF(AND($BF75=1,$BE76&lt;&gt;$BZ$7),1,0)</f>
        <v>0</v>
      </c>
      <c r="CJ76" s="19">
        <f t="shared" ref="CJ76" si="3474">IF(AND($BJ75=1,$BI76&lt;&gt;$BZ$7),1,0)</f>
        <v>0</v>
      </c>
      <c r="CK76" s="19">
        <f t="shared" ref="CK76" si="3475">IF(AND($BR75=1,$BQ76&lt;&gt;$BZ$7),1,0)</f>
        <v>0</v>
      </c>
      <c r="CL76" s="19">
        <f t="shared" ref="CL76" si="3476">IF(AND($BV75=1,$BU76&lt;&gt;$BZ$7),1,0)</f>
        <v>0</v>
      </c>
      <c r="CO76" s="19">
        <f>IF(AND($M76&lt;&gt;$CN$7,$M76&lt;=$CN$6),1,0)</f>
        <v>0</v>
      </c>
      <c r="CP76" s="19">
        <f>IF(AND($Q76&lt;&gt;$CN$7,$Q76&lt;=$CN$6),1,0)</f>
        <v>0</v>
      </c>
      <c r="CQ76" s="19">
        <f>IF(AND($U76&lt;&gt;$CN$7,$U76&lt;=$CN$6),1,0)</f>
        <v>0</v>
      </c>
      <c r="CR76" s="19">
        <f>IF(AND($Y76&lt;&gt;$CN$7,$Y76&lt;=$CN$6),1,0)</f>
        <v>0</v>
      </c>
      <c r="CS76" s="19">
        <f>IF(AND($AG76&lt;&gt;$CN$7,$AG76&lt;=$CN$6),1,0)</f>
        <v>0</v>
      </c>
      <c r="CT76" s="19">
        <f>IF(AND($AK76&lt;&gt;$CN$7,$AK76&lt;=$CN$6),1,0)</f>
        <v>0</v>
      </c>
      <c r="CU76" s="19">
        <f>IF(AND($AS76&lt;&gt;$CN$7,$AS76&lt;=$CN$6),1,0)</f>
        <v>0</v>
      </c>
      <c r="CV76" s="19">
        <f>IF(AND($AW76&lt;&gt;$CN$7,$AW76&lt;=$CN$6),1,0)</f>
        <v>0</v>
      </c>
      <c r="CW76" s="19">
        <f>IF(AND($BE76&lt;&gt;$CN$7,$BE76&lt;=$CN$6),1,0)</f>
        <v>0</v>
      </c>
      <c r="CX76" s="19">
        <f>IF(AND($BI76&lt;&gt;$CN$7,$BI76&lt;=$CN$6),1,0)</f>
        <v>0</v>
      </c>
      <c r="CY76" s="19">
        <f>IF(AND($BQ76&lt;&gt;$CN$7,$BQ76&lt;=$CN$6),1,0)</f>
        <v>0</v>
      </c>
      <c r="CZ76" s="19">
        <f>IF(AND($BU76&lt;&gt;$CN$7,$BU76&lt;=$CN$6),1,0)</f>
        <v>0</v>
      </c>
      <c r="DC76" s="19">
        <f>IF($N75=1,1,0)</f>
        <v>0</v>
      </c>
      <c r="DD76" s="19">
        <f>IF($R75=1,1,0)</f>
        <v>0</v>
      </c>
      <c r="DE76" s="19">
        <f>IF($V75=1,1,0)</f>
        <v>0</v>
      </c>
      <c r="DF76" s="19">
        <f>IF($Z75=1,1,0)</f>
        <v>0</v>
      </c>
      <c r="DG76" s="19">
        <f>IF($AH75=1,1,0)</f>
        <v>0</v>
      </c>
      <c r="DH76" s="19">
        <f>IF($AL75=1,1,0)</f>
        <v>0</v>
      </c>
      <c r="DI76" s="19">
        <f>IF($AT75=1,1,0)</f>
        <v>0</v>
      </c>
      <c r="DJ76" s="19">
        <f>IF($AX75=1,1,0)</f>
        <v>0</v>
      </c>
      <c r="DK76" s="19">
        <f>IF($BF75=1,1,0)</f>
        <v>0</v>
      </c>
      <c r="DL76" s="19">
        <f>IF($BJ75=1,1,0)</f>
        <v>0</v>
      </c>
      <c r="DM76" s="19">
        <f>IF($BR75=1,1,0)</f>
        <v>0</v>
      </c>
      <c r="DN76" s="19">
        <f>IF($BV75=1,1,0)</f>
        <v>0</v>
      </c>
      <c r="DQ76" s="19">
        <f t="shared" ref="DQ76" si="3477">IF($N75=1,1,0)</f>
        <v>0</v>
      </c>
      <c r="DR76" s="19">
        <f t="shared" ref="DR76" si="3478">IF($R75=1,1,0)</f>
        <v>0</v>
      </c>
      <c r="DS76" s="19">
        <f t="shared" ref="DS76" si="3479">IF($V75=1,1,0)</f>
        <v>0</v>
      </c>
      <c r="DT76" s="19">
        <f t="shared" ref="DT76" si="3480">IF($Z75=1,1,0)</f>
        <v>0</v>
      </c>
      <c r="DU76" s="19">
        <f t="shared" ref="DU76" si="3481">IF($AH75=1,1,0)</f>
        <v>0</v>
      </c>
      <c r="DV76" s="19">
        <f t="shared" ref="DV76" si="3482">IF($AL75=1,1,0)</f>
        <v>0</v>
      </c>
      <c r="DW76" s="19">
        <f t="shared" ref="DW76" si="3483">IF($AT75=1,1,0)</f>
        <v>0</v>
      </c>
      <c r="DX76" s="19">
        <f t="shared" ref="DX76" si="3484">IF($AX75=1,1,0)</f>
        <v>0</v>
      </c>
      <c r="DY76" s="19">
        <f t="shared" ref="DY76" si="3485">IF($BF75=1,1,0)</f>
        <v>0</v>
      </c>
      <c r="DZ76" s="19">
        <f t="shared" ref="DZ76" si="3486">IF($BJ75=1,1,0)</f>
        <v>0</v>
      </c>
      <c r="EA76" s="19">
        <f t="shared" ref="EA76" si="3487">IF($BR75=1,1,0)</f>
        <v>0</v>
      </c>
      <c r="EB76" s="19">
        <f t="shared" ref="EB76" si="3488">IF($BV75=1,1,0)</f>
        <v>0</v>
      </c>
      <c r="EE76" s="329">
        <f>N75*$FU76*週間進捗報告書!$G$9</f>
        <v>0</v>
      </c>
      <c r="EF76" s="329">
        <f>R75*$FV76*週間進捗報告書!$G$10</f>
        <v>0</v>
      </c>
      <c r="EG76" s="329">
        <f>V75*$FW76*週間進捗報告書!$G$11</f>
        <v>0</v>
      </c>
      <c r="EH76" s="329">
        <f>Z75*$FX76*週間進捗報告書!$G$12</f>
        <v>0</v>
      </c>
      <c r="EI76" s="329">
        <f>AH75*$FY76*週間進捗報告書!$G$13</f>
        <v>0</v>
      </c>
      <c r="EJ76" s="329">
        <f>AL75*$FZ76*週間進捗報告書!$G$14</f>
        <v>0</v>
      </c>
      <c r="EK76" s="329">
        <f>AT75*$GA76*週間進捗報告書!$G$15</f>
        <v>0</v>
      </c>
      <c r="EL76" s="329">
        <f>AX75*$GB76*週間進捗報告書!$G$16</f>
        <v>0</v>
      </c>
      <c r="EM76" s="329">
        <f>BF75*$GC76*週間進捗報告書!$G$17</f>
        <v>0</v>
      </c>
      <c r="EN76" s="329">
        <f>BJ75*$GD76*週間進捗報告書!$G$18</f>
        <v>0</v>
      </c>
      <c r="EO76" s="329">
        <f>BR75*$GE76*週間進捗報告書!$G$19</f>
        <v>0</v>
      </c>
      <c r="EP76" s="329">
        <f>BV75*$GF76*週間進捗報告書!$G$20</f>
        <v>0</v>
      </c>
      <c r="ER76" s="547"/>
      <c r="ES76" s="547"/>
      <c r="ET76" s="547"/>
      <c r="EU76" s="547"/>
      <c r="EV76" s="547"/>
      <c r="EW76" s="547"/>
      <c r="EX76" s="547"/>
      <c r="EY76" s="547"/>
      <c r="EZ76" s="547"/>
      <c r="FA76" s="547"/>
      <c r="FB76" s="547"/>
      <c r="FC76" s="547"/>
      <c r="FD76" s="547"/>
      <c r="FE76" s="332"/>
      <c r="FG76" s="19"/>
      <c r="FH76" s="19"/>
      <c r="FI76" s="19"/>
      <c r="FJ76" s="19"/>
      <c r="FK76" s="19"/>
      <c r="FL76" s="19"/>
      <c r="FM76" s="19"/>
      <c r="FN76" s="19"/>
      <c r="FO76" s="19"/>
      <c r="FP76" s="19"/>
      <c r="FQ76" s="19"/>
      <c r="FR76" s="19"/>
      <c r="FU76" s="295">
        <f t="shared" ref="FU76" si="3489">FU75</f>
        <v>0</v>
      </c>
      <c r="FV76" s="295">
        <f t="shared" ref="FV76" si="3490">FV75</f>
        <v>0</v>
      </c>
      <c r="FW76" s="295">
        <f t="shared" ref="FW76" si="3491">FW75</f>
        <v>0</v>
      </c>
      <c r="FX76" s="295">
        <f t="shared" ref="FX76" si="3492">FX75</f>
        <v>0</v>
      </c>
      <c r="FY76" s="295">
        <f t="shared" ref="FY76" si="3493">FY75</f>
        <v>0</v>
      </c>
      <c r="FZ76" s="295">
        <f t="shared" ref="FZ76" si="3494">FZ75</f>
        <v>0</v>
      </c>
      <c r="GA76" s="295">
        <f t="shared" ref="GA76" si="3495">GA75</f>
        <v>0</v>
      </c>
      <c r="GB76" s="295">
        <f t="shared" ref="GB76" si="3496">GB75</f>
        <v>0</v>
      </c>
      <c r="GC76" s="295">
        <f t="shared" ref="GC76" si="3497">GC75</f>
        <v>0</v>
      </c>
      <c r="GD76" s="295">
        <f t="shared" ref="GD76" si="3498">GD75</f>
        <v>0</v>
      </c>
      <c r="GE76" s="295">
        <f t="shared" ref="GE76" si="3499">GE75</f>
        <v>0</v>
      </c>
      <c r="GF76" s="295">
        <f t="shared" ref="GF76" si="3500">GF75</f>
        <v>0</v>
      </c>
      <c r="GG76" s="295" t="e">
        <f t="shared" ref="GG76" si="3501">GG75</f>
        <v>#N/A</v>
      </c>
      <c r="GH76" s="2" t="e">
        <f>INDEX(リスト!$V:$V,MATCH(中日程計画表!$D75,リスト!$D:$D,0))</f>
        <v>#N/A</v>
      </c>
      <c r="GI76" s="2" t="e">
        <f>INDEX(リスト!$A:$A,MATCH(中日程計画表!$D75,リスト!$D:$D,0))</f>
        <v>#N/A</v>
      </c>
      <c r="GJ76" s="2" t="e">
        <f>INDEX(リスト!$U:$U,MATCH(中日程計画表!$D75,リスト!$D:$D,0))</f>
        <v>#N/A</v>
      </c>
      <c r="GK76" s="5" t="e">
        <f>INDEX(リスト!$W:$W,MATCH(中日程計画表!$D75,リスト!$D:$D,0))</f>
        <v>#N/A</v>
      </c>
      <c r="GL76" s="2" t="s">
        <v>201</v>
      </c>
      <c r="GM76" s="296">
        <f t="shared" ref="GM76" si="3502">GM75</f>
        <v>0</v>
      </c>
      <c r="GN76" s="296" t="str">
        <f t="shared" ref="GN76" si="3503">GN75</f>
        <v>入荷確定照会</v>
      </c>
      <c r="GP76" s="2">
        <v>0.63987096774193541</v>
      </c>
      <c r="GU76" s="461"/>
      <c r="GV76" s="460"/>
      <c r="GW76" s="460"/>
      <c r="GX76" s="461"/>
      <c r="GY76" s="461"/>
      <c r="GZ76" s="460"/>
      <c r="HA76" s="460"/>
      <c r="HB76" s="461"/>
      <c r="HC76" s="461"/>
      <c r="HD76" s="460"/>
      <c r="HE76" s="460"/>
      <c r="HF76" s="461"/>
      <c r="HG76" s="461"/>
      <c r="HH76" s="460"/>
      <c r="HI76" s="460"/>
      <c r="HJ76" s="461"/>
      <c r="HK76" s="461"/>
      <c r="HL76" s="460"/>
      <c r="HM76" s="460"/>
      <c r="HN76" s="461"/>
      <c r="HO76" s="461"/>
      <c r="HP76" s="460"/>
      <c r="HQ76" s="460"/>
      <c r="HR76" s="461"/>
      <c r="HS76" s="4"/>
    </row>
    <row r="77" spans="1:227" ht="12" customHeight="1">
      <c r="A77" s="488" t="str">
        <f ca="1">INDIRECT("リスト!A"&amp;B77+6)</f>
        <v>入荷</v>
      </c>
      <c r="B77" s="493">
        <f t="shared" ref="B77" si="3504">ROUNDDOWN((ROW()-6)/2,0)+1</f>
        <v>36</v>
      </c>
      <c r="C77" s="474" t="str">
        <f>機能グループ名</f>
        <v>確定</v>
      </c>
      <c r="D77" s="500">
        <f>機能ID</f>
        <v>0</v>
      </c>
      <c r="E77" s="482" t="str">
        <f>機能名</f>
        <v>入荷確定データ出力（CSV）</v>
      </c>
      <c r="F77" s="315"/>
      <c r="G77" s="315"/>
      <c r="H77" s="315"/>
      <c r="I77" s="315"/>
      <c r="J77" s="316"/>
      <c r="K77" s="480" t="str">
        <f>担当者_SR</f>
        <v>NG</v>
      </c>
      <c r="L77" s="76"/>
      <c r="M77" s="76"/>
      <c r="N77" s="470"/>
      <c r="O77" s="494" t="str">
        <f>担当者_SRR</f>
        <v>NG</v>
      </c>
      <c r="P77" s="76"/>
      <c r="Q77" s="76"/>
      <c r="R77" s="470"/>
      <c r="S77" s="494" t="str">
        <f>担当者_DS</f>
        <v>NG</v>
      </c>
      <c r="T77" s="76"/>
      <c r="U77" s="76"/>
      <c r="V77" s="470"/>
      <c r="W77" s="472" t="str">
        <f>担当者_DSR</f>
        <v>NG</v>
      </c>
      <c r="X77" s="76"/>
      <c r="Y77" s="76"/>
      <c r="Z77" s="470"/>
      <c r="AA77" s="476"/>
      <c r="AB77" s="79"/>
      <c r="AC77" s="79"/>
      <c r="AD77" s="470">
        <f>IF(AC78 &lt;&gt; "",1,0)</f>
        <v>0</v>
      </c>
      <c r="AE77" s="495" t="str">
        <f>担当者_CD</f>
        <v>NG</v>
      </c>
      <c r="AF77" s="76"/>
      <c r="AG77" s="76"/>
      <c r="AH77" s="470"/>
      <c r="AI77" s="495" t="str">
        <f>担当者_DD</f>
        <v>NG</v>
      </c>
      <c r="AJ77" s="76"/>
      <c r="AK77" s="76"/>
      <c r="AL77" s="470"/>
      <c r="AM77" s="498"/>
      <c r="AN77" s="79"/>
      <c r="AO77" s="79"/>
      <c r="AP77" s="470">
        <f>IF(AO78 &lt;&gt; "",1,0)</f>
        <v>0</v>
      </c>
      <c r="AQ77" s="472" t="str">
        <f>担当者_MCL</f>
        <v>NG</v>
      </c>
      <c r="AR77" s="76"/>
      <c r="AS77" s="76"/>
      <c r="AT77" s="470"/>
      <c r="AU77" s="472" t="str">
        <f>担当者_MCLR</f>
        <v>NG</v>
      </c>
      <c r="AV77" s="76"/>
      <c r="AW77" s="76"/>
      <c r="AX77" s="470"/>
      <c r="AY77" s="476"/>
      <c r="AZ77" s="79"/>
      <c r="BA77" s="79"/>
      <c r="BB77" s="470">
        <f>IF(BA78 &lt;&gt; "",1,0)</f>
        <v>0</v>
      </c>
      <c r="BC77" s="474" t="str">
        <f>担当者_MT</f>
        <v>NG</v>
      </c>
      <c r="BD77" s="76"/>
      <c r="BE77" s="76"/>
      <c r="BF77" s="470"/>
      <c r="BG77" s="472" t="str">
        <f>担当者_M検</f>
        <v>NG</v>
      </c>
      <c r="BH77" s="76"/>
      <c r="BI77" s="76"/>
      <c r="BJ77" s="470"/>
      <c r="BK77" s="498"/>
      <c r="BL77" s="79"/>
      <c r="BM77" s="79"/>
      <c r="BN77" s="470">
        <v>0</v>
      </c>
      <c r="BO77" s="474" t="str">
        <f>担当者_モテ</f>
        <v>NG</v>
      </c>
      <c r="BP77" s="76"/>
      <c r="BQ77" s="76"/>
      <c r="BR77" s="470"/>
      <c r="BS77" s="472" t="str">
        <f>担当者_モテR</f>
        <v>NG</v>
      </c>
      <c r="BT77" s="76"/>
      <c r="BU77" s="76"/>
      <c r="BV77" s="470"/>
      <c r="BW77" s="499">
        <f t="shared" ref="BW77" si="3505">IFERROR(SUM(IF(K77&lt;&gt;"NG",N77*K$1,0),IF(O77&lt;&gt;"NG",R77*O$1,0),IF(S77&lt;&gt;"NG",V77*S$1,0),IF(W77&lt;&gt;"NG",Z77*W$1,0),IF(AA77&lt;&gt;"NG",AD77*AA$1,0),IF(AE77&lt;&gt;"NG",AH77*AE$1,0),IF(AI77&lt;&gt;"NG",AL77*AI$1,0),IF(AM77&lt;&gt;"NG",AP77*AM$1,0),IF(AQ77&lt;&gt;"NG",AT77*AQ$1,0),IF(AU77&lt;&gt;"NG",AX77*AU$1,0),IF(AY77&lt;&gt;"NG",BB77*AY$1,0),IF(BC77&lt;&gt;"NG",BF77*BC$1,0),IF(BG77&lt;&gt;"NG",BJ77*BG$1,0),IF(BK77&lt;&gt;"NG",BN77*BK$1,0),IF(BO77&lt;&gt;"NG",BR77*BO$1,0),IF(BS77&lt;&gt;"NG",BV77*BS$1,0))/SUM(IF(K77&lt;&gt;"NG",K$1,0),IF(O77&lt;&gt;"NG",O$1,0),IF(S77&lt;&gt;"NG",S$1,0),IF(W77&lt;&gt;"NG",W$1,0),IF(AA77&lt;&gt;"NG",AA$1,0),IF(AE77&lt;&gt;"NG",AE$1,0),IF(AI77&lt;&gt;"NG",AI$1,0),IF(AM77&lt;&gt;"NG",AM$1,0),IF(AQ77&lt;&gt;"NG",AQ$1,0),IF(AU77&lt;&gt;"NG",AU$1,0),IF(AY77&lt;&gt;"NG",AY$1,0),IF(BC77&lt;&gt;"NG",BC$1,0),IF(BG77&lt;&gt;"NG",BG$1,0),IF(BK77&lt;&gt;"NG",BK$1,0),IF(BO77&lt;&gt;"NG",BO$1,0),IF(BS77&lt;&gt;"NG",BS$1,0)),0)</f>
        <v>0</v>
      </c>
      <c r="BX77" s="466"/>
      <c r="BY77" s="490"/>
      <c r="BZ77" s="5"/>
      <c r="CA77" s="32">
        <f t="shared" ref="CA77" si="3506">IF(AND($M77&lt;&gt;$BZ$5,$M77&lt;=$BZ$6,$M77&lt;&gt;$BZ$7),1,0)</f>
        <v>0</v>
      </c>
      <c r="CB77" s="32">
        <f t="shared" ref="CB77" si="3507">IF(AND($Q77&lt;&gt;$BZ$5,$Q77&lt;=$BZ$6,$Q77&lt;&gt;$BZ$7),1,0)</f>
        <v>0</v>
      </c>
      <c r="CC77" s="32">
        <f t="shared" ref="CC77" si="3508">IF(AND($U77&lt;&gt;$BZ$5,$U77&lt;=$BZ$6,$U77&lt;&gt;$BZ$7),1,0)</f>
        <v>0</v>
      </c>
      <c r="CD77" s="32">
        <f t="shared" ref="CD77" si="3509">IF(AND($Y77&lt;&gt;$BZ$5,$Y77&lt;=$BZ$6,$Y77&lt;&gt;$BZ$7),1,0)</f>
        <v>0</v>
      </c>
      <c r="CE77" s="32">
        <f t="shared" ref="CE77" si="3510">IF(AND($AG77&lt;&gt;$BZ$5,$AG77&lt;=$BZ$6,$AG77&lt;&gt;$BZ$7),1,0)</f>
        <v>0</v>
      </c>
      <c r="CF77" s="32">
        <f t="shared" ref="CF77" si="3511">IF(AND($AK77&lt;&gt;$BZ$5,$AK77&lt;=$BZ$6,$AK77&lt;&gt;$BZ$7),1,0)</f>
        <v>0</v>
      </c>
      <c r="CG77" s="32">
        <f t="shared" ref="CG77" si="3512">IF(AND($AS77&lt;&gt;$BZ$5,$AS77&lt;=$BZ$6,$AS77&lt;&gt;$BZ$7),1,0)</f>
        <v>0</v>
      </c>
      <c r="CH77" s="32">
        <f t="shared" ref="CH77" si="3513">IF(AND($AW77&lt;&gt;$BZ$5,$AW77&lt;=$BZ$6,$AW77&lt;&gt;$BZ$7),1,0)</f>
        <v>0</v>
      </c>
      <c r="CI77" s="32">
        <f t="shared" ref="CI77" si="3514">IF(AND($BE77&lt;&gt;$BZ$5,$BE77&lt;=$BZ$6,$BE77&lt;&gt;$BZ$7),1,0)</f>
        <v>0</v>
      </c>
      <c r="CJ77" s="32">
        <f t="shared" ref="CJ77" si="3515">IF(AND($BI77&lt;&gt;$BZ$5,$BI77&lt;=$BZ$6,$BI77&lt;&gt;$BZ$7),1,0)</f>
        <v>0</v>
      </c>
      <c r="CK77" s="32">
        <f t="shared" ref="CK77" si="3516">IF(AND($BQ77&lt;&gt;$BZ$5,$BQ77&lt;=$BZ$6,$BQ77&lt;&gt;$BZ$7),1,0)</f>
        <v>0</v>
      </c>
      <c r="CL77" s="32">
        <f t="shared" ref="CL77" si="3517">IF(AND($BU77&lt;&gt;$BZ$5,$BU77&lt;=$BZ$6,$BU77&lt;&gt;$BZ$7),1,0)</f>
        <v>0</v>
      </c>
      <c r="CO77" s="32">
        <f>IF(AND($M77&lt;&gt;$CN$5,$M77&lt;=$CN$6,$M77&lt;&gt;$CN$7),1,0)</f>
        <v>0</v>
      </c>
      <c r="CP77" s="32">
        <f>IF(AND($Q77&lt;&gt;$CN$5,$Q77&lt;=$CN$6,$Q77&lt;&gt;$CN$7),1,0)</f>
        <v>0</v>
      </c>
      <c r="CQ77" s="32">
        <f>IF(AND($U77&lt;&gt;$CN$5,$U77&lt;=$CN$6,$U77&lt;&gt;$CN$7),1,0)</f>
        <v>0</v>
      </c>
      <c r="CR77" s="32">
        <f>IF(AND($Y77&lt;&gt;$CN$5,$Y77&lt;=$CN$6,$Y77&lt;&gt;$CN$7),1,0)</f>
        <v>0</v>
      </c>
      <c r="CS77" s="32">
        <f>IF(AND($AG77&lt;&gt;$CN$5,$AG77&lt;=$CN$6,$AG77&lt;&gt;$CN$7),1,0)</f>
        <v>0</v>
      </c>
      <c r="CT77" s="32">
        <f>IF(AND($AK77&lt;&gt;$CN$5,$AK77&lt;=$CN$6,$AK77&lt;&gt;$CN$7),1,0)</f>
        <v>0</v>
      </c>
      <c r="CU77" s="32">
        <f>IF(AND($AS77&lt;&gt;$CN$5,$AS77&lt;=$CN$6,$AS77&lt;&gt;$CN$7),1,0)</f>
        <v>0</v>
      </c>
      <c r="CV77" s="32">
        <f>IF(AND($AW77&lt;&gt;$CN$5,$AW77&lt;=$CN$6,$AW77&lt;&gt;$CN$7),1,0)</f>
        <v>0</v>
      </c>
      <c r="CW77" s="32">
        <f>IF(AND($BE77&lt;&gt;$CN$5,$BE77&lt;=$CN$6,$BE77&lt;&gt;$CN$7),1,0)</f>
        <v>0</v>
      </c>
      <c r="CX77" s="32">
        <f>IF(AND($BI77&lt;&gt;$CN$5,$BI77&lt;=$CN$6,$BI77&lt;&gt;$CN$7),1,0)</f>
        <v>0</v>
      </c>
      <c r="CY77" s="32">
        <f>IF(AND($BQ77&lt;&gt;$CN$5,$BQ77&lt;=$CN$6,$BQ77&lt;&gt;$CN$7),1,0)</f>
        <v>0</v>
      </c>
      <c r="CZ77" s="32">
        <f>IF(AND($BU77&lt;&gt;$CN$5,$BU77&lt;=$CN$6,$BU77&lt;&gt;$CN$7),1,0)</f>
        <v>0</v>
      </c>
      <c r="DC77" s="32">
        <f>IF(AND($M77&lt;&gt;$DB$5,$M77&lt;=$DB$6,$M77&lt;&gt;$CN$7),1,0)</f>
        <v>0</v>
      </c>
      <c r="DD77" s="32">
        <f>IF(AND($Q77&lt;&gt;$DB$5,$Q77&lt;=$DB$6,$Q77&lt;&gt;$CN$7),1,0)</f>
        <v>0</v>
      </c>
      <c r="DE77" s="32">
        <f>IF(AND($U77&lt;&gt;$DB$5,$U77&lt;=$DB$6,$U77&lt;&gt;$CN$7),1,0)</f>
        <v>0</v>
      </c>
      <c r="DF77" s="32">
        <f>IF(AND($Y77&lt;&gt;$DB$5,$Y77&lt;=$DB$6,$Y77&lt;&gt;$CN$7),1,0)</f>
        <v>0</v>
      </c>
      <c r="DG77" s="32">
        <f>IF(AND($AG77&lt;&gt;$DB$5,$AG77&lt;=$DB$6,$AG77&lt;&gt;$CN$7),1,0)</f>
        <v>0</v>
      </c>
      <c r="DH77" s="32">
        <f>IF(AND($AK77&lt;&gt;$DB$5,$AK77&lt;=$DB$6,$AK77&lt;&gt;$CN$7),1,0)</f>
        <v>0</v>
      </c>
      <c r="DI77" s="32">
        <f>IF(AND($AS77&lt;&gt;$DB$5,$AS77&lt;=$DB$6,$AS77&lt;&gt;$CN$7),1,0)</f>
        <v>0</v>
      </c>
      <c r="DJ77" s="32">
        <f>IF(AND($AW77&lt;&gt;$DB$5,$AW77&lt;=$DB$6,$AW77&lt;&gt;$CN$7),1,0)</f>
        <v>0</v>
      </c>
      <c r="DK77" s="32">
        <f>IF(AND($BE77&lt;&gt;$DB$5,$BE77&lt;=$DB$6,$BE77&lt;&gt;$CN$7),1,0)</f>
        <v>0</v>
      </c>
      <c r="DL77" s="32">
        <f>IF(AND($BI77&lt;&gt;$DB$5,$BI77&lt;=$DB$6,$BI77&lt;&gt;$CN$7),1,0)</f>
        <v>0</v>
      </c>
      <c r="DM77" s="32">
        <f>IF(AND($BQ77&lt;&gt;$DB$5,$BQ77&lt;=$DB$6,$BQ77&lt;&gt;$CN$7),1,0)</f>
        <v>0</v>
      </c>
      <c r="DN77" s="32">
        <f>IF(AND($BU77&lt;&gt;$DB$5,$BU77&lt;=$DB$6,$BU77&lt;&gt;$CN$7),1,0)</f>
        <v>0</v>
      </c>
      <c r="DQ77" s="32">
        <f t="shared" ref="DQ77" si="3518">IF(AND($M77&lt;&gt;$DP$5,$M77&lt;=$DP$6,$M77&lt;&gt;$CN$7),1,0)</f>
        <v>0</v>
      </c>
      <c r="DR77" s="32">
        <f t="shared" ref="DR77" si="3519">IF(AND($Q77&lt;&gt;$DP$5,$Q77&lt;=$DP$6,$Q77&lt;&gt;$CN$7),1,0)</f>
        <v>0</v>
      </c>
      <c r="DS77" s="32">
        <f t="shared" ref="DS77" si="3520">IF(AND($U77&lt;&gt;$DP$5,$U77&lt;=$DP$6,$U77&lt;&gt;$CN$7),1,0)</f>
        <v>0</v>
      </c>
      <c r="DT77" s="32">
        <f t="shared" ref="DT77" si="3521">IF(AND($Y77&lt;&gt;$DP$5,$Y77&lt;=$DP$6,$Y77&lt;&gt;$CN$7),1,0)</f>
        <v>0</v>
      </c>
      <c r="DU77" s="32">
        <f t="shared" ref="DU77" si="3522">IF(AND($AG77&lt;&gt;$DP$5,$AG77&lt;=$DP$6,$AG77&lt;&gt;$CN$7),1,0)</f>
        <v>0</v>
      </c>
      <c r="DV77" s="32">
        <f t="shared" ref="DV77" si="3523">IF(AND($AK77&lt;&gt;$DP$5,$AK77&lt;=$DP$6,$AK77&lt;&gt;$CN$7),1,0)</f>
        <v>0</v>
      </c>
      <c r="DW77" s="32">
        <f t="shared" ref="DW77" si="3524">IF(AND($AS77&lt;&gt;$DP$5,$AS77&lt;=$DP$6,$AS77&lt;&gt;$CN$7),1,0)</f>
        <v>0</v>
      </c>
      <c r="DX77" s="32">
        <f t="shared" ref="DX77" si="3525">IF(AND($AW77&lt;&gt;$DP$5,$AW77&lt;=$DP$6,$AW77&lt;&gt;$CN$7),1,0)</f>
        <v>0</v>
      </c>
      <c r="DY77" s="32">
        <f t="shared" ref="DY77" si="3526">IF(AND($BE77&lt;&gt;$DP$5,$BE77&lt;=$DP$6,$BE77&lt;&gt;$CN$7),1,0)</f>
        <v>0</v>
      </c>
      <c r="DZ77" s="32">
        <f t="shared" ref="DZ77" si="3527">IF(AND($BI77&lt;&gt;$DP$5,$BI77&lt;=$DP$6,$BI77&lt;&gt;$CN$7),1,0)</f>
        <v>0</v>
      </c>
      <c r="EA77" s="32">
        <f t="shared" ref="EA77" si="3528">IF(AND($BQ77&lt;&gt;$DP$5,$BQ77&lt;=$DP$6,$BQ77&lt;&gt;$CN$7),1,0)</f>
        <v>0</v>
      </c>
      <c r="EB77" s="32">
        <f t="shared" ref="EB77" si="3529">IF(AND($BU77&lt;&gt;$DP$5,$BU77&lt;=$DP$6,$BU77&lt;&gt;$CN$7),1,0)</f>
        <v>0</v>
      </c>
      <c r="EE77" s="328">
        <f>IF(M77&lt;&gt;"",IF(M77&lt;=$ED$6,1,IF(L77&gt;$ED$6,0,NETWORKDAYS(L77,$ED$6,祭日リスト)/NETWORKDAYS(L77,M77,祭日リスト)))*$GG77*週間進捗報告書!$G$9,0)</f>
        <v>0</v>
      </c>
      <c r="EF77" s="328">
        <f>IF(Q77&lt;&gt;"",IF(Q77&lt;=$ED$6,1,IF(P77&gt;$ED$6,0,NETWORKDAYS(P77,$ED$6,祭日リスト)/NETWORKDAYS(P77,Q77,祭日リスト)))*$GG77*週間進捗報告書!$G$10,0)</f>
        <v>0</v>
      </c>
      <c r="EG77" s="328">
        <f>IF(U77&lt;&gt;"",IF(U77&lt;=$ED$6,1,IF(T77&gt;$ED$6,0,NETWORKDAYS(T77,$ED$6,祭日リスト)/NETWORKDAYS(T77,U77,祭日リスト)))*$GG77*週間進捗報告書!$G$11,0)</f>
        <v>0</v>
      </c>
      <c r="EH77" s="328">
        <f>IF(Y77&lt;&gt;"",IF(Y77&lt;=$ED$6,1,IF(X77&gt;$ED$6,0,NETWORKDAYS(X77,$ED$6,祭日リスト)/NETWORKDAYS(X77,Y77,祭日リスト)))*$GG77*週間進捗報告書!$G$12,0)</f>
        <v>0</v>
      </c>
      <c r="EI77" s="328">
        <f>IF(AG77&lt;&gt;"",IF(AG77&lt;=$ED$6,1,IF(AF77&gt;$ED$6,0,NETWORKDAYS(AF77,$ED$6,祭日リスト)/NETWORKDAYS(AF77,AG77,祭日リスト)))*$GG77*週間進捗報告書!$G$13,0)</f>
        <v>0</v>
      </c>
      <c r="EJ77" s="328">
        <f>IF(AK77&lt;&gt;"",IF(AK77&lt;=$ED$6,1,IF(AJ77&gt;$ED$6,0,NETWORKDAYS(AJ77,$ED$6,祭日リスト)/NETWORKDAYS(AJ77,AK77,祭日リスト)))*$GG77*週間進捗報告書!$G$14,0)</f>
        <v>0</v>
      </c>
      <c r="EK77" s="328">
        <f>IF(AS77&lt;&gt;"",IF(AS77&lt;=$ED$6,1,IF(AR77&gt;$ED$6,0,NETWORKDAYS(AR77,$ED$6,祭日リスト)/NETWORKDAYS(AR77,AS77,祭日リスト)))*$GG77*週間進捗報告書!$G$15,0)</f>
        <v>0</v>
      </c>
      <c r="EL77" s="328">
        <f>IF(AW77&lt;&gt;"",IF(AW77&lt;=$ED$6,1,IF(AV77&gt;$ED$6,0,NETWORKDAYS(AV77,$ED$6,祭日リスト)/NETWORKDAYS(AV77,AW77,祭日リスト)))*$GG77*週間進捗報告書!$G$16,0)</f>
        <v>0</v>
      </c>
      <c r="EM77" s="328">
        <f>IF(BE77&lt;&gt;"",IF(BE77&lt;=$ED$6,1,IF(BD77&gt;$ED$6,0,NETWORKDAYS(BD77,$ED$6,祭日リスト)/NETWORKDAYS(BD77,BE77,祭日リスト)))*$GG77*週間進捗報告書!$G$17,0)</f>
        <v>0</v>
      </c>
      <c r="EN77" s="328">
        <f>IF(BI77&lt;&gt;"",IF(BI77&lt;=$ED$6,1,IF(BH77&gt;$ED$6,0,NETWORKDAYS(BH77,$ED$6,祭日リスト)/NETWORKDAYS(BH77,BI77,祭日リスト)))*$GG77*週間進捗報告書!$G$18,0)</f>
        <v>0</v>
      </c>
      <c r="EO77" s="328">
        <f>IF(BQ77&lt;&gt;"",IF(BQ77&lt;=$ED$6,1,IF(BP77&gt;$ED$6,0,NETWORKDAYS(BP77,$ED$6,祭日リスト)/NETWORKDAYS(BP77,BQ77,祭日リスト)))*$GG77*週間進捗報告書!$G$19,0)</f>
        <v>0</v>
      </c>
      <c r="EP77" s="328">
        <f>IF(BU77&lt;&gt;"",IF(BU77&lt;=$ED$6,1,IF(BT77&gt;$ED$6,0,NETWORKDAYS(BT77,$ED$6,祭日リスト)/NETWORKDAYS(BT77,BU77,祭日リスト)))*$GG77*週間進捗報告書!$G$20,0)</f>
        <v>0</v>
      </c>
      <c r="ER77" s="547">
        <f t="shared" ref="ER77:FC77" si="3530">EE77-EE78</f>
        <v>0</v>
      </c>
      <c r="ES77" s="547">
        <f t="shared" si="3530"/>
        <v>0</v>
      </c>
      <c r="ET77" s="547">
        <f t="shared" si="3530"/>
        <v>0</v>
      </c>
      <c r="EU77" s="547">
        <f t="shared" si="3530"/>
        <v>0</v>
      </c>
      <c r="EV77" s="547">
        <f t="shared" si="3530"/>
        <v>0</v>
      </c>
      <c r="EW77" s="547">
        <f t="shared" si="3530"/>
        <v>0</v>
      </c>
      <c r="EX77" s="547">
        <f t="shared" si="3530"/>
        <v>0</v>
      </c>
      <c r="EY77" s="547">
        <f t="shared" si="3530"/>
        <v>0</v>
      </c>
      <c r="EZ77" s="547">
        <f t="shared" si="3530"/>
        <v>0</v>
      </c>
      <c r="FA77" s="547">
        <f t="shared" si="3530"/>
        <v>0</v>
      </c>
      <c r="FB77" s="547">
        <f t="shared" si="3530"/>
        <v>0</v>
      </c>
      <c r="FC77" s="547">
        <f t="shared" si="3530"/>
        <v>0</v>
      </c>
      <c r="FD77" s="547">
        <f t="shared" ref="FD77" si="3531">SUM(ER77:FC78)</f>
        <v>0</v>
      </c>
      <c r="FE77" s="333"/>
      <c r="FG77" s="32">
        <f>IF(AND($M77&lt;&gt;$FF$7),1,0)</f>
        <v>0</v>
      </c>
      <c r="FH77" s="32">
        <f>IF(AND($Q77&lt;&gt;$FF$7),1,0)</f>
        <v>0</v>
      </c>
      <c r="FI77" s="32">
        <f>IF(AND($U77&lt;&gt;$FF$7),1,0)</f>
        <v>0</v>
      </c>
      <c r="FJ77" s="32">
        <f>IF(AND($Y77&lt;&gt;$FF$7),1,0)</f>
        <v>0</v>
      </c>
      <c r="FK77" s="32">
        <f>IF(AND($AG77&lt;&gt;$FF$7),1,0)</f>
        <v>0</v>
      </c>
      <c r="FL77" s="32">
        <f>IF(AND($AK77&lt;&gt;$FF$7),1,0)</f>
        <v>0</v>
      </c>
      <c r="FM77" s="32">
        <f>IF(AND($AS77&lt;&gt;$FF$7),1,0)</f>
        <v>0</v>
      </c>
      <c r="FN77" s="32">
        <f>IF(AND($AW77&lt;&gt;$FF$7),1,0)</f>
        <v>0</v>
      </c>
      <c r="FO77" s="32">
        <f>IF(AND($BE77&lt;&gt;$FF$7),1,0)</f>
        <v>0</v>
      </c>
      <c r="FP77" s="32">
        <f>IF(AND($BI77&lt;&gt;$FF$7),1,0)</f>
        <v>0</v>
      </c>
      <c r="FQ77" s="32">
        <f>IF(AND($BQ77&lt;&gt;$FF$7),1,0)</f>
        <v>0</v>
      </c>
      <c r="FR77" s="32">
        <f>IF(AND($BU77&lt;&gt;$FF$7),1,0)</f>
        <v>0</v>
      </c>
      <c r="FU77" s="294">
        <f t="shared" ref="FU77" si="3532">IF($K77&lt;&gt;"NG",$GG77,0)</f>
        <v>0</v>
      </c>
      <c r="FV77" s="294">
        <f t="shared" ref="FV77" si="3533">IF($O77&lt;&gt;"NG",$GG77,0)</f>
        <v>0</v>
      </c>
      <c r="FW77" s="294">
        <f t="shared" ref="FW77" si="3534">IF($S77&lt;&gt;"NG",$GG77,0)</f>
        <v>0</v>
      </c>
      <c r="FX77" s="294">
        <f t="shared" ref="FX77" si="3535">IF($W77&lt;&gt;"NG",$GG77,0)</f>
        <v>0</v>
      </c>
      <c r="FY77" s="294">
        <f t="shared" ref="FY77" si="3536">IF($AE77&lt;&gt;"NG",$GG77,0)</f>
        <v>0</v>
      </c>
      <c r="FZ77" s="294">
        <f t="shared" ref="FZ77" si="3537">IF($AI77&lt;&gt;"NG",$GG77,0)</f>
        <v>0</v>
      </c>
      <c r="GA77" s="294">
        <f t="shared" ref="GA77" si="3538">IF($AQ77&lt;&gt;"NG",$GG77,0)</f>
        <v>0</v>
      </c>
      <c r="GB77" s="294">
        <f t="shared" ref="GB77" si="3539">IF($AU77&lt;&gt;"NG",$GG77,0)</f>
        <v>0</v>
      </c>
      <c r="GC77" s="294">
        <f t="shared" ref="GC77" si="3540">IF($BC77&lt;&gt;"NG",$GG77,0)</f>
        <v>0</v>
      </c>
      <c r="GD77" s="294">
        <f t="shared" ref="GD77" si="3541">IF($BG77&lt;&gt;"NG",$GG77,0)</f>
        <v>0</v>
      </c>
      <c r="GE77" s="294">
        <f t="shared" ref="GE77" si="3542">IF($BO77&lt;&gt;"NG",$GG77,0)</f>
        <v>0</v>
      </c>
      <c r="GF77" s="294">
        <f t="shared" ref="GF77" si="3543">IF($BS77&lt;&gt;"NG",$GG77,0)</f>
        <v>0</v>
      </c>
      <c r="GG77" s="294" t="e">
        <f>VLOOKUP($D77,リスト!$D:$S,15,FALSE)</f>
        <v>#N/A</v>
      </c>
      <c r="GH77" s="2" t="e">
        <f>INDEX(リスト!$V:$V,MATCH(中日程計画表!$D77,リスト!$D:$D,0))</f>
        <v>#N/A</v>
      </c>
      <c r="GI77" s="2" t="e">
        <f>INDEX(リスト!$A:$A,MATCH(中日程計画表!$D77,リスト!$D:$D,0))</f>
        <v>#N/A</v>
      </c>
      <c r="GJ77" s="2" t="e">
        <f>INDEX(リスト!$U:$U,MATCH(中日程計画表!$D77,リスト!$D:$D,0))</f>
        <v>#N/A</v>
      </c>
      <c r="GK77" s="5" t="e">
        <f>INDEX(リスト!$W:$W,MATCH(中日程計画表!$D77,リスト!$D:$D,0))</f>
        <v>#N/A</v>
      </c>
      <c r="GL77" s="2" t="s">
        <v>200</v>
      </c>
      <c r="GM77" s="296">
        <f>D77</f>
        <v>0</v>
      </c>
      <c r="GN77" s="296" t="str">
        <f>E77</f>
        <v>入荷確定データ出力（CSV）</v>
      </c>
      <c r="GP77" s="2">
        <v>0.98484848484848497</v>
      </c>
      <c r="GU77" s="460" t="str">
        <f t="shared" ref="GU77" si="3544">AE77</f>
        <v>NG</v>
      </c>
      <c r="GV77" s="460">
        <f t="shared" ref="GV77" si="3545">EI77</f>
        <v>0</v>
      </c>
      <c r="GW77" s="460">
        <f t="shared" ref="GW77" si="3546">EI78</f>
        <v>0</v>
      </c>
      <c r="GX77" s="462">
        <f t="shared" ref="GX77" si="3547">EV77</f>
        <v>0</v>
      </c>
      <c r="GY77" s="460" t="str">
        <f t="shared" ref="GY77" si="3548">AI77</f>
        <v>NG</v>
      </c>
      <c r="GZ77" s="460">
        <f t="shared" ref="GZ77" si="3549">EJ77</f>
        <v>0</v>
      </c>
      <c r="HA77" s="460">
        <f t="shared" ref="HA77" si="3550">EJ78</f>
        <v>0</v>
      </c>
      <c r="HB77" s="462">
        <f t="shared" ref="HB77" si="3551">EW77</f>
        <v>0</v>
      </c>
      <c r="HC77" s="460" t="str">
        <f t="shared" ref="HC77" si="3552">AQ77</f>
        <v>NG</v>
      </c>
      <c r="HD77" s="460">
        <f t="shared" ref="HD77" si="3553">EK77</f>
        <v>0</v>
      </c>
      <c r="HE77" s="460">
        <f t="shared" ref="HE77" si="3554">EK78</f>
        <v>0</v>
      </c>
      <c r="HF77" s="462">
        <f t="shared" ref="HF77" si="3555">EX77</f>
        <v>0</v>
      </c>
      <c r="HG77" s="460" t="str">
        <f t="shared" ref="HG77" si="3556">AU77</f>
        <v>NG</v>
      </c>
      <c r="HH77" s="460">
        <f t="shared" ref="HH77" si="3557">EL77</f>
        <v>0</v>
      </c>
      <c r="HI77" s="460">
        <f t="shared" ref="HI77" si="3558">EL78</f>
        <v>0</v>
      </c>
      <c r="HJ77" s="462">
        <f t="shared" ref="HJ77" si="3559">EY77</f>
        <v>0</v>
      </c>
      <c r="HK77" s="460" t="str">
        <f t="shared" ref="HK77" si="3560">BC77</f>
        <v>NG</v>
      </c>
      <c r="HL77" s="460">
        <f t="shared" ref="HL77" si="3561">EM77</f>
        <v>0</v>
      </c>
      <c r="HM77" s="460">
        <f t="shared" ref="HM77" si="3562">EM78</f>
        <v>0</v>
      </c>
      <c r="HN77" s="462">
        <f t="shared" ref="HN77" si="3563">EZ77</f>
        <v>0</v>
      </c>
      <c r="HO77" s="460" t="str">
        <f t="shared" ref="HO77" si="3564">BG77</f>
        <v>NG</v>
      </c>
      <c r="HP77" s="460">
        <f t="shared" ref="HP77" si="3565">EN77</f>
        <v>0</v>
      </c>
      <c r="HQ77" s="460">
        <f t="shared" ref="HQ77" si="3566">EN78</f>
        <v>0</v>
      </c>
      <c r="HR77" s="462">
        <f t="shared" ref="HR77" si="3567">FA77</f>
        <v>0</v>
      </c>
      <c r="HS77" s="332"/>
    </row>
    <row r="78" spans="1:227" ht="12" customHeight="1">
      <c r="A78" s="489"/>
      <c r="B78" s="493"/>
      <c r="C78" s="475"/>
      <c r="D78" s="501"/>
      <c r="E78" s="483"/>
      <c r="F78" s="317"/>
      <c r="G78" s="317"/>
      <c r="H78" s="317"/>
      <c r="I78" s="317"/>
      <c r="J78" s="316"/>
      <c r="K78" s="481"/>
      <c r="L78" s="77"/>
      <c r="M78" s="77"/>
      <c r="N78" s="471"/>
      <c r="O78" s="494"/>
      <c r="P78" s="77"/>
      <c r="Q78" s="77"/>
      <c r="R78" s="471"/>
      <c r="S78" s="494"/>
      <c r="T78" s="77"/>
      <c r="U78" s="77"/>
      <c r="V78" s="471"/>
      <c r="W78" s="473"/>
      <c r="X78" s="77"/>
      <c r="Y78" s="77"/>
      <c r="Z78" s="471"/>
      <c r="AA78" s="477"/>
      <c r="AB78" s="80"/>
      <c r="AC78" s="80"/>
      <c r="AD78" s="471"/>
      <c r="AE78" s="495"/>
      <c r="AF78" s="77"/>
      <c r="AG78" s="77"/>
      <c r="AH78" s="471"/>
      <c r="AI78" s="495"/>
      <c r="AJ78" s="77"/>
      <c r="AK78" s="77"/>
      <c r="AL78" s="471"/>
      <c r="AM78" s="498"/>
      <c r="AN78" s="80"/>
      <c r="AO78" s="80"/>
      <c r="AP78" s="497"/>
      <c r="AQ78" s="473"/>
      <c r="AR78" s="77"/>
      <c r="AS78" s="77"/>
      <c r="AT78" s="471"/>
      <c r="AU78" s="473"/>
      <c r="AV78" s="77"/>
      <c r="AW78" s="77"/>
      <c r="AX78" s="471"/>
      <c r="AY78" s="477"/>
      <c r="AZ78" s="80"/>
      <c r="BA78" s="80"/>
      <c r="BB78" s="497"/>
      <c r="BC78" s="475"/>
      <c r="BD78" s="77"/>
      <c r="BE78" s="77"/>
      <c r="BF78" s="471"/>
      <c r="BG78" s="473"/>
      <c r="BH78" s="77"/>
      <c r="BI78" s="77"/>
      <c r="BJ78" s="471"/>
      <c r="BK78" s="498"/>
      <c r="BL78" s="80"/>
      <c r="BM78" s="80"/>
      <c r="BN78" s="497"/>
      <c r="BO78" s="475"/>
      <c r="BP78" s="77"/>
      <c r="BQ78" s="77"/>
      <c r="BR78" s="471"/>
      <c r="BS78" s="473"/>
      <c r="BT78" s="77"/>
      <c r="BU78" s="77"/>
      <c r="BV78" s="471"/>
      <c r="BW78" s="499"/>
      <c r="BX78" s="467"/>
      <c r="BY78" s="490"/>
      <c r="CA78" s="19">
        <f t="shared" ref="CA78" si="3568">IF(AND($N77=1,$M78&lt;&gt;$BZ$7),1,0)</f>
        <v>0</v>
      </c>
      <c r="CB78" s="19">
        <f t="shared" ref="CB78" si="3569">IF(AND($R77=1,$Q78&lt;&gt;$BZ$7),1,0)</f>
        <v>0</v>
      </c>
      <c r="CC78" s="19">
        <f t="shared" ref="CC78" si="3570">IF(AND($V77=1,$U78&lt;&gt;$BZ$7),1,0)</f>
        <v>0</v>
      </c>
      <c r="CD78" s="19">
        <f t="shared" ref="CD78" si="3571">IF(AND($Z77=1,$Y78&lt;&gt;$BZ$7),1,0)</f>
        <v>0</v>
      </c>
      <c r="CE78" s="19">
        <f t="shared" ref="CE78" si="3572">IF(AND($AH77=1,$AG78&lt;&gt;$BZ$7),1,0)</f>
        <v>0</v>
      </c>
      <c r="CF78" s="19">
        <f t="shared" ref="CF78" si="3573">IF(AND($AL77=1,$AK78&lt;&gt;$BZ$7),1,0)</f>
        <v>0</v>
      </c>
      <c r="CG78" s="19">
        <f t="shared" ref="CG78" si="3574">IF(AND($AT77=1,$AS78&lt;&gt;$BZ$7),1,0)</f>
        <v>0</v>
      </c>
      <c r="CH78" s="19">
        <f t="shared" ref="CH78" si="3575">IF(AND($AX77=1,$AW78&lt;&gt;$BZ$7),1,0)</f>
        <v>0</v>
      </c>
      <c r="CI78" s="19">
        <f t="shared" ref="CI78" si="3576">IF(AND($BF77=1,$BE78&lt;&gt;$BZ$7),1,0)</f>
        <v>0</v>
      </c>
      <c r="CJ78" s="19">
        <f t="shared" ref="CJ78" si="3577">IF(AND($BJ77=1,$BI78&lt;&gt;$BZ$7),1,0)</f>
        <v>0</v>
      </c>
      <c r="CK78" s="19">
        <f t="shared" ref="CK78" si="3578">IF(AND($BR77=1,$BQ78&lt;&gt;$BZ$7),1,0)</f>
        <v>0</v>
      </c>
      <c r="CL78" s="19">
        <f t="shared" ref="CL78" si="3579">IF(AND($BV77=1,$BU78&lt;&gt;$BZ$7),1,0)</f>
        <v>0</v>
      </c>
      <c r="CO78" s="19">
        <f>IF(AND($M78&lt;&gt;$CN$7,$M78&lt;=$CN$6),1,0)</f>
        <v>0</v>
      </c>
      <c r="CP78" s="19">
        <f>IF(AND($Q78&lt;&gt;$CN$7,$Q78&lt;=$CN$6),1,0)</f>
        <v>0</v>
      </c>
      <c r="CQ78" s="19">
        <f>IF(AND($U78&lt;&gt;$CN$7,$U78&lt;=$CN$6),1,0)</f>
        <v>0</v>
      </c>
      <c r="CR78" s="19">
        <f>IF(AND($Y78&lt;&gt;$CN$7,$Y78&lt;=$CN$6),1,0)</f>
        <v>0</v>
      </c>
      <c r="CS78" s="19">
        <f>IF(AND($AG78&lt;&gt;$CN$7,$AG78&lt;=$CN$6),1,0)</f>
        <v>0</v>
      </c>
      <c r="CT78" s="19">
        <f>IF(AND($AK78&lt;&gt;$CN$7,$AK78&lt;=$CN$6),1,0)</f>
        <v>0</v>
      </c>
      <c r="CU78" s="19">
        <f>IF(AND($AS78&lt;&gt;$CN$7,$AS78&lt;=$CN$6),1,0)</f>
        <v>0</v>
      </c>
      <c r="CV78" s="19">
        <f>IF(AND($AW78&lt;&gt;$CN$7,$AW78&lt;=$CN$6),1,0)</f>
        <v>0</v>
      </c>
      <c r="CW78" s="19">
        <f>IF(AND($BE78&lt;&gt;$CN$7,$BE78&lt;=$CN$6),1,0)</f>
        <v>0</v>
      </c>
      <c r="CX78" s="19">
        <f>IF(AND($BI78&lt;&gt;$CN$7,$BI78&lt;=$CN$6),1,0)</f>
        <v>0</v>
      </c>
      <c r="CY78" s="19">
        <f>IF(AND($BQ78&lt;&gt;$CN$7,$BQ78&lt;=$CN$6),1,0)</f>
        <v>0</v>
      </c>
      <c r="CZ78" s="19">
        <f>IF(AND($BU78&lt;&gt;$CN$7,$BU78&lt;=$CN$6),1,0)</f>
        <v>0</v>
      </c>
      <c r="DC78" s="19">
        <f>IF($N77=1,1,0)</f>
        <v>0</v>
      </c>
      <c r="DD78" s="19">
        <f>IF($R77=1,1,0)</f>
        <v>0</v>
      </c>
      <c r="DE78" s="19">
        <f>IF($V77=1,1,0)</f>
        <v>0</v>
      </c>
      <c r="DF78" s="19">
        <f>IF($Z77=1,1,0)</f>
        <v>0</v>
      </c>
      <c r="DG78" s="19">
        <f>IF($AH77=1,1,0)</f>
        <v>0</v>
      </c>
      <c r="DH78" s="19">
        <f>IF($AL77=1,1,0)</f>
        <v>0</v>
      </c>
      <c r="DI78" s="19">
        <f>IF($AT77=1,1,0)</f>
        <v>0</v>
      </c>
      <c r="DJ78" s="19">
        <f>IF($AX77=1,1,0)</f>
        <v>0</v>
      </c>
      <c r="DK78" s="19">
        <f>IF($BF77=1,1,0)</f>
        <v>0</v>
      </c>
      <c r="DL78" s="19">
        <f>IF($BJ77=1,1,0)</f>
        <v>0</v>
      </c>
      <c r="DM78" s="19">
        <f>IF($BR77=1,1,0)</f>
        <v>0</v>
      </c>
      <c r="DN78" s="19">
        <f>IF($BV77=1,1,0)</f>
        <v>0</v>
      </c>
      <c r="DQ78" s="19">
        <f t="shared" ref="DQ78" si="3580">IF($N77=1,1,0)</f>
        <v>0</v>
      </c>
      <c r="DR78" s="19">
        <f t="shared" ref="DR78" si="3581">IF($R77=1,1,0)</f>
        <v>0</v>
      </c>
      <c r="DS78" s="19">
        <f t="shared" ref="DS78" si="3582">IF($V77=1,1,0)</f>
        <v>0</v>
      </c>
      <c r="DT78" s="19">
        <f t="shared" ref="DT78" si="3583">IF($Z77=1,1,0)</f>
        <v>0</v>
      </c>
      <c r="DU78" s="19">
        <f t="shared" ref="DU78" si="3584">IF($AH77=1,1,0)</f>
        <v>0</v>
      </c>
      <c r="DV78" s="19">
        <f t="shared" ref="DV78" si="3585">IF($AL77=1,1,0)</f>
        <v>0</v>
      </c>
      <c r="DW78" s="19">
        <f t="shared" ref="DW78" si="3586">IF($AT77=1,1,0)</f>
        <v>0</v>
      </c>
      <c r="DX78" s="19">
        <f t="shared" ref="DX78" si="3587">IF($AX77=1,1,0)</f>
        <v>0</v>
      </c>
      <c r="DY78" s="19">
        <f t="shared" ref="DY78" si="3588">IF($BF77=1,1,0)</f>
        <v>0</v>
      </c>
      <c r="DZ78" s="19">
        <f t="shared" ref="DZ78" si="3589">IF($BJ77=1,1,0)</f>
        <v>0</v>
      </c>
      <c r="EA78" s="19">
        <f t="shared" ref="EA78" si="3590">IF($BR77=1,1,0)</f>
        <v>0</v>
      </c>
      <c r="EB78" s="19">
        <f t="shared" ref="EB78" si="3591">IF($BV77=1,1,0)</f>
        <v>0</v>
      </c>
      <c r="EE78" s="329">
        <f>N77*$FU78*週間進捗報告書!$G$9</f>
        <v>0</v>
      </c>
      <c r="EF78" s="329">
        <f>R77*$FV78*週間進捗報告書!$G$10</f>
        <v>0</v>
      </c>
      <c r="EG78" s="329">
        <f>V77*$FW78*週間進捗報告書!$G$11</f>
        <v>0</v>
      </c>
      <c r="EH78" s="329">
        <f>Z77*$FX78*週間進捗報告書!$G$12</f>
        <v>0</v>
      </c>
      <c r="EI78" s="329">
        <f>AH77*$FY78*週間進捗報告書!$G$13</f>
        <v>0</v>
      </c>
      <c r="EJ78" s="329">
        <f>AL77*$FZ78*週間進捗報告書!$G$14</f>
        <v>0</v>
      </c>
      <c r="EK78" s="329">
        <f>AT77*$GA78*週間進捗報告書!$G$15</f>
        <v>0</v>
      </c>
      <c r="EL78" s="329">
        <f>AX77*$GB78*週間進捗報告書!$G$16</f>
        <v>0</v>
      </c>
      <c r="EM78" s="329">
        <f>BF77*$GC78*週間進捗報告書!$G$17</f>
        <v>0</v>
      </c>
      <c r="EN78" s="329">
        <f>BJ77*$GD78*週間進捗報告書!$G$18</f>
        <v>0</v>
      </c>
      <c r="EO78" s="329">
        <f>BR77*$GE78*週間進捗報告書!$G$19</f>
        <v>0</v>
      </c>
      <c r="EP78" s="329">
        <f>BV77*$GF78*週間進捗報告書!$G$20</f>
        <v>0</v>
      </c>
      <c r="ER78" s="547"/>
      <c r="ES78" s="547"/>
      <c r="ET78" s="547"/>
      <c r="EU78" s="547"/>
      <c r="EV78" s="547"/>
      <c r="EW78" s="547"/>
      <c r="EX78" s="547"/>
      <c r="EY78" s="547"/>
      <c r="EZ78" s="547"/>
      <c r="FA78" s="547"/>
      <c r="FB78" s="547"/>
      <c r="FC78" s="547"/>
      <c r="FD78" s="547"/>
      <c r="FE78" s="332"/>
      <c r="FG78" s="19"/>
      <c r="FH78" s="19"/>
      <c r="FI78" s="19"/>
      <c r="FJ78" s="19"/>
      <c r="FK78" s="19"/>
      <c r="FL78" s="19"/>
      <c r="FM78" s="19"/>
      <c r="FN78" s="19"/>
      <c r="FO78" s="19"/>
      <c r="FP78" s="19"/>
      <c r="FQ78" s="19"/>
      <c r="FR78" s="19"/>
      <c r="FU78" s="295">
        <f t="shared" ref="FU78" si="3592">FU77</f>
        <v>0</v>
      </c>
      <c r="FV78" s="295">
        <f t="shared" ref="FV78" si="3593">FV77</f>
        <v>0</v>
      </c>
      <c r="FW78" s="295">
        <f t="shared" ref="FW78" si="3594">FW77</f>
        <v>0</v>
      </c>
      <c r="FX78" s="295">
        <f t="shared" ref="FX78" si="3595">FX77</f>
        <v>0</v>
      </c>
      <c r="FY78" s="295">
        <f t="shared" ref="FY78" si="3596">FY77</f>
        <v>0</v>
      </c>
      <c r="FZ78" s="295">
        <f t="shared" ref="FZ78" si="3597">FZ77</f>
        <v>0</v>
      </c>
      <c r="GA78" s="295">
        <f t="shared" ref="GA78" si="3598">GA77</f>
        <v>0</v>
      </c>
      <c r="GB78" s="295">
        <f t="shared" ref="GB78" si="3599">GB77</f>
        <v>0</v>
      </c>
      <c r="GC78" s="295">
        <f t="shared" ref="GC78" si="3600">GC77</f>
        <v>0</v>
      </c>
      <c r="GD78" s="295">
        <f t="shared" ref="GD78" si="3601">GD77</f>
        <v>0</v>
      </c>
      <c r="GE78" s="295">
        <f t="shared" ref="GE78" si="3602">GE77</f>
        <v>0</v>
      </c>
      <c r="GF78" s="295">
        <f t="shared" ref="GF78" si="3603">GF77</f>
        <v>0</v>
      </c>
      <c r="GG78" s="295" t="e">
        <f t="shared" ref="GG78" si="3604">GG77</f>
        <v>#N/A</v>
      </c>
      <c r="GH78" s="2" t="e">
        <f>INDEX(リスト!$V:$V,MATCH(中日程計画表!$D77,リスト!$D:$D,0))</f>
        <v>#N/A</v>
      </c>
      <c r="GI78" s="2" t="e">
        <f>INDEX(リスト!$A:$A,MATCH(中日程計画表!$D77,リスト!$D:$D,0))</f>
        <v>#N/A</v>
      </c>
      <c r="GJ78" s="2" t="e">
        <f>INDEX(リスト!$U:$U,MATCH(中日程計画表!$D77,リスト!$D:$D,0))</f>
        <v>#N/A</v>
      </c>
      <c r="GK78" s="5" t="e">
        <f>INDEX(リスト!$W:$W,MATCH(中日程計画表!$D77,リスト!$D:$D,0))</f>
        <v>#N/A</v>
      </c>
      <c r="GL78" s="2" t="s">
        <v>201</v>
      </c>
      <c r="GM78" s="296">
        <f t="shared" ref="GM78" si="3605">GM77</f>
        <v>0</v>
      </c>
      <c r="GN78" s="296" t="str">
        <f t="shared" ref="GN78" si="3606">GN77</f>
        <v>入荷確定データ出力（CSV）</v>
      </c>
      <c r="GP78" s="2">
        <v>0.98484848484848497</v>
      </c>
      <c r="GU78" s="461"/>
      <c r="GV78" s="460"/>
      <c r="GW78" s="460"/>
      <c r="GX78" s="461"/>
      <c r="GY78" s="461"/>
      <c r="GZ78" s="460"/>
      <c r="HA78" s="460"/>
      <c r="HB78" s="461"/>
      <c r="HC78" s="461"/>
      <c r="HD78" s="460"/>
      <c r="HE78" s="460"/>
      <c r="HF78" s="461"/>
      <c r="HG78" s="461"/>
      <c r="HH78" s="460"/>
      <c r="HI78" s="460"/>
      <c r="HJ78" s="461"/>
      <c r="HK78" s="461"/>
      <c r="HL78" s="460"/>
      <c r="HM78" s="460"/>
      <c r="HN78" s="461"/>
      <c r="HO78" s="461"/>
      <c r="HP78" s="460"/>
      <c r="HQ78" s="460"/>
      <c r="HR78" s="461"/>
      <c r="HS78" s="4"/>
    </row>
    <row r="79" spans="1:227" ht="12" customHeight="1">
      <c r="A79" s="488" t="str">
        <f ca="1">INDIRECT("リスト!A"&amp;B79+6)</f>
        <v>入荷</v>
      </c>
      <c r="B79" s="493">
        <f t="shared" ref="B79" si="3607">ROUNDDOWN((ROW()-6)/2,0)+1</f>
        <v>37</v>
      </c>
      <c r="C79" s="474" t="str">
        <f>機能グループ名</f>
        <v>確定</v>
      </c>
      <c r="D79" s="500">
        <f>機能ID</f>
        <v>0</v>
      </c>
      <c r="E79" s="482" t="str">
        <f>機能名</f>
        <v>入荷確定データ出力（API）</v>
      </c>
      <c r="F79" s="315"/>
      <c r="G79" s="315"/>
      <c r="H79" s="315"/>
      <c r="I79" s="315"/>
      <c r="J79" s="316"/>
      <c r="K79" s="480" t="str">
        <f>担当者_SR</f>
        <v>NG</v>
      </c>
      <c r="L79" s="76"/>
      <c r="M79" s="76"/>
      <c r="N79" s="470"/>
      <c r="O79" s="494" t="str">
        <f>担当者_SRR</f>
        <v>NG</v>
      </c>
      <c r="P79" s="76"/>
      <c r="Q79" s="76"/>
      <c r="R79" s="470"/>
      <c r="S79" s="494" t="str">
        <f>担当者_DS</f>
        <v>NG</v>
      </c>
      <c r="T79" s="76"/>
      <c r="U79" s="76"/>
      <c r="V79" s="470"/>
      <c r="W79" s="472" t="str">
        <f>担当者_DSR</f>
        <v>NG</v>
      </c>
      <c r="X79" s="76"/>
      <c r="Y79" s="76"/>
      <c r="Z79" s="470"/>
      <c r="AA79" s="476"/>
      <c r="AB79" s="79"/>
      <c r="AC79" s="79"/>
      <c r="AD79" s="470">
        <f>IF(AC80 &lt;&gt; "",1,0)</f>
        <v>0</v>
      </c>
      <c r="AE79" s="495" t="str">
        <f>担当者_CD</f>
        <v>NG</v>
      </c>
      <c r="AF79" s="76"/>
      <c r="AG79" s="76"/>
      <c r="AH79" s="470"/>
      <c r="AI79" s="495" t="str">
        <f>担当者_DD</f>
        <v>NG</v>
      </c>
      <c r="AJ79" s="76"/>
      <c r="AK79" s="76"/>
      <c r="AL79" s="470"/>
      <c r="AM79" s="498"/>
      <c r="AN79" s="79"/>
      <c r="AO79" s="79"/>
      <c r="AP79" s="470">
        <f>IF(AO80 &lt;&gt; "",1,0)</f>
        <v>0</v>
      </c>
      <c r="AQ79" s="472" t="str">
        <f>担当者_MCL</f>
        <v>NG</v>
      </c>
      <c r="AR79" s="76"/>
      <c r="AS79" s="76"/>
      <c r="AT79" s="470"/>
      <c r="AU79" s="472" t="str">
        <f>担当者_MCLR</f>
        <v>NG</v>
      </c>
      <c r="AV79" s="76"/>
      <c r="AW79" s="76"/>
      <c r="AX79" s="470"/>
      <c r="AY79" s="476"/>
      <c r="AZ79" s="79"/>
      <c r="BA79" s="79"/>
      <c r="BB79" s="470">
        <f>IF(BA80 &lt;&gt; "",1,0)</f>
        <v>0</v>
      </c>
      <c r="BC79" s="474" t="str">
        <f>担当者_MT</f>
        <v>NG</v>
      </c>
      <c r="BD79" s="76"/>
      <c r="BE79" s="76"/>
      <c r="BF79" s="470"/>
      <c r="BG79" s="472" t="str">
        <f>担当者_M検</f>
        <v>NG</v>
      </c>
      <c r="BH79" s="76"/>
      <c r="BI79" s="76"/>
      <c r="BJ79" s="470"/>
      <c r="BK79" s="498"/>
      <c r="BL79" s="79"/>
      <c r="BM79" s="79"/>
      <c r="BN79" s="470">
        <v>0</v>
      </c>
      <c r="BO79" s="474" t="str">
        <f>担当者_モテ</f>
        <v>NG</v>
      </c>
      <c r="BP79" s="76"/>
      <c r="BQ79" s="76"/>
      <c r="BR79" s="470"/>
      <c r="BS79" s="472" t="str">
        <f>担当者_モテR</f>
        <v>NG</v>
      </c>
      <c r="BT79" s="76"/>
      <c r="BU79" s="76"/>
      <c r="BV79" s="470"/>
      <c r="BW79" s="499">
        <f t="shared" ref="BW79" si="3608">IFERROR(SUM(IF(K79&lt;&gt;"NG",N79*K$1,0),IF(O79&lt;&gt;"NG",R79*O$1,0),IF(S79&lt;&gt;"NG",V79*S$1,0),IF(W79&lt;&gt;"NG",Z79*W$1,0),IF(AA79&lt;&gt;"NG",AD79*AA$1,0),IF(AE79&lt;&gt;"NG",AH79*AE$1,0),IF(AI79&lt;&gt;"NG",AL79*AI$1,0),IF(AM79&lt;&gt;"NG",AP79*AM$1,0),IF(AQ79&lt;&gt;"NG",AT79*AQ$1,0),IF(AU79&lt;&gt;"NG",AX79*AU$1,0),IF(AY79&lt;&gt;"NG",BB79*AY$1,0),IF(BC79&lt;&gt;"NG",BF79*BC$1,0),IF(BG79&lt;&gt;"NG",BJ79*BG$1,0),IF(BK79&lt;&gt;"NG",BN79*BK$1,0),IF(BO79&lt;&gt;"NG",BR79*BO$1,0),IF(BS79&lt;&gt;"NG",BV79*BS$1,0))/SUM(IF(K79&lt;&gt;"NG",K$1,0),IF(O79&lt;&gt;"NG",O$1,0),IF(S79&lt;&gt;"NG",S$1,0),IF(W79&lt;&gt;"NG",W$1,0),IF(AA79&lt;&gt;"NG",AA$1,0),IF(AE79&lt;&gt;"NG",AE$1,0),IF(AI79&lt;&gt;"NG",AI$1,0),IF(AM79&lt;&gt;"NG",AM$1,0),IF(AQ79&lt;&gt;"NG",AQ$1,0),IF(AU79&lt;&gt;"NG",AU$1,0),IF(AY79&lt;&gt;"NG",AY$1,0),IF(BC79&lt;&gt;"NG",BC$1,0),IF(BG79&lt;&gt;"NG",BG$1,0),IF(BK79&lt;&gt;"NG",BK$1,0),IF(BO79&lt;&gt;"NG",BO$1,0),IF(BS79&lt;&gt;"NG",BS$1,0)),0)</f>
        <v>0</v>
      </c>
      <c r="BX79" s="466"/>
      <c r="BY79" s="490"/>
      <c r="BZ79" s="5"/>
      <c r="CA79" s="32">
        <f t="shared" ref="CA79" si="3609">IF(AND($M79&lt;&gt;$BZ$5,$M79&lt;=$BZ$6,$M79&lt;&gt;$BZ$7),1,0)</f>
        <v>0</v>
      </c>
      <c r="CB79" s="32">
        <f t="shared" ref="CB79" si="3610">IF(AND($Q79&lt;&gt;$BZ$5,$Q79&lt;=$BZ$6,$Q79&lt;&gt;$BZ$7),1,0)</f>
        <v>0</v>
      </c>
      <c r="CC79" s="32">
        <f t="shared" ref="CC79" si="3611">IF(AND($U79&lt;&gt;$BZ$5,$U79&lt;=$BZ$6,$U79&lt;&gt;$BZ$7),1,0)</f>
        <v>0</v>
      </c>
      <c r="CD79" s="32">
        <f t="shared" ref="CD79" si="3612">IF(AND($Y79&lt;&gt;$BZ$5,$Y79&lt;=$BZ$6,$Y79&lt;&gt;$BZ$7),1,0)</f>
        <v>0</v>
      </c>
      <c r="CE79" s="32">
        <f t="shared" ref="CE79" si="3613">IF(AND($AG79&lt;&gt;$BZ$5,$AG79&lt;=$BZ$6,$AG79&lt;&gt;$BZ$7),1,0)</f>
        <v>0</v>
      </c>
      <c r="CF79" s="32">
        <f t="shared" ref="CF79" si="3614">IF(AND($AK79&lt;&gt;$BZ$5,$AK79&lt;=$BZ$6,$AK79&lt;&gt;$BZ$7),1,0)</f>
        <v>0</v>
      </c>
      <c r="CG79" s="32">
        <f t="shared" ref="CG79" si="3615">IF(AND($AS79&lt;&gt;$BZ$5,$AS79&lt;=$BZ$6,$AS79&lt;&gt;$BZ$7),1,0)</f>
        <v>0</v>
      </c>
      <c r="CH79" s="32">
        <f t="shared" ref="CH79" si="3616">IF(AND($AW79&lt;&gt;$BZ$5,$AW79&lt;=$BZ$6,$AW79&lt;&gt;$BZ$7),1,0)</f>
        <v>0</v>
      </c>
      <c r="CI79" s="32">
        <f>IF(AND($BE79&lt;&gt;$BZ$5,$BE79&lt;=$BZ$6,$BE79&lt;&gt;$BZ$7),1,0)</f>
        <v>0</v>
      </c>
      <c r="CJ79" s="32">
        <f t="shared" ref="CJ79" si="3617">IF(AND($BI79&lt;&gt;$BZ$5,$BI79&lt;=$BZ$6,$BI79&lt;&gt;$BZ$7),1,0)</f>
        <v>0</v>
      </c>
      <c r="CK79" s="32">
        <f t="shared" ref="CK79" si="3618">IF(AND($BQ79&lt;&gt;$BZ$5,$BQ79&lt;=$BZ$6,$BQ79&lt;&gt;$BZ$7),1,0)</f>
        <v>0</v>
      </c>
      <c r="CL79" s="32">
        <f t="shared" ref="CL79" si="3619">IF(AND($BU79&lt;&gt;$BZ$5,$BU79&lt;=$BZ$6,$BU79&lt;&gt;$BZ$7),1,0)</f>
        <v>0</v>
      </c>
      <c r="CO79" s="32">
        <f>IF(AND($M79&lt;&gt;$CN$5,$M79&lt;=$CN$6,$M79&lt;&gt;$CN$7),1,0)</f>
        <v>0</v>
      </c>
      <c r="CP79" s="32">
        <f>IF(AND($Q79&lt;&gt;$CN$5,$Q79&lt;=$CN$6,$Q79&lt;&gt;$CN$7),1,0)</f>
        <v>0</v>
      </c>
      <c r="CQ79" s="32">
        <f>IF(AND($U79&lt;&gt;$CN$5,$U79&lt;=$CN$6,$U79&lt;&gt;$CN$7),1,0)</f>
        <v>0</v>
      </c>
      <c r="CR79" s="32">
        <f>IF(AND($Y79&lt;&gt;$CN$5,$Y79&lt;=$CN$6,$Y79&lt;&gt;$CN$7),1,0)</f>
        <v>0</v>
      </c>
      <c r="CS79" s="32">
        <f>IF(AND($AG79&lt;&gt;$CN$5,$AG79&lt;=$CN$6,$AG79&lt;&gt;$CN$7),1,0)</f>
        <v>0</v>
      </c>
      <c r="CT79" s="32">
        <f>IF(AND($AK79&lt;&gt;$CN$5,$AK79&lt;=$CN$6,$AK79&lt;&gt;$CN$7),1,0)</f>
        <v>0</v>
      </c>
      <c r="CU79" s="32">
        <f>IF(AND($AS79&lt;&gt;$CN$5,$AS79&lt;=$CN$6,$AS79&lt;&gt;$CN$7),1,0)</f>
        <v>0</v>
      </c>
      <c r="CV79" s="32">
        <f>IF(AND($AW79&lt;&gt;$CN$5,$AW79&lt;=$CN$6,$AW79&lt;&gt;$CN$7),1,0)</f>
        <v>0</v>
      </c>
      <c r="CW79" s="32">
        <f>IF(AND($BE79&lt;&gt;$CN$5,$BE79&lt;=$CN$6,$BE79&lt;&gt;$CN$7),1,0)</f>
        <v>0</v>
      </c>
      <c r="CX79" s="32">
        <f>IF(AND($BI79&lt;&gt;$CN$5,$BI79&lt;=$CN$6,$BI79&lt;&gt;$CN$7),1,0)</f>
        <v>0</v>
      </c>
      <c r="CY79" s="32">
        <f>IF(AND($BQ79&lt;&gt;$CN$5,$BQ79&lt;=$CN$6,$BQ79&lt;&gt;$CN$7),1,0)</f>
        <v>0</v>
      </c>
      <c r="CZ79" s="32">
        <f>IF(AND($BU79&lt;&gt;$CN$5,$BU79&lt;=$CN$6,$BU79&lt;&gt;$CN$7),1,0)</f>
        <v>0</v>
      </c>
      <c r="DC79" s="32">
        <f>IF(AND($M79&lt;&gt;$DB$5,$M79&lt;=$DB$6,$M79&lt;&gt;$CN$7),1,0)</f>
        <v>0</v>
      </c>
      <c r="DD79" s="32">
        <f>IF(AND($Q79&lt;&gt;$DB$5,$Q79&lt;=$DB$6,$Q79&lt;&gt;$CN$7),1,0)</f>
        <v>0</v>
      </c>
      <c r="DE79" s="32">
        <f>IF(AND($U79&lt;&gt;$DB$5,$U79&lt;=$DB$6,$U79&lt;&gt;$CN$7),1,0)</f>
        <v>0</v>
      </c>
      <c r="DF79" s="32">
        <f>IF(AND($Y79&lt;&gt;$DB$5,$Y79&lt;=$DB$6,$Y79&lt;&gt;$CN$7),1,0)</f>
        <v>0</v>
      </c>
      <c r="DG79" s="32">
        <f>IF(AND($AG79&lt;&gt;$DB$5,$AG79&lt;=$DB$6,$AG79&lt;&gt;$CN$7),1,0)</f>
        <v>0</v>
      </c>
      <c r="DH79" s="32">
        <f>IF(AND($AK79&lt;&gt;$DB$5,$AK79&lt;=$DB$6,$AK79&lt;&gt;$CN$7),1,0)</f>
        <v>0</v>
      </c>
      <c r="DI79" s="32">
        <f>IF(AND($AS79&lt;&gt;$DB$5,$AS79&lt;=$DB$6,$AS79&lt;&gt;$CN$7),1,0)</f>
        <v>0</v>
      </c>
      <c r="DJ79" s="32">
        <f>IF(AND($AW79&lt;&gt;$DB$5,$AW79&lt;=$DB$6,$AW79&lt;&gt;$CN$7),1,0)</f>
        <v>0</v>
      </c>
      <c r="DK79" s="32">
        <f>IF(AND($BE79&lt;&gt;$DB$5,$BE79&lt;=$DB$6,$BE79&lt;&gt;$CN$7),1,0)</f>
        <v>0</v>
      </c>
      <c r="DL79" s="32">
        <f>IF(AND($BI79&lt;&gt;$DB$5,$BI79&lt;=$DB$6,$BI79&lt;&gt;$CN$7),1,0)</f>
        <v>0</v>
      </c>
      <c r="DM79" s="32">
        <f>IF(AND($BQ79&lt;&gt;$DB$5,$BQ79&lt;=$DB$6,$BQ79&lt;&gt;$CN$7),1,0)</f>
        <v>0</v>
      </c>
      <c r="DN79" s="32">
        <f>IF(AND($BU79&lt;&gt;$DB$5,$BU79&lt;=$DB$6,$BU79&lt;&gt;$CN$7),1,0)</f>
        <v>0</v>
      </c>
      <c r="DQ79" s="32">
        <f t="shared" ref="DQ79" si="3620">IF(AND($M79&lt;&gt;$DP$5,$M79&lt;=$DP$6,$M79&lt;&gt;$CN$7),1,0)</f>
        <v>0</v>
      </c>
      <c r="DR79" s="32">
        <f t="shared" ref="DR79" si="3621">IF(AND($Q79&lt;&gt;$DP$5,$Q79&lt;=$DP$6,$Q79&lt;&gt;$CN$7),1,0)</f>
        <v>0</v>
      </c>
      <c r="DS79" s="32">
        <f t="shared" ref="DS79" si="3622">IF(AND($U79&lt;&gt;$DP$5,$U79&lt;=$DP$6,$U79&lt;&gt;$CN$7),1,0)</f>
        <v>0</v>
      </c>
      <c r="DT79" s="32">
        <f t="shared" ref="DT79" si="3623">IF(AND($Y79&lt;&gt;$DP$5,$Y79&lt;=$DP$6,$Y79&lt;&gt;$CN$7),1,0)</f>
        <v>0</v>
      </c>
      <c r="DU79" s="32">
        <f t="shared" ref="DU79" si="3624">IF(AND($AG79&lt;&gt;$DP$5,$AG79&lt;=$DP$6,$AG79&lt;&gt;$CN$7),1,0)</f>
        <v>0</v>
      </c>
      <c r="DV79" s="32">
        <f t="shared" ref="DV79" si="3625">IF(AND($AK79&lt;&gt;$DP$5,$AK79&lt;=$DP$6,$AK79&lt;&gt;$CN$7),1,0)</f>
        <v>0</v>
      </c>
      <c r="DW79" s="32">
        <f t="shared" ref="DW79" si="3626">IF(AND($AS79&lt;&gt;$DP$5,$AS79&lt;=$DP$6,$AS79&lt;&gt;$CN$7),1,0)</f>
        <v>0</v>
      </c>
      <c r="DX79" s="32">
        <f t="shared" ref="DX79" si="3627">IF(AND($AW79&lt;&gt;$DP$5,$AW79&lt;=$DP$6,$AW79&lt;&gt;$CN$7),1,0)</f>
        <v>0</v>
      </c>
      <c r="DY79" s="32">
        <f>IF(AND($BE79&lt;&gt;$DP$5,$BE79&lt;=$DP$6,$BE79&lt;&gt;$CN$7),1,0)</f>
        <v>0</v>
      </c>
      <c r="DZ79" s="32">
        <f t="shared" ref="DZ79" si="3628">IF(AND($BI79&lt;&gt;$DP$5,$BI79&lt;=$DP$6,$BI79&lt;&gt;$CN$7),1,0)</f>
        <v>0</v>
      </c>
      <c r="EA79" s="32">
        <f t="shared" ref="EA79" si="3629">IF(AND($BQ79&lt;&gt;$DP$5,$BQ79&lt;=$DP$6,$BQ79&lt;&gt;$CN$7),1,0)</f>
        <v>0</v>
      </c>
      <c r="EB79" s="32">
        <f t="shared" ref="EB79" si="3630">IF(AND($BU79&lt;&gt;$DP$5,$BU79&lt;=$DP$6,$BU79&lt;&gt;$CN$7),1,0)</f>
        <v>0</v>
      </c>
      <c r="EE79" s="328">
        <f>IF(M79&lt;&gt;"",IF(M79&lt;=$ED$6,1,IF(L79&gt;$ED$6,0,NETWORKDAYS(L79,$ED$6,祭日リスト)/NETWORKDAYS(L79,M79,祭日リスト)))*$GG79*週間進捗報告書!$G$9,0)</f>
        <v>0</v>
      </c>
      <c r="EF79" s="328">
        <f>IF(Q79&lt;&gt;"",IF(Q79&lt;=$ED$6,1,IF(P79&gt;$ED$6,0,NETWORKDAYS(P79,$ED$6,祭日リスト)/NETWORKDAYS(P79,Q79,祭日リスト)))*$GG79*週間進捗報告書!$G$10,0)</f>
        <v>0</v>
      </c>
      <c r="EG79" s="328">
        <f>IF(U79&lt;&gt;"",IF(U79&lt;=$ED$6,1,IF(T79&gt;$ED$6,0,NETWORKDAYS(T79,$ED$6,祭日リスト)/NETWORKDAYS(T79,U79,祭日リスト)))*$GG79*週間進捗報告書!$G$11,0)</f>
        <v>0</v>
      </c>
      <c r="EH79" s="328">
        <f>IF(Y79&lt;&gt;"",IF(Y79&lt;=$ED$6,1,IF(X79&gt;$ED$6,0,NETWORKDAYS(X79,$ED$6,祭日リスト)/NETWORKDAYS(X79,Y79,祭日リスト)))*$GG79*週間進捗報告書!$G$12,0)</f>
        <v>0</v>
      </c>
      <c r="EI79" s="328">
        <f>IF(AG79&lt;&gt;"",IF(AG79&lt;=$ED$6,1,IF(AF79&gt;$ED$6,0,NETWORKDAYS(AF79,$ED$6,祭日リスト)/NETWORKDAYS(AF79,AG79,祭日リスト)))*$GG79*週間進捗報告書!$G$13,0)</f>
        <v>0</v>
      </c>
      <c r="EJ79" s="328">
        <f>IF(AK79&lt;&gt;"",IF(AK79&lt;=$ED$6,1,IF(AJ79&gt;$ED$6,0,NETWORKDAYS(AJ79,$ED$6,祭日リスト)/NETWORKDAYS(AJ79,AK79,祭日リスト)))*$GG79*週間進捗報告書!$G$14,0)</f>
        <v>0</v>
      </c>
      <c r="EK79" s="328">
        <f>IF(AS79&lt;&gt;"",IF(AS79&lt;=$ED$6,1,IF(AR79&gt;$ED$6,0,NETWORKDAYS(AR79,$ED$6,祭日リスト)/NETWORKDAYS(AR79,AS79,祭日リスト)))*$GG79*週間進捗報告書!$G$15,0)</f>
        <v>0</v>
      </c>
      <c r="EL79" s="328">
        <f>IF(AW79&lt;&gt;"",IF(AW79&lt;=$ED$6,1,IF(AV79&gt;$ED$6,0,NETWORKDAYS(AV79,$ED$6,祭日リスト)/NETWORKDAYS(AV79,AW79,祭日リスト)))*$GG79*週間進捗報告書!$G$16,0)</f>
        <v>0</v>
      </c>
      <c r="EM79" s="328">
        <f>IF(BE79&lt;&gt;"",IF(BE79&lt;=$ED$6,1,IF(BD79&gt;$ED$6,0,NETWORKDAYS(BD79,$ED$6,祭日リスト)/NETWORKDAYS(BD79,BE79,祭日リスト)))*$GG79*週間進捗報告書!$G$17,0)</f>
        <v>0</v>
      </c>
      <c r="EN79" s="328">
        <f>IF(BI79&lt;&gt;"",IF(BI79&lt;=$ED$6,1,IF(BH79&gt;$ED$6,0,NETWORKDAYS(BH79,$ED$6,祭日リスト)/NETWORKDAYS(BH79,BI79,祭日リスト)))*$GG79*週間進捗報告書!$G$18,0)</f>
        <v>0</v>
      </c>
      <c r="EO79" s="328">
        <f>IF(BQ79&lt;&gt;"",IF(BQ79&lt;=$ED$6,1,IF(BP79&gt;$ED$6,0,NETWORKDAYS(BP79,$ED$6,祭日リスト)/NETWORKDAYS(BP79,BQ79,祭日リスト)))*$GG79*週間進捗報告書!$G$19,0)</f>
        <v>0</v>
      </c>
      <c r="EP79" s="328">
        <f>IF(BU79&lt;&gt;"",IF(BU79&lt;=$ED$6,1,IF(BT79&gt;$ED$6,0,NETWORKDAYS(BT79,$ED$6,祭日リスト)/NETWORKDAYS(BT79,BU79,祭日リスト)))*$GG79*週間進捗報告書!$G$20,0)</f>
        <v>0</v>
      </c>
      <c r="ER79" s="547">
        <f t="shared" ref="ER79:FC79" si="3631">EE79-EE80</f>
        <v>0</v>
      </c>
      <c r="ES79" s="547">
        <f t="shared" si="3631"/>
        <v>0</v>
      </c>
      <c r="ET79" s="547">
        <f t="shared" si="3631"/>
        <v>0</v>
      </c>
      <c r="EU79" s="547">
        <f t="shared" si="3631"/>
        <v>0</v>
      </c>
      <c r="EV79" s="547">
        <f t="shared" si="3631"/>
        <v>0</v>
      </c>
      <c r="EW79" s="547">
        <f t="shared" si="3631"/>
        <v>0</v>
      </c>
      <c r="EX79" s="547">
        <f t="shared" si="3631"/>
        <v>0</v>
      </c>
      <c r="EY79" s="547">
        <f t="shared" si="3631"/>
        <v>0</v>
      </c>
      <c r="EZ79" s="547">
        <f t="shared" si="3631"/>
        <v>0</v>
      </c>
      <c r="FA79" s="547">
        <f t="shared" si="3631"/>
        <v>0</v>
      </c>
      <c r="FB79" s="547">
        <f t="shared" si="3631"/>
        <v>0</v>
      </c>
      <c r="FC79" s="547">
        <f t="shared" si="3631"/>
        <v>0</v>
      </c>
      <c r="FD79" s="547">
        <f t="shared" ref="FD79" si="3632">SUM(ER79:FC80)</f>
        <v>0</v>
      </c>
      <c r="FE79" s="333"/>
      <c r="FG79" s="32">
        <f>IF(AND($M79&lt;&gt;$FF$7),1,0)</f>
        <v>0</v>
      </c>
      <c r="FH79" s="32">
        <f>IF(AND($Q79&lt;&gt;$FF$7),1,0)</f>
        <v>0</v>
      </c>
      <c r="FI79" s="32">
        <f>IF(AND($U79&lt;&gt;$FF$7),1,0)</f>
        <v>0</v>
      </c>
      <c r="FJ79" s="32">
        <f>IF(AND($Y79&lt;&gt;$FF$7),1,0)</f>
        <v>0</v>
      </c>
      <c r="FK79" s="32">
        <f>IF(AND($AG79&lt;&gt;$FF$7),1,0)</f>
        <v>0</v>
      </c>
      <c r="FL79" s="32">
        <f>IF(AND($AK79&lt;&gt;$FF$7),1,0)</f>
        <v>0</v>
      </c>
      <c r="FM79" s="32">
        <f>IF(AND($AS79&lt;&gt;$FF$7),1,0)</f>
        <v>0</v>
      </c>
      <c r="FN79" s="32">
        <f>IF(AND($AW79&lt;&gt;$FF$7),1,0)</f>
        <v>0</v>
      </c>
      <c r="FO79" s="32">
        <f>IF(AND($BE79&lt;&gt;$FF$7),1,0)</f>
        <v>0</v>
      </c>
      <c r="FP79" s="32">
        <f>IF(AND($BI79&lt;&gt;$FF$7),1,0)</f>
        <v>0</v>
      </c>
      <c r="FQ79" s="32">
        <f>IF(AND($BQ79&lt;&gt;$FF$7),1,0)</f>
        <v>0</v>
      </c>
      <c r="FR79" s="32">
        <f>IF(AND($BU79&lt;&gt;$FF$7),1,0)</f>
        <v>0</v>
      </c>
      <c r="FU79" s="294">
        <f t="shared" ref="FU79" si="3633">IF($K79&lt;&gt;"NG",$GG79,0)</f>
        <v>0</v>
      </c>
      <c r="FV79" s="294">
        <f t="shared" ref="FV79" si="3634">IF($O79&lt;&gt;"NG",$GG79,0)</f>
        <v>0</v>
      </c>
      <c r="FW79" s="294">
        <f t="shared" ref="FW79" si="3635">IF($S79&lt;&gt;"NG",$GG79,0)</f>
        <v>0</v>
      </c>
      <c r="FX79" s="294">
        <f t="shared" ref="FX79" si="3636">IF($W79&lt;&gt;"NG",$GG79,0)</f>
        <v>0</v>
      </c>
      <c r="FY79" s="294">
        <f t="shared" ref="FY79" si="3637">IF($AE79&lt;&gt;"NG",$GG79,0)</f>
        <v>0</v>
      </c>
      <c r="FZ79" s="294">
        <f t="shared" ref="FZ79" si="3638">IF($AI79&lt;&gt;"NG",$GG79,0)</f>
        <v>0</v>
      </c>
      <c r="GA79" s="294">
        <f t="shared" ref="GA79" si="3639">IF($AQ79&lt;&gt;"NG",$GG79,0)</f>
        <v>0</v>
      </c>
      <c r="GB79" s="294">
        <f t="shared" ref="GB79" si="3640">IF($AU79&lt;&gt;"NG",$GG79,0)</f>
        <v>0</v>
      </c>
      <c r="GC79" s="294">
        <f t="shared" ref="GC79" si="3641">IF($BC79&lt;&gt;"NG",$GG79,0)</f>
        <v>0</v>
      </c>
      <c r="GD79" s="294">
        <f t="shared" ref="GD79" si="3642">IF($BG79&lt;&gt;"NG",$GG79,0)</f>
        <v>0</v>
      </c>
      <c r="GE79" s="294">
        <f t="shared" ref="GE79" si="3643">IF($BO79&lt;&gt;"NG",$GG79,0)</f>
        <v>0</v>
      </c>
      <c r="GF79" s="294">
        <f t="shared" ref="GF79" si="3644">IF($BS79&lt;&gt;"NG",$GG79,0)</f>
        <v>0</v>
      </c>
      <c r="GG79" s="294" t="e">
        <f>VLOOKUP($D79,リスト!$D:$S,15,FALSE)</f>
        <v>#N/A</v>
      </c>
      <c r="GH79" s="2" t="e">
        <f>INDEX(リスト!$V:$V,MATCH(中日程計画表!$D79,リスト!$D:$D,0))</f>
        <v>#N/A</v>
      </c>
      <c r="GI79" s="2" t="e">
        <f>INDEX(リスト!$A:$A,MATCH(中日程計画表!$D79,リスト!$D:$D,0))</f>
        <v>#N/A</v>
      </c>
      <c r="GJ79" s="2" t="e">
        <f>INDEX(リスト!$U:$U,MATCH(中日程計画表!$D79,リスト!$D:$D,0))</f>
        <v>#N/A</v>
      </c>
      <c r="GK79" s="5" t="e">
        <f>INDEX(リスト!$W:$W,MATCH(中日程計画表!$D79,リスト!$D:$D,0))</f>
        <v>#N/A</v>
      </c>
      <c r="GL79" s="2" t="s">
        <v>200</v>
      </c>
      <c r="GM79" s="296">
        <f>D79</f>
        <v>0</v>
      </c>
      <c r="GN79" s="296" t="str">
        <f>E79</f>
        <v>入荷確定データ出力（API）</v>
      </c>
      <c r="GP79" s="2">
        <v>0.80724462365591398</v>
      </c>
      <c r="GU79" s="460" t="str">
        <f t="shared" ref="GU79" si="3645">AE79</f>
        <v>NG</v>
      </c>
      <c r="GV79" s="460">
        <f t="shared" ref="GV79" si="3646">EI79</f>
        <v>0</v>
      </c>
      <c r="GW79" s="460">
        <f t="shared" ref="GW79" si="3647">EI80</f>
        <v>0</v>
      </c>
      <c r="GX79" s="462">
        <f t="shared" ref="GX79" si="3648">EV79</f>
        <v>0</v>
      </c>
      <c r="GY79" s="460" t="str">
        <f t="shared" ref="GY79" si="3649">AI79</f>
        <v>NG</v>
      </c>
      <c r="GZ79" s="460">
        <f t="shared" ref="GZ79" si="3650">EJ79</f>
        <v>0</v>
      </c>
      <c r="HA79" s="460">
        <f t="shared" ref="HA79" si="3651">EJ80</f>
        <v>0</v>
      </c>
      <c r="HB79" s="462">
        <f t="shared" ref="HB79" si="3652">EW79</f>
        <v>0</v>
      </c>
      <c r="HC79" s="460" t="str">
        <f t="shared" ref="HC79" si="3653">AQ79</f>
        <v>NG</v>
      </c>
      <c r="HD79" s="460">
        <f t="shared" ref="HD79" si="3654">EK79</f>
        <v>0</v>
      </c>
      <c r="HE79" s="460">
        <f t="shared" ref="HE79" si="3655">EK80</f>
        <v>0</v>
      </c>
      <c r="HF79" s="462">
        <f t="shared" ref="HF79" si="3656">EX79</f>
        <v>0</v>
      </c>
      <c r="HG79" s="460" t="str">
        <f t="shared" ref="HG79" si="3657">AU79</f>
        <v>NG</v>
      </c>
      <c r="HH79" s="460">
        <f t="shared" ref="HH79" si="3658">EL79</f>
        <v>0</v>
      </c>
      <c r="HI79" s="460">
        <f t="shared" ref="HI79" si="3659">EL80</f>
        <v>0</v>
      </c>
      <c r="HJ79" s="462">
        <f t="shared" ref="HJ79" si="3660">EY79</f>
        <v>0</v>
      </c>
      <c r="HK79" s="460" t="str">
        <f t="shared" ref="HK79" si="3661">BC79</f>
        <v>NG</v>
      </c>
      <c r="HL79" s="460">
        <f t="shared" ref="HL79" si="3662">EM79</f>
        <v>0</v>
      </c>
      <c r="HM79" s="460">
        <f t="shared" ref="HM79" si="3663">EM80</f>
        <v>0</v>
      </c>
      <c r="HN79" s="462">
        <f t="shared" ref="HN79" si="3664">EZ79</f>
        <v>0</v>
      </c>
      <c r="HO79" s="460" t="str">
        <f t="shared" ref="HO79" si="3665">BG79</f>
        <v>NG</v>
      </c>
      <c r="HP79" s="460">
        <f t="shared" ref="HP79" si="3666">EN79</f>
        <v>0</v>
      </c>
      <c r="HQ79" s="460">
        <f t="shared" ref="HQ79" si="3667">EN80</f>
        <v>0</v>
      </c>
      <c r="HR79" s="462">
        <f t="shared" ref="HR79" si="3668">FA79</f>
        <v>0</v>
      </c>
      <c r="HS79" s="332"/>
    </row>
    <row r="80" spans="1:227" ht="12" customHeight="1">
      <c r="A80" s="489"/>
      <c r="B80" s="493"/>
      <c r="C80" s="475"/>
      <c r="D80" s="501"/>
      <c r="E80" s="483"/>
      <c r="F80" s="317"/>
      <c r="G80" s="317"/>
      <c r="H80" s="317"/>
      <c r="I80" s="317"/>
      <c r="J80" s="316"/>
      <c r="K80" s="481"/>
      <c r="L80" s="77"/>
      <c r="M80" s="77"/>
      <c r="N80" s="471"/>
      <c r="O80" s="494"/>
      <c r="P80" s="77"/>
      <c r="Q80" s="77"/>
      <c r="R80" s="471"/>
      <c r="S80" s="494"/>
      <c r="T80" s="77"/>
      <c r="U80" s="77"/>
      <c r="V80" s="471"/>
      <c r="W80" s="473"/>
      <c r="X80" s="77"/>
      <c r="Y80" s="77"/>
      <c r="Z80" s="471"/>
      <c r="AA80" s="477"/>
      <c r="AB80" s="80"/>
      <c r="AC80" s="80"/>
      <c r="AD80" s="471"/>
      <c r="AE80" s="495"/>
      <c r="AF80" s="77"/>
      <c r="AG80" s="77"/>
      <c r="AH80" s="471"/>
      <c r="AI80" s="495"/>
      <c r="AJ80" s="77"/>
      <c r="AK80" s="77"/>
      <c r="AL80" s="471"/>
      <c r="AM80" s="498"/>
      <c r="AN80" s="80"/>
      <c r="AO80" s="80"/>
      <c r="AP80" s="497"/>
      <c r="AQ80" s="473"/>
      <c r="AR80" s="77"/>
      <c r="AS80" s="77"/>
      <c r="AT80" s="471"/>
      <c r="AU80" s="473"/>
      <c r="AV80" s="77"/>
      <c r="AW80" s="77"/>
      <c r="AX80" s="471"/>
      <c r="AY80" s="477"/>
      <c r="AZ80" s="80"/>
      <c r="BA80" s="80"/>
      <c r="BB80" s="497"/>
      <c r="BC80" s="475"/>
      <c r="BD80" s="77"/>
      <c r="BE80" s="77"/>
      <c r="BF80" s="471"/>
      <c r="BG80" s="473"/>
      <c r="BH80" s="77"/>
      <c r="BI80" s="77"/>
      <c r="BJ80" s="471"/>
      <c r="BK80" s="498"/>
      <c r="BL80" s="80"/>
      <c r="BM80" s="80"/>
      <c r="BN80" s="497"/>
      <c r="BO80" s="475"/>
      <c r="BP80" s="77"/>
      <c r="BQ80" s="77"/>
      <c r="BR80" s="471"/>
      <c r="BS80" s="473"/>
      <c r="BT80" s="77"/>
      <c r="BU80" s="77"/>
      <c r="BV80" s="471"/>
      <c r="BW80" s="499"/>
      <c r="BX80" s="467"/>
      <c r="BY80" s="490"/>
      <c r="CA80" s="19">
        <f t="shared" ref="CA80" si="3669">IF(AND($N79=1,$M80&lt;&gt;$BZ$7),1,0)</f>
        <v>0</v>
      </c>
      <c r="CB80" s="19">
        <f t="shared" ref="CB80" si="3670">IF(AND($R79=1,$Q80&lt;&gt;$BZ$7),1,0)</f>
        <v>0</v>
      </c>
      <c r="CC80" s="19">
        <f t="shared" ref="CC80" si="3671">IF(AND($V79=1,$U80&lt;&gt;$BZ$7),1,0)</f>
        <v>0</v>
      </c>
      <c r="CD80" s="19">
        <f t="shared" ref="CD80" si="3672">IF(AND($Z79=1,$Y80&lt;&gt;$BZ$7),1,0)</f>
        <v>0</v>
      </c>
      <c r="CE80" s="19">
        <f t="shared" ref="CE80" si="3673">IF(AND($AH79=1,$AG80&lt;&gt;$BZ$7),1,0)</f>
        <v>0</v>
      </c>
      <c r="CF80" s="19">
        <f t="shared" ref="CF80" si="3674">IF(AND($AL79=1,$AK80&lt;&gt;$BZ$7),1,0)</f>
        <v>0</v>
      </c>
      <c r="CG80" s="19">
        <f t="shared" ref="CG80" si="3675">IF(AND($AT79=1,$AS80&lt;&gt;$BZ$7),1,0)</f>
        <v>0</v>
      </c>
      <c r="CH80" s="19">
        <f t="shared" ref="CH80" si="3676">IF(AND($AX79=1,$AW80&lt;&gt;$BZ$7),1,0)</f>
        <v>0</v>
      </c>
      <c r="CI80" s="19">
        <f t="shared" ref="CI80" si="3677">IF(AND($BF79=1,$BE80&lt;&gt;$BZ$7),1,0)</f>
        <v>0</v>
      </c>
      <c r="CJ80" s="19">
        <f t="shared" ref="CJ80" si="3678">IF(AND($BJ79=1,$BI80&lt;&gt;$BZ$7),1,0)</f>
        <v>0</v>
      </c>
      <c r="CK80" s="19">
        <f t="shared" ref="CK80" si="3679">IF(AND($BR79=1,$BQ80&lt;&gt;$BZ$7),1,0)</f>
        <v>0</v>
      </c>
      <c r="CL80" s="19">
        <f t="shared" ref="CL80" si="3680">IF(AND($BV79=1,$BU80&lt;&gt;$BZ$7),1,0)</f>
        <v>0</v>
      </c>
      <c r="CO80" s="19">
        <f>IF(AND($M80&lt;&gt;$CN$7,$M80&lt;=$CN$6),1,0)</f>
        <v>0</v>
      </c>
      <c r="CP80" s="19">
        <f>IF(AND($Q80&lt;&gt;$CN$7,$Q80&lt;=$CN$6),1,0)</f>
        <v>0</v>
      </c>
      <c r="CQ80" s="19">
        <f>IF(AND($U80&lt;&gt;$CN$7,$U80&lt;=$CN$6),1,0)</f>
        <v>0</v>
      </c>
      <c r="CR80" s="19">
        <f>IF(AND($Y80&lt;&gt;$CN$7,$Y80&lt;=$CN$6),1,0)</f>
        <v>0</v>
      </c>
      <c r="CS80" s="19">
        <f>IF(AND($AG80&lt;&gt;$CN$7,$AG80&lt;=$CN$6),1,0)</f>
        <v>0</v>
      </c>
      <c r="CT80" s="19">
        <f>IF(AND($AK80&lt;&gt;$CN$7,$AK80&lt;=$CN$6),1,0)</f>
        <v>0</v>
      </c>
      <c r="CU80" s="19">
        <f>IF(AND($AS80&lt;&gt;$CN$7,$AS80&lt;=$CN$6),1,0)</f>
        <v>0</v>
      </c>
      <c r="CV80" s="19">
        <f>IF(AND($AW80&lt;&gt;$CN$7,$AW80&lt;=$CN$6),1,0)</f>
        <v>0</v>
      </c>
      <c r="CW80" s="19">
        <f>IF(AND($BE80&lt;&gt;$CN$7,$BE80&lt;=$CN$6),1,0)</f>
        <v>0</v>
      </c>
      <c r="CX80" s="19">
        <f>IF(AND($BI80&lt;&gt;$CN$7,$BI80&lt;=$CN$6),1,0)</f>
        <v>0</v>
      </c>
      <c r="CY80" s="19">
        <f>IF(AND($BQ80&lt;&gt;$CN$7,$BQ80&lt;=$CN$6),1,0)</f>
        <v>0</v>
      </c>
      <c r="CZ80" s="19">
        <f>IF(AND($BU80&lt;&gt;$CN$7,$BU80&lt;=$CN$6),1,0)</f>
        <v>0</v>
      </c>
      <c r="DC80" s="19">
        <f>IF($N79=1,1,0)</f>
        <v>0</v>
      </c>
      <c r="DD80" s="19">
        <f>IF($R79=1,1,0)</f>
        <v>0</v>
      </c>
      <c r="DE80" s="19">
        <f>IF($V79=1,1,0)</f>
        <v>0</v>
      </c>
      <c r="DF80" s="19">
        <f>IF($Z79=1,1,0)</f>
        <v>0</v>
      </c>
      <c r="DG80" s="19">
        <f>IF($AH79=1,1,0)</f>
        <v>0</v>
      </c>
      <c r="DH80" s="19">
        <f>IF($AL79=1,1,0)</f>
        <v>0</v>
      </c>
      <c r="DI80" s="19">
        <f>IF($AT79=1,1,0)</f>
        <v>0</v>
      </c>
      <c r="DJ80" s="19">
        <f>IF($AX79=1,1,0)</f>
        <v>0</v>
      </c>
      <c r="DK80" s="19">
        <f>IF($BF79=1,1,0)</f>
        <v>0</v>
      </c>
      <c r="DL80" s="19">
        <f>IF($BJ79=1,1,0)</f>
        <v>0</v>
      </c>
      <c r="DM80" s="19">
        <f>IF($BR79=1,1,0)</f>
        <v>0</v>
      </c>
      <c r="DN80" s="19">
        <f>IF($BV79=1,1,0)</f>
        <v>0</v>
      </c>
      <c r="DQ80" s="19">
        <f t="shared" ref="DQ80" si="3681">IF($N79=1,1,0)</f>
        <v>0</v>
      </c>
      <c r="DR80" s="19">
        <f t="shared" ref="DR80" si="3682">IF($R79=1,1,0)</f>
        <v>0</v>
      </c>
      <c r="DS80" s="19">
        <f t="shared" ref="DS80" si="3683">IF($V79=1,1,0)</f>
        <v>0</v>
      </c>
      <c r="DT80" s="19">
        <f t="shared" ref="DT80" si="3684">IF($Z79=1,1,0)</f>
        <v>0</v>
      </c>
      <c r="DU80" s="19">
        <f t="shared" ref="DU80" si="3685">IF($AH79=1,1,0)</f>
        <v>0</v>
      </c>
      <c r="DV80" s="19">
        <f t="shared" ref="DV80" si="3686">IF($AL79=1,1,0)</f>
        <v>0</v>
      </c>
      <c r="DW80" s="19">
        <f t="shared" ref="DW80" si="3687">IF($AT79=1,1,0)</f>
        <v>0</v>
      </c>
      <c r="DX80" s="19">
        <f t="shared" ref="DX80" si="3688">IF($AX79=1,1,0)</f>
        <v>0</v>
      </c>
      <c r="DY80" s="19">
        <f t="shared" ref="DY80" si="3689">IF($BF79=1,1,0)</f>
        <v>0</v>
      </c>
      <c r="DZ80" s="19">
        <f t="shared" ref="DZ80" si="3690">IF($BJ79=1,1,0)</f>
        <v>0</v>
      </c>
      <c r="EA80" s="19">
        <f t="shared" ref="EA80" si="3691">IF($BR79=1,1,0)</f>
        <v>0</v>
      </c>
      <c r="EB80" s="19">
        <f t="shared" ref="EB80" si="3692">IF($BV79=1,1,0)</f>
        <v>0</v>
      </c>
      <c r="EE80" s="329">
        <f>N79*$FU80*週間進捗報告書!$G$9</f>
        <v>0</v>
      </c>
      <c r="EF80" s="329">
        <f>R79*$FV80*週間進捗報告書!$G$10</f>
        <v>0</v>
      </c>
      <c r="EG80" s="329">
        <f>V79*$FW80*週間進捗報告書!$G$11</f>
        <v>0</v>
      </c>
      <c r="EH80" s="329">
        <f>Z79*$FX80*週間進捗報告書!$G$12</f>
        <v>0</v>
      </c>
      <c r="EI80" s="329">
        <f>AH79*$FY80*週間進捗報告書!$G$13</f>
        <v>0</v>
      </c>
      <c r="EJ80" s="329">
        <f>AL79*$FZ80*週間進捗報告書!$G$14</f>
        <v>0</v>
      </c>
      <c r="EK80" s="329">
        <f>AT79*$GA80*週間進捗報告書!$G$15</f>
        <v>0</v>
      </c>
      <c r="EL80" s="329">
        <f>AX79*$GB80*週間進捗報告書!$G$16</f>
        <v>0</v>
      </c>
      <c r="EM80" s="329">
        <f>BF79*$GC80*週間進捗報告書!$G$17</f>
        <v>0</v>
      </c>
      <c r="EN80" s="329">
        <f>BJ79*$GD80*週間進捗報告書!$G$18</f>
        <v>0</v>
      </c>
      <c r="EO80" s="329">
        <f>BR79*$GE80*週間進捗報告書!$G$19</f>
        <v>0</v>
      </c>
      <c r="EP80" s="329">
        <f>BV79*$GF80*週間進捗報告書!$G$20</f>
        <v>0</v>
      </c>
      <c r="ER80" s="547"/>
      <c r="ES80" s="547"/>
      <c r="ET80" s="547"/>
      <c r="EU80" s="547"/>
      <c r="EV80" s="547"/>
      <c r="EW80" s="547"/>
      <c r="EX80" s="547"/>
      <c r="EY80" s="547"/>
      <c r="EZ80" s="547"/>
      <c r="FA80" s="547"/>
      <c r="FB80" s="547"/>
      <c r="FC80" s="547"/>
      <c r="FD80" s="547"/>
      <c r="FE80" s="332"/>
      <c r="FG80" s="19"/>
      <c r="FH80" s="19"/>
      <c r="FI80" s="19"/>
      <c r="FJ80" s="19"/>
      <c r="FK80" s="19"/>
      <c r="FL80" s="19"/>
      <c r="FM80" s="19"/>
      <c r="FN80" s="19"/>
      <c r="FO80" s="19"/>
      <c r="FP80" s="19"/>
      <c r="FQ80" s="19"/>
      <c r="FR80" s="19"/>
      <c r="FU80" s="295">
        <f t="shared" ref="FU80" si="3693">FU79</f>
        <v>0</v>
      </c>
      <c r="FV80" s="295">
        <f t="shared" ref="FV80" si="3694">FV79</f>
        <v>0</v>
      </c>
      <c r="FW80" s="295">
        <f t="shared" ref="FW80" si="3695">FW79</f>
        <v>0</v>
      </c>
      <c r="FX80" s="295">
        <f t="shared" ref="FX80" si="3696">FX79</f>
        <v>0</v>
      </c>
      <c r="FY80" s="295">
        <f t="shared" ref="FY80" si="3697">FY79</f>
        <v>0</v>
      </c>
      <c r="FZ80" s="295">
        <f t="shared" ref="FZ80" si="3698">FZ79</f>
        <v>0</v>
      </c>
      <c r="GA80" s="295">
        <f t="shared" ref="GA80" si="3699">GA79</f>
        <v>0</v>
      </c>
      <c r="GB80" s="295">
        <f t="shared" ref="GB80" si="3700">GB79</f>
        <v>0</v>
      </c>
      <c r="GC80" s="295">
        <f t="shared" ref="GC80" si="3701">GC79</f>
        <v>0</v>
      </c>
      <c r="GD80" s="295">
        <f t="shared" ref="GD80" si="3702">GD79</f>
        <v>0</v>
      </c>
      <c r="GE80" s="295">
        <f t="shared" ref="GE80" si="3703">GE79</f>
        <v>0</v>
      </c>
      <c r="GF80" s="295">
        <f t="shared" ref="GF80" si="3704">GF79</f>
        <v>0</v>
      </c>
      <c r="GG80" s="295" t="e">
        <f t="shared" ref="GG80" si="3705">GG79</f>
        <v>#N/A</v>
      </c>
      <c r="GH80" s="2" t="e">
        <f>INDEX(リスト!$V:$V,MATCH(中日程計画表!$D79,リスト!$D:$D,0))</f>
        <v>#N/A</v>
      </c>
      <c r="GI80" s="2" t="e">
        <f>INDEX(リスト!$A:$A,MATCH(中日程計画表!$D79,リスト!$D:$D,0))</f>
        <v>#N/A</v>
      </c>
      <c r="GJ80" s="2" t="e">
        <f>INDEX(リスト!$U:$U,MATCH(中日程計画表!$D79,リスト!$D:$D,0))</f>
        <v>#N/A</v>
      </c>
      <c r="GK80" s="5" t="e">
        <f>INDEX(リスト!$W:$W,MATCH(中日程計画表!$D79,リスト!$D:$D,0))</f>
        <v>#N/A</v>
      </c>
      <c r="GL80" s="2" t="s">
        <v>201</v>
      </c>
      <c r="GM80" s="296">
        <f t="shared" ref="GM80" si="3706">GM79</f>
        <v>0</v>
      </c>
      <c r="GN80" s="296" t="str">
        <f t="shared" ref="GN80" si="3707">GN79</f>
        <v>入荷確定データ出力（API）</v>
      </c>
      <c r="GP80" s="2">
        <v>0.80724462365591398</v>
      </c>
      <c r="GU80" s="461"/>
      <c r="GV80" s="460"/>
      <c r="GW80" s="460"/>
      <c r="GX80" s="461"/>
      <c r="GY80" s="461"/>
      <c r="GZ80" s="460"/>
      <c r="HA80" s="460"/>
      <c r="HB80" s="461"/>
      <c r="HC80" s="461"/>
      <c r="HD80" s="460"/>
      <c r="HE80" s="460"/>
      <c r="HF80" s="461"/>
      <c r="HG80" s="461"/>
      <c r="HH80" s="460"/>
      <c r="HI80" s="460"/>
      <c r="HJ80" s="461"/>
      <c r="HK80" s="461"/>
      <c r="HL80" s="460"/>
      <c r="HM80" s="460"/>
      <c r="HN80" s="461"/>
      <c r="HO80" s="461"/>
      <c r="HP80" s="460"/>
      <c r="HQ80" s="460"/>
      <c r="HR80" s="461"/>
      <c r="HS80" s="4"/>
    </row>
    <row r="81" spans="1:227" ht="12" customHeight="1">
      <c r="A81" s="488" t="str">
        <f ca="1">INDIRECT("リスト!A"&amp;B81+6)</f>
        <v>在庫</v>
      </c>
      <c r="B81" s="493">
        <f t="shared" ref="B81" si="3708">ROUNDDOWN((ROW()-6)/2,0)+1</f>
        <v>38</v>
      </c>
      <c r="C81" s="474" t="str">
        <f>機能グループ名</f>
        <v>在庫</v>
      </c>
      <c r="D81" s="500">
        <f>機能ID</f>
        <v>0</v>
      </c>
      <c r="E81" s="482" t="str">
        <f>機能名</f>
        <v>在庫データ取込（CSV）</v>
      </c>
      <c r="F81" s="315"/>
      <c r="G81" s="315"/>
      <c r="H81" s="315"/>
      <c r="I81" s="315"/>
      <c r="J81" s="316"/>
      <c r="K81" s="480" t="str">
        <f>担当者_SR</f>
        <v>NG</v>
      </c>
      <c r="L81" s="76"/>
      <c r="M81" s="76"/>
      <c r="N81" s="470"/>
      <c r="O81" s="494" t="str">
        <f>担当者_SRR</f>
        <v>NG</v>
      </c>
      <c r="P81" s="76"/>
      <c r="Q81" s="76"/>
      <c r="R81" s="470"/>
      <c r="S81" s="494" t="str">
        <f>担当者_DS</f>
        <v>NG</v>
      </c>
      <c r="T81" s="76"/>
      <c r="U81" s="76"/>
      <c r="V81" s="470"/>
      <c r="W81" s="472" t="str">
        <f>担当者_DSR</f>
        <v>NG</v>
      </c>
      <c r="X81" s="76"/>
      <c r="Y81" s="76"/>
      <c r="Z81" s="470"/>
      <c r="AA81" s="476"/>
      <c r="AB81" s="79"/>
      <c r="AC81" s="79"/>
      <c r="AD81" s="470">
        <f>IF(AC82 &lt;&gt; "",1,0)</f>
        <v>0</v>
      </c>
      <c r="AE81" s="495" t="str">
        <f>担当者_CD</f>
        <v>NG</v>
      </c>
      <c r="AF81" s="76"/>
      <c r="AG81" s="76"/>
      <c r="AH81" s="470"/>
      <c r="AI81" s="495" t="str">
        <f>担当者_DD</f>
        <v>NG</v>
      </c>
      <c r="AJ81" s="76"/>
      <c r="AK81" s="76"/>
      <c r="AL81" s="470"/>
      <c r="AM81" s="498"/>
      <c r="AN81" s="79"/>
      <c r="AO81" s="79"/>
      <c r="AP81" s="470">
        <f>IF(AO82 &lt;&gt; "",1,0)</f>
        <v>0</v>
      </c>
      <c r="AQ81" s="472" t="str">
        <f>担当者_MCL</f>
        <v>NG</v>
      </c>
      <c r="AR81" s="76"/>
      <c r="AS81" s="76"/>
      <c r="AT81" s="470"/>
      <c r="AU81" s="472" t="str">
        <f>担当者_MCLR</f>
        <v>NG</v>
      </c>
      <c r="AV81" s="76"/>
      <c r="AW81" s="76"/>
      <c r="AX81" s="470"/>
      <c r="AY81" s="476"/>
      <c r="AZ81" s="79"/>
      <c r="BA81" s="79"/>
      <c r="BB81" s="470">
        <f>IF(BA82 &lt;&gt; "",1,0)</f>
        <v>0</v>
      </c>
      <c r="BC81" s="474" t="str">
        <f>担当者_MT</f>
        <v>NG</v>
      </c>
      <c r="BD81" s="76"/>
      <c r="BE81" s="76"/>
      <c r="BF81" s="470"/>
      <c r="BG81" s="472" t="str">
        <f>担当者_M検</f>
        <v>NG</v>
      </c>
      <c r="BH81" s="76"/>
      <c r="BI81" s="76"/>
      <c r="BJ81" s="470"/>
      <c r="BK81" s="498"/>
      <c r="BL81" s="79"/>
      <c r="BM81" s="79"/>
      <c r="BN81" s="470">
        <v>0</v>
      </c>
      <c r="BO81" s="474" t="str">
        <f>担当者_モテ</f>
        <v>NG</v>
      </c>
      <c r="BP81" s="76"/>
      <c r="BQ81" s="76"/>
      <c r="BR81" s="470"/>
      <c r="BS81" s="472" t="str">
        <f>担当者_モテR</f>
        <v>NG</v>
      </c>
      <c r="BT81" s="76"/>
      <c r="BU81" s="76"/>
      <c r="BV81" s="470"/>
      <c r="BW81" s="499">
        <f t="shared" ref="BW81" si="3709">IFERROR(SUM(IF(K81&lt;&gt;"NG",N81*K$1,0),IF(O81&lt;&gt;"NG",R81*O$1,0),IF(S81&lt;&gt;"NG",V81*S$1,0),IF(W81&lt;&gt;"NG",Z81*W$1,0),IF(AA81&lt;&gt;"NG",AD81*AA$1,0),IF(AE81&lt;&gt;"NG",AH81*AE$1,0),IF(AI81&lt;&gt;"NG",AL81*AI$1,0),IF(AM81&lt;&gt;"NG",AP81*AM$1,0),IF(AQ81&lt;&gt;"NG",AT81*AQ$1,0),IF(AU81&lt;&gt;"NG",AX81*AU$1,0),IF(AY81&lt;&gt;"NG",BB81*AY$1,0),IF(BC81&lt;&gt;"NG",BF81*BC$1,0),IF(BG81&lt;&gt;"NG",BJ81*BG$1,0),IF(BK81&lt;&gt;"NG",BN81*BK$1,0),IF(BO81&lt;&gt;"NG",BR81*BO$1,0),IF(BS81&lt;&gt;"NG",BV81*BS$1,0))/SUM(IF(K81&lt;&gt;"NG",K$1,0),IF(O81&lt;&gt;"NG",O$1,0),IF(S81&lt;&gt;"NG",S$1,0),IF(W81&lt;&gt;"NG",W$1,0),IF(AA81&lt;&gt;"NG",AA$1,0),IF(AE81&lt;&gt;"NG",AE$1,0),IF(AI81&lt;&gt;"NG",AI$1,0),IF(AM81&lt;&gt;"NG",AM$1,0),IF(AQ81&lt;&gt;"NG",AQ$1,0),IF(AU81&lt;&gt;"NG",AU$1,0),IF(AY81&lt;&gt;"NG",AY$1,0),IF(BC81&lt;&gt;"NG",BC$1,0),IF(BG81&lt;&gt;"NG",BG$1,0),IF(BK81&lt;&gt;"NG",BK$1,0),IF(BO81&lt;&gt;"NG",BO$1,0),IF(BS81&lt;&gt;"NG",BS$1,0)),0)</f>
        <v>0</v>
      </c>
      <c r="BX81" s="466"/>
      <c r="BY81" s="490"/>
      <c r="BZ81" s="5"/>
      <c r="CA81" s="32">
        <f t="shared" ref="CA81" si="3710">IF(AND($M81&lt;&gt;$BZ$5,$M81&lt;=$BZ$6,$M81&lt;&gt;$BZ$7),1,0)</f>
        <v>0</v>
      </c>
      <c r="CB81" s="32">
        <f t="shared" ref="CB81" si="3711">IF(AND($Q81&lt;&gt;$BZ$5,$Q81&lt;=$BZ$6,$Q81&lt;&gt;$BZ$7),1,0)</f>
        <v>0</v>
      </c>
      <c r="CC81" s="32">
        <f t="shared" ref="CC81" si="3712">IF(AND($U81&lt;&gt;$BZ$5,$U81&lt;=$BZ$6,$U81&lt;&gt;$BZ$7),1,0)</f>
        <v>0</v>
      </c>
      <c r="CD81" s="32">
        <f t="shared" ref="CD81" si="3713">IF(AND($Y81&lt;&gt;$BZ$5,$Y81&lt;=$BZ$6,$Y81&lt;&gt;$BZ$7),1,0)</f>
        <v>0</v>
      </c>
      <c r="CE81" s="32">
        <f t="shared" ref="CE81" si="3714">IF(AND($AG81&lt;&gt;$BZ$5,$AG81&lt;=$BZ$6,$AG81&lt;&gt;$BZ$7),1,0)</f>
        <v>0</v>
      </c>
      <c r="CF81" s="32">
        <f t="shared" ref="CF81" si="3715">IF(AND($AK81&lt;&gt;$BZ$5,$AK81&lt;=$BZ$6,$AK81&lt;&gt;$BZ$7),1,0)</f>
        <v>0</v>
      </c>
      <c r="CG81" s="32">
        <f t="shared" ref="CG81" si="3716">IF(AND($AS81&lt;&gt;$BZ$5,$AS81&lt;=$BZ$6,$AS81&lt;&gt;$BZ$7),1,0)</f>
        <v>0</v>
      </c>
      <c r="CH81" s="32">
        <f t="shared" ref="CH81" si="3717">IF(AND($AW81&lt;&gt;$BZ$5,$AW81&lt;=$BZ$6,$AW81&lt;&gt;$BZ$7),1,0)</f>
        <v>0</v>
      </c>
      <c r="CI81" s="32">
        <f t="shared" ref="CI81" si="3718">IF(AND($BE81&lt;&gt;$BZ$5,$BE81&lt;=$BZ$6,$BE81&lt;&gt;$BZ$7),1,0)</f>
        <v>0</v>
      </c>
      <c r="CJ81" s="32">
        <f t="shared" ref="CJ81" si="3719">IF(AND($BI81&lt;&gt;$BZ$5,$BI81&lt;=$BZ$6,$BI81&lt;&gt;$BZ$7),1,0)</f>
        <v>0</v>
      </c>
      <c r="CK81" s="32">
        <f t="shared" ref="CK81" si="3720">IF(AND($BQ81&lt;&gt;$BZ$5,$BQ81&lt;=$BZ$6,$BQ81&lt;&gt;$BZ$7),1,0)</f>
        <v>0</v>
      </c>
      <c r="CL81" s="32">
        <f t="shared" ref="CL81" si="3721">IF(AND($BU81&lt;&gt;$BZ$5,$BU81&lt;=$BZ$6,$BU81&lt;&gt;$BZ$7),1,0)</f>
        <v>0</v>
      </c>
      <c r="CO81" s="32">
        <f>IF(AND($M81&lt;&gt;$CN$5,$M81&lt;=$CN$6,$M81&lt;&gt;$CN$7),1,0)</f>
        <v>0</v>
      </c>
      <c r="CP81" s="32">
        <f>IF(AND($Q81&lt;&gt;$CN$5,$Q81&lt;=$CN$6,$Q81&lt;&gt;$CN$7),1,0)</f>
        <v>0</v>
      </c>
      <c r="CQ81" s="32">
        <f>IF(AND($U81&lt;&gt;$CN$5,$U81&lt;=$CN$6,$U81&lt;&gt;$CN$7),1,0)</f>
        <v>0</v>
      </c>
      <c r="CR81" s="32">
        <f>IF(AND($Y81&lt;&gt;$CN$5,$Y81&lt;=$CN$6,$Y81&lt;&gt;$CN$7),1,0)</f>
        <v>0</v>
      </c>
      <c r="CS81" s="32">
        <f>IF(AND($AG81&lt;&gt;$CN$5,$AG81&lt;=$CN$6,$AG81&lt;&gt;$CN$7),1,0)</f>
        <v>0</v>
      </c>
      <c r="CT81" s="32">
        <f>IF(AND($AK81&lt;&gt;$CN$5,$AK81&lt;=$CN$6,$AK81&lt;&gt;$CN$7),1,0)</f>
        <v>0</v>
      </c>
      <c r="CU81" s="32">
        <f>IF(AND($AS81&lt;&gt;$CN$5,$AS81&lt;=$CN$6,$AS81&lt;&gt;$CN$7),1,0)</f>
        <v>0</v>
      </c>
      <c r="CV81" s="32">
        <f>IF(AND($AW81&lt;&gt;$CN$5,$AW81&lt;=$CN$6,$AW81&lt;&gt;$CN$7),1,0)</f>
        <v>0</v>
      </c>
      <c r="CW81" s="32">
        <f>IF(AND($BE81&lt;&gt;$CN$5,$BE81&lt;=$CN$6,$BE81&lt;&gt;$CN$7),1,0)</f>
        <v>0</v>
      </c>
      <c r="CX81" s="32">
        <f>IF(AND($BI81&lt;&gt;$CN$5,$BI81&lt;=$CN$6,$BI81&lt;&gt;$CN$7),1,0)</f>
        <v>0</v>
      </c>
      <c r="CY81" s="32">
        <f>IF(AND($BQ81&lt;&gt;$CN$5,$BQ81&lt;=$CN$6,$BQ81&lt;&gt;$CN$7),1,0)</f>
        <v>0</v>
      </c>
      <c r="CZ81" s="32">
        <f>IF(AND($BU81&lt;&gt;$CN$5,$BU81&lt;=$CN$6,$BU81&lt;&gt;$CN$7),1,0)</f>
        <v>0</v>
      </c>
      <c r="DC81" s="32">
        <f>IF(AND($M81&lt;&gt;$DB$5,$M81&lt;=$DB$6,$M81&lt;&gt;$CN$7),1,0)</f>
        <v>0</v>
      </c>
      <c r="DD81" s="32">
        <f>IF(AND($Q81&lt;&gt;$DB$5,$Q81&lt;=$DB$6,$Q81&lt;&gt;$CN$7),1,0)</f>
        <v>0</v>
      </c>
      <c r="DE81" s="32">
        <f>IF(AND($U81&lt;&gt;$DB$5,$U81&lt;=$DB$6,$U81&lt;&gt;$CN$7),1,0)</f>
        <v>0</v>
      </c>
      <c r="DF81" s="32">
        <f>IF(AND($Y81&lt;&gt;$DB$5,$Y81&lt;=$DB$6,$Y81&lt;&gt;$CN$7),1,0)</f>
        <v>0</v>
      </c>
      <c r="DG81" s="32">
        <f>IF(AND($AG81&lt;&gt;$DB$5,$AG81&lt;=$DB$6,$AG81&lt;&gt;$CN$7),1,0)</f>
        <v>0</v>
      </c>
      <c r="DH81" s="32">
        <f>IF(AND($AK81&lt;&gt;$DB$5,$AK81&lt;=$DB$6,$AK81&lt;&gt;$CN$7),1,0)</f>
        <v>0</v>
      </c>
      <c r="DI81" s="32">
        <f>IF(AND($AS81&lt;&gt;$DB$5,$AS81&lt;=$DB$6,$AS81&lt;&gt;$CN$7),1,0)</f>
        <v>0</v>
      </c>
      <c r="DJ81" s="32">
        <f>IF(AND($AW81&lt;&gt;$DB$5,$AW81&lt;=$DB$6,$AW81&lt;&gt;$CN$7),1,0)</f>
        <v>0</v>
      </c>
      <c r="DK81" s="32">
        <f>IF(AND($BE81&lt;&gt;$DB$5,$BE81&lt;=$DB$6,$BE81&lt;&gt;$CN$7),1,0)</f>
        <v>0</v>
      </c>
      <c r="DL81" s="32">
        <f>IF(AND($BI81&lt;&gt;$DB$5,$BI81&lt;=$DB$6,$BI81&lt;&gt;$CN$7),1,0)</f>
        <v>0</v>
      </c>
      <c r="DM81" s="32">
        <f>IF(AND($BQ81&lt;&gt;$DB$5,$BQ81&lt;=$DB$6,$BQ81&lt;&gt;$CN$7),1,0)</f>
        <v>0</v>
      </c>
      <c r="DN81" s="32">
        <f>IF(AND($BU81&lt;&gt;$DB$5,$BU81&lt;=$DB$6,$BU81&lt;&gt;$CN$7),1,0)</f>
        <v>0</v>
      </c>
      <c r="DQ81" s="32">
        <f t="shared" ref="DQ81" si="3722">IF(AND($M81&lt;&gt;$DP$5,$M81&lt;=$DP$6,$M81&lt;&gt;$CN$7),1,0)</f>
        <v>0</v>
      </c>
      <c r="DR81" s="32">
        <f t="shared" ref="DR81" si="3723">IF(AND($Q81&lt;&gt;$DP$5,$Q81&lt;=$DP$6,$Q81&lt;&gt;$CN$7),1,0)</f>
        <v>0</v>
      </c>
      <c r="DS81" s="32">
        <f t="shared" ref="DS81" si="3724">IF(AND($U81&lt;&gt;$DP$5,$U81&lt;=$DP$6,$U81&lt;&gt;$CN$7),1,0)</f>
        <v>0</v>
      </c>
      <c r="DT81" s="32">
        <f t="shared" ref="DT81" si="3725">IF(AND($Y81&lt;&gt;$DP$5,$Y81&lt;=$DP$6,$Y81&lt;&gt;$CN$7),1,0)</f>
        <v>0</v>
      </c>
      <c r="DU81" s="32">
        <f t="shared" ref="DU81" si="3726">IF(AND($AG81&lt;&gt;$DP$5,$AG81&lt;=$DP$6,$AG81&lt;&gt;$CN$7),1,0)</f>
        <v>0</v>
      </c>
      <c r="DV81" s="32">
        <f t="shared" ref="DV81" si="3727">IF(AND($AK81&lt;&gt;$DP$5,$AK81&lt;=$DP$6,$AK81&lt;&gt;$CN$7),1,0)</f>
        <v>0</v>
      </c>
      <c r="DW81" s="32">
        <f t="shared" ref="DW81" si="3728">IF(AND($AS81&lt;&gt;$DP$5,$AS81&lt;=$DP$6,$AS81&lt;&gt;$CN$7),1,0)</f>
        <v>0</v>
      </c>
      <c r="DX81" s="32">
        <f t="shared" ref="DX81" si="3729">IF(AND($AW81&lt;&gt;$DP$5,$AW81&lt;=$DP$6,$AW81&lt;&gt;$CN$7),1,0)</f>
        <v>0</v>
      </c>
      <c r="DY81" s="32">
        <f t="shared" ref="DY81" si="3730">IF(AND($BE81&lt;&gt;$DP$5,$BE81&lt;=$DP$6,$BE81&lt;&gt;$CN$7),1,0)</f>
        <v>0</v>
      </c>
      <c r="DZ81" s="32">
        <f t="shared" ref="DZ81" si="3731">IF(AND($BI81&lt;&gt;$DP$5,$BI81&lt;=$DP$6,$BI81&lt;&gt;$CN$7),1,0)</f>
        <v>0</v>
      </c>
      <c r="EA81" s="32">
        <f t="shared" ref="EA81" si="3732">IF(AND($BQ81&lt;&gt;$DP$5,$BQ81&lt;=$DP$6,$BQ81&lt;&gt;$CN$7),1,0)</f>
        <v>0</v>
      </c>
      <c r="EB81" s="32">
        <f t="shared" ref="EB81" si="3733">IF(AND($BU81&lt;&gt;$DP$5,$BU81&lt;=$DP$6,$BU81&lt;&gt;$CN$7),1,0)</f>
        <v>0</v>
      </c>
      <c r="EE81" s="328">
        <f>IF(M81&lt;&gt;"",IF(M81&lt;=$ED$6,1,IF(L81&gt;$ED$6,0,NETWORKDAYS(L81,$ED$6,祭日リスト)/NETWORKDAYS(L81,M81,祭日リスト)))*$GG81*週間進捗報告書!$G$9,0)</f>
        <v>0</v>
      </c>
      <c r="EF81" s="328">
        <f>IF(Q81&lt;&gt;"",IF(Q81&lt;=$ED$6,1,IF(P81&gt;$ED$6,0,NETWORKDAYS(P81,$ED$6,祭日リスト)/NETWORKDAYS(P81,Q81,祭日リスト)))*$GG81*週間進捗報告書!$G$10,0)</f>
        <v>0</v>
      </c>
      <c r="EG81" s="328">
        <f>IF(U81&lt;&gt;"",IF(U81&lt;=$ED$6,1,IF(T81&gt;$ED$6,0,NETWORKDAYS(T81,$ED$6,祭日リスト)/NETWORKDAYS(T81,U81,祭日リスト)))*$GG81*週間進捗報告書!$G$11,0)</f>
        <v>0</v>
      </c>
      <c r="EH81" s="328">
        <f>IF(Y81&lt;&gt;"",IF(Y81&lt;=$ED$6,1,IF(X81&gt;$ED$6,0,NETWORKDAYS(X81,$ED$6,祭日リスト)/NETWORKDAYS(X81,Y81,祭日リスト)))*$GG81*週間進捗報告書!$G$12,0)</f>
        <v>0</v>
      </c>
      <c r="EI81" s="328">
        <f>IF(AG81&lt;&gt;"",IF(AG81&lt;=$ED$6,1,IF(AF81&gt;$ED$6,0,NETWORKDAYS(AF81,$ED$6,祭日リスト)/NETWORKDAYS(AF81,AG81,祭日リスト)))*$GG81*週間進捗報告書!$G$13,0)</f>
        <v>0</v>
      </c>
      <c r="EJ81" s="328">
        <f>IF(AK81&lt;&gt;"",IF(AK81&lt;=$ED$6,1,IF(AJ81&gt;$ED$6,0,NETWORKDAYS(AJ81,$ED$6,祭日リスト)/NETWORKDAYS(AJ81,AK81,祭日リスト)))*$GG81*週間進捗報告書!$G$14,0)</f>
        <v>0</v>
      </c>
      <c r="EK81" s="328">
        <f>IF(AS81&lt;&gt;"",IF(AS81&lt;=$ED$6,1,IF(AR81&gt;$ED$6,0,NETWORKDAYS(AR81,$ED$6,祭日リスト)/NETWORKDAYS(AR81,AS81,祭日リスト)))*$GG81*週間進捗報告書!$G$15,0)</f>
        <v>0</v>
      </c>
      <c r="EL81" s="328">
        <f>IF(AW81&lt;&gt;"",IF(AW81&lt;=$ED$6,1,IF(AV81&gt;$ED$6,0,NETWORKDAYS(AV81,$ED$6,祭日リスト)/NETWORKDAYS(AV81,AW81,祭日リスト)))*$GG81*週間進捗報告書!$G$16,0)</f>
        <v>0</v>
      </c>
      <c r="EM81" s="328">
        <f>IF(BE81&lt;&gt;"",IF(BE81&lt;=$ED$6,1,IF(BD81&gt;$ED$6,0,NETWORKDAYS(BD81,$ED$6,祭日リスト)/NETWORKDAYS(BD81,BE81,祭日リスト)))*$GG81*週間進捗報告書!$G$17,0)</f>
        <v>0</v>
      </c>
      <c r="EN81" s="328">
        <f>IF(BI81&lt;&gt;"",IF(BI81&lt;=$ED$6,1,IF(BH81&gt;$ED$6,0,NETWORKDAYS(BH81,$ED$6,祭日リスト)/NETWORKDAYS(BH81,BI81,祭日リスト)))*$GG81*週間進捗報告書!$G$18,0)</f>
        <v>0</v>
      </c>
      <c r="EO81" s="328">
        <f>IF(BQ81&lt;&gt;"",IF(BQ81&lt;=$ED$6,1,IF(BP81&gt;$ED$6,0,NETWORKDAYS(BP81,$ED$6,祭日リスト)/NETWORKDAYS(BP81,BQ81,祭日リスト)))*$GG81*週間進捗報告書!$G$19,0)</f>
        <v>0</v>
      </c>
      <c r="EP81" s="328">
        <f>IF(BU81&lt;&gt;"",IF(BU81&lt;=$ED$6,1,IF(BT81&gt;$ED$6,0,NETWORKDAYS(BT81,$ED$6,祭日リスト)/NETWORKDAYS(BT81,BU81,祭日リスト)))*$GG81*週間進捗報告書!$G$20,0)</f>
        <v>0</v>
      </c>
      <c r="ER81" s="547">
        <f t="shared" ref="ER81:FC81" si="3734">EE81-EE82</f>
        <v>0</v>
      </c>
      <c r="ES81" s="547">
        <f t="shared" si="3734"/>
        <v>0</v>
      </c>
      <c r="ET81" s="547">
        <f t="shared" si="3734"/>
        <v>0</v>
      </c>
      <c r="EU81" s="547">
        <f t="shared" si="3734"/>
        <v>0</v>
      </c>
      <c r="EV81" s="547">
        <f t="shared" si="3734"/>
        <v>0</v>
      </c>
      <c r="EW81" s="547">
        <f t="shared" si="3734"/>
        <v>0</v>
      </c>
      <c r="EX81" s="547">
        <f t="shared" si="3734"/>
        <v>0</v>
      </c>
      <c r="EY81" s="547">
        <f t="shared" si="3734"/>
        <v>0</v>
      </c>
      <c r="EZ81" s="547">
        <f t="shared" si="3734"/>
        <v>0</v>
      </c>
      <c r="FA81" s="547">
        <f t="shared" si="3734"/>
        <v>0</v>
      </c>
      <c r="FB81" s="547">
        <f t="shared" si="3734"/>
        <v>0</v>
      </c>
      <c r="FC81" s="547">
        <f t="shared" si="3734"/>
        <v>0</v>
      </c>
      <c r="FD81" s="547">
        <f t="shared" ref="FD81" si="3735">SUM(ER81:FC82)</f>
        <v>0</v>
      </c>
      <c r="FE81" s="333"/>
      <c r="FG81" s="32">
        <f>IF(AND($M81&lt;&gt;$FF$7),1,0)</f>
        <v>0</v>
      </c>
      <c r="FH81" s="32">
        <f>IF(AND($Q81&lt;&gt;$FF$7),1,0)</f>
        <v>0</v>
      </c>
      <c r="FI81" s="32">
        <f>IF(AND($U81&lt;&gt;$FF$7),1,0)</f>
        <v>0</v>
      </c>
      <c r="FJ81" s="32">
        <f>IF(AND($Y81&lt;&gt;$FF$7),1,0)</f>
        <v>0</v>
      </c>
      <c r="FK81" s="32">
        <f>IF(AND($AG81&lt;&gt;$FF$7),1,0)</f>
        <v>0</v>
      </c>
      <c r="FL81" s="32">
        <f>IF(AND($AK81&lt;&gt;$FF$7),1,0)</f>
        <v>0</v>
      </c>
      <c r="FM81" s="32">
        <f>IF(AND($AS81&lt;&gt;$FF$7),1,0)</f>
        <v>0</v>
      </c>
      <c r="FN81" s="32">
        <f>IF(AND($AW81&lt;&gt;$FF$7),1,0)</f>
        <v>0</v>
      </c>
      <c r="FO81" s="32">
        <f>IF(AND($BE81&lt;&gt;$FF$7),1,0)</f>
        <v>0</v>
      </c>
      <c r="FP81" s="32">
        <f>IF(AND($BI81&lt;&gt;$FF$7),1,0)</f>
        <v>0</v>
      </c>
      <c r="FQ81" s="32">
        <f>IF(AND($BQ81&lt;&gt;$FF$7),1,0)</f>
        <v>0</v>
      </c>
      <c r="FR81" s="32">
        <f>IF(AND($BU81&lt;&gt;$FF$7),1,0)</f>
        <v>0</v>
      </c>
      <c r="FU81" s="294">
        <f t="shared" ref="FU81" si="3736">IF($K81&lt;&gt;"NG",$GG81,0)</f>
        <v>0</v>
      </c>
      <c r="FV81" s="294">
        <f t="shared" ref="FV81" si="3737">IF($O81&lt;&gt;"NG",$GG81,0)</f>
        <v>0</v>
      </c>
      <c r="FW81" s="294">
        <f t="shared" ref="FW81" si="3738">IF($S81&lt;&gt;"NG",$GG81,0)</f>
        <v>0</v>
      </c>
      <c r="FX81" s="294">
        <f t="shared" ref="FX81" si="3739">IF($W81&lt;&gt;"NG",$GG81,0)</f>
        <v>0</v>
      </c>
      <c r="FY81" s="294">
        <f t="shared" ref="FY81" si="3740">IF($AE81&lt;&gt;"NG",$GG81,0)</f>
        <v>0</v>
      </c>
      <c r="FZ81" s="294">
        <f t="shared" ref="FZ81" si="3741">IF($AI81&lt;&gt;"NG",$GG81,0)</f>
        <v>0</v>
      </c>
      <c r="GA81" s="294">
        <f t="shared" ref="GA81" si="3742">IF($AQ81&lt;&gt;"NG",$GG81,0)</f>
        <v>0</v>
      </c>
      <c r="GB81" s="294">
        <f t="shared" ref="GB81" si="3743">IF($AU81&lt;&gt;"NG",$GG81,0)</f>
        <v>0</v>
      </c>
      <c r="GC81" s="294">
        <f t="shared" ref="GC81" si="3744">IF($BC81&lt;&gt;"NG",$GG81,0)</f>
        <v>0</v>
      </c>
      <c r="GD81" s="294">
        <f t="shared" ref="GD81" si="3745">IF($BG81&lt;&gt;"NG",$GG81,0)</f>
        <v>0</v>
      </c>
      <c r="GE81" s="294">
        <f t="shared" ref="GE81" si="3746">IF($BO81&lt;&gt;"NG",$GG81,0)</f>
        <v>0</v>
      </c>
      <c r="GF81" s="294">
        <f t="shared" ref="GF81" si="3747">IF($BS81&lt;&gt;"NG",$GG81,0)</f>
        <v>0</v>
      </c>
      <c r="GG81" s="294" t="e">
        <f>VLOOKUP($D81,リスト!$D:$S,15,FALSE)</f>
        <v>#N/A</v>
      </c>
      <c r="GH81" s="2" t="e">
        <f>INDEX(リスト!$V:$V,MATCH(中日程計画表!$D81,リスト!$D:$D,0))</f>
        <v>#N/A</v>
      </c>
      <c r="GI81" s="2" t="e">
        <f>INDEX(リスト!$A:$A,MATCH(中日程計画表!$D81,リスト!$D:$D,0))</f>
        <v>#N/A</v>
      </c>
      <c r="GJ81" s="2" t="e">
        <f>INDEX(リスト!$U:$U,MATCH(中日程計画表!$D81,リスト!$D:$D,0))</f>
        <v>#N/A</v>
      </c>
      <c r="GK81" s="5" t="e">
        <f>INDEX(リスト!$W:$W,MATCH(中日程計画表!$D81,リスト!$D:$D,0))</f>
        <v>#N/A</v>
      </c>
      <c r="GL81" s="2" t="s">
        <v>200</v>
      </c>
      <c r="GM81" s="296">
        <f>D81</f>
        <v>0</v>
      </c>
      <c r="GN81" s="296" t="str">
        <f>E81</f>
        <v>在庫データ取込（CSV）</v>
      </c>
      <c r="GP81" s="2">
        <v>0.22727272727272724</v>
      </c>
      <c r="GU81" s="460" t="str">
        <f t="shared" ref="GU81" si="3748">AE81</f>
        <v>NG</v>
      </c>
      <c r="GV81" s="460">
        <f t="shared" ref="GV81" si="3749">EI81</f>
        <v>0</v>
      </c>
      <c r="GW81" s="460">
        <f t="shared" ref="GW81" si="3750">EI82</f>
        <v>0</v>
      </c>
      <c r="GX81" s="462">
        <f t="shared" ref="GX81" si="3751">EV81</f>
        <v>0</v>
      </c>
      <c r="GY81" s="460" t="str">
        <f t="shared" ref="GY81" si="3752">AI81</f>
        <v>NG</v>
      </c>
      <c r="GZ81" s="460">
        <f t="shared" ref="GZ81" si="3753">EJ81</f>
        <v>0</v>
      </c>
      <c r="HA81" s="460">
        <f t="shared" ref="HA81" si="3754">EJ82</f>
        <v>0</v>
      </c>
      <c r="HB81" s="462">
        <f t="shared" ref="HB81" si="3755">EW81</f>
        <v>0</v>
      </c>
      <c r="HC81" s="460" t="str">
        <f t="shared" ref="HC81" si="3756">AQ81</f>
        <v>NG</v>
      </c>
      <c r="HD81" s="460">
        <f t="shared" ref="HD81" si="3757">EK81</f>
        <v>0</v>
      </c>
      <c r="HE81" s="460">
        <f t="shared" ref="HE81" si="3758">EK82</f>
        <v>0</v>
      </c>
      <c r="HF81" s="462">
        <f t="shared" ref="HF81" si="3759">EX81</f>
        <v>0</v>
      </c>
      <c r="HG81" s="460" t="str">
        <f t="shared" ref="HG81" si="3760">AU81</f>
        <v>NG</v>
      </c>
      <c r="HH81" s="460">
        <f t="shared" ref="HH81" si="3761">EL81</f>
        <v>0</v>
      </c>
      <c r="HI81" s="460">
        <f t="shared" ref="HI81" si="3762">EL82</f>
        <v>0</v>
      </c>
      <c r="HJ81" s="462">
        <f t="shared" ref="HJ81" si="3763">EY81</f>
        <v>0</v>
      </c>
      <c r="HK81" s="460" t="str">
        <f t="shared" ref="HK81" si="3764">BC81</f>
        <v>NG</v>
      </c>
      <c r="HL81" s="460">
        <f t="shared" ref="HL81" si="3765">EM81</f>
        <v>0</v>
      </c>
      <c r="HM81" s="460">
        <f t="shared" ref="HM81" si="3766">EM82</f>
        <v>0</v>
      </c>
      <c r="HN81" s="462">
        <f t="shared" ref="HN81" si="3767">EZ81</f>
        <v>0</v>
      </c>
      <c r="HO81" s="460" t="str">
        <f t="shared" ref="HO81" si="3768">BG81</f>
        <v>NG</v>
      </c>
      <c r="HP81" s="460">
        <f t="shared" ref="HP81" si="3769">EN81</f>
        <v>0</v>
      </c>
      <c r="HQ81" s="460">
        <f t="shared" ref="HQ81" si="3770">EN82</f>
        <v>0</v>
      </c>
      <c r="HR81" s="462">
        <f t="shared" ref="HR81" si="3771">FA81</f>
        <v>0</v>
      </c>
      <c r="HS81" s="332"/>
    </row>
    <row r="82" spans="1:227" ht="12" customHeight="1">
      <c r="A82" s="489"/>
      <c r="B82" s="493"/>
      <c r="C82" s="475"/>
      <c r="D82" s="501"/>
      <c r="E82" s="483"/>
      <c r="F82" s="317"/>
      <c r="G82" s="317"/>
      <c r="H82" s="317"/>
      <c r="I82" s="317"/>
      <c r="J82" s="316"/>
      <c r="K82" s="481"/>
      <c r="L82" s="77"/>
      <c r="M82" s="77"/>
      <c r="N82" s="471"/>
      <c r="O82" s="494"/>
      <c r="P82" s="77"/>
      <c r="Q82" s="77"/>
      <c r="R82" s="471"/>
      <c r="S82" s="494"/>
      <c r="T82" s="77"/>
      <c r="U82" s="77"/>
      <c r="V82" s="471"/>
      <c r="W82" s="473"/>
      <c r="X82" s="77"/>
      <c r="Y82" s="77"/>
      <c r="Z82" s="471"/>
      <c r="AA82" s="477"/>
      <c r="AB82" s="80"/>
      <c r="AC82" s="80"/>
      <c r="AD82" s="471"/>
      <c r="AE82" s="495"/>
      <c r="AF82" s="77"/>
      <c r="AG82" s="77"/>
      <c r="AH82" s="471"/>
      <c r="AI82" s="495"/>
      <c r="AJ82" s="77"/>
      <c r="AK82" s="77"/>
      <c r="AL82" s="471"/>
      <c r="AM82" s="498"/>
      <c r="AN82" s="80"/>
      <c r="AO82" s="80"/>
      <c r="AP82" s="497"/>
      <c r="AQ82" s="473"/>
      <c r="AR82" s="77"/>
      <c r="AS82" s="77"/>
      <c r="AT82" s="471"/>
      <c r="AU82" s="473"/>
      <c r="AV82" s="77"/>
      <c r="AW82" s="77"/>
      <c r="AX82" s="471"/>
      <c r="AY82" s="477"/>
      <c r="AZ82" s="80"/>
      <c r="BA82" s="80"/>
      <c r="BB82" s="497"/>
      <c r="BC82" s="475"/>
      <c r="BD82" s="77"/>
      <c r="BE82" s="77"/>
      <c r="BF82" s="471"/>
      <c r="BG82" s="473"/>
      <c r="BH82" s="77"/>
      <c r="BI82" s="77"/>
      <c r="BJ82" s="471"/>
      <c r="BK82" s="498"/>
      <c r="BL82" s="80"/>
      <c r="BM82" s="80"/>
      <c r="BN82" s="497"/>
      <c r="BO82" s="475"/>
      <c r="BP82" s="77"/>
      <c r="BQ82" s="77"/>
      <c r="BR82" s="471"/>
      <c r="BS82" s="473"/>
      <c r="BT82" s="77"/>
      <c r="BU82" s="77"/>
      <c r="BV82" s="471"/>
      <c r="BW82" s="499"/>
      <c r="BX82" s="467"/>
      <c r="BY82" s="490"/>
      <c r="CA82" s="19">
        <f t="shared" ref="CA82" si="3772">IF(AND($N81=1,$M82&lt;&gt;$BZ$7),1,0)</f>
        <v>0</v>
      </c>
      <c r="CB82" s="19">
        <f t="shared" ref="CB82" si="3773">IF(AND($R81=1,$Q82&lt;&gt;$BZ$7),1,0)</f>
        <v>0</v>
      </c>
      <c r="CC82" s="19">
        <f t="shared" ref="CC82" si="3774">IF(AND($V81=1,$U82&lt;&gt;$BZ$7),1,0)</f>
        <v>0</v>
      </c>
      <c r="CD82" s="19">
        <f t="shared" ref="CD82" si="3775">IF(AND($Z81=1,$Y82&lt;&gt;$BZ$7),1,0)</f>
        <v>0</v>
      </c>
      <c r="CE82" s="19">
        <f t="shared" ref="CE82" si="3776">IF(AND($AH81=1,$AG82&lt;&gt;$BZ$7),1,0)</f>
        <v>0</v>
      </c>
      <c r="CF82" s="19">
        <f t="shared" ref="CF82" si="3777">IF(AND($AL81=1,$AK82&lt;&gt;$BZ$7),1,0)</f>
        <v>0</v>
      </c>
      <c r="CG82" s="19">
        <f t="shared" ref="CG82" si="3778">IF(AND($AT81=1,$AS82&lt;&gt;$BZ$7),1,0)</f>
        <v>0</v>
      </c>
      <c r="CH82" s="19">
        <f t="shared" ref="CH82" si="3779">IF(AND($AX81=1,$AW82&lt;&gt;$BZ$7),1,0)</f>
        <v>0</v>
      </c>
      <c r="CI82" s="19">
        <f t="shared" ref="CI82" si="3780">IF(AND($BF81=1,$BE82&lt;&gt;$BZ$7),1,0)</f>
        <v>0</v>
      </c>
      <c r="CJ82" s="19">
        <f t="shared" ref="CJ82" si="3781">IF(AND($BJ81=1,$BI82&lt;&gt;$BZ$7),1,0)</f>
        <v>0</v>
      </c>
      <c r="CK82" s="19">
        <f t="shared" ref="CK82" si="3782">IF(AND($BR81=1,$BQ82&lt;&gt;$BZ$7),1,0)</f>
        <v>0</v>
      </c>
      <c r="CL82" s="19">
        <f t="shared" ref="CL82" si="3783">IF(AND($BV81=1,$BU82&lt;&gt;$BZ$7),1,0)</f>
        <v>0</v>
      </c>
      <c r="CO82" s="19">
        <f>IF(AND($M82&lt;&gt;$CN$7,$M82&lt;=$CN$6),1,0)</f>
        <v>0</v>
      </c>
      <c r="CP82" s="19">
        <f>IF(AND($Q82&lt;&gt;$CN$7,$Q82&lt;=$CN$6),1,0)</f>
        <v>0</v>
      </c>
      <c r="CQ82" s="19">
        <f>IF(AND($U82&lt;&gt;$CN$7,$U82&lt;=$CN$6),1,0)</f>
        <v>0</v>
      </c>
      <c r="CR82" s="19">
        <f>IF(AND($Y82&lt;&gt;$CN$7,$Y82&lt;=$CN$6),1,0)</f>
        <v>0</v>
      </c>
      <c r="CS82" s="19">
        <f>IF(AND($AG82&lt;&gt;$CN$7,$AG82&lt;=$CN$6),1,0)</f>
        <v>0</v>
      </c>
      <c r="CT82" s="19">
        <f>IF(AND($AK82&lt;&gt;$CN$7,$AK82&lt;=$CN$6),1,0)</f>
        <v>0</v>
      </c>
      <c r="CU82" s="19">
        <f>IF(AND($AS82&lt;&gt;$CN$7,$AS82&lt;=$CN$6),1,0)</f>
        <v>0</v>
      </c>
      <c r="CV82" s="19">
        <f>IF(AND($AW82&lt;&gt;$CN$7,$AW82&lt;=$CN$6),1,0)</f>
        <v>0</v>
      </c>
      <c r="CW82" s="19">
        <f>IF(AND($BE82&lt;&gt;$CN$7,$BE82&lt;=$CN$6),1,0)</f>
        <v>0</v>
      </c>
      <c r="CX82" s="19">
        <f>IF(AND($BI82&lt;&gt;$CN$7,$BI82&lt;=$CN$6),1,0)</f>
        <v>0</v>
      </c>
      <c r="CY82" s="19">
        <f>IF(AND($BQ82&lt;&gt;$CN$7,$BQ82&lt;=$CN$6),1,0)</f>
        <v>0</v>
      </c>
      <c r="CZ82" s="19">
        <f>IF(AND($BU82&lt;&gt;$CN$7,$BU82&lt;=$CN$6),1,0)</f>
        <v>0</v>
      </c>
      <c r="DC82" s="19">
        <f>IF($N81=1,1,0)</f>
        <v>0</v>
      </c>
      <c r="DD82" s="19">
        <f>IF($R81=1,1,0)</f>
        <v>0</v>
      </c>
      <c r="DE82" s="19">
        <f>IF($V81=1,1,0)</f>
        <v>0</v>
      </c>
      <c r="DF82" s="19">
        <f>IF($Z81=1,1,0)</f>
        <v>0</v>
      </c>
      <c r="DG82" s="19">
        <f>IF($AH81=1,1,0)</f>
        <v>0</v>
      </c>
      <c r="DH82" s="19">
        <f>IF($AL81=1,1,0)</f>
        <v>0</v>
      </c>
      <c r="DI82" s="19">
        <f>IF($AT81=1,1,0)</f>
        <v>0</v>
      </c>
      <c r="DJ82" s="19">
        <f>IF($AX81=1,1,0)</f>
        <v>0</v>
      </c>
      <c r="DK82" s="19">
        <f>IF($BF81=1,1,0)</f>
        <v>0</v>
      </c>
      <c r="DL82" s="19">
        <f>IF($BJ81=1,1,0)</f>
        <v>0</v>
      </c>
      <c r="DM82" s="19">
        <f>IF($BR81=1,1,0)</f>
        <v>0</v>
      </c>
      <c r="DN82" s="19">
        <f>IF($BV81=1,1,0)</f>
        <v>0</v>
      </c>
      <c r="DQ82" s="19">
        <f t="shared" ref="DQ82" si="3784">IF($N81=1,1,0)</f>
        <v>0</v>
      </c>
      <c r="DR82" s="19">
        <f t="shared" ref="DR82" si="3785">IF($R81=1,1,0)</f>
        <v>0</v>
      </c>
      <c r="DS82" s="19">
        <f t="shared" ref="DS82" si="3786">IF($V81=1,1,0)</f>
        <v>0</v>
      </c>
      <c r="DT82" s="19">
        <f t="shared" ref="DT82" si="3787">IF($Z81=1,1,0)</f>
        <v>0</v>
      </c>
      <c r="DU82" s="19">
        <f t="shared" ref="DU82" si="3788">IF($AH81=1,1,0)</f>
        <v>0</v>
      </c>
      <c r="DV82" s="19">
        <f t="shared" ref="DV82" si="3789">IF($AL81=1,1,0)</f>
        <v>0</v>
      </c>
      <c r="DW82" s="19">
        <f t="shared" ref="DW82" si="3790">IF($AT81=1,1,0)</f>
        <v>0</v>
      </c>
      <c r="DX82" s="19">
        <f t="shared" ref="DX82" si="3791">IF($AX81=1,1,0)</f>
        <v>0</v>
      </c>
      <c r="DY82" s="19">
        <f t="shared" ref="DY82" si="3792">IF($BF81=1,1,0)</f>
        <v>0</v>
      </c>
      <c r="DZ82" s="19">
        <f t="shared" ref="DZ82" si="3793">IF($BJ81=1,1,0)</f>
        <v>0</v>
      </c>
      <c r="EA82" s="19">
        <f t="shared" ref="EA82" si="3794">IF($BR81=1,1,0)</f>
        <v>0</v>
      </c>
      <c r="EB82" s="19">
        <f t="shared" ref="EB82" si="3795">IF($BV81=1,1,0)</f>
        <v>0</v>
      </c>
      <c r="EE82" s="329">
        <f>N81*$FU82*週間進捗報告書!$G$9</f>
        <v>0</v>
      </c>
      <c r="EF82" s="329">
        <f>R81*$FV82*週間進捗報告書!$G$10</f>
        <v>0</v>
      </c>
      <c r="EG82" s="329">
        <f>V81*$FW82*週間進捗報告書!$G$11</f>
        <v>0</v>
      </c>
      <c r="EH82" s="329">
        <f>Z81*$FX82*週間進捗報告書!$G$12</f>
        <v>0</v>
      </c>
      <c r="EI82" s="329">
        <f>AH81*$FY82*週間進捗報告書!$G$13</f>
        <v>0</v>
      </c>
      <c r="EJ82" s="329">
        <f>AL81*$FZ82*週間進捗報告書!$G$14</f>
        <v>0</v>
      </c>
      <c r="EK82" s="329">
        <f>AT81*$GA82*週間進捗報告書!$G$15</f>
        <v>0</v>
      </c>
      <c r="EL82" s="329">
        <f>AX81*$GB82*週間進捗報告書!$G$16</f>
        <v>0</v>
      </c>
      <c r="EM82" s="329">
        <f>BF81*$GC82*週間進捗報告書!$G$17</f>
        <v>0</v>
      </c>
      <c r="EN82" s="329">
        <f>BJ81*$GD82*週間進捗報告書!$G$18</f>
        <v>0</v>
      </c>
      <c r="EO82" s="329">
        <f>BR81*$GE82*週間進捗報告書!$G$19</f>
        <v>0</v>
      </c>
      <c r="EP82" s="329">
        <f>BV81*$GF82*週間進捗報告書!$G$20</f>
        <v>0</v>
      </c>
      <c r="ER82" s="547"/>
      <c r="ES82" s="547"/>
      <c r="ET82" s="547"/>
      <c r="EU82" s="547"/>
      <c r="EV82" s="547"/>
      <c r="EW82" s="547"/>
      <c r="EX82" s="547"/>
      <c r="EY82" s="547"/>
      <c r="EZ82" s="547"/>
      <c r="FA82" s="547"/>
      <c r="FB82" s="547"/>
      <c r="FC82" s="547"/>
      <c r="FD82" s="547"/>
      <c r="FE82" s="332"/>
      <c r="FG82" s="19"/>
      <c r="FH82" s="19"/>
      <c r="FI82" s="19"/>
      <c r="FJ82" s="19"/>
      <c r="FK82" s="19"/>
      <c r="FL82" s="19"/>
      <c r="FM82" s="19"/>
      <c r="FN82" s="19"/>
      <c r="FO82" s="19"/>
      <c r="FP82" s="19"/>
      <c r="FQ82" s="19"/>
      <c r="FR82" s="19"/>
      <c r="FU82" s="295">
        <f t="shared" ref="FU82" si="3796">FU81</f>
        <v>0</v>
      </c>
      <c r="FV82" s="295">
        <f t="shared" ref="FV82" si="3797">FV81</f>
        <v>0</v>
      </c>
      <c r="FW82" s="295">
        <f t="shared" ref="FW82" si="3798">FW81</f>
        <v>0</v>
      </c>
      <c r="FX82" s="295">
        <f t="shared" ref="FX82" si="3799">FX81</f>
        <v>0</v>
      </c>
      <c r="FY82" s="295">
        <f t="shared" ref="FY82" si="3800">FY81</f>
        <v>0</v>
      </c>
      <c r="FZ82" s="295">
        <f t="shared" ref="FZ82" si="3801">FZ81</f>
        <v>0</v>
      </c>
      <c r="GA82" s="295">
        <f t="shared" ref="GA82" si="3802">GA81</f>
        <v>0</v>
      </c>
      <c r="GB82" s="295">
        <f t="shared" ref="GB82" si="3803">GB81</f>
        <v>0</v>
      </c>
      <c r="GC82" s="295">
        <f t="shared" ref="GC82" si="3804">GC81</f>
        <v>0</v>
      </c>
      <c r="GD82" s="295">
        <f t="shared" ref="GD82" si="3805">GD81</f>
        <v>0</v>
      </c>
      <c r="GE82" s="295">
        <f t="shared" ref="GE82" si="3806">GE81</f>
        <v>0</v>
      </c>
      <c r="GF82" s="295">
        <f t="shared" ref="GF82" si="3807">GF81</f>
        <v>0</v>
      </c>
      <c r="GG82" s="295" t="e">
        <f t="shared" ref="GG82" si="3808">GG81</f>
        <v>#N/A</v>
      </c>
      <c r="GH82" s="2" t="e">
        <f>INDEX(リスト!$V:$V,MATCH(中日程計画表!$D81,リスト!$D:$D,0))</f>
        <v>#N/A</v>
      </c>
      <c r="GI82" s="2" t="e">
        <f>INDEX(リスト!$A:$A,MATCH(中日程計画表!$D81,リスト!$D:$D,0))</f>
        <v>#N/A</v>
      </c>
      <c r="GJ82" s="2" t="e">
        <f>INDEX(リスト!$U:$U,MATCH(中日程計画表!$D81,リスト!$D:$D,0))</f>
        <v>#N/A</v>
      </c>
      <c r="GK82" s="5" t="e">
        <f>INDEX(リスト!$W:$W,MATCH(中日程計画表!$D81,リスト!$D:$D,0))</f>
        <v>#N/A</v>
      </c>
      <c r="GL82" s="2" t="s">
        <v>201</v>
      </c>
      <c r="GM82" s="296">
        <f t="shared" ref="GM82" si="3809">GM81</f>
        <v>0</v>
      </c>
      <c r="GN82" s="296" t="str">
        <f t="shared" ref="GN82" si="3810">GN81</f>
        <v>在庫データ取込（CSV）</v>
      </c>
      <c r="GP82" s="2">
        <v>0.22727272727272724</v>
      </c>
      <c r="GU82" s="461"/>
      <c r="GV82" s="460"/>
      <c r="GW82" s="460"/>
      <c r="GX82" s="461"/>
      <c r="GY82" s="461"/>
      <c r="GZ82" s="460"/>
      <c r="HA82" s="460"/>
      <c r="HB82" s="461"/>
      <c r="HC82" s="461"/>
      <c r="HD82" s="460"/>
      <c r="HE82" s="460"/>
      <c r="HF82" s="461"/>
      <c r="HG82" s="461"/>
      <c r="HH82" s="460"/>
      <c r="HI82" s="460"/>
      <c r="HJ82" s="461"/>
      <c r="HK82" s="461"/>
      <c r="HL82" s="460"/>
      <c r="HM82" s="460"/>
      <c r="HN82" s="461"/>
      <c r="HO82" s="461"/>
      <c r="HP82" s="460"/>
      <c r="HQ82" s="460"/>
      <c r="HR82" s="461"/>
      <c r="HS82" s="4"/>
    </row>
    <row r="83" spans="1:227" ht="12" customHeight="1">
      <c r="A83" s="488" t="str">
        <f ca="1">INDIRECT("リスト!A"&amp;B83+6)</f>
        <v>在庫</v>
      </c>
      <c r="B83" s="493">
        <f t="shared" ref="B83" si="3811">ROUNDDOWN((ROW()-6)/2,0)+1</f>
        <v>39</v>
      </c>
      <c r="C83" s="474" t="str">
        <f>機能グループ名</f>
        <v>在庫</v>
      </c>
      <c r="D83" s="500">
        <f>機能ID</f>
        <v>0</v>
      </c>
      <c r="E83" s="482" t="str">
        <f>機能名</f>
        <v>在庫データ取込（API）</v>
      </c>
      <c r="F83" s="315"/>
      <c r="G83" s="315"/>
      <c r="H83" s="315"/>
      <c r="I83" s="315"/>
      <c r="J83" s="316"/>
      <c r="K83" s="480" t="str">
        <f>担当者_SR</f>
        <v>NG</v>
      </c>
      <c r="L83" s="76"/>
      <c r="M83" s="76"/>
      <c r="N83" s="470"/>
      <c r="O83" s="494" t="str">
        <f>担当者_SRR</f>
        <v>NG</v>
      </c>
      <c r="P83" s="76"/>
      <c r="Q83" s="76"/>
      <c r="R83" s="470"/>
      <c r="S83" s="494" t="str">
        <f>担当者_DS</f>
        <v>NG</v>
      </c>
      <c r="T83" s="76"/>
      <c r="U83" s="76"/>
      <c r="V83" s="470"/>
      <c r="W83" s="472" t="str">
        <f>担当者_DSR</f>
        <v>NG</v>
      </c>
      <c r="X83" s="76"/>
      <c r="Y83" s="76"/>
      <c r="Z83" s="470"/>
      <c r="AA83" s="476"/>
      <c r="AB83" s="79"/>
      <c r="AC83" s="79"/>
      <c r="AD83" s="470">
        <f>IF(AC84 &lt;&gt; "",1,0)</f>
        <v>0</v>
      </c>
      <c r="AE83" s="495" t="str">
        <f>担当者_CD</f>
        <v>NG</v>
      </c>
      <c r="AF83" s="76"/>
      <c r="AG83" s="76"/>
      <c r="AH83" s="470"/>
      <c r="AI83" s="495" t="str">
        <f>担当者_DD</f>
        <v>NG</v>
      </c>
      <c r="AJ83" s="76"/>
      <c r="AK83" s="76"/>
      <c r="AL83" s="470"/>
      <c r="AM83" s="498"/>
      <c r="AN83" s="79"/>
      <c r="AO83" s="79"/>
      <c r="AP83" s="470">
        <f>IF(AO84 &lt;&gt; "",1,0)</f>
        <v>0</v>
      </c>
      <c r="AQ83" s="472" t="str">
        <f>担当者_MCL</f>
        <v>NG</v>
      </c>
      <c r="AR83" s="76"/>
      <c r="AS83" s="76"/>
      <c r="AT83" s="470"/>
      <c r="AU83" s="472" t="str">
        <f>担当者_MCLR</f>
        <v>NG</v>
      </c>
      <c r="AV83" s="76"/>
      <c r="AW83" s="76"/>
      <c r="AX83" s="470"/>
      <c r="AY83" s="476"/>
      <c r="AZ83" s="79"/>
      <c r="BA83" s="79"/>
      <c r="BB83" s="470">
        <f>IF(BA84 &lt;&gt; "",1,0)</f>
        <v>0</v>
      </c>
      <c r="BC83" s="474" t="str">
        <f>担当者_MT</f>
        <v>NG</v>
      </c>
      <c r="BD83" s="76"/>
      <c r="BE83" s="76"/>
      <c r="BF83" s="470"/>
      <c r="BG83" s="472" t="str">
        <f>担当者_M検</f>
        <v>NG</v>
      </c>
      <c r="BH83" s="76"/>
      <c r="BI83" s="76"/>
      <c r="BJ83" s="470"/>
      <c r="BK83" s="498"/>
      <c r="BL83" s="79"/>
      <c r="BM83" s="79"/>
      <c r="BN83" s="470">
        <v>0</v>
      </c>
      <c r="BO83" s="474" t="str">
        <f>担当者_モテ</f>
        <v>NG</v>
      </c>
      <c r="BP83" s="76"/>
      <c r="BQ83" s="76"/>
      <c r="BR83" s="470"/>
      <c r="BS83" s="472" t="str">
        <f>担当者_モテR</f>
        <v>NG</v>
      </c>
      <c r="BT83" s="76"/>
      <c r="BU83" s="76"/>
      <c r="BV83" s="470"/>
      <c r="BW83" s="499">
        <f t="shared" ref="BW83" si="3812">IFERROR(SUM(IF(K83&lt;&gt;"NG",N83*K$1,0),IF(O83&lt;&gt;"NG",R83*O$1,0),IF(S83&lt;&gt;"NG",V83*S$1,0),IF(W83&lt;&gt;"NG",Z83*W$1,0),IF(AA83&lt;&gt;"NG",AD83*AA$1,0),IF(AE83&lt;&gt;"NG",AH83*AE$1,0),IF(AI83&lt;&gt;"NG",AL83*AI$1,0),IF(AM83&lt;&gt;"NG",AP83*AM$1,0),IF(AQ83&lt;&gt;"NG",AT83*AQ$1,0),IF(AU83&lt;&gt;"NG",AX83*AU$1,0),IF(AY83&lt;&gt;"NG",BB83*AY$1,0),IF(BC83&lt;&gt;"NG",BF83*BC$1,0),IF(BG83&lt;&gt;"NG",BJ83*BG$1,0),IF(BK83&lt;&gt;"NG",BN83*BK$1,0),IF(BO83&lt;&gt;"NG",BR83*BO$1,0),IF(BS83&lt;&gt;"NG",BV83*BS$1,0))/SUM(IF(K83&lt;&gt;"NG",K$1,0),IF(O83&lt;&gt;"NG",O$1,0),IF(S83&lt;&gt;"NG",S$1,0),IF(W83&lt;&gt;"NG",W$1,0),IF(AA83&lt;&gt;"NG",AA$1,0),IF(AE83&lt;&gt;"NG",AE$1,0),IF(AI83&lt;&gt;"NG",AI$1,0),IF(AM83&lt;&gt;"NG",AM$1,0),IF(AQ83&lt;&gt;"NG",AQ$1,0),IF(AU83&lt;&gt;"NG",AU$1,0),IF(AY83&lt;&gt;"NG",AY$1,0),IF(BC83&lt;&gt;"NG",BC$1,0),IF(BG83&lt;&gt;"NG",BG$1,0),IF(BK83&lt;&gt;"NG",BK$1,0),IF(BO83&lt;&gt;"NG",BO$1,0),IF(BS83&lt;&gt;"NG",BS$1,0)),0)</f>
        <v>0</v>
      </c>
      <c r="BX83" s="466"/>
      <c r="BY83" s="490"/>
      <c r="BZ83" s="5"/>
      <c r="CA83" s="32">
        <f t="shared" ref="CA83" si="3813">IF(AND($M83&lt;&gt;$BZ$5,$M83&lt;=$BZ$6,$M83&lt;&gt;$BZ$7),1,0)</f>
        <v>0</v>
      </c>
      <c r="CB83" s="32">
        <f t="shared" ref="CB83" si="3814">IF(AND($Q83&lt;&gt;$BZ$5,$Q83&lt;=$BZ$6,$Q83&lt;&gt;$BZ$7),1,0)</f>
        <v>0</v>
      </c>
      <c r="CC83" s="32">
        <f t="shared" ref="CC83" si="3815">IF(AND($U83&lt;&gt;$BZ$5,$U83&lt;=$BZ$6,$U83&lt;&gt;$BZ$7),1,0)</f>
        <v>0</v>
      </c>
      <c r="CD83" s="32">
        <f t="shared" ref="CD83" si="3816">IF(AND($Y83&lt;&gt;$BZ$5,$Y83&lt;=$BZ$6,$Y83&lt;&gt;$BZ$7),1,0)</f>
        <v>0</v>
      </c>
      <c r="CE83" s="32">
        <f t="shared" ref="CE83" si="3817">IF(AND($AG83&lt;&gt;$BZ$5,$AG83&lt;=$BZ$6,$AG83&lt;&gt;$BZ$7),1,0)</f>
        <v>0</v>
      </c>
      <c r="CF83" s="32">
        <f t="shared" ref="CF83" si="3818">IF(AND($AK83&lt;&gt;$BZ$5,$AK83&lt;=$BZ$6,$AK83&lt;&gt;$BZ$7),1,0)</f>
        <v>0</v>
      </c>
      <c r="CG83" s="32">
        <f t="shared" ref="CG83" si="3819">IF(AND($AS83&lt;&gt;$BZ$5,$AS83&lt;=$BZ$6,$AS83&lt;&gt;$BZ$7),1,0)</f>
        <v>0</v>
      </c>
      <c r="CH83" s="32">
        <f t="shared" ref="CH83" si="3820">IF(AND($AW83&lt;&gt;$BZ$5,$AW83&lt;=$BZ$6,$AW83&lt;&gt;$BZ$7),1,0)</f>
        <v>0</v>
      </c>
      <c r="CI83" s="32">
        <f t="shared" ref="CI83" si="3821">IF(AND($BE83&lt;&gt;$BZ$5,$BE83&lt;=$BZ$6,$BE83&lt;&gt;$BZ$7),1,0)</f>
        <v>0</v>
      </c>
      <c r="CJ83" s="32">
        <f t="shared" ref="CJ83" si="3822">IF(AND($BI83&lt;&gt;$BZ$5,$BI83&lt;=$BZ$6,$BI83&lt;&gt;$BZ$7),1,0)</f>
        <v>0</v>
      </c>
      <c r="CK83" s="32">
        <f t="shared" ref="CK83" si="3823">IF(AND($BQ83&lt;&gt;$BZ$5,$BQ83&lt;=$BZ$6,$BQ83&lt;&gt;$BZ$7),1,0)</f>
        <v>0</v>
      </c>
      <c r="CL83" s="32">
        <f t="shared" ref="CL83" si="3824">IF(AND($BU83&lt;&gt;$BZ$5,$BU83&lt;=$BZ$6,$BU83&lt;&gt;$BZ$7),1,0)</f>
        <v>0</v>
      </c>
      <c r="CO83" s="32">
        <f>IF(AND($M83&lt;&gt;$CN$5,$M83&lt;=$CN$6,$M83&lt;&gt;$CN$7),1,0)</f>
        <v>0</v>
      </c>
      <c r="CP83" s="32">
        <f>IF(AND($Q83&lt;&gt;$CN$5,$Q83&lt;=$CN$6,$Q83&lt;&gt;$CN$7),1,0)</f>
        <v>0</v>
      </c>
      <c r="CQ83" s="32">
        <f>IF(AND($U83&lt;&gt;$CN$5,$U83&lt;=$CN$6,$U83&lt;&gt;$CN$7),1,0)</f>
        <v>0</v>
      </c>
      <c r="CR83" s="32">
        <f>IF(AND($Y83&lt;&gt;$CN$5,$Y83&lt;=$CN$6,$Y83&lt;&gt;$CN$7),1,0)</f>
        <v>0</v>
      </c>
      <c r="CS83" s="32">
        <f>IF(AND($AG83&lt;&gt;$CN$5,$AG83&lt;=$CN$6,$AG83&lt;&gt;$CN$7),1,0)</f>
        <v>0</v>
      </c>
      <c r="CT83" s="32">
        <f>IF(AND($AK83&lt;&gt;$CN$5,$AK83&lt;=$CN$6,$AK83&lt;&gt;$CN$7),1,0)</f>
        <v>0</v>
      </c>
      <c r="CU83" s="32">
        <f>IF(AND($AS83&lt;&gt;$CN$5,$AS83&lt;=$CN$6,$AS83&lt;&gt;$CN$7),1,0)</f>
        <v>0</v>
      </c>
      <c r="CV83" s="32">
        <f>IF(AND($AW83&lt;&gt;$CN$5,$AW83&lt;=$CN$6,$AW83&lt;&gt;$CN$7),1,0)</f>
        <v>0</v>
      </c>
      <c r="CW83" s="32">
        <f>IF(AND($BE83&lt;&gt;$CN$5,$BE83&lt;=$CN$6,$BE83&lt;&gt;$CN$7),1,0)</f>
        <v>0</v>
      </c>
      <c r="CX83" s="32">
        <f>IF(AND($BI83&lt;&gt;$CN$5,$BI83&lt;=$CN$6,$BI83&lt;&gt;$CN$7),1,0)</f>
        <v>0</v>
      </c>
      <c r="CY83" s="32">
        <f>IF(AND($BQ83&lt;&gt;$CN$5,$BQ83&lt;=$CN$6,$BQ83&lt;&gt;$CN$7),1,0)</f>
        <v>0</v>
      </c>
      <c r="CZ83" s="32">
        <f>IF(AND($BU83&lt;&gt;$CN$5,$BU83&lt;=$CN$6,$BU83&lt;&gt;$CN$7),1,0)</f>
        <v>0</v>
      </c>
      <c r="DC83" s="32">
        <f>IF(AND($M83&lt;&gt;$DB$5,$M83&lt;=$DB$6,$M83&lt;&gt;$CN$7),1,0)</f>
        <v>0</v>
      </c>
      <c r="DD83" s="32">
        <f>IF(AND($Q83&lt;&gt;$DB$5,$Q83&lt;=$DB$6,$Q83&lt;&gt;$CN$7),1,0)</f>
        <v>0</v>
      </c>
      <c r="DE83" s="32">
        <f>IF(AND($U83&lt;&gt;$DB$5,$U83&lt;=$DB$6,$U83&lt;&gt;$CN$7),1,0)</f>
        <v>0</v>
      </c>
      <c r="DF83" s="32">
        <f>IF(AND($Y83&lt;&gt;$DB$5,$Y83&lt;=$DB$6,$Y83&lt;&gt;$CN$7),1,0)</f>
        <v>0</v>
      </c>
      <c r="DG83" s="32">
        <f>IF(AND($AG83&lt;&gt;$DB$5,$AG83&lt;=$DB$6,$AG83&lt;&gt;$CN$7),1,0)</f>
        <v>0</v>
      </c>
      <c r="DH83" s="32">
        <f>IF(AND($AK83&lt;&gt;$DB$5,$AK83&lt;=$DB$6,$AK83&lt;&gt;$CN$7),1,0)</f>
        <v>0</v>
      </c>
      <c r="DI83" s="32">
        <f>IF(AND($AS83&lt;&gt;$DB$5,$AS83&lt;=$DB$6,$AS83&lt;&gt;$CN$7),1,0)</f>
        <v>0</v>
      </c>
      <c r="DJ83" s="32">
        <f>IF(AND($AW83&lt;&gt;$DB$5,$AW83&lt;=$DB$6,$AW83&lt;&gt;$CN$7),1,0)</f>
        <v>0</v>
      </c>
      <c r="DK83" s="32">
        <f>IF(AND($BE83&lt;&gt;$DB$5,$BE83&lt;=$DB$6,$BE83&lt;&gt;$CN$7),1,0)</f>
        <v>0</v>
      </c>
      <c r="DL83" s="32">
        <f>IF(AND($BI83&lt;&gt;$DB$5,$BI83&lt;=$DB$6,$BI83&lt;&gt;$CN$7),1,0)</f>
        <v>0</v>
      </c>
      <c r="DM83" s="32">
        <f>IF(AND($BQ83&lt;&gt;$DB$5,$BQ83&lt;=$DB$6,$BQ83&lt;&gt;$CN$7),1,0)</f>
        <v>0</v>
      </c>
      <c r="DN83" s="32">
        <f>IF(AND($BU83&lt;&gt;$DB$5,$BU83&lt;=$DB$6,$BU83&lt;&gt;$CN$7),1,0)</f>
        <v>0</v>
      </c>
      <c r="DQ83" s="32">
        <f t="shared" ref="DQ83" si="3825">IF(AND($M83&lt;&gt;$DP$5,$M83&lt;=$DP$6,$M83&lt;&gt;$CN$7),1,0)</f>
        <v>0</v>
      </c>
      <c r="DR83" s="32">
        <f t="shared" ref="DR83" si="3826">IF(AND($Q83&lt;&gt;$DP$5,$Q83&lt;=$DP$6,$Q83&lt;&gt;$CN$7),1,0)</f>
        <v>0</v>
      </c>
      <c r="DS83" s="32">
        <f t="shared" ref="DS83" si="3827">IF(AND($U83&lt;&gt;$DP$5,$U83&lt;=$DP$6,$U83&lt;&gt;$CN$7),1,0)</f>
        <v>0</v>
      </c>
      <c r="DT83" s="32">
        <f t="shared" ref="DT83" si="3828">IF(AND($Y83&lt;&gt;$DP$5,$Y83&lt;=$DP$6,$Y83&lt;&gt;$CN$7),1,0)</f>
        <v>0</v>
      </c>
      <c r="DU83" s="32">
        <f t="shared" ref="DU83" si="3829">IF(AND($AG83&lt;&gt;$DP$5,$AG83&lt;=$DP$6,$AG83&lt;&gt;$CN$7),1,0)</f>
        <v>0</v>
      </c>
      <c r="DV83" s="32">
        <f t="shared" ref="DV83" si="3830">IF(AND($AK83&lt;&gt;$DP$5,$AK83&lt;=$DP$6,$AK83&lt;&gt;$CN$7),1,0)</f>
        <v>0</v>
      </c>
      <c r="DW83" s="32">
        <f t="shared" ref="DW83" si="3831">IF(AND($AS83&lt;&gt;$DP$5,$AS83&lt;=$DP$6,$AS83&lt;&gt;$CN$7),1,0)</f>
        <v>0</v>
      </c>
      <c r="DX83" s="32">
        <f t="shared" ref="DX83" si="3832">IF(AND($AW83&lt;&gt;$DP$5,$AW83&lt;=$DP$6,$AW83&lt;&gt;$CN$7),1,0)</f>
        <v>0</v>
      </c>
      <c r="DY83" s="32">
        <f t="shared" ref="DY83" si="3833">IF(AND($BE83&lt;&gt;$DP$5,$BE83&lt;=$DP$6,$BE83&lt;&gt;$CN$7),1,0)</f>
        <v>0</v>
      </c>
      <c r="DZ83" s="32">
        <f t="shared" ref="DZ83" si="3834">IF(AND($BI83&lt;&gt;$DP$5,$BI83&lt;=$DP$6,$BI83&lt;&gt;$CN$7),1,0)</f>
        <v>0</v>
      </c>
      <c r="EA83" s="32">
        <f t="shared" ref="EA83" si="3835">IF(AND($BQ83&lt;&gt;$DP$5,$BQ83&lt;=$DP$6,$BQ83&lt;&gt;$CN$7),1,0)</f>
        <v>0</v>
      </c>
      <c r="EB83" s="32">
        <f t="shared" ref="EB83" si="3836">IF(AND($BU83&lt;&gt;$DP$5,$BU83&lt;=$DP$6,$BU83&lt;&gt;$CN$7),1,0)</f>
        <v>0</v>
      </c>
      <c r="EE83" s="328">
        <f>IF(M83&lt;&gt;"",IF(M83&lt;=$ED$6,1,IF(L83&gt;$ED$6,0,NETWORKDAYS(L83,$ED$6,祭日リスト)/NETWORKDAYS(L83,M83,祭日リスト)))*$GG83*週間進捗報告書!$G$9,0)</f>
        <v>0</v>
      </c>
      <c r="EF83" s="328">
        <f>IF(Q83&lt;&gt;"",IF(Q83&lt;=$ED$6,1,IF(P83&gt;$ED$6,0,NETWORKDAYS(P83,$ED$6,祭日リスト)/NETWORKDAYS(P83,Q83,祭日リスト)))*$GG83*週間進捗報告書!$G$10,0)</f>
        <v>0</v>
      </c>
      <c r="EG83" s="328">
        <f>IF(U83&lt;&gt;"",IF(U83&lt;=$ED$6,1,IF(T83&gt;$ED$6,0,NETWORKDAYS(T83,$ED$6,祭日リスト)/NETWORKDAYS(T83,U83,祭日リスト)))*$GG83*週間進捗報告書!$G$11,0)</f>
        <v>0</v>
      </c>
      <c r="EH83" s="328">
        <f>IF(Y83&lt;&gt;"",IF(Y83&lt;=$ED$6,1,IF(X83&gt;$ED$6,0,NETWORKDAYS(X83,$ED$6,祭日リスト)/NETWORKDAYS(X83,Y83,祭日リスト)))*$GG83*週間進捗報告書!$G$12,0)</f>
        <v>0</v>
      </c>
      <c r="EI83" s="328">
        <f>IF(AG83&lt;&gt;"",IF(AG83&lt;=$ED$6,1,IF(AF83&gt;$ED$6,0,NETWORKDAYS(AF83,$ED$6,祭日リスト)/NETWORKDAYS(AF83,AG83,祭日リスト)))*$GG83*週間進捗報告書!$G$13,0)</f>
        <v>0</v>
      </c>
      <c r="EJ83" s="328">
        <f>IF(AK83&lt;&gt;"",IF(AK83&lt;=$ED$6,1,IF(AJ83&gt;$ED$6,0,NETWORKDAYS(AJ83,$ED$6,祭日リスト)/NETWORKDAYS(AJ83,AK83,祭日リスト)))*$GG83*週間進捗報告書!$G$14,0)</f>
        <v>0</v>
      </c>
      <c r="EK83" s="328">
        <f>IF(AS83&lt;&gt;"",IF(AS83&lt;=$ED$6,1,IF(AR83&gt;$ED$6,0,NETWORKDAYS(AR83,$ED$6,祭日リスト)/NETWORKDAYS(AR83,AS83,祭日リスト)))*$GG83*週間進捗報告書!$G$15,0)</f>
        <v>0</v>
      </c>
      <c r="EL83" s="328">
        <f>IF(AW83&lt;&gt;"",IF(AW83&lt;=$ED$6,1,IF(AV83&gt;$ED$6,0,NETWORKDAYS(AV83,$ED$6,祭日リスト)/NETWORKDAYS(AV83,AW83,祭日リスト)))*$GG83*週間進捗報告書!$G$16,0)</f>
        <v>0</v>
      </c>
      <c r="EM83" s="328">
        <f>IF(BE83&lt;&gt;"",IF(BE83&lt;=$ED$6,1,IF(BD83&gt;$ED$6,0,NETWORKDAYS(BD83,$ED$6,祭日リスト)/NETWORKDAYS(BD83,BE83,祭日リスト)))*$GG83*週間進捗報告書!$G$17,0)</f>
        <v>0</v>
      </c>
      <c r="EN83" s="328">
        <f>IF(BI83&lt;&gt;"",IF(BI83&lt;=$ED$6,1,IF(BH83&gt;$ED$6,0,NETWORKDAYS(BH83,$ED$6,祭日リスト)/NETWORKDAYS(BH83,BI83,祭日リスト)))*$GG83*週間進捗報告書!$G$18,0)</f>
        <v>0</v>
      </c>
      <c r="EO83" s="328">
        <f>IF(BQ83&lt;&gt;"",IF(BQ83&lt;=$ED$6,1,IF(BP83&gt;$ED$6,0,NETWORKDAYS(BP83,$ED$6,祭日リスト)/NETWORKDAYS(BP83,BQ83,祭日リスト)))*$GG83*週間進捗報告書!$G$19,0)</f>
        <v>0</v>
      </c>
      <c r="EP83" s="328">
        <f>IF(BU83&lt;&gt;"",IF(BU83&lt;=$ED$6,1,IF(BT83&gt;$ED$6,0,NETWORKDAYS(BT83,$ED$6,祭日リスト)/NETWORKDAYS(BT83,BU83,祭日リスト)))*$GG83*週間進捗報告書!$G$20,0)</f>
        <v>0</v>
      </c>
      <c r="ER83" s="547">
        <f t="shared" ref="ER83:FC83" si="3837">EE83-EE84</f>
        <v>0</v>
      </c>
      <c r="ES83" s="547">
        <f t="shared" si="3837"/>
        <v>0</v>
      </c>
      <c r="ET83" s="547">
        <f t="shared" si="3837"/>
        <v>0</v>
      </c>
      <c r="EU83" s="547">
        <f t="shared" si="3837"/>
        <v>0</v>
      </c>
      <c r="EV83" s="547">
        <f t="shared" si="3837"/>
        <v>0</v>
      </c>
      <c r="EW83" s="547">
        <f t="shared" si="3837"/>
        <v>0</v>
      </c>
      <c r="EX83" s="547">
        <f t="shared" si="3837"/>
        <v>0</v>
      </c>
      <c r="EY83" s="547">
        <f t="shared" si="3837"/>
        <v>0</v>
      </c>
      <c r="EZ83" s="547">
        <f t="shared" si="3837"/>
        <v>0</v>
      </c>
      <c r="FA83" s="547">
        <f t="shared" si="3837"/>
        <v>0</v>
      </c>
      <c r="FB83" s="547">
        <f t="shared" si="3837"/>
        <v>0</v>
      </c>
      <c r="FC83" s="547">
        <f t="shared" si="3837"/>
        <v>0</v>
      </c>
      <c r="FD83" s="547">
        <f t="shared" ref="FD83" si="3838">SUM(ER83:FC84)</f>
        <v>0</v>
      </c>
      <c r="FE83" s="333"/>
      <c r="FG83" s="32">
        <f>IF(AND($M83&lt;&gt;$FF$7),1,0)</f>
        <v>0</v>
      </c>
      <c r="FH83" s="32">
        <f>IF(AND($Q83&lt;&gt;$FF$7),1,0)</f>
        <v>0</v>
      </c>
      <c r="FI83" s="32">
        <f>IF(AND($U83&lt;&gt;$FF$7),1,0)</f>
        <v>0</v>
      </c>
      <c r="FJ83" s="32">
        <f>IF(AND($Y83&lt;&gt;$FF$7),1,0)</f>
        <v>0</v>
      </c>
      <c r="FK83" s="32">
        <f>IF(AND($AG83&lt;&gt;$FF$7),1,0)</f>
        <v>0</v>
      </c>
      <c r="FL83" s="32">
        <f>IF(AND($AK83&lt;&gt;$FF$7),1,0)</f>
        <v>0</v>
      </c>
      <c r="FM83" s="32">
        <f>IF(AND($AS83&lt;&gt;$FF$7),1,0)</f>
        <v>0</v>
      </c>
      <c r="FN83" s="32">
        <f>IF(AND($AW83&lt;&gt;$FF$7),1,0)</f>
        <v>0</v>
      </c>
      <c r="FO83" s="32">
        <f>IF(AND($BE83&lt;&gt;$FF$7),1,0)</f>
        <v>0</v>
      </c>
      <c r="FP83" s="32">
        <f>IF(AND($BI83&lt;&gt;$FF$7),1,0)</f>
        <v>0</v>
      </c>
      <c r="FQ83" s="32">
        <f>IF(AND($BQ83&lt;&gt;$FF$7),1,0)</f>
        <v>0</v>
      </c>
      <c r="FR83" s="32">
        <f>IF(AND($BU83&lt;&gt;$FF$7),1,0)</f>
        <v>0</v>
      </c>
      <c r="FU83" s="294">
        <f t="shared" ref="FU83" si="3839">IF($K83&lt;&gt;"NG",$GG83,0)</f>
        <v>0</v>
      </c>
      <c r="FV83" s="294">
        <f t="shared" ref="FV83" si="3840">IF($O83&lt;&gt;"NG",$GG83,0)</f>
        <v>0</v>
      </c>
      <c r="FW83" s="294">
        <f t="shared" ref="FW83" si="3841">IF($S83&lt;&gt;"NG",$GG83,0)</f>
        <v>0</v>
      </c>
      <c r="FX83" s="294">
        <f t="shared" ref="FX83" si="3842">IF($W83&lt;&gt;"NG",$GG83,0)</f>
        <v>0</v>
      </c>
      <c r="FY83" s="294">
        <f t="shared" ref="FY83" si="3843">IF($AE83&lt;&gt;"NG",$GG83,0)</f>
        <v>0</v>
      </c>
      <c r="FZ83" s="294">
        <f t="shared" ref="FZ83" si="3844">IF($AI83&lt;&gt;"NG",$GG83,0)</f>
        <v>0</v>
      </c>
      <c r="GA83" s="294">
        <f t="shared" ref="GA83" si="3845">IF($AQ83&lt;&gt;"NG",$GG83,0)</f>
        <v>0</v>
      </c>
      <c r="GB83" s="294">
        <f t="shared" ref="GB83" si="3846">IF($AU83&lt;&gt;"NG",$GG83,0)</f>
        <v>0</v>
      </c>
      <c r="GC83" s="294">
        <f t="shared" ref="GC83" si="3847">IF($BC83&lt;&gt;"NG",$GG83,0)</f>
        <v>0</v>
      </c>
      <c r="GD83" s="294">
        <f t="shared" ref="GD83" si="3848">IF($BG83&lt;&gt;"NG",$GG83,0)</f>
        <v>0</v>
      </c>
      <c r="GE83" s="294">
        <f t="shared" ref="GE83" si="3849">IF($BO83&lt;&gt;"NG",$GG83,0)</f>
        <v>0</v>
      </c>
      <c r="GF83" s="294">
        <f t="shared" ref="GF83" si="3850">IF($BS83&lt;&gt;"NG",$GG83,0)</f>
        <v>0</v>
      </c>
      <c r="GG83" s="294" t="e">
        <f>VLOOKUP($D83,リスト!$D:$S,15,FALSE)</f>
        <v>#N/A</v>
      </c>
      <c r="GH83" s="2" t="e">
        <f>INDEX(リスト!$V:$V,MATCH(中日程計画表!$D83,リスト!$D:$D,0))</f>
        <v>#N/A</v>
      </c>
      <c r="GI83" s="2" t="e">
        <f>INDEX(リスト!$A:$A,MATCH(中日程計画表!$D83,リスト!$D:$D,0))</f>
        <v>#N/A</v>
      </c>
      <c r="GJ83" s="2" t="e">
        <f>INDEX(リスト!$U:$U,MATCH(中日程計画表!$D83,リスト!$D:$D,0))</f>
        <v>#N/A</v>
      </c>
      <c r="GK83" s="5" t="e">
        <f>INDEX(リスト!$W:$W,MATCH(中日程計画表!$D83,リスト!$D:$D,0))</f>
        <v>#N/A</v>
      </c>
      <c r="GL83" s="2" t="s">
        <v>200</v>
      </c>
      <c r="GM83" s="296">
        <f>D83</f>
        <v>0</v>
      </c>
      <c r="GN83" s="296" t="str">
        <f>E83</f>
        <v>在庫データ取込（API）</v>
      </c>
      <c r="GP83" s="2">
        <v>0.22727272727272724</v>
      </c>
      <c r="GU83" s="460" t="str">
        <f t="shared" ref="GU83" si="3851">AE83</f>
        <v>NG</v>
      </c>
      <c r="GV83" s="460">
        <f t="shared" ref="GV83" si="3852">EI83</f>
        <v>0</v>
      </c>
      <c r="GW83" s="460">
        <f t="shared" ref="GW83" si="3853">EI84</f>
        <v>0</v>
      </c>
      <c r="GX83" s="462">
        <f t="shared" ref="GX83" si="3854">EV83</f>
        <v>0</v>
      </c>
      <c r="GY83" s="460" t="str">
        <f t="shared" ref="GY83" si="3855">AI83</f>
        <v>NG</v>
      </c>
      <c r="GZ83" s="460">
        <f t="shared" ref="GZ83" si="3856">EJ83</f>
        <v>0</v>
      </c>
      <c r="HA83" s="460">
        <f t="shared" ref="HA83" si="3857">EJ84</f>
        <v>0</v>
      </c>
      <c r="HB83" s="462">
        <f t="shared" ref="HB83" si="3858">EW83</f>
        <v>0</v>
      </c>
      <c r="HC83" s="460" t="str">
        <f t="shared" ref="HC83" si="3859">AQ83</f>
        <v>NG</v>
      </c>
      <c r="HD83" s="460">
        <f t="shared" ref="HD83" si="3860">EK83</f>
        <v>0</v>
      </c>
      <c r="HE83" s="460">
        <f t="shared" ref="HE83" si="3861">EK84</f>
        <v>0</v>
      </c>
      <c r="HF83" s="462">
        <f t="shared" ref="HF83" si="3862">EX83</f>
        <v>0</v>
      </c>
      <c r="HG83" s="460" t="str">
        <f t="shared" ref="HG83" si="3863">AU83</f>
        <v>NG</v>
      </c>
      <c r="HH83" s="460">
        <f t="shared" ref="HH83" si="3864">EL83</f>
        <v>0</v>
      </c>
      <c r="HI83" s="460">
        <f t="shared" ref="HI83" si="3865">EL84</f>
        <v>0</v>
      </c>
      <c r="HJ83" s="462">
        <f t="shared" ref="HJ83" si="3866">EY83</f>
        <v>0</v>
      </c>
      <c r="HK83" s="460" t="str">
        <f t="shared" ref="HK83" si="3867">BC83</f>
        <v>NG</v>
      </c>
      <c r="HL83" s="460">
        <f t="shared" ref="HL83" si="3868">EM83</f>
        <v>0</v>
      </c>
      <c r="HM83" s="460">
        <f t="shared" ref="HM83" si="3869">EM84</f>
        <v>0</v>
      </c>
      <c r="HN83" s="462">
        <f t="shared" ref="HN83" si="3870">EZ83</f>
        <v>0</v>
      </c>
      <c r="HO83" s="460" t="str">
        <f t="shared" ref="HO83" si="3871">BG83</f>
        <v>NG</v>
      </c>
      <c r="HP83" s="460">
        <f t="shared" ref="HP83" si="3872">EN83</f>
        <v>0</v>
      </c>
      <c r="HQ83" s="460">
        <f t="shared" ref="HQ83" si="3873">EN84</f>
        <v>0</v>
      </c>
      <c r="HR83" s="462">
        <f t="shared" ref="HR83" si="3874">FA83</f>
        <v>0</v>
      </c>
      <c r="HS83" s="332"/>
    </row>
    <row r="84" spans="1:227" ht="12" customHeight="1">
      <c r="A84" s="489"/>
      <c r="B84" s="493"/>
      <c r="C84" s="475"/>
      <c r="D84" s="501"/>
      <c r="E84" s="483"/>
      <c r="F84" s="317"/>
      <c r="G84" s="317"/>
      <c r="H84" s="317"/>
      <c r="I84" s="317"/>
      <c r="J84" s="316"/>
      <c r="K84" s="481"/>
      <c r="L84" s="77"/>
      <c r="M84" s="77"/>
      <c r="N84" s="471"/>
      <c r="O84" s="494"/>
      <c r="P84" s="77"/>
      <c r="Q84" s="77"/>
      <c r="R84" s="471"/>
      <c r="S84" s="494"/>
      <c r="T84" s="77"/>
      <c r="U84" s="77"/>
      <c r="V84" s="471"/>
      <c r="W84" s="473"/>
      <c r="X84" s="77"/>
      <c r="Y84" s="77"/>
      <c r="Z84" s="471"/>
      <c r="AA84" s="477"/>
      <c r="AB84" s="80"/>
      <c r="AC84" s="80"/>
      <c r="AD84" s="471"/>
      <c r="AE84" s="495"/>
      <c r="AF84" s="77"/>
      <c r="AG84" s="77"/>
      <c r="AH84" s="471"/>
      <c r="AI84" s="495"/>
      <c r="AJ84" s="77"/>
      <c r="AK84" s="77"/>
      <c r="AL84" s="471"/>
      <c r="AM84" s="498"/>
      <c r="AN84" s="80"/>
      <c r="AO84" s="80"/>
      <c r="AP84" s="497"/>
      <c r="AQ84" s="473"/>
      <c r="AR84" s="77"/>
      <c r="AS84" s="77"/>
      <c r="AT84" s="471"/>
      <c r="AU84" s="473"/>
      <c r="AV84" s="77"/>
      <c r="AW84" s="77"/>
      <c r="AX84" s="471"/>
      <c r="AY84" s="477"/>
      <c r="AZ84" s="80"/>
      <c r="BA84" s="80"/>
      <c r="BB84" s="497"/>
      <c r="BC84" s="475"/>
      <c r="BD84" s="77"/>
      <c r="BE84" s="77"/>
      <c r="BF84" s="471"/>
      <c r="BG84" s="473"/>
      <c r="BH84" s="77"/>
      <c r="BI84" s="77"/>
      <c r="BJ84" s="471"/>
      <c r="BK84" s="498"/>
      <c r="BL84" s="80"/>
      <c r="BM84" s="80"/>
      <c r="BN84" s="497"/>
      <c r="BO84" s="475"/>
      <c r="BP84" s="77"/>
      <c r="BQ84" s="77"/>
      <c r="BR84" s="471"/>
      <c r="BS84" s="473"/>
      <c r="BT84" s="77"/>
      <c r="BU84" s="77"/>
      <c r="BV84" s="471"/>
      <c r="BW84" s="499"/>
      <c r="BX84" s="467"/>
      <c r="BY84" s="490"/>
      <c r="CA84" s="19">
        <f t="shared" ref="CA84" si="3875">IF(AND($N83=1,$M84&lt;&gt;$BZ$7),1,0)</f>
        <v>0</v>
      </c>
      <c r="CB84" s="19">
        <f t="shared" ref="CB84" si="3876">IF(AND($R83=1,$Q84&lt;&gt;$BZ$7),1,0)</f>
        <v>0</v>
      </c>
      <c r="CC84" s="19">
        <f t="shared" ref="CC84" si="3877">IF(AND($V83=1,$U84&lt;&gt;$BZ$7),1,0)</f>
        <v>0</v>
      </c>
      <c r="CD84" s="19">
        <f t="shared" ref="CD84" si="3878">IF(AND($Z83=1,$Y84&lt;&gt;$BZ$7),1,0)</f>
        <v>0</v>
      </c>
      <c r="CE84" s="19">
        <f t="shared" ref="CE84" si="3879">IF(AND($AH83=1,$AG84&lt;&gt;$BZ$7),1,0)</f>
        <v>0</v>
      </c>
      <c r="CF84" s="19">
        <f t="shared" ref="CF84" si="3880">IF(AND($AL83=1,$AK84&lt;&gt;$BZ$7),1,0)</f>
        <v>0</v>
      </c>
      <c r="CG84" s="19">
        <f t="shared" ref="CG84" si="3881">IF(AND($AT83=1,$AS84&lt;&gt;$BZ$7),1,0)</f>
        <v>0</v>
      </c>
      <c r="CH84" s="19">
        <f t="shared" ref="CH84" si="3882">IF(AND($AX83=1,$AW84&lt;&gt;$BZ$7),1,0)</f>
        <v>0</v>
      </c>
      <c r="CI84" s="19">
        <f t="shared" ref="CI84" si="3883">IF(AND($BF83=1,$BE84&lt;&gt;$BZ$7),1,0)</f>
        <v>0</v>
      </c>
      <c r="CJ84" s="19">
        <f t="shared" ref="CJ84" si="3884">IF(AND($BJ83=1,$BI84&lt;&gt;$BZ$7),1,0)</f>
        <v>0</v>
      </c>
      <c r="CK84" s="19">
        <f t="shared" ref="CK84" si="3885">IF(AND($BR83=1,$BQ84&lt;&gt;$BZ$7),1,0)</f>
        <v>0</v>
      </c>
      <c r="CL84" s="19">
        <f t="shared" ref="CL84" si="3886">IF(AND($BV83=1,$BU84&lt;&gt;$BZ$7),1,0)</f>
        <v>0</v>
      </c>
      <c r="CO84" s="19">
        <f>IF(AND($M84&lt;&gt;$CN$7,$M84&lt;=$CN$6),1,0)</f>
        <v>0</v>
      </c>
      <c r="CP84" s="19">
        <f>IF(AND($Q84&lt;&gt;$CN$7,$Q84&lt;=$CN$6),1,0)</f>
        <v>0</v>
      </c>
      <c r="CQ84" s="19">
        <f>IF(AND($U84&lt;&gt;$CN$7,$U84&lt;=$CN$6),1,0)</f>
        <v>0</v>
      </c>
      <c r="CR84" s="19">
        <f>IF(AND($Y84&lt;&gt;$CN$7,$Y84&lt;=$CN$6),1,0)</f>
        <v>0</v>
      </c>
      <c r="CS84" s="19">
        <f>IF(AND($AG84&lt;&gt;$CN$7,$AG84&lt;=$CN$6),1,0)</f>
        <v>0</v>
      </c>
      <c r="CT84" s="19">
        <f>IF(AND($AK84&lt;&gt;$CN$7,$AK84&lt;=$CN$6),1,0)</f>
        <v>0</v>
      </c>
      <c r="CU84" s="19">
        <f>IF(AND($AS84&lt;&gt;$CN$7,$AS84&lt;=$CN$6),1,0)</f>
        <v>0</v>
      </c>
      <c r="CV84" s="19">
        <f>IF(AND($AW84&lt;&gt;$CN$7,$AW84&lt;=$CN$6),1,0)</f>
        <v>0</v>
      </c>
      <c r="CW84" s="19">
        <f>IF(AND($BE84&lt;&gt;$CN$7,$BE84&lt;=$CN$6),1,0)</f>
        <v>0</v>
      </c>
      <c r="CX84" s="19">
        <f>IF(AND($BI84&lt;&gt;$CN$7,$BI84&lt;=$CN$6),1,0)</f>
        <v>0</v>
      </c>
      <c r="CY84" s="19">
        <f>IF(AND($BQ84&lt;&gt;$CN$7,$BQ84&lt;=$CN$6),1,0)</f>
        <v>0</v>
      </c>
      <c r="CZ84" s="19">
        <f>IF(AND($BU84&lt;&gt;$CN$7,$BU84&lt;=$CN$6),1,0)</f>
        <v>0</v>
      </c>
      <c r="DC84" s="19">
        <f>IF($N83=1,1,0)</f>
        <v>0</v>
      </c>
      <c r="DD84" s="19">
        <f>IF($R83=1,1,0)</f>
        <v>0</v>
      </c>
      <c r="DE84" s="19">
        <f>IF($V83=1,1,0)</f>
        <v>0</v>
      </c>
      <c r="DF84" s="19">
        <f>IF($Z83=1,1,0)</f>
        <v>0</v>
      </c>
      <c r="DG84" s="19">
        <f>IF($AH83=1,1,0)</f>
        <v>0</v>
      </c>
      <c r="DH84" s="19">
        <f>IF($AL83=1,1,0)</f>
        <v>0</v>
      </c>
      <c r="DI84" s="19">
        <f>IF($AT83=1,1,0)</f>
        <v>0</v>
      </c>
      <c r="DJ84" s="19">
        <f>IF($AX83=1,1,0)</f>
        <v>0</v>
      </c>
      <c r="DK84" s="19">
        <f>IF($BF83=1,1,0)</f>
        <v>0</v>
      </c>
      <c r="DL84" s="19">
        <f>IF($BJ83=1,1,0)</f>
        <v>0</v>
      </c>
      <c r="DM84" s="19">
        <f>IF($BR83=1,1,0)</f>
        <v>0</v>
      </c>
      <c r="DN84" s="19">
        <f>IF($BV83=1,1,0)</f>
        <v>0</v>
      </c>
      <c r="DQ84" s="19">
        <f t="shared" ref="DQ84" si="3887">IF($N83=1,1,0)</f>
        <v>0</v>
      </c>
      <c r="DR84" s="19">
        <f t="shared" ref="DR84" si="3888">IF($R83=1,1,0)</f>
        <v>0</v>
      </c>
      <c r="DS84" s="19">
        <f t="shared" ref="DS84" si="3889">IF($V83=1,1,0)</f>
        <v>0</v>
      </c>
      <c r="DT84" s="19">
        <f t="shared" ref="DT84" si="3890">IF($Z83=1,1,0)</f>
        <v>0</v>
      </c>
      <c r="DU84" s="19">
        <f t="shared" ref="DU84" si="3891">IF($AH83=1,1,0)</f>
        <v>0</v>
      </c>
      <c r="DV84" s="19">
        <f t="shared" ref="DV84" si="3892">IF($AL83=1,1,0)</f>
        <v>0</v>
      </c>
      <c r="DW84" s="19">
        <f t="shared" ref="DW84" si="3893">IF($AT83=1,1,0)</f>
        <v>0</v>
      </c>
      <c r="DX84" s="19">
        <f t="shared" ref="DX84" si="3894">IF($AX83=1,1,0)</f>
        <v>0</v>
      </c>
      <c r="DY84" s="19">
        <f t="shared" ref="DY84" si="3895">IF($BF83=1,1,0)</f>
        <v>0</v>
      </c>
      <c r="DZ84" s="19">
        <f t="shared" ref="DZ84" si="3896">IF($BJ83=1,1,0)</f>
        <v>0</v>
      </c>
      <c r="EA84" s="19">
        <f t="shared" ref="EA84" si="3897">IF($BR83=1,1,0)</f>
        <v>0</v>
      </c>
      <c r="EB84" s="19">
        <f t="shared" ref="EB84" si="3898">IF($BV83=1,1,0)</f>
        <v>0</v>
      </c>
      <c r="EE84" s="329">
        <f>N83*$FU84*週間進捗報告書!$G$9</f>
        <v>0</v>
      </c>
      <c r="EF84" s="329">
        <f>R83*$FV84*週間進捗報告書!$G$10</f>
        <v>0</v>
      </c>
      <c r="EG84" s="329">
        <f>V83*$FW84*週間進捗報告書!$G$11</f>
        <v>0</v>
      </c>
      <c r="EH84" s="329">
        <f>Z83*$FX84*週間進捗報告書!$G$12</f>
        <v>0</v>
      </c>
      <c r="EI84" s="329">
        <f>AH83*$FY84*週間進捗報告書!$G$13</f>
        <v>0</v>
      </c>
      <c r="EJ84" s="329">
        <f>AL83*$FZ84*週間進捗報告書!$G$14</f>
        <v>0</v>
      </c>
      <c r="EK84" s="329">
        <f>AT83*$GA84*週間進捗報告書!$G$15</f>
        <v>0</v>
      </c>
      <c r="EL84" s="329">
        <f>AX83*$GB84*週間進捗報告書!$G$16</f>
        <v>0</v>
      </c>
      <c r="EM84" s="329">
        <f>BF83*$GC84*週間進捗報告書!$G$17</f>
        <v>0</v>
      </c>
      <c r="EN84" s="329">
        <f>BJ83*$GD84*週間進捗報告書!$G$18</f>
        <v>0</v>
      </c>
      <c r="EO84" s="329">
        <f>BR83*$GE84*週間進捗報告書!$G$19</f>
        <v>0</v>
      </c>
      <c r="EP84" s="329">
        <f>BV83*$GF84*週間進捗報告書!$G$20</f>
        <v>0</v>
      </c>
      <c r="ER84" s="547"/>
      <c r="ES84" s="547"/>
      <c r="ET84" s="547"/>
      <c r="EU84" s="547"/>
      <c r="EV84" s="547"/>
      <c r="EW84" s="547"/>
      <c r="EX84" s="547"/>
      <c r="EY84" s="547"/>
      <c r="EZ84" s="547"/>
      <c r="FA84" s="547"/>
      <c r="FB84" s="547"/>
      <c r="FC84" s="547"/>
      <c r="FD84" s="547"/>
      <c r="FE84" s="332"/>
      <c r="FG84" s="19"/>
      <c r="FH84" s="19"/>
      <c r="FI84" s="19"/>
      <c r="FJ84" s="19"/>
      <c r="FK84" s="19"/>
      <c r="FL84" s="19"/>
      <c r="FM84" s="19"/>
      <c r="FN84" s="19"/>
      <c r="FO84" s="19"/>
      <c r="FP84" s="19"/>
      <c r="FQ84" s="19"/>
      <c r="FR84" s="19"/>
      <c r="FU84" s="295">
        <f t="shared" ref="FU84" si="3899">FU83</f>
        <v>0</v>
      </c>
      <c r="FV84" s="295">
        <f t="shared" ref="FV84" si="3900">FV83</f>
        <v>0</v>
      </c>
      <c r="FW84" s="295">
        <f t="shared" ref="FW84" si="3901">FW83</f>
        <v>0</v>
      </c>
      <c r="FX84" s="295">
        <f t="shared" ref="FX84" si="3902">FX83</f>
        <v>0</v>
      </c>
      <c r="FY84" s="295">
        <f t="shared" ref="FY84" si="3903">FY83</f>
        <v>0</v>
      </c>
      <c r="FZ84" s="295">
        <f t="shared" ref="FZ84" si="3904">FZ83</f>
        <v>0</v>
      </c>
      <c r="GA84" s="295">
        <f t="shared" ref="GA84" si="3905">GA83</f>
        <v>0</v>
      </c>
      <c r="GB84" s="295">
        <f t="shared" ref="GB84" si="3906">GB83</f>
        <v>0</v>
      </c>
      <c r="GC84" s="295">
        <f t="shared" ref="GC84" si="3907">GC83</f>
        <v>0</v>
      </c>
      <c r="GD84" s="295">
        <f t="shared" ref="GD84" si="3908">GD83</f>
        <v>0</v>
      </c>
      <c r="GE84" s="295">
        <f t="shared" ref="GE84" si="3909">GE83</f>
        <v>0</v>
      </c>
      <c r="GF84" s="295">
        <f t="shared" ref="GF84" si="3910">GF83</f>
        <v>0</v>
      </c>
      <c r="GG84" s="295" t="e">
        <f t="shared" ref="GG84" si="3911">GG83</f>
        <v>#N/A</v>
      </c>
      <c r="GH84" s="2" t="e">
        <f>INDEX(リスト!$V:$V,MATCH(中日程計画表!$D83,リスト!$D:$D,0))</f>
        <v>#N/A</v>
      </c>
      <c r="GI84" s="2" t="e">
        <f>INDEX(リスト!$A:$A,MATCH(中日程計画表!$D83,リスト!$D:$D,0))</f>
        <v>#N/A</v>
      </c>
      <c r="GJ84" s="2" t="e">
        <f>INDEX(リスト!$U:$U,MATCH(中日程計画表!$D83,リスト!$D:$D,0))</f>
        <v>#N/A</v>
      </c>
      <c r="GK84" s="5" t="e">
        <f>INDEX(リスト!$W:$W,MATCH(中日程計画表!$D83,リスト!$D:$D,0))</f>
        <v>#N/A</v>
      </c>
      <c r="GL84" s="2" t="s">
        <v>201</v>
      </c>
      <c r="GM84" s="296">
        <f t="shared" ref="GM84" si="3912">GM83</f>
        <v>0</v>
      </c>
      <c r="GN84" s="296" t="str">
        <f t="shared" ref="GN84" si="3913">GN83</f>
        <v>在庫データ取込（API）</v>
      </c>
      <c r="GP84" s="2">
        <v>0.22727272727272724</v>
      </c>
      <c r="GU84" s="461"/>
      <c r="GV84" s="460"/>
      <c r="GW84" s="460"/>
      <c r="GX84" s="461"/>
      <c r="GY84" s="461"/>
      <c r="GZ84" s="460"/>
      <c r="HA84" s="460"/>
      <c r="HB84" s="461"/>
      <c r="HC84" s="461"/>
      <c r="HD84" s="460"/>
      <c r="HE84" s="460"/>
      <c r="HF84" s="461"/>
      <c r="HG84" s="461"/>
      <c r="HH84" s="460"/>
      <c r="HI84" s="460"/>
      <c r="HJ84" s="461"/>
      <c r="HK84" s="461"/>
      <c r="HL84" s="460"/>
      <c r="HM84" s="460"/>
      <c r="HN84" s="461"/>
      <c r="HO84" s="461"/>
      <c r="HP84" s="460"/>
      <c r="HQ84" s="460"/>
      <c r="HR84" s="461"/>
      <c r="HS84" s="4"/>
    </row>
    <row r="85" spans="1:227" ht="12" customHeight="1">
      <c r="A85" s="488" t="str">
        <f ca="1">INDIRECT("リスト!A"&amp;B85+6)</f>
        <v>在庫</v>
      </c>
      <c r="B85" s="493">
        <f t="shared" ref="B85" si="3914">ROUNDDOWN((ROW()-6)/2,0)+1</f>
        <v>40</v>
      </c>
      <c r="C85" s="474" t="str">
        <f>機能グループ名</f>
        <v>在庫</v>
      </c>
      <c r="D85" s="500">
        <f>機能ID</f>
        <v>0</v>
      </c>
      <c r="E85" s="482" t="str">
        <f>機能名</f>
        <v>在庫照会</v>
      </c>
      <c r="F85" s="315"/>
      <c r="G85" s="315"/>
      <c r="H85" s="315"/>
      <c r="I85" s="315"/>
      <c r="J85" s="316"/>
      <c r="K85" s="480" t="str">
        <f>担当者_SR</f>
        <v>NG</v>
      </c>
      <c r="L85" s="76"/>
      <c r="M85" s="76"/>
      <c r="N85" s="470"/>
      <c r="O85" s="494" t="str">
        <f>担当者_SRR</f>
        <v>NG</v>
      </c>
      <c r="P85" s="76"/>
      <c r="Q85" s="76"/>
      <c r="R85" s="470"/>
      <c r="S85" s="494" t="str">
        <f>担当者_DS</f>
        <v>NG</v>
      </c>
      <c r="T85" s="76"/>
      <c r="U85" s="76"/>
      <c r="V85" s="470"/>
      <c r="W85" s="472" t="str">
        <f>担当者_DSR</f>
        <v>NG</v>
      </c>
      <c r="X85" s="76"/>
      <c r="Y85" s="76"/>
      <c r="Z85" s="470"/>
      <c r="AA85" s="476"/>
      <c r="AB85" s="79"/>
      <c r="AC85" s="79"/>
      <c r="AD85" s="470">
        <f>IF(AC86 &lt;&gt; "",1,0)</f>
        <v>0</v>
      </c>
      <c r="AE85" s="495" t="str">
        <f>担当者_CD</f>
        <v>NG</v>
      </c>
      <c r="AF85" s="76"/>
      <c r="AG85" s="76"/>
      <c r="AH85" s="470"/>
      <c r="AI85" s="495" t="str">
        <f>担当者_DD</f>
        <v>NG</v>
      </c>
      <c r="AJ85" s="76"/>
      <c r="AK85" s="76"/>
      <c r="AL85" s="470"/>
      <c r="AM85" s="498"/>
      <c r="AN85" s="79"/>
      <c r="AO85" s="79"/>
      <c r="AP85" s="470">
        <f>IF(AO86 &lt;&gt; "",1,0)</f>
        <v>0</v>
      </c>
      <c r="AQ85" s="472" t="str">
        <f>担当者_MCL</f>
        <v>NG</v>
      </c>
      <c r="AR85" s="76"/>
      <c r="AS85" s="76"/>
      <c r="AT85" s="470"/>
      <c r="AU85" s="472" t="str">
        <f>担当者_MCLR</f>
        <v>NG</v>
      </c>
      <c r="AV85" s="76"/>
      <c r="AW85" s="76"/>
      <c r="AX85" s="470"/>
      <c r="AY85" s="476"/>
      <c r="AZ85" s="79"/>
      <c r="BA85" s="79"/>
      <c r="BB85" s="470">
        <f>IF(BA86 &lt;&gt; "",1,0)</f>
        <v>0</v>
      </c>
      <c r="BC85" s="474" t="str">
        <f>担当者_MT</f>
        <v>NG</v>
      </c>
      <c r="BD85" s="76"/>
      <c r="BE85" s="76"/>
      <c r="BF85" s="470"/>
      <c r="BG85" s="472" t="str">
        <f>担当者_M検</f>
        <v>NG</v>
      </c>
      <c r="BH85" s="76"/>
      <c r="BI85" s="76"/>
      <c r="BJ85" s="470"/>
      <c r="BK85" s="498"/>
      <c r="BL85" s="79"/>
      <c r="BM85" s="79"/>
      <c r="BN85" s="470">
        <v>0</v>
      </c>
      <c r="BO85" s="474" t="str">
        <f>担当者_モテ</f>
        <v>NG</v>
      </c>
      <c r="BP85" s="76"/>
      <c r="BQ85" s="76"/>
      <c r="BR85" s="470"/>
      <c r="BS85" s="472" t="str">
        <f>担当者_モテR</f>
        <v>NG</v>
      </c>
      <c r="BT85" s="76"/>
      <c r="BU85" s="76"/>
      <c r="BV85" s="470"/>
      <c r="BW85" s="499">
        <f t="shared" ref="BW85" si="3915">IFERROR(SUM(IF(K85&lt;&gt;"NG",N85*K$1,0),IF(O85&lt;&gt;"NG",R85*O$1,0),IF(S85&lt;&gt;"NG",V85*S$1,0),IF(W85&lt;&gt;"NG",Z85*W$1,0),IF(AA85&lt;&gt;"NG",AD85*AA$1,0),IF(AE85&lt;&gt;"NG",AH85*AE$1,0),IF(AI85&lt;&gt;"NG",AL85*AI$1,0),IF(AM85&lt;&gt;"NG",AP85*AM$1,0),IF(AQ85&lt;&gt;"NG",AT85*AQ$1,0),IF(AU85&lt;&gt;"NG",AX85*AU$1,0),IF(AY85&lt;&gt;"NG",BB85*AY$1,0),IF(BC85&lt;&gt;"NG",BF85*BC$1,0),IF(BG85&lt;&gt;"NG",BJ85*BG$1,0),IF(BK85&lt;&gt;"NG",BN85*BK$1,0),IF(BO85&lt;&gt;"NG",BR85*BO$1,0),IF(BS85&lt;&gt;"NG",BV85*BS$1,0))/SUM(IF(K85&lt;&gt;"NG",K$1,0),IF(O85&lt;&gt;"NG",O$1,0),IF(S85&lt;&gt;"NG",S$1,0),IF(W85&lt;&gt;"NG",W$1,0),IF(AA85&lt;&gt;"NG",AA$1,0),IF(AE85&lt;&gt;"NG",AE$1,0),IF(AI85&lt;&gt;"NG",AI$1,0),IF(AM85&lt;&gt;"NG",AM$1,0),IF(AQ85&lt;&gt;"NG",AQ$1,0),IF(AU85&lt;&gt;"NG",AU$1,0),IF(AY85&lt;&gt;"NG",AY$1,0),IF(BC85&lt;&gt;"NG",BC$1,0),IF(BG85&lt;&gt;"NG",BG$1,0),IF(BK85&lt;&gt;"NG",BK$1,0),IF(BO85&lt;&gt;"NG",BO$1,0),IF(BS85&lt;&gt;"NG",BS$1,0)),0)</f>
        <v>0</v>
      </c>
      <c r="BX85" s="466"/>
      <c r="BY85" s="490"/>
      <c r="BZ85" s="5"/>
      <c r="CA85" s="32">
        <f t="shared" ref="CA85" si="3916">IF(AND($M85&lt;&gt;$BZ$5,$M85&lt;=$BZ$6,$M85&lt;&gt;$BZ$7),1,0)</f>
        <v>0</v>
      </c>
      <c r="CB85" s="32">
        <f t="shared" ref="CB85" si="3917">IF(AND($Q85&lt;&gt;$BZ$5,$Q85&lt;=$BZ$6,$Q85&lt;&gt;$BZ$7),1,0)</f>
        <v>0</v>
      </c>
      <c r="CC85" s="32">
        <f t="shared" ref="CC85" si="3918">IF(AND($U85&lt;&gt;$BZ$5,$U85&lt;=$BZ$6,$U85&lt;&gt;$BZ$7),1,0)</f>
        <v>0</v>
      </c>
      <c r="CD85" s="32">
        <f t="shared" ref="CD85" si="3919">IF(AND($Y85&lt;&gt;$BZ$5,$Y85&lt;=$BZ$6,$Y85&lt;&gt;$BZ$7),1,0)</f>
        <v>0</v>
      </c>
      <c r="CE85" s="32">
        <f t="shared" ref="CE85" si="3920">IF(AND($AG85&lt;&gt;$BZ$5,$AG85&lt;=$BZ$6,$AG85&lt;&gt;$BZ$7),1,0)</f>
        <v>0</v>
      </c>
      <c r="CF85" s="32">
        <f t="shared" ref="CF85" si="3921">IF(AND($AK85&lt;&gt;$BZ$5,$AK85&lt;=$BZ$6,$AK85&lt;&gt;$BZ$7),1,0)</f>
        <v>0</v>
      </c>
      <c r="CG85" s="32">
        <f t="shared" ref="CG85" si="3922">IF(AND($AS85&lt;&gt;$BZ$5,$AS85&lt;=$BZ$6,$AS85&lt;&gt;$BZ$7),1,0)</f>
        <v>0</v>
      </c>
      <c r="CH85" s="32">
        <f t="shared" ref="CH85" si="3923">IF(AND($AW85&lt;&gt;$BZ$5,$AW85&lt;=$BZ$6,$AW85&lt;&gt;$BZ$7),1,0)</f>
        <v>0</v>
      </c>
      <c r="CI85" s="32">
        <f t="shared" ref="CI85" si="3924">IF(AND($BE85&lt;&gt;$BZ$5,$BE85&lt;=$BZ$6,$BE85&lt;&gt;$BZ$7),1,0)</f>
        <v>0</v>
      </c>
      <c r="CJ85" s="32">
        <f t="shared" ref="CJ85" si="3925">IF(AND($BI85&lt;&gt;$BZ$5,$BI85&lt;=$BZ$6,$BI85&lt;&gt;$BZ$7),1,0)</f>
        <v>0</v>
      </c>
      <c r="CK85" s="32">
        <f t="shared" ref="CK85" si="3926">IF(AND($BQ85&lt;&gt;$BZ$5,$BQ85&lt;=$BZ$6,$BQ85&lt;&gt;$BZ$7),1,0)</f>
        <v>0</v>
      </c>
      <c r="CL85" s="32">
        <f t="shared" ref="CL85" si="3927">IF(AND($BU85&lt;&gt;$BZ$5,$BU85&lt;=$BZ$6,$BU85&lt;&gt;$BZ$7),1,0)</f>
        <v>0</v>
      </c>
      <c r="CO85" s="32">
        <f>IF(AND($M85&lt;&gt;$CN$5,$M85&lt;=$CN$6,$M85&lt;&gt;$CN$7),1,0)</f>
        <v>0</v>
      </c>
      <c r="CP85" s="32">
        <f>IF(AND($Q85&lt;&gt;$CN$5,$Q85&lt;=$CN$6,$Q85&lt;&gt;$CN$7),1,0)</f>
        <v>0</v>
      </c>
      <c r="CQ85" s="32">
        <f>IF(AND($U85&lt;&gt;$CN$5,$U85&lt;=$CN$6,$U85&lt;&gt;$CN$7),1,0)</f>
        <v>0</v>
      </c>
      <c r="CR85" s="32">
        <f>IF(AND($Y85&lt;&gt;$CN$5,$Y85&lt;=$CN$6,$Y85&lt;&gt;$CN$7),1,0)</f>
        <v>0</v>
      </c>
      <c r="CS85" s="32">
        <f>IF(AND($AG85&lt;&gt;$CN$5,$AG85&lt;=$CN$6,$AG85&lt;&gt;$CN$7),1,0)</f>
        <v>0</v>
      </c>
      <c r="CT85" s="32">
        <f>IF(AND($AK85&lt;&gt;$CN$5,$AK85&lt;=$CN$6,$AK85&lt;&gt;$CN$7),1,0)</f>
        <v>0</v>
      </c>
      <c r="CU85" s="32">
        <f>IF(AND($AS85&lt;&gt;$CN$5,$AS85&lt;=$CN$6,$AS85&lt;&gt;$CN$7),1,0)</f>
        <v>0</v>
      </c>
      <c r="CV85" s="32">
        <f>IF(AND($AW85&lt;&gt;$CN$5,$AW85&lt;=$CN$6,$AW85&lt;&gt;$CN$7),1,0)</f>
        <v>0</v>
      </c>
      <c r="CW85" s="32">
        <f>IF(AND($BE85&lt;&gt;$CN$5,$BE85&lt;=$CN$6,$BE85&lt;&gt;$CN$7),1,0)</f>
        <v>0</v>
      </c>
      <c r="CX85" s="32">
        <f>IF(AND($BI85&lt;&gt;$CN$5,$BI85&lt;=$CN$6,$BI85&lt;&gt;$CN$7),1,0)</f>
        <v>0</v>
      </c>
      <c r="CY85" s="32">
        <f>IF(AND($BQ85&lt;&gt;$CN$5,$BQ85&lt;=$CN$6,$BQ85&lt;&gt;$CN$7),1,0)</f>
        <v>0</v>
      </c>
      <c r="CZ85" s="32">
        <f>IF(AND($BU85&lt;&gt;$CN$5,$BU85&lt;=$CN$6,$BU85&lt;&gt;$CN$7),1,0)</f>
        <v>0</v>
      </c>
      <c r="DC85" s="32">
        <f>IF(AND($M85&lt;&gt;$DB$5,$M85&lt;=$DB$6,$M85&lt;&gt;$CN$7),1,0)</f>
        <v>0</v>
      </c>
      <c r="DD85" s="32">
        <f>IF(AND($Q85&lt;&gt;$DB$5,$Q85&lt;=$DB$6,$Q85&lt;&gt;$CN$7),1,0)</f>
        <v>0</v>
      </c>
      <c r="DE85" s="32">
        <f>IF(AND($U85&lt;&gt;$DB$5,$U85&lt;=$DB$6,$U85&lt;&gt;$CN$7),1,0)</f>
        <v>0</v>
      </c>
      <c r="DF85" s="32">
        <f>IF(AND($Y85&lt;&gt;$DB$5,$Y85&lt;=$DB$6,$Y85&lt;&gt;$CN$7),1,0)</f>
        <v>0</v>
      </c>
      <c r="DG85" s="32">
        <f>IF(AND($AG85&lt;&gt;$DB$5,$AG85&lt;=$DB$6,$AG85&lt;&gt;$CN$7),1,0)</f>
        <v>0</v>
      </c>
      <c r="DH85" s="32">
        <f>IF(AND($AK85&lt;&gt;$DB$5,$AK85&lt;=$DB$6,$AK85&lt;&gt;$CN$7),1,0)</f>
        <v>0</v>
      </c>
      <c r="DI85" s="32">
        <f>IF(AND($AS85&lt;&gt;$DB$5,$AS85&lt;=$DB$6,$AS85&lt;&gt;$CN$7),1,0)</f>
        <v>0</v>
      </c>
      <c r="DJ85" s="32">
        <f>IF(AND($AW85&lt;&gt;$DB$5,$AW85&lt;=$DB$6,$AW85&lt;&gt;$CN$7),1,0)</f>
        <v>0</v>
      </c>
      <c r="DK85" s="32">
        <f>IF(AND($BE85&lt;&gt;$DB$5,$BE85&lt;=$DB$6,$BE85&lt;&gt;$CN$7),1,0)</f>
        <v>0</v>
      </c>
      <c r="DL85" s="32">
        <f>IF(AND($BI85&lt;&gt;$DB$5,$BI85&lt;=$DB$6,$BI85&lt;&gt;$CN$7),1,0)</f>
        <v>0</v>
      </c>
      <c r="DM85" s="32">
        <f>IF(AND($BQ85&lt;&gt;$DB$5,$BQ85&lt;=$DB$6,$BQ85&lt;&gt;$CN$7),1,0)</f>
        <v>0</v>
      </c>
      <c r="DN85" s="32">
        <f>IF(AND($BU85&lt;&gt;$DB$5,$BU85&lt;=$DB$6,$BU85&lt;&gt;$CN$7),1,0)</f>
        <v>0</v>
      </c>
      <c r="DQ85" s="32">
        <f t="shared" ref="DQ85" si="3928">IF(AND($M85&lt;&gt;$DP$5,$M85&lt;=$DP$6,$M85&lt;&gt;$CN$7),1,0)</f>
        <v>0</v>
      </c>
      <c r="DR85" s="32">
        <f t="shared" ref="DR85" si="3929">IF(AND($Q85&lt;&gt;$DP$5,$Q85&lt;=$DP$6,$Q85&lt;&gt;$CN$7),1,0)</f>
        <v>0</v>
      </c>
      <c r="DS85" s="32">
        <f t="shared" ref="DS85" si="3930">IF(AND($U85&lt;&gt;$DP$5,$U85&lt;=$DP$6,$U85&lt;&gt;$CN$7),1,0)</f>
        <v>0</v>
      </c>
      <c r="DT85" s="32">
        <f t="shared" ref="DT85" si="3931">IF(AND($Y85&lt;&gt;$DP$5,$Y85&lt;=$DP$6,$Y85&lt;&gt;$CN$7),1,0)</f>
        <v>0</v>
      </c>
      <c r="DU85" s="32">
        <f t="shared" ref="DU85" si="3932">IF(AND($AG85&lt;&gt;$DP$5,$AG85&lt;=$DP$6,$AG85&lt;&gt;$CN$7),1,0)</f>
        <v>0</v>
      </c>
      <c r="DV85" s="32">
        <f t="shared" ref="DV85" si="3933">IF(AND($AK85&lt;&gt;$DP$5,$AK85&lt;=$DP$6,$AK85&lt;&gt;$CN$7),1,0)</f>
        <v>0</v>
      </c>
      <c r="DW85" s="32">
        <f t="shared" ref="DW85" si="3934">IF(AND($AS85&lt;&gt;$DP$5,$AS85&lt;=$DP$6,$AS85&lt;&gt;$CN$7),1,0)</f>
        <v>0</v>
      </c>
      <c r="DX85" s="32">
        <f t="shared" ref="DX85" si="3935">IF(AND($AW85&lt;&gt;$DP$5,$AW85&lt;=$DP$6,$AW85&lt;&gt;$CN$7),1,0)</f>
        <v>0</v>
      </c>
      <c r="DY85" s="32">
        <f t="shared" ref="DY85" si="3936">IF(AND($BE85&lt;&gt;$DP$5,$BE85&lt;=$DP$6,$BE85&lt;&gt;$CN$7),1,0)</f>
        <v>0</v>
      </c>
      <c r="DZ85" s="32">
        <f t="shared" ref="DZ85" si="3937">IF(AND($BI85&lt;&gt;$DP$5,$BI85&lt;=$DP$6,$BI85&lt;&gt;$CN$7),1,0)</f>
        <v>0</v>
      </c>
      <c r="EA85" s="32">
        <f t="shared" ref="EA85" si="3938">IF(AND($BQ85&lt;&gt;$DP$5,$BQ85&lt;=$DP$6,$BQ85&lt;&gt;$CN$7),1,0)</f>
        <v>0</v>
      </c>
      <c r="EB85" s="32">
        <f t="shared" ref="EB85" si="3939">IF(AND($BU85&lt;&gt;$DP$5,$BU85&lt;=$DP$6,$BU85&lt;&gt;$CN$7),1,0)</f>
        <v>0</v>
      </c>
      <c r="EE85" s="328">
        <f>IF(M85&lt;&gt;"",IF(M85&lt;=$ED$6,1,IF(L85&gt;$ED$6,0,NETWORKDAYS(L85,$ED$6,祭日リスト)/NETWORKDAYS(L85,M85,祭日リスト)))*$GG85*週間進捗報告書!$G$9,0)</f>
        <v>0</v>
      </c>
      <c r="EF85" s="328">
        <f>IF(Q85&lt;&gt;"",IF(Q85&lt;=$ED$6,1,IF(P85&gt;$ED$6,0,NETWORKDAYS(P85,$ED$6,祭日リスト)/NETWORKDAYS(P85,Q85,祭日リスト)))*$GG85*週間進捗報告書!$G$10,0)</f>
        <v>0</v>
      </c>
      <c r="EG85" s="328">
        <f>IF(U85&lt;&gt;"",IF(U85&lt;=$ED$6,1,IF(T85&gt;$ED$6,0,NETWORKDAYS(T85,$ED$6,祭日リスト)/NETWORKDAYS(T85,U85,祭日リスト)))*$GG85*週間進捗報告書!$G$11,0)</f>
        <v>0</v>
      </c>
      <c r="EH85" s="328">
        <f>IF(Y85&lt;&gt;"",IF(Y85&lt;=$ED$6,1,IF(X85&gt;$ED$6,0,NETWORKDAYS(X85,$ED$6,祭日リスト)/NETWORKDAYS(X85,Y85,祭日リスト)))*$GG85*週間進捗報告書!$G$12,0)</f>
        <v>0</v>
      </c>
      <c r="EI85" s="328">
        <f>IF(AG85&lt;&gt;"",IF(AG85&lt;=$ED$6,1,IF(AF85&gt;$ED$6,0,NETWORKDAYS(AF85,$ED$6,祭日リスト)/NETWORKDAYS(AF85,AG85,祭日リスト)))*$GG85*週間進捗報告書!$G$13,0)</f>
        <v>0</v>
      </c>
      <c r="EJ85" s="328">
        <f>IF(AK85&lt;&gt;"",IF(AK85&lt;=$ED$6,1,IF(AJ85&gt;$ED$6,0,NETWORKDAYS(AJ85,$ED$6,祭日リスト)/NETWORKDAYS(AJ85,AK85,祭日リスト)))*$GG85*週間進捗報告書!$G$14,0)</f>
        <v>0</v>
      </c>
      <c r="EK85" s="328">
        <f>IF(AS85&lt;&gt;"",IF(AS85&lt;=$ED$6,1,IF(AR85&gt;$ED$6,0,NETWORKDAYS(AR85,$ED$6,祭日リスト)/NETWORKDAYS(AR85,AS85,祭日リスト)))*$GG85*週間進捗報告書!$G$15,0)</f>
        <v>0</v>
      </c>
      <c r="EL85" s="328">
        <f>IF(AW85&lt;&gt;"",IF(AW85&lt;=$ED$6,1,IF(AV85&gt;$ED$6,0,NETWORKDAYS(AV85,$ED$6,祭日リスト)/NETWORKDAYS(AV85,AW85,祭日リスト)))*$GG85*週間進捗報告書!$G$16,0)</f>
        <v>0</v>
      </c>
      <c r="EM85" s="328">
        <f>IF(BE85&lt;&gt;"",IF(BE85&lt;=$ED$6,1,IF(BD85&gt;$ED$6,0,NETWORKDAYS(BD85,$ED$6,祭日リスト)/NETWORKDAYS(BD85,BE85,祭日リスト)))*$GG85*週間進捗報告書!$G$17,0)</f>
        <v>0</v>
      </c>
      <c r="EN85" s="328">
        <f>IF(BI85&lt;&gt;"",IF(BI85&lt;=$ED$6,1,IF(BH85&gt;$ED$6,0,NETWORKDAYS(BH85,$ED$6,祭日リスト)/NETWORKDAYS(BH85,BI85,祭日リスト)))*$GG85*週間進捗報告書!$G$18,0)</f>
        <v>0</v>
      </c>
      <c r="EO85" s="328">
        <f>IF(BQ85&lt;&gt;"",IF(BQ85&lt;=$ED$6,1,IF(BP85&gt;$ED$6,0,NETWORKDAYS(BP85,$ED$6,祭日リスト)/NETWORKDAYS(BP85,BQ85,祭日リスト)))*$GG85*週間進捗報告書!$G$19,0)</f>
        <v>0</v>
      </c>
      <c r="EP85" s="328">
        <f>IF(BU85&lt;&gt;"",IF(BU85&lt;=$ED$6,1,IF(BT85&gt;$ED$6,0,NETWORKDAYS(BT85,$ED$6,祭日リスト)/NETWORKDAYS(BT85,BU85,祭日リスト)))*$GG85*週間進捗報告書!$G$20,0)</f>
        <v>0</v>
      </c>
      <c r="ER85" s="547">
        <f t="shared" ref="ER85:FC85" si="3940">EE85-EE86</f>
        <v>0</v>
      </c>
      <c r="ES85" s="547">
        <f t="shared" si="3940"/>
        <v>0</v>
      </c>
      <c r="ET85" s="547">
        <f t="shared" si="3940"/>
        <v>0</v>
      </c>
      <c r="EU85" s="547">
        <f t="shared" si="3940"/>
        <v>0</v>
      </c>
      <c r="EV85" s="547">
        <f t="shared" si="3940"/>
        <v>0</v>
      </c>
      <c r="EW85" s="547">
        <f t="shared" si="3940"/>
        <v>0</v>
      </c>
      <c r="EX85" s="547">
        <f t="shared" si="3940"/>
        <v>0</v>
      </c>
      <c r="EY85" s="547">
        <f t="shared" si="3940"/>
        <v>0</v>
      </c>
      <c r="EZ85" s="547">
        <f t="shared" si="3940"/>
        <v>0</v>
      </c>
      <c r="FA85" s="547">
        <f t="shared" si="3940"/>
        <v>0</v>
      </c>
      <c r="FB85" s="547">
        <f t="shared" si="3940"/>
        <v>0</v>
      </c>
      <c r="FC85" s="547">
        <f t="shared" si="3940"/>
        <v>0</v>
      </c>
      <c r="FD85" s="547">
        <f t="shared" ref="FD85" si="3941">SUM(ER85:FC86)</f>
        <v>0</v>
      </c>
      <c r="FE85" s="333"/>
      <c r="FG85" s="32">
        <f>IF(AND($M85&lt;&gt;$FF$7),1,0)</f>
        <v>0</v>
      </c>
      <c r="FH85" s="32">
        <f>IF(AND($Q85&lt;&gt;$FF$7),1,0)</f>
        <v>0</v>
      </c>
      <c r="FI85" s="32">
        <f>IF(AND($U85&lt;&gt;$FF$7),1,0)</f>
        <v>0</v>
      </c>
      <c r="FJ85" s="32">
        <f>IF(AND($Y85&lt;&gt;$FF$7),1,0)</f>
        <v>0</v>
      </c>
      <c r="FK85" s="32">
        <f>IF(AND($AG85&lt;&gt;$FF$7),1,0)</f>
        <v>0</v>
      </c>
      <c r="FL85" s="32">
        <f>IF(AND($AK85&lt;&gt;$FF$7),1,0)</f>
        <v>0</v>
      </c>
      <c r="FM85" s="32">
        <f>IF(AND($AS85&lt;&gt;$FF$7),1,0)</f>
        <v>0</v>
      </c>
      <c r="FN85" s="32">
        <f>IF(AND($AW85&lt;&gt;$FF$7),1,0)</f>
        <v>0</v>
      </c>
      <c r="FO85" s="32">
        <f>IF(AND($BE85&lt;&gt;$FF$7),1,0)</f>
        <v>0</v>
      </c>
      <c r="FP85" s="32">
        <f>IF(AND($BI85&lt;&gt;$FF$7),1,0)</f>
        <v>0</v>
      </c>
      <c r="FQ85" s="32">
        <f>IF(AND($BQ85&lt;&gt;$FF$7),1,0)</f>
        <v>0</v>
      </c>
      <c r="FR85" s="32">
        <f>IF(AND($BU85&lt;&gt;$FF$7),1,0)</f>
        <v>0</v>
      </c>
      <c r="FU85" s="294">
        <f t="shared" ref="FU85" si="3942">IF($K85&lt;&gt;"NG",$GG85,0)</f>
        <v>0</v>
      </c>
      <c r="FV85" s="294">
        <f t="shared" ref="FV85" si="3943">IF($O85&lt;&gt;"NG",$GG85,0)</f>
        <v>0</v>
      </c>
      <c r="FW85" s="294">
        <f t="shared" ref="FW85" si="3944">IF($S85&lt;&gt;"NG",$GG85,0)</f>
        <v>0</v>
      </c>
      <c r="FX85" s="294">
        <f t="shared" ref="FX85" si="3945">IF($W85&lt;&gt;"NG",$GG85,0)</f>
        <v>0</v>
      </c>
      <c r="FY85" s="294">
        <f t="shared" ref="FY85" si="3946">IF($AE85&lt;&gt;"NG",$GG85,0)</f>
        <v>0</v>
      </c>
      <c r="FZ85" s="294">
        <f t="shared" ref="FZ85" si="3947">IF($AI85&lt;&gt;"NG",$GG85,0)</f>
        <v>0</v>
      </c>
      <c r="GA85" s="294">
        <f t="shared" ref="GA85" si="3948">IF($AQ85&lt;&gt;"NG",$GG85,0)</f>
        <v>0</v>
      </c>
      <c r="GB85" s="294">
        <f t="shared" ref="GB85" si="3949">IF($AU85&lt;&gt;"NG",$GG85,0)</f>
        <v>0</v>
      </c>
      <c r="GC85" s="294">
        <f t="shared" ref="GC85" si="3950">IF($BC85&lt;&gt;"NG",$GG85,0)</f>
        <v>0</v>
      </c>
      <c r="GD85" s="294">
        <f t="shared" ref="GD85" si="3951">IF($BG85&lt;&gt;"NG",$GG85,0)</f>
        <v>0</v>
      </c>
      <c r="GE85" s="294">
        <f t="shared" ref="GE85" si="3952">IF($BO85&lt;&gt;"NG",$GG85,0)</f>
        <v>0</v>
      </c>
      <c r="GF85" s="294">
        <f t="shared" ref="GF85" si="3953">IF($BS85&lt;&gt;"NG",$GG85,0)</f>
        <v>0</v>
      </c>
      <c r="GG85" s="294" t="e">
        <f>VLOOKUP($D85,リスト!$D:$S,15,FALSE)</f>
        <v>#N/A</v>
      </c>
      <c r="GH85" s="2" t="e">
        <f>INDEX(リスト!$V:$V,MATCH(中日程計画表!$D85,リスト!$D:$D,0))</f>
        <v>#N/A</v>
      </c>
      <c r="GI85" s="2" t="e">
        <f>INDEX(リスト!$A:$A,MATCH(中日程計画表!$D85,リスト!$D:$D,0))</f>
        <v>#N/A</v>
      </c>
      <c r="GJ85" s="2" t="e">
        <f>INDEX(リスト!$U:$U,MATCH(中日程計画表!$D85,リスト!$D:$D,0))</f>
        <v>#N/A</v>
      </c>
      <c r="GK85" s="5" t="e">
        <f>INDEX(リスト!$W:$W,MATCH(中日程計画表!$D85,リスト!$D:$D,0))</f>
        <v>#N/A</v>
      </c>
      <c r="GL85" s="2" t="s">
        <v>200</v>
      </c>
      <c r="GM85" s="296">
        <f>D85</f>
        <v>0</v>
      </c>
      <c r="GN85" s="296" t="str">
        <f>E85</f>
        <v>在庫照会</v>
      </c>
      <c r="GP85" s="2">
        <v>0.39991935483870972</v>
      </c>
      <c r="GU85" s="460" t="str">
        <f t="shared" ref="GU85" si="3954">AE85</f>
        <v>NG</v>
      </c>
      <c r="GV85" s="460">
        <f t="shared" ref="GV85" si="3955">EI85</f>
        <v>0</v>
      </c>
      <c r="GW85" s="460">
        <f t="shared" ref="GW85" si="3956">EI86</f>
        <v>0</v>
      </c>
      <c r="GX85" s="462">
        <f t="shared" ref="GX85" si="3957">EV85</f>
        <v>0</v>
      </c>
      <c r="GY85" s="460" t="str">
        <f t="shared" ref="GY85" si="3958">AI85</f>
        <v>NG</v>
      </c>
      <c r="GZ85" s="460">
        <f t="shared" ref="GZ85" si="3959">EJ85</f>
        <v>0</v>
      </c>
      <c r="HA85" s="460">
        <f t="shared" ref="HA85" si="3960">EJ86</f>
        <v>0</v>
      </c>
      <c r="HB85" s="462">
        <f t="shared" ref="HB85" si="3961">EW85</f>
        <v>0</v>
      </c>
      <c r="HC85" s="460" t="str">
        <f t="shared" ref="HC85" si="3962">AQ85</f>
        <v>NG</v>
      </c>
      <c r="HD85" s="460">
        <f t="shared" ref="HD85" si="3963">EK85</f>
        <v>0</v>
      </c>
      <c r="HE85" s="460">
        <f t="shared" ref="HE85" si="3964">EK86</f>
        <v>0</v>
      </c>
      <c r="HF85" s="462">
        <f t="shared" ref="HF85" si="3965">EX85</f>
        <v>0</v>
      </c>
      <c r="HG85" s="460" t="str">
        <f t="shared" ref="HG85" si="3966">AU85</f>
        <v>NG</v>
      </c>
      <c r="HH85" s="460">
        <f t="shared" ref="HH85" si="3967">EL85</f>
        <v>0</v>
      </c>
      <c r="HI85" s="460">
        <f t="shared" ref="HI85" si="3968">EL86</f>
        <v>0</v>
      </c>
      <c r="HJ85" s="462">
        <f t="shared" ref="HJ85" si="3969">EY85</f>
        <v>0</v>
      </c>
      <c r="HK85" s="460" t="str">
        <f t="shared" ref="HK85" si="3970">BC85</f>
        <v>NG</v>
      </c>
      <c r="HL85" s="460">
        <f t="shared" ref="HL85" si="3971">EM85</f>
        <v>0</v>
      </c>
      <c r="HM85" s="460">
        <f t="shared" ref="HM85" si="3972">EM86</f>
        <v>0</v>
      </c>
      <c r="HN85" s="462">
        <f t="shared" ref="HN85" si="3973">EZ85</f>
        <v>0</v>
      </c>
      <c r="HO85" s="460" t="str">
        <f t="shared" ref="HO85" si="3974">BG85</f>
        <v>NG</v>
      </c>
      <c r="HP85" s="460">
        <f t="shared" ref="HP85" si="3975">EN85</f>
        <v>0</v>
      </c>
      <c r="HQ85" s="460">
        <f t="shared" ref="HQ85" si="3976">EN86</f>
        <v>0</v>
      </c>
      <c r="HR85" s="462">
        <f t="shared" ref="HR85" si="3977">FA85</f>
        <v>0</v>
      </c>
      <c r="HS85" s="332"/>
    </row>
    <row r="86" spans="1:227" ht="12" customHeight="1">
      <c r="A86" s="489"/>
      <c r="B86" s="493"/>
      <c r="C86" s="475"/>
      <c r="D86" s="501"/>
      <c r="E86" s="483"/>
      <c r="F86" s="317"/>
      <c r="G86" s="317"/>
      <c r="H86" s="317"/>
      <c r="I86" s="317"/>
      <c r="J86" s="316"/>
      <c r="K86" s="481"/>
      <c r="L86" s="77"/>
      <c r="M86" s="77"/>
      <c r="N86" s="471"/>
      <c r="O86" s="494"/>
      <c r="P86" s="77"/>
      <c r="Q86" s="77"/>
      <c r="R86" s="471"/>
      <c r="S86" s="494"/>
      <c r="T86" s="77"/>
      <c r="U86" s="77"/>
      <c r="V86" s="471"/>
      <c r="W86" s="473"/>
      <c r="X86" s="77"/>
      <c r="Y86" s="77"/>
      <c r="Z86" s="471"/>
      <c r="AA86" s="477"/>
      <c r="AB86" s="80"/>
      <c r="AC86" s="80"/>
      <c r="AD86" s="471"/>
      <c r="AE86" s="495"/>
      <c r="AF86" s="77"/>
      <c r="AG86" s="77"/>
      <c r="AH86" s="471"/>
      <c r="AI86" s="495"/>
      <c r="AJ86" s="77"/>
      <c r="AK86" s="77"/>
      <c r="AL86" s="471"/>
      <c r="AM86" s="498"/>
      <c r="AN86" s="80"/>
      <c r="AO86" s="80"/>
      <c r="AP86" s="497"/>
      <c r="AQ86" s="473"/>
      <c r="AR86" s="77"/>
      <c r="AS86" s="77"/>
      <c r="AT86" s="471"/>
      <c r="AU86" s="473"/>
      <c r="AV86" s="77"/>
      <c r="AW86" s="77"/>
      <c r="AX86" s="471"/>
      <c r="AY86" s="477"/>
      <c r="AZ86" s="80"/>
      <c r="BA86" s="80"/>
      <c r="BB86" s="497"/>
      <c r="BC86" s="475"/>
      <c r="BD86" s="77"/>
      <c r="BE86" s="77"/>
      <c r="BF86" s="471"/>
      <c r="BG86" s="473"/>
      <c r="BH86" s="77"/>
      <c r="BI86" s="77"/>
      <c r="BJ86" s="471"/>
      <c r="BK86" s="498"/>
      <c r="BL86" s="80"/>
      <c r="BM86" s="80"/>
      <c r="BN86" s="497"/>
      <c r="BO86" s="475"/>
      <c r="BP86" s="77"/>
      <c r="BQ86" s="77"/>
      <c r="BR86" s="471"/>
      <c r="BS86" s="473"/>
      <c r="BT86" s="77"/>
      <c r="BU86" s="77"/>
      <c r="BV86" s="471"/>
      <c r="BW86" s="499"/>
      <c r="BX86" s="467"/>
      <c r="BY86" s="490"/>
      <c r="CA86" s="19">
        <f t="shared" ref="CA86" si="3978">IF(AND($N85=1,$M86&lt;&gt;$BZ$7),1,0)</f>
        <v>0</v>
      </c>
      <c r="CB86" s="19">
        <f t="shared" ref="CB86" si="3979">IF(AND($R85=1,$Q86&lt;&gt;$BZ$7),1,0)</f>
        <v>0</v>
      </c>
      <c r="CC86" s="19">
        <f t="shared" ref="CC86" si="3980">IF(AND($V85=1,$U86&lt;&gt;$BZ$7),1,0)</f>
        <v>0</v>
      </c>
      <c r="CD86" s="19">
        <f t="shared" ref="CD86" si="3981">IF(AND($Z85=1,$Y86&lt;&gt;$BZ$7),1,0)</f>
        <v>0</v>
      </c>
      <c r="CE86" s="19">
        <f t="shared" ref="CE86" si="3982">IF(AND($AH85=1,$AG86&lt;&gt;$BZ$7),1,0)</f>
        <v>0</v>
      </c>
      <c r="CF86" s="19">
        <f t="shared" ref="CF86" si="3983">IF(AND($AL85=1,$AK86&lt;&gt;$BZ$7),1,0)</f>
        <v>0</v>
      </c>
      <c r="CG86" s="19">
        <f t="shared" ref="CG86" si="3984">IF(AND($AT85=1,$AS86&lt;&gt;$BZ$7),1,0)</f>
        <v>0</v>
      </c>
      <c r="CH86" s="19">
        <f t="shared" ref="CH86" si="3985">IF(AND($AX85=1,$AW86&lt;&gt;$BZ$7),1,0)</f>
        <v>0</v>
      </c>
      <c r="CI86" s="19">
        <f t="shared" ref="CI86" si="3986">IF(AND($BF85=1,$BE86&lt;&gt;$BZ$7),1,0)</f>
        <v>0</v>
      </c>
      <c r="CJ86" s="19">
        <f t="shared" ref="CJ86" si="3987">IF(AND($BJ85=1,$BI86&lt;&gt;$BZ$7),1,0)</f>
        <v>0</v>
      </c>
      <c r="CK86" s="19">
        <f t="shared" ref="CK86" si="3988">IF(AND($BR85=1,$BQ86&lt;&gt;$BZ$7),1,0)</f>
        <v>0</v>
      </c>
      <c r="CL86" s="19">
        <f t="shared" ref="CL86" si="3989">IF(AND($BV85=1,$BU86&lt;&gt;$BZ$7),1,0)</f>
        <v>0</v>
      </c>
      <c r="CO86" s="19">
        <f>IF(AND($M86&lt;&gt;$CN$7,$M86&lt;=$CN$6),1,0)</f>
        <v>0</v>
      </c>
      <c r="CP86" s="19">
        <f>IF(AND($Q86&lt;&gt;$CN$7,$Q86&lt;=$CN$6),1,0)</f>
        <v>0</v>
      </c>
      <c r="CQ86" s="19">
        <f>IF(AND($U86&lt;&gt;$CN$7,$U86&lt;=$CN$6),1,0)</f>
        <v>0</v>
      </c>
      <c r="CR86" s="19">
        <f>IF(AND($Y86&lt;&gt;$CN$7,$Y86&lt;=$CN$6),1,0)</f>
        <v>0</v>
      </c>
      <c r="CS86" s="19">
        <f>IF(AND($AG86&lt;&gt;$CN$7,$AG86&lt;=$CN$6),1,0)</f>
        <v>0</v>
      </c>
      <c r="CT86" s="19">
        <f>IF(AND($AK86&lt;&gt;$CN$7,$AK86&lt;=$CN$6),1,0)</f>
        <v>0</v>
      </c>
      <c r="CU86" s="19">
        <f>IF(AND($AS86&lt;&gt;$CN$7,$AS86&lt;=$CN$6),1,0)</f>
        <v>0</v>
      </c>
      <c r="CV86" s="19">
        <f>IF(AND($AW86&lt;&gt;$CN$7,$AW86&lt;=$CN$6),1,0)</f>
        <v>0</v>
      </c>
      <c r="CW86" s="19">
        <f>IF(AND($BE86&lt;&gt;$CN$7,$BE86&lt;=$CN$6),1,0)</f>
        <v>0</v>
      </c>
      <c r="CX86" s="19">
        <f>IF(AND($BI86&lt;&gt;$CN$7,$BI86&lt;=$CN$6),1,0)</f>
        <v>0</v>
      </c>
      <c r="CY86" s="19">
        <f>IF(AND($BQ86&lt;&gt;$CN$7,$BQ86&lt;=$CN$6),1,0)</f>
        <v>0</v>
      </c>
      <c r="CZ86" s="19">
        <f>IF(AND($BU86&lt;&gt;$CN$7,$BU86&lt;=$CN$6),1,0)</f>
        <v>0</v>
      </c>
      <c r="DC86" s="19">
        <f>IF($N85=1,1,0)</f>
        <v>0</v>
      </c>
      <c r="DD86" s="19">
        <f>IF($R85=1,1,0)</f>
        <v>0</v>
      </c>
      <c r="DE86" s="19">
        <f>IF($V85=1,1,0)</f>
        <v>0</v>
      </c>
      <c r="DF86" s="19">
        <f>IF($Z85=1,1,0)</f>
        <v>0</v>
      </c>
      <c r="DG86" s="19">
        <f>IF($AH85=1,1,0)</f>
        <v>0</v>
      </c>
      <c r="DH86" s="19">
        <f>IF($AL85=1,1,0)</f>
        <v>0</v>
      </c>
      <c r="DI86" s="19">
        <f>IF($AT85=1,1,0)</f>
        <v>0</v>
      </c>
      <c r="DJ86" s="19">
        <f>IF($AX85=1,1,0)</f>
        <v>0</v>
      </c>
      <c r="DK86" s="19">
        <f>IF($BF85=1,1,0)</f>
        <v>0</v>
      </c>
      <c r="DL86" s="19">
        <f>IF($BJ85=1,1,0)</f>
        <v>0</v>
      </c>
      <c r="DM86" s="19">
        <f>IF($BR85=1,1,0)</f>
        <v>0</v>
      </c>
      <c r="DN86" s="19">
        <f>IF($BV85=1,1,0)</f>
        <v>0</v>
      </c>
      <c r="DQ86" s="19">
        <f t="shared" ref="DQ86" si="3990">IF($N85=1,1,0)</f>
        <v>0</v>
      </c>
      <c r="DR86" s="19">
        <f t="shared" ref="DR86" si="3991">IF($R85=1,1,0)</f>
        <v>0</v>
      </c>
      <c r="DS86" s="19">
        <f t="shared" ref="DS86" si="3992">IF($V85=1,1,0)</f>
        <v>0</v>
      </c>
      <c r="DT86" s="19">
        <f t="shared" ref="DT86" si="3993">IF($Z85=1,1,0)</f>
        <v>0</v>
      </c>
      <c r="DU86" s="19">
        <f t="shared" ref="DU86" si="3994">IF($AH85=1,1,0)</f>
        <v>0</v>
      </c>
      <c r="DV86" s="19">
        <f t="shared" ref="DV86" si="3995">IF($AL85=1,1,0)</f>
        <v>0</v>
      </c>
      <c r="DW86" s="19">
        <f t="shared" ref="DW86" si="3996">IF($AT85=1,1,0)</f>
        <v>0</v>
      </c>
      <c r="DX86" s="19">
        <f t="shared" ref="DX86" si="3997">IF($AX85=1,1,0)</f>
        <v>0</v>
      </c>
      <c r="DY86" s="19">
        <f t="shared" ref="DY86" si="3998">IF($BF85=1,1,0)</f>
        <v>0</v>
      </c>
      <c r="DZ86" s="19">
        <f t="shared" ref="DZ86" si="3999">IF($BJ85=1,1,0)</f>
        <v>0</v>
      </c>
      <c r="EA86" s="19">
        <f t="shared" ref="EA86" si="4000">IF($BR85=1,1,0)</f>
        <v>0</v>
      </c>
      <c r="EB86" s="19">
        <f t="shared" ref="EB86" si="4001">IF($BV85=1,1,0)</f>
        <v>0</v>
      </c>
      <c r="EE86" s="329">
        <f>N85*$FU86*週間進捗報告書!$G$9</f>
        <v>0</v>
      </c>
      <c r="EF86" s="329">
        <f>R85*$FV86*週間進捗報告書!$G$10</f>
        <v>0</v>
      </c>
      <c r="EG86" s="329">
        <f>V85*$FW86*週間進捗報告書!$G$11</f>
        <v>0</v>
      </c>
      <c r="EH86" s="329">
        <f>Z85*$FX86*週間進捗報告書!$G$12</f>
        <v>0</v>
      </c>
      <c r="EI86" s="329">
        <f>AH85*$FY86*週間進捗報告書!$G$13</f>
        <v>0</v>
      </c>
      <c r="EJ86" s="329">
        <f>AL85*$FZ86*週間進捗報告書!$G$14</f>
        <v>0</v>
      </c>
      <c r="EK86" s="329">
        <f>AT85*$GA86*週間進捗報告書!$G$15</f>
        <v>0</v>
      </c>
      <c r="EL86" s="329">
        <f>AX85*$GB86*週間進捗報告書!$G$16</f>
        <v>0</v>
      </c>
      <c r="EM86" s="329">
        <f>BF85*$GC86*週間進捗報告書!$G$17</f>
        <v>0</v>
      </c>
      <c r="EN86" s="329">
        <f>BJ85*$GD86*週間進捗報告書!$G$18</f>
        <v>0</v>
      </c>
      <c r="EO86" s="329">
        <f>BR85*$GE86*週間進捗報告書!$G$19</f>
        <v>0</v>
      </c>
      <c r="EP86" s="329">
        <f>BV85*$GF86*週間進捗報告書!$G$20</f>
        <v>0</v>
      </c>
      <c r="ER86" s="547"/>
      <c r="ES86" s="547"/>
      <c r="ET86" s="547"/>
      <c r="EU86" s="547"/>
      <c r="EV86" s="547"/>
      <c r="EW86" s="547"/>
      <c r="EX86" s="547"/>
      <c r="EY86" s="547"/>
      <c r="EZ86" s="547"/>
      <c r="FA86" s="547"/>
      <c r="FB86" s="547"/>
      <c r="FC86" s="547"/>
      <c r="FD86" s="547"/>
      <c r="FE86" s="332"/>
      <c r="FG86" s="19"/>
      <c r="FH86" s="19"/>
      <c r="FI86" s="19"/>
      <c r="FJ86" s="19"/>
      <c r="FK86" s="19"/>
      <c r="FL86" s="19"/>
      <c r="FM86" s="19"/>
      <c r="FN86" s="19"/>
      <c r="FO86" s="19"/>
      <c r="FP86" s="19"/>
      <c r="FQ86" s="19"/>
      <c r="FR86" s="19"/>
      <c r="FU86" s="295">
        <f t="shared" ref="FU86" si="4002">FU85</f>
        <v>0</v>
      </c>
      <c r="FV86" s="295">
        <f t="shared" ref="FV86" si="4003">FV85</f>
        <v>0</v>
      </c>
      <c r="FW86" s="295">
        <f t="shared" ref="FW86" si="4004">FW85</f>
        <v>0</v>
      </c>
      <c r="FX86" s="295">
        <f t="shared" ref="FX86" si="4005">FX85</f>
        <v>0</v>
      </c>
      <c r="FY86" s="295">
        <f t="shared" ref="FY86" si="4006">FY85</f>
        <v>0</v>
      </c>
      <c r="FZ86" s="295">
        <f t="shared" ref="FZ86" si="4007">FZ85</f>
        <v>0</v>
      </c>
      <c r="GA86" s="295">
        <f t="shared" ref="GA86" si="4008">GA85</f>
        <v>0</v>
      </c>
      <c r="GB86" s="295">
        <f t="shared" ref="GB86" si="4009">GB85</f>
        <v>0</v>
      </c>
      <c r="GC86" s="295">
        <f t="shared" ref="GC86" si="4010">GC85</f>
        <v>0</v>
      </c>
      <c r="GD86" s="295">
        <f t="shared" ref="GD86" si="4011">GD85</f>
        <v>0</v>
      </c>
      <c r="GE86" s="295">
        <f t="shared" ref="GE86" si="4012">GE85</f>
        <v>0</v>
      </c>
      <c r="GF86" s="295">
        <f t="shared" ref="GF86" si="4013">GF85</f>
        <v>0</v>
      </c>
      <c r="GG86" s="295" t="e">
        <f t="shared" ref="GG86" si="4014">GG85</f>
        <v>#N/A</v>
      </c>
      <c r="GH86" s="2" t="e">
        <f>INDEX(リスト!$V:$V,MATCH(中日程計画表!$D85,リスト!$D:$D,0))</f>
        <v>#N/A</v>
      </c>
      <c r="GI86" s="2" t="e">
        <f>INDEX(リスト!$A:$A,MATCH(中日程計画表!$D85,リスト!$D:$D,0))</f>
        <v>#N/A</v>
      </c>
      <c r="GJ86" s="2" t="e">
        <f>INDEX(リスト!$U:$U,MATCH(中日程計画表!$D85,リスト!$D:$D,0))</f>
        <v>#N/A</v>
      </c>
      <c r="GK86" s="5" t="e">
        <f>INDEX(リスト!$W:$W,MATCH(中日程計画表!$D85,リスト!$D:$D,0))</f>
        <v>#N/A</v>
      </c>
      <c r="GL86" s="2" t="s">
        <v>201</v>
      </c>
      <c r="GM86" s="296">
        <f t="shared" ref="GM86" si="4015">GM85</f>
        <v>0</v>
      </c>
      <c r="GN86" s="296" t="str">
        <f t="shared" ref="GN86" si="4016">GN85</f>
        <v>在庫照会</v>
      </c>
      <c r="GP86" s="2">
        <v>0.39991935483870972</v>
      </c>
      <c r="GU86" s="461"/>
      <c r="GV86" s="460"/>
      <c r="GW86" s="460"/>
      <c r="GX86" s="461"/>
      <c r="GY86" s="461"/>
      <c r="GZ86" s="460"/>
      <c r="HA86" s="460"/>
      <c r="HB86" s="461"/>
      <c r="HC86" s="461"/>
      <c r="HD86" s="460"/>
      <c r="HE86" s="460"/>
      <c r="HF86" s="461"/>
      <c r="HG86" s="461"/>
      <c r="HH86" s="460"/>
      <c r="HI86" s="460"/>
      <c r="HJ86" s="461"/>
      <c r="HK86" s="461"/>
      <c r="HL86" s="460"/>
      <c r="HM86" s="460"/>
      <c r="HN86" s="461"/>
      <c r="HO86" s="461"/>
      <c r="HP86" s="460"/>
      <c r="HQ86" s="460"/>
      <c r="HR86" s="461"/>
      <c r="HS86" s="4"/>
    </row>
    <row r="87" spans="1:227" ht="12" customHeight="1">
      <c r="A87" s="488" t="str">
        <f ca="1">INDIRECT("リスト!A"&amp;B87+6)</f>
        <v>在庫</v>
      </c>
      <c r="B87" s="493">
        <f t="shared" ref="B87" si="4017">ROUNDDOWN((ROW()-6)/2,0)+1</f>
        <v>41</v>
      </c>
      <c r="C87" s="474" t="str">
        <f>機能グループ名</f>
        <v>在庫</v>
      </c>
      <c r="D87" s="500">
        <f>機能ID</f>
        <v>0</v>
      </c>
      <c r="E87" s="482" t="str">
        <f>機能名</f>
        <v>受払照会</v>
      </c>
      <c r="F87" s="315"/>
      <c r="G87" s="315"/>
      <c r="H87" s="315"/>
      <c r="I87" s="315"/>
      <c r="J87" s="316"/>
      <c r="K87" s="480" t="str">
        <f>担当者_SR</f>
        <v>NG</v>
      </c>
      <c r="L87" s="76"/>
      <c r="M87" s="76"/>
      <c r="N87" s="470"/>
      <c r="O87" s="494" t="str">
        <f>担当者_SRR</f>
        <v>NG</v>
      </c>
      <c r="P87" s="76"/>
      <c r="Q87" s="76"/>
      <c r="R87" s="470"/>
      <c r="S87" s="494" t="str">
        <f>担当者_DS</f>
        <v>NG</v>
      </c>
      <c r="T87" s="76"/>
      <c r="U87" s="76"/>
      <c r="V87" s="470"/>
      <c r="W87" s="472" t="str">
        <f>担当者_DSR</f>
        <v>NG</v>
      </c>
      <c r="X87" s="76"/>
      <c r="Y87" s="76"/>
      <c r="Z87" s="470"/>
      <c r="AA87" s="476"/>
      <c r="AB87" s="79"/>
      <c r="AC87" s="79"/>
      <c r="AD87" s="470">
        <f>IF(AC88 &lt;&gt; "",1,0)</f>
        <v>0</v>
      </c>
      <c r="AE87" s="495" t="str">
        <f>担当者_CD</f>
        <v>NG</v>
      </c>
      <c r="AF87" s="76"/>
      <c r="AG87" s="76"/>
      <c r="AH87" s="470"/>
      <c r="AI87" s="495" t="str">
        <f>担当者_DD</f>
        <v>NG</v>
      </c>
      <c r="AJ87" s="76"/>
      <c r="AK87" s="76"/>
      <c r="AL87" s="470"/>
      <c r="AM87" s="498"/>
      <c r="AN87" s="79"/>
      <c r="AO87" s="79"/>
      <c r="AP87" s="470">
        <f>IF(AO88 &lt;&gt; "",1,0)</f>
        <v>0</v>
      </c>
      <c r="AQ87" s="472" t="str">
        <f>担当者_MCL</f>
        <v>NG</v>
      </c>
      <c r="AR87" s="76"/>
      <c r="AS87" s="76"/>
      <c r="AT87" s="470"/>
      <c r="AU87" s="472" t="str">
        <f>担当者_MCLR</f>
        <v>NG</v>
      </c>
      <c r="AV87" s="76"/>
      <c r="AW87" s="76"/>
      <c r="AX87" s="470"/>
      <c r="AY87" s="476"/>
      <c r="AZ87" s="79"/>
      <c r="BA87" s="79"/>
      <c r="BB87" s="470">
        <f>IF(BA88 &lt;&gt; "",1,0)</f>
        <v>0</v>
      </c>
      <c r="BC87" s="474" t="str">
        <f>担当者_MT</f>
        <v>NG</v>
      </c>
      <c r="BD87" s="76"/>
      <c r="BE87" s="76"/>
      <c r="BF87" s="470"/>
      <c r="BG87" s="472" t="str">
        <f>担当者_M検</f>
        <v>NG</v>
      </c>
      <c r="BH87" s="76"/>
      <c r="BI87" s="76"/>
      <c r="BJ87" s="470"/>
      <c r="BK87" s="498"/>
      <c r="BL87" s="79"/>
      <c r="BM87" s="79"/>
      <c r="BN87" s="470">
        <v>0</v>
      </c>
      <c r="BO87" s="474" t="str">
        <f>担当者_モテ</f>
        <v>NG</v>
      </c>
      <c r="BP87" s="76"/>
      <c r="BQ87" s="76"/>
      <c r="BR87" s="470"/>
      <c r="BS87" s="472" t="str">
        <f>担当者_モテR</f>
        <v>NG</v>
      </c>
      <c r="BT87" s="76"/>
      <c r="BU87" s="76"/>
      <c r="BV87" s="470"/>
      <c r="BW87" s="499">
        <f t="shared" ref="BW87" si="4018">IFERROR(SUM(IF(K87&lt;&gt;"NG",N87*K$1,0),IF(O87&lt;&gt;"NG",R87*O$1,0),IF(S87&lt;&gt;"NG",V87*S$1,0),IF(W87&lt;&gt;"NG",Z87*W$1,0),IF(AA87&lt;&gt;"NG",AD87*AA$1,0),IF(AE87&lt;&gt;"NG",AH87*AE$1,0),IF(AI87&lt;&gt;"NG",AL87*AI$1,0),IF(AM87&lt;&gt;"NG",AP87*AM$1,0),IF(AQ87&lt;&gt;"NG",AT87*AQ$1,0),IF(AU87&lt;&gt;"NG",AX87*AU$1,0),IF(AY87&lt;&gt;"NG",BB87*AY$1,0),IF(BC87&lt;&gt;"NG",BF87*BC$1,0),IF(BG87&lt;&gt;"NG",BJ87*BG$1,0),IF(BK87&lt;&gt;"NG",BN87*BK$1,0),IF(BO87&lt;&gt;"NG",BR87*BO$1,0),IF(BS87&lt;&gt;"NG",BV87*BS$1,0))/SUM(IF(K87&lt;&gt;"NG",K$1,0),IF(O87&lt;&gt;"NG",O$1,0),IF(S87&lt;&gt;"NG",S$1,0),IF(W87&lt;&gt;"NG",W$1,0),IF(AA87&lt;&gt;"NG",AA$1,0),IF(AE87&lt;&gt;"NG",AE$1,0),IF(AI87&lt;&gt;"NG",AI$1,0),IF(AM87&lt;&gt;"NG",AM$1,0),IF(AQ87&lt;&gt;"NG",AQ$1,0),IF(AU87&lt;&gt;"NG",AU$1,0),IF(AY87&lt;&gt;"NG",AY$1,0),IF(BC87&lt;&gt;"NG",BC$1,0),IF(BG87&lt;&gt;"NG",BG$1,0),IF(BK87&lt;&gt;"NG",BK$1,0),IF(BO87&lt;&gt;"NG",BO$1,0),IF(BS87&lt;&gt;"NG",BS$1,0)),0)</f>
        <v>0</v>
      </c>
      <c r="BX87" s="466"/>
      <c r="BY87" s="490"/>
      <c r="BZ87" s="5"/>
      <c r="CA87" s="32">
        <f t="shared" ref="CA87" si="4019">IF(AND($M87&lt;&gt;$BZ$5,$M87&lt;=$BZ$6,$M87&lt;&gt;$BZ$7),1,0)</f>
        <v>0</v>
      </c>
      <c r="CB87" s="32">
        <f t="shared" ref="CB87" si="4020">IF(AND($Q87&lt;&gt;$BZ$5,$Q87&lt;=$BZ$6,$Q87&lt;&gt;$BZ$7),1,0)</f>
        <v>0</v>
      </c>
      <c r="CC87" s="32">
        <f t="shared" ref="CC87" si="4021">IF(AND($U87&lt;&gt;$BZ$5,$U87&lt;=$BZ$6,$U87&lt;&gt;$BZ$7),1,0)</f>
        <v>0</v>
      </c>
      <c r="CD87" s="32">
        <f t="shared" ref="CD87" si="4022">IF(AND($Y87&lt;&gt;$BZ$5,$Y87&lt;=$BZ$6,$Y87&lt;&gt;$BZ$7),1,0)</f>
        <v>0</v>
      </c>
      <c r="CE87" s="32">
        <f t="shared" ref="CE87" si="4023">IF(AND($AG87&lt;&gt;$BZ$5,$AG87&lt;=$BZ$6,$AG87&lt;&gt;$BZ$7),1,0)</f>
        <v>0</v>
      </c>
      <c r="CF87" s="32">
        <f t="shared" ref="CF87" si="4024">IF(AND($AK87&lt;&gt;$BZ$5,$AK87&lt;=$BZ$6,$AK87&lt;&gt;$BZ$7),1,0)</f>
        <v>0</v>
      </c>
      <c r="CG87" s="32">
        <f t="shared" ref="CG87" si="4025">IF(AND($AS87&lt;&gt;$BZ$5,$AS87&lt;=$BZ$6,$AS87&lt;&gt;$BZ$7),1,0)</f>
        <v>0</v>
      </c>
      <c r="CH87" s="32">
        <f t="shared" ref="CH87" si="4026">IF(AND($AW87&lt;&gt;$BZ$5,$AW87&lt;=$BZ$6,$AW87&lt;&gt;$BZ$7),1,0)</f>
        <v>0</v>
      </c>
      <c r="CI87" s="32">
        <f t="shared" ref="CI87" si="4027">IF(AND($BE87&lt;&gt;$BZ$5,$BE87&lt;=$BZ$6,$BE87&lt;&gt;$BZ$7),1,0)</f>
        <v>0</v>
      </c>
      <c r="CJ87" s="32">
        <f t="shared" ref="CJ87" si="4028">IF(AND($BI87&lt;&gt;$BZ$5,$BI87&lt;=$BZ$6,$BI87&lt;&gt;$BZ$7),1,0)</f>
        <v>0</v>
      </c>
      <c r="CK87" s="32">
        <f t="shared" ref="CK87" si="4029">IF(AND($BQ87&lt;&gt;$BZ$5,$BQ87&lt;=$BZ$6,$BQ87&lt;&gt;$BZ$7),1,0)</f>
        <v>0</v>
      </c>
      <c r="CL87" s="32">
        <f t="shared" ref="CL87" si="4030">IF(AND($BU87&lt;&gt;$BZ$5,$BU87&lt;=$BZ$6,$BU87&lt;&gt;$BZ$7),1,0)</f>
        <v>0</v>
      </c>
      <c r="CO87" s="32">
        <f>IF(AND($M87&lt;&gt;$CN$5,$M87&lt;=$CN$6,$M87&lt;&gt;$CN$7),1,0)</f>
        <v>0</v>
      </c>
      <c r="CP87" s="32">
        <f>IF(AND($Q87&lt;&gt;$CN$5,$Q87&lt;=$CN$6,$Q87&lt;&gt;$CN$7),1,0)</f>
        <v>0</v>
      </c>
      <c r="CQ87" s="32">
        <f>IF(AND($U87&lt;&gt;$CN$5,$U87&lt;=$CN$6,$U87&lt;&gt;$CN$7),1,0)</f>
        <v>0</v>
      </c>
      <c r="CR87" s="32">
        <f>IF(AND($Y87&lt;&gt;$CN$5,$Y87&lt;=$CN$6,$Y87&lt;&gt;$CN$7),1,0)</f>
        <v>0</v>
      </c>
      <c r="CS87" s="32">
        <f>IF(AND($AG87&lt;&gt;$CN$5,$AG87&lt;=$CN$6,$AG87&lt;&gt;$CN$7),1,0)</f>
        <v>0</v>
      </c>
      <c r="CT87" s="32">
        <f>IF(AND($AK87&lt;&gt;$CN$5,$AK87&lt;=$CN$6,$AK87&lt;&gt;$CN$7),1,0)</f>
        <v>0</v>
      </c>
      <c r="CU87" s="32">
        <f>IF(AND($AS87&lt;&gt;$CN$5,$AS87&lt;=$CN$6,$AS87&lt;&gt;$CN$7),1,0)</f>
        <v>0</v>
      </c>
      <c r="CV87" s="32">
        <f>IF(AND($AW87&lt;&gt;$CN$5,$AW87&lt;=$CN$6,$AW87&lt;&gt;$CN$7),1,0)</f>
        <v>0</v>
      </c>
      <c r="CW87" s="32">
        <f>IF(AND($BE87&lt;&gt;$CN$5,$BE87&lt;=$CN$6,$BE87&lt;&gt;$CN$7),1,0)</f>
        <v>0</v>
      </c>
      <c r="CX87" s="32">
        <f>IF(AND($BI87&lt;&gt;$CN$5,$BI87&lt;=$CN$6,$BI87&lt;&gt;$CN$7),1,0)</f>
        <v>0</v>
      </c>
      <c r="CY87" s="32">
        <f>IF(AND($BQ87&lt;&gt;$CN$5,$BQ87&lt;=$CN$6,$BQ87&lt;&gt;$CN$7),1,0)</f>
        <v>0</v>
      </c>
      <c r="CZ87" s="32">
        <f>IF(AND($BU87&lt;&gt;$CN$5,$BU87&lt;=$CN$6,$BU87&lt;&gt;$CN$7),1,0)</f>
        <v>0</v>
      </c>
      <c r="DC87" s="32">
        <f>IF(AND($M87&lt;&gt;$DB$5,$M87&lt;=$DB$6,$M87&lt;&gt;$CN$7),1,0)</f>
        <v>0</v>
      </c>
      <c r="DD87" s="32">
        <f>IF(AND($Q87&lt;&gt;$DB$5,$Q87&lt;=$DB$6,$Q87&lt;&gt;$CN$7),1,0)</f>
        <v>0</v>
      </c>
      <c r="DE87" s="32">
        <f>IF(AND($U87&lt;&gt;$DB$5,$U87&lt;=$DB$6,$U87&lt;&gt;$CN$7),1,0)</f>
        <v>0</v>
      </c>
      <c r="DF87" s="32">
        <f>IF(AND($Y87&lt;&gt;$DB$5,$Y87&lt;=$DB$6,$Y87&lt;&gt;$CN$7),1,0)</f>
        <v>0</v>
      </c>
      <c r="DG87" s="32">
        <f>IF(AND($AG87&lt;&gt;$DB$5,$AG87&lt;=$DB$6,$AG87&lt;&gt;$CN$7),1,0)</f>
        <v>0</v>
      </c>
      <c r="DH87" s="32">
        <f>IF(AND($AK87&lt;&gt;$DB$5,$AK87&lt;=$DB$6,$AK87&lt;&gt;$CN$7),1,0)</f>
        <v>0</v>
      </c>
      <c r="DI87" s="32">
        <f>IF(AND($AS87&lt;&gt;$DB$5,$AS87&lt;=$DB$6,$AS87&lt;&gt;$CN$7),1,0)</f>
        <v>0</v>
      </c>
      <c r="DJ87" s="32">
        <f>IF(AND($AW87&lt;&gt;$DB$5,$AW87&lt;=$DB$6,$AW87&lt;&gt;$CN$7),1,0)</f>
        <v>0</v>
      </c>
      <c r="DK87" s="32">
        <f>IF(AND($BE87&lt;&gt;$DB$5,$BE87&lt;=$DB$6,$BE87&lt;&gt;$CN$7),1,0)</f>
        <v>0</v>
      </c>
      <c r="DL87" s="32">
        <f>IF(AND($BI87&lt;&gt;$DB$5,$BI87&lt;=$DB$6,$BI87&lt;&gt;$CN$7),1,0)</f>
        <v>0</v>
      </c>
      <c r="DM87" s="32">
        <f>IF(AND($BQ87&lt;&gt;$DB$5,$BQ87&lt;=$DB$6,$BQ87&lt;&gt;$CN$7),1,0)</f>
        <v>0</v>
      </c>
      <c r="DN87" s="32">
        <f>IF(AND($BU87&lt;&gt;$DB$5,$BU87&lt;=$DB$6,$BU87&lt;&gt;$CN$7),1,0)</f>
        <v>0</v>
      </c>
      <c r="DQ87" s="32">
        <f t="shared" ref="DQ87" si="4031">IF(AND($M87&lt;&gt;$DP$5,$M87&lt;=$DP$6,$M87&lt;&gt;$CN$7),1,0)</f>
        <v>0</v>
      </c>
      <c r="DR87" s="32">
        <f t="shared" ref="DR87" si="4032">IF(AND($Q87&lt;&gt;$DP$5,$Q87&lt;=$DP$6,$Q87&lt;&gt;$CN$7),1,0)</f>
        <v>0</v>
      </c>
      <c r="DS87" s="32">
        <f t="shared" ref="DS87" si="4033">IF(AND($U87&lt;&gt;$DP$5,$U87&lt;=$DP$6,$U87&lt;&gt;$CN$7),1,0)</f>
        <v>0</v>
      </c>
      <c r="DT87" s="32">
        <f t="shared" ref="DT87" si="4034">IF(AND($Y87&lt;&gt;$DP$5,$Y87&lt;=$DP$6,$Y87&lt;&gt;$CN$7),1,0)</f>
        <v>0</v>
      </c>
      <c r="DU87" s="32">
        <f t="shared" ref="DU87" si="4035">IF(AND($AG87&lt;&gt;$DP$5,$AG87&lt;=$DP$6,$AG87&lt;&gt;$CN$7),1,0)</f>
        <v>0</v>
      </c>
      <c r="DV87" s="32">
        <f t="shared" ref="DV87" si="4036">IF(AND($AK87&lt;&gt;$DP$5,$AK87&lt;=$DP$6,$AK87&lt;&gt;$CN$7),1,0)</f>
        <v>0</v>
      </c>
      <c r="DW87" s="32">
        <f t="shared" ref="DW87" si="4037">IF(AND($AS87&lt;&gt;$DP$5,$AS87&lt;=$DP$6,$AS87&lt;&gt;$CN$7),1,0)</f>
        <v>0</v>
      </c>
      <c r="DX87" s="32">
        <f t="shared" ref="DX87" si="4038">IF(AND($AW87&lt;&gt;$DP$5,$AW87&lt;=$DP$6,$AW87&lt;&gt;$CN$7),1,0)</f>
        <v>0</v>
      </c>
      <c r="DY87" s="32">
        <f t="shared" ref="DY87" si="4039">IF(AND($BE87&lt;&gt;$DP$5,$BE87&lt;=$DP$6,$BE87&lt;&gt;$CN$7),1,0)</f>
        <v>0</v>
      </c>
      <c r="DZ87" s="32">
        <f t="shared" ref="DZ87" si="4040">IF(AND($BI87&lt;&gt;$DP$5,$BI87&lt;=$DP$6,$BI87&lt;&gt;$CN$7),1,0)</f>
        <v>0</v>
      </c>
      <c r="EA87" s="32">
        <f t="shared" ref="EA87" si="4041">IF(AND($BQ87&lt;&gt;$DP$5,$BQ87&lt;=$DP$6,$BQ87&lt;&gt;$CN$7),1,0)</f>
        <v>0</v>
      </c>
      <c r="EB87" s="32">
        <f t="shared" ref="EB87" si="4042">IF(AND($BU87&lt;&gt;$DP$5,$BU87&lt;=$DP$6,$BU87&lt;&gt;$CN$7),1,0)</f>
        <v>0</v>
      </c>
      <c r="EE87" s="328">
        <f>IF(M87&lt;&gt;"",IF(M87&lt;=$ED$6,1,IF(L87&gt;$ED$6,0,NETWORKDAYS(L87,$ED$6,祭日リスト)/NETWORKDAYS(L87,M87,祭日リスト)))*$GG87*週間進捗報告書!$G$9,0)</f>
        <v>0</v>
      </c>
      <c r="EF87" s="328">
        <f>IF(Q87&lt;&gt;"",IF(Q87&lt;=$ED$6,1,IF(P87&gt;$ED$6,0,NETWORKDAYS(P87,$ED$6,祭日リスト)/NETWORKDAYS(P87,Q87,祭日リスト)))*$GG87*週間進捗報告書!$G$10,0)</f>
        <v>0</v>
      </c>
      <c r="EG87" s="328">
        <f>IF(U87&lt;&gt;"",IF(U87&lt;=$ED$6,1,IF(T87&gt;$ED$6,0,NETWORKDAYS(T87,$ED$6,祭日リスト)/NETWORKDAYS(T87,U87,祭日リスト)))*$GG87*週間進捗報告書!$G$11,0)</f>
        <v>0</v>
      </c>
      <c r="EH87" s="328">
        <f>IF(Y87&lt;&gt;"",IF(Y87&lt;=$ED$6,1,IF(X87&gt;$ED$6,0,NETWORKDAYS(X87,$ED$6,祭日リスト)/NETWORKDAYS(X87,Y87,祭日リスト)))*$GG87*週間進捗報告書!$G$12,0)</f>
        <v>0</v>
      </c>
      <c r="EI87" s="328">
        <f>IF(AG87&lt;&gt;"",IF(AG87&lt;=$ED$6,1,IF(AF87&gt;$ED$6,0,NETWORKDAYS(AF87,$ED$6,祭日リスト)/NETWORKDAYS(AF87,AG87,祭日リスト)))*$GG87*週間進捗報告書!$G$13,0)</f>
        <v>0</v>
      </c>
      <c r="EJ87" s="328">
        <f>IF(AK87&lt;&gt;"",IF(AK87&lt;=$ED$6,1,IF(AJ87&gt;$ED$6,0,NETWORKDAYS(AJ87,$ED$6,祭日リスト)/NETWORKDAYS(AJ87,AK87,祭日リスト)))*$GG87*週間進捗報告書!$G$14,0)</f>
        <v>0</v>
      </c>
      <c r="EK87" s="328">
        <f>IF(AS87&lt;&gt;"",IF(AS87&lt;=$ED$6,1,IF(AR87&gt;$ED$6,0,NETWORKDAYS(AR87,$ED$6,祭日リスト)/NETWORKDAYS(AR87,AS87,祭日リスト)))*$GG87*週間進捗報告書!$G$15,0)</f>
        <v>0</v>
      </c>
      <c r="EL87" s="328">
        <f>IF(AW87&lt;&gt;"",IF(AW87&lt;=$ED$6,1,IF(AV87&gt;$ED$6,0,NETWORKDAYS(AV87,$ED$6,祭日リスト)/NETWORKDAYS(AV87,AW87,祭日リスト)))*$GG87*週間進捗報告書!$G$16,0)</f>
        <v>0</v>
      </c>
      <c r="EM87" s="328">
        <f>IF(BE87&lt;&gt;"",IF(BE87&lt;=$ED$6,1,IF(BD87&gt;$ED$6,0,NETWORKDAYS(BD87,$ED$6,祭日リスト)/NETWORKDAYS(BD87,BE87,祭日リスト)))*$GG87*週間進捗報告書!$G$17,0)</f>
        <v>0</v>
      </c>
      <c r="EN87" s="328">
        <f>IF(BI87&lt;&gt;"",IF(BI87&lt;=$ED$6,1,IF(BH87&gt;$ED$6,0,NETWORKDAYS(BH87,$ED$6,祭日リスト)/NETWORKDAYS(BH87,BI87,祭日リスト)))*$GG87*週間進捗報告書!$G$18,0)</f>
        <v>0</v>
      </c>
      <c r="EO87" s="328">
        <f>IF(BQ87&lt;&gt;"",IF(BQ87&lt;=$ED$6,1,IF(BP87&gt;$ED$6,0,NETWORKDAYS(BP87,$ED$6,祭日リスト)/NETWORKDAYS(BP87,BQ87,祭日リスト)))*$GG87*週間進捗報告書!$G$19,0)</f>
        <v>0</v>
      </c>
      <c r="EP87" s="328">
        <f>IF(BU87&lt;&gt;"",IF(BU87&lt;=$ED$6,1,IF(BT87&gt;$ED$6,0,NETWORKDAYS(BT87,$ED$6,祭日リスト)/NETWORKDAYS(BT87,BU87,祭日リスト)))*$GG87*週間進捗報告書!$G$20,0)</f>
        <v>0</v>
      </c>
      <c r="ER87" s="547">
        <f t="shared" ref="ER87:FC87" si="4043">EE87-EE88</f>
        <v>0</v>
      </c>
      <c r="ES87" s="547">
        <f t="shared" si="4043"/>
        <v>0</v>
      </c>
      <c r="ET87" s="547">
        <f t="shared" si="4043"/>
        <v>0</v>
      </c>
      <c r="EU87" s="547">
        <f t="shared" si="4043"/>
        <v>0</v>
      </c>
      <c r="EV87" s="547">
        <f t="shared" si="4043"/>
        <v>0</v>
      </c>
      <c r="EW87" s="547">
        <f t="shared" si="4043"/>
        <v>0</v>
      </c>
      <c r="EX87" s="547">
        <f t="shared" si="4043"/>
        <v>0</v>
      </c>
      <c r="EY87" s="547">
        <f t="shared" si="4043"/>
        <v>0</v>
      </c>
      <c r="EZ87" s="547">
        <f t="shared" si="4043"/>
        <v>0</v>
      </c>
      <c r="FA87" s="547">
        <f t="shared" si="4043"/>
        <v>0</v>
      </c>
      <c r="FB87" s="547">
        <f t="shared" si="4043"/>
        <v>0</v>
      </c>
      <c r="FC87" s="547">
        <f t="shared" si="4043"/>
        <v>0</v>
      </c>
      <c r="FD87" s="547">
        <f t="shared" ref="FD87" si="4044">SUM(ER87:FC88)</f>
        <v>0</v>
      </c>
      <c r="FE87" s="333"/>
      <c r="FG87" s="32">
        <f>IF(AND($M87&lt;&gt;$FF$7),1,0)</f>
        <v>0</v>
      </c>
      <c r="FH87" s="32">
        <f>IF(AND($Q87&lt;&gt;$FF$7),1,0)</f>
        <v>0</v>
      </c>
      <c r="FI87" s="32">
        <f>IF(AND($U87&lt;&gt;$FF$7),1,0)</f>
        <v>0</v>
      </c>
      <c r="FJ87" s="32">
        <f>IF(AND($Y87&lt;&gt;$FF$7),1,0)</f>
        <v>0</v>
      </c>
      <c r="FK87" s="32">
        <f>IF(AND($AG87&lt;&gt;$FF$7),1,0)</f>
        <v>0</v>
      </c>
      <c r="FL87" s="32">
        <f>IF(AND($AK87&lt;&gt;$FF$7),1,0)</f>
        <v>0</v>
      </c>
      <c r="FM87" s="32">
        <f>IF(AND($AS87&lt;&gt;$FF$7),1,0)</f>
        <v>0</v>
      </c>
      <c r="FN87" s="32">
        <f>IF(AND($AW87&lt;&gt;$FF$7),1,0)</f>
        <v>0</v>
      </c>
      <c r="FO87" s="32">
        <f>IF(AND($BE87&lt;&gt;$FF$7),1,0)</f>
        <v>0</v>
      </c>
      <c r="FP87" s="32">
        <f>IF(AND($BI87&lt;&gt;$FF$7),1,0)</f>
        <v>0</v>
      </c>
      <c r="FQ87" s="32">
        <f>IF(AND($BQ87&lt;&gt;$FF$7),1,0)</f>
        <v>0</v>
      </c>
      <c r="FR87" s="32">
        <f>IF(AND($BU87&lt;&gt;$FF$7),1,0)</f>
        <v>0</v>
      </c>
      <c r="FU87" s="294">
        <f t="shared" ref="FU87" si="4045">IF($K87&lt;&gt;"NG",$GG87,0)</f>
        <v>0</v>
      </c>
      <c r="FV87" s="294">
        <f t="shared" ref="FV87" si="4046">IF($O87&lt;&gt;"NG",$GG87,0)</f>
        <v>0</v>
      </c>
      <c r="FW87" s="294">
        <f t="shared" ref="FW87" si="4047">IF($S87&lt;&gt;"NG",$GG87,0)</f>
        <v>0</v>
      </c>
      <c r="FX87" s="294">
        <f t="shared" ref="FX87" si="4048">IF($W87&lt;&gt;"NG",$GG87,0)</f>
        <v>0</v>
      </c>
      <c r="FY87" s="294">
        <f t="shared" ref="FY87" si="4049">IF($AE87&lt;&gt;"NG",$GG87,0)</f>
        <v>0</v>
      </c>
      <c r="FZ87" s="294">
        <f t="shared" ref="FZ87" si="4050">IF($AI87&lt;&gt;"NG",$GG87,0)</f>
        <v>0</v>
      </c>
      <c r="GA87" s="294">
        <f t="shared" ref="GA87" si="4051">IF($AQ87&lt;&gt;"NG",$GG87,0)</f>
        <v>0</v>
      </c>
      <c r="GB87" s="294">
        <f t="shared" ref="GB87" si="4052">IF($AU87&lt;&gt;"NG",$GG87,0)</f>
        <v>0</v>
      </c>
      <c r="GC87" s="294">
        <f t="shared" ref="GC87" si="4053">IF($BC87&lt;&gt;"NG",$GG87,0)</f>
        <v>0</v>
      </c>
      <c r="GD87" s="294">
        <f t="shared" ref="GD87" si="4054">IF($BG87&lt;&gt;"NG",$GG87,0)</f>
        <v>0</v>
      </c>
      <c r="GE87" s="294">
        <f t="shared" ref="GE87" si="4055">IF($BO87&lt;&gt;"NG",$GG87,0)</f>
        <v>0</v>
      </c>
      <c r="GF87" s="294">
        <f t="shared" ref="GF87" si="4056">IF($BS87&lt;&gt;"NG",$GG87,0)</f>
        <v>0</v>
      </c>
      <c r="GG87" s="294" t="e">
        <f>VLOOKUP($D87,リスト!$D:$S,15,FALSE)</f>
        <v>#N/A</v>
      </c>
      <c r="GH87" s="2" t="e">
        <f>INDEX(リスト!$V:$V,MATCH(中日程計画表!$D87,リスト!$D:$D,0))</f>
        <v>#N/A</v>
      </c>
      <c r="GI87" s="2" t="e">
        <f>INDEX(リスト!$A:$A,MATCH(中日程計画表!$D87,リスト!$D:$D,0))</f>
        <v>#N/A</v>
      </c>
      <c r="GJ87" s="2" t="e">
        <f>INDEX(リスト!$U:$U,MATCH(中日程計画表!$D87,リスト!$D:$D,0))</f>
        <v>#N/A</v>
      </c>
      <c r="GK87" s="5" t="e">
        <f>INDEX(リスト!$W:$W,MATCH(中日程計画表!$D87,リスト!$D:$D,0))</f>
        <v>#N/A</v>
      </c>
      <c r="GL87" s="2" t="s">
        <v>200</v>
      </c>
      <c r="GM87" s="296">
        <f>D87</f>
        <v>0</v>
      </c>
      <c r="GN87" s="296" t="str">
        <f>E87</f>
        <v>受払照会</v>
      </c>
      <c r="GP87" s="2">
        <v>0.5665524193548388</v>
      </c>
      <c r="GU87" s="460" t="str">
        <f t="shared" ref="GU87" si="4057">AE87</f>
        <v>NG</v>
      </c>
      <c r="GV87" s="460">
        <f t="shared" ref="GV87" si="4058">EI87</f>
        <v>0</v>
      </c>
      <c r="GW87" s="460">
        <f t="shared" ref="GW87" si="4059">EI88</f>
        <v>0</v>
      </c>
      <c r="GX87" s="462">
        <f t="shared" ref="GX87" si="4060">EV87</f>
        <v>0</v>
      </c>
      <c r="GY87" s="460" t="str">
        <f t="shared" ref="GY87" si="4061">AI87</f>
        <v>NG</v>
      </c>
      <c r="GZ87" s="460">
        <f t="shared" ref="GZ87" si="4062">EJ87</f>
        <v>0</v>
      </c>
      <c r="HA87" s="460">
        <f t="shared" ref="HA87" si="4063">EJ88</f>
        <v>0</v>
      </c>
      <c r="HB87" s="462">
        <f t="shared" ref="HB87" si="4064">EW87</f>
        <v>0</v>
      </c>
      <c r="HC87" s="460" t="str">
        <f t="shared" ref="HC87" si="4065">AQ87</f>
        <v>NG</v>
      </c>
      <c r="HD87" s="460">
        <f t="shared" ref="HD87" si="4066">EK87</f>
        <v>0</v>
      </c>
      <c r="HE87" s="460">
        <f t="shared" ref="HE87" si="4067">EK88</f>
        <v>0</v>
      </c>
      <c r="HF87" s="462">
        <f t="shared" ref="HF87" si="4068">EX87</f>
        <v>0</v>
      </c>
      <c r="HG87" s="460" t="str">
        <f t="shared" ref="HG87" si="4069">AU87</f>
        <v>NG</v>
      </c>
      <c r="HH87" s="460">
        <f t="shared" ref="HH87" si="4070">EL87</f>
        <v>0</v>
      </c>
      <c r="HI87" s="460">
        <f t="shared" ref="HI87" si="4071">EL88</f>
        <v>0</v>
      </c>
      <c r="HJ87" s="462">
        <f t="shared" ref="HJ87" si="4072">EY87</f>
        <v>0</v>
      </c>
      <c r="HK87" s="460" t="str">
        <f t="shared" ref="HK87" si="4073">BC87</f>
        <v>NG</v>
      </c>
      <c r="HL87" s="460">
        <f t="shared" ref="HL87" si="4074">EM87</f>
        <v>0</v>
      </c>
      <c r="HM87" s="460">
        <f t="shared" ref="HM87" si="4075">EM88</f>
        <v>0</v>
      </c>
      <c r="HN87" s="462">
        <f t="shared" ref="HN87" si="4076">EZ87</f>
        <v>0</v>
      </c>
      <c r="HO87" s="460" t="str">
        <f t="shared" ref="HO87" si="4077">BG87</f>
        <v>NG</v>
      </c>
      <c r="HP87" s="460">
        <f t="shared" ref="HP87" si="4078">EN87</f>
        <v>0</v>
      </c>
      <c r="HQ87" s="460">
        <f t="shared" ref="HQ87" si="4079">EN88</f>
        <v>0</v>
      </c>
      <c r="HR87" s="462">
        <f t="shared" ref="HR87" si="4080">FA87</f>
        <v>0</v>
      </c>
      <c r="HS87" s="332"/>
    </row>
    <row r="88" spans="1:227" ht="12" customHeight="1">
      <c r="A88" s="489"/>
      <c r="B88" s="493"/>
      <c r="C88" s="475"/>
      <c r="D88" s="501"/>
      <c r="E88" s="483"/>
      <c r="F88" s="317"/>
      <c r="G88" s="317"/>
      <c r="H88" s="317"/>
      <c r="I88" s="317"/>
      <c r="J88" s="316"/>
      <c r="K88" s="481"/>
      <c r="L88" s="77"/>
      <c r="M88" s="77"/>
      <c r="N88" s="471"/>
      <c r="O88" s="494"/>
      <c r="P88" s="77"/>
      <c r="Q88" s="77"/>
      <c r="R88" s="471"/>
      <c r="S88" s="494"/>
      <c r="T88" s="77"/>
      <c r="U88" s="77"/>
      <c r="V88" s="471"/>
      <c r="W88" s="473"/>
      <c r="X88" s="77"/>
      <c r="Y88" s="77"/>
      <c r="Z88" s="471"/>
      <c r="AA88" s="477"/>
      <c r="AB88" s="80"/>
      <c r="AC88" s="80"/>
      <c r="AD88" s="471"/>
      <c r="AE88" s="495"/>
      <c r="AF88" s="77"/>
      <c r="AG88" s="77"/>
      <c r="AH88" s="471"/>
      <c r="AI88" s="495"/>
      <c r="AJ88" s="77"/>
      <c r="AK88" s="77"/>
      <c r="AL88" s="471"/>
      <c r="AM88" s="498"/>
      <c r="AN88" s="80"/>
      <c r="AO88" s="80"/>
      <c r="AP88" s="497"/>
      <c r="AQ88" s="473"/>
      <c r="AR88" s="77"/>
      <c r="AS88" s="77"/>
      <c r="AT88" s="471"/>
      <c r="AU88" s="473"/>
      <c r="AV88" s="77"/>
      <c r="AW88" s="77"/>
      <c r="AX88" s="471"/>
      <c r="AY88" s="477"/>
      <c r="AZ88" s="80"/>
      <c r="BA88" s="80"/>
      <c r="BB88" s="497"/>
      <c r="BC88" s="475"/>
      <c r="BD88" s="77"/>
      <c r="BE88" s="77"/>
      <c r="BF88" s="471"/>
      <c r="BG88" s="473"/>
      <c r="BH88" s="77"/>
      <c r="BI88" s="77"/>
      <c r="BJ88" s="471"/>
      <c r="BK88" s="498"/>
      <c r="BL88" s="80"/>
      <c r="BM88" s="80"/>
      <c r="BN88" s="497"/>
      <c r="BO88" s="475"/>
      <c r="BP88" s="77"/>
      <c r="BQ88" s="77"/>
      <c r="BR88" s="471"/>
      <c r="BS88" s="473"/>
      <c r="BT88" s="77"/>
      <c r="BU88" s="77"/>
      <c r="BV88" s="471"/>
      <c r="BW88" s="499"/>
      <c r="BX88" s="467"/>
      <c r="BY88" s="490"/>
      <c r="CA88" s="19">
        <f t="shared" ref="CA88" si="4081">IF(AND($N87=1,$M88&lt;&gt;$BZ$7),1,0)</f>
        <v>0</v>
      </c>
      <c r="CB88" s="19">
        <f t="shared" ref="CB88" si="4082">IF(AND($R87=1,$Q88&lt;&gt;$BZ$7),1,0)</f>
        <v>0</v>
      </c>
      <c r="CC88" s="19">
        <f t="shared" ref="CC88" si="4083">IF(AND($V87=1,$U88&lt;&gt;$BZ$7),1,0)</f>
        <v>0</v>
      </c>
      <c r="CD88" s="19">
        <f t="shared" ref="CD88" si="4084">IF(AND($Z87=1,$Y88&lt;&gt;$BZ$7),1,0)</f>
        <v>0</v>
      </c>
      <c r="CE88" s="19">
        <f t="shared" ref="CE88" si="4085">IF(AND($AH87=1,$AG88&lt;&gt;$BZ$7),1,0)</f>
        <v>0</v>
      </c>
      <c r="CF88" s="19">
        <f t="shared" ref="CF88" si="4086">IF(AND($AL87=1,$AK88&lt;&gt;$BZ$7),1,0)</f>
        <v>0</v>
      </c>
      <c r="CG88" s="19">
        <f t="shared" ref="CG88" si="4087">IF(AND($AT87=1,$AS88&lt;&gt;$BZ$7),1,0)</f>
        <v>0</v>
      </c>
      <c r="CH88" s="19">
        <f t="shared" ref="CH88" si="4088">IF(AND($AX87=1,$AW88&lt;&gt;$BZ$7),1,0)</f>
        <v>0</v>
      </c>
      <c r="CI88" s="19">
        <f t="shared" ref="CI88" si="4089">IF(AND($BF87=1,$BE88&lt;&gt;$BZ$7),1,0)</f>
        <v>0</v>
      </c>
      <c r="CJ88" s="19">
        <f t="shared" ref="CJ88" si="4090">IF(AND($BJ87=1,$BI88&lt;&gt;$BZ$7),1,0)</f>
        <v>0</v>
      </c>
      <c r="CK88" s="19">
        <f t="shared" ref="CK88" si="4091">IF(AND($BR87=1,$BQ88&lt;&gt;$BZ$7),1,0)</f>
        <v>0</v>
      </c>
      <c r="CL88" s="19">
        <f t="shared" ref="CL88" si="4092">IF(AND($BV87=1,$BU88&lt;&gt;$BZ$7),1,0)</f>
        <v>0</v>
      </c>
      <c r="CO88" s="19">
        <f>IF(AND($M88&lt;&gt;$CN$7,$M88&lt;=$CN$6),1,0)</f>
        <v>0</v>
      </c>
      <c r="CP88" s="19">
        <f>IF(AND($Q88&lt;&gt;$CN$7,$Q88&lt;=$CN$6),1,0)</f>
        <v>0</v>
      </c>
      <c r="CQ88" s="19">
        <f>IF(AND($U88&lt;&gt;$CN$7,$U88&lt;=$CN$6),1,0)</f>
        <v>0</v>
      </c>
      <c r="CR88" s="19">
        <f>IF(AND($Y88&lt;&gt;$CN$7,$Y88&lt;=$CN$6),1,0)</f>
        <v>0</v>
      </c>
      <c r="CS88" s="19">
        <f>IF(AND($AG88&lt;&gt;$CN$7,$AG88&lt;=$CN$6),1,0)</f>
        <v>0</v>
      </c>
      <c r="CT88" s="19">
        <f>IF(AND($AK88&lt;&gt;$CN$7,$AK88&lt;=$CN$6),1,0)</f>
        <v>0</v>
      </c>
      <c r="CU88" s="19">
        <f>IF(AND($AS88&lt;&gt;$CN$7,$AS88&lt;=$CN$6),1,0)</f>
        <v>0</v>
      </c>
      <c r="CV88" s="19">
        <f>IF(AND($AW88&lt;&gt;$CN$7,$AW88&lt;=$CN$6),1,0)</f>
        <v>0</v>
      </c>
      <c r="CW88" s="19">
        <f>IF(AND($BE88&lt;&gt;$CN$7,$BE88&lt;=$CN$6),1,0)</f>
        <v>0</v>
      </c>
      <c r="CX88" s="19">
        <f>IF(AND($BI88&lt;&gt;$CN$7,$BI88&lt;=$CN$6),1,0)</f>
        <v>0</v>
      </c>
      <c r="CY88" s="19">
        <f>IF(AND($BQ88&lt;&gt;$CN$7,$BQ88&lt;=$CN$6),1,0)</f>
        <v>0</v>
      </c>
      <c r="CZ88" s="19">
        <f>IF(AND($BU88&lt;&gt;$CN$7,$BU88&lt;=$CN$6),1,0)</f>
        <v>0</v>
      </c>
      <c r="DC88" s="19">
        <f>IF($N87=1,1,0)</f>
        <v>0</v>
      </c>
      <c r="DD88" s="19">
        <f>IF($R87=1,1,0)</f>
        <v>0</v>
      </c>
      <c r="DE88" s="19">
        <f>IF($V87=1,1,0)</f>
        <v>0</v>
      </c>
      <c r="DF88" s="19">
        <f>IF($Z87=1,1,0)</f>
        <v>0</v>
      </c>
      <c r="DG88" s="19">
        <f>IF($AH87=1,1,0)</f>
        <v>0</v>
      </c>
      <c r="DH88" s="19">
        <f>IF($AL87=1,1,0)</f>
        <v>0</v>
      </c>
      <c r="DI88" s="19">
        <f>IF($AT87=1,1,0)</f>
        <v>0</v>
      </c>
      <c r="DJ88" s="19">
        <f>IF($AX87=1,1,0)</f>
        <v>0</v>
      </c>
      <c r="DK88" s="19">
        <f>IF($BF87=1,1,0)</f>
        <v>0</v>
      </c>
      <c r="DL88" s="19">
        <f>IF($BJ87=1,1,0)</f>
        <v>0</v>
      </c>
      <c r="DM88" s="19">
        <f>IF($BR87=1,1,0)</f>
        <v>0</v>
      </c>
      <c r="DN88" s="19">
        <f>IF($BV87=1,1,0)</f>
        <v>0</v>
      </c>
      <c r="DQ88" s="19">
        <f t="shared" ref="DQ88" si="4093">IF($N87=1,1,0)</f>
        <v>0</v>
      </c>
      <c r="DR88" s="19">
        <f t="shared" ref="DR88" si="4094">IF($R87=1,1,0)</f>
        <v>0</v>
      </c>
      <c r="DS88" s="19">
        <f t="shared" ref="DS88" si="4095">IF($V87=1,1,0)</f>
        <v>0</v>
      </c>
      <c r="DT88" s="19">
        <f t="shared" ref="DT88" si="4096">IF($Z87=1,1,0)</f>
        <v>0</v>
      </c>
      <c r="DU88" s="19">
        <f t="shared" ref="DU88" si="4097">IF($AH87=1,1,0)</f>
        <v>0</v>
      </c>
      <c r="DV88" s="19">
        <f t="shared" ref="DV88" si="4098">IF($AL87=1,1,0)</f>
        <v>0</v>
      </c>
      <c r="DW88" s="19">
        <f t="shared" ref="DW88" si="4099">IF($AT87=1,1,0)</f>
        <v>0</v>
      </c>
      <c r="DX88" s="19">
        <f t="shared" ref="DX88" si="4100">IF($AX87=1,1,0)</f>
        <v>0</v>
      </c>
      <c r="DY88" s="19">
        <f t="shared" ref="DY88" si="4101">IF($BF87=1,1,0)</f>
        <v>0</v>
      </c>
      <c r="DZ88" s="19">
        <f t="shared" ref="DZ88" si="4102">IF($BJ87=1,1,0)</f>
        <v>0</v>
      </c>
      <c r="EA88" s="19">
        <f t="shared" ref="EA88" si="4103">IF($BR87=1,1,0)</f>
        <v>0</v>
      </c>
      <c r="EB88" s="19">
        <f t="shared" ref="EB88" si="4104">IF($BV87=1,1,0)</f>
        <v>0</v>
      </c>
      <c r="EE88" s="329">
        <f>N87*$FU88*週間進捗報告書!$G$9</f>
        <v>0</v>
      </c>
      <c r="EF88" s="329">
        <f>R87*$FV88*週間進捗報告書!$G$10</f>
        <v>0</v>
      </c>
      <c r="EG88" s="329">
        <f>V87*$FW88*週間進捗報告書!$G$11</f>
        <v>0</v>
      </c>
      <c r="EH88" s="329">
        <f>Z87*$FX88*週間進捗報告書!$G$12</f>
        <v>0</v>
      </c>
      <c r="EI88" s="329">
        <f>AH87*$FY88*週間進捗報告書!$G$13</f>
        <v>0</v>
      </c>
      <c r="EJ88" s="329">
        <f>AL87*$FZ88*週間進捗報告書!$G$14</f>
        <v>0</v>
      </c>
      <c r="EK88" s="329">
        <f>AT87*$GA88*週間進捗報告書!$G$15</f>
        <v>0</v>
      </c>
      <c r="EL88" s="329">
        <f>AX87*$GB88*週間進捗報告書!$G$16</f>
        <v>0</v>
      </c>
      <c r="EM88" s="329">
        <f>BF87*$GC88*週間進捗報告書!$G$17</f>
        <v>0</v>
      </c>
      <c r="EN88" s="329">
        <f>BJ87*$GD88*週間進捗報告書!$G$18</f>
        <v>0</v>
      </c>
      <c r="EO88" s="329">
        <f>BR87*$GE88*週間進捗報告書!$G$19</f>
        <v>0</v>
      </c>
      <c r="EP88" s="329">
        <f>BV87*$GF88*週間進捗報告書!$G$20</f>
        <v>0</v>
      </c>
      <c r="ER88" s="547"/>
      <c r="ES88" s="547"/>
      <c r="ET88" s="547"/>
      <c r="EU88" s="547"/>
      <c r="EV88" s="547"/>
      <c r="EW88" s="547"/>
      <c r="EX88" s="547"/>
      <c r="EY88" s="547"/>
      <c r="EZ88" s="547"/>
      <c r="FA88" s="547"/>
      <c r="FB88" s="547"/>
      <c r="FC88" s="547"/>
      <c r="FD88" s="547"/>
      <c r="FE88" s="332"/>
      <c r="FG88" s="19"/>
      <c r="FH88" s="19"/>
      <c r="FI88" s="19"/>
      <c r="FJ88" s="19"/>
      <c r="FK88" s="19"/>
      <c r="FL88" s="19"/>
      <c r="FM88" s="19"/>
      <c r="FN88" s="19"/>
      <c r="FO88" s="19"/>
      <c r="FP88" s="19"/>
      <c r="FQ88" s="19"/>
      <c r="FR88" s="19"/>
      <c r="FU88" s="295">
        <f t="shared" ref="FU88" si="4105">FU87</f>
        <v>0</v>
      </c>
      <c r="FV88" s="295">
        <f t="shared" ref="FV88" si="4106">FV87</f>
        <v>0</v>
      </c>
      <c r="FW88" s="295">
        <f t="shared" ref="FW88" si="4107">FW87</f>
        <v>0</v>
      </c>
      <c r="FX88" s="295">
        <f t="shared" ref="FX88" si="4108">FX87</f>
        <v>0</v>
      </c>
      <c r="FY88" s="295">
        <f t="shared" ref="FY88" si="4109">FY87</f>
        <v>0</v>
      </c>
      <c r="FZ88" s="295">
        <f t="shared" ref="FZ88" si="4110">FZ87</f>
        <v>0</v>
      </c>
      <c r="GA88" s="295">
        <f t="shared" ref="GA88" si="4111">GA87</f>
        <v>0</v>
      </c>
      <c r="GB88" s="295">
        <f t="shared" ref="GB88" si="4112">GB87</f>
        <v>0</v>
      </c>
      <c r="GC88" s="295">
        <f t="shared" ref="GC88" si="4113">GC87</f>
        <v>0</v>
      </c>
      <c r="GD88" s="295">
        <f t="shared" ref="GD88" si="4114">GD87</f>
        <v>0</v>
      </c>
      <c r="GE88" s="295">
        <f t="shared" ref="GE88" si="4115">GE87</f>
        <v>0</v>
      </c>
      <c r="GF88" s="295">
        <f t="shared" ref="GF88" si="4116">GF87</f>
        <v>0</v>
      </c>
      <c r="GG88" s="295" t="e">
        <f t="shared" ref="GG88" si="4117">GG87</f>
        <v>#N/A</v>
      </c>
      <c r="GH88" s="2" t="e">
        <f>INDEX(リスト!$V:$V,MATCH(中日程計画表!$D87,リスト!$D:$D,0))</f>
        <v>#N/A</v>
      </c>
      <c r="GI88" s="2" t="e">
        <f>INDEX(リスト!$A:$A,MATCH(中日程計画表!$D87,リスト!$D:$D,0))</f>
        <v>#N/A</v>
      </c>
      <c r="GJ88" s="2" t="e">
        <f>INDEX(リスト!$U:$U,MATCH(中日程計画表!$D87,リスト!$D:$D,0))</f>
        <v>#N/A</v>
      </c>
      <c r="GK88" s="5" t="e">
        <f>INDEX(リスト!$W:$W,MATCH(中日程計画表!$D87,リスト!$D:$D,0))</f>
        <v>#N/A</v>
      </c>
      <c r="GL88" s="2" t="s">
        <v>201</v>
      </c>
      <c r="GM88" s="296">
        <f t="shared" ref="GM88" si="4118">GM87</f>
        <v>0</v>
      </c>
      <c r="GN88" s="296" t="str">
        <f t="shared" ref="GN88" si="4119">GN87</f>
        <v>受払照会</v>
      </c>
      <c r="GP88" s="2">
        <v>0.5665524193548388</v>
      </c>
      <c r="GU88" s="461"/>
      <c r="GV88" s="460"/>
      <c r="GW88" s="460"/>
      <c r="GX88" s="461"/>
      <c r="GY88" s="461"/>
      <c r="GZ88" s="460"/>
      <c r="HA88" s="460"/>
      <c r="HB88" s="461"/>
      <c r="HC88" s="461"/>
      <c r="HD88" s="460"/>
      <c r="HE88" s="460"/>
      <c r="HF88" s="461"/>
      <c r="HG88" s="461"/>
      <c r="HH88" s="460"/>
      <c r="HI88" s="460"/>
      <c r="HJ88" s="461"/>
      <c r="HK88" s="461"/>
      <c r="HL88" s="460"/>
      <c r="HM88" s="460"/>
      <c r="HN88" s="461"/>
      <c r="HO88" s="461"/>
      <c r="HP88" s="460"/>
      <c r="HQ88" s="460"/>
      <c r="HR88" s="461"/>
      <c r="HS88" s="4"/>
    </row>
    <row r="89" spans="1:227" ht="12" customHeight="1">
      <c r="A89" s="488" t="str">
        <f ca="1">INDIRECT("リスト!A"&amp;B89+6)</f>
        <v>在庫</v>
      </c>
      <c r="B89" s="493">
        <f t="shared" ref="B89" si="4120">ROUNDDOWN((ROW()-6)/2,0)+1</f>
        <v>42</v>
      </c>
      <c r="C89" s="474" t="str">
        <f>機能グループ名</f>
        <v>返品</v>
      </c>
      <c r="D89" s="500">
        <f>機能ID</f>
        <v>0</v>
      </c>
      <c r="E89" s="482" t="str">
        <f>機能名</f>
        <v>返品入力</v>
      </c>
      <c r="F89" s="315"/>
      <c r="G89" s="315"/>
      <c r="H89" s="315"/>
      <c r="I89" s="315"/>
      <c r="J89" s="316"/>
      <c r="K89" s="480" t="str">
        <f>担当者_SR</f>
        <v>NG</v>
      </c>
      <c r="L89" s="76"/>
      <c r="M89" s="76"/>
      <c r="N89" s="470"/>
      <c r="O89" s="494" t="str">
        <f>担当者_SRR</f>
        <v>NG</v>
      </c>
      <c r="P89" s="76"/>
      <c r="Q89" s="76"/>
      <c r="R89" s="470"/>
      <c r="S89" s="494" t="str">
        <f>担当者_DS</f>
        <v>NG</v>
      </c>
      <c r="T89" s="76"/>
      <c r="U89" s="76"/>
      <c r="V89" s="470"/>
      <c r="W89" s="472" t="str">
        <f>担当者_DSR</f>
        <v>NG</v>
      </c>
      <c r="X89" s="76"/>
      <c r="Y89" s="76"/>
      <c r="Z89" s="470"/>
      <c r="AA89" s="476"/>
      <c r="AB89" s="79"/>
      <c r="AC89" s="79"/>
      <c r="AD89" s="470">
        <f>IF(AC90 &lt;&gt; "",1,0)</f>
        <v>0</v>
      </c>
      <c r="AE89" s="495" t="str">
        <f>担当者_CD</f>
        <v>NG</v>
      </c>
      <c r="AF89" s="76"/>
      <c r="AG89" s="76"/>
      <c r="AH89" s="470"/>
      <c r="AI89" s="495" t="str">
        <f>担当者_DD</f>
        <v>NG</v>
      </c>
      <c r="AJ89" s="76"/>
      <c r="AK89" s="76"/>
      <c r="AL89" s="470"/>
      <c r="AM89" s="498"/>
      <c r="AN89" s="79"/>
      <c r="AO89" s="79"/>
      <c r="AP89" s="470">
        <f>IF(AO90 &lt;&gt; "",1,0)</f>
        <v>0</v>
      </c>
      <c r="AQ89" s="472" t="str">
        <f>担当者_MCL</f>
        <v>NG</v>
      </c>
      <c r="AR89" s="76"/>
      <c r="AS89" s="76"/>
      <c r="AT89" s="470"/>
      <c r="AU89" s="472" t="str">
        <f>担当者_MCLR</f>
        <v>NG</v>
      </c>
      <c r="AV89" s="76"/>
      <c r="AW89" s="76"/>
      <c r="AX89" s="470"/>
      <c r="AY89" s="476"/>
      <c r="AZ89" s="79"/>
      <c r="BA89" s="79"/>
      <c r="BB89" s="470">
        <f>IF(BA90 &lt;&gt; "",1,0)</f>
        <v>0</v>
      </c>
      <c r="BC89" s="474" t="str">
        <f>担当者_MT</f>
        <v>NG</v>
      </c>
      <c r="BD89" s="76"/>
      <c r="BE89" s="76"/>
      <c r="BF89" s="470"/>
      <c r="BG89" s="472" t="str">
        <f>担当者_M検</f>
        <v>NG</v>
      </c>
      <c r="BH89" s="76"/>
      <c r="BI89" s="76"/>
      <c r="BJ89" s="470"/>
      <c r="BK89" s="498"/>
      <c r="BL89" s="79"/>
      <c r="BM89" s="79"/>
      <c r="BN89" s="470">
        <v>0</v>
      </c>
      <c r="BO89" s="474" t="str">
        <f>担当者_モテ</f>
        <v>NG</v>
      </c>
      <c r="BP89" s="76"/>
      <c r="BQ89" s="76"/>
      <c r="BR89" s="470"/>
      <c r="BS89" s="472" t="str">
        <f>担当者_モテR</f>
        <v>NG</v>
      </c>
      <c r="BT89" s="76"/>
      <c r="BU89" s="76"/>
      <c r="BV89" s="470"/>
      <c r="BW89" s="499">
        <f t="shared" ref="BW89" si="4121">IFERROR(SUM(IF(K89&lt;&gt;"NG",N89*K$1,0),IF(O89&lt;&gt;"NG",R89*O$1,0),IF(S89&lt;&gt;"NG",V89*S$1,0),IF(W89&lt;&gt;"NG",Z89*W$1,0),IF(AA89&lt;&gt;"NG",AD89*AA$1,0),IF(AE89&lt;&gt;"NG",AH89*AE$1,0),IF(AI89&lt;&gt;"NG",AL89*AI$1,0),IF(AM89&lt;&gt;"NG",AP89*AM$1,0),IF(AQ89&lt;&gt;"NG",AT89*AQ$1,0),IF(AU89&lt;&gt;"NG",AX89*AU$1,0),IF(AY89&lt;&gt;"NG",BB89*AY$1,0),IF(BC89&lt;&gt;"NG",BF89*BC$1,0),IF(BG89&lt;&gt;"NG",BJ89*BG$1,0),IF(BK89&lt;&gt;"NG",BN89*BK$1,0),IF(BO89&lt;&gt;"NG",BR89*BO$1,0),IF(BS89&lt;&gt;"NG",BV89*BS$1,0))/SUM(IF(K89&lt;&gt;"NG",K$1,0),IF(O89&lt;&gt;"NG",O$1,0),IF(S89&lt;&gt;"NG",S$1,0),IF(W89&lt;&gt;"NG",W$1,0),IF(AA89&lt;&gt;"NG",AA$1,0),IF(AE89&lt;&gt;"NG",AE$1,0),IF(AI89&lt;&gt;"NG",AI$1,0),IF(AM89&lt;&gt;"NG",AM$1,0),IF(AQ89&lt;&gt;"NG",AQ$1,0),IF(AU89&lt;&gt;"NG",AU$1,0),IF(AY89&lt;&gt;"NG",AY$1,0),IF(BC89&lt;&gt;"NG",BC$1,0),IF(BG89&lt;&gt;"NG",BG$1,0),IF(BK89&lt;&gt;"NG",BK$1,0),IF(BO89&lt;&gt;"NG",BO$1,0),IF(BS89&lt;&gt;"NG",BS$1,0)),0)</f>
        <v>0</v>
      </c>
      <c r="BX89" s="466"/>
      <c r="BY89" s="490"/>
      <c r="BZ89" s="5"/>
      <c r="CA89" s="32">
        <f t="shared" ref="CA89" si="4122">IF(AND($M89&lt;&gt;$BZ$5,$M89&lt;=$BZ$6,$M89&lt;&gt;$BZ$7),1,0)</f>
        <v>0</v>
      </c>
      <c r="CB89" s="32">
        <f t="shared" ref="CB89" si="4123">IF(AND($Q89&lt;&gt;$BZ$5,$Q89&lt;=$BZ$6,$Q89&lt;&gt;$BZ$7),1,0)</f>
        <v>0</v>
      </c>
      <c r="CC89" s="32">
        <f t="shared" ref="CC89" si="4124">IF(AND($U89&lt;&gt;$BZ$5,$U89&lt;=$BZ$6,$U89&lt;&gt;$BZ$7),1,0)</f>
        <v>0</v>
      </c>
      <c r="CD89" s="32">
        <f t="shared" ref="CD89" si="4125">IF(AND($Y89&lt;&gt;$BZ$5,$Y89&lt;=$BZ$6,$Y89&lt;&gt;$BZ$7),1,0)</f>
        <v>0</v>
      </c>
      <c r="CE89" s="32">
        <f t="shared" ref="CE89" si="4126">IF(AND($AG89&lt;&gt;$BZ$5,$AG89&lt;=$BZ$6,$AG89&lt;&gt;$BZ$7),1,0)</f>
        <v>0</v>
      </c>
      <c r="CF89" s="32">
        <f t="shared" ref="CF89" si="4127">IF(AND($AK89&lt;&gt;$BZ$5,$AK89&lt;=$BZ$6,$AK89&lt;&gt;$BZ$7),1,0)</f>
        <v>0</v>
      </c>
      <c r="CG89" s="32">
        <f t="shared" ref="CG89" si="4128">IF(AND($AS89&lt;&gt;$BZ$5,$AS89&lt;=$BZ$6,$AS89&lt;&gt;$BZ$7),1,0)</f>
        <v>0</v>
      </c>
      <c r="CH89" s="32">
        <f t="shared" ref="CH89" si="4129">IF(AND($AW89&lt;&gt;$BZ$5,$AW89&lt;=$BZ$6,$AW89&lt;&gt;$BZ$7),1,0)</f>
        <v>0</v>
      </c>
      <c r="CI89" s="32">
        <f t="shared" ref="CI89" si="4130">IF(AND($BE89&lt;&gt;$BZ$5,$BE89&lt;=$BZ$6,$BE89&lt;&gt;$BZ$7),1,0)</f>
        <v>0</v>
      </c>
      <c r="CJ89" s="32">
        <f t="shared" ref="CJ89" si="4131">IF(AND($BI89&lt;&gt;$BZ$5,$BI89&lt;=$BZ$6,$BI89&lt;&gt;$BZ$7),1,0)</f>
        <v>0</v>
      </c>
      <c r="CK89" s="32">
        <f t="shared" ref="CK89" si="4132">IF(AND($BQ89&lt;&gt;$BZ$5,$BQ89&lt;=$BZ$6,$BQ89&lt;&gt;$BZ$7),1,0)</f>
        <v>0</v>
      </c>
      <c r="CL89" s="32">
        <f t="shared" ref="CL89" si="4133">IF(AND($BU89&lt;&gt;$BZ$5,$BU89&lt;=$BZ$6,$BU89&lt;&gt;$BZ$7),1,0)</f>
        <v>0</v>
      </c>
      <c r="CO89" s="32">
        <f>IF(AND($M89&lt;&gt;$CN$5,$M89&lt;=$CN$6,$M89&lt;&gt;$CN$7),1,0)</f>
        <v>0</v>
      </c>
      <c r="CP89" s="32">
        <f>IF(AND($Q89&lt;&gt;$CN$5,$Q89&lt;=$CN$6,$Q89&lt;&gt;$CN$7),1,0)</f>
        <v>0</v>
      </c>
      <c r="CQ89" s="32">
        <f>IF(AND($U89&lt;&gt;$CN$5,$U89&lt;=$CN$6,$U89&lt;&gt;$CN$7),1,0)</f>
        <v>0</v>
      </c>
      <c r="CR89" s="32">
        <f>IF(AND($Y89&lt;&gt;$CN$5,$Y89&lt;=$CN$6,$Y89&lt;&gt;$CN$7),1,0)</f>
        <v>0</v>
      </c>
      <c r="CS89" s="32">
        <f>IF(AND($AG89&lt;&gt;$CN$5,$AG89&lt;=$CN$6,$AG89&lt;&gt;$CN$7),1,0)</f>
        <v>0</v>
      </c>
      <c r="CT89" s="32">
        <f>IF(AND($AK89&lt;&gt;$CN$5,$AK89&lt;=$CN$6,$AK89&lt;&gt;$CN$7),1,0)</f>
        <v>0</v>
      </c>
      <c r="CU89" s="32">
        <f>IF(AND($AS89&lt;&gt;$CN$5,$AS89&lt;=$CN$6,$AS89&lt;&gt;$CN$7),1,0)</f>
        <v>0</v>
      </c>
      <c r="CV89" s="32">
        <f>IF(AND($AW89&lt;&gt;$CN$5,$AW89&lt;=$CN$6,$AW89&lt;&gt;$CN$7),1,0)</f>
        <v>0</v>
      </c>
      <c r="CW89" s="32">
        <f>IF(AND($BE89&lt;&gt;$CN$5,$BE89&lt;=$CN$6,$BE89&lt;&gt;$CN$7),1,0)</f>
        <v>0</v>
      </c>
      <c r="CX89" s="32">
        <f>IF(AND($BI89&lt;&gt;$CN$5,$BI89&lt;=$CN$6,$BI89&lt;&gt;$CN$7),1,0)</f>
        <v>0</v>
      </c>
      <c r="CY89" s="32">
        <f>IF(AND($BQ89&lt;&gt;$CN$5,$BQ89&lt;=$CN$6,$BQ89&lt;&gt;$CN$7),1,0)</f>
        <v>0</v>
      </c>
      <c r="CZ89" s="32">
        <f>IF(AND($BU89&lt;&gt;$CN$5,$BU89&lt;=$CN$6,$BU89&lt;&gt;$CN$7),1,0)</f>
        <v>0</v>
      </c>
      <c r="DC89" s="32">
        <f>IF(AND($M89&lt;&gt;$DB$5,$M89&lt;=$DB$6,$M89&lt;&gt;$CN$7),1,0)</f>
        <v>0</v>
      </c>
      <c r="DD89" s="32">
        <f>IF(AND($Q89&lt;&gt;$DB$5,$Q89&lt;=$DB$6,$Q89&lt;&gt;$CN$7),1,0)</f>
        <v>0</v>
      </c>
      <c r="DE89" s="32">
        <f>IF(AND($U89&lt;&gt;$DB$5,$U89&lt;=$DB$6,$U89&lt;&gt;$CN$7),1,0)</f>
        <v>0</v>
      </c>
      <c r="DF89" s="32">
        <f>IF(AND($Y89&lt;&gt;$DB$5,$Y89&lt;=$DB$6,$Y89&lt;&gt;$CN$7),1,0)</f>
        <v>0</v>
      </c>
      <c r="DG89" s="32">
        <f>IF(AND($AG89&lt;&gt;$DB$5,$AG89&lt;=$DB$6,$AG89&lt;&gt;$CN$7),1,0)</f>
        <v>0</v>
      </c>
      <c r="DH89" s="32">
        <f>IF(AND($AK89&lt;&gt;$DB$5,$AK89&lt;=$DB$6,$AK89&lt;&gt;$CN$7),1,0)</f>
        <v>0</v>
      </c>
      <c r="DI89" s="32">
        <f>IF(AND($AS89&lt;&gt;$DB$5,$AS89&lt;=$DB$6,$AS89&lt;&gt;$CN$7),1,0)</f>
        <v>0</v>
      </c>
      <c r="DJ89" s="32">
        <f>IF(AND($AW89&lt;&gt;$DB$5,$AW89&lt;=$DB$6,$AW89&lt;&gt;$CN$7),1,0)</f>
        <v>0</v>
      </c>
      <c r="DK89" s="32">
        <f>IF(AND($BE89&lt;&gt;$DB$5,$BE89&lt;=$DB$6,$BE89&lt;&gt;$CN$7),1,0)</f>
        <v>0</v>
      </c>
      <c r="DL89" s="32">
        <f>IF(AND($BI89&lt;&gt;$DB$5,$BI89&lt;=$DB$6,$BI89&lt;&gt;$CN$7),1,0)</f>
        <v>0</v>
      </c>
      <c r="DM89" s="32">
        <f>IF(AND($BQ89&lt;&gt;$DB$5,$BQ89&lt;=$DB$6,$BQ89&lt;&gt;$CN$7),1,0)</f>
        <v>0</v>
      </c>
      <c r="DN89" s="32">
        <f>IF(AND($BU89&lt;&gt;$DB$5,$BU89&lt;=$DB$6,$BU89&lt;&gt;$CN$7),1,0)</f>
        <v>0</v>
      </c>
      <c r="DQ89" s="32">
        <f t="shared" ref="DQ89" si="4134">IF(AND($M89&lt;&gt;$DP$5,$M89&lt;=$DP$6,$M89&lt;&gt;$CN$7),1,0)</f>
        <v>0</v>
      </c>
      <c r="DR89" s="32">
        <f t="shared" ref="DR89" si="4135">IF(AND($Q89&lt;&gt;$DP$5,$Q89&lt;=$DP$6,$Q89&lt;&gt;$CN$7),1,0)</f>
        <v>0</v>
      </c>
      <c r="DS89" s="32">
        <f t="shared" ref="DS89" si="4136">IF(AND($U89&lt;&gt;$DP$5,$U89&lt;=$DP$6,$U89&lt;&gt;$CN$7),1,0)</f>
        <v>0</v>
      </c>
      <c r="DT89" s="32">
        <f t="shared" ref="DT89" si="4137">IF(AND($Y89&lt;&gt;$DP$5,$Y89&lt;=$DP$6,$Y89&lt;&gt;$CN$7),1,0)</f>
        <v>0</v>
      </c>
      <c r="DU89" s="32">
        <f t="shared" ref="DU89" si="4138">IF(AND($AG89&lt;&gt;$DP$5,$AG89&lt;=$DP$6,$AG89&lt;&gt;$CN$7),1,0)</f>
        <v>0</v>
      </c>
      <c r="DV89" s="32">
        <f t="shared" ref="DV89" si="4139">IF(AND($AK89&lt;&gt;$DP$5,$AK89&lt;=$DP$6,$AK89&lt;&gt;$CN$7),1,0)</f>
        <v>0</v>
      </c>
      <c r="DW89" s="32">
        <f t="shared" ref="DW89" si="4140">IF(AND($AS89&lt;&gt;$DP$5,$AS89&lt;=$DP$6,$AS89&lt;&gt;$CN$7),1,0)</f>
        <v>0</v>
      </c>
      <c r="DX89" s="32">
        <f t="shared" ref="DX89" si="4141">IF(AND($AW89&lt;&gt;$DP$5,$AW89&lt;=$DP$6,$AW89&lt;&gt;$CN$7),1,0)</f>
        <v>0</v>
      </c>
      <c r="DY89" s="32">
        <f t="shared" ref="DY89" si="4142">IF(AND($BE89&lt;&gt;$DP$5,$BE89&lt;=$DP$6,$BE89&lt;&gt;$CN$7),1,0)</f>
        <v>0</v>
      </c>
      <c r="DZ89" s="32">
        <f t="shared" ref="DZ89" si="4143">IF(AND($BI89&lt;&gt;$DP$5,$BI89&lt;=$DP$6,$BI89&lt;&gt;$CN$7),1,0)</f>
        <v>0</v>
      </c>
      <c r="EA89" s="32">
        <f t="shared" ref="EA89" si="4144">IF(AND($BQ89&lt;&gt;$DP$5,$BQ89&lt;=$DP$6,$BQ89&lt;&gt;$CN$7),1,0)</f>
        <v>0</v>
      </c>
      <c r="EB89" s="32">
        <f t="shared" ref="EB89" si="4145">IF(AND($BU89&lt;&gt;$DP$5,$BU89&lt;=$DP$6,$BU89&lt;&gt;$CN$7),1,0)</f>
        <v>0</v>
      </c>
      <c r="EE89" s="328">
        <f>IF(M89&lt;&gt;"",IF(M89&lt;=$ED$6,1,IF(L89&gt;$ED$6,0,NETWORKDAYS(L89,$ED$6,祭日リスト)/NETWORKDAYS(L89,M89,祭日リスト)))*$GG89*週間進捗報告書!$G$9,0)</f>
        <v>0</v>
      </c>
      <c r="EF89" s="328">
        <f>IF(Q89&lt;&gt;"",IF(Q89&lt;=$ED$6,1,IF(P89&gt;$ED$6,0,NETWORKDAYS(P89,$ED$6,祭日リスト)/NETWORKDAYS(P89,Q89,祭日リスト)))*$GG89*週間進捗報告書!$G$10,0)</f>
        <v>0</v>
      </c>
      <c r="EG89" s="328">
        <f>IF(U89&lt;&gt;"",IF(U89&lt;=$ED$6,1,IF(T89&gt;$ED$6,0,NETWORKDAYS(T89,$ED$6,祭日リスト)/NETWORKDAYS(T89,U89,祭日リスト)))*$GG89*週間進捗報告書!$G$11,0)</f>
        <v>0</v>
      </c>
      <c r="EH89" s="328">
        <f>IF(Y89&lt;&gt;"",IF(Y89&lt;=$ED$6,1,IF(X89&gt;$ED$6,0,NETWORKDAYS(X89,$ED$6,祭日リスト)/NETWORKDAYS(X89,Y89,祭日リスト)))*$GG89*週間進捗報告書!$G$12,0)</f>
        <v>0</v>
      </c>
      <c r="EI89" s="328">
        <f>IF(AG89&lt;&gt;"",IF(AG89&lt;=$ED$6,1,IF(AF89&gt;$ED$6,0,NETWORKDAYS(AF89,$ED$6,祭日リスト)/NETWORKDAYS(AF89,AG89,祭日リスト)))*$GG89*週間進捗報告書!$G$13,0)</f>
        <v>0</v>
      </c>
      <c r="EJ89" s="328">
        <f>IF(AK89&lt;&gt;"",IF(AK89&lt;=$ED$6,1,IF(AJ89&gt;$ED$6,0,NETWORKDAYS(AJ89,$ED$6,祭日リスト)/NETWORKDAYS(AJ89,AK89,祭日リスト)))*$GG89*週間進捗報告書!$G$14,0)</f>
        <v>0</v>
      </c>
      <c r="EK89" s="328">
        <f>IF(AS89&lt;&gt;"",IF(AS89&lt;=$ED$6,1,IF(AR89&gt;$ED$6,0,NETWORKDAYS(AR89,$ED$6,祭日リスト)/NETWORKDAYS(AR89,AS89,祭日リスト)))*$GG89*週間進捗報告書!$G$15,0)</f>
        <v>0</v>
      </c>
      <c r="EL89" s="328">
        <f>IF(AW89&lt;&gt;"",IF(AW89&lt;=$ED$6,1,IF(AV89&gt;$ED$6,0,NETWORKDAYS(AV89,$ED$6,祭日リスト)/NETWORKDAYS(AV89,AW89,祭日リスト)))*$GG89*週間進捗報告書!$G$16,0)</f>
        <v>0</v>
      </c>
      <c r="EM89" s="328">
        <f>IF(BE89&lt;&gt;"",IF(BE89&lt;=$ED$6,1,IF(BD89&gt;$ED$6,0,NETWORKDAYS(BD89,$ED$6,祭日リスト)/NETWORKDAYS(BD89,BE89,祭日リスト)))*$GG89*週間進捗報告書!$G$17,0)</f>
        <v>0</v>
      </c>
      <c r="EN89" s="328">
        <f>IF(BI89&lt;&gt;"",IF(BI89&lt;=$ED$6,1,IF(BH89&gt;$ED$6,0,NETWORKDAYS(BH89,$ED$6,祭日リスト)/NETWORKDAYS(BH89,BI89,祭日リスト)))*$GG89*週間進捗報告書!$G$18,0)</f>
        <v>0</v>
      </c>
      <c r="EO89" s="328">
        <f>IF(BQ89&lt;&gt;"",IF(BQ89&lt;=$ED$6,1,IF(BP89&gt;$ED$6,0,NETWORKDAYS(BP89,$ED$6,祭日リスト)/NETWORKDAYS(BP89,BQ89,祭日リスト)))*$GG89*週間進捗報告書!$G$19,0)</f>
        <v>0</v>
      </c>
      <c r="EP89" s="328">
        <f>IF(BU89&lt;&gt;"",IF(BU89&lt;=$ED$6,1,IF(BT89&gt;$ED$6,0,NETWORKDAYS(BT89,$ED$6,祭日リスト)/NETWORKDAYS(BT89,BU89,祭日リスト)))*$GG89*週間進捗報告書!$G$20,0)</f>
        <v>0</v>
      </c>
      <c r="ER89" s="547">
        <f t="shared" ref="ER89:FC89" si="4146">EE89-EE90</f>
        <v>0</v>
      </c>
      <c r="ES89" s="547">
        <f t="shared" si="4146"/>
        <v>0</v>
      </c>
      <c r="ET89" s="547">
        <f t="shared" si="4146"/>
        <v>0</v>
      </c>
      <c r="EU89" s="547">
        <f t="shared" si="4146"/>
        <v>0</v>
      </c>
      <c r="EV89" s="547">
        <f t="shared" si="4146"/>
        <v>0</v>
      </c>
      <c r="EW89" s="547">
        <f t="shared" si="4146"/>
        <v>0</v>
      </c>
      <c r="EX89" s="547">
        <f t="shared" si="4146"/>
        <v>0</v>
      </c>
      <c r="EY89" s="547">
        <f t="shared" si="4146"/>
        <v>0</v>
      </c>
      <c r="EZ89" s="547">
        <f t="shared" si="4146"/>
        <v>0</v>
      </c>
      <c r="FA89" s="547">
        <f t="shared" si="4146"/>
        <v>0</v>
      </c>
      <c r="FB89" s="547">
        <f t="shared" si="4146"/>
        <v>0</v>
      </c>
      <c r="FC89" s="547">
        <f t="shared" si="4146"/>
        <v>0</v>
      </c>
      <c r="FD89" s="547">
        <f t="shared" ref="FD89" si="4147">SUM(ER89:FC90)</f>
        <v>0</v>
      </c>
      <c r="FE89" s="333"/>
      <c r="FG89" s="32">
        <f>IF(AND($M89&lt;&gt;$FF$7),1,0)</f>
        <v>0</v>
      </c>
      <c r="FH89" s="32">
        <f>IF(AND($Q89&lt;&gt;$FF$7),1,0)</f>
        <v>0</v>
      </c>
      <c r="FI89" s="32">
        <f>IF(AND($U89&lt;&gt;$FF$7),1,0)</f>
        <v>0</v>
      </c>
      <c r="FJ89" s="32">
        <f>IF(AND($Y89&lt;&gt;$FF$7),1,0)</f>
        <v>0</v>
      </c>
      <c r="FK89" s="32">
        <f>IF(AND($AG89&lt;&gt;$FF$7),1,0)</f>
        <v>0</v>
      </c>
      <c r="FL89" s="32">
        <f>IF(AND($AK89&lt;&gt;$FF$7),1,0)</f>
        <v>0</v>
      </c>
      <c r="FM89" s="32">
        <f>IF(AND($AS89&lt;&gt;$FF$7),1,0)</f>
        <v>0</v>
      </c>
      <c r="FN89" s="32">
        <f>IF(AND($AW89&lt;&gt;$FF$7),1,0)</f>
        <v>0</v>
      </c>
      <c r="FO89" s="32">
        <f>IF(AND($BE89&lt;&gt;$FF$7),1,0)</f>
        <v>0</v>
      </c>
      <c r="FP89" s="32">
        <f>IF(AND($BI89&lt;&gt;$FF$7),1,0)</f>
        <v>0</v>
      </c>
      <c r="FQ89" s="32">
        <f>IF(AND($BQ89&lt;&gt;$FF$7),1,0)</f>
        <v>0</v>
      </c>
      <c r="FR89" s="32">
        <f>IF(AND($BU89&lt;&gt;$FF$7),1,0)</f>
        <v>0</v>
      </c>
      <c r="FU89" s="294">
        <f t="shared" ref="FU89" si="4148">IF($K89&lt;&gt;"NG",$GG89,0)</f>
        <v>0</v>
      </c>
      <c r="FV89" s="294">
        <f t="shared" ref="FV89" si="4149">IF($O89&lt;&gt;"NG",$GG89,0)</f>
        <v>0</v>
      </c>
      <c r="FW89" s="294">
        <f t="shared" ref="FW89" si="4150">IF($S89&lt;&gt;"NG",$GG89,0)</f>
        <v>0</v>
      </c>
      <c r="FX89" s="294">
        <f t="shared" ref="FX89" si="4151">IF($W89&lt;&gt;"NG",$GG89,0)</f>
        <v>0</v>
      </c>
      <c r="FY89" s="294">
        <f t="shared" ref="FY89" si="4152">IF($AE89&lt;&gt;"NG",$GG89,0)</f>
        <v>0</v>
      </c>
      <c r="FZ89" s="294">
        <f t="shared" ref="FZ89" si="4153">IF($AI89&lt;&gt;"NG",$GG89,0)</f>
        <v>0</v>
      </c>
      <c r="GA89" s="294">
        <f t="shared" ref="GA89" si="4154">IF($AQ89&lt;&gt;"NG",$GG89,0)</f>
        <v>0</v>
      </c>
      <c r="GB89" s="294">
        <f t="shared" ref="GB89" si="4155">IF($AU89&lt;&gt;"NG",$GG89,0)</f>
        <v>0</v>
      </c>
      <c r="GC89" s="294">
        <f t="shared" ref="GC89" si="4156">IF($BC89&lt;&gt;"NG",$GG89,0)</f>
        <v>0</v>
      </c>
      <c r="GD89" s="294">
        <f t="shared" ref="GD89" si="4157">IF($BG89&lt;&gt;"NG",$GG89,0)</f>
        <v>0</v>
      </c>
      <c r="GE89" s="294">
        <f t="shared" ref="GE89" si="4158">IF($BO89&lt;&gt;"NG",$GG89,0)</f>
        <v>0</v>
      </c>
      <c r="GF89" s="294">
        <f t="shared" ref="GF89" si="4159">IF($BS89&lt;&gt;"NG",$GG89,0)</f>
        <v>0</v>
      </c>
      <c r="GG89" s="294" t="e">
        <f>VLOOKUP($D89,リスト!$D:$S,15,FALSE)</f>
        <v>#N/A</v>
      </c>
      <c r="GH89" s="2" t="e">
        <f>INDEX(リスト!$V:$V,MATCH(中日程計画表!$D89,リスト!$D:$D,0))</f>
        <v>#N/A</v>
      </c>
      <c r="GI89" s="2" t="e">
        <f>INDEX(リスト!$A:$A,MATCH(中日程計画表!$D89,リスト!$D:$D,0))</f>
        <v>#N/A</v>
      </c>
      <c r="GJ89" s="2" t="e">
        <f>INDEX(リスト!$U:$U,MATCH(中日程計画表!$D89,リスト!$D:$D,0))</f>
        <v>#N/A</v>
      </c>
      <c r="GK89" s="5" t="e">
        <f>INDEX(リスト!$W:$W,MATCH(中日程計画表!$D89,リスト!$D:$D,0))</f>
        <v>#N/A</v>
      </c>
      <c r="GL89" s="2" t="s">
        <v>200</v>
      </c>
      <c r="GM89" s="296">
        <f>D89</f>
        <v>0</v>
      </c>
      <c r="GN89" s="296" t="str">
        <f>E89</f>
        <v>返品入力</v>
      </c>
      <c r="GP89" s="2">
        <v>0.18959139784946241</v>
      </c>
      <c r="GU89" s="460" t="str">
        <f t="shared" ref="GU89" si="4160">AE89</f>
        <v>NG</v>
      </c>
      <c r="GV89" s="460">
        <f t="shared" ref="GV89" si="4161">EI89</f>
        <v>0</v>
      </c>
      <c r="GW89" s="460">
        <f t="shared" ref="GW89" si="4162">EI90</f>
        <v>0</v>
      </c>
      <c r="GX89" s="462">
        <f t="shared" ref="GX89" si="4163">EV89</f>
        <v>0</v>
      </c>
      <c r="GY89" s="460" t="str">
        <f t="shared" ref="GY89" si="4164">AI89</f>
        <v>NG</v>
      </c>
      <c r="GZ89" s="460">
        <f t="shared" ref="GZ89" si="4165">EJ89</f>
        <v>0</v>
      </c>
      <c r="HA89" s="460">
        <f t="shared" ref="HA89" si="4166">EJ90</f>
        <v>0</v>
      </c>
      <c r="HB89" s="462">
        <f t="shared" ref="HB89" si="4167">EW89</f>
        <v>0</v>
      </c>
      <c r="HC89" s="460" t="str">
        <f t="shared" ref="HC89" si="4168">AQ89</f>
        <v>NG</v>
      </c>
      <c r="HD89" s="460">
        <f t="shared" ref="HD89" si="4169">EK89</f>
        <v>0</v>
      </c>
      <c r="HE89" s="460">
        <f t="shared" ref="HE89" si="4170">EK90</f>
        <v>0</v>
      </c>
      <c r="HF89" s="462">
        <f t="shared" ref="HF89" si="4171">EX89</f>
        <v>0</v>
      </c>
      <c r="HG89" s="460" t="str">
        <f t="shared" ref="HG89" si="4172">AU89</f>
        <v>NG</v>
      </c>
      <c r="HH89" s="460">
        <f t="shared" ref="HH89" si="4173">EL89</f>
        <v>0</v>
      </c>
      <c r="HI89" s="460">
        <f t="shared" ref="HI89" si="4174">EL90</f>
        <v>0</v>
      </c>
      <c r="HJ89" s="462">
        <f t="shared" ref="HJ89" si="4175">EY89</f>
        <v>0</v>
      </c>
      <c r="HK89" s="460" t="str">
        <f t="shared" ref="HK89" si="4176">BC89</f>
        <v>NG</v>
      </c>
      <c r="HL89" s="460">
        <f t="shared" ref="HL89" si="4177">EM89</f>
        <v>0</v>
      </c>
      <c r="HM89" s="460">
        <f t="shared" ref="HM89" si="4178">EM90</f>
        <v>0</v>
      </c>
      <c r="HN89" s="462">
        <f t="shared" ref="HN89" si="4179">EZ89</f>
        <v>0</v>
      </c>
      <c r="HO89" s="460" t="str">
        <f t="shared" ref="HO89" si="4180">BG89</f>
        <v>NG</v>
      </c>
      <c r="HP89" s="460">
        <f t="shared" ref="HP89" si="4181">EN89</f>
        <v>0</v>
      </c>
      <c r="HQ89" s="460">
        <f t="shared" ref="HQ89" si="4182">EN90</f>
        <v>0</v>
      </c>
      <c r="HR89" s="462">
        <f t="shared" ref="HR89" si="4183">FA89</f>
        <v>0</v>
      </c>
      <c r="HS89" s="332"/>
    </row>
    <row r="90" spans="1:227" ht="12" customHeight="1">
      <c r="A90" s="489"/>
      <c r="B90" s="493"/>
      <c r="C90" s="475"/>
      <c r="D90" s="501"/>
      <c r="E90" s="483"/>
      <c r="F90" s="317"/>
      <c r="G90" s="317"/>
      <c r="H90" s="317"/>
      <c r="I90" s="317"/>
      <c r="J90" s="316"/>
      <c r="K90" s="481"/>
      <c r="L90" s="77"/>
      <c r="M90" s="77"/>
      <c r="N90" s="471"/>
      <c r="O90" s="494"/>
      <c r="P90" s="77"/>
      <c r="Q90" s="77"/>
      <c r="R90" s="471"/>
      <c r="S90" s="494"/>
      <c r="T90" s="77"/>
      <c r="U90" s="77"/>
      <c r="V90" s="471"/>
      <c r="W90" s="473"/>
      <c r="X90" s="77"/>
      <c r="Y90" s="77"/>
      <c r="Z90" s="471"/>
      <c r="AA90" s="477"/>
      <c r="AB90" s="80"/>
      <c r="AC90" s="80"/>
      <c r="AD90" s="471"/>
      <c r="AE90" s="495"/>
      <c r="AF90" s="77"/>
      <c r="AG90" s="77"/>
      <c r="AH90" s="471"/>
      <c r="AI90" s="495"/>
      <c r="AJ90" s="77"/>
      <c r="AK90" s="77"/>
      <c r="AL90" s="471"/>
      <c r="AM90" s="498"/>
      <c r="AN90" s="80"/>
      <c r="AO90" s="80"/>
      <c r="AP90" s="497"/>
      <c r="AQ90" s="473"/>
      <c r="AR90" s="77"/>
      <c r="AS90" s="77"/>
      <c r="AT90" s="471"/>
      <c r="AU90" s="473"/>
      <c r="AV90" s="77"/>
      <c r="AW90" s="77"/>
      <c r="AX90" s="471"/>
      <c r="AY90" s="477"/>
      <c r="AZ90" s="80"/>
      <c r="BA90" s="80"/>
      <c r="BB90" s="497"/>
      <c r="BC90" s="475"/>
      <c r="BD90" s="77"/>
      <c r="BE90" s="77"/>
      <c r="BF90" s="471"/>
      <c r="BG90" s="473"/>
      <c r="BH90" s="77"/>
      <c r="BI90" s="77"/>
      <c r="BJ90" s="471"/>
      <c r="BK90" s="498"/>
      <c r="BL90" s="80"/>
      <c r="BM90" s="80"/>
      <c r="BN90" s="497"/>
      <c r="BO90" s="475"/>
      <c r="BP90" s="77"/>
      <c r="BQ90" s="77"/>
      <c r="BR90" s="471"/>
      <c r="BS90" s="473"/>
      <c r="BT90" s="77"/>
      <c r="BU90" s="77"/>
      <c r="BV90" s="471"/>
      <c r="BW90" s="499"/>
      <c r="BX90" s="467"/>
      <c r="BY90" s="490"/>
      <c r="CA90" s="19">
        <f t="shared" ref="CA90" si="4184">IF(AND($N89=1,$M90&lt;&gt;$BZ$7),1,0)</f>
        <v>0</v>
      </c>
      <c r="CB90" s="19">
        <f t="shared" ref="CB90" si="4185">IF(AND($R89=1,$Q90&lt;&gt;$BZ$7),1,0)</f>
        <v>0</v>
      </c>
      <c r="CC90" s="19">
        <f t="shared" ref="CC90" si="4186">IF(AND($V89=1,$U90&lt;&gt;$BZ$7),1,0)</f>
        <v>0</v>
      </c>
      <c r="CD90" s="19">
        <f t="shared" ref="CD90" si="4187">IF(AND($Z89=1,$Y90&lt;&gt;$BZ$7),1,0)</f>
        <v>0</v>
      </c>
      <c r="CE90" s="19">
        <f t="shared" ref="CE90" si="4188">IF(AND($AH89=1,$AG90&lt;&gt;$BZ$7),1,0)</f>
        <v>0</v>
      </c>
      <c r="CF90" s="19">
        <f t="shared" ref="CF90" si="4189">IF(AND($AL89=1,$AK90&lt;&gt;$BZ$7),1,0)</f>
        <v>0</v>
      </c>
      <c r="CG90" s="19">
        <f t="shared" ref="CG90" si="4190">IF(AND($AT89=1,$AS90&lt;&gt;$BZ$7),1,0)</f>
        <v>0</v>
      </c>
      <c r="CH90" s="19">
        <f t="shared" ref="CH90" si="4191">IF(AND($AX89=1,$AW90&lt;&gt;$BZ$7),1,0)</f>
        <v>0</v>
      </c>
      <c r="CI90" s="19">
        <f t="shared" ref="CI90" si="4192">IF(AND($BF89=1,$BE90&lt;&gt;$BZ$7),1,0)</f>
        <v>0</v>
      </c>
      <c r="CJ90" s="19">
        <f t="shared" ref="CJ90" si="4193">IF(AND($BJ89=1,$BI90&lt;&gt;$BZ$7),1,0)</f>
        <v>0</v>
      </c>
      <c r="CK90" s="19">
        <f t="shared" ref="CK90" si="4194">IF(AND($BR89=1,$BQ90&lt;&gt;$BZ$7),1,0)</f>
        <v>0</v>
      </c>
      <c r="CL90" s="19">
        <f t="shared" ref="CL90" si="4195">IF(AND($BV89=1,$BU90&lt;&gt;$BZ$7),1,0)</f>
        <v>0</v>
      </c>
      <c r="CO90" s="19">
        <f>IF(AND($M90&lt;&gt;$CN$7,$M90&lt;=$CN$6),1,0)</f>
        <v>0</v>
      </c>
      <c r="CP90" s="19">
        <f>IF(AND($Q90&lt;&gt;$CN$7,$Q90&lt;=$CN$6),1,0)</f>
        <v>0</v>
      </c>
      <c r="CQ90" s="19">
        <f>IF(AND($U90&lt;&gt;$CN$7,$U90&lt;=$CN$6),1,0)</f>
        <v>0</v>
      </c>
      <c r="CR90" s="19">
        <f>IF(AND($Y90&lt;&gt;$CN$7,$Y90&lt;=$CN$6),1,0)</f>
        <v>0</v>
      </c>
      <c r="CS90" s="19">
        <f>IF(AND($AG90&lt;&gt;$CN$7,$AG90&lt;=$CN$6),1,0)</f>
        <v>0</v>
      </c>
      <c r="CT90" s="19">
        <f>IF(AND($AK90&lt;&gt;$CN$7,$AK90&lt;=$CN$6),1,0)</f>
        <v>0</v>
      </c>
      <c r="CU90" s="19">
        <f>IF(AND($AS90&lt;&gt;$CN$7,$AS90&lt;=$CN$6),1,0)</f>
        <v>0</v>
      </c>
      <c r="CV90" s="19">
        <f>IF(AND($AW90&lt;&gt;$CN$7,$AW90&lt;=$CN$6),1,0)</f>
        <v>0</v>
      </c>
      <c r="CW90" s="19">
        <f>IF(AND($BE90&lt;&gt;$CN$7,$BE90&lt;=$CN$6),1,0)</f>
        <v>0</v>
      </c>
      <c r="CX90" s="19">
        <f>IF(AND($BI90&lt;&gt;$CN$7,$BI90&lt;=$CN$6),1,0)</f>
        <v>0</v>
      </c>
      <c r="CY90" s="19">
        <f>IF(AND($BQ90&lt;&gt;$CN$7,$BQ90&lt;=$CN$6),1,0)</f>
        <v>0</v>
      </c>
      <c r="CZ90" s="19">
        <f>IF(AND($BU90&lt;&gt;$CN$7,$BU90&lt;=$CN$6),1,0)</f>
        <v>0</v>
      </c>
      <c r="DC90" s="19">
        <f>IF($N89=1,1,0)</f>
        <v>0</v>
      </c>
      <c r="DD90" s="19">
        <f>IF($R89=1,1,0)</f>
        <v>0</v>
      </c>
      <c r="DE90" s="19">
        <f>IF($V89=1,1,0)</f>
        <v>0</v>
      </c>
      <c r="DF90" s="19">
        <f>IF($Z89=1,1,0)</f>
        <v>0</v>
      </c>
      <c r="DG90" s="19">
        <f>IF($AH89=1,1,0)</f>
        <v>0</v>
      </c>
      <c r="DH90" s="19">
        <f>IF($AL89=1,1,0)</f>
        <v>0</v>
      </c>
      <c r="DI90" s="19">
        <f>IF($AT89=1,1,0)</f>
        <v>0</v>
      </c>
      <c r="DJ90" s="19">
        <f>IF($AX89=1,1,0)</f>
        <v>0</v>
      </c>
      <c r="DK90" s="19">
        <f>IF($BF89=1,1,0)</f>
        <v>0</v>
      </c>
      <c r="DL90" s="19">
        <f>IF($BJ89=1,1,0)</f>
        <v>0</v>
      </c>
      <c r="DM90" s="19">
        <f>IF($BR89=1,1,0)</f>
        <v>0</v>
      </c>
      <c r="DN90" s="19">
        <f>IF($BV89=1,1,0)</f>
        <v>0</v>
      </c>
      <c r="DQ90" s="19">
        <f t="shared" ref="DQ90" si="4196">IF($N89=1,1,0)</f>
        <v>0</v>
      </c>
      <c r="DR90" s="19">
        <f t="shared" ref="DR90" si="4197">IF($R89=1,1,0)</f>
        <v>0</v>
      </c>
      <c r="DS90" s="19">
        <f t="shared" ref="DS90" si="4198">IF($V89=1,1,0)</f>
        <v>0</v>
      </c>
      <c r="DT90" s="19">
        <f t="shared" ref="DT90" si="4199">IF($Z89=1,1,0)</f>
        <v>0</v>
      </c>
      <c r="DU90" s="19">
        <f t="shared" ref="DU90" si="4200">IF($AH89=1,1,0)</f>
        <v>0</v>
      </c>
      <c r="DV90" s="19">
        <f t="shared" ref="DV90" si="4201">IF($AL89=1,1,0)</f>
        <v>0</v>
      </c>
      <c r="DW90" s="19">
        <f t="shared" ref="DW90" si="4202">IF($AT89=1,1,0)</f>
        <v>0</v>
      </c>
      <c r="DX90" s="19">
        <f t="shared" ref="DX90" si="4203">IF($AX89=1,1,0)</f>
        <v>0</v>
      </c>
      <c r="DY90" s="19">
        <f t="shared" ref="DY90" si="4204">IF($BF89=1,1,0)</f>
        <v>0</v>
      </c>
      <c r="DZ90" s="19">
        <f t="shared" ref="DZ90" si="4205">IF($BJ89=1,1,0)</f>
        <v>0</v>
      </c>
      <c r="EA90" s="19">
        <f t="shared" ref="EA90" si="4206">IF($BR89=1,1,0)</f>
        <v>0</v>
      </c>
      <c r="EB90" s="19">
        <f t="shared" ref="EB90" si="4207">IF($BV89=1,1,0)</f>
        <v>0</v>
      </c>
      <c r="EE90" s="329">
        <f>N89*$FU90*週間進捗報告書!$G$9</f>
        <v>0</v>
      </c>
      <c r="EF90" s="329">
        <f>R89*$FV90*週間進捗報告書!$G$10</f>
        <v>0</v>
      </c>
      <c r="EG90" s="329">
        <f>V89*$FW90*週間進捗報告書!$G$11</f>
        <v>0</v>
      </c>
      <c r="EH90" s="329">
        <f>Z89*$FX90*週間進捗報告書!$G$12</f>
        <v>0</v>
      </c>
      <c r="EI90" s="329">
        <f>AH89*$FY90*週間進捗報告書!$G$13</f>
        <v>0</v>
      </c>
      <c r="EJ90" s="329">
        <f>AL89*$FZ90*週間進捗報告書!$G$14</f>
        <v>0</v>
      </c>
      <c r="EK90" s="329">
        <f>AT89*$GA90*週間進捗報告書!$G$15</f>
        <v>0</v>
      </c>
      <c r="EL90" s="329">
        <f>AX89*$GB90*週間進捗報告書!$G$16</f>
        <v>0</v>
      </c>
      <c r="EM90" s="329">
        <f>BF89*$GC90*週間進捗報告書!$G$17</f>
        <v>0</v>
      </c>
      <c r="EN90" s="329">
        <f>BJ89*$GD90*週間進捗報告書!$G$18</f>
        <v>0</v>
      </c>
      <c r="EO90" s="329">
        <f>BR89*$GE90*週間進捗報告書!$G$19</f>
        <v>0</v>
      </c>
      <c r="EP90" s="329">
        <f>BV89*$GF90*週間進捗報告書!$G$20</f>
        <v>0</v>
      </c>
      <c r="ER90" s="547"/>
      <c r="ES90" s="547"/>
      <c r="ET90" s="547"/>
      <c r="EU90" s="547"/>
      <c r="EV90" s="547"/>
      <c r="EW90" s="547"/>
      <c r="EX90" s="547"/>
      <c r="EY90" s="547"/>
      <c r="EZ90" s="547"/>
      <c r="FA90" s="547"/>
      <c r="FB90" s="547"/>
      <c r="FC90" s="547"/>
      <c r="FD90" s="547"/>
      <c r="FE90" s="332"/>
      <c r="FG90" s="19"/>
      <c r="FH90" s="19"/>
      <c r="FI90" s="19"/>
      <c r="FJ90" s="19"/>
      <c r="FK90" s="19"/>
      <c r="FL90" s="19"/>
      <c r="FM90" s="19"/>
      <c r="FN90" s="19"/>
      <c r="FO90" s="19"/>
      <c r="FP90" s="19"/>
      <c r="FQ90" s="19"/>
      <c r="FR90" s="19"/>
      <c r="FU90" s="295">
        <f t="shared" ref="FU90" si="4208">FU89</f>
        <v>0</v>
      </c>
      <c r="FV90" s="295">
        <f t="shared" ref="FV90" si="4209">FV89</f>
        <v>0</v>
      </c>
      <c r="FW90" s="295">
        <f t="shared" ref="FW90" si="4210">FW89</f>
        <v>0</v>
      </c>
      <c r="FX90" s="295">
        <f t="shared" ref="FX90" si="4211">FX89</f>
        <v>0</v>
      </c>
      <c r="FY90" s="295">
        <f t="shared" ref="FY90" si="4212">FY89</f>
        <v>0</v>
      </c>
      <c r="FZ90" s="295">
        <f t="shared" ref="FZ90" si="4213">FZ89</f>
        <v>0</v>
      </c>
      <c r="GA90" s="295">
        <f t="shared" ref="GA90" si="4214">GA89</f>
        <v>0</v>
      </c>
      <c r="GB90" s="295">
        <f t="shared" ref="GB90" si="4215">GB89</f>
        <v>0</v>
      </c>
      <c r="GC90" s="295">
        <f t="shared" ref="GC90" si="4216">GC89</f>
        <v>0</v>
      </c>
      <c r="GD90" s="295">
        <f t="shared" ref="GD90" si="4217">GD89</f>
        <v>0</v>
      </c>
      <c r="GE90" s="295">
        <f t="shared" ref="GE90" si="4218">GE89</f>
        <v>0</v>
      </c>
      <c r="GF90" s="295">
        <f t="shared" ref="GF90" si="4219">GF89</f>
        <v>0</v>
      </c>
      <c r="GG90" s="295" t="e">
        <f t="shared" ref="GG90" si="4220">GG89</f>
        <v>#N/A</v>
      </c>
      <c r="GH90" s="2" t="e">
        <f>INDEX(リスト!$V:$V,MATCH(中日程計画表!$D89,リスト!$D:$D,0))</f>
        <v>#N/A</v>
      </c>
      <c r="GI90" s="2" t="e">
        <f>INDEX(リスト!$A:$A,MATCH(中日程計画表!$D89,リスト!$D:$D,0))</f>
        <v>#N/A</v>
      </c>
      <c r="GJ90" s="2" t="e">
        <f>INDEX(リスト!$U:$U,MATCH(中日程計画表!$D89,リスト!$D:$D,0))</f>
        <v>#N/A</v>
      </c>
      <c r="GK90" s="5" t="e">
        <f>INDEX(リスト!$W:$W,MATCH(中日程計画表!$D89,リスト!$D:$D,0))</f>
        <v>#N/A</v>
      </c>
      <c r="GL90" s="2" t="s">
        <v>201</v>
      </c>
      <c r="GM90" s="296">
        <f t="shared" ref="GM90" si="4221">GM89</f>
        <v>0</v>
      </c>
      <c r="GN90" s="296" t="str">
        <f t="shared" ref="GN90" si="4222">GN89</f>
        <v>返品入力</v>
      </c>
      <c r="GP90" s="2">
        <v>0.18959139784946241</v>
      </c>
      <c r="GU90" s="461"/>
      <c r="GV90" s="460"/>
      <c r="GW90" s="460"/>
      <c r="GX90" s="461"/>
      <c r="GY90" s="461"/>
      <c r="GZ90" s="460"/>
      <c r="HA90" s="460"/>
      <c r="HB90" s="461"/>
      <c r="HC90" s="461"/>
      <c r="HD90" s="460"/>
      <c r="HE90" s="460"/>
      <c r="HF90" s="461"/>
      <c r="HG90" s="461"/>
      <c r="HH90" s="460"/>
      <c r="HI90" s="460"/>
      <c r="HJ90" s="461"/>
      <c r="HK90" s="461"/>
      <c r="HL90" s="460"/>
      <c r="HM90" s="460"/>
      <c r="HN90" s="461"/>
      <c r="HO90" s="461"/>
      <c r="HP90" s="460"/>
      <c r="HQ90" s="460"/>
      <c r="HR90" s="461"/>
      <c r="HS90" s="4"/>
    </row>
    <row r="91" spans="1:227" ht="12" customHeight="1">
      <c r="A91" s="488" t="str">
        <f ca="1">INDIRECT("リスト!A"&amp;B91+6)</f>
        <v>在庫</v>
      </c>
      <c r="B91" s="493">
        <f t="shared" ref="B91" si="4223">ROUNDDOWN((ROW()-6)/2,0)+1</f>
        <v>43</v>
      </c>
      <c r="C91" s="474" t="str">
        <f>機能グループ名</f>
        <v>返品</v>
      </c>
      <c r="D91" s="500">
        <f>機能ID</f>
        <v>0</v>
      </c>
      <c r="E91" s="482" t="str">
        <f>機能名</f>
        <v>返品削除</v>
      </c>
      <c r="F91" s="315"/>
      <c r="G91" s="315"/>
      <c r="H91" s="315"/>
      <c r="I91" s="315"/>
      <c r="J91" s="316"/>
      <c r="K91" s="480" t="str">
        <f>担当者_SR</f>
        <v>NG</v>
      </c>
      <c r="L91" s="76"/>
      <c r="M91" s="76"/>
      <c r="N91" s="470"/>
      <c r="O91" s="494" t="str">
        <f>担当者_SRR</f>
        <v>NG</v>
      </c>
      <c r="P91" s="76"/>
      <c r="Q91" s="76"/>
      <c r="R91" s="470"/>
      <c r="S91" s="494" t="str">
        <f>担当者_DS</f>
        <v>NG</v>
      </c>
      <c r="T91" s="76"/>
      <c r="U91" s="76"/>
      <c r="V91" s="470"/>
      <c r="W91" s="472" t="str">
        <f>担当者_DSR</f>
        <v>NG</v>
      </c>
      <c r="X91" s="76"/>
      <c r="Y91" s="76"/>
      <c r="Z91" s="470"/>
      <c r="AA91" s="476"/>
      <c r="AB91" s="79"/>
      <c r="AC91" s="79"/>
      <c r="AD91" s="470">
        <f>IF(AC92 &lt;&gt; "",1,0)</f>
        <v>0</v>
      </c>
      <c r="AE91" s="495" t="str">
        <f>担当者_CD</f>
        <v>NG</v>
      </c>
      <c r="AF91" s="76"/>
      <c r="AG91" s="76"/>
      <c r="AH91" s="470"/>
      <c r="AI91" s="495" t="str">
        <f>担当者_DD</f>
        <v>NG</v>
      </c>
      <c r="AJ91" s="76"/>
      <c r="AK91" s="76"/>
      <c r="AL91" s="470"/>
      <c r="AM91" s="498"/>
      <c r="AN91" s="79"/>
      <c r="AO91" s="79"/>
      <c r="AP91" s="470">
        <f>IF(AO92 &lt;&gt; "",1,0)</f>
        <v>0</v>
      </c>
      <c r="AQ91" s="472" t="str">
        <f>担当者_MCL</f>
        <v>NG</v>
      </c>
      <c r="AR91" s="76"/>
      <c r="AS91" s="76"/>
      <c r="AT91" s="470"/>
      <c r="AU91" s="472" t="str">
        <f>担当者_MCLR</f>
        <v>NG</v>
      </c>
      <c r="AV91" s="76"/>
      <c r="AW91" s="76"/>
      <c r="AX91" s="470"/>
      <c r="AY91" s="476"/>
      <c r="AZ91" s="79"/>
      <c r="BA91" s="79"/>
      <c r="BB91" s="470">
        <f>IF(BA92 &lt;&gt; "",1,0)</f>
        <v>0</v>
      </c>
      <c r="BC91" s="474" t="str">
        <f>担当者_MT</f>
        <v>NG</v>
      </c>
      <c r="BD91" s="76"/>
      <c r="BE91" s="76"/>
      <c r="BF91" s="470"/>
      <c r="BG91" s="472" t="str">
        <f>担当者_M検</f>
        <v>NG</v>
      </c>
      <c r="BH91" s="76"/>
      <c r="BI91" s="76"/>
      <c r="BJ91" s="470"/>
      <c r="BK91" s="498"/>
      <c r="BL91" s="79"/>
      <c r="BM91" s="79"/>
      <c r="BN91" s="470">
        <v>0</v>
      </c>
      <c r="BO91" s="474" t="str">
        <f>担当者_モテ</f>
        <v>NG</v>
      </c>
      <c r="BP91" s="76"/>
      <c r="BQ91" s="76"/>
      <c r="BR91" s="470"/>
      <c r="BS91" s="472" t="str">
        <f>担当者_モテR</f>
        <v>NG</v>
      </c>
      <c r="BT91" s="76"/>
      <c r="BU91" s="76"/>
      <c r="BV91" s="470"/>
      <c r="BW91" s="499">
        <f t="shared" ref="BW91" si="4224">IFERROR(SUM(IF(K91&lt;&gt;"NG",N91*K$1,0),IF(O91&lt;&gt;"NG",R91*O$1,0),IF(S91&lt;&gt;"NG",V91*S$1,0),IF(W91&lt;&gt;"NG",Z91*W$1,0),IF(AA91&lt;&gt;"NG",AD91*AA$1,0),IF(AE91&lt;&gt;"NG",AH91*AE$1,0),IF(AI91&lt;&gt;"NG",AL91*AI$1,0),IF(AM91&lt;&gt;"NG",AP91*AM$1,0),IF(AQ91&lt;&gt;"NG",AT91*AQ$1,0),IF(AU91&lt;&gt;"NG",AX91*AU$1,0),IF(AY91&lt;&gt;"NG",BB91*AY$1,0),IF(BC91&lt;&gt;"NG",BF91*BC$1,0),IF(BG91&lt;&gt;"NG",BJ91*BG$1,0),IF(BK91&lt;&gt;"NG",BN91*BK$1,0),IF(BO91&lt;&gt;"NG",BR91*BO$1,0),IF(BS91&lt;&gt;"NG",BV91*BS$1,0))/SUM(IF(K91&lt;&gt;"NG",K$1,0),IF(O91&lt;&gt;"NG",O$1,0),IF(S91&lt;&gt;"NG",S$1,0),IF(W91&lt;&gt;"NG",W$1,0),IF(AA91&lt;&gt;"NG",AA$1,0),IF(AE91&lt;&gt;"NG",AE$1,0),IF(AI91&lt;&gt;"NG",AI$1,0),IF(AM91&lt;&gt;"NG",AM$1,0),IF(AQ91&lt;&gt;"NG",AQ$1,0),IF(AU91&lt;&gt;"NG",AU$1,0),IF(AY91&lt;&gt;"NG",AY$1,0),IF(BC91&lt;&gt;"NG",BC$1,0),IF(BG91&lt;&gt;"NG",BG$1,0),IF(BK91&lt;&gt;"NG",BK$1,0),IF(BO91&lt;&gt;"NG",BO$1,0),IF(BS91&lt;&gt;"NG",BS$1,0)),0)</f>
        <v>0</v>
      </c>
      <c r="BX91" s="466"/>
      <c r="BY91" s="490"/>
      <c r="BZ91" s="5"/>
      <c r="CA91" s="32">
        <f t="shared" ref="CA91" si="4225">IF(AND($M91&lt;&gt;$BZ$5,$M91&lt;=$BZ$6,$M91&lt;&gt;$BZ$7),1,0)</f>
        <v>0</v>
      </c>
      <c r="CB91" s="32">
        <f t="shared" ref="CB91" si="4226">IF(AND($Q91&lt;&gt;$BZ$5,$Q91&lt;=$BZ$6,$Q91&lt;&gt;$BZ$7),1,0)</f>
        <v>0</v>
      </c>
      <c r="CC91" s="32">
        <f t="shared" ref="CC91" si="4227">IF(AND($U91&lt;&gt;$BZ$5,$U91&lt;=$BZ$6,$U91&lt;&gt;$BZ$7),1,0)</f>
        <v>0</v>
      </c>
      <c r="CD91" s="32">
        <f t="shared" ref="CD91" si="4228">IF(AND($Y91&lt;&gt;$BZ$5,$Y91&lt;=$BZ$6,$Y91&lt;&gt;$BZ$7),1,0)</f>
        <v>0</v>
      </c>
      <c r="CE91" s="32">
        <f t="shared" ref="CE91" si="4229">IF(AND($AG91&lt;&gt;$BZ$5,$AG91&lt;=$BZ$6,$AG91&lt;&gt;$BZ$7),1,0)</f>
        <v>0</v>
      </c>
      <c r="CF91" s="32">
        <f t="shared" ref="CF91" si="4230">IF(AND($AK91&lt;&gt;$BZ$5,$AK91&lt;=$BZ$6,$AK91&lt;&gt;$BZ$7),1,0)</f>
        <v>0</v>
      </c>
      <c r="CG91" s="32">
        <f t="shared" ref="CG91" si="4231">IF(AND($AS91&lt;&gt;$BZ$5,$AS91&lt;=$BZ$6,$AS91&lt;&gt;$BZ$7),1,0)</f>
        <v>0</v>
      </c>
      <c r="CH91" s="32">
        <f t="shared" ref="CH91" si="4232">IF(AND($AW91&lt;&gt;$BZ$5,$AW91&lt;=$BZ$6,$AW91&lt;&gt;$BZ$7),1,0)</f>
        <v>0</v>
      </c>
      <c r="CI91" s="32">
        <f t="shared" ref="CI91" si="4233">IF(AND($BE91&lt;&gt;$BZ$5,$BE91&lt;=$BZ$6,$BE91&lt;&gt;$BZ$7),1,0)</f>
        <v>0</v>
      </c>
      <c r="CJ91" s="32">
        <f t="shared" ref="CJ91" si="4234">IF(AND($BI91&lt;&gt;$BZ$5,$BI91&lt;=$BZ$6,$BI91&lt;&gt;$BZ$7),1,0)</f>
        <v>0</v>
      </c>
      <c r="CK91" s="32">
        <f t="shared" ref="CK91" si="4235">IF(AND($BQ91&lt;&gt;$BZ$5,$BQ91&lt;=$BZ$6,$BQ91&lt;&gt;$BZ$7),1,0)</f>
        <v>0</v>
      </c>
      <c r="CL91" s="32">
        <f t="shared" ref="CL91" si="4236">IF(AND($BU91&lt;&gt;$BZ$5,$BU91&lt;=$BZ$6,$BU91&lt;&gt;$BZ$7),1,0)</f>
        <v>0</v>
      </c>
      <c r="CO91" s="32">
        <f>IF(AND($M91&lt;&gt;$CN$5,$M91&lt;=$CN$6,$M91&lt;&gt;$CN$7),1,0)</f>
        <v>0</v>
      </c>
      <c r="CP91" s="32">
        <f>IF(AND($Q91&lt;&gt;$CN$5,$Q91&lt;=$CN$6,$Q91&lt;&gt;$CN$7),1,0)</f>
        <v>0</v>
      </c>
      <c r="CQ91" s="32">
        <f>IF(AND($U91&lt;&gt;$CN$5,$U91&lt;=$CN$6,$U91&lt;&gt;$CN$7),1,0)</f>
        <v>0</v>
      </c>
      <c r="CR91" s="32">
        <f>IF(AND($Y91&lt;&gt;$CN$5,$Y91&lt;=$CN$6,$Y91&lt;&gt;$CN$7),1,0)</f>
        <v>0</v>
      </c>
      <c r="CS91" s="32">
        <f>IF(AND($AG91&lt;&gt;$CN$5,$AG91&lt;=$CN$6,$AG91&lt;&gt;$CN$7),1,0)</f>
        <v>0</v>
      </c>
      <c r="CT91" s="32">
        <f>IF(AND($AK91&lt;&gt;$CN$5,$AK91&lt;=$CN$6,$AK91&lt;&gt;$CN$7),1,0)</f>
        <v>0</v>
      </c>
      <c r="CU91" s="32">
        <f>IF(AND($AS91&lt;&gt;$CN$5,$AS91&lt;=$CN$6,$AS91&lt;&gt;$CN$7),1,0)</f>
        <v>0</v>
      </c>
      <c r="CV91" s="32">
        <f>IF(AND($AW91&lt;&gt;$CN$5,$AW91&lt;=$CN$6,$AW91&lt;&gt;$CN$7),1,0)</f>
        <v>0</v>
      </c>
      <c r="CW91" s="32">
        <f>IF(AND($BE91&lt;&gt;$CN$5,$BE91&lt;=$CN$6,$BE91&lt;&gt;$CN$7),1,0)</f>
        <v>0</v>
      </c>
      <c r="CX91" s="32">
        <f>IF(AND($BI91&lt;&gt;$CN$5,$BI91&lt;=$CN$6,$BI91&lt;&gt;$CN$7),1,0)</f>
        <v>0</v>
      </c>
      <c r="CY91" s="32">
        <f>IF(AND($BQ91&lt;&gt;$CN$5,$BQ91&lt;=$CN$6,$BQ91&lt;&gt;$CN$7),1,0)</f>
        <v>0</v>
      </c>
      <c r="CZ91" s="32">
        <f>IF(AND($BU91&lt;&gt;$CN$5,$BU91&lt;=$CN$6,$BU91&lt;&gt;$CN$7),1,0)</f>
        <v>0</v>
      </c>
      <c r="DC91" s="32">
        <f>IF(AND($M91&lt;&gt;$DB$5,$M91&lt;=$DB$6,$M91&lt;&gt;$CN$7),1,0)</f>
        <v>0</v>
      </c>
      <c r="DD91" s="32">
        <f>IF(AND($Q91&lt;&gt;$DB$5,$Q91&lt;=$DB$6,$Q91&lt;&gt;$CN$7),1,0)</f>
        <v>0</v>
      </c>
      <c r="DE91" s="32">
        <f>IF(AND($U91&lt;&gt;$DB$5,$U91&lt;=$DB$6,$U91&lt;&gt;$CN$7),1,0)</f>
        <v>0</v>
      </c>
      <c r="DF91" s="32">
        <f>IF(AND($Y91&lt;&gt;$DB$5,$Y91&lt;=$DB$6,$Y91&lt;&gt;$CN$7),1,0)</f>
        <v>0</v>
      </c>
      <c r="DG91" s="32">
        <f>IF(AND($AG91&lt;&gt;$DB$5,$AG91&lt;=$DB$6,$AG91&lt;&gt;$CN$7),1,0)</f>
        <v>0</v>
      </c>
      <c r="DH91" s="32">
        <f>IF(AND($AK91&lt;&gt;$DB$5,$AK91&lt;=$DB$6,$AK91&lt;&gt;$CN$7),1,0)</f>
        <v>0</v>
      </c>
      <c r="DI91" s="32">
        <f>IF(AND($AS91&lt;&gt;$DB$5,$AS91&lt;=$DB$6,$AS91&lt;&gt;$CN$7),1,0)</f>
        <v>0</v>
      </c>
      <c r="DJ91" s="32">
        <f>IF(AND($AW91&lt;&gt;$DB$5,$AW91&lt;=$DB$6,$AW91&lt;&gt;$CN$7),1,0)</f>
        <v>0</v>
      </c>
      <c r="DK91" s="32">
        <f>IF(AND($BE91&lt;&gt;$DB$5,$BE91&lt;=$DB$6,$BE91&lt;&gt;$CN$7),1,0)</f>
        <v>0</v>
      </c>
      <c r="DL91" s="32">
        <f>IF(AND($BI91&lt;&gt;$DB$5,$BI91&lt;=$DB$6,$BI91&lt;&gt;$CN$7),1,0)</f>
        <v>0</v>
      </c>
      <c r="DM91" s="32">
        <f>IF(AND($BQ91&lt;&gt;$DB$5,$BQ91&lt;=$DB$6,$BQ91&lt;&gt;$CN$7),1,0)</f>
        <v>0</v>
      </c>
      <c r="DN91" s="32">
        <f>IF(AND($BU91&lt;&gt;$DB$5,$BU91&lt;=$DB$6,$BU91&lt;&gt;$CN$7),1,0)</f>
        <v>0</v>
      </c>
      <c r="DQ91" s="32">
        <f t="shared" ref="DQ91" si="4237">IF(AND($M91&lt;&gt;$DP$5,$M91&lt;=$DP$6,$M91&lt;&gt;$CN$7),1,0)</f>
        <v>0</v>
      </c>
      <c r="DR91" s="32">
        <f t="shared" ref="DR91" si="4238">IF(AND($Q91&lt;&gt;$DP$5,$Q91&lt;=$DP$6,$Q91&lt;&gt;$CN$7),1,0)</f>
        <v>0</v>
      </c>
      <c r="DS91" s="32">
        <f t="shared" ref="DS91" si="4239">IF(AND($U91&lt;&gt;$DP$5,$U91&lt;=$DP$6,$U91&lt;&gt;$CN$7),1,0)</f>
        <v>0</v>
      </c>
      <c r="DT91" s="32">
        <f t="shared" ref="DT91" si="4240">IF(AND($Y91&lt;&gt;$DP$5,$Y91&lt;=$DP$6,$Y91&lt;&gt;$CN$7),1,0)</f>
        <v>0</v>
      </c>
      <c r="DU91" s="32">
        <f t="shared" ref="DU91" si="4241">IF(AND($AG91&lt;&gt;$DP$5,$AG91&lt;=$DP$6,$AG91&lt;&gt;$CN$7),1,0)</f>
        <v>0</v>
      </c>
      <c r="DV91" s="32">
        <f t="shared" ref="DV91" si="4242">IF(AND($AK91&lt;&gt;$DP$5,$AK91&lt;=$DP$6,$AK91&lt;&gt;$CN$7),1,0)</f>
        <v>0</v>
      </c>
      <c r="DW91" s="32">
        <f t="shared" ref="DW91" si="4243">IF(AND($AS91&lt;&gt;$DP$5,$AS91&lt;=$DP$6,$AS91&lt;&gt;$CN$7),1,0)</f>
        <v>0</v>
      </c>
      <c r="DX91" s="32">
        <f t="shared" ref="DX91" si="4244">IF(AND($AW91&lt;&gt;$DP$5,$AW91&lt;=$DP$6,$AW91&lt;&gt;$CN$7),1,0)</f>
        <v>0</v>
      </c>
      <c r="DY91" s="32">
        <f t="shared" ref="DY91" si="4245">IF(AND($BE91&lt;&gt;$DP$5,$BE91&lt;=$DP$6,$BE91&lt;&gt;$CN$7),1,0)</f>
        <v>0</v>
      </c>
      <c r="DZ91" s="32">
        <f t="shared" ref="DZ91" si="4246">IF(AND($BI91&lt;&gt;$DP$5,$BI91&lt;=$DP$6,$BI91&lt;&gt;$CN$7),1,0)</f>
        <v>0</v>
      </c>
      <c r="EA91" s="32">
        <f t="shared" ref="EA91" si="4247">IF(AND($BQ91&lt;&gt;$DP$5,$BQ91&lt;=$DP$6,$BQ91&lt;&gt;$CN$7),1,0)</f>
        <v>0</v>
      </c>
      <c r="EB91" s="32">
        <f t="shared" ref="EB91" si="4248">IF(AND($BU91&lt;&gt;$DP$5,$BU91&lt;=$DP$6,$BU91&lt;&gt;$CN$7),1,0)</f>
        <v>0</v>
      </c>
      <c r="EE91" s="328">
        <f>IF(M91&lt;&gt;"",IF(M91&lt;=$ED$6,1,IF(L91&gt;$ED$6,0,NETWORKDAYS(L91,$ED$6,祭日リスト)/NETWORKDAYS(L91,M91,祭日リスト)))*$GG91*週間進捗報告書!$G$9,0)</f>
        <v>0</v>
      </c>
      <c r="EF91" s="328">
        <f>IF(Q91&lt;&gt;"",IF(Q91&lt;=$ED$6,1,IF(P91&gt;$ED$6,0,NETWORKDAYS(P91,$ED$6,祭日リスト)/NETWORKDAYS(P91,Q91,祭日リスト)))*$GG91*週間進捗報告書!$G$10,0)</f>
        <v>0</v>
      </c>
      <c r="EG91" s="328">
        <f>IF(U91&lt;&gt;"",IF(U91&lt;=$ED$6,1,IF(T91&gt;$ED$6,0,NETWORKDAYS(T91,$ED$6,祭日リスト)/NETWORKDAYS(T91,U91,祭日リスト)))*$GG91*週間進捗報告書!$G$11,0)</f>
        <v>0</v>
      </c>
      <c r="EH91" s="328">
        <f>IF(Y91&lt;&gt;"",IF(Y91&lt;=$ED$6,1,IF(X91&gt;$ED$6,0,NETWORKDAYS(X91,$ED$6,祭日リスト)/NETWORKDAYS(X91,Y91,祭日リスト)))*$GG91*週間進捗報告書!$G$12,0)</f>
        <v>0</v>
      </c>
      <c r="EI91" s="328">
        <f>IF(AG91&lt;&gt;"",IF(AG91&lt;=$ED$6,1,IF(AF91&gt;$ED$6,0,NETWORKDAYS(AF91,$ED$6,祭日リスト)/NETWORKDAYS(AF91,AG91,祭日リスト)))*$GG91*週間進捗報告書!$G$13,0)</f>
        <v>0</v>
      </c>
      <c r="EJ91" s="328">
        <f>IF(AK91&lt;&gt;"",IF(AK91&lt;=$ED$6,1,IF(AJ91&gt;$ED$6,0,NETWORKDAYS(AJ91,$ED$6,祭日リスト)/NETWORKDAYS(AJ91,AK91,祭日リスト)))*$GG91*週間進捗報告書!$G$14,0)</f>
        <v>0</v>
      </c>
      <c r="EK91" s="328">
        <f>IF(AS91&lt;&gt;"",IF(AS91&lt;=$ED$6,1,IF(AR91&gt;$ED$6,0,NETWORKDAYS(AR91,$ED$6,祭日リスト)/NETWORKDAYS(AR91,AS91,祭日リスト)))*$GG91*週間進捗報告書!$G$15,0)</f>
        <v>0</v>
      </c>
      <c r="EL91" s="328">
        <f>IF(AW91&lt;&gt;"",IF(AW91&lt;=$ED$6,1,IF(AV91&gt;$ED$6,0,NETWORKDAYS(AV91,$ED$6,祭日リスト)/NETWORKDAYS(AV91,AW91,祭日リスト)))*$GG91*週間進捗報告書!$G$16,0)</f>
        <v>0</v>
      </c>
      <c r="EM91" s="328">
        <f>IF(BE91&lt;&gt;"",IF(BE91&lt;=$ED$6,1,IF(BD91&gt;$ED$6,0,NETWORKDAYS(BD91,$ED$6,祭日リスト)/NETWORKDAYS(BD91,BE91,祭日リスト)))*$GG91*週間進捗報告書!$G$17,0)</f>
        <v>0</v>
      </c>
      <c r="EN91" s="328">
        <f>IF(BI91&lt;&gt;"",IF(BI91&lt;=$ED$6,1,IF(BH91&gt;$ED$6,0,NETWORKDAYS(BH91,$ED$6,祭日リスト)/NETWORKDAYS(BH91,BI91,祭日リスト)))*$GG91*週間進捗報告書!$G$18,0)</f>
        <v>0</v>
      </c>
      <c r="EO91" s="328">
        <f>IF(BQ91&lt;&gt;"",IF(BQ91&lt;=$ED$6,1,IF(BP91&gt;$ED$6,0,NETWORKDAYS(BP91,$ED$6,祭日リスト)/NETWORKDAYS(BP91,BQ91,祭日リスト)))*$GG91*週間進捗報告書!$G$19,0)</f>
        <v>0</v>
      </c>
      <c r="EP91" s="328">
        <f>IF(BU91&lt;&gt;"",IF(BU91&lt;=$ED$6,1,IF(BT91&gt;$ED$6,0,NETWORKDAYS(BT91,$ED$6,祭日リスト)/NETWORKDAYS(BT91,BU91,祭日リスト)))*$GG91*週間進捗報告書!$G$20,0)</f>
        <v>0</v>
      </c>
      <c r="ER91" s="547">
        <f t="shared" ref="ER91:FC91" si="4249">EE91-EE92</f>
        <v>0</v>
      </c>
      <c r="ES91" s="547">
        <f t="shared" si="4249"/>
        <v>0</v>
      </c>
      <c r="ET91" s="547">
        <f t="shared" si="4249"/>
        <v>0</v>
      </c>
      <c r="EU91" s="547">
        <f t="shared" si="4249"/>
        <v>0</v>
      </c>
      <c r="EV91" s="547">
        <f t="shared" si="4249"/>
        <v>0</v>
      </c>
      <c r="EW91" s="547">
        <f t="shared" si="4249"/>
        <v>0</v>
      </c>
      <c r="EX91" s="547">
        <f t="shared" si="4249"/>
        <v>0</v>
      </c>
      <c r="EY91" s="547">
        <f t="shared" si="4249"/>
        <v>0</v>
      </c>
      <c r="EZ91" s="547">
        <f t="shared" si="4249"/>
        <v>0</v>
      </c>
      <c r="FA91" s="547">
        <f t="shared" si="4249"/>
        <v>0</v>
      </c>
      <c r="FB91" s="547">
        <f t="shared" si="4249"/>
        <v>0</v>
      </c>
      <c r="FC91" s="547">
        <f t="shared" si="4249"/>
        <v>0</v>
      </c>
      <c r="FD91" s="547">
        <f t="shared" ref="FD91" si="4250">SUM(ER91:FC92)</f>
        <v>0</v>
      </c>
      <c r="FE91" s="333"/>
      <c r="FG91" s="32">
        <f>IF(AND($M91&lt;&gt;$FF$7),1,0)</f>
        <v>0</v>
      </c>
      <c r="FH91" s="32">
        <f>IF(AND($Q91&lt;&gt;$FF$7),1,0)</f>
        <v>0</v>
      </c>
      <c r="FI91" s="32">
        <f>IF(AND($U91&lt;&gt;$FF$7),1,0)</f>
        <v>0</v>
      </c>
      <c r="FJ91" s="32">
        <f>IF(AND($Y91&lt;&gt;$FF$7),1,0)</f>
        <v>0</v>
      </c>
      <c r="FK91" s="32">
        <f>IF(AND($AG91&lt;&gt;$FF$7),1,0)</f>
        <v>0</v>
      </c>
      <c r="FL91" s="32">
        <f>IF(AND($AK91&lt;&gt;$FF$7),1,0)</f>
        <v>0</v>
      </c>
      <c r="FM91" s="32">
        <f>IF(AND($AS91&lt;&gt;$FF$7),1,0)</f>
        <v>0</v>
      </c>
      <c r="FN91" s="32">
        <f>IF(AND($AW91&lt;&gt;$FF$7),1,0)</f>
        <v>0</v>
      </c>
      <c r="FO91" s="32">
        <f>IF(AND($BE91&lt;&gt;$FF$7),1,0)</f>
        <v>0</v>
      </c>
      <c r="FP91" s="32">
        <f>IF(AND($BI91&lt;&gt;$FF$7),1,0)</f>
        <v>0</v>
      </c>
      <c r="FQ91" s="32">
        <f>IF(AND($BQ91&lt;&gt;$FF$7),1,0)</f>
        <v>0</v>
      </c>
      <c r="FR91" s="32">
        <f>IF(AND($BU91&lt;&gt;$FF$7),1,0)</f>
        <v>0</v>
      </c>
      <c r="FU91" s="294">
        <f t="shared" ref="FU91" si="4251">IF($K91&lt;&gt;"NG",$GG91,0)</f>
        <v>0</v>
      </c>
      <c r="FV91" s="294">
        <f t="shared" ref="FV91" si="4252">IF($O91&lt;&gt;"NG",$GG91,0)</f>
        <v>0</v>
      </c>
      <c r="FW91" s="294">
        <f t="shared" ref="FW91" si="4253">IF($S91&lt;&gt;"NG",$GG91,0)</f>
        <v>0</v>
      </c>
      <c r="FX91" s="294">
        <f t="shared" ref="FX91" si="4254">IF($W91&lt;&gt;"NG",$GG91,0)</f>
        <v>0</v>
      </c>
      <c r="FY91" s="294">
        <f t="shared" ref="FY91" si="4255">IF($AE91&lt;&gt;"NG",$GG91,0)</f>
        <v>0</v>
      </c>
      <c r="FZ91" s="294">
        <f t="shared" ref="FZ91" si="4256">IF($AI91&lt;&gt;"NG",$GG91,0)</f>
        <v>0</v>
      </c>
      <c r="GA91" s="294">
        <f t="shared" ref="GA91" si="4257">IF($AQ91&lt;&gt;"NG",$GG91,0)</f>
        <v>0</v>
      </c>
      <c r="GB91" s="294">
        <f t="shared" ref="GB91" si="4258">IF($AU91&lt;&gt;"NG",$GG91,0)</f>
        <v>0</v>
      </c>
      <c r="GC91" s="294">
        <f t="shared" ref="GC91" si="4259">IF($BC91&lt;&gt;"NG",$GG91,0)</f>
        <v>0</v>
      </c>
      <c r="GD91" s="294">
        <f t="shared" ref="GD91" si="4260">IF($BG91&lt;&gt;"NG",$GG91,0)</f>
        <v>0</v>
      </c>
      <c r="GE91" s="294">
        <f t="shared" ref="GE91" si="4261">IF($BO91&lt;&gt;"NG",$GG91,0)</f>
        <v>0</v>
      </c>
      <c r="GF91" s="294">
        <f t="shared" ref="GF91" si="4262">IF($BS91&lt;&gt;"NG",$GG91,0)</f>
        <v>0</v>
      </c>
      <c r="GG91" s="294" t="e">
        <f>VLOOKUP($D91,リスト!$D:$S,15,FALSE)</f>
        <v>#N/A</v>
      </c>
      <c r="GH91" s="2" t="e">
        <f>INDEX(リスト!$V:$V,MATCH(中日程計画表!$D91,リスト!$D:$D,0))</f>
        <v>#N/A</v>
      </c>
      <c r="GI91" s="2" t="e">
        <f>INDEX(リスト!$A:$A,MATCH(中日程計画表!$D91,リスト!$D:$D,0))</f>
        <v>#N/A</v>
      </c>
      <c r="GJ91" s="2" t="e">
        <f>INDEX(リスト!$U:$U,MATCH(中日程計画表!$D91,リスト!$D:$D,0))</f>
        <v>#N/A</v>
      </c>
      <c r="GK91" s="5" t="e">
        <f>INDEX(リスト!$W:$W,MATCH(中日程計画表!$D91,リスト!$D:$D,0))</f>
        <v>#N/A</v>
      </c>
      <c r="GL91" s="2" t="s">
        <v>200</v>
      </c>
      <c r="GM91" s="296">
        <f>D91</f>
        <v>0</v>
      </c>
      <c r="GN91" s="296" t="str">
        <f>E91</f>
        <v>返品削除</v>
      </c>
      <c r="GP91" s="2">
        <v>8.2946236559139769E-2</v>
      </c>
      <c r="GU91" s="460" t="str">
        <f t="shared" ref="GU91" si="4263">AE91</f>
        <v>NG</v>
      </c>
      <c r="GV91" s="460">
        <f t="shared" ref="GV91" si="4264">EI91</f>
        <v>0</v>
      </c>
      <c r="GW91" s="460">
        <f t="shared" ref="GW91" si="4265">EI92</f>
        <v>0</v>
      </c>
      <c r="GX91" s="462">
        <f t="shared" ref="GX91" si="4266">EV91</f>
        <v>0</v>
      </c>
      <c r="GY91" s="460" t="str">
        <f t="shared" ref="GY91" si="4267">AI91</f>
        <v>NG</v>
      </c>
      <c r="GZ91" s="460">
        <f t="shared" ref="GZ91" si="4268">EJ91</f>
        <v>0</v>
      </c>
      <c r="HA91" s="460">
        <f t="shared" ref="HA91" si="4269">EJ92</f>
        <v>0</v>
      </c>
      <c r="HB91" s="462">
        <f t="shared" ref="HB91" si="4270">EW91</f>
        <v>0</v>
      </c>
      <c r="HC91" s="460" t="str">
        <f t="shared" ref="HC91" si="4271">AQ91</f>
        <v>NG</v>
      </c>
      <c r="HD91" s="460">
        <f t="shared" ref="HD91" si="4272">EK91</f>
        <v>0</v>
      </c>
      <c r="HE91" s="460">
        <f t="shared" ref="HE91" si="4273">EK92</f>
        <v>0</v>
      </c>
      <c r="HF91" s="462">
        <f t="shared" ref="HF91" si="4274">EX91</f>
        <v>0</v>
      </c>
      <c r="HG91" s="460" t="str">
        <f t="shared" ref="HG91" si="4275">AU91</f>
        <v>NG</v>
      </c>
      <c r="HH91" s="460">
        <f t="shared" ref="HH91" si="4276">EL91</f>
        <v>0</v>
      </c>
      <c r="HI91" s="460">
        <f t="shared" ref="HI91" si="4277">EL92</f>
        <v>0</v>
      </c>
      <c r="HJ91" s="462">
        <f t="shared" ref="HJ91" si="4278">EY91</f>
        <v>0</v>
      </c>
      <c r="HK91" s="460" t="str">
        <f t="shared" ref="HK91" si="4279">BC91</f>
        <v>NG</v>
      </c>
      <c r="HL91" s="460">
        <f t="shared" ref="HL91" si="4280">EM91</f>
        <v>0</v>
      </c>
      <c r="HM91" s="460">
        <f t="shared" ref="HM91" si="4281">EM92</f>
        <v>0</v>
      </c>
      <c r="HN91" s="462">
        <f t="shared" ref="HN91" si="4282">EZ91</f>
        <v>0</v>
      </c>
      <c r="HO91" s="460" t="str">
        <f t="shared" ref="HO91" si="4283">BG91</f>
        <v>NG</v>
      </c>
      <c r="HP91" s="460">
        <f t="shared" ref="HP91" si="4284">EN91</f>
        <v>0</v>
      </c>
      <c r="HQ91" s="460">
        <f t="shared" ref="HQ91" si="4285">EN92</f>
        <v>0</v>
      </c>
      <c r="HR91" s="462">
        <f t="shared" ref="HR91" si="4286">FA91</f>
        <v>0</v>
      </c>
      <c r="HS91" s="332"/>
    </row>
    <row r="92" spans="1:227" ht="12" customHeight="1">
      <c r="A92" s="489"/>
      <c r="B92" s="493"/>
      <c r="C92" s="475"/>
      <c r="D92" s="501"/>
      <c r="E92" s="483"/>
      <c r="F92" s="317"/>
      <c r="G92" s="317"/>
      <c r="H92" s="317"/>
      <c r="I92" s="317"/>
      <c r="J92" s="316"/>
      <c r="K92" s="481"/>
      <c r="L92" s="77"/>
      <c r="M92" s="77"/>
      <c r="N92" s="471"/>
      <c r="O92" s="494"/>
      <c r="P92" s="77"/>
      <c r="Q92" s="77"/>
      <c r="R92" s="471"/>
      <c r="S92" s="494"/>
      <c r="T92" s="77"/>
      <c r="U92" s="77"/>
      <c r="V92" s="471"/>
      <c r="W92" s="473"/>
      <c r="X92" s="77"/>
      <c r="Y92" s="77"/>
      <c r="Z92" s="471"/>
      <c r="AA92" s="477"/>
      <c r="AB92" s="80"/>
      <c r="AC92" s="80"/>
      <c r="AD92" s="471"/>
      <c r="AE92" s="495"/>
      <c r="AF92" s="77"/>
      <c r="AG92" s="77"/>
      <c r="AH92" s="471"/>
      <c r="AI92" s="495"/>
      <c r="AJ92" s="77"/>
      <c r="AK92" s="77"/>
      <c r="AL92" s="471"/>
      <c r="AM92" s="498"/>
      <c r="AN92" s="80"/>
      <c r="AO92" s="80"/>
      <c r="AP92" s="497"/>
      <c r="AQ92" s="473"/>
      <c r="AR92" s="77"/>
      <c r="AS92" s="77"/>
      <c r="AT92" s="471"/>
      <c r="AU92" s="473"/>
      <c r="AV92" s="77"/>
      <c r="AW92" s="77"/>
      <c r="AX92" s="471"/>
      <c r="AY92" s="477"/>
      <c r="AZ92" s="80"/>
      <c r="BA92" s="80"/>
      <c r="BB92" s="497"/>
      <c r="BC92" s="475"/>
      <c r="BD92" s="77"/>
      <c r="BE92" s="77"/>
      <c r="BF92" s="471"/>
      <c r="BG92" s="473"/>
      <c r="BH92" s="77"/>
      <c r="BI92" s="77"/>
      <c r="BJ92" s="471"/>
      <c r="BK92" s="498"/>
      <c r="BL92" s="80"/>
      <c r="BM92" s="80"/>
      <c r="BN92" s="497"/>
      <c r="BO92" s="475"/>
      <c r="BP92" s="77"/>
      <c r="BQ92" s="77"/>
      <c r="BR92" s="471"/>
      <c r="BS92" s="473"/>
      <c r="BT92" s="77"/>
      <c r="BU92" s="77"/>
      <c r="BV92" s="471"/>
      <c r="BW92" s="499"/>
      <c r="BX92" s="467"/>
      <c r="BY92" s="490"/>
      <c r="CA92" s="19">
        <f t="shared" ref="CA92" si="4287">IF(AND($N91=1,$M92&lt;&gt;$BZ$7),1,0)</f>
        <v>0</v>
      </c>
      <c r="CB92" s="19">
        <f t="shared" ref="CB92" si="4288">IF(AND($R91=1,$Q92&lt;&gt;$BZ$7),1,0)</f>
        <v>0</v>
      </c>
      <c r="CC92" s="19">
        <f t="shared" ref="CC92" si="4289">IF(AND($V91=1,$U92&lt;&gt;$BZ$7),1,0)</f>
        <v>0</v>
      </c>
      <c r="CD92" s="19">
        <f t="shared" ref="CD92" si="4290">IF(AND($Z91=1,$Y92&lt;&gt;$BZ$7),1,0)</f>
        <v>0</v>
      </c>
      <c r="CE92" s="19">
        <f t="shared" ref="CE92" si="4291">IF(AND($AH91=1,$AG92&lt;&gt;$BZ$7),1,0)</f>
        <v>0</v>
      </c>
      <c r="CF92" s="19">
        <f t="shared" ref="CF92" si="4292">IF(AND($AL91=1,$AK92&lt;&gt;$BZ$7),1,0)</f>
        <v>0</v>
      </c>
      <c r="CG92" s="19">
        <f t="shared" ref="CG92" si="4293">IF(AND($AT91=1,$AS92&lt;&gt;$BZ$7),1,0)</f>
        <v>0</v>
      </c>
      <c r="CH92" s="19">
        <f t="shared" ref="CH92" si="4294">IF(AND($AX91=1,$AW92&lt;&gt;$BZ$7),1,0)</f>
        <v>0</v>
      </c>
      <c r="CI92" s="19">
        <f t="shared" ref="CI92" si="4295">IF(AND($BF91=1,$BE92&lt;&gt;$BZ$7),1,0)</f>
        <v>0</v>
      </c>
      <c r="CJ92" s="19">
        <f t="shared" ref="CJ92" si="4296">IF(AND($BJ91=1,$BI92&lt;&gt;$BZ$7),1,0)</f>
        <v>0</v>
      </c>
      <c r="CK92" s="19">
        <f t="shared" ref="CK92" si="4297">IF(AND($BR91=1,$BQ92&lt;&gt;$BZ$7),1,0)</f>
        <v>0</v>
      </c>
      <c r="CL92" s="19">
        <f t="shared" ref="CL92" si="4298">IF(AND($BV91=1,$BU92&lt;&gt;$BZ$7),1,0)</f>
        <v>0</v>
      </c>
      <c r="CO92" s="19">
        <f>IF(AND($M92&lt;&gt;$CN$7,$M92&lt;=$CN$6),1,0)</f>
        <v>0</v>
      </c>
      <c r="CP92" s="19">
        <f>IF(AND($Q92&lt;&gt;$CN$7,$Q92&lt;=$CN$6),1,0)</f>
        <v>0</v>
      </c>
      <c r="CQ92" s="19">
        <f>IF(AND($U92&lt;&gt;$CN$7,$U92&lt;=$CN$6),1,0)</f>
        <v>0</v>
      </c>
      <c r="CR92" s="19">
        <f>IF(AND($Y92&lt;&gt;$CN$7,$Y92&lt;=$CN$6),1,0)</f>
        <v>0</v>
      </c>
      <c r="CS92" s="19">
        <f>IF(AND($AG92&lt;&gt;$CN$7,$AG92&lt;=$CN$6),1,0)</f>
        <v>0</v>
      </c>
      <c r="CT92" s="19">
        <f>IF(AND($AK92&lt;&gt;$CN$7,$AK92&lt;=$CN$6),1,0)</f>
        <v>0</v>
      </c>
      <c r="CU92" s="19">
        <f>IF(AND($AS92&lt;&gt;$CN$7,$AS92&lt;=$CN$6),1,0)</f>
        <v>0</v>
      </c>
      <c r="CV92" s="19">
        <f>IF(AND($AW92&lt;&gt;$CN$7,$AW92&lt;=$CN$6),1,0)</f>
        <v>0</v>
      </c>
      <c r="CW92" s="19">
        <f>IF(AND($BE92&lt;&gt;$CN$7,$BE92&lt;=$CN$6),1,0)</f>
        <v>0</v>
      </c>
      <c r="CX92" s="19">
        <f>IF(AND($BI92&lt;&gt;$CN$7,$BI92&lt;=$CN$6),1,0)</f>
        <v>0</v>
      </c>
      <c r="CY92" s="19">
        <f>IF(AND($BQ92&lt;&gt;$CN$7,$BQ92&lt;=$CN$6),1,0)</f>
        <v>0</v>
      </c>
      <c r="CZ92" s="19">
        <f>IF(AND($BU92&lt;&gt;$CN$7,$BU92&lt;=$CN$6),1,0)</f>
        <v>0</v>
      </c>
      <c r="DC92" s="19">
        <f>IF($N91=1,1,0)</f>
        <v>0</v>
      </c>
      <c r="DD92" s="19">
        <f>IF($R91=1,1,0)</f>
        <v>0</v>
      </c>
      <c r="DE92" s="19">
        <f>IF($V91=1,1,0)</f>
        <v>0</v>
      </c>
      <c r="DF92" s="19">
        <f>IF($Z91=1,1,0)</f>
        <v>0</v>
      </c>
      <c r="DG92" s="19">
        <f>IF($AH91=1,1,0)</f>
        <v>0</v>
      </c>
      <c r="DH92" s="19">
        <f>IF($AL91=1,1,0)</f>
        <v>0</v>
      </c>
      <c r="DI92" s="19">
        <f>IF($AT91=1,1,0)</f>
        <v>0</v>
      </c>
      <c r="DJ92" s="19">
        <f>IF($AX91=1,1,0)</f>
        <v>0</v>
      </c>
      <c r="DK92" s="19">
        <f>IF($BF91=1,1,0)</f>
        <v>0</v>
      </c>
      <c r="DL92" s="19">
        <f>IF($BJ91=1,1,0)</f>
        <v>0</v>
      </c>
      <c r="DM92" s="19">
        <f>IF($BR91=1,1,0)</f>
        <v>0</v>
      </c>
      <c r="DN92" s="19">
        <f>IF($BV91=1,1,0)</f>
        <v>0</v>
      </c>
      <c r="DQ92" s="19">
        <f t="shared" ref="DQ92" si="4299">IF($N91=1,1,0)</f>
        <v>0</v>
      </c>
      <c r="DR92" s="19">
        <f t="shared" ref="DR92" si="4300">IF($R91=1,1,0)</f>
        <v>0</v>
      </c>
      <c r="DS92" s="19">
        <f t="shared" ref="DS92" si="4301">IF($V91=1,1,0)</f>
        <v>0</v>
      </c>
      <c r="DT92" s="19">
        <f t="shared" ref="DT92" si="4302">IF($Z91=1,1,0)</f>
        <v>0</v>
      </c>
      <c r="DU92" s="19">
        <f t="shared" ref="DU92" si="4303">IF($AH91=1,1,0)</f>
        <v>0</v>
      </c>
      <c r="DV92" s="19">
        <f t="shared" ref="DV92" si="4304">IF($AL91=1,1,0)</f>
        <v>0</v>
      </c>
      <c r="DW92" s="19">
        <f t="shared" ref="DW92" si="4305">IF($AT91=1,1,0)</f>
        <v>0</v>
      </c>
      <c r="DX92" s="19">
        <f t="shared" ref="DX92" si="4306">IF($AX91=1,1,0)</f>
        <v>0</v>
      </c>
      <c r="DY92" s="19">
        <f t="shared" ref="DY92" si="4307">IF($BF91=1,1,0)</f>
        <v>0</v>
      </c>
      <c r="DZ92" s="19">
        <f t="shared" ref="DZ92" si="4308">IF($BJ91=1,1,0)</f>
        <v>0</v>
      </c>
      <c r="EA92" s="19">
        <f t="shared" ref="EA92" si="4309">IF($BR91=1,1,0)</f>
        <v>0</v>
      </c>
      <c r="EB92" s="19">
        <f t="shared" ref="EB92" si="4310">IF($BV91=1,1,0)</f>
        <v>0</v>
      </c>
      <c r="EE92" s="329">
        <f>N91*$FU92*週間進捗報告書!$G$9</f>
        <v>0</v>
      </c>
      <c r="EF92" s="329">
        <f>R91*$FV92*週間進捗報告書!$G$10</f>
        <v>0</v>
      </c>
      <c r="EG92" s="329">
        <f>V91*$FW92*週間進捗報告書!$G$11</f>
        <v>0</v>
      </c>
      <c r="EH92" s="329">
        <f>Z91*$FX92*週間進捗報告書!$G$12</f>
        <v>0</v>
      </c>
      <c r="EI92" s="329">
        <f>AH91*$FY92*週間進捗報告書!$G$13</f>
        <v>0</v>
      </c>
      <c r="EJ92" s="329">
        <f>AL91*$FZ92*週間進捗報告書!$G$14</f>
        <v>0</v>
      </c>
      <c r="EK92" s="329">
        <f>AT91*$GA92*週間進捗報告書!$G$15</f>
        <v>0</v>
      </c>
      <c r="EL92" s="329">
        <f>AX91*$GB92*週間進捗報告書!$G$16</f>
        <v>0</v>
      </c>
      <c r="EM92" s="329">
        <f>BF91*$GC92*週間進捗報告書!$G$17</f>
        <v>0</v>
      </c>
      <c r="EN92" s="329">
        <f>BJ91*$GD92*週間進捗報告書!$G$18</f>
        <v>0</v>
      </c>
      <c r="EO92" s="329">
        <f>BR91*$GE92*週間進捗報告書!$G$19</f>
        <v>0</v>
      </c>
      <c r="EP92" s="329">
        <f>BV91*$GF92*週間進捗報告書!$G$20</f>
        <v>0</v>
      </c>
      <c r="ER92" s="547"/>
      <c r="ES92" s="547"/>
      <c r="ET92" s="547"/>
      <c r="EU92" s="547"/>
      <c r="EV92" s="547"/>
      <c r="EW92" s="547"/>
      <c r="EX92" s="547"/>
      <c r="EY92" s="547"/>
      <c r="EZ92" s="547"/>
      <c r="FA92" s="547"/>
      <c r="FB92" s="547"/>
      <c r="FC92" s="547"/>
      <c r="FD92" s="547"/>
      <c r="FE92" s="332"/>
      <c r="FG92" s="19"/>
      <c r="FH92" s="19"/>
      <c r="FI92" s="19"/>
      <c r="FJ92" s="19"/>
      <c r="FK92" s="19"/>
      <c r="FL92" s="19"/>
      <c r="FM92" s="19"/>
      <c r="FN92" s="19"/>
      <c r="FO92" s="19"/>
      <c r="FP92" s="19"/>
      <c r="FQ92" s="19"/>
      <c r="FR92" s="19"/>
      <c r="FU92" s="295">
        <f t="shared" ref="FU92" si="4311">FU91</f>
        <v>0</v>
      </c>
      <c r="FV92" s="295">
        <f t="shared" ref="FV92" si="4312">FV91</f>
        <v>0</v>
      </c>
      <c r="FW92" s="295">
        <f t="shared" ref="FW92" si="4313">FW91</f>
        <v>0</v>
      </c>
      <c r="FX92" s="295">
        <f t="shared" ref="FX92" si="4314">FX91</f>
        <v>0</v>
      </c>
      <c r="FY92" s="295">
        <f t="shared" ref="FY92" si="4315">FY91</f>
        <v>0</v>
      </c>
      <c r="FZ92" s="295">
        <f t="shared" ref="FZ92" si="4316">FZ91</f>
        <v>0</v>
      </c>
      <c r="GA92" s="295">
        <f t="shared" ref="GA92" si="4317">GA91</f>
        <v>0</v>
      </c>
      <c r="GB92" s="295">
        <f t="shared" ref="GB92" si="4318">GB91</f>
        <v>0</v>
      </c>
      <c r="GC92" s="295">
        <f t="shared" ref="GC92" si="4319">GC91</f>
        <v>0</v>
      </c>
      <c r="GD92" s="295">
        <f t="shared" ref="GD92" si="4320">GD91</f>
        <v>0</v>
      </c>
      <c r="GE92" s="295">
        <f t="shared" ref="GE92" si="4321">GE91</f>
        <v>0</v>
      </c>
      <c r="GF92" s="295">
        <f t="shared" ref="GF92" si="4322">GF91</f>
        <v>0</v>
      </c>
      <c r="GG92" s="295" t="e">
        <f t="shared" ref="GG92" si="4323">GG91</f>
        <v>#N/A</v>
      </c>
      <c r="GH92" s="2" t="e">
        <f>INDEX(リスト!$V:$V,MATCH(中日程計画表!$D91,リスト!$D:$D,0))</f>
        <v>#N/A</v>
      </c>
      <c r="GI92" s="2" t="e">
        <f>INDEX(リスト!$A:$A,MATCH(中日程計画表!$D91,リスト!$D:$D,0))</f>
        <v>#N/A</v>
      </c>
      <c r="GJ92" s="2" t="e">
        <f>INDEX(リスト!$U:$U,MATCH(中日程計画表!$D91,リスト!$D:$D,0))</f>
        <v>#N/A</v>
      </c>
      <c r="GK92" s="5" t="e">
        <f>INDEX(リスト!$W:$W,MATCH(中日程計画表!$D91,リスト!$D:$D,0))</f>
        <v>#N/A</v>
      </c>
      <c r="GL92" s="2" t="s">
        <v>201</v>
      </c>
      <c r="GM92" s="296">
        <f t="shared" ref="GM92" si="4324">GM91</f>
        <v>0</v>
      </c>
      <c r="GN92" s="296" t="str">
        <f t="shared" ref="GN92" si="4325">GN91</f>
        <v>返品削除</v>
      </c>
      <c r="GP92" s="2">
        <v>8.2946236559139769E-2</v>
      </c>
      <c r="GU92" s="461"/>
      <c r="GV92" s="460"/>
      <c r="GW92" s="460"/>
      <c r="GX92" s="461"/>
      <c r="GY92" s="461"/>
      <c r="GZ92" s="460"/>
      <c r="HA92" s="460"/>
      <c r="HB92" s="461"/>
      <c r="HC92" s="461"/>
      <c r="HD92" s="460"/>
      <c r="HE92" s="460"/>
      <c r="HF92" s="461"/>
      <c r="HG92" s="461"/>
      <c r="HH92" s="460"/>
      <c r="HI92" s="460"/>
      <c r="HJ92" s="461"/>
      <c r="HK92" s="461"/>
      <c r="HL92" s="460"/>
      <c r="HM92" s="460"/>
      <c r="HN92" s="461"/>
      <c r="HO92" s="461"/>
      <c r="HP92" s="460"/>
      <c r="HQ92" s="460"/>
      <c r="HR92" s="461"/>
      <c r="HS92" s="4"/>
    </row>
    <row r="93" spans="1:227" ht="12" customHeight="1">
      <c r="A93" s="488" t="str">
        <f ca="1">INDIRECT("リスト!A"&amp;B93+6)</f>
        <v>在庫</v>
      </c>
      <c r="B93" s="493">
        <f t="shared" ref="B93" si="4326">ROUNDDOWN((ROW()-6)/2,0)+1</f>
        <v>44</v>
      </c>
      <c r="C93" s="474" t="str">
        <f>機能グループ名</f>
        <v>返品</v>
      </c>
      <c r="D93" s="500">
        <f>機能ID</f>
        <v>0</v>
      </c>
      <c r="E93" s="482" t="str">
        <f>機能名</f>
        <v>返品照会</v>
      </c>
      <c r="F93" s="315"/>
      <c r="G93" s="315"/>
      <c r="H93" s="315"/>
      <c r="I93" s="315"/>
      <c r="J93" s="316"/>
      <c r="K93" s="480" t="str">
        <f>担当者_SR</f>
        <v>NG</v>
      </c>
      <c r="L93" s="76"/>
      <c r="M93" s="76"/>
      <c r="N93" s="470"/>
      <c r="O93" s="494" t="str">
        <f>担当者_SRR</f>
        <v>NG</v>
      </c>
      <c r="P93" s="76"/>
      <c r="Q93" s="76"/>
      <c r="R93" s="470"/>
      <c r="S93" s="494" t="str">
        <f>担当者_DS</f>
        <v>NG</v>
      </c>
      <c r="T93" s="76"/>
      <c r="U93" s="76"/>
      <c r="V93" s="470"/>
      <c r="W93" s="472" t="str">
        <f>担当者_DSR</f>
        <v>NG</v>
      </c>
      <c r="X93" s="76"/>
      <c r="Y93" s="76"/>
      <c r="Z93" s="470"/>
      <c r="AA93" s="476"/>
      <c r="AB93" s="79"/>
      <c r="AC93" s="79"/>
      <c r="AD93" s="470">
        <f>IF(AC94 &lt;&gt; "",1,0)</f>
        <v>0</v>
      </c>
      <c r="AE93" s="495" t="str">
        <f>担当者_CD</f>
        <v>NG</v>
      </c>
      <c r="AF93" s="76"/>
      <c r="AG93" s="76"/>
      <c r="AH93" s="470"/>
      <c r="AI93" s="495" t="str">
        <f>担当者_DD</f>
        <v>NG</v>
      </c>
      <c r="AJ93" s="76"/>
      <c r="AK93" s="76"/>
      <c r="AL93" s="470"/>
      <c r="AM93" s="498"/>
      <c r="AN93" s="79"/>
      <c r="AO93" s="79"/>
      <c r="AP93" s="470">
        <f>IF(AO94 &lt;&gt; "",1,0)</f>
        <v>0</v>
      </c>
      <c r="AQ93" s="472" t="str">
        <f>担当者_MCL</f>
        <v>NG</v>
      </c>
      <c r="AR93" s="76"/>
      <c r="AS93" s="76"/>
      <c r="AT93" s="470"/>
      <c r="AU93" s="472" t="str">
        <f>担当者_MCLR</f>
        <v>NG</v>
      </c>
      <c r="AV93" s="76"/>
      <c r="AW93" s="76"/>
      <c r="AX93" s="470"/>
      <c r="AY93" s="476"/>
      <c r="AZ93" s="79"/>
      <c r="BA93" s="79"/>
      <c r="BB93" s="470">
        <f>IF(BA94 &lt;&gt; "",1,0)</f>
        <v>0</v>
      </c>
      <c r="BC93" s="474" t="str">
        <f>担当者_MT</f>
        <v>NG</v>
      </c>
      <c r="BD93" s="76"/>
      <c r="BE93" s="76"/>
      <c r="BF93" s="470"/>
      <c r="BG93" s="472" t="str">
        <f>担当者_M検</f>
        <v>NG</v>
      </c>
      <c r="BH93" s="76"/>
      <c r="BI93" s="76"/>
      <c r="BJ93" s="470"/>
      <c r="BK93" s="498"/>
      <c r="BL93" s="79"/>
      <c r="BM93" s="79"/>
      <c r="BN93" s="470">
        <v>0</v>
      </c>
      <c r="BO93" s="474" t="str">
        <f>担当者_モテ</f>
        <v>NG</v>
      </c>
      <c r="BP93" s="76"/>
      <c r="BQ93" s="76"/>
      <c r="BR93" s="470"/>
      <c r="BS93" s="472" t="str">
        <f>担当者_モテR</f>
        <v>NG</v>
      </c>
      <c r="BT93" s="76"/>
      <c r="BU93" s="76"/>
      <c r="BV93" s="470"/>
      <c r="BW93" s="499">
        <f t="shared" ref="BW93" si="4327">IFERROR(SUM(IF(K93&lt;&gt;"NG",N93*K$1,0),IF(O93&lt;&gt;"NG",R93*O$1,0),IF(S93&lt;&gt;"NG",V93*S$1,0),IF(W93&lt;&gt;"NG",Z93*W$1,0),IF(AA93&lt;&gt;"NG",AD93*AA$1,0),IF(AE93&lt;&gt;"NG",AH93*AE$1,0),IF(AI93&lt;&gt;"NG",AL93*AI$1,0),IF(AM93&lt;&gt;"NG",AP93*AM$1,0),IF(AQ93&lt;&gt;"NG",AT93*AQ$1,0),IF(AU93&lt;&gt;"NG",AX93*AU$1,0),IF(AY93&lt;&gt;"NG",BB93*AY$1,0),IF(BC93&lt;&gt;"NG",BF93*BC$1,0),IF(BG93&lt;&gt;"NG",BJ93*BG$1,0),IF(BK93&lt;&gt;"NG",BN93*BK$1,0),IF(BO93&lt;&gt;"NG",BR93*BO$1,0),IF(BS93&lt;&gt;"NG",BV93*BS$1,0))/SUM(IF(K93&lt;&gt;"NG",K$1,0),IF(O93&lt;&gt;"NG",O$1,0),IF(S93&lt;&gt;"NG",S$1,0),IF(W93&lt;&gt;"NG",W$1,0),IF(AA93&lt;&gt;"NG",AA$1,0),IF(AE93&lt;&gt;"NG",AE$1,0),IF(AI93&lt;&gt;"NG",AI$1,0),IF(AM93&lt;&gt;"NG",AM$1,0),IF(AQ93&lt;&gt;"NG",AQ$1,0),IF(AU93&lt;&gt;"NG",AU$1,0),IF(AY93&lt;&gt;"NG",AY$1,0),IF(BC93&lt;&gt;"NG",BC$1,0),IF(BG93&lt;&gt;"NG",BG$1,0),IF(BK93&lt;&gt;"NG",BK$1,0),IF(BO93&lt;&gt;"NG",BO$1,0),IF(BS93&lt;&gt;"NG",BS$1,0)),0)</f>
        <v>0</v>
      </c>
      <c r="BX93" s="466"/>
      <c r="BY93" s="490"/>
      <c r="BZ93" s="5"/>
      <c r="CA93" s="32">
        <f t="shared" ref="CA93" si="4328">IF(AND($M93&lt;&gt;$BZ$5,$M93&lt;=$BZ$6,$M93&lt;&gt;$BZ$7),1,0)</f>
        <v>0</v>
      </c>
      <c r="CB93" s="32">
        <f t="shared" ref="CB93" si="4329">IF(AND($Q93&lt;&gt;$BZ$5,$Q93&lt;=$BZ$6,$Q93&lt;&gt;$BZ$7),1,0)</f>
        <v>0</v>
      </c>
      <c r="CC93" s="32">
        <f t="shared" ref="CC93" si="4330">IF(AND($U93&lt;&gt;$BZ$5,$U93&lt;=$BZ$6,$U93&lt;&gt;$BZ$7),1,0)</f>
        <v>0</v>
      </c>
      <c r="CD93" s="32">
        <f t="shared" ref="CD93" si="4331">IF(AND($Y93&lt;&gt;$BZ$5,$Y93&lt;=$BZ$6,$Y93&lt;&gt;$BZ$7),1,0)</f>
        <v>0</v>
      </c>
      <c r="CE93" s="32">
        <f t="shared" ref="CE93" si="4332">IF(AND($AG93&lt;&gt;$BZ$5,$AG93&lt;=$BZ$6,$AG93&lt;&gt;$BZ$7),1,0)</f>
        <v>0</v>
      </c>
      <c r="CF93" s="32">
        <f t="shared" ref="CF93" si="4333">IF(AND($AK93&lt;&gt;$BZ$5,$AK93&lt;=$BZ$6,$AK93&lt;&gt;$BZ$7),1,0)</f>
        <v>0</v>
      </c>
      <c r="CG93" s="32">
        <f t="shared" ref="CG93" si="4334">IF(AND($AS93&lt;&gt;$BZ$5,$AS93&lt;=$BZ$6,$AS93&lt;&gt;$BZ$7),1,0)</f>
        <v>0</v>
      </c>
      <c r="CH93" s="32">
        <f t="shared" ref="CH93" si="4335">IF(AND($AW93&lt;&gt;$BZ$5,$AW93&lt;=$BZ$6,$AW93&lt;&gt;$BZ$7),1,0)</f>
        <v>0</v>
      </c>
      <c r="CI93" s="32">
        <f t="shared" ref="CI93" si="4336">IF(AND($BE93&lt;&gt;$BZ$5,$BE93&lt;=$BZ$6,$BE93&lt;&gt;$BZ$7),1,0)</f>
        <v>0</v>
      </c>
      <c r="CJ93" s="32">
        <f t="shared" ref="CJ93" si="4337">IF(AND($BI93&lt;&gt;$BZ$5,$BI93&lt;=$BZ$6,$BI93&lt;&gt;$BZ$7),1,0)</f>
        <v>0</v>
      </c>
      <c r="CK93" s="32">
        <f t="shared" ref="CK93" si="4338">IF(AND($BQ93&lt;&gt;$BZ$5,$BQ93&lt;=$BZ$6,$BQ93&lt;&gt;$BZ$7),1,0)</f>
        <v>0</v>
      </c>
      <c r="CL93" s="32">
        <f t="shared" ref="CL93" si="4339">IF(AND($BU93&lt;&gt;$BZ$5,$BU93&lt;=$BZ$6,$BU93&lt;&gt;$BZ$7),1,0)</f>
        <v>0</v>
      </c>
      <c r="CO93" s="32">
        <f>IF(AND($M93&lt;&gt;$CN$5,$M93&lt;=$CN$6,$M93&lt;&gt;$CN$7),1,0)</f>
        <v>0</v>
      </c>
      <c r="CP93" s="32">
        <f>IF(AND($Q93&lt;&gt;$CN$5,$Q93&lt;=$CN$6,$Q93&lt;&gt;$CN$7),1,0)</f>
        <v>0</v>
      </c>
      <c r="CQ93" s="32">
        <f>IF(AND($U93&lt;&gt;$CN$5,$U93&lt;=$CN$6,$U93&lt;&gt;$CN$7),1,0)</f>
        <v>0</v>
      </c>
      <c r="CR93" s="32">
        <f>IF(AND($Y93&lt;&gt;$CN$5,$Y93&lt;=$CN$6,$Y93&lt;&gt;$CN$7),1,0)</f>
        <v>0</v>
      </c>
      <c r="CS93" s="32">
        <f>IF(AND($AG93&lt;&gt;$CN$5,$AG93&lt;=$CN$6,$AG93&lt;&gt;$CN$7),1,0)</f>
        <v>0</v>
      </c>
      <c r="CT93" s="32">
        <f>IF(AND($AK93&lt;&gt;$CN$5,$AK93&lt;=$CN$6,$AK93&lt;&gt;$CN$7),1,0)</f>
        <v>0</v>
      </c>
      <c r="CU93" s="32">
        <f>IF(AND($AS93&lt;&gt;$CN$5,$AS93&lt;=$CN$6,$AS93&lt;&gt;$CN$7),1,0)</f>
        <v>0</v>
      </c>
      <c r="CV93" s="32">
        <f>IF(AND($AW93&lt;&gt;$CN$5,$AW93&lt;=$CN$6,$AW93&lt;&gt;$CN$7),1,0)</f>
        <v>0</v>
      </c>
      <c r="CW93" s="32">
        <f>IF(AND($BE93&lt;&gt;$CN$5,$BE93&lt;=$CN$6,$BE93&lt;&gt;$CN$7),1,0)</f>
        <v>0</v>
      </c>
      <c r="CX93" s="32">
        <f>IF(AND($BI93&lt;&gt;$CN$5,$BI93&lt;=$CN$6,$BI93&lt;&gt;$CN$7),1,0)</f>
        <v>0</v>
      </c>
      <c r="CY93" s="32">
        <f>IF(AND($BQ93&lt;&gt;$CN$5,$BQ93&lt;=$CN$6,$BQ93&lt;&gt;$CN$7),1,0)</f>
        <v>0</v>
      </c>
      <c r="CZ93" s="32">
        <f>IF(AND($BU93&lt;&gt;$CN$5,$BU93&lt;=$CN$6,$BU93&lt;&gt;$CN$7),1,0)</f>
        <v>0</v>
      </c>
      <c r="DC93" s="32">
        <f>IF(AND($M93&lt;&gt;$DB$5,$M93&lt;=$DB$6,$M93&lt;&gt;$CN$7),1,0)</f>
        <v>0</v>
      </c>
      <c r="DD93" s="32">
        <f>IF(AND($Q93&lt;&gt;$DB$5,$Q93&lt;=$DB$6,$Q93&lt;&gt;$CN$7),1,0)</f>
        <v>0</v>
      </c>
      <c r="DE93" s="32">
        <f>IF(AND($U93&lt;&gt;$DB$5,$U93&lt;=$DB$6,$U93&lt;&gt;$CN$7),1,0)</f>
        <v>0</v>
      </c>
      <c r="DF93" s="32">
        <f>IF(AND($Y93&lt;&gt;$DB$5,$Y93&lt;=$DB$6,$Y93&lt;&gt;$CN$7),1,0)</f>
        <v>0</v>
      </c>
      <c r="DG93" s="32">
        <f>IF(AND($AG93&lt;&gt;$DB$5,$AG93&lt;=$DB$6,$AG93&lt;&gt;$CN$7),1,0)</f>
        <v>0</v>
      </c>
      <c r="DH93" s="32">
        <f>IF(AND($AK93&lt;&gt;$DB$5,$AK93&lt;=$DB$6,$AK93&lt;&gt;$CN$7),1,0)</f>
        <v>0</v>
      </c>
      <c r="DI93" s="32">
        <f>IF(AND($AS93&lt;&gt;$DB$5,$AS93&lt;=$DB$6,$AS93&lt;&gt;$CN$7),1,0)</f>
        <v>0</v>
      </c>
      <c r="DJ93" s="32">
        <f>IF(AND($AW93&lt;&gt;$DB$5,$AW93&lt;=$DB$6,$AW93&lt;&gt;$CN$7),1,0)</f>
        <v>0</v>
      </c>
      <c r="DK93" s="32">
        <f>IF(AND($BE93&lt;&gt;$DB$5,$BE93&lt;=$DB$6,$BE93&lt;&gt;$CN$7),1,0)</f>
        <v>0</v>
      </c>
      <c r="DL93" s="32">
        <f>IF(AND($BI93&lt;&gt;$DB$5,$BI93&lt;=$DB$6,$BI93&lt;&gt;$CN$7),1,0)</f>
        <v>0</v>
      </c>
      <c r="DM93" s="32">
        <f>IF(AND($BQ93&lt;&gt;$DB$5,$BQ93&lt;=$DB$6,$BQ93&lt;&gt;$CN$7),1,0)</f>
        <v>0</v>
      </c>
      <c r="DN93" s="32">
        <f>IF(AND($BU93&lt;&gt;$DB$5,$BU93&lt;=$DB$6,$BU93&lt;&gt;$CN$7),1,0)</f>
        <v>0</v>
      </c>
      <c r="DQ93" s="32">
        <f t="shared" ref="DQ93" si="4340">IF(AND($M93&lt;&gt;$DP$5,$M93&lt;=$DP$6,$M93&lt;&gt;$CN$7),1,0)</f>
        <v>0</v>
      </c>
      <c r="DR93" s="32">
        <f t="shared" ref="DR93" si="4341">IF(AND($Q93&lt;&gt;$DP$5,$Q93&lt;=$DP$6,$Q93&lt;&gt;$CN$7),1,0)</f>
        <v>0</v>
      </c>
      <c r="DS93" s="32">
        <f t="shared" ref="DS93" si="4342">IF(AND($U93&lt;&gt;$DP$5,$U93&lt;=$DP$6,$U93&lt;&gt;$CN$7),1,0)</f>
        <v>0</v>
      </c>
      <c r="DT93" s="32">
        <f t="shared" ref="DT93" si="4343">IF(AND($Y93&lt;&gt;$DP$5,$Y93&lt;=$DP$6,$Y93&lt;&gt;$CN$7),1,0)</f>
        <v>0</v>
      </c>
      <c r="DU93" s="32">
        <f t="shared" ref="DU93" si="4344">IF(AND($AG93&lt;&gt;$DP$5,$AG93&lt;=$DP$6,$AG93&lt;&gt;$CN$7),1,0)</f>
        <v>0</v>
      </c>
      <c r="DV93" s="32">
        <f t="shared" ref="DV93" si="4345">IF(AND($AK93&lt;&gt;$DP$5,$AK93&lt;=$DP$6,$AK93&lt;&gt;$CN$7),1,0)</f>
        <v>0</v>
      </c>
      <c r="DW93" s="32">
        <f t="shared" ref="DW93" si="4346">IF(AND($AS93&lt;&gt;$DP$5,$AS93&lt;=$DP$6,$AS93&lt;&gt;$CN$7),1,0)</f>
        <v>0</v>
      </c>
      <c r="DX93" s="32">
        <f t="shared" ref="DX93" si="4347">IF(AND($AW93&lt;&gt;$DP$5,$AW93&lt;=$DP$6,$AW93&lt;&gt;$CN$7),1,0)</f>
        <v>0</v>
      </c>
      <c r="DY93" s="32">
        <f t="shared" ref="DY93" si="4348">IF(AND($BE93&lt;&gt;$DP$5,$BE93&lt;=$DP$6,$BE93&lt;&gt;$CN$7),1,0)</f>
        <v>0</v>
      </c>
      <c r="DZ93" s="32">
        <f t="shared" ref="DZ93" si="4349">IF(AND($BI93&lt;&gt;$DP$5,$BI93&lt;=$DP$6,$BI93&lt;&gt;$CN$7),1,0)</f>
        <v>0</v>
      </c>
      <c r="EA93" s="32">
        <f t="shared" ref="EA93" si="4350">IF(AND($BQ93&lt;&gt;$DP$5,$BQ93&lt;=$DP$6,$BQ93&lt;&gt;$CN$7),1,0)</f>
        <v>0</v>
      </c>
      <c r="EB93" s="32">
        <f t="shared" ref="EB93" si="4351">IF(AND($BU93&lt;&gt;$DP$5,$BU93&lt;=$DP$6,$BU93&lt;&gt;$CN$7),1,0)</f>
        <v>0</v>
      </c>
      <c r="EE93" s="328">
        <f>IF(M93&lt;&gt;"",IF(M93&lt;=$ED$6,1,IF(L93&gt;$ED$6,0,NETWORKDAYS(L93,$ED$6,祭日リスト)/NETWORKDAYS(L93,M93,祭日リスト)))*$GG93*週間進捗報告書!$G$9,0)</f>
        <v>0</v>
      </c>
      <c r="EF93" s="328">
        <f>IF(Q93&lt;&gt;"",IF(Q93&lt;=$ED$6,1,IF(P93&gt;$ED$6,0,NETWORKDAYS(P93,$ED$6,祭日リスト)/NETWORKDAYS(P93,Q93,祭日リスト)))*$GG93*週間進捗報告書!$G$10,0)</f>
        <v>0</v>
      </c>
      <c r="EG93" s="328">
        <f>IF(U93&lt;&gt;"",IF(U93&lt;=$ED$6,1,IF(T93&gt;$ED$6,0,NETWORKDAYS(T93,$ED$6,祭日リスト)/NETWORKDAYS(T93,U93,祭日リスト)))*$GG93*週間進捗報告書!$G$11,0)</f>
        <v>0</v>
      </c>
      <c r="EH93" s="328">
        <f>IF(Y93&lt;&gt;"",IF(Y93&lt;=$ED$6,1,IF(X93&gt;$ED$6,0,NETWORKDAYS(X93,$ED$6,祭日リスト)/NETWORKDAYS(X93,Y93,祭日リスト)))*$GG93*週間進捗報告書!$G$12,0)</f>
        <v>0</v>
      </c>
      <c r="EI93" s="328">
        <f>IF(AG93&lt;&gt;"",IF(AG93&lt;=$ED$6,1,IF(AF93&gt;$ED$6,0,NETWORKDAYS(AF93,$ED$6,祭日リスト)/NETWORKDAYS(AF93,AG93,祭日リスト)))*$GG93*週間進捗報告書!$G$13,0)</f>
        <v>0</v>
      </c>
      <c r="EJ93" s="328">
        <f>IF(AK93&lt;&gt;"",IF(AK93&lt;=$ED$6,1,IF(AJ93&gt;$ED$6,0,NETWORKDAYS(AJ93,$ED$6,祭日リスト)/NETWORKDAYS(AJ93,AK93,祭日リスト)))*$GG93*週間進捗報告書!$G$14,0)</f>
        <v>0</v>
      </c>
      <c r="EK93" s="328">
        <f>IF(AS93&lt;&gt;"",IF(AS93&lt;=$ED$6,1,IF(AR93&gt;$ED$6,0,NETWORKDAYS(AR93,$ED$6,祭日リスト)/NETWORKDAYS(AR93,AS93,祭日リスト)))*$GG93*週間進捗報告書!$G$15,0)</f>
        <v>0</v>
      </c>
      <c r="EL93" s="328">
        <f>IF(AW93&lt;&gt;"",IF(AW93&lt;=$ED$6,1,IF(AV93&gt;$ED$6,0,NETWORKDAYS(AV93,$ED$6,祭日リスト)/NETWORKDAYS(AV93,AW93,祭日リスト)))*$GG93*週間進捗報告書!$G$16,0)</f>
        <v>0</v>
      </c>
      <c r="EM93" s="328">
        <f>IF(BE93&lt;&gt;"",IF(BE93&lt;=$ED$6,1,IF(BD93&gt;$ED$6,0,NETWORKDAYS(BD93,$ED$6,祭日リスト)/NETWORKDAYS(BD93,BE93,祭日リスト)))*$GG93*週間進捗報告書!$G$17,0)</f>
        <v>0</v>
      </c>
      <c r="EN93" s="328">
        <f>IF(BI93&lt;&gt;"",IF(BI93&lt;=$ED$6,1,IF(BH93&gt;$ED$6,0,NETWORKDAYS(BH93,$ED$6,祭日リスト)/NETWORKDAYS(BH93,BI93,祭日リスト)))*$GG93*週間進捗報告書!$G$18,0)</f>
        <v>0</v>
      </c>
      <c r="EO93" s="328">
        <f>IF(BQ93&lt;&gt;"",IF(BQ93&lt;=$ED$6,1,IF(BP93&gt;$ED$6,0,NETWORKDAYS(BP93,$ED$6,祭日リスト)/NETWORKDAYS(BP93,BQ93,祭日リスト)))*$GG93*週間進捗報告書!$G$19,0)</f>
        <v>0</v>
      </c>
      <c r="EP93" s="328">
        <f>IF(BU93&lt;&gt;"",IF(BU93&lt;=$ED$6,1,IF(BT93&gt;$ED$6,0,NETWORKDAYS(BT93,$ED$6,祭日リスト)/NETWORKDAYS(BT93,BU93,祭日リスト)))*$GG93*週間進捗報告書!$G$20,0)</f>
        <v>0</v>
      </c>
      <c r="ER93" s="547">
        <f t="shared" ref="ER93:FC93" si="4352">EE93-EE94</f>
        <v>0</v>
      </c>
      <c r="ES93" s="547">
        <f t="shared" si="4352"/>
        <v>0</v>
      </c>
      <c r="ET93" s="547">
        <f t="shared" si="4352"/>
        <v>0</v>
      </c>
      <c r="EU93" s="547">
        <f t="shared" si="4352"/>
        <v>0</v>
      </c>
      <c r="EV93" s="547">
        <f t="shared" si="4352"/>
        <v>0</v>
      </c>
      <c r="EW93" s="547">
        <f t="shared" si="4352"/>
        <v>0</v>
      </c>
      <c r="EX93" s="547">
        <f t="shared" si="4352"/>
        <v>0</v>
      </c>
      <c r="EY93" s="547">
        <f t="shared" si="4352"/>
        <v>0</v>
      </c>
      <c r="EZ93" s="547">
        <f t="shared" si="4352"/>
        <v>0</v>
      </c>
      <c r="FA93" s="547">
        <f t="shared" si="4352"/>
        <v>0</v>
      </c>
      <c r="FB93" s="547">
        <f t="shared" si="4352"/>
        <v>0</v>
      </c>
      <c r="FC93" s="547">
        <f t="shared" si="4352"/>
        <v>0</v>
      </c>
      <c r="FD93" s="547">
        <f t="shared" ref="FD93" si="4353">SUM(ER93:FC94)</f>
        <v>0</v>
      </c>
      <c r="FE93" s="333"/>
      <c r="FG93" s="32">
        <f>IF(AND($M93&lt;&gt;$FF$7),1,0)</f>
        <v>0</v>
      </c>
      <c r="FH93" s="32">
        <f>IF(AND($Q93&lt;&gt;$FF$7),1,0)</f>
        <v>0</v>
      </c>
      <c r="FI93" s="32">
        <f>IF(AND($U93&lt;&gt;$FF$7),1,0)</f>
        <v>0</v>
      </c>
      <c r="FJ93" s="32">
        <f>IF(AND($Y93&lt;&gt;$FF$7),1,0)</f>
        <v>0</v>
      </c>
      <c r="FK93" s="32">
        <f>IF(AND($AG93&lt;&gt;$FF$7),1,0)</f>
        <v>0</v>
      </c>
      <c r="FL93" s="32">
        <f>IF(AND($AK93&lt;&gt;$FF$7),1,0)</f>
        <v>0</v>
      </c>
      <c r="FM93" s="32">
        <f>IF(AND($AS93&lt;&gt;$FF$7),1,0)</f>
        <v>0</v>
      </c>
      <c r="FN93" s="32">
        <f>IF(AND($AW93&lt;&gt;$FF$7),1,0)</f>
        <v>0</v>
      </c>
      <c r="FO93" s="32">
        <f>IF(AND($BE93&lt;&gt;$FF$7),1,0)</f>
        <v>0</v>
      </c>
      <c r="FP93" s="32">
        <f>IF(AND($BI93&lt;&gt;$FF$7),1,0)</f>
        <v>0</v>
      </c>
      <c r="FQ93" s="32">
        <f>IF(AND($BQ93&lt;&gt;$FF$7),1,0)</f>
        <v>0</v>
      </c>
      <c r="FR93" s="32">
        <f>IF(AND($BU93&lt;&gt;$FF$7),1,0)</f>
        <v>0</v>
      </c>
      <c r="FU93" s="294">
        <f t="shared" ref="FU93" si="4354">IF($K93&lt;&gt;"NG",$GG93,0)</f>
        <v>0</v>
      </c>
      <c r="FV93" s="294">
        <f t="shared" ref="FV93" si="4355">IF($O93&lt;&gt;"NG",$GG93,0)</f>
        <v>0</v>
      </c>
      <c r="FW93" s="294">
        <f t="shared" ref="FW93" si="4356">IF($S93&lt;&gt;"NG",$GG93,0)</f>
        <v>0</v>
      </c>
      <c r="FX93" s="294">
        <f t="shared" ref="FX93" si="4357">IF($W93&lt;&gt;"NG",$GG93,0)</f>
        <v>0</v>
      </c>
      <c r="FY93" s="294">
        <f t="shared" ref="FY93" si="4358">IF($AE93&lt;&gt;"NG",$GG93,0)</f>
        <v>0</v>
      </c>
      <c r="FZ93" s="294">
        <f t="shared" ref="FZ93" si="4359">IF($AI93&lt;&gt;"NG",$GG93,0)</f>
        <v>0</v>
      </c>
      <c r="GA93" s="294">
        <f t="shared" ref="GA93" si="4360">IF($AQ93&lt;&gt;"NG",$GG93,0)</f>
        <v>0</v>
      </c>
      <c r="GB93" s="294">
        <f t="shared" ref="GB93" si="4361">IF($AU93&lt;&gt;"NG",$GG93,0)</f>
        <v>0</v>
      </c>
      <c r="GC93" s="294">
        <f t="shared" ref="GC93" si="4362">IF($BC93&lt;&gt;"NG",$GG93,0)</f>
        <v>0</v>
      </c>
      <c r="GD93" s="294">
        <f t="shared" ref="GD93" si="4363">IF($BG93&lt;&gt;"NG",$GG93,0)</f>
        <v>0</v>
      </c>
      <c r="GE93" s="294">
        <f t="shared" ref="GE93" si="4364">IF($BO93&lt;&gt;"NG",$GG93,0)</f>
        <v>0</v>
      </c>
      <c r="GF93" s="294">
        <f t="shared" ref="GF93" si="4365">IF($BS93&lt;&gt;"NG",$GG93,0)</f>
        <v>0</v>
      </c>
      <c r="GG93" s="294" t="e">
        <f>VLOOKUP($D93,リスト!$D:$S,15,FALSE)</f>
        <v>#N/A</v>
      </c>
      <c r="GH93" s="2" t="e">
        <f>INDEX(リスト!$V:$V,MATCH(中日程計画表!$D93,リスト!$D:$D,0))</f>
        <v>#N/A</v>
      </c>
      <c r="GI93" s="2" t="e">
        <f>INDEX(リスト!$A:$A,MATCH(中日程計画表!$D93,リスト!$D:$D,0))</f>
        <v>#N/A</v>
      </c>
      <c r="GJ93" s="2" t="e">
        <f>INDEX(リスト!$U:$U,MATCH(中日程計画表!$D93,リスト!$D:$D,0))</f>
        <v>#N/A</v>
      </c>
      <c r="GK93" s="5" t="e">
        <f>INDEX(リスト!$W:$W,MATCH(中日程計画表!$D93,リスト!$D:$D,0))</f>
        <v>#N/A</v>
      </c>
      <c r="GL93" s="2" t="s">
        <v>200</v>
      </c>
      <c r="GM93" s="296">
        <f>D93</f>
        <v>0</v>
      </c>
      <c r="GN93" s="296" t="str">
        <f>E93</f>
        <v>返品照会</v>
      </c>
      <c r="GP93" s="2">
        <v>8.2946236559139769E-2</v>
      </c>
      <c r="GU93" s="460" t="str">
        <f t="shared" ref="GU93" si="4366">AE93</f>
        <v>NG</v>
      </c>
      <c r="GV93" s="460">
        <f t="shared" ref="GV93" si="4367">EI93</f>
        <v>0</v>
      </c>
      <c r="GW93" s="460">
        <f t="shared" ref="GW93" si="4368">EI94</f>
        <v>0</v>
      </c>
      <c r="GX93" s="462">
        <f t="shared" ref="GX93" si="4369">EV93</f>
        <v>0</v>
      </c>
      <c r="GY93" s="460" t="str">
        <f t="shared" ref="GY93" si="4370">AI93</f>
        <v>NG</v>
      </c>
      <c r="GZ93" s="460">
        <f t="shared" ref="GZ93" si="4371">EJ93</f>
        <v>0</v>
      </c>
      <c r="HA93" s="460">
        <f t="shared" ref="HA93" si="4372">EJ94</f>
        <v>0</v>
      </c>
      <c r="HB93" s="462">
        <f t="shared" ref="HB93" si="4373">EW93</f>
        <v>0</v>
      </c>
      <c r="HC93" s="460" t="str">
        <f t="shared" ref="HC93" si="4374">AQ93</f>
        <v>NG</v>
      </c>
      <c r="HD93" s="460">
        <f t="shared" ref="HD93" si="4375">EK93</f>
        <v>0</v>
      </c>
      <c r="HE93" s="460">
        <f t="shared" ref="HE93" si="4376">EK94</f>
        <v>0</v>
      </c>
      <c r="HF93" s="462">
        <f t="shared" ref="HF93" si="4377">EX93</f>
        <v>0</v>
      </c>
      <c r="HG93" s="460" t="str">
        <f t="shared" ref="HG93" si="4378">AU93</f>
        <v>NG</v>
      </c>
      <c r="HH93" s="460">
        <f t="shared" ref="HH93" si="4379">EL93</f>
        <v>0</v>
      </c>
      <c r="HI93" s="460">
        <f t="shared" ref="HI93" si="4380">EL94</f>
        <v>0</v>
      </c>
      <c r="HJ93" s="462">
        <f t="shared" ref="HJ93" si="4381">EY93</f>
        <v>0</v>
      </c>
      <c r="HK93" s="460" t="str">
        <f t="shared" ref="HK93" si="4382">BC93</f>
        <v>NG</v>
      </c>
      <c r="HL93" s="460">
        <f t="shared" ref="HL93" si="4383">EM93</f>
        <v>0</v>
      </c>
      <c r="HM93" s="460">
        <f t="shared" ref="HM93" si="4384">EM94</f>
        <v>0</v>
      </c>
      <c r="HN93" s="462">
        <f t="shared" ref="HN93" si="4385">EZ93</f>
        <v>0</v>
      </c>
      <c r="HO93" s="460" t="str">
        <f t="shared" ref="HO93" si="4386">BG93</f>
        <v>NG</v>
      </c>
      <c r="HP93" s="460">
        <f t="shared" ref="HP93" si="4387">EN93</f>
        <v>0</v>
      </c>
      <c r="HQ93" s="460">
        <f t="shared" ref="HQ93" si="4388">EN94</f>
        <v>0</v>
      </c>
      <c r="HR93" s="462">
        <f t="shared" ref="HR93" si="4389">FA93</f>
        <v>0</v>
      </c>
      <c r="HS93" s="332"/>
    </row>
    <row r="94" spans="1:227" ht="12" customHeight="1">
      <c r="A94" s="489"/>
      <c r="B94" s="493"/>
      <c r="C94" s="475"/>
      <c r="D94" s="501"/>
      <c r="E94" s="483"/>
      <c r="F94" s="317"/>
      <c r="G94" s="317"/>
      <c r="H94" s="317"/>
      <c r="I94" s="317"/>
      <c r="J94" s="316"/>
      <c r="K94" s="481"/>
      <c r="L94" s="77"/>
      <c r="M94" s="77"/>
      <c r="N94" s="471"/>
      <c r="O94" s="494"/>
      <c r="P94" s="77"/>
      <c r="Q94" s="77"/>
      <c r="R94" s="471"/>
      <c r="S94" s="494"/>
      <c r="T94" s="77"/>
      <c r="U94" s="77"/>
      <c r="V94" s="471"/>
      <c r="W94" s="473"/>
      <c r="X94" s="77"/>
      <c r="Y94" s="77"/>
      <c r="Z94" s="471"/>
      <c r="AA94" s="477"/>
      <c r="AB94" s="80"/>
      <c r="AC94" s="80"/>
      <c r="AD94" s="471"/>
      <c r="AE94" s="495"/>
      <c r="AF94" s="77"/>
      <c r="AG94" s="77"/>
      <c r="AH94" s="471"/>
      <c r="AI94" s="495"/>
      <c r="AJ94" s="77"/>
      <c r="AK94" s="77"/>
      <c r="AL94" s="471"/>
      <c r="AM94" s="498"/>
      <c r="AN94" s="80"/>
      <c r="AO94" s="80"/>
      <c r="AP94" s="497"/>
      <c r="AQ94" s="473"/>
      <c r="AR94" s="77"/>
      <c r="AS94" s="77"/>
      <c r="AT94" s="471"/>
      <c r="AU94" s="473"/>
      <c r="AV94" s="77"/>
      <c r="AW94" s="77"/>
      <c r="AX94" s="471"/>
      <c r="AY94" s="477"/>
      <c r="AZ94" s="80"/>
      <c r="BA94" s="80"/>
      <c r="BB94" s="497"/>
      <c r="BC94" s="475"/>
      <c r="BD94" s="77"/>
      <c r="BE94" s="77"/>
      <c r="BF94" s="471"/>
      <c r="BG94" s="473"/>
      <c r="BH94" s="77"/>
      <c r="BI94" s="77"/>
      <c r="BJ94" s="471"/>
      <c r="BK94" s="498"/>
      <c r="BL94" s="80"/>
      <c r="BM94" s="80"/>
      <c r="BN94" s="497"/>
      <c r="BO94" s="475"/>
      <c r="BP94" s="77"/>
      <c r="BQ94" s="77"/>
      <c r="BR94" s="471"/>
      <c r="BS94" s="473"/>
      <c r="BT94" s="77"/>
      <c r="BU94" s="77"/>
      <c r="BV94" s="471"/>
      <c r="BW94" s="499"/>
      <c r="BX94" s="467"/>
      <c r="BY94" s="490"/>
      <c r="CA94" s="19">
        <f t="shared" ref="CA94" si="4390">IF(AND($N93=1,$M94&lt;&gt;$BZ$7),1,0)</f>
        <v>0</v>
      </c>
      <c r="CB94" s="19">
        <f t="shared" ref="CB94" si="4391">IF(AND($R93=1,$Q94&lt;&gt;$BZ$7),1,0)</f>
        <v>0</v>
      </c>
      <c r="CC94" s="19">
        <f t="shared" ref="CC94" si="4392">IF(AND($V93=1,$U94&lt;&gt;$BZ$7),1,0)</f>
        <v>0</v>
      </c>
      <c r="CD94" s="19">
        <f t="shared" ref="CD94" si="4393">IF(AND($Z93=1,$Y94&lt;&gt;$BZ$7),1,0)</f>
        <v>0</v>
      </c>
      <c r="CE94" s="19">
        <f t="shared" ref="CE94" si="4394">IF(AND($AH93=1,$AG94&lt;&gt;$BZ$7),1,0)</f>
        <v>0</v>
      </c>
      <c r="CF94" s="19">
        <f t="shared" ref="CF94" si="4395">IF(AND($AL93=1,$AK94&lt;&gt;$BZ$7),1,0)</f>
        <v>0</v>
      </c>
      <c r="CG94" s="19">
        <f t="shared" ref="CG94" si="4396">IF(AND($AT93=1,$AS94&lt;&gt;$BZ$7),1,0)</f>
        <v>0</v>
      </c>
      <c r="CH94" s="19">
        <f t="shared" ref="CH94" si="4397">IF(AND($AX93=1,$AW94&lt;&gt;$BZ$7),1,0)</f>
        <v>0</v>
      </c>
      <c r="CI94" s="19">
        <f t="shared" ref="CI94" si="4398">IF(AND($BF93=1,$BE94&lt;&gt;$BZ$7),1,0)</f>
        <v>0</v>
      </c>
      <c r="CJ94" s="19">
        <f t="shared" ref="CJ94" si="4399">IF(AND($BJ93=1,$BI94&lt;&gt;$BZ$7),1,0)</f>
        <v>0</v>
      </c>
      <c r="CK94" s="19">
        <f t="shared" ref="CK94" si="4400">IF(AND($BR93=1,$BQ94&lt;&gt;$BZ$7),1,0)</f>
        <v>0</v>
      </c>
      <c r="CL94" s="19">
        <f t="shared" ref="CL94" si="4401">IF(AND($BV93=1,$BU94&lt;&gt;$BZ$7),1,0)</f>
        <v>0</v>
      </c>
      <c r="CO94" s="19">
        <f>IF(AND($M94&lt;&gt;$CN$7,$M94&lt;=$CN$6),1,0)</f>
        <v>0</v>
      </c>
      <c r="CP94" s="19">
        <f>IF(AND($Q94&lt;&gt;$CN$7,$Q94&lt;=$CN$6),1,0)</f>
        <v>0</v>
      </c>
      <c r="CQ94" s="19">
        <f>IF(AND($U94&lt;&gt;$CN$7,$U94&lt;=$CN$6),1,0)</f>
        <v>0</v>
      </c>
      <c r="CR94" s="19">
        <f>IF(AND($Y94&lt;&gt;$CN$7,$Y94&lt;=$CN$6),1,0)</f>
        <v>0</v>
      </c>
      <c r="CS94" s="19">
        <f>IF(AND($AG94&lt;&gt;$CN$7,$AG94&lt;=$CN$6),1,0)</f>
        <v>0</v>
      </c>
      <c r="CT94" s="19">
        <f>IF(AND($AK94&lt;&gt;$CN$7,$AK94&lt;=$CN$6),1,0)</f>
        <v>0</v>
      </c>
      <c r="CU94" s="19">
        <f>IF(AND($AS94&lt;&gt;$CN$7,$AS94&lt;=$CN$6),1,0)</f>
        <v>0</v>
      </c>
      <c r="CV94" s="19">
        <f>IF(AND($AW94&lt;&gt;$CN$7,$AW94&lt;=$CN$6),1,0)</f>
        <v>0</v>
      </c>
      <c r="CW94" s="19">
        <f>IF(AND($BE94&lt;&gt;$CN$7,$BE94&lt;=$CN$6),1,0)</f>
        <v>0</v>
      </c>
      <c r="CX94" s="19">
        <f>IF(AND($BI94&lt;&gt;$CN$7,$BI94&lt;=$CN$6),1,0)</f>
        <v>0</v>
      </c>
      <c r="CY94" s="19">
        <f>IF(AND($BQ94&lt;&gt;$CN$7,$BQ94&lt;=$CN$6),1,0)</f>
        <v>0</v>
      </c>
      <c r="CZ94" s="19">
        <f>IF(AND($BU94&lt;&gt;$CN$7,$BU94&lt;=$CN$6),1,0)</f>
        <v>0</v>
      </c>
      <c r="DC94" s="19">
        <f>IF($N93=1,1,0)</f>
        <v>0</v>
      </c>
      <c r="DD94" s="19">
        <f>IF($R93=1,1,0)</f>
        <v>0</v>
      </c>
      <c r="DE94" s="19">
        <f>IF($V93=1,1,0)</f>
        <v>0</v>
      </c>
      <c r="DF94" s="19">
        <f>IF($Z93=1,1,0)</f>
        <v>0</v>
      </c>
      <c r="DG94" s="19">
        <f>IF($AH93=1,1,0)</f>
        <v>0</v>
      </c>
      <c r="DH94" s="19">
        <f>IF($AL93=1,1,0)</f>
        <v>0</v>
      </c>
      <c r="DI94" s="19">
        <f>IF($AT93=1,1,0)</f>
        <v>0</v>
      </c>
      <c r="DJ94" s="19">
        <f>IF($AX93=1,1,0)</f>
        <v>0</v>
      </c>
      <c r="DK94" s="19">
        <f>IF($BF93=1,1,0)</f>
        <v>0</v>
      </c>
      <c r="DL94" s="19">
        <f>IF($BJ93=1,1,0)</f>
        <v>0</v>
      </c>
      <c r="DM94" s="19">
        <f>IF($BR93=1,1,0)</f>
        <v>0</v>
      </c>
      <c r="DN94" s="19">
        <f>IF($BV93=1,1,0)</f>
        <v>0</v>
      </c>
      <c r="DQ94" s="19">
        <f t="shared" ref="DQ94" si="4402">IF($N93=1,1,0)</f>
        <v>0</v>
      </c>
      <c r="DR94" s="19">
        <f t="shared" ref="DR94" si="4403">IF($R93=1,1,0)</f>
        <v>0</v>
      </c>
      <c r="DS94" s="19">
        <f t="shared" ref="DS94" si="4404">IF($V93=1,1,0)</f>
        <v>0</v>
      </c>
      <c r="DT94" s="19">
        <f t="shared" ref="DT94" si="4405">IF($Z93=1,1,0)</f>
        <v>0</v>
      </c>
      <c r="DU94" s="19">
        <f t="shared" ref="DU94" si="4406">IF($AH93=1,1,0)</f>
        <v>0</v>
      </c>
      <c r="DV94" s="19">
        <f t="shared" ref="DV94" si="4407">IF($AL93=1,1,0)</f>
        <v>0</v>
      </c>
      <c r="DW94" s="19">
        <f t="shared" ref="DW94" si="4408">IF($AT93=1,1,0)</f>
        <v>0</v>
      </c>
      <c r="DX94" s="19">
        <f t="shared" ref="DX94" si="4409">IF($AX93=1,1,0)</f>
        <v>0</v>
      </c>
      <c r="DY94" s="19">
        <f t="shared" ref="DY94" si="4410">IF($BF93=1,1,0)</f>
        <v>0</v>
      </c>
      <c r="DZ94" s="19">
        <f t="shared" ref="DZ94" si="4411">IF($BJ93=1,1,0)</f>
        <v>0</v>
      </c>
      <c r="EA94" s="19">
        <f t="shared" ref="EA94" si="4412">IF($BR93=1,1,0)</f>
        <v>0</v>
      </c>
      <c r="EB94" s="19">
        <f t="shared" ref="EB94" si="4413">IF($BV93=1,1,0)</f>
        <v>0</v>
      </c>
      <c r="EE94" s="329">
        <f>N93*$FU94*週間進捗報告書!$G$9</f>
        <v>0</v>
      </c>
      <c r="EF94" s="329">
        <f>R93*$FV94*週間進捗報告書!$G$10</f>
        <v>0</v>
      </c>
      <c r="EG94" s="329">
        <f>V93*$FW94*週間進捗報告書!$G$11</f>
        <v>0</v>
      </c>
      <c r="EH94" s="329">
        <f>Z93*$FX94*週間進捗報告書!$G$12</f>
        <v>0</v>
      </c>
      <c r="EI94" s="329">
        <f>AH93*$FY94*週間進捗報告書!$G$13</f>
        <v>0</v>
      </c>
      <c r="EJ94" s="329">
        <f>AL93*$FZ94*週間進捗報告書!$G$14</f>
        <v>0</v>
      </c>
      <c r="EK94" s="329">
        <f>AT93*$GA94*週間進捗報告書!$G$15</f>
        <v>0</v>
      </c>
      <c r="EL94" s="329">
        <f>AX93*$GB94*週間進捗報告書!$G$16</f>
        <v>0</v>
      </c>
      <c r="EM94" s="329">
        <f>BF93*$GC94*週間進捗報告書!$G$17</f>
        <v>0</v>
      </c>
      <c r="EN94" s="329">
        <f>BJ93*$GD94*週間進捗報告書!$G$18</f>
        <v>0</v>
      </c>
      <c r="EO94" s="329">
        <f>BR93*$GE94*週間進捗報告書!$G$19</f>
        <v>0</v>
      </c>
      <c r="EP94" s="329">
        <f>BV93*$GF94*週間進捗報告書!$G$20</f>
        <v>0</v>
      </c>
      <c r="ER94" s="547"/>
      <c r="ES94" s="547"/>
      <c r="ET94" s="547"/>
      <c r="EU94" s="547"/>
      <c r="EV94" s="547"/>
      <c r="EW94" s="547"/>
      <c r="EX94" s="547"/>
      <c r="EY94" s="547"/>
      <c r="EZ94" s="547"/>
      <c r="FA94" s="547"/>
      <c r="FB94" s="547"/>
      <c r="FC94" s="547"/>
      <c r="FD94" s="547"/>
      <c r="FE94" s="332"/>
      <c r="FG94" s="19"/>
      <c r="FH94" s="19"/>
      <c r="FI94" s="19"/>
      <c r="FJ94" s="19"/>
      <c r="FK94" s="19"/>
      <c r="FL94" s="19"/>
      <c r="FM94" s="19"/>
      <c r="FN94" s="19"/>
      <c r="FO94" s="19"/>
      <c r="FP94" s="19"/>
      <c r="FQ94" s="19"/>
      <c r="FR94" s="19"/>
      <c r="FU94" s="295">
        <f t="shared" ref="FU94" si="4414">FU93</f>
        <v>0</v>
      </c>
      <c r="FV94" s="295">
        <f t="shared" ref="FV94" si="4415">FV93</f>
        <v>0</v>
      </c>
      <c r="FW94" s="295">
        <f t="shared" ref="FW94" si="4416">FW93</f>
        <v>0</v>
      </c>
      <c r="FX94" s="295">
        <f t="shared" ref="FX94" si="4417">FX93</f>
        <v>0</v>
      </c>
      <c r="FY94" s="295">
        <f t="shared" ref="FY94" si="4418">FY93</f>
        <v>0</v>
      </c>
      <c r="FZ94" s="295">
        <f t="shared" ref="FZ94" si="4419">FZ93</f>
        <v>0</v>
      </c>
      <c r="GA94" s="295">
        <f t="shared" ref="GA94" si="4420">GA93</f>
        <v>0</v>
      </c>
      <c r="GB94" s="295">
        <f t="shared" ref="GB94" si="4421">GB93</f>
        <v>0</v>
      </c>
      <c r="GC94" s="295">
        <f t="shared" ref="GC94" si="4422">GC93</f>
        <v>0</v>
      </c>
      <c r="GD94" s="295">
        <f t="shared" ref="GD94" si="4423">GD93</f>
        <v>0</v>
      </c>
      <c r="GE94" s="295">
        <f t="shared" ref="GE94" si="4424">GE93</f>
        <v>0</v>
      </c>
      <c r="GF94" s="295">
        <f t="shared" ref="GF94" si="4425">GF93</f>
        <v>0</v>
      </c>
      <c r="GG94" s="295" t="e">
        <f t="shared" ref="GG94" si="4426">GG93</f>
        <v>#N/A</v>
      </c>
      <c r="GH94" s="2" t="e">
        <f>INDEX(リスト!$V:$V,MATCH(中日程計画表!$D93,リスト!$D:$D,0))</f>
        <v>#N/A</v>
      </c>
      <c r="GI94" s="2" t="e">
        <f>INDEX(リスト!$A:$A,MATCH(中日程計画表!$D93,リスト!$D:$D,0))</f>
        <v>#N/A</v>
      </c>
      <c r="GJ94" s="2" t="e">
        <f>INDEX(リスト!$U:$U,MATCH(中日程計画表!$D93,リスト!$D:$D,0))</f>
        <v>#N/A</v>
      </c>
      <c r="GK94" s="5" t="e">
        <f>INDEX(リスト!$W:$W,MATCH(中日程計画表!$D93,リスト!$D:$D,0))</f>
        <v>#N/A</v>
      </c>
      <c r="GL94" s="2" t="s">
        <v>201</v>
      </c>
      <c r="GM94" s="296">
        <f t="shared" ref="GM94" si="4427">GM93</f>
        <v>0</v>
      </c>
      <c r="GN94" s="296" t="str">
        <f t="shared" ref="GN94" si="4428">GN93</f>
        <v>返品照会</v>
      </c>
      <c r="GP94" s="2">
        <v>8.2946236559139769E-2</v>
      </c>
      <c r="GU94" s="461"/>
      <c r="GV94" s="460"/>
      <c r="GW94" s="460"/>
      <c r="GX94" s="461"/>
      <c r="GY94" s="461"/>
      <c r="GZ94" s="460"/>
      <c r="HA94" s="460"/>
      <c r="HB94" s="461"/>
      <c r="HC94" s="461"/>
      <c r="HD94" s="460"/>
      <c r="HE94" s="460"/>
      <c r="HF94" s="461"/>
      <c r="HG94" s="461"/>
      <c r="HH94" s="460"/>
      <c r="HI94" s="460"/>
      <c r="HJ94" s="461"/>
      <c r="HK94" s="461"/>
      <c r="HL94" s="460"/>
      <c r="HM94" s="460"/>
      <c r="HN94" s="461"/>
      <c r="HO94" s="461"/>
      <c r="HP94" s="460"/>
      <c r="HQ94" s="460"/>
      <c r="HR94" s="461"/>
      <c r="HS94" s="4"/>
    </row>
    <row r="95" spans="1:227" ht="12" customHeight="1">
      <c r="A95" s="488" t="str">
        <f ca="1">INDIRECT("リスト!A"&amp;B95+6)</f>
        <v>在庫</v>
      </c>
      <c r="B95" s="493">
        <f t="shared" ref="B95" si="4429">ROUNDDOWN((ROW()-6)/2,0)+1</f>
        <v>45</v>
      </c>
      <c r="C95" s="474" t="str">
        <f>機能グループ名</f>
        <v>移動調整</v>
      </c>
      <c r="D95" s="500">
        <f>機能ID</f>
        <v>0</v>
      </c>
      <c r="E95" s="482" t="str">
        <f>機能名</f>
        <v>在庫移動</v>
      </c>
      <c r="F95" s="315"/>
      <c r="G95" s="315"/>
      <c r="H95" s="315"/>
      <c r="I95" s="315"/>
      <c r="J95" s="316"/>
      <c r="K95" s="480" t="str">
        <f>担当者_SR</f>
        <v>NG</v>
      </c>
      <c r="L95" s="76"/>
      <c r="M95" s="76"/>
      <c r="N95" s="470"/>
      <c r="O95" s="494" t="str">
        <f>担当者_SRR</f>
        <v>NG</v>
      </c>
      <c r="P95" s="76"/>
      <c r="Q95" s="76"/>
      <c r="R95" s="470"/>
      <c r="S95" s="494" t="str">
        <f>担当者_DS</f>
        <v>NG</v>
      </c>
      <c r="T95" s="76"/>
      <c r="U95" s="76"/>
      <c r="V95" s="470"/>
      <c r="W95" s="472" t="str">
        <f>担当者_DSR</f>
        <v>NG</v>
      </c>
      <c r="X95" s="76"/>
      <c r="Y95" s="76"/>
      <c r="Z95" s="470"/>
      <c r="AA95" s="476"/>
      <c r="AB95" s="79"/>
      <c r="AC95" s="79"/>
      <c r="AD95" s="470">
        <f>IF(AC96 &lt;&gt; "",1,0)</f>
        <v>0</v>
      </c>
      <c r="AE95" s="495" t="str">
        <f>担当者_CD</f>
        <v>NG</v>
      </c>
      <c r="AF95" s="76"/>
      <c r="AG95" s="76"/>
      <c r="AH95" s="470"/>
      <c r="AI95" s="495" t="str">
        <f>担当者_DD</f>
        <v>NG</v>
      </c>
      <c r="AJ95" s="76"/>
      <c r="AK95" s="76"/>
      <c r="AL95" s="470"/>
      <c r="AM95" s="498"/>
      <c r="AN95" s="79"/>
      <c r="AO95" s="79"/>
      <c r="AP95" s="470">
        <f>IF(AO96 &lt;&gt; "",1,0)</f>
        <v>0</v>
      </c>
      <c r="AQ95" s="472" t="str">
        <f>担当者_MCL</f>
        <v>NG</v>
      </c>
      <c r="AR95" s="76"/>
      <c r="AS95" s="76"/>
      <c r="AT95" s="470"/>
      <c r="AU95" s="472" t="str">
        <f>担当者_MCLR</f>
        <v>NG</v>
      </c>
      <c r="AV95" s="76"/>
      <c r="AW95" s="76"/>
      <c r="AX95" s="470"/>
      <c r="AY95" s="476"/>
      <c r="AZ95" s="79"/>
      <c r="BA95" s="79"/>
      <c r="BB95" s="470">
        <f>IF(BA96 &lt;&gt; "",1,0)</f>
        <v>0</v>
      </c>
      <c r="BC95" s="474" t="str">
        <f>担当者_MT</f>
        <v>NG</v>
      </c>
      <c r="BD95" s="76"/>
      <c r="BE95" s="76"/>
      <c r="BF95" s="470"/>
      <c r="BG95" s="472" t="str">
        <f>担当者_M検</f>
        <v>NG</v>
      </c>
      <c r="BH95" s="76"/>
      <c r="BI95" s="76"/>
      <c r="BJ95" s="470"/>
      <c r="BK95" s="498"/>
      <c r="BL95" s="79"/>
      <c r="BM95" s="79"/>
      <c r="BN95" s="470">
        <v>0</v>
      </c>
      <c r="BO95" s="474" t="str">
        <f>担当者_モテ</f>
        <v>NG</v>
      </c>
      <c r="BP95" s="76"/>
      <c r="BQ95" s="76"/>
      <c r="BR95" s="470"/>
      <c r="BS95" s="472" t="str">
        <f>担当者_モテR</f>
        <v>NG</v>
      </c>
      <c r="BT95" s="76"/>
      <c r="BU95" s="76"/>
      <c r="BV95" s="470"/>
      <c r="BW95" s="499">
        <f t="shared" ref="BW95" si="4430">IFERROR(SUM(IF(K95&lt;&gt;"NG",N95*K$1,0),IF(O95&lt;&gt;"NG",R95*O$1,0),IF(S95&lt;&gt;"NG",V95*S$1,0),IF(W95&lt;&gt;"NG",Z95*W$1,0),IF(AA95&lt;&gt;"NG",AD95*AA$1,0),IF(AE95&lt;&gt;"NG",AH95*AE$1,0),IF(AI95&lt;&gt;"NG",AL95*AI$1,0),IF(AM95&lt;&gt;"NG",AP95*AM$1,0),IF(AQ95&lt;&gt;"NG",AT95*AQ$1,0),IF(AU95&lt;&gt;"NG",AX95*AU$1,0),IF(AY95&lt;&gt;"NG",BB95*AY$1,0),IF(BC95&lt;&gt;"NG",BF95*BC$1,0),IF(BG95&lt;&gt;"NG",BJ95*BG$1,0),IF(BK95&lt;&gt;"NG",BN95*BK$1,0),IF(BO95&lt;&gt;"NG",BR95*BO$1,0),IF(BS95&lt;&gt;"NG",BV95*BS$1,0))/SUM(IF(K95&lt;&gt;"NG",K$1,0),IF(O95&lt;&gt;"NG",O$1,0),IF(S95&lt;&gt;"NG",S$1,0),IF(W95&lt;&gt;"NG",W$1,0),IF(AA95&lt;&gt;"NG",AA$1,0),IF(AE95&lt;&gt;"NG",AE$1,0),IF(AI95&lt;&gt;"NG",AI$1,0),IF(AM95&lt;&gt;"NG",AM$1,0),IF(AQ95&lt;&gt;"NG",AQ$1,0),IF(AU95&lt;&gt;"NG",AU$1,0),IF(AY95&lt;&gt;"NG",AY$1,0),IF(BC95&lt;&gt;"NG",BC$1,0),IF(BG95&lt;&gt;"NG",BG$1,0),IF(BK95&lt;&gt;"NG",BK$1,0),IF(BO95&lt;&gt;"NG",BO$1,0),IF(BS95&lt;&gt;"NG",BS$1,0)),0)</f>
        <v>0</v>
      </c>
      <c r="BX95" s="466"/>
      <c r="BY95" s="490"/>
      <c r="BZ95" s="5"/>
      <c r="CA95" s="32">
        <f t="shared" ref="CA95" si="4431">IF(AND($M95&lt;&gt;$BZ$5,$M95&lt;=$BZ$6,$M95&lt;&gt;$BZ$7),1,0)</f>
        <v>0</v>
      </c>
      <c r="CB95" s="32">
        <f t="shared" ref="CB95" si="4432">IF(AND($Q95&lt;&gt;$BZ$5,$Q95&lt;=$BZ$6,$Q95&lt;&gt;$BZ$7),1,0)</f>
        <v>0</v>
      </c>
      <c r="CC95" s="32">
        <f t="shared" ref="CC95" si="4433">IF(AND($U95&lt;&gt;$BZ$5,$U95&lt;=$BZ$6,$U95&lt;&gt;$BZ$7),1,0)</f>
        <v>0</v>
      </c>
      <c r="CD95" s="32">
        <f t="shared" ref="CD95" si="4434">IF(AND($Y95&lt;&gt;$BZ$5,$Y95&lt;=$BZ$6,$Y95&lt;&gt;$BZ$7),1,0)</f>
        <v>0</v>
      </c>
      <c r="CE95" s="32">
        <f t="shared" ref="CE95" si="4435">IF(AND($AG95&lt;&gt;$BZ$5,$AG95&lt;=$BZ$6,$AG95&lt;&gt;$BZ$7),1,0)</f>
        <v>0</v>
      </c>
      <c r="CF95" s="32">
        <f t="shared" ref="CF95" si="4436">IF(AND($AK95&lt;&gt;$BZ$5,$AK95&lt;=$BZ$6,$AK95&lt;&gt;$BZ$7),1,0)</f>
        <v>0</v>
      </c>
      <c r="CG95" s="32">
        <f t="shared" ref="CG95" si="4437">IF(AND($AS95&lt;&gt;$BZ$5,$AS95&lt;=$BZ$6,$AS95&lt;&gt;$BZ$7),1,0)</f>
        <v>0</v>
      </c>
      <c r="CH95" s="32">
        <f t="shared" ref="CH95" si="4438">IF(AND($AW95&lt;&gt;$BZ$5,$AW95&lt;=$BZ$6,$AW95&lt;&gt;$BZ$7),1,0)</f>
        <v>0</v>
      </c>
      <c r="CI95" s="32">
        <f t="shared" ref="CI95" si="4439">IF(AND($BE95&lt;&gt;$BZ$5,$BE95&lt;=$BZ$6,$BE95&lt;&gt;$BZ$7),1,0)</f>
        <v>0</v>
      </c>
      <c r="CJ95" s="32">
        <f t="shared" ref="CJ95" si="4440">IF(AND($BI95&lt;&gt;$BZ$5,$BI95&lt;=$BZ$6,$BI95&lt;&gt;$BZ$7),1,0)</f>
        <v>0</v>
      </c>
      <c r="CK95" s="32">
        <f t="shared" ref="CK95" si="4441">IF(AND($BQ95&lt;&gt;$BZ$5,$BQ95&lt;=$BZ$6,$BQ95&lt;&gt;$BZ$7),1,0)</f>
        <v>0</v>
      </c>
      <c r="CL95" s="32">
        <f t="shared" ref="CL95" si="4442">IF(AND($BU95&lt;&gt;$BZ$5,$BU95&lt;=$BZ$6,$BU95&lt;&gt;$BZ$7),1,0)</f>
        <v>0</v>
      </c>
      <c r="CO95" s="32">
        <f>IF(AND($M95&lt;&gt;$CN$5,$M95&lt;=$CN$6,$M95&lt;&gt;$CN$7),1,0)</f>
        <v>0</v>
      </c>
      <c r="CP95" s="32">
        <f>IF(AND($Q95&lt;&gt;$CN$5,$Q95&lt;=$CN$6,$Q95&lt;&gt;$CN$7),1,0)</f>
        <v>0</v>
      </c>
      <c r="CQ95" s="32">
        <f>IF(AND($U95&lt;&gt;$CN$5,$U95&lt;=$CN$6,$U95&lt;&gt;$CN$7),1,0)</f>
        <v>0</v>
      </c>
      <c r="CR95" s="32">
        <f>IF(AND($Y95&lt;&gt;$CN$5,$Y95&lt;=$CN$6,$Y95&lt;&gt;$CN$7),1,0)</f>
        <v>0</v>
      </c>
      <c r="CS95" s="32">
        <f>IF(AND($AG95&lt;&gt;$CN$5,$AG95&lt;=$CN$6,$AG95&lt;&gt;$CN$7),1,0)</f>
        <v>0</v>
      </c>
      <c r="CT95" s="32">
        <f>IF(AND($AK95&lt;&gt;$CN$5,$AK95&lt;=$CN$6,$AK95&lt;&gt;$CN$7),1,0)</f>
        <v>0</v>
      </c>
      <c r="CU95" s="32">
        <f>IF(AND($AS95&lt;&gt;$CN$5,$AS95&lt;=$CN$6,$AS95&lt;&gt;$CN$7),1,0)</f>
        <v>0</v>
      </c>
      <c r="CV95" s="32">
        <f>IF(AND($AW95&lt;&gt;$CN$5,$AW95&lt;=$CN$6,$AW95&lt;&gt;$CN$7),1,0)</f>
        <v>0</v>
      </c>
      <c r="CW95" s="32">
        <f>IF(AND($BE95&lt;&gt;$CN$5,$BE95&lt;=$CN$6,$BE95&lt;&gt;$CN$7),1,0)</f>
        <v>0</v>
      </c>
      <c r="CX95" s="32">
        <f>IF(AND($BI95&lt;&gt;$CN$5,$BI95&lt;=$CN$6,$BI95&lt;&gt;$CN$7),1,0)</f>
        <v>0</v>
      </c>
      <c r="CY95" s="32">
        <f>IF(AND($BQ95&lt;&gt;$CN$5,$BQ95&lt;=$CN$6,$BQ95&lt;&gt;$CN$7),1,0)</f>
        <v>0</v>
      </c>
      <c r="CZ95" s="32">
        <f>IF(AND($BU95&lt;&gt;$CN$5,$BU95&lt;=$CN$6,$BU95&lt;&gt;$CN$7),1,0)</f>
        <v>0</v>
      </c>
      <c r="DC95" s="32">
        <f>IF(AND($M95&lt;&gt;$DB$5,$M95&lt;=$DB$6,$M95&lt;&gt;$CN$7),1,0)</f>
        <v>0</v>
      </c>
      <c r="DD95" s="32">
        <f>IF(AND($Q95&lt;&gt;$DB$5,$Q95&lt;=$DB$6,$Q95&lt;&gt;$CN$7),1,0)</f>
        <v>0</v>
      </c>
      <c r="DE95" s="32">
        <f>IF(AND($U95&lt;&gt;$DB$5,$U95&lt;=$DB$6,$U95&lt;&gt;$CN$7),1,0)</f>
        <v>0</v>
      </c>
      <c r="DF95" s="32">
        <f>IF(AND($Y95&lt;&gt;$DB$5,$Y95&lt;=$DB$6,$Y95&lt;&gt;$CN$7),1,0)</f>
        <v>0</v>
      </c>
      <c r="DG95" s="32">
        <f>IF(AND($AG95&lt;&gt;$DB$5,$AG95&lt;=$DB$6,$AG95&lt;&gt;$CN$7),1,0)</f>
        <v>0</v>
      </c>
      <c r="DH95" s="32">
        <f>IF(AND($AK95&lt;&gt;$DB$5,$AK95&lt;=$DB$6,$AK95&lt;&gt;$CN$7),1,0)</f>
        <v>0</v>
      </c>
      <c r="DI95" s="32">
        <f>IF(AND($AS95&lt;&gt;$DB$5,$AS95&lt;=$DB$6,$AS95&lt;&gt;$CN$7),1,0)</f>
        <v>0</v>
      </c>
      <c r="DJ95" s="32">
        <f>IF(AND($AW95&lt;&gt;$DB$5,$AW95&lt;=$DB$6,$AW95&lt;&gt;$CN$7),1,0)</f>
        <v>0</v>
      </c>
      <c r="DK95" s="32">
        <f>IF(AND($BE95&lt;&gt;$DB$5,$BE95&lt;=$DB$6,$BE95&lt;&gt;$CN$7),1,0)</f>
        <v>0</v>
      </c>
      <c r="DL95" s="32">
        <f>IF(AND($BI95&lt;&gt;$DB$5,$BI95&lt;=$DB$6,$BI95&lt;&gt;$CN$7),1,0)</f>
        <v>0</v>
      </c>
      <c r="DM95" s="32">
        <f>IF(AND($BQ95&lt;&gt;$DB$5,$BQ95&lt;=$DB$6,$BQ95&lt;&gt;$CN$7),1,0)</f>
        <v>0</v>
      </c>
      <c r="DN95" s="32">
        <f>IF(AND($BU95&lt;&gt;$DB$5,$BU95&lt;=$DB$6,$BU95&lt;&gt;$CN$7),1,0)</f>
        <v>0</v>
      </c>
      <c r="DQ95" s="32">
        <f t="shared" ref="DQ95" si="4443">IF(AND($M95&lt;&gt;$DP$5,$M95&lt;=$DP$6,$M95&lt;&gt;$CN$7),1,0)</f>
        <v>0</v>
      </c>
      <c r="DR95" s="32">
        <f t="shared" ref="DR95" si="4444">IF(AND($Q95&lt;&gt;$DP$5,$Q95&lt;=$DP$6,$Q95&lt;&gt;$CN$7),1,0)</f>
        <v>0</v>
      </c>
      <c r="DS95" s="32">
        <f t="shared" ref="DS95" si="4445">IF(AND($U95&lt;&gt;$DP$5,$U95&lt;=$DP$6,$U95&lt;&gt;$CN$7),1,0)</f>
        <v>0</v>
      </c>
      <c r="DT95" s="32">
        <f t="shared" ref="DT95" si="4446">IF(AND($Y95&lt;&gt;$DP$5,$Y95&lt;=$DP$6,$Y95&lt;&gt;$CN$7),1,0)</f>
        <v>0</v>
      </c>
      <c r="DU95" s="32">
        <f t="shared" ref="DU95" si="4447">IF(AND($AG95&lt;&gt;$DP$5,$AG95&lt;=$DP$6,$AG95&lt;&gt;$CN$7),1,0)</f>
        <v>0</v>
      </c>
      <c r="DV95" s="32">
        <f t="shared" ref="DV95" si="4448">IF(AND($AK95&lt;&gt;$DP$5,$AK95&lt;=$DP$6,$AK95&lt;&gt;$CN$7),1,0)</f>
        <v>0</v>
      </c>
      <c r="DW95" s="32">
        <f t="shared" ref="DW95" si="4449">IF(AND($AS95&lt;&gt;$DP$5,$AS95&lt;=$DP$6,$AS95&lt;&gt;$CN$7),1,0)</f>
        <v>0</v>
      </c>
      <c r="DX95" s="32">
        <f t="shared" ref="DX95" si="4450">IF(AND($AW95&lt;&gt;$DP$5,$AW95&lt;=$DP$6,$AW95&lt;&gt;$CN$7),1,0)</f>
        <v>0</v>
      </c>
      <c r="DY95" s="32">
        <f t="shared" ref="DY95" si="4451">IF(AND($BE95&lt;&gt;$DP$5,$BE95&lt;=$DP$6,$BE95&lt;&gt;$CN$7),1,0)</f>
        <v>0</v>
      </c>
      <c r="DZ95" s="32">
        <f t="shared" ref="DZ95" si="4452">IF(AND($BI95&lt;&gt;$DP$5,$BI95&lt;=$DP$6,$BI95&lt;&gt;$CN$7),1,0)</f>
        <v>0</v>
      </c>
      <c r="EA95" s="32">
        <f t="shared" ref="EA95" si="4453">IF(AND($BQ95&lt;&gt;$DP$5,$BQ95&lt;=$DP$6,$BQ95&lt;&gt;$CN$7),1,0)</f>
        <v>0</v>
      </c>
      <c r="EB95" s="32">
        <f t="shared" ref="EB95" si="4454">IF(AND($BU95&lt;&gt;$DP$5,$BU95&lt;=$DP$6,$BU95&lt;&gt;$CN$7),1,0)</f>
        <v>0</v>
      </c>
      <c r="EE95" s="328">
        <f>IF(M95&lt;&gt;"",IF(M95&lt;=$ED$6,1,IF(L95&gt;$ED$6,0,NETWORKDAYS(L95,$ED$6,祭日リスト)/NETWORKDAYS(L95,M95,祭日リスト)))*$GG95*週間進捗報告書!$G$9,0)</f>
        <v>0</v>
      </c>
      <c r="EF95" s="328">
        <f>IF(Q95&lt;&gt;"",IF(Q95&lt;=$ED$6,1,IF(P95&gt;$ED$6,0,NETWORKDAYS(P95,$ED$6,祭日リスト)/NETWORKDAYS(P95,Q95,祭日リスト)))*$GG95*週間進捗報告書!$G$10,0)</f>
        <v>0</v>
      </c>
      <c r="EG95" s="328">
        <f>IF(U95&lt;&gt;"",IF(U95&lt;=$ED$6,1,IF(T95&gt;$ED$6,0,NETWORKDAYS(T95,$ED$6,祭日リスト)/NETWORKDAYS(T95,U95,祭日リスト)))*$GG95*週間進捗報告書!$G$11,0)</f>
        <v>0</v>
      </c>
      <c r="EH95" s="328">
        <f>IF(Y95&lt;&gt;"",IF(Y95&lt;=$ED$6,1,IF(X95&gt;$ED$6,0,NETWORKDAYS(X95,$ED$6,祭日リスト)/NETWORKDAYS(X95,Y95,祭日リスト)))*$GG95*週間進捗報告書!$G$12,0)</f>
        <v>0</v>
      </c>
      <c r="EI95" s="328">
        <f>IF(AG95&lt;&gt;"",IF(AG95&lt;=$ED$6,1,IF(AF95&gt;$ED$6,0,NETWORKDAYS(AF95,$ED$6,祭日リスト)/NETWORKDAYS(AF95,AG95,祭日リスト)))*$GG95*週間進捗報告書!$G$13,0)</f>
        <v>0</v>
      </c>
      <c r="EJ95" s="328">
        <f>IF(AK95&lt;&gt;"",IF(AK95&lt;=$ED$6,1,IF(AJ95&gt;$ED$6,0,NETWORKDAYS(AJ95,$ED$6,祭日リスト)/NETWORKDAYS(AJ95,AK95,祭日リスト)))*$GG95*週間進捗報告書!$G$14,0)</f>
        <v>0</v>
      </c>
      <c r="EK95" s="328">
        <f>IF(AS95&lt;&gt;"",IF(AS95&lt;=$ED$6,1,IF(AR95&gt;$ED$6,0,NETWORKDAYS(AR95,$ED$6,祭日リスト)/NETWORKDAYS(AR95,AS95,祭日リスト)))*$GG95*週間進捗報告書!$G$15,0)</f>
        <v>0</v>
      </c>
      <c r="EL95" s="328">
        <f>IF(AW95&lt;&gt;"",IF(AW95&lt;=$ED$6,1,IF(AV95&gt;$ED$6,0,NETWORKDAYS(AV95,$ED$6,祭日リスト)/NETWORKDAYS(AV95,AW95,祭日リスト)))*$GG95*週間進捗報告書!$G$16,0)</f>
        <v>0</v>
      </c>
      <c r="EM95" s="328">
        <f>IF(BE95&lt;&gt;"",IF(BE95&lt;=$ED$6,1,IF(BD95&gt;$ED$6,0,NETWORKDAYS(BD95,$ED$6,祭日リスト)/NETWORKDAYS(BD95,BE95,祭日リスト)))*$GG95*週間進捗報告書!$G$17,0)</f>
        <v>0</v>
      </c>
      <c r="EN95" s="328">
        <f>IF(BI95&lt;&gt;"",IF(BI95&lt;=$ED$6,1,IF(BH95&gt;$ED$6,0,NETWORKDAYS(BH95,$ED$6,祭日リスト)/NETWORKDAYS(BH95,BI95,祭日リスト)))*$GG95*週間進捗報告書!$G$18,0)</f>
        <v>0</v>
      </c>
      <c r="EO95" s="328">
        <f>IF(BQ95&lt;&gt;"",IF(BQ95&lt;=$ED$6,1,IF(BP95&gt;$ED$6,0,NETWORKDAYS(BP95,$ED$6,祭日リスト)/NETWORKDAYS(BP95,BQ95,祭日リスト)))*$GG95*週間進捗報告書!$G$19,0)</f>
        <v>0</v>
      </c>
      <c r="EP95" s="328">
        <f>IF(BU95&lt;&gt;"",IF(BU95&lt;=$ED$6,1,IF(BT95&gt;$ED$6,0,NETWORKDAYS(BT95,$ED$6,祭日リスト)/NETWORKDAYS(BT95,BU95,祭日リスト)))*$GG95*週間進捗報告書!$G$20,0)</f>
        <v>0</v>
      </c>
      <c r="ER95" s="547">
        <f t="shared" ref="ER95:FC95" si="4455">EE95-EE96</f>
        <v>0</v>
      </c>
      <c r="ES95" s="547">
        <f t="shared" si="4455"/>
        <v>0</v>
      </c>
      <c r="ET95" s="547">
        <f t="shared" si="4455"/>
        <v>0</v>
      </c>
      <c r="EU95" s="547">
        <f t="shared" si="4455"/>
        <v>0</v>
      </c>
      <c r="EV95" s="547">
        <f t="shared" si="4455"/>
        <v>0</v>
      </c>
      <c r="EW95" s="547">
        <f t="shared" si="4455"/>
        <v>0</v>
      </c>
      <c r="EX95" s="547">
        <f t="shared" si="4455"/>
        <v>0</v>
      </c>
      <c r="EY95" s="547">
        <f t="shared" si="4455"/>
        <v>0</v>
      </c>
      <c r="EZ95" s="547">
        <f t="shared" si="4455"/>
        <v>0</v>
      </c>
      <c r="FA95" s="547">
        <f t="shared" si="4455"/>
        <v>0</v>
      </c>
      <c r="FB95" s="547">
        <f t="shared" si="4455"/>
        <v>0</v>
      </c>
      <c r="FC95" s="547">
        <f t="shared" si="4455"/>
        <v>0</v>
      </c>
      <c r="FD95" s="547">
        <f t="shared" ref="FD95" si="4456">SUM(ER95:FC96)</f>
        <v>0</v>
      </c>
      <c r="FE95" s="333"/>
      <c r="FG95" s="32">
        <f>IF(AND($M95&lt;&gt;$FF$7),1,0)</f>
        <v>0</v>
      </c>
      <c r="FH95" s="32">
        <f>IF(AND($Q95&lt;&gt;$FF$7),1,0)</f>
        <v>0</v>
      </c>
      <c r="FI95" s="32">
        <f>IF(AND($U95&lt;&gt;$FF$7),1,0)</f>
        <v>0</v>
      </c>
      <c r="FJ95" s="32">
        <f>IF(AND($Y95&lt;&gt;$FF$7),1,0)</f>
        <v>0</v>
      </c>
      <c r="FK95" s="32">
        <f>IF(AND($AG95&lt;&gt;$FF$7),1,0)</f>
        <v>0</v>
      </c>
      <c r="FL95" s="32">
        <f>IF(AND($AK95&lt;&gt;$FF$7),1,0)</f>
        <v>0</v>
      </c>
      <c r="FM95" s="32">
        <f>IF(AND($AS95&lt;&gt;$FF$7),1,0)</f>
        <v>0</v>
      </c>
      <c r="FN95" s="32">
        <f>IF(AND($AW95&lt;&gt;$FF$7),1,0)</f>
        <v>0</v>
      </c>
      <c r="FO95" s="32">
        <f>IF(AND($BE95&lt;&gt;$FF$7),1,0)</f>
        <v>0</v>
      </c>
      <c r="FP95" s="32">
        <f>IF(AND($BI95&lt;&gt;$FF$7),1,0)</f>
        <v>0</v>
      </c>
      <c r="FQ95" s="32">
        <f>IF(AND($BQ95&lt;&gt;$FF$7),1,0)</f>
        <v>0</v>
      </c>
      <c r="FR95" s="32">
        <f>IF(AND($BU95&lt;&gt;$FF$7),1,0)</f>
        <v>0</v>
      </c>
      <c r="FU95" s="294">
        <f t="shared" ref="FU95" si="4457">IF($K95&lt;&gt;"NG",$GG95,0)</f>
        <v>0</v>
      </c>
      <c r="FV95" s="294">
        <f t="shared" ref="FV95" si="4458">IF($O95&lt;&gt;"NG",$GG95,0)</f>
        <v>0</v>
      </c>
      <c r="FW95" s="294">
        <f t="shared" ref="FW95" si="4459">IF($S95&lt;&gt;"NG",$GG95,0)</f>
        <v>0</v>
      </c>
      <c r="FX95" s="294">
        <f t="shared" ref="FX95" si="4460">IF($W95&lt;&gt;"NG",$GG95,0)</f>
        <v>0</v>
      </c>
      <c r="FY95" s="294">
        <f t="shared" ref="FY95" si="4461">IF($AE95&lt;&gt;"NG",$GG95,0)</f>
        <v>0</v>
      </c>
      <c r="FZ95" s="294">
        <f t="shared" ref="FZ95" si="4462">IF($AI95&lt;&gt;"NG",$GG95,0)</f>
        <v>0</v>
      </c>
      <c r="GA95" s="294">
        <f t="shared" ref="GA95" si="4463">IF($AQ95&lt;&gt;"NG",$GG95,0)</f>
        <v>0</v>
      </c>
      <c r="GB95" s="294">
        <f t="shared" ref="GB95" si="4464">IF($AU95&lt;&gt;"NG",$GG95,0)</f>
        <v>0</v>
      </c>
      <c r="GC95" s="294">
        <f t="shared" ref="GC95" si="4465">IF($BC95&lt;&gt;"NG",$GG95,0)</f>
        <v>0</v>
      </c>
      <c r="GD95" s="294">
        <f t="shared" ref="GD95" si="4466">IF($BG95&lt;&gt;"NG",$GG95,0)</f>
        <v>0</v>
      </c>
      <c r="GE95" s="294">
        <f t="shared" ref="GE95" si="4467">IF($BO95&lt;&gt;"NG",$GG95,0)</f>
        <v>0</v>
      </c>
      <c r="GF95" s="294">
        <f t="shared" ref="GF95" si="4468">IF($BS95&lt;&gt;"NG",$GG95,0)</f>
        <v>0</v>
      </c>
      <c r="GG95" s="294" t="e">
        <f>VLOOKUP($D95,リスト!$D:$S,15,FALSE)</f>
        <v>#N/A</v>
      </c>
      <c r="GH95" s="2" t="e">
        <f>INDEX(リスト!$V:$V,MATCH(中日程計画表!$D95,リスト!$D:$D,0))</f>
        <v>#N/A</v>
      </c>
      <c r="GI95" s="2" t="e">
        <f>INDEX(リスト!$A:$A,MATCH(中日程計画表!$D95,リスト!$D:$D,0))</f>
        <v>#N/A</v>
      </c>
      <c r="GJ95" s="2" t="e">
        <f>INDEX(リスト!$U:$U,MATCH(中日程計画表!$D95,リスト!$D:$D,0))</f>
        <v>#N/A</v>
      </c>
      <c r="GK95" s="5" t="e">
        <f>INDEX(リスト!$W:$W,MATCH(中日程計画表!$D95,リスト!$D:$D,0))</f>
        <v>#N/A</v>
      </c>
      <c r="GL95" s="2" t="s">
        <v>200</v>
      </c>
      <c r="GM95" s="296">
        <f>D95</f>
        <v>0</v>
      </c>
      <c r="GN95" s="296" t="str">
        <f>E95</f>
        <v>在庫移動</v>
      </c>
      <c r="GP95" s="2">
        <v>0.15404301075268817</v>
      </c>
      <c r="GU95" s="460" t="str">
        <f t="shared" ref="GU95" si="4469">AE95</f>
        <v>NG</v>
      </c>
      <c r="GV95" s="460">
        <f t="shared" ref="GV95" si="4470">EI95</f>
        <v>0</v>
      </c>
      <c r="GW95" s="460">
        <f t="shared" ref="GW95" si="4471">EI96</f>
        <v>0</v>
      </c>
      <c r="GX95" s="462">
        <f t="shared" ref="GX95" si="4472">EV95</f>
        <v>0</v>
      </c>
      <c r="GY95" s="460" t="str">
        <f t="shared" ref="GY95" si="4473">AI95</f>
        <v>NG</v>
      </c>
      <c r="GZ95" s="460">
        <f t="shared" ref="GZ95" si="4474">EJ95</f>
        <v>0</v>
      </c>
      <c r="HA95" s="460">
        <f t="shared" ref="HA95" si="4475">EJ96</f>
        <v>0</v>
      </c>
      <c r="HB95" s="462">
        <f t="shared" ref="HB95" si="4476">EW95</f>
        <v>0</v>
      </c>
      <c r="HC95" s="460" t="str">
        <f t="shared" ref="HC95" si="4477">AQ95</f>
        <v>NG</v>
      </c>
      <c r="HD95" s="460">
        <f t="shared" ref="HD95" si="4478">EK95</f>
        <v>0</v>
      </c>
      <c r="HE95" s="460">
        <f t="shared" ref="HE95" si="4479">EK96</f>
        <v>0</v>
      </c>
      <c r="HF95" s="462">
        <f t="shared" ref="HF95" si="4480">EX95</f>
        <v>0</v>
      </c>
      <c r="HG95" s="460" t="str">
        <f t="shared" ref="HG95" si="4481">AU95</f>
        <v>NG</v>
      </c>
      <c r="HH95" s="460">
        <f t="shared" ref="HH95" si="4482">EL95</f>
        <v>0</v>
      </c>
      <c r="HI95" s="460">
        <f t="shared" ref="HI95" si="4483">EL96</f>
        <v>0</v>
      </c>
      <c r="HJ95" s="462">
        <f t="shared" ref="HJ95" si="4484">EY95</f>
        <v>0</v>
      </c>
      <c r="HK95" s="460" t="str">
        <f t="shared" ref="HK95" si="4485">BC95</f>
        <v>NG</v>
      </c>
      <c r="HL95" s="460">
        <f t="shared" ref="HL95" si="4486">EM95</f>
        <v>0</v>
      </c>
      <c r="HM95" s="460">
        <f t="shared" ref="HM95" si="4487">EM96</f>
        <v>0</v>
      </c>
      <c r="HN95" s="462">
        <f t="shared" ref="HN95" si="4488">EZ95</f>
        <v>0</v>
      </c>
      <c r="HO95" s="460" t="str">
        <f t="shared" ref="HO95" si="4489">BG95</f>
        <v>NG</v>
      </c>
      <c r="HP95" s="460">
        <f t="shared" ref="HP95" si="4490">EN95</f>
        <v>0</v>
      </c>
      <c r="HQ95" s="460">
        <f t="shared" ref="HQ95" si="4491">EN96</f>
        <v>0</v>
      </c>
      <c r="HR95" s="462">
        <f t="shared" ref="HR95" si="4492">FA95</f>
        <v>0</v>
      </c>
      <c r="HS95" s="332"/>
    </row>
    <row r="96" spans="1:227" ht="12" customHeight="1">
      <c r="A96" s="489"/>
      <c r="B96" s="493"/>
      <c r="C96" s="475"/>
      <c r="D96" s="501"/>
      <c r="E96" s="483"/>
      <c r="F96" s="317"/>
      <c r="G96" s="317"/>
      <c r="H96" s="317"/>
      <c r="I96" s="317"/>
      <c r="J96" s="316"/>
      <c r="K96" s="481"/>
      <c r="L96" s="77"/>
      <c r="M96" s="77"/>
      <c r="N96" s="471"/>
      <c r="O96" s="494"/>
      <c r="P96" s="77"/>
      <c r="Q96" s="77"/>
      <c r="R96" s="471"/>
      <c r="S96" s="494"/>
      <c r="T96" s="77"/>
      <c r="U96" s="77"/>
      <c r="V96" s="471"/>
      <c r="W96" s="473"/>
      <c r="X96" s="77"/>
      <c r="Y96" s="77"/>
      <c r="Z96" s="471"/>
      <c r="AA96" s="477"/>
      <c r="AB96" s="80"/>
      <c r="AC96" s="80"/>
      <c r="AD96" s="471"/>
      <c r="AE96" s="495"/>
      <c r="AF96" s="77"/>
      <c r="AG96" s="77"/>
      <c r="AH96" s="471"/>
      <c r="AI96" s="495"/>
      <c r="AJ96" s="77"/>
      <c r="AK96" s="77"/>
      <c r="AL96" s="471"/>
      <c r="AM96" s="498"/>
      <c r="AN96" s="80"/>
      <c r="AO96" s="80"/>
      <c r="AP96" s="497"/>
      <c r="AQ96" s="473"/>
      <c r="AR96" s="77"/>
      <c r="AS96" s="77"/>
      <c r="AT96" s="471"/>
      <c r="AU96" s="473"/>
      <c r="AV96" s="77"/>
      <c r="AW96" s="77"/>
      <c r="AX96" s="471"/>
      <c r="AY96" s="477"/>
      <c r="AZ96" s="80"/>
      <c r="BA96" s="80"/>
      <c r="BB96" s="497"/>
      <c r="BC96" s="475"/>
      <c r="BD96" s="77"/>
      <c r="BE96" s="77"/>
      <c r="BF96" s="471"/>
      <c r="BG96" s="473"/>
      <c r="BH96" s="77"/>
      <c r="BI96" s="77"/>
      <c r="BJ96" s="471"/>
      <c r="BK96" s="498"/>
      <c r="BL96" s="80"/>
      <c r="BM96" s="80"/>
      <c r="BN96" s="497"/>
      <c r="BO96" s="475"/>
      <c r="BP96" s="77"/>
      <c r="BQ96" s="77"/>
      <c r="BR96" s="471"/>
      <c r="BS96" s="473"/>
      <c r="BT96" s="77"/>
      <c r="BU96" s="77"/>
      <c r="BV96" s="471"/>
      <c r="BW96" s="499"/>
      <c r="BX96" s="467"/>
      <c r="BY96" s="490"/>
      <c r="CA96" s="19">
        <f t="shared" ref="CA96" si="4493">IF(AND($N95=1,$M96&lt;&gt;$BZ$7),1,0)</f>
        <v>0</v>
      </c>
      <c r="CB96" s="19">
        <f t="shared" ref="CB96" si="4494">IF(AND($R95=1,$Q96&lt;&gt;$BZ$7),1,0)</f>
        <v>0</v>
      </c>
      <c r="CC96" s="19">
        <f t="shared" ref="CC96" si="4495">IF(AND($V95=1,$U96&lt;&gt;$BZ$7),1,0)</f>
        <v>0</v>
      </c>
      <c r="CD96" s="19">
        <f t="shared" ref="CD96" si="4496">IF(AND($Z95=1,$Y96&lt;&gt;$BZ$7),1,0)</f>
        <v>0</v>
      </c>
      <c r="CE96" s="19">
        <f t="shared" ref="CE96" si="4497">IF(AND($AH95=1,$AG96&lt;&gt;$BZ$7),1,0)</f>
        <v>0</v>
      </c>
      <c r="CF96" s="19">
        <f t="shared" ref="CF96" si="4498">IF(AND($AL95=1,$AK96&lt;&gt;$BZ$7),1,0)</f>
        <v>0</v>
      </c>
      <c r="CG96" s="19">
        <f t="shared" ref="CG96" si="4499">IF(AND($AT95=1,$AS96&lt;&gt;$BZ$7),1,0)</f>
        <v>0</v>
      </c>
      <c r="CH96" s="19">
        <f t="shared" ref="CH96" si="4500">IF(AND($AX95=1,$AW96&lt;&gt;$BZ$7),1,0)</f>
        <v>0</v>
      </c>
      <c r="CI96" s="19">
        <f t="shared" ref="CI96" si="4501">IF(AND($BF95=1,$BE96&lt;&gt;$BZ$7),1,0)</f>
        <v>0</v>
      </c>
      <c r="CJ96" s="19">
        <f t="shared" ref="CJ96" si="4502">IF(AND($BJ95=1,$BI96&lt;&gt;$BZ$7),1,0)</f>
        <v>0</v>
      </c>
      <c r="CK96" s="19">
        <f t="shared" ref="CK96" si="4503">IF(AND($BR95=1,$BQ96&lt;&gt;$BZ$7),1,0)</f>
        <v>0</v>
      </c>
      <c r="CL96" s="19">
        <f t="shared" ref="CL96" si="4504">IF(AND($BV95=1,$BU96&lt;&gt;$BZ$7),1,0)</f>
        <v>0</v>
      </c>
      <c r="CO96" s="19">
        <f>IF(AND($M96&lt;&gt;$CN$7,$M96&lt;=$CN$6),1,0)</f>
        <v>0</v>
      </c>
      <c r="CP96" s="19">
        <f>IF(AND($Q96&lt;&gt;$CN$7,$Q96&lt;=$CN$6),1,0)</f>
        <v>0</v>
      </c>
      <c r="CQ96" s="19">
        <f>IF(AND($U96&lt;&gt;$CN$7,$U96&lt;=$CN$6),1,0)</f>
        <v>0</v>
      </c>
      <c r="CR96" s="19">
        <f>IF(AND($Y96&lt;&gt;$CN$7,$Y96&lt;=$CN$6),1,0)</f>
        <v>0</v>
      </c>
      <c r="CS96" s="19">
        <f>IF(AND($AG96&lt;&gt;$CN$7,$AG96&lt;=$CN$6),1,0)</f>
        <v>0</v>
      </c>
      <c r="CT96" s="19">
        <f>IF(AND($AK96&lt;&gt;$CN$7,$AK96&lt;=$CN$6),1,0)</f>
        <v>0</v>
      </c>
      <c r="CU96" s="19">
        <f>IF(AND($AS96&lt;&gt;$CN$7,$AS96&lt;=$CN$6),1,0)</f>
        <v>0</v>
      </c>
      <c r="CV96" s="19">
        <f>IF(AND($AW96&lt;&gt;$CN$7,$AW96&lt;=$CN$6),1,0)</f>
        <v>0</v>
      </c>
      <c r="CW96" s="19">
        <f>IF(AND($BE96&lt;&gt;$CN$7,$BE96&lt;=$CN$6),1,0)</f>
        <v>0</v>
      </c>
      <c r="CX96" s="19">
        <f>IF(AND($BI96&lt;&gt;$CN$7,$BI96&lt;=$CN$6),1,0)</f>
        <v>0</v>
      </c>
      <c r="CY96" s="19">
        <f>IF(AND($BQ96&lt;&gt;$CN$7,$BQ96&lt;=$CN$6),1,0)</f>
        <v>0</v>
      </c>
      <c r="CZ96" s="19">
        <f>IF(AND($BU96&lt;&gt;$CN$7,$BU96&lt;=$CN$6),1,0)</f>
        <v>0</v>
      </c>
      <c r="DC96" s="19">
        <f>IF($N95=1,1,0)</f>
        <v>0</v>
      </c>
      <c r="DD96" s="19">
        <f>IF($R95=1,1,0)</f>
        <v>0</v>
      </c>
      <c r="DE96" s="19">
        <f>IF($V95=1,1,0)</f>
        <v>0</v>
      </c>
      <c r="DF96" s="19">
        <f>IF($Z95=1,1,0)</f>
        <v>0</v>
      </c>
      <c r="DG96" s="19">
        <f>IF($AH95=1,1,0)</f>
        <v>0</v>
      </c>
      <c r="DH96" s="19">
        <f>IF($AL95=1,1,0)</f>
        <v>0</v>
      </c>
      <c r="DI96" s="19">
        <f>IF($AT95=1,1,0)</f>
        <v>0</v>
      </c>
      <c r="DJ96" s="19">
        <f>IF($AX95=1,1,0)</f>
        <v>0</v>
      </c>
      <c r="DK96" s="19">
        <f>IF($BF95=1,1,0)</f>
        <v>0</v>
      </c>
      <c r="DL96" s="19">
        <f>IF($BJ95=1,1,0)</f>
        <v>0</v>
      </c>
      <c r="DM96" s="19">
        <f>IF($BR95=1,1,0)</f>
        <v>0</v>
      </c>
      <c r="DN96" s="19">
        <f>IF($BV95=1,1,0)</f>
        <v>0</v>
      </c>
      <c r="DQ96" s="19">
        <f t="shared" ref="DQ96" si="4505">IF($N95=1,1,0)</f>
        <v>0</v>
      </c>
      <c r="DR96" s="19">
        <f t="shared" ref="DR96" si="4506">IF($R95=1,1,0)</f>
        <v>0</v>
      </c>
      <c r="DS96" s="19">
        <f t="shared" ref="DS96" si="4507">IF($V95=1,1,0)</f>
        <v>0</v>
      </c>
      <c r="DT96" s="19">
        <f t="shared" ref="DT96" si="4508">IF($Z95=1,1,0)</f>
        <v>0</v>
      </c>
      <c r="DU96" s="19">
        <f t="shared" ref="DU96" si="4509">IF($AH95=1,1,0)</f>
        <v>0</v>
      </c>
      <c r="DV96" s="19">
        <f t="shared" ref="DV96" si="4510">IF($AL95=1,1,0)</f>
        <v>0</v>
      </c>
      <c r="DW96" s="19">
        <f t="shared" ref="DW96" si="4511">IF($AT95=1,1,0)</f>
        <v>0</v>
      </c>
      <c r="DX96" s="19">
        <f t="shared" ref="DX96" si="4512">IF($AX95=1,1,0)</f>
        <v>0</v>
      </c>
      <c r="DY96" s="19">
        <f t="shared" ref="DY96" si="4513">IF($BF95=1,1,0)</f>
        <v>0</v>
      </c>
      <c r="DZ96" s="19">
        <f t="shared" ref="DZ96" si="4514">IF($BJ95=1,1,0)</f>
        <v>0</v>
      </c>
      <c r="EA96" s="19">
        <f t="shared" ref="EA96" si="4515">IF($BR95=1,1,0)</f>
        <v>0</v>
      </c>
      <c r="EB96" s="19">
        <f t="shared" ref="EB96" si="4516">IF($BV95=1,1,0)</f>
        <v>0</v>
      </c>
      <c r="EE96" s="329">
        <f>N95*$FU96*週間進捗報告書!$G$9</f>
        <v>0</v>
      </c>
      <c r="EF96" s="329">
        <f>R95*$FV96*週間進捗報告書!$G$10</f>
        <v>0</v>
      </c>
      <c r="EG96" s="329">
        <f>V95*$FW96*週間進捗報告書!$G$11</f>
        <v>0</v>
      </c>
      <c r="EH96" s="329">
        <f>Z95*$FX96*週間進捗報告書!$G$12</f>
        <v>0</v>
      </c>
      <c r="EI96" s="329">
        <f>AH95*$FY96*週間進捗報告書!$G$13</f>
        <v>0</v>
      </c>
      <c r="EJ96" s="329">
        <f>AL95*$FZ96*週間進捗報告書!$G$14</f>
        <v>0</v>
      </c>
      <c r="EK96" s="329">
        <f>AT95*$GA96*週間進捗報告書!$G$15</f>
        <v>0</v>
      </c>
      <c r="EL96" s="329">
        <f>AX95*$GB96*週間進捗報告書!$G$16</f>
        <v>0</v>
      </c>
      <c r="EM96" s="329">
        <f>BF95*$GC96*週間進捗報告書!$G$17</f>
        <v>0</v>
      </c>
      <c r="EN96" s="329">
        <f>BJ95*$GD96*週間進捗報告書!$G$18</f>
        <v>0</v>
      </c>
      <c r="EO96" s="329">
        <f>BR95*$GE96*週間進捗報告書!$G$19</f>
        <v>0</v>
      </c>
      <c r="EP96" s="329">
        <f>BV95*$GF96*週間進捗報告書!$G$20</f>
        <v>0</v>
      </c>
      <c r="ER96" s="547"/>
      <c r="ES96" s="547"/>
      <c r="ET96" s="547"/>
      <c r="EU96" s="547"/>
      <c r="EV96" s="547"/>
      <c r="EW96" s="547"/>
      <c r="EX96" s="547"/>
      <c r="EY96" s="547"/>
      <c r="EZ96" s="547"/>
      <c r="FA96" s="547"/>
      <c r="FB96" s="547"/>
      <c r="FC96" s="547"/>
      <c r="FD96" s="547"/>
      <c r="FE96" s="332"/>
      <c r="FG96" s="19"/>
      <c r="FH96" s="19"/>
      <c r="FI96" s="19"/>
      <c r="FJ96" s="19"/>
      <c r="FK96" s="19"/>
      <c r="FL96" s="19"/>
      <c r="FM96" s="19"/>
      <c r="FN96" s="19"/>
      <c r="FO96" s="19"/>
      <c r="FP96" s="19"/>
      <c r="FQ96" s="19"/>
      <c r="FR96" s="19"/>
      <c r="FU96" s="295">
        <f t="shared" ref="FU96" si="4517">FU95</f>
        <v>0</v>
      </c>
      <c r="FV96" s="295">
        <f t="shared" ref="FV96" si="4518">FV95</f>
        <v>0</v>
      </c>
      <c r="FW96" s="295">
        <f t="shared" ref="FW96" si="4519">FW95</f>
        <v>0</v>
      </c>
      <c r="FX96" s="295">
        <f t="shared" ref="FX96" si="4520">FX95</f>
        <v>0</v>
      </c>
      <c r="FY96" s="295">
        <f t="shared" ref="FY96" si="4521">FY95</f>
        <v>0</v>
      </c>
      <c r="FZ96" s="295">
        <f t="shared" ref="FZ96" si="4522">FZ95</f>
        <v>0</v>
      </c>
      <c r="GA96" s="295">
        <f t="shared" ref="GA96" si="4523">GA95</f>
        <v>0</v>
      </c>
      <c r="GB96" s="295">
        <f t="shared" ref="GB96" si="4524">GB95</f>
        <v>0</v>
      </c>
      <c r="GC96" s="295">
        <f t="shared" ref="GC96" si="4525">GC95</f>
        <v>0</v>
      </c>
      <c r="GD96" s="295">
        <f t="shared" ref="GD96" si="4526">GD95</f>
        <v>0</v>
      </c>
      <c r="GE96" s="295">
        <f t="shared" ref="GE96" si="4527">GE95</f>
        <v>0</v>
      </c>
      <c r="GF96" s="295">
        <f t="shared" ref="GF96" si="4528">GF95</f>
        <v>0</v>
      </c>
      <c r="GG96" s="295" t="e">
        <f t="shared" ref="GG96" si="4529">GG95</f>
        <v>#N/A</v>
      </c>
      <c r="GH96" s="2" t="e">
        <f>INDEX(リスト!$V:$V,MATCH(中日程計画表!$D95,リスト!$D:$D,0))</f>
        <v>#N/A</v>
      </c>
      <c r="GI96" s="2" t="e">
        <f>INDEX(リスト!$A:$A,MATCH(中日程計画表!$D95,リスト!$D:$D,0))</f>
        <v>#N/A</v>
      </c>
      <c r="GJ96" s="2" t="e">
        <f>INDEX(リスト!$U:$U,MATCH(中日程計画表!$D95,リスト!$D:$D,0))</f>
        <v>#N/A</v>
      </c>
      <c r="GK96" s="5" t="e">
        <f>INDEX(リスト!$W:$W,MATCH(中日程計画表!$D95,リスト!$D:$D,0))</f>
        <v>#N/A</v>
      </c>
      <c r="GL96" s="2" t="s">
        <v>201</v>
      </c>
      <c r="GM96" s="296">
        <f t="shared" ref="GM96" si="4530">GM95</f>
        <v>0</v>
      </c>
      <c r="GN96" s="296" t="str">
        <f t="shared" ref="GN96" si="4531">GN95</f>
        <v>在庫移動</v>
      </c>
      <c r="GP96" s="2">
        <v>0.15404301075268817</v>
      </c>
      <c r="GU96" s="461"/>
      <c r="GV96" s="460"/>
      <c r="GW96" s="460"/>
      <c r="GX96" s="461"/>
      <c r="GY96" s="461"/>
      <c r="GZ96" s="460"/>
      <c r="HA96" s="460"/>
      <c r="HB96" s="461"/>
      <c r="HC96" s="461"/>
      <c r="HD96" s="460"/>
      <c r="HE96" s="460"/>
      <c r="HF96" s="461"/>
      <c r="HG96" s="461"/>
      <c r="HH96" s="460"/>
      <c r="HI96" s="460"/>
      <c r="HJ96" s="461"/>
      <c r="HK96" s="461"/>
      <c r="HL96" s="460"/>
      <c r="HM96" s="460"/>
      <c r="HN96" s="461"/>
      <c r="HO96" s="461"/>
      <c r="HP96" s="460"/>
      <c r="HQ96" s="460"/>
      <c r="HR96" s="461"/>
      <c r="HS96" s="4"/>
    </row>
    <row r="97" spans="1:227" ht="12" customHeight="1">
      <c r="A97" s="488" t="str">
        <f ca="1">INDIRECT("リスト!A"&amp;B97+6)</f>
        <v>在庫</v>
      </c>
      <c r="B97" s="493">
        <f t="shared" ref="B97" si="4532">ROUNDDOWN((ROW()-6)/2,0)+1</f>
        <v>46</v>
      </c>
      <c r="C97" s="474" t="str">
        <f>機能グループ名</f>
        <v>移動調整</v>
      </c>
      <c r="D97" s="500">
        <f>機能ID</f>
        <v>0</v>
      </c>
      <c r="E97" s="482" t="str">
        <f>機能名</f>
        <v>在庫調整</v>
      </c>
      <c r="F97" s="315"/>
      <c r="G97" s="315"/>
      <c r="H97" s="315"/>
      <c r="I97" s="315"/>
      <c r="J97" s="316"/>
      <c r="K97" s="480" t="str">
        <f>担当者_SR</f>
        <v>NG</v>
      </c>
      <c r="L97" s="76"/>
      <c r="M97" s="76"/>
      <c r="N97" s="470"/>
      <c r="O97" s="494" t="str">
        <f>担当者_SRR</f>
        <v>NG</v>
      </c>
      <c r="P97" s="76"/>
      <c r="Q97" s="76"/>
      <c r="R97" s="470"/>
      <c r="S97" s="494" t="str">
        <f>担当者_DS</f>
        <v>NG</v>
      </c>
      <c r="T97" s="76"/>
      <c r="U97" s="76"/>
      <c r="V97" s="470"/>
      <c r="W97" s="472" t="str">
        <f>担当者_DSR</f>
        <v>NG</v>
      </c>
      <c r="X97" s="76"/>
      <c r="Y97" s="76"/>
      <c r="Z97" s="470"/>
      <c r="AA97" s="476"/>
      <c r="AB97" s="79"/>
      <c r="AC97" s="79"/>
      <c r="AD97" s="470">
        <f>IF(AC98 &lt;&gt; "",1,0)</f>
        <v>0</v>
      </c>
      <c r="AE97" s="495" t="str">
        <f>担当者_CD</f>
        <v>NG</v>
      </c>
      <c r="AF97" s="76"/>
      <c r="AG97" s="76"/>
      <c r="AH97" s="470"/>
      <c r="AI97" s="495" t="str">
        <f>担当者_DD</f>
        <v>NG</v>
      </c>
      <c r="AJ97" s="76"/>
      <c r="AK97" s="76"/>
      <c r="AL97" s="470"/>
      <c r="AM97" s="498"/>
      <c r="AN97" s="79"/>
      <c r="AO97" s="79"/>
      <c r="AP97" s="470">
        <f>IF(AO98 &lt;&gt; "",1,0)</f>
        <v>0</v>
      </c>
      <c r="AQ97" s="472" t="str">
        <f>担当者_MCL</f>
        <v>NG</v>
      </c>
      <c r="AR97" s="76"/>
      <c r="AS97" s="76"/>
      <c r="AT97" s="470"/>
      <c r="AU97" s="472" t="str">
        <f>担当者_MCLR</f>
        <v>NG</v>
      </c>
      <c r="AV97" s="76"/>
      <c r="AW97" s="76"/>
      <c r="AX97" s="470"/>
      <c r="AY97" s="476"/>
      <c r="AZ97" s="79"/>
      <c r="BA97" s="79"/>
      <c r="BB97" s="470">
        <f>IF(BA98 &lt;&gt; "",1,0)</f>
        <v>0</v>
      </c>
      <c r="BC97" s="474" t="str">
        <f>担当者_MT</f>
        <v>NG</v>
      </c>
      <c r="BD97" s="76"/>
      <c r="BE97" s="76"/>
      <c r="BF97" s="470"/>
      <c r="BG97" s="472" t="str">
        <f>担当者_M検</f>
        <v>NG</v>
      </c>
      <c r="BH97" s="76"/>
      <c r="BI97" s="76"/>
      <c r="BJ97" s="470"/>
      <c r="BK97" s="498"/>
      <c r="BL97" s="79"/>
      <c r="BM97" s="79"/>
      <c r="BN97" s="470">
        <v>0</v>
      </c>
      <c r="BO97" s="474" t="str">
        <f>担当者_モテ</f>
        <v>NG</v>
      </c>
      <c r="BP97" s="76"/>
      <c r="BQ97" s="76"/>
      <c r="BR97" s="470"/>
      <c r="BS97" s="472" t="str">
        <f>担当者_モテR</f>
        <v>NG</v>
      </c>
      <c r="BT97" s="76"/>
      <c r="BU97" s="76"/>
      <c r="BV97" s="470"/>
      <c r="BW97" s="499">
        <f t="shared" ref="BW97" si="4533">IFERROR(SUM(IF(K97&lt;&gt;"NG",N97*K$1,0),IF(O97&lt;&gt;"NG",R97*O$1,0),IF(S97&lt;&gt;"NG",V97*S$1,0),IF(W97&lt;&gt;"NG",Z97*W$1,0),IF(AA97&lt;&gt;"NG",AD97*AA$1,0),IF(AE97&lt;&gt;"NG",AH97*AE$1,0),IF(AI97&lt;&gt;"NG",AL97*AI$1,0),IF(AM97&lt;&gt;"NG",AP97*AM$1,0),IF(AQ97&lt;&gt;"NG",AT97*AQ$1,0),IF(AU97&lt;&gt;"NG",AX97*AU$1,0),IF(AY97&lt;&gt;"NG",BB97*AY$1,0),IF(BC97&lt;&gt;"NG",BF97*BC$1,0),IF(BG97&lt;&gt;"NG",BJ97*BG$1,0),IF(BK97&lt;&gt;"NG",BN97*BK$1,0),IF(BO97&lt;&gt;"NG",BR97*BO$1,0),IF(BS97&lt;&gt;"NG",BV97*BS$1,0))/SUM(IF(K97&lt;&gt;"NG",K$1,0),IF(O97&lt;&gt;"NG",O$1,0),IF(S97&lt;&gt;"NG",S$1,0),IF(W97&lt;&gt;"NG",W$1,0),IF(AA97&lt;&gt;"NG",AA$1,0),IF(AE97&lt;&gt;"NG",AE$1,0),IF(AI97&lt;&gt;"NG",AI$1,0),IF(AM97&lt;&gt;"NG",AM$1,0),IF(AQ97&lt;&gt;"NG",AQ$1,0),IF(AU97&lt;&gt;"NG",AU$1,0),IF(AY97&lt;&gt;"NG",AY$1,0),IF(BC97&lt;&gt;"NG",BC$1,0),IF(BG97&lt;&gt;"NG",BG$1,0),IF(BK97&lt;&gt;"NG",BK$1,0),IF(BO97&lt;&gt;"NG",BO$1,0),IF(BS97&lt;&gt;"NG",BS$1,0)),0)</f>
        <v>0</v>
      </c>
      <c r="BX97" s="466"/>
      <c r="BY97" s="490"/>
      <c r="BZ97" s="5"/>
      <c r="CA97" s="32">
        <f t="shared" ref="CA97" si="4534">IF(AND($M97&lt;&gt;$BZ$5,$M97&lt;=$BZ$6,$M97&lt;&gt;$BZ$7),1,0)</f>
        <v>0</v>
      </c>
      <c r="CB97" s="32">
        <f t="shared" ref="CB97" si="4535">IF(AND($Q97&lt;&gt;$BZ$5,$Q97&lt;=$BZ$6,$Q97&lt;&gt;$BZ$7),1,0)</f>
        <v>0</v>
      </c>
      <c r="CC97" s="32">
        <f t="shared" ref="CC97" si="4536">IF(AND($U97&lt;&gt;$BZ$5,$U97&lt;=$BZ$6,$U97&lt;&gt;$BZ$7),1,0)</f>
        <v>0</v>
      </c>
      <c r="CD97" s="32">
        <f t="shared" ref="CD97" si="4537">IF(AND($Y97&lt;&gt;$BZ$5,$Y97&lt;=$BZ$6,$Y97&lt;&gt;$BZ$7),1,0)</f>
        <v>0</v>
      </c>
      <c r="CE97" s="32">
        <f t="shared" ref="CE97" si="4538">IF(AND($AG97&lt;&gt;$BZ$5,$AG97&lt;=$BZ$6,$AG97&lt;&gt;$BZ$7),1,0)</f>
        <v>0</v>
      </c>
      <c r="CF97" s="32">
        <f t="shared" ref="CF97" si="4539">IF(AND($AK97&lt;&gt;$BZ$5,$AK97&lt;=$BZ$6,$AK97&lt;&gt;$BZ$7),1,0)</f>
        <v>0</v>
      </c>
      <c r="CG97" s="32">
        <f t="shared" ref="CG97" si="4540">IF(AND($AS97&lt;&gt;$BZ$5,$AS97&lt;=$BZ$6,$AS97&lt;&gt;$BZ$7),1,0)</f>
        <v>0</v>
      </c>
      <c r="CH97" s="32">
        <f t="shared" ref="CH97" si="4541">IF(AND($AW97&lt;&gt;$BZ$5,$AW97&lt;=$BZ$6,$AW97&lt;&gt;$BZ$7),1,0)</f>
        <v>0</v>
      </c>
      <c r="CI97" s="32">
        <f t="shared" ref="CI97" si="4542">IF(AND($BE97&lt;&gt;$BZ$5,$BE97&lt;=$BZ$6,$BE97&lt;&gt;$BZ$7),1,0)</f>
        <v>0</v>
      </c>
      <c r="CJ97" s="32">
        <f t="shared" ref="CJ97" si="4543">IF(AND($BI97&lt;&gt;$BZ$5,$BI97&lt;=$BZ$6,$BI97&lt;&gt;$BZ$7),1,0)</f>
        <v>0</v>
      </c>
      <c r="CK97" s="32">
        <f t="shared" ref="CK97" si="4544">IF(AND($BQ97&lt;&gt;$BZ$5,$BQ97&lt;=$BZ$6,$BQ97&lt;&gt;$BZ$7),1,0)</f>
        <v>0</v>
      </c>
      <c r="CL97" s="32">
        <f t="shared" ref="CL97" si="4545">IF(AND($BU97&lt;&gt;$BZ$5,$BU97&lt;=$BZ$6,$BU97&lt;&gt;$BZ$7),1,0)</f>
        <v>0</v>
      </c>
      <c r="CO97" s="32">
        <f>IF(AND($M97&lt;&gt;$CN$5,$M97&lt;=$CN$6,$M97&lt;&gt;$CN$7),1,0)</f>
        <v>0</v>
      </c>
      <c r="CP97" s="32">
        <f>IF(AND($Q97&lt;&gt;$CN$5,$Q97&lt;=$CN$6,$Q97&lt;&gt;$CN$7),1,0)</f>
        <v>0</v>
      </c>
      <c r="CQ97" s="32">
        <f>IF(AND($U97&lt;&gt;$CN$5,$U97&lt;=$CN$6,$U97&lt;&gt;$CN$7),1,0)</f>
        <v>0</v>
      </c>
      <c r="CR97" s="32">
        <f>IF(AND($Y97&lt;&gt;$CN$5,$Y97&lt;=$CN$6,$Y97&lt;&gt;$CN$7),1,0)</f>
        <v>0</v>
      </c>
      <c r="CS97" s="32">
        <f>IF(AND($AG97&lt;&gt;$CN$5,$AG97&lt;=$CN$6,$AG97&lt;&gt;$CN$7),1,0)</f>
        <v>0</v>
      </c>
      <c r="CT97" s="32">
        <f>IF(AND($AK97&lt;&gt;$CN$5,$AK97&lt;=$CN$6,$AK97&lt;&gt;$CN$7),1,0)</f>
        <v>0</v>
      </c>
      <c r="CU97" s="32">
        <f>IF(AND($AS97&lt;&gt;$CN$5,$AS97&lt;=$CN$6,$AS97&lt;&gt;$CN$7),1,0)</f>
        <v>0</v>
      </c>
      <c r="CV97" s="32">
        <f>IF(AND($AW97&lt;&gt;$CN$5,$AW97&lt;=$CN$6,$AW97&lt;&gt;$CN$7),1,0)</f>
        <v>0</v>
      </c>
      <c r="CW97" s="32">
        <f>IF(AND($BE97&lt;&gt;$CN$5,$BE97&lt;=$CN$6,$BE97&lt;&gt;$CN$7),1,0)</f>
        <v>0</v>
      </c>
      <c r="CX97" s="32">
        <f>IF(AND($BI97&lt;&gt;$CN$5,$BI97&lt;=$CN$6,$BI97&lt;&gt;$CN$7),1,0)</f>
        <v>0</v>
      </c>
      <c r="CY97" s="32">
        <f>IF(AND($BQ97&lt;&gt;$CN$5,$BQ97&lt;=$CN$6,$BQ97&lt;&gt;$CN$7),1,0)</f>
        <v>0</v>
      </c>
      <c r="CZ97" s="32">
        <f>IF(AND($BU97&lt;&gt;$CN$5,$BU97&lt;=$CN$6,$BU97&lt;&gt;$CN$7),1,0)</f>
        <v>0</v>
      </c>
      <c r="DC97" s="32">
        <f>IF(AND($M97&lt;&gt;$DB$5,$M97&lt;=$DB$6,$M97&lt;&gt;$CN$7),1,0)</f>
        <v>0</v>
      </c>
      <c r="DD97" s="32">
        <f>IF(AND($Q97&lt;&gt;$DB$5,$Q97&lt;=$DB$6,$Q97&lt;&gt;$CN$7),1,0)</f>
        <v>0</v>
      </c>
      <c r="DE97" s="32">
        <f>IF(AND($U97&lt;&gt;$DB$5,$U97&lt;=$DB$6,$U97&lt;&gt;$CN$7),1,0)</f>
        <v>0</v>
      </c>
      <c r="DF97" s="32">
        <f>IF(AND($Y97&lt;&gt;$DB$5,$Y97&lt;=$DB$6,$Y97&lt;&gt;$CN$7),1,0)</f>
        <v>0</v>
      </c>
      <c r="DG97" s="32">
        <f>IF(AND($AG97&lt;&gt;$DB$5,$AG97&lt;=$DB$6,$AG97&lt;&gt;$CN$7),1,0)</f>
        <v>0</v>
      </c>
      <c r="DH97" s="32">
        <f>IF(AND($AK97&lt;&gt;$DB$5,$AK97&lt;=$DB$6,$AK97&lt;&gt;$CN$7),1,0)</f>
        <v>0</v>
      </c>
      <c r="DI97" s="32">
        <f>IF(AND($AS97&lt;&gt;$DB$5,$AS97&lt;=$DB$6,$AS97&lt;&gt;$CN$7),1,0)</f>
        <v>0</v>
      </c>
      <c r="DJ97" s="32">
        <f>IF(AND($AW97&lt;&gt;$DB$5,$AW97&lt;=$DB$6,$AW97&lt;&gt;$CN$7),1,0)</f>
        <v>0</v>
      </c>
      <c r="DK97" s="32">
        <f>IF(AND($BE97&lt;&gt;$DB$5,$BE97&lt;=$DB$6,$BE97&lt;&gt;$CN$7),1,0)</f>
        <v>0</v>
      </c>
      <c r="DL97" s="32">
        <f>IF(AND($BI97&lt;&gt;$DB$5,$BI97&lt;=$DB$6,$BI97&lt;&gt;$CN$7),1,0)</f>
        <v>0</v>
      </c>
      <c r="DM97" s="32">
        <f>IF(AND($BQ97&lt;&gt;$DB$5,$BQ97&lt;=$DB$6,$BQ97&lt;&gt;$CN$7),1,0)</f>
        <v>0</v>
      </c>
      <c r="DN97" s="32">
        <f>IF(AND($BU97&lt;&gt;$DB$5,$BU97&lt;=$DB$6,$BU97&lt;&gt;$CN$7),1,0)</f>
        <v>0</v>
      </c>
      <c r="DQ97" s="32">
        <f t="shared" ref="DQ97" si="4546">IF(AND($M97&lt;&gt;$DP$5,$M97&lt;=$DP$6,$M97&lt;&gt;$CN$7),1,0)</f>
        <v>0</v>
      </c>
      <c r="DR97" s="32">
        <f t="shared" ref="DR97" si="4547">IF(AND($Q97&lt;&gt;$DP$5,$Q97&lt;=$DP$6,$Q97&lt;&gt;$CN$7),1,0)</f>
        <v>0</v>
      </c>
      <c r="DS97" s="32">
        <f t="shared" ref="DS97" si="4548">IF(AND($U97&lt;&gt;$DP$5,$U97&lt;=$DP$6,$U97&lt;&gt;$CN$7),1,0)</f>
        <v>0</v>
      </c>
      <c r="DT97" s="32">
        <f t="shared" ref="DT97" si="4549">IF(AND($Y97&lt;&gt;$DP$5,$Y97&lt;=$DP$6,$Y97&lt;&gt;$CN$7),1,0)</f>
        <v>0</v>
      </c>
      <c r="DU97" s="32">
        <f t="shared" ref="DU97" si="4550">IF(AND($AG97&lt;&gt;$DP$5,$AG97&lt;=$DP$6,$AG97&lt;&gt;$CN$7),1,0)</f>
        <v>0</v>
      </c>
      <c r="DV97" s="32">
        <f t="shared" ref="DV97" si="4551">IF(AND($AK97&lt;&gt;$DP$5,$AK97&lt;=$DP$6,$AK97&lt;&gt;$CN$7),1,0)</f>
        <v>0</v>
      </c>
      <c r="DW97" s="32">
        <f t="shared" ref="DW97" si="4552">IF(AND($AS97&lt;&gt;$DP$5,$AS97&lt;=$DP$6,$AS97&lt;&gt;$CN$7),1,0)</f>
        <v>0</v>
      </c>
      <c r="DX97" s="32">
        <f t="shared" ref="DX97" si="4553">IF(AND($AW97&lt;&gt;$DP$5,$AW97&lt;=$DP$6,$AW97&lt;&gt;$CN$7),1,0)</f>
        <v>0</v>
      </c>
      <c r="DY97" s="32">
        <f t="shared" ref="DY97" si="4554">IF(AND($BE97&lt;&gt;$DP$5,$BE97&lt;=$DP$6,$BE97&lt;&gt;$CN$7),1,0)</f>
        <v>0</v>
      </c>
      <c r="DZ97" s="32">
        <f t="shared" ref="DZ97" si="4555">IF(AND($BI97&lt;&gt;$DP$5,$BI97&lt;=$DP$6,$BI97&lt;&gt;$CN$7),1,0)</f>
        <v>0</v>
      </c>
      <c r="EA97" s="32">
        <f t="shared" ref="EA97" si="4556">IF(AND($BQ97&lt;&gt;$DP$5,$BQ97&lt;=$DP$6,$BQ97&lt;&gt;$CN$7),1,0)</f>
        <v>0</v>
      </c>
      <c r="EB97" s="32">
        <f t="shared" ref="EB97" si="4557">IF(AND($BU97&lt;&gt;$DP$5,$BU97&lt;=$DP$6,$BU97&lt;&gt;$CN$7),1,0)</f>
        <v>0</v>
      </c>
      <c r="EE97" s="328">
        <f>IF(M97&lt;&gt;"",IF(M97&lt;=$ED$6,1,IF(L97&gt;$ED$6,0,NETWORKDAYS(L97,$ED$6,祭日リスト)/NETWORKDAYS(L97,M97,祭日リスト)))*$GG97*週間進捗報告書!$G$9,0)</f>
        <v>0</v>
      </c>
      <c r="EF97" s="328">
        <f>IF(Q97&lt;&gt;"",IF(Q97&lt;=$ED$6,1,IF(P97&gt;$ED$6,0,NETWORKDAYS(P97,$ED$6,祭日リスト)/NETWORKDAYS(P97,Q97,祭日リスト)))*$GG97*週間進捗報告書!$G$10,0)</f>
        <v>0</v>
      </c>
      <c r="EG97" s="328">
        <f>IF(U97&lt;&gt;"",IF(U97&lt;=$ED$6,1,IF(T97&gt;$ED$6,0,NETWORKDAYS(T97,$ED$6,祭日リスト)/NETWORKDAYS(T97,U97,祭日リスト)))*$GG97*週間進捗報告書!$G$11,0)</f>
        <v>0</v>
      </c>
      <c r="EH97" s="328">
        <f>IF(Y97&lt;&gt;"",IF(Y97&lt;=$ED$6,1,IF(X97&gt;$ED$6,0,NETWORKDAYS(X97,$ED$6,祭日リスト)/NETWORKDAYS(X97,Y97,祭日リスト)))*$GG97*週間進捗報告書!$G$12,0)</f>
        <v>0</v>
      </c>
      <c r="EI97" s="328">
        <f>IF(AG97&lt;&gt;"",IF(AG97&lt;=$ED$6,1,IF(AF97&gt;$ED$6,0,NETWORKDAYS(AF97,$ED$6,祭日リスト)/NETWORKDAYS(AF97,AG97,祭日リスト)))*$GG97*週間進捗報告書!$G$13,0)</f>
        <v>0</v>
      </c>
      <c r="EJ97" s="328">
        <f>IF(AK97&lt;&gt;"",IF(AK97&lt;=$ED$6,1,IF(AJ97&gt;$ED$6,0,NETWORKDAYS(AJ97,$ED$6,祭日リスト)/NETWORKDAYS(AJ97,AK97,祭日リスト)))*$GG97*週間進捗報告書!$G$14,0)</f>
        <v>0</v>
      </c>
      <c r="EK97" s="328">
        <f>IF(AS97&lt;&gt;"",IF(AS97&lt;=$ED$6,1,IF(AR97&gt;$ED$6,0,NETWORKDAYS(AR97,$ED$6,祭日リスト)/NETWORKDAYS(AR97,AS97,祭日リスト)))*$GG97*週間進捗報告書!$G$15,0)</f>
        <v>0</v>
      </c>
      <c r="EL97" s="328">
        <f>IF(AW97&lt;&gt;"",IF(AW97&lt;=$ED$6,1,IF(AV97&gt;$ED$6,0,NETWORKDAYS(AV97,$ED$6,祭日リスト)/NETWORKDAYS(AV97,AW97,祭日リスト)))*$GG97*週間進捗報告書!$G$16,0)</f>
        <v>0</v>
      </c>
      <c r="EM97" s="328">
        <f>IF(BE97&lt;&gt;"",IF(BE97&lt;=$ED$6,1,IF(BD97&gt;$ED$6,0,NETWORKDAYS(BD97,$ED$6,祭日リスト)/NETWORKDAYS(BD97,BE97,祭日リスト)))*$GG97*週間進捗報告書!$G$17,0)</f>
        <v>0</v>
      </c>
      <c r="EN97" s="328">
        <f>IF(BI97&lt;&gt;"",IF(BI97&lt;=$ED$6,1,IF(BH97&gt;$ED$6,0,NETWORKDAYS(BH97,$ED$6,祭日リスト)/NETWORKDAYS(BH97,BI97,祭日リスト)))*$GG97*週間進捗報告書!$G$18,0)</f>
        <v>0</v>
      </c>
      <c r="EO97" s="328">
        <f>IF(BQ97&lt;&gt;"",IF(BQ97&lt;=$ED$6,1,IF(BP97&gt;$ED$6,0,NETWORKDAYS(BP97,$ED$6,祭日リスト)/NETWORKDAYS(BP97,BQ97,祭日リスト)))*$GG97*週間進捗報告書!$G$19,0)</f>
        <v>0</v>
      </c>
      <c r="EP97" s="328">
        <f>IF(BU97&lt;&gt;"",IF(BU97&lt;=$ED$6,1,IF(BT97&gt;$ED$6,0,NETWORKDAYS(BT97,$ED$6,祭日リスト)/NETWORKDAYS(BT97,BU97,祭日リスト)))*$GG97*週間進捗報告書!$G$20,0)</f>
        <v>0</v>
      </c>
      <c r="ER97" s="547">
        <f t="shared" ref="ER97:FC97" si="4558">EE97-EE98</f>
        <v>0</v>
      </c>
      <c r="ES97" s="547">
        <f t="shared" si="4558"/>
        <v>0</v>
      </c>
      <c r="ET97" s="547">
        <f t="shared" si="4558"/>
        <v>0</v>
      </c>
      <c r="EU97" s="547">
        <f t="shared" si="4558"/>
        <v>0</v>
      </c>
      <c r="EV97" s="547">
        <f t="shared" si="4558"/>
        <v>0</v>
      </c>
      <c r="EW97" s="547">
        <f t="shared" si="4558"/>
        <v>0</v>
      </c>
      <c r="EX97" s="547">
        <f t="shared" si="4558"/>
        <v>0</v>
      </c>
      <c r="EY97" s="547">
        <f t="shared" si="4558"/>
        <v>0</v>
      </c>
      <c r="EZ97" s="547">
        <f t="shared" si="4558"/>
        <v>0</v>
      </c>
      <c r="FA97" s="547">
        <f t="shared" si="4558"/>
        <v>0</v>
      </c>
      <c r="FB97" s="547">
        <f t="shared" si="4558"/>
        <v>0</v>
      </c>
      <c r="FC97" s="547">
        <f t="shared" si="4558"/>
        <v>0</v>
      </c>
      <c r="FD97" s="547">
        <f t="shared" ref="FD97" si="4559">SUM(ER97:FC98)</f>
        <v>0</v>
      </c>
      <c r="FE97" s="333"/>
      <c r="FG97" s="32">
        <f>IF(AND($M97&lt;&gt;$FF$7),1,0)</f>
        <v>0</v>
      </c>
      <c r="FH97" s="32">
        <f>IF(AND($Q97&lt;&gt;$FF$7),1,0)</f>
        <v>0</v>
      </c>
      <c r="FI97" s="32">
        <f>IF(AND($U97&lt;&gt;$FF$7),1,0)</f>
        <v>0</v>
      </c>
      <c r="FJ97" s="32">
        <f>IF(AND($Y97&lt;&gt;$FF$7),1,0)</f>
        <v>0</v>
      </c>
      <c r="FK97" s="32">
        <f>IF(AND($AG97&lt;&gt;$FF$7),1,0)</f>
        <v>0</v>
      </c>
      <c r="FL97" s="32">
        <f>IF(AND($AK97&lt;&gt;$FF$7),1,0)</f>
        <v>0</v>
      </c>
      <c r="FM97" s="32">
        <f>IF(AND($AS97&lt;&gt;$FF$7),1,0)</f>
        <v>0</v>
      </c>
      <c r="FN97" s="32">
        <f>IF(AND($AW97&lt;&gt;$FF$7),1,0)</f>
        <v>0</v>
      </c>
      <c r="FO97" s="32">
        <f>IF(AND($BE97&lt;&gt;$FF$7),1,0)</f>
        <v>0</v>
      </c>
      <c r="FP97" s="32">
        <f>IF(AND($BI97&lt;&gt;$FF$7),1,0)</f>
        <v>0</v>
      </c>
      <c r="FQ97" s="32">
        <f>IF(AND($BQ97&lt;&gt;$FF$7),1,0)</f>
        <v>0</v>
      </c>
      <c r="FR97" s="32">
        <f>IF(AND($BU97&lt;&gt;$FF$7),1,0)</f>
        <v>0</v>
      </c>
      <c r="FU97" s="294">
        <f t="shared" ref="FU97" si="4560">IF($K97&lt;&gt;"NG",$GG97,0)</f>
        <v>0</v>
      </c>
      <c r="FV97" s="294">
        <f t="shared" ref="FV97" si="4561">IF($O97&lt;&gt;"NG",$GG97,0)</f>
        <v>0</v>
      </c>
      <c r="FW97" s="294">
        <f t="shared" ref="FW97" si="4562">IF($S97&lt;&gt;"NG",$GG97,0)</f>
        <v>0</v>
      </c>
      <c r="FX97" s="294">
        <f t="shared" ref="FX97" si="4563">IF($W97&lt;&gt;"NG",$GG97,0)</f>
        <v>0</v>
      </c>
      <c r="FY97" s="294">
        <f t="shared" ref="FY97" si="4564">IF($AE97&lt;&gt;"NG",$GG97,0)</f>
        <v>0</v>
      </c>
      <c r="FZ97" s="294">
        <f t="shared" ref="FZ97" si="4565">IF($AI97&lt;&gt;"NG",$GG97,0)</f>
        <v>0</v>
      </c>
      <c r="GA97" s="294">
        <f t="shared" ref="GA97" si="4566">IF($AQ97&lt;&gt;"NG",$GG97,0)</f>
        <v>0</v>
      </c>
      <c r="GB97" s="294">
        <f t="shared" ref="GB97" si="4567">IF($AU97&lt;&gt;"NG",$GG97,0)</f>
        <v>0</v>
      </c>
      <c r="GC97" s="294">
        <f t="shared" ref="GC97" si="4568">IF($BC97&lt;&gt;"NG",$GG97,0)</f>
        <v>0</v>
      </c>
      <c r="GD97" s="294">
        <f t="shared" ref="GD97" si="4569">IF($BG97&lt;&gt;"NG",$GG97,0)</f>
        <v>0</v>
      </c>
      <c r="GE97" s="294">
        <f t="shared" ref="GE97" si="4570">IF($BO97&lt;&gt;"NG",$GG97,0)</f>
        <v>0</v>
      </c>
      <c r="GF97" s="294">
        <f t="shared" ref="GF97" si="4571">IF($BS97&lt;&gt;"NG",$GG97,0)</f>
        <v>0</v>
      </c>
      <c r="GG97" s="294" t="e">
        <f>VLOOKUP($D97,リスト!$D:$S,15,FALSE)</f>
        <v>#N/A</v>
      </c>
      <c r="GH97" s="2" t="e">
        <f>INDEX(リスト!$V:$V,MATCH(中日程計画表!$D97,リスト!$D:$D,0))</f>
        <v>#N/A</v>
      </c>
      <c r="GI97" s="2" t="e">
        <f>INDEX(リスト!$A:$A,MATCH(中日程計画表!$D97,リスト!$D:$D,0))</f>
        <v>#N/A</v>
      </c>
      <c r="GJ97" s="2" t="e">
        <f>INDEX(リスト!$U:$U,MATCH(中日程計画表!$D97,リスト!$D:$D,0))</f>
        <v>#N/A</v>
      </c>
      <c r="GK97" s="5" t="e">
        <f>INDEX(リスト!$W:$W,MATCH(中日程計画表!$D97,リスト!$D:$D,0))</f>
        <v>#N/A</v>
      </c>
      <c r="GL97" s="2" t="s">
        <v>200</v>
      </c>
      <c r="GM97" s="296">
        <f>D97</f>
        <v>0</v>
      </c>
      <c r="GN97" s="296" t="str">
        <f>E97</f>
        <v>在庫調整</v>
      </c>
      <c r="GP97" s="2">
        <v>0.39103225806451619</v>
      </c>
      <c r="GU97" s="460" t="str">
        <f t="shared" ref="GU97" si="4572">AE97</f>
        <v>NG</v>
      </c>
      <c r="GV97" s="460">
        <f t="shared" ref="GV97" si="4573">EI97</f>
        <v>0</v>
      </c>
      <c r="GW97" s="460">
        <f t="shared" ref="GW97" si="4574">EI98</f>
        <v>0</v>
      </c>
      <c r="GX97" s="462">
        <f t="shared" ref="GX97" si="4575">EV97</f>
        <v>0</v>
      </c>
      <c r="GY97" s="460" t="str">
        <f t="shared" ref="GY97" si="4576">AI97</f>
        <v>NG</v>
      </c>
      <c r="GZ97" s="460">
        <f t="shared" ref="GZ97" si="4577">EJ97</f>
        <v>0</v>
      </c>
      <c r="HA97" s="460">
        <f t="shared" ref="HA97" si="4578">EJ98</f>
        <v>0</v>
      </c>
      <c r="HB97" s="462">
        <f t="shared" ref="HB97" si="4579">EW97</f>
        <v>0</v>
      </c>
      <c r="HC97" s="460" t="str">
        <f t="shared" ref="HC97" si="4580">AQ97</f>
        <v>NG</v>
      </c>
      <c r="HD97" s="460">
        <f t="shared" ref="HD97" si="4581">EK97</f>
        <v>0</v>
      </c>
      <c r="HE97" s="460">
        <f t="shared" ref="HE97" si="4582">EK98</f>
        <v>0</v>
      </c>
      <c r="HF97" s="462">
        <f t="shared" ref="HF97" si="4583">EX97</f>
        <v>0</v>
      </c>
      <c r="HG97" s="460" t="str">
        <f t="shared" ref="HG97" si="4584">AU97</f>
        <v>NG</v>
      </c>
      <c r="HH97" s="460">
        <f t="shared" ref="HH97" si="4585">EL97</f>
        <v>0</v>
      </c>
      <c r="HI97" s="460">
        <f t="shared" ref="HI97" si="4586">EL98</f>
        <v>0</v>
      </c>
      <c r="HJ97" s="462">
        <f t="shared" ref="HJ97" si="4587">EY97</f>
        <v>0</v>
      </c>
      <c r="HK97" s="460" t="str">
        <f t="shared" ref="HK97" si="4588">BC97</f>
        <v>NG</v>
      </c>
      <c r="HL97" s="460">
        <f t="shared" ref="HL97" si="4589">EM97</f>
        <v>0</v>
      </c>
      <c r="HM97" s="460">
        <f t="shared" ref="HM97" si="4590">EM98</f>
        <v>0</v>
      </c>
      <c r="HN97" s="462">
        <f t="shared" ref="HN97" si="4591">EZ97</f>
        <v>0</v>
      </c>
      <c r="HO97" s="460" t="str">
        <f t="shared" ref="HO97" si="4592">BG97</f>
        <v>NG</v>
      </c>
      <c r="HP97" s="460">
        <f t="shared" ref="HP97" si="4593">EN97</f>
        <v>0</v>
      </c>
      <c r="HQ97" s="460">
        <f t="shared" ref="HQ97" si="4594">EN98</f>
        <v>0</v>
      </c>
      <c r="HR97" s="462">
        <f t="shared" ref="HR97" si="4595">FA97</f>
        <v>0</v>
      </c>
      <c r="HS97" s="332"/>
    </row>
    <row r="98" spans="1:227" ht="12" customHeight="1">
      <c r="A98" s="489"/>
      <c r="B98" s="493"/>
      <c r="C98" s="475"/>
      <c r="D98" s="501"/>
      <c r="E98" s="483"/>
      <c r="F98" s="317"/>
      <c r="G98" s="317"/>
      <c r="H98" s="317"/>
      <c r="I98" s="317"/>
      <c r="J98" s="316"/>
      <c r="K98" s="481"/>
      <c r="L98" s="77"/>
      <c r="M98" s="77"/>
      <c r="N98" s="471"/>
      <c r="O98" s="494"/>
      <c r="P98" s="77"/>
      <c r="Q98" s="77"/>
      <c r="R98" s="471"/>
      <c r="S98" s="494"/>
      <c r="T98" s="77"/>
      <c r="U98" s="77"/>
      <c r="V98" s="471"/>
      <c r="W98" s="473"/>
      <c r="X98" s="77"/>
      <c r="Y98" s="77"/>
      <c r="Z98" s="471"/>
      <c r="AA98" s="477"/>
      <c r="AB98" s="80"/>
      <c r="AC98" s="80"/>
      <c r="AD98" s="471"/>
      <c r="AE98" s="495"/>
      <c r="AF98" s="77"/>
      <c r="AG98" s="77"/>
      <c r="AH98" s="471"/>
      <c r="AI98" s="495"/>
      <c r="AJ98" s="77"/>
      <c r="AK98" s="77"/>
      <c r="AL98" s="471"/>
      <c r="AM98" s="498"/>
      <c r="AN98" s="80"/>
      <c r="AO98" s="80"/>
      <c r="AP98" s="497"/>
      <c r="AQ98" s="473"/>
      <c r="AR98" s="77"/>
      <c r="AS98" s="77"/>
      <c r="AT98" s="471"/>
      <c r="AU98" s="473"/>
      <c r="AV98" s="77"/>
      <c r="AW98" s="77"/>
      <c r="AX98" s="471"/>
      <c r="AY98" s="477"/>
      <c r="AZ98" s="80"/>
      <c r="BA98" s="80"/>
      <c r="BB98" s="497"/>
      <c r="BC98" s="475"/>
      <c r="BD98" s="77"/>
      <c r="BE98" s="77"/>
      <c r="BF98" s="471"/>
      <c r="BG98" s="473"/>
      <c r="BH98" s="77"/>
      <c r="BI98" s="77"/>
      <c r="BJ98" s="471"/>
      <c r="BK98" s="498"/>
      <c r="BL98" s="80"/>
      <c r="BM98" s="80"/>
      <c r="BN98" s="497"/>
      <c r="BO98" s="475"/>
      <c r="BP98" s="77"/>
      <c r="BQ98" s="77"/>
      <c r="BR98" s="471"/>
      <c r="BS98" s="473"/>
      <c r="BT98" s="77"/>
      <c r="BU98" s="77"/>
      <c r="BV98" s="471"/>
      <c r="BW98" s="499"/>
      <c r="BX98" s="467"/>
      <c r="BY98" s="490"/>
      <c r="CA98" s="19">
        <f t="shared" ref="CA98" si="4596">IF(AND($N97=1,$M98&lt;&gt;$BZ$7),1,0)</f>
        <v>0</v>
      </c>
      <c r="CB98" s="19">
        <f t="shared" ref="CB98" si="4597">IF(AND($R97=1,$Q98&lt;&gt;$BZ$7),1,0)</f>
        <v>0</v>
      </c>
      <c r="CC98" s="19">
        <f t="shared" ref="CC98" si="4598">IF(AND($V97=1,$U98&lt;&gt;$BZ$7),1,0)</f>
        <v>0</v>
      </c>
      <c r="CD98" s="19">
        <f t="shared" ref="CD98" si="4599">IF(AND($Z97=1,$Y98&lt;&gt;$BZ$7),1,0)</f>
        <v>0</v>
      </c>
      <c r="CE98" s="19">
        <f t="shared" ref="CE98" si="4600">IF(AND($AH97=1,$AG98&lt;&gt;$BZ$7),1,0)</f>
        <v>0</v>
      </c>
      <c r="CF98" s="19">
        <f t="shared" ref="CF98" si="4601">IF(AND($AL97=1,$AK98&lt;&gt;$BZ$7),1,0)</f>
        <v>0</v>
      </c>
      <c r="CG98" s="19">
        <f t="shared" ref="CG98" si="4602">IF(AND($AT97=1,$AS98&lt;&gt;$BZ$7),1,0)</f>
        <v>0</v>
      </c>
      <c r="CH98" s="19">
        <f t="shared" ref="CH98" si="4603">IF(AND($AX97=1,$AW98&lt;&gt;$BZ$7),1,0)</f>
        <v>0</v>
      </c>
      <c r="CI98" s="19">
        <f t="shared" ref="CI98" si="4604">IF(AND($BF97=1,$BE98&lt;&gt;$BZ$7),1,0)</f>
        <v>0</v>
      </c>
      <c r="CJ98" s="19">
        <f t="shared" ref="CJ98" si="4605">IF(AND($BJ97=1,$BI98&lt;&gt;$BZ$7),1,0)</f>
        <v>0</v>
      </c>
      <c r="CK98" s="19">
        <f t="shared" ref="CK98" si="4606">IF(AND($BR97=1,$BQ98&lt;&gt;$BZ$7),1,0)</f>
        <v>0</v>
      </c>
      <c r="CL98" s="19">
        <f t="shared" ref="CL98" si="4607">IF(AND($BV97=1,$BU98&lt;&gt;$BZ$7),1,0)</f>
        <v>0</v>
      </c>
      <c r="CO98" s="19">
        <f>IF(AND($M98&lt;&gt;$CN$7,$M98&lt;=$CN$6),1,0)</f>
        <v>0</v>
      </c>
      <c r="CP98" s="19">
        <f>IF(AND($Q98&lt;&gt;$CN$7,$Q98&lt;=$CN$6),1,0)</f>
        <v>0</v>
      </c>
      <c r="CQ98" s="19">
        <f>IF(AND($U98&lt;&gt;$CN$7,$U98&lt;=$CN$6),1,0)</f>
        <v>0</v>
      </c>
      <c r="CR98" s="19">
        <f>IF(AND($Y98&lt;&gt;$CN$7,$Y98&lt;=$CN$6),1,0)</f>
        <v>0</v>
      </c>
      <c r="CS98" s="19">
        <f>IF(AND($AG98&lt;&gt;$CN$7,$AG98&lt;=$CN$6),1,0)</f>
        <v>0</v>
      </c>
      <c r="CT98" s="19">
        <f>IF(AND($AK98&lt;&gt;$CN$7,$AK98&lt;=$CN$6),1,0)</f>
        <v>0</v>
      </c>
      <c r="CU98" s="19">
        <f>IF(AND($AS98&lt;&gt;$CN$7,$AS98&lt;=$CN$6),1,0)</f>
        <v>0</v>
      </c>
      <c r="CV98" s="19">
        <f>IF(AND($AW98&lt;&gt;$CN$7,$AW98&lt;=$CN$6),1,0)</f>
        <v>0</v>
      </c>
      <c r="CW98" s="19">
        <f>IF(AND($BE98&lt;&gt;$CN$7,$BE98&lt;=$CN$6),1,0)</f>
        <v>0</v>
      </c>
      <c r="CX98" s="19">
        <f>IF(AND($BI98&lt;&gt;$CN$7,$BI98&lt;=$CN$6),1,0)</f>
        <v>0</v>
      </c>
      <c r="CY98" s="19">
        <f>IF(AND($BQ98&lt;&gt;$CN$7,$BQ98&lt;=$CN$6),1,0)</f>
        <v>0</v>
      </c>
      <c r="CZ98" s="19">
        <f>IF(AND($BU98&lt;&gt;$CN$7,$BU98&lt;=$CN$6),1,0)</f>
        <v>0</v>
      </c>
      <c r="DC98" s="19">
        <f>IF($N97=1,1,0)</f>
        <v>0</v>
      </c>
      <c r="DD98" s="19">
        <f>IF($R97=1,1,0)</f>
        <v>0</v>
      </c>
      <c r="DE98" s="19">
        <f>IF($V97=1,1,0)</f>
        <v>0</v>
      </c>
      <c r="DF98" s="19">
        <f>IF($Z97=1,1,0)</f>
        <v>0</v>
      </c>
      <c r="DG98" s="19">
        <f>IF($AH97=1,1,0)</f>
        <v>0</v>
      </c>
      <c r="DH98" s="19">
        <f>IF($AL97=1,1,0)</f>
        <v>0</v>
      </c>
      <c r="DI98" s="19">
        <f>IF($AT97=1,1,0)</f>
        <v>0</v>
      </c>
      <c r="DJ98" s="19">
        <f>IF($AX97=1,1,0)</f>
        <v>0</v>
      </c>
      <c r="DK98" s="19">
        <f>IF($BF97=1,1,0)</f>
        <v>0</v>
      </c>
      <c r="DL98" s="19">
        <f>IF($BJ97=1,1,0)</f>
        <v>0</v>
      </c>
      <c r="DM98" s="19">
        <f>IF($BR97=1,1,0)</f>
        <v>0</v>
      </c>
      <c r="DN98" s="19">
        <f>IF($BV97=1,1,0)</f>
        <v>0</v>
      </c>
      <c r="DQ98" s="19">
        <f t="shared" ref="DQ98" si="4608">IF($N97=1,1,0)</f>
        <v>0</v>
      </c>
      <c r="DR98" s="19">
        <f t="shared" ref="DR98" si="4609">IF($R97=1,1,0)</f>
        <v>0</v>
      </c>
      <c r="DS98" s="19">
        <f t="shared" ref="DS98" si="4610">IF($V97=1,1,0)</f>
        <v>0</v>
      </c>
      <c r="DT98" s="19">
        <f t="shared" ref="DT98" si="4611">IF($Z97=1,1,0)</f>
        <v>0</v>
      </c>
      <c r="DU98" s="19">
        <f t="shared" ref="DU98" si="4612">IF($AH97=1,1,0)</f>
        <v>0</v>
      </c>
      <c r="DV98" s="19">
        <f t="shared" ref="DV98" si="4613">IF($AL97=1,1,0)</f>
        <v>0</v>
      </c>
      <c r="DW98" s="19">
        <f t="shared" ref="DW98" si="4614">IF($AT97=1,1,0)</f>
        <v>0</v>
      </c>
      <c r="DX98" s="19">
        <f t="shared" ref="DX98" si="4615">IF($AX97=1,1,0)</f>
        <v>0</v>
      </c>
      <c r="DY98" s="19">
        <f t="shared" ref="DY98" si="4616">IF($BF97=1,1,0)</f>
        <v>0</v>
      </c>
      <c r="DZ98" s="19">
        <f t="shared" ref="DZ98" si="4617">IF($BJ97=1,1,0)</f>
        <v>0</v>
      </c>
      <c r="EA98" s="19">
        <f t="shared" ref="EA98" si="4618">IF($BR97=1,1,0)</f>
        <v>0</v>
      </c>
      <c r="EB98" s="19">
        <f t="shared" ref="EB98" si="4619">IF($BV97=1,1,0)</f>
        <v>0</v>
      </c>
      <c r="EE98" s="329">
        <f>N97*$FU98*週間進捗報告書!$G$9</f>
        <v>0</v>
      </c>
      <c r="EF98" s="329">
        <f>R97*$FV98*週間進捗報告書!$G$10</f>
        <v>0</v>
      </c>
      <c r="EG98" s="329">
        <f>V97*$FW98*週間進捗報告書!$G$11</f>
        <v>0</v>
      </c>
      <c r="EH98" s="329">
        <f>Z97*$FX98*週間進捗報告書!$G$12</f>
        <v>0</v>
      </c>
      <c r="EI98" s="329">
        <f>AH97*$FY98*週間進捗報告書!$G$13</f>
        <v>0</v>
      </c>
      <c r="EJ98" s="329">
        <f>AL97*$FZ98*週間進捗報告書!$G$14</f>
        <v>0</v>
      </c>
      <c r="EK98" s="329">
        <f>AT97*$GA98*週間進捗報告書!$G$15</f>
        <v>0</v>
      </c>
      <c r="EL98" s="329">
        <f>AX97*$GB98*週間進捗報告書!$G$16</f>
        <v>0</v>
      </c>
      <c r="EM98" s="329">
        <f>BF97*$GC98*週間進捗報告書!$G$17</f>
        <v>0</v>
      </c>
      <c r="EN98" s="329">
        <f>BJ97*$GD98*週間進捗報告書!$G$18</f>
        <v>0</v>
      </c>
      <c r="EO98" s="329">
        <f>BR97*$GE98*週間進捗報告書!$G$19</f>
        <v>0</v>
      </c>
      <c r="EP98" s="329">
        <f>BV97*$GF98*週間進捗報告書!$G$20</f>
        <v>0</v>
      </c>
      <c r="ER98" s="547"/>
      <c r="ES98" s="547"/>
      <c r="ET98" s="547"/>
      <c r="EU98" s="547"/>
      <c r="EV98" s="547"/>
      <c r="EW98" s="547"/>
      <c r="EX98" s="547"/>
      <c r="EY98" s="547"/>
      <c r="EZ98" s="547"/>
      <c r="FA98" s="547"/>
      <c r="FB98" s="547"/>
      <c r="FC98" s="547"/>
      <c r="FD98" s="547"/>
      <c r="FE98" s="332"/>
      <c r="FG98" s="19"/>
      <c r="FH98" s="19"/>
      <c r="FI98" s="19"/>
      <c r="FJ98" s="19"/>
      <c r="FK98" s="19"/>
      <c r="FL98" s="19"/>
      <c r="FM98" s="19"/>
      <c r="FN98" s="19"/>
      <c r="FO98" s="19"/>
      <c r="FP98" s="19"/>
      <c r="FQ98" s="19"/>
      <c r="FR98" s="19"/>
      <c r="FU98" s="295">
        <f t="shared" ref="FU98" si="4620">FU97</f>
        <v>0</v>
      </c>
      <c r="FV98" s="295">
        <f t="shared" ref="FV98" si="4621">FV97</f>
        <v>0</v>
      </c>
      <c r="FW98" s="295">
        <f t="shared" ref="FW98" si="4622">FW97</f>
        <v>0</v>
      </c>
      <c r="FX98" s="295">
        <f t="shared" ref="FX98" si="4623">FX97</f>
        <v>0</v>
      </c>
      <c r="FY98" s="295">
        <f t="shared" ref="FY98" si="4624">FY97</f>
        <v>0</v>
      </c>
      <c r="FZ98" s="295">
        <f t="shared" ref="FZ98" si="4625">FZ97</f>
        <v>0</v>
      </c>
      <c r="GA98" s="295">
        <f t="shared" ref="GA98" si="4626">GA97</f>
        <v>0</v>
      </c>
      <c r="GB98" s="295">
        <f t="shared" ref="GB98" si="4627">GB97</f>
        <v>0</v>
      </c>
      <c r="GC98" s="295">
        <f t="shared" ref="GC98" si="4628">GC97</f>
        <v>0</v>
      </c>
      <c r="GD98" s="295">
        <f t="shared" ref="GD98" si="4629">GD97</f>
        <v>0</v>
      </c>
      <c r="GE98" s="295">
        <f t="shared" ref="GE98" si="4630">GE97</f>
        <v>0</v>
      </c>
      <c r="GF98" s="295">
        <f t="shared" ref="GF98" si="4631">GF97</f>
        <v>0</v>
      </c>
      <c r="GG98" s="295" t="e">
        <f t="shared" ref="GG98" si="4632">GG97</f>
        <v>#N/A</v>
      </c>
      <c r="GH98" s="2" t="e">
        <f>INDEX(リスト!$V:$V,MATCH(中日程計画表!$D97,リスト!$D:$D,0))</f>
        <v>#N/A</v>
      </c>
      <c r="GI98" s="2" t="e">
        <f>INDEX(リスト!$A:$A,MATCH(中日程計画表!$D97,リスト!$D:$D,0))</f>
        <v>#N/A</v>
      </c>
      <c r="GJ98" s="2" t="e">
        <f>INDEX(リスト!$U:$U,MATCH(中日程計画表!$D97,リスト!$D:$D,0))</f>
        <v>#N/A</v>
      </c>
      <c r="GK98" s="5" t="e">
        <f>INDEX(リスト!$W:$W,MATCH(中日程計画表!$D97,リスト!$D:$D,0))</f>
        <v>#N/A</v>
      </c>
      <c r="GL98" s="2" t="s">
        <v>201</v>
      </c>
      <c r="GM98" s="296">
        <f t="shared" ref="GM98" si="4633">GM97</f>
        <v>0</v>
      </c>
      <c r="GN98" s="296" t="str">
        <f t="shared" ref="GN98" si="4634">GN97</f>
        <v>在庫調整</v>
      </c>
      <c r="GP98" s="2">
        <v>0.39103225806451619</v>
      </c>
      <c r="GU98" s="461"/>
      <c r="GV98" s="460"/>
      <c r="GW98" s="460"/>
      <c r="GX98" s="461"/>
      <c r="GY98" s="461"/>
      <c r="GZ98" s="460"/>
      <c r="HA98" s="460"/>
      <c r="HB98" s="461"/>
      <c r="HC98" s="461"/>
      <c r="HD98" s="460"/>
      <c r="HE98" s="460"/>
      <c r="HF98" s="461"/>
      <c r="HG98" s="461"/>
      <c r="HH98" s="460"/>
      <c r="HI98" s="460"/>
      <c r="HJ98" s="461"/>
      <c r="HK98" s="461"/>
      <c r="HL98" s="460"/>
      <c r="HM98" s="460"/>
      <c r="HN98" s="461"/>
      <c r="HO98" s="461"/>
      <c r="HP98" s="460"/>
      <c r="HQ98" s="460"/>
      <c r="HR98" s="461"/>
      <c r="HS98" s="4"/>
    </row>
    <row r="99" spans="1:227" ht="12" customHeight="1">
      <c r="A99" s="488" t="str">
        <f ca="1">INDIRECT("リスト!A"&amp;B99+6)</f>
        <v>在庫</v>
      </c>
      <c r="B99" s="493">
        <f t="shared" ref="B99" si="4635">ROUNDDOWN((ROW()-6)/2,0)+1</f>
        <v>47</v>
      </c>
      <c r="C99" s="474" t="str">
        <f>機能グループ名</f>
        <v>移動調整</v>
      </c>
      <c r="D99" s="500">
        <f>機能ID</f>
        <v>0</v>
      </c>
      <c r="E99" s="482" t="str">
        <f>機能名</f>
        <v>在庫移動照会</v>
      </c>
      <c r="F99" s="315"/>
      <c r="G99" s="315"/>
      <c r="H99" s="315"/>
      <c r="I99" s="315"/>
      <c r="J99" s="316"/>
      <c r="K99" s="480" t="str">
        <f>担当者_SR</f>
        <v>NG</v>
      </c>
      <c r="L99" s="76"/>
      <c r="M99" s="76"/>
      <c r="N99" s="470"/>
      <c r="O99" s="494" t="str">
        <f>担当者_SRR</f>
        <v>NG</v>
      </c>
      <c r="P99" s="76"/>
      <c r="Q99" s="76"/>
      <c r="R99" s="470"/>
      <c r="S99" s="494" t="str">
        <f>担当者_DS</f>
        <v>NG</v>
      </c>
      <c r="T99" s="76"/>
      <c r="U99" s="76"/>
      <c r="V99" s="470"/>
      <c r="W99" s="472" t="str">
        <f>担当者_DSR</f>
        <v>NG</v>
      </c>
      <c r="X99" s="76"/>
      <c r="Y99" s="76"/>
      <c r="Z99" s="470"/>
      <c r="AA99" s="476"/>
      <c r="AB99" s="79"/>
      <c r="AC99" s="79"/>
      <c r="AD99" s="470">
        <f>IF(AC100 &lt;&gt; "",1,0)</f>
        <v>0</v>
      </c>
      <c r="AE99" s="495" t="str">
        <f>担当者_CD</f>
        <v>NG</v>
      </c>
      <c r="AF99" s="76"/>
      <c r="AG99" s="76"/>
      <c r="AH99" s="470"/>
      <c r="AI99" s="495" t="str">
        <f>担当者_DD</f>
        <v>NG</v>
      </c>
      <c r="AJ99" s="76"/>
      <c r="AK99" s="76"/>
      <c r="AL99" s="470"/>
      <c r="AM99" s="498"/>
      <c r="AN99" s="79"/>
      <c r="AO99" s="79"/>
      <c r="AP99" s="470">
        <f>IF(AO100 &lt;&gt; "",1,0)</f>
        <v>0</v>
      </c>
      <c r="AQ99" s="472" t="str">
        <f>担当者_MCL</f>
        <v>NG</v>
      </c>
      <c r="AR99" s="76"/>
      <c r="AS99" s="76"/>
      <c r="AT99" s="470"/>
      <c r="AU99" s="472" t="str">
        <f>担当者_MCLR</f>
        <v>NG</v>
      </c>
      <c r="AV99" s="76"/>
      <c r="AW99" s="76"/>
      <c r="AX99" s="470"/>
      <c r="AY99" s="476"/>
      <c r="AZ99" s="79"/>
      <c r="BA99" s="79"/>
      <c r="BB99" s="470">
        <f>IF(BA100 &lt;&gt; "",1,0)</f>
        <v>0</v>
      </c>
      <c r="BC99" s="474" t="str">
        <f>担当者_MT</f>
        <v>NG</v>
      </c>
      <c r="BD99" s="76"/>
      <c r="BE99" s="76"/>
      <c r="BF99" s="470"/>
      <c r="BG99" s="472" t="str">
        <f>担当者_M検</f>
        <v>NG</v>
      </c>
      <c r="BH99" s="76"/>
      <c r="BI99" s="76"/>
      <c r="BJ99" s="470"/>
      <c r="BK99" s="498"/>
      <c r="BL99" s="79"/>
      <c r="BM99" s="79"/>
      <c r="BN99" s="470">
        <v>0</v>
      </c>
      <c r="BO99" s="474" t="str">
        <f>担当者_モテ</f>
        <v>NG</v>
      </c>
      <c r="BP99" s="76"/>
      <c r="BQ99" s="76"/>
      <c r="BR99" s="470"/>
      <c r="BS99" s="472" t="str">
        <f>担当者_モテR</f>
        <v>NG</v>
      </c>
      <c r="BT99" s="76"/>
      <c r="BU99" s="76"/>
      <c r="BV99" s="470"/>
      <c r="BW99" s="499">
        <f t="shared" ref="BW99" si="4636">IFERROR(SUM(IF(K99&lt;&gt;"NG",N99*K$1,0),IF(O99&lt;&gt;"NG",R99*O$1,0),IF(S99&lt;&gt;"NG",V99*S$1,0),IF(W99&lt;&gt;"NG",Z99*W$1,0),IF(AA99&lt;&gt;"NG",AD99*AA$1,0),IF(AE99&lt;&gt;"NG",AH99*AE$1,0),IF(AI99&lt;&gt;"NG",AL99*AI$1,0),IF(AM99&lt;&gt;"NG",AP99*AM$1,0),IF(AQ99&lt;&gt;"NG",AT99*AQ$1,0),IF(AU99&lt;&gt;"NG",AX99*AU$1,0),IF(AY99&lt;&gt;"NG",BB99*AY$1,0),IF(BC99&lt;&gt;"NG",BF99*BC$1,0),IF(BG99&lt;&gt;"NG",BJ99*BG$1,0),IF(BK99&lt;&gt;"NG",BN99*BK$1,0),IF(BO99&lt;&gt;"NG",BR99*BO$1,0),IF(BS99&lt;&gt;"NG",BV99*BS$1,0))/SUM(IF(K99&lt;&gt;"NG",K$1,0),IF(O99&lt;&gt;"NG",O$1,0),IF(S99&lt;&gt;"NG",S$1,0),IF(W99&lt;&gt;"NG",W$1,0),IF(AA99&lt;&gt;"NG",AA$1,0),IF(AE99&lt;&gt;"NG",AE$1,0),IF(AI99&lt;&gt;"NG",AI$1,0),IF(AM99&lt;&gt;"NG",AM$1,0),IF(AQ99&lt;&gt;"NG",AQ$1,0),IF(AU99&lt;&gt;"NG",AU$1,0),IF(AY99&lt;&gt;"NG",AY$1,0),IF(BC99&lt;&gt;"NG",BC$1,0),IF(BG99&lt;&gt;"NG",BG$1,0),IF(BK99&lt;&gt;"NG",BK$1,0),IF(BO99&lt;&gt;"NG",BO$1,0),IF(BS99&lt;&gt;"NG",BS$1,0)),0)</f>
        <v>0</v>
      </c>
      <c r="BX99" s="466"/>
      <c r="BY99" s="490"/>
      <c r="BZ99" s="5"/>
      <c r="CA99" s="32">
        <f t="shared" ref="CA99" si="4637">IF(AND($M99&lt;&gt;$BZ$5,$M99&lt;=$BZ$6,$M99&lt;&gt;$BZ$7),1,0)</f>
        <v>0</v>
      </c>
      <c r="CB99" s="32">
        <f t="shared" ref="CB99" si="4638">IF(AND($Q99&lt;&gt;$BZ$5,$Q99&lt;=$BZ$6,$Q99&lt;&gt;$BZ$7),1,0)</f>
        <v>0</v>
      </c>
      <c r="CC99" s="32">
        <f t="shared" ref="CC99" si="4639">IF(AND($U99&lt;&gt;$BZ$5,$U99&lt;=$BZ$6,$U99&lt;&gt;$BZ$7),1,0)</f>
        <v>0</v>
      </c>
      <c r="CD99" s="32">
        <f t="shared" ref="CD99" si="4640">IF(AND($Y99&lt;&gt;$BZ$5,$Y99&lt;=$BZ$6,$Y99&lt;&gt;$BZ$7),1,0)</f>
        <v>0</v>
      </c>
      <c r="CE99" s="32">
        <f t="shared" ref="CE99" si="4641">IF(AND($AG99&lt;&gt;$BZ$5,$AG99&lt;=$BZ$6,$AG99&lt;&gt;$BZ$7),1,0)</f>
        <v>0</v>
      </c>
      <c r="CF99" s="32">
        <f t="shared" ref="CF99" si="4642">IF(AND($AK99&lt;&gt;$BZ$5,$AK99&lt;=$BZ$6,$AK99&lt;&gt;$BZ$7),1,0)</f>
        <v>0</v>
      </c>
      <c r="CG99" s="32">
        <f t="shared" ref="CG99" si="4643">IF(AND($AS99&lt;&gt;$BZ$5,$AS99&lt;=$BZ$6,$AS99&lt;&gt;$BZ$7),1,0)</f>
        <v>0</v>
      </c>
      <c r="CH99" s="32">
        <f t="shared" ref="CH99" si="4644">IF(AND($AW99&lt;&gt;$BZ$5,$AW99&lt;=$BZ$6,$AW99&lt;&gt;$BZ$7),1,0)</f>
        <v>0</v>
      </c>
      <c r="CI99" s="32">
        <f t="shared" ref="CI99" si="4645">IF(AND($BE99&lt;&gt;$BZ$5,$BE99&lt;=$BZ$6,$BE99&lt;&gt;$BZ$7),1,0)</f>
        <v>0</v>
      </c>
      <c r="CJ99" s="32">
        <f t="shared" ref="CJ99" si="4646">IF(AND($BI99&lt;&gt;$BZ$5,$BI99&lt;=$BZ$6,$BI99&lt;&gt;$BZ$7),1,0)</f>
        <v>0</v>
      </c>
      <c r="CK99" s="32">
        <f t="shared" ref="CK99" si="4647">IF(AND($BQ99&lt;&gt;$BZ$5,$BQ99&lt;=$BZ$6,$BQ99&lt;&gt;$BZ$7),1,0)</f>
        <v>0</v>
      </c>
      <c r="CL99" s="32">
        <f t="shared" ref="CL99" si="4648">IF(AND($BU99&lt;&gt;$BZ$5,$BU99&lt;=$BZ$6,$BU99&lt;&gt;$BZ$7),1,0)</f>
        <v>0</v>
      </c>
      <c r="CO99" s="32">
        <f>IF(AND($M99&lt;&gt;$CN$5,$M99&lt;=$CN$6,$M99&lt;&gt;$CN$7),1,0)</f>
        <v>0</v>
      </c>
      <c r="CP99" s="32">
        <f>IF(AND($Q99&lt;&gt;$CN$5,$Q99&lt;=$CN$6,$Q99&lt;&gt;$CN$7),1,0)</f>
        <v>0</v>
      </c>
      <c r="CQ99" s="32">
        <f>IF(AND($U99&lt;&gt;$CN$5,$U99&lt;=$CN$6,$U99&lt;&gt;$CN$7),1,0)</f>
        <v>0</v>
      </c>
      <c r="CR99" s="32">
        <f>IF(AND($Y99&lt;&gt;$CN$5,$Y99&lt;=$CN$6,$Y99&lt;&gt;$CN$7),1,0)</f>
        <v>0</v>
      </c>
      <c r="CS99" s="32">
        <f>IF(AND($AG99&lt;&gt;$CN$5,$AG99&lt;=$CN$6,$AG99&lt;&gt;$CN$7),1,0)</f>
        <v>0</v>
      </c>
      <c r="CT99" s="32">
        <f>IF(AND($AK99&lt;&gt;$CN$5,$AK99&lt;=$CN$6,$AK99&lt;&gt;$CN$7),1,0)</f>
        <v>0</v>
      </c>
      <c r="CU99" s="32">
        <f>IF(AND($AS99&lt;&gt;$CN$5,$AS99&lt;=$CN$6,$AS99&lt;&gt;$CN$7),1,0)</f>
        <v>0</v>
      </c>
      <c r="CV99" s="32">
        <f>IF(AND($AW99&lt;&gt;$CN$5,$AW99&lt;=$CN$6,$AW99&lt;&gt;$CN$7),1,0)</f>
        <v>0</v>
      </c>
      <c r="CW99" s="32">
        <f>IF(AND($BE99&lt;&gt;$CN$5,$BE99&lt;=$CN$6,$BE99&lt;&gt;$CN$7),1,0)</f>
        <v>0</v>
      </c>
      <c r="CX99" s="32">
        <f>IF(AND($BI99&lt;&gt;$CN$5,$BI99&lt;=$CN$6,$BI99&lt;&gt;$CN$7),1,0)</f>
        <v>0</v>
      </c>
      <c r="CY99" s="32">
        <f>IF(AND($BQ99&lt;&gt;$CN$5,$BQ99&lt;=$CN$6,$BQ99&lt;&gt;$CN$7),1,0)</f>
        <v>0</v>
      </c>
      <c r="CZ99" s="32">
        <f>IF(AND($BU99&lt;&gt;$CN$5,$BU99&lt;=$CN$6,$BU99&lt;&gt;$CN$7),1,0)</f>
        <v>0</v>
      </c>
      <c r="DC99" s="32">
        <f>IF(AND($M99&lt;&gt;$DB$5,$M99&lt;=$DB$6,$M99&lt;&gt;$CN$7),1,0)</f>
        <v>0</v>
      </c>
      <c r="DD99" s="32">
        <f>IF(AND($Q99&lt;&gt;$DB$5,$Q99&lt;=$DB$6,$Q99&lt;&gt;$CN$7),1,0)</f>
        <v>0</v>
      </c>
      <c r="DE99" s="32">
        <f>IF(AND($U99&lt;&gt;$DB$5,$U99&lt;=$DB$6,$U99&lt;&gt;$CN$7),1,0)</f>
        <v>0</v>
      </c>
      <c r="DF99" s="32">
        <f>IF(AND($Y99&lt;&gt;$DB$5,$Y99&lt;=$DB$6,$Y99&lt;&gt;$CN$7),1,0)</f>
        <v>0</v>
      </c>
      <c r="DG99" s="32">
        <f>IF(AND($AG99&lt;&gt;$DB$5,$AG99&lt;=$DB$6,$AG99&lt;&gt;$CN$7),1,0)</f>
        <v>0</v>
      </c>
      <c r="DH99" s="32">
        <f>IF(AND($AK99&lt;&gt;$DB$5,$AK99&lt;=$DB$6,$AK99&lt;&gt;$CN$7),1,0)</f>
        <v>0</v>
      </c>
      <c r="DI99" s="32">
        <f>IF(AND($AS99&lt;&gt;$DB$5,$AS99&lt;=$DB$6,$AS99&lt;&gt;$CN$7),1,0)</f>
        <v>0</v>
      </c>
      <c r="DJ99" s="32">
        <f>IF(AND($AW99&lt;&gt;$DB$5,$AW99&lt;=$DB$6,$AW99&lt;&gt;$CN$7),1,0)</f>
        <v>0</v>
      </c>
      <c r="DK99" s="32">
        <f>IF(AND($BE99&lt;&gt;$DB$5,$BE99&lt;=$DB$6,$BE99&lt;&gt;$CN$7),1,0)</f>
        <v>0</v>
      </c>
      <c r="DL99" s="32">
        <f>IF(AND($BI99&lt;&gt;$DB$5,$BI99&lt;=$DB$6,$BI99&lt;&gt;$CN$7),1,0)</f>
        <v>0</v>
      </c>
      <c r="DM99" s="32">
        <f>IF(AND($BQ99&lt;&gt;$DB$5,$BQ99&lt;=$DB$6,$BQ99&lt;&gt;$CN$7),1,0)</f>
        <v>0</v>
      </c>
      <c r="DN99" s="32">
        <f>IF(AND($BU99&lt;&gt;$DB$5,$BU99&lt;=$DB$6,$BU99&lt;&gt;$CN$7),1,0)</f>
        <v>0</v>
      </c>
      <c r="DQ99" s="32">
        <f t="shared" ref="DQ99" si="4649">IF(AND($M99&lt;&gt;$DP$5,$M99&lt;=$DP$6,$M99&lt;&gt;$CN$7),1,0)</f>
        <v>0</v>
      </c>
      <c r="DR99" s="32">
        <f t="shared" ref="DR99" si="4650">IF(AND($Q99&lt;&gt;$DP$5,$Q99&lt;=$DP$6,$Q99&lt;&gt;$CN$7),1,0)</f>
        <v>0</v>
      </c>
      <c r="DS99" s="32">
        <f t="shared" ref="DS99" si="4651">IF(AND($U99&lt;&gt;$DP$5,$U99&lt;=$DP$6,$U99&lt;&gt;$CN$7),1,0)</f>
        <v>0</v>
      </c>
      <c r="DT99" s="32">
        <f t="shared" ref="DT99" si="4652">IF(AND($Y99&lt;&gt;$DP$5,$Y99&lt;=$DP$6,$Y99&lt;&gt;$CN$7),1,0)</f>
        <v>0</v>
      </c>
      <c r="DU99" s="32">
        <f t="shared" ref="DU99" si="4653">IF(AND($AG99&lt;&gt;$DP$5,$AG99&lt;=$DP$6,$AG99&lt;&gt;$CN$7),1,0)</f>
        <v>0</v>
      </c>
      <c r="DV99" s="32">
        <f t="shared" ref="DV99" si="4654">IF(AND($AK99&lt;&gt;$DP$5,$AK99&lt;=$DP$6,$AK99&lt;&gt;$CN$7),1,0)</f>
        <v>0</v>
      </c>
      <c r="DW99" s="32">
        <f t="shared" ref="DW99" si="4655">IF(AND($AS99&lt;&gt;$DP$5,$AS99&lt;=$DP$6,$AS99&lt;&gt;$CN$7),1,0)</f>
        <v>0</v>
      </c>
      <c r="DX99" s="32">
        <f t="shared" ref="DX99" si="4656">IF(AND($AW99&lt;&gt;$DP$5,$AW99&lt;=$DP$6,$AW99&lt;&gt;$CN$7),1,0)</f>
        <v>0</v>
      </c>
      <c r="DY99" s="32">
        <f t="shared" ref="DY99" si="4657">IF(AND($BE99&lt;&gt;$DP$5,$BE99&lt;=$DP$6,$BE99&lt;&gt;$CN$7),1,0)</f>
        <v>0</v>
      </c>
      <c r="DZ99" s="32">
        <f t="shared" ref="DZ99" si="4658">IF(AND($BI99&lt;&gt;$DP$5,$BI99&lt;=$DP$6,$BI99&lt;&gt;$CN$7),1,0)</f>
        <v>0</v>
      </c>
      <c r="EA99" s="32">
        <f t="shared" ref="EA99" si="4659">IF(AND($BQ99&lt;&gt;$DP$5,$BQ99&lt;=$DP$6,$BQ99&lt;&gt;$CN$7),1,0)</f>
        <v>0</v>
      </c>
      <c r="EB99" s="32">
        <f t="shared" ref="EB99" si="4660">IF(AND($BU99&lt;&gt;$DP$5,$BU99&lt;=$DP$6,$BU99&lt;&gt;$CN$7),1,0)</f>
        <v>0</v>
      </c>
      <c r="EE99" s="328">
        <f>IF(M99&lt;&gt;"",IF(M99&lt;=$ED$6,1,IF(L99&gt;$ED$6,0,NETWORKDAYS(L99,$ED$6,祭日リスト)/NETWORKDAYS(L99,M99,祭日リスト)))*$GG99*週間進捗報告書!$G$9,0)</f>
        <v>0</v>
      </c>
      <c r="EF99" s="328">
        <f>IF(Q99&lt;&gt;"",IF(Q99&lt;=$ED$6,1,IF(P99&gt;$ED$6,0,NETWORKDAYS(P99,$ED$6,祭日リスト)/NETWORKDAYS(P99,Q99,祭日リスト)))*$GG99*週間進捗報告書!$G$10,0)</f>
        <v>0</v>
      </c>
      <c r="EG99" s="328">
        <f>IF(U99&lt;&gt;"",IF(U99&lt;=$ED$6,1,IF(T99&gt;$ED$6,0,NETWORKDAYS(T99,$ED$6,祭日リスト)/NETWORKDAYS(T99,U99,祭日リスト)))*$GG99*週間進捗報告書!$G$11,0)</f>
        <v>0</v>
      </c>
      <c r="EH99" s="328">
        <f>IF(Y99&lt;&gt;"",IF(Y99&lt;=$ED$6,1,IF(X99&gt;$ED$6,0,NETWORKDAYS(X99,$ED$6,祭日リスト)/NETWORKDAYS(X99,Y99,祭日リスト)))*$GG99*週間進捗報告書!$G$12,0)</f>
        <v>0</v>
      </c>
      <c r="EI99" s="328">
        <f>IF(AG99&lt;&gt;"",IF(AG99&lt;=$ED$6,1,IF(AF99&gt;$ED$6,0,NETWORKDAYS(AF99,$ED$6,祭日リスト)/NETWORKDAYS(AF99,AG99,祭日リスト)))*$GG99*週間進捗報告書!$G$13,0)</f>
        <v>0</v>
      </c>
      <c r="EJ99" s="328">
        <f>IF(AK99&lt;&gt;"",IF(AK99&lt;=$ED$6,1,IF(AJ99&gt;$ED$6,0,NETWORKDAYS(AJ99,$ED$6,祭日リスト)/NETWORKDAYS(AJ99,AK99,祭日リスト)))*$GG99*週間進捗報告書!$G$14,0)</f>
        <v>0</v>
      </c>
      <c r="EK99" s="328">
        <f>IF(AS99&lt;&gt;"",IF(AS99&lt;=$ED$6,1,IF(AR99&gt;$ED$6,0,NETWORKDAYS(AR99,$ED$6,祭日リスト)/NETWORKDAYS(AR99,AS99,祭日リスト)))*$GG99*週間進捗報告書!$G$15,0)</f>
        <v>0</v>
      </c>
      <c r="EL99" s="328">
        <f>IF(AW99&lt;&gt;"",IF(AW99&lt;=$ED$6,1,IF(AV99&gt;$ED$6,0,NETWORKDAYS(AV99,$ED$6,祭日リスト)/NETWORKDAYS(AV99,AW99,祭日リスト)))*$GG99*週間進捗報告書!$G$16,0)</f>
        <v>0</v>
      </c>
      <c r="EM99" s="328">
        <f>IF(BE99&lt;&gt;"",IF(BE99&lt;=$ED$6,1,IF(BD99&gt;$ED$6,0,NETWORKDAYS(BD99,$ED$6,祭日リスト)/NETWORKDAYS(BD99,BE99,祭日リスト)))*$GG99*週間進捗報告書!$G$17,0)</f>
        <v>0</v>
      </c>
      <c r="EN99" s="328">
        <f>IF(BI99&lt;&gt;"",IF(BI99&lt;=$ED$6,1,IF(BH99&gt;$ED$6,0,NETWORKDAYS(BH99,$ED$6,祭日リスト)/NETWORKDAYS(BH99,BI99,祭日リスト)))*$GG99*週間進捗報告書!$G$18,0)</f>
        <v>0</v>
      </c>
      <c r="EO99" s="328">
        <f>IF(BQ99&lt;&gt;"",IF(BQ99&lt;=$ED$6,1,IF(BP99&gt;$ED$6,0,NETWORKDAYS(BP99,$ED$6,祭日リスト)/NETWORKDAYS(BP99,BQ99,祭日リスト)))*$GG99*週間進捗報告書!$G$19,0)</f>
        <v>0</v>
      </c>
      <c r="EP99" s="328">
        <f>IF(BU99&lt;&gt;"",IF(BU99&lt;=$ED$6,1,IF(BT99&gt;$ED$6,0,NETWORKDAYS(BT99,$ED$6,祭日リスト)/NETWORKDAYS(BT99,BU99,祭日リスト)))*$GG99*週間進捗報告書!$G$20,0)</f>
        <v>0</v>
      </c>
      <c r="ER99" s="547">
        <f t="shared" ref="ER99:FC99" si="4661">EE99-EE100</f>
        <v>0</v>
      </c>
      <c r="ES99" s="547">
        <f t="shared" si="4661"/>
        <v>0</v>
      </c>
      <c r="ET99" s="547">
        <f t="shared" si="4661"/>
        <v>0</v>
      </c>
      <c r="EU99" s="547">
        <f t="shared" si="4661"/>
        <v>0</v>
      </c>
      <c r="EV99" s="547">
        <f t="shared" si="4661"/>
        <v>0</v>
      </c>
      <c r="EW99" s="547">
        <f t="shared" si="4661"/>
        <v>0</v>
      </c>
      <c r="EX99" s="547">
        <f t="shared" si="4661"/>
        <v>0</v>
      </c>
      <c r="EY99" s="547">
        <f t="shared" si="4661"/>
        <v>0</v>
      </c>
      <c r="EZ99" s="547">
        <f t="shared" si="4661"/>
        <v>0</v>
      </c>
      <c r="FA99" s="547">
        <f t="shared" si="4661"/>
        <v>0</v>
      </c>
      <c r="FB99" s="547">
        <f t="shared" si="4661"/>
        <v>0</v>
      </c>
      <c r="FC99" s="547">
        <f t="shared" si="4661"/>
        <v>0</v>
      </c>
      <c r="FD99" s="547">
        <f t="shared" ref="FD99" si="4662">SUM(ER99:FC100)</f>
        <v>0</v>
      </c>
      <c r="FE99" s="333"/>
      <c r="FG99" s="32">
        <f>IF(AND($M99&lt;&gt;$FF$7),1,0)</f>
        <v>0</v>
      </c>
      <c r="FH99" s="32">
        <f>IF(AND($Q99&lt;&gt;$FF$7),1,0)</f>
        <v>0</v>
      </c>
      <c r="FI99" s="32">
        <f>IF(AND($U99&lt;&gt;$FF$7),1,0)</f>
        <v>0</v>
      </c>
      <c r="FJ99" s="32">
        <f>IF(AND($Y99&lt;&gt;$FF$7),1,0)</f>
        <v>0</v>
      </c>
      <c r="FK99" s="32">
        <f>IF(AND($AG99&lt;&gt;$FF$7),1,0)</f>
        <v>0</v>
      </c>
      <c r="FL99" s="32">
        <f>IF(AND($AK99&lt;&gt;$FF$7),1,0)</f>
        <v>0</v>
      </c>
      <c r="FM99" s="32">
        <f>IF(AND($AS99&lt;&gt;$FF$7),1,0)</f>
        <v>0</v>
      </c>
      <c r="FN99" s="32">
        <f>IF(AND($AW99&lt;&gt;$FF$7),1,0)</f>
        <v>0</v>
      </c>
      <c r="FO99" s="32">
        <f>IF(AND($BE99&lt;&gt;$FF$7),1,0)</f>
        <v>0</v>
      </c>
      <c r="FP99" s="32">
        <f>IF(AND($BI99&lt;&gt;$FF$7),1,0)</f>
        <v>0</v>
      </c>
      <c r="FQ99" s="32">
        <f>IF(AND($BQ99&lt;&gt;$FF$7),1,0)</f>
        <v>0</v>
      </c>
      <c r="FR99" s="32">
        <f>IF(AND($BU99&lt;&gt;$FF$7),1,0)</f>
        <v>0</v>
      </c>
      <c r="FU99" s="294">
        <f t="shared" ref="FU99" si="4663">IF($K99&lt;&gt;"NG",$GG99,0)</f>
        <v>0</v>
      </c>
      <c r="FV99" s="294">
        <f t="shared" ref="FV99" si="4664">IF($O99&lt;&gt;"NG",$GG99,0)</f>
        <v>0</v>
      </c>
      <c r="FW99" s="294">
        <f t="shared" ref="FW99" si="4665">IF($S99&lt;&gt;"NG",$GG99,0)</f>
        <v>0</v>
      </c>
      <c r="FX99" s="294">
        <f t="shared" ref="FX99" si="4666">IF($W99&lt;&gt;"NG",$GG99,0)</f>
        <v>0</v>
      </c>
      <c r="FY99" s="294">
        <f t="shared" ref="FY99" si="4667">IF($AE99&lt;&gt;"NG",$GG99,0)</f>
        <v>0</v>
      </c>
      <c r="FZ99" s="294">
        <f t="shared" ref="FZ99" si="4668">IF($AI99&lt;&gt;"NG",$GG99,0)</f>
        <v>0</v>
      </c>
      <c r="GA99" s="294">
        <f t="shared" ref="GA99" si="4669">IF($AQ99&lt;&gt;"NG",$GG99,0)</f>
        <v>0</v>
      </c>
      <c r="GB99" s="294">
        <f t="shared" ref="GB99" si="4670">IF($AU99&lt;&gt;"NG",$GG99,0)</f>
        <v>0</v>
      </c>
      <c r="GC99" s="294">
        <f t="shared" ref="GC99" si="4671">IF($BC99&lt;&gt;"NG",$GG99,0)</f>
        <v>0</v>
      </c>
      <c r="GD99" s="294">
        <f t="shared" ref="GD99" si="4672">IF($BG99&lt;&gt;"NG",$GG99,0)</f>
        <v>0</v>
      </c>
      <c r="GE99" s="294">
        <f t="shared" ref="GE99" si="4673">IF($BO99&lt;&gt;"NG",$GG99,0)</f>
        <v>0</v>
      </c>
      <c r="GF99" s="294">
        <f t="shared" ref="GF99" si="4674">IF($BS99&lt;&gt;"NG",$GG99,0)</f>
        <v>0</v>
      </c>
      <c r="GG99" s="294" t="e">
        <f>VLOOKUP($D99,リスト!$D:$S,15,FALSE)</f>
        <v>#N/A</v>
      </c>
      <c r="GH99" s="2" t="e">
        <f>INDEX(リスト!$V:$V,MATCH(中日程計画表!$D99,リスト!$D:$D,0))</f>
        <v>#N/A</v>
      </c>
      <c r="GI99" s="2" t="e">
        <f>INDEX(リスト!$A:$A,MATCH(中日程計画表!$D99,リスト!$D:$D,0))</f>
        <v>#N/A</v>
      </c>
      <c r="GJ99" s="2" t="e">
        <f>INDEX(リスト!$U:$U,MATCH(中日程計画表!$D99,リスト!$D:$D,0))</f>
        <v>#N/A</v>
      </c>
      <c r="GK99" s="5" t="e">
        <f>INDEX(リスト!$W:$W,MATCH(中日程計画表!$D99,リスト!$D:$D,0))</f>
        <v>#N/A</v>
      </c>
      <c r="GL99" s="2" t="s">
        <v>200</v>
      </c>
      <c r="GM99" s="296">
        <f>D99</f>
        <v>0</v>
      </c>
      <c r="GN99" s="296" t="str">
        <f>E99</f>
        <v>在庫移動照会</v>
      </c>
      <c r="GP99" s="2">
        <v>0.35548387096774198</v>
      </c>
      <c r="GU99" s="460" t="str">
        <f t="shared" ref="GU99" si="4675">AE99</f>
        <v>NG</v>
      </c>
      <c r="GV99" s="460">
        <f t="shared" ref="GV99" si="4676">EI99</f>
        <v>0</v>
      </c>
      <c r="GW99" s="460">
        <f t="shared" ref="GW99" si="4677">EI100</f>
        <v>0</v>
      </c>
      <c r="GX99" s="462">
        <f t="shared" ref="GX99" si="4678">EV99</f>
        <v>0</v>
      </c>
      <c r="GY99" s="460" t="str">
        <f t="shared" ref="GY99" si="4679">AI99</f>
        <v>NG</v>
      </c>
      <c r="GZ99" s="460">
        <f t="shared" ref="GZ99" si="4680">EJ99</f>
        <v>0</v>
      </c>
      <c r="HA99" s="460">
        <f t="shared" ref="HA99" si="4681">EJ100</f>
        <v>0</v>
      </c>
      <c r="HB99" s="462">
        <f t="shared" ref="HB99" si="4682">EW99</f>
        <v>0</v>
      </c>
      <c r="HC99" s="460" t="str">
        <f t="shared" ref="HC99" si="4683">AQ99</f>
        <v>NG</v>
      </c>
      <c r="HD99" s="460">
        <f t="shared" ref="HD99" si="4684">EK99</f>
        <v>0</v>
      </c>
      <c r="HE99" s="460">
        <f t="shared" ref="HE99" si="4685">EK100</f>
        <v>0</v>
      </c>
      <c r="HF99" s="462">
        <f t="shared" ref="HF99" si="4686">EX99</f>
        <v>0</v>
      </c>
      <c r="HG99" s="460" t="str">
        <f t="shared" ref="HG99" si="4687">AU99</f>
        <v>NG</v>
      </c>
      <c r="HH99" s="460">
        <f t="shared" ref="HH99" si="4688">EL99</f>
        <v>0</v>
      </c>
      <c r="HI99" s="460">
        <f t="shared" ref="HI99" si="4689">EL100</f>
        <v>0</v>
      </c>
      <c r="HJ99" s="462">
        <f t="shared" ref="HJ99" si="4690">EY99</f>
        <v>0</v>
      </c>
      <c r="HK99" s="460" t="str">
        <f t="shared" ref="HK99" si="4691">BC99</f>
        <v>NG</v>
      </c>
      <c r="HL99" s="460">
        <f t="shared" ref="HL99" si="4692">EM99</f>
        <v>0</v>
      </c>
      <c r="HM99" s="460">
        <f t="shared" ref="HM99" si="4693">EM100</f>
        <v>0</v>
      </c>
      <c r="HN99" s="462">
        <f t="shared" ref="HN99" si="4694">EZ99</f>
        <v>0</v>
      </c>
      <c r="HO99" s="460" t="str">
        <f t="shared" ref="HO99" si="4695">BG99</f>
        <v>NG</v>
      </c>
      <c r="HP99" s="460">
        <f t="shared" ref="HP99" si="4696">EN99</f>
        <v>0</v>
      </c>
      <c r="HQ99" s="460">
        <f t="shared" ref="HQ99" si="4697">EN100</f>
        <v>0</v>
      </c>
      <c r="HR99" s="462">
        <f t="shared" ref="HR99" si="4698">FA99</f>
        <v>0</v>
      </c>
      <c r="HS99" s="332"/>
    </row>
    <row r="100" spans="1:227" ht="12" customHeight="1">
      <c r="A100" s="489"/>
      <c r="B100" s="493"/>
      <c r="C100" s="475"/>
      <c r="D100" s="501"/>
      <c r="E100" s="483"/>
      <c r="F100" s="317"/>
      <c r="G100" s="317"/>
      <c r="H100" s="317"/>
      <c r="I100" s="317"/>
      <c r="J100" s="316"/>
      <c r="K100" s="481"/>
      <c r="L100" s="77"/>
      <c r="M100" s="77"/>
      <c r="N100" s="471"/>
      <c r="O100" s="494"/>
      <c r="P100" s="77"/>
      <c r="Q100" s="77"/>
      <c r="R100" s="471"/>
      <c r="S100" s="494"/>
      <c r="T100" s="77"/>
      <c r="U100" s="77"/>
      <c r="V100" s="471"/>
      <c r="W100" s="473"/>
      <c r="X100" s="77"/>
      <c r="Y100" s="77"/>
      <c r="Z100" s="471"/>
      <c r="AA100" s="477"/>
      <c r="AB100" s="80"/>
      <c r="AC100" s="80"/>
      <c r="AD100" s="471"/>
      <c r="AE100" s="495"/>
      <c r="AF100" s="77"/>
      <c r="AG100" s="77"/>
      <c r="AH100" s="471"/>
      <c r="AI100" s="495"/>
      <c r="AJ100" s="77"/>
      <c r="AK100" s="77"/>
      <c r="AL100" s="471"/>
      <c r="AM100" s="498"/>
      <c r="AN100" s="80"/>
      <c r="AO100" s="80"/>
      <c r="AP100" s="497"/>
      <c r="AQ100" s="473"/>
      <c r="AR100" s="77"/>
      <c r="AS100" s="77"/>
      <c r="AT100" s="471"/>
      <c r="AU100" s="473"/>
      <c r="AV100" s="77"/>
      <c r="AW100" s="77"/>
      <c r="AX100" s="471"/>
      <c r="AY100" s="477"/>
      <c r="AZ100" s="80"/>
      <c r="BA100" s="80"/>
      <c r="BB100" s="497"/>
      <c r="BC100" s="475"/>
      <c r="BD100" s="77"/>
      <c r="BE100" s="77"/>
      <c r="BF100" s="471"/>
      <c r="BG100" s="473"/>
      <c r="BH100" s="77"/>
      <c r="BI100" s="77"/>
      <c r="BJ100" s="471"/>
      <c r="BK100" s="498"/>
      <c r="BL100" s="80"/>
      <c r="BM100" s="80"/>
      <c r="BN100" s="497"/>
      <c r="BO100" s="475"/>
      <c r="BP100" s="77"/>
      <c r="BQ100" s="77"/>
      <c r="BR100" s="471"/>
      <c r="BS100" s="473"/>
      <c r="BT100" s="77"/>
      <c r="BU100" s="77"/>
      <c r="BV100" s="471"/>
      <c r="BW100" s="499"/>
      <c r="BX100" s="467"/>
      <c r="BY100" s="490"/>
      <c r="CA100" s="19">
        <f t="shared" ref="CA100" si="4699">IF(AND($N99=1,$M100&lt;&gt;$BZ$7),1,0)</f>
        <v>0</v>
      </c>
      <c r="CB100" s="19">
        <f t="shared" ref="CB100" si="4700">IF(AND($R99=1,$Q100&lt;&gt;$BZ$7),1,0)</f>
        <v>0</v>
      </c>
      <c r="CC100" s="19">
        <f t="shared" ref="CC100" si="4701">IF(AND($V99=1,$U100&lt;&gt;$BZ$7),1,0)</f>
        <v>0</v>
      </c>
      <c r="CD100" s="19">
        <f t="shared" ref="CD100" si="4702">IF(AND($Z99=1,$Y100&lt;&gt;$BZ$7),1,0)</f>
        <v>0</v>
      </c>
      <c r="CE100" s="19">
        <f t="shared" ref="CE100" si="4703">IF(AND($AH99=1,$AG100&lt;&gt;$BZ$7),1,0)</f>
        <v>0</v>
      </c>
      <c r="CF100" s="19">
        <f t="shared" ref="CF100" si="4704">IF(AND($AL99=1,$AK100&lt;&gt;$BZ$7),1,0)</f>
        <v>0</v>
      </c>
      <c r="CG100" s="19">
        <f t="shared" ref="CG100" si="4705">IF(AND($AT99=1,$AS100&lt;&gt;$BZ$7),1,0)</f>
        <v>0</v>
      </c>
      <c r="CH100" s="19">
        <f t="shared" ref="CH100" si="4706">IF(AND($AX99=1,$AW100&lt;&gt;$BZ$7),1,0)</f>
        <v>0</v>
      </c>
      <c r="CI100" s="19">
        <f t="shared" ref="CI100" si="4707">IF(AND($BF99=1,$BE100&lt;&gt;$BZ$7),1,0)</f>
        <v>0</v>
      </c>
      <c r="CJ100" s="19">
        <f t="shared" ref="CJ100" si="4708">IF(AND($BJ99=1,$BI100&lt;&gt;$BZ$7),1,0)</f>
        <v>0</v>
      </c>
      <c r="CK100" s="19">
        <f t="shared" ref="CK100" si="4709">IF(AND($BR99=1,$BQ100&lt;&gt;$BZ$7),1,0)</f>
        <v>0</v>
      </c>
      <c r="CL100" s="19">
        <f t="shared" ref="CL100" si="4710">IF(AND($BV99=1,$BU100&lt;&gt;$BZ$7),1,0)</f>
        <v>0</v>
      </c>
      <c r="CO100" s="19">
        <f>IF(AND($M100&lt;&gt;$CN$7,$M100&lt;=$CN$6),1,0)</f>
        <v>0</v>
      </c>
      <c r="CP100" s="19">
        <f>IF(AND($Q100&lt;&gt;$CN$7,$Q100&lt;=$CN$6),1,0)</f>
        <v>0</v>
      </c>
      <c r="CQ100" s="19">
        <f>IF(AND($U100&lt;&gt;$CN$7,$U100&lt;=$CN$6),1,0)</f>
        <v>0</v>
      </c>
      <c r="CR100" s="19">
        <f>IF(AND($Y100&lt;&gt;$CN$7,$Y100&lt;=$CN$6),1,0)</f>
        <v>0</v>
      </c>
      <c r="CS100" s="19">
        <f>IF(AND($AG100&lt;&gt;$CN$7,$AG100&lt;=$CN$6),1,0)</f>
        <v>0</v>
      </c>
      <c r="CT100" s="19">
        <f>IF(AND($AK100&lt;&gt;$CN$7,$AK100&lt;=$CN$6),1,0)</f>
        <v>0</v>
      </c>
      <c r="CU100" s="19">
        <f>IF(AND($AS100&lt;&gt;$CN$7,$AS100&lt;=$CN$6),1,0)</f>
        <v>0</v>
      </c>
      <c r="CV100" s="19">
        <f>IF(AND($AW100&lt;&gt;$CN$7,$AW100&lt;=$CN$6),1,0)</f>
        <v>0</v>
      </c>
      <c r="CW100" s="19">
        <f>IF(AND($BE100&lt;&gt;$CN$7,$BE100&lt;=$CN$6),1,0)</f>
        <v>0</v>
      </c>
      <c r="CX100" s="19">
        <f>IF(AND($BI100&lt;&gt;$CN$7,$BI100&lt;=$CN$6),1,0)</f>
        <v>0</v>
      </c>
      <c r="CY100" s="19">
        <f>IF(AND($BQ100&lt;&gt;$CN$7,$BQ100&lt;=$CN$6),1,0)</f>
        <v>0</v>
      </c>
      <c r="CZ100" s="19">
        <f>IF(AND($BU100&lt;&gt;$CN$7,$BU100&lt;=$CN$6),1,0)</f>
        <v>0</v>
      </c>
      <c r="DC100" s="19">
        <f>IF($N99=1,1,0)</f>
        <v>0</v>
      </c>
      <c r="DD100" s="19">
        <f>IF($R99=1,1,0)</f>
        <v>0</v>
      </c>
      <c r="DE100" s="19">
        <f>IF($V99=1,1,0)</f>
        <v>0</v>
      </c>
      <c r="DF100" s="19">
        <f>IF($Z99=1,1,0)</f>
        <v>0</v>
      </c>
      <c r="DG100" s="19">
        <f>IF($AH99=1,1,0)</f>
        <v>0</v>
      </c>
      <c r="DH100" s="19">
        <f>IF($AL99=1,1,0)</f>
        <v>0</v>
      </c>
      <c r="DI100" s="19">
        <f>IF($AT99=1,1,0)</f>
        <v>0</v>
      </c>
      <c r="DJ100" s="19">
        <f>IF($AX99=1,1,0)</f>
        <v>0</v>
      </c>
      <c r="DK100" s="19">
        <f>IF($BF99=1,1,0)</f>
        <v>0</v>
      </c>
      <c r="DL100" s="19">
        <f>IF($BJ99=1,1,0)</f>
        <v>0</v>
      </c>
      <c r="DM100" s="19">
        <f>IF($BR99=1,1,0)</f>
        <v>0</v>
      </c>
      <c r="DN100" s="19">
        <f>IF($BV99=1,1,0)</f>
        <v>0</v>
      </c>
      <c r="DQ100" s="19">
        <f t="shared" ref="DQ100" si="4711">IF($N99=1,1,0)</f>
        <v>0</v>
      </c>
      <c r="DR100" s="19">
        <f t="shared" ref="DR100" si="4712">IF($R99=1,1,0)</f>
        <v>0</v>
      </c>
      <c r="DS100" s="19">
        <f t="shared" ref="DS100" si="4713">IF($V99=1,1,0)</f>
        <v>0</v>
      </c>
      <c r="DT100" s="19">
        <f t="shared" ref="DT100" si="4714">IF($Z99=1,1,0)</f>
        <v>0</v>
      </c>
      <c r="DU100" s="19">
        <f t="shared" ref="DU100" si="4715">IF($AH99=1,1,0)</f>
        <v>0</v>
      </c>
      <c r="DV100" s="19">
        <f t="shared" ref="DV100" si="4716">IF($AL99=1,1,0)</f>
        <v>0</v>
      </c>
      <c r="DW100" s="19">
        <f t="shared" ref="DW100" si="4717">IF($AT99=1,1,0)</f>
        <v>0</v>
      </c>
      <c r="DX100" s="19">
        <f t="shared" ref="DX100" si="4718">IF($AX99=1,1,0)</f>
        <v>0</v>
      </c>
      <c r="DY100" s="19">
        <f t="shared" ref="DY100" si="4719">IF($BF99=1,1,0)</f>
        <v>0</v>
      </c>
      <c r="DZ100" s="19">
        <f t="shared" ref="DZ100" si="4720">IF($BJ99=1,1,0)</f>
        <v>0</v>
      </c>
      <c r="EA100" s="19">
        <f t="shared" ref="EA100" si="4721">IF($BR99=1,1,0)</f>
        <v>0</v>
      </c>
      <c r="EB100" s="19">
        <f t="shared" ref="EB100" si="4722">IF($BV99=1,1,0)</f>
        <v>0</v>
      </c>
      <c r="EE100" s="329">
        <f>N99*$FU100*週間進捗報告書!$G$9</f>
        <v>0</v>
      </c>
      <c r="EF100" s="329">
        <f>R99*$FV100*週間進捗報告書!$G$10</f>
        <v>0</v>
      </c>
      <c r="EG100" s="329">
        <f>V99*$FW100*週間進捗報告書!$G$11</f>
        <v>0</v>
      </c>
      <c r="EH100" s="329">
        <f>Z99*$FX100*週間進捗報告書!$G$12</f>
        <v>0</v>
      </c>
      <c r="EI100" s="329">
        <f>AH99*$FY100*週間進捗報告書!$G$13</f>
        <v>0</v>
      </c>
      <c r="EJ100" s="329">
        <f>AL99*$FZ100*週間進捗報告書!$G$14</f>
        <v>0</v>
      </c>
      <c r="EK100" s="329">
        <f>AT99*$GA100*週間進捗報告書!$G$15</f>
        <v>0</v>
      </c>
      <c r="EL100" s="329">
        <f>AX99*$GB100*週間進捗報告書!$G$16</f>
        <v>0</v>
      </c>
      <c r="EM100" s="329">
        <f>BF99*$GC100*週間進捗報告書!$G$17</f>
        <v>0</v>
      </c>
      <c r="EN100" s="329">
        <f>BJ99*$GD100*週間進捗報告書!$G$18</f>
        <v>0</v>
      </c>
      <c r="EO100" s="329">
        <f>BR99*$GE100*週間進捗報告書!$G$19</f>
        <v>0</v>
      </c>
      <c r="EP100" s="329">
        <f>BV99*$GF100*週間進捗報告書!$G$20</f>
        <v>0</v>
      </c>
      <c r="ER100" s="547"/>
      <c r="ES100" s="547"/>
      <c r="ET100" s="547"/>
      <c r="EU100" s="547"/>
      <c r="EV100" s="547"/>
      <c r="EW100" s="547"/>
      <c r="EX100" s="547"/>
      <c r="EY100" s="547"/>
      <c r="EZ100" s="547"/>
      <c r="FA100" s="547"/>
      <c r="FB100" s="547"/>
      <c r="FC100" s="547"/>
      <c r="FD100" s="547"/>
      <c r="FE100" s="332"/>
      <c r="FG100" s="19"/>
      <c r="FH100" s="19"/>
      <c r="FI100" s="19"/>
      <c r="FJ100" s="19"/>
      <c r="FK100" s="19"/>
      <c r="FL100" s="19"/>
      <c r="FM100" s="19"/>
      <c r="FN100" s="19"/>
      <c r="FO100" s="19"/>
      <c r="FP100" s="19"/>
      <c r="FQ100" s="19"/>
      <c r="FR100" s="19"/>
      <c r="FU100" s="295">
        <f t="shared" ref="FU100" si="4723">FU99</f>
        <v>0</v>
      </c>
      <c r="FV100" s="295">
        <f t="shared" ref="FV100" si="4724">FV99</f>
        <v>0</v>
      </c>
      <c r="FW100" s="295">
        <f t="shared" ref="FW100" si="4725">FW99</f>
        <v>0</v>
      </c>
      <c r="FX100" s="295">
        <f t="shared" ref="FX100" si="4726">FX99</f>
        <v>0</v>
      </c>
      <c r="FY100" s="295">
        <f t="shared" ref="FY100" si="4727">FY99</f>
        <v>0</v>
      </c>
      <c r="FZ100" s="295">
        <f t="shared" ref="FZ100" si="4728">FZ99</f>
        <v>0</v>
      </c>
      <c r="GA100" s="295">
        <f t="shared" ref="GA100" si="4729">GA99</f>
        <v>0</v>
      </c>
      <c r="GB100" s="295">
        <f t="shared" ref="GB100" si="4730">GB99</f>
        <v>0</v>
      </c>
      <c r="GC100" s="295">
        <f t="shared" ref="GC100" si="4731">GC99</f>
        <v>0</v>
      </c>
      <c r="GD100" s="295">
        <f t="shared" ref="GD100" si="4732">GD99</f>
        <v>0</v>
      </c>
      <c r="GE100" s="295">
        <f t="shared" ref="GE100" si="4733">GE99</f>
        <v>0</v>
      </c>
      <c r="GF100" s="295">
        <f t="shared" ref="GF100" si="4734">GF99</f>
        <v>0</v>
      </c>
      <c r="GG100" s="295" t="e">
        <f t="shared" ref="GG100" si="4735">GG99</f>
        <v>#N/A</v>
      </c>
      <c r="GH100" s="2" t="e">
        <f>INDEX(リスト!$V:$V,MATCH(中日程計画表!$D99,リスト!$D:$D,0))</f>
        <v>#N/A</v>
      </c>
      <c r="GI100" s="2" t="e">
        <f>INDEX(リスト!$A:$A,MATCH(中日程計画表!$D99,リスト!$D:$D,0))</f>
        <v>#N/A</v>
      </c>
      <c r="GJ100" s="2" t="e">
        <f>INDEX(リスト!$U:$U,MATCH(中日程計画表!$D99,リスト!$D:$D,0))</f>
        <v>#N/A</v>
      </c>
      <c r="GK100" s="5" t="e">
        <f>INDEX(リスト!$W:$W,MATCH(中日程計画表!$D99,リスト!$D:$D,0))</f>
        <v>#N/A</v>
      </c>
      <c r="GL100" s="2" t="s">
        <v>201</v>
      </c>
      <c r="GM100" s="296">
        <f t="shared" ref="GM100" si="4736">GM99</f>
        <v>0</v>
      </c>
      <c r="GN100" s="296" t="str">
        <f t="shared" ref="GN100" si="4737">GN99</f>
        <v>在庫移動照会</v>
      </c>
      <c r="GP100" s="2">
        <v>0.35548387096774198</v>
      </c>
      <c r="GU100" s="461"/>
      <c r="GV100" s="460"/>
      <c r="GW100" s="460"/>
      <c r="GX100" s="461"/>
      <c r="GY100" s="461"/>
      <c r="GZ100" s="460"/>
      <c r="HA100" s="460"/>
      <c r="HB100" s="461"/>
      <c r="HC100" s="461"/>
      <c r="HD100" s="460"/>
      <c r="HE100" s="460"/>
      <c r="HF100" s="461"/>
      <c r="HG100" s="461"/>
      <c r="HH100" s="460"/>
      <c r="HI100" s="460"/>
      <c r="HJ100" s="461"/>
      <c r="HK100" s="461"/>
      <c r="HL100" s="460"/>
      <c r="HM100" s="460"/>
      <c r="HN100" s="461"/>
      <c r="HO100" s="461"/>
      <c r="HP100" s="460"/>
      <c r="HQ100" s="460"/>
      <c r="HR100" s="461"/>
      <c r="HS100" s="4"/>
    </row>
    <row r="101" spans="1:227" ht="12" customHeight="1">
      <c r="A101" s="488" t="str">
        <f ca="1">INDIRECT("リスト!A"&amp;B101+6)</f>
        <v>在庫</v>
      </c>
      <c r="B101" s="493">
        <f t="shared" ref="B101" si="4738">ROUNDDOWN((ROW()-6)/2,0)+1</f>
        <v>48</v>
      </c>
      <c r="C101" s="474" t="str">
        <f>機能グループ名</f>
        <v>移動調整</v>
      </c>
      <c r="D101" s="500">
        <f>機能ID</f>
        <v>0</v>
      </c>
      <c r="E101" s="482" t="str">
        <f>機能名</f>
        <v>在庫調整照会</v>
      </c>
      <c r="F101" s="315"/>
      <c r="G101" s="315"/>
      <c r="H101" s="315"/>
      <c r="I101" s="315"/>
      <c r="J101" s="316"/>
      <c r="K101" s="480" t="str">
        <f>担当者_SR</f>
        <v>NG</v>
      </c>
      <c r="L101" s="76"/>
      <c r="M101" s="76"/>
      <c r="N101" s="470"/>
      <c r="O101" s="494" t="str">
        <f>担当者_SRR</f>
        <v>NG</v>
      </c>
      <c r="P101" s="76"/>
      <c r="Q101" s="76"/>
      <c r="R101" s="470"/>
      <c r="S101" s="494" t="str">
        <f>担当者_DS</f>
        <v>NG</v>
      </c>
      <c r="T101" s="76"/>
      <c r="U101" s="76"/>
      <c r="V101" s="470"/>
      <c r="W101" s="472" t="str">
        <f>担当者_DSR</f>
        <v>NG</v>
      </c>
      <c r="X101" s="76"/>
      <c r="Y101" s="76"/>
      <c r="Z101" s="470"/>
      <c r="AA101" s="476"/>
      <c r="AB101" s="79"/>
      <c r="AC101" s="79"/>
      <c r="AD101" s="470">
        <f>IF(AC102 &lt;&gt; "",1,0)</f>
        <v>0</v>
      </c>
      <c r="AE101" s="495" t="str">
        <f>担当者_CD</f>
        <v>NG</v>
      </c>
      <c r="AF101" s="76"/>
      <c r="AG101" s="76"/>
      <c r="AH101" s="470"/>
      <c r="AI101" s="495" t="str">
        <f>担当者_DD</f>
        <v>NG</v>
      </c>
      <c r="AJ101" s="76"/>
      <c r="AK101" s="76"/>
      <c r="AL101" s="470"/>
      <c r="AM101" s="498"/>
      <c r="AN101" s="79"/>
      <c r="AO101" s="79"/>
      <c r="AP101" s="470">
        <f>IF(AO102 &lt;&gt; "",1,0)</f>
        <v>0</v>
      </c>
      <c r="AQ101" s="472" t="str">
        <f>担当者_MCL</f>
        <v>NG</v>
      </c>
      <c r="AR101" s="76"/>
      <c r="AS101" s="76"/>
      <c r="AT101" s="470"/>
      <c r="AU101" s="472" t="str">
        <f>担当者_MCLR</f>
        <v>NG</v>
      </c>
      <c r="AV101" s="76"/>
      <c r="AW101" s="76"/>
      <c r="AX101" s="470"/>
      <c r="AY101" s="476"/>
      <c r="AZ101" s="79"/>
      <c r="BA101" s="79"/>
      <c r="BB101" s="470">
        <f>IF(BA102 &lt;&gt; "",1,0)</f>
        <v>0</v>
      </c>
      <c r="BC101" s="474" t="str">
        <f>担当者_MT</f>
        <v>NG</v>
      </c>
      <c r="BD101" s="76"/>
      <c r="BE101" s="76"/>
      <c r="BF101" s="470"/>
      <c r="BG101" s="472" t="str">
        <f>担当者_M検</f>
        <v>NG</v>
      </c>
      <c r="BH101" s="76"/>
      <c r="BI101" s="76"/>
      <c r="BJ101" s="470"/>
      <c r="BK101" s="498"/>
      <c r="BL101" s="79"/>
      <c r="BM101" s="79"/>
      <c r="BN101" s="470">
        <v>0</v>
      </c>
      <c r="BO101" s="474" t="str">
        <f>担当者_モテ</f>
        <v>NG</v>
      </c>
      <c r="BP101" s="76"/>
      <c r="BQ101" s="76"/>
      <c r="BR101" s="470"/>
      <c r="BS101" s="472" t="str">
        <f>担当者_モテR</f>
        <v>NG</v>
      </c>
      <c r="BT101" s="76"/>
      <c r="BU101" s="76"/>
      <c r="BV101" s="470"/>
      <c r="BW101" s="499">
        <f t="shared" ref="BW101" si="4739">IFERROR(SUM(IF(K101&lt;&gt;"NG",N101*K$1,0),IF(O101&lt;&gt;"NG",R101*O$1,0),IF(S101&lt;&gt;"NG",V101*S$1,0),IF(W101&lt;&gt;"NG",Z101*W$1,0),IF(AA101&lt;&gt;"NG",AD101*AA$1,0),IF(AE101&lt;&gt;"NG",AH101*AE$1,0),IF(AI101&lt;&gt;"NG",AL101*AI$1,0),IF(AM101&lt;&gt;"NG",AP101*AM$1,0),IF(AQ101&lt;&gt;"NG",AT101*AQ$1,0),IF(AU101&lt;&gt;"NG",AX101*AU$1,0),IF(AY101&lt;&gt;"NG",BB101*AY$1,0),IF(BC101&lt;&gt;"NG",BF101*BC$1,0),IF(BG101&lt;&gt;"NG",BJ101*BG$1,0),IF(BK101&lt;&gt;"NG",BN101*BK$1,0),IF(BO101&lt;&gt;"NG",BR101*BO$1,0),IF(BS101&lt;&gt;"NG",BV101*BS$1,0))/SUM(IF(K101&lt;&gt;"NG",K$1,0),IF(O101&lt;&gt;"NG",O$1,0),IF(S101&lt;&gt;"NG",S$1,0),IF(W101&lt;&gt;"NG",W$1,0),IF(AA101&lt;&gt;"NG",AA$1,0),IF(AE101&lt;&gt;"NG",AE$1,0),IF(AI101&lt;&gt;"NG",AI$1,0),IF(AM101&lt;&gt;"NG",AM$1,0),IF(AQ101&lt;&gt;"NG",AQ$1,0),IF(AU101&lt;&gt;"NG",AU$1,0),IF(AY101&lt;&gt;"NG",AY$1,0),IF(BC101&lt;&gt;"NG",BC$1,0),IF(BG101&lt;&gt;"NG",BG$1,0),IF(BK101&lt;&gt;"NG",BK$1,0),IF(BO101&lt;&gt;"NG",BO$1,0),IF(BS101&lt;&gt;"NG",BS$1,0)),0)</f>
        <v>0</v>
      </c>
      <c r="BX101" s="466"/>
      <c r="BY101" s="490"/>
      <c r="BZ101" s="5"/>
      <c r="CA101" s="32">
        <f t="shared" ref="CA101" si="4740">IF(AND($M101&lt;&gt;$BZ$5,$M101&lt;=$BZ$6,$M101&lt;&gt;$BZ$7),1,0)</f>
        <v>0</v>
      </c>
      <c r="CB101" s="32">
        <f t="shared" ref="CB101" si="4741">IF(AND($Q101&lt;&gt;$BZ$5,$Q101&lt;=$BZ$6,$Q101&lt;&gt;$BZ$7),1,0)</f>
        <v>0</v>
      </c>
      <c r="CC101" s="32">
        <f t="shared" ref="CC101" si="4742">IF(AND($U101&lt;&gt;$BZ$5,$U101&lt;=$BZ$6,$U101&lt;&gt;$BZ$7),1,0)</f>
        <v>0</v>
      </c>
      <c r="CD101" s="32">
        <f t="shared" ref="CD101" si="4743">IF(AND($Y101&lt;&gt;$BZ$5,$Y101&lt;=$BZ$6,$Y101&lt;&gt;$BZ$7),1,0)</f>
        <v>0</v>
      </c>
      <c r="CE101" s="32">
        <f t="shared" ref="CE101" si="4744">IF(AND($AG101&lt;&gt;$BZ$5,$AG101&lt;=$BZ$6,$AG101&lt;&gt;$BZ$7),1,0)</f>
        <v>0</v>
      </c>
      <c r="CF101" s="32">
        <f t="shared" ref="CF101" si="4745">IF(AND($AK101&lt;&gt;$BZ$5,$AK101&lt;=$BZ$6,$AK101&lt;&gt;$BZ$7),1,0)</f>
        <v>0</v>
      </c>
      <c r="CG101" s="32">
        <f t="shared" ref="CG101" si="4746">IF(AND($AS101&lt;&gt;$BZ$5,$AS101&lt;=$BZ$6,$AS101&lt;&gt;$BZ$7),1,0)</f>
        <v>0</v>
      </c>
      <c r="CH101" s="32">
        <f t="shared" ref="CH101" si="4747">IF(AND($AW101&lt;&gt;$BZ$5,$AW101&lt;=$BZ$6,$AW101&lt;&gt;$BZ$7),1,0)</f>
        <v>0</v>
      </c>
      <c r="CI101" s="32">
        <f t="shared" ref="CI101" si="4748">IF(AND($BE101&lt;&gt;$BZ$5,$BE101&lt;=$BZ$6,$BE101&lt;&gt;$BZ$7),1,0)</f>
        <v>0</v>
      </c>
      <c r="CJ101" s="32">
        <f t="shared" ref="CJ101" si="4749">IF(AND($BI101&lt;&gt;$BZ$5,$BI101&lt;=$BZ$6,$BI101&lt;&gt;$BZ$7),1,0)</f>
        <v>0</v>
      </c>
      <c r="CK101" s="32">
        <f t="shared" ref="CK101" si="4750">IF(AND($BQ101&lt;&gt;$BZ$5,$BQ101&lt;=$BZ$6,$BQ101&lt;&gt;$BZ$7),1,0)</f>
        <v>0</v>
      </c>
      <c r="CL101" s="32">
        <f t="shared" ref="CL101" si="4751">IF(AND($BU101&lt;&gt;$BZ$5,$BU101&lt;=$BZ$6,$BU101&lt;&gt;$BZ$7),1,0)</f>
        <v>0</v>
      </c>
      <c r="CO101" s="32">
        <f>IF(AND($M101&lt;&gt;$CN$5,$M101&lt;=$CN$6,$M101&lt;&gt;$CN$7),1,0)</f>
        <v>0</v>
      </c>
      <c r="CP101" s="32">
        <f>IF(AND($Q101&lt;&gt;$CN$5,$Q101&lt;=$CN$6,$Q101&lt;&gt;$CN$7),1,0)</f>
        <v>0</v>
      </c>
      <c r="CQ101" s="32">
        <f>IF(AND($U101&lt;&gt;$CN$5,$U101&lt;=$CN$6,$U101&lt;&gt;$CN$7),1,0)</f>
        <v>0</v>
      </c>
      <c r="CR101" s="32">
        <f>IF(AND($Y101&lt;&gt;$CN$5,$Y101&lt;=$CN$6,$Y101&lt;&gt;$CN$7),1,0)</f>
        <v>0</v>
      </c>
      <c r="CS101" s="32">
        <f>IF(AND($AG101&lt;&gt;$CN$5,$AG101&lt;=$CN$6,$AG101&lt;&gt;$CN$7),1,0)</f>
        <v>0</v>
      </c>
      <c r="CT101" s="32">
        <f>IF(AND($AK101&lt;&gt;$CN$5,$AK101&lt;=$CN$6,$AK101&lt;&gt;$CN$7),1,0)</f>
        <v>0</v>
      </c>
      <c r="CU101" s="32">
        <f>IF(AND($AS101&lt;&gt;$CN$5,$AS101&lt;=$CN$6,$AS101&lt;&gt;$CN$7),1,0)</f>
        <v>0</v>
      </c>
      <c r="CV101" s="32">
        <f>IF(AND($AW101&lt;&gt;$CN$5,$AW101&lt;=$CN$6,$AW101&lt;&gt;$CN$7),1,0)</f>
        <v>0</v>
      </c>
      <c r="CW101" s="32">
        <f>IF(AND($BE101&lt;&gt;$CN$5,$BE101&lt;=$CN$6,$BE101&lt;&gt;$CN$7),1,0)</f>
        <v>0</v>
      </c>
      <c r="CX101" s="32">
        <f>IF(AND($BI101&lt;&gt;$CN$5,$BI101&lt;=$CN$6,$BI101&lt;&gt;$CN$7),1,0)</f>
        <v>0</v>
      </c>
      <c r="CY101" s="32">
        <f>IF(AND($BQ101&lt;&gt;$CN$5,$BQ101&lt;=$CN$6,$BQ101&lt;&gt;$CN$7),1,0)</f>
        <v>0</v>
      </c>
      <c r="CZ101" s="32">
        <f>IF(AND($BU101&lt;&gt;$CN$5,$BU101&lt;=$CN$6,$BU101&lt;&gt;$CN$7),1,0)</f>
        <v>0</v>
      </c>
      <c r="DC101" s="32">
        <f>IF(AND($M101&lt;&gt;$DB$5,$M101&lt;=$DB$6,$M101&lt;&gt;$CN$7),1,0)</f>
        <v>0</v>
      </c>
      <c r="DD101" s="32">
        <f>IF(AND($Q101&lt;&gt;$DB$5,$Q101&lt;=$DB$6,$Q101&lt;&gt;$CN$7),1,0)</f>
        <v>0</v>
      </c>
      <c r="DE101" s="32">
        <f>IF(AND($U101&lt;&gt;$DB$5,$U101&lt;=$DB$6,$U101&lt;&gt;$CN$7),1,0)</f>
        <v>0</v>
      </c>
      <c r="DF101" s="32">
        <f>IF(AND($Y101&lt;&gt;$DB$5,$Y101&lt;=$DB$6,$Y101&lt;&gt;$CN$7),1,0)</f>
        <v>0</v>
      </c>
      <c r="DG101" s="32">
        <f>IF(AND($AG101&lt;&gt;$DB$5,$AG101&lt;=$DB$6,$AG101&lt;&gt;$CN$7),1,0)</f>
        <v>0</v>
      </c>
      <c r="DH101" s="32">
        <f>IF(AND($AK101&lt;&gt;$DB$5,$AK101&lt;=$DB$6,$AK101&lt;&gt;$CN$7),1,0)</f>
        <v>0</v>
      </c>
      <c r="DI101" s="32">
        <f>IF(AND($AS101&lt;&gt;$DB$5,$AS101&lt;=$DB$6,$AS101&lt;&gt;$CN$7),1,0)</f>
        <v>0</v>
      </c>
      <c r="DJ101" s="32">
        <f>IF(AND($AW101&lt;&gt;$DB$5,$AW101&lt;=$DB$6,$AW101&lt;&gt;$CN$7),1,0)</f>
        <v>0</v>
      </c>
      <c r="DK101" s="32">
        <f>IF(AND($BE101&lt;&gt;$DB$5,$BE101&lt;=$DB$6,$BE101&lt;&gt;$CN$7),1,0)</f>
        <v>0</v>
      </c>
      <c r="DL101" s="32">
        <f>IF(AND($BI101&lt;&gt;$DB$5,$BI101&lt;=$DB$6,$BI101&lt;&gt;$CN$7),1,0)</f>
        <v>0</v>
      </c>
      <c r="DM101" s="32">
        <f>IF(AND($BQ101&lt;&gt;$DB$5,$BQ101&lt;=$DB$6,$BQ101&lt;&gt;$CN$7),1,0)</f>
        <v>0</v>
      </c>
      <c r="DN101" s="32">
        <f>IF(AND($BU101&lt;&gt;$DB$5,$BU101&lt;=$DB$6,$BU101&lt;&gt;$CN$7),1,0)</f>
        <v>0</v>
      </c>
      <c r="DQ101" s="32">
        <f t="shared" ref="DQ101" si="4752">IF(AND($M101&lt;&gt;$DP$5,$M101&lt;=$DP$6,$M101&lt;&gt;$CN$7),1,0)</f>
        <v>0</v>
      </c>
      <c r="DR101" s="32">
        <f t="shared" ref="DR101" si="4753">IF(AND($Q101&lt;&gt;$DP$5,$Q101&lt;=$DP$6,$Q101&lt;&gt;$CN$7),1,0)</f>
        <v>0</v>
      </c>
      <c r="DS101" s="32">
        <f t="shared" ref="DS101" si="4754">IF(AND($U101&lt;&gt;$DP$5,$U101&lt;=$DP$6,$U101&lt;&gt;$CN$7),1,0)</f>
        <v>0</v>
      </c>
      <c r="DT101" s="32">
        <f t="shared" ref="DT101" si="4755">IF(AND($Y101&lt;&gt;$DP$5,$Y101&lt;=$DP$6,$Y101&lt;&gt;$CN$7),1,0)</f>
        <v>0</v>
      </c>
      <c r="DU101" s="32">
        <f t="shared" ref="DU101" si="4756">IF(AND($AG101&lt;&gt;$DP$5,$AG101&lt;=$DP$6,$AG101&lt;&gt;$CN$7),1,0)</f>
        <v>0</v>
      </c>
      <c r="DV101" s="32">
        <f t="shared" ref="DV101" si="4757">IF(AND($AK101&lt;&gt;$DP$5,$AK101&lt;=$DP$6,$AK101&lt;&gt;$CN$7),1,0)</f>
        <v>0</v>
      </c>
      <c r="DW101" s="32">
        <f t="shared" ref="DW101" si="4758">IF(AND($AS101&lt;&gt;$DP$5,$AS101&lt;=$DP$6,$AS101&lt;&gt;$CN$7),1,0)</f>
        <v>0</v>
      </c>
      <c r="DX101" s="32">
        <f t="shared" ref="DX101" si="4759">IF(AND($AW101&lt;&gt;$DP$5,$AW101&lt;=$DP$6,$AW101&lt;&gt;$CN$7),1,0)</f>
        <v>0</v>
      </c>
      <c r="DY101" s="32">
        <f t="shared" ref="DY101" si="4760">IF(AND($BE101&lt;&gt;$DP$5,$BE101&lt;=$DP$6,$BE101&lt;&gt;$CN$7),1,0)</f>
        <v>0</v>
      </c>
      <c r="DZ101" s="32">
        <f t="shared" ref="DZ101" si="4761">IF(AND($BI101&lt;&gt;$DP$5,$BI101&lt;=$DP$6,$BI101&lt;&gt;$CN$7),1,0)</f>
        <v>0</v>
      </c>
      <c r="EA101" s="32">
        <f t="shared" ref="EA101" si="4762">IF(AND($BQ101&lt;&gt;$DP$5,$BQ101&lt;=$DP$6,$BQ101&lt;&gt;$CN$7),1,0)</f>
        <v>0</v>
      </c>
      <c r="EB101" s="32">
        <f t="shared" ref="EB101" si="4763">IF(AND($BU101&lt;&gt;$DP$5,$BU101&lt;=$DP$6,$BU101&lt;&gt;$CN$7),1,0)</f>
        <v>0</v>
      </c>
      <c r="EE101" s="328">
        <f>IF(M101&lt;&gt;"",IF(M101&lt;=$ED$6,1,IF(L101&gt;$ED$6,0,NETWORKDAYS(L101,$ED$6,祭日リスト)/NETWORKDAYS(L101,M101,祭日リスト)))*$GG101*週間進捗報告書!$G$9,0)</f>
        <v>0</v>
      </c>
      <c r="EF101" s="328">
        <f>IF(Q101&lt;&gt;"",IF(Q101&lt;=$ED$6,1,IF(P101&gt;$ED$6,0,NETWORKDAYS(P101,$ED$6,祭日リスト)/NETWORKDAYS(P101,Q101,祭日リスト)))*$GG101*週間進捗報告書!$G$10,0)</f>
        <v>0</v>
      </c>
      <c r="EG101" s="328">
        <f>IF(U101&lt;&gt;"",IF(U101&lt;=$ED$6,1,IF(T101&gt;$ED$6,0,NETWORKDAYS(T101,$ED$6,祭日リスト)/NETWORKDAYS(T101,U101,祭日リスト)))*$GG101*週間進捗報告書!$G$11,0)</f>
        <v>0</v>
      </c>
      <c r="EH101" s="328">
        <f>IF(Y101&lt;&gt;"",IF(Y101&lt;=$ED$6,1,IF(X101&gt;$ED$6,0,NETWORKDAYS(X101,$ED$6,祭日リスト)/NETWORKDAYS(X101,Y101,祭日リスト)))*$GG101*週間進捗報告書!$G$12,0)</f>
        <v>0</v>
      </c>
      <c r="EI101" s="328">
        <f>IF(AG101&lt;&gt;"",IF(AG101&lt;=$ED$6,1,IF(AF101&gt;$ED$6,0,NETWORKDAYS(AF101,$ED$6,祭日リスト)/NETWORKDAYS(AF101,AG101,祭日リスト)))*$GG101*週間進捗報告書!$G$13,0)</f>
        <v>0</v>
      </c>
      <c r="EJ101" s="328">
        <f>IF(AK101&lt;&gt;"",IF(AK101&lt;=$ED$6,1,IF(AJ101&gt;$ED$6,0,NETWORKDAYS(AJ101,$ED$6,祭日リスト)/NETWORKDAYS(AJ101,AK101,祭日リスト)))*$GG101*週間進捗報告書!$G$14,0)</f>
        <v>0</v>
      </c>
      <c r="EK101" s="328">
        <f>IF(AS101&lt;&gt;"",IF(AS101&lt;=$ED$6,1,IF(AR101&gt;$ED$6,0,NETWORKDAYS(AR101,$ED$6,祭日リスト)/NETWORKDAYS(AR101,AS101,祭日リスト)))*$GG101*週間進捗報告書!$G$15,0)</f>
        <v>0</v>
      </c>
      <c r="EL101" s="328">
        <f>IF(AW101&lt;&gt;"",IF(AW101&lt;=$ED$6,1,IF(AV101&gt;$ED$6,0,NETWORKDAYS(AV101,$ED$6,祭日リスト)/NETWORKDAYS(AV101,AW101,祭日リスト)))*$GG101*週間進捗報告書!$G$16,0)</f>
        <v>0</v>
      </c>
      <c r="EM101" s="328">
        <f>IF(BE101&lt;&gt;"",IF(BE101&lt;=$ED$6,1,IF(BD101&gt;$ED$6,0,NETWORKDAYS(BD101,$ED$6,祭日リスト)/NETWORKDAYS(BD101,BE101,祭日リスト)))*$GG101*週間進捗報告書!$G$17,0)</f>
        <v>0</v>
      </c>
      <c r="EN101" s="328">
        <f>IF(BI101&lt;&gt;"",IF(BI101&lt;=$ED$6,1,IF(BH101&gt;$ED$6,0,NETWORKDAYS(BH101,$ED$6,祭日リスト)/NETWORKDAYS(BH101,BI101,祭日リスト)))*$GG101*週間進捗報告書!$G$18,0)</f>
        <v>0</v>
      </c>
      <c r="EO101" s="328">
        <f>IF(BQ101&lt;&gt;"",IF(BQ101&lt;=$ED$6,1,IF(BP101&gt;$ED$6,0,NETWORKDAYS(BP101,$ED$6,祭日リスト)/NETWORKDAYS(BP101,BQ101,祭日リスト)))*$GG101*週間進捗報告書!$G$19,0)</f>
        <v>0</v>
      </c>
      <c r="EP101" s="328">
        <f>IF(BU101&lt;&gt;"",IF(BU101&lt;=$ED$6,1,IF(BT101&gt;$ED$6,0,NETWORKDAYS(BT101,$ED$6,祭日リスト)/NETWORKDAYS(BT101,BU101,祭日リスト)))*$GG101*週間進捗報告書!$G$20,0)</f>
        <v>0</v>
      </c>
      <c r="ER101" s="547">
        <f t="shared" ref="ER101:FC101" si="4764">EE101-EE102</f>
        <v>0</v>
      </c>
      <c r="ES101" s="547">
        <f t="shared" si="4764"/>
        <v>0</v>
      </c>
      <c r="ET101" s="547">
        <f t="shared" si="4764"/>
        <v>0</v>
      </c>
      <c r="EU101" s="547">
        <f t="shared" si="4764"/>
        <v>0</v>
      </c>
      <c r="EV101" s="547">
        <f t="shared" si="4764"/>
        <v>0</v>
      </c>
      <c r="EW101" s="547">
        <f t="shared" si="4764"/>
        <v>0</v>
      </c>
      <c r="EX101" s="547">
        <f t="shared" si="4764"/>
        <v>0</v>
      </c>
      <c r="EY101" s="547">
        <f t="shared" si="4764"/>
        <v>0</v>
      </c>
      <c r="EZ101" s="547">
        <f t="shared" si="4764"/>
        <v>0</v>
      </c>
      <c r="FA101" s="547">
        <f t="shared" si="4764"/>
        <v>0</v>
      </c>
      <c r="FB101" s="547">
        <f t="shared" si="4764"/>
        <v>0</v>
      </c>
      <c r="FC101" s="547">
        <f t="shared" si="4764"/>
        <v>0</v>
      </c>
      <c r="FD101" s="547">
        <f t="shared" ref="FD101" si="4765">SUM(ER101:FC102)</f>
        <v>0</v>
      </c>
      <c r="FE101" s="333"/>
      <c r="FG101" s="32">
        <f>IF(AND($M101&lt;&gt;$FF$7),1,0)</f>
        <v>0</v>
      </c>
      <c r="FH101" s="32">
        <f>IF(AND($Q101&lt;&gt;$FF$7),1,0)</f>
        <v>0</v>
      </c>
      <c r="FI101" s="32">
        <f>IF(AND($U101&lt;&gt;$FF$7),1,0)</f>
        <v>0</v>
      </c>
      <c r="FJ101" s="32">
        <f>IF(AND($Y101&lt;&gt;$FF$7),1,0)</f>
        <v>0</v>
      </c>
      <c r="FK101" s="32">
        <f>IF(AND($AG101&lt;&gt;$FF$7),1,0)</f>
        <v>0</v>
      </c>
      <c r="FL101" s="32">
        <f>IF(AND($AK101&lt;&gt;$FF$7),1,0)</f>
        <v>0</v>
      </c>
      <c r="FM101" s="32">
        <f>IF(AND($AS101&lt;&gt;$FF$7),1,0)</f>
        <v>0</v>
      </c>
      <c r="FN101" s="32">
        <f>IF(AND($AW101&lt;&gt;$FF$7),1,0)</f>
        <v>0</v>
      </c>
      <c r="FO101" s="32">
        <f>IF(AND($BE101&lt;&gt;$FF$7),1,0)</f>
        <v>0</v>
      </c>
      <c r="FP101" s="32">
        <f>IF(AND($BI101&lt;&gt;$FF$7),1,0)</f>
        <v>0</v>
      </c>
      <c r="FQ101" s="32">
        <f>IF(AND($BQ101&lt;&gt;$FF$7),1,0)</f>
        <v>0</v>
      </c>
      <c r="FR101" s="32">
        <f>IF(AND($BU101&lt;&gt;$FF$7),1,0)</f>
        <v>0</v>
      </c>
      <c r="FU101" s="294">
        <f t="shared" ref="FU101" si="4766">IF($K101&lt;&gt;"NG",$GG101,0)</f>
        <v>0</v>
      </c>
      <c r="FV101" s="294">
        <f t="shared" ref="FV101" si="4767">IF($O101&lt;&gt;"NG",$GG101,0)</f>
        <v>0</v>
      </c>
      <c r="FW101" s="294">
        <f t="shared" ref="FW101" si="4768">IF($S101&lt;&gt;"NG",$GG101,0)</f>
        <v>0</v>
      </c>
      <c r="FX101" s="294">
        <f t="shared" ref="FX101" si="4769">IF($W101&lt;&gt;"NG",$GG101,0)</f>
        <v>0</v>
      </c>
      <c r="FY101" s="294">
        <f t="shared" ref="FY101" si="4770">IF($AE101&lt;&gt;"NG",$GG101,0)</f>
        <v>0</v>
      </c>
      <c r="FZ101" s="294">
        <f t="shared" ref="FZ101" si="4771">IF($AI101&lt;&gt;"NG",$GG101,0)</f>
        <v>0</v>
      </c>
      <c r="GA101" s="294">
        <f t="shared" ref="GA101" si="4772">IF($AQ101&lt;&gt;"NG",$GG101,0)</f>
        <v>0</v>
      </c>
      <c r="GB101" s="294">
        <f t="shared" ref="GB101" si="4773">IF($AU101&lt;&gt;"NG",$GG101,0)</f>
        <v>0</v>
      </c>
      <c r="GC101" s="294">
        <f t="shared" ref="GC101" si="4774">IF($BC101&lt;&gt;"NG",$GG101,0)</f>
        <v>0</v>
      </c>
      <c r="GD101" s="294">
        <f t="shared" ref="GD101" si="4775">IF($BG101&lt;&gt;"NG",$GG101,0)</f>
        <v>0</v>
      </c>
      <c r="GE101" s="294">
        <f t="shared" ref="GE101" si="4776">IF($BO101&lt;&gt;"NG",$GG101,0)</f>
        <v>0</v>
      </c>
      <c r="GF101" s="294">
        <f t="shared" ref="GF101" si="4777">IF($BS101&lt;&gt;"NG",$GG101,0)</f>
        <v>0</v>
      </c>
      <c r="GG101" s="294" t="e">
        <f>VLOOKUP($D101,リスト!$D:$S,15,FALSE)</f>
        <v>#N/A</v>
      </c>
      <c r="GH101" s="2" t="e">
        <f>INDEX(リスト!$V:$V,MATCH(中日程計画表!$D101,リスト!$D:$D,0))</f>
        <v>#N/A</v>
      </c>
      <c r="GI101" s="2" t="e">
        <f>INDEX(リスト!$A:$A,MATCH(中日程計画表!$D101,リスト!$D:$D,0))</f>
        <v>#N/A</v>
      </c>
      <c r="GJ101" s="2" t="e">
        <f>INDEX(リスト!$U:$U,MATCH(中日程計画表!$D101,リスト!$D:$D,0))</f>
        <v>#N/A</v>
      </c>
      <c r="GK101" s="5" t="e">
        <f>INDEX(リスト!$W:$W,MATCH(中日程計画表!$D101,リスト!$D:$D,0))</f>
        <v>#N/A</v>
      </c>
      <c r="GL101" s="2" t="s">
        <v>200</v>
      </c>
      <c r="GM101" s="296">
        <f>D101</f>
        <v>0</v>
      </c>
      <c r="GN101" s="296" t="str">
        <f>E101</f>
        <v>在庫調整照会</v>
      </c>
      <c r="GP101" s="2">
        <v>0.42658064516129041</v>
      </c>
      <c r="GU101" s="460" t="str">
        <f t="shared" ref="GU101" si="4778">AE101</f>
        <v>NG</v>
      </c>
      <c r="GV101" s="460">
        <f t="shared" ref="GV101" si="4779">EI101</f>
        <v>0</v>
      </c>
      <c r="GW101" s="460">
        <f t="shared" ref="GW101" si="4780">EI102</f>
        <v>0</v>
      </c>
      <c r="GX101" s="462">
        <f t="shared" ref="GX101" si="4781">EV101</f>
        <v>0</v>
      </c>
      <c r="GY101" s="460" t="str">
        <f t="shared" ref="GY101" si="4782">AI101</f>
        <v>NG</v>
      </c>
      <c r="GZ101" s="460">
        <f t="shared" ref="GZ101" si="4783">EJ101</f>
        <v>0</v>
      </c>
      <c r="HA101" s="460">
        <f t="shared" ref="HA101" si="4784">EJ102</f>
        <v>0</v>
      </c>
      <c r="HB101" s="462">
        <f t="shared" ref="HB101" si="4785">EW101</f>
        <v>0</v>
      </c>
      <c r="HC101" s="460" t="str">
        <f t="shared" ref="HC101" si="4786">AQ101</f>
        <v>NG</v>
      </c>
      <c r="HD101" s="460">
        <f t="shared" ref="HD101" si="4787">EK101</f>
        <v>0</v>
      </c>
      <c r="HE101" s="460">
        <f t="shared" ref="HE101" si="4788">EK102</f>
        <v>0</v>
      </c>
      <c r="HF101" s="462">
        <f t="shared" ref="HF101" si="4789">EX101</f>
        <v>0</v>
      </c>
      <c r="HG101" s="460" t="str">
        <f t="shared" ref="HG101" si="4790">AU101</f>
        <v>NG</v>
      </c>
      <c r="HH101" s="460">
        <f t="shared" ref="HH101" si="4791">EL101</f>
        <v>0</v>
      </c>
      <c r="HI101" s="460">
        <f t="shared" ref="HI101" si="4792">EL102</f>
        <v>0</v>
      </c>
      <c r="HJ101" s="462">
        <f t="shared" ref="HJ101" si="4793">EY101</f>
        <v>0</v>
      </c>
      <c r="HK101" s="460" t="str">
        <f t="shared" ref="HK101" si="4794">BC101</f>
        <v>NG</v>
      </c>
      <c r="HL101" s="460">
        <f t="shared" ref="HL101" si="4795">EM101</f>
        <v>0</v>
      </c>
      <c r="HM101" s="460">
        <f t="shared" ref="HM101" si="4796">EM102</f>
        <v>0</v>
      </c>
      <c r="HN101" s="462">
        <f t="shared" ref="HN101" si="4797">EZ101</f>
        <v>0</v>
      </c>
      <c r="HO101" s="460" t="str">
        <f t="shared" ref="HO101" si="4798">BG101</f>
        <v>NG</v>
      </c>
      <c r="HP101" s="460">
        <f t="shared" ref="HP101" si="4799">EN101</f>
        <v>0</v>
      </c>
      <c r="HQ101" s="460">
        <f t="shared" ref="HQ101" si="4800">EN102</f>
        <v>0</v>
      </c>
      <c r="HR101" s="462">
        <f t="shared" ref="HR101" si="4801">FA101</f>
        <v>0</v>
      </c>
      <c r="HS101" s="332"/>
    </row>
    <row r="102" spans="1:227" ht="12" customHeight="1">
      <c r="A102" s="489"/>
      <c r="B102" s="493"/>
      <c r="C102" s="475"/>
      <c r="D102" s="501"/>
      <c r="E102" s="483"/>
      <c r="F102" s="317"/>
      <c r="G102" s="317"/>
      <c r="H102" s="317"/>
      <c r="I102" s="317"/>
      <c r="J102" s="316"/>
      <c r="K102" s="481"/>
      <c r="L102" s="77"/>
      <c r="M102" s="77"/>
      <c r="N102" s="471"/>
      <c r="O102" s="494"/>
      <c r="P102" s="77"/>
      <c r="Q102" s="77"/>
      <c r="R102" s="471"/>
      <c r="S102" s="494"/>
      <c r="T102" s="77"/>
      <c r="U102" s="77"/>
      <c r="V102" s="471"/>
      <c r="W102" s="473"/>
      <c r="X102" s="77"/>
      <c r="Y102" s="77"/>
      <c r="Z102" s="471"/>
      <c r="AA102" s="477"/>
      <c r="AB102" s="80"/>
      <c r="AC102" s="80"/>
      <c r="AD102" s="471"/>
      <c r="AE102" s="495"/>
      <c r="AF102" s="77"/>
      <c r="AG102" s="77"/>
      <c r="AH102" s="471"/>
      <c r="AI102" s="495"/>
      <c r="AJ102" s="77"/>
      <c r="AK102" s="77"/>
      <c r="AL102" s="471"/>
      <c r="AM102" s="498"/>
      <c r="AN102" s="80"/>
      <c r="AO102" s="80"/>
      <c r="AP102" s="497"/>
      <c r="AQ102" s="473"/>
      <c r="AR102" s="77"/>
      <c r="AS102" s="77"/>
      <c r="AT102" s="471"/>
      <c r="AU102" s="473"/>
      <c r="AV102" s="77"/>
      <c r="AW102" s="77"/>
      <c r="AX102" s="471"/>
      <c r="AY102" s="477"/>
      <c r="AZ102" s="80"/>
      <c r="BA102" s="80"/>
      <c r="BB102" s="497"/>
      <c r="BC102" s="475"/>
      <c r="BD102" s="77"/>
      <c r="BE102" s="77"/>
      <c r="BF102" s="471"/>
      <c r="BG102" s="473"/>
      <c r="BH102" s="77"/>
      <c r="BI102" s="77"/>
      <c r="BJ102" s="471"/>
      <c r="BK102" s="498"/>
      <c r="BL102" s="80"/>
      <c r="BM102" s="80"/>
      <c r="BN102" s="497"/>
      <c r="BO102" s="475"/>
      <c r="BP102" s="77"/>
      <c r="BQ102" s="77"/>
      <c r="BR102" s="471"/>
      <c r="BS102" s="473"/>
      <c r="BT102" s="77"/>
      <c r="BU102" s="77"/>
      <c r="BV102" s="471"/>
      <c r="BW102" s="499"/>
      <c r="BX102" s="467"/>
      <c r="BY102" s="490"/>
      <c r="CA102" s="19">
        <f t="shared" ref="CA102" si="4802">IF(AND($N101=1,$M102&lt;&gt;$BZ$7),1,0)</f>
        <v>0</v>
      </c>
      <c r="CB102" s="19">
        <f t="shared" ref="CB102" si="4803">IF(AND($R101=1,$Q102&lt;&gt;$BZ$7),1,0)</f>
        <v>0</v>
      </c>
      <c r="CC102" s="19">
        <f t="shared" ref="CC102" si="4804">IF(AND($V101=1,$U102&lt;&gt;$BZ$7),1,0)</f>
        <v>0</v>
      </c>
      <c r="CD102" s="19">
        <f t="shared" ref="CD102" si="4805">IF(AND($Z101=1,$Y102&lt;&gt;$BZ$7),1,0)</f>
        <v>0</v>
      </c>
      <c r="CE102" s="19">
        <f t="shared" ref="CE102" si="4806">IF(AND($AH101=1,$AG102&lt;&gt;$BZ$7),1,0)</f>
        <v>0</v>
      </c>
      <c r="CF102" s="19">
        <f t="shared" ref="CF102" si="4807">IF(AND($AL101=1,$AK102&lt;&gt;$BZ$7),1,0)</f>
        <v>0</v>
      </c>
      <c r="CG102" s="19">
        <f t="shared" ref="CG102" si="4808">IF(AND($AT101=1,$AS102&lt;&gt;$BZ$7),1,0)</f>
        <v>0</v>
      </c>
      <c r="CH102" s="19">
        <f t="shared" ref="CH102" si="4809">IF(AND($AX101=1,$AW102&lt;&gt;$BZ$7),1,0)</f>
        <v>0</v>
      </c>
      <c r="CI102" s="19">
        <f t="shared" ref="CI102" si="4810">IF(AND($BF101=1,$BE102&lt;&gt;$BZ$7),1,0)</f>
        <v>0</v>
      </c>
      <c r="CJ102" s="19">
        <f t="shared" ref="CJ102" si="4811">IF(AND($BJ101=1,$BI102&lt;&gt;$BZ$7),1,0)</f>
        <v>0</v>
      </c>
      <c r="CK102" s="19">
        <f t="shared" ref="CK102" si="4812">IF(AND($BR101=1,$BQ102&lt;&gt;$BZ$7),1,0)</f>
        <v>0</v>
      </c>
      <c r="CL102" s="19">
        <f t="shared" ref="CL102" si="4813">IF(AND($BV101=1,$BU102&lt;&gt;$BZ$7),1,0)</f>
        <v>0</v>
      </c>
      <c r="CO102" s="19">
        <f>IF(AND($M102&lt;&gt;$CN$7,$M102&lt;=$CN$6),1,0)</f>
        <v>0</v>
      </c>
      <c r="CP102" s="19">
        <f>IF(AND($Q102&lt;&gt;$CN$7,$Q102&lt;=$CN$6),1,0)</f>
        <v>0</v>
      </c>
      <c r="CQ102" s="19">
        <f>IF(AND($U102&lt;&gt;$CN$7,$U102&lt;=$CN$6),1,0)</f>
        <v>0</v>
      </c>
      <c r="CR102" s="19">
        <f>IF(AND($Y102&lt;&gt;$CN$7,$Y102&lt;=$CN$6),1,0)</f>
        <v>0</v>
      </c>
      <c r="CS102" s="19">
        <f>IF(AND($AG102&lt;&gt;$CN$7,$AG102&lt;=$CN$6),1,0)</f>
        <v>0</v>
      </c>
      <c r="CT102" s="19">
        <f>IF(AND($AK102&lt;&gt;$CN$7,$AK102&lt;=$CN$6),1,0)</f>
        <v>0</v>
      </c>
      <c r="CU102" s="19">
        <f>IF(AND($AS102&lt;&gt;$CN$7,$AS102&lt;=$CN$6),1,0)</f>
        <v>0</v>
      </c>
      <c r="CV102" s="19">
        <f>IF(AND($AW102&lt;&gt;$CN$7,$AW102&lt;=$CN$6),1,0)</f>
        <v>0</v>
      </c>
      <c r="CW102" s="19">
        <f>IF(AND($BE102&lt;&gt;$CN$7,$BE102&lt;=$CN$6),1,0)</f>
        <v>0</v>
      </c>
      <c r="CX102" s="19">
        <f>IF(AND($BI102&lt;&gt;$CN$7,$BI102&lt;=$CN$6),1,0)</f>
        <v>0</v>
      </c>
      <c r="CY102" s="19">
        <f>IF(AND($BQ102&lt;&gt;$CN$7,$BQ102&lt;=$CN$6),1,0)</f>
        <v>0</v>
      </c>
      <c r="CZ102" s="19">
        <f>IF(AND($BU102&lt;&gt;$CN$7,$BU102&lt;=$CN$6),1,0)</f>
        <v>0</v>
      </c>
      <c r="DC102" s="19">
        <f>IF($N101=1,1,0)</f>
        <v>0</v>
      </c>
      <c r="DD102" s="19">
        <f>IF($R101=1,1,0)</f>
        <v>0</v>
      </c>
      <c r="DE102" s="19">
        <f>IF($V101=1,1,0)</f>
        <v>0</v>
      </c>
      <c r="DF102" s="19">
        <f>IF($Z101=1,1,0)</f>
        <v>0</v>
      </c>
      <c r="DG102" s="19">
        <f>IF($AH101=1,1,0)</f>
        <v>0</v>
      </c>
      <c r="DH102" s="19">
        <f>IF($AL101=1,1,0)</f>
        <v>0</v>
      </c>
      <c r="DI102" s="19">
        <f>IF($AT101=1,1,0)</f>
        <v>0</v>
      </c>
      <c r="DJ102" s="19">
        <f>IF($AX101=1,1,0)</f>
        <v>0</v>
      </c>
      <c r="DK102" s="19">
        <f>IF($BF101=1,1,0)</f>
        <v>0</v>
      </c>
      <c r="DL102" s="19">
        <f>IF($BJ101=1,1,0)</f>
        <v>0</v>
      </c>
      <c r="DM102" s="19">
        <f>IF($BR101=1,1,0)</f>
        <v>0</v>
      </c>
      <c r="DN102" s="19">
        <f>IF($BV101=1,1,0)</f>
        <v>0</v>
      </c>
      <c r="DQ102" s="19">
        <f t="shared" ref="DQ102" si="4814">IF($N101=1,1,0)</f>
        <v>0</v>
      </c>
      <c r="DR102" s="19">
        <f t="shared" ref="DR102" si="4815">IF($R101=1,1,0)</f>
        <v>0</v>
      </c>
      <c r="DS102" s="19">
        <f t="shared" ref="DS102" si="4816">IF($V101=1,1,0)</f>
        <v>0</v>
      </c>
      <c r="DT102" s="19">
        <f t="shared" ref="DT102" si="4817">IF($Z101=1,1,0)</f>
        <v>0</v>
      </c>
      <c r="DU102" s="19">
        <f t="shared" ref="DU102" si="4818">IF($AH101=1,1,0)</f>
        <v>0</v>
      </c>
      <c r="DV102" s="19">
        <f t="shared" ref="DV102" si="4819">IF($AL101=1,1,0)</f>
        <v>0</v>
      </c>
      <c r="DW102" s="19">
        <f t="shared" ref="DW102" si="4820">IF($AT101=1,1,0)</f>
        <v>0</v>
      </c>
      <c r="DX102" s="19">
        <f t="shared" ref="DX102" si="4821">IF($AX101=1,1,0)</f>
        <v>0</v>
      </c>
      <c r="DY102" s="19">
        <f t="shared" ref="DY102" si="4822">IF($BF101=1,1,0)</f>
        <v>0</v>
      </c>
      <c r="DZ102" s="19">
        <f t="shared" ref="DZ102" si="4823">IF($BJ101=1,1,0)</f>
        <v>0</v>
      </c>
      <c r="EA102" s="19">
        <f t="shared" ref="EA102" si="4824">IF($BR101=1,1,0)</f>
        <v>0</v>
      </c>
      <c r="EB102" s="19">
        <f t="shared" ref="EB102" si="4825">IF($BV101=1,1,0)</f>
        <v>0</v>
      </c>
      <c r="EE102" s="329">
        <f>N101*$FU102*週間進捗報告書!$G$9</f>
        <v>0</v>
      </c>
      <c r="EF102" s="329">
        <f>R101*$FV102*週間進捗報告書!$G$10</f>
        <v>0</v>
      </c>
      <c r="EG102" s="329">
        <f>V101*$FW102*週間進捗報告書!$G$11</f>
        <v>0</v>
      </c>
      <c r="EH102" s="329">
        <f>Z101*$FX102*週間進捗報告書!$G$12</f>
        <v>0</v>
      </c>
      <c r="EI102" s="329">
        <f>AH101*$FY102*週間進捗報告書!$G$13</f>
        <v>0</v>
      </c>
      <c r="EJ102" s="329">
        <f>AL101*$FZ102*週間進捗報告書!$G$14</f>
        <v>0</v>
      </c>
      <c r="EK102" s="329">
        <f>AT101*$GA102*週間進捗報告書!$G$15</f>
        <v>0</v>
      </c>
      <c r="EL102" s="329">
        <f>AX101*$GB102*週間進捗報告書!$G$16</f>
        <v>0</v>
      </c>
      <c r="EM102" s="329">
        <f>BF101*$GC102*週間進捗報告書!$G$17</f>
        <v>0</v>
      </c>
      <c r="EN102" s="329">
        <f>BJ101*$GD102*週間進捗報告書!$G$18</f>
        <v>0</v>
      </c>
      <c r="EO102" s="329">
        <f>BR101*$GE102*週間進捗報告書!$G$19</f>
        <v>0</v>
      </c>
      <c r="EP102" s="329">
        <f>BV101*$GF102*週間進捗報告書!$G$20</f>
        <v>0</v>
      </c>
      <c r="ER102" s="547"/>
      <c r="ES102" s="547"/>
      <c r="ET102" s="547"/>
      <c r="EU102" s="547"/>
      <c r="EV102" s="547"/>
      <c r="EW102" s="547"/>
      <c r="EX102" s="547"/>
      <c r="EY102" s="547"/>
      <c r="EZ102" s="547"/>
      <c r="FA102" s="547"/>
      <c r="FB102" s="547"/>
      <c r="FC102" s="547"/>
      <c r="FD102" s="547"/>
      <c r="FE102" s="332"/>
      <c r="FG102" s="19"/>
      <c r="FH102" s="19"/>
      <c r="FI102" s="19"/>
      <c r="FJ102" s="19"/>
      <c r="FK102" s="19"/>
      <c r="FL102" s="19"/>
      <c r="FM102" s="19"/>
      <c r="FN102" s="19"/>
      <c r="FO102" s="19"/>
      <c r="FP102" s="19"/>
      <c r="FQ102" s="19"/>
      <c r="FR102" s="19"/>
      <c r="FU102" s="295">
        <f t="shared" ref="FU102" si="4826">FU101</f>
        <v>0</v>
      </c>
      <c r="FV102" s="295">
        <f t="shared" ref="FV102" si="4827">FV101</f>
        <v>0</v>
      </c>
      <c r="FW102" s="295">
        <f t="shared" ref="FW102" si="4828">FW101</f>
        <v>0</v>
      </c>
      <c r="FX102" s="295">
        <f t="shared" ref="FX102" si="4829">FX101</f>
        <v>0</v>
      </c>
      <c r="FY102" s="295">
        <f t="shared" ref="FY102" si="4830">FY101</f>
        <v>0</v>
      </c>
      <c r="FZ102" s="295">
        <f t="shared" ref="FZ102" si="4831">FZ101</f>
        <v>0</v>
      </c>
      <c r="GA102" s="295">
        <f t="shared" ref="GA102" si="4832">GA101</f>
        <v>0</v>
      </c>
      <c r="GB102" s="295">
        <f t="shared" ref="GB102" si="4833">GB101</f>
        <v>0</v>
      </c>
      <c r="GC102" s="295">
        <f t="shared" ref="GC102" si="4834">GC101</f>
        <v>0</v>
      </c>
      <c r="GD102" s="295">
        <f t="shared" ref="GD102" si="4835">GD101</f>
        <v>0</v>
      </c>
      <c r="GE102" s="295">
        <f t="shared" ref="GE102" si="4836">GE101</f>
        <v>0</v>
      </c>
      <c r="GF102" s="295">
        <f t="shared" ref="GF102" si="4837">GF101</f>
        <v>0</v>
      </c>
      <c r="GG102" s="295" t="e">
        <f t="shared" ref="GG102" si="4838">GG101</f>
        <v>#N/A</v>
      </c>
      <c r="GH102" s="2" t="e">
        <f>INDEX(リスト!$V:$V,MATCH(中日程計画表!$D101,リスト!$D:$D,0))</f>
        <v>#N/A</v>
      </c>
      <c r="GI102" s="2" t="e">
        <f>INDEX(リスト!$A:$A,MATCH(中日程計画表!$D101,リスト!$D:$D,0))</f>
        <v>#N/A</v>
      </c>
      <c r="GJ102" s="2" t="e">
        <f>INDEX(リスト!$U:$U,MATCH(中日程計画表!$D101,リスト!$D:$D,0))</f>
        <v>#N/A</v>
      </c>
      <c r="GK102" s="5" t="e">
        <f>INDEX(リスト!$W:$W,MATCH(中日程計画表!$D101,リスト!$D:$D,0))</f>
        <v>#N/A</v>
      </c>
      <c r="GL102" s="2" t="s">
        <v>201</v>
      </c>
      <c r="GM102" s="296">
        <f t="shared" ref="GM102" si="4839">GM101</f>
        <v>0</v>
      </c>
      <c r="GN102" s="296" t="str">
        <f t="shared" ref="GN102" si="4840">GN101</f>
        <v>在庫調整照会</v>
      </c>
      <c r="GP102" s="2">
        <v>0.42658064516129041</v>
      </c>
      <c r="GU102" s="461"/>
      <c r="GV102" s="460"/>
      <c r="GW102" s="460"/>
      <c r="GX102" s="461"/>
      <c r="GY102" s="461"/>
      <c r="GZ102" s="460"/>
      <c r="HA102" s="460"/>
      <c r="HB102" s="461"/>
      <c r="HC102" s="461"/>
      <c r="HD102" s="460"/>
      <c r="HE102" s="460"/>
      <c r="HF102" s="461"/>
      <c r="HG102" s="461"/>
      <c r="HH102" s="460"/>
      <c r="HI102" s="460"/>
      <c r="HJ102" s="461"/>
      <c r="HK102" s="461"/>
      <c r="HL102" s="460"/>
      <c r="HM102" s="460"/>
      <c r="HN102" s="461"/>
      <c r="HO102" s="461"/>
      <c r="HP102" s="460"/>
      <c r="HQ102" s="460"/>
      <c r="HR102" s="461"/>
      <c r="HS102" s="4"/>
    </row>
    <row r="103" spans="1:227" ht="12" customHeight="1">
      <c r="A103" s="488" t="str">
        <f ca="1">INDIRECT("リスト!A"&amp;B103+6)</f>
        <v>在庫</v>
      </c>
      <c r="B103" s="493">
        <f t="shared" ref="B103" si="4841">ROUNDDOWN((ROW()-6)/2,0)+1</f>
        <v>49</v>
      </c>
      <c r="C103" s="474" t="str">
        <f>機能グループ名</f>
        <v>移動調整</v>
      </c>
      <c r="D103" s="500">
        <f>機能ID</f>
        <v>0</v>
      </c>
      <c r="E103" s="482" t="str">
        <f>機能名</f>
        <v>荷姿変更照会</v>
      </c>
      <c r="F103" s="315"/>
      <c r="G103" s="315"/>
      <c r="H103" s="315"/>
      <c r="I103" s="315"/>
      <c r="J103" s="316"/>
      <c r="K103" s="480" t="str">
        <f>担当者_SR</f>
        <v>NG</v>
      </c>
      <c r="L103" s="76"/>
      <c r="M103" s="76"/>
      <c r="N103" s="470"/>
      <c r="O103" s="494" t="str">
        <f>担当者_SRR</f>
        <v>NG</v>
      </c>
      <c r="P103" s="76"/>
      <c r="Q103" s="76"/>
      <c r="R103" s="470"/>
      <c r="S103" s="494" t="str">
        <f>担当者_DS</f>
        <v>NG</v>
      </c>
      <c r="T103" s="76"/>
      <c r="U103" s="76"/>
      <c r="V103" s="470"/>
      <c r="W103" s="472" t="str">
        <f>担当者_DSR</f>
        <v>NG</v>
      </c>
      <c r="X103" s="76"/>
      <c r="Y103" s="76"/>
      <c r="Z103" s="478"/>
      <c r="AA103" s="476"/>
      <c r="AB103" s="79"/>
      <c r="AC103" s="79"/>
      <c r="AD103" s="470">
        <f>IF(AC104 &lt;&gt; "",1,0)</f>
        <v>0</v>
      </c>
      <c r="AE103" s="495" t="str">
        <f>担当者_CD</f>
        <v>NG</v>
      </c>
      <c r="AF103" s="76"/>
      <c r="AG103" s="76"/>
      <c r="AH103" s="470"/>
      <c r="AI103" s="495" t="str">
        <f>担当者_DD</f>
        <v>NG</v>
      </c>
      <c r="AJ103" s="76"/>
      <c r="AK103" s="76"/>
      <c r="AL103" s="478"/>
      <c r="AM103" s="498"/>
      <c r="AN103" s="79"/>
      <c r="AO103" s="79"/>
      <c r="AP103" s="470">
        <f>IF(AO104 &lt;&gt; "",1,0)</f>
        <v>0</v>
      </c>
      <c r="AQ103" s="472" t="str">
        <f>担当者_MCL</f>
        <v>NG</v>
      </c>
      <c r="AR103" s="76"/>
      <c r="AS103" s="76"/>
      <c r="AT103" s="470"/>
      <c r="AU103" s="472" t="str">
        <f>担当者_MCLR</f>
        <v>NG</v>
      </c>
      <c r="AV103" s="76"/>
      <c r="AW103" s="76"/>
      <c r="AX103" s="470"/>
      <c r="AY103" s="476"/>
      <c r="AZ103" s="79"/>
      <c r="BA103" s="79"/>
      <c r="BB103" s="470">
        <f>IF(BA104 &lt;&gt; "",1,0)</f>
        <v>0</v>
      </c>
      <c r="BC103" s="474" t="str">
        <f>担当者_MT</f>
        <v>NG</v>
      </c>
      <c r="BD103" s="76"/>
      <c r="BE103" s="76"/>
      <c r="BF103" s="470"/>
      <c r="BG103" s="472" t="str">
        <f>担当者_M検</f>
        <v>NG</v>
      </c>
      <c r="BH103" s="76"/>
      <c r="BI103" s="76"/>
      <c r="BJ103" s="470"/>
      <c r="BK103" s="498"/>
      <c r="BL103" s="79"/>
      <c r="BM103" s="79"/>
      <c r="BN103" s="470">
        <v>0</v>
      </c>
      <c r="BO103" s="474" t="str">
        <f>担当者_モテ</f>
        <v>NG</v>
      </c>
      <c r="BP103" s="76"/>
      <c r="BQ103" s="76"/>
      <c r="BR103" s="470"/>
      <c r="BS103" s="472" t="str">
        <f>担当者_モテR</f>
        <v>NG</v>
      </c>
      <c r="BT103" s="76"/>
      <c r="BU103" s="76"/>
      <c r="BV103" s="470"/>
      <c r="BW103" s="499">
        <f t="shared" ref="BW103" si="4842">IFERROR(SUM(IF(K103&lt;&gt;"NG",N103*K$1,0),IF(O103&lt;&gt;"NG",R103*O$1,0),IF(S103&lt;&gt;"NG",V103*S$1,0),IF(W103&lt;&gt;"NG",Z103*W$1,0),IF(AA103&lt;&gt;"NG",AD103*AA$1,0),IF(AE103&lt;&gt;"NG",AH103*AE$1,0),IF(AI103&lt;&gt;"NG",AL103*AI$1,0),IF(AM103&lt;&gt;"NG",AP103*AM$1,0),IF(AQ103&lt;&gt;"NG",AT103*AQ$1,0),IF(AU103&lt;&gt;"NG",AX103*AU$1,0),IF(AY103&lt;&gt;"NG",BB103*AY$1,0),IF(BC103&lt;&gt;"NG",BF103*BC$1,0),IF(BG103&lt;&gt;"NG",BJ103*BG$1,0),IF(BK103&lt;&gt;"NG",BN103*BK$1,0),IF(BO103&lt;&gt;"NG",BR103*BO$1,0),IF(BS103&lt;&gt;"NG",BV103*BS$1,0))/SUM(IF(K103&lt;&gt;"NG",K$1,0),IF(O103&lt;&gt;"NG",O$1,0),IF(S103&lt;&gt;"NG",S$1,0),IF(W103&lt;&gt;"NG",W$1,0),IF(AA103&lt;&gt;"NG",AA$1,0),IF(AE103&lt;&gt;"NG",AE$1,0),IF(AI103&lt;&gt;"NG",AI$1,0),IF(AM103&lt;&gt;"NG",AM$1,0),IF(AQ103&lt;&gt;"NG",AQ$1,0),IF(AU103&lt;&gt;"NG",AU$1,0),IF(AY103&lt;&gt;"NG",AY$1,0),IF(BC103&lt;&gt;"NG",BC$1,0),IF(BG103&lt;&gt;"NG",BG$1,0),IF(BK103&lt;&gt;"NG",BK$1,0),IF(BO103&lt;&gt;"NG",BO$1,0),IF(BS103&lt;&gt;"NG",BS$1,0)),0)</f>
        <v>0</v>
      </c>
      <c r="BX103" s="466"/>
      <c r="BY103" s="490"/>
      <c r="BZ103" s="5"/>
      <c r="CA103" s="32">
        <f t="shared" ref="CA103" si="4843">IF(AND($M103&lt;&gt;$BZ$5,$M103&lt;=$BZ$6,$M103&lt;&gt;$BZ$7),1,0)</f>
        <v>0</v>
      </c>
      <c r="CB103" s="32">
        <f t="shared" ref="CB103" si="4844">IF(AND($Q103&lt;&gt;$BZ$5,$Q103&lt;=$BZ$6,$Q103&lt;&gt;$BZ$7),1,0)</f>
        <v>0</v>
      </c>
      <c r="CC103" s="32">
        <f t="shared" ref="CC103" si="4845">IF(AND($U103&lt;&gt;$BZ$5,$U103&lt;=$BZ$6,$U103&lt;&gt;$BZ$7),1,0)</f>
        <v>0</v>
      </c>
      <c r="CD103" s="32">
        <f t="shared" ref="CD103" si="4846">IF(AND($Y103&lt;&gt;$BZ$5,$Y103&lt;=$BZ$6,$Y103&lt;&gt;$BZ$7),1,0)</f>
        <v>0</v>
      </c>
      <c r="CE103" s="32">
        <f t="shared" ref="CE103" si="4847">IF(AND($AG103&lt;&gt;$BZ$5,$AG103&lt;=$BZ$6,$AG103&lt;&gt;$BZ$7),1,0)</f>
        <v>0</v>
      </c>
      <c r="CF103" s="32">
        <f t="shared" ref="CF103" si="4848">IF(AND($AK103&lt;&gt;$BZ$5,$AK103&lt;=$BZ$6,$AK103&lt;&gt;$BZ$7),1,0)</f>
        <v>0</v>
      </c>
      <c r="CG103" s="32">
        <f t="shared" ref="CG103" si="4849">IF(AND($AS103&lt;&gt;$BZ$5,$AS103&lt;=$BZ$6,$AS103&lt;&gt;$BZ$7),1,0)</f>
        <v>0</v>
      </c>
      <c r="CH103" s="32">
        <f t="shared" ref="CH103" si="4850">IF(AND($AW103&lt;&gt;$BZ$5,$AW103&lt;=$BZ$6,$AW103&lt;&gt;$BZ$7),1,0)</f>
        <v>0</v>
      </c>
      <c r="CI103" s="32">
        <f t="shared" ref="CI103" si="4851">IF(AND($BE103&lt;&gt;$BZ$5,$BE103&lt;=$BZ$6,$BE103&lt;&gt;$BZ$7),1,0)</f>
        <v>0</v>
      </c>
      <c r="CJ103" s="32">
        <f t="shared" ref="CJ103" si="4852">IF(AND($BI103&lt;&gt;$BZ$5,$BI103&lt;=$BZ$6,$BI103&lt;&gt;$BZ$7),1,0)</f>
        <v>0</v>
      </c>
      <c r="CK103" s="32">
        <f t="shared" ref="CK103" si="4853">IF(AND($BQ103&lt;&gt;$BZ$5,$BQ103&lt;=$BZ$6,$BQ103&lt;&gt;$BZ$7),1,0)</f>
        <v>0</v>
      </c>
      <c r="CL103" s="32">
        <f t="shared" ref="CL103" si="4854">IF(AND($BU103&lt;&gt;$BZ$5,$BU103&lt;=$BZ$6,$BU103&lt;&gt;$BZ$7),1,0)</f>
        <v>0</v>
      </c>
      <c r="CO103" s="32">
        <f>IF(AND($M103&lt;&gt;$CN$5,$M103&lt;=$CN$6,$M103&lt;&gt;$CN$7),1,0)</f>
        <v>0</v>
      </c>
      <c r="CP103" s="32">
        <f>IF(AND($Q103&lt;&gt;$CN$5,$Q103&lt;=$CN$6,$Q103&lt;&gt;$CN$7),1,0)</f>
        <v>0</v>
      </c>
      <c r="CQ103" s="32">
        <f>IF(AND($U103&lt;&gt;$CN$5,$U103&lt;=$CN$6,$U103&lt;&gt;$CN$7),1,0)</f>
        <v>0</v>
      </c>
      <c r="CR103" s="32">
        <f>IF(AND($Y103&lt;&gt;$CN$5,$Y103&lt;=$CN$6,$Y103&lt;&gt;$CN$7),1,0)</f>
        <v>0</v>
      </c>
      <c r="CS103" s="32">
        <f>IF(AND($AG103&lt;&gt;$CN$5,$AG103&lt;=$CN$6,$AG103&lt;&gt;$CN$7),1,0)</f>
        <v>0</v>
      </c>
      <c r="CT103" s="32">
        <f>IF(AND($AK103&lt;&gt;$CN$5,$AK103&lt;=$CN$6,$AK103&lt;&gt;$CN$7),1,0)</f>
        <v>0</v>
      </c>
      <c r="CU103" s="32">
        <f>IF(AND($AS103&lt;&gt;$CN$5,$AS103&lt;=$CN$6,$AS103&lt;&gt;$CN$7),1,0)</f>
        <v>0</v>
      </c>
      <c r="CV103" s="32">
        <f>IF(AND($AW103&lt;&gt;$CN$5,$AW103&lt;=$CN$6,$AW103&lt;&gt;$CN$7),1,0)</f>
        <v>0</v>
      </c>
      <c r="CW103" s="32">
        <f>IF(AND($BE103&lt;&gt;$CN$5,$BE103&lt;=$CN$6,$BE103&lt;&gt;$CN$7),1,0)</f>
        <v>0</v>
      </c>
      <c r="CX103" s="32">
        <f>IF(AND($BI103&lt;&gt;$CN$5,$BI103&lt;=$CN$6,$BI103&lt;&gt;$CN$7),1,0)</f>
        <v>0</v>
      </c>
      <c r="CY103" s="32">
        <f>IF(AND($BQ103&lt;&gt;$CN$5,$BQ103&lt;=$CN$6,$BQ103&lt;&gt;$CN$7),1,0)</f>
        <v>0</v>
      </c>
      <c r="CZ103" s="32">
        <f>IF(AND($BU103&lt;&gt;$CN$5,$BU103&lt;=$CN$6,$BU103&lt;&gt;$CN$7),1,0)</f>
        <v>0</v>
      </c>
      <c r="DC103" s="32">
        <f>IF(AND($M103&lt;&gt;$DB$5,$M103&lt;=$DB$6,$M103&lt;&gt;$CN$7),1,0)</f>
        <v>0</v>
      </c>
      <c r="DD103" s="32">
        <f>IF(AND($Q103&lt;&gt;$DB$5,$Q103&lt;=$DB$6,$Q103&lt;&gt;$CN$7),1,0)</f>
        <v>0</v>
      </c>
      <c r="DE103" s="32">
        <f>IF(AND($U103&lt;&gt;$DB$5,$U103&lt;=$DB$6,$U103&lt;&gt;$CN$7),1,0)</f>
        <v>0</v>
      </c>
      <c r="DF103" s="32">
        <f>IF(AND($Y103&lt;&gt;$DB$5,$Y103&lt;=$DB$6,$Y103&lt;&gt;$CN$7),1,0)</f>
        <v>0</v>
      </c>
      <c r="DG103" s="32">
        <f>IF(AND($AG103&lt;&gt;$DB$5,$AG103&lt;=$DB$6,$AG103&lt;&gt;$CN$7),1,0)</f>
        <v>0</v>
      </c>
      <c r="DH103" s="32">
        <f>IF(AND($AK103&lt;&gt;$DB$5,$AK103&lt;=$DB$6,$AK103&lt;&gt;$CN$7),1,0)</f>
        <v>0</v>
      </c>
      <c r="DI103" s="32">
        <f>IF(AND($AS103&lt;&gt;$DB$5,$AS103&lt;=$DB$6,$AS103&lt;&gt;$CN$7),1,0)</f>
        <v>0</v>
      </c>
      <c r="DJ103" s="32">
        <f>IF(AND($AW103&lt;&gt;$DB$5,$AW103&lt;=$DB$6,$AW103&lt;&gt;$CN$7),1,0)</f>
        <v>0</v>
      </c>
      <c r="DK103" s="32">
        <f>IF(AND($BE103&lt;&gt;$DB$5,$BE103&lt;=$DB$6,$BE103&lt;&gt;$CN$7),1,0)</f>
        <v>0</v>
      </c>
      <c r="DL103" s="32">
        <f>IF(AND($BI103&lt;&gt;$DB$5,$BI103&lt;=$DB$6,$BI103&lt;&gt;$CN$7),1,0)</f>
        <v>0</v>
      </c>
      <c r="DM103" s="32">
        <f>IF(AND($BQ103&lt;&gt;$DB$5,$BQ103&lt;=$DB$6,$BQ103&lt;&gt;$CN$7),1,0)</f>
        <v>0</v>
      </c>
      <c r="DN103" s="32">
        <f>IF(AND($BU103&lt;&gt;$DB$5,$BU103&lt;=$DB$6,$BU103&lt;&gt;$CN$7),1,0)</f>
        <v>0</v>
      </c>
      <c r="DQ103" s="32">
        <f t="shared" ref="DQ103" si="4855">IF(AND($M103&lt;&gt;$DP$5,$M103&lt;=$DP$6,$M103&lt;&gt;$CN$7),1,0)</f>
        <v>0</v>
      </c>
      <c r="DR103" s="32">
        <f t="shared" ref="DR103" si="4856">IF(AND($Q103&lt;&gt;$DP$5,$Q103&lt;=$DP$6,$Q103&lt;&gt;$CN$7),1,0)</f>
        <v>0</v>
      </c>
      <c r="DS103" s="32">
        <f t="shared" ref="DS103" si="4857">IF(AND($U103&lt;&gt;$DP$5,$U103&lt;=$DP$6,$U103&lt;&gt;$CN$7),1,0)</f>
        <v>0</v>
      </c>
      <c r="DT103" s="32">
        <f t="shared" ref="DT103" si="4858">IF(AND($Y103&lt;&gt;$DP$5,$Y103&lt;=$DP$6,$Y103&lt;&gt;$CN$7),1,0)</f>
        <v>0</v>
      </c>
      <c r="DU103" s="32">
        <f t="shared" ref="DU103" si="4859">IF(AND($AG103&lt;&gt;$DP$5,$AG103&lt;=$DP$6,$AG103&lt;&gt;$CN$7),1,0)</f>
        <v>0</v>
      </c>
      <c r="DV103" s="32">
        <f t="shared" ref="DV103" si="4860">IF(AND($AK103&lt;&gt;$DP$5,$AK103&lt;=$DP$6,$AK103&lt;&gt;$CN$7),1,0)</f>
        <v>0</v>
      </c>
      <c r="DW103" s="32">
        <f t="shared" ref="DW103" si="4861">IF(AND($AS103&lt;&gt;$DP$5,$AS103&lt;=$DP$6,$AS103&lt;&gt;$CN$7),1,0)</f>
        <v>0</v>
      </c>
      <c r="DX103" s="32">
        <f t="shared" ref="DX103" si="4862">IF(AND($AW103&lt;&gt;$DP$5,$AW103&lt;=$DP$6,$AW103&lt;&gt;$CN$7),1,0)</f>
        <v>0</v>
      </c>
      <c r="DY103" s="32">
        <f t="shared" ref="DY103" si="4863">IF(AND($BE103&lt;&gt;$DP$5,$BE103&lt;=$DP$6,$BE103&lt;&gt;$CN$7),1,0)</f>
        <v>0</v>
      </c>
      <c r="DZ103" s="32">
        <f t="shared" ref="DZ103" si="4864">IF(AND($BI103&lt;&gt;$DP$5,$BI103&lt;=$DP$6,$BI103&lt;&gt;$CN$7),1,0)</f>
        <v>0</v>
      </c>
      <c r="EA103" s="32">
        <f t="shared" ref="EA103" si="4865">IF(AND($BQ103&lt;&gt;$DP$5,$BQ103&lt;=$DP$6,$BQ103&lt;&gt;$CN$7),1,0)</f>
        <v>0</v>
      </c>
      <c r="EB103" s="32">
        <f t="shared" ref="EB103" si="4866">IF(AND($BU103&lt;&gt;$DP$5,$BU103&lt;=$DP$6,$BU103&lt;&gt;$CN$7),1,0)</f>
        <v>0</v>
      </c>
      <c r="EE103" s="328">
        <f>IF(M103&lt;&gt;"",IF(M103&lt;=$ED$6,1,IF(L103&gt;$ED$6,0,NETWORKDAYS(L103,$ED$6,祭日リスト)/NETWORKDAYS(L103,M103,祭日リスト)))*$GG103*週間進捗報告書!$G$9,0)</f>
        <v>0</v>
      </c>
      <c r="EF103" s="328">
        <f>IF(Q103&lt;&gt;"",IF(Q103&lt;=$ED$6,1,IF(P103&gt;$ED$6,0,NETWORKDAYS(P103,$ED$6,祭日リスト)/NETWORKDAYS(P103,Q103,祭日リスト)))*$GG103*週間進捗報告書!$G$10,0)</f>
        <v>0</v>
      </c>
      <c r="EG103" s="328">
        <f>IF(U103&lt;&gt;"",IF(U103&lt;=$ED$6,1,IF(T103&gt;$ED$6,0,NETWORKDAYS(T103,$ED$6,祭日リスト)/NETWORKDAYS(T103,U103,祭日リスト)))*$GG103*週間進捗報告書!$G$11,0)</f>
        <v>0</v>
      </c>
      <c r="EH103" s="328">
        <f>IF(Y103&lt;&gt;"",IF(Y103&lt;=$ED$6,1,IF(X103&gt;$ED$6,0,NETWORKDAYS(X103,$ED$6,祭日リスト)/NETWORKDAYS(X103,Y103,祭日リスト)))*$GG103*週間進捗報告書!$G$12,0)</f>
        <v>0</v>
      </c>
      <c r="EI103" s="328">
        <f>IF(AG103&lt;&gt;"",IF(AG103&lt;=$ED$6,1,IF(AF103&gt;$ED$6,0,NETWORKDAYS(AF103,$ED$6,祭日リスト)/NETWORKDAYS(AF103,AG103,祭日リスト)))*$GG103*週間進捗報告書!$G$13,0)</f>
        <v>0</v>
      </c>
      <c r="EJ103" s="328">
        <f>IF(AK103&lt;&gt;"",IF(AK103&lt;=$ED$6,1,IF(AJ103&gt;$ED$6,0,NETWORKDAYS(AJ103,$ED$6,祭日リスト)/NETWORKDAYS(AJ103,AK103,祭日リスト)))*$GG103*週間進捗報告書!$G$14,0)</f>
        <v>0</v>
      </c>
      <c r="EK103" s="328">
        <f>IF(AS103&lt;&gt;"",IF(AS103&lt;=$ED$6,1,IF(AR103&gt;$ED$6,0,NETWORKDAYS(AR103,$ED$6,祭日リスト)/NETWORKDAYS(AR103,AS103,祭日リスト)))*$GG103*週間進捗報告書!$G$15,0)</f>
        <v>0</v>
      </c>
      <c r="EL103" s="328">
        <f>IF(AW103&lt;&gt;"",IF(AW103&lt;=$ED$6,1,IF(AV103&gt;$ED$6,0,NETWORKDAYS(AV103,$ED$6,祭日リスト)/NETWORKDAYS(AV103,AW103,祭日リスト)))*$GG103*週間進捗報告書!$G$16,0)</f>
        <v>0</v>
      </c>
      <c r="EM103" s="328">
        <f>IF(BE103&lt;&gt;"",IF(BE103&lt;=$ED$6,1,IF(BD103&gt;$ED$6,0,NETWORKDAYS(BD103,$ED$6,祭日リスト)/NETWORKDAYS(BD103,BE103,祭日リスト)))*$GG103*週間進捗報告書!$G$17,0)</f>
        <v>0</v>
      </c>
      <c r="EN103" s="328">
        <f>IF(BI103&lt;&gt;"",IF(BI103&lt;=$ED$6,1,IF(BH103&gt;$ED$6,0,NETWORKDAYS(BH103,$ED$6,祭日リスト)/NETWORKDAYS(BH103,BI103,祭日リスト)))*$GG103*週間進捗報告書!$G$18,0)</f>
        <v>0</v>
      </c>
      <c r="EO103" s="328">
        <f>IF(BQ103&lt;&gt;"",IF(BQ103&lt;=$ED$6,1,IF(BP103&gt;$ED$6,0,NETWORKDAYS(BP103,$ED$6,祭日リスト)/NETWORKDAYS(BP103,BQ103,祭日リスト)))*$GG103*週間進捗報告書!$G$19,0)</f>
        <v>0</v>
      </c>
      <c r="EP103" s="328">
        <f>IF(BU103&lt;&gt;"",IF(BU103&lt;=$ED$6,1,IF(BT103&gt;$ED$6,0,NETWORKDAYS(BT103,$ED$6,祭日リスト)/NETWORKDAYS(BT103,BU103,祭日リスト)))*$GG103*週間進捗報告書!$G$20,0)</f>
        <v>0</v>
      </c>
      <c r="ER103" s="547">
        <f t="shared" ref="ER103:FC103" si="4867">EE103-EE104</f>
        <v>0</v>
      </c>
      <c r="ES103" s="547">
        <f t="shared" si="4867"/>
        <v>0</v>
      </c>
      <c r="ET103" s="547">
        <f t="shared" si="4867"/>
        <v>0</v>
      </c>
      <c r="EU103" s="547">
        <f t="shared" si="4867"/>
        <v>0</v>
      </c>
      <c r="EV103" s="547">
        <f t="shared" si="4867"/>
        <v>0</v>
      </c>
      <c r="EW103" s="547">
        <f t="shared" si="4867"/>
        <v>0</v>
      </c>
      <c r="EX103" s="547">
        <f t="shared" si="4867"/>
        <v>0</v>
      </c>
      <c r="EY103" s="547">
        <f t="shared" si="4867"/>
        <v>0</v>
      </c>
      <c r="EZ103" s="547">
        <f t="shared" si="4867"/>
        <v>0</v>
      </c>
      <c r="FA103" s="547">
        <f t="shared" si="4867"/>
        <v>0</v>
      </c>
      <c r="FB103" s="547">
        <f t="shared" si="4867"/>
        <v>0</v>
      </c>
      <c r="FC103" s="547">
        <f t="shared" si="4867"/>
        <v>0</v>
      </c>
      <c r="FD103" s="547">
        <f t="shared" ref="FD103" si="4868">SUM(ER103:FC104)</f>
        <v>0</v>
      </c>
      <c r="FE103" s="333"/>
      <c r="FG103" s="32">
        <f>IF(AND($M103&lt;&gt;$FF$7),1,0)</f>
        <v>0</v>
      </c>
      <c r="FH103" s="32">
        <f>IF(AND($Q103&lt;&gt;$FF$7),1,0)</f>
        <v>0</v>
      </c>
      <c r="FI103" s="32">
        <f>IF(AND($U103&lt;&gt;$FF$7),1,0)</f>
        <v>0</v>
      </c>
      <c r="FJ103" s="32">
        <f>IF(AND($Y103&lt;&gt;$FF$7),1,0)</f>
        <v>0</v>
      </c>
      <c r="FK103" s="32">
        <f>IF(AND($AG103&lt;&gt;$FF$7),1,0)</f>
        <v>0</v>
      </c>
      <c r="FL103" s="32">
        <f>IF(AND($AK103&lt;&gt;$FF$7),1,0)</f>
        <v>0</v>
      </c>
      <c r="FM103" s="32">
        <f>IF(AND($AS103&lt;&gt;$FF$7),1,0)</f>
        <v>0</v>
      </c>
      <c r="FN103" s="32">
        <f>IF(AND($AW103&lt;&gt;$FF$7),1,0)</f>
        <v>0</v>
      </c>
      <c r="FO103" s="32">
        <f>IF(AND($BE103&lt;&gt;$FF$7),1,0)</f>
        <v>0</v>
      </c>
      <c r="FP103" s="32">
        <f>IF(AND($BI103&lt;&gt;$FF$7),1,0)</f>
        <v>0</v>
      </c>
      <c r="FQ103" s="32">
        <f>IF(AND($BQ103&lt;&gt;$FF$7),1,0)</f>
        <v>0</v>
      </c>
      <c r="FR103" s="32">
        <f>IF(AND($BU103&lt;&gt;$FF$7),1,0)</f>
        <v>0</v>
      </c>
      <c r="FU103" s="294">
        <f t="shared" ref="FU103" si="4869">IF($K103&lt;&gt;"NG",$GG103,0)</f>
        <v>0</v>
      </c>
      <c r="FV103" s="294">
        <f t="shared" ref="FV103" si="4870">IF($O103&lt;&gt;"NG",$GG103,0)</f>
        <v>0</v>
      </c>
      <c r="FW103" s="294">
        <f t="shared" ref="FW103" si="4871">IF($S103&lt;&gt;"NG",$GG103,0)</f>
        <v>0</v>
      </c>
      <c r="FX103" s="294">
        <f t="shared" ref="FX103" si="4872">IF($W103&lt;&gt;"NG",$GG103,0)</f>
        <v>0</v>
      </c>
      <c r="FY103" s="294">
        <f t="shared" ref="FY103" si="4873">IF($AE103&lt;&gt;"NG",$GG103,0)</f>
        <v>0</v>
      </c>
      <c r="FZ103" s="294">
        <f t="shared" ref="FZ103" si="4874">IF($AI103&lt;&gt;"NG",$GG103,0)</f>
        <v>0</v>
      </c>
      <c r="GA103" s="294">
        <f t="shared" ref="GA103" si="4875">IF($AQ103&lt;&gt;"NG",$GG103,0)</f>
        <v>0</v>
      </c>
      <c r="GB103" s="294">
        <f t="shared" ref="GB103" si="4876">IF($AU103&lt;&gt;"NG",$GG103,0)</f>
        <v>0</v>
      </c>
      <c r="GC103" s="294">
        <f t="shared" ref="GC103" si="4877">IF($BC103&lt;&gt;"NG",$GG103,0)</f>
        <v>0</v>
      </c>
      <c r="GD103" s="294">
        <f t="shared" ref="GD103" si="4878">IF($BG103&lt;&gt;"NG",$GG103,0)</f>
        <v>0</v>
      </c>
      <c r="GE103" s="294">
        <f t="shared" ref="GE103" si="4879">IF($BO103&lt;&gt;"NG",$GG103,0)</f>
        <v>0</v>
      </c>
      <c r="GF103" s="294">
        <f t="shared" ref="GF103" si="4880">IF($BS103&lt;&gt;"NG",$GG103,0)</f>
        <v>0</v>
      </c>
      <c r="GG103" s="294" t="e">
        <f>VLOOKUP($D103,リスト!$D:$S,15,FALSE)</f>
        <v>#N/A</v>
      </c>
      <c r="GH103" s="2" t="e">
        <f>INDEX(リスト!$V:$V,MATCH(中日程計画表!$D103,リスト!$D:$D,0))</f>
        <v>#N/A</v>
      </c>
      <c r="GI103" s="2" t="e">
        <f>INDEX(リスト!$A:$A,MATCH(中日程計画表!$D103,リスト!$D:$D,0))</f>
        <v>#N/A</v>
      </c>
      <c r="GJ103" s="2" t="e">
        <f>INDEX(リスト!$U:$U,MATCH(中日程計画表!$D103,リスト!$D:$D,0))</f>
        <v>#N/A</v>
      </c>
      <c r="GK103" s="5" t="e">
        <f>INDEX(リスト!$W:$W,MATCH(中日程計画表!$D103,リスト!$D:$D,0))</f>
        <v>#N/A</v>
      </c>
      <c r="GL103" s="2" t="s">
        <v>200</v>
      </c>
      <c r="GM103" s="296">
        <f>D103</f>
        <v>0</v>
      </c>
      <c r="GN103" s="296" t="str">
        <f>E103</f>
        <v>荷姿変更照会</v>
      </c>
      <c r="GP103" s="2">
        <v>0.2132903225806452</v>
      </c>
      <c r="GU103" s="460" t="str">
        <f t="shared" ref="GU103" si="4881">AE103</f>
        <v>NG</v>
      </c>
      <c r="GV103" s="460">
        <f t="shared" ref="GV103" si="4882">EI103</f>
        <v>0</v>
      </c>
      <c r="GW103" s="460">
        <f t="shared" ref="GW103" si="4883">EI104</f>
        <v>0</v>
      </c>
      <c r="GX103" s="462">
        <f t="shared" ref="GX103" si="4884">EV103</f>
        <v>0</v>
      </c>
      <c r="GY103" s="460" t="str">
        <f t="shared" ref="GY103" si="4885">AI103</f>
        <v>NG</v>
      </c>
      <c r="GZ103" s="460">
        <f t="shared" ref="GZ103" si="4886">EJ103</f>
        <v>0</v>
      </c>
      <c r="HA103" s="460">
        <f t="shared" ref="HA103" si="4887">EJ104</f>
        <v>0</v>
      </c>
      <c r="HB103" s="462">
        <f t="shared" ref="HB103" si="4888">EW103</f>
        <v>0</v>
      </c>
      <c r="HC103" s="460" t="str">
        <f t="shared" ref="HC103" si="4889">AQ103</f>
        <v>NG</v>
      </c>
      <c r="HD103" s="460">
        <f t="shared" ref="HD103" si="4890">EK103</f>
        <v>0</v>
      </c>
      <c r="HE103" s="460">
        <f t="shared" ref="HE103" si="4891">EK104</f>
        <v>0</v>
      </c>
      <c r="HF103" s="462">
        <f t="shared" ref="HF103" si="4892">EX103</f>
        <v>0</v>
      </c>
      <c r="HG103" s="460" t="str">
        <f t="shared" ref="HG103" si="4893">AU103</f>
        <v>NG</v>
      </c>
      <c r="HH103" s="460">
        <f t="shared" ref="HH103" si="4894">EL103</f>
        <v>0</v>
      </c>
      <c r="HI103" s="460">
        <f t="shared" ref="HI103" si="4895">EL104</f>
        <v>0</v>
      </c>
      <c r="HJ103" s="462">
        <f t="shared" ref="HJ103" si="4896">EY103</f>
        <v>0</v>
      </c>
      <c r="HK103" s="460" t="str">
        <f t="shared" ref="HK103" si="4897">BC103</f>
        <v>NG</v>
      </c>
      <c r="HL103" s="460">
        <f t="shared" ref="HL103" si="4898">EM103</f>
        <v>0</v>
      </c>
      <c r="HM103" s="460">
        <f t="shared" ref="HM103" si="4899">EM104</f>
        <v>0</v>
      </c>
      <c r="HN103" s="462">
        <f t="shared" ref="HN103" si="4900">EZ103</f>
        <v>0</v>
      </c>
      <c r="HO103" s="460" t="str">
        <f t="shared" ref="HO103" si="4901">BG103</f>
        <v>NG</v>
      </c>
      <c r="HP103" s="460">
        <f t="shared" ref="HP103" si="4902">EN103</f>
        <v>0</v>
      </c>
      <c r="HQ103" s="460">
        <f t="shared" ref="HQ103" si="4903">EN104</f>
        <v>0</v>
      </c>
      <c r="HR103" s="462">
        <f t="shared" ref="HR103" si="4904">FA103</f>
        <v>0</v>
      </c>
      <c r="HS103" s="332"/>
    </row>
    <row r="104" spans="1:227" ht="12" customHeight="1">
      <c r="A104" s="489"/>
      <c r="B104" s="493"/>
      <c r="C104" s="475"/>
      <c r="D104" s="501"/>
      <c r="E104" s="483"/>
      <c r="F104" s="317"/>
      <c r="G104" s="317"/>
      <c r="H104" s="317"/>
      <c r="I104" s="317"/>
      <c r="J104" s="316"/>
      <c r="K104" s="481"/>
      <c r="L104" s="77"/>
      <c r="M104" s="77"/>
      <c r="N104" s="471"/>
      <c r="O104" s="494"/>
      <c r="P104" s="77"/>
      <c r="Q104" s="77"/>
      <c r="R104" s="471"/>
      <c r="S104" s="494"/>
      <c r="T104" s="77"/>
      <c r="U104" s="77"/>
      <c r="V104" s="471"/>
      <c r="W104" s="473"/>
      <c r="X104" s="247"/>
      <c r="Y104" s="77"/>
      <c r="Z104" s="496"/>
      <c r="AA104" s="477"/>
      <c r="AB104" s="80"/>
      <c r="AC104" s="80"/>
      <c r="AD104" s="471"/>
      <c r="AE104" s="495"/>
      <c r="AF104" s="77"/>
      <c r="AG104" s="77"/>
      <c r="AH104" s="471"/>
      <c r="AI104" s="495"/>
      <c r="AJ104" s="77"/>
      <c r="AK104" s="77"/>
      <c r="AL104" s="496"/>
      <c r="AM104" s="498"/>
      <c r="AN104" s="80"/>
      <c r="AO104" s="80"/>
      <c r="AP104" s="497"/>
      <c r="AQ104" s="473"/>
      <c r="AR104" s="77"/>
      <c r="AS104" s="77"/>
      <c r="AT104" s="471"/>
      <c r="AU104" s="473"/>
      <c r="AV104" s="77"/>
      <c r="AW104" s="77"/>
      <c r="AX104" s="471"/>
      <c r="AY104" s="477"/>
      <c r="AZ104" s="80"/>
      <c r="BA104" s="80"/>
      <c r="BB104" s="497"/>
      <c r="BC104" s="475"/>
      <c r="BD104" s="77"/>
      <c r="BE104" s="77"/>
      <c r="BF104" s="471"/>
      <c r="BG104" s="473"/>
      <c r="BH104" s="77"/>
      <c r="BI104" s="77"/>
      <c r="BJ104" s="471"/>
      <c r="BK104" s="498"/>
      <c r="BL104" s="80"/>
      <c r="BM104" s="80"/>
      <c r="BN104" s="497"/>
      <c r="BO104" s="475"/>
      <c r="BP104" s="77"/>
      <c r="BQ104" s="77"/>
      <c r="BR104" s="471"/>
      <c r="BS104" s="473"/>
      <c r="BT104" s="77"/>
      <c r="BU104" s="77"/>
      <c r="BV104" s="471"/>
      <c r="BW104" s="499"/>
      <c r="BX104" s="467"/>
      <c r="BY104" s="490"/>
      <c r="CA104" s="19">
        <f t="shared" ref="CA104" si="4905">IF(AND($N103=1,$M104&lt;&gt;$BZ$7),1,0)</f>
        <v>0</v>
      </c>
      <c r="CB104" s="19">
        <f t="shared" ref="CB104" si="4906">IF(AND($R103=1,$Q104&lt;&gt;$BZ$7),1,0)</f>
        <v>0</v>
      </c>
      <c r="CC104" s="19">
        <f t="shared" ref="CC104" si="4907">IF(AND($V103=1,$U104&lt;&gt;$BZ$7),1,0)</f>
        <v>0</v>
      </c>
      <c r="CD104" s="19">
        <f t="shared" ref="CD104" si="4908">IF(AND($Z103=1,$Y104&lt;&gt;$BZ$7),1,0)</f>
        <v>0</v>
      </c>
      <c r="CE104" s="19">
        <f t="shared" ref="CE104" si="4909">IF(AND($AH103=1,$AG104&lt;&gt;$BZ$7),1,0)</f>
        <v>0</v>
      </c>
      <c r="CF104" s="19">
        <f t="shared" ref="CF104" si="4910">IF(AND($AL103=1,$AK104&lt;&gt;$BZ$7),1,0)</f>
        <v>0</v>
      </c>
      <c r="CG104" s="19">
        <f t="shared" ref="CG104" si="4911">IF(AND($AT103=1,$AS104&lt;&gt;$BZ$7),1,0)</f>
        <v>0</v>
      </c>
      <c r="CH104" s="19">
        <f t="shared" ref="CH104" si="4912">IF(AND($AX103=1,$AW104&lt;&gt;$BZ$7),1,0)</f>
        <v>0</v>
      </c>
      <c r="CI104" s="19">
        <f t="shared" ref="CI104" si="4913">IF(AND($BF103=1,$BE104&lt;&gt;$BZ$7),1,0)</f>
        <v>0</v>
      </c>
      <c r="CJ104" s="19">
        <f t="shared" ref="CJ104" si="4914">IF(AND($BJ103=1,$BI104&lt;&gt;$BZ$7),1,0)</f>
        <v>0</v>
      </c>
      <c r="CK104" s="19">
        <f t="shared" ref="CK104" si="4915">IF(AND($BR103=1,$BQ104&lt;&gt;$BZ$7),1,0)</f>
        <v>0</v>
      </c>
      <c r="CL104" s="19">
        <f t="shared" ref="CL104" si="4916">IF(AND($BV103=1,$BU104&lt;&gt;$BZ$7),1,0)</f>
        <v>0</v>
      </c>
      <c r="CO104" s="19">
        <f>IF(AND($M104&lt;&gt;$CN$7,$M104&lt;=$CN$6),1,0)</f>
        <v>0</v>
      </c>
      <c r="CP104" s="19">
        <f>IF(AND($Q104&lt;&gt;$CN$7,$Q104&lt;=$CN$6),1,0)</f>
        <v>0</v>
      </c>
      <c r="CQ104" s="19">
        <f>IF(AND($U104&lt;&gt;$CN$7,$U104&lt;=$CN$6),1,0)</f>
        <v>0</v>
      </c>
      <c r="CR104" s="19">
        <f>IF(AND($Y104&lt;&gt;$CN$7,$Y104&lt;=$CN$6),1,0)</f>
        <v>0</v>
      </c>
      <c r="CS104" s="19">
        <f>IF(AND($AG104&lt;&gt;$CN$7,$AG104&lt;=$CN$6),1,0)</f>
        <v>0</v>
      </c>
      <c r="CT104" s="19">
        <f>IF(AND($AK104&lt;&gt;$CN$7,$AK104&lt;=$CN$6),1,0)</f>
        <v>0</v>
      </c>
      <c r="CU104" s="19">
        <f>IF(AND($AS104&lt;&gt;$CN$7,$AS104&lt;=$CN$6),1,0)</f>
        <v>0</v>
      </c>
      <c r="CV104" s="19">
        <f>IF(AND($AW104&lt;&gt;$CN$7,$AW104&lt;=$CN$6),1,0)</f>
        <v>0</v>
      </c>
      <c r="CW104" s="19">
        <f>IF(AND($BE104&lt;&gt;$CN$7,$BE104&lt;=$CN$6),1,0)</f>
        <v>0</v>
      </c>
      <c r="CX104" s="19">
        <f>IF(AND($BI104&lt;&gt;$CN$7,$BI104&lt;=$CN$6),1,0)</f>
        <v>0</v>
      </c>
      <c r="CY104" s="19">
        <f>IF(AND($BQ104&lt;&gt;$CN$7,$BQ104&lt;=$CN$6),1,0)</f>
        <v>0</v>
      </c>
      <c r="CZ104" s="19">
        <f>IF(AND($BU104&lt;&gt;$CN$7,$BU104&lt;=$CN$6),1,0)</f>
        <v>0</v>
      </c>
      <c r="DC104" s="19">
        <f>IF($N103=1,1,0)</f>
        <v>0</v>
      </c>
      <c r="DD104" s="19">
        <f>IF($R103=1,1,0)</f>
        <v>0</v>
      </c>
      <c r="DE104" s="19">
        <f>IF($V103=1,1,0)</f>
        <v>0</v>
      </c>
      <c r="DF104" s="19">
        <f>IF($Z103=1,1,0)</f>
        <v>0</v>
      </c>
      <c r="DG104" s="19">
        <f>IF($AH103=1,1,0)</f>
        <v>0</v>
      </c>
      <c r="DH104" s="19">
        <f>IF($AL103=1,1,0)</f>
        <v>0</v>
      </c>
      <c r="DI104" s="19">
        <f>IF($AT103=1,1,0)</f>
        <v>0</v>
      </c>
      <c r="DJ104" s="19">
        <f>IF($AX103=1,1,0)</f>
        <v>0</v>
      </c>
      <c r="DK104" s="19">
        <f>IF($BF103=1,1,0)</f>
        <v>0</v>
      </c>
      <c r="DL104" s="19">
        <f>IF($BJ103=1,1,0)</f>
        <v>0</v>
      </c>
      <c r="DM104" s="19">
        <f>IF($BR103=1,1,0)</f>
        <v>0</v>
      </c>
      <c r="DN104" s="19">
        <f>IF($BV103=1,1,0)</f>
        <v>0</v>
      </c>
      <c r="DQ104" s="19">
        <f t="shared" ref="DQ104" si="4917">IF($N103=1,1,0)</f>
        <v>0</v>
      </c>
      <c r="DR104" s="19">
        <f t="shared" ref="DR104" si="4918">IF($R103=1,1,0)</f>
        <v>0</v>
      </c>
      <c r="DS104" s="19">
        <f t="shared" ref="DS104" si="4919">IF($V103=1,1,0)</f>
        <v>0</v>
      </c>
      <c r="DT104" s="19">
        <f t="shared" ref="DT104" si="4920">IF($Z103=1,1,0)</f>
        <v>0</v>
      </c>
      <c r="DU104" s="19">
        <f t="shared" ref="DU104" si="4921">IF($AH103=1,1,0)</f>
        <v>0</v>
      </c>
      <c r="DV104" s="19">
        <f t="shared" ref="DV104" si="4922">IF($AL103=1,1,0)</f>
        <v>0</v>
      </c>
      <c r="DW104" s="19">
        <f t="shared" ref="DW104" si="4923">IF($AT103=1,1,0)</f>
        <v>0</v>
      </c>
      <c r="DX104" s="19">
        <f t="shared" ref="DX104" si="4924">IF($AX103=1,1,0)</f>
        <v>0</v>
      </c>
      <c r="DY104" s="19">
        <f t="shared" ref="DY104" si="4925">IF($BF103=1,1,0)</f>
        <v>0</v>
      </c>
      <c r="DZ104" s="19">
        <f t="shared" ref="DZ104" si="4926">IF($BJ103=1,1,0)</f>
        <v>0</v>
      </c>
      <c r="EA104" s="19">
        <f t="shared" ref="EA104" si="4927">IF($BR103=1,1,0)</f>
        <v>0</v>
      </c>
      <c r="EB104" s="19">
        <f t="shared" ref="EB104" si="4928">IF($BV103=1,1,0)</f>
        <v>0</v>
      </c>
      <c r="EE104" s="329">
        <f>N103*$FU104*週間進捗報告書!$G$9</f>
        <v>0</v>
      </c>
      <c r="EF104" s="329">
        <f>R103*$FV104*週間進捗報告書!$G$10</f>
        <v>0</v>
      </c>
      <c r="EG104" s="329">
        <f>V103*$FW104*週間進捗報告書!$G$11</f>
        <v>0</v>
      </c>
      <c r="EH104" s="329">
        <f>Z103*$FX104*週間進捗報告書!$G$12</f>
        <v>0</v>
      </c>
      <c r="EI104" s="329">
        <f>AH103*$FY104*週間進捗報告書!$G$13</f>
        <v>0</v>
      </c>
      <c r="EJ104" s="329">
        <f>AL103*$FZ104*週間進捗報告書!$G$14</f>
        <v>0</v>
      </c>
      <c r="EK104" s="329">
        <f>AT103*$GA104*週間進捗報告書!$G$15</f>
        <v>0</v>
      </c>
      <c r="EL104" s="329">
        <f>AX103*$GB104*週間進捗報告書!$G$16</f>
        <v>0</v>
      </c>
      <c r="EM104" s="329">
        <f>BF103*$GC104*週間進捗報告書!$G$17</f>
        <v>0</v>
      </c>
      <c r="EN104" s="329">
        <f>BJ103*$GD104*週間進捗報告書!$G$18</f>
        <v>0</v>
      </c>
      <c r="EO104" s="329">
        <f>BR103*$GE104*週間進捗報告書!$G$19</f>
        <v>0</v>
      </c>
      <c r="EP104" s="329">
        <f>BV103*$GF104*週間進捗報告書!$G$20</f>
        <v>0</v>
      </c>
      <c r="ER104" s="547"/>
      <c r="ES104" s="547"/>
      <c r="ET104" s="547"/>
      <c r="EU104" s="547"/>
      <c r="EV104" s="547"/>
      <c r="EW104" s="547"/>
      <c r="EX104" s="547"/>
      <c r="EY104" s="547"/>
      <c r="EZ104" s="547"/>
      <c r="FA104" s="547"/>
      <c r="FB104" s="547"/>
      <c r="FC104" s="547"/>
      <c r="FD104" s="547"/>
      <c r="FE104" s="332"/>
      <c r="FG104" s="19"/>
      <c r="FH104" s="19"/>
      <c r="FI104" s="19"/>
      <c r="FJ104" s="19"/>
      <c r="FK104" s="19"/>
      <c r="FL104" s="19"/>
      <c r="FM104" s="19"/>
      <c r="FN104" s="19"/>
      <c r="FO104" s="19"/>
      <c r="FP104" s="19"/>
      <c r="FQ104" s="19"/>
      <c r="FR104" s="19"/>
      <c r="FU104" s="295">
        <f t="shared" ref="FU104" si="4929">FU103</f>
        <v>0</v>
      </c>
      <c r="FV104" s="295">
        <f t="shared" ref="FV104" si="4930">FV103</f>
        <v>0</v>
      </c>
      <c r="FW104" s="295">
        <f t="shared" ref="FW104" si="4931">FW103</f>
        <v>0</v>
      </c>
      <c r="FX104" s="295">
        <f t="shared" ref="FX104" si="4932">FX103</f>
        <v>0</v>
      </c>
      <c r="FY104" s="295">
        <f t="shared" ref="FY104" si="4933">FY103</f>
        <v>0</v>
      </c>
      <c r="FZ104" s="295">
        <f t="shared" ref="FZ104" si="4934">FZ103</f>
        <v>0</v>
      </c>
      <c r="GA104" s="295">
        <f t="shared" ref="GA104" si="4935">GA103</f>
        <v>0</v>
      </c>
      <c r="GB104" s="295">
        <f t="shared" ref="GB104" si="4936">GB103</f>
        <v>0</v>
      </c>
      <c r="GC104" s="295">
        <f t="shared" ref="GC104" si="4937">GC103</f>
        <v>0</v>
      </c>
      <c r="GD104" s="295">
        <f t="shared" ref="GD104" si="4938">GD103</f>
        <v>0</v>
      </c>
      <c r="GE104" s="295">
        <f t="shared" ref="GE104" si="4939">GE103</f>
        <v>0</v>
      </c>
      <c r="GF104" s="295">
        <f t="shared" ref="GF104" si="4940">GF103</f>
        <v>0</v>
      </c>
      <c r="GG104" s="295" t="e">
        <f t="shared" ref="GG104" si="4941">GG103</f>
        <v>#N/A</v>
      </c>
      <c r="GH104" s="2" t="e">
        <f>INDEX(リスト!$V:$V,MATCH(中日程計画表!$D103,リスト!$D:$D,0))</f>
        <v>#N/A</v>
      </c>
      <c r="GI104" s="2" t="e">
        <f>INDEX(リスト!$A:$A,MATCH(中日程計画表!$D103,リスト!$D:$D,0))</f>
        <v>#N/A</v>
      </c>
      <c r="GJ104" s="2" t="e">
        <f>INDEX(リスト!$U:$U,MATCH(中日程計画表!$D103,リスト!$D:$D,0))</f>
        <v>#N/A</v>
      </c>
      <c r="GK104" s="5" t="e">
        <f>INDEX(リスト!$W:$W,MATCH(中日程計画表!$D103,リスト!$D:$D,0))</f>
        <v>#N/A</v>
      </c>
      <c r="GL104" s="2" t="s">
        <v>201</v>
      </c>
      <c r="GM104" s="296">
        <f t="shared" ref="GM104" si="4942">GM103</f>
        <v>0</v>
      </c>
      <c r="GN104" s="296" t="str">
        <f t="shared" ref="GN104" si="4943">GN103</f>
        <v>荷姿変更照会</v>
      </c>
      <c r="GP104" s="2">
        <v>0.2132903225806452</v>
      </c>
      <c r="GU104" s="461"/>
      <c r="GV104" s="460"/>
      <c r="GW104" s="460"/>
      <c r="GX104" s="461"/>
      <c r="GY104" s="461"/>
      <c r="GZ104" s="460"/>
      <c r="HA104" s="460"/>
      <c r="HB104" s="461"/>
      <c r="HC104" s="461"/>
      <c r="HD104" s="460"/>
      <c r="HE104" s="460"/>
      <c r="HF104" s="461"/>
      <c r="HG104" s="461"/>
      <c r="HH104" s="460"/>
      <c r="HI104" s="460"/>
      <c r="HJ104" s="461"/>
      <c r="HK104" s="461"/>
      <c r="HL104" s="460"/>
      <c r="HM104" s="460"/>
      <c r="HN104" s="461"/>
      <c r="HO104" s="461"/>
      <c r="HP104" s="460"/>
      <c r="HQ104" s="460"/>
      <c r="HR104" s="461"/>
      <c r="HS104" s="4"/>
    </row>
    <row r="105" spans="1:227" ht="12" customHeight="1">
      <c r="A105" s="488" t="str">
        <f ca="1">INDIRECT("リスト!A"&amp;B105+6)</f>
        <v>棚卸</v>
      </c>
      <c r="B105" s="493">
        <f t="shared" ref="B105" si="4944">ROUNDDOWN((ROW()-6)/2,0)+1</f>
        <v>50</v>
      </c>
      <c r="C105" s="474" t="str">
        <f>機能グループ名</f>
        <v>棚卸</v>
      </c>
      <c r="D105" s="500">
        <f>機能ID</f>
        <v>0</v>
      </c>
      <c r="E105" s="482" t="str">
        <f>機能名</f>
        <v>棚卸開始処理</v>
      </c>
      <c r="F105" s="315"/>
      <c r="G105" s="315"/>
      <c r="H105" s="315"/>
      <c r="I105" s="315"/>
      <c r="J105" s="316"/>
      <c r="K105" s="480" t="str">
        <f>担当者_SR</f>
        <v>NG</v>
      </c>
      <c r="L105" s="76"/>
      <c r="M105" s="76"/>
      <c r="N105" s="470"/>
      <c r="O105" s="494" t="str">
        <f>担当者_SRR</f>
        <v>NG</v>
      </c>
      <c r="P105" s="76"/>
      <c r="Q105" s="76"/>
      <c r="R105" s="470"/>
      <c r="S105" s="494" t="str">
        <f>担当者_DS</f>
        <v>NG</v>
      </c>
      <c r="T105" s="76"/>
      <c r="U105" s="76"/>
      <c r="V105" s="470"/>
      <c r="W105" s="472" t="str">
        <f>担当者_DSR</f>
        <v>NG</v>
      </c>
      <c r="X105" s="76"/>
      <c r="Y105" s="76"/>
      <c r="Z105" s="470"/>
      <c r="AA105" s="476"/>
      <c r="AB105" s="79"/>
      <c r="AC105" s="79"/>
      <c r="AD105" s="470">
        <f>IF(AC106 &lt;&gt; "",1,0)</f>
        <v>0</v>
      </c>
      <c r="AE105" s="495" t="str">
        <f>担当者_CD</f>
        <v>NG</v>
      </c>
      <c r="AF105" s="76"/>
      <c r="AG105" s="76"/>
      <c r="AH105" s="470"/>
      <c r="AI105" s="495" t="str">
        <f>担当者_DD</f>
        <v>NG</v>
      </c>
      <c r="AJ105" s="76"/>
      <c r="AK105" s="76"/>
      <c r="AL105" s="470"/>
      <c r="AM105" s="498"/>
      <c r="AN105" s="79"/>
      <c r="AO105" s="79"/>
      <c r="AP105" s="470">
        <f>IF(AO106 &lt;&gt; "",1,0)</f>
        <v>0</v>
      </c>
      <c r="AQ105" s="472" t="str">
        <f>担当者_MCL</f>
        <v>NG</v>
      </c>
      <c r="AR105" s="76"/>
      <c r="AS105" s="76"/>
      <c r="AT105" s="470"/>
      <c r="AU105" s="472" t="str">
        <f>担当者_MCLR</f>
        <v>NG</v>
      </c>
      <c r="AV105" s="76"/>
      <c r="AW105" s="76"/>
      <c r="AX105" s="470"/>
      <c r="AY105" s="476"/>
      <c r="AZ105" s="79"/>
      <c r="BA105" s="79"/>
      <c r="BB105" s="470">
        <f>IF(BA106 &lt;&gt; "",1,0)</f>
        <v>0</v>
      </c>
      <c r="BC105" s="474" t="str">
        <f>担当者_MT</f>
        <v>NG</v>
      </c>
      <c r="BD105" s="76"/>
      <c r="BE105" s="76"/>
      <c r="BF105" s="470"/>
      <c r="BG105" s="472" t="str">
        <f>担当者_M検</f>
        <v>NG</v>
      </c>
      <c r="BH105" s="76"/>
      <c r="BI105" s="76"/>
      <c r="BJ105" s="470"/>
      <c r="BK105" s="498"/>
      <c r="BL105" s="79"/>
      <c r="BM105" s="79"/>
      <c r="BN105" s="470">
        <v>0</v>
      </c>
      <c r="BO105" s="474" t="str">
        <f>担当者_モテ</f>
        <v>NG</v>
      </c>
      <c r="BP105" s="76"/>
      <c r="BQ105" s="76"/>
      <c r="BR105" s="470"/>
      <c r="BS105" s="472" t="str">
        <f>担当者_モテR</f>
        <v>NG</v>
      </c>
      <c r="BT105" s="76"/>
      <c r="BU105" s="76"/>
      <c r="BV105" s="470"/>
      <c r="BW105" s="499">
        <f t="shared" ref="BW105" si="4945">IFERROR(SUM(IF(K105&lt;&gt;"NG",N105*K$1,0),IF(O105&lt;&gt;"NG",R105*O$1,0),IF(S105&lt;&gt;"NG",V105*S$1,0),IF(W105&lt;&gt;"NG",Z105*W$1,0),IF(AA105&lt;&gt;"NG",AD105*AA$1,0),IF(AE105&lt;&gt;"NG",AH105*AE$1,0),IF(AI105&lt;&gt;"NG",AL105*AI$1,0),IF(AM105&lt;&gt;"NG",AP105*AM$1,0),IF(AQ105&lt;&gt;"NG",AT105*AQ$1,0),IF(AU105&lt;&gt;"NG",AX105*AU$1,0),IF(AY105&lt;&gt;"NG",BB105*AY$1,0),IF(BC105&lt;&gt;"NG",BF105*BC$1,0),IF(BG105&lt;&gt;"NG",BJ105*BG$1,0),IF(BK105&lt;&gt;"NG",BN105*BK$1,0),IF(BO105&lt;&gt;"NG",BR105*BO$1,0),IF(BS105&lt;&gt;"NG",BV105*BS$1,0))/SUM(IF(K105&lt;&gt;"NG",K$1,0),IF(O105&lt;&gt;"NG",O$1,0),IF(S105&lt;&gt;"NG",S$1,0),IF(W105&lt;&gt;"NG",W$1,0),IF(AA105&lt;&gt;"NG",AA$1,0),IF(AE105&lt;&gt;"NG",AE$1,0),IF(AI105&lt;&gt;"NG",AI$1,0),IF(AM105&lt;&gt;"NG",AM$1,0),IF(AQ105&lt;&gt;"NG",AQ$1,0),IF(AU105&lt;&gt;"NG",AU$1,0),IF(AY105&lt;&gt;"NG",AY$1,0),IF(BC105&lt;&gt;"NG",BC$1,0),IF(BG105&lt;&gt;"NG",BG$1,0),IF(BK105&lt;&gt;"NG",BK$1,0),IF(BO105&lt;&gt;"NG",BO$1,0),IF(BS105&lt;&gt;"NG",BS$1,0)),0)</f>
        <v>0</v>
      </c>
      <c r="BX105" s="466"/>
      <c r="BY105" s="490"/>
      <c r="BZ105" s="5"/>
      <c r="CA105" s="32">
        <f t="shared" ref="CA105" si="4946">IF(AND($M105&lt;&gt;$BZ$5,$M105&lt;=$BZ$6,$M105&lt;&gt;$BZ$7),1,0)</f>
        <v>0</v>
      </c>
      <c r="CB105" s="32">
        <f t="shared" ref="CB105" si="4947">IF(AND($Q105&lt;&gt;$BZ$5,$Q105&lt;=$BZ$6,$Q105&lt;&gt;$BZ$7),1,0)</f>
        <v>0</v>
      </c>
      <c r="CC105" s="32">
        <f t="shared" ref="CC105" si="4948">IF(AND($U105&lt;&gt;$BZ$5,$U105&lt;=$BZ$6,$U105&lt;&gt;$BZ$7),1,0)</f>
        <v>0</v>
      </c>
      <c r="CD105" s="32">
        <f t="shared" ref="CD105" si="4949">IF(AND($Y105&lt;&gt;$BZ$5,$Y105&lt;=$BZ$6,$Y105&lt;&gt;$BZ$7),1,0)</f>
        <v>0</v>
      </c>
      <c r="CE105" s="32">
        <f t="shared" ref="CE105" si="4950">IF(AND($AG105&lt;&gt;$BZ$5,$AG105&lt;=$BZ$6,$AG105&lt;&gt;$BZ$7),1,0)</f>
        <v>0</v>
      </c>
      <c r="CF105" s="32">
        <f t="shared" ref="CF105" si="4951">IF(AND($AK105&lt;&gt;$BZ$5,$AK105&lt;=$BZ$6,$AK105&lt;&gt;$BZ$7),1,0)</f>
        <v>0</v>
      </c>
      <c r="CG105" s="32">
        <f t="shared" ref="CG105" si="4952">IF(AND($AS105&lt;&gt;$BZ$5,$AS105&lt;=$BZ$6,$AS105&lt;&gt;$BZ$7),1,0)</f>
        <v>0</v>
      </c>
      <c r="CH105" s="32">
        <f t="shared" ref="CH105" si="4953">IF(AND($AW105&lt;&gt;$BZ$5,$AW105&lt;=$BZ$6,$AW105&lt;&gt;$BZ$7),1,0)</f>
        <v>0</v>
      </c>
      <c r="CI105" s="32">
        <f t="shared" ref="CI105" si="4954">IF(AND($BE105&lt;&gt;$BZ$5,$BE105&lt;=$BZ$6,$BE105&lt;&gt;$BZ$7),1,0)</f>
        <v>0</v>
      </c>
      <c r="CJ105" s="32">
        <f t="shared" ref="CJ105" si="4955">IF(AND($BI105&lt;&gt;$BZ$5,$BI105&lt;=$BZ$6,$BI105&lt;&gt;$BZ$7),1,0)</f>
        <v>0</v>
      </c>
      <c r="CK105" s="32">
        <f t="shared" ref="CK105" si="4956">IF(AND($BQ105&lt;&gt;$BZ$5,$BQ105&lt;=$BZ$6,$BQ105&lt;&gt;$BZ$7),1,0)</f>
        <v>0</v>
      </c>
      <c r="CL105" s="32">
        <f t="shared" ref="CL105" si="4957">IF(AND($BU105&lt;&gt;$BZ$5,$BU105&lt;=$BZ$6,$BU105&lt;&gt;$BZ$7),1,0)</f>
        <v>0</v>
      </c>
      <c r="CO105" s="32">
        <f>IF(AND($M105&lt;&gt;$CN$5,$M105&lt;=$CN$6,$M105&lt;&gt;$CN$7),1,0)</f>
        <v>0</v>
      </c>
      <c r="CP105" s="32">
        <f>IF(AND($Q105&lt;&gt;$CN$5,$Q105&lt;=$CN$6,$Q105&lt;&gt;$CN$7),1,0)</f>
        <v>0</v>
      </c>
      <c r="CQ105" s="32">
        <f>IF(AND($U105&lt;&gt;$CN$5,$U105&lt;=$CN$6,$U105&lt;&gt;$CN$7),1,0)</f>
        <v>0</v>
      </c>
      <c r="CR105" s="32">
        <f>IF(AND($Y105&lt;&gt;$CN$5,$Y105&lt;=$CN$6,$Y105&lt;&gt;$CN$7),1,0)</f>
        <v>0</v>
      </c>
      <c r="CS105" s="32">
        <f>IF(AND($AG105&lt;&gt;$CN$5,$AG105&lt;=$CN$6,$AG105&lt;&gt;$CN$7),1,0)</f>
        <v>0</v>
      </c>
      <c r="CT105" s="32">
        <f>IF(AND($AK105&lt;&gt;$CN$5,$AK105&lt;=$CN$6,$AK105&lt;&gt;$CN$7),1,0)</f>
        <v>0</v>
      </c>
      <c r="CU105" s="32">
        <f>IF(AND($AS105&lt;&gt;$CN$5,$AS105&lt;=$CN$6,$AS105&lt;&gt;$CN$7),1,0)</f>
        <v>0</v>
      </c>
      <c r="CV105" s="32">
        <f>IF(AND($AW105&lt;&gt;$CN$5,$AW105&lt;=$CN$6,$AW105&lt;&gt;$CN$7),1,0)</f>
        <v>0</v>
      </c>
      <c r="CW105" s="32">
        <f>IF(AND($BE105&lt;&gt;$CN$5,$BE105&lt;=$CN$6,$BE105&lt;&gt;$CN$7),1,0)</f>
        <v>0</v>
      </c>
      <c r="CX105" s="32">
        <f>IF(AND($BI105&lt;&gt;$CN$5,$BI105&lt;=$CN$6,$BI105&lt;&gt;$CN$7),1,0)</f>
        <v>0</v>
      </c>
      <c r="CY105" s="32">
        <f>IF(AND($BQ105&lt;&gt;$CN$5,$BQ105&lt;=$CN$6,$BQ105&lt;&gt;$CN$7),1,0)</f>
        <v>0</v>
      </c>
      <c r="CZ105" s="32">
        <f>IF(AND($BU105&lt;&gt;$CN$5,$BU105&lt;=$CN$6,$BU105&lt;&gt;$CN$7),1,0)</f>
        <v>0</v>
      </c>
      <c r="DC105" s="32">
        <f>IF(AND($M105&lt;&gt;$DB$5,$M105&lt;=$DB$6,$M105&lt;&gt;$CN$7),1,0)</f>
        <v>0</v>
      </c>
      <c r="DD105" s="32">
        <f>IF(AND($Q105&lt;&gt;$DB$5,$Q105&lt;=$DB$6,$Q105&lt;&gt;$CN$7),1,0)</f>
        <v>0</v>
      </c>
      <c r="DE105" s="32">
        <f>IF(AND($U105&lt;&gt;$DB$5,$U105&lt;=$DB$6,$U105&lt;&gt;$CN$7),1,0)</f>
        <v>0</v>
      </c>
      <c r="DF105" s="32">
        <f>IF(AND($Y105&lt;&gt;$DB$5,$Y105&lt;=$DB$6,$Y105&lt;&gt;$CN$7),1,0)</f>
        <v>0</v>
      </c>
      <c r="DG105" s="32">
        <f>IF(AND($AG105&lt;&gt;$DB$5,$AG105&lt;=$DB$6,$AG105&lt;&gt;$CN$7),1,0)</f>
        <v>0</v>
      </c>
      <c r="DH105" s="32">
        <f>IF(AND($AK105&lt;&gt;$DB$5,$AK105&lt;=$DB$6,$AK105&lt;&gt;$CN$7),1,0)</f>
        <v>0</v>
      </c>
      <c r="DI105" s="32">
        <f>IF(AND($AS105&lt;&gt;$DB$5,$AS105&lt;=$DB$6,$AS105&lt;&gt;$CN$7),1,0)</f>
        <v>0</v>
      </c>
      <c r="DJ105" s="32">
        <f>IF(AND($AW105&lt;&gt;$DB$5,$AW105&lt;=$DB$6,$AW105&lt;&gt;$CN$7),1,0)</f>
        <v>0</v>
      </c>
      <c r="DK105" s="32">
        <f>IF(AND($BE105&lt;&gt;$DB$5,$BE105&lt;=$DB$6,$BE105&lt;&gt;$CN$7),1,0)</f>
        <v>0</v>
      </c>
      <c r="DL105" s="32">
        <f>IF(AND($BI105&lt;&gt;$DB$5,$BI105&lt;=$DB$6,$BI105&lt;&gt;$CN$7),1,0)</f>
        <v>0</v>
      </c>
      <c r="DM105" s="32">
        <f>IF(AND($BQ105&lt;&gt;$DB$5,$BQ105&lt;=$DB$6,$BQ105&lt;&gt;$CN$7),1,0)</f>
        <v>0</v>
      </c>
      <c r="DN105" s="32">
        <f>IF(AND($BU105&lt;&gt;$DB$5,$BU105&lt;=$DB$6,$BU105&lt;&gt;$CN$7),1,0)</f>
        <v>0</v>
      </c>
      <c r="DQ105" s="32">
        <f t="shared" ref="DQ105" si="4958">IF(AND($M105&lt;&gt;$DP$5,$M105&lt;=$DP$6,$M105&lt;&gt;$CN$7),1,0)</f>
        <v>0</v>
      </c>
      <c r="DR105" s="32">
        <f t="shared" ref="DR105" si="4959">IF(AND($Q105&lt;&gt;$DP$5,$Q105&lt;=$DP$6,$Q105&lt;&gt;$CN$7),1,0)</f>
        <v>0</v>
      </c>
      <c r="DS105" s="32">
        <f t="shared" ref="DS105" si="4960">IF(AND($U105&lt;&gt;$DP$5,$U105&lt;=$DP$6,$U105&lt;&gt;$CN$7),1,0)</f>
        <v>0</v>
      </c>
      <c r="DT105" s="32">
        <f t="shared" ref="DT105" si="4961">IF(AND($Y105&lt;&gt;$DP$5,$Y105&lt;=$DP$6,$Y105&lt;&gt;$CN$7),1,0)</f>
        <v>0</v>
      </c>
      <c r="DU105" s="32">
        <f t="shared" ref="DU105" si="4962">IF(AND($AG105&lt;&gt;$DP$5,$AG105&lt;=$DP$6,$AG105&lt;&gt;$CN$7),1,0)</f>
        <v>0</v>
      </c>
      <c r="DV105" s="32">
        <f t="shared" ref="DV105" si="4963">IF(AND($AK105&lt;&gt;$DP$5,$AK105&lt;=$DP$6,$AK105&lt;&gt;$CN$7),1,0)</f>
        <v>0</v>
      </c>
      <c r="DW105" s="32">
        <f t="shared" ref="DW105" si="4964">IF(AND($AS105&lt;&gt;$DP$5,$AS105&lt;=$DP$6,$AS105&lt;&gt;$CN$7),1,0)</f>
        <v>0</v>
      </c>
      <c r="DX105" s="32">
        <f t="shared" ref="DX105" si="4965">IF(AND($AW105&lt;&gt;$DP$5,$AW105&lt;=$DP$6,$AW105&lt;&gt;$CN$7),1,0)</f>
        <v>0</v>
      </c>
      <c r="DY105" s="32">
        <f t="shared" ref="DY105" si="4966">IF(AND($BE105&lt;&gt;$DP$5,$BE105&lt;=$DP$6,$BE105&lt;&gt;$CN$7),1,0)</f>
        <v>0</v>
      </c>
      <c r="DZ105" s="32">
        <f t="shared" ref="DZ105" si="4967">IF(AND($BI105&lt;&gt;$DP$5,$BI105&lt;=$DP$6,$BI105&lt;&gt;$CN$7),1,0)</f>
        <v>0</v>
      </c>
      <c r="EA105" s="32">
        <f t="shared" ref="EA105" si="4968">IF(AND($BQ105&lt;&gt;$DP$5,$BQ105&lt;=$DP$6,$BQ105&lt;&gt;$CN$7),1,0)</f>
        <v>0</v>
      </c>
      <c r="EB105" s="32">
        <f t="shared" ref="EB105" si="4969">IF(AND($BU105&lt;&gt;$DP$5,$BU105&lt;=$DP$6,$BU105&lt;&gt;$CN$7),1,0)</f>
        <v>0</v>
      </c>
      <c r="EE105" s="328">
        <f>IF(M105&lt;&gt;"",IF(M105&lt;=$ED$6,1,IF(L105&gt;$ED$6,0,NETWORKDAYS(L105,$ED$6,祭日リスト)/NETWORKDAYS(L105,M105,祭日リスト)))*$GG105*週間進捗報告書!$G$9,0)</f>
        <v>0</v>
      </c>
      <c r="EF105" s="328">
        <f>IF(Q105&lt;&gt;"",IF(Q105&lt;=$ED$6,1,IF(P105&gt;$ED$6,0,NETWORKDAYS(P105,$ED$6,祭日リスト)/NETWORKDAYS(P105,Q105,祭日リスト)))*$GG105*週間進捗報告書!$G$10,0)</f>
        <v>0</v>
      </c>
      <c r="EG105" s="328">
        <f>IF(U105&lt;&gt;"",IF(U105&lt;=$ED$6,1,IF(T105&gt;$ED$6,0,NETWORKDAYS(T105,$ED$6,祭日リスト)/NETWORKDAYS(T105,U105,祭日リスト)))*$GG105*週間進捗報告書!$G$11,0)</f>
        <v>0</v>
      </c>
      <c r="EH105" s="328">
        <f>IF(Y105&lt;&gt;"",IF(Y105&lt;=$ED$6,1,IF(X105&gt;$ED$6,0,NETWORKDAYS(X105,$ED$6,祭日リスト)/NETWORKDAYS(X105,Y105,祭日リスト)))*$GG105*週間進捗報告書!$G$12,0)</f>
        <v>0</v>
      </c>
      <c r="EI105" s="328">
        <f>IF(AG105&lt;&gt;"",IF(AG105&lt;=$ED$6,1,IF(AF105&gt;$ED$6,0,NETWORKDAYS(AF105,$ED$6,祭日リスト)/NETWORKDAYS(AF105,AG105,祭日リスト)))*$GG105*週間進捗報告書!$G$13,0)</f>
        <v>0</v>
      </c>
      <c r="EJ105" s="328">
        <f>IF(AK105&lt;&gt;"",IF(AK105&lt;=$ED$6,1,IF(AJ105&gt;$ED$6,0,NETWORKDAYS(AJ105,$ED$6,祭日リスト)/NETWORKDAYS(AJ105,AK105,祭日リスト)))*$GG105*週間進捗報告書!$G$14,0)</f>
        <v>0</v>
      </c>
      <c r="EK105" s="328">
        <f>IF(AS105&lt;&gt;"",IF(AS105&lt;=$ED$6,1,IF(AR105&gt;$ED$6,0,NETWORKDAYS(AR105,$ED$6,祭日リスト)/NETWORKDAYS(AR105,AS105,祭日リスト)))*$GG105*週間進捗報告書!$G$15,0)</f>
        <v>0</v>
      </c>
      <c r="EL105" s="328">
        <f>IF(AW105&lt;&gt;"",IF(AW105&lt;=$ED$6,1,IF(AV105&gt;$ED$6,0,NETWORKDAYS(AV105,$ED$6,祭日リスト)/NETWORKDAYS(AV105,AW105,祭日リスト)))*$GG105*週間進捗報告書!$G$16,0)</f>
        <v>0</v>
      </c>
      <c r="EM105" s="328">
        <f>IF(BE105&lt;&gt;"",IF(BE105&lt;=$ED$6,1,IF(BD105&gt;$ED$6,0,NETWORKDAYS(BD105,$ED$6,祭日リスト)/NETWORKDAYS(BD105,BE105,祭日リスト)))*$GG105*週間進捗報告書!$G$17,0)</f>
        <v>0</v>
      </c>
      <c r="EN105" s="328">
        <f>IF(BI105&lt;&gt;"",IF(BI105&lt;=$ED$6,1,IF(BH105&gt;$ED$6,0,NETWORKDAYS(BH105,$ED$6,祭日リスト)/NETWORKDAYS(BH105,BI105,祭日リスト)))*$GG105*週間進捗報告書!$G$18,0)</f>
        <v>0</v>
      </c>
      <c r="EO105" s="328">
        <f>IF(BQ105&lt;&gt;"",IF(BQ105&lt;=$ED$6,1,IF(BP105&gt;$ED$6,0,NETWORKDAYS(BP105,$ED$6,祭日リスト)/NETWORKDAYS(BP105,BQ105,祭日リスト)))*$GG105*週間進捗報告書!$G$19,0)</f>
        <v>0</v>
      </c>
      <c r="EP105" s="328">
        <f>IF(BU105&lt;&gt;"",IF(BU105&lt;=$ED$6,1,IF(BT105&gt;$ED$6,0,NETWORKDAYS(BT105,$ED$6,祭日リスト)/NETWORKDAYS(BT105,BU105,祭日リスト)))*$GG105*週間進捗報告書!$G$20,0)</f>
        <v>0</v>
      </c>
      <c r="ER105" s="547">
        <f t="shared" ref="ER105:FC105" si="4970">EE105-EE106</f>
        <v>0</v>
      </c>
      <c r="ES105" s="547">
        <f t="shared" si="4970"/>
        <v>0</v>
      </c>
      <c r="ET105" s="547">
        <f t="shared" si="4970"/>
        <v>0</v>
      </c>
      <c r="EU105" s="547">
        <f t="shared" si="4970"/>
        <v>0</v>
      </c>
      <c r="EV105" s="547">
        <f t="shared" si="4970"/>
        <v>0</v>
      </c>
      <c r="EW105" s="547">
        <f t="shared" si="4970"/>
        <v>0</v>
      </c>
      <c r="EX105" s="547">
        <f t="shared" si="4970"/>
        <v>0</v>
      </c>
      <c r="EY105" s="547">
        <f t="shared" si="4970"/>
        <v>0</v>
      </c>
      <c r="EZ105" s="547">
        <f t="shared" si="4970"/>
        <v>0</v>
      </c>
      <c r="FA105" s="547">
        <f t="shared" si="4970"/>
        <v>0</v>
      </c>
      <c r="FB105" s="547">
        <f t="shared" si="4970"/>
        <v>0</v>
      </c>
      <c r="FC105" s="547">
        <f t="shared" si="4970"/>
        <v>0</v>
      </c>
      <c r="FD105" s="547">
        <f t="shared" ref="FD105" si="4971">SUM(ER105:FC106)</f>
        <v>0</v>
      </c>
      <c r="FE105" s="333"/>
      <c r="FG105" s="32">
        <f>IF(AND($M105&lt;&gt;$FF$7),1,0)</f>
        <v>0</v>
      </c>
      <c r="FH105" s="32">
        <f>IF(AND($Q105&lt;&gt;$FF$7),1,0)</f>
        <v>0</v>
      </c>
      <c r="FI105" s="32">
        <f>IF(AND($U105&lt;&gt;$FF$7),1,0)</f>
        <v>0</v>
      </c>
      <c r="FJ105" s="32">
        <f>IF(AND($Y105&lt;&gt;$FF$7),1,0)</f>
        <v>0</v>
      </c>
      <c r="FK105" s="32">
        <f>IF(AND($AG105&lt;&gt;$FF$7),1,0)</f>
        <v>0</v>
      </c>
      <c r="FL105" s="32">
        <f>IF(AND($AK105&lt;&gt;$FF$7),1,0)</f>
        <v>0</v>
      </c>
      <c r="FM105" s="32">
        <f>IF(AND($AS105&lt;&gt;$FF$7),1,0)</f>
        <v>0</v>
      </c>
      <c r="FN105" s="32">
        <f>IF(AND($AW105&lt;&gt;$FF$7),1,0)</f>
        <v>0</v>
      </c>
      <c r="FO105" s="32">
        <f>IF(AND($BE105&lt;&gt;$FF$7),1,0)</f>
        <v>0</v>
      </c>
      <c r="FP105" s="32">
        <f>IF(AND($BI105&lt;&gt;$FF$7),1,0)</f>
        <v>0</v>
      </c>
      <c r="FQ105" s="32">
        <f>IF(AND($BQ105&lt;&gt;$FF$7),1,0)</f>
        <v>0</v>
      </c>
      <c r="FR105" s="32">
        <f>IF(AND($BU105&lt;&gt;$FF$7),1,0)</f>
        <v>0</v>
      </c>
      <c r="FU105" s="294">
        <f t="shared" ref="FU105" si="4972">IF($K105&lt;&gt;"NG",$GG105,0)</f>
        <v>0</v>
      </c>
      <c r="FV105" s="294">
        <f t="shared" ref="FV105" si="4973">IF($O105&lt;&gt;"NG",$GG105,0)</f>
        <v>0</v>
      </c>
      <c r="FW105" s="294">
        <f t="shared" ref="FW105" si="4974">IF($S105&lt;&gt;"NG",$GG105,0)</f>
        <v>0</v>
      </c>
      <c r="FX105" s="294">
        <f t="shared" ref="FX105" si="4975">IF($W105&lt;&gt;"NG",$GG105,0)</f>
        <v>0</v>
      </c>
      <c r="FY105" s="294">
        <f t="shared" ref="FY105" si="4976">IF($AE105&lt;&gt;"NG",$GG105,0)</f>
        <v>0</v>
      </c>
      <c r="FZ105" s="294">
        <f t="shared" ref="FZ105" si="4977">IF($AI105&lt;&gt;"NG",$GG105,0)</f>
        <v>0</v>
      </c>
      <c r="GA105" s="294">
        <f t="shared" ref="GA105" si="4978">IF($AQ105&lt;&gt;"NG",$GG105,0)</f>
        <v>0</v>
      </c>
      <c r="GB105" s="294">
        <f t="shared" ref="GB105" si="4979">IF($AU105&lt;&gt;"NG",$GG105,0)</f>
        <v>0</v>
      </c>
      <c r="GC105" s="294">
        <f t="shared" ref="GC105" si="4980">IF($BC105&lt;&gt;"NG",$GG105,0)</f>
        <v>0</v>
      </c>
      <c r="GD105" s="294">
        <f t="shared" ref="GD105" si="4981">IF($BG105&lt;&gt;"NG",$GG105,0)</f>
        <v>0</v>
      </c>
      <c r="GE105" s="294">
        <f t="shared" ref="GE105" si="4982">IF($BO105&lt;&gt;"NG",$GG105,0)</f>
        <v>0</v>
      </c>
      <c r="GF105" s="294">
        <f t="shared" ref="GF105" si="4983">IF($BS105&lt;&gt;"NG",$GG105,0)</f>
        <v>0</v>
      </c>
      <c r="GG105" s="294" t="e">
        <f>VLOOKUP($D105,リスト!$D:$S,15,FALSE)</f>
        <v>#N/A</v>
      </c>
      <c r="GH105" s="2" t="e">
        <f>INDEX(リスト!$V:$V,MATCH(中日程計画表!$D105,リスト!$D:$D,0))</f>
        <v>#N/A</v>
      </c>
      <c r="GI105" s="2" t="e">
        <f>INDEX(リスト!$A:$A,MATCH(中日程計画表!$D105,リスト!$D:$D,0))</f>
        <v>#N/A</v>
      </c>
      <c r="GJ105" s="2" t="e">
        <f>INDEX(リスト!$U:$U,MATCH(中日程計画表!$D105,リスト!$D:$D,0))</f>
        <v>#N/A</v>
      </c>
      <c r="GK105" s="5" t="e">
        <f>INDEX(リスト!$W:$W,MATCH(中日程計画表!$D105,リスト!$D:$D,0))</f>
        <v>#N/A</v>
      </c>
      <c r="GL105" s="2" t="s">
        <v>200</v>
      </c>
      <c r="GM105" s="296">
        <f>D105</f>
        <v>0</v>
      </c>
      <c r="GN105" s="296" t="str">
        <f>E105</f>
        <v>棚卸開始処理</v>
      </c>
      <c r="GP105" s="2">
        <v>0.13034408602150541</v>
      </c>
      <c r="GU105" s="460" t="str">
        <f t="shared" ref="GU105" si="4984">AE105</f>
        <v>NG</v>
      </c>
      <c r="GV105" s="460">
        <f t="shared" ref="GV105" si="4985">EI105</f>
        <v>0</v>
      </c>
      <c r="GW105" s="460">
        <f t="shared" ref="GW105" si="4986">EI106</f>
        <v>0</v>
      </c>
      <c r="GX105" s="462">
        <f t="shared" ref="GX105" si="4987">EV105</f>
        <v>0</v>
      </c>
      <c r="GY105" s="460" t="str">
        <f t="shared" ref="GY105" si="4988">AI105</f>
        <v>NG</v>
      </c>
      <c r="GZ105" s="460">
        <f t="shared" ref="GZ105" si="4989">EJ105</f>
        <v>0</v>
      </c>
      <c r="HA105" s="460">
        <f t="shared" ref="HA105" si="4990">EJ106</f>
        <v>0</v>
      </c>
      <c r="HB105" s="462">
        <f t="shared" ref="HB105" si="4991">EW105</f>
        <v>0</v>
      </c>
      <c r="HC105" s="460" t="str">
        <f t="shared" ref="HC105" si="4992">AQ105</f>
        <v>NG</v>
      </c>
      <c r="HD105" s="460">
        <f t="shared" ref="HD105" si="4993">EK105</f>
        <v>0</v>
      </c>
      <c r="HE105" s="460">
        <f t="shared" ref="HE105" si="4994">EK106</f>
        <v>0</v>
      </c>
      <c r="HF105" s="462">
        <f t="shared" ref="HF105" si="4995">EX105</f>
        <v>0</v>
      </c>
      <c r="HG105" s="460" t="str">
        <f t="shared" ref="HG105" si="4996">AU105</f>
        <v>NG</v>
      </c>
      <c r="HH105" s="460">
        <f t="shared" ref="HH105" si="4997">EL105</f>
        <v>0</v>
      </c>
      <c r="HI105" s="460">
        <f t="shared" ref="HI105" si="4998">EL106</f>
        <v>0</v>
      </c>
      <c r="HJ105" s="462">
        <f t="shared" ref="HJ105" si="4999">EY105</f>
        <v>0</v>
      </c>
      <c r="HK105" s="460" t="str">
        <f t="shared" ref="HK105" si="5000">BC105</f>
        <v>NG</v>
      </c>
      <c r="HL105" s="460">
        <f t="shared" ref="HL105" si="5001">EM105</f>
        <v>0</v>
      </c>
      <c r="HM105" s="460">
        <f t="shared" ref="HM105" si="5002">EM106</f>
        <v>0</v>
      </c>
      <c r="HN105" s="462">
        <f t="shared" ref="HN105" si="5003">EZ105</f>
        <v>0</v>
      </c>
      <c r="HO105" s="460" t="str">
        <f t="shared" ref="HO105" si="5004">BG105</f>
        <v>NG</v>
      </c>
      <c r="HP105" s="460">
        <f t="shared" ref="HP105" si="5005">EN105</f>
        <v>0</v>
      </c>
      <c r="HQ105" s="460">
        <f t="shared" ref="HQ105" si="5006">EN106</f>
        <v>0</v>
      </c>
      <c r="HR105" s="462">
        <f t="shared" ref="HR105" si="5007">FA105</f>
        <v>0</v>
      </c>
      <c r="HS105" s="332"/>
    </row>
    <row r="106" spans="1:227" ht="12" customHeight="1">
      <c r="A106" s="489"/>
      <c r="B106" s="493"/>
      <c r="C106" s="475"/>
      <c r="D106" s="501"/>
      <c r="E106" s="483"/>
      <c r="F106" s="317"/>
      <c r="G106" s="317"/>
      <c r="H106" s="317"/>
      <c r="I106" s="317"/>
      <c r="J106" s="316"/>
      <c r="K106" s="481"/>
      <c r="L106" s="77"/>
      <c r="M106" s="77"/>
      <c r="N106" s="471"/>
      <c r="O106" s="494"/>
      <c r="P106" s="77"/>
      <c r="Q106" s="77"/>
      <c r="R106" s="471"/>
      <c r="S106" s="494"/>
      <c r="T106" s="77"/>
      <c r="U106" s="77"/>
      <c r="V106" s="471"/>
      <c r="W106" s="473"/>
      <c r="X106" s="77"/>
      <c r="Y106" s="77"/>
      <c r="Z106" s="471"/>
      <c r="AA106" s="477"/>
      <c r="AB106" s="80"/>
      <c r="AC106" s="80"/>
      <c r="AD106" s="471"/>
      <c r="AE106" s="495"/>
      <c r="AF106" s="77"/>
      <c r="AG106" s="77"/>
      <c r="AH106" s="471"/>
      <c r="AI106" s="495"/>
      <c r="AJ106" s="77"/>
      <c r="AK106" s="77"/>
      <c r="AL106" s="471"/>
      <c r="AM106" s="498"/>
      <c r="AN106" s="80"/>
      <c r="AO106" s="80"/>
      <c r="AP106" s="497"/>
      <c r="AQ106" s="473"/>
      <c r="AR106" s="77"/>
      <c r="AS106" s="77"/>
      <c r="AT106" s="471"/>
      <c r="AU106" s="473"/>
      <c r="AV106" s="77"/>
      <c r="AW106" s="77"/>
      <c r="AX106" s="471"/>
      <c r="AY106" s="477"/>
      <c r="AZ106" s="80"/>
      <c r="BA106" s="80"/>
      <c r="BB106" s="497"/>
      <c r="BC106" s="475"/>
      <c r="BD106" s="77"/>
      <c r="BE106" s="77"/>
      <c r="BF106" s="471"/>
      <c r="BG106" s="473"/>
      <c r="BH106" s="77"/>
      <c r="BI106" s="77"/>
      <c r="BJ106" s="471"/>
      <c r="BK106" s="498"/>
      <c r="BL106" s="80"/>
      <c r="BM106" s="80"/>
      <c r="BN106" s="497"/>
      <c r="BO106" s="475"/>
      <c r="BP106" s="77"/>
      <c r="BQ106" s="77"/>
      <c r="BR106" s="471"/>
      <c r="BS106" s="473"/>
      <c r="BT106" s="77"/>
      <c r="BU106" s="77"/>
      <c r="BV106" s="471"/>
      <c r="BW106" s="499"/>
      <c r="BX106" s="467"/>
      <c r="BY106" s="490"/>
      <c r="CA106" s="19">
        <f t="shared" ref="CA106" si="5008">IF(AND($N105=1,$M106&lt;&gt;$BZ$7),1,0)</f>
        <v>0</v>
      </c>
      <c r="CB106" s="19">
        <f t="shared" ref="CB106" si="5009">IF(AND($R105=1,$Q106&lt;&gt;$BZ$7),1,0)</f>
        <v>0</v>
      </c>
      <c r="CC106" s="19">
        <f t="shared" ref="CC106" si="5010">IF(AND($V105=1,$U106&lt;&gt;$BZ$7),1,0)</f>
        <v>0</v>
      </c>
      <c r="CD106" s="19">
        <f t="shared" ref="CD106" si="5011">IF(AND($Z105=1,$Y106&lt;&gt;$BZ$7),1,0)</f>
        <v>0</v>
      </c>
      <c r="CE106" s="19">
        <f t="shared" ref="CE106" si="5012">IF(AND($AH105=1,$AG106&lt;&gt;$BZ$7),1,0)</f>
        <v>0</v>
      </c>
      <c r="CF106" s="19">
        <f t="shared" ref="CF106" si="5013">IF(AND($AL105=1,$AK106&lt;&gt;$BZ$7),1,0)</f>
        <v>0</v>
      </c>
      <c r="CG106" s="19">
        <f t="shared" ref="CG106" si="5014">IF(AND($AT105=1,$AS106&lt;&gt;$BZ$7),1,0)</f>
        <v>0</v>
      </c>
      <c r="CH106" s="19">
        <f t="shared" ref="CH106" si="5015">IF(AND($AX105=1,$AW106&lt;&gt;$BZ$7),1,0)</f>
        <v>0</v>
      </c>
      <c r="CI106" s="19">
        <f t="shared" ref="CI106" si="5016">IF(AND($BF105=1,$BE106&lt;&gt;$BZ$7),1,0)</f>
        <v>0</v>
      </c>
      <c r="CJ106" s="19">
        <f t="shared" ref="CJ106" si="5017">IF(AND($BJ105=1,$BI106&lt;&gt;$BZ$7),1,0)</f>
        <v>0</v>
      </c>
      <c r="CK106" s="19">
        <f t="shared" ref="CK106" si="5018">IF(AND($BR105=1,$BQ106&lt;&gt;$BZ$7),1,0)</f>
        <v>0</v>
      </c>
      <c r="CL106" s="19">
        <f t="shared" ref="CL106" si="5019">IF(AND($BV105=1,$BU106&lt;&gt;$BZ$7),1,0)</f>
        <v>0</v>
      </c>
      <c r="CO106" s="19">
        <f>IF(AND($M106&lt;&gt;$CN$7,$M106&lt;=$CN$6),1,0)</f>
        <v>0</v>
      </c>
      <c r="CP106" s="19">
        <f>IF(AND($Q106&lt;&gt;$CN$7,$Q106&lt;=$CN$6),1,0)</f>
        <v>0</v>
      </c>
      <c r="CQ106" s="19">
        <f>IF(AND($U106&lt;&gt;$CN$7,$U106&lt;=$CN$6),1,0)</f>
        <v>0</v>
      </c>
      <c r="CR106" s="19">
        <f>IF(AND($Y106&lt;&gt;$CN$7,$Y106&lt;=$CN$6),1,0)</f>
        <v>0</v>
      </c>
      <c r="CS106" s="19">
        <f>IF(AND($AG106&lt;&gt;$CN$7,$AG106&lt;=$CN$6),1,0)</f>
        <v>0</v>
      </c>
      <c r="CT106" s="19">
        <f>IF(AND($AK106&lt;&gt;$CN$7,$AK106&lt;=$CN$6),1,0)</f>
        <v>0</v>
      </c>
      <c r="CU106" s="19">
        <f>IF(AND($AS106&lt;&gt;$CN$7,$AS106&lt;=$CN$6),1,0)</f>
        <v>0</v>
      </c>
      <c r="CV106" s="19">
        <f>IF(AND($AW106&lt;&gt;$CN$7,$AW106&lt;=$CN$6),1,0)</f>
        <v>0</v>
      </c>
      <c r="CW106" s="19">
        <f>IF(AND($BE106&lt;&gt;$CN$7,$BE106&lt;=$CN$6),1,0)</f>
        <v>0</v>
      </c>
      <c r="CX106" s="19">
        <f>IF(AND($BI106&lt;&gt;$CN$7,$BI106&lt;=$CN$6),1,0)</f>
        <v>0</v>
      </c>
      <c r="CY106" s="19">
        <f>IF(AND($BQ106&lt;&gt;$CN$7,$BQ106&lt;=$CN$6),1,0)</f>
        <v>0</v>
      </c>
      <c r="CZ106" s="19">
        <f>IF(AND($BU106&lt;&gt;$CN$7,$BU106&lt;=$CN$6),1,0)</f>
        <v>0</v>
      </c>
      <c r="DC106" s="19">
        <f>IF($N105=1,1,0)</f>
        <v>0</v>
      </c>
      <c r="DD106" s="19">
        <f>IF($R105=1,1,0)</f>
        <v>0</v>
      </c>
      <c r="DE106" s="19">
        <f>IF($V105=1,1,0)</f>
        <v>0</v>
      </c>
      <c r="DF106" s="19">
        <f>IF($Z105=1,1,0)</f>
        <v>0</v>
      </c>
      <c r="DG106" s="19">
        <f>IF($AH105=1,1,0)</f>
        <v>0</v>
      </c>
      <c r="DH106" s="19">
        <f>IF($AL105=1,1,0)</f>
        <v>0</v>
      </c>
      <c r="DI106" s="19">
        <f>IF($AT105=1,1,0)</f>
        <v>0</v>
      </c>
      <c r="DJ106" s="19">
        <f>IF($AX105=1,1,0)</f>
        <v>0</v>
      </c>
      <c r="DK106" s="19">
        <f>IF($BF105=1,1,0)</f>
        <v>0</v>
      </c>
      <c r="DL106" s="19">
        <f>IF($BJ105=1,1,0)</f>
        <v>0</v>
      </c>
      <c r="DM106" s="19">
        <f>IF($BR105=1,1,0)</f>
        <v>0</v>
      </c>
      <c r="DN106" s="19">
        <f>IF($BV105=1,1,0)</f>
        <v>0</v>
      </c>
      <c r="DQ106" s="19">
        <f t="shared" ref="DQ106" si="5020">IF($N105=1,1,0)</f>
        <v>0</v>
      </c>
      <c r="DR106" s="19">
        <f t="shared" ref="DR106" si="5021">IF($R105=1,1,0)</f>
        <v>0</v>
      </c>
      <c r="DS106" s="19">
        <f t="shared" ref="DS106" si="5022">IF($V105=1,1,0)</f>
        <v>0</v>
      </c>
      <c r="DT106" s="19">
        <f t="shared" ref="DT106" si="5023">IF($Z105=1,1,0)</f>
        <v>0</v>
      </c>
      <c r="DU106" s="19">
        <f t="shared" ref="DU106" si="5024">IF($AH105=1,1,0)</f>
        <v>0</v>
      </c>
      <c r="DV106" s="19">
        <f t="shared" ref="DV106" si="5025">IF($AL105=1,1,0)</f>
        <v>0</v>
      </c>
      <c r="DW106" s="19">
        <f t="shared" ref="DW106" si="5026">IF($AT105=1,1,0)</f>
        <v>0</v>
      </c>
      <c r="DX106" s="19">
        <f t="shared" ref="DX106" si="5027">IF($AX105=1,1,0)</f>
        <v>0</v>
      </c>
      <c r="DY106" s="19">
        <f t="shared" ref="DY106" si="5028">IF($BF105=1,1,0)</f>
        <v>0</v>
      </c>
      <c r="DZ106" s="19">
        <f t="shared" ref="DZ106" si="5029">IF($BJ105=1,1,0)</f>
        <v>0</v>
      </c>
      <c r="EA106" s="19">
        <f t="shared" ref="EA106" si="5030">IF($BR105=1,1,0)</f>
        <v>0</v>
      </c>
      <c r="EB106" s="19">
        <f t="shared" ref="EB106" si="5031">IF($BV105=1,1,0)</f>
        <v>0</v>
      </c>
      <c r="EE106" s="329">
        <f>N105*$FU106*週間進捗報告書!$G$9</f>
        <v>0</v>
      </c>
      <c r="EF106" s="329">
        <f>R105*$FV106*週間進捗報告書!$G$10</f>
        <v>0</v>
      </c>
      <c r="EG106" s="329">
        <f>V105*$FW106*週間進捗報告書!$G$11</f>
        <v>0</v>
      </c>
      <c r="EH106" s="329">
        <f>Z105*$FX106*週間進捗報告書!$G$12</f>
        <v>0</v>
      </c>
      <c r="EI106" s="329">
        <f>AH105*$FY106*週間進捗報告書!$G$13</f>
        <v>0</v>
      </c>
      <c r="EJ106" s="329">
        <f>AL105*$FZ106*週間進捗報告書!$G$14</f>
        <v>0</v>
      </c>
      <c r="EK106" s="329">
        <f>AT105*$GA106*週間進捗報告書!$G$15</f>
        <v>0</v>
      </c>
      <c r="EL106" s="329">
        <f>AX105*$GB106*週間進捗報告書!$G$16</f>
        <v>0</v>
      </c>
      <c r="EM106" s="329">
        <f>BF105*$GC106*週間進捗報告書!$G$17</f>
        <v>0</v>
      </c>
      <c r="EN106" s="329">
        <f>BJ105*$GD106*週間進捗報告書!$G$18</f>
        <v>0</v>
      </c>
      <c r="EO106" s="329">
        <f>BR105*$GE106*週間進捗報告書!$G$19</f>
        <v>0</v>
      </c>
      <c r="EP106" s="329">
        <f>BV105*$GF106*週間進捗報告書!$G$20</f>
        <v>0</v>
      </c>
      <c r="ER106" s="547"/>
      <c r="ES106" s="547"/>
      <c r="ET106" s="547"/>
      <c r="EU106" s="547"/>
      <c r="EV106" s="547"/>
      <c r="EW106" s="547"/>
      <c r="EX106" s="547"/>
      <c r="EY106" s="547"/>
      <c r="EZ106" s="547"/>
      <c r="FA106" s="547"/>
      <c r="FB106" s="547"/>
      <c r="FC106" s="547"/>
      <c r="FD106" s="547"/>
      <c r="FE106" s="332"/>
      <c r="FG106" s="19"/>
      <c r="FH106" s="19"/>
      <c r="FI106" s="19"/>
      <c r="FJ106" s="19"/>
      <c r="FK106" s="19"/>
      <c r="FL106" s="19"/>
      <c r="FM106" s="19"/>
      <c r="FN106" s="19"/>
      <c r="FO106" s="19"/>
      <c r="FP106" s="19"/>
      <c r="FQ106" s="19"/>
      <c r="FR106" s="19"/>
      <c r="FU106" s="295">
        <f t="shared" ref="FU106" si="5032">FU105</f>
        <v>0</v>
      </c>
      <c r="FV106" s="295">
        <f t="shared" ref="FV106" si="5033">FV105</f>
        <v>0</v>
      </c>
      <c r="FW106" s="295">
        <f t="shared" ref="FW106" si="5034">FW105</f>
        <v>0</v>
      </c>
      <c r="FX106" s="295">
        <f t="shared" ref="FX106" si="5035">FX105</f>
        <v>0</v>
      </c>
      <c r="FY106" s="295">
        <f t="shared" ref="FY106" si="5036">FY105</f>
        <v>0</v>
      </c>
      <c r="FZ106" s="295">
        <f t="shared" ref="FZ106" si="5037">FZ105</f>
        <v>0</v>
      </c>
      <c r="GA106" s="295">
        <f t="shared" ref="GA106" si="5038">GA105</f>
        <v>0</v>
      </c>
      <c r="GB106" s="295">
        <f t="shared" ref="GB106" si="5039">GB105</f>
        <v>0</v>
      </c>
      <c r="GC106" s="295">
        <f t="shared" ref="GC106" si="5040">GC105</f>
        <v>0</v>
      </c>
      <c r="GD106" s="295">
        <f t="shared" ref="GD106" si="5041">GD105</f>
        <v>0</v>
      </c>
      <c r="GE106" s="295">
        <f t="shared" ref="GE106" si="5042">GE105</f>
        <v>0</v>
      </c>
      <c r="GF106" s="295">
        <f t="shared" ref="GF106" si="5043">GF105</f>
        <v>0</v>
      </c>
      <c r="GG106" s="295" t="e">
        <f t="shared" ref="GG106" si="5044">GG105</f>
        <v>#N/A</v>
      </c>
      <c r="GH106" s="2" t="e">
        <f>INDEX(リスト!$V:$V,MATCH(中日程計画表!$D105,リスト!$D:$D,0))</f>
        <v>#N/A</v>
      </c>
      <c r="GI106" s="2" t="e">
        <f>INDEX(リスト!$A:$A,MATCH(中日程計画表!$D105,リスト!$D:$D,0))</f>
        <v>#N/A</v>
      </c>
      <c r="GJ106" s="2" t="e">
        <f>INDEX(リスト!$U:$U,MATCH(中日程計画表!$D105,リスト!$D:$D,0))</f>
        <v>#N/A</v>
      </c>
      <c r="GK106" s="5" t="e">
        <f>INDEX(リスト!$W:$W,MATCH(中日程計画表!$D105,リスト!$D:$D,0))</f>
        <v>#N/A</v>
      </c>
      <c r="GL106" s="2" t="s">
        <v>201</v>
      </c>
      <c r="GM106" s="296">
        <f t="shared" ref="GM106" si="5045">GM105</f>
        <v>0</v>
      </c>
      <c r="GN106" s="296" t="str">
        <f t="shared" ref="GN106" si="5046">GN105</f>
        <v>棚卸開始処理</v>
      </c>
      <c r="GP106" s="2">
        <v>0.13034408602150541</v>
      </c>
      <c r="GU106" s="461"/>
      <c r="GV106" s="460"/>
      <c r="GW106" s="460"/>
      <c r="GX106" s="461"/>
      <c r="GY106" s="461"/>
      <c r="GZ106" s="460"/>
      <c r="HA106" s="460"/>
      <c r="HB106" s="461"/>
      <c r="HC106" s="461"/>
      <c r="HD106" s="460"/>
      <c r="HE106" s="460"/>
      <c r="HF106" s="461"/>
      <c r="HG106" s="461"/>
      <c r="HH106" s="460"/>
      <c r="HI106" s="460"/>
      <c r="HJ106" s="461"/>
      <c r="HK106" s="461"/>
      <c r="HL106" s="460"/>
      <c r="HM106" s="460"/>
      <c r="HN106" s="461"/>
      <c r="HO106" s="461"/>
      <c r="HP106" s="460"/>
      <c r="HQ106" s="460"/>
      <c r="HR106" s="461"/>
      <c r="HS106" s="4"/>
    </row>
    <row r="107" spans="1:227" ht="12" customHeight="1">
      <c r="A107" s="488" t="str">
        <f ca="1">INDIRECT("リスト!A"&amp;B107+6)</f>
        <v>棚卸</v>
      </c>
      <c r="B107" s="493">
        <f t="shared" ref="B107" si="5047">ROUNDDOWN((ROW()-6)/2,0)+1</f>
        <v>51</v>
      </c>
      <c r="C107" s="474" t="str">
        <f>機能グループ名</f>
        <v>棚卸</v>
      </c>
      <c r="D107" s="484">
        <f>機能ID</f>
        <v>0</v>
      </c>
      <c r="E107" s="482" t="str">
        <f>機能名</f>
        <v>実棚明細入力</v>
      </c>
      <c r="F107" s="315"/>
      <c r="G107" s="315"/>
      <c r="H107" s="315"/>
      <c r="I107" s="315"/>
      <c r="J107" s="316"/>
      <c r="K107" s="480" t="str">
        <f>担当者_SR</f>
        <v>NG</v>
      </c>
      <c r="L107" s="76"/>
      <c r="M107" s="76"/>
      <c r="N107" s="470"/>
      <c r="O107" s="494" t="str">
        <f>担当者_SRR</f>
        <v>NG</v>
      </c>
      <c r="P107" s="76"/>
      <c r="Q107" s="76"/>
      <c r="R107" s="470"/>
      <c r="S107" s="494" t="str">
        <f>担当者_DS</f>
        <v>NG</v>
      </c>
      <c r="T107" s="76"/>
      <c r="U107" s="76"/>
      <c r="V107" s="470"/>
      <c r="W107" s="472" t="str">
        <f>担当者_DSR</f>
        <v>NG</v>
      </c>
      <c r="X107" s="76"/>
      <c r="Y107" s="76"/>
      <c r="Z107" s="470"/>
      <c r="AA107" s="476"/>
      <c r="AB107" s="79"/>
      <c r="AC107" s="79"/>
      <c r="AD107" s="470">
        <f>IF(AC108 &lt;&gt; "",1,0)</f>
        <v>0</v>
      </c>
      <c r="AE107" s="495" t="str">
        <f>担当者_CD</f>
        <v>NG</v>
      </c>
      <c r="AF107" s="76"/>
      <c r="AG107" s="76"/>
      <c r="AH107" s="470"/>
      <c r="AI107" s="495" t="str">
        <f>担当者_DD</f>
        <v>NG</v>
      </c>
      <c r="AJ107" s="76"/>
      <c r="AK107" s="76"/>
      <c r="AL107" s="470"/>
      <c r="AM107" s="498"/>
      <c r="AN107" s="79"/>
      <c r="AO107" s="79"/>
      <c r="AP107" s="470">
        <f>IF(AO108 &lt;&gt; "",1,0)</f>
        <v>0</v>
      </c>
      <c r="AQ107" s="472" t="str">
        <f>担当者_MCL</f>
        <v>NG</v>
      </c>
      <c r="AR107" s="76"/>
      <c r="AS107" s="76"/>
      <c r="AT107" s="470"/>
      <c r="AU107" s="472" t="str">
        <f>担当者_MCLR</f>
        <v>NG</v>
      </c>
      <c r="AV107" s="76"/>
      <c r="AW107" s="76"/>
      <c r="AX107" s="470"/>
      <c r="AY107" s="476"/>
      <c r="AZ107" s="79"/>
      <c r="BA107" s="79"/>
      <c r="BB107" s="470">
        <f>IF(BA108 &lt;&gt; "",1,0)</f>
        <v>0</v>
      </c>
      <c r="BC107" s="474" t="str">
        <f>担当者_MT</f>
        <v>NG</v>
      </c>
      <c r="BD107" s="76"/>
      <c r="BE107" s="76"/>
      <c r="BF107" s="470"/>
      <c r="BG107" s="472" t="str">
        <f>担当者_M検</f>
        <v>NG</v>
      </c>
      <c r="BH107" s="76"/>
      <c r="BI107" s="76"/>
      <c r="BJ107" s="470"/>
      <c r="BK107" s="498"/>
      <c r="BL107" s="79"/>
      <c r="BM107" s="79"/>
      <c r="BN107" s="470">
        <v>0</v>
      </c>
      <c r="BO107" s="474" t="str">
        <f>担当者_モテ</f>
        <v>NG</v>
      </c>
      <c r="BP107" s="76"/>
      <c r="BQ107" s="76"/>
      <c r="BR107" s="470"/>
      <c r="BS107" s="472" t="str">
        <f>担当者_モテR</f>
        <v>NG</v>
      </c>
      <c r="BT107" s="76"/>
      <c r="BU107" s="76"/>
      <c r="BV107" s="470"/>
      <c r="BW107" s="499">
        <f t="shared" ref="BW107" si="5048">IFERROR(SUM(IF(K107&lt;&gt;"NG",N107*K$1,0),IF(O107&lt;&gt;"NG",R107*O$1,0),IF(S107&lt;&gt;"NG",V107*S$1,0),IF(W107&lt;&gt;"NG",Z107*W$1,0),IF(AA107&lt;&gt;"NG",AD107*AA$1,0),IF(AE107&lt;&gt;"NG",AH107*AE$1,0),IF(AI107&lt;&gt;"NG",AL107*AI$1,0),IF(AM107&lt;&gt;"NG",AP107*AM$1,0),IF(AQ107&lt;&gt;"NG",AT107*AQ$1,0),IF(AU107&lt;&gt;"NG",AX107*AU$1,0),IF(AY107&lt;&gt;"NG",BB107*AY$1,0),IF(BC107&lt;&gt;"NG",BF107*BC$1,0),IF(BG107&lt;&gt;"NG",BJ107*BG$1,0),IF(BK107&lt;&gt;"NG",BN107*BK$1,0),IF(BO107&lt;&gt;"NG",BR107*BO$1,0),IF(BS107&lt;&gt;"NG",BV107*BS$1,0))/SUM(IF(K107&lt;&gt;"NG",K$1,0),IF(O107&lt;&gt;"NG",O$1,0),IF(S107&lt;&gt;"NG",S$1,0),IF(W107&lt;&gt;"NG",W$1,0),IF(AA107&lt;&gt;"NG",AA$1,0),IF(AE107&lt;&gt;"NG",AE$1,0),IF(AI107&lt;&gt;"NG",AI$1,0),IF(AM107&lt;&gt;"NG",AM$1,0),IF(AQ107&lt;&gt;"NG",AQ$1,0),IF(AU107&lt;&gt;"NG",AU$1,0),IF(AY107&lt;&gt;"NG",AY$1,0),IF(BC107&lt;&gt;"NG",BC$1,0),IF(BG107&lt;&gt;"NG",BG$1,0),IF(BK107&lt;&gt;"NG",BK$1,0),IF(BO107&lt;&gt;"NG",BO$1,0),IF(BS107&lt;&gt;"NG",BS$1,0)),0)</f>
        <v>0</v>
      </c>
      <c r="BX107" s="466"/>
      <c r="BY107" s="490"/>
      <c r="BZ107" s="5"/>
      <c r="CA107" s="32">
        <f t="shared" ref="CA107" si="5049">IF(AND($M107&lt;&gt;$BZ$5,$M107&lt;=$BZ$6,$M107&lt;&gt;$BZ$7),1,0)</f>
        <v>0</v>
      </c>
      <c r="CB107" s="32">
        <f t="shared" ref="CB107" si="5050">IF(AND($Q107&lt;&gt;$BZ$5,$Q107&lt;=$BZ$6,$Q107&lt;&gt;$BZ$7),1,0)</f>
        <v>0</v>
      </c>
      <c r="CC107" s="32">
        <f t="shared" ref="CC107" si="5051">IF(AND($U107&lt;&gt;$BZ$5,$U107&lt;=$BZ$6,$U107&lt;&gt;$BZ$7),1,0)</f>
        <v>0</v>
      </c>
      <c r="CD107" s="32">
        <f t="shared" ref="CD107" si="5052">IF(AND($Y107&lt;&gt;$BZ$5,$Y107&lt;=$BZ$6,$Y107&lt;&gt;$BZ$7),1,0)</f>
        <v>0</v>
      </c>
      <c r="CE107" s="32">
        <f t="shared" ref="CE107" si="5053">IF(AND($AG107&lt;&gt;$BZ$5,$AG107&lt;=$BZ$6,$AG107&lt;&gt;$BZ$7),1,0)</f>
        <v>0</v>
      </c>
      <c r="CF107" s="32">
        <f t="shared" ref="CF107" si="5054">IF(AND($AK107&lt;&gt;$BZ$5,$AK107&lt;=$BZ$6,$AK107&lt;&gt;$BZ$7),1,0)</f>
        <v>0</v>
      </c>
      <c r="CG107" s="32">
        <f t="shared" ref="CG107" si="5055">IF(AND($AS107&lt;&gt;$BZ$5,$AS107&lt;=$BZ$6,$AS107&lt;&gt;$BZ$7),1,0)</f>
        <v>0</v>
      </c>
      <c r="CH107" s="32">
        <f t="shared" ref="CH107" si="5056">IF(AND($AW107&lt;&gt;$BZ$5,$AW107&lt;=$BZ$6,$AW107&lt;&gt;$BZ$7),1,0)</f>
        <v>0</v>
      </c>
      <c r="CI107" s="32">
        <f t="shared" ref="CI107" si="5057">IF(AND($BE107&lt;&gt;$BZ$5,$BE107&lt;=$BZ$6,$BE107&lt;&gt;$BZ$7),1,0)</f>
        <v>0</v>
      </c>
      <c r="CJ107" s="32">
        <f t="shared" ref="CJ107" si="5058">IF(AND($BI107&lt;&gt;$BZ$5,$BI107&lt;=$BZ$6,$BI107&lt;&gt;$BZ$7),1,0)</f>
        <v>0</v>
      </c>
      <c r="CK107" s="32">
        <f t="shared" ref="CK107" si="5059">IF(AND($BQ107&lt;&gt;$BZ$5,$BQ107&lt;=$BZ$6,$BQ107&lt;&gt;$BZ$7),1,0)</f>
        <v>0</v>
      </c>
      <c r="CL107" s="32">
        <f t="shared" ref="CL107" si="5060">IF(AND($BU107&lt;&gt;$BZ$5,$BU107&lt;=$BZ$6,$BU107&lt;&gt;$BZ$7),1,0)</f>
        <v>0</v>
      </c>
      <c r="CO107" s="32">
        <f>IF(AND($M107&lt;&gt;$CN$5,$M107&lt;=$CN$6,$M107&lt;&gt;$CN$7),1,0)</f>
        <v>0</v>
      </c>
      <c r="CP107" s="32">
        <f>IF(AND($Q107&lt;&gt;$CN$5,$Q107&lt;=$CN$6,$Q107&lt;&gt;$CN$7),1,0)</f>
        <v>0</v>
      </c>
      <c r="CQ107" s="32">
        <f>IF(AND($U107&lt;&gt;$CN$5,$U107&lt;=$CN$6,$U107&lt;&gt;$CN$7),1,0)</f>
        <v>0</v>
      </c>
      <c r="CR107" s="32">
        <f>IF(AND($Y107&lt;&gt;$CN$5,$Y107&lt;=$CN$6,$Y107&lt;&gt;$CN$7),1,0)</f>
        <v>0</v>
      </c>
      <c r="CS107" s="32">
        <f>IF(AND($AG107&lt;&gt;$CN$5,$AG107&lt;=$CN$6,$AG107&lt;&gt;$CN$7),1,0)</f>
        <v>0</v>
      </c>
      <c r="CT107" s="32">
        <f>IF(AND($AK107&lt;&gt;$CN$5,$AK107&lt;=$CN$6,$AK107&lt;&gt;$CN$7),1,0)</f>
        <v>0</v>
      </c>
      <c r="CU107" s="32">
        <f>IF(AND($AS107&lt;&gt;$CN$5,$AS107&lt;=$CN$6,$AS107&lt;&gt;$CN$7),1,0)</f>
        <v>0</v>
      </c>
      <c r="CV107" s="32">
        <f>IF(AND($AW107&lt;&gt;$CN$5,$AW107&lt;=$CN$6,$AW107&lt;&gt;$CN$7),1,0)</f>
        <v>0</v>
      </c>
      <c r="CW107" s="32">
        <f>IF(AND($BE107&lt;&gt;$CN$5,$BE107&lt;=$CN$6,$BE107&lt;&gt;$CN$7),1,0)</f>
        <v>0</v>
      </c>
      <c r="CX107" s="32">
        <f>IF(AND($BI107&lt;&gt;$CN$5,$BI107&lt;=$CN$6,$BI107&lt;&gt;$CN$7),1,0)</f>
        <v>0</v>
      </c>
      <c r="CY107" s="32">
        <f>IF(AND($BQ107&lt;&gt;$CN$5,$BQ107&lt;=$CN$6,$BQ107&lt;&gt;$CN$7),1,0)</f>
        <v>0</v>
      </c>
      <c r="CZ107" s="32">
        <f>IF(AND($BU107&lt;&gt;$CN$5,$BU107&lt;=$CN$6,$BU107&lt;&gt;$CN$7),1,0)</f>
        <v>0</v>
      </c>
      <c r="DC107" s="32">
        <f>IF(AND($M107&lt;&gt;$DB$5,$M107&lt;=$DB$6,$M107&lt;&gt;$CN$7),1,0)</f>
        <v>0</v>
      </c>
      <c r="DD107" s="32">
        <f>IF(AND($Q107&lt;&gt;$DB$5,$Q107&lt;=$DB$6,$Q107&lt;&gt;$CN$7),1,0)</f>
        <v>0</v>
      </c>
      <c r="DE107" s="32">
        <f>IF(AND($U107&lt;&gt;$DB$5,$U107&lt;=$DB$6,$U107&lt;&gt;$CN$7),1,0)</f>
        <v>0</v>
      </c>
      <c r="DF107" s="32">
        <f>IF(AND($Y107&lt;&gt;$DB$5,$Y107&lt;=$DB$6,$Y107&lt;&gt;$CN$7),1,0)</f>
        <v>0</v>
      </c>
      <c r="DG107" s="32">
        <f>IF(AND($AG107&lt;&gt;$DB$5,$AG107&lt;=$DB$6,$AG107&lt;&gt;$CN$7),1,0)</f>
        <v>0</v>
      </c>
      <c r="DH107" s="32">
        <f>IF(AND($AK107&lt;&gt;$DB$5,$AK107&lt;=$DB$6,$AK107&lt;&gt;$CN$7),1,0)</f>
        <v>0</v>
      </c>
      <c r="DI107" s="32">
        <f>IF(AND($AS107&lt;&gt;$DB$5,$AS107&lt;=$DB$6,$AS107&lt;&gt;$CN$7),1,0)</f>
        <v>0</v>
      </c>
      <c r="DJ107" s="32">
        <f>IF(AND($AW107&lt;&gt;$DB$5,$AW107&lt;=$DB$6,$AW107&lt;&gt;$CN$7),1,0)</f>
        <v>0</v>
      </c>
      <c r="DK107" s="32">
        <f>IF(AND($BE107&lt;&gt;$DB$5,$BE107&lt;=$DB$6,$BE107&lt;&gt;$CN$7),1,0)</f>
        <v>0</v>
      </c>
      <c r="DL107" s="32">
        <f>IF(AND($BI107&lt;&gt;$DB$5,$BI107&lt;=$DB$6,$BI107&lt;&gt;$CN$7),1,0)</f>
        <v>0</v>
      </c>
      <c r="DM107" s="32">
        <f>IF(AND($BQ107&lt;&gt;$DB$5,$BQ107&lt;=$DB$6,$BQ107&lt;&gt;$CN$7),1,0)</f>
        <v>0</v>
      </c>
      <c r="DN107" s="32">
        <f>IF(AND($BU107&lt;&gt;$DB$5,$BU107&lt;=$DB$6,$BU107&lt;&gt;$CN$7),1,0)</f>
        <v>0</v>
      </c>
      <c r="DQ107" s="32">
        <f t="shared" ref="DQ107" si="5061">IF(AND($M107&lt;&gt;$DP$5,$M107&lt;=$DP$6,$M107&lt;&gt;$CN$7),1,0)</f>
        <v>0</v>
      </c>
      <c r="DR107" s="32">
        <f t="shared" ref="DR107" si="5062">IF(AND($Q107&lt;&gt;$DP$5,$Q107&lt;=$DP$6,$Q107&lt;&gt;$CN$7),1,0)</f>
        <v>0</v>
      </c>
      <c r="DS107" s="32">
        <f t="shared" ref="DS107" si="5063">IF(AND($U107&lt;&gt;$DP$5,$U107&lt;=$DP$6,$U107&lt;&gt;$CN$7),1,0)</f>
        <v>0</v>
      </c>
      <c r="DT107" s="32">
        <f t="shared" ref="DT107" si="5064">IF(AND($Y107&lt;&gt;$DP$5,$Y107&lt;=$DP$6,$Y107&lt;&gt;$CN$7),1,0)</f>
        <v>0</v>
      </c>
      <c r="DU107" s="32">
        <f t="shared" ref="DU107" si="5065">IF(AND($AG107&lt;&gt;$DP$5,$AG107&lt;=$DP$6,$AG107&lt;&gt;$CN$7),1,0)</f>
        <v>0</v>
      </c>
      <c r="DV107" s="32">
        <f t="shared" ref="DV107" si="5066">IF(AND($AK107&lt;&gt;$DP$5,$AK107&lt;=$DP$6,$AK107&lt;&gt;$CN$7),1,0)</f>
        <v>0</v>
      </c>
      <c r="DW107" s="32">
        <f t="shared" ref="DW107" si="5067">IF(AND($AS107&lt;&gt;$DP$5,$AS107&lt;=$DP$6,$AS107&lt;&gt;$CN$7),1,0)</f>
        <v>0</v>
      </c>
      <c r="DX107" s="32">
        <f t="shared" ref="DX107" si="5068">IF(AND($AW107&lt;&gt;$DP$5,$AW107&lt;=$DP$6,$AW107&lt;&gt;$CN$7),1,0)</f>
        <v>0</v>
      </c>
      <c r="DY107" s="32">
        <f t="shared" ref="DY107" si="5069">IF(AND($BE107&lt;&gt;$DP$5,$BE107&lt;=$DP$6,$BE107&lt;&gt;$CN$7),1,0)</f>
        <v>0</v>
      </c>
      <c r="DZ107" s="32">
        <f t="shared" ref="DZ107" si="5070">IF(AND($BI107&lt;&gt;$DP$5,$BI107&lt;=$DP$6,$BI107&lt;&gt;$CN$7),1,0)</f>
        <v>0</v>
      </c>
      <c r="EA107" s="32">
        <f t="shared" ref="EA107" si="5071">IF(AND($BQ107&lt;&gt;$DP$5,$BQ107&lt;=$DP$6,$BQ107&lt;&gt;$CN$7),1,0)</f>
        <v>0</v>
      </c>
      <c r="EB107" s="32">
        <f t="shared" ref="EB107" si="5072">IF(AND($BU107&lt;&gt;$DP$5,$BU107&lt;=$DP$6,$BU107&lt;&gt;$CN$7),1,0)</f>
        <v>0</v>
      </c>
      <c r="EE107" s="328">
        <f>IF(M107&lt;&gt;"",IF(M107&lt;=$ED$6,1,IF(L107&gt;$ED$6,0,NETWORKDAYS(L107,$ED$6,祭日リスト)/NETWORKDAYS(L107,M107,祭日リスト)))*$GG107*週間進捗報告書!$G$9,0)</f>
        <v>0</v>
      </c>
      <c r="EF107" s="328">
        <f>IF(Q107&lt;&gt;"",IF(Q107&lt;=$ED$6,1,IF(P107&gt;$ED$6,0,NETWORKDAYS(P107,$ED$6,祭日リスト)/NETWORKDAYS(P107,Q107,祭日リスト)))*$GG107*週間進捗報告書!$G$10,0)</f>
        <v>0</v>
      </c>
      <c r="EG107" s="328">
        <f>IF(U107&lt;&gt;"",IF(U107&lt;=$ED$6,1,IF(T107&gt;$ED$6,0,NETWORKDAYS(T107,$ED$6,祭日リスト)/NETWORKDAYS(T107,U107,祭日リスト)))*$GG107*週間進捗報告書!$G$11,0)</f>
        <v>0</v>
      </c>
      <c r="EH107" s="328">
        <f>IF(Y107&lt;&gt;"",IF(Y107&lt;=$ED$6,1,IF(X107&gt;$ED$6,0,NETWORKDAYS(X107,$ED$6,祭日リスト)/NETWORKDAYS(X107,Y107,祭日リスト)))*$GG107*週間進捗報告書!$G$12,0)</f>
        <v>0</v>
      </c>
      <c r="EI107" s="328">
        <f>IF(AG107&lt;&gt;"",IF(AG107&lt;=$ED$6,1,IF(AF107&gt;$ED$6,0,NETWORKDAYS(AF107,$ED$6,祭日リスト)/NETWORKDAYS(AF107,AG107,祭日リスト)))*$GG107*週間進捗報告書!$G$13,0)</f>
        <v>0</v>
      </c>
      <c r="EJ107" s="328">
        <f>IF(AK107&lt;&gt;"",IF(AK107&lt;=$ED$6,1,IF(AJ107&gt;$ED$6,0,NETWORKDAYS(AJ107,$ED$6,祭日リスト)/NETWORKDAYS(AJ107,AK107,祭日リスト)))*$GG107*週間進捗報告書!$G$14,0)</f>
        <v>0</v>
      </c>
      <c r="EK107" s="328">
        <f>IF(AS107&lt;&gt;"",IF(AS107&lt;=$ED$6,1,IF(AR107&gt;$ED$6,0,NETWORKDAYS(AR107,$ED$6,祭日リスト)/NETWORKDAYS(AR107,AS107,祭日リスト)))*$GG107*週間進捗報告書!$G$15,0)</f>
        <v>0</v>
      </c>
      <c r="EL107" s="328">
        <f>IF(AW107&lt;&gt;"",IF(AW107&lt;=$ED$6,1,IF(AV107&gt;$ED$6,0,NETWORKDAYS(AV107,$ED$6,祭日リスト)/NETWORKDAYS(AV107,AW107,祭日リスト)))*$GG107*週間進捗報告書!$G$16,0)</f>
        <v>0</v>
      </c>
      <c r="EM107" s="328">
        <f>IF(BE107&lt;&gt;"",IF(BE107&lt;=$ED$6,1,IF(BD107&gt;$ED$6,0,NETWORKDAYS(BD107,$ED$6,祭日リスト)/NETWORKDAYS(BD107,BE107,祭日リスト)))*$GG107*週間進捗報告書!$G$17,0)</f>
        <v>0</v>
      </c>
      <c r="EN107" s="328">
        <f>IF(BI107&lt;&gt;"",IF(BI107&lt;=$ED$6,1,IF(BH107&gt;$ED$6,0,NETWORKDAYS(BH107,$ED$6,祭日リスト)/NETWORKDAYS(BH107,BI107,祭日リスト)))*$GG107*週間進捗報告書!$G$18,0)</f>
        <v>0</v>
      </c>
      <c r="EO107" s="328">
        <f>IF(BQ107&lt;&gt;"",IF(BQ107&lt;=$ED$6,1,IF(BP107&gt;$ED$6,0,NETWORKDAYS(BP107,$ED$6,祭日リスト)/NETWORKDAYS(BP107,BQ107,祭日リスト)))*$GG107*週間進捗報告書!$G$19,0)</f>
        <v>0</v>
      </c>
      <c r="EP107" s="328">
        <f>IF(BU107&lt;&gt;"",IF(BU107&lt;=$ED$6,1,IF(BT107&gt;$ED$6,0,NETWORKDAYS(BT107,$ED$6,祭日リスト)/NETWORKDAYS(BT107,BU107,祭日リスト)))*$GG107*週間進捗報告書!$G$20,0)</f>
        <v>0</v>
      </c>
      <c r="ER107" s="547">
        <f t="shared" ref="ER107:FC107" si="5073">EE107-EE108</f>
        <v>0</v>
      </c>
      <c r="ES107" s="547">
        <f t="shared" si="5073"/>
        <v>0</v>
      </c>
      <c r="ET107" s="547">
        <f t="shared" si="5073"/>
        <v>0</v>
      </c>
      <c r="EU107" s="547">
        <f t="shared" si="5073"/>
        <v>0</v>
      </c>
      <c r="EV107" s="547">
        <f t="shared" si="5073"/>
        <v>0</v>
      </c>
      <c r="EW107" s="547">
        <f t="shared" si="5073"/>
        <v>0</v>
      </c>
      <c r="EX107" s="547">
        <f t="shared" si="5073"/>
        <v>0</v>
      </c>
      <c r="EY107" s="547">
        <f t="shared" si="5073"/>
        <v>0</v>
      </c>
      <c r="EZ107" s="547">
        <f t="shared" si="5073"/>
        <v>0</v>
      </c>
      <c r="FA107" s="547">
        <f t="shared" si="5073"/>
        <v>0</v>
      </c>
      <c r="FB107" s="547">
        <f t="shared" si="5073"/>
        <v>0</v>
      </c>
      <c r="FC107" s="547">
        <f t="shared" si="5073"/>
        <v>0</v>
      </c>
      <c r="FD107" s="547">
        <f t="shared" ref="FD107" si="5074">SUM(ER107:FC108)</f>
        <v>0</v>
      </c>
      <c r="FE107" s="333"/>
      <c r="FG107" s="32">
        <f>IF(AND($M107&lt;&gt;$FF$7),1,0)</f>
        <v>0</v>
      </c>
      <c r="FH107" s="32">
        <f>IF(AND($Q107&lt;&gt;$FF$7),1,0)</f>
        <v>0</v>
      </c>
      <c r="FI107" s="32">
        <f>IF(AND($U107&lt;&gt;$FF$7),1,0)</f>
        <v>0</v>
      </c>
      <c r="FJ107" s="32">
        <f>IF(AND($Y107&lt;&gt;$FF$7),1,0)</f>
        <v>0</v>
      </c>
      <c r="FK107" s="32">
        <f>IF(AND($AG107&lt;&gt;$FF$7),1,0)</f>
        <v>0</v>
      </c>
      <c r="FL107" s="32">
        <f>IF(AND($AK107&lt;&gt;$FF$7),1,0)</f>
        <v>0</v>
      </c>
      <c r="FM107" s="32">
        <f>IF(AND($AS107&lt;&gt;$FF$7),1,0)</f>
        <v>0</v>
      </c>
      <c r="FN107" s="32">
        <f>IF(AND($AW107&lt;&gt;$FF$7),1,0)</f>
        <v>0</v>
      </c>
      <c r="FO107" s="32">
        <f>IF(AND($BE107&lt;&gt;$FF$7),1,0)</f>
        <v>0</v>
      </c>
      <c r="FP107" s="32">
        <f>IF(AND($BI107&lt;&gt;$FF$7),1,0)</f>
        <v>0</v>
      </c>
      <c r="FQ107" s="32">
        <f>IF(AND($BQ107&lt;&gt;$FF$7),1,0)</f>
        <v>0</v>
      </c>
      <c r="FR107" s="32">
        <f>IF(AND($BU107&lt;&gt;$FF$7),1,0)</f>
        <v>0</v>
      </c>
      <c r="FU107" s="294">
        <f t="shared" ref="FU107" si="5075">IF($K107&lt;&gt;"NG",$GG107,0)</f>
        <v>0</v>
      </c>
      <c r="FV107" s="294">
        <f t="shared" ref="FV107" si="5076">IF($O107&lt;&gt;"NG",$GG107,0)</f>
        <v>0</v>
      </c>
      <c r="FW107" s="294">
        <f t="shared" ref="FW107" si="5077">IF($S107&lt;&gt;"NG",$GG107,0)</f>
        <v>0</v>
      </c>
      <c r="FX107" s="294">
        <f t="shared" ref="FX107" si="5078">IF($W107&lt;&gt;"NG",$GG107,0)</f>
        <v>0</v>
      </c>
      <c r="FY107" s="294">
        <f t="shared" ref="FY107" si="5079">IF($AE107&lt;&gt;"NG",$GG107,0)</f>
        <v>0</v>
      </c>
      <c r="FZ107" s="294">
        <f t="shared" ref="FZ107" si="5080">IF($AI107&lt;&gt;"NG",$GG107,0)</f>
        <v>0</v>
      </c>
      <c r="GA107" s="294">
        <f t="shared" ref="GA107" si="5081">IF($AQ107&lt;&gt;"NG",$GG107,0)</f>
        <v>0</v>
      </c>
      <c r="GB107" s="294">
        <f t="shared" ref="GB107" si="5082">IF($AU107&lt;&gt;"NG",$GG107,0)</f>
        <v>0</v>
      </c>
      <c r="GC107" s="294">
        <f t="shared" ref="GC107" si="5083">IF($BC107&lt;&gt;"NG",$GG107,0)</f>
        <v>0</v>
      </c>
      <c r="GD107" s="294">
        <f t="shared" ref="GD107" si="5084">IF($BG107&lt;&gt;"NG",$GG107,0)</f>
        <v>0</v>
      </c>
      <c r="GE107" s="294">
        <f t="shared" ref="GE107" si="5085">IF($BO107&lt;&gt;"NG",$GG107,0)</f>
        <v>0</v>
      </c>
      <c r="GF107" s="294">
        <f t="shared" ref="GF107" si="5086">IF($BS107&lt;&gt;"NG",$GG107,0)</f>
        <v>0</v>
      </c>
      <c r="GG107" s="294" t="e">
        <f>VLOOKUP($D107,リスト!$D:$S,15,FALSE)</f>
        <v>#N/A</v>
      </c>
      <c r="GH107" s="2" t="e">
        <f>INDEX(リスト!$V:$V,MATCH(中日程計画表!$D107,リスト!$D:$D,0))</f>
        <v>#N/A</v>
      </c>
      <c r="GI107" s="2" t="e">
        <f>INDEX(リスト!$A:$A,MATCH(中日程計画表!$D107,リスト!$D:$D,0))</f>
        <v>#N/A</v>
      </c>
      <c r="GJ107" s="2" t="e">
        <f>INDEX(リスト!$U:$U,MATCH(中日程計画表!$D107,リスト!$D:$D,0))</f>
        <v>#N/A</v>
      </c>
      <c r="GK107" s="5" t="e">
        <f>INDEX(リスト!$W:$W,MATCH(中日程計画表!$D107,リスト!$D:$D,0))</f>
        <v>#N/A</v>
      </c>
      <c r="GL107" s="2" t="s">
        <v>200</v>
      </c>
      <c r="GM107" s="296">
        <f>D107</f>
        <v>0</v>
      </c>
      <c r="GN107" s="296" t="str">
        <f>E107</f>
        <v>実棚明細入力</v>
      </c>
      <c r="GP107" s="2">
        <v>0.11849462365591398</v>
      </c>
      <c r="GU107" s="460" t="str">
        <f t="shared" ref="GU107" si="5087">AE107</f>
        <v>NG</v>
      </c>
      <c r="GV107" s="460">
        <f t="shared" ref="GV107" si="5088">EI107</f>
        <v>0</v>
      </c>
      <c r="GW107" s="460">
        <f t="shared" ref="GW107" si="5089">EI108</f>
        <v>0</v>
      </c>
      <c r="GX107" s="462">
        <f t="shared" ref="GX107" si="5090">EV107</f>
        <v>0</v>
      </c>
      <c r="GY107" s="460" t="str">
        <f t="shared" ref="GY107" si="5091">AI107</f>
        <v>NG</v>
      </c>
      <c r="GZ107" s="460">
        <f t="shared" ref="GZ107" si="5092">EJ107</f>
        <v>0</v>
      </c>
      <c r="HA107" s="460">
        <f t="shared" ref="HA107" si="5093">EJ108</f>
        <v>0</v>
      </c>
      <c r="HB107" s="462">
        <f t="shared" ref="HB107" si="5094">EW107</f>
        <v>0</v>
      </c>
      <c r="HC107" s="460" t="str">
        <f t="shared" ref="HC107" si="5095">AQ107</f>
        <v>NG</v>
      </c>
      <c r="HD107" s="460">
        <f t="shared" ref="HD107" si="5096">EK107</f>
        <v>0</v>
      </c>
      <c r="HE107" s="460">
        <f t="shared" ref="HE107" si="5097">EK108</f>
        <v>0</v>
      </c>
      <c r="HF107" s="462">
        <f t="shared" ref="HF107" si="5098">EX107</f>
        <v>0</v>
      </c>
      <c r="HG107" s="460" t="str">
        <f t="shared" ref="HG107" si="5099">AU107</f>
        <v>NG</v>
      </c>
      <c r="HH107" s="460">
        <f t="shared" ref="HH107" si="5100">EL107</f>
        <v>0</v>
      </c>
      <c r="HI107" s="460">
        <f t="shared" ref="HI107" si="5101">EL108</f>
        <v>0</v>
      </c>
      <c r="HJ107" s="462">
        <f t="shared" ref="HJ107" si="5102">EY107</f>
        <v>0</v>
      </c>
      <c r="HK107" s="460" t="str">
        <f t="shared" ref="HK107" si="5103">BC107</f>
        <v>NG</v>
      </c>
      <c r="HL107" s="460">
        <f t="shared" ref="HL107" si="5104">EM107</f>
        <v>0</v>
      </c>
      <c r="HM107" s="460">
        <f t="shared" ref="HM107" si="5105">EM108</f>
        <v>0</v>
      </c>
      <c r="HN107" s="462">
        <f t="shared" ref="HN107" si="5106">EZ107</f>
        <v>0</v>
      </c>
      <c r="HO107" s="460" t="str">
        <f t="shared" ref="HO107" si="5107">BG107</f>
        <v>NG</v>
      </c>
      <c r="HP107" s="460">
        <f t="shared" ref="HP107" si="5108">EN107</f>
        <v>0</v>
      </c>
      <c r="HQ107" s="460">
        <f t="shared" ref="HQ107" si="5109">EN108</f>
        <v>0</v>
      </c>
      <c r="HR107" s="462">
        <f t="shared" ref="HR107" si="5110">FA107</f>
        <v>0</v>
      </c>
      <c r="HS107" s="332"/>
    </row>
    <row r="108" spans="1:227" ht="12" customHeight="1">
      <c r="A108" s="489"/>
      <c r="B108" s="493"/>
      <c r="C108" s="475"/>
      <c r="D108" s="485"/>
      <c r="E108" s="483"/>
      <c r="F108" s="317"/>
      <c r="G108" s="317"/>
      <c r="H108" s="317"/>
      <c r="I108" s="317"/>
      <c r="J108" s="316"/>
      <c r="K108" s="481"/>
      <c r="L108" s="77"/>
      <c r="M108" s="77"/>
      <c r="N108" s="471"/>
      <c r="O108" s="494"/>
      <c r="P108" s="77"/>
      <c r="Q108" s="77"/>
      <c r="R108" s="471"/>
      <c r="S108" s="494"/>
      <c r="T108" s="77"/>
      <c r="U108" s="77"/>
      <c r="V108" s="471"/>
      <c r="W108" s="473"/>
      <c r="X108" s="77"/>
      <c r="Y108" s="77"/>
      <c r="Z108" s="471"/>
      <c r="AA108" s="477"/>
      <c r="AB108" s="80"/>
      <c r="AC108" s="80"/>
      <c r="AD108" s="471"/>
      <c r="AE108" s="495"/>
      <c r="AF108" s="77"/>
      <c r="AG108" s="77"/>
      <c r="AH108" s="471"/>
      <c r="AI108" s="495"/>
      <c r="AJ108" s="77"/>
      <c r="AK108" s="77"/>
      <c r="AL108" s="471"/>
      <c r="AM108" s="498"/>
      <c r="AN108" s="80"/>
      <c r="AO108" s="80"/>
      <c r="AP108" s="497"/>
      <c r="AQ108" s="473"/>
      <c r="AR108" s="77"/>
      <c r="AS108" s="77"/>
      <c r="AT108" s="471"/>
      <c r="AU108" s="473"/>
      <c r="AV108" s="77"/>
      <c r="AW108" s="77"/>
      <c r="AX108" s="471"/>
      <c r="AY108" s="477"/>
      <c r="AZ108" s="80"/>
      <c r="BA108" s="80"/>
      <c r="BB108" s="497"/>
      <c r="BC108" s="475"/>
      <c r="BD108" s="77"/>
      <c r="BE108" s="77"/>
      <c r="BF108" s="471"/>
      <c r="BG108" s="473"/>
      <c r="BH108" s="77"/>
      <c r="BI108" s="77"/>
      <c r="BJ108" s="471"/>
      <c r="BK108" s="498"/>
      <c r="BL108" s="80"/>
      <c r="BM108" s="80"/>
      <c r="BN108" s="497"/>
      <c r="BO108" s="475"/>
      <c r="BP108" s="77"/>
      <c r="BQ108" s="77"/>
      <c r="BR108" s="471"/>
      <c r="BS108" s="473"/>
      <c r="BT108" s="77"/>
      <c r="BU108" s="77"/>
      <c r="BV108" s="471"/>
      <c r="BW108" s="499"/>
      <c r="BX108" s="467"/>
      <c r="BY108" s="490"/>
      <c r="CA108" s="19">
        <f t="shared" ref="CA108" si="5111">IF(AND($N107=1,$M108&lt;&gt;$BZ$7),1,0)</f>
        <v>0</v>
      </c>
      <c r="CB108" s="19">
        <f t="shared" ref="CB108" si="5112">IF(AND($R107=1,$Q108&lt;&gt;$BZ$7),1,0)</f>
        <v>0</v>
      </c>
      <c r="CC108" s="19">
        <f t="shared" ref="CC108" si="5113">IF(AND($V107=1,$U108&lt;&gt;$BZ$7),1,0)</f>
        <v>0</v>
      </c>
      <c r="CD108" s="19">
        <f t="shared" ref="CD108" si="5114">IF(AND($Z107=1,$Y108&lt;&gt;$BZ$7),1,0)</f>
        <v>0</v>
      </c>
      <c r="CE108" s="19">
        <f t="shared" ref="CE108" si="5115">IF(AND($AH107=1,$AG108&lt;&gt;$BZ$7),1,0)</f>
        <v>0</v>
      </c>
      <c r="CF108" s="19">
        <f t="shared" ref="CF108" si="5116">IF(AND($AL107=1,$AK108&lt;&gt;$BZ$7),1,0)</f>
        <v>0</v>
      </c>
      <c r="CG108" s="19">
        <f t="shared" ref="CG108" si="5117">IF(AND($AT107=1,$AS108&lt;&gt;$BZ$7),1,0)</f>
        <v>0</v>
      </c>
      <c r="CH108" s="19">
        <f t="shared" ref="CH108" si="5118">IF(AND($AX107=1,$AW108&lt;&gt;$BZ$7),1,0)</f>
        <v>0</v>
      </c>
      <c r="CI108" s="19">
        <f t="shared" ref="CI108" si="5119">IF(AND($BF107=1,$BE108&lt;&gt;$BZ$7),1,0)</f>
        <v>0</v>
      </c>
      <c r="CJ108" s="19">
        <f t="shared" ref="CJ108" si="5120">IF(AND($BJ107=1,$BI108&lt;&gt;$BZ$7),1,0)</f>
        <v>0</v>
      </c>
      <c r="CK108" s="19">
        <f t="shared" ref="CK108" si="5121">IF(AND($BR107=1,$BQ108&lt;&gt;$BZ$7),1,0)</f>
        <v>0</v>
      </c>
      <c r="CL108" s="19">
        <f t="shared" ref="CL108" si="5122">IF(AND($BV107=1,$BU108&lt;&gt;$BZ$7),1,0)</f>
        <v>0</v>
      </c>
      <c r="CO108" s="19">
        <f>IF(AND($M108&lt;&gt;$CN$7,$M108&lt;=$CN$6),1,0)</f>
        <v>0</v>
      </c>
      <c r="CP108" s="19">
        <f>IF(AND($Q108&lt;&gt;$CN$7,$Q108&lt;=$CN$6),1,0)</f>
        <v>0</v>
      </c>
      <c r="CQ108" s="19">
        <f>IF(AND($U108&lt;&gt;$CN$7,$U108&lt;=$CN$6),1,0)</f>
        <v>0</v>
      </c>
      <c r="CR108" s="19">
        <f>IF(AND($Y108&lt;&gt;$CN$7,$Y108&lt;=$CN$6),1,0)</f>
        <v>0</v>
      </c>
      <c r="CS108" s="19">
        <f>IF(AND($AG108&lt;&gt;$CN$7,$AG108&lt;=$CN$6),1,0)</f>
        <v>0</v>
      </c>
      <c r="CT108" s="19">
        <f>IF(AND($AK108&lt;&gt;$CN$7,$AK108&lt;=$CN$6),1,0)</f>
        <v>0</v>
      </c>
      <c r="CU108" s="19">
        <f>IF(AND($AS108&lt;&gt;$CN$7,$AS108&lt;=$CN$6),1,0)</f>
        <v>0</v>
      </c>
      <c r="CV108" s="19">
        <f>IF(AND($AW108&lt;&gt;$CN$7,$AW108&lt;=$CN$6),1,0)</f>
        <v>0</v>
      </c>
      <c r="CW108" s="19">
        <f>IF(AND($BE108&lt;&gt;$CN$7,$BE108&lt;=$CN$6),1,0)</f>
        <v>0</v>
      </c>
      <c r="CX108" s="19">
        <f>IF(AND($BI108&lt;&gt;$CN$7,$BI108&lt;=$CN$6),1,0)</f>
        <v>0</v>
      </c>
      <c r="CY108" s="19">
        <f>IF(AND($BQ108&lt;&gt;$CN$7,$BQ108&lt;=$CN$6),1,0)</f>
        <v>0</v>
      </c>
      <c r="CZ108" s="19">
        <f>IF(AND($BU108&lt;&gt;$CN$7,$BU108&lt;=$CN$6),1,0)</f>
        <v>0</v>
      </c>
      <c r="DC108" s="19">
        <f>IF($N107=1,1,0)</f>
        <v>0</v>
      </c>
      <c r="DD108" s="19">
        <f>IF($R107=1,1,0)</f>
        <v>0</v>
      </c>
      <c r="DE108" s="19">
        <f>IF($V107=1,1,0)</f>
        <v>0</v>
      </c>
      <c r="DF108" s="19">
        <f>IF($Z107=1,1,0)</f>
        <v>0</v>
      </c>
      <c r="DG108" s="19">
        <f>IF($AH107=1,1,0)</f>
        <v>0</v>
      </c>
      <c r="DH108" s="19">
        <f>IF($AL107=1,1,0)</f>
        <v>0</v>
      </c>
      <c r="DI108" s="19">
        <f>IF($AT107=1,1,0)</f>
        <v>0</v>
      </c>
      <c r="DJ108" s="19">
        <f>IF($AX107=1,1,0)</f>
        <v>0</v>
      </c>
      <c r="DK108" s="19">
        <f>IF($BF107=1,1,0)</f>
        <v>0</v>
      </c>
      <c r="DL108" s="19">
        <f>IF($BJ107=1,1,0)</f>
        <v>0</v>
      </c>
      <c r="DM108" s="19">
        <f>IF($BR107=1,1,0)</f>
        <v>0</v>
      </c>
      <c r="DN108" s="19">
        <f>IF($BV107=1,1,0)</f>
        <v>0</v>
      </c>
      <c r="DQ108" s="19">
        <f t="shared" ref="DQ108" si="5123">IF($N107=1,1,0)</f>
        <v>0</v>
      </c>
      <c r="DR108" s="19">
        <f t="shared" ref="DR108" si="5124">IF($R107=1,1,0)</f>
        <v>0</v>
      </c>
      <c r="DS108" s="19">
        <f t="shared" ref="DS108" si="5125">IF($V107=1,1,0)</f>
        <v>0</v>
      </c>
      <c r="DT108" s="19">
        <f t="shared" ref="DT108" si="5126">IF($Z107=1,1,0)</f>
        <v>0</v>
      </c>
      <c r="DU108" s="19">
        <f t="shared" ref="DU108" si="5127">IF($AH107=1,1,0)</f>
        <v>0</v>
      </c>
      <c r="DV108" s="19">
        <f t="shared" ref="DV108" si="5128">IF($AL107=1,1,0)</f>
        <v>0</v>
      </c>
      <c r="DW108" s="19">
        <f t="shared" ref="DW108" si="5129">IF($AT107=1,1,0)</f>
        <v>0</v>
      </c>
      <c r="DX108" s="19">
        <f t="shared" ref="DX108" si="5130">IF($AX107=1,1,0)</f>
        <v>0</v>
      </c>
      <c r="DY108" s="19">
        <f t="shared" ref="DY108" si="5131">IF($BF107=1,1,0)</f>
        <v>0</v>
      </c>
      <c r="DZ108" s="19">
        <f t="shared" ref="DZ108" si="5132">IF($BJ107=1,1,0)</f>
        <v>0</v>
      </c>
      <c r="EA108" s="19">
        <f t="shared" ref="EA108" si="5133">IF($BR107=1,1,0)</f>
        <v>0</v>
      </c>
      <c r="EB108" s="19">
        <f t="shared" ref="EB108" si="5134">IF($BV107=1,1,0)</f>
        <v>0</v>
      </c>
      <c r="EE108" s="329">
        <f>N107*$FU108*週間進捗報告書!$G$9</f>
        <v>0</v>
      </c>
      <c r="EF108" s="329">
        <f>R107*$FV108*週間進捗報告書!$G$10</f>
        <v>0</v>
      </c>
      <c r="EG108" s="329">
        <f>V107*$FW108*週間進捗報告書!$G$11</f>
        <v>0</v>
      </c>
      <c r="EH108" s="329">
        <f>Z107*$FX108*週間進捗報告書!$G$12</f>
        <v>0</v>
      </c>
      <c r="EI108" s="329">
        <f>AH107*$FY108*週間進捗報告書!$G$13</f>
        <v>0</v>
      </c>
      <c r="EJ108" s="329">
        <f>AL107*$FZ108*週間進捗報告書!$G$14</f>
        <v>0</v>
      </c>
      <c r="EK108" s="329">
        <f>AT107*$GA108*週間進捗報告書!$G$15</f>
        <v>0</v>
      </c>
      <c r="EL108" s="329">
        <f>AX107*$GB108*週間進捗報告書!$G$16</f>
        <v>0</v>
      </c>
      <c r="EM108" s="329">
        <f>BF107*$GC108*週間進捗報告書!$G$17</f>
        <v>0</v>
      </c>
      <c r="EN108" s="329">
        <f>BJ107*$GD108*週間進捗報告書!$G$18</f>
        <v>0</v>
      </c>
      <c r="EO108" s="329">
        <f>BR107*$GE108*週間進捗報告書!$G$19</f>
        <v>0</v>
      </c>
      <c r="EP108" s="329">
        <f>BV107*$GF108*週間進捗報告書!$G$20</f>
        <v>0</v>
      </c>
      <c r="ER108" s="547"/>
      <c r="ES108" s="547"/>
      <c r="ET108" s="547"/>
      <c r="EU108" s="547"/>
      <c r="EV108" s="547"/>
      <c r="EW108" s="547"/>
      <c r="EX108" s="547"/>
      <c r="EY108" s="547"/>
      <c r="EZ108" s="547"/>
      <c r="FA108" s="547"/>
      <c r="FB108" s="547"/>
      <c r="FC108" s="547"/>
      <c r="FD108" s="547"/>
      <c r="FE108" s="332"/>
      <c r="FG108" s="19"/>
      <c r="FH108" s="19"/>
      <c r="FI108" s="19"/>
      <c r="FJ108" s="19"/>
      <c r="FK108" s="19"/>
      <c r="FL108" s="19"/>
      <c r="FM108" s="19"/>
      <c r="FN108" s="19"/>
      <c r="FO108" s="19"/>
      <c r="FP108" s="19"/>
      <c r="FQ108" s="19"/>
      <c r="FR108" s="19"/>
      <c r="FU108" s="295">
        <f t="shared" ref="FU108" si="5135">FU107</f>
        <v>0</v>
      </c>
      <c r="FV108" s="295">
        <f t="shared" ref="FV108" si="5136">FV107</f>
        <v>0</v>
      </c>
      <c r="FW108" s="295">
        <f t="shared" ref="FW108" si="5137">FW107</f>
        <v>0</v>
      </c>
      <c r="FX108" s="295">
        <f t="shared" ref="FX108" si="5138">FX107</f>
        <v>0</v>
      </c>
      <c r="FY108" s="295">
        <f t="shared" ref="FY108" si="5139">FY107</f>
        <v>0</v>
      </c>
      <c r="FZ108" s="295">
        <f t="shared" ref="FZ108" si="5140">FZ107</f>
        <v>0</v>
      </c>
      <c r="GA108" s="295">
        <f t="shared" ref="GA108" si="5141">GA107</f>
        <v>0</v>
      </c>
      <c r="GB108" s="295">
        <f t="shared" ref="GB108" si="5142">GB107</f>
        <v>0</v>
      </c>
      <c r="GC108" s="295">
        <f t="shared" ref="GC108" si="5143">GC107</f>
        <v>0</v>
      </c>
      <c r="GD108" s="295">
        <f t="shared" ref="GD108" si="5144">GD107</f>
        <v>0</v>
      </c>
      <c r="GE108" s="295">
        <f t="shared" ref="GE108" si="5145">GE107</f>
        <v>0</v>
      </c>
      <c r="GF108" s="295">
        <f t="shared" ref="GF108" si="5146">GF107</f>
        <v>0</v>
      </c>
      <c r="GG108" s="295" t="e">
        <f t="shared" ref="GG108" si="5147">GG107</f>
        <v>#N/A</v>
      </c>
      <c r="GH108" s="2" t="e">
        <f>INDEX(リスト!$V:$V,MATCH(中日程計画表!$D107,リスト!$D:$D,0))</f>
        <v>#N/A</v>
      </c>
      <c r="GI108" s="2" t="e">
        <f>INDEX(リスト!$A:$A,MATCH(中日程計画表!$D107,リスト!$D:$D,0))</f>
        <v>#N/A</v>
      </c>
      <c r="GJ108" s="2" t="e">
        <f>INDEX(リスト!$U:$U,MATCH(中日程計画表!$D107,リスト!$D:$D,0))</f>
        <v>#N/A</v>
      </c>
      <c r="GK108" s="5" t="e">
        <f>INDEX(リスト!$W:$W,MATCH(中日程計画表!$D107,リスト!$D:$D,0))</f>
        <v>#N/A</v>
      </c>
      <c r="GL108" s="2" t="s">
        <v>201</v>
      </c>
      <c r="GM108" s="296">
        <f t="shared" ref="GM108" si="5148">GM107</f>
        <v>0</v>
      </c>
      <c r="GN108" s="296" t="str">
        <f t="shared" ref="GN108" si="5149">GN107</f>
        <v>実棚明細入力</v>
      </c>
      <c r="GP108" s="2">
        <v>0.11849462365591398</v>
      </c>
      <c r="GU108" s="461"/>
      <c r="GV108" s="460"/>
      <c r="GW108" s="460"/>
      <c r="GX108" s="461"/>
      <c r="GY108" s="461"/>
      <c r="GZ108" s="460"/>
      <c r="HA108" s="460"/>
      <c r="HB108" s="461"/>
      <c r="HC108" s="461"/>
      <c r="HD108" s="460"/>
      <c r="HE108" s="460"/>
      <c r="HF108" s="461"/>
      <c r="HG108" s="461"/>
      <c r="HH108" s="460"/>
      <c r="HI108" s="460"/>
      <c r="HJ108" s="461"/>
      <c r="HK108" s="461"/>
      <c r="HL108" s="460"/>
      <c r="HM108" s="460"/>
      <c r="HN108" s="461"/>
      <c r="HO108" s="461"/>
      <c r="HP108" s="460"/>
      <c r="HQ108" s="460"/>
      <c r="HR108" s="461"/>
      <c r="HS108" s="4"/>
    </row>
    <row r="109" spans="1:227" ht="12" customHeight="1">
      <c r="A109" s="488" t="str">
        <f ca="1">INDIRECT("リスト!A"&amp;B109+6)</f>
        <v>棚卸</v>
      </c>
      <c r="B109" s="493">
        <f t="shared" ref="B109" si="5150">ROUNDDOWN((ROW()-6)/2,0)+1</f>
        <v>52</v>
      </c>
      <c r="C109" s="474" t="str">
        <f>機能グループ名</f>
        <v>棚卸</v>
      </c>
      <c r="D109" s="484">
        <f>機能ID</f>
        <v>0</v>
      </c>
      <c r="E109" s="482" t="str">
        <f>機能名</f>
        <v>実棚明細削除</v>
      </c>
      <c r="F109" s="315"/>
      <c r="G109" s="315"/>
      <c r="H109" s="315"/>
      <c r="I109" s="315"/>
      <c r="J109" s="316"/>
      <c r="K109" s="480" t="str">
        <f>担当者_SR</f>
        <v>NG</v>
      </c>
      <c r="L109" s="76"/>
      <c r="M109" s="76"/>
      <c r="N109" s="470"/>
      <c r="O109" s="494" t="str">
        <f>担当者_SRR</f>
        <v>NG</v>
      </c>
      <c r="P109" s="76"/>
      <c r="Q109" s="76"/>
      <c r="R109" s="470"/>
      <c r="S109" s="494" t="str">
        <f>担当者_DS</f>
        <v>NG</v>
      </c>
      <c r="T109" s="76"/>
      <c r="U109" s="76"/>
      <c r="V109" s="470"/>
      <c r="W109" s="472" t="str">
        <f>担当者_DSR</f>
        <v>NG</v>
      </c>
      <c r="X109" s="76"/>
      <c r="Y109" s="76"/>
      <c r="Z109" s="470"/>
      <c r="AA109" s="476"/>
      <c r="AB109" s="79"/>
      <c r="AC109" s="79"/>
      <c r="AD109" s="470">
        <f>IF(AC110 &lt;&gt; "",1,0)</f>
        <v>0</v>
      </c>
      <c r="AE109" s="495" t="str">
        <f>担当者_CD</f>
        <v>NG</v>
      </c>
      <c r="AF109" s="76"/>
      <c r="AG109" s="76"/>
      <c r="AH109" s="470"/>
      <c r="AI109" s="495" t="str">
        <f>担当者_DD</f>
        <v>NG</v>
      </c>
      <c r="AJ109" s="76"/>
      <c r="AK109" s="76"/>
      <c r="AL109" s="470"/>
      <c r="AM109" s="498"/>
      <c r="AN109" s="79"/>
      <c r="AO109" s="79"/>
      <c r="AP109" s="470">
        <f>IF(AO110 &lt;&gt; "",1,0)</f>
        <v>0</v>
      </c>
      <c r="AQ109" s="472" t="str">
        <f>担当者_MCL</f>
        <v>NG</v>
      </c>
      <c r="AR109" s="76"/>
      <c r="AS109" s="76"/>
      <c r="AT109" s="470"/>
      <c r="AU109" s="472" t="str">
        <f>担当者_MCLR</f>
        <v>NG</v>
      </c>
      <c r="AV109" s="76"/>
      <c r="AW109" s="76"/>
      <c r="AX109" s="470"/>
      <c r="AY109" s="476"/>
      <c r="AZ109" s="79"/>
      <c r="BA109" s="79"/>
      <c r="BB109" s="470">
        <f>IF(BA110 &lt;&gt; "",1,0)</f>
        <v>0</v>
      </c>
      <c r="BC109" s="474" t="str">
        <f>担当者_MT</f>
        <v>NG</v>
      </c>
      <c r="BD109" s="76"/>
      <c r="BE109" s="76"/>
      <c r="BF109" s="470"/>
      <c r="BG109" s="472" t="str">
        <f>担当者_M検</f>
        <v>NG</v>
      </c>
      <c r="BH109" s="76"/>
      <c r="BI109" s="76"/>
      <c r="BJ109" s="470"/>
      <c r="BK109" s="498"/>
      <c r="BL109" s="79"/>
      <c r="BM109" s="79"/>
      <c r="BN109" s="470">
        <v>0</v>
      </c>
      <c r="BO109" s="474" t="str">
        <f>担当者_モテ</f>
        <v>NG</v>
      </c>
      <c r="BP109" s="76"/>
      <c r="BQ109" s="76"/>
      <c r="BR109" s="470"/>
      <c r="BS109" s="472" t="str">
        <f>担当者_モテR</f>
        <v>NG</v>
      </c>
      <c r="BT109" s="76"/>
      <c r="BU109" s="76"/>
      <c r="BV109" s="470"/>
      <c r="BW109" s="499">
        <f t="shared" ref="BW109" si="5151">IFERROR(SUM(IF(K109&lt;&gt;"NG",N109*K$1,0),IF(O109&lt;&gt;"NG",R109*O$1,0),IF(S109&lt;&gt;"NG",V109*S$1,0),IF(W109&lt;&gt;"NG",Z109*W$1,0),IF(AA109&lt;&gt;"NG",AD109*AA$1,0),IF(AE109&lt;&gt;"NG",AH109*AE$1,0),IF(AI109&lt;&gt;"NG",AL109*AI$1,0),IF(AM109&lt;&gt;"NG",AP109*AM$1,0),IF(AQ109&lt;&gt;"NG",AT109*AQ$1,0),IF(AU109&lt;&gt;"NG",AX109*AU$1,0),IF(AY109&lt;&gt;"NG",BB109*AY$1,0),IF(BC109&lt;&gt;"NG",BF109*BC$1,0),IF(BG109&lt;&gt;"NG",BJ109*BG$1,0),IF(BK109&lt;&gt;"NG",BN109*BK$1,0),IF(BO109&lt;&gt;"NG",BR109*BO$1,0),IF(BS109&lt;&gt;"NG",BV109*BS$1,0))/SUM(IF(K109&lt;&gt;"NG",K$1,0),IF(O109&lt;&gt;"NG",O$1,0),IF(S109&lt;&gt;"NG",S$1,0),IF(W109&lt;&gt;"NG",W$1,0),IF(AA109&lt;&gt;"NG",AA$1,0),IF(AE109&lt;&gt;"NG",AE$1,0),IF(AI109&lt;&gt;"NG",AI$1,0),IF(AM109&lt;&gt;"NG",AM$1,0),IF(AQ109&lt;&gt;"NG",AQ$1,0),IF(AU109&lt;&gt;"NG",AU$1,0),IF(AY109&lt;&gt;"NG",AY$1,0),IF(BC109&lt;&gt;"NG",BC$1,0),IF(BG109&lt;&gt;"NG",BG$1,0),IF(BK109&lt;&gt;"NG",BK$1,0),IF(BO109&lt;&gt;"NG",BO$1,0),IF(BS109&lt;&gt;"NG",BS$1,0)),0)</f>
        <v>0</v>
      </c>
      <c r="BX109" s="466"/>
      <c r="BY109" s="490"/>
      <c r="BZ109" s="5"/>
      <c r="CA109" s="32">
        <f t="shared" ref="CA109" si="5152">IF(AND($M109&lt;&gt;$BZ$5,$M109&lt;=$BZ$6,$M109&lt;&gt;$BZ$7),1,0)</f>
        <v>0</v>
      </c>
      <c r="CB109" s="32">
        <f t="shared" ref="CB109" si="5153">IF(AND($Q109&lt;&gt;$BZ$5,$Q109&lt;=$BZ$6,$Q109&lt;&gt;$BZ$7),1,0)</f>
        <v>0</v>
      </c>
      <c r="CC109" s="32">
        <f t="shared" ref="CC109" si="5154">IF(AND($U109&lt;&gt;$BZ$5,$U109&lt;=$BZ$6,$U109&lt;&gt;$BZ$7),1,0)</f>
        <v>0</v>
      </c>
      <c r="CD109" s="32">
        <f t="shared" ref="CD109" si="5155">IF(AND($Y109&lt;&gt;$BZ$5,$Y109&lt;=$BZ$6,$Y109&lt;&gt;$BZ$7),1,0)</f>
        <v>0</v>
      </c>
      <c r="CE109" s="32">
        <f t="shared" ref="CE109" si="5156">IF(AND($AG109&lt;&gt;$BZ$5,$AG109&lt;=$BZ$6,$AG109&lt;&gt;$BZ$7),1,0)</f>
        <v>0</v>
      </c>
      <c r="CF109" s="32">
        <f t="shared" ref="CF109" si="5157">IF(AND($AK109&lt;&gt;$BZ$5,$AK109&lt;=$BZ$6,$AK109&lt;&gt;$BZ$7),1,0)</f>
        <v>0</v>
      </c>
      <c r="CG109" s="32">
        <f t="shared" ref="CG109" si="5158">IF(AND($AS109&lt;&gt;$BZ$5,$AS109&lt;=$BZ$6,$AS109&lt;&gt;$BZ$7),1,0)</f>
        <v>0</v>
      </c>
      <c r="CH109" s="32">
        <f t="shared" ref="CH109" si="5159">IF(AND($AW109&lt;&gt;$BZ$5,$AW109&lt;=$BZ$6,$AW109&lt;&gt;$BZ$7),1,0)</f>
        <v>0</v>
      </c>
      <c r="CI109" s="32">
        <f t="shared" ref="CI109" si="5160">IF(AND($BE109&lt;&gt;$BZ$5,$BE109&lt;=$BZ$6,$BE109&lt;&gt;$BZ$7),1,0)</f>
        <v>0</v>
      </c>
      <c r="CJ109" s="32">
        <f t="shared" ref="CJ109" si="5161">IF(AND($BI109&lt;&gt;$BZ$5,$BI109&lt;=$BZ$6,$BI109&lt;&gt;$BZ$7),1,0)</f>
        <v>0</v>
      </c>
      <c r="CK109" s="32">
        <f t="shared" ref="CK109" si="5162">IF(AND($BQ109&lt;&gt;$BZ$5,$BQ109&lt;=$BZ$6,$BQ109&lt;&gt;$BZ$7),1,0)</f>
        <v>0</v>
      </c>
      <c r="CL109" s="32">
        <f t="shared" ref="CL109" si="5163">IF(AND($BU109&lt;&gt;$BZ$5,$BU109&lt;=$BZ$6,$BU109&lt;&gt;$BZ$7),1,0)</f>
        <v>0</v>
      </c>
      <c r="CO109" s="32">
        <f>IF(AND($M109&lt;&gt;$CN$5,$M109&lt;=$CN$6,$M109&lt;&gt;$CN$7),1,0)</f>
        <v>0</v>
      </c>
      <c r="CP109" s="32">
        <f>IF(AND($Q109&lt;&gt;$CN$5,$Q109&lt;=$CN$6,$Q109&lt;&gt;$CN$7),1,0)</f>
        <v>0</v>
      </c>
      <c r="CQ109" s="32">
        <f>IF(AND($U109&lt;&gt;$CN$5,$U109&lt;=$CN$6,$U109&lt;&gt;$CN$7),1,0)</f>
        <v>0</v>
      </c>
      <c r="CR109" s="32">
        <f>IF(AND($Y109&lt;&gt;$CN$5,$Y109&lt;=$CN$6,$Y109&lt;&gt;$CN$7),1,0)</f>
        <v>0</v>
      </c>
      <c r="CS109" s="32">
        <f>IF(AND($AG109&lt;&gt;$CN$5,$AG109&lt;=$CN$6,$AG109&lt;&gt;$CN$7),1,0)</f>
        <v>0</v>
      </c>
      <c r="CT109" s="32">
        <f>IF(AND($AK109&lt;&gt;$CN$5,$AK109&lt;=$CN$6,$AK109&lt;&gt;$CN$7),1,0)</f>
        <v>0</v>
      </c>
      <c r="CU109" s="32">
        <f>IF(AND($AS109&lt;&gt;$CN$5,$AS109&lt;=$CN$6,$AS109&lt;&gt;$CN$7),1,0)</f>
        <v>0</v>
      </c>
      <c r="CV109" s="32">
        <f>IF(AND($AW109&lt;&gt;$CN$5,$AW109&lt;=$CN$6,$AW109&lt;&gt;$CN$7),1,0)</f>
        <v>0</v>
      </c>
      <c r="CW109" s="32">
        <f>IF(AND($BE109&lt;&gt;$CN$5,$BE109&lt;=$CN$6,$BE109&lt;&gt;$CN$7),1,0)</f>
        <v>0</v>
      </c>
      <c r="CX109" s="32">
        <f>IF(AND($BI109&lt;&gt;$CN$5,$BI109&lt;=$CN$6,$BI109&lt;&gt;$CN$7),1,0)</f>
        <v>0</v>
      </c>
      <c r="CY109" s="32">
        <f>IF(AND($BQ109&lt;&gt;$CN$5,$BQ109&lt;=$CN$6,$BQ109&lt;&gt;$CN$7),1,0)</f>
        <v>0</v>
      </c>
      <c r="CZ109" s="32">
        <f>IF(AND($BU109&lt;&gt;$CN$5,$BU109&lt;=$CN$6,$BU109&lt;&gt;$CN$7),1,0)</f>
        <v>0</v>
      </c>
      <c r="DC109" s="32">
        <f>IF(AND($M109&lt;&gt;$DB$5,$M109&lt;=$DB$6,$M109&lt;&gt;$CN$7),1,0)</f>
        <v>0</v>
      </c>
      <c r="DD109" s="32">
        <f>IF(AND($Q109&lt;&gt;$DB$5,$Q109&lt;=$DB$6,$Q109&lt;&gt;$CN$7),1,0)</f>
        <v>0</v>
      </c>
      <c r="DE109" s="32">
        <f>IF(AND($U109&lt;&gt;$DB$5,$U109&lt;=$DB$6,$U109&lt;&gt;$CN$7),1,0)</f>
        <v>0</v>
      </c>
      <c r="DF109" s="32">
        <f>IF(AND($Y109&lt;&gt;$DB$5,$Y109&lt;=$DB$6,$Y109&lt;&gt;$CN$7),1,0)</f>
        <v>0</v>
      </c>
      <c r="DG109" s="32">
        <f>IF(AND($AG109&lt;&gt;$DB$5,$AG109&lt;=$DB$6,$AG109&lt;&gt;$CN$7),1,0)</f>
        <v>0</v>
      </c>
      <c r="DH109" s="32">
        <f>IF(AND($AK109&lt;&gt;$DB$5,$AK109&lt;=$DB$6,$AK109&lt;&gt;$CN$7),1,0)</f>
        <v>0</v>
      </c>
      <c r="DI109" s="32">
        <f>IF(AND($AS109&lt;&gt;$DB$5,$AS109&lt;=$DB$6,$AS109&lt;&gt;$CN$7),1,0)</f>
        <v>0</v>
      </c>
      <c r="DJ109" s="32">
        <f>IF(AND($AW109&lt;&gt;$DB$5,$AW109&lt;=$DB$6,$AW109&lt;&gt;$CN$7),1,0)</f>
        <v>0</v>
      </c>
      <c r="DK109" s="32">
        <f>IF(AND($BE109&lt;&gt;$DB$5,$BE109&lt;=$DB$6,$BE109&lt;&gt;$CN$7),1,0)</f>
        <v>0</v>
      </c>
      <c r="DL109" s="32">
        <f>IF(AND($BI109&lt;&gt;$DB$5,$BI109&lt;=$DB$6,$BI109&lt;&gt;$CN$7),1,0)</f>
        <v>0</v>
      </c>
      <c r="DM109" s="32">
        <f>IF(AND($BQ109&lt;&gt;$DB$5,$BQ109&lt;=$DB$6,$BQ109&lt;&gt;$CN$7),1,0)</f>
        <v>0</v>
      </c>
      <c r="DN109" s="32">
        <f>IF(AND($BU109&lt;&gt;$DB$5,$BU109&lt;=$DB$6,$BU109&lt;&gt;$CN$7),1,0)</f>
        <v>0</v>
      </c>
      <c r="DQ109" s="32">
        <f t="shared" ref="DQ109" si="5164">IF(AND($M109&lt;&gt;$DP$5,$M109&lt;=$DP$6,$M109&lt;&gt;$CN$7),1,0)</f>
        <v>0</v>
      </c>
      <c r="DR109" s="32">
        <f t="shared" ref="DR109" si="5165">IF(AND($Q109&lt;&gt;$DP$5,$Q109&lt;=$DP$6,$Q109&lt;&gt;$CN$7),1,0)</f>
        <v>0</v>
      </c>
      <c r="DS109" s="32">
        <f t="shared" ref="DS109" si="5166">IF(AND($U109&lt;&gt;$DP$5,$U109&lt;=$DP$6,$U109&lt;&gt;$CN$7),1,0)</f>
        <v>0</v>
      </c>
      <c r="DT109" s="32">
        <f t="shared" ref="DT109" si="5167">IF(AND($Y109&lt;&gt;$DP$5,$Y109&lt;=$DP$6,$Y109&lt;&gt;$CN$7),1,0)</f>
        <v>0</v>
      </c>
      <c r="DU109" s="32">
        <f t="shared" ref="DU109" si="5168">IF(AND($AG109&lt;&gt;$DP$5,$AG109&lt;=$DP$6,$AG109&lt;&gt;$CN$7),1,0)</f>
        <v>0</v>
      </c>
      <c r="DV109" s="32">
        <f t="shared" ref="DV109" si="5169">IF(AND($AK109&lt;&gt;$DP$5,$AK109&lt;=$DP$6,$AK109&lt;&gt;$CN$7),1,0)</f>
        <v>0</v>
      </c>
      <c r="DW109" s="32">
        <f t="shared" ref="DW109" si="5170">IF(AND($AS109&lt;&gt;$DP$5,$AS109&lt;=$DP$6,$AS109&lt;&gt;$CN$7),1,0)</f>
        <v>0</v>
      </c>
      <c r="DX109" s="32">
        <f t="shared" ref="DX109" si="5171">IF(AND($AW109&lt;&gt;$DP$5,$AW109&lt;=$DP$6,$AW109&lt;&gt;$CN$7),1,0)</f>
        <v>0</v>
      </c>
      <c r="DY109" s="32">
        <f t="shared" ref="DY109" si="5172">IF(AND($BE109&lt;&gt;$DP$5,$BE109&lt;=$DP$6,$BE109&lt;&gt;$CN$7),1,0)</f>
        <v>0</v>
      </c>
      <c r="DZ109" s="32">
        <f t="shared" ref="DZ109" si="5173">IF(AND($BI109&lt;&gt;$DP$5,$BI109&lt;=$DP$6,$BI109&lt;&gt;$CN$7),1,0)</f>
        <v>0</v>
      </c>
      <c r="EA109" s="32">
        <f t="shared" ref="EA109" si="5174">IF(AND($BQ109&lt;&gt;$DP$5,$BQ109&lt;=$DP$6,$BQ109&lt;&gt;$CN$7),1,0)</f>
        <v>0</v>
      </c>
      <c r="EB109" s="32">
        <f t="shared" ref="EB109" si="5175">IF(AND($BU109&lt;&gt;$DP$5,$BU109&lt;=$DP$6,$BU109&lt;&gt;$CN$7),1,0)</f>
        <v>0</v>
      </c>
      <c r="EE109" s="328">
        <f>IF(M109&lt;&gt;"",IF(M109&lt;=$ED$6,1,IF(L109&gt;$ED$6,0,NETWORKDAYS(L109,$ED$6,祭日リスト)/NETWORKDAYS(L109,M109,祭日リスト)))*$GG109*週間進捗報告書!$G$9,0)</f>
        <v>0</v>
      </c>
      <c r="EF109" s="328">
        <f>IF(Q109&lt;&gt;"",IF(Q109&lt;=$ED$6,1,IF(P109&gt;$ED$6,0,NETWORKDAYS(P109,$ED$6,祭日リスト)/NETWORKDAYS(P109,Q109,祭日リスト)))*$GG109*週間進捗報告書!$G$10,0)</f>
        <v>0</v>
      </c>
      <c r="EG109" s="328">
        <f>IF(U109&lt;&gt;"",IF(U109&lt;=$ED$6,1,IF(T109&gt;$ED$6,0,NETWORKDAYS(T109,$ED$6,祭日リスト)/NETWORKDAYS(T109,U109,祭日リスト)))*$GG109*週間進捗報告書!$G$11,0)</f>
        <v>0</v>
      </c>
      <c r="EH109" s="328">
        <f>IF(Y109&lt;&gt;"",IF(Y109&lt;=$ED$6,1,IF(X109&gt;$ED$6,0,NETWORKDAYS(X109,$ED$6,祭日リスト)/NETWORKDAYS(X109,Y109,祭日リスト)))*$GG109*週間進捗報告書!$G$12,0)</f>
        <v>0</v>
      </c>
      <c r="EI109" s="328">
        <f>IF(AG109&lt;&gt;"",IF(AG109&lt;=$ED$6,1,IF(AF109&gt;$ED$6,0,NETWORKDAYS(AF109,$ED$6,祭日リスト)/NETWORKDAYS(AF109,AG109,祭日リスト)))*$GG109*週間進捗報告書!$G$13,0)</f>
        <v>0</v>
      </c>
      <c r="EJ109" s="328">
        <f>IF(AK109&lt;&gt;"",IF(AK109&lt;=$ED$6,1,IF(AJ109&gt;$ED$6,0,NETWORKDAYS(AJ109,$ED$6,祭日リスト)/NETWORKDAYS(AJ109,AK109,祭日リスト)))*$GG109*週間進捗報告書!$G$14,0)</f>
        <v>0</v>
      </c>
      <c r="EK109" s="328">
        <f>IF(AS109&lt;&gt;"",IF(AS109&lt;=$ED$6,1,IF(AR109&gt;$ED$6,0,NETWORKDAYS(AR109,$ED$6,祭日リスト)/NETWORKDAYS(AR109,AS109,祭日リスト)))*$GG109*週間進捗報告書!$G$15,0)</f>
        <v>0</v>
      </c>
      <c r="EL109" s="328">
        <f>IF(AW109&lt;&gt;"",IF(AW109&lt;=$ED$6,1,IF(AV109&gt;$ED$6,0,NETWORKDAYS(AV109,$ED$6,祭日リスト)/NETWORKDAYS(AV109,AW109,祭日リスト)))*$GG109*週間進捗報告書!$G$16,0)</f>
        <v>0</v>
      </c>
      <c r="EM109" s="328">
        <f>IF(BE109&lt;&gt;"",IF(BE109&lt;=$ED$6,1,IF(BD109&gt;$ED$6,0,NETWORKDAYS(BD109,$ED$6,祭日リスト)/NETWORKDAYS(BD109,BE109,祭日リスト)))*$GG109*週間進捗報告書!$G$17,0)</f>
        <v>0</v>
      </c>
      <c r="EN109" s="328">
        <f>IF(BI109&lt;&gt;"",IF(BI109&lt;=$ED$6,1,IF(BH109&gt;$ED$6,0,NETWORKDAYS(BH109,$ED$6,祭日リスト)/NETWORKDAYS(BH109,BI109,祭日リスト)))*$GG109*週間進捗報告書!$G$18,0)</f>
        <v>0</v>
      </c>
      <c r="EO109" s="328">
        <f>IF(BQ109&lt;&gt;"",IF(BQ109&lt;=$ED$6,1,IF(BP109&gt;$ED$6,0,NETWORKDAYS(BP109,$ED$6,祭日リスト)/NETWORKDAYS(BP109,BQ109,祭日リスト)))*$GG109*週間進捗報告書!$G$19,0)</f>
        <v>0</v>
      </c>
      <c r="EP109" s="328">
        <f>IF(BU109&lt;&gt;"",IF(BU109&lt;=$ED$6,1,IF(BT109&gt;$ED$6,0,NETWORKDAYS(BT109,$ED$6,祭日リスト)/NETWORKDAYS(BT109,BU109,祭日リスト)))*$GG109*週間進捗報告書!$G$20,0)</f>
        <v>0</v>
      </c>
      <c r="ER109" s="547">
        <f t="shared" ref="ER109:FC109" si="5176">EE109-EE110</f>
        <v>0</v>
      </c>
      <c r="ES109" s="547">
        <f t="shared" si="5176"/>
        <v>0</v>
      </c>
      <c r="ET109" s="547">
        <f t="shared" si="5176"/>
        <v>0</v>
      </c>
      <c r="EU109" s="547">
        <f t="shared" si="5176"/>
        <v>0</v>
      </c>
      <c r="EV109" s="547">
        <f t="shared" si="5176"/>
        <v>0</v>
      </c>
      <c r="EW109" s="547">
        <f t="shared" si="5176"/>
        <v>0</v>
      </c>
      <c r="EX109" s="547">
        <f t="shared" si="5176"/>
        <v>0</v>
      </c>
      <c r="EY109" s="547">
        <f t="shared" si="5176"/>
        <v>0</v>
      </c>
      <c r="EZ109" s="547">
        <f t="shared" si="5176"/>
        <v>0</v>
      </c>
      <c r="FA109" s="547">
        <f t="shared" si="5176"/>
        <v>0</v>
      </c>
      <c r="FB109" s="547">
        <f t="shared" si="5176"/>
        <v>0</v>
      </c>
      <c r="FC109" s="547">
        <f t="shared" si="5176"/>
        <v>0</v>
      </c>
      <c r="FD109" s="547">
        <f t="shared" ref="FD109" si="5177">SUM(ER109:FC110)</f>
        <v>0</v>
      </c>
      <c r="FE109" s="333"/>
      <c r="FG109" s="32">
        <f>IF(AND($M109&lt;&gt;$FF$7),1,0)</f>
        <v>0</v>
      </c>
      <c r="FH109" s="32">
        <f>IF(AND($Q109&lt;&gt;$FF$7),1,0)</f>
        <v>0</v>
      </c>
      <c r="FI109" s="32">
        <f>IF(AND($U109&lt;&gt;$FF$7),1,0)</f>
        <v>0</v>
      </c>
      <c r="FJ109" s="32">
        <f>IF(AND($Y109&lt;&gt;$FF$7),1,0)</f>
        <v>0</v>
      </c>
      <c r="FK109" s="32">
        <f>IF(AND($AG109&lt;&gt;$FF$7),1,0)</f>
        <v>0</v>
      </c>
      <c r="FL109" s="32">
        <f>IF(AND($AK109&lt;&gt;$FF$7),1,0)</f>
        <v>0</v>
      </c>
      <c r="FM109" s="32">
        <f>IF(AND($AS109&lt;&gt;$FF$7),1,0)</f>
        <v>0</v>
      </c>
      <c r="FN109" s="32">
        <f>IF(AND($AW109&lt;&gt;$FF$7),1,0)</f>
        <v>0</v>
      </c>
      <c r="FO109" s="32">
        <f>IF(AND($BE109&lt;&gt;$FF$7),1,0)</f>
        <v>0</v>
      </c>
      <c r="FP109" s="32">
        <f>IF(AND($BI109&lt;&gt;$FF$7),1,0)</f>
        <v>0</v>
      </c>
      <c r="FQ109" s="32">
        <f>IF(AND($BQ109&lt;&gt;$FF$7),1,0)</f>
        <v>0</v>
      </c>
      <c r="FR109" s="32">
        <f>IF(AND($BU109&lt;&gt;$FF$7),1,0)</f>
        <v>0</v>
      </c>
      <c r="FU109" s="294">
        <f t="shared" ref="FU109" si="5178">IF($K109&lt;&gt;"NG",$GG109,0)</f>
        <v>0</v>
      </c>
      <c r="FV109" s="294">
        <f t="shared" ref="FV109" si="5179">IF($O109&lt;&gt;"NG",$GG109,0)</f>
        <v>0</v>
      </c>
      <c r="FW109" s="294">
        <f t="shared" ref="FW109" si="5180">IF($S109&lt;&gt;"NG",$GG109,0)</f>
        <v>0</v>
      </c>
      <c r="FX109" s="294">
        <f t="shared" ref="FX109" si="5181">IF($W109&lt;&gt;"NG",$GG109,0)</f>
        <v>0</v>
      </c>
      <c r="FY109" s="294">
        <f t="shared" ref="FY109" si="5182">IF($AE109&lt;&gt;"NG",$GG109,0)</f>
        <v>0</v>
      </c>
      <c r="FZ109" s="294">
        <f t="shared" ref="FZ109" si="5183">IF($AI109&lt;&gt;"NG",$GG109,0)</f>
        <v>0</v>
      </c>
      <c r="GA109" s="294">
        <f t="shared" ref="GA109" si="5184">IF($AQ109&lt;&gt;"NG",$GG109,0)</f>
        <v>0</v>
      </c>
      <c r="GB109" s="294">
        <f t="shared" ref="GB109" si="5185">IF($AU109&lt;&gt;"NG",$GG109,0)</f>
        <v>0</v>
      </c>
      <c r="GC109" s="294">
        <f t="shared" ref="GC109" si="5186">IF($BC109&lt;&gt;"NG",$GG109,0)</f>
        <v>0</v>
      </c>
      <c r="GD109" s="294">
        <f t="shared" ref="GD109" si="5187">IF($BG109&lt;&gt;"NG",$GG109,0)</f>
        <v>0</v>
      </c>
      <c r="GE109" s="294">
        <f t="shared" ref="GE109" si="5188">IF($BO109&lt;&gt;"NG",$GG109,0)</f>
        <v>0</v>
      </c>
      <c r="GF109" s="294">
        <f t="shared" ref="GF109" si="5189">IF($BS109&lt;&gt;"NG",$GG109,0)</f>
        <v>0</v>
      </c>
      <c r="GG109" s="294" t="e">
        <f>VLOOKUP($D109,リスト!$D:$S,15,FALSE)</f>
        <v>#N/A</v>
      </c>
      <c r="GH109" s="2" t="e">
        <f>INDEX(リスト!$V:$V,MATCH(中日程計画表!$D109,リスト!$D:$D,0))</f>
        <v>#N/A</v>
      </c>
      <c r="GI109" s="2" t="e">
        <f>INDEX(リスト!$A:$A,MATCH(中日程計画表!$D109,リスト!$D:$D,0))</f>
        <v>#N/A</v>
      </c>
      <c r="GJ109" s="2" t="e">
        <f>INDEX(リスト!$U:$U,MATCH(中日程計画表!$D109,リスト!$D:$D,0))</f>
        <v>#N/A</v>
      </c>
      <c r="GK109" s="5" t="e">
        <f>INDEX(リスト!$W:$W,MATCH(中日程計画表!$D109,リスト!$D:$D,0))</f>
        <v>#N/A</v>
      </c>
      <c r="GL109" s="2" t="s">
        <v>200</v>
      </c>
      <c r="GM109" s="296">
        <f>D109</f>
        <v>0</v>
      </c>
      <c r="GN109" s="296" t="str">
        <f>E109</f>
        <v>実棚明細削除</v>
      </c>
      <c r="GP109" s="2">
        <v>0.11849462365591398</v>
      </c>
      <c r="GU109" s="460" t="str">
        <f t="shared" ref="GU109" si="5190">AE109</f>
        <v>NG</v>
      </c>
      <c r="GV109" s="460">
        <f t="shared" ref="GV109" si="5191">EI109</f>
        <v>0</v>
      </c>
      <c r="GW109" s="460">
        <f t="shared" ref="GW109" si="5192">EI110</f>
        <v>0</v>
      </c>
      <c r="GX109" s="462">
        <f t="shared" ref="GX109" si="5193">EV109</f>
        <v>0</v>
      </c>
      <c r="GY109" s="460" t="str">
        <f t="shared" ref="GY109" si="5194">AI109</f>
        <v>NG</v>
      </c>
      <c r="GZ109" s="460">
        <f t="shared" ref="GZ109" si="5195">EJ109</f>
        <v>0</v>
      </c>
      <c r="HA109" s="460">
        <f t="shared" ref="HA109" si="5196">EJ110</f>
        <v>0</v>
      </c>
      <c r="HB109" s="462">
        <f t="shared" ref="HB109" si="5197">EW109</f>
        <v>0</v>
      </c>
      <c r="HC109" s="460" t="str">
        <f t="shared" ref="HC109" si="5198">AQ109</f>
        <v>NG</v>
      </c>
      <c r="HD109" s="460">
        <f t="shared" ref="HD109" si="5199">EK109</f>
        <v>0</v>
      </c>
      <c r="HE109" s="460">
        <f t="shared" ref="HE109" si="5200">EK110</f>
        <v>0</v>
      </c>
      <c r="HF109" s="462">
        <f t="shared" ref="HF109" si="5201">EX109</f>
        <v>0</v>
      </c>
      <c r="HG109" s="460" t="str">
        <f t="shared" ref="HG109" si="5202">AU109</f>
        <v>NG</v>
      </c>
      <c r="HH109" s="460">
        <f t="shared" ref="HH109" si="5203">EL109</f>
        <v>0</v>
      </c>
      <c r="HI109" s="460">
        <f t="shared" ref="HI109" si="5204">EL110</f>
        <v>0</v>
      </c>
      <c r="HJ109" s="462">
        <f t="shared" ref="HJ109" si="5205">EY109</f>
        <v>0</v>
      </c>
      <c r="HK109" s="460" t="str">
        <f t="shared" ref="HK109" si="5206">BC109</f>
        <v>NG</v>
      </c>
      <c r="HL109" s="460">
        <f t="shared" ref="HL109" si="5207">EM109</f>
        <v>0</v>
      </c>
      <c r="HM109" s="460">
        <f t="shared" ref="HM109" si="5208">EM110</f>
        <v>0</v>
      </c>
      <c r="HN109" s="462">
        <f t="shared" ref="HN109" si="5209">EZ109</f>
        <v>0</v>
      </c>
      <c r="HO109" s="460" t="str">
        <f t="shared" ref="HO109" si="5210">BG109</f>
        <v>NG</v>
      </c>
      <c r="HP109" s="460">
        <f t="shared" ref="HP109" si="5211">EN109</f>
        <v>0</v>
      </c>
      <c r="HQ109" s="460">
        <f t="shared" ref="HQ109" si="5212">EN110</f>
        <v>0</v>
      </c>
      <c r="HR109" s="462">
        <f t="shared" ref="HR109" si="5213">FA109</f>
        <v>0</v>
      </c>
      <c r="HS109" s="332"/>
    </row>
    <row r="110" spans="1:227" ht="12" customHeight="1">
      <c r="A110" s="489"/>
      <c r="B110" s="493"/>
      <c r="C110" s="475"/>
      <c r="D110" s="485"/>
      <c r="E110" s="483"/>
      <c r="F110" s="317"/>
      <c r="G110" s="317"/>
      <c r="H110" s="317"/>
      <c r="I110" s="317"/>
      <c r="J110" s="316"/>
      <c r="K110" s="481"/>
      <c r="L110" s="77"/>
      <c r="M110" s="77"/>
      <c r="N110" s="471"/>
      <c r="O110" s="494"/>
      <c r="P110" s="77"/>
      <c r="Q110" s="77"/>
      <c r="R110" s="471"/>
      <c r="S110" s="494"/>
      <c r="T110" s="77"/>
      <c r="U110" s="77"/>
      <c r="V110" s="471"/>
      <c r="W110" s="473"/>
      <c r="X110" s="77"/>
      <c r="Y110" s="77"/>
      <c r="Z110" s="471"/>
      <c r="AA110" s="477"/>
      <c r="AB110" s="80"/>
      <c r="AC110" s="80"/>
      <c r="AD110" s="471"/>
      <c r="AE110" s="495"/>
      <c r="AF110" s="77"/>
      <c r="AG110" s="77"/>
      <c r="AH110" s="471"/>
      <c r="AI110" s="495"/>
      <c r="AJ110" s="77"/>
      <c r="AK110" s="77"/>
      <c r="AL110" s="471"/>
      <c r="AM110" s="498"/>
      <c r="AN110" s="80"/>
      <c r="AO110" s="80"/>
      <c r="AP110" s="497"/>
      <c r="AQ110" s="473"/>
      <c r="AR110" s="77"/>
      <c r="AS110" s="77"/>
      <c r="AT110" s="471"/>
      <c r="AU110" s="473"/>
      <c r="AV110" s="77"/>
      <c r="AW110" s="77"/>
      <c r="AX110" s="471"/>
      <c r="AY110" s="477"/>
      <c r="AZ110" s="80"/>
      <c r="BA110" s="80"/>
      <c r="BB110" s="497"/>
      <c r="BC110" s="475"/>
      <c r="BD110" s="77"/>
      <c r="BE110" s="77"/>
      <c r="BF110" s="471"/>
      <c r="BG110" s="473"/>
      <c r="BH110" s="77"/>
      <c r="BI110" s="77"/>
      <c r="BJ110" s="471"/>
      <c r="BK110" s="498"/>
      <c r="BL110" s="80"/>
      <c r="BM110" s="80"/>
      <c r="BN110" s="497"/>
      <c r="BO110" s="475"/>
      <c r="BP110" s="77"/>
      <c r="BQ110" s="77"/>
      <c r="BR110" s="471"/>
      <c r="BS110" s="473"/>
      <c r="BT110" s="77"/>
      <c r="BU110" s="77"/>
      <c r="BV110" s="471"/>
      <c r="BW110" s="499"/>
      <c r="BX110" s="467"/>
      <c r="BY110" s="490"/>
      <c r="CA110" s="19">
        <f t="shared" ref="CA110" si="5214">IF(AND($N109=1,$M110&lt;&gt;$BZ$7),1,0)</f>
        <v>0</v>
      </c>
      <c r="CB110" s="19">
        <f t="shared" ref="CB110" si="5215">IF(AND($R109=1,$Q110&lt;&gt;$BZ$7),1,0)</f>
        <v>0</v>
      </c>
      <c r="CC110" s="19">
        <f t="shared" ref="CC110" si="5216">IF(AND($V109=1,$U110&lt;&gt;$BZ$7),1,0)</f>
        <v>0</v>
      </c>
      <c r="CD110" s="19">
        <f t="shared" ref="CD110" si="5217">IF(AND($Z109=1,$Y110&lt;&gt;$BZ$7),1,0)</f>
        <v>0</v>
      </c>
      <c r="CE110" s="19">
        <f t="shared" ref="CE110" si="5218">IF(AND($AH109=1,$AG110&lt;&gt;$BZ$7),1,0)</f>
        <v>0</v>
      </c>
      <c r="CF110" s="19">
        <f t="shared" ref="CF110" si="5219">IF(AND($AL109=1,$AK110&lt;&gt;$BZ$7),1,0)</f>
        <v>0</v>
      </c>
      <c r="CG110" s="19">
        <f t="shared" ref="CG110" si="5220">IF(AND($AT109=1,$AS110&lt;&gt;$BZ$7),1,0)</f>
        <v>0</v>
      </c>
      <c r="CH110" s="19">
        <f t="shared" ref="CH110" si="5221">IF(AND($AX109=1,$AW110&lt;&gt;$BZ$7),1,0)</f>
        <v>0</v>
      </c>
      <c r="CI110" s="19">
        <f t="shared" ref="CI110" si="5222">IF(AND($BF109=1,$BE110&lt;&gt;$BZ$7),1,0)</f>
        <v>0</v>
      </c>
      <c r="CJ110" s="19">
        <f t="shared" ref="CJ110" si="5223">IF(AND($BJ109=1,$BI110&lt;&gt;$BZ$7),1,0)</f>
        <v>0</v>
      </c>
      <c r="CK110" s="19">
        <f t="shared" ref="CK110" si="5224">IF(AND($BR109=1,$BQ110&lt;&gt;$BZ$7),1,0)</f>
        <v>0</v>
      </c>
      <c r="CL110" s="19">
        <f t="shared" ref="CL110" si="5225">IF(AND($BV109=1,$BU110&lt;&gt;$BZ$7),1,0)</f>
        <v>0</v>
      </c>
      <c r="CO110" s="19">
        <f>IF(AND($M110&lt;&gt;$CN$7,$M110&lt;=$CN$6),1,0)</f>
        <v>0</v>
      </c>
      <c r="CP110" s="19">
        <f>IF(AND($Q110&lt;&gt;$CN$7,$Q110&lt;=$CN$6),1,0)</f>
        <v>0</v>
      </c>
      <c r="CQ110" s="19">
        <f>IF(AND($U110&lt;&gt;$CN$7,$U110&lt;=$CN$6),1,0)</f>
        <v>0</v>
      </c>
      <c r="CR110" s="19">
        <f>IF(AND($Y110&lt;&gt;$CN$7,$Y110&lt;=$CN$6),1,0)</f>
        <v>0</v>
      </c>
      <c r="CS110" s="19">
        <f>IF(AND($AG110&lt;&gt;$CN$7,$AG110&lt;=$CN$6),1,0)</f>
        <v>0</v>
      </c>
      <c r="CT110" s="19">
        <f>IF(AND($AK110&lt;&gt;$CN$7,$AK110&lt;=$CN$6),1,0)</f>
        <v>0</v>
      </c>
      <c r="CU110" s="19">
        <f>IF(AND($AS110&lt;&gt;$CN$7,$AS110&lt;=$CN$6),1,0)</f>
        <v>0</v>
      </c>
      <c r="CV110" s="19">
        <f>IF(AND($AW110&lt;&gt;$CN$7,$AW110&lt;=$CN$6),1,0)</f>
        <v>0</v>
      </c>
      <c r="CW110" s="19">
        <f>IF(AND($BE110&lt;&gt;$CN$7,$BE110&lt;=$CN$6),1,0)</f>
        <v>0</v>
      </c>
      <c r="CX110" s="19">
        <f>IF(AND($BI110&lt;&gt;$CN$7,$BI110&lt;=$CN$6),1,0)</f>
        <v>0</v>
      </c>
      <c r="CY110" s="19">
        <f>IF(AND($BQ110&lt;&gt;$CN$7,$BQ110&lt;=$CN$6),1,0)</f>
        <v>0</v>
      </c>
      <c r="CZ110" s="19">
        <f>IF(AND($BU110&lt;&gt;$CN$7,$BU110&lt;=$CN$6),1,0)</f>
        <v>0</v>
      </c>
      <c r="DC110" s="19">
        <f>IF($N109=1,1,0)</f>
        <v>0</v>
      </c>
      <c r="DD110" s="19">
        <f>IF($R109=1,1,0)</f>
        <v>0</v>
      </c>
      <c r="DE110" s="19">
        <f>IF($V109=1,1,0)</f>
        <v>0</v>
      </c>
      <c r="DF110" s="19">
        <f>IF($Z109=1,1,0)</f>
        <v>0</v>
      </c>
      <c r="DG110" s="19">
        <f>IF($AH109=1,1,0)</f>
        <v>0</v>
      </c>
      <c r="DH110" s="19">
        <f>IF($AL109=1,1,0)</f>
        <v>0</v>
      </c>
      <c r="DI110" s="19">
        <f>IF($AT109=1,1,0)</f>
        <v>0</v>
      </c>
      <c r="DJ110" s="19">
        <f>IF($AX109=1,1,0)</f>
        <v>0</v>
      </c>
      <c r="DK110" s="19">
        <f>IF($BF109=1,1,0)</f>
        <v>0</v>
      </c>
      <c r="DL110" s="19">
        <f>IF($BJ109=1,1,0)</f>
        <v>0</v>
      </c>
      <c r="DM110" s="19">
        <f>IF($BR109=1,1,0)</f>
        <v>0</v>
      </c>
      <c r="DN110" s="19">
        <f>IF($BV109=1,1,0)</f>
        <v>0</v>
      </c>
      <c r="DQ110" s="19">
        <f t="shared" ref="DQ110" si="5226">IF($N109=1,1,0)</f>
        <v>0</v>
      </c>
      <c r="DR110" s="19">
        <f t="shared" ref="DR110" si="5227">IF($R109=1,1,0)</f>
        <v>0</v>
      </c>
      <c r="DS110" s="19">
        <f t="shared" ref="DS110" si="5228">IF($V109=1,1,0)</f>
        <v>0</v>
      </c>
      <c r="DT110" s="19">
        <f t="shared" ref="DT110" si="5229">IF($Z109=1,1,0)</f>
        <v>0</v>
      </c>
      <c r="DU110" s="19">
        <f t="shared" ref="DU110" si="5230">IF($AH109=1,1,0)</f>
        <v>0</v>
      </c>
      <c r="DV110" s="19">
        <f t="shared" ref="DV110" si="5231">IF($AL109=1,1,0)</f>
        <v>0</v>
      </c>
      <c r="DW110" s="19">
        <f t="shared" ref="DW110" si="5232">IF($AT109=1,1,0)</f>
        <v>0</v>
      </c>
      <c r="DX110" s="19">
        <f t="shared" ref="DX110" si="5233">IF($AX109=1,1,0)</f>
        <v>0</v>
      </c>
      <c r="DY110" s="19">
        <f t="shared" ref="DY110" si="5234">IF($BF109=1,1,0)</f>
        <v>0</v>
      </c>
      <c r="DZ110" s="19">
        <f t="shared" ref="DZ110" si="5235">IF($BJ109=1,1,0)</f>
        <v>0</v>
      </c>
      <c r="EA110" s="19">
        <f t="shared" ref="EA110" si="5236">IF($BR109=1,1,0)</f>
        <v>0</v>
      </c>
      <c r="EB110" s="19">
        <f t="shared" ref="EB110" si="5237">IF($BV109=1,1,0)</f>
        <v>0</v>
      </c>
      <c r="EE110" s="329">
        <f>N109*$FU110*週間進捗報告書!$G$9</f>
        <v>0</v>
      </c>
      <c r="EF110" s="329">
        <f>R109*$FV110*週間進捗報告書!$G$10</f>
        <v>0</v>
      </c>
      <c r="EG110" s="329">
        <f>V109*$FW110*週間進捗報告書!$G$11</f>
        <v>0</v>
      </c>
      <c r="EH110" s="329">
        <f>Z109*$FX110*週間進捗報告書!$G$12</f>
        <v>0</v>
      </c>
      <c r="EI110" s="329">
        <f>AH109*$FY110*週間進捗報告書!$G$13</f>
        <v>0</v>
      </c>
      <c r="EJ110" s="329">
        <f>AL109*$FZ110*週間進捗報告書!$G$14</f>
        <v>0</v>
      </c>
      <c r="EK110" s="329">
        <f>AT109*$GA110*週間進捗報告書!$G$15</f>
        <v>0</v>
      </c>
      <c r="EL110" s="329">
        <f>AX109*$GB110*週間進捗報告書!$G$16</f>
        <v>0</v>
      </c>
      <c r="EM110" s="329">
        <f>BF109*$GC110*週間進捗報告書!$G$17</f>
        <v>0</v>
      </c>
      <c r="EN110" s="329">
        <f>BJ109*$GD110*週間進捗報告書!$G$18</f>
        <v>0</v>
      </c>
      <c r="EO110" s="329">
        <f>BR109*$GE110*週間進捗報告書!$G$19</f>
        <v>0</v>
      </c>
      <c r="EP110" s="329">
        <f>BV109*$GF110*週間進捗報告書!$G$20</f>
        <v>0</v>
      </c>
      <c r="ER110" s="547"/>
      <c r="ES110" s="547"/>
      <c r="ET110" s="547"/>
      <c r="EU110" s="547"/>
      <c r="EV110" s="547"/>
      <c r="EW110" s="547"/>
      <c r="EX110" s="547"/>
      <c r="EY110" s="547"/>
      <c r="EZ110" s="547"/>
      <c r="FA110" s="547"/>
      <c r="FB110" s="547"/>
      <c r="FC110" s="547"/>
      <c r="FD110" s="547"/>
      <c r="FE110" s="332"/>
      <c r="FG110" s="19"/>
      <c r="FH110" s="19"/>
      <c r="FI110" s="19"/>
      <c r="FJ110" s="19"/>
      <c r="FK110" s="19"/>
      <c r="FL110" s="19"/>
      <c r="FM110" s="19"/>
      <c r="FN110" s="19"/>
      <c r="FO110" s="19"/>
      <c r="FP110" s="19"/>
      <c r="FQ110" s="19"/>
      <c r="FR110" s="19"/>
      <c r="FU110" s="295">
        <f t="shared" ref="FU110" si="5238">FU109</f>
        <v>0</v>
      </c>
      <c r="FV110" s="295">
        <f t="shared" ref="FV110" si="5239">FV109</f>
        <v>0</v>
      </c>
      <c r="FW110" s="295">
        <f t="shared" ref="FW110" si="5240">FW109</f>
        <v>0</v>
      </c>
      <c r="FX110" s="295">
        <f t="shared" ref="FX110" si="5241">FX109</f>
        <v>0</v>
      </c>
      <c r="FY110" s="295">
        <f t="shared" ref="FY110" si="5242">FY109</f>
        <v>0</v>
      </c>
      <c r="FZ110" s="295">
        <f t="shared" ref="FZ110" si="5243">FZ109</f>
        <v>0</v>
      </c>
      <c r="GA110" s="295">
        <f t="shared" ref="GA110" si="5244">GA109</f>
        <v>0</v>
      </c>
      <c r="GB110" s="295">
        <f t="shared" ref="GB110" si="5245">GB109</f>
        <v>0</v>
      </c>
      <c r="GC110" s="295">
        <f t="shared" ref="GC110" si="5246">GC109</f>
        <v>0</v>
      </c>
      <c r="GD110" s="295">
        <f t="shared" ref="GD110" si="5247">GD109</f>
        <v>0</v>
      </c>
      <c r="GE110" s="295">
        <f t="shared" ref="GE110" si="5248">GE109</f>
        <v>0</v>
      </c>
      <c r="GF110" s="295">
        <f t="shared" ref="GF110" si="5249">GF109</f>
        <v>0</v>
      </c>
      <c r="GG110" s="295" t="e">
        <f t="shared" ref="GG110" si="5250">GG109</f>
        <v>#N/A</v>
      </c>
      <c r="GH110" s="2" t="e">
        <f>INDEX(リスト!$V:$V,MATCH(中日程計画表!$D109,リスト!$D:$D,0))</f>
        <v>#N/A</v>
      </c>
      <c r="GI110" s="2" t="e">
        <f>INDEX(リスト!$A:$A,MATCH(中日程計画表!$D109,リスト!$D:$D,0))</f>
        <v>#N/A</v>
      </c>
      <c r="GJ110" s="2" t="e">
        <f>INDEX(リスト!$U:$U,MATCH(中日程計画表!$D109,リスト!$D:$D,0))</f>
        <v>#N/A</v>
      </c>
      <c r="GK110" s="5" t="e">
        <f>INDEX(リスト!$W:$W,MATCH(中日程計画表!$D109,リスト!$D:$D,0))</f>
        <v>#N/A</v>
      </c>
      <c r="GL110" s="2" t="s">
        <v>201</v>
      </c>
      <c r="GM110" s="296">
        <f t="shared" ref="GM110" si="5251">GM109</f>
        <v>0</v>
      </c>
      <c r="GN110" s="296" t="str">
        <f t="shared" ref="GN110" si="5252">GN109</f>
        <v>実棚明細削除</v>
      </c>
      <c r="GP110" s="2">
        <v>0.11849462365591398</v>
      </c>
      <c r="GU110" s="461"/>
      <c r="GV110" s="460"/>
      <c r="GW110" s="460"/>
      <c r="GX110" s="461"/>
      <c r="GY110" s="461"/>
      <c r="GZ110" s="460"/>
      <c r="HA110" s="460"/>
      <c r="HB110" s="461"/>
      <c r="HC110" s="461"/>
      <c r="HD110" s="460"/>
      <c r="HE110" s="460"/>
      <c r="HF110" s="461"/>
      <c r="HG110" s="461"/>
      <c r="HH110" s="460"/>
      <c r="HI110" s="460"/>
      <c r="HJ110" s="461"/>
      <c r="HK110" s="461"/>
      <c r="HL110" s="460"/>
      <c r="HM110" s="460"/>
      <c r="HN110" s="461"/>
      <c r="HO110" s="461"/>
      <c r="HP110" s="460"/>
      <c r="HQ110" s="460"/>
      <c r="HR110" s="461"/>
      <c r="HS110" s="4"/>
    </row>
    <row r="111" spans="1:227" ht="12" customHeight="1">
      <c r="A111" s="488" t="str">
        <f ca="1">INDIRECT("リスト!A"&amp;B111+6)</f>
        <v>棚卸</v>
      </c>
      <c r="B111" s="493">
        <f t="shared" ref="B111" si="5253">ROUNDDOWN((ROW()-6)/2,0)+1</f>
        <v>53</v>
      </c>
      <c r="C111" s="474" t="str">
        <f>機能グループ名</f>
        <v>棚卸</v>
      </c>
      <c r="D111" s="484">
        <f>機能ID</f>
        <v>0</v>
      </c>
      <c r="E111" s="482" t="str">
        <f>機能名</f>
        <v>棚卸照会</v>
      </c>
      <c r="F111" s="315"/>
      <c r="G111" s="315"/>
      <c r="H111" s="315"/>
      <c r="I111" s="315"/>
      <c r="J111" s="316"/>
      <c r="K111" s="480" t="str">
        <f>担当者_SR</f>
        <v>NG</v>
      </c>
      <c r="L111" s="76"/>
      <c r="M111" s="76"/>
      <c r="N111" s="470"/>
      <c r="O111" s="494" t="str">
        <f>担当者_SRR</f>
        <v>NG</v>
      </c>
      <c r="P111" s="76"/>
      <c r="Q111" s="76"/>
      <c r="R111" s="470"/>
      <c r="S111" s="494" t="str">
        <f>担当者_DS</f>
        <v>NG</v>
      </c>
      <c r="T111" s="76"/>
      <c r="U111" s="76"/>
      <c r="V111" s="470"/>
      <c r="W111" s="472" t="str">
        <f>担当者_DSR</f>
        <v>NG</v>
      </c>
      <c r="X111" s="76"/>
      <c r="Y111" s="76"/>
      <c r="Z111" s="470"/>
      <c r="AA111" s="476"/>
      <c r="AB111" s="79"/>
      <c r="AC111" s="79"/>
      <c r="AD111" s="470">
        <f>IF(AC112 &lt;&gt; "",1,0)</f>
        <v>0</v>
      </c>
      <c r="AE111" s="495" t="str">
        <f>担当者_CD</f>
        <v>NG</v>
      </c>
      <c r="AF111" s="76"/>
      <c r="AG111" s="76"/>
      <c r="AH111" s="470"/>
      <c r="AI111" s="495" t="str">
        <f>担当者_DD</f>
        <v>NG</v>
      </c>
      <c r="AJ111" s="76"/>
      <c r="AK111" s="76"/>
      <c r="AL111" s="470"/>
      <c r="AM111" s="498"/>
      <c r="AN111" s="79"/>
      <c r="AO111" s="79"/>
      <c r="AP111" s="470">
        <f>IF(AO112 &lt;&gt; "",1,0)</f>
        <v>0</v>
      </c>
      <c r="AQ111" s="472" t="str">
        <f>担当者_MCL</f>
        <v>NG</v>
      </c>
      <c r="AR111" s="76"/>
      <c r="AS111" s="76"/>
      <c r="AT111" s="470"/>
      <c r="AU111" s="472" t="str">
        <f>担当者_MCLR</f>
        <v>NG</v>
      </c>
      <c r="AV111" s="76"/>
      <c r="AW111" s="76"/>
      <c r="AX111" s="470"/>
      <c r="AY111" s="476"/>
      <c r="AZ111" s="79"/>
      <c r="BA111" s="79"/>
      <c r="BB111" s="470">
        <f>IF(BA112 &lt;&gt; "",1,0)</f>
        <v>0</v>
      </c>
      <c r="BC111" s="474" t="str">
        <f>担当者_MT</f>
        <v>NG</v>
      </c>
      <c r="BD111" s="76"/>
      <c r="BE111" s="76"/>
      <c r="BF111" s="470"/>
      <c r="BG111" s="472" t="str">
        <f>担当者_M検</f>
        <v>NG</v>
      </c>
      <c r="BH111" s="76"/>
      <c r="BI111" s="76"/>
      <c r="BJ111" s="470"/>
      <c r="BK111" s="498"/>
      <c r="BL111" s="79"/>
      <c r="BM111" s="79"/>
      <c r="BN111" s="470">
        <v>0</v>
      </c>
      <c r="BO111" s="474" t="str">
        <f>担当者_モテ</f>
        <v>NG</v>
      </c>
      <c r="BP111" s="76"/>
      <c r="BQ111" s="76"/>
      <c r="BR111" s="470"/>
      <c r="BS111" s="472" t="str">
        <f>担当者_モテR</f>
        <v>NG</v>
      </c>
      <c r="BT111" s="76"/>
      <c r="BU111" s="76"/>
      <c r="BV111" s="470"/>
      <c r="BW111" s="499">
        <f t="shared" ref="BW111" si="5254">IFERROR(SUM(IF(K111&lt;&gt;"NG",N111*K$1,0),IF(O111&lt;&gt;"NG",R111*O$1,0),IF(S111&lt;&gt;"NG",V111*S$1,0),IF(W111&lt;&gt;"NG",Z111*W$1,0),IF(AA111&lt;&gt;"NG",AD111*AA$1,0),IF(AE111&lt;&gt;"NG",AH111*AE$1,0),IF(AI111&lt;&gt;"NG",AL111*AI$1,0),IF(AM111&lt;&gt;"NG",AP111*AM$1,0),IF(AQ111&lt;&gt;"NG",AT111*AQ$1,0),IF(AU111&lt;&gt;"NG",AX111*AU$1,0),IF(AY111&lt;&gt;"NG",BB111*AY$1,0),IF(BC111&lt;&gt;"NG",BF111*BC$1,0),IF(BG111&lt;&gt;"NG",BJ111*BG$1,0),IF(BK111&lt;&gt;"NG",BN111*BK$1,0),IF(BO111&lt;&gt;"NG",BR111*BO$1,0),IF(BS111&lt;&gt;"NG",BV111*BS$1,0))/SUM(IF(K111&lt;&gt;"NG",K$1,0),IF(O111&lt;&gt;"NG",O$1,0),IF(S111&lt;&gt;"NG",S$1,0),IF(W111&lt;&gt;"NG",W$1,0),IF(AA111&lt;&gt;"NG",AA$1,0),IF(AE111&lt;&gt;"NG",AE$1,0),IF(AI111&lt;&gt;"NG",AI$1,0),IF(AM111&lt;&gt;"NG",AM$1,0),IF(AQ111&lt;&gt;"NG",AQ$1,0),IF(AU111&lt;&gt;"NG",AU$1,0),IF(AY111&lt;&gt;"NG",AY$1,0),IF(BC111&lt;&gt;"NG",BC$1,0),IF(BG111&lt;&gt;"NG",BG$1,0),IF(BK111&lt;&gt;"NG",BK$1,0),IF(BO111&lt;&gt;"NG",BO$1,0),IF(BS111&lt;&gt;"NG",BS$1,0)),0)</f>
        <v>0</v>
      </c>
      <c r="BX111" s="466"/>
      <c r="BY111" s="490"/>
      <c r="BZ111" s="5"/>
      <c r="CA111" s="32">
        <f t="shared" ref="CA111" si="5255">IF(AND($M111&lt;&gt;$BZ$5,$M111&lt;=$BZ$6,$M111&lt;&gt;$BZ$7),1,0)</f>
        <v>0</v>
      </c>
      <c r="CB111" s="32">
        <f t="shared" ref="CB111" si="5256">IF(AND($Q111&lt;&gt;$BZ$5,$Q111&lt;=$BZ$6,$Q111&lt;&gt;$BZ$7),1,0)</f>
        <v>0</v>
      </c>
      <c r="CC111" s="32">
        <f t="shared" ref="CC111" si="5257">IF(AND($U111&lt;&gt;$BZ$5,$U111&lt;=$BZ$6,$U111&lt;&gt;$BZ$7),1,0)</f>
        <v>0</v>
      </c>
      <c r="CD111" s="32">
        <f t="shared" ref="CD111" si="5258">IF(AND($Y111&lt;&gt;$BZ$5,$Y111&lt;=$BZ$6,$Y111&lt;&gt;$BZ$7),1,0)</f>
        <v>0</v>
      </c>
      <c r="CE111" s="32">
        <f t="shared" ref="CE111" si="5259">IF(AND($AG111&lt;&gt;$BZ$5,$AG111&lt;=$BZ$6,$AG111&lt;&gt;$BZ$7),1,0)</f>
        <v>0</v>
      </c>
      <c r="CF111" s="32">
        <f t="shared" ref="CF111" si="5260">IF(AND($AK111&lt;&gt;$BZ$5,$AK111&lt;=$BZ$6,$AK111&lt;&gt;$BZ$7),1,0)</f>
        <v>0</v>
      </c>
      <c r="CG111" s="32">
        <f t="shared" ref="CG111" si="5261">IF(AND($AS111&lt;&gt;$BZ$5,$AS111&lt;=$BZ$6,$AS111&lt;&gt;$BZ$7),1,0)</f>
        <v>0</v>
      </c>
      <c r="CH111" s="32">
        <f t="shared" ref="CH111" si="5262">IF(AND($AW111&lt;&gt;$BZ$5,$AW111&lt;=$BZ$6,$AW111&lt;&gt;$BZ$7),1,0)</f>
        <v>0</v>
      </c>
      <c r="CI111" s="32">
        <f t="shared" ref="CI111" si="5263">IF(AND($BE111&lt;&gt;$BZ$5,$BE111&lt;=$BZ$6,$BE111&lt;&gt;$BZ$7),1,0)</f>
        <v>0</v>
      </c>
      <c r="CJ111" s="32">
        <f t="shared" ref="CJ111" si="5264">IF(AND($BI111&lt;&gt;$BZ$5,$BI111&lt;=$BZ$6,$BI111&lt;&gt;$BZ$7),1,0)</f>
        <v>0</v>
      </c>
      <c r="CK111" s="32">
        <f t="shared" ref="CK111" si="5265">IF(AND($BQ111&lt;&gt;$BZ$5,$BQ111&lt;=$BZ$6,$BQ111&lt;&gt;$BZ$7),1,0)</f>
        <v>0</v>
      </c>
      <c r="CL111" s="32">
        <f t="shared" ref="CL111" si="5266">IF(AND($BU111&lt;&gt;$BZ$5,$BU111&lt;=$BZ$6,$BU111&lt;&gt;$BZ$7),1,0)</f>
        <v>0</v>
      </c>
      <c r="CO111" s="32">
        <f>IF(AND($M111&lt;&gt;$CN$5,$M111&lt;=$CN$6,$M111&lt;&gt;$CN$7),1,0)</f>
        <v>0</v>
      </c>
      <c r="CP111" s="32">
        <f>IF(AND($Q111&lt;&gt;$CN$5,$Q111&lt;=$CN$6,$Q111&lt;&gt;$CN$7),1,0)</f>
        <v>0</v>
      </c>
      <c r="CQ111" s="32">
        <f>IF(AND($U111&lt;&gt;$CN$5,$U111&lt;=$CN$6,$U111&lt;&gt;$CN$7),1,0)</f>
        <v>0</v>
      </c>
      <c r="CR111" s="32">
        <f>IF(AND($Y111&lt;&gt;$CN$5,$Y111&lt;=$CN$6,$Y111&lt;&gt;$CN$7),1,0)</f>
        <v>0</v>
      </c>
      <c r="CS111" s="32">
        <f>IF(AND($AG111&lt;&gt;$CN$5,$AG111&lt;=$CN$6,$AG111&lt;&gt;$CN$7),1,0)</f>
        <v>0</v>
      </c>
      <c r="CT111" s="32">
        <f>IF(AND($AK111&lt;&gt;$CN$5,$AK111&lt;=$CN$6,$AK111&lt;&gt;$CN$7),1,0)</f>
        <v>0</v>
      </c>
      <c r="CU111" s="32">
        <f>IF(AND($AS111&lt;&gt;$CN$5,$AS111&lt;=$CN$6,$AS111&lt;&gt;$CN$7),1,0)</f>
        <v>0</v>
      </c>
      <c r="CV111" s="32">
        <f>IF(AND($AW111&lt;&gt;$CN$5,$AW111&lt;=$CN$6,$AW111&lt;&gt;$CN$7),1,0)</f>
        <v>0</v>
      </c>
      <c r="CW111" s="32">
        <f>IF(AND($BE111&lt;&gt;$CN$5,$BE111&lt;=$CN$6,$BE111&lt;&gt;$CN$7),1,0)</f>
        <v>0</v>
      </c>
      <c r="CX111" s="32">
        <f>IF(AND($BI111&lt;&gt;$CN$5,$BI111&lt;=$CN$6,$BI111&lt;&gt;$CN$7),1,0)</f>
        <v>0</v>
      </c>
      <c r="CY111" s="32">
        <f>IF(AND($BQ111&lt;&gt;$CN$5,$BQ111&lt;=$CN$6,$BQ111&lt;&gt;$CN$7),1,0)</f>
        <v>0</v>
      </c>
      <c r="CZ111" s="32">
        <f>IF(AND($BU111&lt;&gt;$CN$5,$BU111&lt;=$CN$6,$BU111&lt;&gt;$CN$7),1,0)</f>
        <v>0</v>
      </c>
      <c r="DC111" s="32">
        <f>IF(AND($M111&lt;&gt;$DB$5,$M111&lt;=$DB$6,$M111&lt;&gt;$CN$7),1,0)</f>
        <v>0</v>
      </c>
      <c r="DD111" s="32">
        <f>IF(AND($Q111&lt;&gt;$DB$5,$Q111&lt;=$DB$6,$Q111&lt;&gt;$CN$7),1,0)</f>
        <v>0</v>
      </c>
      <c r="DE111" s="32">
        <f>IF(AND($U111&lt;&gt;$DB$5,$U111&lt;=$DB$6,$U111&lt;&gt;$CN$7),1,0)</f>
        <v>0</v>
      </c>
      <c r="DF111" s="32">
        <f>IF(AND($Y111&lt;&gt;$DB$5,$Y111&lt;=$DB$6,$Y111&lt;&gt;$CN$7),1,0)</f>
        <v>0</v>
      </c>
      <c r="DG111" s="32">
        <f>IF(AND($AG111&lt;&gt;$DB$5,$AG111&lt;=$DB$6,$AG111&lt;&gt;$CN$7),1,0)</f>
        <v>0</v>
      </c>
      <c r="DH111" s="32">
        <f>IF(AND($AK111&lt;&gt;$DB$5,$AK111&lt;=$DB$6,$AK111&lt;&gt;$CN$7),1,0)</f>
        <v>0</v>
      </c>
      <c r="DI111" s="32">
        <f>IF(AND($AS111&lt;&gt;$DB$5,$AS111&lt;=$DB$6,$AS111&lt;&gt;$CN$7),1,0)</f>
        <v>0</v>
      </c>
      <c r="DJ111" s="32">
        <f>IF(AND($AW111&lt;&gt;$DB$5,$AW111&lt;=$DB$6,$AW111&lt;&gt;$CN$7),1,0)</f>
        <v>0</v>
      </c>
      <c r="DK111" s="32">
        <f>IF(AND($BE111&lt;&gt;$DB$5,$BE111&lt;=$DB$6,$BE111&lt;&gt;$CN$7),1,0)</f>
        <v>0</v>
      </c>
      <c r="DL111" s="32">
        <f>IF(AND($BI111&lt;&gt;$DB$5,$BI111&lt;=$DB$6,$BI111&lt;&gt;$CN$7),1,0)</f>
        <v>0</v>
      </c>
      <c r="DM111" s="32">
        <f>IF(AND($BQ111&lt;&gt;$DB$5,$BQ111&lt;=$DB$6,$BQ111&lt;&gt;$CN$7),1,0)</f>
        <v>0</v>
      </c>
      <c r="DN111" s="32">
        <f>IF(AND($BU111&lt;&gt;$DB$5,$BU111&lt;=$DB$6,$BU111&lt;&gt;$CN$7),1,0)</f>
        <v>0</v>
      </c>
      <c r="DQ111" s="32">
        <f t="shared" ref="DQ111" si="5267">IF(AND($M111&lt;&gt;$DP$5,$M111&lt;=$DP$6,$M111&lt;&gt;$CN$7),1,0)</f>
        <v>0</v>
      </c>
      <c r="DR111" s="32">
        <f t="shared" ref="DR111" si="5268">IF(AND($Q111&lt;&gt;$DP$5,$Q111&lt;=$DP$6,$Q111&lt;&gt;$CN$7),1,0)</f>
        <v>0</v>
      </c>
      <c r="DS111" s="32">
        <f t="shared" ref="DS111" si="5269">IF(AND($U111&lt;&gt;$DP$5,$U111&lt;=$DP$6,$U111&lt;&gt;$CN$7),1,0)</f>
        <v>0</v>
      </c>
      <c r="DT111" s="32">
        <f t="shared" ref="DT111" si="5270">IF(AND($Y111&lt;&gt;$DP$5,$Y111&lt;=$DP$6,$Y111&lt;&gt;$CN$7),1,0)</f>
        <v>0</v>
      </c>
      <c r="DU111" s="32">
        <f t="shared" ref="DU111" si="5271">IF(AND($AG111&lt;&gt;$DP$5,$AG111&lt;=$DP$6,$AG111&lt;&gt;$CN$7),1,0)</f>
        <v>0</v>
      </c>
      <c r="DV111" s="32">
        <f t="shared" ref="DV111" si="5272">IF(AND($AK111&lt;&gt;$DP$5,$AK111&lt;=$DP$6,$AK111&lt;&gt;$CN$7),1,0)</f>
        <v>0</v>
      </c>
      <c r="DW111" s="32">
        <f t="shared" ref="DW111" si="5273">IF(AND($AS111&lt;&gt;$DP$5,$AS111&lt;=$DP$6,$AS111&lt;&gt;$CN$7),1,0)</f>
        <v>0</v>
      </c>
      <c r="DX111" s="32">
        <f t="shared" ref="DX111" si="5274">IF(AND($AW111&lt;&gt;$DP$5,$AW111&lt;=$DP$6,$AW111&lt;&gt;$CN$7),1,0)</f>
        <v>0</v>
      </c>
      <c r="DY111" s="32">
        <f t="shared" ref="DY111" si="5275">IF(AND($BE111&lt;&gt;$DP$5,$BE111&lt;=$DP$6,$BE111&lt;&gt;$CN$7),1,0)</f>
        <v>0</v>
      </c>
      <c r="DZ111" s="32">
        <f t="shared" ref="DZ111" si="5276">IF(AND($BI111&lt;&gt;$DP$5,$BI111&lt;=$DP$6,$BI111&lt;&gt;$CN$7),1,0)</f>
        <v>0</v>
      </c>
      <c r="EA111" s="32">
        <f t="shared" ref="EA111" si="5277">IF(AND($BQ111&lt;&gt;$DP$5,$BQ111&lt;=$DP$6,$BQ111&lt;&gt;$CN$7),1,0)</f>
        <v>0</v>
      </c>
      <c r="EB111" s="32">
        <f t="shared" ref="EB111" si="5278">IF(AND($BU111&lt;&gt;$DP$5,$BU111&lt;=$DP$6,$BU111&lt;&gt;$CN$7),1,0)</f>
        <v>0</v>
      </c>
      <c r="EE111" s="328">
        <f>IF(M111&lt;&gt;"",IF(M111&lt;=$ED$6,1,IF(L111&gt;$ED$6,0,NETWORKDAYS(L111,$ED$6,祭日リスト)/NETWORKDAYS(L111,M111,祭日リスト)))*$GG111*週間進捗報告書!$G$9,0)</f>
        <v>0</v>
      </c>
      <c r="EF111" s="328">
        <f>IF(Q111&lt;&gt;"",IF(Q111&lt;=$ED$6,1,IF(P111&gt;$ED$6,0,NETWORKDAYS(P111,$ED$6,祭日リスト)/NETWORKDAYS(P111,Q111,祭日リスト)))*$GG111*週間進捗報告書!$G$10,0)</f>
        <v>0</v>
      </c>
      <c r="EG111" s="328">
        <f>IF(U111&lt;&gt;"",IF(U111&lt;=$ED$6,1,IF(T111&gt;$ED$6,0,NETWORKDAYS(T111,$ED$6,祭日リスト)/NETWORKDAYS(T111,U111,祭日リスト)))*$GG111*週間進捗報告書!$G$11,0)</f>
        <v>0</v>
      </c>
      <c r="EH111" s="328">
        <f>IF(Y111&lt;&gt;"",IF(Y111&lt;=$ED$6,1,IF(X111&gt;$ED$6,0,NETWORKDAYS(X111,$ED$6,祭日リスト)/NETWORKDAYS(X111,Y111,祭日リスト)))*$GG111*週間進捗報告書!$G$12,0)</f>
        <v>0</v>
      </c>
      <c r="EI111" s="328">
        <f>IF(AG111&lt;&gt;"",IF(AG111&lt;=$ED$6,1,IF(AF111&gt;$ED$6,0,NETWORKDAYS(AF111,$ED$6,祭日リスト)/NETWORKDAYS(AF111,AG111,祭日リスト)))*$GG111*週間進捗報告書!$G$13,0)</f>
        <v>0</v>
      </c>
      <c r="EJ111" s="328">
        <f>IF(AK111&lt;&gt;"",IF(AK111&lt;=$ED$6,1,IF(AJ111&gt;$ED$6,0,NETWORKDAYS(AJ111,$ED$6,祭日リスト)/NETWORKDAYS(AJ111,AK111,祭日リスト)))*$GG111*週間進捗報告書!$G$14,0)</f>
        <v>0</v>
      </c>
      <c r="EK111" s="328">
        <f>IF(AS111&lt;&gt;"",IF(AS111&lt;=$ED$6,1,IF(AR111&gt;$ED$6,0,NETWORKDAYS(AR111,$ED$6,祭日リスト)/NETWORKDAYS(AR111,AS111,祭日リスト)))*$GG111*週間進捗報告書!$G$15,0)</f>
        <v>0</v>
      </c>
      <c r="EL111" s="328">
        <f>IF(AW111&lt;&gt;"",IF(AW111&lt;=$ED$6,1,IF(AV111&gt;$ED$6,0,NETWORKDAYS(AV111,$ED$6,祭日リスト)/NETWORKDAYS(AV111,AW111,祭日リスト)))*$GG111*週間進捗報告書!$G$16,0)</f>
        <v>0</v>
      </c>
      <c r="EM111" s="328">
        <f>IF(BE111&lt;&gt;"",IF(BE111&lt;=$ED$6,1,IF(BD111&gt;$ED$6,0,NETWORKDAYS(BD111,$ED$6,祭日リスト)/NETWORKDAYS(BD111,BE111,祭日リスト)))*$GG111*週間進捗報告書!$G$17,0)</f>
        <v>0</v>
      </c>
      <c r="EN111" s="328">
        <f>IF(BI111&lt;&gt;"",IF(BI111&lt;=$ED$6,1,IF(BH111&gt;$ED$6,0,NETWORKDAYS(BH111,$ED$6,祭日リスト)/NETWORKDAYS(BH111,BI111,祭日リスト)))*$GG111*週間進捗報告書!$G$18,0)</f>
        <v>0</v>
      </c>
      <c r="EO111" s="328">
        <f>IF(BQ111&lt;&gt;"",IF(BQ111&lt;=$ED$6,1,IF(BP111&gt;$ED$6,0,NETWORKDAYS(BP111,$ED$6,祭日リスト)/NETWORKDAYS(BP111,BQ111,祭日リスト)))*$GG111*週間進捗報告書!$G$19,0)</f>
        <v>0</v>
      </c>
      <c r="EP111" s="328">
        <f>IF(BU111&lt;&gt;"",IF(BU111&lt;=$ED$6,1,IF(BT111&gt;$ED$6,0,NETWORKDAYS(BT111,$ED$6,祭日リスト)/NETWORKDAYS(BT111,BU111,祭日リスト)))*$GG111*週間進捗報告書!$G$20,0)</f>
        <v>0</v>
      </c>
      <c r="ER111" s="547">
        <f t="shared" ref="ER111:FC111" si="5279">EE111-EE112</f>
        <v>0</v>
      </c>
      <c r="ES111" s="547">
        <f t="shared" si="5279"/>
        <v>0</v>
      </c>
      <c r="ET111" s="547">
        <f t="shared" si="5279"/>
        <v>0</v>
      </c>
      <c r="EU111" s="547">
        <f t="shared" si="5279"/>
        <v>0</v>
      </c>
      <c r="EV111" s="547">
        <f t="shared" si="5279"/>
        <v>0</v>
      </c>
      <c r="EW111" s="547">
        <f t="shared" si="5279"/>
        <v>0</v>
      </c>
      <c r="EX111" s="547">
        <f t="shared" si="5279"/>
        <v>0</v>
      </c>
      <c r="EY111" s="547">
        <f t="shared" si="5279"/>
        <v>0</v>
      </c>
      <c r="EZ111" s="547">
        <f t="shared" si="5279"/>
        <v>0</v>
      </c>
      <c r="FA111" s="547">
        <f t="shared" si="5279"/>
        <v>0</v>
      </c>
      <c r="FB111" s="547">
        <f t="shared" si="5279"/>
        <v>0</v>
      </c>
      <c r="FC111" s="547">
        <f t="shared" si="5279"/>
        <v>0</v>
      </c>
      <c r="FD111" s="547">
        <f t="shared" ref="FD111" si="5280">SUM(ER111:FC112)</f>
        <v>0</v>
      </c>
      <c r="FE111" s="333"/>
      <c r="FG111" s="32">
        <f>IF(AND($M111&lt;&gt;$FF$7),1,0)</f>
        <v>0</v>
      </c>
      <c r="FH111" s="32">
        <f>IF(AND($Q111&lt;&gt;$FF$7),1,0)</f>
        <v>0</v>
      </c>
      <c r="FI111" s="32">
        <f>IF(AND($U111&lt;&gt;$FF$7),1,0)</f>
        <v>0</v>
      </c>
      <c r="FJ111" s="32">
        <f>IF(AND($Y111&lt;&gt;$FF$7),1,0)</f>
        <v>0</v>
      </c>
      <c r="FK111" s="32">
        <f>IF(AND($AG111&lt;&gt;$FF$7),1,0)</f>
        <v>0</v>
      </c>
      <c r="FL111" s="32">
        <f>IF(AND($AK111&lt;&gt;$FF$7),1,0)</f>
        <v>0</v>
      </c>
      <c r="FM111" s="32">
        <f>IF(AND($AS111&lt;&gt;$FF$7),1,0)</f>
        <v>0</v>
      </c>
      <c r="FN111" s="32">
        <f>IF(AND($AW111&lt;&gt;$FF$7),1,0)</f>
        <v>0</v>
      </c>
      <c r="FO111" s="32">
        <f>IF(AND($BE111&lt;&gt;$FF$7),1,0)</f>
        <v>0</v>
      </c>
      <c r="FP111" s="32">
        <f>IF(AND($BI111&lt;&gt;$FF$7),1,0)</f>
        <v>0</v>
      </c>
      <c r="FQ111" s="32">
        <f>IF(AND($BQ111&lt;&gt;$FF$7),1,0)</f>
        <v>0</v>
      </c>
      <c r="FR111" s="32">
        <f>IF(AND($BU111&lt;&gt;$FF$7),1,0)</f>
        <v>0</v>
      </c>
      <c r="FU111" s="294">
        <f t="shared" ref="FU111" si="5281">IF($K111&lt;&gt;"NG",$GG111,0)</f>
        <v>0</v>
      </c>
      <c r="FV111" s="294">
        <f t="shared" ref="FV111" si="5282">IF($O111&lt;&gt;"NG",$GG111,0)</f>
        <v>0</v>
      </c>
      <c r="FW111" s="294">
        <f t="shared" ref="FW111" si="5283">IF($S111&lt;&gt;"NG",$GG111,0)</f>
        <v>0</v>
      </c>
      <c r="FX111" s="294">
        <f t="shared" ref="FX111" si="5284">IF($W111&lt;&gt;"NG",$GG111,0)</f>
        <v>0</v>
      </c>
      <c r="FY111" s="294">
        <f t="shared" ref="FY111" si="5285">IF($AE111&lt;&gt;"NG",$GG111,0)</f>
        <v>0</v>
      </c>
      <c r="FZ111" s="294">
        <f t="shared" ref="FZ111" si="5286">IF($AI111&lt;&gt;"NG",$GG111,0)</f>
        <v>0</v>
      </c>
      <c r="GA111" s="294">
        <f t="shared" ref="GA111" si="5287">IF($AQ111&lt;&gt;"NG",$GG111,0)</f>
        <v>0</v>
      </c>
      <c r="GB111" s="294">
        <f t="shared" ref="GB111" si="5288">IF($AU111&lt;&gt;"NG",$GG111,0)</f>
        <v>0</v>
      </c>
      <c r="GC111" s="294">
        <f t="shared" ref="GC111" si="5289">IF($BC111&lt;&gt;"NG",$GG111,0)</f>
        <v>0</v>
      </c>
      <c r="GD111" s="294">
        <f t="shared" ref="GD111" si="5290">IF($BG111&lt;&gt;"NG",$GG111,0)</f>
        <v>0</v>
      </c>
      <c r="GE111" s="294">
        <f t="shared" ref="GE111" si="5291">IF($BO111&lt;&gt;"NG",$GG111,0)</f>
        <v>0</v>
      </c>
      <c r="GF111" s="294">
        <f t="shared" ref="GF111" si="5292">IF($BS111&lt;&gt;"NG",$GG111,0)</f>
        <v>0</v>
      </c>
      <c r="GG111" s="294" t="e">
        <f>VLOOKUP($D111,リスト!$D:$S,15,FALSE)</f>
        <v>#N/A</v>
      </c>
      <c r="GH111" s="2" t="e">
        <f>INDEX(リスト!$V:$V,MATCH(中日程計画表!$D111,リスト!$D:$D,0))</f>
        <v>#N/A</v>
      </c>
      <c r="GI111" s="2" t="e">
        <f>INDEX(リスト!$A:$A,MATCH(中日程計画表!$D111,リスト!$D:$D,0))</f>
        <v>#N/A</v>
      </c>
      <c r="GJ111" s="2" t="e">
        <f>INDEX(リスト!$U:$U,MATCH(中日程計画表!$D111,リスト!$D:$D,0))</f>
        <v>#N/A</v>
      </c>
      <c r="GK111" s="5" t="e">
        <f>INDEX(リスト!$W:$W,MATCH(中日程計画表!$D111,リスト!$D:$D,0))</f>
        <v>#N/A</v>
      </c>
      <c r="GL111" s="2" t="s">
        <v>200</v>
      </c>
      <c r="GM111" s="296">
        <f>D111</f>
        <v>0</v>
      </c>
      <c r="GN111" s="296" t="str">
        <f>E111</f>
        <v>棚卸照会</v>
      </c>
      <c r="GP111" s="2">
        <v>0.11849462365591398</v>
      </c>
      <c r="GU111" s="460" t="str">
        <f t="shared" ref="GU111" si="5293">AE111</f>
        <v>NG</v>
      </c>
      <c r="GV111" s="460">
        <f t="shared" ref="GV111" si="5294">EI111</f>
        <v>0</v>
      </c>
      <c r="GW111" s="460">
        <f t="shared" ref="GW111" si="5295">EI112</f>
        <v>0</v>
      </c>
      <c r="GX111" s="462">
        <f t="shared" ref="GX111" si="5296">EV111</f>
        <v>0</v>
      </c>
      <c r="GY111" s="460" t="str">
        <f t="shared" ref="GY111" si="5297">AI111</f>
        <v>NG</v>
      </c>
      <c r="GZ111" s="460">
        <f t="shared" ref="GZ111" si="5298">EJ111</f>
        <v>0</v>
      </c>
      <c r="HA111" s="460">
        <f t="shared" ref="HA111" si="5299">EJ112</f>
        <v>0</v>
      </c>
      <c r="HB111" s="462">
        <f t="shared" ref="HB111" si="5300">EW111</f>
        <v>0</v>
      </c>
      <c r="HC111" s="460" t="str">
        <f t="shared" ref="HC111" si="5301">AQ111</f>
        <v>NG</v>
      </c>
      <c r="HD111" s="460">
        <f t="shared" ref="HD111" si="5302">EK111</f>
        <v>0</v>
      </c>
      <c r="HE111" s="460">
        <f t="shared" ref="HE111" si="5303">EK112</f>
        <v>0</v>
      </c>
      <c r="HF111" s="462">
        <f t="shared" ref="HF111" si="5304">EX111</f>
        <v>0</v>
      </c>
      <c r="HG111" s="460" t="str">
        <f t="shared" ref="HG111" si="5305">AU111</f>
        <v>NG</v>
      </c>
      <c r="HH111" s="460">
        <f t="shared" ref="HH111" si="5306">EL111</f>
        <v>0</v>
      </c>
      <c r="HI111" s="460">
        <f t="shared" ref="HI111" si="5307">EL112</f>
        <v>0</v>
      </c>
      <c r="HJ111" s="462">
        <f t="shared" ref="HJ111" si="5308">EY111</f>
        <v>0</v>
      </c>
      <c r="HK111" s="460" t="str">
        <f t="shared" ref="HK111" si="5309">BC111</f>
        <v>NG</v>
      </c>
      <c r="HL111" s="460">
        <f t="shared" ref="HL111" si="5310">EM111</f>
        <v>0</v>
      </c>
      <c r="HM111" s="460">
        <f t="shared" ref="HM111" si="5311">EM112</f>
        <v>0</v>
      </c>
      <c r="HN111" s="462">
        <f t="shared" ref="HN111" si="5312">EZ111</f>
        <v>0</v>
      </c>
      <c r="HO111" s="460" t="str">
        <f t="shared" ref="HO111" si="5313">BG111</f>
        <v>NG</v>
      </c>
      <c r="HP111" s="460">
        <f t="shared" ref="HP111" si="5314">EN111</f>
        <v>0</v>
      </c>
      <c r="HQ111" s="460">
        <f t="shared" ref="HQ111" si="5315">EN112</f>
        <v>0</v>
      </c>
      <c r="HR111" s="462">
        <f t="shared" ref="HR111" si="5316">FA111</f>
        <v>0</v>
      </c>
      <c r="HS111" s="332"/>
    </row>
    <row r="112" spans="1:227" ht="12" customHeight="1">
      <c r="A112" s="489"/>
      <c r="B112" s="493"/>
      <c r="C112" s="475"/>
      <c r="D112" s="485"/>
      <c r="E112" s="483"/>
      <c r="F112" s="317"/>
      <c r="G112" s="317"/>
      <c r="H112" s="317"/>
      <c r="I112" s="317"/>
      <c r="J112" s="316"/>
      <c r="K112" s="481"/>
      <c r="L112" s="77"/>
      <c r="M112" s="77"/>
      <c r="N112" s="471"/>
      <c r="O112" s="494"/>
      <c r="P112" s="77"/>
      <c r="Q112" s="77"/>
      <c r="R112" s="471"/>
      <c r="S112" s="494"/>
      <c r="T112" s="77"/>
      <c r="U112" s="77"/>
      <c r="V112" s="471"/>
      <c r="W112" s="473"/>
      <c r="X112" s="77"/>
      <c r="Y112" s="77"/>
      <c r="Z112" s="471"/>
      <c r="AA112" s="477"/>
      <c r="AB112" s="80"/>
      <c r="AC112" s="80"/>
      <c r="AD112" s="471"/>
      <c r="AE112" s="495"/>
      <c r="AF112" s="77"/>
      <c r="AG112" s="77"/>
      <c r="AH112" s="471"/>
      <c r="AI112" s="495"/>
      <c r="AJ112" s="77"/>
      <c r="AK112" s="77"/>
      <c r="AL112" s="471"/>
      <c r="AM112" s="498"/>
      <c r="AN112" s="80"/>
      <c r="AO112" s="80"/>
      <c r="AP112" s="497"/>
      <c r="AQ112" s="473"/>
      <c r="AR112" s="77"/>
      <c r="AS112" s="77"/>
      <c r="AT112" s="471"/>
      <c r="AU112" s="473"/>
      <c r="AV112" s="77"/>
      <c r="AW112" s="77"/>
      <c r="AX112" s="471"/>
      <c r="AY112" s="477"/>
      <c r="AZ112" s="80"/>
      <c r="BA112" s="80"/>
      <c r="BB112" s="497"/>
      <c r="BC112" s="475"/>
      <c r="BD112" s="77"/>
      <c r="BE112" s="77"/>
      <c r="BF112" s="471"/>
      <c r="BG112" s="473"/>
      <c r="BH112" s="77"/>
      <c r="BI112" s="77"/>
      <c r="BJ112" s="471"/>
      <c r="BK112" s="498"/>
      <c r="BL112" s="80"/>
      <c r="BM112" s="80"/>
      <c r="BN112" s="497"/>
      <c r="BO112" s="475"/>
      <c r="BP112" s="77"/>
      <c r="BQ112" s="77"/>
      <c r="BR112" s="471"/>
      <c r="BS112" s="473"/>
      <c r="BT112" s="77"/>
      <c r="BU112" s="77"/>
      <c r="BV112" s="471"/>
      <c r="BW112" s="499"/>
      <c r="BX112" s="467"/>
      <c r="BY112" s="490"/>
      <c r="CA112" s="19">
        <f t="shared" ref="CA112" si="5317">IF(AND($N111=1,$M112&lt;&gt;$BZ$7),1,0)</f>
        <v>0</v>
      </c>
      <c r="CB112" s="19">
        <f t="shared" ref="CB112" si="5318">IF(AND($R111=1,$Q112&lt;&gt;$BZ$7),1,0)</f>
        <v>0</v>
      </c>
      <c r="CC112" s="19">
        <f t="shared" ref="CC112" si="5319">IF(AND($V111=1,$U112&lt;&gt;$BZ$7),1,0)</f>
        <v>0</v>
      </c>
      <c r="CD112" s="19">
        <f t="shared" ref="CD112" si="5320">IF(AND($Z111=1,$Y112&lt;&gt;$BZ$7),1,0)</f>
        <v>0</v>
      </c>
      <c r="CE112" s="19">
        <f t="shared" ref="CE112" si="5321">IF(AND($AH111=1,$AG112&lt;&gt;$BZ$7),1,0)</f>
        <v>0</v>
      </c>
      <c r="CF112" s="19">
        <f t="shared" ref="CF112" si="5322">IF(AND($AL111=1,$AK112&lt;&gt;$BZ$7),1,0)</f>
        <v>0</v>
      </c>
      <c r="CG112" s="19">
        <f t="shared" ref="CG112" si="5323">IF(AND($AT111=1,$AS112&lt;&gt;$BZ$7),1,0)</f>
        <v>0</v>
      </c>
      <c r="CH112" s="19">
        <f t="shared" ref="CH112" si="5324">IF(AND($AX111=1,$AW112&lt;&gt;$BZ$7),1,0)</f>
        <v>0</v>
      </c>
      <c r="CI112" s="19">
        <f t="shared" ref="CI112" si="5325">IF(AND($BF111=1,$BE112&lt;&gt;$BZ$7),1,0)</f>
        <v>0</v>
      </c>
      <c r="CJ112" s="19">
        <f t="shared" ref="CJ112" si="5326">IF(AND($BJ111=1,$BI112&lt;&gt;$BZ$7),1,0)</f>
        <v>0</v>
      </c>
      <c r="CK112" s="19">
        <f t="shared" ref="CK112" si="5327">IF(AND($BR111=1,$BQ112&lt;&gt;$BZ$7),1,0)</f>
        <v>0</v>
      </c>
      <c r="CL112" s="19">
        <f t="shared" ref="CL112" si="5328">IF(AND($BV111=1,$BU112&lt;&gt;$BZ$7),1,0)</f>
        <v>0</v>
      </c>
      <c r="CO112" s="19">
        <f>IF(AND($M112&lt;&gt;$CN$7,$M112&lt;=$CN$6),1,0)</f>
        <v>0</v>
      </c>
      <c r="CP112" s="19">
        <f>IF(AND($Q112&lt;&gt;$CN$7,$Q112&lt;=$CN$6),1,0)</f>
        <v>0</v>
      </c>
      <c r="CQ112" s="19">
        <f>IF(AND($U112&lt;&gt;$CN$7,$U112&lt;=$CN$6),1,0)</f>
        <v>0</v>
      </c>
      <c r="CR112" s="19">
        <f>IF(AND($Y112&lt;&gt;$CN$7,$Y112&lt;=$CN$6),1,0)</f>
        <v>0</v>
      </c>
      <c r="CS112" s="19">
        <f>IF(AND($AG112&lt;&gt;$CN$7,$AG112&lt;=$CN$6),1,0)</f>
        <v>0</v>
      </c>
      <c r="CT112" s="19">
        <f>IF(AND($AK112&lt;&gt;$CN$7,$AK112&lt;=$CN$6),1,0)</f>
        <v>0</v>
      </c>
      <c r="CU112" s="19">
        <f>IF(AND($AS112&lt;&gt;$CN$7,$AS112&lt;=$CN$6),1,0)</f>
        <v>0</v>
      </c>
      <c r="CV112" s="19">
        <f>IF(AND($AW112&lt;&gt;$CN$7,$AW112&lt;=$CN$6),1,0)</f>
        <v>0</v>
      </c>
      <c r="CW112" s="19">
        <f>IF(AND($BE112&lt;&gt;$CN$7,$BE112&lt;=$CN$6),1,0)</f>
        <v>0</v>
      </c>
      <c r="CX112" s="19">
        <f>IF(AND($BI112&lt;&gt;$CN$7,$BI112&lt;=$CN$6),1,0)</f>
        <v>0</v>
      </c>
      <c r="CY112" s="19">
        <f>IF(AND($BQ112&lt;&gt;$CN$7,$BQ112&lt;=$CN$6),1,0)</f>
        <v>0</v>
      </c>
      <c r="CZ112" s="19">
        <f>IF(AND($BU112&lt;&gt;$CN$7,$BU112&lt;=$CN$6),1,0)</f>
        <v>0</v>
      </c>
      <c r="DC112" s="19">
        <f>IF($N111=1,1,0)</f>
        <v>0</v>
      </c>
      <c r="DD112" s="19">
        <f>IF($R111=1,1,0)</f>
        <v>0</v>
      </c>
      <c r="DE112" s="19">
        <f>IF($V111=1,1,0)</f>
        <v>0</v>
      </c>
      <c r="DF112" s="19">
        <f>IF($Z111=1,1,0)</f>
        <v>0</v>
      </c>
      <c r="DG112" s="19">
        <f>IF($AH111=1,1,0)</f>
        <v>0</v>
      </c>
      <c r="DH112" s="19">
        <f>IF($AL111=1,1,0)</f>
        <v>0</v>
      </c>
      <c r="DI112" s="19">
        <f>IF($AT111=1,1,0)</f>
        <v>0</v>
      </c>
      <c r="DJ112" s="19">
        <f>IF($AX111=1,1,0)</f>
        <v>0</v>
      </c>
      <c r="DK112" s="19">
        <f>IF($BF111=1,1,0)</f>
        <v>0</v>
      </c>
      <c r="DL112" s="19">
        <f>IF($BJ111=1,1,0)</f>
        <v>0</v>
      </c>
      <c r="DM112" s="19">
        <f>IF($BR111=1,1,0)</f>
        <v>0</v>
      </c>
      <c r="DN112" s="19">
        <f>IF($BV111=1,1,0)</f>
        <v>0</v>
      </c>
      <c r="DQ112" s="19">
        <f t="shared" ref="DQ112" si="5329">IF($N111=1,1,0)</f>
        <v>0</v>
      </c>
      <c r="DR112" s="19">
        <f t="shared" ref="DR112" si="5330">IF($R111=1,1,0)</f>
        <v>0</v>
      </c>
      <c r="DS112" s="19">
        <f t="shared" ref="DS112" si="5331">IF($V111=1,1,0)</f>
        <v>0</v>
      </c>
      <c r="DT112" s="19">
        <f t="shared" ref="DT112" si="5332">IF($Z111=1,1,0)</f>
        <v>0</v>
      </c>
      <c r="DU112" s="19">
        <f t="shared" ref="DU112" si="5333">IF($AH111=1,1,0)</f>
        <v>0</v>
      </c>
      <c r="DV112" s="19">
        <f t="shared" ref="DV112" si="5334">IF($AL111=1,1,0)</f>
        <v>0</v>
      </c>
      <c r="DW112" s="19">
        <f t="shared" ref="DW112" si="5335">IF($AT111=1,1,0)</f>
        <v>0</v>
      </c>
      <c r="DX112" s="19">
        <f t="shared" ref="DX112" si="5336">IF($AX111=1,1,0)</f>
        <v>0</v>
      </c>
      <c r="DY112" s="19">
        <f t="shared" ref="DY112" si="5337">IF($BF111=1,1,0)</f>
        <v>0</v>
      </c>
      <c r="DZ112" s="19">
        <f t="shared" ref="DZ112" si="5338">IF($BJ111=1,1,0)</f>
        <v>0</v>
      </c>
      <c r="EA112" s="19">
        <f t="shared" ref="EA112" si="5339">IF($BR111=1,1,0)</f>
        <v>0</v>
      </c>
      <c r="EB112" s="19">
        <f t="shared" ref="EB112" si="5340">IF($BV111=1,1,0)</f>
        <v>0</v>
      </c>
      <c r="EE112" s="329">
        <f>N111*$FU112*週間進捗報告書!$G$9</f>
        <v>0</v>
      </c>
      <c r="EF112" s="329">
        <f>R111*$FV112*週間進捗報告書!$G$10</f>
        <v>0</v>
      </c>
      <c r="EG112" s="329">
        <f>V111*$FW112*週間進捗報告書!$G$11</f>
        <v>0</v>
      </c>
      <c r="EH112" s="329">
        <f>Z111*$FX112*週間進捗報告書!$G$12</f>
        <v>0</v>
      </c>
      <c r="EI112" s="329">
        <f>AH111*$FY112*週間進捗報告書!$G$13</f>
        <v>0</v>
      </c>
      <c r="EJ112" s="329">
        <f>AL111*$FZ112*週間進捗報告書!$G$14</f>
        <v>0</v>
      </c>
      <c r="EK112" s="329">
        <f>AT111*$GA112*週間進捗報告書!$G$15</f>
        <v>0</v>
      </c>
      <c r="EL112" s="329">
        <f>AX111*$GB112*週間進捗報告書!$G$16</f>
        <v>0</v>
      </c>
      <c r="EM112" s="329">
        <f>BF111*$GC112*週間進捗報告書!$G$17</f>
        <v>0</v>
      </c>
      <c r="EN112" s="329">
        <f>BJ111*$GD112*週間進捗報告書!$G$18</f>
        <v>0</v>
      </c>
      <c r="EO112" s="329">
        <f>BR111*$GE112*週間進捗報告書!$G$19</f>
        <v>0</v>
      </c>
      <c r="EP112" s="329">
        <f>BV111*$GF112*週間進捗報告書!$G$20</f>
        <v>0</v>
      </c>
      <c r="ER112" s="547"/>
      <c r="ES112" s="547"/>
      <c r="ET112" s="547"/>
      <c r="EU112" s="547"/>
      <c r="EV112" s="547"/>
      <c r="EW112" s="547"/>
      <c r="EX112" s="547"/>
      <c r="EY112" s="547"/>
      <c r="EZ112" s="547"/>
      <c r="FA112" s="547"/>
      <c r="FB112" s="547"/>
      <c r="FC112" s="547"/>
      <c r="FD112" s="547"/>
      <c r="FE112" s="332"/>
      <c r="FG112" s="19"/>
      <c r="FH112" s="19"/>
      <c r="FI112" s="19"/>
      <c r="FJ112" s="19"/>
      <c r="FK112" s="19"/>
      <c r="FL112" s="19"/>
      <c r="FM112" s="19"/>
      <c r="FN112" s="19"/>
      <c r="FO112" s="19"/>
      <c r="FP112" s="19"/>
      <c r="FQ112" s="19"/>
      <c r="FR112" s="19"/>
      <c r="FU112" s="295">
        <f t="shared" ref="FU112" si="5341">FU111</f>
        <v>0</v>
      </c>
      <c r="FV112" s="295">
        <f t="shared" ref="FV112" si="5342">FV111</f>
        <v>0</v>
      </c>
      <c r="FW112" s="295">
        <f t="shared" ref="FW112" si="5343">FW111</f>
        <v>0</v>
      </c>
      <c r="FX112" s="295">
        <f t="shared" ref="FX112" si="5344">FX111</f>
        <v>0</v>
      </c>
      <c r="FY112" s="295">
        <f t="shared" ref="FY112" si="5345">FY111</f>
        <v>0</v>
      </c>
      <c r="FZ112" s="295">
        <f t="shared" ref="FZ112" si="5346">FZ111</f>
        <v>0</v>
      </c>
      <c r="GA112" s="295">
        <f t="shared" ref="GA112" si="5347">GA111</f>
        <v>0</v>
      </c>
      <c r="GB112" s="295">
        <f t="shared" ref="GB112" si="5348">GB111</f>
        <v>0</v>
      </c>
      <c r="GC112" s="295">
        <f t="shared" ref="GC112" si="5349">GC111</f>
        <v>0</v>
      </c>
      <c r="GD112" s="295">
        <f t="shared" ref="GD112" si="5350">GD111</f>
        <v>0</v>
      </c>
      <c r="GE112" s="295">
        <f t="shared" ref="GE112" si="5351">GE111</f>
        <v>0</v>
      </c>
      <c r="GF112" s="295">
        <f t="shared" ref="GF112" si="5352">GF111</f>
        <v>0</v>
      </c>
      <c r="GG112" s="295" t="e">
        <f t="shared" ref="GG112" si="5353">GG111</f>
        <v>#N/A</v>
      </c>
      <c r="GH112" s="2" t="e">
        <f>INDEX(リスト!$V:$V,MATCH(中日程計画表!$D111,リスト!$D:$D,0))</f>
        <v>#N/A</v>
      </c>
      <c r="GI112" s="2" t="e">
        <f>INDEX(リスト!$A:$A,MATCH(中日程計画表!$D111,リスト!$D:$D,0))</f>
        <v>#N/A</v>
      </c>
      <c r="GJ112" s="2" t="e">
        <f>INDEX(リスト!$U:$U,MATCH(中日程計画表!$D111,リスト!$D:$D,0))</f>
        <v>#N/A</v>
      </c>
      <c r="GK112" s="5" t="e">
        <f>INDEX(リスト!$W:$W,MATCH(中日程計画表!$D111,リスト!$D:$D,0))</f>
        <v>#N/A</v>
      </c>
      <c r="GL112" s="2" t="s">
        <v>201</v>
      </c>
      <c r="GM112" s="296">
        <f t="shared" ref="GM112" si="5354">GM111</f>
        <v>0</v>
      </c>
      <c r="GN112" s="296" t="str">
        <f t="shared" ref="GN112" si="5355">GN111</f>
        <v>棚卸照会</v>
      </c>
      <c r="GP112" s="2">
        <v>0.11849462365591398</v>
      </c>
      <c r="GU112" s="461"/>
      <c r="GV112" s="460"/>
      <c r="GW112" s="460"/>
      <c r="GX112" s="461"/>
      <c r="GY112" s="461"/>
      <c r="GZ112" s="460"/>
      <c r="HA112" s="460"/>
      <c r="HB112" s="461"/>
      <c r="HC112" s="461"/>
      <c r="HD112" s="460"/>
      <c r="HE112" s="460"/>
      <c r="HF112" s="461"/>
      <c r="HG112" s="461"/>
      <c r="HH112" s="460"/>
      <c r="HI112" s="460"/>
      <c r="HJ112" s="461"/>
      <c r="HK112" s="461"/>
      <c r="HL112" s="460"/>
      <c r="HM112" s="460"/>
      <c r="HN112" s="461"/>
      <c r="HO112" s="461"/>
      <c r="HP112" s="460"/>
      <c r="HQ112" s="460"/>
      <c r="HR112" s="461"/>
      <c r="HS112" s="4"/>
    </row>
    <row r="113" spans="1:227" ht="12" customHeight="1">
      <c r="A113" s="488" t="str">
        <f t="shared" ref="A113" ca="1" si="5356">INDIRECT("リスト!A"&amp;B113+6)</f>
        <v>棚卸</v>
      </c>
      <c r="B113" s="493">
        <f t="shared" ref="B113" si="5357">ROUNDDOWN((ROW()-6)/2,0)+1</f>
        <v>54</v>
      </c>
      <c r="C113" s="474" t="str">
        <f>機能グループ名</f>
        <v>棚卸</v>
      </c>
      <c r="D113" s="484">
        <f>機能ID</f>
        <v>0</v>
      </c>
      <c r="E113" s="482" t="str">
        <f>機能名</f>
        <v>棚卸確定処理</v>
      </c>
      <c r="F113" s="315"/>
      <c r="G113" s="315"/>
      <c r="H113" s="315"/>
      <c r="I113" s="315"/>
      <c r="J113" s="316"/>
      <c r="K113" s="480" t="str">
        <f>担当者_SR</f>
        <v>NG</v>
      </c>
      <c r="L113" s="76"/>
      <c r="M113" s="76"/>
      <c r="N113" s="470"/>
      <c r="O113" s="494" t="str">
        <f>担当者_SRR</f>
        <v>NG</v>
      </c>
      <c r="P113" s="76"/>
      <c r="Q113" s="76"/>
      <c r="R113" s="470"/>
      <c r="S113" s="494" t="str">
        <f>担当者_DS</f>
        <v>NG</v>
      </c>
      <c r="T113" s="76"/>
      <c r="U113" s="76"/>
      <c r="V113" s="470"/>
      <c r="W113" s="472" t="str">
        <f>担当者_DSR</f>
        <v>NG</v>
      </c>
      <c r="X113" s="76"/>
      <c r="Y113" s="76"/>
      <c r="Z113" s="478"/>
      <c r="AA113" s="476"/>
      <c r="AB113" s="79"/>
      <c r="AC113" s="79"/>
      <c r="AD113" s="470">
        <f>IF(AC114 &lt;&gt; "",1,0)</f>
        <v>0</v>
      </c>
      <c r="AE113" s="495" t="str">
        <f>担当者_CD</f>
        <v>NG</v>
      </c>
      <c r="AF113" s="76"/>
      <c r="AG113" s="76"/>
      <c r="AH113" s="470"/>
      <c r="AI113" s="495" t="str">
        <f>担当者_DD</f>
        <v>NG</v>
      </c>
      <c r="AJ113" s="76"/>
      <c r="AK113" s="76"/>
      <c r="AL113" s="478"/>
      <c r="AM113" s="498"/>
      <c r="AN113" s="79"/>
      <c r="AO113" s="79"/>
      <c r="AP113" s="470">
        <f>IF(AO114 &lt;&gt; "",1,0)</f>
        <v>0</v>
      </c>
      <c r="AQ113" s="472" t="str">
        <f>担当者_MCL</f>
        <v>NG</v>
      </c>
      <c r="AR113" s="76"/>
      <c r="AS113" s="76"/>
      <c r="AT113" s="470"/>
      <c r="AU113" s="472" t="str">
        <f>担当者_MCLR</f>
        <v>NG</v>
      </c>
      <c r="AV113" s="76"/>
      <c r="AW113" s="76"/>
      <c r="AX113" s="470"/>
      <c r="AY113" s="476"/>
      <c r="AZ113" s="79"/>
      <c r="BA113" s="79"/>
      <c r="BB113" s="470">
        <f>IF(BA114 &lt;&gt; "",1,0)</f>
        <v>0</v>
      </c>
      <c r="BC113" s="474" t="str">
        <f>担当者_MT</f>
        <v>NG</v>
      </c>
      <c r="BD113" s="76"/>
      <c r="BE113" s="76"/>
      <c r="BF113" s="470"/>
      <c r="BG113" s="472" t="str">
        <f>担当者_M検</f>
        <v>NG</v>
      </c>
      <c r="BH113" s="76"/>
      <c r="BI113" s="76"/>
      <c r="BJ113" s="470"/>
      <c r="BK113" s="498"/>
      <c r="BL113" s="79"/>
      <c r="BM113" s="79"/>
      <c r="BN113" s="470">
        <v>0</v>
      </c>
      <c r="BO113" s="474" t="str">
        <f>担当者_モテ</f>
        <v>NG</v>
      </c>
      <c r="BP113" s="76"/>
      <c r="BQ113" s="76"/>
      <c r="BR113" s="470"/>
      <c r="BS113" s="472" t="str">
        <f>担当者_モテR</f>
        <v>NG</v>
      </c>
      <c r="BT113" s="76"/>
      <c r="BU113" s="76"/>
      <c r="BV113" s="470"/>
      <c r="BW113" s="499">
        <f t="shared" ref="BW113" si="5358">IFERROR(SUM(IF(K113&lt;&gt;"NG",N113*K$1,0),IF(O113&lt;&gt;"NG",R113*O$1,0),IF(S113&lt;&gt;"NG",V113*S$1,0),IF(W113&lt;&gt;"NG",Z113*W$1,0),IF(AA113&lt;&gt;"NG",AD113*AA$1,0),IF(AE113&lt;&gt;"NG",AH113*AE$1,0),IF(AI113&lt;&gt;"NG",AL113*AI$1,0),IF(AM113&lt;&gt;"NG",AP113*AM$1,0),IF(AQ113&lt;&gt;"NG",AT113*AQ$1,0),IF(AU113&lt;&gt;"NG",AX113*AU$1,0),IF(AY113&lt;&gt;"NG",BB113*AY$1,0),IF(BC113&lt;&gt;"NG",BF113*BC$1,0),IF(BG113&lt;&gt;"NG",BJ113*BG$1,0),IF(BK113&lt;&gt;"NG",BN113*BK$1,0),IF(BO113&lt;&gt;"NG",BR113*BO$1,0),IF(BS113&lt;&gt;"NG",BV113*BS$1,0))/SUM(IF(K113&lt;&gt;"NG",K$1,0),IF(O113&lt;&gt;"NG",O$1,0),IF(S113&lt;&gt;"NG",S$1,0),IF(W113&lt;&gt;"NG",W$1,0),IF(AA113&lt;&gt;"NG",AA$1,0),IF(AE113&lt;&gt;"NG",AE$1,0),IF(AI113&lt;&gt;"NG",AI$1,0),IF(AM113&lt;&gt;"NG",AM$1,0),IF(AQ113&lt;&gt;"NG",AQ$1,0),IF(AU113&lt;&gt;"NG",AU$1,0),IF(AY113&lt;&gt;"NG",AY$1,0),IF(BC113&lt;&gt;"NG",BC$1,0),IF(BG113&lt;&gt;"NG",BG$1,0),IF(BK113&lt;&gt;"NG",BK$1,0),IF(BO113&lt;&gt;"NG",BO$1,0),IF(BS113&lt;&gt;"NG",BS$1,0)),0)</f>
        <v>0</v>
      </c>
      <c r="BX113" s="466"/>
      <c r="BY113" s="490"/>
      <c r="BZ113" s="5"/>
      <c r="CA113" s="32">
        <f t="shared" ref="CA113" si="5359">IF(AND($M113&lt;&gt;$BZ$5,$M113&lt;=$BZ$6,$M113&lt;&gt;$BZ$7),1,0)</f>
        <v>0</v>
      </c>
      <c r="CB113" s="32">
        <f t="shared" ref="CB113" si="5360">IF(AND($Q113&lt;&gt;$BZ$5,$Q113&lt;=$BZ$6,$Q113&lt;&gt;$BZ$7),1,0)</f>
        <v>0</v>
      </c>
      <c r="CC113" s="32">
        <f t="shared" ref="CC113" si="5361">IF(AND($U113&lt;&gt;$BZ$5,$U113&lt;=$BZ$6,$U113&lt;&gt;$BZ$7),1,0)</f>
        <v>0</v>
      </c>
      <c r="CD113" s="32">
        <f t="shared" ref="CD113" si="5362">IF(AND($Y113&lt;&gt;$BZ$5,$Y113&lt;=$BZ$6,$Y113&lt;&gt;$BZ$7),1,0)</f>
        <v>0</v>
      </c>
      <c r="CE113" s="32">
        <f t="shared" ref="CE113" si="5363">IF(AND($AG113&lt;&gt;$BZ$5,$AG113&lt;=$BZ$6,$AG113&lt;&gt;$BZ$7),1,0)</f>
        <v>0</v>
      </c>
      <c r="CF113" s="32">
        <f t="shared" ref="CF113" si="5364">IF(AND($AK113&lt;&gt;$BZ$5,$AK113&lt;=$BZ$6,$AK113&lt;&gt;$BZ$7),1,0)</f>
        <v>0</v>
      </c>
      <c r="CG113" s="32">
        <f t="shared" ref="CG113" si="5365">IF(AND($AS113&lt;&gt;$BZ$5,$AS113&lt;=$BZ$6,$AS113&lt;&gt;$BZ$7),1,0)</f>
        <v>0</v>
      </c>
      <c r="CH113" s="32">
        <f t="shared" ref="CH113" si="5366">IF(AND($AW113&lt;&gt;$BZ$5,$AW113&lt;=$BZ$6,$AW113&lt;&gt;$BZ$7),1,0)</f>
        <v>0</v>
      </c>
      <c r="CI113" s="32">
        <f t="shared" ref="CI113" si="5367">IF(AND($BE113&lt;&gt;$BZ$5,$BE113&lt;=$BZ$6,$BE113&lt;&gt;$BZ$7),1,0)</f>
        <v>0</v>
      </c>
      <c r="CJ113" s="32">
        <f t="shared" ref="CJ113" si="5368">IF(AND($BI113&lt;&gt;$BZ$5,$BI113&lt;=$BZ$6,$BI113&lt;&gt;$BZ$7),1,0)</f>
        <v>0</v>
      </c>
      <c r="CK113" s="32">
        <f t="shared" ref="CK113" si="5369">IF(AND($BQ113&lt;&gt;$BZ$5,$BQ113&lt;=$BZ$6,$BQ113&lt;&gt;$BZ$7),1,0)</f>
        <v>0</v>
      </c>
      <c r="CL113" s="32">
        <f t="shared" ref="CL113" si="5370">IF(AND($BU113&lt;&gt;$BZ$5,$BU113&lt;=$BZ$6,$BU113&lt;&gt;$BZ$7),1,0)</f>
        <v>0</v>
      </c>
      <c r="CO113" s="32">
        <f>IF(AND($M113&lt;&gt;$CN$5,$M113&lt;=$CN$6,$M113&lt;&gt;$CN$7),1,0)</f>
        <v>0</v>
      </c>
      <c r="CP113" s="32">
        <f>IF(AND($Q113&lt;&gt;$CN$5,$Q113&lt;=$CN$6,$Q113&lt;&gt;$CN$7),1,0)</f>
        <v>0</v>
      </c>
      <c r="CQ113" s="32">
        <f>IF(AND($U113&lt;&gt;$CN$5,$U113&lt;=$CN$6,$U113&lt;&gt;$CN$7),1,0)</f>
        <v>0</v>
      </c>
      <c r="CR113" s="32">
        <f>IF(AND($Y113&lt;&gt;$CN$5,$Y113&lt;=$CN$6,$Y113&lt;&gt;$CN$7),1,0)</f>
        <v>0</v>
      </c>
      <c r="CS113" s="32">
        <f>IF(AND($AG113&lt;&gt;$CN$5,$AG113&lt;=$CN$6,$AG113&lt;&gt;$CN$7),1,0)</f>
        <v>0</v>
      </c>
      <c r="CT113" s="32">
        <f>IF(AND($AK113&lt;&gt;$CN$5,$AK113&lt;=$CN$6,$AK113&lt;&gt;$CN$7),1,0)</f>
        <v>0</v>
      </c>
      <c r="CU113" s="32">
        <f>IF(AND($AS113&lt;&gt;$CN$5,$AS113&lt;=$CN$6,$AS113&lt;&gt;$CN$7),1,0)</f>
        <v>0</v>
      </c>
      <c r="CV113" s="32">
        <f>IF(AND($AW113&lt;&gt;$CN$5,$AW113&lt;=$CN$6,$AW113&lt;&gt;$CN$7),1,0)</f>
        <v>0</v>
      </c>
      <c r="CW113" s="32">
        <f>IF(AND($BE113&lt;&gt;$CN$5,$BE113&lt;=$CN$6,$BE113&lt;&gt;$CN$7),1,0)</f>
        <v>0</v>
      </c>
      <c r="CX113" s="32">
        <f>IF(AND($BI113&lt;&gt;$CN$5,$BI113&lt;=$CN$6,$BI113&lt;&gt;$CN$7),1,0)</f>
        <v>0</v>
      </c>
      <c r="CY113" s="32">
        <f>IF(AND($BQ113&lt;&gt;$CN$5,$BQ113&lt;=$CN$6,$BQ113&lt;&gt;$CN$7),1,0)</f>
        <v>0</v>
      </c>
      <c r="CZ113" s="32">
        <f>IF(AND($BU113&lt;&gt;$CN$5,$BU113&lt;=$CN$6,$BU113&lt;&gt;$CN$7),1,0)</f>
        <v>0</v>
      </c>
      <c r="DC113" s="32">
        <f>IF(AND($M113&lt;&gt;$DB$5,$M113&lt;=$DB$6,$M113&lt;&gt;$CN$7),1,0)</f>
        <v>0</v>
      </c>
      <c r="DD113" s="32">
        <f>IF(AND($Q113&lt;&gt;$DB$5,$Q113&lt;=$DB$6,$Q113&lt;&gt;$CN$7),1,0)</f>
        <v>0</v>
      </c>
      <c r="DE113" s="32">
        <f>IF(AND($U113&lt;&gt;$DB$5,$U113&lt;=$DB$6,$U113&lt;&gt;$CN$7),1,0)</f>
        <v>0</v>
      </c>
      <c r="DF113" s="32">
        <f>IF(AND($Y113&lt;&gt;$DB$5,$Y113&lt;=$DB$6,$Y113&lt;&gt;$CN$7),1,0)</f>
        <v>0</v>
      </c>
      <c r="DG113" s="32">
        <f>IF(AND($AG113&lt;&gt;$DB$5,$AG113&lt;=$DB$6,$AG113&lt;&gt;$CN$7),1,0)</f>
        <v>0</v>
      </c>
      <c r="DH113" s="32">
        <f>IF(AND($AK113&lt;&gt;$DB$5,$AK113&lt;=$DB$6,$AK113&lt;&gt;$CN$7),1,0)</f>
        <v>0</v>
      </c>
      <c r="DI113" s="32">
        <f>IF(AND($AS113&lt;&gt;$DB$5,$AS113&lt;=$DB$6,$AS113&lt;&gt;$CN$7),1,0)</f>
        <v>0</v>
      </c>
      <c r="DJ113" s="32">
        <f>IF(AND($AW113&lt;&gt;$DB$5,$AW113&lt;=$DB$6,$AW113&lt;&gt;$CN$7),1,0)</f>
        <v>0</v>
      </c>
      <c r="DK113" s="32">
        <f>IF(AND($BE113&lt;&gt;$DB$5,$BE113&lt;=$DB$6,$BE113&lt;&gt;$CN$7),1,0)</f>
        <v>0</v>
      </c>
      <c r="DL113" s="32">
        <f>IF(AND($BI113&lt;&gt;$DB$5,$BI113&lt;=$DB$6,$BI113&lt;&gt;$CN$7),1,0)</f>
        <v>0</v>
      </c>
      <c r="DM113" s="32">
        <f>IF(AND($BQ113&lt;&gt;$DB$5,$BQ113&lt;=$DB$6,$BQ113&lt;&gt;$CN$7),1,0)</f>
        <v>0</v>
      </c>
      <c r="DN113" s="32">
        <f>IF(AND($BU113&lt;&gt;$DB$5,$BU113&lt;=$DB$6,$BU113&lt;&gt;$CN$7),1,0)</f>
        <v>0</v>
      </c>
      <c r="DQ113" s="32">
        <f t="shared" ref="DQ113" si="5371">IF(AND($M113&lt;&gt;$DP$5,$M113&lt;=$DP$6,$M113&lt;&gt;$CN$7),1,0)</f>
        <v>0</v>
      </c>
      <c r="DR113" s="32">
        <f t="shared" ref="DR113" si="5372">IF(AND($Q113&lt;&gt;$DP$5,$Q113&lt;=$DP$6,$Q113&lt;&gt;$CN$7),1,0)</f>
        <v>0</v>
      </c>
      <c r="DS113" s="32">
        <f t="shared" ref="DS113" si="5373">IF(AND($U113&lt;&gt;$DP$5,$U113&lt;=$DP$6,$U113&lt;&gt;$CN$7),1,0)</f>
        <v>0</v>
      </c>
      <c r="DT113" s="32">
        <f t="shared" ref="DT113" si="5374">IF(AND($Y113&lt;&gt;$DP$5,$Y113&lt;=$DP$6,$Y113&lt;&gt;$CN$7),1,0)</f>
        <v>0</v>
      </c>
      <c r="DU113" s="32">
        <f t="shared" ref="DU113" si="5375">IF(AND($AG113&lt;&gt;$DP$5,$AG113&lt;=$DP$6,$AG113&lt;&gt;$CN$7),1,0)</f>
        <v>0</v>
      </c>
      <c r="DV113" s="32">
        <f t="shared" ref="DV113" si="5376">IF(AND($AK113&lt;&gt;$DP$5,$AK113&lt;=$DP$6,$AK113&lt;&gt;$CN$7),1,0)</f>
        <v>0</v>
      </c>
      <c r="DW113" s="32">
        <f t="shared" ref="DW113" si="5377">IF(AND($AS113&lt;&gt;$DP$5,$AS113&lt;=$DP$6,$AS113&lt;&gt;$CN$7),1,0)</f>
        <v>0</v>
      </c>
      <c r="DX113" s="32">
        <f t="shared" ref="DX113" si="5378">IF(AND($AW113&lt;&gt;$DP$5,$AW113&lt;=$DP$6,$AW113&lt;&gt;$CN$7),1,0)</f>
        <v>0</v>
      </c>
      <c r="DY113" s="32">
        <f t="shared" ref="DY113" si="5379">IF(AND($BE113&lt;&gt;$DP$5,$BE113&lt;=$DP$6,$BE113&lt;&gt;$CN$7),1,0)</f>
        <v>0</v>
      </c>
      <c r="DZ113" s="32">
        <f t="shared" ref="DZ113" si="5380">IF(AND($BI113&lt;&gt;$DP$5,$BI113&lt;=$DP$6,$BI113&lt;&gt;$CN$7),1,0)</f>
        <v>0</v>
      </c>
      <c r="EA113" s="32">
        <f t="shared" ref="EA113" si="5381">IF(AND($BQ113&lt;&gt;$DP$5,$BQ113&lt;=$DP$6,$BQ113&lt;&gt;$CN$7),1,0)</f>
        <v>0</v>
      </c>
      <c r="EB113" s="32">
        <f t="shared" ref="EB113" si="5382">IF(AND($BU113&lt;&gt;$DP$5,$BU113&lt;=$DP$6,$BU113&lt;&gt;$CN$7),1,0)</f>
        <v>0</v>
      </c>
      <c r="EE113" s="328">
        <f>IF(M113&lt;&gt;"",IF(M113&lt;=$ED$6,1,IF(L113&gt;$ED$6,0,NETWORKDAYS(L113,$ED$6,祭日リスト)/NETWORKDAYS(L113,M113,祭日リスト)))*$GG113*週間進捗報告書!$G$9,0)</f>
        <v>0</v>
      </c>
      <c r="EF113" s="328">
        <f>IF(Q113&lt;&gt;"",IF(Q113&lt;=$ED$6,1,IF(P113&gt;$ED$6,0,NETWORKDAYS(P113,$ED$6,祭日リスト)/NETWORKDAYS(P113,Q113,祭日リスト)))*$GG113*週間進捗報告書!$G$10,0)</f>
        <v>0</v>
      </c>
      <c r="EG113" s="328">
        <f>IF(U113&lt;&gt;"",IF(U113&lt;=$ED$6,1,IF(T113&gt;$ED$6,0,NETWORKDAYS(T113,$ED$6,祭日リスト)/NETWORKDAYS(T113,U113,祭日リスト)))*$GG113*週間進捗報告書!$G$11,0)</f>
        <v>0</v>
      </c>
      <c r="EH113" s="328">
        <f>IF(Y113&lt;&gt;"",IF(Y113&lt;=$ED$6,1,IF(X113&gt;$ED$6,0,NETWORKDAYS(X113,$ED$6,祭日リスト)/NETWORKDAYS(X113,Y113,祭日リスト)))*$GG113*週間進捗報告書!$G$12,0)</f>
        <v>0</v>
      </c>
      <c r="EI113" s="328">
        <f>IF(AG113&lt;&gt;"",IF(AG113&lt;=$ED$6,1,IF(AF113&gt;$ED$6,0,NETWORKDAYS(AF113,$ED$6,祭日リスト)/NETWORKDAYS(AF113,AG113,祭日リスト)))*$GG113*週間進捗報告書!$G$13,0)</f>
        <v>0</v>
      </c>
      <c r="EJ113" s="328">
        <f>IF(AK113&lt;&gt;"",IF(AK113&lt;=$ED$6,1,IF(AJ113&gt;$ED$6,0,NETWORKDAYS(AJ113,$ED$6,祭日リスト)/NETWORKDAYS(AJ113,AK113,祭日リスト)))*$GG113*週間進捗報告書!$G$14,0)</f>
        <v>0</v>
      </c>
      <c r="EK113" s="328">
        <f>IF(AS113&lt;&gt;"",IF(AS113&lt;=$ED$6,1,IF(AR113&gt;$ED$6,0,NETWORKDAYS(AR113,$ED$6,祭日リスト)/NETWORKDAYS(AR113,AS113,祭日リスト)))*$GG113*週間進捗報告書!$G$15,0)</f>
        <v>0</v>
      </c>
      <c r="EL113" s="328">
        <f>IF(AW113&lt;&gt;"",IF(AW113&lt;=$ED$6,1,IF(AV113&gt;$ED$6,0,NETWORKDAYS(AV113,$ED$6,祭日リスト)/NETWORKDAYS(AV113,AW113,祭日リスト)))*$GG113*週間進捗報告書!$G$16,0)</f>
        <v>0</v>
      </c>
      <c r="EM113" s="328">
        <f>IF(BE113&lt;&gt;"",IF(BE113&lt;=$ED$6,1,IF(BD113&gt;$ED$6,0,NETWORKDAYS(BD113,$ED$6,祭日リスト)/NETWORKDAYS(BD113,BE113,祭日リスト)))*$GG113*週間進捗報告書!$G$17,0)</f>
        <v>0</v>
      </c>
      <c r="EN113" s="328">
        <f>IF(BI113&lt;&gt;"",IF(BI113&lt;=$ED$6,1,IF(BH113&gt;$ED$6,0,NETWORKDAYS(BH113,$ED$6,祭日リスト)/NETWORKDAYS(BH113,BI113,祭日リスト)))*$GG113*週間進捗報告書!$G$18,0)</f>
        <v>0</v>
      </c>
      <c r="EO113" s="328">
        <f>IF(BQ113&lt;&gt;"",IF(BQ113&lt;=$ED$6,1,IF(BP113&gt;$ED$6,0,NETWORKDAYS(BP113,$ED$6,祭日リスト)/NETWORKDAYS(BP113,BQ113,祭日リスト)))*$GG113*週間進捗報告書!$G$19,0)</f>
        <v>0</v>
      </c>
      <c r="EP113" s="328">
        <f>IF(BU113&lt;&gt;"",IF(BU113&lt;=$ED$6,1,IF(BT113&gt;$ED$6,0,NETWORKDAYS(BT113,$ED$6,祭日リスト)/NETWORKDAYS(BT113,BU113,祭日リスト)))*$GG113*週間進捗報告書!$G$20,0)</f>
        <v>0</v>
      </c>
      <c r="ER113" s="547">
        <f t="shared" ref="ER113:FC113" si="5383">EE113-EE114</f>
        <v>0</v>
      </c>
      <c r="ES113" s="547">
        <f t="shared" si="5383"/>
        <v>0</v>
      </c>
      <c r="ET113" s="547">
        <f t="shared" si="5383"/>
        <v>0</v>
      </c>
      <c r="EU113" s="547">
        <f t="shared" si="5383"/>
        <v>0</v>
      </c>
      <c r="EV113" s="547">
        <f t="shared" si="5383"/>
        <v>0</v>
      </c>
      <c r="EW113" s="547">
        <f t="shared" si="5383"/>
        <v>0</v>
      </c>
      <c r="EX113" s="547">
        <f t="shared" si="5383"/>
        <v>0</v>
      </c>
      <c r="EY113" s="547">
        <f t="shared" si="5383"/>
        <v>0</v>
      </c>
      <c r="EZ113" s="547">
        <f t="shared" si="5383"/>
        <v>0</v>
      </c>
      <c r="FA113" s="547">
        <f t="shared" si="5383"/>
        <v>0</v>
      </c>
      <c r="FB113" s="547">
        <f t="shared" si="5383"/>
        <v>0</v>
      </c>
      <c r="FC113" s="547">
        <f t="shared" si="5383"/>
        <v>0</v>
      </c>
      <c r="FD113" s="547">
        <f t="shared" ref="FD113" si="5384">SUM(ER113:FC114)</f>
        <v>0</v>
      </c>
      <c r="FE113" s="333"/>
      <c r="FG113" s="32">
        <f>IF(AND($M113&lt;&gt;$FF$7),1,0)</f>
        <v>0</v>
      </c>
      <c r="FH113" s="32">
        <f>IF(AND($Q113&lt;&gt;$FF$7),1,0)</f>
        <v>0</v>
      </c>
      <c r="FI113" s="32">
        <f>IF(AND($U113&lt;&gt;$FF$7),1,0)</f>
        <v>0</v>
      </c>
      <c r="FJ113" s="32">
        <f>IF(AND($Y113&lt;&gt;$FF$7),1,0)</f>
        <v>0</v>
      </c>
      <c r="FK113" s="32">
        <f>IF(AND($AG113&lt;&gt;$FF$7),1,0)</f>
        <v>0</v>
      </c>
      <c r="FL113" s="32">
        <f>IF(AND($AK113&lt;&gt;$FF$7),1,0)</f>
        <v>0</v>
      </c>
      <c r="FM113" s="32">
        <f>IF(AND($AS113&lt;&gt;$FF$7),1,0)</f>
        <v>0</v>
      </c>
      <c r="FN113" s="32">
        <f>IF(AND($AW113&lt;&gt;$FF$7),1,0)</f>
        <v>0</v>
      </c>
      <c r="FO113" s="32">
        <f>IF(AND($BE113&lt;&gt;$FF$7),1,0)</f>
        <v>0</v>
      </c>
      <c r="FP113" s="32">
        <f>IF(AND($BI113&lt;&gt;$FF$7),1,0)</f>
        <v>0</v>
      </c>
      <c r="FQ113" s="32">
        <f>IF(AND($BQ113&lt;&gt;$FF$7),1,0)</f>
        <v>0</v>
      </c>
      <c r="FR113" s="32">
        <f>IF(AND($BU113&lt;&gt;$FF$7),1,0)</f>
        <v>0</v>
      </c>
      <c r="FU113" s="294">
        <f t="shared" ref="FU113" si="5385">IF($K113&lt;&gt;"NG",$GG113,0)</f>
        <v>0</v>
      </c>
      <c r="FV113" s="294">
        <f t="shared" ref="FV113" si="5386">IF($O113&lt;&gt;"NG",$GG113,0)</f>
        <v>0</v>
      </c>
      <c r="FW113" s="294">
        <f t="shared" ref="FW113" si="5387">IF($S113&lt;&gt;"NG",$GG113,0)</f>
        <v>0</v>
      </c>
      <c r="FX113" s="294">
        <f t="shared" ref="FX113" si="5388">IF($W113&lt;&gt;"NG",$GG113,0)</f>
        <v>0</v>
      </c>
      <c r="FY113" s="294">
        <f t="shared" ref="FY113" si="5389">IF($AE113&lt;&gt;"NG",$GG113,0)</f>
        <v>0</v>
      </c>
      <c r="FZ113" s="294">
        <f t="shared" ref="FZ113" si="5390">IF($AI113&lt;&gt;"NG",$GG113,0)</f>
        <v>0</v>
      </c>
      <c r="GA113" s="294">
        <f t="shared" ref="GA113" si="5391">IF($AQ113&lt;&gt;"NG",$GG113,0)</f>
        <v>0</v>
      </c>
      <c r="GB113" s="294">
        <f t="shared" ref="GB113" si="5392">IF($AU113&lt;&gt;"NG",$GG113,0)</f>
        <v>0</v>
      </c>
      <c r="GC113" s="294">
        <f t="shared" ref="GC113" si="5393">IF($BC113&lt;&gt;"NG",$GG113,0)</f>
        <v>0</v>
      </c>
      <c r="GD113" s="294">
        <f t="shared" ref="GD113" si="5394">IF($BG113&lt;&gt;"NG",$GG113,0)</f>
        <v>0</v>
      </c>
      <c r="GE113" s="294">
        <f t="shared" ref="GE113" si="5395">IF($BO113&lt;&gt;"NG",$GG113,0)</f>
        <v>0</v>
      </c>
      <c r="GF113" s="294">
        <f t="shared" ref="GF113" si="5396">IF($BS113&lt;&gt;"NG",$GG113,0)</f>
        <v>0</v>
      </c>
      <c r="GG113" s="294" t="e">
        <f>VLOOKUP($D113,リスト!$D:$S,15,FALSE)</f>
        <v>#N/A</v>
      </c>
      <c r="GH113" s="2" t="e">
        <f>INDEX(リスト!$V:$V,MATCH(中日程計画表!$D113,リスト!$D:$D,0))</f>
        <v>#N/A</v>
      </c>
      <c r="GI113" s="2" t="e">
        <f>INDEX(リスト!$A:$A,MATCH(中日程計画表!$D113,リスト!$D:$D,0))</f>
        <v>#N/A</v>
      </c>
      <c r="GJ113" s="2" t="e">
        <f>INDEX(リスト!$U:$U,MATCH(中日程計画表!$D113,リスト!$D:$D,0))</f>
        <v>#N/A</v>
      </c>
      <c r="GK113" s="5" t="e">
        <f>INDEX(リスト!$W:$W,MATCH(中日程計画表!$D113,リスト!$D:$D,0))</f>
        <v>#N/A</v>
      </c>
      <c r="GL113" s="2" t="s">
        <v>200</v>
      </c>
      <c r="GM113" s="296">
        <f>D113</f>
        <v>0</v>
      </c>
      <c r="GN113" s="296" t="str">
        <f>E113</f>
        <v>棚卸確定処理</v>
      </c>
      <c r="GP113" s="2">
        <v>0.12121212121212122</v>
      </c>
      <c r="GU113" s="460" t="str">
        <f t="shared" ref="GU113" si="5397">AE113</f>
        <v>NG</v>
      </c>
      <c r="GV113" s="460">
        <f t="shared" ref="GV113" si="5398">EI113</f>
        <v>0</v>
      </c>
      <c r="GW113" s="460">
        <f t="shared" ref="GW113" si="5399">EI114</f>
        <v>0</v>
      </c>
      <c r="GX113" s="462">
        <f t="shared" ref="GX113" si="5400">EV113</f>
        <v>0</v>
      </c>
      <c r="GY113" s="460" t="str">
        <f t="shared" ref="GY113" si="5401">AI113</f>
        <v>NG</v>
      </c>
      <c r="GZ113" s="460">
        <f t="shared" ref="GZ113" si="5402">EJ113</f>
        <v>0</v>
      </c>
      <c r="HA113" s="460">
        <f t="shared" ref="HA113" si="5403">EJ114</f>
        <v>0</v>
      </c>
      <c r="HB113" s="462">
        <f t="shared" ref="HB113" si="5404">EW113</f>
        <v>0</v>
      </c>
      <c r="HC113" s="460" t="str">
        <f t="shared" ref="HC113" si="5405">AQ113</f>
        <v>NG</v>
      </c>
      <c r="HD113" s="460">
        <f t="shared" ref="HD113" si="5406">EK113</f>
        <v>0</v>
      </c>
      <c r="HE113" s="460">
        <f t="shared" ref="HE113" si="5407">EK114</f>
        <v>0</v>
      </c>
      <c r="HF113" s="462">
        <f t="shared" ref="HF113" si="5408">EX113</f>
        <v>0</v>
      </c>
      <c r="HG113" s="460" t="str">
        <f t="shared" ref="HG113" si="5409">AU113</f>
        <v>NG</v>
      </c>
      <c r="HH113" s="460">
        <f t="shared" ref="HH113" si="5410">EL113</f>
        <v>0</v>
      </c>
      <c r="HI113" s="460">
        <f t="shared" ref="HI113" si="5411">EL114</f>
        <v>0</v>
      </c>
      <c r="HJ113" s="462">
        <f t="shared" ref="HJ113" si="5412">EY113</f>
        <v>0</v>
      </c>
      <c r="HK113" s="460" t="str">
        <f t="shared" ref="HK113" si="5413">BC113</f>
        <v>NG</v>
      </c>
      <c r="HL113" s="460">
        <f t="shared" ref="HL113" si="5414">EM113</f>
        <v>0</v>
      </c>
      <c r="HM113" s="460">
        <f t="shared" ref="HM113" si="5415">EM114</f>
        <v>0</v>
      </c>
      <c r="HN113" s="462">
        <f t="shared" ref="HN113" si="5416">EZ113</f>
        <v>0</v>
      </c>
      <c r="HO113" s="460" t="str">
        <f t="shared" ref="HO113" si="5417">BG113</f>
        <v>NG</v>
      </c>
      <c r="HP113" s="460">
        <f t="shared" ref="HP113" si="5418">EN113</f>
        <v>0</v>
      </c>
      <c r="HQ113" s="460">
        <f t="shared" ref="HQ113" si="5419">EN114</f>
        <v>0</v>
      </c>
      <c r="HR113" s="462">
        <f t="shared" ref="HR113" si="5420">FA113</f>
        <v>0</v>
      </c>
      <c r="HS113" s="332"/>
    </row>
    <row r="114" spans="1:227" ht="12" customHeight="1">
      <c r="A114" s="489"/>
      <c r="B114" s="493"/>
      <c r="C114" s="475"/>
      <c r="D114" s="485"/>
      <c r="E114" s="483"/>
      <c r="F114" s="317"/>
      <c r="G114" s="317"/>
      <c r="H114" s="317"/>
      <c r="I114" s="317"/>
      <c r="J114" s="316"/>
      <c r="K114" s="481"/>
      <c r="L114" s="77"/>
      <c r="M114" s="77"/>
      <c r="N114" s="471"/>
      <c r="O114" s="494"/>
      <c r="P114" s="77"/>
      <c r="Q114" s="77"/>
      <c r="R114" s="471"/>
      <c r="S114" s="494"/>
      <c r="T114" s="77"/>
      <c r="U114" s="77"/>
      <c r="V114" s="471"/>
      <c r="W114" s="473"/>
      <c r="X114" s="247"/>
      <c r="Y114" s="77"/>
      <c r="Z114" s="496"/>
      <c r="AA114" s="477"/>
      <c r="AB114" s="80"/>
      <c r="AC114" s="80"/>
      <c r="AD114" s="471"/>
      <c r="AE114" s="495"/>
      <c r="AF114" s="77"/>
      <c r="AG114" s="77"/>
      <c r="AH114" s="471"/>
      <c r="AI114" s="495"/>
      <c r="AJ114" s="77"/>
      <c r="AK114" s="77"/>
      <c r="AL114" s="496"/>
      <c r="AM114" s="498"/>
      <c r="AN114" s="80"/>
      <c r="AO114" s="80"/>
      <c r="AP114" s="497"/>
      <c r="AQ114" s="473"/>
      <c r="AR114" s="77"/>
      <c r="AS114" s="77"/>
      <c r="AT114" s="471"/>
      <c r="AU114" s="473"/>
      <c r="AV114" s="77"/>
      <c r="AW114" s="77"/>
      <c r="AX114" s="471"/>
      <c r="AY114" s="477"/>
      <c r="AZ114" s="80"/>
      <c r="BA114" s="80"/>
      <c r="BB114" s="497"/>
      <c r="BC114" s="475"/>
      <c r="BD114" s="77"/>
      <c r="BE114" s="77"/>
      <c r="BF114" s="471"/>
      <c r="BG114" s="473"/>
      <c r="BH114" s="77"/>
      <c r="BI114" s="77"/>
      <c r="BJ114" s="471"/>
      <c r="BK114" s="498"/>
      <c r="BL114" s="80"/>
      <c r="BM114" s="80"/>
      <c r="BN114" s="497"/>
      <c r="BO114" s="475"/>
      <c r="BP114" s="77"/>
      <c r="BQ114" s="77"/>
      <c r="BR114" s="471"/>
      <c r="BS114" s="473"/>
      <c r="BT114" s="77"/>
      <c r="BU114" s="77"/>
      <c r="BV114" s="471"/>
      <c r="BW114" s="499"/>
      <c r="BX114" s="467"/>
      <c r="BY114" s="490"/>
      <c r="CA114" s="19">
        <f t="shared" ref="CA114" si="5421">IF(AND($N113=1,$M114&lt;&gt;$BZ$7),1,0)</f>
        <v>0</v>
      </c>
      <c r="CB114" s="19">
        <f t="shared" ref="CB114" si="5422">IF(AND($R113=1,$Q114&lt;&gt;$BZ$7),1,0)</f>
        <v>0</v>
      </c>
      <c r="CC114" s="19">
        <f t="shared" ref="CC114" si="5423">IF(AND($V113=1,$U114&lt;&gt;$BZ$7),1,0)</f>
        <v>0</v>
      </c>
      <c r="CD114" s="19">
        <f t="shared" ref="CD114" si="5424">IF(AND($Z113=1,$Y114&lt;&gt;$BZ$7),1,0)</f>
        <v>0</v>
      </c>
      <c r="CE114" s="19">
        <f t="shared" ref="CE114" si="5425">IF(AND($AH113=1,$AG114&lt;&gt;$BZ$7),1,0)</f>
        <v>0</v>
      </c>
      <c r="CF114" s="19">
        <f t="shared" ref="CF114" si="5426">IF(AND($AL113=1,$AK114&lt;&gt;$BZ$7),1,0)</f>
        <v>0</v>
      </c>
      <c r="CG114" s="19">
        <f t="shared" ref="CG114" si="5427">IF(AND($AT113=1,$AS114&lt;&gt;$BZ$7),1,0)</f>
        <v>0</v>
      </c>
      <c r="CH114" s="19">
        <f t="shared" ref="CH114" si="5428">IF(AND($AX113=1,$AW114&lt;&gt;$BZ$7),1,0)</f>
        <v>0</v>
      </c>
      <c r="CI114" s="19">
        <f t="shared" ref="CI114" si="5429">IF(AND($BF113=1,$BE114&lt;&gt;$BZ$7),1,0)</f>
        <v>0</v>
      </c>
      <c r="CJ114" s="19">
        <f t="shared" ref="CJ114" si="5430">IF(AND($BJ113=1,$BI114&lt;&gt;$BZ$7),1,0)</f>
        <v>0</v>
      </c>
      <c r="CK114" s="19">
        <f t="shared" ref="CK114" si="5431">IF(AND($BR113=1,$BQ114&lt;&gt;$BZ$7),1,0)</f>
        <v>0</v>
      </c>
      <c r="CL114" s="19">
        <f t="shared" ref="CL114" si="5432">IF(AND($BV113=1,$BU114&lt;&gt;$BZ$7),1,0)</f>
        <v>0</v>
      </c>
      <c r="CO114" s="19">
        <f>IF(AND($M114&lt;&gt;$CN$7,$M114&lt;=$CN$6),1,0)</f>
        <v>0</v>
      </c>
      <c r="CP114" s="19">
        <f>IF(AND($Q114&lt;&gt;$CN$7,$Q114&lt;=$CN$6),1,0)</f>
        <v>0</v>
      </c>
      <c r="CQ114" s="19">
        <f>IF(AND($U114&lt;&gt;$CN$7,$U114&lt;=$CN$6),1,0)</f>
        <v>0</v>
      </c>
      <c r="CR114" s="19">
        <f>IF(AND($Y114&lt;&gt;$CN$7,$Y114&lt;=$CN$6),1,0)</f>
        <v>0</v>
      </c>
      <c r="CS114" s="19">
        <f>IF(AND($AG114&lt;&gt;$CN$7,$AG114&lt;=$CN$6),1,0)</f>
        <v>0</v>
      </c>
      <c r="CT114" s="19">
        <f>IF(AND($AK114&lt;&gt;$CN$7,$AK114&lt;=$CN$6),1,0)</f>
        <v>0</v>
      </c>
      <c r="CU114" s="19">
        <f>IF(AND($AS114&lt;&gt;$CN$7,$AS114&lt;=$CN$6),1,0)</f>
        <v>0</v>
      </c>
      <c r="CV114" s="19">
        <f>IF(AND($AW114&lt;&gt;$CN$7,$AW114&lt;=$CN$6),1,0)</f>
        <v>0</v>
      </c>
      <c r="CW114" s="19">
        <f>IF(AND($BE114&lt;&gt;$CN$7,$BE114&lt;=$CN$6),1,0)</f>
        <v>0</v>
      </c>
      <c r="CX114" s="19">
        <f>IF(AND($BI114&lt;&gt;$CN$7,$BI114&lt;=$CN$6),1,0)</f>
        <v>0</v>
      </c>
      <c r="CY114" s="19">
        <f>IF(AND($BQ114&lt;&gt;$CN$7,$BQ114&lt;=$CN$6),1,0)</f>
        <v>0</v>
      </c>
      <c r="CZ114" s="19">
        <f>IF(AND($BU114&lt;&gt;$CN$7,$BU114&lt;=$CN$6),1,0)</f>
        <v>0</v>
      </c>
      <c r="DC114" s="19">
        <f>IF($N113=1,1,0)</f>
        <v>0</v>
      </c>
      <c r="DD114" s="19">
        <f>IF($R113=1,1,0)</f>
        <v>0</v>
      </c>
      <c r="DE114" s="19">
        <f>IF($V113=1,1,0)</f>
        <v>0</v>
      </c>
      <c r="DF114" s="19">
        <f>IF($Z113=1,1,0)</f>
        <v>0</v>
      </c>
      <c r="DG114" s="19">
        <f>IF($AH113=1,1,0)</f>
        <v>0</v>
      </c>
      <c r="DH114" s="19">
        <f>IF($AL113=1,1,0)</f>
        <v>0</v>
      </c>
      <c r="DI114" s="19">
        <f>IF($AT113=1,1,0)</f>
        <v>0</v>
      </c>
      <c r="DJ114" s="19">
        <f>IF($AX113=1,1,0)</f>
        <v>0</v>
      </c>
      <c r="DK114" s="19">
        <f>IF($BF113=1,1,0)</f>
        <v>0</v>
      </c>
      <c r="DL114" s="19">
        <f>IF($BJ113=1,1,0)</f>
        <v>0</v>
      </c>
      <c r="DM114" s="19">
        <f>IF($BR113=1,1,0)</f>
        <v>0</v>
      </c>
      <c r="DN114" s="19">
        <f>IF($BV113=1,1,0)</f>
        <v>0</v>
      </c>
      <c r="DQ114" s="19">
        <f t="shared" ref="DQ114" si="5433">IF($N113=1,1,0)</f>
        <v>0</v>
      </c>
      <c r="DR114" s="19">
        <f t="shared" ref="DR114" si="5434">IF($R113=1,1,0)</f>
        <v>0</v>
      </c>
      <c r="DS114" s="19">
        <f t="shared" ref="DS114" si="5435">IF($V113=1,1,0)</f>
        <v>0</v>
      </c>
      <c r="DT114" s="19">
        <f t="shared" ref="DT114" si="5436">IF($Z113=1,1,0)</f>
        <v>0</v>
      </c>
      <c r="DU114" s="19">
        <f t="shared" ref="DU114" si="5437">IF($AH113=1,1,0)</f>
        <v>0</v>
      </c>
      <c r="DV114" s="19">
        <f t="shared" ref="DV114" si="5438">IF($AL113=1,1,0)</f>
        <v>0</v>
      </c>
      <c r="DW114" s="19">
        <f t="shared" ref="DW114" si="5439">IF($AT113=1,1,0)</f>
        <v>0</v>
      </c>
      <c r="DX114" s="19">
        <f t="shared" ref="DX114" si="5440">IF($AX113=1,1,0)</f>
        <v>0</v>
      </c>
      <c r="DY114" s="19">
        <f t="shared" ref="DY114" si="5441">IF($BF113=1,1,0)</f>
        <v>0</v>
      </c>
      <c r="DZ114" s="19">
        <f t="shared" ref="DZ114" si="5442">IF($BJ113=1,1,0)</f>
        <v>0</v>
      </c>
      <c r="EA114" s="19">
        <f t="shared" ref="EA114" si="5443">IF($BR113=1,1,0)</f>
        <v>0</v>
      </c>
      <c r="EB114" s="19">
        <f t="shared" ref="EB114" si="5444">IF($BV113=1,1,0)</f>
        <v>0</v>
      </c>
      <c r="EE114" s="329">
        <f>N113*$FU114*週間進捗報告書!$G$9</f>
        <v>0</v>
      </c>
      <c r="EF114" s="329">
        <f>R113*$FV114*週間進捗報告書!$G$10</f>
        <v>0</v>
      </c>
      <c r="EG114" s="329">
        <f>V113*$FW114*週間進捗報告書!$G$11</f>
        <v>0</v>
      </c>
      <c r="EH114" s="329">
        <f>Z113*$FX114*週間進捗報告書!$G$12</f>
        <v>0</v>
      </c>
      <c r="EI114" s="329">
        <f>AH113*$FY114*週間進捗報告書!$G$13</f>
        <v>0</v>
      </c>
      <c r="EJ114" s="329">
        <f>AL113*$FZ114*週間進捗報告書!$G$14</f>
        <v>0</v>
      </c>
      <c r="EK114" s="329">
        <f>AT113*$GA114*週間進捗報告書!$G$15</f>
        <v>0</v>
      </c>
      <c r="EL114" s="329">
        <f>AX113*$GB114*週間進捗報告書!$G$16</f>
        <v>0</v>
      </c>
      <c r="EM114" s="329">
        <f>BF113*$GC114*週間進捗報告書!$G$17</f>
        <v>0</v>
      </c>
      <c r="EN114" s="329">
        <f>BJ113*$GD114*週間進捗報告書!$G$18</f>
        <v>0</v>
      </c>
      <c r="EO114" s="329">
        <f>BR113*$GE114*週間進捗報告書!$G$19</f>
        <v>0</v>
      </c>
      <c r="EP114" s="329">
        <f>BV113*$GF114*週間進捗報告書!$G$20</f>
        <v>0</v>
      </c>
      <c r="ER114" s="547"/>
      <c r="ES114" s="547"/>
      <c r="ET114" s="547"/>
      <c r="EU114" s="547"/>
      <c r="EV114" s="547"/>
      <c r="EW114" s="547"/>
      <c r="EX114" s="547"/>
      <c r="EY114" s="547"/>
      <c r="EZ114" s="547"/>
      <c r="FA114" s="547"/>
      <c r="FB114" s="547"/>
      <c r="FC114" s="547"/>
      <c r="FD114" s="547"/>
      <c r="FE114" s="332"/>
      <c r="FG114" s="19"/>
      <c r="FH114" s="19"/>
      <c r="FI114" s="19"/>
      <c r="FJ114" s="19"/>
      <c r="FK114" s="19"/>
      <c r="FL114" s="19"/>
      <c r="FM114" s="19"/>
      <c r="FN114" s="19"/>
      <c r="FO114" s="19"/>
      <c r="FP114" s="19"/>
      <c r="FQ114" s="19"/>
      <c r="FR114" s="19"/>
      <c r="FU114" s="295">
        <f t="shared" ref="FU114" si="5445">FU113</f>
        <v>0</v>
      </c>
      <c r="FV114" s="295">
        <f t="shared" ref="FV114" si="5446">FV113</f>
        <v>0</v>
      </c>
      <c r="FW114" s="295">
        <f t="shared" ref="FW114" si="5447">FW113</f>
        <v>0</v>
      </c>
      <c r="FX114" s="295">
        <f t="shared" ref="FX114" si="5448">FX113</f>
        <v>0</v>
      </c>
      <c r="FY114" s="295">
        <f t="shared" ref="FY114" si="5449">FY113</f>
        <v>0</v>
      </c>
      <c r="FZ114" s="295">
        <f t="shared" ref="FZ114" si="5450">FZ113</f>
        <v>0</v>
      </c>
      <c r="GA114" s="295">
        <f t="shared" ref="GA114" si="5451">GA113</f>
        <v>0</v>
      </c>
      <c r="GB114" s="295">
        <f t="shared" ref="GB114" si="5452">GB113</f>
        <v>0</v>
      </c>
      <c r="GC114" s="295">
        <f t="shared" ref="GC114" si="5453">GC113</f>
        <v>0</v>
      </c>
      <c r="GD114" s="295">
        <f t="shared" ref="GD114" si="5454">GD113</f>
        <v>0</v>
      </c>
      <c r="GE114" s="295">
        <f t="shared" ref="GE114" si="5455">GE113</f>
        <v>0</v>
      </c>
      <c r="GF114" s="295">
        <f t="shared" ref="GF114" si="5456">GF113</f>
        <v>0</v>
      </c>
      <c r="GG114" s="295" t="e">
        <f t="shared" ref="GG114" si="5457">GG113</f>
        <v>#N/A</v>
      </c>
      <c r="GH114" s="2" t="e">
        <f>INDEX(リスト!$V:$V,MATCH(中日程計画表!$D113,リスト!$D:$D,0))</f>
        <v>#N/A</v>
      </c>
      <c r="GI114" s="2" t="e">
        <f>INDEX(リスト!$A:$A,MATCH(中日程計画表!$D113,リスト!$D:$D,0))</f>
        <v>#N/A</v>
      </c>
      <c r="GJ114" s="2" t="e">
        <f>INDEX(リスト!$U:$U,MATCH(中日程計画表!$D113,リスト!$D:$D,0))</f>
        <v>#N/A</v>
      </c>
      <c r="GK114" s="5" t="e">
        <f>INDEX(リスト!$W:$W,MATCH(中日程計画表!$D113,リスト!$D:$D,0))</f>
        <v>#N/A</v>
      </c>
      <c r="GL114" s="2" t="s">
        <v>201</v>
      </c>
      <c r="GM114" s="296">
        <f t="shared" ref="GM114" si="5458">GM113</f>
        <v>0</v>
      </c>
      <c r="GN114" s="296" t="str">
        <f t="shared" ref="GN114" si="5459">GN113</f>
        <v>棚卸確定処理</v>
      </c>
      <c r="GP114" s="2">
        <v>0.12121212121212122</v>
      </c>
      <c r="GU114" s="461"/>
      <c r="GV114" s="460"/>
      <c r="GW114" s="460"/>
      <c r="GX114" s="461"/>
      <c r="GY114" s="461"/>
      <c r="GZ114" s="460"/>
      <c r="HA114" s="460"/>
      <c r="HB114" s="461"/>
      <c r="HC114" s="461"/>
      <c r="HD114" s="460"/>
      <c r="HE114" s="460"/>
      <c r="HF114" s="461"/>
      <c r="HG114" s="461"/>
      <c r="HH114" s="460"/>
      <c r="HI114" s="460"/>
      <c r="HJ114" s="461"/>
      <c r="HK114" s="461"/>
      <c r="HL114" s="460"/>
      <c r="HM114" s="460"/>
      <c r="HN114" s="461"/>
      <c r="HO114" s="461"/>
      <c r="HP114" s="460"/>
      <c r="HQ114" s="460"/>
      <c r="HR114" s="461"/>
      <c r="HS114" s="4"/>
    </row>
    <row r="115" spans="1:227" ht="12" customHeight="1">
      <c r="A115" s="488" t="str">
        <f t="shared" ref="A115" ca="1" si="5460">INDIRECT("リスト!A"&amp;B115+6)</f>
        <v>棚卸</v>
      </c>
      <c r="B115" s="486">
        <f t="shared" ref="B115" si="5461">ROUNDDOWN((ROW()-6)/2,0)+1</f>
        <v>55</v>
      </c>
      <c r="C115" s="474" t="str">
        <f>機能グループ名</f>
        <v>棚卸</v>
      </c>
      <c r="D115" s="484">
        <f>機能ID</f>
        <v>0</v>
      </c>
      <c r="E115" s="482" t="str">
        <f>機能名</f>
        <v>棚卸確定取消</v>
      </c>
      <c r="F115" s="315"/>
      <c r="G115" s="315"/>
      <c r="H115" s="315"/>
      <c r="I115" s="315"/>
      <c r="J115" s="316"/>
      <c r="K115" s="480" t="str">
        <f>担当者_SR</f>
        <v>NG</v>
      </c>
      <c r="L115" s="76"/>
      <c r="M115" s="76"/>
      <c r="N115" s="470"/>
      <c r="O115" s="474" t="str">
        <f>担当者_SRR</f>
        <v>NG</v>
      </c>
      <c r="P115" s="76"/>
      <c r="Q115" s="76"/>
      <c r="R115" s="470"/>
      <c r="S115" s="474" t="str">
        <f>担当者_DS</f>
        <v>NG</v>
      </c>
      <c r="T115" s="76"/>
      <c r="U115" s="76"/>
      <c r="V115" s="470"/>
      <c r="W115" s="472" t="str">
        <f>担当者_DSR</f>
        <v>NG</v>
      </c>
      <c r="X115" s="76"/>
      <c r="Y115" s="76"/>
      <c r="Z115" s="470"/>
      <c r="AA115" s="476"/>
      <c r="AB115" s="79"/>
      <c r="AC115" s="79"/>
      <c r="AD115" s="470">
        <f>IF(AC116 &lt;&gt; "",1,0)</f>
        <v>0</v>
      </c>
      <c r="AE115" s="472" t="str">
        <f>担当者_CD</f>
        <v>NG</v>
      </c>
      <c r="AF115" s="76"/>
      <c r="AG115" s="76"/>
      <c r="AH115" s="470"/>
      <c r="AI115" s="472" t="str">
        <f>担当者_DD</f>
        <v>NG</v>
      </c>
      <c r="AJ115" s="76"/>
      <c r="AK115" s="76"/>
      <c r="AL115" s="470"/>
      <c r="AM115" s="476"/>
      <c r="AN115" s="79"/>
      <c r="AO115" s="79"/>
      <c r="AP115" s="470">
        <f>IF(AO116 &lt;&gt; "",1,0)</f>
        <v>0</v>
      </c>
      <c r="AQ115" s="472" t="str">
        <f>担当者_MCL</f>
        <v>NG</v>
      </c>
      <c r="AR115" s="76"/>
      <c r="AS115" s="76"/>
      <c r="AT115" s="470"/>
      <c r="AU115" s="472" t="str">
        <f>担当者_MCLR</f>
        <v>NG</v>
      </c>
      <c r="AV115" s="76"/>
      <c r="AW115" s="76"/>
      <c r="AX115" s="470"/>
      <c r="AY115" s="476"/>
      <c r="AZ115" s="79"/>
      <c r="BA115" s="79"/>
      <c r="BB115" s="470">
        <f>IF(BA116 &lt;&gt; "",1,0)</f>
        <v>0</v>
      </c>
      <c r="BC115" s="474" t="str">
        <f>担当者_MT</f>
        <v>NG</v>
      </c>
      <c r="BD115" s="76"/>
      <c r="BE115" s="76"/>
      <c r="BF115" s="470"/>
      <c r="BG115" s="472" t="str">
        <f>担当者_M検</f>
        <v>NG</v>
      </c>
      <c r="BH115" s="76"/>
      <c r="BI115" s="76"/>
      <c r="BJ115" s="470"/>
      <c r="BK115" s="476"/>
      <c r="BL115" s="79"/>
      <c r="BM115" s="79"/>
      <c r="BN115" s="470">
        <v>0</v>
      </c>
      <c r="BO115" s="474" t="str">
        <f>担当者_モテ</f>
        <v>NG</v>
      </c>
      <c r="BP115" s="76"/>
      <c r="BQ115" s="76"/>
      <c r="BR115" s="470"/>
      <c r="BS115" s="472" t="str">
        <f>担当者_モテR</f>
        <v>NG</v>
      </c>
      <c r="BT115" s="76"/>
      <c r="BU115" s="76"/>
      <c r="BV115" s="470"/>
      <c r="BW115" s="468">
        <f t="shared" ref="BW115" si="5462">IFERROR(SUM(IF(K115&lt;&gt;"NG",N115*K$1,0),IF(O115&lt;&gt;"NG",R115*O$1,0),IF(S115&lt;&gt;"NG",V115*S$1,0),IF(W115&lt;&gt;"NG",Z115*W$1,0),IF(AA115&lt;&gt;"NG",AD115*AA$1,0),IF(AE115&lt;&gt;"NG",AH115*AE$1,0),IF(AI115&lt;&gt;"NG",AL115*AI$1,0),IF(AM115&lt;&gt;"NG",AP115*AM$1,0),IF(AQ115&lt;&gt;"NG",AT115*AQ$1,0),IF(AU115&lt;&gt;"NG",AX115*AU$1,0),IF(AY115&lt;&gt;"NG",BB115*AY$1,0),IF(BC115&lt;&gt;"NG",BF115*BC$1,0),IF(BG115&lt;&gt;"NG",BJ115*BG$1,0),IF(BK115&lt;&gt;"NG",BN115*BK$1,0),IF(BO115&lt;&gt;"NG",BR115*BO$1,0),IF(BS115&lt;&gt;"NG",BV115*BS$1,0))/SUM(IF(K115&lt;&gt;"NG",K$1,0),IF(O115&lt;&gt;"NG",O$1,0),IF(S115&lt;&gt;"NG",S$1,0),IF(W115&lt;&gt;"NG",W$1,0),IF(AA115&lt;&gt;"NG",AA$1,0),IF(AE115&lt;&gt;"NG",AE$1,0),IF(AI115&lt;&gt;"NG",AI$1,0),IF(AM115&lt;&gt;"NG",AM$1,0),IF(AQ115&lt;&gt;"NG",AQ$1,0),IF(AU115&lt;&gt;"NG",AU$1,0),IF(AY115&lt;&gt;"NG",AY$1,0),IF(BC115&lt;&gt;"NG",BC$1,0),IF(BG115&lt;&gt;"NG",BG$1,0),IF(BK115&lt;&gt;"NG",BK$1,0),IF(BO115&lt;&gt;"NG",BO$1,0),IF(BS115&lt;&gt;"NG",BS$1,0)),0)</f>
        <v>0</v>
      </c>
      <c r="BX115" s="466"/>
      <c r="BY115" s="490"/>
      <c r="BZ115" s="5"/>
      <c r="CA115" s="32">
        <f t="shared" ref="CA115" si="5463">IF(AND($M115&lt;&gt;$BZ$5,$M115&lt;=$BZ$6,$M115&lt;&gt;$BZ$7),1,0)</f>
        <v>0</v>
      </c>
      <c r="CB115" s="32">
        <f t="shared" ref="CB115" si="5464">IF(AND($Q115&lt;&gt;$BZ$5,$Q115&lt;=$BZ$6,$Q115&lt;&gt;$BZ$7),1,0)</f>
        <v>0</v>
      </c>
      <c r="CC115" s="32">
        <f t="shared" ref="CC115" si="5465">IF(AND($U115&lt;&gt;$BZ$5,$U115&lt;=$BZ$6,$U115&lt;&gt;$BZ$7),1,0)</f>
        <v>0</v>
      </c>
      <c r="CD115" s="32">
        <f t="shared" ref="CD115" si="5466">IF(AND($Y115&lt;&gt;$BZ$5,$Y115&lt;=$BZ$6,$Y115&lt;&gt;$BZ$7),1,0)</f>
        <v>0</v>
      </c>
      <c r="CE115" s="32">
        <f t="shared" ref="CE115" si="5467">IF(AND($AG115&lt;&gt;$BZ$5,$AG115&lt;=$BZ$6,$AG115&lt;&gt;$BZ$7),1,0)</f>
        <v>0</v>
      </c>
      <c r="CF115" s="32">
        <f t="shared" ref="CF115" si="5468">IF(AND($AK115&lt;&gt;$BZ$5,$AK115&lt;=$BZ$6,$AK115&lt;&gt;$BZ$7),1,0)</f>
        <v>0</v>
      </c>
      <c r="CG115" s="32">
        <f t="shared" ref="CG115" si="5469">IF(AND($AS115&lt;&gt;$BZ$5,$AS115&lt;=$BZ$6,$AS115&lt;&gt;$BZ$7),1,0)</f>
        <v>0</v>
      </c>
      <c r="CH115" s="32">
        <f t="shared" ref="CH115" si="5470">IF(AND($AW115&lt;&gt;$BZ$5,$AW115&lt;=$BZ$6,$AW115&lt;&gt;$BZ$7),1,0)</f>
        <v>0</v>
      </c>
      <c r="CI115" s="32">
        <f t="shared" ref="CI115" si="5471">IF(AND($BE115&lt;&gt;$BZ$5,$BE115&lt;=$BZ$6,$BE115&lt;&gt;$BZ$7),1,0)</f>
        <v>0</v>
      </c>
      <c r="CJ115" s="32">
        <f t="shared" ref="CJ115" si="5472">IF(AND($BI115&lt;&gt;$BZ$5,$BI115&lt;=$BZ$6,$BI115&lt;&gt;$BZ$7),1,0)</f>
        <v>0</v>
      </c>
      <c r="CK115" s="32">
        <f t="shared" ref="CK115" si="5473">IF(AND($BQ115&lt;&gt;$BZ$5,$BQ115&lt;=$BZ$6,$BQ115&lt;&gt;$BZ$7),1,0)</f>
        <v>0</v>
      </c>
      <c r="CL115" s="32">
        <f t="shared" ref="CL115" si="5474">IF(AND($BU115&lt;&gt;$BZ$5,$BU115&lt;=$BZ$6,$BU115&lt;&gt;$BZ$7),1,0)</f>
        <v>0</v>
      </c>
      <c r="CO115" s="32">
        <f>IF(AND($M115&lt;&gt;$CN$5,$M115&lt;=$CN$6,$M115&lt;&gt;$CN$7),1,0)</f>
        <v>0</v>
      </c>
      <c r="CP115" s="32">
        <f>IF(AND($Q115&lt;&gt;$CN$5,$Q115&lt;=$CN$6,$Q115&lt;&gt;$CN$7),1,0)</f>
        <v>0</v>
      </c>
      <c r="CQ115" s="32">
        <f>IF(AND($U115&lt;&gt;$CN$5,$U115&lt;=$CN$6,$U115&lt;&gt;$CN$7),1,0)</f>
        <v>0</v>
      </c>
      <c r="CR115" s="32">
        <f>IF(AND($Y115&lt;&gt;$CN$5,$Y115&lt;=$CN$6,$Y115&lt;&gt;$CN$7),1,0)</f>
        <v>0</v>
      </c>
      <c r="CS115" s="32">
        <f>IF(AND($AG115&lt;&gt;$CN$5,$AG115&lt;=$CN$6,$AG115&lt;&gt;$CN$7),1,0)</f>
        <v>0</v>
      </c>
      <c r="CT115" s="32">
        <f>IF(AND($AK115&lt;&gt;$CN$5,$AK115&lt;=$CN$6,$AK115&lt;&gt;$CN$7),1,0)</f>
        <v>0</v>
      </c>
      <c r="CU115" s="32">
        <f>IF(AND($AS115&lt;&gt;$CN$5,$AS115&lt;=$CN$6,$AS115&lt;&gt;$CN$7),1,0)</f>
        <v>0</v>
      </c>
      <c r="CV115" s="32">
        <f>IF(AND($AW115&lt;&gt;$CN$5,$AW115&lt;=$CN$6,$AW115&lt;&gt;$CN$7),1,0)</f>
        <v>0</v>
      </c>
      <c r="CW115" s="32">
        <f>IF(AND($BE115&lt;&gt;$CN$5,$BE115&lt;=$CN$6,$BE115&lt;&gt;$CN$7),1,0)</f>
        <v>0</v>
      </c>
      <c r="CX115" s="32">
        <f>IF(AND($BI115&lt;&gt;$CN$5,$BI115&lt;=$CN$6,$BI115&lt;&gt;$CN$7),1,0)</f>
        <v>0</v>
      </c>
      <c r="CY115" s="32">
        <f>IF(AND($BQ115&lt;&gt;$CN$5,$BQ115&lt;=$CN$6,$BQ115&lt;&gt;$CN$7),1,0)</f>
        <v>0</v>
      </c>
      <c r="CZ115" s="32">
        <f>IF(AND($BU115&lt;&gt;$CN$5,$BU115&lt;=$CN$6,$BU115&lt;&gt;$CN$7),1,0)</f>
        <v>0</v>
      </c>
      <c r="DC115" s="32">
        <f>IF(AND($M115&lt;&gt;$DB$5,$M115&lt;=$DB$6,$M115&lt;&gt;$CN$7),1,0)</f>
        <v>0</v>
      </c>
      <c r="DD115" s="32">
        <f>IF(AND($Q115&lt;&gt;$DB$5,$Q115&lt;=$DB$6,$Q115&lt;&gt;$CN$7),1,0)</f>
        <v>0</v>
      </c>
      <c r="DE115" s="32">
        <f>IF(AND($U115&lt;&gt;$DB$5,$U115&lt;=$DB$6,$U115&lt;&gt;$CN$7),1,0)</f>
        <v>0</v>
      </c>
      <c r="DF115" s="32">
        <f>IF(AND($Y115&lt;&gt;$DB$5,$Y115&lt;=$DB$6,$Y115&lt;&gt;$CN$7),1,0)</f>
        <v>0</v>
      </c>
      <c r="DG115" s="32">
        <f>IF(AND($AG115&lt;&gt;$DB$5,$AG115&lt;=$DB$6,$AG115&lt;&gt;$CN$7),1,0)</f>
        <v>0</v>
      </c>
      <c r="DH115" s="32">
        <f>IF(AND($AK115&lt;&gt;$DB$5,$AK115&lt;=$DB$6,$AK115&lt;&gt;$CN$7),1,0)</f>
        <v>0</v>
      </c>
      <c r="DI115" s="32">
        <f>IF(AND($AS115&lt;&gt;$DB$5,$AS115&lt;=$DB$6,$AS115&lt;&gt;$CN$7),1,0)</f>
        <v>0</v>
      </c>
      <c r="DJ115" s="32">
        <f>IF(AND($AW115&lt;&gt;$DB$5,$AW115&lt;=$DB$6,$AW115&lt;&gt;$CN$7),1,0)</f>
        <v>0</v>
      </c>
      <c r="DK115" s="32">
        <f>IF(AND($BE115&lt;&gt;$DB$5,$BE115&lt;=$DB$6,$BE115&lt;&gt;$CN$7),1,0)</f>
        <v>0</v>
      </c>
      <c r="DL115" s="32">
        <f>IF(AND($BI115&lt;&gt;$DB$5,$BI115&lt;=$DB$6,$BI115&lt;&gt;$CN$7),1,0)</f>
        <v>0</v>
      </c>
      <c r="DM115" s="32">
        <f>IF(AND($BQ115&lt;&gt;$DB$5,$BQ115&lt;=$DB$6,$BQ115&lt;&gt;$CN$7),1,0)</f>
        <v>0</v>
      </c>
      <c r="DN115" s="32">
        <f>IF(AND($BU115&lt;&gt;$DB$5,$BU115&lt;=$DB$6,$BU115&lt;&gt;$CN$7),1,0)</f>
        <v>0</v>
      </c>
      <c r="DQ115" s="32">
        <f t="shared" ref="DQ115" si="5475">IF(AND($M115&lt;&gt;$DP$5,$M115&lt;=$DP$6,$M115&lt;&gt;$CN$7),1,0)</f>
        <v>0</v>
      </c>
      <c r="DR115" s="32">
        <f t="shared" ref="DR115" si="5476">IF(AND($Q115&lt;&gt;$DP$5,$Q115&lt;=$DP$6,$Q115&lt;&gt;$CN$7),1,0)</f>
        <v>0</v>
      </c>
      <c r="DS115" s="32">
        <f t="shared" ref="DS115" si="5477">IF(AND($U115&lt;&gt;$DP$5,$U115&lt;=$DP$6,$U115&lt;&gt;$CN$7),1,0)</f>
        <v>0</v>
      </c>
      <c r="DT115" s="32">
        <f t="shared" ref="DT115" si="5478">IF(AND($Y115&lt;&gt;$DP$5,$Y115&lt;=$DP$6,$Y115&lt;&gt;$CN$7),1,0)</f>
        <v>0</v>
      </c>
      <c r="DU115" s="32">
        <f t="shared" ref="DU115" si="5479">IF(AND($AG115&lt;&gt;$DP$5,$AG115&lt;=$DP$6,$AG115&lt;&gt;$CN$7),1,0)</f>
        <v>0</v>
      </c>
      <c r="DV115" s="32">
        <f t="shared" ref="DV115" si="5480">IF(AND($AK115&lt;&gt;$DP$5,$AK115&lt;=$DP$6,$AK115&lt;&gt;$CN$7),1,0)</f>
        <v>0</v>
      </c>
      <c r="DW115" s="32">
        <f t="shared" ref="DW115" si="5481">IF(AND($AS115&lt;&gt;$DP$5,$AS115&lt;=$DP$6,$AS115&lt;&gt;$CN$7),1,0)</f>
        <v>0</v>
      </c>
      <c r="DX115" s="32">
        <f t="shared" ref="DX115" si="5482">IF(AND($AW115&lt;&gt;$DP$5,$AW115&lt;=$DP$6,$AW115&lt;&gt;$CN$7),1,0)</f>
        <v>0</v>
      </c>
      <c r="DY115" s="32">
        <f t="shared" ref="DY115" si="5483">IF(AND($BE115&lt;&gt;$DP$5,$BE115&lt;=$DP$6,$BE115&lt;&gt;$CN$7),1,0)</f>
        <v>0</v>
      </c>
      <c r="DZ115" s="32">
        <f t="shared" ref="DZ115" si="5484">IF(AND($BI115&lt;&gt;$DP$5,$BI115&lt;=$DP$6,$BI115&lt;&gt;$CN$7),1,0)</f>
        <v>0</v>
      </c>
      <c r="EA115" s="32">
        <f t="shared" ref="EA115" si="5485">IF(AND($BQ115&lt;&gt;$DP$5,$BQ115&lt;=$DP$6,$BQ115&lt;&gt;$CN$7),1,0)</f>
        <v>0</v>
      </c>
      <c r="EB115" s="32">
        <f t="shared" ref="EB115" si="5486">IF(AND($BU115&lt;&gt;$DP$5,$BU115&lt;=$DP$6,$BU115&lt;&gt;$CN$7),1,0)</f>
        <v>0</v>
      </c>
      <c r="EE115" s="328">
        <f>IF(M115&lt;&gt;"",IF(M115&lt;=$ED$6,1,IF(L115&gt;$ED$6,0,NETWORKDAYS(L115,$ED$6,祭日リスト)/NETWORKDAYS(L115,M115,祭日リスト)))*$GG115*週間進捗報告書!$G$9,0)</f>
        <v>0</v>
      </c>
      <c r="EF115" s="328">
        <f>IF(Q115&lt;&gt;"",IF(Q115&lt;=$ED$6,1,IF(P115&gt;$ED$6,0,NETWORKDAYS(P115,$ED$6,祭日リスト)/NETWORKDAYS(P115,Q115,祭日リスト)))*$GG115*週間進捗報告書!$G$10,0)</f>
        <v>0</v>
      </c>
      <c r="EG115" s="328">
        <f>IF(U115&lt;&gt;"",IF(U115&lt;=$ED$6,1,IF(T115&gt;$ED$6,0,NETWORKDAYS(T115,$ED$6,祭日リスト)/NETWORKDAYS(T115,U115,祭日リスト)))*$GG115*週間進捗報告書!$G$11,0)</f>
        <v>0</v>
      </c>
      <c r="EH115" s="328">
        <f>IF(Y115&lt;&gt;"",IF(Y115&lt;=$ED$6,1,IF(X115&gt;$ED$6,0,NETWORKDAYS(X115,$ED$6,祭日リスト)/NETWORKDAYS(X115,Y115,祭日リスト)))*$GG115*週間進捗報告書!$G$12,0)</f>
        <v>0</v>
      </c>
      <c r="EI115" s="328">
        <f>IF(AG115&lt;&gt;"",IF(AG115&lt;=$ED$6,1,IF(AF115&gt;$ED$6,0,NETWORKDAYS(AF115,$ED$6,祭日リスト)/NETWORKDAYS(AF115,AG115,祭日リスト)))*$GG115*週間進捗報告書!$G$13,0)</f>
        <v>0</v>
      </c>
      <c r="EJ115" s="328">
        <f>IF(AK115&lt;&gt;"",IF(AK115&lt;=$ED$6,1,IF(AJ115&gt;$ED$6,0,NETWORKDAYS(AJ115,$ED$6,祭日リスト)/NETWORKDAYS(AJ115,AK115,祭日リスト)))*$GG115*週間進捗報告書!$G$14,0)</f>
        <v>0</v>
      </c>
      <c r="EK115" s="328">
        <f>IF(AS115&lt;&gt;"",IF(AS115&lt;=$ED$6,1,IF(AR115&gt;$ED$6,0,NETWORKDAYS(AR115,$ED$6,祭日リスト)/NETWORKDAYS(AR115,AS115,祭日リスト)))*$GG115*週間進捗報告書!$G$15,0)</f>
        <v>0</v>
      </c>
      <c r="EL115" s="328">
        <f>IF(AW115&lt;&gt;"",IF(AW115&lt;=$ED$6,1,IF(AV115&gt;$ED$6,0,NETWORKDAYS(AV115,$ED$6,祭日リスト)/NETWORKDAYS(AV115,AW115,祭日リスト)))*$GG115*週間進捗報告書!$G$16,0)</f>
        <v>0</v>
      </c>
      <c r="EM115" s="328">
        <f>IF(BE115&lt;&gt;"",IF(BE115&lt;=$ED$6,1,IF(BD115&gt;$ED$6,0,NETWORKDAYS(BD115,$ED$6,祭日リスト)/NETWORKDAYS(BD115,BE115,祭日リスト)))*$GG115*週間進捗報告書!$G$17,0)</f>
        <v>0</v>
      </c>
      <c r="EN115" s="328">
        <f>IF(BI115&lt;&gt;"",IF(BI115&lt;=$ED$6,1,IF(BH115&gt;$ED$6,0,NETWORKDAYS(BH115,$ED$6,祭日リスト)/NETWORKDAYS(BH115,BI115,祭日リスト)))*$GG115*週間進捗報告書!$G$18,0)</f>
        <v>0</v>
      </c>
      <c r="EO115" s="328">
        <f>IF(BQ115&lt;&gt;"",IF(BQ115&lt;=$ED$6,1,IF(BP115&gt;$ED$6,0,NETWORKDAYS(BP115,$ED$6,祭日リスト)/NETWORKDAYS(BP115,BQ115,祭日リスト)))*$GG115*週間進捗報告書!$G$19,0)</f>
        <v>0</v>
      </c>
      <c r="EP115" s="328">
        <f>IF(BU115&lt;&gt;"",IF(BU115&lt;=$ED$6,1,IF(BT115&gt;$ED$6,0,NETWORKDAYS(BT115,$ED$6,祭日リスト)/NETWORKDAYS(BT115,BU115,祭日リスト)))*$GG115*週間進捗報告書!$G$20,0)</f>
        <v>0</v>
      </c>
      <c r="ER115" s="548">
        <f t="shared" ref="ER115:FC115" si="5487">EE115-EE116</f>
        <v>0</v>
      </c>
      <c r="ES115" s="548">
        <f t="shared" si="5487"/>
        <v>0</v>
      </c>
      <c r="ET115" s="548">
        <f t="shared" si="5487"/>
        <v>0</v>
      </c>
      <c r="EU115" s="548">
        <f t="shared" si="5487"/>
        <v>0</v>
      </c>
      <c r="EV115" s="548">
        <f t="shared" si="5487"/>
        <v>0</v>
      </c>
      <c r="EW115" s="548">
        <f t="shared" si="5487"/>
        <v>0</v>
      </c>
      <c r="EX115" s="548">
        <f t="shared" si="5487"/>
        <v>0</v>
      </c>
      <c r="EY115" s="548">
        <f t="shared" si="5487"/>
        <v>0</v>
      </c>
      <c r="EZ115" s="548">
        <f t="shared" si="5487"/>
        <v>0</v>
      </c>
      <c r="FA115" s="548">
        <f t="shared" si="5487"/>
        <v>0</v>
      </c>
      <c r="FB115" s="548">
        <f t="shared" si="5487"/>
        <v>0</v>
      </c>
      <c r="FC115" s="548">
        <f t="shared" si="5487"/>
        <v>0</v>
      </c>
      <c r="FD115" s="548">
        <f t="shared" ref="FD115" si="5488">SUM(ER115:FC116)</f>
        <v>0</v>
      </c>
      <c r="FE115" s="333"/>
      <c r="FG115" s="32">
        <f>IF(AND($M115&lt;&gt;$FF$7),1,0)</f>
        <v>0</v>
      </c>
      <c r="FH115" s="32">
        <f>IF(AND($Q115&lt;&gt;$FF$7),1,0)</f>
        <v>0</v>
      </c>
      <c r="FI115" s="32">
        <f>IF(AND($U115&lt;&gt;$FF$7),1,0)</f>
        <v>0</v>
      </c>
      <c r="FJ115" s="32">
        <f>IF(AND($Y115&lt;&gt;$FF$7),1,0)</f>
        <v>0</v>
      </c>
      <c r="FK115" s="32">
        <f>IF(AND($AG115&lt;&gt;$FF$7),1,0)</f>
        <v>0</v>
      </c>
      <c r="FL115" s="32">
        <f>IF(AND($AK115&lt;&gt;$FF$7),1,0)</f>
        <v>0</v>
      </c>
      <c r="FM115" s="32">
        <f>IF(AND($AS115&lt;&gt;$FF$7),1,0)</f>
        <v>0</v>
      </c>
      <c r="FN115" s="32">
        <f>IF(AND($AW115&lt;&gt;$FF$7),1,0)</f>
        <v>0</v>
      </c>
      <c r="FO115" s="32">
        <f>IF(AND($BE115&lt;&gt;$FF$7),1,0)</f>
        <v>0</v>
      </c>
      <c r="FP115" s="32">
        <f>IF(AND($BI115&lt;&gt;$FF$7),1,0)</f>
        <v>0</v>
      </c>
      <c r="FQ115" s="32">
        <f>IF(AND($BQ115&lt;&gt;$FF$7),1,0)</f>
        <v>0</v>
      </c>
      <c r="FR115" s="32">
        <f>IF(AND($BU115&lt;&gt;$FF$7),1,0)</f>
        <v>0</v>
      </c>
      <c r="FU115" s="294">
        <f t="shared" ref="FU115" si="5489">IF($K115&lt;&gt;"NG",$GG115,0)</f>
        <v>0</v>
      </c>
      <c r="FV115" s="294">
        <f t="shared" ref="FV115" si="5490">IF($O115&lt;&gt;"NG",$GG115,0)</f>
        <v>0</v>
      </c>
      <c r="FW115" s="294">
        <f t="shared" ref="FW115" si="5491">IF($S115&lt;&gt;"NG",$GG115,0)</f>
        <v>0</v>
      </c>
      <c r="FX115" s="294">
        <f t="shared" ref="FX115" si="5492">IF($W115&lt;&gt;"NG",$GG115,0)</f>
        <v>0</v>
      </c>
      <c r="FY115" s="294">
        <f t="shared" ref="FY115" si="5493">IF($AE115&lt;&gt;"NG",$GG115,0)</f>
        <v>0</v>
      </c>
      <c r="FZ115" s="294">
        <f t="shared" ref="FZ115" si="5494">IF($AI115&lt;&gt;"NG",$GG115,0)</f>
        <v>0</v>
      </c>
      <c r="GA115" s="294">
        <f t="shared" ref="GA115" si="5495">IF($AQ115&lt;&gt;"NG",$GG115,0)</f>
        <v>0</v>
      </c>
      <c r="GB115" s="294">
        <f t="shared" ref="GB115" si="5496">IF($AU115&lt;&gt;"NG",$GG115,0)</f>
        <v>0</v>
      </c>
      <c r="GC115" s="294">
        <f t="shared" ref="GC115" si="5497">IF($BC115&lt;&gt;"NG",$GG115,0)</f>
        <v>0</v>
      </c>
      <c r="GD115" s="294">
        <f t="shared" ref="GD115" si="5498">IF($BG115&lt;&gt;"NG",$GG115,0)</f>
        <v>0</v>
      </c>
      <c r="GE115" s="294">
        <f t="shared" ref="GE115" si="5499">IF($BO115&lt;&gt;"NG",$GG115,0)</f>
        <v>0</v>
      </c>
      <c r="GF115" s="294">
        <f t="shared" ref="GF115" si="5500">IF($BS115&lt;&gt;"NG",$GG115,0)</f>
        <v>0</v>
      </c>
      <c r="GG115" s="294" t="e">
        <f>VLOOKUP($D115,リスト!$D:$S,15,FALSE)</f>
        <v>#N/A</v>
      </c>
      <c r="GH115" s="2" t="e">
        <f>INDEX(リスト!$V:$V,MATCH(中日程計画表!$D115,リスト!$D:$D,0))</f>
        <v>#N/A</v>
      </c>
      <c r="GI115" s="2" t="e">
        <f>INDEX(リスト!$A:$A,MATCH(中日程計画表!$D115,リスト!$D:$D,0))</f>
        <v>#N/A</v>
      </c>
      <c r="GJ115" s="2" t="e">
        <f>INDEX(リスト!$U:$U,MATCH(中日程計画表!$D115,リスト!$D:$D,0))</f>
        <v>#N/A</v>
      </c>
      <c r="GK115" s="5" t="e">
        <f>INDEX(リスト!$W:$W,MATCH(中日程計画表!$D115,リスト!$D:$D,0))</f>
        <v>#N/A</v>
      </c>
      <c r="GL115" s="2" t="s">
        <v>200</v>
      </c>
      <c r="GM115" s="296">
        <f>D115</f>
        <v>0</v>
      </c>
      <c r="GN115" s="296" t="str">
        <f>E115</f>
        <v>棚卸確定取消</v>
      </c>
      <c r="GP115" s="2">
        <v>0.14219354838709677</v>
      </c>
      <c r="GU115" s="460" t="str">
        <f t="shared" ref="GU115" si="5501">AE115</f>
        <v>NG</v>
      </c>
      <c r="GV115" s="460">
        <f t="shared" ref="GV115" si="5502">EI115</f>
        <v>0</v>
      </c>
      <c r="GW115" s="460">
        <f t="shared" ref="GW115" si="5503">EI116</f>
        <v>0</v>
      </c>
      <c r="GX115" s="462">
        <f t="shared" ref="GX115" si="5504">EV115</f>
        <v>0</v>
      </c>
      <c r="GY115" s="460" t="str">
        <f t="shared" ref="GY115" si="5505">AI115</f>
        <v>NG</v>
      </c>
      <c r="GZ115" s="460">
        <f t="shared" ref="GZ115" si="5506">EJ115</f>
        <v>0</v>
      </c>
      <c r="HA115" s="460">
        <f t="shared" ref="HA115" si="5507">EJ116</f>
        <v>0</v>
      </c>
      <c r="HB115" s="462">
        <f t="shared" ref="HB115" si="5508">EW115</f>
        <v>0</v>
      </c>
      <c r="HC115" s="460" t="str">
        <f t="shared" ref="HC115" si="5509">AQ115</f>
        <v>NG</v>
      </c>
      <c r="HD115" s="460">
        <f t="shared" ref="HD115" si="5510">EK115</f>
        <v>0</v>
      </c>
      <c r="HE115" s="460">
        <f t="shared" ref="HE115" si="5511">EK116</f>
        <v>0</v>
      </c>
      <c r="HF115" s="462">
        <f t="shared" ref="HF115" si="5512">EX115</f>
        <v>0</v>
      </c>
      <c r="HG115" s="460" t="str">
        <f t="shared" ref="HG115" si="5513">AU115</f>
        <v>NG</v>
      </c>
      <c r="HH115" s="460">
        <f t="shared" ref="HH115" si="5514">EL115</f>
        <v>0</v>
      </c>
      <c r="HI115" s="460">
        <f t="shared" ref="HI115" si="5515">EL116</f>
        <v>0</v>
      </c>
      <c r="HJ115" s="462">
        <f t="shared" ref="HJ115" si="5516">EY115</f>
        <v>0</v>
      </c>
      <c r="HK115" s="460" t="str">
        <f t="shared" ref="HK115" si="5517">BC115</f>
        <v>NG</v>
      </c>
      <c r="HL115" s="460">
        <f t="shared" ref="HL115" si="5518">EM115</f>
        <v>0</v>
      </c>
      <c r="HM115" s="460">
        <f t="shared" ref="HM115" si="5519">EM116</f>
        <v>0</v>
      </c>
      <c r="HN115" s="462">
        <f t="shared" ref="HN115" si="5520">EZ115</f>
        <v>0</v>
      </c>
      <c r="HO115" s="460" t="str">
        <f t="shared" ref="HO115" si="5521">BG115</f>
        <v>NG</v>
      </c>
      <c r="HP115" s="460">
        <f t="shared" ref="HP115" si="5522">EN115</f>
        <v>0</v>
      </c>
      <c r="HQ115" s="460">
        <f t="shared" ref="HQ115" si="5523">EN116</f>
        <v>0</v>
      </c>
      <c r="HR115" s="462">
        <f t="shared" ref="HR115" si="5524">FA115</f>
        <v>0</v>
      </c>
      <c r="HS115" s="332"/>
    </row>
    <row r="116" spans="1:227" ht="12" customHeight="1">
      <c r="A116" s="489"/>
      <c r="B116" s="487"/>
      <c r="C116" s="475"/>
      <c r="D116" s="485"/>
      <c r="E116" s="483"/>
      <c r="F116" s="317"/>
      <c r="G116" s="317"/>
      <c r="H116" s="317"/>
      <c r="I116" s="317"/>
      <c r="J116" s="316"/>
      <c r="K116" s="481"/>
      <c r="L116" s="77"/>
      <c r="M116" s="77"/>
      <c r="N116" s="471"/>
      <c r="O116" s="475"/>
      <c r="P116" s="77"/>
      <c r="Q116" s="77"/>
      <c r="R116" s="471"/>
      <c r="S116" s="475"/>
      <c r="T116" s="77"/>
      <c r="U116" s="77"/>
      <c r="V116" s="471"/>
      <c r="W116" s="473"/>
      <c r="X116" s="77"/>
      <c r="Y116" s="77"/>
      <c r="Z116" s="471"/>
      <c r="AA116" s="477"/>
      <c r="AB116" s="80"/>
      <c r="AC116" s="80"/>
      <c r="AD116" s="471"/>
      <c r="AE116" s="473"/>
      <c r="AF116" s="77"/>
      <c r="AG116" s="77"/>
      <c r="AH116" s="471"/>
      <c r="AI116" s="473"/>
      <c r="AJ116" s="77"/>
      <c r="AK116" s="77"/>
      <c r="AL116" s="471"/>
      <c r="AM116" s="477"/>
      <c r="AN116" s="80"/>
      <c r="AO116" s="80"/>
      <c r="AP116" s="471"/>
      <c r="AQ116" s="473"/>
      <c r="AR116" s="77"/>
      <c r="AS116" s="77"/>
      <c r="AT116" s="471"/>
      <c r="AU116" s="473"/>
      <c r="AV116" s="77"/>
      <c r="AW116" s="77"/>
      <c r="AX116" s="471"/>
      <c r="AY116" s="477"/>
      <c r="AZ116" s="80"/>
      <c r="BA116" s="80"/>
      <c r="BB116" s="471"/>
      <c r="BC116" s="475"/>
      <c r="BD116" s="77"/>
      <c r="BE116" s="77"/>
      <c r="BF116" s="471"/>
      <c r="BG116" s="473"/>
      <c r="BH116" s="77"/>
      <c r="BI116" s="77"/>
      <c r="BJ116" s="471"/>
      <c r="BK116" s="477"/>
      <c r="BL116" s="80"/>
      <c r="BM116" s="80"/>
      <c r="BN116" s="471"/>
      <c r="BO116" s="475"/>
      <c r="BP116" s="77"/>
      <c r="BQ116" s="77"/>
      <c r="BR116" s="471"/>
      <c r="BS116" s="473"/>
      <c r="BT116" s="77"/>
      <c r="BU116" s="77"/>
      <c r="BV116" s="471"/>
      <c r="BW116" s="469"/>
      <c r="BX116" s="467"/>
      <c r="BY116" s="490"/>
      <c r="CA116" s="19">
        <f t="shared" ref="CA116" si="5525">IF(AND($N115=1,$M116&lt;&gt;$BZ$7),1,0)</f>
        <v>0</v>
      </c>
      <c r="CB116" s="19">
        <f t="shared" ref="CB116" si="5526">IF(AND($R115=1,$Q116&lt;&gt;$BZ$7),1,0)</f>
        <v>0</v>
      </c>
      <c r="CC116" s="19">
        <f t="shared" ref="CC116" si="5527">IF(AND($V115=1,$U116&lt;&gt;$BZ$7),1,0)</f>
        <v>0</v>
      </c>
      <c r="CD116" s="19">
        <f t="shared" ref="CD116" si="5528">IF(AND($Z115=1,$Y116&lt;&gt;$BZ$7),1,0)</f>
        <v>0</v>
      </c>
      <c r="CE116" s="19">
        <f t="shared" ref="CE116" si="5529">IF(AND($AH115=1,$AG116&lt;&gt;$BZ$7),1,0)</f>
        <v>0</v>
      </c>
      <c r="CF116" s="19">
        <f t="shared" ref="CF116" si="5530">IF(AND($AL115=1,$AK116&lt;&gt;$BZ$7),1,0)</f>
        <v>0</v>
      </c>
      <c r="CG116" s="19">
        <f t="shared" ref="CG116" si="5531">IF(AND($AT115=1,$AS116&lt;&gt;$BZ$7),1,0)</f>
        <v>0</v>
      </c>
      <c r="CH116" s="19">
        <f t="shared" ref="CH116" si="5532">IF(AND($AX115=1,$AW116&lt;&gt;$BZ$7),1,0)</f>
        <v>0</v>
      </c>
      <c r="CI116" s="19">
        <f t="shared" ref="CI116" si="5533">IF(AND($BF115=1,$BE116&lt;&gt;$BZ$7),1,0)</f>
        <v>0</v>
      </c>
      <c r="CJ116" s="19">
        <f t="shared" ref="CJ116" si="5534">IF(AND($BJ115=1,$BI116&lt;&gt;$BZ$7),1,0)</f>
        <v>0</v>
      </c>
      <c r="CK116" s="19">
        <f t="shared" ref="CK116" si="5535">IF(AND($BR115=1,$BQ116&lt;&gt;$BZ$7),1,0)</f>
        <v>0</v>
      </c>
      <c r="CL116" s="19">
        <f t="shared" ref="CL116" si="5536">IF(AND($BV115=1,$BU116&lt;&gt;$BZ$7),1,0)</f>
        <v>0</v>
      </c>
      <c r="CO116" s="19">
        <f>IF(AND($M116&lt;&gt;$CN$7,$M116&lt;=$CN$6),1,0)</f>
        <v>0</v>
      </c>
      <c r="CP116" s="19">
        <f>IF(AND($Q116&lt;&gt;$CN$7,$Q116&lt;=$CN$6),1,0)</f>
        <v>0</v>
      </c>
      <c r="CQ116" s="19">
        <f>IF(AND($U116&lt;&gt;$CN$7,$U116&lt;=$CN$6),1,0)</f>
        <v>0</v>
      </c>
      <c r="CR116" s="19">
        <f>IF(AND($Y116&lt;&gt;$CN$7,$Y116&lt;=$CN$6),1,0)</f>
        <v>0</v>
      </c>
      <c r="CS116" s="19">
        <f>IF(AND($AG116&lt;&gt;$CN$7,$AG116&lt;=$CN$6),1,0)</f>
        <v>0</v>
      </c>
      <c r="CT116" s="19">
        <f>IF(AND($AK116&lt;&gt;$CN$7,$AK116&lt;=$CN$6),1,0)</f>
        <v>0</v>
      </c>
      <c r="CU116" s="19">
        <f>IF(AND($AS116&lt;&gt;$CN$7,$AS116&lt;=$CN$6),1,0)</f>
        <v>0</v>
      </c>
      <c r="CV116" s="19">
        <f>IF(AND($AW116&lt;&gt;$CN$7,$AW116&lt;=$CN$6),1,0)</f>
        <v>0</v>
      </c>
      <c r="CW116" s="19">
        <f>IF(AND($BE116&lt;&gt;$CN$7,$BE116&lt;=$CN$6),1,0)</f>
        <v>0</v>
      </c>
      <c r="CX116" s="19">
        <f>IF(AND($BI116&lt;&gt;$CN$7,$BI116&lt;=$CN$6),1,0)</f>
        <v>0</v>
      </c>
      <c r="CY116" s="19">
        <f>IF(AND($BQ116&lt;&gt;$CN$7,$BQ116&lt;=$CN$6),1,0)</f>
        <v>0</v>
      </c>
      <c r="CZ116" s="19">
        <f>IF(AND($BU116&lt;&gt;$CN$7,$BU116&lt;=$CN$6),1,0)</f>
        <v>0</v>
      </c>
      <c r="DC116" s="19">
        <f>IF($N115=1,1,0)</f>
        <v>0</v>
      </c>
      <c r="DD116" s="19">
        <f>IF($R115=1,1,0)</f>
        <v>0</v>
      </c>
      <c r="DE116" s="19">
        <f>IF($V115=1,1,0)</f>
        <v>0</v>
      </c>
      <c r="DF116" s="19">
        <f>IF($Z115=1,1,0)</f>
        <v>0</v>
      </c>
      <c r="DG116" s="19">
        <f>IF($AH115=1,1,0)</f>
        <v>0</v>
      </c>
      <c r="DH116" s="19">
        <f>IF($AL115=1,1,0)</f>
        <v>0</v>
      </c>
      <c r="DI116" s="19">
        <f>IF($AT115=1,1,0)</f>
        <v>0</v>
      </c>
      <c r="DJ116" s="19">
        <f>IF($AX115=1,1,0)</f>
        <v>0</v>
      </c>
      <c r="DK116" s="19">
        <f>IF($BF115=1,1,0)</f>
        <v>0</v>
      </c>
      <c r="DL116" s="19">
        <f>IF($BJ115=1,1,0)</f>
        <v>0</v>
      </c>
      <c r="DM116" s="19">
        <f>IF($BR115=1,1,0)</f>
        <v>0</v>
      </c>
      <c r="DN116" s="19">
        <f>IF($BV115=1,1,0)</f>
        <v>0</v>
      </c>
      <c r="DQ116" s="19">
        <f t="shared" ref="DQ116" si="5537">IF($N115=1,1,0)</f>
        <v>0</v>
      </c>
      <c r="DR116" s="19">
        <f t="shared" ref="DR116" si="5538">IF($R115=1,1,0)</f>
        <v>0</v>
      </c>
      <c r="DS116" s="19">
        <f t="shared" ref="DS116" si="5539">IF($V115=1,1,0)</f>
        <v>0</v>
      </c>
      <c r="DT116" s="19">
        <f t="shared" ref="DT116" si="5540">IF($Z115=1,1,0)</f>
        <v>0</v>
      </c>
      <c r="DU116" s="19">
        <f t="shared" ref="DU116" si="5541">IF($AH115=1,1,0)</f>
        <v>0</v>
      </c>
      <c r="DV116" s="19">
        <f t="shared" ref="DV116" si="5542">IF($AL115=1,1,0)</f>
        <v>0</v>
      </c>
      <c r="DW116" s="19">
        <f t="shared" ref="DW116" si="5543">IF($AT115=1,1,0)</f>
        <v>0</v>
      </c>
      <c r="DX116" s="19">
        <f t="shared" ref="DX116" si="5544">IF($AX115=1,1,0)</f>
        <v>0</v>
      </c>
      <c r="DY116" s="19">
        <f t="shared" ref="DY116" si="5545">IF($BF115=1,1,0)</f>
        <v>0</v>
      </c>
      <c r="DZ116" s="19">
        <f t="shared" ref="DZ116" si="5546">IF($BJ115=1,1,0)</f>
        <v>0</v>
      </c>
      <c r="EA116" s="19">
        <f t="shared" ref="EA116" si="5547">IF($BR115=1,1,0)</f>
        <v>0</v>
      </c>
      <c r="EB116" s="19">
        <f t="shared" ref="EB116" si="5548">IF($BV115=1,1,0)</f>
        <v>0</v>
      </c>
      <c r="EE116" s="329">
        <f>N115*$FU116*週間進捗報告書!$G$9</f>
        <v>0</v>
      </c>
      <c r="EF116" s="329">
        <f>R115*$FV116*週間進捗報告書!$G$10</f>
        <v>0</v>
      </c>
      <c r="EG116" s="329">
        <f>V115*$FW116*週間進捗報告書!$G$11</f>
        <v>0</v>
      </c>
      <c r="EH116" s="329">
        <f>Z115*$FX116*週間進捗報告書!$G$12</f>
        <v>0</v>
      </c>
      <c r="EI116" s="329">
        <f>AH115*$FY116*週間進捗報告書!$G$13</f>
        <v>0</v>
      </c>
      <c r="EJ116" s="329">
        <f>AL115*$FZ116*週間進捗報告書!$G$14</f>
        <v>0</v>
      </c>
      <c r="EK116" s="329">
        <f>AT115*$GA116*週間進捗報告書!$G$15</f>
        <v>0</v>
      </c>
      <c r="EL116" s="329">
        <f>AX115*$GB116*週間進捗報告書!$G$16</f>
        <v>0</v>
      </c>
      <c r="EM116" s="329">
        <f>BF115*$GC116*週間進捗報告書!$G$17</f>
        <v>0</v>
      </c>
      <c r="EN116" s="329">
        <f>BJ115*$GD116*週間進捗報告書!$G$18</f>
        <v>0</v>
      </c>
      <c r="EO116" s="329">
        <f>BR115*$GE116*週間進捗報告書!$G$19</f>
        <v>0</v>
      </c>
      <c r="EP116" s="329">
        <f>BV115*$GF116*週間進捗報告書!$G$20</f>
        <v>0</v>
      </c>
      <c r="ER116" s="549"/>
      <c r="ES116" s="549"/>
      <c r="ET116" s="549"/>
      <c r="EU116" s="549"/>
      <c r="EV116" s="549"/>
      <c r="EW116" s="549"/>
      <c r="EX116" s="549"/>
      <c r="EY116" s="549"/>
      <c r="EZ116" s="549"/>
      <c r="FA116" s="549"/>
      <c r="FB116" s="549"/>
      <c r="FC116" s="549"/>
      <c r="FD116" s="549"/>
      <c r="FE116" s="332"/>
      <c r="FG116" s="19"/>
      <c r="FH116" s="19"/>
      <c r="FI116" s="19"/>
      <c r="FJ116" s="19"/>
      <c r="FK116" s="19"/>
      <c r="FL116" s="19"/>
      <c r="FM116" s="19"/>
      <c r="FN116" s="19"/>
      <c r="FO116" s="19"/>
      <c r="FP116" s="19"/>
      <c r="FQ116" s="19"/>
      <c r="FR116" s="19"/>
      <c r="FU116" s="295">
        <f t="shared" ref="FU116" si="5549">FU115</f>
        <v>0</v>
      </c>
      <c r="FV116" s="295">
        <f t="shared" ref="FV116" si="5550">FV115</f>
        <v>0</v>
      </c>
      <c r="FW116" s="295">
        <f t="shared" ref="FW116" si="5551">FW115</f>
        <v>0</v>
      </c>
      <c r="FX116" s="295">
        <f t="shared" ref="FX116" si="5552">FX115</f>
        <v>0</v>
      </c>
      <c r="FY116" s="295">
        <f t="shared" ref="FY116" si="5553">FY115</f>
        <v>0</v>
      </c>
      <c r="FZ116" s="295">
        <f t="shared" ref="FZ116" si="5554">FZ115</f>
        <v>0</v>
      </c>
      <c r="GA116" s="295">
        <f t="shared" ref="GA116" si="5555">GA115</f>
        <v>0</v>
      </c>
      <c r="GB116" s="295">
        <f t="shared" ref="GB116" si="5556">GB115</f>
        <v>0</v>
      </c>
      <c r="GC116" s="295">
        <f t="shared" ref="GC116" si="5557">GC115</f>
        <v>0</v>
      </c>
      <c r="GD116" s="295">
        <f t="shared" ref="GD116" si="5558">GD115</f>
        <v>0</v>
      </c>
      <c r="GE116" s="295">
        <f t="shared" ref="GE116" si="5559">GE115</f>
        <v>0</v>
      </c>
      <c r="GF116" s="295">
        <f t="shared" ref="GF116" si="5560">GF115</f>
        <v>0</v>
      </c>
      <c r="GG116" s="295" t="e">
        <f t="shared" ref="GG116" si="5561">GG115</f>
        <v>#N/A</v>
      </c>
      <c r="GH116" s="2" t="e">
        <f>INDEX(リスト!$V:$V,MATCH(中日程計画表!$D115,リスト!$D:$D,0))</f>
        <v>#N/A</v>
      </c>
      <c r="GI116" s="2" t="e">
        <f>INDEX(リスト!$A:$A,MATCH(中日程計画表!$D115,リスト!$D:$D,0))</f>
        <v>#N/A</v>
      </c>
      <c r="GJ116" s="2" t="e">
        <f>INDEX(リスト!$U:$U,MATCH(中日程計画表!$D115,リスト!$D:$D,0))</f>
        <v>#N/A</v>
      </c>
      <c r="GK116" s="5" t="e">
        <f>INDEX(リスト!$W:$W,MATCH(中日程計画表!$D115,リスト!$D:$D,0))</f>
        <v>#N/A</v>
      </c>
      <c r="GL116" s="2" t="s">
        <v>201</v>
      </c>
      <c r="GM116" s="296">
        <f t="shared" ref="GM116" si="5562">GM115</f>
        <v>0</v>
      </c>
      <c r="GN116" s="296" t="str">
        <f t="shared" ref="GN116" si="5563">GN115</f>
        <v>棚卸確定取消</v>
      </c>
      <c r="GP116" s="2">
        <v>0.14219354838709677</v>
      </c>
      <c r="GU116" s="461"/>
      <c r="GV116" s="460"/>
      <c r="GW116" s="460"/>
      <c r="GX116" s="461"/>
      <c r="GY116" s="461"/>
      <c r="GZ116" s="460"/>
      <c r="HA116" s="460"/>
      <c r="HB116" s="461"/>
      <c r="HC116" s="461"/>
      <c r="HD116" s="460"/>
      <c r="HE116" s="460"/>
      <c r="HF116" s="461"/>
      <c r="HG116" s="461"/>
      <c r="HH116" s="460"/>
      <c r="HI116" s="460"/>
      <c r="HJ116" s="461"/>
      <c r="HK116" s="461"/>
      <c r="HL116" s="460"/>
      <c r="HM116" s="460"/>
      <c r="HN116" s="461"/>
      <c r="HO116" s="461"/>
      <c r="HP116" s="460"/>
      <c r="HQ116" s="460"/>
      <c r="HR116" s="461"/>
      <c r="HS116" s="4"/>
    </row>
    <row r="117" spans="1:227" ht="12" customHeight="1">
      <c r="A117" s="488" t="str">
        <f t="shared" ref="A117" ca="1" si="5564">INDIRECT("リスト!A"&amp;B117+6)</f>
        <v>棚卸</v>
      </c>
      <c r="B117" s="486">
        <f t="shared" ref="B117" si="5565">ROUNDDOWN((ROW()-6)/2,0)+1</f>
        <v>56</v>
      </c>
      <c r="C117" s="474" t="str">
        <f>機能グループ名</f>
        <v>棚卸</v>
      </c>
      <c r="D117" s="484">
        <f>機能ID</f>
        <v>0</v>
      </c>
      <c r="E117" s="482" t="str">
        <f>機能名</f>
        <v>棚卸データ出力（CSV）</v>
      </c>
      <c r="F117" s="315"/>
      <c r="G117" s="315"/>
      <c r="H117" s="315"/>
      <c r="I117" s="315"/>
      <c r="J117" s="316"/>
      <c r="K117" s="480" t="str">
        <f>担当者_SR</f>
        <v>NG</v>
      </c>
      <c r="L117" s="76"/>
      <c r="M117" s="76"/>
      <c r="N117" s="470"/>
      <c r="O117" s="474" t="str">
        <f>担当者_SRR</f>
        <v>NG</v>
      </c>
      <c r="P117" s="76"/>
      <c r="Q117" s="76"/>
      <c r="R117" s="470"/>
      <c r="S117" s="474" t="str">
        <f>担当者_DS</f>
        <v>NG</v>
      </c>
      <c r="T117" s="76"/>
      <c r="U117" s="76"/>
      <c r="V117" s="470"/>
      <c r="W117" s="472" t="str">
        <f>担当者_DSR</f>
        <v>NG</v>
      </c>
      <c r="X117" s="76"/>
      <c r="Y117" s="76"/>
      <c r="Z117" s="470"/>
      <c r="AA117" s="476"/>
      <c r="AB117" s="79"/>
      <c r="AC117" s="79"/>
      <c r="AD117" s="470">
        <f>IF(AC118 &lt;&gt; "",1,0)</f>
        <v>0</v>
      </c>
      <c r="AE117" s="472" t="str">
        <f>担当者_CD</f>
        <v>NG</v>
      </c>
      <c r="AF117" s="76"/>
      <c r="AG117" s="76"/>
      <c r="AH117" s="470"/>
      <c r="AI117" s="472" t="str">
        <f>担当者_DD</f>
        <v>NG</v>
      </c>
      <c r="AJ117" s="76"/>
      <c r="AK117" s="76"/>
      <c r="AL117" s="470"/>
      <c r="AM117" s="476"/>
      <c r="AN117" s="79"/>
      <c r="AO117" s="79"/>
      <c r="AP117" s="470">
        <f>IF(AO118 &lt;&gt; "",1,0)</f>
        <v>0</v>
      </c>
      <c r="AQ117" s="472" t="str">
        <f>担当者_MCL</f>
        <v>NG</v>
      </c>
      <c r="AR117" s="76"/>
      <c r="AS117" s="76"/>
      <c r="AT117" s="470"/>
      <c r="AU117" s="472" t="str">
        <f>担当者_MCLR</f>
        <v>NG</v>
      </c>
      <c r="AV117" s="76"/>
      <c r="AW117" s="76"/>
      <c r="AX117" s="470"/>
      <c r="AY117" s="476"/>
      <c r="AZ117" s="79"/>
      <c r="BA117" s="79"/>
      <c r="BB117" s="470">
        <f>IF(BA118 &lt;&gt; "",1,0)</f>
        <v>0</v>
      </c>
      <c r="BC117" s="474" t="str">
        <f>担当者_MT</f>
        <v>NG</v>
      </c>
      <c r="BD117" s="76"/>
      <c r="BE117" s="76"/>
      <c r="BF117" s="470"/>
      <c r="BG117" s="472" t="str">
        <f>担当者_M検</f>
        <v>NG</v>
      </c>
      <c r="BH117" s="76"/>
      <c r="BI117" s="76"/>
      <c r="BJ117" s="470"/>
      <c r="BK117" s="476"/>
      <c r="BL117" s="79"/>
      <c r="BM117" s="79"/>
      <c r="BN117" s="470">
        <v>0</v>
      </c>
      <c r="BO117" s="474" t="str">
        <f>担当者_モテ</f>
        <v>NG</v>
      </c>
      <c r="BP117" s="76"/>
      <c r="BQ117" s="76"/>
      <c r="BR117" s="470"/>
      <c r="BS117" s="472" t="str">
        <f>担当者_モテR</f>
        <v>NG</v>
      </c>
      <c r="BT117" s="76"/>
      <c r="BU117" s="76"/>
      <c r="BV117" s="470"/>
      <c r="BW117" s="468">
        <f t="shared" ref="BW117" si="5566">IFERROR(SUM(IF(K117&lt;&gt;"NG",N117*K$1,0),IF(O117&lt;&gt;"NG",R117*O$1,0),IF(S117&lt;&gt;"NG",V117*S$1,0),IF(W117&lt;&gt;"NG",Z117*W$1,0),IF(AA117&lt;&gt;"NG",AD117*AA$1,0),IF(AE117&lt;&gt;"NG",AH117*AE$1,0),IF(AI117&lt;&gt;"NG",AL117*AI$1,0),IF(AM117&lt;&gt;"NG",AP117*AM$1,0),IF(AQ117&lt;&gt;"NG",AT117*AQ$1,0),IF(AU117&lt;&gt;"NG",AX117*AU$1,0),IF(AY117&lt;&gt;"NG",BB117*AY$1,0),IF(BC117&lt;&gt;"NG",BF117*BC$1,0),IF(BG117&lt;&gt;"NG",BJ117*BG$1,0),IF(BK117&lt;&gt;"NG",BN117*BK$1,0),IF(BO117&lt;&gt;"NG",BR117*BO$1,0),IF(BS117&lt;&gt;"NG",BV117*BS$1,0))/SUM(IF(K117&lt;&gt;"NG",K$1,0),IF(O117&lt;&gt;"NG",O$1,0),IF(S117&lt;&gt;"NG",S$1,0),IF(W117&lt;&gt;"NG",W$1,0),IF(AA117&lt;&gt;"NG",AA$1,0),IF(AE117&lt;&gt;"NG",AE$1,0),IF(AI117&lt;&gt;"NG",AI$1,0),IF(AM117&lt;&gt;"NG",AM$1,0),IF(AQ117&lt;&gt;"NG",AQ$1,0),IF(AU117&lt;&gt;"NG",AU$1,0),IF(AY117&lt;&gt;"NG",AY$1,0),IF(BC117&lt;&gt;"NG",BC$1,0),IF(BG117&lt;&gt;"NG",BG$1,0),IF(BK117&lt;&gt;"NG",BK$1,0),IF(BO117&lt;&gt;"NG",BO$1,0),IF(BS117&lt;&gt;"NG",BS$1,0)),0)</f>
        <v>0</v>
      </c>
      <c r="BX117" s="466"/>
      <c r="BY117" s="490"/>
      <c r="BZ117" s="5"/>
      <c r="CA117" s="32">
        <f t="shared" ref="CA117" si="5567">IF(AND($M117&lt;&gt;$BZ$5,$M117&lt;=$BZ$6,$M117&lt;&gt;$BZ$7),1,0)</f>
        <v>0</v>
      </c>
      <c r="CB117" s="32">
        <f t="shared" ref="CB117" si="5568">IF(AND($Q117&lt;&gt;$BZ$5,$Q117&lt;=$BZ$6,$Q117&lt;&gt;$BZ$7),1,0)</f>
        <v>0</v>
      </c>
      <c r="CC117" s="32">
        <f t="shared" ref="CC117" si="5569">IF(AND($U117&lt;&gt;$BZ$5,$U117&lt;=$BZ$6,$U117&lt;&gt;$BZ$7),1,0)</f>
        <v>0</v>
      </c>
      <c r="CD117" s="32">
        <f t="shared" ref="CD117" si="5570">IF(AND($Y117&lt;&gt;$BZ$5,$Y117&lt;=$BZ$6,$Y117&lt;&gt;$BZ$7),1,0)</f>
        <v>0</v>
      </c>
      <c r="CE117" s="32">
        <f t="shared" ref="CE117" si="5571">IF(AND($AG117&lt;&gt;$BZ$5,$AG117&lt;=$BZ$6,$AG117&lt;&gt;$BZ$7),1,0)</f>
        <v>0</v>
      </c>
      <c r="CF117" s="32">
        <f t="shared" ref="CF117" si="5572">IF(AND($AK117&lt;&gt;$BZ$5,$AK117&lt;=$BZ$6,$AK117&lt;&gt;$BZ$7),1,0)</f>
        <v>0</v>
      </c>
      <c r="CG117" s="32">
        <f t="shared" ref="CG117" si="5573">IF(AND($AS117&lt;&gt;$BZ$5,$AS117&lt;=$BZ$6,$AS117&lt;&gt;$BZ$7),1,0)</f>
        <v>0</v>
      </c>
      <c r="CH117" s="32">
        <f t="shared" ref="CH117" si="5574">IF(AND($AW117&lt;&gt;$BZ$5,$AW117&lt;=$BZ$6,$AW117&lt;&gt;$BZ$7),1,0)</f>
        <v>0</v>
      </c>
      <c r="CI117" s="32">
        <f t="shared" ref="CI117" si="5575">IF(AND($BE117&lt;&gt;$BZ$5,$BE117&lt;=$BZ$6,$BE117&lt;&gt;$BZ$7),1,0)</f>
        <v>0</v>
      </c>
      <c r="CJ117" s="32">
        <f t="shared" ref="CJ117" si="5576">IF(AND($BI117&lt;&gt;$BZ$5,$BI117&lt;=$BZ$6,$BI117&lt;&gt;$BZ$7),1,0)</f>
        <v>0</v>
      </c>
      <c r="CK117" s="32">
        <f t="shared" ref="CK117" si="5577">IF(AND($BQ117&lt;&gt;$BZ$5,$BQ117&lt;=$BZ$6,$BQ117&lt;&gt;$BZ$7),1,0)</f>
        <v>0</v>
      </c>
      <c r="CL117" s="32">
        <f t="shared" ref="CL117" si="5578">IF(AND($BU117&lt;&gt;$BZ$5,$BU117&lt;=$BZ$6,$BU117&lt;&gt;$BZ$7),1,0)</f>
        <v>0</v>
      </c>
      <c r="CO117" s="32">
        <f>IF(AND($M117&lt;&gt;$CN$5,$M117&lt;=$CN$6,$M117&lt;&gt;$CN$7),1,0)</f>
        <v>0</v>
      </c>
      <c r="CP117" s="32">
        <f>IF(AND($Q117&lt;&gt;$CN$5,$Q117&lt;=$CN$6,$Q117&lt;&gt;$CN$7),1,0)</f>
        <v>0</v>
      </c>
      <c r="CQ117" s="32">
        <f>IF(AND($U117&lt;&gt;$CN$5,$U117&lt;=$CN$6,$U117&lt;&gt;$CN$7),1,0)</f>
        <v>0</v>
      </c>
      <c r="CR117" s="32">
        <f>IF(AND($Y117&lt;&gt;$CN$5,$Y117&lt;=$CN$6,$Y117&lt;&gt;$CN$7),1,0)</f>
        <v>0</v>
      </c>
      <c r="CS117" s="32">
        <f>IF(AND($AG117&lt;&gt;$CN$5,$AG117&lt;=$CN$6,$AG117&lt;&gt;$CN$7),1,0)</f>
        <v>0</v>
      </c>
      <c r="CT117" s="32">
        <f>IF(AND($AK117&lt;&gt;$CN$5,$AK117&lt;=$CN$6,$AK117&lt;&gt;$CN$7),1,0)</f>
        <v>0</v>
      </c>
      <c r="CU117" s="32">
        <f>IF(AND($AS117&lt;&gt;$CN$5,$AS117&lt;=$CN$6,$AS117&lt;&gt;$CN$7),1,0)</f>
        <v>0</v>
      </c>
      <c r="CV117" s="32">
        <f>IF(AND($AW117&lt;&gt;$CN$5,$AW117&lt;=$CN$6,$AW117&lt;&gt;$CN$7),1,0)</f>
        <v>0</v>
      </c>
      <c r="CW117" s="32">
        <f>IF(AND($BE117&lt;&gt;$CN$5,$BE117&lt;=$CN$6,$BE117&lt;&gt;$CN$7),1,0)</f>
        <v>0</v>
      </c>
      <c r="CX117" s="32">
        <f>IF(AND($BI117&lt;&gt;$CN$5,$BI117&lt;=$CN$6,$BI117&lt;&gt;$CN$7),1,0)</f>
        <v>0</v>
      </c>
      <c r="CY117" s="32">
        <f>IF(AND($BQ117&lt;&gt;$CN$5,$BQ117&lt;=$CN$6,$BQ117&lt;&gt;$CN$7),1,0)</f>
        <v>0</v>
      </c>
      <c r="CZ117" s="32">
        <f>IF(AND($BU117&lt;&gt;$CN$5,$BU117&lt;=$CN$6,$BU117&lt;&gt;$CN$7),1,0)</f>
        <v>0</v>
      </c>
      <c r="DC117" s="32">
        <f>IF(AND($M117&lt;&gt;$DB$5,$M117&lt;=$DB$6,$M117&lt;&gt;$CN$7),1,0)</f>
        <v>0</v>
      </c>
      <c r="DD117" s="32">
        <f>IF(AND($Q117&lt;&gt;$DB$5,$Q117&lt;=$DB$6,$Q117&lt;&gt;$CN$7),1,0)</f>
        <v>0</v>
      </c>
      <c r="DE117" s="32">
        <f>IF(AND($U117&lt;&gt;$DB$5,$U117&lt;=$DB$6,$U117&lt;&gt;$CN$7),1,0)</f>
        <v>0</v>
      </c>
      <c r="DF117" s="32">
        <f>IF(AND($Y117&lt;&gt;$DB$5,$Y117&lt;=$DB$6,$Y117&lt;&gt;$CN$7),1,0)</f>
        <v>0</v>
      </c>
      <c r="DG117" s="32">
        <f>IF(AND($AG117&lt;&gt;$DB$5,$AG117&lt;=$DB$6,$AG117&lt;&gt;$CN$7),1,0)</f>
        <v>0</v>
      </c>
      <c r="DH117" s="32">
        <f>IF(AND($AK117&lt;&gt;$DB$5,$AK117&lt;=$DB$6,$AK117&lt;&gt;$CN$7),1,0)</f>
        <v>0</v>
      </c>
      <c r="DI117" s="32">
        <f>IF(AND($AS117&lt;&gt;$DB$5,$AS117&lt;=$DB$6,$AS117&lt;&gt;$CN$7),1,0)</f>
        <v>0</v>
      </c>
      <c r="DJ117" s="32">
        <f>IF(AND($AW117&lt;&gt;$DB$5,$AW117&lt;=$DB$6,$AW117&lt;&gt;$CN$7),1,0)</f>
        <v>0</v>
      </c>
      <c r="DK117" s="32">
        <f>IF(AND($BE117&lt;&gt;$DB$5,$BE117&lt;=$DB$6,$BE117&lt;&gt;$CN$7),1,0)</f>
        <v>0</v>
      </c>
      <c r="DL117" s="32">
        <f>IF(AND($BI117&lt;&gt;$DB$5,$BI117&lt;=$DB$6,$BI117&lt;&gt;$CN$7),1,0)</f>
        <v>0</v>
      </c>
      <c r="DM117" s="32">
        <f>IF(AND($BQ117&lt;&gt;$DB$5,$BQ117&lt;=$DB$6,$BQ117&lt;&gt;$CN$7),1,0)</f>
        <v>0</v>
      </c>
      <c r="DN117" s="32">
        <f>IF(AND($BU117&lt;&gt;$DB$5,$BU117&lt;=$DB$6,$BU117&lt;&gt;$CN$7),1,0)</f>
        <v>0</v>
      </c>
      <c r="DQ117" s="32">
        <f t="shared" ref="DQ117" si="5579">IF(AND($M117&lt;&gt;$DP$5,$M117&lt;=$DP$6,$M117&lt;&gt;$CN$7),1,0)</f>
        <v>0</v>
      </c>
      <c r="DR117" s="32">
        <f t="shared" ref="DR117" si="5580">IF(AND($Q117&lt;&gt;$DP$5,$Q117&lt;=$DP$6,$Q117&lt;&gt;$CN$7),1,0)</f>
        <v>0</v>
      </c>
      <c r="DS117" s="32">
        <f t="shared" ref="DS117" si="5581">IF(AND($U117&lt;&gt;$DP$5,$U117&lt;=$DP$6,$U117&lt;&gt;$CN$7),1,0)</f>
        <v>0</v>
      </c>
      <c r="DT117" s="32">
        <f t="shared" ref="DT117" si="5582">IF(AND($Y117&lt;&gt;$DP$5,$Y117&lt;=$DP$6,$Y117&lt;&gt;$CN$7),1,0)</f>
        <v>0</v>
      </c>
      <c r="DU117" s="32">
        <f t="shared" ref="DU117" si="5583">IF(AND($AG117&lt;&gt;$DP$5,$AG117&lt;=$DP$6,$AG117&lt;&gt;$CN$7),1,0)</f>
        <v>0</v>
      </c>
      <c r="DV117" s="32">
        <f t="shared" ref="DV117" si="5584">IF(AND($AK117&lt;&gt;$DP$5,$AK117&lt;=$DP$6,$AK117&lt;&gt;$CN$7),1,0)</f>
        <v>0</v>
      </c>
      <c r="DW117" s="32">
        <f t="shared" ref="DW117" si="5585">IF(AND($AS117&lt;&gt;$DP$5,$AS117&lt;=$DP$6,$AS117&lt;&gt;$CN$7),1,0)</f>
        <v>0</v>
      </c>
      <c r="DX117" s="32">
        <f t="shared" ref="DX117" si="5586">IF(AND($AW117&lt;&gt;$DP$5,$AW117&lt;=$DP$6,$AW117&lt;&gt;$CN$7),1,0)</f>
        <v>0</v>
      </c>
      <c r="DY117" s="32">
        <f t="shared" ref="DY117" si="5587">IF(AND($BE117&lt;&gt;$DP$5,$BE117&lt;=$DP$6,$BE117&lt;&gt;$CN$7),1,0)</f>
        <v>0</v>
      </c>
      <c r="DZ117" s="32">
        <f t="shared" ref="DZ117" si="5588">IF(AND($BI117&lt;&gt;$DP$5,$BI117&lt;=$DP$6,$BI117&lt;&gt;$CN$7),1,0)</f>
        <v>0</v>
      </c>
      <c r="EA117" s="32">
        <f t="shared" ref="EA117" si="5589">IF(AND($BQ117&lt;&gt;$DP$5,$BQ117&lt;=$DP$6,$BQ117&lt;&gt;$CN$7),1,0)</f>
        <v>0</v>
      </c>
      <c r="EB117" s="32">
        <f t="shared" ref="EB117" si="5590">IF(AND($BU117&lt;&gt;$DP$5,$BU117&lt;=$DP$6,$BU117&lt;&gt;$CN$7),1,0)</f>
        <v>0</v>
      </c>
      <c r="EE117" s="328">
        <f>IF(M117&lt;&gt;"",IF(M117&lt;=$ED$6,1,IF(L117&gt;$ED$6,0,NETWORKDAYS(L117,$ED$6,祭日リスト)/NETWORKDAYS(L117,M117,祭日リスト)))*$GG117*週間進捗報告書!$G$9,0)</f>
        <v>0</v>
      </c>
      <c r="EF117" s="328">
        <f>IF(Q117&lt;&gt;"",IF(Q117&lt;=$ED$6,1,IF(P117&gt;$ED$6,0,NETWORKDAYS(P117,$ED$6,祭日リスト)/NETWORKDAYS(P117,Q117,祭日リスト)))*$GG117*週間進捗報告書!$G$10,0)</f>
        <v>0</v>
      </c>
      <c r="EG117" s="328">
        <f>IF(U117&lt;&gt;"",IF(U117&lt;=$ED$6,1,IF(T117&gt;$ED$6,0,NETWORKDAYS(T117,$ED$6,祭日リスト)/NETWORKDAYS(T117,U117,祭日リスト)))*$GG117*週間進捗報告書!$G$11,0)</f>
        <v>0</v>
      </c>
      <c r="EH117" s="328">
        <f>IF(Y117&lt;&gt;"",IF(Y117&lt;=$ED$6,1,IF(X117&gt;$ED$6,0,NETWORKDAYS(X117,$ED$6,祭日リスト)/NETWORKDAYS(X117,Y117,祭日リスト)))*$GG117*週間進捗報告書!$G$12,0)</f>
        <v>0</v>
      </c>
      <c r="EI117" s="328">
        <f>IF(AG117&lt;&gt;"",IF(AG117&lt;=$ED$6,1,IF(AF117&gt;$ED$6,0,NETWORKDAYS(AF117,$ED$6,祭日リスト)/NETWORKDAYS(AF117,AG117,祭日リスト)))*$GG117*週間進捗報告書!$G$13,0)</f>
        <v>0</v>
      </c>
      <c r="EJ117" s="328">
        <f>IF(AK117&lt;&gt;"",IF(AK117&lt;=$ED$6,1,IF(AJ117&gt;$ED$6,0,NETWORKDAYS(AJ117,$ED$6,祭日リスト)/NETWORKDAYS(AJ117,AK117,祭日リスト)))*$GG117*週間進捗報告書!$G$14,0)</f>
        <v>0</v>
      </c>
      <c r="EK117" s="328">
        <f>IF(AS117&lt;&gt;"",IF(AS117&lt;=$ED$6,1,IF(AR117&gt;$ED$6,0,NETWORKDAYS(AR117,$ED$6,祭日リスト)/NETWORKDAYS(AR117,AS117,祭日リスト)))*$GG117*週間進捗報告書!$G$15,0)</f>
        <v>0</v>
      </c>
      <c r="EL117" s="328">
        <f>IF(AW117&lt;&gt;"",IF(AW117&lt;=$ED$6,1,IF(AV117&gt;$ED$6,0,NETWORKDAYS(AV117,$ED$6,祭日リスト)/NETWORKDAYS(AV117,AW117,祭日リスト)))*$GG117*週間進捗報告書!$G$16,0)</f>
        <v>0</v>
      </c>
      <c r="EM117" s="328">
        <f>IF(BE117&lt;&gt;"",IF(BE117&lt;=$ED$6,1,IF(BD117&gt;$ED$6,0,NETWORKDAYS(BD117,$ED$6,祭日リスト)/NETWORKDAYS(BD117,BE117,祭日リスト)))*$GG117*週間進捗報告書!$G$17,0)</f>
        <v>0</v>
      </c>
      <c r="EN117" s="328">
        <f>IF(BI117&lt;&gt;"",IF(BI117&lt;=$ED$6,1,IF(BH117&gt;$ED$6,0,NETWORKDAYS(BH117,$ED$6,祭日リスト)/NETWORKDAYS(BH117,BI117,祭日リスト)))*$GG117*週間進捗報告書!$G$18,0)</f>
        <v>0</v>
      </c>
      <c r="EO117" s="328">
        <f>IF(BQ117&lt;&gt;"",IF(BQ117&lt;=$ED$6,1,IF(BP117&gt;$ED$6,0,NETWORKDAYS(BP117,$ED$6,祭日リスト)/NETWORKDAYS(BP117,BQ117,祭日リスト)))*$GG117*週間進捗報告書!$G$19,0)</f>
        <v>0</v>
      </c>
      <c r="EP117" s="328">
        <f>IF(BU117&lt;&gt;"",IF(BU117&lt;=$ED$6,1,IF(BT117&gt;$ED$6,0,NETWORKDAYS(BT117,$ED$6,祭日リスト)/NETWORKDAYS(BT117,BU117,祭日リスト)))*$GG117*週間進捗報告書!$G$20,0)</f>
        <v>0</v>
      </c>
      <c r="ER117" s="548">
        <f t="shared" ref="ER117:FC117" si="5591">EE117-EE118</f>
        <v>0</v>
      </c>
      <c r="ES117" s="548">
        <f t="shared" si="5591"/>
        <v>0</v>
      </c>
      <c r="ET117" s="548">
        <f t="shared" si="5591"/>
        <v>0</v>
      </c>
      <c r="EU117" s="548">
        <f t="shared" si="5591"/>
        <v>0</v>
      </c>
      <c r="EV117" s="548">
        <f t="shared" si="5591"/>
        <v>0</v>
      </c>
      <c r="EW117" s="548">
        <f t="shared" si="5591"/>
        <v>0</v>
      </c>
      <c r="EX117" s="548">
        <f t="shared" si="5591"/>
        <v>0</v>
      </c>
      <c r="EY117" s="548">
        <f t="shared" si="5591"/>
        <v>0</v>
      </c>
      <c r="EZ117" s="548">
        <f t="shared" si="5591"/>
        <v>0</v>
      </c>
      <c r="FA117" s="548">
        <f t="shared" si="5591"/>
        <v>0</v>
      </c>
      <c r="FB117" s="548">
        <f t="shared" si="5591"/>
        <v>0</v>
      </c>
      <c r="FC117" s="548">
        <f t="shared" si="5591"/>
        <v>0</v>
      </c>
      <c r="FD117" s="548">
        <f t="shared" ref="FD117" si="5592">SUM(ER117:FC118)</f>
        <v>0</v>
      </c>
      <c r="FE117" s="333"/>
      <c r="FG117" s="32">
        <f>IF(AND($M117&lt;&gt;$FF$7),1,0)</f>
        <v>0</v>
      </c>
      <c r="FH117" s="32">
        <f>IF(AND($Q117&lt;&gt;$FF$7),1,0)</f>
        <v>0</v>
      </c>
      <c r="FI117" s="32">
        <f>IF(AND($U117&lt;&gt;$FF$7),1,0)</f>
        <v>0</v>
      </c>
      <c r="FJ117" s="32">
        <f>IF(AND($Y117&lt;&gt;$FF$7),1,0)</f>
        <v>0</v>
      </c>
      <c r="FK117" s="32">
        <f>IF(AND($AG117&lt;&gt;$FF$7),1,0)</f>
        <v>0</v>
      </c>
      <c r="FL117" s="32">
        <f>IF(AND($AK117&lt;&gt;$FF$7),1,0)</f>
        <v>0</v>
      </c>
      <c r="FM117" s="32">
        <f>IF(AND($AS117&lt;&gt;$FF$7),1,0)</f>
        <v>0</v>
      </c>
      <c r="FN117" s="32">
        <f>IF(AND($AW117&lt;&gt;$FF$7),1,0)</f>
        <v>0</v>
      </c>
      <c r="FO117" s="32">
        <f>IF(AND($BE117&lt;&gt;$FF$7),1,0)</f>
        <v>0</v>
      </c>
      <c r="FP117" s="32">
        <f>IF(AND($BI117&lt;&gt;$FF$7),1,0)</f>
        <v>0</v>
      </c>
      <c r="FQ117" s="32">
        <f>IF(AND($BQ117&lt;&gt;$FF$7),1,0)</f>
        <v>0</v>
      </c>
      <c r="FR117" s="32">
        <f>IF(AND($BU117&lt;&gt;$FF$7),1,0)</f>
        <v>0</v>
      </c>
      <c r="FU117" s="294">
        <f t="shared" ref="FU117" si="5593">IF($K117&lt;&gt;"NG",$GG117,0)</f>
        <v>0</v>
      </c>
      <c r="FV117" s="294">
        <f t="shared" ref="FV117" si="5594">IF($O117&lt;&gt;"NG",$GG117,0)</f>
        <v>0</v>
      </c>
      <c r="FW117" s="294">
        <f t="shared" ref="FW117" si="5595">IF($S117&lt;&gt;"NG",$GG117,0)</f>
        <v>0</v>
      </c>
      <c r="FX117" s="294">
        <f t="shared" ref="FX117" si="5596">IF($W117&lt;&gt;"NG",$GG117,0)</f>
        <v>0</v>
      </c>
      <c r="FY117" s="294">
        <f t="shared" ref="FY117" si="5597">IF($AE117&lt;&gt;"NG",$GG117,0)</f>
        <v>0</v>
      </c>
      <c r="FZ117" s="294">
        <f t="shared" ref="FZ117" si="5598">IF($AI117&lt;&gt;"NG",$GG117,0)</f>
        <v>0</v>
      </c>
      <c r="GA117" s="294">
        <f t="shared" ref="GA117" si="5599">IF($AQ117&lt;&gt;"NG",$GG117,0)</f>
        <v>0</v>
      </c>
      <c r="GB117" s="294">
        <f t="shared" ref="GB117" si="5600">IF($AU117&lt;&gt;"NG",$GG117,0)</f>
        <v>0</v>
      </c>
      <c r="GC117" s="294">
        <f t="shared" ref="GC117" si="5601">IF($BC117&lt;&gt;"NG",$GG117,0)</f>
        <v>0</v>
      </c>
      <c r="GD117" s="294">
        <f t="shared" ref="GD117" si="5602">IF($BG117&lt;&gt;"NG",$GG117,0)</f>
        <v>0</v>
      </c>
      <c r="GE117" s="294">
        <f t="shared" ref="GE117" si="5603">IF($BO117&lt;&gt;"NG",$GG117,0)</f>
        <v>0</v>
      </c>
      <c r="GF117" s="294">
        <f t="shared" ref="GF117" si="5604">IF($BS117&lt;&gt;"NG",$GG117,0)</f>
        <v>0</v>
      </c>
      <c r="GG117" s="294" t="e">
        <f>VLOOKUP($D117,リスト!$D:$S,15,FALSE)</f>
        <v>#N/A</v>
      </c>
      <c r="GH117" s="2" t="e">
        <f>INDEX(リスト!$V:$V,MATCH(中日程計画表!$D117,リスト!$D:$D,0))</f>
        <v>#N/A</v>
      </c>
      <c r="GI117" s="2" t="e">
        <f>INDEX(リスト!$A:$A,MATCH(中日程計画表!$D117,リスト!$D:$D,0))</f>
        <v>#N/A</v>
      </c>
      <c r="GJ117" s="2" t="e">
        <f>INDEX(リスト!$U:$U,MATCH(中日程計画表!$D117,リスト!$D:$D,0))</f>
        <v>#N/A</v>
      </c>
      <c r="GK117" s="5" t="e">
        <f>INDEX(リスト!$W:$W,MATCH(中日程計画表!$D117,リスト!$D:$D,0))</f>
        <v>#N/A</v>
      </c>
      <c r="GL117" s="2" t="s">
        <v>200</v>
      </c>
      <c r="GM117" s="296">
        <f>D117</f>
        <v>0</v>
      </c>
      <c r="GN117" s="296" t="str">
        <f>E117</f>
        <v>棚卸データ出力（CSV）</v>
      </c>
      <c r="GP117" s="2">
        <v>0.13034408602150541</v>
      </c>
      <c r="GU117" s="460" t="str">
        <f t="shared" ref="GU117" si="5605">AE117</f>
        <v>NG</v>
      </c>
      <c r="GV117" s="460">
        <f t="shared" ref="GV117" si="5606">EI117</f>
        <v>0</v>
      </c>
      <c r="GW117" s="460">
        <f t="shared" ref="GW117" si="5607">EI118</f>
        <v>0</v>
      </c>
      <c r="GX117" s="462">
        <f t="shared" ref="GX117" si="5608">EV117</f>
        <v>0</v>
      </c>
      <c r="GY117" s="460" t="str">
        <f t="shared" ref="GY117" si="5609">AI117</f>
        <v>NG</v>
      </c>
      <c r="GZ117" s="460">
        <f t="shared" ref="GZ117" si="5610">EJ117</f>
        <v>0</v>
      </c>
      <c r="HA117" s="460">
        <f t="shared" ref="HA117" si="5611">EJ118</f>
        <v>0</v>
      </c>
      <c r="HB117" s="462">
        <f t="shared" ref="HB117" si="5612">EW117</f>
        <v>0</v>
      </c>
      <c r="HC117" s="460" t="str">
        <f t="shared" ref="HC117" si="5613">AQ117</f>
        <v>NG</v>
      </c>
      <c r="HD117" s="460">
        <f t="shared" ref="HD117" si="5614">EK117</f>
        <v>0</v>
      </c>
      <c r="HE117" s="460">
        <f t="shared" ref="HE117" si="5615">EK118</f>
        <v>0</v>
      </c>
      <c r="HF117" s="462">
        <f t="shared" ref="HF117" si="5616">EX117</f>
        <v>0</v>
      </c>
      <c r="HG117" s="460" t="str">
        <f t="shared" ref="HG117" si="5617">AU117</f>
        <v>NG</v>
      </c>
      <c r="HH117" s="460">
        <f t="shared" ref="HH117" si="5618">EL117</f>
        <v>0</v>
      </c>
      <c r="HI117" s="460">
        <f t="shared" ref="HI117" si="5619">EL118</f>
        <v>0</v>
      </c>
      <c r="HJ117" s="462">
        <f t="shared" ref="HJ117" si="5620">EY117</f>
        <v>0</v>
      </c>
      <c r="HK117" s="460" t="str">
        <f t="shared" ref="HK117" si="5621">BC117</f>
        <v>NG</v>
      </c>
      <c r="HL117" s="460">
        <f t="shared" ref="HL117" si="5622">EM117</f>
        <v>0</v>
      </c>
      <c r="HM117" s="460">
        <f t="shared" ref="HM117" si="5623">EM118</f>
        <v>0</v>
      </c>
      <c r="HN117" s="462">
        <f t="shared" ref="HN117" si="5624">EZ117</f>
        <v>0</v>
      </c>
      <c r="HO117" s="460" t="str">
        <f t="shared" ref="HO117" si="5625">BG117</f>
        <v>NG</v>
      </c>
      <c r="HP117" s="460">
        <f t="shared" ref="HP117" si="5626">EN117</f>
        <v>0</v>
      </c>
      <c r="HQ117" s="460">
        <f t="shared" ref="HQ117" si="5627">EN118</f>
        <v>0</v>
      </c>
      <c r="HR117" s="462">
        <f t="shared" ref="HR117" si="5628">FA117</f>
        <v>0</v>
      </c>
      <c r="HS117" s="332"/>
    </row>
    <row r="118" spans="1:227" ht="12" customHeight="1">
      <c r="A118" s="489"/>
      <c r="B118" s="487"/>
      <c r="C118" s="475"/>
      <c r="D118" s="485"/>
      <c r="E118" s="483"/>
      <c r="F118" s="317"/>
      <c r="G118" s="317"/>
      <c r="H118" s="317"/>
      <c r="I118" s="317"/>
      <c r="J118" s="316"/>
      <c r="K118" s="481"/>
      <c r="L118" s="77"/>
      <c r="M118" s="77"/>
      <c r="N118" s="471"/>
      <c r="O118" s="475"/>
      <c r="P118" s="77"/>
      <c r="Q118" s="77"/>
      <c r="R118" s="471"/>
      <c r="S118" s="475"/>
      <c r="T118" s="77"/>
      <c r="U118" s="77"/>
      <c r="V118" s="471"/>
      <c r="W118" s="473"/>
      <c r="X118" s="77"/>
      <c r="Y118" s="77"/>
      <c r="Z118" s="471"/>
      <c r="AA118" s="477"/>
      <c r="AB118" s="80"/>
      <c r="AC118" s="80"/>
      <c r="AD118" s="471"/>
      <c r="AE118" s="473"/>
      <c r="AF118" s="77"/>
      <c r="AG118" s="77"/>
      <c r="AH118" s="471"/>
      <c r="AI118" s="473"/>
      <c r="AJ118" s="77"/>
      <c r="AK118" s="77"/>
      <c r="AL118" s="471"/>
      <c r="AM118" s="477"/>
      <c r="AN118" s="80"/>
      <c r="AO118" s="80"/>
      <c r="AP118" s="471"/>
      <c r="AQ118" s="473"/>
      <c r="AR118" s="77"/>
      <c r="AS118" s="77"/>
      <c r="AT118" s="471"/>
      <c r="AU118" s="473"/>
      <c r="AV118" s="77"/>
      <c r="AW118" s="77"/>
      <c r="AX118" s="471"/>
      <c r="AY118" s="477"/>
      <c r="AZ118" s="80"/>
      <c r="BA118" s="80"/>
      <c r="BB118" s="471"/>
      <c r="BC118" s="475"/>
      <c r="BD118" s="77"/>
      <c r="BE118" s="77"/>
      <c r="BF118" s="471"/>
      <c r="BG118" s="473"/>
      <c r="BH118" s="77"/>
      <c r="BI118" s="77"/>
      <c r="BJ118" s="471"/>
      <c r="BK118" s="477"/>
      <c r="BL118" s="80"/>
      <c r="BM118" s="80"/>
      <c r="BN118" s="471"/>
      <c r="BO118" s="475"/>
      <c r="BP118" s="77"/>
      <c r="BQ118" s="77"/>
      <c r="BR118" s="471"/>
      <c r="BS118" s="473"/>
      <c r="BT118" s="77"/>
      <c r="BU118" s="77"/>
      <c r="BV118" s="471"/>
      <c r="BW118" s="469"/>
      <c r="BX118" s="467"/>
      <c r="BY118" s="490"/>
      <c r="CA118" s="19">
        <f t="shared" ref="CA118" si="5629">IF(AND($N117=1,$M118&lt;&gt;$BZ$7),1,0)</f>
        <v>0</v>
      </c>
      <c r="CB118" s="19">
        <f t="shared" ref="CB118" si="5630">IF(AND($R117=1,$Q118&lt;&gt;$BZ$7),1,0)</f>
        <v>0</v>
      </c>
      <c r="CC118" s="19">
        <f t="shared" ref="CC118" si="5631">IF(AND($V117=1,$U118&lt;&gt;$BZ$7),1,0)</f>
        <v>0</v>
      </c>
      <c r="CD118" s="19">
        <f t="shared" ref="CD118" si="5632">IF(AND($Z117=1,$Y118&lt;&gt;$BZ$7),1,0)</f>
        <v>0</v>
      </c>
      <c r="CE118" s="19">
        <f t="shared" ref="CE118" si="5633">IF(AND($AH117=1,$AG118&lt;&gt;$BZ$7),1,0)</f>
        <v>0</v>
      </c>
      <c r="CF118" s="19">
        <f t="shared" ref="CF118" si="5634">IF(AND($AL117=1,$AK118&lt;&gt;$BZ$7),1,0)</f>
        <v>0</v>
      </c>
      <c r="CG118" s="19">
        <f t="shared" ref="CG118" si="5635">IF(AND($AT117=1,$AS118&lt;&gt;$BZ$7),1,0)</f>
        <v>0</v>
      </c>
      <c r="CH118" s="19">
        <f t="shared" ref="CH118" si="5636">IF(AND($AX117=1,$AW118&lt;&gt;$BZ$7),1,0)</f>
        <v>0</v>
      </c>
      <c r="CI118" s="19">
        <f t="shared" ref="CI118" si="5637">IF(AND($BF117=1,$BE118&lt;&gt;$BZ$7),1,0)</f>
        <v>0</v>
      </c>
      <c r="CJ118" s="19">
        <f t="shared" ref="CJ118" si="5638">IF(AND($BJ117=1,$BI118&lt;&gt;$BZ$7),1,0)</f>
        <v>0</v>
      </c>
      <c r="CK118" s="19">
        <f t="shared" ref="CK118" si="5639">IF(AND($BR117=1,$BQ118&lt;&gt;$BZ$7),1,0)</f>
        <v>0</v>
      </c>
      <c r="CL118" s="19">
        <f t="shared" ref="CL118" si="5640">IF(AND($BV117=1,$BU118&lt;&gt;$BZ$7),1,0)</f>
        <v>0</v>
      </c>
      <c r="CO118" s="19">
        <f>IF(AND($M118&lt;&gt;$CN$7,$M118&lt;=$CN$6),1,0)</f>
        <v>0</v>
      </c>
      <c r="CP118" s="19">
        <f>IF(AND($Q118&lt;&gt;$CN$7,$Q118&lt;=$CN$6),1,0)</f>
        <v>0</v>
      </c>
      <c r="CQ118" s="19">
        <f>IF(AND($U118&lt;&gt;$CN$7,$U118&lt;=$CN$6),1,0)</f>
        <v>0</v>
      </c>
      <c r="CR118" s="19">
        <f>IF(AND($Y118&lt;&gt;$CN$7,$Y118&lt;=$CN$6),1,0)</f>
        <v>0</v>
      </c>
      <c r="CS118" s="19">
        <f>IF(AND($AG118&lt;&gt;$CN$7,$AG118&lt;=$CN$6),1,0)</f>
        <v>0</v>
      </c>
      <c r="CT118" s="19">
        <f>IF(AND($AK118&lt;&gt;$CN$7,$AK118&lt;=$CN$6),1,0)</f>
        <v>0</v>
      </c>
      <c r="CU118" s="19">
        <f>IF(AND($AS118&lt;&gt;$CN$7,$AS118&lt;=$CN$6),1,0)</f>
        <v>0</v>
      </c>
      <c r="CV118" s="19">
        <f>IF(AND($AW118&lt;&gt;$CN$7,$AW118&lt;=$CN$6),1,0)</f>
        <v>0</v>
      </c>
      <c r="CW118" s="19">
        <f>IF(AND($BE118&lt;&gt;$CN$7,$BE118&lt;=$CN$6),1,0)</f>
        <v>0</v>
      </c>
      <c r="CX118" s="19">
        <f>IF(AND($BI118&lt;&gt;$CN$7,$BI118&lt;=$CN$6),1,0)</f>
        <v>0</v>
      </c>
      <c r="CY118" s="19">
        <f>IF(AND($BQ118&lt;&gt;$CN$7,$BQ118&lt;=$CN$6),1,0)</f>
        <v>0</v>
      </c>
      <c r="CZ118" s="19">
        <f>IF(AND($BU118&lt;&gt;$CN$7,$BU118&lt;=$CN$6),1,0)</f>
        <v>0</v>
      </c>
      <c r="DC118" s="19">
        <f>IF($N117=1,1,0)</f>
        <v>0</v>
      </c>
      <c r="DD118" s="19">
        <f>IF($R117=1,1,0)</f>
        <v>0</v>
      </c>
      <c r="DE118" s="19">
        <f>IF($V117=1,1,0)</f>
        <v>0</v>
      </c>
      <c r="DF118" s="19">
        <f>IF($Z117=1,1,0)</f>
        <v>0</v>
      </c>
      <c r="DG118" s="19">
        <f>IF($AH117=1,1,0)</f>
        <v>0</v>
      </c>
      <c r="DH118" s="19">
        <f>IF($AL117=1,1,0)</f>
        <v>0</v>
      </c>
      <c r="DI118" s="19">
        <f>IF($AT117=1,1,0)</f>
        <v>0</v>
      </c>
      <c r="DJ118" s="19">
        <f>IF($AX117=1,1,0)</f>
        <v>0</v>
      </c>
      <c r="DK118" s="19">
        <f>IF($BF117=1,1,0)</f>
        <v>0</v>
      </c>
      <c r="DL118" s="19">
        <f>IF($BJ117=1,1,0)</f>
        <v>0</v>
      </c>
      <c r="DM118" s="19">
        <f>IF($BR117=1,1,0)</f>
        <v>0</v>
      </c>
      <c r="DN118" s="19">
        <f>IF($BV117=1,1,0)</f>
        <v>0</v>
      </c>
      <c r="DQ118" s="19">
        <f t="shared" ref="DQ118" si="5641">IF($N117=1,1,0)</f>
        <v>0</v>
      </c>
      <c r="DR118" s="19">
        <f t="shared" ref="DR118" si="5642">IF($R117=1,1,0)</f>
        <v>0</v>
      </c>
      <c r="DS118" s="19">
        <f t="shared" ref="DS118" si="5643">IF($V117=1,1,0)</f>
        <v>0</v>
      </c>
      <c r="DT118" s="19">
        <f t="shared" ref="DT118" si="5644">IF($Z117=1,1,0)</f>
        <v>0</v>
      </c>
      <c r="DU118" s="19">
        <f t="shared" ref="DU118" si="5645">IF($AH117=1,1,0)</f>
        <v>0</v>
      </c>
      <c r="DV118" s="19">
        <f t="shared" ref="DV118" si="5646">IF($AL117=1,1,0)</f>
        <v>0</v>
      </c>
      <c r="DW118" s="19">
        <f t="shared" ref="DW118" si="5647">IF($AT117=1,1,0)</f>
        <v>0</v>
      </c>
      <c r="DX118" s="19">
        <f t="shared" ref="DX118" si="5648">IF($AX117=1,1,0)</f>
        <v>0</v>
      </c>
      <c r="DY118" s="19">
        <f t="shared" ref="DY118" si="5649">IF($BF117=1,1,0)</f>
        <v>0</v>
      </c>
      <c r="DZ118" s="19">
        <f t="shared" ref="DZ118" si="5650">IF($BJ117=1,1,0)</f>
        <v>0</v>
      </c>
      <c r="EA118" s="19">
        <f t="shared" ref="EA118" si="5651">IF($BR117=1,1,0)</f>
        <v>0</v>
      </c>
      <c r="EB118" s="19">
        <f t="shared" ref="EB118" si="5652">IF($BV117=1,1,0)</f>
        <v>0</v>
      </c>
      <c r="EE118" s="329">
        <f>N117*$FU118*週間進捗報告書!$G$9</f>
        <v>0</v>
      </c>
      <c r="EF118" s="329">
        <f>R117*$FV118*週間進捗報告書!$G$10</f>
        <v>0</v>
      </c>
      <c r="EG118" s="329">
        <f>V117*$FW118*週間進捗報告書!$G$11</f>
        <v>0</v>
      </c>
      <c r="EH118" s="329">
        <f>Z117*$FX118*週間進捗報告書!$G$12</f>
        <v>0</v>
      </c>
      <c r="EI118" s="329">
        <f>AH117*$FY118*週間進捗報告書!$G$13</f>
        <v>0</v>
      </c>
      <c r="EJ118" s="329">
        <f>AL117*$FZ118*週間進捗報告書!$G$14</f>
        <v>0</v>
      </c>
      <c r="EK118" s="329">
        <f>AT117*$GA118*週間進捗報告書!$G$15</f>
        <v>0</v>
      </c>
      <c r="EL118" s="329">
        <f>AX117*$GB118*週間進捗報告書!$G$16</f>
        <v>0</v>
      </c>
      <c r="EM118" s="329">
        <f>BF117*$GC118*週間進捗報告書!$G$17</f>
        <v>0</v>
      </c>
      <c r="EN118" s="329">
        <f>BJ117*$GD118*週間進捗報告書!$G$18</f>
        <v>0</v>
      </c>
      <c r="EO118" s="329">
        <f>BR117*$GE118*週間進捗報告書!$G$19</f>
        <v>0</v>
      </c>
      <c r="EP118" s="329">
        <f>BV117*$GF118*週間進捗報告書!$G$20</f>
        <v>0</v>
      </c>
      <c r="ER118" s="549"/>
      <c r="ES118" s="549"/>
      <c r="ET118" s="549"/>
      <c r="EU118" s="549"/>
      <c r="EV118" s="549"/>
      <c r="EW118" s="549"/>
      <c r="EX118" s="549"/>
      <c r="EY118" s="549"/>
      <c r="EZ118" s="549"/>
      <c r="FA118" s="549"/>
      <c r="FB118" s="549"/>
      <c r="FC118" s="549"/>
      <c r="FD118" s="549"/>
      <c r="FE118" s="332"/>
      <c r="FG118" s="19"/>
      <c r="FH118" s="19"/>
      <c r="FI118" s="19"/>
      <c r="FJ118" s="19"/>
      <c r="FK118" s="19"/>
      <c r="FL118" s="19"/>
      <c r="FM118" s="19"/>
      <c r="FN118" s="19"/>
      <c r="FO118" s="19"/>
      <c r="FP118" s="19"/>
      <c r="FQ118" s="19"/>
      <c r="FR118" s="19"/>
      <c r="FU118" s="295">
        <f t="shared" ref="FU118" si="5653">FU117</f>
        <v>0</v>
      </c>
      <c r="FV118" s="295">
        <f t="shared" ref="FV118" si="5654">FV117</f>
        <v>0</v>
      </c>
      <c r="FW118" s="295">
        <f t="shared" ref="FW118" si="5655">FW117</f>
        <v>0</v>
      </c>
      <c r="FX118" s="295">
        <f t="shared" ref="FX118" si="5656">FX117</f>
        <v>0</v>
      </c>
      <c r="FY118" s="295">
        <f t="shared" ref="FY118" si="5657">FY117</f>
        <v>0</v>
      </c>
      <c r="FZ118" s="295">
        <f t="shared" ref="FZ118" si="5658">FZ117</f>
        <v>0</v>
      </c>
      <c r="GA118" s="295">
        <f t="shared" ref="GA118" si="5659">GA117</f>
        <v>0</v>
      </c>
      <c r="GB118" s="295">
        <f t="shared" ref="GB118" si="5660">GB117</f>
        <v>0</v>
      </c>
      <c r="GC118" s="295">
        <f t="shared" ref="GC118" si="5661">GC117</f>
        <v>0</v>
      </c>
      <c r="GD118" s="295">
        <f t="shared" ref="GD118" si="5662">GD117</f>
        <v>0</v>
      </c>
      <c r="GE118" s="295">
        <f t="shared" ref="GE118" si="5663">GE117</f>
        <v>0</v>
      </c>
      <c r="GF118" s="295">
        <f t="shared" ref="GF118" si="5664">GF117</f>
        <v>0</v>
      </c>
      <c r="GG118" s="295" t="e">
        <f t="shared" ref="GG118" si="5665">GG117</f>
        <v>#N/A</v>
      </c>
      <c r="GH118" s="2" t="e">
        <f>INDEX(リスト!$V:$V,MATCH(中日程計画表!$D117,リスト!$D:$D,0))</f>
        <v>#N/A</v>
      </c>
      <c r="GI118" s="2" t="e">
        <f>INDEX(リスト!$A:$A,MATCH(中日程計画表!$D117,リスト!$D:$D,0))</f>
        <v>#N/A</v>
      </c>
      <c r="GJ118" s="2" t="e">
        <f>INDEX(リスト!$U:$U,MATCH(中日程計画表!$D117,リスト!$D:$D,0))</f>
        <v>#N/A</v>
      </c>
      <c r="GK118" s="5" t="e">
        <f>INDEX(リスト!$W:$W,MATCH(中日程計画表!$D117,リスト!$D:$D,0))</f>
        <v>#N/A</v>
      </c>
      <c r="GL118" s="2" t="s">
        <v>201</v>
      </c>
      <c r="GM118" s="296">
        <f t="shared" ref="GM118" si="5666">GM117</f>
        <v>0</v>
      </c>
      <c r="GN118" s="296" t="str">
        <f t="shared" ref="GN118" si="5667">GN117</f>
        <v>棚卸データ出力（CSV）</v>
      </c>
      <c r="GP118" s="2">
        <v>0.13034408602150541</v>
      </c>
      <c r="GU118" s="461"/>
      <c r="GV118" s="460"/>
      <c r="GW118" s="460"/>
      <c r="GX118" s="461"/>
      <c r="GY118" s="461"/>
      <c r="GZ118" s="460"/>
      <c r="HA118" s="460"/>
      <c r="HB118" s="461"/>
      <c r="HC118" s="461"/>
      <c r="HD118" s="460"/>
      <c r="HE118" s="460"/>
      <c r="HF118" s="461"/>
      <c r="HG118" s="461"/>
      <c r="HH118" s="460"/>
      <c r="HI118" s="460"/>
      <c r="HJ118" s="461"/>
      <c r="HK118" s="461"/>
      <c r="HL118" s="460"/>
      <c r="HM118" s="460"/>
      <c r="HN118" s="461"/>
      <c r="HO118" s="461"/>
      <c r="HP118" s="460"/>
      <c r="HQ118" s="460"/>
      <c r="HR118" s="461"/>
      <c r="HS118" s="4"/>
    </row>
    <row r="119" spans="1:227" ht="12" customHeight="1">
      <c r="A119" s="488" t="str">
        <f t="shared" ref="A119" ca="1" si="5668">INDIRECT("リスト!A"&amp;B119+6)</f>
        <v>棚卸</v>
      </c>
      <c r="B119" s="486">
        <f t="shared" ref="B119" si="5669">ROUNDDOWN((ROW()-6)/2,0)+1</f>
        <v>57</v>
      </c>
      <c r="C119" s="474" t="str">
        <f>機能グループ名</f>
        <v>棚卸</v>
      </c>
      <c r="D119" s="484">
        <f>機能ID</f>
        <v>0</v>
      </c>
      <c r="E119" s="482" t="str">
        <f>機能名</f>
        <v>棚卸データ出力（API）</v>
      </c>
      <c r="F119" s="315"/>
      <c r="G119" s="315"/>
      <c r="H119" s="315"/>
      <c r="I119" s="315"/>
      <c r="J119" s="316"/>
      <c r="K119" s="480" t="str">
        <f>担当者_SR</f>
        <v>NG</v>
      </c>
      <c r="L119" s="76"/>
      <c r="M119" s="76"/>
      <c r="N119" s="470"/>
      <c r="O119" s="474" t="str">
        <f>担当者_SRR</f>
        <v>NG</v>
      </c>
      <c r="P119" s="76"/>
      <c r="Q119" s="76"/>
      <c r="R119" s="470"/>
      <c r="S119" s="474" t="str">
        <f>担当者_DS</f>
        <v>NG</v>
      </c>
      <c r="T119" s="76"/>
      <c r="U119" s="76"/>
      <c r="V119" s="470"/>
      <c r="W119" s="472" t="str">
        <f>担当者_DSR</f>
        <v>NG</v>
      </c>
      <c r="X119" s="76"/>
      <c r="Y119" s="76"/>
      <c r="Z119" s="478"/>
      <c r="AA119" s="476"/>
      <c r="AB119" s="79"/>
      <c r="AC119" s="79"/>
      <c r="AD119" s="470">
        <f>IF(AC120 &lt;&gt; "",1,0)</f>
        <v>0</v>
      </c>
      <c r="AE119" s="472" t="str">
        <f>担当者_CD</f>
        <v>NG</v>
      </c>
      <c r="AF119" s="76"/>
      <c r="AG119" s="76"/>
      <c r="AH119" s="470"/>
      <c r="AI119" s="472" t="str">
        <f>担当者_DD</f>
        <v>NG</v>
      </c>
      <c r="AJ119" s="76"/>
      <c r="AK119" s="76"/>
      <c r="AL119" s="478"/>
      <c r="AM119" s="476"/>
      <c r="AN119" s="79"/>
      <c r="AO119" s="79"/>
      <c r="AP119" s="470">
        <f>IF(AO120 &lt;&gt; "",1,0)</f>
        <v>0</v>
      </c>
      <c r="AQ119" s="472" t="str">
        <f>担当者_MCL</f>
        <v>NG</v>
      </c>
      <c r="AR119" s="76"/>
      <c r="AS119" s="76"/>
      <c r="AT119" s="470"/>
      <c r="AU119" s="472" t="str">
        <f>担当者_MCLR</f>
        <v>NG</v>
      </c>
      <c r="AV119" s="76"/>
      <c r="AW119" s="76"/>
      <c r="AX119" s="470"/>
      <c r="AY119" s="476"/>
      <c r="AZ119" s="79"/>
      <c r="BA119" s="79"/>
      <c r="BB119" s="470">
        <f>IF(BA120 &lt;&gt; "",1,0)</f>
        <v>0</v>
      </c>
      <c r="BC119" s="474" t="str">
        <f>担当者_MT</f>
        <v>NG</v>
      </c>
      <c r="BD119" s="76"/>
      <c r="BE119" s="76"/>
      <c r="BF119" s="470"/>
      <c r="BG119" s="472" t="str">
        <f>担当者_M検</f>
        <v>NG</v>
      </c>
      <c r="BH119" s="76"/>
      <c r="BI119" s="76"/>
      <c r="BJ119" s="470"/>
      <c r="BK119" s="476"/>
      <c r="BL119" s="79"/>
      <c r="BM119" s="79"/>
      <c r="BN119" s="470">
        <v>0</v>
      </c>
      <c r="BO119" s="474" t="str">
        <f>担当者_モテ</f>
        <v>NG</v>
      </c>
      <c r="BP119" s="76"/>
      <c r="BQ119" s="76"/>
      <c r="BR119" s="470"/>
      <c r="BS119" s="472" t="str">
        <f>担当者_モテR</f>
        <v>NG</v>
      </c>
      <c r="BT119" s="76"/>
      <c r="BU119" s="76"/>
      <c r="BV119" s="470"/>
      <c r="BW119" s="468">
        <f t="shared" ref="BW119" si="5670">IFERROR(SUM(IF(K119&lt;&gt;"NG",N119*K$1,0),IF(O119&lt;&gt;"NG",R119*O$1,0),IF(S119&lt;&gt;"NG",V119*S$1,0),IF(W119&lt;&gt;"NG",Z119*W$1,0),IF(AA119&lt;&gt;"NG",AD119*AA$1,0),IF(AE119&lt;&gt;"NG",AH119*AE$1,0),IF(AI119&lt;&gt;"NG",AL119*AI$1,0),IF(AM119&lt;&gt;"NG",AP119*AM$1,0),IF(AQ119&lt;&gt;"NG",AT119*AQ$1,0),IF(AU119&lt;&gt;"NG",AX119*AU$1,0),IF(AY119&lt;&gt;"NG",BB119*AY$1,0),IF(BC119&lt;&gt;"NG",BF119*BC$1,0),IF(BG119&lt;&gt;"NG",BJ119*BG$1,0),IF(BK119&lt;&gt;"NG",BN119*BK$1,0),IF(BO119&lt;&gt;"NG",BR119*BO$1,0),IF(BS119&lt;&gt;"NG",BV119*BS$1,0))/SUM(IF(K119&lt;&gt;"NG",K$1,0),IF(O119&lt;&gt;"NG",O$1,0),IF(S119&lt;&gt;"NG",S$1,0),IF(W119&lt;&gt;"NG",W$1,0),IF(AA119&lt;&gt;"NG",AA$1,0),IF(AE119&lt;&gt;"NG",AE$1,0),IF(AI119&lt;&gt;"NG",AI$1,0),IF(AM119&lt;&gt;"NG",AM$1,0),IF(AQ119&lt;&gt;"NG",AQ$1,0),IF(AU119&lt;&gt;"NG",AU$1,0),IF(AY119&lt;&gt;"NG",AY$1,0),IF(BC119&lt;&gt;"NG",BC$1,0),IF(BG119&lt;&gt;"NG",BG$1,0),IF(BK119&lt;&gt;"NG",BK$1,0),IF(BO119&lt;&gt;"NG",BO$1,0),IF(BS119&lt;&gt;"NG",BS$1,0)),0)</f>
        <v>0</v>
      </c>
      <c r="BX119" s="466"/>
      <c r="BY119" s="490"/>
      <c r="BZ119" s="5"/>
      <c r="CA119" s="32">
        <f t="shared" ref="CA119" si="5671">IF(AND($M119&lt;&gt;$BZ$5,$M119&lt;=$BZ$6,$M119&lt;&gt;$BZ$7),1,0)</f>
        <v>0</v>
      </c>
      <c r="CB119" s="32">
        <f t="shared" ref="CB119" si="5672">IF(AND($Q119&lt;&gt;$BZ$5,$Q119&lt;=$BZ$6,$Q119&lt;&gt;$BZ$7),1,0)</f>
        <v>0</v>
      </c>
      <c r="CC119" s="32">
        <f t="shared" ref="CC119" si="5673">IF(AND($U119&lt;&gt;$BZ$5,$U119&lt;=$BZ$6,$U119&lt;&gt;$BZ$7),1,0)</f>
        <v>0</v>
      </c>
      <c r="CD119" s="32">
        <f t="shared" ref="CD119" si="5674">IF(AND($Y119&lt;&gt;$BZ$5,$Y119&lt;=$BZ$6,$Y119&lt;&gt;$BZ$7),1,0)</f>
        <v>0</v>
      </c>
      <c r="CE119" s="32">
        <f t="shared" ref="CE119" si="5675">IF(AND($AG119&lt;&gt;$BZ$5,$AG119&lt;=$BZ$6,$AG119&lt;&gt;$BZ$7),1,0)</f>
        <v>0</v>
      </c>
      <c r="CF119" s="32">
        <f t="shared" ref="CF119" si="5676">IF(AND($AK119&lt;&gt;$BZ$5,$AK119&lt;=$BZ$6,$AK119&lt;&gt;$BZ$7),1,0)</f>
        <v>0</v>
      </c>
      <c r="CG119" s="32">
        <f t="shared" ref="CG119" si="5677">IF(AND($AS119&lt;&gt;$BZ$5,$AS119&lt;=$BZ$6,$AS119&lt;&gt;$BZ$7),1,0)</f>
        <v>0</v>
      </c>
      <c r="CH119" s="32">
        <f t="shared" ref="CH119" si="5678">IF(AND($AW119&lt;&gt;$BZ$5,$AW119&lt;=$BZ$6,$AW119&lt;&gt;$BZ$7),1,0)</f>
        <v>0</v>
      </c>
      <c r="CI119" s="32">
        <f t="shared" ref="CI119" si="5679">IF(AND($BE119&lt;&gt;$BZ$5,$BE119&lt;=$BZ$6,$BE119&lt;&gt;$BZ$7),1,0)</f>
        <v>0</v>
      </c>
      <c r="CJ119" s="32">
        <f t="shared" ref="CJ119" si="5680">IF(AND($BI119&lt;&gt;$BZ$5,$BI119&lt;=$BZ$6,$BI119&lt;&gt;$BZ$7),1,0)</f>
        <v>0</v>
      </c>
      <c r="CK119" s="32">
        <f t="shared" ref="CK119" si="5681">IF(AND($BQ119&lt;&gt;$BZ$5,$BQ119&lt;=$BZ$6,$BQ119&lt;&gt;$BZ$7),1,0)</f>
        <v>0</v>
      </c>
      <c r="CL119" s="32">
        <f t="shared" ref="CL119" si="5682">IF(AND($BU119&lt;&gt;$BZ$5,$BU119&lt;=$BZ$6,$BU119&lt;&gt;$BZ$7),1,0)</f>
        <v>0</v>
      </c>
      <c r="CO119" s="32">
        <f>IF(AND($M119&lt;&gt;$CN$5,$M119&lt;=$CN$6,$M119&lt;&gt;$CN$7),1,0)</f>
        <v>0</v>
      </c>
      <c r="CP119" s="32">
        <f>IF(AND($Q119&lt;&gt;$CN$5,$Q119&lt;=$CN$6,$Q119&lt;&gt;$CN$7),1,0)</f>
        <v>0</v>
      </c>
      <c r="CQ119" s="32">
        <f>IF(AND($U119&lt;&gt;$CN$5,$U119&lt;=$CN$6,$U119&lt;&gt;$CN$7),1,0)</f>
        <v>0</v>
      </c>
      <c r="CR119" s="32">
        <f>IF(AND($Y119&lt;&gt;$CN$5,$Y119&lt;=$CN$6,$Y119&lt;&gt;$CN$7),1,0)</f>
        <v>0</v>
      </c>
      <c r="CS119" s="32">
        <f>IF(AND($AG119&lt;&gt;$CN$5,$AG119&lt;=$CN$6,$AG119&lt;&gt;$CN$7),1,0)</f>
        <v>0</v>
      </c>
      <c r="CT119" s="32">
        <f>IF(AND($AK119&lt;&gt;$CN$5,$AK119&lt;=$CN$6,$AK119&lt;&gt;$CN$7),1,0)</f>
        <v>0</v>
      </c>
      <c r="CU119" s="32">
        <f>IF(AND($AS119&lt;&gt;$CN$5,$AS119&lt;=$CN$6,$AS119&lt;&gt;$CN$7),1,0)</f>
        <v>0</v>
      </c>
      <c r="CV119" s="32">
        <f>IF(AND($AW119&lt;&gt;$CN$5,$AW119&lt;=$CN$6,$AW119&lt;&gt;$CN$7),1,0)</f>
        <v>0</v>
      </c>
      <c r="CW119" s="32">
        <f>IF(AND($BE119&lt;&gt;$CN$5,$BE119&lt;=$CN$6,$BE119&lt;&gt;$CN$7),1,0)</f>
        <v>0</v>
      </c>
      <c r="CX119" s="32">
        <f>IF(AND($BI119&lt;&gt;$CN$5,$BI119&lt;=$CN$6,$BI119&lt;&gt;$CN$7),1,0)</f>
        <v>0</v>
      </c>
      <c r="CY119" s="32">
        <f>IF(AND($BQ119&lt;&gt;$CN$5,$BQ119&lt;=$CN$6,$BQ119&lt;&gt;$CN$7),1,0)</f>
        <v>0</v>
      </c>
      <c r="CZ119" s="32">
        <f>IF(AND($BU119&lt;&gt;$CN$5,$BU119&lt;=$CN$6,$BU119&lt;&gt;$CN$7),1,0)</f>
        <v>0</v>
      </c>
      <c r="DC119" s="32">
        <f>IF(AND($M119&lt;&gt;$DB$5,$M119&lt;=$DB$6,$M119&lt;&gt;$CN$7),1,0)</f>
        <v>0</v>
      </c>
      <c r="DD119" s="32">
        <f>IF(AND($Q119&lt;&gt;$DB$5,$Q119&lt;=$DB$6,$Q119&lt;&gt;$CN$7),1,0)</f>
        <v>0</v>
      </c>
      <c r="DE119" s="32">
        <f>IF(AND($U119&lt;&gt;$DB$5,$U119&lt;=$DB$6,$U119&lt;&gt;$CN$7),1,0)</f>
        <v>0</v>
      </c>
      <c r="DF119" s="32">
        <f>IF(AND($Y119&lt;&gt;$DB$5,$Y119&lt;=$DB$6,$Y119&lt;&gt;$CN$7),1,0)</f>
        <v>0</v>
      </c>
      <c r="DG119" s="32">
        <f>IF(AND($AG119&lt;&gt;$DB$5,$AG119&lt;=$DB$6,$AG119&lt;&gt;$CN$7),1,0)</f>
        <v>0</v>
      </c>
      <c r="DH119" s="32">
        <f>IF(AND($AK119&lt;&gt;$DB$5,$AK119&lt;=$DB$6,$AK119&lt;&gt;$CN$7),1,0)</f>
        <v>0</v>
      </c>
      <c r="DI119" s="32">
        <f>IF(AND($AS119&lt;&gt;$DB$5,$AS119&lt;=$DB$6,$AS119&lt;&gt;$CN$7),1,0)</f>
        <v>0</v>
      </c>
      <c r="DJ119" s="32">
        <f>IF(AND($AW119&lt;&gt;$DB$5,$AW119&lt;=$DB$6,$AW119&lt;&gt;$CN$7),1,0)</f>
        <v>0</v>
      </c>
      <c r="DK119" s="32">
        <f>IF(AND($BE119&lt;&gt;$DB$5,$BE119&lt;=$DB$6,$BE119&lt;&gt;$CN$7),1,0)</f>
        <v>0</v>
      </c>
      <c r="DL119" s="32">
        <f>IF(AND($BI119&lt;&gt;$DB$5,$BI119&lt;=$DB$6,$BI119&lt;&gt;$CN$7),1,0)</f>
        <v>0</v>
      </c>
      <c r="DM119" s="32">
        <f>IF(AND($BQ119&lt;&gt;$DB$5,$BQ119&lt;=$DB$6,$BQ119&lt;&gt;$CN$7),1,0)</f>
        <v>0</v>
      </c>
      <c r="DN119" s="32">
        <f>IF(AND($BU119&lt;&gt;$DB$5,$BU119&lt;=$DB$6,$BU119&lt;&gt;$CN$7),1,0)</f>
        <v>0</v>
      </c>
      <c r="DQ119" s="32">
        <f t="shared" ref="DQ119" si="5683">IF(AND($M119&lt;&gt;$DP$5,$M119&lt;=$DP$6,$M119&lt;&gt;$CN$7),1,0)</f>
        <v>0</v>
      </c>
      <c r="DR119" s="32">
        <f t="shared" ref="DR119" si="5684">IF(AND($Q119&lt;&gt;$DP$5,$Q119&lt;=$DP$6,$Q119&lt;&gt;$CN$7),1,0)</f>
        <v>0</v>
      </c>
      <c r="DS119" s="32">
        <f t="shared" ref="DS119" si="5685">IF(AND($U119&lt;&gt;$DP$5,$U119&lt;=$DP$6,$U119&lt;&gt;$CN$7),1,0)</f>
        <v>0</v>
      </c>
      <c r="DT119" s="32">
        <f t="shared" ref="DT119" si="5686">IF(AND($Y119&lt;&gt;$DP$5,$Y119&lt;=$DP$6,$Y119&lt;&gt;$CN$7),1,0)</f>
        <v>0</v>
      </c>
      <c r="DU119" s="32">
        <f t="shared" ref="DU119" si="5687">IF(AND($AG119&lt;&gt;$DP$5,$AG119&lt;=$DP$6,$AG119&lt;&gt;$CN$7),1,0)</f>
        <v>0</v>
      </c>
      <c r="DV119" s="32">
        <f t="shared" ref="DV119" si="5688">IF(AND($AK119&lt;&gt;$DP$5,$AK119&lt;=$DP$6,$AK119&lt;&gt;$CN$7),1,0)</f>
        <v>0</v>
      </c>
      <c r="DW119" s="32">
        <f t="shared" ref="DW119" si="5689">IF(AND($AS119&lt;&gt;$DP$5,$AS119&lt;=$DP$6,$AS119&lt;&gt;$CN$7),1,0)</f>
        <v>0</v>
      </c>
      <c r="DX119" s="32">
        <f t="shared" ref="DX119" si="5690">IF(AND($AW119&lt;&gt;$DP$5,$AW119&lt;=$DP$6,$AW119&lt;&gt;$CN$7),1,0)</f>
        <v>0</v>
      </c>
      <c r="DY119" s="32">
        <f t="shared" ref="DY119" si="5691">IF(AND($BE119&lt;&gt;$DP$5,$BE119&lt;=$DP$6,$BE119&lt;&gt;$CN$7),1,0)</f>
        <v>0</v>
      </c>
      <c r="DZ119" s="32">
        <f t="shared" ref="DZ119" si="5692">IF(AND($BI119&lt;&gt;$DP$5,$BI119&lt;=$DP$6,$BI119&lt;&gt;$CN$7),1,0)</f>
        <v>0</v>
      </c>
      <c r="EA119" s="32">
        <f t="shared" ref="EA119" si="5693">IF(AND($BQ119&lt;&gt;$DP$5,$BQ119&lt;=$DP$6,$BQ119&lt;&gt;$CN$7),1,0)</f>
        <v>0</v>
      </c>
      <c r="EB119" s="32">
        <f t="shared" ref="EB119" si="5694">IF(AND($BU119&lt;&gt;$DP$5,$BU119&lt;=$DP$6,$BU119&lt;&gt;$CN$7),1,0)</f>
        <v>0</v>
      </c>
      <c r="EE119" s="328">
        <f>IF(M119&lt;&gt;"",IF(M119&lt;=$ED$6,1,IF(L119&gt;$ED$6,0,NETWORKDAYS(L119,$ED$6,祭日リスト)/NETWORKDAYS(L119,M119,祭日リスト)))*$GG119*週間進捗報告書!$G$9,0)</f>
        <v>0</v>
      </c>
      <c r="EF119" s="328">
        <f>IF(Q119&lt;&gt;"",IF(Q119&lt;=$ED$6,1,IF(P119&gt;$ED$6,0,NETWORKDAYS(P119,$ED$6,祭日リスト)/NETWORKDAYS(P119,Q119,祭日リスト)))*$GG119*週間進捗報告書!$G$10,0)</f>
        <v>0</v>
      </c>
      <c r="EG119" s="328">
        <f>IF(U119&lt;&gt;"",IF(U119&lt;=$ED$6,1,IF(T119&gt;$ED$6,0,NETWORKDAYS(T119,$ED$6,祭日リスト)/NETWORKDAYS(T119,U119,祭日リスト)))*$GG119*週間進捗報告書!$G$11,0)</f>
        <v>0</v>
      </c>
      <c r="EH119" s="328">
        <f>IF(Y119&lt;&gt;"",IF(Y119&lt;=$ED$6,1,IF(X119&gt;$ED$6,0,NETWORKDAYS(X119,$ED$6,祭日リスト)/NETWORKDAYS(X119,Y119,祭日リスト)))*$GG119*週間進捗報告書!$G$12,0)</f>
        <v>0</v>
      </c>
      <c r="EI119" s="328">
        <f>IF(AG119&lt;&gt;"",IF(AG119&lt;=$ED$6,1,IF(AF119&gt;$ED$6,0,NETWORKDAYS(AF119,$ED$6,祭日リスト)/NETWORKDAYS(AF119,AG119,祭日リスト)))*$GG119*週間進捗報告書!$G$13,0)</f>
        <v>0</v>
      </c>
      <c r="EJ119" s="328">
        <f>IF(AK119&lt;&gt;"",IF(AK119&lt;=$ED$6,1,IF(AJ119&gt;$ED$6,0,NETWORKDAYS(AJ119,$ED$6,祭日リスト)/NETWORKDAYS(AJ119,AK119,祭日リスト)))*$GG119*週間進捗報告書!$G$14,0)</f>
        <v>0</v>
      </c>
      <c r="EK119" s="328">
        <f>IF(AS119&lt;&gt;"",IF(AS119&lt;=$ED$6,1,IF(AR119&gt;$ED$6,0,NETWORKDAYS(AR119,$ED$6,祭日リスト)/NETWORKDAYS(AR119,AS119,祭日リスト)))*$GG119*週間進捗報告書!$G$15,0)</f>
        <v>0</v>
      </c>
      <c r="EL119" s="328">
        <f>IF(AW119&lt;&gt;"",IF(AW119&lt;=$ED$6,1,IF(AV119&gt;$ED$6,0,NETWORKDAYS(AV119,$ED$6,祭日リスト)/NETWORKDAYS(AV119,AW119,祭日リスト)))*$GG119*週間進捗報告書!$G$16,0)</f>
        <v>0</v>
      </c>
      <c r="EM119" s="328">
        <f>IF(BE119&lt;&gt;"",IF(BE119&lt;=$ED$6,1,IF(BD119&gt;$ED$6,0,NETWORKDAYS(BD119,$ED$6,祭日リスト)/NETWORKDAYS(BD119,BE119,祭日リスト)))*$GG119*週間進捗報告書!$G$17,0)</f>
        <v>0</v>
      </c>
      <c r="EN119" s="328">
        <f>IF(BI119&lt;&gt;"",IF(BI119&lt;=$ED$6,1,IF(BH119&gt;$ED$6,0,NETWORKDAYS(BH119,$ED$6,祭日リスト)/NETWORKDAYS(BH119,BI119,祭日リスト)))*$GG119*週間進捗報告書!$G$18,0)</f>
        <v>0</v>
      </c>
      <c r="EO119" s="328">
        <f>IF(BQ119&lt;&gt;"",IF(BQ119&lt;=$ED$6,1,IF(BP119&gt;$ED$6,0,NETWORKDAYS(BP119,$ED$6,祭日リスト)/NETWORKDAYS(BP119,BQ119,祭日リスト)))*$GG119*週間進捗報告書!$G$19,0)</f>
        <v>0</v>
      </c>
      <c r="EP119" s="328">
        <f>IF(BU119&lt;&gt;"",IF(BU119&lt;=$ED$6,1,IF(BT119&gt;$ED$6,0,NETWORKDAYS(BT119,$ED$6,祭日リスト)/NETWORKDAYS(BT119,BU119,祭日リスト)))*$GG119*週間進捗報告書!$G$20,0)</f>
        <v>0</v>
      </c>
      <c r="ER119" s="547">
        <f t="shared" ref="ER119:FC119" si="5695">EE119-EE120</f>
        <v>0</v>
      </c>
      <c r="ES119" s="547">
        <f t="shared" si="5695"/>
        <v>0</v>
      </c>
      <c r="ET119" s="547">
        <f t="shared" si="5695"/>
        <v>0</v>
      </c>
      <c r="EU119" s="547">
        <f t="shared" si="5695"/>
        <v>0</v>
      </c>
      <c r="EV119" s="547">
        <f t="shared" si="5695"/>
        <v>0</v>
      </c>
      <c r="EW119" s="547">
        <f t="shared" si="5695"/>
        <v>0</v>
      </c>
      <c r="EX119" s="547">
        <f t="shared" si="5695"/>
        <v>0</v>
      </c>
      <c r="EY119" s="547">
        <f t="shared" si="5695"/>
        <v>0</v>
      </c>
      <c r="EZ119" s="547">
        <f t="shared" si="5695"/>
        <v>0</v>
      </c>
      <c r="FA119" s="547">
        <f t="shared" si="5695"/>
        <v>0</v>
      </c>
      <c r="FB119" s="547">
        <f t="shared" si="5695"/>
        <v>0</v>
      </c>
      <c r="FC119" s="547">
        <f t="shared" si="5695"/>
        <v>0</v>
      </c>
      <c r="FD119" s="547">
        <f t="shared" ref="FD119" si="5696">SUM(ER119:FC120)</f>
        <v>0</v>
      </c>
      <c r="FE119" s="333"/>
      <c r="FG119" s="32">
        <f>IF(AND($M119&lt;&gt;$FF$7),1,0)</f>
        <v>0</v>
      </c>
      <c r="FH119" s="32">
        <f>IF(AND($Q119&lt;&gt;$FF$7),1,0)</f>
        <v>0</v>
      </c>
      <c r="FI119" s="32">
        <f>IF(AND($U119&lt;&gt;$FF$7),1,0)</f>
        <v>0</v>
      </c>
      <c r="FJ119" s="32">
        <f>IF(AND($Y119&lt;&gt;$FF$7),1,0)</f>
        <v>0</v>
      </c>
      <c r="FK119" s="32">
        <f>IF(AND($AG119&lt;&gt;$FF$7),1,0)</f>
        <v>0</v>
      </c>
      <c r="FL119" s="32">
        <f>IF(AND($AK119&lt;&gt;$FF$7),1,0)</f>
        <v>0</v>
      </c>
      <c r="FM119" s="32">
        <f>IF(AND($AS119&lt;&gt;$FF$7),1,0)</f>
        <v>0</v>
      </c>
      <c r="FN119" s="32">
        <f>IF(AND($AW119&lt;&gt;$FF$7),1,0)</f>
        <v>0</v>
      </c>
      <c r="FO119" s="32">
        <f>IF(AND($BE119&lt;&gt;$FF$7),1,0)</f>
        <v>0</v>
      </c>
      <c r="FP119" s="32">
        <f>IF(AND($BI119&lt;&gt;$FF$7),1,0)</f>
        <v>0</v>
      </c>
      <c r="FQ119" s="32">
        <f>IF(AND($BQ119&lt;&gt;$FF$7),1,0)</f>
        <v>0</v>
      </c>
      <c r="FR119" s="32">
        <f>IF(AND($BU119&lt;&gt;$FF$7),1,0)</f>
        <v>0</v>
      </c>
      <c r="FU119" s="294">
        <f t="shared" ref="FU119" si="5697">IF($K119&lt;&gt;"NG",$GG119,0)</f>
        <v>0</v>
      </c>
      <c r="FV119" s="294">
        <f t="shared" ref="FV119" si="5698">IF($O119&lt;&gt;"NG",$GG119,0)</f>
        <v>0</v>
      </c>
      <c r="FW119" s="294">
        <f t="shared" ref="FW119" si="5699">IF($S119&lt;&gt;"NG",$GG119,0)</f>
        <v>0</v>
      </c>
      <c r="FX119" s="294">
        <f t="shared" ref="FX119" si="5700">IF($W119&lt;&gt;"NG",$GG119,0)</f>
        <v>0</v>
      </c>
      <c r="FY119" s="294">
        <f t="shared" ref="FY119" si="5701">IF($AE119&lt;&gt;"NG",$GG119,0)</f>
        <v>0</v>
      </c>
      <c r="FZ119" s="294">
        <f t="shared" ref="FZ119" si="5702">IF($AI119&lt;&gt;"NG",$GG119,0)</f>
        <v>0</v>
      </c>
      <c r="GA119" s="294">
        <f t="shared" ref="GA119" si="5703">IF($AQ119&lt;&gt;"NG",$GG119,0)</f>
        <v>0</v>
      </c>
      <c r="GB119" s="294">
        <f t="shared" ref="GB119" si="5704">IF($AU119&lt;&gt;"NG",$GG119,0)</f>
        <v>0</v>
      </c>
      <c r="GC119" s="294">
        <f t="shared" ref="GC119" si="5705">IF($BC119&lt;&gt;"NG",$GG119,0)</f>
        <v>0</v>
      </c>
      <c r="GD119" s="294">
        <f t="shared" ref="GD119" si="5706">IF($BG119&lt;&gt;"NG",$GG119,0)</f>
        <v>0</v>
      </c>
      <c r="GE119" s="294">
        <f t="shared" ref="GE119" si="5707">IF($BO119&lt;&gt;"NG",$GG119,0)</f>
        <v>0</v>
      </c>
      <c r="GF119" s="294">
        <f t="shared" ref="GF119" si="5708">IF($BS119&lt;&gt;"NG",$GG119,0)</f>
        <v>0</v>
      </c>
      <c r="GG119" s="294" t="e">
        <f>VLOOKUP($D119,リスト!$D:$S,15,FALSE)</f>
        <v>#N/A</v>
      </c>
      <c r="GH119" s="2" t="e">
        <f>INDEX(リスト!$V:$V,MATCH(中日程計画表!$D119,リスト!$D:$D,0))</f>
        <v>#N/A</v>
      </c>
      <c r="GI119" s="2" t="e">
        <f>INDEX(リスト!$A:$A,MATCH(中日程計画表!$D119,リスト!$D:$D,0))</f>
        <v>#N/A</v>
      </c>
      <c r="GJ119" s="2" t="e">
        <f>INDEX(リスト!$U:$U,MATCH(中日程計画表!$D119,リスト!$D:$D,0))</f>
        <v>#N/A</v>
      </c>
      <c r="GK119" s="5" t="e">
        <f>INDEX(リスト!$W:$W,MATCH(中日程計画表!$D119,リスト!$D:$D,0))</f>
        <v>#N/A</v>
      </c>
      <c r="GL119" s="2" t="s">
        <v>200</v>
      </c>
      <c r="GM119" s="296">
        <f>D119</f>
        <v>0</v>
      </c>
      <c r="GN119" s="296" t="str">
        <f>E119</f>
        <v>棚卸データ出力（API）</v>
      </c>
      <c r="GU119" s="460" t="str">
        <f t="shared" ref="GU119" si="5709">AE119</f>
        <v>NG</v>
      </c>
      <c r="GV119" s="460">
        <f t="shared" ref="GV119" si="5710">EI119</f>
        <v>0</v>
      </c>
      <c r="GW119" s="460">
        <f t="shared" ref="GW119" si="5711">EI120</f>
        <v>0</v>
      </c>
      <c r="GX119" s="462">
        <f t="shared" ref="GX119" si="5712">EV119</f>
        <v>0</v>
      </c>
      <c r="GY119" s="460" t="str">
        <f t="shared" ref="GY119" si="5713">AI119</f>
        <v>NG</v>
      </c>
      <c r="GZ119" s="460">
        <f t="shared" ref="GZ119" si="5714">EJ119</f>
        <v>0</v>
      </c>
      <c r="HA119" s="460">
        <f t="shared" ref="HA119" si="5715">EJ120</f>
        <v>0</v>
      </c>
      <c r="HB119" s="462">
        <f t="shared" ref="HB119" si="5716">EW119</f>
        <v>0</v>
      </c>
      <c r="HC119" s="460" t="str">
        <f t="shared" ref="HC119" si="5717">AQ119</f>
        <v>NG</v>
      </c>
      <c r="HD119" s="460">
        <f t="shared" ref="HD119" si="5718">EK119</f>
        <v>0</v>
      </c>
      <c r="HE119" s="460">
        <f t="shared" ref="HE119" si="5719">EK120</f>
        <v>0</v>
      </c>
      <c r="HF119" s="462">
        <f t="shared" ref="HF119" si="5720">EX119</f>
        <v>0</v>
      </c>
      <c r="HG119" s="460" t="str">
        <f t="shared" ref="HG119" si="5721">AU119</f>
        <v>NG</v>
      </c>
      <c r="HH119" s="460">
        <f t="shared" ref="HH119" si="5722">EL119</f>
        <v>0</v>
      </c>
      <c r="HI119" s="460">
        <f t="shared" ref="HI119" si="5723">EL120</f>
        <v>0</v>
      </c>
      <c r="HJ119" s="462">
        <f t="shared" ref="HJ119" si="5724">EY119</f>
        <v>0</v>
      </c>
      <c r="HK119" s="460" t="str">
        <f t="shared" ref="HK119" si="5725">BC119</f>
        <v>NG</v>
      </c>
      <c r="HL119" s="460">
        <f t="shared" ref="HL119" si="5726">EM119</f>
        <v>0</v>
      </c>
      <c r="HM119" s="460">
        <f t="shared" ref="HM119" si="5727">EM120</f>
        <v>0</v>
      </c>
      <c r="HN119" s="462">
        <f t="shared" ref="HN119" si="5728">EZ119</f>
        <v>0</v>
      </c>
      <c r="HO119" s="460" t="str">
        <f t="shared" ref="HO119" si="5729">BG119</f>
        <v>NG</v>
      </c>
      <c r="HP119" s="460">
        <f t="shared" ref="HP119" si="5730">EN119</f>
        <v>0</v>
      </c>
      <c r="HQ119" s="460">
        <f t="shared" ref="HQ119" si="5731">EN120</f>
        <v>0</v>
      </c>
      <c r="HR119" s="462">
        <f t="shared" ref="HR119" si="5732">FA119</f>
        <v>0</v>
      </c>
      <c r="HS119" s="332"/>
    </row>
    <row r="120" spans="1:227" ht="12" customHeight="1">
      <c r="A120" s="489"/>
      <c r="B120" s="487"/>
      <c r="C120" s="475"/>
      <c r="D120" s="485"/>
      <c r="E120" s="483"/>
      <c r="F120" s="317"/>
      <c r="G120" s="317"/>
      <c r="H120" s="317"/>
      <c r="I120" s="317"/>
      <c r="J120" s="316"/>
      <c r="K120" s="481"/>
      <c r="L120" s="77"/>
      <c r="M120" s="77"/>
      <c r="N120" s="471"/>
      <c r="O120" s="475"/>
      <c r="P120" s="77"/>
      <c r="Q120" s="77"/>
      <c r="R120" s="471"/>
      <c r="S120" s="475"/>
      <c r="T120" s="77"/>
      <c r="U120" s="77"/>
      <c r="V120" s="471"/>
      <c r="W120" s="473"/>
      <c r="X120" s="247"/>
      <c r="Y120" s="77"/>
      <c r="Z120" s="479"/>
      <c r="AA120" s="477"/>
      <c r="AB120" s="80"/>
      <c r="AC120" s="80"/>
      <c r="AD120" s="471"/>
      <c r="AE120" s="473"/>
      <c r="AF120" s="77"/>
      <c r="AG120" s="77"/>
      <c r="AH120" s="471"/>
      <c r="AI120" s="473"/>
      <c r="AJ120" s="247"/>
      <c r="AK120" s="77"/>
      <c r="AL120" s="479"/>
      <c r="AM120" s="477"/>
      <c r="AN120" s="80"/>
      <c r="AO120" s="80"/>
      <c r="AP120" s="471"/>
      <c r="AQ120" s="473"/>
      <c r="AR120" s="77"/>
      <c r="AS120" s="77"/>
      <c r="AT120" s="471"/>
      <c r="AU120" s="473"/>
      <c r="AV120" s="77"/>
      <c r="AW120" s="77"/>
      <c r="AX120" s="471"/>
      <c r="AY120" s="477"/>
      <c r="AZ120" s="80"/>
      <c r="BA120" s="80"/>
      <c r="BB120" s="471"/>
      <c r="BC120" s="475"/>
      <c r="BD120" s="77"/>
      <c r="BE120" s="77"/>
      <c r="BF120" s="471"/>
      <c r="BG120" s="473"/>
      <c r="BH120" s="77"/>
      <c r="BI120" s="77"/>
      <c r="BJ120" s="471"/>
      <c r="BK120" s="477"/>
      <c r="BL120" s="80"/>
      <c r="BM120" s="80"/>
      <c r="BN120" s="471"/>
      <c r="BO120" s="475"/>
      <c r="BP120" s="77"/>
      <c r="BQ120" s="77"/>
      <c r="BR120" s="471"/>
      <c r="BS120" s="473"/>
      <c r="BT120" s="77"/>
      <c r="BU120" s="77"/>
      <c r="BV120" s="471"/>
      <c r="BW120" s="469"/>
      <c r="BX120" s="467"/>
      <c r="BY120" s="490"/>
      <c r="BZ120" s="5"/>
      <c r="CA120" s="19">
        <f t="shared" ref="CA120" si="5733">IF(AND($N119=1,$M120&lt;&gt;$BZ$7),1,0)</f>
        <v>0</v>
      </c>
      <c r="CB120" s="19">
        <f t="shared" ref="CB120" si="5734">IF(AND($R119=1,$Q120&lt;&gt;$BZ$7),1,0)</f>
        <v>0</v>
      </c>
      <c r="CC120" s="19">
        <f t="shared" ref="CC120" si="5735">IF(AND($V119=1,$U120&lt;&gt;$BZ$7),1,0)</f>
        <v>0</v>
      </c>
      <c r="CD120" s="19">
        <f t="shared" ref="CD120" si="5736">IF(AND($Z119=1,$Y120&lt;&gt;$BZ$7),1,0)</f>
        <v>0</v>
      </c>
      <c r="CE120" s="19">
        <f t="shared" ref="CE120" si="5737">IF(AND($AH119=1,$AG120&lt;&gt;$BZ$7),1,0)</f>
        <v>0</v>
      </c>
      <c r="CF120" s="19">
        <f t="shared" ref="CF120" si="5738">IF(AND($AL119=1,$AK120&lt;&gt;$BZ$7),1,0)</f>
        <v>0</v>
      </c>
      <c r="CG120" s="19">
        <f t="shared" ref="CG120" si="5739">IF(AND($AT119=1,$AS120&lt;&gt;$BZ$7),1,0)</f>
        <v>0</v>
      </c>
      <c r="CH120" s="19">
        <f t="shared" ref="CH120" si="5740">IF(AND($AX119=1,$AW120&lt;&gt;$BZ$7),1,0)</f>
        <v>0</v>
      </c>
      <c r="CI120" s="19">
        <f t="shared" ref="CI120" si="5741">IF(AND($BF119=1,$BE120&lt;&gt;$BZ$7),1,0)</f>
        <v>0</v>
      </c>
      <c r="CJ120" s="19">
        <f t="shared" ref="CJ120" si="5742">IF(AND($BJ119=1,$BI120&lt;&gt;$BZ$7),1,0)</f>
        <v>0</v>
      </c>
      <c r="CK120" s="19">
        <f t="shared" ref="CK120" si="5743">IF(AND($BR119=1,$BQ120&lt;&gt;$BZ$7),1,0)</f>
        <v>0</v>
      </c>
      <c r="CL120" s="19">
        <f t="shared" ref="CL120" si="5744">IF(AND($BV119=1,$BU120&lt;&gt;$BZ$7),1,0)</f>
        <v>0</v>
      </c>
      <c r="CO120" s="19">
        <f>IF(AND($M120&lt;&gt;$CN$7,$M120&lt;=$CN$6),1,0)</f>
        <v>0</v>
      </c>
      <c r="CP120" s="19">
        <f>IF(AND($Q120&lt;&gt;$CN$7,$Q120&lt;=$CN$6),1,0)</f>
        <v>0</v>
      </c>
      <c r="CQ120" s="19">
        <f>IF(AND($U120&lt;&gt;$CN$7,$U120&lt;=$CN$6),1,0)</f>
        <v>0</v>
      </c>
      <c r="CR120" s="19">
        <f>IF(AND($Y120&lt;&gt;$CN$7,$Y120&lt;=$CN$6),1,0)</f>
        <v>0</v>
      </c>
      <c r="CS120" s="19">
        <f>IF(AND($AG120&lt;&gt;$CN$7,$AG120&lt;=$CN$6),1,0)</f>
        <v>0</v>
      </c>
      <c r="CT120" s="19">
        <f>IF(AND($AK120&lt;&gt;$CN$7,$AK120&lt;=$CN$6),1,0)</f>
        <v>0</v>
      </c>
      <c r="CU120" s="19">
        <f>IF(AND($AS120&lt;&gt;$CN$7,$AS120&lt;=$CN$6),1,0)</f>
        <v>0</v>
      </c>
      <c r="CV120" s="19">
        <f>IF(AND($AW120&lt;&gt;$CN$7,$AW120&lt;=$CN$6),1,0)</f>
        <v>0</v>
      </c>
      <c r="CW120" s="19">
        <f>IF(AND($BE120&lt;&gt;$CN$7,$BE120&lt;=$CN$6),1,0)</f>
        <v>0</v>
      </c>
      <c r="CX120" s="19">
        <f>IF(AND($BI120&lt;&gt;$CN$7,$BI120&lt;=$CN$6),1,0)</f>
        <v>0</v>
      </c>
      <c r="CY120" s="19">
        <f>IF(AND($BQ120&lt;&gt;$CN$7,$BQ120&lt;=$CN$6),1,0)</f>
        <v>0</v>
      </c>
      <c r="CZ120" s="19">
        <f>IF(AND($BU120&lt;&gt;$CN$7,$BU120&lt;=$CN$6),1,0)</f>
        <v>0</v>
      </c>
      <c r="DC120" s="19">
        <f>IF($N119=1,1,0)</f>
        <v>0</v>
      </c>
      <c r="DD120" s="19">
        <f>IF($R119=1,1,0)</f>
        <v>0</v>
      </c>
      <c r="DE120" s="19">
        <f>IF($V119=1,1,0)</f>
        <v>0</v>
      </c>
      <c r="DF120" s="19">
        <f>IF($Z119=1,1,0)</f>
        <v>0</v>
      </c>
      <c r="DG120" s="19">
        <f>IF($AH119=1,1,0)</f>
        <v>0</v>
      </c>
      <c r="DH120" s="19">
        <f>IF($AL119=1,1,0)</f>
        <v>0</v>
      </c>
      <c r="DI120" s="19">
        <f>IF($AT119=1,1,0)</f>
        <v>0</v>
      </c>
      <c r="DJ120" s="19">
        <f>IF($AX119=1,1,0)</f>
        <v>0</v>
      </c>
      <c r="DK120" s="19">
        <f>IF($BF119=1,1,0)</f>
        <v>0</v>
      </c>
      <c r="DL120" s="19">
        <f>IF($BJ119=1,1,0)</f>
        <v>0</v>
      </c>
      <c r="DM120" s="19">
        <f>IF($BR119=1,1,0)</f>
        <v>0</v>
      </c>
      <c r="DN120" s="19">
        <f>IF($BV119=1,1,0)</f>
        <v>0</v>
      </c>
      <c r="DQ120" s="19">
        <f t="shared" ref="DQ120" si="5745">IF($N119=1,1,0)</f>
        <v>0</v>
      </c>
      <c r="DR120" s="19">
        <f t="shared" ref="DR120" si="5746">IF($R119=1,1,0)</f>
        <v>0</v>
      </c>
      <c r="DS120" s="19">
        <f t="shared" ref="DS120" si="5747">IF($V119=1,1,0)</f>
        <v>0</v>
      </c>
      <c r="DT120" s="19">
        <f t="shared" ref="DT120" si="5748">IF($Z119=1,1,0)</f>
        <v>0</v>
      </c>
      <c r="DU120" s="19">
        <f t="shared" ref="DU120" si="5749">IF($AH119=1,1,0)</f>
        <v>0</v>
      </c>
      <c r="DV120" s="19">
        <f t="shared" ref="DV120" si="5750">IF($AL119=1,1,0)</f>
        <v>0</v>
      </c>
      <c r="DW120" s="19">
        <f t="shared" ref="DW120" si="5751">IF($AT119=1,1,0)</f>
        <v>0</v>
      </c>
      <c r="DX120" s="19">
        <f t="shared" ref="DX120" si="5752">IF($AX119=1,1,0)</f>
        <v>0</v>
      </c>
      <c r="DY120" s="19">
        <f t="shared" ref="DY120" si="5753">IF($BF119=1,1,0)</f>
        <v>0</v>
      </c>
      <c r="DZ120" s="19">
        <f t="shared" ref="DZ120" si="5754">IF($BJ119=1,1,0)</f>
        <v>0</v>
      </c>
      <c r="EA120" s="19">
        <f t="shared" ref="EA120" si="5755">IF($BR119=1,1,0)</f>
        <v>0</v>
      </c>
      <c r="EB120" s="19">
        <f t="shared" ref="EB120" si="5756">IF($BV119=1,1,0)</f>
        <v>0</v>
      </c>
      <c r="EE120" s="329">
        <f>N119*$FU120*週間進捗報告書!$G$9</f>
        <v>0</v>
      </c>
      <c r="EF120" s="329">
        <f>R119*$FV120*週間進捗報告書!$G$10</f>
        <v>0</v>
      </c>
      <c r="EG120" s="329">
        <f>V119*$FW120*週間進捗報告書!$G$11</f>
        <v>0</v>
      </c>
      <c r="EH120" s="329">
        <f>Z119*$FX120*週間進捗報告書!$G$12</f>
        <v>0</v>
      </c>
      <c r="EI120" s="329">
        <f>AH119*$FY120*週間進捗報告書!$G$13</f>
        <v>0</v>
      </c>
      <c r="EJ120" s="329">
        <f>AL119*$FZ120*週間進捗報告書!$G$14</f>
        <v>0</v>
      </c>
      <c r="EK120" s="329">
        <f>AT119*$GA120*週間進捗報告書!$G$15</f>
        <v>0</v>
      </c>
      <c r="EL120" s="329">
        <f>AX119*$GB120*週間進捗報告書!$G$16</f>
        <v>0</v>
      </c>
      <c r="EM120" s="329">
        <f>BF119*$GC120*週間進捗報告書!$G$17</f>
        <v>0</v>
      </c>
      <c r="EN120" s="329">
        <f>BJ119*$GD120*週間進捗報告書!$G$18</f>
        <v>0</v>
      </c>
      <c r="EO120" s="329">
        <f>BR119*$GE120*週間進捗報告書!$G$19</f>
        <v>0</v>
      </c>
      <c r="EP120" s="329">
        <f>BV119*$GF120*週間進捗報告書!$G$20</f>
        <v>0</v>
      </c>
      <c r="ER120" s="547"/>
      <c r="ES120" s="547"/>
      <c r="ET120" s="547"/>
      <c r="EU120" s="547"/>
      <c r="EV120" s="547"/>
      <c r="EW120" s="547"/>
      <c r="EX120" s="547"/>
      <c r="EY120" s="547"/>
      <c r="EZ120" s="547"/>
      <c r="FA120" s="547"/>
      <c r="FB120" s="547"/>
      <c r="FC120" s="547"/>
      <c r="FD120" s="547"/>
      <c r="FE120" s="332"/>
      <c r="FG120" s="19"/>
      <c r="FH120" s="19"/>
      <c r="FI120" s="19"/>
      <c r="FJ120" s="19"/>
      <c r="FK120" s="19"/>
      <c r="FL120" s="19"/>
      <c r="FM120" s="19"/>
      <c r="FN120" s="19"/>
      <c r="FO120" s="19"/>
      <c r="FP120" s="19"/>
      <c r="FQ120" s="19"/>
      <c r="FR120" s="19"/>
      <c r="FU120" s="295">
        <f t="shared" ref="FU120" si="5757">FU119</f>
        <v>0</v>
      </c>
      <c r="FV120" s="295">
        <f t="shared" ref="FV120" si="5758">FV119</f>
        <v>0</v>
      </c>
      <c r="FW120" s="295">
        <f t="shared" ref="FW120" si="5759">FW119</f>
        <v>0</v>
      </c>
      <c r="FX120" s="295">
        <f t="shared" ref="FX120" si="5760">FX119</f>
        <v>0</v>
      </c>
      <c r="FY120" s="295">
        <f t="shared" ref="FY120" si="5761">FY119</f>
        <v>0</v>
      </c>
      <c r="FZ120" s="295">
        <f t="shared" ref="FZ120" si="5762">FZ119</f>
        <v>0</v>
      </c>
      <c r="GA120" s="295">
        <f t="shared" ref="GA120" si="5763">GA119</f>
        <v>0</v>
      </c>
      <c r="GB120" s="295">
        <f t="shared" ref="GB120" si="5764">GB119</f>
        <v>0</v>
      </c>
      <c r="GC120" s="295">
        <f t="shared" ref="GC120" si="5765">GC119</f>
        <v>0</v>
      </c>
      <c r="GD120" s="295">
        <f t="shared" ref="GD120" si="5766">GD119</f>
        <v>0</v>
      </c>
      <c r="GE120" s="295">
        <f t="shared" ref="GE120" si="5767">GE119</f>
        <v>0</v>
      </c>
      <c r="GF120" s="295">
        <f t="shared" ref="GF120" si="5768">GF119</f>
        <v>0</v>
      </c>
      <c r="GG120" s="295" t="e">
        <f t="shared" ref="GG120" si="5769">GG119</f>
        <v>#N/A</v>
      </c>
      <c r="GH120" s="2" t="e">
        <f>INDEX(リスト!$V:$V,MATCH(中日程計画表!$D119,リスト!$D:$D,0))</f>
        <v>#N/A</v>
      </c>
      <c r="GI120" s="2" t="e">
        <f>INDEX(リスト!$A:$A,MATCH(中日程計画表!$D119,リスト!$D:$D,0))</f>
        <v>#N/A</v>
      </c>
      <c r="GJ120" s="2" t="e">
        <f>INDEX(リスト!$U:$U,MATCH(中日程計画表!$D119,リスト!$D:$D,0))</f>
        <v>#N/A</v>
      </c>
      <c r="GK120" s="5" t="e">
        <f>INDEX(リスト!$W:$W,MATCH(中日程計画表!$D119,リスト!$D:$D,0))</f>
        <v>#N/A</v>
      </c>
      <c r="GL120" s="2" t="s">
        <v>201</v>
      </c>
      <c r="GM120" s="296">
        <f t="shared" ref="GM120" si="5770">GM119</f>
        <v>0</v>
      </c>
      <c r="GN120" s="296" t="str">
        <f t="shared" ref="GN120" si="5771">GN119</f>
        <v>棚卸データ出力（API）</v>
      </c>
      <c r="GU120" s="461"/>
      <c r="GV120" s="460"/>
      <c r="GW120" s="460"/>
      <c r="GX120" s="461"/>
      <c r="GY120" s="461"/>
      <c r="GZ120" s="460"/>
      <c r="HA120" s="460"/>
      <c r="HB120" s="461"/>
      <c r="HC120" s="461"/>
      <c r="HD120" s="460"/>
      <c r="HE120" s="460"/>
      <c r="HF120" s="461"/>
      <c r="HG120" s="461"/>
      <c r="HH120" s="460"/>
      <c r="HI120" s="460"/>
      <c r="HJ120" s="461"/>
      <c r="HK120" s="461"/>
      <c r="HL120" s="460"/>
      <c r="HM120" s="460"/>
      <c r="HN120" s="461"/>
      <c r="HO120" s="461"/>
      <c r="HP120" s="460"/>
      <c r="HQ120" s="460"/>
      <c r="HR120" s="461"/>
      <c r="HS120" s="4"/>
    </row>
    <row r="121" spans="1:227" ht="12" customHeight="1">
      <c r="A121" s="488" t="str">
        <f t="shared" ref="A121" ca="1" si="5772">INDIRECT("リスト!A"&amp;B121+6)</f>
        <v>ラベル</v>
      </c>
      <c r="B121" s="486">
        <f t="shared" ref="B121" si="5773">ROUNDDOWN((ROW()-6)/2,0)+1</f>
        <v>58</v>
      </c>
      <c r="C121" s="474" t="str">
        <f>機能グループ名</f>
        <v>ラベル</v>
      </c>
      <c r="D121" s="484">
        <f>機能ID</f>
        <v>0</v>
      </c>
      <c r="E121" s="482" t="str">
        <f>機能名</f>
        <v>商品ラベル</v>
      </c>
      <c r="F121" s="315"/>
      <c r="G121" s="315"/>
      <c r="H121" s="315"/>
      <c r="I121" s="315"/>
      <c r="J121" s="316"/>
      <c r="K121" s="480" t="str">
        <f>担当者_SR</f>
        <v>NG</v>
      </c>
      <c r="L121" s="76"/>
      <c r="M121" s="76"/>
      <c r="N121" s="470"/>
      <c r="O121" s="474" t="str">
        <f>担当者_SRR</f>
        <v>NG</v>
      </c>
      <c r="P121" s="76"/>
      <c r="Q121" s="76"/>
      <c r="R121" s="470"/>
      <c r="S121" s="474" t="str">
        <f>担当者_DS</f>
        <v>NG</v>
      </c>
      <c r="T121" s="76"/>
      <c r="U121" s="76"/>
      <c r="V121" s="470"/>
      <c r="W121" s="472" t="str">
        <f>担当者_DSR</f>
        <v>NG</v>
      </c>
      <c r="X121" s="76"/>
      <c r="Y121" s="76"/>
      <c r="Z121" s="470"/>
      <c r="AA121" s="476"/>
      <c r="AB121" s="79"/>
      <c r="AC121" s="79"/>
      <c r="AD121" s="470">
        <f>IF(AC122 &lt;&gt; "",1,0)</f>
        <v>0</v>
      </c>
      <c r="AE121" s="472" t="str">
        <f>担当者_CD</f>
        <v>NG</v>
      </c>
      <c r="AF121" s="76"/>
      <c r="AG121" s="76"/>
      <c r="AH121" s="470"/>
      <c r="AI121" s="472" t="str">
        <f>担当者_DD</f>
        <v>NG</v>
      </c>
      <c r="AJ121" s="76"/>
      <c r="AK121" s="76"/>
      <c r="AL121" s="470"/>
      <c r="AM121" s="476"/>
      <c r="AN121" s="79"/>
      <c r="AO121" s="79"/>
      <c r="AP121" s="470">
        <f>IF(AO122 &lt;&gt; "",1,0)</f>
        <v>0</v>
      </c>
      <c r="AQ121" s="472" t="str">
        <f>担当者_MCL</f>
        <v>NG</v>
      </c>
      <c r="AR121" s="76"/>
      <c r="AS121" s="76"/>
      <c r="AT121" s="470"/>
      <c r="AU121" s="472" t="str">
        <f>担当者_MCLR</f>
        <v>NG</v>
      </c>
      <c r="AV121" s="76"/>
      <c r="AW121" s="76"/>
      <c r="AX121" s="470"/>
      <c r="AY121" s="476"/>
      <c r="AZ121" s="79"/>
      <c r="BA121" s="79"/>
      <c r="BB121" s="470">
        <f>IF(BA122 &lt;&gt; "",1,0)</f>
        <v>0</v>
      </c>
      <c r="BC121" s="474" t="str">
        <f>担当者_MT</f>
        <v>NG</v>
      </c>
      <c r="BD121" s="76"/>
      <c r="BE121" s="76"/>
      <c r="BF121" s="470"/>
      <c r="BG121" s="472" t="str">
        <f>担当者_M検</f>
        <v>NG</v>
      </c>
      <c r="BH121" s="76"/>
      <c r="BI121" s="76"/>
      <c r="BJ121" s="470"/>
      <c r="BK121" s="476"/>
      <c r="BL121" s="79"/>
      <c r="BM121" s="79"/>
      <c r="BN121" s="470">
        <v>0</v>
      </c>
      <c r="BO121" s="474" t="str">
        <f>担当者_モテ</f>
        <v>NG</v>
      </c>
      <c r="BP121" s="76"/>
      <c r="BQ121" s="76"/>
      <c r="BR121" s="470"/>
      <c r="BS121" s="472" t="str">
        <f>担当者_モテR</f>
        <v>NG</v>
      </c>
      <c r="BT121" s="76"/>
      <c r="BU121" s="76"/>
      <c r="BV121" s="470"/>
      <c r="BW121" s="468">
        <f t="shared" ref="BW121" si="5774">IFERROR(SUM(IF(K121&lt;&gt;"NG",N121*K$1,0),IF(O121&lt;&gt;"NG",R121*O$1,0),IF(S121&lt;&gt;"NG",V121*S$1,0),IF(W121&lt;&gt;"NG",Z121*W$1,0),IF(AA121&lt;&gt;"NG",AD121*AA$1,0),IF(AE121&lt;&gt;"NG",AH121*AE$1,0),IF(AI121&lt;&gt;"NG",AL121*AI$1,0),IF(AM121&lt;&gt;"NG",AP121*AM$1,0),IF(AQ121&lt;&gt;"NG",AT121*AQ$1,0),IF(AU121&lt;&gt;"NG",AX121*AU$1,0),IF(AY121&lt;&gt;"NG",BB121*AY$1,0),IF(BC121&lt;&gt;"NG",BF121*BC$1,0),IF(BG121&lt;&gt;"NG",BJ121*BG$1,0),IF(BK121&lt;&gt;"NG",BN121*BK$1,0),IF(BO121&lt;&gt;"NG",BR121*BO$1,0),IF(BS121&lt;&gt;"NG",BV121*BS$1,0))/SUM(IF(K121&lt;&gt;"NG",K$1,0),IF(O121&lt;&gt;"NG",O$1,0),IF(S121&lt;&gt;"NG",S$1,0),IF(W121&lt;&gt;"NG",W$1,0),IF(AA121&lt;&gt;"NG",AA$1,0),IF(AE121&lt;&gt;"NG",AE$1,0),IF(AI121&lt;&gt;"NG",AI$1,0),IF(AM121&lt;&gt;"NG",AM$1,0),IF(AQ121&lt;&gt;"NG",AQ$1,0),IF(AU121&lt;&gt;"NG",AU$1,0),IF(AY121&lt;&gt;"NG",AY$1,0),IF(BC121&lt;&gt;"NG",BC$1,0),IF(BG121&lt;&gt;"NG",BG$1,0),IF(BK121&lt;&gt;"NG",BK$1,0),IF(BO121&lt;&gt;"NG",BO$1,0),IF(BS121&lt;&gt;"NG",BS$1,0)),0)</f>
        <v>0</v>
      </c>
      <c r="BX121" s="466"/>
      <c r="BY121" s="490"/>
      <c r="BZ121" s="5"/>
      <c r="CA121" s="32">
        <f t="shared" ref="CA121" si="5775">IF(AND($M121&lt;&gt;$BZ$5,$M121&lt;=$BZ$6,$M121&lt;&gt;$BZ$7),1,0)</f>
        <v>0</v>
      </c>
      <c r="CB121" s="32">
        <f t="shared" ref="CB121" si="5776">IF(AND($Q121&lt;&gt;$BZ$5,$Q121&lt;=$BZ$6,$Q121&lt;&gt;$BZ$7),1,0)</f>
        <v>0</v>
      </c>
      <c r="CC121" s="32">
        <f t="shared" ref="CC121" si="5777">IF(AND($U121&lt;&gt;$BZ$5,$U121&lt;=$BZ$6,$U121&lt;&gt;$BZ$7),1,0)</f>
        <v>0</v>
      </c>
      <c r="CD121" s="32">
        <f t="shared" ref="CD121" si="5778">IF(AND($Y121&lt;&gt;$BZ$5,$Y121&lt;=$BZ$6,$Y121&lt;&gt;$BZ$7),1,0)</f>
        <v>0</v>
      </c>
      <c r="CE121" s="32">
        <f t="shared" ref="CE121" si="5779">IF(AND($AG121&lt;&gt;$BZ$5,$AG121&lt;=$BZ$6,$AG121&lt;&gt;$BZ$7),1,0)</f>
        <v>0</v>
      </c>
      <c r="CF121" s="32">
        <f t="shared" ref="CF121" si="5780">IF(AND($AK121&lt;&gt;$BZ$5,$AK121&lt;=$BZ$6,$AK121&lt;&gt;$BZ$7),1,0)</f>
        <v>0</v>
      </c>
      <c r="CG121" s="32">
        <f t="shared" ref="CG121" si="5781">IF(AND($AS121&lt;&gt;$BZ$5,$AS121&lt;=$BZ$6,$AS121&lt;&gt;$BZ$7),1,0)</f>
        <v>0</v>
      </c>
      <c r="CH121" s="32">
        <f t="shared" ref="CH121" si="5782">IF(AND($AW121&lt;&gt;$BZ$5,$AW121&lt;=$BZ$6,$AW121&lt;&gt;$BZ$7),1,0)</f>
        <v>0</v>
      </c>
      <c r="CI121" s="32">
        <f t="shared" ref="CI121" si="5783">IF(AND($BE121&lt;&gt;$BZ$5,$BE121&lt;=$BZ$6,$BE121&lt;&gt;$BZ$7),1,0)</f>
        <v>0</v>
      </c>
      <c r="CJ121" s="32">
        <f t="shared" ref="CJ121" si="5784">IF(AND($BI121&lt;&gt;$BZ$5,$BI121&lt;=$BZ$6,$BI121&lt;&gt;$BZ$7),1,0)</f>
        <v>0</v>
      </c>
      <c r="CK121" s="32">
        <f t="shared" ref="CK121" si="5785">IF(AND($BQ121&lt;&gt;$BZ$5,$BQ121&lt;=$BZ$6,$BQ121&lt;&gt;$BZ$7),1,0)</f>
        <v>0</v>
      </c>
      <c r="CL121" s="32">
        <f t="shared" ref="CL121" si="5786">IF(AND($BU121&lt;&gt;$BZ$5,$BU121&lt;=$BZ$6,$BU121&lt;&gt;$BZ$7),1,0)</f>
        <v>0</v>
      </c>
      <c r="CO121" s="32">
        <f>IF(AND($M121&lt;&gt;$CN$5,$M121&lt;=$CN$6,$M121&lt;&gt;$CN$7),1,0)</f>
        <v>0</v>
      </c>
      <c r="CP121" s="32">
        <f>IF(AND($Q121&lt;&gt;$CN$5,$Q121&lt;=$CN$6,$Q121&lt;&gt;$CN$7),1,0)</f>
        <v>0</v>
      </c>
      <c r="CQ121" s="32">
        <f>IF(AND($U121&lt;&gt;$CN$5,$U121&lt;=$CN$6,$U121&lt;&gt;$CN$7),1,0)</f>
        <v>0</v>
      </c>
      <c r="CR121" s="32">
        <f>IF(AND($Y121&lt;&gt;$CN$5,$Y121&lt;=$CN$6,$Y121&lt;&gt;$CN$7),1,0)</f>
        <v>0</v>
      </c>
      <c r="CS121" s="32">
        <f>IF(AND($AG121&lt;&gt;$CN$5,$AG121&lt;=$CN$6,$AG121&lt;&gt;$CN$7),1,0)</f>
        <v>0</v>
      </c>
      <c r="CT121" s="32">
        <f>IF(AND($AK121&lt;&gt;$CN$5,$AK121&lt;=$CN$6,$AK121&lt;&gt;$CN$7),1,0)</f>
        <v>0</v>
      </c>
      <c r="CU121" s="32">
        <f>IF(AND($AS121&lt;&gt;$CN$5,$AS121&lt;=$CN$6,$AS121&lt;&gt;$CN$7),1,0)</f>
        <v>0</v>
      </c>
      <c r="CV121" s="32">
        <f>IF(AND($AW121&lt;&gt;$CN$5,$AW121&lt;=$CN$6,$AW121&lt;&gt;$CN$7),1,0)</f>
        <v>0</v>
      </c>
      <c r="CW121" s="32">
        <f>IF(AND($BE121&lt;&gt;$CN$5,$BE121&lt;=$CN$6,$BE121&lt;&gt;$CN$7),1,0)</f>
        <v>0</v>
      </c>
      <c r="CX121" s="32">
        <f>IF(AND($BI121&lt;&gt;$CN$5,$BI121&lt;=$CN$6,$BI121&lt;&gt;$CN$7),1,0)</f>
        <v>0</v>
      </c>
      <c r="CY121" s="32">
        <f>IF(AND($BQ121&lt;&gt;$CN$5,$BQ121&lt;=$CN$6,$BQ121&lt;&gt;$CN$7),1,0)</f>
        <v>0</v>
      </c>
      <c r="CZ121" s="32">
        <f>IF(AND($BU121&lt;&gt;$CN$5,$BU121&lt;=$CN$6,$BU121&lt;&gt;$CN$7),1,0)</f>
        <v>0</v>
      </c>
      <c r="DC121" s="32">
        <f>IF(AND($M121&lt;&gt;$DB$5,$M121&lt;=$DB$6,$M121&lt;&gt;$CN$7),1,0)</f>
        <v>0</v>
      </c>
      <c r="DD121" s="32">
        <f>IF(AND($Q121&lt;&gt;$DB$5,$Q121&lt;=$DB$6,$Q121&lt;&gt;$CN$7),1,0)</f>
        <v>0</v>
      </c>
      <c r="DE121" s="32">
        <f>IF(AND($U121&lt;&gt;$DB$5,$U121&lt;=$DB$6,$U121&lt;&gt;$CN$7),1,0)</f>
        <v>0</v>
      </c>
      <c r="DF121" s="32">
        <f>IF(AND($Y121&lt;&gt;$DB$5,$Y121&lt;=$DB$6,$Y121&lt;&gt;$CN$7),1,0)</f>
        <v>0</v>
      </c>
      <c r="DG121" s="32">
        <f>IF(AND($AG121&lt;&gt;$DB$5,$AG121&lt;=$DB$6,$AG121&lt;&gt;$CN$7),1,0)</f>
        <v>0</v>
      </c>
      <c r="DH121" s="32">
        <f>IF(AND($AK121&lt;&gt;$DB$5,$AK121&lt;=$DB$6,$AK121&lt;&gt;$CN$7),1,0)</f>
        <v>0</v>
      </c>
      <c r="DI121" s="32">
        <f>IF(AND($AS121&lt;&gt;$DB$5,$AS121&lt;=$DB$6,$AS121&lt;&gt;$CN$7),1,0)</f>
        <v>0</v>
      </c>
      <c r="DJ121" s="32">
        <f>IF(AND($AW121&lt;&gt;$DB$5,$AW121&lt;=$DB$6,$AW121&lt;&gt;$CN$7),1,0)</f>
        <v>0</v>
      </c>
      <c r="DK121" s="32">
        <f>IF(AND($BE121&lt;&gt;$DB$5,$BE121&lt;=$DB$6,$BE121&lt;&gt;$CN$7),1,0)</f>
        <v>0</v>
      </c>
      <c r="DL121" s="32">
        <f>IF(AND($BI121&lt;&gt;$DB$5,$BI121&lt;=$DB$6,$BI121&lt;&gt;$CN$7),1,0)</f>
        <v>0</v>
      </c>
      <c r="DM121" s="32">
        <f>IF(AND($BQ121&lt;&gt;$DB$5,$BQ121&lt;=$DB$6,$BQ121&lt;&gt;$CN$7),1,0)</f>
        <v>0</v>
      </c>
      <c r="DN121" s="32">
        <f>IF(AND($BU121&lt;&gt;$DB$5,$BU121&lt;=$DB$6,$BU121&lt;&gt;$CN$7),1,0)</f>
        <v>0</v>
      </c>
      <c r="DQ121" s="32">
        <f t="shared" ref="DQ121" si="5787">IF(AND($M121&lt;&gt;$DP$5,$M121&lt;=$DP$6,$M121&lt;&gt;$CN$7),1,0)</f>
        <v>0</v>
      </c>
      <c r="DR121" s="32">
        <f t="shared" ref="DR121" si="5788">IF(AND($Q121&lt;&gt;$DP$5,$Q121&lt;=$DP$6,$Q121&lt;&gt;$CN$7),1,0)</f>
        <v>0</v>
      </c>
      <c r="DS121" s="32">
        <f t="shared" ref="DS121" si="5789">IF(AND($U121&lt;&gt;$DP$5,$U121&lt;=$DP$6,$U121&lt;&gt;$CN$7),1,0)</f>
        <v>0</v>
      </c>
      <c r="DT121" s="32">
        <f t="shared" ref="DT121" si="5790">IF(AND($Y121&lt;&gt;$DP$5,$Y121&lt;=$DP$6,$Y121&lt;&gt;$CN$7),1,0)</f>
        <v>0</v>
      </c>
      <c r="DU121" s="32">
        <f t="shared" ref="DU121" si="5791">IF(AND($AG121&lt;&gt;$DP$5,$AG121&lt;=$DP$6,$AG121&lt;&gt;$CN$7),1,0)</f>
        <v>0</v>
      </c>
      <c r="DV121" s="32">
        <f t="shared" ref="DV121" si="5792">IF(AND($AK121&lt;&gt;$DP$5,$AK121&lt;=$DP$6,$AK121&lt;&gt;$CN$7),1,0)</f>
        <v>0</v>
      </c>
      <c r="DW121" s="32">
        <f t="shared" ref="DW121" si="5793">IF(AND($AS121&lt;&gt;$DP$5,$AS121&lt;=$DP$6,$AS121&lt;&gt;$CN$7),1,0)</f>
        <v>0</v>
      </c>
      <c r="DX121" s="32">
        <f t="shared" ref="DX121" si="5794">IF(AND($AW121&lt;&gt;$DP$5,$AW121&lt;=$DP$6,$AW121&lt;&gt;$CN$7),1,0)</f>
        <v>0</v>
      </c>
      <c r="DY121" s="32">
        <f t="shared" ref="DY121" si="5795">IF(AND($BE121&lt;&gt;$DP$5,$BE121&lt;=$DP$6,$BE121&lt;&gt;$CN$7),1,0)</f>
        <v>0</v>
      </c>
      <c r="DZ121" s="32">
        <f t="shared" ref="DZ121" si="5796">IF(AND($BI121&lt;&gt;$DP$5,$BI121&lt;=$DP$6,$BI121&lt;&gt;$CN$7),1,0)</f>
        <v>0</v>
      </c>
      <c r="EA121" s="32">
        <f t="shared" ref="EA121" si="5797">IF(AND($BQ121&lt;&gt;$DP$5,$BQ121&lt;=$DP$6,$BQ121&lt;&gt;$CN$7),1,0)</f>
        <v>0</v>
      </c>
      <c r="EB121" s="32">
        <f t="shared" ref="EB121" si="5798">IF(AND($BU121&lt;&gt;$DP$5,$BU121&lt;=$DP$6,$BU121&lt;&gt;$CN$7),1,0)</f>
        <v>0</v>
      </c>
      <c r="EE121" s="328">
        <f>IF(M121&lt;&gt;"",IF(M121&lt;=$ED$6,1,IF(L121&gt;$ED$6,0,NETWORKDAYS(L121,$ED$6,祭日リスト)/NETWORKDAYS(L121,M121,祭日リスト)))*$GG121*週間進捗報告書!$G$9,0)</f>
        <v>0</v>
      </c>
      <c r="EF121" s="328">
        <f>IF(Q121&lt;&gt;"",IF(Q121&lt;=$ED$6,1,IF(P121&gt;$ED$6,0,NETWORKDAYS(P121,$ED$6,祭日リスト)/NETWORKDAYS(P121,Q121,祭日リスト)))*$GG121*週間進捗報告書!$G$10,0)</f>
        <v>0</v>
      </c>
      <c r="EG121" s="328">
        <f>IF(U121&lt;&gt;"",IF(U121&lt;=$ED$6,1,IF(T121&gt;$ED$6,0,NETWORKDAYS(T121,$ED$6,祭日リスト)/NETWORKDAYS(T121,U121,祭日リスト)))*$GG121*週間進捗報告書!$G$11,0)</f>
        <v>0</v>
      </c>
      <c r="EH121" s="328">
        <f>IF(Y121&lt;&gt;"",IF(Y121&lt;=$ED$6,1,IF(X121&gt;$ED$6,0,NETWORKDAYS(X121,$ED$6,祭日リスト)/NETWORKDAYS(X121,Y121,祭日リスト)))*$GG121*週間進捗報告書!$G$12,0)</f>
        <v>0</v>
      </c>
      <c r="EI121" s="328">
        <f>IF(AG121&lt;&gt;"",IF(AG121&lt;=$ED$6,1,IF(AF121&gt;$ED$6,0,NETWORKDAYS(AF121,$ED$6,祭日リスト)/NETWORKDAYS(AF121,AG121,祭日リスト)))*$GG121*週間進捗報告書!$G$13,0)</f>
        <v>0</v>
      </c>
      <c r="EJ121" s="328">
        <f>IF(AK121&lt;&gt;"",IF(AK121&lt;=$ED$6,1,IF(AJ121&gt;$ED$6,0,NETWORKDAYS(AJ121,$ED$6,祭日リスト)/NETWORKDAYS(AJ121,AK121,祭日リスト)))*$GG121*週間進捗報告書!$G$14,0)</f>
        <v>0</v>
      </c>
      <c r="EK121" s="328">
        <f>IF(AS121&lt;&gt;"",IF(AS121&lt;=$ED$6,1,IF(AR121&gt;$ED$6,0,NETWORKDAYS(AR121,$ED$6,祭日リスト)/NETWORKDAYS(AR121,AS121,祭日リスト)))*$GG121*週間進捗報告書!$G$15,0)</f>
        <v>0</v>
      </c>
      <c r="EL121" s="328">
        <f>IF(AW121&lt;&gt;"",IF(AW121&lt;=$ED$6,1,IF(AV121&gt;$ED$6,0,NETWORKDAYS(AV121,$ED$6,祭日リスト)/NETWORKDAYS(AV121,AW121,祭日リスト)))*$GG121*週間進捗報告書!$G$16,0)</f>
        <v>0</v>
      </c>
      <c r="EM121" s="328">
        <f>IF(BE121&lt;&gt;"",IF(BE121&lt;=$ED$6,1,IF(BD121&gt;$ED$6,0,NETWORKDAYS(BD121,$ED$6,祭日リスト)/NETWORKDAYS(BD121,BE121,祭日リスト)))*$GG121*週間進捗報告書!$G$17,0)</f>
        <v>0</v>
      </c>
      <c r="EN121" s="328">
        <f>IF(BI121&lt;&gt;"",IF(BI121&lt;=$ED$6,1,IF(BH121&gt;$ED$6,0,NETWORKDAYS(BH121,$ED$6,祭日リスト)/NETWORKDAYS(BH121,BI121,祭日リスト)))*$GG121*週間進捗報告書!$G$18,0)</f>
        <v>0</v>
      </c>
      <c r="EO121" s="328">
        <f>IF(BQ121&lt;&gt;"",IF(BQ121&lt;=$ED$6,1,IF(BP121&gt;$ED$6,0,NETWORKDAYS(BP121,$ED$6,祭日リスト)/NETWORKDAYS(BP121,BQ121,祭日リスト)))*$GG121*週間進捗報告書!$G$19,0)</f>
        <v>0</v>
      </c>
      <c r="EP121" s="328">
        <f>IF(BU121&lt;&gt;"",IF(BU121&lt;=$ED$6,1,IF(BT121&gt;$ED$6,0,NETWORKDAYS(BT121,$ED$6,祭日リスト)/NETWORKDAYS(BT121,BU121,祭日リスト)))*$GG121*週間進捗報告書!$G$20,0)</f>
        <v>0</v>
      </c>
      <c r="ER121" s="547">
        <f t="shared" ref="ER121:FC121" si="5799">EE121-EE122</f>
        <v>0</v>
      </c>
      <c r="ES121" s="547">
        <f t="shared" si="5799"/>
        <v>0</v>
      </c>
      <c r="ET121" s="547">
        <f t="shared" si="5799"/>
        <v>0</v>
      </c>
      <c r="EU121" s="547">
        <f t="shared" si="5799"/>
        <v>0</v>
      </c>
      <c r="EV121" s="547">
        <f t="shared" si="5799"/>
        <v>0</v>
      </c>
      <c r="EW121" s="547">
        <f t="shared" si="5799"/>
        <v>0</v>
      </c>
      <c r="EX121" s="547">
        <f t="shared" si="5799"/>
        <v>0</v>
      </c>
      <c r="EY121" s="547">
        <f t="shared" si="5799"/>
        <v>0</v>
      </c>
      <c r="EZ121" s="547">
        <f t="shared" si="5799"/>
        <v>0</v>
      </c>
      <c r="FA121" s="547">
        <f t="shared" si="5799"/>
        <v>0</v>
      </c>
      <c r="FB121" s="547">
        <f t="shared" si="5799"/>
        <v>0</v>
      </c>
      <c r="FC121" s="547">
        <f t="shared" si="5799"/>
        <v>0</v>
      </c>
      <c r="FD121" s="547">
        <f t="shared" ref="FD121" si="5800">SUM(ER121:FC122)</f>
        <v>0</v>
      </c>
      <c r="FE121" s="333"/>
      <c r="FG121" s="32">
        <f>IF(AND($M121&lt;&gt;$FF$7),1,0)</f>
        <v>0</v>
      </c>
      <c r="FH121" s="32">
        <f>IF(AND($Q121&lt;&gt;$FF$7),1,0)</f>
        <v>0</v>
      </c>
      <c r="FI121" s="32">
        <f>IF(AND($U121&lt;&gt;$FF$7),1,0)</f>
        <v>0</v>
      </c>
      <c r="FJ121" s="32">
        <f>IF(AND($Y121&lt;&gt;$FF$7),1,0)</f>
        <v>0</v>
      </c>
      <c r="FK121" s="32">
        <f>IF(AND($AG121&lt;&gt;$FF$7),1,0)</f>
        <v>0</v>
      </c>
      <c r="FL121" s="32">
        <f>IF(AND($AK121&lt;&gt;$FF$7),1,0)</f>
        <v>0</v>
      </c>
      <c r="FM121" s="32">
        <f>IF(AND($AS121&lt;&gt;$FF$7),1,0)</f>
        <v>0</v>
      </c>
      <c r="FN121" s="32">
        <f>IF(AND($AW121&lt;&gt;$FF$7),1,0)</f>
        <v>0</v>
      </c>
      <c r="FO121" s="32">
        <f>IF(AND($BE121&lt;&gt;$FF$7),1,0)</f>
        <v>0</v>
      </c>
      <c r="FP121" s="32">
        <f>IF(AND($BI121&lt;&gt;$FF$7),1,0)</f>
        <v>0</v>
      </c>
      <c r="FQ121" s="32">
        <f>IF(AND($BQ121&lt;&gt;$FF$7),1,0)</f>
        <v>0</v>
      </c>
      <c r="FR121" s="32">
        <f>IF(AND($BU121&lt;&gt;$FF$7),1,0)</f>
        <v>0</v>
      </c>
      <c r="FU121" s="294">
        <f t="shared" ref="FU121" si="5801">IF($K121&lt;&gt;"NG",$GG121,0)</f>
        <v>0</v>
      </c>
      <c r="FV121" s="294">
        <f t="shared" ref="FV121" si="5802">IF($O121&lt;&gt;"NG",$GG121,0)</f>
        <v>0</v>
      </c>
      <c r="FW121" s="294">
        <f t="shared" ref="FW121" si="5803">IF($S121&lt;&gt;"NG",$GG121,0)</f>
        <v>0</v>
      </c>
      <c r="FX121" s="294">
        <f t="shared" ref="FX121" si="5804">IF($W121&lt;&gt;"NG",$GG121,0)</f>
        <v>0</v>
      </c>
      <c r="FY121" s="294">
        <f t="shared" ref="FY121" si="5805">IF($AE121&lt;&gt;"NG",$GG121,0)</f>
        <v>0</v>
      </c>
      <c r="FZ121" s="294">
        <f t="shared" ref="FZ121" si="5806">IF($AI121&lt;&gt;"NG",$GG121,0)</f>
        <v>0</v>
      </c>
      <c r="GA121" s="294">
        <f t="shared" ref="GA121" si="5807">IF($AQ121&lt;&gt;"NG",$GG121,0)</f>
        <v>0</v>
      </c>
      <c r="GB121" s="294">
        <f t="shared" ref="GB121" si="5808">IF($AU121&lt;&gt;"NG",$GG121,0)</f>
        <v>0</v>
      </c>
      <c r="GC121" s="294">
        <f t="shared" ref="GC121" si="5809">IF($BC121&lt;&gt;"NG",$GG121,0)</f>
        <v>0</v>
      </c>
      <c r="GD121" s="294">
        <f t="shared" ref="GD121" si="5810">IF($BG121&lt;&gt;"NG",$GG121,0)</f>
        <v>0</v>
      </c>
      <c r="GE121" s="294">
        <f t="shared" ref="GE121" si="5811">IF($BO121&lt;&gt;"NG",$GG121,0)</f>
        <v>0</v>
      </c>
      <c r="GF121" s="294">
        <f t="shared" ref="GF121" si="5812">IF($BS121&lt;&gt;"NG",$GG121,0)</f>
        <v>0</v>
      </c>
      <c r="GG121" s="294" t="e">
        <f>VLOOKUP($D121,リスト!$D:$S,15,FALSE)</f>
        <v>#N/A</v>
      </c>
      <c r="GH121" s="2" t="e">
        <f>INDEX(リスト!$V:$V,MATCH(中日程計画表!$D121,リスト!$D:$D,0))</f>
        <v>#N/A</v>
      </c>
      <c r="GI121" s="2" t="e">
        <f>INDEX(リスト!$A:$A,MATCH(中日程計画表!$D121,リスト!$D:$D,0))</f>
        <v>#N/A</v>
      </c>
      <c r="GJ121" s="2" t="e">
        <f>INDEX(リスト!$U:$U,MATCH(中日程計画表!$D121,リスト!$D:$D,0))</f>
        <v>#N/A</v>
      </c>
      <c r="GK121" s="5" t="e">
        <f>INDEX(リスト!$W:$W,MATCH(中日程計画表!$D121,リスト!$D:$D,0))</f>
        <v>#N/A</v>
      </c>
      <c r="GL121" s="2" t="s">
        <v>200</v>
      </c>
      <c r="GM121" s="296">
        <f>D121</f>
        <v>0</v>
      </c>
      <c r="GN121" s="296" t="str">
        <f>E121</f>
        <v>商品ラベル</v>
      </c>
      <c r="GU121" s="460" t="str">
        <f t="shared" ref="GU121" si="5813">AE121</f>
        <v>NG</v>
      </c>
      <c r="GV121" s="460">
        <f t="shared" ref="GV121" si="5814">EI121</f>
        <v>0</v>
      </c>
      <c r="GW121" s="460">
        <f t="shared" ref="GW121" si="5815">EI122</f>
        <v>0</v>
      </c>
      <c r="GX121" s="462">
        <f t="shared" ref="GX121" si="5816">EV121</f>
        <v>0</v>
      </c>
      <c r="GY121" s="460" t="str">
        <f t="shared" ref="GY121" si="5817">AI121</f>
        <v>NG</v>
      </c>
      <c r="GZ121" s="460">
        <f t="shared" ref="GZ121" si="5818">EJ121</f>
        <v>0</v>
      </c>
      <c r="HA121" s="460">
        <f t="shared" ref="HA121" si="5819">EJ122</f>
        <v>0</v>
      </c>
      <c r="HB121" s="462">
        <f t="shared" ref="HB121" si="5820">EW121</f>
        <v>0</v>
      </c>
      <c r="HC121" s="460" t="str">
        <f t="shared" ref="HC121" si="5821">AQ121</f>
        <v>NG</v>
      </c>
      <c r="HD121" s="460">
        <f t="shared" ref="HD121" si="5822">EK121</f>
        <v>0</v>
      </c>
      <c r="HE121" s="460">
        <f t="shared" ref="HE121" si="5823">EK122</f>
        <v>0</v>
      </c>
      <c r="HF121" s="462">
        <f t="shared" ref="HF121" si="5824">EX121</f>
        <v>0</v>
      </c>
      <c r="HG121" s="460" t="str">
        <f t="shared" ref="HG121" si="5825">AU121</f>
        <v>NG</v>
      </c>
      <c r="HH121" s="460">
        <f t="shared" ref="HH121" si="5826">EL121</f>
        <v>0</v>
      </c>
      <c r="HI121" s="460">
        <f t="shared" ref="HI121" si="5827">EL122</f>
        <v>0</v>
      </c>
      <c r="HJ121" s="462">
        <f t="shared" ref="HJ121" si="5828">EY121</f>
        <v>0</v>
      </c>
      <c r="HK121" s="460" t="str">
        <f t="shared" ref="HK121" si="5829">BC121</f>
        <v>NG</v>
      </c>
      <c r="HL121" s="460">
        <f t="shared" ref="HL121" si="5830">EM121</f>
        <v>0</v>
      </c>
      <c r="HM121" s="460">
        <f t="shared" ref="HM121" si="5831">EM122</f>
        <v>0</v>
      </c>
      <c r="HN121" s="462">
        <f t="shared" ref="HN121" si="5832">EZ121</f>
        <v>0</v>
      </c>
      <c r="HO121" s="460" t="str">
        <f t="shared" ref="HO121" si="5833">BG121</f>
        <v>NG</v>
      </c>
      <c r="HP121" s="460">
        <f t="shared" ref="HP121" si="5834">EN121</f>
        <v>0</v>
      </c>
      <c r="HQ121" s="460">
        <f t="shared" ref="HQ121" si="5835">EN122</f>
        <v>0</v>
      </c>
      <c r="HR121" s="462">
        <f t="shared" ref="HR121" si="5836">FA121</f>
        <v>0</v>
      </c>
      <c r="HS121" s="332"/>
    </row>
    <row r="122" spans="1:227" ht="12" customHeight="1">
      <c r="A122" s="489"/>
      <c r="B122" s="487"/>
      <c r="C122" s="475"/>
      <c r="D122" s="485"/>
      <c r="E122" s="483"/>
      <c r="F122" s="317"/>
      <c r="G122" s="317"/>
      <c r="H122" s="317"/>
      <c r="I122" s="317"/>
      <c r="J122" s="316"/>
      <c r="K122" s="481"/>
      <c r="L122" s="77"/>
      <c r="M122" s="77"/>
      <c r="N122" s="471"/>
      <c r="O122" s="475"/>
      <c r="P122" s="77"/>
      <c r="Q122" s="77"/>
      <c r="R122" s="471"/>
      <c r="S122" s="475"/>
      <c r="T122" s="77"/>
      <c r="U122" s="77"/>
      <c r="V122" s="471"/>
      <c r="W122" s="473"/>
      <c r="X122" s="77"/>
      <c r="Y122" s="77"/>
      <c r="Z122" s="471"/>
      <c r="AA122" s="477"/>
      <c r="AB122" s="80"/>
      <c r="AC122" s="80"/>
      <c r="AD122" s="471"/>
      <c r="AE122" s="473"/>
      <c r="AF122" s="77"/>
      <c r="AG122" s="77"/>
      <c r="AH122" s="471"/>
      <c r="AI122" s="473"/>
      <c r="AJ122" s="77"/>
      <c r="AK122" s="77"/>
      <c r="AL122" s="471"/>
      <c r="AM122" s="477"/>
      <c r="AN122" s="80"/>
      <c r="AO122" s="80"/>
      <c r="AP122" s="471"/>
      <c r="AQ122" s="473"/>
      <c r="AR122" s="77"/>
      <c r="AS122" s="77"/>
      <c r="AT122" s="471"/>
      <c r="AU122" s="473"/>
      <c r="AV122" s="77"/>
      <c r="AW122" s="77"/>
      <c r="AX122" s="471"/>
      <c r="AY122" s="477"/>
      <c r="AZ122" s="80"/>
      <c r="BA122" s="80"/>
      <c r="BB122" s="471"/>
      <c r="BC122" s="475"/>
      <c r="BD122" s="77"/>
      <c r="BE122" s="77"/>
      <c r="BF122" s="471"/>
      <c r="BG122" s="473"/>
      <c r="BH122" s="77"/>
      <c r="BI122" s="77"/>
      <c r="BJ122" s="471"/>
      <c r="BK122" s="477"/>
      <c r="BL122" s="80"/>
      <c r="BM122" s="80"/>
      <c r="BN122" s="471"/>
      <c r="BO122" s="475"/>
      <c r="BP122" s="77"/>
      <c r="BQ122" s="77"/>
      <c r="BR122" s="471"/>
      <c r="BS122" s="473"/>
      <c r="BT122" s="77"/>
      <c r="BU122" s="77"/>
      <c r="BV122" s="471"/>
      <c r="BW122" s="469"/>
      <c r="BX122" s="467"/>
      <c r="BY122" s="490"/>
      <c r="CA122" s="19">
        <f t="shared" ref="CA122" si="5837">IF(AND($N121=1,$M122&lt;&gt;$BZ$7),1,0)</f>
        <v>0</v>
      </c>
      <c r="CB122" s="19">
        <f t="shared" ref="CB122" si="5838">IF(AND($R121=1,$Q122&lt;&gt;$BZ$7),1,0)</f>
        <v>0</v>
      </c>
      <c r="CC122" s="19">
        <f t="shared" ref="CC122" si="5839">IF(AND($V121=1,$U122&lt;&gt;$BZ$7),1,0)</f>
        <v>0</v>
      </c>
      <c r="CD122" s="19">
        <f t="shared" ref="CD122" si="5840">IF(AND($Z121=1,$Y122&lt;&gt;$BZ$7),1,0)</f>
        <v>0</v>
      </c>
      <c r="CE122" s="19">
        <f t="shared" ref="CE122" si="5841">IF(AND($AH121=1,$AG122&lt;&gt;$BZ$7),1,0)</f>
        <v>0</v>
      </c>
      <c r="CF122" s="19">
        <f t="shared" ref="CF122" si="5842">IF(AND($AL121=1,$AK122&lt;&gt;$BZ$7),1,0)</f>
        <v>0</v>
      </c>
      <c r="CG122" s="19">
        <f t="shared" ref="CG122" si="5843">IF(AND($AT121=1,$AS122&lt;&gt;$BZ$7),1,0)</f>
        <v>0</v>
      </c>
      <c r="CH122" s="19">
        <f t="shared" ref="CH122" si="5844">IF(AND($AX121=1,$AW122&lt;&gt;$BZ$7),1,0)</f>
        <v>0</v>
      </c>
      <c r="CI122" s="19">
        <f t="shared" ref="CI122" si="5845">IF(AND($BF121=1,$BE122&lt;&gt;$BZ$7),1,0)</f>
        <v>0</v>
      </c>
      <c r="CJ122" s="19">
        <f t="shared" ref="CJ122" si="5846">IF(AND($BJ121=1,$BI122&lt;&gt;$BZ$7),1,0)</f>
        <v>0</v>
      </c>
      <c r="CK122" s="19">
        <f t="shared" ref="CK122" si="5847">IF(AND($BR121=1,$BQ122&lt;&gt;$BZ$7),1,0)</f>
        <v>0</v>
      </c>
      <c r="CL122" s="19">
        <f t="shared" ref="CL122" si="5848">IF(AND($BV121=1,$BU122&lt;&gt;$BZ$7),1,0)</f>
        <v>0</v>
      </c>
      <c r="CO122" s="19">
        <f>IF(AND($M122&lt;&gt;$CN$7,$M122&lt;=$CN$6),1,0)</f>
        <v>0</v>
      </c>
      <c r="CP122" s="19">
        <f>IF(AND($Q122&lt;&gt;$CN$7,$Q122&lt;=$CN$6),1,0)</f>
        <v>0</v>
      </c>
      <c r="CQ122" s="19">
        <f>IF(AND($U122&lt;&gt;$CN$7,$U122&lt;=$CN$6),1,0)</f>
        <v>0</v>
      </c>
      <c r="CR122" s="19">
        <f>IF(AND($Y122&lt;&gt;$CN$7,$Y122&lt;=$CN$6),1,0)</f>
        <v>0</v>
      </c>
      <c r="CS122" s="19">
        <f>IF(AND($AG122&lt;&gt;$CN$7,$AG122&lt;=$CN$6),1,0)</f>
        <v>0</v>
      </c>
      <c r="CT122" s="19">
        <f>IF(AND($AK122&lt;&gt;$CN$7,$AK122&lt;=$CN$6),1,0)</f>
        <v>0</v>
      </c>
      <c r="CU122" s="19">
        <f>IF(AND($AS122&lt;&gt;$CN$7,$AS122&lt;=$CN$6),1,0)</f>
        <v>0</v>
      </c>
      <c r="CV122" s="19">
        <f>IF(AND($AW122&lt;&gt;$CN$7,$AW122&lt;=$CN$6),1,0)</f>
        <v>0</v>
      </c>
      <c r="CW122" s="19">
        <f>IF(AND($BE122&lt;&gt;$CN$7,$BE122&lt;=$CN$6),1,0)</f>
        <v>0</v>
      </c>
      <c r="CX122" s="19">
        <f>IF(AND($BI122&lt;&gt;$CN$7,$BI122&lt;=$CN$6),1,0)</f>
        <v>0</v>
      </c>
      <c r="CY122" s="19">
        <f>IF(AND($BQ122&lt;&gt;$CN$7,$BQ122&lt;=$CN$6),1,0)</f>
        <v>0</v>
      </c>
      <c r="CZ122" s="19">
        <f>IF(AND($BU122&lt;&gt;$CN$7,$BU122&lt;=$CN$6),1,0)</f>
        <v>0</v>
      </c>
      <c r="DC122" s="19">
        <f>IF($N121=1,1,0)</f>
        <v>0</v>
      </c>
      <c r="DD122" s="19">
        <f>IF($R121=1,1,0)</f>
        <v>0</v>
      </c>
      <c r="DE122" s="19">
        <f>IF($V121=1,1,0)</f>
        <v>0</v>
      </c>
      <c r="DF122" s="19">
        <f>IF($Z121=1,1,0)</f>
        <v>0</v>
      </c>
      <c r="DG122" s="19">
        <f>IF($AH121=1,1,0)</f>
        <v>0</v>
      </c>
      <c r="DH122" s="19">
        <f>IF($AL121=1,1,0)</f>
        <v>0</v>
      </c>
      <c r="DI122" s="19">
        <f>IF($AT121=1,1,0)</f>
        <v>0</v>
      </c>
      <c r="DJ122" s="19">
        <f>IF($AX121=1,1,0)</f>
        <v>0</v>
      </c>
      <c r="DK122" s="19">
        <f>IF($BF121=1,1,0)</f>
        <v>0</v>
      </c>
      <c r="DL122" s="19">
        <f>IF($BJ121=1,1,0)</f>
        <v>0</v>
      </c>
      <c r="DM122" s="19">
        <f>IF($BR121=1,1,0)</f>
        <v>0</v>
      </c>
      <c r="DN122" s="19">
        <f>IF($BV121=1,1,0)</f>
        <v>0</v>
      </c>
      <c r="DQ122" s="19">
        <f t="shared" ref="DQ122" si="5849">IF($N121=1,1,0)</f>
        <v>0</v>
      </c>
      <c r="DR122" s="19">
        <f t="shared" ref="DR122" si="5850">IF($R121=1,1,0)</f>
        <v>0</v>
      </c>
      <c r="DS122" s="19">
        <f t="shared" ref="DS122" si="5851">IF($V121=1,1,0)</f>
        <v>0</v>
      </c>
      <c r="DT122" s="19">
        <f t="shared" ref="DT122" si="5852">IF($Z121=1,1,0)</f>
        <v>0</v>
      </c>
      <c r="DU122" s="19">
        <f t="shared" ref="DU122" si="5853">IF($AH121=1,1,0)</f>
        <v>0</v>
      </c>
      <c r="DV122" s="19">
        <f t="shared" ref="DV122" si="5854">IF($AL121=1,1,0)</f>
        <v>0</v>
      </c>
      <c r="DW122" s="19">
        <f t="shared" ref="DW122" si="5855">IF($AT121=1,1,0)</f>
        <v>0</v>
      </c>
      <c r="DX122" s="19">
        <f t="shared" ref="DX122" si="5856">IF($AX121=1,1,0)</f>
        <v>0</v>
      </c>
      <c r="DY122" s="19">
        <f t="shared" ref="DY122" si="5857">IF($BF121=1,1,0)</f>
        <v>0</v>
      </c>
      <c r="DZ122" s="19">
        <f t="shared" ref="DZ122" si="5858">IF($BJ121=1,1,0)</f>
        <v>0</v>
      </c>
      <c r="EA122" s="19">
        <f t="shared" ref="EA122" si="5859">IF($BR121=1,1,0)</f>
        <v>0</v>
      </c>
      <c r="EB122" s="19">
        <f t="shared" ref="EB122" si="5860">IF($BV121=1,1,0)</f>
        <v>0</v>
      </c>
      <c r="EE122" s="329">
        <f>N121*$FU122*週間進捗報告書!$G$9</f>
        <v>0</v>
      </c>
      <c r="EF122" s="329">
        <f>R121*$FV122*週間進捗報告書!$G$10</f>
        <v>0</v>
      </c>
      <c r="EG122" s="329">
        <f>V121*$FW122*週間進捗報告書!$G$11</f>
        <v>0</v>
      </c>
      <c r="EH122" s="329">
        <f>Z121*$FX122*週間進捗報告書!$G$12</f>
        <v>0</v>
      </c>
      <c r="EI122" s="329">
        <f>AH121*$FY122*週間進捗報告書!$G$13</f>
        <v>0</v>
      </c>
      <c r="EJ122" s="329">
        <f>AL121*$FZ122*週間進捗報告書!$G$14</f>
        <v>0</v>
      </c>
      <c r="EK122" s="329">
        <f>AT121*$GA122*週間進捗報告書!$G$15</f>
        <v>0</v>
      </c>
      <c r="EL122" s="329">
        <f>AX121*$GB122*週間進捗報告書!$G$16</f>
        <v>0</v>
      </c>
      <c r="EM122" s="329">
        <f>BF121*$GC122*週間進捗報告書!$G$17</f>
        <v>0</v>
      </c>
      <c r="EN122" s="329">
        <f>BJ121*$GD122*週間進捗報告書!$G$18</f>
        <v>0</v>
      </c>
      <c r="EO122" s="329">
        <f>BR121*$GE122*週間進捗報告書!$G$19</f>
        <v>0</v>
      </c>
      <c r="EP122" s="329">
        <f>BV121*$GF122*週間進捗報告書!$G$20</f>
        <v>0</v>
      </c>
      <c r="ER122" s="547"/>
      <c r="ES122" s="547"/>
      <c r="ET122" s="547"/>
      <c r="EU122" s="547"/>
      <c r="EV122" s="547"/>
      <c r="EW122" s="547"/>
      <c r="EX122" s="547"/>
      <c r="EY122" s="547"/>
      <c r="EZ122" s="547"/>
      <c r="FA122" s="547"/>
      <c r="FB122" s="547"/>
      <c r="FC122" s="547"/>
      <c r="FD122" s="547"/>
      <c r="FE122" s="332"/>
      <c r="FG122" s="19"/>
      <c r="FH122" s="19"/>
      <c r="FI122" s="19"/>
      <c r="FJ122" s="19"/>
      <c r="FK122" s="19"/>
      <c r="FL122" s="19"/>
      <c r="FM122" s="19"/>
      <c r="FN122" s="19"/>
      <c r="FO122" s="19"/>
      <c r="FP122" s="19"/>
      <c r="FQ122" s="19"/>
      <c r="FR122" s="19"/>
      <c r="FU122" s="295">
        <f t="shared" ref="FU122" si="5861">FU121</f>
        <v>0</v>
      </c>
      <c r="FV122" s="295">
        <f t="shared" ref="FV122" si="5862">FV121</f>
        <v>0</v>
      </c>
      <c r="FW122" s="295">
        <f t="shared" ref="FW122" si="5863">FW121</f>
        <v>0</v>
      </c>
      <c r="FX122" s="295">
        <f t="shared" ref="FX122" si="5864">FX121</f>
        <v>0</v>
      </c>
      <c r="FY122" s="295">
        <f t="shared" ref="FY122" si="5865">FY121</f>
        <v>0</v>
      </c>
      <c r="FZ122" s="295">
        <f t="shared" ref="FZ122" si="5866">FZ121</f>
        <v>0</v>
      </c>
      <c r="GA122" s="295">
        <f t="shared" ref="GA122" si="5867">GA121</f>
        <v>0</v>
      </c>
      <c r="GB122" s="295">
        <f t="shared" ref="GB122" si="5868">GB121</f>
        <v>0</v>
      </c>
      <c r="GC122" s="295">
        <f t="shared" ref="GC122" si="5869">GC121</f>
        <v>0</v>
      </c>
      <c r="GD122" s="295">
        <f t="shared" ref="GD122" si="5870">GD121</f>
        <v>0</v>
      </c>
      <c r="GE122" s="295">
        <f t="shared" ref="GE122" si="5871">GE121</f>
        <v>0</v>
      </c>
      <c r="GF122" s="295">
        <f t="shared" ref="GF122" si="5872">GF121</f>
        <v>0</v>
      </c>
      <c r="GG122" s="295" t="e">
        <f t="shared" ref="GG122" si="5873">GG121</f>
        <v>#N/A</v>
      </c>
      <c r="GH122" s="2" t="e">
        <f>INDEX(リスト!$V:$V,MATCH(中日程計画表!$D121,リスト!$D:$D,0))</f>
        <v>#N/A</v>
      </c>
      <c r="GI122" s="2" t="e">
        <f>INDEX(リスト!$A:$A,MATCH(中日程計画表!$D121,リスト!$D:$D,0))</f>
        <v>#N/A</v>
      </c>
      <c r="GJ122" s="2" t="e">
        <f>INDEX(リスト!$U:$U,MATCH(中日程計画表!$D121,リスト!$D:$D,0))</f>
        <v>#N/A</v>
      </c>
      <c r="GK122" s="5" t="e">
        <f>INDEX(リスト!$W:$W,MATCH(中日程計画表!$D121,リスト!$D:$D,0))</f>
        <v>#N/A</v>
      </c>
      <c r="GL122" s="2" t="s">
        <v>201</v>
      </c>
      <c r="GM122" s="296">
        <f t="shared" ref="GM122" si="5874">GM121</f>
        <v>0</v>
      </c>
      <c r="GN122" s="296" t="str">
        <f t="shared" ref="GN122" si="5875">GN121</f>
        <v>商品ラベル</v>
      </c>
      <c r="GU122" s="461"/>
      <c r="GV122" s="460"/>
      <c r="GW122" s="460"/>
      <c r="GX122" s="461"/>
      <c r="GY122" s="461"/>
      <c r="GZ122" s="460"/>
      <c r="HA122" s="460"/>
      <c r="HB122" s="461"/>
      <c r="HC122" s="461"/>
      <c r="HD122" s="460"/>
      <c r="HE122" s="460"/>
      <c r="HF122" s="461"/>
      <c r="HG122" s="461"/>
      <c r="HH122" s="460"/>
      <c r="HI122" s="460"/>
      <c r="HJ122" s="461"/>
      <c r="HK122" s="461"/>
      <c r="HL122" s="460"/>
      <c r="HM122" s="460"/>
      <c r="HN122" s="461"/>
      <c r="HO122" s="461"/>
      <c r="HP122" s="460"/>
      <c r="HQ122" s="460"/>
      <c r="HR122" s="461"/>
      <c r="HS122" s="4"/>
    </row>
    <row r="123" spans="1:227" ht="12" customHeight="1">
      <c r="A123" s="488" t="str">
        <f t="shared" ref="A123" ca="1" si="5876">INDIRECT("リスト!A"&amp;B123+6)</f>
        <v>ラベル</v>
      </c>
      <c r="B123" s="486">
        <f t="shared" ref="B123" si="5877">ROUNDDOWN((ROW()-6)/2,0)+1</f>
        <v>59</v>
      </c>
      <c r="C123" s="474" t="str">
        <f>機能グループ名</f>
        <v>ラベル</v>
      </c>
      <c r="D123" s="484">
        <f>機能ID</f>
        <v>0</v>
      </c>
      <c r="E123" s="482" t="str">
        <f>機能名</f>
        <v>ロケーションラベル</v>
      </c>
      <c r="F123" s="315"/>
      <c r="G123" s="315"/>
      <c r="H123" s="315"/>
      <c r="I123" s="315"/>
      <c r="J123" s="316"/>
      <c r="K123" s="480" t="str">
        <f>担当者_SR</f>
        <v>NG</v>
      </c>
      <c r="L123" s="76"/>
      <c r="M123" s="76"/>
      <c r="N123" s="470"/>
      <c r="O123" s="474" t="str">
        <f>担当者_SRR</f>
        <v>NG</v>
      </c>
      <c r="P123" s="76"/>
      <c r="Q123" s="76"/>
      <c r="R123" s="470"/>
      <c r="S123" s="474" t="str">
        <f>担当者_DS</f>
        <v>NG</v>
      </c>
      <c r="T123" s="76"/>
      <c r="U123" s="76"/>
      <c r="V123" s="470"/>
      <c r="W123" s="472" t="str">
        <f>担当者_DSR</f>
        <v>NG</v>
      </c>
      <c r="X123" s="76"/>
      <c r="Y123" s="76"/>
      <c r="Z123" s="470"/>
      <c r="AA123" s="476"/>
      <c r="AB123" s="79"/>
      <c r="AC123" s="79"/>
      <c r="AD123" s="470">
        <f>IF(AC124 &lt;&gt; "",1,0)</f>
        <v>0</v>
      </c>
      <c r="AE123" s="472" t="str">
        <f>担当者_CD</f>
        <v>NG</v>
      </c>
      <c r="AF123" s="76"/>
      <c r="AG123" s="76"/>
      <c r="AH123" s="470"/>
      <c r="AI123" s="472" t="str">
        <f>担当者_DD</f>
        <v>NG</v>
      </c>
      <c r="AJ123" s="76"/>
      <c r="AK123" s="76"/>
      <c r="AL123" s="470"/>
      <c r="AM123" s="476"/>
      <c r="AN123" s="79"/>
      <c r="AO123" s="79"/>
      <c r="AP123" s="470">
        <f>IF(AO124 &lt;&gt; "",1,0)</f>
        <v>0</v>
      </c>
      <c r="AQ123" s="472" t="str">
        <f>担当者_MCL</f>
        <v>NG</v>
      </c>
      <c r="AR123" s="76"/>
      <c r="AS123" s="76"/>
      <c r="AT123" s="470"/>
      <c r="AU123" s="472" t="str">
        <f>担当者_MCLR</f>
        <v>NG</v>
      </c>
      <c r="AV123" s="76"/>
      <c r="AW123" s="76"/>
      <c r="AX123" s="470"/>
      <c r="AY123" s="476"/>
      <c r="AZ123" s="79"/>
      <c r="BA123" s="79"/>
      <c r="BB123" s="470">
        <f>IF(BA124 &lt;&gt; "",1,0)</f>
        <v>0</v>
      </c>
      <c r="BC123" s="474" t="str">
        <f>担当者_MT</f>
        <v>NG</v>
      </c>
      <c r="BD123" s="76"/>
      <c r="BE123" s="76"/>
      <c r="BF123" s="470"/>
      <c r="BG123" s="472" t="str">
        <f>担当者_M検</f>
        <v>NG</v>
      </c>
      <c r="BH123" s="76"/>
      <c r="BI123" s="76"/>
      <c r="BJ123" s="470"/>
      <c r="BK123" s="476"/>
      <c r="BL123" s="79"/>
      <c r="BM123" s="79"/>
      <c r="BN123" s="470">
        <v>0</v>
      </c>
      <c r="BO123" s="474" t="str">
        <f>担当者_モテ</f>
        <v>NG</v>
      </c>
      <c r="BP123" s="76"/>
      <c r="BQ123" s="76"/>
      <c r="BR123" s="470"/>
      <c r="BS123" s="472" t="str">
        <f>担当者_モテR</f>
        <v>NG</v>
      </c>
      <c r="BT123" s="76"/>
      <c r="BU123" s="76"/>
      <c r="BV123" s="470"/>
      <c r="BW123" s="468">
        <f t="shared" ref="BW123" si="5878">IFERROR(SUM(IF(K123&lt;&gt;"NG",N123*K$1,0),IF(O123&lt;&gt;"NG",R123*O$1,0),IF(S123&lt;&gt;"NG",V123*S$1,0),IF(W123&lt;&gt;"NG",Z123*W$1,0),IF(AA123&lt;&gt;"NG",AD123*AA$1,0),IF(AE123&lt;&gt;"NG",AH123*AE$1,0),IF(AI123&lt;&gt;"NG",AL123*AI$1,0),IF(AM123&lt;&gt;"NG",AP123*AM$1,0),IF(AQ123&lt;&gt;"NG",AT123*AQ$1,0),IF(AU123&lt;&gt;"NG",AX123*AU$1,0),IF(AY123&lt;&gt;"NG",BB123*AY$1,0),IF(BC123&lt;&gt;"NG",BF123*BC$1,0),IF(BG123&lt;&gt;"NG",BJ123*BG$1,0),IF(BK123&lt;&gt;"NG",BN123*BK$1,0),IF(BO123&lt;&gt;"NG",BR123*BO$1,0),IF(BS123&lt;&gt;"NG",BV123*BS$1,0))/SUM(IF(K123&lt;&gt;"NG",K$1,0),IF(O123&lt;&gt;"NG",O$1,0),IF(S123&lt;&gt;"NG",S$1,0),IF(W123&lt;&gt;"NG",W$1,0),IF(AA123&lt;&gt;"NG",AA$1,0),IF(AE123&lt;&gt;"NG",AE$1,0),IF(AI123&lt;&gt;"NG",AI$1,0),IF(AM123&lt;&gt;"NG",AM$1,0),IF(AQ123&lt;&gt;"NG",AQ$1,0),IF(AU123&lt;&gt;"NG",AU$1,0),IF(AY123&lt;&gt;"NG",AY$1,0),IF(BC123&lt;&gt;"NG",BC$1,0),IF(BG123&lt;&gt;"NG",BG$1,0),IF(BK123&lt;&gt;"NG",BK$1,0),IF(BO123&lt;&gt;"NG",BO$1,0),IF(BS123&lt;&gt;"NG",BS$1,0)),0)</f>
        <v>0</v>
      </c>
      <c r="BX123" s="466"/>
      <c r="BY123" s="490"/>
      <c r="BZ123" s="5"/>
      <c r="CA123" s="32">
        <f t="shared" ref="CA123" si="5879">IF(AND($M123&lt;&gt;$BZ$5,$M123&lt;=$BZ$6,$M123&lt;&gt;$BZ$7),1,0)</f>
        <v>0</v>
      </c>
      <c r="CB123" s="32">
        <f t="shared" ref="CB123" si="5880">IF(AND($Q123&lt;&gt;$BZ$5,$Q123&lt;=$BZ$6,$Q123&lt;&gt;$BZ$7),1,0)</f>
        <v>0</v>
      </c>
      <c r="CC123" s="32">
        <f t="shared" ref="CC123" si="5881">IF(AND($U123&lt;&gt;$BZ$5,$U123&lt;=$BZ$6,$U123&lt;&gt;$BZ$7),1,0)</f>
        <v>0</v>
      </c>
      <c r="CD123" s="32">
        <f t="shared" ref="CD123" si="5882">IF(AND($Y123&lt;&gt;$BZ$5,$Y123&lt;=$BZ$6,$Y123&lt;&gt;$BZ$7),1,0)</f>
        <v>0</v>
      </c>
      <c r="CE123" s="32">
        <f t="shared" ref="CE123" si="5883">IF(AND($AG123&lt;&gt;$BZ$5,$AG123&lt;=$BZ$6,$AG123&lt;&gt;$BZ$7),1,0)</f>
        <v>0</v>
      </c>
      <c r="CF123" s="32">
        <f t="shared" ref="CF123" si="5884">IF(AND($AK123&lt;&gt;$BZ$5,$AK123&lt;=$BZ$6,$AK123&lt;&gt;$BZ$7),1,0)</f>
        <v>0</v>
      </c>
      <c r="CG123" s="32">
        <f t="shared" ref="CG123" si="5885">IF(AND($AS123&lt;&gt;$BZ$5,$AS123&lt;=$BZ$6,$AS123&lt;&gt;$BZ$7),1,0)</f>
        <v>0</v>
      </c>
      <c r="CH123" s="32">
        <f t="shared" ref="CH123" si="5886">IF(AND($AW123&lt;&gt;$BZ$5,$AW123&lt;=$BZ$6,$AW123&lt;&gt;$BZ$7),1,0)</f>
        <v>0</v>
      </c>
      <c r="CI123" s="32">
        <f t="shared" ref="CI123" si="5887">IF(AND($BE123&lt;&gt;$BZ$5,$BE123&lt;=$BZ$6,$BE123&lt;&gt;$BZ$7),1,0)</f>
        <v>0</v>
      </c>
      <c r="CJ123" s="32">
        <f t="shared" ref="CJ123" si="5888">IF(AND($BI123&lt;&gt;$BZ$5,$BI123&lt;=$BZ$6,$BI123&lt;&gt;$BZ$7),1,0)</f>
        <v>0</v>
      </c>
      <c r="CK123" s="32">
        <f t="shared" ref="CK123" si="5889">IF(AND($BQ123&lt;&gt;$BZ$5,$BQ123&lt;=$BZ$6,$BQ123&lt;&gt;$BZ$7),1,0)</f>
        <v>0</v>
      </c>
      <c r="CL123" s="32">
        <f t="shared" ref="CL123" si="5890">IF(AND($BU123&lt;&gt;$BZ$5,$BU123&lt;=$BZ$6,$BU123&lt;&gt;$BZ$7),1,0)</f>
        <v>0</v>
      </c>
      <c r="CO123" s="32">
        <f>IF(AND($M123&lt;&gt;$CN$5,$M123&lt;=$CN$6,$M123&lt;&gt;$CN$7),1,0)</f>
        <v>0</v>
      </c>
      <c r="CP123" s="32">
        <f>IF(AND($Q123&lt;&gt;$CN$5,$Q123&lt;=$CN$6,$Q123&lt;&gt;$CN$7),1,0)</f>
        <v>0</v>
      </c>
      <c r="CQ123" s="32">
        <f>IF(AND($U123&lt;&gt;$CN$5,$U123&lt;=$CN$6,$U123&lt;&gt;$CN$7),1,0)</f>
        <v>0</v>
      </c>
      <c r="CR123" s="32">
        <f>IF(AND($Y123&lt;&gt;$CN$5,$Y123&lt;=$CN$6,$Y123&lt;&gt;$CN$7),1,0)</f>
        <v>0</v>
      </c>
      <c r="CS123" s="32">
        <f>IF(AND($AG123&lt;&gt;$CN$5,$AG123&lt;=$CN$6,$AG123&lt;&gt;$CN$7),1,0)</f>
        <v>0</v>
      </c>
      <c r="CT123" s="32">
        <f>IF(AND($AK123&lt;&gt;$CN$5,$AK123&lt;=$CN$6,$AK123&lt;&gt;$CN$7),1,0)</f>
        <v>0</v>
      </c>
      <c r="CU123" s="32">
        <f>IF(AND($AS123&lt;&gt;$CN$5,$AS123&lt;=$CN$6,$AS123&lt;&gt;$CN$7),1,0)</f>
        <v>0</v>
      </c>
      <c r="CV123" s="32">
        <f>IF(AND($AW123&lt;&gt;$CN$5,$AW123&lt;=$CN$6,$AW123&lt;&gt;$CN$7),1,0)</f>
        <v>0</v>
      </c>
      <c r="CW123" s="32">
        <f>IF(AND($BE123&lt;&gt;$CN$5,$BE123&lt;=$CN$6,$BE123&lt;&gt;$CN$7),1,0)</f>
        <v>0</v>
      </c>
      <c r="CX123" s="32">
        <f>IF(AND($BI123&lt;&gt;$CN$5,$BI123&lt;=$CN$6,$BI123&lt;&gt;$CN$7),1,0)</f>
        <v>0</v>
      </c>
      <c r="CY123" s="32">
        <f>IF(AND($BQ123&lt;&gt;$CN$5,$BQ123&lt;=$CN$6,$BQ123&lt;&gt;$CN$7),1,0)</f>
        <v>0</v>
      </c>
      <c r="CZ123" s="32">
        <f>IF(AND($BU123&lt;&gt;$CN$5,$BU123&lt;=$CN$6,$BU123&lt;&gt;$CN$7),1,0)</f>
        <v>0</v>
      </c>
      <c r="DC123" s="32">
        <f>IF(AND($M123&lt;&gt;$DB$5,$M123&lt;=$DB$6,$M123&lt;&gt;$CN$7),1,0)</f>
        <v>0</v>
      </c>
      <c r="DD123" s="32">
        <f>IF(AND($Q123&lt;&gt;$DB$5,$Q123&lt;=$DB$6,$Q123&lt;&gt;$CN$7),1,0)</f>
        <v>0</v>
      </c>
      <c r="DE123" s="32">
        <f>IF(AND($U123&lt;&gt;$DB$5,$U123&lt;=$DB$6,$U123&lt;&gt;$CN$7),1,0)</f>
        <v>0</v>
      </c>
      <c r="DF123" s="32">
        <f>IF(AND($Y123&lt;&gt;$DB$5,$Y123&lt;=$DB$6,$Y123&lt;&gt;$CN$7),1,0)</f>
        <v>0</v>
      </c>
      <c r="DG123" s="32">
        <f>IF(AND($AG123&lt;&gt;$DB$5,$AG123&lt;=$DB$6,$AG123&lt;&gt;$CN$7),1,0)</f>
        <v>0</v>
      </c>
      <c r="DH123" s="32">
        <f>IF(AND($AK123&lt;&gt;$DB$5,$AK123&lt;=$DB$6,$AK123&lt;&gt;$CN$7),1,0)</f>
        <v>0</v>
      </c>
      <c r="DI123" s="32">
        <f>IF(AND($AS123&lt;&gt;$DB$5,$AS123&lt;=$DB$6,$AS123&lt;&gt;$CN$7),1,0)</f>
        <v>0</v>
      </c>
      <c r="DJ123" s="32">
        <f>IF(AND($AW123&lt;&gt;$DB$5,$AW123&lt;=$DB$6,$AW123&lt;&gt;$CN$7),1,0)</f>
        <v>0</v>
      </c>
      <c r="DK123" s="32">
        <f>IF(AND($BE123&lt;&gt;$DB$5,$BE123&lt;=$DB$6,$BE123&lt;&gt;$CN$7),1,0)</f>
        <v>0</v>
      </c>
      <c r="DL123" s="32">
        <f>IF(AND($BI123&lt;&gt;$DB$5,$BI123&lt;=$DB$6,$BI123&lt;&gt;$CN$7),1,0)</f>
        <v>0</v>
      </c>
      <c r="DM123" s="32">
        <f>IF(AND($BQ123&lt;&gt;$DB$5,$BQ123&lt;=$DB$6,$BQ123&lt;&gt;$CN$7),1,0)</f>
        <v>0</v>
      </c>
      <c r="DN123" s="32">
        <f>IF(AND($BU123&lt;&gt;$DB$5,$BU123&lt;=$DB$6,$BU123&lt;&gt;$CN$7),1,0)</f>
        <v>0</v>
      </c>
      <c r="DQ123" s="32">
        <f t="shared" ref="DQ123" si="5891">IF(AND($M123&lt;&gt;$DP$5,$M123&lt;=$DP$6,$M123&lt;&gt;$CN$7),1,0)</f>
        <v>0</v>
      </c>
      <c r="DR123" s="32">
        <f t="shared" ref="DR123" si="5892">IF(AND($Q123&lt;&gt;$DP$5,$Q123&lt;=$DP$6,$Q123&lt;&gt;$CN$7),1,0)</f>
        <v>0</v>
      </c>
      <c r="DS123" s="32">
        <f t="shared" ref="DS123" si="5893">IF(AND($U123&lt;&gt;$DP$5,$U123&lt;=$DP$6,$U123&lt;&gt;$CN$7),1,0)</f>
        <v>0</v>
      </c>
      <c r="DT123" s="32">
        <f t="shared" ref="DT123" si="5894">IF(AND($Y123&lt;&gt;$DP$5,$Y123&lt;=$DP$6,$Y123&lt;&gt;$CN$7),1,0)</f>
        <v>0</v>
      </c>
      <c r="DU123" s="32">
        <f t="shared" ref="DU123" si="5895">IF(AND($AG123&lt;&gt;$DP$5,$AG123&lt;=$DP$6,$AG123&lt;&gt;$CN$7),1,0)</f>
        <v>0</v>
      </c>
      <c r="DV123" s="32">
        <f t="shared" ref="DV123" si="5896">IF(AND($AK123&lt;&gt;$DP$5,$AK123&lt;=$DP$6,$AK123&lt;&gt;$CN$7),1,0)</f>
        <v>0</v>
      </c>
      <c r="DW123" s="32">
        <f t="shared" ref="DW123" si="5897">IF(AND($AS123&lt;&gt;$DP$5,$AS123&lt;=$DP$6,$AS123&lt;&gt;$CN$7),1,0)</f>
        <v>0</v>
      </c>
      <c r="DX123" s="32">
        <f t="shared" ref="DX123" si="5898">IF(AND($AW123&lt;&gt;$DP$5,$AW123&lt;=$DP$6,$AW123&lt;&gt;$CN$7),1,0)</f>
        <v>0</v>
      </c>
      <c r="DY123" s="32">
        <f t="shared" ref="DY123" si="5899">IF(AND($BE123&lt;&gt;$DP$5,$BE123&lt;=$DP$6,$BE123&lt;&gt;$CN$7),1,0)</f>
        <v>0</v>
      </c>
      <c r="DZ123" s="32">
        <f t="shared" ref="DZ123" si="5900">IF(AND($BI123&lt;&gt;$DP$5,$BI123&lt;=$DP$6,$BI123&lt;&gt;$CN$7),1,0)</f>
        <v>0</v>
      </c>
      <c r="EA123" s="32">
        <f t="shared" ref="EA123" si="5901">IF(AND($BQ123&lt;&gt;$DP$5,$BQ123&lt;=$DP$6,$BQ123&lt;&gt;$CN$7),1,0)</f>
        <v>0</v>
      </c>
      <c r="EB123" s="32">
        <f t="shared" ref="EB123" si="5902">IF(AND($BU123&lt;&gt;$DP$5,$BU123&lt;=$DP$6,$BU123&lt;&gt;$CN$7),1,0)</f>
        <v>0</v>
      </c>
      <c r="EE123" s="328">
        <f>IF(M123&lt;&gt;"",IF(M123&lt;=$ED$6,1,IF(L123&gt;$ED$6,0,NETWORKDAYS(L123,$ED$6,祭日リスト)/NETWORKDAYS(L123,M123,祭日リスト)))*$GG123*週間進捗報告書!$G$9,0)</f>
        <v>0</v>
      </c>
      <c r="EF123" s="328">
        <f>IF(Q123&lt;&gt;"",IF(Q123&lt;=$ED$6,1,IF(P123&gt;$ED$6,0,NETWORKDAYS(P123,$ED$6,祭日リスト)/NETWORKDAYS(P123,Q123,祭日リスト)))*$GG123*週間進捗報告書!$G$10,0)</f>
        <v>0</v>
      </c>
      <c r="EG123" s="328">
        <f>IF(U123&lt;&gt;"",IF(U123&lt;=$ED$6,1,IF(T123&gt;$ED$6,0,NETWORKDAYS(T123,$ED$6,祭日リスト)/NETWORKDAYS(T123,U123,祭日リスト)))*$GG123*週間進捗報告書!$G$11,0)</f>
        <v>0</v>
      </c>
      <c r="EH123" s="328">
        <f>IF(Y123&lt;&gt;"",IF(Y123&lt;=$ED$6,1,IF(X123&gt;$ED$6,0,NETWORKDAYS(X123,$ED$6,祭日リスト)/NETWORKDAYS(X123,Y123,祭日リスト)))*$GG123*週間進捗報告書!$G$12,0)</f>
        <v>0</v>
      </c>
      <c r="EI123" s="328">
        <f>IF(AG123&lt;&gt;"",IF(AG123&lt;=$ED$6,1,IF(AF123&gt;$ED$6,0,NETWORKDAYS(AF123,$ED$6,祭日リスト)/NETWORKDAYS(AF123,AG123,祭日リスト)))*$GG123*週間進捗報告書!$G$13,0)</f>
        <v>0</v>
      </c>
      <c r="EJ123" s="328">
        <f>IF(AK123&lt;&gt;"",IF(AK123&lt;=$ED$6,1,IF(AJ123&gt;$ED$6,0,NETWORKDAYS(AJ123,$ED$6,祭日リスト)/NETWORKDAYS(AJ123,AK123,祭日リスト)))*$GG123*週間進捗報告書!$G$14,0)</f>
        <v>0</v>
      </c>
      <c r="EK123" s="328">
        <f>IF(AS123&lt;&gt;"",IF(AS123&lt;=$ED$6,1,IF(AR123&gt;$ED$6,0,NETWORKDAYS(AR123,$ED$6,祭日リスト)/NETWORKDAYS(AR123,AS123,祭日リスト)))*$GG123*週間進捗報告書!$G$15,0)</f>
        <v>0</v>
      </c>
      <c r="EL123" s="328">
        <f>IF(AW123&lt;&gt;"",IF(AW123&lt;=$ED$6,1,IF(AV123&gt;$ED$6,0,NETWORKDAYS(AV123,$ED$6,祭日リスト)/NETWORKDAYS(AV123,AW123,祭日リスト)))*$GG123*週間進捗報告書!$G$16,0)</f>
        <v>0</v>
      </c>
      <c r="EM123" s="328">
        <f>IF(BE123&lt;&gt;"",IF(BE123&lt;=$ED$6,1,IF(BD123&gt;$ED$6,0,NETWORKDAYS(BD123,$ED$6,祭日リスト)/NETWORKDAYS(BD123,BE123,祭日リスト)))*$GG123*週間進捗報告書!$G$17,0)</f>
        <v>0</v>
      </c>
      <c r="EN123" s="328">
        <f>IF(BI123&lt;&gt;"",IF(BI123&lt;=$ED$6,1,IF(BH123&gt;$ED$6,0,NETWORKDAYS(BH123,$ED$6,祭日リスト)/NETWORKDAYS(BH123,BI123,祭日リスト)))*$GG123*週間進捗報告書!$G$18,0)</f>
        <v>0</v>
      </c>
      <c r="EO123" s="328">
        <f>IF(BQ123&lt;&gt;"",IF(BQ123&lt;=$ED$6,1,IF(BP123&gt;$ED$6,0,NETWORKDAYS(BP123,$ED$6,祭日リスト)/NETWORKDAYS(BP123,BQ123,祭日リスト)))*$GG123*週間進捗報告書!$G$19,0)</f>
        <v>0</v>
      </c>
      <c r="EP123" s="328">
        <f>IF(BU123&lt;&gt;"",IF(BU123&lt;=$ED$6,1,IF(BT123&gt;$ED$6,0,NETWORKDAYS(BT123,$ED$6,祭日リスト)/NETWORKDAYS(BT123,BU123,祭日リスト)))*$GG123*週間進捗報告書!$G$20,0)</f>
        <v>0</v>
      </c>
      <c r="ER123" s="547">
        <f t="shared" ref="ER123:FC123" si="5903">EE123-EE124</f>
        <v>0</v>
      </c>
      <c r="ES123" s="547">
        <f t="shared" si="5903"/>
        <v>0</v>
      </c>
      <c r="ET123" s="547">
        <f t="shared" si="5903"/>
        <v>0</v>
      </c>
      <c r="EU123" s="547">
        <f t="shared" si="5903"/>
        <v>0</v>
      </c>
      <c r="EV123" s="547">
        <f t="shared" si="5903"/>
        <v>0</v>
      </c>
      <c r="EW123" s="547">
        <f t="shared" si="5903"/>
        <v>0</v>
      </c>
      <c r="EX123" s="547">
        <f t="shared" si="5903"/>
        <v>0</v>
      </c>
      <c r="EY123" s="547">
        <f t="shared" si="5903"/>
        <v>0</v>
      </c>
      <c r="EZ123" s="547">
        <f t="shared" si="5903"/>
        <v>0</v>
      </c>
      <c r="FA123" s="547">
        <f t="shared" si="5903"/>
        <v>0</v>
      </c>
      <c r="FB123" s="547">
        <f t="shared" si="5903"/>
        <v>0</v>
      </c>
      <c r="FC123" s="547">
        <f t="shared" si="5903"/>
        <v>0</v>
      </c>
      <c r="FD123" s="547">
        <f t="shared" ref="FD123" si="5904">SUM(ER123:FC124)</f>
        <v>0</v>
      </c>
      <c r="FE123" s="333"/>
      <c r="FG123" s="32">
        <f>IF(AND($M123&lt;&gt;$FF$7),1,0)</f>
        <v>0</v>
      </c>
      <c r="FH123" s="32">
        <f>IF(AND($Q123&lt;&gt;$FF$7),1,0)</f>
        <v>0</v>
      </c>
      <c r="FI123" s="32">
        <f>IF(AND($U123&lt;&gt;$FF$7),1,0)</f>
        <v>0</v>
      </c>
      <c r="FJ123" s="32">
        <f>IF(AND($Y123&lt;&gt;$FF$7),1,0)</f>
        <v>0</v>
      </c>
      <c r="FK123" s="32">
        <f>IF(AND($AG123&lt;&gt;$FF$7),1,0)</f>
        <v>0</v>
      </c>
      <c r="FL123" s="32">
        <f>IF(AND($AK123&lt;&gt;$FF$7),1,0)</f>
        <v>0</v>
      </c>
      <c r="FM123" s="32">
        <f>IF(AND($AS123&lt;&gt;$FF$7),1,0)</f>
        <v>0</v>
      </c>
      <c r="FN123" s="32">
        <f>IF(AND($AW123&lt;&gt;$FF$7),1,0)</f>
        <v>0</v>
      </c>
      <c r="FO123" s="32">
        <f>IF(AND($BE123&lt;&gt;$FF$7),1,0)</f>
        <v>0</v>
      </c>
      <c r="FP123" s="32">
        <f>IF(AND($BI123&lt;&gt;$FF$7),1,0)</f>
        <v>0</v>
      </c>
      <c r="FQ123" s="32">
        <f>IF(AND($BQ123&lt;&gt;$FF$7),1,0)</f>
        <v>0</v>
      </c>
      <c r="FR123" s="32">
        <f>IF(AND($BU123&lt;&gt;$FF$7),1,0)</f>
        <v>0</v>
      </c>
      <c r="FU123" s="294">
        <f t="shared" ref="FU123" si="5905">IF($K123&lt;&gt;"NG",$GG123,0)</f>
        <v>0</v>
      </c>
      <c r="FV123" s="294">
        <f t="shared" ref="FV123" si="5906">IF($O123&lt;&gt;"NG",$GG123,0)</f>
        <v>0</v>
      </c>
      <c r="FW123" s="294">
        <f t="shared" ref="FW123" si="5907">IF($S123&lt;&gt;"NG",$GG123,0)</f>
        <v>0</v>
      </c>
      <c r="FX123" s="294">
        <f t="shared" ref="FX123" si="5908">IF($W123&lt;&gt;"NG",$GG123,0)</f>
        <v>0</v>
      </c>
      <c r="FY123" s="294">
        <f t="shared" ref="FY123" si="5909">IF($AE123&lt;&gt;"NG",$GG123,0)</f>
        <v>0</v>
      </c>
      <c r="FZ123" s="294">
        <f t="shared" ref="FZ123" si="5910">IF($AI123&lt;&gt;"NG",$GG123,0)</f>
        <v>0</v>
      </c>
      <c r="GA123" s="294">
        <f t="shared" ref="GA123" si="5911">IF($AQ123&lt;&gt;"NG",$GG123,0)</f>
        <v>0</v>
      </c>
      <c r="GB123" s="294">
        <f t="shared" ref="GB123" si="5912">IF($AU123&lt;&gt;"NG",$GG123,0)</f>
        <v>0</v>
      </c>
      <c r="GC123" s="294">
        <f t="shared" ref="GC123" si="5913">IF($BC123&lt;&gt;"NG",$GG123,0)</f>
        <v>0</v>
      </c>
      <c r="GD123" s="294">
        <f t="shared" ref="GD123" si="5914">IF($BG123&lt;&gt;"NG",$GG123,0)</f>
        <v>0</v>
      </c>
      <c r="GE123" s="294">
        <f t="shared" ref="GE123" si="5915">IF($BO123&lt;&gt;"NG",$GG123,0)</f>
        <v>0</v>
      </c>
      <c r="GF123" s="294">
        <f t="shared" ref="GF123" si="5916">IF($BS123&lt;&gt;"NG",$GG123,0)</f>
        <v>0</v>
      </c>
      <c r="GG123" s="294" t="e">
        <f>VLOOKUP($D123,リスト!$D:$S,15,FALSE)</f>
        <v>#N/A</v>
      </c>
      <c r="GH123" s="2" t="e">
        <f>INDEX(リスト!$V:$V,MATCH(中日程計画表!$D123,リスト!$D:$D,0))</f>
        <v>#N/A</v>
      </c>
      <c r="GI123" s="2" t="e">
        <f>INDEX(リスト!$A:$A,MATCH(中日程計画表!$D123,リスト!$D:$D,0))</f>
        <v>#N/A</v>
      </c>
      <c r="GJ123" s="2" t="e">
        <f>INDEX(リスト!$U:$U,MATCH(中日程計画表!$D123,リスト!$D:$D,0))</f>
        <v>#N/A</v>
      </c>
      <c r="GK123" s="5" t="e">
        <f>INDEX(リスト!$W:$W,MATCH(中日程計画表!$D123,リスト!$D:$D,0))</f>
        <v>#N/A</v>
      </c>
      <c r="GL123" s="2" t="s">
        <v>200</v>
      </c>
      <c r="GM123" s="296">
        <f>D123</f>
        <v>0</v>
      </c>
      <c r="GN123" s="296" t="str">
        <f>E123</f>
        <v>ロケーションラベル</v>
      </c>
      <c r="GU123" s="460" t="str">
        <f t="shared" ref="GU123" si="5917">AE123</f>
        <v>NG</v>
      </c>
      <c r="GV123" s="460">
        <f t="shared" ref="GV123" si="5918">EI123</f>
        <v>0</v>
      </c>
      <c r="GW123" s="460">
        <f t="shared" ref="GW123" si="5919">EI124</f>
        <v>0</v>
      </c>
      <c r="GX123" s="462">
        <f t="shared" ref="GX123" si="5920">EV123</f>
        <v>0</v>
      </c>
      <c r="GY123" s="460" t="str">
        <f t="shared" ref="GY123" si="5921">AI123</f>
        <v>NG</v>
      </c>
      <c r="GZ123" s="460">
        <f t="shared" ref="GZ123" si="5922">EJ123</f>
        <v>0</v>
      </c>
      <c r="HA123" s="460">
        <f t="shared" ref="HA123" si="5923">EJ124</f>
        <v>0</v>
      </c>
      <c r="HB123" s="462">
        <f t="shared" ref="HB123" si="5924">EW123</f>
        <v>0</v>
      </c>
      <c r="HC123" s="460" t="str">
        <f t="shared" ref="HC123" si="5925">AQ123</f>
        <v>NG</v>
      </c>
      <c r="HD123" s="460">
        <f t="shared" ref="HD123" si="5926">EK123</f>
        <v>0</v>
      </c>
      <c r="HE123" s="460">
        <f t="shared" ref="HE123" si="5927">EK124</f>
        <v>0</v>
      </c>
      <c r="HF123" s="462">
        <f t="shared" ref="HF123" si="5928">EX123</f>
        <v>0</v>
      </c>
      <c r="HG123" s="460" t="str">
        <f t="shared" ref="HG123" si="5929">AU123</f>
        <v>NG</v>
      </c>
      <c r="HH123" s="460">
        <f t="shared" ref="HH123" si="5930">EL123</f>
        <v>0</v>
      </c>
      <c r="HI123" s="460">
        <f t="shared" ref="HI123" si="5931">EL124</f>
        <v>0</v>
      </c>
      <c r="HJ123" s="462">
        <f t="shared" ref="HJ123" si="5932">EY123</f>
        <v>0</v>
      </c>
      <c r="HK123" s="460" t="str">
        <f t="shared" ref="HK123" si="5933">BC123</f>
        <v>NG</v>
      </c>
      <c r="HL123" s="460">
        <f t="shared" ref="HL123" si="5934">EM123</f>
        <v>0</v>
      </c>
      <c r="HM123" s="460">
        <f t="shared" ref="HM123" si="5935">EM124</f>
        <v>0</v>
      </c>
      <c r="HN123" s="462">
        <f t="shared" ref="HN123" si="5936">EZ123</f>
        <v>0</v>
      </c>
      <c r="HO123" s="460" t="str">
        <f t="shared" ref="HO123" si="5937">BG123</f>
        <v>NG</v>
      </c>
      <c r="HP123" s="460">
        <f t="shared" ref="HP123" si="5938">EN123</f>
        <v>0</v>
      </c>
      <c r="HQ123" s="460">
        <f t="shared" ref="HQ123" si="5939">EN124</f>
        <v>0</v>
      </c>
      <c r="HR123" s="462">
        <f t="shared" ref="HR123" si="5940">FA123</f>
        <v>0</v>
      </c>
      <c r="HS123" s="332"/>
    </row>
    <row r="124" spans="1:227" ht="12" customHeight="1">
      <c r="A124" s="489"/>
      <c r="B124" s="487"/>
      <c r="C124" s="475"/>
      <c r="D124" s="485"/>
      <c r="E124" s="483"/>
      <c r="F124" s="317"/>
      <c r="G124" s="317"/>
      <c r="H124" s="317"/>
      <c r="I124" s="317"/>
      <c r="J124" s="316"/>
      <c r="K124" s="481"/>
      <c r="L124" s="77"/>
      <c r="M124" s="77"/>
      <c r="N124" s="471"/>
      <c r="O124" s="475"/>
      <c r="P124" s="77"/>
      <c r="Q124" s="77"/>
      <c r="R124" s="471"/>
      <c r="S124" s="475"/>
      <c r="T124" s="77"/>
      <c r="U124" s="77"/>
      <c r="V124" s="471"/>
      <c r="W124" s="473"/>
      <c r="X124" s="77"/>
      <c r="Y124" s="77"/>
      <c r="Z124" s="471"/>
      <c r="AA124" s="477"/>
      <c r="AB124" s="80"/>
      <c r="AC124" s="80"/>
      <c r="AD124" s="471"/>
      <c r="AE124" s="473"/>
      <c r="AF124" s="77"/>
      <c r="AG124" s="77"/>
      <c r="AH124" s="471"/>
      <c r="AI124" s="473"/>
      <c r="AJ124" s="77"/>
      <c r="AK124" s="77"/>
      <c r="AL124" s="471"/>
      <c r="AM124" s="477"/>
      <c r="AN124" s="80"/>
      <c r="AO124" s="80"/>
      <c r="AP124" s="471"/>
      <c r="AQ124" s="473"/>
      <c r="AR124" s="77"/>
      <c r="AS124" s="77"/>
      <c r="AT124" s="471"/>
      <c r="AU124" s="473"/>
      <c r="AV124" s="77"/>
      <c r="AW124" s="77"/>
      <c r="AX124" s="471"/>
      <c r="AY124" s="477"/>
      <c r="AZ124" s="80"/>
      <c r="BA124" s="80"/>
      <c r="BB124" s="471"/>
      <c r="BC124" s="475"/>
      <c r="BD124" s="77"/>
      <c r="BE124" s="77"/>
      <c r="BF124" s="471"/>
      <c r="BG124" s="473"/>
      <c r="BH124" s="77"/>
      <c r="BI124" s="77"/>
      <c r="BJ124" s="471"/>
      <c r="BK124" s="477"/>
      <c r="BL124" s="80"/>
      <c r="BM124" s="80"/>
      <c r="BN124" s="471"/>
      <c r="BO124" s="475"/>
      <c r="BP124" s="77"/>
      <c r="BQ124" s="77"/>
      <c r="BR124" s="471"/>
      <c r="BS124" s="473"/>
      <c r="BT124" s="77"/>
      <c r="BU124" s="77"/>
      <c r="BV124" s="471"/>
      <c r="BW124" s="469"/>
      <c r="BX124" s="467"/>
      <c r="BY124" s="490"/>
      <c r="CA124" s="19">
        <f t="shared" ref="CA124" si="5941">IF(AND($N123=1,$M124&lt;&gt;$BZ$7),1,0)</f>
        <v>0</v>
      </c>
      <c r="CB124" s="19">
        <f t="shared" ref="CB124" si="5942">IF(AND($R123=1,$Q124&lt;&gt;$BZ$7),1,0)</f>
        <v>0</v>
      </c>
      <c r="CC124" s="19">
        <f t="shared" ref="CC124" si="5943">IF(AND($V123=1,$U124&lt;&gt;$BZ$7),1,0)</f>
        <v>0</v>
      </c>
      <c r="CD124" s="19">
        <f t="shared" ref="CD124" si="5944">IF(AND($Z123=1,$Y124&lt;&gt;$BZ$7),1,0)</f>
        <v>0</v>
      </c>
      <c r="CE124" s="19">
        <f t="shared" ref="CE124" si="5945">IF(AND($AH123=1,$AG124&lt;&gt;$BZ$7),1,0)</f>
        <v>0</v>
      </c>
      <c r="CF124" s="19">
        <f t="shared" ref="CF124" si="5946">IF(AND($AL123=1,$AK124&lt;&gt;$BZ$7),1,0)</f>
        <v>0</v>
      </c>
      <c r="CG124" s="19">
        <f t="shared" ref="CG124" si="5947">IF(AND($AT123=1,$AS124&lt;&gt;$BZ$7),1,0)</f>
        <v>0</v>
      </c>
      <c r="CH124" s="19">
        <f t="shared" ref="CH124" si="5948">IF(AND($AX123=1,$AW124&lt;&gt;$BZ$7),1,0)</f>
        <v>0</v>
      </c>
      <c r="CI124" s="19">
        <f t="shared" ref="CI124" si="5949">IF(AND($BF123=1,$BE124&lt;&gt;$BZ$7),1,0)</f>
        <v>0</v>
      </c>
      <c r="CJ124" s="19">
        <f t="shared" ref="CJ124" si="5950">IF(AND($BJ123=1,$BI124&lt;&gt;$BZ$7),1,0)</f>
        <v>0</v>
      </c>
      <c r="CK124" s="19">
        <f t="shared" ref="CK124" si="5951">IF(AND($BR123=1,$BQ124&lt;&gt;$BZ$7),1,0)</f>
        <v>0</v>
      </c>
      <c r="CL124" s="19">
        <f t="shared" ref="CL124" si="5952">IF(AND($BV123=1,$BU124&lt;&gt;$BZ$7),1,0)</f>
        <v>0</v>
      </c>
      <c r="CO124" s="19">
        <f>IF(AND($M124&lt;&gt;$CN$7,$M124&lt;=$CN$6),1,0)</f>
        <v>0</v>
      </c>
      <c r="CP124" s="19">
        <f>IF(AND($Q124&lt;&gt;$CN$7,$Q124&lt;=$CN$6),1,0)</f>
        <v>0</v>
      </c>
      <c r="CQ124" s="19">
        <f>IF(AND($U124&lt;&gt;$CN$7,$U124&lt;=$CN$6),1,0)</f>
        <v>0</v>
      </c>
      <c r="CR124" s="19">
        <f>IF(AND($Y124&lt;&gt;$CN$7,$Y124&lt;=$CN$6),1,0)</f>
        <v>0</v>
      </c>
      <c r="CS124" s="19">
        <f>IF(AND($AG124&lt;&gt;$CN$7,$AG124&lt;=$CN$6),1,0)</f>
        <v>0</v>
      </c>
      <c r="CT124" s="19">
        <f>IF(AND($AK124&lt;&gt;$CN$7,$AK124&lt;=$CN$6),1,0)</f>
        <v>0</v>
      </c>
      <c r="CU124" s="19">
        <f>IF(AND($AS124&lt;&gt;$CN$7,$AS124&lt;=$CN$6),1,0)</f>
        <v>0</v>
      </c>
      <c r="CV124" s="19">
        <f>IF(AND($AW124&lt;&gt;$CN$7,$AW124&lt;=$CN$6),1,0)</f>
        <v>0</v>
      </c>
      <c r="CW124" s="19">
        <f>IF(AND($BE124&lt;&gt;$CN$7,$BE124&lt;=$CN$6),1,0)</f>
        <v>0</v>
      </c>
      <c r="CX124" s="19">
        <f>IF(AND($BI124&lt;&gt;$CN$7,$BI124&lt;=$CN$6),1,0)</f>
        <v>0</v>
      </c>
      <c r="CY124" s="19">
        <f>IF(AND($BQ124&lt;&gt;$CN$7,$BQ124&lt;=$CN$6),1,0)</f>
        <v>0</v>
      </c>
      <c r="CZ124" s="19">
        <f>IF(AND($BU124&lt;&gt;$CN$7,$BU124&lt;=$CN$6),1,0)</f>
        <v>0</v>
      </c>
      <c r="DC124" s="19">
        <f>IF($N123=1,1,0)</f>
        <v>0</v>
      </c>
      <c r="DD124" s="19">
        <f>IF($R123=1,1,0)</f>
        <v>0</v>
      </c>
      <c r="DE124" s="19">
        <f>IF($V123=1,1,0)</f>
        <v>0</v>
      </c>
      <c r="DF124" s="19">
        <f>IF($Z123=1,1,0)</f>
        <v>0</v>
      </c>
      <c r="DG124" s="19">
        <f>IF($AH123=1,1,0)</f>
        <v>0</v>
      </c>
      <c r="DH124" s="19">
        <f>IF($AL123=1,1,0)</f>
        <v>0</v>
      </c>
      <c r="DI124" s="19">
        <f>IF($AT123=1,1,0)</f>
        <v>0</v>
      </c>
      <c r="DJ124" s="19">
        <f>IF($AX123=1,1,0)</f>
        <v>0</v>
      </c>
      <c r="DK124" s="19">
        <f>IF($BF123=1,1,0)</f>
        <v>0</v>
      </c>
      <c r="DL124" s="19">
        <f>IF($BJ123=1,1,0)</f>
        <v>0</v>
      </c>
      <c r="DM124" s="19">
        <f>IF($BR123=1,1,0)</f>
        <v>0</v>
      </c>
      <c r="DN124" s="19">
        <f>IF($BV123=1,1,0)</f>
        <v>0</v>
      </c>
      <c r="DQ124" s="19">
        <f t="shared" ref="DQ124" si="5953">IF($N123=1,1,0)</f>
        <v>0</v>
      </c>
      <c r="DR124" s="19">
        <f t="shared" ref="DR124" si="5954">IF($R123=1,1,0)</f>
        <v>0</v>
      </c>
      <c r="DS124" s="19">
        <f t="shared" ref="DS124" si="5955">IF($V123=1,1,0)</f>
        <v>0</v>
      </c>
      <c r="DT124" s="19">
        <f t="shared" ref="DT124" si="5956">IF($Z123=1,1,0)</f>
        <v>0</v>
      </c>
      <c r="DU124" s="19">
        <f t="shared" ref="DU124" si="5957">IF($AH123=1,1,0)</f>
        <v>0</v>
      </c>
      <c r="DV124" s="19">
        <f t="shared" ref="DV124" si="5958">IF($AL123=1,1,0)</f>
        <v>0</v>
      </c>
      <c r="DW124" s="19">
        <f t="shared" ref="DW124" si="5959">IF($AT123=1,1,0)</f>
        <v>0</v>
      </c>
      <c r="DX124" s="19">
        <f t="shared" ref="DX124" si="5960">IF($AX123=1,1,0)</f>
        <v>0</v>
      </c>
      <c r="DY124" s="19">
        <f t="shared" ref="DY124" si="5961">IF($BF123=1,1,0)</f>
        <v>0</v>
      </c>
      <c r="DZ124" s="19">
        <f t="shared" ref="DZ124" si="5962">IF($BJ123=1,1,0)</f>
        <v>0</v>
      </c>
      <c r="EA124" s="19">
        <f t="shared" ref="EA124" si="5963">IF($BR123=1,1,0)</f>
        <v>0</v>
      </c>
      <c r="EB124" s="19">
        <f t="shared" ref="EB124" si="5964">IF($BV123=1,1,0)</f>
        <v>0</v>
      </c>
      <c r="EE124" s="329">
        <f>N123*$FU124*週間進捗報告書!$G$9</f>
        <v>0</v>
      </c>
      <c r="EF124" s="329">
        <f>R123*$FV124*週間進捗報告書!$G$10</f>
        <v>0</v>
      </c>
      <c r="EG124" s="329">
        <f>V123*$FW124*週間進捗報告書!$G$11</f>
        <v>0</v>
      </c>
      <c r="EH124" s="329">
        <f>Z123*$FX124*週間進捗報告書!$G$12</f>
        <v>0</v>
      </c>
      <c r="EI124" s="329">
        <f>AH123*$FY124*週間進捗報告書!$G$13</f>
        <v>0</v>
      </c>
      <c r="EJ124" s="329">
        <f>AL123*$FZ124*週間進捗報告書!$G$14</f>
        <v>0</v>
      </c>
      <c r="EK124" s="329">
        <f>AT123*$GA124*週間進捗報告書!$G$15</f>
        <v>0</v>
      </c>
      <c r="EL124" s="329">
        <f>AX123*$GB124*週間進捗報告書!$G$16</f>
        <v>0</v>
      </c>
      <c r="EM124" s="329">
        <f>BF123*$GC124*週間進捗報告書!$G$17</f>
        <v>0</v>
      </c>
      <c r="EN124" s="329">
        <f>BJ123*$GD124*週間進捗報告書!$G$18</f>
        <v>0</v>
      </c>
      <c r="EO124" s="329">
        <f>BR123*$GE124*週間進捗報告書!$G$19</f>
        <v>0</v>
      </c>
      <c r="EP124" s="329">
        <f>BV123*$GF124*週間進捗報告書!$G$20</f>
        <v>0</v>
      </c>
      <c r="ER124" s="547"/>
      <c r="ES124" s="547"/>
      <c r="ET124" s="547"/>
      <c r="EU124" s="547"/>
      <c r="EV124" s="547"/>
      <c r="EW124" s="547"/>
      <c r="EX124" s="547"/>
      <c r="EY124" s="547"/>
      <c r="EZ124" s="547"/>
      <c r="FA124" s="547"/>
      <c r="FB124" s="547"/>
      <c r="FC124" s="547"/>
      <c r="FD124" s="547"/>
      <c r="FE124" s="332"/>
      <c r="FG124" s="19"/>
      <c r="FH124" s="19"/>
      <c r="FI124" s="19"/>
      <c r="FJ124" s="19"/>
      <c r="FK124" s="19"/>
      <c r="FL124" s="19"/>
      <c r="FM124" s="19"/>
      <c r="FN124" s="19"/>
      <c r="FO124" s="19"/>
      <c r="FP124" s="19"/>
      <c r="FQ124" s="19"/>
      <c r="FR124" s="19"/>
      <c r="FU124" s="295">
        <f t="shared" ref="FU124" si="5965">FU123</f>
        <v>0</v>
      </c>
      <c r="FV124" s="295">
        <f t="shared" ref="FV124" si="5966">FV123</f>
        <v>0</v>
      </c>
      <c r="FW124" s="295">
        <f t="shared" ref="FW124" si="5967">FW123</f>
        <v>0</v>
      </c>
      <c r="FX124" s="295">
        <f t="shared" ref="FX124" si="5968">FX123</f>
        <v>0</v>
      </c>
      <c r="FY124" s="295">
        <f t="shared" ref="FY124" si="5969">FY123</f>
        <v>0</v>
      </c>
      <c r="FZ124" s="295">
        <f t="shared" ref="FZ124" si="5970">FZ123</f>
        <v>0</v>
      </c>
      <c r="GA124" s="295">
        <f t="shared" ref="GA124" si="5971">GA123</f>
        <v>0</v>
      </c>
      <c r="GB124" s="295">
        <f t="shared" ref="GB124" si="5972">GB123</f>
        <v>0</v>
      </c>
      <c r="GC124" s="295">
        <f t="shared" ref="GC124" si="5973">GC123</f>
        <v>0</v>
      </c>
      <c r="GD124" s="295">
        <f t="shared" ref="GD124" si="5974">GD123</f>
        <v>0</v>
      </c>
      <c r="GE124" s="295">
        <f t="shared" ref="GE124" si="5975">GE123</f>
        <v>0</v>
      </c>
      <c r="GF124" s="295">
        <f t="shared" ref="GF124" si="5976">GF123</f>
        <v>0</v>
      </c>
      <c r="GG124" s="295" t="e">
        <f t="shared" ref="GG124" si="5977">GG123</f>
        <v>#N/A</v>
      </c>
      <c r="GH124" s="2" t="e">
        <f>INDEX(リスト!$V:$V,MATCH(中日程計画表!$D123,リスト!$D:$D,0))</f>
        <v>#N/A</v>
      </c>
      <c r="GI124" s="2" t="e">
        <f>INDEX(リスト!$A:$A,MATCH(中日程計画表!$D123,リスト!$D:$D,0))</f>
        <v>#N/A</v>
      </c>
      <c r="GJ124" s="2" t="e">
        <f>INDEX(リスト!$U:$U,MATCH(中日程計画表!$D123,リスト!$D:$D,0))</f>
        <v>#N/A</v>
      </c>
      <c r="GK124" s="5" t="e">
        <f>INDEX(リスト!$W:$W,MATCH(中日程計画表!$D123,リスト!$D:$D,0))</f>
        <v>#N/A</v>
      </c>
      <c r="GL124" s="2" t="s">
        <v>201</v>
      </c>
      <c r="GM124" s="296">
        <f t="shared" ref="GM124" si="5978">GM123</f>
        <v>0</v>
      </c>
      <c r="GN124" s="296" t="str">
        <f t="shared" ref="GN124" si="5979">GN123</f>
        <v>ロケーションラベル</v>
      </c>
      <c r="GU124" s="461"/>
      <c r="GV124" s="460"/>
      <c r="GW124" s="460"/>
      <c r="GX124" s="461"/>
      <c r="GY124" s="461"/>
      <c r="GZ124" s="460"/>
      <c r="HA124" s="460"/>
      <c r="HB124" s="461"/>
      <c r="HC124" s="461"/>
      <c r="HD124" s="460"/>
      <c r="HE124" s="460"/>
      <c r="HF124" s="461"/>
      <c r="HG124" s="461"/>
      <c r="HH124" s="460"/>
      <c r="HI124" s="460"/>
      <c r="HJ124" s="461"/>
      <c r="HK124" s="461"/>
      <c r="HL124" s="460"/>
      <c r="HM124" s="460"/>
      <c r="HN124" s="461"/>
      <c r="HO124" s="461"/>
      <c r="HP124" s="460"/>
      <c r="HQ124" s="460"/>
      <c r="HR124" s="461"/>
      <c r="HS124" s="4"/>
    </row>
    <row r="125" spans="1:227" ht="12" customHeight="1">
      <c r="A125" s="488" t="str">
        <f t="shared" ref="A125" ca="1" si="5980">INDIRECT("リスト!A"&amp;B125+6)</f>
        <v>ラベル</v>
      </c>
      <c r="B125" s="486">
        <f t="shared" ref="B125" si="5981">ROUNDDOWN((ROW()-6)/2,0)+1</f>
        <v>60</v>
      </c>
      <c r="C125" s="474" t="str">
        <f>機能グループ名</f>
        <v>ラベル</v>
      </c>
      <c r="D125" s="484">
        <f>機能ID</f>
        <v>0</v>
      </c>
      <c r="E125" s="482" t="str">
        <f>機能名</f>
        <v>箱ラベル</v>
      </c>
      <c r="F125" s="315"/>
      <c r="G125" s="315"/>
      <c r="H125" s="315"/>
      <c r="I125" s="315"/>
      <c r="J125" s="316"/>
      <c r="K125" s="480" t="str">
        <f>担当者_SR</f>
        <v>NG</v>
      </c>
      <c r="L125" s="76"/>
      <c r="M125" s="76"/>
      <c r="N125" s="470"/>
      <c r="O125" s="474" t="str">
        <f>担当者_SRR</f>
        <v>NG</v>
      </c>
      <c r="P125" s="76"/>
      <c r="Q125" s="76"/>
      <c r="R125" s="470"/>
      <c r="S125" s="474" t="str">
        <f>担当者_DS</f>
        <v>NG</v>
      </c>
      <c r="T125" s="76"/>
      <c r="U125" s="76"/>
      <c r="V125" s="470"/>
      <c r="W125" s="472" t="str">
        <f>担当者_DSR</f>
        <v>NG</v>
      </c>
      <c r="X125" s="76"/>
      <c r="Y125" s="76"/>
      <c r="Z125" s="470"/>
      <c r="AA125" s="476"/>
      <c r="AB125" s="79"/>
      <c r="AC125" s="79"/>
      <c r="AD125" s="470">
        <f>IF(AC126 &lt;&gt; "",1,0)</f>
        <v>0</v>
      </c>
      <c r="AE125" s="472" t="str">
        <f>担当者_CD</f>
        <v>NG</v>
      </c>
      <c r="AF125" s="76"/>
      <c r="AG125" s="76"/>
      <c r="AH125" s="470"/>
      <c r="AI125" s="472" t="str">
        <f>担当者_DD</f>
        <v>NG</v>
      </c>
      <c r="AJ125" s="76"/>
      <c r="AK125" s="76"/>
      <c r="AL125" s="470"/>
      <c r="AM125" s="476"/>
      <c r="AN125" s="79"/>
      <c r="AO125" s="79"/>
      <c r="AP125" s="470">
        <f>IF(AO126 &lt;&gt; "",1,0)</f>
        <v>0</v>
      </c>
      <c r="AQ125" s="472" t="str">
        <f>担当者_MCL</f>
        <v>NG</v>
      </c>
      <c r="AR125" s="76"/>
      <c r="AS125" s="76"/>
      <c r="AT125" s="470"/>
      <c r="AU125" s="472" t="str">
        <f>担当者_MCLR</f>
        <v>NG</v>
      </c>
      <c r="AV125" s="76"/>
      <c r="AW125" s="76"/>
      <c r="AX125" s="470"/>
      <c r="AY125" s="476"/>
      <c r="AZ125" s="79"/>
      <c r="BA125" s="79"/>
      <c r="BB125" s="470">
        <f>IF(BA126 &lt;&gt; "",1,0)</f>
        <v>0</v>
      </c>
      <c r="BC125" s="474" t="str">
        <f>担当者_MT</f>
        <v>NG</v>
      </c>
      <c r="BD125" s="76"/>
      <c r="BE125" s="76"/>
      <c r="BF125" s="470"/>
      <c r="BG125" s="472" t="str">
        <f>担当者_M検</f>
        <v>NG</v>
      </c>
      <c r="BH125" s="76"/>
      <c r="BI125" s="76"/>
      <c r="BJ125" s="470"/>
      <c r="BK125" s="476"/>
      <c r="BL125" s="79"/>
      <c r="BM125" s="79"/>
      <c r="BN125" s="470">
        <v>0</v>
      </c>
      <c r="BO125" s="474" t="str">
        <f>担当者_モテ</f>
        <v>NG</v>
      </c>
      <c r="BP125" s="76"/>
      <c r="BQ125" s="76"/>
      <c r="BR125" s="470"/>
      <c r="BS125" s="472" t="str">
        <f>担当者_モテR</f>
        <v>NG</v>
      </c>
      <c r="BT125" s="76"/>
      <c r="BU125" s="76"/>
      <c r="BV125" s="470"/>
      <c r="BW125" s="468">
        <f t="shared" ref="BW125" si="5982">IFERROR(SUM(IF(K125&lt;&gt;"NG",N125*K$1,0),IF(O125&lt;&gt;"NG",R125*O$1,0),IF(S125&lt;&gt;"NG",V125*S$1,0),IF(W125&lt;&gt;"NG",Z125*W$1,0),IF(AA125&lt;&gt;"NG",AD125*AA$1,0),IF(AE125&lt;&gt;"NG",AH125*AE$1,0),IF(AI125&lt;&gt;"NG",AL125*AI$1,0),IF(AM125&lt;&gt;"NG",AP125*AM$1,0),IF(AQ125&lt;&gt;"NG",AT125*AQ$1,0),IF(AU125&lt;&gt;"NG",AX125*AU$1,0),IF(AY125&lt;&gt;"NG",BB125*AY$1,0),IF(BC125&lt;&gt;"NG",BF125*BC$1,0),IF(BG125&lt;&gt;"NG",BJ125*BG$1,0),IF(BK125&lt;&gt;"NG",BN125*BK$1,0),IF(BO125&lt;&gt;"NG",BR125*BO$1,0),IF(BS125&lt;&gt;"NG",BV125*BS$1,0))/SUM(IF(K125&lt;&gt;"NG",K$1,0),IF(O125&lt;&gt;"NG",O$1,0),IF(S125&lt;&gt;"NG",S$1,0),IF(W125&lt;&gt;"NG",W$1,0),IF(AA125&lt;&gt;"NG",AA$1,0),IF(AE125&lt;&gt;"NG",AE$1,0),IF(AI125&lt;&gt;"NG",AI$1,0),IF(AM125&lt;&gt;"NG",AM$1,0),IF(AQ125&lt;&gt;"NG",AQ$1,0),IF(AU125&lt;&gt;"NG",AU$1,0),IF(AY125&lt;&gt;"NG",AY$1,0),IF(BC125&lt;&gt;"NG",BC$1,0),IF(BG125&lt;&gt;"NG",BG$1,0),IF(BK125&lt;&gt;"NG",BK$1,0),IF(BO125&lt;&gt;"NG",BO$1,0),IF(BS125&lt;&gt;"NG",BS$1,0)),0)</f>
        <v>0</v>
      </c>
      <c r="BX125" s="466"/>
      <c r="BY125" s="490"/>
      <c r="BZ125" s="5"/>
      <c r="CA125" s="32">
        <f t="shared" ref="CA125" si="5983">IF(AND($M125&lt;&gt;$BZ$5,$M125&lt;=$BZ$6,$M125&lt;&gt;$BZ$7),1,0)</f>
        <v>0</v>
      </c>
      <c r="CB125" s="32">
        <f t="shared" ref="CB125" si="5984">IF(AND($Q125&lt;&gt;$BZ$5,$Q125&lt;=$BZ$6,$Q125&lt;&gt;$BZ$7),1,0)</f>
        <v>0</v>
      </c>
      <c r="CC125" s="32">
        <f t="shared" ref="CC125" si="5985">IF(AND($U125&lt;&gt;$BZ$5,$U125&lt;=$BZ$6,$U125&lt;&gt;$BZ$7),1,0)</f>
        <v>0</v>
      </c>
      <c r="CD125" s="32">
        <f t="shared" ref="CD125" si="5986">IF(AND($Y125&lt;&gt;$BZ$5,$Y125&lt;=$BZ$6,$Y125&lt;&gt;$BZ$7),1,0)</f>
        <v>0</v>
      </c>
      <c r="CE125" s="32">
        <f t="shared" ref="CE125" si="5987">IF(AND($AG125&lt;&gt;$BZ$5,$AG125&lt;=$BZ$6,$AG125&lt;&gt;$BZ$7),1,0)</f>
        <v>0</v>
      </c>
      <c r="CF125" s="32">
        <f t="shared" ref="CF125" si="5988">IF(AND($AK125&lt;&gt;$BZ$5,$AK125&lt;=$BZ$6,$AK125&lt;&gt;$BZ$7),1,0)</f>
        <v>0</v>
      </c>
      <c r="CG125" s="32">
        <f t="shared" ref="CG125" si="5989">IF(AND($AS125&lt;&gt;$BZ$5,$AS125&lt;=$BZ$6,$AS125&lt;&gt;$BZ$7),1,0)</f>
        <v>0</v>
      </c>
      <c r="CH125" s="32">
        <f t="shared" ref="CH125" si="5990">IF(AND($AW125&lt;&gt;$BZ$5,$AW125&lt;=$BZ$6,$AW125&lt;&gt;$BZ$7),1,0)</f>
        <v>0</v>
      </c>
      <c r="CI125" s="32">
        <f t="shared" ref="CI125" si="5991">IF(AND($BE125&lt;&gt;$BZ$5,$BE125&lt;=$BZ$6,$BE125&lt;&gt;$BZ$7),1,0)</f>
        <v>0</v>
      </c>
      <c r="CJ125" s="32">
        <f t="shared" ref="CJ125" si="5992">IF(AND($BI125&lt;&gt;$BZ$5,$BI125&lt;=$BZ$6,$BI125&lt;&gt;$BZ$7),1,0)</f>
        <v>0</v>
      </c>
      <c r="CK125" s="32">
        <f t="shared" ref="CK125" si="5993">IF(AND($BQ125&lt;&gt;$BZ$5,$BQ125&lt;=$BZ$6,$BQ125&lt;&gt;$BZ$7),1,0)</f>
        <v>0</v>
      </c>
      <c r="CL125" s="32">
        <f t="shared" ref="CL125" si="5994">IF(AND($BU125&lt;&gt;$BZ$5,$BU125&lt;=$BZ$6,$BU125&lt;&gt;$BZ$7),1,0)</f>
        <v>0</v>
      </c>
      <c r="CO125" s="32">
        <f>IF(AND($M125&lt;&gt;$CN$5,$M125&lt;=$CN$6,$M125&lt;&gt;$CN$7),1,0)</f>
        <v>0</v>
      </c>
      <c r="CP125" s="32">
        <f>IF(AND($Q125&lt;&gt;$CN$5,$Q125&lt;=$CN$6,$Q125&lt;&gt;$CN$7),1,0)</f>
        <v>0</v>
      </c>
      <c r="CQ125" s="32">
        <f>IF(AND($U125&lt;&gt;$CN$5,$U125&lt;=$CN$6,$U125&lt;&gt;$CN$7),1,0)</f>
        <v>0</v>
      </c>
      <c r="CR125" s="32">
        <f>IF(AND($Y125&lt;&gt;$CN$5,$Y125&lt;=$CN$6,$Y125&lt;&gt;$CN$7),1,0)</f>
        <v>0</v>
      </c>
      <c r="CS125" s="32">
        <f>IF(AND($AG125&lt;&gt;$CN$5,$AG125&lt;=$CN$6,$AG125&lt;&gt;$CN$7),1,0)</f>
        <v>0</v>
      </c>
      <c r="CT125" s="32">
        <f>IF(AND($AK125&lt;&gt;$CN$5,$AK125&lt;=$CN$6,$AK125&lt;&gt;$CN$7),1,0)</f>
        <v>0</v>
      </c>
      <c r="CU125" s="32">
        <f>IF(AND($AS125&lt;&gt;$CN$5,$AS125&lt;=$CN$6,$AS125&lt;&gt;$CN$7),1,0)</f>
        <v>0</v>
      </c>
      <c r="CV125" s="32">
        <f>IF(AND($AW125&lt;&gt;$CN$5,$AW125&lt;=$CN$6,$AW125&lt;&gt;$CN$7),1,0)</f>
        <v>0</v>
      </c>
      <c r="CW125" s="32">
        <f>IF(AND($BE125&lt;&gt;$CN$5,$BE125&lt;=$CN$6,$BE125&lt;&gt;$CN$7),1,0)</f>
        <v>0</v>
      </c>
      <c r="CX125" s="32">
        <f>IF(AND($BI125&lt;&gt;$CN$5,$BI125&lt;=$CN$6,$BI125&lt;&gt;$CN$7),1,0)</f>
        <v>0</v>
      </c>
      <c r="CY125" s="32">
        <f>IF(AND($BQ125&lt;&gt;$CN$5,$BQ125&lt;=$CN$6,$BQ125&lt;&gt;$CN$7),1,0)</f>
        <v>0</v>
      </c>
      <c r="CZ125" s="32">
        <f>IF(AND($BU125&lt;&gt;$CN$5,$BU125&lt;=$CN$6,$BU125&lt;&gt;$CN$7),1,0)</f>
        <v>0</v>
      </c>
      <c r="DC125" s="32">
        <f>IF(AND($M125&lt;&gt;$DB$5,$M125&lt;=$DB$6,$M125&lt;&gt;$CN$7),1,0)</f>
        <v>0</v>
      </c>
      <c r="DD125" s="32">
        <f>IF(AND($Q125&lt;&gt;$DB$5,$Q125&lt;=$DB$6,$Q125&lt;&gt;$CN$7),1,0)</f>
        <v>0</v>
      </c>
      <c r="DE125" s="32">
        <f>IF(AND($U125&lt;&gt;$DB$5,$U125&lt;=$DB$6,$U125&lt;&gt;$CN$7),1,0)</f>
        <v>0</v>
      </c>
      <c r="DF125" s="32">
        <f>IF(AND($Y125&lt;&gt;$DB$5,$Y125&lt;=$DB$6,$Y125&lt;&gt;$CN$7),1,0)</f>
        <v>0</v>
      </c>
      <c r="DG125" s="32">
        <f>IF(AND($AG125&lt;&gt;$DB$5,$AG125&lt;=$DB$6,$AG125&lt;&gt;$CN$7),1,0)</f>
        <v>0</v>
      </c>
      <c r="DH125" s="32">
        <f>IF(AND($AK125&lt;&gt;$DB$5,$AK125&lt;=$DB$6,$AK125&lt;&gt;$CN$7),1,0)</f>
        <v>0</v>
      </c>
      <c r="DI125" s="32">
        <f>IF(AND($AS125&lt;&gt;$DB$5,$AS125&lt;=$DB$6,$AS125&lt;&gt;$CN$7),1,0)</f>
        <v>0</v>
      </c>
      <c r="DJ125" s="32">
        <f>IF(AND($AW125&lt;&gt;$DB$5,$AW125&lt;=$DB$6,$AW125&lt;&gt;$CN$7),1,0)</f>
        <v>0</v>
      </c>
      <c r="DK125" s="32">
        <f>IF(AND($BE125&lt;&gt;$DB$5,$BE125&lt;=$DB$6,$BE125&lt;&gt;$CN$7),1,0)</f>
        <v>0</v>
      </c>
      <c r="DL125" s="32">
        <f>IF(AND($BI125&lt;&gt;$DB$5,$BI125&lt;=$DB$6,$BI125&lt;&gt;$CN$7),1,0)</f>
        <v>0</v>
      </c>
      <c r="DM125" s="32">
        <f>IF(AND($BQ125&lt;&gt;$DB$5,$BQ125&lt;=$DB$6,$BQ125&lt;&gt;$CN$7),1,0)</f>
        <v>0</v>
      </c>
      <c r="DN125" s="32">
        <f>IF(AND($BU125&lt;&gt;$DB$5,$BU125&lt;=$DB$6,$BU125&lt;&gt;$CN$7),1,0)</f>
        <v>0</v>
      </c>
      <c r="DQ125" s="32">
        <f t="shared" ref="DQ125" si="5995">IF(AND($M125&lt;&gt;$DP$5,$M125&lt;=$DP$6,$M125&lt;&gt;$CN$7),1,0)</f>
        <v>0</v>
      </c>
      <c r="DR125" s="32">
        <f t="shared" ref="DR125" si="5996">IF(AND($Q125&lt;&gt;$DP$5,$Q125&lt;=$DP$6,$Q125&lt;&gt;$CN$7),1,0)</f>
        <v>0</v>
      </c>
      <c r="DS125" s="32">
        <f t="shared" ref="DS125" si="5997">IF(AND($U125&lt;&gt;$DP$5,$U125&lt;=$DP$6,$U125&lt;&gt;$CN$7),1,0)</f>
        <v>0</v>
      </c>
      <c r="DT125" s="32">
        <f t="shared" ref="DT125" si="5998">IF(AND($Y125&lt;&gt;$DP$5,$Y125&lt;=$DP$6,$Y125&lt;&gt;$CN$7),1,0)</f>
        <v>0</v>
      </c>
      <c r="DU125" s="32">
        <f t="shared" ref="DU125" si="5999">IF(AND($AG125&lt;&gt;$DP$5,$AG125&lt;=$DP$6,$AG125&lt;&gt;$CN$7),1,0)</f>
        <v>0</v>
      </c>
      <c r="DV125" s="32">
        <f t="shared" ref="DV125" si="6000">IF(AND($AK125&lt;&gt;$DP$5,$AK125&lt;=$DP$6,$AK125&lt;&gt;$CN$7),1,0)</f>
        <v>0</v>
      </c>
      <c r="DW125" s="32">
        <f t="shared" ref="DW125" si="6001">IF(AND($AS125&lt;&gt;$DP$5,$AS125&lt;=$DP$6,$AS125&lt;&gt;$CN$7),1,0)</f>
        <v>0</v>
      </c>
      <c r="DX125" s="32">
        <f t="shared" ref="DX125" si="6002">IF(AND($AW125&lt;&gt;$DP$5,$AW125&lt;=$DP$6,$AW125&lt;&gt;$CN$7),1,0)</f>
        <v>0</v>
      </c>
      <c r="DY125" s="32">
        <f t="shared" ref="DY125" si="6003">IF(AND($BE125&lt;&gt;$DP$5,$BE125&lt;=$DP$6,$BE125&lt;&gt;$CN$7),1,0)</f>
        <v>0</v>
      </c>
      <c r="DZ125" s="32">
        <f t="shared" ref="DZ125" si="6004">IF(AND($BI125&lt;&gt;$DP$5,$BI125&lt;=$DP$6,$BI125&lt;&gt;$CN$7),1,0)</f>
        <v>0</v>
      </c>
      <c r="EA125" s="32">
        <f t="shared" ref="EA125" si="6005">IF(AND($BQ125&lt;&gt;$DP$5,$BQ125&lt;=$DP$6,$BQ125&lt;&gt;$CN$7),1,0)</f>
        <v>0</v>
      </c>
      <c r="EB125" s="32">
        <f t="shared" ref="EB125" si="6006">IF(AND($BU125&lt;&gt;$DP$5,$BU125&lt;=$DP$6,$BU125&lt;&gt;$CN$7),1,0)</f>
        <v>0</v>
      </c>
      <c r="EE125" s="328">
        <f>IF(M125&lt;&gt;"",IF(M125&lt;=$ED$6,1,IF(L125&gt;$ED$6,0,NETWORKDAYS(L125,$ED$6,祭日リスト)/NETWORKDAYS(L125,M125,祭日リスト)))*$GG125*週間進捗報告書!$G$9,0)</f>
        <v>0</v>
      </c>
      <c r="EF125" s="328">
        <f>IF(Q125&lt;&gt;"",IF(Q125&lt;=$ED$6,1,IF(P125&gt;$ED$6,0,NETWORKDAYS(P125,$ED$6,祭日リスト)/NETWORKDAYS(P125,Q125,祭日リスト)))*$GG125*週間進捗報告書!$G$10,0)</f>
        <v>0</v>
      </c>
      <c r="EG125" s="328">
        <f>IF(U125&lt;&gt;"",IF(U125&lt;=$ED$6,1,IF(T125&gt;$ED$6,0,NETWORKDAYS(T125,$ED$6,祭日リスト)/NETWORKDAYS(T125,U125,祭日リスト)))*$GG125*週間進捗報告書!$G$11,0)</f>
        <v>0</v>
      </c>
      <c r="EH125" s="328">
        <f>IF(Y125&lt;&gt;"",IF(Y125&lt;=$ED$6,1,IF(X125&gt;$ED$6,0,NETWORKDAYS(X125,$ED$6,祭日リスト)/NETWORKDAYS(X125,Y125,祭日リスト)))*$GG125*週間進捗報告書!$G$12,0)</f>
        <v>0</v>
      </c>
      <c r="EI125" s="328">
        <f>IF(AG125&lt;&gt;"",IF(AG125&lt;=$ED$6,1,IF(AF125&gt;$ED$6,0,NETWORKDAYS(AF125,$ED$6,祭日リスト)/NETWORKDAYS(AF125,AG125,祭日リスト)))*$GG125*週間進捗報告書!$G$13,0)</f>
        <v>0</v>
      </c>
      <c r="EJ125" s="328">
        <f>IF(AK125&lt;&gt;"",IF(AK125&lt;=$ED$6,1,IF(AJ125&gt;$ED$6,0,NETWORKDAYS(AJ125,$ED$6,祭日リスト)/NETWORKDAYS(AJ125,AK125,祭日リスト)))*$GG125*週間進捗報告書!$G$14,0)</f>
        <v>0</v>
      </c>
      <c r="EK125" s="328">
        <f>IF(AS125&lt;&gt;"",IF(AS125&lt;=$ED$6,1,IF(AR125&gt;$ED$6,0,NETWORKDAYS(AR125,$ED$6,祭日リスト)/NETWORKDAYS(AR125,AS125,祭日リスト)))*$GG125*週間進捗報告書!$G$15,0)</f>
        <v>0</v>
      </c>
      <c r="EL125" s="328">
        <f>IF(AW125&lt;&gt;"",IF(AW125&lt;=$ED$6,1,IF(AV125&gt;$ED$6,0,NETWORKDAYS(AV125,$ED$6,祭日リスト)/NETWORKDAYS(AV125,AW125,祭日リスト)))*$GG125*週間進捗報告書!$G$16,0)</f>
        <v>0</v>
      </c>
      <c r="EM125" s="328">
        <f>IF(BE125&lt;&gt;"",IF(BE125&lt;=$ED$6,1,IF(BD125&gt;$ED$6,0,NETWORKDAYS(BD125,$ED$6,祭日リスト)/NETWORKDAYS(BD125,BE125,祭日リスト)))*$GG125*週間進捗報告書!$G$17,0)</f>
        <v>0</v>
      </c>
      <c r="EN125" s="328">
        <f>IF(BI125&lt;&gt;"",IF(BI125&lt;=$ED$6,1,IF(BH125&gt;$ED$6,0,NETWORKDAYS(BH125,$ED$6,祭日リスト)/NETWORKDAYS(BH125,BI125,祭日リスト)))*$GG125*週間進捗報告書!$G$18,0)</f>
        <v>0</v>
      </c>
      <c r="EO125" s="328">
        <f>IF(BQ125&lt;&gt;"",IF(BQ125&lt;=$ED$6,1,IF(BP125&gt;$ED$6,0,NETWORKDAYS(BP125,$ED$6,祭日リスト)/NETWORKDAYS(BP125,BQ125,祭日リスト)))*$GG125*週間進捗報告書!$G$19,0)</f>
        <v>0</v>
      </c>
      <c r="EP125" s="328">
        <f>IF(BU125&lt;&gt;"",IF(BU125&lt;=$ED$6,1,IF(BT125&gt;$ED$6,0,NETWORKDAYS(BT125,$ED$6,祭日リスト)/NETWORKDAYS(BT125,BU125,祭日リスト)))*$GG125*週間進捗報告書!$G$20,0)</f>
        <v>0</v>
      </c>
      <c r="ER125" s="547">
        <f t="shared" ref="ER125:FC125" si="6007">EE125-EE126</f>
        <v>0</v>
      </c>
      <c r="ES125" s="547">
        <f t="shared" si="6007"/>
        <v>0</v>
      </c>
      <c r="ET125" s="547">
        <f t="shared" si="6007"/>
        <v>0</v>
      </c>
      <c r="EU125" s="547">
        <f t="shared" si="6007"/>
        <v>0</v>
      </c>
      <c r="EV125" s="547">
        <f t="shared" si="6007"/>
        <v>0</v>
      </c>
      <c r="EW125" s="547">
        <f t="shared" si="6007"/>
        <v>0</v>
      </c>
      <c r="EX125" s="547">
        <f t="shared" si="6007"/>
        <v>0</v>
      </c>
      <c r="EY125" s="547">
        <f t="shared" si="6007"/>
        <v>0</v>
      </c>
      <c r="EZ125" s="547">
        <f t="shared" si="6007"/>
        <v>0</v>
      </c>
      <c r="FA125" s="547">
        <f t="shared" si="6007"/>
        <v>0</v>
      </c>
      <c r="FB125" s="547">
        <f t="shared" si="6007"/>
        <v>0</v>
      </c>
      <c r="FC125" s="547">
        <f t="shared" si="6007"/>
        <v>0</v>
      </c>
      <c r="FD125" s="547">
        <f t="shared" ref="FD125" si="6008">SUM(ER125:FC126)</f>
        <v>0</v>
      </c>
      <c r="FE125" s="333"/>
      <c r="FG125" s="32">
        <f>IF(AND($M125&lt;&gt;$FF$7),1,0)</f>
        <v>0</v>
      </c>
      <c r="FH125" s="32">
        <f>IF(AND($Q125&lt;&gt;$FF$7),1,0)</f>
        <v>0</v>
      </c>
      <c r="FI125" s="32">
        <f>IF(AND($U125&lt;&gt;$FF$7),1,0)</f>
        <v>0</v>
      </c>
      <c r="FJ125" s="32">
        <f>IF(AND($Y125&lt;&gt;$FF$7),1,0)</f>
        <v>0</v>
      </c>
      <c r="FK125" s="32">
        <f>IF(AND($AG125&lt;&gt;$FF$7),1,0)</f>
        <v>0</v>
      </c>
      <c r="FL125" s="32">
        <f>IF(AND($AK125&lt;&gt;$FF$7),1,0)</f>
        <v>0</v>
      </c>
      <c r="FM125" s="32">
        <f>IF(AND($AS125&lt;&gt;$FF$7),1,0)</f>
        <v>0</v>
      </c>
      <c r="FN125" s="32">
        <f>IF(AND($AW125&lt;&gt;$FF$7),1,0)</f>
        <v>0</v>
      </c>
      <c r="FO125" s="32">
        <f>IF(AND($BE125&lt;&gt;$FF$7),1,0)</f>
        <v>0</v>
      </c>
      <c r="FP125" s="32">
        <f>IF(AND($BI125&lt;&gt;$FF$7),1,0)</f>
        <v>0</v>
      </c>
      <c r="FQ125" s="32">
        <f>IF(AND($BQ125&lt;&gt;$FF$7),1,0)</f>
        <v>0</v>
      </c>
      <c r="FR125" s="32">
        <f>IF(AND($BU125&lt;&gt;$FF$7),1,0)</f>
        <v>0</v>
      </c>
      <c r="FU125" s="294">
        <f t="shared" ref="FU125" si="6009">IF($K125&lt;&gt;"NG",$GG125,0)</f>
        <v>0</v>
      </c>
      <c r="FV125" s="294">
        <f t="shared" ref="FV125" si="6010">IF($O125&lt;&gt;"NG",$GG125,0)</f>
        <v>0</v>
      </c>
      <c r="FW125" s="294">
        <f t="shared" ref="FW125" si="6011">IF($S125&lt;&gt;"NG",$GG125,0)</f>
        <v>0</v>
      </c>
      <c r="FX125" s="294">
        <f t="shared" ref="FX125" si="6012">IF($W125&lt;&gt;"NG",$GG125,0)</f>
        <v>0</v>
      </c>
      <c r="FY125" s="294">
        <f t="shared" ref="FY125" si="6013">IF($AE125&lt;&gt;"NG",$GG125,0)</f>
        <v>0</v>
      </c>
      <c r="FZ125" s="294">
        <f t="shared" ref="FZ125" si="6014">IF($AI125&lt;&gt;"NG",$GG125,0)</f>
        <v>0</v>
      </c>
      <c r="GA125" s="294">
        <f t="shared" ref="GA125" si="6015">IF($AQ125&lt;&gt;"NG",$GG125,0)</f>
        <v>0</v>
      </c>
      <c r="GB125" s="294">
        <f t="shared" ref="GB125" si="6016">IF($AU125&lt;&gt;"NG",$GG125,0)</f>
        <v>0</v>
      </c>
      <c r="GC125" s="294">
        <f t="shared" ref="GC125" si="6017">IF($BC125&lt;&gt;"NG",$GG125,0)</f>
        <v>0</v>
      </c>
      <c r="GD125" s="294">
        <f t="shared" ref="GD125" si="6018">IF($BG125&lt;&gt;"NG",$GG125,0)</f>
        <v>0</v>
      </c>
      <c r="GE125" s="294">
        <f t="shared" ref="GE125" si="6019">IF($BO125&lt;&gt;"NG",$GG125,0)</f>
        <v>0</v>
      </c>
      <c r="GF125" s="294">
        <f t="shared" ref="GF125" si="6020">IF($BS125&lt;&gt;"NG",$GG125,0)</f>
        <v>0</v>
      </c>
      <c r="GG125" s="294" t="e">
        <f>VLOOKUP($D125,リスト!$D:$S,15,FALSE)</f>
        <v>#N/A</v>
      </c>
      <c r="GH125" s="2" t="e">
        <f>INDEX(リスト!$V:$V,MATCH(中日程計画表!$D125,リスト!$D:$D,0))</f>
        <v>#N/A</v>
      </c>
      <c r="GI125" s="2" t="e">
        <f>INDEX(リスト!$A:$A,MATCH(中日程計画表!$D125,リスト!$D:$D,0))</f>
        <v>#N/A</v>
      </c>
      <c r="GJ125" s="2" t="e">
        <f>INDEX(リスト!$U:$U,MATCH(中日程計画表!$D125,リスト!$D:$D,0))</f>
        <v>#N/A</v>
      </c>
      <c r="GK125" s="5" t="e">
        <f>INDEX(リスト!$W:$W,MATCH(中日程計画表!$D125,リスト!$D:$D,0))</f>
        <v>#N/A</v>
      </c>
      <c r="GL125" s="2" t="s">
        <v>200</v>
      </c>
      <c r="GM125" s="296">
        <f>D125</f>
        <v>0</v>
      </c>
      <c r="GN125" s="296" t="str">
        <f>E125</f>
        <v>箱ラベル</v>
      </c>
      <c r="GU125" s="460" t="str">
        <f t="shared" ref="GU125" si="6021">AE125</f>
        <v>NG</v>
      </c>
      <c r="GV125" s="460">
        <f t="shared" ref="GV125" si="6022">EI125</f>
        <v>0</v>
      </c>
      <c r="GW125" s="460">
        <f t="shared" ref="GW125" si="6023">EI126</f>
        <v>0</v>
      </c>
      <c r="GX125" s="462">
        <f t="shared" ref="GX125" si="6024">EV125</f>
        <v>0</v>
      </c>
      <c r="GY125" s="460" t="str">
        <f t="shared" ref="GY125" si="6025">AI125</f>
        <v>NG</v>
      </c>
      <c r="GZ125" s="460">
        <f t="shared" ref="GZ125" si="6026">EJ125</f>
        <v>0</v>
      </c>
      <c r="HA125" s="460">
        <f t="shared" ref="HA125" si="6027">EJ126</f>
        <v>0</v>
      </c>
      <c r="HB125" s="462">
        <f t="shared" ref="HB125" si="6028">EW125</f>
        <v>0</v>
      </c>
      <c r="HC125" s="460" t="str">
        <f t="shared" ref="HC125" si="6029">AQ125</f>
        <v>NG</v>
      </c>
      <c r="HD125" s="460">
        <f t="shared" ref="HD125" si="6030">EK125</f>
        <v>0</v>
      </c>
      <c r="HE125" s="460">
        <f t="shared" ref="HE125" si="6031">EK126</f>
        <v>0</v>
      </c>
      <c r="HF125" s="462">
        <f t="shared" ref="HF125" si="6032">EX125</f>
        <v>0</v>
      </c>
      <c r="HG125" s="460" t="str">
        <f t="shared" ref="HG125" si="6033">AU125</f>
        <v>NG</v>
      </c>
      <c r="HH125" s="460">
        <f t="shared" ref="HH125" si="6034">EL125</f>
        <v>0</v>
      </c>
      <c r="HI125" s="460">
        <f t="shared" ref="HI125" si="6035">EL126</f>
        <v>0</v>
      </c>
      <c r="HJ125" s="462">
        <f t="shared" ref="HJ125" si="6036">EY125</f>
        <v>0</v>
      </c>
      <c r="HK125" s="460" t="str">
        <f t="shared" ref="HK125" si="6037">BC125</f>
        <v>NG</v>
      </c>
      <c r="HL125" s="460">
        <f t="shared" ref="HL125" si="6038">EM125</f>
        <v>0</v>
      </c>
      <c r="HM125" s="460">
        <f t="shared" ref="HM125" si="6039">EM126</f>
        <v>0</v>
      </c>
      <c r="HN125" s="462">
        <f t="shared" ref="HN125" si="6040">EZ125</f>
        <v>0</v>
      </c>
      <c r="HO125" s="460" t="str">
        <f t="shared" ref="HO125" si="6041">BG125</f>
        <v>NG</v>
      </c>
      <c r="HP125" s="460">
        <f t="shared" ref="HP125" si="6042">EN125</f>
        <v>0</v>
      </c>
      <c r="HQ125" s="460">
        <f t="shared" ref="HQ125" si="6043">EN126</f>
        <v>0</v>
      </c>
      <c r="HR125" s="462">
        <f t="shared" ref="HR125" si="6044">FA125</f>
        <v>0</v>
      </c>
      <c r="HS125" s="332"/>
    </row>
    <row r="126" spans="1:227" ht="12" customHeight="1">
      <c r="A126" s="489"/>
      <c r="B126" s="487"/>
      <c r="C126" s="475"/>
      <c r="D126" s="485"/>
      <c r="E126" s="483"/>
      <c r="F126" s="317"/>
      <c r="G126" s="317"/>
      <c r="H126" s="317"/>
      <c r="I126" s="317"/>
      <c r="J126" s="316"/>
      <c r="K126" s="481"/>
      <c r="L126" s="77"/>
      <c r="M126" s="77"/>
      <c r="N126" s="471"/>
      <c r="O126" s="475"/>
      <c r="P126" s="77"/>
      <c r="Q126" s="77"/>
      <c r="R126" s="471"/>
      <c r="S126" s="475"/>
      <c r="T126" s="77"/>
      <c r="U126" s="77"/>
      <c r="V126" s="471"/>
      <c r="W126" s="473"/>
      <c r="X126" s="77"/>
      <c r="Y126" s="77"/>
      <c r="Z126" s="471"/>
      <c r="AA126" s="477"/>
      <c r="AB126" s="80"/>
      <c r="AC126" s="80"/>
      <c r="AD126" s="471"/>
      <c r="AE126" s="473"/>
      <c r="AF126" s="77"/>
      <c r="AG126" s="77"/>
      <c r="AH126" s="471"/>
      <c r="AI126" s="473"/>
      <c r="AJ126" s="77"/>
      <c r="AK126" s="77"/>
      <c r="AL126" s="471"/>
      <c r="AM126" s="477"/>
      <c r="AN126" s="80"/>
      <c r="AO126" s="80"/>
      <c r="AP126" s="471"/>
      <c r="AQ126" s="473"/>
      <c r="AR126" s="77"/>
      <c r="AS126" s="77"/>
      <c r="AT126" s="471"/>
      <c r="AU126" s="473"/>
      <c r="AV126" s="77"/>
      <c r="AW126" s="77"/>
      <c r="AX126" s="471"/>
      <c r="AY126" s="477"/>
      <c r="AZ126" s="80"/>
      <c r="BA126" s="80"/>
      <c r="BB126" s="471"/>
      <c r="BC126" s="475"/>
      <c r="BD126" s="77"/>
      <c r="BE126" s="77"/>
      <c r="BF126" s="471"/>
      <c r="BG126" s="473"/>
      <c r="BH126" s="77"/>
      <c r="BI126" s="77"/>
      <c r="BJ126" s="471"/>
      <c r="BK126" s="477"/>
      <c r="BL126" s="80"/>
      <c r="BM126" s="80"/>
      <c r="BN126" s="471"/>
      <c r="BO126" s="475"/>
      <c r="BP126" s="77"/>
      <c r="BQ126" s="77"/>
      <c r="BR126" s="471"/>
      <c r="BS126" s="473"/>
      <c r="BT126" s="77"/>
      <c r="BU126" s="77"/>
      <c r="BV126" s="471"/>
      <c r="BW126" s="469"/>
      <c r="BX126" s="467"/>
      <c r="BY126" s="490"/>
      <c r="CA126" s="19">
        <f t="shared" ref="CA126" si="6045">IF(AND($N125=1,$M126&lt;&gt;$BZ$7),1,0)</f>
        <v>0</v>
      </c>
      <c r="CB126" s="19">
        <f t="shared" ref="CB126" si="6046">IF(AND($R125=1,$Q126&lt;&gt;$BZ$7),1,0)</f>
        <v>0</v>
      </c>
      <c r="CC126" s="19">
        <f t="shared" ref="CC126" si="6047">IF(AND($V125=1,$U126&lt;&gt;$BZ$7),1,0)</f>
        <v>0</v>
      </c>
      <c r="CD126" s="19">
        <f t="shared" ref="CD126" si="6048">IF(AND($Z125=1,$Y126&lt;&gt;$BZ$7),1,0)</f>
        <v>0</v>
      </c>
      <c r="CE126" s="19">
        <f t="shared" ref="CE126" si="6049">IF(AND($AH125=1,$AG126&lt;&gt;$BZ$7),1,0)</f>
        <v>0</v>
      </c>
      <c r="CF126" s="19">
        <f t="shared" ref="CF126" si="6050">IF(AND($AL125=1,$AK126&lt;&gt;$BZ$7),1,0)</f>
        <v>0</v>
      </c>
      <c r="CG126" s="19">
        <f t="shared" ref="CG126" si="6051">IF(AND($AT125=1,$AS126&lt;&gt;$BZ$7),1,0)</f>
        <v>0</v>
      </c>
      <c r="CH126" s="19">
        <f t="shared" ref="CH126" si="6052">IF(AND($AX125=1,$AW126&lt;&gt;$BZ$7),1,0)</f>
        <v>0</v>
      </c>
      <c r="CI126" s="19">
        <f t="shared" ref="CI126" si="6053">IF(AND($BF125=1,$BE126&lt;&gt;$BZ$7),1,0)</f>
        <v>0</v>
      </c>
      <c r="CJ126" s="19">
        <f t="shared" ref="CJ126" si="6054">IF(AND($BJ125=1,$BI126&lt;&gt;$BZ$7),1,0)</f>
        <v>0</v>
      </c>
      <c r="CK126" s="19">
        <f t="shared" ref="CK126" si="6055">IF(AND($BR125=1,$BQ126&lt;&gt;$BZ$7),1,0)</f>
        <v>0</v>
      </c>
      <c r="CL126" s="19">
        <f t="shared" ref="CL126" si="6056">IF(AND($BV125=1,$BU126&lt;&gt;$BZ$7),1,0)</f>
        <v>0</v>
      </c>
      <c r="CO126" s="19">
        <f>IF(AND($M126&lt;&gt;$CN$7,$M126&lt;=$CN$6),1,0)</f>
        <v>0</v>
      </c>
      <c r="CP126" s="19">
        <f>IF(AND($Q126&lt;&gt;$CN$7,$Q126&lt;=$CN$6),1,0)</f>
        <v>0</v>
      </c>
      <c r="CQ126" s="19">
        <f>IF(AND($U126&lt;&gt;$CN$7,$U126&lt;=$CN$6),1,0)</f>
        <v>0</v>
      </c>
      <c r="CR126" s="19">
        <f>IF(AND($Y126&lt;&gt;$CN$7,$Y126&lt;=$CN$6),1,0)</f>
        <v>0</v>
      </c>
      <c r="CS126" s="19">
        <f>IF(AND($AG126&lt;&gt;$CN$7,$AG126&lt;=$CN$6),1,0)</f>
        <v>0</v>
      </c>
      <c r="CT126" s="19">
        <f>IF(AND($AK126&lt;&gt;$CN$7,$AK126&lt;=$CN$6),1,0)</f>
        <v>0</v>
      </c>
      <c r="CU126" s="19">
        <f>IF(AND($AS126&lt;&gt;$CN$7,$AS126&lt;=$CN$6),1,0)</f>
        <v>0</v>
      </c>
      <c r="CV126" s="19">
        <f>IF(AND($AW126&lt;&gt;$CN$7,$AW126&lt;=$CN$6),1,0)</f>
        <v>0</v>
      </c>
      <c r="CW126" s="19">
        <f>IF(AND($BE126&lt;&gt;$CN$7,$BE126&lt;=$CN$6),1,0)</f>
        <v>0</v>
      </c>
      <c r="CX126" s="19">
        <f>IF(AND($BI126&lt;&gt;$CN$7,$BI126&lt;=$CN$6),1,0)</f>
        <v>0</v>
      </c>
      <c r="CY126" s="19">
        <f>IF(AND($BQ126&lt;&gt;$CN$7,$BQ126&lt;=$CN$6),1,0)</f>
        <v>0</v>
      </c>
      <c r="CZ126" s="19">
        <f>IF(AND($BU126&lt;&gt;$CN$7,$BU126&lt;=$CN$6),1,0)</f>
        <v>0</v>
      </c>
      <c r="DC126" s="19">
        <f>IF($N125=1,1,0)</f>
        <v>0</v>
      </c>
      <c r="DD126" s="19">
        <f>IF($R125=1,1,0)</f>
        <v>0</v>
      </c>
      <c r="DE126" s="19">
        <f>IF($V125=1,1,0)</f>
        <v>0</v>
      </c>
      <c r="DF126" s="19">
        <f>IF($Z125=1,1,0)</f>
        <v>0</v>
      </c>
      <c r="DG126" s="19">
        <f>IF($AH125=1,1,0)</f>
        <v>0</v>
      </c>
      <c r="DH126" s="19">
        <f>IF($AL125=1,1,0)</f>
        <v>0</v>
      </c>
      <c r="DI126" s="19">
        <f>IF($AT125=1,1,0)</f>
        <v>0</v>
      </c>
      <c r="DJ126" s="19">
        <f>IF($AX125=1,1,0)</f>
        <v>0</v>
      </c>
      <c r="DK126" s="19">
        <f>IF($BF125=1,1,0)</f>
        <v>0</v>
      </c>
      <c r="DL126" s="19">
        <f>IF($BJ125=1,1,0)</f>
        <v>0</v>
      </c>
      <c r="DM126" s="19">
        <f>IF($BR125=1,1,0)</f>
        <v>0</v>
      </c>
      <c r="DN126" s="19">
        <f>IF($BV125=1,1,0)</f>
        <v>0</v>
      </c>
      <c r="DQ126" s="19">
        <f t="shared" ref="DQ126" si="6057">IF($N125=1,1,0)</f>
        <v>0</v>
      </c>
      <c r="DR126" s="19">
        <f t="shared" ref="DR126" si="6058">IF($R125=1,1,0)</f>
        <v>0</v>
      </c>
      <c r="DS126" s="19">
        <f t="shared" ref="DS126" si="6059">IF($V125=1,1,0)</f>
        <v>0</v>
      </c>
      <c r="DT126" s="19">
        <f t="shared" ref="DT126" si="6060">IF($Z125=1,1,0)</f>
        <v>0</v>
      </c>
      <c r="DU126" s="19">
        <f t="shared" ref="DU126" si="6061">IF($AH125=1,1,0)</f>
        <v>0</v>
      </c>
      <c r="DV126" s="19">
        <f t="shared" ref="DV126" si="6062">IF($AL125=1,1,0)</f>
        <v>0</v>
      </c>
      <c r="DW126" s="19">
        <f t="shared" ref="DW126" si="6063">IF($AT125=1,1,0)</f>
        <v>0</v>
      </c>
      <c r="DX126" s="19">
        <f t="shared" ref="DX126" si="6064">IF($AX125=1,1,0)</f>
        <v>0</v>
      </c>
      <c r="DY126" s="19">
        <f t="shared" ref="DY126" si="6065">IF($BF125=1,1,0)</f>
        <v>0</v>
      </c>
      <c r="DZ126" s="19">
        <f t="shared" ref="DZ126" si="6066">IF($BJ125=1,1,0)</f>
        <v>0</v>
      </c>
      <c r="EA126" s="19">
        <f t="shared" ref="EA126" si="6067">IF($BR125=1,1,0)</f>
        <v>0</v>
      </c>
      <c r="EB126" s="19">
        <f t="shared" ref="EB126" si="6068">IF($BV125=1,1,0)</f>
        <v>0</v>
      </c>
      <c r="EE126" s="329">
        <f>N125*$FU126*週間進捗報告書!$G$9</f>
        <v>0</v>
      </c>
      <c r="EF126" s="329">
        <f>R125*$FV126*週間進捗報告書!$G$10</f>
        <v>0</v>
      </c>
      <c r="EG126" s="329">
        <f>V125*$FW126*週間進捗報告書!$G$11</f>
        <v>0</v>
      </c>
      <c r="EH126" s="329">
        <f>Z125*$FX126*週間進捗報告書!$G$12</f>
        <v>0</v>
      </c>
      <c r="EI126" s="329">
        <f>AH125*$FY126*週間進捗報告書!$G$13</f>
        <v>0</v>
      </c>
      <c r="EJ126" s="329">
        <f>AL125*$FZ126*週間進捗報告書!$G$14</f>
        <v>0</v>
      </c>
      <c r="EK126" s="329">
        <f>AT125*$GA126*週間進捗報告書!$G$15</f>
        <v>0</v>
      </c>
      <c r="EL126" s="329">
        <f>AX125*$GB126*週間進捗報告書!$G$16</f>
        <v>0</v>
      </c>
      <c r="EM126" s="329">
        <f>BF125*$GC126*週間進捗報告書!$G$17</f>
        <v>0</v>
      </c>
      <c r="EN126" s="329">
        <f>BJ125*$GD126*週間進捗報告書!$G$18</f>
        <v>0</v>
      </c>
      <c r="EO126" s="329">
        <f>BR125*$GE126*週間進捗報告書!$G$19</f>
        <v>0</v>
      </c>
      <c r="EP126" s="329">
        <f>BV125*$GF126*週間進捗報告書!$G$20</f>
        <v>0</v>
      </c>
      <c r="ER126" s="547"/>
      <c r="ES126" s="547"/>
      <c r="ET126" s="547"/>
      <c r="EU126" s="547"/>
      <c r="EV126" s="547"/>
      <c r="EW126" s="547"/>
      <c r="EX126" s="547"/>
      <c r="EY126" s="547"/>
      <c r="EZ126" s="547"/>
      <c r="FA126" s="547"/>
      <c r="FB126" s="547"/>
      <c r="FC126" s="547"/>
      <c r="FD126" s="547"/>
      <c r="FE126" s="332"/>
      <c r="FG126" s="19"/>
      <c r="FH126" s="19"/>
      <c r="FI126" s="19"/>
      <c r="FJ126" s="19"/>
      <c r="FK126" s="19"/>
      <c r="FL126" s="19"/>
      <c r="FM126" s="19"/>
      <c r="FN126" s="19"/>
      <c r="FO126" s="19"/>
      <c r="FP126" s="19"/>
      <c r="FQ126" s="19"/>
      <c r="FR126" s="19"/>
      <c r="FU126" s="295">
        <f t="shared" ref="FU126" si="6069">FU125</f>
        <v>0</v>
      </c>
      <c r="FV126" s="295">
        <f t="shared" ref="FV126" si="6070">FV125</f>
        <v>0</v>
      </c>
      <c r="FW126" s="295">
        <f t="shared" ref="FW126" si="6071">FW125</f>
        <v>0</v>
      </c>
      <c r="FX126" s="295">
        <f t="shared" ref="FX126" si="6072">FX125</f>
        <v>0</v>
      </c>
      <c r="FY126" s="295">
        <f t="shared" ref="FY126" si="6073">FY125</f>
        <v>0</v>
      </c>
      <c r="FZ126" s="295">
        <f t="shared" ref="FZ126" si="6074">FZ125</f>
        <v>0</v>
      </c>
      <c r="GA126" s="295">
        <f t="shared" ref="GA126" si="6075">GA125</f>
        <v>0</v>
      </c>
      <c r="GB126" s="295">
        <f t="shared" ref="GB126" si="6076">GB125</f>
        <v>0</v>
      </c>
      <c r="GC126" s="295">
        <f t="shared" ref="GC126" si="6077">GC125</f>
        <v>0</v>
      </c>
      <c r="GD126" s="295">
        <f t="shared" ref="GD126" si="6078">GD125</f>
        <v>0</v>
      </c>
      <c r="GE126" s="295">
        <f t="shared" ref="GE126" si="6079">GE125</f>
        <v>0</v>
      </c>
      <c r="GF126" s="295">
        <f t="shared" ref="GF126" si="6080">GF125</f>
        <v>0</v>
      </c>
      <c r="GG126" s="295" t="e">
        <f t="shared" ref="GG126" si="6081">GG125</f>
        <v>#N/A</v>
      </c>
      <c r="GH126" s="2" t="e">
        <f>INDEX(リスト!$V:$V,MATCH(中日程計画表!$D125,リスト!$D:$D,0))</f>
        <v>#N/A</v>
      </c>
      <c r="GI126" s="2" t="e">
        <f>INDEX(リスト!$A:$A,MATCH(中日程計画表!$D125,リスト!$D:$D,0))</f>
        <v>#N/A</v>
      </c>
      <c r="GJ126" s="2" t="e">
        <f>INDEX(リスト!$U:$U,MATCH(中日程計画表!$D125,リスト!$D:$D,0))</f>
        <v>#N/A</v>
      </c>
      <c r="GK126" s="5" t="e">
        <f>INDEX(リスト!$W:$W,MATCH(中日程計画表!$D125,リスト!$D:$D,0))</f>
        <v>#N/A</v>
      </c>
      <c r="GL126" s="2" t="s">
        <v>201</v>
      </c>
      <c r="GM126" s="296">
        <f t="shared" ref="GM126" si="6082">GM125</f>
        <v>0</v>
      </c>
      <c r="GN126" s="296" t="str">
        <f t="shared" ref="GN126" si="6083">GN125</f>
        <v>箱ラベル</v>
      </c>
      <c r="GU126" s="461"/>
      <c r="GV126" s="460"/>
      <c r="GW126" s="460"/>
      <c r="GX126" s="461"/>
      <c r="GY126" s="461"/>
      <c r="GZ126" s="460"/>
      <c r="HA126" s="460"/>
      <c r="HB126" s="461"/>
      <c r="HC126" s="461"/>
      <c r="HD126" s="460"/>
      <c r="HE126" s="460"/>
      <c r="HF126" s="461"/>
      <c r="HG126" s="461"/>
      <c r="HH126" s="460"/>
      <c r="HI126" s="460"/>
      <c r="HJ126" s="461"/>
      <c r="HK126" s="461"/>
      <c r="HL126" s="460"/>
      <c r="HM126" s="460"/>
      <c r="HN126" s="461"/>
      <c r="HO126" s="461"/>
      <c r="HP126" s="460"/>
      <c r="HQ126" s="460"/>
      <c r="HR126" s="461"/>
      <c r="HS126" s="4"/>
    </row>
    <row r="127" spans="1:227" ht="12" customHeight="1">
      <c r="A127" s="488" t="str">
        <f t="shared" ref="A127" ca="1" si="6084">INDIRECT("リスト!A"&amp;B127+6)</f>
        <v>マスタ</v>
      </c>
      <c r="B127" s="486">
        <f t="shared" ref="B127" si="6085">ROUNDDOWN((ROW()-6)/2,0)+1</f>
        <v>61</v>
      </c>
      <c r="C127" s="474" t="str">
        <f>機能グループ名</f>
        <v>会社</v>
      </c>
      <c r="D127" s="484">
        <f>機能ID</f>
        <v>0</v>
      </c>
      <c r="E127" s="482" t="str">
        <f>機能名</f>
        <v>会社マスタ</v>
      </c>
      <c r="F127" s="315"/>
      <c r="G127" s="315"/>
      <c r="H127" s="315"/>
      <c r="I127" s="315"/>
      <c r="J127" s="316"/>
      <c r="K127" s="480" t="str">
        <f>担当者_SR</f>
        <v>NG</v>
      </c>
      <c r="L127" s="76"/>
      <c r="M127" s="76"/>
      <c r="N127" s="470"/>
      <c r="O127" s="474" t="str">
        <f>担当者_SRR</f>
        <v>NG</v>
      </c>
      <c r="P127" s="76"/>
      <c r="Q127" s="76"/>
      <c r="R127" s="470"/>
      <c r="S127" s="474" t="str">
        <f>担当者_DS</f>
        <v>NG</v>
      </c>
      <c r="T127" s="76"/>
      <c r="U127" s="76"/>
      <c r="V127" s="470"/>
      <c r="W127" s="472" t="str">
        <f>担当者_DSR</f>
        <v>NG</v>
      </c>
      <c r="X127" s="76"/>
      <c r="Y127" s="76"/>
      <c r="Z127" s="470"/>
      <c r="AA127" s="476"/>
      <c r="AB127" s="79"/>
      <c r="AC127" s="79"/>
      <c r="AD127" s="470">
        <f>IF(AC128 &lt;&gt; "",1,0)</f>
        <v>0</v>
      </c>
      <c r="AE127" s="472" t="str">
        <f>担当者_CD</f>
        <v>NG</v>
      </c>
      <c r="AF127" s="76"/>
      <c r="AG127" s="76"/>
      <c r="AH127" s="470"/>
      <c r="AI127" s="472" t="str">
        <f>担当者_DD</f>
        <v>NG</v>
      </c>
      <c r="AJ127" s="76"/>
      <c r="AK127" s="76"/>
      <c r="AL127" s="470"/>
      <c r="AM127" s="476"/>
      <c r="AN127" s="79"/>
      <c r="AO127" s="79"/>
      <c r="AP127" s="470">
        <f>IF(AO128 &lt;&gt; "",1,0)</f>
        <v>0</v>
      </c>
      <c r="AQ127" s="472" t="str">
        <f>担当者_MCL</f>
        <v>NG</v>
      </c>
      <c r="AR127" s="76"/>
      <c r="AS127" s="76"/>
      <c r="AT127" s="470"/>
      <c r="AU127" s="472" t="str">
        <f>担当者_MCLR</f>
        <v>NG</v>
      </c>
      <c r="AV127" s="76"/>
      <c r="AW127" s="76"/>
      <c r="AX127" s="470"/>
      <c r="AY127" s="476"/>
      <c r="AZ127" s="79"/>
      <c r="BA127" s="79"/>
      <c r="BB127" s="470">
        <f>IF(BA128 &lt;&gt; "",1,0)</f>
        <v>0</v>
      </c>
      <c r="BC127" s="474" t="str">
        <f>担当者_MT</f>
        <v>NG</v>
      </c>
      <c r="BD127" s="76"/>
      <c r="BE127" s="76"/>
      <c r="BF127" s="470"/>
      <c r="BG127" s="472" t="str">
        <f>担当者_M検</f>
        <v>NG</v>
      </c>
      <c r="BH127" s="76"/>
      <c r="BI127" s="76"/>
      <c r="BJ127" s="470"/>
      <c r="BK127" s="476"/>
      <c r="BL127" s="79"/>
      <c r="BM127" s="79"/>
      <c r="BN127" s="470">
        <v>0</v>
      </c>
      <c r="BO127" s="474" t="str">
        <f>担当者_モテ</f>
        <v>NG</v>
      </c>
      <c r="BP127" s="76"/>
      <c r="BQ127" s="76"/>
      <c r="BR127" s="470"/>
      <c r="BS127" s="472" t="str">
        <f>担当者_モテR</f>
        <v>NG</v>
      </c>
      <c r="BT127" s="76"/>
      <c r="BU127" s="76"/>
      <c r="BV127" s="470"/>
      <c r="BW127" s="468">
        <f t="shared" ref="BW127" si="6086">IFERROR(SUM(IF(K127&lt;&gt;"NG",N127*K$1,0),IF(O127&lt;&gt;"NG",R127*O$1,0),IF(S127&lt;&gt;"NG",V127*S$1,0),IF(W127&lt;&gt;"NG",Z127*W$1,0),IF(AA127&lt;&gt;"NG",AD127*AA$1,0),IF(AE127&lt;&gt;"NG",AH127*AE$1,0),IF(AI127&lt;&gt;"NG",AL127*AI$1,0),IF(AM127&lt;&gt;"NG",AP127*AM$1,0),IF(AQ127&lt;&gt;"NG",AT127*AQ$1,0),IF(AU127&lt;&gt;"NG",AX127*AU$1,0),IF(AY127&lt;&gt;"NG",BB127*AY$1,0),IF(BC127&lt;&gt;"NG",BF127*BC$1,0),IF(BG127&lt;&gt;"NG",BJ127*BG$1,0),IF(BK127&lt;&gt;"NG",BN127*BK$1,0),IF(BO127&lt;&gt;"NG",BR127*BO$1,0),IF(BS127&lt;&gt;"NG",BV127*BS$1,0))/SUM(IF(K127&lt;&gt;"NG",K$1,0),IF(O127&lt;&gt;"NG",O$1,0),IF(S127&lt;&gt;"NG",S$1,0),IF(W127&lt;&gt;"NG",W$1,0),IF(AA127&lt;&gt;"NG",AA$1,0),IF(AE127&lt;&gt;"NG",AE$1,0),IF(AI127&lt;&gt;"NG",AI$1,0),IF(AM127&lt;&gt;"NG",AM$1,0),IF(AQ127&lt;&gt;"NG",AQ$1,0),IF(AU127&lt;&gt;"NG",AU$1,0),IF(AY127&lt;&gt;"NG",AY$1,0),IF(BC127&lt;&gt;"NG",BC$1,0),IF(BG127&lt;&gt;"NG",BG$1,0),IF(BK127&lt;&gt;"NG",BK$1,0),IF(BO127&lt;&gt;"NG",BO$1,0),IF(BS127&lt;&gt;"NG",BS$1,0)),0)</f>
        <v>0</v>
      </c>
      <c r="BX127" s="466"/>
      <c r="BY127" s="490"/>
      <c r="BZ127" s="5"/>
      <c r="CA127" s="32">
        <f t="shared" ref="CA127" si="6087">IF(AND($M127&lt;&gt;$BZ$5,$M127&lt;=$BZ$6,$M127&lt;&gt;$BZ$7),1,0)</f>
        <v>0</v>
      </c>
      <c r="CB127" s="32">
        <f t="shared" ref="CB127" si="6088">IF(AND($Q127&lt;&gt;$BZ$5,$Q127&lt;=$BZ$6,$Q127&lt;&gt;$BZ$7),1,0)</f>
        <v>0</v>
      </c>
      <c r="CC127" s="32">
        <f t="shared" ref="CC127" si="6089">IF(AND($U127&lt;&gt;$BZ$5,$U127&lt;=$BZ$6,$U127&lt;&gt;$BZ$7),1,0)</f>
        <v>0</v>
      </c>
      <c r="CD127" s="32">
        <f t="shared" ref="CD127" si="6090">IF(AND($Y127&lt;&gt;$BZ$5,$Y127&lt;=$BZ$6,$Y127&lt;&gt;$BZ$7),1,0)</f>
        <v>0</v>
      </c>
      <c r="CE127" s="32">
        <f t="shared" ref="CE127" si="6091">IF(AND($AG127&lt;&gt;$BZ$5,$AG127&lt;=$BZ$6,$AG127&lt;&gt;$BZ$7),1,0)</f>
        <v>0</v>
      </c>
      <c r="CF127" s="32">
        <f t="shared" ref="CF127" si="6092">IF(AND($AK127&lt;&gt;$BZ$5,$AK127&lt;=$BZ$6,$AK127&lt;&gt;$BZ$7),1,0)</f>
        <v>0</v>
      </c>
      <c r="CG127" s="32">
        <f t="shared" ref="CG127" si="6093">IF(AND($AS127&lt;&gt;$BZ$5,$AS127&lt;=$BZ$6,$AS127&lt;&gt;$BZ$7),1,0)</f>
        <v>0</v>
      </c>
      <c r="CH127" s="32">
        <f t="shared" ref="CH127" si="6094">IF(AND($AW127&lt;&gt;$BZ$5,$AW127&lt;=$BZ$6,$AW127&lt;&gt;$BZ$7),1,0)</f>
        <v>0</v>
      </c>
      <c r="CI127" s="32">
        <f t="shared" ref="CI127" si="6095">IF(AND($BE127&lt;&gt;$BZ$5,$BE127&lt;=$BZ$6,$BE127&lt;&gt;$BZ$7),1,0)</f>
        <v>0</v>
      </c>
      <c r="CJ127" s="32">
        <f t="shared" ref="CJ127" si="6096">IF(AND($BI127&lt;&gt;$BZ$5,$BI127&lt;=$BZ$6,$BI127&lt;&gt;$BZ$7),1,0)</f>
        <v>0</v>
      </c>
      <c r="CK127" s="32">
        <f t="shared" ref="CK127" si="6097">IF(AND($BQ127&lt;&gt;$BZ$5,$BQ127&lt;=$BZ$6,$BQ127&lt;&gt;$BZ$7),1,0)</f>
        <v>0</v>
      </c>
      <c r="CL127" s="32">
        <f t="shared" ref="CL127" si="6098">IF(AND($BU127&lt;&gt;$BZ$5,$BU127&lt;=$BZ$6,$BU127&lt;&gt;$BZ$7),1,0)</f>
        <v>0</v>
      </c>
      <c r="CO127" s="32">
        <f>IF(AND($M127&lt;&gt;$CN$5,$M127&lt;=$CN$6,$M127&lt;&gt;$CN$7),1,0)</f>
        <v>0</v>
      </c>
      <c r="CP127" s="32">
        <f>IF(AND($Q127&lt;&gt;$CN$5,$Q127&lt;=$CN$6,$Q127&lt;&gt;$CN$7),1,0)</f>
        <v>0</v>
      </c>
      <c r="CQ127" s="32">
        <f>IF(AND($U127&lt;&gt;$CN$5,$U127&lt;=$CN$6,$U127&lt;&gt;$CN$7),1,0)</f>
        <v>0</v>
      </c>
      <c r="CR127" s="32">
        <f>IF(AND($Y127&lt;&gt;$CN$5,$Y127&lt;=$CN$6,$Y127&lt;&gt;$CN$7),1,0)</f>
        <v>0</v>
      </c>
      <c r="CS127" s="32">
        <f>IF(AND($AG127&lt;&gt;$CN$5,$AG127&lt;=$CN$6,$AG127&lt;&gt;$CN$7),1,0)</f>
        <v>0</v>
      </c>
      <c r="CT127" s="32">
        <f>IF(AND($AK127&lt;&gt;$CN$5,$AK127&lt;=$CN$6,$AK127&lt;&gt;$CN$7),1,0)</f>
        <v>0</v>
      </c>
      <c r="CU127" s="32">
        <f>IF(AND($AS127&lt;&gt;$CN$5,$AS127&lt;=$CN$6,$AS127&lt;&gt;$CN$7),1,0)</f>
        <v>0</v>
      </c>
      <c r="CV127" s="32">
        <f>IF(AND($AW127&lt;&gt;$CN$5,$AW127&lt;=$CN$6,$AW127&lt;&gt;$CN$7),1,0)</f>
        <v>0</v>
      </c>
      <c r="CW127" s="32">
        <f>IF(AND($BE127&lt;&gt;$CN$5,$BE127&lt;=$CN$6,$BE127&lt;&gt;$CN$7),1,0)</f>
        <v>0</v>
      </c>
      <c r="CX127" s="32">
        <f>IF(AND($BI127&lt;&gt;$CN$5,$BI127&lt;=$CN$6,$BI127&lt;&gt;$CN$7),1,0)</f>
        <v>0</v>
      </c>
      <c r="CY127" s="32">
        <f>IF(AND($BQ127&lt;&gt;$CN$5,$BQ127&lt;=$CN$6,$BQ127&lt;&gt;$CN$7),1,0)</f>
        <v>0</v>
      </c>
      <c r="CZ127" s="32">
        <f>IF(AND($BU127&lt;&gt;$CN$5,$BU127&lt;=$CN$6,$BU127&lt;&gt;$CN$7),1,0)</f>
        <v>0</v>
      </c>
      <c r="DC127" s="32">
        <f>IF(AND($M127&lt;&gt;$DB$5,$M127&lt;=$DB$6,$M127&lt;&gt;$CN$7),1,0)</f>
        <v>0</v>
      </c>
      <c r="DD127" s="32">
        <f>IF(AND($Q127&lt;&gt;$DB$5,$Q127&lt;=$DB$6,$Q127&lt;&gt;$CN$7),1,0)</f>
        <v>0</v>
      </c>
      <c r="DE127" s="32">
        <f>IF(AND($U127&lt;&gt;$DB$5,$U127&lt;=$DB$6,$U127&lt;&gt;$CN$7),1,0)</f>
        <v>0</v>
      </c>
      <c r="DF127" s="32">
        <f>IF(AND($Y127&lt;&gt;$DB$5,$Y127&lt;=$DB$6,$Y127&lt;&gt;$CN$7),1,0)</f>
        <v>0</v>
      </c>
      <c r="DG127" s="32">
        <f>IF(AND($AG127&lt;&gt;$DB$5,$AG127&lt;=$DB$6,$AG127&lt;&gt;$CN$7),1,0)</f>
        <v>0</v>
      </c>
      <c r="DH127" s="32">
        <f>IF(AND($AK127&lt;&gt;$DB$5,$AK127&lt;=$DB$6,$AK127&lt;&gt;$CN$7),1,0)</f>
        <v>0</v>
      </c>
      <c r="DI127" s="32">
        <f>IF(AND($AS127&lt;&gt;$DB$5,$AS127&lt;=$DB$6,$AS127&lt;&gt;$CN$7),1,0)</f>
        <v>0</v>
      </c>
      <c r="DJ127" s="32">
        <f>IF(AND($AW127&lt;&gt;$DB$5,$AW127&lt;=$DB$6,$AW127&lt;&gt;$CN$7),1,0)</f>
        <v>0</v>
      </c>
      <c r="DK127" s="32">
        <f>IF(AND($BE127&lt;&gt;$DB$5,$BE127&lt;=$DB$6,$BE127&lt;&gt;$CN$7),1,0)</f>
        <v>0</v>
      </c>
      <c r="DL127" s="32">
        <f>IF(AND($BI127&lt;&gt;$DB$5,$BI127&lt;=$DB$6,$BI127&lt;&gt;$CN$7),1,0)</f>
        <v>0</v>
      </c>
      <c r="DM127" s="32">
        <f>IF(AND($BQ127&lt;&gt;$DB$5,$BQ127&lt;=$DB$6,$BQ127&lt;&gt;$CN$7),1,0)</f>
        <v>0</v>
      </c>
      <c r="DN127" s="32">
        <f>IF(AND($BU127&lt;&gt;$DB$5,$BU127&lt;=$DB$6,$BU127&lt;&gt;$CN$7),1,0)</f>
        <v>0</v>
      </c>
      <c r="DQ127" s="32">
        <f t="shared" ref="DQ127" si="6099">IF(AND($M127&lt;&gt;$DP$5,$M127&lt;=$DP$6,$M127&lt;&gt;$CN$7),1,0)</f>
        <v>0</v>
      </c>
      <c r="DR127" s="32">
        <f t="shared" ref="DR127" si="6100">IF(AND($Q127&lt;&gt;$DP$5,$Q127&lt;=$DP$6,$Q127&lt;&gt;$CN$7),1,0)</f>
        <v>0</v>
      </c>
      <c r="DS127" s="32">
        <f t="shared" ref="DS127" si="6101">IF(AND($U127&lt;&gt;$DP$5,$U127&lt;=$DP$6,$U127&lt;&gt;$CN$7),1,0)</f>
        <v>0</v>
      </c>
      <c r="DT127" s="32">
        <f t="shared" ref="DT127" si="6102">IF(AND($Y127&lt;&gt;$DP$5,$Y127&lt;=$DP$6,$Y127&lt;&gt;$CN$7),1,0)</f>
        <v>0</v>
      </c>
      <c r="DU127" s="32">
        <f t="shared" ref="DU127" si="6103">IF(AND($AG127&lt;&gt;$DP$5,$AG127&lt;=$DP$6,$AG127&lt;&gt;$CN$7),1,0)</f>
        <v>0</v>
      </c>
      <c r="DV127" s="32">
        <f t="shared" ref="DV127" si="6104">IF(AND($AK127&lt;&gt;$DP$5,$AK127&lt;=$DP$6,$AK127&lt;&gt;$CN$7),1,0)</f>
        <v>0</v>
      </c>
      <c r="DW127" s="32">
        <f t="shared" ref="DW127" si="6105">IF(AND($AS127&lt;&gt;$DP$5,$AS127&lt;=$DP$6,$AS127&lt;&gt;$CN$7),1,0)</f>
        <v>0</v>
      </c>
      <c r="DX127" s="32">
        <f t="shared" ref="DX127" si="6106">IF(AND($AW127&lt;&gt;$DP$5,$AW127&lt;=$DP$6,$AW127&lt;&gt;$CN$7),1,0)</f>
        <v>0</v>
      </c>
      <c r="DY127" s="32">
        <f t="shared" ref="DY127" si="6107">IF(AND($BE127&lt;&gt;$DP$5,$BE127&lt;=$DP$6,$BE127&lt;&gt;$CN$7),1,0)</f>
        <v>0</v>
      </c>
      <c r="DZ127" s="32">
        <f t="shared" ref="DZ127" si="6108">IF(AND($BI127&lt;&gt;$DP$5,$BI127&lt;=$DP$6,$BI127&lt;&gt;$CN$7),1,0)</f>
        <v>0</v>
      </c>
      <c r="EA127" s="32">
        <f t="shared" ref="EA127" si="6109">IF(AND($BQ127&lt;&gt;$DP$5,$BQ127&lt;=$DP$6,$BQ127&lt;&gt;$CN$7),1,0)</f>
        <v>0</v>
      </c>
      <c r="EB127" s="32">
        <f t="shared" ref="EB127" si="6110">IF(AND($BU127&lt;&gt;$DP$5,$BU127&lt;=$DP$6,$BU127&lt;&gt;$CN$7),1,0)</f>
        <v>0</v>
      </c>
      <c r="EE127" s="328">
        <f>IF(M127&lt;&gt;"",IF(M127&lt;=$ED$6,1,IF(L127&gt;$ED$6,0,NETWORKDAYS(L127,$ED$6,祭日リスト)/NETWORKDAYS(L127,M127,祭日リスト)))*$GG127*週間進捗報告書!$G$9,0)</f>
        <v>0</v>
      </c>
      <c r="EF127" s="328">
        <f>IF(Q127&lt;&gt;"",IF(Q127&lt;=$ED$6,1,IF(P127&gt;$ED$6,0,NETWORKDAYS(P127,$ED$6,祭日リスト)/NETWORKDAYS(P127,Q127,祭日リスト)))*$GG127*週間進捗報告書!$G$10,0)</f>
        <v>0</v>
      </c>
      <c r="EG127" s="328">
        <f>IF(U127&lt;&gt;"",IF(U127&lt;=$ED$6,1,IF(T127&gt;$ED$6,0,NETWORKDAYS(T127,$ED$6,祭日リスト)/NETWORKDAYS(T127,U127,祭日リスト)))*$GG127*週間進捗報告書!$G$11,0)</f>
        <v>0</v>
      </c>
      <c r="EH127" s="328">
        <f>IF(Y127&lt;&gt;"",IF(Y127&lt;=$ED$6,1,IF(X127&gt;$ED$6,0,NETWORKDAYS(X127,$ED$6,祭日リスト)/NETWORKDAYS(X127,Y127,祭日リスト)))*$GG127*週間進捗報告書!$G$12,0)</f>
        <v>0</v>
      </c>
      <c r="EI127" s="328">
        <f>IF(AG127&lt;&gt;"",IF(AG127&lt;=$ED$6,1,IF(AF127&gt;$ED$6,0,NETWORKDAYS(AF127,$ED$6,祭日リスト)/NETWORKDAYS(AF127,AG127,祭日リスト)))*$GG127*週間進捗報告書!$G$13,0)</f>
        <v>0</v>
      </c>
      <c r="EJ127" s="328">
        <f>IF(AK127&lt;&gt;"",IF(AK127&lt;=$ED$6,1,IF(AJ127&gt;$ED$6,0,NETWORKDAYS(AJ127,$ED$6,祭日リスト)/NETWORKDAYS(AJ127,AK127,祭日リスト)))*$GG127*週間進捗報告書!$G$14,0)</f>
        <v>0</v>
      </c>
      <c r="EK127" s="328">
        <f>IF(AS127&lt;&gt;"",IF(AS127&lt;=$ED$6,1,IF(AR127&gt;$ED$6,0,NETWORKDAYS(AR127,$ED$6,祭日リスト)/NETWORKDAYS(AR127,AS127,祭日リスト)))*$GG127*週間進捗報告書!$G$15,0)</f>
        <v>0</v>
      </c>
      <c r="EL127" s="328">
        <f>IF(AW127&lt;&gt;"",IF(AW127&lt;=$ED$6,1,IF(AV127&gt;$ED$6,0,NETWORKDAYS(AV127,$ED$6,祭日リスト)/NETWORKDAYS(AV127,AW127,祭日リスト)))*$GG127*週間進捗報告書!$G$16,0)</f>
        <v>0</v>
      </c>
      <c r="EM127" s="328">
        <f>IF(BE127&lt;&gt;"",IF(BE127&lt;=$ED$6,1,IF(BD127&gt;$ED$6,0,NETWORKDAYS(BD127,$ED$6,祭日リスト)/NETWORKDAYS(BD127,BE127,祭日リスト)))*$GG127*週間進捗報告書!$G$17,0)</f>
        <v>0</v>
      </c>
      <c r="EN127" s="328">
        <f>IF(BI127&lt;&gt;"",IF(BI127&lt;=$ED$6,1,IF(BH127&gt;$ED$6,0,NETWORKDAYS(BH127,$ED$6,祭日リスト)/NETWORKDAYS(BH127,BI127,祭日リスト)))*$GG127*週間進捗報告書!$G$18,0)</f>
        <v>0</v>
      </c>
      <c r="EO127" s="328">
        <f>IF(BQ127&lt;&gt;"",IF(BQ127&lt;=$ED$6,1,IF(BP127&gt;$ED$6,0,NETWORKDAYS(BP127,$ED$6,祭日リスト)/NETWORKDAYS(BP127,BQ127,祭日リスト)))*$GG127*週間進捗報告書!$G$19,0)</f>
        <v>0</v>
      </c>
      <c r="EP127" s="328">
        <f>IF(BU127&lt;&gt;"",IF(BU127&lt;=$ED$6,1,IF(BT127&gt;$ED$6,0,NETWORKDAYS(BT127,$ED$6,祭日リスト)/NETWORKDAYS(BT127,BU127,祭日リスト)))*$GG127*週間進捗報告書!$G$20,0)</f>
        <v>0</v>
      </c>
      <c r="ER127" s="547">
        <f t="shared" ref="ER127:FC127" si="6111">EE127-EE128</f>
        <v>0</v>
      </c>
      <c r="ES127" s="547">
        <f t="shared" si="6111"/>
        <v>0</v>
      </c>
      <c r="ET127" s="547">
        <f t="shared" si="6111"/>
        <v>0</v>
      </c>
      <c r="EU127" s="547">
        <f t="shared" si="6111"/>
        <v>0</v>
      </c>
      <c r="EV127" s="547">
        <f t="shared" si="6111"/>
        <v>0</v>
      </c>
      <c r="EW127" s="547">
        <f t="shared" si="6111"/>
        <v>0</v>
      </c>
      <c r="EX127" s="547">
        <f t="shared" si="6111"/>
        <v>0</v>
      </c>
      <c r="EY127" s="547">
        <f t="shared" si="6111"/>
        <v>0</v>
      </c>
      <c r="EZ127" s="547">
        <f t="shared" si="6111"/>
        <v>0</v>
      </c>
      <c r="FA127" s="547">
        <f t="shared" si="6111"/>
        <v>0</v>
      </c>
      <c r="FB127" s="547">
        <f t="shared" si="6111"/>
        <v>0</v>
      </c>
      <c r="FC127" s="547">
        <f t="shared" si="6111"/>
        <v>0</v>
      </c>
      <c r="FD127" s="547">
        <f t="shared" ref="FD127" si="6112">SUM(ER127:FC128)</f>
        <v>0</v>
      </c>
      <c r="FE127" s="333"/>
      <c r="FG127" s="32">
        <f>IF(AND($M127&lt;&gt;$FF$7),1,0)</f>
        <v>0</v>
      </c>
      <c r="FH127" s="32">
        <f>IF(AND($Q127&lt;&gt;$FF$7),1,0)</f>
        <v>0</v>
      </c>
      <c r="FI127" s="32">
        <f>IF(AND($U127&lt;&gt;$FF$7),1,0)</f>
        <v>0</v>
      </c>
      <c r="FJ127" s="32">
        <f>IF(AND($Y127&lt;&gt;$FF$7),1,0)</f>
        <v>0</v>
      </c>
      <c r="FK127" s="32">
        <f>IF(AND($AG127&lt;&gt;$FF$7),1,0)</f>
        <v>0</v>
      </c>
      <c r="FL127" s="32">
        <f>IF(AND($AK127&lt;&gt;$FF$7),1,0)</f>
        <v>0</v>
      </c>
      <c r="FM127" s="32">
        <f>IF(AND($AS127&lt;&gt;$FF$7),1,0)</f>
        <v>0</v>
      </c>
      <c r="FN127" s="32">
        <f>IF(AND($AW127&lt;&gt;$FF$7),1,0)</f>
        <v>0</v>
      </c>
      <c r="FO127" s="32">
        <f>IF(AND($BE127&lt;&gt;$FF$7),1,0)</f>
        <v>0</v>
      </c>
      <c r="FP127" s="32">
        <f>IF(AND($BI127&lt;&gt;$FF$7),1,0)</f>
        <v>0</v>
      </c>
      <c r="FQ127" s="32">
        <f>IF(AND($BQ127&lt;&gt;$FF$7),1,0)</f>
        <v>0</v>
      </c>
      <c r="FR127" s="32">
        <f>IF(AND($BU127&lt;&gt;$FF$7),1,0)</f>
        <v>0</v>
      </c>
      <c r="FU127" s="294">
        <f t="shared" ref="FU127" si="6113">IF($K127&lt;&gt;"NG",$GG127,0)</f>
        <v>0</v>
      </c>
      <c r="FV127" s="294">
        <f t="shared" ref="FV127" si="6114">IF($O127&lt;&gt;"NG",$GG127,0)</f>
        <v>0</v>
      </c>
      <c r="FW127" s="294">
        <f t="shared" ref="FW127" si="6115">IF($S127&lt;&gt;"NG",$GG127,0)</f>
        <v>0</v>
      </c>
      <c r="FX127" s="294">
        <f t="shared" ref="FX127" si="6116">IF($W127&lt;&gt;"NG",$GG127,0)</f>
        <v>0</v>
      </c>
      <c r="FY127" s="294">
        <f t="shared" ref="FY127" si="6117">IF($AE127&lt;&gt;"NG",$GG127,0)</f>
        <v>0</v>
      </c>
      <c r="FZ127" s="294">
        <f t="shared" ref="FZ127" si="6118">IF($AI127&lt;&gt;"NG",$GG127,0)</f>
        <v>0</v>
      </c>
      <c r="GA127" s="294">
        <f t="shared" ref="GA127" si="6119">IF($AQ127&lt;&gt;"NG",$GG127,0)</f>
        <v>0</v>
      </c>
      <c r="GB127" s="294">
        <f t="shared" ref="GB127" si="6120">IF($AU127&lt;&gt;"NG",$GG127,0)</f>
        <v>0</v>
      </c>
      <c r="GC127" s="294">
        <f t="shared" ref="GC127" si="6121">IF($BC127&lt;&gt;"NG",$GG127,0)</f>
        <v>0</v>
      </c>
      <c r="GD127" s="294">
        <f t="shared" ref="GD127" si="6122">IF($BG127&lt;&gt;"NG",$GG127,0)</f>
        <v>0</v>
      </c>
      <c r="GE127" s="294">
        <f t="shared" ref="GE127" si="6123">IF($BO127&lt;&gt;"NG",$GG127,0)</f>
        <v>0</v>
      </c>
      <c r="GF127" s="294">
        <f t="shared" ref="GF127" si="6124">IF($BS127&lt;&gt;"NG",$GG127,0)</f>
        <v>0</v>
      </c>
      <c r="GG127" s="294" t="e">
        <f>VLOOKUP($D127,リスト!$D:$S,15,FALSE)</f>
        <v>#N/A</v>
      </c>
      <c r="GH127" s="2" t="e">
        <f>INDEX(リスト!$V:$V,MATCH(中日程計画表!$D127,リスト!$D:$D,0))</f>
        <v>#N/A</v>
      </c>
      <c r="GI127" s="2" t="e">
        <f>INDEX(リスト!$A:$A,MATCH(中日程計画表!$D127,リスト!$D:$D,0))</f>
        <v>#N/A</v>
      </c>
      <c r="GJ127" s="2" t="e">
        <f>INDEX(リスト!$U:$U,MATCH(中日程計画表!$D127,リスト!$D:$D,0))</f>
        <v>#N/A</v>
      </c>
      <c r="GK127" s="5" t="e">
        <f>INDEX(リスト!$W:$W,MATCH(中日程計画表!$D127,リスト!$D:$D,0))</f>
        <v>#N/A</v>
      </c>
      <c r="GL127" s="2" t="s">
        <v>200</v>
      </c>
      <c r="GM127" s="296">
        <f>D127</f>
        <v>0</v>
      </c>
      <c r="GN127" s="296" t="str">
        <f>E127</f>
        <v>会社マスタ</v>
      </c>
      <c r="GU127" s="460" t="str">
        <f t="shared" ref="GU127" si="6125">AE127</f>
        <v>NG</v>
      </c>
      <c r="GV127" s="460">
        <f t="shared" ref="GV127" si="6126">EI127</f>
        <v>0</v>
      </c>
      <c r="GW127" s="460">
        <f t="shared" ref="GW127" si="6127">EI128</f>
        <v>0</v>
      </c>
      <c r="GX127" s="462">
        <f t="shared" ref="GX127" si="6128">EV127</f>
        <v>0</v>
      </c>
      <c r="GY127" s="460" t="str">
        <f t="shared" ref="GY127" si="6129">AI127</f>
        <v>NG</v>
      </c>
      <c r="GZ127" s="460">
        <f t="shared" ref="GZ127" si="6130">EJ127</f>
        <v>0</v>
      </c>
      <c r="HA127" s="460">
        <f t="shared" ref="HA127" si="6131">EJ128</f>
        <v>0</v>
      </c>
      <c r="HB127" s="462">
        <f t="shared" ref="HB127" si="6132">EW127</f>
        <v>0</v>
      </c>
      <c r="HC127" s="460" t="str">
        <f t="shared" ref="HC127" si="6133">AQ127</f>
        <v>NG</v>
      </c>
      <c r="HD127" s="460">
        <f t="shared" ref="HD127" si="6134">EK127</f>
        <v>0</v>
      </c>
      <c r="HE127" s="460">
        <f t="shared" ref="HE127" si="6135">EK128</f>
        <v>0</v>
      </c>
      <c r="HF127" s="462">
        <f t="shared" ref="HF127" si="6136">EX127</f>
        <v>0</v>
      </c>
      <c r="HG127" s="460" t="str">
        <f t="shared" ref="HG127" si="6137">AU127</f>
        <v>NG</v>
      </c>
      <c r="HH127" s="460">
        <f t="shared" ref="HH127" si="6138">EL127</f>
        <v>0</v>
      </c>
      <c r="HI127" s="460">
        <f t="shared" ref="HI127" si="6139">EL128</f>
        <v>0</v>
      </c>
      <c r="HJ127" s="462">
        <f t="shared" ref="HJ127" si="6140">EY127</f>
        <v>0</v>
      </c>
      <c r="HK127" s="460" t="str">
        <f t="shared" ref="HK127" si="6141">BC127</f>
        <v>NG</v>
      </c>
      <c r="HL127" s="460">
        <f t="shared" ref="HL127" si="6142">EM127</f>
        <v>0</v>
      </c>
      <c r="HM127" s="460">
        <f t="shared" ref="HM127" si="6143">EM128</f>
        <v>0</v>
      </c>
      <c r="HN127" s="462">
        <f t="shared" ref="HN127" si="6144">EZ127</f>
        <v>0</v>
      </c>
      <c r="HO127" s="460" t="str">
        <f t="shared" ref="HO127" si="6145">BG127</f>
        <v>NG</v>
      </c>
      <c r="HP127" s="460">
        <f t="shared" ref="HP127" si="6146">EN127</f>
        <v>0</v>
      </c>
      <c r="HQ127" s="460">
        <f t="shared" ref="HQ127" si="6147">EN128</f>
        <v>0</v>
      </c>
      <c r="HR127" s="462">
        <f t="shared" ref="HR127" si="6148">FA127</f>
        <v>0</v>
      </c>
      <c r="HS127" s="332"/>
    </row>
    <row r="128" spans="1:227" ht="12" customHeight="1">
      <c r="A128" s="489"/>
      <c r="B128" s="487"/>
      <c r="C128" s="475"/>
      <c r="D128" s="485"/>
      <c r="E128" s="483"/>
      <c r="F128" s="317"/>
      <c r="G128" s="317"/>
      <c r="H128" s="317"/>
      <c r="I128" s="317"/>
      <c r="J128" s="316"/>
      <c r="K128" s="481"/>
      <c r="L128" s="77"/>
      <c r="M128" s="77"/>
      <c r="N128" s="471"/>
      <c r="O128" s="475"/>
      <c r="P128" s="77"/>
      <c r="Q128" s="77"/>
      <c r="R128" s="471"/>
      <c r="S128" s="475"/>
      <c r="T128" s="77"/>
      <c r="U128" s="77"/>
      <c r="V128" s="471"/>
      <c r="W128" s="473"/>
      <c r="X128" s="77"/>
      <c r="Y128" s="77"/>
      <c r="Z128" s="471"/>
      <c r="AA128" s="477"/>
      <c r="AB128" s="80"/>
      <c r="AC128" s="80"/>
      <c r="AD128" s="471"/>
      <c r="AE128" s="473"/>
      <c r="AF128" s="77"/>
      <c r="AG128" s="77"/>
      <c r="AH128" s="471"/>
      <c r="AI128" s="473"/>
      <c r="AJ128" s="77"/>
      <c r="AK128" s="77"/>
      <c r="AL128" s="471"/>
      <c r="AM128" s="477"/>
      <c r="AN128" s="80"/>
      <c r="AO128" s="80"/>
      <c r="AP128" s="471"/>
      <c r="AQ128" s="473"/>
      <c r="AR128" s="77"/>
      <c r="AS128" s="77"/>
      <c r="AT128" s="471"/>
      <c r="AU128" s="473"/>
      <c r="AV128" s="77"/>
      <c r="AW128" s="77"/>
      <c r="AX128" s="471"/>
      <c r="AY128" s="477"/>
      <c r="AZ128" s="80"/>
      <c r="BA128" s="80"/>
      <c r="BB128" s="471"/>
      <c r="BC128" s="475"/>
      <c r="BD128" s="77"/>
      <c r="BE128" s="77"/>
      <c r="BF128" s="471"/>
      <c r="BG128" s="473"/>
      <c r="BH128" s="77"/>
      <c r="BI128" s="77"/>
      <c r="BJ128" s="471"/>
      <c r="BK128" s="477"/>
      <c r="BL128" s="80"/>
      <c r="BM128" s="80"/>
      <c r="BN128" s="471"/>
      <c r="BO128" s="475"/>
      <c r="BP128" s="77"/>
      <c r="BQ128" s="77"/>
      <c r="BR128" s="471"/>
      <c r="BS128" s="473"/>
      <c r="BT128" s="77"/>
      <c r="BU128" s="77"/>
      <c r="BV128" s="471"/>
      <c r="BW128" s="469"/>
      <c r="BX128" s="467"/>
      <c r="BY128" s="490"/>
      <c r="CA128" s="19">
        <f t="shared" ref="CA128" si="6149">IF(AND($N127=1,$M128&lt;&gt;$BZ$7),1,0)</f>
        <v>0</v>
      </c>
      <c r="CB128" s="19">
        <f t="shared" ref="CB128" si="6150">IF(AND($R127=1,$Q128&lt;&gt;$BZ$7),1,0)</f>
        <v>0</v>
      </c>
      <c r="CC128" s="19">
        <f t="shared" ref="CC128" si="6151">IF(AND($V127=1,$U128&lt;&gt;$BZ$7),1,0)</f>
        <v>0</v>
      </c>
      <c r="CD128" s="19">
        <f t="shared" ref="CD128" si="6152">IF(AND($Z127=1,$Y128&lt;&gt;$BZ$7),1,0)</f>
        <v>0</v>
      </c>
      <c r="CE128" s="19">
        <f t="shared" ref="CE128" si="6153">IF(AND($AH127=1,$AG128&lt;&gt;$BZ$7),1,0)</f>
        <v>0</v>
      </c>
      <c r="CF128" s="19">
        <f t="shared" ref="CF128" si="6154">IF(AND($AL127=1,$AK128&lt;&gt;$BZ$7),1,0)</f>
        <v>0</v>
      </c>
      <c r="CG128" s="19">
        <f t="shared" ref="CG128" si="6155">IF(AND($AT127=1,$AS128&lt;&gt;$BZ$7),1,0)</f>
        <v>0</v>
      </c>
      <c r="CH128" s="19">
        <f t="shared" ref="CH128" si="6156">IF(AND($AX127=1,$AW128&lt;&gt;$BZ$7),1,0)</f>
        <v>0</v>
      </c>
      <c r="CI128" s="19">
        <f t="shared" ref="CI128" si="6157">IF(AND($BF127=1,$BE128&lt;&gt;$BZ$7),1,0)</f>
        <v>0</v>
      </c>
      <c r="CJ128" s="19">
        <f t="shared" ref="CJ128" si="6158">IF(AND($BJ127=1,$BI128&lt;&gt;$BZ$7),1,0)</f>
        <v>0</v>
      </c>
      <c r="CK128" s="19">
        <f t="shared" ref="CK128" si="6159">IF(AND($BR127=1,$BQ128&lt;&gt;$BZ$7),1,0)</f>
        <v>0</v>
      </c>
      <c r="CL128" s="19">
        <f t="shared" ref="CL128" si="6160">IF(AND($BV127=1,$BU128&lt;&gt;$BZ$7),1,0)</f>
        <v>0</v>
      </c>
      <c r="CO128" s="19">
        <f>IF(AND($M128&lt;&gt;$CN$7,$M128&lt;=$CN$6),1,0)</f>
        <v>0</v>
      </c>
      <c r="CP128" s="19">
        <f>IF(AND($Q128&lt;&gt;$CN$7,$Q128&lt;=$CN$6),1,0)</f>
        <v>0</v>
      </c>
      <c r="CQ128" s="19">
        <f>IF(AND($U128&lt;&gt;$CN$7,$U128&lt;=$CN$6),1,0)</f>
        <v>0</v>
      </c>
      <c r="CR128" s="19">
        <f>IF(AND($Y128&lt;&gt;$CN$7,$Y128&lt;=$CN$6),1,0)</f>
        <v>0</v>
      </c>
      <c r="CS128" s="19">
        <f>IF(AND($AG128&lt;&gt;$CN$7,$AG128&lt;=$CN$6),1,0)</f>
        <v>0</v>
      </c>
      <c r="CT128" s="19">
        <f>IF(AND($AK128&lt;&gt;$CN$7,$AK128&lt;=$CN$6),1,0)</f>
        <v>0</v>
      </c>
      <c r="CU128" s="19">
        <f>IF(AND($AS128&lt;&gt;$CN$7,$AS128&lt;=$CN$6),1,0)</f>
        <v>0</v>
      </c>
      <c r="CV128" s="19">
        <f>IF(AND($AW128&lt;&gt;$CN$7,$AW128&lt;=$CN$6),1,0)</f>
        <v>0</v>
      </c>
      <c r="CW128" s="19">
        <f>IF(AND($BE128&lt;&gt;$CN$7,$BE128&lt;=$CN$6),1,0)</f>
        <v>0</v>
      </c>
      <c r="CX128" s="19">
        <f>IF(AND($BI128&lt;&gt;$CN$7,$BI128&lt;=$CN$6),1,0)</f>
        <v>0</v>
      </c>
      <c r="CY128" s="19">
        <f>IF(AND($BQ128&lt;&gt;$CN$7,$BQ128&lt;=$CN$6),1,0)</f>
        <v>0</v>
      </c>
      <c r="CZ128" s="19">
        <f>IF(AND($BU128&lt;&gt;$CN$7,$BU128&lt;=$CN$6),1,0)</f>
        <v>0</v>
      </c>
      <c r="DC128" s="19">
        <f>IF($N127=1,1,0)</f>
        <v>0</v>
      </c>
      <c r="DD128" s="19">
        <f>IF($R127=1,1,0)</f>
        <v>0</v>
      </c>
      <c r="DE128" s="19">
        <f>IF($V127=1,1,0)</f>
        <v>0</v>
      </c>
      <c r="DF128" s="19">
        <f>IF($Z127=1,1,0)</f>
        <v>0</v>
      </c>
      <c r="DG128" s="19">
        <f>IF($AH127=1,1,0)</f>
        <v>0</v>
      </c>
      <c r="DH128" s="19">
        <f>IF($AL127=1,1,0)</f>
        <v>0</v>
      </c>
      <c r="DI128" s="19">
        <f>IF($AT127=1,1,0)</f>
        <v>0</v>
      </c>
      <c r="DJ128" s="19">
        <f>IF($AX127=1,1,0)</f>
        <v>0</v>
      </c>
      <c r="DK128" s="19">
        <f>IF($BF127=1,1,0)</f>
        <v>0</v>
      </c>
      <c r="DL128" s="19">
        <f>IF($BJ127=1,1,0)</f>
        <v>0</v>
      </c>
      <c r="DM128" s="19">
        <f>IF($BR127=1,1,0)</f>
        <v>0</v>
      </c>
      <c r="DN128" s="19">
        <f>IF($BV127=1,1,0)</f>
        <v>0</v>
      </c>
      <c r="DQ128" s="19">
        <f t="shared" ref="DQ128" si="6161">IF($N127=1,1,0)</f>
        <v>0</v>
      </c>
      <c r="DR128" s="19">
        <f t="shared" ref="DR128" si="6162">IF($R127=1,1,0)</f>
        <v>0</v>
      </c>
      <c r="DS128" s="19">
        <f t="shared" ref="DS128" si="6163">IF($V127=1,1,0)</f>
        <v>0</v>
      </c>
      <c r="DT128" s="19">
        <f t="shared" ref="DT128" si="6164">IF($Z127=1,1,0)</f>
        <v>0</v>
      </c>
      <c r="DU128" s="19">
        <f t="shared" ref="DU128" si="6165">IF($AH127=1,1,0)</f>
        <v>0</v>
      </c>
      <c r="DV128" s="19">
        <f t="shared" ref="DV128" si="6166">IF($AL127=1,1,0)</f>
        <v>0</v>
      </c>
      <c r="DW128" s="19">
        <f t="shared" ref="DW128" si="6167">IF($AT127=1,1,0)</f>
        <v>0</v>
      </c>
      <c r="DX128" s="19">
        <f t="shared" ref="DX128" si="6168">IF($AX127=1,1,0)</f>
        <v>0</v>
      </c>
      <c r="DY128" s="19">
        <f t="shared" ref="DY128" si="6169">IF($BF127=1,1,0)</f>
        <v>0</v>
      </c>
      <c r="DZ128" s="19">
        <f t="shared" ref="DZ128" si="6170">IF($BJ127=1,1,0)</f>
        <v>0</v>
      </c>
      <c r="EA128" s="19">
        <f t="shared" ref="EA128" si="6171">IF($BR127=1,1,0)</f>
        <v>0</v>
      </c>
      <c r="EB128" s="19">
        <f t="shared" ref="EB128" si="6172">IF($BV127=1,1,0)</f>
        <v>0</v>
      </c>
      <c r="EE128" s="329">
        <f>N127*$FU128*週間進捗報告書!$G$9</f>
        <v>0</v>
      </c>
      <c r="EF128" s="329">
        <f>R127*$FV128*週間進捗報告書!$G$10</f>
        <v>0</v>
      </c>
      <c r="EG128" s="329">
        <f>V127*$FW128*週間進捗報告書!$G$11</f>
        <v>0</v>
      </c>
      <c r="EH128" s="329">
        <f>Z127*$FX128*週間進捗報告書!$G$12</f>
        <v>0</v>
      </c>
      <c r="EI128" s="329">
        <f>AH127*$FY128*週間進捗報告書!$G$13</f>
        <v>0</v>
      </c>
      <c r="EJ128" s="329">
        <f>AL127*$FZ128*週間進捗報告書!$G$14</f>
        <v>0</v>
      </c>
      <c r="EK128" s="329">
        <f>AT127*$GA128*週間進捗報告書!$G$15</f>
        <v>0</v>
      </c>
      <c r="EL128" s="329">
        <f>AX127*$GB128*週間進捗報告書!$G$16</f>
        <v>0</v>
      </c>
      <c r="EM128" s="329">
        <f>BF127*$GC128*週間進捗報告書!$G$17</f>
        <v>0</v>
      </c>
      <c r="EN128" s="329">
        <f>BJ127*$GD128*週間進捗報告書!$G$18</f>
        <v>0</v>
      </c>
      <c r="EO128" s="329">
        <f>BR127*$GE128*週間進捗報告書!$G$19</f>
        <v>0</v>
      </c>
      <c r="EP128" s="329">
        <f>BV127*$GF128*週間進捗報告書!$G$20</f>
        <v>0</v>
      </c>
      <c r="ER128" s="547"/>
      <c r="ES128" s="547"/>
      <c r="ET128" s="547"/>
      <c r="EU128" s="547"/>
      <c r="EV128" s="547"/>
      <c r="EW128" s="547"/>
      <c r="EX128" s="547"/>
      <c r="EY128" s="547"/>
      <c r="EZ128" s="547"/>
      <c r="FA128" s="547"/>
      <c r="FB128" s="547"/>
      <c r="FC128" s="547"/>
      <c r="FD128" s="547"/>
      <c r="FE128" s="332"/>
      <c r="FG128" s="19"/>
      <c r="FH128" s="19"/>
      <c r="FI128" s="19"/>
      <c r="FJ128" s="19"/>
      <c r="FK128" s="19"/>
      <c r="FL128" s="19"/>
      <c r="FM128" s="19"/>
      <c r="FN128" s="19"/>
      <c r="FO128" s="19"/>
      <c r="FP128" s="19"/>
      <c r="FQ128" s="19"/>
      <c r="FR128" s="19"/>
      <c r="FU128" s="295">
        <f t="shared" ref="FU128" si="6173">FU127</f>
        <v>0</v>
      </c>
      <c r="FV128" s="295">
        <f t="shared" ref="FV128" si="6174">FV127</f>
        <v>0</v>
      </c>
      <c r="FW128" s="295">
        <f t="shared" ref="FW128" si="6175">FW127</f>
        <v>0</v>
      </c>
      <c r="FX128" s="295">
        <f t="shared" ref="FX128" si="6176">FX127</f>
        <v>0</v>
      </c>
      <c r="FY128" s="295">
        <f t="shared" ref="FY128" si="6177">FY127</f>
        <v>0</v>
      </c>
      <c r="FZ128" s="295">
        <f t="shared" ref="FZ128" si="6178">FZ127</f>
        <v>0</v>
      </c>
      <c r="GA128" s="295">
        <f t="shared" ref="GA128" si="6179">GA127</f>
        <v>0</v>
      </c>
      <c r="GB128" s="295">
        <f t="shared" ref="GB128" si="6180">GB127</f>
        <v>0</v>
      </c>
      <c r="GC128" s="295">
        <f t="shared" ref="GC128" si="6181">GC127</f>
        <v>0</v>
      </c>
      <c r="GD128" s="295">
        <f t="shared" ref="GD128" si="6182">GD127</f>
        <v>0</v>
      </c>
      <c r="GE128" s="295">
        <f t="shared" ref="GE128" si="6183">GE127</f>
        <v>0</v>
      </c>
      <c r="GF128" s="295">
        <f t="shared" ref="GF128" si="6184">GF127</f>
        <v>0</v>
      </c>
      <c r="GG128" s="295" t="e">
        <f t="shared" ref="GG128" si="6185">GG127</f>
        <v>#N/A</v>
      </c>
      <c r="GH128" s="2" t="e">
        <f>INDEX(リスト!$V:$V,MATCH(中日程計画表!$D127,リスト!$D:$D,0))</f>
        <v>#N/A</v>
      </c>
      <c r="GI128" s="2" t="e">
        <f>INDEX(リスト!$A:$A,MATCH(中日程計画表!$D127,リスト!$D:$D,0))</f>
        <v>#N/A</v>
      </c>
      <c r="GJ128" s="2" t="e">
        <f>INDEX(リスト!$U:$U,MATCH(中日程計画表!$D127,リスト!$D:$D,0))</f>
        <v>#N/A</v>
      </c>
      <c r="GK128" s="5" t="e">
        <f>INDEX(リスト!$W:$W,MATCH(中日程計画表!$D127,リスト!$D:$D,0))</f>
        <v>#N/A</v>
      </c>
      <c r="GL128" s="2" t="s">
        <v>201</v>
      </c>
      <c r="GM128" s="296">
        <f t="shared" ref="GM128" si="6186">GM127</f>
        <v>0</v>
      </c>
      <c r="GN128" s="296" t="str">
        <f t="shared" ref="GN128" si="6187">GN127</f>
        <v>会社マスタ</v>
      </c>
      <c r="GU128" s="461"/>
      <c r="GV128" s="460"/>
      <c r="GW128" s="460"/>
      <c r="GX128" s="461"/>
      <c r="GY128" s="461"/>
      <c r="GZ128" s="460"/>
      <c r="HA128" s="460"/>
      <c r="HB128" s="461"/>
      <c r="HC128" s="461"/>
      <c r="HD128" s="460"/>
      <c r="HE128" s="460"/>
      <c r="HF128" s="461"/>
      <c r="HG128" s="461"/>
      <c r="HH128" s="460"/>
      <c r="HI128" s="460"/>
      <c r="HJ128" s="461"/>
      <c r="HK128" s="461"/>
      <c r="HL128" s="460"/>
      <c r="HM128" s="460"/>
      <c r="HN128" s="461"/>
      <c r="HO128" s="461"/>
      <c r="HP128" s="460"/>
      <c r="HQ128" s="460"/>
      <c r="HR128" s="461"/>
      <c r="HS128" s="4"/>
    </row>
    <row r="129" spans="1:227" ht="12" customHeight="1">
      <c r="A129" s="488" t="str">
        <f t="shared" ref="A129" ca="1" si="6188">INDIRECT("リスト!A"&amp;B129+6)</f>
        <v>マスタ</v>
      </c>
      <c r="B129" s="486">
        <f t="shared" ref="B129" si="6189">ROUNDDOWN((ROW()-6)/2,0)+1</f>
        <v>62</v>
      </c>
      <c r="C129" s="474" t="str">
        <f>機能グループ名</f>
        <v>会社</v>
      </c>
      <c r="D129" s="484">
        <f>機能ID</f>
        <v>0</v>
      </c>
      <c r="E129" s="482" t="str">
        <f>機能名</f>
        <v>組織マスタ</v>
      </c>
      <c r="F129" s="315"/>
      <c r="G129" s="315"/>
      <c r="H129" s="315"/>
      <c r="I129" s="315"/>
      <c r="J129" s="316"/>
      <c r="K129" s="480" t="str">
        <f>担当者_SR</f>
        <v>NG</v>
      </c>
      <c r="L129" s="76"/>
      <c r="M129" s="76"/>
      <c r="N129" s="470"/>
      <c r="O129" s="474" t="str">
        <f>担当者_SRR</f>
        <v>NG</v>
      </c>
      <c r="P129" s="76"/>
      <c r="Q129" s="76"/>
      <c r="R129" s="470"/>
      <c r="S129" s="474" t="str">
        <f>担当者_DS</f>
        <v>NG</v>
      </c>
      <c r="T129" s="76"/>
      <c r="U129" s="76"/>
      <c r="V129" s="470"/>
      <c r="W129" s="472" t="str">
        <f>担当者_DSR</f>
        <v>NG</v>
      </c>
      <c r="X129" s="76"/>
      <c r="Y129" s="76"/>
      <c r="Z129" s="470"/>
      <c r="AA129" s="476"/>
      <c r="AB129" s="79"/>
      <c r="AC129" s="79"/>
      <c r="AD129" s="470">
        <f>IF(AC130 &lt;&gt; "",1,0)</f>
        <v>0</v>
      </c>
      <c r="AE129" s="472" t="str">
        <f>担当者_CD</f>
        <v>NG</v>
      </c>
      <c r="AF129" s="76"/>
      <c r="AG129" s="76"/>
      <c r="AH129" s="470"/>
      <c r="AI129" s="472" t="str">
        <f>担当者_DD</f>
        <v>NG</v>
      </c>
      <c r="AJ129" s="76"/>
      <c r="AK129" s="76"/>
      <c r="AL129" s="470"/>
      <c r="AM129" s="476"/>
      <c r="AN129" s="79"/>
      <c r="AO129" s="79"/>
      <c r="AP129" s="470">
        <f>IF(AO130 &lt;&gt; "",1,0)</f>
        <v>0</v>
      </c>
      <c r="AQ129" s="472" t="str">
        <f>担当者_MCL</f>
        <v>NG</v>
      </c>
      <c r="AR129" s="76"/>
      <c r="AS129" s="76"/>
      <c r="AT129" s="470"/>
      <c r="AU129" s="472" t="str">
        <f>担当者_MCLR</f>
        <v>NG</v>
      </c>
      <c r="AV129" s="76"/>
      <c r="AW129" s="76"/>
      <c r="AX129" s="470"/>
      <c r="AY129" s="476"/>
      <c r="AZ129" s="79"/>
      <c r="BA129" s="79"/>
      <c r="BB129" s="470">
        <f>IF(BA130 &lt;&gt; "",1,0)</f>
        <v>0</v>
      </c>
      <c r="BC129" s="474" t="str">
        <f>担当者_MT</f>
        <v>NG</v>
      </c>
      <c r="BD129" s="76"/>
      <c r="BE129" s="76"/>
      <c r="BF129" s="470"/>
      <c r="BG129" s="472" t="str">
        <f>担当者_M検</f>
        <v>NG</v>
      </c>
      <c r="BH129" s="76"/>
      <c r="BI129" s="76"/>
      <c r="BJ129" s="470"/>
      <c r="BK129" s="476"/>
      <c r="BL129" s="79"/>
      <c r="BM129" s="79"/>
      <c r="BN129" s="470">
        <v>0</v>
      </c>
      <c r="BO129" s="474" t="str">
        <f>担当者_モテ</f>
        <v>NG</v>
      </c>
      <c r="BP129" s="76"/>
      <c r="BQ129" s="76"/>
      <c r="BR129" s="470"/>
      <c r="BS129" s="472" t="str">
        <f>担当者_モテR</f>
        <v>NG</v>
      </c>
      <c r="BT129" s="76"/>
      <c r="BU129" s="76"/>
      <c r="BV129" s="470"/>
      <c r="BW129" s="468">
        <f t="shared" ref="BW129" si="6190">IFERROR(SUM(IF(K129&lt;&gt;"NG",N129*K$1,0),IF(O129&lt;&gt;"NG",R129*O$1,0),IF(S129&lt;&gt;"NG",V129*S$1,0),IF(W129&lt;&gt;"NG",Z129*W$1,0),IF(AA129&lt;&gt;"NG",AD129*AA$1,0),IF(AE129&lt;&gt;"NG",AH129*AE$1,0),IF(AI129&lt;&gt;"NG",AL129*AI$1,0),IF(AM129&lt;&gt;"NG",AP129*AM$1,0),IF(AQ129&lt;&gt;"NG",AT129*AQ$1,0),IF(AU129&lt;&gt;"NG",AX129*AU$1,0),IF(AY129&lt;&gt;"NG",BB129*AY$1,0),IF(BC129&lt;&gt;"NG",BF129*BC$1,0),IF(BG129&lt;&gt;"NG",BJ129*BG$1,0),IF(BK129&lt;&gt;"NG",BN129*BK$1,0),IF(BO129&lt;&gt;"NG",BR129*BO$1,0),IF(BS129&lt;&gt;"NG",BV129*BS$1,0))/SUM(IF(K129&lt;&gt;"NG",K$1,0),IF(O129&lt;&gt;"NG",O$1,0),IF(S129&lt;&gt;"NG",S$1,0),IF(W129&lt;&gt;"NG",W$1,0),IF(AA129&lt;&gt;"NG",AA$1,0),IF(AE129&lt;&gt;"NG",AE$1,0),IF(AI129&lt;&gt;"NG",AI$1,0),IF(AM129&lt;&gt;"NG",AM$1,0),IF(AQ129&lt;&gt;"NG",AQ$1,0),IF(AU129&lt;&gt;"NG",AU$1,0),IF(AY129&lt;&gt;"NG",AY$1,0),IF(BC129&lt;&gt;"NG",BC$1,0),IF(BG129&lt;&gt;"NG",BG$1,0),IF(BK129&lt;&gt;"NG",BK$1,0),IF(BO129&lt;&gt;"NG",BO$1,0),IF(BS129&lt;&gt;"NG",BS$1,0)),0)</f>
        <v>0</v>
      </c>
      <c r="BX129" s="466"/>
      <c r="BY129" s="490"/>
      <c r="BZ129" s="5"/>
      <c r="CA129" s="32">
        <f t="shared" ref="CA129" si="6191">IF(AND($M129&lt;&gt;$BZ$5,$M129&lt;=$BZ$6,$M129&lt;&gt;$BZ$7),1,0)</f>
        <v>0</v>
      </c>
      <c r="CB129" s="32">
        <f t="shared" ref="CB129" si="6192">IF(AND($Q129&lt;&gt;$BZ$5,$Q129&lt;=$BZ$6,$Q129&lt;&gt;$BZ$7),1,0)</f>
        <v>0</v>
      </c>
      <c r="CC129" s="32">
        <f t="shared" ref="CC129" si="6193">IF(AND($U129&lt;&gt;$BZ$5,$U129&lt;=$BZ$6,$U129&lt;&gt;$BZ$7),1,0)</f>
        <v>0</v>
      </c>
      <c r="CD129" s="32">
        <f t="shared" ref="CD129" si="6194">IF(AND($Y129&lt;&gt;$BZ$5,$Y129&lt;=$BZ$6,$Y129&lt;&gt;$BZ$7),1,0)</f>
        <v>0</v>
      </c>
      <c r="CE129" s="32">
        <f t="shared" ref="CE129" si="6195">IF(AND($AG129&lt;&gt;$BZ$5,$AG129&lt;=$BZ$6,$AG129&lt;&gt;$BZ$7),1,0)</f>
        <v>0</v>
      </c>
      <c r="CF129" s="32">
        <f t="shared" ref="CF129" si="6196">IF(AND($AK129&lt;&gt;$BZ$5,$AK129&lt;=$BZ$6,$AK129&lt;&gt;$BZ$7),1,0)</f>
        <v>0</v>
      </c>
      <c r="CG129" s="32">
        <f t="shared" ref="CG129" si="6197">IF(AND($AS129&lt;&gt;$BZ$5,$AS129&lt;=$BZ$6,$AS129&lt;&gt;$BZ$7),1,0)</f>
        <v>0</v>
      </c>
      <c r="CH129" s="32">
        <f t="shared" ref="CH129" si="6198">IF(AND($AW129&lt;&gt;$BZ$5,$AW129&lt;=$BZ$6,$AW129&lt;&gt;$BZ$7),1,0)</f>
        <v>0</v>
      </c>
      <c r="CI129" s="32">
        <f t="shared" ref="CI129" si="6199">IF(AND($BE129&lt;&gt;$BZ$5,$BE129&lt;=$BZ$6,$BE129&lt;&gt;$BZ$7),1,0)</f>
        <v>0</v>
      </c>
      <c r="CJ129" s="32">
        <f t="shared" ref="CJ129" si="6200">IF(AND($BI129&lt;&gt;$BZ$5,$BI129&lt;=$BZ$6,$BI129&lt;&gt;$BZ$7),1,0)</f>
        <v>0</v>
      </c>
      <c r="CK129" s="32">
        <f t="shared" ref="CK129" si="6201">IF(AND($BQ129&lt;&gt;$BZ$5,$BQ129&lt;=$BZ$6,$BQ129&lt;&gt;$BZ$7),1,0)</f>
        <v>0</v>
      </c>
      <c r="CL129" s="32">
        <f t="shared" ref="CL129" si="6202">IF(AND($BU129&lt;&gt;$BZ$5,$BU129&lt;=$BZ$6,$BU129&lt;&gt;$BZ$7),1,0)</f>
        <v>0</v>
      </c>
      <c r="CO129" s="32">
        <f>IF(AND($M129&lt;&gt;$CN$5,$M129&lt;=$CN$6,$M129&lt;&gt;$CN$7),1,0)</f>
        <v>0</v>
      </c>
      <c r="CP129" s="32">
        <f>IF(AND($Q129&lt;&gt;$CN$5,$Q129&lt;=$CN$6,$Q129&lt;&gt;$CN$7),1,0)</f>
        <v>0</v>
      </c>
      <c r="CQ129" s="32">
        <f>IF(AND($U129&lt;&gt;$CN$5,$U129&lt;=$CN$6,$U129&lt;&gt;$CN$7),1,0)</f>
        <v>0</v>
      </c>
      <c r="CR129" s="32">
        <f>IF(AND($Y129&lt;&gt;$CN$5,$Y129&lt;=$CN$6,$Y129&lt;&gt;$CN$7),1,0)</f>
        <v>0</v>
      </c>
      <c r="CS129" s="32">
        <f>IF(AND($AG129&lt;&gt;$CN$5,$AG129&lt;=$CN$6,$AG129&lt;&gt;$CN$7),1,0)</f>
        <v>0</v>
      </c>
      <c r="CT129" s="32">
        <f>IF(AND($AK129&lt;&gt;$CN$5,$AK129&lt;=$CN$6,$AK129&lt;&gt;$CN$7),1,0)</f>
        <v>0</v>
      </c>
      <c r="CU129" s="32">
        <f>IF(AND($AS129&lt;&gt;$CN$5,$AS129&lt;=$CN$6,$AS129&lt;&gt;$CN$7),1,0)</f>
        <v>0</v>
      </c>
      <c r="CV129" s="32">
        <f>IF(AND($AW129&lt;&gt;$CN$5,$AW129&lt;=$CN$6,$AW129&lt;&gt;$CN$7),1,0)</f>
        <v>0</v>
      </c>
      <c r="CW129" s="32">
        <f>IF(AND($BE129&lt;&gt;$CN$5,$BE129&lt;=$CN$6,$BE129&lt;&gt;$CN$7),1,0)</f>
        <v>0</v>
      </c>
      <c r="CX129" s="32">
        <f>IF(AND($BI129&lt;&gt;$CN$5,$BI129&lt;=$CN$6,$BI129&lt;&gt;$CN$7),1,0)</f>
        <v>0</v>
      </c>
      <c r="CY129" s="32">
        <f>IF(AND($BQ129&lt;&gt;$CN$5,$BQ129&lt;=$CN$6,$BQ129&lt;&gt;$CN$7),1,0)</f>
        <v>0</v>
      </c>
      <c r="CZ129" s="32">
        <f>IF(AND($BU129&lt;&gt;$CN$5,$BU129&lt;=$CN$6,$BU129&lt;&gt;$CN$7),1,0)</f>
        <v>0</v>
      </c>
      <c r="DC129" s="32">
        <f>IF(AND($M129&lt;&gt;$DB$5,$M129&lt;=$DB$6,$M129&lt;&gt;$CN$7),1,0)</f>
        <v>0</v>
      </c>
      <c r="DD129" s="32">
        <f>IF(AND($Q129&lt;&gt;$DB$5,$Q129&lt;=$DB$6,$Q129&lt;&gt;$CN$7),1,0)</f>
        <v>0</v>
      </c>
      <c r="DE129" s="32">
        <f>IF(AND($U129&lt;&gt;$DB$5,$U129&lt;=$DB$6,$U129&lt;&gt;$CN$7),1,0)</f>
        <v>0</v>
      </c>
      <c r="DF129" s="32">
        <f>IF(AND($Y129&lt;&gt;$DB$5,$Y129&lt;=$DB$6,$Y129&lt;&gt;$CN$7),1,0)</f>
        <v>0</v>
      </c>
      <c r="DG129" s="32">
        <f>IF(AND($AG129&lt;&gt;$DB$5,$AG129&lt;=$DB$6,$AG129&lt;&gt;$CN$7),1,0)</f>
        <v>0</v>
      </c>
      <c r="DH129" s="32">
        <f>IF(AND($AK129&lt;&gt;$DB$5,$AK129&lt;=$DB$6,$AK129&lt;&gt;$CN$7),1,0)</f>
        <v>0</v>
      </c>
      <c r="DI129" s="32">
        <f>IF(AND($AS129&lt;&gt;$DB$5,$AS129&lt;=$DB$6,$AS129&lt;&gt;$CN$7),1,0)</f>
        <v>0</v>
      </c>
      <c r="DJ129" s="32">
        <f>IF(AND($AW129&lt;&gt;$DB$5,$AW129&lt;=$DB$6,$AW129&lt;&gt;$CN$7),1,0)</f>
        <v>0</v>
      </c>
      <c r="DK129" s="32">
        <f>IF(AND($BE129&lt;&gt;$DB$5,$BE129&lt;=$DB$6,$BE129&lt;&gt;$CN$7),1,0)</f>
        <v>0</v>
      </c>
      <c r="DL129" s="32">
        <f>IF(AND($BI129&lt;&gt;$DB$5,$BI129&lt;=$DB$6,$BI129&lt;&gt;$CN$7),1,0)</f>
        <v>0</v>
      </c>
      <c r="DM129" s="32">
        <f>IF(AND($BQ129&lt;&gt;$DB$5,$BQ129&lt;=$DB$6,$BQ129&lt;&gt;$CN$7),1,0)</f>
        <v>0</v>
      </c>
      <c r="DN129" s="32">
        <f>IF(AND($BU129&lt;&gt;$DB$5,$BU129&lt;=$DB$6,$BU129&lt;&gt;$CN$7),1,0)</f>
        <v>0</v>
      </c>
      <c r="DQ129" s="32">
        <f t="shared" ref="DQ129" si="6203">IF(AND($M129&lt;&gt;$DP$5,$M129&lt;=$DP$6,$M129&lt;&gt;$CN$7),1,0)</f>
        <v>0</v>
      </c>
      <c r="DR129" s="32">
        <f t="shared" ref="DR129" si="6204">IF(AND($Q129&lt;&gt;$DP$5,$Q129&lt;=$DP$6,$Q129&lt;&gt;$CN$7),1,0)</f>
        <v>0</v>
      </c>
      <c r="DS129" s="32">
        <f t="shared" ref="DS129" si="6205">IF(AND($U129&lt;&gt;$DP$5,$U129&lt;=$DP$6,$U129&lt;&gt;$CN$7),1,0)</f>
        <v>0</v>
      </c>
      <c r="DT129" s="32">
        <f t="shared" ref="DT129" si="6206">IF(AND($Y129&lt;&gt;$DP$5,$Y129&lt;=$DP$6,$Y129&lt;&gt;$CN$7),1,0)</f>
        <v>0</v>
      </c>
      <c r="DU129" s="32">
        <f t="shared" ref="DU129" si="6207">IF(AND($AG129&lt;&gt;$DP$5,$AG129&lt;=$DP$6,$AG129&lt;&gt;$CN$7),1,0)</f>
        <v>0</v>
      </c>
      <c r="DV129" s="32">
        <f t="shared" ref="DV129" si="6208">IF(AND($AK129&lt;&gt;$DP$5,$AK129&lt;=$DP$6,$AK129&lt;&gt;$CN$7),1,0)</f>
        <v>0</v>
      </c>
      <c r="DW129" s="32">
        <f t="shared" ref="DW129" si="6209">IF(AND($AS129&lt;&gt;$DP$5,$AS129&lt;=$DP$6,$AS129&lt;&gt;$CN$7),1,0)</f>
        <v>0</v>
      </c>
      <c r="DX129" s="32">
        <f t="shared" ref="DX129" si="6210">IF(AND($AW129&lt;&gt;$DP$5,$AW129&lt;=$DP$6,$AW129&lt;&gt;$CN$7),1,0)</f>
        <v>0</v>
      </c>
      <c r="DY129" s="32">
        <f t="shared" ref="DY129" si="6211">IF(AND($BE129&lt;&gt;$DP$5,$BE129&lt;=$DP$6,$BE129&lt;&gt;$CN$7),1,0)</f>
        <v>0</v>
      </c>
      <c r="DZ129" s="32">
        <f t="shared" ref="DZ129" si="6212">IF(AND($BI129&lt;&gt;$DP$5,$BI129&lt;=$DP$6,$BI129&lt;&gt;$CN$7),1,0)</f>
        <v>0</v>
      </c>
      <c r="EA129" s="32">
        <f t="shared" ref="EA129" si="6213">IF(AND($BQ129&lt;&gt;$DP$5,$BQ129&lt;=$DP$6,$BQ129&lt;&gt;$CN$7),1,0)</f>
        <v>0</v>
      </c>
      <c r="EB129" s="32">
        <f t="shared" ref="EB129" si="6214">IF(AND($BU129&lt;&gt;$DP$5,$BU129&lt;=$DP$6,$BU129&lt;&gt;$CN$7),1,0)</f>
        <v>0</v>
      </c>
      <c r="EE129" s="328">
        <f>IF(M129&lt;&gt;"",IF(M129&lt;=$ED$6,1,IF(L129&gt;$ED$6,0,NETWORKDAYS(L129,$ED$6,祭日リスト)/NETWORKDAYS(L129,M129,祭日リスト)))*$GG129*週間進捗報告書!$G$9,0)</f>
        <v>0</v>
      </c>
      <c r="EF129" s="328">
        <f>IF(Q129&lt;&gt;"",IF(Q129&lt;=$ED$6,1,IF(P129&gt;$ED$6,0,NETWORKDAYS(P129,$ED$6,祭日リスト)/NETWORKDAYS(P129,Q129,祭日リスト)))*$GG129*週間進捗報告書!$G$10,0)</f>
        <v>0</v>
      </c>
      <c r="EG129" s="328">
        <f>IF(U129&lt;&gt;"",IF(U129&lt;=$ED$6,1,IF(T129&gt;$ED$6,0,NETWORKDAYS(T129,$ED$6,祭日リスト)/NETWORKDAYS(T129,U129,祭日リスト)))*$GG129*週間進捗報告書!$G$11,0)</f>
        <v>0</v>
      </c>
      <c r="EH129" s="328">
        <f>IF(Y129&lt;&gt;"",IF(Y129&lt;=$ED$6,1,IF(X129&gt;$ED$6,0,NETWORKDAYS(X129,$ED$6,祭日リスト)/NETWORKDAYS(X129,Y129,祭日リスト)))*$GG129*週間進捗報告書!$G$12,0)</f>
        <v>0</v>
      </c>
      <c r="EI129" s="328">
        <f>IF(AG129&lt;&gt;"",IF(AG129&lt;=$ED$6,1,IF(AF129&gt;$ED$6,0,NETWORKDAYS(AF129,$ED$6,祭日リスト)/NETWORKDAYS(AF129,AG129,祭日リスト)))*$GG129*週間進捗報告書!$G$13,0)</f>
        <v>0</v>
      </c>
      <c r="EJ129" s="328">
        <f>IF(AK129&lt;&gt;"",IF(AK129&lt;=$ED$6,1,IF(AJ129&gt;$ED$6,0,NETWORKDAYS(AJ129,$ED$6,祭日リスト)/NETWORKDAYS(AJ129,AK129,祭日リスト)))*$GG129*週間進捗報告書!$G$14,0)</f>
        <v>0</v>
      </c>
      <c r="EK129" s="328">
        <f>IF(AS129&lt;&gt;"",IF(AS129&lt;=$ED$6,1,IF(AR129&gt;$ED$6,0,NETWORKDAYS(AR129,$ED$6,祭日リスト)/NETWORKDAYS(AR129,AS129,祭日リスト)))*$GG129*週間進捗報告書!$G$15,0)</f>
        <v>0</v>
      </c>
      <c r="EL129" s="328">
        <f>IF(AW129&lt;&gt;"",IF(AW129&lt;=$ED$6,1,IF(AV129&gt;$ED$6,0,NETWORKDAYS(AV129,$ED$6,祭日リスト)/NETWORKDAYS(AV129,AW129,祭日リスト)))*$GG129*週間進捗報告書!$G$16,0)</f>
        <v>0</v>
      </c>
      <c r="EM129" s="328">
        <f>IF(BE129&lt;&gt;"",IF(BE129&lt;=$ED$6,1,IF(BD129&gt;$ED$6,0,NETWORKDAYS(BD129,$ED$6,祭日リスト)/NETWORKDAYS(BD129,BE129,祭日リスト)))*$GG129*週間進捗報告書!$G$17,0)</f>
        <v>0</v>
      </c>
      <c r="EN129" s="328">
        <f>IF(BI129&lt;&gt;"",IF(BI129&lt;=$ED$6,1,IF(BH129&gt;$ED$6,0,NETWORKDAYS(BH129,$ED$6,祭日リスト)/NETWORKDAYS(BH129,BI129,祭日リスト)))*$GG129*週間進捗報告書!$G$18,0)</f>
        <v>0</v>
      </c>
      <c r="EO129" s="328">
        <f>IF(BQ129&lt;&gt;"",IF(BQ129&lt;=$ED$6,1,IF(BP129&gt;$ED$6,0,NETWORKDAYS(BP129,$ED$6,祭日リスト)/NETWORKDAYS(BP129,BQ129,祭日リスト)))*$GG129*週間進捗報告書!$G$19,0)</f>
        <v>0</v>
      </c>
      <c r="EP129" s="328">
        <f>IF(BU129&lt;&gt;"",IF(BU129&lt;=$ED$6,1,IF(BT129&gt;$ED$6,0,NETWORKDAYS(BT129,$ED$6,祭日リスト)/NETWORKDAYS(BT129,BU129,祭日リスト)))*$GG129*週間進捗報告書!$G$20,0)</f>
        <v>0</v>
      </c>
      <c r="ER129" s="547">
        <f t="shared" ref="ER129:FC129" si="6215">EE129-EE130</f>
        <v>0</v>
      </c>
      <c r="ES129" s="547">
        <f t="shared" si="6215"/>
        <v>0</v>
      </c>
      <c r="ET129" s="547">
        <f t="shared" si="6215"/>
        <v>0</v>
      </c>
      <c r="EU129" s="547">
        <f t="shared" si="6215"/>
        <v>0</v>
      </c>
      <c r="EV129" s="547">
        <f t="shared" si="6215"/>
        <v>0</v>
      </c>
      <c r="EW129" s="547">
        <f t="shared" si="6215"/>
        <v>0</v>
      </c>
      <c r="EX129" s="547">
        <f t="shared" si="6215"/>
        <v>0</v>
      </c>
      <c r="EY129" s="547">
        <f t="shared" si="6215"/>
        <v>0</v>
      </c>
      <c r="EZ129" s="547">
        <f t="shared" si="6215"/>
        <v>0</v>
      </c>
      <c r="FA129" s="547">
        <f t="shared" si="6215"/>
        <v>0</v>
      </c>
      <c r="FB129" s="547">
        <f t="shared" si="6215"/>
        <v>0</v>
      </c>
      <c r="FC129" s="547">
        <f t="shared" si="6215"/>
        <v>0</v>
      </c>
      <c r="FD129" s="547">
        <f t="shared" ref="FD129" si="6216">SUM(ER129:FC130)</f>
        <v>0</v>
      </c>
      <c r="FE129" s="333"/>
      <c r="FG129" s="32">
        <f>IF(AND($M129&lt;&gt;$FF$7),1,0)</f>
        <v>0</v>
      </c>
      <c r="FH129" s="32">
        <f>IF(AND($Q129&lt;&gt;$FF$7),1,0)</f>
        <v>0</v>
      </c>
      <c r="FI129" s="32">
        <f>IF(AND($U129&lt;&gt;$FF$7),1,0)</f>
        <v>0</v>
      </c>
      <c r="FJ129" s="32">
        <f>IF(AND($Y129&lt;&gt;$FF$7),1,0)</f>
        <v>0</v>
      </c>
      <c r="FK129" s="32">
        <f>IF(AND($AG129&lt;&gt;$FF$7),1,0)</f>
        <v>0</v>
      </c>
      <c r="FL129" s="32">
        <f>IF(AND($AK129&lt;&gt;$FF$7),1,0)</f>
        <v>0</v>
      </c>
      <c r="FM129" s="32">
        <f>IF(AND($AS129&lt;&gt;$FF$7),1,0)</f>
        <v>0</v>
      </c>
      <c r="FN129" s="32">
        <f>IF(AND($AW129&lt;&gt;$FF$7),1,0)</f>
        <v>0</v>
      </c>
      <c r="FO129" s="32">
        <f>IF(AND($BE129&lt;&gt;$FF$7),1,0)</f>
        <v>0</v>
      </c>
      <c r="FP129" s="32">
        <f>IF(AND($BI129&lt;&gt;$FF$7),1,0)</f>
        <v>0</v>
      </c>
      <c r="FQ129" s="32">
        <f>IF(AND($BQ129&lt;&gt;$FF$7),1,0)</f>
        <v>0</v>
      </c>
      <c r="FR129" s="32">
        <f>IF(AND($BU129&lt;&gt;$FF$7),1,0)</f>
        <v>0</v>
      </c>
      <c r="FU129" s="294">
        <f t="shared" ref="FU129" si="6217">IF($K129&lt;&gt;"NG",$GG129,0)</f>
        <v>0</v>
      </c>
      <c r="FV129" s="294">
        <f t="shared" ref="FV129" si="6218">IF($O129&lt;&gt;"NG",$GG129,0)</f>
        <v>0</v>
      </c>
      <c r="FW129" s="294">
        <f t="shared" ref="FW129" si="6219">IF($S129&lt;&gt;"NG",$GG129,0)</f>
        <v>0</v>
      </c>
      <c r="FX129" s="294">
        <f t="shared" ref="FX129" si="6220">IF($W129&lt;&gt;"NG",$GG129,0)</f>
        <v>0</v>
      </c>
      <c r="FY129" s="294">
        <f t="shared" ref="FY129" si="6221">IF($AE129&lt;&gt;"NG",$GG129,0)</f>
        <v>0</v>
      </c>
      <c r="FZ129" s="294">
        <f t="shared" ref="FZ129" si="6222">IF($AI129&lt;&gt;"NG",$GG129,0)</f>
        <v>0</v>
      </c>
      <c r="GA129" s="294">
        <f t="shared" ref="GA129" si="6223">IF($AQ129&lt;&gt;"NG",$GG129,0)</f>
        <v>0</v>
      </c>
      <c r="GB129" s="294">
        <f t="shared" ref="GB129" si="6224">IF($AU129&lt;&gt;"NG",$GG129,0)</f>
        <v>0</v>
      </c>
      <c r="GC129" s="294">
        <f t="shared" ref="GC129" si="6225">IF($BC129&lt;&gt;"NG",$GG129,0)</f>
        <v>0</v>
      </c>
      <c r="GD129" s="294">
        <f t="shared" ref="GD129" si="6226">IF($BG129&lt;&gt;"NG",$GG129,0)</f>
        <v>0</v>
      </c>
      <c r="GE129" s="294">
        <f t="shared" ref="GE129" si="6227">IF($BO129&lt;&gt;"NG",$GG129,0)</f>
        <v>0</v>
      </c>
      <c r="GF129" s="294">
        <f t="shared" ref="GF129" si="6228">IF($BS129&lt;&gt;"NG",$GG129,0)</f>
        <v>0</v>
      </c>
      <c r="GG129" s="294" t="e">
        <f>VLOOKUP($D129,リスト!$D:$S,15,FALSE)</f>
        <v>#N/A</v>
      </c>
      <c r="GH129" s="2" t="e">
        <f>INDEX(リスト!$V:$V,MATCH(中日程計画表!$D129,リスト!$D:$D,0))</f>
        <v>#N/A</v>
      </c>
      <c r="GI129" s="2" t="e">
        <f>INDEX(リスト!$A:$A,MATCH(中日程計画表!$D129,リスト!$D:$D,0))</f>
        <v>#N/A</v>
      </c>
      <c r="GJ129" s="2" t="e">
        <f>INDEX(リスト!$U:$U,MATCH(中日程計画表!$D129,リスト!$D:$D,0))</f>
        <v>#N/A</v>
      </c>
      <c r="GK129" s="5" t="e">
        <f>INDEX(リスト!$W:$W,MATCH(中日程計画表!$D129,リスト!$D:$D,0))</f>
        <v>#N/A</v>
      </c>
      <c r="GL129" s="2" t="s">
        <v>200</v>
      </c>
      <c r="GM129" s="296">
        <f>D129</f>
        <v>0</v>
      </c>
      <c r="GN129" s="296" t="str">
        <f>E129</f>
        <v>組織マスタ</v>
      </c>
      <c r="GU129" s="460" t="str">
        <f t="shared" ref="GU129" si="6229">AE129</f>
        <v>NG</v>
      </c>
      <c r="GV129" s="460">
        <f t="shared" ref="GV129" si="6230">EI129</f>
        <v>0</v>
      </c>
      <c r="GW129" s="460">
        <f t="shared" ref="GW129" si="6231">EI130</f>
        <v>0</v>
      </c>
      <c r="GX129" s="462">
        <f t="shared" ref="GX129" si="6232">EV129</f>
        <v>0</v>
      </c>
      <c r="GY129" s="460" t="str">
        <f t="shared" ref="GY129" si="6233">AI129</f>
        <v>NG</v>
      </c>
      <c r="GZ129" s="460">
        <f t="shared" ref="GZ129" si="6234">EJ129</f>
        <v>0</v>
      </c>
      <c r="HA129" s="460">
        <f t="shared" ref="HA129" si="6235">EJ130</f>
        <v>0</v>
      </c>
      <c r="HB129" s="462">
        <f t="shared" ref="HB129" si="6236">EW129</f>
        <v>0</v>
      </c>
      <c r="HC129" s="460" t="str">
        <f t="shared" ref="HC129" si="6237">AQ129</f>
        <v>NG</v>
      </c>
      <c r="HD129" s="460">
        <f t="shared" ref="HD129" si="6238">EK129</f>
        <v>0</v>
      </c>
      <c r="HE129" s="460">
        <f t="shared" ref="HE129" si="6239">EK130</f>
        <v>0</v>
      </c>
      <c r="HF129" s="462">
        <f t="shared" ref="HF129" si="6240">EX129</f>
        <v>0</v>
      </c>
      <c r="HG129" s="460" t="str">
        <f t="shared" ref="HG129" si="6241">AU129</f>
        <v>NG</v>
      </c>
      <c r="HH129" s="460">
        <f t="shared" ref="HH129" si="6242">EL129</f>
        <v>0</v>
      </c>
      <c r="HI129" s="460">
        <f t="shared" ref="HI129" si="6243">EL130</f>
        <v>0</v>
      </c>
      <c r="HJ129" s="462">
        <f t="shared" ref="HJ129" si="6244">EY129</f>
        <v>0</v>
      </c>
      <c r="HK129" s="460" t="str">
        <f t="shared" ref="HK129" si="6245">BC129</f>
        <v>NG</v>
      </c>
      <c r="HL129" s="460">
        <f t="shared" ref="HL129" si="6246">EM129</f>
        <v>0</v>
      </c>
      <c r="HM129" s="460">
        <f t="shared" ref="HM129" si="6247">EM130</f>
        <v>0</v>
      </c>
      <c r="HN129" s="462">
        <f t="shared" ref="HN129" si="6248">EZ129</f>
        <v>0</v>
      </c>
      <c r="HO129" s="460" t="str">
        <f t="shared" ref="HO129" si="6249">BG129</f>
        <v>NG</v>
      </c>
      <c r="HP129" s="460">
        <f t="shared" ref="HP129" si="6250">EN129</f>
        <v>0</v>
      </c>
      <c r="HQ129" s="460">
        <f t="shared" ref="HQ129" si="6251">EN130</f>
        <v>0</v>
      </c>
      <c r="HR129" s="462">
        <f t="shared" ref="HR129" si="6252">FA129</f>
        <v>0</v>
      </c>
      <c r="HS129" s="332"/>
    </row>
    <row r="130" spans="1:227" ht="12" customHeight="1">
      <c r="A130" s="489"/>
      <c r="B130" s="487"/>
      <c r="C130" s="475"/>
      <c r="D130" s="485"/>
      <c r="E130" s="483"/>
      <c r="F130" s="317"/>
      <c r="G130" s="317"/>
      <c r="H130" s="317"/>
      <c r="I130" s="317"/>
      <c r="J130" s="316"/>
      <c r="K130" s="481"/>
      <c r="L130" s="77"/>
      <c r="M130" s="77"/>
      <c r="N130" s="471"/>
      <c r="O130" s="475"/>
      <c r="P130" s="77"/>
      <c r="Q130" s="77"/>
      <c r="R130" s="471"/>
      <c r="S130" s="475"/>
      <c r="T130" s="77"/>
      <c r="U130" s="77"/>
      <c r="V130" s="471"/>
      <c r="W130" s="473"/>
      <c r="X130" s="77"/>
      <c r="Y130" s="77"/>
      <c r="Z130" s="471"/>
      <c r="AA130" s="477"/>
      <c r="AB130" s="80"/>
      <c r="AC130" s="80"/>
      <c r="AD130" s="471"/>
      <c r="AE130" s="473"/>
      <c r="AF130" s="77"/>
      <c r="AG130" s="77"/>
      <c r="AH130" s="471"/>
      <c r="AI130" s="473"/>
      <c r="AJ130" s="77"/>
      <c r="AK130" s="77"/>
      <c r="AL130" s="471"/>
      <c r="AM130" s="477"/>
      <c r="AN130" s="80"/>
      <c r="AO130" s="80"/>
      <c r="AP130" s="471"/>
      <c r="AQ130" s="473"/>
      <c r="AR130" s="77"/>
      <c r="AS130" s="77"/>
      <c r="AT130" s="471"/>
      <c r="AU130" s="473"/>
      <c r="AV130" s="77"/>
      <c r="AW130" s="77"/>
      <c r="AX130" s="471"/>
      <c r="AY130" s="477"/>
      <c r="AZ130" s="80"/>
      <c r="BA130" s="80"/>
      <c r="BB130" s="471"/>
      <c r="BC130" s="475"/>
      <c r="BD130" s="77"/>
      <c r="BE130" s="77"/>
      <c r="BF130" s="471"/>
      <c r="BG130" s="473"/>
      <c r="BH130" s="77"/>
      <c r="BI130" s="77"/>
      <c r="BJ130" s="471"/>
      <c r="BK130" s="477"/>
      <c r="BL130" s="80"/>
      <c r="BM130" s="80"/>
      <c r="BN130" s="471"/>
      <c r="BO130" s="475"/>
      <c r="BP130" s="77"/>
      <c r="BQ130" s="77"/>
      <c r="BR130" s="471"/>
      <c r="BS130" s="473"/>
      <c r="BT130" s="77"/>
      <c r="BU130" s="77"/>
      <c r="BV130" s="471"/>
      <c r="BW130" s="469"/>
      <c r="BX130" s="467"/>
      <c r="BY130" s="490"/>
      <c r="CA130" s="19">
        <f t="shared" ref="CA130" si="6253">IF(AND($N129=1,$M130&lt;&gt;$BZ$7),1,0)</f>
        <v>0</v>
      </c>
      <c r="CB130" s="19">
        <f t="shared" ref="CB130" si="6254">IF(AND($R129=1,$Q130&lt;&gt;$BZ$7),1,0)</f>
        <v>0</v>
      </c>
      <c r="CC130" s="19">
        <f t="shared" ref="CC130" si="6255">IF(AND($V129=1,$U130&lt;&gt;$BZ$7),1,0)</f>
        <v>0</v>
      </c>
      <c r="CD130" s="19">
        <f t="shared" ref="CD130" si="6256">IF(AND($Z129=1,$Y130&lt;&gt;$BZ$7),1,0)</f>
        <v>0</v>
      </c>
      <c r="CE130" s="19">
        <f t="shared" ref="CE130" si="6257">IF(AND($AH129=1,$AG130&lt;&gt;$BZ$7),1,0)</f>
        <v>0</v>
      </c>
      <c r="CF130" s="19">
        <f t="shared" ref="CF130" si="6258">IF(AND($AL129=1,$AK130&lt;&gt;$BZ$7),1,0)</f>
        <v>0</v>
      </c>
      <c r="CG130" s="19">
        <f t="shared" ref="CG130" si="6259">IF(AND($AT129=1,$AS130&lt;&gt;$BZ$7),1,0)</f>
        <v>0</v>
      </c>
      <c r="CH130" s="19">
        <f t="shared" ref="CH130" si="6260">IF(AND($AX129=1,$AW130&lt;&gt;$BZ$7),1,0)</f>
        <v>0</v>
      </c>
      <c r="CI130" s="19">
        <f t="shared" ref="CI130" si="6261">IF(AND($BF129=1,$BE130&lt;&gt;$BZ$7),1,0)</f>
        <v>0</v>
      </c>
      <c r="CJ130" s="19">
        <f t="shared" ref="CJ130" si="6262">IF(AND($BJ129=1,$BI130&lt;&gt;$BZ$7),1,0)</f>
        <v>0</v>
      </c>
      <c r="CK130" s="19">
        <f t="shared" ref="CK130" si="6263">IF(AND($BR129=1,$BQ130&lt;&gt;$BZ$7),1,0)</f>
        <v>0</v>
      </c>
      <c r="CL130" s="19">
        <f t="shared" ref="CL130" si="6264">IF(AND($BV129=1,$BU130&lt;&gt;$BZ$7),1,0)</f>
        <v>0</v>
      </c>
      <c r="CO130" s="19">
        <f>IF(AND($M130&lt;&gt;$CN$7,$M130&lt;=$CN$6),1,0)</f>
        <v>0</v>
      </c>
      <c r="CP130" s="19">
        <f>IF(AND($Q130&lt;&gt;$CN$7,$Q130&lt;=$CN$6),1,0)</f>
        <v>0</v>
      </c>
      <c r="CQ130" s="19">
        <f>IF(AND($U130&lt;&gt;$CN$7,$U130&lt;=$CN$6),1,0)</f>
        <v>0</v>
      </c>
      <c r="CR130" s="19">
        <f>IF(AND($Y130&lt;&gt;$CN$7,$Y130&lt;=$CN$6),1,0)</f>
        <v>0</v>
      </c>
      <c r="CS130" s="19">
        <f>IF(AND($AG130&lt;&gt;$CN$7,$AG130&lt;=$CN$6),1,0)</f>
        <v>0</v>
      </c>
      <c r="CT130" s="19">
        <f>IF(AND($AK130&lt;&gt;$CN$7,$AK130&lt;=$CN$6),1,0)</f>
        <v>0</v>
      </c>
      <c r="CU130" s="19">
        <f>IF(AND($AS130&lt;&gt;$CN$7,$AS130&lt;=$CN$6),1,0)</f>
        <v>0</v>
      </c>
      <c r="CV130" s="19">
        <f>IF(AND($AW130&lt;&gt;$CN$7,$AW130&lt;=$CN$6),1,0)</f>
        <v>0</v>
      </c>
      <c r="CW130" s="19">
        <f>IF(AND($BE130&lt;&gt;$CN$7,$BE130&lt;=$CN$6),1,0)</f>
        <v>0</v>
      </c>
      <c r="CX130" s="19">
        <f>IF(AND($BI130&lt;&gt;$CN$7,$BI130&lt;=$CN$6),1,0)</f>
        <v>0</v>
      </c>
      <c r="CY130" s="19">
        <f>IF(AND($BQ130&lt;&gt;$CN$7,$BQ130&lt;=$CN$6),1,0)</f>
        <v>0</v>
      </c>
      <c r="CZ130" s="19">
        <f>IF(AND($BU130&lt;&gt;$CN$7,$BU130&lt;=$CN$6),1,0)</f>
        <v>0</v>
      </c>
      <c r="DC130" s="19">
        <f>IF($N129=1,1,0)</f>
        <v>0</v>
      </c>
      <c r="DD130" s="19">
        <f>IF($R129=1,1,0)</f>
        <v>0</v>
      </c>
      <c r="DE130" s="19">
        <f>IF($V129=1,1,0)</f>
        <v>0</v>
      </c>
      <c r="DF130" s="19">
        <f>IF($Z129=1,1,0)</f>
        <v>0</v>
      </c>
      <c r="DG130" s="19">
        <f>IF($AH129=1,1,0)</f>
        <v>0</v>
      </c>
      <c r="DH130" s="19">
        <f>IF($AL129=1,1,0)</f>
        <v>0</v>
      </c>
      <c r="DI130" s="19">
        <f>IF($AT129=1,1,0)</f>
        <v>0</v>
      </c>
      <c r="DJ130" s="19">
        <f>IF($AX129=1,1,0)</f>
        <v>0</v>
      </c>
      <c r="DK130" s="19">
        <f>IF($BF129=1,1,0)</f>
        <v>0</v>
      </c>
      <c r="DL130" s="19">
        <f>IF($BJ129=1,1,0)</f>
        <v>0</v>
      </c>
      <c r="DM130" s="19">
        <f>IF($BR129=1,1,0)</f>
        <v>0</v>
      </c>
      <c r="DN130" s="19">
        <f>IF($BV129=1,1,0)</f>
        <v>0</v>
      </c>
      <c r="DQ130" s="19">
        <f t="shared" ref="DQ130" si="6265">IF($N129=1,1,0)</f>
        <v>0</v>
      </c>
      <c r="DR130" s="19">
        <f t="shared" ref="DR130" si="6266">IF($R129=1,1,0)</f>
        <v>0</v>
      </c>
      <c r="DS130" s="19">
        <f t="shared" ref="DS130" si="6267">IF($V129=1,1,0)</f>
        <v>0</v>
      </c>
      <c r="DT130" s="19">
        <f t="shared" ref="DT130" si="6268">IF($Z129=1,1,0)</f>
        <v>0</v>
      </c>
      <c r="DU130" s="19">
        <f t="shared" ref="DU130" si="6269">IF($AH129=1,1,0)</f>
        <v>0</v>
      </c>
      <c r="DV130" s="19">
        <f t="shared" ref="DV130" si="6270">IF($AL129=1,1,0)</f>
        <v>0</v>
      </c>
      <c r="DW130" s="19">
        <f t="shared" ref="DW130" si="6271">IF($AT129=1,1,0)</f>
        <v>0</v>
      </c>
      <c r="DX130" s="19">
        <f t="shared" ref="DX130" si="6272">IF($AX129=1,1,0)</f>
        <v>0</v>
      </c>
      <c r="DY130" s="19">
        <f t="shared" ref="DY130" si="6273">IF($BF129=1,1,0)</f>
        <v>0</v>
      </c>
      <c r="DZ130" s="19">
        <f t="shared" ref="DZ130" si="6274">IF($BJ129=1,1,0)</f>
        <v>0</v>
      </c>
      <c r="EA130" s="19">
        <f t="shared" ref="EA130" si="6275">IF($BR129=1,1,0)</f>
        <v>0</v>
      </c>
      <c r="EB130" s="19">
        <f t="shared" ref="EB130" si="6276">IF($BV129=1,1,0)</f>
        <v>0</v>
      </c>
      <c r="EE130" s="329">
        <f>N129*$FU130*週間進捗報告書!$G$9</f>
        <v>0</v>
      </c>
      <c r="EF130" s="329">
        <f>R129*$FV130*週間進捗報告書!$G$10</f>
        <v>0</v>
      </c>
      <c r="EG130" s="329">
        <f>V129*$FW130*週間進捗報告書!$G$11</f>
        <v>0</v>
      </c>
      <c r="EH130" s="329">
        <f>Z129*$FX130*週間進捗報告書!$G$12</f>
        <v>0</v>
      </c>
      <c r="EI130" s="329">
        <f>AH129*$FY130*週間進捗報告書!$G$13</f>
        <v>0</v>
      </c>
      <c r="EJ130" s="329">
        <f>AL129*$FZ130*週間進捗報告書!$G$14</f>
        <v>0</v>
      </c>
      <c r="EK130" s="329">
        <f>AT129*$GA130*週間進捗報告書!$G$15</f>
        <v>0</v>
      </c>
      <c r="EL130" s="329">
        <f>AX129*$GB130*週間進捗報告書!$G$16</f>
        <v>0</v>
      </c>
      <c r="EM130" s="329">
        <f>BF129*$GC130*週間進捗報告書!$G$17</f>
        <v>0</v>
      </c>
      <c r="EN130" s="329">
        <f>BJ129*$GD130*週間進捗報告書!$G$18</f>
        <v>0</v>
      </c>
      <c r="EO130" s="329">
        <f>BR129*$GE130*週間進捗報告書!$G$19</f>
        <v>0</v>
      </c>
      <c r="EP130" s="329">
        <f>BV129*$GF130*週間進捗報告書!$G$20</f>
        <v>0</v>
      </c>
      <c r="ER130" s="547"/>
      <c r="ES130" s="547"/>
      <c r="ET130" s="547"/>
      <c r="EU130" s="547"/>
      <c r="EV130" s="547"/>
      <c r="EW130" s="547"/>
      <c r="EX130" s="547"/>
      <c r="EY130" s="547"/>
      <c r="EZ130" s="547"/>
      <c r="FA130" s="547"/>
      <c r="FB130" s="547"/>
      <c r="FC130" s="547"/>
      <c r="FD130" s="547"/>
      <c r="FE130" s="332"/>
      <c r="FG130" s="19"/>
      <c r="FH130" s="19"/>
      <c r="FI130" s="19"/>
      <c r="FJ130" s="19"/>
      <c r="FK130" s="19"/>
      <c r="FL130" s="19"/>
      <c r="FM130" s="19"/>
      <c r="FN130" s="19"/>
      <c r="FO130" s="19"/>
      <c r="FP130" s="19"/>
      <c r="FQ130" s="19"/>
      <c r="FR130" s="19"/>
      <c r="FU130" s="295">
        <f t="shared" ref="FU130" si="6277">FU129</f>
        <v>0</v>
      </c>
      <c r="FV130" s="295">
        <f t="shared" ref="FV130" si="6278">FV129</f>
        <v>0</v>
      </c>
      <c r="FW130" s="295">
        <f t="shared" ref="FW130" si="6279">FW129</f>
        <v>0</v>
      </c>
      <c r="FX130" s="295">
        <f t="shared" ref="FX130" si="6280">FX129</f>
        <v>0</v>
      </c>
      <c r="FY130" s="295">
        <f t="shared" ref="FY130" si="6281">FY129</f>
        <v>0</v>
      </c>
      <c r="FZ130" s="295">
        <f t="shared" ref="FZ130" si="6282">FZ129</f>
        <v>0</v>
      </c>
      <c r="GA130" s="295">
        <f t="shared" ref="GA130" si="6283">GA129</f>
        <v>0</v>
      </c>
      <c r="GB130" s="295">
        <f t="shared" ref="GB130" si="6284">GB129</f>
        <v>0</v>
      </c>
      <c r="GC130" s="295">
        <f t="shared" ref="GC130" si="6285">GC129</f>
        <v>0</v>
      </c>
      <c r="GD130" s="295">
        <f t="shared" ref="GD130" si="6286">GD129</f>
        <v>0</v>
      </c>
      <c r="GE130" s="295">
        <f t="shared" ref="GE130" si="6287">GE129</f>
        <v>0</v>
      </c>
      <c r="GF130" s="295">
        <f t="shared" ref="GF130" si="6288">GF129</f>
        <v>0</v>
      </c>
      <c r="GG130" s="295" t="e">
        <f t="shared" ref="GG130" si="6289">GG129</f>
        <v>#N/A</v>
      </c>
      <c r="GH130" s="2" t="e">
        <f>INDEX(リスト!$V:$V,MATCH(中日程計画表!$D129,リスト!$D:$D,0))</f>
        <v>#N/A</v>
      </c>
      <c r="GI130" s="2" t="e">
        <f>INDEX(リスト!$A:$A,MATCH(中日程計画表!$D129,リスト!$D:$D,0))</f>
        <v>#N/A</v>
      </c>
      <c r="GJ130" s="2" t="e">
        <f>INDEX(リスト!$U:$U,MATCH(中日程計画表!$D129,リスト!$D:$D,0))</f>
        <v>#N/A</v>
      </c>
      <c r="GK130" s="5" t="e">
        <f>INDEX(リスト!$W:$W,MATCH(中日程計画表!$D129,リスト!$D:$D,0))</f>
        <v>#N/A</v>
      </c>
      <c r="GL130" s="2" t="s">
        <v>201</v>
      </c>
      <c r="GM130" s="296">
        <f t="shared" ref="GM130" si="6290">GM129</f>
        <v>0</v>
      </c>
      <c r="GN130" s="296" t="str">
        <f t="shared" ref="GN130" si="6291">GN129</f>
        <v>組織マスタ</v>
      </c>
      <c r="GU130" s="461"/>
      <c r="GV130" s="460"/>
      <c r="GW130" s="460"/>
      <c r="GX130" s="461"/>
      <c r="GY130" s="461"/>
      <c r="GZ130" s="460"/>
      <c r="HA130" s="460"/>
      <c r="HB130" s="461"/>
      <c r="HC130" s="461"/>
      <c r="HD130" s="460"/>
      <c r="HE130" s="460"/>
      <c r="HF130" s="461"/>
      <c r="HG130" s="461"/>
      <c r="HH130" s="460"/>
      <c r="HI130" s="460"/>
      <c r="HJ130" s="461"/>
      <c r="HK130" s="461"/>
      <c r="HL130" s="460"/>
      <c r="HM130" s="460"/>
      <c r="HN130" s="461"/>
      <c r="HO130" s="461"/>
      <c r="HP130" s="460"/>
      <c r="HQ130" s="460"/>
      <c r="HR130" s="461"/>
      <c r="HS130" s="4"/>
    </row>
    <row r="131" spans="1:227" ht="12" customHeight="1">
      <c r="A131" s="488" t="str">
        <f t="shared" ref="A131" ca="1" si="6292">INDIRECT("リスト!A"&amp;B131+6)</f>
        <v>マスタ</v>
      </c>
      <c r="B131" s="486">
        <f t="shared" ref="B131" si="6293">ROUNDDOWN((ROW()-6)/2,0)+1</f>
        <v>63</v>
      </c>
      <c r="C131" s="474" t="str">
        <f>機能グループ名</f>
        <v>会社</v>
      </c>
      <c r="D131" s="484">
        <f>機能ID</f>
        <v>0</v>
      </c>
      <c r="E131" s="482" t="str">
        <f>機能名</f>
        <v>従業員マスタ</v>
      </c>
      <c r="F131" s="315"/>
      <c r="G131" s="315"/>
      <c r="H131" s="315"/>
      <c r="I131" s="315"/>
      <c r="J131" s="316"/>
      <c r="K131" s="480" t="str">
        <f>担当者_SR</f>
        <v>NG</v>
      </c>
      <c r="L131" s="76"/>
      <c r="M131" s="76"/>
      <c r="N131" s="470"/>
      <c r="O131" s="474" t="str">
        <f>担当者_SRR</f>
        <v>NG</v>
      </c>
      <c r="P131" s="76"/>
      <c r="Q131" s="76"/>
      <c r="R131" s="470"/>
      <c r="S131" s="474" t="str">
        <f>担当者_DS</f>
        <v>NG</v>
      </c>
      <c r="T131" s="76"/>
      <c r="U131" s="76"/>
      <c r="V131" s="470"/>
      <c r="W131" s="472" t="str">
        <f>担当者_DSR</f>
        <v>NG</v>
      </c>
      <c r="X131" s="76"/>
      <c r="Y131" s="76"/>
      <c r="Z131" s="470"/>
      <c r="AA131" s="476"/>
      <c r="AB131" s="79"/>
      <c r="AC131" s="79"/>
      <c r="AD131" s="470">
        <f>IF(AC132 &lt;&gt; "",1,0)</f>
        <v>0</v>
      </c>
      <c r="AE131" s="472" t="str">
        <f>担当者_CD</f>
        <v>NG</v>
      </c>
      <c r="AF131" s="76"/>
      <c r="AG131" s="76"/>
      <c r="AH131" s="470"/>
      <c r="AI131" s="472" t="str">
        <f>担当者_DD</f>
        <v>NG</v>
      </c>
      <c r="AJ131" s="76"/>
      <c r="AK131" s="76"/>
      <c r="AL131" s="470"/>
      <c r="AM131" s="476"/>
      <c r="AN131" s="79"/>
      <c r="AO131" s="79"/>
      <c r="AP131" s="470">
        <f>IF(AO132 &lt;&gt; "",1,0)</f>
        <v>0</v>
      </c>
      <c r="AQ131" s="472" t="str">
        <f>担当者_MCL</f>
        <v>NG</v>
      </c>
      <c r="AR131" s="76"/>
      <c r="AS131" s="76"/>
      <c r="AT131" s="470"/>
      <c r="AU131" s="472" t="str">
        <f>担当者_MCLR</f>
        <v>NG</v>
      </c>
      <c r="AV131" s="76"/>
      <c r="AW131" s="76"/>
      <c r="AX131" s="470"/>
      <c r="AY131" s="476"/>
      <c r="AZ131" s="79"/>
      <c r="BA131" s="79"/>
      <c r="BB131" s="470">
        <f>IF(BA132 &lt;&gt; "",1,0)</f>
        <v>0</v>
      </c>
      <c r="BC131" s="474" t="str">
        <f>担当者_MT</f>
        <v>NG</v>
      </c>
      <c r="BD131" s="76"/>
      <c r="BE131" s="76"/>
      <c r="BF131" s="470"/>
      <c r="BG131" s="472" t="str">
        <f>担当者_M検</f>
        <v>NG</v>
      </c>
      <c r="BH131" s="76"/>
      <c r="BI131" s="76"/>
      <c r="BJ131" s="470"/>
      <c r="BK131" s="476"/>
      <c r="BL131" s="79"/>
      <c r="BM131" s="79"/>
      <c r="BN131" s="470">
        <v>0</v>
      </c>
      <c r="BO131" s="474" t="str">
        <f>担当者_モテ</f>
        <v>NG</v>
      </c>
      <c r="BP131" s="76"/>
      <c r="BQ131" s="76"/>
      <c r="BR131" s="470"/>
      <c r="BS131" s="472" t="str">
        <f>担当者_モテR</f>
        <v>NG</v>
      </c>
      <c r="BT131" s="76"/>
      <c r="BU131" s="76"/>
      <c r="BV131" s="470"/>
      <c r="BW131" s="468">
        <f t="shared" ref="BW131" si="6294">IFERROR(SUM(IF(K131&lt;&gt;"NG",N131*K$1,0),IF(O131&lt;&gt;"NG",R131*O$1,0),IF(S131&lt;&gt;"NG",V131*S$1,0),IF(W131&lt;&gt;"NG",Z131*W$1,0),IF(AA131&lt;&gt;"NG",AD131*AA$1,0),IF(AE131&lt;&gt;"NG",AH131*AE$1,0),IF(AI131&lt;&gt;"NG",AL131*AI$1,0),IF(AM131&lt;&gt;"NG",AP131*AM$1,0),IF(AQ131&lt;&gt;"NG",AT131*AQ$1,0),IF(AU131&lt;&gt;"NG",AX131*AU$1,0),IF(AY131&lt;&gt;"NG",BB131*AY$1,0),IF(BC131&lt;&gt;"NG",BF131*BC$1,0),IF(BG131&lt;&gt;"NG",BJ131*BG$1,0),IF(BK131&lt;&gt;"NG",BN131*BK$1,0),IF(BO131&lt;&gt;"NG",BR131*BO$1,0),IF(BS131&lt;&gt;"NG",BV131*BS$1,0))/SUM(IF(K131&lt;&gt;"NG",K$1,0),IF(O131&lt;&gt;"NG",O$1,0),IF(S131&lt;&gt;"NG",S$1,0),IF(W131&lt;&gt;"NG",W$1,0),IF(AA131&lt;&gt;"NG",AA$1,0),IF(AE131&lt;&gt;"NG",AE$1,0),IF(AI131&lt;&gt;"NG",AI$1,0),IF(AM131&lt;&gt;"NG",AM$1,0),IF(AQ131&lt;&gt;"NG",AQ$1,0),IF(AU131&lt;&gt;"NG",AU$1,0),IF(AY131&lt;&gt;"NG",AY$1,0),IF(BC131&lt;&gt;"NG",BC$1,0),IF(BG131&lt;&gt;"NG",BG$1,0),IF(BK131&lt;&gt;"NG",BK$1,0),IF(BO131&lt;&gt;"NG",BO$1,0),IF(BS131&lt;&gt;"NG",BS$1,0)),0)</f>
        <v>0</v>
      </c>
      <c r="BX131" s="466"/>
      <c r="BY131" s="490"/>
      <c r="BZ131" s="5"/>
      <c r="CA131" s="32">
        <f t="shared" ref="CA131" si="6295">IF(AND($M131&lt;&gt;$BZ$5,$M131&lt;=$BZ$6,$M131&lt;&gt;$BZ$7),1,0)</f>
        <v>0</v>
      </c>
      <c r="CB131" s="32">
        <f t="shared" ref="CB131" si="6296">IF(AND($Q131&lt;&gt;$BZ$5,$Q131&lt;=$BZ$6,$Q131&lt;&gt;$BZ$7),1,0)</f>
        <v>0</v>
      </c>
      <c r="CC131" s="32">
        <f t="shared" ref="CC131" si="6297">IF(AND($U131&lt;&gt;$BZ$5,$U131&lt;=$BZ$6,$U131&lt;&gt;$BZ$7),1,0)</f>
        <v>0</v>
      </c>
      <c r="CD131" s="32">
        <f t="shared" ref="CD131" si="6298">IF(AND($Y131&lt;&gt;$BZ$5,$Y131&lt;=$BZ$6,$Y131&lt;&gt;$BZ$7),1,0)</f>
        <v>0</v>
      </c>
      <c r="CE131" s="32">
        <f t="shared" ref="CE131" si="6299">IF(AND($AG131&lt;&gt;$BZ$5,$AG131&lt;=$BZ$6,$AG131&lt;&gt;$BZ$7),1,0)</f>
        <v>0</v>
      </c>
      <c r="CF131" s="32">
        <f t="shared" ref="CF131" si="6300">IF(AND($AK131&lt;&gt;$BZ$5,$AK131&lt;=$BZ$6,$AK131&lt;&gt;$BZ$7),1,0)</f>
        <v>0</v>
      </c>
      <c r="CG131" s="32">
        <f t="shared" ref="CG131" si="6301">IF(AND($AS131&lt;&gt;$BZ$5,$AS131&lt;=$BZ$6,$AS131&lt;&gt;$BZ$7),1,0)</f>
        <v>0</v>
      </c>
      <c r="CH131" s="32">
        <f t="shared" ref="CH131" si="6302">IF(AND($AW131&lt;&gt;$BZ$5,$AW131&lt;=$BZ$6,$AW131&lt;&gt;$BZ$7),1,0)</f>
        <v>0</v>
      </c>
      <c r="CI131" s="32">
        <f t="shared" ref="CI131" si="6303">IF(AND($BE131&lt;&gt;$BZ$5,$BE131&lt;=$BZ$6,$BE131&lt;&gt;$BZ$7),1,0)</f>
        <v>0</v>
      </c>
      <c r="CJ131" s="32">
        <f t="shared" ref="CJ131" si="6304">IF(AND($BI131&lt;&gt;$BZ$5,$BI131&lt;=$BZ$6,$BI131&lt;&gt;$BZ$7),1,0)</f>
        <v>0</v>
      </c>
      <c r="CK131" s="32">
        <f t="shared" ref="CK131" si="6305">IF(AND($BQ131&lt;&gt;$BZ$5,$BQ131&lt;=$BZ$6,$BQ131&lt;&gt;$BZ$7),1,0)</f>
        <v>0</v>
      </c>
      <c r="CL131" s="32">
        <f t="shared" ref="CL131" si="6306">IF(AND($BU131&lt;&gt;$BZ$5,$BU131&lt;=$BZ$6,$BU131&lt;&gt;$BZ$7),1,0)</f>
        <v>0</v>
      </c>
      <c r="CO131" s="32">
        <f>IF(AND($M131&lt;&gt;$CN$5,$M131&lt;=$CN$6,$M131&lt;&gt;$CN$7),1,0)</f>
        <v>0</v>
      </c>
      <c r="CP131" s="32">
        <f>IF(AND($Q131&lt;&gt;$CN$5,$Q131&lt;=$CN$6,$Q131&lt;&gt;$CN$7),1,0)</f>
        <v>0</v>
      </c>
      <c r="CQ131" s="32">
        <f>IF(AND($U131&lt;&gt;$CN$5,$U131&lt;=$CN$6,$U131&lt;&gt;$CN$7),1,0)</f>
        <v>0</v>
      </c>
      <c r="CR131" s="32">
        <f>IF(AND($Y131&lt;&gt;$CN$5,$Y131&lt;=$CN$6,$Y131&lt;&gt;$CN$7),1,0)</f>
        <v>0</v>
      </c>
      <c r="CS131" s="32">
        <f>IF(AND($AG131&lt;&gt;$CN$5,$AG131&lt;=$CN$6,$AG131&lt;&gt;$CN$7),1,0)</f>
        <v>0</v>
      </c>
      <c r="CT131" s="32">
        <f>IF(AND($AK131&lt;&gt;$CN$5,$AK131&lt;=$CN$6,$AK131&lt;&gt;$CN$7),1,0)</f>
        <v>0</v>
      </c>
      <c r="CU131" s="32">
        <f>IF(AND($AS131&lt;&gt;$CN$5,$AS131&lt;=$CN$6,$AS131&lt;&gt;$CN$7),1,0)</f>
        <v>0</v>
      </c>
      <c r="CV131" s="32">
        <f>IF(AND($AW131&lt;&gt;$CN$5,$AW131&lt;=$CN$6,$AW131&lt;&gt;$CN$7),1,0)</f>
        <v>0</v>
      </c>
      <c r="CW131" s="32">
        <f>IF(AND($BE131&lt;&gt;$CN$5,$BE131&lt;=$CN$6,$BE131&lt;&gt;$CN$7),1,0)</f>
        <v>0</v>
      </c>
      <c r="CX131" s="32">
        <f>IF(AND($BI131&lt;&gt;$CN$5,$BI131&lt;=$CN$6,$BI131&lt;&gt;$CN$7),1,0)</f>
        <v>0</v>
      </c>
      <c r="CY131" s="32">
        <f>IF(AND($BQ131&lt;&gt;$CN$5,$BQ131&lt;=$CN$6,$BQ131&lt;&gt;$CN$7),1,0)</f>
        <v>0</v>
      </c>
      <c r="CZ131" s="32">
        <f>IF(AND($BU131&lt;&gt;$CN$5,$BU131&lt;=$CN$6,$BU131&lt;&gt;$CN$7),1,0)</f>
        <v>0</v>
      </c>
      <c r="DC131" s="32">
        <f>IF(AND($M131&lt;&gt;$DB$5,$M131&lt;=$DB$6,$M131&lt;&gt;$CN$7),1,0)</f>
        <v>0</v>
      </c>
      <c r="DD131" s="32">
        <f>IF(AND($Q131&lt;&gt;$DB$5,$Q131&lt;=$DB$6,$Q131&lt;&gt;$CN$7),1,0)</f>
        <v>0</v>
      </c>
      <c r="DE131" s="32">
        <f>IF(AND($U131&lt;&gt;$DB$5,$U131&lt;=$DB$6,$U131&lt;&gt;$CN$7),1,0)</f>
        <v>0</v>
      </c>
      <c r="DF131" s="32">
        <f>IF(AND($Y131&lt;&gt;$DB$5,$Y131&lt;=$DB$6,$Y131&lt;&gt;$CN$7),1,0)</f>
        <v>0</v>
      </c>
      <c r="DG131" s="32">
        <f>IF(AND($AG131&lt;&gt;$DB$5,$AG131&lt;=$DB$6,$AG131&lt;&gt;$CN$7),1,0)</f>
        <v>0</v>
      </c>
      <c r="DH131" s="32">
        <f>IF(AND($AK131&lt;&gt;$DB$5,$AK131&lt;=$DB$6,$AK131&lt;&gt;$CN$7),1,0)</f>
        <v>0</v>
      </c>
      <c r="DI131" s="32">
        <f>IF(AND($AS131&lt;&gt;$DB$5,$AS131&lt;=$DB$6,$AS131&lt;&gt;$CN$7),1,0)</f>
        <v>0</v>
      </c>
      <c r="DJ131" s="32">
        <f>IF(AND($AW131&lt;&gt;$DB$5,$AW131&lt;=$DB$6,$AW131&lt;&gt;$CN$7),1,0)</f>
        <v>0</v>
      </c>
      <c r="DK131" s="32">
        <f>IF(AND($BE131&lt;&gt;$DB$5,$BE131&lt;=$DB$6,$BE131&lt;&gt;$CN$7),1,0)</f>
        <v>0</v>
      </c>
      <c r="DL131" s="32">
        <f>IF(AND($BI131&lt;&gt;$DB$5,$BI131&lt;=$DB$6,$BI131&lt;&gt;$CN$7),1,0)</f>
        <v>0</v>
      </c>
      <c r="DM131" s="32">
        <f>IF(AND($BQ131&lt;&gt;$DB$5,$BQ131&lt;=$DB$6,$BQ131&lt;&gt;$CN$7),1,0)</f>
        <v>0</v>
      </c>
      <c r="DN131" s="32">
        <f>IF(AND($BU131&lt;&gt;$DB$5,$BU131&lt;=$DB$6,$BU131&lt;&gt;$CN$7),1,0)</f>
        <v>0</v>
      </c>
      <c r="DQ131" s="32">
        <f t="shared" ref="DQ131" si="6307">IF(AND($M131&lt;&gt;$DP$5,$M131&lt;=$DP$6,$M131&lt;&gt;$CN$7),1,0)</f>
        <v>0</v>
      </c>
      <c r="DR131" s="32">
        <f t="shared" ref="DR131" si="6308">IF(AND($Q131&lt;&gt;$DP$5,$Q131&lt;=$DP$6,$Q131&lt;&gt;$CN$7),1,0)</f>
        <v>0</v>
      </c>
      <c r="DS131" s="32">
        <f t="shared" ref="DS131" si="6309">IF(AND($U131&lt;&gt;$DP$5,$U131&lt;=$DP$6,$U131&lt;&gt;$CN$7),1,0)</f>
        <v>0</v>
      </c>
      <c r="DT131" s="32">
        <f t="shared" ref="DT131" si="6310">IF(AND($Y131&lt;&gt;$DP$5,$Y131&lt;=$DP$6,$Y131&lt;&gt;$CN$7),1,0)</f>
        <v>0</v>
      </c>
      <c r="DU131" s="32">
        <f t="shared" ref="DU131" si="6311">IF(AND($AG131&lt;&gt;$DP$5,$AG131&lt;=$DP$6,$AG131&lt;&gt;$CN$7),1,0)</f>
        <v>0</v>
      </c>
      <c r="DV131" s="32">
        <f t="shared" ref="DV131" si="6312">IF(AND($AK131&lt;&gt;$DP$5,$AK131&lt;=$DP$6,$AK131&lt;&gt;$CN$7),1,0)</f>
        <v>0</v>
      </c>
      <c r="DW131" s="32">
        <f t="shared" ref="DW131" si="6313">IF(AND($AS131&lt;&gt;$DP$5,$AS131&lt;=$DP$6,$AS131&lt;&gt;$CN$7),1,0)</f>
        <v>0</v>
      </c>
      <c r="DX131" s="32">
        <f t="shared" ref="DX131" si="6314">IF(AND($AW131&lt;&gt;$DP$5,$AW131&lt;=$DP$6,$AW131&lt;&gt;$CN$7),1,0)</f>
        <v>0</v>
      </c>
      <c r="DY131" s="32">
        <f t="shared" ref="DY131" si="6315">IF(AND($BE131&lt;&gt;$DP$5,$BE131&lt;=$DP$6,$BE131&lt;&gt;$CN$7),1,0)</f>
        <v>0</v>
      </c>
      <c r="DZ131" s="32">
        <f t="shared" ref="DZ131" si="6316">IF(AND($BI131&lt;&gt;$DP$5,$BI131&lt;=$DP$6,$BI131&lt;&gt;$CN$7),1,0)</f>
        <v>0</v>
      </c>
      <c r="EA131" s="32">
        <f t="shared" ref="EA131" si="6317">IF(AND($BQ131&lt;&gt;$DP$5,$BQ131&lt;=$DP$6,$BQ131&lt;&gt;$CN$7),1,0)</f>
        <v>0</v>
      </c>
      <c r="EB131" s="32">
        <f t="shared" ref="EB131" si="6318">IF(AND($BU131&lt;&gt;$DP$5,$BU131&lt;=$DP$6,$BU131&lt;&gt;$CN$7),1,0)</f>
        <v>0</v>
      </c>
      <c r="EE131" s="328">
        <f>IF(M131&lt;&gt;"",IF(M131&lt;=$ED$6,1,IF(L131&gt;$ED$6,0,NETWORKDAYS(L131,$ED$6,祭日リスト)/NETWORKDAYS(L131,M131,祭日リスト)))*$GG131*週間進捗報告書!$G$9,0)</f>
        <v>0</v>
      </c>
      <c r="EF131" s="328">
        <f>IF(Q131&lt;&gt;"",IF(Q131&lt;=$ED$6,1,IF(P131&gt;$ED$6,0,NETWORKDAYS(P131,$ED$6,祭日リスト)/NETWORKDAYS(P131,Q131,祭日リスト)))*$GG131*週間進捗報告書!$G$10,0)</f>
        <v>0</v>
      </c>
      <c r="EG131" s="328">
        <f>IF(U131&lt;&gt;"",IF(U131&lt;=$ED$6,1,IF(T131&gt;$ED$6,0,NETWORKDAYS(T131,$ED$6,祭日リスト)/NETWORKDAYS(T131,U131,祭日リスト)))*$GG131*週間進捗報告書!$G$11,0)</f>
        <v>0</v>
      </c>
      <c r="EH131" s="328">
        <f>IF(Y131&lt;&gt;"",IF(Y131&lt;=$ED$6,1,IF(X131&gt;$ED$6,0,NETWORKDAYS(X131,$ED$6,祭日リスト)/NETWORKDAYS(X131,Y131,祭日リスト)))*$GG131*週間進捗報告書!$G$12,0)</f>
        <v>0</v>
      </c>
      <c r="EI131" s="328">
        <f>IF(AG131&lt;&gt;"",IF(AG131&lt;=$ED$6,1,IF(AF131&gt;$ED$6,0,NETWORKDAYS(AF131,$ED$6,祭日リスト)/NETWORKDAYS(AF131,AG131,祭日リスト)))*$GG131*週間進捗報告書!$G$13,0)</f>
        <v>0</v>
      </c>
      <c r="EJ131" s="328">
        <f>IF(AK131&lt;&gt;"",IF(AK131&lt;=$ED$6,1,IF(AJ131&gt;$ED$6,0,NETWORKDAYS(AJ131,$ED$6,祭日リスト)/NETWORKDAYS(AJ131,AK131,祭日リスト)))*$GG131*週間進捗報告書!$G$14,0)</f>
        <v>0</v>
      </c>
      <c r="EK131" s="328">
        <f>IF(AS131&lt;&gt;"",IF(AS131&lt;=$ED$6,1,IF(AR131&gt;$ED$6,0,NETWORKDAYS(AR131,$ED$6,祭日リスト)/NETWORKDAYS(AR131,AS131,祭日リスト)))*$GG131*週間進捗報告書!$G$15,0)</f>
        <v>0</v>
      </c>
      <c r="EL131" s="328">
        <f>IF(AW131&lt;&gt;"",IF(AW131&lt;=$ED$6,1,IF(AV131&gt;$ED$6,0,NETWORKDAYS(AV131,$ED$6,祭日リスト)/NETWORKDAYS(AV131,AW131,祭日リスト)))*$GG131*週間進捗報告書!$G$16,0)</f>
        <v>0</v>
      </c>
      <c r="EM131" s="328">
        <f>IF(BE131&lt;&gt;"",IF(BE131&lt;=$ED$6,1,IF(BD131&gt;$ED$6,0,NETWORKDAYS(BD131,$ED$6,祭日リスト)/NETWORKDAYS(BD131,BE131,祭日リスト)))*$GG131*週間進捗報告書!$G$17,0)</f>
        <v>0</v>
      </c>
      <c r="EN131" s="328">
        <f>IF(BI131&lt;&gt;"",IF(BI131&lt;=$ED$6,1,IF(BH131&gt;$ED$6,0,NETWORKDAYS(BH131,$ED$6,祭日リスト)/NETWORKDAYS(BH131,BI131,祭日リスト)))*$GG131*週間進捗報告書!$G$18,0)</f>
        <v>0</v>
      </c>
      <c r="EO131" s="328">
        <f>IF(BQ131&lt;&gt;"",IF(BQ131&lt;=$ED$6,1,IF(BP131&gt;$ED$6,0,NETWORKDAYS(BP131,$ED$6,祭日リスト)/NETWORKDAYS(BP131,BQ131,祭日リスト)))*$GG131*週間進捗報告書!$G$19,0)</f>
        <v>0</v>
      </c>
      <c r="EP131" s="328">
        <f>IF(BU131&lt;&gt;"",IF(BU131&lt;=$ED$6,1,IF(BT131&gt;$ED$6,0,NETWORKDAYS(BT131,$ED$6,祭日リスト)/NETWORKDAYS(BT131,BU131,祭日リスト)))*$GG131*週間進捗報告書!$G$20,0)</f>
        <v>0</v>
      </c>
      <c r="ER131" s="547">
        <f t="shared" ref="ER131:FC131" si="6319">EE131-EE132</f>
        <v>0</v>
      </c>
      <c r="ES131" s="547">
        <f t="shared" si="6319"/>
        <v>0</v>
      </c>
      <c r="ET131" s="547">
        <f t="shared" si="6319"/>
        <v>0</v>
      </c>
      <c r="EU131" s="547">
        <f t="shared" si="6319"/>
        <v>0</v>
      </c>
      <c r="EV131" s="547">
        <f t="shared" si="6319"/>
        <v>0</v>
      </c>
      <c r="EW131" s="547">
        <f t="shared" si="6319"/>
        <v>0</v>
      </c>
      <c r="EX131" s="547">
        <f t="shared" si="6319"/>
        <v>0</v>
      </c>
      <c r="EY131" s="547">
        <f t="shared" si="6319"/>
        <v>0</v>
      </c>
      <c r="EZ131" s="547">
        <f t="shared" si="6319"/>
        <v>0</v>
      </c>
      <c r="FA131" s="547">
        <f t="shared" si="6319"/>
        <v>0</v>
      </c>
      <c r="FB131" s="547">
        <f t="shared" si="6319"/>
        <v>0</v>
      </c>
      <c r="FC131" s="547">
        <f t="shared" si="6319"/>
        <v>0</v>
      </c>
      <c r="FD131" s="547">
        <f t="shared" ref="FD131" si="6320">SUM(ER131:FC132)</f>
        <v>0</v>
      </c>
      <c r="FE131" s="333"/>
      <c r="FG131" s="32">
        <f>IF(AND($M131&lt;&gt;$FF$7),1,0)</f>
        <v>0</v>
      </c>
      <c r="FH131" s="32">
        <f>IF(AND($Q131&lt;&gt;$FF$7),1,0)</f>
        <v>0</v>
      </c>
      <c r="FI131" s="32">
        <f>IF(AND($U131&lt;&gt;$FF$7),1,0)</f>
        <v>0</v>
      </c>
      <c r="FJ131" s="32">
        <f>IF(AND($Y131&lt;&gt;$FF$7),1,0)</f>
        <v>0</v>
      </c>
      <c r="FK131" s="32">
        <f>IF(AND($AG131&lt;&gt;$FF$7),1,0)</f>
        <v>0</v>
      </c>
      <c r="FL131" s="32">
        <f>IF(AND($AK131&lt;&gt;$FF$7),1,0)</f>
        <v>0</v>
      </c>
      <c r="FM131" s="32">
        <f>IF(AND($AS131&lt;&gt;$FF$7),1,0)</f>
        <v>0</v>
      </c>
      <c r="FN131" s="32">
        <f>IF(AND($AW131&lt;&gt;$FF$7),1,0)</f>
        <v>0</v>
      </c>
      <c r="FO131" s="32">
        <f>IF(AND($BE131&lt;&gt;$FF$7),1,0)</f>
        <v>0</v>
      </c>
      <c r="FP131" s="32">
        <f>IF(AND($BI131&lt;&gt;$FF$7),1,0)</f>
        <v>0</v>
      </c>
      <c r="FQ131" s="32">
        <f>IF(AND($BQ131&lt;&gt;$FF$7),1,0)</f>
        <v>0</v>
      </c>
      <c r="FR131" s="32">
        <f>IF(AND($BU131&lt;&gt;$FF$7),1,0)</f>
        <v>0</v>
      </c>
      <c r="FU131" s="294">
        <f t="shared" ref="FU131" si="6321">IF($K131&lt;&gt;"NG",$GG131,0)</f>
        <v>0</v>
      </c>
      <c r="FV131" s="294">
        <f t="shared" ref="FV131" si="6322">IF($O131&lt;&gt;"NG",$GG131,0)</f>
        <v>0</v>
      </c>
      <c r="FW131" s="294">
        <f t="shared" ref="FW131" si="6323">IF($S131&lt;&gt;"NG",$GG131,0)</f>
        <v>0</v>
      </c>
      <c r="FX131" s="294">
        <f t="shared" ref="FX131" si="6324">IF($W131&lt;&gt;"NG",$GG131,0)</f>
        <v>0</v>
      </c>
      <c r="FY131" s="294">
        <f t="shared" ref="FY131" si="6325">IF($AE131&lt;&gt;"NG",$GG131,0)</f>
        <v>0</v>
      </c>
      <c r="FZ131" s="294">
        <f t="shared" ref="FZ131" si="6326">IF($AI131&lt;&gt;"NG",$GG131,0)</f>
        <v>0</v>
      </c>
      <c r="GA131" s="294">
        <f t="shared" ref="GA131" si="6327">IF($AQ131&lt;&gt;"NG",$GG131,0)</f>
        <v>0</v>
      </c>
      <c r="GB131" s="294">
        <f t="shared" ref="GB131" si="6328">IF($AU131&lt;&gt;"NG",$GG131,0)</f>
        <v>0</v>
      </c>
      <c r="GC131" s="294">
        <f t="shared" ref="GC131" si="6329">IF($BC131&lt;&gt;"NG",$GG131,0)</f>
        <v>0</v>
      </c>
      <c r="GD131" s="294">
        <f t="shared" ref="GD131" si="6330">IF($BG131&lt;&gt;"NG",$GG131,0)</f>
        <v>0</v>
      </c>
      <c r="GE131" s="294">
        <f t="shared" ref="GE131" si="6331">IF($BO131&lt;&gt;"NG",$GG131,0)</f>
        <v>0</v>
      </c>
      <c r="GF131" s="294">
        <f t="shared" ref="GF131" si="6332">IF($BS131&lt;&gt;"NG",$GG131,0)</f>
        <v>0</v>
      </c>
      <c r="GG131" s="294" t="e">
        <f>VLOOKUP($D131,リスト!$D:$S,15,FALSE)</f>
        <v>#N/A</v>
      </c>
      <c r="GH131" s="2" t="e">
        <f>INDEX(リスト!$V:$V,MATCH(中日程計画表!$D131,リスト!$D:$D,0))</f>
        <v>#N/A</v>
      </c>
      <c r="GI131" s="2" t="e">
        <f>INDEX(リスト!$A:$A,MATCH(中日程計画表!$D131,リスト!$D:$D,0))</f>
        <v>#N/A</v>
      </c>
      <c r="GJ131" s="2" t="e">
        <f>INDEX(リスト!$U:$U,MATCH(中日程計画表!$D131,リスト!$D:$D,0))</f>
        <v>#N/A</v>
      </c>
      <c r="GK131" s="5" t="e">
        <f>INDEX(リスト!$W:$W,MATCH(中日程計画表!$D131,リスト!$D:$D,0))</f>
        <v>#N/A</v>
      </c>
      <c r="GL131" s="2" t="s">
        <v>200</v>
      </c>
      <c r="GM131" s="296">
        <f>D131</f>
        <v>0</v>
      </c>
      <c r="GN131" s="296" t="str">
        <f>E131</f>
        <v>従業員マスタ</v>
      </c>
      <c r="GU131" s="460" t="str">
        <f t="shared" ref="GU131" si="6333">AE131</f>
        <v>NG</v>
      </c>
      <c r="GV131" s="460">
        <f t="shared" ref="GV131" si="6334">EI131</f>
        <v>0</v>
      </c>
      <c r="GW131" s="460">
        <f t="shared" ref="GW131" si="6335">EI132</f>
        <v>0</v>
      </c>
      <c r="GX131" s="462">
        <f t="shared" ref="GX131" si="6336">EV131</f>
        <v>0</v>
      </c>
      <c r="GY131" s="460" t="str">
        <f t="shared" ref="GY131" si="6337">AI131</f>
        <v>NG</v>
      </c>
      <c r="GZ131" s="460">
        <f t="shared" ref="GZ131" si="6338">EJ131</f>
        <v>0</v>
      </c>
      <c r="HA131" s="460">
        <f t="shared" ref="HA131" si="6339">EJ132</f>
        <v>0</v>
      </c>
      <c r="HB131" s="462">
        <f t="shared" ref="HB131" si="6340">EW131</f>
        <v>0</v>
      </c>
      <c r="HC131" s="460" t="str">
        <f t="shared" ref="HC131" si="6341">AQ131</f>
        <v>NG</v>
      </c>
      <c r="HD131" s="460">
        <f t="shared" ref="HD131" si="6342">EK131</f>
        <v>0</v>
      </c>
      <c r="HE131" s="460">
        <f t="shared" ref="HE131" si="6343">EK132</f>
        <v>0</v>
      </c>
      <c r="HF131" s="462">
        <f t="shared" ref="HF131" si="6344">EX131</f>
        <v>0</v>
      </c>
      <c r="HG131" s="460" t="str">
        <f t="shared" ref="HG131" si="6345">AU131</f>
        <v>NG</v>
      </c>
      <c r="HH131" s="460">
        <f t="shared" ref="HH131" si="6346">EL131</f>
        <v>0</v>
      </c>
      <c r="HI131" s="460">
        <f t="shared" ref="HI131" si="6347">EL132</f>
        <v>0</v>
      </c>
      <c r="HJ131" s="462">
        <f t="shared" ref="HJ131" si="6348">EY131</f>
        <v>0</v>
      </c>
      <c r="HK131" s="460" t="str">
        <f t="shared" ref="HK131" si="6349">BC131</f>
        <v>NG</v>
      </c>
      <c r="HL131" s="460">
        <f t="shared" ref="HL131" si="6350">EM131</f>
        <v>0</v>
      </c>
      <c r="HM131" s="460">
        <f t="shared" ref="HM131" si="6351">EM132</f>
        <v>0</v>
      </c>
      <c r="HN131" s="462">
        <f t="shared" ref="HN131" si="6352">EZ131</f>
        <v>0</v>
      </c>
      <c r="HO131" s="460" t="str">
        <f t="shared" ref="HO131" si="6353">BG131</f>
        <v>NG</v>
      </c>
      <c r="HP131" s="460">
        <f t="shared" ref="HP131" si="6354">EN131</f>
        <v>0</v>
      </c>
      <c r="HQ131" s="460">
        <f t="shared" ref="HQ131" si="6355">EN132</f>
        <v>0</v>
      </c>
      <c r="HR131" s="462">
        <f t="shared" ref="HR131" si="6356">FA131</f>
        <v>0</v>
      </c>
      <c r="HS131" s="332"/>
    </row>
    <row r="132" spans="1:227" ht="12" customHeight="1">
      <c r="A132" s="489"/>
      <c r="B132" s="487"/>
      <c r="C132" s="475"/>
      <c r="D132" s="485"/>
      <c r="E132" s="483"/>
      <c r="F132" s="317"/>
      <c r="G132" s="317"/>
      <c r="H132" s="317"/>
      <c r="I132" s="317"/>
      <c r="J132" s="316"/>
      <c r="K132" s="481"/>
      <c r="L132" s="77"/>
      <c r="M132" s="77"/>
      <c r="N132" s="471"/>
      <c r="O132" s="475"/>
      <c r="P132" s="77"/>
      <c r="Q132" s="77"/>
      <c r="R132" s="471"/>
      <c r="S132" s="475"/>
      <c r="T132" s="77"/>
      <c r="U132" s="77"/>
      <c r="V132" s="471"/>
      <c r="W132" s="473"/>
      <c r="X132" s="77"/>
      <c r="Y132" s="77"/>
      <c r="Z132" s="471"/>
      <c r="AA132" s="477"/>
      <c r="AB132" s="80"/>
      <c r="AC132" s="80"/>
      <c r="AD132" s="471"/>
      <c r="AE132" s="473"/>
      <c r="AF132" s="77"/>
      <c r="AG132" s="77"/>
      <c r="AH132" s="471"/>
      <c r="AI132" s="473"/>
      <c r="AJ132" s="77"/>
      <c r="AK132" s="77"/>
      <c r="AL132" s="471"/>
      <c r="AM132" s="477"/>
      <c r="AN132" s="80"/>
      <c r="AO132" s="80"/>
      <c r="AP132" s="471"/>
      <c r="AQ132" s="473"/>
      <c r="AR132" s="77"/>
      <c r="AS132" s="77"/>
      <c r="AT132" s="471"/>
      <c r="AU132" s="473"/>
      <c r="AV132" s="77"/>
      <c r="AW132" s="77"/>
      <c r="AX132" s="471"/>
      <c r="AY132" s="477"/>
      <c r="AZ132" s="80"/>
      <c r="BA132" s="80"/>
      <c r="BB132" s="471"/>
      <c r="BC132" s="475"/>
      <c r="BD132" s="77"/>
      <c r="BE132" s="77"/>
      <c r="BF132" s="471"/>
      <c r="BG132" s="473"/>
      <c r="BH132" s="77"/>
      <c r="BI132" s="77"/>
      <c r="BJ132" s="471"/>
      <c r="BK132" s="477"/>
      <c r="BL132" s="80"/>
      <c r="BM132" s="80"/>
      <c r="BN132" s="471"/>
      <c r="BO132" s="475"/>
      <c r="BP132" s="77"/>
      <c r="BQ132" s="77"/>
      <c r="BR132" s="471"/>
      <c r="BS132" s="473"/>
      <c r="BT132" s="77"/>
      <c r="BU132" s="77"/>
      <c r="BV132" s="471"/>
      <c r="BW132" s="469"/>
      <c r="BX132" s="467"/>
      <c r="BY132" s="490"/>
      <c r="CA132" s="19">
        <f t="shared" ref="CA132" si="6357">IF(AND($N131=1,$M132&lt;&gt;$BZ$7),1,0)</f>
        <v>0</v>
      </c>
      <c r="CB132" s="19">
        <f t="shared" ref="CB132" si="6358">IF(AND($R131=1,$Q132&lt;&gt;$BZ$7),1,0)</f>
        <v>0</v>
      </c>
      <c r="CC132" s="19">
        <f t="shared" ref="CC132" si="6359">IF(AND($V131=1,$U132&lt;&gt;$BZ$7),1,0)</f>
        <v>0</v>
      </c>
      <c r="CD132" s="19">
        <f t="shared" ref="CD132" si="6360">IF(AND($Z131=1,$Y132&lt;&gt;$BZ$7),1,0)</f>
        <v>0</v>
      </c>
      <c r="CE132" s="19">
        <f t="shared" ref="CE132" si="6361">IF(AND($AH131=1,$AG132&lt;&gt;$BZ$7),1,0)</f>
        <v>0</v>
      </c>
      <c r="CF132" s="19">
        <f t="shared" ref="CF132" si="6362">IF(AND($AL131=1,$AK132&lt;&gt;$BZ$7),1,0)</f>
        <v>0</v>
      </c>
      <c r="CG132" s="19">
        <f t="shared" ref="CG132" si="6363">IF(AND($AT131=1,$AS132&lt;&gt;$BZ$7),1,0)</f>
        <v>0</v>
      </c>
      <c r="CH132" s="19">
        <f t="shared" ref="CH132" si="6364">IF(AND($AX131=1,$AW132&lt;&gt;$BZ$7),1,0)</f>
        <v>0</v>
      </c>
      <c r="CI132" s="19">
        <f t="shared" ref="CI132" si="6365">IF(AND($BF131=1,$BE132&lt;&gt;$BZ$7),1,0)</f>
        <v>0</v>
      </c>
      <c r="CJ132" s="19">
        <f t="shared" ref="CJ132" si="6366">IF(AND($BJ131=1,$BI132&lt;&gt;$BZ$7),1,0)</f>
        <v>0</v>
      </c>
      <c r="CK132" s="19">
        <f t="shared" ref="CK132" si="6367">IF(AND($BR131=1,$BQ132&lt;&gt;$BZ$7),1,0)</f>
        <v>0</v>
      </c>
      <c r="CL132" s="19">
        <f t="shared" ref="CL132" si="6368">IF(AND($BV131=1,$BU132&lt;&gt;$BZ$7),1,0)</f>
        <v>0</v>
      </c>
      <c r="CO132" s="19">
        <f>IF(AND($M132&lt;&gt;$CN$7,$M132&lt;=$CN$6),1,0)</f>
        <v>0</v>
      </c>
      <c r="CP132" s="19">
        <f>IF(AND($Q132&lt;&gt;$CN$7,$Q132&lt;=$CN$6),1,0)</f>
        <v>0</v>
      </c>
      <c r="CQ132" s="19">
        <f>IF(AND($U132&lt;&gt;$CN$7,$U132&lt;=$CN$6),1,0)</f>
        <v>0</v>
      </c>
      <c r="CR132" s="19">
        <f>IF(AND($Y132&lt;&gt;$CN$7,$Y132&lt;=$CN$6),1,0)</f>
        <v>0</v>
      </c>
      <c r="CS132" s="19">
        <f>IF(AND($AG132&lt;&gt;$CN$7,$AG132&lt;=$CN$6),1,0)</f>
        <v>0</v>
      </c>
      <c r="CT132" s="19">
        <f>IF(AND($AK132&lt;&gt;$CN$7,$AK132&lt;=$CN$6),1,0)</f>
        <v>0</v>
      </c>
      <c r="CU132" s="19">
        <f>IF(AND($AS132&lt;&gt;$CN$7,$AS132&lt;=$CN$6),1,0)</f>
        <v>0</v>
      </c>
      <c r="CV132" s="19">
        <f>IF(AND($AW132&lt;&gt;$CN$7,$AW132&lt;=$CN$6),1,0)</f>
        <v>0</v>
      </c>
      <c r="CW132" s="19">
        <f>IF(AND($BE132&lt;&gt;$CN$7,$BE132&lt;=$CN$6),1,0)</f>
        <v>0</v>
      </c>
      <c r="CX132" s="19">
        <f>IF(AND($BI132&lt;&gt;$CN$7,$BI132&lt;=$CN$6),1,0)</f>
        <v>0</v>
      </c>
      <c r="CY132" s="19">
        <f>IF(AND($BQ132&lt;&gt;$CN$7,$BQ132&lt;=$CN$6),1,0)</f>
        <v>0</v>
      </c>
      <c r="CZ132" s="19">
        <f>IF(AND($BU132&lt;&gt;$CN$7,$BU132&lt;=$CN$6),1,0)</f>
        <v>0</v>
      </c>
      <c r="DC132" s="19">
        <f>IF($N131=1,1,0)</f>
        <v>0</v>
      </c>
      <c r="DD132" s="19">
        <f>IF($R131=1,1,0)</f>
        <v>0</v>
      </c>
      <c r="DE132" s="19">
        <f>IF($V131=1,1,0)</f>
        <v>0</v>
      </c>
      <c r="DF132" s="19">
        <f>IF($Z131=1,1,0)</f>
        <v>0</v>
      </c>
      <c r="DG132" s="19">
        <f>IF($AH131=1,1,0)</f>
        <v>0</v>
      </c>
      <c r="DH132" s="19">
        <f>IF($AL131=1,1,0)</f>
        <v>0</v>
      </c>
      <c r="DI132" s="19">
        <f>IF($AT131=1,1,0)</f>
        <v>0</v>
      </c>
      <c r="DJ132" s="19">
        <f>IF($AX131=1,1,0)</f>
        <v>0</v>
      </c>
      <c r="DK132" s="19">
        <f>IF($BF131=1,1,0)</f>
        <v>0</v>
      </c>
      <c r="DL132" s="19">
        <f>IF($BJ131=1,1,0)</f>
        <v>0</v>
      </c>
      <c r="DM132" s="19">
        <f>IF($BR131=1,1,0)</f>
        <v>0</v>
      </c>
      <c r="DN132" s="19">
        <f>IF($BV131=1,1,0)</f>
        <v>0</v>
      </c>
      <c r="DQ132" s="19">
        <f t="shared" ref="DQ132" si="6369">IF($N131=1,1,0)</f>
        <v>0</v>
      </c>
      <c r="DR132" s="19">
        <f t="shared" ref="DR132" si="6370">IF($R131=1,1,0)</f>
        <v>0</v>
      </c>
      <c r="DS132" s="19">
        <f t="shared" ref="DS132" si="6371">IF($V131=1,1,0)</f>
        <v>0</v>
      </c>
      <c r="DT132" s="19">
        <f t="shared" ref="DT132" si="6372">IF($Z131=1,1,0)</f>
        <v>0</v>
      </c>
      <c r="DU132" s="19">
        <f t="shared" ref="DU132" si="6373">IF($AH131=1,1,0)</f>
        <v>0</v>
      </c>
      <c r="DV132" s="19">
        <f t="shared" ref="DV132" si="6374">IF($AL131=1,1,0)</f>
        <v>0</v>
      </c>
      <c r="DW132" s="19">
        <f t="shared" ref="DW132" si="6375">IF($AT131=1,1,0)</f>
        <v>0</v>
      </c>
      <c r="DX132" s="19">
        <f t="shared" ref="DX132" si="6376">IF($AX131=1,1,0)</f>
        <v>0</v>
      </c>
      <c r="DY132" s="19">
        <f t="shared" ref="DY132" si="6377">IF($BF131=1,1,0)</f>
        <v>0</v>
      </c>
      <c r="DZ132" s="19">
        <f t="shared" ref="DZ132" si="6378">IF($BJ131=1,1,0)</f>
        <v>0</v>
      </c>
      <c r="EA132" s="19">
        <f t="shared" ref="EA132" si="6379">IF($BR131=1,1,0)</f>
        <v>0</v>
      </c>
      <c r="EB132" s="19">
        <f t="shared" ref="EB132" si="6380">IF($BV131=1,1,0)</f>
        <v>0</v>
      </c>
      <c r="EE132" s="329">
        <f>N131*$FU132*週間進捗報告書!$G$9</f>
        <v>0</v>
      </c>
      <c r="EF132" s="329">
        <f>R131*$FV132*週間進捗報告書!$G$10</f>
        <v>0</v>
      </c>
      <c r="EG132" s="329">
        <f>V131*$FW132*週間進捗報告書!$G$11</f>
        <v>0</v>
      </c>
      <c r="EH132" s="329">
        <f>Z131*$FX132*週間進捗報告書!$G$12</f>
        <v>0</v>
      </c>
      <c r="EI132" s="329">
        <f>AH131*$FY132*週間進捗報告書!$G$13</f>
        <v>0</v>
      </c>
      <c r="EJ132" s="329">
        <f>AL131*$FZ132*週間進捗報告書!$G$14</f>
        <v>0</v>
      </c>
      <c r="EK132" s="329">
        <f>AT131*$GA132*週間進捗報告書!$G$15</f>
        <v>0</v>
      </c>
      <c r="EL132" s="329">
        <f>AX131*$GB132*週間進捗報告書!$G$16</f>
        <v>0</v>
      </c>
      <c r="EM132" s="329">
        <f>BF131*$GC132*週間進捗報告書!$G$17</f>
        <v>0</v>
      </c>
      <c r="EN132" s="329">
        <f>BJ131*$GD132*週間進捗報告書!$G$18</f>
        <v>0</v>
      </c>
      <c r="EO132" s="329">
        <f>BR131*$GE132*週間進捗報告書!$G$19</f>
        <v>0</v>
      </c>
      <c r="EP132" s="329">
        <f>BV131*$GF132*週間進捗報告書!$G$20</f>
        <v>0</v>
      </c>
      <c r="ER132" s="547"/>
      <c r="ES132" s="547"/>
      <c r="ET132" s="547"/>
      <c r="EU132" s="547"/>
      <c r="EV132" s="547"/>
      <c r="EW132" s="547"/>
      <c r="EX132" s="547"/>
      <c r="EY132" s="547"/>
      <c r="EZ132" s="547"/>
      <c r="FA132" s="547"/>
      <c r="FB132" s="547"/>
      <c r="FC132" s="547"/>
      <c r="FD132" s="547"/>
      <c r="FE132" s="332"/>
      <c r="FG132" s="19"/>
      <c r="FH132" s="19"/>
      <c r="FI132" s="19"/>
      <c r="FJ132" s="19"/>
      <c r="FK132" s="19"/>
      <c r="FL132" s="19"/>
      <c r="FM132" s="19"/>
      <c r="FN132" s="19"/>
      <c r="FO132" s="19"/>
      <c r="FP132" s="19"/>
      <c r="FQ132" s="19"/>
      <c r="FR132" s="19"/>
      <c r="FU132" s="295">
        <f t="shared" ref="FU132" si="6381">FU131</f>
        <v>0</v>
      </c>
      <c r="FV132" s="295">
        <f t="shared" ref="FV132" si="6382">FV131</f>
        <v>0</v>
      </c>
      <c r="FW132" s="295">
        <f t="shared" ref="FW132" si="6383">FW131</f>
        <v>0</v>
      </c>
      <c r="FX132" s="295">
        <f t="shared" ref="FX132" si="6384">FX131</f>
        <v>0</v>
      </c>
      <c r="FY132" s="295">
        <f t="shared" ref="FY132" si="6385">FY131</f>
        <v>0</v>
      </c>
      <c r="FZ132" s="295">
        <f t="shared" ref="FZ132" si="6386">FZ131</f>
        <v>0</v>
      </c>
      <c r="GA132" s="295">
        <f t="shared" ref="GA132" si="6387">GA131</f>
        <v>0</v>
      </c>
      <c r="GB132" s="295">
        <f t="shared" ref="GB132" si="6388">GB131</f>
        <v>0</v>
      </c>
      <c r="GC132" s="295">
        <f t="shared" ref="GC132" si="6389">GC131</f>
        <v>0</v>
      </c>
      <c r="GD132" s="295">
        <f t="shared" ref="GD132" si="6390">GD131</f>
        <v>0</v>
      </c>
      <c r="GE132" s="295">
        <f t="shared" ref="GE132" si="6391">GE131</f>
        <v>0</v>
      </c>
      <c r="GF132" s="295">
        <f t="shared" ref="GF132" si="6392">GF131</f>
        <v>0</v>
      </c>
      <c r="GG132" s="295" t="e">
        <f t="shared" ref="GG132" si="6393">GG131</f>
        <v>#N/A</v>
      </c>
      <c r="GH132" s="2" t="e">
        <f>INDEX(リスト!$V:$V,MATCH(中日程計画表!$D131,リスト!$D:$D,0))</f>
        <v>#N/A</v>
      </c>
      <c r="GI132" s="2" t="e">
        <f>INDEX(リスト!$A:$A,MATCH(中日程計画表!$D131,リスト!$D:$D,0))</f>
        <v>#N/A</v>
      </c>
      <c r="GJ132" s="2" t="e">
        <f>INDEX(リスト!$U:$U,MATCH(中日程計画表!$D131,リスト!$D:$D,0))</f>
        <v>#N/A</v>
      </c>
      <c r="GK132" s="5" t="e">
        <f>INDEX(リスト!$W:$W,MATCH(中日程計画表!$D131,リスト!$D:$D,0))</f>
        <v>#N/A</v>
      </c>
      <c r="GL132" s="2" t="s">
        <v>201</v>
      </c>
      <c r="GM132" s="296">
        <f t="shared" ref="GM132" si="6394">GM131</f>
        <v>0</v>
      </c>
      <c r="GN132" s="296" t="str">
        <f t="shared" ref="GN132" si="6395">GN131</f>
        <v>従業員マスタ</v>
      </c>
      <c r="GU132" s="461"/>
      <c r="GV132" s="460"/>
      <c r="GW132" s="460"/>
      <c r="GX132" s="461"/>
      <c r="GY132" s="461"/>
      <c r="GZ132" s="460"/>
      <c r="HA132" s="460"/>
      <c r="HB132" s="461"/>
      <c r="HC132" s="461"/>
      <c r="HD132" s="460"/>
      <c r="HE132" s="460"/>
      <c r="HF132" s="461"/>
      <c r="HG132" s="461"/>
      <c r="HH132" s="460"/>
      <c r="HI132" s="460"/>
      <c r="HJ132" s="461"/>
      <c r="HK132" s="461"/>
      <c r="HL132" s="460"/>
      <c r="HM132" s="460"/>
      <c r="HN132" s="461"/>
      <c r="HO132" s="461"/>
      <c r="HP132" s="460"/>
      <c r="HQ132" s="460"/>
      <c r="HR132" s="461"/>
      <c r="HS132" s="4"/>
    </row>
    <row r="133" spans="1:227" ht="12" customHeight="1">
      <c r="A133" s="488" t="str">
        <f t="shared" ref="A133" ca="1" si="6396">INDIRECT("リスト!A"&amp;B133+6)</f>
        <v>マスタ</v>
      </c>
      <c r="B133" s="486">
        <f t="shared" ref="B133" si="6397">ROUNDDOWN((ROW()-6)/2,0)+1</f>
        <v>64</v>
      </c>
      <c r="C133" s="474" t="str">
        <f>機能グループ名</f>
        <v>会社</v>
      </c>
      <c r="D133" s="484">
        <f>機能ID</f>
        <v>0</v>
      </c>
      <c r="E133" s="482" t="str">
        <f>機能名</f>
        <v>告知マスタ</v>
      </c>
      <c r="F133" s="315"/>
      <c r="G133" s="315"/>
      <c r="H133" s="315"/>
      <c r="I133" s="315"/>
      <c r="J133" s="316"/>
      <c r="K133" s="480" t="str">
        <f>担当者_SR</f>
        <v>NG</v>
      </c>
      <c r="L133" s="76"/>
      <c r="M133" s="76"/>
      <c r="N133" s="470"/>
      <c r="O133" s="474" t="str">
        <f>担当者_SRR</f>
        <v>NG</v>
      </c>
      <c r="P133" s="76"/>
      <c r="Q133" s="76"/>
      <c r="R133" s="470"/>
      <c r="S133" s="474" t="str">
        <f>担当者_DS</f>
        <v>NG</v>
      </c>
      <c r="T133" s="76"/>
      <c r="U133" s="76"/>
      <c r="V133" s="470"/>
      <c r="W133" s="472" t="str">
        <f>担当者_DSR</f>
        <v>NG</v>
      </c>
      <c r="X133" s="76"/>
      <c r="Y133" s="76"/>
      <c r="Z133" s="478"/>
      <c r="AA133" s="476"/>
      <c r="AB133" s="79"/>
      <c r="AC133" s="79"/>
      <c r="AD133" s="470">
        <f>IF(AC134 &lt;&gt; "",1,0)</f>
        <v>0</v>
      </c>
      <c r="AE133" s="472" t="str">
        <f>担当者_CD</f>
        <v>NG</v>
      </c>
      <c r="AF133" s="76"/>
      <c r="AG133" s="76"/>
      <c r="AH133" s="470"/>
      <c r="AI133" s="472" t="str">
        <f>担当者_DD</f>
        <v>NG</v>
      </c>
      <c r="AJ133" s="76"/>
      <c r="AK133" s="76"/>
      <c r="AL133" s="478"/>
      <c r="AM133" s="476"/>
      <c r="AN133" s="79"/>
      <c r="AO133" s="79"/>
      <c r="AP133" s="470">
        <f>IF(AO134 &lt;&gt; "",1,0)</f>
        <v>0</v>
      </c>
      <c r="AQ133" s="472" t="str">
        <f>担当者_MCL</f>
        <v>NG</v>
      </c>
      <c r="AR133" s="76"/>
      <c r="AS133" s="76"/>
      <c r="AT133" s="470"/>
      <c r="AU133" s="472" t="str">
        <f>担当者_MCLR</f>
        <v>NG</v>
      </c>
      <c r="AV133" s="76"/>
      <c r="AW133" s="76"/>
      <c r="AX133" s="470"/>
      <c r="AY133" s="476"/>
      <c r="AZ133" s="79"/>
      <c r="BA133" s="79"/>
      <c r="BB133" s="470">
        <f>IF(BA134 &lt;&gt; "",1,0)</f>
        <v>0</v>
      </c>
      <c r="BC133" s="474" t="str">
        <f>担当者_MT</f>
        <v>NG</v>
      </c>
      <c r="BD133" s="76"/>
      <c r="BE133" s="76"/>
      <c r="BF133" s="470"/>
      <c r="BG133" s="472" t="str">
        <f>担当者_M検</f>
        <v>NG</v>
      </c>
      <c r="BH133" s="266"/>
      <c r="BI133" s="266"/>
      <c r="BJ133" s="491"/>
      <c r="BK133" s="476"/>
      <c r="BL133" s="79"/>
      <c r="BM133" s="79"/>
      <c r="BN133" s="470">
        <v>0</v>
      </c>
      <c r="BO133" s="474" t="str">
        <f>担当者_モテ</f>
        <v>NG</v>
      </c>
      <c r="BP133" s="76"/>
      <c r="BQ133" s="76"/>
      <c r="BR133" s="470"/>
      <c r="BS133" s="472" t="str">
        <f>担当者_モテR</f>
        <v>NG</v>
      </c>
      <c r="BT133" s="76"/>
      <c r="BU133" s="76"/>
      <c r="BV133" s="470"/>
      <c r="BW133" s="468">
        <f t="shared" ref="BW133" si="6398">IFERROR(SUM(IF(K133&lt;&gt;"NG",N133*K$1,0),IF(O133&lt;&gt;"NG",R133*O$1,0),IF(S133&lt;&gt;"NG",V133*S$1,0),IF(W133&lt;&gt;"NG",Z133*W$1,0),IF(AA133&lt;&gt;"NG",AD133*AA$1,0),IF(AE133&lt;&gt;"NG",AH133*AE$1,0),IF(AI133&lt;&gt;"NG",AL133*AI$1,0),IF(AM133&lt;&gt;"NG",AP133*AM$1,0),IF(AQ133&lt;&gt;"NG",AT133*AQ$1,0),IF(AU133&lt;&gt;"NG",AX133*AU$1,0),IF(AY133&lt;&gt;"NG",BB133*AY$1,0),IF(BC133&lt;&gt;"NG",BF133*BC$1,0),IF(BG133&lt;&gt;"NG",BJ133*BG$1,0),IF(BK133&lt;&gt;"NG",BN133*BK$1,0),IF(BO133&lt;&gt;"NG",BR133*BO$1,0),IF(BS133&lt;&gt;"NG",BV133*BS$1,0))/SUM(IF(K133&lt;&gt;"NG",K$1,0),IF(O133&lt;&gt;"NG",O$1,0),IF(S133&lt;&gt;"NG",S$1,0),IF(W133&lt;&gt;"NG",W$1,0),IF(AA133&lt;&gt;"NG",AA$1,0),IF(AE133&lt;&gt;"NG",AE$1,0),IF(AI133&lt;&gt;"NG",AI$1,0),IF(AM133&lt;&gt;"NG",AM$1,0),IF(AQ133&lt;&gt;"NG",AQ$1,0),IF(AU133&lt;&gt;"NG",AU$1,0),IF(AY133&lt;&gt;"NG",AY$1,0),IF(BC133&lt;&gt;"NG",BC$1,0),IF(BG133&lt;&gt;"NG",BG$1,0),IF(BK133&lt;&gt;"NG",BK$1,0),IF(BO133&lt;&gt;"NG",BO$1,0),IF(BS133&lt;&gt;"NG",BS$1,0)),0)</f>
        <v>0</v>
      </c>
      <c r="BX133" s="466"/>
      <c r="BY133" s="490"/>
      <c r="BZ133" s="5"/>
      <c r="CA133" s="32">
        <f t="shared" ref="CA133" si="6399">IF(AND($M133&lt;&gt;$BZ$5,$M133&lt;=$BZ$6,$M133&lt;&gt;$BZ$7),1,0)</f>
        <v>0</v>
      </c>
      <c r="CB133" s="32">
        <f t="shared" ref="CB133" si="6400">IF(AND($Q133&lt;&gt;$BZ$5,$Q133&lt;=$BZ$6,$Q133&lt;&gt;$BZ$7),1,0)</f>
        <v>0</v>
      </c>
      <c r="CC133" s="32">
        <f t="shared" ref="CC133" si="6401">IF(AND($U133&lt;&gt;$BZ$5,$U133&lt;=$BZ$6,$U133&lt;&gt;$BZ$7),1,0)</f>
        <v>0</v>
      </c>
      <c r="CD133" s="32">
        <f t="shared" ref="CD133" si="6402">IF(AND($Y133&lt;&gt;$BZ$5,$Y133&lt;=$BZ$6,$Y133&lt;&gt;$BZ$7),1,0)</f>
        <v>0</v>
      </c>
      <c r="CE133" s="32">
        <f t="shared" ref="CE133" si="6403">IF(AND($AG133&lt;&gt;$BZ$5,$AG133&lt;=$BZ$6,$AG133&lt;&gt;$BZ$7),1,0)</f>
        <v>0</v>
      </c>
      <c r="CF133" s="32">
        <f t="shared" ref="CF133" si="6404">IF(AND($AK133&lt;&gt;$BZ$5,$AK133&lt;=$BZ$6,$AK133&lt;&gt;$BZ$7),1,0)</f>
        <v>0</v>
      </c>
      <c r="CG133" s="32">
        <f t="shared" ref="CG133" si="6405">IF(AND($AS133&lt;&gt;$BZ$5,$AS133&lt;=$BZ$6,$AS133&lt;&gt;$BZ$7),1,0)</f>
        <v>0</v>
      </c>
      <c r="CH133" s="32">
        <f t="shared" ref="CH133" si="6406">IF(AND($AW133&lt;&gt;$BZ$5,$AW133&lt;=$BZ$6,$AW133&lt;&gt;$BZ$7),1,0)</f>
        <v>0</v>
      </c>
      <c r="CI133" s="32">
        <f t="shared" ref="CI133" si="6407">IF(AND($BE133&lt;&gt;$BZ$5,$BE133&lt;=$BZ$6,$BE133&lt;&gt;$BZ$7),1,0)</f>
        <v>0</v>
      </c>
      <c r="CJ133" s="32">
        <f t="shared" ref="CJ133" si="6408">IF(AND($BI133&lt;&gt;$BZ$5,$BI133&lt;=$BZ$6,$BI133&lt;&gt;$BZ$7),1,0)</f>
        <v>0</v>
      </c>
      <c r="CK133" s="32">
        <f t="shared" ref="CK133" si="6409">IF(AND($BQ133&lt;&gt;$BZ$5,$BQ133&lt;=$BZ$6,$BQ133&lt;&gt;$BZ$7),1,0)</f>
        <v>0</v>
      </c>
      <c r="CL133" s="32">
        <f t="shared" ref="CL133" si="6410">IF(AND($BU133&lt;&gt;$BZ$5,$BU133&lt;=$BZ$6,$BU133&lt;&gt;$BZ$7),1,0)</f>
        <v>0</v>
      </c>
      <c r="CO133" s="32">
        <f>IF(AND($M133&lt;&gt;$CN$5,$M133&lt;=$CN$6,$M133&lt;&gt;$CN$7),1,0)</f>
        <v>0</v>
      </c>
      <c r="CP133" s="32">
        <f>IF(AND($Q133&lt;&gt;$CN$5,$Q133&lt;=$CN$6,$Q133&lt;&gt;$CN$7),1,0)</f>
        <v>0</v>
      </c>
      <c r="CQ133" s="32">
        <f>IF(AND($U133&lt;&gt;$CN$5,$U133&lt;=$CN$6,$U133&lt;&gt;$CN$7),1,0)</f>
        <v>0</v>
      </c>
      <c r="CR133" s="32">
        <f>IF(AND($Y133&lt;&gt;$CN$5,$Y133&lt;=$CN$6,$Y133&lt;&gt;$CN$7),1,0)</f>
        <v>0</v>
      </c>
      <c r="CS133" s="32">
        <f>IF(AND($AG133&lt;&gt;$CN$5,$AG133&lt;=$CN$6,$AG133&lt;&gt;$CN$7),1,0)</f>
        <v>0</v>
      </c>
      <c r="CT133" s="32">
        <f>IF(AND($AK133&lt;&gt;$CN$5,$AK133&lt;=$CN$6,$AK133&lt;&gt;$CN$7),1,0)</f>
        <v>0</v>
      </c>
      <c r="CU133" s="32">
        <f>IF(AND($AS133&lt;&gt;$CN$5,$AS133&lt;=$CN$6,$AS133&lt;&gt;$CN$7),1,0)</f>
        <v>0</v>
      </c>
      <c r="CV133" s="32">
        <f>IF(AND($AW133&lt;&gt;$CN$5,$AW133&lt;=$CN$6,$AW133&lt;&gt;$CN$7),1,0)</f>
        <v>0</v>
      </c>
      <c r="CW133" s="32">
        <f>IF(AND($BE133&lt;&gt;$CN$5,$BE133&lt;=$CN$6,$BE133&lt;&gt;$CN$7),1,0)</f>
        <v>0</v>
      </c>
      <c r="CX133" s="32">
        <f>IF(AND($BI133&lt;&gt;$CN$5,$BI133&lt;=$CN$6,$BI133&lt;&gt;$CN$7),1,0)</f>
        <v>0</v>
      </c>
      <c r="CY133" s="32">
        <f>IF(AND($BQ133&lt;&gt;$CN$5,$BQ133&lt;=$CN$6,$BQ133&lt;&gt;$CN$7),1,0)</f>
        <v>0</v>
      </c>
      <c r="CZ133" s="32">
        <f>IF(AND($BU133&lt;&gt;$CN$5,$BU133&lt;=$CN$6,$BU133&lt;&gt;$CN$7),1,0)</f>
        <v>0</v>
      </c>
      <c r="DC133" s="32">
        <f>IF(AND($M133&lt;&gt;$DB$5,$M133&lt;=$DB$6,$M133&lt;&gt;$CN$7),1,0)</f>
        <v>0</v>
      </c>
      <c r="DD133" s="32">
        <f>IF(AND($Q133&lt;&gt;$DB$5,$Q133&lt;=$DB$6,$Q133&lt;&gt;$CN$7),1,0)</f>
        <v>0</v>
      </c>
      <c r="DE133" s="32">
        <f>IF(AND($U133&lt;&gt;$DB$5,$U133&lt;=$DB$6,$U133&lt;&gt;$CN$7),1,0)</f>
        <v>0</v>
      </c>
      <c r="DF133" s="32">
        <f>IF(AND($Y133&lt;&gt;$DB$5,$Y133&lt;=$DB$6,$Y133&lt;&gt;$CN$7),1,0)</f>
        <v>0</v>
      </c>
      <c r="DG133" s="32">
        <f>IF(AND($AG133&lt;&gt;$DB$5,$AG133&lt;=$DB$6,$AG133&lt;&gt;$CN$7),1,0)</f>
        <v>0</v>
      </c>
      <c r="DH133" s="32">
        <f>IF(AND($AK133&lt;&gt;$DB$5,$AK133&lt;=$DB$6,$AK133&lt;&gt;$CN$7),1,0)</f>
        <v>0</v>
      </c>
      <c r="DI133" s="32">
        <f>IF(AND($AS133&lt;&gt;$DB$5,$AS133&lt;=$DB$6,$AS133&lt;&gt;$CN$7),1,0)</f>
        <v>0</v>
      </c>
      <c r="DJ133" s="32">
        <f>IF(AND($AW133&lt;&gt;$DB$5,$AW133&lt;=$DB$6,$AW133&lt;&gt;$CN$7),1,0)</f>
        <v>0</v>
      </c>
      <c r="DK133" s="32">
        <f>IF(AND($BE133&lt;&gt;$DB$5,$BE133&lt;=$DB$6,$BE133&lt;&gt;$CN$7),1,0)</f>
        <v>0</v>
      </c>
      <c r="DL133" s="32">
        <f>IF(AND($BI133&lt;&gt;$DB$5,$BI133&lt;=$DB$6,$BI133&lt;&gt;$CN$7),1,0)</f>
        <v>0</v>
      </c>
      <c r="DM133" s="32">
        <f>IF(AND($BQ133&lt;&gt;$DB$5,$BQ133&lt;=$DB$6,$BQ133&lt;&gt;$CN$7),1,0)</f>
        <v>0</v>
      </c>
      <c r="DN133" s="32">
        <f>IF(AND($BU133&lt;&gt;$DB$5,$BU133&lt;=$DB$6,$BU133&lt;&gt;$CN$7),1,0)</f>
        <v>0</v>
      </c>
      <c r="DQ133" s="32">
        <f t="shared" ref="DQ133" si="6411">IF(AND($M133&lt;&gt;$DP$5,$M133&lt;=$DP$6,$M133&lt;&gt;$CN$7),1,0)</f>
        <v>0</v>
      </c>
      <c r="DR133" s="32">
        <f t="shared" ref="DR133" si="6412">IF(AND($Q133&lt;&gt;$DP$5,$Q133&lt;=$DP$6,$Q133&lt;&gt;$CN$7),1,0)</f>
        <v>0</v>
      </c>
      <c r="DS133" s="32">
        <f t="shared" ref="DS133" si="6413">IF(AND($U133&lt;&gt;$DP$5,$U133&lt;=$DP$6,$U133&lt;&gt;$CN$7),1,0)</f>
        <v>0</v>
      </c>
      <c r="DT133" s="32">
        <f t="shared" ref="DT133" si="6414">IF(AND($Y133&lt;&gt;$DP$5,$Y133&lt;=$DP$6,$Y133&lt;&gt;$CN$7),1,0)</f>
        <v>0</v>
      </c>
      <c r="DU133" s="32">
        <f t="shared" ref="DU133" si="6415">IF(AND($AG133&lt;&gt;$DP$5,$AG133&lt;=$DP$6,$AG133&lt;&gt;$CN$7),1,0)</f>
        <v>0</v>
      </c>
      <c r="DV133" s="32">
        <f t="shared" ref="DV133" si="6416">IF(AND($AK133&lt;&gt;$DP$5,$AK133&lt;=$DP$6,$AK133&lt;&gt;$CN$7),1,0)</f>
        <v>0</v>
      </c>
      <c r="DW133" s="32">
        <f t="shared" ref="DW133" si="6417">IF(AND($AS133&lt;&gt;$DP$5,$AS133&lt;=$DP$6,$AS133&lt;&gt;$CN$7),1,0)</f>
        <v>0</v>
      </c>
      <c r="DX133" s="32">
        <f t="shared" ref="DX133" si="6418">IF(AND($AW133&lt;&gt;$DP$5,$AW133&lt;=$DP$6,$AW133&lt;&gt;$CN$7),1,0)</f>
        <v>0</v>
      </c>
      <c r="DY133" s="32">
        <f t="shared" ref="DY133" si="6419">IF(AND($BE133&lt;&gt;$DP$5,$BE133&lt;=$DP$6,$BE133&lt;&gt;$CN$7),1,0)</f>
        <v>0</v>
      </c>
      <c r="DZ133" s="32">
        <f t="shared" ref="DZ133" si="6420">IF(AND($BI133&lt;&gt;$DP$5,$BI133&lt;=$DP$6,$BI133&lt;&gt;$CN$7),1,0)</f>
        <v>0</v>
      </c>
      <c r="EA133" s="32">
        <f t="shared" ref="EA133" si="6421">IF(AND($BQ133&lt;&gt;$DP$5,$BQ133&lt;=$DP$6,$BQ133&lt;&gt;$CN$7),1,0)</f>
        <v>0</v>
      </c>
      <c r="EB133" s="32">
        <f t="shared" ref="EB133" si="6422">IF(AND($BU133&lt;&gt;$DP$5,$BU133&lt;=$DP$6,$BU133&lt;&gt;$CN$7),1,0)</f>
        <v>0</v>
      </c>
      <c r="EE133" s="328">
        <f>IF(M133&lt;&gt;"",IF(M133&lt;=$ED$6,1,IF(L133&gt;$ED$6,0,NETWORKDAYS(L133,$ED$6,祭日リスト)/NETWORKDAYS(L133,M133,祭日リスト)))*$GG133*週間進捗報告書!$G$9,0)</f>
        <v>0</v>
      </c>
      <c r="EF133" s="328">
        <f>IF(Q133&lt;&gt;"",IF(Q133&lt;=$ED$6,1,IF(P133&gt;$ED$6,0,NETWORKDAYS(P133,$ED$6,祭日リスト)/NETWORKDAYS(P133,Q133,祭日リスト)))*$GG133*週間進捗報告書!$G$10,0)</f>
        <v>0</v>
      </c>
      <c r="EG133" s="328">
        <f>IF(U133&lt;&gt;"",IF(U133&lt;=$ED$6,1,IF(T133&gt;$ED$6,0,NETWORKDAYS(T133,$ED$6,祭日リスト)/NETWORKDAYS(T133,U133,祭日リスト)))*$GG133*週間進捗報告書!$G$11,0)</f>
        <v>0</v>
      </c>
      <c r="EH133" s="328">
        <f>IF(Y133&lt;&gt;"",IF(Y133&lt;=$ED$6,1,IF(X133&gt;$ED$6,0,NETWORKDAYS(X133,$ED$6,祭日リスト)/NETWORKDAYS(X133,Y133,祭日リスト)))*$GG133*週間進捗報告書!$G$12,0)</f>
        <v>0</v>
      </c>
      <c r="EI133" s="328">
        <f>IF(AG133&lt;&gt;"",IF(AG133&lt;=$ED$6,1,IF(AF133&gt;$ED$6,0,NETWORKDAYS(AF133,$ED$6,祭日リスト)/NETWORKDAYS(AF133,AG133,祭日リスト)))*$GG133*週間進捗報告書!$G$13,0)</f>
        <v>0</v>
      </c>
      <c r="EJ133" s="328">
        <f>IF(AK133&lt;&gt;"",IF(AK133&lt;=$ED$6,1,IF(AJ133&gt;$ED$6,0,NETWORKDAYS(AJ133,$ED$6,祭日リスト)/NETWORKDAYS(AJ133,AK133,祭日リスト)))*$GG133*週間進捗報告書!$G$14,0)</f>
        <v>0</v>
      </c>
      <c r="EK133" s="328">
        <f>IF(AS133&lt;&gt;"",IF(AS133&lt;=$ED$6,1,IF(AR133&gt;$ED$6,0,NETWORKDAYS(AR133,$ED$6,祭日リスト)/NETWORKDAYS(AR133,AS133,祭日リスト)))*$GG133*週間進捗報告書!$G$15,0)</f>
        <v>0</v>
      </c>
      <c r="EL133" s="328">
        <f>IF(AW133&lt;&gt;"",IF(AW133&lt;=$ED$6,1,IF(AV133&gt;$ED$6,0,NETWORKDAYS(AV133,$ED$6,祭日リスト)/NETWORKDAYS(AV133,AW133,祭日リスト)))*$GG133*週間進捗報告書!$G$16,0)</f>
        <v>0</v>
      </c>
      <c r="EM133" s="328">
        <f>IF(BE133&lt;&gt;"",IF(BE133&lt;=$ED$6,1,IF(BD133&gt;$ED$6,0,NETWORKDAYS(BD133,$ED$6,祭日リスト)/NETWORKDAYS(BD133,BE133,祭日リスト)))*$GG133*週間進捗報告書!$G$17,0)</f>
        <v>0</v>
      </c>
      <c r="EN133" s="328">
        <f>IF(BI133&lt;&gt;"",IF(BI133&lt;=$ED$6,1,IF(BH133&gt;$ED$6,0,NETWORKDAYS(BH133,$ED$6,祭日リスト)/NETWORKDAYS(BH133,BI133,祭日リスト)))*$GG133*週間進捗報告書!$G$18,0)</f>
        <v>0</v>
      </c>
      <c r="EO133" s="328">
        <f>IF(BQ133&lt;&gt;"",IF(BQ133&lt;=$ED$6,1,IF(BP133&gt;$ED$6,0,NETWORKDAYS(BP133,$ED$6,祭日リスト)/NETWORKDAYS(BP133,BQ133,祭日リスト)))*$GG133*週間進捗報告書!$G$19,0)</f>
        <v>0</v>
      </c>
      <c r="EP133" s="328">
        <f>IF(BU133&lt;&gt;"",IF(BU133&lt;=$ED$6,1,IF(BT133&gt;$ED$6,0,NETWORKDAYS(BT133,$ED$6,祭日リスト)/NETWORKDAYS(BT133,BU133,祭日リスト)))*$GG133*週間進捗報告書!$G$20,0)</f>
        <v>0</v>
      </c>
      <c r="ER133" s="547">
        <f t="shared" ref="ER133:FC133" si="6423">EE133-EE134</f>
        <v>0</v>
      </c>
      <c r="ES133" s="547">
        <f t="shared" si="6423"/>
        <v>0</v>
      </c>
      <c r="ET133" s="547">
        <f t="shared" si="6423"/>
        <v>0</v>
      </c>
      <c r="EU133" s="547">
        <f t="shared" si="6423"/>
        <v>0</v>
      </c>
      <c r="EV133" s="547">
        <f t="shared" si="6423"/>
        <v>0</v>
      </c>
      <c r="EW133" s="547">
        <f t="shared" si="6423"/>
        <v>0</v>
      </c>
      <c r="EX133" s="547">
        <f t="shared" si="6423"/>
        <v>0</v>
      </c>
      <c r="EY133" s="547">
        <f t="shared" si="6423"/>
        <v>0</v>
      </c>
      <c r="EZ133" s="547">
        <f t="shared" si="6423"/>
        <v>0</v>
      </c>
      <c r="FA133" s="547">
        <f t="shared" si="6423"/>
        <v>0</v>
      </c>
      <c r="FB133" s="547">
        <f t="shared" si="6423"/>
        <v>0</v>
      </c>
      <c r="FC133" s="547">
        <f t="shared" si="6423"/>
        <v>0</v>
      </c>
      <c r="FD133" s="547">
        <f t="shared" ref="FD133" si="6424">SUM(ER133:FC134)</f>
        <v>0</v>
      </c>
      <c r="FE133" s="333"/>
      <c r="FG133" s="32">
        <f>IF(AND($M133&lt;&gt;$FF$7),1,0)</f>
        <v>0</v>
      </c>
      <c r="FH133" s="32">
        <f>IF(AND($Q133&lt;&gt;$FF$7),1,0)</f>
        <v>0</v>
      </c>
      <c r="FI133" s="32">
        <f>IF(AND($U133&lt;&gt;$FF$7),1,0)</f>
        <v>0</v>
      </c>
      <c r="FJ133" s="32">
        <f>IF(AND($Y133&lt;&gt;$FF$7),1,0)</f>
        <v>0</v>
      </c>
      <c r="FK133" s="32">
        <f>IF(AND($AG133&lt;&gt;$FF$7),1,0)</f>
        <v>0</v>
      </c>
      <c r="FL133" s="32">
        <f>IF(AND($AK133&lt;&gt;$FF$7),1,0)</f>
        <v>0</v>
      </c>
      <c r="FM133" s="32">
        <f>IF(AND($AS133&lt;&gt;$FF$7),1,0)</f>
        <v>0</v>
      </c>
      <c r="FN133" s="32">
        <f>IF(AND($AW133&lt;&gt;$FF$7),1,0)</f>
        <v>0</v>
      </c>
      <c r="FO133" s="32">
        <f>IF(AND($BE133&lt;&gt;$FF$7),1,0)</f>
        <v>0</v>
      </c>
      <c r="FP133" s="32">
        <f>IF(AND($BI133&lt;&gt;$FF$7),1,0)</f>
        <v>0</v>
      </c>
      <c r="FQ133" s="32">
        <f>IF(AND($BQ133&lt;&gt;$FF$7),1,0)</f>
        <v>0</v>
      </c>
      <c r="FR133" s="32">
        <f>IF(AND($BU133&lt;&gt;$FF$7),1,0)</f>
        <v>0</v>
      </c>
      <c r="FU133" s="294">
        <f t="shared" ref="FU133" si="6425">IF($K133&lt;&gt;"NG",$GG133,0)</f>
        <v>0</v>
      </c>
      <c r="FV133" s="294">
        <f t="shared" ref="FV133" si="6426">IF($O133&lt;&gt;"NG",$GG133,0)</f>
        <v>0</v>
      </c>
      <c r="FW133" s="294">
        <f t="shared" ref="FW133" si="6427">IF($S133&lt;&gt;"NG",$GG133,0)</f>
        <v>0</v>
      </c>
      <c r="FX133" s="294">
        <f t="shared" ref="FX133" si="6428">IF($W133&lt;&gt;"NG",$GG133,0)</f>
        <v>0</v>
      </c>
      <c r="FY133" s="294">
        <f t="shared" ref="FY133" si="6429">IF($AE133&lt;&gt;"NG",$GG133,0)</f>
        <v>0</v>
      </c>
      <c r="FZ133" s="294">
        <f t="shared" ref="FZ133" si="6430">IF($AI133&lt;&gt;"NG",$GG133,0)</f>
        <v>0</v>
      </c>
      <c r="GA133" s="294">
        <f t="shared" ref="GA133" si="6431">IF($AQ133&lt;&gt;"NG",$GG133,0)</f>
        <v>0</v>
      </c>
      <c r="GB133" s="294">
        <f t="shared" ref="GB133" si="6432">IF($AU133&lt;&gt;"NG",$GG133,0)</f>
        <v>0</v>
      </c>
      <c r="GC133" s="294">
        <f t="shared" ref="GC133" si="6433">IF($BC133&lt;&gt;"NG",$GG133,0)</f>
        <v>0</v>
      </c>
      <c r="GD133" s="294">
        <f t="shared" ref="GD133" si="6434">IF($BG133&lt;&gt;"NG",$GG133,0)</f>
        <v>0</v>
      </c>
      <c r="GE133" s="294">
        <f t="shared" ref="GE133" si="6435">IF($BO133&lt;&gt;"NG",$GG133,0)</f>
        <v>0</v>
      </c>
      <c r="GF133" s="294">
        <f t="shared" ref="GF133" si="6436">IF($BS133&lt;&gt;"NG",$GG133,0)</f>
        <v>0</v>
      </c>
      <c r="GG133" s="294" t="e">
        <f>VLOOKUP($D133,リスト!$D:$S,15,FALSE)</f>
        <v>#N/A</v>
      </c>
      <c r="GH133" s="2" t="e">
        <f>INDEX(リスト!$V:$V,MATCH(中日程計画表!$D133,リスト!$D:$D,0))</f>
        <v>#N/A</v>
      </c>
      <c r="GI133" s="2" t="e">
        <f>INDEX(リスト!$A:$A,MATCH(中日程計画表!$D133,リスト!$D:$D,0))</f>
        <v>#N/A</v>
      </c>
      <c r="GJ133" s="2" t="e">
        <f>INDEX(リスト!$U:$U,MATCH(中日程計画表!$D133,リスト!$D:$D,0))</f>
        <v>#N/A</v>
      </c>
      <c r="GK133" s="5" t="e">
        <f>INDEX(リスト!$W:$W,MATCH(中日程計画表!$D133,リスト!$D:$D,0))</f>
        <v>#N/A</v>
      </c>
      <c r="GL133" s="2" t="s">
        <v>200</v>
      </c>
      <c r="GM133" s="296">
        <f>D133</f>
        <v>0</v>
      </c>
      <c r="GN133" s="296" t="str">
        <f>E133</f>
        <v>告知マスタ</v>
      </c>
      <c r="GU133" s="460" t="str">
        <f t="shared" ref="GU133" si="6437">AE133</f>
        <v>NG</v>
      </c>
      <c r="GV133" s="460">
        <f t="shared" ref="GV133" si="6438">EI133</f>
        <v>0</v>
      </c>
      <c r="GW133" s="460">
        <f t="shared" ref="GW133" si="6439">EI134</f>
        <v>0</v>
      </c>
      <c r="GX133" s="462">
        <f t="shared" ref="GX133" si="6440">EV133</f>
        <v>0</v>
      </c>
      <c r="GY133" s="460" t="str">
        <f t="shared" ref="GY133" si="6441">AI133</f>
        <v>NG</v>
      </c>
      <c r="GZ133" s="460">
        <f t="shared" ref="GZ133" si="6442">EJ133</f>
        <v>0</v>
      </c>
      <c r="HA133" s="460">
        <f t="shared" ref="HA133" si="6443">EJ134</f>
        <v>0</v>
      </c>
      <c r="HB133" s="462">
        <f t="shared" ref="HB133" si="6444">EW133</f>
        <v>0</v>
      </c>
      <c r="HC133" s="460" t="str">
        <f t="shared" ref="HC133" si="6445">AQ133</f>
        <v>NG</v>
      </c>
      <c r="HD133" s="460">
        <f t="shared" ref="HD133" si="6446">EK133</f>
        <v>0</v>
      </c>
      <c r="HE133" s="460">
        <f t="shared" ref="HE133" si="6447">EK134</f>
        <v>0</v>
      </c>
      <c r="HF133" s="462">
        <f t="shared" ref="HF133" si="6448">EX133</f>
        <v>0</v>
      </c>
      <c r="HG133" s="460" t="str">
        <f t="shared" ref="HG133" si="6449">AU133</f>
        <v>NG</v>
      </c>
      <c r="HH133" s="460">
        <f t="shared" ref="HH133" si="6450">EL133</f>
        <v>0</v>
      </c>
      <c r="HI133" s="460">
        <f t="shared" ref="HI133" si="6451">EL134</f>
        <v>0</v>
      </c>
      <c r="HJ133" s="462">
        <f t="shared" ref="HJ133" si="6452">EY133</f>
        <v>0</v>
      </c>
      <c r="HK133" s="460" t="str">
        <f t="shared" ref="HK133" si="6453">BC133</f>
        <v>NG</v>
      </c>
      <c r="HL133" s="460">
        <f t="shared" ref="HL133" si="6454">EM133</f>
        <v>0</v>
      </c>
      <c r="HM133" s="460">
        <f t="shared" ref="HM133" si="6455">EM134</f>
        <v>0</v>
      </c>
      <c r="HN133" s="462">
        <f t="shared" ref="HN133" si="6456">EZ133</f>
        <v>0</v>
      </c>
      <c r="HO133" s="460" t="str">
        <f t="shared" ref="HO133" si="6457">BG133</f>
        <v>NG</v>
      </c>
      <c r="HP133" s="460">
        <f t="shared" ref="HP133" si="6458">EN133</f>
        <v>0</v>
      </c>
      <c r="HQ133" s="460">
        <f t="shared" ref="HQ133" si="6459">EN134</f>
        <v>0</v>
      </c>
      <c r="HR133" s="462">
        <f t="shared" ref="HR133" si="6460">FA133</f>
        <v>0</v>
      </c>
      <c r="HS133" s="332"/>
    </row>
    <row r="134" spans="1:227" ht="12" customHeight="1">
      <c r="A134" s="489"/>
      <c r="B134" s="487"/>
      <c r="C134" s="475"/>
      <c r="D134" s="485"/>
      <c r="E134" s="483"/>
      <c r="F134" s="317"/>
      <c r="G134" s="317"/>
      <c r="H134" s="317"/>
      <c r="I134" s="317"/>
      <c r="J134" s="316"/>
      <c r="K134" s="481"/>
      <c r="L134" s="77"/>
      <c r="M134" s="77"/>
      <c r="N134" s="471"/>
      <c r="O134" s="475"/>
      <c r="P134" s="77"/>
      <c r="Q134" s="77"/>
      <c r="R134" s="471"/>
      <c r="S134" s="475"/>
      <c r="T134" s="77"/>
      <c r="U134" s="77"/>
      <c r="V134" s="471"/>
      <c r="W134" s="473"/>
      <c r="X134" s="247"/>
      <c r="Y134" s="77"/>
      <c r="Z134" s="479"/>
      <c r="AA134" s="477"/>
      <c r="AB134" s="80"/>
      <c r="AC134" s="80"/>
      <c r="AD134" s="471"/>
      <c r="AE134" s="473"/>
      <c r="AF134" s="77"/>
      <c r="AG134" s="77"/>
      <c r="AH134" s="471"/>
      <c r="AI134" s="473"/>
      <c r="AJ134" s="247"/>
      <c r="AK134" s="77"/>
      <c r="AL134" s="479"/>
      <c r="AM134" s="477"/>
      <c r="AN134" s="80"/>
      <c r="AO134" s="80"/>
      <c r="AP134" s="471"/>
      <c r="AQ134" s="473"/>
      <c r="AR134" s="77"/>
      <c r="AS134" s="77"/>
      <c r="AT134" s="471"/>
      <c r="AU134" s="473"/>
      <c r="AV134" s="77"/>
      <c r="AW134" s="77"/>
      <c r="AX134" s="471"/>
      <c r="AY134" s="477"/>
      <c r="AZ134" s="80"/>
      <c r="BA134" s="80"/>
      <c r="BB134" s="471"/>
      <c r="BC134" s="475"/>
      <c r="BD134" s="77"/>
      <c r="BE134" s="77"/>
      <c r="BF134" s="471"/>
      <c r="BG134" s="473"/>
      <c r="BH134" s="267"/>
      <c r="BI134" s="267"/>
      <c r="BJ134" s="492"/>
      <c r="BK134" s="477"/>
      <c r="BL134" s="80"/>
      <c r="BM134" s="80"/>
      <c r="BN134" s="471"/>
      <c r="BO134" s="475"/>
      <c r="BP134" s="77"/>
      <c r="BQ134" s="77"/>
      <c r="BR134" s="471"/>
      <c r="BS134" s="473"/>
      <c r="BT134" s="77"/>
      <c r="BU134" s="77"/>
      <c r="BV134" s="471"/>
      <c r="BW134" s="469"/>
      <c r="BX134" s="467"/>
      <c r="BY134" s="490"/>
      <c r="CA134" s="19">
        <f t="shared" ref="CA134" si="6461">IF(AND($N133=1,$M134&lt;&gt;$BZ$7),1,0)</f>
        <v>0</v>
      </c>
      <c r="CB134" s="19">
        <f t="shared" ref="CB134" si="6462">IF(AND($R133=1,$Q134&lt;&gt;$BZ$7),1,0)</f>
        <v>0</v>
      </c>
      <c r="CC134" s="19">
        <f t="shared" ref="CC134" si="6463">IF(AND($V133=1,$U134&lt;&gt;$BZ$7),1,0)</f>
        <v>0</v>
      </c>
      <c r="CD134" s="19">
        <f t="shared" ref="CD134" si="6464">IF(AND($Z133=1,$Y134&lt;&gt;$BZ$7),1,0)</f>
        <v>0</v>
      </c>
      <c r="CE134" s="19">
        <f t="shared" ref="CE134" si="6465">IF(AND($AH133=1,$AG134&lt;&gt;$BZ$7),1,0)</f>
        <v>0</v>
      </c>
      <c r="CF134" s="19">
        <f t="shared" ref="CF134" si="6466">IF(AND($AL133=1,$AK134&lt;&gt;$BZ$7),1,0)</f>
        <v>0</v>
      </c>
      <c r="CG134" s="19">
        <f t="shared" ref="CG134" si="6467">IF(AND($AT133=1,$AS134&lt;&gt;$BZ$7),1,0)</f>
        <v>0</v>
      </c>
      <c r="CH134" s="19">
        <f t="shared" ref="CH134" si="6468">IF(AND($AX133=1,$AW134&lt;&gt;$BZ$7),1,0)</f>
        <v>0</v>
      </c>
      <c r="CI134" s="19">
        <f t="shared" ref="CI134" si="6469">IF(AND($BF133=1,$BE134&lt;&gt;$BZ$7),1,0)</f>
        <v>0</v>
      </c>
      <c r="CJ134" s="19">
        <f t="shared" ref="CJ134" si="6470">IF(AND($BJ133=1,$BI134&lt;&gt;$BZ$7),1,0)</f>
        <v>0</v>
      </c>
      <c r="CK134" s="19">
        <f t="shared" ref="CK134" si="6471">IF(AND($BR133=1,$BQ134&lt;&gt;$BZ$7),1,0)</f>
        <v>0</v>
      </c>
      <c r="CL134" s="19">
        <f t="shared" ref="CL134" si="6472">IF(AND($BV133=1,$BU134&lt;&gt;$BZ$7),1,0)</f>
        <v>0</v>
      </c>
      <c r="CO134" s="19">
        <f>IF(AND($M134&lt;&gt;$CN$7,$M134&lt;=$CN$6),1,0)</f>
        <v>0</v>
      </c>
      <c r="CP134" s="19">
        <f>IF(AND($Q134&lt;&gt;$CN$7,$Q134&lt;=$CN$6),1,0)</f>
        <v>0</v>
      </c>
      <c r="CQ134" s="19">
        <f>IF(AND($U134&lt;&gt;$CN$7,$U134&lt;=$CN$6),1,0)</f>
        <v>0</v>
      </c>
      <c r="CR134" s="19">
        <f>IF(AND($Y134&lt;&gt;$CN$7,$Y134&lt;=$CN$6),1,0)</f>
        <v>0</v>
      </c>
      <c r="CS134" s="19">
        <f>IF(AND($AG134&lt;&gt;$CN$7,$AG134&lt;=$CN$6),1,0)</f>
        <v>0</v>
      </c>
      <c r="CT134" s="19">
        <f>IF(AND($AK134&lt;&gt;$CN$7,$AK134&lt;=$CN$6),1,0)</f>
        <v>0</v>
      </c>
      <c r="CU134" s="19">
        <f>IF(AND($AS134&lt;&gt;$CN$7,$AS134&lt;=$CN$6),1,0)</f>
        <v>0</v>
      </c>
      <c r="CV134" s="19">
        <f>IF(AND($AW134&lt;&gt;$CN$7,$AW134&lt;=$CN$6),1,0)</f>
        <v>0</v>
      </c>
      <c r="CW134" s="19">
        <f>IF(AND($BE134&lt;&gt;$CN$7,$BE134&lt;=$CN$6),1,0)</f>
        <v>0</v>
      </c>
      <c r="CX134" s="19">
        <f>IF(AND($BI134&lt;&gt;$CN$7,$BI134&lt;=$CN$6),1,0)</f>
        <v>0</v>
      </c>
      <c r="CY134" s="19">
        <f>IF(AND($BQ134&lt;&gt;$CN$7,$BQ134&lt;=$CN$6),1,0)</f>
        <v>0</v>
      </c>
      <c r="CZ134" s="19">
        <f>IF(AND($BU134&lt;&gt;$CN$7,$BU134&lt;=$CN$6),1,0)</f>
        <v>0</v>
      </c>
      <c r="DC134" s="19">
        <f>IF($N133=1,1,0)</f>
        <v>0</v>
      </c>
      <c r="DD134" s="19">
        <f>IF($R133=1,1,0)</f>
        <v>0</v>
      </c>
      <c r="DE134" s="19">
        <f>IF($V133=1,1,0)</f>
        <v>0</v>
      </c>
      <c r="DF134" s="19">
        <f>IF($Z133=1,1,0)</f>
        <v>0</v>
      </c>
      <c r="DG134" s="19">
        <f>IF($AH133=1,1,0)</f>
        <v>0</v>
      </c>
      <c r="DH134" s="19">
        <f>IF($AL133=1,1,0)</f>
        <v>0</v>
      </c>
      <c r="DI134" s="19">
        <f>IF($AT133=1,1,0)</f>
        <v>0</v>
      </c>
      <c r="DJ134" s="19">
        <f>IF($AX133=1,1,0)</f>
        <v>0</v>
      </c>
      <c r="DK134" s="19">
        <f>IF($BF133=1,1,0)</f>
        <v>0</v>
      </c>
      <c r="DL134" s="19">
        <f>IF($BJ133=1,1,0)</f>
        <v>0</v>
      </c>
      <c r="DM134" s="19">
        <f>IF($BR133=1,1,0)</f>
        <v>0</v>
      </c>
      <c r="DN134" s="19">
        <f>IF($BV133=1,1,0)</f>
        <v>0</v>
      </c>
      <c r="DQ134" s="19">
        <f t="shared" ref="DQ134" si="6473">IF($N133=1,1,0)</f>
        <v>0</v>
      </c>
      <c r="DR134" s="19">
        <f t="shared" ref="DR134" si="6474">IF($R133=1,1,0)</f>
        <v>0</v>
      </c>
      <c r="DS134" s="19">
        <f t="shared" ref="DS134" si="6475">IF($V133=1,1,0)</f>
        <v>0</v>
      </c>
      <c r="DT134" s="19">
        <f t="shared" ref="DT134" si="6476">IF($Z133=1,1,0)</f>
        <v>0</v>
      </c>
      <c r="DU134" s="19">
        <f t="shared" ref="DU134" si="6477">IF($AH133=1,1,0)</f>
        <v>0</v>
      </c>
      <c r="DV134" s="19">
        <f t="shared" ref="DV134" si="6478">IF($AL133=1,1,0)</f>
        <v>0</v>
      </c>
      <c r="DW134" s="19">
        <f t="shared" ref="DW134" si="6479">IF($AT133=1,1,0)</f>
        <v>0</v>
      </c>
      <c r="DX134" s="19">
        <f t="shared" ref="DX134" si="6480">IF($AX133=1,1,0)</f>
        <v>0</v>
      </c>
      <c r="DY134" s="19">
        <f t="shared" ref="DY134" si="6481">IF($BF133=1,1,0)</f>
        <v>0</v>
      </c>
      <c r="DZ134" s="19">
        <f t="shared" ref="DZ134" si="6482">IF($BJ133=1,1,0)</f>
        <v>0</v>
      </c>
      <c r="EA134" s="19">
        <f t="shared" ref="EA134" si="6483">IF($BR133=1,1,0)</f>
        <v>0</v>
      </c>
      <c r="EB134" s="19">
        <f t="shared" ref="EB134" si="6484">IF($BV133=1,1,0)</f>
        <v>0</v>
      </c>
      <c r="EE134" s="329">
        <f>N133*$FU134*週間進捗報告書!$G$9</f>
        <v>0</v>
      </c>
      <c r="EF134" s="329">
        <f>R133*$FV134*週間進捗報告書!$G$10</f>
        <v>0</v>
      </c>
      <c r="EG134" s="329">
        <f>V133*$FW134*週間進捗報告書!$G$11</f>
        <v>0</v>
      </c>
      <c r="EH134" s="329">
        <f>Z133*$FX134*週間進捗報告書!$G$12</f>
        <v>0</v>
      </c>
      <c r="EI134" s="329">
        <f>AH133*$FY134*週間進捗報告書!$G$13</f>
        <v>0</v>
      </c>
      <c r="EJ134" s="329">
        <f>AL133*$FZ134*週間進捗報告書!$G$14</f>
        <v>0</v>
      </c>
      <c r="EK134" s="329">
        <f>AT133*$GA134*週間進捗報告書!$G$15</f>
        <v>0</v>
      </c>
      <c r="EL134" s="329">
        <f>AX133*$GB134*週間進捗報告書!$G$16</f>
        <v>0</v>
      </c>
      <c r="EM134" s="329">
        <f>BF133*$GC134*週間進捗報告書!$G$17</f>
        <v>0</v>
      </c>
      <c r="EN134" s="329">
        <f>BJ133*$GD134*週間進捗報告書!$G$18</f>
        <v>0</v>
      </c>
      <c r="EO134" s="329">
        <f>BR133*$GE134*週間進捗報告書!$G$19</f>
        <v>0</v>
      </c>
      <c r="EP134" s="329">
        <f>BV133*$GF134*週間進捗報告書!$G$20</f>
        <v>0</v>
      </c>
      <c r="ER134" s="547"/>
      <c r="ES134" s="547"/>
      <c r="ET134" s="547"/>
      <c r="EU134" s="547"/>
      <c r="EV134" s="547"/>
      <c r="EW134" s="547"/>
      <c r="EX134" s="547"/>
      <c r="EY134" s="547"/>
      <c r="EZ134" s="547"/>
      <c r="FA134" s="547"/>
      <c r="FB134" s="547"/>
      <c r="FC134" s="547"/>
      <c r="FD134" s="547"/>
      <c r="FE134" s="332"/>
      <c r="FG134" s="19"/>
      <c r="FH134" s="19"/>
      <c r="FI134" s="19"/>
      <c r="FJ134" s="19"/>
      <c r="FK134" s="19"/>
      <c r="FL134" s="19"/>
      <c r="FM134" s="19"/>
      <c r="FN134" s="19"/>
      <c r="FO134" s="19"/>
      <c r="FP134" s="19"/>
      <c r="FQ134" s="19"/>
      <c r="FR134" s="19"/>
      <c r="FU134" s="295">
        <f t="shared" ref="FU134" si="6485">FU133</f>
        <v>0</v>
      </c>
      <c r="FV134" s="295">
        <f t="shared" ref="FV134" si="6486">FV133</f>
        <v>0</v>
      </c>
      <c r="FW134" s="295">
        <f t="shared" ref="FW134" si="6487">FW133</f>
        <v>0</v>
      </c>
      <c r="FX134" s="295">
        <f t="shared" ref="FX134" si="6488">FX133</f>
        <v>0</v>
      </c>
      <c r="FY134" s="295">
        <f t="shared" ref="FY134" si="6489">FY133</f>
        <v>0</v>
      </c>
      <c r="FZ134" s="295">
        <f t="shared" ref="FZ134" si="6490">FZ133</f>
        <v>0</v>
      </c>
      <c r="GA134" s="295">
        <f t="shared" ref="GA134" si="6491">GA133</f>
        <v>0</v>
      </c>
      <c r="GB134" s="295">
        <f t="shared" ref="GB134" si="6492">GB133</f>
        <v>0</v>
      </c>
      <c r="GC134" s="295">
        <f t="shared" ref="GC134" si="6493">GC133</f>
        <v>0</v>
      </c>
      <c r="GD134" s="295">
        <f t="shared" ref="GD134" si="6494">GD133</f>
        <v>0</v>
      </c>
      <c r="GE134" s="295">
        <f t="shared" ref="GE134" si="6495">GE133</f>
        <v>0</v>
      </c>
      <c r="GF134" s="295">
        <f t="shared" ref="GF134" si="6496">GF133</f>
        <v>0</v>
      </c>
      <c r="GG134" s="295" t="e">
        <f t="shared" ref="GG134" si="6497">GG133</f>
        <v>#N/A</v>
      </c>
      <c r="GH134" s="2" t="e">
        <f>INDEX(リスト!$V:$V,MATCH(中日程計画表!$D133,リスト!$D:$D,0))</f>
        <v>#N/A</v>
      </c>
      <c r="GI134" s="2" t="e">
        <f>INDEX(リスト!$A:$A,MATCH(中日程計画表!$D133,リスト!$D:$D,0))</f>
        <v>#N/A</v>
      </c>
      <c r="GJ134" s="2" t="e">
        <f>INDEX(リスト!$U:$U,MATCH(中日程計画表!$D133,リスト!$D:$D,0))</f>
        <v>#N/A</v>
      </c>
      <c r="GK134" s="5" t="e">
        <f>INDEX(リスト!$W:$W,MATCH(中日程計画表!$D133,リスト!$D:$D,0))</f>
        <v>#N/A</v>
      </c>
      <c r="GL134" s="2" t="s">
        <v>201</v>
      </c>
      <c r="GM134" s="296">
        <f t="shared" ref="GM134" si="6498">GM133</f>
        <v>0</v>
      </c>
      <c r="GN134" s="296" t="str">
        <f t="shared" ref="GN134" si="6499">GN133</f>
        <v>告知マスタ</v>
      </c>
      <c r="GU134" s="461"/>
      <c r="GV134" s="460"/>
      <c r="GW134" s="460"/>
      <c r="GX134" s="461"/>
      <c r="GY134" s="461"/>
      <c r="GZ134" s="460"/>
      <c r="HA134" s="460"/>
      <c r="HB134" s="461"/>
      <c r="HC134" s="461"/>
      <c r="HD134" s="460"/>
      <c r="HE134" s="460"/>
      <c r="HF134" s="461"/>
      <c r="HG134" s="461"/>
      <c r="HH134" s="460"/>
      <c r="HI134" s="460"/>
      <c r="HJ134" s="461"/>
      <c r="HK134" s="461"/>
      <c r="HL134" s="460"/>
      <c r="HM134" s="460"/>
      <c r="HN134" s="461"/>
      <c r="HO134" s="461"/>
      <c r="HP134" s="460"/>
      <c r="HQ134" s="460"/>
      <c r="HR134" s="461"/>
      <c r="HS134" s="4"/>
    </row>
    <row r="135" spans="1:227" ht="12" customHeight="1">
      <c r="A135" s="488" t="str">
        <f t="shared" ref="A135" ca="1" si="6500">INDIRECT("リスト!A"&amp;B135+6)</f>
        <v>マスタ</v>
      </c>
      <c r="B135" s="486">
        <f t="shared" ref="B135" si="6501">ROUNDDOWN((ROW()-6)/2,0)+1</f>
        <v>65</v>
      </c>
      <c r="C135" s="474" t="str">
        <f>機能グループ名</f>
        <v>取引先</v>
      </c>
      <c r="D135" s="484">
        <f>機能ID</f>
        <v>0</v>
      </c>
      <c r="E135" s="482" t="str">
        <f>機能名</f>
        <v>得意先マスタ</v>
      </c>
      <c r="F135" s="315"/>
      <c r="G135" s="315"/>
      <c r="H135" s="315"/>
      <c r="I135" s="315"/>
      <c r="J135" s="316"/>
      <c r="K135" s="480" t="str">
        <f>担当者_SR</f>
        <v>NG</v>
      </c>
      <c r="L135" s="76"/>
      <c r="M135" s="76"/>
      <c r="N135" s="470"/>
      <c r="O135" s="474" t="str">
        <f>担当者_SRR</f>
        <v>NG</v>
      </c>
      <c r="P135" s="76"/>
      <c r="Q135" s="76"/>
      <c r="R135" s="470"/>
      <c r="S135" s="474" t="str">
        <f>担当者_DS</f>
        <v>NG</v>
      </c>
      <c r="T135" s="76"/>
      <c r="U135" s="76"/>
      <c r="V135" s="470"/>
      <c r="W135" s="472" t="str">
        <f>担当者_DSR</f>
        <v>NG</v>
      </c>
      <c r="X135" s="76"/>
      <c r="Y135" s="76"/>
      <c r="Z135" s="470"/>
      <c r="AA135" s="476"/>
      <c r="AB135" s="79"/>
      <c r="AC135" s="79"/>
      <c r="AD135" s="470">
        <f>IF(AC136 &lt;&gt; "",1,0)</f>
        <v>0</v>
      </c>
      <c r="AE135" s="472" t="str">
        <f>担当者_CD</f>
        <v>NG</v>
      </c>
      <c r="AF135" s="76"/>
      <c r="AG135" s="76"/>
      <c r="AH135" s="470"/>
      <c r="AI135" s="472" t="str">
        <f>担当者_DD</f>
        <v>NG</v>
      </c>
      <c r="AJ135" s="76"/>
      <c r="AK135" s="76"/>
      <c r="AL135" s="470"/>
      <c r="AM135" s="476"/>
      <c r="AN135" s="79"/>
      <c r="AO135" s="79"/>
      <c r="AP135" s="470">
        <f>IF(AO136 &lt;&gt; "",1,0)</f>
        <v>0</v>
      </c>
      <c r="AQ135" s="472" t="str">
        <f>担当者_MCL</f>
        <v>NG</v>
      </c>
      <c r="AR135" s="76"/>
      <c r="AS135" s="76"/>
      <c r="AT135" s="470"/>
      <c r="AU135" s="472" t="str">
        <f>担当者_MCLR</f>
        <v>NG</v>
      </c>
      <c r="AV135" s="76"/>
      <c r="AW135" s="76"/>
      <c r="AX135" s="470"/>
      <c r="AY135" s="476"/>
      <c r="AZ135" s="79"/>
      <c r="BA135" s="79"/>
      <c r="BB135" s="470">
        <f>IF(BA136 &lt;&gt; "",1,0)</f>
        <v>0</v>
      </c>
      <c r="BC135" s="474" t="str">
        <f>担当者_MT</f>
        <v>NG</v>
      </c>
      <c r="BD135" s="76"/>
      <c r="BE135" s="76"/>
      <c r="BF135" s="470"/>
      <c r="BG135" s="472" t="str">
        <f>担当者_M検</f>
        <v>NG</v>
      </c>
      <c r="BH135" s="76"/>
      <c r="BI135" s="76"/>
      <c r="BJ135" s="470"/>
      <c r="BK135" s="476"/>
      <c r="BL135" s="79"/>
      <c r="BM135" s="79"/>
      <c r="BN135" s="470">
        <v>0</v>
      </c>
      <c r="BO135" s="474" t="str">
        <f>担当者_モテ</f>
        <v>NG</v>
      </c>
      <c r="BP135" s="76"/>
      <c r="BQ135" s="76"/>
      <c r="BR135" s="470"/>
      <c r="BS135" s="472" t="str">
        <f>担当者_モテR</f>
        <v>NG</v>
      </c>
      <c r="BT135" s="76"/>
      <c r="BU135" s="76"/>
      <c r="BV135" s="470"/>
      <c r="BW135" s="468">
        <f t="shared" ref="BW135" si="6502">IFERROR(SUM(IF(K135&lt;&gt;"NG",N135*K$1,0),IF(O135&lt;&gt;"NG",R135*O$1,0),IF(S135&lt;&gt;"NG",V135*S$1,0),IF(W135&lt;&gt;"NG",Z135*W$1,0),IF(AA135&lt;&gt;"NG",AD135*AA$1,0),IF(AE135&lt;&gt;"NG",AH135*AE$1,0),IF(AI135&lt;&gt;"NG",AL135*AI$1,0),IF(AM135&lt;&gt;"NG",AP135*AM$1,0),IF(AQ135&lt;&gt;"NG",AT135*AQ$1,0),IF(AU135&lt;&gt;"NG",AX135*AU$1,0),IF(AY135&lt;&gt;"NG",BB135*AY$1,0),IF(BC135&lt;&gt;"NG",BF135*BC$1,0),IF(BG135&lt;&gt;"NG",BJ135*BG$1,0),IF(BK135&lt;&gt;"NG",BN135*BK$1,0),IF(BO135&lt;&gt;"NG",BR135*BO$1,0),IF(BS135&lt;&gt;"NG",BV135*BS$1,0))/SUM(IF(K135&lt;&gt;"NG",K$1,0),IF(O135&lt;&gt;"NG",O$1,0),IF(S135&lt;&gt;"NG",S$1,0),IF(W135&lt;&gt;"NG",W$1,0),IF(AA135&lt;&gt;"NG",AA$1,0),IF(AE135&lt;&gt;"NG",AE$1,0),IF(AI135&lt;&gt;"NG",AI$1,0),IF(AM135&lt;&gt;"NG",AM$1,0),IF(AQ135&lt;&gt;"NG",AQ$1,0),IF(AU135&lt;&gt;"NG",AU$1,0),IF(AY135&lt;&gt;"NG",AY$1,0),IF(BC135&lt;&gt;"NG",BC$1,0),IF(BG135&lt;&gt;"NG",BG$1,0),IF(BK135&lt;&gt;"NG",BK$1,0),IF(BO135&lt;&gt;"NG",BO$1,0),IF(BS135&lt;&gt;"NG",BS$1,0)),0)</f>
        <v>0</v>
      </c>
      <c r="BX135" s="466"/>
      <c r="BY135" s="490"/>
      <c r="BZ135" s="5"/>
      <c r="CA135" s="32">
        <f t="shared" ref="CA135" si="6503">IF(AND($M135&lt;&gt;$BZ$5,$M135&lt;=$BZ$6,$M135&lt;&gt;$BZ$7),1,0)</f>
        <v>0</v>
      </c>
      <c r="CB135" s="32">
        <f t="shared" ref="CB135" si="6504">IF(AND($Q135&lt;&gt;$BZ$5,$Q135&lt;=$BZ$6,$Q135&lt;&gt;$BZ$7),1,0)</f>
        <v>0</v>
      </c>
      <c r="CC135" s="32">
        <f t="shared" ref="CC135" si="6505">IF(AND($U135&lt;&gt;$BZ$5,$U135&lt;=$BZ$6,$U135&lt;&gt;$BZ$7),1,0)</f>
        <v>0</v>
      </c>
      <c r="CD135" s="32">
        <f t="shared" ref="CD135" si="6506">IF(AND($Y135&lt;&gt;$BZ$5,$Y135&lt;=$BZ$6,$Y135&lt;&gt;$BZ$7),1,0)</f>
        <v>0</v>
      </c>
      <c r="CE135" s="32">
        <f t="shared" ref="CE135" si="6507">IF(AND($AG135&lt;&gt;$BZ$5,$AG135&lt;=$BZ$6,$AG135&lt;&gt;$BZ$7),1,0)</f>
        <v>0</v>
      </c>
      <c r="CF135" s="32">
        <f t="shared" ref="CF135" si="6508">IF(AND($AK135&lt;&gt;$BZ$5,$AK135&lt;=$BZ$6,$AK135&lt;&gt;$BZ$7),1,0)</f>
        <v>0</v>
      </c>
      <c r="CG135" s="32">
        <f t="shared" ref="CG135" si="6509">IF(AND($AS135&lt;&gt;$BZ$5,$AS135&lt;=$BZ$6,$AS135&lt;&gt;$BZ$7),1,0)</f>
        <v>0</v>
      </c>
      <c r="CH135" s="32">
        <f t="shared" ref="CH135" si="6510">IF(AND($AW135&lt;&gt;$BZ$5,$AW135&lt;=$BZ$6,$AW135&lt;&gt;$BZ$7),1,0)</f>
        <v>0</v>
      </c>
      <c r="CI135" s="32">
        <f t="shared" ref="CI135" si="6511">IF(AND($BE135&lt;&gt;$BZ$5,$BE135&lt;=$BZ$6,$BE135&lt;&gt;$BZ$7),1,0)</f>
        <v>0</v>
      </c>
      <c r="CJ135" s="32">
        <f t="shared" ref="CJ135" si="6512">IF(AND($BI135&lt;&gt;$BZ$5,$BI135&lt;=$BZ$6,$BI135&lt;&gt;$BZ$7),1,0)</f>
        <v>0</v>
      </c>
      <c r="CK135" s="32">
        <f t="shared" ref="CK135" si="6513">IF(AND($BQ135&lt;&gt;$BZ$5,$BQ135&lt;=$BZ$6,$BQ135&lt;&gt;$BZ$7),1,0)</f>
        <v>0</v>
      </c>
      <c r="CL135" s="32">
        <f t="shared" ref="CL135" si="6514">IF(AND($BU135&lt;&gt;$BZ$5,$BU135&lt;=$BZ$6,$BU135&lt;&gt;$BZ$7),1,0)</f>
        <v>0</v>
      </c>
      <c r="CO135" s="32">
        <f>IF(AND($M135&lt;&gt;$CN$5,$M135&lt;=$CN$6,$M135&lt;&gt;$CN$7),1,0)</f>
        <v>0</v>
      </c>
      <c r="CP135" s="32">
        <f>IF(AND($Q135&lt;&gt;$CN$5,$Q135&lt;=$CN$6,$Q135&lt;&gt;$CN$7),1,0)</f>
        <v>0</v>
      </c>
      <c r="CQ135" s="32">
        <f>IF(AND($U135&lt;&gt;$CN$5,$U135&lt;=$CN$6,$U135&lt;&gt;$CN$7),1,0)</f>
        <v>0</v>
      </c>
      <c r="CR135" s="32">
        <f>IF(AND($Y135&lt;&gt;$CN$5,$Y135&lt;=$CN$6,$Y135&lt;&gt;$CN$7),1,0)</f>
        <v>0</v>
      </c>
      <c r="CS135" s="32">
        <f>IF(AND($AG135&lt;&gt;$CN$5,$AG135&lt;=$CN$6,$AG135&lt;&gt;$CN$7),1,0)</f>
        <v>0</v>
      </c>
      <c r="CT135" s="32">
        <f>IF(AND($AK135&lt;&gt;$CN$5,$AK135&lt;=$CN$6,$AK135&lt;&gt;$CN$7),1,0)</f>
        <v>0</v>
      </c>
      <c r="CU135" s="32">
        <f>IF(AND($AS135&lt;&gt;$CN$5,$AS135&lt;=$CN$6,$AS135&lt;&gt;$CN$7),1,0)</f>
        <v>0</v>
      </c>
      <c r="CV135" s="32">
        <f>IF(AND($AW135&lt;&gt;$CN$5,$AW135&lt;=$CN$6,$AW135&lt;&gt;$CN$7),1,0)</f>
        <v>0</v>
      </c>
      <c r="CW135" s="32">
        <f>IF(AND($BE135&lt;&gt;$CN$5,$BE135&lt;=$CN$6,$BE135&lt;&gt;$CN$7),1,0)</f>
        <v>0</v>
      </c>
      <c r="CX135" s="32">
        <f>IF(AND($BI135&lt;&gt;$CN$5,$BI135&lt;=$CN$6,$BI135&lt;&gt;$CN$7),1,0)</f>
        <v>0</v>
      </c>
      <c r="CY135" s="32">
        <f>IF(AND($BQ135&lt;&gt;$CN$5,$BQ135&lt;=$CN$6,$BQ135&lt;&gt;$CN$7),1,0)</f>
        <v>0</v>
      </c>
      <c r="CZ135" s="32">
        <f>IF(AND($BU135&lt;&gt;$CN$5,$BU135&lt;=$CN$6,$BU135&lt;&gt;$CN$7),1,0)</f>
        <v>0</v>
      </c>
      <c r="DC135" s="32">
        <f>IF(AND($M135&lt;&gt;$DB$5,$M135&lt;=$DB$6,$M135&lt;&gt;$CN$7),1,0)</f>
        <v>0</v>
      </c>
      <c r="DD135" s="32">
        <f>IF(AND($Q135&lt;&gt;$DB$5,$Q135&lt;=$DB$6,$Q135&lt;&gt;$CN$7),1,0)</f>
        <v>0</v>
      </c>
      <c r="DE135" s="32">
        <f>IF(AND($U135&lt;&gt;$DB$5,$U135&lt;=$DB$6,$U135&lt;&gt;$CN$7),1,0)</f>
        <v>0</v>
      </c>
      <c r="DF135" s="32">
        <f>IF(AND($Y135&lt;&gt;$DB$5,$Y135&lt;=$DB$6,$Y135&lt;&gt;$CN$7),1,0)</f>
        <v>0</v>
      </c>
      <c r="DG135" s="32">
        <f>IF(AND($AG135&lt;&gt;$DB$5,$AG135&lt;=$DB$6,$AG135&lt;&gt;$CN$7),1,0)</f>
        <v>0</v>
      </c>
      <c r="DH135" s="32">
        <f>IF(AND($AK135&lt;&gt;$DB$5,$AK135&lt;=$DB$6,$AK135&lt;&gt;$CN$7),1,0)</f>
        <v>0</v>
      </c>
      <c r="DI135" s="32">
        <f>IF(AND($AS135&lt;&gt;$DB$5,$AS135&lt;=$DB$6,$AS135&lt;&gt;$CN$7),1,0)</f>
        <v>0</v>
      </c>
      <c r="DJ135" s="32">
        <f>IF(AND($AW135&lt;&gt;$DB$5,$AW135&lt;=$DB$6,$AW135&lt;&gt;$CN$7),1,0)</f>
        <v>0</v>
      </c>
      <c r="DK135" s="32">
        <f>IF(AND($BE135&lt;&gt;$DB$5,$BE135&lt;=$DB$6,$BE135&lt;&gt;$CN$7),1,0)</f>
        <v>0</v>
      </c>
      <c r="DL135" s="32">
        <f>IF(AND($BI135&lt;&gt;$DB$5,$BI135&lt;=$DB$6,$BI135&lt;&gt;$CN$7),1,0)</f>
        <v>0</v>
      </c>
      <c r="DM135" s="32">
        <f>IF(AND($BQ135&lt;&gt;$DB$5,$BQ135&lt;=$DB$6,$BQ135&lt;&gt;$CN$7),1,0)</f>
        <v>0</v>
      </c>
      <c r="DN135" s="32">
        <f>IF(AND($BU135&lt;&gt;$DB$5,$BU135&lt;=$DB$6,$BU135&lt;&gt;$CN$7),1,0)</f>
        <v>0</v>
      </c>
      <c r="DQ135" s="32">
        <f t="shared" ref="DQ135" si="6515">IF(AND($M135&lt;&gt;$DP$5,$M135&lt;=$DP$6,$M135&lt;&gt;$CN$7),1,0)</f>
        <v>0</v>
      </c>
      <c r="DR135" s="32">
        <f t="shared" ref="DR135" si="6516">IF(AND($Q135&lt;&gt;$DP$5,$Q135&lt;=$DP$6,$Q135&lt;&gt;$CN$7),1,0)</f>
        <v>0</v>
      </c>
      <c r="DS135" s="32">
        <f t="shared" ref="DS135" si="6517">IF(AND($U135&lt;&gt;$DP$5,$U135&lt;=$DP$6,$U135&lt;&gt;$CN$7),1,0)</f>
        <v>0</v>
      </c>
      <c r="DT135" s="32">
        <f t="shared" ref="DT135" si="6518">IF(AND($Y135&lt;&gt;$DP$5,$Y135&lt;=$DP$6,$Y135&lt;&gt;$CN$7),1,0)</f>
        <v>0</v>
      </c>
      <c r="DU135" s="32">
        <f t="shared" ref="DU135" si="6519">IF(AND($AG135&lt;&gt;$DP$5,$AG135&lt;=$DP$6,$AG135&lt;&gt;$CN$7),1,0)</f>
        <v>0</v>
      </c>
      <c r="DV135" s="32">
        <f t="shared" ref="DV135" si="6520">IF(AND($AK135&lt;&gt;$DP$5,$AK135&lt;=$DP$6,$AK135&lt;&gt;$CN$7),1,0)</f>
        <v>0</v>
      </c>
      <c r="DW135" s="32">
        <f t="shared" ref="DW135" si="6521">IF(AND($AS135&lt;&gt;$DP$5,$AS135&lt;=$DP$6,$AS135&lt;&gt;$CN$7),1,0)</f>
        <v>0</v>
      </c>
      <c r="DX135" s="32">
        <f t="shared" ref="DX135" si="6522">IF(AND($AW135&lt;&gt;$DP$5,$AW135&lt;=$DP$6,$AW135&lt;&gt;$CN$7),1,0)</f>
        <v>0</v>
      </c>
      <c r="DY135" s="32">
        <f t="shared" ref="DY135" si="6523">IF(AND($BE135&lt;&gt;$DP$5,$BE135&lt;=$DP$6,$BE135&lt;&gt;$CN$7),1,0)</f>
        <v>0</v>
      </c>
      <c r="DZ135" s="32">
        <f t="shared" ref="DZ135" si="6524">IF(AND($BI135&lt;&gt;$DP$5,$BI135&lt;=$DP$6,$BI135&lt;&gt;$CN$7),1,0)</f>
        <v>0</v>
      </c>
      <c r="EA135" s="32">
        <f t="shared" ref="EA135" si="6525">IF(AND($BQ135&lt;&gt;$DP$5,$BQ135&lt;=$DP$6,$BQ135&lt;&gt;$CN$7),1,0)</f>
        <v>0</v>
      </c>
      <c r="EB135" s="32">
        <f t="shared" ref="EB135" si="6526">IF(AND($BU135&lt;&gt;$DP$5,$BU135&lt;=$DP$6,$BU135&lt;&gt;$CN$7),1,0)</f>
        <v>0</v>
      </c>
      <c r="EE135" s="328">
        <f>IF(M135&lt;&gt;"",IF(M135&lt;=$ED$6,1,IF(L135&gt;$ED$6,0,NETWORKDAYS(L135,$ED$6,祭日リスト)/NETWORKDAYS(L135,M135,祭日リスト)))*$GG135*週間進捗報告書!$G$9,0)</f>
        <v>0</v>
      </c>
      <c r="EF135" s="328">
        <f>IF(Q135&lt;&gt;"",IF(Q135&lt;=$ED$6,1,IF(P135&gt;$ED$6,0,NETWORKDAYS(P135,$ED$6,祭日リスト)/NETWORKDAYS(P135,Q135,祭日リスト)))*$GG135*週間進捗報告書!$G$10,0)</f>
        <v>0</v>
      </c>
      <c r="EG135" s="328">
        <f>IF(U135&lt;&gt;"",IF(U135&lt;=$ED$6,1,IF(T135&gt;$ED$6,0,NETWORKDAYS(T135,$ED$6,祭日リスト)/NETWORKDAYS(T135,U135,祭日リスト)))*$GG135*週間進捗報告書!$G$11,0)</f>
        <v>0</v>
      </c>
      <c r="EH135" s="328">
        <f>IF(Y135&lt;&gt;"",IF(Y135&lt;=$ED$6,1,IF(X135&gt;$ED$6,0,NETWORKDAYS(X135,$ED$6,祭日リスト)/NETWORKDAYS(X135,Y135,祭日リスト)))*$GG135*週間進捗報告書!$G$12,0)</f>
        <v>0</v>
      </c>
      <c r="EI135" s="328">
        <f>IF(AG135&lt;&gt;"",IF(AG135&lt;=$ED$6,1,IF(AF135&gt;$ED$6,0,NETWORKDAYS(AF135,$ED$6,祭日リスト)/NETWORKDAYS(AF135,AG135,祭日リスト)))*$GG135*週間進捗報告書!$G$13,0)</f>
        <v>0</v>
      </c>
      <c r="EJ135" s="328">
        <f>IF(AK135&lt;&gt;"",IF(AK135&lt;=$ED$6,1,IF(AJ135&gt;$ED$6,0,NETWORKDAYS(AJ135,$ED$6,祭日リスト)/NETWORKDAYS(AJ135,AK135,祭日リスト)))*$GG135*週間進捗報告書!$G$14,0)</f>
        <v>0</v>
      </c>
      <c r="EK135" s="328">
        <f>IF(AS135&lt;&gt;"",IF(AS135&lt;=$ED$6,1,IF(AR135&gt;$ED$6,0,NETWORKDAYS(AR135,$ED$6,祭日リスト)/NETWORKDAYS(AR135,AS135,祭日リスト)))*$GG135*週間進捗報告書!$G$15,0)</f>
        <v>0</v>
      </c>
      <c r="EL135" s="328">
        <f>IF(AW135&lt;&gt;"",IF(AW135&lt;=$ED$6,1,IF(AV135&gt;$ED$6,0,NETWORKDAYS(AV135,$ED$6,祭日リスト)/NETWORKDAYS(AV135,AW135,祭日リスト)))*$GG135*週間進捗報告書!$G$16,0)</f>
        <v>0</v>
      </c>
      <c r="EM135" s="328">
        <f>IF(BE135&lt;&gt;"",IF(BE135&lt;=$ED$6,1,IF(BD135&gt;$ED$6,0,NETWORKDAYS(BD135,$ED$6,祭日リスト)/NETWORKDAYS(BD135,BE135,祭日リスト)))*$GG135*週間進捗報告書!$G$17,0)</f>
        <v>0</v>
      </c>
      <c r="EN135" s="328">
        <f>IF(BI135&lt;&gt;"",IF(BI135&lt;=$ED$6,1,IF(BH135&gt;$ED$6,0,NETWORKDAYS(BH135,$ED$6,祭日リスト)/NETWORKDAYS(BH135,BI135,祭日リスト)))*$GG135*週間進捗報告書!$G$18,0)</f>
        <v>0</v>
      </c>
      <c r="EO135" s="328">
        <f>IF(BQ135&lt;&gt;"",IF(BQ135&lt;=$ED$6,1,IF(BP135&gt;$ED$6,0,NETWORKDAYS(BP135,$ED$6,祭日リスト)/NETWORKDAYS(BP135,BQ135,祭日リスト)))*$GG135*週間進捗報告書!$G$19,0)</f>
        <v>0</v>
      </c>
      <c r="EP135" s="328">
        <f>IF(BU135&lt;&gt;"",IF(BU135&lt;=$ED$6,1,IF(BT135&gt;$ED$6,0,NETWORKDAYS(BT135,$ED$6,祭日リスト)/NETWORKDAYS(BT135,BU135,祭日リスト)))*$GG135*週間進捗報告書!$G$20,0)</f>
        <v>0</v>
      </c>
      <c r="ER135" s="547">
        <f t="shared" ref="ER135:FC135" si="6527">EE135-EE136</f>
        <v>0</v>
      </c>
      <c r="ES135" s="547">
        <f t="shared" si="6527"/>
        <v>0</v>
      </c>
      <c r="ET135" s="547">
        <f t="shared" si="6527"/>
        <v>0</v>
      </c>
      <c r="EU135" s="547">
        <f t="shared" si="6527"/>
        <v>0</v>
      </c>
      <c r="EV135" s="547">
        <f t="shared" si="6527"/>
        <v>0</v>
      </c>
      <c r="EW135" s="547">
        <f t="shared" si="6527"/>
        <v>0</v>
      </c>
      <c r="EX135" s="547">
        <f t="shared" si="6527"/>
        <v>0</v>
      </c>
      <c r="EY135" s="547">
        <f t="shared" si="6527"/>
        <v>0</v>
      </c>
      <c r="EZ135" s="547">
        <f t="shared" si="6527"/>
        <v>0</v>
      </c>
      <c r="FA135" s="547">
        <f t="shared" si="6527"/>
        <v>0</v>
      </c>
      <c r="FB135" s="547">
        <f t="shared" si="6527"/>
        <v>0</v>
      </c>
      <c r="FC135" s="547">
        <f t="shared" si="6527"/>
        <v>0</v>
      </c>
      <c r="FD135" s="547">
        <f t="shared" ref="FD135" si="6528">SUM(ER135:FC136)</f>
        <v>0</v>
      </c>
      <c r="FE135" s="333"/>
      <c r="FG135" s="32">
        <f>IF(AND($M135&lt;&gt;$FF$7),1,0)</f>
        <v>0</v>
      </c>
      <c r="FH135" s="32">
        <f>IF(AND($Q135&lt;&gt;$FF$7),1,0)</f>
        <v>0</v>
      </c>
      <c r="FI135" s="32">
        <f>IF(AND($U135&lt;&gt;$FF$7),1,0)</f>
        <v>0</v>
      </c>
      <c r="FJ135" s="32">
        <f>IF(AND($Y135&lt;&gt;$FF$7),1,0)</f>
        <v>0</v>
      </c>
      <c r="FK135" s="32">
        <f>IF(AND($AG135&lt;&gt;$FF$7),1,0)</f>
        <v>0</v>
      </c>
      <c r="FL135" s="32">
        <f>IF(AND($AK135&lt;&gt;$FF$7),1,0)</f>
        <v>0</v>
      </c>
      <c r="FM135" s="32">
        <f>IF(AND($AS135&lt;&gt;$FF$7),1,0)</f>
        <v>0</v>
      </c>
      <c r="FN135" s="32">
        <f>IF(AND($AW135&lt;&gt;$FF$7),1,0)</f>
        <v>0</v>
      </c>
      <c r="FO135" s="32">
        <f>IF(AND($BE135&lt;&gt;$FF$7),1,0)</f>
        <v>0</v>
      </c>
      <c r="FP135" s="32">
        <f>IF(AND($BI135&lt;&gt;$FF$7),1,0)</f>
        <v>0</v>
      </c>
      <c r="FQ135" s="32">
        <f>IF(AND($BQ135&lt;&gt;$FF$7),1,0)</f>
        <v>0</v>
      </c>
      <c r="FR135" s="32">
        <f>IF(AND($BU135&lt;&gt;$FF$7),1,0)</f>
        <v>0</v>
      </c>
      <c r="FU135" s="294">
        <f t="shared" ref="FU135" si="6529">IF($K135&lt;&gt;"NG",$GG135,0)</f>
        <v>0</v>
      </c>
      <c r="FV135" s="294">
        <f t="shared" ref="FV135" si="6530">IF($O135&lt;&gt;"NG",$GG135,0)</f>
        <v>0</v>
      </c>
      <c r="FW135" s="294">
        <f t="shared" ref="FW135" si="6531">IF($S135&lt;&gt;"NG",$GG135,0)</f>
        <v>0</v>
      </c>
      <c r="FX135" s="294">
        <f t="shared" ref="FX135" si="6532">IF($W135&lt;&gt;"NG",$GG135,0)</f>
        <v>0</v>
      </c>
      <c r="FY135" s="294">
        <f t="shared" ref="FY135" si="6533">IF($AE135&lt;&gt;"NG",$GG135,0)</f>
        <v>0</v>
      </c>
      <c r="FZ135" s="294">
        <f t="shared" ref="FZ135" si="6534">IF($AI135&lt;&gt;"NG",$GG135,0)</f>
        <v>0</v>
      </c>
      <c r="GA135" s="294">
        <f t="shared" ref="GA135" si="6535">IF($AQ135&lt;&gt;"NG",$GG135,0)</f>
        <v>0</v>
      </c>
      <c r="GB135" s="294">
        <f t="shared" ref="GB135" si="6536">IF($AU135&lt;&gt;"NG",$GG135,0)</f>
        <v>0</v>
      </c>
      <c r="GC135" s="294">
        <f t="shared" ref="GC135" si="6537">IF($BC135&lt;&gt;"NG",$GG135,0)</f>
        <v>0</v>
      </c>
      <c r="GD135" s="294">
        <f t="shared" ref="GD135" si="6538">IF($BG135&lt;&gt;"NG",$GG135,0)</f>
        <v>0</v>
      </c>
      <c r="GE135" s="294">
        <f t="shared" ref="GE135" si="6539">IF($BO135&lt;&gt;"NG",$GG135,0)</f>
        <v>0</v>
      </c>
      <c r="GF135" s="294">
        <f t="shared" ref="GF135" si="6540">IF($BS135&lt;&gt;"NG",$GG135,0)</f>
        <v>0</v>
      </c>
      <c r="GG135" s="294" t="e">
        <f>VLOOKUP($D135,リスト!$D:$S,15,FALSE)</f>
        <v>#N/A</v>
      </c>
      <c r="GH135" s="2" t="e">
        <f>INDEX(リスト!$V:$V,MATCH(中日程計画表!$D135,リスト!$D:$D,0))</f>
        <v>#N/A</v>
      </c>
      <c r="GI135" s="2" t="e">
        <f>INDEX(リスト!$A:$A,MATCH(中日程計画表!$D135,リスト!$D:$D,0))</f>
        <v>#N/A</v>
      </c>
      <c r="GJ135" s="2" t="e">
        <f>INDEX(リスト!$U:$U,MATCH(中日程計画表!$D135,リスト!$D:$D,0))</f>
        <v>#N/A</v>
      </c>
      <c r="GK135" s="5" t="e">
        <f>INDEX(リスト!$W:$W,MATCH(中日程計画表!$D135,リスト!$D:$D,0))</f>
        <v>#N/A</v>
      </c>
      <c r="GL135" s="2" t="s">
        <v>200</v>
      </c>
      <c r="GM135" s="296">
        <f>D135</f>
        <v>0</v>
      </c>
      <c r="GN135" s="296" t="str">
        <f>E135</f>
        <v>得意先マスタ</v>
      </c>
      <c r="GU135" s="460" t="str">
        <f t="shared" ref="GU135" si="6541">AE135</f>
        <v>NG</v>
      </c>
      <c r="GV135" s="460">
        <f t="shared" ref="GV135" si="6542">EI135</f>
        <v>0</v>
      </c>
      <c r="GW135" s="460">
        <f t="shared" ref="GW135" si="6543">EI136</f>
        <v>0</v>
      </c>
      <c r="GX135" s="462">
        <f t="shared" ref="GX135" si="6544">EV135</f>
        <v>0</v>
      </c>
      <c r="GY135" s="460" t="str">
        <f t="shared" ref="GY135" si="6545">AI135</f>
        <v>NG</v>
      </c>
      <c r="GZ135" s="460">
        <f t="shared" ref="GZ135" si="6546">EJ135</f>
        <v>0</v>
      </c>
      <c r="HA135" s="460">
        <f t="shared" ref="HA135" si="6547">EJ136</f>
        <v>0</v>
      </c>
      <c r="HB135" s="462">
        <f t="shared" ref="HB135" si="6548">EW135</f>
        <v>0</v>
      </c>
      <c r="HC135" s="460" t="str">
        <f t="shared" ref="HC135" si="6549">AQ135</f>
        <v>NG</v>
      </c>
      <c r="HD135" s="460">
        <f t="shared" ref="HD135" si="6550">EK135</f>
        <v>0</v>
      </c>
      <c r="HE135" s="460">
        <f t="shared" ref="HE135" si="6551">EK136</f>
        <v>0</v>
      </c>
      <c r="HF135" s="462">
        <f t="shared" ref="HF135" si="6552">EX135</f>
        <v>0</v>
      </c>
      <c r="HG135" s="460" t="str">
        <f t="shared" ref="HG135" si="6553">AU135</f>
        <v>NG</v>
      </c>
      <c r="HH135" s="460">
        <f t="shared" ref="HH135" si="6554">EL135</f>
        <v>0</v>
      </c>
      <c r="HI135" s="460">
        <f t="shared" ref="HI135" si="6555">EL136</f>
        <v>0</v>
      </c>
      <c r="HJ135" s="462">
        <f t="shared" ref="HJ135" si="6556">EY135</f>
        <v>0</v>
      </c>
      <c r="HK135" s="460" t="str">
        <f t="shared" ref="HK135" si="6557">BC135</f>
        <v>NG</v>
      </c>
      <c r="HL135" s="460">
        <f t="shared" ref="HL135" si="6558">EM135</f>
        <v>0</v>
      </c>
      <c r="HM135" s="460">
        <f t="shared" ref="HM135" si="6559">EM136</f>
        <v>0</v>
      </c>
      <c r="HN135" s="462">
        <f t="shared" ref="HN135" si="6560">EZ135</f>
        <v>0</v>
      </c>
      <c r="HO135" s="460" t="str">
        <f t="shared" ref="HO135" si="6561">BG135</f>
        <v>NG</v>
      </c>
      <c r="HP135" s="460">
        <f t="shared" ref="HP135" si="6562">EN135</f>
        <v>0</v>
      </c>
      <c r="HQ135" s="460">
        <f t="shared" ref="HQ135" si="6563">EN136</f>
        <v>0</v>
      </c>
      <c r="HR135" s="462">
        <f t="shared" ref="HR135" si="6564">FA135</f>
        <v>0</v>
      </c>
      <c r="HS135" s="332"/>
    </row>
    <row r="136" spans="1:227" ht="12" customHeight="1">
      <c r="A136" s="489"/>
      <c r="B136" s="487"/>
      <c r="C136" s="475"/>
      <c r="D136" s="485"/>
      <c r="E136" s="483"/>
      <c r="F136" s="317"/>
      <c r="G136" s="317"/>
      <c r="H136" s="317"/>
      <c r="I136" s="317"/>
      <c r="J136" s="316"/>
      <c r="K136" s="481"/>
      <c r="L136" s="77"/>
      <c r="M136" s="77"/>
      <c r="N136" s="471"/>
      <c r="O136" s="475"/>
      <c r="P136" s="77"/>
      <c r="Q136" s="77"/>
      <c r="R136" s="471"/>
      <c r="S136" s="475"/>
      <c r="T136" s="77"/>
      <c r="U136" s="77"/>
      <c r="V136" s="471"/>
      <c r="W136" s="473"/>
      <c r="X136" s="77"/>
      <c r="Y136" s="77"/>
      <c r="Z136" s="471"/>
      <c r="AA136" s="477"/>
      <c r="AB136" s="80"/>
      <c r="AC136" s="80"/>
      <c r="AD136" s="471"/>
      <c r="AE136" s="473"/>
      <c r="AF136" s="77"/>
      <c r="AG136" s="77"/>
      <c r="AH136" s="471"/>
      <c r="AI136" s="473"/>
      <c r="AJ136" s="77"/>
      <c r="AK136" s="77"/>
      <c r="AL136" s="471"/>
      <c r="AM136" s="477"/>
      <c r="AN136" s="80"/>
      <c r="AO136" s="80"/>
      <c r="AP136" s="471"/>
      <c r="AQ136" s="473"/>
      <c r="AR136" s="77"/>
      <c r="AS136" s="77"/>
      <c r="AT136" s="471"/>
      <c r="AU136" s="473"/>
      <c r="AV136" s="77"/>
      <c r="AW136" s="77"/>
      <c r="AX136" s="471"/>
      <c r="AY136" s="477"/>
      <c r="AZ136" s="80"/>
      <c r="BA136" s="80"/>
      <c r="BB136" s="471"/>
      <c r="BC136" s="475"/>
      <c r="BD136" s="77"/>
      <c r="BE136" s="77"/>
      <c r="BF136" s="471"/>
      <c r="BG136" s="473"/>
      <c r="BH136" s="77"/>
      <c r="BI136" s="77"/>
      <c r="BJ136" s="471"/>
      <c r="BK136" s="477"/>
      <c r="BL136" s="80"/>
      <c r="BM136" s="80"/>
      <c r="BN136" s="471"/>
      <c r="BO136" s="475"/>
      <c r="BP136" s="77"/>
      <c r="BQ136" s="77"/>
      <c r="BR136" s="471"/>
      <c r="BS136" s="473"/>
      <c r="BT136" s="77"/>
      <c r="BU136" s="77"/>
      <c r="BV136" s="471"/>
      <c r="BW136" s="469"/>
      <c r="BX136" s="467"/>
      <c r="BY136" s="490"/>
      <c r="CA136" s="19">
        <f t="shared" ref="CA136" si="6565">IF(AND($N135=1,$M136&lt;&gt;$BZ$7),1,0)</f>
        <v>0</v>
      </c>
      <c r="CB136" s="19">
        <f t="shared" ref="CB136" si="6566">IF(AND($R135=1,$Q136&lt;&gt;$BZ$7),1,0)</f>
        <v>0</v>
      </c>
      <c r="CC136" s="19">
        <f t="shared" ref="CC136" si="6567">IF(AND($V135=1,$U136&lt;&gt;$BZ$7),1,0)</f>
        <v>0</v>
      </c>
      <c r="CD136" s="19">
        <f t="shared" ref="CD136" si="6568">IF(AND($Z135=1,$Y136&lt;&gt;$BZ$7),1,0)</f>
        <v>0</v>
      </c>
      <c r="CE136" s="19">
        <f t="shared" ref="CE136" si="6569">IF(AND($AH135=1,$AG136&lt;&gt;$BZ$7),1,0)</f>
        <v>0</v>
      </c>
      <c r="CF136" s="19">
        <f t="shared" ref="CF136" si="6570">IF(AND($AL135=1,$AK136&lt;&gt;$BZ$7),1,0)</f>
        <v>0</v>
      </c>
      <c r="CG136" s="19">
        <f t="shared" ref="CG136" si="6571">IF(AND($AT135=1,$AS136&lt;&gt;$BZ$7),1,0)</f>
        <v>0</v>
      </c>
      <c r="CH136" s="19">
        <f t="shared" ref="CH136" si="6572">IF(AND($AX135=1,$AW136&lt;&gt;$BZ$7),1,0)</f>
        <v>0</v>
      </c>
      <c r="CI136" s="19">
        <f t="shared" ref="CI136" si="6573">IF(AND($BF135=1,$BE136&lt;&gt;$BZ$7),1,0)</f>
        <v>0</v>
      </c>
      <c r="CJ136" s="19">
        <f t="shared" ref="CJ136" si="6574">IF(AND($BJ135=1,$BI136&lt;&gt;$BZ$7),1,0)</f>
        <v>0</v>
      </c>
      <c r="CK136" s="19">
        <f t="shared" ref="CK136" si="6575">IF(AND($BR135=1,$BQ136&lt;&gt;$BZ$7),1,0)</f>
        <v>0</v>
      </c>
      <c r="CL136" s="19">
        <f t="shared" ref="CL136" si="6576">IF(AND($BV135=1,$BU136&lt;&gt;$BZ$7),1,0)</f>
        <v>0</v>
      </c>
      <c r="CO136" s="19">
        <f>IF(AND($M136&lt;&gt;$CN$7,$M136&lt;=$CN$6),1,0)</f>
        <v>0</v>
      </c>
      <c r="CP136" s="19">
        <f>IF(AND($Q136&lt;&gt;$CN$7,$Q136&lt;=$CN$6),1,0)</f>
        <v>0</v>
      </c>
      <c r="CQ136" s="19">
        <f>IF(AND($U136&lt;&gt;$CN$7,$U136&lt;=$CN$6),1,0)</f>
        <v>0</v>
      </c>
      <c r="CR136" s="19">
        <f>IF(AND($Y136&lt;&gt;$CN$7,$Y136&lt;=$CN$6),1,0)</f>
        <v>0</v>
      </c>
      <c r="CS136" s="19">
        <f>IF(AND($AG136&lt;&gt;$CN$7,$AG136&lt;=$CN$6),1,0)</f>
        <v>0</v>
      </c>
      <c r="CT136" s="19">
        <f>IF(AND($AK136&lt;&gt;$CN$7,$AK136&lt;=$CN$6),1,0)</f>
        <v>0</v>
      </c>
      <c r="CU136" s="19">
        <f>IF(AND($AS136&lt;&gt;$CN$7,$AS136&lt;=$CN$6),1,0)</f>
        <v>0</v>
      </c>
      <c r="CV136" s="19">
        <f>IF(AND($AW136&lt;&gt;$CN$7,$AW136&lt;=$CN$6),1,0)</f>
        <v>0</v>
      </c>
      <c r="CW136" s="19">
        <f>IF(AND($BE136&lt;&gt;$CN$7,$BE136&lt;=$CN$6),1,0)</f>
        <v>0</v>
      </c>
      <c r="CX136" s="19">
        <f>IF(AND($BI136&lt;&gt;$CN$7,$BI136&lt;=$CN$6),1,0)</f>
        <v>0</v>
      </c>
      <c r="CY136" s="19">
        <f>IF(AND($BQ136&lt;&gt;$CN$7,$BQ136&lt;=$CN$6),1,0)</f>
        <v>0</v>
      </c>
      <c r="CZ136" s="19">
        <f>IF(AND($BU136&lt;&gt;$CN$7,$BU136&lt;=$CN$6),1,0)</f>
        <v>0</v>
      </c>
      <c r="DC136" s="19">
        <f>IF($N135=1,1,0)</f>
        <v>0</v>
      </c>
      <c r="DD136" s="19">
        <f>IF($R135=1,1,0)</f>
        <v>0</v>
      </c>
      <c r="DE136" s="19">
        <f>IF($V135=1,1,0)</f>
        <v>0</v>
      </c>
      <c r="DF136" s="19">
        <f>IF($Z135=1,1,0)</f>
        <v>0</v>
      </c>
      <c r="DG136" s="19">
        <f>IF($AH135=1,1,0)</f>
        <v>0</v>
      </c>
      <c r="DH136" s="19">
        <f>IF($AL135=1,1,0)</f>
        <v>0</v>
      </c>
      <c r="DI136" s="19">
        <f>IF($AT135=1,1,0)</f>
        <v>0</v>
      </c>
      <c r="DJ136" s="19">
        <f>IF($AX135=1,1,0)</f>
        <v>0</v>
      </c>
      <c r="DK136" s="19">
        <f>IF($BF135=1,1,0)</f>
        <v>0</v>
      </c>
      <c r="DL136" s="19">
        <f>IF($BJ135=1,1,0)</f>
        <v>0</v>
      </c>
      <c r="DM136" s="19">
        <f>IF($BR135=1,1,0)</f>
        <v>0</v>
      </c>
      <c r="DN136" s="19">
        <f>IF($BV135=1,1,0)</f>
        <v>0</v>
      </c>
      <c r="DQ136" s="19">
        <f t="shared" ref="DQ136" si="6577">IF($N135=1,1,0)</f>
        <v>0</v>
      </c>
      <c r="DR136" s="19">
        <f t="shared" ref="DR136" si="6578">IF($R135=1,1,0)</f>
        <v>0</v>
      </c>
      <c r="DS136" s="19">
        <f t="shared" ref="DS136" si="6579">IF($V135=1,1,0)</f>
        <v>0</v>
      </c>
      <c r="DT136" s="19">
        <f t="shared" ref="DT136" si="6580">IF($Z135=1,1,0)</f>
        <v>0</v>
      </c>
      <c r="DU136" s="19">
        <f t="shared" ref="DU136" si="6581">IF($AH135=1,1,0)</f>
        <v>0</v>
      </c>
      <c r="DV136" s="19">
        <f t="shared" ref="DV136" si="6582">IF($AL135=1,1,0)</f>
        <v>0</v>
      </c>
      <c r="DW136" s="19">
        <f t="shared" ref="DW136" si="6583">IF($AT135=1,1,0)</f>
        <v>0</v>
      </c>
      <c r="DX136" s="19">
        <f t="shared" ref="DX136" si="6584">IF($AX135=1,1,0)</f>
        <v>0</v>
      </c>
      <c r="DY136" s="19">
        <f t="shared" ref="DY136" si="6585">IF($BF135=1,1,0)</f>
        <v>0</v>
      </c>
      <c r="DZ136" s="19">
        <f t="shared" ref="DZ136" si="6586">IF($BJ135=1,1,0)</f>
        <v>0</v>
      </c>
      <c r="EA136" s="19">
        <f t="shared" ref="EA136" si="6587">IF($BR135=1,1,0)</f>
        <v>0</v>
      </c>
      <c r="EB136" s="19">
        <f t="shared" ref="EB136" si="6588">IF($BV135=1,1,0)</f>
        <v>0</v>
      </c>
      <c r="EE136" s="329">
        <f>N135*$FU136*週間進捗報告書!$G$9</f>
        <v>0</v>
      </c>
      <c r="EF136" s="329">
        <f>R135*$FV136*週間進捗報告書!$G$10</f>
        <v>0</v>
      </c>
      <c r="EG136" s="329">
        <f>V135*$FW136*週間進捗報告書!$G$11</f>
        <v>0</v>
      </c>
      <c r="EH136" s="329">
        <f>Z135*$FX136*週間進捗報告書!$G$12</f>
        <v>0</v>
      </c>
      <c r="EI136" s="329">
        <f>AH135*$FY136*週間進捗報告書!$G$13</f>
        <v>0</v>
      </c>
      <c r="EJ136" s="329">
        <f>AL135*$FZ136*週間進捗報告書!$G$14</f>
        <v>0</v>
      </c>
      <c r="EK136" s="329">
        <f>AT135*$GA136*週間進捗報告書!$G$15</f>
        <v>0</v>
      </c>
      <c r="EL136" s="329">
        <f>AX135*$GB136*週間進捗報告書!$G$16</f>
        <v>0</v>
      </c>
      <c r="EM136" s="329">
        <f>BF135*$GC136*週間進捗報告書!$G$17</f>
        <v>0</v>
      </c>
      <c r="EN136" s="329">
        <f>BJ135*$GD136*週間進捗報告書!$G$18</f>
        <v>0</v>
      </c>
      <c r="EO136" s="329">
        <f>BR135*$GE136*週間進捗報告書!$G$19</f>
        <v>0</v>
      </c>
      <c r="EP136" s="329">
        <f>BV135*$GF136*週間進捗報告書!$G$20</f>
        <v>0</v>
      </c>
      <c r="ER136" s="547"/>
      <c r="ES136" s="547"/>
      <c r="ET136" s="547"/>
      <c r="EU136" s="547"/>
      <c r="EV136" s="547"/>
      <c r="EW136" s="547"/>
      <c r="EX136" s="547"/>
      <c r="EY136" s="547"/>
      <c r="EZ136" s="547"/>
      <c r="FA136" s="547"/>
      <c r="FB136" s="547"/>
      <c r="FC136" s="547"/>
      <c r="FD136" s="547"/>
      <c r="FE136" s="332"/>
      <c r="FG136" s="19"/>
      <c r="FH136" s="19"/>
      <c r="FI136" s="19"/>
      <c r="FJ136" s="19"/>
      <c r="FK136" s="19"/>
      <c r="FL136" s="19"/>
      <c r="FM136" s="19"/>
      <c r="FN136" s="19"/>
      <c r="FO136" s="19"/>
      <c r="FP136" s="19"/>
      <c r="FQ136" s="19"/>
      <c r="FR136" s="19"/>
      <c r="FU136" s="295">
        <f t="shared" ref="FU136" si="6589">FU135</f>
        <v>0</v>
      </c>
      <c r="FV136" s="295">
        <f t="shared" ref="FV136" si="6590">FV135</f>
        <v>0</v>
      </c>
      <c r="FW136" s="295">
        <f t="shared" ref="FW136" si="6591">FW135</f>
        <v>0</v>
      </c>
      <c r="FX136" s="295">
        <f t="shared" ref="FX136" si="6592">FX135</f>
        <v>0</v>
      </c>
      <c r="FY136" s="295">
        <f t="shared" ref="FY136" si="6593">FY135</f>
        <v>0</v>
      </c>
      <c r="FZ136" s="295">
        <f t="shared" ref="FZ136" si="6594">FZ135</f>
        <v>0</v>
      </c>
      <c r="GA136" s="295">
        <f t="shared" ref="GA136" si="6595">GA135</f>
        <v>0</v>
      </c>
      <c r="GB136" s="295">
        <f t="shared" ref="GB136" si="6596">GB135</f>
        <v>0</v>
      </c>
      <c r="GC136" s="295">
        <f t="shared" ref="GC136" si="6597">GC135</f>
        <v>0</v>
      </c>
      <c r="GD136" s="295">
        <f t="shared" ref="GD136" si="6598">GD135</f>
        <v>0</v>
      </c>
      <c r="GE136" s="295">
        <f t="shared" ref="GE136" si="6599">GE135</f>
        <v>0</v>
      </c>
      <c r="GF136" s="295">
        <f t="shared" ref="GF136" si="6600">GF135</f>
        <v>0</v>
      </c>
      <c r="GG136" s="295" t="e">
        <f t="shared" ref="GG136" si="6601">GG135</f>
        <v>#N/A</v>
      </c>
      <c r="GH136" s="2" t="e">
        <f>INDEX(リスト!$V:$V,MATCH(中日程計画表!$D135,リスト!$D:$D,0))</f>
        <v>#N/A</v>
      </c>
      <c r="GI136" s="2" t="e">
        <f>INDEX(リスト!$A:$A,MATCH(中日程計画表!$D135,リスト!$D:$D,0))</f>
        <v>#N/A</v>
      </c>
      <c r="GJ136" s="2" t="e">
        <f>INDEX(リスト!$U:$U,MATCH(中日程計画表!$D135,リスト!$D:$D,0))</f>
        <v>#N/A</v>
      </c>
      <c r="GK136" s="5" t="e">
        <f>INDEX(リスト!$W:$W,MATCH(中日程計画表!$D135,リスト!$D:$D,0))</f>
        <v>#N/A</v>
      </c>
      <c r="GL136" s="2" t="s">
        <v>201</v>
      </c>
      <c r="GM136" s="296">
        <f t="shared" ref="GM136" si="6602">GM135</f>
        <v>0</v>
      </c>
      <c r="GN136" s="296" t="str">
        <f t="shared" ref="GN136" si="6603">GN135</f>
        <v>得意先マスタ</v>
      </c>
      <c r="GU136" s="461"/>
      <c r="GV136" s="460"/>
      <c r="GW136" s="460"/>
      <c r="GX136" s="461"/>
      <c r="GY136" s="461"/>
      <c r="GZ136" s="460"/>
      <c r="HA136" s="460"/>
      <c r="HB136" s="461"/>
      <c r="HC136" s="461"/>
      <c r="HD136" s="460"/>
      <c r="HE136" s="460"/>
      <c r="HF136" s="461"/>
      <c r="HG136" s="461"/>
      <c r="HH136" s="460"/>
      <c r="HI136" s="460"/>
      <c r="HJ136" s="461"/>
      <c r="HK136" s="461"/>
      <c r="HL136" s="460"/>
      <c r="HM136" s="460"/>
      <c r="HN136" s="461"/>
      <c r="HO136" s="461"/>
      <c r="HP136" s="460"/>
      <c r="HQ136" s="460"/>
      <c r="HR136" s="461"/>
      <c r="HS136" s="4"/>
    </row>
    <row r="137" spans="1:227" ht="12" customHeight="1">
      <c r="A137" s="488" t="str">
        <f t="shared" ref="A137" ca="1" si="6604">INDIRECT("リスト!A"&amp;B137+6)</f>
        <v>マスタ</v>
      </c>
      <c r="B137" s="486">
        <f t="shared" ref="B137" si="6605">ROUNDDOWN((ROW()-6)/2,0)+1</f>
        <v>66</v>
      </c>
      <c r="C137" s="474" t="str">
        <f>機能グループ名</f>
        <v>取引先</v>
      </c>
      <c r="D137" s="484">
        <f>機能ID</f>
        <v>0</v>
      </c>
      <c r="E137" s="482" t="str">
        <f>機能名</f>
        <v>納入先マスタ</v>
      </c>
      <c r="F137" s="315"/>
      <c r="G137" s="315"/>
      <c r="H137" s="315"/>
      <c r="I137" s="315"/>
      <c r="J137" s="316"/>
      <c r="K137" s="480" t="str">
        <f>担当者_SR</f>
        <v>NG</v>
      </c>
      <c r="L137" s="76"/>
      <c r="M137" s="76"/>
      <c r="N137" s="470"/>
      <c r="O137" s="474" t="str">
        <f>担当者_SRR</f>
        <v>NG</v>
      </c>
      <c r="P137" s="76"/>
      <c r="Q137" s="76"/>
      <c r="R137" s="470"/>
      <c r="S137" s="474" t="str">
        <f>担当者_DS</f>
        <v>NG</v>
      </c>
      <c r="T137" s="76"/>
      <c r="U137" s="76"/>
      <c r="V137" s="470"/>
      <c r="W137" s="472" t="str">
        <f>担当者_DSR</f>
        <v>NG</v>
      </c>
      <c r="X137" s="76"/>
      <c r="Y137" s="76"/>
      <c r="Z137" s="470"/>
      <c r="AA137" s="476"/>
      <c r="AB137" s="79"/>
      <c r="AC137" s="79"/>
      <c r="AD137" s="470">
        <f>IF(AC138 &lt;&gt; "",1,0)</f>
        <v>0</v>
      </c>
      <c r="AE137" s="472" t="str">
        <f>担当者_CD</f>
        <v>NG</v>
      </c>
      <c r="AF137" s="76"/>
      <c r="AG137" s="76"/>
      <c r="AH137" s="470"/>
      <c r="AI137" s="472" t="str">
        <f>担当者_DD</f>
        <v>NG</v>
      </c>
      <c r="AJ137" s="76"/>
      <c r="AK137" s="76"/>
      <c r="AL137" s="470"/>
      <c r="AM137" s="476"/>
      <c r="AN137" s="79"/>
      <c r="AO137" s="79"/>
      <c r="AP137" s="470">
        <f>IF(AO138 &lt;&gt; "",1,0)</f>
        <v>0</v>
      </c>
      <c r="AQ137" s="472" t="str">
        <f>担当者_MCL</f>
        <v>NG</v>
      </c>
      <c r="AR137" s="76"/>
      <c r="AS137" s="76"/>
      <c r="AT137" s="470"/>
      <c r="AU137" s="472" t="str">
        <f>担当者_MCLR</f>
        <v>NG</v>
      </c>
      <c r="AV137" s="76"/>
      <c r="AW137" s="76"/>
      <c r="AX137" s="470"/>
      <c r="AY137" s="476"/>
      <c r="AZ137" s="79"/>
      <c r="BA137" s="79"/>
      <c r="BB137" s="470">
        <f>IF(BA138 &lt;&gt; "",1,0)</f>
        <v>0</v>
      </c>
      <c r="BC137" s="474" t="str">
        <f>担当者_MT</f>
        <v>NG</v>
      </c>
      <c r="BD137" s="76"/>
      <c r="BE137" s="76"/>
      <c r="BF137" s="470"/>
      <c r="BG137" s="472" t="str">
        <f>担当者_M検</f>
        <v>NG</v>
      </c>
      <c r="BH137" s="76"/>
      <c r="BI137" s="76"/>
      <c r="BJ137" s="470"/>
      <c r="BK137" s="476"/>
      <c r="BL137" s="79"/>
      <c r="BM137" s="79"/>
      <c r="BN137" s="470">
        <v>0</v>
      </c>
      <c r="BO137" s="474" t="str">
        <f>担当者_モテ</f>
        <v>NG</v>
      </c>
      <c r="BP137" s="76"/>
      <c r="BQ137" s="76"/>
      <c r="BR137" s="470"/>
      <c r="BS137" s="472" t="str">
        <f>担当者_モテR</f>
        <v>NG</v>
      </c>
      <c r="BT137" s="76"/>
      <c r="BU137" s="76"/>
      <c r="BV137" s="470"/>
      <c r="BW137" s="468">
        <f t="shared" ref="BW137" si="6606">IFERROR(SUM(IF(K137&lt;&gt;"NG",N137*K$1,0),IF(O137&lt;&gt;"NG",R137*O$1,0),IF(S137&lt;&gt;"NG",V137*S$1,0),IF(W137&lt;&gt;"NG",Z137*W$1,0),IF(AA137&lt;&gt;"NG",AD137*AA$1,0),IF(AE137&lt;&gt;"NG",AH137*AE$1,0),IF(AI137&lt;&gt;"NG",AL137*AI$1,0),IF(AM137&lt;&gt;"NG",AP137*AM$1,0),IF(AQ137&lt;&gt;"NG",AT137*AQ$1,0),IF(AU137&lt;&gt;"NG",AX137*AU$1,0),IF(AY137&lt;&gt;"NG",BB137*AY$1,0),IF(BC137&lt;&gt;"NG",BF137*BC$1,0),IF(BG137&lt;&gt;"NG",BJ137*BG$1,0),IF(BK137&lt;&gt;"NG",BN137*BK$1,0),IF(BO137&lt;&gt;"NG",BR137*BO$1,0),IF(BS137&lt;&gt;"NG",BV137*BS$1,0))/SUM(IF(K137&lt;&gt;"NG",K$1,0),IF(O137&lt;&gt;"NG",O$1,0),IF(S137&lt;&gt;"NG",S$1,0),IF(W137&lt;&gt;"NG",W$1,0),IF(AA137&lt;&gt;"NG",AA$1,0),IF(AE137&lt;&gt;"NG",AE$1,0),IF(AI137&lt;&gt;"NG",AI$1,0),IF(AM137&lt;&gt;"NG",AM$1,0),IF(AQ137&lt;&gt;"NG",AQ$1,0),IF(AU137&lt;&gt;"NG",AU$1,0),IF(AY137&lt;&gt;"NG",AY$1,0),IF(BC137&lt;&gt;"NG",BC$1,0),IF(BG137&lt;&gt;"NG",BG$1,0),IF(BK137&lt;&gt;"NG",BK$1,0),IF(BO137&lt;&gt;"NG",BO$1,0),IF(BS137&lt;&gt;"NG",BS$1,0)),0)</f>
        <v>0</v>
      </c>
      <c r="BX137" s="466"/>
      <c r="BY137" s="490"/>
      <c r="BZ137" s="5"/>
      <c r="CA137" s="32">
        <f t="shared" ref="CA137" si="6607">IF(AND($M137&lt;&gt;$BZ$5,$M137&lt;=$BZ$6,$M137&lt;&gt;$BZ$7),1,0)</f>
        <v>0</v>
      </c>
      <c r="CB137" s="32">
        <f t="shared" ref="CB137" si="6608">IF(AND($Q137&lt;&gt;$BZ$5,$Q137&lt;=$BZ$6,$Q137&lt;&gt;$BZ$7),1,0)</f>
        <v>0</v>
      </c>
      <c r="CC137" s="32">
        <f t="shared" ref="CC137" si="6609">IF(AND($U137&lt;&gt;$BZ$5,$U137&lt;=$BZ$6,$U137&lt;&gt;$BZ$7),1,0)</f>
        <v>0</v>
      </c>
      <c r="CD137" s="32">
        <f t="shared" ref="CD137" si="6610">IF(AND($Y137&lt;&gt;$BZ$5,$Y137&lt;=$BZ$6,$Y137&lt;&gt;$BZ$7),1,0)</f>
        <v>0</v>
      </c>
      <c r="CE137" s="32">
        <f t="shared" ref="CE137" si="6611">IF(AND($AG137&lt;&gt;$BZ$5,$AG137&lt;=$BZ$6,$AG137&lt;&gt;$BZ$7),1,0)</f>
        <v>0</v>
      </c>
      <c r="CF137" s="32">
        <f t="shared" ref="CF137" si="6612">IF(AND($AK137&lt;&gt;$BZ$5,$AK137&lt;=$BZ$6,$AK137&lt;&gt;$BZ$7),1,0)</f>
        <v>0</v>
      </c>
      <c r="CG137" s="32">
        <f t="shared" ref="CG137" si="6613">IF(AND($AS137&lt;&gt;$BZ$5,$AS137&lt;=$BZ$6,$AS137&lt;&gt;$BZ$7),1,0)</f>
        <v>0</v>
      </c>
      <c r="CH137" s="32">
        <f t="shared" ref="CH137" si="6614">IF(AND($AW137&lt;&gt;$BZ$5,$AW137&lt;=$BZ$6,$AW137&lt;&gt;$BZ$7),1,0)</f>
        <v>0</v>
      </c>
      <c r="CI137" s="32">
        <f t="shared" ref="CI137" si="6615">IF(AND($BE137&lt;&gt;$BZ$5,$BE137&lt;=$BZ$6,$BE137&lt;&gt;$BZ$7),1,0)</f>
        <v>0</v>
      </c>
      <c r="CJ137" s="32">
        <f t="shared" ref="CJ137" si="6616">IF(AND($BI137&lt;&gt;$BZ$5,$BI137&lt;=$BZ$6,$BI137&lt;&gt;$BZ$7),1,0)</f>
        <v>0</v>
      </c>
      <c r="CK137" s="32">
        <f t="shared" ref="CK137" si="6617">IF(AND($BQ137&lt;&gt;$BZ$5,$BQ137&lt;=$BZ$6,$BQ137&lt;&gt;$BZ$7),1,0)</f>
        <v>0</v>
      </c>
      <c r="CL137" s="32">
        <f t="shared" ref="CL137" si="6618">IF(AND($BU137&lt;&gt;$BZ$5,$BU137&lt;=$BZ$6,$BU137&lt;&gt;$BZ$7),1,0)</f>
        <v>0</v>
      </c>
      <c r="CO137" s="32">
        <f>IF(AND($M137&lt;&gt;$CN$5,$M137&lt;=$CN$6,$M137&lt;&gt;$CN$7),1,0)</f>
        <v>0</v>
      </c>
      <c r="CP137" s="32">
        <f>IF(AND($Q137&lt;&gt;$CN$5,$Q137&lt;=$CN$6,$Q137&lt;&gt;$CN$7),1,0)</f>
        <v>0</v>
      </c>
      <c r="CQ137" s="32">
        <f>IF(AND($U137&lt;&gt;$CN$5,$U137&lt;=$CN$6,$U137&lt;&gt;$CN$7),1,0)</f>
        <v>0</v>
      </c>
      <c r="CR137" s="32">
        <f>IF(AND($Y137&lt;&gt;$CN$5,$Y137&lt;=$CN$6,$Y137&lt;&gt;$CN$7),1,0)</f>
        <v>0</v>
      </c>
      <c r="CS137" s="32">
        <f>IF(AND($AG137&lt;&gt;$CN$5,$AG137&lt;=$CN$6,$AG137&lt;&gt;$CN$7),1,0)</f>
        <v>0</v>
      </c>
      <c r="CT137" s="32">
        <f>IF(AND($AK137&lt;&gt;$CN$5,$AK137&lt;=$CN$6,$AK137&lt;&gt;$CN$7),1,0)</f>
        <v>0</v>
      </c>
      <c r="CU137" s="32">
        <f>IF(AND($AS137&lt;&gt;$CN$5,$AS137&lt;=$CN$6,$AS137&lt;&gt;$CN$7),1,0)</f>
        <v>0</v>
      </c>
      <c r="CV137" s="32">
        <f>IF(AND($AW137&lt;&gt;$CN$5,$AW137&lt;=$CN$6,$AW137&lt;&gt;$CN$7),1,0)</f>
        <v>0</v>
      </c>
      <c r="CW137" s="32">
        <f>IF(AND($BE137&lt;&gt;$CN$5,$BE137&lt;=$CN$6,$BE137&lt;&gt;$CN$7),1,0)</f>
        <v>0</v>
      </c>
      <c r="CX137" s="32">
        <f>IF(AND($BI137&lt;&gt;$CN$5,$BI137&lt;=$CN$6,$BI137&lt;&gt;$CN$7),1,0)</f>
        <v>0</v>
      </c>
      <c r="CY137" s="32">
        <f>IF(AND($BQ137&lt;&gt;$CN$5,$BQ137&lt;=$CN$6,$BQ137&lt;&gt;$CN$7),1,0)</f>
        <v>0</v>
      </c>
      <c r="CZ137" s="32">
        <f>IF(AND($BU137&lt;&gt;$CN$5,$BU137&lt;=$CN$6,$BU137&lt;&gt;$CN$7),1,0)</f>
        <v>0</v>
      </c>
      <c r="DC137" s="32">
        <f>IF(AND($M137&lt;&gt;$DB$5,$M137&lt;=$DB$6,$M137&lt;&gt;$CN$7),1,0)</f>
        <v>0</v>
      </c>
      <c r="DD137" s="32">
        <f>IF(AND($Q137&lt;&gt;$DB$5,$Q137&lt;=$DB$6,$Q137&lt;&gt;$CN$7),1,0)</f>
        <v>0</v>
      </c>
      <c r="DE137" s="32">
        <f>IF(AND($U137&lt;&gt;$DB$5,$U137&lt;=$DB$6,$U137&lt;&gt;$CN$7),1,0)</f>
        <v>0</v>
      </c>
      <c r="DF137" s="32">
        <f>IF(AND($Y137&lt;&gt;$DB$5,$Y137&lt;=$DB$6,$Y137&lt;&gt;$CN$7),1,0)</f>
        <v>0</v>
      </c>
      <c r="DG137" s="32">
        <f>IF(AND($AG137&lt;&gt;$DB$5,$AG137&lt;=$DB$6,$AG137&lt;&gt;$CN$7),1,0)</f>
        <v>0</v>
      </c>
      <c r="DH137" s="32">
        <f>IF(AND($AK137&lt;&gt;$DB$5,$AK137&lt;=$DB$6,$AK137&lt;&gt;$CN$7),1,0)</f>
        <v>0</v>
      </c>
      <c r="DI137" s="32">
        <f>IF(AND($AS137&lt;&gt;$DB$5,$AS137&lt;=$DB$6,$AS137&lt;&gt;$CN$7),1,0)</f>
        <v>0</v>
      </c>
      <c r="DJ137" s="32">
        <f>IF(AND($AW137&lt;&gt;$DB$5,$AW137&lt;=$DB$6,$AW137&lt;&gt;$CN$7),1,0)</f>
        <v>0</v>
      </c>
      <c r="DK137" s="32">
        <f>IF(AND($BE137&lt;&gt;$DB$5,$BE137&lt;=$DB$6,$BE137&lt;&gt;$CN$7),1,0)</f>
        <v>0</v>
      </c>
      <c r="DL137" s="32">
        <f>IF(AND($BI137&lt;&gt;$DB$5,$BI137&lt;=$DB$6,$BI137&lt;&gt;$CN$7),1,0)</f>
        <v>0</v>
      </c>
      <c r="DM137" s="32">
        <f>IF(AND($BQ137&lt;&gt;$DB$5,$BQ137&lt;=$DB$6,$BQ137&lt;&gt;$CN$7),1,0)</f>
        <v>0</v>
      </c>
      <c r="DN137" s="32">
        <f>IF(AND($BU137&lt;&gt;$DB$5,$BU137&lt;=$DB$6,$BU137&lt;&gt;$CN$7),1,0)</f>
        <v>0</v>
      </c>
      <c r="DQ137" s="32">
        <f t="shared" ref="DQ137" si="6619">IF(AND($M137&lt;&gt;$DP$5,$M137&lt;=$DP$6,$M137&lt;&gt;$CN$7),1,0)</f>
        <v>0</v>
      </c>
      <c r="DR137" s="32">
        <f t="shared" ref="DR137" si="6620">IF(AND($Q137&lt;&gt;$DP$5,$Q137&lt;=$DP$6,$Q137&lt;&gt;$CN$7),1,0)</f>
        <v>0</v>
      </c>
      <c r="DS137" s="32">
        <f t="shared" ref="DS137" si="6621">IF(AND($U137&lt;&gt;$DP$5,$U137&lt;=$DP$6,$U137&lt;&gt;$CN$7),1,0)</f>
        <v>0</v>
      </c>
      <c r="DT137" s="32">
        <f t="shared" ref="DT137" si="6622">IF(AND($Y137&lt;&gt;$DP$5,$Y137&lt;=$DP$6,$Y137&lt;&gt;$CN$7),1,0)</f>
        <v>0</v>
      </c>
      <c r="DU137" s="32">
        <f t="shared" ref="DU137" si="6623">IF(AND($AG137&lt;&gt;$DP$5,$AG137&lt;=$DP$6,$AG137&lt;&gt;$CN$7),1,0)</f>
        <v>0</v>
      </c>
      <c r="DV137" s="32">
        <f t="shared" ref="DV137" si="6624">IF(AND($AK137&lt;&gt;$DP$5,$AK137&lt;=$DP$6,$AK137&lt;&gt;$CN$7),1,0)</f>
        <v>0</v>
      </c>
      <c r="DW137" s="32">
        <f t="shared" ref="DW137" si="6625">IF(AND($AS137&lt;&gt;$DP$5,$AS137&lt;=$DP$6,$AS137&lt;&gt;$CN$7),1,0)</f>
        <v>0</v>
      </c>
      <c r="DX137" s="32">
        <f t="shared" ref="DX137" si="6626">IF(AND($AW137&lt;&gt;$DP$5,$AW137&lt;=$DP$6,$AW137&lt;&gt;$CN$7),1,0)</f>
        <v>0</v>
      </c>
      <c r="DY137" s="32">
        <f t="shared" ref="DY137" si="6627">IF(AND($BE137&lt;&gt;$DP$5,$BE137&lt;=$DP$6,$BE137&lt;&gt;$CN$7),1,0)</f>
        <v>0</v>
      </c>
      <c r="DZ137" s="32">
        <f t="shared" ref="DZ137" si="6628">IF(AND($BI137&lt;&gt;$DP$5,$BI137&lt;=$DP$6,$BI137&lt;&gt;$CN$7),1,0)</f>
        <v>0</v>
      </c>
      <c r="EA137" s="32">
        <f t="shared" ref="EA137" si="6629">IF(AND($BQ137&lt;&gt;$DP$5,$BQ137&lt;=$DP$6,$BQ137&lt;&gt;$CN$7),1,0)</f>
        <v>0</v>
      </c>
      <c r="EB137" s="32">
        <f t="shared" ref="EB137" si="6630">IF(AND($BU137&lt;&gt;$DP$5,$BU137&lt;=$DP$6,$BU137&lt;&gt;$CN$7),1,0)</f>
        <v>0</v>
      </c>
      <c r="EE137" s="328">
        <f>IF(M137&lt;&gt;"",IF(M137&lt;=$ED$6,1,IF(L137&gt;$ED$6,0,NETWORKDAYS(L137,$ED$6,祭日リスト)/NETWORKDAYS(L137,M137,祭日リスト)))*$GG137*週間進捗報告書!$G$9,0)</f>
        <v>0</v>
      </c>
      <c r="EF137" s="328">
        <f>IF(Q137&lt;&gt;"",IF(Q137&lt;=$ED$6,1,IF(P137&gt;$ED$6,0,NETWORKDAYS(P137,$ED$6,祭日リスト)/NETWORKDAYS(P137,Q137,祭日リスト)))*$GG137*週間進捗報告書!$G$10,0)</f>
        <v>0</v>
      </c>
      <c r="EG137" s="328">
        <f>IF(U137&lt;&gt;"",IF(U137&lt;=$ED$6,1,IF(T137&gt;$ED$6,0,NETWORKDAYS(T137,$ED$6,祭日リスト)/NETWORKDAYS(T137,U137,祭日リスト)))*$GG137*週間進捗報告書!$G$11,0)</f>
        <v>0</v>
      </c>
      <c r="EH137" s="328">
        <f>IF(Y137&lt;&gt;"",IF(Y137&lt;=$ED$6,1,IF(X137&gt;$ED$6,0,NETWORKDAYS(X137,$ED$6,祭日リスト)/NETWORKDAYS(X137,Y137,祭日リスト)))*$GG137*週間進捗報告書!$G$12,0)</f>
        <v>0</v>
      </c>
      <c r="EI137" s="328">
        <f>IF(AG137&lt;&gt;"",IF(AG137&lt;=$ED$6,1,IF(AF137&gt;$ED$6,0,NETWORKDAYS(AF137,$ED$6,祭日リスト)/NETWORKDAYS(AF137,AG137,祭日リスト)))*$GG137*週間進捗報告書!$G$13,0)</f>
        <v>0</v>
      </c>
      <c r="EJ137" s="328">
        <f>IF(AK137&lt;&gt;"",IF(AK137&lt;=$ED$6,1,IF(AJ137&gt;$ED$6,0,NETWORKDAYS(AJ137,$ED$6,祭日リスト)/NETWORKDAYS(AJ137,AK137,祭日リスト)))*$GG137*週間進捗報告書!$G$14,0)</f>
        <v>0</v>
      </c>
      <c r="EK137" s="328">
        <f>IF(AS137&lt;&gt;"",IF(AS137&lt;=$ED$6,1,IF(AR137&gt;$ED$6,0,NETWORKDAYS(AR137,$ED$6,祭日リスト)/NETWORKDAYS(AR137,AS137,祭日リスト)))*$GG137*週間進捗報告書!$G$15,0)</f>
        <v>0</v>
      </c>
      <c r="EL137" s="328">
        <f>IF(AW137&lt;&gt;"",IF(AW137&lt;=$ED$6,1,IF(AV137&gt;$ED$6,0,NETWORKDAYS(AV137,$ED$6,祭日リスト)/NETWORKDAYS(AV137,AW137,祭日リスト)))*$GG137*週間進捗報告書!$G$16,0)</f>
        <v>0</v>
      </c>
      <c r="EM137" s="328">
        <f>IF(BE137&lt;&gt;"",IF(BE137&lt;=$ED$6,1,IF(BD137&gt;$ED$6,0,NETWORKDAYS(BD137,$ED$6,祭日リスト)/NETWORKDAYS(BD137,BE137,祭日リスト)))*$GG137*週間進捗報告書!$G$17,0)</f>
        <v>0</v>
      </c>
      <c r="EN137" s="328">
        <f>IF(BI137&lt;&gt;"",IF(BI137&lt;=$ED$6,1,IF(BH137&gt;$ED$6,0,NETWORKDAYS(BH137,$ED$6,祭日リスト)/NETWORKDAYS(BH137,BI137,祭日リスト)))*$GG137*週間進捗報告書!$G$18,0)</f>
        <v>0</v>
      </c>
      <c r="EO137" s="328">
        <f>IF(BQ137&lt;&gt;"",IF(BQ137&lt;=$ED$6,1,IF(BP137&gt;$ED$6,0,NETWORKDAYS(BP137,$ED$6,祭日リスト)/NETWORKDAYS(BP137,BQ137,祭日リスト)))*$GG137*週間進捗報告書!$G$19,0)</f>
        <v>0</v>
      </c>
      <c r="EP137" s="328">
        <f>IF(BU137&lt;&gt;"",IF(BU137&lt;=$ED$6,1,IF(BT137&gt;$ED$6,0,NETWORKDAYS(BT137,$ED$6,祭日リスト)/NETWORKDAYS(BT137,BU137,祭日リスト)))*$GG137*週間進捗報告書!$G$20,0)</f>
        <v>0</v>
      </c>
      <c r="ER137" s="547">
        <f t="shared" ref="ER137:FC137" si="6631">EE137-EE138</f>
        <v>0</v>
      </c>
      <c r="ES137" s="547">
        <f t="shared" si="6631"/>
        <v>0</v>
      </c>
      <c r="ET137" s="547">
        <f t="shared" si="6631"/>
        <v>0</v>
      </c>
      <c r="EU137" s="547">
        <f t="shared" si="6631"/>
        <v>0</v>
      </c>
      <c r="EV137" s="547">
        <f t="shared" si="6631"/>
        <v>0</v>
      </c>
      <c r="EW137" s="547">
        <f t="shared" si="6631"/>
        <v>0</v>
      </c>
      <c r="EX137" s="547">
        <f t="shared" si="6631"/>
        <v>0</v>
      </c>
      <c r="EY137" s="547">
        <f t="shared" si="6631"/>
        <v>0</v>
      </c>
      <c r="EZ137" s="547">
        <f t="shared" si="6631"/>
        <v>0</v>
      </c>
      <c r="FA137" s="547">
        <f t="shared" si="6631"/>
        <v>0</v>
      </c>
      <c r="FB137" s="547">
        <f t="shared" si="6631"/>
        <v>0</v>
      </c>
      <c r="FC137" s="547">
        <f t="shared" si="6631"/>
        <v>0</v>
      </c>
      <c r="FD137" s="547">
        <f t="shared" ref="FD137" si="6632">SUM(ER137:FC138)</f>
        <v>0</v>
      </c>
      <c r="FE137" s="333"/>
      <c r="FG137" s="32">
        <f>IF(AND($M137&lt;&gt;$FF$7),1,0)</f>
        <v>0</v>
      </c>
      <c r="FH137" s="32">
        <f>IF(AND($Q137&lt;&gt;$FF$7),1,0)</f>
        <v>0</v>
      </c>
      <c r="FI137" s="32">
        <f>IF(AND($U137&lt;&gt;$FF$7),1,0)</f>
        <v>0</v>
      </c>
      <c r="FJ137" s="32">
        <f>IF(AND($Y137&lt;&gt;$FF$7),1,0)</f>
        <v>0</v>
      </c>
      <c r="FK137" s="32">
        <f>IF(AND($AG137&lt;&gt;$FF$7),1,0)</f>
        <v>0</v>
      </c>
      <c r="FL137" s="32">
        <f>IF(AND($AK137&lt;&gt;$FF$7),1,0)</f>
        <v>0</v>
      </c>
      <c r="FM137" s="32">
        <f>IF(AND($AS137&lt;&gt;$FF$7),1,0)</f>
        <v>0</v>
      </c>
      <c r="FN137" s="32">
        <f>IF(AND($AW137&lt;&gt;$FF$7),1,0)</f>
        <v>0</v>
      </c>
      <c r="FO137" s="32">
        <f>IF(AND($BE137&lt;&gt;$FF$7),1,0)</f>
        <v>0</v>
      </c>
      <c r="FP137" s="32">
        <f>IF(AND($BI137&lt;&gt;$FF$7),1,0)</f>
        <v>0</v>
      </c>
      <c r="FQ137" s="32">
        <f>IF(AND($BQ137&lt;&gt;$FF$7),1,0)</f>
        <v>0</v>
      </c>
      <c r="FR137" s="32">
        <f>IF(AND($BU137&lt;&gt;$FF$7),1,0)</f>
        <v>0</v>
      </c>
      <c r="FU137" s="294">
        <f t="shared" ref="FU137" si="6633">IF($K137&lt;&gt;"NG",$GG137,0)</f>
        <v>0</v>
      </c>
      <c r="FV137" s="294">
        <f t="shared" ref="FV137" si="6634">IF($O137&lt;&gt;"NG",$GG137,0)</f>
        <v>0</v>
      </c>
      <c r="FW137" s="294">
        <f t="shared" ref="FW137" si="6635">IF($S137&lt;&gt;"NG",$GG137,0)</f>
        <v>0</v>
      </c>
      <c r="FX137" s="294">
        <f t="shared" ref="FX137" si="6636">IF($W137&lt;&gt;"NG",$GG137,0)</f>
        <v>0</v>
      </c>
      <c r="FY137" s="294">
        <f t="shared" ref="FY137" si="6637">IF($AE137&lt;&gt;"NG",$GG137,0)</f>
        <v>0</v>
      </c>
      <c r="FZ137" s="294">
        <f t="shared" ref="FZ137" si="6638">IF($AI137&lt;&gt;"NG",$GG137,0)</f>
        <v>0</v>
      </c>
      <c r="GA137" s="294">
        <f t="shared" ref="GA137" si="6639">IF($AQ137&lt;&gt;"NG",$GG137,0)</f>
        <v>0</v>
      </c>
      <c r="GB137" s="294">
        <f t="shared" ref="GB137" si="6640">IF($AU137&lt;&gt;"NG",$GG137,0)</f>
        <v>0</v>
      </c>
      <c r="GC137" s="294">
        <f t="shared" ref="GC137" si="6641">IF($BC137&lt;&gt;"NG",$GG137,0)</f>
        <v>0</v>
      </c>
      <c r="GD137" s="294">
        <f t="shared" ref="GD137" si="6642">IF($BG137&lt;&gt;"NG",$GG137,0)</f>
        <v>0</v>
      </c>
      <c r="GE137" s="294">
        <f t="shared" ref="GE137" si="6643">IF($BO137&lt;&gt;"NG",$GG137,0)</f>
        <v>0</v>
      </c>
      <c r="GF137" s="294">
        <f t="shared" ref="GF137" si="6644">IF($BS137&lt;&gt;"NG",$GG137,0)</f>
        <v>0</v>
      </c>
      <c r="GG137" s="294" t="e">
        <f>VLOOKUP($D137,リスト!$D:$S,15,FALSE)</f>
        <v>#N/A</v>
      </c>
      <c r="GH137" s="2" t="e">
        <f>INDEX(リスト!$V:$V,MATCH(中日程計画表!$D137,リスト!$D:$D,0))</f>
        <v>#N/A</v>
      </c>
      <c r="GI137" s="2" t="e">
        <f>INDEX(リスト!$A:$A,MATCH(中日程計画表!$D137,リスト!$D:$D,0))</f>
        <v>#N/A</v>
      </c>
      <c r="GJ137" s="2" t="e">
        <f>INDEX(リスト!$U:$U,MATCH(中日程計画表!$D137,リスト!$D:$D,0))</f>
        <v>#N/A</v>
      </c>
      <c r="GK137" s="5" t="e">
        <f>INDEX(リスト!$W:$W,MATCH(中日程計画表!$D137,リスト!$D:$D,0))</f>
        <v>#N/A</v>
      </c>
      <c r="GL137" s="2" t="s">
        <v>200</v>
      </c>
      <c r="GM137" s="296">
        <f>D137</f>
        <v>0</v>
      </c>
      <c r="GN137" s="296" t="str">
        <f>E137</f>
        <v>納入先マスタ</v>
      </c>
      <c r="GU137" s="460" t="str">
        <f t="shared" ref="GU137" si="6645">AE137</f>
        <v>NG</v>
      </c>
      <c r="GV137" s="460">
        <f t="shared" ref="GV137" si="6646">EI137</f>
        <v>0</v>
      </c>
      <c r="GW137" s="460">
        <f t="shared" ref="GW137" si="6647">EI138</f>
        <v>0</v>
      </c>
      <c r="GX137" s="462">
        <f t="shared" ref="GX137" si="6648">EV137</f>
        <v>0</v>
      </c>
      <c r="GY137" s="460" t="str">
        <f t="shared" ref="GY137" si="6649">AI137</f>
        <v>NG</v>
      </c>
      <c r="GZ137" s="460">
        <f t="shared" ref="GZ137" si="6650">EJ137</f>
        <v>0</v>
      </c>
      <c r="HA137" s="460">
        <f t="shared" ref="HA137" si="6651">EJ138</f>
        <v>0</v>
      </c>
      <c r="HB137" s="462">
        <f t="shared" ref="HB137" si="6652">EW137</f>
        <v>0</v>
      </c>
      <c r="HC137" s="460" t="str">
        <f t="shared" ref="HC137" si="6653">AQ137</f>
        <v>NG</v>
      </c>
      <c r="HD137" s="460">
        <f t="shared" ref="HD137" si="6654">EK137</f>
        <v>0</v>
      </c>
      <c r="HE137" s="460">
        <f t="shared" ref="HE137" si="6655">EK138</f>
        <v>0</v>
      </c>
      <c r="HF137" s="462">
        <f t="shared" ref="HF137" si="6656">EX137</f>
        <v>0</v>
      </c>
      <c r="HG137" s="460" t="str">
        <f t="shared" ref="HG137" si="6657">AU137</f>
        <v>NG</v>
      </c>
      <c r="HH137" s="460">
        <f t="shared" ref="HH137" si="6658">EL137</f>
        <v>0</v>
      </c>
      <c r="HI137" s="460">
        <f t="shared" ref="HI137" si="6659">EL138</f>
        <v>0</v>
      </c>
      <c r="HJ137" s="462">
        <f t="shared" ref="HJ137" si="6660">EY137</f>
        <v>0</v>
      </c>
      <c r="HK137" s="460" t="str">
        <f t="shared" ref="HK137" si="6661">BC137</f>
        <v>NG</v>
      </c>
      <c r="HL137" s="460">
        <f t="shared" ref="HL137" si="6662">EM137</f>
        <v>0</v>
      </c>
      <c r="HM137" s="460">
        <f t="shared" ref="HM137" si="6663">EM138</f>
        <v>0</v>
      </c>
      <c r="HN137" s="462">
        <f t="shared" ref="HN137" si="6664">EZ137</f>
        <v>0</v>
      </c>
      <c r="HO137" s="460" t="str">
        <f t="shared" ref="HO137" si="6665">BG137</f>
        <v>NG</v>
      </c>
      <c r="HP137" s="460">
        <f t="shared" ref="HP137" si="6666">EN137</f>
        <v>0</v>
      </c>
      <c r="HQ137" s="460">
        <f t="shared" ref="HQ137" si="6667">EN138</f>
        <v>0</v>
      </c>
      <c r="HR137" s="462">
        <f t="shared" ref="HR137" si="6668">FA137</f>
        <v>0</v>
      </c>
      <c r="HS137" s="332"/>
    </row>
    <row r="138" spans="1:227" ht="12" customHeight="1">
      <c r="A138" s="489"/>
      <c r="B138" s="487"/>
      <c r="C138" s="475"/>
      <c r="D138" s="485"/>
      <c r="E138" s="483"/>
      <c r="F138" s="317"/>
      <c r="G138" s="317"/>
      <c r="H138" s="317"/>
      <c r="I138" s="317"/>
      <c r="J138" s="316"/>
      <c r="K138" s="481"/>
      <c r="L138" s="77"/>
      <c r="M138" s="77"/>
      <c r="N138" s="471"/>
      <c r="O138" s="475"/>
      <c r="P138" s="77"/>
      <c r="Q138" s="77"/>
      <c r="R138" s="471"/>
      <c r="S138" s="475"/>
      <c r="T138" s="77"/>
      <c r="U138" s="77"/>
      <c r="V138" s="471"/>
      <c r="W138" s="473"/>
      <c r="X138" s="77"/>
      <c r="Y138" s="77"/>
      <c r="Z138" s="471"/>
      <c r="AA138" s="477"/>
      <c r="AB138" s="80"/>
      <c r="AC138" s="80"/>
      <c r="AD138" s="471"/>
      <c r="AE138" s="473"/>
      <c r="AF138" s="77"/>
      <c r="AG138" s="77"/>
      <c r="AH138" s="471"/>
      <c r="AI138" s="473"/>
      <c r="AJ138" s="77"/>
      <c r="AK138" s="77"/>
      <c r="AL138" s="471"/>
      <c r="AM138" s="477"/>
      <c r="AN138" s="80"/>
      <c r="AO138" s="80"/>
      <c r="AP138" s="471"/>
      <c r="AQ138" s="473"/>
      <c r="AR138" s="77"/>
      <c r="AS138" s="77"/>
      <c r="AT138" s="471"/>
      <c r="AU138" s="473"/>
      <c r="AV138" s="77"/>
      <c r="AW138" s="77"/>
      <c r="AX138" s="471"/>
      <c r="AY138" s="477"/>
      <c r="AZ138" s="80"/>
      <c r="BA138" s="80"/>
      <c r="BB138" s="471"/>
      <c r="BC138" s="475"/>
      <c r="BD138" s="77"/>
      <c r="BE138" s="77"/>
      <c r="BF138" s="471"/>
      <c r="BG138" s="473"/>
      <c r="BH138" s="77"/>
      <c r="BI138" s="77"/>
      <c r="BJ138" s="471"/>
      <c r="BK138" s="477"/>
      <c r="BL138" s="80"/>
      <c r="BM138" s="80"/>
      <c r="BN138" s="471"/>
      <c r="BO138" s="475"/>
      <c r="BP138" s="77"/>
      <c r="BQ138" s="77"/>
      <c r="BR138" s="471"/>
      <c r="BS138" s="473"/>
      <c r="BT138" s="77"/>
      <c r="BU138" s="77"/>
      <c r="BV138" s="471"/>
      <c r="BW138" s="469"/>
      <c r="BX138" s="467"/>
      <c r="BY138" s="490"/>
      <c r="CA138" s="19">
        <f t="shared" ref="CA138" si="6669">IF(AND($N137=1,$M138&lt;&gt;$BZ$7),1,0)</f>
        <v>0</v>
      </c>
      <c r="CB138" s="19">
        <f t="shared" ref="CB138" si="6670">IF(AND($R137=1,$Q138&lt;&gt;$BZ$7),1,0)</f>
        <v>0</v>
      </c>
      <c r="CC138" s="19">
        <f t="shared" ref="CC138" si="6671">IF(AND($V137=1,$U138&lt;&gt;$BZ$7),1,0)</f>
        <v>0</v>
      </c>
      <c r="CD138" s="19">
        <f t="shared" ref="CD138" si="6672">IF(AND($Z137=1,$Y138&lt;&gt;$BZ$7),1,0)</f>
        <v>0</v>
      </c>
      <c r="CE138" s="19">
        <f t="shared" ref="CE138" si="6673">IF(AND($AH137=1,$AG138&lt;&gt;$BZ$7),1,0)</f>
        <v>0</v>
      </c>
      <c r="CF138" s="19">
        <f t="shared" ref="CF138" si="6674">IF(AND($AL137=1,$AK138&lt;&gt;$BZ$7),1,0)</f>
        <v>0</v>
      </c>
      <c r="CG138" s="19">
        <f t="shared" ref="CG138" si="6675">IF(AND($AT137=1,$AS138&lt;&gt;$BZ$7),1,0)</f>
        <v>0</v>
      </c>
      <c r="CH138" s="19">
        <f t="shared" ref="CH138" si="6676">IF(AND($AX137=1,$AW138&lt;&gt;$BZ$7),1,0)</f>
        <v>0</v>
      </c>
      <c r="CI138" s="19">
        <f t="shared" ref="CI138" si="6677">IF(AND($BF137=1,$BE138&lt;&gt;$BZ$7),1,0)</f>
        <v>0</v>
      </c>
      <c r="CJ138" s="19">
        <f t="shared" ref="CJ138" si="6678">IF(AND($BJ137=1,$BI138&lt;&gt;$BZ$7),1,0)</f>
        <v>0</v>
      </c>
      <c r="CK138" s="19">
        <f t="shared" ref="CK138" si="6679">IF(AND($BR137=1,$BQ138&lt;&gt;$BZ$7),1,0)</f>
        <v>0</v>
      </c>
      <c r="CL138" s="19">
        <f t="shared" ref="CL138" si="6680">IF(AND($BV137=1,$BU138&lt;&gt;$BZ$7),1,0)</f>
        <v>0</v>
      </c>
      <c r="CO138" s="19">
        <f>IF(AND($M138&lt;&gt;$CN$7,$M138&lt;=$CN$6),1,0)</f>
        <v>0</v>
      </c>
      <c r="CP138" s="19">
        <f>IF(AND($Q138&lt;&gt;$CN$7,$Q138&lt;=$CN$6),1,0)</f>
        <v>0</v>
      </c>
      <c r="CQ138" s="19">
        <f>IF(AND($U138&lt;&gt;$CN$7,$U138&lt;=$CN$6),1,0)</f>
        <v>0</v>
      </c>
      <c r="CR138" s="19">
        <f>IF(AND($Y138&lt;&gt;$CN$7,$Y138&lt;=$CN$6),1,0)</f>
        <v>0</v>
      </c>
      <c r="CS138" s="19">
        <f>IF(AND($AG138&lt;&gt;$CN$7,$AG138&lt;=$CN$6),1,0)</f>
        <v>0</v>
      </c>
      <c r="CT138" s="19">
        <f>IF(AND($AK138&lt;&gt;$CN$7,$AK138&lt;=$CN$6),1,0)</f>
        <v>0</v>
      </c>
      <c r="CU138" s="19">
        <f>IF(AND($AS138&lt;&gt;$CN$7,$AS138&lt;=$CN$6),1,0)</f>
        <v>0</v>
      </c>
      <c r="CV138" s="19">
        <f>IF(AND($AW138&lt;&gt;$CN$7,$AW138&lt;=$CN$6),1,0)</f>
        <v>0</v>
      </c>
      <c r="CW138" s="19">
        <f>IF(AND($BE138&lt;&gt;$CN$7,$BE138&lt;=$CN$6),1,0)</f>
        <v>0</v>
      </c>
      <c r="CX138" s="19">
        <f>IF(AND($BI138&lt;&gt;$CN$7,$BI138&lt;=$CN$6),1,0)</f>
        <v>0</v>
      </c>
      <c r="CY138" s="19">
        <f>IF(AND($BQ138&lt;&gt;$CN$7,$BQ138&lt;=$CN$6),1,0)</f>
        <v>0</v>
      </c>
      <c r="CZ138" s="19">
        <f>IF(AND($BU138&lt;&gt;$CN$7,$BU138&lt;=$CN$6),1,0)</f>
        <v>0</v>
      </c>
      <c r="DC138" s="19">
        <f>IF($N137=1,1,0)</f>
        <v>0</v>
      </c>
      <c r="DD138" s="19">
        <f>IF($R137=1,1,0)</f>
        <v>0</v>
      </c>
      <c r="DE138" s="19">
        <f>IF($V137=1,1,0)</f>
        <v>0</v>
      </c>
      <c r="DF138" s="19">
        <f>IF($Z137=1,1,0)</f>
        <v>0</v>
      </c>
      <c r="DG138" s="19">
        <f>IF($AH137=1,1,0)</f>
        <v>0</v>
      </c>
      <c r="DH138" s="19">
        <f>IF($AL137=1,1,0)</f>
        <v>0</v>
      </c>
      <c r="DI138" s="19">
        <f>IF($AT137=1,1,0)</f>
        <v>0</v>
      </c>
      <c r="DJ138" s="19">
        <f>IF($AX137=1,1,0)</f>
        <v>0</v>
      </c>
      <c r="DK138" s="19">
        <f>IF($BF137=1,1,0)</f>
        <v>0</v>
      </c>
      <c r="DL138" s="19">
        <f>IF($BJ137=1,1,0)</f>
        <v>0</v>
      </c>
      <c r="DM138" s="19">
        <f>IF($BR137=1,1,0)</f>
        <v>0</v>
      </c>
      <c r="DN138" s="19">
        <f>IF($BV137=1,1,0)</f>
        <v>0</v>
      </c>
      <c r="DQ138" s="19">
        <f t="shared" ref="DQ138" si="6681">IF($N137=1,1,0)</f>
        <v>0</v>
      </c>
      <c r="DR138" s="19">
        <f t="shared" ref="DR138" si="6682">IF($R137=1,1,0)</f>
        <v>0</v>
      </c>
      <c r="DS138" s="19">
        <f t="shared" ref="DS138" si="6683">IF($V137=1,1,0)</f>
        <v>0</v>
      </c>
      <c r="DT138" s="19">
        <f t="shared" ref="DT138" si="6684">IF($Z137=1,1,0)</f>
        <v>0</v>
      </c>
      <c r="DU138" s="19">
        <f t="shared" ref="DU138" si="6685">IF($AH137=1,1,0)</f>
        <v>0</v>
      </c>
      <c r="DV138" s="19">
        <f t="shared" ref="DV138" si="6686">IF($AL137=1,1,0)</f>
        <v>0</v>
      </c>
      <c r="DW138" s="19">
        <f t="shared" ref="DW138" si="6687">IF($AT137=1,1,0)</f>
        <v>0</v>
      </c>
      <c r="DX138" s="19">
        <f t="shared" ref="DX138" si="6688">IF($AX137=1,1,0)</f>
        <v>0</v>
      </c>
      <c r="DY138" s="19">
        <f t="shared" ref="DY138" si="6689">IF($BF137=1,1,0)</f>
        <v>0</v>
      </c>
      <c r="DZ138" s="19">
        <f t="shared" ref="DZ138" si="6690">IF($BJ137=1,1,0)</f>
        <v>0</v>
      </c>
      <c r="EA138" s="19">
        <f t="shared" ref="EA138" si="6691">IF($BR137=1,1,0)</f>
        <v>0</v>
      </c>
      <c r="EB138" s="19">
        <f t="shared" ref="EB138" si="6692">IF($BV137=1,1,0)</f>
        <v>0</v>
      </c>
      <c r="EE138" s="329">
        <f>N137*$FU138*週間進捗報告書!$G$9</f>
        <v>0</v>
      </c>
      <c r="EF138" s="329">
        <f>R137*$FV138*週間進捗報告書!$G$10</f>
        <v>0</v>
      </c>
      <c r="EG138" s="329">
        <f>V137*$FW138*週間進捗報告書!$G$11</f>
        <v>0</v>
      </c>
      <c r="EH138" s="329">
        <f>Z137*$FX138*週間進捗報告書!$G$12</f>
        <v>0</v>
      </c>
      <c r="EI138" s="329">
        <f>AH137*$FY138*週間進捗報告書!$G$13</f>
        <v>0</v>
      </c>
      <c r="EJ138" s="329">
        <f>AL137*$FZ138*週間進捗報告書!$G$14</f>
        <v>0</v>
      </c>
      <c r="EK138" s="329">
        <f>AT137*$GA138*週間進捗報告書!$G$15</f>
        <v>0</v>
      </c>
      <c r="EL138" s="329">
        <f>AX137*$GB138*週間進捗報告書!$G$16</f>
        <v>0</v>
      </c>
      <c r="EM138" s="329">
        <f>BF137*$GC138*週間進捗報告書!$G$17</f>
        <v>0</v>
      </c>
      <c r="EN138" s="329">
        <f>BJ137*$GD138*週間進捗報告書!$G$18</f>
        <v>0</v>
      </c>
      <c r="EO138" s="329">
        <f>BR137*$GE138*週間進捗報告書!$G$19</f>
        <v>0</v>
      </c>
      <c r="EP138" s="329">
        <f>BV137*$GF138*週間進捗報告書!$G$20</f>
        <v>0</v>
      </c>
      <c r="ER138" s="547"/>
      <c r="ES138" s="547"/>
      <c r="ET138" s="547"/>
      <c r="EU138" s="547"/>
      <c r="EV138" s="547"/>
      <c r="EW138" s="547"/>
      <c r="EX138" s="547"/>
      <c r="EY138" s="547"/>
      <c r="EZ138" s="547"/>
      <c r="FA138" s="547"/>
      <c r="FB138" s="547"/>
      <c r="FC138" s="547"/>
      <c r="FD138" s="547"/>
      <c r="FE138" s="332"/>
      <c r="FG138" s="19"/>
      <c r="FH138" s="19"/>
      <c r="FI138" s="19"/>
      <c r="FJ138" s="19"/>
      <c r="FK138" s="19"/>
      <c r="FL138" s="19"/>
      <c r="FM138" s="19"/>
      <c r="FN138" s="19"/>
      <c r="FO138" s="19"/>
      <c r="FP138" s="19"/>
      <c r="FQ138" s="19"/>
      <c r="FR138" s="19"/>
      <c r="FU138" s="295">
        <f t="shared" ref="FU138" si="6693">FU137</f>
        <v>0</v>
      </c>
      <c r="FV138" s="295">
        <f t="shared" ref="FV138" si="6694">FV137</f>
        <v>0</v>
      </c>
      <c r="FW138" s="295">
        <f t="shared" ref="FW138" si="6695">FW137</f>
        <v>0</v>
      </c>
      <c r="FX138" s="295">
        <f t="shared" ref="FX138" si="6696">FX137</f>
        <v>0</v>
      </c>
      <c r="FY138" s="295">
        <f t="shared" ref="FY138" si="6697">FY137</f>
        <v>0</v>
      </c>
      <c r="FZ138" s="295">
        <f t="shared" ref="FZ138" si="6698">FZ137</f>
        <v>0</v>
      </c>
      <c r="GA138" s="295">
        <f t="shared" ref="GA138" si="6699">GA137</f>
        <v>0</v>
      </c>
      <c r="GB138" s="295">
        <f t="shared" ref="GB138" si="6700">GB137</f>
        <v>0</v>
      </c>
      <c r="GC138" s="295">
        <f t="shared" ref="GC138" si="6701">GC137</f>
        <v>0</v>
      </c>
      <c r="GD138" s="295">
        <f t="shared" ref="GD138" si="6702">GD137</f>
        <v>0</v>
      </c>
      <c r="GE138" s="295">
        <f t="shared" ref="GE138" si="6703">GE137</f>
        <v>0</v>
      </c>
      <c r="GF138" s="295">
        <f t="shared" ref="GF138" si="6704">GF137</f>
        <v>0</v>
      </c>
      <c r="GG138" s="295" t="e">
        <f t="shared" ref="GG138" si="6705">GG137</f>
        <v>#N/A</v>
      </c>
      <c r="GH138" s="2" t="e">
        <f>INDEX(リスト!$V:$V,MATCH(中日程計画表!$D137,リスト!$D:$D,0))</f>
        <v>#N/A</v>
      </c>
      <c r="GI138" s="2" t="e">
        <f>INDEX(リスト!$A:$A,MATCH(中日程計画表!$D137,リスト!$D:$D,0))</f>
        <v>#N/A</v>
      </c>
      <c r="GJ138" s="2" t="e">
        <f>INDEX(リスト!$U:$U,MATCH(中日程計画表!$D137,リスト!$D:$D,0))</f>
        <v>#N/A</v>
      </c>
      <c r="GK138" s="5" t="e">
        <f>INDEX(リスト!$W:$W,MATCH(中日程計画表!$D137,リスト!$D:$D,0))</f>
        <v>#N/A</v>
      </c>
      <c r="GL138" s="2" t="s">
        <v>201</v>
      </c>
      <c r="GM138" s="296">
        <f t="shared" ref="GM138" si="6706">GM137</f>
        <v>0</v>
      </c>
      <c r="GN138" s="296" t="str">
        <f t="shared" ref="GN138" si="6707">GN137</f>
        <v>納入先マスタ</v>
      </c>
      <c r="GU138" s="461"/>
      <c r="GV138" s="460"/>
      <c r="GW138" s="460"/>
      <c r="GX138" s="461"/>
      <c r="GY138" s="461"/>
      <c r="GZ138" s="460"/>
      <c r="HA138" s="460"/>
      <c r="HB138" s="461"/>
      <c r="HC138" s="461"/>
      <c r="HD138" s="460"/>
      <c r="HE138" s="460"/>
      <c r="HF138" s="461"/>
      <c r="HG138" s="461"/>
      <c r="HH138" s="460"/>
      <c r="HI138" s="460"/>
      <c r="HJ138" s="461"/>
      <c r="HK138" s="461"/>
      <c r="HL138" s="460"/>
      <c r="HM138" s="460"/>
      <c r="HN138" s="461"/>
      <c r="HO138" s="461"/>
      <c r="HP138" s="460"/>
      <c r="HQ138" s="460"/>
      <c r="HR138" s="461"/>
      <c r="HS138" s="4"/>
    </row>
    <row r="139" spans="1:227" ht="12" customHeight="1">
      <c r="A139" s="488" t="str">
        <f t="shared" ref="A139" ca="1" si="6708">INDIRECT("リスト!A"&amp;B139+6)</f>
        <v>マスタ</v>
      </c>
      <c r="B139" s="486">
        <f t="shared" ref="B139" si="6709">ROUNDDOWN((ROW()-6)/2,0)+1</f>
        <v>67</v>
      </c>
      <c r="C139" s="474" t="str">
        <f>機能グループ名</f>
        <v>取引先</v>
      </c>
      <c r="D139" s="484">
        <f>機能ID</f>
        <v>0</v>
      </c>
      <c r="E139" s="482" t="str">
        <f>機能名</f>
        <v>仕入先マスタ</v>
      </c>
      <c r="F139" s="315"/>
      <c r="G139" s="315"/>
      <c r="H139" s="315"/>
      <c r="I139" s="315"/>
      <c r="J139" s="316"/>
      <c r="K139" s="480" t="str">
        <f>担当者_SR</f>
        <v>NG</v>
      </c>
      <c r="L139" s="76"/>
      <c r="M139" s="76"/>
      <c r="N139" s="470"/>
      <c r="O139" s="474" t="str">
        <f>担当者_SRR</f>
        <v>NG</v>
      </c>
      <c r="P139" s="76"/>
      <c r="Q139" s="76"/>
      <c r="R139" s="470"/>
      <c r="S139" s="474" t="str">
        <f>担当者_DS</f>
        <v>NG</v>
      </c>
      <c r="T139" s="76"/>
      <c r="U139" s="76"/>
      <c r="V139" s="470"/>
      <c r="W139" s="472" t="str">
        <f>担当者_DSR</f>
        <v>NG</v>
      </c>
      <c r="X139" s="76"/>
      <c r="Y139" s="76"/>
      <c r="Z139" s="470"/>
      <c r="AA139" s="476"/>
      <c r="AB139" s="79"/>
      <c r="AC139" s="79"/>
      <c r="AD139" s="470">
        <f>IF(AC140 &lt;&gt; "",1,0)</f>
        <v>0</v>
      </c>
      <c r="AE139" s="472" t="str">
        <f>担当者_CD</f>
        <v>NG</v>
      </c>
      <c r="AF139" s="76"/>
      <c r="AG139" s="76"/>
      <c r="AH139" s="470"/>
      <c r="AI139" s="472" t="str">
        <f>担当者_DD</f>
        <v>NG</v>
      </c>
      <c r="AJ139" s="76"/>
      <c r="AK139" s="76"/>
      <c r="AL139" s="470"/>
      <c r="AM139" s="476"/>
      <c r="AN139" s="79"/>
      <c r="AO139" s="79"/>
      <c r="AP139" s="470">
        <f>IF(AO140 &lt;&gt; "",1,0)</f>
        <v>0</v>
      </c>
      <c r="AQ139" s="472" t="str">
        <f>担当者_MCL</f>
        <v>NG</v>
      </c>
      <c r="AR139" s="76"/>
      <c r="AS139" s="76"/>
      <c r="AT139" s="470"/>
      <c r="AU139" s="472" t="str">
        <f>担当者_MCLR</f>
        <v>NG</v>
      </c>
      <c r="AV139" s="76"/>
      <c r="AW139" s="76"/>
      <c r="AX139" s="470"/>
      <c r="AY139" s="476"/>
      <c r="AZ139" s="79"/>
      <c r="BA139" s="79"/>
      <c r="BB139" s="470">
        <f>IF(BA140 &lt;&gt; "",1,0)</f>
        <v>0</v>
      </c>
      <c r="BC139" s="474" t="str">
        <f>担当者_MT</f>
        <v>NG</v>
      </c>
      <c r="BD139" s="76"/>
      <c r="BE139" s="76"/>
      <c r="BF139" s="470"/>
      <c r="BG139" s="472" t="str">
        <f>担当者_M検</f>
        <v>NG</v>
      </c>
      <c r="BH139" s="76"/>
      <c r="BI139" s="76"/>
      <c r="BJ139" s="470"/>
      <c r="BK139" s="476"/>
      <c r="BL139" s="79"/>
      <c r="BM139" s="79"/>
      <c r="BN139" s="470">
        <v>0</v>
      </c>
      <c r="BO139" s="474" t="str">
        <f>担当者_モテ</f>
        <v>NG</v>
      </c>
      <c r="BP139" s="76"/>
      <c r="BQ139" s="76"/>
      <c r="BR139" s="470"/>
      <c r="BS139" s="472" t="str">
        <f>担当者_モテR</f>
        <v>NG</v>
      </c>
      <c r="BT139" s="76"/>
      <c r="BU139" s="76"/>
      <c r="BV139" s="470"/>
      <c r="BW139" s="468">
        <f t="shared" ref="BW139" si="6710">IFERROR(SUM(IF(K139&lt;&gt;"NG",N139*K$1,0),IF(O139&lt;&gt;"NG",R139*O$1,0),IF(S139&lt;&gt;"NG",V139*S$1,0),IF(W139&lt;&gt;"NG",Z139*W$1,0),IF(AA139&lt;&gt;"NG",AD139*AA$1,0),IF(AE139&lt;&gt;"NG",AH139*AE$1,0),IF(AI139&lt;&gt;"NG",AL139*AI$1,0),IF(AM139&lt;&gt;"NG",AP139*AM$1,0),IF(AQ139&lt;&gt;"NG",AT139*AQ$1,0),IF(AU139&lt;&gt;"NG",AX139*AU$1,0),IF(AY139&lt;&gt;"NG",BB139*AY$1,0),IF(BC139&lt;&gt;"NG",BF139*BC$1,0),IF(BG139&lt;&gt;"NG",BJ139*BG$1,0),IF(BK139&lt;&gt;"NG",BN139*BK$1,0),IF(BO139&lt;&gt;"NG",BR139*BO$1,0),IF(BS139&lt;&gt;"NG",BV139*BS$1,0))/SUM(IF(K139&lt;&gt;"NG",K$1,0),IF(O139&lt;&gt;"NG",O$1,0),IF(S139&lt;&gt;"NG",S$1,0),IF(W139&lt;&gt;"NG",W$1,0),IF(AA139&lt;&gt;"NG",AA$1,0),IF(AE139&lt;&gt;"NG",AE$1,0),IF(AI139&lt;&gt;"NG",AI$1,0),IF(AM139&lt;&gt;"NG",AM$1,0),IF(AQ139&lt;&gt;"NG",AQ$1,0),IF(AU139&lt;&gt;"NG",AU$1,0),IF(AY139&lt;&gt;"NG",AY$1,0),IF(BC139&lt;&gt;"NG",BC$1,0),IF(BG139&lt;&gt;"NG",BG$1,0),IF(BK139&lt;&gt;"NG",BK$1,0),IF(BO139&lt;&gt;"NG",BO$1,0),IF(BS139&lt;&gt;"NG",BS$1,0)),0)</f>
        <v>0</v>
      </c>
      <c r="BX139" s="466"/>
      <c r="BY139" s="490"/>
      <c r="BZ139" s="5"/>
      <c r="CA139" s="32">
        <f t="shared" ref="CA139" si="6711">IF(AND($M139&lt;&gt;$BZ$5,$M139&lt;=$BZ$6,$M139&lt;&gt;$BZ$7),1,0)</f>
        <v>0</v>
      </c>
      <c r="CB139" s="32">
        <f t="shared" ref="CB139" si="6712">IF(AND($Q139&lt;&gt;$BZ$5,$Q139&lt;=$BZ$6,$Q139&lt;&gt;$BZ$7),1,0)</f>
        <v>0</v>
      </c>
      <c r="CC139" s="32">
        <f t="shared" ref="CC139" si="6713">IF(AND($U139&lt;&gt;$BZ$5,$U139&lt;=$BZ$6,$U139&lt;&gt;$BZ$7),1,0)</f>
        <v>0</v>
      </c>
      <c r="CD139" s="32">
        <f t="shared" ref="CD139" si="6714">IF(AND($Y139&lt;&gt;$BZ$5,$Y139&lt;=$BZ$6,$Y139&lt;&gt;$BZ$7),1,0)</f>
        <v>0</v>
      </c>
      <c r="CE139" s="32">
        <f t="shared" ref="CE139" si="6715">IF(AND($AG139&lt;&gt;$BZ$5,$AG139&lt;=$BZ$6,$AG139&lt;&gt;$BZ$7),1,0)</f>
        <v>0</v>
      </c>
      <c r="CF139" s="32">
        <f t="shared" ref="CF139" si="6716">IF(AND($AK139&lt;&gt;$BZ$5,$AK139&lt;=$BZ$6,$AK139&lt;&gt;$BZ$7),1,0)</f>
        <v>0</v>
      </c>
      <c r="CG139" s="32">
        <f t="shared" ref="CG139" si="6717">IF(AND($AS139&lt;&gt;$BZ$5,$AS139&lt;=$BZ$6,$AS139&lt;&gt;$BZ$7),1,0)</f>
        <v>0</v>
      </c>
      <c r="CH139" s="32">
        <f t="shared" ref="CH139" si="6718">IF(AND($AW139&lt;&gt;$BZ$5,$AW139&lt;=$BZ$6,$AW139&lt;&gt;$BZ$7),1,0)</f>
        <v>0</v>
      </c>
      <c r="CI139" s="32">
        <f t="shared" ref="CI139" si="6719">IF(AND($BE139&lt;&gt;$BZ$5,$BE139&lt;=$BZ$6,$BE139&lt;&gt;$BZ$7),1,0)</f>
        <v>0</v>
      </c>
      <c r="CJ139" s="32">
        <f t="shared" ref="CJ139" si="6720">IF(AND($BI139&lt;&gt;$BZ$5,$BI139&lt;=$BZ$6,$BI139&lt;&gt;$BZ$7),1,0)</f>
        <v>0</v>
      </c>
      <c r="CK139" s="32">
        <f t="shared" ref="CK139" si="6721">IF(AND($BQ139&lt;&gt;$BZ$5,$BQ139&lt;=$BZ$6,$BQ139&lt;&gt;$BZ$7),1,0)</f>
        <v>0</v>
      </c>
      <c r="CL139" s="32">
        <f t="shared" ref="CL139" si="6722">IF(AND($BU139&lt;&gt;$BZ$5,$BU139&lt;=$BZ$6,$BU139&lt;&gt;$BZ$7),1,0)</f>
        <v>0</v>
      </c>
      <c r="CO139" s="32">
        <f>IF(AND($M139&lt;&gt;$CN$5,$M139&lt;=$CN$6,$M139&lt;&gt;$CN$7),1,0)</f>
        <v>0</v>
      </c>
      <c r="CP139" s="32">
        <f>IF(AND($Q139&lt;&gt;$CN$5,$Q139&lt;=$CN$6,$Q139&lt;&gt;$CN$7),1,0)</f>
        <v>0</v>
      </c>
      <c r="CQ139" s="32">
        <f>IF(AND($U139&lt;&gt;$CN$5,$U139&lt;=$CN$6,$U139&lt;&gt;$CN$7),1,0)</f>
        <v>0</v>
      </c>
      <c r="CR139" s="32">
        <f>IF(AND($Y139&lt;&gt;$CN$5,$Y139&lt;=$CN$6,$Y139&lt;&gt;$CN$7),1,0)</f>
        <v>0</v>
      </c>
      <c r="CS139" s="32">
        <f>IF(AND($AG139&lt;&gt;$CN$5,$AG139&lt;=$CN$6,$AG139&lt;&gt;$CN$7),1,0)</f>
        <v>0</v>
      </c>
      <c r="CT139" s="32">
        <f>IF(AND($AK139&lt;&gt;$CN$5,$AK139&lt;=$CN$6,$AK139&lt;&gt;$CN$7),1,0)</f>
        <v>0</v>
      </c>
      <c r="CU139" s="32">
        <f>IF(AND($AS139&lt;&gt;$CN$5,$AS139&lt;=$CN$6,$AS139&lt;&gt;$CN$7),1,0)</f>
        <v>0</v>
      </c>
      <c r="CV139" s="32">
        <f>IF(AND($AW139&lt;&gt;$CN$5,$AW139&lt;=$CN$6,$AW139&lt;&gt;$CN$7),1,0)</f>
        <v>0</v>
      </c>
      <c r="CW139" s="32">
        <f>IF(AND($BE139&lt;&gt;$CN$5,$BE139&lt;=$CN$6,$BE139&lt;&gt;$CN$7),1,0)</f>
        <v>0</v>
      </c>
      <c r="CX139" s="32">
        <f>IF(AND($BI139&lt;&gt;$CN$5,$BI139&lt;=$CN$6,$BI139&lt;&gt;$CN$7),1,0)</f>
        <v>0</v>
      </c>
      <c r="CY139" s="32">
        <f>IF(AND($BQ139&lt;&gt;$CN$5,$BQ139&lt;=$CN$6,$BQ139&lt;&gt;$CN$7),1,0)</f>
        <v>0</v>
      </c>
      <c r="CZ139" s="32">
        <f>IF(AND($BU139&lt;&gt;$CN$5,$BU139&lt;=$CN$6,$BU139&lt;&gt;$CN$7),1,0)</f>
        <v>0</v>
      </c>
      <c r="DC139" s="32">
        <f>IF(AND($M139&lt;&gt;$DB$5,$M139&lt;=$DB$6,$M139&lt;&gt;$CN$7),1,0)</f>
        <v>0</v>
      </c>
      <c r="DD139" s="32">
        <f>IF(AND($Q139&lt;&gt;$DB$5,$Q139&lt;=$DB$6,$Q139&lt;&gt;$CN$7),1,0)</f>
        <v>0</v>
      </c>
      <c r="DE139" s="32">
        <f>IF(AND($U139&lt;&gt;$DB$5,$U139&lt;=$DB$6,$U139&lt;&gt;$CN$7),1,0)</f>
        <v>0</v>
      </c>
      <c r="DF139" s="32">
        <f>IF(AND($Y139&lt;&gt;$DB$5,$Y139&lt;=$DB$6,$Y139&lt;&gt;$CN$7),1,0)</f>
        <v>0</v>
      </c>
      <c r="DG139" s="32">
        <f>IF(AND($AG139&lt;&gt;$DB$5,$AG139&lt;=$DB$6,$AG139&lt;&gt;$CN$7),1,0)</f>
        <v>0</v>
      </c>
      <c r="DH139" s="32">
        <f>IF(AND($AK139&lt;&gt;$DB$5,$AK139&lt;=$DB$6,$AK139&lt;&gt;$CN$7),1,0)</f>
        <v>0</v>
      </c>
      <c r="DI139" s="32">
        <f>IF(AND($AS139&lt;&gt;$DB$5,$AS139&lt;=$DB$6,$AS139&lt;&gt;$CN$7),1,0)</f>
        <v>0</v>
      </c>
      <c r="DJ139" s="32">
        <f>IF(AND($AW139&lt;&gt;$DB$5,$AW139&lt;=$DB$6,$AW139&lt;&gt;$CN$7),1,0)</f>
        <v>0</v>
      </c>
      <c r="DK139" s="32">
        <f>IF(AND($BE139&lt;&gt;$DB$5,$BE139&lt;=$DB$6,$BE139&lt;&gt;$CN$7),1,0)</f>
        <v>0</v>
      </c>
      <c r="DL139" s="32">
        <f>IF(AND($BI139&lt;&gt;$DB$5,$BI139&lt;=$DB$6,$BI139&lt;&gt;$CN$7),1,0)</f>
        <v>0</v>
      </c>
      <c r="DM139" s="32">
        <f>IF(AND($BQ139&lt;&gt;$DB$5,$BQ139&lt;=$DB$6,$BQ139&lt;&gt;$CN$7),1,0)</f>
        <v>0</v>
      </c>
      <c r="DN139" s="32">
        <f>IF(AND($BU139&lt;&gt;$DB$5,$BU139&lt;=$DB$6,$BU139&lt;&gt;$CN$7),1,0)</f>
        <v>0</v>
      </c>
      <c r="DQ139" s="32">
        <f t="shared" ref="DQ139" si="6723">IF(AND($M139&lt;&gt;$DP$5,$M139&lt;=$DP$6,$M139&lt;&gt;$CN$7),1,0)</f>
        <v>0</v>
      </c>
      <c r="DR139" s="32">
        <f t="shared" ref="DR139" si="6724">IF(AND($Q139&lt;&gt;$DP$5,$Q139&lt;=$DP$6,$Q139&lt;&gt;$CN$7),1,0)</f>
        <v>0</v>
      </c>
      <c r="DS139" s="32">
        <f t="shared" ref="DS139" si="6725">IF(AND($U139&lt;&gt;$DP$5,$U139&lt;=$DP$6,$U139&lt;&gt;$CN$7),1,0)</f>
        <v>0</v>
      </c>
      <c r="DT139" s="32">
        <f t="shared" ref="DT139" si="6726">IF(AND($Y139&lt;&gt;$DP$5,$Y139&lt;=$DP$6,$Y139&lt;&gt;$CN$7),1,0)</f>
        <v>0</v>
      </c>
      <c r="DU139" s="32">
        <f t="shared" ref="DU139" si="6727">IF(AND($AG139&lt;&gt;$DP$5,$AG139&lt;=$DP$6,$AG139&lt;&gt;$CN$7),1,0)</f>
        <v>0</v>
      </c>
      <c r="DV139" s="32">
        <f t="shared" ref="DV139" si="6728">IF(AND($AK139&lt;&gt;$DP$5,$AK139&lt;=$DP$6,$AK139&lt;&gt;$CN$7),1,0)</f>
        <v>0</v>
      </c>
      <c r="DW139" s="32">
        <f t="shared" ref="DW139" si="6729">IF(AND($AS139&lt;&gt;$DP$5,$AS139&lt;=$DP$6,$AS139&lt;&gt;$CN$7),1,0)</f>
        <v>0</v>
      </c>
      <c r="DX139" s="32">
        <f t="shared" ref="DX139" si="6730">IF(AND($AW139&lt;&gt;$DP$5,$AW139&lt;=$DP$6,$AW139&lt;&gt;$CN$7),1,0)</f>
        <v>0</v>
      </c>
      <c r="DY139" s="32">
        <f t="shared" ref="DY139" si="6731">IF(AND($BE139&lt;&gt;$DP$5,$BE139&lt;=$DP$6,$BE139&lt;&gt;$CN$7),1,0)</f>
        <v>0</v>
      </c>
      <c r="DZ139" s="32">
        <f t="shared" ref="DZ139" si="6732">IF(AND($BI139&lt;&gt;$DP$5,$BI139&lt;=$DP$6,$BI139&lt;&gt;$CN$7),1,0)</f>
        <v>0</v>
      </c>
      <c r="EA139" s="32">
        <f t="shared" ref="EA139" si="6733">IF(AND($BQ139&lt;&gt;$DP$5,$BQ139&lt;=$DP$6,$BQ139&lt;&gt;$CN$7),1,0)</f>
        <v>0</v>
      </c>
      <c r="EB139" s="32">
        <f t="shared" ref="EB139" si="6734">IF(AND($BU139&lt;&gt;$DP$5,$BU139&lt;=$DP$6,$BU139&lt;&gt;$CN$7),1,0)</f>
        <v>0</v>
      </c>
      <c r="EE139" s="328">
        <f>IF(M139&lt;&gt;"",IF(M139&lt;=$ED$6,1,IF(L139&gt;$ED$6,0,NETWORKDAYS(L139,$ED$6,祭日リスト)/NETWORKDAYS(L139,M139,祭日リスト)))*$GG139*週間進捗報告書!$G$9,0)</f>
        <v>0</v>
      </c>
      <c r="EF139" s="328">
        <f>IF(Q139&lt;&gt;"",IF(Q139&lt;=$ED$6,1,IF(P139&gt;$ED$6,0,NETWORKDAYS(P139,$ED$6,祭日リスト)/NETWORKDAYS(P139,Q139,祭日リスト)))*$GG139*週間進捗報告書!$G$10,0)</f>
        <v>0</v>
      </c>
      <c r="EG139" s="328">
        <f>IF(U139&lt;&gt;"",IF(U139&lt;=$ED$6,1,IF(T139&gt;$ED$6,0,NETWORKDAYS(T139,$ED$6,祭日リスト)/NETWORKDAYS(T139,U139,祭日リスト)))*$GG139*週間進捗報告書!$G$11,0)</f>
        <v>0</v>
      </c>
      <c r="EH139" s="328">
        <f>IF(Y139&lt;&gt;"",IF(Y139&lt;=$ED$6,1,IF(X139&gt;$ED$6,0,NETWORKDAYS(X139,$ED$6,祭日リスト)/NETWORKDAYS(X139,Y139,祭日リスト)))*$GG139*週間進捗報告書!$G$12,0)</f>
        <v>0</v>
      </c>
      <c r="EI139" s="328">
        <f>IF(AG139&lt;&gt;"",IF(AG139&lt;=$ED$6,1,IF(AF139&gt;$ED$6,0,NETWORKDAYS(AF139,$ED$6,祭日リスト)/NETWORKDAYS(AF139,AG139,祭日リスト)))*$GG139*週間進捗報告書!$G$13,0)</f>
        <v>0</v>
      </c>
      <c r="EJ139" s="328">
        <f>IF(AK139&lt;&gt;"",IF(AK139&lt;=$ED$6,1,IF(AJ139&gt;$ED$6,0,NETWORKDAYS(AJ139,$ED$6,祭日リスト)/NETWORKDAYS(AJ139,AK139,祭日リスト)))*$GG139*週間進捗報告書!$G$14,0)</f>
        <v>0</v>
      </c>
      <c r="EK139" s="328">
        <f>IF(AS139&lt;&gt;"",IF(AS139&lt;=$ED$6,1,IF(AR139&gt;$ED$6,0,NETWORKDAYS(AR139,$ED$6,祭日リスト)/NETWORKDAYS(AR139,AS139,祭日リスト)))*$GG139*週間進捗報告書!$G$15,0)</f>
        <v>0</v>
      </c>
      <c r="EL139" s="328">
        <f>IF(AW139&lt;&gt;"",IF(AW139&lt;=$ED$6,1,IF(AV139&gt;$ED$6,0,NETWORKDAYS(AV139,$ED$6,祭日リスト)/NETWORKDAYS(AV139,AW139,祭日リスト)))*$GG139*週間進捗報告書!$G$16,0)</f>
        <v>0</v>
      </c>
      <c r="EM139" s="328">
        <f>IF(BE139&lt;&gt;"",IF(BE139&lt;=$ED$6,1,IF(BD139&gt;$ED$6,0,NETWORKDAYS(BD139,$ED$6,祭日リスト)/NETWORKDAYS(BD139,BE139,祭日リスト)))*$GG139*週間進捗報告書!$G$17,0)</f>
        <v>0</v>
      </c>
      <c r="EN139" s="328">
        <f>IF(BI139&lt;&gt;"",IF(BI139&lt;=$ED$6,1,IF(BH139&gt;$ED$6,0,NETWORKDAYS(BH139,$ED$6,祭日リスト)/NETWORKDAYS(BH139,BI139,祭日リスト)))*$GG139*週間進捗報告書!$G$18,0)</f>
        <v>0</v>
      </c>
      <c r="EO139" s="328">
        <f>IF(BQ139&lt;&gt;"",IF(BQ139&lt;=$ED$6,1,IF(BP139&gt;$ED$6,0,NETWORKDAYS(BP139,$ED$6,祭日リスト)/NETWORKDAYS(BP139,BQ139,祭日リスト)))*$GG139*週間進捗報告書!$G$19,0)</f>
        <v>0</v>
      </c>
      <c r="EP139" s="328">
        <f>IF(BU139&lt;&gt;"",IF(BU139&lt;=$ED$6,1,IF(BT139&gt;$ED$6,0,NETWORKDAYS(BT139,$ED$6,祭日リスト)/NETWORKDAYS(BT139,BU139,祭日リスト)))*$GG139*週間進捗報告書!$G$20,0)</f>
        <v>0</v>
      </c>
      <c r="ER139" s="547">
        <f t="shared" ref="ER139:FC139" si="6735">EE139-EE140</f>
        <v>0</v>
      </c>
      <c r="ES139" s="547">
        <f t="shared" si="6735"/>
        <v>0</v>
      </c>
      <c r="ET139" s="547">
        <f t="shared" si="6735"/>
        <v>0</v>
      </c>
      <c r="EU139" s="547">
        <f t="shared" si="6735"/>
        <v>0</v>
      </c>
      <c r="EV139" s="547">
        <f t="shared" si="6735"/>
        <v>0</v>
      </c>
      <c r="EW139" s="547">
        <f t="shared" si="6735"/>
        <v>0</v>
      </c>
      <c r="EX139" s="547">
        <f t="shared" si="6735"/>
        <v>0</v>
      </c>
      <c r="EY139" s="547">
        <f t="shared" si="6735"/>
        <v>0</v>
      </c>
      <c r="EZ139" s="547">
        <f t="shared" si="6735"/>
        <v>0</v>
      </c>
      <c r="FA139" s="547">
        <f t="shared" si="6735"/>
        <v>0</v>
      </c>
      <c r="FB139" s="547">
        <f t="shared" si="6735"/>
        <v>0</v>
      </c>
      <c r="FC139" s="547">
        <f t="shared" si="6735"/>
        <v>0</v>
      </c>
      <c r="FD139" s="547">
        <f t="shared" ref="FD139" si="6736">SUM(ER139:FC140)</f>
        <v>0</v>
      </c>
      <c r="FE139" s="333"/>
      <c r="FG139" s="32">
        <f>IF(AND($M139&lt;&gt;$FF$7),1,0)</f>
        <v>0</v>
      </c>
      <c r="FH139" s="32">
        <f>IF(AND($Q139&lt;&gt;$FF$7),1,0)</f>
        <v>0</v>
      </c>
      <c r="FI139" s="32">
        <f>IF(AND($U139&lt;&gt;$FF$7),1,0)</f>
        <v>0</v>
      </c>
      <c r="FJ139" s="32">
        <f>IF(AND($Y139&lt;&gt;$FF$7),1,0)</f>
        <v>0</v>
      </c>
      <c r="FK139" s="32">
        <f>IF(AND($AG139&lt;&gt;$FF$7),1,0)</f>
        <v>0</v>
      </c>
      <c r="FL139" s="32">
        <f>IF(AND($AK139&lt;&gt;$FF$7),1,0)</f>
        <v>0</v>
      </c>
      <c r="FM139" s="32">
        <f>IF(AND($AS139&lt;&gt;$FF$7),1,0)</f>
        <v>0</v>
      </c>
      <c r="FN139" s="32">
        <f>IF(AND($AW139&lt;&gt;$FF$7),1,0)</f>
        <v>0</v>
      </c>
      <c r="FO139" s="32">
        <f>IF(AND($BE139&lt;&gt;$FF$7),1,0)</f>
        <v>0</v>
      </c>
      <c r="FP139" s="32">
        <f>IF(AND($BI139&lt;&gt;$FF$7),1,0)</f>
        <v>0</v>
      </c>
      <c r="FQ139" s="32">
        <f>IF(AND($BQ139&lt;&gt;$FF$7),1,0)</f>
        <v>0</v>
      </c>
      <c r="FR139" s="32">
        <f>IF(AND($BU139&lt;&gt;$FF$7),1,0)</f>
        <v>0</v>
      </c>
      <c r="FU139" s="294">
        <f t="shared" ref="FU139" si="6737">IF($K139&lt;&gt;"NG",$GG139,0)</f>
        <v>0</v>
      </c>
      <c r="FV139" s="294">
        <f t="shared" ref="FV139" si="6738">IF($O139&lt;&gt;"NG",$GG139,0)</f>
        <v>0</v>
      </c>
      <c r="FW139" s="294">
        <f t="shared" ref="FW139" si="6739">IF($S139&lt;&gt;"NG",$GG139,0)</f>
        <v>0</v>
      </c>
      <c r="FX139" s="294">
        <f t="shared" ref="FX139" si="6740">IF($W139&lt;&gt;"NG",$GG139,0)</f>
        <v>0</v>
      </c>
      <c r="FY139" s="294">
        <f t="shared" ref="FY139" si="6741">IF($AE139&lt;&gt;"NG",$GG139,0)</f>
        <v>0</v>
      </c>
      <c r="FZ139" s="294">
        <f t="shared" ref="FZ139" si="6742">IF($AI139&lt;&gt;"NG",$GG139,0)</f>
        <v>0</v>
      </c>
      <c r="GA139" s="294">
        <f t="shared" ref="GA139" si="6743">IF($AQ139&lt;&gt;"NG",$GG139,0)</f>
        <v>0</v>
      </c>
      <c r="GB139" s="294">
        <f t="shared" ref="GB139" si="6744">IF($AU139&lt;&gt;"NG",$GG139,0)</f>
        <v>0</v>
      </c>
      <c r="GC139" s="294">
        <f t="shared" ref="GC139" si="6745">IF($BC139&lt;&gt;"NG",$GG139,0)</f>
        <v>0</v>
      </c>
      <c r="GD139" s="294">
        <f t="shared" ref="GD139" si="6746">IF($BG139&lt;&gt;"NG",$GG139,0)</f>
        <v>0</v>
      </c>
      <c r="GE139" s="294">
        <f t="shared" ref="GE139" si="6747">IF($BO139&lt;&gt;"NG",$GG139,0)</f>
        <v>0</v>
      </c>
      <c r="GF139" s="294">
        <f t="shared" ref="GF139" si="6748">IF($BS139&lt;&gt;"NG",$GG139,0)</f>
        <v>0</v>
      </c>
      <c r="GG139" s="294" t="e">
        <f>VLOOKUP($D139,リスト!$D:$S,15,FALSE)</f>
        <v>#N/A</v>
      </c>
      <c r="GH139" s="2" t="e">
        <f>INDEX(リスト!$V:$V,MATCH(中日程計画表!$D139,リスト!$D:$D,0))</f>
        <v>#N/A</v>
      </c>
      <c r="GI139" s="2" t="e">
        <f>INDEX(リスト!$A:$A,MATCH(中日程計画表!$D139,リスト!$D:$D,0))</f>
        <v>#N/A</v>
      </c>
      <c r="GJ139" s="2" t="e">
        <f>INDEX(リスト!$U:$U,MATCH(中日程計画表!$D139,リスト!$D:$D,0))</f>
        <v>#N/A</v>
      </c>
      <c r="GK139" s="5" t="e">
        <f>INDEX(リスト!$W:$W,MATCH(中日程計画表!$D139,リスト!$D:$D,0))</f>
        <v>#N/A</v>
      </c>
      <c r="GL139" s="2" t="s">
        <v>200</v>
      </c>
      <c r="GM139" s="296">
        <f>D139</f>
        <v>0</v>
      </c>
      <c r="GN139" s="296" t="str">
        <f>E139</f>
        <v>仕入先マスタ</v>
      </c>
      <c r="GU139" s="460" t="str">
        <f t="shared" ref="GU139" si="6749">AE139</f>
        <v>NG</v>
      </c>
      <c r="GV139" s="460">
        <f t="shared" ref="GV139" si="6750">EI139</f>
        <v>0</v>
      </c>
      <c r="GW139" s="460">
        <f t="shared" ref="GW139" si="6751">EI140</f>
        <v>0</v>
      </c>
      <c r="GX139" s="462">
        <f t="shared" ref="GX139" si="6752">EV139</f>
        <v>0</v>
      </c>
      <c r="GY139" s="460" t="str">
        <f t="shared" ref="GY139" si="6753">AI139</f>
        <v>NG</v>
      </c>
      <c r="GZ139" s="460">
        <f t="shared" ref="GZ139" si="6754">EJ139</f>
        <v>0</v>
      </c>
      <c r="HA139" s="460">
        <f t="shared" ref="HA139" si="6755">EJ140</f>
        <v>0</v>
      </c>
      <c r="HB139" s="462">
        <f t="shared" ref="HB139" si="6756">EW139</f>
        <v>0</v>
      </c>
      <c r="HC139" s="460" t="str">
        <f t="shared" ref="HC139" si="6757">AQ139</f>
        <v>NG</v>
      </c>
      <c r="HD139" s="460">
        <f t="shared" ref="HD139" si="6758">EK139</f>
        <v>0</v>
      </c>
      <c r="HE139" s="460">
        <f t="shared" ref="HE139" si="6759">EK140</f>
        <v>0</v>
      </c>
      <c r="HF139" s="462">
        <f t="shared" ref="HF139" si="6760">EX139</f>
        <v>0</v>
      </c>
      <c r="HG139" s="460" t="str">
        <f t="shared" ref="HG139" si="6761">AU139</f>
        <v>NG</v>
      </c>
      <c r="HH139" s="460">
        <f t="shared" ref="HH139" si="6762">EL139</f>
        <v>0</v>
      </c>
      <c r="HI139" s="460">
        <f t="shared" ref="HI139" si="6763">EL140</f>
        <v>0</v>
      </c>
      <c r="HJ139" s="462">
        <f t="shared" ref="HJ139" si="6764">EY139</f>
        <v>0</v>
      </c>
      <c r="HK139" s="460" t="str">
        <f t="shared" ref="HK139" si="6765">BC139</f>
        <v>NG</v>
      </c>
      <c r="HL139" s="460">
        <f t="shared" ref="HL139" si="6766">EM139</f>
        <v>0</v>
      </c>
      <c r="HM139" s="460">
        <f t="shared" ref="HM139" si="6767">EM140</f>
        <v>0</v>
      </c>
      <c r="HN139" s="462">
        <f t="shared" ref="HN139" si="6768">EZ139</f>
        <v>0</v>
      </c>
      <c r="HO139" s="460" t="str">
        <f t="shared" ref="HO139" si="6769">BG139</f>
        <v>NG</v>
      </c>
      <c r="HP139" s="460">
        <f t="shared" ref="HP139" si="6770">EN139</f>
        <v>0</v>
      </c>
      <c r="HQ139" s="460">
        <f t="shared" ref="HQ139" si="6771">EN140</f>
        <v>0</v>
      </c>
      <c r="HR139" s="462">
        <f t="shared" ref="HR139" si="6772">FA139</f>
        <v>0</v>
      </c>
      <c r="HS139" s="332"/>
    </row>
    <row r="140" spans="1:227" ht="12" customHeight="1">
      <c r="A140" s="489"/>
      <c r="B140" s="487"/>
      <c r="C140" s="475"/>
      <c r="D140" s="485"/>
      <c r="E140" s="483"/>
      <c r="F140" s="317"/>
      <c r="G140" s="317"/>
      <c r="H140" s="317"/>
      <c r="I140" s="317"/>
      <c r="J140" s="316"/>
      <c r="K140" s="481"/>
      <c r="L140" s="77"/>
      <c r="M140" s="77"/>
      <c r="N140" s="471"/>
      <c r="O140" s="475"/>
      <c r="P140" s="77"/>
      <c r="Q140" s="77"/>
      <c r="R140" s="471"/>
      <c r="S140" s="475"/>
      <c r="T140" s="77"/>
      <c r="U140" s="77"/>
      <c r="V140" s="471"/>
      <c r="W140" s="473"/>
      <c r="X140" s="77"/>
      <c r="Y140" s="77"/>
      <c r="Z140" s="471"/>
      <c r="AA140" s="477"/>
      <c r="AB140" s="80"/>
      <c r="AC140" s="80"/>
      <c r="AD140" s="471"/>
      <c r="AE140" s="473"/>
      <c r="AF140" s="77"/>
      <c r="AG140" s="77"/>
      <c r="AH140" s="471"/>
      <c r="AI140" s="473"/>
      <c r="AJ140" s="77"/>
      <c r="AK140" s="77"/>
      <c r="AL140" s="471"/>
      <c r="AM140" s="477"/>
      <c r="AN140" s="80"/>
      <c r="AO140" s="80"/>
      <c r="AP140" s="471"/>
      <c r="AQ140" s="473"/>
      <c r="AR140" s="77"/>
      <c r="AS140" s="77"/>
      <c r="AT140" s="471"/>
      <c r="AU140" s="473"/>
      <c r="AV140" s="77"/>
      <c r="AW140" s="77"/>
      <c r="AX140" s="471"/>
      <c r="AY140" s="477"/>
      <c r="AZ140" s="80"/>
      <c r="BA140" s="80"/>
      <c r="BB140" s="471"/>
      <c r="BC140" s="475"/>
      <c r="BD140" s="77"/>
      <c r="BE140" s="77"/>
      <c r="BF140" s="471"/>
      <c r="BG140" s="473"/>
      <c r="BH140" s="77"/>
      <c r="BI140" s="77"/>
      <c r="BJ140" s="471"/>
      <c r="BK140" s="477"/>
      <c r="BL140" s="80"/>
      <c r="BM140" s="80"/>
      <c r="BN140" s="471"/>
      <c r="BO140" s="475"/>
      <c r="BP140" s="77"/>
      <c r="BQ140" s="77"/>
      <c r="BR140" s="471"/>
      <c r="BS140" s="473"/>
      <c r="BT140" s="77"/>
      <c r="BU140" s="77"/>
      <c r="BV140" s="471"/>
      <c r="BW140" s="469"/>
      <c r="BX140" s="467"/>
      <c r="BY140" s="490"/>
      <c r="CA140" s="19">
        <f t="shared" ref="CA140" si="6773">IF(AND($N139=1,$M140&lt;&gt;$BZ$7),1,0)</f>
        <v>0</v>
      </c>
      <c r="CB140" s="19">
        <f t="shared" ref="CB140" si="6774">IF(AND($R139=1,$Q140&lt;&gt;$BZ$7),1,0)</f>
        <v>0</v>
      </c>
      <c r="CC140" s="19">
        <f t="shared" ref="CC140" si="6775">IF(AND($V139=1,$U140&lt;&gt;$BZ$7),1,0)</f>
        <v>0</v>
      </c>
      <c r="CD140" s="19">
        <f t="shared" ref="CD140" si="6776">IF(AND($Z139=1,$Y140&lt;&gt;$BZ$7),1,0)</f>
        <v>0</v>
      </c>
      <c r="CE140" s="19">
        <f t="shared" ref="CE140" si="6777">IF(AND($AH139=1,$AG140&lt;&gt;$BZ$7),1,0)</f>
        <v>0</v>
      </c>
      <c r="CF140" s="19">
        <f t="shared" ref="CF140" si="6778">IF(AND($AL139=1,$AK140&lt;&gt;$BZ$7),1,0)</f>
        <v>0</v>
      </c>
      <c r="CG140" s="19">
        <f t="shared" ref="CG140" si="6779">IF(AND($AT139=1,$AS140&lt;&gt;$BZ$7),1,0)</f>
        <v>0</v>
      </c>
      <c r="CH140" s="19">
        <f t="shared" ref="CH140" si="6780">IF(AND($AX139=1,$AW140&lt;&gt;$BZ$7),1,0)</f>
        <v>0</v>
      </c>
      <c r="CI140" s="19">
        <f t="shared" ref="CI140" si="6781">IF(AND($BF139=1,$BE140&lt;&gt;$BZ$7),1,0)</f>
        <v>0</v>
      </c>
      <c r="CJ140" s="19">
        <f t="shared" ref="CJ140" si="6782">IF(AND($BJ139=1,$BI140&lt;&gt;$BZ$7),1,0)</f>
        <v>0</v>
      </c>
      <c r="CK140" s="19">
        <f t="shared" ref="CK140" si="6783">IF(AND($BR139=1,$BQ140&lt;&gt;$BZ$7),1,0)</f>
        <v>0</v>
      </c>
      <c r="CL140" s="19">
        <f t="shared" ref="CL140" si="6784">IF(AND($BV139=1,$BU140&lt;&gt;$BZ$7),1,0)</f>
        <v>0</v>
      </c>
      <c r="CO140" s="19">
        <f>IF(AND($M140&lt;&gt;$CN$7,$M140&lt;=$CN$6),1,0)</f>
        <v>0</v>
      </c>
      <c r="CP140" s="19">
        <f>IF(AND($Q140&lt;&gt;$CN$7,$Q140&lt;=$CN$6),1,0)</f>
        <v>0</v>
      </c>
      <c r="CQ140" s="19">
        <f>IF(AND($U140&lt;&gt;$CN$7,$U140&lt;=$CN$6),1,0)</f>
        <v>0</v>
      </c>
      <c r="CR140" s="19">
        <f>IF(AND($Y140&lt;&gt;$CN$7,$Y140&lt;=$CN$6),1,0)</f>
        <v>0</v>
      </c>
      <c r="CS140" s="19">
        <f>IF(AND($AG140&lt;&gt;$CN$7,$AG140&lt;=$CN$6),1,0)</f>
        <v>0</v>
      </c>
      <c r="CT140" s="19">
        <f>IF(AND($AK140&lt;&gt;$CN$7,$AK140&lt;=$CN$6),1,0)</f>
        <v>0</v>
      </c>
      <c r="CU140" s="19">
        <f>IF(AND($AS140&lt;&gt;$CN$7,$AS140&lt;=$CN$6),1,0)</f>
        <v>0</v>
      </c>
      <c r="CV140" s="19">
        <f>IF(AND($AW140&lt;&gt;$CN$7,$AW140&lt;=$CN$6),1,0)</f>
        <v>0</v>
      </c>
      <c r="CW140" s="19">
        <f>IF(AND($BE140&lt;&gt;$CN$7,$BE140&lt;=$CN$6),1,0)</f>
        <v>0</v>
      </c>
      <c r="CX140" s="19">
        <f>IF(AND($BI140&lt;&gt;$CN$7,$BI140&lt;=$CN$6),1,0)</f>
        <v>0</v>
      </c>
      <c r="CY140" s="19">
        <f>IF(AND($BQ140&lt;&gt;$CN$7,$BQ140&lt;=$CN$6),1,0)</f>
        <v>0</v>
      </c>
      <c r="CZ140" s="19">
        <f>IF(AND($BU140&lt;&gt;$CN$7,$BU140&lt;=$CN$6),1,0)</f>
        <v>0</v>
      </c>
      <c r="DC140" s="19">
        <f>IF($N139=1,1,0)</f>
        <v>0</v>
      </c>
      <c r="DD140" s="19">
        <f>IF($R139=1,1,0)</f>
        <v>0</v>
      </c>
      <c r="DE140" s="19">
        <f>IF($V139=1,1,0)</f>
        <v>0</v>
      </c>
      <c r="DF140" s="19">
        <f>IF($Z139=1,1,0)</f>
        <v>0</v>
      </c>
      <c r="DG140" s="19">
        <f>IF($AH139=1,1,0)</f>
        <v>0</v>
      </c>
      <c r="DH140" s="19">
        <f>IF($AL139=1,1,0)</f>
        <v>0</v>
      </c>
      <c r="DI140" s="19">
        <f>IF($AT139=1,1,0)</f>
        <v>0</v>
      </c>
      <c r="DJ140" s="19">
        <f>IF($AX139=1,1,0)</f>
        <v>0</v>
      </c>
      <c r="DK140" s="19">
        <f>IF($BF139=1,1,0)</f>
        <v>0</v>
      </c>
      <c r="DL140" s="19">
        <f>IF($BJ139=1,1,0)</f>
        <v>0</v>
      </c>
      <c r="DM140" s="19">
        <f>IF($BR139=1,1,0)</f>
        <v>0</v>
      </c>
      <c r="DN140" s="19">
        <f>IF($BV139=1,1,0)</f>
        <v>0</v>
      </c>
      <c r="DQ140" s="19">
        <f t="shared" ref="DQ140" si="6785">IF($N139=1,1,0)</f>
        <v>0</v>
      </c>
      <c r="DR140" s="19">
        <f t="shared" ref="DR140" si="6786">IF($R139=1,1,0)</f>
        <v>0</v>
      </c>
      <c r="DS140" s="19">
        <f t="shared" ref="DS140" si="6787">IF($V139=1,1,0)</f>
        <v>0</v>
      </c>
      <c r="DT140" s="19">
        <f t="shared" ref="DT140" si="6788">IF($Z139=1,1,0)</f>
        <v>0</v>
      </c>
      <c r="DU140" s="19">
        <f t="shared" ref="DU140" si="6789">IF($AH139=1,1,0)</f>
        <v>0</v>
      </c>
      <c r="DV140" s="19">
        <f t="shared" ref="DV140" si="6790">IF($AL139=1,1,0)</f>
        <v>0</v>
      </c>
      <c r="DW140" s="19">
        <f t="shared" ref="DW140" si="6791">IF($AT139=1,1,0)</f>
        <v>0</v>
      </c>
      <c r="DX140" s="19">
        <f t="shared" ref="DX140" si="6792">IF($AX139=1,1,0)</f>
        <v>0</v>
      </c>
      <c r="DY140" s="19">
        <f t="shared" ref="DY140" si="6793">IF($BF139=1,1,0)</f>
        <v>0</v>
      </c>
      <c r="DZ140" s="19">
        <f t="shared" ref="DZ140" si="6794">IF($BJ139=1,1,0)</f>
        <v>0</v>
      </c>
      <c r="EA140" s="19">
        <f t="shared" ref="EA140" si="6795">IF($BR139=1,1,0)</f>
        <v>0</v>
      </c>
      <c r="EB140" s="19">
        <f t="shared" ref="EB140" si="6796">IF($BV139=1,1,0)</f>
        <v>0</v>
      </c>
      <c r="EE140" s="329">
        <f>N139*$FU140*週間進捗報告書!$G$9</f>
        <v>0</v>
      </c>
      <c r="EF140" s="329">
        <f>R139*$FV140*週間進捗報告書!$G$10</f>
        <v>0</v>
      </c>
      <c r="EG140" s="329">
        <f>V139*$FW140*週間進捗報告書!$G$11</f>
        <v>0</v>
      </c>
      <c r="EH140" s="329">
        <f>Z139*$FX140*週間進捗報告書!$G$12</f>
        <v>0</v>
      </c>
      <c r="EI140" s="329">
        <f>AH139*$FY140*週間進捗報告書!$G$13</f>
        <v>0</v>
      </c>
      <c r="EJ140" s="329">
        <f>AL139*$FZ140*週間進捗報告書!$G$14</f>
        <v>0</v>
      </c>
      <c r="EK140" s="329">
        <f>AT139*$GA140*週間進捗報告書!$G$15</f>
        <v>0</v>
      </c>
      <c r="EL140" s="329">
        <f>AX139*$GB140*週間進捗報告書!$G$16</f>
        <v>0</v>
      </c>
      <c r="EM140" s="329">
        <f>BF139*$GC140*週間進捗報告書!$G$17</f>
        <v>0</v>
      </c>
      <c r="EN140" s="329">
        <f>BJ139*$GD140*週間進捗報告書!$G$18</f>
        <v>0</v>
      </c>
      <c r="EO140" s="329">
        <f>BR139*$GE140*週間進捗報告書!$G$19</f>
        <v>0</v>
      </c>
      <c r="EP140" s="329">
        <f>BV139*$GF140*週間進捗報告書!$G$20</f>
        <v>0</v>
      </c>
      <c r="ER140" s="547"/>
      <c r="ES140" s="547"/>
      <c r="ET140" s="547"/>
      <c r="EU140" s="547"/>
      <c r="EV140" s="547"/>
      <c r="EW140" s="547"/>
      <c r="EX140" s="547"/>
      <c r="EY140" s="547"/>
      <c r="EZ140" s="547"/>
      <c r="FA140" s="547"/>
      <c r="FB140" s="547"/>
      <c r="FC140" s="547"/>
      <c r="FD140" s="547"/>
      <c r="FE140" s="332"/>
      <c r="FG140" s="19"/>
      <c r="FH140" s="19"/>
      <c r="FI140" s="19"/>
      <c r="FJ140" s="19"/>
      <c r="FK140" s="19"/>
      <c r="FL140" s="19"/>
      <c r="FM140" s="19"/>
      <c r="FN140" s="19"/>
      <c r="FO140" s="19"/>
      <c r="FP140" s="19"/>
      <c r="FQ140" s="19"/>
      <c r="FR140" s="19"/>
      <c r="FU140" s="295">
        <f t="shared" ref="FU140" si="6797">FU139</f>
        <v>0</v>
      </c>
      <c r="FV140" s="295">
        <f t="shared" ref="FV140" si="6798">FV139</f>
        <v>0</v>
      </c>
      <c r="FW140" s="295">
        <f t="shared" ref="FW140" si="6799">FW139</f>
        <v>0</v>
      </c>
      <c r="FX140" s="295">
        <f t="shared" ref="FX140" si="6800">FX139</f>
        <v>0</v>
      </c>
      <c r="FY140" s="295">
        <f t="shared" ref="FY140" si="6801">FY139</f>
        <v>0</v>
      </c>
      <c r="FZ140" s="295">
        <f t="shared" ref="FZ140" si="6802">FZ139</f>
        <v>0</v>
      </c>
      <c r="GA140" s="295">
        <f t="shared" ref="GA140" si="6803">GA139</f>
        <v>0</v>
      </c>
      <c r="GB140" s="295">
        <f t="shared" ref="GB140" si="6804">GB139</f>
        <v>0</v>
      </c>
      <c r="GC140" s="295">
        <f t="shared" ref="GC140" si="6805">GC139</f>
        <v>0</v>
      </c>
      <c r="GD140" s="295">
        <f t="shared" ref="GD140" si="6806">GD139</f>
        <v>0</v>
      </c>
      <c r="GE140" s="295">
        <f t="shared" ref="GE140" si="6807">GE139</f>
        <v>0</v>
      </c>
      <c r="GF140" s="295">
        <f t="shared" ref="GF140" si="6808">GF139</f>
        <v>0</v>
      </c>
      <c r="GG140" s="295" t="e">
        <f t="shared" ref="GG140" si="6809">GG139</f>
        <v>#N/A</v>
      </c>
      <c r="GH140" s="2" t="e">
        <f>INDEX(リスト!$V:$V,MATCH(中日程計画表!$D139,リスト!$D:$D,0))</f>
        <v>#N/A</v>
      </c>
      <c r="GI140" s="2" t="e">
        <f>INDEX(リスト!$A:$A,MATCH(中日程計画表!$D139,リスト!$D:$D,0))</f>
        <v>#N/A</v>
      </c>
      <c r="GJ140" s="2" t="e">
        <f>INDEX(リスト!$U:$U,MATCH(中日程計画表!$D139,リスト!$D:$D,0))</f>
        <v>#N/A</v>
      </c>
      <c r="GK140" s="5" t="e">
        <f>INDEX(リスト!$W:$W,MATCH(中日程計画表!$D139,リスト!$D:$D,0))</f>
        <v>#N/A</v>
      </c>
      <c r="GL140" s="2" t="s">
        <v>201</v>
      </c>
      <c r="GM140" s="296">
        <f t="shared" ref="GM140" si="6810">GM139</f>
        <v>0</v>
      </c>
      <c r="GN140" s="296" t="str">
        <f t="shared" ref="GN140" si="6811">GN139</f>
        <v>仕入先マスタ</v>
      </c>
      <c r="GU140" s="461"/>
      <c r="GV140" s="460"/>
      <c r="GW140" s="460"/>
      <c r="GX140" s="461"/>
      <c r="GY140" s="461"/>
      <c r="GZ140" s="460"/>
      <c r="HA140" s="460"/>
      <c r="HB140" s="461"/>
      <c r="HC140" s="461"/>
      <c r="HD140" s="460"/>
      <c r="HE140" s="460"/>
      <c r="HF140" s="461"/>
      <c r="HG140" s="461"/>
      <c r="HH140" s="460"/>
      <c r="HI140" s="460"/>
      <c r="HJ140" s="461"/>
      <c r="HK140" s="461"/>
      <c r="HL140" s="460"/>
      <c r="HM140" s="460"/>
      <c r="HN140" s="461"/>
      <c r="HO140" s="461"/>
      <c r="HP140" s="460"/>
      <c r="HQ140" s="460"/>
      <c r="HR140" s="461"/>
      <c r="HS140" s="4"/>
    </row>
    <row r="141" spans="1:227" ht="12" customHeight="1">
      <c r="A141" s="488" t="str">
        <f t="shared" ref="A141" ca="1" si="6812">INDIRECT("リスト!A"&amp;B141+6)</f>
        <v>マスタ</v>
      </c>
      <c r="B141" s="486">
        <f t="shared" ref="B141" si="6813">ROUNDDOWN((ROW()-6)/2,0)+1</f>
        <v>68</v>
      </c>
      <c r="C141" s="474" t="str">
        <f>機能グループ名</f>
        <v>取引先</v>
      </c>
      <c r="D141" s="484">
        <f>機能ID</f>
        <v>0</v>
      </c>
      <c r="E141" s="482" t="str">
        <f>機能名</f>
        <v>荷主マスタ</v>
      </c>
      <c r="F141" s="315"/>
      <c r="G141" s="315"/>
      <c r="H141" s="315"/>
      <c r="I141" s="315"/>
      <c r="J141" s="316"/>
      <c r="K141" s="480" t="str">
        <f>担当者_SR</f>
        <v>NG</v>
      </c>
      <c r="L141" s="76"/>
      <c r="M141" s="76"/>
      <c r="N141" s="470"/>
      <c r="O141" s="474" t="str">
        <f>担当者_SRR</f>
        <v>NG</v>
      </c>
      <c r="P141" s="76"/>
      <c r="Q141" s="76"/>
      <c r="R141" s="470"/>
      <c r="S141" s="474" t="str">
        <f>担当者_DS</f>
        <v>NG</v>
      </c>
      <c r="T141" s="76"/>
      <c r="U141" s="76"/>
      <c r="V141" s="470"/>
      <c r="W141" s="472" t="str">
        <f>担当者_DSR</f>
        <v>NG</v>
      </c>
      <c r="X141" s="76"/>
      <c r="Y141" s="76"/>
      <c r="Z141" s="470"/>
      <c r="AA141" s="476"/>
      <c r="AB141" s="79"/>
      <c r="AC141" s="79"/>
      <c r="AD141" s="470">
        <f>IF(AC142 &lt;&gt; "",1,0)</f>
        <v>0</v>
      </c>
      <c r="AE141" s="472" t="str">
        <f>担当者_CD</f>
        <v>NG</v>
      </c>
      <c r="AF141" s="76"/>
      <c r="AG141" s="76"/>
      <c r="AH141" s="470"/>
      <c r="AI141" s="472" t="str">
        <f>担当者_DD</f>
        <v>NG</v>
      </c>
      <c r="AJ141" s="76"/>
      <c r="AK141" s="76"/>
      <c r="AL141" s="470"/>
      <c r="AM141" s="476"/>
      <c r="AN141" s="79"/>
      <c r="AO141" s="79"/>
      <c r="AP141" s="470">
        <f>IF(AO142 &lt;&gt; "",1,0)</f>
        <v>0</v>
      </c>
      <c r="AQ141" s="472" t="str">
        <f>担当者_MCL</f>
        <v>NG</v>
      </c>
      <c r="AR141" s="76"/>
      <c r="AS141" s="76"/>
      <c r="AT141" s="470"/>
      <c r="AU141" s="472" t="str">
        <f>担当者_MCLR</f>
        <v>NG</v>
      </c>
      <c r="AV141" s="76"/>
      <c r="AW141" s="76"/>
      <c r="AX141" s="470"/>
      <c r="AY141" s="476"/>
      <c r="AZ141" s="79"/>
      <c r="BA141" s="79"/>
      <c r="BB141" s="470">
        <f>IF(BA142 &lt;&gt; "",1,0)</f>
        <v>0</v>
      </c>
      <c r="BC141" s="474" t="str">
        <f>担当者_MT</f>
        <v>NG</v>
      </c>
      <c r="BD141" s="76"/>
      <c r="BE141" s="76"/>
      <c r="BF141" s="470"/>
      <c r="BG141" s="472" t="str">
        <f>担当者_M検</f>
        <v>NG</v>
      </c>
      <c r="BH141" s="76"/>
      <c r="BI141" s="76"/>
      <c r="BJ141" s="470"/>
      <c r="BK141" s="476"/>
      <c r="BL141" s="79"/>
      <c r="BM141" s="79"/>
      <c r="BN141" s="470">
        <v>0</v>
      </c>
      <c r="BO141" s="474" t="str">
        <f>担当者_モテ</f>
        <v>NG</v>
      </c>
      <c r="BP141" s="76"/>
      <c r="BQ141" s="76"/>
      <c r="BR141" s="470"/>
      <c r="BS141" s="472" t="str">
        <f>担当者_モテR</f>
        <v>NG</v>
      </c>
      <c r="BT141" s="76"/>
      <c r="BU141" s="76"/>
      <c r="BV141" s="470"/>
      <c r="BW141" s="468">
        <f t="shared" ref="BW141" si="6814">IFERROR(SUM(IF(K141&lt;&gt;"NG",N141*K$1,0),IF(O141&lt;&gt;"NG",R141*O$1,0),IF(S141&lt;&gt;"NG",V141*S$1,0),IF(W141&lt;&gt;"NG",Z141*W$1,0),IF(AA141&lt;&gt;"NG",AD141*AA$1,0),IF(AE141&lt;&gt;"NG",AH141*AE$1,0),IF(AI141&lt;&gt;"NG",AL141*AI$1,0),IF(AM141&lt;&gt;"NG",AP141*AM$1,0),IF(AQ141&lt;&gt;"NG",AT141*AQ$1,0),IF(AU141&lt;&gt;"NG",AX141*AU$1,0),IF(AY141&lt;&gt;"NG",BB141*AY$1,0),IF(BC141&lt;&gt;"NG",BF141*BC$1,0),IF(BG141&lt;&gt;"NG",BJ141*BG$1,0),IF(BK141&lt;&gt;"NG",BN141*BK$1,0),IF(BO141&lt;&gt;"NG",BR141*BO$1,0),IF(BS141&lt;&gt;"NG",BV141*BS$1,0))/SUM(IF(K141&lt;&gt;"NG",K$1,0),IF(O141&lt;&gt;"NG",O$1,0),IF(S141&lt;&gt;"NG",S$1,0),IF(W141&lt;&gt;"NG",W$1,0),IF(AA141&lt;&gt;"NG",AA$1,0),IF(AE141&lt;&gt;"NG",AE$1,0),IF(AI141&lt;&gt;"NG",AI$1,0),IF(AM141&lt;&gt;"NG",AM$1,0),IF(AQ141&lt;&gt;"NG",AQ$1,0),IF(AU141&lt;&gt;"NG",AU$1,0),IF(AY141&lt;&gt;"NG",AY$1,0),IF(BC141&lt;&gt;"NG",BC$1,0),IF(BG141&lt;&gt;"NG",BG$1,0),IF(BK141&lt;&gt;"NG",BK$1,0),IF(BO141&lt;&gt;"NG",BO$1,0),IF(BS141&lt;&gt;"NG",BS$1,0)),0)</f>
        <v>0</v>
      </c>
      <c r="BX141" s="466"/>
      <c r="BY141" s="490"/>
      <c r="BZ141" s="5"/>
      <c r="CA141" s="32">
        <f t="shared" ref="CA141" si="6815">IF(AND($M141&lt;&gt;$BZ$5,$M141&lt;=$BZ$6,$M141&lt;&gt;$BZ$7),1,0)</f>
        <v>0</v>
      </c>
      <c r="CB141" s="32">
        <f t="shared" ref="CB141" si="6816">IF(AND($Q141&lt;&gt;$BZ$5,$Q141&lt;=$BZ$6,$Q141&lt;&gt;$BZ$7),1,0)</f>
        <v>0</v>
      </c>
      <c r="CC141" s="32">
        <f t="shared" ref="CC141" si="6817">IF(AND($U141&lt;&gt;$BZ$5,$U141&lt;=$BZ$6,$U141&lt;&gt;$BZ$7),1,0)</f>
        <v>0</v>
      </c>
      <c r="CD141" s="32">
        <f t="shared" ref="CD141" si="6818">IF(AND($Y141&lt;&gt;$BZ$5,$Y141&lt;=$BZ$6,$Y141&lt;&gt;$BZ$7),1,0)</f>
        <v>0</v>
      </c>
      <c r="CE141" s="32">
        <f t="shared" ref="CE141" si="6819">IF(AND($AG141&lt;&gt;$BZ$5,$AG141&lt;=$BZ$6,$AG141&lt;&gt;$BZ$7),1,0)</f>
        <v>0</v>
      </c>
      <c r="CF141" s="32">
        <f t="shared" ref="CF141" si="6820">IF(AND($AK141&lt;&gt;$BZ$5,$AK141&lt;=$BZ$6,$AK141&lt;&gt;$BZ$7),1,0)</f>
        <v>0</v>
      </c>
      <c r="CG141" s="32">
        <f t="shared" ref="CG141" si="6821">IF(AND($AS141&lt;&gt;$BZ$5,$AS141&lt;=$BZ$6,$AS141&lt;&gt;$BZ$7),1,0)</f>
        <v>0</v>
      </c>
      <c r="CH141" s="32">
        <f t="shared" ref="CH141" si="6822">IF(AND($AW141&lt;&gt;$BZ$5,$AW141&lt;=$BZ$6,$AW141&lt;&gt;$BZ$7),1,0)</f>
        <v>0</v>
      </c>
      <c r="CI141" s="32">
        <f t="shared" ref="CI141" si="6823">IF(AND($BE141&lt;&gt;$BZ$5,$BE141&lt;=$BZ$6,$BE141&lt;&gt;$BZ$7),1,0)</f>
        <v>0</v>
      </c>
      <c r="CJ141" s="32">
        <f t="shared" ref="CJ141" si="6824">IF(AND($BI141&lt;&gt;$BZ$5,$BI141&lt;=$BZ$6,$BI141&lt;&gt;$BZ$7),1,0)</f>
        <v>0</v>
      </c>
      <c r="CK141" s="32">
        <f t="shared" ref="CK141" si="6825">IF(AND($BQ141&lt;&gt;$BZ$5,$BQ141&lt;=$BZ$6,$BQ141&lt;&gt;$BZ$7),1,0)</f>
        <v>0</v>
      </c>
      <c r="CL141" s="32">
        <f t="shared" ref="CL141" si="6826">IF(AND($BU141&lt;&gt;$BZ$5,$BU141&lt;=$BZ$6,$BU141&lt;&gt;$BZ$7),1,0)</f>
        <v>0</v>
      </c>
      <c r="CO141" s="32">
        <f>IF(AND($M141&lt;&gt;$CN$5,$M141&lt;=$CN$6,$M141&lt;&gt;$CN$7),1,0)</f>
        <v>0</v>
      </c>
      <c r="CP141" s="32">
        <f>IF(AND($Q141&lt;&gt;$CN$5,$Q141&lt;=$CN$6,$Q141&lt;&gt;$CN$7),1,0)</f>
        <v>0</v>
      </c>
      <c r="CQ141" s="32">
        <f>IF(AND($U141&lt;&gt;$CN$5,$U141&lt;=$CN$6,$U141&lt;&gt;$CN$7),1,0)</f>
        <v>0</v>
      </c>
      <c r="CR141" s="32">
        <f>IF(AND($Y141&lt;&gt;$CN$5,$Y141&lt;=$CN$6,$Y141&lt;&gt;$CN$7),1,0)</f>
        <v>0</v>
      </c>
      <c r="CS141" s="32">
        <f>IF(AND($AG141&lt;&gt;$CN$5,$AG141&lt;=$CN$6,$AG141&lt;&gt;$CN$7),1,0)</f>
        <v>0</v>
      </c>
      <c r="CT141" s="32">
        <f>IF(AND($AK141&lt;&gt;$CN$5,$AK141&lt;=$CN$6,$AK141&lt;&gt;$CN$7),1,0)</f>
        <v>0</v>
      </c>
      <c r="CU141" s="32">
        <f>IF(AND($AS141&lt;&gt;$CN$5,$AS141&lt;=$CN$6,$AS141&lt;&gt;$CN$7),1,0)</f>
        <v>0</v>
      </c>
      <c r="CV141" s="32">
        <f>IF(AND($AW141&lt;&gt;$CN$5,$AW141&lt;=$CN$6,$AW141&lt;&gt;$CN$7),1,0)</f>
        <v>0</v>
      </c>
      <c r="CW141" s="32">
        <f>IF(AND($BE141&lt;&gt;$CN$5,$BE141&lt;=$CN$6,$BE141&lt;&gt;$CN$7),1,0)</f>
        <v>0</v>
      </c>
      <c r="CX141" s="32">
        <f>IF(AND($BI141&lt;&gt;$CN$5,$BI141&lt;=$CN$6,$BI141&lt;&gt;$CN$7),1,0)</f>
        <v>0</v>
      </c>
      <c r="CY141" s="32">
        <f>IF(AND($BQ141&lt;&gt;$CN$5,$BQ141&lt;=$CN$6,$BQ141&lt;&gt;$CN$7),1,0)</f>
        <v>0</v>
      </c>
      <c r="CZ141" s="32">
        <f>IF(AND($BU141&lt;&gt;$CN$5,$BU141&lt;=$CN$6,$BU141&lt;&gt;$CN$7),1,0)</f>
        <v>0</v>
      </c>
      <c r="DC141" s="32">
        <f>IF(AND($M141&lt;&gt;$DB$5,$M141&lt;=$DB$6,$M141&lt;&gt;$CN$7),1,0)</f>
        <v>0</v>
      </c>
      <c r="DD141" s="32">
        <f>IF(AND($Q141&lt;&gt;$DB$5,$Q141&lt;=$DB$6,$Q141&lt;&gt;$CN$7),1,0)</f>
        <v>0</v>
      </c>
      <c r="DE141" s="32">
        <f>IF(AND($U141&lt;&gt;$DB$5,$U141&lt;=$DB$6,$U141&lt;&gt;$CN$7),1,0)</f>
        <v>0</v>
      </c>
      <c r="DF141" s="32">
        <f>IF(AND($Y141&lt;&gt;$DB$5,$Y141&lt;=$DB$6,$Y141&lt;&gt;$CN$7),1,0)</f>
        <v>0</v>
      </c>
      <c r="DG141" s="32">
        <f>IF(AND($AG141&lt;&gt;$DB$5,$AG141&lt;=$DB$6,$AG141&lt;&gt;$CN$7),1,0)</f>
        <v>0</v>
      </c>
      <c r="DH141" s="32">
        <f>IF(AND($AK141&lt;&gt;$DB$5,$AK141&lt;=$DB$6,$AK141&lt;&gt;$CN$7),1,0)</f>
        <v>0</v>
      </c>
      <c r="DI141" s="32">
        <f>IF(AND($AS141&lt;&gt;$DB$5,$AS141&lt;=$DB$6,$AS141&lt;&gt;$CN$7),1,0)</f>
        <v>0</v>
      </c>
      <c r="DJ141" s="32">
        <f>IF(AND($AW141&lt;&gt;$DB$5,$AW141&lt;=$DB$6,$AW141&lt;&gt;$CN$7),1,0)</f>
        <v>0</v>
      </c>
      <c r="DK141" s="32">
        <f>IF(AND($BE141&lt;&gt;$DB$5,$BE141&lt;=$DB$6,$BE141&lt;&gt;$CN$7),1,0)</f>
        <v>0</v>
      </c>
      <c r="DL141" s="32">
        <f>IF(AND($BI141&lt;&gt;$DB$5,$BI141&lt;=$DB$6,$BI141&lt;&gt;$CN$7),1,0)</f>
        <v>0</v>
      </c>
      <c r="DM141" s="32">
        <f>IF(AND($BQ141&lt;&gt;$DB$5,$BQ141&lt;=$DB$6,$BQ141&lt;&gt;$CN$7),1,0)</f>
        <v>0</v>
      </c>
      <c r="DN141" s="32">
        <f>IF(AND($BU141&lt;&gt;$DB$5,$BU141&lt;=$DB$6,$BU141&lt;&gt;$CN$7),1,0)</f>
        <v>0</v>
      </c>
      <c r="DQ141" s="32">
        <f t="shared" ref="DQ141" si="6827">IF(AND($M141&lt;&gt;$DP$5,$M141&lt;=$DP$6,$M141&lt;&gt;$CN$7),1,0)</f>
        <v>0</v>
      </c>
      <c r="DR141" s="32">
        <f t="shared" ref="DR141" si="6828">IF(AND($Q141&lt;&gt;$DP$5,$Q141&lt;=$DP$6,$Q141&lt;&gt;$CN$7),1,0)</f>
        <v>0</v>
      </c>
      <c r="DS141" s="32">
        <f t="shared" ref="DS141" si="6829">IF(AND($U141&lt;&gt;$DP$5,$U141&lt;=$DP$6,$U141&lt;&gt;$CN$7),1,0)</f>
        <v>0</v>
      </c>
      <c r="DT141" s="32">
        <f t="shared" ref="DT141" si="6830">IF(AND($Y141&lt;&gt;$DP$5,$Y141&lt;=$DP$6,$Y141&lt;&gt;$CN$7),1,0)</f>
        <v>0</v>
      </c>
      <c r="DU141" s="32">
        <f t="shared" ref="DU141" si="6831">IF(AND($AG141&lt;&gt;$DP$5,$AG141&lt;=$DP$6,$AG141&lt;&gt;$CN$7),1,0)</f>
        <v>0</v>
      </c>
      <c r="DV141" s="32">
        <f t="shared" ref="DV141" si="6832">IF(AND($AK141&lt;&gt;$DP$5,$AK141&lt;=$DP$6,$AK141&lt;&gt;$CN$7),1,0)</f>
        <v>0</v>
      </c>
      <c r="DW141" s="32">
        <f t="shared" ref="DW141" si="6833">IF(AND($AS141&lt;&gt;$DP$5,$AS141&lt;=$DP$6,$AS141&lt;&gt;$CN$7),1,0)</f>
        <v>0</v>
      </c>
      <c r="DX141" s="32">
        <f t="shared" ref="DX141" si="6834">IF(AND($AW141&lt;&gt;$DP$5,$AW141&lt;=$DP$6,$AW141&lt;&gt;$CN$7),1,0)</f>
        <v>0</v>
      </c>
      <c r="DY141" s="32">
        <f t="shared" ref="DY141" si="6835">IF(AND($BE141&lt;&gt;$DP$5,$BE141&lt;=$DP$6,$BE141&lt;&gt;$CN$7),1,0)</f>
        <v>0</v>
      </c>
      <c r="DZ141" s="32">
        <f t="shared" ref="DZ141" si="6836">IF(AND($BI141&lt;&gt;$DP$5,$BI141&lt;=$DP$6,$BI141&lt;&gt;$CN$7),1,0)</f>
        <v>0</v>
      </c>
      <c r="EA141" s="32">
        <f t="shared" ref="EA141" si="6837">IF(AND($BQ141&lt;&gt;$DP$5,$BQ141&lt;=$DP$6,$BQ141&lt;&gt;$CN$7),1,0)</f>
        <v>0</v>
      </c>
      <c r="EB141" s="32">
        <f t="shared" ref="EB141" si="6838">IF(AND($BU141&lt;&gt;$DP$5,$BU141&lt;=$DP$6,$BU141&lt;&gt;$CN$7),1,0)</f>
        <v>0</v>
      </c>
      <c r="EE141" s="328">
        <f>IF(M141&lt;&gt;"",IF(M141&lt;=$ED$6,1,IF(L141&gt;$ED$6,0,NETWORKDAYS(L141,$ED$6,祭日リスト)/NETWORKDAYS(L141,M141,祭日リスト)))*$GG141*週間進捗報告書!$G$9,0)</f>
        <v>0</v>
      </c>
      <c r="EF141" s="328">
        <f>IF(Q141&lt;&gt;"",IF(Q141&lt;=$ED$6,1,IF(P141&gt;$ED$6,0,NETWORKDAYS(P141,$ED$6,祭日リスト)/NETWORKDAYS(P141,Q141,祭日リスト)))*$GG141*週間進捗報告書!$G$10,0)</f>
        <v>0</v>
      </c>
      <c r="EG141" s="328">
        <f>IF(U141&lt;&gt;"",IF(U141&lt;=$ED$6,1,IF(T141&gt;$ED$6,0,NETWORKDAYS(T141,$ED$6,祭日リスト)/NETWORKDAYS(T141,U141,祭日リスト)))*$GG141*週間進捗報告書!$G$11,0)</f>
        <v>0</v>
      </c>
      <c r="EH141" s="328">
        <f>IF(Y141&lt;&gt;"",IF(Y141&lt;=$ED$6,1,IF(X141&gt;$ED$6,0,NETWORKDAYS(X141,$ED$6,祭日リスト)/NETWORKDAYS(X141,Y141,祭日リスト)))*$GG141*週間進捗報告書!$G$12,0)</f>
        <v>0</v>
      </c>
      <c r="EI141" s="328">
        <f>IF(AG141&lt;&gt;"",IF(AG141&lt;=$ED$6,1,IF(AF141&gt;$ED$6,0,NETWORKDAYS(AF141,$ED$6,祭日リスト)/NETWORKDAYS(AF141,AG141,祭日リスト)))*$GG141*週間進捗報告書!$G$13,0)</f>
        <v>0</v>
      </c>
      <c r="EJ141" s="328">
        <f>IF(AK141&lt;&gt;"",IF(AK141&lt;=$ED$6,1,IF(AJ141&gt;$ED$6,0,NETWORKDAYS(AJ141,$ED$6,祭日リスト)/NETWORKDAYS(AJ141,AK141,祭日リスト)))*$GG141*週間進捗報告書!$G$14,0)</f>
        <v>0</v>
      </c>
      <c r="EK141" s="328">
        <f>IF(AS141&lt;&gt;"",IF(AS141&lt;=$ED$6,1,IF(AR141&gt;$ED$6,0,NETWORKDAYS(AR141,$ED$6,祭日リスト)/NETWORKDAYS(AR141,AS141,祭日リスト)))*$GG141*週間進捗報告書!$G$15,0)</f>
        <v>0</v>
      </c>
      <c r="EL141" s="328">
        <f>IF(AW141&lt;&gt;"",IF(AW141&lt;=$ED$6,1,IF(AV141&gt;$ED$6,0,NETWORKDAYS(AV141,$ED$6,祭日リスト)/NETWORKDAYS(AV141,AW141,祭日リスト)))*$GG141*週間進捗報告書!$G$16,0)</f>
        <v>0</v>
      </c>
      <c r="EM141" s="328">
        <f>IF(BE141&lt;&gt;"",IF(BE141&lt;=$ED$6,1,IF(BD141&gt;$ED$6,0,NETWORKDAYS(BD141,$ED$6,祭日リスト)/NETWORKDAYS(BD141,BE141,祭日リスト)))*$GG141*週間進捗報告書!$G$17,0)</f>
        <v>0</v>
      </c>
      <c r="EN141" s="328">
        <f>IF(BI141&lt;&gt;"",IF(BI141&lt;=$ED$6,1,IF(BH141&gt;$ED$6,0,NETWORKDAYS(BH141,$ED$6,祭日リスト)/NETWORKDAYS(BH141,BI141,祭日リスト)))*$GG141*週間進捗報告書!$G$18,0)</f>
        <v>0</v>
      </c>
      <c r="EO141" s="328">
        <f>IF(BQ141&lt;&gt;"",IF(BQ141&lt;=$ED$6,1,IF(BP141&gt;$ED$6,0,NETWORKDAYS(BP141,$ED$6,祭日リスト)/NETWORKDAYS(BP141,BQ141,祭日リスト)))*$GG141*週間進捗報告書!$G$19,0)</f>
        <v>0</v>
      </c>
      <c r="EP141" s="328">
        <f>IF(BU141&lt;&gt;"",IF(BU141&lt;=$ED$6,1,IF(BT141&gt;$ED$6,0,NETWORKDAYS(BT141,$ED$6,祭日リスト)/NETWORKDAYS(BT141,BU141,祭日リスト)))*$GG141*週間進捗報告書!$G$20,0)</f>
        <v>0</v>
      </c>
      <c r="ER141" s="547">
        <f t="shared" ref="ER141:FC141" si="6839">EE141-EE142</f>
        <v>0</v>
      </c>
      <c r="ES141" s="547">
        <f t="shared" si="6839"/>
        <v>0</v>
      </c>
      <c r="ET141" s="547">
        <f t="shared" si="6839"/>
        <v>0</v>
      </c>
      <c r="EU141" s="547">
        <f t="shared" si="6839"/>
        <v>0</v>
      </c>
      <c r="EV141" s="547">
        <f t="shared" si="6839"/>
        <v>0</v>
      </c>
      <c r="EW141" s="547">
        <f t="shared" si="6839"/>
        <v>0</v>
      </c>
      <c r="EX141" s="547">
        <f t="shared" si="6839"/>
        <v>0</v>
      </c>
      <c r="EY141" s="547">
        <f t="shared" si="6839"/>
        <v>0</v>
      </c>
      <c r="EZ141" s="547">
        <f t="shared" si="6839"/>
        <v>0</v>
      </c>
      <c r="FA141" s="547">
        <f t="shared" si="6839"/>
        <v>0</v>
      </c>
      <c r="FB141" s="547">
        <f t="shared" si="6839"/>
        <v>0</v>
      </c>
      <c r="FC141" s="547">
        <f t="shared" si="6839"/>
        <v>0</v>
      </c>
      <c r="FD141" s="547">
        <f t="shared" ref="FD141" si="6840">SUM(ER141:FC142)</f>
        <v>0</v>
      </c>
      <c r="FE141" s="333"/>
      <c r="FG141" s="32">
        <f>IF(AND($M141&lt;&gt;$FF$7),1,0)</f>
        <v>0</v>
      </c>
      <c r="FH141" s="32">
        <f>IF(AND($Q141&lt;&gt;$FF$7),1,0)</f>
        <v>0</v>
      </c>
      <c r="FI141" s="32">
        <f>IF(AND($U141&lt;&gt;$FF$7),1,0)</f>
        <v>0</v>
      </c>
      <c r="FJ141" s="32">
        <f>IF(AND($Y141&lt;&gt;$FF$7),1,0)</f>
        <v>0</v>
      </c>
      <c r="FK141" s="32">
        <f>IF(AND($AG141&lt;&gt;$FF$7),1,0)</f>
        <v>0</v>
      </c>
      <c r="FL141" s="32">
        <f>IF(AND($AK141&lt;&gt;$FF$7),1,0)</f>
        <v>0</v>
      </c>
      <c r="FM141" s="32">
        <f>IF(AND($AS141&lt;&gt;$FF$7),1,0)</f>
        <v>0</v>
      </c>
      <c r="FN141" s="32">
        <f>IF(AND($AW141&lt;&gt;$FF$7),1,0)</f>
        <v>0</v>
      </c>
      <c r="FO141" s="32">
        <f>IF(AND($BE141&lt;&gt;$FF$7),1,0)</f>
        <v>0</v>
      </c>
      <c r="FP141" s="32">
        <f>IF(AND($BI141&lt;&gt;$FF$7),1,0)</f>
        <v>0</v>
      </c>
      <c r="FQ141" s="32">
        <f>IF(AND($BQ141&lt;&gt;$FF$7),1,0)</f>
        <v>0</v>
      </c>
      <c r="FR141" s="32">
        <f>IF(AND($BU141&lt;&gt;$FF$7),1,0)</f>
        <v>0</v>
      </c>
      <c r="FU141" s="294">
        <f t="shared" ref="FU141" si="6841">IF($K141&lt;&gt;"NG",$GG141,0)</f>
        <v>0</v>
      </c>
      <c r="FV141" s="294">
        <f t="shared" ref="FV141" si="6842">IF($O141&lt;&gt;"NG",$GG141,0)</f>
        <v>0</v>
      </c>
      <c r="FW141" s="294">
        <f t="shared" ref="FW141" si="6843">IF($S141&lt;&gt;"NG",$GG141,0)</f>
        <v>0</v>
      </c>
      <c r="FX141" s="294">
        <f t="shared" ref="FX141" si="6844">IF($W141&lt;&gt;"NG",$GG141,0)</f>
        <v>0</v>
      </c>
      <c r="FY141" s="294">
        <f t="shared" ref="FY141" si="6845">IF($AE141&lt;&gt;"NG",$GG141,0)</f>
        <v>0</v>
      </c>
      <c r="FZ141" s="294">
        <f t="shared" ref="FZ141" si="6846">IF($AI141&lt;&gt;"NG",$GG141,0)</f>
        <v>0</v>
      </c>
      <c r="GA141" s="294">
        <f t="shared" ref="GA141" si="6847">IF($AQ141&lt;&gt;"NG",$GG141,0)</f>
        <v>0</v>
      </c>
      <c r="GB141" s="294">
        <f t="shared" ref="GB141" si="6848">IF($AU141&lt;&gt;"NG",$GG141,0)</f>
        <v>0</v>
      </c>
      <c r="GC141" s="294">
        <f t="shared" ref="GC141" si="6849">IF($BC141&lt;&gt;"NG",$GG141,0)</f>
        <v>0</v>
      </c>
      <c r="GD141" s="294">
        <f t="shared" ref="GD141" si="6850">IF($BG141&lt;&gt;"NG",$GG141,0)</f>
        <v>0</v>
      </c>
      <c r="GE141" s="294">
        <f t="shared" ref="GE141" si="6851">IF($BO141&lt;&gt;"NG",$GG141,0)</f>
        <v>0</v>
      </c>
      <c r="GF141" s="294">
        <f t="shared" ref="GF141" si="6852">IF($BS141&lt;&gt;"NG",$GG141,0)</f>
        <v>0</v>
      </c>
      <c r="GG141" s="294" t="e">
        <f>VLOOKUP($D141,リスト!$D:$S,15,FALSE)</f>
        <v>#N/A</v>
      </c>
      <c r="GH141" s="2" t="e">
        <f>INDEX(リスト!$V:$V,MATCH(中日程計画表!$D141,リスト!$D:$D,0))</f>
        <v>#N/A</v>
      </c>
      <c r="GI141" s="2" t="e">
        <f>INDEX(リスト!$A:$A,MATCH(中日程計画表!$D141,リスト!$D:$D,0))</f>
        <v>#N/A</v>
      </c>
      <c r="GJ141" s="2" t="e">
        <f>INDEX(リスト!$U:$U,MATCH(中日程計画表!$D141,リスト!$D:$D,0))</f>
        <v>#N/A</v>
      </c>
      <c r="GK141" s="5" t="e">
        <f>INDEX(リスト!$W:$W,MATCH(中日程計画表!$D141,リスト!$D:$D,0))</f>
        <v>#N/A</v>
      </c>
      <c r="GL141" s="2" t="s">
        <v>200</v>
      </c>
      <c r="GM141" s="296">
        <f>D141</f>
        <v>0</v>
      </c>
      <c r="GN141" s="296" t="str">
        <f>E141</f>
        <v>荷主マスタ</v>
      </c>
      <c r="GU141" s="460" t="str">
        <f t="shared" ref="GU141" si="6853">AE141</f>
        <v>NG</v>
      </c>
      <c r="GV141" s="460">
        <f t="shared" ref="GV141" si="6854">EI141</f>
        <v>0</v>
      </c>
      <c r="GW141" s="460">
        <f t="shared" ref="GW141" si="6855">EI142</f>
        <v>0</v>
      </c>
      <c r="GX141" s="462">
        <f t="shared" ref="GX141" si="6856">EV141</f>
        <v>0</v>
      </c>
      <c r="GY141" s="460" t="str">
        <f t="shared" ref="GY141" si="6857">AI141</f>
        <v>NG</v>
      </c>
      <c r="GZ141" s="460">
        <f t="shared" ref="GZ141" si="6858">EJ141</f>
        <v>0</v>
      </c>
      <c r="HA141" s="460">
        <f t="shared" ref="HA141" si="6859">EJ142</f>
        <v>0</v>
      </c>
      <c r="HB141" s="462">
        <f t="shared" ref="HB141" si="6860">EW141</f>
        <v>0</v>
      </c>
      <c r="HC141" s="460" t="str">
        <f t="shared" ref="HC141" si="6861">AQ141</f>
        <v>NG</v>
      </c>
      <c r="HD141" s="460">
        <f t="shared" ref="HD141" si="6862">EK141</f>
        <v>0</v>
      </c>
      <c r="HE141" s="460">
        <f t="shared" ref="HE141" si="6863">EK142</f>
        <v>0</v>
      </c>
      <c r="HF141" s="462">
        <f t="shared" ref="HF141" si="6864">EX141</f>
        <v>0</v>
      </c>
      <c r="HG141" s="460" t="str">
        <f t="shared" ref="HG141" si="6865">AU141</f>
        <v>NG</v>
      </c>
      <c r="HH141" s="460">
        <f t="shared" ref="HH141" si="6866">EL141</f>
        <v>0</v>
      </c>
      <c r="HI141" s="460">
        <f t="shared" ref="HI141" si="6867">EL142</f>
        <v>0</v>
      </c>
      <c r="HJ141" s="462">
        <f t="shared" ref="HJ141" si="6868">EY141</f>
        <v>0</v>
      </c>
      <c r="HK141" s="460" t="str">
        <f t="shared" ref="HK141" si="6869">BC141</f>
        <v>NG</v>
      </c>
      <c r="HL141" s="460">
        <f t="shared" ref="HL141" si="6870">EM141</f>
        <v>0</v>
      </c>
      <c r="HM141" s="460">
        <f t="shared" ref="HM141" si="6871">EM142</f>
        <v>0</v>
      </c>
      <c r="HN141" s="462">
        <f t="shared" ref="HN141" si="6872">EZ141</f>
        <v>0</v>
      </c>
      <c r="HO141" s="460" t="str">
        <f t="shared" ref="HO141" si="6873">BG141</f>
        <v>NG</v>
      </c>
      <c r="HP141" s="460">
        <f t="shared" ref="HP141" si="6874">EN141</f>
        <v>0</v>
      </c>
      <c r="HQ141" s="460">
        <f t="shared" ref="HQ141" si="6875">EN142</f>
        <v>0</v>
      </c>
      <c r="HR141" s="462">
        <f t="shared" ref="HR141" si="6876">FA141</f>
        <v>0</v>
      </c>
      <c r="HS141" s="332"/>
    </row>
    <row r="142" spans="1:227" ht="12" customHeight="1">
      <c r="A142" s="489"/>
      <c r="B142" s="487"/>
      <c r="C142" s="475"/>
      <c r="D142" s="485"/>
      <c r="E142" s="483"/>
      <c r="F142" s="317"/>
      <c r="G142" s="317"/>
      <c r="H142" s="317"/>
      <c r="I142" s="317"/>
      <c r="J142" s="316"/>
      <c r="K142" s="481"/>
      <c r="L142" s="77"/>
      <c r="M142" s="77"/>
      <c r="N142" s="471"/>
      <c r="O142" s="475"/>
      <c r="P142" s="77"/>
      <c r="Q142" s="77"/>
      <c r="R142" s="471"/>
      <c r="S142" s="475"/>
      <c r="T142" s="77"/>
      <c r="U142" s="77"/>
      <c r="V142" s="471"/>
      <c r="W142" s="473"/>
      <c r="X142" s="77"/>
      <c r="Y142" s="77"/>
      <c r="Z142" s="471"/>
      <c r="AA142" s="477"/>
      <c r="AB142" s="80"/>
      <c r="AC142" s="80"/>
      <c r="AD142" s="471"/>
      <c r="AE142" s="473"/>
      <c r="AF142" s="77"/>
      <c r="AG142" s="77"/>
      <c r="AH142" s="471"/>
      <c r="AI142" s="473"/>
      <c r="AJ142" s="77"/>
      <c r="AK142" s="77"/>
      <c r="AL142" s="471"/>
      <c r="AM142" s="477"/>
      <c r="AN142" s="80"/>
      <c r="AO142" s="80"/>
      <c r="AP142" s="471"/>
      <c r="AQ142" s="473"/>
      <c r="AR142" s="77"/>
      <c r="AS142" s="77"/>
      <c r="AT142" s="471"/>
      <c r="AU142" s="473"/>
      <c r="AV142" s="77"/>
      <c r="AW142" s="77"/>
      <c r="AX142" s="471"/>
      <c r="AY142" s="477"/>
      <c r="AZ142" s="80"/>
      <c r="BA142" s="80"/>
      <c r="BB142" s="471"/>
      <c r="BC142" s="475"/>
      <c r="BD142" s="77"/>
      <c r="BE142" s="77"/>
      <c r="BF142" s="471"/>
      <c r="BG142" s="473"/>
      <c r="BH142" s="77"/>
      <c r="BI142" s="77"/>
      <c r="BJ142" s="471"/>
      <c r="BK142" s="477"/>
      <c r="BL142" s="80"/>
      <c r="BM142" s="80"/>
      <c r="BN142" s="471"/>
      <c r="BO142" s="475"/>
      <c r="BP142" s="77"/>
      <c r="BQ142" s="77"/>
      <c r="BR142" s="471"/>
      <c r="BS142" s="473"/>
      <c r="BT142" s="77"/>
      <c r="BU142" s="77"/>
      <c r="BV142" s="471"/>
      <c r="BW142" s="469"/>
      <c r="BX142" s="467"/>
      <c r="BY142" s="490"/>
      <c r="CA142" s="19">
        <f t="shared" ref="CA142" si="6877">IF(AND($N141=1,$M142&lt;&gt;$BZ$7),1,0)</f>
        <v>0</v>
      </c>
      <c r="CB142" s="19">
        <f t="shared" ref="CB142" si="6878">IF(AND($R141=1,$Q142&lt;&gt;$BZ$7),1,0)</f>
        <v>0</v>
      </c>
      <c r="CC142" s="19">
        <f t="shared" ref="CC142" si="6879">IF(AND($V141=1,$U142&lt;&gt;$BZ$7),1,0)</f>
        <v>0</v>
      </c>
      <c r="CD142" s="19">
        <f t="shared" ref="CD142" si="6880">IF(AND($Z141=1,$Y142&lt;&gt;$BZ$7),1,0)</f>
        <v>0</v>
      </c>
      <c r="CE142" s="19">
        <f t="shared" ref="CE142" si="6881">IF(AND($AH141=1,$AG142&lt;&gt;$BZ$7),1,0)</f>
        <v>0</v>
      </c>
      <c r="CF142" s="19">
        <f t="shared" ref="CF142" si="6882">IF(AND($AL141=1,$AK142&lt;&gt;$BZ$7),1,0)</f>
        <v>0</v>
      </c>
      <c r="CG142" s="19">
        <f t="shared" ref="CG142" si="6883">IF(AND($AT141=1,$AS142&lt;&gt;$BZ$7),1,0)</f>
        <v>0</v>
      </c>
      <c r="CH142" s="19">
        <f t="shared" ref="CH142" si="6884">IF(AND($AX141=1,$AW142&lt;&gt;$BZ$7),1,0)</f>
        <v>0</v>
      </c>
      <c r="CI142" s="19">
        <f t="shared" ref="CI142" si="6885">IF(AND($BF141=1,$BE142&lt;&gt;$BZ$7),1,0)</f>
        <v>0</v>
      </c>
      <c r="CJ142" s="19">
        <f t="shared" ref="CJ142" si="6886">IF(AND($BJ141=1,$BI142&lt;&gt;$BZ$7),1,0)</f>
        <v>0</v>
      </c>
      <c r="CK142" s="19">
        <f t="shared" ref="CK142" si="6887">IF(AND($BR141=1,$BQ142&lt;&gt;$BZ$7),1,0)</f>
        <v>0</v>
      </c>
      <c r="CL142" s="19">
        <f t="shared" ref="CL142" si="6888">IF(AND($BV141=1,$BU142&lt;&gt;$BZ$7),1,0)</f>
        <v>0</v>
      </c>
      <c r="CO142" s="19">
        <f>IF(AND($M142&lt;&gt;$CN$7,$M142&lt;=$CN$6),1,0)</f>
        <v>0</v>
      </c>
      <c r="CP142" s="19">
        <f>IF(AND($Q142&lt;&gt;$CN$7,$Q142&lt;=$CN$6),1,0)</f>
        <v>0</v>
      </c>
      <c r="CQ142" s="19">
        <f>IF(AND($U142&lt;&gt;$CN$7,$U142&lt;=$CN$6),1,0)</f>
        <v>0</v>
      </c>
      <c r="CR142" s="19">
        <f>IF(AND($Y142&lt;&gt;$CN$7,$Y142&lt;=$CN$6),1,0)</f>
        <v>0</v>
      </c>
      <c r="CS142" s="19">
        <f>IF(AND($AG142&lt;&gt;$CN$7,$AG142&lt;=$CN$6),1,0)</f>
        <v>0</v>
      </c>
      <c r="CT142" s="19">
        <f>IF(AND($AK142&lt;&gt;$CN$7,$AK142&lt;=$CN$6),1,0)</f>
        <v>0</v>
      </c>
      <c r="CU142" s="19">
        <f>IF(AND($AS142&lt;&gt;$CN$7,$AS142&lt;=$CN$6),1,0)</f>
        <v>0</v>
      </c>
      <c r="CV142" s="19">
        <f>IF(AND($AW142&lt;&gt;$CN$7,$AW142&lt;=$CN$6),1,0)</f>
        <v>0</v>
      </c>
      <c r="CW142" s="19">
        <f>IF(AND($BE142&lt;&gt;$CN$7,$BE142&lt;=$CN$6),1,0)</f>
        <v>0</v>
      </c>
      <c r="CX142" s="19">
        <f>IF(AND($BI142&lt;&gt;$CN$7,$BI142&lt;=$CN$6),1,0)</f>
        <v>0</v>
      </c>
      <c r="CY142" s="19">
        <f>IF(AND($BQ142&lt;&gt;$CN$7,$BQ142&lt;=$CN$6),1,0)</f>
        <v>0</v>
      </c>
      <c r="CZ142" s="19">
        <f>IF(AND($BU142&lt;&gt;$CN$7,$BU142&lt;=$CN$6),1,0)</f>
        <v>0</v>
      </c>
      <c r="DC142" s="19">
        <f>IF($N141=1,1,0)</f>
        <v>0</v>
      </c>
      <c r="DD142" s="19">
        <f>IF($R141=1,1,0)</f>
        <v>0</v>
      </c>
      <c r="DE142" s="19">
        <f>IF($V141=1,1,0)</f>
        <v>0</v>
      </c>
      <c r="DF142" s="19">
        <f>IF($Z141=1,1,0)</f>
        <v>0</v>
      </c>
      <c r="DG142" s="19">
        <f>IF($AH141=1,1,0)</f>
        <v>0</v>
      </c>
      <c r="DH142" s="19">
        <f>IF($AL141=1,1,0)</f>
        <v>0</v>
      </c>
      <c r="DI142" s="19">
        <f>IF($AT141=1,1,0)</f>
        <v>0</v>
      </c>
      <c r="DJ142" s="19">
        <f>IF($AX141=1,1,0)</f>
        <v>0</v>
      </c>
      <c r="DK142" s="19">
        <f>IF($BF141=1,1,0)</f>
        <v>0</v>
      </c>
      <c r="DL142" s="19">
        <f>IF($BJ141=1,1,0)</f>
        <v>0</v>
      </c>
      <c r="DM142" s="19">
        <f>IF($BR141=1,1,0)</f>
        <v>0</v>
      </c>
      <c r="DN142" s="19">
        <f>IF($BV141=1,1,0)</f>
        <v>0</v>
      </c>
      <c r="DQ142" s="19">
        <f t="shared" ref="DQ142" si="6889">IF($N141=1,1,0)</f>
        <v>0</v>
      </c>
      <c r="DR142" s="19">
        <f t="shared" ref="DR142" si="6890">IF($R141=1,1,0)</f>
        <v>0</v>
      </c>
      <c r="DS142" s="19">
        <f t="shared" ref="DS142" si="6891">IF($V141=1,1,0)</f>
        <v>0</v>
      </c>
      <c r="DT142" s="19">
        <f t="shared" ref="DT142" si="6892">IF($Z141=1,1,0)</f>
        <v>0</v>
      </c>
      <c r="DU142" s="19">
        <f t="shared" ref="DU142" si="6893">IF($AH141=1,1,0)</f>
        <v>0</v>
      </c>
      <c r="DV142" s="19">
        <f t="shared" ref="DV142" si="6894">IF($AL141=1,1,0)</f>
        <v>0</v>
      </c>
      <c r="DW142" s="19">
        <f t="shared" ref="DW142" si="6895">IF($AT141=1,1,0)</f>
        <v>0</v>
      </c>
      <c r="DX142" s="19">
        <f t="shared" ref="DX142" si="6896">IF($AX141=1,1,0)</f>
        <v>0</v>
      </c>
      <c r="DY142" s="19">
        <f t="shared" ref="DY142" si="6897">IF($BF141=1,1,0)</f>
        <v>0</v>
      </c>
      <c r="DZ142" s="19">
        <f t="shared" ref="DZ142" si="6898">IF($BJ141=1,1,0)</f>
        <v>0</v>
      </c>
      <c r="EA142" s="19">
        <f t="shared" ref="EA142" si="6899">IF($BR141=1,1,0)</f>
        <v>0</v>
      </c>
      <c r="EB142" s="19">
        <f t="shared" ref="EB142" si="6900">IF($BV141=1,1,0)</f>
        <v>0</v>
      </c>
      <c r="EE142" s="329">
        <f>N141*$FU142*週間進捗報告書!$G$9</f>
        <v>0</v>
      </c>
      <c r="EF142" s="329">
        <f>R141*$FV142*週間進捗報告書!$G$10</f>
        <v>0</v>
      </c>
      <c r="EG142" s="329">
        <f>V141*$FW142*週間進捗報告書!$G$11</f>
        <v>0</v>
      </c>
      <c r="EH142" s="329">
        <f>Z141*$FX142*週間進捗報告書!$G$12</f>
        <v>0</v>
      </c>
      <c r="EI142" s="329">
        <f>AH141*$FY142*週間進捗報告書!$G$13</f>
        <v>0</v>
      </c>
      <c r="EJ142" s="329">
        <f>AL141*$FZ142*週間進捗報告書!$G$14</f>
        <v>0</v>
      </c>
      <c r="EK142" s="329">
        <f>AT141*$GA142*週間進捗報告書!$G$15</f>
        <v>0</v>
      </c>
      <c r="EL142" s="329">
        <f>AX141*$GB142*週間進捗報告書!$G$16</f>
        <v>0</v>
      </c>
      <c r="EM142" s="329">
        <f>BF141*$GC142*週間進捗報告書!$G$17</f>
        <v>0</v>
      </c>
      <c r="EN142" s="329">
        <f>BJ141*$GD142*週間進捗報告書!$G$18</f>
        <v>0</v>
      </c>
      <c r="EO142" s="329">
        <f>BR141*$GE142*週間進捗報告書!$G$19</f>
        <v>0</v>
      </c>
      <c r="EP142" s="329">
        <f>BV141*$GF142*週間進捗報告書!$G$20</f>
        <v>0</v>
      </c>
      <c r="ER142" s="547"/>
      <c r="ES142" s="547"/>
      <c r="ET142" s="547"/>
      <c r="EU142" s="547"/>
      <c r="EV142" s="547"/>
      <c r="EW142" s="547"/>
      <c r="EX142" s="547"/>
      <c r="EY142" s="547"/>
      <c r="EZ142" s="547"/>
      <c r="FA142" s="547"/>
      <c r="FB142" s="547"/>
      <c r="FC142" s="547"/>
      <c r="FD142" s="547"/>
      <c r="FE142" s="332"/>
      <c r="FG142" s="19"/>
      <c r="FH142" s="19"/>
      <c r="FI142" s="19"/>
      <c r="FJ142" s="19"/>
      <c r="FK142" s="19"/>
      <c r="FL142" s="19"/>
      <c r="FM142" s="19"/>
      <c r="FN142" s="19"/>
      <c r="FO142" s="19"/>
      <c r="FP142" s="19"/>
      <c r="FQ142" s="19"/>
      <c r="FR142" s="19"/>
      <c r="FU142" s="295">
        <f t="shared" ref="FU142" si="6901">FU141</f>
        <v>0</v>
      </c>
      <c r="FV142" s="295">
        <f t="shared" ref="FV142" si="6902">FV141</f>
        <v>0</v>
      </c>
      <c r="FW142" s="295">
        <f t="shared" ref="FW142" si="6903">FW141</f>
        <v>0</v>
      </c>
      <c r="FX142" s="295">
        <f t="shared" ref="FX142" si="6904">FX141</f>
        <v>0</v>
      </c>
      <c r="FY142" s="295">
        <f t="shared" ref="FY142" si="6905">FY141</f>
        <v>0</v>
      </c>
      <c r="FZ142" s="295">
        <f t="shared" ref="FZ142" si="6906">FZ141</f>
        <v>0</v>
      </c>
      <c r="GA142" s="295">
        <f t="shared" ref="GA142" si="6907">GA141</f>
        <v>0</v>
      </c>
      <c r="GB142" s="295">
        <f t="shared" ref="GB142" si="6908">GB141</f>
        <v>0</v>
      </c>
      <c r="GC142" s="295">
        <f t="shared" ref="GC142" si="6909">GC141</f>
        <v>0</v>
      </c>
      <c r="GD142" s="295">
        <f t="shared" ref="GD142" si="6910">GD141</f>
        <v>0</v>
      </c>
      <c r="GE142" s="295">
        <f t="shared" ref="GE142" si="6911">GE141</f>
        <v>0</v>
      </c>
      <c r="GF142" s="295">
        <f t="shared" ref="GF142" si="6912">GF141</f>
        <v>0</v>
      </c>
      <c r="GG142" s="295" t="e">
        <f t="shared" ref="GG142" si="6913">GG141</f>
        <v>#N/A</v>
      </c>
      <c r="GH142" s="2" t="e">
        <f>INDEX(リスト!$V:$V,MATCH(中日程計画表!$D141,リスト!$D:$D,0))</f>
        <v>#N/A</v>
      </c>
      <c r="GI142" s="2" t="e">
        <f>INDEX(リスト!$A:$A,MATCH(中日程計画表!$D141,リスト!$D:$D,0))</f>
        <v>#N/A</v>
      </c>
      <c r="GJ142" s="2" t="e">
        <f>INDEX(リスト!$U:$U,MATCH(中日程計画表!$D141,リスト!$D:$D,0))</f>
        <v>#N/A</v>
      </c>
      <c r="GK142" s="5" t="e">
        <f>INDEX(リスト!$W:$W,MATCH(中日程計画表!$D141,リスト!$D:$D,0))</f>
        <v>#N/A</v>
      </c>
      <c r="GL142" s="2" t="s">
        <v>201</v>
      </c>
      <c r="GM142" s="296">
        <f t="shared" ref="GM142" si="6914">GM141</f>
        <v>0</v>
      </c>
      <c r="GN142" s="296" t="str">
        <f t="shared" ref="GN142" si="6915">GN141</f>
        <v>荷主マスタ</v>
      </c>
      <c r="GU142" s="461"/>
      <c r="GV142" s="460"/>
      <c r="GW142" s="460"/>
      <c r="GX142" s="461"/>
      <c r="GY142" s="461"/>
      <c r="GZ142" s="460"/>
      <c r="HA142" s="460"/>
      <c r="HB142" s="461"/>
      <c r="HC142" s="461"/>
      <c r="HD142" s="460"/>
      <c r="HE142" s="460"/>
      <c r="HF142" s="461"/>
      <c r="HG142" s="461"/>
      <c r="HH142" s="460"/>
      <c r="HI142" s="460"/>
      <c r="HJ142" s="461"/>
      <c r="HK142" s="461"/>
      <c r="HL142" s="460"/>
      <c r="HM142" s="460"/>
      <c r="HN142" s="461"/>
      <c r="HO142" s="461"/>
      <c r="HP142" s="460"/>
      <c r="HQ142" s="460"/>
      <c r="HR142" s="461"/>
      <c r="HS142" s="4"/>
    </row>
    <row r="143" spans="1:227" ht="12" customHeight="1">
      <c r="A143" s="488" t="str">
        <f t="shared" ref="A143" ca="1" si="6916">INDIRECT("リスト!A"&amp;B143+6)</f>
        <v>マスタ</v>
      </c>
      <c r="B143" s="486">
        <f t="shared" ref="B143" si="6917">ROUNDDOWN((ROW()-6)/2,0)+1</f>
        <v>69</v>
      </c>
      <c r="C143" s="474" t="str">
        <f>機能グループ名</f>
        <v>取引先</v>
      </c>
      <c r="D143" s="484">
        <f>機能ID</f>
        <v>0</v>
      </c>
      <c r="E143" s="482" t="str">
        <f>機能名</f>
        <v>配送業者マスタ</v>
      </c>
      <c r="F143" s="315"/>
      <c r="G143" s="315"/>
      <c r="H143" s="315"/>
      <c r="I143" s="315"/>
      <c r="J143" s="316"/>
      <c r="K143" s="480" t="str">
        <f>担当者_SR</f>
        <v>NG</v>
      </c>
      <c r="L143" s="76"/>
      <c r="M143" s="76"/>
      <c r="N143" s="470"/>
      <c r="O143" s="474" t="str">
        <f>担当者_SRR</f>
        <v>NG</v>
      </c>
      <c r="P143" s="76"/>
      <c r="Q143" s="76"/>
      <c r="R143" s="470"/>
      <c r="S143" s="474" t="str">
        <f>担当者_DS</f>
        <v>NG</v>
      </c>
      <c r="T143" s="76"/>
      <c r="U143" s="76"/>
      <c r="V143" s="470"/>
      <c r="W143" s="472" t="str">
        <f>担当者_DSR</f>
        <v>NG</v>
      </c>
      <c r="X143" s="76"/>
      <c r="Y143" s="76"/>
      <c r="Z143" s="470"/>
      <c r="AA143" s="476"/>
      <c r="AB143" s="79"/>
      <c r="AC143" s="79"/>
      <c r="AD143" s="470">
        <f>IF(AC144 &lt;&gt; "",1,0)</f>
        <v>0</v>
      </c>
      <c r="AE143" s="472" t="str">
        <f>担当者_CD</f>
        <v>NG</v>
      </c>
      <c r="AF143" s="76"/>
      <c r="AG143" s="76"/>
      <c r="AH143" s="470"/>
      <c r="AI143" s="472" t="str">
        <f>担当者_DD</f>
        <v>NG</v>
      </c>
      <c r="AJ143" s="76"/>
      <c r="AK143" s="76"/>
      <c r="AL143" s="470"/>
      <c r="AM143" s="476"/>
      <c r="AN143" s="79"/>
      <c r="AO143" s="79"/>
      <c r="AP143" s="470">
        <f>IF(AO144 &lt;&gt; "",1,0)</f>
        <v>0</v>
      </c>
      <c r="AQ143" s="472" t="str">
        <f>担当者_MCL</f>
        <v>NG</v>
      </c>
      <c r="AR143" s="76"/>
      <c r="AS143" s="76"/>
      <c r="AT143" s="470"/>
      <c r="AU143" s="472" t="str">
        <f>担当者_MCLR</f>
        <v>NG</v>
      </c>
      <c r="AV143" s="76"/>
      <c r="AW143" s="76"/>
      <c r="AX143" s="470"/>
      <c r="AY143" s="476"/>
      <c r="AZ143" s="79"/>
      <c r="BA143" s="79"/>
      <c r="BB143" s="470">
        <f>IF(BA144 &lt;&gt; "",1,0)</f>
        <v>0</v>
      </c>
      <c r="BC143" s="474" t="str">
        <f>担当者_MT</f>
        <v>NG</v>
      </c>
      <c r="BD143" s="76"/>
      <c r="BE143" s="76"/>
      <c r="BF143" s="470"/>
      <c r="BG143" s="472" t="str">
        <f>担当者_M検</f>
        <v>NG</v>
      </c>
      <c r="BH143" s="76"/>
      <c r="BI143" s="76"/>
      <c r="BJ143" s="470"/>
      <c r="BK143" s="476"/>
      <c r="BL143" s="79"/>
      <c r="BM143" s="79"/>
      <c r="BN143" s="470">
        <v>0</v>
      </c>
      <c r="BO143" s="474" t="str">
        <f>担当者_モテ</f>
        <v>NG</v>
      </c>
      <c r="BP143" s="76"/>
      <c r="BQ143" s="76"/>
      <c r="BR143" s="470"/>
      <c r="BS143" s="472" t="str">
        <f>担当者_モテR</f>
        <v>NG</v>
      </c>
      <c r="BT143" s="76"/>
      <c r="BU143" s="76"/>
      <c r="BV143" s="470"/>
      <c r="BW143" s="468">
        <f t="shared" ref="BW143" si="6918">IFERROR(SUM(IF(K143&lt;&gt;"NG",N143*K$1,0),IF(O143&lt;&gt;"NG",R143*O$1,0),IF(S143&lt;&gt;"NG",V143*S$1,0),IF(W143&lt;&gt;"NG",Z143*W$1,0),IF(AA143&lt;&gt;"NG",AD143*AA$1,0),IF(AE143&lt;&gt;"NG",AH143*AE$1,0),IF(AI143&lt;&gt;"NG",AL143*AI$1,0),IF(AM143&lt;&gt;"NG",AP143*AM$1,0),IF(AQ143&lt;&gt;"NG",AT143*AQ$1,0),IF(AU143&lt;&gt;"NG",AX143*AU$1,0),IF(AY143&lt;&gt;"NG",BB143*AY$1,0),IF(BC143&lt;&gt;"NG",BF143*BC$1,0),IF(BG143&lt;&gt;"NG",BJ143*BG$1,0),IF(BK143&lt;&gt;"NG",BN143*BK$1,0),IF(BO143&lt;&gt;"NG",BR143*BO$1,0),IF(BS143&lt;&gt;"NG",BV143*BS$1,0))/SUM(IF(K143&lt;&gt;"NG",K$1,0),IF(O143&lt;&gt;"NG",O$1,0),IF(S143&lt;&gt;"NG",S$1,0),IF(W143&lt;&gt;"NG",W$1,0),IF(AA143&lt;&gt;"NG",AA$1,0),IF(AE143&lt;&gt;"NG",AE$1,0),IF(AI143&lt;&gt;"NG",AI$1,0),IF(AM143&lt;&gt;"NG",AM$1,0),IF(AQ143&lt;&gt;"NG",AQ$1,0),IF(AU143&lt;&gt;"NG",AU$1,0),IF(AY143&lt;&gt;"NG",AY$1,0),IF(BC143&lt;&gt;"NG",BC$1,0),IF(BG143&lt;&gt;"NG",BG$1,0),IF(BK143&lt;&gt;"NG",BK$1,0),IF(BO143&lt;&gt;"NG",BO$1,0),IF(BS143&lt;&gt;"NG",BS$1,0)),0)</f>
        <v>0</v>
      </c>
      <c r="BX143" s="466"/>
      <c r="BY143" s="490"/>
      <c r="BZ143" s="5"/>
      <c r="CA143" s="32">
        <f t="shared" ref="CA143" si="6919">IF(AND($M143&lt;&gt;$BZ$5,$M143&lt;=$BZ$6,$M143&lt;&gt;$BZ$7),1,0)</f>
        <v>0</v>
      </c>
      <c r="CB143" s="32">
        <f t="shared" ref="CB143" si="6920">IF(AND($Q143&lt;&gt;$BZ$5,$Q143&lt;=$BZ$6,$Q143&lt;&gt;$BZ$7),1,0)</f>
        <v>0</v>
      </c>
      <c r="CC143" s="32">
        <f t="shared" ref="CC143" si="6921">IF(AND($U143&lt;&gt;$BZ$5,$U143&lt;=$BZ$6,$U143&lt;&gt;$BZ$7),1,0)</f>
        <v>0</v>
      </c>
      <c r="CD143" s="32">
        <f t="shared" ref="CD143" si="6922">IF(AND($Y143&lt;&gt;$BZ$5,$Y143&lt;=$BZ$6,$Y143&lt;&gt;$BZ$7),1,0)</f>
        <v>0</v>
      </c>
      <c r="CE143" s="32">
        <f t="shared" ref="CE143" si="6923">IF(AND($AG143&lt;&gt;$BZ$5,$AG143&lt;=$BZ$6,$AG143&lt;&gt;$BZ$7),1,0)</f>
        <v>0</v>
      </c>
      <c r="CF143" s="32">
        <f t="shared" ref="CF143" si="6924">IF(AND($AK143&lt;&gt;$BZ$5,$AK143&lt;=$BZ$6,$AK143&lt;&gt;$BZ$7),1,0)</f>
        <v>0</v>
      </c>
      <c r="CG143" s="32">
        <f t="shared" ref="CG143" si="6925">IF(AND($AS143&lt;&gt;$BZ$5,$AS143&lt;=$BZ$6,$AS143&lt;&gt;$BZ$7),1,0)</f>
        <v>0</v>
      </c>
      <c r="CH143" s="32">
        <f t="shared" ref="CH143" si="6926">IF(AND($AW143&lt;&gt;$BZ$5,$AW143&lt;=$BZ$6,$AW143&lt;&gt;$BZ$7),1,0)</f>
        <v>0</v>
      </c>
      <c r="CI143" s="32">
        <f t="shared" ref="CI143" si="6927">IF(AND($BE143&lt;&gt;$BZ$5,$BE143&lt;=$BZ$6,$BE143&lt;&gt;$BZ$7),1,0)</f>
        <v>0</v>
      </c>
      <c r="CJ143" s="32">
        <f t="shared" ref="CJ143" si="6928">IF(AND($BI143&lt;&gt;$BZ$5,$BI143&lt;=$BZ$6,$BI143&lt;&gt;$BZ$7),1,0)</f>
        <v>0</v>
      </c>
      <c r="CK143" s="32">
        <f t="shared" ref="CK143" si="6929">IF(AND($BQ143&lt;&gt;$BZ$5,$BQ143&lt;=$BZ$6,$BQ143&lt;&gt;$BZ$7),1,0)</f>
        <v>0</v>
      </c>
      <c r="CL143" s="32">
        <f t="shared" ref="CL143" si="6930">IF(AND($BU143&lt;&gt;$BZ$5,$BU143&lt;=$BZ$6,$BU143&lt;&gt;$BZ$7),1,0)</f>
        <v>0</v>
      </c>
      <c r="CO143" s="32">
        <f>IF(AND($M143&lt;&gt;$CN$5,$M143&lt;=$CN$6,$M143&lt;&gt;$CN$7),1,0)</f>
        <v>0</v>
      </c>
      <c r="CP143" s="32">
        <f>IF(AND($Q143&lt;&gt;$CN$5,$Q143&lt;=$CN$6,$Q143&lt;&gt;$CN$7),1,0)</f>
        <v>0</v>
      </c>
      <c r="CQ143" s="32">
        <f>IF(AND($U143&lt;&gt;$CN$5,$U143&lt;=$CN$6,$U143&lt;&gt;$CN$7),1,0)</f>
        <v>0</v>
      </c>
      <c r="CR143" s="32">
        <f>IF(AND($Y143&lt;&gt;$CN$5,$Y143&lt;=$CN$6,$Y143&lt;&gt;$CN$7),1,0)</f>
        <v>0</v>
      </c>
      <c r="CS143" s="32">
        <f>IF(AND($AG143&lt;&gt;$CN$5,$AG143&lt;=$CN$6,$AG143&lt;&gt;$CN$7),1,0)</f>
        <v>0</v>
      </c>
      <c r="CT143" s="32">
        <f>IF(AND($AK143&lt;&gt;$CN$5,$AK143&lt;=$CN$6,$AK143&lt;&gt;$CN$7),1,0)</f>
        <v>0</v>
      </c>
      <c r="CU143" s="32">
        <f>IF(AND($AS143&lt;&gt;$CN$5,$AS143&lt;=$CN$6,$AS143&lt;&gt;$CN$7),1,0)</f>
        <v>0</v>
      </c>
      <c r="CV143" s="32">
        <f>IF(AND($AW143&lt;&gt;$CN$5,$AW143&lt;=$CN$6,$AW143&lt;&gt;$CN$7),1,0)</f>
        <v>0</v>
      </c>
      <c r="CW143" s="32">
        <f>IF(AND($BE143&lt;&gt;$CN$5,$BE143&lt;=$CN$6,$BE143&lt;&gt;$CN$7),1,0)</f>
        <v>0</v>
      </c>
      <c r="CX143" s="32">
        <f>IF(AND($BI143&lt;&gt;$CN$5,$BI143&lt;=$CN$6,$BI143&lt;&gt;$CN$7),1,0)</f>
        <v>0</v>
      </c>
      <c r="CY143" s="32">
        <f>IF(AND($BQ143&lt;&gt;$CN$5,$BQ143&lt;=$CN$6,$BQ143&lt;&gt;$CN$7),1,0)</f>
        <v>0</v>
      </c>
      <c r="CZ143" s="32">
        <f>IF(AND($BU143&lt;&gt;$CN$5,$BU143&lt;=$CN$6,$BU143&lt;&gt;$CN$7),1,0)</f>
        <v>0</v>
      </c>
      <c r="DC143" s="32">
        <f>IF(AND($M143&lt;&gt;$DB$5,$M143&lt;=$DB$6,$M143&lt;&gt;$CN$7),1,0)</f>
        <v>0</v>
      </c>
      <c r="DD143" s="32">
        <f>IF(AND($Q143&lt;&gt;$DB$5,$Q143&lt;=$DB$6,$Q143&lt;&gt;$CN$7),1,0)</f>
        <v>0</v>
      </c>
      <c r="DE143" s="32">
        <f>IF(AND($U143&lt;&gt;$DB$5,$U143&lt;=$DB$6,$U143&lt;&gt;$CN$7),1,0)</f>
        <v>0</v>
      </c>
      <c r="DF143" s="32">
        <f>IF(AND($Y143&lt;&gt;$DB$5,$Y143&lt;=$DB$6,$Y143&lt;&gt;$CN$7),1,0)</f>
        <v>0</v>
      </c>
      <c r="DG143" s="32">
        <f>IF(AND($AG143&lt;&gt;$DB$5,$AG143&lt;=$DB$6,$AG143&lt;&gt;$CN$7),1,0)</f>
        <v>0</v>
      </c>
      <c r="DH143" s="32">
        <f>IF(AND($AK143&lt;&gt;$DB$5,$AK143&lt;=$DB$6,$AK143&lt;&gt;$CN$7),1,0)</f>
        <v>0</v>
      </c>
      <c r="DI143" s="32">
        <f>IF(AND($AS143&lt;&gt;$DB$5,$AS143&lt;=$DB$6,$AS143&lt;&gt;$CN$7),1,0)</f>
        <v>0</v>
      </c>
      <c r="DJ143" s="32">
        <f>IF(AND($AW143&lt;&gt;$DB$5,$AW143&lt;=$DB$6,$AW143&lt;&gt;$CN$7),1,0)</f>
        <v>0</v>
      </c>
      <c r="DK143" s="32">
        <f>IF(AND($BE143&lt;&gt;$DB$5,$BE143&lt;=$DB$6,$BE143&lt;&gt;$CN$7),1,0)</f>
        <v>0</v>
      </c>
      <c r="DL143" s="32">
        <f>IF(AND($BI143&lt;&gt;$DB$5,$BI143&lt;=$DB$6,$BI143&lt;&gt;$CN$7),1,0)</f>
        <v>0</v>
      </c>
      <c r="DM143" s="32">
        <f>IF(AND($BQ143&lt;&gt;$DB$5,$BQ143&lt;=$DB$6,$BQ143&lt;&gt;$CN$7),1,0)</f>
        <v>0</v>
      </c>
      <c r="DN143" s="32">
        <f>IF(AND($BU143&lt;&gt;$DB$5,$BU143&lt;=$DB$6,$BU143&lt;&gt;$CN$7),1,0)</f>
        <v>0</v>
      </c>
      <c r="DQ143" s="32">
        <f t="shared" ref="DQ143" si="6931">IF(AND($M143&lt;&gt;$DP$5,$M143&lt;=$DP$6,$M143&lt;&gt;$CN$7),1,0)</f>
        <v>0</v>
      </c>
      <c r="DR143" s="32">
        <f t="shared" ref="DR143" si="6932">IF(AND($Q143&lt;&gt;$DP$5,$Q143&lt;=$DP$6,$Q143&lt;&gt;$CN$7),1,0)</f>
        <v>0</v>
      </c>
      <c r="DS143" s="32">
        <f t="shared" ref="DS143" si="6933">IF(AND($U143&lt;&gt;$DP$5,$U143&lt;=$DP$6,$U143&lt;&gt;$CN$7),1,0)</f>
        <v>0</v>
      </c>
      <c r="DT143" s="32">
        <f t="shared" ref="DT143" si="6934">IF(AND($Y143&lt;&gt;$DP$5,$Y143&lt;=$DP$6,$Y143&lt;&gt;$CN$7),1,0)</f>
        <v>0</v>
      </c>
      <c r="DU143" s="32">
        <f t="shared" ref="DU143" si="6935">IF(AND($AG143&lt;&gt;$DP$5,$AG143&lt;=$DP$6,$AG143&lt;&gt;$CN$7),1,0)</f>
        <v>0</v>
      </c>
      <c r="DV143" s="32">
        <f t="shared" ref="DV143" si="6936">IF(AND($AK143&lt;&gt;$DP$5,$AK143&lt;=$DP$6,$AK143&lt;&gt;$CN$7),1,0)</f>
        <v>0</v>
      </c>
      <c r="DW143" s="32">
        <f t="shared" ref="DW143" si="6937">IF(AND($AS143&lt;&gt;$DP$5,$AS143&lt;=$DP$6,$AS143&lt;&gt;$CN$7),1,0)</f>
        <v>0</v>
      </c>
      <c r="DX143" s="32">
        <f t="shared" ref="DX143" si="6938">IF(AND($AW143&lt;&gt;$DP$5,$AW143&lt;=$DP$6,$AW143&lt;&gt;$CN$7),1,0)</f>
        <v>0</v>
      </c>
      <c r="DY143" s="32">
        <f t="shared" ref="DY143" si="6939">IF(AND($BE143&lt;&gt;$DP$5,$BE143&lt;=$DP$6,$BE143&lt;&gt;$CN$7),1,0)</f>
        <v>0</v>
      </c>
      <c r="DZ143" s="32">
        <f t="shared" ref="DZ143" si="6940">IF(AND($BI143&lt;&gt;$DP$5,$BI143&lt;=$DP$6,$BI143&lt;&gt;$CN$7),1,0)</f>
        <v>0</v>
      </c>
      <c r="EA143" s="32">
        <f t="shared" ref="EA143" si="6941">IF(AND($BQ143&lt;&gt;$DP$5,$BQ143&lt;=$DP$6,$BQ143&lt;&gt;$CN$7),1,0)</f>
        <v>0</v>
      </c>
      <c r="EB143" s="32">
        <f t="shared" ref="EB143" si="6942">IF(AND($BU143&lt;&gt;$DP$5,$BU143&lt;=$DP$6,$BU143&lt;&gt;$CN$7),1,0)</f>
        <v>0</v>
      </c>
      <c r="EE143" s="328">
        <f>IF(M143&lt;&gt;"",IF(M143&lt;=$ED$6,1,IF(L143&gt;$ED$6,0,NETWORKDAYS(L143,$ED$6,祭日リスト)/NETWORKDAYS(L143,M143,祭日リスト)))*$GG143*週間進捗報告書!$G$9,0)</f>
        <v>0</v>
      </c>
      <c r="EF143" s="328">
        <f>IF(Q143&lt;&gt;"",IF(Q143&lt;=$ED$6,1,IF(P143&gt;$ED$6,0,NETWORKDAYS(P143,$ED$6,祭日リスト)/NETWORKDAYS(P143,Q143,祭日リスト)))*$GG143*週間進捗報告書!$G$10,0)</f>
        <v>0</v>
      </c>
      <c r="EG143" s="328">
        <f>IF(U143&lt;&gt;"",IF(U143&lt;=$ED$6,1,IF(T143&gt;$ED$6,0,NETWORKDAYS(T143,$ED$6,祭日リスト)/NETWORKDAYS(T143,U143,祭日リスト)))*$GG143*週間進捗報告書!$G$11,0)</f>
        <v>0</v>
      </c>
      <c r="EH143" s="328">
        <f>IF(Y143&lt;&gt;"",IF(Y143&lt;=$ED$6,1,IF(X143&gt;$ED$6,0,NETWORKDAYS(X143,$ED$6,祭日リスト)/NETWORKDAYS(X143,Y143,祭日リスト)))*$GG143*週間進捗報告書!$G$12,0)</f>
        <v>0</v>
      </c>
      <c r="EI143" s="328">
        <f>IF(AG143&lt;&gt;"",IF(AG143&lt;=$ED$6,1,IF(AF143&gt;$ED$6,0,NETWORKDAYS(AF143,$ED$6,祭日リスト)/NETWORKDAYS(AF143,AG143,祭日リスト)))*$GG143*週間進捗報告書!$G$13,0)</f>
        <v>0</v>
      </c>
      <c r="EJ143" s="328">
        <f>IF(AK143&lt;&gt;"",IF(AK143&lt;=$ED$6,1,IF(AJ143&gt;$ED$6,0,NETWORKDAYS(AJ143,$ED$6,祭日リスト)/NETWORKDAYS(AJ143,AK143,祭日リスト)))*$GG143*週間進捗報告書!$G$14,0)</f>
        <v>0</v>
      </c>
      <c r="EK143" s="328">
        <f>IF(AS143&lt;&gt;"",IF(AS143&lt;=$ED$6,1,IF(AR143&gt;$ED$6,0,NETWORKDAYS(AR143,$ED$6,祭日リスト)/NETWORKDAYS(AR143,AS143,祭日リスト)))*$GG143*週間進捗報告書!$G$15,0)</f>
        <v>0</v>
      </c>
      <c r="EL143" s="328">
        <f>IF(AW143&lt;&gt;"",IF(AW143&lt;=$ED$6,1,IF(AV143&gt;$ED$6,0,NETWORKDAYS(AV143,$ED$6,祭日リスト)/NETWORKDAYS(AV143,AW143,祭日リスト)))*$GG143*週間進捗報告書!$G$16,0)</f>
        <v>0</v>
      </c>
      <c r="EM143" s="328">
        <f>IF(BE143&lt;&gt;"",IF(BE143&lt;=$ED$6,1,IF(BD143&gt;$ED$6,0,NETWORKDAYS(BD143,$ED$6,祭日リスト)/NETWORKDAYS(BD143,BE143,祭日リスト)))*$GG143*週間進捗報告書!$G$17,0)</f>
        <v>0</v>
      </c>
      <c r="EN143" s="328">
        <f>IF(BI143&lt;&gt;"",IF(BI143&lt;=$ED$6,1,IF(BH143&gt;$ED$6,0,NETWORKDAYS(BH143,$ED$6,祭日リスト)/NETWORKDAYS(BH143,BI143,祭日リスト)))*$GG143*週間進捗報告書!$G$18,0)</f>
        <v>0</v>
      </c>
      <c r="EO143" s="328">
        <f>IF(BQ143&lt;&gt;"",IF(BQ143&lt;=$ED$6,1,IF(BP143&gt;$ED$6,0,NETWORKDAYS(BP143,$ED$6,祭日リスト)/NETWORKDAYS(BP143,BQ143,祭日リスト)))*$GG143*週間進捗報告書!$G$19,0)</f>
        <v>0</v>
      </c>
      <c r="EP143" s="328">
        <f>IF(BU143&lt;&gt;"",IF(BU143&lt;=$ED$6,1,IF(BT143&gt;$ED$6,0,NETWORKDAYS(BT143,$ED$6,祭日リスト)/NETWORKDAYS(BT143,BU143,祭日リスト)))*$GG143*週間進捗報告書!$G$20,0)</f>
        <v>0</v>
      </c>
      <c r="ER143" s="547">
        <f t="shared" ref="ER143:FC143" si="6943">EE143-EE144</f>
        <v>0</v>
      </c>
      <c r="ES143" s="547">
        <f t="shared" si="6943"/>
        <v>0</v>
      </c>
      <c r="ET143" s="547">
        <f t="shared" si="6943"/>
        <v>0</v>
      </c>
      <c r="EU143" s="547">
        <f t="shared" si="6943"/>
        <v>0</v>
      </c>
      <c r="EV143" s="547">
        <f t="shared" si="6943"/>
        <v>0</v>
      </c>
      <c r="EW143" s="547">
        <f t="shared" si="6943"/>
        <v>0</v>
      </c>
      <c r="EX143" s="547">
        <f t="shared" si="6943"/>
        <v>0</v>
      </c>
      <c r="EY143" s="547">
        <f t="shared" si="6943"/>
        <v>0</v>
      </c>
      <c r="EZ143" s="547">
        <f t="shared" si="6943"/>
        <v>0</v>
      </c>
      <c r="FA143" s="547">
        <f t="shared" si="6943"/>
        <v>0</v>
      </c>
      <c r="FB143" s="547">
        <f t="shared" si="6943"/>
        <v>0</v>
      </c>
      <c r="FC143" s="547">
        <f t="shared" si="6943"/>
        <v>0</v>
      </c>
      <c r="FD143" s="547">
        <f t="shared" ref="FD143" si="6944">SUM(ER143:FC144)</f>
        <v>0</v>
      </c>
      <c r="FE143" s="333"/>
      <c r="FG143" s="32">
        <f>IF(AND($M143&lt;&gt;$FF$7),1,0)</f>
        <v>0</v>
      </c>
      <c r="FH143" s="32">
        <f>IF(AND($Q143&lt;&gt;$FF$7),1,0)</f>
        <v>0</v>
      </c>
      <c r="FI143" s="32">
        <f>IF(AND($U143&lt;&gt;$FF$7),1,0)</f>
        <v>0</v>
      </c>
      <c r="FJ143" s="32">
        <f>IF(AND($Y143&lt;&gt;$FF$7),1,0)</f>
        <v>0</v>
      </c>
      <c r="FK143" s="32">
        <f>IF(AND($AG143&lt;&gt;$FF$7),1,0)</f>
        <v>0</v>
      </c>
      <c r="FL143" s="32">
        <f>IF(AND($AK143&lt;&gt;$FF$7),1,0)</f>
        <v>0</v>
      </c>
      <c r="FM143" s="32">
        <f>IF(AND($AS143&lt;&gt;$FF$7),1,0)</f>
        <v>0</v>
      </c>
      <c r="FN143" s="32">
        <f>IF(AND($AW143&lt;&gt;$FF$7),1,0)</f>
        <v>0</v>
      </c>
      <c r="FO143" s="32">
        <f>IF(AND($BE143&lt;&gt;$FF$7),1,0)</f>
        <v>0</v>
      </c>
      <c r="FP143" s="32">
        <f>IF(AND($BI143&lt;&gt;$FF$7),1,0)</f>
        <v>0</v>
      </c>
      <c r="FQ143" s="32">
        <f>IF(AND($BQ143&lt;&gt;$FF$7),1,0)</f>
        <v>0</v>
      </c>
      <c r="FR143" s="32">
        <f>IF(AND($BU143&lt;&gt;$FF$7),1,0)</f>
        <v>0</v>
      </c>
      <c r="FU143" s="294">
        <f t="shared" ref="FU143" si="6945">IF($K143&lt;&gt;"NG",$GG143,0)</f>
        <v>0</v>
      </c>
      <c r="FV143" s="294">
        <f t="shared" ref="FV143" si="6946">IF($O143&lt;&gt;"NG",$GG143,0)</f>
        <v>0</v>
      </c>
      <c r="FW143" s="294">
        <f t="shared" ref="FW143" si="6947">IF($S143&lt;&gt;"NG",$GG143,0)</f>
        <v>0</v>
      </c>
      <c r="FX143" s="294">
        <f t="shared" ref="FX143" si="6948">IF($W143&lt;&gt;"NG",$GG143,0)</f>
        <v>0</v>
      </c>
      <c r="FY143" s="294">
        <f t="shared" ref="FY143" si="6949">IF($AE143&lt;&gt;"NG",$GG143,0)</f>
        <v>0</v>
      </c>
      <c r="FZ143" s="294">
        <f t="shared" ref="FZ143" si="6950">IF($AI143&lt;&gt;"NG",$GG143,0)</f>
        <v>0</v>
      </c>
      <c r="GA143" s="294">
        <f t="shared" ref="GA143" si="6951">IF($AQ143&lt;&gt;"NG",$GG143,0)</f>
        <v>0</v>
      </c>
      <c r="GB143" s="294">
        <f t="shared" ref="GB143" si="6952">IF($AU143&lt;&gt;"NG",$GG143,0)</f>
        <v>0</v>
      </c>
      <c r="GC143" s="294">
        <f t="shared" ref="GC143" si="6953">IF($BC143&lt;&gt;"NG",$GG143,0)</f>
        <v>0</v>
      </c>
      <c r="GD143" s="294">
        <f t="shared" ref="GD143" si="6954">IF($BG143&lt;&gt;"NG",$GG143,0)</f>
        <v>0</v>
      </c>
      <c r="GE143" s="294">
        <f t="shared" ref="GE143" si="6955">IF($BO143&lt;&gt;"NG",$GG143,0)</f>
        <v>0</v>
      </c>
      <c r="GF143" s="294">
        <f t="shared" ref="GF143" si="6956">IF($BS143&lt;&gt;"NG",$GG143,0)</f>
        <v>0</v>
      </c>
      <c r="GG143" s="294" t="e">
        <f>VLOOKUP($D143,リスト!$D:$S,15,FALSE)</f>
        <v>#N/A</v>
      </c>
      <c r="GH143" s="2" t="e">
        <f>INDEX(リスト!$V:$V,MATCH(中日程計画表!$D143,リスト!$D:$D,0))</f>
        <v>#N/A</v>
      </c>
      <c r="GI143" s="2" t="e">
        <f>INDEX(リスト!$A:$A,MATCH(中日程計画表!$D143,リスト!$D:$D,0))</f>
        <v>#N/A</v>
      </c>
      <c r="GJ143" s="2" t="e">
        <f>INDEX(リスト!$U:$U,MATCH(中日程計画表!$D143,リスト!$D:$D,0))</f>
        <v>#N/A</v>
      </c>
      <c r="GK143" s="5" t="e">
        <f>INDEX(リスト!$W:$W,MATCH(中日程計画表!$D143,リスト!$D:$D,0))</f>
        <v>#N/A</v>
      </c>
      <c r="GL143" s="2" t="s">
        <v>200</v>
      </c>
      <c r="GM143" s="296">
        <f>D143</f>
        <v>0</v>
      </c>
      <c r="GN143" s="296" t="str">
        <f>E143</f>
        <v>配送業者マスタ</v>
      </c>
      <c r="GU143" s="460" t="str">
        <f t="shared" ref="GU143" si="6957">AE143</f>
        <v>NG</v>
      </c>
      <c r="GV143" s="460">
        <f t="shared" ref="GV143" si="6958">EI143</f>
        <v>0</v>
      </c>
      <c r="GW143" s="460">
        <f t="shared" ref="GW143" si="6959">EI144</f>
        <v>0</v>
      </c>
      <c r="GX143" s="462">
        <f t="shared" ref="GX143" si="6960">EV143</f>
        <v>0</v>
      </c>
      <c r="GY143" s="460" t="str">
        <f t="shared" ref="GY143" si="6961">AI143</f>
        <v>NG</v>
      </c>
      <c r="GZ143" s="460">
        <f t="shared" ref="GZ143" si="6962">EJ143</f>
        <v>0</v>
      </c>
      <c r="HA143" s="460">
        <f t="shared" ref="HA143" si="6963">EJ144</f>
        <v>0</v>
      </c>
      <c r="HB143" s="462">
        <f t="shared" ref="HB143" si="6964">EW143</f>
        <v>0</v>
      </c>
      <c r="HC143" s="460" t="str">
        <f t="shared" ref="HC143" si="6965">AQ143</f>
        <v>NG</v>
      </c>
      <c r="HD143" s="460">
        <f t="shared" ref="HD143" si="6966">EK143</f>
        <v>0</v>
      </c>
      <c r="HE143" s="460">
        <f t="shared" ref="HE143" si="6967">EK144</f>
        <v>0</v>
      </c>
      <c r="HF143" s="462">
        <f t="shared" ref="HF143" si="6968">EX143</f>
        <v>0</v>
      </c>
      <c r="HG143" s="460" t="str">
        <f t="shared" ref="HG143" si="6969">AU143</f>
        <v>NG</v>
      </c>
      <c r="HH143" s="460">
        <f t="shared" ref="HH143" si="6970">EL143</f>
        <v>0</v>
      </c>
      <c r="HI143" s="460">
        <f t="shared" ref="HI143" si="6971">EL144</f>
        <v>0</v>
      </c>
      <c r="HJ143" s="462">
        <f t="shared" ref="HJ143" si="6972">EY143</f>
        <v>0</v>
      </c>
      <c r="HK143" s="460" t="str">
        <f t="shared" ref="HK143" si="6973">BC143</f>
        <v>NG</v>
      </c>
      <c r="HL143" s="460">
        <f t="shared" ref="HL143" si="6974">EM143</f>
        <v>0</v>
      </c>
      <c r="HM143" s="460">
        <f t="shared" ref="HM143" si="6975">EM144</f>
        <v>0</v>
      </c>
      <c r="HN143" s="462">
        <f t="shared" ref="HN143" si="6976">EZ143</f>
        <v>0</v>
      </c>
      <c r="HO143" s="460" t="str">
        <f t="shared" ref="HO143" si="6977">BG143</f>
        <v>NG</v>
      </c>
      <c r="HP143" s="460">
        <f t="shared" ref="HP143" si="6978">EN143</f>
        <v>0</v>
      </c>
      <c r="HQ143" s="460">
        <f t="shared" ref="HQ143" si="6979">EN144</f>
        <v>0</v>
      </c>
      <c r="HR143" s="462">
        <f t="shared" ref="HR143" si="6980">FA143</f>
        <v>0</v>
      </c>
      <c r="HS143" s="332"/>
    </row>
    <row r="144" spans="1:227" ht="12" customHeight="1">
      <c r="A144" s="489"/>
      <c r="B144" s="487"/>
      <c r="C144" s="475"/>
      <c r="D144" s="485"/>
      <c r="E144" s="483"/>
      <c r="F144" s="317"/>
      <c r="G144" s="317"/>
      <c r="H144" s="317"/>
      <c r="I144" s="317"/>
      <c r="J144" s="316"/>
      <c r="K144" s="481"/>
      <c r="L144" s="77"/>
      <c r="M144" s="77"/>
      <c r="N144" s="471"/>
      <c r="O144" s="475"/>
      <c r="P144" s="77"/>
      <c r="Q144" s="77"/>
      <c r="R144" s="471"/>
      <c r="S144" s="475"/>
      <c r="T144" s="77"/>
      <c r="U144" s="77"/>
      <c r="V144" s="471"/>
      <c r="W144" s="473"/>
      <c r="X144" s="77"/>
      <c r="Y144" s="77"/>
      <c r="Z144" s="471"/>
      <c r="AA144" s="477"/>
      <c r="AB144" s="80"/>
      <c r="AC144" s="80"/>
      <c r="AD144" s="471"/>
      <c r="AE144" s="473"/>
      <c r="AF144" s="77"/>
      <c r="AG144" s="77"/>
      <c r="AH144" s="471"/>
      <c r="AI144" s="473"/>
      <c r="AJ144" s="77"/>
      <c r="AK144" s="77"/>
      <c r="AL144" s="471"/>
      <c r="AM144" s="477"/>
      <c r="AN144" s="80"/>
      <c r="AO144" s="80"/>
      <c r="AP144" s="471"/>
      <c r="AQ144" s="473"/>
      <c r="AR144" s="77"/>
      <c r="AS144" s="77"/>
      <c r="AT144" s="471"/>
      <c r="AU144" s="473"/>
      <c r="AV144" s="77"/>
      <c r="AW144" s="77"/>
      <c r="AX144" s="471"/>
      <c r="AY144" s="477"/>
      <c r="AZ144" s="80"/>
      <c r="BA144" s="80"/>
      <c r="BB144" s="471"/>
      <c r="BC144" s="475"/>
      <c r="BD144" s="77"/>
      <c r="BE144" s="77"/>
      <c r="BF144" s="471"/>
      <c r="BG144" s="473"/>
      <c r="BH144" s="77"/>
      <c r="BI144" s="77"/>
      <c r="BJ144" s="471"/>
      <c r="BK144" s="477"/>
      <c r="BL144" s="80"/>
      <c r="BM144" s="80"/>
      <c r="BN144" s="471"/>
      <c r="BO144" s="475"/>
      <c r="BP144" s="77"/>
      <c r="BQ144" s="77"/>
      <c r="BR144" s="471"/>
      <c r="BS144" s="473"/>
      <c r="BT144" s="77"/>
      <c r="BU144" s="77"/>
      <c r="BV144" s="471"/>
      <c r="BW144" s="469"/>
      <c r="BX144" s="467"/>
      <c r="BY144" s="490"/>
      <c r="CA144" s="19">
        <f t="shared" ref="CA144" si="6981">IF(AND($N143=1,$M144&lt;&gt;$BZ$7),1,0)</f>
        <v>0</v>
      </c>
      <c r="CB144" s="19">
        <f t="shared" ref="CB144" si="6982">IF(AND($R143=1,$Q144&lt;&gt;$BZ$7),1,0)</f>
        <v>0</v>
      </c>
      <c r="CC144" s="19">
        <f t="shared" ref="CC144" si="6983">IF(AND($V143=1,$U144&lt;&gt;$BZ$7),1,0)</f>
        <v>0</v>
      </c>
      <c r="CD144" s="19">
        <f t="shared" ref="CD144" si="6984">IF(AND($Z143=1,$Y144&lt;&gt;$BZ$7),1,0)</f>
        <v>0</v>
      </c>
      <c r="CE144" s="19">
        <f t="shared" ref="CE144" si="6985">IF(AND($AH143=1,$AG144&lt;&gt;$BZ$7),1,0)</f>
        <v>0</v>
      </c>
      <c r="CF144" s="19">
        <f t="shared" ref="CF144" si="6986">IF(AND($AL143=1,$AK144&lt;&gt;$BZ$7),1,0)</f>
        <v>0</v>
      </c>
      <c r="CG144" s="19">
        <f t="shared" ref="CG144" si="6987">IF(AND($AT143=1,$AS144&lt;&gt;$BZ$7),1,0)</f>
        <v>0</v>
      </c>
      <c r="CH144" s="19">
        <f t="shared" ref="CH144" si="6988">IF(AND($AX143=1,$AW144&lt;&gt;$BZ$7),1,0)</f>
        <v>0</v>
      </c>
      <c r="CI144" s="19">
        <f t="shared" ref="CI144" si="6989">IF(AND($BF143=1,$BE144&lt;&gt;$BZ$7),1,0)</f>
        <v>0</v>
      </c>
      <c r="CJ144" s="19">
        <f t="shared" ref="CJ144" si="6990">IF(AND($BJ143=1,$BI144&lt;&gt;$BZ$7),1,0)</f>
        <v>0</v>
      </c>
      <c r="CK144" s="19">
        <f t="shared" ref="CK144" si="6991">IF(AND($BR143=1,$BQ144&lt;&gt;$BZ$7),1,0)</f>
        <v>0</v>
      </c>
      <c r="CL144" s="19">
        <f t="shared" ref="CL144" si="6992">IF(AND($BV143=1,$BU144&lt;&gt;$BZ$7),1,0)</f>
        <v>0</v>
      </c>
      <c r="CO144" s="19">
        <f>IF(AND($M144&lt;&gt;$CN$7,$M144&lt;=$CN$6),1,0)</f>
        <v>0</v>
      </c>
      <c r="CP144" s="19">
        <f>IF(AND($Q144&lt;&gt;$CN$7,$Q144&lt;=$CN$6),1,0)</f>
        <v>0</v>
      </c>
      <c r="CQ144" s="19">
        <f>IF(AND($U144&lt;&gt;$CN$7,$U144&lt;=$CN$6),1,0)</f>
        <v>0</v>
      </c>
      <c r="CR144" s="19">
        <f>IF(AND($Y144&lt;&gt;$CN$7,$Y144&lt;=$CN$6),1,0)</f>
        <v>0</v>
      </c>
      <c r="CS144" s="19">
        <f>IF(AND($AG144&lt;&gt;$CN$7,$AG144&lt;=$CN$6),1,0)</f>
        <v>0</v>
      </c>
      <c r="CT144" s="19">
        <f>IF(AND($AK144&lt;&gt;$CN$7,$AK144&lt;=$CN$6),1,0)</f>
        <v>0</v>
      </c>
      <c r="CU144" s="19">
        <f>IF(AND($AS144&lt;&gt;$CN$7,$AS144&lt;=$CN$6),1,0)</f>
        <v>0</v>
      </c>
      <c r="CV144" s="19">
        <f>IF(AND($AW144&lt;&gt;$CN$7,$AW144&lt;=$CN$6),1,0)</f>
        <v>0</v>
      </c>
      <c r="CW144" s="19">
        <f>IF(AND($BE144&lt;&gt;$CN$7,$BE144&lt;=$CN$6),1,0)</f>
        <v>0</v>
      </c>
      <c r="CX144" s="19">
        <f>IF(AND($BI144&lt;&gt;$CN$7,$BI144&lt;=$CN$6),1,0)</f>
        <v>0</v>
      </c>
      <c r="CY144" s="19">
        <f>IF(AND($BQ144&lt;&gt;$CN$7,$BQ144&lt;=$CN$6),1,0)</f>
        <v>0</v>
      </c>
      <c r="CZ144" s="19">
        <f>IF(AND($BU144&lt;&gt;$CN$7,$BU144&lt;=$CN$6),1,0)</f>
        <v>0</v>
      </c>
      <c r="DC144" s="19">
        <f>IF($N143=1,1,0)</f>
        <v>0</v>
      </c>
      <c r="DD144" s="19">
        <f>IF($R143=1,1,0)</f>
        <v>0</v>
      </c>
      <c r="DE144" s="19">
        <f>IF($V143=1,1,0)</f>
        <v>0</v>
      </c>
      <c r="DF144" s="19">
        <f>IF($Z143=1,1,0)</f>
        <v>0</v>
      </c>
      <c r="DG144" s="19">
        <f>IF($AH143=1,1,0)</f>
        <v>0</v>
      </c>
      <c r="DH144" s="19">
        <f>IF($AL143=1,1,0)</f>
        <v>0</v>
      </c>
      <c r="DI144" s="19">
        <f>IF($AT143=1,1,0)</f>
        <v>0</v>
      </c>
      <c r="DJ144" s="19">
        <f>IF($AX143=1,1,0)</f>
        <v>0</v>
      </c>
      <c r="DK144" s="19">
        <f>IF($BF143=1,1,0)</f>
        <v>0</v>
      </c>
      <c r="DL144" s="19">
        <f>IF($BJ143=1,1,0)</f>
        <v>0</v>
      </c>
      <c r="DM144" s="19">
        <f>IF($BR143=1,1,0)</f>
        <v>0</v>
      </c>
      <c r="DN144" s="19">
        <f>IF($BV143=1,1,0)</f>
        <v>0</v>
      </c>
      <c r="DQ144" s="19">
        <f t="shared" ref="DQ144" si="6993">IF($N143=1,1,0)</f>
        <v>0</v>
      </c>
      <c r="DR144" s="19">
        <f t="shared" ref="DR144" si="6994">IF($R143=1,1,0)</f>
        <v>0</v>
      </c>
      <c r="DS144" s="19">
        <f t="shared" ref="DS144" si="6995">IF($V143=1,1,0)</f>
        <v>0</v>
      </c>
      <c r="DT144" s="19">
        <f t="shared" ref="DT144" si="6996">IF($Z143=1,1,0)</f>
        <v>0</v>
      </c>
      <c r="DU144" s="19">
        <f t="shared" ref="DU144" si="6997">IF($AH143=1,1,0)</f>
        <v>0</v>
      </c>
      <c r="DV144" s="19">
        <f t="shared" ref="DV144" si="6998">IF($AL143=1,1,0)</f>
        <v>0</v>
      </c>
      <c r="DW144" s="19">
        <f t="shared" ref="DW144" si="6999">IF($AT143=1,1,0)</f>
        <v>0</v>
      </c>
      <c r="DX144" s="19">
        <f t="shared" ref="DX144" si="7000">IF($AX143=1,1,0)</f>
        <v>0</v>
      </c>
      <c r="DY144" s="19">
        <f t="shared" ref="DY144" si="7001">IF($BF143=1,1,0)</f>
        <v>0</v>
      </c>
      <c r="DZ144" s="19">
        <f t="shared" ref="DZ144" si="7002">IF($BJ143=1,1,0)</f>
        <v>0</v>
      </c>
      <c r="EA144" s="19">
        <f t="shared" ref="EA144" si="7003">IF($BR143=1,1,0)</f>
        <v>0</v>
      </c>
      <c r="EB144" s="19">
        <f t="shared" ref="EB144" si="7004">IF($BV143=1,1,0)</f>
        <v>0</v>
      </c>
      <c r="EE144" s="329">
        <f>N143*$FU144*週間進捗報告書!$G$9</f>
        <v>0</v>
      </c>
      <c r="EF144" s="329">
        <f>R143*$FV144*週間進捗報告書!$G$10</f>
        <v>0</v>
      </c>
      <c r="EG144" s="329">
        <f>V143*$FW144*週間進捗報告書!$G$11</f>
        <v>0</v>
      </c>
      <c r="EH144" s="329">
        <f>Z143*$FX144*週間進捗報告書!$G$12</f>
        <v>0</v>
      </c>
      <c r="EI144" s="329">
        <f>AH143*$FY144*週間進捗報告書!$G$13</f>
        <v>0</v>
      </c>
      <c r="EJ144" s="329">
        <f>AL143*$FZ144*週間進捗報告書!$G$14</f>
        <v>0</v>
      </c>
      <c r="EK144" s="329">
        <f>AT143*$GA144*週間進捗報告書!$G$15</f>
        <v>0</v>
      </c>
      <c r="EL144" s="329">
        <f>AX143*$GB144*週間進捗報告書!$G$16</f>
        <v>0</v>
      </c>
      <c r="EM144" s="329">
        <f>BF143*$GC144*週間進捗報告書!$G$17</f>
        <v>0</v>
      </c>
      <c r="EN144" s="329">
        <f>BJ143*$GD144*週間進捗報告書!$G$18</f>
        <v>0</v>
      </c>
      <c r="EO144" s="329">
        <f>BR143*$GE144*週間進捗報告書!$G$19</f>
        <v>0</v>
      </c>
      <c r="EP144" s="329">
        <f>BV143*$GF144*週間進捗報告書!$G$20</f>
        <v>0</v>
      </c>
      <c r="ER144" s="547"/>
      <c r="ES144" s="547"/>
      <c r="ET144" s="547"/>
      <c r="EU144" s="547"/>
      <c r="EV144" s="547"/>
      <c r="EW144" s="547"/>
      <c r="EX144" s="547"/>
      <c r="EY144" s="547"/>
      <c r="EZ144" s="547"/>
      <c r="FA144" s="547"/>
      <c r="FB144" s="547"/>
      <c r="FC144" s="547"/>
      <c r="FD144" s="547"/>
      <c r="FE144" s="332"/>
      <c r="FG144" s="19"/>
      <c r="FH144" s="19"/>
      <c r="FI144" s="19"/>
      <c r="FJ144" s="19"/>
      <c r="FK144" s="19"/>
      <c r="FL144" s="19"/>
      <c r="FM144" s="19"/>
      <c r="FN144" s="19"/>
      <c r="FO144" s="19"/>
      <c r="FP144" s="19"/>
      <c r="FQ144" s="19"/>
      <c r="FR144" s="19"/>
      <c r="FU144" s="295">
        <f t="shared" ref="FU144" si="7005">FU143</f>
        <v>0</v>
      </c>
      <c r="FV144" s="295">
        <f t="shared" ref="FV144" si="7006">FV143</f>
        <v>0</v>
      </c>
      <c r="FW144" s="295">
        <f t="shared" ref="FW144" si="7007">FW143</f>
        <v>0</v>
      </c>
      <c r="FX144" s="295">
        <f t="shared" ref="FX144" si="7008">FX143</f>
        <v>0</v>
      </c>
      <c r="FY144" s="295">
        <f t="shared" ref="FY144" si="7009">FY143</f>
        <v>0</v>
      </c>
      <c r="FZ144" s="295">
        <f t="shared" ref="FZ144" si="7010">FZ143</f>
        <v>0</v>
      </c>
      <c r="GA144" s="295">
        <f t="shared" ref="GA144" si="7011">GA143</f>
        <v>0</v>
      </c>
      <c r="GB144" s="295">
        <f t="shared" ref="GB144" si="7012">GB143</f>
        <v>0</v>
      </c>
      <c r="GC144" s="295">
        <f t="shared" ref="GC144" si="7013">GC143</f>
        <v>0</v>
      </c>
      <c r="GD144" s="295">
        <f t="shared" ref="GD144" si="7014">GD143</f>
        <v>0</v>
      </c>
      <c r="GE144" s="295">
        <f t="shared" ref="GE144" si="7015">GE143</f>
        <v>0</v>
      </c>
      <c r="GF144" s="295">
        <f t="shared" ref="GF144" si="7016">GF143</f>
        <v>0</v>
      </c>
      <c r="GG144" s="295" t="e">
        <f t="shared" ref="GG144" si="7017">GG143</f>
        <v>#N/A</v>
      </c>
      <c r="GH144" s="2" t="e">
        <f>INDEX(リスト!$V:$V,MATCH(中日程計画表!$D143,リスト!$D:$D,0))</f>
        <v>#N/A</v>
      </c>
      <c r="GI144" s="2" t="e">
        <f>INDEX(リスト!$A:$A,MATCH(中日程計画表!$D143,リスト!$D:$D,0))</f>
        <v>#N/A</v>
      </c>
      <c r="GJ144" s="2" t="e">
        <f>INDEX(リスト!$U:$U,MATCH(中日程計画表!$D143,リスト!$D:$D,0))</f>
        <v>#N/A</v>
      </c>
      <c r="GK144" s="5" t="e">
        <f>INDEX(リスト!$W:$W,MATCH(中日程計画表!$D143,リスト!$D:$D,0))</f>
        <v>#N/A</v>
      </c>
      <c r="GL144" s="2" t="s">
        <v>201</v>
      </c>
      <c r="GM144" s="296">
        <f t="shared" ref="GM144" si="7018">GM143</f>
        <v>0</v>
      </c>
      <c r="GN144" s="296" t="str">
        <f t="shared" ref="GN144" si="7019">GN143</f>
        <v>配送業者マスタ</v>
      </c>
      <c r="GU144" s="461"/>
      <c r="GV144" s="460"/>
      <c r="GW144" s="460"/>
      <c r="GX144" s="461"/>
      <c r="GY144" s="461"/>
      <c r="GZ144" s="460"/>
      <c r="HA144" s="460"/>
      <c r="HB144" s="461"/>
      <c r="HC144" s="461"/>
      <c r="HD144" s="460"/>
      <c r="HE144" s="460"/>
      <c r="HF144" s="461"/>
      <c r="HG144" s="461"/>
      <c r="HH144" s="460"/>
      <c r="HI144" s="460"/>
      <c r="HJ144" s="461"/>
      <c r="HK144" s="461"/>
      <c r="HL144" s="460"/>
      <c r="HM144" s="460"/>
      <c r="HN144" s="461"/>
      <c r="HO144" s="461"/>
      <c r="HP144" s="460"/>
      <c r="HQ144" s="460"/>
      <c r="HR144" s="461"/>
      <c r="HS144" s="4"/>
    </row>
    <row r="145" spans="1:227" ht="12" customHeight="1">
      <c r="A145" s="488" t="str">
        <f t="shared" ref="A145" ca="1" si="7020">INDIRECT("リスト!A"&amp;B145+6)</f>
        <v>マスタ</v>
      </c>
      <c r="B145" s="486">
        <f t="shared" ref="B145" si="7021">ROUNDDOWN((ROW()-6)/2,0)+1</f>
        <v>70</v>
      </c>
      <c r="C145" s="474" t="str">
        <f>機能グループ名</f>
        <v>商品</v>
      </c>
      <c r="D145" s="484">
        <f>機能ID</f>
        <v>0</v>
      </c>
      <c r="E145" s="482" t="str">
        <f>機能名</f>
        <v>商品マスタ</v>
      </c>
      <c r="F145" s="315"/>
      <c r="G145" s="315"/>
      <c r="H145" s="315"/>
      <c r="I145" s="315"/>
      <c r="J145" s="316"/>
      <c r="K145" s="480" t="str">
        <f>担当者_SR</f>
        <v>NG</v>
      </c>
      <c r="L145" s="76"/>
      <c r="M145" s="76"/>
      <c r="N145" s="470"/>
      <c r="O145" s="474" t="str">
        <f>担当者_SRR</f>
        <v>NG</v>
      </c>
      <c r="P145" s="76"/>
      <c r="Q145" s="76"/>
      <c r="R145" s="470"/>
      <c r="S145" s="474" t="str">
        <f>担当者_DS</f>
        <v>NG</v>
      </c>
      <c r="T145" s="76"/>
      <c r="U145" s="76"/>
      <c r="V145" s="470"/>
      <c r="W145" s="472" t="str">
        <f>担当者_DSR</f>
        <v>NG</v>
      </c>
      <c r="X145" s="76"/>
      <c r="Y145" s="76"/>
      <c r="Z145" s="470"/>
      <c r="AA145" s="476"/>
      <c r="AB145" s="79"/>
      <c r="AC145" s="79"/>
      <c r="AD145" s="470">
        <f>IF(AC146 &lt;&gt; "",1,0)</f>
        <v>0</v>
      </c>
      <c r="AE145" s="472" t="str">
        <f>担当者_CD</f>
        <v>NG</v>
      </c>
      <c r="AF145" s="76"/>
      <c r="AG145" s="76"/>
      <c r="AH145" s="470"/>
      <c r="AI145" s="472" t="str">
        <f>担当者_DD</f>
        <v>NG</v>
      </c>
      <c r="AJ145" s="76"/>
      <c r="AK145" s="76"/>
      <c r="AL145" s="470"/>
      <c r="AM145" s="476"/>
      <c r="AN145" s="79"/>
      <c r="AO145" s="79"/>
      <c r="AP145" s="470">
        <f>IF(AO146 &lt;&gt; "",1,0)</f>
        <v>0</v>
      </c>
      <c r="AQ145" s="472" t="str">
        <f>担当者_MCL</f>
        <v>NG</v>
      </c>
      <c r="AR145" s="76"/>
      <c r="AS145" s="76"/>
      <c r="AT145" s="470"/>
      <c r="AU145" s="472" t="str">
        <f>担当者_MCLR</f>
        <v>NG</v>
      </c>
      <c r="AV145" s="76"/>
      <c r="AW145" s="76"/>
      <c r="AX145" s="470"/>
      <c r="AY145" s="476"/>
      <c r="AZ145" s="79"/>
      <c r="BA145" s="79"/>
      <c r="BB145" s="470">
        <f>IF(BA146 &lt;&gt; "",1,0)</f>
        <v>0</v>
      </c>
      <c r="BC145" s="474" t="str">
        <f>担当者_MT</f>
        <v>NG</v>
      </c>
      <c r="BD145" s="76"/>
      <c r="BE145" s="76"/>
      <c r="BF145" s="470"/>
      <c r="BG145" s="472" t="str">
        <f>担当者_M検</f>
        <v>NG</v>
      </c>
      <c r="BH145" s="76"/>
      <c r="BI145" s="76"/>
      <c r="BJ145" s="470"/>
      <c r="BK145" s="476"/>
      <c r="BL145" s="79"/>
      <c r="BM145" s="79"/>
      <c r="BN145" s="470">
        <v>0</v>
      </c>
      <c r="BO145" s="474" t="str">
        <f>担当者_モテ</f>
        <v>NG</v>
      </c>
      <c r="BP145" s="76"/>
      <c r="BQ145" s="76"/>
      <c r="BR145" s="470"/>
      <c r="BS145" s="472" t="str">
        <f>担当者_モテR</f>
        <v>NG</v>
      </c>
      <c r="BT145" s="76"/>
      <c r="BU145" s="76"/>
      <c r="BV145" s="470"/>
      <c r="BW145" s="468">
        <f t="shared" ref="BW145" si="7022">IFERROR(SUM(IF(K145&lt;&gt;"NG",N145*K$1,0),IF(O145&lt;&gt;"NG",R145*O$1,0),IF(S145&lt;&gt;"NG",V145*S$1,0),IF(W145&lt;&gt;"NG",Z145*W$1,0),IF(AA145&lt;&gt;"NG",AD145*AA$1,0),IF(AE145&lt;&gt;"NG",AH145*AE$1,0),IF(AI145&lt;&gt;"NG",AL145*AI$1,0),IF(AM145&lt;&gt;"NG",AP145*AM$1,0),IF(AQ145&lt;&gt;"NG",AT145*AQ$1,0),IF(AU145&lt;&gt;"NG",AX145*AU$1,0),IF(AY145&lt;&gt;"NG",BB145*AY$1,0),IF(BC145&lt;&gt;"NG",BF145*BC$1,0),IF(BG145&lt;&gt;"NG",BJ145*BG$1,0),IF(BK145&lt;&gt;"NG",BN145*BK$1,0),IF(BO145&lt;&gt;"NG",BR145*BO$1,0),IF(BS145&lt;&gt;"NG",BV145*BS$1,0))/SUM(IF(K145&lt;&gt;"NG",K$1,0),IF(O145&lt;&gt;"NG",O$1,0),IF(S145&lt;&gt;"NG",S$1,0),IF(W145&lt;&gt;"NG",W$1,0),IF(AA145&lt;&gt;"NG",AA$1,0),IF(AE145&lt;&gt;"NG",AE$1,0),IF(AI145&lt;&gt;"NG",AI$1,0),IF(AM145&lt;&gt;"NG",AM$1,0),IF(AQ145&lt;&gt;"NG",AQ$1,0),IF(AU145&lt;&gt;"NG",AU$1,0),IF(AY145&lt;&gt;"NG",AY$1,0),IF(BC145&lt;&gt;"NG",BC$1,0),IF(BG145&lt;&gt;"NG",BG$1,0),IF(BK145&lt;&gt;"NG",BK$1,0),IF(BO145&lt;&gt;"NG",BO$1,0),IF(BS145&lt;&gt;"NG",BS$1,0)),0)</f>
        <v>0</v>
      </c>
      <c r="BX145" s="466"/>
      <c r="BY145" s="490"/>
      <c r="BZ145" s="5"/>
      <c r="CA145" s="32">
        <f t="shared" ref="CA145" si="7023">IF(AND($M145&lt;&gt;$BZ$5,$M145&lt;=$BZ$6,$M145&lt;&gt;$BZ$7),1,0)</f>
        <v>0</v>
      </c>
      <c r="CB145" s="32">
        <f t="shared" ref="CB145" si="7024">IF(AND($Q145&lt;&gt;$BZ$5,$Q145&lt;=$BZ$6,$Q145&lt;&gt;$BZ$7),1,0)</f>
        <v>0</v>
      </c>
      <c r="CC145" s="32">
        <f t="shared" ref="CC145" si="7025">IF(AND($U145&lt;&gt;$BZ$5,$U145&lt;=$BZ$6,$U145&lt;&gt;$BZ$7),1,0)</f>
        <v>0</v>
      </c>
      <c r="CD145" s="32">
        <f t="shared" ref="CD145" si="7026">IF(AND($Y145&lt;&gt;$BZ$5,$Y145&lt;=$BZ$6,$Y145&lt;&gt;$BZ$7),1,0)</f>
        <v>0</v>
      </c>
      <c r="CE145" s="32">
        <f t="shared" ref="CE145" si="7027">IF(AND($AG145&lt;&gt;$BZ$5,$AG145&lt;=$BZ$6,$AG145&lt;&gt;$BZ$7),1,0)</f>
        <v>0</v>
      </c>
      <c r="CF145" s="32">
        <f t="shared" ref="CF145" si="7028">IF(AND($AK145&lt;&gt;$BZ$5,$AK145&lt;=$BZ$6,$AK145&lt;&gt;$BZ$7),1,0)</f>
        <v>0</v>
      </c>
      <c r="CG145" s="32">
        <f t="shared" ref="CG145" si="7029">IF(AND($AS145&lt;&gt;$BZ$5,$AS145&lt;=$BZ$6,$AS145&lt;&gt;$BZ$7),1,0)</f>
        <v>0</v>
      </c>
      <c r="CH145" s="32">
        <f t="shared" ref="CH145" si="7030">IF(AND($AW145&lt;&gt;$BZ$5,$AW145&lt;=$BZ$6,$AW145&lt;&gt;$BZ$7),1,0)</f>
        <v>0</v>
      </c>
      <c r="CI145" s="32">
        <f t="shared" ref="CI145" si="7031">IF(AND($BE145&lt;&gt;$BZ$5,$BE145&lt;=$BZ$6,$BE145&lt;&gt;$BZ$7),1,0)</f>
        <v>0</v>
      </c>
      <c r="CJ145" s="32">
        <f t="shared" ref="CJ145" si="7032">IF(AND($BI145&lt;&gt;$BZ$5,$BI145&lt;=$BZ$6,$BI145&lt;&gt;$BZ$7),1,0)</f>
        <v>0</v>
      </c>
      <c r="CK145" s="32">
        <f t="shared" ref="CK145" si="7033">IF(AND($BQ145&lt;&gt;$BZ$5,$BQ145&lt;=$BZ$6,$BQ145&lt;&gt;$BZ$7),1,0)</f>
        <v>0</v>
      </c>
      <c r="CL145" s="32">
        <f t="shared" ref="CL145" si="7034">IF(AND($BU145&lt;&gt;$BZ$5,$BU145&lt;=$BZ$6,$BU145&lt;&gt;$BZ$7),1,0)</f>
        <v>0</v>
      </c>
      <c r="CO145" s="32">
        <f>IF(AND($M145&lt;&gt;$CN$5,$M145&lt;=$CN$6,$M145&lt;&gt;$CN$7),1,0)</f>
        <v>0</v>
      </c>
      <c r="CP145" s="32">
        <f>IF(AND($Q145&lt;&gt;$CN$5,$Q145&lt;=$CN$6,$Q145&lt;&gt;$CN$7),1,0)</f>
        <v>0</v>
      </c>
      <c r="CQ145" s="32">
        <f>IF(AND($U145&lt;&gt;$CN$5,$U145&lt;=$CN$6,$U145&lt;&gt;$CN$7),1,0)</f>
        <v>0</v>
      </c>
      <c r="CR145" s="32">
        <f>IF(AND($Y145&lt;&gt;$CN$5,$Y145&lt;=$CN$6,$Y145&lt;&gt;$CN$7),1,0)</f>
        <v>0</v>
      </c>
      <c r="CS145" s="32">
        <f>IF(AND($AG145&lt;&gt;$CN$5,$AG145&lt;=$CN$6,$AG145&lt;&gt;$CN$7),1,0)</f>
        <v>0</v>
      </c>
      <c r="CT145" s="32">
        <f>IF(AND($AK145&lt;&gt;$CN$5,$AK145&lt;=$CN$6,$AK145&lt;&gt;$CN$7),1,0)</f>
        <v>0</v>
      </c>
      <c r="CU145" s="32">
        <f>IF(AND($AS145&lt;&gt;$CN$5,$AS145&lt;=$CN$6,$AS145&lt;&gt;$CN$7),1,0)</f>
        <v>0</v>
      </c>
      <c r="CV145" s="32">
        <f>IF(AND($AW145&lt;&gt;$CN$5,$AW145&lt;=$CN$6,$AW145&lt;&gt;$CN$7),1,0)</f>
        <v>0</v>
      </c>
      <c r="CW145" s="32">
        <f>IF(AND($BE145&lt;&gt;$CN$5,$BE145&lt;=$CN$6,$BE145&lt;&gt;$CN$7),1,0)</f>
        <v>0</v>
      </c>
      <c r="CX145" s="32">
        <f>IF(AND($BI145&lt;&gt;$CN$5,$BI145&lt;=$CN$6,$BI145&lt;&gt;$CN$7),1,0)</f>
        <v>0</v>
      </c>
      <c r="CY145" s="32">
        <f>IF(AND($BQ145&lt;&gt;$CN$5,$BQ145&lt;=$CN$6,$BQ145&lt;&gt;$CN$7),1,0)</f>
        <v>0</v>
      </c>
      <c r="CZ145" s="32">
        <f>IF(AND($BU145&lt;&gt;$CN$5,$BU145&lt;=$CN$6,$BU145&lt;&gt;$CN$7),1,0)</f>
        <v>0</v>
      </c>
      <c r="DC145" s="32">
        <f>IF(AND($M145&lt;&gt;$DB$5,$M145&lt;=$DB$6,$M145&lt;&gt;$CN$7),1,0)</f>
        <v>0</v>
      </c>
      <c r="DD145" s="32">
        <f>IF(AND($Q145&lt;&gt;$DB$5,$Q145&lt;=$DB$6,$Q145&lt;&gt;$CN$7),1,0)</f>
        <v>0</v>
      </c>
      <c r="DE145" s="32">
        <f>IF(AND($U145&lt;&gt;$DB$5,$U145&lt;=$DB$6,$U145&lt;&gt;$CN$7),1,0)</f>
        <v>0</v>
      </c>
      <c r="DF145" s="32">
        <f>IF(AND($Y145&lt;&gt;$DB$5,$Y145&lt;=$DB$6,$Y145&lt;&gt;$CN$7),1,0)</f>
        <v>0</v>
      </c>
      <c r="DG145" s="32">
        <f>IF(AND($AG145&lt;&gt;$DB$5,$AG145&lt;=$DB$6,$AG145&lt;&gt;$CN$7),1,0)</f>
        <v>0</v>
      </c>
      <c r="DH145" s="32">
        <f>IF(AND($AK145&lt;&gt;$DB$5,$AK145&lt;=$DB$6,$AK145&lt;&gt;$CN$7),1,0)</f>
        <v>0</v>
      </c>
      <c r="DI145" s="32">
        <f>IF(AND($AS145&lt;&gt;$DB$5,$AS145&lt;=$DB$6,$AS145&lt;&gt;$CN$7),1,0)</f>
        <v>0</v>
      </c>
      <c r="DJ145" s="32">
        <f>IF(AND($AW145&lt;&gt;$DB$5,$AW145&lt;=$DB$6,$AW145&lt;&gt;$CN$7),1,0)</f>
        <v>0</v>
      </c>
      <c r="DK145" s="32">
        <f>IF(AND($BE145&lt;&gt;$DB$5,$BE145&lt;=$DB$6,$BE145&lt;&gt;$CN$7),1,0)</f>
        <v>0</v>
      </c>
      <c r="DL145" s="32">
        <f>IF(AND($BI145&lt;&gt;$DB$5,$BI145&lt;=$DB$6,$BI145&lt;&gt;$CN$7),1,0)</f>
        <v>0</v>
      </c>
      <c r="DM145" s="32">
        <f>IF(AND($BQ145&lt;&gt;$DB$5,$BQ145&lt;=$DB$6,$BQ145&lt;&gt;$CN$7),1,0)</f>
        <v>0</v>
      </c>
      <c r="DN145" s="32">
        <f>IF(AND($BU145&lt;&gt;$DB$5,$BU145&lt;=$DB$6,$BU145&lt;&gt;$CN$7),1,0)</f>
        <v>0</v>
      </c>
      <c r="DQ145" s="32">
        <f t="shared" ref="DQ145" si="7035">IF(AND($M145&lt;&gt;$DP$5,$M145&lt;=$DP$6,$M145&lt;&gt;$CN$7),1,0)</f>
        <v>0</v>
      </c>
      <c r="DR145" s="32">
        <f t="shared" ref="DR145" si="7036">IF(AND($Q145&lt;&gt;$DP$5,$Q145&lt;=$DP$6,$Q145&lt;&gt;$CN$7),1,0)</f>
        <v>0</v>
      </c>
      <c r="DS145" s="32">
        <f t="shared" ref="DS145" si="7037">IF(AND($U145&lt;&gt;$DP$5,$U145&lt;=$DP$6,$U145&lt;&gt;$CN$7),1,0)</f>
        <v>0</v>
      </c>
      <c r="DT145" s="32">
        <f t="shared" ref="DT145" si="7038">IF(AND($Y145&lt;&gt;$DP$5,$Y145&lt;=$DP$6,$Y145&lt;&gt;$CN$7),1,0)</f>
        <v>0</v>
      </c>
      <c r="DU145" s="32">
        <f t="shared" ref="DU145" si="7039">IF(AND($AG145&lt;&gt;$DP$5,$AG145&lt;=$DP$6,$AG145&lt;&gt;$CN$7),1,0)</f>
        <v>0</v>
      </c>
      <c r="DV145" s="32">
        <f t="shared" ref="DV145" si="7040">IF(AND($AK145&lt;&gt;$DP$5,$AK145&lt;=$DP$6,$AK145&lt;&gt;$CN$7),1,0)</f>
        <v>0</v>
      </c>
      <c r="DW145" s="32">
        <f t="shared" ref="DW145" si="7041">IF(AND($AS145&lt;&gt;$DP$5,$AS145&lt;=$DP$6,$AS145&lt;&gt;$CN$7),1,0)</f>
        <v>0</v>
      </c>
      <c r="DX145" s="32">
        <f t="shared" ref="DX145" si="7042">IF(AND($AW145&lt;&gt;$DP$5,$AW145&lt;=$DP$6,$AW145&lt;&gt;$CN$7),1,0)</f>
        <v>0</v>
      </c>
      <c r="DY145" s="32">
        <f t="shared" ref="DY145" si="7043">IF(AND($BE145&lt;&gt;$DP$5,$BE145&lt;=$DP$6,$BE145&lt;&gt;$CN$7),1,0)</f>
        <v>0</v>
      </c>
      <c r="DZ145" s="32">
        <f t="shared" ref="DZ145" si="7044">IF(AND($BI145&lt;&gt;$DP$5,$BI145&lt;=$DP$6,$BI145&lt;&gt;$CN$7),1,0)</f>
        <v>0</v>
      </c>
      <c r="EA145" s="32">
        <f t="shared" ref="EA145" si="7045">IF(AND($BQ145&lt;&gt;$DP$5,$BQ145&lt;=$DP$6,$BQ145&lt;&gt;$CN$7),1,0)</f>
        <v>0</v>
      </c>
      <c r="EB145" s="32">
        <f t="shared" ref="EB145" si="7046">IF(AND($BU145&lt;&gt;$DP$5,$BU145&lt;=$DP$6,$BU145&lt;&gt;$CN$7),1,0)</f>
        <v>0</v>
      </c>
      <c r="EE145" s="328">
        <f>IF(M145&lt;&gt;"",IF(M145&lt;=$ED$6,1,IF(L145&gt;$ED$6,0,NETWORKDAYS(L145,$ED$6,祭日リスト)/NETWORKDAYS(L145,M145,祭日リスト)))*$GG145*週間進捗報告書!$G$9,0)</f>
        <v>0</v>
      </c>
      <c r="EF145" s="328">
        <f>IF(Q145&lt;&gt;"",IF(Q145&lt;=$ED$6,1,IF(P145&gt;$ED$6,0,NETWORKDAYS(P145,$ED$6,祭日リスト)/NETWORKDAYS(P145,Q145,祭日リスト)))*$GG145*週間進捗報告書!$G$10,0)</f>
        <v>0</v>
      </c>
      <c r="EG145" s="328">
        <f>IF(U145&lt;&gt;"",IF(U145&lt;=$ED$6,1,IF(T145&gt;$ED$6,0,NETWORKDAYS(T145,$ED$6,祭日リスト)/NETWORKDAYS(T145,U145,祭日リスト)))*$GG145*週間進捗報告書!$G$11,0)</f>
        <v>0</v>
      </c>
      <c r="EH145" s="328">
        <f>IF(Y145&lt;&gt;"",IF(Y145&lt;=$ED$6,1,IF(X145&gt;$ED$6,0,NETWORKDAYS(X145,$ED$6,祭日リスト)/NETWORKDAYS(X145,Y145,祭日リスト)))*$GG145*週間進捗報告書!$G$12,0)</f>
        <v>0</v>
      </c>
      <c r="EI145" s="328">
        <f>IF(AG145&lt;&gt;"",IF(AG145&lt;=$ED$6,1,IF(AF145&gt;$ED$6,0,NETWORKDAYS(AF145,$ED$6,祭日リスト)/NETWORKDAYS(AF145,AG145,祭日リスト)))*$GG145*週間進捗報告書!$G$13,0)</f>
        <v>0</v>
      </c>
      <c r="EJ145" s="328">
        <f>IF(AK145&lt;&gt;"",IF(AK145&lt;=$ED$6,1,IF(AJ145&gt;$ED$6,0,NETWORKDAYS(AJ145,$ED$6,祭日リスト)/NETWORKDAYS(AJ145,AK145,祭日リスト)))*$GG145*週間進捗報告書!$G$14,0)</f>
        <v>0</v>
      </c>
      <c r="EK145" s="328">
        <f>IF(AS145&lt;&gt;"",IF(AS145&lt;=$ED$6,1,IF(AR145&gt;$ED$6,0,NETWORKDAYS(AR145,$ED$6,祭日リスト)/NETWORKDAYS(AR145,AS145,祭日リスト)))*$GG145*週間進捗報告書!$G$15,0)</f>
        <v>0</v>
      </c>
      <c r="EL145" s="328">
        <f>IF(AW145&lt;&gt;"",IF(AW145&lt;=$ED$6,1,IF(AV145&gt;$ED$6,0,NETWORKDAYS(AV145,$ED$6,祭日リスト)/NETWORKDAYS(AV145,AW145,祭日リスト)))*$GG145*週間進捗報告書!$G$16,0)</f>
        <v>0</v>
      </c>
      <c r="EM145" s="328">
        <f>IF(BE145&lt;&gt;"",IF(BE145&lt;=$ED$6,1,IF(BD145&gt;$ED$6,0,NETWORKDAYS(BD145,$ED$6,祭日リスト)/NETWORKDAYS(BD145,BE145,祭日リスト)))*$GG145*週間進捗報告書!$G$17,0)</f>
        <v>0</v>
      </c>
      <c r="EN145" s="328">
        <f>IF(BI145&lt;&gt;"",IF(BI145&lt;=$ED$6,1,IF(BH145&gt;$ED$6,0,NETWORKDAYS(BH145,$ED$6,祭日リスト)/NETWORKDAYS(BH145,BI145,祭日リスト)))*$GG145*週間進捗報告書!$G$18,0)</f>
        <v>0</v>
      </c>
      <c r="EO145" s="328">
        <f>IF(BQ145&lt;&gt;"",IF(BQ145&lt;=$ED$6,1,IF(BP145&gt;$ED$6,0,NETWORKDAYS(BP145,$ED$6,祭日リスト)/NETWORKDAYS(BP145,BQ145,祭日リスト)))*$GG145*週間進捗報告書!$G$19,0)</f>
        <v>0</v>
      </c>
      <c r="EP145" s="328">
        <f>IF(BU145&lt;&gt;"",IF(BU145&lt;=$ED$6,1,IF(BT145&gt;$ED$6,0,NETWORKDAYS(BT145,$ED$6,祭日リスト)/NETWORKDAYS(BT145,BU145,祭日リスト)))*$GG145*週間進捗報告書!$G$20,0)</f>
        <v>0</v>
      </c>
      <c r="ER145" s="547">
        <f t="shared" ref="ER145:FC145" si="7047">EE145-EE146</f>
        <v>0</v>
      </c>
      <c r="ES145" s="547">
        <f t="shared" si="7047"/>
        <v>0</v>
      </c>
      <c r="ET145" s="547">
        <f t="shared" si="7047"/>
        <v>0</v>
      </c>
      <c r="EU145" s="547">
        <f t="shared" si="7047"/>
        <v>0</v>
      </c>
      <c r="EV145" s="547">
        <f t="shared" si="7047"/>
        <v>0</v>
      </c>
      <c r="EW145" s="547">
        <f t="shared" si="7047"/>
        <v>0</v>
      </c>
      <c r="EX145" s="547">
        <f t="shared" si="7047"/>
        <v>0</v>
      </c>
      <c r="EY145" s="547">
        <f t="shared" si="7047"/>
        <v>0</v>
      </c>
      <c r="EZ145" s="547">
        <f t="shared" si="7047"/>
        <v>0</v>
      </c>
      <c r="FA145" s="547">
        <f t="shared" si="7047"/>
        <v>0</v>
      </c>
      <c r="FB145" s="547">
        <f t="shared" si="7047"/>
        <v>0</v>
      </c>
      <c r="FC145" s="547">
        <f t="shared" si="7047"/>
        <v>0</v>
      </c>
      <c r="FD145" s="547">
        <f t="shared" ref="FD145" si="7048">SUM(ER145:FC146)</f>
        <v>0</v>
      </c>
      <c r="FE145" s="333"/>
      <c r="FG145" s="32">
        <f>IF(AND($M145&lt;&gt;$FF$7),1,0)</f>
        <v>0</v>
      </c>
      <c r="FH145" s="32">
        <f>IF(AND($Q145&lt;&gt;$FF$7),1,0)</f>
        <v>0</v>
      </c>
      <c r="FI145" s="32">
        <f>IF(AND($U145&lt;&gt;$FF$7),1,0)</f>
        <v>0</v>
      </c>
      <c r="FJ145" s="32">
        <f>IF(AND($Y145&lt;&gt;$FF$7),1,0)</f>
        <v>0</v>
      </c>
      <c r="FK145" s="32">
        <f>IF(AND($AG145&lt;&gt;$FF$7),1,0)</f>
        <v>0</v>
      </c>
      <c r="FL145" s="32">
        <f>IF(AND($AK145&lt;&gt;$FF$7),1,0)</f>
        <v>0</v>
      </c>
      <c r="FM145" s="32">
        <f>IF(AND($AS145&lt;&gt;$FF$7),1,0)</f>
        <v>0</v>
      </c>
      <c r="FN145" s="32">
        <f>IF(AND($AW145&lt;&gt;$FF$7),1,0)</f>
        <v>0</v>
      </c>
      <c r="FO145" s="32">
        <f>IF(AND($BE145&lt;&gt;$FF$7),1,0)</f>
        <v>0</v>
      </c>
      <c r="FP145" s="32">
        <f>IF(AND($BI145&lt;&gt;$FF$7),1,0)</f>
        <v>0</v>
      </c>
      <c r="FQ145" s="32">
        <f>IF(AND($BQ145&lt;&gt;$FF$7),1,0)</f>
        <v>0</v>
      </c>
      <c r="FR145" s="32">
        <f>IF(AND($BU145&lt;&gt;$FF$7),1,0)</f>
        <v>0</v>
      </c>
      <c r="FU145" s="294">
        <f t="shared" ref="FU145" si="7049">IF($K145&lt;&gt;"NG",$GG145,0)</f>
        <v>0</v>
      </c>
      <c r="FV145" s="294">
        <f t="shared" ref="FV145" si="7050">IF($O145&lt;&gt;"NG",$GG145,0)</f>
        <v>0</v>
      </c>
      <c r="FW145" s="294">
        <f t="shared" ref="FW145" si="7051">IF($S145&lt;&gt;"NG",$GG145,0)</f>
        <v>0</v>
      </c>
      <c r="FX145" s="294">
        <f t="shared" ref="FX145" si="7052">IF($W145&lt;&gt;"NG",$GG145,0)</f>
        <v>0</v>
      </c>
      <c r="FY145" s="294">
        <f t="shared" ref="FY145" si="7053">IF($AE145&lt;&gt;"NG",$GG145,0)</f>
        <v>0</v>
      </c>
      <c r="FZ145" s="294">
        <f t="shared" ref="FZ145" si="7054">IF($AI145&lt;&gt;"NG",$GG145,0)</f>
        <v>0</v>
      </c>
      <c r="GA145" s="294">
        <f t="shared" ref="GA145" si="7055">IF($AQ145&lt;&gt;"NG",$GG145,0)</f>
        <v>0</v>
      </c>
      <c r="GB145" s="294">
        <f t="shared" ref="GB145" si="7056">IF($AU145&lt;&gt;"NG",$GG145,0)</f>
        <v>0</v>
      </c>
      <c r="GC145" s="294">
        <f t="shared" ref="GC145" si="7057">IF($BC145&lt;&gt;"NG",$GG145,0)</f>
        <v>0</v>
      </c>
      <c r="GD145" s="294">
        <f t="shared" ref="GD145" si="7058">IF($BG145&lt;&gt;"NG",$GG145,0)</f>
        <v>0</v>
      </c>
      <c r="GE145" s="294">
        <f t="shared" ref="GE145" si="7059">IF($BO145&lt;&gt;"NG",$GG145,0)</f>
        <v>0</v>
      </c>
      <c r="GF145" s="294">
        <f t="shared" ref="GF145" si="7060">IF($BS145&lt;&gt;"NG",$GG145,0)</f>
        <v>0</v>
      </c>
      <c r="GG145" s="294" t="e">
        <f>VLOOKUP($D145,リスト!$D:$S,15,FALSE)</f>
        <v>#N/A</v>
      </c>
      <c r="GH145" s="2" t="e">
        <f>INDEX(リスト!$V:$V,MATCH(中日程計画表!$D145,リスト!$D:$D,0))</f>
        <v>#N/A</v>
      </c>
      <c r="GI145" s="2" t="e">
        <f>INDEX(リスト!$A:$A,MATCH(中日程計画表!$D145,リスト!$D:$D,0))</f>
        <v>#N/A</v>
      </c>
      <c r="GJ145" s="2" t="e">
        <f>INDEX(リスト!$U:$U,MATCH(中日程計画表!$D145,リスト!$D:$D,0))</f>
        <v>#N/A</v>
      </c>
      <c r="GK145" s="5" t="e">
        <f>INDEX(リスト!$W:$W,MATCH(中日程計画表!$D145,リスト!$D:$D,0))</f>
        <v>#N/A</v>
      </c>
      <c r="GL145" s="2" t="s">
        <v>200</v>
      </c>
      <c r="GM145" s="296">
        <f>D145</f>
        <v>0</v>
      </c>
      <c r="GN145" s="296" t="str">
        <f>E145</f>
        <v>商品マスタ</v>
      </c>
      <c r="GU145" s="460" t="str">
        <f t="shared" ref="GU145" si="7061">AE145</f>
        <v>NG</v>
      </c>
      <c r="GV145" s="460">
        <f t="shared" ref="GV145" si="7062">EI145</f>
        <v>0</v>
      </c>
      <c r="GW145" s="460">
        <f t="shared" ref="GW145" si="7063">EI146</f>
        <v>0</v>
      </c>
      <c r="GX145" s="462">
        <f t="shared" ref="GX145" si="7064">EV145</f>
        <v>0</v>
      </c>
      <c r="GY145" s="460" t="str">
        <f t="shared" ref="GY145" si="7065">AI145</f>
        <v>NG</v>
      </c>
      <c r="GZ145" s="460">
        <f t="shared" ref="GZ145" si="7066">EJ145</f>
        <v>0</v>
      </c>
      <c r="HA145" s="460">
        <f t="shared" ref="HA145" si="7067">EJ146</f>
        <v>0</v>
      </c>
      <c r="HB145" s="462">
        <f t="shared" ref="HB145" si="7068">EW145</f>
        <v>0</v>
      </c>
      <c r="HC145" s="460" t="str">
        <f t="shared" ref="HC145" si="7069">AQ145</f>
        <v>NG</v>
      </c>
      <c r="HD145" s="460">
        <f t="shared" ref="HD145" si="7070">EK145</f>
        <v>0</v>
      </c>
      <c r="HE145" s="460">
        <f t="shared" ref="HE145" si="7071">EK146</f>
        <v>0</v>
      </c>
      <c r="HF145" s="462">
        <f t="shared" ref="HF145" si="7072">EX145</f>
        <v>0</v>
      </c>
      <c r="HG145" s="460" t="str">
        <f t="shared" ref="HG145" si="7073">AU145</f>
        <v>NG</v>
      </c>
      <c r="HH145" s="460">
        <f t="shared" ref="HH145" si="7074">EL145</f>
        <v>0</v>
      </c>
      <c r="HI145" s="460">
        <f t="shared" ref="HI145" si="7075">EL146</f>
        <v>0</v>
      </c>
      <c r="HJ145" s="462">
        <f t="shared" ref="HJ145" si="7076">EY145</f>
        <v>0</v>
      </c>
      <c r="HK145" s="460" t="str">
        <f t="shared" ref="HK145" si="7077">BC145</f>
        <v>NG</v>
      </c>
      <c r="HL145" s="460">
        <f t="shared" ref="HL145" si="7078">EM145</f>
        <v>0</v>
      </c>
      <c r="HM145" s="460">
        <f t="shared" ref="HM145" si="7079">EM146</f>
        <v>0</v>
      </c>
      <c r="HN145" s="462">
        <f t="shared" ref="HN145" si="7080">EZ145</f>
        <v>0</v>
      </c>
      <c r="HO145" s="460" t="str">
        <f t="shared" ref="HO145" si="7081">BG145</f>
        <v>NG</v>
      </c>
      <c r="HP145" s="460">
        <f t="shared" ref="HP145" si="7082">EN145</f>
        <v>0</v>
      </c>
      <c r="HQ145" s="460">
        <f t="shared" ref="HQ145" si="7083">EN146</f>
        <v>0</v>
      </c>
      <c r="HR145" s="462">
        <f t="shared" ref="HR145" si="7084">FA145</f>
        <v>0</v>
      </c>
      <c r="HS145" s="332"/>
    </row>
    <row r="146" spans="1:227" ht="12" customHeight="1">
      <c r="A146" s="489"/>
      <c r="B146" s="487"/>
      <c r="C146" s="475"/>
      <c r="D146" s="485"/>
      <c r="E146" s="483"/>
      <c r="F146" s="317"/>
      <c r="G146" s="317"/>
      <c r="H146" s="317"/>
      <c r="I146" s="317"/>
      <c r="J146" s="316"/>
      <c r="K146" s="481"/>
      <c r="L146" s="77"/>
      <c r="M146" s="77"/>
      <c r="N146" s="471"/>
      <c r="O146" s="475"/>
      <c r="P146" s="77"/>
      <c r="Q146" s="77"/>
      <c r="R146" s="471"/>
      <c r="S146" s="475"/>
      <c r="T146" s="77"/>
      <c r="U146" s="77"/>
      <c r="V146" s="471"/>
      <c r="W146" s="473"/>
      <c r="X146" s="77"/>
      <c r="Y146" s="77"/>
      <c r="Z146" s="471"/>
      <c r="AA146" s="477"/>
      <c r="AB146" s="80"/>
      <c r="AC146" s="80"/>
      <c r="AD146" s="471"/>
      <c r="AE146" s="473"/>
      <c r="AF146" s="77"/>
      <c r="AG146" s="77"/>
      <c r="AH146" s="471"/>
      <c r="AI146" s="473"/>
      <c r="AJ146" s="77"/>
      <c r="AK146" s="77"/>
      <c r="AL146" s="471"/>
      <c r="AM146" s="477"/>
      <c r="AN146" s="80"/>
      <c r="AO146" s="80"/>
      <c r="AP146" s="471"/>
      <c r="AQ146" s="473"/>
      <c r="AR146" s="77"/>
      <c r="AS146" s="77"/>
      <c r="AT146" s="471"/>
      <c r="AU146" s="473"/>
      <c r="AV146" s="77"/>
      <c r="AW146" s="77"/>
      <c r="AX146" s="471"/>
      <c r="AY146" s="477"/>
      <c r="AZ146" s="80"/>
      <c r="BA146" s="80"/>
      <c r="BB146" s="471"/>
      <c r="BC146" s="475"/>
      <c r="BD146" s="77"/>
      <c r="BE146" s="77"/>
      <c r="BF146" s="471"/>
      <c r="BG146" s="473"/>
      <c r="BH146" s="77"/>
      <c r="BI146" s="77"/>
      <c r="BJ146" s="471"/>
      <c r="BK146" s="477"/>
      <c r="BL146" s="80"/>
      <c r="BM146" s="80"/>
      <c r="BN146" s="471"/>
      <c r="BO146" s="475"/>
      <c r="BP146" s="77"/>
      <c r="BQ146" s="77"/>
      <c r="BR146" s="471"/>
      <c r="BS146" s="473"/>
      <c r="BT146" s="77"/>
      <c r="BU146" s="77"/>
      <c r="BV146" s="471"/>
      <c r="BW146" s="469"/>
      <c r="BX146" s="467"/>
      <c r="BY146" s="490"/>
      <c r="CA146" s="19">
        <f t="shared" ref="CA146" si="7085">IF(AND($N145=1,$M146&lt;&gt;$BZ$7),1,0)</f>
        <v>0</v>
      </c>
      <c r="CB146" s="19">
        <f t="shared" ref="CB146" si="7086">IF(AND($R145=1,$Q146&lt;&gt;$BZ$7),1,0)</f>
        <v>0</v>
      </c>
      <c r="CC146" s="19">
        <f t="shared" ref="CC146" si="7087">IF(AND($V145=1,$U146&lt;&gt;$BZ$7),1,0)</f>
        <v>0</v>
      </c>
      <c r="CD146" s="19">
        <f t="shared" ref="CD146" si="7088">IF(AND($Z145=1,$Y146&lt;&gt;$BZ$7),1,0)</f>
        <v>0</v>
      </c>
      <c r="CE146" s="19">
        <f t="shared" ref="CE146" si="7089">IF(AND($AH145=1,$AG146&lt;&gt;$BZ$7),1,0)</f>
        <v>0</v>
      </c>
      <c r="CF146" s="19">
        <f t="shared" ref="CF146" si="7090">IF(AND($AL145=1,$AK146&lt;&gt;$BZ$7),1,0)</f>
        <v>0</v>
      </c>
      <c r="CG146" s="19">
        <f t="shared" ref="CG146" si="7091">IF(AND($AT145=1,$AS146&lt;&gt;$BZ$7),1,0)</f>
        <v>0</v>
      </c>
      <c r="CH146" s="19">
        <f t="shared" ref="CH146" si="7092">IF(AND($AX145=1,$AW146&lt;&gt;$BZ$7),1,0)</f>
        <v>0</v>
      </c>
      <c r="CI146" s="19">
        <f t="shared" ref="CI146" si="7093">IF(AND($BF145=1,$BE146&lt;&gt;$BZ$7),1,0)</f>
        <v>0</v>
      </c>
      <c r="CJ146" s="19">
        <f t="shared" ref="CJ146" si="7094">IF(AND($BJ145=1,$BI146&lt;&gt;$BZ$7),1,0)</f>
        <v>0</v>
      </c>
      <c r="CK146" s="19">
        <f t="shared" ref="CK146" si="7095">IF(AND($BR145=1,$BQ146&lt;&gt;$BZ$7),1,0)</f>
        <v>0</v>
      </c>
      <c r="CL146" s="19">
        <f t="shared" ref="CL146" si="7096">IF(AND($BV145=1,$BU146&lt;&gt;$BZ$7),1,0)</f>
        <v>0</v>
      </c>
      <c r="CO146" s="19">
        <f>IF(AND($M146&lt;&gt;$CN$7,$M146&lt;=$CN$6),1,0)</f>
        <v>0</v>
      </c>
      <c r="CP146" s="19">
        <f>IF(AND($Q146&lt;&gt;$CN$7,$Q146&lt;=$CN$6),1,0)</f>
        <v>0</v>
      </c>
      <c r="CQ146" s="19">
        <f>IF(AND($U146&lt;&gt;$CN$7,$U146&lt;=$CN$6),1,0)</f>
        <v>0</v>
      </c>
      <c r="CR146" s="19">
        <f>IF(AND($Y146&lt;&gt;$CN$7,$Y146&lt;=$CN$6),1,0)</f>
        <v>0</v>
      </c>
      <c r="CS146" s="19">
        <f>IF(AND($AG146&lt;&gt;$CN$7,$AG146&lt;=$CN$6),1,0)</f>
        <v>0</v>
      </c>
      <c r="CT146" s="19">
        <f>IF(AND($AK146&lt;&gt;$CN$7,$AK146&lt;=$CN$6),1,0)</f>
        <v>0</v>
      </c>
      <c r="CU146" s="19">
        <f>IF(AND($AS146&lt;&gt;$CN$7,$AS146&lt;=$CN$6),1,0)</f>
        <v>0</v>
      </c>
      <c r="CV146" s="19">
        <f>IF(AND($AW146&lt;&gt;$CN$7,$AW146&lt;=$CN$6),1,0)</f>
        <v>0</v>
      </c>
      <c r="CW146" s="19">
        <f>IF(AND($BE146&lt;&gt;$CN$7,$BE146&lt;=$CN$6),1,0)</f>
        <v>0</v>
      </c>
      <c r="CX146" s="19">
        <f>IF(AND($BI146&lt;&gt;$CN$7,$BI146&lt;=$CN$6),1,0)</f>
        <v>0</v>
      </c>
      <c r="CY146" s="19">
        <f>IF(AND($BQ146&lt;&gt;$CN$7,$BQ146&lt;=$CN$6),1,0)</f>
        <v>0</v>
      </c>
      <c r="CZ146" s="19">
        <f>IF(AND($BU146&lt;&gt;$CN$7,$BU146&lt;=$CN$6),1,0)</f>
        <v>0</v>
      </c>
      <c r="DC146" s="19">
        <f>IF($N145=1,1,0)</f>
        <v>0</v>
      </c>
      <c r="DD146" s="19">
        <f>IF($R145=1,1,0)</f>
        <v>0</v>
      </c>
      <c r="DE146" s="19">
        <f>IF($V145=1,1,0)</f>
        <v>0</v>
      </c>
      <c r="DF146" s="19">
        <f>IF($Z145=1,1,0)</f>
        <v>0</v>
      </c>
      <c r="DG146" s="19">
        <f>IF($AH145=1,1,0)</f>
        <v>0</v>
      </c>
      <c r="DH146" s="19">
        <f>IF($AL145=1,1,0)</f>
        <v>0</v>
      </c>
      <c r="DI146" s="19">
        <f>IF($AT145=1,1,0)</f>
        <v>0</v>
      </c>
      <c r="DJ146" s="19">
        <f>IF($AX145=1,1,0)</f>
        <v>0</v>
      </c>
      <c r="DK146" s="19">
        <f>IF($BF145=1,1,0)</f>
        <v>0</v>
      </c>
      <c r="DL146" s="19">
        <f>IF($BJ145=1,1,0)</f>
        <v>0</v>
      </c>
      <c r="DM146" s="19">
        <f>IF($BR145=1,1,0)</f>
        <v>0</v>
      </c>
      <c r="DN146" s="19">
        <f>IF($BV145=1,1,0)</f>
        <v>0</v>
      </c>
      <c r="DQ146" s="19">
        <f t="shared" ref="DQ146" si="7097">IF($N145=1,1,0)</f>
        <v>0</v>
      </c>
      <c r="DR146" s="19">
        <f t="shared" ref="DR146" si="7098">IF($R145=1,1,0)</f>
        <v>0</v>
      </c>
      <c r="DS146" s="19">
        <f t="shared" ref="DS146" si="7099">IF($V145=1,1,0)</f>
        <v>0</v>
      </c>
      <c r="DT146" s="19">
        <f t="shared" ref="DT146" si="7100">IF($Z145=1,1,0)</f>
        <v>0</v>
      </c>
      <c r="DU146" s="19">
        <f t="shared" ref="DU146" si="7101">IF($AH145=1,1,0)</f>
        <v>0</v>
      </c>
      <c r="DV146" s="19">
        <f t="shared" ref="DV146" si="7102">IF($AL145=1,1,0)</f>
        <v>0</v>
      </c>
      <c r="DW146" s="19">
        <f t="shared" ref="DW146" si="7103">IF($AT145=1,1,0)</f>
        <v>0</v>
      </c>
      <c r="DX146" s="19">
        <f t="shared" ref="DX146" si="7104">IF($AX145=1,1,0)</f>
        <v>0</v>
      </c>
      <c r="DY146" s="19">
        <f t="shared" ref="DY146" si="7105">IF($BF145=1,1,0)</f>
        <v>0</v>
      </c>
      <c r="DZ146" s="19">
        <f t="shared" ref="DZ146" si="7106">IF($BJ145=1,1,0)</f>
        <v>0</v>
      </c>
      <c r="EA146" s="19">
        <f t="shared" ref="EA146" si="7107">IF($BR145=1,1,0)</f>
        <v>0</v>
      </c>
      <c r="EB146" s="19">
        <f t="shared" ref="EB146" si="7108">IF($BV145=1,1,0)</f>
        <v>0</v>
      </c>
      <c r="EE146" s="329">
        <f>N145*$FU146*週間進捗報告書!$G$9</f>
        <v>0</v>
      </c>
      <c r="EF146" s="329">
        <f>R145*$FV146*週間進捗報告書!$G$10</f>
        <v>0</v>
      </c>
      <c r="EG146" s="329">
        <f>V145*$FW146*週間進捗報告書!$G$11</f>
        <v>0</v>
      </c>
      <c r="EH146" s="329">
        <f>Z145*$FX146*週間進捗報告書!$G$12</f>
        <v>0</v>
      </c>
      <c r="EI146" s="329">
        <f>AH145*$FY146*週間進捗報告書!$G$13</f>
        <v>0</v>
      </c>
      <c r="EJ146" s="329">
        <f>AL145*$FZ146*週間進捗報告書!$G$14</f>
        <v>0</v>
      </c>
      <c r="EK146" s="329">
        <f>AT145*$GA146*週間進捗報告書!$G$15</f>
        <v>0</v>
      </c>
      <c r="EL146" s="329">
        <f>AX145*$GB146*週間進捗報告書!$G$16</f>
        <v>0</v>
      </c>
      <c r="EM146" s="329">
        <f>BF145*$GC146*週間進捗報告書!$G$17</f>
        <v>0</v>
      </c>
      <c r="EN146" s="329">
        <f>BJ145*$GD146*週間進捗報告書!$G$18</f>
        <v>0</v>
      </c>
      <c r="EO146" s="329">
        <f>BR145*$GE146*週間進捗報告書!$G$19</f>
        <v>0</v>
      </c>
      <c r="EP146" s="329">
        <f>BV145*$GF146*週間進捗報告書!$G$20</f>
        <v>0</v>
      </c>
      <c r="ER146" s="547"/>
      <c r="ES146" s="547"/>
      <c r="ET146" s="547"/>
      <c r="EU146" s="547"/>
      <c r="EV146" s="547"/>
      <c r="EW146" s="547"/>
      <c r="EX146" s="547"/>
      <c r="EY146" s="547"/>
      <c r="EZ146" s="547"/>
      <c r="FA146" s="547"/>
      <c r="FB146" s="547"/>
      <c r="FC146" s="547"/>
      <c r="FD146" s="547"/>
      <c r="FE146" s="332"/>
      <c r="FG146" s="19"/>
      <c r="FH146" s="19"/>
      <c r="FI146" s="19"/>
      <c r="FJ146" s="19"/>
      <c r="FK146" s="19"/>
      <c r="FL146" s="19"/>
      <c r="FM146" s="19"/>
      <c r="FN146" s="19"/>
      <c r="FO146" s="19"/>
      <c r="FP146" s="19"/>
      <c r="FQ146" s="19"/>
      <c r="FR146" s="19"/>
      <c r="FU146" s="295">
        <f t="shared" ref="FU146" si="7109">FU145</f>
        <v>0</v>
      </c>
      <c r="FV146" s="295">
        <f t="shared" ref="FV146" si="7110">FV145</f>
        <v>0</v>
      </c>
      <c r="FW146" s="295">
        <f t="shared" ref="FW146" si="7111">FW145</f>
        <v>0</v>
      </c>
      <c r="FX146" s="295">
        <f t="shared" ref="FX146" si="7112">FX145</f>
        <v>0</v>
      </c>
      <c r="FY146" s="295">
        <f t="shared" ref="FY146" si="7113">FY145</f>
        <v>0</v>
      </c>
      <c r="FZ146" s="295">
        <f t="shared" ref="FZ146" si="7114">FZ145</f>
        <v>0</v>
      </c>
      <c r="GA146" s="295">
        <f t="shared" ref="GA146" si="7115">GA145</f>
        <v>0</v>
      </c>
      <c r="GB146" s="295">
        <f t="shared" ref="GB146" si="7116">GB145</f>
        <v>0</v>
      </c>
      <c r="GC146" s="295">
        <f t="shared" ref="GC146" si="7117">GC145</f>
        <v>0</v>
      </c>
      <c r="GD146" s="295">
        <f t="shared" ref="GD146" si="7118">GD145</f>
        <v>0</v>
      </c>
      <c r="GE146" s="295">
        <f t="shared" ref="GE146" si="7119">GE145</f>
        <v>0</v>
      </c>
      <c r="GF146" s="295">
        <f t="shared" ref="GF146" si="7120">GF145</f>
        <v>0</v>
      </c>
      <c r="GG146" s="295" t="e">
        <f t="shared" ref="GG146" si="7121">GG145</f>
        <v>#N/A</v>
      </c>
      <c r="GH146" s="2" t="e">
        <f>INDEX(リスト!$V:$V,MATCH(中日程計画表!$D145,リスト!$D:$D,0))</f>
        <v>#N/A</v>
      </c>
      <c r="GI146" s="2" t="e">
        <f>INDEX(リスト!$A:$A,MATCH(中日程計画表!$D145,リスト!$D:$D,0))</f>
        <v>#N/A</v>
      </c>
      <c r="GJ146" s="2" t="e">
        <f>INDEX(リスト!$U:$U,MATCH(中日程計画表!$D145,リスト!$D:$D,0))</f>
        <v>#N/A</v>
      </c>
      <c r="GK146" s="5" t="e">
        <f>INDEX(リスト!$W:$W,MATCH(中日程計画表!$D145,リスト!$D:$D,0))</f>
        <v>#N/A</v>
      </c>
      <c r="GL146" s="2" t="s">
        <v>201</v>
      </c>
      <c r="GM146" s="296">
        <f t="shared" ref="GM146" si="7122">GM145</f>
        <v>0</v>
      </c>
      <c r="GN146" s="296" t="str">
        <f t="shared" ref="GN146" si="7123">GN145</f>
        <v>商品マスタ</v>
      </c>
      <c r="GU146" s="461"/>
      <c r="GV146" s="460"/>
      <c r="GW146" s="460"/>
      <c r="GX146" s="461"/>
      <c r="GY146" s="461"/>
      <c r="GZ146" s="460"/>
      <c r="HA146" s="460"/>
      <c r="HB146" s="461"/>
      <c r="HC146" s="461"/>
      <c r="HD146" s="460"/>
      <c r="HE146" s="460"/>
      <c r="HF146" s="461"/>
      <c r="HG146" s="461"/>
      <c r="HH146" s="460"/>
      <c r="HI146" s="460"/>
      <c r="HJ146" s="461"/>
      <c r="HK146" s="461"/>
      <c r="HL146" s="460"/>
      <c r="HM146" s="460"/>
      <c r="HN146" s="461"/>
      <c r="HO146" s="461"/>
      <c r="HP146" s="460"/>
      <c r="HQ146" s="460"/>
      <c r="HR146" s="461"/>
      <c r="HS146" s="4"/>
    </row>
    <row r="147" spans="1:227" ht="12" customHeight="1">
      <c r="A147" s="488" t="str">
        <f t="shared" ref="A147" ca="1" si="7124">INDIRECT("リスト!A"&amp;B147+6)</f>
        <v>マスタ</v>
      </c>
      <c r="B147" s="486">
        <f t="shared" ref="B147" si="7125">ROUNDDOWN((ROW()-6)/2,0)+1</f>
        <v>71</v>
      </c>
      <c r="C147" s="474" t="str">
        <f>機能グループ名</f>
        <v>在庫</v>
      </c>
      <c r="D147" s="484">
        <f>機能ID</f>
        <v>0</v>
      </c>
      <c r="E147" s="482" t="str">
        <f>機能名</f>
        <v>倉庫マスタ</v>
      </c>
      <c r="F147" s="315"/>
      <c r="G147" s="315"/>
      <c r="H147" s="315"/>
      <c r="I147" s="315"/>
      <c r="J147" s="316"/>
      <c r="K147" s="480" t="str">
        <f>担当者_SR</f>
        <v>NG</v>
      </c>
      <c r="L147" s="76"/>
      <c r="M147" s="76"/>
      <c r="N147" s="470"/>
      <c r="O147" s="474" t="str">
        <f>担当者_SRR</f>
        <v>NG</v>
      </c>
      <c r="P147" s="76"/>
      <c r="Q147" s="76"/>
      <c r="R147" s="470"/>
      <c r="S147" s="474" t="str">
        <f>担当者_DS</f>
        <v>NG</v>
      </c>
      <c r="T147" s="76"/>
      <c r="U147" s="76"/>
      <c r="V147" s="470"/>
      <c r="W147" s="472" t="str">
        <f>担当者_DSR</f>
        <v>NG</v>
      </c>
      <c r="X147" s="76"/>
      <c r="Y147" s="76"/>
      <c r="Z147" s="470"/>
      <c r="AA147" s="476"/>
      <c r="AB147" s="79"/>
      <c r="AC147" s="79"/>
      <c r="AD147" s="470">
        <f>IF(AC148 &lt;&gt; "",1,0)</f>
        <v>0</v>
      </c>
      <c r="AE147" s="472" t="str">
        <f>担当者_CD</f>
        <v>NG</v>
      </c>
      <c r="AF147" s="76"/>
      <c r="AG147" s="76"/>
      <c r="AH147" s="470"/>
      <c r="AI147" s="472" t="str">
        <f>担当者_DD</f>
        <v>NG</v>
      </c>
      <c r="AJ147" s="76"/>
      <c r="AK147" s="76"/>
      <c r="AL147" s="470"/>
      <c r="AM147" s="476"/>
      <c r="AN147" s="79"/>
      <c r="AO147" s="79"/>
      <c r="AP147" s="470">
        <f>IF(AO148 &lt;&gt; "",1,0)</f>
        <v>0</v>
      </c>
      <c r="AQ147" s="472" t="str">
        <f>担当者_MCL</f>
        <v>NG</v>
      </c>
      <c r="AR147" s="76"/>
      <c r="AS147" s="76"/>
      <c r="AT147" s="470"/>
      <c r="AU147" s="472" t="str">
        <f>担当者_MCLR</f>
        <v>NG</v>
      </c>
      <c r="AV147" s="76"/>
      <c r="AW147" s="76"/>
      <c r="AX147" s="470"/>
      <c r="AY147" s="476"/>
      <c r="AZ147" s="79"/>
      <c r="BA147" s="79"/>
      <c r="BB147" s="470">
        <f>IF(BA148 &lt;&gt; "",1,0)</f>
        <v>0</v>
      </c>
      <c r="BC147" s="474" t="str">
        <f>担当者_MT</f>
        <v>NG</v>
      </c>
      <c r="BD147" s="76"/>
      <c r="BE147" s="76"/>
      <c r="BF147" s="470"/>
      <c r="BG147" s="472" t="str">
        <f>担当者_M検</f>
        <v>NG</v>
      </c>
      <c r="BH147" s="76"/>
      <c r="BI147" s="76"/>
      <c r="BJ147" s="470"/>
      <c r="BK147" s="476"/>
      <c r="BL147" s="79"/>
      <c r="BM147" s="79"/>
      <c r="BN147" s="470">
        <v>0</v>
      </c>
      <c r="BO147" s="474" t="str">
        <f>担当者_モテ</f>
        <v>NG</v>
      </c>
      <c r="BP147" s="76"/>
      <c r="BQ147" s="76"/>
      <c r="BR147" s="470"/>
      <c r="BS147" s="472" t="str">
        <f>担当者_モテR</f>
        <v>NG</v>
      </c>
      <c r="BT147" s="76"/>
      <c r="BU147" s="76"/>
      <c r="BV147" s="470"/>
      <c r="BW147" s="468">
        <f t="shared" ref="BW147" si="7126">IFERROR(SUM(IF(K147&lt;&gt;"NG",N147*K$1,0),IF(O147&lt;&gt;"NG",R147*O$1,0),IF(S147&lt;&gt;"NG",V147*S$1,0),IF(W147&lt;&gt;"NG",Z147*W$1,0),IF(AA147&lt;&gt;"NG",AD147*AA$1,0),IF(AE147&lt;&gt;"NG",AH147*AE$1,0),IF(AI147&lt;&gt;"NG",AL147*AI$1,0),IF(AM147&lt;&gt;"NG",AP147*AM$1,0),IF(AQ147&lt;&gt;"NG",AT147*AQ$1,0),IF(AU147&lt;&gt;"NG",AX147*AU$1,0),IF(AY147&lt;&gt;"NG",BB147*AY$1,0),IF(BC147&lt;&gt;"NG",BF147*BC$1,0),IF(BG147&lt;&gt;"NG",BJ147*BG$1,0),IF(BK147&lt;&gt;"NG",BN147*BK$1,0),IF(BO147&lt;&gt;"NG",BR147*BO$1,0),IF(BS147&lt;&gt;"NG",BV147*BS$1,0))/SUM(IF(K147&lt;&gt;"NG",K$1,0),IF(O147&lt;&gt;"NG",O$1,0),IF(S147&lt;&gt;"NG",S$1,0),IF(W147&lt;&gt;"NG",W$1,0),IF(AA147&lt;&gt;"NG",AA$1,0),IF(AE147&lt;&gt;"NG",AE$1,0),IF(AI147&lt;&gt;"NG",AI$1,0),IF(AM147&lt;&gt;"NG",AM$1,0),IF(AQ147&lt;&gt;"NG",AQ$1,0),IF(AU147&lt;&gt;"NG",AU$1,0),IF(AY147&lt;&gt;"NG",AY$1,0),IF(BC147&lt;&gt;"NG",BC$1,0),IF(BG147&lt;&gt;"NG",BG$1,0),IF(BK147&lt;&gt;"NG",BK$1,0),IF(BO147&lt;&gt;"NG",BO$1,0),IF(BS147&lt;&gt;"NG",BS$1,0)),0)</f>
        <v>0</v>
      </c>
      <c r="BX147" s="466"/>
      <c r="BY147" s="490"/>
      <c r="BZ147" s="5"/>
      <c r="CA147" s="32">
        <f t="shared" ref="CA147" si="7127">IF(AND($M147&lt;&gt;$BZ$5,$M147&lt;=$BZ$6,$M147&lt;&gt;$BZ$7),1,0)</f>
        <v>0</v>
      </c>
      <c r="CB147" s="32">
        <f t="shared" ref="CB147" si="7128">IF(AND($Q147&lt;&gt;$BZ$5,$Q147&lt;=$BZ$6,$Q147&lt;&gt;$BZ$7),1,0)</f>
        <v>0</v>
      </c>
      <c r="CC147" s="32">
        <f t="shared" ref="CC147" si="7129">IF(AND($U147&lt;&gt;$BZ$5,$U147&lt;=$BZ$6,$U147&lt;&gt;$BZ$7),1,0)</f>
        <v>0</v>
      </c>
      <c r="CD147" s="32">
        <f t="shared" ref="CD147" si="7130">IF(AND($Y147&lt;&gt;$BZ$5,$Y147&lt;=$BZ$6,$Y147&lt;&gt;$BZ$7),1,0)</f>
        <v>0</v>
      </c>
      <c r="CE147" s="32">
        <f t="shared" ref="CE147" si="7131">IF(AND($AG147&lt;&gt;$BZ$5,$AG147&lt;=$BZ$6,$AG147&lt;&gt;$BZ$7),1,0)</f>
        <v>0</v>
      </c>
      <c r="CF147" s="32">
        <f t="shared" ref="CF147" si="7132">IF(AND($AK147&lt;&gt;$BZ$5,$AK147&lt;=$BZ$6,$AK147&lt;&gt;$BZ$7),1,0)</f>
        <v>0</v>
      </c>
      <c r="CG147" s="32">
        <f t="shared" ref="CG147" si="7133">IF(AND($AS147&lt;&gt;$BZ$5,$AS147&lt;=$BZ$6,$AS147&lt;&gt;$BZ$7),1,0)</f>
        <v>0</v>
      </c>
      <c r="CH147" s="32">
        <f t="shared" ref="CH147" si="7134">IF(AND($AW147&lt;&gt;$BZ$5,$AW147&lt;=$BZ$6,$AW147&lt;&gt;$BZ$7),1,0)</f>
        <v>0</v>
      </c>
      <c r="CI147" s="32">
        <f t="shared" ref="CI147" si="7135">IF(AND($BE147&lt;&gt;$BZ$5,$BE147&lt;=$BZ$6,$BE147&lt;&gt;$BZ$7),1,0)</f>
        <v>0</v>
      </c>
      <c r="CJ147" s="32">
        <f t="shared" ref="CJ147" si="7136">IF(AND($BI147&lt;&gt;$BZ$5,$BI147&lt;=$BZ$6,$BI147&lt;&gt;$BZ$7),1,0)</f>
        <v>0</v>
      </c>
      <c r="CK147" s="32">
        <f t="shared" ref="CK147" si="7137">IF(AND($BQ147&lt;&gt;$BZ$5,$BQ147&lt;=$BZ$6,$BQ147&lt;&gt;$BZ$7),1,0)</f>
        <v>0</v>
      </c>
      <c r="CL147" s="32">
        <f t="shared" ref="CL147" si="7138">IF(AND($BU147&lt;&gt;$BZ$5,$BU147&lt;=$BZ$6,$BU147&lt;&gt;$BZ$7),1,0)</f>
        <v>0</v>
      </c>
      <c r="CO147" s="32">
        <f>IF(AND($M147&lt;&gt;$CN$5,$M147&lt;=$CN$6,$M147&lt;&gt;$CN$7),1,0)</f>
        <v>0</v>
      </c>
      <c r="CP147" s="32">
        <f>IF(AND($Q147&lt;&gt;$CN$5,$Q147&lt;=$CN$6,$Q147&lt;&gt;$CN$7),1,0)</f>
        <v>0</v>
      </c>
      <c r="CQ147" s="32">
        <f>IF(AND($U147&lt;&gt;$CN$5,$U147&lt;=$CN$6,$U147&lt;&gt;$CN$7),1,0)</f>
        <v>0</v>
      </c>
      <c r="CR147" s="32">
        <f>IF(AND($Y147&lt;&gt;$CN$5,$Y147&lt;=$CN$6,$Y147&lt;&gt;$CN$7),1,0)</f>
        <v>0</v>
      </c>
      <c r="CS147" s="32">
        <f>IF(AND($AG147&lt;&gt;$CN$5,$AG147&lt;=$CN$6,$AG147&lt;&gt;$CN$7),1,0)</f>
        <v>0</v>
      </c>
      <c r="CT147" s="32">
        <f>IF(AND($AK147&lt;&gt;$CN$5,$AK147&lt;=$CN$6,$AK147&lt;&gt;$CN$7),1,0)</f>
        <v>0</v>
      </c>
      <c r="CU147" s="32">
        <f>IF(AND($AS147&lt;&gt;$CN$5,$AS147&lt;=$CN$6,$AS147&lt;&gt;$CN$7),1,0)</f>
        <v>0</v>
      </c>
      <c r="CV147" s="32">
        <f>IF(AND($AW147&lt;&gt;$CN$5,$AW147&lt;=$CN$6,$AW147&lt;&gt;$CN$7),1,0)</f>
        <v>0</v>
      </c>
      <c r="CW147" s="32">
        <f>IF(AND($BE147&lt;&gt;$CN$5,$BE147&lt;=$CN$6,$BE147&lt;&gt;$CN$7),1,0)</f>
        <v>0</v>
      </c>
      <c r="CX147" s="32">
        <f>IF(AND($BI147&lt;&gt;$CN$5,$BI147&lt;=$CN$6,$BI147&lt;&gt;$CN$7),1,0)</f>
        <v>0</v>
      </c>
      <c r="CY147" s="32">
        <f>IF(AND($BQ147&lt;&gt;$CN$5,$BQ147&lt;=$CN$6,$BQ147&lt;&gt;$CN$7),1,0)</f>
        <v>0</v>
      </c>
      <c r="CZ147" s="32">
        <f>IF(AND($BU147&lt;&gt;$CN$5,$BU147&lt;=$CN$6,$BU147&lt;&gt;$CN$7),1,0)</f>
        <v>0</v>
      </c>
      <c r="DC147" s="32">
        <f>IF(AND($M147&lt;&gt;$DB$5,$M147&lt;=$DB$6,$M147&lt;&gt;$CN$7),1,0)</f>
        <v>0</v>
      </c>
      <c r="DD147" s="32">
        <f>IF(AND($Q147&lt;&gt;$DB$5,$Q147&lt;=$DB$6,$Q147&lt;&gt;$CN$7),1,0)</f>
        <v>0</v>
      </c>
      <c r="DE147" s="32">
        <f>IF(AND($U147&lt;&gt;$DB$5,$U147&lt;=$DB$6,$U147&lt;&gt;$CN$7),1,0)</f>
        <v>0</v>
      </c>
      <c r="DF147" s="32">
        <f>IF(AND($Y147&lt;&gt;$DB$5,$Y147&lt;=$DB$6,$Y147&lt;&gt;$CN$7),1,0)</f>
        <v>0</v>
      </c>
      <c r="DG147" s="32">
        <f>IF(AND($AG147&lt;&gt;$DB$5,$AG147&lt;=$DB$6,$AG147&lt;&gt;$CN$7),1,0)</f>
        <v>0</v>
      </c>
      <c r="DH147" s="32">
        <f>IF(AND($AK147&lt;&gt;$DB$5,$AK147&lt;=$DB$6,$AK147&lt;&gt;$CN$7),1,0)</f>
        <v>0</v>
      </c>
      <c r="DI147" s="32">
        <f>IF(AND($AS147&lt;&gt;$DB$5,$AS147&lt;=$DB$6,$AS147&lt;&gt;$CN$7),1,0)</f>
        <v>0</v>
      </c>
      <c r="DJ147" s="32">
        <f>IF(AND($AW147&lt;&gt;$DB$5,$AW147&lt;=$DB$6,$AW147&lt;&gt;$CN$7),1,0)</f>
        <v>0</v>
      </c>
      <c r="DK147" s="32">
        <f>IF(AND($BE147&lt;&gt;$DB$5,$BE147&lt;=$DB$6,$BE147&lt;&gt;$CN$7),1,0)</f>
        <v>0</v>
      </c>
      <c r="DL147" s="32">
        <f>IF(AND($BI147&lt;&gt;$DB$5,$BI147&lt;=$DB$6,$BI147&lt;&gt;$CN$7),1,0)</f>
        <v>0</v>
      </c>
      <c r="DM147" s="32">
        <f>IF(AND($BQ147&lt;&gt;$DB$5,$BQ147&lt;=$DB$6,$BQ147&lt;&gt;$CN$7),1,0)</f>
        <v>0</v>
      </c>
      <c r="DN147" s="32">
        <f>IF(AND($BU147&lt;&gt;$DB$5,$BU147&lt;=$DB$6,$BU147&lt;&gt;$CN$7),1,0)</f>
        <v>0</v>
      </c>
      <c r="DQ147" s="32">
        <f t="shared" ref="DQ147" si="7139">IF(AND($M147&lt;&gt;$DP$5,$M147&lt;=$DP$6,$M147&lt;&gt;$CN$7),1,0)</f>
        <v>0</v>
      </c>
      <c r="DR147" s="32">
        <f t="shared" ref="DR147" si="7140">IF(AND($Q147&lt;&gt;$DP$5,$Q147&lt;=$DP$6,$Q147&lt;&gt;$CN$7),1,0)</f>
        <v>0</v>
      </c>
      <c r="DS147" s="32">
        <f t="shared" ref="DS147" si="7141">IF(AND($U147&lt;&gt;$DP$5,$U147&lt;=$DP$6,$U147&lt;&gt;$CN$7),1,0)</f>
        <v>0</v>
      </c>
      <c r="DT147" s="32">
        <f t="shared" ref="DT147" si="7142">IF(AND($Y147&lt;&gt;$DP$5,$Y147&lt;=$DP$6,$Y147&lt;&gt;$CN$7),1,0)</f>
        <v>0</v>
      </c>
      <c r="DU147" s="32">
        <f t="shared" ref="DU147" si="7143">IF(AND($AG147&lt;&gt;$DP$5,$AG147&lt;=$DP$6,$AG147&lt;&gt;$CN$7),1,0)</f>
        <v>0</v>
      </c>
      <c r="DV147" s="32">
        <f t="shared" ref="DV147" si="7144">IF(AND($AK147&lt;&gt;$DP$5,$AK147&lt;=$DP$6,$AK147&lt;&gt;$CN$7),1,0)</f>
        <v>0</v>
      </c>
      <c r="DW147" s="32">
        <f t="shared" ref="DW147" si="7145">IF(AND($AS147&lt;&gt;$DP$5,$AS147&lt;=$DP$6,$AS147&lt;&gt;$CN$7),1,0)</f>
        <v>0</v>
      </c>
      <c r="DX147" s="32">
        <f t="shared" ref="DX147" si="7146">IF(AND($AW147&lt;&gt;$DP$5,$AW147&lt;=$DP$6,$AW147&lt;&gt;$CN$7),1,0)</f>
        <v>0</v>
      </c>
      <c r="DY147" s="32">
        <f t="shared" ref="DY147" si="7147">IF(AND($BE147&lt;&gt;$DP$5,$BE147&lt;=$DP$6,$BE147&lt;&gt;$CN$7),1,0)</f>
        <v>0</v>
      </c>
      <c r="DZ147" s="32">
        <f t="shared" ref="DZ147" si="7148">IF(AND($BI147&lt;&gt;$DP$5,$BI147&lt;=$DP$6,$BI147&lt;&gt;$CN$7),1,0)</f>
        <v>0</v>
      </c>
      <c r="EA147" s="32">
        <f t="shared" ref="EA147" si="7149">IF(AND($BQ147&lt;&gt;$DP$5,$BQ147&lt;=$DP$6,$BQ147&lt;&gt;$CN$7),1,0)</f>
        <v>0</v>
      </c>
      <c r="EB147" s="32">
        <f t="shared" ref="EB147" si="7150">IF(AND($BU147&lt;&gt;$DP$5,$BU147&lt;=$DP$6,$BU147&lt;&gt;$CN$7),1,0)</f>
        <v>0</v>
      </c>
      <c r="EE147" s="328">
        <f>IF(M147&lt;&gt;"",IF(M147&lt;=$ED$6,1,IF(L147&gt;$ED$6,0,NETWORKDAYS(L147,$ED$6,祭日リスト)/NETWORKDAYS(L147,M147,祭日リスト)))*$GG147*週間進捗報告書!$G$9,0)</f>
        <v>0</v>
      </c>
      <c r="EF147" s="328">
        <f>IF(Q147&lt;&gt;"",IF(Q147&lt;=$ED$6,1,IF(P147&gt;$ED$6,0,NETWORKDAYS(P147,$ED$6,祭日リスト)/NETWORKDAYS(P147,Q147,祭日リスト)))*$GG147*週間進捗報告書!$G$10,0)</f>
        <v>0</v>
      </c>
      <c r="EG147" s="328">
        <f>IF(U147&lt;&gt;"",IF(U147&lt;=$ED$6,1,IF(T147&gt;$ED$6,0,NETWORKDAYS(T147,$ED$6,祭日リスト)/NETWORKDAYS(T147,U147,祭日リスト)))*$GG147*週間進捗報告書!$G$11,0)</f>
        <v>0</v>
      </c>
      <c r="EH147" s="328">
        <f>IF(Y147&lt;&gt;"",IF(Y147&lt;=$ED$6,1,IF(X147&gt;$ED$6,0,NETWORKDAYS(X147,$ED$6,祭日リスト)/NETWORKDAYS(X147,Y147,祭日リスト)))*$GG147*週間進捗報告書!$G$12,0)</f>
        <v>0</v>
      </c>
      <c r="EI147" s="328">
        <f>IF(AG147&lt;&gt;"",IF(AG147&lt;=$ED$6,1,IF(AF147&gt;$ED$6,0,NETWORKDAYS(AF147,$ED$6,祭日リスト)/NETWORKDAYS(AF147,AG147,祭日リスト)))*$GG147*週間進捗報告書!$G$13,0)</f>
        <v>0</v>
      </c>
      <c r="EJ147" s="328">
        <f>IF(AK147&lt;&gt;"",IF(AK147&lt;=$ED$6,1,IF(AJ147&gt;$ED$6,0,NETWORKDAYS(AJ147,$ED$6,祭日リスト)/NETWORKDAYS(AJ147,AK147,祭日リスト)))*$GG147*週間進捗報告書!$G$14,0)</f>
        <v>0</v>
      </c>
      <c r="EK147" s="328">
        <f>IF(AS147&lt;&gt;"",IF(AS147&lt;=$ED$6,1,IF(AR147&gt;$ED$6,0,NETWORKDAYS(AR147,$ED$6,祭日リスト)/NETWORKDAYS(AR147,AS147,祭日リスト)))*$GG147*週間進捗報告書!$G$15,0)</f>
        <v>0</v>
      </c>
      <c r="EL147" s="328">
        <f>IF(AW147&lt;&gt;"",IF(AW147&lt;=$ED$6,1,IF(AV147&gt;$ED$6,0,NETWORKDAYS(AV147,$ED$6,祭日リスト)/NETWORKDAYS(AV147,AW147,祭日リスト)))*$GG147*週間進捗報告書!$G$16,0)</f>
        <v>0</v>
      </c>
      <c r="EM147" s="328">
        <f>IF(BE147&lt;&gt;"",IF(BE147&lt;=$ED$6,1,IF(BD147&gt;$ED$6,0,NETWORKDAYS(BD147,$ED$6,祭日リスト)/NETWORKDAYS(BD147,BE147,祭日リスト)))*$GG147*週間進捗報告書!$G$17,0)</f>
        <v>0</v>
      </c>
      <c r="EN147" s="328">
        <f>IF(BI147&lt;&gt;"",IF(BI147&lt;=$ED$6,1,IF(BH147&gt;$ED$6,0,NETWORKDAYS(BH147,$ED$6,祭日リスト)/NETWORKDAYS(BH147,BI147,祭日リスト)))*$GG147*週間進捗報告書!$G$18,0)</f>
        <v>0</v>
      </c>
      <c r="EO147" s="328">
        <f>IF(BQ147&lt;&gt;"",IF(BQ147&lt;=$ED$6,1,IF(BP147&gt;$ED$6,0,NETWORKDAYS(BP147,$ED$6,祭日リスト)/NETWORKDAYS(BP147,BQ147,祭日リスト)))*$GG147*週間進捗報告書!$G$19,0)</f>
        <v>0</v>
      </c>
      <c r="EP147" s="328">
        <f>IF(BU147&lt;&gt;"",IF(BU147&lt;=$ED$6,1,IF(BT147&gt;$ED$6,0,NETWORKDAYS(BT147,$ED$6,祭日リスト)/NETWORKDAYS(BT147,BU147,祭日リスト)))*$GG147*週間進捗報告書!$G$20,0)</f>
        <v>0</v>
      </c>
      <c r="ER147" s="547">
        <f t="shared" ref="ER147:FC147" si="7151">EE147-EE148</f>
        <v>0</v>
      </c>
      <c r="ES147" s="547">
        <f t="shared" si="7151"/>
        <v>0</v>
      </c>
      <c r="ET147" s="547">
        <f t="shared" si="7151"/>
        <v>0</v>
      </c>
      <c r="EU147" s="547">
        <f t="shared" si="7151"/>
        <v>0</v>
      </c>
      <c r="EV147" s="547">
        <f t="shared" si="7151"/>
        <v>0</v>
      </c>
      <c r="EW147" s="547">
        <f t="shared" si="7151"/>
        <v>0</v>
      </c>
      <c r="EX147" s="547">
        <f t="shared" si="7151"/>
        <v>0</v>
      </c>
      <c r="EY147" s="547">
        <f t="shared" si="7151"/>
        <v>0</v>
      </c>
      <c r="EZ147" s="547">
        <f t="shared" si="7151"/>
        <v>0</v>
      </c>
      <c r="FA147" s="547">
        <f t="shared" si="7151"/>
        <v>0</v>
      </c>
      <c r="FB147" s="547">
        <f t="shared" si="7151"/>
        <v>0</v>
      </c>
      <c r="FC147" s="547">
        <f t="shared" si="7151"/>
        <v>0</v>
      </c>
      <c r="FD147" s="547">
        <f t="shared" ref="FD147" si="7152">SUM(ER147:FC148)</f>
        <v>0</v>
      </c>
      <c r="FE147" s="333"/>
      <c r="FG147" s="32">
        <f>IF(AND($M147&lt;&gt;$FF$7),1,0)</f>
        <v>0</v>
      </c>
      <c r="FH147" s="32">
        <f>IF(AND($Q147&lt;&gt;$FF$7),1,0)</f>
        <v>0</v>
      </c>
      <c r="FI147" s="32">
        <f>IF(AND($U147&lt;&gt;$FF$7),1,0)</f>
        <v>0</v>
      </c>
      <c r="FJ147" s="32">
        <f>IF(AND($Y147&lt;&gt;$FF$7),1,0)</f>
        <v>0</v>
      </c>
      <c r="FK147" s="32">
        <f>IF(AND($AG147&lt;&gt;$FF$7),1,0)</f>
        <v>0</v>
      </c>
      <c r="FL147" s="32">
        <f>IF(AND($AK147&lt;&gt;$FF$7),1,0)</f>
        <v>0</v>
      </c>
      <c r="FM147" s="32">
        <f>IF(AND($AS147&lt;&gt;$FF$7),1,0)</f>
        <v>0</v>
      </c>
      <c r="FN147" s="32">
        <f>IF(AND($AW147&lt;&gt;$FF$7),1,0)</f>
        <v>0</v>
      </c>
      <c r="FO147" s="32">
        <f>IF(AND($BE147&lt;&gt;$FF$7),1,0)</f>
        <v>0</v>
      </c>
      <c r="FP147" s="32">
        <f>IF(AND($BI147&lt;&gt;$FF$7),1,0)</f>
        <v>0</v>
      </c>
      <c r="FQ147" s="32">
        <f>IF(AND($BQ147&lt;&gt;$FF$7),1,0)</f>
        <v>0</v>
      </c>
      <c r="FR147" s="32">
        <f>IF(AND($BU147&lt;&gt;$FF$7),1,0)</f>
        <v>0</v>
      </c>
      <c r="FU147" s="294">
        <f t="shared" ref="FU147" si="7153">IF($K147&lt;&gt;"NG",$GG147,0)</f>
        <v>0</v>
      </c>
      <c r="FV147" s="294">
        <f t="shared" ref="FV147" si="7154">IF($O147&lt;&gt;"NG",$GG147,0)</f>
        <v>0</v>
      </c>
      <c r="FW147" s="294">
        <f t="shared" ref="FW147" si="7155">IF($S147&lt;&gt;"NG",$GG147,0)</f>
        <v>0</v>
      </c>
      <c r="FX147" s="294">
        <f t="shared" ref="FX147" si="7156">IF($W147&lt;&gt;"NG",$GG147,0)</f>
        <v>0</v>
      </c>
      <c r="FY147" s="294">
        <f t="shared" ref="FY147" si="7157">IF($AE147&lt;&gt;"NG",$GG147,0)</f>
        <v>0</v>
      </c>
      <c r="FZ147" s="294">
        <f t="shared" ref="FZ147" si="7158">IF($AI147&lt;&gt;"NG",$GG147,0)</f>
        <v>0</v>
      </c>
      <c r="GA147" s="294">
        <f t="shared" ref="GA147" si="7159">IF($AQ147&lt;&gt;"NG",$GG147,0)</f>
        <v>0</v>
      </c>
      <c r="GB147" s="294">
        <f t="shared" ref="GB147" si="7160">IF($AU147&lt;&gt;"NG",$GG147,0)</f>
        <v>0</v>
      </c>
      <c r="GC147" s="294">
        <f t="shared" ref="GC147" si="7161">IF($BC147&lt;&gt;"NG",$GG147,0)</f>
        <v>0</v>
      </c>
      <c r="GD147" s="294">
        <f t="shared" ref="GD147" si="7162">IF($BG147&lt;&gt;"NG",$GG147,0)</f>
        <v>0</v>
      </c>
      <c r="GE147" s="294">
        <f t="shared" ref="GE147" si="7163">IF($BO147&lt;&gt;"NG",$GG147,0)</f>
        <v>0</v>
      </c>
      <c r="GF147" s="294">
        <f t="shared" ref="GF147" si="7164">IF($BS147&lt;&gt;"NG",$GG147,0)</f>
        <v>0</v>
      </c>
      <c r="GG147" s="294" t="e">
        <f>VLOOKUP($D147,リスト!$D:$S,15,FALSE)</f>
        <v>#N/A</v>
      </c>
      <c r="GH147" s="2" t="e">
        <f>INDEX(リスト!$V:$V,MATCH(中日程計画表!$D147,リスト!$D:$D,0))</f>
        <v>#N/A</v>
      </c>
      <c r="GI147" s="2" t="e">
        <f>INDEX(リスト!$A:$A,MATCH(中日程計画表!$D147,リスト!$D:$D,0))</f>
        <v>#N/A</v>
      </c>
      <c r="GJ147" s="2" t="e">
        <f>INDEX(リスト!$U:$U,MATCH(中日程計画表!$D147,リスト!$D:$D,0))</f>
        <v>#N/A</v>
      </c>
      <c r="GK147" s="5" t="e">
        <f>INDEX(リスト!$W:$W,MATCH(中日程計画表!$D147,リスト!$D:$D,0))</f>
        <v>#N/A</v>
      </c>
      <c r="GL147" s="2" t="s">
        <v>200</v>
      </c>
      <c r="GM147" s="296">
        <f>D147</f>
        <v>0</v>
      </c>
      <c r="GN147" s="296" t="str">
        <f>E147</f>
        <v>倉庫マスタ</v>
      </c>
      <c r="GU147" s="460" t="str">
        <f t="shared" ref="GU147" si="7165">AE147</f>
        <v>NG</v>
      </c>
      <c r="GV147" s="460">
        <f t="shared" ref="GV147" si="7166">EI147</f>
        <v>0</v>
      </c>
      <c r="GW147" s="460">
        <f t="shared" ref="GW147" si="7167">EI148</f>
        <v>0</v>
      </c>
      <c r="GX147" s="462">
        <f t="shared" ref="GX147" si="7168">EV147</f>
        <v>0</v>
      </c>
      <c r="GY147" s="460" t="str">
        <f t="shared" ref="GY147" si="7169">AI147</f>
        <v>NG</v>
      </c>
      <c r="GZ147" s="460">
        <f t="shared" ref="GZ147" si="7170">EJ147</f>
        <v>0</v>
      </c>
      <c r="HA147" s="460">
        <f t="shared" ref="HA147" si="7171">EJ148</f>
        <v>0</v>
      </c>
      <c r="HB147" s="462">
        <f t="shared" ref="HB147" si="7172">EW147</f>
        <v>0</v>
      </c>
      <c r="HC147" s="460" t="str">
        <f t="shared" ref="HC147" si="7173">AQ147</f>
        <v>NG</v>
      </c>
      <c r="HD147" s="460">
        <f t="shared" ref="HD147" si="7174">EK147</f>
        <v>0</v>
      </c>
      <c r="HE147" s="460">
        <f t="shared" ref="HE147" si="7175">EK148</f>
        <v>0</v>
      </c>
      <c r="HF147" s="462">
        <f t="shared" ref="HF147" si="7176">EX147</f>
        <v>0</v>
      </c>
      <c r="HG147" s="460" t="str">
        <f t="shared" ref="HG147" si="7177">AU147</f>
        <v>NG</v>
      </c>
      <c r="HH147" s="460">
        <f t="shared" ref="HH147" si="7178">EL147</f>
        <v>0</v>
      </c>
      <c r="HI147" s="460">
        <f t="shared" ref="HI147" si="7179">EL148</f>
        <v>0</v>
      </c>
      <c r="HJ147" s="462">
        <f t="shared" ref="HJ147" si="7180">EY147</f>
        <v>0</v>
      </c>
      <c r="HK147" s="460" t="str">
        <f t="shared" ref="HK147" si="7181">BC147</f>
        <v>NG</v>
      </c>
      <c r="HL147" s="460">
        <f t="shared" ref="HL147" si="7182">EM147</f>
        <v>0</v>
      </c>
      <c r="HM147" s="460">
        <f t="shared" ref="HM147" si="7183">EM148</f>
        <v>0</v>
      </c>
      <c r="HN147" s="462">
        <f t="shared" ref="HN147" si="7184">EZ147</f>
        <v>0</v>
      </c>
      <c r="HO147" s="460" t="str">
        <f t="shared" ref="HO147" si="7185">BG147</f>
        <v>NG</v>
      </c>
      <c r="HP147" s="460">
        <f t="shared" ref="HP147" si="7186">EN147</f>
        <v>0</v>
      </c>
      <c r="HQ147" s="460">
        <f t="shared" ref="HQ147" si="7187">EN148</f>
        <v>0</v>
      </c>
      <c r="HR147" s="462">
        <f t="shared" ref="HR147" si="7188">FA147</f>
        <v>0</v>
      </c>
      <c r="HS147" s="332"/>
    </row>
    <row r="148" spans="1:227" ht="12" customHeight="1">
      <c r="A148" s="489"/>
      <c r="B148" s="487"/>
      <c r="C148" s="475"/>
      <c r="D148" s="485"/>
      <c r="E148" s="483"/>
      <c r="F148" s="317"/>
      <c r="G148" s="317"/>
      <c r="H148" s="317"/>
      <c r="I148" s="317"/>
      <c r="J148" s="316"/>
      <c r="K148" s="481"/>
      <c r="L148" s="77"/>
      <c r="M148" s="77"/>
      <c r="N148" s="471"/>
      <c r="O148" s="475"/>
      <c r="P148" s="77"/>
      <c r="Q148" s="77"/>
      <c r="R148" s="471"/>
      <c r="S148" s="475"/>
      <c r="T148" s="77"/>
      <c r="U148" s="77"/>
      <c r="V148" s="471"/>
      <c r="W148" s="473"/>
      <c r="X148" s="77"/>
      <c r="Y148" s="77"/>
      <c r="Z148" s="471"/>
      <c r="AA148" s="477"/>
      <c r="AB148" s="80"/>
      <c r="AC148" s="80"/>
      <c r="AD148" s="471"/>
      <c r="AE148" s="473"/>
      <c r="AF148" s="77"/>
      <c r="AG148" s="77"/>
      <c r="AH148" s="471"/>
      <c r="AI148" s="473"/>
      <c r="AJ148" s="77"/>
      <c r="AK148" s="77"/>
      <c r="AL148" s="471"/>
      <c r="AM148" s="477"/>
      <c r="AN148" s="80"/>
      <c r="AO148" s="80"/>
      <c r="AP148" s="471"/>
      <c r="AQ148" s="473"/>
      <c r="AR148" s="77"/>
      <c r="AS148" s="77"/>
      <c r="AT148" s="471"/>
      <c r="AU148" s="473"/>
      <c r="AV148" s="77"/>
      <c r="AW148" s="77"/>
      <c r="AX148" s="471"/>
      <c r="AY148" s="477"/>
      <c r="AZ148" s="80"/>
      <c r="BA148" s="80"/>
      <c r="BB148" s="471"/>
      <c r="BC148" s="475"/>
      <c r="BD148" s="77"/>
      <c r="BE148" s="77"/>
      <c r="BF148" s="471"/>
      <c r="BG148" s="473"/>
      <c r="BH148" s="77"/>
      <c r="BI148" s="77"/>
      <c r="BJ148" s="471"/>
      <c r="BK148" s="477"/>
      <c r="BL148" s="80"/>
      <c r="BM148" s="80"/>
      <c r="BN148" s="471"/>
      <c r="BO148" s="475"/>
      <c r="BP148" s="77"/>
      <c r="BQ148" s="77"/>
      <c r="BR148" s="471"/>
      <c r="BS148" s="473"/>
      <c r="BT148" s="77"/>
      <c r="BU148" s="77"/>
      <c r="BV148" s="471"/>
      <c r="BW148" s="469"/>
      <c r="BX148" s="467"/>
      <c r="BY148" s="490"/>
      <c r="CA148" s="19">
        <f t="shared" ref="CA148" si="7189">IF(AND($N147=1,$M148&lt;&gt;$BZ$7),1,0)</f>
        <v>0</v>
      </c>
      <c r="CB148" s="19">
        <f t="shared" ref="CB148" si="7190">IF(AND($R147=1,$Q148&lt;&gt;$BZ$7),1,0)</f>
        <v>0</v>
      </c>
      <c r="CC148" s="19">
        <f t="shared" ref="CC148" si="7191">IF(AND($V147=1,$U148&lt;&gt;$BZ$7),1,0)</f>
        <v>0</v>
      </c>
      <c r="CD148" s="19">
        <f t="shared" ref="CD148" si="7192">IF(AND($Z147=1,$Y148&lt;&gt;$BZ$7),1,0)</f>
        <v>0</v>
      </c>
      <c r="CE148" s="19">
        <f t="shared" ref="CE148" si="7193">IF(AND($AH147=1,$AG148&lt;&gt;$BZ$7),1,0)</f>
        <v>0</v>
      </c>
      <c r="CF148" s="19">
        <f t="shared" ref="CF148" si="7194">IF(AND($AL147=1,$AK148&lt;&gt;$BZ$7),1,0)</f>
        <v>0</v>
      </c>
      <c r="CG148" s="19">
        <f t="shared" ref="CG148" si="7195">IF(AND($AT147=1,$AS148&lt;&gt;$BZ$7),1,0)</f>
        <v>0</v>
      </c>
      <c r="CH148" s="19">
        <f t="shared" ref="CH148" si="7196">IF(AND($AX147=1,$AW148&lt;&gt;$BZ$7),1,0)</f>
        <v>0</v>
      </c>
      <c r="CI148" s="19">
        <f t="shared" ref="CI148" si="7197">IF(AND($BF147=1,$BE148&lt;&gt;$BZ$7),1,0)</f>
        <v>0</v>
      </c>
      <c r="CJ148" s="19">
        <f t="shared" ref="CJ148" si="7198">IF(AND($BJ147=1,$BI148&lt;&gt;$BZ$7),1,0)</f>
        <v>0</v>
      </c>
      <c r="CK148" s="19">
        <f t="shared" ref="CK148" si="7199">IF(AND($BR147=1,$BQ148&lt;&gt;$BZ$7),1,0)</f>
        <v>0</v>
      </c>
      <c r="CL148" s="19">
        <f t="shared" ref="CL148" si="7200">IF(AND($BV147=1,$BU148&lt;&gt;$BZ$7),1,0)</f>
        <v>0</v>
      </c>
      <c r="CO148" s="19">
        <f>IF(AND($M148&lt;&gt;$CN$7,$M148&lt;=$CN$6),1,0)</f>
        <v>0</v>
      </c>
      <c r="CP148" s="19">
        <f>IF(AND($Q148&lt;&gt;$CN$7,$Q148&lt;=$CN$6),1,0)</f>
        <v>0</v>
      </c>
      <c r="CQ148" s="19">
        <f>IF(AND($U148&lt;&gt;$CN$7,$U148&lt;=$CN$6),1,0)</f>
        <v>0</v>
      </c>
      <c r="CR148" s="19">
        <f>IF(AND($Y148&lt;&gt;$CN$7,$Y148&lt;=$CN$6),1,0)</f>
        <v>0</v>
      </c>
      <c r="CS148" s="19">
        <f>IF(AND($AG148&lt;&gt;$CN$7,$AG148&lt;=$CN$6),1,0)</f>
        <v>0</v>
      </c>
      <c r="CT148" s="19">
        <f>IF(AND($AK148&lt;&gt;$CN$7,$AK148&lt;=$CN$6),1,0)</f>
        <v>0</v>
      </c>
      <c r="CU148" s="19">
        <f>IF(AND($AS148&lt;&gt;$CN$7,$AS148&lt;=$CN$6),1,0)</f>
        <v>0</v>
      </c>
      <c r="CV148" s="19">
        <f>IF(AND($AW148&lt;&gt;$CN$7,$AW148&lt;=$CN$6),1,0)</f>
        <v>0</v>
      </c>
      <c r="CW148" s="19">
        <f>IF(AND($BE148&lt;&gt;$CN$7,$BE148&lt;=$CN$6),1,0)</f>
        <v>0</v>
      </c>
      <c r="CX148" s="19">
        <f>IF(AND($BI148&lt;&gt;$CN$7,$BI148&lt;=$CN$6),1,0)</f>
        <v>0</v>
      </c>
      <c r="CY148" s="19">
        <f>IF(AND($BQ148&lt;&gt;$CN$7,$BQ148&lt;=$CN$6),1,0)</f>
        <v>0</v>
      </c>
      <c r="CZ148" s="19">
        <f>IF(AND($BU148&lt;&gt;$CN$7,$BU148&lt;=$CN$6),1,0)</f>
        <v>0</v>
      </c>
      <c r="DC148" s="19">
        <f>IF($N147=1,1,0)</f>
        <v>0</v>
      </c>
      <c r="DD148" s="19">
        <f>IF($R147=1,1,0)</f>
        <v>0</v>
      </c>
      <c r="DE148" s="19">
        <f>IF($V147=1,1,0)</f>
        <v>0</v>
      </c>
      <c r="DF148" s="19">
        <f>IF($Z147=1,1,0)</f>
        <v>0</v>
      </c>
      <c r="DG148" s="19">
        <f>IF($AH147=1,1,0)</f>
        <v>0</v>
      </c>
      <c r="DH148" s="19">
        <f>IF($AL147=1,1,0)</f>
        <v>0</v>
      </c>
      <c r="DI148" s="19">
        <f>IF($AT147=1,1,0)</f>
        <v>0</v>
      </c>
      <c r="DJ148" s="19">
        <f>IF($AX147=1,1,0)</f>
        <v>0</v>
      </c>
      <c r="DK148" s="19">
        <f>IF($BF147=1,1,0)</f>
        <v>0</v>
      </c>
      <c r="DL148" s="19">
        <f>IF($BJ147=1,1,0)</f>
        <v>0</v>
      </c>
      <c r="DM148" s="19">
        <f>IF($BR147=1,1,0)</f>
        <v>0</v>
      </c>
      <c r="DN148" s="19">
        <f>IF($BV147=1,1,0)</f>
        <v>0</v>
      </c>
      <c r="DQ148" s="19">
        <f t="shared" ref="DQ148" si="7201">IF($N147=1,1,0)</f>
        <v>0</v>
      </c>
      <c r="DR148" s="19">
        <f t="shared" ref="DR148" si="7202">IF($R147=1,1,0)</f>
        <v>0</v>
      </c>
      <c r="DS148" s="19">
        <f t="shared" ref="DS148" si="7203">IF($V147=1,1,0)</f>
        <v>0</v>
      </c>
      <c r="DT148" s="19">
        <f t="shared" ref="DT148" si="7204">IF($Z147=1,1,0)</f>
        <v>0</v>
      </c>
      <c r="DU148" s="19">
        <f t="shared" ref="DU148" si="7205">IF($AH147=1,1,0)</f>
        <v>0</v>
      </c>
      <c r="DV148" s="19">
        <f t="shared" ref="DV148" si="7206">IF($AL147=1,1,0)</f>
        <v>0</v>
      </c>
      <c r="DW148" s="19">
        <f t="shared" ref="DW148" si="7207">IF($AT147=1,1,0)</f>
        <v>0</v>
      </c>
      <c r="DX148" s="19">
        <f t="shared" ref="DX148" si="7208">IF($AX147=1,1,0)</f>
        <v>0</v>
      </c>
      <c r="DY148" s="19">
        <f t="shared" ref="DY148" si="7209">IF($BF147=1,1,0)</f>
        <v>0</v>
      </c>
      <c r="DZ148" s="19">
        <f t="shared" ref="DZ148" si="7210">IF($BJ147=1,1,0)</f>
        <v>0</v>
      </c>
      <c r="EA148" s="19">
        <f t="shared" ref="EA148" si="7211">IF($BR147=1,1,0)</f>
        <v>0</v>
      </c>
      <c r="EB148" s="19">
        <f t="shared" ref="EB148" si="7212">IF($BV147=1,1,0)</f>
        <v>0</v>
      </c>
      <c r="EE148" s="329">
        <f>N147*$FU148*週間進捗報告書!$G$9</f>
        <v>0</v>
      </c>
      <c r="EF148" s="329">
        <f>R147*$FV148*週間進捗報告書!$G$10</f>
        <v>0</v>
      </c>
      <c r="EG148" s="329">
        <f>V147*$FW148*週間進捗報告書!$G$11</f>
        <v>0</v>
      </c>
      <c r="EH148" s="329">
        <f>Z147*$FX148*週間進捗報告書!$G$12</f>
        <v>0</v>
      </c>
      <c r="EI148" s="329">
        <f>AH147*$FY148*週間進捗報告書!$G$13</f>
        <v>0</v>
      </c>
      <c r="EJ148" s="329">
        <f>AL147*$FZ148*週間進捗報告書!$G$14</f>
        <v>0</v>
      </c>
      <c r="EK148" s="329">
        <f>AT147*$GA148*週間進捗報告書!$G$15</f>
        <v>0</v>
      </c>
      <c r="EL148" s="329">
        <f>AX147*$GB148*週間進捗報告書!$G$16</f>
        <v>0</v>
      </c>
      <c r="EM148" s="329">
        <f>BF147*$GC148*週間進捗報告書!$G$17</f>
        <v>0</v>
      </c>
      <c r="EN148" s="329">
        <f>BJ147*$GD148*週間進捗報告書!$G$18</f>
        <v>0</v>
      </c>
      <c r="EO148" s="329">
        <f>BR147*$GE148*週間進捗報告書!$G$19</f>
        <v>0</v>
      </c>
      <c r="EP148" s="329">
        <f>BV147*$GF148*週間進捗報告書!$G$20</f>
        <v>0</v>
      </c>
      <c r="ER148" s="547"/>
      <c r="ES148" s="547"/>
      <c r="ET148" s="547"/>
      <c r="EU148" s="547"/>
      <c r="EV148" s="547"/>
      <c r="EW148" s="547"/>
      <c r="EX148" s="547"/>
      <c r="EY148" s="547"/>
      <c r="EZ148" s="547"/>
      <c r="FA148" s="547"/>
      <c r="FB148" s="547"/>
      <c r="FC148" s="547"/>
      <c r="FD148" s="547"/>
      <c r="FE148" s="332"/>
      <c r="FG148" s="19"/>
      <c r="FH148" s="19"/>
      <c r="FI148" s="19"/>
      <c r="FJ148" s="19"/>
      <c r="FK148" s="19"/>
      <c r="FL148" s="19"/>
      <c r="FM148" s="19"/>
      <c r="FN148" s="19"/>
      <c r="FO148" s="19"/>
      <c r="FP148" s="19"/>
      <c r="FQ148" s="19"/>
      <c r="FR148" s="19"/>
      <c r="FU148" s="295">
        <f t="shared" ref="FU148" si="7213">FU147</f>
        <v>0</v>
      </c>
      <c r="FV148" s="295">
        <f t="shared" ref="FV148" si="7214">FV147</f>
        <v>0</v>
      </c>
      <c r="FW148" s="295">
        <f t="shared" ref="FW148" si="7215">FW147</f>
        <v>0</v>
      </c>
      <c r="FX148" s="295">
        <f t="shared" ref="FX148" si="7216">FX147</f>
        <v>0</v>
      </c>
      <c r="FY148" s="295">
        <f t="shared" ref="FY148" si="7217">FY147</f>
        <v>0</v>
      </c>
      <c r="FZ148" s="295">
        <f t="shared" ref="FZ148" si="7218">FZ147</f>
        <v>0</v>
      </c>
      <c r="GA148" s="295">
        <f t="shared" ref="GA148" si="7219">GA147</f>
        <v>0</v>
      </c>
      <c r="GB148" s="295">
        <f t="shared" ref="GB148" si="7220">GB147</f>
        <v>0</v>
      </c>
      <c r="GC148" s="295">
        <f t="shared" ref="GC148" si="7221">GC147</f>
        <v>0</v>
      </c>
      <c r="GD148" s="295">
        <f t="shared" ref="GD148" si="7222">GD147</f>
        <v>0</v>
      </c>
      <c r="GE148" s="295">
        <f t="shared" ref="GE148" si="7223">GE147</f>
        <v>0</v>
      </c>
      <c r="GF148" s="295">
        <f t="shared" ref="GF148" si="7224">GF147</f>
        <v>0</v>
      </c>
      <c r="GG148" s="295" t="e">
        <f t="shared" ref="GG148" si="7225">GG147</f>
        <v>#N/A</v>
      </c>
      <c r="GH148" s="2" t="e">
        <f>INDEX(リスト!$V:$V,MATCH(中日程計画表!$D147,リスト!$D:$D,0))</f>
        <v>#N/A</v>
      </c>
      <c r="GI148" s="2" t="e">
        <f>INDEX(リスト!$A:$A,MATCH(中日程計画表!$D147,リスト!$D:$D,0))</f>
        <v>#N/A</v>
      </c>
      <c r="GJ148" s="2" t="e">
        <f>INDEX(リスト!$U:$U,MATCH(中日程計画表!$D147,リスト!$D:$D,0))</f>
        <v>#N/A</v>
      </c>
      <c r="GK148" s="5" t="e">
        <f>INDEX(リスト!$W:$W,MATCH(中日程計画表!$D147,リスト!$D:$D,0))</f>
        <v>#N/A</v>
      </c>
      <c r="GL148" s="2" t="s">
        <v>201</v>
      </c>
      <c r="GM148" s="296">
        <f t="shared" ref="GM148" si="7226">GM147</f>
        <v>0</v>
      </c>
      <c r="GN148" s="296" t="str">
        <f t="shared" ref="GN148" si="7227">GN147</f>
        <v>倉庫マスタ</v>
      </c>
      <c r="GU148" s="461"/>
      <c r="GV148" s="460"/>
      <c r="GW148" s="460"/>
      <c r="GX148" s="461"/>
      <c r="GY148" s="461"/>
      <c r="GZ148" s="460"/>
      <c r="HA148" s="460"/>
      <c r="HB148" s="461"/>
      <c r="HC148" s="461"/>
      <c r="HD148" s="460"/>
      <c r="HE148" s="460"/>
      <c r="HF148" s="461"/>
      <c r="HG148" s="461"/>
      <c r="HH148" s="460"/>
      <c r="HI148" s="460"/>
      <c r="HJ148" s="461"/>
      <c r="HK148" s="461"/>
      <c r="HL148" s="460"/>
      <c r="HM148" s="460"/>
      <c r="HN148" s="461"/>
      <c r="HO148" s="461"/>
      <c r="HP148" s="460"/>
      <c r="HQ148" s="460"/>
      <c r="HR148" s="461"/>
      <c r="HS148" s="4"/>
    </row>
    <row r="149" spans="1:227" ht="12" customHeight="1">
      <c r="A149" s="488" t="str">
        <f t="shared" ref="A149" ca="1" si="7228">INDIRECT("リスト!A"&amp;B149+6)</f>
        <v>マスタ</v>
      </c>
      <c r="B149" s="486">
        <f t="shared" ref="B149" si="7229">ROUNDDOWN((ROW()-6)/2,0)+1</f>
        <v>72</v>
      </c>
      <c r="C149" s="474" t="str">
        <f>機能グループ名</f>
        <v>在庫</v>
      </c>
      <c r="D149" s="484">
        <f>機能ID</f>
        <v>0</v>
      </c>
      <c r="E149" s="482" t="str">
        <f>機能名</f>
        <v>ロケーションマスタ</v>
      </c>
      <c r="F149" s="315"/>
      <c r="G149" s="315"/>
      <c r="H149" s="315"/>
      <c r="I149" s="315"/>
      <c r="J149" s="316"/>
      <c r="K149" s="480" t="str">
        <f>担当者_SR</f>
        <v>NG</v>
      </c>
      <c r="L149" s="76"/>
      <c r="M149" s="76"/>
      <c r="N149" s="470"/>
      <c r="O149" s="474" t="str">
        <f>担当者_SRR</f>
        <v>NG</v>
      </c>
      <c r="P149" s="76"/>
      <c r="Q149" s="76"/>
      <c r="R149" s="470"/>
      <c r="S149" s="474" t="str">
        <f>担当者_DS</f>
        <v>NG</v>
      </c>
      <c r="T149" s="76"/>
      <c r="U149" s="76"/>
      <c r="V149" s="470"/>
      <c r="W149" s="472" t="str">
        <f>担当者_DSR</f>
        <v>NG</v>
      </c>
      <c r="X149" s="76"/>
      <c r="Y149" s="76"/>
      <c r="Z149" s="470"/>
      <c r="AA149" s="476"/>
      <c r="AB149" s="79"/>
      <c r="AC149" s="79"/>
      <c r="AD149" s="470">
        <f>IF(AC150 &lt;&gt; "",1,0)</f>
        <v>0</v>
      </c>
      <c r="AE149" s="472" t="str">
        <f>担当者_CD</f>
        <v>NG</v>
      </c>
      <c r="AF149" s="76"/>
      <c r="AG149" s="76"/>
      <c r="AH149" s="470"/>
      <c r="AI149" s="472" t="str">
        <f>担当者_DD</f>
        <v>NG</v>
      </c>
      <c r="AJ149" s="76"/>
      <c r="AK149" s="76"/>
      <c r="AL149" s="470"/>
      <c r="AM149" s="476"/>
      <c r="AN149" s="79"/>
      <c r="AO149" s="79"/>
      <c r="AP149" s="470">
        <f>IF(AO150 &lt;&gt; "",1,0)</f>
        <v>0</v>
      </c>
      <c r="AQ149" s="472" t="str">
        <f>担当者_MCL</f>
        <v>NG</v>
      </c>
      <c r="AR149" s="76"/>
      <c r="AS149" s="76"/>
      <c r="AT149" s="470"/>
      <c r="AU149" s="472" t="str">
        <f>担当者_MCLR</f>
        <v>NG</v>
      </c>
      <c r="AV149" s="76"/>
      <c r="AW149" s="76"/>
      <c r="AX149" s="470"/>
      <c r="AY149" s="476"/>
      <c r="AZ149" s="79"/>
      <c r="BA149" s="79"/>
      <c r="BB149" s="470">
        <f>IF(BA150 &lt;&gt; "",1,0)</f>
        <v>0</v>
      </c>
      <c r="BC149" s="474" t="str">
        <f>担当者_MT</f>
        <v>NG</v>
      </c>
      <c r="BD149" s="76"/>
      <c r="BE149" s="76"/>
      <c r="BF149" s="470"/>
      <c r="BG149" s="472" t="str">
        <f>担当者_M検</f>
        <v>NG</v>
      </c>
      <c r="BH149" s="76"/>
      <c r="BI149" s="76"/>
      <c r="BJ149" s="470"/>
      <c r="BK149" s="476"/>
      <c r="BL149" s="79"/>
      <c r="BM149" s="79"/>
      <c r="BN149" s="470">
        <v>0</v>
      </c>
      <c r="BO149" s="474" t="str">
        <f>担当者_モテ</f>
        <v>NG</v>
      </c>
      <c r="BP149" s="76"/>
      <c r="BQ149" s="76"/>
      <c r="BR149" s="470"/>
      <c r="BS149" s="472" t="str">
        <f>担当者_モテR</f>
        <v>NG</v>
      </c>
      <c r="BT149" s="76"/>
      <c r="BU149" s="76"/>
      <c r="BV149" s="470"/>
      <c r="BW149" s="468">
        <f t="shared" ref="BW149" si="7230">IFERROR(SUM(IF(K149&lt;&gt;"NG",N149*K$1,0),IF(O149&lt;&gt;"NG",R149*O$1,0),IF(S149&lt;&gt;"NG",V149*S$1,0),IF(W149&lt;&gt;"NG",Z149*W$1,0),IF(AA149&lt;&gt;"NG",AD149*AA$1,0),IF(AE149&lt;&gt;"NG",AH149*AE$1,0),IF(AI149&lt;&gt;"NG",AL149*AI$1,0),IF(AM149&lt;&gt;"NG",AP149*AM$1,0),IF(AQ149&lt;&gt;"NG",AT149*AQ$1,0),IF(AU149&lt;&gt;"NG",AX149*AU$1,0),IF(AY149&lt;&gt;"NG",BB149*AY$1,0),IF(BC149&lt;&gt;"NG",BF149*BC$1,0),IF(BG149&lt;&gt;"NG",BJ149*BG$1,0),IF(BK149&lt;&gt;"NG",BN149*BK$1,0),IF(BO149&lt;&gt;"NG",BR149*BO$1,0),IF(BS149&lt;&gt;"NG",BV149*BS$1,0))/SUM(IF(K149&lt;&gt;"NG",K$1,0),IF(O149&lt;&gt;"NG",O$1,0),IF(S149&lt;&gt;"NG",S$1,0),IF(W149&lt;&gt;"NG",W$1,0),IF(AA149&lt;&gt;"NG",AA$1,0),IF(AE149&lt;&gt;"NG",AE$1,0),IF(AI149&lt;&gt;"NG",AI$1,0),IF(AM149&lt;&gt;"NG",AM$1,0),IF(AQ149&lt;&gt;"NG",AQ$1,0),IF(AU149&lt;&gt;"NG",AU$1,0),IF(AY149&lt;&gt;"NG",AY$1,0),IF(BC149&lt;&gt;"NG",BC$1,0),IF(BG149&lt;&gt;"NG",BG$1,0),IF(BK149&lt;&gt;"NG",BK$1,0),IF(BO149&lt;&gt;"NG",BO$1,0),IF(BS149&lt;&gt;"NG",BS$1,0)),0)</f>
        <v>0</v>
      </c>
      <c r="BX149" s="466"/>
      <c r="BY149" s="490"/>
      <c r="BZ149" s="5"/>
      <c r="CA149" s="32">
        <f t="shared" ref="CA149" si="7231">IF(AND($M149&lt;&gt;$BZ$5,$M149&lt;=$BZ$6,$M149&lt;&gt;$BZ$7),1,0)</f>
        <v>0</v>
      </c>
      <c r="CB149" s="32">
        <f t="shared" ref="CB149" si="7232">IF(AND($Q149&lt;&gt;$BZ$5,$Q149&lt;=$BZ$6,$Q149&lt;&gt;$BZ$7),1,0)</f>
        <v>0</v>
      </c>
      <c r="CC149" s="32">
        <f t="shared" ref="CC149" si="7233">IF(AND($U149&lt;&gt;$BZ$5,$U149&lt;=$BZ$6,$U149&lt;&gt;$BZ$7),1,0)</f>
        <v>0</v>
      </c>
      <c r="CD149" s="32">
        <f t="shared" ref="CD149" si="7234">IF(AND($Y149&lt;&gt;$BZ$5,$Y149&lt;=$BZ$6,$Y149&lt;&gt;$BZ$7),1,0)</f>
        <v>0</v>
      </c>
      <c r="CE149" s="32">
        <f t="shared" ref="CE149" si="7235">IF(AND($AG149&lt;&gt;$BZ$5,$AG149&lt;=$BZ$6,$AG149&lt;&gt;$BZ$7),1,0)</f>
        <v>0</v>
      </c>
      <c r="CF149" s="32">
        <f t="shared" ref="CF149" si="7236">IF(AND($AK149&lt;&gt;$BZ$5,$AK149&lt;=$BZ$6,$AK149&lt;&gt;$BZ$7),1,0)</f>
        <v>0</v>
      </c>
      <c r="CG149" s="32">
        <f t="shared" ref="CG149" si="7237">IF(AND($AS149&lt;&gt;$BZ$5,$AS149&lt;=$BZ$6,$AS149&lt;&gt;$BZ$7),1,0)</f>
        <v>0</v>
      </c>
      <c r="CH149" s="32">
        <f t="shared" ref="CH149" si="7238">IF(AND($AW149&lt;&gt;$BZ$5,$AW149&lt;=$BZ$6,$AW149&lt;&gt;$BZ$7),1,0)</f>
        <v>0</v>
      </c>
      <c r="CI149" s="32">
        <f t="shared" ref="CI149" si="7239">IF(AND($BE149&lt;&gt;$BZ$5,$BE149&lt;=$BZ$6,$BE149&lt;&gt;$BZ$7),1,0)</f>
        <v>0</v>
      </c>
      <c r="CJ149" s="32">
        <f t="shared" ref="CJ149" si="7240">IF(AND($BI149&lt;&gt;$BZ$5,$BI149&lt;=$BZ$6,$BI149&lt;&gt;$BZ$7),1,0)</f>
        <v>0</v>
      </c>
      <c r="CK149" s="32">
        <f t="shared" ref="CK149" si="7241">IF(AND($BQ149&lt;&gt;$BZ$5,$BQ149&lt;=$BZ$6,$BQ149&lt;&gt;$BZ$7),1,0)</f>
        <v>0</v>
      </c>
      <c r="CL149" s="32">
        <f t="shared" ref="CL149" si="7242">IF(AND($BU149&lt;&gt;$BZ$5,$BU149&lt;=$BZ$6,$BU149&lt;&gt;$BZ$7),1,0)</f>
        <v>0</v>
      </c>
      <c r="CO149" s="32">
        <f>IF(AND($M149&lt;&gt;$CN$5,$M149&lt;=$CN$6,$M149&lt;&gt;$CN$7),1,0)</f>
        <v>0</v>
      </c>
      <c r="CP149" s="32">
        <f>IF(AND($Q149&lt;&gt;$CN$5,$Q149&lt;=$CN$6,$Q149&lt;&gt;$CN$7),1,0)</f>
        <v>0</v>
      </c>
      <c r="CQ149" s="32">
        <f>IF(AND($U149&lt;&gt;$CN$5,$U149&lt;=$CN$6,$U149&lt;&gt;$CN$7),1,0)</f>
        <v>0</v>
      </c>
      <c r="CR149" s="32">
        <f>IF(AND($Y149&lt;&gt;$CN$5,$Y149&lt;=$CN$6,$Y149&lt;&gt;$CN$7),1,0)</f>
        <v>0</v>
      </c>
      <c r="CS149" s="32">
        <f>IF(AND($AG149&lt;&gt;$CN$5,$AG149&lt;=$CN$6,$AG149&lt;&gt;$CN$7),1,0)</f>
        <v>0</v>
      </c>
      <c r="CT149" s="32">
        <f>IF(AND($AK149&lt;&gt;$CN$5,$AK149&lt;=$CN$6,$AK149&lt;&gt;$CN$7),1,0)</f>
        <v>0</v>
      </c>
      <c r="CU149" s="32">
        <f>IF(AND($AS149&lt;&gt;$CN$5,$AS149&lt;=$CN$6,$AS149&lt;&gt;$CN$7),1,0)</f>
        <v>0</v>
      </c>
      <c r="CV149" s="32">
        <f>IF(AND($AW149&lt;&gt;$CN$5,$AW149&lt;=$CN$6,$AW149&lt;&gt;$CN$7),1,0)</f>
        <v>0</v>
      </c>
      <c r="CW149" s="32">
        <f>IF(AND($BE149&lt;&gt;$CN$5,$BE149&lt;=$CN$6,$BE149&lt;&gt;$CN$7),1,0)</f>
        <v>0</v>
      </c>
      <c r="CX149" s="32">
        <f>IF(AND($BI149&lt;&gt;$CN$5,$BI149&lt;=$CN$6,$BI149&lt;&gt;$CN$7),1,0)</f>
        <v>0</v>
      </c>
      <c r="CY149" s="32">
        <f>IF(AND($BQ149&lt;&gt;$CN$5,$BQ149&lt;=$CN$6,$BQ149&lt;&gt;$CN$7),1,0)</f>
        <v>0</v>
      </c>
      <c r="CZ149" s="32">
        <f>IF(AND($BU149&lt;&gt;$CN$5,$BU149&lt;=$CN$6,$BU149&lt;&gt;$CN$7),1,0)</f>
        <v>0</v>
      </c>
      <c r="DC149" s="32">
        <f>IF(AND($M149&lt;&gt;$DB$5,$M149&lt;=$DB$6,$M149&lt;&gt;$CN$7),1,0)</f>
        <v>0</v>
      </c>
      <c r="DD149" s="32">
        <f>IF(AND($Q149&lt;&gt;$DB$5,$Q149&lt;=$DB$6,$Q149&lt;&gt;$CN$7),1,0)</f>
        <v>0</v>
      </c>
      <c r="DE149" s="32">
        <f>IF(AND($U149&lt;&gt;$DB$5,$U149&lt;=$DB$6,$U149&lt;&gt;$CN$7),1,0)</f>
        <v>0</v>
      </c>
      <c r="DF149" s="32">
        <f>IF(AND($Y149&lt;&gt;$DB$5,$Y149&lt;=$DB$6,$Y149&lt;&gt;$CN$7),1,0)</f>
        <v>0</v>
      </c>
      <c r="DG149" s="32">
        <f>IF(AND($AG149&lt;&gt;$DB$5,$AG149&lt;=$DB$6,$AG149&lt;&gt;$CN$7),1,0)</f>
        <v>0</v>
      </c>
      <c r="DH149" s="32">
        <f>IF(AND($AK149&lt;&gt;$DB$5,$AK149&lt;=$DB$6,$AK149&lt;&gt;$CN$7),1,0)</f>
        <v>0</v>
      </c>
      <c r="DI149" s="32">
        <f>IF(AND($AS149&lt;&gt;$DB$5,$AS149&lt;=$DB$6,$AS149&lt;&gt;$CN$7),1,0)</f>
        <v>0</v>
      </c>
      <c r="DJ149" s="32">
        <f>IF(AND($AW149&lt;&gt;$DB$5,$AW149&lt;=$DB$6,$AW149&lt;&gt;$CN$7),1,0)</f>
        <v>0</v>
      </c>
      <c r="DK149" s="32">
        <f>IF(AND($BE149&lt;&gt;$DB$5,$BE149&lt;=$DB$6,$BE149&lt;&gt;$CN$7),1,0)</f>
        <v>0</v>
      </c>
      <c r="DL149" s="32">
        <f>IF(AND($BI149&lt;&gt;$DB$5,$BI149&lt;=$DB$6,$BI149&lt;&gt;$CN$7),1,0)</f>
        <v>0</v>
      </c>
      <c r="DM149" s="32">
        <f>IF(AND($BQ149&lt;&gt;$DB$5,$BQ149&lt;=$DB$6,$BQ149&lt;&gt;$CN$7),1,0)</f>
        <v>0</v>
      </c>
      <c r="DN149" s="32">
        <f>IF(AND($BU149&lt;&gt;$DB$5,$BU149&lt;=$DB$6,$BU149&lt;&gt;$CN$7),1,0)</f>
        <v>0</v>
      </c>
      <c r="DQ149" s="32">
        <f t="shared" ref="DQ149" si="7243">IF(AND($M149&lt;&gt;$DP$5,$M149&lt;=$DP$6,$M149&lt;&gt;$CN$7),1,0)</f>
        <v>0</v>
      </c>
      <c r="DR149" s="32">
        <f t="shared" ref="DR149" si="7244">IF(AND($Q149&lt;&gt;$DP$5,$Q149&lt;=$DP$6,$Q149&lt;&gt;$CN$7),1,0)</f>
        <v>0</v>
      </c>
      <c r="DS149" s="32">
        <f t="shared" ref="DS149" si="7245">IF(AND($U149&lt;&gt;$DP$5,$U149&lt;=$DP$6,$U149&lt;&gt;$CN$7),1,0)</f>
        <v>0</v>
      </c>
      <c r="DT149" s="32">
        <f t="shared" ref="DT149" si="7246">IF(AND($Y149&lt;&gt;$DP$5,$Y149&lt;=$DP$6,$Y149&lt;&gt;$CN$7),1,0)</f>
        <v>0</v>
      </c>
      <c r="DU149" s="32">
        <f t="shared" ref="DU149" si="7247">IF(AND($AG149&lt;&gt;$DP$5,$AG149&lt;=$DP$6,$AG149&lt;&gt;$CN$7),1,0)</f>
        <v>0</v>
      </c>
      <c r="DV149" s="32">
        <f t="shared" ref="DV149" si="7248">IF(AND($AK149&lt;&gt;$DP$5,$AK149&lt;=$DP$6,$AK149&lt;&gt;$CN$7),1,0)</f>
        <v>0</v>
      </c>
      <c r="DW149" s="32">
        <f t="shared" ref="DW149" si="7249">IF(AND($AS149&lt;&gt;$DP$5,$AS149&lt;=$DP$6,$AS149&lt;&gt;$CN$7),1,0)</f>
        <v>0</v>
      </c>
      <c r="DX149" s="32">
        <f t="shared" ref="DX149" si="7250">IF(AND($AW149&lt;&gt;$DP$5,$AW149&lt;=$DP$6,$AW149&lt;&gt;$CN$7),1,0)</f>
        <v>0</v>
      </c>
      <c r="DY149" s="32">
        <f t="shared" ref="DY149" si="7251">IF(AND($BE149&lt;&gt;$DP$5,$BE149&lt;=$DP$6,$BE149&lt;&gt;$CN$7),1,0)</f>
        <v>0</v>
      </c>
      <c r="DZ149" s="32">
        <f t="shared" ref="DZ149" si="7252">IF(AND($BI149&lt;&gt;$DP$5,$BI149&lt;=$DP$6,$BI149&lt;&gt;$CN$7),1,0)</f>
        <v>0</v>
      </c>
      <c r="EA149" s="32">
        <f t="shared" ref="EA149" si="7253">IF(AND($BQ149&lt;&gt;$DP$5,$BQ149&lt;=$DP$6,$BQ149&lt;&gt;$CN$7),1,0)</f>
        <v>0</v>
      </c>
      <c r="EB149" s="32">
        <f t="shared" ref="EB149" si="7254">IF(AND($BU149&lt;&gt;$DP$5,$BU149&lt;=$DP$6,$BU149&lt;&gt;$CN$7),1,0)</f>
        <v>0</v>
      </c>
      <c r="EE149" s="328">
        <f>IF(M149&lt;&gt;"",IF(M149&lt;=$ED$6,1,IF(L149&gt;$ED$6,0,NETWORKDAYS(L149,$ED$6,祭日リスト)/NETWORKDAYS(L149,M149,祭日リスト)))*$GG149*週間進捗報告書!$G$9,0)</f>
        <v>0</v>
      </c>
      <c r="EF149" s="328">
        <f>IF(Q149&lt;&gt;"",IF(Q149&lt;=$ED$6,1,IF(P149&gt;$ED$6,0,NETWORKDAYS(P149,$ED$6,祭日リスト)/NETWORKDAYS(P149,Q149,祭日リスト)))*$GG149*週間進捗報告書!$G$10,0)</f>
        <v>0</v>
      </c>
      <c r="EG149" s="328">
        <f>IF(U149&lt;&gt;"",IF(U149&lt;=$ED$6,1,IF(T149&gt;$ED$6,0,NETWORKDAYS(T149,$ED$6,祭日リスト)/NETWORKDAYS(T149,U149,祭日リスト)))*$GG149*週間進捗報告書!$G$11,0)</f>
        <v>0</v>
      </c>
      <c r="EH149" s="328">
        <f>IF(Y149&lt;&gt;"",IF(Y149&lt;=$ED$6,1,IF(X149&gt;$ED$6,0,NETWORKDAYS(X149,$ED$6,祭日リスト)/NETWORKDAYS(X149,Y149,祭日リスト)))*$GG149*週間進捗報告書!$G$12,0)</f>
        <v>0</v>
      </c>
      <c r="EI149" s="328">
        <f>IF(AG149&lt;&gt;"",IF(AG149&lt;=$ED$6,1,IF(AF149&gt;$ED$6,0,NETWORKDAYS(AF149,$ED$6,祭日リスト)/NETWORKDAYS(AF149,AG149,祭日リスト)))*$GG149*週間進捗報告書!$G$13,0)</f>
        <v>0</v>
      </c>
      <c r="EJ149" s="328">
        <f>IF(AK149&lt;&gt;"",IF(AK149&lt;=$ED$6,1,IF(AJ149&gt;$ED$6,0,NETWORKDAYS(AJ149,$ED$6,祭日リスト)/NETWORKDAYS(AJ149,AK149,祭日リスト)))*$GG149*週間進捗報告書!$G$14,0)</f>
        <v>0</v>
      </c>
      <c r="EK149" s="328">
        <f>IF(AS149&lt;&gt;"",IF(AS149&lt;=$ED$6,1,IF(AR149&gt;$ED$6,0,NETWORKDAYS(AR149,$ED$6,祭日リスト)/NETWORKDAYS(AR149,AS149,祭日リスト)))*$GG149*週間進捗報告書!$G$15,0)</f>
        <v>0</v>
      </c>
      <c r="EL149" s="328">
        <f>IF(AW149&lt;&gt;"",IF(AW149&lt;=$ED$6,1,IF(AV149&gt;$ED$6,0,NETWORKDAYS(AV149,$ED$6,祭日リスト)/NETWORKDAYS(AV149,AW149,祭日リスト)))*$GG149*週間進捗報告書!$G$16,0)</f>
        <v>0</v>
      </c>
      <c r="EM149" s="328">
        <f>IF(BE149&lt;&gt;"",IF(BE149&lt;=$ED$6,1,IF(BD149&gt;$ED$6,0,NETWORKDAYS(BD149,$ED$6,祭日リスト)/NETWORKDAYS(BD149,BE149,祭日リスト)))*$GG149*週間進捗報告書!$G$17,0)</f>
        <v>0</v>
      </c>
      <c r="EN149" s="328">
        <f>IF(BI149&lt;&gt;"",IF(BI149&lt;=$ED$6,1,IF(BH149&gt;$ED$6,0,NETWORKDAYS(BH149,$ED$6,祭日リスト)/NETWORKDAYS(BH149,BI149,祭日リスト)))*$GG149*週間進捗報告書!$G$18,0)</f>
        <v>0</v>
      </c>
      <c r="EO149" s="328">
        <f>IF(BQ149&lt;&gt;"",IF(BQ149&lt;=$ED$6,1,IF(BP149&gt;$ED$6,0,NETWORKDAYS(BP149,$ED$6,祭日リスト)/NETWORKDAYS(BP149,BQ149,祭日リスト)))*$GG149*週間進捗報告書!$G$19,0)</f>
        <v>0</v>
      </c>
      <c r="EP149" s="328">
        <f>IF(BU149&lt;&gt;"",IF(BU149&lt;=$ED$6,1,IF(BT149&gt;$ED$6,0,NETWORKDAYS(BT149,$ED$6,祭日リスト)/NETWORKDAYS(BT149,BU149,祭日リスト)))*$GG149*週間進捗報告書!$G$20,0)</f>
        <v>0</v>
      </c>
      <c r="ER149" s="547">
        <f t="shared" ref="ER149:FC149" si="7255">EE149-EE150</f>
        <v>0</v>
      </c>
      <c r="ES149" s="547">
        <f t="shared" si="7255"/>
        <v>0</v>
      </c>
      <c r="ET149" s="547">
        <f t="shared" si="7255"/>
        <v>0</v>
      </c>
      <c r="EU149" s="547">
        <f t="shared" si="7255"/>
        <v>0</v>
      </c>
      <c r="EV149" s="547">
        <f t="shared" si="7255"/>
        <v>0</v>
      </c>
      <c r="EW149" s="547">
        <f t="shared" si="7255"/>
        <v>0</v>
      </c>
      <c r="EX149" s="547">
        <f t="shared" si="7255"/>
        <v>0</v>
      </c>
      <c r="EY149" s="547">
        <f t="shared" si="7255"/>
        <v>0</v>
      </c>
      <c r="EZ149" s="547">
        <f t="shared" si="7255"/>
        <v>0</v>
      </c>
      <c r="FA149" s="547">
        <f t="shared" si="7255"/>
        <v>0</v>
      </c>
      <c r="FB149" s="547">
        <f t="shared" si="7255"/>
        <v>0</v>
      </c>
      <c r="FC149" s="547">
        <f t="shared" si="7255"/>
        <v>0</v>
      </c>
      <c r="FD149" s="547">
        <f t="shared" ref="FD149" si="7256">SUM(ER149:FC150)</f>
        <v>0</v>
      </c>
      <c r="FE149" s="333"/>
      <c r="FG149" s="32">
        <f>IF(AND($M149&lt;&gt;$FF$7),1,0)</f>
        <v>0</v>
      </c>
      <c r="FH149" s="32">
        <f>IF(AND($Q149&lt;&gt;$FF$7),1,0)</f>
        <v>0</v>
      </c>
      <c r="FI149" s="32">
        <f>IF(AND($U149&lt;&gt;$FF$7),1,0)</f>
        <v>0</v>
      </c>
      <c r="FJ149" s="32">
        <f>IF(AND($Y149&lt;&gt;$FF$7),1,0)</f>
        <v>0</v>
      </c>
      <c r="FK149" s="32">
        <f>IF(AND($AG149&lt;&gt;$FF$7),1,0)</f>
        <v>0</v>
      </c>
      <c r="FL149" s="32">
        <f>IF(AND($AK149&lt;&gt;$FF$7),1,0)</f>
        <v>0</v>
      </c>
      <c r="FM149" s="32">
        <f>IF(AND($AS149&lt;&gt;$FF$7),1,0)</f>
        <v>0</v>
      </c>
      <c r="FN149" s="32">
        <f>IF(AND($AW149&lt;&gt;$FF$7),1,0)</f>
        <v>0</v>
      </c>
      <c r="FO149" s="32">
        <f>IF(AND($BE149&lt;&gt;$FF$7),1,0)</f>
        <v>0</v>
      </c>
      <c r="FP149" s="32">
        <f>IF(AND($BI149&lt;&gt;$FF$7),1,0)</f>
        <v>0</v>
      </c>
      <c r="FQ149" s="32">
        <f>IF(AND($BQ149&lt;&gt;$FF$7),1,0)</f>
        <v>0</v>
      </c>
      <c r="FR149" s="32">
        <f>IF(AND($BU149&lt;&gt;$FF$7),1,0)</f>
        <v>0</v>
      </c>
      <c r="FU149" s="294">
        <f t="shared" ref="FU149" si="7257">IF($K149&lt;&gt;"NG",$GG149,0)</f>
        <v>0</v>
      </c>
      <c r="FV149" s="294">
        <f t="shared" ref="FV149" si="7258">IF($O149&lt;&gt;"NG",$GG149,0)</f>
        <v>0</v>
      </c>
      <c r="FW149" s="294">
        <f t="shared" ref="FW149" si="7259">IF($S149&lt;&gt;"NG",$GG149,0)</f>
        <v>0</v>
      </c>
      <c r="FX149" s="294">
        <f t="shared" ref="FX149" si="7260">IF($W149&lt;&gt;"NG",$GG149,0)</f>
        <v>0</v>
      </c>
      <c r="FY149" s="294">
        <f t="shared" ref="FY149" si="7261">IF($AE149&lt;&gt;"NG",$GG149,0)</f>
        <v>0</v>
      </c>
      <c r="FZ149" s="294">
        <f t="shared" ref="FZ149" si="7262">IF($AI149&lt;&gt;"NG",$GG149,0)</f>
        <v>0</v>
      </c>
      <c r="GA149" s="294">
        <f t="shared" ref="GA149" si="7263">IF($AQ149&lt;&gt;"NG",$GG149,0)</f>
        <v>0</v>
      </c>
      <c r="GB149" s="294">
        <f t="shared" ref="GB149" si="7264">IF($AU149&lt;&gt;"NG",$GG149,0)</f>
        <v>0</v>
      </c>
      <c r="GC149" s="294">
        <f t="shared" ref="GC149" si="7265">IF($BC149&lt;&gt;"NG",$GG149,0)</f>
        <v>0</v>
      </c>
      <c r="GD149" s="294">
        <f t="shared" ref="GD149" si="7266">IF($BG149&lt;&gt;"NG",$GG149,0)</f>
        <v>0</v>
      </c>
      <c r="GE149" s="294">
        <f t="shared" ref="GE149" si="7267">IF($BO149&lt;&gt;"NG",$GG149,0)</f>
        <v>0</v>
      </c>
      <c r="GF149" s="294">
        <f t="shared" ref="GF149" si="7268">IF($BS149&lt;&gt;"NG",$GG149,0)</f>
        <v>0</v>
      </c>
      <c r="GG149" s="294" t="e">
        <f>VLOOKUP($D149,リスト!$D:$S,15,FALSE)</f>
        <v>#N/A</v>
      </c>
      <c r="GH149" s="2" t="e">
        <f>INDEX(リスト!$V:$V,MATCH(中日程計画表!$D149,リスト!$D:$D,0))</f>
        <v>#N/A</v>
      </c>
      <c r="GI149" s="2" t="e">
        <f>INDEX(リスト!$A:$A,MATCH(中日程計画表!$D149,リスト!$D:$D,0))</f>
        <v>#N/A</v>
      </c>
      <c r="GJ149" s="2" t="e">
        <f>INDEX(リスト!$U:$U,MATCH(中日程計画表!$D149,リスト!$D:$D,0))</f>
        <v>#N/A</v>
      </c>
      <c r="GK149" s="5" t="e">
        <f>INDEX(リスト!$W:$W,MATCH(中日程計画表!$D149,リスト!$D:$D,0))</f>
        <v>#N/A</v>
      </c>
      <c r="GL149" s="2" t="s">
        <v>200</v>
      </c>
      <c r="GM149" s="296">
        <f>D149</f>
        <v>0</v>
      </c>
      <c r="GN149" s="296" t="str">
        <f>E149</f>
        <v>ロケーションマスタ</v>
      </c>
      <c r="GU149" s="460" t="str">
        <f t="shared" ref="GU149" si="7269">AE149</f>
        <v>NG</v>
      </c>
      <c r="GV149" s="460">
        <f t="shared" ref="GV149" si="7270">EI149</f>
        <v>0</v>
      </c>
      <c r="GW149" s="460">
        <f t="shared" ref="GW149" si="7271">EI150</f>
        <v>0</v>
      </c>
      <c r="GX149" s="462">
        <f t="shared" ref="GX149" si="7272">EV149</f>
        <v>0</v>
      </c>
      <c r="GY149" s="460" t="str">
        <f t="shared" ref="GY149" si="7273">AI149</f>
        <v>NG</v>
      </c>
      <c r="GZ149" s="460">
        <f t="shared" ref="GZ149" si="7274">EJ149</f>
        <v>0</v>
      </c>
      <c r="HA149" s="460">
        <f t="shared" ref="HA149" si="7275">EJ150</f>
        <v>0</v>
      </c>
      <c r="HB149" s="462">
        <f t="shared" ref="HB149" si="7276">EW149</f>
        <v>0</v>
      </c>
      <c r="HC149" s="460" t="str">
        <f t="shared" ref="HC149" si="7277">AQ149</f>
        <v>NG</v>
      </c>
      <c r="HD149" s="460">
        <f t="shared" ref="HD149" si="7278">EK149</f>
        <v>0</v>
      </c>
      <c r="HE149" s="460">
        <f t="shared" ref="HE149" si="7279">EK150</f>
        <v>0</v>
      </c>
      <c r="HF149" s="462">
        <f t="shared" ref="HF149" si="7280">EX149</f>
        <v>0</v>
      </c>
      <c r="HG149" s="460" t="str">
        <f t="shared" ref="HG149" si="7281">AU149</f>
        <v>NG</v>
      </c>
      <c r="HH149" s="460">
        <f t="shared" ref="HH149" si="7282">EL149</f>
        <v>0</v>
      </c>
      <c r="HI149" s="460">
        <f t="shared" ref="HI149" si="7283">EL150</f>
        <v>0</v>
      </c>
      <c r="HJ149" s="462">
        <f t="shared" ref="HJ149" si="7284">EY149</f>
        <v>0</v>
      </c>
      <c r="HK149" s="460" t="str">
        <f t="shared" ref="HK149" si="7285">BC149</f>
        <v>NG</v>
      </c>
      <c r="HL149" s="460">
        <f t="shared" ref="HL149" si="7286">EM149</f>
        <v>0</v>
      </c>
      <c r="HM149" s="460">
        <f t="shared" ref="HM149" si="7287">EM150</f>
        <v>0</v>
      </c>
      <c r="HN149" s="462">
        <f t="shared" ref="HN149" si="7288">EZ149</f>
        <v>0</v>
      </c>
      <c r="HO149" s="460" t="str">
        <f t="shared" ref="HO149" si="7289">BG149</f>
        <v>NG</v>
      </c>
      <c r="HP149" s="460">
        <f t="shared" ref="HP149" si="7290">EN149</f>
        <v>0</v>
      </c>
      <c r="HQ149" s="460">
        <f t="shared" ref="HQ149" si="7291">EN150</f>
        <v>0</v>
      </c>
      <c r="HR149" s="462">
        <f t="shared" ref="HR149" si="7292">FA149</f>
        <v>0</v>
      </c>
      <c r="HS149" s="332"/>
    </row>
    <row r="150" spans="1:227" ht="12" customHeight="1">
      <c r="A150" s="489"/>
      <c r="B150" s="487"/>
      <c r="C150" s="475"/>
      <c r="D150" s="485"/>
      <c r="E150" s="483"/>
      <c r="F150" s="317"/>
      <c r="G150" s="317"/>
      <c r="H150" s="317"/>
      <c r="I150" s="317"/>
      <c r="J150" s="316"/>
      <c r="K150" s="481"/>
      <c r="L150" s="77"/>
      <c r="M150" s="77"/>
      <c r="N150" s="471"/>
      <c r="O150" s="475"/>
      <c r="P150" s="77"/>
      <c r="Q150" s="77"/>
      <c r="R150" s="471"/>
      <c r="S150" s="475"/>
      <c r="T150" s="77"/>
      <c r="U150" s="77"/>
      <c r="V150" s="471"/>
      <c r="W150" s="473"/>
      <c r="X150" s="77"/>
      <c r="Y150" s="77"/>
      <c r="Z150" s="471"/>
      <c r="AA150" s="477"/>
      <c r="AB150" s="80"/>
      <c r="AC150" s="80"/>
      <c r="AD150" s="471"/>
      <c r="AE150" s="473"/>
      <c r="AF150" s="77"/>
      <c r="AG150" s="77"/>
      <c r="AH150" s="471"/>
      <c r="AI150" s="473"/>
      <c r="AJ150" s="77"/>
      <c r="AK150" s="77"/>
      <c r="AL150" s="471"/>
      <c r="AM150" s="477"/>
      <c r="AN150" s="80"/>
      <c r="AO150" s="80"/>
      <c r="AP150" s="471"/>
      <c r="AQ150" s="473"/>
      <c r="AR150" s="77"/>
      <c r="AS150" s="77"/>
      <c r="AT150" s="471"/>
      <c r="AU150" s="473"/>
      <c r="AV150" s="77"/>
      <c r="AW150" s="77"/>
      <c r="AX150" s="471"/>
      <c r="AY150" s="477"/>
      <c r="AZ150" s="80"/>
      <c r="BA150" s="80"/>
      <c r="BB150" s="471"/>
      <c r="BC150" s="475"/>
      <c r="BD150" s="77"/>
      <c r="BE150" s="77"/>
      <c r="BF150" s="471"/>
      <c r="BG150" s="473"/>
      <c r="BH150" s="77"/>
      <c r="BI150" s="77"/>
      <c r="BJ150" s="471"/>
      <c r="BK150" s="477"/>
      <c r="BL150" s="80"/>
      <c r="BM150" s="80"/>
      <c r="BN150" s="471"/>
      <c r="BO150" s="475"/>
      <c r="BP150" s="77"/>
      <c r="BQ150" s="77"/>
      <c r="BR150" s="471"/>
      <c r="BS150" s="473"/>
      <c r="BT150" s="77"/>
      <c r="BU150" s="77"/>
      <c r="BV150" s="471"/>
      <c r="BW150" s="469"/>
      <c r="BX150" s="467"/>
      <c r="BY150" s="490"/>
      <c r="CA150" s="19">
        <f t="shared" ref="CA150" si="7293">IF(AND($N149=1,$M150&lt;&gt;$BZ$7),1,0)</f>
        <v>0</v>
      </c>
      <c r="CB150" s="19">
        <f t="shared" ref="CB150" si="7294">IF(AND($R149=1,$Q150&lt;&gt;$BZ$7),1,0)</f>
        <v>0</v>
      </c>
      <c r="CC150" s="19">
        <f t="shared" ref="CC150" si="7295">IF(AND($V149=1,$U150&lt;&gt;$BZ$7),1,0)</f>
        <v>0</v>
      </c>
      <c r="CD150" s="19">
        <f t="shared" ref="CD150" si="7296">IF(AND($Z149=1,$Y150&lt;&gt;$BZ$7),1,0)</f>
        <v>0</v>
      </c>
      <c r="CE150" s="19">
        <f t="shared" ref="CE150" si="7297">IF(AND($AH149=1,$AG150&lt;&gt;$BZ$7),1,0)</f>
        <v>0</v>
      </c>
      <c r="CF150" s="19">
        <f t="shared" ref="CF150" si="7298">IF(AND($AL149=1,$AK150&lt;&gt;$BZ$7),1,0)</f>
        <v>0</v>
      </c>
      <c r="CG150" s="19">
        <f t="shared" ref="CG150" si="7299">IF(AND($AT149=1,$AS150&lt;&gt;$BZ$7),1,0)</f>
        <v>0</v>
      </c>
      <c r="CH150" s="19">
        <f t="shared" ref="CH150" si="7300">IF(AND($AX149=1,$AW150&lt;&gt;$BZ$7),1,0)</f>
        <v>0</v>
      </c>
      <c r="CI150" s="19">
        <f t="shared" ref="CI150" si="7301">IF(AND($BF149=1,$BE150&lt;&gt;$BZ$7),1,0)</f>
        <v>0</v>
      </c>
      <c r="CJ150" s="19">
        <f t="shared" ref="CJ150" si="7302">IF(AND($BJ149=1,$BI150&lt;&gt;$BZ$7),1,0)</f>
        <v>0</v>
      </c>
      <c r="CK150" s="19">
        <f t="shared" ref="CK150" si="7303">IF(AND($BR149=1,$BQ150&lt;&gt;$BZ$7),1,0)</f>
        <v>0</v>
      </c>
      <c r="CL150" s="19">
        <f t="shared" ref="CL150" si="7304">IF(AND($BV149=1,$BU150&lt;&gt;$BZ$7),1,0)</f>
        <v>0</v>
      </c>
      <c r="CO150" s="19">
        <f>IF(AND($M150&lt;&gt;$CN$7,$M150&lt;=$CN$6),1,0)</f>
        <v>0</v>
      </c>
      <c r="CP150" s="19">
        <f>IF(AND($Q150&lt;&gt;$CN$7,$Q150&lt;=$CN$6),1,0)</f>
        <v>0</v>
      </c>
      <c r="CQ150" s="19">
        <f>IF(AND($U150&lt;&gt;$CN$7,$U150&lt;=$CN$6),1,0)</f>
        <v>0</v>
      </c>
      <c r="CR150" s="19">
        <f>IF(AND($Y150&lt;&gt;$CN$7,$Y150&lt;=$CN$6),1,0)</f>
        <v>0</v>
      </c>
      <c r="CS150" s="19">
        <f>IF(AND($AG150&lt;&gt;$CN$7,$AG150&lt;=$CN$6),1,0)</f>
        <v>0</v>
      </c>
      <c r="CT150" s="19">
        <f>IF(AND($AK150&lt;&gt;$CN$7,$AK150&lt;=$CN$6),1,0)</f>
        <v>0</v>
      </c>
      <c r="CU150" s="19">
        <f>IF(AND($AS150&lt;&gt;$CN$7,$AS150&lt;=$CN$6),1,0)</f>
        <v>0</v>
      </c>
      <c r="CV150" s="19">
        <f>IF(AND($AW150&lt;&gt;$CN$7,$AW150&lt;=$CN$6),1,0)</f>
        <v>0</v>
      </c>
      <c r="CW150" s="19">
        <f>IF(AND($BE150&lt;&gt;$CN$7,$BE150&lt;=$CN$6),1,0)</f>
        <v>0</v>
      </c>
      <c r="CX150" s="19">
        <f>IF(AND($BI150&lt;&gt;$CN$7,$BI150&lt;=$CN$6),1,0)</f>
        <v>0</v>
      </c>
      <c r="CY150" s="19">
        <f>IF(AND($BQ150&lt;&gt;$CN$7,$BQ150&lt;=$CN$6),1,0)</f>
        <v>0</v>
      </c>
      <c r="CZ150" s="19">
        <f>IF(AND($BU150&lt;&gt;$CN$7,$BU150&lt;=$CN$6),1,0)</f>
        <v>0</v>
      </c>
      <c r="DC150" s="19">
        <f>IF($N149=1,1,0)</f>
        <v>0</v>
      </c>
      <c r="DD150" s="19">
        <f>IF($R149=1,1,0)</f>
        <v>0</v>
      </c>
      <c r="DE150" s="19">
        <f>IF($V149=1,1,0)</f>
        <v>0</v>
      </c>
      <c r="DF150" s="19">
        <f>IF($Z149=1,1,0)</f>
        <v>0</v>
      </c>
      <c r="DG150" s="19">
        <f>IF($AH149=1,1,0)</f>
        <v>0</v>
      </c>
      <c r="DH150" s="19">
        <f>IF($AL149=1,1,0)</f>
        <v>0</v>
      </c>
      <c r="DI150" s="19">
        <f>IF($AT149=1,1,0)</f>
        <v>0</v>
      </c>
      <c r="DJ150" s="19">
        <f>IF($AX149=1,1,0)</f>
        <v>0</v>
      </c>
      <c r="DK150" s="19">
        <f>IF($BF149=1,1,0)</f>
        <v>0</v>
      </c>
      <c r="DL150" s="19">
        <f>IF($BJ149=1,1,0)</f>
        <v>0</v>
      </c>
      <c r="DM150" s="19">
        <f>IF($BR149=1,1,0)</f>
        <v>0</v>
      </c>
      <c r="DN150" s="19">
        <f>IF($BV149=1,1,0)</f>
        <v>0</v>
      </c>
      <c r="DQ150" s="19">
        <f t="shared" ref="DQ150" si="7305">IF($N149=1,1,0)</f>
        <v>0</v>
      </c>
      <c r="DR150" s="19">
        <f t="shared" ref="DR150" si="7306">IF($R149=1,1,0)</f>
        <v>0</v>
      </c>
      <c r="DS150" s="19">
        <f t="shared" ref="DS150" si="7307">IF($V149=1,1,0)</f>
        <v>0</v>
      </c>
      <c r="DT150" s="19">
        <f t="shared" ref="DT150" si="7308">IF($Z149=1,1,0)</f>
        <v>0</v>
      </c>
      <c r="DU150" s="19">
        <f t="shared" ref="DU150" si="7309">IF($AH149=1,1,0)</f>
        <v>0</v>
      </c>
      <c r="DV150" s="19">
        <f t="shared" ref="DV150" si="7310">IF($AL149=1,1,0)</f>
        <v>0</v>
      </c>
      <c r="DW150" s="19">
        <f t="shared" ref="DW150" si="7311">IF($AT149=1,1,0)</f>
        <v>0</v>
      </c>
      <c r="DX150" s="19">
        <f t="shared" ref="DX150" si="7312">IF($AX149=1,1,0)</f>
        <v>0</v>
      </c>
      <c r="DY150" s="19">
        <f t="shared" ref="DY150" si="7313">IF($BF149=1,1,0)</f>
        <v>0</v>
      </c>
      <c r="DZ150" s="19">
        <f t="shared" ref="DZ150" si="7314">IF($BJ149=1,1,0)</f>
        <v>0</v>
      </c>
      <c r="EA150" s="19">
        <f t="shared" ref="EA150" si="7315">IF($BR149=1,1,0)</f>
        <v>0</v>
      </c>
      <c r="EB150" s="19">
        <f t="shared" ref="EB150" si="7316">IF($BV149=1,1,0)</f>
        <v>0</v>
      </c>
      <c r="EE150" s="329">
        <f>N149*$FU150*週間進捗報告書!$G$9</f>
        <v>0</v>
      </c>
      <c r="EF150" s="329">
        <f>R149*$FV150*週間進捗報告書!$G$10</f>
        <v>0</v>
      </c>
      <c r="EG150" s="329">
        <f>V149*$FW150*週間進捗報告書!$G$11</f>
        <v>0</v>
      </c>
      <c r="EH150" s="329">
        <f>Z149*$FX150*週間進捗報告書!$G$12</f>
        <v>0</v>
      </c>
      <c r="EI150" s="329">
        <f>AH149*$FY150*週間進捗報告書!$G$13</f>
        <v>0</v>
      </c>
      <c r="EJ150" s="329">
        <f>AL149*$FZ150*週間進捗報告書!$G$14</f>
        <v>0</v>
      </c>
      <c r="EK150" s="329">
        <f>AT149*$GA150*週間進捗報告書!$G$15</f>
        <v>0</v>
      </c>
      <c r="EL150" s="329">
        <f>AX149*$GB150*週間進捗報告書!$G$16</f>
        <v>0</v>
      </c>
      <c r="EM150" s="329">
        <f>BF149*$GC150*週間進捗報告書!$G$17</f>
        <v>0</v>
      </c>
      <c r="EN150" s="329">
        <f>BJ149*$GD150*週間進捗報告書!$G$18</f>
        <v>0</v>
      </c>
      <c r="EO150" s="329">
        <f>BR149*$GE150*週間進捗報告書!$G$19</f>
        <v>0</v>
      </c>
      <c r="EP150" s="329">
        <f>BV149*$GF150*週間進捗報告書!$G$20</f>
        <v>0</v>
      </c>
      <c r="ER150" s="547"/>
      <c r="ES150" s="547"/>
      <c r="ET150" s="547"/>
      <c r="EU150" s="547"/>
      <c r="EV150" s="547"/>
      <c r="EW150" s="547"/>
      <c r="EX150" s="547"/>
      <c r="EY150" s="547"/>
      <c r="EZ150" s="547"/>
      <c r="FA150" s="547"/>
      <c r="FB150" s="547"/>
      <c r="FC150" s="547"/>
      <c r="FD150" s="547"/>
      <c r="FE150" s="332"/>
      <c r="FG150" s="19"/>
      <c r="FH150" s="19"/>
      <c r="FI150" s="19"/>
      <c r="FJ150" s="19"/>
      <c r="FK150" s="19"/>
      <c r="FL150" s="19"/>
      <c r="FM150" s="19"/>
      <c r="FN150" s="19"/>
      <c r="FO150" s="19"/>
      <c r="FP150" s="19"/>
      <c r="FQ150" s="19"/>
      <c r="FR150" s="19"/>
      <c r="FU150" s="295">
        <f t="shared" ref="FU150" si="7317">FU149</f>
        <v>0</v>
      </c>
      <c r="FV150" s="295">
        <f t="shared" ref="FV150" si="7318">FV149</f>
        <v>0</v>
      </c>
      <c r="FW150" s="295">
        <f t="shared" ref="FW150" si="7319">FW149</f>
        <v>0</v>
      </c>
      <c r="FX150" s="295">
        <f t="shared" ref="FX150" si="7320">FX149</f>
        <v>0</v>
      </c>
      <c r="FY150" s="295">
        <f t="shared" ref="FY150" si="7321">FY149</f>
        <v>0</v>
      </c>
      <c r="FZ150" s="295">
        <f t="shared" ref="FZ150" si="7322">FZ149</f>
        <v>0</v>
      </c>
      <c r="GA150" s="295">
        <f t="shared" ref="GA150" si="7323">GA149</f>
        <v>0</v>
      </c>
      <c r="GB150" s="295">
        <f t="shared" ref="GB150" si="7324">GB149</f>
        <v>0</v>
      </c>
      <c r="GC150" s="295">
        <f t="shared" ref="GC150" si="7325">GC149</f>
        <v>0</v>
      </c>
      <c r="GD150" s="295">
        <f t="shared" ref="GD150" si="7326">GD149</f>
        <v>0</v>
      </c>
      <c r="GE150" s="295">
        <f t="shared" ref="GE150" si="7327">GE149</f>
        <v>0</v>
      </c>
      <c r="GF150" s="295">
        <f t="shared" ref="GF150" si="7328">GF149</f>
        <v>0</v>
      </c>
      <c r="GG150" s="295" t="e">
        <f t="shared" ref="GG150" si="7329">GG149</f>
        <v>#N/A</v>
      </c>
      <c r="GH150" s="2" t="e">
        <f>INDEX(リスト!$V:$V,MATCH(中日程計画表!$D149,リスト!$D:$D,0))</f>
        <v>#N/A</v>
      </c>
      <c r="GI150" s="2" t="e">
        <f>INDEX(リスト!$A:$A,MATCH(中日程計画表!$D149,リスト!$D:$D,0))</f>
        <v>#N/A</v>
      </c>
      <c r="GJ150" s="2" t="e">
        <f>INDEX(リスト!$U:$U,MATCH(中日程計画表!$D149,リスト!$D:$D,0))</f>
        <v>#N/A</v>
      </c>
      <c r="GK150" s="5" t="e">
        <f>INDEX(リスト!$W:$W,MATCH(中日程計画表!$D149,リスト!$D:$D,0))</f>
        <v>#N/A</v>
      </c>
      <c r="GL150" s="2" t="s">
        <v>201</v>
      </c>
      <c r="GM150" s="296">
        <f t="shared" ref="GM150" si="7330">GM149</f>
        <v>0</v>
      </c>
      <c r="GN150" s="296" t="str">
        <f t="shared" ref="GN150" si="7331">GN149</f>
        <v>ロケーションマスタ</v>
      </c>
      <c r="GU150" s="461"/>
      <c r="GV150" s="460"/>
      <c r="GW150" s="460"/>
      <c r="GX150" s="461"/>
      <c r="GY150" s="461"/>
      <c r="GZ150" s="460"/>
      <c r="HA150" s="460"/>
      <c r="HB150" s="461"/>
      <c r="HC150" s="461"/>
      <c r="HD150" s="460"/>
      <c r="HE150" s="460"/>
      <c r="HF150" s="461"/>
      <c r="HG150" s="461"/>
      <c r="HH150" s="460"/>
      <c r="HI150" s="460"/>
      <c r="HJ150" s="461"/>
      <c r="HK150" s="461"/>
      <c r="HL150" s="460"/>
      <c r="HM150" s="460"/>
      <c r="HN150" s="461"/>
      <c r="HO150" s="461"/>
      <c r="HP150" s="460"/>
      <c r="HQ150" s="460"/>
      <c r="HR150" s="461"/>
      <c r="HS150" s="4"/>
    </row>
    <row r="151" spans="1:227" ht="12" customHeight="1">
      <c r="A151" s="488" t="str">
        <f t="shared" ref="A151" ca="1" si="7332">INDIRECT("リスト!A"&amp;B151+6)</f>
        <v>マスタ</v>
      </c>
      <c r="B151" s="486">
        <f t="shared" ref="B151" si="7333">ROUNDDOWN((ROW()-6)/2,0)+1</f>
        <v>73</v>
      </c>
      <c r="C151" s="474" t="str">
        <f>機能グループ名</f>
        <v>在庫</v>
      </c>
      <c r="D151" s="484">
        <f>機能ID</f>
        <v>0</v>
      </c>
      <c r="E151" s="482" t="str">
        <f>機能名</f>
        <v>在庫情報マスタ</v>
      </c>
      <c r="F151" s="315"/>
      <c r="G151" s="315"/>
      <c r="H151" s="315"/>
      <c r="I151" s="315"/>
      <c r="J151" s="316"/>
      <c r="K151" s="480" t="str">
        <f>担当者_SR</f>
        <v>NG</v>
      </c>
      <c r="L151" s="76"/>
      <c r="M151" s="76"/>
      <c r="N151" s="470"/>
      <c r="O151" s="474" t="str">
        <f>担当者_SRR</f>
        <v>NG</v>
      </c>
      <c r="P151" s="76"/>
      <c r="Q151" s="76"/>
      <c r="R151" s="470"/>
      <c r="S151" s="474" t="str">
        <f>担当者_DS</f>
        <v>NG</v>
      </c>
      <c r="T151" s="76"/>
      <c r="U151" s="76"/>
      <c r="V151" s="470"/>
      <c r="W151" s="472" t="str">
        <f>担当者_DSR</f>
        <v>NG</v>
      </c>
      <c r="X151" s="76"/>
      <c r="Y151" s="76"/>
      <c r="Z151" s="470"/>
      <c r="AA151" s="476"/>
      <c r="AB151" s="79"/>
      <c r="AC151" s="79"/>
      <c r="AD151" s="470">
        <f>IF(AC152 &lt;&gt; "",1,0)</f>
        <v>0</v>
      </c>
      <c r="AE151" s="472" t="str">
        <f>担当者_CD</f>
        <v>NG</v>
      </c>
      <c r="AF151" s="76"/>
      <c r="AG151" s="76"/>
      <c r="AH151" s="470"/>
      <c r="AI151" s="472" t="str">
        <f>担当者_DD</f>
        <v>NG</v>
      </c>
      <c r="AJ151" s="76"/>
      <c r="AK151" s="76"/>
      <c r="AL151" s="470"/>
      <c r="AM151" s="476"/>
      <c r="AN151" s="79"/>
      <c r="AO151" s="79"/>
      <c r="AP151" s="470">
        <f>IF(AO152 &lt;&gt; "",1,0)</f>
        <v>0</v>
      </c>
      <c r="AQ151" s="472" t="str">
        <f>担当者_MCL</f>
        <v>NG</v>
      </c>
      <c r="AR151" s="76"/>
      <c r="AS151" s="76"/>
      <c r="AT151" s="470"/>
      <c r="AU151" s="472" t="str">
        <f>担当者_MCLR</f>
        <v>NG</v>
      </c>
      <c r="AV151" s="76"/>
      <c r="AW151" s="76"/>
      <c r="AX151" s="470"/>
      <c r="AY151" s="476"/>
      <c r="AZ151" s="79"/>
      <c r="BA151" s="79"/>
      <c r="BB151" s="470">
        <f>IF(BA152 &lt;&gt; "",1,0)</f>
        <v>0</v>
      </c>
      <c r="BC151" s="474" t="str">
        <f>担当者_MT</f>
        <v>NG</v>
      </c>
      <c r="BD151" s="76"/>
      <c r="BE151" s="76"/>
      <c r="BF151" s="470"/>
      <c r="BG151" s="472" t="str">
        <f>担当者_M検</f>
        <v>NG</v>
      </c>
      <c r="BH151" s="76"/>
      <c r="BI151" s="76"/>
      <c r="BJ151" s="470"/>
      <c r="BK151" s="476"/>
      <c r="BL151" s="79"/>
      <c r="BM151" s="79"/>
      <c r="BN151" s="470">
        <v>0</v>
      </c>
      <c r="BO151" s="474" t="str">
        <f>担当者_モテ</f>
        <v>NG</v>
      </c>
      <c r="BP151" s="76"/>
      <c r="BQ151" s="76"/>
      <c r="BR151" s="470"/>
      <c r="BS151" s="472" t="str">
        <f>担当者_モテR</f>
        <v>NG</v>
      </c>
      <c r="BT151" s="76"/>
      <c r="BU151" s="76"/>
      <c r="BV151" s="470"/>
      <c r="BW151" s="468">
        <f t="shared" ref="BW151" si="7334">IFERROR(SUM(IF(K151&lt;&gt;"NG",N151*K$1,0),IF(O151&lt;&gt;"NG",R151*O$1,0),IF(S151&lt;&gt;"NG",V151*S$1,0),IF(W151&lt;&gt;"NG",Z151*W$1,0),IF(AA151&lt;&gt;"NG",AD151*AA$1,0),IF(AE151&lt;&gt;"NG",AH151*AE$1,0),IF(AI151&lt;&gt;"NG",AL151*AI$1,0),IF(AM151&lt;&gt;"NG",AP151*AM$1,0),IF(AQ151&lt;&gt;"NG",AT151*AQ$1,0),IF(AU151&lt;&gt;"NG",AX151*AU$1,0),IF(AY151&lt;&gt;"NG",BB151*AY$1,0),IF(BC151&lt;&gt;"NG",BF151*BC$1,0),IF(BG151&lt;&gt;"NG",BJ151*BG$1,0),IF(BK151&lt;&gt;"NG",BN151*BK$1,0),IF(BO151&lt;&gt;"NG",BR151*BO$1,0),IF(BS151&lt;&gt;"NG",BV151*BS$1,0))/SUM(IF(K151&lt;&gt;"NG",K$1,0),IF(O151&lt;&gt;"NG",O$1,0),IF(S151&lt;&gt;"NG",S$1,0),IF(W151&lt;&gt;"NG",W$1,0),IF(AA151&lt;&gt;"NG",AA$1,0),IF(AE151&lt;&gt;"NG",AE$1,0),IF(AI151&lt;&gt;"NG",AI$1,0),IF(AM151&lt;&gt;"NG",AM$1,0),IF(AQ151&lt;&gt;"NG",AQ$1,0),IF(AU151&lt;&gt;"NG",AU$1,0),IF(AY151&lt;&gt;"NG",AY$1,0),IF(BC151&lt;&gt;"NG",BC$1,0),IF(BG151&lt;&gt;"NG",BG$1,0),IF(BK151&lt;&gt;"NG",BK$1,0),IF(BO151&lt;&gt;"NG",BO$1,0),IF(BS151&lt;&gt;"NG",BS$1,0)),0)</f>
        <v>0</v>
      </c>
      <c r="BX151" s="466"/>
      <c r="BY151" s="490"/>
      <c r="BZ151" s="5"/>
      <c r="CA151" s="32">
        <f t="shared" ref="CA151" si="7335">IF(AND($M151&lt;&gt;$BZ$5,$M151&lt;=$BZ$6,$M151&lt;&gt;$BZ$7),1,0)</f>
        <v>0</v>
      </c>
      <c r="CB151" s="32">
        <f t="shared" ref="CB151" si="7336">IF(AND($Q151&lt;&gt;$BZ$5,$Q151&lt;=$BZ$6,$Q151&lt;&gt;$BZ$7),1,0)</f>
        <v>0</v>
      </c>
      <c r="CC151" s="32">
        <f t="shared" ref="CC151" si="7337">IF(AND($U151&lt;&gt;$BZ$5,$U151&lt;=$BZ$6,$U151&lt;&gt;$BZ$7),1,0)</f>
        <v>0</v>
      </c>
      <c r="CD151" s="32">
        <f t="shared" ref="CD151" si="7338">IF(AND($Y151&lt;&gt;$BZ$5,$Y151&lt;=$BZ$6,$Y151&lt;&gt;$BZ$7),1,0)</f>
        <v>0</v>
      </c>
      <c r="CE151" s="32">
        <f t="shared" ref="CE151" si="7339">IF(AND($AG151&lt;&gt;$BZ$5,$AG151&lt;=$BZ$6,$AG151&lt;&gt;$BZ$7),1,0)</f>
        <v>0</v>
      </c>
      <c r="CF151" s="32">
        <f t="shared" ref="CF151" si="7340">IF(AND($AK151&lt;&gt;$BZ$5,$AK151&lt;=$BZ$6,$AK151&lt;&gt;$BZ$7),1,0)</f>
        <v>0</v>
      </c>
      <c r="CG151" s="32">
        <f t="shared" ref="CG151" si="7341">IF(AND($AS151&lt;&gt;$BZ$5,$AS151&lt;=$BZ$6,$AS151&lt;&gt;$BZ$7),1,0)</f>
        <v>0</v>
      </c>
      <c r="CH151" s="32">
        <f t="shared" ref="CH151" si="7342">IF(AND($AW151&lt;&gt;$BZ$5,$AW151&lt;=$BZ$6,$AW151&lt;&gt;$BZ$7),1,0)</f>
        <v>0</v>
      </c>
      <c r="CI151" s="32">
        <f t="shared" ref="CI151" si="7343">IF(AND($BE151&lt;&gt;$BZ$5,$BE151&lt;=$BZ$6,$BE151&lt;&gt;$BZ$7),1,0)</f>
        <v>0</v>
      </c>
      <c r="CJ151" s="32">
        <f t="shared" ref="CJ151" si="7344">IF(AND($BI151&lt;&gt;$BZ$5,$BI151&lt;=$BZ$6,$BI151&lt;&gt;$BZ$7),1,0)</f>
        <v>0</v>
      </c>
      <c r="CK151" s="32">
        <f t="shared" ref="CK151" si="7345">IF(AND($BQ151&lt;&gt;$BZ$5,$BQ151&lt;=$BZ$6,$BQ151&lt;&gt;$BZ$7),1,0)</f>
        <v>0</v>
      </c>
      <c r="CL151" s="32">
        <f t="shared" ref="CL151" si="7346">IF(AND($BU151&lt;&gt;$BZ$5,$BU151&lt;=$BZ$6,$BU151&lt;&gt;$BZ$7),1,0)</f>
        <v>0</v>
      </c>
      <c r="CO151" s="32">
        <f>IF(AND($M151&lt;&gt;$CN$5,$M151&lt;=$CN$6,$M151&lt;&gt;$CN$7),1,0)</f>
        <v>0</v>
      </c>
      <c r="CP151" s="32">
        <f>IF(AND($Q151&lt;&gt;$CN$5,$Q151&lt;=$CN$6,$Q151&lt;&gt;$CN$7),1,0)</f>
        <v>0</v>
      </c>
      <c r="CQ151" s="32">
        <f>IF(AND($U151&lt;&gt;$CN$5,$U151&lt;=$CN$6,$U151&lt;&gt;$CN$7),1,0)</f>
        <v>0</v>
      </c>
      <c r="CR151" s="32">
        <f>IF(AND($Y151&lt;&gt;$CN$5,$Y151&lt;=$CN$6,$Y151&lt;&gt;$CN$7),1,0)</f>
        <v>0</v>
      </c>
      <c r="CS151" s="32">
        <f>IF(AND($AG151&lt;&gt;$CN$5,$AG151&lt;=$CN$6,$AG151&lt;&gt;$CN$7),1,0)</f>
        <v>0</v>
      </c>
      <c r="CT151" s="32">
        <f>IF(AND($AK151&lt;&gt;$CN$5,$AK151&lt;=$CN$6,$AK151&lt;&gt;$CN$7),1,0)</f>
        <v>0</v>
      </c>
      <c r="CU151" s="32">
        <f>IF(AND($AS151&lt;&gt;$CN$5,$AS151&lt;=$CN$6,$AS151&lt;&gt;$CN$7),1,0)</f>
        <v>0</v>
      </c>
      <c r="CV151" s="32">
        <f>IF(AND($AW151&lt;&gt;$CN$5,$AW151&lt;=$CN$6,$AW151&lt;&gt;$CN$7),1,0)</f>
        <v>0</v>
      </c>
      <c r="CW151" s="32">
        <f>IF(AND($BE151&lt;&gt;$CN$5,$BE151&lt;=$CN$6,$BE151&lt;&gt;$CN$7),1,0)</f>
        <v>0</v>
      </c>
      <c r="CX151" s="32">
        <f>IF(AND($BI151&lt;&gt;$CN$5,$BI151&lt;=$CN$6,$BI151&lt;&gt;$CN$7),1,0)</f>
        <v>0</v>
      </c>
      <c r="CY151" s="32">
        <f>IF(AND($BQ151&lt;&gt;$CN$5,$BQ151&lt;=$CN$6,$BQ151&lt;&gt;$CN$7),1,0)</f>
        <v>0</v>
      </c>
      <c r="CZ151" s="32">
        <f>IF(AND($BU151&lt;&gt;$CN$5,$BU151&lt;=$CN$6,$BU151&lt;&gt;$CN$7),1,0)</f>
        <v>0</v>
      </c>
      <c r="DC151" s="32">
        <f>IF(AND($M151&lt;&gt;$DB$5,$M151&lt;=$DB$6,$M151&lt;&gt;$CN$7),1,0)</f>
        <v>0</v>
      </c>
      <c r="DD151" s="32">
        <f>IF(AND($Q151&lt;&gt;$DB$5,$Q151&lt;=$DB$6,$Q151&lt;&gt;$CN$7),1,0)</f>
        <v>0</v>
      </c>
      <c r="DE151" s="32">
        <f>IF(AND($U151&lt;&gt;$DB$5,$U151&lt;=$DB$6,$U151&lt;&gt;$CN$7),1,0)</f>
        <v>0</v>
      </c>
      <c r="DF151" s="32">
        <f>IF(AND($Y151&lt;&gt;$DB$5,$Y151&lt;=$DB$6,$Y151&lt;&gt;$CN$7),1,0)</f>
        <v>0</v>
      </c>
      <c r="DG151" s="32">
        <f>IF(AND($AG151&lt;&gt;$DB$5,$AG151&lt;=$DB$6,$AG151&lt;&gt;$CN$7),1,0)</f>
        <v>0</v>
      </c>
      <c r="DH151" s="32">
        <f>IF(AND($AK151&lt;&gt;$DB$5,$AK151&lt;=$DB$6,$AK151&lt;&gt;$CN$7),1,0)</f>
        <v>0</v>
      </c>
      <c r="DI151" s="32">
        <f>IF(AND($AS151&lt;&gt;$DB$5,$AS151&lt;=$DB$6,$AS151&lt;&gt;$CN$7),1,0)</f>
        <v>0</v>
      </c>
      <c r="DJ151" s="32">
        <f>IF(AND($AW151&lt;&gt;$DB$5,$AW151&lt;=$DB$6,$AW151&lt;&gt;$CN$7),1,0)</f>
        <v>0</v>
      </c>
      <c r="DK151" s="32">
        <f>IF(AND($BE151&lt;&gt;$DB$5,$BE151&lt;=$DB$6,$BE151&lt;&gt;$CN$7),1,0)</f>
        <v>0</v>
      </c>
      <c r="DL151" s="32">
        <f>IF(AND($BI151&lt;&gt;$DB$5,$BI151&lt;=$DB$6,$BI151&lt;&gt;$CN$7),1,0)</f>
        <v>0</v>
      </c>
      <c r="DM151" s="32">
        <f>IF(AND($BQ151&lt;&gt;$DB$5,$BQ151&lt;=$DB$6,$BQ151&lt;&gt;$CN$7),1,0)</f>
        <v>0</v>
      </c>
      <c r="DN151" s="32">
        <f>IF(AND($BU151&lt;&gt;$DB$5,$BU151&lt;=$DB$6,$BU151&lt;&gt;$CN$7),1,0)</f>
        <v>0</v>
      </c>
      <c r="DQ151" s="32">
        <f t="shared" ref="DQ151" si="7347">IF(AND($M151&lt;&gt;$DP$5,$M151&lt;=$DP$6,$M151&lt;&gt;$CN$7),1,0)</f>
        <v>0</v>
      </c>
      <c r="DR151" s="32">
        <f t="shared" ref="DR151" si="7348">IF(AND($Q151&lt;&gt;$DP$5,$Q151&lt;=$DP$6,$Q151&lt;&gt;$CN$7),1,0)</f>
        <v>0</v>
      </c>
      <c r="DS151" s="32">
        <f t="shared" ref="DS151" si="7349">IF(AND($U151&lt;&gt;$DP$5,$U151&lt;=$DP$6,$U151&lt;&gt;$CN$7),1,0)</f>
        <v>0</v>
      </c>
      <c r="DT151" s="32">
        <f t="shared" ref="DT151" si="7350">IF(AND($Y151&lt;&gt;$DP$5,$Y151&lt;=$DP$6,$Y151&lt;&gt;$CN$7),1,0)</f>
        <v>0</v>
      </c>
      <c r="DU151" s="32">
        <f t="shared" ref="DU151" si="7351">IF(AND($AG151&lt;&gt;$DP$5,$AG151&lt;=$DP$6,$AG151&lt;&gt;$CN$7),1,0)</f>
        <v>0</v>
      </c>
      <c r="DV151" s="32">
        <f t="shared" ref="DV151" si="7352">IF(AND($AK151&lt;&gt;$DP$5,$AK151&lt;=$DP$6,$AK151&lt;&gt;$CN$7),1,0)</f>
        <v>0</v>
      </c>
      <c r="DW151" s="32">
        <f t="shared" ref="DW151" si="7353">IF(AND($AS151&lt;&gt;$DP$5,$AS151&lt;=$DP$6,$AS151&lt;&gt;$CN$7),1,0)</f>
        <v>0</v>
      </c>
      <c r="DX151" s="32">
        <f t="shared" ref="DX151" si="7354">IF(AND($AW151&lt;&gt;$DP$5,$AW151&lt;=$DP$6,$AW151&lt;&gt;$CN$7),1,0)</f>
        <v>0</v>
      </c>
      <c r="DY151" s="32">
        <f t="shared" ref="DY151" si="7355">IF(AND($BE151&lt;&gt;$DP$5,$BE151&lt;=$DP$6,$BE151&lt;&gt;$CN$7),1,0)</f>
        <v>0</v>
      </c>
      <c r="DZ151" s="32">
        <f t="shared" ref="DZ151" si="7356">IF(AND($BI151&lt;&gt;$DP$5,$BI151&lt;=$DP$6,$BI151&lt;&gt;$CN$7),1,0)</f>
        <v>0</v>
      </c>
      <c r="EA151" s="32">
        <f t="shared" ref="EA151" si="7357">IF(AND($BQ151&lt;&gt;$DP$5,$BQ151&lt;=$DP$6,$BQ151&lt;&gt;$CN$7),1,0)</f>
        <v>0</v>
      </c>
      <c r="EB151" s="32">
        <f t="shared" ref="EB151" si="7358">IF(AND($BU151&lt;&gt;$DP$5,$BU151&lt;=$DP$6,$BU151&lt;&gt;$CN$7),1,0)</f>
        <v>0</v>
      </c>
      <c r="EE151" s="328">
        <f>IF(M151&lt;&gt;"",IF(M151&lt;=$ED$6,1,IF(L151&gt;$ED$6,0,NETWORKDAYS(L151,$ED$6,祭日リスト)/NETWORKDAYS(L151,M151,祭日リスト)))*$GG151*週間進捗報告書!$G$9,0)</f>
        <v>0</v>
      </c>
      <c r="EF151" s="328">
        <f>IF(Q151&lt;&gt;"",IF(Q151&lt;=$ED$6,1,IF(P151&gt;$ED$6,0,NETWORKDAYS(P151,$ED$6,祭日リスト)/NETWORKDAYS(P151,Q151,祭日リスト)))*$GG151*週間進捗報告書!$G$10,0)</f>
        <v>0</v>
      </c>
      <c r="EG151" s="328">
        <f>IF(U151&lt;&gt;"",IF(U151&lt;=$ED$6,1,IF(T151&gt;$ED$6,0,NETWORKDAYS(T151,$ED$6,祭日リスト)/NETWORKDAYS(T151,U151,祭日リスト)))*$GG151*週間進捗報告書!$G$11,0)</f>
        <v>0</v>
      </c>
      <c r="EH151" s="328">
        <f>IF(Y151&lt;&gt;"",IF(Y151&lt;=$ED$6,1,IF(X151&gt;$ED$6,0,NETWORKDAYS(X151,$ED$6,祭日リスト)/NETWORKDAYS(X151,Y151,祭日リスト)))*$GG151*週間進捗報告書!$G$12,0)</f>
        <v>0</v>
      </c>
      <c r="EI151" s="328">
        <f>IF(AG151&lt;&gt;"",IF(AG151&lt;=$ED$6,1,IF(AF151&gt;$ED$6,0,NETWORKDAYS(AF151,$ED$6,祭日リスト)/NETWORKDAYS(AF151,AG151,祭日リスト)))*$GG151*週間進捗報告書!$G$13,0)</f>
        <v>0</v>
      </c>
      <c r="EJ151" s="328">
        <f>IF(AK151&lt;&gt;"",IF(AK151&lt;=$ED$6,1,IF(AJ151&gt;$ED$6,0,NETWORKDAYS(AJ151,$ED$6,祭日リスト)/NETWORKDAYS(AJ151,AK151,祭日リスト)))*$GG151*週間進捗報告書!$G$14,0)</f>
        <v>0</v>
      </c>
      <c r="EK151" s="328">
        <f>IF(AS151&lt;&gt;"",IF(AS151&lt;=$ED$6,1,IF(AR151&gt;$ED$6,0,NETWORKDAYS(AR151,$ED$6,祭日リスト)/NETWORKDAYS(AR151,AS151,祭日リスト)))*$GG151*週間進捗報告書!$G$15,0)</f>
        <v>0</v>
      </c>
      <c r="EL151" s="328">
        <f>IF(AW151&lt;&gt;"",IF(AW151&lt;=$ED$6,1,IF(AV151&gt;$ED$6,0,NETWORKDAYS(AV151,$ED$6,祭日リスト)/NETWORKDAYS(AV151,AW151,祭日リスト)))*$GG151*週間進捗報告書!$G$16,0)</f>
        <v>0</v>
      </c>
      <c r="EM151" s="328">
        <f>IF(BE151&lt;&gt;"",IF(BE151&lt;=$ED$6,1,IF(BD151&gt;$ED$6,0,NETWORKDAYS(BD151,$ED$6,祭日リスト)/NETWORKDAYS(BD151,BE151,祭日リスト)))*$GG151*週間進捗報告書!$G$17,0)</f>
        <v>0</v>
      </c>
      <c r="EN151" s="328">
        <f>IF(BI151&lt;&gt;"",IF(BI151&lt;=$ED$6,1,IF(BH151&gt;$ED$6,0,NETWORKDAYS(BH151,$ED$6,祭日リスト)/NETWORKDAYS(BH151,BI151,祭日リスト)))*$GG151*週間進捗報告書!$G$18,0)</f>
        <v>0</v>
      </c>
      <c r="EO151" s="328">
        <f>IF(BQ151&lt;&gt;"",IF(BQ151&lt;=$ED$6,1,IF(BP151&gt;$ED$6,0,NETWORKDAYS(BP151,$ED$6,祭日リスト)/NETWORKDAYS(BP151,BQ151,祭日リスト)))*$GG151*週間進捗報告書!$G$19,0)</f>
        <v>0</v>
      </c>
      <c r="EP151" s="328">
        <f>IF(BU151&lt;&gt;"",IF(BU151&lt;=$ED$6,1,IF(BT151&gt;$ED$6,0,NETWORKDAYS(BT151,$ED$6,祭日リスト)/NETWORKDAYS(BT151,BU151,祭日リスト)))*$GG151*週間進捗報告書!$G$20,0)</f>
        <v>0</v>
      </c>
      <c r="ER151" s="547">
        <f t="shared" ref="ER151:FC151" si="7359">EE151-EE152</f>
        <v>0</v>
      </c>
      <c r="ES151" s="547">
        <f t="shared" si="7359"/>
        <v>0</v>
      </c>
      <c r="ET151" s="547">
        <f t="shared" si="7359"/>
        <v>0</v>
      </c>
      <c r="EU151" s="547">
        <f t="shared" si="7359"/>
        <v>0</v>
      </c>
      <c r="EV151" s="547">
        <f t="shared" si="7359"/>
        <v>0</v>
      </c>
      <c r="EW151" s="547">
        <f t="shared" si="7359"/>
        <v>0</v>
      </c>
      <c r="EX151" s="547">
        <f t="shared" si="7359"/>
        <v>0</v>
      </c>
      <c r="EY151" s="547">
        <f t="shared" si="7359"/>
        <v>0</v>
      </c>
      <c r="EZ151" s="547">
        <f t="shared" si="7359"/>
        <v>0</v>
      </c>
      <c r="FA151" s="547">
        <f t="shared" si="7359"/>
        <v>0</v>
      </c>
      <c r="FB151" s="547">
        <f t="shared" si="7359"/>
        <v>0</v>
      </c>
      <c r="FC151" s="547">
        <f t="shared" si="7359"/>
        <v>0</v>
      </c>
      <c r="FD151" s="547">
        <f t="shared" ref="FD151" si="7360">SUM(ER151:FC152)</f>
        <v>0</v>
      </c>
      <c r="FE151" s="333"/>
      <c r="FG151" s="32">
        <f>IF(AND($M151&lt;&gt;$FF$7),1,0)</f>
        <v>0</v>
      </c>
      <c r="FH151" s="32">
        <f>IF(AND($Q151&lt;&gt;$FF$7),1,0)</f>
        <v>0</v>
      </c>
      <c r="FI151" s="32">
        <f>IF(AND($U151&lt;&gt;$FF$7),1,0)</f>
        <v>0</v>
      </c>
      <c r="FJ151" s="32">
        <f>IF(AND($Y151&lt;&gt;$FF$7),1,0)</f>
        <v>0</v>
      </c>
      <c r="FK151" s="32">
        <f>IF(AND($AG151&lt;&gt;$FF$7),1,0)</f>
        <v>0</v>
      </c>
      <c r="FL151" s="32">
        <f>IF(AND($AK151&lt;&gt;$FF$7),1,0)</f>
        <v>0</v>
      </c>
      <c r="FM151" s="32">
        <f>IF(AND($AS151&lt;&gt;$FF$7),1,0)</f>
        <v>0</v>
      </c>
      <c r="FN151" s="32">
        <f>IF(AND($AW151&lt;&gt;$FF$7),1,0)</f>
        <v>0</v>
      </c>
      <c r="FO151" s="32">
        <f>IF(AND($BE151&lt;&gt;$FF$7),1,0)</f>
        <v>0</v>
      </c>
      <c r="FP151" s="32">
        <f>IF(AND($BI151&lt;&gt;$FF$7),1,0)</f>
        <v>0</v>
      </c>
      <c r="FQ151" s="32">
        <f>IF(AND($BQ151&lt;&gt;$FF$7),1,0)</f>
        <v>0</v>
      </c>
      <c r="FR151" s="32">
        <f>IF(AND($BU151&lt;&gt;$FF$7),1,0)</f>
        <v>0</v>
      </c>
      <c r="FU151" s="294">
        <f t="shared" ref="FU151" si="7361">IF($K151&lt;&gt;"NG",$GG151,0)</f>
        <v>0</v>
      </c>
      <c r="FV151" s="294">
        <f t="shared" ref="FV151" si="7362">IF($O151&lt;&gt;"NG",$GG151,0)</f>
        <v>0</v>
      </c>
      <c r="FW151" s="294">
        <f t="shared" ref="FW151" si="7363">IF($S151&lt;&gt;"NG",$GG151,0)</f>
        <v>0</v>
      </c>
      <c r="FX151" s="294">
        <f t="shared" ref="FX151" si="7364">IF($W151&lt;&gt;"NG",$GG151,0)</f>
        <v>0</v>
      </c>
      <c r="FY151" s="294">
        <f t="shared" ref="FY151" si="7365">IF($AE151&lt;&gt;"NG",$GG151,0)</f>
        <v>0</v>
      </c>
      <c r="FZ151" s="294">
        <f t="shared" ref="FZ151" si="7366">IF($AI151&lt;&gt;"NG",$GG151,0)</f>
        <v>0</v>
      </c>
      <c r="GA151" s="294">
        <f t="shared" ref="GA151" si="7367">IF($AQ151&lt;&gt;"NG",$GG151,0)</f>
        <v>0</v>
      </c>
      <c r="GB151" s="294">
        <f t="shared" ref="GB151" si="7368">IF($AU151&lt;&gt;"NG",$GG151,0)</f>
        <v>0</v>
      </c>
      <c r="GC151" s="294">
        <f t="shared" ref="GC151" si="7369">IF($BC151&lt;&gt;"NG",$GG151,0)</f>
        <v>0</v>
      </c>
      <c r="GD151" s="294">
        <f t="shared" ref="GD151" si="7370">IF($BG151&lt;&gt;"NG",$GG151,0)</f>
        <v>0</v>
      </c>
      <c r="GE151" s="294">
        <f t="shared" ref="GE151" si="7371">IF($BO151&lt;&gt;"NG",$GG151,0)</f>
        <v>0</v>
      </c>
      <c r="GF151" s="294">
        <f t="shared" ref="GF151" si="7372">IF($BS151&lt;&gt;"NG",$GG151,0)</f>
        <v>0</v>
      </c>
      <c r="GG151" s="294" t="e">
        <f>VLOOKUP($D151,リスト!$D:$S,15,FALSE)</f>
        <v>#N/A</v>
      </c>
      <c r="GH151" s="2" t="e">
        <f>INDEX(リスト!$V:$V,MATCH(中日程計画表!$D151,リスト!$D:$D,0))</f>
        <v>#N/A</v>
      </c>
      <c r="GI151" s="2" t="e">
        <f>INDEX(リスト!$A:$A,MATCH(中日程計画表!$D151,リスト!$D:$D,0))</f>
        <v>#N/A</v>
      </c>
      <c r="GJ151" s="2" t="e">
        <f>INDEX(リスト!$U:$U,MATCH(中日程計画表!$D151,リスト!$D:$D,0))</f>
        <v>#N/A</v>
      </c>
      <c r="GK151" s="5" t="e">
        <f>INDEX(リスト!$W:$W,MATCH(中日程計画表!$D151,リスト!$D:$D,0))</f>
        <v>#N/A</v>
      </c>
      <c r="GL151" s="2" t="s">
        <v>200</v>
      </c>
      <c r="GM151" s="296">
        <f>D151</f>
        <v>0</v>
      </c>
      <c r="GN151" s="296" t="str">
        <f>E151</f>
        <v>在庫情報マスタ</v>
      </c>
      <c r="GU151" s="460" t="str">
        <f t="shared" ref="GU151" si="7373">AE151</f>
        <v>NG</v>
      </c>
      <c r="GV151" s="460">
        <f t="shared" ref="GV151" si="7374">EI151</f>
        <v>0</v>
      </c>
      <c r="GW151" s="460">
        <f t="shared" ref="GW151" si="7375">EI152</f>
        <v>0</v>
      </c>
      <c r="GX151" s="462">
        <f t="shared" ref="GX151" si="7376">EV151</f>
        <v>0</v>
      </c>
      <c r="GY151" s="460" t="str">
        <f t="shared" ref="GY151" si="7377">AI151</f>
        <v>NG</v>
      </c>
      <c r="GZ151" s="460">
        <f t="shared" ref="GZ151" si="7378">EJ151</f>
        <v>0</v>
      </c>
      <c r="HA151" s="460">
        <f t="shared" ref="HA151" si="7379">EJ152</f>
        <v>0</v>
      </c>
      <c r="HB151" s="462">
        <f t="shared" ref="HB151" si="7380">EW151</f>
        <v>0</v>
      </c>
      <c r="HC151" s="460" t="str">
        <f t="shared" ref="HC151" si="7381">AQ151</f>
        <v>NG</v>
      </c>
      <c r="HD151" s="460">
        <f t="shared" ref="HD151" si="7382">EK151</f>
        <v>0</v>
      </c>
      <c r="HE151" s="460">
        <f t="shared" ref="HE151" si="7383">EK152</f>
        <v>0</v>
      </c>
      <c r="HF151" s="462">
        <f t="shared" ref="HF151" si="7384">EX151</f>
        <v>0</v>
      </c>
      <c r="HG151" s="460" t="str">
        <f t="shared" ref="HG151" si="7385">AU151</f>
        <v>NG</v>
      </c>
      <c r="HH151" s="460">
        <f t="shared" ref="HH151" si="7386">EL151</f>
        <v>0</v>
      </c>
      <c r="HI151" s="460">
        <f t="shared" ref="HI151" si="7387">EL152</f>
        <v>0</v>
      </c>
      <c r="HJ151" s="462">
        <f t="shared" ref="HJ151" si="7388">EY151</f>
        <v>0</v>
      </c>
      <c r="HK151" s="460" t="str">
        <f t="shared" ref="HK151" si="7389">BC151</f>
        <v>NG</v>
      </c>
      <c r="HL151" s="460">
        <f t="shared" ref="HL151" si="7390">EM151</f>
        <v>0</v>
      </c>
      <c r="HM151" s="460">
        <f t="shared" ref="HM151" si="7391">EM152</f>
        <v>0</v>
      </c>
      <c r="HN151" s="462">
        <f t="shared" ref="HN151" si="7392">EZ151</f>
        <v>0</v>
      </c>
      <c r="HO151" s="460" t="str">
        <f t="shared" ref="HO151" si="7393">BG151</f>
        <v>NG</v>
      </c>
      <c r="HP151" s="460">
        <f t="shared" ref="HP151" si="7394">EN151</f>
        <v>0</v>
      </c>
      <c r="HQ151" s="460">
        <f t="shared" ref="HQ151" si="7395">EN152</f>
        <v>0</v>
      </c>
      <c r="HR151" s="462">
        <f t="shared" ref="HR151" si="7396">FA151</f>
        <v>0</v>
      </c>
      <c r="HS151" s="332"/>
    </row>
    <row r="152" spans="1:227" ht="12" customHeight="1">
      <c r="A152" s="489"/>
      <c r="B152" s="487"/>
      <c r="C152" s="475"/>
      <c r="D152" s="485"/>
      <c r="E152" s="483"/>
      <c r="F152" s="317"/>
      <c r="G152" s="317"/>
      <c r="H152" s="317"/>
      <c r="I152" s="317"/>
      <c r="J152" s="316"/>
      <c r="K152" s="481"/>
      <c r="L152" s="77"/>
      <c r="M152" s="77"/>
      <c r="N152" s="471"/>
      <c r="O152" s="475"/>
      <c r="P152" s="77"/>
      <c r="Q152" s="77"/>
      <c r="R152" s="471"/>
      <c r="S152" s="475"/>
      <c r="T152" s="77"/>
      <c r="U152" s="77"/>
      <c r="V152" s="471"/>
      <c r="W152" s="473"/>
      <c r="X152" s="77"/>
      <c r="Y152" s="77"/>
      <c r="Z152" s="471"/>
      <c r="AA152" s="477"/>
      <c r="AB152" s="80"/>
      <c r="AC152" s="80"/>
      <c r="AD152" s="471"/>
      <c r="AE152" s="473"/>
      <c r="AF152" s="77"/>
      <c r="AG152" s="77"/>
      <c r="AH152" s="471"/>
      <c r="AI152" s="473"/>
      <c r="AJ152" s="77"/>
      <c r="AK152" s="77"/>
      <c r="AL152" s="471"/>
      <c r="AM152" s="477"/>
      <c r="AN152" s="80"/>
      <c r="AO152" s="80"/>
      <c r="AP152" s="471"/>
      <c r="AQ152" s="473"/>
      <c r="AR152" s="77"/>
      <c r="AS152" s="77"/>
      <c r="AT152" s="471"/>
      <c r="AU152" s="473"/>
      <c r="AV152" s="77"/>
      <c r="AW152" s="77"/>
      <c r="AX152" s="471"/>
      <c r="AY152" s="477"/>
      <c r="AZ152" s="80"/>
      <c r="BA152" s="80"/>
      <c r="BB152" s="471"/>
      <c r="BC152" s="475"/>
      <c r="BD152" s="77"/>
      <c r="BE152" s="77"/>
      <c r="BF152" s="471"/>
      <c r="BG152" s="473"/>
      <c r="BH152" s="77"/>
      <c r="BI152" s="77"/>
      <c r="BJ152" s="471"/>
      <c r="BK152" s="477"/>
      <c r="BL152" s="80"/>
      <c r="BM152" s="80"/>
      <c r="BN152" s="471"/>
      <c r="BO152" s="475"/>
      <c r="BP152" s="77"/>
      <c r="BQ152" s="77"/>
      <c r="BR152" s="471"/>
      <c r="BS152" s="473"/>
      <c r="BT152" s="77"/>
      <c r="BU152" s="77"/>
      <c r="BV152" s="471"/>
      <c r="BW152" s="469"/>
      <c r="BX152" s="467"/>
      <c r="BY152" s="490"/>
      <c r="CA152" s="19">
        <f t="shared" ref="CA152" si="7397">IF(AND($N151=1,$M152&lt;&gt;$BZ$7),1,0)</f>
        <v>0</v>
      </c>
      <c r="CB152" s="19">
        <f t="shared" ref="CB152" si="7398">IF(AND($R151=1,$Q152&lt;&gt;$BZ$7),1,0)</f>
        <v>0</v>
      </c>
      <c r="CC152" s="19">
        <f t="shared" ref="CC152" si="7399">IF(AND($V151=1,$U152&lt;&gt;$BZ$7),1,0)</f>
        <v>0</v>
      </c>
      <c r="CD152" s="19">
        <f t="shared" ref="CD152" si="7400">IF(AND($Z151=1,$Y152&lt;&gt;$BZ$7),1,0)</f>
        <v>0</v>
      </c>
      <c r="CE152" s="19">
        <f t="shared" ref="CE152" si="7401">IF(AND($AH151=1,$AG152&lt;&gt;$BZ$7),1,0)</f>
        <v>0</v>
      </c>
      <c r="CF152" s="19">
        <f t="shared" ref="CF152" si="7402">IF(AND($AL151=1,$AK152&lt;&gt;$BZ$7),1,0)</f>
        <v>0</v>
      </c>
      <c r="CG152" s="19">
        <f t="shared" ref="CG152" si="7403">IF(AND($AT151=1,$AS152&lt;&gt;$BZ$7),1,0)</f>
        <v>0</v>
      </c>
      <c r="CH152" s="19">
        <f t="shared" ref="CH152" si="7404">IF(AND($AX151=1,$AW152&lt;&gt;$BZ$7),1,0)</f>
        <v>0</v>
      </c>
      <c r="CI152" s="19">
        <f t="shared" ref="CI152" si="7405">IF(AND($BF151=1,$BE152&lt;&gt;$BZ$7),1,0)</f>
        <v>0</v>
      </c>
      <c r="CJ152" s="19">
        <f t="shared" ref="CJ152" si="7406">IF(AND($BJ151=1,$BI152&lt;&gt;$BZ$7),1,0)</f>
        <v>0</v>
      </c>
      <c r="CK152" s="19">
        <f t="shared" ref="CK152" si="7407">IF(AND($BR151=1,$BQ152&lt;&gt;$BZ$7),1,0)</f>
        <v>0</v>
      </c>
      <c r="CL152" s="19">
        <f t="shared" ref="CL152" si="7408">IF(AND($BV151=1,$BU152&lt;&gt;$BZ$7),1,0)</f>
        <v>0</v>
      </c>
      <c r="CO152" s="19">
        <f>IF(AND($M152&lt;&gt;$CN$7,$M152&lt;=$CN$6),1,0)</f>
        <v>0</v>
      </c>
      <c r="CP152" s="19">
        <f>IF(AND($Q152&lt;&gt;$CN$7,$Q152&lt;=$CN$6),1,0)</f>
        <v>0</v>
      </c>
      <c r="CQ152" s="19">
        <f>IF(AND($U152&lt;&gt;$CN$7,$U152&lt;=$CN$6),1,0)</f>
        <v>0</v>
      </c>
      <c r="CR152" s="19">
        <f>IF(AND($Y152&lt;&gt;$CN$7,$Y152&lt;=$CN$6),1,0)</f>
        <v>0</v>
      </c>
      <c r="CS152" s="19">
        <f>IF(AND($AG152&lt;&gt;$CN$7,$AG152&lt;=$CN$6),1,0)</f>
        <v>0</v>
      </c>
      <c r="CT152" s="19">
        <f>IF(AND($AK152&lt;&gt;$CN$7,$AK152&lt;=$CN$6),1,0)</f>
        <v>0</v>
      </c>
      <c r="CU152" s="19">
        <f>IF(AND($AS152&lt;&gt;$CN$7,$AS152&lt;=$CN$6),1,0)</f>
        <v>0</v>
      </c>
      <c r="CV152" s="19">
        <f>IF(AND($AW152&lt;&gt;$CN$7,$AW152&lt;=$CN$6),1,0)</f>
        <v>0</v>
      </c>
      <c r="CW152" s="19">
        <f>IF(AND($BE152&lt;&gt;$CN$7,$BE152&lt;=$CN$6),1,0)</f>
        <v>0</v>
      </c>
      <c r="CX152" s="19">
        <f>IF(AND($BI152&lt;&gt;$CN$7,$BI152&lt;=$CN$6),1,0)</f>
        <v>0</v>
      </c>
      <c r="CY152" s="19">
        <f>IF(AND($BQ152&lt;&gt;$CN$7,$BQ152&lt;=$CN$6),1,0)</f>
        <v>0</v>
      </c>
      <c r="CZ152" s="19">
        <f>IF(AND($BU152&lt;&gt;$CN$7,$BU152&lt;=$CN$6),1,0)</f>
        <v>0</v>
      </c>
      <c r="DC152" s="19">
        <f>IF($N151=1,1,0)</f>
        <v>0</v>
      </c>
      <c r="DD152" s="19">
        <f>IF($R151=1,1,0)</f>
        <v>0</v>
      </c>
      <c r="DE152" s="19">
        <f>IF($V151=1,1,0)</f>
        <v>0</v>
      </c>
      <c r="DF152" s="19">
        <f>IF($Z151=1,1,0)</f>
        <v>0</v>
      </c>
      <c r="DG152" s="19">
        <f>IF($AH151=1,1,0)</f>
        <v>0</v>
      </c>
      <c r="DH152" s="19">
        <f>IF($AL151=1,1,0)</f>
        <v>0</v>
      </c>
      <c r="DI152" s="19">
        <f>IF($AT151=1,1,0)</f>
        <v>0</v>
      </c>
      <c r="DJ152" s="19">
        <f>IF($AX151=1,1,0)</f>
        <v>0</v>
      </c>
      <c r="DK152" s="19">
        <f>IF($BF151=1,1,0)</f>
        <v>0</v>
      </c>
      <c r="DL152" s="19">
        <f>IF($BJ151=1,1,0)</f>
        <v>0</v>
      </c>
      <c r="DM152" s="19">
        <f>IF($BR151=1,1,0)</f>
        <v>0</v>
      </c>
      <c r="DN152" s="19">
        <f>IF($BV151=1,1,0)</f>
        <v>0</v>
      </c>
      <c r="DQ152" s="19">
        <f t="shared" ref="DQ152" si="7409">IF($N151=1,1,0)</f>
        <v>0</v>
      </c>
      <c r="DR152" s="19">
        <f t="shared" ref="DR152" si="7410">IF($R151=1,1,0)</f>
        <v>0</v>
      </c>
      <c r="DS152" s="19">
        <f t="shared" ref="DS152" si="7411">IF($V151=1,1,0)</f>
        <v>0</v>
      </c>
      <c r="DT152" s="19">
        <f t="shared" ref="DT152" si="7412">IF($Z151=1,1,0)</f>
        <v>0</v>
      </c>
      <c r="DU152" s="19">
        <f t="shared" ref="DU152" si="7413">IF($AH151=1,1,0)</f>
        <v>0</v>
      </c>
      <c r="DV152" s="19">
        <f t="shared" ref="DV152" si="7414">IF($AL151=1,1,0)</f>
        <v>0</v>
      </c>
      <c r="DW152" s="19">
        <f t="shared" ref="DW152" si="7415">IF($AT151=1,1,0)</f>
        <v>0</v>
      </c>
      <c r="DX152" s="19">
        <f t="shared" ref="DX152" si="7416">IF($AX151=1,1,0)</f>
        <v>0</v>
      </c>
      <c r="DY152" s="19">
        <f t="shared" ref="DY152" si="7417">IF($BF151=1,1,0)</f>
        <v>0</v>
      </c>
      <c r="DZ152" s="19">
        <f t="shared" ref="DZ152" si="7418">IF($BJ151=1,1,0)</f>
        <v>0</v>
      </c>
      <c r="EA152" s="19">
        <f t="shared" ref="EA152" si="7419">IF($BR151=1,1,0)</f>
        <v>0</v>
      </c>
      <c r="EB152" s="19">
        <f t="shared" ref="EB152" si="7420">IF($BV151=1,1,0)</f>
        <v>0</v>
      </c>
      <c r="EE152" s="329">
        <f>N151*$FU152*週間進捗報告書!$G$9</f>
        <v>0</v>
      </c>
      <c r="EF152" s="329">
        <f>R151*$FV152*週間進捗報告書!$G$10</f>
        <v>0</v>
      </c>
      <c r="EG152" s="329">
        <f>V151*$FW152*週間進捗報告書!$G$11</f>
        <v>0</v>
      </c>
      <c r="EH152" s="329">
        <f>Z151*$FX152*週間進捗報告書!$G$12</f>
        <v>0</v>
      </c>
      <c r="EI152" s="329">
        <f>AH151*$FY152*週間進捗報告書!$G$13</f>
        <v>0</v>
      </c>
      <c r="EJ152" s="329">
        <f>AL151*$FZ152*週間進捗報告書!$G$14</f>
        <v>0</v>
      </c>
      <c r="EK152" s="329">
        <f>AT151*$GA152*週間進捗報告書!$G$15</f>
        <v>0</v>
      </c>
      <c r="EL152" s="329">
        <f>AX151*$GB152*週間進捗報告書!$G$16</f>
        <v>0</v>
      </c>
      <c r="EM152" s="329">
        <f>BF151*$GC152*週間進捗報告書!$G$17</f>
        <v>0</v>
      </c>
      <c r="EN152" s="329">
        <f>BJ151*$GD152*週間進捗報告書!$G$18</f>
        <v>0</v>
      </c>
      <c r="EO152" s="329">
        <f>BR151*$GE152*週間進捗報告書!$G$19</f>
        <v>0</v>
      </c>
      <c r="EP152" s="329">
        <f>BV151*$GF152*週間進捗報告書!$G$20</f>
        <v>0</v>
      </c>
      <c r="ER152" s="547"/>
      <c r="ES152" s="547"/>
      <c r="ET152" s="547"/>
      <c r="EU152" s="547"/>
      <c r="EV152" s="547"/>
      <c r="EW152" s="547"/>
      <c r="EX152" s="547"/>
      <c r="EY152" s="547"/>
      <c r="EZ152" s="547"/>
      <c r="FA152" s="547"/>
      <c r="FB152" s="547"/>
      <c r="FC152" s="547"/>
      <c r="FD152" s="547"/>
      <c r="FE152" s="332"/>
      <c r="FG152" s="19"/>
      <c r="FH152" s="19"/>
      <c r="FI152" s="19"/>
      <c r="FJ152" s="19"/>
      <c r="FK152" s="19"/>
      <c r="FL152" s="19"/>
      <c r="FM152" s="19"/>
      <c r="FN152" s="19"/>
      <c r="FO152" s="19"/>
      <c r="FP152" s="19"/>
      <c r="FQ152" s="19"/>
      <c r="FR152" s="19"/>
      <c r="FU152" s="295">
        <f t="shared" ref="FU152" si="7421">FU151</f>
        <v>0</v>
      </c>
      <c r="FV152" s="295">
        <f t="shared" ref="FV152" si="7422">FV151</f>
        <v>0</v>
      </c>
      <c r="FW152" s="295">
        <f t="shared" ref="FW152" si="7423">FW151</f>
        <v>0</v>
      </c>
      <c r="FX152" s="295">
        <f t="shared" ref="FX152" si="7424">FX151</f>
        <v>0</v>
      </c>
      <c r="FY152" s="295">
        <f t="shared" ref="FY152" si="7425">FY151</f>
        <v>0</v>
      </c>
      <c r="FZ152" s="295">
        <f t="shared" ref="FZ152" si="7426">FZ151</f>
        <v>0</v>
      </c>
      <c r="GA152" s="295">
        <f t="shared" ref="GA152" si="7427">GA151</f>
        <v>0</v>
      </c>
      <c r="GB152" s="295">
        <f t="shared" ref="GB152" si="7428">GB151</f>
        <v>0</v>
      </c>
      <c r="GC152" s="295">
        <f t="shared" ref="GC152" si="7429">GC151</f>
        <v>0</v>
      </c>
      <c r="GD152" s="295">
        <f t="shared" ref="GD152" si="7430">GD151</f>
        <v>0</v>
      </c>
      <c r="GE152" s="295">
        <f t="shared" ref="GE152" si="7431">GE151</f>
        <v>0</v>
      </c>
      <c r="GF152" s="295">
        <f t="shared" ref="GF152" si="7432">GF151</f>
        <v>0</v>
      </c>
      <c r="GG152" s="295" t="e">
        <f t="shared" ref="GG152" si="7433">GG151</f>
        <v>#N/A</v>
      </c>
      <c r="GH152" s="2" t="e">
        <f>INDEX(リスト!$V:$V,MATCH(中日程計画表!$D151,リスト!$D:$D,0))</f>
        <v>#N/A</v>
      </c>
      <c r="GI152" s="2" t="e">
        <f>INDEX(リスト!$A:$A,MATCH(中日程計画表!$D151,リスト!$D:$D,0))</f>
        <v>#N/A</v>
      </c>
      <c r="GJ152" s="2" t="e">
        <f>INDEX(リスト!$U:$U,MATCH(中日程計画表!$D151,リスト!$D:$D,0))</f>
        <v>#N/A</v>
      </c>
      <c r="GK152" s="5" t="e">
        <f>INDEX(リスト!$W:$W,MATCH(中日程計画表!$D151,リスト!$D:$D,0))</f>
        <v>#N/A</v>
      </c>
      <c r="GL152" s="2" t="s">
        <v>201</v>
      </c>
      <c r="GM152" s="296">
        <f t="shared" ref="GM152" si="7434">GM151</f>
        <v>0</v>
      </c>
      <c r="GN152" s="296" t="str">
        <f t="shared" ref="GN152" si="7435">GN151</f>
        <v>在庫情報マスタ</v>
      </c>
      <c r="GU152" s="461"/>
      <c r="GV152" s="460"/>
      <c r="GW152" s="460"/>
      <c r="GX152" s="461"/>
      <c r="GY152" s="461"/>
      <c r="GZ152" s="460"/>
      <c r="HA152" s="460"/>
      <c r="HB152" s="461"/>
      <c r="HC152" s="461"/>
      <c r="HD152" s="460"/>
      <c r="HE152" s="460"/>
      <c r="HF152" s="461"/>
      <c r="HG152" s="461"/>
      <c r="HH152" s="460"/>
      <c r="HI152" s="460"/>
      <c r="HJ152" s="461"/>
      <c r="HK152" s="461"/>
      <c r="HL152" s="460"/>
      <c r="HM152" s="460"/>
      <c r="HN152" s="461"/>
      <c r="HO152" s="461"/>
      <c r="HP152" s="460"/>
      <c r="HQ152" s="460"/>
      <c r="HR152" s="461"/>
      <c r="HS152" s="4"/>
    </row>
    <row r="153" spans="1:227" ht="12" customHeight="1">
      <c r="A153" s="488" t="str">
        <f t="shared" ref="A153" ca="1" si="7436">INDIRECT("リスト!A"&amp;B153+6)</f>
        <v>マスタ</v>
      </c>
      <c r="B153" s="486">
        <f t="shared" ref="B153" si="7437">ROUNDDOWN((ROW()-6)/2,0)+1</f>
        <v>74</v>
      </c>
      <c r="C153" s="474" t="str">
        <f>機能グループ名</f>
        <v>営業日</v>
      </c>
      <c r="D153" s="484">
        <f>機能ID</f>
        <v>0</v>
      </c>
      <c r="E153" s="482" t="str">
        <f>機能名</f>
        <v>カレンダーマスタ</v>
      </c>
      <c r="F153" s="315"/>
      <c r="G153" s="315"/>
      <c r="H153" s="315"/>
      <c r="I153" s="315"/>
      <c r="J153" s="316"/>
      <c r="K153" s="480" t="str">
        <f>担当者_SR</f>
        <v>NG</v>
      </c>
      <c r="L153" s="76"/>
      <c r="M153" s="76"/>
      <c r="N153" s="470"/>
      <c r="O153" s="474" t="str">
        <f>担当者_SRR</f>
        <v>NG</v>
      </c>
      <c r="P153" s="76"/>
      <c r="Q153" s="76"/>
      <c r="R153" s="470"/>
      <c r="S153" s="474" t="str">
        <f>担当者_DS</f>
        <v>NG</v>
      </c>
      <c r="T153" s="76"/>
      <c r="U153" s="76"/>
      <c r="V153" s="470"/>
      <c r="W153" s="472" t="str">
        <f>担当者_DSR</f>
        <v>NG</v>
      </c>
      <c r="X153" s="76"/>
      <c r="Y153" s="76"/>
      <c r="Z153" s="470"/>
      <c r="AA153" s="476"/>
      <c r="AB153" s="79"/>
      <c r="AC153" s="79"/>
      <c r="AD153" s="470">
        <f>IF(AC154 &lt;&gt; "",1,0)</f>
        <v>0</v>
      </c>
      <c r="AE153" s="472" t="str">
        <f>担当者_CD</f>
        <v>NG</v>
      </c>
      <c r="AF153" s="76"/>
      <c r="AG153" s="76"/>
      <c r="AH153" s="470"/>
      <c r="AI153" s="472" t="str">
        <f>担当者_DD</f>
        <v>NG</v>
      </c>
      <c r="AJ153" s="76"/>
      <c r="AK153" s="76"/>
      <c r="AL153" s="470"/>
      <c r="AM153" s="476"/>
      <c r="AN153" s="79"/>
      <c r="AO153" s="79"/>
      <c r="AP153" s="470">
        <f>IF(AO154 &lt;&gt; "",1,0)</f>
        <v>0</v>
      </c>
      <c r="AQ153" s="472" t="str">
        <f>担当者_MCL</f>
        <v>NG</v>
      </c>
      <c r="AR153" s="76"/>
      <c r="AS153" s="76"/>
      <c r="AT153" s="470"/>
      <c r="AU153" s="472" t="str">
        <f>担当者_MCLR</f>
        <v>NG</v>
      </c>
      <c r="AV153" s="76"/>
      <c r="AW153" s="76"/>
      <c r="AX153" s="470"/>
      <c r="AY153" s="476"/>
      <c r="AZ153" s="79"/>
      <c r="BA153" s="79"/>
      <c r="BB153" s="470">
        <f>IF(BA154 &lt;&gt; "",1,0)</f>
        <v>0</v>
      </c>
      <c r="BC153" s="474" t="str">
        <f>担当者_MT</f>
        <v>NG</v>
      </c>
      <c r="BD153" s="76"/>
      <c r="BE153" s="76"/>
      <c r="BF153" s="470"/>
      <c r="BG153" s="472" t="str">
        <f>担当者_M検</f>
        <v>NG</v>
      </c>
      <c r="BH153" s="76"/>
      <c r="BI153" s="76"/>
      <c r="BJ153" s="470"/>
      <c r="BK153" s="476"/>
      <c r="BL153" s="79"/>
      <c r="BM153" s="79"/>
      <c r="BN153" s="470">
        <v>0</v>
      </c>
      <c r="BO153" s="474" t="str">
        <f>担当者_モテ</f>
        <v>NG</v>
      </c>
      <c r="BP153" s="76"/>
      <c r="BQ153" s="76"/>
      <c r="BR153" s="470"/>
      <c r="BS153" s="472" t="str">
        <f>担当者_モテR</f>
        <v>NG</v>
      </c>
      <c r="BT153" s="76"/>
      <c r="BU153" s="76"/>
      <c r="BV153" s="470"/>
      <c r="BW153" s="468">
        <f t="shared" ref="BW153" si="7438">IFERROR(SUM(IF(K153&lt;&gt;"NG",N153*K$1,0),IF(O153&lt;&gt;"NG",R153*O$1,0),IF(S153&lt;&gt;"NG",V153*S$1,0),IF(W153&lt;&gt;"NG",Z153*W$1,0),IF(AA153&lt;&gt;"NG",AD153*AA$1,0),IF(AE153&lt;&gt;"NG",AH153*AE$1,0),IF(AI153&lt;&gt;"NG",AL153*AI$1,0),IF(AM153&lt;&gt;"NG",AP153*AM$1,0),IF(AQ153&lt;&gt;"NG",AT153*AQ$1,0),IF(AU153&lt;&gt;"NG",AX153*AU$1,0),IF(AY153&lt;&gt;"NG",BB153*AY$1,0),IF(BC153&lt;&gt;"NG",BF153*BC$1,0),IF(BG153&lt;&gt;"NG",BJ153*BG$1,0),IF(BK153&lt;&gt;"NG",BN153*BK$1,0),IF(BO153&lt;&gt;"NG",BR153*BO$1,0),IF(BS153&lt;&gt;"NG",BV153*BS$1,0))/SUM(IF(K153&lt;&gt;"NG",K$1,0),IF(O153&lt;&gt;"NG",O$1,0),IF(S153&lt;&gt;"NG",S$1,0),IF(W153&lt;&gt;"NG",W$1,0),IF(AA153&lt;&gt;"NG",AA$1,0),IF(AE153&lt;&gt;"NG",AE$1,0),IF(AI153&lt;&gt;"NG",AI$1,0),IF(AM153&lt;&gt;"NG",AM$1,0),IF(AQ153&lt;&gt;"NG",AQ$1,0),IF(AU153&lt;&gt;"NG",AU$1,0),IF(AY153&lt;&gt;"NG",AY$1,0),IF(BC153&lt;&gt;"NG",BC$1,0),IF(BG153&lt;&gt;"NG",BG$1,0),IF(BK153&lt;&gt;"NG",BK$1,0),IF(BO153&lt;&gt;"NG",BO$1,0),IF(BS153&lt;&gt;"NG",BS$1,0)),0)</f>
        <v>0</v>
      </c>
      <c r="BX153" s="466"/>
      <c r="BY153" s="490"/>
      <c r="BZ153" s="5"/>
      <c r="CA153" s="32">
        <f t="shared" ref="CA153" si="7439">IF(AND($M153&lt;&gt;$BZ$5,$M153&lt;=$BZ$6,$M153&lt;&gt;$BZ$7),1,0)</f>
        <v>0</v>
      </c>
      <c r="CB153" s="32">
        <f t="shared" ref="CB153" si="7440">IF(AND($Q153&lt;&gt;$BZ$5,$Q153&lt;=$BZ$6,$Q153&lt;&gt;$BZ$7),1,0)</f>
        <v>0</v>
      </c>
      <c r="CC153" s="32">
        <f t="shared" ref="CC153" si="7441">IF(AND($U153&lt;&gt;$BZ$5,$U153&lt;=$BZ$6,$U153&lt;&gt;$BZ$7),1,0)</f>
        <v>0</v>
      </c>
      <c r="CD153" s="32">
        <f t="shared" ref="CD153" si="7442">IF(AND($Y153&lt;&gt;$BZ$5,$Y153&lt;=$BZ$6,$Y153&lt;&gt;$BZ$7),1,0)</f>
        <v>0</v>
      </c>
      <c r="CE153" s="32">
        <f t="shared" ref="CE153" si="7443">IF(AND($AG153&lt;&gt;$BZ$5,$AG153&lt;=$BZ$6,$AG153&lt;&gt;$BZ$7),1,0)</f>
        <v>0</v>
      </c>
      <c r="CF153" s="32">
        <f t="shared" ref="CF153" si="7444">IF(AND($AK153&lt;&gt;$BZ$5,$AK153&lt;=$BZ$6,$AK153&lt;&gt;$BZ$7),1,0)</f>
        <v>0</v>
      </c>
      <c r="CG153" s="32">
        <f t="shared" ref="CG153" si="7445">IF(AND($AS153&lt;&gt;$BZ$5,$AS153&lt;=$BZ$6,$AS153&lt;&gt;$BZ$7),1,0)</f>
        <v>0</v>
      </c>
      <c r="CH153" s="32">
        <f t="shared" ref="CH153" si="7446">IF(AND($AW153&lt;&gt;$BZ$5,$AW153&lt;=$BZ$6,$AW153&lt;&gt;$BZ$7),1,0)</f>
        <v>0</v>
      </c>
      <c r="CI153" s="32">
        <f t="shared" ref="CI153" si="7447">IF(AND($BE153&lt;&gt;$BZ$5,$BE153&lt;=$BZ$6,$BE153&lt;&gt;$BZ$7),1,0)</f>
        <v>0</v>
      </c>
      <c r="CJ153" s="32">
        <f t="shared" ref="CJ153" si="7448">IF(AND($BI153&lt;&gt;$BZ$5,$BI153&lt;=$BZ$6,$BI153&lt;&gt;$BZ$7),1,0)</f>
        <v>0</v>
      </c>
      <c r="CK153" s="32">
        <f t="shared" ref="CK153" si="7449">IF(AND($BQ153&lt;&gt;$BZ$5,$BQ153&lt;=$BZ$6,$BQ153&lt;&gt;$BZ$7),1,0)</f>
        <v>0</v>
      </c>
      <c r="CL153" s="32">
        <f t="shared" ref="CL153" si="7450">IF(AND($BU153&lt;&gt;$BZ$5,$BU153&lt;=$BZ$6,$BU153&lt;&gt;$BZ$7),1,0)</f>
        <v>0</v>
      </c>
      <c r="CO153" s="32">
        <f>IF(AND($M153&lt;&gt;$CN$5,$M153&lt;=$CN$6,$M153&lt;&gt;$CN$7),1,0)</f>
        <v>0</v>
      </c>
      <c r="CP153" s="32">
        <f>IF(AND($Q153&lt;&gt;$CN$5,$Q153&lt;=$CN$6,$Q153&lt;&gt;$CN$7),1,0)</f>
        <v>0</v>
      </c>
      <c r="CQ153" s="32">
        <f>IF(AND($U153&lt;&gt;$CN$5,$U153&lt;=$CN$6,$U153&lt;&gt;$CN$7),1,0)</f>
        <v>0</v>
      </c>
      <c r="CR153" s="32">
        <f>IF(AND($Y153&lt;&gt;$CN$5,$Y153&lt;=$CN$6,$Y153&lt;&gt;$CN$7),1,0)</f>
        <v>0</v>
      </c>
      <c r="CS153" s="32">
        <f>IF(AND($AG153&lt;&gt;$CN$5,$AG153&lt;=$CN$6,$AG153&lt;&gt;$CN$7),1,0)</f>
        <v>0</v>
      </c>
      <c r="CT153" s="32">
        <f>IF(AND($AK153&lt;&gt;$CN$5,$AK153&lt;=$CN$6,$AK153&lt;&gt;$CN$7),1,0)</f>
        <v>0</v>
      </c>
      <c r="CU153" s="32">
        <f>IF(AND($AS153&lt;&gt;$CN$5,$AS153&lt;=$CN$6,$AS153&lt;&gt;$CN$7),1,0)</f>
        <v>0</v>
      </c>
      <c r="CV153" s="32">
        <f>IF(AND($AW153&lt;&gt;$CN$5,$AW153&lt;=$CN$6,$AW153&lt;&gt;$CN$7),1,0)</f>
        <v>0</v>
      </c>
      <c r="CW153" s="32">
        <f>IF(AND($BE153&lt;&gt;$CN$5,$BE153&lt;=$CN$6,$BE153&lt;&gt;$CN$7),1,0)</f>
        <v>0</v>
      </c>
      <c r="CX153" s="32">
        <f>IF(AND($BI153&lt;&gt;$CN$5,$BI153&lt;=$CN$6,$BI153&lt;&gt;$CN$7),1,0)</f>
        <v>0</v>
      </c>
      <c r="CY153" s="32">
        <f>IF(AND($BQ153&lt;&gt;$CN$5,$BQ153&lt;=$CN$6,$BQ153&lt;&gt;$CN$7),1,0)</f>
        <v>0</v>
      </c>
      <c r="CZ153" s="32">
        <f>IF(AND($BU153&lt;&gt;$CN$5,$BU153&lt;=$CN$6,$BU153&lt;&gt;$CN$7),1,0)</f>
        <v>0</v>
      </c>
      <c r="DC153" s="32">
        <f>IF(AND($M153&lt;&gt;$DB$5,$M153&lt;=$DB$6,$M153&lt;&gt;$CN$7),1,0)</f>
        <v>0</v>
      </c>
      <c r="DD153" s="32">
        <f>IF(AND($Q153&lt;&gt;$DB$5,$Q153&lt;=$DB$6,$Q153&lt;&gt;$CN$7),1,0)</f>
        <v>0</v>
      </c>
      <c r="DE153" s="32">
        <f>IF(AND($U153&lt;&gt;$DB$5,$U153&lt;=$DB$6,$U153&lt;&gt;$CN$7),1,0)</f>
        <v>0</v>
      </c>
      <c r="DF153" s="32">
        <f>IF(AND($Y153&lt;&gt;$DB$5,$Y153&lt;=$DB$6,$Y153&lt;&gt;$CN$7),1,0)</f>
        <v>0</v>
      </c>
      <c r="DG153" s="32">
        <f>IF(AND($AG153&lt;&gt;$DB$5,$AG153&lt;=$DB$6,$AG153&lt;&gt;$CN$7),1,0)</f>
        <v>0</v>
      </c>
      <c r="DH153" s="32">
        <f>IF(AND($AK153&lt;&gt;$DB$5,$AK153&lt;=$DB$6,$AK153&lt;&gt;$CN$7),1,0)</f>
        <v>0</v>
      </c>
      <c r="DI153" s="32">
        <f>IF(AND($AS153&lt;&gt;$DB$5,$AS153&lt;=$DB$6,$AS153&lt;&gt;$CN$7),1,0)</f>
        <v>0</v>
      </c>
      <c r="DJ153" s="32">
        <f>IF(AND($AW153&lt;&gt;$DB$5,$AW153&lt;=$DB$6,$AW153&lt;&gt;$CN$7),1,0)</f>
        <v>0</v>
      </c>
      <c r="DK153" s="32">
        <f>IF(AND($BE153&lt;&gt;$DB$5,$BE153&lt;=$DB$6,$BE153&lt;&gt;$CN$7),1,0)</f>
        <v>0</v>
      </c>
      <c r="DL153" s="32">
        <f>IF(AND($BI153&lt;&gt;$DB$5,$BI153&lt;=$DB$6,$BI153&lt;&gt;$CN$7),1,0)</f>
        <v>0</v>
      </c>
      <c r="DM153" s="32">
        <f>IF(AND($BQ153&lt;&gt;$DB$5,$BQ153&lt;=$DB$6,$BQ153&lt;&gt;$CN$7),1,0)</f>
        <v>0</v>
      </c>
      <c r="DN153" s="32">
        <f>IF(AND($BU153&lt;&gt;$DB$5,$BU153&lt;=$DB$6,$BU153&lt;&gt;$CN$7),1,0)</f>
        <v>0</v>
      </c>
      <c r="DQ153" s="32">
        <f t="shared" ref="DQ153" si="7451">IF(AND($M153&lt;&gt;$DP$5,$M153&lt;=$DP$6,$M153&lt;&gt;$CN$7),1,0)</f>
        <v>0</v>
      </c>
      <c r="DR153" s="32">
        <f t="shared" ref="DR153" si="7452">IF(AND($Q153&lt;&gt;$DP$5,$Q153&lt;=$DP$6,$Q153&lt;&gt;$CN$7),1,0)</f>
        <v>0</v>
      </c>
      <c r="DS153" s="32">
        <f t="shared" ref="DS153" si="7453">IF(AND($U153&lt;&gt;$DP$5,$U153&lt;=$DP$6,$U153&lt;&gt;$CN$7),1,0)</f>
        <v>0</v>
      </c>
      <c r="DT153" s="32">
        <f t="shared" ref="DT153" si="7454">IF(AND($Y153&lt;&gt;$DP$5,$Y153&lt;=$DP$6,$Y153&lt;&gt;$CN$7),1,0)</f>
        <v>0</v>
      </c>
      <c r="DU153" s="32">
        <f t="shared" ref="DU153" si="7455">IF(AND($AG153&lt;&gt;$DP$5,$AG153&lt;=$DP$6,$AG153&lt;&gt;$CN$7),1,0)</f>
        <v>0</v>
      </c>
      <c r="DV153" s="32">
        <f t="shared" ref="DV153" si="7456">IF(AND($AK153&lt;&gt;$DP$5,$AK153&lt;=$DP$6,$AK153&lt;&gt;$CN$7),1,0)</f>
        <v>0</v>
      </c>
      <c r="DW153" s="32">
        <f t="shared" ref="DW153" si="7457">IF(AND($AS153&lt;&gt;$DP$5,$AS153&lt;=$DP$6,$AS153&lt;&gt;$CN$7),1,0)</f>
        <v>0</v>
      </c>
      <c r="DX153" s="32">
        <f t="shared" ref="DX153" si="7458">IF(AND($AW153&lt;&gt;$DP$5,$AW153&lt;=$DP$6,$AW153&lt;&gt;$CN$7),1,0)</f>
        <v>0</v>
      </c>
      <c r="DY153" s="32">
        <f t="shared" ref="DY153" si="7459">IF(AND($BE153&lt;&gt;$DP$5,$BE153&lt;=$DP$6,$BE153&lt;&gt;$CN$7),1,0)</f>
        <v>0</v>
      </c>
      <c r="DZ153" s="32">
        <f t="shared" ref="DZ153" si="7460">IF(AND($BI153&lt;&gt;$DP$5,$BI153&lt;=$DP$6,$BI153&lt;&gt;$CN$7),1,0)</f>
        <v>0</v>
      </c>
      <c r="EA153" s="32">
        <f t="shared" ref="EA153" si="7461">IF(AND($BQ153&lt;&gt;$DP$5,$BQ153&lt;=$DP$6,$BQ153&lt;&gt;$CN$7),1,0)</f>
        <v>0</v>
      </c>
      <c r="EB153" s="32">
        <f t="shared" ref="EB153" si="7462">IF(AND($BU153&lt;&gt;$DP$5,$BU153&lt;=$DP$6,$BU153&lt;&gt;$CN$7),1,0)</f>
        <v>0</v>
      </c>
      <c r="EE153" s="328">
        <f>IF(M153&lt;&gt;"",IF(M153&lt;=$ED$6,1,IF(L153&gt;$ED$6,0,NETWORKDAYS(L153,$ED$6,祭日リスト)/NETWORKDAYS(L153,M153,祭日リスト)))*$GG153*週間進捗報告書!$G$9,0)</f>
        <v>0</v>
      </c>
      <c r="EF153" s="328">
        <f>IF(Q153&lt;&gt;"",IF(Q153&lt;=$ED$6,1,IF(P153&gt;$ED$6,0,NETWORKDAYS(P153,$ED$6,祭日リスト)/NETWORKDAYS(P153,Q153,祭日リスト)))*$GG153*週間進捗報告書!$G$10,0)</f>
        <v>0</v>
      </c>
      <c r="EG153" s="328">
        <f>IF(U153&lt;&gt;"",IF(U153&lt;=$ED$6,1,IF(T153&gt;$ED$6,0,NETWORKDAYS(T153,$ED$6,祭日リスト)/NETWORKDAYS(T153,U153,祭日リスト)))*$GG153*週間進捗報告書!$G$11,0)</f>
        <v>0</v>
      </c>
      <c r="EH153" s="328">
        <f>IF(Y153&lt;&gt;"",IF(Y153&lt;=$ED$6,1,IF(X153&gt;$ED$6,0,NETWORKDAYS(X153,$ED$6,祭日リスト)/NETWORKDAYS(X153,Y153,祭日リスト)))*$GG153*週間進捗報告書!$G$12,0)</f>
        <v>0</v>
      </c>
      <c r="EI153" s="328">
        <f>IF(AG153&lt;&gt;"",IF(AG153&lt;=$ED$6,1,IF(AF153&gt;$ED$6,0,NETWORKDAYS(AF153,$ED$6,祭日リスト)/NETWORKDAYS(AF153,AG153,祭日リスト)))*$GG153*週間進捗報告書!$G$13,0)</f>
        <v>0</v>
      </c>
      <c r="EJ153" s="328">
        <f>IF(AK153&lt;&gt;"",IF(AK153&lt;=$ED$6,1,IF(AJ153&gt;$ED$6,0,NETWORKDAYS(AJ153,$ED$6,祭日リスト)/NETWORKDAYS(AJ153,AK153,祭日リスト)))*$GG153*週間進捗報告書!$G$14,0)</f>
        <v>0</v>
      </c>
      <c r="EK153" s="328">
        <f>IF(AS153&lt;&gt;"",IF(AS153&lt;=$ED$6,1,IF(AR153&gt;$ED$6,0,NETWORKDAYS(AR153,$ED$6,祭日リスト)/NETWORKDAYS(AR153,AS153,祭日リスト)))*$GG153*週間進捗報告書!$G$15,0)</f>
        <v>0</v>
      </c>
      <c r="EL153" s="328">
        <f>IF(AW153&lt;&gt;"",IF(AW153&lt;=$ED$6,1,IF(AV153&gt;$ED$6,0,NETWORKDAYS(AV153,$ED$6,祭日リスト)/NETWORKDAYS(AV153,AW153,祭日リスト)))*$GG153*週間進捗報告書!$G$16,0)</f>
        <v>0</v>
      </c>
      <c r="EM153" s="328">
        <f>IF(BE153&lt;&gt;"",IF(BE153&lt;=$ED$6,1,IF(BD153&gt;$ED$6,0,NETWORKDAYS(BD153,$ED$6,祭日リスト)/NETWORKDAYS(BD153,BE153,祭日リスト)))*$GG153*週間進捗報告書!$G$17,0)</f>
        <v>0</v>
      </c>
      <c r="EN153" s="328">
        <f>IF(BI153&lt;&gt;"",IF(BI153&lt;=$ED$6,1,IF(BH153&gt;$ED$6,0,NETWORKDAYS(BH153,$ED$6,祭日リスト)/NETWORKDAYS(BH153,BI153,祭日リスト)))*$GG153*週間進捗報告書!$G$18,0)</f>
        <v>0</v>
      </c>
      <c r="EO153" s="328">
        <f>IF(BQ153&lt;&gt;"",IF(BQ153&lt;=$ED$6,1,IF(BP153&gt;$ED$6,0,NETWORKDAYS(BP153,$ED$6,祭日リスト)/NETWORKDAYS(BP153,BQ153,祭日リスト)))*$GG153*週間進捗報告書!$G$19,0)</f>
        <v>0</v>
      </c>
      <c r="EP153" s="328">
        <f>IF(BU153&lt;&gt;"",IF(BU153&lt;=$ED$6,1,IF(BT153&gt;$ED$6,0,NETWORKDAYS(BT153,$ED$6,祭日リスト)/NETWORKDAYS(BT153,BU153,祭日リスト)))*$GG153*週間進捗報告書!$G$20,0)</f>
        <v>0</v>
      </c>
      <c r="ER153" s="547">
        <f t="shared" ref="ER153:FC153" si="7463">EE153-EE154</f>
        <v>0</v>
      </c>
      <c r="ES153" s="547">
        <f t="shared" si="7463"/>
        <v>0</v>
      </c>
      <c r="ET153" s="547">
        <f t="shared" si="7463"/>
        <v>0</v>
      </c>
      <c r="EU153" s="547">
        <f t="shared" si="7463"/>
        <v>0</v>
      </c>
      <c r="EV153" s="547">
        <f t="shared" si="7463"/>
        <v>0</v>
      </c>
      <c r="EW153" s="547">
        <f t="shared" si="7463"/>
        <v>0</v>
      </c>
      <c r="EX153" s="547">
        <f t="shared" si="7463"/>
        <v>0</v>
      </c>
      <c r="EY153" s="547">
        <f t="shared" si="7463"/>
        <v>0</v>
      </c>
      <c r="EZ153" s="547">
        <f t="shared" si="7463"/>
        <v>0</v>
      </c>
      <c r="FA153" s="547">
        <f t="shared" si="7463"/>
        <v>0</v>
      </c>
      <c r="FB153" s="547">
        <f t="shared" si="7463"/>
        <v>0</v>
      </c>
      <c r="FC153" s="547">
        <f t="shared" si="7463"/>
        <v>0</v>
      </c>
      <c r="FD153" s="547">
        <f t="shared" ref="FD153" si="7464">SUM(ER153:FC154)</f>
        <v>0</v>
      </c>
      <c r="FE153" s="333"/>
      <c r="FG153" s="32">
        <f>IF(AND($M153&lt;&gt;$FF$7),1,0)</f>
        <v>0</v>
      </c>
      <c r="FH153" s="32">
        <f>IF(AND($Q153&lt;&gt;$FF$7),1,0)</f>
        <v>0</v>
      </c>
      <c r="FI153" s="32">
        <f>IF(AND($U153&lt;&gt;$FF$7),1,0)</f>
        <v>0</v>
      </c>
      <c r="FJ153" s="32">
        <f>IF(AND($Y153&lt;&gt;$FF$7),1,0)</f>
        <v>0</v>
      </c>
      <c r="FK153" s="32">
        <f>IF(AND($AG153&lt;&gt;$FF$7),1,0)</f>
        <v>0</v>
      </c>
      <c r="FL153" s="32">
        <f>IF(AND($AK153&lt;&gt;$FF$7),1,0)</f>
        <v>0</v>
      </c>
      <c r="FM153" s="32">
        <f>IF(AND($AS153&lt;&gt;$FF$7),1,0)</f>
        <v>0</v>
      </c>
      <c r="FN153" s="32">
        <f>IF(AND($AW153&lt;&gt;$FF$7),1,0)</f>
        <v>0</v>
      </c>
      <c r="FO153" s="32">
        <f>IF(AND($BE153&lt;&gt;$FF$7),1,0)</f>
        <v>0</v>
      </c>
      <c r="FP153" s="32">
        <f>IF(AND($BI153&lt;&gt;$FF$7),1,0)</f>
        <v>0</v>
      </c>
      <c r="FQ153" s="32">
        <f>IF(AND($BQ153&lt;&gt;$FF$7),1,0)</f>
        <v>0</v>
      </c>
      <c r="FR153" s="32">
        <f>IF(AND($BU153&lt;&gt;$FF$7),1,0)</f>
        <v>0</v>
      </c>
      <c r="FU153" s="294">
        <f t="shared" ref="FU153" si="7465">IF($K153&lt;&gt;"NG",$GG153,0)</f>
        <v>0</v>
      </c>
      <c r="FV153" s="294">
        <f t="shared" ref="FV153" si="7466">IF($O153&lt;&gt;"NG",$GG153,0)</f>
        <v>0</v>
      </c>
      <c r="FW153" s="294">
        <f t="shared" ref="FW153" si="7467">IF($S153&lt;&gt;"NG",$GG153,0)</f>
        <v>0</v>
      </c>
      <c r="FX153" s="294">
        <f t="shared" ref="FX153" si="7468">IF($W153&lt;&gt;"NG",$GG153,0)</f>
        <v>0</v>
      </c>
      <c r="FY153" s="294">
        <f t="shared" ref="FY153" si="7469">IF($AE153&lt;&gt;"NG",$GG153,0)</f>
        <v>0</v>
      </c>
      <c r="FZ153" s="294">
        <f t="shared" ref="FZ153" si="7470">IF($AI153&lt;&gt;"NG",$GG153,0)</f>
        <v>0</v>
      </c>
      <c r="GA153" s="294">
        <f t="shared" ref="GA153" si="7471">IF($AQ153&lt;&gt;"NG",$GG153,0)</f>
        <v>0</v>
      </c>
      <c r="GB153" s="294">
        <f t="shared" ref="GB153" si="7472">IF($AU153&lt;&gt;"NG",$GG153,0)</f>
        <v>0</v>
      </c>
      <c r="GC153" s="294">
        <f t="shared" ref="GC153" si="7473">IF($BC153&lt;&gt;"NG",$GG153,0)</f>
        <v>0</v>
      </c>
      <c r="GD153" s="294">
        <f t="shared" ref="GD153" si="7474">IF($BG153&lt;&gt;"NG",$GG153,0)</f>
        <v>0</v>
      </c>
      <c r="GE153" s="294">
        <f t="shared" ref="GE153" si="7475">IF($BO153&lt;&gt;"NG",$GG153,0)</f>
        <v>0</v>
      </c>
      <c r="GF153" s="294">
        <f t="shared" ref="GF153" si="7476">IF($BS153&lt;&gt;"NG",$GG153,0)</f>
        <v>0</v>
      </c>
      <c r="GG153" s="294" t="e">
        <f>VLOOKUP($D153,リスト!$D:$S,15,FALSE)</f>
        <v>#N/A</v>
      </c>
      <c r="GH153" s="2" t="e">
        <f>INDEX(リスト!$V:$V,MATCH(中日程計画表!$D153,リスト!$D:$D,0))</f>
        <v>#N/A</v>
      </c>
      <c r="GI153" s="2" t="e">
        <f>INDEX(リスト!$A:$A,MATCH(中日程計画表!$D153,リスト!$D:$D,0))</f>
        <v>#N/A</v>
      </c>
      <c r="GJ153" s="2" t="e">
        <f>INDEX(リスト!$U:$U,MATCH(中日程計画表!$D153,リスト!$D:$D,0))</f>
        <v>#N/A</v>
      </c>
      <c r="GK153" s="5" t="e">
        <f>INDEX(リスト!$W:$W,MATCH(中日程計画表!$D153,リスト!$D:$D,0))</f>
        <v>#N/A</v>
      </c>
      <c r="GL153" s="2" t="s">
        <v>200</v>
      </c>
      <c r="GM153" s="296">
        <f>D153</f>
        <v>0</v>
      </c>
      <c r="GN153" s="296" t="str">
        <f>E153</f>
        <v>カレンダーマスタ</v>
      </c>
      <c r="GU153" s="460" t="str">
        <f t="shared" ref="GU153" si="7477">AE153</f>
        <v>NG</v>
      </c>
      <c r="GV153" s="460">
        <f t="shared" ref="GV153" si="7478">EI153</f>
        <v>0</v>
      </c>
      <c r="GW153" s="460">
        <f t="shared" ref="GW153" si="7479">EI154</f>
        <v>0</v>
      </c>
      <c r="GX153" s="462">
        <f t="shared" ref="GX153" si="7480">EV153</f>
        <v>0</v>
      </c>
      <c r="GY153" s="460" t="str">
        <f t="shared" ref="GY153" si="7481">AI153</f>
        <v>NG</v>
      </c>
      <c r="GZ153" s="460">
        <f t="shared" ref="GZ153" si="7482">EJ153</f>
        <v>0</v>
      </c>
      <c r="HA153" s="460">
        <f t="shared" ref="HA153" si="7483">EJ154</f>
        <v>0</v>
      </c>
      <c r="HB153" s="462">
        <f t="shared" ref="HB153" si="7484">EW153</f>
        <v>0</v>
      </c>
      <c r="HC153" s="460" t="str">
        <f t="shared" ref="HC153" si="7485">AQ153</f>
        <v>NG</v>
      </c>
      <c r="HD153" s="460">
        <f t="shared" ref="HD153" si="7486">EK153</f>
        <v>0</v>
      </c>
      <c r="HE153" s="460">
        <f t="shared" ref="HE153" si="7487">EK154</f>
        <v>0</v>
      </c>
      <c r="HF153" s="462">
        <f t="shared" ref="HF153" si="7488">EX153</f>
        <v>0</v>
      </c>
      <c r="HG153" s="460" t="str">
        <f t="shared" ref="HG153" si="7489">AU153</f>
        <v>NG</v>
      </c>
      <c r="HH153" s="460">
        <f t="shared" ref="HH153" si="7490">EL153</f>
        <v>0</v>
      </c>
      <c r="HI153" s="460">
        <f t="shared" ref="HI153" si="7491">EL154</f>
        <v>0</v>
      </c>
      <c r="HJ153" s="462">
        <f t="shared" ref="HJ153" si="7492">EY153</f>
        <v>0</v>
      </c>
      <c r="HK153" s="460" t="str">
        <f t="shared" ref="HK153" si="7493">BC153</f>
        <v>NG</v>
      </c>
      <c r="HL153" s="460">
        <f t="shared" ref="HL153" si="7494">EM153</f>
        <v>0</v>
      </c>
      <c r="HM153" s="460">
        <f t="shared" ref="HM153" si="7495">EM154</f>
        <v>0</v>
      </c>
      <c r="HN153" s="462">
        <f t="shared" ref="HN153" si="7496">EZ153</f>
        <v>0</v>
      </c>
      <c r="HO153" s="460" t="str">
        <f t="shared" ref="HO153" si="7497">BG153</f>
        <v>NG</v>
      </c>
      <c r="HP153" s="460">
        <f t="shared" ref="HP153" si="7498">EN153</f>
        <v>0</v>
      </c>
      <c r="HQ153" s="460">
        <f t="shared" ref="HQ153" si="7499">EN154</f>
        <v>0</v>
      </c>
      <c r="HR153" s="462">
        <f t="shared" ref="HR153" si="7500">FA153</f>
        <v>0</v>
      </c>
      <c r="HS153" s="332"/>
    </row>
    <row r="154" spans="1:227" ht="12" customHeight="1">
      <c r="A154" s="489"/>
      <c r="B154" s="487"/>
      <c r="C154" s="475"/>
      <c r="D154" s="485"/>
      <c r="E154" s="483"/>
      <c r="F154" s="317"/>
      <c r="G154" s="317"/>
      <c r="H154" s="317"/>
      <c r="I154" s="317"/>
      <c r="J154" s="316"/>
      <c r="K154" s="481"/>
      <c r="L154" s="77"/>
      <c r="M154" s="77"/>
      <c r="N154" s="471"/>
      <c r="O154" s="475"/>
      <c r="P154" s="77"/>
      <c r="Q154" s="77"/>
      <c r="R154" s="471"/>
      <c r="S154" s="475"/>
      <c r="T154" s="77"/>
      <c r="U154" s="77"/>
      <c r="V154" s="471"/>
      <c r="W154" s="473"/>
      <c r="X154" s="77"/>
      <c r="Y154" s="77"/>
      <c r="Z154" s="471"/>
      <c r="AA154" s="477"/>
      <c r="AB154" s="80"/>
      <c r="AC154" s="80"/>
      <c r="AD154" s="471"/>
      <c r="AE154" s="473"/>
      <c r="AF154" s="77"/>
      <c r="AG154" s="77"/>
      <c r="AH154" s="471"/>
      <c r="AI154" s="473"/>
      <c r="AJ154" s="77"/>
      <c r="AK154" s="77"/>
      <c r="AL154" s="471"/>
      <c r="AM154" s="477"/>
      <c r="AN154" s="80"/>
      <c r="AO154" s="80"/>
      <c r="AP154" s="471"/>
      <c r="AQ154" s="473"/>
      <c r="AR154" s="77"/>
      <c r="AS154" s="77"/>
      <c r="AT154" s="471"/>
      <c r="AU154" s="473"/>
      <c r="AV154" s="77"/>
      <c r="AW154" s="77"/>
      <c r="AX154" s="471"/>
      <c r="AY154" s="477"/>
      <c r="AZ154" s="80"/>
      <c r="BA154" s="80"/>
      <c r="BB154" s="471"/>
      <c r="BC154" s="475"/>
      <c r="BD154" s="77"/>
      <c r="BE154" s="77"/>
      <c r="BF154" s="471"/>
      <c r="BG154" s="473"/>
      <c r="BH154" s="77"/>
      <c r="BI154" s="77"/>
      <c r="BJ154" s="471"/>
      <c r="BK154" s="477"/>
      <c r="BL154" s="80"/>
      <c r="BM154" s="80"/>
      <c r="BN154" s="471"/>
      <c r="BO154" s="475"/>
      <c r="BP154" s="77"/>
      <c r="BQ154" s="77"/>
      <c r="BR154" s="471"/>
      <c r="BS154" s="473"/>
      <c r="BT154" s="77"/>
      <c r="BU154" s="77"/>
      <c r="BV154" s="471"/>
      <c r="BW154" s="469"/>
      <c r="BX154" s="467"/>
      <c r="BY154" s="490"/>
      <c r="CA154" s="19">
        <f t="shared" ref="CA154" si="7501">IF(AND($N153=1,$M154&lt;&gt;$BZ$7),1,0)</f>
        <v>0</v>
      </c>
      <c r="CB154" s="19">
        <f t="shared" ref="CB154" si="7502">IF(AND($R153=1,$Q154&lt;&gt;$BZ$7),1,0)</f>
        <v>0</v>
      </c>
      <c r="CC154" s="19">
        <f t="shared" ref="CC154" si="7503">IF(AND($V153=1,$U154&lt;&gt;$BZ$7),1,0)</f>
        <v>0</v>
      </c>
      <c r="CD154" s="19">
        <f t="shared" ref="CD154" si="7504">IF(AND($Z153=1,$Y154&lt;&gt;$BZ$7),1,0)</f>
        <v>0</v>
      </c>
      <c r="CE154" s="19">
        <f t="shared" ref="CE154" si="7505">IF(AND($AH153=1,$AG154&lt;&gt;$BZ$7),1,0)</f>
        <v>0</v>
      </c>
      <c r="CF154" s="19">
        <f t="shared" ref="CF154" si="7506">IF(AND($AL153=1,$AK154&lt;&gt;$BZ$7),1,0)</f>
        <v>0</v>
      </c>
      <c r="CG154" s="19">
        <f t="shared" ref="CG154" si="7507">IF(AND($AT153=1,$AS154&lt;&gt;$BZ$7),1,0)</f>
        <v>0</v>
      </c>
      <c r="CH154" s="19">
        <f t="shared" ref="CH154" si="7508">IF(AND($AX153=1,$AW154&lt;&gt;$BZ$7),1,0)</f>
        <v>0</v>
      </c>
      <c r="CI154" s="19">
        <f t="shared" ref="CI154" si="7509">IF(AND($BF153=1,$BE154&lt;&gt;$BZ$7),1,0)</f>
        <v>0</v>
      </c>
      <c r="CJ154" s="19">
        <f t="shared" ref="CJ154" si="7510">IF(AND($BJ153=1,$BI154&lt;&gt;$BZ$7),1,0)</f>
        <v>0</v>
      </c>
      <c r="CK154" s="19">
        <f t="shared" ref="CK154" si="7511">IF(AND($BR153=1,$BQ154&lt;&gt;$BZ$7),1,0)</f>
        <v>0</v>
      </c>
      <c r="CL154" s="19">
        <f t="shared" ref="CL154" si="7512">IF(AND($BV153=1,$BU154&lt;&gt;$BZ$7),1,0)</f>
        <v>0</v>
      </c>
      <c r="CO154" s="19">
        <f>IF(AND($M154&lt;&gt;$CN$7,$M154&lt;=$CN$6),1,0)</f>
        <v>0</v>
      </c>
      <c r="CP154" s="19">
        <f>IF(AND($Q154&lt;&gt;$CN$7,$Q154&lt;=$CN$6),1,0)</f>
        <v>0</v>
      </c>
      <c r="CQ154" s="19">
        <f>IF(AND($U154&lt;&gt;$CN$7,$U154&lt;=$CN$6),1,0)</f>
        <v>0</v>
      </c>
      <c r="CR154" s="19">
        <f>IF(AND($Y154&lt;&gt;$CN$7,$Y154&lt;=$CN$6),1,0)</f>
        <v>0</v>
      </c>
      <c r="CS154" s="19">
        <f>IF(AND($AG154&lt;&gt;$CN$7,$AG154&lt;=$CN$6),1,0)</f>
        <v>0</v>
      </c>
      <c r="CT154" s="19">
        <f>IF(AND($AK154&lt;&gt;$CN$7,$AK154&lt;=$CN$6),1,0)</f>
        <v>0</v>
      </c>
      <c r="CU154" s="19">
        <f>IF(AND($AS154&lt;&gt;$CN$7,$AS154&lt;=$CN$6),1,0)</f>
        <v>0</v>
      </c>
      <c r="CV154" s="19">
        <f>IF(AND($AW154&lt;&gt;$CN$7,$AW154&lt;=$CN$6),1,0)</f>
        <v>0</v>
      </c>
      <c r="CW154" s="19">
        <f>IF(AND($BE154&lt;&gt;$CN$7,$BE154&lt;=$CN$6),1,0)</f>
        <v>0</v>
      </c>
      <c r="CX154" s="19">
        <f>IF(AND($BI154&lt;&gt;$CN$7,$BI154&lt;=$CN$6),1,0)</f>
        <v>0</v>
      </c>
      <c r="CY154" s="19">
        <f>IF(AND($BQ154&lt;&gt;$CN$7,$BQ154&lt;=$CN$6),1,0)</f>
        <v>0</v>
      </c>
      <c r="CZ154" s="19">
        <f>IF(AND($BU154&lt;&gt;$CN$7,$BU154&lt;=$CN$6),1,0)</f>
        <v>0</v>
      </c>
      <c r="DC154" s="19">
        <f>IF($N153=1,1,0)</f>
        <v>0</v>
      </c>
      <c r="DD154" s="19">
        <f>IF($R153=1,1,0)</f>
        <v>0</v>
      </c>
      <c r="DE154" s="19">
        <f>IF($V153=1,1,0)</f>
        <v>0</v>
      </c>
      <c r="DF154" s="19">
        <f>IF($Z153=1,1,0)</f>
        <v>0</v>
      </c>
      <c r="DG154" s="19">
        <f>IF($AH153=1,1,0)</f>
        <v>0</v>
      </c>
      <c r="DH154" s="19">
        <f>IF($AL153=1,1,0)</f>
        <v>0</v>
      </c>
      <c r="DI154" s="19">
        <f>IF($AT153=1,1,0)</f>
        <v>0</v>
      </c>
      <c r="DJ154" s="19">
        <f>IF($AX153=1,1,0)</f>
        <v>0</v>
      </c>
      <c r="DK154" s="19">
        <f>IF($BF153=1,1,0)</f>
        <v>0</v>
      </c>
      <c r="DL154" s="19">
        <f>IF($BJ153=1,1,0)</f>
        <v>0</v>
      </c>
      <c r="DM154" s="19">
        <f>IF($BR153=1,1,0)</f>
        <v>0</v>
      </c>
      <c r="DN154" s="19">
        <f>IF($BV153=1,1,0)</f>
        <v>0</v>
      </c>
      <c r="DQ154" s="19">
        <f t="shared" ref="DQ154" si="7513">IF($N153=1,1,0)</f>
        <v>0</v>
      </c>
      <c r="DR154" s="19">
        <f t="shared" ref="DR154" si="7514">IF($R153=1,1,0)</f>
        <v>0</v>
      </c>
      <c r="DS154" s="19">
        <f t="shared" ref="DS154" si="7515">IF($V153=1,1,0)</f>
        <v>0</v>
      </c>
      <c r="DT154" s="19">
        <f t="shared" ref="DT154" si="7516">IF($Z153=1,1,0)</f>
        <v>0</v>
      </c>
      <c r="DU154" s="19">
        <f t="shared" ref="DU154" si="7517">IF($AH153=1,1,0)</f>
        <v>0</v>
      </c>
      <c r="DV154" s="19">
        <f t="shared" ref="DV154" si="7518">IF($AL153=1,1,0)</f>
        <v>0</v>
      </c>
      <c r="DW154" s="19">
        <f t="shared" ref="DW154" si="7519">IF($AT153=1,1,0)</f>
        <v>0</v>
      </c>
      <c r="DX154" s="19">
        <f t="shared" ref="DX154" si="7520">IF($AX153=1,1,0)</f>
        <v>0</v>
      </c>
      <c r="DY154" s="19">
        <f t="shared" ref="DY154" si="7521">IF($BF153=1,1,0)</f>
        <v>0</v>
      </c>
      <c r="DZ154" s="19">
        <f t="shared" ref="DZ154" si="7522">IF($BJ153=1,1,0)</f>
        <v>0</v>
      </c>
      <c r="EA154" s="19">
        <f t="shared" ref="EA154" si="7523">IF($BR153=1,1,0)</f>
        <v>0</v>
      </c>
      <c r="EB154" s="19">
        <f t="shared" ref="EB154" si="7524">IF($BV153=1,1,0)</f>
        <v>0</v>
      </c>
      <c r="EE154" s="329">
        <f>N153*$FU154*週間進捗報告書!$G$9</f>
        <v>0</v>
      </c>
      <c r="EF154" s="329">
        <f>R153*$FV154*週間進捗報告書!$G$10</f>
        <v>0</v>
      </c>
      <c r="EG154" s="329">
        <f>V153*$FW154*週間進捗報告書!$G$11</f>
        <v>0</v>
      </c>
      <c r="EH154" s="329">
        <f>Z153*$FX154*週間進捗報告書!$G$12</f>
        <v>0</v>
      </c>
      <c r="EI154" s="329">
        <f>AH153*$FY154*週間進捗報告書!$G$13</f>
        <v>0</v>
      </c>
      <c r="EJ154" s="329">
        <f>AL153*$FZ154*週間進捗報告書!$G$14</f>
        <v>0</v>
      </c>
      <c r="EK154" s="329">
        <f>AT153*$GA154*週間進捗報告書!$G$15</f>
        <v>0</v>
      </c>
      <c r="EL154" s="329">
        <f>AX153*$GB154*週間進捗報告書!$G$16</f>
        <v>0</v>
      </c>
      <c r="EM154" s="329">
        <f>BF153*$GC154*週間進捗報告書!$G$17</f>
        <v>0</v>
      </c>
      <c r="EN154" s="329">
        <f>BJ153*$GD154*週間進捗報告書!$G$18</f>
        <v>0</v>
      </c>
      <c r="EO154" s="329">
        <f>BR153*$GE154*週間進捗報告書!$G$19</f>
        <v>0</v>
      </c>
      <c r="EP154" s="329">
        <f>BV153*$GF154*週間進捗報告書!$G$20</f>
        <v>0</v>
      </c>
      <c r="ER154" s="547"/>
      <c r="ES154" s="547"/>
      <c r="ET154" s="547"/>
      <c r="EU154" s="547"/>
      <c r="EV154" s="547"/>
      <c r="EW154" s="547"/>
      <c r="EX154" s="547"/>
      <c r="EY154" s="547"/>
      <c r="EZ154" s="547"/>
      <c r="FA154" s="547"/>
      <c r="FB154" s="547"/>
      <c r="FC154" s="547"/>
      <c r="FD154" s="547"/>
      <c r="FE154" s="332"/>
      <c r="FG154" s="19"/>
      <c r="FH154" s="19"/>
      <c r="FI154" s="19"/>
      <c r="FJ154" s="19"/>
      <c r="FK154" s="19"/>
      <c r="FL154" s="19"/>
      <c r="FM154" s="19"/>
      <c r="FN154" s="19"/>
      <c r="FO154" s="19"/>
      <c r="FP154" s="19"/>
      <c r="FQ154" s="19"/>
      <c r="FR154" s="19"/>
      <c r="FU154" s="295">
        <f t="shared" ref="FU154" si="7525">FU153</f>
        <v>0</v>
      </c>
      <c r="FV154" s="295">
        <f t="shared" ref="FV154" si="7526">FV153</f>
        <v>0</v>
      </c>
      <c r="FW154" s="295">
        <f t="shared" ref="FW154" si="7527">FW153</f>
        <v>0</v>
      </c>
      <c r="FX154" s="295">
        <f t="shared" ref="FX154" si="7528">FX153</f>
        <v>0</v>
      </c>
      <c r="FY154" s="295">
        <f t="shared" ref="FY154" si="7529">FY153</f>
        <v>0</v>
      </c>
      <c r="FZ154" s="295">
        <f t="shared" ref="FZ154" si="7530">FZ153</f>
        <v>0</v>
      </c>
      <c r="GA154" s="295">
        <f t="shared" ref="GA154" si="7531">GA153</f>
        <v>0</v>
      </c>
      <c r="GB154" s="295">
        <f t="shared" ref="GB154" si="7532">GB153</f>
        <v>0</v>
      </c>
      <c r="GC154" s="295">
        <f t="shared" ref="GC154" si="7533">GC153</f>
        <v>0</v>
      </c>
      <c r="GD154" s="295">
        <f t="shared" ref="GD154" si="7534">GD153</f>
        <v>0</v>
      </c>
      <c r="GE154" s="295">
        <f t="shared" ref="GE154" si="7535">GE153</f>
        <v>0</v>
      </c>
      <c r="GF154" s="295">
        <f t="shared" ref="GF154" si="7536">GF153</f>
        <v>0</v>
      </c>
      <c r="GG154" s="295" t="e">
        <f t="shared" ref="GG154" si="7537">GG153</f>
        <v>#N/A</v>
      </c>
      <c r="GH154" s="2" t="e">
        <f>INDEX(リスト!$V:$V,MATCH(中日程計画表!$D153,リスト!$D:$D,0))</f>
        <v>#N/A</v>
      </c>
      <c r="GI154" s="2" t="e">
        <f>INDEX(リスト!$A:$A,MATCH(中日程計画表!$D153,リスト!$D:$D,0))</f>
        <v>#N/A</v>
      </c>
      <c r="GJ154" s="2" t="e">
        <f>INDEX(リスト!$U:$U,MATCH(中日程計画表!$D153,リスト!$D:$D,0))</f>
        <v>#N/A</v>
      </c>
      <c r="GK154" s="5" t="e">
        <f>INDEX(リスト!$W:$W,MATCH(中日程計画表!$D153,リスト!$D:$D,0))</f>
        <v>#N/A</v>
      </c>
      <c r="GL154" s="2" t="s">
        <v>201</v>
      </c>
      <c r="GM154" s="296">
        <f t="shared" ref="GM154" si="7538">GM153</f>
        <v>0</v>
      </c>
      <c r="GN154" s="296" t="str">
        <f t="shared" ref="GN154" si="7539">GN153</f>
        <v>カレンダーマスタ</v>
      </c>
      <c r="GU154" s="461"/>
      <c r="GV154" s="460"/>
      <c r="GW154" s="460"/>
      <c r="GX154" s="461"/>
      <c r="GY154" s="461"/>
      <c r="GZ154" s="460"/>
      <c r="HA154" s="460"/>
      <c r="HB154" s="461"/>
      <c r="HC154" s="461"/>
      <c r="HD154" s="460"/>
      <c r="HE154" s="460"/>
      <c r="HF154" s="461"/>
      <c r="HG154" s="461"/>
      <c r="HH154" s="460"/>
      <c r="HI154" s="460"/>
      <c r="HJ154" s="461"/>
      <c r="HK154" s="461"/>
      <c r="HL154" s="460"/>
      <c r="HM154" s="460"/>
      <c r="HN154" s="461"/>
      <c r="HO154" s="461"/>
      <c r="HP154" s="460"/>
      <c r="HQ154" s="460"/>
      <c r="HR154" s="461"/>
      <c r="HS154" s="4"/>
    </row>
    <row r="155" spans="1:227" ht="12" customHeight="1">
      <c r="A155" s="488" t="str">
        <f t="shared" ref="A155" ca="1" si="7540">INDIRECT("リスト!A"&amp;B155+6)</f>
        <v>マスタ</v>
      </c>
      <c r="B155" s="486">
        <f t="shared" ref="B155" si="7541">ROUNDDOWN((ROW()-6)/2,0)+1</f>
        <v>75</v>
      </c>
      <c r="C155" s="474" t="str">
        <f>機能グループ名</f>
        <v>カスタマイズ</v>
      </c>
      <c r="D155" s="484">
        <f>機能ID</f>
        <v>0</v>
      </c>
      <c r="E155" s="482" t="str">
        <f>機能名</f>
        <v>帳票紐付け</v>
      </c>
      <c r="F155" s="315"/>
      <c r="G155" s="315"/>
      <c r="H155" s="315"/>
      <c r="I155" s="315"/>
      <c r="J155" s="316"/>
      <c r="K155" s="480" t="str">
        <f>担当者_SR</f>
        <v>NG</v>
      </c>
      <c r="L155" s="76"/>
      <c r="M155" s="76"/>
      <c r="N155" s="470"/>
      <c r="O155" s="474" t="str">
        <f>担当者_SRR</f>
        <v>NG</v>
      </c>
      <c r="P155" s="76"/>
      <c r="Q155" s="76"/>
      <c r="R155" s="470"/>
      <c r="S155" s="474" t="str">
        <f>担当者_DS</f>
        <v>NG</v>
      </c>
      <c r="T155" s="76"/>
      <c r="U155" s="76"/>
      <c r="V155" s="470"/>
      <c r="W155" s="472" t="str">
        <f>担当者_DSR</f>
        <v>NG</v>
      </c>
      <c r="X155" s="76"/>
      <c r="Y155" s="76"/>
      <c r="Z155" s="470"/>
      <c r="AA155" s="476"/>
      <c r="AB155" s="79"/>
      <c r="AC155" s="79"/>
      <c r="AD155" s="470">
        <f>IF(AC156 &lt;&gt; "",1,0)</f>
        <v>0</v>
      </c>
      <c r="AE155" s="472" t="str">
        <f>担当者_CD</f>
        <v>NG</v>
      </c>
      <c r="AF155" s="76"/>
      <c r="AG155" s="76"/>
      <c r="AH155" s="470"/>
      <c r="AI155" s="472" t="str">
        <f>担当者_DD</f>
        <v>NG</v>
      </c>
      <c r="AJ155" s="76"/>
      <c r="AK155" s="76"/>
      <c r="AL155" s="470"/>
      <c r="AM155" s="476"/>
      <c r="AN155" s="79"/>
      <c r="AO155" s="79"/>
      <c r="AP155" s="470">
        <f>IF(AO156 &lt;&gt; "",1,0)</f>
        <v>0</v>
      </c>
      <c r="AQ155" s="472" t="str">
        <f>担当者_MCL</f>
        <v>NG</v>
      </c>
      <c r="AR155" s="76"/>
      <c r="AS155" s="76"/>
      <c r="AT155" s="470"/>
      <c r="AU155" s="472" t="str">
        <f>担当者_MCLR</f>
        <v>NG</v>
      </c>
      <c r="AV155" s="76"/>
      <c r="AW155" s="76"/>
      <c r="AX155" s="470"/>
      <c r="AY155" s="476"/>
      <c r="AZ155" s="79"/>
      <c r="BA155" s="79"/>
      <c r="BB155" s="470">
        <f>IF(BA156 &lt;&gt; "",1,0)</f>
        <v>0</v>
      </c>
      <c r="BC155" s="474" t="str">
        <f>担当者_MT</f>
        <v>NG</v>
      </c>
      <c r="BD155" s="76"/>
      <c r="BE155" s="76"/>
      <c r="BF155" s="470"/>
      <c r="BG155" s="472" t="str">
        <f>担当者_M検</f>
        <v>NG</v>
      </c>
      <c r="BH155" s="76"/>
      <c r="BI155" s="76"/>
      <c r="BJ155" s="470"/>
      <c r="BK155" s="476"/>
      <c r="BL155" s="79"/>
      <c r="BM155" s="79"/>
      <c r="BN155" s="470">
        <v>0</v>
      </c>
      <c r="BO155" s="474" t="str">
        <f>担当者_モテ</f>
        <v>NG</v>
      </c>
      <c r="BP155" s="76"/>
      <c r="BQ155" s="76"/>
      <c r="BR155" s="470"/>
      <c r="BS155" s="472" t="str">
        <f>担当者_モテR</f>
        <v>NG</v>
      </c>
      <c r="BT155" s="76"/>
      <c r="BU155" s="76"/>
      <c r="BV155" s="470"/>
      <c r="BW155" s="468">
        <f t="shared" ref="BW155" si="7542">IFERROR(SUM(IF(K155&lt;&gt;"NG",N155*K$1,0),IF(O155&lt;&gt;"NG",R155*O$1,0),IF(S155&lt;&gt;"NG",V155*S$1,0),IF(W155&lt;&gt;"NG",Z155*W$1,0),IF(AA155&lt;&gt;"NG",AD155*AA$1,0),IF(AE155&lt;&gt;"NG",AH155*AE$1,0),IF(AI155&lt;&gt;"NG",AL155*AI$1,0),IF(AM155&lt;&gt;"NG",AP155*AM$1,0),IF(AQ155&lt;&gt;"NG",AT155*AQ$1,0),IF(AU155&lt;&gt;"NG",AX155*AU$1,0),IF(AY155&lt;&gt;"NG",BB155*AY$1,0),IF(BC155&lt;&gt;"NG",BF155*BC$1,0),IF(BG155&lt;&gt;"NG",BJ155*BG$1,0),IF(BK155&lt;&gt;"NG",BN155*BK$1,0),IF(BO155&lt;&gt;"NG",BR155*BO$1,0),IF(BS155&lt;&gt;"NG",BV155*BS$1,0))/SUM(IF(K155&lt;&gt;"NG",K$1,0),IF(O155&lt;&gt;"NG",O$1,0),IF(S155&lt;&gt;"NG",S$1,0),IF(W155&lt;&gt;"NG",W$1,0),IF(AA155&lt;&gt;"NG",AA$1,0),IF(AE155&lt;&gt;"NG",AE$1,0),IF(AI155&lt;&gt;"NG",AI$1,0),IF(AM155&lt;&gt;"NG",AM$1,0),IF(AQ155&lt;&gt;"NG",AQ$1,0),IF(AU155&lt;&gt;"NG",AU$1,0),IF(AY155&lt;&gt;"NG",AY$1,0),IF(BC155&lt;&gt;"NG",BC$1,0),IF(BG155&lt;&gt;"NG",BG$1,0),IF(BK155&lt;&gt;"NG",BK$1,0),IF(BO155&lt;&gt;"NG",BO$1,0),IF(BS155&lt;&gt;"NG",BS$1,0)),0)</f>
        <v>0</v>
      </c>
      <c r="BX155" s="466"/>
      <c r="BY155" s="490"/>
      <c r="BZ155" s="5"/>
      <c r="CA155" s="32">
        <f t="shared" ref="CA155" si="7543">IF(AND($M155&lt;&gt;$BZ$5,$M155&lt;=$BZ$6,$M155&lt;&gt;$BZ$7),1,0)</f>
        <v>0</v>
      </c>
      <c r="CB155" s="32">
        <f t="shared" ref="CB155" si="7544">IF(AND($Q155&lt;&gt;$BZ$5,$Q155&lt;=$BZ$6,$Q155&lt;&gt;$BZ$7),1,0)</f>
        <v>0</v>
      </c>
      <c r="CC155" s="32">
        <f t="shared" ref="CC155" si="7545">IF(AND($U155&lt;&gt;$BZ$5,$U155&lt;=$BZ$6,$U155&lt;&gt;$BZ$7),1,0)</f>
        <v>0</v>
      </c>
      <c r="CD155" s="32">
        <f t="shared" ref="CD155" si="7546">IF(AND($Y155&lt;&gt;$BZ$5,$Y155&lt;=$BZ$6,$Y155&lt;&gt;$BZ$7),1,0)</f>
        <v>0</v>
      </c>
      <c r="CE155" s="32">
        <f t="shared" ref="CE155" si="7547">IF(AND($AG155&lt;&gt;$BZ$5,$AG155&lt;=$BZ$6,$AG155&lt;&gt;$BZ$7),1,0)</f>
        <v>0</v>
      </c>
      <c r="CF155" s="32">
        <f t="shared" ref="CF155" si="7548">IF(AND($AK155&lt;&gt;$BZ$5,$AK155&lt;=$BZ$6,$AK155&lt;&gt;$BZ$7),1,0)</f>
        <v>0</v>
      </c>
      <c r="CG155" s="32">
        <f t="shared" ref="CG155" si="7549">IF(AND($AS155&lt;&gt;$BZ$5,$AS155&lt;=$BZ$6,$AS155&lt;&gt;$BZ$7),1,0)</f>
        <v>0</v>
      </c>
      <c r="CH155" s="32">
        <f t="shared" ref="CH155" si="7550">IF(AND($AW155&lt;&gt;$BZ$5,$AW155&lt;=$BZ$6,$AW155&lt;&gt;$BZ$7),1,0)</f>
        <v>0</v>
      </c>
      <c r="CI155" s="32">
        <f t="shared" ref="CI155" si="7551">IF(AND($BE155&lt;&gt;$BZ$5,$BE155&lt;=$BZ$6,$BE155&lt;&gt;$BZ$7),1,0)</f>
        <v>0</v>
      </c>
      <c r="CJ155" s="32">
        <f t="shared" ref="CJ155" si="7552">IF(AND($BI155&lt;&gt;$BZ$5,$BI155&lt;=$BZ$6,$BI155&lt;&gt;$BZ$7),1,0)</f>
        <v>0</v>
      </c>
      <c r="CK155" s="32">
        <f t="shared" ref="CK155" si="7553">IF(AND($BQ155&lt;&gt;$BZ$5,$BQ155&lt;=$BZ$6,$BQ155&lt;&gt;$BZ$7),1,0)</f>
        <v>0</v>
      </c>
      <c r="CL155" s="32">
        <f t="shared" ref="CL155" si="7554">IF(AND($BU155&lt;&gt;$BZ$5,$BU155&lt;=$BZ$6,$BU155&lt;&gt;$BZ$7),1,0)</f>
        <v>0</v>
      </c>
      <c r="CO155" s="32">
        <f>IF(AND($M155&lt;&gt;$CN$5,$M155&lt;=$CN$6,$M155&lt;&gt;$CN$7),1,0)</f>
        <v>0</v>
      </c>
      <c r="CP155" s="32">
        <f>IF(AND($Q155&lt;&gt;$CN$5,$Q155&lt;=$CN$6,$Q155&lt;&gt;$CN$7),1,0)</f>
        <v>0</v>
      </c>
      <c r="CQ155" s="32">
        <f>IF(AND($U155&lt;&gt;$CN$5,$U155&lt;=$CN$6,$U155&lt;&gt;$CN$7),1,0)</f>
        <v>0</v>
      </c>
      <c r="CR155" s="32">
        <f>IF(AND($Y155&lt;&gt;$CN$5,$Y155&lt;=$CN$6,$Y155&lt;&gt;$CN$7),1,0)</f>
        <v>0</v>
      </c>
      <c r="CS155" s="32">
        <f>IF(AND($AG155&lt;&gt;$CN$5,$AG155&lt;=$CN$6,$AG155&lt;&gt;$CN$7),1,0)</f>
        <v>0</v>
      </c>
      <c r="CT155" s="32">
        <f>IF(AND($AK155&lt;&gt;$CN$5,$AK155&lt;=$CN$6,$AK155&lt;&gt;$CN$7),1,0)</f>
        <v>0</v>
      </c>
      <c r="CU155" s="32">
        <f>IF(AND($AS155&lt;&gt;$CN$5,$AS155&lt;=$CN$6,$AS155&lt;&gt;$CN$7),1,0)</f>
        <v>0</v>
      </c>
      <c r="CV155" s="32">
        <f>IF(AND($AW155&lt;&gt;$CN$5,$AW155&lt;=$CN$6,$AW155&lt;&gt;$CN$7),1,0)</f>
        <v>0</v>
      </c>
      <c r="CW155" s="32">
        <f>IF(AND($BE155&lt;&gt;$CN$5,$BE155&lt;=$CN$6,$BE155&lt;&gt;$CN$7),1,0)</f>
        <v>0</v>
      </c>
      <c r="CX155" s="32">
        <f>IF(AND($BI155&lt;&gt;$CN$5,$BI155&lt;=$CN$6,$BI155&lt;&gt;$CN$7),1,0)</f>
        <v>0</v>
      </c>
      <c r="CY155" s="32">
        <f>IF(AND($BQ155&lt;&gt;$CN$5,$BQ155&lt;=$CN$6,$BQ155&lt;&gt;$CN$7),1,0)</f>
        <v>0</v>
      </c>
      <c r="CZ155" s="32">
        <f>IF(AND($BU155&lt;&gt;$CN$5,$BU155&lt;=$CN$6,$BU155&lt;&gt;$CN$7),1,0)</f>
        <v>0</v>
      </c>
      <c r="DC155" s="32">
        <f>IF(AND($M155&lt;&gt;$DB$5,$M155&lt;=$DB$6,$M155&lt;&gt;$CN$7),1,0)</f>
        <v>0</v>
      </c>
      <c r="DD155" s="32">
        <f>IF(AND($Q155&lt;&gt;$DB$5,$Q155&lt;=$DB$6,$Q155&lt;&gt;$CN$7),1,0)</f>
        <v>0</v>
      </c>
      <c r="DE155" s="32">
        <f>IF(AND($U155&lt;&gt;$DB$5,$U155&lt;=$DB$6,$U155&lt;&gt;$CN$7),1,0)</f>
        <v>0</v>
      </c>
      <c r="DF155" s="32">
        <f>IF(AND($Y155&lt;&gt;$DB$5,$Y155&lt;=$DB$6,$Y155&lt;&gt;$CN$7),1,0)</f>
        <v>0</v>
      </c>
      <c r="DG155" s="32">
        <f>IF(AND($AG155&lt;&gt;$DB$5,$AG155&lt;=$DB$6,$AG155&lt;&gt;$CN$7),1,0)</f>
        <v>0</v>
      </c>
      <c r="DH155" s="32">
        <f>IF(AND($AK155&lt;&gt;$DB$5,$AK155&lt;=$DB$6,$AK155&lt;&gt;$CN$7),1,0)</f>
        <v>0</v>
      </c>
      <c r="DI155" s="32">
        <f>IF(AND($AS155&lt;&gt;$DB$5,$AS155&lt;=$DB$6,$AS155&lt;&gt;$CN$7),1,0)</f>
        <v>0</v>
      </c>
      <c r="DJ155" s="32">
        <f>IF(AND($AW155&lt;&gt;$DB$5,$AW155&lt;=$DB$6,$AW155&lt;&gt;$CN$7),1,0)</f>
        <v>0</v>
      </c>
      <c r="DK155" s="32">
        <f>IF(AND($BE155&lt;&gt;$DB$5,$BE155&lt;=$DB$6,$BE155&lt;&gt;$CN$7),1,0)</f>
        <v>0</v>
      </c>
      <c r="DL155" s="32">
        <f>IF(AND($BI155&lt;&gt;$DB$5,$BI155&lt;=$DB$6,$BI155&lt;&gt;$CN$7),1,0)</f>
        <v>0</v>
      </c>
      <c r="DM155" s="32">
        <f>IF(AND($BQ155&lt;&gt;$DB$5,$BQ155&lt;=$DB$6,$BQ155&lt;&gt;$CN$7),1,0)</f>
        <v>0</v>
      </c>
      <c r="DN155" s="32">
        <f>IF(AND($BU155&lt;&gt;$DB$5,$BU155&lt;=$DB$6,$BU155&lt;&gt;$CN$7),1,0)</f>
        <v>0</v>
      </c>
      <c r="DQ155" s="32">
        <f t="shared" ref="DQ155" si="7555">IF(AND($M155&lt;&gt;$DP$5,$M155&lt;=$DP$6,$M155&lt;&gt;$CN$7),1,0)</f>
        <v>0</v>
      </c>
      <c r="DR155" s="32">
        <f t="shared" ref="DR155" si="7556">IF(AND($Q155&lt;&gt;$DP$5,$Q155&lt;=$DP$6,$Q155&lt;&gt;$CN$7),1,0)</f>
        <v>0</v>
      </c>
      <c r="DS155" s="32">
        <f t="shared" ref="DS155" si="7557">IF(AND($U155&lt;&gt;$DP$5,$U155&lt;=$DP$6,$U155&lt;&gt;$CN$7),1,0)</f>
        <v>0</v>
      </c>
      <c r="DT155" s="32">
        <f t="shared" ref="DT155" si="7558">IF(AND($Y155&lt;&gt;$DP$5,$Y155&lt;=$DP$6,$Y155&lt;&gt;$CN$7),1,0)</f>
        <v>0</v>
      </c>
      <c r="DU155" s="32">
        <f t="shared" ref="DU155" si="7559">IF(AND($AG155&lt;&gt;$DP$5,$AG155&lt;=$DP$6,$AG155&lt;&gt;$CN$7),1,0)</f>
        <v>0</v>
      </c>
      <c r="DV155" s="32">
        <f t="shared" ref="DV155" si="7560">IF(AND($AK155&lt;&gt;$DP$5,$AK155&lt;=$DP$6,$AK155&lt;&gt;$CN$7),1,0)</f>
        <v>0</v>
      </c>
      <c r="DW155" s="32">
        <f t="shared" ref="DW155" si="7561">IF(AND($AS155&lt;&gt;$DP$5,$AS155&lt;=$DP$6,$AS155&lt;&gt;$CN$7),1,0)</f>
        <v>0</v>
      </c>
      <c r="DX155" s="32">
        <f t="shared" ref="DX155" si="7562">IF(AND($AW155&lt;&gt;$DP$5,$AW155&lt;=$DP$6,$AW155&lt;&gt;$CN$7),1,0)</f>
        <v>0</v>
      </c>
      <c r="DY155" s="32">
        <f t="shared" ref="DY155" si="7563">IF(AND($BE155&lt;&gt;$DP$5,$BE155&lt;=$DP$6,$BE155&lt;&gt;$CN$7),1,0)</f>
        <v>0</v>
      </c>
      <c r="DZ155" s="32">
        <f t="shared" ref="DZ155" si="7564">IF(AND($BI155&lt;&gt;$DP$5,$BI155&lt;=$DP$6,$BI155&lt;&gt;$CN$7),1,0)</f>
        <v>0</v>
      </c>
      <c r="EA155" s="32">
        <f t="shared" ref="EA155" si="7565">IF(AND($BQ155&lt;&gt;$DP$5,$BQ155&lt;=$DP$6,$BQ155&lt;&gt;$CN$7),1,0)</f>
        <v>0</v>
      </c>
      <c r="EB155" s="32">
        <f t="shared" ref="EB155" si="7566">IF(AND($BU155&lt;&gt;$DP$5,$BU155&lt;=$DP$6,$BU155&lt;&gt;$CN$7),1,0)</f>
        <v>0</v>
      </c>
      <c r="EE155" s="328">
        <f>IF(M155&lt;&gt;"",IF(M155&lt;=$ED$6,1,IF(L155&gt;$ED$6,0,NETWORKDAYS(L155,$ED$6,祭日リスト)/NETWORKDAYS(L155,M155,祭日リスト)))*$GG155*週間進捗報告書!$G$9,0)</f>
        <v>0</v>
      </c>
      <c r="EF155" s="328">
        <f>IF(Q155&lt;&gt;"",IF(Q155&lt;=$ED$6,1,IF(P155&gt;$ED$6,0,NETWORKDAYS(P155,$ED$6,祭日リスト)/NETWORKDAYS(P155,Q155,祭日リスト)))*$GG155*週間進捗報告書!$G$10,0)</f>
        <v>0</v>
      </c>
      <c r="EG155" s="328">
        <f>IF(U155&lt;&gt;"",IF(U155&lt;=$ED$6,1,IF(T155&gt;$ED$6,0,NETWORKDAYS(T155,$ED$6,祭日リスト)/NETWORKDAYS(T155,U155,祭日リスト)))*$GG155*週間進捗報告書!$G$11,0)</f>
        <v>0</v>
      </c>
      <c r="EH155" s="328">
        <f>IF(Y155&lt;&gt;"",IF(Y155&lt;=$ED$6,1,IF(X155&gt;$ED$6,0,NETWORKDAYS(X155,$ED$6,祭日リスト)/NETWORKDAYS(X155,Y155,祭日リスト)))*$GG155*週間進捗報告書!$G$12,0)</f>
        <v>0</v>
      </c>
      <c r="EI155" s="328">
        <f>IF(AG155&lt;&gt;"",IF(AG155&lt;=$ED$6,1,IF(AF155&gt;$ED$6,0,NETWORKDAYS(AF155,$ED$6,祭日リスト)/NETWORKDAYS(AF155,AG155,祭日リスト)))*$GG155*週間進捗報告書!$G$13,0)</f>
        <v>0</v>
      </c>
      <c r="EJ155" s="328">
        <f>IF(AK155&lt;&gt;"",IF(AK155&lt;=$ED$6,1,IF(AJ155&gt;$ED$6,0,NETWORKDAYS(AJ155,$ED$6,祭日リスト)/NETWORKDAYS(AJ155,AK155,祭日リスト)))*$GG155*週間進捗報告書!$G$14,0)</f>
        <v>0</v>
      </c>
      <c r="EK155" s="328">
        <f>IF(AS155&lt;&gt;"",IF(AS155&lt;=$ED$6,1,IF(AR155&gt;$ED$6,0,NETWORKDAYS(AR155,$ED$6,祭日リスト)/NETWORKDAYS(AR155,AS155,祭日リスト)))*$GG155*週間進捗報告書!$G$15,0)</f>
        <v>0</v>
      </c>
      <c r="EL155" s="328">
        <f>IF(AW155&lt;&gt;"",IF(AW155&lt;=$ED$6,1,IF(AV155&gt;$ED$6,0,NETWORKDAYS(AV155,$ED$6,祭日リスト)/NETWORKDAYS(AV155,AW155,祭日リスト)))*$GG155*週間進捗報告書!$G$16,0)</f>
        <v>0</v>
      </c>
      <c r="EM155" s="328">
        <f>IF(BE155&lt;&gt;"",IF(BE155&lt;=$ED$6,1,IF(BD155&gt;$ED$6,0,NETWORKDAYS(BD155,$ED$6,祭日リスト)/NETWORKDAYS(BD155,BE155,祭日リスト)))*$GG155*週間進捗報告書!$G$17,0)</f>
        <v>0</v>
      </c>
      <c r="EN155" s="328">
        <f>IF(BI155&lt;&gt;"",IF(BI155&lt;=$ED$6,1,IF(BH155&gt;$ED$6,0,NETWORKDAYS(BH155,$ED$6,祭日リスト)/NETWORKDAYS(BH155,BI155,祭日リスト)))*$GG155*週間進捗報告書!$G$18,0)</f>
        <v>0</v>
      </c>
      <c r="EO155" s="328">
        <f>IF(BQ155&lt;&gt;"",IF(BQ155&lt;=$ED$6,1,IF(BP155&gt;$ED$6,0,NETWORKDAYS(BP155,$ED$6,祭日リスト)/NETWORKDAYS(BP155,BQ155,祭日リスト)))*$GG155*週間進捗報告書!$G$19,0)</f>
        <v>0</v>
      </c>
      <c r="EP155" s="328">
        <f>IF(BU155&lt;&gt;"",IF(BU155&lt;=$ED$6,1,IF(BT155&gt;$ED$6,0,NETWORKDAYS(BT155,$ED$6,祭日リスト)/NETWORKDAYS(BT155,BU155,祭日リスト)))*$GG155*週間進捗報告書!$G$20,0)</f>
        <v>0</v>
      </c>
      <c r="ER155" s="547">
        <f t="shared" ref="ER155:FC155" si="7567">EE155-EE156</f>
        <v>0</v>
      </c>
      <c r="ES155" s="547">
        <f t="shared" si="7567"/>
        <v>0</v>
      </c>
      <c r="ET155" s="547">
        <f t="shared" si="7567"/>
        <v>0</v>
      </c>
      <c r="EU155" s="547">
        <f t="shared" si="7567"/>
        <v>0</v>
      </c>
      <c r="EV155" s="547">
        <f t="shared" si="7567"/>
        <v>0</v>
      </c>
      <c r="EW155" s="547">
        <f t="shared" si="7567"/>
        <v>0</v>
      </c>
      <c r="EX155" s="547">
        <f t="shared" si="7567"/>
        <v>0</v>
      </c>
      <c r="EY155" s="547">
        <f t="shared" si="7567"/>
        <v>0</v>
      </c>
      <c r="EZ155" s="547">
        <f t="shared" si="7567"/>
        <v>0</v>
      </c>
      <c r="FA155" s="547">
        <f t="shared" si="7567"/>
        <v>0</v>
      </c>
      <c r="FB155" s="547">
        <f t="shared" si="7567"/>
        <v>0</v>
      </c>
      <c r="FC155" s="547">
        <f t="shared" si="7567"/>
        <v>0</v>
      </c>
      <c r="FD155" s="547">
        <f t="shared" ref="FD155" si="7568">SUM(ER155:FC156)</f>
        <v>0</v>
      </c>
      <c r="FE155" s="333"/>
      <c r="FG155" s="32">
        <f>IF(AND($M155&lt;&gt;$FF$7),1,0)</f>
        <v>0</v>
      </c>
      <c r="FH155" s="32">
        <f>IF(AND($Q155&lt;&gt;$FF$7),1,0)</f>
        <v>0</v>
      </c>
      <c r="FI155" s="32">
        <f>IF(AND($U155&lt;&gt;$FF$7),1,0)</f>
        <v>0</v>
      </c>
      <c r="FJ155" s="32">
        <f>IF(AND($Y155&lt;&gt;$FF$7),1,0)</f>
        <v>0</v>
      </c>
      <c r="FK155" s="32">
        <f>IF(AND($AG155&lt;&gt;$FF$7),1,0)</f>
        <v>0</v>
      </c>
      <c r="FL155" s="32">
        <f>IF(AND($AK155&lt;&gt;$FF$7),1,0)</f>
        <v>0</v>
      </c>
      <c r="FM155" s="32">
        <f>IF(AND($AS155&lt;&gt;$FF$7),1,0)</f>
        <v>0</v>
      </c>
      <c r="FN155" s="32">
        <f>IF(AND($AW155&lt;&gt;$FF$7),1,0)</f>
        <v>0</v>
      </c>
      <c r="FO155" s="32">
        <f>IF(AND($BE155&lt;&gt;$FF$7),1,0)</f>
        <v>0</v>
      </c>
      <c r="FP155" s="32">
        <f>IF(AND($BI155&lt;&gt;$FF$7),1,0)</f>
        <v>0</v>
      </c>
      <c r="FQ155" s="32">
        <f>IF(AND($BQ155&lt;&gt;$FF$7),1,0)</f>
        <v>0</v>
      </c>
      <c r="FR155" s="32">
        <f>IF(AND($BU155&lt;&gt;$FF$7),1,0)</f>
        <v>0</v>
      </c>
      <c r="FU155" s="294">
        <f t="shared" ref="FU155" si="7569">IF($K155&lt;&gt;"NG",$GG155,0)</f>
        <v>0</v>
      </c>
      <c r="FV155" s="294">
        <f t="shared" ref="FV155" si="7570">IF($O155&lt;&gt;"NG",$GG155,0)</f>
        <v>0</v>
      </c>
      <c r="FW155" s="294">
        <f t="shared" ref="FW155" si="7571">IF($S155&lt;&gt;"NG",$GG155,0)</f>
        <v>0</v>
      </c>
      <c r="FX155" s="294">
        <f t="shared" ref="FX155" si="7572">IF($W155&lt;&gt;"NG",$GG155,0)</f>
        <v>0</v>
      </c>
      <c r="FY155" s="294">
        <f t="shared" ref="FY155" si="7573">IF($AE155&lt;&gt;"NG",$GG155,0)</f>
        <v>0</v>
      </c>
      <c r="FZ155" s="294">
        <f t="shared" ref="FZ155" si="7574">IF($AI155&lt;&gt;"NG",$GG155,0)</f>
        <v>0</v>
      </c>
      <c r="GA155" s="294">
        <f t="shared" ref="GA155" si="7575">IF($AQ155&lt;&gt;"NG",$GG155,0)</f>
        <v>0</v>
      </c>
      <c r="GB155" s="294">
        <f t="shared" ref="GB155" si="7576">IF($AU155&lt;&gt;"NG",$GG155,0)</f>
        <v>0</v>
      </c>
      <c r="GC155" s="294">
        <f t="shared" ref="GC155" si="7577">IF($BC155&lt;&gt;"NG",$GG155,0)</f>
        <v>0</v>
      </c>
      <c r="GD155" s="294">
        <f t="shared" ref="GD155" si="7578">IF($BG155&lt;&gt;"NG",$GG155,0)</f>
        <v>0</v>
      </c>
      <c r="GE155" s="294">
        <f t="shared" ref="GE155" si="7579">IF($BO155&lt;&gt;"NG",$GG155,0)</f>
        <v>0</v>
      </c>
      <c r="GF155" s="294">
        <f t="shared" ref="GF155" si="7580">IF($BS155&lt;&gt;"NG",$GG155,0)</f>
        <v>0</v>
      </c>
      <c r="GG155" s="294" t="e">
        <f>VLOOKUP($D155,リスト!$D:$S,15,FALSE)</f>
        <v>#N/A</v>
      </c>
      <c r="GH155" s="2" t="e">
        <f>INDEX(リスト!$V:$V,MATCH(中日程計画表!$D155,リスト!$D:$D,0))</f>
        <v>#N/A</v>
      </c>
      <c r="GI155" s="2" t="e">
        <f>INDEX(リスト!$A:$A,MATCH(中日程計画表!$D155,リスト!$D:$D,0))</f>
        <v>#N/A</v>
      </c>
      <c r="GJ155" s="2" t="e">
        <f>INDEX(リスト!$U:$U,MATCH(中日程計画表!$D155,リスト!$D:$D,0))</f>
        <v>#N/A</v>
      </c>
      <c r="GK155" s="5" t="e">
        <f>INDEX(リスト!$W:$W,MATCH(中日程計画表!$D155,リスト!$D:$D,0))</f>
        <v>#N/A</v>
      </c>
      <c r="GL155" s="2" t="s">
        <v>200</v>
      </c>
      <c r="GM155" s="296">
        <f>D155</f>
        <v>0</v>
      </c>
      <c r="GN155" s="296" t="str">
        <f>E155</f>
        <v>帳票紐付け</v>
      </c>
      <c r="GU155" s="460" t="str">
        <f t="shared" ref="GU155" si="7581">AE155</f>
        <v>NG</v>
      </c>
      <c r="GV155" s="460">
        <f t="shared" ref="GV155" si="7582">EI155</f>
        <v>0</v>
      </c>
      <c r="GW155" s="460">
        <f t="shared" ref="GW155" si="7583">EI156</f>
        <v>0</v>
      </c>
      <c r="GX155" s="462">
        <f t="shared" ref="GX155" si="7584">EV155</f>
        <v>0</v>
      </c>
      <c r="GY155" s="460" t="str">
        <f t="shared" ref="GY155" si="7585">AI155</f>
        <v>NG</v>
      </c>
      <c r="GZ155" s="460">
        <f t="shared" ref="GZ155" si="7586">EJ155</f>
        <v>0</v>
      </c>
      <c r="HA155" s="460">
        <f t="shared" ref="HA155" si="7587">EJ156</f>
        <v>0</v>
      </c>
      <c r="HB155" s="462">
        <f t="shared" ref="HB155" si="7588">EW155</f>
        <v>0</v>
      </c>
      <c r="HC155" s="460" t="str">
        <f t="shared" ref="HC155" si="7589">AQ155</f>
        <v>NG</v>
      </c>
      <c r="HD155" s="460">
        <f t="shared" ref="HD155" si="7590">EK155</f>
        <v>0</v>
      </c>
      <c r="HE155" s="460">
        <f t="shared" ref="HE155" si="7591">EK156</f>
        <v>0</v>
      </c>
      <c r="HF155" s="462">
        <f t="shared" ref="HF155" si="7592">EX155</f>
        <v>0</v>
      </c>
      <c r="HG155" s="460" t="str">
        <f t="shared" ref="HG155" si="7593">AU155</f>
        <v>NG</v>
      </c>
      <c r="HH155" s="460">
        <f t="shared" ref="HH155" si="7594">EL155</f>
        <v>0</v>
      </c>
      <c r="HI155" s="460">
        <f t="shared" ref="HI155" si="7595">EL156</f>
        <v>0</v>
      </c>
      <c r="HJ155" s="462">
        <f t="shared" ref="HJ155" si="7596">EY155</f>
        <v>0</v>
      </c>
      <c r="HK155" s="460" t="str">
        <f t="shared" ref="HK155" si="7597">BC155</f>
        <v>NG</v>
      </c>
      <c r="HL155" s="460">
        <f t="shared" ref="HL155" si="7598">EM155</f>
        <v>0</v>
      </c>
      <c r="HM155" s="460">
        <f t="shared" ref="HM155" si="7599">EM156</f>
        <v>0</v>
      </c>
      <c r="HN155" s="462">
        <f t="shared" ref="HN155" si="7600">EZ155</f>
        <v>0</v>
      </c>
      <c r="HO155" s="460" t="str">
        <f t="shared" ref="HO155" si="7601">BG155</f>
        <v>NG</v>
      </c>
      <c r="HP155" s="460">
        <f t="shared" ref="HP155" si="7602">EN155</f>
        <v>0</v>
      </c>
      <c r="HQ155" s="460">
        <f t="shared" ref="HQ155" si="7603">EN156</f>
        <v>0</v>
      </c>
      <c r="HR155" s="462">
        <f t="shared" ref="HR155" si="7604">FA155</f>
        <v>0</v>
      </c>
      <c r="HS155" s="332"/>
    </row>
    <row r="156" spans="1:227" ht="12" customHeight="1">
      <c r="A156" s="489"/>
      <c r="B156" s="487"/>
      <c r="C156" s="475"/>
      <c r="D156" s="485"/>
      <c r="E156" s="483"/>
      <c r="F156" s="317"/>
      <c r="G156" s="317"/>
      <c r="H156" s="317"/>
      <c r="I156" s="317"/>
      <c r="J156" s="316"/>
      <c r="K156" s="481"/>
      <c r="L156" s="77"/>
      <c r="M156" s="77"/>
      <c r="N156" s="471"/>
      <c r="O156" s="475"/>
      <c r="P156" s="77"/>
      <c r="Q156" s="77"/>
      <c r="R156" s="471"/>
      <c r="S156" s="475"/>
      <c r="T156" s="77"/>
      <c r="U156" s="77"/>
      <c r="V156" s="471"/>
      <c r="W156" s="473"/>
      <c r="X156" s="77"/>
      <c r="Y156" s="77"/>
      <c r="Z156" s="471"/>
      <c r="AA156" s="477"/>
      <c r="AB156" s="80"/>
      <c r="AC156" s="80"/>
      <c r="AD156" s="471"/>
      <c r="AE156" s="473"/>
      <c r="AF156" s="77"/>
      <c r="AG156" s="77"/>
      <c r="AH156" s="471"/>
      <c r="AI156" s="473"/>
      <c r="AJ156" s="77"/>
      <c r="AK156" s="77"/>
      <c r="AL156" s="471"/>
      <c r="AM156" s="477"/>
      <c r="AN156" s="80"/>
      <c r="AO156" s="80"/>
      <c r="AP156" s="471"/>
      <c r="AQ156" s="473"/>
      <c r="AR156" s="77"/>
      <c r="AS156" s="77"/>
      <c r="AT156" s="471"/>
      <c r="AU156" s="473"/>
      <c r="AV156" s="77"/>
      <c r="AW156" s="77"/>
      <c r="AX156" s="471"/>
      <c r="AY156" s="477"/>
      <c r="AZ156" s="80"/>
      <c r="BA156" s="80"/>
      <c r="BB156" s="471"/>
      <c r="BC156" s="475"/>
      <c r="BD156" s="77"/>
      <c r="BE156" s="77"/>
      <c r="BF156" s="471"/>
      <c r="BG156" s="473"/>
      <c r="BH156" s="77"/>
      <c r="BI156" s="77"/>
      <c r="BJ156" s="471"/>
      <c r="BK156" s="477"/>
      <c r="BL156" s="80"/>
      <c r="BM156" s="80"/>
      <c r="BN156" s="471"/>
      <c r="BO156" s="475"/>
      <c r="BP156" s="77"/>
      <c r="BQ156" s="77"/>
      <c r="BR156" s="471"/>
      <c r="BS156" s="473"/>
      <c r="BT156" s="77"/>
      <c r="BU156" s="77"/>
      <c r="BV156" s="471"/>
      <c r="BW156" s="469"/>
      <c r="BX156" s="467"/>
      <c r="BY156" s="490"/>
      <c r="CA156" s="19">
        <f t="shared" ref="CA156" si="7605">IF(AND($N155=1,$M156&lt;&gt;$BZ$7),1,0)</f>
        <v>0</v>
      </c>
      <c r="CB156" s="19">
        <f t="shared" ref="CB156" si="7606">IF(AND($R155=1,$Q156&lt;&gt;$BZ$7),1,0)</f>
        <v>0</v>
      </c>
      <c r="CC156" s="19">
        <f t="shared" ref="CC156" si="7607">IF(AND($V155=1,$U156&lt;&gt;$BZ$7),1,0)</f>
        <v>0</v>
      </c>
      <c r="CD156" s="19">
        <f t="shared" ref="CD156" si="7608">IF(AND($Z155=1,$Y156&lt;&gt;$BZ$7),1,0)</f>
        <v>0</v>
      </c>
      <c r="CE156" s="19">
        <f t="shared" ref="CE156" si="7609">IF(AND($AH155=1,$AG156&lt;&gt;$BZ$7),1,0)</f>
        <v>0</v>
      </c>
      <c r="CF156" s="19">
        <f t="shared" ref="CF156" si="7610">IF(AND($AL155=1,$AK156&lt;&gt;$BZ$7),1,0)</f>
        <v>0</v>
      </c>
      <c r="CG156" s="19">
        <f t="shared" ref="CG156" si="7611">IF(AND($AT155=1,$AS156&lt;&gt;$BZ$7),1,0)</f>
        <v>0</v>
      </c>
      <c r="CH156" s="19">
        <f t="shared" ref="CH156" si="7612">IF(AND($AX155=1,$AW156&lt;&gt;$BZ$7),1,0)</f>
        <v>0</v>
      </c>
      <c r="CI156" s="19">
        <f t="shared" ref="CI156" si="7613">IF(AND($BF155=1,$BE156&lt;&gt;$BZ$7),1,0)</f>
        <v>0</v>
      </c>
      <c r="CJ156" s="19">
        <f t="shared" ref="CJ156" si="7614">IF(AND($BJ155=1,$BI156&lt;&gt;$BZ$7),1,0)</f>
        <v>0</v>
      </c>
      <c r="CK156" s="19">
        <f t="shared" ref="CK156" si="7615">IF(AND($BR155=1,$BQ156&lt;&gt;$BZ$7),1,0)</f>
        <v>0</v>
      </c>
      <c r="CL156" s="19">
        <f t="shared" ref="CL156" si="7616">IF(AND($BV155=1,$BU156&lt;&gt;$BZ$7),1,0)</f>
        <v>0</v>
      </c>
      <c r="CO156" s="19">
        <f>IF(AND($M156&lt;&gt;$CN$7,$M156&lt;=$CN$6),1,0)</f>
        <v>0</v>
      </c>
      <c r="CP156" s="19">
        <f>IF(AND($Q156&lt;&gt;$CN$7,$Q156&lt;=$CN$6),1,0)</f>
        <v>0</v>
      </c>
      <c r="CQ156" s="19">
        <f>IF(AND($U156&lt;&gt;$CN$7,$U156&lt;=$CN$6),1,0)</f>
        <v>0</v>
      </c>
      <c r="CR156" s="19">
        <f>IF(AND($Y156&lt;&gt;$CN$7,$Y156&lt;=$CN$6),1,0)</f>
        <v>0</v>
      </c>
      <c r="CS156" s="19">
        <f>IF(AND($AG156&lt;&gt;$CN$7,$AG156&lt;=$CN$6),1,0)</f>
        <v>0</v>
      </c>
      <c r="CT156" s="19">
        <f>IF(AND($AK156&lt;&gt;$CN$7,$AK156&lt;=$CN$6),1,0)</f>
        <v>0</v>
      </c>
      <c r="CU156" s="19">
        <f>IF(AND($AS156&lt;&gt;$CN$7,$AS156&lt;=$CN$6),1,0)</f>
        <v>0</v>
      </c>
      <c r="CV156" s="19">
        <f>IF(AND($AW156&lt;&gt;$CN$7,$AW156&lt;=$CN$6),1,0)</f>
        <v>0</v>
      </c>
      <c r="CW156" s="19">
        <f>IF(AND($BE156&lt;&gt;$CN$7,$BE156&lt;=$CN$6),1,0)</f>
        <v>0</v>
      </c>
      <c r="CX156" s="19">
        <f>IF(AND($BI156&lt;&gt;$CN$7,$BI156&lt;=$CN$6),1,0)</f>
        <v>0</v>
      </c>
      <c r="CY156" s="19">
        <f>IF(AND($BQ156&lt;&gt;$CN$7,$BQ156&lt;=$CN$6),1,0)</f>
        <v>0</v>
      </c>
      <c r="CZ156" s="19">
        <f>IF(AND($BU156&lt;&gt;$CN$7,$BU156&lt;=$CN$6),1,0)</f>
        <v>0</v>
      </c>
      <c r="DC156" s="19">
        <f>IF($N155=1,1,0)</f>
        <v>0</v>
      </c>
      <c r="DD156" s="19">
        <f>IF($R155=1,1,0)</f>
        <v>0</v>
      </c>
      <c r="DE156" s="19">
        <f>IF($V155=1,1,0)</f>
        <v>0</v>
      </c>
      <c r="DF156" s="19">
        <f>IF($Z155=1,1,0)</f>
        <v>0</v>
      </c>
      <c r="DG156" s="19">
        <f>IF($AH155=1,1,0)</f>
        <v>0</v>
      </c>
      <c r="DH156" s="19">
        <f>IF($AL155=1,1,0)</f>
        <v>0</v>
      </c>
      <c r="DI156" s="19">
        <f>IF($AT155=1,1,0)</f>
        <v>0</v>
      </c>
      <c r="DJ156" s="19">
        <f>IF($AX155=1,1,0)</f>
        <v>0</v>
      </c>
      <c r="DK156" s="19">
        <f>IF($BF155=1,1,0)</f>
        <v>0</v>
      </c>
      <c r="DL156" s="19">
        <f>IF($BJ155=1,1,0)</f>
        <v>0</v>
      </c>
      <c r="DM156" s="19">
        <f>IF($BR155=1,1,0)</f>
        <v>0</v>
      </c>
      <c r="DN156" s="19">
        <f>IF($BV155=1,1,0)</f>
        <v>0</v>
      </c>
      <c r="DQ156" s="19">
        <f t="shared" ref="DQ156" si="7617">IF($N155=1,1,0)</f>
        <v>0</v>
      </c>
      <c r="DR156" s="19">
        <f t="shared" ref="DR156" si="7618">IF($R155=1,1,0)</f>
        <v>0</v>
      </c>
      <c r="DS156" s="19">
        <f t="shared" ref="DS156" si="7619">IF($V155=1,1,0)</f>
        <v>0</v>
      </c>
      <c r="DT156" s="19">
        <f t="shared" ref="DT156" si="7620">IF($Z155=1,1,0)</f>
        <v>0</v>
      </c>
      <c r="DU156" s="19">
        <f t="shared" ref="DU156" si="7621">IF($AH155=1,1,0)</f>
        <v>0</v>
      </c>
      <c r="DV156" s="19">
        <f t="shared" ref="DV156" si="7622">IF($AL155=1,1,0)</f>
        <v>0</v>
      </c>
      <c r="DW156" s="19">
        <f t="shared" ref="DW156" si="7623">IF($AT155=1,1,0)</f>
        <v>0</v>
      </c>
      <c r="DX156" s="19">
        <f t="shared" ref="DX156" si="7624">IF($AX155=1,1,0)</f>
        <v>0</v>
      </c>
      <c r="DY156" s="19">
        <f t="shared" ref="DY156" si="7625">IF($BF155=1,1,0)</f>
        <v>0</v>
      </c>
      <c r="DZ156" s="19">
        <f t="shared" ref="DZ156" si="7626">IF($BJ155=1,1,0)</f>
        <v>0</v>
      </c>
      <c r="EA156" s="19">
        <f t="shared" ref="EA156" si="7627">IF($BR155=1,1,0)</f>
        <v>0</v>
      </c>
      <c r="EB156" s="19">
        <f t="shared" ref="EB156" si="7628">IF($BV155=1,1,0)</f>
        <v>0</v>
      </c>
      <c r="EE156" s="329">
        <f>N155*$FU156*週間進捗報告書!$G$9</f>
        <v>0</v>
      </c>
      <c r="EF156" s="329">
        <f>R155*$FV156*週間進捗報告書!$G$10</f>
        <v>0</v>
      </c>
      <c r="EG156" s="329">
        <f>V155*$FW156*週間進捗報告書!$G$11</f>
        <v>0</v>
      </c>
      <c r="EH156" s="329">
        <f>Z155*$FX156*週間進捗報告書!$G$12</f>
        <v>0</v>
      </c>
      <c r="EI156" s="329">
        <f>AH155*$FY156*週間進捗報告書!$G$13</f>
        <v>0</v>
      </c>
      <c r="EJ156" s="329">
        <f>AL155*$FZ156*週間進捗報告書!$G$14</f>
        <v>0</v>
      </c>
      <c r="EK156" s="329">
        <f>AT155*$GA156*週間進捗報告書!$G$15</f>
        <v>0</v>
      </c>
      <c r="EL156" s="329">
        <f>AX155*$GB156*週間進捗報告書!$G$16</f>
        <v>0</v>
      </c>
      <c r="EM156" s="329">
        <f>BF155*$GC156*週間進捗報告書!$G$17</f>
        <v>0</v>
      </c>
      <c r="EN156" s="329">
        <f>BJ155*$GD156*週間進捗報告書!$G$18</f>
        <v>0</v>
      </c>
      <c r="EO156" s="329">
        <f>BR155*$GE156*週間進捗報告書!$G$19</f>
        <v>0</v>
      </c>
      <c r="EP156" s="329">
        <f>BV155*$GF156*週間進捗報告書!$G$20</f>
        <v>0</v>
      </c>
      <c r="ER156" s="547"/>
      <c r="ES156" s="547"/>
      <c r="ET156" s="547"/>
      <c r="EU156" s="547"/>
      <c r="EV156" s="547"/>
      <c r="EW156" s="547"/>
      <c r="EX156" s="547"/>
      <c r="EY156" s="547"/>
      <c r="EZ156" s="547"/>
      <c r="FA156" s="547"/>
      <c r="FB156" s="547"/>
      <c r="FC156" s="547"/>
      <c r="FD156" s="547"/>
      <c r="FE156" s="332"/>
      <c r="FG156" s="19"/>
      <c r="FH156" s="19"/>
      <c r="FI156" s="19"/>
      <c r="FJ156" s="19"/>
      <c r="FK156" s="19"/>
      <c r="FL156" s="19"/>
      <c r="FM156" s="19"/>
      <c r="FN156" s="19"/>
      <c r="FO156" s="19"/>
      <c r="FP156" s="19"/>
      <c r="FQ156" s="19"/>
      <c r="FR156" s="19"/>
      <c r="FU156" s="295">
        <f t="shared" ref="FU156" si="7629">FU155</f>
        <v>0</v>
      </c>
      <c r="FV156" s="295">
        <f t="shared" ref="FV156" si="7630">FV155</f>
        <v>0</v>
      </c>
      <c r="FW156" s="295">
        <f t="shared" ref="FW156" si="7631">FW155</f>
        <v>0</v>
      </c>
      <c r="FX156" s="295">
        <f t="shared" ref="FX156" si="7632">FX155</f>
        <v>0</v>
      </c>
      <c r="FY156" s="295">
        <f t="shared" ref="FY156" si="7633">FY155</f>
        <v>0</v>
      </c>
      <c r="FZ156" s="295">
        <f t="shared" ref="FZ156" si="7634">FZ155</f>
        <v>0</v>
      </c>
      <c r="GA156" s="295">
        <f t="shared" ref="GA156" si="7635">GA155</f>
        <v>0</v>
      </c>
      <c r="GB156" s="295">
        <f t="shared" ref="GB156" si="7636">GB155</f>
        <v>0</v>
      </c>
      <c r="GC156" s="295">
        <f t="shared" ref="GC156" si="7637">GC155</f>
        <v>0</v>
      </c>
      <c r="GD156" s="295">
        <f t="shared" ref="GD156" si="7638">GD155</f>
        <v>0</v>
      </c>
      <c r="GE156" s="295">
        <f t="shared" ref="GE156" si="7639">GE155</f>
        <v>0</v>
      </c>
      <c r="GF156" s="295">
        <f t="shared" ref="GF156" si="7640">GF155</f>
        <v>0</v>
      </c>
      <c r="GG156" s="295" t="e">
        <f t="shared" ref="GG156" si="7641">GG155</f>
        <v>#N/A</v>
      </c>
      <c r="GH156" s="2" t="e">
        <f>INDEX(リスト!$V:$V,MATCH(中日程計画表!$D155,リスト!$D:$D,0))</f>
        <v>#N/A</v>
      </c>
      <c r="GI156" s="2" t="e">
        <f>INDEX(リスト!$A:$A,MATCH(中日程計画表!$D155,リスト!$D:$D,0))</f>
        <v>#N/A</v>
      </c>
      <c r="GJ156" s="2" t="e">
        <f>INDEX(リスト!$U:$U,MATCH(中日程計画表!$D155,リスト!$D:$D,0))</f>
        <v>#N/A</v>
      </c>
      <c r="GK156" s="5" t="e">
        <f>INDEX(リスト!$W:$W,MATCH(中日程計画表!$D155,リスト!$D:$D,0))</f>
        <v>#N/A</v>
      </c>
      <c r="GL156" s="2" t="s">
        <v>201</v>
      </c>
      <c r="GM156" s="296">
        <f t="shared" ref="GM156" si="7642">GM155</f>
        <v>0</v>
      </c>
      <c r="GN156" s="296" t="str">
        <f t="shared" ref="GN156" si="7643">GN155</f>
        <v>帳票紐付け</v>
      </c>
      <c r="GU156" s="461"/>
      <c r="GV156" s="460"/>
      <c r="GW156" s="460"/>
      <c r="GX156" s="461"/>
      <c r="GY156" s="461"/>
      <c r="GZ156" s="460"/>
      <c r="HA156" s="460"/>
      <c r="HB156" s="461"/>
      <c r="HC156" s="461"/>
      <c r="HD156" s="460"/>
      <c r="HE156" s="460"/>
      <c r="HF156" s="461"/>
      <c r="HG156" s="461"/>
      <c r="HH156" s="460"/>
      <c r="HI156" s="460"/>
      <c r="HJ156" s="461"/>
      <c r="HK156" s="461"/>
      <c r="HL156" s="460"/>
      <c r="HM156" s="460"/>
      <c r="HN156" s="461"/>
      <c r="HO156" s="461"/>
      <c r="HP156" s="460"/>
      <c r="HQ156" s="460"/>
      <c r="HR156" s="461"/>
      <c r="HS156" s="4"/>
    </row>
    <row r="157" spans="1:227" ht="12" customHeight="1">
      <c r="A157" s="488" t="str">
        <f t="shared" ref="A157" ca="1" si="7644">INDIRECT("リスト!A"&amp;B157+6)</f>
        <v>マスタ</v>
      </c>
      <c r="B157" s="486">
        <f t="shared" ref="B157" si="7645">ROUNDDOWN((ROW()-6)/2,0)+1</f>
        <v>76</v>
      </c>
      <c r="C157" s="474" t="str">
        <f>機能グループ名</f>
        <v>カスタマイズ</v>
      </c>
      <c r="D157" s="484">
        <f>機能ID</f>
        <v>0</v>
      </c>
      <c r="E157" s="482" t="str">
        <f>機能名</f>
        <v>メニューマスタ</v>
      </c>
      <c r="F157" s="315"/>
      <c r="G157" s="315"/>
      <c r="H157" s="315"/>
      <c r="I157" s="315"/>
      <c r="J157" s="316"/>
      <c r="K157" s="480" t="str">
        <f>担当者_SR</f>
        <v>NG</v>
      </c>
      <c r="L157" s="76"/>
      <c r="M157" s="76"/>
      <c r="N157" s="470"/>
      <c r="O157" s="474" t="str">
        <f>担当者_SRR</f>
        <v>NG</v>
      </c>
      <c r="P157" s="76"/>
      <c r="Q157" s="76"/>
      <c r="R157" s="470"/>
      <c r="S157" s="474" t="str">
        <f>担当者_DS</f>
        <v>NG</v>
      </c>
      <c r="T157" s="76"/>
      <c r="U157" s="76"/>
      <c r="V157" s="470"/>
      <c r="W157" s="472" t="str">
        <f>担当者_DSR</f>
        <v>NG</v>
      </c>
      <c r="X157" s="76"/>
      <c r="Y157" s="76"/>
      <c r="Z157" s="470"/>
      <c r="AA157" s="476"/>
      <c r="AB157" s="79"/>
      <c r="AC157" s="79"/>
      <c r="AD157" s="470">
        <f>IF(AC158 &lt;&gt; "",1,0)</f>
        <v>0</v>
      </c>
      <c r="AE157" s="472" t="str">
        <f>担当者_CD</f>
        <v>NG</v>
      </c>
      <c r="AF157" s="76"/>
      <c r="AG157" s="76"/>
      <c r="AH157" s="470"/>
      <c r="AI157" s="472" t="str">
        <f>担当者_DD</f>
        <v>NG</v>
      </c>
      <c r="AJ157" s="76"/>
      <c r="AK157" s="76"/>
      <c r="AL157" s="470"/>
      <c r="AM157" s="476"/>
      <c r="AN157" s="79"/>
      <c r="AO157" s="79"/>
      <c r="AP157" s="470">
        <f>IF(AO158 &lt;&gt; "",1,0)</f>
        <v>0</v>
      </c>
      <c r="AQ157" s="472" t="str">
        <f>担当者_MCL</f>
        <v>NG</v>
      </c>
      <c r="AR157" s="76"/>
      <c r="AS157" s="76"/>
      <c r="AT157" s="470"/>
      <c r="AU157" s="472" t="str">
        <f>担当者_MCLR</f>
        <v>NG</v>
      </c>
      <c r="AV157" s="76"/>
      <c r="AW157" s="76"/>
      <c r="AX157" s="470"/>
      <c r="AY157" s="476"/>
      <c r="AZ157" s="79"/>
      <c r="BA157" s="79"/>
      <c r="BB157" s="470">
        <f>IF(BA158 &lt;&gt; "",1,0)</f>
        <v>0</v>
      </c>
      <c r="BC157" s="474" t="str">
        <f>担当者_MT</f>
        <v>NG</v>
      </c>
      <c r="BD157" s="76"/>
      <c r="BE157" s="76"/>
      <c r="BF157" s="470"/>
      <c r="BG157" s="472" t="str">
        <f>担当者_M検</f>
        <v>NG</v>
      </c>
      <c r="BH157" s="76"/>
      <c r="BI157" s="76"/>
      <c r="BJ157" s="470"/>
      <c r="BK157" s="476"/>
      <c r="BL157" s="79"/>
      <c r="BM157" s="79"/>
      <c r="BN157" s="470">
        <v>0</v>
      </c>
      <c r="BO157" s="474" t="str">
        <f>担当者_モテ</f>
        <v>NG</v>
      </c>
      <c r="BP157" s="76"/>
      <c r="BQ157" s="76"/>
      <c r="BR157" s="470"/>
      <c r="BS157" s="472" t="str">
        <f>担当者_モテR</f>
        <v>NG</v>
      </c>
      <c r="BT157" s="76"/>
      <c r="BU157" s="76"/>
      <c r="BV157" s="470"/>
      <c r="BW157" s="468">
        <f t="shared" ref="BW157" si="7646">IFERROR(SUM(IF(K157&lt;&gt;"NG",N157*K$1,0),IF(O157&lt;&gt;"NG",R157*O$1,0),IF(S157&lt;&gt;"NG",V157*S$1,0),IF(W157&lt;&gt;"NG",Z157*W$1,0),IF(AA157&lt;&gt;"NG",AD157*AA$1,0),IF(AE157&lt;&gt;"NG",AH157*AE$1,0),IF(AI157&lt;&gt;"NG",AL157*AI$1,0),IF(AM157&lt;&gt;"NG",AP157*AM$1,0),IF(AQ157&lt;&gt;"NG",AT157*AQ$1,0),IF(AU157&lt;&gt;"NG",AX157*AU$1,0),IF(AY157&lt;&gt;"NG",BB157*AY$1,0),IF(BC157&lt;&gt;"NG",BF157*BC$1,0),IF(BG157&lt;&gt;"NG",BJ157*BG$1,0),IF(BK157&lt;&gt;"NG",BN157*BK$1,0),IF(BO157&lt;&gt;"NG",BR157*BO$1,0),IF(BS157&lt;&gt;"NG",BV157*BS$1,0))/SUM(IF(K157&lt;&gt;"NG",K$1,0),IF(O157&lt;&gt;"NG",O$1,0),IF(S157&lt;&gt;"NG",S$1,0),IF(W157&lt;&gt;"NG",W$1,0),IF(AA157&lt;&gt;"NG",AA$1,0),IF(AE157&lt;&gt;"NG",AE$1,0),IF(AI157&lt;&gt;"NG",AI$1,0),IF(AM157&lt;&gt;"NG",AM$1,0),IF(AQ157&lt;&gt;"NG",AQ$1,0),IF(AU157&lt;&gt;"NG",AU$1,0),IF(AY157&lt;&gt;"NG",AY$1,0),IF(BC157&lt;&gt;"NG",BC$1,0),IF(BG157&lt;&gt;"NG",BG$1,0),IF(BK157&lt;&gt;"NG",BK$1,0),IF(BO157&lt;&gt;"NG",BO$1,0),IF(BS157&lt;&gt;"NG",BS$1,0)),0)</f>
        <v>0</v>
      </c>
      <c r="BX157" s="466"/>
      <c r="BY157" s="490"/>
      <c r="BZ157" s="5"/>
      <c r="CA157" s="32">
        <f t="shared" ref="CA157" si="7647">IF(AND($M157&lt;&gt;$BZ$5,$M157&lt;=$BZ$6,$M157&lt;&gt;$BZ$7),1,0)</f>
        <v>0</v>
      </c>
      <c r="CB157" s="32">
        <f t="shared" ref="CB157" si="7648">IF(AND($Q157&lt;&gt;$BZ$5,$Q157&lt;=$BZ$6,$Q157&lt;&gt;$BZ$7),1,0)</f>
        <v>0</v>
      </c>
      <c r="CC157" s="32">
        <f t="shared" ref="CC157" si="7649">IF(AND($U157&lt;&gt;$BZ$5,$U157&lt;=$BZ$6,$U157&lt;&gt;$BZ$7),1,0)</f>
        <v>0</v>
      </c>
      <c r="CD157" s="32">
        <f t="shared" ref="CD157" si="7650">IF(AND($Y157&lt;&gt;$BZ$5,$Y157&lt;=$BZ$6,$Y157&lt;&gt;$BZ$7),1,0)</f>
        <v>0</v>
      </c>
      <c r="CE157" s="32">
        <f t="shared" ref="CE157" si="7651">IF(AND($AG157&lt;&gt;$BZ$5,$AG157&lt;=$BZ$6,$AG157&lt;&gt;$BZ$7),1,0)</f>
        <v>0</v>
      </c>
      <c r="CF157" s="32">
        <f t="shared" ref="CF157" si="7652">IF(AND($AK157&lt;&gt;$BZ$5,$AK157&lt;=$BZ$6,$AK157&lt;&gt;$BZ$7),1,0)</f>
        <v>0</v>
      </c>
      <c r="CG157" s="32">
        <f t="shared" ref="CG157" si="7653">IF(AND($AS157&lt;&gt;$BZ$5,$AS157&lt;=$BZ$6,$AS157&lt;&gt;$BZ$7),1,0)</f>
        <v>0</v>
      </c>
      <c r="CH157" s="32">
        <f t="shared" ref="CH157" si="7654">IF(AND($AW157&lt;&gt;$BZ$5,$AW157&lt;=$BZ$6,$AW157&lt;&gt;$BZ$7),1,0)</f>
        <v>0</v>
      </c>
      <c r="CI157" s="32">
        <f t="shared" ref="CI157" si="7655">IF(AND($BE157&lt;&gt;$BZ$5,$BE157&lt;=$BZ$6,$BE157&lt;&gt;$BZ$7),1,0)</f>
        <v>0</v>
      </c>
      <c r="CJ157" s="32">
        <f t="shared" ref="CJ157" si="7656">IF(AND($BI157&lt;&gt;$BZ$5,$BI157&lt;=$BZ$6,$BI157&lt;&gt;$BZ$7),1,0)</f>
        <v>0</v>
      </c>
      <c r="CK157" s="32">
        <f t="shared" ref="CK157" si="7657">IF(AND($BQ157&lt;&gt;$BZ$5,$BQ157&lt;=$BZ$6,$BQ157&lt;&gt;$BZ$7),1,0)</f>
        <v>0</v>
      </c>
      <c r="CL157" s="32">
        <f t="shared" ref="CL157" si="7658">IF(AND($BU157&lt;&gt;$BZ$5,$BU157&lt;=$BZ$6,$BU157&lt;&gt;$BZ$7),1,0)</f>
        <v>0</v>
      </c>
      <c r="CO157" s="32">
        <f>IF(AND($M157&lt;&gt;$CN$5,$M157&lt;=$CN$6,$M157&lt;&gt;$CN$7),1,0)</f>
        <v>0</v>
      </c>
      <c r="CP157" s="32">
        <f>IF(AND($Q157&lt;&gt;$CN$5,$Q157&lt;=$CN$6,$Q157&lt;&gt;$CN$7),1,0)</f>
        <v>0</v>
      </c>
      <c r="CQ157" s="32">
        <f>IF(AND($U157&lt;&gt;$CN$5,$U157&lt;=$CN$6,$U157&lt;&gt;$CN$7),1,0)</f>
        <v>0</v>
      </c>
      <c r="CR157" s="32">
        <f>IF(AND($Y157&lt;&gt;$CN$5,$Y157&lt;=$CN$6,$Y157&lt;&gt;$CN$7),1,0)</f>
        <v>0</v>
      </c>
      <c r="CS157" s="32">
        <f>IF(AND($AG157&lt;&gt;$CN$5,$AG157&lt;=$CN$6,$AG157&lt;&gt;$CN$7),1,0)</f>
        <v>0</v>
      </c>
      <c r="CT157" s="32">
        <f>IF(AND($AK157&lt;&gt;$CN$5,$AK157&lt;=$CN$6,$AK157&lt;&gt;$CN$7),1,0)</f>
        <v>0</v>
      </c>
      <c r="CU157" s="32">
        <f>IF(AND($AS157&lt;&gt;$CN$5,$AS157&lt;=$CN$6,$AS157&lt;&gt;$CN$7),1,0)</f>
        <v>0</v>
      </c>
      <c r="CV157" s="32">
        <f>IF(AND($AW157&lt;&gt;$CN$5,$AW157&lt;=$CN$6,$AW157&lt;&gt;$CN$7),1,0)</f>
        <v>0</v>
      </c>
      <c r="CW157" s="32">
        <f>IF(AND($BE157&lt;&gt;$CN$5,$BE157&lt;=$CN$6,$BE157&lt;&gt;$CN$7),1,0)</f>
        <v>0</v>
      </c>
      <c r="CX157" s="32">
        <f>IF(AND($BI157&lt;&gt;$CN$5,$BI157&lt;=$CN$6,$BI157&lt;&gt;$CN$7),1,0)</f>
        <v>0</v>
      </c>
      <c r="CY157" s="32">
        <f>IF(AND($BQ157&lt;&gt;$CN$5,$BQ157&lt;=$CN$6,$BQ157&lt;&gt;$CN$7),1,0)</f>
        <v>0</v>
      </c>
      <c r="CZ157" s="32">
        <f>IF(AND($BU157&lt;&gt;$CN$5,$BU157&lt;=$CN$6,$BU157&lt;&gt;$CN$7),1,0)</f>
        <v>0</v>
      </c>
      <c r="DC157" s="32">
        <f>IF(AND($M157&lt;&gt;$DB$5,$M157&lt;=$DB$6,$M157&lt;&gt;$CN$7),1,0)</f>
        <v>0</v>
      </c>
      <c r="DD157" s="32">
        <f>IF(AND($Q157&lt;&gt;$DB$5,$Q157&lt;=$DB$6,$Q157&lt;&gt;$CN$7),1,0)</f>
        <v>0</v>
      </c>
      <c r="DE157" s="32">
        <f>IF(AND($U157&lt;&gt;$DB$5,$U157&lt;=$DB$6,$U157&lt;&gt;$CN$7),1,0)</f>
        <v>0</v>
      </c>
      <c r="DF157" s="32">
        <f>IF(AND($Y157&lt;&gt;$DB$5,$Y157&lt;=$DB$6,$Y157&lt;&gt;$CN$7),1,0)</f>
        <v>0</v>
      </c>
      <c r="DG157" s="32">
        <f>IF(AND($AG157&lt;&gt;$DB$5,$AG157&lt;=$DB$6,$AG157&lt;&gt;$CN$7),1,0)</f>
        <v>0</v>
      </c>
      <c r="DH157" s="32">
        <f>IF(AND($AK157&lt;&gt;$DB$5,$AK157&lt;=$DB$6,$AK157&lt;&gt;$CN$7),1,0)</f>
        <v>0</v>
      </c>
      <c r="DI157" s="32">
        <f>IF(AND($AS157&lt;&gt;$DB$5,$AS157&lt;=$DB$6,$AS157&lt;&gt;$CN$7),1,0)</f>
        <v>0</v>
      </c>
      <c r="DJ157" s="32">
        <f>IF(AND($AW157&lt;&gt;$DB$5,$AW157&lt;=$DB$6,$AW157&lt;&gt;$CN$7),1,0)</f>
        <v>0</v>
      </c>
      <c r="DK157" s="32">
        <f>IF(AND($BE157&lt;&gt;$DB$5,$BE157&lt;=$DB$6,$BE157&lt;&gt;$CN$7),1,0)</f>
        <v>0</v>
      </c>
      <c r="DL157" s="32">
        <f>IF(AND($BI157&lt;&gt;$DB$5,$BI157&lt;=$DB$6,$BI157&lt;&gt;$CN$7),1,0)</f>
        <v>0</v>
      </c>
      <c r="DM157" s="32">
        <f>IF(AND($BQ157&lt;&gt;$DB$5,$BQ157&lt;=$DB$6,$BQ157&lt;&gt;$CN$7),1,0)</f>
        <v>0</v>
      </c>
      <c r="DN157" s="32">
        <f>IF(AND($BU157&lt;&gt;$DB$5,$BU157&lt;=$DB$6,$BU157&lt;&gt;$CN$7),1,0)</f>
        <v>0</v>
      </c>
      <c r="DQ157" s="32">
        <f t="shared" ref="DQ157" si="7659">IF(AND($M157&lt;&gt;$DP$5,$M157&lt;=$DP$6,$M157&lt;&gt;$CN$7),1,0)</f>
        <v>0</v>
      </c>
      <c r="DR157" s="32">
        <f t="shared" ref="DR157" si="7660">IF(AND($Q157&lt;&gt;$DP$5,$Q157&lt;=$DP$6,$Q157&lt;&gt;$CN$7),1,0)</f>
        <v>0</v>
      </c>
      <c r="DS157" s="32">
        <f t="shared" ref="DS157" si="7661">IF(AND($U157&lt;&gt;$DP$5,$U157&lt;=$DP$6,$U157&lt;&gt;$CN$7),1,0)</f>
        <v>0</v>
      </c>
      <c r="DT157" s="32">
        <f t="shared" ref="DT157" si="7662">IF(AND($Y157&lt;&gt;$DP$5,$Y157&lt;=$DP$6,$Y157&lt;&gt;$CN$7),1,0)</f>
        <v>0</v>
      </c>
      <c r="DU157" s="32">
        <f t="shared" ref="DU157" si="7663">IF(AND($AG157&lt;&gt;$DP$5,$AG157&lt;=$DP$6,$AG157&lt;&gt;$CN$7),1,0)</f>
        <v>0</v>
      </c>
      <c r="DV157" s="32">
        <f t="shared" ref="DV157" si="7664">IF(AND($AK157&lt;&gt;$DP$5,$AK157&lt;=$DP$6,$AK157&lt;&gt;$CN$7),1,0)</f>
        <v>0</v>
      </c>
      <c r="DW157" s="32">
        <f t="shared" ref="DW157" si="7665">IF(AND($AS157&lt;&gt;$DP$5,$AS157&lt;=$DP$6,$AS157&lt;&gt;$CN$7),1,0)</f>
        <v>0</v>
      </c>
      <c r="DX157" s="32">
        <f t="shared" ref="DX157" si="7666">IF(AND($AW157&lt;&gt;$DP$5,$AW157&lt;=$DP$6,$AW157&lt;&gt;$CN$7),1,0)</f>
        <v>0</v>
      </c>
      <c r="DY157" s="32">
        <f t="shared" ref="DY157" si="7667">IF(AND($BE157&lt;&gt;$DP$5,$BE157&lt;=$DP$6,$BE157&lt;&gt;$CN$7),1,0)</f>
        <v>0</v>
      </c>
      <c r="DZ157" s="32">
        <f t="shared" ref="DZ157" si="7668">IF(AND($BI157&lt;&gt;$DP$5,$BI157&lt;=$DP$6,$BI157&lt;&gt;$CN$7),1,0)</f>
        <v>0</v>
      </c>
      <c r="EA157" s="32">
        <f t="shared" ref="EA157" si="7669">IF(AND($BQ157&lt;&gt;$DP$5,$BQ157&lt;=$DP$6,$BQ157&lt;&gt;$CN$7),1,0)</f>
        <v>0</v>
      </c>
      <c r="EB157" s="32">
        <f t="shared" ref="EB157" si="7670">IF(AND($BU157&lt;&gt;$DP$5,$BU157&lt;=$DP$6,$BU157&lt;&gt;$CN$7),1,0)</f>
        <v>0</v>
      </c>
      <c r="EE157" s="328">
        <f>IF(M157&lt;&gt;"",IF(M157&lt;=$ED$6,1,IF(L157&gt;$ED$6,0,NETWORKDAYS(L157,$ED$6,祭日リスト)/NETWORKDAYS(L157,M157,祭日リスト)))*$GG157*週間進捗報告書!$G$9,0)</f>
        <v>0</v>
      </c>
      <c r="EF157" s="328">
        <f>IF(Q157&lt;&gt;"",IF(Q157&lt;=$ED$6,1,IF(P157&gt;$ED$6,0,NETWORKDAYS(P157,$ED$6,祭日リスト)/NETWORKDAYS(P157,Q157,祭日リスト)))*$GG157*週間進捗報告書!$G$10,0)</f>
        <v>0</v>
      </c>
      <c r="EG157" s="328">
        <f>IF(U157&lt;&gt;"",IF(U157&lt;=$ED$6,1,IF(T157&gt;$ED$6,0,NETWORKDAYS(T157,$ED$6,祭日リスト)/NETWORKDAYS(T157,U157,祭日リスト)))*$GG157*週間進捗報告書!$G$11,0)</f>
        <v>0</v>
      </c>
      <c r="EH157" s="328">
        <f>IF(Y157&lt;&gt;"",IF(Y157&lt;=$ED$6,1,IF(X157&gt;$ED$6,0,NETWORKDAYS(X157,$ED$6,祭日リスト)/NETWORKDAYS(X157,Y157,祭日リスト)))*$GG157*週間進捗報告書!$G$12,0)</f>
        <v>0</v>
      </c>
      <c r="EI157" s="328">
        <f>IF(AG157&lt;&gt;"",IF(AG157&lt;=$ED$6,1,IF(AF157&gt;$ED$6,0,NETWORKDAYS(AF157,$ED$6,祭日リスト)/NETWORKDAYS(AF157,AG157,祭日リスト)))*$GG157*週間進捗報告書!$G$13,0)</f>
        <v>0</v>
      </c>
      <c r="EJ157" s="328">
        <f>IF(AK157&lt;&gt;"",IF(AK157&lt;=$ED$6,1,IF(AJ157&gt;$ED$6,0,NETWORKDAYS(AJ157,$ED$6,祭日リスト)/NETWORKDAYS(AJ157,AK157,祭日リスト)))*$GG157*週間進捗報告書!$G$14,0)</f>
        <v>0</v>
      </c>
      <c r="EK157" s="328">
        <f>IF(AS157&lt;&gt;"",IF(AS157&lt;=$ED$6,1,IF(AR157&gt;$ED$6,0,NETWORKDAYS(AR157,$ED$6,祭日リスト)/NETWORKDAYS(AR157,AS157,祭日リスト)))*$GG157*週間進捗報告書!$G$15,0)</f>
        <v>0</v>
      </c>
      <c r="EL157" s="328">
        <f>IF(AW157&lt;&gt;"",IF(AW157&lt;=$ED$6,1,IF(AV157&gt;$ED$6,0,NETWORKDAYS(AV157,$ED$6,祭日リスト)/NETWORKDAYS(AV157,AW157,祭日リスト)))*$GG157*週間進捗報告書!$G$16,0)</f>
        <v>0</v>
      </c>
      <c r="EM157" s="328">
        <f>IF(BE157&lt;&gt;"",IF(BE157&lt;=$ED$6,1,IF(BD157&gt;$ED$6,0,NETWORKDAYS(BD157,$ED$6,祭日リスト)/NETWORKDAYS(BD157,BE157,祭日リスト)))*$GG157*週間進捗報告書!$G$17,0)</f>
        <v>0</v>
      </c>
      <c r="EN157" s="328">
        <f>IF(BI157&lt;&gt;"",IF(BI157&lt;=$ED$6,1,IF(BH157&gt;$ED$6,0,NETWORKDAYS(BH157,$ED$6,祭日リスト)/NETWORKDAYS(BH157,BI157,祭日リスト)))*$GG157*週間進捗報告書!$G$18,0)</f>
        <v>0</v>
      </c>
      <c r="EO157" s="328">
        <f>IF(BQ157&lt;&gt;"",IF(BQ157&lt;=$ED$6,1,IF(BP157&gt;$ED$6,0,NETWORKDAYS(BP157,$ED$6,祭日リスト)/NETWORKDAYS(BP157,BQ157,祭日リスト)))*$GG157*週間進捗報告書!$G$19,0)</f>
        <v>0</v>
      </c>
      <c r="EP157" s="328">
        <f>IF(BU157&lt;&gt;"",IF(BU157&lt;=$ED$6,1,IF(BT157&gt;$ED$6,0,NETWORKDAYS(BT157,$ED$6,祭日リスト)/NETWORKDAYS(BT157,BU157,祭日リスト)))*$GG157*週間進捗報告書!$G$20,0)</f>
        <v>0</v>
      </c>
      <c r="ER157" s="547">
        <f t="shared" ref="ER157:FC157" si="7671">EE157-EE158</f>
        <v>0</v>
      </c>
      <c r="ES157" s="547">
        <f t="shared" si="7671"/>
        <v>0</v>
      </c>
      <c r="ET157" s="547">
        <f t="shared" si="7671"/>
        <v>0</v>
      </c>
      <c r="EU157" s="547">
        <f t="shared" si="7671"/>
        <v>0</v>
      </c>
      <c r="EV157" s="547">
        <f t="shared" si="7671"/>
        <v>0</v>
      </c>
      <c r="EW157" s="547">
        <f t="shared" si="7671"/>
        <v>0</v>
      </c>
      <c r="EX157" s="547">
        <f t="shared" si="7671"/>
        <v>0</v>
      </c>
      <c r="EY157" s="547">
        <f t="shared" si="7671"/>
        <v>0</v>
      </c>
      <c r="EZ157" s="547">
        <f t="shared" si="7671"/>
        <v>0</v>
      </c>
      <c r="FA157" s="547">
        <f t="shared" si="7671"/>
        <v>0</v>
      </c>
      <c r="FB157" s="547">
        <f t="shared" si="7671"/>
        <v>0</v>
      </c>
      <c r="FC157" s="547">
        <f t="shared" si="7671"/>
        <v>0</v>
      </c>
      <c r="FD157" s="547">
        <f t="shared" ref="FD157" si="7672">SUM(ER157:FC158)</f>
        <v>0</v>
      </c>
      <c r="FE157" s="333"/>
      <c r="FG157" s="32">
        <f>IF(AND($M157&lt;&gt;$FF$7),1,0)</f>
        <v>0</v>
      </c>
      <c r="FH157" s="32">
        <f>IF(AND($Q157&lt;&gt;$FF$7),1,0)</f>
        <v>0</v>
      </c>
      <c r="FI157" s="32">
        <f>IF(AND($U157&lt;&gt;$FF$7),1,0)</f>
        <v>0</v>
      </c>
      <c r="FJ157" s="32">
        <f>IF(AND($Y157&lt;&gt;$FF$7),1,0)</f>
        <v>0</v>
      </c>
      <c r="FK157" s="32">
        <f>IF(AND($AG157&lt;&gt;$FF$7),1,0)</f>
        <v>0</v>
      </c>
      <c r="FL157" s="32">
        <f>IF(AND($AK157&lt;&gt;$FF$7),1,0)</f>
        <v>0</v>
      </c>
      <c r="FM157" s="32">
        <f>IF(AND($AS157&lt;&gt;$FF$7),1,0)</f>
        <v>0</v>
      </c>
      <c r="FN157" s="32">
        <f>IF(AND($AW157&lt;&gt;$FF$7),1,0)</f>
        <v>0</v>
      </c>
      <c r="FO157" s="32">
        <f>IF(AND($BE157&lt;&gt;$FF$7),1,0)</f>
        <v>0</v>
      </c>
      <c r="FP157" s="32">
        <f>IF(AND($BI157&lt;&gt;$FF$7),1,0)</f>
        <v>0</v>
      </c>
      <c r="FQ157" s="32">
        <f>IF(AND($BQ157&lt;&gt;$FF$7),1,0)</f>
        <v>0</v>
      </c>
      <c r="FR157" s="32">
        <f>IF(AND($BU157&lt;&gt;$FF$7),1,0)</f>
        <v>0</v>
      </c>
      <c r="FU157" s="294">
        <f t="shared" ref="FU157" si="7673">IF($K157&lt;&gt;"NG",$GG157,0)</f>
        <v>0</v>
      </c>
      <c r="FV157" s="294">
        <f t="shared" ref="FV157" si="7674">IF($O157&lt;&gt;"NG",$GG157,0)</f>
        <v>0</v>
      </c>
      <c r="FW157" s="294">
        <f t="shared" ref="FW157" si="7675">IF($S157&lt;&gt;"NG",$GG157,0)</f>
        <v>0</v>
      </c>
      <c r="FX157" s="294">
        <f t="shared" ref="FX157" si="7676">IF($W157&lt;&gt;"NG",$GG157,0)</f>
        <v>0</v>
      </c>
      <c r="FY157" s="294">
        <f t="shared" ref="FY157" si="7677">IF($AE157&lt;&gt;"NG",$GG157,0)</f>
        <v>0</v>
      </c>
      <c r="FZ157" s="294">
        <f t="shared" ref="FZ157" si="7678">IF($AI157&lt;&gt;"NG",$GG157,0)</f>
        <v>0</v>
      </c>
      <c r="GA157" s="294">
        <f t="shared" ref="GA157" si="7679">IF($AQ157&lt;&gt;"NG",$GG157,0)</f>
        <v>0</v>
      </c>
      <c r="GB157" s="294">
        <f t="shared" ref="GB157" si="7680">IF($AU157&lt;&gt;"NG",$GG157,0)</f>
        <v>0</v>
      </c>
      <c r="GC157" s="294">
        <f t="shared" ref="GC157" si="7681">IF($BC157&lt;&gt;"NG",$GG157,0)</f>
        <v>0</v>
      </c>
      <c r="GD157" s="294">
        <f t="shared" ref="GD157" si="7682">IF($BG157&lt;&gt;"NG",$GG157,0)</f>
        <v>0</v>
      </c>
      <c r="GE157" s="294">
        <f t="shared" ref="GE157" si="7683">IF($BO157&lt;&gt;"NG",$GG157,0)</f>
        <v>0</v>
      </c>
      <c r="GF157" s="294">
        <f t="shared" ref="GF157" si="7684">IF($BS157&lt;&gt;"NG",$GG157,0)</f>
        <v>0</v>
      </c>
      <c r="GG157" s="294" t="e">
        <f>VLOOKUP($D157,リスト!$D:$S,15,FALSE)</f>
        <v>#N/A</v>
      </c>
      <c r="GH157" s="2" t="e">
        <f>INDEX(リスト!$V:$V,MATCH(中日程計画表!$D157,リスト!$D:$D,0))</f>
        <v>#N/A</v>
      </c>
      <c r="GI157" s="2" t="e">
        <f>INDEX(リスト!$A:$A,MATCH(中日程計画表!$D157,リスト!$D:$D,0))</f>
        <v>#N/A</v>
      </c>
      <c r="GJ157" s="2" t="e">
        <f>INDEX(リスト!$U:$U,MATCH(中日程計画表!$D157,リスト!$D:$D,0))</f>
        <v>#N/A</v>
      </c>
      <c r="GK157" s="5" t="e">
        <f>INDEX(リスト!$W:$W,MATCH(中日程計画表!$D157,リスト!$D:$D,0))</f>
        <v>#N/A</v>
      </c>
      <c r="GL157" s="2" t="s">
        <v>200</v>
      </c>
      <c r="GM157" s="296">
        <f>D157</f>
        <v>0</v>
      </c>
      <c r="GN157" s="296" t="str">
        <f>E157</f>
        <v>メニューマスタ</v>
      </c>
      <c r="GU157" s="460" t="str">
        <f t="shared" ref="GU157" si="7685">AE157</f>
        <v>NG</v>
      </c>
      <c r="GV157" s="460">
        <f t="shared" ref="GV157" si="7686">EI157</f>
        <v>0</v>
      </c>
      <c r="GW157" s="460">
        <f t="shared" ref="GW157" si="7687">EI158</f>
        <v>0</v>
      </c>
      <c r="GX157" s="462">
        <f t="shared" ref="GX157" si="7688">EV157</f>
        <v>0</v>
      </c>
      <c r="GY157" s="460" t="str">
        <f t="shared" ref="GY157" si="7689">AI157</f>
        <v>NG</v>
      </c>
      <c r="GZ157" s="460">
        <f t="shared" ref="GZ157" si="7690">EJ157</f>
        <v>0</v>
      </c>
      <c r="HA157" s="460">
        <f t="shared" ref="HA157" si="7691">EJ158</f>
        <v>0</v>
      </c>
      <c r="HB157" s="462">
        <f t="shared" ref="HB157" si="7692">EW157</f>
        <v>0</v>
      </c>
      <c r="HC157" s="460" t="str">
        <f t="shared" ref="HC157" si="7693">AQ157</f>
        <v>NG</v>
      </c>
      <c r="HD157" s="460">
        <f t="shared" ref="HD157" si="7694">EK157</f>
        <v>0</v>
      </c>
      <c r="HE157" s="460">
        <f t="shared" ref="HE157" si="7695">EK158</f>
        <v>0</v>
      </c>
      <c r="HF157" s="462">
        <f t="shared" ref="HF157" si="7696">EX157</f>
        <v>0</v>
      </c>
      <c r="HG157" s="460" t="str">
        <f t="shared" ref="HG157" si="7697">AU157</f>
        <v>NG</v>
      </c>
      <c r="HH157" s="460">
        <f t="shared" ref="HH157" si="7698">EL157</f>
        <v>0</v>
      </c>
      <c r="HI157" s="460">
        <f t="shared" ref="HI157" si="7699">EL158</f>
        <v>0</v>
      </c>
      <c r="HJ157" s="462">
        <f t="shared" ref="HJ157" si="7700">EY157</f>
        <v>0</v>
      </c>
      <c r="HK157" s="460" t="str">
        <f t="shared" ref="HK157" si="7701">BC157</f>
        <v>NG</v>
      </c>
      <c r="HL157" s="460">
        <f t="shared" ref="HL157" si="7702">EM157</f>
        <v>0</v>
      </c>
      <c r="HM157" s="460">
        <f t="shared" ref="HM157" si="7703">EM158</f>
        <v>0</v>
      </c>
      <c r="HN157" s="462">
        <f t="shared" ref="HN157" si="7704">EZ157</f>
        <v>0</v>
      </c>
      <c r="HO157" s="460" t="str">
        <f t="shared" ref="HO157" si="7705">BG157</f>
        <v>NG</v>
      </c>
      <c r="HP157" s="460">
        <f t="shared" ref="HP157" si="7706">EN157</f>
        <v>0</v>
      </c>
      <c r="HQ157" s="460">
        <f t="shared" ref="HQ157" si="7707">EN158</f>
        <v>0</v>
      </c>
      <c r="HR157" s="462">
        <f t="shared" ref="HR157" si="7708">FA157</f>
        <v>0</v>
      </c>
      <c r="HS157" s="332"/>
    </row>
    <row r="158" spans="1:227" ht="12" customHeight="1">
      <c r="A158" s="489"/>
      <c r="B158" s="487"/>
      <c r="C158" s="475"/>
      <c r="D158" s="485"/>
      <c r="E158" s="483"/>
      <c r="F158" s="317"/>
      <c r="G158" s="317"/>
      <c r="H158" s="317"/>
      <c r="I158" s="317"/>
      <c r="J158" s="316"/>
      <c r="K158" s="481"/>
      <c r="L158" s="77"/>
      <c r="M158" s="77"/>
      <c r="N158" s="471"/>
      <c r="O158" s="475"/>
      <c r="P158" s="77"/>
      <c r="Q158" s="77"/>
      <c r="R158" s="471"/>
      <c r="S158" s="475"/>
      <c r="T158" s="77"/>
      <c r="U158" s="77"/>
      <c r="V158" s="471"/>
      <c r="W158" s="473"/>
      <c r="X158" s="77"/>
      <c r="Y158" s="77"/>
      <c r="Z158" s="471"/>
      <c r="AA158" s="477"/>
      <c r="AB158" s="80"/>
      <c r="AC158" s="80"/>
      <c r="AD158" s="471"/>
      <c r="AE158" s="473"/>
      <c r="AF158" s="77"/>
      <c r="AG158" s="77"/>
      <c r="AH158" s="471"/>
      <c r="AI158" s="473"/>
      <c r="AJ158" s="77"/>
      <c r="AK158" s="77"/>
      <c r="AL158" s="471"/>
      <c r="AM158" s="477"/>
      <c r="AN158" s="80"/>
      <c r="AO158" s="80"/>
      <c r="AP158" s="471"/>
      <c r="AQ158" s="473"/>
      <c r="AR158" s="77"/>
      <c r="AS158" s="77"/>
      <c r="AT158" s="471"/>
      <c r="AU158" s="473"/>
      <c r="AV158" s="77"/>
      <c r="AW158" s="77"/>
      <c r="AX158" s="471"/>
      <c r="AY158" s="477"/>
      <c r="AZ158" s="80"/>
      <c r="BA158" s="80"/>
      <c r="BB158" s="471"/>
      <c r="BC158" s="475"/>
      <c r="BD158" s="77"/>
      <c r="BE158" s="77"/>
      <c r="BF158" s="471"/>
      <c r="BG158" s="473"/>
      <c r="BH158" s="77"/>
      <c r="BI158" s="77"/>
      <c r="BJ158" s="471"/>
      <c r="BK158" s="477"/>
      <c r="BL158" s="80"/>
      <c r="BM158" s="80"/>
      <c r="BN158" s="471"/>
      <c r="BO158" s="475"/>
      <c r="BP158" s="77"/>
      <c r="BQ158" s="77"/>
      <c r="BR158" s="471"/>
      <c r="BS158" s="473"/>
      <c r="BT158" s="77"/>
      <c r="BU158" s="77"/>
      <c r="BV158" s="471"/>
      <c r="BW158" s="469"/>
      <c r="BX158" s="467"/>
      <c r="BY158" s="490"/>
      <c r="BZ158" s="5"/>
      <c r="CA158" s="19">
        <f t="shared" ref="CA158" si="7709">IF(AND($N157=1,$M158&lt;&gt;$BZ$7),1,0)</f>
        <v>0</v>
      </c>
      <c r="CB158" s="19">
        <f t="shared" ref="CB158" si="7710">IF(AND($R157=1,$Q158&lt;&gt;$BZ$7),1,0)</f>
        <v>0</v>
      </c>
      <c r="CC158" s="19">
        <f t="shared" ref="CC158" si="7711">IF(AND($V157=1,$U158&lt;&gt;$BZ$7),1,0)</f>
        <v>0</v>
      </c>
      <c r="CD158" s="19">
        <f t="shared" ref="CD158" si="7712">IF(AND($Z157=1,$Y158&lt;&gt;$BZ$7),1,0)</f>
        <v>0</v>
      </c>
      <c r="CE158" s="19">
        <f t="shared" ref="CE158" si="7713">IF(AND($AH157=1,$AG158&lt;&gt;$BZ$7),1,0)</f>
        <v>0</v>
      </c>
      <c r="CF158" s="19">
        <f t="shared" ref="CF158" si="7714">IF(AND($AL157=1,$AK158&lt;&gt;$BZ$7),1,0)</f>
        <v>0</v>
      </c>
      <c r="CG158" s="19">
        <f t="shared" ref="CG158" si="7715">IF(AND($AT157=1,$AS158&lt;&gt;$BZ$7),1,0)</f>
        <v>0</v>
      </c>
      <c r="CH158" s="19">
        <f t="shared" ref="CH158" si="7716">IF(AND($AX157=1,$AW158&lt;&gt;$BZ$7),1,0)</f>
        <v>0</v>
      </c>
      <c r="CI158" s="19">
        <f t="shared" ref="CI158" si="7717">IF(AND($BF157=1,$BE158&lt;&gt;$BZ$7),1,0)</f>
        <v>0</v>
      </c>
      <c r="CJ158" s="19">
        <f t="shared" ref="CJ158" si="7718">IF(AND($BJ157=1,$BI158&lt;&gt;$BZ$7),1,0)</f>
        <v>0</v>
      </c>
      <c r="CK158" s="19">
        <f t="shared" ref="CK158" si="7719">IF(AND($BR157=1,$BQ158&lt;&gt;$BZ$7),1,0)</f>
        <v>0</v>
      </c>
      <c r="CL158" s="19">
        <f t="shared" ref="CL158" si="7720">IF(AND($BV157=1,$BU158&lt;&gt;$BZ$7),1,0)</f>
        <v>0</v>
      </c>
      <c r="CO158" s="19">
        <f>IF(AND($M158&lt;&gt;$CN$7,$M158&lt;=$CN$6),1,0)</f>
        <v>0</v>
      </c>
      <c r="CP158" s="19">
        <f>IF(AND($Q158&lt;&gt;$CN$7,$Q158&lt;=$CN$6),1,0)</f>
        <v>0</v>
      </c>
      <c r="CQ158" s="19">
        <f>IF(AND($U158&lt;&gt;$CN$7,$U158&lt;=$CN$6),1,0)</f>
        <v>0</v>
      </c>
      <c r="CR158" s="19">
        <f>IF(AND($Y158&lt;&gt;$CN$7,$Y158&lt;=$CN$6),1,0)</f>
        <v>0</v>
      </c>
      <c r="CS158" s="19">
        <f>IF(AND($AG158&lt;&gt;$CN$7,$AG158&lt;=$CN$6),1,0)</f>
        <v>0</v>
      </c>
      <c r="CT158" s="19">
        <f>IF(AND($AK158&lt;&gt;$CN$7,$AK158&lt;=$CN$6),1,0)</f>
        <v>0</v>
      </c>
      <c r="CU158" s="19">
        <f>IF(AND($AS158&lt;&gt;$CN$7,$AS158&lt;=$CN$6),1,0)</f>
        <v>0</v>
      </c>
      <c r="CV158" s="19">
        <f>IF(AND($AW158&lt;&gt;$CN$7,$AW158&lt;=$CN$6),1,0)</f>
        <v>0</v>
      </c>
      <c r="CW158" s="19">
        <f>IF(AND($BE158&lt;&gt;$CN$7,$BE158&lt;=$CN$6),1,0)</f>
        <v>0</v>
      </c>
      <c r="CX158" s="19">
        <f>IF(AND($BI158&lt;&gt;$CN$7,$BI158&lt;=$CN$6),1,0)</f>
        <v>0</v>
      </c>
      <c r="CY158" s="19">
        <f>IF(AND($BQ158&lt;&gt;$CN$7,$BQ158&lt;=$CN$6),1,0)</f>
        <v>0</v>
      </c>
      <c r="CZ158" s="19">
        <f>IF(AND($BU158&lt;&gt;$CN$7,$BU158&lt;=$CN$6),1,0)</f>
        <v>0</v>
      </c>
      <c r="DC158" s="19">
        <f>IF($N157=1,1,0)</f>
        <v>0</v>
      </c>
      <c r="DD158" s="19">
        <f>IF($R157=1,1,0)</f>
        <v>0</v>
      </c>
      <c r="DE158" s="19">
        <f>IF($V157=1,1,0)</f>
        <v>0</v>
      </c>
      <c r="DF158" s="19">
        <f>IF($Z157=1,1,0)</f>
        <v>0</v>
      </c>
      <c r="DG158" s="19">
        <f>IF($AH157=1,1,0)</f>
        <v>0</v>
      </c>
      <c r="DH158" s="19">
        <f>IF($AL157=1,1,0)</f>
        <v>0</v>
      </c>
      <c r="DI158" s="19">
        <f>IF($AT157=1,1,0)</f>
        <v>0</v>
      </c>
      <c r="DJ158" s="19">
        <f>IF($AX157=1,1,0)</f>
        <v>0</v>
      </c>
      <c r="DK158" s="19">
        <f>IF($BF157=1,1,0)</f>
        <v>0</v>
      </c>
      <c r="DL158" s="19">
        <f>IF($BJ157=1,1,0)</f>
        <v>0</v>
      </c>
      <c r="DM158" s="19">
        <f>IF($BR157=1,1,0)</f>
        <v>0</v>
      </c>
      <c r="DN158" s="19">
        <f>IF($BV157=1,1,0)</f>
        <v>0</v>
      </c>
      <c r="DQ158" s="19">
        <f t="shared" ref="DQ158" si="7721">IF($N157=1,1,0)</f>
        <v>0</v>
      </c>
      <c r="DR158" s="19">
        <f t="shared" ref="DR158" si="7722">IF($R157=1,1,0)</f>
        <v>0</v>
      </c>
      <c r="DS158" s="19">
        <f t="shared" ref="DS158" si="7723">IF($V157=1,1,0)</f>
        <v>0</v>
      </c>
      <c r="DT158" s="19">
        <f t="shared" ref="DT158" si="7724">IF($Z157=1,1,0)</f>
        <v>0</v>
      </c>
      <c r="DU158" s="19">
        <f t="shared" ref="DU158" si="7725">IF($AH157=1,1,0)</f>
        <v>0</v>
      </c>
      <c r="DV158" s="19">
        <f t="shared" ref="DV158" si="7726">IF($AL157=1,1,0)</f>
        <v>0</v>
      </c>
      <c r="DW158" s="19">
        <f t="shared" ref="DW158" si="7727">IF($AT157=1,1,0)</f>
        <v>0</v>
      </c>
      <c r="DX158" s="19">
        <f t="shared" ref="DX158" si="7728">IF($AX157=1,1,0)</f>
        <v>0</v>
      </c>
      <c r="DY158" s="19">
        <f t="shared" ref="DY158" si="7729">IF($BF157=1,1,0)</f>
        <v>0</v>
      </c>
      <c r="DZ158" s="19">
        <f t="shared" ref="DZ158" si="7730">IF($BJ157=1,1,0)</f>
        <v>0</v>
      </c>
      <c r="EA158" s="19">
        <f t="shared" ref="EA158" si="7731">IF($BR157=1,1,0)</f>
        <v>0</v>
      </c>
      <c r="EB158" s="19">
        <f t="shared" ref="EB158" si="7732">IF($BV157=1,1,0)</f>
        <v>0</v>
      </c>
      <c r="EE158" s="329">
        <f>N157*$FU158*週間進捗報告書!$G$9</f>
        <v>0</v>
      </c>
      <c r="EF158" s="329">
        <f>R157*$FV158*週間進捗報告書!$G$10</f>
        <v>0</v>
      </c>
      <c r="EG158" s="329">
        <f>V157*$FW158*週間進捗報告書!$G$11</f>
        <v>0</v>
      </c>
      <c r="EH158" s="329">
        <f>Z157*$FX158*週間進捗報告書!$G$12</f>
        <v>0</v>
      </c>
      <c r="EI158" s="329">
        <f>AH157*$FY158*週間進捗報告書!$G$13</f>
        <v>0</v>
      </c>
      <c r="EJ158" s="329">
        <f>AL157*$FZ158*週間進捗報告書!$G$14</f>
        <v>0</v>
      </c>
      <c r="EK158" s="329">
        <f>AT157*$GA158*週間進捗報告書!$G$15</f>
        <v>0</v>
      </c>
      <c r="EL158" s="329">
        <f>AX157*$GB158*週間進捗報告書!$G$16</f>
        <v>0</v>
      </c>
      <c r="EM158" s="329">
        <f>BF157*$GC158*週間進捗報告書!$G$17</f>
        <v>0</v>
      </c>
      <c r="EN158" s="329">
        <f>BJ157*$GD158*週間進捗報告書!$G$18</f>
        <v>0</v>
      </c>
      <c r="EO158" s="329">
        <f>BR157*$GE158*週間進捗報告書!$G$19</f>
        <v>0</v>
      </c>
      <c r="EP158" s="329">
        <f>BV157*$GF158*週間進捗報告書!$G$20</f>
        <v>0</v>
      </c>
      <c r="ER158" s="547"/>
      <c r="ES158" s="547"/>
      <c r="ET158" s="547"/>
      <c r="EU158" s="547"/>
      <c r="EV158" s="547"/>
      <c r="EW158" s="547"/>
      <c r="EX158" s="547"/>
      <c r="EY158" s="547"/>
      <c r="EZ158" s="547"/>
      <c r="FA158" s="547"/>
      <c r="FB158" s="547"/>
      <c r="FC158" s="547"/>
      <c r="FD158" s="547"/>
      <c r="FE158" s="332"/>
      <c r="FG158" s="19"/>
      <c r="FH158" s="19"/>
      <c r="FI158" s="19"/>
      <c r="FJ158" s="19"/>
      <c r="FK158" s="19"/>
      <c r="FL158" s="19"/>
      <c r="FM158" s="19"/>
      <c r="FN158" s="19"/>
      <c r="FO158" s="19"/>
      <c r="FP158" s="19"/>
      <c r="FQ158" s="19"/>
      <c r="FR158" s="19"/>
      <c r="FU158" s="295">
        <f t="shared" ref="FU158" si="7733">FU157</f>
        <v>0</v>
      </c>
      <c r="FV158" s="295">
        <f t="shared" ref="FV158" si="7734">FV157</f>
        <v>0</v>
      </c>
      <c r="FW158" s="295">
        <f t="shared" ref="FW158" si="7735">FW157</f>
        <v>0</v>
      </c>
      <c r="FX158" s="295">
        <f t="shared" ref="FX158" si="7736">FX157</f>
        <v>0</v>
      </c>
      <c r="FY158" s="295">
        <f t="shared" ref="FY158" si="7737">FY157</f>
        <v>0</v>
      </c>
      <c r="FZ158" s="295">
        <f t="shared" ref="FZ158" si="7738">FZ157</f>
        <v>0</v>
      </c>
      <c r="GA158" s="295">
        <f t="shared" ref="GA158" si="7739">GA157</f>
        <v>0</v>
      </c>
      <c r="GB158" s="295">
        <f t="shared" ref="GB158" si="7740">GB157</f>
        <v>0</v>
      </c>
      <c r="GC158" s="295">
        <f t="shared" ref="GC158" si="7741">GC157</f>
        <v>0</v>
      </c>
      <c r="GD158" s="295">
        <f t="shared" ref="GD158" si="7742">GD157</f>
        <v>0</v>
      </c>
      <c r="GE158" s="295">
        <f t="shared" ref="GE158" si="7743">GE157</f>
        <v>0</v>
      </c>
      <c r="GF158" s="295">
        <f t="shared" ref="GF158" si="7744">GF157</f>
        <v>0</v>
      </c>
      <c r="GG158" s="295" t="e">
        <f t="shared" ref="GG158" si="7745">GG157</f>
        <v>#N/A</v>
      </c>
      <c r="GH158" s="2" t="e">
        <f>INDEX(リスト!$V:$V,MATCH(中日程計画表!$D157,リスト!$D:$D,0))</f>
        <v>#N/A</v>
      </c>
      <c r="GI158" s="2" t="e">
        <f>INDEX(リスト!$A:$A,MATCH(中日程計画表!$D157,リスト!$D:$D,0))</f>
        <v>#N/A</v>
      </c>
      <c r="GJ158" s="2" t="e">
        <f>INDEX(リスト!$U:$U,MATCH(中日程計画表!$D157,リスト!$D:$D,0))</f>
        <v>#N/A</v>
      </c>
      <c r="GK158" s="5" t="e">
        <f>INDEX(リスト!$W:$W,MATCH(中日程計画表!$D157,リスト!$D:$D,0))</f>
        <v>#N/A</v>
      </c>
      <c r="GL158" s="2" t="s">
        <v>201</v>
      </c>
      <c r="GM158" s="296">
        <f t="shared" ref="GM158" si="7746">GM157</f>
        <v>0</v>
      </c>
      <c r="GN158" s="296" t="str">
        <f t="shared" ref="GN158" si="7747">GN157</f>
        <v>メニューマスタ</v>
      </c>
      <c r="GU158" s="461"/>
      <c r="GV158" s="460"/>
      <c r="GW158" s="460"/>
      <c r="GX158" s="461"/>
      <c r="GY158" s="461"/>
      <c r="GZ158" s="460"/>
      <c r="HA158" s="460"/>
      <c r="HB158" s="461"/>
      <c r="HC158" s="461"/>
      <c r="HD158" s="460"/>
      <c r="HE158" s="460"/>
      <c r="HF158" s="461"/>
      <c r="HG158" s="461"/>
      <c r="HH158" s="460"/>
      <c r="HI158" s="460"/>
      <c r="HJ158" s="461"/>
      <c r="HK158" s="461"/>
      <c r="HL158" s="460"/>
      <c r="HM158" s="460"/>
      <c r="HN158" s="461"/>
      <c r="HO158" s="461"/>
      <c r="HP158" s="460"/>
      <c r="HQ158" s="460"/>
      <c r="HR158" s="461"/>
      <c r="HS158" s="4"/>
    </row>
    <row r="159" spans="1:227" ht="12" customHeight="1">
      <c r="A159" s="488" t="str">
        <f t="shared" ref="A159" ca="1" si="7748">INDIRECT("リスト!A"&amp;B159+6)</f>
        <v>マスタ</v>
      </c>
      <c r="B159" s="486">
        <f t="shared" ref="B159" si="7749">ROUNDDOWN((ROW()-6)/2,0)+1</f>
        <v>77</v>
      </c>
      <c r="C159" s="474" t="str">
        <f>機能グループ名</f>
        <v>カスタマイズ</v>
      </c>
      <c r="D159" s="484">
        <f>機能ID</f>
        <v>0</v>
      </c>
      <c r="E159" s="482" t="str">
        <f>機能名</f>
        <v>多言語マスタ</v>
      </c>
      <c r="F159" s="315"/>
      <c r="G159" s="315"/>
      <c r="H159" s="315"/>
      <c r="I159" s="315"/>
      <c r="J159" s="316"/>
      <c r="K159" s="480" t="str">
        <f>担当者_SR</f>
        <v>NG</v>
      </c>
      <c r="L159" s="76"/>
      <c r="M159" s="76"/>
      <c r="N159" s="470"/>
      <c r="O159" s="474" t="str">
        <f>担当者_SRR</f>
        <v>NG</v>
      </c>
      <c r="P159" s="76"/>
      <c r="Q159" s="76"/>
      <c r="R159" s="470"/>
      <c r="S159" s="474" t="str">
        <f>担当者_DS</f>
        <v>NG</v>
      </c>
      <c r="T159" s="76"/>
      <c r="U159" s="76"/>
      <c r="V159" s="470"/>
      <c r="W159" s="472" t="str">
        <f>担当者_DSR</f>
        <v>NG</v>
      </c>
      <c r="X159" s="76"/>
      <c r="Y159" s="76"/>
      <c r="Z159" s="470"/>
      <c r="AA159" s="476"/>
      <c r="AB159" s="79"/>
      <c r="AC159" s="79"/>
      <c r="AD159" s="470">
        <f>IF(AC160 &lt;&gt; "",1,0)</f>
        <v>0</v>
      </c>
      <c r="AE159" s="472" t="str">
        <f>担当者_CD</f>
        <v>NG</v>
      </c>
      <c r="AF159" s="76"/>
      <c r="AG159" s="76"/>
      <c r="AH159" s="470"/>
      <c r="AI159" s="472" t="str">
        <f>担当者_DD</f>
        <v>NG</v>
      </c>
      <c r="AJ159" s="76"/>
      <c r="AK159" s="76"/>
      <c r="AL159" s="470"/>
      <c r="AM159" s="476"/>
      <c r="AN159" s="79"/>
      <c r="AO159" s="79"/>
      <c r="AP159" s="470">
        <f>IF(AO160 &lt;&gt; "",1,0)</f>
        <v>0</v>
      </c>
      <c r="AQ159" s="472" t="str">
        <f>担当者_MCL</f>
        <v>NG</v>
      </c>
      <c r="AR159" s="76"/>
      <c r="AS159" s="76"/>
      <c r="AT159" s="470"/>
      <c r="AU159" s="472" t="str">
        <f>担当者_MCLR</f>
        <v>NG</v>
      </c>
      <c r="AV159" s="76"/>
      <c r="AW159" s="76"/>
      <c r="AX159" s="470"/>
      <c r="AY159" s="476"/>
      <c r="AZ159" s="79"/>
      <c r="BA159" s="79"/>
      <c r="BB159" s="470">
        <f>IF(BA160 &lt;&gt; "",1,0)</f>
        <v>0</v>
      </c>
      <c r="BC159" s="474" t="str">
        <f>担当者_MT</f>
        <v>NG</v>
      </c>
      <c r="BD159" s="76"/>
      <c r="BE159" s="76"/>
      <c r="BF159" s="470"/>
      <c r="BG159" s="472" t="str">
        <f>担当者_M検</f>
        <v>NG</v>
      </c>
      <c r="BH159" s="76"/>
      <c r="BI159" s="76"/>
      <c r="BJ159" s="470"/>
      <c r="BK159" s="476"/>
      <c r="BL159" s="79"/>
      <c r="BM159" s="79"/>
      <c r="BN159" s="470">
        <v>0</v>
      </c>
      <c r="BO159" s="474" t="str">
        <f>担当者_モテ</f>
        <v>NG</v>
      </c>
      <c r="BP159" s="76"/>
      <c r="BQ159" s="76"/>
      <c r="BR159" s="470"/>
      <c r="BS159" s="472" t="str">
        <f>担当者_モテR</f>
        <v>NG</v>
      </c>
      <c r="BT159" s="76"/>
      <c r="BU159" s="76"/>
      <c r="BV159" s="470"/>
      <c r="BW159" s="468">
        <f t="shared" ref="BW159" si="7750">IFERROR(SUM(IF(K159&lt;&gt;"NG",N159*K$1,0),IF(O159&lt;&gt;"NG",R159*O$1,0),IF(S159&lt;&gt;"NG",V159*S$1,0),IF(W159&lt;&gt;"NG",Z159*W$1,0),IF(AA159&lt;&gt;"NG",AD159*AA$1,0),IF(AE159&lt;&gt;"NG",AH159*AE$1,0),IF(AI159&lt;&gt;"NG",AL159*AI$1,0),IF(AM159&lt;&gt;"NG",AP159*AM$1,0),IF(AQ159&lt;&gt;"NG",AT159*AQ$1,0),IF(AU159&lt;&gt;"NG",AX159*AU$1,0),IF(AY159&lt;&gt;"NG",BB159*AY$1,0),IF(BC159&lt;&gt;"NG",BF159*BC$1,0),IF(BG159&lt;&gt;"NG",BJ159*BG$1,0),IF(BK159&lt;&gt;"NG",BN159*BK$1,0),IF(BO159&lt;&gt;"NG",BR159*BO$1,0),IF(BS159&lt;&gt;"NG",BV159*BS$1,0))/SUM(IF(K159&lt;&gt;"NG",K$1,0),IF(O159&lt;&gt;"NG",O$1,0),IF(S159&lt;&gt;"NG",S$1,0),IF(W159&lt;&gt;"NG",W$1,0),IF(AA159&lt;&gt;"NG",AA$1,0),IF(AE159&lt;&gt;"NG",AE$1,0),IF(AI159&lt;&gt;"NG",AI$1,0),IF(AM159&lt;&gt;"NG",AM$1,0),IF(AQ159&lt;&gt;"NG",AQ$1,0),IF(AU159&lt;&gt;"NG",AU$1,0),IF(AY159&lt;&gt;"NG",AY$1,0),IF(BC159&lt;&gt;"NG",BC$1,0),IF(BG159&lt;&gt;"NG",BG$1,0),IF(BK159&lt;&gt;"NG",BK$1,0),IF(BO159&lt;&gt;"NG",BO$1,0),IF(BS159&lt;&gt;"NG",BS$1,0)),0)</f>
        <v>0</v>
      </c>
      <c r="BX159" s="466"/>
      <c r="BY159" s="490"/>
      <c r="BZ159" s="5"/>
      <c r="CA159" s="32">
        <f t="shared" ref="CA159" si="7751">IF(AND($M159&lt;&gt;$BZ$5,$M159&lt;=$BZ$6,$M159&lt;&gt;$BZ$7),1,0)</f>
        <v>0</v>
      </c>
      <c r="CB159" s="32">
        <f t="shared" ref="CB159" si="7752">IF(AND($Q159&lt;&gt;$BZ$5,$Q159&lt;=$BZ$6,$Q159&lt;&gt;$BZ$7),1,0)</f>
        <v>0</v>
      </c>
      <c r="CC159" s="32">
        <f t="shared" ref="CC159" si="7753">IF(AND($U159&lt;&gt;$BZ$5,$U159&lt;=$BZ$6,$U159&lt;&gt;$BZ$7),1,0)</f>
        <v>0</v>
      </c>
      <c r="CD159" s="32">
        <f t="shared" ref="CD159" si="7754">IF(AND($Y159&lt;&gt;$BZ$5,$Y159&lt;=$BZ$6,$Y159&lt;&gt;$BZ$7),1,0)</f>
        <v>0</v>
      </c>
      <c r="CE159" s="32">
        <f t="shared" ref="CE159" si="7755">IF(AND($AG159&lt;&gt;$BZ$5,$AG159&lt;=$BZ$6,$AG159&lt;&gt;$BZ$7),1,0)</f>
        <v>0</v>
      </c>
      <c r="CF159" s="32">
        <f t="shared" ref="CF159" si="7756">IF(AND($AK159&lt;&gt;$BZ$5,$AK159&lt;=$BZ$6,$AK159&lt;&gt;$BZ$7),1,0)</f>
        <v>0</v>
      </c>
      <c r="CG159" s="32">
        <f t="shared" ref="CG159" si="7757">IF(AND($AS159&lt;&gt;$BZ$5,$AS159&lt;=$BZ$6,$AS159&lt;&gt;$BZ$7),1,0)</f>
        <v>0</v>
      </c>
      <c r="CH159" s="32">
        <f t="shared" ref="CH159" si="7758">IF(AND($AW159&lt;&gt;$BZ$5,$AW159&lt;=$BZ$6,$AW159&lt;&gt;$BZ$7),1,0)</f>
        <v>0</v>
      </c>
      <c r="CI159" s="32">
        <f t="shared" ref="CI159" si="7759">IF(AND($BE159&lt;&gt;$BZ$5,$BE159&lt;=$BZ$6,$BE159&lt;&gt;$BZ$7),1,0)</f>
        <v>0</v>
      </c>
      <c r="CJ159" s="32">
        <f t="shared" ref="CJ159" si="7760">IF(AND($BI159&lt;&gt;$BZ$5,$BI159&lt;=$BZ$6,$BI159&lt;&gt;$BZ$7),1,0)</f>
        <v>0</v>
      </c>
      <c r="CK159" s="32">
        <f t="shared" ref="CK159" si="7761">IF(AND($BQ159&lt;&gt;$BZ$5,$BQ159&lt;=$BZ$6,$BQ159&lt;&gt;$BZ$7),1,0)</f>
        <v>0</v>
      </c>
      <c r="CL159" s="32">
        <f t="shared" ref="CL159" si="7762">IF(AND($BU159&lt;&gt;$BZ$5,$BU159&lt;=$BZ$6,$BU159&lt;&gt;$BZ$7),1,0)</f>
        <v>0</v>
      </c>
      <c r="CO159" s="32">
        <f>IF(AND($M159&lt;&gt;$CN$5,$M159&lt;=$CN$6,$M159&lt;&gt;$CN$7),1,0)</f>
        <v>0</v>
      </c>
      <c r="CP159" s="32">
        <f>IF(AND($Q159&lt;&gt;$CN$5,$Q159&lt;=$CN$6,$Q159&lt;&gt;$CN$7),1,0)</f>
        <v>0</v>
      </c>
      <c r="CQ159" s="32">
        <f>IF(AND($U159&lt;&gt;$CN$5,$U159&lt;=$CN$6,$U159&lt;&gt;$CN$7),1,0)</f>
        <v>0</v>
      </c>
      <c r="CR159" s="32">
        <f>IF(AND($Y159&lt;&gt;$CN$5,$Y159&lt;=$CN$6,$Y159&lt;&gt;$CN$7),1,0)</f>
        <v>0</v>
      </c>
      <c r="CS159" s="32">
        <f>IF(AND($AG159&lt;&gt;$CN$5,$AG159&lt;=$CN$6,$AG159&lt;&gt;$CN$7),1,0)</f>
        <v>0</v>
      </c>
      <c r="CT159" s="32">
        <f>IF(AND($AK159&lt;&gt;$CN$5,$AK159&lt;=$CN$6,$AK159&lt;&gt;$CN$7),1,0)</f>
        <v>0</v>
      </c>
      <c r="CU159" s="32">
        <f>IF(AND($AS159&lt;&gt;$CN$5,$AS159&lt;=$CN$6,$AS159&lt;&gt;$CN$7),1,0)</f>
        <v>0</v>
      </c>
      <c r="CV159" s="32">
        <f>IF(AND($AW159&lt;&gt;$CN$5,$AW159&lt;=$CN$6,$AW159&lt;&gt;$CN$7),1,0)</f>
        <v>0</v>
      </c>
      <c r="CW159" s="32">
        <f>IF(AND($BE159&lt;&gt;$CN$5,$BE159&lt;=$CN$6,$BE159&lt;&gt;$CN$7),1,0)</f>
        <v>0</v>
      </c>
      <c r="CX159" s="32">
        <f>IF(AND($BI159&lt;&gt;$CN$5,$BI159&lt;=$CN$6,$BI159&lt;&gt;$CN$7),1,0)</f>
        <v>0</v>
      </c>
      <c r="CY159" s="32">
        <f>IF(AND($BQ159&lt;&gt;$CN$5,$BQ159&lt;=$CN$6,$BQ159&lt;&gt;$CN$7),1,0)</f>
        <v>0</v>
      </c>
      <c r="CZ159" s="32">
        <f>IF(AND($BU159&lt;&gt;$CN$5,$BU159&lt;=$CN$6,$BU159&lt;&gt;$CN$7),1,0)</f>
        <v>0</v>
      </c>
      <c r="DC159" s="32">
        <f>IF(AND($M159&lt;&gt;$DB$5,$M159&lt;=$DB$6,$M159&lt;&gt;$CN$7),1,0)</f>
        <v>0</v>
      </c>
      <c r="DD159" s="32">
        <f>IF(AND($Q159&lt;&gt;$DB$5,$Q159&lt;=$DB$6,$Q159&lt;&gt;$CN$7),1,0)</f>
        <v>0</v>
      </c>
      <c r="DE159" s="32">
        <f>IF(AND($U159&lt;&gt;$DB$5,$U159&lt;=$DB$6,$U159&lt;&gt;$CN$7),1,0)</f>
        <v>0</v>
      </c>
      <c r="DF159" s="32">
        <f>IF(AND($Y159&lt;&gt;$DB$5,$Y159&lt;=$DB$6,$Y159&lt;&gt;$CN$7),1,0)</f>
        <v>0</v>
      </c>
      <c r="DG159" s="32">
        <f>IF(AND($AG159&lt;&gt;$DB$5,$AG159&lt;=$DB$6,$AG159&lt;&gt;$CN$7),1,0)</f>
        <v>0</v>
      </c>
      <c r="DH159" s="32">
        <f>IF(AND($AK159&lt;&gt;$DB$5,$AK159&lt;=$DB$6,$AK159&lt;&gt;$CN$7),1,0)</f>
        <v>0</v>
      </c>
      <c r="DI159" s="32">
        <f>IF(AND($AS159&lt;&gt;$DB$5,$AS159&lt;=$DB$6,$AS159&lt;&gt;$CN$7),1,0)</f>
        <v>0</v>
      </c>
      <c r="DJ159" s="32">
        <f>IF(AND($AW159&lt;&gt;$DB$5,$AW159&lt;=$DB$6,$AW159&lt;&gt;$CN$7),1,0)</f>
        <v>0</v>
      </c>
      <c r="DK159" s="32">
        <f>IF(AND($BE159&lt;&gt;$DB$5,$BE159&lt;=$DB$6,$BE159&lt;&gt;$CN$7),1,0)</f>
        <v>0</v>
      </c>
      <c r="DL159" s="32">
        <f>IF(AND($BI159&lt;&gt;$DB$5,$BI159&lt;=$DB$6,$BI159&lt;&gt;$CN$7),1,0)</f>
        <v>0</v>
      </c>
      <c r="DM159" s="32">
        <f>IF(AND($BQ159&lt;&gt;$DB$5,$BQ159&lt;=$DB$6,$BQ159&lt;&gt;$CN$7),1,0)</f>
        <v>0</v>
      </c>
      <c r="DN159" s="32">
        <f>IF(AND($BU159&lt;&gt;$DB$5,$BU159&lt;=$DB$6,$BU159&lt;&gt;$CN$7),1,0)</f>
        <v>0</v>
      </c>
      <c r="DQ159" s="32">
        <f t="shared" ref="DQ159" si="7763">IF(AND($M159&lt;&gt;$DP$5,$M159&lt;=$DP$6,$M159&lt;&gt;$CN$7),1,0)</f>
        <v>0</v>
      </c>
      <c r="DR159" s="32">
        <f t="shared" ref="DR159" si="7764">IF(AND($Q159&lt;&gt;$DP$5,$Q159&lt;=$DP$6,$Q159&lt;&gt;$CN$7),1,0)</f>
        <v>0</v>
      </c>
      <c r="DS159" s="32">
        <f t="shared" ref="DS159" si="7765">IF(AND($U159&lt;&gt;$DP$5,$U159&lt;=$DP$6,$U159&lt;&gt;$CN$7),1,0)</f>
        <v>0</v>
      </c>
      <c r="DT159" s="32">
        <f t="shared" ref="DT159" si="7766">IF(AND($Y159&lt;&gt;$DP$5,$Y159&lt;=$DP$6,$Y159&lt;&gt;$CN$7),1,0)</f>
        <v>0</v>
      </c>
      <c r="DU159" s="32">
        <f t="shared" ref="DU159" si="7767">IF(AND($AG159&lt;&gt;$DP$5,$AG159&lt;=$DP$6,$AG159&lt;&gt;$CN$7),1,0)</f>
        <v>0</v>
      </c>
      <c r="DV159" s="32">
        <f t="shared" ref="DV159" si="7768">IF(AND($AK159&lt;&gt;$DP$5,$AK159&lt;=$DP$6,$AK159&lt;&gt;$CN$7),1,0)</f>
        <v>0</v>
      </c>
      <c r="DW159" s="32">
        <f t="shared" ref="DW159" si="7769">IF(AND($AS159&lt;&gt;$DP$5,$AS159&lt;=$DP$6,$AS159&lt;&gt;$CN$7),1,0)</f>
        <v>0</v>
      </c>
      <c r="DX159" s="32">
        <f t="shared" ref="DX159" si="7770">IF(AND($AW159&lt;&gt;$DP$5,$AW159&lt;=$DP$6,$AW159&lt;&gt;$CN$7),1,0)</f>
        <v>0</v>
      </c>
      <c r="DY159" s="32">
        <f t="shared" ref="DY159" si="7771">IF(AND($BE159&lt;&gt;$DP$5,$BE159&lt;=$DP$6,$BE159&lt;&gt;$CN$7),1,0)</f>
        <v>0</v>
      </c>
      <c r="DZ159" s="32">
        <f t="shared" ref="DZ159" si="7772">IF(AND($BI159&lt;&gt;$DP$5,$BI159&lt;=$DP$6,$BI159&lt;&gt;$CN$7),1,0)</f>
        <v>0</v>
      </c>
      <c r="EA159" s="32">
        <f t="shared" ref="EA159" si="7773">IF(AND($BQ159&lt;&gt;$DP$5,$BQ159&lt;=$DP$6,$BQ159&lt;&gt;$CN$7),1,0)</f>
        <v>0</v>
      </c>
      <c r="EB159" s="32">
        <f t="shared" ref="EB159" si="7774">IF(AND($BU159&lt;&gt;$DP$5,$BU159&lt;=$DP$6,$BU159&lt;&gt;$CN$7),1,0)</f>
        <v>0</v>
      </c>
      <c r="EE159" s="328">
        <f>IF(M159&lt;&gt;"",IF(M159&lt;=$ED$6,1,IF(L159&gt;$ED$6,0,NETWORKDAYS(L159,$ED$6,祭日リスト)/NETWORKDAYS(L159,M159,祭日リスト)))*$GG159*週間進捗報告書!$G$9,0)</f>
        <v>0</v>
      </c>
      <c r="EF159" s="328">
        <f>IF(Q159&lt;&gt;"",IF(Q159&lt;=$ED$6,1,IF(P159&gt;$ED$6,0,NETWORKDAYS(P159,$ED$6,祭日リスト)/NETWORKDAYS(P159,Q159,祭日リスト)))*$GG159*週間進捗報告書!$G$10,0)</f>
        <v>0</v>
      </c>
      <c r="EG159" s="328">
        <f>IF(U159&lt;&gt;"",IF(U159&lt;=$ED$6,1,IF(T159&gt;$ED$6,0,NETWORKDAYS(T159,$ED$6,祭日リスト)/NETWORKDAYS(T159,U159,祭日リスト)))*$GG159*週間進捗報告書!$G$11,0)</f>
        <v>0</v>
      </c>
      <c r="EH159" s="328">
        <f>IF(Y159&lt;&gt;"",IF(Y159&lt;=$ED$6,1,IF(X159&gt;$ED$6,0,NETWORKDAYS(X159,$ED$6,祭日リスト)/NETWORKDAYS(X159,Y159,祭日リスト)))*$GG159*週間進捗報告書!$G$12,0)</f>
        <v>0</v>
      </c>
      <c r="EI159" s="328">
        <f>IF(AG159&lt;&gt;"",IF(AG159&lt;=$ED$6,1,IF(AF159&gt;$ED$6,0,NETWORKDAYS(AF159,$ED$6,祭日リスト)/NETWORKDAYS(AF159,AG159,祭日リスト)))*$GG159*週間進捗報告書!$G$13,0)</f>
        <v>0</v>
      </c>
      <c r="EJ159" s="328">
        <f>IF(AK159&lt;&gt;"",IF(AK159&lt;=$ED$6,1,IF(AJ159&gt;$ED$6,0,NETWORKDAYS(AJ159,$ED$6,祭日リスト)/NETWORKDAYS(AJ159,AK159,祭日リスト)))*$GG159*週間進捗報告書!$G$14,0)</f>
        <v>0</v>
      </c>
      <c r="EK159" s="328">
        <f>IF(AS159&lt;&gt;"",IF(AS159&lt;=$ED$6,1,IF(AR159&gt;$ED$6,0,NETWORKDAYS(AR159,$ED$6,祭日リスト)/NETWORKDAYS(AR159,AS159,祭日リスト)))*$GG159*週間進捗報告書!$G$15,0)</f>
        <v>0</v>
      </c>
      <c r="EL159" s="328">
        <f>IF(AW159&lt;&gt;"",IF(AW159&lt;=$ED$6,1,IF(AV159&gt;$ED$6,0,NETWORKDAYS(AV159,$ED$6,祭日リスト)/NETWORKDAYS(AV159,AW159,祭日リスト)))*$GG159*週間進捗報告書!$G$16,0)</f>
        <v>0</v>
      </c>
      <c r="EM159" s="328">
        <f>IF(BE159&lt;&gt;"",IF(BE159&lt;=$ED$6,1,IF(BD159&gt;$ED$6,0,NETWORKDAYS(BD159,$ED$6,祭日リスト)/NETWORKDAYS(BD159,BE159,祭日リスト)))*$GG159*週間進捗報告書!$G$17,0)</f>
        <v>0</v>
      </c>
      <c r="EN159" s="328">
        <f>IF(BI159&lt;&gt;"",IF(BI159&lt;=$ED$6,1,IF(BH159&gt;$ED$6,0,NETWORKDAYS(BH159,$ED$6,祭日リスト)/NETWORKDAYS(BH159,BI159,祭日リスト)))*$GG159*週間進捗報告書!$G$18,0)</f>
        <v>0</v>
      </c>
      <c r="EO159" s="328">
        <f>IF(BQ159&lt;&gt;"",IF(BQ159&lt;=$ED$6,1,IF(BP159&gt;$ED$6,0,NETWORKDAYS(BP159,$ED$6,祭日リスト)/NETWORKDAYS(BP159,BQ159,祭日リスト)))*$GG159*週間進捗報告書!$G$19,0)</f>
        <v>0</v>
      </c>
      <c r="EP159" s="328">
        <f>IF(BU159&lt;&gt;"",IF(BU159&lt;=$ED$6,1,IF(BT159&gt;$ED$6,0,NETWORKDAYS(BT159,$ED$6,祭日リスト)/NETWORKDAYS(BT159,BU159,祭日リスト)))*$GG159*週間進捗報告書!$G$20,0)</f>
        <v>0</v>
      </c>
      <c r="ER159" s="547">
        <f t="shared" ref="ER159:FC159" si="7775">EE159-EE160</f>
        <v>0</v>
      </c>
      <c r="ES159" s="547">
        <f t="shared" si="7775"/>
        <v>0</v>
      </c>
      <c r="ET159" s="547">
        <f t="shared" si="7775"/>
        <v>0</v>
      </c>
      <c r="EU159" s="547">
        <f t="shared" si="7775"/>
        <v>0</v>
      </c>
      <c r="EV159" s="547">
        <f t="shared" si="7775"/>
        <v>0</v>
      </c>
      <c r="EW159" s="547">
        <f t="shared" si="7775"/>
        <v>0</v>
      </c>
      <c r="EX159" s="547">
        <f t="shared" si="7775"/>
        <v>0</v>
      </c>
      <c r="EY159" s="547">
        <f t="shared" si="7775"/>
        <v>0</v>
      </c>
      <c r="EZ159" s="547">
        <f t="shared" si="7775"/>
        <v>0</v>
      </c>
      <c r="FA159" s="547">
        <f t="shared" si="7775"/>
        <v>0</v>
      </c>
      <c r="FB159" s="547">
        <f t="shared" si="7775"/>
        <v>0</v>
      </c>
      <c r="FC159" s="547">
        <f t="shared" si="7775"/>
        <v>0</v>
      </c>
      <c r="FD159" s="547">
        <f t="shared" ref="FD159" si="7776">SUM(ER159:FC160)</f>
        <v>0</v>
      </c>
      <c r="FE159" s="333"/>
      <c r="FG159" s="32">
        <f>IF(AND($M159&lt;&gt;$FF$7),1,0)</f>
        <v>0</v>
      </c>
      <c r="FH159" s="32">
        <f>IF(AND($Q159&lt;&gt;$FF$7),1,0)</f>
        <v>0</v>
      </c>
      <c r="FI159" s="32">
        <f>IF(AND($U159&lt;&gt;$FF$7),1,0)</f>
        <v>0</v>
      </c>
      <c r="FJ159" s="32">
        <f>IF(AND($Y159&lt;&gt;$FF$7),1,0)</f>
        <v>0</v>
      </c>
      <c r="FK159" s="32">
        <f>IF(AND($AG159&lt;&gt;$FF$7),1,0)</f>
        <v>0</v>
      </c>
      <c r="FL159" s="32">
        <f>IF(AND($AK159&lt;&gt;$FF$7),1,0)</f>
        <v>0</v>
      </c>
      <c r="FM159" s="32">
        <f>IF(AND($AS159&lt;&gt;$FF$7),1,0)</f>
        <v>0</v>
      </c>
      <c r="FN159" s="32">
        <f>IF(AND($AW159&lt;&gt;$FF$7),1,0)</f>
        <v>0</v>
      </c>
      <c r="FO159" s="32">
        <f>IF(AND($BE159&lt;&gt;$FF$7),1,0)</f>
        <v>0</v>
      </c>
      <c r="FP159" s="32">
        <f>IF(AND($BI159&lt;&gt;$FF$7),1,0)</f>
        <v>0</v>
      </c>
      <c r="FQ159" s="32">
        <f>IF(AND($BQ159&lt;&gt;$FF$7),1,0)</f>
        <v>0</v>
      </c>
      <c r="FR159" s="32">
        <f>IF(AND($BU159&lt;&gt;$FF$7),1,0)</f>
        <v>0</v>
      </c>
      <c r="FU159" s="294">
        <f t="shared" ref="FU159" si="7777">IF($K159&lt;&gt;"NG",$GG159,0)</f>
        <v>0</v>
      </c>
      <c r="FV159" s="294">
        <f t="shared" ref="FV159" si="7778">IF($O159&lt;&gt;"NG",$GG159,0)</f>
        <v>0</v>
      </c>
      <c r="FW159" s="294">
        <f t="shared" ref="FW159" si="7779">IF($S159&lt;&gt;"NG",$GG159,0)</f>
        <v>0</v>
      </c>
      <c r="FX159" s="294">
        <f t="shared" ref="FX159" si="7780">IF($W159&lt;&gt;"NG",$GG159,0)</f>
        <v>0</v>
      </c>
      <c r="FY159" s="294">
        <f t="shared" ref="FY159" si="7781">IF($AE159&lt;&gt;"NG",$GG159,0)</f>
        <v>0</v>
      </c>
      <c r="FZ159" s="294">
        <f t="shared" ref="FZ159" si="7782">IF($AI159&lt;&gt;"NG",$GG159,0)</f>
        <v>0</v>
      </c>
      <c r="GA159" s="294">
        <f t="shared" ref="GA159" si="7783">IF($AQ159&lt;&gt;"NG",$GG159,0)</f>
        <v>0</v>
      </c>
      <c r="GB159" s="294">
        <f t="shared" ref="GB159" si="7784">IF($AU159&lt;&gt;"NG",$GG159,0)</f>
        <v>0</v>
      </c>
      <c r="GC159" s="294">
        <f t="shared" ref="GC159" si="7785">IF($BC159&lt;&gt;"NG",$GG159,0)</f>
        <v>0</v>
      </c>
      <c r="GD159" s="294">
        <f t="shared" ref="GD159" si="7786">IF($BG159&lt;&gt;"NG",$GG159,0)</f>
        <v>0</v>
      </c>
      <c r="GE159" s="294">
        <f t="shared" ref="GE159" si="7787">IF($BO159&lt;&gt;"NG",$GG159,0)</f>
        <v>0</v>
      </c>
      <c r="GF159" s="294">
        <f t="shared" ref="GF159" si="7788">IF($BS159&lt;&gt;"NG",$GG159,0)</f>
        <v>0</v>
      </c>
      <c r="GG159" s="294" t="e">
        <f>VLOOKUP($D159,リスト!$D:$S,15,FALSE)</f>
        <v>#N/A</v>
      </c>
      <c r="GH159" s="2" t="e">
        <f>INDEX(リスト!$V:$V,MATCH(中日程計画表!$D159,リスト!$D:$D,0))</f>
        <v>#N/A</v>
      </c>
      <c r="GI159" s="2" t="e">
        <f>INDEX(リスト!$A:$A,MATCH(中日程計画表!$D159,リスト!$D:$D,0))</f>
        <v>#N/A</v>
      </c>
      <c r="GJ159" s="2" t="e">
        <f>INDEX(リスト!$U:$U,MATCH(中日程計画表!$D159,リスト!$D:$D,0))</f>
        <v>#N/A</v>
      </c>
      <c r="GK159" s="5" t="e">
        <f>INDEX(リスト!$W:$W,MATCH(中日程計画表!$D159,リスト!$D:$D,0))</f>
        <v>#N/A</v>
      </c>
      <c r="GL159" s="2" t="s">
        <v>200</v>
      </c>
      <c r="GM159" s="296">
        <f>D159</f>
        <v>0</v>
      </c>
      <c r="GN159" s="296" t="str">
        <f>E159</f>
        <v>多言語マスタ</v>
      </c>
      <c r="GU159" s="460" t="str">
        <f t="shared" ref="GU159" si="7789">AE159</f>
        <v>NG</v>
      </c>
      <c r="GV159" s="460">
        <f t="shared" ref="GV159" si="7790">EI159</f>
        <v>0</v>
      </c>
      <c r="GW159" s="460">
        <f t="shared" ref="GW159" si="7791">EI160</f>
        <v>0</v>
      </c>
      <c r="GX159" s="462">
        <f t="shared" ref="GX159" si="7792">EV159</f>
        <v>0</v>
      </c>
      <c r="GY159" s="460" t="str">
        <f t="shared" ref="GY159" si="7793">AI159</f>
        <v>NG</v>
      </c>
      <c r="GZ159" s="460">
        <f t="shared" ref="GZ159" si="7794">EJ159</f>
        <v>0</v>
      </c>
      <c r="HA159" s="460">
        <f t="shared" ref="HA159" si="7795">EJ160</f>
        <v>0</v>
      </c>
      <c r="HB159" s="462">
        <f t="shared" ref="HB159" si="7796">EW159</f>
        <v>0</v>
      </c>
      <c r="HC159" s="460" t="str">
        <f t="shared" ref="HC159" si="7797">AQ159</f>
        <v>NG</v>
      </c>
      <c r="HD159" s="460">
        <f t="shared" ref="HD159" si="7798">EK159</f>
        <v>0</v>
      </c>
      <c r="HE159" s="460">
        <f t="shared" ref="HE159" si="7799">EK160</f>
        <v>0</v>
      </c>
      <c r="HF159" s="462">
        <f t="shared" ref="HF159" si="7800">EX159</f>
        <v>0</v>
      </c>
      <c r="HG159" s="460" t="str">
        <f t="shared" ref="HG159" si="7801">AU159</f>
        <v>NG</v>
      </c>
      <c r="HH159" s="460">
        <f t="shared" ref="HH159" si="7802">EL159</f>
        <v>0</v>
      </c>
      <c r="HI159" s="460">
        <f t="shared" ref="HI159" si="7803">EL160</f>
        <v>0</v>
      </c>
      <c r="HJ159" s="462">
        <f t="shared" ref="HJ159" si="7804">EY159</f>
        <v>0</v>
      </c>
      <c r="HK159" s="460" t="str">
        <f t="shared" ref="HK159" si="7805">BC159</f>
        <v>NG</v>
      </c>
      <c r="HL159" s="460">
        <f t="shared" ref="HL159" si="7806">EM159</f>
        <v>0</v>
      </c>
      <c r="HM159" s="460">
        <f t="shared" ref="HM159" si="7807">EM160</f>
        <v>0</v>
      </c>
      <c r="HN159" s="462">
        <f t="shared" ref="HN159" si="7808">EZ159</f>
        <v>0</v>
      </c>
      <c r="HO159" s="460" t="str">
        <f t="shared" ref="HO159" si="7809">BG159</f>
        <v>NG</v>
      </c>
      <c r="HP159" s="460">
        <f t="shared" ref="HP159" si="7810">EN159</f>
        <v>0</v>
      </c>
      <c r="HQ159" s="460">
        <f t="shared" ref="HQ159" si="7811">EN160</f>
        <v>0</v>
      </c>
      <c r="HR159" s="462">
        <f t="shared" ref="HR159" si="7812">FA159</f>
        <v>0</v>
      </c>
      <c r="HS159" s="332"/>
    </row>
    <row r="160" spans="1:227" ht="12" customHeight="1">
      <c r="A160" s="489"/>
      <c r="B160" s="487"/>
      <c r="C160" s="475"/>
      <c r="D160" s="485"/>
      <c r="E160" s="483"/>
      <c r="F160" s="317"/>
      <c r="G160" s="317"/>
      <c r="H160" s="317"/>
      <c r="I160" s="317"/>
      <c r="J160" s="316"/>
      <c r="K160" s="481"/>
      <c r="L160" s="77"/>
      <c r="M160" s="77"/>
      <c r="N160" s="471"/>
      <c r="O160" s="475"/>
      <c r="P160" s="77"/>
      <c r="Q160" s="77"/>
      <c r="R160" s="471"/>
      <c r="S160" s="475"/>
      <c r="T160" s="77"/>
      <c r="U160" s="77"/>
      <c r="V160" s="471"/>
      <c r="W160" s="473"/>
      <c r="X160" s="77"/>
      <c r="Y160" s="77"/>
      <c r="Z160" s="471"/>
      <c r="AA160" s="477"/>
      <c r="AB160" s="80"/>
      <c r="AC160" s="80"/>
      <c r="AD160" s="471"/>
      <c r="AE160" s="473"/>
      <c r="AF160" s="77"/>
      <c r="AG160" s="77"/>
      <c r="AH160" s="471"/>
      <c r="AI160" s="473"/>
      <c r="AJ160" s="77"/>
      <c r="AK160" s="77"/>
      <c r="AL160" s="471"/>
      <c r="AM160" s="477"/>
      <c r="AN160" s="80"/>
      <c r="AO160" s="80"/>
      <c r="AP160" s="471"/>
      <c r="AQ160" s="473"/>
      <c r="AR160" s="77"/>
      <c r="AS160" s="77"/>
      <c r="AT160" s="471"/>
      <c r="AU160" s="473"/>
      <c r="AV160" s="77"/>
      <c r="AW160" s="77"/>
      <c r="AX160" s="471"/>
      <c r="AY160" s="477"/>
      <c r="AZ160" s="80"/>
      <c r="BA160" s="80"/>
      <c r="BB160" s="471"/>
      <c r="BC160" s="475"/>
      <c r="BD160" s="77"/>
      <c r="BE160" s="77"/>
      <c r="BF160" s="471"/>
      <c r="BG160" s="473"/>
      <c r="BH160" s="77"/>
      <c r="BI160" s="77"/>
      <c r="BJ160" s="471"/>
      <c r="BK160" s="477"/>
      <c r="BL160" s="80"/>
      <c r="BM160" s="80"/>
      <c r="BN160" s="471"/>
      <c r="BO160" s="475"/>
      <c r="BP160" s="77"/>
      <c r="BQ160" s="77"/>
      <c r="BR160" s="471"/>
      <c r="BS160" s="473"/>
      <c r="BT160" s="77"/>
      <c r="BU160" s="77"/>
      <c r="BV160" s="471"/>
      <c r="BW160" s="469"/>
      <c r="BX160" s="467"/>
      <c r="BY160" s="490"/>
      <c r="CA160" s="19">
        <f t="shared" ref="CA160" si="7813">IF(AND($N159=1,$M160&lt;&gt;$BZ$7),1,0)</f>
        <v>0</v>
      </c>
      <c r="CB160" s="19">
        <f t="shared" ref="CB160" si="7814">IF(AND($R159=1,$Q160&lt;&gt;$BZ$7),1,0)</f>
        <v>0</v>
      </c>
      <c r="CC160" s="19">
        <f t="shared" ref="CC160" si="7815">IF(AND($V159=1,$U160&lt;&gt;$BZ$7),1,0)</f>
        <v>0</v>
      </c>
      <c r="CD160" s="19">
        <f t="shared" ref="CD160" si="7816">IF(AND($Z159=1,$Y160&lt;&gt;$BZ$7),1,0)</f>
        <v>0</v>
      </c>
      <c r="CE160" s="19">
        <f t="shared" ref="CE160" si="7817">IF(AND($AH159=1,$AG160&lt;&gt;$BZ$7),1,0)</f>
        <v>0</v>
      </c>
      <c r="CF160" s="19">
        <f t="shared" ref="CF160" si="7818">IF(AND($AL159=1,$AK160&lt;&gt;$BZ$7),1,0)</f>
        <v>0</v>
      </c>
      <c r="CG160" s="19">
        <f t="shared" ref="CG160" si="7819">IF(AND($AT159=1,$AS160&lt;&gt;$BZ$7),1,0)</f>
        <v>0</v>
      </c>
      <c r="CH160" s="19">
        <f t="shared" ref="CH160" si="7820">IF(AND($AX159=1,$AW160&lt;&gt;$BZ$7),1,0)</f>
        <v>0</v>
      </c>
      <c r="CI160" s="19">
        <f t="shared" ref="CI160" si="7821">IF(AND($BF159=1,$BE160&lt;&gt;$BZ$7),1,0)</f>
        <v>0</v>
      </c>
      <c r="CJ160" s="19">
        <f t="shared" ref="CJ160" si="7822">IF(AND($BJ159=1,$BI160&lt;&gt;$BZ$7),1,0)</f>
        <v>0</v>
      </c>
      <c r="CK160" s="19">
        <f t="shared" ref="CK160" si="7823">IF(AND($BR159=1,$BQ160&lt;&gt;$BZ$7),1,0)</f>
        <v>0</v>
      </c>
      <c r="CL160" s="19">
        <f t="shared" ref="CL160" si="7824">IF(AND($BV159=1,$BU160&lt;&gt;$BZ$7),1,0)</f>
        <v>0</v>
      </c>
      <c r="CO160" s="19">
        <f>IF(AND($M160&lt;&gt;$CN$7,$M160&lt;=$CN$6),1,0)</f>
        <v>0</v>
      </c>
      <c r="CP160" s="19">
        <f>IF(AND($Q160&lt;&gt;$CN$7,$Q160&lt;=$CN$6),1,0)</f>
        <v>0</v>
      </c>
      <c r="CQ160" s="19">
        <f>IF(AND($U160&lt;&gt;$CN$7,$U160&lt;=$CN$6),1,0)</f>
        <v>0</v>
      </c>
      <c r="CR160" s="19">
        <f>IF(AND($Y160&lt;&gt;$CN$7,$Y160&lt;=$CN$6),1,0)</f>
        <v>0</v>
      </c>
      <c r="CS160" s="19">
        <f>IF(AND($AG160&lt;&gt;$CN$7,$AG160&lt;=$CN$6),1,0)</f>
        <v>0</v>
      </c>
      <c r="CT160" s="19">
        <f>IF(AND($AK160&lt;&gt;$CN$7,$AK160&lt;=$CN$6),1,0)</f>
        <v>0</v>
      </c>
      <c r="CU160" s="19">
        <f>IF(AND($AS160&lt;&gt;$CN$7,$AS160&lt;=$CN$6),1,0)</f>
        <v>0</v>
      </c>
      <c r="CV160" s="19">
        <f>IF(AND($AW160&lt;&gt;$CN$7,$AW160&lt;=$CN$6),1,0)</f>
        <v>0</v>
      </c>
      <c r="CW160" s="19">
        <f>IF(AND($BE160&lt;&gt;$CN$7,$BE160&lt;=$CN$6),1,0)</f>
        <v>0</v>
      </c>
      <c r="CX160" s="19">
        <f>IF(AND($BI160&lt;&gt;$CN$7,$BI160&lt;=$CN$6),1,0)</f>
        <v>0</v>
      </c>
      <c r="CY160" s="19">
        <f>IF(AND($BQ160&lt;&gt;$CN$7,$BQ160&lt;=$CN$6),1,0)</f>
        <v>0</v>
      </c>
      <c r="CZ160" s="19">
        <f>IF(AND($BU160&lt;&gt;$CN$7,$BU160&lt;=$CN$6),1,0)</f>
        <v>0</v>
      </c>
      <c r="DC160" s="19">
        <f>IF($N159=1,1,0)</f>
        <v>0</v>
      </c>
      <c r="DD160" s="19">
        <f>IF($R159=1,1,0)</f>
        <v>0</v>
      </c>
      <c r="DE160" s="19">
        <f>IF($V159=1,1,0)</f>
        <v>0</v>
      </c>
      <c r="DF160" s="19">
        <f>IF($Z159=1,1,0)</f>
        <v>0</v>
      </c>
      <c r="DG160" s="19">
        <f>IF($AH159=1,1,0)</f>
        <v>0</v>
      </c>
      <c r="DH160" s="19">
        <f>IF($AL159=1,1,0)</f>
        <v>0</v>
      </c>
      <c r="DI160" s="19">
        <f>IF($AT159=1,1,0)</f>
        <v>0</v>
      </c>
      <c r="DJ160" s="19">
        <f>IF($AX159=1,1,0)</f>
        <v>0</v>
      </c>
      <c r="DK160" s="19">
        <f>IF($BF159=1,1,0)</f>
        <v>0</v>
      </c>
      <c r="DL160" s="19">
        <f>IF($BJ159=1,1,0)</f>
        <v>0</v>
      </c>
      <c r="DM160" s="19">
        <f>IF($BR159=1,1,0)</f>
        <v>0</v>
      </c>
      <c r="DN160" s="19">
        <f>IF($BV159=1,1,0)</f>
        <v>0</v>
      </c>
      <c r="DQ160" s="19">
        <f t="shared" ref="DQ160" si="7825">IF($N159=1,1,0)</f>
        <v>0</v>
      </c>
      <c r="DR160" s="19">
        <f t="shared" ref="DR160" si="7826">IF($R159=1,1,0)</f>
        <v>0</v>
      </c>
      <c r="DS160" s="19">
        <f t="shared" ref="DS160" si="7827">IF($V159=1,1,0)</f>
        <v>0</v>
      </c>
      <c r="DT160" s="19">
        <f t="shared" ref="DT160" si="7828">IF($Z159=1,1,0)</f>
        <v>0</v>
      </c>
      <c r="DU160" s="19">
        <f t="shared" ref="DU160" si="7829">IF($AH159=1,1,0)</f>
        <v>0</v>
      </c>
      <c r="DV160" s="19">
        <f t="shared" ref="DV160" si="7830">IF($AL159=1,1,0)</f>
        <v>0</v>
      </c>
      <c r="DW160" s="19">
        <f t="shared" ref="DW160" si="7831">IF($AT159=1,1,0)</f>
        <v>0</v>
      </c>
      <c r="DX160" s="19">
        <f t="shared" ref="DX160" si="7832">IF($AX159=1,1,0)</f>
        <v>0</v>
      </c>
      <c r="DY160" s="19">
        <f t="shared" ref="DY160" si="7833">IF($BF159=1,1,0)</f>
        <v>0</v>
      </c>
      <c r="DZ160" s="19">
        <f t="shared" ref="DZ160" si="7834">IF($BJ159=1,1,0)</f>
        <v>0</v>
      </c>
      <c r="EA160" s="19">
        <f t="shared" ref="EA160" si="7835">IF($BR159=1,1,0)</f>
        <v>0</v>
      </c>
      <c r="EB160" s="19">
        <f t="shared" ref="EB160" si="7836">IF($BV159=1,1,0)</f>
        <v>0</v>
      </c>
      <c r="EE160" s="329">
        <f>N159*$FU160*週間進捗報告書!$G$9</f>
        <v>0</v>
      </c>
      <c r="EF160" s="329">
        <f>R159*$FV160*週間進捗報告書!$G$10</f>
        <v>0</v>
      </c>
      <c r="EG160" s="329">
        <f>V159*$FW160*週間進捗報告書!$G$11</f>
        <v>0</v>
      </c>
      <c r="EH160" s="329">
        <f>Z159*$FX160*週間進捗報告書!$G$12</f>
        <v>0</v>
      </c>
      <c r="EI160" s="329">
        <f>AH159*$FY160*週間進捗報告書!$G$13</f>
        <v>0</v>
      </c>
      <c r="EJ160" s="329">
        <f>AL159*$FZ160*週間進捗報告書!$G$14</f>
        <v>0</v>
      </c>
      <c r="EK160" s="329">
        <f>AT159*$GA160*週間進捗報告書!$G$15</f>
        <v>0</v>
      </c>
      <c r="EL160" s="329">
        <f>AX159*$GB160*週間進捗報告書!$G$16</f>
        <v>0</v>
      </c>
      <c r="EM160" s="329">
        <f>BF159*$GC160*週間進捗報告書!$G$17</f>
        <v>0</v>
      </c>
      <c r="EN160" s="329">
        <f>BJ159*$GD160*週間進捗報告書!$G$18</f>
        <v>0</v>
      </c>
      <c r="EO160" s="329">
        <f>BR159*$GE160*週間進捗報告書!$G$19</f>
        <v>0</v>
      </c>
      <c r="EP160" s="329">
        <f>BV159*$GF160*週間進捗報告書!$G$20</f>
        <v>0</v>
      </c>
      <c r="ER160" s="547"/>
      <c r="ES160" s="547"/>
      <c r="ET160" s="547"/>
      <c r="EU160" s="547"/>
      <c r="EV160" s="547"/>
      <c r="EW160" s="547"/>
      <c r="EX160" s="547"/>
      <c r="EY160" s="547"/>
      <c r="EZ160" s="547"/>
      <c r="FA160" s="547"/>
      <c r="FB160" s="547"/>
      <c r="FC160" s="547"/>
      <c r="FD160" s="547"/>
      <c r="FE160" s="332"/>
      <c r="FG160" s="19"/>
      <c r="FH160" s="19"/>
      <c r="FI160" s="19"/>
      <c r="FJ160" s="19"/>
      <c r="FK160" s="19"/>
      <c r="FL160" s="19"/>
      <c r="FM160" s="19"/>
      <c r="FN160" s="19"/>
      <c r="FO160" s="19"/>
      <c r="FP160" s="19"/>
      <c r="FQ160" s="19"/>
      <c r="FR160" s="19"/>
      <c r="FU160" s="295">
        <f t="shared" ref="FU160" si="7837">FU159</f>
        <v>0</v>
      </c>
      <c r="FV160" s="295">
        <f t="shared" ref="FV160" si="7838">FV159</f>
        <v>0</v>
      </c>
      <c r="FW160" s="295">
        <f t="shared" ref="FW160" si="7839">FW159</f>
        <v>0</v>
      </c>
      <c r="FX160" s="295">
        <f t="shared" ref="FX160" si="7840">FX159</f>
        <v>0</v>
      </c>
      <c r="FY160" s="295">
        <f t="shared" ref="FY160" si="7841">FY159</f>
        <v>0</v>
      </c>
      <c r="FZ160" s="295">
        <f t="shared" ref="FZ160" si="7842">FZ159</f>
        <v>0</v>
      </c>
      <c r="GA160" s="295">
        <f t="shared" ref="GA160" si="7843">GA159</f>
        <v>0</v>
      </c>
      <c r="GB160" s="295">
        <f t="shared" ref="GB160" si="7844">GB159</f>
        <v>0</v>
      </c>
      <c r="GC160" s="295">
        <f t="shared" ref="GC160" si="7845">GC159</f>
        <v>0</v>
      </c>
      <c r="GD160" s="295">
        <f t="shared" ref="GD160" si="7846">GD159</f>
        <v>0</v>
      </c>
      <c r="GE160" s="295">
        <f t="shared" ref="GE160" si="7847">GE159</f>
        <v>0</v>
      </c>
      <c r="GF160" s="295">
        <f t="shared" ref="GF160" si="7848">GF159</f>
        <v>0</v>
      </c>
      <c r="GG160" s="295" t="e">
        <f t="shared" ref="GG160" si="7849">GG159</f>
        <v>#N/A</v>
      </c>
      <c r="GH160" s="2" t="e">
        <f>INDEX(リスト!$V:$V,MATCH(中日程計画表!$D159,リスト!$D:$D,0))</f>
        <v>#N/A</v>
      </c>
      <c r="GI160" s="2" t="e">
        <f>INDEX(リスト!$A:$A,MATCH(中日程計画表!$D159,リスト!$D:$D,0))</f>
        <v>#N/A</v>
      </c>
      <c r="GJ160" s="2" t="e">
        <f>INDEX(リスト!$U:$U,MATCH(中日程計画表!$D159,リスト!$D:$D,0))</f>
        <v>#N/A</v>
      </c>
      <c r="GK160" s="5" t="e">
        <f>INDEX(リスト!$W:$W,MATCH(中日程計画表!$D159,リスト!$D:$D,0))</f>
        <v>#N/A</v>
      </c>
      <c r="GL160" s="2" t="s">
        <v>201</v>
      </c>
      <c r="GM160" s="296">
        <f t="shared" ref="GM160" si="7850">GM159</f>
        <v>0</v>
      </c>
      <c r="GN160" s="296" t="str">
        <f t="shared" ref="GN160" si="7851">GN159</f>
        <v>多言語マスタ</v>
      </c>
      <c r="GU160" s="461"/>
      <c r="GV160" s="460"/>
      <c r="GW160" s="460"/>
      <c r="GX160" s="461"/>
      <c r="GY160" s="461"/>
      <c r="GZ160" s="460"/>
      <c r="HA160" s="460"/>
      <c r="HB160" s="461"/>
      <c r="HC160" s="461"/>
      <c r="HD160" s="460"/>
      <c r="HE160" s="460"/>
      <c r="HF160" s="461"/>
      <c r="HG160" s="461"/>
      <c r="HH160" s="460"/>
      <c r="HI160" s="460"/>
      <c r="HJ160" s="461"/>
      <c r="HK160" s="461"/>
      <c r="HL160" s="460"/>
      <c r="HM160" s="460"/>
      <c r="HN160" s="461"/>
      <c r="HO160" s="461"/>
      <c r="HP160" s="460"/>
      <c r="HQ160" s="460"/>
      <c r="HR160" s="461"/>
      <c r="HS160" s="4"/>
    </row>
    <row r="161" spans="1:227" ht="12" customHeight="1">
      <c r="A161" s="488" t="str">
        <f t="shared" ref="A161" ca="1" si="7852">INDIRECT("リスト!A"&amp;B161+6)</f>
        <v>マスタ</v>
      </c>
      <c r="B161" s="486">
        <f t="shared" ref="B161" si="7853">ROUNDDOWN((ROW()-6)/2,0)+1</f>
        <v>78</v>
      </c>
      <c r="C161" s="474" t="str">
        <f>機能グループ名</f>
        <v>カスタマイズ</v>
      </c>
      <c r="D161" s="484">
        <f>機能ID</f>
        <v>0</v>
      </c>
      <c r="E161" s="482" t="str">
        <f>機能名</f>
        <v>帳票編集</v>
      </c>
      <c r="F161" s="315"/>
      <c r="G161" s="315"/>
      <c r="H161" s="315"/>
      <c r="I161" s="315"/>
      <c r="J161" s="316"/>
      <c r="K161" s="480" t="str">
        <f>担当者_SR</f>
        <v>NG</v>
      </c>
      <c r="L161" s="76"/>
      <c r="M161" s="76"/>
      <c r="N161" s="470"/>
      <c r="O161" s="474" t="str">
        <f>担当者_SRR</f>
        <v>NG</v>
      </c>
      <c r="P161" s="76"/>
      <c r="Q161" s="76"/>
      <c r="R161" s="470"/>
      <c r="S161" s="474" t="str">
        <f>担当者_DS</f>
        <v>NG</v>
      </c>
      <c r="T161" s="76"/>
      <c r="U161" s="76"/>
      <c r="V161" s="470"/>
      <c r="W161" s="472" t="str">
        <f>担当者_DSR</f>
        <v>NG</v>
      </c>
      <c r="X161" s="76"/>
      <c r="Y161" s="76"/>
      <c r="Z161" s="470"/>
      <c r="AA161" s="476"/>
      <c r="AB161" s="79"/>
      <c r="AC161" s="79"/>
      <c r="AD161" s="470">
        <f>IF(AC162 &lt;&gt; "",1,0)</f>
        <v>0</v>
      </c>
      <c r="AE161" s="472" t="str">
        <f>担当者_CD</f>
        <v>NG</v>
      </c>
      <c r="AF161" s="76"/>
      <c r="AG161" s="76"/>
      <c r="AH161" s="470"/>
      <c r="AI161" s="472" t="str">
        <f>担当者_DD</f>
        <v>NG</v>
      </c>
      <c r="AJ161" s="76"/>
      <c r="AK161" s="76"/>
      <c r="AL161" s="470"/>
      <c r="AM161" s="476"/>
      <c r="AN161" s="79"/>
      <c r="AO161" s="79"/>
      <c r="AP161" s="470">
        <f>IF(AO162 &lt;&gt; "",1,0)</f>
        <v>0</v>
      </c>
      <c r="AQ161" s="472" t="str">
        <f>担当者_MCL</f>
        <v>NG</v>
      </c>
      <c r="AR161" s="76"/>
      <c r="AS161" s="76"/>
      <c r="AT161" s="470"/>
      <c r="AU161" s="472" t="str">
        <f>担当者_MCLR</f>
        <v>NG</v>
      </c>
      <c r="AV161" s="76"/>
      <c r="AW161" s="76"/>
      <c r="AX161" s="470"/>
      <c r="AY161" s="476"/>
      <c r="AZ161" s="79"/>
      <c r="BA161" s="79"/>
      <c r="BB161" s="470">
        <f>IF(BA162 &lt;&gt; "",1,0)</f>
        <v>0</v>
      </c>
      <c r="BC161" s="474" t="str">
        <f>担当者_MT</f>
        <v>NG</v>
      </c>
      <c r="BD161" s="76"/>
      <c r="BE161" s="76"/>
      <c r="BF161" s="470"/>
      <c r="BG161" s="472" t="str">
        <f>担当者_M検</f>
        <v>NG</v>
      </c>
      <c r="BH161" s="76"/>
      <c r="BI161" s="76"/>
      <c r="BJ161" s="470"/>
      <c r="BK161" s="476"/>
      <c r="BL161" s="79"/>
      <c r="BM161" s="79"/>
      <c r="BN161" s="470">
        <v>0</v>
      </c>
      <c r="BO161" s="474" t="str">
        <f>担当者_モテ</f>
        <v>NG</v>
      </c>
      <c r="BP161" s="76"/>
      <c r="BQ161" s="76"/>
      <c r="BR161" s="470"/>
      <c r="BS161" s="472" t="str">
        <f>担当者_モテR</f>
        <v>NG</v>
      </c>
      <c r="BT161" s="76"/>
      <c r="BU161" s="76"/>
      <c r="BV161" s="470"/>
      <c r="BW161" s="468">
        <f t="shared" ref="BW161" si="7854">IFERROR(SUM(IF(K161&lt;&gt;"NG",N161*K$1,0),IF(O161&lt;&gt;"NG",R161*O$1,0),IF(S161&lt;&gt;"NG",V161*S$1,0),IF(W161&lt;&gt;"NG",Z161*W$1,0),IF(AA161&lt;&gt;"NG",AD161*AA$1,0),IF(AE161&lt;&gt;"NG",AH161*AE$1,0),IF(AI161&lt;&gt;"NG",AL161*AI$1,0),IF(AM161&lt;&gt;"NG",AP161*AM$1,0),IF(AQ161&lt;&gt;"NG",AT161*AQ$1,0),IF(AU161&lt;&gt;"NG",AX161*AU$1,0),IF(AY161&lt;&gt;"NG",BB161*AY$1,0),IF(BC161&lt;&gt;"NG",BF161*BC$1,0),IF(BG161&lt;&gt;"NG",BJ161*BG$1,0),IF(BK161&lt;&gt;"NG",BN161*BK$1,0),IF(BO161&lt;&gt;"NG",BR161*BO$1,0),IF(BS161&lt;&gt;"NG",BV161*BS$1,0))/SUM(IF(K161&lt;&gt;"NG",K$1,0),IF(O161&lt;&gt;"NG",O$1,0),IF(S161&lt;&gt;"NG",S$1,0),IF(W161&lt;&gt;"NG",W$1,0),IF(AA161&lt;&gt;"NG",AA$1,0),IF(AE161&lt;&gt;"NG",AE$1,0),IF(AI161&lt;&gt;"NG",AI$1,0),IF(AM161&lt;&gt;"NG",AM$1,0),IF(AQ161&lt;&gt;"NG",AQ$1,0),IF(AU161&lt;&gt;"NG",AU$1,0),IF(AY161&lt;&gt;"NG",AY$1,0),IF(BC161&lt;&gt;"NG",BC$1,0),IF(BG161&lt;&gt;"NG",BG$1,0),IF(BK161&lt;&gt;"NG",BK$1,0),IF(BO161&lt;&gt;"NG",BO$1,0),IF(BS161&lt;&gt;"NG",BS$1,0)),0)</f>
        <v>0</v>
      </c>
      <c r="BX161" s="466"/>
      <c r="BY161" s="490"/>
      <c r="BZ161" s="5"/>
      <c r="CA161" s="32">
        <f t="shared" ref="CA161" si="7855">IF(AND($M161&lt;&gt;$BZ$5,$M161&lt;=$BZ$6,$M161&lt;&gt;$BZ$7),1,0)</f>
        <v>0</v>
      </c>
      <c r="CB161" s="32">
        <f t="shared" ref="CB161" si="7856">IF(AND($Q161&lt;&gt;$BZ$5,$Q161&lt;=$BZ$6,$Q161&lt;&gt;$BZ$7),1,0)</f>
        <v>0</v>
      </c>
      <c r="CC161" s="32">
        <f t="shared" ref="CC161" si="7857">IF(AND($U161&lt;&gt;$BZ$5,$U161&lt;=$BZ$6,$U161&lt;&gt;$BZ$7),1,0)</f>
        <v>0</v>
      </c>
      <c r="CD161" s="32">
        <f t="shared" ref="CD161" si="7858">IF(AND($Y161&lt;&gt;$BZ$5,$Y161&lt;=$BZ$6,$Y161&lt;&gt;$BZ$7),1,0)</f>
        <v>0</v>
      </c>
      <c r="CE161" s="32">
        <f t="shared" ref="CE161" si="7859">IF(AND($AG161&lt;&gt;$BZ$5,$AG161&lt;=$BZ$6,$AG161&lt;&gt;$BZ$7),1,0)</f>
        <v>0</v>
      </c>
      <c r="CF161" s="32">
        <f t="shared" ref="CF161" si="7860">IF(AND($AK161&lt;&gt;$BZ$5,$AK161&lt;=$BZ$6,$AK161&lt;&gt;$BZ$7),1,0)</f>
        <v>0</v>
      </c>
      <c r="CG161" s="32">
        <f t="shared" ref="CG161" si="7861">IF(AND($AS161&lt;&gt;$BZ$5,$AS161&lt;=$BZ$6,$AS161&lt;&gt;$BZ$7),1,0)</f>
        <v>0</v>
      </c>
      <c r="CH161" s="32">
        <f t="shared" ref="CH161" si="7862">IF(AND($AW161&lt;&gt;$BZ$5,$AW161&lt;=$BZ$6,$AW161&lt;&gt;$BZ$7),1,0)</f>
        <v>0</v>
      </c>
      <c r="CI161" s="32">
        <f t="shared" ref="CI161" si="7863">IF(AND($BE161&lt;&gt;$BZ$5,$BE161&lt;=$BZ$6,$BE161&lt;&gt;$BZ$7),1,0)</f>
        <v>0</v>
      </c>
      <c r="CJ161" s="32">
        <f t="shared" ref="CJ161" si="7864">IF(AND($BI161&lt;&gt;$BZ$5,$BI161&lt;=$BZ$6,$BI161&lt;&gt;$BZ$7),1,0)</f>
        <v>0</v>
      </c>
      <c r="CK161" s="32">
        <f t="shared" ref="CK161" si="7865">IF(AND($BQ161&lt;&gt;$BZ$5,$BQ161&lt;=$BZ$6,$BQ161&lt;&gt;$BZ$7),1,0)</f>
        <v>0</v>
      </c>
      <c r="CL161" s="32">
        <f t="shared" ref="CL161" si="7866">IF(AND($BU161&lt;&gt;$BZ$5,$BU161&lt;=$BZ$6,$BU161&lt;&gt;$BZ$7),1,0)</f>
        <v>0</v>
      </c>
      <c r="CO161" s="32">
        <f>IF(AND($M161&lt;&gt;$CN$5,$M161&lt;=$CN$6,$M161&lt;&gt;$CN$7),1,0)</f>
        <v>0</v>
      </c>
      <c r="CP161" s="32">
        <f>IF(AND($Q161&lt;&gt;$CN$5,$Q161&lt;=$CN$6,$Q161&lt;&gt;$CN$7),1,0)</f>
        <v>0</v>
      </c>
      <c r="CQ161" s="32">
        <f>IF(AND($U161&lt;&gt;$CN$5,$U161&lt;=$CN$6,$U161&lt;&gt;$CN$7),1,0)</f>
        <v>0</v>
      </c>
      <c r="CR161" s="32">
        <f>IF(AND($Y161&lt;&gt;$CN$5,$Y161&lt;=$CN$6,$Y161&lt;&gt;$CN$7),1,0)</f>
        <v>0</v>
      </c>
      <c r="CS161" s="32">
        <f>IF(AND($AG161&lt;&gt;$CN$5,$AG161&lt;=$CN$6,$AG161&lt;&gt;$CN$7),1,0)</f>
        <v>0</v>
      </c>
      <c r="CT161" s="32">
        <f>IF(AND($AK161&lt;&gt;$CN$5,$AK161&lt;=$CN$6,$AK161&lt;&gt;$CN$7),1,0)</f>
        <v>0</v>
      </c>
      <c r="CU161" s="32">
        <f>IF(AND($AS161&lt;&gt;$CN$5,$AS161&lt;=$CN$6,$AS161&lt;&gt;$CN$7),1,0)</f>
        <v>0</v>
      </c>
      <c r="CV161" s="32">
        <f>IF(AND($AW161&lt;&gt;$CN$5,$AW161&lt;=$CN$6,$AW161&lt;&gt;$CN$7),1,0)</f>
        <v>0</v>
      </c>
      <c r="CW161" s="32">
        <f>IF(AND($BE161&lt;&gt;$CN$5,$BE161&lt;=$CN$6,$BE161&lt;&gt;$CN$7),1,0)</f>
        <v>0</v>
      </c>
      <c r="CX161" s="32">
        <f>IF(AND($BI161&lt;&gt;$CN$5,$BI161&lt;=$CN$6,$BI161&lt;&gt;$CN$7),1,0)</f>
        <v>0</v>
      </c>
      <c r="CY161" s="32">
        <f>IF(AND($BQ161&lt;&gt;$CN$5,$BQ161&lt;=$CN$6,$BQ161&lt;&gt;$CN$7),1,0)</f>
        <v>0</v>
      </c>
      <c r="CZ161" s="32">
        <f>IF(AND($BU161&lt;&gt;$CN$5,$BU161&lt;=$CN$6,$BU161&lt;&gt;$CN$7),1,0)</f>
        <v>0</v>
      </c>
      <c r="DC161" s="32">
        <f>IF(AND($M161&lt;&gt;$DB$5,$M161&lt;=$DB$6,$M161&lt;&gt;$CN$7),1,0)</f>
        <v>0</v>
      </c>
      <c r="DD161" s="32">
        <f>IF(AND($Q161&lt;&gt;$DB$5,$Q161&lt;=$DB$6,$Q161&lt;&gt;$CN$7),1,0)</f>
        <v>0</v>
      </c>
      <c r="DE161" s="32">
        <f>IF(AND($U161&lt;&gt;$DB$5,$U161&lt;=$DB$6,$U161&lt;&gt;$CN$7),1,0)</f>
        <v>0</v>
      </c>
      <c r="DF161" s="32">
        <f>IF(AND($Y161&lt;&gt;$DB$5,$Y161&lt;=$DB$6,$Y161&lt;&gt;$CN$7),1,0)</f>
        <v>0</v>
      </c>
      <c r="DG161" s="32">
        <f>IF(AND($AG161&lt;&gt;$DB$5,$AG161&lt;=$DB$6,$AG161&lt;&gt;$CN$7),1,0)</f>
        <v>0</v>
      </c>
      <c r="DH161" s="32">
        <f>IF(AND($AK161&lt;&gt;$DB$5,$AK161&lt;=$DB$6,$AK161&lt;&gt;$CN$7),1,0)</f>
        <v>0</v>
      </c>
      <c r="DI161" s="32">
        <f>IF(AND($AS161&lt;&gt;$DB$5,$AS161&lt;=$DB$6,$AS161&lt;&gt;$CN$7),1,0)</f>
        <v>0</v>
      </c>
      <c r="DJ161" s="32">
        <f>IF(AND($AW161&lt;&gt;$DB$5,$AW161&lt;=$DB$6,$AW161&lt;&gt;$CN$7),1,0)</f>
        <v>0</v>
      </c>
      <c r="DK161" s="32">
        <f>IF(AND($BE161&lt;&gt;$DB$5,$BE161&lt;=$DB$6,$BE161&lt;&gt;$CN$7),1,0)</f>
        <v>0</v>
      </c>
      <c r="DL161" s="32">
        <f>IF(AND($BI161&lt;&gt;$DB$5,$BI161&lt;=$DB$6,$BI161&lt;&gt;$CN$7),1,0)</f>
        <v>0</v>
      </c>
      <c r="DM161" s="32">
        <f>IF(AND($BQ161&lt;&gt;$DB$5,$BQ161&lt;=$DB$6,$BQ161&lt;&gt;$CN$7),1,0)</f>
        <v>0</v>
      </c>
      <c r="DN161" s="32">
        <f>IF(AND($BU161&lt;&gt;$DB$5,$BU161&lt;=$DB$6,$BU161&lt;&gt;$CN$7),1,0)</f>
        <v>0</v>
      </c>
      <c r="DQ161" s="32">
        <f t="shared" ref="DQ161" si="7867">IF(AND($M161&lt;&gt;$DP$5,$M161&lt;=$DP$6,$M161&lt;&gt;$CN$7),1,0)</f>
        <v>0</v>
      </c>
      <c r="DR161" s="32">
        <f t="shared" ref="DR161" si="7868">IF(AND($Q161&lt;&gt;$DP$5,$Q161&lt;=$DP$6,$Q161&lt;&gt;$CN$7),1,0)</f>
        <v>0</v>
      </c>
      <c r="DS161" s="32">
        <f t="shared" ref="DS161" si="7869">IF(AND($U161&lt;&gt;$DP$5,$U161&lt;=$DP$6,$U161&lt;&gt;$CN$7),1,0)</f>
        <v>0</v>
      </c>
      <c r="DT161" s="32">
        <f t="shared" ref="DT161" si="7870">IF(AND($Y161&lt;&gt;$DP$5,$Y161&lt;=$DP$6,$Y161&lt;&gt;$CN$7),1,0)</f>
        <v>0</v>
      </c>
      <c r="DU161" s="32">
        <f t="shared" ref="DU161" si="7871">IF(AND($AG161&lt;&gt;$DP$5,$AG161&lt;=$DP$6,$AG161&lt;&gt;$CN$7),1,0)</f>
        <v>0</v>
      </c>
      <c r="DV161" s="32">
        <f t="shared" ref="DV161" si="7872">IF(AND($AK161&lt;&gt;$DP$5,$AK161&lt;=$DP$6,$AK161&lt;&gt;$CN$7),1,0)</f>
        <v>0</v>
      </c>
      <c r="DW161" s="32">
        <f t="shared" ref="DW161" si="7873">IF(AND($AS161&lt;&gt;$DP$5,$AS161&lt;=$DP$6,$AS161&lt;&gt;$CN$7),1,0)</f>
        <v>0</v>
      </c>
      <c r="DX161" s="32">
        <f t="shared" ref="DX161" si="7874">IF(AND($AW161&lt;&gt;$DP$5,$AW161&lt;=$DP$6,$AW161&lt;&gt;$CN$7),1,0)</f>
        <v>0</v>
      </c>
      <c r="DY161" s="32">
        <f t="shared" ref="DY161" si="7875">IF(AND($BE161&lt;&gt;$DP$5,$BE161&lt;=$DP$6,$BE161&lt;&gt;$CN$7),1,0)</f>
        <v>0</v>
      </c>
      <c r="DZ161" s="32">
        <f t="shared" ref="DZ161" si="7876">IF(AND($BI161&lt;&gt;$DP$5,$BI161&lt;=$DP$6,$BI161&lt;&gt;$CN$7),1,0)</f>
        <v>0</v>
      </c>
      <c r="EA161" s="32">
        <f t="shared" ref="EA161" si="7877">IF(AND($BQ161&lt;&gt;$DP$5,$BQ161&lt;=$DP$6,$BQ161&lt;&gt;$CN$7),1,0)</f>
        <v>0</v>
      </c>
      <c r="EB161" s="32">
        <f t="shared" ref="EB161" si="7878">IF(AND($BU161&lt;&gt;$DP$5,$BU161&lt;=$DP$6,$BU161&lt;&gt;$CN$7),1,0)</f>
        <v>0</v>
      </c>
      <c r="EE161" s="328">
        <f>IF(M161&lt;&gt;"",IF(M161&lt;=$ED$6,1,IF(L161&gt;$ED$6,0,NETWORKDAYS(L161,$ED$6,祭日リスト)/NETWORKDAYS(L161,M161,祭日リスト)))*$GG161*週間進捗報告書!$G$9,0)</f>
        <v>0</v>
      </c>
      <c r="EF161" s="328">
        <f>IF(Q161&lt;&gt;"",IF(Q161&lt;=$ED$6,1,IF(P161&gt;$ED$6,0,NETWORKDAYS(P161,$ED$6,祭日リスト)/NETWORKDAYS(P161,Q161,祭日リスト)))*$GG161*週間進捗報告書!$G$10,0)</f>
        <v>0</v>
      </c>
      <c r="EG161" s="328">
        <f>IF(U161&lt;&gt;"",IF(U161&lt;=$ED$6,1,IF(T161&gt;$ED$6,0,NETWORKDAYS(T161,$ED$6,祭日リスト)/NETWORKDAYS(T161,U161,祭日リスト)))*$GG161*週間進捗報告書!$G$11,0)</f>
        <v>0</v>
      </c>
      <c r="EH161" s="328">
        <f>IF(Y161&lt;&gt;"",IF(Y161&lt;=$ED$6,1,IF(X161&gt;$ED$6,0,NETWORKDAYS(X161,$ED$6,祭日リスト)/NETWORKDAYS(X161,Y161,祭日リスト)))*$GG161*週間進捗報告書!$G$12,0)</f>
        <v>0</v>
      </c>
      <c r="EI161" s="328">
        <f>IF(AG161&lt;&gt;"",IF(AG161&lt;=$ED$6,1,IF(AF161&gt;$ED$6,0,NETWORKDAYS(AF161,$ED$6,祭日リスト)/NETWORKDAYS(AF161,AG161,祭日リスト)))*$GG161*週間進捗報告書!$G$13,0)</f>
        <v>0</v>
      </c>
      <c r="EJ161" s="328">
        <f>IF(AK161&lt;&gt;"",IF(AK161&lt;=$ED$6,1,IF(AJ161&gt;$ED$6,0,NETWORKDAYS(AJ161,$ED$6,祭日リスト)/NETWORKDAYS(AJ161,AK161,祭日リスト)))*$GG161*週間進捗報告書!$G$14,0)</f>
        <v>0</v>
      </c>
      <c r="EK161" s="328">
        <f>IF(AS161&lt;&gt;"",IF(AS161&lt;=$ED$6,1,IF(AR161&gt;$ED$6,0,NETWORKDAYS(AR161,$ED$6,祭日リスト)/NETWORKDAYS(AR161,AS161,祭日リスト)))*$GG161*週間進捗報告書!$G$15,0)</f>
        <v>0</v>
      </c>
      <c r="EL161" s="328">
        <f>IF(AW161&lt;&gt;"",IF(AW161&lt;=$ED$6,1,IF(AV161&gt;$ED$6,0,NETWORKDAYS(AV161,$ED$6,祭日リスト)/NETWORKDAYS(AV161,AW161,祭日リスト)))*$GG161*週間進捗報告書!$G$16,0)</f>
        <v>0</v>
      </c>
      <c r="EM161" s="328">
        <f>IF(BE161&lt;&gt;"",IF(BE161&lt;=$ED$6,1,IF(BD161&gt;$ED$6,0,NETWORKDAYS(BD161,$ED$6,祭日リスト)/NETWORKDAYS(BD161,BE161,祭日リスト)))*$GG161*週間進捗報告書!$G$17,0)</f>
        <v>0</v>
      </c>
      <c r="EN161" s="328">
        <f>IF(BI161&lt;&gt;"",IF(BI161&lt;=$ED$6,1,IF(BH161&gt;$ED$6,0,NETWORKDAYS(BH161,$ED$6,祭日リスト)/NETWORKDAYS(BH161,BI161,祭日リスト)))*$GG161*週間進捗報告書!$G$18,0)</f>
        <v>0</v>
      </c>
      <c r="EO161" s="328">
        <f>IF(BQ161&lt;&gt;"",IF(BQ161&lt;=$ED$6,1,IF(BP161&gt;$ED$6,0,NETWORKDAYS(BP161,$ED$6,祭日リスト)/NETWORKDAYS(BP161,BQ161,祭日リスト)))*$GG161*週間進捗報告書!$G$19,0)</f>
        <v>0</v>
      </c>
      <c r="EP161" s="328">
        <f>IF(BU161&lt;&gt;"",IF(BU161&lt;=$ED$6,1,IF(BT161&gt;$ED$6,0,NETWORKDAYS(BT161,$ED$6,祭日リスト)/NETWORKDAYS(BT161,BU161,祭日リスト)))*$GG161*週間進捗報告書!$G$20,0)</f>
        <v>0</v>
      </c>
      <c r="ER161" s="547">
        <f t="shared" ref="ER161:FC161" si="7879">EE161-EE162</f>
        <v>0</v>
      </c>
      <c r="ES161" s="547">
        <f t="shared" si="7879"/>
        <v>0</v>
      </c>
      <c r="ET161" s="547">
        <f t="shared" si="7879"/>
        <v>0</v>
      </c>
      <c r="EU161" s="547">
        <f t="shared" si="7879"/>
        <v>0</v>
      </c>
      <c r="EV161" s="547">
        <f t="shared" si="7879"/>
        <v>0</v>
      </c>
      <c r="EW161" s="547">
        <f t="shared" si="7879"/>
        <v>0</v>
      </c>
      <c r="EX161" s="547">
        <f t="shared" si="7879"/>
        <v>0</v>
      </c>
      <c r="EY161" s="547">
        <f t="shared" si="7879"/>
        <v>0</v>
      </c>
      <c r="EZ161" s="547">
        <f t="shared" si="7879"/>
        <v>0</v>
      </c>
      <c r="FA161" s="547">
        <f t="shared" si="7879"/>
        <v>0</v>
      </c>
      <c r="FB161" s="547">
        <f t="shared" si="7879"/>
        <v>0</v>
      </c>
      <c r="FC161" s="547">
        <f t="shared" si="7879"/>
        <v>0</v>
      </c>
      <c r="FD161" s="547">
        <f t="shared" ref="FD161" si="7880">SUM(ER161:FC162)</f>
        <v>0</v>
      </c>
      <c r="FE161" s="333"/>
      <c r="FG161" s="32">
        <f>IF(AND($M161&lt;&gt;$FF$7),1,0)</f>
        <v>0</v>
      </c>
      <c r="FH161" s="32">
        <f>IF(AND($Q161&lt;&gt;$FF$7),1,0)</f>
        <v>0</v>
      </c>
      <c r="FI161" s="32">
        <f>IF(AND($U161&lt;&gt;$FF$7),1,0)</f>
        <v>0</v>
      </c>
      <c r="FJ161" s="32">
        <f>IF(AND($Y161&lt;&gt;$FF$7),1,0)</f>
        <v>0</v>
      </c>
      <c r="FK161" s="32">
        <f>IF(AND($AG161&lt;&gt;$FF$7),1,0)</f>
        <v>0</v>
      </c>
      <c r="FL161" s="32">
        <f>IF(AND($AK161&lt;&gt;$FF$7),1,0)</f>
        <v>0</v>
      </c>
      <c r="FM161" s="32">
        <f>IF(AND($AS161&lt;&gt;$FF$7),1,0)</f>
        <v>0</v>
      </c>
      <c r="FN161" s="32">
        <f>IF(AND($AW161&lt;&gt;$FF$7),1,0)</f>
        <v>0</v>
      </c>
      <c r="FO161" s="32">
        <f>IF(AND($BE161&lt;&gt;$FF$7),1,0)</f>
        <v>0</v>
      </c>
      <c r="FP161" s="32">
        <f>IF(AND($BI161&lt;&gt;$FF$7),1,0)</f>
        <v>0</v>
      </c>
      <c r="FQ161" s="32">
        <f>IF(AND($BQ161&lt;&gt;$FF$7),1,0)</f>
        <v>0</v>
      </c>
      <c r="FR161" s="32">
        <f>IF(AND($BU161&lt;&gt;$FF$7),1,0)</f>
        <v>0</v>
      </c>
      <c r="FU161" s="294">
        <f t="shared" ref="FU161" si="7881">IF($K161&lt;&gt;"NG",$GG161,0)</f>
        <v>0</v>
      </c>
      <c r="FV161" s="294">
        <f t="shared" ref="FV161" si="7882">IF($O161&lt;&gt;"NG",$GG161,0)</f>
        <v>0</v>
      </c>
      <c r="FW161" s="294">
        <f t="shared" ref="FW161" si="7883">IF($S161&lt;&gt;"NG",$GG161,0)</f>
        <v>0</v>
      </c>
      <c r="FX161" s="294">
        <f t="shared" ref="FX161" si="7884">IF($W161&lt;&gt;"NG",$GG161,0)</f>
        <v>0</v>
      </c>
      <c r="FY161" s="294">
        <f t="shared" ref="FY161" si="7885">IF($AE161&lt;&gt;"NG",$GG161,0)</f>
        <v>0</v>
      </c>
      <c r="FZ161" s="294">
        <f t="shared" ref="FZ161" si="7886">IF($AI161&lt;&gt;"NG",$GG161,0)</f>
        <v>0</v>
      </c>
      <c r="GA161" s="294">
        <f t="shared" ref="GA161" si="7887">IF($AQ161&lt;&gt;"NG",$GG161,0)</f>
        <v>0</v>
      </c>
      <c r="GB161" s="294">
        <f t="shared" ref="GB161" si="7888">IF($AU161&lt;&gt;"NG",$GG161,0)</f>
        <v>0</v>
      </c>
      <c r="GC161" s="294">
        <f t="shared" ref="GC161" si="7889">IF($BC161&lt;&gt;"NG",$GG161,0)</f>
        <v>0</v>
      </c>
      <c r="GD161" s="294">
        <f t="shared" ref="GD161" si="7890">IF($BG161&lt;&gt;"NG",$GG161,0)</f>
        <v>0</v>
      </c>
      <c r="GE161" s="294">
        <f t="shared" ref="GE161" si="7891">IF($BO161&lt;&gt;"NG",$GG161,0)</f>
        <v>0</v>
      </c>
      <c r="GF161" s="294">
        <f t="shared" ref="GF161" si="7892">IF($BS161&lt;&gt;"NG",$GG161,0)</f>
        <v>0</v>
      </c>
      <c r="GG161" s="294" t="e">
        <f>VLOOKUP($D161,リスト!$D:$S,15,FALSE)</f>
        <v>#N/A</v>
      </c>
      <c r="GH161" s="2" t="e">
        <f>INDEX(リスト!$V:$V,MATCH(中日程計画表!$D161,リスト!$D:$D,0))</f>
        <v>#N/A</v>
      </c>
      <c r="GI161" s="2" t="e">
        <f>INDEX(リスト!$A:$A,MATCH(中日程計画表!$D161,リスト!$D:$D,0))</f>
        <v>#N/A</v>
      </c>
      <c r="GJ161" s="2" t="e">
        <f>INDEX(リスト!$U:$U,MATCH(中日程計画表!$D161,リスト!$D:$D,0))</f>
        <v>#N/A</v>
      </c>
      <c r="GK161" s="5" t="e">
        <f>INDEX(リスト!$W:$W,MATCH(中日程計画表!$D161,リスト!$D:$D,0))</f>
        <v>#N/A</v>
      </c>
      <c r="GL161" s="2" t="s">
        <v>200</v>
      </c>
      <c r="GM161" s="296">
        <f>D161</f>
        <v>0</v>
      </c>
      <c r="GN161" s="296" t="str">
        <f>E161</f>
        <v>帳票編集</v>
      </c>
      <c r="GU161" s="460" t="str">
        <f t="shared" ref="GU161" si="7893">AE161</f>
        <v>NG</v>
      </c>
      <c r="GV161" s="460">
        <f t="shared" ref="GV161" si="7894">EI161</f>
        <v>0</v>
      </c>
      <c r="GW161" s="460">
        <f t="shared" ref="GW161" si="7895">EI162</f>
        <v>0</v>
      </c>
      <c r="GX161" s="462">
        <f t="shared" ref="GX161" si="7896">EV161</f>
        <v>0</v>
      </c>
      <c r="GY161" s="460" t="str">
        <f t="shared" ref="GY161" si="7897">AI161</f>
        <v>NG</v>
      </c>
      <c r="GZ161" s="460">
        <f t="shared" ref="GZ161" si="7898">EJ161</f>
        <v>0</v>
      </c>
      <c r="HA161" s="460">
        <f t="shared" ref="HA161" si="7899">EJ162</f>
        <v>0</v>
      </c>
      <c r="HB161" s="462">
        <f t="shared" ref="HB161" si="7900">EW161</f>
        <v>0</v>
      </c>
      <c r="HC161" s="460" t="str">
        <f t="shared" ref="HC161" si="7901">AQ161</f>
        <v>NG</v>
      </c>
      <c r="HD161" s="460">
        <f t="shared" ref="HD161" si="7902">EK161</f>
        <v>0</v>
      </c>
      <c r="HE161" s="460">
        <f t="shared" ref="HE161" si="7903">EK162</f>
        <v>0</v>
      </c>
      <c r="HF161" s="462">
        <f t="shared" ref="HF161" si="7904">EX161</f>
        <v>0</v>
      </c>
      <c r="HG161" s="460" t="str">
        <f t="shared" ref="HG161" si="7905">AU161</f>
        <v>NG</v>
      </c>
      <c r="HH161" s="460">
        <f t="shared" ref="HH161" si="7906">EL161</f>
        <v>0</v>
      </c>
      <c r="HI161" s="460">
        <f t="shared" ref="HI161" si="7907">EL162</f>
        <v>0</v>
      </c>
      <c r="HJ161" s="462">
        <f t="shared" ref="HJ161" si="7908">EY161</f>
        <v>0</v>
      </c>
      <c r="HK161" s="460" t="str">
        <f t="shared" ref="HK161" si="7909">BC161</f>
        <v>NG</v>
      </c>
      <c r="HL161" s="460">
        <f t="shared" ref="HL161" si="7910">EM161</f>
        <v>0</v>
      </c>
      <c r="HM161" s="460">
        <f t="shared" ref="HM161" si="7911">EM162</f>
        <v>0</v>
      </c>
      <c r="HN161" s="462">
        <f t="shared" ref="HN161" si="7912">EZ161</f>
        <v>0</v>
      </c>
      <c r="HO161" s="460" t="str">
        <f t="shared" ref="HO161" si="7913">BG161</f>
        <v>NG</v>
      </c>
      <c r="HP161" s="460">
        <f t="shared" ref="HP161" si="7914">EN161</f>
        <v>0</v>
      </c>
      <c r="HQ161" s="460">
        <f t="shared" ref="HQ161" si="7915">EN162</f>
        <v>0</v>
      </c>
      <c r="HR161" s="462">
        <f t="shared" ref="HR161" si="7916">FA161</f>
        <v>0</v>
      </c>
      <c r="HS161" s="332"/>
    </row>
    <row r="162" spans="1:227" ht="12" customHeight="1">
      <c r="A162" s="489"/>
      <c r="B162" s="487"/>
      <c r="C162" s="475"/>
      <c r="D162" s="485"/>
      <c r="E162" s="483"/>
      <c r="F162" s="317"/>
      <c r="G162" s="317"/>
      <c r="H162" s="317"/>
      <c r="I162" s="317"/>
      <c r="J162" s="316"/>
      <c r="K162" s="481"/>
      <c r="L162" s="77"/>
      <c r="M162" s="77"/>
      <c r="N162" s="471"/>
      <c r="O162" s="475"/>
      <c r="P162" s="77"/>
      <c r="Q162" s="77"/>
      <c r="R162" s="471"/>
      <c r="S162" s="475"/>
      <c r="T162" s="77"/>
      <c r="U162" s="77"/>
      <c r="V162" s="471"/>
      <c r="W162" s="473"/>
      <c r="X162" s="77"/>
      <c r="Y162" s="77"/>
      <c r="Z162" s="471"/>
      <c r="AA162" s="477"/>
      <c r="AB162" s="80"/>
      <c r="AC162" s="80"/>
      <c r="AD162" s="471"/>
      <c r="AE162" s="473"/>
      <c r="AF162" s="77"/>
      <c r="AG162" s="77"/>
      <c r="AH162" s="471"/>
      <c r="AI162" s="473"/>
      <c r="AJ162" s="77"/>
      <c r="AK162" s="77"/>
      <c r="AL162" s="471"/>
      <c r="AM162" s="477"/>
      <c r="AN162" s="80"/>
      <c r="AO162" s="80"/>
      <c r="AP162" s="471"/>
      <c r="AQ162" s="473"/>
      <c r="AR162" s="77"/>
      <c r="AS162" s="77"/>
      <c r="AT162" s="471"/>
      <c r="AU162" s="473"/>
      <c r="AV162" s="77"/>
      <c r="AW162" s="77"/>
      <c r="AX162" s="471"/>
      <c r="AY162" s="477"/>
      <c r="AZ162" s="80"/>
      <c r="BA162" s="80"/>
      <c r="BB162" s="471"/>
      <c r="BC162" s="475"/>
      <c r="BD162" s="77"/>
      <c r="BE162" s="77"/>
      <c r="BF162" s="471"/>
      <c r="BG162" s="473"/>
      <c r="BH162" s="77"/>
      <c r="BI162" s="77"/>
      <c r="BJ162" s="471"/>
      <c r="BK162" s="477"/>
      <c r="BL162" s="80"/>
      <c r="BM162" s="80"/>
      <c r="BN162" s="471"/>
      <c r="BO162" s="475"/>
      <c r="BP162" s="77"/>
      <c r="BQ162" s="77"/>
      <c r="BR162" s="471"/>
      <c r="BS162" s="473"/>
      <c r="BT162" s="77"/>
      <c r="BU162" s="77"/>
      <c r="BV162" s="471"/>
      <c r="BW162" s="469"/>
      <c r="BX162" s="467"/>
      <c r="BY162" s="490"/>
      <c r="CA162" s="19">
        <f t="shared" ref="CA162" si="7917">IF(AND($N161=1,$M162&lt;&gt;$BZ$7),1,0)</f>
        <v>0</v>
      </c>
      <c r="CB162" s="19">
        <f t="shared" ref="CB162" si="7918">IF(AND($R161=1,$Q162&lt;&gt;$BZ$7),1,0)</f>
        <v>0</v>
      </c>
      <c r="CC162" s="19">
        <f t="shared" ref="CC162" si="7919">IF(AND($V161=1,$U162&lt;&gt;$BZ$7),1,0)</f>
        <v>0</v>
      </c>
      <c r="CD162" s="19">
        <f t="shared" ref="CD162" si="7920">IF(AND($Z161=1,$Y162&lt;&gt;$BZ$7),1,0)</f>
        <v>0</v>
      </c>
      <c r="CE162" s="19">
        <f t="shared" ref="CE162" si="7921">IF(AND($AH161=1,$AG162&lt;&gt;$BZ$7),1,0)</f>
        <v>0</v>
      </c>
      <c r="CF162" s="19">
        <f t="shared" ref="CF162" si="7922">IF(AND($AL161=1,$AK162&lt;&gt;$BZ$7),1,0)</f>
        <v>0</v>
      </c>
      <c r="CG162" s="19">
        <f t="shared" ref="CG162" si="7923">IF(AND($AT161=1,$AS162&lt;&gt;$BZ$7),1,0)</f>
        <v>0</v>
      </c>
      <c r="CH162" s="19">
        <f t="shared" ref="CH162" si="7924">IF(AND($AX161=1,$AW162&lt;&gt;$BZ$7),1,0)</f>
        <v>0</v>
      </c>
      <c r="CI162" s="19">
        <f t="shared" ref="CI162" si="7925">IF(AND($BF161=1,$BE162&lt;&gt;$BZ$7),1,0)</f>
        <v>0</v>
      </c>
      <c r="CJ162" s="19">
        <f t="shared" ref="CJ162" si="7926">IF(AND($BJ161=1,$BI162&lt;&gt;$BZ$7),1,0)</f>
        <v>0</v>
      </c>
      <c r="CK162" s="19">
        <f t="shared" ref="CK162" si="7927">IF(AND($BR161=1,$BQ162&lt;&gt;$BZ$7),1,0)</f>
        <v>0</v>
      </c>
      <c r="CL162" s="19">
        <f t="shared" ref="CL162" si="7928">IF(AND($BV161=1,$BU162&lt;&gt;$BZ$7),1,0)</f>
        <v>0</v>
      </c>
      <c r="CO162" s="19">
        <f>IF(AND($M162&lt;&gt;$CN$7,$M162&lt;=$CN$6),1,0)</f>
        <v>0</v>
      </c>
      <c r="CP162" s="19">
        <f>IF(AND($Q162&lt;&gt;$CN$7,$Q162&lt;=$CN$6),1,0)</f>
        <v>0</v>
      </c>
      <c r="CQ162" s="19">
        <f>IF(AND($U162&lt;&gt;$CN$7,$U162&lt;=$CN$6),1,0)</f>
        <v>0</v>
      </c>
      <c r="CR162" s="19">
        <f>IF(AND($Y162&lt;&gt;$CN$7,$Y162&lt;=$CN$6),1,0)</f>
        <v>0</v>
      </c>
      <c r="CS162" s="19">
        <f>IF(AND($AG162&lt;&gt;$CN$7,$AG162&lt;=$CN$6),1,0)</f>
        <v>0</v>
      </c>
      <c r="CT162" s="19">
        <f>IF(AND($AK162&lt;&gt;$CN$7,$AK162&lt;=$CN$6),1,0)</f>
        <v>0</v>
      </c>
      <c r="CU162" s="19">
        <f>IF(AND($AS162&lt;&gt;$CN$7,$AS162&lt;=$CN$6),1,0)</f>
        <v>0</v>
      </c>
      <c r="CV162" s="19">
        <f>IF(AND($AW162&lt;&gt;$CN$7,$AW162&lt;=$CN$6),1,0)</f>
        <v>0</v>
      </c>
      <c r="CW162" s="19">
        <f>IF(AND($BE162&lt;&gt;$CN$7,$BE162&lt;=$CN$6),1,0)</f>
        <v>0</v>
      </c>
      <c r="CX162" s="19">
        <f>IF(AND($BI162&lt;&gt;$CN$7,$BI162&lt;=$CN$6),1,0)</f>
        <v>0</v>
      </c>
      <c r="CY162" s="19">
        <f>IF(AND($BQ162&lt;&gt;$CN$7,$BQ162&lt;=$CN$6),1,0)</f>
        <v>0</v>
      </c>
      <c r="CZ162" s="19">
        <f>IF(AND($BU162&lt;&gt;$CN$7,$BU162&lt;=$CN$6),1,0)</f>
        <v>0</v>
      </c>
      <c r="DC162" s="19">
        <f>IF($N161=1,1,0)</f>
        <v>0</v>
      </c>
      <c r="DD162" s="19">
        <f>IF($R161=1,1,0)</f>
        <v>0</v>
      </c>
      <c r="DE162" s="19">
        <f>IF($V161=1,1,0)</f>
        <v>0</v>
      </c>
      <c r="DF162" s="19">
        <f>IF($Z161=1,1,0)</f>
        <v>0</v>
      </c>
      <c r="DG162" s="19">
        <f>IF($AH161=1,1,0)</f>
        <v>0</v>
      </c>
      <c r="DH162" s="19">
        <f>IF($AL161=1,1,0)</f>
        <v>0</v>
      </c>
      <c r="DI162" s="19">
        <f>IF($AT161=1,1,0)</f>
        <v>0</v>
      </c>
      <c r="DJ162" s="19">
        <f>IF($AX161=1,1,0)</f>
        <v>0</v>
      </c>
      <c r="DK162" s="19">
        <f>IF($BF161=1,1,0)</f>
        <v>0</v>
      </c>
      <c r="DL162" s="19">
        <f>IF($BJ161=1,1,0)</f>
        <v>0</v>
      </c>
      <c r="DM162" s="19">
        <f>IF($BR161=1,1,0)</f>
        <v>0</v>
      </c>
      <c r="DN162" s="19">
        <f>IF($BV161=1,1,0)</f>
        <v>0</v>
      </c>
      <c r="DQ162" s="19">
        <f t="shared" ref="DQ162" si="7929">IF($N161=1,1,0)</f>
        <v>0</v>
      </c>
      <c r="DR162" s="19">
        <f t="shared" ref="DR162" si="7930">IF($R161=1,1,0)</f>
        <v>0</v>
      </c>
      <c r="DS162" s="19">
        <f t="shared" ref="DS162" si="7931">IF($V161=1,1,0)</f>
        <v>0</v>
      </c>
      <c r="DT162" s="19">
        <f t="shared" ref="DT162" si="7932">IF($Z161=1,1,0)</f>
        <v>0</v>
      </c>
      <c r="DU162" s="19">
        <f t="shared" ref="DU162" si="7933">IF($AH161=1,1,0)</f>
        <v>0</v>
      </c>
      <c r="DV162" s="19">
        <f t="shared" ref="DV162" si="7934">IF($AL161=1,1,0)</f>
        <v>0</v>
      </c>
      <c r="DW162" s="19">
        <f t="shared" ref="DW162" si="7935">IF($AT161=1,1,0)</f>
        <v>0</v>
      </c>
      <c r="DX162" s="19">
        <f t="shared" ref="DX162" si="7936">IF($AX161=1,1,0)</f>
        <v>0</v>
      </c>
      <c r="DY162" s="19">
        <f t="shared" ref="DY162" si="7937">IF($BF161=1,1,0)</f>
        <v>0</v>
      </c>
      <c r="DZ162" s="19">
        <f t="shared" ref="DZ162" si="7938">IF($BJ161=1,1,0)</f>
        <v>0</v>
      </c>
      <c r="EA162" s="19">
        <f t="shared" ref="EA162" si="7939">IF($BR161=1,1,0)</f>
        <v>0</v>
      </c>
      <c r="EB162" s="19">
        <f t="shared" ref="EB162" si="7940">IF($BV161=1,1,0)</f>
        <v>0</v>
      </c>
      <c r="EE162" s="329">
        <f>N161*$FU162*週間進捗報告書!$G$9</f>
        <v>0</v>
      </c>
      <c r="EF162" s="329">
        <f>R161*$FV162*週間進捗報告書!$G$10</f>
        <v>0</v>
      </c>
      <c r="EG162" s="329">
        <f>V161*$FW162*週間進捗報告書!$G$11</f>
        <v>0</v>
      </c>
      <c r="EH162" s="329">
        <f>Z161*$FX162*週間進捗報告書!$G$12</f>
        <v>0</v>
      </c>
      <c r="EI162" s="329">
        <f>AH161*$FY162*週間進捗報告書!$G$13</f>
        <v>0</v>
      </c>
      <c r="EJ162" s="329">
        <f>AL161*$FZ162*週間進捗報告書!$G$14</f>
        <v>0</v>
      </c>
      <c r="EK162" s="329">
        <f>AT161*$GA162*週間進捗報告書!$G$15</f>
        <v>0</v>
      </c>
      <c r="EL162" s="329">
        <f>AX161*$GB162*週間進捗報告書!$G$16</f>
        <v>0</v>
      </c>
      <c r="EM162" s="329">
        <f>BF161*$GC162*週間進捗報告書!$G$17</f>
        <v>0</v>
      </c>
      <c r="EN162" s="329">
        <f>BJ161*$GD162*週間進捗報告書!$G$18</f>
        <v>0</v>
      </c>
      <c r="EO162" s="329">
        <f>BR161*$GE162*週間進捗報告書!$G$19</f>
        <v>0</v>
      </c>
      <c r="EP162" s="329">
        <f>BV161*$GF162*週間進捗報告書!$G$20</f>
        <v>0</v>
      </c>
      <c r="ER162" s="547"/>
      <c r="ES162" s="547"/>
      <c r="ET162" s="547"/>
      <c r="EU162" s="547"/>
      <c r="EV162" s="547"/>
      <c r="EW162" s="547"/>
      <c r="EX162" s="547"/>
      <c r="EY162" s="547"/>
      <c r="EZ162" s="547"/>
      <c r="FA162" s="547"/>
      <c r="FB162" s="547"/>
      <c r="FC162" s="547"/>
      <c r="FD162" s="547"/>
      <c r="FE162" s="332"/>
      <c r="FG162" s="19"/>
      <c r="FH162" s="19"/>
      <c r="FI162" s="19"/>
      <c r="FJ162" s="19"/>
      <c r="FK162" s="19"/>
      <c r="FL162" s="19"/>
      <c r="FM162" s="19"/>
      <c r="FN162" s="19"/>
      <c r="FO162" s="19"/>
      <c r="FP162" s="19"/>
      <c r="FQ162" s="19"/>
      <c r="FR162" s="19"/>
      <c r="FU162" s="295">
        <f t="shared" ref="FU162" si="7941">FU161</f>
        <v>0</v>
      </c>
      <c r="FV162" s="295">
        <f t="shared" ref="FV162" si="7942">FV161</f>
        <v>0</v>
      </c>
      <c r="FW162" s="295">
        <f t="shared" ref="FW162" si="7943">FW161</f>
        <v>0</v>
      </c>
      <c r="FX162" s="295">
        <f t="shared" ref="FX162" si="7944">FX161</f>
        <v>0</v>
      </c>
      <c r="FY162" s="295">
        <f t="shared" ref="FY162" si="7945">FY161</f>
        <v>0</v>
      </c>
      <c r="FZ162" s="295">
        <f t="shared" ref="FZ162" si="7946">FZ161</f>
        <v>0</v>
      </c>
      <c r="GA162" s="295">
        <f t="shared" ref="GA162" si="7947">GA161</f>
        <v>0</v>
      </c>
      <c r="GB162" s="295">
        <f t="shared" ref="GB162" si="7948">GB161</f>
        <v>0</v>
      </c>
      <c r="GC162" s="295">
        <f t="shared" ref="GC162" si="7949">GC161</f>
        <v>0</v>
      </c>
      <c r="GD162" s="295">
        <f t="shared" ref="GD162" si="7950">GD161</f>
        <v>0</v>
      </c>
      <c r="GE162" s="295">
        <f t="shared" ref="GE162" si="7951">GE161</f>
        <v>0</v>
      </c>
      <c r="GF162" s="295">
        <f t="shared" ref="GF162" si="7952">GF161</f>
        <v>0</v>
      </c>
      <c r="GG162" s="295" t="e">
        <f t="shared" ref="GG162" si="7953">GG161</f>
        <v>#N/A</v>
      </c>
      <c r="GH162" s="2" t="e">
        <f>INDEX(リスト!$V:$V,MATCH(中日程計画表!$D161,リスト!$D:$D,0))</f>
        <v>#N/A</v>
      </c>
      <c r="GI162" s="2" t="e">
        <f>INDEX(リスト!$A:$A,MATCH(中日程計画表!$D161,リスト!$D:$D,0))</f>
        <v>#N/A</v>
      </c>
      <c r="GJ162" s="2" t="e">
        <f>INDEX(リスト!$U:$U,MATCH(中日程計画表!$D161,リスト!$D:$D,0))</f>
        <v>#N/A</v>
      </c>
      <c r="GK162" s="5" t="e">
        <f>INDEX(リスト!$W:$W,MATCH(中日程計画表!$D161,リスト!$D:$D,0))</f>
        <v>#N/A</v>
      </c>
      <c r="GL162" s="2" t="s">
        <v>201</v>
      </c>
      <c r="GM162" s="296">
        <f t="shared" ref="GM162" si="7954">GM161</f>
        <v>0</v>
      </c>
      <c r="GN162" s="296" t="str">
        <f t="shared" ref="GN162" si="7955">GN161</f>
        <v>帳票編集</v>
      </c>
      <c r="GU162" s="461"/>
      <c r="GV162" s="460"/>
      <c r="GW162" s="460"/>
      <c r="GX162" s="461"/>
      <c r="GY162" s="461"/>
      <c r="GZ162" s="460"/>
      <c r="HA162" s="460"/>
      <c r="HB162" s="461"/>
      <c r="HC162" s="461"/>
      <c r="HD162" s="460"/>
      <c r="HE162" s="460"/>
      <c r="HF162" s="461"/>
      <c r="HG162" s="461"/>
      <c r="HH162" s="460"/>
      <c r="HI162" s="460"/>
      <c r="HJ162" s="461"/>
      <c r="HK162" s="461"/>
      <c r="HL162" s="460"/>
      <c r="HM162" s="460"/>
      <c r="HN162" s="461"/>
      <c r="HO162" s="461"/>
      <c r="HP162" s="460"/>
      <c r="HQ162" s="460"/>
      <c r="HR162" s="461"/>
      <c r="HS162" s="4"/>
    </row>
    <row r="163" spans="1:227" ht="12" customHeight="1">
      <c r="A163" s="488" t="str">
        <f t="shared" ref="A163" ca="1" si="7956">INDIRECT("リスト!A"&amp;B163+6)</f>
        <v>マスタ</v>
      </c>
      <c r="B163" s="486">
        <f t="shared" ref="B163" si="7957">ROUNDDOWN((ROW()-6)/2,0)+1</f>
        <v>79</v>
      </c>
      <c r="C163" s="474" t="str">
        <f>機能グループ名</f>
        <v>システム</v>
      </c>
      <c r="D163" s="484">
        <f>機能ID</f>
        <v>0</v>
      </c>
      <c r="E163" s="482" t="str">
        <f>機能名</f>
        <v>ログイン情報</v>
      </c>
      <c r="F163" s="315"/>
      <c r="G163" s="315"/>
      <c r="H163" s="315"/>
      <c r="I163" s="315"/>
      <c r="J163" s="316"/>
      <c r="K163" s="480" t="str">
        <f>担当者_SR</f>
        <v>NG</v>
      </c>
      <c r="L163" s="76"/>
      <c r="M163" s="76"/>
      <c r="N163" s="470"/>
      <c r="O163" s="474" t="str">
        <f>担当者_SRR</f>
        <v>NG</v>
      </c>
      <c r="P163" s="76"/>
      <c r="Q163" s="76"/>
      <c r="R163" s="470"/>
      <c r="S163" s="474" t="str">
        <f>担当者_DS</f>
        <v>NG</v>
      </c>
      <c r="T163" s="76"/>
      <c r="U163" s="76"/>
      <c r="V163" s="470"/>
      <c r="W163" s="472" t="str">
        <f>担当者_DSR</f>
        <v>NG</v>
      </c>
      <c r="X163" s="76"/>
      <c r="Y163" s="76"/>
      <c r="Z163" s="470"/>
      <c r="AA163" s="476"/>
      <c r="AB163" s="79"/>
      <c r="AC163" s="79"/>
      <c r="AD163" s="470">
        <f>IF(AC164 &lt;&gt; "",1,0)</f>
        <v>0</v>
      </c>
      <c r="AE163" s="472" t="str">
        <f>担当者_CD</f>
        <v>NG</v>
      </c>
      <c r="AF163" s="76"/>
      <c r="AG163" s="76"/>
      <c r="AH163" s="470"/>
      <c r="AI163" s="472" t="str">
        <f>担当者_DD</f>
        <v>NG</v>
      </c>
      <c r="AJ163" s="76"/>
      <c r="AK163" s="76"/>
      <c r="AL163" s="470"/>
      <c r="AM163" s="476"/>
      <c r="AN163" s="79"/>
      <c r="AO163" s="79"/>
      <c r="AP163" s="470">
        <f>IF(AO164 &lt;&gt; "",1,0)</f>
        <v>0</v>
      </c>
      <c r="AQ163" s="472" t="str">
        <f>担当者_MCL</f>
        <v>NG</v>
      </c>
      <c r="AR163" s="76"/>
      <c r="AS163" s="76"/>
      <c r="AT163" s="470"/>
      <c r="AU163" s="472" t="str">
        <f>担当者_MCLR</f>
        <v>NG</v>
      </c>
      <c r="AV163" s="76"/>
      <c r="AW163" s="76"/>
      <c r="AX163" s="470"/>
      <c r="AY163" s="476"/>
      <c r="AZ163" s="79"/>
      <c r="BA163" s="79"/>
      <c r="BB163" s="470">
        <f>IF(BA164 &lt;&gt; "",1,0)</f>
        <v>0</v>
      </c>
      <c r="BC163" s="474" t="str">
        <f>担当者_MT</f>
        <v>NG</v>
      </c>
      <c r="BD163" s="76"/>
      <c r="BE163" s="76"/>
      <c r="BF163" s="470"/>
      <c r="BG163" s="472" t="str">
        <f>担当者_M検</f>
        <v>NG</v>
      </c>
      <c r="BH163" s="76"/>
      <c r="BI163" s="76"/>
      <c r="BJ163" s="470"/>
      <c r="BK163" s="476"/>
      <c r="BL163" s="79"/>
      <c r="BM163" s="79"/>
      <c r="BN163" s="470">
        <v>0</v>
      </c>
      <c r="BO163" s="474" t="str">
        <f>担当者_モテ</f>
        <v>NG</v>
      </c>
      <c r="BP163" s="76"/>
      <c r="BQ163" s="76"/>
      <c r="BR163" s="470"/>
      <c r="BS163" s="472" t="str">
        <f>担当者_モテR</f>
        <v>NG</v>
      </c>
      <c r="BT163" s="76"/>
      <c r="BU163" s="76"/>
      <c r="BV163" s="470"/>
      <c r="BW163" s="468">
        <f t="shared" ref="BW163" si="7958">IFERROR(SUM(IF(K163&lt;&gt;"NG",N163*K$1,0),IF(O163&lt;&gt;"NG",R163*O$1,0),IF(S163&lt;&gt;"NG",V163*S$1,0),IF(W163&lt;&gt;"NG",Z163*W$1,0),IF(AA163&lt;&gt;"NG",AD163*AA$1,0),IF(AE163&lt;&gt;"NG",AH163*AE$1,0),IF(AI163&lt;&gt;"NG",AL163*AI$1,0),IF(AM163&lt;&gt;"NG",AP163*AM$1,0),IF(AQ163&lt;&gt;"NG",AT163*AQ$1,0),IF(AU163&lt;&gt;"NG",AX163*AU$1,0),IF(AY163&lt;&gt;"NG",BB163*AY$1,0),IF(BC163&lt;&gt;"NG",BF163*BC$1,0),IF(BG163&lt;&gt;"NG",BJ163*BG$1,0),IF(BK163&lt;&gt;"NG",BN163*BK$1,0),IF(BO163&lt;&gt;"NG",BR163*BO$1,0),IF(BS163&lt;&gt;"NG",BV163*BS$1,0))/SUM(IF(K163&lt;&gt;"NG",K$1,0),IF(O163&lt;&gt;"NG",O$1,0),IF(S163&lt;&gt;"NG",S$1,0),IF(W163&lt;&gt;"NG",W$1,0),IF(AA163&lt;&gt;"NG",AA$1,0),IF(AE163&lt;&gt;"NG",AE$1,0),IF(AI163&lt;&gt;"NG",AI$1,0),IF(AM163&lt;&gt;"NG",AM$1,0),IF(AQ163&lt;&gt;"NG",AQ$1,0),IF(AU163&lt;&gt;"NG",AU$1,0),IF(AY163&lt;&gt;"NG",AY$1,0),IF(BC163&lt;&gt;"NG",BC$1,0),IF(BG163&lt;&gt;"NG",BG$1,0),IF(BK163&lt;&gt;"NG",BK$1,0),IF(BO163&lt;&gt;"NG",BO$1,0),IF(BS163&lt;&gt;"NG",BS$1,0)),0)</f>
        <v>0</v>
      </c>
      <c r="BX163" s="466"/>
      <c r="BY163" s="490"/>
      <c r="BZ163" s="5"/>
      <c r="CA163" s="32">
        <f t="shared" ref="CA163" si="7959">IF(AND($M163&lt;&gt;$BZ$5,$M163&lt;=$BZ$6,$M163&lt;&gt;$BZ$7),1,0)</f>
        <v>0</v>
      </c>
      <c r="CB163" s="32">
        <f t="shared" ref="CB163" si="7960">IF(AND($Q163&lt;&gt;$BZ$5,$Q163&lt;=$BZ$6,$Q163&lt;&gt;$BZ$7),1,0)</f>
        <v>0</v>
      </c>
      <c r="CC163" s="32">
        <f t="shared" ref="CC163" si="7961">IF(AND($U163&lt;&gt;$BZ$5,$U163&lt;=$BZ$6,$U163&lt;&gt;$BZ$7),1,0)</f>
        <v>0</v>
      </c>
      <c r="CD163" s="32">
        <f t="shared" ref="CD163" si="7962">IF(AND($Y163&lt;&gt;$BZ$5,$Y163&lt;=$BZ$6,$Y163&lt;&gt;$BZ$7),1,0)</f>
        <v>0</v>
      </c>
      <c r="CE163" s="32">
        <f t="shared" ref="CE163" si="7963">IF(AND($AG163&lt;&gt;$BZ$5,$AG163&lt;=$BZ$6,$AG163&lt;&gt;$BZ$7),1,0)</f>
        <v>0</v>
      </c>
      <c r="CF163" s="32">
        <f t="shared" ref="CF163" si="7964">IF(AND($AK163&lt;&gt;$BZ$5,$AK163&lt;=$BZ$6,$AK163&lt;&gt;$BZ$7),1,0)</f>
        <v>0</v>
      </c>
      <c r="CG163" s="32">
        <f t="shared" ref="CG163" si="7965">IF(AND($AS163&lt;&gt;$BZ$5,$AS163&lt;=$BZ$6,$AS163&lt;&gt;$BZ$7),1,0)</f>
        <v>0</v>
      </c>
      <c r="CH163" s="32">
        <f t="shared" ref="CH163" si="7966">IF(AND($AW163&lt;&gt;$BZ$5,$AW163&lt;=$BZ$6,$AW163&lt;&gt;$BZ$7),1,0)</f>
        <v>0</v>
      </c>
      <c r="CI163" s="32">
        <f t="shared" ref="CI163" si="7967">IF(AND($BE163&lt;&gt;$BZ$5,$BE163&lt;=$BZ$6,$BE163&lt;&gt;$BZ$7),1,0)</f>
        <v>0</v>
      </c>
      <c r="CJ163" s="32">
        <f t="shared" ref="CJ163" si="7968">IF(AND($BI163&lt;&gt;$BZ$5,$BI163&lt;=$BZ$6,$BI163&lt;&gt;$BZ$7),1,0)</f>
        <v>0</v>
      </c>
      <c r="CK163" s="32">
        <f t="shared" ref="CK163" si="7969">IF(AND($BQ163&lt;&gt;$BZ$5,$BQ163&lt;=$BZ$6,$BQ163&lt;&gt;$BZ$7),1,0)</f>
        <v>0</v>
      </c>
      <c r="CL163" s="32">
        <f t="shared" ref="CL163" si="7970">IF(AND($BU163&lt;&gt;$BZ$5,$BU163&lt;=$BZ$6,$BU163&lt;&gt;$BZ$7),1,0)</f>
        <v>0</v>
      </c>
      <c r="CO163" s="32">
        <f>IF(AND($M163&lt;&gt;$CN$5,$M163&lt;=$CN$6,$M163&lt;&gt;$CN$7),1,0)</f>
        <v>0</v>
      </c>
      <c r="CP163" s="32">
        <f>IF(AND($Q163&lt;&gt;$CN$5,$Q163&lt;=$CN$6,$Q163&lt;&gt;$CN$7),1,0)</f>
        <v>0</v>
      </c>
      <c r="CQ163" s="32">
        <f>IF(AND($U163&lt;&gt;$CN$5,$U163&lt;=$CN$6,$U163&lt;&gt;$CN$7),1,0)</f>
        <v>0</v>
      </c>
      <c r="CR163" s="32">
        <f>IF(AND($Y163&lt;&gt;$CN$5,$Y163&lt;=$CN$6,$Y163&lt;&gt;$CN$7),1,0)</f>
        <v>0</v>
      </c>
      <c r="CS163" s="32">
        <f>IF(AND($AG163&lt;&gt;$CN$5,$AG163&lt;=$CN$6,$AG163&lt;&gt;$CN$7),1,0)</f>
        <v>0</v>
      </c>
      <c r="CT163" s="32">
        <f>IF(AND($AK163&lt;&gt;$CN$5,$AK163&lt;=$CN$6,$AK163&lt;&gt;$CN$7),1,0)</f>
        <v>0</v>
      </c>
      <c r="CU163" s="32">
        <f>IF(AND($AS163&lt;&gt;$CN$5,$AS163&lt;=$CN$6,$AS163&lt;&gt;$CN$7),1,0)</f>
        <v>0</v>
      </c>
      <c r="CV163" s="32">
        <f>IF(AND($AW163&lt;&gt;$CN$5,$AW163&lt;=$CN$6,$AW163&lt;&gt;$CN$7),1,0)</f>
        <v>0</v>
      </c>
      <c r="CW163" s="32">
        <f>IF(AND($BE163&lt;&gt;$CN$5,$BE163&lt;=$CN$6,$BE163&lt;&gt;$CN$7),1,0)</f>
        <v>0</v>
      </c>
      <c r="CX163" s="32">
        <f>IF(AND($BI163&lt;&gt;$CN$5,$BI163&lt;=$CN$6,$BI163&lt;&gt;$CN$7),1,0)</f>
        <v>0</v>
      </c>
      <c r="CY163" s="32">
        <f>IF(AND($BQ163&lt;&gt;$CN$5,$BQ163&lt;=$CN$6,$BQ163&lt;&gt;$CN$7),1,0)</f>
        <v>0</v>
      </c>
      <c r="CZ163" s="32">
        <f>IF(AND($BU163&lt;&gt;$CN$5,$BU163&lt;=$CN$6,$BU163&lt;&gt;$CN$7),1,0)</f>
        <v>0</v>
      </c>
      <c r="DC163" s="32">
        <f>IF(AND($M163&lt;&gt;$DB$5,$M163&lt;=$DB$6,$M163&lt;&gt;$CN$7),1,0)</f>
        <v>0</v>
      </c>
      <c r="DD163" s="32">
        <f>IF(AND($Q163&lt;&gt;$DB$5,$Q163&lt;=$DB$6,$Q163&lt;&gt;$CN$7),1,0)</f>
        <v>0</v>
      </c>
      <c r="DE163" s="32">
        <f>IF(AND($U163&lt;&gt;$DB$5,$U163&lt;=$DB$6,$U163&lt;&gt;$CN$7),1,0)</f>
        <v>0</v>
      </c>
      <c r="DF163" s="32">
        <f>IF(AND($Y163&lt;&gt;$DB$5,$Y163&lt;=$DB$6,$Y163&lt;&gt;$CN$7),1,0)</f>
        <v>0</v>
      </c>
      <c r="DG163" s="32">
        <f>IF(AND($AG163&lt;&gt;$DB$5,$AG163&lt;=$DB$6,$AG163&lt;&gt;$CN$7),1,0)</f>
        <v>0</v>
      </c>
      <c r="DH163" s="32">
        <f>IF(AND($AK163&lt;&gt;$DB$5,$AK163&lt;=$DB$6,$AK163&lt;&gt;$CN$7),1,0)</f>
        <v>0</v>
      </c>
      <c r="DI163" s="32">
        <f>IF(AND($AS163&lt;&gt;$DB$5,$AS163&lt;=$DB$6,$AS163&lt;&gt;$CN$7),1,0)</f>
        <v>0</v>
      </c>
      <c r="DJ163" s="32">
        <f>IF(AND($AW163&lt;&gt;$DB$5,$AW163&lt;=$DB$6,$AW163&lt;&gt;$CN$7),1,0)</f>
        <v>0</v>
      </c>
      <c r="DK163" s="32">
        <f>IF(AND($BE163&lt;&gt;$DB$5,$BE163&lt;=$DB$6,$BE163&lt;&gt;$CN$7),1,0)</f>
        <v>0</v>
      </c>
      <c r="DL163" s="32">
        <f>IF(AND($BI163&lt;&gt;$DB$5,$BI163&lt;=$DB$6,$BI163&lt;&gt;$CN$7),1,0)</f>
        <v>0</v>
      </c>
      <c r="DM163" s="32">
        <f>IF(AND($BQ163&lt;&gt;$DB$5,$BQ163&lt;=$DB$6,$BQ163&lt;&gt;$CN$7),1,0)</f>
        <v>0</v>
      </c>
      <c r="DN163" s="32">
        <f>IF(AND($BU163&lt;&gt;$DB$5,$BU163&lt;=$DB$6,$BU163&lt;&gt;$CN$7),1,0)</f>
        <v>0</v>
      </c>
      <c r="DQ163" s="32">
        <f t="shared" ref="DQ163" si="7971">IF(AND($M163&lt;&gt;$DP$5,$M163&lt;=$DP$6,$M163&lt;&gt;$CN$7),1,0)</f>
        <v>0</v>
      </c>
      <c r="DR163" s="32">
        <f t="shared" ref="DR163" si="7972">IF(AND($Q163&lt;&gt;$DP$5,$Q163&lt;=$DP$6,$Q163&lt;&gt;$CN$7),1,0)</f>
        <v>0</v>
      </c>
      <c r="DS163" s="32">
        <f t="shared" ref="DS163" si="7973">IF(AND($U163&lt;&gt;$DP$5,$U163&lt;=$DP$6,$U163&lt;&gt;$CN$7),1,0)</f>
        <v>0</v>
      </c>
      <c r="DT163" s="32">
        <f t="shared" ref="DT163" si="7974">IF(AND($Y163&lt;&gt;$DP$5,$Y163&lt;=$DP$6,$Y163&lt;&gt;$CN$7),1,0)</f>
        <v>0</v>
      </c>
      <c r="DU163" s="32">
        <f t="shared" ref="DU163" si="7975">IF(AND($AG163&lt;&gt;$DP$5,$AG163&lt;=$DP$6,$AG163&lt;&gt;$CN$7),1,0)</f>
        <v>0</v>
      </c>
      <c r="DV163" s="32">
        <f t="shared" ref="DV163" si="7976">IF(AND($AK163&lt;&gt;$DP$5,$AK163&lt;=$DP$6,$AK163&lt;&gt;$CN$7),1,0)</f>
        <v>0</v>
      </c>
      <c r="DW163" s="32">
        <f t="shared" ref="DW163" si="7977">IF(AND($AS163&lt;&gt;$DP$5,$AS163&lt;=$DP$6,$AS163&lt;&gt;$CN$7),1,0)</f>
        <v>0</v>
      </c>
      <c r="DX163" s="32">
        <f t="shared" ref="DX163" si="7978">IF(AND($AW163&lt;&gt;$DP$5,$AW163&lt;=$DP$6,$AW163&lt;&gt;$CN$7),1,0)</f>
        <v>0</v>
      </c>
      <c r="DY163" s="32">
        <f t="shared" ref="DY163" si="7979">IF(AND($BE163&lt;&gt;$DP$5,$BE163&lt;=$DP$6,$BE163&lt;&gt;$CN$7),1,0)</f>
        <v>0</v>
      </c>
      <c r="DZ163" s="32">
        <f t="shared" ref="DZ163" si="7980">IF(AND($BI163&lt;&gt;$DP$5,$BI163&lt;=$DP$6,$BI163&lt;&gt;$CN$7),1,0)</f>
        <v>0</v>
      </c>
      <c r="EA163" s="32">
        <f t="shared" ref="EA163" si="7981">IF(AND($BQ163&lt;&gt;$DP$5,$BQ163&lt;=$DP$6,$BQ163&lt;&gt;$CN$7),1,0)</f>
        <v>0</v>
      </c>
      <c r="EB163" s="32">
        <f t="shared" ref="EB163" si="7982">IF(AND($BU163&lt;&gt;$DP$5,$BU163&lt;=$DP$6,$BU163&lt;&gt;$CN$7),1,0)</f>
        <v>0</v>
      </c>
      <c r="EE163" s="328">
        <f>IF(M163&lt;&gt;"",IF(M163&lt;=$ED$6,1,IF(L163&gt;$ED$6,0,NETWORKDAYS(L163,$ED$6,祭日リスト)/NETWORKDAYS(L163,M163,祭日リスト)))*$GG163*週間進捗報告書!$G$9,0)</f>
        <v>0</v>
      </c>
      <c r="EF163" s="328">
        <f>IF(Q163&lt;&gt;"",IF(Q163&lt;=$ED$6,1,IF(P163&gt;$ED$6,0,NETWORKDAYS(P163,$ED$6,祭日リスト)/NETWORKDAYS(P163,Q163,祭日リスト)))*$GG163*週間進捗報告書!$G$10,0)</f>
        <v>0</v>
      </c>
      <c r="EG163" s="328">
        <f>IF(U163&lt;&gt;"",IF(U163&lt;=$ED$6,1,IF(T163&gt;$ED$6,0,NETWORKDAYS(T163,$ED$6,祭日リスト)/NETWORKDAYS(T163,U163,祭日リスト)))*$GG163*週間進捗報告書!$G$11,0)</f>
        <v>0</v>
      </c>
      <c r="EH163" s="328">
        <f>IF(Y163&lt;&gt;"",IF(Y163&lt;=$ED$6,1,IF(X163&gt;$ED$6,0,NETWORKDAYS(X163,$ED$6,祭日リスト)/NETWORKDAYS(X163,Y163,祭日リスト)))*$GG163*週間進捗報告書!$G$12,0)</f>
        <v>0</v>
      </c>
      <c r="EI163" s="328">
        <f>IF(AG163&lt;&gt;"",IF(AG163&lt;=$ED$6,1,IF(AF163&gt;$ED$6,0,NETWORKDAYS(AF163,$ED$6,祭日リスト)/NETWORKDAYS(AF163,AG163,祭日リスト)))*$GG163*週間進捗報告書!$G$13,0)</f>
        <v>0</v>
      </c>
      <c r="EJ163" s="328">
        <f>IF(AK163&lt;&gt;"",IF(AK163&lt;=$ED$6,1,IF(AJ163&gt;$ED$6,0,NETWORKDAYS(AJ163,$ED$6,祭日リスト)/NETWORKDAYS(AJ163,AK163,祭日リスト)))*$GG163*週間進捗報告書!$G$14,0)</f>
        <v>0</v>
      </c>
      <c r="EK163" s="328">
        <f>IF(AS163&lt;&gt;"",IF(AS163&lt;=$ED$6,1,IF(AR163&gt;$ED$6,0,NETWORKDAYS(AR163,$ED$6,祭日リスト)/NETWORKDAYS(AR163,AS163,祭日リスト)))*$GG163*週間進捗報告書!$G$15,0)</f>
        <v>0</v>
      </c>
      <c r="EL163" s="328">
        <f>IF(AW163&lt;&gt;"",IF(AW163&lt;=$ED$6,1,IF(AV163&gt;$ED$6,0,NETWORKDAYS(AV163,$ED$6,祭日リスト)/NETWORKDAYS(AV163,AW163,祭日リスト)))*$GG163*週間進捗報告書!$G$16,0)</f>
        <v>0</v>
      </c>
      <c r="EM163" s="328">
        <f>IF(BE163&lt;&gt;"",IF(BE163&lt;=$ED$6,1,IF(BD163&gt;$ED$6,0,NETWORKDAYS(BD163,$ED$6,祭日リスト)/NETWORKDAYS(BD163,BE163,祭日リスト)))*$GG163*週間進捗報告書!$G$17,0)</f>
        <v>0</v>
      </c>
      <c r="EN163" s="328">
        <f>IF(BI163&lt;&gt;"",IF(BI163&lt;=$ED$6,1,IF(BH163&gt;$ED$6,0,NETWORKDAYS(BH163,$ED$6,祭日リスト)/NETWORKDAYS(BH163,BI163,祭日リスト)))*$GG163*週間進捗報告書!$G$18,0)</f>
        <v>0</v>
      </c>
      <c r="EO163" s="328">
        <f>IF(BQ163&lt;&gt;"",IF(BQ163&lt;=$ED$6,1,IF(BP163&gt;$ED$6,0,NETWORKDAYS(BP163,$ED$6,祭日リスト)/NETWORKDAYS(BP163,BQ163,祭日リスト)))*$GG163*週間進捗報告書!$G$19,0)</f>
        <v>0</v>
      </c>
      <c r="EP163" s="328">
        <f>IF(BU163&lt;&gt;"",IF(BU163&lt;=$ED$6,1,IF(BT163&gt;$ED$6,0,NETWORKDAYS(BT163,$ED$6,祭日リスト)/NETWORKDAYS(BT163,BU163,祭日リスト)))*$GG163*週間進捗報告書!$G$20,0)</f>
        <v>0</v>
      </c>
      <c r="ER163" s="547">
        <f t="shared" ref="ER163:FC163" si="7983">EE163-EE164</f>
        <v>0</v>
      </c>
      <c r="ES163" s="547">
        <f t="shared" si="7983"/>
        <v>0</v>
      </c>
      <c r="ET163" s="547">
        <f t="shared" si="7983"/>
        <v>0</v>
      </c>
      <c r="EU163" s="547">
        <f t="shared" si="7983"/>
        <v>0</v>
      </c>
      <c r="EV163" s="547">
        <f t="shared" si="7983"/>
        <v>0</v>
      </c>
      <c r="EW163" s="547">
        <f t="shared" si="7983"/>
        <v>0</v>
      </c>
      <c r="EX163" s="547">
        <f t="shared" si="7983"/>
        <v>0</v>
      </c>
      <c r="EY163" s="547">
        <f t="shared" si="7983"/>
        <v>0</v>
      </c>
      <c r="EZ163" s="547">
        <f t="shared" si="7983"/>
        <v>0</v>
      </c>
      <c r="FA163" s="547">
        <f t="shared" si="7983"/>
        <v>0</v>
      </c>
      <c r="FB163" s="547">
        <f t="shared" si="7983"/>
        <v>0</v>
      </c>
      <c r="FC163" s="547">
        <f t="shared" si="7983"/>
        <v>0</v>
      </c>
      <c r="FD163" s="547">
        <f t="shared" ref="FD163" si="7984">SUM(ER163:FC164)</f>
        <v>0</v>
      </c>
      <c r="FE163" s="333"/>
      <c r="FG163" s="32">
        <f>IF(AND($M163&lt;&gt;$FF$7),1,0)</f>
        <v>0</v>
      </c>
      <c r="FH163" s="32">
        <f>IF(AND($Q163&lt;&gt;$FF$7),1,0)</f>
        <v>0</v>
      </c>
      <c r="FI163" s="32">
        <f>IF(AND($U163&lt;&gt;$FF$7),1,0)</f>
        <v>0</v>
      </c>
      <c r="FJ163" s="32">
        <f>IF(AND($Y163&lt;&gt;$FF$7),1,0)</f>
        <v>0</v>
      </c>
      <c r="FK163" s="32">
        <f>IF(AND($AG163&lt;&gt;$FF$7),1,0)</f>
        <v>0</v>
      </c>
      <c r="FL163" s="32">
        <f>IF(AND($AK163&lt;&gt;$FF$7),1,0)</f>
        <v>0</v>
      </c>
      <c r="FM163" s="32">
        <f>IF(AND($AS163&lt;&gt;$FF$7),1,0)</f>
        <v>0</v>
      </c>
      <c r="FN163" s="32">
        <f>IF(AND($AW163&lt;&gt;$FF$7),1,0)</f>
        <v>0</v>
      </c>
      <c r="FO163" s="32">
        <f>IF(AND($BE163&lt;&gt;$FF$7),1,0)</f>
        <v>0</v>
      </c>
      <c r="FP163" s="32">
        <f>IF(AND($BI163&lt;&gt;$FF$7),1,0)</f>
        <v>0</v>
      </c>
      <c r="FQ163" s="32">
        <f>IF(AND($BQ163&lt;&gt;$FF$7),1,0)</f>
        <v>0</v>
      </c>
      <c r="FR163" s="32">
        <f>IF(AND($BU163&lt;&gt;$FF$7),1,0)</f>
        <v>0</v>
      </c>
      <c r="FU163" s="294">
        <f t="shared" ref="FU163" si="7985">IF($K163&lt;&gt;"NG",$GG163,0)</f>
        <v>0</v>
      </c>
      <c r="FV163" s="294">
        <f t="shared" ref="FV163" si="7986">IF($O163&lt;&gt;"NG",$GG163,0)</f>
        <v>0</v>
      </c>
      <c r="FW163" s="294">
        <f t="shared" ref="FW163" si="7987">IF($S163&lt;&gt;"NG",$GG163,0)</f>
        <v>0</v>
      </c>
      <c r="FX163" s="294">
        <f t="shared" ref="FX163" si="7988">IF($W163&lt;&gt;"NG",$GG163,0)</f>
        <v>0</v>
      </c>
      <c r="FY163" s="294">
        <f t="shared" ref="FY163" si="7989">IF($AE163&lt;&gt;"NG",$GG163,0)</f>
        <v>0</v>
      </c>
      <c r="FZ163" s="294">
        <f t="shared" ref="FZ163" si="7990">IF($AI163&lt;&gt;"NG",$GG163,0)</f>
        <v>0</v>
      </c>
      <c r="GA163" s="294">
        <f t="shared" ref="GA163" si="7991">IF($AQ163&lt;&gt;"NG",$GG163,0)</f>
        <v>0</v>
      </c>
      <c r="GB163" s="294">
        <f t="shared" ref="GB163" si="7992">IF($AU163&lt;&gt;"NG",$GG163,0)</f>
        <v>0</v>
      </c>
      <c r="GC163" s="294">
        <f t="shared" ref="GC163" si="7993">IF($BC163&lt;&gt;"NG",$GG163,0)</f>
        <v>0</v>
      </c>
      <c r="GD163" s="294">
        <f t="shared" ref="GD163" si="7994">IF($BG163&lt;&gt;"NG",$GG163,0)</f>
        <v>0</v>
      </c>
      <c r="GE163" s="294">
        <f t="shared" ref="GE163" si="7995">IF($BO163&lt;&gt;"NG",$GG163,0)</f>
        <v>0</v>
      </c>
      <c r="GF163" s="294">
        <f t="shared" ref="GF163" si="7996">IF($BS163&lt;&gt;"NG",$GG163,0)</f>
        <v>0</v>
      </c>
      <c r="GG163" s="294" t="e">
        <f>VLOOKUP($D163,リスト!$D:$S,15,FALSE)</f>
        <v>#N/A</v>
      </c>
      <c r="GH163" s="2" t="e">
        <f>INDEX(リスト!$V:$V,MATCH(中日程計画表!$D163,リスト!$D:$D,0))</f>
        <v>#N/A</v>
      </c>
      <c r="GI163" s="2" t="e">
        <f>INDEX(リスト!$A:$A,MATCH(中日程計画表!$D163,リスト!$D:$D,0))</f>
        <v>#N/A</v>
      </c>
      <c r="GJ163" s="2" t="e">
        <f>INDEX(リスト!$U:$U,MATCH(中日程計画表!$D163,リスト!$D:$D,0))</f>
        <v>#N/A</v>
      </c>
      <c r="GK163" s="5" t="e">
        <f>INDEX(リスト!$W:$W,MATCH(中日程計画表!$D163,リスト!$D:$D,0))</f>
        <v>#N/A</v>
      </c>
      <c r="GL163" s="2" t="s">
        <v>200</v>
      </c>
      <c r="GM163" s="296">
        <f>D163</f>
        <v>0</v>
      </c>
      <c r="GN163" s="296" t="str">
        <f>E163</f>
        <v>ログイン情報</v>
      </c>
      <c r="GU163" s="460" t="str">
        <f t="shared" ref="GU163" si="7997">AE163</f>
        <v>NG</v>
      </c>
      <c r="GV163" s="460">
        <f t="shared" ref="GV163" si="7998">EI163</f>
        <v>0</v>
      </c>
      <c r="GW163" s="460">
        <f t="shared" ref="GW163" si="7999">EI164</f>
        <v>0</v>
      </c>
      <c r="GX163" s="462">
        <f t="shared" ref="GX163" si="8000">EV163</f>
        <v>0</v>
      </c>
      <c r="GY163" s="460" t="str">
        <f t="shared" ref="GY163" si="8001">AI163</f>
        <v>NG</v>
      </c>
      <c r="GZ163" s="460">
        <f t="shared" ref="GZ163" si="8002">EJ163</f>
        <v>0</v>
      </c>
      <c r="HA163" s="460">
        <f t="shared" ref="HA163" si="8003">EJ164</f>
        <v>0</v>
      </c>
      <c r="HB163" s="462">
        <f t="shared" ref="HB163" si="8004">EW163</f>
        <v>0</v>
      </c>
      <c r="HC163" s="460" t="str">
        <f t="shared" ref="HC163" si="8005">AQ163</f>
        <v>NG</v>
      </c>
      <c r="HD163" s="460">
        <f t="shared" ref="HD163" si="8006">EK163</f>
        <v>0</v>
      </c>
      <c r="HE163" s="460">
        <f t="shared" ref="HE163" si="8007">EK164</f>
        <v>0</v>
      </c>
      <c r="HF163" s="462">
        <f t="shared" ref="HF163" si="8008">EX163</f>
        <v>0</v>
      </c>
      <c r="HG163" s="460" t="str">
        <f t="shared" ref="HG163" si="8009">AU163</f>
        <v>NG</v>
      </c>
      <c r="HH163" s="460">
        <f t="shared" ref="HH163" si="8010">EL163</f>
        <v>0</v>
      </c>
      <c r="HI163" s="460">
        <f t="shared" ref="HI163" si="8011">EL164</f>
        <v>0</v>
      </c>
      <c r="HJ163" s="462">
        <f t="shared" ref="HJ163" si="8012">EY163</f>
        <v>0</v>
      </c>
      <c r="HK163" s="460" t="str">
        <f t="shared" ref="HK163" si="8013">BC163</f>
        <v>NG</v>
      </c>
      <c r="HL163" s="460">
        <f t="shared" ref="HL163" si="8014">EM163</f>
        <v>0</v>
      </c>
      <c r="HM163" s="460">
        <f t="shared" ref="HM163" si="8015">EM164</f>
        <v>0</v>
      </c>
      <c r="HN163" s="462">
        <f t="shared" ref="HN163" si="8016">EZ163</f>
        <v>0</v>
      </c>
      <c r="HO163" s="460" t="str">
        <f t="shared" ref="HO163" si="8017">BG163</f>
        <v>NG</v>
      </c>
      <c r="HP163" s="460">
        <f t="shared" ref="HP163" si="8018">EN163</f>
        <v>0</v>
      </c>
      <c r="HQ163" s="460">
        <f t="shared" ref="HQ163" si="8019">EN164</f>
        <v>0</v>
      </c>
      <c r="HR163" s="462">
        <f t="shared" ref="HR163" si="8020">FA163</f>
        <v>0</v>
      </c>
      <c r="HS163" s="332"/>
    </row>
    <row r="164" spans="1:227" ht="12" customHeight="1">
      <c r="A164" s="489"/>
      <c r="B164" s="487"/>
      <c r="C164" s="475"/>
      <c r="D164" s="485"/>
      <c r="E164" s="483"/>
      <c r="F164" s="317"/>
      <c r="G164" s="317"/>
      <c r="H164" s="317"/>
      <c r="I164" s="317"/>
      <c r="J164" s="316"/>
      <c r="K164" s="481"/>
      <c r="L164" s="77"/>
      <c r="M164" s="77"/>
      <c r="N164" s="471"/>
      <c r="O164" s="475"/>
      <c r="P164" s="77"/>
      <c r="Q164" s="77"/>
      <c r="R164" s="471"/>
      <c r="S164" s="475"/>
      <c r="T164" s="77"/>
      <c r="U164" s="77"/>
      <c r="V164" s="471"/>
      <c r="W164" s="473"/>
      <c r="X164" s="77"/>
      <c r="Y164" s="77"/>
      <c r="Z164" s="471"/>
      <c r="AA164" s="477"/>
      <c r="AB164" s="80"/>
      <c r="AC164" s="80"/>
      <c r="AD164" s="471"/>
      <c r="AE164" s="473"/>
      <c r="AF164" s="77"/>
      <c r="AG164" s="77"/>
      <c r="AH164" s="471"/>
      <c r="AI164" s="473"/>
      <c r="AJ164" s="77"/>
      <c r="AK164" s="77"/>
      <c r="AL164" s="471"/>
      <c r="AM164" s="477"/>
      <c r="AN164" s="80"/>
      <c r="AO164" s="80"/>
      <c r="AP164" s="471"/>
      <c r="AQ164" s="473"/>
      <c r="AR164" s="77"/>
      <c r="AS164" s="77"/>
      <c r="AT164" s="471"/>
      <c r="AU164" s="473"/>
      <c r="AV164" s="77"/>
      <c r="AW164" s="77"/>
      <c r="AX164" s="471"/>
      <c r="AY164" s="477"/>
      <c r="AZ164" s="80"/>
      <c r="BA164" s="80"/>
      <c r="BB164" s="471"/>
      <c r="BC164" s="475"/>
      <c r="BD164" s="77"/>
      <c r="BE164" s="77"/>
      <c r="BF164" s="471"/>
      <c r="BG164" s="473"/>
      <c r="BH164" s="77"/>
      <c r="BI164" s="77"/>
      <c r="BJ164" s="471"/>
      <c r="BK164" s="477"/>
      <c r="BL164" s="80"/>
      <c r="BM164" s="80"/>
      <c r="BN164" s="471"/>
      <c r="BO164" s="475"/>
      <c r="BP164" s="77"/>
      <c r="BQ164" s="77"/>
      <c r="BR164" s="471"/>
      <c r="BS164" s="473"/>
      <c r="BT164" s="77"/>
      <c r="BU164" s="77"/>
      <c r="BV164" s="471"/>
      <c r="BW164" s="469"/>
      <c r="BX164" s="467"/>
      <c r="BY164" s="490"/>
      <c r="CA164" s="19">
        <f t="shared" ref="CA164" si="8021">IF(AND($N163=1,$M164&lt;&gt;$BZ$7),1,0)</f>
        <v>0</v>
      </c>
      <c r="CB164" s="19">
        <f t="shared" ref="CB164" si="8022">IF(AND($R163=1,$Q164&lt;&gt;$BZ$7),1,0)</f>
        <v>0</v>
      </c>
      <c r="CC164" s="19">
        <f t="shared" ref="CC164" si="8023">IF(AND($V163=1,$U164&lt;&gt;$BZ$7),1,0)</f>
        <v>0</v>
      </c>
      <c r="CD164" s="19">
        <f t="shared" ref="CD164" si="8024">IF(AND($Z163=1,$Y164&lt;&gt;$BZ$7),1,0)</f>
        <v>0</v>
      </c>
      <c r="CE164" s="19">
        <f t="shared" ref="CE164" si="8025">IF(AND($AH163=1,$AG164&lt;&gt;$BZ$7),1,0)</f>
        <v>0</v>
      </c>
      <c r="CF164" s="19">
        <f t="shared" ref="CF164" si="8026">IF(AND($AL163=1,$AK164&lt;&gt;$BZ$7),1,0)</f>
        <v>0</v>
      </c>
      <c r="CG164" s="19">
        <f t="shared" ref="CG164" si="8027">IF(AND($AT163=1,$AS164&lt;&gt;$BZ$7),1,0)</f>
        <v>0</v>
      </c>
      <c r="CH164" s="19">
        <f t="shared" ref="CH164" si="8028">IF(AND($AX163=1,$AW164&lt;&gt;$BZ$7),1,0)</f>
        <v>0</v>
      </c>
      <c r="CI164" s="19">
        <f t="shared" ref="CI164" si="8029">IF(AND($BF163=1,$BE164&lt;&gt;$BZ$7),1,0)</f>
        <v>0</v>
      </c>
      <c r="CJ164" s="19">
        <f t="shared" ref="CJ164" si="8030">IF(AND($BJ163=1,$BI164&lt;&gt;$BZ$7),1,0)</f>
        <v>0</v>
      </c>
      <c r="CK164" s="19">
        <f t="shared" ref="CK164" si="8031">IF(AND($BR163=1,$BQ164&lt;&gt;$BZ$7),1,0)</f>
        <v>0</v>
      </c>
      <c r="CL164" s="19">
        <f t="shared" ref="CL164" si="8032">IF(AND($BV163=1,$BU164&lt;&gt;$BZ$7),1,0)</f>
        <v>0</v>
      </c>
      <c r="CO164" s="19">
        <f>IF(AND($M164&lt;&gt;$CN$7,$M164&lt;=$CN$6),1,0)</f>
        <v>0</v>
      </c>
      <c r="CP164" s="19">
        <f>IF(AND($Q164&lt;&gt;$CN$7,$Q164&lt;=$CN$6),1,0)</f>
        <v>0</v>
      </c>
      <c r="CQ164" s="19">
        <f>IF(AND($U164&lt;&gt;$CN$7,$U164&lt;=$CN$6),1,0)</f>
        <v>0</v>
      </c>
      <c r="CR164" s="19">
        <f>IF(AND($Y164&lt;&gt;$CN$7,$Y164&lt;=$CN$6),1,0)</f>
        <v>0</v>
      </c>
      <c r="CS164" s="19">
        <f>IF(AND($AG164&lt;&gt;$CN$7,$AG164&lt;=$CN$6),1,0)</f>
        <v>0</v>
      </c>
      <c r="CT164" s="19">
        <f>IF(AND($AK164&lt;&gt;$CN$7,$AK164&lt;=$CN$6),1,0)</f>
        <v>0</v>
      </c>
      <c r="CU164" s="19">
        <f>IF(AND($AS164&lt;&gt;$CN$7,$AS164&lt;=$CN$6),1,0)</f>
        <v>0</v>
      </c>
      <c r="CV164" s="19">
        <f>IF(AND($AW164&lt;&gt;$CN$7,$AW164&lt;=$CN$6),1,0)</f>
        <v>0</v>
      </c>
      <c r="CW164" s="19">
        <f>IF(AND($BE164&lt;&gt;$CN$7,$BE164&lt;=$CN$6),1,0)</f>
        <v>0</v>
      </c>
      <c r="CX164" s="19">
        <f>IF(AND($BI164&lt;&gt;$CN$7,$BI164&lt;=$CN$6),1,0)</f>
        <v>0</v>
      </c>
      <c r="CY164" s="19">
        <f>IF(AND($BQ164&lt;&gt;$CN$7,$BQ164&lt;=$CN$6),1,0)</f>
        <v>0</v>
      </c>
      <c r="CZ164" s="19">
        <f>IF(AND($BU164&lt;&gt;$CN$7,$BU164&lt;=$CN$6),1,0)</f>
        <v>0</v>
      </c>
      <c r="DC164" s="19">
        <f>IF($N163=1,1,0)</f>
        <v>0</v>
      </c>
      <c r="DD164" s="19">
        <f>IF($R163=1,1,0)</f>
        <v>0</v>
      </c>
      <c r="DE164" s="19">
        <f>IF($V163=1,1,0)</f>
        <v>0</v>
      </c>
      <c r="DF164" s="19">
        <f>IF($Z163=1,1,0)</f>
        <v>0</v>
      </c>
      <c r="DG164" s="19">
        <f>IF($AH163=1,1,0)</f>
        <v>0</v>
      </c>
      <c r="DH164" s="19">
        <f>IF($AL163=1,1,0)</f>
        <v>0</v>
      </c>
      <c r="DI164" s="19">
        <f>IF($AT163=1,1,0)</f>
        <v>0</v>
      </c>
      <c r="DJ164" s="19">
        <f>IF($AX163=1,1,0)</f>
        <v>0</v>
      </c>
      <c r="DK164" s="19">
        <f>IF($BF163=1,1,0)</f>
        <v>0</v>
      </c>
      <c r="DL164" s="19">
        <f>IF($BJ163=1,1,0)</f>
        <v>0</v>
      </c>
      <c r="DM164" s="19">
        <f>IF($BR163=1,1,0)</f>
        <v>0</v>
      </c>
      <c r="DN164" s="19">
        <f>IF($BV163=1,1,0)</f>
        <v>0</v>
      </c>
      <c r="DQ164" s="19">
        <f t="shared" ref="DQ164" si="8033">IF($N163=1,1,0)</f>
        <v>0</v>
      </c>
      <c r="DR164" s="19">
        <f t="shared" ref="DR164" si="8034">IF($R163=1,1,0)</f>
        <v>0</v>
      </c>
      <c r="DS164" s="19">
        <f t="shared" ref="DS164" si="8035">IF($V163=1,1,0)</f>
        <v>0</v>
      </c>
      <c r="DT164" s="19">
        <f t="shared" ref="DT164" si="8036">IF($Z163=1,1,0)</f>
        <v>0</v>
      </c>
      <c r="DU164" s="19">
        <f t="shared" ref="DU164" si="8037">IF($AH163=1,1,0)</f>
        <v>0</v>
      </c>
      <c r="DV164" s="19">
        <f t="shared" ref="DV164" si="8038">IF($AL163=1,1,0)</f>
        <v>0</v>
      </c>
      <c r="DW164" s="19">
        <f t="shared" ref="DW164" si="8039">IF($AT163=1,1,0)</f>
        <v>0</v>
      </c>
      <c r="DX164" s="19">
        <f t="shared" ref="DX164" si="8040">IF($AX163=1,1,0)</f>
        <v>0</v>
      </c>
      <c r="DY164" s="19">
        <f t="shared" ref="DY164" si="8041">IF($BF163=1,1,0)</f>
        <v>0</v>
      </c>
      <c r="DZ164" s="19">
        <f t="shared" ref="DZ164" si="8042">IF($BJ163=1,1,0)</f>
        <v>0</v>
      </c>
      <c r="EA164" s="19">
        <f t="shared" ref="EA164" si="8043">IF($BR163=1,1,0)</f>
        <v>0</v>
      </c>
      <c r="EB164" s="19">
        <f t="shared" ref="EB164" si="8044">IF($BV163=1,1,0)</f>
        <v>0</v>
      </c>
      <c r="EE164" s="329">
        <f>N163*$FU164*週間進捗報告書!$G$9</f>
        <v>0</v>
      </c>
      <c r="EF164" s="329">
        <f>R163*$FV164*週間進捗報告書!$G$10</f>
        <v>0</v>
      </c>
      <c r="EG164" s="329">
        <f>V163*$FW164*週間進捗報告書!$G$11</f>
        <v>0</v>
      </c>
      <c r="EH164" s="329">
        <f>Z163*$FX164*週間進捗報告書!$G$12</f>
        <v>0</v>
      </c>
      <c r="EI164" s="329">
        <f>AH163*$FY164*週間進捗報告書!$G$13</f>
        <v>0</v>
      </c>
      <c r="EJ164" s="329">
        <f>AL163*$FZ164*週間進捗報告書!$G$14</f>
        <v>0</v>
      </c>
      <c r="EK164" s="329">
        <f>AT163*$GA164*週間進捗報告書!$G$15</f>
        <v>0</v>
      </c>
      <c r="EL164" s="329">
        <f>AX163*$GB164*週間進捗報告書!$G$16</f>
        <v>0</v>
      </c>
      <c r="EM164" s="329">
        <f>BF163*$GC164*週間進捗報告書!$G$17</f>
        <v>0</v>
      </c>
      <c r="EN164" s="329">
        <f>BJ163*$GD164*週間進捗報告書!$G$18</f>
        <v>0</v>
      </c>
      <c r="EO164" s="329">
        <f>BR163*$GE164*週間進捗報告書!$G$19</f>
        <v>0</v>
      </c>
      <c r="EP164" s="329">
        <f>BV163*$GF164*週間進捗報告書!$G$20</f>
        <v>0</v>
      </c>
      <c r="ER164" s="547"/>
      <c r="ES164" s="547"/>
      <c r="ET164" s="547"/>
      <c r="EU164" s="547"/>
      <c r="EV164" s="547"/>
      <c r="EW164" s="547"/>
      <c r="EX164" s="547"/>
      <c r="EY164" s="547"/>
      <c r="EZ164" s="547"/>
      <c r="FA164" s="547"/>
      <c r="FB164" s="547"/>
      <c r="FC164" s="547"/>
      <c r="FD164" s="547"/>
      <c r="FE164" s="332"/>
      <c r="FG164" s="19"/>
      <c r="FH164" s="19"/>
      <c r="FI164" s="19"/>
      <c r="FJ164" s="19"/>
      <c r="FK164" s="19"/>
      <c r="FL164" s="19"/>
      <c r="FM164" s="19"/>
      <c r="FN164" s="19"/>
      <c r="FO164" s="19"/>
      <c r="FP164" s="19"/>
      <c r="FQ164" s="19"/>
      <c r="FR164" s="19"/>
      <c r="FU164" s="295">
        <f t="shared" ref="FU164" si="8045">FU163</f>
        <v>0</v>
      </c>
      <c r="FV164" s="295">
        <f t="shared" ref="FV164" si="8046">FV163</f>
        <v>0</v>
      </c>
      <c r="FW164" s="295">
        <f t="shared" ref="FW164" si="8047">FW163</f>
        <v>0</v>
      </c>
      <c r="FX164" s="295">
        <f t="shared" ref="FX164" si="8048">FX163</f>
        <v>0</v>
      </c>
      <c r="FY164" s="295">
        <f t="shared" ref="FY164" si="8049">FY163</f>
        <v>0</v>
      </c>
      <c r="FZ164" s="295">
        <f t="shared" ref="FZ164" si="8050">FZ163</f>
        <v>0</v>
      </c>
      <c r="GA164" s="295">
        <f t="shared" ref="GA164" si="8051">GA163</f>
        <v>0</v>
      </c>
      <c r="GB164" s="295">
        <f t="shared" ref="GB164" si="8052">GB163</f>
        <v>0</v>
      </c>
      <c r="GC164" s="295">
        <f t="shared" ref="GC164" si="8053">GC163</f>
        <v>0</v>
      </c>
      <c r="GD164" s="295">
        <f t="shared" ref="GD164" si="8054">GD163</f>
        <v>0</v>
      </c>
      <c r="GE164" s="295">
        <f t="shared" ref="GE164" si="8055">GE163</f>
        <v>0</v>
      </c>
      <c r="GF164" s="295">
        <f t="shared" ref="GF164" si="8056">GF163</f>
        <v>0</v>
      </c>
      <c r="GG164" s="295" t="e">
        <f t="shared" ref="GG164" si="8057">GG163</f>
        <v>#N/A</v>
      </c>
      <c r="GH164" s="2" t="e">
        <f>INDEX(リスト!$V:$V,MATCH(中日程計画表!$D163,リスト!$D:$D,0))</f>
        <v>#N/A</v>
      </c>
      <c r="GI164" s="2" t="e">
        <f>INDEX(リスト!$A:$A,MATCH(中日程計画表!$D163,リスト!$D:$D,0))</f>
        <v>#N/A</v>
      </c>
      <c r="GJ164" s="2" t="e">
        <f>INDEX(リスト!$U:$U,MATCH(中日程計画表!$D163,リスト!$D:$D,0))</f>
        <v>#N/A</v>
      </c>
      <c r="GK164" s="5" t="e">
        <f>INDEX(リスト!$W:$W,MATCH(中日程計画表!$D163,リスト!$D:$D,0))</f>
        <v>#N/A</v>
      </c>
      <c r="GL164" s="2" t="s">
        <v>201</v>
      </c>
      <c r="GM164" s="296">
        <f t="shared" ref="GM164" si="8058">GM163</f>
        <v>0</v>
      </c>
      <c r="GN164" s="296" t="str">
        <f t="shared" ref="GN164" si="8059">GN163</f>
        <v>ログイン情報</v>
      </c>
      <c r="GU164" s="461"/>
      <c r="GV164" s="460"/>
      <c r="GW164" s="460"/>
      <c r="GX164" s="461"/>
      <c r="GY164" s="461"/>
      <c r="GZ164" s="460"/>
      <c r="HA164" s="460"/>
      <c r="HB164" s="461"/>
      <c r="HC164" s="461"/>
      <c r="HD164" s="460"/>
      <c r="HE164" s="460"/>
      <c r="HF164" s="461"/>
      <c r="HG164" s="461"/>
      <c r="HH164" s="460"/>
      <c r="HI164" s="460"/>
      <c r="HJ164" s="461"/>
      <c r="HK164" s="461"/>
      <c r="HL164" s="460"/>
      <c r="HM164" s="460"/>
      <c r="HN164" s="461"/>
      <c r="HO164" s="461"/>
      <c r="HP164" s="460"/>
      <c r="HQ164" s="460"/>
      <c r="HR164" s="461"/>
      <c r="HS164" s="4"/>
    </row>
    <row r="165" spans="1:227" ht="12" customHeight="1">
      <c r="A165" s="488" t="str">
        <f t="shared" ref="A165" ca="1" si="8060">INDIRECT("リスト!A"&amp;B165+6)</f>
        <v>マスタ</v>
      </c>
      <c r="B165" s="486">
        <f t="shared" ref="B165" si="8061">ROUNDDOWN((ROW()-6)/2,0)+1</f>
        <v>80</v>
      </c>
      <c r="C165" s="474" t="str">
        <f>機能グループ名</f>
        <v>システム</v>
      </c>
      <c r="D165" s="484">
        <f>機能ID</f>
        <v>0</v>
      </c>
      <c r="E165" s="482" t="str">
        <f>機能名</f>
        <v>リポジトリ</v>
      </c>
      <c r="F165" s="315"/>
      <c r="G165" s="315"/>
      <c r="H165" s="315"/>
      <c r="I165" s="315"/>
      <c r="J165" s="316"/>
      <c r="K165" s="480" t="str">
        <f>担当者_SR</f>
        <v>NG</v>
      </c>
      <c r="L165" s="76"/>
      <c r="M165" s="76"/>
      <c r="N165" s="470"/>
      <c r="O165" s="474" t="str">
        <f>担当者_SRR</f>
        <v>NG</v>
      </c>
      <c r="P165" s="76"/>
      <c r="Q165" s="76"/>
      <c r="R165" s="470"/>
      <c r="S165" s="474" t="str">
        <f>担当者_DS</f>
        <v>NG</v>
      </c>
      <c r="T165" s="76"/>
      <c r="U165" s="76"/>
      <c r="V165" s="470"/>
      <c r="W165" s="472" t="str">
        <f>担当者_DSR</f>
        <v>NG</v>
      </c>
      <c r="X165" s="76"/>
      <c r="Y165" s="76"/>
      <c r="Z165" s="478"/>
      <c r="AA165" s="476"/>
      <c r="AB165" s="79"/>
      <c r="AC165" s="79"/>
      <c r="AD165" s="470">
        <f>IF(AC166 &lt;&gt; "",1,0)</f>
        <v>0</v>
      </c>
      <c r="AE165" s="472" t="str">
        <f>担当者_CD</f>
        <v>NG</v>
      </c>
      <c r="AF165" s="76"/>
      <c r="AG165" s="76"/>
      <c r="AH165" s="470"/>
      <c r="AI165" s="472" t="str">
        <f>担当者_DD</f>
        <v>NG</v>
      </c>
      <c r="AJ165" s="76"/>
      <c r="AK165" s="76"/>
      <c r="AL165" s="478"/>
      <c r="AM165" s="476"/>
      <c r="AN165" s="79"/>
      <c r="AO165" s="79"/>
      <c r="AP165" s="470">
        <f>IF(AO166 &lt;&gt; "",1,0)</f>
        <v>0</v>
      </c>
      <c r="AQ165" s="472" t="str">
        <f>担当者_MCL</f>
        <v>NG</v>
      </c>
      <c r="AR165" s="76"/>
      <c r="AS165" s="76"/>
      <c r="AT165" s="470"/>
      <c r="AU165" s="472" t="str">
        <f>担当者_MCLR</f>
        <v>NG</v>
      </c>
      <c r="AV165" s="76"/>
      <c r="AW165" s="76"/>
      <c r="AX165" s="470"/>
      <c r="AY165" s="476"/>
      <c r="AZ165" s="79"/>
      <c r="BA165" s="79"/>
      <c r="BB165" s="470">
        <f>IF(BA166 &lt;&gt; "",1,0)</f>
        <v>0</v>
      </c>
      <c r="BC165" s="474" t="str">
        <f>担当者_MT</f>
        <v>NG</v>
      </c>
      <c r="BD165" s="76"/>
      <c r="BE165" s="76"/>
      <c r="BF165" s="470"/>
      <c r="BG165" s="472" t="str">
        <f>担当者_M検</f>
        <v>NG</v>
      </c>
      <c r="BH165" s="76"/>
      <c r="BI165" s="76"/>
      <c r="BJ165" s="470"/>
      <c r="BK165" s="476"/>
      <c r="BL165" s="79"/>
      <c r="BM165" s="79"/>
      <c r="BN165" s="470">
        <v>0</v>
      </c>
      <c r="BO165" s="474" t="str">
        <f>担当者_モテ</f>
        <v>NG</v>
      </c>
      <c r="BP165" s="76"/>
      <c r="BQ165" s="76"/>
      <c r="BR165" s="470"/>
      <c r="BS165" s="472" t="str">
        <f>担当者_モテR</f>
        <v>NG</v>
      </c>
      <c r="BT165" s="76"/>
      <c r="BU165" s="76"/>
      <c r="BV165" s="470"/>
      <c r="BW165" s="468">
        <f t="shared" ref="BW165" si="8062">IFERROR(SUM(IF(K165&lt;&gt;"NG",N165*K$1,0),IF(O165&lt;&gt;"NG",R165*O$1,0),IF(S165&lt;&gt;"NG",V165*S$1,0),IF(W165&lt;&gt;"NG",Z165*W$1,0),IF(AA165&lt;&gt;"NG",AD165*AA$1,0),IF(AE165&lt;&gt;"NG",AH165*AE$1,0),IF(AI165&lt;&gt;"NG",AL165*AI$1,0),IF(AM165&lt;&gt;"NG",AP165*AM$1,0),IF(AQ165&lt;&gt;"NG",AT165*AQ$1,0),IF(AU165&lt;&gt;"NG",AX165*AU$1,0),IF(AY165&lt;&gt;"NG",BB165*AY$1,0),IF(BC165&lt;&gt;"NG",BF165*BC$1,0),IF(BG165&lt;&gt;"NG",BJ165*BG$1,0),IF(BK165&lt;&gt;"NG",BN165*BK$1,0),IF(BO165&lt;&gt;"NG",BR165*BO$1,0),IF(BS165&lt;&gt;"NG",BV165*BS$1,0))/SUM(IF(K165&lt;&gt;"NG",K$1,0),IF(O165&lt;&gt;"NG",O$1,0),IF(S165&lt;&gt;"NG",S$1,0),IF(W165&lt;&gt;"NG",W$1,0),IF(AA165&lt;&gt;"NG",AA$1,0),IF(AE165&lt;&gt;"NG",AE$1,0),IF(AI165&lt;&gt;"NG",AI$1,0),IF(AM165&lt;&gt;"NG",AM$1,0),IF(AQ165&lt;&gt;"NG",AQ$1,0),IF(AU165&lt;&gt;"NG",AU$1,0),IF(AY165&lt;&gt;"NG",AY$1,0),IF(BC165&lt;&gt;"NG",BC$1,0),IF(BG165&lt;&gt;"NG",BG$1,0),IF(BK165&lt;&gt;"NG",BK$1,0),IF(BO165&lt;&gt;"NG",BO$1,0),IF(BS165&lt;&gt;"NG",BS$1,0)),0)</f>
        <v>0</v>
      </c>
      <c r="BX165" s="466"/>
      <c r="BY165" s="490"/>
      <c r="BZ165" s="5"/>
      <c r="CA165" s="32">
        <f t="shared" ref="CA165" si="8063">IF(AND($M165&lt;&gt;$BZ$5,$M165&lt;=$BZ$6,$M165&lt;&gt;$BZ$7),1,0)</f>
        <v>0</v>
      </c>
      <c r="CB165" s="32">
        <f t="shared" ref="CB165" si="8064">IF(AND($Q165&lt;&gt;$BZ$5,$Q165&lt;=$BZ$6,$Q165&lt;&gt;$BZ$7),1,0)</f>
        <v>0</v>
      </c>
      <c r="CC165" s="32">
        <f t="shared" ref="CC165" si="8065">IF(AND($U165&lt;&gt;$BZ$5,$U165&lt;=$BZ$6,$U165&lt;&gt;$BZ$7),1,0)</f>
        <v>0</v>
      </c>
      <c r="CD165" s="32">
        <f t="shared" ref="CD165" si="8066">IF(AND($Y165&lt;&gt;$BZ$5,$Y165&lt;=$BZ$6,$Y165&lt;&gt;$BZ$7),1,0)</f>
        <v>0</v>
      </c>
      <c r="CE165" s="32">
        <f t="shared" ref="CE165" si="8067">IF(AND($AG165&lt;&gt;$BZ$5,$AG165&lt;=$BZ$6,$AG165&lt;&gt;$BZ$7),1,0)</f>
        <v>0</v>
      </c>
      <c r="CF165" s="32">
        <f t="shared" ref="CF165" si="8068">IF(AND($AK165&lt;&gt;$BZ$5,$AK165&lt;=$BZ$6,$AK165&lt;&gt;$BZ$7),1,0)</f>
        <v>0</v>
      </c>
      <c r="CG165" s="32">
        <f t="shared" ref="CG165" si="8069">IF(AND($AS165&lt;&gt;$BZ$5,$AS165&lt;=$BZ$6,$AS165&lt;&gt;$BZ$7),1,0)</f>
        <v>0</v>
      </c>
      <c r="CH165" s="32">
        <f t="shared" ref="CH165" si="8070">IF(AND($AW165&lt;&gt;$BZ$5,$AW165&lt;=$BZ$6,$AW165&lt;&gt;$BZ$7),1,0)</f>
        <v>0</v>
      </c>
      <c r="CI165" s="32">
        <f t="shared" ref="CI165" si="8071">IF(AND($BE165&lt;&gt;$BZ$5,$BE165&lt;=$BZ$6,$BE165&lt;&gt;$BZ$7),1,0)</f>
        <v>0</v>
      </c>
      <c r="CJ165" s="32">
        <f t="shared" ref="CJ165" si="8072">IF(AND($BI165&lt;&gt;$BZ$5,$BI165&lt;=$BZ$6,$BI165&lt;&gt;$BZ$7),1,0)</f>
        <v>0</v>
      </c>
      <c r="CK165" s="32">
        <f t="shared" ref="CK165" si="8073">IF(AND($BQ165&lt;&gt;$BZ$5,$BQ165&lt;=$BZ$6,$BQ165&lt;&gt;$BZ$7),1,0)</f>
        <v>0</v>
      </c>
      <c r="CL165" s="32">
        <f t="shared" ref="CL165" si="8074">IF(AND($BU165&lt;&gt;$BZ$5,$BU165&lt;=$BZ$6,$BU165&lt;&gt;$BZ$7),1,0)</f>
        <v>0</v>
      </c>
      <c r="CO165" s="32">
        <f>IF(AND($M165&lt;&gt;$CN$5,$M165&lt;=$CN$6,$M165&lt;&gt;$CN$7),1,0)</f>
        <v>0</v>
      </c>
      <c r="CP165" s="32">
        <f>IF(AND($Q165&lt;&gt;$CN$5,$Q165&lt;=$CN$6,$Q165&lt;&gt;$CN$7),1,0)</f>
        <v>0</v>
      </c>
      <c r="CQ165" s="32">
        <f>IF(AND($U165&lt;&gt;$CN$5,$U165&lt;=$CN$6,$U165&lt;&gt;$CN$7),1,0)</f>
        <v>0</v>
      </c>
      <c r="CR165" s="32">
        <f>IF(AND($Y165&lt;&gt;$CN$5,$Y165&lt;=$CN$6,$Y165&lt;&gt;$CN$7),1,0)</f>
        <v>0</v>
      </c>
      <c r="CS165" s="32">
        <f>IF(AND($AG165&lt;&gt;$CN$5,$AG165&lt;=$CN$6,$AG165&lt;&gt;$CN$7),1,0)</f>
        <v>0</v>
      </c>
      <c r="CT165" s="32">
        <f>IF(AND($AK165&lt;&gt;$CN$5,$AK165&lt;=$CN$6,$AK165&lt;&gt;$CN$7),1,0)</f>
        <v>0</v>
      </c>
      <c r="CU165" s="32">
        <f>IF(AND($AS165&lt;&gt;$CN$5,$AS165&lt;=$CN$6,$AS165&lt;&gt;$CN$7),1,0)</f>
        <v>0</v>
      </c>
      <c r="CV165" s="32">
        <f>IF(AND($AW165&lt;&gt;$CN$5,$AW165&lt;=$CN$6,$AW165&lt;&gt;$CN$7),1,0)</f>
        <v>0</v>
      </c>
      <c r="CW165" s="32">
        <f>IF(AND($BE165&lt;&gt;$CN$5,$BE165&lt;=$CN$6,$BE165&lt;&gt;$CN$7),1,0)</f>
        <v>0</v>
      </c>
      <c r="CX165" s="32">
        <f>IF(AND($BI165&lt;&gt;$CN$5,$BI165&lt;=$CN$6,$BI165&lt;&gt;$CN$7),1,0)</f>
        <v>0</v>
      </c>
      <c r="CY165" s="32">
        <f>IF(AND($BQ165&lt;&gt;$CN$5,$BQ165&lt;=$CN$6,$BQ165&lt;&gt;$CN$7),1,0)</f>
        <v>0</v>
      </c>
      <c r="CZ165" s="32">
        <f>IF(AND($BU165&lt;&gt;$CN$5,$BU165&lt;=$CN$6,$BU165&lt;&gt;$CN$7),1,0)</f>
        <v>0</v>
      </c>
      <c r="DC165" s="32">
        <f>IF(AND($M165&lt;&gt;$DB$5,$M165&lt;=$DB$6,$M165&lt;&gt;$CN$7),1,0)</f>
        <v>0</v>
      </c>
      <c r="DD165" s="32">
        <f>IF(AND($Q165&lt;&gt;$DB$5,$Q165&lt;=$DB$6,$Q165&lt;&gt;$CN$7),1,0)</f>
        <v>0</v>
      </c>
      <c r="DE165" s="32">
        <f>IF(AND($U165&lt;&gt;$DB$5,$U165&lt;=$DB$6,$U165&lt;&gt;$CN$7),1,0)</f>
        <v>0</v>
      </c>
      <c r="DF165" s="32">
        <f>IF(AND($Y165&lt;&gt;$DB$5,$Y165&lt;=$DB$6,$Y165&lt;&gt;$CN$7),1,0)</f>
        <v>0</v>
      </c>
      <c r="DG165" s="32">
        <f>IF(AND($AG165&lt;&gt;$DB$5,$AG165&lt;=$DB$6,$AG165&lt;&gt;$CN$7),1,0)</f>
        <v>0</v>
      </c>
      <c r="DH165" s="32">
        <f>IF(AND($AK165&lt;&gt;$DB$5,$AK165&lt;=$DB$6,$AK165&lt;&gt;$CN$7),1,0)</f>
        <v>0</v>
      </c>
      <c r="DI165" s="32">
        <f>IF(AND($AS165&lt;&gt;$DB$5,$AS165&lt;=$DB$6,$AS165&lt;&gt;$CN$7),1,0)</f>
        <v>0</v>
      </c>
      <c r="DJ165" s="32">
        <f>IF(AND($AW165&lt;&gt;$DB$5,$AW165&lt;=$DB$6,$AW165&lt;&gt;$CN$7),1,0)</f>
        <v>0</v>
      </c>
      <c r="DK165" s="32">
        <f>IF(AND($BE165&lt;&gt;$DB$5,$BE165&lt;=$DB$6,$BE165&lt;&gt;$CN$7),1,0)</f>
        <v>0</v>
      </c>
      <c r="DL165" s="32">
        <f>IF(AND($BI165&lt;&gt;$DB$5,$BI165&lt;=$DB$6,$BI165&lt;&gt;$CN$7),1,0)</f>
        <v>0</v>
      </c>
      <c r="DM165" s="32">
        <f>IF(AND($BQ165&lt;&gt;$DB$5,$BQ165&lt;=$DB$6,$BQ165&lt;&gt;$CN$7),1,0)</f>
        <v>0</v>
      </c>
      <c r="DN165" s="32">
        <f>IF(AND($BU165&lt;&gt;$DB$5,$BU165&lt;=$DB$6,$BU165&lt;&gt;$CN$7),1,0)</f>
        <v>0</v>
      </c>
      <c r="DQ165" s="32">
        <f t="shared" ref="DQ165" si="8075">IF(AND($M165&lt;&gt;$DP$5,$M165&lt;=$DP$6,$M165&lt;&gt;$CN$7),1,0)</f>
        <v>0</v>
      </c>
      <c r="DR165" s="32">
        <f t="shared" ref="DR165" si="8076">IF(AND($Q165&lt;&gt;$DP$5,$Q165&lt;=$DP$6,$Q165&lt;&gt;$CN$7),1,0)</f>
        <v>0</v>
      </c>
      <c r="DS165" s="32">
        <f t="shared" ref="DS165" si="8077">IF(AND($U165&lt;&gt;$DP$5,$U165&lt;=$DP$6,$U165&lt;&gt;$CN$7),1,0)</f>
        <v>0</v>
      </c>
      <c r="DT165" s="32">
        <f t="shared" ref="DT165" si="8078">IF(AND($Y165&lt;&gt;$DP$5,$Y165&lt;=$DP$6,$Y165&lt;&gt;$CN$7),1,0)</f>
        <v>0</v>
      </c>
      <c r="DU165" s="32">
        <f t="shared" ref="DU165" si="8079">IF(AND($AG165&lt;&gt;$DP$5,$AG165&lt;=$DP$6,$AG165&lt;&gt;$CN$7),1,0)</f>
        <v>0</v>
      </c>
      <c r="DV165" s="32">
        <f t="shared" ref="DV165" si="8080">IF(AND($AK165&lt;&gt;$DP$5,$AK165&lt;=$DP$6,$AK165&lt;&gt;$CN$7),1,0)</f>
        <v>0</v>
      </c>
      <c r="DW165" s="32">
        <f t="shared" ref="DW165" si="8081">IF(AND($AS165&lt;&gt;$DP$5,$AS165&lt;=$DP$6,$AS165&lt;&gt;$CN$7),1,0)</f>
        <v>0</v>
      </c>
      <c r="DX165" s="32">
        <f t="shared" ref="DX165" si="8082">IF(AND($AW165&lt;&gt;$DP$5,$AW165&lt;=$DP$6,$AW165&lt;&gt;$CN$7),1,0)</f>
        <v>0</v>
      </c>
      <c r="DY165" s="32">
        <f t="shared" ref="DY165" si="8083">IF(AND($BE165&lt;&gt;$DP$5,$BE165&lt;=$DP$6,$BE165&lt;&gt;$CN$7),1,0)</f>
        <v>0</v>
      </c>
      <c r="DZ165" s="32">
        <f t="shared" ref="DZ165" si="8084">IF(AND($BI165&lt;&gt;$DP$5,$BI165&lt;=$DP$6,$BI165&lt;&gt;$CN$7),1,0)</f>
        <v>0</v>
      </c>
      <c r="EA165" s="32">
        <f t="shared" ref="EA165" si="8085">IF(AND($BQ165&lt;&gt;$DP$5,$BQ165&lt;=$DP$6,$BQ165&lt;&gt;$CN$7),1,0)</f>
        <v>0</v>
      </c>
      <c r="EB165" s="32">
        <f t="shared" ref="EB165" si="8086">IF(AND($BU165&lt;&gt;$DP$5,$BU165&lt;=$DP$6,$BU165&lt;&gt;$CN$7),1,0)</f>
        <v>0</v>
      </c>
      <c r="EE165" s="328">
        <f>IF(M165&lt;&gt;"",IF(M165&lt;=$ED$6,1,IF(L165&gt;$ED$6,0,NETWORKDAYS(L165,$ED$6,祭日リスト)/NETWORKDAYS(L165,M165,祭日リスト)))*$GG165*週間進捗報告書!$G$9,0)</f>
        <v>0</v>
      </c>
      <c r="EF165" s="328">
        <f>IF(Q165&lt;&gt;"",IF(Q165&lt;=$ED$6,1,IF(P165&gt;$ED$6,0,NETWORKDAYS(P165,$ED$6,祭日リスト)/NETWORKDAYS(P165,Q165,祭日リスト)))*$GG165*週間進捗報告書!$G$10,0)</f>
        <v>0</v>
      </c>
      <c r="EG165" s="328">
        <f>IF(U165&lt;&gt;"",IF(U165&lt;=$ED$6,1,IF(T165&gt;$ED$6,0,NETWORKDAYS(T165,$ED$6,祭日リスト)/NETWORKDAYS(T165,U165,祭日リスト)))*$GG165*週間進捗報告書!$G$11,0)</f>
        <v>0</v>
      </c>
      <c r="EH165" s="328">
        <f>IF(Y165&lt;&gt;"",IF(Y165&lt;=$ED$6,1,IF(X165&gt;$ED$6,0,NETWORKDAYS(X165,$ED$6,祭日リスト)/NETWORKDAYS(X165,Y165,祭日リスト)))*$GG165*週間進捗報告書!$G$12,0)</f>
        <v>0</v>
      </c>
      <c r="EI165" s="328">
        <f>IF(AG165&lt;&gt;"",IF(AG165&lt;=$ED$6,1,IF(AF165&gt;$ED$6,0,NETWORKDAYS(AF165,$ED$6,祭日リスト)/NETWORKDAYS(AF165,AG165,祭日リスト)))*$GG165*週間進捗報告書!$G$13,0)</f>
        <v>0</v>
      </c>
      <c r="EJ165" s="328">
        <f>IF(AK165&lt;&gt;"",IF(AK165&lt;=$ED$6,1,IF(AJ165&gt;$ED$6,0,NETWORKDAYS(AJ165,$ED$6,祭日リスト)/NETWORKDAYS(AJ165,AK165,祭日リスト)))*$GG165*週間進捗報告書!$G$14,0)</f>
        <v>0</v>
      </c>
      <c r="EK165" s="328">
        <f>IF(AS165&lt;&gt;"",IF(AS165&lt;=$ED$6,1,IF(AR165&gt;$ED$6,0,NETWORKDAYS(AR165,$ED$6,祭日リスト)/NETWORKDAYS(AR165,AS165,祭日リスト)))*$GG165*週間進捗報告書!$G$15,0)</f>
        <v>0</v>
      </c>
      <c r="EL165" s="328">
        <f>IF(AW165&lt;&gt;"",IF(AW165&lt;=$ED$6,1,IF(AV165&gt;$ED$6,0,NETWORKDAYS(AV165,$ED$6,祭日リスト)/NETWORKDAYS(AV165,AW165,祭日リスト)))*$GG165*週間進捗報告書!$G$16,0)</f>
        <v>0</v>
      </c>
      <c r="EM165" s="328">
        <f>IF(BE165&lt;&gt;"",IF(BE165&lt;=$ED$6,1,IF(BD165&gt;$ED$6,0,NETWORKDAYS(BD165,$ED$6,祭日リスト)/NETWORKDAYS(BD165,BE165,祭日リスト)))*$GG165*週間進捗報告書!$G$17,0)</f>
        <v>0</v>
      </c>
      <c r="EN165" s="328">
        <f>IF(BI165&lt;&gt;"",IF(BI165&lt;=$ED$6,1,IF(BH165&gt;$ED$6,0,NETWORKDAYS(BH165,$ED$6,祭日リスト)/NETWORKDAYS(BH165,BI165,祭日リスト)))*$GG165*週間進捗報告書!$G$18,0)</f>
        <v>0</v>
      </c>
      <c r="EO165" s="328">
        <f>IF(BQ165&lt;&gt;"",IF(BQ165&lt;=$ED$6,1,IF(BP165&gt;$ED$6,0,NETWORKDAYS(BP165,$ED$6,祭日リスト)/NETWORKDAYS(BP165,BQ165,祭日リスト)))*$GG165*週間進捗報告書!$G$19,0)</f>
        <v>0</v>
      </c>
      <c r="EP165" s="328">
        <f>IF(BU165&lt;&gt;"",IF(BU165&lt;=$ED$6,1,IF(BT165&gt;$ED$6,0,NETWORKDAYS(BT165,$ED$6,祭日リスト)/NETWORKDAYS(BT165,BU165,祭日リスト)))*$GG165*週間進捗報告書!$G$20,0)</f>
        <v>0</v>
      </c>
      <c r="ER165" s="547">
        <f t="shared" ref="ER165:FC165" si="8087">EE165-EE166</f>
        <v>0</v>
      </c>
      <c r="ES165" s="547">
        <f t="shared" si="8087"/>
        <v>0</v>
      </c>
      <c r="ET165" s="547">
        <f t="shared" si="8087"/>
        <v>0</v>
      </c>
      <c r="EU165" s="547">
        <f t="shared" si="8087"/>
        <v>0</v>
      </c>
      <c r="EV165" s="547">
        <f t="shared" si="8087"/>
        <v>0</v>
      </c>
      <c r="EW165" s="547">
        <f t="shared" si="8087"/>
        <v>0</v>
      </c>
      <c r="EX165" s="547">
        <f t="shared" si="8087"/>
        <v>0</v>
      </c>
      <c r="EY165" s="547">
        <f t="shared" si="8087"/>
        <v>0</v>
      </c>
      <c r="EZ165" s="547">
        <f t="shared" si="8087"/>
        <v>0</v>
      </c>
      <c r="FA165" s="547">
        <f t="shared" si="8087"/>
        <v>0</v>
      </c>
      <c r="FB165" s="547">
        <f t="shared" si="8087"/>
        <v>0</v>
      </c>
      <c r="FC165" s="547">
        <f t="shared" si="8087"/>
        <v>0</v>
      </c>
      <c r="FD165" s="547">
        <f t="shared" ref="FD165" si="8088">SUM(ER165:FC166)</f>
        <v>0</v>
      </c>
      <c r="FE165" s="333"/>
      <c r="FG165" s="32">
        <f>IF(AND($M165&lt;&gt;$FF$7),1,0)</f>
        <v>0</v>
      </c>
      <c r="FH165" s="32">
        <f>IF(AND($Q165&lt;&gt;$FF$7),1,0)</f>
        <v>0</v>
      </c>
      <c r="FI165" s="32">
        <f>IF(AND($U165&lt;&gt;$FF$7),1,0)</f>
        <v>0</v>
      </c>
      <c r="FJ165" s="32">
        <f>IF(AND($Y165&lt;&gt;$FF$7),1,0)</f>
        <v>0</v>
      </c>
      <c r="FK165" s="32">
        <f>IF(AND($AG165&lt;&gt;$FF$7),1,0)</f>
        <v>0</v>
      </c>
      <c r="FL165" s="32">
        <f>IF(AND($AK165&lt;&gt;$FF$7),1,0)</f>
        <v>0</v>
      </c>
      <c r="FM165" s="32">
        <f>IF(AND($AS165&lt;&gt;$FF$7),1,0)</f>
        <v>0</v>
      </c>
      <c r="FN165" s="32">
        <f>IF(AND($AW165&lt;&gt;$FF$7),1,0)</f>
        <v>0</v>
      </c>
      <c r="FO165" s="32">
        <f>IF(AND($BE165&lt;&gt;$FF$7),1,0)</f>
        <v>0</v>
      </c>
      <c r="FP165" s="32">
        <f>IF(AND($BI165&lt;&gt;$FF$7),1,0)</f>
        <v>0</v>
      </c>
      <c r="FQ165" s="32">
        <f>IF(AND($BQ165&lt;&gt;$FF$7),1,0)</f>
        <v>0</v>
      </c>
      <c r="FR165" s="32">
        <f>IF(AND($BU165&lt;&gt;$FF$7),1,0)</f>
        <v>0</v>
      </c>
      <c r="FU165" s="294">
        <f t="shared" ref="FU165" si="8089">IF($K165&lt;&gt;"NG",$GG165,0)</f>
        <v>0</v>
      </c>
      <c r="FV165" s="294">
        <f t="shared" ref="FV165" si="8090">IF($O165&lt;&gt;"NG",$GG165,0)</f>
        <v>0</v>
      </c>
      <c r="FW165" s="294">
        <f t="shared" ref="FW165" si="8091">IF($S165&lt;&gt;"NG",$GG165,0)</f>
        <v>0</v>
      </c>
      <c r="FX165" s="294">
        <f t="shared" ref="FX165" si="8092">IF($W165&lt;&gt;"NG",$GG165,0)</f>
        <v>0</v>
      </c>
      <c r="FY165" s="294">
        <f t="shared" ref="FY165" si="8093">IF($AE165&lt;&gt;"NG",$GG165,0)</f>
        <v>0</v>
      </c>
      <c r="FZ165" s="294">
        <f t="shared" ref="FZ165" si="8094">IF($AI165&lt;&gt;"NG",$GG165,0)</f>
        <v>0</v>
      </c>
      <c r="GA165" s="294">
        <f t="shared" ref="GA165" si="8095">IF($AQ165&lt;&gt;"NG",$GG165,0)</f>
        <v>0</v>
      </c>
      <c r="GB165" s="294">
        <f t="shared" ref="GB165" si="8096">IF($AU165&lt;&gt;"NG",$GG165,0)</f>
        <v>0</v>
      </c>
      <c r="GC165" s="294">
        <f t="shared" ref="GC165" si="8097">IF($BC165&lt;&gt;"NG",$GG165,0)</f>
        <v>0</v>
      </c>
      <c r="GD165" s="294">
        <f t="shared" ref="GD165" si="8098">IF($BG165&lt;&gt;"NG",$GG165,0)</f>
        <v>0</v>
      </c>
      <c r="GE165" s="294">
        <f t="shared" ref="GE165" si="8099">IF($BO165&lt;&gt;"NG",$GG165,0)</f>
        <v>0</v>
      </c>
      <c r="GF165" s="294">
        <f t="shared" ref="GF165" si="8100">IF($BS165&lt;&gt;"NG",$GG165,0)</f>
        <v>0</v>
      </c>
      <c r="GG165" s="294" t="e">
        <f>VLOOKUP($D165,リスト!$D:$S,15,FALSE)</f>
        <v>#N/A</v>
      </c>
      <c r="GH165" s="2" t="e">
        <f>INDEX(リスト!$V:$V,MATCH(中日程計画表!$D165,リスト!$D:$D,0))</f>
        <v>#N/A</v>
      </c>
      <c r="GI165" s="2" t="e">
        <f>INDEX(リスト!$A:$A,MATCH(中日程計画表!$D165,リスト!$D:$D,0))</f>
        <v>#N/A</v>
      </c>
      <c r="GJ165" s="2" t="e">
        <f>INDEX(リスト!$U:$U,MATCH(中日程計画表!$D165,リスト!$D:$D,0))</f>
        <v>#N/A</v>
      </c>
      <c r="GK165" s="5" t="e">
        <f>INDEX(リスト!$W:$W,MATCH(中日程計画表!$D165,リスト!$D:$D,0))</f>
        <v>#N/A</v>
      </c>
      <c r="GL165" s="2" t="s">
        <v>200</v>
      </c>
      <c r="GM165" s="296">
        <f>D165</f>
        <v>0</v>
      </c>
      <c r="GN165" s="296" t="str">
        <f>E165</f>
        <v>リポジトリ</v>
      </c>
      <c r="GU165" s="460" t="str">
        <f t="shared" ref="GU165" si="8101">AE165</f>
        <v>NG</v>
      </c>
      <c r="GV165" s="460">
        <f t="shared" ref="GV165" si="8102">EI165</f>
        <v>0</v>
      </c>
      <c r="GW165" s="460">
        <f t="shared" ref="GW165" si="8103">EI166</f>
        <v>0</v>
      </c>
      <c r="GX165" s="462">
        <f t="shared" ref="GX165" si="8104">EV165</f>
        <v>0</v>
      </c>
      <c r="GY165" s="460" t="str">
        <f t="shared" ref="GY165" si="8105">AI165</f>
        <v>NG</v>
      </c>
      <c r="GZ165" s="460">
        <f t="shared" ref="GZ165" si="8106">EJ165</f>
        <v>0</v>
      </c>
      <c r="HA165" s="460">
        <f t="shared" ref="HA165" si="8107">EJ166</f>
        <v>0</v>
      </c>
      <c r="HB165" s="462">
        <f t="shared" ref="HB165" si="8108">EW165</f>
        <v>0</v>
      </c>
      <c r="HC165" s="460" t="str">
        <f t="shared" ref="HC165" si="8109">AQ165</f>
        <v>NG</v>
      </c>
      <c r="HD165" s="460">
        <f t="shared" ref="HD165" si="8110">EK165</f>
        <v>0</v>
      </c>
      <c r="HE165" s="460">
        <f t="shared" ref="HE165" si="8111">EK166</f>
        <v>0</v>
      </c>
      <c r="HF165" s="462">
        <f t="shared" ref="HF165" si="8112">EX165</f>
        <v>0</v>
      </c>
      <c r="HG165" s="460" t="str">
        <f t="shared" ref="HG165" si="8113">AU165</f>
        <v>NG</v>
      </c>
      <c r="HH165" s="460">
        <f t="shared" ref="HH165" si="8114">EL165</f>
        <v>0</v>
      </c>
      <c r="HI165" s="460">
        <f t="shared" ref="HI165" si="8115">EL166</f>
        <v>0</v>
      </c>
      <c r="HJ165" s="462">
        <f t="shared" ref="HJ165" si="8116">EY165</f>
        <v>0</v>
      </c>
      <c r="HK165" s="460" t="str">
        <f t="shared" ref="HK165" si="8117">BC165</f>
        <v>NG</v>
      </c>
      <c r="HL165" s="460">
        <f t="shared" ref="HL165" si="8118">EM165</f>
        <v>0</v>
      </c>
      <c r="HM165" s="460">
        <f t="shared" ref="HM165" si="8119">EM166</f>
        <v>0</v>
      </c>
      <c r="HN165" s="462">
        <f t="shared" ref="HN165" si="8120">EZ165</f>
        <v>0</v>
      </c>
      <c r="HO165" s="460" t="str">
        <f t="shared" ref="HO165" si="8121">BG165</f>
        <v>NG</v>
      </c>
      <c r="HP165" s="460">
        <f t="shared" ref="HP165" si="8122">EN165</f>
        <v>0</v>
      </c>
      <c r="HQ165" s="460">
        <f t="shared" ref="HQ165" si="8123">EN166</f>
        <v>0</v>
      </c>
      <c r="HR165" s="462">
        <f t="shared" ref="HR165" si="8124">FA165</f>
        <v>0</v>
      </c>
      <c r="HS165" s="332"/>
    </row>
    <row r="166" spans="1:227" ht="12" customHeight="1">
      <c r="A166" s="489"/>
      <c r="B166" s="487"/>
      <c r="C166" s="475"/>
      <c r="D166" s="485"/>
      <c r="E166" s="483"/>
      <c r="F166" s="317"/>
      <c r="G166" s="317"/>
      <c r="H166" s="317"/>
      <c r="I166" s="317"/>
      <c r="J166" s="316"/>
      <c r="K166" s="481"/>
      <c r="L166" s="77"/>
      <c r="M166" s="77"/>
      <c r="N166" s="471"/>
      <c r="O166" s="475"/>
      <c r="P166" s="77"/>
      <c r="Q166" s="77"/>
      <c r="R166" s="471"/>
      <c r="S166" s="475"/>
      <c r="T166" s="77"/>
      <c r="U166" s="77"/>
      <c r="V166" s="471"/>
      <c r="W166" s="473"/>
      <c r="X166" s="247"/>
      <c r="Y166" s="77"/>
      <c r="Z166" s="479"/>
      <c r="AA166" s="477"/>
      <c r="AB166" s="80"/>
      <c r="AC166" s="80"/>
      <c r="AD166" s="471"/>
      <c r="AE166" s="473"/>
      <c r="AF166" s="77"/>
      <c r="AG166" s="77"/>
      <c r="AH166" s="471"/>
      <c r="AI166" s="473"/>
      <c r="AJ166" s="247"/>
      <c r="AK166" s="77"/>
      <c r="AL166" s="479"/>
      <c r="AM166" s="477"/>
      <c r="AN166" s="80"/>
      <c r="AO166" s="80"/>
      <c r="AP166" s="471"/>
      <c r="AQ166" s="473"/>
      <c r="AR166" s="77"/>
      <c r="AS166" s="77"/>
      <c r="AT166" s="471"/>
      <c r="AU166" s="473"/>
      <c r="AV166" s="77"/>
      <c r="AW166" s="77"/>
      <c r="AX166" s="471"/>
      <c r="AY166" s="477"/>
      <c r="AZ166" s="80"/>
      <c r="BA166" s="80"/>
      <c r="BB166" s="471"/>
      <c r="BC166" s="475"/>
      <c r="BD166" s="77"/>
      <c r="BE166" s="77"/>
      <c r="BF166" s="471"/>
      <c r="BG166" s="473"/>
      <c r="BH166" s="77"/>
      <c r="BI166" s="77"/>
      <c r="BJ166" s="471"/>
      <c r="BK166" s="477"/>
      <c r="BL166" s="80"/>
      <c r="BM166" s="80"/>
      <c r="BN166" s="471"/>
      <c r="BO166" s="475"/>
      <c r="BP166" s="77"/>
      <c r="BQ166" s="77"/>
      <c r="BR166" s="471"/>
      <c r="BS166" s="473"/>
      <c r="BT166" s="77"/>
      <c r="BU166" s="77"/>
      <c r="BV166" s="471"/>
      <c r="BW166" s="469"/>
      <c r="BX166" s="467"/>
      <c r="BY166" s="490"/>
      <c r="CA166" s="19">
        <f t="shared" ref="CA166" si="8125">IF(AND($N165=1,$M166&lt;&gt;$BZ$7),1,0)</f>
        <v>0</v>
      </c>
      <c r="CB166" s="19">
        <f t="shared" ref="CB166" si="8126">IF(AND($R165=1,$Q166&lt;&gt;$BZ$7),1,0)</f>
        <v>0</v>
      </c>
      <c r="CC166" s="19">
        <f t="shared" ref="CC166" si="8127">IF(AND($V165=1,$U166&lt;&gt;$BZ$7),1,0)</f>
        <v>0</v>
      </c>
      <c r="CD166" s="19">
        <f t="shared" ref="CD166" si="8128">IF(AND($Z165=1,$Y166&lt;&gt;$BZ$7),1,0)</f>
        <v>0</v>
      </c>
      <c r="CE166" s="19">
        <f t="shared" ref="CE166" si="8129">IF(AND($AH165=1,$AG166&lt;&gt;$BZ$7),1,0)</f>
        <v>0</v>
      </c>
      <c r="CF166" s="19">
        <f t="shared" ref="CF166" si="8130">IF(AND($AL165=1,$AK166&lt;&gt;$BZ$7),1,0)</f>
        <v>0</v>
      </c>
      <c r="CG166" s="19">
        <f t="shared" ref="CG166" si="8131">IF(AND($AT165=1,$AS166&lt;&gt;$BZ$7),1,0)</f>
        <v>0</v>
      </c>
      <c r="CH166" s="19">
        <f t="shared" ref="CH166" si="8132">IF(AND($AX165=1,$AW166&lt;&gt;$BZ$7),1,0)</f>
        <v>0</v>
      </c>
      <c r="CI166" s="19">
        <f t="shared" ref="CI166" si="8133">IF(AND($BF165=1,$BE166&lt;&gt;$BZ$7),1,0)</f>
        <v>0</v>
      </c>
      <c r="CJ166" s="19">
        <f t="shared" ref="CJ166" si="8134">IF(AND($BJ165=1,$BI166&lt;&gt;$BZ$7),1,0)</f>
        <v>0</v>
      </c>
      <c r="CK166" s="19">
        <f t="shared" ref="CK166" si="8135">IF(AND($BR165=1,$BQ166&lt;&gt;$BZ$7),1,0)</f>
        <v>0</v>
      </c>
      <c r="CL166" s="19">
        <f t="shared" ref="CL166" si="8136">IF(AND($BV165=1,$BU166&lt;&gt;$BZ$7),1,0)</f>
        <v>0</v>
      </c>
      <c r="CO166" s="19">
        <f>IF(AND($M166&lt;&gt;$CN$7,$M166&lt;=$CN$6),1,0)</f>
        <v>0</v>
      </c>
      <c r="CP166" s="19">
        <f>IF(AND($Q166&lt;&gt;$CN$7,$Q166&lt;=$CN$6),1,0)</f>
        <v>0</v>
      </c>
      <c r="CQ166" s="19">
        <f>IF(AND($U166&lt;&gt;$CN$7,$U166&lt;=$CN$6),1,0)</f>
        <v>0</v>
      </c>
      <c r="CR166" s="19">
        <f>IF(AND($Y166&lt;&gt;$CN$7,$Y166&lt;=$CN$6),1,0)</f>
        <v>0</v>
      </c>
      <c r="CS166" s="19">
        <f>IF(AND($AG166&lt;&gt;$CN$7,$AG166&lt;=$CN$6),1,0)</f>
        <v>0</v>
      </c>
      <c r="CT166" s="19">
        <f>IF(AND($AK166&lt;&gt;$CN$7,$AK166&lt;=$CN$6),1,0)</f>
        <v>0</v>
      </c>
      <c r="CU166" s="19">
        <f>IF(AND($AS166&lt;&gt;$CN$7,$AS166&lt;=$CN$6),1,0)</f>
        <v>0</v>
      </c>
      <c r="CV166" s="19">
        <f>IF(AND($AW166&lt;&gt;$CN$7,$AW166&lt;=$CN$6),1,0)</f>
        <v>0</v>
      </c>
      <c r="CW166" s="19">
        <f>IF(AND($BE166&lt;&gt;$CN$7,$BE166&lt;=$CN$6),1,0)</f>
        <v>0</v>
      </c>
      <c r="CX166" s="19">
        <f>IF(AND($BI166&lt;&gt;$CN$7,$BI166&lt;=$CN$6),1,0)</f>
        <v>0</v>
      </c>
      <c r="CY166" s="19">
        <f>IF(AND($BQ166&lt;&gt;$CN$7,$BQ166&lt;=$CN$6),1,0)</f>
        <v>0</v>
      </c>
      <c r="CZ166" s="19">
        <f>IF(AND($BU166&lt;&gt;$CN$7,$BU166&lt;=$CN$6),1,0)</f>
        <v>0</v>
      </c>
      <c r="DC166" s="19">
        <f>IF($N165=1,1,0)</f>
        <v>0</v>
      </c>
      <c r="DD166" s="19">
        <f>IF($R165=1,1,0)</f>
        <v>0</v>
      </c>
      <c r="DE166" s="19">
        <f>IF($V165=1,1,0)</f>
        <v>0</v>
      </c>
      <c r="DF166" s="19">
        <f>IF($Z165=1,1,0)</f>
        <v>0</v>
      </c>
      <c r="DG166" s="19">
        <f>IF($AH165=1,1,0)</f>
        <v>0</v>
      </c>
      <c r="DH166" s="19">
        <f>IF($AL165=1,1,0)</f>
        <v>0</v>
      </c>
      <c r="DI166" s="19">
        <f>IF($AT165=1,1,0)</f>
        <v>0</v>
      </c>
      <c r="DJ166" s="19">
        <f>IF($AX165=1,1,0)</f>
        <v>0</v>
      </c>
      <c r="DK166" s="19">
        <f>IF($BF165=1,1,0)</f>
        <v>0</v>
      </c>
      <c r="DL166" s="19">
        <f>IF($BJ165=1,1,0)</f>
        <v>0</v>
      </c>
      <c r="DM166" s="19">
        <f>IF($BR165=1,1,0)</f>
        <v>0</v>
      </c>
      <c r="DN166" s="19">
        <f>IF($BV165=1,1,0)</f>
        <v>0</v>
      </c>
      <c r="DQ166" s="19">
        <f t="shared" ref="DQ166" si="8137">IF($N165=1,1,0)</f>
        <v>0</v>
      </c>
      <c r="DR166" s="19">
        <f t="shared" ref="DR166" si="8138">IF($R165=1,1,0)</f>
        <v>0</v>
      </c>
      <c r="DS166" s="19">
        <f t="shared" ref="DS166" si="8139">IF($V165=1,1,0)</f>
        <v>0</v>
      </c>
      <c r="DT166" s="19">
        <f t="shared" ref="DT166" si="8140">IF($Z165=1,1,0)</f>
        <v>0</v>
      </c>
      <c r="DU166" s="19">
        <f t="shared" ref="DU166" si="8141">IF($AH165=1,1,0)</f>
        <v>0</v>
      </c>
      <c r="DV166" s="19">
        <f t="shared" ref="DV166" si="8142">IF($AL165=1,1,0)</f>
        <v>0</v>
      </c>
      <c r="DW166" s="19">
        <f t="shared" ref="DW166" si="8143">IF($AT165=1,1,0)</f>
        <v>0</v>
      </c>
      <c r="DX166" s="19">
        <f t="shared" ref="DX166" si="8144">IF($AX165=1,1,0)</f>
        <v>0</v>
      </c>
      <c r="DY166" s="19">
        <f t="shared" ref="DY166" si="8145">IF($BF165=1,1,0)</f>
        <v>0</v>
      </c>
      <c r="DZ166" s="19">
        <f t="shared" ref="DZ166" si="8146">IF($BJ165=1,1,0)</f>
        <v>0</v>
      </c>
      <c r="EA166" s="19">
        <f t="shared" ref="EA166" si="8147">IF($BR165=1,1,0)</f>
        <v>0</v>
      </c>
      <c r="EB166" s="19">
        <f t="shared" ref="EB166" si="8148">IF($BV165=1,1,0)</f>
        <v>0</v>
      </c>
      <c r="EE166" s="329">
        <f>N165*$FU166*週間進捗報告書!$G$9</f>
        <v>0</v>
      </c>
      <c r="EF166" s="329">
        <f>R165*$FV166*週間進捗報告書!$G$10</f>
        <v>0</v>
      </c>
      <c r="EG166" s="329">
        <f>V165*$FW166*週間進捗報告書!$G$11</f>
        <v>0</v>
      </c>
      <c r="EH166" s="329">
        <f>Z165*$FX166*週間進捗報告書!$G$12</f>
        <v>0</v>
      </c>
      <c r="EI166" s="329">
        <f>AH165*$FY166*週間進捗報告書!$G$13</f>
        <v>0</v>
      </c>
      <c r="EJ166" s="329">
        <f>AL165*$FZ166*週間進捗報告書!$G$14</f>
        <v>0</v>
      </c>
      <c r="EK166" s="329">
        <f>AT165*$GA166*週間進捗報告書!$G$15</f>
        <v>0</v>
      </c>
      <c r="EL166" s="329">
        <f>AX165*$GB166*週間進捗報告書!$G$16</f>
        <v>0</v>
      </c>
      <c r="EM166" s="329">
        <f>BF165*$GC166*週間進捗報告書!$G$17</f>
        <v>0</v>
      </c>
      <c r="EN166" s="329">
        <f>BJ165*$GD166*週間進捗報告書!$G$18</f>
        <v>0</v>
      </c>
      <c r="EO166" s="329">
        <f>BR165*$GE166*週間進捗報告書!$G$19</f>
        <v>0</v>
      </c>
      <c r="EP166" s="329">
        <f>BV165*$GF166*週間進捗報告書!$G$20</f>
        <v>0</v>
      </c>
      <c r="ER166" s="547"/>
      <c r="ES166" s="547"/>
      <c r="ET166" s="547"/>
      <c r="EU166" s="547"/>
      <c r="EV166" s="547"/>
      <c r="EW166" s="547"/>
      <c r="EX166" s="547"/>
      <c r="EY166" s="547"/>
      <c r="EZ166" s="547"/>
      <c r="FA166" s="547"/>
      <c r="FB166" s="547"/>
      <c r="FC166" s="547"/>
      <c r="FD166" s="547"/>
      <c r="FE166" s="332"/>
      <c r="FG166" s="19"/>
      <c r="FH166" s="19"/>
      <c r="FI166" s="19"/>
      <c r="FJ166" s="19"/>
      <c r="FK166" s="19"/>
      <c r="FL166" s="19"/>
      <c r="FM166" s="19"/>
      <c r="FN166" s="19"/>
      <c r="FO166" s="19"/>
      <c r="FP166" s="19"/>
      <c r="FQ166" s="19"/>
      <c r="FR166" s="19"/>
      <c r="FU166" s="295">
        <f t="shared" ref="FU166" si="8149">FU165</f>
        <v>0</v>
      </c>
      <c r="FV166" s="295">
        <f t="shared" ref="FV166" si="8150">FV165</f>
        <v>0</v>
      </c>
      <c r="FW166" s="295">
        <f t="shared" ref="FW166" si="8151">FW165</f>
        <v>0</v>
      </c>
      <c r="FX166" s="295">
        <f t="shared" ref="FX166" si="8152">FX165</f>
        <v>0</v>
      </c>
      <c r="FY166" s="295">
        <f t="shared" ref="FY166" si="8153">FY165</f>
        <v>0</v>
      </c>
      <c r="FZ166" s="295">
        <f t="shared" ref="FZ166" si="8154">FZ165</f>
        <v>0</v>
      </c>
      <c r="GA166" s="295">
        <f t="shared" ref="GA166" si="8155">GA165</f>
        <v>0</v>
      </c>
      <c r="GB166" s="295">
        <f t="shared" ref="GB166" si="8156">GB165</f>
        <v>0</v>
      </c>
      <c r="GC166" s="295">
        <f t="shared" ref="GC166" si="8157">GC165</f>
        <v>0</v>
      </c>
      <c r="GD166" s="295">
        <f t="shared" ref="GD166" si="8158">GD165</f>
        <v>0</v>
      </c>
      <c r="GE166" s="295">
        <f t="shared" ref="GE166" si="8159">GE165</f>
        <v>0</v>
      </c>
      <c r="GF166" s="295">
        <f t="shared" ref="GF166" si="8160">GF165</f>
        <v>0</v>
      </c>
      <c r="GG166" s="295" t="e">
        <f t="shared" ref="GG166" si="8161">GG165</f>
        <v>#N/A</v>
      </c>
      <c r="GH166" s="2" t="e">
        <f>INDEX(リスト!$V:$V,MATCH(中日程計画表!$D165,リスト!$D:$D,0))</f>
        <v>#N/A</v>
      </c>
      <c r="GI166" s="2" t="e">
        <f>INDEX(リスト!$A:$A,MATCH(中日程計画表!$D165,リスト!$D:$D,0))</f>
        <v>#N/A</v>
      </c>
      <c r="GJ166" s="2" t="e">
        <f>INDEX(リスト!$U:$U,MATCH(中日程計画表!$D165,リスト!$D:$D,0))</f>
        <v>#N/A</v>
      </c>
      <c r="GK166" s="5" t="e">
        <f>INDEX(リスト!$W:$W,MATCH(中日程計画表!$D165,リスト!$D:$D,0))</f>
        <v>#N/A</v>
      </c>
      <c r="GL166" s="2" t="s">
        <v>201</v>
      </c>
      <c r="GM166" s="296">
        <f t="shared" ref="GM166" si="8162">GM165</f>
        <v>0</v>
      </c>
      <c r="GN166" s="296" t="str">
        <f t="shared" ref="GN166" si="8163">GN165</f>
        <v>リポジトリ</v>
      </c>
      <c r="GU166" s="461"/>
      <c r="GV166" s="460"/>
      <c r="GW166" s="460"/>
      <c r="GX166" s="461"/>
      <c r="GY166" s="461"/>
      <c r="GZ166" s="460"/>
      <c r="HA166" s="460"/>
      <c r="HB166" s="461"/>
      <c r="HC166" s="461"/>
      <c r="HD166" s="460"/>
      <c r="HE166" s="460"/>
      <c r="HF166" s="461"/>
      <c r="HG166" s="461"/>
      <c r="HH166" s="460"/>
      <c r="HI166" s="460"/>
      <c r="HJ166" s="461"/>
      <c r="HK166" s="461"/>
      <c r="HL166" s="460"/>
      <c r="HM166" s="460"/>
      <c r="HN166" s="461"/>
      <c r="HO166" s="461"/>
      <c r="HP166" s="460"/>
      <c r="HQ166" s="460"/>
      <c r="HR166" s="461"/>
      <c r="HS166" s="4"/>
    </row>
    <row r="167" spans="1:227" ht="12" customHeight="1">
      <c r="A167" s="488" t="str">
        <f t="shared" ref="A167" ca="1" si="8164">INDIRECT("リスト!A"&amp;B167+6)</f>
        <v>マスタ</v>
      </c>
      <c r="B167" s="486">
        <f t="shared" ref="B167" si="8165">ROUNDDOWN((ROW()-6)/2,0)+1</f>
        <v>81</v>
      </c>
      <c r="C167" s="474" t="str">
        <f>機能グループ名</f>
        <v>システム</v>
      </c>
      <c r="D167" s="484">
        <f>機能ID</f>
        <v>0</v>
      </c>
      <c r="E167" s="482" t="str">
        <f>機能名</f>
        <v>権限マスタ</v>
      </c>
      <c r="F167" s="315"/>
      <c r="G167" s="315"/>
      <c r="H167" s="315"/>
      <c r="I167" s="315"/>
      <c r="J167" s="316"/>
      <c r="K167" s="480" t="str">
        <f>担当者_SR</f>
        <v>NG</v>
      </c>
      <c r="L167" s="76"/>
      <c r="M167" s="76"/>
      <c r="N167" s="470"/>
      <c r="O167" s="474" t="str">
        <f>担当者_SRR</f>
        <v>NG</v>
      </c>
      <c r="P167" s="76"/>
      <c r="Q167" s="76"/>
      <c r="R167" s="470"/>
      <c r="S167" s="474" t="str">
        <f>担当者_DS</f>
        <v>NG</v>
      </c>
      <c r="T167" s="76"/>
      <c r="U167" s="76"/>
      <c r="V167" s="470"/>
      <c r="W167" s="472" t="str">
        <f>担当者_DSR</f>
        <v>NG</v>
      </c>
      <c r="X167" s="76"/>
      <c r="Y167" s="76"/>
      <c r="Z167" s="470"/>
      <c r="AA167" s="476"/>
      <c r="AB167" s="79"/>
      <c r="AC167" s="79"/>
      <c r="AD167" s="470">
        <f>IF(AC168 &lt;&gt; "",1,0)</f>
        <v>0</v>
      </c>
      <c r="AE167" s="472" t="str">
        <f>担当者_CD</f>
        <v>NG</v>
      </c>
      <c r="AF167" s="76"/>
      <c r="AG167" s="76"/>
      <c r="AH167" s="470"/>
      <c r="AI167" s="472" t="str">
        <f>担当者_DD</f>
        <v>NG</v>
      </c>
      <c r="AJ167" s="76"/>
      <c r="AK167" s="76"/>
      <c r="AL167" s="470"/>
      <c r="AM167" s="476"/>
      <c r="AN167" s="79"/>
      <c r="AO167" s="79"/>
      <c r="AP167" s="470">
        <f>IF(AO168 &lt;&gt; "",1,0)</f>
        <v>0</v>
      </c>
      <c r="AQ167" s="472" t="str">
        <f>担当者_MCL</f>
        <v>NG</v>
      </c>
      <c r="AR167" s="76"/>
      <c r="AS167" s="76"/>
      <c r="AT167" s="470"/>
      <c r="AU167" s="472" t="str">
        <f>担当者_MCLR</f>
        <v>NG</v>
      </c>
      <c r="AV167" s="76"/>
      <c r="AW167" s="76"/>
      <c r="AX167" s="470"/>
      <c r="AY167" s="476"/>
      <c r="AZ167" s="79"/>
      <c r="BA167" s="79"/>
      <c r="BB167" s="470">
        <f>IF(BA168 &lt;&gt; "",1,0)</f>
        <v>0</v>
      </c>
      <c r="BC167" s="474" t="str">
        <f>担当者_MT</f>
        <v>NG</v>
      </c>
      <c r="BD167" s="76"/>
      <c r="BE167" s="76"/>
      <c r="BF167" s="470"/>
      <c r="BG167" s="472" t="str">
        <f>担当者_M検</f>
        <v>NG</v>
      </c>
      <c r="BH167" s="76"/>
      <c r="BI167" s="76"/>
      <c r="BJ167" s="470"/>
      <c r="BK167" s="476"/>
      <c r="BL167" s="79"/>
      <c r="BM167" s="79"/>
      <c r="BN167" s="470">
        <v>0</v>
      </c>
      <c r="BO167" s="474" t="str">
        <f>担当者_モテ</f>
        <v>NG</v>
      </c>
      <c r="BP167" s="76"/>
      <c r="BQ167" s="76"/>
      <c r="BR167" s="470"/>
      <c r="BS167" s="472" t="str">
        <f>担当者_モテR</f>
        <v>NG</v>
      </c>
      <c r="BT167" s="76"/>
      <c r="BU167" s="76"/>
      <c r="BV167" s="470"/>
      <c r="BW167" s="468">
        <f t="shared" ref="BW167" si="8166">IFERROR(SUM(IF(K167&lt;&gt;"NG",N167*K$1,0),IF(O167&lt;&gt;"NG",R167*O$1,0),IF(S167&lt;&gt;"NG",V167*S$1,0),IF(W167&lt;&gt;"NG",Z167*W$1,0),IF(AA167&lt;&gt;"NG",AD167*AA$1,0),IF(AE167&lt;&gt;"NG",AH167*AE$1,0),IF(AI167&lt;&gt;"NG",AL167*AI$1,0),IF(AM167&lt;&gt;"NG",AP167*AM$1,0),IF(AQ167&lt;&gt;"NG",AT167*AQ$1,0),IF(AU167&lt;&gt;"NG",AX167*AU$1,0),IF(AY167&lt;&gt;"NG",BB167*AY$1,0),IF(BC167&lt;&gt;"NG",BF167*BC$1,0),IF(BG167&lt;&gt;"NG",BJ167*BG$1,0),IF(BK167&lt;&gt;"NG",BN167*BK$1,0),IF(BO167&lt;&gt;"NG",BR167*BO$1,0),IF(BS167&lt;&gt;"NG",BV167*BS$1,0))/SUM(IF(K167&lt;&gt;"NG",K$1,0),IF(O167&lt;&gt;"NG",O$1,0),IF(S167&lt;&gt;"NG",S$1,0),IF(W167&lt;&gt;"NG",W$1,0),IF(AA167&lt;&gt;"NG",AA$1,0),IF(AE167&lt;&gt;"NG",AE$1,0),IF(AI167&lt;&gt;"NG",AI$1,0),IF(AM167&lt;&gt;"NG",AM$1,0),IF(AQ167&lt;&gt;"NG",AQ$1,0),IF(AU167&lt;&gt;"NG",AU$1,0),IF(AY167&lt;&gt;"NG",AY$1,0),IF(BC167&lt;&gt;"NG",BC$1,0),IF(BG167&lt;&gt;"NG",BG$1,0),IF(BK167&lt;&gt;"NG",BK$1,0),IF(BO167&lt;&gt;"NG",BO$1,0),IF(BS167&lt;&gt;"NG",BS$1,0)),0)</f>
        <v>0</v>
      </c>
      <c r="BX167" s="466"/>
      <c r="BY167" s="490"/>
      <c r="BZ167" s="5"/>
      <c r="CA167" s="32">
        <f t="shared" ref="CA167" si="8167">IF(AND($M167&lt;&gt;$BZ$5,$M167&lt;=$BZ$6,$M167&lt;&gt;$BZ$7),1,0)</f>
        <v>0</v>
      </c>
      <c r="CB167" s="32">
        <f t="shared" ref="CB167" si="8168">IF(AND($Q167&lt;&gt;$BZ$5,$Q167&lt;=$BZ$6,$Q167&lt;&gt;$BZ$7),1,0)</f>
        <v>0</v>
      </c>
      <c r="CC167" s="32">
        <f t="shared" ref="CC167" si="8169">IF(AND($U167&lt;&gt;$BZ$5,$U167&lt;=$BZ$6,$U167&lt;&gt;$BZ$7),1,0)</f>
        <v>0</v>
      </c>
      <c r="CD167" s="32">
        <f t="shared" ref="CD167" si="8170">IF(AND($Y167&lt;&gt;$BZ$5,$Y167&lt;=$BZ$6,$Y167&lt;&gt;$BZ$7),1,0)</f>
        <v>0</v>
      </c>
      <c r="CE167" s="32">
        <f t="shared" ref="CE167" si="8171">IF(AND($AG167&lt;&gt;$BZ$5,$AG167&lt;=$BZ$6,$AG167&lt;&gt;$BZ$7),1,0)</f>
        <v>0</v>
      </c>
      <c r="CF167" s="32">
        <f t="shared" ref="CF167" si="8172">IF(AND($AK167&lt;&gt;$BZ$5,$AK167&lt;=$BZ$6,$AK167&lt;&gt;$BZ$7),1,0)</f>
        <v>0</v>
      </c>
      <c r="CG167" s="32">
        <f t="shared" ref="CG167" si="8173">IF(AND($AS167&lt;&gt;$BZ$5,$AS167&lt;=$BZ$6,$AS167&lt;&gt;$BZ$7),1,0)</f>
        <v>0</v>
      </c>
      <c r="CH167" s="32">
        <f t="shared" ref="CH167" si="8174">IF(AND($AW167&lt;&gt;$BZ$5,$AW167&lt;=$BZ$6,$AW167&lt;&gt;$BZ$7),1,0)</f>
        <v>0</v>
      </c>
      <c r="CI167" s="32">
        <f t="shared" ref="CI167" si="8175">IF(AND($BE167&lt;&gt;$BZ$5,$BE167&lt;=$BZ$6,$BE167&lt;&gt;$BZ$7),1,0)</f>
        <v>0</v>
      </c>
      <c r="CJ167" s="32">
        <f t="shared" ref="CJ167" si="8176">IF(AND($BI167&lt;&gt;$BZ$5,$BI167&lt;=$BZ$6,$BI167&lt;&gt;$BZ$7),1,0)</f>
        <v>0</v>
      </c>
      <c r="CK167" s="32">
        <f t="shared" ref="CK167" si="8177">IF(AND($BQ167&lt;&gt;$BZ$5,$BQ167&lt;=$BZ$6,$BQ167&lt;&gt;$BZ$7),1,0)</f>
        <v>0</v>
      </c>
      <c r="CL167" s="32">
        <f t="shared" ref="CL167" si="8178">IF(AND($BU167&lt;&gt;$BZ$5,$BU167&lt;=$BZ$6,$BU167&lt;&gt;$BZ$7),1,0)</f>
        <v>0</v>
      </c>
      <c r="CO167" s="32">
        <f>IF(AND($M167&lt;&gt;$CN$5,$M167&lt;=$CN$6,$M167&lt;&gt;$CN$7),1,0)</f>
        <v>0</v>
      </c>
      <c r="CP167" s="32">
        <f>IF(AND($Q167&lt;&gt;$CN$5,$Q167&lt;=$CN$6,$Q167&lt;&gt;$CN$7),1,0)</f>
        <v>0</v>
      </c>
      <c r="CQ167" s="32">
        <f>IF(AND($U167&lt;&gt;$CN$5,$U167&lt;=$CN$6,$U167&lt;&gt;$CN$7),1,0)</f>
        <v>0</v>
      </c>
      <c r="CR167" s="32">
        <f>IF(AND($Y167&lt;&gt;$CN$5,$Y167&lt;=$CN$6,$Y167&lt;&gt;$CN$7),1,0)</f>
        <v>0</v>
      </c>
      <c r="CS167" s="32">
        <f>IF(AND($AG167&lt;&gt;$CN$5,$AG167&lt;=$CN$6,$AG167&lt;&gt;$CN$7),1,0)</f>
        <v>0</v>
      </c>
      <c r="CT167" s="32">
        <f>IF(AND($AK167&lt;&gt;$CN$5,$AK167&lt;=$CN$6,$AK167&lt;&gt;$CN$7),1,0)</f>
        <v>0</v>
      </c>
      <c r="CU167" s="32">
        <f>IF(AND($AS167&lt;&gt;$CN$5,$AS167&lt;=$CN$6,$AS167&lt;&gt;$CN$7),1,0)</f>
        <v>0</v>
      </c>
      <c r="CV167" s="32">
        <f>IF(AND($AW167&lt;&gt;$CN$5,$AW167&lt;=$CN$6,$AW167&lt;&gt;$CN$7),1,0)</f>
        <v>0</v>
      </c>
      <c r="CW167" s="32">
        <f>IF(AND($BE167&lt;&gt;$CN$5,$BE167&lt;=$CN$6,$BE167&lt;&gt;$CN$7),1,0)</f>
        <v>0</v>
      </c>
      <c r="CX167" s="32">
        <f>IF(AND($BI167&lt;&gt;$CN$5,$BI167&lt;=$CN$6,$BI167&lt;&gt;$CN$7),1,0)</f>
        <v>0</v>
      </c>
      <c r="CY167" s="32">
        <f>IF(AND($BQ167&lt;&gt;$CN$5,$BQ167&lt;=$CN$6,$BQ167&lt;&gt;$CN$7),1,0)</f>
        <v>0</v>
      </c>
      <c r="CZ167" s="32">
        <f>IF(AND($BU167&lt;&gt;$CN$5,$BU167&lt;=$CN$6,$BU167&lt;&gt;$CN$7),1,0)</f>
        <v>0</v>
      </c>
      <c r="DC167" s="32">
        <f>IF(AND($M167&lt;&gt;$DB$5,$M167&lt;=$DB$6,$M167&lt;&gt;$CN$7),1,0)</f>
        <v>0</v>
      </c>
      <c r="DD167" s="32">
        <f>IF(AND($Q167&lt;&gt;$DB$5,$Q167&lt;=$DB$6,$Q167&lt;&gt;$CN$7),1,0)</f>
        <v>0</v>
      </c>
      <c r="DE167" s="32">
        <f>IF(AND($U167&lt;&gt;$DB$5,$U167&lt;=$DB$6,$U167&lt;&gt;$CN$7),1,0)</f>
        <v>0</v>
      </c>
      <c r="DF167" s="32">
        <f>IF(AND($Y167&lt;&gt;$DB$5,$Y167&lt;=$DB$6,$Y167&lt;&gt;$CN$7),1,0)</f>
        <v>0</v>
      </c>
      <c r="DG167" s="32">
        <f>IF(AND($AG167&lt;&gt;$DB$5,$AG167&lt;=$DB$6,$AG167&lt;&gt;$CN$7),1,0)</f>
        <v>0</v>
      </c>
      <c r="DH167" s="32">
        <f>IF(AND($AK167&lt;&gt;$DB$5,$AK167&lt;=$DB$6,$AK167&lt;&gt;$CN$7),1,0)</f>
        <v>0</v>
      </c>
      <c r="DI167" s="32">
        <f>IF(AND($AS167&lt;&gt;$DB$5,$AS167&lt;=$DB$6,$AS167&lt;&gt;$CN$7),1,0)</f>
        <v>0</v>
      </c>
      <c r="DJ167" s="32">
        <f>IF(AND($AW167&lt;&gt;$DB$5,$AW167&lt;=$DB$6,$AW167&lt;&gt;$CN$7),1,0)</f>
        <v>0</v>
      </c>
      <c r="DK167" s="32">
        <f>IF(AND($BE167&lt;&gt;$DB$5,$BE167&lt;=$DB$6,$BE167&lt;&gt;$CN$7),1,0)</f>
        <v>0</v>
      </c>
      <c r="DL167" s="32">
        <f>IF(AND($BI167&lt;&gt;$DB$5,$BI167&lt;=$DB$6,$BI167&lt;&gt;$CN$7),1,0)</f>
        <v>0</v>
      </c>
      <c r="DM167" s="32">
        <f>IF(AND($BQ167&lt;&gt;$DB$5,$BQ167&lt;=$DB$6,$BQ167&lt;&gt;$CN$7),1,0)</f>
        <v>0</v>
      </c>
      <c r="DN167" s="32">
        <f>IF(AND($BU167&lt;&gt;$DB$5,$BU167&lt;=$DB$6,$BU167&lt;&gt;$CN$7),1,0)</f>
        <v>0</v>
      </c>
      <c r="DQ167" s="32">
        <f t="shared" ref="DQ167" si="8179">IF(AND($M167&lt;&gt;$DP$5,$M167&lt;=$DP$6,$M167&lt;&gt;$CN$7),1,0)</f>
        <v>0</v>
      </c>
      <c r="DR167" s="32">
        <f t="shared" ref="DR167" si="8180">IF(AND($Q167&lt;&gt;$DP$5,$Q167&lt;=$DP$6,$Q167&lt;&gt;$CN$7),1,0)</f>
        <v>0</v>
      </c>
      <c r="DS167" s="32">
        <f t="shared" ref="DS167" si="8181">IF(AND($U167&lt;&gt;$DP$5,$U167&lt;=$DP$6,$U167&lt;&gt;$CN$7),1,0)</f>
        <v>0</v>
      </c>
      <c r="DT167" s="32">
        <f t="shared" ref="DT167" si="8182">IF(AND($Y167&lt;&gt;$DP$5,$Y167&lt;=$DP$6,$Y167&lt;&gt;$CN$7),1,0)</f>
        <v>0</v>
      </c>
      <c r="DU167" s="32">
        <f t="shared" ref="DU167" si="8183">IF(AND($AG167&lt;&gt;$DP$5,$AG167&lt;=$DP$6,$AG167&lt;&gt;$CN$7),1,0)</f>
        <v>0</v>
      </c>
      <c r="DV167" s="32">
        <f t="shared" ref="DV167" si="8184">IF(AND($AK167&lt;&gt;$DP$5,$AK167&lt;=$DP$6,$AK167&lt;&gt;$CN$7),1,0)</f>
        <v>0</v>
      </c>
      <c r="DW167" s="32">
        <f t="shared" ref="DW167" si="8185">IF(AND($AS167&lt;&gt;$DP$5,$AS167&lt;=$DP$6,$AS167&lt;&gt;$CN$7),1,0)</f>
        <v>0</v>
      </c>
      <c r="DX167" s="32">
        <f t="shared" ref="DX167" si="8186">IF(AND($AW167&lt;&gt;$DP$5,$AW167&lt;=$DP$6,$AW167&lt;&gt;$CN$7),1,0)</f>
        <v>0</v>
      </c>
      <c r="DY167" s="32">
        <f t="shared" ref="DY167" si="8187">IF(AND($BE167&lt;&gt;$DP$5,$BE167&lt;=$DP$6,$BE167&lt;&gt;$CN$7),1,0)</f>
        <v>0</v>
      </c>
      <c r="DZ167" s="32">
        <f t="shared" ref="DZ167" si="8188">IF(AND($BI167&lt;&gt;$DP$5,$BI167&lt;=$DP$6,$BI167&lt;&gt;$CN$7),1,0)</f>
        <v>0</v>
      </c>
      <c r="EA167" s="32">
        <f t="shared" ref="EA167" si="8189">IF(AND($BQ167&lt;&gt;$DP$5,$BQ167&lt;=$DP$6,$BQ167&lt;&gt;$CN$7),1,0)</f>
        <v>0</v>
      </c>
      <c r="EB167" s="32">
        <f t="shared" ref="EB167" si="8190">IF(AND($BU167&lt;&gt;$DP$5,$BU167&lt;=$DP$6,$BU167&lt;&gt;$CN$7),1,0)</f>
        <v>0</v>
      </c>
      <c r="EE167" s="328">
        <f>IF(M167&lt;&gt;"",IF(M167&lt;=$ED$6,1,IF(L167&gt;$ED$6,0,NETWORKDAYS(L167,$ED$6,祭日リスト)/NETWORKDAYS(L167,M167,祭日リスト)))*$GG167*週間進捗報告書!$G$9,0)</f>
        <v>0</v>
      </c>
      <c r="EF167" s="328">
        <f>IF(Q167&lt;&gt;"",IF(Q167&lt;=$ED$6,1,IF(P167&gt;$ED$6,0,NETWORKDAYS(P167,$ED$6,祭日リスト)/NETWORKDAYS(P167,Q167,祭日リスト)))*$GG167*週間進捗報告書!$G$10,0)</f>
        <v>0</v>
      </c>
      <c r="EG167" s="328">
        <f>IF(U167&lt;&gt;"",IF(U167&lt;=$ED$6,1,IF(T167&gt;$ED$6,0,NETWORKDAYS(T167,$ED$6,祭日リスト)/NETWORKDAYS(T167,U167,祭日リスト)))*$GG167*週間進捗報告書!$G$11,0)</f>
        <v>0</v>
      </c>
      <c r="EH167" s="328">
        <f>IF(Y167&lt;&gt;"",IF(Y167&lt;=$ED$6,1,IF(X167&gt;$ED$6,0,NETWORKDAYS(X167,$ED$6,祭日リスト)/NETWORKDAYS(X167,Y167,祭日リスト)))*$GG167*週間進捗報告書!$G$12,0)</f>
        <v>0</v>
      </c>
      <c r="EI167" s="328">
        <f>IF(AG167&lt;&gt;"",IF(AG167&lt;=$ED$6,1,IF(AF167&gt;$ED$6,0,NETWORKDAYS(AF167,$ED$6,祭日リスト)/NETWORKDAYS(AF167,AG167,祭日リスト)))*$GG167*週間進捗報告書!$G$13,0)</f>
        <v>0</v>
      </c>
      <c r="EJ167" s="328">
        <f>IF(AK167&lt;&gt;"",IF(AK167&lt;=$ED$6,1,IF(AJ167&gt;$ED$6,0,NETWORKDAYS(AJ167,$ED$6,祭日リスト)/NETWORKDAYS(AJ167,AK167,祭日リスト)))*$GG167*週間進捗報告書!$G$14,0)</f>
        <v>0</v>
      </c>
      <c r="EK167" s="328">
        <f>IF(AS167&lt;&gt;"",IF(AS167&lt;=$ED$6,1,IF(AR167&gt;$ED$6,0,NETWORKDAYS(AR167,$ED$6,祭日リスト)/NETWORKDAYS(AR167,AS167,祭日リスト)))*$GG167*週間進捗報告書!$G$15,0)</f>
        <v>0</v>
      </c>
      <c r="EL167" s="328">
        <f>IF(AW167&lt;&gt;"",IF(AW167&lt;=$ED$6,1,IF(AV167&gt;$ED$6,0,NETWORKDAYS(AV167,$ED$6,祭日リスト)/NETWORKDAYS(AV167,AW167,祭日リスト)))*$GG167*週間進捗報告書!$G$16,0)</f>
        <v>0</v>
      </c>
      <c r="EM167" s="328">
        <f>IF(BE167&lt;&gt;"",IF(BE167&lt;=$ED$6,1,IF(BD167&gt;$ED$6,0,NETWORKDAYS(BD167,$ED$6,祭日リスト)/NETWORKDAYS(BD167,BE167,祭日リスト)))*$GG167*週間進捗報告書!$G$17,0)</f>
        <v>0</v>
      </c>
      <c r="EN167" s="328">
        <f>IF(BI167&lt;&gt;"",IF(BI167&lt;=$ED$6,1,IF(BH167&gt;$ED$6,0,NETWORKDAYS(BH167,$ED$6,祭日リスト)/NETWORKDAYS(BH167,BI167,祭日リスト)))*$GG167*週間進捗報告書!$G$18,0)</f>
        <v>0</v>
      </c>
      <c r="EO167" s="328">
        <f>IF(BQ167&lt;&gt;"",IF(BQ167&lt;=$ED$6,1,IF(BP167&gt;$ED$6,0,NETWORKDAYS(BP167,$ED$6,祭日リスト)/NETWORKDAYS(BP167,BQ167,祭日リスト)))*$GG167*週間進捗報告書!$G$19,0)</f>
        <v>0</v>
      </c>
      <c r="EP167" s="328">
        <f>IF(BU167&lt;&gt;"",IF(BU167&lt;=$ED$6,1,IF(BT167&gt;$ED$6,0,NETWORKDAYS(BT167,$ED$6,祭日リスト)/NETWORKDAYS(BT167,BU167,祭日リスト)))*$GG167*週間進捗報告書!$G$20,0)</f>
        <v>0</v>
      </c>
      <c r="ER167" s="547">
        <f t="shared" ref="ER167:FC167" si="8191">EE167-EE168</f>
        <v>0</v>
      </c>
      <c r="ES167" s="547">
        <f t="shared" si="8191"/>
        <v>0</v>
      </c>
      <c r="ET167" s="547">
        <f t="shared" si="8191"/>
        <v>0</v>
      </c>
      <c r="EU167" s="547">
        <f t="shared" si="8191"/>
        <v>0</v>
      </c>
      <c r="EV167" s="547">
        <f t="shared" si="8191"/>
        <v>0</v>
      </c>
      <c r="EW167" s="547">
        <f t="shared" si="8191"/>
        <v>0</v>
      </c>
      <c r="EX167" s="547">
        <f t="shared" si="8191"/>
        <v>0</v>
      </c>
      <c r="EY167" s="547">
        <f t="shared" si="8191"/>
        <v>0</v>
      </c>
      <c r="EZ167" s="547">
        <f t="shared" si="8191"/>
        <v>0</v>
      </c>
      <c r="FA167" s="547">
        <f t="shared" si="8191"/>
        <v>0</v>
      </c>
      <c r="FB167" s="547">
        <f t="shared" si="8191"/>
        <v>0</v>
      </c>
      <c r="FC167" s="547">
        <f t="shared" si="8191"/>
        <v>0</v>
      </c>
      <c r="FD167" s="547">
        <f t="shared" ref="FD167" si="8192">SUM(ER167:FC168)</f>
        <v>0</v>
      </c>
      <c r="FE167" s="333"/>
      <c r="FG167" s="32">
        <f>IF(AND($M167&lt;&gt;$FF$7),1,0)</f>
        <v>0</v>
      </c>
      <c r="FH167" s="32">
        <f>IF(AND($Q167&lt;&gt;$FF$7),1,0)</f>
        <v>0</v>
      </c>
      <c r="FI167" s="32">
        <f>IF(AND($U167&lt;&gt;$FF$7),1,0)</f>
        <v>0</v>
      </c>
      <c r="FJ167" s="32">
        <f>IF(AND($Y167&lt;&gt;$FF$7),1,0)</f>
        <v>0</v>
      </c>
      <c r="FK167" s="32">
        <f>IF(AND($AG167&lt;&gt;$FF$7),1,0)</f>
        <v>0</v>
      </c>
      <c r="FL167" s="32">
        <f>IF(AND($AK167&lt;&gt;$FF$7),1,0)</f>
        <v>0</v>
      </c>
      <c r="FM167" s="32">
        <f>IF(AND($AS167&lt;&gt;$FF$7),1,0)</f>
        <v>0</v>
      </c>
      <c r="FN167" s="32">
        <f>IF(AND($AW167&lt;&gt;$FF$7),1,0)</f>
        <v>0</v>
      </c>
      <c r="FO167" s="32">
        <f>IF(AND($BE167&lt;&gt;$FF$7),1,0)</f>
        <v>0</v>
      </c>
      <c r="FP167" s="32">
        <f>IF(AND($BI167&lt;&gt;$FF$7),1,0)</f>
        <v>0</v>
      </c>
      <c r="FQ167" s="32">
        <f>IF(AND($BQ167&lt;&gt;$FF$7),1,0)</f>
        <v>0</v>
      </c>
      <c r="FR167" s="32">
        <f>IF(AND($BU167&lt;&gt;$FF$7),1,0)</f>
        <v>0</v>
      </c>
      <c r="FU167" s="294">
        <f t="shared" ref="FU167" si="8193">IF($K167&lt;&gt;"NG",$GG167,0)</f>
        <v>0</v>
      </c>
      <c r="FV167" s="294">
        <f t="shared" ref="FV167" si="8194">IF($O167&lt;&gt;"NG",$GG167,0)</f>
        <v>0</v>
      </c>
      <c r="FW167" s="294">
        <f t="shared" ref="FW167" si="8195">IF($S167&lt;&gt;"NG",$GG167,0)</f>
        <v>0</v>
      </c>
      <c r="FX167" s="294">
        <f t="shared" ref="FX167" si="8196">IF($W167&lt;&gt;"NG",$GG167,0)</f>
        <v>0</v>
      </c>
      <c r="FY167" s="294">
        <f t="shared" ref="FY167" si="8197">IF($AE167&lt;&gt;"NG",$GG167,0)</f>
        <v>0</v>
      </c>
      <c r="FZ167" s="294">
        <f t="shared" ref="FZ167" si="8198">IF($AI167&lt;&gt;"NG",$GG167,0)</f>
        <v>0</v>
      </c>
      <c r="GA167" s="294">
        <f t="shared" ref="GA167" si="8199">IF($AQ167&lt;&gt;"NG",$GG167,0)</f>
        <v>0</v>
      </c>
      <c r="GB167" s="294">
        <f t="shared" ref="GB167" si="8200">IF($AU167&lt;&gt;"NG",$GG167,0)</f>
        <v>0</v>
      </c>
      <c r="GC167" s="294">
        <f t="shared" ref="GC167" si="8201">IF($BC167&lt;&gt;"NG",$GG167,0)</f>
        <v>0</v>
      </c>
      <c r="GD167" s="294">
        <f t="shared" ref="GD167" si="8202">IF($BG167&lt;&gt;"NG",$GG167,0)</f>
        <v>0</v>
      </c>
      <c r="GE167" s="294">
        <f t="shared" ref="GE167" si="8203">IF($BO167&lt;&gt;"NG",$GG167,0)</f>
        <v>0</v>
      </c>
      <c r="GF167" s="294">
        <f t="shared" ref="GF167" si="8204">IF($BS167&lt;&gt;"NG",$GG167,0)</f>
        <v>0</v>
      </c>
      <c r="GG167" s="294" t="e">
        <f>VLOOKUP($D167,リスト!$D:$S,15,FALSE)</f>
        <v>#N/A</v>
      </c>
      <c r="GH167" s="2" t="e">
        <f>INDEX(リスト!$V:$V,MATCH(中日程計画表!$D167,リスト!$D:$D,0))</f>
        <v>#N/A</v>
      </c>
      <c r="GI167" s="2" t="e">
        <f>INDEX(リスト!$A:$A,MATCH(中日程計画表!$D167,リスト!$D:$D,0))</f>
        <v>#N/A</v>
      </c>
      <c r="GJ167" s="2" t="e">
        <f>INDEX(リスト!$U:$U,MATCH(中日程計画表!$D167,リスト!$D:$D,0))</f>
        <v>#N/A</v>
      </c>
      <c r="GK167" s="5" t="e">
        <f>INDEX(リスト!$W:$W,MATCH(中日程計画表!$D167,リスト!$D:$D,0))</f>
        <v>#N/A</v>
      </c>
      <c r="GL167" s="2" t="s">
        <v>200</v>
      </c>
      <c r="GM167" s="296">
        <f>D167</f>
        <v>0</v>
      </c>
      <c r="GN167" s="296" t="str">
        <f>E167</f>
        <v>権限マスタ</v>
      </c>
      <c r="GU167" s="460" t="str">
        <f t="shared" ref="GU167" si="8205">AE167</f>
        <v>NG</v>
      </c>
      <c r="GV167" s="460">
        <f t="shared" ref="GV167" si="8206">EI167</f>
        <v>0</v>
      </c>
      <c r="GW167" s="460">
        <f t="shared" ref="GW167" si="8207">EI168</f>
        <v>0</v>
      </c>
      <c r="GX167" s="462">
        <f t="shared" ref="GX167" si="8208">EV167</f>
        <v>0</v>
      </c>
      <c r="GY167" s="460" t="str">
        <f t="shared" ref="GY167" si="8209">AI167</f>
        <v>NG</v>
      </c>
      <c r="GZ167" s="460">
        <f t="shared" ref="GZ167" si="8210">EJ167</f>
        <v>0</v>
      </c>
      <c r="HA167" s="460">
        <f t="shared" ref="HA167" si="8211">EJ168</f>
        <v>0</v>
      </c>
      <c r="HB167" s="462">
        <f t="shared" ref="HB167" si="8212">EW167</f>
        <v>0</v>
      </c>
      <c r="HC167" s="460" t="str">
        <f t="shared" ref="HC167" si="8213">AQ167</f>
        <v>NG</v>
      </c>
      <c r="HD167" s="460">
        <f t="shared" ref="HD167" si="8214">EK167</f>
        <v>0</v>
      </c>
      <c r="HE167" s="460">
        <f t="shared" ref="HE167" si="8215">EK168</f>
        <v>0</v>
      </c>
      <c r="HF167" s="462">
        <f t="shared" ref="HF167" si="8216">EX167</f>
        <v>0</v>
      </c>
      <c r="HG167" s="460" t="str">
        <f t="shared" ref="HG167" si="8217">AU167</f>
        <v>NG</v>
      </c>
      <c r="HH167" s="460">
        <f t="shared" ref="HH167" si="8218">EL167</f>
        <v>0</v>
      </c>
      <c r="HI167" s="460">
        <f t="shared" ref="HI167" si="8219">EL168</f>
        <v>0</v>
      </c>
      <c r="HJ167" s="462">
        <f t="shared" ref="HJ167" si="8220">EY167</f>
        <v>0</v>
      </c>
      <c r="HK167" s="460" t="str">
        <f t="shared" ref="HK167" si="8221">BC167</f>
        <v>NG</v>
      </c>
      <c r="HL167" s="460">
        <f t="shared" ref="HL167" si="8222">EM167</f>
        <v>0</v>
      </c>
      <c r="HM167" s="460">
        <f t="shared" ref="HM167" si="8223">EM168</f>
        <v>0</v>
      </c>
      <c r="HN167" s="462">
        <f t="shared" ref="HN167" si="8224">EZ167</f>
        <v>0</v>
      </c>
      <c r="HO167" s="460" t="str">
        <f t="shared" ref="HO167" si="8225">BG167</f>
        <v>NG</v>
      </c>
      <c r="HP167" s="460">
        <f t="shared" ref="HP167" si="8226">EN167</f>
        <v>0</v>
      </c>
      <c r="HQ167" s="460">
        <f t="shared" ref="HQ167" si="8227">EN168</f>
        <v>0</v>
      </c>
      <c r="HR167" s="462">
        <f t="shared" ref="HR167" si="8228">FA167</f>
        <v>0</v>
      </c>
      <c r="HS167" s="332"/>
    </row>
    <row r="168" spans="1:227" ht="12" customHeight="1">
      <c r="A168" s="489"/>
      <c r="B168" s="487"/>
      <c r="C168" s="475"/>
      <c r="D168" s="485"/>
      <c r="E168" s="483"/>
      <c r="F168" s="317"/>
      <c r="G168" s="317"/>
      <c r="H168" s="317"/>
      <c r="I168" s="317"/>
      <c r="J168" s="316"/>
      <c r="K168" s="481"/>
      <c r="L168" s="77"/>
      <c r="M168" s="77"/>
      <c r="N168" s="471"/>
      <c r="O168" s="475"/>
      <c r="P168" s="77"/>
      <c r="Q168" s="77"/>
      <c r="R168" s="471"/>
      <c r="S168" s="475"/>
      <c r="T168" s="77"/>
      <c r="U168" s="77"/>
      <c r="V168" s="471"/>
      <c r="W168" s="473"/>
      <c r="X168" s="77"/>
      <c r="Y168" s="77"/>
      <c r="Z168" s="471"/>
      <c r="AA168" s="477"/>
      <c r="AB168" s="80"/>
      <c r="AC168" s="80"/>
      <c r="AD168" s="471"/>
      <c r="AE168" s="473"/>
      <c r="AF168" s="77"/>
      <c r="AG168" s="77"/>
      <c r="AH168" s="471"/>
      <c r="AI168" s="473"/>
      <c r="AJ168" s="77"/>
      <c r="AK168" s="77"/>
      <c r="AL168" s="471"/>
      <c r="AM168" s="477"/>
      <c r="AN168" s="80"/>
      <c r="AO168" s="80"/>
      <c r="AP168" s="471"/>
      <c r="AQ168" s="473"/>
      <c r="AR168" s="77"/>
      <c r="AS168" s="77"/>
      <c r="AT168" s="471"/>
      <c r="AU168" s="473"/>
      <c r="AV168" s="77"/>
      <c r="AW168" s="77"/>
      <c r="AX168" s="471"/>
      <c r="AY168" s="477"/>
      <c r="AZ168" s="80"/>
      <c r="BA168" s="80"/>
      <c r="BB168" s="471"/>
      <c r="BC168" s="475"/>
      <c r="BD168" s="77"/>
      <c r="BE168" s="77"/>
      <c r="BF168" s="471"/>
      <c r="BG168" s="473"/>
      <c r="BH168" s="77"/>
      <c r="BI168" s="77"/>
      <c r="BJ168" s="471"/>
      <c r="BK168" s="477"/>
      <c r="BL168" s="80"/>
      <c r="BM168" s="80"/>
      <c r="BN168" s="471"/>
      <c r="BO168" s="475"/>
      <c r="BP168" s="77"/>
      <c r="BQ168" s="77"/>
      <c r="BR168" s="471"/>
      <c r="BS168" s="473"/>
      <c r="BT168" s="77"/>
      <c r="BU168" s="77"/>
      <c r="BV168" s="471"/>
      <c r="BW168" s="469"/>
      <c r="BX168" s="467"/>
      <c r="BY168" s="490"/>
      <c r="CA168" s="19">
        <f t="shared" ref="CA168" si="8229">IF(AND($N167=1,$M168&lt;&gt;$BZ$7),1,0)</f>
        <v>0</v>
      </c>
      <c r="CB168" s="19">
        <f t="shared" ref="CB168" si="8230">IF(AND($R167=1,$Q168&lt;&gt;$BZ$7),1,0)</f>
        <v>0</v>
      </c>
      <c r="CC168" s="19">
        <f t="shared" ref="CC168" si="8231">IF(AND($V167=1,$U168&lt;&gt;$BZ$7),1,0)</f>
        <v>0</v>
      </c>
      <c r="CD168" s="19">
        <f t="shared" ref="CD168" si="8232">IF(AND($Z167=1,$Y168&lt;&gt;$BZ$7),1,0)</f>
        <v>0</v>
      </c>
      <c r="CE168" s="19">
        <f t="shared" ref="CE168" si="8233">IF(AND($AH167=1,$AG168&lt;&gt;$BZ$7),1,0)</f>
        <v>0</v>
      </c>
      <c r="CF168" s="19">
        <f t="shared" ref="CF168" si="8234">IF(AND($AL167=1,$AK168&lt;&gt;$BZ$7),1,0)</f>
        <v>0</v>
      </c>
      <c r="CG168" s="19">
        <f t="shared" ref="CG168" si="8235">IF(AND($AT167=1,$AS168&lt;&gt;$BZ$7),1,0)</f>
        <v>0</v>
      </c>
      <c r="CH168" s="19">
        <f t="shared" ref="CH168" si="8236">IF(AND($AX167=1,$AW168&lt;&gt;$BZ$7),1,0)</f>
        <v>0</v>
      </c>
      <c r="CI168" s="19">
        <f t="shared" ref="CI168" si="8237">IF(AND($BF167=1,$BE168&lt;&gt;$BZ$7),1,0)</f>
        <v>0</v>
      </c>
      <c r="CJ168" s="19">
        <f t="shared" ref="CJ168" si="8238">IF(AND($BJ167=1,$BI168&lt;&gt;$BZ$7),1,0)</f>
        <v>0</v>
      </c>
      <c r="CK168" s="19">
        <f t="shared" ref="CK168" si="8239">IF(AND($BR167=1,$BQ168&lt;&gt;$BZ$7),1,0)</f>
        <v>0</v>
      </c>
      <c r="CL168" s="19">
        <f t="shared" ref="CL168" si="8240">IF(AND($BV167=1,$BU168&lt;&gt;$BZ$7),1,0)</f>
        <v>0</v>
      </c>
      <c r="CO168" s="19">
        <f>IF(AND($M168&lt;&gt;$CN$7,$M168&lt;=$CN$6),1,0)</f>
        <v>0</v>
      </c>
      <c r="CP168" s="19">
        <f>IF(AND($Q168&lt;&gt;$CN$7,$Q168&lt;=$CN$6),1,0)</f>
        <v>0</v>
      </c>
      <c r="CQ168" s="19">
        <f>IF(AND($U168&lt;&gt;$CN$7,$U168&lt;=$CN$6),1,0)</f>
        <v>0</v>
      </c>
      <c r="CR168" s="19">
        <f>IF(AND($Y168&lt;&gt;$CN$7,$Y168&lt;=$CN$6),1,0)</f>
        <v>0</v>
      </c>
      <c r="CS168" s="19">
        <f>IF(AND($AG168&lt;&gt;$CN$7,$AG168&lt;=$CN$6),1,0)</f>
        <v>0</v>
      </c>
      <c r="CT168" s="19">
        <f>IF(AND($AK168&lt;&gt;$CN$7,$AK168&lt;=$CN$6),1,0)</f>
        <v>0</v>
      </c>
      <c r="CU168" s="19">
        <f>IF(AND($AS168&lt;&gt;$CN$7,$AS168&lt;=$CN$6),1,0)</f>
        <v>0</v>
      </c>
      <c r="CV168" s="19">
        <f>IF(AND($AW168&lt;&gt;$CN$7,$AW168&lt;=$CN$6),1,0)</f>
        <v>0</v>
      </c>
      <c r="CW168" s="19">
        <f>IF(AND($BE168&lt;&gt;$CN$7,$BE168&lt;=$CN$6),1,0)</f>
        <v>0</v>
      </c>
      <c r="CX168" s="19">
        <f>IF(AND($BI168&lt;&gt;$CN$7,$BI168&lt;=$CN$6),1,0)</f>
        <v>0</v>
      </c>
      <c r="CY168" s="19">
        <f>IF(AND($BQ168&lt;&gt;$CN$7,$BQ168&lt;=$CN$6),1,0)</f>
        <v>0</v>
      </c>
      <c r="CZ168" s="19">
        <f>IF(AND($BU168&lt;&gt;$CN$7,$BU168&lt;=$CN$6),1,0)</f>
        <v>0</v>
      </c>
      <c r="DC168" s="19">
        <f>IF($N167=1,1,0)</f>
        <v>0</v>
      </c>
      <c r="DD168" s="19">
        <f>IF($R167=1,1,0)</f>
        <v>0</v>
      </c>
      <c r="DE168" s="19">
        <f>IF($V167=1,1,0)</f>
        <v>0</v>
      </c>
      <c r="DF168" s="19">
        <f>IF($Z167=1,1,0)</f>
        <v>0</v>
      </c>
      <c r="DG168" s="19">
        <f>IF($AH167=1,1,0)</f>
        <v>0</v>
      </c>
      <c r="DH168" s="19">
        <f>IF($AL167=1,1,0)</f>
        <v>0</v>
      </c>
      <c r="DI168" s="19">
        <f>IF($AT167=1,1,0)</f>
        <v>0</v>
      </c>
      <c r="DJ168" s="19">
        <f>IF($AX167=1,1,0)</f>
        <v>0</v>
      </c>
      <c r="DK168" s="19">
        <f>IF($BF167=1,1,0)</f>
        <v>0</v>
      </c>
      <c r="DL168" s="19">
        <f>IF($BJ167=1,1,0)</f>
        <v>0</v>
      </c>
      <c r="DM168" s="19">
        <f>IF($BR167=1,1,0)</f>
        <v>0</v>
      </c>
      <c r="DN168" s="19">
        <f>IF($BV167=1,1,0)</f>
        <v>0</v>
      </c>
      <c r="DQ168" s="19">
        <f t="shared" ref="DQ168" si="8241">IF($N167=1,1,0)</f>
        <v>0</v>
      </c>
      <c r="DR168" s="19">
        <f t="shared" ref="DR168" si="8242">IF($R167=1,1,0)</f>
        <v>0</v>
      </c>
      <c r="DS168" s="19">
        <f t="shared" ref="DS168" si="8243">IF($V167=1,1,0)</f>
        <v>0</v>
      </c>
      <c r="DT168" s="19">
        <f t="shared" ref="DT168" si="8244">IF($Z167=1,1,0)</f>
        <v>0</v>
      </c>
      <c r="DU168" s="19">
        <f t="shared" ref="DU168" si="8245">IF($AH167=1,1,0)</f>
        <v>0</v>
      </c>
      <c r="DV168" s="19">
        <f t="shared" ref="DV168" si="8246">IF($AL167=1,1,0)</f>
        <v>0</v>
      </c>
      <c r="DW168" s="19">
        <f t="shared" ref="DW168" si="8247">IF($AT167=1,1,0)</f>
        <v>0</v>
      </c>
      <c r="DX168" s="19">
        <f t="shared" ref="DX168" si="8248">IF($AX167=1,1,0)</f>
        <v>0</v>
      </c>
      <c r="DY168" s="19">
        <f t="shared" ref="DY168" si="8249">IF($BF167=1,1,0)</f>
        <v>0</v>
      </c>
      <c r="DZ168" s="19">
        <f t="shared" ref="DZ168" si="8250">IF($BJ167=1,1,0)</f>
        <v>0</v>
      </c>
      <c r="EA168" s="19">
        <f t="shared" ref="EA168" si="8251">IF($BR167=1,1,0)</f>
        <v>0</v>
      </c>
      <c r="EB168" s="19">
        <f t="shared" ref="EB168" si="8252">IF($BV167=1,1,0)</f>
        <v>0</v>
      </c>
      <c r="EE168" s="329">
        <f>N167*$FU168*週間進捗報告書!$G$9</f>
        <v>0</v>
      </c>
      <c r="EF168" s="329">
        <f>R167*$FV168*週間進捗報告書!$G$10</f>
        <v>0</v>
      </c>
      <c r="EG168" s="329">
        <f>V167*$FW168*週間進捗報告書!$G$11</f>
        <v>0</v>
      </c>
      <c r="EH168" s="329">
        <f>Z167*$FX168*週間進捗報告書!$G$12</f>
        <v>0</v>
      </c>
      <c r="EI168" s="329">
        <f>AH167*$FY168*週間進捗報告書!$G$13</f>
        <v>0</v>
      </c>
      <c r="EJ168" s="329">
        <f>AL167*$FZ168*週間進捗報告書!$G$14</f>
        <v>0</v>
      </c>
      <c r="EK168" s="329">
        <f>AT167*$GA168*週間進捗報告書!$G$15</f>
        <v>0</v>
      </c>
      <c r="EL168" s="329">
        <f>AX167*$GB168*週間進捗報告書!$G$16</f>
        <v>0</v>
      </c>
      <c r="EM168" s="329">
        <f>BF167*$GC168*週間進捗報告書!$G$17</f>
        <v>0</v>
      </c>
      <c r="EN168" s="329">
        <f>BJ167*$GD168*週間進捗報告書!$G$18</f>
        <v>0</v>
      </c>
      <c r="EO168" s="329">
        <f>BR167*$GE168*週間進捗報告書!$G$19</f>
        <v>0</v>
      </c>
      <c r="EP168" s="329">
        <f>BV167*$GF168*週間進捗報告書!$G$20</f>
        <v>0</v>
      </c>
      <c r="ER168" s="547"/>
      <c r="ES168" s="547"/>
      <c r="ET168" s="547"/>
      <c r="EU168" s="547"/>
      <c r="EV168" s="547"/>
      <c r="EW168" s="547"/>
      <c r="EX168" s="547"/>
      <c r="EY168" s="547"/>
      <c r="EZ168" s="547"/>
      <c r="FA168" s="547"/>
      <c r="FB168" s="547"/>
      <c r="FC168" s="547"/>
      <c r="FD168" s="547"/>
      <c r="FE168" s="332"/>
      <c r="FG168" s="19"/>
      <c r="FH168" s="19"/>
      <c r="FI168" s="19"/>
      <c r="FJ168" s="19"/>
      <c r="FK168" s="19"/>
      <c r="FL168" s="19"/>
      <c r="FM168" s="19"/>
      <c r="FN168" s="19"/>
      <c r="FO168" s="19"/>
      <c r="FP168" s="19"/>
      <c r="FQ168" s="19"/>
      <c r="FR168" s="19"/>
      <c r="FU168" s="295">
        <f t="shared" ref="FU168" si="8253">FU167</f>
        <v>0</v>
      </c>
      <c r="FV168" s="295">
        <f t="shared" ref="FV168" si="8254">FV167</f>
        <v>0</v>
      </c>
      <c r="FW168" s="295">
        <f t="shared" ref="FW168" si="8255">FW167</f>
        <v>0</v>
      </c>
      <c r="FX168" s="295">
        <f t="shared" ref="FX168" si="8256">FX167</f>
        <v>0</v>
      </c>
      <c r="FY168" s="295">
        <f t="shared" ref="FY168" si="8257">FY167</f>
        <v>0</v>
      </c>
      <c r="FZ168" s="295">
        <f t="shared" ref="FZ168" si="8258">FZ167</f>
        <v>0</v>
      </c>
      <c r="GA168" s="295">
        <f t="shared" ref="GA168" si="8259">GA167</f>
        <v>0</v>
      </c>
      <c r="GB168" s="295">
        <f t="shared" ref="GB168" si="8260">GB167</f>
        <v>0</v>
      </c>
      <c r="GC168" s="295">
        <f t="shared" ref="GC168" si="8261">GC167</f>
        <v>0</v>
      </c>
      <c r="GD168" s="295">
        <f t="shared" ref="GD168" si="8262">GD167</f>
        <v>0</v>
      </c>
      <c r="GE168" s="295">
        <f t="shared" ref="GE168" si="8263">GE167</f>
        <v>0</v>
      </c>
      <c r="GF168" s="295">
        <f t="shared" ref="GF168" si="8264">GF167</f>
        <v>0</v>
      </c>
      <c r="GG168" s="295" t="e">
        <f t="shared" ref="GG168" si="8265">GG167</f>
        <v>#N/A</v>
      </c>
      <c r="GH168" s="2" t="e">
        <f>INDEX(リスト!$V:$V,MATCH(中日程計画表!$D167,リスト!$D:$D,0))</f>
        <v>#N/A</v>
      </c>
      <c r="GI168" s="2" t="e">
        <f>INDEX(リスト!$A:$A,MATCH(中日程計画表!$D167,リスト!$D:$D,0))</f>
        <v>#N/A</v>
      </c>
      <c r="GJ168" s="2" t="e">
        <f>INDEX(リスト!$U:$U,MATCH(中日程計画表!$D167,リスト!$D:$D,0))</f>
        <v>#N/A</v>
      </c>
      <c r="GK168" s="5" t="e">
        <f>INDEX(リスト!$W:$W,MATCH(中日程計画表!$D167,リスト!$D:$D,0))</f>
        <v>#N/A</v>
      </c>
      <c r="GL168" s="2" t="s">
        <v>201</v>
      </c>
      <c r="GM168" s="296">
        <f t="shared" ref="GM168" si="8266">GM167</f>
        <v>0</v>
      </c>
      <c r="GN168" s="296" t="str">
        <f t="shared" ref="GN168" si="8267">GN167</f>
        <v>権限マスタ</v>
      </c>
      <c r="GU168" s="461"/>
      <c r="GV168" s="460"/>
      <c r="GW168" s="460"/>
      <c r="GX168" s="461"/>
      <c r="GY168" s="461"/>
      <c r="GZ168" s="460"/>
      <c r="HA168" s="460"/>
      <c r="HB168" s="461"/>
      <c r="HC168" s="461"/>
      <c r="HD168" s="460"/>
      <c r="HE168" s="460"/>
      <c r="HF168" s="461"/>
      <c r="HG168" s="461"/>
      <c r="HH168" s="460"/>
      <c r="HI168" s="460"/>
      <c r="HJ168" s="461"/>
      <c r="HK168" s="461"/>
      <c r="HL168" s="460"/>
      <c r="HM168" s="460"/>
      <c r="HN168" s="461"/>
      <c r="HO168" s="461"/>
      <c r="HP168" s="460"/>
      <c r="HQ168" s="460"/>
      <c r="HR168" s="461"/>
      <c r="HS168" s="4"/>
    </row>
    <row r="169" spans="1:227" ht="12" customHeight="1">
      <c r="A169" s="488" t="str">
        <f t="shared" ref="A169" ca="1" si="8268">INDIRECT("リスト!A"&amp;B169+6)</f>
        <v>マスタ</v>
      </c>
      <c r="B169" s="486">
        <f t="shared" ref="B169" si="8269">ROUNDDOWN((ROW()-6)/2,0)+1</f>
        <v>82</v>
      </c>
      <c r="C169" s="474" t="str">
        <f>機能グループ名</f>
        <v>システム</v>
      </c>
      <c r="D169" s="484">
        <f>機能ID</f>
        <v>0</v>
      </c>
      <c r="E169" s="482" t="str">
        <f>機能名</f>
        <v>メッセージマスタ</v>
      </c>
      <c r="F169" s="315"/>
      <c r="G169" s="315"/>
      <c r="H169" s="315"/>
      <c r="I169" s="315"/>
      <c r="J169" s="316"/>
      <c r="K169" s="480" t="str">
        <f>担当者_SR</f>
        <v>NG</v>
      </c>
      <c r="L169" s="76"/>
      <c r="M169" s="76"/>
      <c r="N169" s="470"/>
      <c r="O169" s="474" t="str">
        <f>担当者_SRR</f>
        <v>NG</v>
      </c>
      <c r="P169" s="76"/>
      <c r="Q169" s="76"/>
      <c r="R169" s="470"/>
      <c r="S169" s="474" t="str">
        <f>担当者_DS</f>
        <v>NG</v>
      </c>
      <c r="T169" s="76"/>
      <c r="U169" s="76"/>
      <c r="V169" s="470"/>
      <c r="W169" s="472" t="str">
        <f>担当者_DSR</f>
        <v>NG</v>
      </c>
      <c r="X169" s="76"/>
      <c r="Y169" s="76"/>
      <c r="Z169" s="470"/>
      <c r="AA169" s="476"/>
      <c r="AB169" s="79"/>
      <c r="AC169" s="79"/>
      <c r="AD169" s="470">
        <f>IF(AC170 &lt;&gt; "",1,0)</f>
        <v>0</v>
      </c>
      <c r="AE169" s="472" t="str">
        <f>担当者_CD</f>
        <v>NG</v>
      </c>
      <c r="AF169" s="76"/>
      <c r="AG169" s="76"/>
      <c r="AH169" s="470"/>
      <c r="AI169" s="472" t="str">
        <f>担当者_DD</f>
        <v>NG</v>
      </c>
      <c r="AJ169" s="76"/>
      <c r="AK169" s="76"/>
      <c r="AL169" s="470"/>
      <c r="AM169" s="476"/>
      <c r="AN169" s="79"/>
      <c r="AO169" s="79"/>
      <c r="AP169" s="470">
        <f>IF(AO170 &lt;&gt; "",1,0)</f>
        <v>0</v>
      </c>
      <c r="AQ169" s="472" t="str">
        <f>担当者_MCL</f>
        <v>NG</v>
      </c>
      <c r="AR169" s="76"/>
      <c r="AS169" s="76"/>
      <c r="AT169" s="470"/>
      <c r="AU169" s="472" t="str">
        <f>担当者_MCLR</f>
        <v>NG</v>
      </c>
      <c r="AV169" s="76"/>
      <c r="AW169" s="76"/>
      <c r="AX169" s="470"/>
      <c r="AY169" s="476"/>
      <c r="AZ169" s="79"/>
      <c r="BA169" s="79"/>
      <c r="BB169" s="470">
        <f>IF(BA170 &lt;&gt; "",1,0)</f>
        <v>0</v>
      </c>
      <c r="BC169" s="474" t="str">
        <f>担当者_MT</f>
        <v>NG</v>
      </c>
      <c r="BD169" s="76"/>
      <c r="BE169" s="76"/>
      <c r="BF169" s="470"/>
      <c r="BG169" s="472" t="str">
        <f>担当者_M検</f>
        <v>NG</v>
      </c>
      <c r="BH169" s="76"/>
      <c r="BI169" s="76"/>
      <c r="BJ169" s="470"/>
      <c r="BK169" s="476"/>
      <c r="BL169" s="79"/>
      <c r="BM169" s="79"/>
      <c r="BN169" s="470">
        <v>0</v>
      </c>
      <c r="BO169" s="474" t="str">
        <f>担当者_モテ</f>
        <v>NG</v>
      </c>
      <c r="BP169" s="76"/>
      <c r="BQ169" s="76"/>
      <c r="BR169" s="470"/>
      <c r="BS169" s="472" t="str">
        <f>担当者_モテR</f>
        <v>NG</v>
      </c>
      <c r="BT169" s="76"/>
      <c r="BU169" s="76"/>
      <c r="BV169" s="470"/>
      <c r="BW169" s="468">
        <f t="shared" ref="BW169" si="8270">IFERROR(SUM(IF(K169&lt;&gt;"NG",N169*K$1,0),IF(O169&lt;&gt;"NG",R169*O$1,0),IF(S169&lt;&gt;"NG",V169*S$1,0),IF(W169&lt;&gt;"NG",Z169*W$1,0),IF(AA169&lt;&gt;"NG",AD169*AA$1,0),IF(AE169&lt;&gt;"NG",AH169*AE$1,0),IF(AI169&lt;&gt;"NG",AL169*AI$1,0),IF(AM169&lt;&gt;"NG",AP169*AM$1,0),IF(AQ169&lt;&gt;"NG",AT169*AQ$1,0),IF(AU169&lt;&gt;"NG",AX169*AU$1,0),IF(AY169&lt;&gt;"NG",BB169*AY$1,0),IF(BC169&lt;&gt;"NG",BF169*BC$1,0),IF(BG169&lt;&gt;"NG",BJ169*BG$1,0),IF(BK169&lt;&gt;"NG",BN169*BK$1,0),IF(BO169&lt;&gt;"NG",BR169*BO$1,0),IF(BS169&lt;&gt;"NG",BV169*BS$1,0))/SUM(IF(K169&lt;&gt;"NG",K$1,0),IF(O169&lt;&gt;"NG",O$1,0),IF(S169&lt;&gt;"NG",S$1,0),IF(W169&lt;&gt;"NG",W$1,0),IF(AA169&lt;&gt;"NG",AA$1,0),IF(AE169&lt;&gt;"NG",AE$1,0),IF(AI169&lt;&gt;"NG",AI$1,0),IF(AM169&lt;&gt;"NG",AM$1,0),IF(AQ169&lt;&gt;"NG",AQ$1,0),IF(AU169&lt;&gt;"NG",AU$1,0),IF(AY169&lt;&gt;"NG",AY$1,0),IF(BC169&lt;&gt;"NG",BC$1,0),IF(BG169&lt;&gt;"NG",BG$1,0),IF(BK169&lt;&gt;"NG",BK$1,0),IF(BO169&lt;&gt;"NG",BO$1,0),IF(BS169&lt;&gt;"NG",BS$1,0)),0)</f>
        <v>0</v>
      </c>
      <c r="BX169" s="466"/>
      <c r="BY169" s="490"/>
      <c r="BZ169" s="5"/>
      <c r="CA169" s="32">
        <f t="shared" ref="CA169" si="8271">IF(AND($M169&lt;&gt;$BZ$5,$M169&lt;=$BZ$6,$M169&lt;&gt;$BZ$7),1,0)</f>
        <v>0</v>
      </c>
      <c r="CB169" s="32">
        <f t="shared" ref="CB169" si="8272">IF(AND($Q169&lt;&gt;$BZ$5,$Q169&lt;=$BZ$6,$Q169&lt;&gt;$BZ$7),1,0)</f>
        <v>0</v>
      </c>
      <c r="CC169" s="32">
        <f t="shared" ref="CC169" si="8273">IF(AND($U169&lt;&gt;$BZ$5,$U169&lt;=$BZ$6,$U169&lt;&gt;$BZ$7),1,0)</f>
        <v>0</v>
      </c>
      <c r="CD169" s="32">
        <f t="shared" ref="CD169" si="8274">IF(AND($Y169&lt;&gt;$BZ$5,$Y169&lt;=$BZ$6,$Y169&lt;&gt;$BZ$7),1,0)</f>
        <v>0</v>
      </c>
      <c r="CE169" s="32">
        <f t="shared" ref="CE169" si="8275">IF(AND($AG169&lt;&gt;$BZ$5,$AG169&lt;=$BZ$6,$AG169&lt;&gt;$BZ$7),1,0)</f>
        <v>0</v>
      </c>
      <c r="CF169" s="32">
        <f t="shared" ref="CF169" si="8276">IF(AND($AK169&lt;&gt;$BZ$5,$AK169&lt;=$BZ$6,$AK169&lt;&gt;$BZ$7),1,0)</f>
        <v>0</v>
      </c>
      <c r="CG169" s="32">
        <f t="shared" ref="CG169" si="8277">IF(AND($AS169&lt;&gt;$BZ$5,$AS169&lt;=$BZ$6,$AS169&lt;&gt;$BZ$7),1,0)</f>
        <v>0</v>
      </c>
      <c r="CH169" s="32">
        <f t="shared" ref="CH169" si="8278">IF(AND($AW169&lt;&gt;$BZ$5,$AW169&lt;=$BZ$6,$AW169&lt;&gt;$BZ$7),1,0)</f>
        <v>0</v>
      </c>
      <c r="CI169" s="32">
        <f t="shared" ref="CI169" si="8279">IF(AND($BE169&lt;&gt;$BZ$5,$BE169&lt;=$BZ$6,$BE169&lt;&gt;$BZ$7),1,0)</f>
        <v>0</v>
      </c>
      <c r="CJ169" s="32">
        <f t="shared" ref="CJ169" si="8280">IF(AND($BI169&lt;&gt;$BZ$5,$BI169&lt;=$BZ$6,$BI169&lt;&gt;$BZ$7),1,0)</f>
        <v>0</v>
      </c>
      <c r="CK169" s="32">
        <f t="shared" ref="CK169" si="8281">IF(AND($BQ169&lt;&gt;$BZ$5,$BQ169&lt;=$BZ$6,$BQ169&lt;&gt;$BZ$7),1,0)</f>
        <v>0</v>
      </c>
      <c r="CL169" s="32">
        <f t="shared" ref="CL169" si="8282">IF(AND($BU169&lt;&gt;$BZ$5,$BU169&lt;=$BZ$6,$BU169&lt;&gt;$BZ$7),1,0)</f>
        <v>0</v>
      </c>
      <c r="CO169" s="32">
        <f>IF(AND($M169&lt;&gt;$CN$5,$M169&lt;=$CN$6,$M169&lt;&gt;$CN$7),1,0)</f>
        <v>0</v>
      </c>
      <c r="CP169" s="32">
        <f>IF(AND($Q169&lt;&gt;$CN$5,$Q169&lt;=$CN$6,$Q169&lt;&gt;$CN$7),1,0)</f>
        <v>0</v>
      </c>
      <c r="CQ169" s="32">
        <f>IF(AND($U169&lt;&gt;$CN$5,$U169&lt;=$CN$6,$U169&lt;&gt;$CN$7),1,0)</f>
        <v>0</v>
      </c>
      <c r="CR169" s="32">
        <f>IF(AND($Y169&lt;&gt;$CN$5,$Y169&lt;=$CN$6,$Y169&lt;&gt;$CN$7),1,0)</f>
        <v>0</v>
      </c>
      <c r="CS169" s="32">
        <f>IF(AND($AG169&lt;&gt;$CN$5,$AG169&lt;=$CN$6,$AG169&lt;&gt;$CN$7),1,0)</f>
        <v>0</v>
      </c>
      <c r="CT169" s="32">
        <f>IF(AND($AK169&lt;&gt;$CN$5,$AK169&lt;=$CN$6,$AK169&lt;&gt;$CN$7),1,0)</f>
        <v>0</v>
      </c>
      <c r="CU169" s="32">
        <f>IF(AND($AS169&lt;&gt;$CN$5,$AS169&lt;=$CN$6,$AS169&lt;&gt;$CN$7),1,0)</f>
        <v>0</v>
      </c>
      <c r="CV169" s="32">
        <f>IF(AND($AW169&lt;&gt;$CN$5,$AW169&lt;=$CN$6,$AW169&lt;&gt;$CN$7),1,0)</f>
        <v>0</v>
      </c>
      <c r="CW169" s="32">
        <f>IF(AND($BE169&lt;&gt;$CN$5,$BE169&lt;=$CN$6,$BE169&lt;&gt;$CN$7),1,0)</f>
        <v>0</v>
      </c>
      <c r="CX169" s="32">
        <f>IF(AND($BI169&lt;&gt;$CN$5,$BI169&lt;=$CN$6,$BI169&lt;&gt;$CN$7),1,0)</f>
        <v>0</v>
      </c>
      <c r="CY169" s="32">
        <f>IF(AND($BQ169&lt;&gt;$CN$5,$BQ169&lt;=$CN$6,$BQ169&lt;&gt;$CN$7),1,0)</f>
        <v>0</v>
      </c>
      <c r="CZ169" s="32">
        <f>IF(AND($BU169&lt;&gt;$CN$5,$BU169&lt;=$CN$6,$BU169&lt;&gt;$CN$7),1,0)</f>
        <v>0</v>
      </c>
      <c r="DC169" s="32">
        <f>IF(AND($M169&lt;&gt;$DB$5,$M169&lt;=$DB$6,$M169&lt;&gt;$CN$7),1,0)</f>
        <v>0</v>
      </c>
      <c r="DD169" s="32">
        <f>IF(AND($Q169&lt;&gt;$DB$5,$Q169&lt;=$DB$6,$Q169&lt;&gt;$CN$7),1,0)</f>
        <v>0</v>
      </c>
      <c r="DE169" s="32">
        <f>IF(AND($U169&lt;&gt;$DB$5,$U169&lt;=$DB$6,$U169&lt;&gt;$CN$7),1,0)</f>
        <v>0</v>
      </c>
      <c r="DF169" s="32">
        <f>IF(AND($Y169&lt;&gt;$DB$5,$Y169&lt;=$DB$6,$Y169&lt;&gt;$CN$7),1,0)</f>
        <v>0</v>
      </c>
      <c r="DG169" s="32">
        <f>IF(AND($AG169&lt;&gt;$DB$5,$AG169&lt;=$DB$6,$AG169&lt;&gt;$CN$7),1,0)</f>
        <v>0</v>
      </c>
      <c r="DH169" s="32">
        <f>IF(AND($AK169&lt;&gt;$DB$5,$AK169&lt;=$DB$6,$AK169&lt;&gt;$CN$7),1,0)</f>
        <v>0</v>
      </c>
      <c r="DI169" s="32">
        <f>IF(AND($AS169&lt;&gt;$DB$5,$AS169&lt;=$DB$6,$AS169&lt;&gt;$CN$7),1,0)</f>
        <v>0</v>
      </c>
      <c r="DJ169" s="32">
        <f>IF(AND($AW169&lt;&gt;$DB$5,$AW169&lt;=$DB$6,$AW169&lt;&gt;$CN$7),1,0)</f>
        <v>0</v>
      </c>
      <c r="DK169" s="32">
        <f>IF(AND($BE169&lt;&gt;$DB$5,$BE169&lt;=$DB$6,$BE169&lt;&gt;$CN$7),1,0)</f>
        <v>0</v>
      </c>
      <c r="DL169" s="32">
        <f>IF(AND($BI169&lt;&gt;$DB$5,$BI169&lt;=$DB$6,$BI169&lt;&gt;$CN$7),1,0)</f>
        <v>0</v>
      </c>
      <c r="DM169" s="32">
        <f>IF(AND($BQ169&lt;&gt;$DB$5,$BQ169&lt;=$DB$6,$BQ169&lt;&gt;$CN$7),1,0)</f>
        <v>0</v>
      </c>
      <c r="DN169" s="32">
        <f>IF(AND($BU169&lt;&gt;$DB$5,$BU169&lt;=$DB$6,$BU169&lt;&gt;$CN$7),1,0)</f>
        <v>0</v>
      </c>
      <c r="DQ169" s="32">
        <f t="shared" ref="DQ169" si="8283">IF(AND($M169&lt;&gt;$DP$5,$M169&lt;=$DP$6,$M169&lt;&gt;$CN$7),1,0)</f>
        <v>0</v>
      </c>
      <c r="DR169" s="32">
        <f t="shared" ref="DR169" si="8284">IF(AND($Q169&lt;&gt;$DP$5,$Q169&lt;=$DP$6,$Q169&lt;&gt;$CN$7),1,0)</f>
        <v>0</v>
      </c>
      <c r="DS169" s="32">
        <f t="shared" ref="DS169" si="8285">IF(AND($U169&lt;&gt;$DP$5,$U169&lt;=$DP$6,$U169&lt;&gt;$CN$7),1,0)</f>
        <v>0</v>
      </c>
      <c r="DT169" s="32">
        <f t="shared" ref="DT169" si="8286">IF(AND($Y169&lt;&gt;$DP$5,$Y169&lt;=$DP$6,$Y169&lt;&gt;$CN$7),1,0)</f>
        <v>0</v>
      </c>
      <c r="DU169" s="32">
        <f t="shared" ref="DU169" si="8287">IF(AND($AG169&lt;&gt;$DP$5,$AG169&lt;=$DP$6,$AG169&lt;&gt;$CN$7),1,0)</f>
        <v>0</v>
      </c>
      <c r="DV169" s="32">
        <f t="shared" ref="DV169" si="8288">IF(AND($AK169&lt;&gt;$DP$5,$AK169&lt;=$DP$6,$AK169&lt;&gt;$CN$7),1,0)</f>
        <v>0</v>
      </c>
      <c r="DW169" s="32">
        <f t="shared" ref="DW169" si="8289">IF(AND($AS169&lt;&gt;$DP$5,$AS169&lt;=$DP$6,$AS169&lt;&gt;$CN$7),1,0)</f>
        <v>0</v>
      </c>
      <c r="DX169" s="32">
        <f t="shared" ref="DX169" si="8290">IF(AND($AW169&lt;&gt;$DP$5,$AW169&lt;=$DP$6,$AW169&lt;&gt;$CN$7),1,0)</f>
        <v>0</v>
      </c>
      <c r="DY169" s="32">
        <f t="shared" ref="DY169" si="8291">IF(AND($BE169&lt;&gt;$DP$5,$BE169&lt;=$DP$6,$BE169&lt;&gt;$CN$7),1,0)</f>
        <v>0</v>
      </c>
      <c r="DZ169" s="32">
        <f t="shared" ref="DZ169" si="8292">IF(AND($BI169&lt;&gt;$DP$5,$BI169&lt;=$DP$6,$BI169&lt;&gt;$CN$7),1,0)</f>
        <v>0</v>
      </c>
      <c r="EA169" s="32">
        <f t="shared" ref="EA169" si="8293">IF(AND($BQ169&lt;&gt;$DP$5,$BQ169&lt;=$DP$6,$BQ169&lt;&gt;$CN$7),1,0)</f>
        <v>0</v>
      </c>
      <c r="EB169" s="32">
        <f t="shared" ref="EB169" si="8294">IF(AND($BU169&lt;&gt;$DP$5,$BU169&lt;=$DP$6,$BU169&lt;&gt;$CN$7),1,0)</f>
        <v>0</v>
      </c>
      <c r="EE169" s="328">
        <f>IF(M169&lt;&gt;"",IF(M169&lt;=$ED$6,1,IF(L169&gt;$ED$6,0,NETWORKDAYS(L169,$ED$6,祭日リスト)/NETWORKDAYS(L169,M169,祭日リスト)))*$GG169*週間進捗報告書!$G$9,0)</f>
        <v>0</v>
      </c>
      <c r="EF169" s="328">
        <f>IF(Q169&lt;&gt;"",IF(Q169&lt;=$ED$6,1,IF(P169&gt;$ED$6,0,NETWORKDAYS(P169,$ED$6,祭日リスト)/NETWORKDAYS(P169,Q169,祭日リスト)))*$GG169*週間進捗報告書!$G$10,0)</f>
        <v>0</v>
      </c>
      <c r="EG169" s="328">
        <f>IF(U169&lt;&gt;"",IF(U169&lt;=$ED$6,1,IF(T169&gt;$ED$6,0,NETWORKDAYS(T169,$ED$6,祭日リスト)/NETWORKDAYS(T169,U169,祭日リスト)))*$GG169*週間進捗報告書!$G$11,0)</f>
        <v>0</v>
      </c>
      <c r="EH169" s="328">
        <f>IF(Y169&lt;&gt;"",IF(Y169&lt;=$ED$6,1,IF(X169&gt;$ED$6,0,NETWORKDAYS(X169,$ED$6,祭日リスト)/NETWORKDAYS(X169,Y169,祭日リスト)))*$GG169*週間進捗報告書!$G$12,0)</f>
        <v>0</v>
      </c>
      <c r="EI169" s="328">
        <f>IF(AG169&lt;&gt;"",IF(AG169&lt;=$ED$6,1,IF(AF169&gt;$ED$6,0,NETWORKDAYS(AF169,$ED$6,祭日リスト)/NETWORKDAYS(AF169,AG169,祭日リスト)))*$GG169*週間進捗報告書!$G$13,0)</f>
        <v>0</v>
      </c>
      <c r="EJ169" s="328">
        <f>IF(AK169&lt;&gt;"",IF(AK169&lt;=$ED$6,1,IF(AJ169&gt;$ED$6,0,NETWORKDAYS(AJ169,$ED$6,祭日リスト)/NETWORKDAYS(AJ169,AK169,祭日リスト)))*$GG169*週間進捗報告書!$G$14,0)</f>
        <v>0</v>
      </c>
      <c r="EK169" s="328">
        <f>IF(AS169&lt;&gt;"",IF(AS169&lt;=$ED$6,1,IF(AR169&gt;$ED$6,0,NETWORKDAYS(AR169,$ED$6,祭日リスト)/NETWORKDAYS(AR169,AS169,祭日リスト)))*$GG169*週間進捗報告書!$G$15,0)</f>
        <v>0</v>
      </c>
      <c r="EL169" s="328">
        <f>IF(AW169&lt;&gt;"",IF(AW169&lt;=$ED$6,1,IF(AV169&gt;$ED$6,0,NETWORKDAYS(AV169,$ED$6,祭日リスト)/NETWORKDAYS(AV169,AW169,祭日リスト)))*$GG169*週間進捗報告書!$G$16,0)</f>
        <v>0</v>
      </c>
      <c r="EM169" s="328">
        <f>IF(BE169&lt;&gt;"",IF(BE169&lt;=$ED$6,1,IF(BD169&gt;$ED$6,0,NETWORKDAYS(BD169,$ED$6,祭日リスト)/NETWORKDAYS(BD169,BE169,祭日リスト)))*$GG169*週間進捗報告書!$G$17,0)</f>
        <v>0</v>
      </c>
      <c r="EN169" s="328">
        <f>IF(BI169&lt;&gt;"",IF(BI169&lt;=$ED$6,1,IF(BH169&gt;$ED$6,0,NETWORKDAYS(BH169,$ED$6,祭日リスト)/NETWORKDAYS(BH169,BI169,祭日リスト)))*$GG169*週間進捗報告書!$G$18,0)</f>
        <v>0</v>
      </c>
      <c r="EO169" s="328">
        <f>IF(BQ169&lt;&gt;"",IF(BQ169&lt;=$ED$6,1,IF(BP169&gt;$ED$6,0,NETWORKDAYS(BP169,$ED$6,祭日リスト)/NETWORKDAYS(BP169,BQ169,祭日リスト)))*$GG169*週間進捗報告書!$G$19,0)</f>
        <v>0</v>
      </c>
      <c r="EP169" s="328">
        <f>IF(BU169&lt;&gt;"",IF(BU169&lt;=$ED$6,1,IF(BT169&gt;$ED$6,0,NETWORKDAYS(BT169,$ED$6,祭日リスト)/NETWORKDAYS(BT169,BU169,祭日リスト)))*$GG169*週間進捗報告書!$G$20,0)</f>
        <v>0</v>
      </c>
      <c r="ER169" s="547">
        <f t="shared" ref="ER169:FC169" si="8295">EE169-EE170</f>
        <v>0</v>
      </c>
      <c r="ES169" s="547">
        <f t="shared" si="8295"/>
        <v>0</v>
      </c>
      <c r="ET169" s="547">
        <f t="shared" si="8295"/>
        <v>0</v>
      </c>
      <c r="EU169" s="547">
        <f t="shared" si="8295"/>
        <v>0</v>
      </c>
      <c r="EV169" s="547">
        <f t="shared" si="8295"/>
        <v>0</v>
      </c>
      <c r="EW169" s="547">
        <f t="shared" si="8295"/>
        <v>0</v>
      </c>
      <c r="EX169" s="547">
        <f t="shared" si="8295"/>
        <v>0</v>
      </c>
      <c r="EY169" s="547">
        <f t="shared" si="8295"/>
        <v>0</v>
      </c>
      <c r="EZ169" s="547">
        <f t="shared" si="8295"/>
        <v>0</v>
      </c>
      <c r="FA169" s="547">
        <f t="shared" si="8295"/>
        <v>0</v>
      </c>
      <c r="FB169" s="547">
        <f t="shared" si="8295"/>
        <v>0</v>
      </c>
      <c r="FC169" s="547">
        <f t="shared" si="8295"/>
        <v>0</v>
      </c>
      <c r="FD169" s="547">
        <f t="shared" ref="FD169" si="8296">SUM(ER169:FC170)</f>
        <v>0</v>
      </c>
      <c r="FE169" s="333"/>
      <c r="FG169" s="32">
        <f>IF(AND($M169&lt;&gt;$FF$7),1,0)</f>
        <v>0</v>
      </c>
      <c r="FH169" s="32">
        <f>IF(AND($Q169&lt;&gt;$FF$7),1,0)</f>
        <v>0</v>
      </c>
      <c r="FI169" s="32">
        <f>IF(AND($U169&lt;&gt;$FF$7),1,0)</f>
        <v>0</v>
      </c>
      <c r="FJ169" s="32">
        <f>IF(AND($Y169&lt;&gt;$FF$7),1,0)</f>
        <v>0</v>
      </c>
      <c r="FK169" s="32">
        <f>IF(AND($AG169&lt;&gt;$FF$7),1,0)</f>
        <v>0</v>
      </c>
      <c r="FL169" s="32">
        <f>IF(AND($AK169&lt;&gt;$FF$7),1,0)</f>
        <v>0</v>
      </c>
      <c r="FM169" s="32">
        <f>IF(AND($AS169&lt;&gt;$FF$7),1,0)</f>
        <v>0</v>
      </c>
      <c r="FN169" s="32">
        <f>IF(AND($AW169&lt;&gt;$FF$7),1,0)</f>
        <v>0</v>
      </c>
      <c r="FO169" s="32">
        <f>IF(AND($BE169&lt;&gt;$FF$7),1,0)</f>
        <v>0</v>
      </c>
      <c r="FP169" s="32">
        <f>IF(AND($BI169&lt;&gt;$FF$7),1,0)</f>
        <v>0</v>
      </c>
      <c r="FQ169" s="32">
        <f>IF(AND($BQ169&lt;&gt;$FF$7),1,0)</f>
        <v>0</v>
      </c>
      <c r="FR169" s="32">
        <f>IF(AND($BU169&lt;&gt;$FF$7),1,0)</f>
        <v>0</v>
      </c>
      <c r="FU169" s="294">
        <f t="shared" ref="FU169" si="8297">IF($K169&lt;&gt;"NG",$GG169,0)</f>
        <v>0</v>
      </c>
      <c r="FV169" s="294">
        <f t="shared" ref="FV169" si="8298">IF($O169&lt;&gt;"NG",$GG169,0)</f>
        <v>0</v>
      </c>
      <c r="FW169" s="294">
        <f t="shared" ref="FW169" si="8299">IF($S169&lt;&gt;"NG",$GG169,0)</f>
        <v>0</v>
      </c>
      <c r="FX169" s="294">
        <f t="shared" ref="FX169" si="8300">IF($W169&lt;&gt;"NG",$GG169,0)</f>
        <v>0</v>
      </c>
      <c r="FY169" s="294">
        <f t="shared" ref="FY169" si="8301">IF($AE169&lt;&gt;"NG",$GG169,0)</f>
        <v>0</v>
      </c>
      <c r="FZ169" s="294">
        <f t="shared" ref="FZ169" si="8302">IF($AI169&lt;&gt;"NG",$GG169,0)</f>
        <v>0</v>
      </c>
      <c r="GA169" s="294">
        <f t="shared" ref="GA169" si="8303">IF($AQ169&lt;&gt;"NG",$GG169,0)</f>
        <v>0</v>
      </c>
      <c r="GB169" s="294">
        <f t="shared" ref="GB169" si="8304">IF($AU169&lt;&gt;"NG",$GG169,0)</f>
        <v>0</v>
      </c>
      <c r="GC169" s="294">
        <f t="shared" ref="GC169" si="8305">IF($BC169&lt;&gt;"NG",$GG169,0)</f>
        <v>0</v>
      </c>
      <c r="GD169" s="294">
        <f t="shared" ref="GD169" si="8306">IF($BG169&lt;&gt;"NG",$GG169,0)</f>
        <v>0</v>
      </c>
      <c r="GE169" s="294">
        <f t="shared" ref="GE169" si="8307">IF($BO169&lt;&gt;"NG",$GG169,0)</f>
        <v>0</v>
      </c>
      <c r="GF169" s="294">
        <f t="shared" ref="GF169" si="8308">IF($BS169&lt;&gt;"NG",$GG169,0)</f>
        <v>0</v>
      </c>
      <c r="GG169" s="294" t="e">
        <f>VLOOKUP($D169,リスト!$D:$S,15,FALSE)</f>
        <v>#N/A</v>
      </c>
      <c r="GH169" s="2" t="e">
        <f>INDEX(リスト!$V:$V,MATCH(中日程計画表!$D169,リスト!$D:$D,0))</f>
        <v>#N/A</v>
      </c>
      <c r="GI169" s="2" t="e">
        <f>INDEX(リスト!$A:$A,MATCH(中日程計画表!$D169,リスト!$D:$D,0))</f>
        <v>#N/A</v>
      </c>
      <c r="GJ169" s="2" t="e">
        <f>INDEX(リスト!$U:$U,MATCH(中日程計画表!$D169,リスト!$D:$D,0))</f>
        <v>#N/A</v>
      </c>
      <c r="GK169" s="5" t="e">
        <f>INDEX(リスト!$W:$W,MATCH(中日程計画表!$D169,リスト!$D:$D,0))</f>
        <v>#N/A</v>
      </c>
      <c r="GL169" s="2" t="s">
        <v>200</v>
      </c>
      <c r="GM169" s="296">
        <f>D169</f>
        <v>0</v>
      </c>
      <c r="GN169" s="296" t="str">
        <f>E169</f>
        <v>メッセージマスタ</v>
      </c>
      <c r="GU169" s="460" t="str">
        <f t="shared" ref="GU169" si="8309">AE169</f>
        <v>NG</v>
      </c>
      <c r="GV169" s="460">
        <f t="shared" ref="GV169" si="8310">EI169</f>
        <v>0</v>
      </c>
      <c r="GW169" s="460">
        <f t="shared" ref="GW169" si="8311">EI170</f>
        <v>0</v>
      </c>
      <c r="GX169" s="462">
        <f t="shared" ref="GX169" si="8312">EV169</f>
        <v>0</v>
      </c>
      <c r="GY169" s="460" t="str">
        <f t="shared" ref="GY169" si="8313">AI169</f>
        <v>NG</v>
      </c>
      <c r="GZ169" s="460">
        <f t="shared" ref="GZ169" si="8314">EJ169</f>
        <v>0</v>
      </c>
      <c r="HA169" s="460">
        <f t="shared" ref="HA169" si="8315">EJ170</f>
        <v>0</v>
      </c>
      <c r="HB169" s="462">
        <f t="shared" ref="HB169" si="8316">EW169</f>
        <v>0</v>
      </c>
      <c r="HC169" s="460" t="str">
        <f t="shared" ref="HC169" si="8317">AQ169</f>
        <v>NG</v>
      </c>
      <c r="HD169" s="460">
        <f t="shared" ref="HD169" si="8318">EK169</f>
        <v>0</v>
      </c>
      <c r="HE169" s="460">
        <f t="shared" ref="HE169" si="8319">EK170</f>
        <v>0</v>
      </c>
      <c r="HF169" s="462">
        <f t="shared" ref="HF169" si="8320">EX169</f>
        <v>0</v>
      </c>
      <c r="HG169" s="460" t="str">
        <f t="shared" ref="HG169" si="8321">AU169</f>
        <v>NG</v>
      </c>
      <c r="HH169" s="460">
        <f t="shared" ref="HH169" si="8322">EL169</f>
        <v>0</v>
      </c>
      <c r="HI169" s="460">
        <f t="shared" ref="HI169" si="8323">EL170</f>
        <v>0</v>
      </c>
      <c r="HJ169" s="462">
        <f t="shared" ref="HJ169" si="8324">EY169</f>
        <v>0</v>
      </c>
      <c r="HK169" s="460" t="str">
        <f t="shared" ref="HK169" si="8325">BC169</f>
        <v>NG</v>
      </c>
      <c r="HL169" s="460">
        <f t="shared" ref="HL169" si="8326">EM169</f>
        <v>0</v>
      </c>
      <c r="HM169" s="460">
        <f t="shared" ref="HM169" si="8327">EM170</f>
        <v>0</v>
      </c>
      <c r="HN169" s="462">
        <f t="shared" ref="HN169" si="8328">EZ169</f>
        <v>0</v>
      </c>
      <c r="HO169" s="460" t="str">
        <f t="shared" ref="HO169" si="8329">BG169</f>
        <v>NG</v>
      </c>
      <c r="HP169" s="460">
        <f t="shared" ref="HP169" si="8330">EN169</f>
        <v>0</v>
      </c>
      <c r="HQ169" s="460">
        <f t="shared" ref="HQ169" si="8331">EN170</f>
        <v>0</v>
      </c>
      <c r="HR169" s="462">
        <f t="shared" ref="HR169" si="8332">FA169</f>
        <v>0</v>
      </c>
      <c r="HS169" s="332"/>
    </row>
    <row r="170" spans="1:227" ht="12" customHeight="1">
      <c r="A170" s="489"/>
      <c r="B170" s="487"/>
      <c r="C170" s="475"/>
      <c r="D170" s="485"/>
      <c r="E170" s="483"/>
      <c r="F170" s="317"/>
      <c r="G170" s="317"/>
      <c r="H170" s="317"/>
      <c r="I170" s="317"/>
      <c r="J170" s="316"/>
      <c r="K170" s="481"/>
      <c r="L170" s="77"/>
      <c r="M170" s="77"/>
      <c r="N170" s="471"/>
      <c r="O170" s="475"/>
      <c r="P170" s="77"/>
      <c r="Q170" s="77"/>
      <c r="R170" s="471"/>
      <c r="S170" s="475"/>
      <c r="T170" s="77"/>
      <c r="U170" s="77"/>
      <c r="V170" s="471"/>
      <c r="W170" s="473"/>
      <c r="X170" s="77"/>
      <c r="Y170" s="77"/>
      <c r="Z170" s="471"/>
      <c r="AA170" s="477"/>
      <c r="AB170" s="80"/>
      <c r="AC170" s="80"/>
      <c r="AD170" s="471"/>
      <c r="AE170" s="473"/>
      <c r="AF170" s="77"/>
      <c r="AG170" s="77"/>
      <c r="AH170" s="471"/>
      <c r="AI170" s="473"/>
      <c r="AJ170" s="77"/>
      <c r="AK170" s="77"/>
      <c r="AL170" s="471"/>
      <c r="AM170" s="477"/>
      <c r="AN170" s="80"/>
      <c r="AO170" s="80"/>
      <c r="AP170" s="471"/>
      <c r="AQ170" s="473"/>
      <c r="AR170" s="77"/>
      <c r="AS170" s="77"/>
      <c r="AT170" s="471"/>
      <c r="AU170" s="473"/>
      <c r="AV170" s="77"/>
      <c r="AW170" s="77"/>
      <c r="AX170" s="471"/>
      <c r="AY170" s="477"/>
      <c r="AZ170" s="80"/>
      <c r="BA170" s="80"/>
      <c r="BB170" s="471"/>
      <c r="BC170" s="475"/>
      <c r="BD170" s="77"/>
      <c r="BE170" s="77"/>
      <c r="BF170" s="471"/>
      <c r="BG170" s="473"/>
      <c r="BH170" s="77"/>
      <c r="BI170" s="77"/>
      <c r="BJ170" s="471"/>
      <c r="BK170" s="477"/>
      <c r="BL170" s="80"/>
      <c r="BM170" s="80"/>
      <c r="BN170" s="471"/>
      <c r="BO170" s="475"/>
      <c r="BP170" s="77"/>
      <c r="BQ170" s="77"/>
      <c r="BR170" s="471"/>
      <c r="BS170" s="473"/>
      <c r="BT170" s="77"/>
      <c r="BU170" s="77"/>
      <c r="BV170" s="471"/>
      <c r="BW170" s="469"/>
      <c r="BX170" s="467"/>
      <c r="BY170" s="490"/>
      <c r="CA170" s="19">
        <f t="shared" ref="CA170" si="8333">IF(AND($N169=1,$M170&lt;&gt;$BZ$7),1,0)</f>
        <v>0</v>
      </c>
      <c r="CB170" s="19">
        <f t="shared" ref="CB170" si="8334">IF(AND($R169=1,$Q170&lt;&gt;$BZ$7),1,0)</f>
        <v>0</v>
      </c>
      <c r="CC170" s="19">
        <f t="shared" ref="CC170" si="8335">IF(AND($V169=1,$U170&lt;&gt;$BZ$7),1,0)</f>
        <v>0</v>
      </c>
      <c r="CD170" s="19">
        <f t="shared" ref="CD170" si="8336">IF(AND($Z169=1,$Y170&lt;&gt;$BZ$7),1,0)</f>
        <v>0</v>
      </c>
      <c r="CE170" s="19">
        <f t="shared" ref="CE170" si="8337">IF(AND($AH169=1,$AG170&lt;&gt;$BZ$7),1,0)</f>
        <v>0</v>
      </c>
      <c r="CF170" s="19">
        <f t="shared" ref="CF170" si="8338">IF(AND($AL169=1,$AK170&lt;&gt;$BZ$7),1,0)</f>
        <v>0</v>
      </c>
      <c r="CG170" s="19">
        <f t="shared" ref="CG170" si="8339">IF(AND($AT169=1,$AS170&lt;&gt;$BZ$7),1,0)</f>
        <v>0</v>
      </c>
      <c r="CH170" s="19">
        <f t="shared" ref="CH170" si="8340">IF(AND($AX169=1,$AW170&lt;&gt;$BZ$7),1,0)</f>
        <v>0</v>
      </c>
      <c r="CI170" s="19">
        <f t="shared" ref="CI170" si="8341">IF(AND($BF169=1,$BE170&lt;&gt;$BZ$7),1,0)</f>
        <v>0</v>
      </c>
      <c r="CJ170" s="19">
        <f t="shared" ref="CJ170" si="8342">IF(AND($BJ169=1,$BI170&lt;&gt;$BZ$7),1,0)</f>
        <v>0</v>
      </c>
      <c r="CK170" s="19">
        <f t="shared" ref="CK170" si="8343">IF(AND($BR169=1,$BQ170&lt;&gt;$BZ$7),1,0)</f>
        <v>0</v>
      </c>
      <c r="CL170" s="19">
        <f t="shared" ref="CL170" si="8344">IF(AND($BV169=1,$BU170&lt;&gt;$BZ$7),1,0)</f>
        <v>0</v>
      </c>
      <c r="CO170" s="19">
        <f>IF(AND($M170&lt;&gt;$CN$7,$M170&lt;=$CN$6),1,0)</f>
        <v>0</v>
      </c>
      <c r="CP170" s="19">
        <f>IF(AND($Q170&lt;&gt;$CN$7,$Q170&lt;=$CN$6),1,0)</f>
        <v>0</v>
      </c>
      <c r="CQ170" s="19">
        <f>IF(AND($U170&lt;&gt;$CN$7,$U170&lt;=$CN$6),1,0)</f>
        <v>0</v>
      </c>
      <c r="CR170" s="19">
        <f>IF(AND($Y170&lt;&gt;$CN$7,$Y170&lt;=$CN$6),1,0)</f>
        <v>0</v>
      </c>
      <c r="CS170" s="19">
        <f>IF(AND($AG170&lt;&gt;$CN$7,$AG170&lt;=$CN$6),1,0)</f>
        <v>0</v>
      </c>
      <c r="CT170" s="19">
        <f>IF(AND($AK170&lt;&gt;$CN$7,$AK170&lt;=$CN$6),1,0)</f>
        <v>0</v>
      </c>
      <c r="CU170" s="19">
        <f>IF(AND($AS170&lt;&gt;$CN$7,$AS170&lt;=$CN$6),1,0)</f>
        <v>0</v>
      </c>
      <c r="CV170" s="19">
        <f>IF(AND($AW170&lt;&gt;$CN$7,$AW170&lt;=$CN$6),1,0)</f>
        <v>0</v>
      </c>
      <c r="CW170" s="19">
        <f>IF(AND($BE170&lt;&gt;$CN$7,$BE170&lt;=$CN$6),1,0)</f>
        <v>0</v>
      </c>
      <c r="CX170" s="19">
        <f>IF(AND($BI170&lt;&gt;$CN$7,$BI170&lt;=$CN$6),1,0)</f>
        <v>0</v>
      </c>
      <c r="CY170" s="19">
        <f>IF(AND($BQ170&lt;&gt;$CN$7,$BQ170&lt;=$CN$6),1,0)</f>
        <v>0</v>
      </c>
      <c r="CZ170" s="19">
        <f>IF(AND($BU170&lt;&gt;$CN$7,$BU170&lt;=$CN$6),1,0)</f>
        <v>0</v>
      </c>
      <c r="DC170" s="19">
        <f>IF($N169=1,1,0)</f>
        <v>0</v>
      </c>
      <c r="DD170" s="19">
        <f>IF($R169=1,1,0)</f>
        <v>0</v>
      </c>
      <c r="DE170" s="19">
        <f>IF($V169=1,1,0)</f>
        <v>0</v>
      </c>
      <c r="DF170" s="19">
        <f>IF($Z169=1,1,0)</f>
        <v>0</v>
      </c>
      <c r="DG170" s="19">
        <f>IF($AH169=1,1,0)</f>
        <v>0</v>
      </c>
      <c r="DH170" s="19">
        <f>IF($AL169=1,1,0)</f>
        <v>0</v>
      </c>
      <c r="DI170" s="19">
        <f>IF($AT169=1,1,0)</f>
        <v>0</v>
      </c>
      <c r="DJ170" s="19">
        <f>IF($AX169=1,1,0)</f>
        <v>0</v>
      </c>
      <c r="DK170" s="19">
        <f>IF($BF169=1,1,0)</f>
        <v>0</v>
      </c>
      <c r="DL170" s="19">
        <f>IF($BJ169=1,1,0)</f>
        <v>0</v>
      </c>
      <c r="DM170" s="19">
        <f>IF($BR169=1,1,0)</f>
        <v>0</v>
      </c>
      <c r="DN170" s="19">
        <f>IF($BV169=1,1,0)</f>
        <v>0</v>
      </c>
      <c r="DQ170" s="19">
        <f t="shared" ref="DQ170" si="8345">IF($N169=1,1,0)</f>
        <v>0</v>
      </c>
      <c r="DR170" s="19">
        <f t="shared" ref="DR170" si="8346">IF($R169=1,1,0)</f>
        <v>0</v>
      </c>
      <c r="DS170" s="19">
        <f t="shared" ref="DS170" si="8347">IF($V169=1,1,0)</f>
        <v>0</v>
      </c>
      <c r="DT170" s="19">
        <f t="shared" ref="DT170" si="8348">IF($Z169=1,1,0)</f>
        <v>0</v>
      </c>
      <c r="DU170" s="19">
        <f t="shared" ref="DU170" si="8349">IF($AH169=1,1,0)</f>
        <v>0</v>
      </c>
      <c r="DV170" s="19">
        <f t="shared" ref="DV170" si="8350">IF($AL169=1,1,0)</f>
        <v>0</v>
      </c>
      <c r="DW170" s="19">
        <f t="shared" ref="DW170" si="8351">IF($AT169=1,1,0)</f>
        <v>0</v>
      </c>
      <c r="DX170" s="19">
        <f t="shared" ref="DX170" si="8352">IF($AX169=1,1,0)</f>
        <v>0</v>
      </c>
      <c r="DY170" s="19">
        <f t="shared" ref="DY170" si="8353">IF($BF169=1,1,0)</f>
        <v>0</v>
      </c>
      <c r="DZ170" s="19">
        <f t="shared" ref="DZ170" si="8354">IF($BJ169=1,1,0)</f>
        <v>0</v>
      </c>
      <c r="EA170" s="19">
        <f t="shared" ref="EA170" si="8355">IF($BR169=1,1,0)</f>
        <v>0</v>
      </c>
      <c r="EB170" s="19">
        <f t="shared" ref="EB170" si="8356">IF($BV169=1,1,0)</f>
        <v>0</v>
      </c>
      <c r="EE170" s="329">
        <f>N169*$FU170*週間進捗報告書!$G$9</f>
        <v>0</v>
      </c>
      <c r="EF170" s="329">
        <f>R169*$FV170*週間進捗報告書!$G$10</f>
        <v>0</v>
      </c>
      <c r="EG170" s="329">
        <f>V169*$FW170*週間進捗報告書!$G$11</f>
        <v>0</v>
      </c>
      <c r="EH170" s="329">
        <f>Z169*$FX170*週間進捗報告書!$G$12</f>
        <v>0</v>
      </c>
      <c r="EI170" s="329">
        <f>AH169*$FY170*週間進捗報告書!$G$13</f>
        <v>0</v>
      </c>
      <c r="EJ170" s="329">
        <f>AL169*$FZ170*週間進捗報告書!$G$14</f>
        <v>0</v>
      </c>
      <c r="EK170" s="329">
        <f>AT169*$GA170*週間進捗報告書!$G$15</f>
        <v>0</v>
      </c>
      <c r="EL170" s="329">
        <f>AX169*$GB170*週間進捗報告書!$G$16</f>
        <v>0</v>
      </c>
      <c r="EM170" s="329">
        <f>BF169*$GC170*週間進捗報告書!$G$17</f>
        <v>0</v>
      </c>
      <c r="EN170" s="329">
        <f>BJ169*$GD170*週間進捗報告書!$G$18</f>
        <v>0</v>
      </c>
      <c r="EO170" s="329">
        <f>BR169*$GE170*週間進捗報告書!$G$19</f>
        <v>0</v>
      </c>
      <c r="EP170" s="329">
        <f>BV169*$GF170*週間進捗報告書!$G$20</f>
        <v>0</v>
      </c>
      <c r="ER170" s="547"/>
      <c r="ES170" s="547"/>
      <c r="ET170" s="547"/>
      <c r="EU170" s="547"/>
      <c r="EV170" s="547"/>
      <c r="EW170" s="547"/>
      <c r="EX170" s="547"/>
      <c r="EY170" s="547"/>
      <c r="EZ170" s="547"/>
      <c r="FA170" s="547"/>
      <c r="FB170" s="547"/>
      <c r="FC170" s="547"/>
      <c r="FD170" s="547"/>
      <c r="FE170" s="332"/>
      <c r="FG170" s="19"/>
      <c r="FH170" s="19"/>
      <c r="FI170" s="19"/>
      <c r="FJ170" s="19"/>
      <c r="FK170" s="19"/>
      <c r="FL170" s="19"/>
      <c r="FM170" s="19"/>
      <c r="FN170" s="19"/>
      <c r="FO170" s="19"/>
      <c r="FP170" s="19"/>
      <c r="FQ170" s="19"/>
      <c r="FR170" s="19"/>
      <c r="FU170" s="295">
        <f t="shared" ref="FU170" si="8357">FU169</f>
        <v>0</v>
      </c>
      <c r="FV170" s="295">
        <f t="shared" ref="FV170" si="8358">FV169</f>
        <v>0</v>
      </c>
      <c r="FW170" s="295">
        <f t="shared" ref="FW170" si="8359">FW169</f>
        <v>0</v>
      </c>
      <c r="FX170" s="295">
        <f t="shared" ref="FX170" si="8360">FX169</f>
        <v>0</v>
      </c>
      <c r="FY170" s="295">
        <f t="shared" ref="FY170" si="8361">FY169</f>
        <v>0</v>
      </c>
      <c r="FZ170" s="295">
        <f t="shared" ref="FZ170" si="8362">FZ169</f>
        <v>0</v>
      </c>
      <c r="GA170" s="295">
        <f t="shared" ref="GA170" si="8363">GA169</f>
        <v>0</v>
      </c>
      <c r="GB170" s="295">
        <f t="shared" ref="GB170" si="8364">GB169</f>
        <v>0</v>
      </c>
      <c r="GC170" s="295">
        <f t="shared" ref="GC170" si="8365">GC169</f>
        <v>0</v>
      </c>
      <c r="GD170" s="295">
        <f t="shared" ref="GD170" si="8366">GD169</f>
        <v>0</v>
      </c>
      <c r="GE170" s="295">
        <f t="shared" ref="GE170" si="8367">GE169</f>
        <v>0</v>
      </c>
      <c r="GF170" s="295">
        <f t="shared" ref="GF170" si="8368">GF169</f>
        <v>0</v>
      </c>
      <c r="GG170" s="295" t="e">
        <f t="shared" ref="GG170" si="8369">GG169</f>
        <v>#N/A</v>
      </c>
      <c r="GH170" s="2" t="e">
        <f>INDEX(リスト!$V:$V,MATCH(中日程計画表!$D169,リスト!$D:$D,0))</f>
        <v>#N/A</v>
      </c>
      <c r="GI170" s="2" t="e">
        <f>INDEX(リスト!$A:$A,MATCH(中日程計画表!$D169,リスト!$D:$D,0))</f>
        <v>#N/A</v>
      </c>
      <c r="GJ170" s="2" t="e">
        <f>INDEX(リスト!$U:$U,MATCH(中日程計画表!$D169,リスト!$D:$D,0))</f>
        <v>#N/A</v>
      </c>
      <c r="GK170" s="5" t="e">
        <f>INDEX(リスト!$W:$W,MATCH(中日程計画表!$D169,リスト!$D:$D,0))</f>
        <v>#N/A</v>
      </c>
      <c r="GL170" s="2" t="s">
        <v>201</v>
      </c>
      <c r="GM170" s="296">
        <f t="shared" ref="GM170" si="8370">GM169</f>
        <v>0</v>
      </c>
      <c r="GN170" s="296" t="str">
        <f t="shared" ref="GN170" si="8371">GN169</f>
        <v>メッセージマスタ</v>
      </c>
      <c r="GU170" s="461"/>
      <c r="GV170" s="460"/>
      <c r="GW170" s="460"/>
      <c r="GX170" s="461"/>
      <c r="GY170" s="461"/>
      <c r="GZ170" s="460"/>
      <c r="HA170" s="460"/>
      <c r="HB170" s="461"/>
      <c r="HC170" s="461"/>
      <c r="HD170" s="460"/>
      <c r="HE170" s="460"/>
      <c r="HF170" s="461"/>
      <c r="HG170" s="461"/>
      <c r="HH170" s="460"/>
      <c r="HI170" s="460"/>
      <c r="HJ170" s="461"/>
      <c r="HK170" s="461"/>
      <c r="HL170" s="460"/>
      <c r="HM170" s="460"/>
      <c r="HN170" s="461"/>
      <c r="HO170" s="461"/>
      <c r="HP170" s="460"/>
      <c r="HQ170" s="460"/>
      <c r="HR170" s="461"/>
      <c r="HS170" s="4"/>
    </row>
    <row r="171" spans="1:227" ht="12" customHeight="1">
      <c r="A171" s="488" t="str">
        <f t="shared" ref="A171" ca="1" si="8372">INDIRECT("リスト!A"&amp;B171+6)</f>
        <v>マスタ</v>
      </c>
      <c r="B171" s="486">
        <f t="shared" ref="B171" si="8373">ROUNDDOWN((ROW()-6)/2,0)+1</f>
        <v>83</v>
      </c>
      <c r="C171" s="474" t="str">
        <f>機能グループ名</f>
        <v>システム</v>
      </c>
      <c r="D171" s="484">
        <f>機能ID</f>
        <v>0</v>
      </c>
      <c r="E171" s="482" t="str">
        <f>機能名</f>
        <v>種別マスタ</v>
      </c>
      <c r="F171" s="315"/>
      <c r="G171" s="315"/>
      <c r="H171" s="315"/>
      <c r="I171" s="315"/>
      <c r="J171" s="316"/>
      <c r="K171" s="480" t="str">
        <f>担当者_SR</f>
        <v>NG</v>
      </c>
      <c r="L171" s="76"/>
      <c r="M171" s="76"/>
      <c r="N171" s="470"/>
      <c r="O171" s="474" t="str">
        <f>担当者_SRR</f>
        <v>NG</v>
      </c>
      <c r="P171" s="76"/>
      <c r="Q171" s="76"/>
      <c r="R171" s="470"/>
      <c r="S171" s="474" t="str">
        <f>担当者_DS</f>
        <v>NG</v>
      </c>
      <c r="T171" s="76"/>
      <c r="U171" s="76"/>
      <c r="V171" s="470"/>
      <c r="W171" s="472" t="str">
        <f>担当者_DSR</f>
        <v>NG</v>
      </c>
      <c r="X171" s="76"/>
      <c r="Y171" s="76"/>
      <c r="Z171" s="470"/>
      <c r="AA171" s="476"/>
      <c r="AB171" s="79"/>
      <c r="AC171" s="79"/>
      <c r="AD171" s="470">
        <f>IF(AC172 &lt;&gt; "",1,0)</f>
        <v>0</v>
      </c>
      <c r="AE171" s="472" t="str">
        <f>担当者_CD</f>
        <v>NG</v>
      </c>
      <c r="AF171" s="76"/>
      <c r="AG171" s="76"/>
      <c r="AH171" s="470"/>
      <c r="AI171" s="472" t="str">
        <f>担当者_DD</f>
        <v>NG</v>
      </c>
      <c r="AJ171" s="76"/>
      <c r="AK171" s="76"/>
      <c r="AL171" s="470"/>
      <c r="AM171" s="476"/>
      <c r="AN171" s="79"/>
      <c r="AO171" s="79"/>
      <c r="AP171" s="470">
        <f>IF(AO172 &lt;&gt; "",1,0)</f>
        <v>0</v>
      </c>
      <c r="AQ171" s="472" t="str">
        <f>担当者_MCL</f>
        <v>NG</v>
      </c>
      <c r="AR171" s="76"/>
      <c r="AS171" s="76"/>
      <c r="AT171" s="470"/>
      <c r="AU171" s="472" t="str">
        <f>担当者_MCLR</f>
        <v>NG</v>
      </c>
      <c r="AV171" s="76"/>
      <c r="AW171" s="76"/>
      <c r="AX171" s="470"/>
      <c r="AY171" s="476"/>
      <c r="AZ171" s="79"/>
      <c r="BA171" s="79"/>
      <c r="BB171" s="470">
        <f>IF(BA172 &lt;&gt; "",1,0)</f>
        <v>0</v>
      </c>
      <c r="BC171" s="474" t="str">
        <f>担当者_MT</f>
        <v>NG</v>
      </c>
      <c r="BD171" s="76"/>
      <c r="BE171" s="76"/>
      <c r="BF171" s="470"/>
      <c r="BG171" s="472" t="str">
        <f>担当者_M検</f>
        <v>NG</v>
      </c>
      <c r="BH171" s="76"/>
      <c r="BI171" s="76"/>
      <c r="BJ171" s="470"/>
      <c r="BK171" s="476"/>
      <c r="BL171" s="79"/>
      <c r="BM171" s="79"/>
      <c r="BN171" s="470">
        <v>0</v>
      </c>
      <c r="BO171" s="474" t="str">
        <f>担当者_モテ</f>
        <v>NG</v>
      </c>
      <c r="BP171" s="76"/>
      <c r="BQ171" s="76"/>
      <c r="BR171" s="470"/>
      <c r="BS171" s="472" t="str">
        <f>担当者_モテR</f>
        <v>NG</v>
      </c>
      <c r="BT171" s="76"/>
      <c r="BU171" s="76"/>
      <c r="BV171" s="470"/>
      <c r="BW171" s="468">
        <f t="shared" ref="BW171" si="8374">IFERROR(SUM(IF(K171&lt;&gt;"NG",N171*K$1,0),IF(O171&lt;&gt;"NG",R171*O$1,0),IF(S171&lt;&gt;"NG",V171*S$1,0),IF(W171&lt;&gt;"NG",Z171*W$1,0),IF(AA171&lt;&gt;"NG",AD171*AA$1,0),IF(AE171&lt;&gt;"NG",AH171*AE$1,0),IF(AI171&lt;&gt;"NG",AL171*AI$1,0),IF(AM171&lt;&gt;"NG",AP171*AM$1,0),IF(AQ171&lt;&gt;"NG",AT171*AQ$1,0),IF(AU171&lt;&gt;"NG",AX171*AU$1,0),IF(AY171&lt;&gt;"NG",BB171*AY$1,0),IF(BC171&lt;&gt;"NG",BF171*BC$1,0),IF(BG171&lt;&gt;"NG",BJ171*BG$1,0),IF(BK171&lt;&gt;"NG",BN171*BK$1,0),IF(BO171&lt;&gt;"NG",BR171*BO$1,0),IF(BS171&lt;&gt;"NG",BV171*BS$1,0))/SUM(IF(K171&lt;&gt;"NG",K$1,0),IF(O171&lt;&gt;"NG",O$1,0),IF(S171&lt;&gt;"NG",S$1,0),IF(W171&lt;&gt;"NG",W$1,0),IF(AA171&lt;&gt;"NG",AA$1,0),IF(AE171&lt;&gt;"NG",AE$1,0),IF(AI171&lt;&gt;"NG",AI$1,0),IF(AM171&lt;&gt;"NG",AM$1,0),IF(AQ171&lt;&gt;"NG",AQ$1,0),IF(AU171&lt;&gt;"NG",AU$1,0),IF(AY171&lt;&gt;"NG",AY$1,0),IF(BC171&lt;&gt;"NG",BC$1,0),IF(BG171&lt;&gt;"NG",BG$1,0),IF(BK171&lt;&gt;"NG",BK$1,0),IF(BO171&lt;&gt;"NG",BO$1,0),IF(BS171&lt;&gt;"NG",BS$1,0)),0)</f>
        <v>0</v>
      </c>
      <c r="BX171" s="466"/>
      <c r="BY171" s="490"/>
      <c r="BZ171" s="5"/>
      <c r="CA171" s="32">
        <f t="shared" ref="CA171" si="8375">IF(AND($M171&lt;&gt;$BZ$5,$M171&lt;=$BZ$6,$M171&lt;&gt;$BZ$7),1,0)</f>
        <v>0</v>
      </c>
      <c r="CB171" s="32">
        <f t="shared" ref="CB171" si="8376">IF(AND($Q171&lt;&gt;$BZ$5,$Q171&lt;=$BZ$6,$Q171&lt;&gt;$BZ$7),1,0)</f>
        <v>0</v>
      </c>
      <c r="CC171" s="32">
        <f t="shared" ref="CC171" si="8377">IF(AND($U171&lt;&gt;$BZ$5,$U171&lt;=$BZ$6,$U171&lt;&gt;$BZ$7),1,0)</f>
        <v>0</v>
      </c>
      <c r="CD171" s="32">
        <f t="shared" ref="CD171" si="8378">IF(AND($Y171&lt;&gt;$BZ$5,$Y171&lt;=$BZ$6,$Y171&lt;&gt;$BZ$7),1,0)</f>
        <v>0</v>
      </c>
      <c r="CE171" s="32">
        <f t="shared" ref="CE171" si="8379">IF(AND($AG171&lt;&gt;$BZ$5,$AG171&lt;=$BZ$6,$AG171&lt;&gt;$BZ$7),1,0)</f>
        <v>0</v>
      </c>
      <c r="CF171" s="32">
        <f t="shared" ref="CF171" si="8380">IF(AND($AK171&lt;&gt;$BZ$5,$AK171&lt;=$BZ$6,$AK171&lt;&gt;$BZ$7),1,0)</f>
        <v>0</v>
      </c>
      <c r="CG171" s="32">
        <f t="shared" ref="CG171" si="8381">IF(AND($AS171&lt;&gt;$BZ$5,$AS171&lt;=$BZ$6,$AS171&lt;&gt;$BZ$7),1,0)</f>
        <v>0</v>
      </c>
      <c r="CH171" s="32">
        <f t="shared" ref="CH171" si="8382">IF(AND($AW171&lt;&gt;$BZ$5,$AW171&lt;=$BZ$6,$AW171&lt;&gt;$BZ$7),1,0)</f>
        <v>0</v>
      </c>
      <c r="CI171" s="32">
        <f t="shared" ref="CI171" si="8383">IF(AND($BE171&lt;&gt;$BZ$5,$BE171&lt;=$BZ$6,$BE171&lt;&gt;$BZ$7),1,0)</f>
        <v>0</v>
      </c>
      <c r="CJ171" s="32">
        <f t="shared" ref="CJ171" si="8384">IF(AND($BI171&lt;&gt;$BZ$5,$BI171&lt;=$BZ$6,$BI171&lt;&gt;$BZ$7),1,0)</f>
        <v>0</v>
      </c>
      <c r="CK171" s="32">
        <f t="shared" ref="CK171" si="8385">IF(AND($BQ171&lt;&gt;$BZ$5,$BQ171&lt;=$BZ$6,$BQ171&lt;&gt;$BZ$7),1,0)</f>
        <v>0</v>
      </c>
      <c r="CL171" s="32">
        <f t="shared" ref="CL171" si="8386">IF(AND($BU171&lt;&gt;$BZ$5,$BU171&lt;=$BZ$6,$BU171&lt;&gt;$BZ$7),1,0)</f>
        <v>0</v>
      </c>
      <c r="CO171" s="32">
        <f>IF(AND($M171&lt;&gt;$CN$5,$M171&lt;=$CN$6,$M171&lt;&gt;$CN$7),1,0)</f>
        <v>0</v>
      </c>
      <c r="CP171" s="32">
        <f>IF(AND($Q171&lt;&gt;$CN$5,$Q171&lt;=$CN$6,$Q171&lt;&gt;$CN$7),1,0)</f>
        <v>0</v>
      </c>
      <c r="CQ171" s="32">
        <f>IF(AND($U171&lt;&gt;$CN$5,$U171&lt;=$CN$6,$U171&lt;&gt;$CN$7),1,0)</f>
        <v>0</v>
      </c>
      <c r="CR171" s="32">
        <f>IF(AND($Y171&lt;&gt;$CN$5,$Y171&lt;=$CN$6,$Y171&lt;&gt;$CN$7),1,0)</f>
        <v>0</v>
      </c>
      <c r="CS171" s="32">
        <f>IF(AND($AG171&lt;&gt;$CN$5,$AG171&lt;=$CN$6,$AG171&lt;&gt;$CN$7),1,0)</f>
        <v>0</v>
      </c>
      <c r="CT171" s="32">
        <f>IF(AND($AK171&lt;&gt;$CN$5,$AK171&lt;=$CN$6,$AK171&lt;&gt;$CN$7),1,0)</f>
        <v>0</v>
      </c>
      <c r="CU171" s="32">
        <f>IF(AND($AS171&lt;&gt;$CN$5,$AS171&lt;=$CN$6,$AS171&lt;&gt;$CN$7),1,0)</f>
        <v>0</v>
      </c>
      <c r="CV171" s="32">
        <f>IF(AND($AW171&lt;&gt;$CN$5,$AW171&lt;=$CN$6,$AW171&lt;&gt;$CN$7),1,0)</f>
        <v>0</v>
      </c>
      <c r="CW171" s="32">
        <f>IF(AND($BE171&lt;&gt;$CN$5,$BE171&lt;=$CN$6,$BE171&lt;&gt;$CN$7),1,0)</f>
        <v>0</v>
      </c>
      <c r="CX171" s="32">
        <f>IF(AND($BI171&lt;&gt;$CN$5,$BI171&lt;=$CN$6,$BI171&lt;&gt;$CN$7),1,0)</f>
        <v>0</v>
      </c>
      <c r="CY171" s="32">
        <f>IF(AND($BQ171&lt;&gt;$CN$5,$BQ171&lt;=$CN$6,$BQ171&lt;&gt;$CN$7),1,0)</f>
        <v>0</v>
      </c>
      <c r="CZ171" s="32">
        <f>IF(AND($BU171&lt;&gt;$CN$5,$BU171&lt;=$CN$6,$BU171&lt;&gt;$CN$7),1,0)</f>
        <v>0</v>
      </c>
      <c r="DC171" s="32">
        <f>IF(AND($M171&lt;&gt;$DB$5,$M171&lt;=$DB$6,$M171&lt;&gt;$CN$7),1,0)</f>
        <v>0</v>
      </c>
      <c r="DD171" s="32">
        <f>IF(AND($Q171&lt;&gt;$DB$5,$Q171&lt;=$DB$6,$Q171&lt;&gt;$CN$7),1,0)</f>
        <v>0</v>
      </c>
      <c r="DE171" s="32">
        <f>IF(AND($U171&lt;&gt;$DB$5,$U171&lt;=$DB$6,$U171&lt;&gt;$CN$7),1,0)</f>
        <v>0</v>
      </c>
      <c r="DF171" s="32">
        <f>IF(AND($Y171&lt;&gt;$DB$5,$Y171&lt;=$DB$6,$Y171&lt;&gt;$CN$7),1,0)</f>
        <v>0</v>
      </c>
      <c r="DG171" s="32">
        <f>IF(AND($AG171&lt;&gt;$DB$5,$AG171&lt;=$DB$6,$AG171&lt;&gt;$CN$7),1,0)</f>
        <v>0</v>
      </c>
      <c r="DH171" s="32">
        <f>IF(AND($AK171&lt;&gt;$DB$5,$AK171&lt;=$DB$6,$AK171&lt;&gt;$CN$7),1,0)</f>
        <v>0</v>
      </c>
      <c r="DI171" s="32">
        <f>IF(AND($AS171&lt;&gt;$DB$5,$AS171&lt;=$DB$6,$AS171&lt;&gt;$CN$7),1,0)</f>
        <v>0</v>
      </c>
      <c r="DJ171" s="32">
        <f>IF(AND($AW171&lt;&gt;$DB$5,$AW171&lt;=$DB$6,$AW171&lt;&gt;$CN$7),1,0)</f>
        <v>0</v>
      </c>
      <c r="DK171" s="32">
        <f>IF(AND($BE171&lt;&gt;$DB$5,$BE171&lt;=$DB$6,$BE171&lt;&gt;$CN$7),1,0)</f>
        <v>0</v>
      </c>
      <c r="DL171" s="32">
        <f>IF(AND($BI171&lt;&gt;$DB$5,$BI171&lt;=$DB$6,$BI171&lt;&gt;$CN$7),1,0)</f>
        <v>0</v>
      </c>
      <c r="DM171" s="32">
        <f>IF(AND($BQ171&lt;&gt;$DB$5,$BQ171&lt;=$DB$6,$BQ171&lt;&gt;$CN$7),1,0)</f>
        <v>0</v>
      </c>
      <c r="DN171" s="32">
        <f>IF(AND($BU171&lt;&gt;$DB$5,$BU171&lt;=$DB$6,$BU171&lt;&gt;$CN$7),1,0)</f>
        <v>0</v>
      </c>
      <c r="DQ171" s="32">
        <f t="shared" ref="DQ171" si="8387">IF(AND($M171&lt;&gt;$DP$5,$M171&lt;=$DP$6,$M171&lt;&gt;$CN$7),1,0)</f>
        <v>0</v>
      </c>
      <c r="DR171" s="32">
        <f t="shared" ref="DR171" si="8388">IF(AND($Q171&lt;&gt;$DP$5,$Q171&lt;=$DP$6,$Q171&lt;&gt;$CN$7),1,0)</f>
        <v>0</v>
      </c>
      <c r="DS171" s="32">
        <f t="shared" ref="DS171" si="8389">IF(AND($U171&lt;&gt;$DP$5,$U171&lt;=$DP$6,$U171&lt;&gt;$CN$7),1,0)</f>
        <v>0</v>
      </c>
      <c r="DT171" s="32">
        <f t="shared" ref="DT171" si="8390">IF(AND($Y171&lt;&gt;$DP$5,$Y171&lt;=$DP$6,$Y171&lt;&gt;$CN$7),1,0)</f>
        <v>0</v>
      </c>
      <c r="DU171" s="32">
        <f t="shared" ref="DU171" si="8391">IF(AND($AG171&lt;&gt;$DP$5,$AG171&lt;=$DP$6,$AG171&lt;&gt;$CN$7),1,0)</f>
        <v>0</v>
      </c>
      <c r="DV171" s="32">
        <f t="shared" ref="DV171" si="8392">IF(AND($AK171&lt;&gt;$DP$5,$AK171&lt;=$DP$6,$AK171&lt;&gt;$CN$7),1,0)</f>
        <v>0</v>
      </c>
      <c r="DW171" s="32">
        <f t="shared" ref="DW171" si="8393">IF(AND($AS171&lt;&gt;$DP$5,$AS171&lt;=$DP$6,$AS171&lt;&gt;$CN$7),1,0)</f>
        <v>0</v>
      </c>
      <c r="DX171" s="32">
        <f t="shared" ref="DX171" si="8394">IF(AND($AW171&lt;&gt;$DP$5,$AW171&lt;=$DP$6,$AW171&lt;&gt;$CN$7),1,0)</f>
        <v>0</v>
      </c>
      <c r="DY171" s="32">
        <f t="shared" ref="DY171" si="8395">IF(AND($BE171&lt;&gt;$DP$5,$BE171&lt;=$DP$6,$BE171&lt;&gt;$CN$7),1,0)</f>
        <v>0</v>
      </c>
      <c r="DZ171" s="32">
        <f t="shared" ref="DZ171" si="8396">IF(AND($BI171&lt;&gt;$DP$5,$BI171&lt;=$DP$6,$BI171&lt;&gt;$CN$7),1,0)</f>
        <v>0</v>
      </c>
      <c r="EA171" s="32">
        <f t="shared" ref="EA171" si="8397">IF(AND($BQ171&lt;&gt;$DP$5,$BQ171&lt;=$DP$6,$BQ171&lt;&gt;$CN$7),1,0)</f>
        <v>0</v>
      </c>
      <c r="EB171" s="32">
        <f t="shared" ref="EB171" si="8398">IF(AND($BU171&lt;&gt;$DP$5,$BU171&lt;=$DP$6,$BU171&lt;&gt;$CN$7),1,0)</f>
        <v>0</v>
      </c>
      <c r="EE171" s="328">
        <f>IF(M171&lt;&gt;"",IF(M171&lt;=$ED$6,1,IF(L171&gt;$ED$6,0,NETWORKDAYS(L171,$ED$6,祭日リスト)/NETWORKDAYS(L171,M171,祭日リスト)))*$GG171*週間進捗報告書!$G$9,0)</f>
        <v>0</v>
      </c>
      <c r="EF171" s="328">
        <f>IF(Q171&lt;&gt;"",IF(Q171&lt;=$ED$6,1,IF(P171&gt;$ED$6,0,NETWORKDAYS(P171,$ED$6,祭日リスト)/NETWORKDAYS(P171,Q171,祭日リスト)))*$GG171*週間進捗報告書!$G$10,0)</f>
        <v>0</v>
      </c>
      <c r="EG171" s="328">
        <f>IF(U171&lt;&gt;"",IF(U171&lt;=$ED$6,1,IF(T171&gt;$ED$6,0,NETWORKDAYS(T171,$ED$6,祭日リスト)/NETWORKDAYS(T171,U171,祭日リスト)))*$GG171*週間進捗報告書!$G$11,0)</f>
        <v>0</v>
      </c>
      <c r="EH171" s="328">
        <f>IF(Y171&lt;&gt;"",IF(Y171&lt;=$ED$6,1,IF(X171&gt;$ED$6,0,NETWORKDAYS(X171,$ED$6,祭日リスト)/NETWORKDAYS(X171,Y171,祭日リスト)))*$GG171*週間進捗報告書!$G$12,0)</f>
        <v>0</v>
      </c>
      <c r="EI171" s="328">
        <f>IF(AG171&lt;&gt;"",IF(AG171&lt;=$ED$6,1,IF(AF171&gt;$ED$6,0,NETWORKDAYS(AF171,$ED$6,祭日リスト)/NETWORKDAYS(AF171,AG171,祭日リスト)))*$GG171*週間進捗報告書!$G$13,0)</f>
        <v>0</v>
      </c>
      <c r="EJ171" s="328">
        <f>IF(AK171&lt;&gt;"",IF(AK171&lt;=$ED$6,1,IF(AJ171&gt;$ED$6,0,NETWORKDAYS(AJ171,$ED$6,祭日リスト)/NETWORKDAYS(AJ171,AK171,祭日リスト)))*$GG171*週間進捗報告書!$G$14,0)</f>
        <v>0</v>
      </c>
      <c r="EK171" s="328">
        <f>IF(AS171&lt;&gt;"",IF(AS171&lt;=$ED$6,1,IF(AR171&gt;$ED$6,0,NETWORKDAYS(AR171,$ED$6,祭日リスト)/NETWORKDAYS(AR171,AS171,祭日リスト)))*$GG171*週間進捗報告書!$G$15,0)</f>
        <v>0</v>
      </c>
      <c r="EL171" s="328">
        <f>IF(AW171&lt;&gt;"",IF(AW171&lt;=$ED$6,1,IF(AV171&gt;$ED$6,0,NETWORKDAYS(AV171,$ED$6,祭日リスト)/NETWORKDAYS(AV171,AW171,祭日リスト)))*$GG171*週間進捗報告書!$G$16,0)</f>
        <v>0</v>
      </c>
      <c r="EM171" s="328">
        <f>IF(BE171&lt;&gt;"",IF(BE171&lt;=$ED$6,1,IF(BD171&gt;$ED$6,0,NETWORKDAYS(BD171,$ED$6,祭日リスト)/NETWORKDAYS(BD171,BE171,祭日リスト)))*$GG171*週間進捗報告書!$G$17,0)</f>
        <v>0</v>
      </c>
      <c r="EN171" s="328">
        <f>IF(BI171&lt;&gt;"",IF(BI171&lt;=$ED$6,1,IF(BH171&gt;$ED$6,0,NETWORKDAYS(BH171,$ED$6,祭日リスト)/NETWORKDAYS(BH171,BI171,祭日リスト)))*$GG171*週間進捗報告書!$G$18,0)</f>
        <v>0</v>
      </c>
      <c r="EO171" s="328">
        <f>IF(BQ171&lt;&gt;"",IF(BQ171&lt;=$ED$6,1,IF(BP171&gt;$ED$6,0,NETWORKDAYS(BP171,$ED$6,祭日リスト)/NETWORKDAYS(BP171,BQ171,祭日リスト)))*$GG171*週間進捗報告書!$G$19,0)</f>
        <v>0</v>
      </c>
      <c r="EP171" s="328">
        <f>IF(BU171&lt;&gt;"",IF(BU171&lt;=$ED$6,1,IF(BT171&gt;$ED$6,0,NETWORKDAYS(BT171,$ED$6,祭日リスト)/NETWORKDAYS(BT171,BU171,祭日リスト)))*$GG171*週間進捗報告書!$G$20,0)</f>
        <v>0</v>
      </c>
      <c r="ER171" s="547">
        <f t="shared" ref="ER171:FC171" si="8399">EE171-EE172</f>
        <v>0</v>
      </c>
      <c r="ES171" s="547">
        <f t="shared" si="8399"/>
        <v>0</v>
      </c>
      <c r="ET171" s="547">
        <f t="shared" si="8399"/>
        <v>0</v>
      </c>
      <c r="EU171" s="547">
        <f t="shared" si="8399"/>
        <v>0</v>
      </c>
      <c r="EV171" s="547">
        <f t="shared" si="8399"/>
        <v>0</v>
      </c>
      <c r="EW171" s="547">
        <f t="shared" si="8399"/>
        <v>0</v>
      </c>
      <c r="EX171" s="547">
        <f t="shared" si="8399"/>
        <v>0</v>
      </c>
      <c r="EY171" s="547">
        <f t="shared" si="8399"/>
        <v>0</v>
      </c>
      <c r="EZ171" s="547">
        <f t="shared" si="8399"/>
        <v>0</v>
      </c>
      <c r="FA171" s="547">
        <f t="shared" si="8399"/>
        <v>0</v>
      </c>
      <c r="FB171" s="547">
        <f t="shared" si="8399"/>
        <v>0</v>
      </c>
      <c r="FC171" s="547">
        <f t="shared" si="8399"/>
        <v>0</v>
      </c>
      <c r="FD171" s="547">
        <f t="shared" ref="FD171" si="8400">SUM(ER171:FC172)</f>
        <v>0</v>
      </c>
      <c r="FE171" s="333"/>
      <c r="FG171" s="32">
        <f>IF(AND($M171&lt;&gt;$FF$7),1,0)</f>
        <v>0</v>
      </c>
      <c r="FH171" s="32">
        <f>IF(AND($Q171&lt;&gt;$FF$7),1,0)</f>
        <v>0</v>
      </c>
      <c r="FI171" s="32">
        <f>IF(AND($U171&lt;&gt;$FF$7),1,0)</f>
        <v>0</v>
      </c>
      <c r="FJ171" s="32">
        <f>IF(AND($Y171&lt;&gt;$FF$7),1,0)</f>
        <v>0</v>
      </c>
      <c r="FK171" s="32">
        <f>IF(AND($AG171&lt;&gt;$FF$7),1,0)</f>
        <v>0</v>
      </c>
      <c r="FL171" s="32">
        <f>IF(AND($AK171&lt;&gt;$FF$7),1,0)</f>
        <v>0</v>
      </c>
      <c r="FM171" s="32">
        <f>IF(AND($AS171&lt;&gt;$FF$7),1,0)</f>
        <v>0</v>
      </c>
      <c r="FN171" s="32">
        <f>IF(AND($AW171&lt;&gt;$FF$7),1,0)</f>
        <v>0</v>
      </c>
      <c r="FO171" s="32">
        <f>IF(AND($BE171&lt;&gt;$FF$7),1,0)</f>
        <v>0</v>
      </c>
      <c r="FP171" s="32">
        <f>IF(AND($BI171&lt;&gt;$FF$7),1,0)</f>
        <v>0</v>
      </c>
      <c r="FQ171" s="32">
        <f>IF(AND($BQ171&lt;&gt;$FF$7),1,0)</f>
        <v>0</v>
      </c>
      <c r="FR171" s="32">
        <f>IF(AND($BU171&lt;&gt;$FF$7),1,0)</f>
        <v>0</v>
      </c>
      <c r="FU171" s="294">
        <f t="shared" ref="FU171" si="8401">IF($K171&lt;&gt;"NG",$GG171,0)</f>
        <v>0</v>
      </c>
      <c r="FV171" s="294">
        <f t="shared" ref="FV171" si="8402">IF($O171&lt;&gt;"NG",$GG171,0)</f>
        <v>0</v>
      </c>
      <c r="FW171" s="294">
        <f t="shared" ref="FW171" si="8403">IF($S171&lt;&gt;"NG",$GG171,0)</f>
        <v>0</v>
      </c>
      <c r="FX171" s="294">
        <f t="shared" ref="FX171" si="8404">IF($W171&lt;&gt;"NG",$GG171,0)</f>
        <v>0</v>
      </c>
      <c r="FY171" s="294">
        <f t="shared" ref="FY171" si="8405">IF($AE171&lt;&gt;"NG",$GG171,0)</f>
        <v>0</v>
      </c>
      <c r="FZ171" s="294">
        <f t="shared" ref="FZ171" si="8406">IF($AI171&lt;&gt;"NG",$GG171,0)</f>
        <v>0</v>
      </c>
      <c r="GA171" s="294">
        <f t="shared" ref="GA171" si="8407">IF($AQ171&lt;&gt;"NG",$GG171,0)</f>
        <v>0</v>
      </c>
      <c r="GB171" s="294">
        <f t="shared" ref="GB171" si="8408">IF($AU171&lt;&gt;"NG",$GG171,0)</f>
        <v>0</v>
      </c>
      <c r="GC171" s="294">
        <f t="shared" ref="GC171" si="8409">IF($BC171&lt;&gt;"NG",$GG171,0)</f>
        <v>0</v>
      </c>
      <c r="GD171" s="294">
        <f t="shared" ref="GD171" si="8410">IF($BG171&lt;&gt;"NG",$GG171,0)</f>
        <v>0</v>
      </c>
      <c r="GE171" s="294">
        <f t="shared" ref="GE171" si="8411">IF($BO171&lt;&gt;"NG",$GG171,0)</f>
        <v>0</v>
      </c>
      <c r="GF171" s="294">
        <f t="shared" ref="GF171" si="8412">IF($BS171&lt;&gt;"NG",$GG171,0)</f>
        <v>0</v>
      </c>
      <c r="GG171" s="294" t="e">
        <f>VLOOKUP($D171,リスト!$D:$S,15,FALSE)</f>
        <v>#N/A</v>
      </c>
      <c r="GH171" s="2" t="e">
        <f>INDEX(リスト!$V:$V,MATCH(中日程計画表!$D171,リスト!$D:$D,0))</f>
        <v>#N/A</v>
      </c>
      <c r="GI171" s="2" t="e">
        <f>INDEX(リスト!$A:$A,MATCH(中日程計画表!$D171,リスト!$D:$D,0))</f>
        <v>#N/A</v>
      </c>
      <c r="GJ171" s="2" t="e">
        <f>INDEX(リスト!$U:$U,MATCH(中日程計画表!$D171,リスト!$D:$D,0))</f>
        <v>#N/A</v>
      </c>
      <c r="GK171" s="5" t="e">
        <f>INDEX(リスト!$W:$W,MATCH(中日程計画表!$D171,リスト!$D:$D,0))</f>
        <v>#N/A</v>
      </c>
      <c r="GL171" s="2" t="s">
        <v>200</v>
      </c>
      <c r="GM171" s="296">
        <f>D171</f>
        <v>0</v>
      </c>
      <c r="GN171" s="296" t="str">
        <f>E171</f>
        <v>種別マスタ</v>
      </c>
      <c r="GU171" s="460" t="str">
        <f t="shared" ref="GU171" si="8413">AE171</f>
        <v>NG</v>
      </c>
      <c r="GV171" s="460">
        <f t="shared" ref="GV171" si="8414">EI171</f>
        <v>0</v>
      </c>
      <c r="GW171" s="460">
        <f t="shared" ref="GW171" si="8415">EI172</f>
        <v>0</v>
      </c>
      <c r="GX171" s="462">
        <f t="shared" ref="GX171" si="8416">EV171</f>
        <v>0</v>
      </c>
      <c r="GY171" s="460" t="str">
        <f t="shared" ref="GY171" si="8417">AI171</f>
        <v>NG</v>
      </c>
      <c r="GZ171" s="460">
        <f t="shared" ref="GZ171" si="8418">EJ171</f>
        <v>0</v>
      </c>
      <c r="HA171" s="460">
        <f t="shared" ref="HA171" si="8419">EJ172</f>
        <v>0</v>
      </c>
      <c r="HB171" s="462">
        <f t="shared" ref="HB171" si="8420">EW171</f>
        <v>0</v>
      </c>
      <c r="HC171" s="460" t="str">
        <f t="shared" ref="HC171" si="8421">AQ171</f>
        <v>NG</v>
      </c>
      <c r="HD171" s="460">
        <f t="shared" ref="HD171" si="8422">EK171</f>
        <v>0</v>
      </c>
      <c r="HE171" s="460">
        <f t="shared" ref="HE171" si="8423">EK172</f>
        <v>0</v>
      </c>
      <c r="HF171" s="462">
        <f t="shared" ref="HF171" si="8424">EX171</f>
        <v>0</v>
      </c>
      <c r="HG171" s="460" t="str">
        <f t="shared" ref="HG171" si="8425">AU171</f>
        <v>NG</v>
      </c>
      <c r="HH171" s="460">
        <f t="shared" ref="HH171" si="8426">EL171</f>
        <v>0</v>
      </c>
      <c r="HI171" s="460">
        <f t="shared" ref="HI171" si="8427">EL172</f>
        <v>0</v>
      </c>
      <c r="HJ171" s="462">
        <f t="shared" ref="HJ171" si="8428">EY171</f>
        <v>0</v>
      </c>
      <c r="HK171" s="460" t="str">
        <f t="shared" ref="HK171" si="8429">BC171</f>
        <v>NG</v>
      </c>
      <c r="HL171" s="460">
        <f t="shared" ref="HL171" si="8430">EM171</f>
        <v>0</v>
      </c>
      <c r="HM171" s="460">
        <f t="shared" ref="HM171" si="8431">EM172</f>
        <v>0</v>
      </c>
      <c r="HN171" s="462">
        <f t="shared" ref="HN171" si="8432">EZ171</f>
        <v>0</v>
      </c>
      <c r="HO171" s="460" t="str">
        <f t="shared" ref="HO171" si="8433">BG171</f>
        <v>NG</v>
      </c>
      <c r="HP171" s="460">
        <f t="shared" ref="HP171" si="8434">EN171</f>
        <v>0</v>
      </c>
      <c r="HQ171" s="460">
        <f t="shared" ref="HQ171" si="8435">EN172</f>
        <v>0</v>
      </c>
      <c r="HR171" s="462">
        <f t="shared" ref="HR171" si="8436">FA171</f>
        <v>0</v>
      </c>
      <c r="HS171" s="332"/>
    </row>
    <row r="172" spans="1:227" ht="12" customHeight="1">
      <c r="A172" s="489"/>
      <c r="B172" s="487"/>
      <c r="C172" s="475"/>
      <c r="D172" s="485"/>
      <c r="E172" s="483"/>
      <c r="F172" s="317"/>
      <c r="G172" s="317"/>
      <c r="H172" s="317"/>
      <c r="I172" s="317"/>
      <c r="J172" s="316"/>
      <c r="K172" s="481"/>
      <c r="L172" s="77"/>
      <c r="M172" s="77"/>
      <c r="N172" s="471"/>
      <c r="O172" s="475"/>
      <c r="P172" s="77"/>
      <c r="Q172" s="77"/>
      <c r="R172" s="471"/>
      <c r="S172" s="475"/>
      <c r="T172" s="77"/>
      <c r="U172" s="77"/>
      <c r="V172" s="471"/>
      <c r="W172" s="473"/>
      <c r="X172" s="77"/>
      <c r="Y172" s="77"/>
      <c r="Z172" s="471"/>
      <c r="AA172" s="477"/>
      <c r="AB172" s="80"/>
      <c r="AC172" s="80"/>
      <c r="AD172" s="471"/>
      <c r="AE172" s="473"/>
      <c r="AF172" s="77"/>
      <c r="AG172" s="77"/>
      <c r="AH172" s="471"/>
      <c r="AI172" s="473"/>
      <c r="AJ172" s="77"/>
      <c r="AK172" s="77"/>
      <c r="AL172" s="471"/>
      <c r="AM172" s="477"/>
      <c r="AN172" s="80"/>
      <c r="AO172" s="80"/>
      <c r="AP172" s="471"/>
      <c r="AQ172" s="473"/>
      <c r="AR172" s="77"/>
      <c r="AS172" s="77"/>
      <c r="AT172" s="471"/>
      <c r="AU172" s="473"/>
      <c r="AV172" s="77"/>
      <c r="AW172" s="77"/>
      <c r="AX172" s="471"/>
      <c r="AY172" s="477"/>
      <c r="AZ172" s="80"/>
      <c r="BA172" s="80"/>
      <c r="BB172" s="471"/>
      <c r="BC172" s="475"/>
      <c r="BD172" s="77"/>
      <c r="BE172" s="77"/>
      <c r="BF172" s="471"/>
      <c r="BG172" s="473"/>
      <c r="BH172" s="77"/>
      <c r="BI172" s="77"/>
      <c r="BJ172" s="471"/>
      <c r="BK172" s="477"/>
      <c r="BL172" s="80"/>
      <c r="BM172" s="80"/>
      <c r="BN172" s="471"/>
      <c r="BO172" s="475"/>
      <c r="BP172" s="77"/>
      <c r="BQ172" s="77"/>
      <c r="BR172" s="471"/>
      <c r="BS172" s="473"/>
      <c r="BT172" s="77"/>
      <c r="BU172" s="77"/>
      <c r="BV172" s="471"/>
      <c r="BW172" s="469"/>
      <c r="BX172" s="467"/>
      <c r="BY172" s="490"/>
      <c r="BZ172" s="5"/>
      <c r="CA172" s="19">
        <f t="shared" ref="CA172" si="8437">IF(AND($N171=1,$M172&lt;&gt;$BZ$7),1,0)</f>
        <v>0</v>
      </c>
      <c r="CB172" s="19">
        <f t="shared" ref="CB172" si="8438">IF(AND($R171=1,$Q172&lt;&gt;$BZ$7),1,0)</f>
        <v>0</v>
      </c>
      <c r="CC172" s="19">
        <f t="shared" ref="CC172" si="8439">IF(AND($V171=1,$U172&lt;&gt;$BZ$7),1,0)</f>
        <v>0</v>
      </c>
      <c r="CD172" s="19">
        <f t="shared" ref="CD172" si="8440">IF(AND($Z171=1,$Y172&lt;&gt;$BZ$7),1,0)</f>
        <v>0</v>
      </c>
      <c r="CE172" s="19">
        <f t="shared" ref="CE172" si="8441">IF(AND($AH171=1,$AG172&lt;&gt;$BZ$7),1,0)</f>
        <v>0</v>
      </c>
      <c r="CF172" s="19">
        <f t="shared" ref="CF172" si="8442">IF(AND($AL171=1,$AK172&lt;&gt;$BZ$7),1,0)</f>
        <v>0</v>
      </c>
      <c r="CG172" s="19">
        <f t="shared" ref="CG172" si="8443">IF(AND($AT171=1,$AS172&lt;&gt;$BZ$7),1,0)</f>
        <v>0</v>
      </c>
      <c r="CH172" s="19">
        <f t="shared" ref="CH172" si="8444">IF(AND($AX171=1,$AW172&lt;&gt;$BZ$7),1,0)</f>
        <v>0</v>
      </c>
      <c r="CI172" s="19">
        <f t="shared" ref="CI172" si="8445">IF(AND($BF171=1,$BE172&lt;&gt;$BZ$7),1,0)</f>
        <v>0</v>
      </c>
      <c r="CJ172" s="19">
        <f t="shared" ref="CJ172" si="8446">IF(AND($BJ171=1,$BI172&lt;&gt;$BZ$7),1,0)</f>
        <v>0</v>
      </c>
      <c r="CK172" s="19">
        <f t="shared" ref="CK172" si="8447">IF(AND($BR171=1,$BQ172&lt;&gt;$BZ$7),1,0)</f>
        <v>0</v>
      </c>
      <c r="CL172" s="19">
        <f t="shared" ref="CL172" si="8448">IF(AND($BV171=1,$BU172&lt;&gt;$BZ$7),1,0)</f>
        <v>0</v>
      </c>
      <c r="CO172" s="19">
        <f>IF(AND($M172&lt;&gt;$CN$7,$M172&lt;=$CN$6),1,0)</f>
        <v>0</v>
      </c>
      <c r="CP172" s="19">
        <f>IF(AND($Q172&lt;&gt;$CN$7,$Q172&lt;=$CN$6),1,0)</f>
        <v>0</v>
      </c>
      <c r="CQ172" s="19">
        <f>IF(AND($U172&lt;&gt;$CN$7,$U172&lt;=$CN$6),1,0)</f>
        <v>0</v>
      </c>
      <c r="CR172" s="19">
        <f>IF(AND($Y172&lt;&gt;$CN$7,$Y172&lt;=$CN$6),1,0)</f>
        <v>0</v>
      </c>
      <c r="CS172" s="19">
        <f>IF(AND($AG172&lt;&gt;$CN$7,$AG172&lt;=$CN$6),1,0)</f>
        <v>0</v>
      </c>
      <c r="CT172" s="19">
        <f>IF(AND($AK172&lt;&gt;$CN$7,$AK172&lt;=$CN$6),1,0)</f>
        <v>0</v>
      </c>
      <c r="CU172" s="19">
        <f>IF(AND($AS172&lt;&gt;$CN$7,$AS172&lt;=$CN$6),1,0)</f>
        <v>0</v>
      </c>
      <c r="CV172" s="19">
        <f>IF(AND($AW172&lt;&gt;$CN$7,$AW172&lt;=$CN$6),1,0)</f>
        <v>0</v>
      </c>
      <c r="CW172" s="19">
        <f>IF(AND($BE172&lt;&gt;$CN$7,$BE172&lt;=$CN$6),1,0)</f>
        <v>0</v>
      </c>
      <c r="CX172" s="19">
        <f>IF(AND($BI172&lt;&gt;$CN$7,$BI172&lt;=$CN$6),1,0)</f>
        <v>0</v>
      </c>
      <c r="CY172" s="19">
        <f>IF(AND($BQ172&lt;&gt;$CN$7,$BQ172&lt;=$CN$6),1,0)</f>
        <v>0</v>
      </c>
      <c r="CZ172" s="19">
        <f>IF(AND($BU172&lt;&gt;$CN$7,$BU172&lt;=$CN$6),1,0)</f>
        <v>0</v>
      </c>
      <c r="DC172" s="19">
        <f>IF($N171=1,1,0)</f>
        <v>0</v>
      </c>
      <c r="DD172" s="19">
        <f>IF($R171=1,1,0)</f>
        <v>0</v>
      </c>
      <c r="DE172" s="19">
        <f>IF($V171=1,1,0)</f>
        <v>0</v>
      </c>
      <c r="DF172" s="19">
        <f>IF($Z171=1,1,0)</f>
        <v>0</v>
      </c>
      <c r="DG172" s="19">
        <f>IF($AH171=1,1,0)</f>
        <v>0</v>
      </c>
      <c r="DH172" s="19">
        <f>IF($AL171=1,1,0)</f>
        <v>0</v>
      </c>
      <c r="DI172" s="19">
        <f>IF($AT171=1,1,0)</f>
        <v>0</v>
      </c>
      <c r="DJ172" s="19">
        <f>IF($AX171=1,1,0)</f>
        <v>0</v>
      </c>
      <c r="DK172" s="19">
        <f>IF($BF171=1,1,0)</f>
        <v>0</v>
      </c>
      <c r="DL172" s="19">
        <f>IF($BJ171=1,1,0)</f>
        <v>0</v>
      </c>
      <c r="DM172" s="19">
        <f>IF($BR171=1,1,0)</f>
        <v>0</v>
      </c>
      <c r="DN172" s="19">
        <f>IF($BV171=1,1,0)</f>
        <v>0</v>
      </c>
      <c r="DQ172" s="19">
        <f t="shared" ref="DQ172" si="8449">IF($N171=1,1,0)</f>
        <v>0</v>
      </c>
      <c r="DR172" s="19">
        <f t="shared" ref="DR172" si="8450">IF($R171=1,1,0)</f>
        <v>0</v>
      </c>
      <c r="DS172" s="19">
        <f t="shared" ref="DS172" si="8451">IF($V171=1,1,0)</f>
        <v>0</v>
      </c>
      <c r="DT172" s="19">
        <f t="shared" ref="DT172" si="8452">IF($Z171=1,1,0)</f>
        <v>0</v>
      </c>
      <c r="DU172" s="19">
        <f t="shared" ref="DU172" si="8453">IF($AH171=1,1,0)</f>
        <v>0</v>
      </c>
      <c r="DV172" s="19">
        <f t="shared" ref="DV172" si="8454">IF($AL171=1,1,0)</f>
        <v>0</v>
      </c>
      <c r="DW172" s="19">
        <f t="shared" ref="DW172" si="8455">IF($AT171=1,1,0)</f>
        <v>0</v>
      </c>
      <c r="DX172" s="19">
        <f t="shared" ref="DX172" si="8456">IF($AX171=1,1,0)</f>
        <v>0</v>
      </c>
      <c r="DY172" s="19">
        <f t="shared" ref="DY172" si="8457">IF($BF171=1,1,0)</f>
        <v>0</v>
      </c>
      <c r="DZ172" s="19">
        <f t="shared" ref="DZ172" si="8458">IF($BJ171=1,1,0)</f>
        <v>0</v>
      </c>
      <c r="EA172" s="19">
        <f t="shared" ref="EA172" si="8459">IF($BR171=1,1,0)</f>
        <v>0</v>
      </c>
      <c r="EB172" s="19">
        <f t="shared" ref="EB172" si="8460">IF($BV171=1,1,0)</f>
        <v>0</v>
      </c>
      <c r="EE172" s="329">
        <f>N171*$FU172*週間進捗報告書!$G$9</f>
        <v>0</v>
      </c>
      <c r="EF172" s="329">
        <f>R171*$FV172*週間進捗報告書!$G$10</f>
        <v>0</v>
      </c>
      <c r="EG172" s="329">
        <f>V171*$FW172*週間進捗報告書!$G$11</f>
        <v>0</v>
      </c>
      <c r="EH172" s="329">
        <f>Z171*$FX172*週間進捗報告書!$G$12</f>
        <v>0</v>
      </c>
      <c r="EI172" s="329">
        <f>AH171*$FY172*週間進捗報告書!$G$13</f>
        <v>0</v>
      </c>
      <c r="EJ172" s="329">
        <f>AL171*$FZ172*週間進捗報告書!$G$14</f>
        <v>0</v>
      </c>
      <c r="EK172" s="329">
        <f>AT171*$GA172*週間進捗報告書!$G$15</f>
        <v>0</v>
      </c>
      <c r="EL172" s="329">
        <f>AX171*$GB172*週間進捗報告書!$G$16</f>
        <v>0</v>
      </c>
      <c r="EM172" s="329">
        <f>BF171*$GC172*週間進捗報告書!$G$17</f>
        <v>0</v>
      </c>
      <c r="EN172" s="329">
        <f>BJ171*$GD172*週間進捗報告書!$G$18</f>
        <v>0</v>
      </c>
      <c r="EO172" s="329">
        <f>BR171*$GE172*週間進捗報告書!$G$19</f>
        <v>0</v>
      </c>
      <c r="EP172" s="329">
        <f>BV171*$GF172*週間進捗報告書!$G$20</f>
        <v>0</v>
      </c>
      <c r="ER172" s="547"/>
      <c r="ES172" s="547"/>
      <c r="ET172" s="547"/>
      <c r="EU172" s="547"/>
      <c r="EV172" s="547"/>
      <c r="EW172" s="547"/>
      <c r="EX172" s="547"/>
      <c r="EY172" s="547"/>
      <c r="EZ172" s="547"/>
      <c r="FA172" s="547"/>
      <c r="FB172" s="547"/>
      <c r="FC172" s="547"/>
      <c r="FD172" s="547"/>
      <c r="FE172" s="332"/>
      <c r="FG172" s="19"/>
      <c r="FH172" s="19"/>
      <c r="FI172" s="19"/>
      <c r="FJ172" s="19"/>
      <c r="FK172" s="19"/>
      <c r="FL172" s="19"/>
      <c r="FM172" s="19"/>
      <c r="FN172" s="19"/>
      <c r="FO172" s="19"/>
      <c r="FP172" s="19"/>
      <c r="FQ172" s="19"/>
      <c r="FR172" s="19"/>
      <c r="FU172" s="295">
        <f t="shared" ref="FU172" si="8461">FU171</f>
        <v>0</v>
      </c>
      <c r="FV172" s="295">
        <f t="shared" ref="FV172" si="8462">FV171</f>
        <v>0</v>
      </c>
      <c r="FW172" s="295">
        <f t="shared" ref="FW172" si="8463">FW171</f>
        <v>0</v>
      </c>
      <c r="FX172" s="295">
        <f t="shared" ref="FX172" si="8464">FX171</f>
        <v>0</v>
      </c>
      <c r="FY172" s="295">
        <f t="shared" ref="FY172" si="8465">FY171</f>
        <v>0</v>
      </c>
      <c r="FZ172" s="295">
        <f t="shared" ref="FZ172" si="8466">FZ171</f>
        <v>0</v>
      </c>
      <c r="GA172" s="295">
        <f t="shared" ref="GA172" si="8467">GA171</f>
        <v>0</v>
      </c>
      <c r="GB172" s="295">
        <f t="shared" ref="GB172" si="8468">GB171</f>
        <v>0</v>
      </c>
      <c r="GC172" s="295">
        <f t="shared" ref="GC172" si="8469">GC171</f>
        <v>0</v>
      </c>
      <c r="GD172" s="295">
        <f t="shared" ref="GD172" si="8470">GD171</f>
        <v>0</v>
      </c>
      <c r="GE172" s="295">
        <f t="shared" ref="GE172" si="8471">GE171</f>
        <v>0</v>
      </c>
      <c r="GF172" s="295">
        <f t="shared" ref="GF172" si="8472">GF171</f>
        <v>0</v>
      </c>
      <c r="GG172" s="295" t="e">
        <f t="shared" ref="GG172" si="8473">GG171</f>
        <v>#N/A</v>
      </c>
      <c r="GH172" s="2" t="e">
        <f>INDEX(リスト!$V:$V,MATCH(中日程計画表!$D171,リスト!$D:$D,0))</f>
        <v>#N/A</v>
      </c>
      <c r="GI172" s="2" t="e">
        <f>INDEX(リスト!$A:$A,MATCH(中日程計画表!$D171,リスト!$D:$D,0))</f>
        <v>#N/A</v>
      </c>
      <c r="GJ172" s="2" t="e">
        <f>INDEX(リスト!$U:$U,MATCH(中日程計画表!$D171,リスト!$D:$D,0))</f>
        <v>#N/A</v>
      </c>
      <c r="GK172" s="5" t="e">
        <f>INDEX(リスト!$W:$W,MATCH(中日程計画表!$D171,リスト!$D:$D,0))</f>
        <v>#N/A</v>
      </c>
      <c r="GL172" s="2" t="s">
        <v>201</v>
      </c>
      <c r="GM172" s="296">
        <f t="shared" ref="GM172" si="8474">GM171</f>
        <v>0</v>
      </c>
      <c r="GN172" s="296" t="str">
        <f t="shared" ref="GN172" si="8475">GN171</f>
        <v>種別マスタ</v>
      </c>
      <c r="GU172" s="461"/>
      <c r="GV172" s="460"/>
      <c r="GW172" s="460"/>
      <c r="GX172" s="461"/>
      <c r="GY172" s="461"/>
      <c r="GZ172" s="460"/>
      <c r="HA172" s="460"/>
      <c r="HB172" s="461"/>
      <c r="HC172" s="461"/>
      <c r="HD172" s="460"/>
      <c r="HE172" s="460"/>
      <c r="HF172" s="461"/>
      <c r="HG172" s="461"/>
      <c r="HH172" s="460"/>
      <c r="HI172" s="460"/>
      <c r="HJ172" s="461"/>
      <c r="HK172" s="461"/>
      <c r="HL172" s="460"/>
      <c r="HM172" s="460"/>
      <c r="HN172" s="461"/>
      <c r="HO172" s="461"/>
      <c r="HP172" s="460"/>
      <c r="HQ172" s="460"/>
      <c r="HR172" s="461"/>
      <c r="HS172" s="4"/>
    </row>
    <row r="173" spans="1:227" ht="12" customHeight="1">
      <c r="A173" s="488" t="str">
        <f t="shared" ref="A173" ca="1" si="8476">INDIRECT("リスト!A"&amp;B173+6)</f>
        <v>マスタ</v>
      </c>
      <c r="B173" s="486">
        <f t="shared" ref="B173" si="8477">ROUNDDOWN((ROW()-6)/2,0)+1</f>
        <v>84</v>
      </c>
      <c r="C173" s="474" t="str">
        <f>機能グループ名</f>
        <v>システム</v>
      </c>
      <c r="D173" s="484">
        <f>機能ID</f>
        <v>0</v>
      </c>
      <c r="E173" s="482" t="str">
        <f>機能名</f>
        <v>名称マスタ</v>
      </c>
      <c r="F173" s="315"/>
      <c r="G173" s="315"/>
      <c r="H173" s="315"/>
      <c r="I173" s="315"/>
      <c r="J173" s="316"/>
      <c r="K173" s="480" t="str">
        <f>担当者_SR</f>
        <v>NG</v>
      </c>
      <c r="L173" s="76"/>
      <c r="M173" s="76"/>
      <c r="N173" s="470"/>
      <c r="O173" s="474" t="str">
        <f>担当者_SRR</f>
        <v>NG</v>
      </c>
      <c r="P173" s="76"/>
      <c r="Q173" s="76"/>
      <c r="R173" s="470"/>
      <c r="S173" s="474" t="str">
        <f>担当者_DS</f>
        <v>NG</v>
      </c>
      <c r="T173" s="76"/>
      <c r="U173" s="76"/>
      <c r="V173" s="470"/>
      <c r="W173" s="472" t="str">
        <f>担当者_DSR</f>
        <v>NG</v>
      </c>
      <c r="X173" s="76"/>
      <c r="Y173" s="76"/>
      <c r="Z173" s="470"/>
      <c r="AA173" s="476"/>
      <c r="AB173" s="79"/>
      <c r="AC173" s="79"/>
      <c r="AD173" s="470">
        <f>IF(AC174 &lt;&gt; "",1,0)</f>
        <v>0</v>
      </c>
      <c r="AE173" s="472" t="str">
        <f>担当者_CD</f>
        <v>NG</v>
      </c>
      <c r="AF173" s="76"/>
      <c r="AG173" s="76"/>
      <c r="AH173" s="470"/>
      <c r="AI173" s="472" t="str">
        <f>担当者_DD</f>
        <v>NG</v>
      </c>
      <c r="AJ173" s="76"/>
      <c r="AK173" s="76"/>
      <c r="AL173" s="470"/>
      <c r="AM173" s="476"/>
      <c r="AN173" s="79"/>
      <c r="AO173" s="79"/>
      <c r="AP173" s="470">
        <f>IF(AO174 &lt;&gt; "",1,0)</f>
        <v>0</v>
      </c>
      <c r="AQ173" s="472" t="str">
        <f>担当者_MCL</f>
        <v>NG</v>
      </c>
      <c r="AR173" s="76"/>
      <c r="AS173" s="76"/>
      <c r="AT173" s="470"/>
      <c r="AU173" s="472" t="str">
        <f>担当者_MCLR</f>
        <v>NG</v>
      </c>
      <c r="AV173" s="76"/>
      <c r="AW173" s="76"/>
      <c r="AX173" s="470"/>
      <c r="AY173" s="476"/>
      <c r="AZ173" s="79"/>
      <c r="BA173" s="79"/>
      <c r="BB173" s="470">
        <f>IF(BA174 &lt;&gt; "",1,0)</f>
        <v>0</v>
      </c>
      <c r="BC173" s="474" t="str">
        <f>担当者_MT</f>
        <v>NG</v>
      </c>
      <c r="BD173" s="76"/>
      <c r="BE173" s="76"/>
      <c r="BF173" s="470"/>
      <c r="BG173" s="472" t="str">
        <f>担当者_M検</f>
        <v>NG</v>
      </c>
      <c r="BH173" s="76"/>
      <c r="BI173" s="76"/>
      <c r="BJ173" s="470"/>
      <c r="BK173" s="476"/>
      <c r="BL173" s="79"/>
      <c r="BM173" s="79"/>
      <c r="BN173" s="470">
        <v>0</v>
      </c>
      <c r="BO173" s="474" t="str">
        <f>担当者_モテ</f>
        <v>NG</v>
      </c>
      <c r="BP173" s="76"/>
      <c r="BQ173" s="76"/>
      <c r="BR173" s="470"/>
      <c r="BS173" s="472" t="str">
        <f>担当者_モテR</f>
        <v>NG</v>
      </c>
      <c r="BT173" s="76"/>
      <c r="BU173" s="76"/>
      <c r="BV173" s="470"/>
      <c r="BW173" s="468">
        <f t="shared" ref="BW173" si="8478">IFERROR(SUM(IF(K173&lt;&gt;"NG",N173*K$1,0),IF(O173&lt;&gt;"NG",R173*O$1,0),IF(S173&lt;&gt;"NG",V173*S$1,0),IF(W173&lt;&gt;"NG",Z173*W$1,0),IF(AA173&lt;&gt;"NG",AD173*AA$1,0),IF(AE173&lt;&gt;"NG",AH173*AE$1,0),IF(AI173&lt;&gt;"NG",AL173*AI$1,0),IF(AM173&lt;&gt;"NG",AP173*AM$1,0),IF(AQ173&lt;&gt;"NG",AT173*AQ$1,0),IF(AU173&lt;&gt;"NG",AX173*AU$1,0),IF(AY173&lt;&gt;"NG",BB173*AY$1,0),IF(BC173&lt;&gt;"NG",BF173*BC$1,0),IF(BG173&lt;&gt;"NG",BJ173*BG$1,0),IF(BK173&lt;&gt;"NG",BN173*BK$1,0),IF(BO173&lt;&gt;"NG",BR173*BO$1,0),IF(BS173&lt;&gt;"NG",BV173*BS$1,0))/SUM(IF(K173&lt;&gt;"NG",K$1,0),IF(O173&lt;&gt;"NG",O$1,0),IF(S173&lt;&gt;"NG",S$1,0),IF(W173&lt;&gt;"NG",W$1,0),IF(AA173&lt;&gt;"NG",AA$1,0),IF(AE173&lt;&gt;"NG",AE$1,0),IF(AI173&lt;&gt;"NG",AI$1,0),IF(AM173&lt;&gt;"NG",AM$1,0),IF(AQ173&lt;&gt;"NG",AQ$1,0),IF(AU173&lt;&gt;"NG",AU$1,0),IF(AY173&lt;&gt;"NG",AY$1,0),IF(BC173&lt;&gt;"NG",BC$1,0),IF(BG173&lt;&gt;"NG",BG$1,0),IF(BK173&lt;&gt;"NG",BK$1,0),IF(BO173&lt;&gt;"NG",BO$1,0),IF(BS173&lt;&gt;"NG",BS$1,0)),0)</f>
        <v>0</v>
      </c>
      <c r="BX173" s="466"/>
      <c r="BY173" s="490"/>
      <c r="BZ173" s="5"/>
      <c r="CA173" s="32">
        <f t="shared" ref="CA173" si="8479">IF(AND($M173&lt;&gt;$BZ$5,$M173&lt;=$BZ$6,$M173&lt;&gt;$BZ$7),1,0)</f>
        <v>0</v>
      </c>
      <c r="CB173" s="32">
        <f t="shared" ref="CB173" si="8480">IF(AND($Q173&lt;&gt;$BZ$5,$Q173&lt;=$BZ$6,$Q173&lt;&gt;$BZ$7),1,0)</f>
        <v>0</v>
      </c>
      <c r="CC173" s="32">
        <f t="shared" ref="CC173" si="8481">IF(AND($U173&lt;&gt;$BZ$5,$U173&lt;=$BZ$6,$U173&lt;&gt;$BZ$7),1,0)</f>
        <v>0</v>
      </c>
      <c r="CD173" s="32">
        <f t="shared" ref="CD173" si="8482">IF(AND($Y173&lt;&gt;$BZ$5,$Y173&lt;=$BZ$6,$Y173&lt;&gt;$BZ$7),1,0)</f>
        <v>0</v>
      </c>
      <c r="CE173" s="32">
        <f t="shared" ref="CE173" si="8483">IF(AND($AG173&lt;&gt;$BZ$5,$AG173&lt;=$BZ$6,$AG173&lt;&gt;$BZ$7),1,0)</f>
        <v>0</v>
      </c>
      <c r="CF173" s="32">
        <f t="shared" ref="CF173" si="8484">IF(AND($AK173&lt;&gt;$BZ$5,$AK173&lt;=$BZ$6,$AK173&lt;&gt;$BZ$7),1,0)</f>
        <v>0</v>
      </c>
      <c r="CG173" s="32">
        <f t="shared" ref="CG173" si="8485">IF(AND($AS173&lt;&gt;$BZ$5,$AS173&lt;=$BZ$6,$AS173&lt;&gt;$BZ$7),1,0)</f>
        <v>0</v>
      </c>
      <c r="CH173" s="32">
        <f t="shared" ref="CH173" si="8486">IF(AND($AW173&lt;&gt;$BZ$5,$AW173&lt;=$BZ$6,$AW173&lt;&gt;$BZ$7),1,0)</f>
        <v>0</v>
      </c>
      <c r="CI173" s="32">
        <f t="shared" ref="CI173" si="8487">IF(AND($BE173&lt;&gt;$BZ$5,$BE173&lt;=$BZ$6,$BE173&lt;&gt;$BZ$7),1,0)</f>
        <v>0</v>
      </c>
      <c r="CJ173" s="32">
        <f t="shared" ref="CJ173" si="8488">IF(AND($BI173&lt;&gt;$BZ$5,$BI173&lt;=$BZ$6,$BI173&lt;&gt;$BZ$7),1,0)</f>
        <v>0</v>
      </c>
      <c r="CK173" s="32">
        <f t="shared" ref="CK173" si="8489">IF(AND($BQ173&lt;&gt;$BZ$5,$BQ173&lt;=$BZ$6,$BQ173&lt;&gt;$BZ$7),1,0)</f>
        <v>0</v>
      </c>
      <c r="CL173" s="32">
        <f t="shared" ref="CL173" si="8490">IF(AND($BU173&lt;&gt;$BZ$5,$BU173&lt;=$BZ$6,$BU173&lt;&gt;$BZ$7),1,0)</f>
        <v>0</v>
      </c>
      <c r="CO173" s="32">
        <f>IF(AND($M173&lt;&gt;$CN$5,$M173&lt;=$CN$6,$M173&lt;&gt;$CN$7),1,0)</f>
        <v>0</v>
      </c>
      <c r="CP173" s="32">
        <f>IF(AND($Q173&lt;&gt;$CN$5,$Q173&lt;=$CN$6,$Q173&lt;&gt;$CN$7),1,0)</f>
        <v>0</v>
      </c>
      <c r="CQ173" s="32">
        <f>IF(AND($U173&lt;&gt;$CN$5,$U173&lt;=$CN$6,$U173&lt;&gt;$CN$7),1,0)</f>
        <v>0</v>
      </c>
      <c r="CR173" s="32">
        <f>IF(AND($Y173&lt;&gt;$CN$5,$Y173&lt;=$CN$6,$Y173&lt;&gt;$CN$7),1,0)</f>
        <v>0</v>
      </c>
      <c r="CS173" s="32">
        <f>IF(AND($AG173&lt;&gt;$CN$5,$AG173&lt;=$CN$6,$AG173&lt;&gt;$CN$7),1,0)</f>
        <v>0</v>
      </c>
      <c r="CT173" s="32">
        <f>IF(AND($AK173&lt;&gt;$CN$5,$AK173&lt;=$CN$6,$AK173&lt;&gt;$CN$7),1,0)</f>
        <v>0</v>
      </c>
      <c r="CU173" s="32">
        <f>IF(AND($AS173&lt;&gt;$CN$5,$AS173&lt;=$CN$6,$AS173&lt;&gt;$CN$7),1,0)</f>
        <v>0</v>
      </c>
      <c r="CV173" s="32">
        <f>IF(AND($AW173&lt;&gt;$CN$5,$AW173&lt;=$CN$6,$AW173&lt;&gt;$CN$7),1,0)</f>
        <v>0</v>
      </c>
      <c r="CW173" s="32">
        <f>IF(AND($BE173&lt;&gt;$CN$5,$BE173&lt;=$CN$6,$BE173&lt;&gt;$CN$7),1,0)</f>
        <v>0</v>
      </c>
      <c r="CX173" s="32">
        <f>IF(AND($BI173&lt;&gt;$CN$5,$BI173&lt;=$CN$6,$BI173&lt;&gt;$CN$7),1,0)</f>
        <v>0</v>
      </c>
      <c r="CY173" s="32">
        <f>IF(AND($BQ173&lt;&gt;$CN$5,$BQ173&lt;=$CN$6,$BQ173&lt;&gt;$CN$7),1,0)</f>
        <v>0</v>
      </c>
      <c r="CZ173" s="32">
        <f>IF(AND($BU173&lt;&gt;$CN$5,$BU173&lt;=$CN$6,$BU173&lt;&gt;$CN$7),1,0)</f>
        <v>0</v>
      </c>
      <c r="DC173" s="32">
        <f>IF(AND($M173&lt;&gt;$DB$5,$M173&lt;=$DB$6,$M173&lt;&gt;$CN$7),1,0)</f>
        <v>0</v>
      </c>
      <c r="DD173" s="32">
        <f>IF(AND($Q173&lt;&gt;$DB$5,$Q173&lt;=$DB$6,$Q173&lt;&gt;$CN$7),1,0)</f>
        <v>0</v>
      </c>
      <c r="DE173" s="32">
        <f>IF(AND($U173&lt;&gt;$DB$5,$U173&lt;=$DB$6,$U173&lt;&gt;$CN$7),1,0)</f>
        <v>0</v>
      </c>
      <c r="DF173" s="32">
        <f>IF(AND($Y173&lt;&gt;$DB$5,$Y173&lt;=$DB$6,$Y173&lt;&gt;$CN$7),1,0)</f>
        <v>0</v>
      </c>
      <c r="DG173" s="32">
        <f>IF(AND($AG173&lt;&gt;$DB$5,$AG173&lt;=$DB$6,$AG173&lt;&gt;$CN$7),1,0)</f>
        <v>0</v>
      </c>
      <c r="DH173" s="32">
        <f>IF(AND($AK173&lt;&gt;$DB$5,$AK173&lt;=$DB$6,$AK173&lt;&gt;$CN$7),1,0)</f>
        <v>0</v>
      </c>
      <c r="DI173" s="32">
        <f>IF(AND($AS173&lt;&gt;$DB$5,$AS173&lt;=$DB$6,$AS173&lt;&gt;$CN$7),1,0)</f>
        <v>0</v>
      </c>
      <c r="DJ173" s="32">
        <f>IF(AND($AW173&lt;&gt;$DB$5,$AW173&lt;=$DB$6,$AW173&lt;&gt;$CN$7),1,0)</f>
        <v>0</v>
      </c>
      <c r="DK173" s="32">
        <f>IF(AND($BE173&lt;&gt;$DB$5,$BE173&lt;=$DB$6,$BE173&lt;&gt;$CN$7),1,0)</f>
        <v>0</v>
      </c>
      <c r="DL173" s="32">
        <f>IF(AND($BI173&lt;&gt;$DB$5,$BI173&lt;=$DB$6,$BI173&lt;&gt;$CN$7),1,0)</f>
        <v>0</v>
      </c>
      <c r="DM173" s="32">
        <f>IF(AND($BQ173&lt;&gt;$DB$5,$BQ173&lt;=$DB$6,$BQ173&lt;&gt;$CN$7),1,0)</f>
        <v>0</v>
      </c>
      <c r="DN173" s="32">
        <f>IF(AND($BU173&lt;&gt;$DB$5,$BU173&lt;=$DB$6,$BU173&lt;&gt;$CN$7),1,0)</f>
        <v>0</v>
      </c>
      <c r="DQ173" s="32">
        <f t="shared" ref="DQ173" si="8491">IF(AND($M173&lt;&gt;$DP$5,$M173&lt;=$DP$6,$M173&lt;&gt;$CN$7),1,0)</f>
        <v>0</v>
      </c>
      <c r="DR173" s="32">
        <f t="shared" ref="DR173" si="8492">IF(AND($Q173&lt;&gt;$DP$5,$Q173&lt;=$DP$6,$Q173&lt;&gt;$CN$7),1,0)</f>
        <v>0</v>
      </c>
      <c r="DS173" s="32">
        <f t="shared" ref="DS173" si="8493">IF(AND($U173&lt;&gt;$DP$5,$U173&lt;=$DP$6,$U173&lt;&gt;$CN$7),1,0)</f>
        <v>0</v>
      </c>
      <c r="DT173" s="32">
        <f t="shared" ref="DT173" si="8494">IF(AND($Y173&lt;&gt;$DP$5,$Y173&lt;=$DP$6,$Y173&lt;&gt;$CN$7),1,0)</f>
        <v>0</v>
      </c>
      <c r="DU173" s="32">
        <f t="shared" ref="DU173" si="8495">IF(AND($AG173&lt;&gt;$DP$5,$AG173&lt;=$DP$6,$AG173&lt;&gt;$CN$7),1,0)</f>
        <v>0</v>
      </c>
      <c r="DV173" s="32">
        <f t="shared" ref="DV173" si="8496">IF(AND($AK173&lt;&gt;$DP$5,$AK173&lt;=$DP$6,$AK173&lt;&gt;$CN$7),1,0)</f>
        <v>0</v>
      </c>
      <c r="DW173" s="32">
        <f t="shared" ref="DW173" si="8497">IF(AND($AS173&lt;&gt;$DP$5,$AS173&lt;=$DP$6,$AS173&lt;&gt;$CN$7),1,0)</f>
        <v>0</v>
      </c>
      <c r="DX173" s="32">
        <f t="shared" ref="DX173" si="8498">IF(AND($AW173&lt;&gt;$DP$5,$AW173&lt;=$DP$6,$AW173&lt;&gt;$CN$7),1,0)</f>
        <v>0</v>
      </c>
      <c r="DY173" s="32">
        <f t="shared" ref="DY173" si="8499">IF(AND($BE173&lt;&gt;$DP$5,$BE173&lt;=$DP$6,$BE173&lt;&gt;$CN$7),1,0)</f>
        <v>0</v>
      </c>
      <c r="DZ173" s="32">
        <f t="shared" ref="DZ173" si="8500">IF(AND($BI173&lt;&gt;$DP$5,$BI173&lt;=$DP$6,$BI173&lt;&gt;$CN$7),1,0)</f>
        <v>0</v>
      </c>
      <c r="EA173" s="32">
        <f t="shared" ref="EA173" si="8501">IF(AND($BQ173&lt;&gt;$DP$5,$BQ173&lt;=$DP$6,$BQ173&lt;&gt;$CN$7),1,0)</f>
        <v>0</v>
      </c>
      <c r="EB173" s="32">
        <f t="shared" ref="EB173" si="8502">IF(AND($BU173&lt;&gt;$DP$5,$BU173&lt;=$DP$6,$BU173&lt;&gt;$CN$7),1,0)</f>
        <v>0</v>
      </c>
      <c r="EE173" s="328">
        <f>IF(M173&lt;&gt;"",IF(M173&lt;=$ED$6,1,IF(L173&gt;$ED$6,0,NETWORKDAYS(L173,$ED$6,祭日リスト)/NETWORKDAYS(L173,M173,祭日リスト)))*$GG173*週間進捗報告書!$G$9,0)</f>
        <v>0</v>
      </c>
      <c r="EF173" s="328">
        <f>IF(Q173&lt;&gt;"",IF(Q173&lt;=$ED$6,1,IF(P173&gt;$ED$6,0,NETWORKDAYS(P173,$ED$6,祭日リスト)/NETWORKDAYS(P173,Q173,祭日リスト)))*$GG173*週間進捗報告書!$G$10,0)</f>
        <v>0</v>
      </c>
      <c r="EG173" s="328">
        <f>IF(U173&lt;&gt;"",IF(U173&lt;=$ED$6,1,IF(T173&gt;$ED$6,0,NETWORKDAYS(T173,$ED$6,祭日リスト)/NETWORKDAYS(T173,U173,祭日リスト)))*$GG173*週間進捗報告書!$G$11,0)</f>
        <v>0</v>
      </c>
      <c r="EH173" s="328">
        <f>IF(Y173&lt;&gt;"",IF(Y173&lt;=$ED$6,1,IF(X173&gt;$ED$6,0,NETWORKDAYS(X173,$ED$6,祭日リスト)/NETWORKDAYS(X173,Y173,祭日リスト)))*$GG173*週間進捗報告書!$G$12,0)</f>
        <v>0</v>
      </c>
      <c r="EI173" s="328">
        <f>IF(AG173&lt;&gt;"",IF(AG173&lt;=$ED$6,1,IF(AF173&gt;$ED$6,0,NETWORKDAYS(AF173,$ED$6,祭日リスト)/NETWORKDAYS(AF173,AG173,祭日リスト)))*$GG173*週間進捗報告書!$G$13,0)</f>
        <v>0</v>
      </c>
      <c r="EJ173" s="328">
        <f>IF(AK173&lt;&gt;"",IF(AK173&lt;=$ED$6,1,IF(AJ173&gt;$ED$6,0,NETWORKDAYS(AJ173,$ED$6,祭日リスト)/NETWORKDAYS(AJ173,AK173,祭日リスト)))*$GG173*週間進捗報告書!$G$14,0)</f>
        <v>0</v>
      </c>
      <c r="EK173" s="328">
        <f>IF(AS173&lt;&gt;"",IF(AS173&lt;=$ED$6,1,IF(AR173&gt;$ED$6,0,NETWORKDAYS(AR173,$ED$6,祭日リスト)/NETWORKDAYS(AR173,AS173,祭日リスト)))*$GG173*週間進捗報告書!$G$15,0)</f>
        <v>0</v>
      </c>
      <c r="EL173" s="328">
        <f>IF(AW173&lt;&gt;"",IF(AW173&lt;=$ED$6,1,IF(AV173&gt;$ED$6,0,NETWORKDAYS(AV173,$ED$6,祭日リスト)/NETWORKDAYS(AV173,AW173,祭日リスト)))*$GG173*週間進捗報告書!$G$16,0)</f>
        <v>0</v>
      </c>
      <c r="EM173" s="328">
        <f>IF(BE173&lt;&gt;"",IF(BE173&lt;=$ED$6,1,IF(BD173&gt;$ED$6,0,NETWORKDAYS(BD173,$ED$6,祭日リスト)/NETWORKDAYS(BD173,BE173,祭日リスト)))*$GG173*週間進捗報告書!$G$17,0)</f>
        <v>0</v>
      </c>
      <c r="EN173" s="328">
        <f>IF(BI173&lt;&gt;"",IF(BI173&lt;=$ED$6,1,IF(BH173&gt;$ED$6,0,NETWORKDAYS(BH173,$ED$6,祭日リスト)/NETWORKDAYS(BH173,BI173,祭日リスト)))*$GG173*週間進捗報告書!$G$18,0)</f>
        <v>0</v>
      </c>
      <c r="EO173" s="328">
        <f>IF(BQ173&lt;&gt;"",IF(BQ173&lt;=$ED$6,1,IF(BP173&gt;$ED$6,0,NETWORKDAYS(BP173,$ED$6,祭日リスト)/NETWORKDAYS(BP173,BQ173,祭日リスト)))*$GG173*週間進捗報告書!$G$19,0)</f>
        <v>0</v>
      </c>
      <c r="EP173" s="328">
        <f>IF(BU173&lt;&gt;"",IF(BU173&lt;=$ED$6,1,IF(BT173&gt;$ED$6,0,NETWORKDAYS(BT173,$ED$6,祭日リスト)/NETWORKDAYS(BT173,BU173,祭日リスト)))*$GG173*週間進捗報告書!$G$20,0)</f>
        <v>0</v>
      </c>
      <c r="ER173" s="547">
        <f t="shared" ref="ER173:FC173" si="8503">EE173-EE174</f>
        <v>0</v>
      </c>
      <c r="ES173" s="547">
        <f t="shared" si="8503"/>
        <v>0</v>
      </c>
      <c r="ET173" s="547">
        <f t="shared" si="8503"/>
        <v>0</v>
      </c>
      <c r="EU173" s="547">
        <f t="shared" si="8503"/>
        <v>0</v>
      </c>
      <c r="EV173" s="547">
        <f t="shared" si="8503"/>
        <v>0</v>
      </c>
      <c r="EW173" s="547">
        <f t="shared" si="8503"/>
        <v>0</v>
      </c>
      <c r="EX173" s="547">
        <f t="shared" si="8503"/>
        <v>0</v>
      </c>
      <c r="EY173" s="547">
        <f t="shared" si="8503"/>
        <v>0</v>
      </c>
      <c r="EZ173" s="547">
        <f t="shared" si="8503"/>
        <v>0</v>
      </c>
      <c r="FA173" s="547">
        <f t="shared" si="8503"/>
        <v>0</v>
      </c>
      <c r="FB173" s="547">
        <f t="shared" si="8503"/>
        <v>0</v>
      </c>
      <c r="FC173" s="547">
        <f t="shared" si="8503"/>
        <v>0</v>
      </c>
      <c r="FD173" s="547">
        <f t="shared" ref="FD173" si="8504">SUM(ER173:FC174)</f>
        <v>0</v>
      </c>
      <c r="FE173" s="333"/>
      <c r="FG173" s="32">
        <f>IF(AND($M173&lt;&gt;$FF$7),1,0)</f>
        <v>0</v>
      </c>
      <c r="FH173" s="32">
        <f>IF(AND($Q173&lt;&gt;$FF$7),1,0)</f>
        <v>0</v>
      </c>
      <c r="FI173" s="32">
        <f>IF(AND($U173&lt;&gt;$FF$7),1,0)</f>
        <v>0</v>
      </c>
      <c r="FJ173" s="32">
        <f>IF(AND($Y173&lt;&gt;$FF$7),1,0)</f>
        <v>0</v>
      </c>
      <c r="FK173" s="32">
        <f>IF(AND($AG173&lt;&gt;$FF$7),1,0)</f>
        <v>0</v>
      </c>
      <c r="FL173" s="32">
        <f>IF(AND($AK173&lt;&gt;$FF$7),1,0)</f>
        <v>0</v>
      </c>
      <c r="FM173" s="32">
        <f>IF(AND($AS173&lt;&gt;$FF$7),1,0)</f>
        <v>0</v>
      </c>
      <c r="FN173" s="32">
        <f>IF(AND($AW173&lt;&gt;$FF$7),1,0)</f>
        <v>0</v>
      </c>
      <c r="FO173" s="32">
        <f>IF(AND($BE173&lt;&gt;$FF$7),1,0)</f>
        <v>0</v>
      </c>
      <c r="FP173" s="32">
        <f>IF(AND($BI173&lt;&gt;$FF$7),1,0)</f>
        <v>0</v>
      </c>
      <c r="FQ173" s="32">
        <f>IF(AND($BQ173&lt;&gt;$FF$7),1,0)</f>
        <v>0</v>
      </c>
      <c r="FR173" s="32">
        <f>IF(AND($BU173&lt;&gt;$FF$7),1,0)</f>
        <v>0</v>
      </c>
      <c r="FU173" s="294">
        <f t="shared" ref="FU173" si="8505">IF($K173&lt;&gt;"NG",$GG173,0)</f>
        <v>0</v>
      </c>
      <c r="FV173" s="294">
        <f t="shared" ref="FV173" si="8506">IF($O173&lt;&gt;"NG",$GG173,0)</f>
        <v>0</v>
      </c>
      <c r="FW173" s="294">
        <f t="shared" ref="FW173" si="8507">IF($S173&lt;&gt;"NG",$GG173,0)</f>
        <v>0</v>
      </c>
      <c r="FX173" s="294">
        <f t="shared" ref="FX173" si="8508">IF($W173&lt;&gt;"NG",$GG173,0)</f>
        <v>0</v>
      </c>
      <c r="FY173" s="294">
        <f t="shared" ref="FY173" si="8509">IF($AE173&lt;&gt;"NG",$GG173,0)</f>
        <v>0</v>
      </c>
      <c r="FZ173" s="294">
        <f t="shared" ref="FZ173" si="8510">IF($AI173&lt;&gt;"NG",$GG173,0)</f>
        <v>0</v>
      </c>
      <c r="GA173" s="294">
        <f t="shared" ref="GA173" si="8511">IF($AQ173&lt;&gt;"NG",$GG173,0)</f>
        <v>0</v>
      </c>
      <c r="GB173" s="294">
        <f t="shared" ref="GB173" si="8512">IF($AU173&lt;&gt;"NG",$GG173,0)</f>
        <v>0</v>
      </c>
      <c r="GC173" s="294">
        <f t="shared" ref="GC173" si="8513">IF($BC173&lt;&gt;"NG",$GG173,0)</f>
        <v>0</v>
      </c>
      <c r="GD173" s="294">
        <f t="shared" ref="GD173" si="8514">IF($BG173&lt;&gt;"NG",$GG173,0)</f>
        <v>0</v>
      </c>
      <c r="GE173" s="294">
        <f t="shared" ref="GE173" si="8515">IF($BO173&lt;&gt;"NG",$GG173,0)</f>
        <v>0</v>
      </c>
      <c r="GF173" s="294">
        <f t="shared" ref="GF173" si="8516">IF($BS173&lt;&gt;"NG",$GG173,0)</f>
        <v>0</v>
      </c>
      <c r="GG173" s="294" t="e">
        <f>VLOOKUP($D173,リスト!$D:$S,15,FALSE)</f>
        <v>#N/A</v>
      </c>
      <c r="GH173" s="2" t="e">
        <f>INDEX(リスト!$V:$V,MATCH(中日程計画表!$D173,リスト!$D:$D,0))</f>
        <v>#N/A</v>
      </c>
      <c r="GI173" s="2" t="e">
        <f>INDEX(リスト!$A:$A,MATCH(中日程計画表!$D173,リスト!$D:$D,0))</f>
        <v>#N/A</v>
      </c>
      <c r="GJ173" s="2" t="e">
        <f>INDEX(リスト!$U:$U,MATCH(中日程計画表!$D173,リスト!$D:$D,0))</f>
        <v>#N/A</v>
      </c>
      <c r="GK173" s="5" t="e">
        <f>INDEX(リスト!$W:$W,MATCH(中日程計画表!$D173,リスト!$D:$D,0))</f>
        <v>#N/A</v>
      </c>
      <c r="GL173" s="2" t="s">
        <v>200</v>
      </c>
      <c r="GM173" s="296">
        <f>D173</f>
        <v>0</v>
      </c>
      <c r="GN173" s="296" t="str">
        <f>E173</f>
        <v>名称マスタ</v>
      </c>
      <c r="GU173" s="460" t="str">
        <f t="shared" ref="GU173" si="8517">AE173</f>
        <v>NG</v>
      </c>
      <c r="GV173" s="460">
        <f t="shared" ref="GV173" si="8518">EI173</f>
        <v>0</v>
      </c>
      <c r="GW173" s="460">
        <f t="shared" ref="GW173" si="8519">EI174</f>
        <v>0</v>
      </c>
      <c r="GX173" s="462">
        <f t="shared" ref="GX173" si="8520">EV173</f>
        <v>0</v>
      </c>
      <c r="GY173" s="460" t="str">
        <f t="shared" ref="GY173" si="8521">AI173</f>
        <v>NG</v>
      </c>
      <c r="GZ173" s="460">
        <f t="shared" ref="GZ173" si="8522">EJ173</f>
        <v>0</v>
      </c>
      <c r="HA173" s="460">
        <f t="shared" ref="HA173" si="8523">EJ174</f>
        <v>0</v>
      </c>
      <c r="HB173" s="462">
        <f t="shared" ref="HB173" si="8524">EW173</f>
        <v>0</v>
      </c>
      <c r="HC173" s="460" t="str">
        <f t="shared" ref="HC173" si="8525">AQ173</f>
        <v>NG</v>
      </c>
      <c r="HD173" s="460">
        <f t="shared" ref="HD173" si="8526">EK173</f>
        <v>0</v>
      </c>
      <c r="HE173" s="460">
        <f t="shared" ref="HE173" si="8527">EK174</f>
        <v>0</v>
      </c>
      <c r="HF173" s="462">
        <f t="shared" ref="HF173" si="8528">EX173</f>
        <v>0</v>
      </c>
      <c r="HG173" s="460" t="str">
        <f t="shared" ref="HG173" si="8529">AU173</f>
        <v>NG</v>
      </c>
      <c r="HH173" s="460">
        <f t="shared" ref="HH173" si="8530">EL173</f>
        <v>0</v>
      </c>
      <c r="HI173" s="460">
        <f t="shared" ref="HI173" si="8531">EL174</f>
        <v>0</v>
      </c>
      <c r="HJ173" s="462">
        <f t="shared" ref="HJ173" si="8532">EY173</f>
        <v>0</v>
      </c>
      <c r="HK173" s="460" t="str">
        <f t="shared" ref="HK173" si="8533">BC173</f>
        <v>NG</v>
      </c>
      <c r="HL173" s="460">
        <f t="shared" ref="HL173" si="8534">EM173</f>
        <v>0</v>
      </c>
      <c r="HM173" s="460">
        <f t="shared" ref="HM173" si="8535">EM174</f>
        <v>0</v>
      </c>
      <c r="HN173" s="462">
        <f t="shared" ref="HN173" si="8536">EZ173</f>
        <v>0</v>
      </c>
      <c r="HO173" s="460" t="str">
        <f t="shared" ref="HO173" si="8537">BG173</f>
        <v>NG</v>
      </c>
      <c r="HP173" s="460">
        <f t="shared" ref="HP173" si="8538">EN173</f>
        <v>0</v>
      </c>
      <c r="HQ173" s="460">
        <f t="shared" ref="HQ173" si="8539">EN174</f>
        <v>0</v>
      </c>
      <c r="HR173" s="462">
        <f t="shared" ref="HR173" si="8540">FA173</f>
        <v>0</v>
      </c>
      <c r="HS173" s="332"/>
    </row>
    <row r="174" spans="1:227" ht="12" customHeight="1">
      <c r="A174" s="489"/>
      <c r="B174" s="487"/>
      <c r="C174" s="475"/>
      <c r="D174" s="485"/>
      <c r="E174" s="483"/>
      <c r="F174" s="317"/>
      <c r="G174" s="317"/>
      <c r="H174" s="317"/>
      <c r="I174" s="317"/>
      <c r="J174" s="316"/>
      <c r="K174" s="481"/>
      <c r="L174" s="77"/>
      <c r="M174" s="77"/>
      <c r="N174" s="471"/>
      <c r="O174" s="475"/>
      <c r="P174" s="77"/>
      <c r="Q174" s="77"/>
      <c r="R174" s="471"/>
      <c r="S174" s="475"/>
      <c r="T174" s="77"/>
      <c r="U174" s="77"/>
      <c r="V174" s="471"/>
      <c r="W174" s="473"/>
      <c r="X174" s="77"/>
      <c r="Y174" s="77"/>
      <c r="Z174" s="471"/>
      <c r="AA174" s="477"/>
      <c r="AB174" s="80"/>
      <c r="AC174" s="80"/>
      <c r="AD174" s="471"/>
      <c r="AE174" s="473"/>
      <c r="AF174" s="77"/>
      <c r="AG174" s="77"/>
      <c r="AH174" s="471"/>
      <c r="AI174" s="473"/>
      <c r="AJ174" s="77"/>
      <c r="AK174" s="77"/>
      <c r="AL174" s="471"/>
      <c r="AM174" s="477"/>
      <c r="AN174" s="80"/>
      <c r="AO174" s="80"/>
      <c r="AP174" s="471"/>
      <c r="AQ174" s="473"/>
      <c r="AR174" s="77"/>
      <c r="AS174" s="77"/>
      <c r="AT174" s="471"/>
      <c r="AU174" s="473"/>
      <c r="AV174" s="77"/>
      <c r="AW174" s="77"/>
      <c r="AX174" s="471"/>
      <c r="AY174" s="477"/>
      <c r="AZ174" s="80"/>
      <c r="BA174" s="80"/>
      <c r="BB174" s="471"/>
      <c r="BC174" s="475"/>
      <c r="BD174" s="77"/>
      <c r="BE174" s="77"/>
      <c r="BF174" s="471"/>
      <c r="BG174" s="473"/>
      <c r="BH174" s="77"/>
      <c r="BI174" s="77"/>
      <c r="BJ174" s="471"/>
      <c r="BK174" s="477"/>
      <c r="BL174" s="80"/>
      <c r="BM174" s="80"/>
      <c r="BN174" s="471"/>
      <c r="BO174" s="475"/>
      <c r="BP174" s="77"/>
      <c r="BQ174" s="77"/>
      <c r="BR174" s="471"/>
      <c r="BS174" s="473"/>
      <c r="BT174" s="77"/>
      <c r="BU174" s="77"/>
      <c r="BV174" s="471"/>
      <c r="BW174" s="469"/>
      <c r="BX174" s="467"/>
      <c r="BY174" s="490"/>
      <c r="BZ174" s="5"/>
      <c r="CA174" s="19">
        <f t="shared" ref="CA174" si="8541">IF(AND($N173=1,$M174&lt;&gt;$BZ$7),1,0)</f>
        <v>0</v>
      </c>
      <c r="CB174" s="19">
        <f t="shared" ref="CB174" si="8542">IF(AND($R173=1,$Q174&lt;&gt;$BZ$7),1,0)</f>
        <v>0</v>
      </c>
      <c r="CC174" s="19">
        <f t="shared" ref="CC174" si="8543">IF(AND($V173=1,$U174&lt;&gt;$BZ$7),1,0)</f>
        <v>0</v>
      </c>
      <c r="CD174" s="19">
        <f t="shared" ref="CD174" si="8544">IF(AND($Z173=1,$Y174&lt;&gt;$BZ$7),1,0)</f>
        <v>0</v>
      </c>
      <c r="CE174" s="19">
        <f t="shared" ref="CE174" si="8545">IF(AND($AH173=1,$AG174&lt;&gt;$BZ$7),1,0)</f>
        <v>0</v>
      </c>
      <c r="CF174" s="19">
        <f t="shared" ref="CF174" si="8546">IF(AND($AL173=1,$AK174&lt;&gt;$BZ$7),1,0)</f>
        <v>0</v>
      </c>
      <c r="CG174" s="19">
        <f t="shared" ref="CG174" si="8547">IF(AND($AT173=1,$AS174&lt;&gt;$BZ$7),1,0)</f>
        <v>0</v>
      </c>
      <c r="CH174" s="19">
        <f t="shared" ref="CH174" si="8548">IF(AND($AX173=1,$AW174&lt;&gt;$BZ$7),1,0)</f>
        <v>0</v>
      </c>
      <c r="CI174" s="19">
        <f t="shared" ref="CI174" si="8549">IF(AND($BF173=1,$BE174&lt;&gt;$BZ$7),1,0)</f>
        <v>0</v>
      </c>
      <c r="CJ174" s="19">
        <f t="shared" ref="CJ174" si="8550">IF(AND($BJ173=1,$BI174&lt;&gt;$BZ$7),1,0)</f>
        <v>0</v>
      </c>
      <c r="CK174" s="19">
        <f t="shared" ref="CK174" si="8551">IF(AND($BR173=1,$BQ174&lt;&gt;$BZ$7),1,0)</f>
        <v>0</v>
      </c>
      <c r="CL174" s="19">
        <f t="shared" ref="CL174" si="8552">IF(AND($BV173=1,$BU174&lt;&gt;$BZ$7),1,0)</f>
        <v>0</v>
      </c>
      <c r="CO174" s="19">
        <f>IF(AND($M174&lt;&gt;$CN$7,$M174&lt;=$CN$6),1,0)</f>
        <v>0</v>
      </c>
      <c r="CP174" s="19">
        <f>IF(AND($Q174&lt;&gt;$CN$7,$Q174&lt;=$CN$6),1,0)</f>
        <v>0</v>
      </c>
      <c r="CQ174" s="19">
        <f>IF(AND($U174&lt;&gt;$CN$7,$U174&lt;=$CN$6),1,0)</f>
        <v>0</v>
      </c>
      <c r="CR174" s="19">
        <f>IF(AND($Y174&lt;&gt;$CN$7,$Y174&lt;=$CN$6),1,0)</f>
        <v>0</v>
      </c>
      <c r="CS174" s="19">
        <f>IF(AND($AG174&lt;&gt;$CN$7,$AG174&lt;=$CN$6),1,0)</f>
        <v>0</v>
      </c>
      <c r="CT174" s="19">
        <f>IF(AND($AK174&lt;&gt;$CN$7,$AK174&lt;=$CN$6),1,0)</f>
        <v>0</v>
      </c>
      <c r="CU174" s="19">
        <f>IF(AND($AS174&lt;&gt;$CN$7,$AS174&lt;=$CN$6),1,0)</f>
        <v>0</v>
      </c>
      <c r="CV174" s="19">
        <f>IF(AND($AW174&lt;&gt;$CN$7,$AW174&lt;=$CN$6),1,0)</f>
        <v>0</v>
      </c>
      <c r="CW174" s="19">
        <f>IF(AND($BE174&lt;&gt;$CN$7,$BE174&lt;=$CN$6),1,0)</f>
        <v>0</v>
      </c>
      <c r="CX174" s="19">
        <f>IF(AND($BI174&lt;&gt;$CN$7,$BI174&lt;=$CN$6),1,0)</f>
        <v>0</v>
      </c>
      <c r="CY174" s="19">
        <f>IF(AND($BQ174&lt;&gt;$CN$7,$BQ174&lt;=$CN$6),1,0)</f>
        <v>0</v>
      </c>
      <c r="CZ174" s="19">
        <f>IF(AND($BU174&lt;&gt;$CN$7,$BU174&lt;=$CN$6),1,0)</f>
        <v>0</v>
      </c>
      <c r="DC174" s="19">
        <f>IF($N173=1,1,0)</f>
        <v>0</v>
      </c>
      <c r="DD174" s="19">
        <f>IF($R173=1,1,0)</f>
        <v>0</v>
      </c>
      <c r="DE174" s="19">
        <f>IF($V173=1,1,0)</f>
        <v>0</v>
      </c>
      <c r="DF174" s="19">
        <f>IF($Z173=1,1,0)</f>
        <v>0</v>
      </c>
      <c r="DG174" s="19">
        <f>IF($AH173=1,1,0)</f>
        <v>0</v>
      </c>
      <c r="DH174" s="19">
        <f>IF($AL173=1,1,0)</f>
        <v>0</v>
      </c>
      <c r="DI174" s="19">
        <f>IF($AT173=1,1,0)</f>
        <v>0</v>
      </c>
      <c r="DJ174" s="19">
        <f>IF($AX173=1,1,0)</f>
        <v>0</v>
      </c>
      <c r="DK174" s="19">
        <f>IF($BF173=1,1,0)</f>
        <v>0</v>
      </c>
      <c r="DL174" s="19">
        <f>IF($BJ173=1,1,0)</f>
        <v>0</v>
      </c>
      <c r="DM174" s="19">
        <f>IF($BR173=1,1,0)</f>
        <v>0</v>
      </c>
      <c r="DN174" s="19">
        <f>IF($BV173=1,1,0)</f>
        <v>0</v>
      </c>
      <c r="DQ174" s="19">
        <f t="shared" ref="DQ174" si="8553">IF($N173=1,1,0)</f>
        <v>0</v>
      </c>
      <c r="DR174" s="19">
        <f t="shared" ref="DR174" si="8554">IF($R173=1,1,0)</f>
        <v>0</v>
      </c>
      <c r="DS174" s="19">
        <f t="shared" ref="DS174" si="8555">IF($V173=1,1,0)</f>
        <v>0</v>
      </c>
      <c r="DT174" s="19">
        <f t="shared" ref="DT174" si="8556">IF($Z173=1,1,0)</f>
        <v>0</v>
      </c>
      <c r="DU174" s="19">
        <f t="shared" ref="DU174" si="8557">IF($AH173=1,1,0)</f>
        <v>0</v>
      </c>
      <c r="DV174" s="19">
        <f t="shared" ref="DV174" si="8558">IF($AL173=1,1,0)</f>
        <v>0</v>
      </c>
      <c r="DW174" s="19">
        <f t="shared" ref="DW174" si="8559">IF($AT173=1,1,0)</f>
        <v>0</v>
      </c>
      <c r="DX174" s="19">
        <f t="shared" ref="DX174" si="8560">IF($AX173=1,1,0)</f>
        <v>0</v>
      </c>
      <c r="DY174" s="19">
        <f t="shared" ref="DY174" si="8561">IF($BF173=1,1,0)</f>
        <v>0</v>
      </c>
      <c r="DZ174" s="19">
        <f t="shared" ref="DZ174" si="8562">IF($BJ173=1,1,0)</f>
        <v>0</v>
      </c>
      <c r="EA174" s="19">
        <f t="shared" ref="EA174" si="8563">IF($BR173=1,1,0)</f>
        <v>0</v>
      </c>
      <c r="EB174" s="19">
        <f t="shared" ref="EB174" si="8564">IF($BV173=1,1,0)</f>
        <v>0</v>
      </c>
      <c r="EE174" s="329">
        <f>N173*$FU174*週間進捗報告書!$G$9</f>
        <v>0</v>
      </c>
      <c r="EF174" s="329">
        <f>R173*$FV174*週間進捗報告書!$G$10</f>
        <v>0</v>
      </c>
      <c r="EG174" s="329">
        <f>V173*$FW174*週間進捗報告書!$G$11</f>
        <v>0</v>
      </c>
      <c r="EH174" s="329">
        <f>Z173*$FX174*週間進捗報告書!$G$12</f>
        <v>0</v>
      </c>
      <c r="EI174" s="329">
        <f>AH173*$FY174*週間進捗報告書!$G$13</f>
        <v>0</v>
      </c>
      <c r="EJ174" s="329">
        <f>AL173*$FZ174*週間進捗報告書!$G$14</f>
        <v>0</v>
      </c>
      <c r="EK174" s="329">
        <f>AT173*$GA174*週間進捗報告書!$G$15</f>
        <v>0</v>
      </c>
      <c r="EL174" s="329">
        <f>AX173*$GB174*週間進捗報告書!$G$16</f>
        <v>0</v>
      </c>
      <c r="EM174" s="329">
        <f>BF173*$GC174*週間進捗報告書!$G$17</f>
        <v>0</v>
      </c>
      <c r="EN174" s="329">
        <f>BJ173*$GD174*週間進捗報告書!$G$18</f>
        <v>0</v>
      </c>
      <c r="EO174" s="329">
        <f>BR173*$GE174*週間進捗報告書!$G$19</f>
        <v>0</v>
      </c>
      <c r="EP174" s="329">
        <f>BV173*$GF174*週間進捗報告書!$G$20</f>
        <v>0</v>
      </c>
      <c r="ER174" s="547"/>
      <c r="ES174" s="547"/>
      <c r="ET174" s="547"/>
      <c r="EU174" s="547"/>
      <c r="EV174" s="547"/>
      <c r="EW174" s="547"/>
      <c r="EX174" s="547"/>
      <c r="EY174" s="547"/>
      <c r="EZ174" s="547"/>
      <c r="FA174" s="547"/>
      <c r="FB174" s="547"/>
      <c r="FC174" s="547"/>
      <c r="FD174" s="547"/>
      <c r="FE174" s="332"/>
      <c r="FG174" s="19"/>
      <c r="FH174" s="19"/>
      <c r="FI174" s="19"/>
      <c r="FJ174" s="19"/>
      <c r="FK174" s="19"/>
      <c r="FL174" s="19"/>
      <c r="FM174" s="19"/>
      <c r="FN174" s="19"/>
      <c r="FO174" s="19"/>
      <c r="FP174" s="19"/>
      <c r="FQ174" s="19"/>
      <c r="FR174" s="19"/>
      <c r="FU174" s="295">
        <f t="shared" ref="FU174" si="8565">FU173</f>
        <v>0</v>
      </c>
      <c r="FV174" s="295">
        <f t="shared" ref="FV174" si="8566">FV173</f>
        <v>0</v>
      </c>
      <c r="FW174" s="295">
        <f t="shared" ref="FW174" si="8567">FW173</f>
        <v>0</v>
      </c>
      <c r="FX174" s="295">
        <f t="shared" ref="FX174" si="8568">FX173</f>
        <v>0</v>
      </c>
      <c r="FY174" s="295">
        <f t="shared" ref="FY174" si="8569">FY173</f>
        <v>0</v>
      </c>
      <c r="FZ174" s="295">
        <f t="shared" ref="FZ174" si="8570">FZ173</f>
        <v>0</v>
      </c>
      <c r="GA174" s="295">
        <f t="shared" ref="GA174" si="8571">GA173</f>
        <v>0</v>
      </c>
      <c r="GB174" s="295">
        <f t="shared" ref="GB174" si="8572">GB173</f>
        <v>0</v>
      </c>
      <c r="GC174" s="295">
        <f t="shared" ref="GC174" si="8573">GC173</f>
        <v>0</v>
      </c>
      <c r="GD174" s="295">
        <f t="shared" ref="GD174" si="8574">GD173</f>
        <v>0</v>
      </c>
      <c r="GE174" s="295">
        <f t="shared" ref="GE174" si="8575">GE173</f>
        <v>0</v>
      </c>
      <c r="GF174" s="295">
        <f t="shared" ref="GF174" si="8576">GF173</f>
        <v>0</v>
      </c>
      <c r="GG174" s="295" t="e">
        <f t="shared" ref="GG174" si="8577">GG173</f>
        <v>#N/A</v>
      </c>
      <c r="GH174" s="2" t="e">
        <f>INDEX(リスト!$V:$V,MATCH(中日程計画表!$D173,リスト!$D:$D,0))</f>
        <v>#N/A</v>
      </c>
      <c r="GI174" s="2" t="e">
        <f>INDEX(リスト!$A:$A,MATCH(中日程計画表!$D173,リスト!$D:$D,0))</f>
        <v>#N/A</v>
      </c>
      <c r="GJ174" s="2" t="e">
        <f>INDEX(リスト!$U:$U,MATCH(中日程計画表!$D173,リスト!$D:$D,0))</f>
        <v>#N/A</v>
      </c>
      <c r="GK174" s="5" t="e">
        <f>INDEX(リスト!$W:$W,MATCH(中日程計画表!$D173,リスト!$D:$D,0))</f>
        <v>#N/A</v>
      </c>
      <c r="GL174" s="2" t="s">
        <v>201</v>
      </c>
      <c r="GM174" s="296">
        <f t="shared" ref="GM174" si="8578">GM173</f>
        <v>0</v>
      </c>
      <c r="GN174" s="296" t="str">
        <f t="shared" ref="GN174" si="8579">GN173</f>
        <v>名称マスタ</v>
      </c>
      <c r="GU174" s="461"/>
      <c r="GV174" s="460"/>
      <c r="GW174" s="460"/>
      <c r="GX174" s="461"/>
      <c r="GY174" s="461"/>
      <c r="GZ174" s="460"/>
      <c r="HA174" s="460"/>
      <c r="HB174" s="461"/>
      <c r="HC174" s="461"/>
      <c r="HD174" s="460"/>
      <c r="HE174" s="460"/>
      <c r="HF174" s="461"/>
      <c r="HG174" s="461"/>
      <c r="HH174" s="460"/>
      <c r="HI174" s="460"/>
      <c r="HJ174" s="461"/>
      <c r="HK174" s="461"/>
      <c r="HL174" s="460"/>
      <c r="HM174" s="460"/>
      <c r="HN174" s="461"/>
      <c r="HO174" s="461"/>
      <c r="HP174" s="460"/>
      <c r="HQ174" s="460"/>
      <c r="HR174" s="461"/>
      <c r="HS174" s="4"/>
    </row>
    <row r="175" spans="1:227" ht="12" customHeight="1">
      <c r="A175" s="488" t="str">
        <f t="shared" ref="A175" ca="1" si="8580">INDIRECT("リスト!A"&amp;B175+6)</f>
        <v>マスタ</v>
      </c>
      <c r="B175" s="486">
        <f t="shared" ref="B175" si="8581">ROUNDDOWN((ROW()-6)/2,0)+1</f>
        <v>85</v>
      </c>
      <c r="C175" s="474" t="str">
        <f>機能グループ名</f>
        <v>システム</v>
      </c>
      <c r="D175" s="484">
        <f>機能ID</f>
        <v>0</v>
      </c>
      <c r="E175" s="482" t="str">
        <f>機能名</f>
        <v>採番マスタ</v>
      </c>
      <c r="F175" s="315"/>
      <c r="G175" s="315"/>
      <c r="H175" s="315"/>
      <c r="I175" s="315"/>
      <c r="J175" s="316"/>
      <c r="K175" s="480" t="str">
        <f>担当者_SR</f>
        <v>NG</v>
      </c>
      <c r="L175" s="76"/>
      <c r="M175" s="76"/>
      <c r="N175" s="470"/>
      <c r="O175" s="474" t="str">
        <f>担当者_SRR</f>
        <v>NG</v>
      </c>
      <c r="P175" s="76"/>
      <c r="Q175" s="76"/>
      <c r="R175" s="470"/>
      <c r="S175" s="474" t="str">
        <f>担当者_DS</f>
        <v>NG</v>
      </c>
      <c r="T175" s="76"/>
      <c r="U175" s="76"/>
      <c r="V175" s="470"/>
      <c r="W175" s="472" t="str">
        <f>担当者_DSR</f>
        <v>NG</v>
      </c>
      <c r="X175" s="76"/>
      <c r="Y175" s="76"/>
      <c r="Z175" s="470"/>
      <c r="AA175" s="476"/>
      <c r="AB175" s="79"/>
      <c r="AC175" s="79"/>
      <c r="AD175" s="470">
        <f>IF(AC176 &lt;&gt; "",1,0)</f>
        <v>0</v>
      </c>
      <c r="AE175" s="472" t="str">
        <f>担当者_CD</f>
        <v>NG</v>
      </c>
      <c r="AF175" s="76"/>
      <c r="AG175" s="76"/>
      <c r="AH175" s="470"/>
      <c r="AI175" s="472" t="str">
        <f>担当者_DD</f>
        <v>NG</v>
      </c>
      <c r="AJ175" s="76"/>
      <c r="AK175" s="76"/>
      <c r="AL175" s="470"/>
      <c r="AM175" s="476"/>
      <c r="AN175" s="79"/>
      <c r="AO175" s="79"/>
      <c r="AP175" s="470">
        <f>IF(AO176 &lt;&gt; "",1,0)</f>
        <v>0</v>
      </c>
      <c r="AQ175" s="472" t="str">
        <f>担当者_MCL</f>
        <v>NG</v>
      </c>
      <c r="AR175" s="76"/>
      <c r="AS175" s="76"/>
      <c r="AT175" s="470"/>
      <c r="AU175" s="472" t="str">
        <f>担当者_MCLR</f>
        <v>NG</v>
      </c>
      <c r="AV175" s="76"/>
      <c r="AW175" s="76"/>
      <c r="AX175" s="470"/>
      <c r="AY175" s="476"/>
      <c r="AZ175" s="79"/>
      <c r="BA175" s="79"/>
      <c r="BB175" s="470">
        <f>IF(BA176 &lt;&gt; "",1,0)</f>
        <v>0</v>
      </c>
      <c r="BC175" s="474" t="str">
        <f>担当者_MT</f>
        <v>NG</v>
      </c>
      <c r="BD175" s="76"/>
      <c r="BE175" s="76"/>
      <c r="BF175" s="470"/>
      <c r="BG175" s="472" t="str">
        <f>担当者_M検</f>
        <v>NG</v>
      </c>
      <c r="BH175" s="76"/>
      <c r="BI175" s="76"/>
      <c r="BJ175" s="470"/>
      <c r="BK175" s="476"/>
      <c r="BL175" s="79"/>
      <c r="BM175" s="79"/>
      <c r="BN175" s="470">
        <v>0</v>
      </c>
      <c r="BO175" s="474" t="str">
        <f>担当者_モテ</f>
        <v>NG</v>
      </c>
      <c r="BP175" s="76"/>
      <c r="BQ175" s="76"/>
      <c r="BR175" s="470"/>
      <c r="BS175" s="472" t="str">
        <f>担当者_モテR</f>
        <v>NG</v>
      </c>
      <c r="BT175" s="76"/>
      <c r="BU175" s="76"/>
      <c r="BV175" s="470"/>
      <c r="BW175" s="468">
        <f t="shared" ref="BW175" si="8582">IFERROR(SUM(IF(K175&lt;&gt;"NG",N175*K$1,0),IF(O175&lt;&gt;"NG",R175*O$1,0),IF(S175&lt;&gt;"NG",V175*S$1,0),IF(W175&lt;&gt;"NG",Z175*W$1,0),IF(AA175&lt;&gt;"NG",AD175*AA$1,0),IF(AE175&lt;&gt;"NG",AH175*AE$1,0),IF(AI175&lt;&gt;"NG",AL175*AI$1,0),IF(AM175&lt;&gt;"NG",AP175*AM$1,0),IF(AQ175&lt;&gt;"NG",AT175*AQ$1,0),IF(AU175&lt;&gt;"NG",AX175*AU$1,0),IF(AY175&lt;&gt;"NG",BB175*AY$1,0),IF(BC175&lt;&gt;"NG",BF175*BC$1,0),IF(BG175&lt;&gt;"NG",BJ175*BG$1,0),IF(BK175&lt;&gt;"NG",BN175*BK$1,0),IF(BO175&lt;&gt;"NG",BR175*BO$1,0),IF(BS175&lt;&gt;"NG",BV175*BS$1,0))/SUM(IF(K175&lt;&gt;"NG",K$1,0),IF(O175&lt;&gt;"NG",O$1,0),IF(S175&lt;&gt;"NG",S$1,0),IF(W175&lt;&gt;"NG",W$1,0),IF(AA175&lt;&gt;"NG",AA$1,0),IF(AE175&lt;&gt;"NG",AE$1,0),IF(AI175&lt;&gt;"NG",AI$1,0),IF(AM175&lt;&gt;"NG",AM$1,0),IF(AQ175&lt;&gt;"NG",AQ$1,0),IF(AU175&lt;&gt;"NG",AU$1,0),IF(AY175&lt;&gt;"NG",AY$1,0),IF(BC175&lt;&gt;"NG",BC$1,0),IF(BG175&lt;&gt;"NG",BG$1,0),IF(BK175&lt;&gt;"NG",BK$1,0),IF(BO175&lt;&gt;"NG",BO$1,0),IF(BS175&lt;&gt;"NG",BS$1,0)),0)</f>
        <v>0</v>
      </c>
      <c r="BX175" s="466"/>
      <c r="BY175" s="490"/>
      <c r="BZ175" s="5"/>
      <c r="CA175" s="32">
        <f t="shared" ref="CA175" si="8583">IF(AND($M175&lt;&gt;$BZ$5,$M175&lt;=$BZ$6,$M175&lt;&gt;$BZ$7),1,0)</f>
        <v>0</v>
      </c>
      <c r="CB175" s="32">
        <f t="shared" ref="CB175" si="8584">IF(AND($Q175&lt;&gt;$BZ$5,$Q175&lt;=$BZ$6,$Q175&lt;&gt;$BZ$7),1,0)</f>
        <v>0</v>
      </c>
      <c r="CC175" s="32">
        <f t="shared" ref="CC175" si="8585">IF(AND($U175&lt;&gt;$BZ$5,$U175&lt;=$BZ$6,$U175&lt;&gt;$BZ$7),1,0)</f>
        <v>0</v>
      </c>
      <c r="CD175" s="32">
        <f t="shared" ref="CD175" si="8586">IF(AND($Y175&lt;&gt;$BZ$5,$Y175&lt;=$BZ$6,$Y175&lt;&gt;$BZ$7),1,0)</f>
        <v>0</v>
      </c>
      <c r="CE175" s="32">
        <f t="shared" ref="CE175" si="8587">IF(AND($AG175&lt;&gt;$BZ$5,$AG175&lt;=$BZ$6,$AG175&lt;&gt;$BZ$7),1,0)</f>
        <v>0</v>
      </c>
      <c r="CF175" s="32">
        <f t="shared" ref="CF175" si="8588">IF(AND($AK175&lt;&gt;$BZ$5,$AK175&lt;=$BZ$6,$AK175&lt;&gt;$BZ$7),1,0)</f>
        <v>0</v>
      </c>
      <c r="CG175" s="32">
        <f t="shared" ref="CG175" si="8589">IF(AND($AS175&lt;&gt;$BZ$5,$AS175&lt;=$BZ$6,$AS175&lt;&gt;$BZ$7),1,0)</f>
        <v>0</v>
      </c>
      <c r="CH175" s="32">
        <f t="shared" ref="CH175" si="8590">IF(AND($AW175&lt;&gt;$BZ$5,$AW175&lt;=$BZ$6,$AW175&lt;&gt;$BZ$7),1,0)</f>
        <v>0</v>
      </c>
      <c r="CI175" s="32">
        <f t="shared" ref="CI175" si="8591">IF(AND($BE175&lt;&gt;$BZ$5,$BE175&lt;=$BZ$6,$BE175&lt;&gt;$BZ$7),1,0)</f>
        <v>0</v>
      </c>
      <c r="CJ175" s="32">
        <f t="shared" ref="CJ175" si="8592">IF(AND($BI175&lt;&gt;$BZ$5,$BI175&lt;=$BZ$6,$BI175&lt;&gt;$BZ$7),1,0)</f>
        <v>0</v>
      </c>
      <c r="CK175" s="32">
        <f t="shared" ref="CK175" si="8593">IF(AND($BQ175&lt;&gt;$BZ$5,$BQ175&lt;=$BZ$6,$BQ175&lt;&gt;$BZ$7),1,0)</f>
        <v>0</v>
      </c>
      <c r="CL175" s="32">
        <f t="shared" ref="CL175" si="8594">IF(AND($BU175&lt;&gt;$BZ$5,$BU175&lt;=$BZ$6,$BU175&lt;&gt;$BZ$7),1,0)</f>
        <v>0</v>
      </c>
      <c r="CO175" s="32">
        <f>IF(AND($M175&lt;&gt;$CN$5,$M175&lt;=$CN$6,$M175&lt;&gt;$CN$7),1,0)</f>
        <v>0</v>
      </c>
      <c r="CP175" s="32">
        <f>IF(AND($Q175&lt;&gt;$CN$5,$Q175&lt;=$CN$6,$Q175&lt;&gt;$CN$7),1,0)</f>
        <v>0</v>
      </c>
      <c r="CQ175" s="32">
        <f>IF(AND($U175&lt;&gt;$CN$5,$U175&lt;=$CN$6,$U175&lt;&gt;$CN$7),1,0)</f>
        <v>0</v>
      </c>
      <c r="CR175" s="32">
        <f>IF(AND($Y175&lt;&gt;$CN$5,$Y175&lt;=$CN$6,$Y175&lt;&gt;$CN$7),1,0)</f>
        <v>0</v>
      </c>
      <c r="CS175" s="32">
        <f>IF(AND($AG175&lt;&gt;$CN$5,$AG175&lt;=$CN$6,$AG175&lt;&gt;$CN$7),1,0)</f>
        <v>0</v>
      </c>
      <c r="CT175" s="32">
        <f>IF(AND($AK175&lt;&gt;$CN$5,$AK175&lt;=$CN$6,$AK175&lt;&gt;$CN$7),1,0)</f>
        <v>0</v>
      </c>
      <c r="CU175" s="32">
        <f>IF(AND($AS175&lt;&gt;$CN$5,$AS175&lt;=$CN$6,$AS175&lt;&gt;$CN$7),1,0)</f>
        <v>0</v>
      </c>
      <c r="CV175" s="32">
        <f>IF(AND($AW175&lt;&gt;$CN$5,$AW175&lt;=$CN$6,$AW175&lt;&gt;$CN$7),1,0)</f>
        <v>0</v>
      </c>
      <c r="CW175" s="32">
        <f>IF(AND($BE175&lt;&gt;$CN$5,$BE175&lt;=$CN$6,$BE175&lt;&gt;$CN$7),1,0)</f>
        <v>0</v>
      </c>
      <c r="CX175" s="32">
        <f>IF(AND($BI175&lt;&gt;$CN$5,$BI175&lt;=$CN$6,$BI175&lt;&gt;$CN$7),1,0)</f>
        <v>0</v>
      </c>
      <c r="CY175" s="32">
        <f>IF(AND($BQ175&lt;&gt;$CN$5,$BQ175&lt;=$CN$6,$BQ175&lt;&gt;$CN$7),1,0)</f>
        <v>0</v>
      </c>
      <c r="CZ175" s="32">
        <f>IF(AND($BU175&lt;&gt;$CN$5,$BU175&lt;=$CN$6,$BU175&lt;&gt;$CN$7),1,0)</f>
        <v>0</v>
      </c>
      <c r="DC175" s="32">
        <f>IF(AND($M175&lt;&gt;$DB$5,$M175&lt;=$DB$6,$M175&lt;&gt;$CN$7),1,0)</f>
        <v>0</v>
      </c>
      <c r="DD175" s="32">
        <f>IF(AND($Q175&lt;&gt;$DB$5,$Q175&lt;=$DB$6,$Q175&lt;&gt;$CN$7),1,0)</f>
        <v>0</v>
      </c>
      <c r="DE175" s="32">
        <f>IF(AND($U175&lt;&gt;$DB$5,$U175&lt;=$DB$6,$U175&lt;&gt;$CN$7),1,0)</f>
        <v>0</v>
      </c>
      <c r="DF175" s="32">
        <f>IF(AND($Y175&lt;&gt;$DB$5,$Y175&lt;=$DB$6,$Y175&lt;&gt;$CN$7),1,0)</f>
        <v>0</v>
      </c>
      <c r="DG175" s="32">
        <f>IF(AND($AG175&lt;&gt;$DB$5,$AG175&lt;=$DB$6,$AG175&lt;&gt;$CN$7),1,0)</f>
        <v>0</v>
      </c>
      <c r="DH175" s="32">
        <f>IF(AND($AK175&lt;&gt;$DB$5,$AK175&lt;=$DB$6,$AK175&lt;&gt;$CN$7),1,0)</f>
        <v>0</v>
      </c>
      <c r="DI175" s="32">
        <f>IF(AND($AS175&lt;&gt;$DB$5,$AS175&lt;=$DB$6,$AS175&lt;&gt;$CN$7),1,0)</f>
        <v>0</v>
      </c>
      <c r="DJ175" s="32">
        <f>IF(AND($AW175&lt;&gt;$DB$5,$AW175&lt;=$DB$6,$AW175&lt;&gt;$CN$7),1,0)</f>
        <v>0</v>
      </c>
      <c r="DK175" s="32">
        <f>IF(AND($BE175&lt;&gt;$DB$5,$BE175&lt;=$DB$6,$BE175&lt;&gt;$CN$7),1,0)</f>
        <v>0</v>
      </c>
      <c r="DL175" s="32">
        <f>IF(AND($BI175&lt;&gt;$DB$5,$BI175&lt;=$DB$6,$BI175&lt;&gt;$CN$7),1,0)</f>
        <v>0</v>
      </c>
      <c r="DM175" s="32">
        <f>IF(AND($BQ175&lt;&gt;$DB$5,$BQ175&lt;=$DB$6,$BQ175&lt;&gt;$CN$7),1,0)</f>
        <v>0</v>
      </c>
      <c r="DN175" s="32">
        <f>IF(AND($BU175&lt;&gt;$DB$5,$BU175&lt;=$DB$6,$BU175&lt;&gt;$CN$7),1,0)</f>
        <v>0</v>
      </c>
      <c r="DQ175" s="32">
        <f t="shared" ref="DQ175" si="8595">IF(AND($M175&lt;&gt;$DP$5,$M175&lt;=$DP$6,$M175&lt;&gt;$CN$7),1,0)</f>
        <v>0</v>
      </c>
      <c r="DR175" s="32">
        <f t="shared" ref="DR175" si="8596">IF(AND($Q175&lt;&gt;$DP$5,$Q175&lt;=$DP$6,$Q175&lt;&gt;$CN$7),1,0)</f>
        <v>0</v>
      </c>
      <c r="DS175" s="32">
        <f t="shared" ref="DS175" si="8597">IF(AND($U175&lt;&gt;$DP$5,$U175&lt;=$DP$6,$U175&lt;&gt;$CN$7),1,0)</f>
        <v>0</v>
      </c>
      <c r="DT175" s="32">
        <f t="shared" ref="DT175" si="8598">IF(AND($Y175&lt;&gt;$DP$5,$Y175&lt;=$DP$6,$Y175&lt;&gt;$CN$7),1,0)</f>
        <v>0</v>
      </c>
      <c r="DU175" s="32">
        <f t="shared" ref="DU175" si="8599">IF(AND($AG175&lt;&gt;$DP$5,$AG175&lt;=$DP$6,$AG175&lt;&gt;$CN$7),1,0)</f>
        <v>0</v>
      </c>
      <c r="DV175" s="32">
        <f t="shared" ref="DV175" si="8600">IF(AND($AK175&lt;&gt;$DP$5,$AK175&lt;=$DP$6,$AK175&lt;&gt;$CN$7),1,0)</f>
        <v>0</v>
      </c>
      <c r="DW175" s="32">
        <f t="shared" ref="DW175" si="8601">IF(AND($AS175&lt;&gt;$DP$5,$AS175&lt;=$DP$6,$AS175&lt;&gt;$CN$7),1,0)</f>
        <v>0</v>
      </c>
      <c r="DX175" s="32">
        <f t="shared" ref="DX175" si="8602">IF(AND($AW175&lt;&gt;$DP$5,$AW175&lt;=$DP$6,$AW175&lt;&gt;$CN$7),1,0)</f>
        <v>0</v>
      </c>
      <c r="DY175" s="32">
        <f t="shared" ref="DY175" si="8603">IF(AND($BE175&lt;&gt;$DP$5,$BE175&lt;=$DP$6,$BE175&lt;&gt;$CN$7),1,0)</f>
        <v>0</v>
      </c>
      <c r="DZ175" s="32">
        <f t="shared" ref="DZ175" si="8604">IF(AND($BI175&lt;&gt;$DP$5,$BI175&lt;=$DP$6,$BI175&lt;&gt;$CN$7),1,0)</f>
        <v>0</v>
      </c>
      <c r="EA175" s="32">
        <f t="shared" ref="EA175" si="8605">IF(AND($BQ175&lt;&gt;$DP$5,$BQ175&lt;=$DP$6,$BQ175&lt;&gt;$CN$7),1,0)</f>
        <v>0</v>
      </c>
      <c r="EB175" s="32">
        <f t="shared" ref="EB175" si="8606">IF(AND($BU175&lt;&gt;$DP$5,$BU175&lt;=$DP$6,$BU175&lt;&gt;$CN$7),1,0)</f>
        <v>0</v>
      </c>
      <c r="EE175" s="328">
        <f>IF(M175&lt;&gt;"",IF(M175&lt;=$ED$6,1,IF(L175&gt;$ED$6,0,NETWORKDAYS(L175,$ED$6,祭日リスト)/NETWORKDAYS(L175,M175,祭日リスト)))*$GG175*週間進捗報告書!$G$9,0)</f>
        <v>0</v>
      </c>
      <c r="EF175" s="328">
        <f>IF(Q175&lt;&gt;"",IF(Q175&lt;=$ED$6,1,IF(P175&gt;$ED$6,0,NETWORKDAYS(P175,$ED$6,祭日リスト)/NETWORKDAYS(P175,Q175,祭日リスト)))*$GG175*週間進捗報告書!$G$10,0)</f>
        <v>0</v>
      </c>
      <c r="EG175" s="328">
        <f>IF(U175&lt;&gt;"",IF(U175&lt;=$ED$6,1,IF(T175&gt;$ED$6,0,NETWORKDAYS(T175,$ED$6,祭日リスト)/NETWORKDAYS(T175,U175,祭日リスト)))*$GG175*週間進捗報告書!$G$11,0)</f>
        <v>0</v>
      </c>
      <c r="EH175" s="328">
        <f>IF(Y175&lt;&gt;"",IF(Y175&lt;=$ED$6,1,IF(X175&gt;$ED$6,0,NETWORKDAYS(X175,$ED$6,祭日リスト)/NETWORKDAYS(X175,Y175,祭日リスト)))*$GG175*週間進捗報告書!$G$12,0)</f>
        <v>0</v>
      </c>
      <c r="EI175" s="328">
        <f>IF(AG175&lt;&gt;"",IF(AG175&lt;=$ED$6,1,IF(AF175&gt;$ED$6,0,NETWORKDAYS(AF175,$ED$6,祭日リスト)/NETWORKDAYS(AF175,AG175,祭日リスト)))*$GG175*週間進捗報告書!$G$13,0)</f>
        <v>0</v>
      </c>
      <c r="EJ175" s="328">
        <f>IF(AK175&lt;&gt;"",IF(AK175&lt;=$ED$6,1,IF(AJ175&gt;$ED$6,0,NETWORKDAYS(AJ175,$ED$6,祭日リスト)/NETWORKDAYS(AJ175,AK175,祭日リスト)))*$GG175*週間進捗報告書!$G$14,0)</f>
        <v>0</v>
      </c>
      <c r="EK175" s="328">
        <f>IF(AS175&lt;&gt;"",IF(AS175&lt;=$ED$6,1,IF(AR175&gt;$ED$6,0,NETWORKDAYS(AR175,$ED$6,祭日リスト)/NETWORKDAYS(AR175,AS175,祭日リスト)))*$GG175*週間進捗報告書!$G$15,0)</f>
        <v>0</v>
      </c>
      <c r="EL175" s="328">
        <f>IF(AW175&lt;&gt;"",IF(AW175&lt;=$ED$6,1,IF(AV175&gt;$ED$6,0,NETWORKDAYS(AV175,$ED$6,祭日リスト)/NETWORKDAYS(AV175,AW175,祭日リスト)))*$GG175*週間進捗報告書!$G$16,0)</f>
        <v>0</v>
      </c>
      <c r="EM175" s="328">
        <f>IF(BE175&lt;&gt;"",IF(BE175&lt;=$ED$6,1,IF(BD175&gt;$ED$6,0,NETWORKDAYS(BD175,$ED$6,祭日リスト)/NETWORKDAYS(BD175,BE175,祭日リスト)))*$GG175*週間進捗報告書!$G$17,0)</f>
        <v>0</v>
      </c>
      <c r="EN175" s="328">
        <f>IF(BI175&lt;&gt;"",IF(BI175&lt;=$ED$6,1,IF(BH175&gt;$ED$6,0,NETWORKDAYS(BH175,$ED$6,祭日リスト)/NETWORKDAYS(BH175,BI175,祭日リスト)))*$GG175*週間進捗報告書!$G$18,0)</f>
        <v>0</v>
      </c>
      <c r="EO175" s="328">
        <f>IF(BQ175&lt;&gt;"",IF(BQ175&lt;=$ED$6,1,IF(BP175&gt;$ED$6,0,NETWORKDAYS(BP175,$ED$6,祭日リスト)/NETWORKDAYS(BP175,BQ175,祭日リスト)))*$GG175*週間進捗報告書!$G$19,0)</f>
        <v>0</v>
      </c>
      <c r="EP175" s="328">
        <f>IF(BU175&lt;&gt;"",IF(BU175&lt;=$ED$6,1,IF(BT175&gt;$ED$6,0,NETWORKDAYS(BT175,$ED$6,祭日リスト)/NETWORKDAYS(BT175,BU175,祭日リスト)))*$GG175*週間進捗報告書!$G$20,0)</f>
        <v>0</v>
      </c>
      <c r="ER175" s="547">
        <f t="shared" ref="ER175:FC175" si="8607">EE175-EE176</f>
        <v>0</v>
      </c>
      <c r="ES175" s="547">
        <f t="shared" si="8607"/>
        <v>0</v>
      </c>
      <c r="ET175" s="547">
        <f t="shared" si="8607"/>
        <v>0</v>
      </c>
      <c r="EU175" s="547">
        <f t="shared" si="8607"/>
        <v>0</v>
      </c>
      <c r="EV175" s="547">
        <f t="shared" si="8607"/>
        <v>0</v>
      </c>
      <c r="EW175" s="547">
        <f t="shared" si="8607"/>
        <v>0</v>
      </c>
      <c r="EX175" s="547">
        <f t="shared" si="8607"/>
        <v>0</v>
      </c>
      <c r="EY175" s="547">
        <f t="shared" si="8607"/>
        <v>0</v>
      </c>
      <c r="EZ175" s="547">
        <f t="shared" si="8607"/>
        <v>0</v>
      </c>
      <c r="FA175" s="547">
        <f t="shared" si="8607"/>
        <v>0</v>
      </c>
      <c r="FB175" s="547">
        <f t="shared" si="8607"/>
        <v>0</v>
      </c>
      <c r="FC175" s="547">
        <f t="shared" si="8607"/>
        <v>0</v>
      </c>
      <c r="FD175" s="547">
        <f t="shared" ref="FD175" si="8608">SUM(ER175:FC176)</f>
        <v>0</v>
      </c>
      <c r="FE175" s="333"/>
      <c r="FG175" s="32">
        <f>IF(AND($M175&lt;&gt;$FF$7),1,0)</f>
        <v>0</v>
      </c>
      <c r="FH175" s="32">
        <f>IF(AND($Q175&lt;&gt;$FF$7),1,0)</f>
        <v>0</v>
      </c>
      <c r="FI175" s="32">
        <f>IF(AND($U175&lt;&gt;$FF$7),1,0)</f>
        <v>0</v>
      </c>
      <c r="FJ175" s="32">
        <f>IF(AND($Y175&lt;&gt;$FF$7),1,0)</f>
        <v>0</v>
      </c>
      <c r="FK175" s="32">
        <f>IF(AND($AG175&lt;&gt;$FF$7),1,0)</f>
        <v>0</v>
      </c>
      <c r="FL175" s="32">
        <f>IF(AND($AK175&lt;&gt;$FF$7),1,0)</f>
        <v>0</v>
      </c>
      <c r="FM175" s="32">
        <f>IF(AND($AS175&lt;&gt;$FF$7),1,0)</f>
        <v>0</v>
      </c>
      <c r="FN175" s="32">
        <f>IF(AND($AW175&lt;&gt;$FF$7),1,0)</f>
        <v>0</v>
      </c>
      <c r="FO175" s="32">
        <f>IF(AND($BE175&lt;&gt;$FF$7),1,0)</f>
        <v>0</v>
      </c>
      <c r="FP175" s="32">
        <f>IF(AND($BI175&lt;&gt;$FF$7),1,0)</f>
        <v>0</v>
      </c>
      <c r="FQ175" s="32">
        <f>IF(AND($BQ175&lt;&gt;$FF$7),1,0)</f>
        <v>0</v>
      </c>
      <c r="FR175" s="32">
        <f>IF(AND($BU175&lt;&gt;$FF$7),1,0)</f>
        <v>0</v>
      </c>
      <c r="FU175" s="294">
        <f t="shared" ref="FU175" si="8609">IF($K175&lt;&gt;"NG",$GG175,0)</f>
        <v>0</v>
      </c>
      <c r="FV175" s="294">
        <f t="shared" ref="FV175" si="8610">IF($O175&lt;&gt;"NG",$GG175,0)</f>
        <v>0</v>
      </c>
      <c r="FW175" s="294">
        <f t="shared" ref="FW175" si="8611">IF($S175&lt;&gt;"NG",$GG175,0)</f>
        <v>0</v>
      </c>
      <c r="FX175" s="294">
        <f t="shared" ref="FX175" si="8612">IF($W175&lt;&gt;"NG",$GG175,0)</f>
        <v>0</v>
      </c>
      <c r="FY175" s="294">
        <f t="shared" ref="FY175" si="8613">IF($AE175&lt;&gt;"NG",$GG175,0)</f>
        <v>0</v>
      </c>
      <c r="FZ175" s="294">
        <f t="shared" ref="FZ175" si="8614">IF($AI175&lt;&gt;"NG",$GG175,0)</f>
        <v>0</v>
      </c>
      <c r="GA175" s="294">
        <f t="shared" ref="GA175" si="8615">IF($AQ175&lt;&gt;"NG",$GG175,0)</f>
        <v>0</v>
      </c>
      <c r="GB175" s="294">
        <f t="shared" ref="GB175" si="8616">IF($AU175&lt;&gt;"NG",$GG175,0)</f>
        <v>0</v>
      </c>
      <c r="GC175" s="294">
        <f t="shared" ref="GC175" si="8617">IF($BC175&lt;&gt;"NG",$GG175,0)</f>
        <v>0</v>
      </c>
      <c r="GD175" s="294">
        <f t="shared" ref="GD175" si="8618">IF($BG175&lt;&gt;"NG",$GG175,0)</f>
        <v>0</v>
      </c>
      <c r="GE175" s="294">
        <f t="shared" ref="GE175" si="8619">IF($BO175&lt;&gt;"NG",$GG175,0)</f>
        <v>0</v>
      </c>
      <c r="GF175" s="294">
        <f t="shared" ref="GF175" si="8620">IF($BS175&lt;&gt;"NG",$GG175,0)</f>
        <v>0</v>
      </c>
      <c r="GG175" s="294" t="e">
        <f>VLOOKUP($D175,リスト!$D:$S,15,FALSE)</f>
        <v>#N/A</v>
      </c>
      <c r="GH175" s="2" t="e">
        <f>INDEX(リスト!$V:$V,MATCH(中日程計画表!$D175,リスト!$D:$D,0))</f>
        <v>#N/A</v>
      </c>
      <c r="GI175" s="2" t="e">
        <f>INDEX(リスト!$A:$A,MATCH(中日程計画表!$D175,リスト!$D:$D,0))</f>
        <v>#N/A</v>
      </c>
      <c r="GJ175" s="2" t="e">
        <f>INDEX(リスト!$U:$U,MATCH(中日程計画表!$D175,リスト!$D:$D,0))</f>
        <v>#N/A</v>
      </c>
      <c r="GK175" s="5" t="e">
        <f>INDEX(リスト!$W:$W,MATCH(中日程計画表!$D175,リスト!$D:$D,0))</f>
        <v>#N/A</v>
      </c>
      <c r="GL175" s="2" t="s">
        <v>200</v>
      </c>
      <c r="GM175" s="296">
        <f>D175</f>
        <v>0</v>
      </c>
      <c r="GN175" s="296" t="str">
        <f>E175</f>
        <v>採番マスタ</v>
      </c>
      <c r="GU175" s="460" t="str">
        <f t="shared" ref="GU175" si="8621">AE175</f>
        <v>NG</v>
      </c>
      <c r="GV175" s="460">
        <f t="shared" ref="GV175" si="8622">EI175</f>
        <v>0</v>
      </c>
      <c r="GW175" s="460">
        <f t="shared" ref="GW175" si="8623">EI176</f>
        <v>0</v>
      </c>
      <c r="GX175" s="462">
        <f t="shared" ref="GX175" si="8624">EV175</f>
        <v>0</v>
      </c>
      <c r="GY175" s="460" t="str">
        <f t="shared" ref="GY175" si="8625">AI175</f>
        <v>NG</v>
      </c>
      <c r="GZ175" s="460">
        <f t="shared" ref="GZ175" si="8626">EJ175</f>
        <v>0</v>
      </c>
      <c r="HA175" s="460">
        <f t="shared" ref="HA175" si="8627">EJ176</f>
        <v>0</v>
      </c>
      <c r="HB175" s="462">
        <f t="shared" ref="HB175" si="8628">EW175</f>
        <v>0</v>
      </c>
      <c r="HC175" s="460" t="str">
        <f t="shared" ref="HC175" si="8629">AQ175</f>
        <v>NG</v>
      </c>
      <c r="HD175" s="460">
        <f t="shared" ref="HD175" si="8630">EK175</f>
        <v>0</v>
      </c>
      <c r="HE175" s="460">
        <f t="shared" ref="HE175" si="8631">EK176</f>
        <v>0</v>
      </c>
      <c r="HF175" s="462">
        <f t="shared" ref="HF175" si="8632">EX175</f>
        <v>0</v>
      </c>
      <c r="HG175" s="460" t="str">
        <f t="shared" ref="HG175" si="8633">AU175</f>
        <v>NG</v>
      </c>
      <c r="HH175" s="460">
        <f t="shared" ref="HH175" si="8634">EL175</f>
        <v>0</v>
      </c>
      <c r="HI175" s="460">
        <f t="shared" ref="HI175" si="8635">EL176</f>
        <v>0</v>
      </c>
      <c r="HJ175" s="462">
        <f t="shared" ref="HJ175" si="8636">EY175</f>
        <v>0</v>
      </c>
      <c r="HK175" s="460" t="str">
        <f t="shared" ref="HK175" si="8637">BC175</f>
        <v>NG</v>
      </c>
      <c r="HL175" s="460">
        <f t="shared" ref="HL175" si="8638">EM175</f>
        <v>0</v>
      </c>
      <c r="HM175" s="460">
        <f t="shared" ref="HM175" si="8639">EM176</f>
        <v>0</v>
      </c>
      <c r="HN175" s="462">
        <f t="shared" ref="HN175" si="8640">EZ175</f>
        <v>0</v>
      </c>
      <c r="HO175" s="460" t="str">
        <f t="shared" ref="HO175" si="8641">BG175</f>
        <v>NG</v>
      </c>
      <c r="HP175" s="460">
        <f t="shared" ref="HP175" si="8642">EN175</f>
        <v>0</v>
      </c>
      <c r="HQ175" s="460">
        <f t="shared" ref="HQ175" si="8643">EN176</f>
        <v>0</v>
      </c>
      <c r="HR175" s="462">
        <f t="shared" ref="HR175" si="8644">FA175</f>
        <v>0</v>
      </c>
      <c r="HS175" s="332"/>
    </row>
    <row r="176" spans="1:227" ht="12" customHeight="1">
      <c r="A176" s="489"/>
      <c r="B176" s="487"/>
      <c r="C176" s="475"/>
      <c r="D176" s="485"/>
      <c r="E176" s="483"/>
      <c r="F176" s="317"/>
      <c r="G176" s="317"/>
      <c r="H176" s="317"/>
      <c r="I176" s="317"/>
      <c r="J176" s="316"/>
      <c r="K176" s="481"/>
      <c r="L176" s="77"/>
      <c r="M176" s="77"/>
      <c r="N176" s="471"/>
      <c r="O176" s="475"/>
      <c r="P176" s="77"/>
      <c r="Q176" s="77"/>
      <c r="R176" s="471"/>
      <c r="S176" s="475"/>
      <c r="T176" s="77"/>
      <c r="U176" s="77"/>
      <c r="V176" s="471"/>
      <c r="W176" s="473"/>
      <c r="X176" s="77"/>
      <c r="Y176" s="77"/>
      <c r="Z176" s="471"/>
      <c r="AA176" s="477"/>
      <c r="AB176" s="80"/>
      <c r="AC176" s="80"/>
      <c r="AD176" s="471"/>
      <c r="AE176" s="473"/>
      <c r="AF176" s="77"/>
      <c r="AG176" s="77"/>
      <c r="AH176" s="471"/>
      <c r="AI176" s="473"/>
      <c r="AJ176" s="77"/>
      <c r="AK176" s="77"/>
      <c r="AL176" s="471"/>
      <c r="AM176" s="477"/>
      <c r="AN176" s="80"/>
      <c r="AO176" s="80"/>
      <c r="AP176" s="471"/>
      <c r="AQ176" s="473"/>
      <c r="AR176" s="77"/>
      <c r="AS176" s="77"/>
      <c r="AT176" s="471"/>
      <c r="AU176" s="473"/>
      <c r="AV176" s="77"/>
      <c r="AW176" s="77"/>
      <c r="AX176" s="471"/>
      <c r="AY176" s="477"/>
      <c r="AZ176" s="80"/>
      <c r="BA176" s="80"/>
      <c r="BB176" s="471"/>
      <c r="BC176" s="475"/>
      <c r="BD176" s="77"/>
      <c r="BE176" s="77"/>
      <c r="BF176" s="471"/>
      <c r="BG176" s="473"/>
      <c r="BH176" s="77"/>
      <c r="BI176" s="77"/>
      <c r="BJ176" s="471"/>
      <c r="BK176" s="477"/>
      <c r="BL176" s="80"/>
      <c r="BM176" s="80"/>
      <c r="BN176" s="471"/>
      <c r="BO176" s="475"/>
      <c r="BP176" s="77"/>
      <c r="BQ176" s="77"/>
      <c r="BR176" s="471"/>
      <c r="BS176" s="473"/>
      <c r="BT176" s="77"/>
      <c r="BU176" s="77"/>
      <c r="BV176" s="471"/>
      <c r="BW176" s="469"/>
      <c r="BX176" s="467"/>
      <c r="BY176" s="490"/>
      <c r="CA176" s="19">
        <f t="shared" ref="CA176" si="8645">IF(AND($N175=1,$M176&lt;&gt;$BZ$7),1,0)</f>
        <v>0</v>
      </c>
      <c r="CB176" s="19">
        <f t="shared" ref="CB176" si="8646">IF(AND($R175=1,$Q176&lt;&gt;$BZ$7),1,0)</f>
        <v>0</v>
      </c>
      <c r="CC176" s="19">
        <f t="shared" ref="CC176" si="8647">IF(AND($V175=1,$U176&lt;&gt;$BZ$7),1,0)</f>
        <v>0</v>
      </c>
      <c r="CD176" s="19">
        <f t="shared" ref="CD176" si="8648">IF(AND($Z175=1,$Y176&lt;&gt;$BZ$7),1,0)</f>
        <v>0</v>
      </c>
      <c r="CE176" s="19">
        <f t="shared" ref="CE176" si="8649">IF(AND($AH175=1,$AG176&lt;&gt;$BZ$7),1,0)</f>
        <v>0</v>
      </c>
      <c r="CF176" s="19">
        <f t="shared" ref="CF176" si="8650">IF(AND($AL175=1,$AK176&lt;&gt;$BZ$7),1,0)</f>
        <v>0</v>
      </c>
      <c r="CG176" s="19">
        <f t="shared" ref="CG176" si="8651">IF(AND($AT175=1,$AS176&lt;&gt;$BZ$7),1,0)</f>
        <v>0</v>
      </c>
      <c r="CH176" s="19">
        <f t="shared" ref="CH176" si="8652">IF(AND($AX175=1,$AW176&lt;&gt;$BZ$7),1,0)</f>
        <v>0</v>
      </c>
      <c r="CI176" s="19">
        <f t="shared" ref="CI176" si="8653">IF(AND($BF175=1,$BE176&lt;&gt;$BZ$7),1,0)</f>
        <v>0</v>
      </c>
      <c r="CJ176" s="19">
        <f t="shared" ref="CJ176" si="8654">IF(AND($BJ175=1,$BI176&lt;&gt;$BZ$7),1,0)</f>
        <v>0</v>
      </c>
      <c r="CK176" s="19">
        <f t="shared" ref="CK176" si="8655">IF(AND($BR175=1,$BQ176&lt;&gt;$BZ$7),1,0)</f>
        <v>0</v>
      </c>
      <c r="CL176" s="19">
        <f t="shared" ref="CL176" si="8656">IF(AND($BV175=1,$BU176&lt;&gt;$BZ$7),1,0)</f>
        <v>0</v>
      </c>
      <c r="CO176" s="19">
        <f>IF(AND($M176&lt;&gt;$CN$7,$M176&lt;=$CN$6),1,0)</f>
        <v>0</v>
      </c>
      <c r="CP176" s="19">
        <f>IF(AND($Q176&lt;&gt;$CN$7,$Q176&lt;=$CN$6),1,0)</f>
        <v>0</v>
      </c>
      <c r="CQ176" s="19">
        <f>IF(AND($U176&lt;&gt;$CN$7,$U176&lt;=$CN$6),1,0)</f>
        <v>0</v>
      </c>
      <c r="CR176" s="19">
        <f>IF(AND($Y176&lt;&gt;$CN$7,$Y176&lt;=$CN$6),1,0)</f>
        <v>0</v>
      </c>
      <c r="CS176" s="19">
        <f>IF(AND($AG176&lt;&gt;$CN$7,$AG176&lt;=$CN$6),1,0)</f>
        <v>0</v>
      </c>
      <c r="CT176" s="19">
        <f>IF(AND($AK176&lt;&gt;$CN$7,$AK176&lt;=$CN$6),1,0)</f>
        <v>0</v>
      </c>
      <c r="CU176" s="19">
        <f>IF(AND($AS176&lt;&gt;$CN$7,$AS176&lt;=$CN$6),1,0)</f>
        <v>0</v>
      </c>
      <c r="CV176" s="19">
        <f>IF(AND($AW176&lt;&gt;$CN$7,$AW176&lt;=$CN$6),1,0)</f>
        <v>0</v>
      </c>
      <c r="CW176" s="19">
        <f>IF(AND($BE176&lt;&gt;$CN$7,$BE176&lt;=$CN$6),1,0)</f>
        <v>0</v>
      </c>
      <c r="CX176" s="19">
        <f>IF(AND($BI176&lt;&gt;$CN$7,$BI176&lt;=$CN$6),1,0)</f>
        <v>0</v>
      </c>
      <c r="CY176" s="19">
        <f>IF(AND($BQ176&lt;&gt;$CN$7,$BQ176&lt;=$CN$6),1,0)</f>
        <v>0</v>
      </c>
      <c r="CZ176" s="19">
        <f>IF(AND($BU176&lt;&gt;$CN$7,$BU176&lt;=$CN$6),1,0)</f>
        <v>0</v>
      </c>
      <c r="DC176" s="19">
        <f>IF($N175=1,1,0)</f>
        <v>0</v>
      </c>
      <c r="DD176" s="19">
        <f>IF($R175=1,1,0)</f>
        <v>0</v>
      </c>
      <c r="DE176" s="19">
        <f>IF($V175=1,1,0)</f>
        <v>0</v>
      </c>
      <c r="DF176" s="19">
        <f>IF($Z175=1,1,0)</f>
        <v>0</v>
      </c>
      <c r="DG176" s="19">
        <f>IF($AH175=1,1,0)</f>
        <v>0</v>
      </c>
      <c r="DH176" s="19">
        <f>IF($AL175=1,1,0)</f>
        <v>0</v>
      </c>
      <c r="DI176" s="19">
        <f>IF($AT175=1,1,0)</f>
        <v>0</v>
      </c>
      <c r="DJ176" s="19">
        <f>IF($AX175=1,1,0)</f>
        <v>0</v>
      </c>
      <c r="DK176" s="19">
        <f>IF($BF175=1,1,0)</f>
        <v>0</v>
      </c>
      <c r="DL176" s="19">
        <f>IF($BJ175=1,1,0)</f>
        <v>0</v>
      </c>
      <c r="DM176" s="19">
        <f>IF($BR175=1,1,0)</f>
        <v>0</v>
      </c>
      <c r="DN176" s="19">
        <f>IF($BV175=1,1,0)</f>
        <v>0</v>
      </c>
      <c r="DQ176" s="19">
        <f t="shared" ref="DQ176" si="8657">IF($N175=1,1,0)</f>
        <v>0</v>
      </c>
      <c r="DR176" s="19">
        <f t="shared" ref="DR176" si="8658">IF($R175=1,1,0)</f>
        <v>0</v>
      </c>
      <c r="DS176" s="19">
        <f t="shared" ref="DS176" si="8659">IF($V175=1,1,0)</f>
        <v>0</v>
      </c>
      <c r="DT176" s="19">
        <f t="shared" ref="DT176" si="8660">IF($Z175=1,1,0)</f>
        <v>0</v>
      </c>
      <c r="DU176" s="19">
        <f t="shared" ref="DU176" si="8661">IF($AH175=1,1,0)</f>
        <v>0</v>
      </c>
      <c r="DV176" s="19">
        <f t="shared" ref="DV176" si="8662">IF($AL175=1,1,0)</f>
        <v>0</v>
      </c>
      <c r="DW176" s="19">
        <f t="shared" ref="DW176" si="8663">IF($AT175=1,1,0)</f>
        <v>0</v>
      </c>
      <c r="DX176" s="19">
        <f t="shared" ref="DX176" si="8664">IF($AX175=1,1,0)</f>
        <v>0</v>
      </c>
      <c r="DY176" s="19">
        <f t="shared" ref="DY176" si="8665">IF($BF175=1,1,0)</f>
        <v>0</v>
      </c>
      <c r="DZ176" s="19">
        <f t="shared" ref="DZ176" si="8666">IF($BJ175=1,1,0)</f>
        <v>0</v>
      </c>
      <c r="EA176" s="19">
        <f t="shared" ref="EA176" si="8667">IF($BR175=1,1,0)</f>
        <v>0</v>
      </c>
      <c r="EB176" s="19">
        <f t="shared" ref="EB176" si="8668">IF($BV175=1,1,0)</f>
        <v>0</v>
      </c>
      <c r="EE176" s="329">
        <f>N175*$FU176*週間進捗報告書!$G$9</f>
        <v>0</v>
      </c>
      <c r="EF176" s="329">
        <f>R175*$FV176*週間進捗報告書!$G$10</f>
        <v>0</v>
      </c>
      <c r="EG176" s="329">
        <f>V175*$FW176*週間進捗報告書!$G$11</f>
        <v>0</v>
      </c>
      <c r="EH176" s="329">
        <f>Z175*$FX176*週間進捗報告書!$G$12</f>
        <v>0</v>
      </c>
      <c r="EI176" s="329">
        <f>AH175*$FY176*週間進捗報告書!$G$13</f>
        <v>0</v>
      </c>
      <c r="EJ176" s="329">
        <f>AL175*$FZ176*週間進捗報告書!$G$14</f>
        <v>0</v>
      </c>
      <c r="EK176" s="329">
        <f>AT175*$GA176*週間進捗報告書!$G$15</f>
        <v>0</v>
      </c>
      <c r="EL176" s="329">
        <f>AX175*$GB176*週間進捗報告書!$G$16</f>
        <v>0</v>
      </c>
      <c r="EM176" s="329">
        <f>BF175*$GC176*週間進捗報告書!$G$17</f>
        <v>0</v>
      </c>
      <c r="EN176" s="329">
        <f>BJ175*$GD176*週間進捗報告書!$G$18</f>
        <v>0</v>
      </c>
      <c r="EO176" s="329">
        <f>BR175*$GE176*週間進捗報告書!$G$19</f>
        <v>0</v>
      </c>
      <c r="EP176" s="329">
        <f>BV175*$GF176*週間進捗報告書!$G$20</f>
        <v>0</v>
      </c>
      <c r="ER176" s="547"/>
      <c r="ES176" s="547"/>
      <c r="ET176" s="547"/>
      <c r="EU176" s="547"/>
      <c r="EV176" s="547"/>
      <c r="EW176" s="547"/>
      <c r="EX176" s="547"/>
      <c r="EY176" s="547"/>
      <c r="EZ176" s="547"/>
      <c r="FA176" s="547"/>
      <c r="FB176" s="547"/>
      <c r="FC176" s="547"/>
      <c r="FD176" s="547"/>
      <c r="FE176" s="332"/>
      <c r="FG176" s="19"/>
      <c r="FH176" s="19"/>
      <c r="FI176" s="19"/>
      <c r="FJ176" s="19"/>
      <c r="FK176" s="19"/>
      <c r="FL176" s="19"/>
      <c r="FM176" s="19"/>
      <c r="FN176" s="19"/>
      <c r="FO176" s="19"/>
      <c r="FP176" s="19"/>
      <c r="FQ176" s="19"/>
      <c r="FR176" s="19"/>
      <c r="FU176" s="295">
        <f t="shared" ref="FU176" si="8669">FU175</f>
        <v>0</v>
      </c>
      <c r="FV176" s="295">
        <f t="shared" ref="FV176" si="8670">FV175</f>
        <v>0</v>
      </c>
      <c r="FW176" s="295">
        <f t="shared" ref="FW176" si="8671">FW175</f>
        <v>0</v>
      </c>
      <c r="FX176" s="295">
        <f t="shared" ref="FX176" si="8672">FX175</f>
        <v>0</v>
      </c>
      <c r="FY176" s="295">
        <f t="shared" ref="FY176" si="8673">FY175</f>
        <v>0</v>
      </c>
      <c r="FZ176" s="295">
        <f t="shared" ref="FZ176" si="8674">FZ175</f>
        <v>0</v>
      </c>
      <c r="GA176" s="295">
        <f t="shared" ref="GA176" si="8675">GA175</f>
        <v>0</v>
      </c>
      <c r="GB176" s="295">
        <f t="shared" ref="GB176" si="8676">GB175</f>
        <v>0</v>
      </c>
      <c r="GC176" s="295">
        <f t="shared" ref="GC176" si="8677">GC175</f>
        <v>0</v>
      </c>
      <c r="GD176" s="295">
        <f t="shared" ref="GD176" si="8678">GD175</f>
        <v>0</v>
      </c>
      <c r="GE176" s="295">
        <f t="shared" ref="GE176" si="8679">GE175</f>
        <v>0</v>
      </c>
      <c r="GF176" s="295">
        <f t="shared" ref="GF176" si="8680">GF175</f>
        <v>0</v>
      </c>
      <c r="GG176" s="295" t="e">
        <f t="shared" ref="GG176" si="8681">GG175</f>
        <v>#N/A</v>
      </c>
      <c r="GH176" s="2" t="e">
        <f>INDEX(リスト!$V:$V,MATCH(中日程計画表!$D175,リスト!$D:$D,0))</f>
        <v>#N/A</v>
      </c>
      <c r="GI176" s="2" t="e">
        <f>INDEX(リスト!$A:$A,MATCH(中日程計画表!$D175,リスト!$D:$D,0))</f>
        <v>#N/A</v>
      </c>
      <c r="GJ176" s="2" t="e">
        <f>INDEX(リスト!$U:$U,MATCH(中日程計画表!$D175,リスト!$D:$D,0))</f>
        <v>#N/A</v>
      </c>
      <c r="GK176" s="5" t="e">
        <f>INDEX(リスト!$W:$W,MATCH(中日程計画表!$D175,リスト!$D:$D,0))</f>
        <v>#N/A</v>
      </c>
      <c r="GL176" s="2" t="s">
        <v>201</v>
      </c>
      <c r="GM176" s="296">
        <f t="shared" ref="GM176" si="8682">GM175</f>
        <v>0</v>
      </c>
      <c r="GN176" s="296" t="str">
        <f t="shared" ref="GN176" si="8683">GN175</f>
        <v>採番マスタ</v>
      </c>
      <c r="GU176" s="461"/>
      <c r="GV176" s="460"/>
      <c r="GW176" s="460"/>
      <c r="GX176" s="461"/>
      <c r="GY176" s="461"/>
      <c r="GZ176" s="460"/>
      <c r="HA176" s="460"/>
      <c r="HB176" s="461"/>
      <c r="HC176" s="461"/>
      <c r="HD176" s="460"/>
      <c r="HE176" s="460"/>
      <c r="HF176" s="461"/>
      <c r="HG176" s="461"/>
      <c r="HH176" s="460"/>
      <c r="HI176" s="460"/>
      <c r="HJ176" s="461"/>
      <c r="HK176" s="461"/>
      <c r="HL176" s="460"/>
      <c r="HM176" s="460"/>
      <c r="HN176" s="461"/>
      <c r="HO176" s="461"/>
      <c r="HP176" s="460"/>
      <c r="HQ176" s="460"/>
      <c r="HR176" s="461"/>
      <c r="HS176" s="4"/>
    </row>
    <row r="177" spans="1:227" ht="12" customHeight="1">
      <c r="A177" s="488" t="str">
        <f t="shared" ref="A177" ca="1" si="8684">INDIRECT("リスト!A"&amp;B177+6)</f>
        <v>マスタ</v>
      </c>
      <c r="B177" s="486">
        <f t="shared" ref="B177" si="8685">ROUNDDOWN((ROW()-6)/2,0)+1</f>
        <v>86</v>
      </c>
      <c r="C177" s="474" t="str">
        <f>機能グループ名</f>
        <v>システム</v>
      </c>
      <c r="D177" s="484">
        <f>機能ID</f>
        <v>0</v>
      </c>
      <c r="E177" s="482" t="str">
        <f>機能名</f>
        <v>システムマスタ</v>
      </c>
      <c r="F177" s="315"/>
      <c r="G177" s="315"/>
      <c r="H177" s="315"/>
      <c r="I177" s="315"/>
      <c r="J177" s="316"/>
      <c r="K177" s="480" t="str">
        <f>担当者_SR</f>
        <v>NG</v>
      </c>
      <c r="L177" s="76"/>
      <c r="M177" s="76"/>
      <c r="N177" s="470"/>
      <c r="O177" s="474" t="str">
        <f>担当者_SRR</f>
        <v>NG</v>
      </c>
      <c r="P177" s="76"/>
      <c r="Q177" s="76"/>
      <c r="R177" s="470"/>
      <c r="S177" s="474" t="str">
        <f>担当者_DS</f>
        <v>NG</v>
      </c>
      <c r="T177" s="76"/>
      <c r="U177" s="76"/>
      <c r="V177" s="470"/>
      <c r="W177" s="472" t="str">
        <f>担当者_DSR</f>
        <v>NG</v>
      </c>
      <c r="X177" s="76"/>
      <c r="Y177" s="76"/>
      <c r="Z177" s="470"/>
      <c r="AA177" s="476"/>
      <c r="AB177" s="79"/>
      <c r="AC177" s="79"/>
      <c r="AD177" s="470">
        <f>IF(AC178 &lt;&gt; "",1,0)</f>
        <v>0</v>
      </c>
      <c r="AE177" s="472" t="str">
        <f>担当者_CD</f>
        <v>NG</v>
      </c>
      <c r="AF177" s="76"/>
      <c r="AG177" s="76"/>
      <c r="AH177" s="470"/>
      <c r="AI177" s="472" t="str">
        <f>担当者_DD</f>
        <v>NG</v>
      </c>
      <c r="AJ177" s="76"/>
      <c r="AK177" s="76"/>
      <c r="AL177" s="470"/>
      <c r="AM177" s="476"/>
      <c r="AN177" s="79"/>
      <c r="AO177" s="79"/>
      <c r="AP177" s="470">
        <f>IF(AO178 &lt;&gt; "",1,0)</f>
        <v>0</v>
      </c>
      <c r="AQ177" s="472" t="str">
        <f>担当者_MCL</f>
        <v>NG</v>
      </c>
      <c r="AR177" s="76"/>
      <c r="AS177" s="76"/>
      <c r="AT177" s="470"/>
      <c r="AU177" s="472" t="str">
        <f>担当者_MCLR</f>
        <v>NG</v>
      </c>
      <c r="AV177" s="76"/>
      <c r="AW177" s="76"/>
      <c r="AX177" s="470"/>
      <c r="AY177" s="476"/>
      <c r="AZ177" s="79"/>
      <c r="BA177" s="79"/>
      <c r="BB177" s="470">
        <f>IF(BA178 &lt;&gt; "",1,0)</f>
        <v>0</v>
      </c>
      <c r="BC177" s="474" t="str">
        <f>担当者_MT</f>
        <v>NG</v>
      </c>
      <c r="BD177" s="76"/>
      <c r="BE177" s="76"/>
      <c r="BF177" s="470"/>
      <c r="BG177" s="472" t="str">
        <f>担当者_M検</f>
        <v>NG</v>
      </c>
      <c r="BH177" s="76"/>
      <c r="BI177" s="76"/>
      <c r="BJ177" s="470"/>
      <c r="BK177" s="476"/>
      <c r="BL177" s="79"/>
      <c r="BM177" s="79"/>
      <c r="BN177" s="470">
        <v>0</v>
      </c>
      <c r="BO177" s="474" t="str">
        <f>担当者_モテ</f>
        <v>NG</v>
      </c>
      <c r="BP177" s="76"/>
      <c r="BQ177" s="76"/>
      <c r="BR177" s="470"/>
      <c r="BS177" s="472" t="str">
        <f>担当者_モテR</f>
        <v>NG</v>
      </c>
      <c r="BT177" s="76"/>
      <c r="BU177" s="76"/>
      <c r="BV177" s="470"/>
      <c r="BW177" s="468">
        <f t="shared" ref="BW177" si="8686">IFERROR(SUM(IF(K177&lt;&gt;"NG",N177*K$1,0),IF(O177&lt;&gt;"NG",R177*O$1,0),IF(S177&lt;&gt;"NG",V177*S$1,0),IF(W177&lt;&gt;"NG",Z177*W$1,0),IF(AA177&lt;&gt;"NG",AD177*AA$1,0),IF(AE177&lt;&gt;"NG",AH177*AE$1,0),IF(AI177&lt;&gt;"NG",AL177*AI$1,0),IF(AM177&lt;&gt;"NG",AP177*AM$1,0),IF(AQ177&lt;&gt;"NG",AT177*AQ$1,0),IF(AU177&lt;&gt;"NG",AX177*AU$1,0),IF(AY177&lt;&gt;"NG",BB177*AY$1,0),IF(BC177&lt;&gt;"NG",BF177*BC$1,0),IF(BG177&lt;&gt;"NG",BJ177*BG$1,0),IF(BK177&lt;&gt;"NG",BN177*BK$1,0),IF(BO177&lt;&gt;"NG",BR177*BO$1,0),IF(BS177&lt;&gt;"NG",BV177*BS$1,0))/SUM(IF(K177&lt;&gt;"NG",K$1,0),IF(O177&lt;&gt;"NG",O$1,0),IF(S177&lt;&gt;"NG",S$1,0),IF(W177&lt;&gt;"NG",W$1,0),IF(AA177&lt;&gt;"NG",AA$1,0),IF(AE177&lt;&gt;"NG",AE$1,0),IF(AI177&lt;&gt;"NG",AI$1,0),IF(AM177&lt;&gt;"NG",AM$1,0),IF(AQ177&lt;&gt;"NG",AQ$1,0),IF(AU177&lt;&gt;"NG",AU$1,0),IF(AY177&lt;&gt;"NG",AY$1,0),IF(BC177&lt;&gt;"NG",BC$1,0),IF(BG177&lt;&gt;"NG",BG$1,0),IF(BK177&lt;&gt;"NG",BK$1,0),IF(BO177&lt;&gt;"NG",BO$1,0),IF(BS177&lt;&gt;"NG",BS$1,0)),0)</f>
        <v>0</v>
      </c>
      <c r="BX177" s="466"/>
      <c r="BY177" s="490"/>
      <c r="BZ177" s="5"/>
      <c r="CA177" s="32">
        <f t="shared" ref="CA177" si="8687">IF(AND($M177&lt;&gt;$BZ$5,$M177&lt;=$BZ$6,$M177&lt;&gt;$BZ$7),1,0)</f>
        <v>0</v>
      </c>
      <c r="CB177" s="32">
        <f t="shared" ref="CB177" si="8688">IF(AND($Q177&lt;&gt;$BZ$5,$Q177&lt;=$BZ$6,$Q177&lt;&gt;$BZ$7),1,0)</f>
        <v>0</v>
      </c>
      <c r="CC177" s="32">
        <f t="shared" ref="CC177" si="8689">IF(AND($U177&lt;&gt;$BZ$5,$U177&lt;=$BZ$6,$U177&lt;&gt;$BZ$7),1,0)</f>
        <v>0</v>
      </c>
      <c r="CD177" s="32">
        <f t="shared" ref="CD177" si="8690">IF(AND($Y177&lt;&gt;$BZ$5,$Y177&lt;=$BZ$6,$Y177&lt;&gt;$BZ$7),1,0)</f>
        <v>0</v>
      </c>
      <c r="CE177" s="32">
        <f t="shared" ref="CE177" si="8691">IF(AND($AG177&lt;&gt;$BZ$5,$AG177&lt;=$BZ$6,$AG177&lt;&gt;$BZ$7),1,0)</f>
        <v>0</v>
      </c>
      <c r="CF177" s="32">
        <f t="shared" ref="CF177" si="8692">IF(AND($AK177&lt;&gt;$BZ$5,$AK177&lt;=$BZ$6,$AK177&lt;&gt;$BZ$7),1,0)</f>
        <v>0</v>
      </c>
      <c r="CG177" s="32">
        <f t="shared" ref="CG177" si="8693">IF(AND($AS177&lt;&gt;$BZ$5,$AS177&lt;=$BZ$6,$AS177&lt;&gt;$BZ$7),1,0)</f>
        <v>0</v>
      </c>
      <c r="CH177" s="32">
        <f t="shared" ref="CH177" si="8694">IF(AND($AW177&lt;&gt;$BZ$5,$AW177&lt;=$BZ$6,$AW177&lt;&gt;$BZ$7),1,0)</f>
        <v>0</v>
      </c>
      <c r="CI177" s="32">
        <f t="shared" ref="CI177" si="8695">IF(AND($BE177&lt;&gt;$BZ$5,$BE177&lt;=$BZ$6,$BE177&lt;&gt;$BZ$7),1,0)</f>
        <v>0</v>
      </c>
      <c r="CJ177" s="32">
        <f t="shared" ref="CJ177" si="8696">IF(AND($BI177&lt;&gt;$BZ$5,$BI177&lt;=$BZ$6,$BI177&lt;&gt;$BZ$7),1,0)</f>
        <v>0</v>
      </c>
      <c r="CK177" s="32">
        <f t="shared" ref="CK177" si="8697">IF(AND($BQ177&lt;&gt;$BZ$5,$BQ177&lt;=$BZ$6,$BQ177&lt;&gt;$BZ$7),1,0)</f>
        <v>0</v>
      </c>
      <c r="CL177" s="32">
        <f t="shared" ref="CL177" si="8698">IF(AND($BU177&lt;&gt;$BZ$5,$BU177&lt;=$BZ$6,$BU177&lt;&gt;$BZ$7),1,0)</f>
        <v>0</v>
      </c>
      <c r="CO177" s="32">
        <f>IF(AND($M177&lt;&gt;$CN$5,$M177&lt;=$CN$6,$M177&lt;&gt;$CN$7),1,0)</f>
        <v>0</v>
      </c>
      <c r="CP177" s="32">
        <f>IF(AND($Q177&lt;&gt;$CN$5,$Q177&lt;=$CN$6,$Q177&lt;&gt;$CN$7),1,0)</f>
        <v>0</v>
      </c>
      <c r="CQ177" s="32">
        <f>IF(AND($U177&lt;&gt;$CN$5,$U177&lt;=$CN$6,$U177&lt;&gt;$CN$7),1,0)</f>
        <v>0</v>
      </c>
      <c r="CR177" s="32">
        <f>IF(AND($Y177&lt;&gt;$CN$5,$Y177&lt;=$CN$6,$Y177&lt;&gt;$CN$7),1,0)</f>
        <v>0</v>
      </c>
      <c r="CS177" s="32">
        <f>IF(AND($AG177&lt;&gt;$CN$5,$AG177&lt;=$CN$6,$AG177&lt;&gt;$CN$7),1,0)</f>
        <v>0</v>
      </c>
      <c r="CT177" s="32">
        <f>IF(AND($AK177&lt;&gt;$CN$5,$AK177&lt;=$CN$6,$AK177&lt;&gt;$CN$7),1,0)</f>
        <v>0</v>
      </c>
      <c r="CU177" s="32">
        <f>IF(AND($AS177&lt;&gt;$CN$5,$AS177&lt;=$CN$6,$AS177&lt;&gt;$CN$7),1,0)</f>
        <v>0</v>
      </c>
      <c r="CV177" s="32">
        <f>IF(AND($AW177&lt;&gt;$CN$5,$AW177&lt;=$CN$6,$AW177&lt;&gt;$CN$7),1,0)</f>
        <v>0</v>
      </c>
      <c r="CW177" s="32">
        <f>IF(AND($BE177&lt;&gt;$CN$5,$BE177&lt;=$CN$6,$BE177&lt;&gt;$CN$7),1,0)</f>
        <v>0</v>
      </c>
      <c r="CX177" s="32">
        <f>IF(AND($BI177&lt;&gt;$CN$5,$BI177&lt;=$CN$6,$BI177&lt;&gt;$CN$7),1,0)</f>
        <v>0</v>
      </c>
      <c r="CY177" s="32">
        <f>IF(AND($BQ177&lt;&gt;$CN$5,$BQ177&lt;=$CN$6,$BQ177&lt;&gt;$CN$7),1,0)</f>
        <v>0</v>
      </c>
      <c r="CZ177" s="32">
        <f>IF(AND($BU177&lt;&gt;$CN$5,$BU177&lt;=$CN$6,$BU177&lt;&gt;$CN$7),1,0)</f>
        <v>0</v>
      </c>
      <c r="DC177" s="32">
        <f>IF(AND($M177&lt;&gt;$DB$5,$M177&lt;=$DB$6,$M177&lt;&gt;$CN$7),1,0)</f>
        <v>0</v>
      </c>
      <c r="DD177" s="32">
        <f>IF(AND($Q177&lt;&gt;$DB$5,$Q177&lt;=$DB$6,$Q177&lt;&gt;$CN$7),1,0)</f>
        <v>0</v>
      </c>
      <c r="DE177" s="32">
        <f>IF(AND($U177&lt;&gt;$DB$5,$U177&lt;=$DB$6,$U177&lt;&gt;$CN$7),1,0)</f>
        <v>0</v>
      </c>
      <c r="DF177" s="32">
        <f>IF(AND($Y177&lt;&gt;$DB$5,$Y177&lt;=$DB$6,$Y177&lt;&gt;$CN$7),1,0)</f>
        <v>0</v>
      </c>
      <c r="DG177" s="32">
        <f>IF(AND($AG177&lt;&gt;$DB$5,$AG177&lt;=$DB$6,$AG177&lt;&gt;$CN$7),1,0)</f>
        <v>0</v>
      </c>
      <c r="DH177" s="32">
        <f>IF(AND($AK177&lt;&gt;$DB$5,$AK177&lt;=$DB$6,$AK177&lt;&gt;$CN$7),1,0)</f>
        <v>0</v>
      </c>
      <c r="DI177" s="32">
        <f>IF(AND($AS177&lt;&gt;$DB$5,$AS177&lt;=$DB$6,$AS177&lt;&gt;$CN$7),1,0)</f>
        <v>0</v>
      </c>
      <c r="DJ177" s="32">
        <f>IF(AND($AW177&lt;&gt;$DB$5,$AW177&lt;=$DB$6,$AW177&lt;&gt;$CN$7),1,0)</f>
        <v>0</v>
      </c>
      <c r="DK177" s="32">
        <f>IF(AND($BE177&lt;&gt;$DB$5,$BE177&lt;=$DB$6,$BE177&lt;&gt;$CN$7),1,0)</f>
        <v>0</v>
      </c>
      <c r="DL177" s="32">
        <f>IF(AND($BI177&lt;&gt;$DB$5,$BI177&lt;=$DB$6,$BI177&lt;&gt;$CN$7),1,0)</f>
        <v>0</v>
      </c>
      <c r="DM177" s="32">
        <f>IF(AND($BQ177&lt;&gt;$DB$5,$BQ177&lt;=$DB$6,$BQ177&lt;&gt;$CN$7),1,0)</f>
        <v>0</v>
      </c>
      <c r="DN177" s="32">
        <f>IF(AND($BU177&lt;&gt;$DB$5,$BU177&lt;=$DB$6,$BU177&lt;&gt;$CN$7),1,0)</f>
        <v>0</v>
      </c>
      <c r="DQ177" s="32">
        <f t="shared" ref="DQ177" si="8699">IF(AND($M177&lt;&gt;$DP$5,$M177&lt;=$DP$6,$M177&lt;&gt;$CN$7),1,0)</f>
        <v>0</v>
      </c>
      <c r="DR177" s="32">
        <f t="shared" ref="DR177" si="8700">IF(AND($Q177&lt;&gt;$DP$5,$Q177&lt;=$DP$6,$Q177&lt;&gt;$CN$7),1,0)</f>
        <v>0</v>
      </c>
      <c r="DS177" s="32">
        <f t="shared" ref="DS177" si="8701">IF(AND($U177&lt;&gt;$DP$5,$U177&lt;=$DP$6,$U177&lt;&gt;$CN$7),1,0)</f>
        <v>0</v>
      </c>
      <c r="DT177" s="32">
        <f t="shared" ref="DT177" si="8702">IF(AND($Y177&lt;&gt;$DP$5,$Y177&lt;=$DP$6,$Y177&lt;&gt;$CN$7),1,0)</f>
        <v>0</v>
      </c>
      <c r="DU177" s="32">
        <f t="shared" ref="DU177" si="8703">IF(AND($AG177&lt;&gt;$DP$5,$AG177&lt;=$DP$6,$AG177&lt;&gt;$CN$7),1,0)</f>
        <v>0</v>
      </c>
      <c r="DV177" s="32">
        <f t="shared" ref="DV177" si="8704">IF(AND($AK177&lt;&gt;$DP$5,$AK177&lt;=$DP$6,$AK177&lt;&gt;$CN$7),1,0)</f>
        <v>0</v>
      </c>
      <c r="DW177" s="32">
        <f t="shared" ref="DW177" si="8705">IF(AND($AS177&lt;&gt;$DP$5,$AS177&lt;=$DP$6,$AS177&lt;&gt;$CN$7),1,0)</f>
        <v>0</v>
      </c>
      <c r="DX177" s="32">
        <f t="shared" ref="DX177" si="8706">IF(AND($AW177&lt;&gt;$DP$5,$AW177&lt;=$DP$6,$AW177&lt;&gt;$CN$7),1,0)</f>
        <v>0</v>
      </c>
      <c r="DY177" s="32">
        <f t="shared" ref="DY177" si="8707">IF(AND($BE177&lt;&gt;$DP$5,$BE177&lt;=$DP$6,$BE177&lt;&gt;$CN$7),1,0)</f>
        <v>0</v>
      </c>
      <c r="DZ177" s="32">
        <f t="shared" ref="DZ177" si="8708">IF(AND($BI177&lt;&gt;$DP$5,$BI177&lt;=$DP$6,$BI177&lt;&gt;$CN$7),1,0)</f>
        <v>0</v>
      </c>
      <c r="EA177" s="32">
        <f t="shared" ref="EA177" si="8709">IF(AND($BQ177&lt;&gt;$DP$5,$BQ177&lt;=$DP$6,$BQ177&lt;&gt;$CN$7),1,0)</f>
        <v>0</v>
      </c>
      <c r="EB177" s="32">
        <f t="shared" ref="EB177" si="8710">IF(AND($BU177&lt;&gt;$DP$5,$BU177&lt;=$DP$6,$BU177&lt;&gt;$CN$7),1,0)</f>
        <v>0</v>
      </c>
      <c r="EE177" s="328">
        <f>IF(M177&lt;&gt;"",IF(M177&lt;=$ED$6,1,IF(L177&gt;$ED$6,0,NETWORKDAYS(L177,$ED$6,祭日リスト)/NETWORKDAYS(L177,M177,祭日リスト)))*$GG177*週間進捗報告書!$G$9,0)</f>
        <v>0</v>
      </c>
      <c r="EF177" s="328">
        <f>IF(Q177&lt;&gt;"",IF(Q177&lt;=$ED$6,1,IF(P177&gt;$ED$6,0,NETWORKDAYS(P177,$ED$6,祭日リスト)/NETWORKDAYS(P177,Q177,祭日リスト)))*$GG177*週間進捗報告書!$G$10,0)</f>
        <v>0</v>
      </c>
      <c r="EG177" s="328">
        <f>IF(U177&lt;&gt;"",IF(U177&lt;=$ED$6,1,IF(T177&gt;$ED$6,0,NETWORKDAYS(T177,$ED$6,祭日リスト)/NETWORKDAYS(T177,U177,祭日リスト)))*$GG177*週間進捗報告書!$G$11,0)</f>
        <v>0</v>
      </c>
      <c r="EH177" s="328">
        <f>IF(Y177&lt;&gt;"",IF(Y177&lt;=$ED$6,1,IF(X177&gt;$ED$6,0,NETWORKDAYS(X177,$ED$6,祭日リスト)/NETWORKDAYS(X177,Y177,祭日リスト)))*$GG177*週間進捗報告書!$G$12,0)</f>
        <v>0</v>
      </c>
      <c r="EI177" s="328">
        <f>IF(AG177&lt;&gt;"",IF(AG177&lt;=$ED$6,1,IF(AF177&gt;$ED$6,0,NETWORKDAYS(AF177,$ED$6,祭日リスト)/NETWORKDAYS(AF177,AG177,祭日リスト)))*$GG177*週間進捗報告書!$G$13,0)</f>
        <v>0</v>
      </c>
      <c r="EJ177" s="328">
        <f>IF(AK177&lt;&gt;"",IF(AK177&lt;=$ED$6,1,IF(AJ177&gt;$ED$6,0,NETWORKDAYS(AJ177,$ED$6,祭日リスト)/NETWORKDAYS(AJ177,AK177,祭日リスト)))*$GG177*週間進捗報告書!$G$14,0)</f>
        <v>0</v>
      </c>
      <c r="EK177" s="328">
        <f>IF(AS177&lt;&gt;"",IF(AS177&lt;=$ED$6,1,IF(AR177&gt;$ED$6,0,NETWORKDAYS(AR177,$ED$6,祭日リスト)/NETWORKDAYS(AR177,AS177,祭日リスト)))*$GG177*週間進捗報告書!$G$15,0)</f>
        <v>0</v>
      </c>
      <c r="EL177" s="328">
        <f>IF(AW177&lt;&gt;"",IF(AW177&lt;=$ED$6,1,IF(AV177&gt;$ED$6,0,NETWORKDAYS(AV177,$ED$6,祭日リスト)/NETWORKDAYS(AV177,AW177,祭日リスト)))*$GG177*週間進捗報告書!$G$16,0)</f>
        <v>0</v>
      </c>
      <c r="EM177" s="328">
        <f>IF(BE177&lt;&gt;"",IF(BE177&lt;=$ED$6,1,IF(BD177&gt;$ED$6,0,NETWORKDAYS(BD177,$ED$6,祭日リスト)/NETWORKDAYS(BD177,BE177,祭日リスト)))*$GG177*週間進捗報告書!$G$17,0)</f>
        <v>0</v>
      </c>
      <c r="EN177" s="328">
        <f>IF(BI177&lt;&gt;"",IF(BI177&lt;=$ED$6,1,IF(BH177&gt;$ED$6,0,NETWORKDAYS(BH177,$ED$6,祭日リスト)/NETWORKDAYS(BH177,BI177,祭日リスト)))*$GG177*週間進捗報告書!$G$18,0)</f>
        <v>0</v>
      </c>
      <c r="EO177" s="328">
        <f>IF(BQ177&lt;&gt;"",IF(BQ177&lt;=$ED$6,1,IF(BP177&gt;$ED$6,0,NETWORKDAYS(BP177,$ED$6,祭日リスト)/NETWORKDAYS(BP177,BQ177,祭日リスト)))*$GG177*週間進捗報告書!$G$19,0)</f>
        <v>0</v>
      </c>
      <c r="EP177" s="328">
        <f>IF(BU177&lt;&gt;"",IF(BU177&lt;=$ED$6,1,IF(BT177&gt;$ED$6,0,NETWORKDAYS(BT177,$ED$6,祭日リスト)/NETWORKDAYS(BT177,BU177,祭日リスト)))*$GG177*週間進捗報告書!$G$20,0)</f>
        <v>0</v>
      </c>
      <c r="ER177" s="547">
        <f t="shared" ref="ER177:FC177" si="8711">EE177-EE178</f>
        <v>0</v>
      </c>
      <c r="ES177" s="547">
        <f t="shared" si="8711"/>
        <v>0</v>
      </c>
      <c r="ET177" s="547">
        <f t="shared" si="8711"/>
        <v>0</v>
      </c>
      <c r="EU177" s="547">
        <f t="shared" si="8711"/>
        <v>0</v>
      </c>
      <c r="EV177" s="547">
        <f t="shared" si="8711"/>
        <v>0</v>
      </c>
      <c r="EW177" s="547">
        <f t="shared" si="8711"/>
        <v>0</v>
      </c>
      <c r="EX177" s="547">
        <f t="shared" si="8711"/>
        <v>0</v>
      </c>
      <c r="EY177" s="547">
        <f t="shared" si="8711"/>
        <v>0</v>
      </c>
      <c r="EZ177" s="547">
        <f t="shared" si="8711"/>
        <v>0</v>
      </c>
      <c r="FA177" s="547">
        <f t="shared" si="8711"/>
        <v>0</v>
      </c>
      <c r="FB177" s="547">
        <f t="shared" si="8711"/>
        <v>0</v>
      </c>
      <c r="FC177" s="547">
        <f t="shared" si="8711"/>
        <v>0</v>
      </c>
      <c r="FD177" s="547">
        <f t="shared" ref="FD177" si="8712">SUM(ER177:FC178)</f>
        <v>0</v>
      </c>
      <c r="FE177" s="333"/>
      <c r="FG177" s="32">
        <f>IF(AND($M177&lt;&gt;$FF$7),1,0)</f>
        <v>0</v>
      </c>
      <c r="FH177" s="32">
        <f>IF(AND($Q177&lt;&gt;$FF$7),1,0)</f>
        <v>0</v>
      </c>
      <c r="FI177" s="32">
        <f>IF(AND($U177&lt;&gt;$FF$7),1,0)</f>
        <v>0</v>
      </c>
      <c r="FJ177" s="32">
        <f>IF(AND($Y177&lt;&gt;$FF$7),1,0)</f>
        <v>0</v>
      </c>
      <c r="FK177" s="32">
        <f>IF(AND($AG177&lt;&gt;$FF$7),1,0)</f>
        <v>0</v>
      </c>
      <c r="FL177" s="32">
        <f>IF(AND($AK177&lt;&gt;$FF$7),1,0)</f>
        <v>0</v>
      </c>
      <c r="FM177" s="32">
        <f>IF(AND($AS177&lt;&gt;$FF$7),1,0)</f>
        <v>0</v>
      </c>
      <c r="FN177" s="32">
        <f>IF(AND($AW177&lt;&gt;$FF$7),1,0)</f>
        <v>0</v>
      </c>
      <c r="FO177" s="32">
        <f>IF(AND($BE177&lt;&gt;$FF$7),1,0)</f>
        <v>0</v>
      </c>
      <c r="FP177" s="32">
        <f>IF(AND($BI177&lt;&gt;$FF$7),1,0)</f>
        <v>0</v>
      </c>
      <c r="FQ177" s="32">
        <f>IF(AND($BQ177&lt;&gt;$FF$7),1,0)</f>
        <v>0</v>
      </c>
      <c r="FR177" s="32">
        <f>IF(AND($BU177&lt;&gt;$FF$7),1,0)</f>
        <v>0</v>
      </c>
      <c r="FU177" s="294">
        <f t="shared" ref="FU177" si="8713">IF($K177&lt;&gt;"NG",$GG177,0)</f>
        <v>0</v>
      </c>
      <c r="FV177" s="294">
        <f t="shared" ref="FV177" si="8714">IF($O177&lt;&gt;"NG",$GG177,0)</f>
        <v>0</v>
      </c>
      <c r="FW177" s="294">
        <f t="shared" ref="FW177" si="8715">IF($S177&lt;&gt;"NG",$GG177,0)</f>
        <v>0</v>
      </c>
      <c r="FX177" s="294">
        <f t="shared" ref="FX177" si="8716">IF($W177&lt;&gt;"NG",$GG177,0)</f>
        <v>0</v>
      </c>
      <c r="FY177" s="294">
        <f t="shared" ref="FY177" si="8717">IF($AE177&lt;&gt;"NG",$GG177,0)</f>
        <v>0</v>
      </c>
      <c r="FZ177" s="294">
        <f t="shared" ref="FZ177" si="8718">IF($AI177&lt;&gt;"NG",$GG177,0)</f>
        <v>0</v>
      </c>
      <c r="GA177" s="294">
        <f t="shared" ref="GA177" si="8719">IF($AQ177&lt;&gt;"NG",$GG177,0)</f>
        <v>0</v>
      </c>
      <c r="GB177" s="294">
        <f t="shared" ref="GB177" si="8720">IF($AU177&lt;&gt;"NG",$GG177,0)</f>
        <v>0</v>
      </c>
      <c r="GC177" s="294">
        <f t="shared" ref="GC177" si="8721">IF($BC177&lt;&gt;"NG",$GG177,0)</f>
        <v>0</v>
      </c>
      <c r="GD177" s="294">
        <f t="shared" ref="GD177" si="8722">IF($BG177&lt;&gt;"NG",$GG177,0)</f>
        <v>0</v>
      </c>
      <c r="GE177" s="294">
        <f t="shared" ref="GE177" si="8723">IF($BO177&lt;&gt;"NG",$GG177,0)</f>
        <v>0</v>
      </c>
      <c r="GF177" s="294">
        <f t="shared" ref="GF177" si="8724">IF($BS177&lt;&gt;"NG",$GG177,0)</f>
        <v>0</v>
      </c>
      <c r="GG177" s="294" t="e">
        <f>VLOOKUP($D177,リスト!$D:$S,15,FALSE)</f>
        <v>#N/A</v>
      </c>
      <c r="GH177" s="2" t="e">
        <f>INDEX(リスト!$V:$V,MATCH(中日程計画表!$D177,リスト!$D:$D,0))</f>
        <v>#N/A</v>
      </c>
      <c r="GI177" s="2" t="e">
        <f>INDEX(リスト!$A:$A,MATCH(中日程計画表!$D177,リスト!$D:$D,0))</f>
        <v>#N/A</v>
      </c>
      <c r="GJ177" s="2" t="e">
        <f>INDEX(リスト!$U:$U,MATCH(中日程計画表!$D177,リスト!$D:$D,0))</f>
        <v>#N/A</v>
      </c>
      <c r="GK177" s="5" t="e">
        <f>INDEX(リスト!$W:$W,MATCH(中日程計画表!$D177,リスト!$D:$D,0))</f>
        <v>#N/A</v>
      </c>
      <c r="GL177" s="2" t="s">
        <v>200</v>
      </c>
      <c r="GM177" s="296">
        <f>D177</f>
        <v>0</v>
      </c>
      <c r="GN177" s="296" t="str">
        <f>E177</f>
        <v>システムマスタ</v>
      </c>
      <c r="GU177" s="460" t="str">
        <f t="shared" ref="GU177" si="8725">AE177</f>
        <v>NG</v>
      </c>
      <c r="GV177" s="460">
        <f t="shared" ref="GV177" si="8726">EI177</f>
        <v>0</v>
      </c>
      <c r="GW177" s="460">
        <f t="shared" ref="GW177" si="8727">EI178</f>
        <v>0</v>
      </c>
      <c r="GX177" s="462">
        <f t="shared" ref="GX177" si="8728">EV177</f>
        <v>0</v>
      </c>
      <c r="GY177" s="460" t="str">
        <f t="shared" ref="GY177" si="8729">AI177</f>
        <v>NG</v>
      </c>
      <c r="GZ177" s="460">
        <f t="shared" ref="GZ177" si="8730">EJ177</f>
        <v>0</v>
      </c>
      <c r="HA177" s="460">
        <f t="shared" ref="HA177" si="8731">EJ178</f>
        <v>0</v>
      </c>
      <c r="HB177" s="462">
        <f t="shared" ref="HB177" si="8732">EW177</f>
        <v>0</v>
      </c>
      <c r="HC177" s="460" t="str">
        <f t="shared" ref="HC177" si="8733">AQ177</f>
        <v>NG</v>
      </c>
      <c r="HD177" s="460">
        <f t="shared" ref="HD177" si="8734">EK177</f>
        <v>0</v>
      </c>
      <c r="HE177" s="460">
        <f t="shared" ref="HE177" si="8735">EK178</f>
        <v>0</v>
      </c>
      <c r="HF177" s="462">
        <f t="shared" ref="HF177" si="8736">EX177</f>
        <v>0</v>
      </c>
      <c r="HG177" s="460" t="str">
        <f t="shared" ref="HG177" si="8737">AU177</f>
        <v>NG</v>
      </c>
      <c r="HH177" s="460">
        <f t="shared" ref="HH177" si="8738">EL177</f>
        <v>0</v>
      </c>
      <c r="HI177" s="460">
        <f t="shared" ref="HI177" si="8739">EL178</f>
        <v>0</v>
      </c>
      <c r="HJ177" s="462">
        <f t="shared" ref="HJ177" si="8740">EY177</f>
        <v>0</v>
      </c>
      <c r="HK177" s="460" t="str">
        <f t="shared" ref="HK177" si="8741">BC177</f>
        <v>NG</v>
      </c>
      <c r="HL177" s="460">
        <f t="shared" ref="HL177" si="8742">EM177</f>
        <v>0</v>
      </c>
      <c r="HM177" s="460">
        <f t="shared" ref="HM177" si="8743">EM178</f>
        <v>0</v>
      </c>
      <c r="HN177" s="462">
        <f t="shared" ref="HN177" si="8744">EZ177</f>
        <v>0</v>
      </c>
      <c r="HO177" s="460" t="str">
        <f t="shared" ref="HO177" si="8745">BG177</f>
        <v>NG</v>
      </c>
      <c r="HP177" s="460">
        <f t="shared" ref="HP177" si="8746">EN177</f>
        <v>0</v>
      </c>
      <c r="HQ177" s="460">
        <f t="shared" ref="HQ177" si="8747">EN178</f>
        <v>0</v>
      </c>
      <c r="HR177" s="462">
        <f t="shared" ref="HR177" si="8748">FA177</f>
        <v>0</v>
      </c>
      <c r="HS177" s="332"/>
    </row>
    <row r="178" spans="1:227" ht="12" customHeight="1">
      <c r="A178" s="489"/>
      <c r="B178" s="487"/>
      <c r="C178" s="475"/>
      <c r="D178" s="485"/>
      <c r="E178" s="483"/>
      <c r="F178" s="317"/>
      <c r="G178" s="317"/>
      <c r="H178" s="317"/>
      <c r="I178" s="317"/>
      <c r="J178" s="316"/>
      <c r="K178" s="481"/>
      <c r="L178" s="77"/>
      <c r="M178" s="77"/>
      <c r="N178" s="471"/>
      <c r="O178" s="475"/>
      <c r="P178" s="77"/>
      <c r="Q178" s="77"/>
      <c r="R178" s="471"/>
      <c r="S178" s="475"/>
      <c r="T178" s="77"/>
      <c r="U178" s="77"/>
      <c r="V178" s="471"/>
      <c r="W178" s="473"/>
      <c r="X178" s="77"/>
      <c r="Y178" s="77"/>
      <c r="Z178" s="471"/>
      <c r="AA178" s="477"/>
      <c r="AB178" s="80"/>
      <c r="AC178" s="80"/>
      <c r="AD178" s="471"/>
      <c r="AE178" s="473"/>
      <c r="AF178" s="77"/>
      <c r="AG178" s="77"/>
      <c r="AH178" s="471"/>
      <c r="AI178" s="473"/>
      <c r="AJ178" s="77"/>
      <c r="AK178" s="77"/>
      <c r="AL178" s="471"/>
      <c r="AM178" s="477"/>
      <c r="AN178" s="80"/>
      <c r="AO178" s="80"/>
      <c r="AP178" s="471"/>
      <c r="AQ178" s="473"/>
      <c r="AR178" s="77"/>
      <c r="AS178" s="77"/>
      <c r="AT178" s="471"/>
      <c r="AU178" s="473"/>
      <c r="AV178" s="77"/>
      <c r="AW178" s="77"/>
      <c r="AX178" s="471"/>
      <c r="AY178" s="477"/>
      <c r="AZ178" s="80"/>
      <c r="BA178" s="80"/>
      <c r="BB178" s="471"/>
      <c r="BC178" s="475"/>
      <c r="BD178" s="77"/>
      <c r="BE178" s="77"/>
      <c r="BF178" s="471"/>
      <c r="BG178" s="473"/>
      <c r="BH178" s="77"/>
      <c r="BI178" s="77"/>
      <c r="BJ178" s="471"/>
      <c r="BK178" s="477"/>
      <c r="BL178" s="80"/>
      <c r="BM178" s="80"/>
      <c r="BN178" s="471"/>
      <c r="BO178" s="475"/>
      <c r="BP178" s="77"/>
      <c r="BQ178" s="77"/>
      <c r="BR178" s="471"/>
      <c r="BS178" s="473"/>
      <c r="BT178" s="77"/>
      <c r="BU178" s="77"/>
      <c r="BV178" s="471"/>
      <c r="BW178" s="469"/>
      <c r="BX178" s="467"/>
      <c r="BY178" s="490"/>
      <c r="CA178" s="19">
        <f t="shared" ref="CA178" si="8749">IF(AND($N177=1,$M178&lt;&gt;$BZ$7),1,0)</f>
        <v>0</v>
      </c>
      <c r="CB178" s="19">
        <f t="shared" ref="CB178" si="8750">IF(AND($R177=1,$Q178&lt;&gt;$BZ$7),1,0)</f>
        <v>0</v>
      </c>
      <c r="CC178" s="19">
        <f t="shared" ref="CC178" si="8751">IF(AND($V177=1,$U178&lt;&gt;$BZ$7),1,0)</f>
        <v>0</v>
      </c>
      <c r="CD178" s="19">
        <f t="shared" ref="CD178" si="8752">IF(AND($Z177=1,$Y178&lt;&gt;$BZ$7),1,0)</f>
        <v>0</v>
      </c>
      <c r="CE178" s="19">
        <f t="shared" ref="CE178" si="8753">IF(AND($AH177=1,$AG178&lt;&gt;$BZ$7),1,0)</f>
        <v>0</v>
      </c>
      <c r="CF178" s="19">
        <f t="shared" ref="CF178" si="8754">IF(AND($AL177=1,$AK178&lt;&gt;$BZ$7),1,0)</f>
        <v>0</v>
      </c>
      <c r="CG178" s="19">
        <f t="shared" ref="CG178" si="8755">IF(AND($AT177=1,$AS178&lt;&gt;$BZ$7),1,0)</f>
        <v>0</v>
      </c>
      <c r="CH178" s="19">
        <f t="shared" ref="CH178" si="8756">IF(AND($AX177=1,$AW178&lt;&gt;$BZ$7),1,0)</f>
        <v>0</v>
      </c>
      <c r="CI178" s="19">
        <f t="shared" ref="CI178" si="8757">IF(AND($BF177=1,$BE178&lt;&gt;$BZ$7),1,0)</f>
        <v>0</v>
      </c>
      <c r="CJ178" s="19">
        <f t="shared" ref="CJ178" si="8758">IF(AND($BJ177=1,$BI178&lt;&gt;$BZ$7),1,0)</f>
        <v>0</v>
      </c>
      <c r="CK178" s="19">
        <f t="shared" ref="CK178" si="8759">IF(AND($BR177=1,$BQ178&lt;&gt;$BZ$7),1,0)</f>
        <v>0</v>
      </c>
      <c r="CL178" s="19">
        <f t="shared" ref="CL178" si="8760">IF(AND($BV177=1,$BU178&lt;&gt;$BZ$7),1,0)</f>
        <v>0</v>
      </c>
      <c r="CO178" s="19">
        <f>IF(AND($M178&lt;&gt;$CN$7,$M178&lt;=$CN$6),1,0)</f>
        <v>0</v>
      </c>
      <c r="CP178" s="19">
        <f>IF(AND($Q178&lt;&gt;$CN$7,$Q178&lt;=$CN$6),1,0)</f>
        <v>0</v>
      </c>
      <c r="CQ178" s="19">
        <f>IF(AND($U178&lt;&gt;$CN$7,$U178&lt;=$CN$6),1,0)</f>
        <v>0</v>
      </c>
      <c r="CR178" s="19">
        <f>IF(AND($Y178&lt;&gt;$CN$7,$Y178&lt;=$CN$6),1,0)</f>
        <v>0</v>
      </c>
      <c r="CS178" s="19">
        <f>IF(AND($AG178&lt;&gt;$CN$7,$AG178&lt;=$CN$6),1,0)</f>
        <v>0</v>
      </c>
      <c r="CT178" s="19">
        <f>IF(AND($AK178&lt;&gt;$CN$7,$AK178&lt;=$CN$6),1,0)</f>
        <v>0</v>
      </c>
      <c r="CU178" s="19">
        <f>IF(AND($AS178&lt;&gt;$CN$7,$AS178&lt;=$CN$6),1,0)</f>
        <v>0</v>
      </c>
      <c r="CV178" s="19">
        <f>IF(AND($AW178&lt;&gt;$CN$7,$AW178&lt;=$CN$6),1,0)</f>
        <v>0</v>
      </c>
      <c r="CW178" s="19">
        <f>IF(AND($BE178&lt;&gt;$CN$7,$BE178&lt;=$CN$6),1,0)</f>
        <v>0</v>
      </c>
      <c r="CX178" s="19">
        <f>IF(AND($BI178&lt;&gt;$CN$7,$BI178&lt;=$CN$6),1,0)</f>
        <v>0</v>
      </c>
      <c r="CY178" s="19">
        <f>IF(AND($BQ178&lt;&gt;$CN$7,$BQ178&lt;=$CN$6),1,0)</f>
        <v>0</v>
      </c>
      <c r="CZ178" s="19">
        <f>IF(AND($BU178&lt;&gt;$CN$7,$BU178&lt;=$CN$6),1,0)</f>
        <v>0</v>
      </c>
      <c r="DC178" s="19">
        <f>IF($N177=1,1,0)</f>
        <v>0</v>
      </c>
      <c r="DD178" s="19">
        <f>IF($R177=1,1,0)</f>
        <v>0</v>
      </c>
      <c r="DE178" s="19">
        <f>IF($V177=1,1,0)</f>
        <v>0</v>
      </c>
      <c r="DF178" s="19">
        <f>IF($Z177=1,1,0)</f>
        <v>0</v>
      </c>
      <c r="DG178" s="19">
        <f>IF($AH177=1,1,0)</f>
        <v>0</v>
      </c>
      <c r="DH178" s="19">
        <f>IF($AL177=1,1,0)</f>
        <v>0</v>
      </c>
      <c r="DI178" s="19">
        <f>IF($AT177=1,1,0)</f>
        <v>0</v>
      </c>
      <c r="DJ178" s="19">
        <f>IF($AX177=1,1,0)</f>
        <v>0</v>
      </c>
      <c r="DK178" s="19">
        <f>IF($BF177=1,1,0)</f>
        <v>0</v>
      </c>
      <c r="DL178" s="19">
        <f>IF($BJ177=1,1,0)</f>
        <v>0</v>
      </c>
      <c r="DM178" s="19">
        <f>IF($BR177=1,1,0)</f>
        <v>0</v>
      </c>
      <c r="DN178" s="19">
        <f>IF($BV177=1,1,0)</f>
        <v>0</v>
      </c>
      <c r="DQ178" s="19">
        <f t="shared" ref="DQ178" si="8761">IF($N177=1,1,0)</f>
        <v>0</v>
      </c>
      <c r="DR178" s="19">
        <f t="shared" ref="DR178" si="8762">IF($R177=1,1,0)</f>
        <v>0</v>
      </c>
      <c r="DS178" s="19">
        <f t="shared" ref="DS178" si="8763">IF($V177=1,1,0)</f>
        <v>0</v>
      </c>
      <c r="DT178" s="19">
        <f t="shared" ref="DT178" si="8764">IF($Z177=1,1,0)</f>
        <v>0</v>
      </c>
      <c r="DU178" s="19">
        <f t="shared" ref="DU178" si="8765">IF($AH177=1,1,0)</f>
        <v>0</v>
      </c>
      <c r="DV178" s="19">
        <f t="shared" ref="DV178" si="8766">IF($AL177=1,1,0)</f>
        <v>0</v>
      </c>
      <c r="DW178" s="19">
        <f t="shared" ref="DW178" si="8767">IF($AT177=1,1,0)</f>
        <v>0</v>
      </c>
      <c r="DX178" s="19">
        <f t="shared" ref="DX178" si="8768">IF($AX177=1,1,0)</f>
        <v>0</v>
      </c>
      <c r="DY178" s="19">
        <f t="shared" ref="DY178" si="8769">IF($BF177=1,1,0)</f>
        <v>0</v>
      </c>
      <c r="DZ178" s="19">
        <f t="shared" ref="DZ178" si="8770">IF($BJ177=1,1,0)</f>
        <v>0</v>
      </c>
      <c r="EA178" s="19">
        <f t="shared" ref="EA178" si="8771">IF($BR177=1,1,0)</f>
        <v>0</v>
      </c>
      <c r="EB178" s="19">
        <f t="shared" ref="EB178" si="8772">IF($BV177=1,1,0)</f>
        <v>0</v>
      </c>
      <c r="EE178" s="329">
        <f>N177*$FU178*週間進捗報告書!$G$9</f>
        <v>0</v>
      </c>
      <c r="EF178" s="329">
        <f>R177*$FV178*週間進捗報告書!$G$10</f>
        <v>0</v>
      </c>
      <c r="EG178" s="329">
        <f>V177*$FW178*週間進捗報告書!$G$11</f>
        <v>0</v>
      </c>
      <c r="EH178" s="329">
        <f>Z177*$FX178*週間進捗報告書!$G$12</f>
        <v>0</v>
      </c>
      <c r="EI178" s="329">
        <f>AH177*$FY178*週間進捗報告書!$G$13</f>
        <v>0</v>
      </c>
      <c r="EJ178" s="329">
        <f>AL177*$FZ178*週間進捗報告書!$G$14</f>
        <v>0</v>
      </c>
      <c r="EK178" s="329">
        <f>AT177*$GA178*週間進捗報告書!$G$15</f>
        <v>0</v>
      </c>
      <c r="EL178" s="329">
        <f>AX177*$GB178*週間進捗報告書!$G$16</f>
        <v>0</v>
      </c>
      <c r="EM178" s="329">
        <f>BF177*$GC178*週間進捗報告書!$G$17</f>
        <v>0</v>
      </c>
      <c r="EN178" s="329">
        <f>BJ177*$GD178*週間進捗報告書!$G$18</f>
        <v>0</v>
      </c>
      <c r="EO178" s="329">
        <f>BR177*$GE178*週間進捗報告書!$G$19</f>
        <v>0</v>
      </c>
      <c r="EP178" s="329">
        <f>BV177*$GF178*週間進捗報告書!$G$20</f>
        <v>0</v>
      </c>
      <c r="ER178" s="547"/>
      <c r="ES178" s="547"/>
      <c r="ET178" s="547"/>
      <c r="EU178" s="547"/>
      <c r="EV178" s="547"/>
      <c r="EW178" s="547"/>
      <c r="EX178" s="547"/>
      <c r="EY178" s="547"/>
      <c r="EZ178" s="547"/>
      <c r="FA178" s="547"/>
      <c r="FB178" s="547"/>
      <c r="FC178" s="547"/>
      <c r="FD178" s="547"/>
      <c r="FE178" s="332"/>
      <c r="FG178" s="19"/>
      <c r="FH178" s="19"/>
      <c r="FI178" s="19"/>
      <c r="FJ178" s="19"/>
      <c r="FK178" s="19"/>
      <c r="FL178" s="19"/>
      <c r="FM178" s="19"/>
      <c r="FN178" s="19"/>
      <c r="FO178" s="19"/>
      <c r="FP178" s="19"/>
      <c r="FQ178" s="19"/>
      <c r="FR178" s="19"/>
      <c r="FU178" s="295">
        <f t="shared" ref="FU178" si="8773">FU177</f>
        <v>0</v>
      </c>
      <c r="FV178" s="295">
        <f t="shared" ref="FV178" si="8774">FV177</f>
        <v>0</v>
      </c>
      <c r="FW178" s="295">
        <f t="shared" ref="FW178" si="8775">FW177</f>
        <v>0</v>
      </c>
      <c r="FX178" s="295">
        <f t="shared" ref="FX178" si="8776">FX177</f>
        <v>0</v>
      </c>
      <c r="FY178" s="295">
        <f t="shared" ref="FY178" si="8777">FY177</f>
        <v>0</v>
      </c>
      <c r="FZ178" s="295">
        <f t="shared" ref="FZ178" si="8778">FZ177</f>
        <v>0</v>
      </c>
      <c r="GA178" s="295">
        <f t="shared" ref="GA178" si="8779">GA177</f>
        <v>0</v>
      </c>
      <c r="GB178" s="295">
        <f t="shared" ref="GB178" si="8780">GB177</f>
        <v>0</v>
      </c>
      <c r="GC178" s="295">
        <f t="shared" ref="GC178" si="8781">GC177</f>
        <v>0</v>
      </c>
      <c r="GD178" s="295">
        <f t="shared" ref="GD178" si="8782">GD177</f>
        <v>0</v>
      </c>
      <c r="GE178" s="295">
        <f t="shared" ref="GE178" si="8783">GE177</f>
        <v>0</v>
      </c>
      <c r="GF178" s="295">
        <f t="shared" ref="GF178" si="8784">GF177</f>
        <v>0</v>
      </c>
      <c r="GG178" s="295" t="e">
        <f t="shared" ref="GG178" si="8785">GG177</f>
        <v>#N/A</v>
      </c>
      <c r="GH178" s="2" t="e">
        <f>INDEX(リスト!$V:$V,MATCH(中日程計画表!$D177,リスト!$D:$D,0))</f>
        <v>#N/A</v>
      </c>
      <c r="GI178" s="2" t="e">
        <f>INDEX(リスト!$A:$A,MATCH(中日程計画表!$D177,リスト!$D:$D,0))</f>
        <v>#N/A</v>
      </c>
      <c r="GJ178" s="2" t="e">
        <f>INDEX(リスト!$U:$U,MATCH(中日程計画表!$D177,リスト!$D:$D,0))</f>
        <v>#N/A</v>
      </c>
      <c r="GK178" s="5" t="e">
        <f>INDEX(リスト!$W:$W,MATCH(中日程計画表!$D177,リスト!$D:$D,0))</f>
        <v>#N/A</v>
      </c>
      <c r="GL178" s="2" t="s">
        <v>201</v>
      </c>
      <c r="GM178" s="296">
        <f t="shared" ref="GM178" si="8786">GM177</f>
        <v>0</v>
      </c>
      <c r="GN178" s="296" t="str">
        <f t="shared" ref="GN178" si="8787">GN177</f>
        <v>システムマスタ</v>
      </c>
      <c r="GU178" s="461"/>
      <c r="GV178" s="460"/>
      <c r="GW178" s="460"/>
      <c r="GX178" s="461"/>
      <c r="GY178" s="461"/>
      <c r="GZ178" s="460"/>
      <c r="HA178" s="460"/>
      <c r="HB178" s="461"/>
      <c r="HC178" s="461"/>
      <c r="HD178" s="460"/>
      <c r="HE178" s="460"/>
      <c r="HF178" s="461"/>
      <c r="HG178" s="461"/>
      <c r="HH178" s="460"/>
      <c r="HI178" s="460"/>
      <c r="HJ178" s="461"/>
      <c r="HK178" s="461"/>
      <c r="HL178" s="460"/>
      <c r="HM178" s="460"/>
      <c r="HN178" s="461"/>
      <c r="HO178" s="461"/>
      <c r="HP178" s="460"/>
      <c r="HQ178" s="460"/>
      <c r="HR178" s="461"/>
      <c r="HS178" s="4"/>
    </row>
    <row r="179" spans="1:227" ht="12" customHeight="1">
      <c r="A179" s="488" t="str">
        <f t="shared" ref="A179" ca="1" si="8788">INDIRECT("リスト!A"&amp;B179+6)</f>
        <v>マスタ</v>
      </c>
      <c r="B179" s="486">
        <f t="shared" ref="B179" si="8789">ROUNDDOWN((ROW()-6)/2,0)+1</f>
        <v>87</v>
      </c>
      <c r="C179" s="474" t="str">
        <f>機能グループ名</f>
        <v>システム</v>
      </c>
      <c r="D179" s="484">
        <f>機能ID</f>
        <v>0</v>
      </c>
      <c r="E179" s="482" t="str">
        <f>機能名</f>
        <v>パスワード変更</v>
      </c>
      <c r="F179" s="315"/>
      <c r="G179" s="315"/>
      <c r="H179" s="315"/>
      <c r="I179" s="315"/>
      <c r="J179" s="316"/>
      <c r="K179" s="480" t="str">
        <f>担当者_SR</f>
        <v>NG</v>
      </c>
      <c r="L179" s="76"/>
      <c r="M179" s="76"/>
      <c r="N179" s="470"/>
      <c r="O179" s="474" t="str">
        <f>担当者_SRR</f>
        <v>NG</v>
      </c>
      <c r="P179" s="76"/>
      <c r="Q179" s="76"/>
      <c r="R179" s="470"/>
      <c r="S179" s="474" t="str">
        <f>担当者_DS</f>
        <v>NG</v>
      </c>
      <c r="T179" s="76"/>
      <c r="U179" s="76"/>
      <c r="V179" s="470"/>
      <c r="W179" s="472" t="str">
        <f>担当者_DSR</f>
        <v>NG</v>
      </c>
      <c r="X179" s="76"/>
      <c r="Y179" s="76"/>
      <c r="Z179" s="470"/>
      <c r="AA179" s="476"/>
      <c r="AB179" s="79"/>
      <c r="AC179" s="79"/>
      <c r="AD179" s="470">
        <f>IF(AC180 &lt;&gt; "",1,0)</f>
        <v>0</v>
      </c>
      <c r="AE179" s="472" t="str">
        <f>担当者_CD</f>
        <v>NG</v>
      </c>
      <c r="AF179" s="76"/>
      <c r="AG179" s="76"/>
      <c r="AH179" s="470"/>
      <c r="AI179" s="472" t="str">
        <f>担当者_DD</f>
        <v>NG</v>
      </c>
      <c r="AJ179" s="76"/>
      <c r="AK179" s="76"/>
      <c r="AL179" s="470"/>
      <c r="AM179" s="476"/>
      <c r="AN179" s="79"/>
      <c r="AO179" s="79"/>
      <c r="AP179" s="470">
        <f>IF(AO180 &lt;&gt; "",1,0)</f>
        <v>0</v>
      </c>
      <c r="AQ179" s="472" t="str">
        <f>担当者_MCL</f>
        <v>NG</v>
      </c>
      <c r="AR179" s="76"/>
      <c r="AS179" s="76"/>
      <c r="AT179" s="470"/>
      <c r="AU179" s="472" t="str">
        <f>担当者_MCLR</f>
        <v>NG</v>
      </c>
      <c r="AV179" s="76"/>
      <c r="AW179" s="76"/>
      <c r="AX179" s="470"/>
      <c r="AY179" s="476"/>
      <c r="AZ179" s="79"/>
      <c r="BA179" s="79"/>
      <c r="BB179" s="470">
        <f>IF(BA180 &lt;&gt; "",1,0)</f>
        <v>0</v>
      </c>
      <c r="BC179" s="474" t="str">
        <f>担当者_MT</f>
        <v>NG</v>
      </c>
      <c r="BD179" s="76"/>
      <c r="BE179" s="76"/>
      <c r="BF179" s="470"/>
      <c r="BG179" s="472" t="str">
        <f>担当者_M検</f>
        <v>NG</v>
      </c>
      <c r="BH179" s="76"/>
      <c r="BI179" s="76"/>
      <c r="BJ179" s="470"/>
      <c r="BK179" s="476"/>
      <c r="BL179" s="79"/>
      <c r="BM179" s="79"/>
      <c r="BN179" s="470">
        <v>0</v>
      </c>
      <c r="BO179" s="474" t="str">
        <f>担当者_モテ</f>
        <v>NG</v>
      </c>
      <c r="BP179" s="76"/>
      <c r="BQ179" s="76"/>
      <c r="BR179" s="470"/>
      <c r="BS179" s="472" t="str">
        <f>担当者_モテR</f>
        <v>NG</v>
      </c>
      <c r="BT179" s="76"/>
      <c r="BU179" s="76"/>
      <c r="BV179" s="470"/>
      <c r="BW179" s="468">
        <f t="shared" ref="BW179" si="8790">IFERROR(SUM(IF(K179&lt;&gt;"NG",N179*K$1,0),IF(O179&lt;&gt;"NG",R179*O$1,0),IF(S179&lt;&gt;"NG",V179*S$1,0),IF(W179&lt;&gt;"NG",Z179*W$1,0),IF(AA179&lt;&gt;"NG",AD179*AA$1,0),IF(AE179&lt;&gt;"NG",AH179*AE$1,0),IF(AI179&lt;&gt;"NG",AL179*AI$1,0),IF(AM179&lt;&gt;"NG",AP179*AM$1,0),IF(AQ179&lt;&gt;"NG",AT179*AQ$1,0),IF(AU179&lt;&gt;"NG",AX179*AU$1,0),IF(AY179&lt;&gt;"NG",BB179*AY$1,0),IF(BC179&lt;&gt;"NG",BF179*BC$1,0),IF(BG179&lt;&gt;"NG",BJ179*BG$1,0),IF(BK179&lt;&gt;"NG",BN179*BK$1,0),IF(BO179&lt;&gt;"NG",BR179*BO$1,0),IF(BS179&lt;&gt;"NG",BV179*BS$1,0))/SUM(IF(K179&lt;&gt;"NG",K$1,0),IF(O179&lt;&gt;"NG",O$1,0),IF(S179&lt;&gt;"NG",S$1,0),IF(W179&lt;&gt;"NG",W$1,0),IF(AA179&lt;&gt;"NG",AA$1,0),IF(AE179&lt;&gt;"NG",AE$1,0),IF(AI179&lt;&gt;"NG",AI$1,0),IF(AM179&lt;&gt;"NG",AM$1,0),IF(AQ179&lt;&gt;"NG",AQ$1,0),IF(AU179&lt;&gt;"NG",AU$1,0),IF(AY179&lt;&gt;"NG",AY$1,0),IF(BC179&lt;&gt;"NG",BC$1,0),IF(BG179&lt;&gt;"NG",BG$1,0),IF(BK179&lt;&gt;"NG",BK$1,0),IF(BO179&lt;&gt;"NG",BO$1,0),IF(BS179&lt;&gt;"NG",BS$1,0)),0)</f>
        <v>0</v>
      </c>
      <c r="BX179" s="466"/>
      <c r="BY179" s="490"/>
      <c r="BZ179" s="5"/>
      <c r="CA179" s="32">
        <f t="shared" ref="CA179" si="8791">IF(AND($M179&lt;&gt;$BZ$5,$M179&lt;=$BZ$6,$M179&lt;&gt;$BZ$7),1,0)</f>
        <v>0</v>
      </c>
      <c r="CB179" s="32">
        <f t="shared" ref="CB179" si="8792">IF(AND($Q179&lt;&gt;$BZ$5,$Q179&lt;=$BZ$6,$Q179&lt;&gt;$BZ$7),1,0)</f>
        <v>0</v>
      </c>
      <c r="CC179" s="32">
        <f t="shared" ref="CC179" si="8793">IF(AND($U179&lt;&gt;$BZ$5,$U179&lt;=$BZ$6,$U179&lt;&gt;$BZ$7),1,0)</f>
        <v>0</v>
      </c>
      <c r="CD179" s="32">
        <f t="shared" ref="CD179" si="8794">IF(AND($Y179&lt;&gt;$BZ$5,$Y179&lt;=$BZ$6,$Y179&lt;&gt;$BZ$7),1,0)</f>
        <v>0</v>
      </c>
      <c r="CE179" s="32">
        <f t="shared" ref="CE179" si="8795">IF(AND($AG179&lt;&gt;$BZ$5,$AG179&lt;=$BZ$6,$AG179&lt;&gt;$BZ$7),1,0)</f>
        <v>0</v>
      </c>
      <c r="CF179" s="32">
        <f t="shared" ref="CF179" si="8796">IF(AND($AK179&lt;&gt;$BZ$5,$AK179&lt;=$BZ$6,$AK179&lt;&gt;$BZ$7),1,0)</f>
        <v>0</v>
      </c>
      <c r="CG179" s="32">
        <f t="shared" ref="CG179" si="8797">IF(AND($AS179&lt;&gt;$BZ$5,$AS179&lt;=$BZ$6,$AS179&lt;&gt;$BZ$7),1,0)</f>
        <v>0</v>
      </c>
      <c r="CH179" s="32">
        <f t="shared" ref="CH179" si="8798">IF(AND($AW179&lt;&gt;$BZ$5,$AW179&lt;=$BZ$6,$AW179&lt;&gt;$BZ$7),1,0)</f>
        <v>0</v>
      </c>
      <c r="CI179" s="32">
        <f t="shared" ref="CI179" si="8799">IF(AND($BE179&lt;&gt;$BZ$5,$BE179&lt;=$BZ$6,$BE179&lt;&gt;$BZ$7),1,0)</f>
        <v>0</v>
      </c>
      <c r="CJ179" s="32">
        <f t="shared" ref="CJ179" si="8800">IF(AND($BI179&lt;&gt;$BZ$5,$BI179&lt;=$BZ$6,$BI179&lt;&gt;$BZ$7),1,0)</f>
        <v>0</v>
      </c>
      <c r="CK179" s="32">
        <f t="shared" ref="CK179" si="8801">IF(AND($BQ179&lt;&gt;$BZ$5,$BQ179&lt;=$BZ$6,$BQ179&lt;&gt;$BZ$7),1,0)</f>
        <v>0</v>
      </c>
      <c r="CL179" s="32">
        <f t="shared" ref="CL179" si="8802">IF(AND($BU179&lt;&gt;$BZ$5,$BU179&lt;=$BZ$6,$BU179&lt;&gt;$BZ$7),1,0)</f>
        <v>0</v>
      </c>
      <c r="CO179" s="32">
        <f>IF(AND($M179&lt;&gt;$CN$5,$M179&lt;=$CN$6,$M179&lt;&gt;$CN$7),1,0)</f>
        <v>0</v>
      </c>
      <c r="CP179" s="32">
        <f>IF(AND($Q179&lt;&gt;$CN$5,$Q179&lt;=$CN$6,$Q179&lt;&gt;$CN$7),1,0)</f>
        <v>0</v>
      </c>
      <c r="CQ179" s="32">
        <f>IF(AND($U179&lt;&gt;$CN$5,$U179&lt;=$CN$6,$U179&lt;&gt;$CN$7),1,0)</f>
        <v>0</v>
      </c>
      <c r="CR179" s="32">
        <f>IF(AND($Y179&lt;&gt;$CN$5,$Y179&lt;=$CN$6,$Y179&lt;&gt;$CN$7),1,0)</f>
        <v>0</v>
      </c>
      <c r="CS179" s="32">
        <f>IF(AND($AG179&lt;&gt;$CN$5,$AG179&lt;=$CN$6,$AG179&lt;&gt;$CN$7),1,0)</f>
        <v>0</v>
      </c>
      <c r="CT179" s="32">
        <f>IF(AND($AK179&lt;&gt;$CN$5,$AK179&lt;=$CN$6,$AK179&lt;&gt;$CN$7),1,0)</f>
        <v>0</v>
      </c>
      <c r="CU179" s="32">
        <f>IF(AND($AS179&lt;&gt;$CN$5,$AS179&lt;=$CN$6,$AS179&lt;&gt;$CN$7),1,0)</f>
        <v>0</v>
      </c>
      <c r="CV179" s="32">
        <f>IF(AND($AW179&lt;&gt;$CN$5,$AW179&lt;=$CN$6,$AW179&lt;&gt;$CN$7),1,0)</f>
        <v>0</v>
      </c>
      <c r="CW179" s="32">
        <f>IF(AND($BE179&lt;&gt;$CN$5,$BE179&lt;=$CN$6,$BE179&lt;&gt;$CN$7),1,0)</f>
        <v>0</v>
      </c>
      <c r="CX179" s="32">
        <f>IF(AND($BI179&lt;&gt;$CN$5,$BI179&lt;=$CN$6,$BI179&lt;&gt;$CN$7),1,0)</f>
        <v>0</v>
      </c>
      <c r="CY179" s="32">
        <f>IF(AND($BQ179&lt;&gt;$CN$5,$BQ179&lt;=$CN$6,$BQ179&lt;&gt;$CN$7),1,0)</f>
        <v>0</v>
      </c>
      <c r="CZ179" s="32">
        <f>IF(AND($BU179&lt;&gt;$CN$5,$BU179&lt;=$CN$6,$BU179&lt;&gt;$CN$7),1,0)</f>
        <v>0</v>
      </c>
      <c r="DC179" s="32">
        <f>IF(AND($M179&lt;&gt;$DB$5,$M179&lt;=$DB$6,$M179&lt;&gt;$CN$7),1,0)</f>
        <v>0</v>
      </c>
      <c r="DD179" s="32">
        <f>IF(AND($Q179&lt;&gt;$DB$5,$Q179&lt;=$DB$6,$Q179&lt;&gt;$CN$7),1,0)</f>
        <v>0</v>
      </c>
      <c r="DE179" s="32">
        <f>IF(AND($U179&lt;&gt;$DB$5,$U179&lt;=$DB$6,$U179&lt;&gt;$CN$7),1,0)</f>
        <v>0</v>
      </c>
      <c r="DF179" s="32">
        <f>IF(AND($Y179&lt;&gt;$DB$5,$Y179&lt;=$DB$6,$Y179&lt;&gt;$CN$7),1,0)</f>
        <v>0</v>
      </c>
      <c r="DG179" s="32">
        <f>IF(AND($AG179&lt;&gt;$DB$5,$AG179&lt;=$DB$6,$AG179&lt;&gt;$CN$7),1,0)</f>
        <v>0</v>
      </c>
      <c r="DH179" s="32">
        <f>IF(AND($AK179&lt;&gt;$DB$5,$AK179&lt;=$DB$6,$AK179&lt;&gt;$CN$7),1,0)</f>
        <v>0</v>
      </c>
      <c r="DI179" s="32">
        <f>IF(AND($AS179&lt;&gt;$DB$5,$AS179&lt;=$DB$6,$AS179&lt;&gt;$CN$7),1,0)</f>
        <v>0</v>
      </c>
      <c r="DJ179" s="32">
        <f>IF(AND($AW179&lt;&gt;$DB$5,$AW179&lt;=$DB$6,$AW179&lt;&gt;$CN$7),1,0)</f>
        <v>0</v>
      </c>
      <c r="DK179" s="32">
        <f>IF(AND($BE179&lt;&gt;$DB$5,$BE179&lt;=$DB$6,$BE179&lt;&gt;$CN$7),1,0)</f>
        <v>0</v>
      </c>
      <c r="DL179" s="32">
        <f>IF(AND($BI179&lt;&gt;$DB$5,$BI179&lt;=$DB$6,$BI179&lt;&gt;$CN$7),1,0)</f>
        <v>0</v>
      </c>
      <c r="DM179" s="32">
        <f>IF(AND($BQ179&lt;&gt;$DB$5,$BQ179&lt;=$DB$6,$BQ179&lt;&gt;$CN$7),1,0)</f>
        <v>0</v>
      </c>
      <c r="DN179" s="32">
        <f>IF(AND($BU179&lt;&gt;$DB$5,$BU179&lt;=$DB$6,$BU179&lt;&gt;$CN$7),1,0)</f>
        <v>0</v>
      </c>
      <c r="DQ179" s="32">
        <f t="shared" ref="DQ179" si="8803">IF(AND($M179&lt;&gt;$DP$5,$M179&lt;=$DP$6,$M179&lt;&gt;$CN$7),1,0)</f>
        <v>0</v>
      </c>
      <c r="DR179" s="32">
        <f t="shared" ref="DR179" si="8804">IF(AND($Q179&lt;&gt;$DP$5,$Q179&lt;=$DP$6,$Q179&lt;&gt;$CN$7),1,0)</f>
        <v>0</v>
      </c>
      <c r="DS179" s="32">
        <f t="shared" ref="DS179" si="8805">IF(AND($U179&lt;&gt;$DP$5,$U179&lt;=$DP$6,$U179&lt;&gt;$CN$7),1,0)</f>
        <v>0</v>
      </c>
      <c r="DT179" s="32">
        <f t="shared" ref="DT179" si="8806">IF(AND($Y179&lt;&gt;$DP$5,$Y179&lt;=$DP$6,$Y179&lt;&gt;$CN$7),1,0)</f>
        <v>0</v>
      </c>
      <c r="DU179" s="32">
        <f t="shared" ref="DU179" si="8807">IF(AND($AG179&lt;&gt;$DP$5,$AG179&lt;=$DP$6,$AG179&lt;&gt;$CN$7),1,0)</f>
        <v>0</v>
      </c>
      <c r="DV179" s="32">
        <f t="shared" ref="DV179" si="8808">IF(AND($AK179&lt;&gt;$DP$5,$AK179&lt;=$DP$6,$AK179&lt;&gt;$CN$7),1,0)</f>
        <v>0</v>
      </c>
      <c r="DW179" s="32">
        <f t="shared" ref="DW179" si="8809">IF(AND($AS179&lt;&gt;$DP$5,$AS179&lt;=$DP$6,$AS179&lt;&gt;$CN$7),1,0)</f>
        <v>0</v>
      </c>
      <c r="DX179" s="32">
        <f t="shared" ref="DX179" si="8810">IF(AND($AW179&lt;&gt;$DP$5,$AW179&lt;=$DP$6,$AW179&lt;&gt;$CN$7),1,0)</f>
        <v>0</v>
      </c>
      <c r="DY179" s="32">
        <f t="shared" ref="DY179" si="8811">IF(AND($BE179&lt;&gt;$DP$5,$BE179&lt;=$DP$6,$BE179&lt;&gt;$CN$7),1,0)</f>
        <v>0</v>
      </c>
      <c r="DZ179" s="32">
        <f t="shared" ref="DZ179" si="8812">IF(AND($BI179&lt;&gt;$DP$5,$BI179&lt;=$DP$6,$BI179&lt;&gt;$CN$7),1,0)</f>
        <v>0</v>
      </c>
      <c r="EA179" s="32">
        <f t="shared" ref="EA179" si="8813">IF(AND($BQ179&lt;&gt;$DP$5,$BQ179&lt;=$DP$6,$BQ179&lt;&gt;$CN$7),1,0)</f>
        <v>0</v>
      </c>
      <c r="EB179" s="32">
        <f t="shared" ref="EB179" si="8814">IF(AND($BU179&lt;&gt;$DP$5,$BU179&lt;=$DP$6,$BU179&lt;&gt;$CN$7),1,0)</f>
        <v>0</v>
      </c>
      <c r="EE179" s="328">
        <f>IF(M179&lt;&gt;"",IF(M179&lt;=$ED$6,1,IF(L179&gt;$ED$6,0,NETWORKDAYS(L179,$ED$6,祭日リスト)/NETWORKDAYS(L179,M179,祭日リスト)))*$GG179*週間進捗報告書!$G$9,0)</f>
        <v>0</v>
      </c>
      <c r="EF179" s="328">
        <f>IF(Q179&lt;&gt;"",IF(Q179&lt;=$ED$6,1,IF(P179&gt;$ED$6,0,NETWORKDAYS(P179,$ED$6,祭日リスト)/NETWORKDAYS(P179,Q179,祭日リスト)))*$GG179*週間進捗報告書!$G$10,0)</f>
        <v>0</v>
      </c>
      <c r="EG179" s="328">
        <f>IF(U179&lt;&gt;"",IF(U179&lt;=$ED$6,1,IF(T179&gt;$ED$6,0,NETWORKDAYS(T179,$ED$6,祭日リスト)/NETWORKDAYS(T179,U179,祭日リスト)))*$GG179*週間進捗報告書!$G$11,0)</f>
        <v>0</v>
      </c>
      <c r="EH179" s="328">
        <f>IF(Y179&lt;&gt;"",IF(Y179&lt;=$ED$6,1,IF(X179&gt;$ED$6,0,NETWORKDAYS(X179,$ED$6,祭日リスト)/NETWORKDAYS(X179,Y179,祭日リスト)))*$GG179*週間進捗報告書!$G$12,0)</f>
        <v>0</v>
      </c>
      <c r="EI179" s="328">
        <f>IF(AG179&lt;&gt;"",IF(AG179&lt;=$ED$6,1,IF(AF179&gt;$ED$6,0,NETWORKDAYS(AF179,$ED$6,祭日リスト)/NETWORKDAYS(AF179,AG179,祭日リスト)))*$GG179*週間進捗報告書!$G$13,0)</f>
        <v>0</v>
      </c>
      <c r="EJ179" s="328">
        <f>IF(AK179&lt;&gt;"",IF(AK179&lt;=$ED$6,1,IF(AJ179&gt;$ED$6,0,NETWORKDAYS(AJ179,$ED$6,祭日リスト)/NETWORKDAYS(AJ179,AK179,祭日リスト)))*$GG179*週間進捗報告書!$G$14,0)</f>
        <v>0</v>
      </c>
      <c r="EK179" s="328">
        <f>IF(AS179&lt;&gt;"",IF(AS179&lt;=$ED$6,1,IF(AR179&gt;$ED$6,0,NETWORKDAYS(AR179,$ED$6,祭日リスト)/NETWORKDAYS(AR179,AS179,祭日リスト)))*$GG179*週間進捗報告書!$G$15,0)</f>
        <v>0</v>
      </c>
      <c r="EL179" s="328">
        <f>IF(AW179&lt;&gt;"",IF(AW179&lt;=$ED$6,1,IF(AV179&gt;$ED$6,0,NETWORKDAYS(AV179,$ED$6,祭日リスト)/NETWORKDAYS(AV179,AW179,祭日リスト)))*$GG179*週間進捗報告書!$G$16,0)</f>
        <v>0</v>
      </c>
      <c r="EM179" s="328">
        <f>IF(BE179&lt;&gt;"",IF(BE179&lt;=$ED$6,1,IF(BD179&gt;$ED$6,0,NETWORKDAYS(BD179,$ED$6,祭日リスト)/NETWORKDAYS(BD179,BE179,祭日リスト)))*$GG179*週間進捗報告書!$G$17,0)</f>
        <v>0</v>
      </c>
      <c r="EN179" s="328">
        <f>IF(BI179&lt;&gt;"",IF(BI179&lt;=$ED$6,1,IF(BH179&gt;$ED$6,0,NETWORKDAYS(BH179,$ED$6,祭日リスト)/NETWORKDAYS(BH179,BI179,祭日リスト)))*$GG179*週間進捗報告書!$G$18,0)</f>
        <v>0</v>
      </c>
      <c r="EO179" s="328">
        <f>IF(BQ179&lt;&gt;"",IF(BQ179&lt;=$ED$6,1,IF(BP179&gt;$ED$6,0,NETWORKDAYS(BP179,$ED$6,祭日リスト)/NETWORKDAYS(BP179,BQ179,祭日リスト)))*$GG179*週間進捗報告書!$G$19,0)</f>
        <v>0</v>
      </c>
      <c r="EP179" s="328">
        <f>IF(BU179&lt;&gt;"",IF(BU179&lt;=$ED$6,1,IF(BT179&gt;$ED$6,0,NETWORKDAYS(BT179,$ED$6,祭日リスト)/NETWORKDAYS(BT179,BU179,祭日リスト)))*$GG179*週間進捗報告書!$G$20,0)</f>
        <v>0</v>
      </c>
      <c r="ER179" s="547">
        <f t="shared" ref="ER179:FC179" si="8815">EE179-EE180</f>
        <v>0</v>
      </c>
      <c r="ES179" s="547">
        <f t="shared" si="8815"/>
        <v>0</v>
      </c>
      <c r="ET179" s="547">
        <f t="shared" si="8815"/>
        <v>0</v>
      </c>
      <c r="EU179" s="547">
        <f t="shared" si="8815"/>
        <v>0</v>
      </c>
      <c r="EV179" s="547">
        <f t="shared" si="8815"/>
        <v>0</v>
      </c>
      <c r="EW179" s="547">
        <f t="shared" si="8815"/>
        <v>0</v>
      </c>
      <c r="EX179" s="547">
        <f t="shared" si="8815"/>
        <v>0</v>
      </c>
      <c r="EY179" s="547">
        <f t="shared" si="8815"/>
        <v>0</v>
      </c>
      <c r="EZ179" s="547">
        <f t="shared" si="8815"/>
        <v>0</v>
      </c>
      <c r="FA179" s="547">
        <f t="shared" si="8815"/>
        <v>0</v>
      </c>
      <c r="FB179" s="547">
        <f t="shared" si="8815"/>
        <v>0</v>
      </c>
      <c r="FC179" s="547">
        <f t="shared" si="8815"/>
        <v>0</v>
      </c>
      <c r="FD179" s="547">
        <f t="shared" ref="FD179" si="8816">SUM(ER179:FC180)</f>
        <v>0</v>
      </c>
      <c r="FE179" s="333"/>
      <c r="FG179" s="32">
        <f>IF(AND($M179&lt;&gt;$FF$7),1,0)</f>
        <v>0</v>
      </c>
      <c r="FH179" s="32">
        <f>IF(AND($Q179&lt;&gt;$FF$7),1,0)</f>
        <v>0</v>
      </c>
      <c r="FI179" s="32">
        <f>IF(AND($U179&lt;&gt;$FF$7),1,0)</f>
        <v>0</v>
      </c>
      <c r="FJ179" s="32">
        <f>IF(AND($Y179&lt;&gt;$FF$7),1,0)</f>
        <v>0</v>
      </c>
      <c r="FK179" s="32">
        <f>IF(AND($AG179&lt;&gt;$FF$7),1,0)</f>
        <v>0</v>
      </c>
      <c r="FL179" s="32">
        <f>IF(AND($AK179&lt;&gt;$FF$7),1,0)</f>
        <v>0</v>
      </c>
      <c r="FM179" s="32">
        <f>IF(AND($AS179&lt;&gt;$FF$7),1,0)</f>
        <v>0</v>
      </c>
      <c r="FN179" s="32">
        <f>IF(AND($AW179&lt;&gt;$FF$7),1,0)</f>
        <v>0</v>
      </c>
      <c r="FO179" s="32">
        <f>IF(AND($BE179&lt;&gt;$FF$7),1,0)</f>
        <v>0</v>
      </c>
      <c r="FP179" s="32">
        <f>IF(AND($BI179&lt;&gt;$FF$7),1,0)</f>
        <v>0</v>
      </c>
      <c r="FQ179" s="32">
        <f>IF(AND($BQ179&lt;&gt;$FF$7),1,0)</f>
        <v>0</v>
      </c>
      <c r="FR179" s="32">
        <f>IF(AND($BU179&lt;&gt;$FF$7),1,0)</f>
        <v>0</v>
      </c>
      <c r="FU179" s="294">
        <f t="shared" ref="FU179" si="8817">IF($K179&lt;&gt;"NG",$GG179,0)</f>
        <v>0</v>
      </c>
      <c r="FV179" s="294">
        <f t="shared" ref="FV179" si="8818">IF($O179&lt;&gt;"NG",$GG179,0)</f>
        <v>0</v>
      </c>
      <c r="FW179" s="294">
        <f t="shared" ref="FW179" si="8819">IF($S179&lt;&gt;"NG",$GG179,0)</f>
        <v>0</v>
      </c>
      <c r="FX179" s="294">
        <f t="shared" ref="FX179" si="8820">IF($W179&lt;&gt;"NG",$GG179,0)</f>
        <v>0</v>
      </c>
      <c r="FY179" s="294">
        <f t="shared" ref="FY179" si="8821">IF($AE179&lt;&gt;"NG",$GG179,0)</f>
        <v>0</v>
      </c>
      <c r="FZ179" s="294">
        <f t="shared" ref="FZ179" si="8822">IF($AI179&lt;&gt;"NG",$GG179,0)</f>
        <v>0</v>
      </c>
      <c r="GA179" s="294">
        <f t="shared" ref="GA179" si="8823">IF($AQ179&lt;&gt;"NG",$GG179,0)</f>
        <v>0</v>
      </c>
      <c r="GB179" s="294">
        <f t="shared" ref="GB179" si="8824">IF($AU179&lt;&gt;"NG",$GG179,0)</f>
        <v>0</v>
      </c>
      <c r="GC179" s="294">
        <f t="shared" ref="GC179" si="8825">IF($BC179&lt;&gt;"NG",$GG179,0)</f>
        <v>0</v>
      </c>
      <c r="GD179" s="294">
        <f t="shared" ref="GD179" si="8826">IF($BG179&lt;&gt;"NG",$GG179,0)</f>
        <v>0</v>
      </c>
      <c r="GE179" s="294">
        <f t="shared" ref="GE179" si="8827">IF($BO179&lt;&gt;"NG",$GG179,0)</f>
        <v>0</v>
      </c>
      <c r="GF179" s="294">
        <f t="shared" ref="GF179" si="8828">IF($BS179&lt;&gt;"NG",$GG179,0)</f>
        <v>0</v>
      </c>
      <c r="GG179" s="294" t="e">
        <f>VLOOKUP($D179,リスト!$D:$S,15,FALSE)</f>
        <v>#N/A</v>
      </c>
      <c r="GH179" s="2" t="e">
        <f>INDEX(リスト!$V:$V,MATCH(中日程計画表!$D179,リスト!$D:$D,0))</f>
        <v>#N/A</v>
      </c>
      <c r="GI179" s="2" t="e">
        <f>INDEX(リスト!$A:$A,MATCH(中日程計画表!$D179,リスト!$D:$D,0))</f>
        <v>#N/A</v>
      </c>
      <c r="GJ179" s="2" t="e">
        <f>INDEX(リスト!$U:$U,MATCH(中日程計画表!$D179,リスト!$D:$D,0))</f>
        <v>#N/A</v>
      </c>
      <c r="GK179" s="5" t="e">
        <f>INDEX(リスト!$W:$W,MATCH(中日程計画表!$D179,リスト!$D:$D,0))</f>
        <v>#N/A</v>
      </c>
      <c r="GL179" s="2" t="s">
        <v>200</v>
      </c>
      <c r="GM179" s="296">
        <f>D179</f>
        <v>0</v>
      </c>
      <c r="GN179" s="296" t="str">
        <f>E179</f>
        <v>パスワード変更</v>
      </c>
      <c r="GU179" s="460" t="str">
        <f t="shared" ref="GU179" si="8829">AE179</f>
        <v>NG</v>
      </c>
      <c r="GV179" s="460">
        <f t="shared" ref="GV179" si="8830">EI179</f>
        <v>0</v>
      </c>
      <c r="GW179" s="460">
        <f t="shared" ref="GW179" si="8831">EI180</f>
        <v>0</v>
      </c>
      <c r="GX179" s="462">
        <f t="shared" ref="GX179" si="8832">EV179</f>
        <v>0</v>
      </c>
      <c r="GY179" s="460" t="str">
        <f t="shared" ref="GY179" si="8833">AI179</f>
        <v>NG</v>
      </c>
      <c r="GZ179" s="460">
        <f t="shared" ref="GZ179" si="8834">EJ179</f>
        <v>0</v>
      </c>
      <c r="HA179" s="460">
        <f t="shared" ref="HA179" si="8835">EJ180</f>
        <v>0</v>
      </c>
      <c r="HB179" s="462">
        <f t="shared" ref="HB179" si="8836">EW179</f>
        <v>0</v>
      </c>
      <c r="HC179" s="460" t="str">
        <f t="shared" ref="HC179" si="8837">AQ179</f>
        <v>NG</v>
      </c>
      <c r="HD179" s="460">
        <f t="shared" ref="HD179" si="8838">EK179</f>
        <v>0</v>
      </c>
      <c r="HE179" s="460">
        <f t="shared" ref="HE179" si="8839">EK180</f>
        <v>0</v>
      </c>
      <c r="HF179" s="462">
        <f t="shared" ref="HF179" si="8840">EX179</f>
        <v>0</v>
      </c>
      <c r="HG179" s="460" t="str">
        <f t="shared" ref="HG179" si="8841">AU179</f>
        <v>NG</v>
      </c>
      <c r="HH179" s="460">
        <f t="shared" ref="HH179" si="8842">EL179</f>
        <v>0</v>
      </c>
      <c r="HI179" s="460">
        <f t="shared" ref="HI179" si="8843">EL180</f>
        <v>0</v>
      </c>
      <c r="HJ179" s="462">
        <f t="shared" ref="HJ179" si="8844">EY179</f>
        <v>0</v>
      </c>
      <c r="HK179" s="460" t="str">
        <f t="shared" ref="HK179" si="8845">BC179</f>
        <v>NG</v>
      </c>
      <c r="HL179" s="460">
        <f t="shared" ref="HL179" si="8846">EM179</f>
        <v>0</v>
      </c>
      <c r="HM179" s="460">
        <f t="shared" ref="HM179" si="8847">EM180</f>
        <v>0</v>
      </c>
      <c r="HN179" s="462">
        <f t="shared" ref="HN179" si="8848">EZ179</f>
        <v>0</v>
      </c>
      <c r="HO179" s="460" t="str">
        <f t="shared" ref="HO179" si="8849">BG179</f>
        <v>NG</v>
      </c>
      <c r="HP179" s="460">
        <f t="shared" ref="HP179" si="8850">EN179</f>
        <v>0</v>
      </c>
      <c r="HQ179" s="460">
        <f t="shared" ref="HQ179" si="8851">EN180</f>
        <v>0</v>
      </c>
      <c r="HR179" s="462">
        <f t="shared" ref="HR179" si="8852">FA179</f>
        <v>0</v>
      </c>
      <c r="HS179" s="332"/>
    </row>
    <row r="180" spans="1:227" ht="12" customHeight="1">
      <c r="A180" s="489"/>
      <c r="B180" s="487"/>
      <c r="C180" s="475"/>
      <c r="D180" s="485"/>
      <c r="E180" s="483"/>
      <c r="F180" s="317"/>
      <c r="G180" s="317"/>
      <c r="H180" s="317"/>
      <c r="I180" s="317"/>
      <c r="J180" s="316"/>
      <c r="K180" s="481"/>
      <c r="L180" s="77"/>
      <c r="M180" s="77"/>
      <c r="N180" s="471"/>
      <c r="O180" s="475"/>
      <c r="P180" s="77"/>
      <c r="Q180" s="77"/>
      <c r="R180" s="471"/>
      <c r="S180" s="475"/>
      <c r="T180" s="77"/>
      <c r="U180" s="77"/>
      <c r="V180" s="471"/>
      <c r="W180" s="473"/>
      <c r="X180" s="77"/>
      <c r="Y180" s="77"/>
      <c r="Z180" s="471"/>
      <c r="AA180" s="477"/>
      <c r="AB180" s="80"/>
      <c r="AC180" s="80"/>
      <c r="AD180" s="471"/>
      <c r="AE180" s="473"/>
      <c r="AF180" s="77"/>
      <c r="AG180" s="77"/>
      <c r="AH180" s="471"/>
      <c r="AI180" s="473"/>
      <c r="AJ180" s="77"/>
      <c r="AK180" s="77"/>
      <c r="AL180" s="471"/>
      <c r="AM180" s="477"/>
      <c r="AN180" s="80"/>
      <c r="AO180" s="80"/>
      <c r="AP180" s="471"/>
      <c r="AQ180" s="473"/>
      <c r="AR180" s="77"/>
      <c r="AS180" s="77"/>
      <c r="AT180" s="471"/>
      <c r="AU180" s="473"/>
      <c r="AV180" s="77"/>
      <c r="AW180" s="77"/>
      <c r="AX180" s="471"/>
      <c r="AY180" s="477"/>
      <c r="AZ180" s="80"/>
      <c r="BA180" s="80"/>
      <c r="BB180" s="471"/>
      <c r="BC180" s="475"/>
      <c r="BD180" s="77"/>
      <c r="BE180" s="77"/>
      <c r="BF180" s="471"/>
      <c r="BG180" s="473"/>
      <c r="BH180" s="77"/>
      <c r="BI180" s="77"/>
      <c r="BJ180" s="471"/>
      <c r="BK180" s="477"/>
      <c r="BL180" s="80"/>
      <c r="BM180" s="80"/>
      <c r="BN180" s="471"/>
      <c r="BO180" s="475"/>
      <c r="BP180" s="77"/>
      <c r="BQ180" s="77"/>
      <c r="BR180" s="471"/>
      <c r="BS180" s="473"/>
      <c r="BT180" s="77"/>
      <c r="BU180" s="77"/>
      <c r="BV180" s="471"/>
      <c r="BW180" s="469"/>
      <c r="BX180" s="467"/>
      <c r="BY180" s="490"/>
      <c r="CA180" s="19">
        <f t="shared" ref="CA180" si="8853">IF(AND($N179=1,$M180&lt;&gt;$BZ$7),1,0)</f>
        <v>0</v>
      </c>
      <c r="CB180" s="19">
        <f t="shared" ref="CB180" si="8854">IF(AND($R179=1,$Q180&lt;&gt;$BZ$7),1,0)</f>
        <v>0</v>
      </c>
      <c r="CC180" s="19">
        <f t="shared" ref="CC180" si="8855">IF(AND($V179=1,$U180&lt;&gt;$BZ$7),1,0)</f>
        <v>0</v>
      </c>
      <c r="CD180" s="19">
        <f t="shared" ref="CD180" si="8856">IF(AND($Z179=1,$Y180&lt;&gt;$BZ$7),1,0)</f>
        <v>0</v>
      </c>
      <c r="CE180" s="19">
        <f t="shared" ref="CE180" si="8857">IF(AND($AH179=1,$AG180&lt;&gt;$BZ$7),1,0)</f>
        <v>0</v>
      </c>
      <c r="CF180" s="19">
        <f t="shared" ref="CF180" si="8858">IF(AND($AL179=1,$AK180&lt;&gt;$BZ$7),1,0)</f>
        <v>0</v>
      </c>
      <c r="CG180" s="19">
        <f t="shared" ref="CG180" si="8859">IF(AND($AT179=1,$AS180&lt;&gt;$BZ$7),1,0)</f>
        <v>0</v>
      </c>
      <c r="CH180" s="19">
        <f t="shared" ref="CH180" si="8860">IF(AND($AX179=1,$AW180&lt;&gt;$BZ$7),1,0)</f>
        <v>0</v>
      </c>
      <c r="CI180" s="19">
        <f t="shared" ref="CI180" si="8861">IF(AND($BF179=1,$BE180&lt;&gt;$BZ$7),1,0)</f>
        <v>0</v>
      </c>
      <c r="CJ180" s="19">
        <f t="shared" ref="CJ180" si="8862">IF(AND($BJ179=1,$BI180&lt;&gt;$BZ$7),1,0)</f>
        <v>0</v>
      </c>
      <c r="CK180" s="19">
        <f t="shared" ref="CK180" si="8863">IF(AND($BR179=1,$BQ180&lt;&gt;$BZ$7),1,0)</f>
        <v>0</v>
      </c>
      <c r="CL180" s="19">
        <f t="shared" ref="CL180" si="8864">IF(AND($BV179=1,$BU180&lt;&gt;$BZ$7),1,0)</f>
        <v>0</v>
      </c>
      <c r="CO180" s="19">
        <f>IF(AND($M180&lt;&gt;$CN$7,$M180&lt;=$CN$6),1,0)</f>
        <v>0</v>
      </c>
      <c r="CP180" s="19">
        <f>IF(AND($Q180&lt;&gt;$CN$7,$Q180&lt;=$CN$6),1,0)</f>
        <v>0</v>
      </c>
      <c r="CQ180" s="19">
        <f>IF(AND($U180&lt;&gt;$CN$7,$U180&lt;=$CN$6),1,0)</f>
        <v>0</v>
      </c>
      <c r="CR180" s="19">
        <f>IF(AND($Y180&lt;&gt;$CN$7,$Y180&lt;=$CN$6),1,0)</f>
        <v>0</v>
      </c>
      <c r="CS180" s="19">
        <f>IF(AND($AG180&lt;&gt;$CN$7,$AG180&lt;=$CN$6),1,0)</f>
        <v>0</v>
      </c>
      <c r="CT180" s="19">
        <f>IF(AND($AK180&lt;&gt;$CN$7,$AK180&lt;=$CN$6),1,0)</f>
        <v>0</v>
      </c>
      <c r="CU180" s="19">
        <f>IF(AND($AS180&lt;&gt;$CN$7,$AS180&lt;=$CN$6),1,0)</f>
        <v>0</v>
      </c>
      <c r="CV180" s="19">
        <f>IF(AND($AW180&lt;&gt;$CN$7,$AW180&lt;=$CN$6),1,0)</f>
        <v>0</v>
      </c>
      <c r="CW180" s="19">
        <f>IF(AND($BE180&lt;&gt;$CN$7,$BE180&lt;=$CN$6),1,0)</f>
        <v>0</v>
      </c>
      <c r="CX180" s="19">
        <f>IF(AND($BI180&lt;&gt;$CN$7,$BI180&lt;=$CN$6),1,0)</f>
        <v>0</v>
      </c>
      <c r="CY180" s="19">
        <f>IF(AND($BQ180&lt;&gt;$CN$7,$BQ180&lt;=$CN$6),1,0)</f>
        <v>0</v>
      </c>
      <c r="CZ180" s="19">
        <f>IF(AND($BU180&lt;&gt;$CN$7,$BU180&lt;=$CN$6),1,0)</f>
        <v>0</v>
      </c>
      <c r="DC180" s="19">
        <f>IF($N179=1,1,0)</f>
        <v>0</v>
      </c>
      <c r="DD180" s="19">
        <f>IF($R179=1,1,0)</f>
        <v>0</v>
      </c>
      <c r="DE180" s="19">
        <f>IF($V179=1,1,0)</f>
        <v>0</v>
      </c>
      <c r="DF180" s="19">
        <f>IF($Z179=1,1,0)</f>
        <v>0</v>
      </c>
      <c r="DG180" s="19">
        <f>IF($AH179=1,1,0)</f>
        <v>0</v>
      </c>
      <c r="DH180" s="19">
        <f>IF($AL179=1,1,0)</f>
        <v>0</v>
      </c>
      <c r="DI180" s="19">
        <f>IF($AT179=1,1,0)</f>
        <v>0</v>
      </c>
      <c r="DJ180" s="19">
        <f>IF($AX179=1,1,0)</f>
        <v>0</v>
      </c>
      <c r="DK180" s="19">
        <f>IF($BF179=1,1,0)</f>
        <v>0</v>
      </c>
      <c r="DL180" s="19">
        <f>IF($BJ179=1,1,0)</f>
        <v>0</v>
      </c>
      <c r="DM180" s="19">
        <f>IF($BR179=1,1,0)</f>
        <v>0</v>
      </c>
      <c r="DN180" s="19">
        <f>IF($BV179=1,1,0)</f>
        <v>0</v>
      </c>
      <c r="DQ180" s="19">
        <f t="shared" ref="DQ180" si="8865">IF($N179=1,1,0)</f>
        <v>0</v>
      </c>
      <c r="DR180" s="19">
        <f t="shared" ref="DR180" si="8866">IF($R179=1,1,0)</f>
        <v>0</v>
      </c>
      <c r="DS180" s="19">
        <f t="shared" ref="DS180" si="8867">IF($V179=1,1,0)</f>
        <v>0</v>
      </c>
      <c r="DT180" s="19">
        <f t="shared" ref="DT180" si="8868">IF($Z179=1,1,0)</f>
        <v>0</v>
      </c>
      <c r="DU180" s="19">
        <f t="shared" ref="DU180" si="8869">IF($AH179=1,1,0)</f>
        <v>0</v>
      </c>
      <c r="DV180" s="19">
        <f t="shared" ref="DV180" si="8870">IF($AL179=1,1,0)</f>
        <v>0</v>
      </c>
      <c r="DW180" s="19">
        <f t="shared" ref="DW180" si="8871">IF($AT179=1,1,0)</f>
        <v>0</v>
      </c>
      <c r="DX180" s="19">
        <f t="shared" ref="DX180" si="8872">IF($AX179=1,1,0)</f>
        <v>0</v>
      </c>
      <c r="DY180" s="19">
        <f t="shared" ref="DY180" si="8873">IF($BF179=1,1,0)</f>
        <v>0</v>
      </c>
      <c r="DZ180" s="19">
        <f t="shared" ref="DZ180" si="8874">IF($BJ179=1,1,0)</f>
        <v>0</v>
      </c>
      <c r="EA180" s="19">
        <f t="shared" ref="EA180" si="8875">IF($BR179=1,1,0)</f>
        <v>0</v>
      </c>
      <c r="EB180" s="19">
        <f t="shared" ref="EB180" si="8876">IF($BV179=1,1,0)</f>
        <v>0</v>
      </c>
      <c r="EE180" s="329">
        <f>N179*$FU180*週間進捗報告書!$G$9</f>
        <v>0</v>
      </c>
      <c r="EF180" s="329">
        <f>R179*$FV180*週間進捗報告書!$G$10</f>
        <v>0</v>
      </c>
      <c r="EG180" s="329">
        <f>V179*$FW180*週間進捗報告書!$G$11</f>
        <v>0</v>
      </c>
      <c r="EH180" s="329">
        <f>Z179*$FX180*週間進捗報告書!$G$12</f>
        <v>0</v>
      </c>
      <c r="EI180" s="329">
        <f>AH179*$FY180*週間進捗報告書!$G$13</f>
        <v>0</v>
      </c>
      <c r="EJ180" s="329">
        <f>AL179*$FZ180*週間進捗報告書!$G$14</f>
        <v>0</v>
      </c>
      <c r="EK180" s="329">
        <f>AT179*$GA180*週間進捗報告書!$G$15</f>
        <v>0</v>
      </c>
      <c r="EL180" s="329">
        <f>AX179*$GB180*週間進捗報告書!$G$16</f>
        <v>0</v>
      </c>
      <c r="EM180" s="329">
        <f>BF179*$GC180*週間進捗報告書!$G$17</f>
        <v>0</v>
      </c>
      <c r="EN180" s="329">
        <f>BJ179*$GD180*週間進捗報告書!$G$18</f>
        <v>0</v>
      </c>
      <c r="EO180" s="329">
        <f>BR179*$GE180*週間進捗報告書!$G$19</f>
        <v>0</v>
      </c>
      <c r="EP180" s="329">
        <f>BV179*$GF180*週間進捗報告書!$G$20</f>
        <v>0</v>
      </c>
      <c r="ER180" s="547"/>
      <c r="ES180" s="547"/>
      <c r="ET180" s="547"/>
      <c r="EU180" s="547"/>
      <c r="EV180" s="547"/>
      <c r="EW180" s="547"/>
      <c r="EX180" s="547"/>
      <c r="EY180" s="547"/>
      <c r="EZ180" s="547"/>
      <c r="FA180" s="547"/>
      <c r="FB180" s="547"/>
      <c r="FC180" s="547"/>
      <c r="FD180" s="547"/>
      <c r="FE180" s="332"/>
      <c r="FG180" s="19"/>
      <c r="FH180" s="19"/>
      <c r="FI180" s="19"/>
      <c r="FJ180" s="19"/>
      <c r="FK180" s="19"/>
      <c r="FL180" s="19"/>
      <c r="FM180" s="19"/>
      <c r="FN180" s="19"/>
      <c r="FO180" s="19"/>
      <c r="FP180" s="19"/>
      <c r="FQ180" s="19"/>
      <c r="FR180" s="19"/>
      <c r="FU180" s="295">
        <f t="shared" ref="FU180" si="8877">FU179</f>
        <v>0</v>
      </c>
      <c r="FV180" s="295">
        <f t="shared" ref="FV180" si="8878">FV179</f>
        <v>0</v>
      </c>
      <c r="FW180" s="295">
        <f t="shared" ref="FW180" si="8879">FW179</f>
        <v>0</v>
      </c>
      <c r="FX180" s="295">
        <f t="shared" ref="FX180" si="8880">FX179</f>
        <v>0</v>
      </c>
      <c r="FY180" s="295">
        <f t="shared" ref="FY180" si="8881">FY179</f>
        <v>0</v>
      </c>
      <c r="FZ180" s="295">
        <f t="shared" ref="FZ180" si="8882">FZ179</f>
        <v>0</v>
      </c>
      <c r="GA180" s="295">
        <f t="shared" ref="GA180" si="8883">GA179</f>
        <v>0</v>
      </c>
      <c r="GB180" s="295">
        <f t="shared" ref="GB180" si="8884">GB179</f>
        <v>0</v>
      </c>
      <c r="GC180" s="295">
        <f t="shared" ref="GC180" si="8885">GC179</f>
        <v>0</v>
      </c>
      <c r="GD180" s="295">
        <f t="shared" ref="GD180" si="8886">GD179</f>
        <v>0</v>
      </c>
      <c r="GE180" s="295">
        <f t="shared" ref="GE180" si="8887">GE179</f>
        <v>0</v>
      </c>
      <c r="GF180" s="295">
        <f t="shared" ref="GF180" si="8888">GF179</f>
        <v>0</v>
      </c>
      <c r="GG180" s="295" t="e">
        <f t="shared" ref="GG180" si="8889">GG179</f>
        <v>#N/A</v>
      </c>
      <c r="GH180" s="2" t="e">
        <f>INDEX(リスト!$V:$V,MATCH(中日程計画表!$D179,リスト!$D:$D,0))</f>
        <v>#N/A</v>
      </c>
      <c r="GI180" s="2" t="e">
        <f>INDEX(リスト!$A:$A,MATCH(中日程計画表!$D179,リスト!$D:$D,0))</f>
        <v>#N/A</v>
      </c>
      <c r="GJ180" s="2" t="e">
        <f>INDEX(リスト!$U:$U,MATCH(中日程計画表!$D179,リスト!$D:$D,0))</f>
        <v>#N/A</v>
      </c>
      <c r="GK180" s="5" t="e">
        <f>INDEX(リスト!$W:$W,MATCH(中日程計画表!$D179,リスト!$D:$D,0))</f>
        <v>#N/A</v>
      </c>
      <c r="GL180" s="2" t="s">
        <v>201</v>
      </c>
      <c r="GM180" s="296">
        <f t="shared" ref="GM180" si="8890">GM179</f>
        <v>0</v>
      </c>
      <c r="GN180" s="296" t="str">
        <f t="shared" ref="GN180" si="8891">GN179</f>
        <v>パスワード変更</v>
      </c>
      <c r="GU180" s="461"/>
      <c r="GV180" s="460"/>
      <c r="GW180" s="460"/>
      <c r="GX180" s="461"/>
      <c r="GY180" s="461"/>
      <c r="GZ180" s="460"/>
      <c r="HA180" s="460"/>
      <c r="HB180" s="461"/>
      <c r="HC180" s="461"/>
      <c r="HD180" s="460"/>
      <c r="HE180" s="460"/>
      <c r="HF180" s="461"/>
      <c r="HG180" s="461"/>
      <c r="HH180" s="460"/>
      <c r="HI180" s="460"/>
      <c r="HJ180" s="461"/>
      <c r="HK180" s="461"/>
      <c r="HL180" s="460"/>
      <c r="HM180" s="460"/>
      <c r="HN180" s="461"/>
      <c r="HO180" s="461"/>
      <c r="HP180" s="460"/>
      <c r="HQ180" s="460"/>
      <c r="HR180" s="461"/>
      <c r="HS180" s="4"/>
    </row>
    <row r="181" spans="1:227" ht="12" customHeight="1">
      <c r="A181" s="488" t="str">
        <f t="shared" ref="A181" ca="1" si="8892">INDIRECT("リスト!A"&amp;B181+6)</f>
        <v>マスタ</v>
      </c>
      <c r="B181" s="486">
        <f t="shared" ref="B181" si="8893">ROUNDDOWN((ROW()-6)/2,0)+1</f>
        <v>88</v>
      </c>
      <c r="C181" s="474" t="str">
        <f>機能グループ名</f>
        <v>システム</v>
      </c>
      <c r="D181" s="484">
        <f>機能ID</f>
        <v>0</v>
      </c>
      <c r="E181" s="482" t="str">
        <f>機能名</f>
        <v>月次締処理</v>
      </c>
      <c r="F181" s="315"/>
      <c r="G181" s="315"/>
      <c r="H181" s="315"/>
      <c r="I181" s="315"/>
      <c r="J181" s="316"/>
      <c r="K181" s="480" t="str">
        <f>担当者_SR</f>
        <v>NG</v>
      </c>
      <c r="L181" s="76"/>
      <c r="M181" s="76"/>
      <c r="N181" s="470"/>
      <c r="O181" s="474" t="str">
        <f>担当者_SRR</f>
        <v>NG</v>
      </c>
      <c r="P181" s="76"/>
      <c r="Q181" s="76"/>
      <c r="R181" s="470"/>
      <c r="S181" s="474" t="str">
        <f>担当者_DS</f>
        <v>NG</v>
      </c>
      <c r="T181" s="76"/>
      <c r="U181" s="76"/>
      <c r="V181" s="470"/>
      <c r="W181" s="472" t="str">
        <f>担当者_DSR</f>
        <v>NG</v>
      </c>
      <c r="X181" s="76"/>
      <c r="Y181" s="76"/>
      <c r="Z181" s="470"/>
      <c r="AA181" s="476"/>
      <c r="AB181" s="79"/>
      <c r="AC181" s="79"/>
      <c r="AD181" s="470">
        <f>IF(AC182 &lt;&gt; "",1,0)</f>
        <v>0</v>
      </c>
      <c r="AE181" s="472" t="str">
        <f>担当者_CD</f>
        <v>NG</v>
      </c>
      <c r="AF181" s="76"/>
      <c r="AG181" s="76"/>
      <c r="AH181" s="470"/>
      <c r="AI181" s="472" t="str">
        <f>担当者_DD</f>
        <v>NG</v>
      </c>
      <c r="AJ181" s="76"/>
      <c r="AK181" s="76"/>
      <c r="AL181" s="470"/>
      <c r="AM181" s="476"/>
      <c r="AN181" s="79"/>
      <c r="AO181" s="79"/>
      <c r="AP181" s="470">
        <f>IF(AO182 &lt;&gt; "",1,0)</f>
        <v>0</v>
      </c>
      <c r="AQ181" s="472" t="str">
        <f>担当者_MCL</f>
        <v>NG</v>
      </c>
      <c r="AR181" s="76"/>
      <c r="AS181" s="76"/>
      <c r="AT181" s="470"/>
      <c r="AU181" s="472" t="str">
        <f>担当者_MCLR</f>
        <v>NG</v>
      </c>
      <c r="AV181" s="76"/>
      <c r="AW181" s="76"/>
      <c r="AX181" s="470"/>
      <c r="AY181" s="476"/>
      <c r="AZ181" s="79"/>
      <c r="BA181" s="79"/>
      <c r="BB181" s="470">
        <f>IF(BA182 &lt;&gt; "",1,0)</f>
        <v>0</v>
      </c>
      <c r="BC181" s="474" t="str">
        <f>担当者_MT</f>
        <v>NG</v>
      </c>
      <c r="BD181" s="76"/>
      <c r="BE181" s="76"/>
      <c r="BF181" s="470"/>
      <c r="BG181" s="472" t="str">
        <f>担当者_M検</f>
        <v>NG</v>
      </c>
      <c r="BH181" s="76"/>
      <c r="BI181" s="76"/>
      <c r="BJ181" s="470"/>
      <c r="BK181" s="476"/>
      <c r="BL181" s="79"/>
      <c r="BM181" s="79"/>
      <c r="BN181" s="470">
        <v>0</v>
      </c>
      <c r="BO181" s="474" t="str">
        <f>担当者_モテ</f>
        <v>NG</v>
      </c>
      <c r="BP181" s="76"/>
      <c r="BQ181" s="76"/>
      <c r="BR181" s="470"/>
      <c r="BS181" s="472" t="str">
        <f>担当者_モテR</f>
        <v>NG</v>
      </c>
      <c r="BT181" s="76"/>
      <c r="BU181" s="76"/>
      <c r="BV181" s="470"/>
      <c r="BW181" s="468">
        <f t="shared" ref="BW181" si="8894">IFERROR(SUM(IF(K181&lt;&gt;"NG",N181*K$1,0),IF(O181&lt;&gt;"NG",R181*O$1,0),IF(S181&lt;&gt;"NG",V181*S$1,0),IF(W181&lt;&gt;"NG",Z181*W$1,0),IF(AA181&lt;&gt;"NG",AD181*AA$1,0),IF(AE181&lt;&gt;"NG",AH181*AE$1,0),IF(AI181&lt;&gt;"NG",AL181*AI$1,0),IF(AM181&lt;&gt;"NG",AP181*AM$1,0),IF(AQ181&lt;&gt;"NG",AT181*AQ$1,0),IF(AU181&lt;&gt;"NG",AX181*AU$1,0),IF(AY181&lt;&gt;"NG",BB181*AY$1,0),IF(BC181&lt;&gt;"NG",BF181*BC$1,0),IF(BG181&lt;&gt;"NG",BJ181*BG$1,0),IF(BK181&lt;&gt;"NG",BN181*BK$1,0),IF(BO181&lt;&gt;"NG",BR181*BO$1,0),IF(BS181&lt;&gt;"NG",BV181*BS$1,0))/SUM(IF(K181&lt;&gt;"NG",K$1,0),IF(O181&lt;&gt;"NG",O$1,0),IF(S181&lt;&gt;"NG",S$1,0),IF(W181&lt;&gt;"NG",W$1,0),IF(AA181&lt;&gt;"NG",AA$1,0),IF(AE181&lt;&gt;"NG",AE$1,0),IF(AI181&lt;&gt;"NG",AI$1,0),IF(AM181&lt;&gt;"NG",AM$1,0),IF(AQ181&lt;&gt;"NG",AQ$1,0),IF(AU181&lt;&gt;"NG",AU$1,0),IF(AY181&lt;&gt;"NG",AY$1,0),IF(BC181&lt;&gt;"NG",BC$1,0),IF(BG181&lt;&gt;"NG",BG$1,0),IF(BK181&lt;&gt;"NG",BK$1,0),IF(BO181&lt;&gt;"NG",BO$1,0),IF(BS181&lt;&gt;"NG",BS$1,0)),0)</f>
        <v>0</v>
      </c>
      <c r="BX181" s="466"/>
      <c r="BY181" s="490"/>
      <c r="BZ181" s="5"/>
      <c r="CA181" s="32">
        <f t="shared" ref="CA181" si="8895">IF(AND($M181&lt;&gt;$BZ$5,$M181&lt;=$BZ$6,$M181&lt;&gt;$BZ$7),1,0)</f>
        <v>0</v>
      </c>
      <c r="CB181" s="32">
        <f t="shared" ref="CB181" si="8896">IF(AND($Q181&lt;&gt;$BZ$5,$Q181&lt;=$BZ$6,$Q181&lt;&gt;$BZ$7),1,0)</f>
        <v>0</v>
      </c>
      <c r="CC181" s="32">
        <f t="shared" ref="CC181" si="8897">IF(AND($U181&lt;&gt;$BZ$5,$U181&lt;=$BZ$6,$U181&lt;&gt;$BZ$7),1,0)</f>
        <v>0</v>
      </c>
      <c r="CD181" s="32">
        <f t="shared" ref="CD181" si="8898">IF(AND($Y181&lt;&gt;$BZ$5,$Y181&lt;=$BZ$6,$Y181&lt;&gt;$BZ$7),1,0)</f>
        <v>0</v>
      </c>
      <c r="CE181" s="32">
        <f t="shared" ref="CE181" si="8899">IF(AND($AG181&lt;&gt;$BZ$5,$AG181&lt;=$BZ$6,$AG181&lt;&gt;$BZ$7),1,0)</f>
        <v>0</v>
      </c>
      <c r="CF181" s="32">
        <f t="shared" ref="CF181" si="8900">IF(AND($AK181&lt;&gt;$BZ$5,$AK181&lt;=$BZ$6,$AK181&lt;&gt;$BZ$7),1,0)</f>
        <v>0</v>
      </c>
      <c r="CG181" s="32">
        <f t="shared" ref="CG181" si="8901">IF(AND($AS181&lt;&gt;$BZ$5,$AS181&lt;=$BZ$6,$AS181&lt;&gt;$BZ$7),1,0)</f>
        <v>0</v>
      </c>
      <c r="CH181" s="32">
        <f t="shared" ref="CH181" si="8902">IF(AND($AW181&lt;&gt;$BZ$5,$AW181&lt;=$BZ$6,$AW181&lt;&gt;$BZ$7),1,0)</f>
        <v>0</v>
      </c>
      <c r="CI181" s="32">
        <f t="shared" ref="CI181" si="8903">IF(AND($BE181&lt;&gt;$BZ$5,$BE181&lt;=$BZ$6,$BE181&lt;&gt;$BZ$7),1,0)</f>
        <v>0</v>
      </c>
      <c r="CJ181" s="32">
        <f t="shared" ref="CJ181" si="8904">IF(AND($BI181&lt;&gt;$BZ$5,$BI181&lt;=$BZ$6,$BI181&lt;&gt;$BZ$7),1,0)</f>
        <v>0</v>
      </c>
      <c r="CK181" s="32">
        <f t="shared" ref="CK181" si="8905">IF(AND($BQ181&lt;&gt;$BZ$5,$BQ181&lt;=$BZ$6,$BQ181&lt;&gt;$BZ$7),1,0)</f>
        <v>0</v>
      </c>
      <c r="CL181" s="32">
        <f t="shared" ref="CL181" si="8906">IF(AND($BU181&lt;&gt;$BZ$5,$BU181&lt;=$BZ$6,$BU181&lt;&gt;$BZ$7),1,0)</f>
        <v>0</v>
      </c>
      <c r="CO181" s="32">
        <f>IF(AND($M181&lt;&gt;$CN$5,$M181&lt;=$CN$6,$M181&lt;&gt;$CN$7),1,0)</f>
        <v>0</v>
      </c>
      <c r="CP181" s="32">
        <f>IF(AND($Q181&lt;&gt;$CN$5,$Q181&lt;=$CN$6,$Q181&lt;&gt;$CN$7),1,0)</f>
        <v>0</v>
      </c>
      <c r="CQ181" s="32">
        <f>IF(AND($U181&lt;&gt;$CN$5,$U181&lt;=$CN$6,$U181&lt;&gt;$CN$7),1,0)</f>
        <v>0</v>
      </c>
      <c r="CR181" s="32">
        <f>IF(AND($Y181&lt;&gt;$CN$5,$Y181&lt;=$CN$6,$Y181&lt;&gt;$CN$7),1,0)</f>
        <v>0</v>
      </c>
      <c r="CS181" s="32">
        <f>IF(AND($AG181&lt;&gt;$CN$5,$AG181&lt;=$CN$6,$AG181&lt;&gt;$CN$7),1,0)</f>
        <v>0</v>
      </c>
      <c r="CT181" s="32">
        <f>IF(AND($AK181&lt;&gt;$CN$5,$AK181&lt;=$CN$6,$AK181&lt;&gt;$CN$7),1,0)</f>
        <v>0</v>
      </c>
      <c r="CU181" s="32">
        <f>IF(AND($AS181&lt;&gt;$CN$5,$AS181&lt;=$CN$6,$AS181&lt;&gt;$CN$7),1,0)</f>
        <v>0</v>
      </c>
      <c r="CV181" s="32">
        <f>IF(AND($AW181&lt;&gt;$CN$5,$AW181&lt;=$CN$6,$AW181&lt;&gt;$CN$7),1,0)</f>
        <v>0</v>
      </c>
      <c r="CW181" s="32">
        <f>IF(AND($BE181&lt;&gt;$CN$5,$BE181&lt;=$CN$6,$BE181&lt;&gt;$CN$7),1,0)</f>
        <v>0</v>
      </c>
      <c r="CX181" s="32">
        <f>IF(AND($BI181&lt;&gt;$CN$5,$BI181&lt;=$CN$6,$BI181&lt;&gt;$CN$7),1,0)</f>
        <v>0</v>
      </c>
      <c r="CY181" s="32">
        <f>IF(AND($BQ181&lt;&gt;$CN$5,$BQ181&lt;=$CN$6,$BQ181&lt;&gt;$CN$7),1,0)</f>
        <v>0</v>
      </c>
      <c r="CZ181" s="32">
        <f>IF(AND($BU181&lt;&gt;$CN$5,$BU181&lt;=$CN$6,$BU181&lt;&gt;$CN$7),1,0)</f>
        <v>0</v>
      </c>
      <c r="DC181" s="32">
        <f>IF(AND($M181&lt;&gt;$DB$5,$M181&lt;=$DB$6,$M181&lt;&gt;$CN$7),1,0)</f>
        <v>0</v>
      </c>
      <c r="DD181" s="32">
        <f>IF(AND($Q181&lt;&gt;$DB$5,$Q181&lt;=$DB$6,$Q181&lt;&gt;$CN$7),1,0)</f>
        <v>0</v>
      </c>
      <c r="DE181" s="32">
        <f>IF(AND($U181&lt;&gt;$DB$5,$U181&lt;=$DB$6,$U181&lt;&gt;$CN$7),1,0)</f>
        <v>0</v>
      </c>
      <c r="DF181" s="32">
        <f>IF(AND($Y181&lt;&gt;$DB$5,$Y181&lt;=$DB$6,$Y181&lt;&gt;$CN$7),1,0)</f>
        <v>0</v>
      </c>
      <c r="DG181" s="32">
        <f>IF(AND($AG181&lt;&gt;$DB$5,$AG181&lt;=$DB$6,$AG181&lt;&gt;$CN$7),1,0)</f>
        <v>0</v>
      </c>
      <c r="DH181" s="32">
        <f>IF(AND($AK181&lt;&gt;$DB$5,$AK181&lt;=$DB$6,$AK181&lt;&gt;$CN$7),1,0)</f>
        <v>0</v>
      </c>
      <c r="DI181" s="32">
        <f>IF(AND($AS181&lt;&gt;$DB$5,$AS181&lt;=$DB$6,$AS181&lt;&gt;$CN$7),1,0)</f>
        <v>0</v>
      </c>
      <c r="DJ181" s="32">
        <f>IF(AND($AW181&lt;&gt;$DB$5,$AW181&lt;=$DB$6,$AW181&lt;&gt;$CN$7),1,0)</f>
        <v>0</v>
      </c>
      <c r="DK181" s="32">
        <f>IF(AND($BE181&lt;&gt;$DB$5,$BE181&lt;=$DB$6,$BE181&lt;&gt;$CN$7),1,0)</f>
        <v>0</v>
      </c>
      <c r="DL181" s="32">
        <f>IF(AND($BI181&lt;&gt;$DB$5,$BI181&lt;=$DB$6,$BI181&lt;&gt;$CN$7),1,0)</f>
        <v>0</v>
      </c>
      <c r="DM181" s="32">
        <f>IF(AND($BQ181&lt;&gt;$DB$5,$BQ181&lt;=$DB$6,$BQ181&lt;&gt;$CN$7),1,0)</f>
        <v>0</v>
      </c>
      <c r="DN181" s="32">
        <f>IF(AND($BU181&lt;&gt;$DB$5,$BU181&lt;=$DB$6,$BU181&lt;&gt;$CN$7),1,0)</f>
        <v>0</v>
      </c>
      <c r="DQ181" s="32">
        <f t="shared" ref="DQ181" si="8907">IF(AND($M181&lt;&gt;$DP$5,$M181&lt;=$DP$6,$M181&lt;&gt;$CN$7),1,0)</f>
        <v>0</v>
      </c>
      <c r="DR181" s="32">
        <f t="shared" ref="DR181" si="8908">IF(AND($Q181&lt;&gt;$DP$5,$Q181&lt;=$DP$6,$Q181&lt;&gt;$CN$7),1,0)</f>
        <v>0</v>
      </c>
      <c r="DS181" s="32">
        <f t="shared" ref="DS181" si="8909">IF(AND($U181&lt;&gt;$DP$5,$U181&lt;=$DP$6,$U181&lt;&gt;$CN$7),1,0)</f>
        <v>0</v>
      </c>
      <c r="DT181" s="32">
        <f t="shared" ref="DT181" si="8910">IF(AND($Y181&lt;&gt;$DP$5,$Y181&lt;=$DP$6,$Y181&lt;&gt;$CN$7),1,0)</f>
        <v>0</v>
      </c>
      <c r="DU181" s="32">
        <f t="shared" ref="DU181" si="8911">IF(AND($AG181&lt;&gt;$DP$5,$AG181&lt;=$DP$6,$AG181&lt;&gt;$CN$7),1,0)</f>
        <v>0</v>
      </c>
      <c r="DV181" s="32">
        <f t="shared" ref="DV181" si="8912">IF(AND($AK181&lt;&gt;$DP$5,$AK181&lt;=$DP$6,$AK181&lt;&gt;$CN$7),1,0)</f>
        <v>0</v>
      </c>
      <c r="DW181" s="32">
        <f t="shared" ref="DW181" si="8913">IF(AND($AS181&lt;&gt;$DP$5,$AS181&lt;=$DP$6,$AS181&lt;&gt;$CN$7),1,0)</f>
        <v>0</v>
      </c>
      <c r="DX181" s="32">
        <f t="shared" ref="DX181" si="8914">IF(AND($AW181&lt;&gt;$DP$5,$AW181&lt;=$DP$6,$AW181&lt;&gt;$CN$7),1,0)</f>
        <v>0</v>
      </c>
      <c r="DY181" s="32">
        <f t="shared" ref="DY181" si="8915">IF(AND($BE181&lt;&gt;$DP$5,$BE181&lt;=$DP$6,$BE181&lt;&gt;$CN$7),1,0)</f>
        <v>0</v>
      </c>
      <c r="DZ181" s="32">
        <f t="shared" ref="DZ181" si="8916">IF(AND($BI181&lt;&gt;$DP$5,$BI181&lt;=$DP$6,$BI181&lt;&gt;$CN$7),1,0)</f>
        <v>0</v>
      </c>
      <c r="EA181" s="32">
        <f t="shared" ref="EA181" si="8917">IF(AND($BQ181&lt;&gt;$DP$5,$BQ181&lt;=$DP$6,$BQ181&lt;&gt;$CN$7),1,0)</f>
        <v>0</v>
      </c>
      <c r="EB181" s="32">
        <f t="shared" ref="EB181" si="8918">IF(AND($BU181&lt;&gt;$DP$5,$BU181&lt;=$DP$6,$BU181&lt;&gt;$CN$7),1,0)</f>
        <v>0</v>
      </c>
      <c r="EE181" s="328">
        <f>IF(M181&lt;&gt;"",IF(M181&lt;=$ED$6,1,IF(L181&gt;$ED$6,0,NETWORKDAYS(L181,$ED$6,祭日リスト)/NETWORKDAYS(L181,M181,祭日リスト)))*$GG181*週間進捗報告書!$G$9,0)</f>
        <v>0</v>
      </c>
      <c r="EF181" s="328">
        <f>IF(Q181&lt;&gt;"",IF(Q181&lt;=$ED$6,1,IF(P181&gt;$ED$6,0,NETWORKDAYS(P181,$ED$6,祭日リスト)/NETWORKDAYS(P181,Q181,祭日リスト)))*$GG181*週間進捗報告書!$G$10,0)</f>
        <v>0</v>
      </c>
      <c r="EG181" s="328">
        <f>IF(U181&lt;&gt;"",IF(U181&lt;=$ED$6,1,IF(T181&gt;$ED$6,0,NETWORKDAYS(T181,$ED$6,祭日リスト)/NETWORKDAYS(T181,U181,祭日リスト)))*$GG181*週間進捗報告書!$G$11,0)</f>
        <v>0</v>
      </c>
      <c r="EH181" s="328">
        <f>IF(Y181&lt;&gt;"",IF(Y181&lt;=$ED$6,1,IF(X181&gt;$ED$6,0,NETWORKDAYS(X181,$ED$6,祭日リスト)/NETWORKDAYS(X181,Y181,祭日リスト)))*$GG181*週間進捗報告書!$G$12,0)</f>
        <v>0</v>
      </c>
      <c r="EI181" s="328">
        <f>IF(AG181&lt;&gt;"",IF(AG181&lt;=$ED$6,1,IF(AF181&gt;$ED$6,0,NETWORKDAYS(AF181,$ED$6,祭日リスト)/NETWORKDAYS(AF181,AG181,祭日リスト)))*$GG181*週間進捗報告書!$G$13,0)</f>
        <v>0</v>
      </c>
      <c r="EJ181" s="328">
        <f>IF(AK181&lt;&gt;"",IF(AK181&lt;=$ED$6,1,IF(AJ181&gt;$ED$6,0,NETWORKDAYS(AJ181,$ED$6,祭日リスト)/NETWORKDAYS(AJ181,AK181,祭日リスト)))*$GG181*週間進捗報告書!$G$14,0)</f>
        <v>0</v>
      </c>
      <c r="EK181" s="328">
        <f>IF(AS181&lt;&gt;"",IF(AS181&lt;=$ED$6,1,IF(AR181&gt;$ED$6,0,NETWORKDAYS(AR181,$ED$6,祭日リスト)/NETWORKDAYS(AR181,AS181,祭日リスト)))*$GG181*週間進捗報告書!$G$15,0)</f>
        <v>0</v>
      </c>
      <c r="EL181" s="328">
        <f>IF(AW181&lt;&gt;"",IF(AW181&lt;=$ED$6,1,IF(AV181&gt;$ED$6,0,NETWORKDAYS(AV181,$ED$6,祭日リスト)/NETWORKDAYS(AV181,AW181,祭日リスト)))*$GG181*週間進捗報告書!$G$16,0)</f>
        <v>0</v>
      </c>
      <c r="EM181" s="328">
        <f>IF(BE181&lt;&gt;"",IF(BE181&lt;=$ED$6,1,IF(BD181&gt;$ED$6,0,NETWORKDAYS(BD181,$ED$6,祭日リスト)/NETWORKDAYS(BD181,BE181,祭日リスト)))*$GG181*週間進捗報告書!$G$17,0)</f>
        <v>0</v>
      </c>
      <c r="EN181" s="328">
        <f>IF(BI181&lt;&gt;"",IF(BI181&lt;=$ED$6,1,IF(BH181&gt;$ED$6,0,NETWORKDAYS(BH181,$ED$6,祭日リスト)/NETWORKDAYS(BH181,BI181,祭日リスト)))*$GG181*週間進捗報告書!$G$18,0)</f>
        <v>0</v>
      </c>
      <c r="EO181" s="328">
        <f>IF(BQ181&lt;&gt;"",IF(BQ181&lt;=$ED$6,1,IF(BP181&gt;$ED$6,0,NETWORKDAYS(BP181,$ED$6,祭日リスト)/NETWORKDAYS(BP181,BQ181,祭日リスト)))*$GG181*週間進捗報告書!$G$19,0)</f>
        <v>0</v>
      </c>
      <c r="EP181" s="328">
        <f>IF(BU181&lt;&gt;"",IF(BU181&lt;=$ED$6,1,IF(BT181&gt;$ED$6,0,NETWORKDAYS(BT181,$ED$6,祭日リスト)/NETWORKDAYS(BT181,BU181,祭日リスト)))*$GG181*週間進捗報告書!$G$20,0)</f>
        <v>0</v>
      </c>
      <c r="ER181" s="547">
        <f t="shared" ref="ER181:FC181" si="8919">EE181-EE182</f>
        <v>0</v>
      </c>
      <c r="ES181" s="547">
        <f t="shared" si="8919"/>
        <v>0</v>
      </c>
      <c r="ET181" s="547">
        <f t="shared" si="8919"/>
        <v>0</v>
      </c>
      <c r="EU181" s="547">
        <f t="shared" si="8919"/>
        <v>0</v>
      </c>
      <c r="EV181" s="547">
        <f t="shared" si="8919"/>
        <v>0</v>
      </c>
      <c r="EW181" s="547">
        <f t="shared" si="8919"/>
        <v>0</v>
      </c>
      <c r="EX181" s="547">
        <f t="shared" si="8919"/>
        <v>0</v>
      </c>
      <c r="EY181" s="547">
        <f t="shared" si="8919"/>
        <v>0</v>
      </c>
      <c r="EZ181" s="547">
        <f t="shared" si="8919"/>
        <v>0</v>
      </c>
      <c r="FA181" s="547">
        <f t="shared" si="8919"/>
        <v>0</v>
      </c>
      <c r="FB181" s="547">
        <f t="shared" si="8919"/>
        <v>0</v>
      </c>
      <c r="FC181" s="547">
        <f t="shared" si="8919"/>
        <v>0</v>
      </c>
      <c r="FD181" s="547">
        <f t="shared" ref="FD181" si="8920">SUM(ER181:FC182)</f>
        <v>0</v>
      </c>
      <c r="FE181" s="333"/>
      <c r="FG181" s="32">
        <f>IF(AND($M181&lt;&gt;$FF$7),1,0)</f>
        <v>0</v>
      </c>
      <c r="FH181" s="32">
        <f>IF(AND($Q181&lt;&gt;$FF$7),1,0)</f>
        <v>0</v>
      </c>
      <c r="FI181" s="32">
        <f>IF(AND($U181&lt;&gt;$FF$7),1,0)</f>
        <v>0</v>
      </c>
      <c r="FJ181" s="32">
        <f>IF(AND($Y181&lt;&gt;$FF$7),1,0)</f>
        <v>0</v>
      </c>
      <c r="FK181" s="32">
        <f>IF(AND($AG181&lt;&gt;$FF$7),1,0)</f>
        <v>0</v>
      </c>
      <c r="FL181" s="32">
        <f>IF(AND($AK181&lt;&gt;$FF$7),1,0)</f>
        <v>0</v>
      </c>
      <c r="FM181" s="32">
        <f>IF(AND($AS181&lt;&gt;$FF$7),1,0)</f>
        <v>0</v>
      </c>
      <c r="FN181" s="32">
        <f>IF(AND($AW181&lt;&gt;$FF$7),1,0)</f>
        <v>0</v>
      </c>
      <c r="FO181" s="32">
        <f>IF(AND($BE181&lt;&gt;$FF$7),1,0)</f>
        <v>0</v>
      </c>
      <c r="FP181" s="32">
        <f>IF(AND($BI181&lt;&gt;$FF$7),1,0)</f>
        <v>0</v>
      </c>
      <c r="FQ181" s="32">
        <f>IF(AND($BQ181&lt;&gt;$FF$7),1,0)</f>
        <v>0</v>
      </c>
      <c r="FR181" s="32">
        <f>IF(AND($BU181&lt;&gt;$FF$7),1,0)</f>
        <v>0</v>
      </c>
      <c r="FU181" s="294">
        <f t="shared" ref="FU181" si="8921">IF($K181&lt;&gt;"NG",$GG181,0)</f>
        <v>0</v>
      </c>
      <c r="FV181" s="294">
        <f t="shared" ref="FV181" si="8922">IF($O181&lt;&gt;"NG",$GG181,0)</f>
        <v>0</v>
      </c>
      <c r="FW181" s="294">
        <f t="shared" ref="FW181" si="8923">IF($S181&lt;&gt;"NG",$GG181,0)</f>
        <v>0</v>
      </c>
      <c r="FX181" s="294">
        <f t="shared" ref="FX181" si="8924">IF($W181&lt;&gt;"NG",$GG181,0)</f>
        <v>0</v>
      </c>
      <c r="FY181" s="294">
        <f t="shared" ref="FY181" si="8925">IF($AE181&lt;&gt;"NG",$GG181,0)</f>
        <v>0</v>
      </c>
      <c r="FZ181" s="294">
        <f t="shared" ref="FZ181" si="8926">IF($AI181&lt;&gt;"NG",$GG181,0)</f>
        <v>0</v>
      </c>
      <c r="GA181" s="294">
        <f t="shared" ref="GA181" si="8927">IF($AQ181&lt;&gt;"NG",$GG181,0)</f>
        <v>0</v>
      </c>
      <c r="GB181" s="294">
        <f t="shared" ref="GB181" si="8928">IF($AU181&lt;&gt;"NG",$GG181,0)</f>
        <v>0</v>
      </c>
      <c r="GC181" s="294">
        <f t="shared" ref="GC181" si="8929">IF($BC181&lt;&gt;"NG",$GG181,0)</f>
        <v>0</v>
      </c>
      <c r="GD181" s="294">
        <f t="shared" ref="GD181" si="8930">IF($BG181&lt;&gt;"NG",$GG181,0)</f>
        <v>0</v>
      </c>
      <c r="GE181" s="294">
        <f t="shared" ref="GE181" si="8931">IF($BO181&lt;&gt;"NG",$GG181,0)</f>
        <v>0</v>
      </c>
      <c r="GF181" s="294">
        <f t="shared" ref="GF181" si="8932">IF($BS181&lt;&gt;"NG",$GG181,0)</f>
        <v>0</v>
      </c>
      <c r="GG181" s="294" t="e">
        <f>VLOOKUP($D181,リスト!$D:$S,15,FALSE)</f>
        <v>#N/A</v>
      </c>
      <c r="GH181" s="2" t="e">
        <f>INDEX(リスト!$V:$V,MATCH(中日程計画表!$D181,リスト!$D:$D,0))</f>
        <v>#N/A</v>
      </c>
      <c r="GI181" s="2" t="e">
        <f>INDEX(リスト!$A:$A,MATCH(中日程計画表!$D181,リスト!$D:$D,0))</f>
        <v>#N/A</v>
      </c>
      <c r="GJ181" s="2" t="e">
        <f>INDEX(リスト!$U:$U,MATCH(中日程計画表!$D181,リスト!$D:$D,0))</f>
        <v>#N/A</v>
      </c>
      <c r="GK181" s="5" t="e">
        <f>INDEX(リスト!$W:$W,MATCH(中日程計画表!$D181,リスト!$D:$D,0))</f>
        <v>#N/A</v>
      </c>
      <c r="GL181" s="2" t="s">
        <v>200</v>
      </c>
      <c r="GM181" s="296">
        <f>D181</f>
        <v>0</v>
      </c>
      <c r="GN181" s="296" t="str">
        <f>E181</f>
        <v>月次締処理</v>
      </c>
      <c r="GU181" s="460" t="str">
        <f t="shared" ref="GU181" si="8933">AE181</f>
        <v>NG</v>
      </c>
      <c r="GV181" s="460">
        <f t="shared" ref="GV181" si="8934">EI181</f>
        <v>0</v>
      </c>
      <c r="GW181" s="460">
        <f t="shared" ref="GW181" si="8935">EI182</f>
        <v>0</v>
      </c>
      <c r="GX181" s="462">
        <f t="shared" ref="GX181" si="8936">EV181</f>
        <v>0</v>
      </c>
      <c r="GY181" s="460" t="str">
        <f t="shared" ref="GY181" si="8937">AI181</f>
        <v>NG</v>
      </c>
      <c r="GZ181" s="460">
        <f t="shared" ref="GZ181" si="8938">EJ181</f>
        <v>0</v>
      </c>
      <c r="HA181" s="460">
        <f t="shared" ref="HA181" si="8939">EJ182</f>
        <v>0</v>
      </c>
      <c r="HB181" s="462">
        <f t="shared" ref="HB181" si="8940">EW181</f>
        <v>0</v>
      </c>
      <c r="HC181" s="460" t="str">
        <f t="shared" ref="HC181" si="8941">AQ181</f>
        <v>NG</v>
      </c>
      <c r="HD181" s="460">
        <f t="shared" ref="HD181" si="8942">EK181</f>
        <v>0</v>
      </c>
      <c r="HE181" s="460">
        <f t="shared" ref="HE181" si="8943">EK182</f>
        <v>0</v>
      </c>
      <c r="HF181" s="462">
        <f t="shared" ref="HF181" si="8944">EX181</f>
        <v>0</v>
      </c>
      <c r="HG181" s="460" t="str">
        <f t="shared" ref="HG181" si="8945">AU181</f>
        <v>NG</v>
      </c>
      <c r="HH181" s="460">
        <f t="shared" ref="HH181" si="8946">EL181</f>
        <v>0</v>
      </c>
      <c r="HI181" s="460">
        <f t="shared" ref="HI181" si="8947">EL182</f>
        <v>0</v>
      </c>
      <c r="HJ181" s="462">
        <f t="shared" ref="HJ181" si="8948">EY181</f>
        <v>0</v>
      </c>
      <c r="HK181" s="460" t="str">
        <f t="shared" ref="HK181" si="8949">BC181</f>
        <v>NG</v>
      </c>
      <c r="HL181" s="460">
        <f t="shared" ref="HL181" si="8950">EM181</f>
        <v>0</v>
      </c>
      <c r="HM181" s="460">
        <f t="shared" ref="HM181" si="8951">EM182</f>
        <v>0</v>
      </c>
      <c r="HN181" s="462">
        <f t="shared" ref="HN181" si="8952">EZ181</f>
        <v>0</v>
      </c>
      <c r="HO181" s="460" t="str">
        <f t="shared" ref="HO181" si="8953">BG181</f>
        <v>NG</v>
      </c>
      <c r="HP181" s="460">
        <f t="shared" ref="HP181" si="8954">EN181</f>
        <v>0</v>
      </c>
      <c r="HQ181" s="460">
        <f t="shared" ref="HQ181" si="8955">EN182</f>
        <v>0</v>
      </c>
      <c r="HR181" s="462">
        <f t="shared" ref="HR181" si="8956">FA181</f>
        <v>0</v>
      </c>
      <c r="HS181" s="332"/>
    </row>
    <row r="182" spans="1:227" ht="12" customHeight="1">
      <c r="A182" s="489"/>
      <c r="B182" s="487"/>
      <c r="C182" s="475"/>
      <c r="D182" s="485"/>
      <c r="E182" s="483"/>
      <c r="F182" s="317"/>
      <c r="G182" s="317"/>
      <c r="H182" s="317"/>
      <c r="I182" s="317"/>
      <c r="J182" s="316"/>
      <c r="K182" s="481"/>
      <c r="L182" s="77"/>
      <c r="M182" s="77"/>
      <c r="N182" s="471"/>
      <c r="O182" s="475"/>
      <c r="P182" s="77"/>
      <c r="Q182" s="77"/>
      <c r="R182" s="471"/>
      <c r="S182" s="475"/>
      <c r="T182" s="77"/>
      <c r="U182" s="77"/>
      <c r="V182" s="471"/>
      <c r="W182" s="473"/>
      <c r="X182" s="77"/>
      <c r="Y182" s="77"/>
      <c r="Z182" s="471"/>
      <c r="AA182" s="477"/>
      <c r="AB182" s="80"/>
      <c r="AC182" s="80"/>
      <c r="AD182" s="471"/>
      <c r="AE182" s="473"/>
      <c r="AF182" s="77"/>
      <c r="AG182" s="77"/>
      <c r="AH182" s="471"/>
      <c r="AI182" s="473"/>
      <c r="AJ182" s="77"/>
      <c r="AK182" s="77"/>
      <c r="AL182" s="471"/>
      <c r="AM182" s="477"/>
      <c r="AN182" s="80"/>
      <c r="AO182" s="80"/>
      <c r="AP182" s="471"/>
      <c r="AQ182" s="473"/>
      <c r="AR182" s="77"/>
      <c r="AS182" s="77"/>
      <c r="AT182" s="471"/>
      <c r="AU182" s="473"/>
      <c r="AV182" s="77"/>
      <c r="AW182" s="77"/>
      <c r="AX182" s="471"/>
      <c r="AY182" s="477"/>
      <c r="AZ182" s="80"/>
      <c r="BA182" s="80"/>
      <c r="BB182" s="471"/>
      <c r="BC182" s="475"/>
      <c r="BD182" s="77"/>
      <c r="BE182" s="77"/>
      <c r="BF182" s="471"/>
      <c r="BG182" s="473"/>
      <c r="BH182" s="77"/>
      <c r="BI182" s="77"/>
      <c r="BJ182" s="471"/>
      <c r="BK182" s="477"/>
      <c r="BL182" s="80"/>
      <c r="BM182" s="80"/>
      <c r="BN182" s="471"/>
      <c r="BO182" s="475"/>
      <c r="BP182" s="77"/>
      <c r="BQ182" s="77"/>
      <c r="BR182" s="471"/>
      <c r="BS182" s="473"/>
      <c r="BT182" s="77"/>
      <c r="BU182" s="77"/>
      <c r="BV182" s="471"/>
      <c r="BW182" s="469"/>
      <c r="BX182" s="467"/>
      <c r="BY182" s="490"/>
      <c r="CA182" s="19">
        <f t="shared" ref="CA182" si="8957">IF(AND($N181=1,$M182&lt;&gt;$BZ$7),1,0)</f>
        <v>0</v>
      </c>
      <c r="CB182" s="19">
        <f t="shared" ref="CB182" si="8958">IF(AND($R181=1,$Q182&lt;&gt;$BZ$7),1,0)</f>
        <v>0</v>
      </c>
      <c r="CC182" s="19">
        <f t="shared" ref="CC182" si="8959">IF(AND($V181=1,$U182&lt;&gt;$BZ$7),1,0)</f>
        <v>0</v>
      </c>
      <c r="CD182" s="19">
        <f t="shared" ref="CD182" si="8960">IF(AND($Z181=1,$Y182&lt;&gt;$BZ$7),1,0)</f>
        <v>0</v>
      </c>
      <c r="CE182" s="19">
        <f t="shared" ref="CE182" si="8961">IF(AND($AH181=1,$AG182&lt;&gt;$BZ$7),1,0)</f>
        <v>0</v>
      </c>
      <c r="CF182" s="19">
        <f t="shared" ref="CF182" si="8962">IF(AND($AL181=1,$AK182&lt;&gt;$BZ$7),1,0)</f>
        <v>0</v>
      </c>
      <c r="CG182" s="19">
        <f t="shared" ref="CG182" si="8963">IF(AND($AT181=1,$AS182&lt;&gt;$BZ$7),1,0)</f>
        <v>0</v>
      </c>
      <c r="CH182" s="19">
        <f t="shared" ref="CH182" si="8964">IF(AND($AX181=1,$AW182&lt;&gt;$BZ$7),1,0)</f>
        <v>0</v>
      </c>
      <c r="CI182" s="19">
        <f t="shared" ref="CI182" si="8965">IF(AND($BF181=1,$BE182&lt;&gt;$BZ$7),1,0)</f>
        <v>0</v>
      </c>
      <c r="CJ182" s="19">
        <f t="shared" ref="CJ182" si="8966">IF(AND($BJ181=1,$BI182&lt;&gt;$BZ$7),1,0)</f>
        <v>0</v>
      </c>
      <c r="CK182" s="19">
        <f t="shared" ref="CK182" si="8967">IF(AND($BR181=1,$BQ182&lt;&gt;$BZ$7),1,0)</f>
        <v>0</v>
      </c>
      <c r="CL182" s="19">
        <f t="shared" ref="CL182" si="8968">IF(AND($BV181=1,$BU182&lt;&gt;$BZ$7),1,0)</f>
        <v>0</v>
      </c>
      <c r="CO182" s="19">
        <f>IF(AND($M182&lt;&gt;$CN$7,$M182&lt;=$CN$6),1,0)</f>
        <v>0</v>
      </c>
      <c r="CP182" s="19">
        <f>IF(AND($Q182&lt;&gt;$CN$7,$Q182&lt;=$CN$6),1,0)</f>
        <v>0</v>
      </c>
      <c r="CQ182" s="19">
        <f>IF(AND($U182&lt;&gt;$CN$7,$U182&lt;=$CN$6),1,0)</f>
        <v>0</v>
      </c>
      <c r="CR182" s="19">
        <f>IF(AND($Y182&lt;&gt;$CN$7,$Y182&lt;=$CN$6),1,0)</f>
        <v>0</v>
      </c>
      <c r="CS182" s="19">
        <f>IF(AND($AG182&lt;&gt;$CN$7,$AG182&lt;=$CN$6),1,0)</f>
        <v>0</v>
      </c>
      <c r="CT182" s="19">
        <f>IF(AND($AK182&lt;&gt;$CN$7,$AK182&lt;=$CN$6),1,0)</f>
        <v>0</v>
      </c>
      <c r="CU182" s="19">
        <f>IF(AND($AS182&lt;&gt;$CN$7,$AS182&lt;=$CN$6),1,0)</f>
        <v>0</v>
      </c>
      <c r="CV182" s="19">
        <f>IF(AND($AW182&lt;&gt;$CN$7,$AW182&lt;=$CN$6),1,0)</f>
        <v>0</v>
      </c>
      <c r="CW182" s="19">
        <f>IF(AND($BE182&lt;&gt;$CN$7,$BE182&lt;=$CN$6),1,0)</f>
        <v>0</v>
      </c>
      <c r="CX182" s="19">
        <f>IF(AND($BI182&lt;&gt;$CN$7,$BI182&lt;=$CN$6),1,0)</f>
        <v>0</v>
      </c>
      <c r="CY182" s="19">
        <f>IF(AND($BQ182&lt;&gt;$CN$7,$BQ182&lt;=$CN$6),1,0)</f>
        <v>0</v>
      </c>
      <c r="CZ182" s="19">
        <f>IF(AND($BU182&lt;&gt;$CN$7,$BU182&lt;=$CN$6),1,0)</f>
        <v>0</v>
      </c>
      <c r="DC182" s="19">
        <f>IF($N181=1,1,0)</f>
        <v>0</v>
      </c>
      <c r="DD182" s="19">
        <f>IF($R181=1,1,0)</f>
        <v>0</v>
      </c>
      <c r="DE182" s="19">
        <f>IF($V181=1,1,0)</f>
        <v>0</v>
      </c>
      <c r="DF182" s="19">
        <f>IF($Z181=1,1,0)</f>
        <v>0</v>
      </c>
      <c r="DG182" s="19">
        <f>IF($AH181=1,1,0)</f>
        <v>0</v>
      </c>
      <c r="DH182" s="19">
        <f>IF($AL181=1,1,0)</f>
        <v>0</v>
      </c>
      <c r="DI182" s="19">
        <f>IF($AT181=1,1,0)</f>
        <v>0</v>
      </c>
      <c r="DJ182" s="19">
        <f>IF($AX181=1,1,0)</f>
        <v>0</v>
      </c>
      <c r="DK182" s="19">
        <f>IF($BF181=1,1,0)</f>
        <v>0</v>
      </c>
      <c r="DL182" s="19">
        <f>IF($BJ181=1,1,0)</f>
        <v>0</v>
      </c>
      <c r="DM182" s="19">
        <f>IF($BR181=1,1,0)</f>
        <v>0</v>
      </c>
      <c r="DN182" s="19">
        <f>IF($BV181=1,1,0)</f>
        <v>0</v>
      </c>
      <c r="DQ182" s="19">
        <f t="shared" ref="DQ182" si="8969">IF($N181=1,1,0)</f>
        <v>0</v>
      </c>
      <c r="DR182" s="19">
        <f t="shared" ref="DR182" si="8970">IF($R181=1,1,0)</f>
        <v>0</v>
      </c>
      <c r="DS182" s="19">
        <f t="shared" ref="DS182" si="8971">IF($V181=1,1,0)</f>
        <v>0</v>
      </c>
      <c r="DT182" s="19">
        <f t="shared" ref="DT182" si="8972">IF($Z181=1,1,0)</f>
        <v>0</v>
      </c>
      <c r="DU182" s="19">
        <f t="shared" ref="DU182" si="8973">IF($AH181=1,1,0)</f>
        <v>0</v>
      </c>
      <c r="DV182" s="19">
        <f t="shared" ref="DV182" si="8974">IF($AL181=1,1,0)</f>
        <v>0</v>
      </c>
      <c r="DW182" s="19">
        <f t="shared" ref="DW182" si="8975">IF($AT181=1,1,0)</f>
        <v>0</v>
      </c>
      <c r="DX182" s="19">
        <f t="shared" ref="DX182" si="8976">IF($AX181=1,1,0)</f>
        <v>0</v>
      </c>
      <c r="DY182" s="19">
        <f t="shared" ref="DY182" si="8977">IF($BF181=1,1,0)</f>
        <v>0</v>
      </c>
      <c r="DZ182" s="19">
        <f t="shared" ref="DZ182" si="8978">IF($BJ181=1,1,0)</f>
        <v>0</v>
      </c>
      <c r="EA182" s="19">
        <f t="shared" ref="EA182" si="8979">IF($BR181=1,1,0)</f>
        <v>0</v>
      </c>
      <c r="EB182" s="19">
        <f t="shared" ref="EB182" si="8980">IF($BV181=1,1,0)</f>
        <v>0</v>
      </c>
      <c r="EE182" s="329">
        <f>N181*$FU182*週間進捗報告書!$G$9</f>
        <v>0</v>
      </c>
      <c r="EF182" s="329">
        <f>R181*$FV182*週間進捗報告書!$G$10</f>
        <v>0</v>
      </c>
      <c r="EG182" s="329">
        <f>V181*$FW182*週間進捗報告書!$G$11</f>
        <v>0</v>
      </c>
      <c r="EH182" s="329">
        <f>Z181*$FX182*週間進捗報告書!$G$12</f>
        <v>0</v>
      </c>
      <c r="EI182" s="329">
        <f>AH181*$FY182*週間進捗報告書!$G$13</f>
        <v>0</v>
      </c>
      <c r="EJ182" s="329">
        <f>AL181*$FZ182*週間進捗報告書!$G$14</f>
        <v>0</v>
      </c>
      <c r="EK182" s="329">
        <f>AT181*$GA182*週間進捗報告書!$G$15</f>
        <v>0</v>
      </c>
      <c r="EL182" s="329">
        <f>AX181*$GB182*週間進捗報告書!$G$16</f>
        <v>0</v>
      </c>
      <c r="EM182" s="329">
        <f>BF181*$GC182*週間進捗報告書!$G$17</f>
        <v>0</v>
      </c>
      <c r="EN182" s="329">
        <f>BJ181*$GD182*週間進捗報告書!$G$18</f>
        <v>0</v>
      </c>
      <c r="EO182" s="329">
        <f>BR181*$GE182*週間進捗報告書!$G$19</f>
        <v>0</v>
      </c>
      <c r="EP182" s="329">
        <f>BV181*$GF182*週間進捗報告書!$G$20</f>
        <v>0</v>
      </c>
      <c r="ER182" s="547"/>
      <c r="ES182" s="547"/>
      <c r="ET182" s="547"/>
      <c r="EU182" s="547"/>
      <c r="EV182" s="547"/>
      <c r="EW182" s="547"/>
      <c r="EX182" s="547"/>
      <c r="EY182" s="547"/>
      <c r="EZ182" s="547"/>
      <c r="FA182" s="547"/>
      <c r="FB182" s="547"/>
      <c r="FC182" s="547"/>
      <c r="FD182" s="547"/>
      <c r="FE182" s="332"/>
      <c r="FG182" s="19"/>
      <c r="FH182" s="19"/>
      <c r="FI182" s="19"/>
      <c r="FJ182" s="19"/>
      <c r="FK182" s="19"/>
      <c r="FL182" s="19"/>
      <c r="FM182" s="19"/>
      <c r="FN182" s="19"/>
      <c r="FO182" s="19"/>
      <c r="FP182" s="19"/>
      <c r="FQ182" s="19"/>
      <c r="FR182" s="19"/>
      <c r="FU182" s="295">
        <f t="shared" ref="FU182" si="8981">FU181</f>
        <v>0</v>
      </c>
      <c r="FV182" s="295">
        <f t="shared" ref="FV182" si="8982">FV181</f>
        <v>0</v>
      </c>
      <c r="FW182" s="295">
        <f t="shared" ref="FW182" si="8983">FW181</f>
        <v>0</v>
      </c>
      <c r="FX182" s="295">
        <f t="shared" ref="FX182" si="8984">FX181</f>
        <v>0</v>
      </c>
      <c r="FY182" s="295">
        <f t="shared" ref="FY182" si="8985">FY181</f>
        <v>0</v>
      </c>
      <c r="FZ182" s="295">
        <f t="shared" ref="FZ182" si="8986">FZ181</f>
        <v>0</v>
      </c>
      <c r="GA182" s="295">
        <f t="shared" ref="GA182" si="8987">GA181</f>
        <v>0</v>
      </c>
      <c r="GB182" s="295">
        <f t="shared" ref="GB182" si="8988">GB181</f>
        <v>0</v>
      </c>
      <c r="GC182" s="295">
        <f t="shared" ref="GC182" si="8989">GC181</f>
        <v>0</v>
      </c>
      <c r="GD182" s="295">
        <f t="shared" ref="GD182" si="8990">GD181</f>
        <v>0</v>
      </c>
      <c r="GE182" s="295">
        <f t="shared" ref="GE182" si="8991">GE181</f>
        <v>0</v>
      </c>
      <c r="GF182" s="295">
        <f t="shared" ref="GF182" si="8992">GF181</f>
        <v>0</v>
      </c>
      <c r="GG182" s="295" t="e">
        <f t="shared" ref="GG182" si="8993">GG181</f>
        <v>#N/A</v>
      </c>
      <c r="GH182" s="2" t="e">
        <f>INDEX(リスト!$V:$V,MATCH(中日程計画表!$D181,リスト!$D:$D,0))</f>
        <v>#N/A</v>
      </c>
      <c r="GI182" s="2" t="e">
        <f>INDEX(リスト!$A:$A,MATCH(中日程計画表!$D181,リスト!$D:$D,0))</f>
        <v>#N/A</v>
      </c>
      <c r="GJ182" s="2" t="e">
        <f>INDEX(リスト!$U:$U,MATCH(中日程計画表!$D181,リスト!$D:$D,0))</f>
        <v>#N/A</v>
      </c>
      <c r="GK182" s="5" t="e">
        <f>INDEX(リスト!$W:$W,MATCH(中日程計画表!$D181,リスト!$D:$D,0))</f>
        <v>#N/A</v>
      </c>
      <c r="GL182" s="2" t="s">
        <v>201</v>
      </c>
      <c r="GM182" s="296">
        <f t="shared" ref="GM182" si="8994">GM181</f>
        <v>0</v>
      </c>
      <c r="GN182" s="296" t="str">
        <f t="shared" ref="GN182" si="8995">GN181</f>
        <v>月次締処理</v>
      </c>
      <c r="GU182" s="461"/>
      <c r="GV182" s="460"/>
      <c r="GW182" s="460"/>
      <c r="GX182" s="461"/>
      <c r="GY182" s="461"/>
      <c r="GZ182" s="460"/>
      <c r="HA182" s="460"/>
      <c r="HB182" s="461"/>
      <c r="HC182" s="461"/>
      <c r="HD182" s="460"/>
      <c r="HE182" s="460"/>
      <c r="HF182" s="461"/>
      <c r="HG182" s="461"/>
      <c r="HH182" s="460"/>
      <c r="HI182" s="460"/>
      <c r="HJ182" s="461"/>
      <c r="HK182" s="461"/>
      <c r="HL182" s="460"/>
      <c r="HM182" s="460"/>
      <c r="HN182" s="461"/>
      <c r="HO182" s="461"/>
      <c r="HP182" s="460"/>
      <c r="HQ182" s="460"/>
      <c r="HR182" s="461"/>
      <c r="HS182" s="4"/>
    </row>
    <row r="183" spans="1:227" ht="12" customHeight="1">
      <c r="A183" s="488" t="str">
        <f t="shared" ref="A183" ca="1" si="8996">INDIRECT("リスト!A"&amp;B183+6)</f>
        <v>マスタ</v>
      </c>
      <c r="B183" s="486">
        <f t="shared" ref="B183" si="8997">ROUNDDOWN((ROW()-6)/2,0)+1</f>
        <v>89</v>
      </c>
      <c r="C183" s="474" t="str">
        <f>機能グループ名</f>
        <v>システム</v>
      </c>
      <c r="D183" s="484">
        <f>機能ID</f>
        <v>0</v>
      </c>
      <c r="E183" s="482" t="str">
        <f>機能名</f>
        <v>データ繰越処理</v>
      </c>
      <c r="F183" s="315"/>
      <c r="G183" s="315"/>
      <c r="H183" s="315"/>
      <c r="I183" s="315"/>
      <c r="J183" s="316"/>
      <c r="K183" s="480" t="str">
        <f>担当者_SR</f>
        <v>NG</v>
      </c>
      <c r="L183" s="76"/>
      <c r="M183" s="76"/>
      <c r="N183" s="470"/>
      <c r="O183" s="474" t="str">
        <f>担当者_SRR</f>
        <v>NG</v>
      </c>
      <c r="P183" s="76"/>
      <c r="Q183" s="76"/>
      <c r="R183" s="470"/>
      <c r="S183" s="474" t="str">
        <f>担当者_DS</f>
        <v>NG</v>
      </c>
      <c r="T183" s="76"/>
      <c r="U183" s="76"/>
      <c r="V183" s="470"/>
      <c r="W183" s="472" t="str">
        <f>担当者_DSR</f>
        <v>NG</v>
      </c>
      <c r="X183" s="76"/>
      <c r="Y183" s="76"/>
      <c r="Z183" s="478"/>
      <c r="AA183" s="476"/>
      <c r="AB183" s="79"/>
      <c r="AC183" s="79"/>
      <c r="AD183" s="470">
        <f>IF(AC184 &lt;&gt; "",1,0)</f>
        <v>0</v>
      </c>
      <c r="AE183" s="472" t="str">
        <f>担当者_CD</f>
        <v>NG</v>
      </c>
      <c r="AF183" s="76"/>
      <c r="AG183" s="76"/>
      <c r="AH183" s="470"/>
      <c r="AI183" s="472" t="str">
        <f>担当者_DD</f>
        <v>NG</v>
      </c>
      <c r="AJ183" s="76"/>
      <c r="AK183" s="76"/>
      <c r="AL183" s="478"/>
      <c r="AM183" s="476"/>
      <c r="AN183" s="79"/>
      <c r="AO183" s="79"/>
      <c r="AP183" s="470">
        <f>IF(AO184 &lt;&gt; "",1,0)</f>
        <v>0</v>
      </c>
      <c r="AQ183" s="472" t="str">
        <f>担当者_MCL</f>
        <v>NG</v>
      </c>
      <c r="AR183" s="76"/>
      <c r="AS183" s="76"/>
      <c r="AT183" s="470"/>
      <c r="AU183" s="472" t="str">
        <f>担当者_MCLR</f>
        <v>NG</v>
      </c>
      <c r="AV183" s="76"/>
      <c r="AW183" s="76"/>
      <c r="AX183" s="470"/>
      <c r="AY183" s="476"/>
      <c r="AZ183" s="79"/>
      <c r="BA183" s="79"/>
      <c r="BB183" s="470">
        <f>IF(BA184 &lt;&gt; "",1,0)</f>
        <v>0</v>
      </c>
      <c r="BC183" s="474" t="str">
        <f>担当者_MT</f>
        <v>NG</v>
      </c>
      <c r="BD183" s="76"/>
      <c r="BE183" s="76"/>
      <c r="BF183" s="470"/>
      <c r="BG183" s="472" t="str">
        <f>担当者_M検</f>
        <v>NG</v>
      </c>
      <c r="BH183" s="76"/>
      <c r="BI183" s="76"/>
      <c r="BJ183" s="470"/>
      <c r="BK183" s="476"/>
      <c r="BL183" s="79"/>
      <c r="BM183" s="79"/>
      <c r="BN183" s="470">
        <v>0</v>
      </c>
      <c r="BO183" s="474" t="str">
        <f>担当者_モテ</f>
        <v>NG</v>
      </c>
      <c r="BP183" s="76"/>
      <c r="BQ183" s="76"/>
      <c r="BR183" s="470"/>
      <c r="BS183" s="472" t="str">
        <f>担当者_モテR</f>
        <v>NG</v>
      </c>
      <c r="BT183" s="76"/>
      <c r="BU183" s="76"/>
      <c r="BV183" s="470"/>
      <c r="BW183" s="468">
        <f t="shared" ref="BW183" si="8998">IFERROR(SUM(IF(K183&lt;&gt;"NG",N183*K$1,0),IF(O183&lt;&gt;"NG",R183*O$1,0),IF(S183&lt;&gt;"NG",V183*S$1,0),IF(W183&lt;&gt;"NG",Z183*W$1,0),IF(AA183&lt;&gt;"NG",AD183*AA$1,0),IF(AE183&lt;&gt;"NG",AH183*AE$1,0),IF(AI183&lt;&gt;"NG",AL183*AI$1,0),IF(AM183&lt;&gt;"NG",AP183*AM$1,0),IF(AQ183&lt;&gt;"NG",AT183*AQ$1,0),IF(AU183&lt;&gt;"NG",AX183*AU$1,0),IF(AY183&lt;&gt;"NG",BB183*AY$1,0),IF(BC183&lt;&gt;"NG",BF183*BC$1,0),IF(BG183&lt;&gt;"NG",BJ183*BG$1,0),IF(BK183&lt;&gt;"NG",BN183*BK$1,0),IF(BO183&lt;&gt;"NG",BR183*BO$1,0),IF(BS183&lt;&gt;"NG",BV183*BS$1,0))/SUM(IF(K183&lt;&gt;"NG",K$1,0),IF(O183&lt;&gt;"NG",O$1,0),IF(S183&lt;&gt;"NG",S$1,0),IF(W183&lt;&gt;"NG",W$1,0),IF(AA183&lt;&gt;"NG",AA$1,0),IF(AE183&lt;&gt;"NG",AE$1,0),IF(AI183&lt;&gt;"NG",AI$1,0),IF(AM183&lt;&gt;"NG",AM$1,0),IF(AQ183&lt;&gt;"NG",AQ$1,0),IF(AU183&lt;&gt;"NG",AU$1,0),IF(AY183&lt;&gt;"NG",AY$1,0),IF(BC183&lt;&gt;"NG",BC$1,0),IF(BG183&lt;&gt;"NG",BG$1,0),IF(BK183&lt;&gt;"NG",BK$1,0),IF(BO183&lt;&gt;"NG",BO$1,0),IF(BS183&lt;&gt;"NG",BS$1,0)),0)</f>
        <v>0</v>
      </c>
      <c r="BX183" s="466"/>
      <c r="BY183" s="490"/>
      <c r="BZ183" s="5"/>
      <c r="CA183" s="32">
        <f t="shared" ref="CA183" si="8999">IF(AND($M183&lt;&gt;$BZ$5,$M183&lt;=$BZ$6,$M183&lt;&gt;$BZ$7),1,0)</f>
        <v>0</v>
      </c>
      <c r="CB183" s="32">
        <f t="shared" ref="CB183" si="9000">IF(AND($Q183&lt;&gt;$BZ$5,$Q183&lt;=$BZ$6,$Q183&lt;&gt;$BZ$7),1,0)</f>
        <v>0</v>
      </c>
      <c r="CC183" s="32">
        <f t="shared" ref="CC183" si="9001">IF(AND($U183&lt;&gt;$BZ$5,$U183&lt;=$BZ$6,$U183&lt;&gt;$BZ$7),1,0)</f>
        <v>0</v>
      </c>
      <c r="CD183" s="32">
        <f t="shared" ref="CD183" si="9002">IF(AND($Y183&lt;&gt;$BZ$5,$Y183&lt;=$BZ$6,$Y183&lt;&gt;$BZ$7),1,0)</f>
        <v>0</v>
      </c>
      <c r="CE183" s="32">
        <f t="shared" ref="CE183" si="9003">IF(AND($AG183&lt;&gt;$BZ$5,$AG183&lt;=$BZ$6,$AG183&lt;&gt;$BZ$7),1,0)</f>
        <v>0</v>
      </c>
      <c r="CF183" s="32">
        <f t="shared" ref="CF183" si="9004">IF(AND($AK183&lt;&gt;$BZ$5,$AK183&lt;=$BZ$6,$AK183&lt;&gt;$BZ$7),1,0)</f>
        <v>0</v>
      </c>
      <c r="CG183" s="32">
        <f t="shared" ref="CG183" si="9005">IF(AND($AS183&lt;&gt;$BZ$5,$AS183&lt;=$BZ$6,$AS183&lt;&gt;$BZ$7),1,0)</f>
        <v>0</v>
      </c>
      <c r="CH183" s="32">
        <f t="shared" ref="CH183" si="9006">IF(AND($AW183&lt;&gt;$BZ$5,$AW183&lt;=$BZ$6,$AW183&lt;&gt;$BZ$7),1,0)</f>
        <v>0</v>
      </c>
      <c r="CI183" s="32">
        <f t="shared" ref="CI183" si="9007">IF(AND($BE183&lt;&gt;$BZ$5,$BE183&lt;=$BZ$6,$BE183&lt;&gt;$BZ$7),1,0)</f>
        <v>0</v>
      </c>
      <c r="CJ183" s="32">
        <f t="shared" ref="CJ183" si="9008">IF(AND($BI183&lt;&gt;$BZ$5,$BI183&lt;=$BZ$6,$BI183&lt;&gt;$BZ$7),1,0)</f>
        <v>0</v>
      </c>
      <c r="CK183" s="32">
        <f t="shared" ref="CK183" si="9009">IF(AND($BQ183&lt;&gt;$BZ$5,$BQ183&lt;=$BZ$6,$BQ183&lt;&gt;$BZ$7),1,0)</f>
        <v>0</v>
      </c>
      <c r="CL183" s="32">
        <f t="shared" ref="CL183" si="9010">IF(AND($BU183&lt;&gt;$BZ$5,$BU183&lt;=$BZ$6,$BU183&lt;&gt;$BZ$7),1,0)</f>
        <v>0</v>
      </c>
      <c r="CO183" s="32">
        <f>IF(AND($M183&lt;&gt;$CN$5,$M183&lt;=$CN$6,$M183&lt;&gt;$CN$7),1,0)</f>
        <v>0</v>
      </c>
      <c r="CP183" s="32">
        <f>IF(AND($Q183&lt;&gt;$CN$5,$Q183&lt;=$CN$6,$Q183&lt;&gt;$CN$7),1,0)</f>
        <v>0</v>
      </c>
      <c r="CQ183" s="32">
        <f>IF(AND($U183&lt;&gt;$CN$5,$U183&lt;=$CN$6,$U183&lt;&gt;$CN$7),1,0)</f>
        <v>0</v>
      </c>
      <c r="CR183" s="32">
        <f>IF(AND($Y183&lt;&gt;$CN$5,$Y183&lt;=$CN$6,$Y183&lt;&gt;$CN$7),1,0)</f>
        <v>0</v>
      </c>
      <c r="CS183" s="32">
        <f>IF(AND($AG183&lt;&gt;$CN$5,$AG183&lt;=$CN$6,$AG183&lt;&gt;$CN$7),1,0)</f>
        <v>0</v>
      </c>
      <c r="CT183" s="32">
        <f>IF(AND($AK183&lt;&gt;$CN$5,$AK183&lt;=$CN$6,$AK183&lt;&gt;$CN$7),1,0)</f>
        <v>0</v>
      </c>
      <c r="CU183" s="32">
        <f>IF(AND($AS183&lt;&gt;$CN$5,$AS183&lt;=$CN$6,$AS183&lt;&gt;$CN$7),1,0)</f>
        <v>0</v>
      </c>
      <c r="CV183" s="32">
        <f>IF(AND($AW183&lt;&gt;$CN$5,$AW183&lt;=$CN$6,$AW183&lt;&gt;$CN$7),1,0)</f>
        <v>0</v>
      </c>
      <c r="CW183" s="32">
        <f>IF(AND($BE183&lt;&gt;$CN$5,$BE183&lt;=$CN$6,$BE183&lt;&gt;$CN$7),1,0)</f>
        <v>0</v>
      </c>
      <c r="CX183" s="32">
        <f>IF(AND($BI183&lt;&gt;$CN$5,$BI183&lt;=$CN$6,$BI183&lt;&gt;$CN$7),1,0)</f>
        <v>0</v>
      </c>
      <c r="CY183" s="32">
        <f>IF(AND($BQ183&lt;&gt;$CN$5,$BQ183&lt;=$CN$6,$BQ183&lt;&gt;$CN$7),1,0)</f>
        <v>0</v>
      </c>
      <c r="CZ183" s="32">
        <f>IF(AND($BU183&lt;&gt;$CN$5,$BU183&lt;=$CN$6,$BU183&lt;&gt;$CN$7),1,0)</f>
        <v>0</v>
      </c>
      <c r="DC183" s="32">
        <f>IF(AND($M183&lt;&gt;$DB$5,$M183&lt;=$DB$6,$M183&lt;&gt;$CN$7),1,0)</f>
        <v>0</v>
      </c>
      <c r="DD183" s="32">
        <f>IF(AND($Q183&lt;&gt;$DB$5,$Q183&lt;=$DB$6,$Q183&lt;&gt;$CN$7),1,0)</f>
        <v>0</v>
      </c>
      <c r="DE183" s="32">
        <f>IF(AND($U183&lt;&gt;$DB$5,$U183&lt;=$DB$6,$U183&lt;&gt;$CN$7),1,0)</f>
        <v>0</v>
      </c>
      <c r="DF183" s="32">
        <f>IF(AND($Y183&lt;&gt;$DB$5,$Y183&lt;=$DB$6,$Y183&lt;&gt;$CN$7),1,0)</f>
        <v>0</v>
      </c>
      <c r="DG183" s="32">
        <f>IF(AND($AG183&lt;&gt;$DB$5,$AG183&lt;=$DB$6,$AG183&lt;&gt;$CN$7),1,0)</f>
        <v>0</v>
      </c>
      <c r="DH183" s="32">
        <f>IF(AND($AK183&lt;&gt;$DB$5,$AK183&lt;=$DB$6,$AK183&lt;&gt;$CN$7),1,0)</f>
        <v>0</v>
      </c>
      <c r="DI183" s="32">
        <f>IF(AND($AS183&lt;&gt;$DB$5,$AS183&lt;=$DB$6,$AS183&lt;&gt;$CN$7),1,0)</f>
        <v>0</v>
      </c>
      <c r="DJ183" s="32">
        <f>IF(AND($AW183&lt;&gt;$DB$5,$AW183&lt;=$DB$6,$AW183&lt;&gt;$CN$7),1,0)</f>
        <v>0</v>
      </c>
      <c r="DK183" s="32">
        <f>IF(AND($BE183&lt;&gt;$DB$5,$BE183&lt;=$DB$6,$BE183&lt;&gt;$CN$7),1,0)</f>
        <v>0</v>
      </c>
      <c r="DL183" s="32">
        <f>IF(AND($BI183&lt;&gt;$DB$5,$BI183&lt;=$DB$6,$BI183&lt;&gt;$CN$7),1,0)</f>
        <v>0</v>
      </c>
      <c r="DM183" s="32">
        <f>IF(AND($BQ183&lt;&gt;$DB$5,$BQ183&lt;=$DB$6,$BQ183&lt;&gt;$CN$7),1,0)</f>
        <v>0</v>
      </c>
      <c r="DN183" s="32">
        <f>IF(AND($BU183&lt;&gt;$DB$5,$BU183&lt;=$DB$6,$BU183&lt;&gt;$CN$7),1,0)</f>
        <v>0</v>
      </c>
      <c r="DQ183" s="32">
        <f t="shared" ref="DQ183" si="9011">IF(AND($M183&lt;&gt;$DP$5,$M183&lt;=$DP$6,$M183&lt;&gt;$CN$7),1,0)</f>
        <v>0</v>
      </c>
      <c r="DR183" s="32">
        <f t="shared" ref="DR183" si="9012">IF(AND($Q183&lt;&gt;$DP$5,$Q183&lt;=$DP$6,$Q183&lt;&gt;$CN$7),1,0)</f>
        <v>0</v>
      </c>
      <c r="DS183" s="32">
        <f t="shared" ref="DS183" si="9013">IF(AND($U183&lt;&gt;$DP$5,$U183&lt;=$DP$6,$U183&lt;&gt;$CN$7),1,0)</f>
        <v>0</v>
      </c>
      <c r="DT183" s="32">
        <f t="shared" ref="DT183" si="9014">IF(AND($Y183&lt;&gt;$DP$5,$Y183&lt;=$DP$6,$Y183&lt;&gt;$CN$7),1,0)</f>
        <v>0</v>
      </c>
      <c r="DU183" s="32">
        <f t="shared" ref="DU183" si="9015">IF(AND($AG183&lt;&gt;$DP$5,$AG183&lt;=$DP$6,$AG183&lt;&gt;$CN$7),1,0)</f>
        <v>0</v>
      </c>
      <c r="DV183" s="32">
        <f t="shared" ref="DV183" si="9016">IF(AND($AK183&lt;&gt;$DP$5,$AK183&lt;=$DP$6,$AK183&lt;&gt;$CN$7),1,0)</f>
        <v>0</v>
      </c>
      <c r="DW183" s="32">
        <f t="shared" ref="DW183" si="9017">IF(AND($AS183&lt;&gt;$DP$5,$AS183&lt;=$DP$6,$AS183&lt;&gt;$CN$7),1,0)</f>
        <v>0</v>
      </c>
      <c r="DX183" s="32">
        <f t="shared" ref="DX183" si="9018">IF(AND($AW183&lt;&gt;$DP$5,$AW183&lt;=$DP$6,$AW183&lt;&gt;$CN$7),1,0)</f>
        <v>0</v>
      </c>
      <c r="DY183" s="32">
        <f t="shared" ref="DY183" si="9019">IF(AND($BE183&lt;&gt;$DP$5,$BE183&lt;=$DP$6,$BE183&lt;&gt;$CN$7),1,0)</f>
        <v>0</v>
      </c>
      <c r="DZ183" s="32">
        <f t="shared" ref="DZ183" si="9020">IF(AND($BI183&lt;&gt;$DP$5,$BI183&lt;=$DP$6,$BI183&lt;&gt;$CN$7),1,0)</f>
        <v>0</v>
      </c>
      <c r="EA183" s="32">
        <f t="shared" ref="EA183" si="9021">IF(AND($BQ183&lt;&gt;$DP$5,$BQ183&lt;=$DP$6,$BQ183&lt;&gt;$CN$7),1,0)</f>
        <v>0</v>
      </c>
      <c r="EB183" s="32">
        <f t="shared" ref="EB183" si="9022">IF(AND($BU183&lt;&gt;$DP$5,$BU183&lt;=$DP$6,$BU183&lt;&gt;$CN$7),1,0)</f>
        <v>0</v>
      </c>
      <c r="EE183" s="328">
        <f>IF(M183&lt;&gt;"",IF(M183&lt;=$ED$6,1,IF(L183&gt;$ED$6,0,NETWORKDAYS(L183,$ED$6,祭日リスト)/NETWORKDAYS(L183,M183,祭日リスト)))*$GG183*週間進捗報告書!$G$9,0)</f>
        <v>0</v>
      </c>
      <c r="EF183" s="328">
        <f>IF(Q183&lt;&gt;"",IF(Q183&lt;=$ED$6,1,IF(P183&gt;$ED$6,0,NETWORKDAYS(P183,$ED$6,祭日リスト)/NETWORKDAYS(P183,Q183,祭日リスト)))*$GG183*週間進捗報告書!$G$10,0)</f>
        <v>0</v>
      </c>
      <c r="EG183" s="328">
        <f>IF(U183&lt;&gt;"",IF(U183&lt;=$ED$6,1,IF(T183&gt;$ED$6,0,NETWORKDAYS(T183,$ED$6,祭日リスト)/NETWORKDAYS(T183,U183,祭日リスト)))*$GG183*週間進捗報告書!$G$11,0)</f>
        <v>0</v>
      </c>
      <c r="EH183" s="328">
        <f>IF(Y183&lt;&gt;"",IF(Y183&lt;=$ED$6,1,IF(X183&gt;$ED$6,0,NETWORKDAYS(X183,$ED$6,祭日リスト)/NETWORKDAYS(X183,Y183,祭日リスト)))*$GG183*週間進捗報告書!$G$12,0)</f>
        <v>0</v>
      </c>
      <c r="EI183" s="328">
        <f>IF(AG183&lt;&gt;"",IF(AG183&lt;=$ED$6,1,IF(AF183&gt;$ED$6,0,NETWORKDAYS(AF183,$ED$6,祭日リスト)/NETWORKDAYS(AF183,AG183,祭日リスト)))*$GG183*週間進捗報告書!$G$13,0)</f>
        <v>0</v>
      </c>
      <c r="EJ183" s="328">
        <f>IF(AK183&lt;&gt;"",IF(AK183&lt;=$ED$6,1,IF(AJ183&gt;$ED$6,0,NETWORKDAYS(AJ183,$ED$6,祭日リスト)/NETWORKDAYS(AJ183,AK183,祭日リスト)))*$GG183*週間進捗報告書!$G$14,0)</f>
        <v>0</v>
      </c>
      <c r="EK183" s="328">
        <f>IF(AS183&lt;&gt;"",IF(AS183&lt;=$ED$6,1,IF(AR183&gt;$ED$6,0,NETWORKDAYS(AR183,$ED$6,祭日リスト)/NETWORKDAYS(AR183,AS183,祭日リスト)))*$GG183*週間進捗報告書!$G$15,0)</f>
        <v>0</v>
      </c>
      <c r="EL183" s="328">
        <f>IF(AW183&lt;&gt;"",IF(AW183&lt;=$ED$6,1,IF(AV183&gt;$ED$6,0,NETWORKDAYS(AV183,$ED$6,祭日リスト)/NETWORKDAYS(AV183,AW183,祭日リスト)))*$GG183*週間進捗報告書!$G$16,0)</f>
        <v>0</v>
      </c>
      <c r="EM183" s="328">
        <f>IF(BE183&lt;&gt;"",IF(BE183&lt;=$ED$6,1,IF(BD183&gt;$ED$6,0,NETWORKDAYS(BD183,$ED$6,祭日リスト)/NETWORKDAYS(BD183,BE183,祭日リスト)))*$GG183*週間進捗報告書!$G$17,0)</f>
        <v>0</v>
      </c>
      <c r="EN183" s="328">
        <f>IF(BI183&lt;&gt;"",IF(BI183&lt;=$ED$6,1,IF(BH183&gt;$ED$6,0,NETWORKDAYS(BH183,$ED$6,祭日リスト)/NETWORKDAYS(BH183,BI183,祭日リスト)))*$GG183*週間進捗報告書!$G$18,0)</f>
        <v>0</v>
      </c>
      <c r="EO183" s="328">
        <f>IF(BQ183&lt;&gt;"",IF(BQ183&lt;=$ED$6,1,IF(BP183&gt;$ED$6,0,NETWORKDAYS(BP183,$ED$6,祭日リスト)/NETWORKDAYS(BP183,BQ183,祭日リスト)))*$GG183*週間進捗報告書!$G$19,0)</f>
        <v>0</v>
      </c>
      <c r="EP183" s="328">
        <f>IF(BU183&lt;&gt;"",IF(BU183&lt;=$ED$6,1,IF(BT183&gt;$ED$6,0,NETWORKDAYS(BT183,$ED$6,祭日リスト)/NETWORKDAYS(BT183,BU183,祭日リスト)))*$GG183*週間進捗報告書!$G$20,0)</f>
        <v>0</v>
      </c>
      <c r="ER183" s="547">
        <f t="shared" ref="ER183:FC183" si="9023">EE183-EE184</f>
        <v>0</v>
      </c>
      <c r="ES183" s="547">
        <f t="shared" si="9023"/>
        <v>0</v>
      </c>
      <c r="ET183" s="547">
        <f t="shared" si="9023"/>
        <v>0</v>
      </c>
      <c r="EU183" s="547">
        <f t="shared" si="9023"/>
        <v>0</v>
      </c>
      <c r="EV183" s="547">
        <f t="shared" si="9023"/>
        <v>0</v>
      </c>
      <c r="EW183" s="547">
        <f t="shared" si="9023"/>
        <v>0</v>
      </c>
      <c r="EX183" s="547">
        <f t="shared" si="9023"/>
        <v>0</v>
      </c>
      <c r="EY183" s="547">
        <f t="shared" si="9023"/>
        <v>0</v>
      </c>
      <c r="EZ183" s="547">
        <f t="shared" si="9023"/>
        <v>0</v>
      </c>
      <c r="FA183" s="547">
        <f t="shared" si="9023"/>
        <v>0</v>
      </c>
      <c r="FB183" s="547">
        <f t="shared" si="9023"/>
        <v>0</v>
      </c>
      <c r="FC183" s="547">
        <f t="shared" si="9023"/>
        <v>0</v>
      </c>
      <c r="FD183" s="547">
        <f t="shared" ref="FD183" si="9024">SUM(ER183:FC184)</f>
        <v>0</v>
      </c>
      <c r="FE183" s="333"/>
      <c r="FG183" s="32">
        <f>IF(AND($M183&lt;&gt;$FF$7),1,0)</f>
        <v>0</v>
      </c>
      <c r="FH183" s="32">
        <f>IF(AND($Q183&lt;&gt;$FF$7),1,0)</f>
        <v>0</v>
      </c>
      <c r="FI183" s="32">
        <f>IF(AND($U183&lt;&gt;$FF$7),1,0)</f>
        <v>0</v>
      </c>
      <c r="FJ183" s="32">
        <f>IF(AND($Y183&lt;&gt;$FF$7),1,0)</f>
        <v>0</v>
      </c>
      <c r="FK183" s="32">
        <f>IF(AND($AG183&lt;&gt;$FF$7),1,0)</f>
        <v>0</v>
      </c>
      <c r="FL183" s="32">
        <f>IF(AND($AK183&lt;&gt;$FF$7),1,0)</f>
        <v>0</v>
      </c>
      <c r="FM183" s="32">
        <f>IF(AND($AS183&lt;&gt;$FF$7),1,0)</f>
        <v>0</v>
      </c>
      <c r="FN183" s="32">
        <f>IF(AND($AW183&lt;&gt;$FF$7),1,0)</f>
        <v>0</v>
      </c>
      <c r="FO183" s="32">
        <f>IF(AND($BE183&lt;&gt;$FF$7),1,0)</f>
        <v>0</v>
      </c>
      <c r="FP183" s="32">
        <f>IF(AND($BI183&lt;&gt;$FF$7),1,0)</f>
        <v>0</v>
      </c>
      <c r="FQ183" s="32">
        <f>IF(AND($BQ183&lt;&gt;$FF$7),1,0)</f>
        <v>0</v>
      </c>
      <c r="FR183" s="32">
        <f>IF(AND($BU183&lt;&gt;$FF$7),1,0)</f>
        <v>0</v>
      </c>
      <c r="FU183" s="294">
        <f t="shared" ref="FU183" si="9025">IF($K183&lt;&gt;"NG",$GG183,0)</f>
        <v>0</v>
      </c>
      <c r="FV183" s="294">
        <f t="shared" ref="FV183" si="9026">IF($O183&lt;&gt;"NG",$GG183,0)</f>
        <v>0</v>
      </c>
      <c r="FW183" s="294">
        <f t="shared" ref="FW183" si="9027">IF($S183&lt;&gt;"NG",$GG183,0)</f>
        <v>0</v>
      </c>
      <c r="FX183" s="294">
        <f t="shared" ref="FX183" si="9028">IF($W183&lt;&gt;"NG",$GG183,0)</f>
        <v>0</v>
      </c>
      <c r="FY183" s="294">
        <f t="shared" ref="FY183" si="9029">IF($AE183&lt;&gt;"NG",$GG183,0)</f>
        <v>0</v>
      </c>
      <c r="FZ183" s="294">
        <f t="shared" ref="FZ183" si="9030">IF($AI183&lt;&gt;"NG",$GG183,0)</f>
        <v>0</v>
      </c>
      <c r="GA183" s="294">
        <f t="shared" ref="GA183" si="9031">IF($AQ183&lt;&gt;"NG",$GG183,0)</f>
        <v>0</v>
      </c>
      <c r="GB183" s="294">
        <f t="shared" ref="GB183" si="9032">IF($AU183&lt;&gt;"NG",$GG183,0)</f>
        <v>0</v>
      </c>
      <c r="GC183" s="294">
        <f t="shared" ref="GC183" si="9033">IF($BC183&lt;&gt;"NG",$GG183,0)</f>
        <v>0</v>
      </c>
      <c r="GD183" s="294">
        <f t="shared" ref="GD183" si="9034">IF($BG183&lt;&gt;"NG",$GG183,0)</f>
        <v>0</v>
      </c>
      <c r="GE183" s="294">
        <f t="shared" ref="GE183" si="9035">IF($BO183&lt;&gt;"NG",$GG183,0)</f>
        <v>0</v>
      </c>
      <c r="GF183" s="294">
        <f t="shared" ref="GF183" si="9036">IF($BS183&lt;&gt;"NG",$GG183,0)</f>
        <v>0</v>
      </c>
      <c r="GG183" s="294" t="e">
        <f>VLOOKUP($D183,リスト!$D:$S,15,FALSE)</f>
        <v>#N/A</v>
      </c>
      <c r="GH183" s="2" t="e">
        <f>INDEX(リスト!$V:$V,MATCH(中日程計画表!$D183,リスト!$D:$D,0))</f>
        <v>#N/A</v>
      </c>
      <c r="GI183" s="2" t="e">
        <f>INDEX(リスト!$A:$A,MATCH(中日程計画表!$D183,リスト!$D:$D,0))</f>
        <v>#N/A</v>
      </c>
      <c r="GJ183" s="2" t="e">
        <f>INDEX(リスト!$U:$U,MATCH(中日程計画表!$D183,リスト!$D:$D,0))</f>
        <v>#N/A</v>
      </c>
      <c r="GK183" s="5" t="e">
        <f>INDEX(リスト!$W:$W,MATCH(中日程計画表!$D183,リスト!$D:$D,0))</f>
        <v>#N/A</v>
      </c>
      <c r="GL183" s="2" t="s">
        <v>200</v>
      </c>
      <c r="GM183" s="296">
        <f>D183</f>
        <v>0</v>
      </c>
      <c r="GN183" s="296" t="str">
        <f>E183</f>
        <v>データ繰越処理</v>
      </c>
      <c r="GU183" s="460" t="str">
        <f t="shared" ref="GU183" si="9037">AE183</f>
        <v>NG</v>
      </c>
      <c r="GV183" s="460">
        <f t="shared" ref="GV183" si="9038">EI183</f>
        <v>0</v>
      </c>
      <c r="GW183" s="460">
        <f t="shared" ref="GW183" si="9039">EI184</f>
        <v>0</v>
      </c>
      <c r="GX183" s="462">
        <f t="shared" ref="GX183" si="9040">EV183</f>
        <v>0</v>
      </c>
      <c r="GY183" s="460" t="str">
        <f t="shared" ref="GY183" si="9041">AI183</f>
        <v>NG</v>
      </c>
      <c r="GZ183" s="460">
        <f t="shared" ref="GZ183" si="9042">EJ183</f>
        <v>0</v>
      </c>
      <c r="HA183" s="460">
        <f t="shared" ref="HA183" si="9043">EJ184</f>
        <v>0</v>
      </c>
      <c r="HB183" s="462">
        <f t="shared" ref="HB183" si="9044">EW183</f>
        <v>0</v>
      </c>
      <c r="HC183" s="460" t="str">
        <f t="shared" ref="HC183" si="9045">AQ183</f>
        <v>NG</v>
      </c>
      <c r="HD183" s="460">
        <f t="shared" ref="HD183" si="9046">EK183</f>
        <v>0</v>
      </c>
      <c r="HE183" s="460">
        <f t="shared" ref="HE183" si="9047">EK184</f>
        <v>0</v>
      </c>
      <c r="HF183" s="462">
        <f t="shared" ref="HF183" si="9048">EX183</f>
        <v>0</v>
      </c>
      <c r="HG183" s="460" t="str">
        <f t="shared" ref="HG183" si="9049">AU183</f>
        <v>NG</v>
      </c>
      <c r="HH183" s="460">
        <f t="shared" ref="HH183" si="9050">EL183</f>
        <v>0</v>
      </c>
      <c r="HI183" s="460">
        <f t="shared" ref="HI183" si="9051">EL184</f>
        <v>0</v>
      </c>
      <c r="HJ183" s="462">
        <f t="shared" ref="HJ183" si="9052">EY183</f>
        <v>0</v>
      </c>
      <c r="HK183" s="460" t="str">
        <f t="shared" ref="HK183" si="9053">BC183</f>
        <v>NG</v>
      </c>
      <c r="HL183" s="460">
        <f t="shared" ref="HL183" si="9054">EM183</f>
        <v>0</v>
      </c>
      <c r="HM183" s="460">
        <f t="shared" ref="HM183" si="9055">EM184</f>
        <v>0</v>
      </c>
      <c r="HN183" s="462">
        <f t="shared" ref="HN183" si="9056">EZ183</f>
        <v>0</v>
      </c>
      <c r="HO183" s="460" t="str">
        <f t="shared" ref="HO183" si="9057">BG183</f>
        <v>NG</v>
      </c>
      <c r="HP183" s="460">
        <f t="shared" ref="HP183" si="9058">EN183</f>
        <v>0</v>
      </c>
      <c r="HQ183" s="460">
        <f t="shared" ref="HQ183" si="9059">EN184</f>
        <v>0</v>
      </c>
      <c r="HR183" s="462">
        <f t="shared" ref="HR183" si="9060">FA183</f>
        <v>0</v>
      </c>
      <c r="HS183" s="332"/>
    </row>
    <row r="184" spans="1:227" ht="12" customHeight="1">
      <c r="A184" s="489"/>
      <c r="B184" s="487"/>
      <c r="C184" s="475"/>
      <c r="D184" s="485"/>
      <c r="E184" s="483"/>
      <c r="F184" s="317"/>
      <c r="G184" s="317"/>
      <c r="H184" s="317"/>
      <c r="I184" s="317"/>
      <c r="J184" s="316"/>
      <c r="K184" s="481"/>
      <c r="L184" s="77"/>
      <c r="M184" s="77"/>
      <c r="N184" s="471"/>
      <c r="O184" s="475"/>
      <c r="P184" s="77"/>
      <c r="Q184" s="77"/>
      <c r="R184" s="471"/>
      <c r="S184" s="475"/>
      <c r="T184" s="77"/>
      <c r="U184" s="77"/>
      <c r="V184" s="471"/>
      <c r="W184" s="473"/>
      <c r="X184" s="247"/>
      <c r="Y184" s="77"/>
      <c r="Z184" s="479"/>
      <c r="AA184" s="477"/>
      <c r="AB184" s="80"/>
      <c r="AC184" s="80"/>
      <c r="AD184" s="471"/>
      <c r="AE184" s="473"/>
      <c r="AF184" s="77"/>
      <c r="AG184" s="77"/>
      <c r="AH184" s="471"/>
      <c r="AI184" s="473"/>
      <c r="AJ184" s="247"/>
      <c r="AK184" s="77"/>
      <c r="AL184" s="479"/>
      <c r="AM184" s="477"/>
      <c r="AN184" s="80"/>
      <c r="AO184" s="80"/>
      <c r="AP184" s="471"/>
      <c r="AQ184" s="473"/>
      <c r="AR184" s="77"/>
      <c r="AS184" s="77"/>
      <c r="AT184" s="471"/>
      <c r="AU184" s="473"/>
      <c r="AV184" s="77"/>
      <c r="AW184" s="77"/>
      <c r="AX184" s="471"/>
      <c r="AY184" s="477"/>
      <c r="AZ184" s="80"/>
      <c r="BA184" s="80"/>
      <c r="BB184" s="471"/>
      <c r="BC184" s="475"/>
      <c r="BD184" s="77"/>
      <c r="BE184" s="77"/>
      <c r="BF184" s="471"/>
      <c r="BG184" s="473"/>
      <c r="BH184" s="77"/>
      <c r="BI184" s="77"/>
      <c r="BJ184" s="471"/>
      <c r="BK184" s="477"/>
      <c r="BL184" s="80"/>
      <c r="BM184" s="80"/>
      <c r="BN184" s="471"/>
      <c r="BO184" s="475"/>
      <c r="BP184" s="77"/>
      <c r="BQ184" s="77"/>
      <c r="BR184" s="471"/>
      <c r="BS184" s="473"/>
      <c r="BT184" s="77"/>
      <c r="BU184" s="77"/>
      <c r="BV184" s="471"/>
      <c r="BW184" s="469"/>
      <c r="BX184" s="467"/>
      <c r="BY184" s="490"/>
      <c r="CA184" s="19">
        <f t="shared" ref="CA184" si="9061">IF(AND($N183=1,$M184&lt;&gt;$BZ$7),1,0)</f>
        <v>0</v>
      </c>
      <c r="CB184" s="19">
        <f t="shared" ref="CB184" si="9062">IF(AND($R183=1,$Q184&lt;&gt;$BZ$7),1,0)</f>
        <v>0</v>
      </c>
      <c r="CC184" s="19">
        <f t="shared" ref="CC184" si="9063">IF(AND($V183=1,$U184&lt;&gt;$BZ$7),1,0)</f>
        <v>0</v>
      </c>
      <c r="CD184" s="19">
        <f t="shared" ref="CD184" si="9064">IF(AND($Z183=1,$Y184&lt;&gt;$BZ$7),1,0)</f>
        <v>0</v>
      </c>
      <c r="CE184" s="19">
        <f t="shared" ref="CE184" si="9065">IF(AND($AH183=1,$AG184&lt;&gt;$BZ$7),1,0)</f>
        <v>0</v>
      </c>
      <c r="CF184" s="19">
        <f t="shared" ref="CF184" si="9066">IF(AND($AL183=1,$AK184&lt;&gt;$BZ$7),1,0)</f>
        <v>0</v>
      </c>
      <c r="CG184" s="19">
        <f t="shared" ref="CG184" si="9067">IF(AND($AT183=1,$AS184&lt;&gt;$BZ$7),1,0)</f>
        <v>0</v>
      </c>
      <c r="CH184" s="19">
        <f t="shared" ref="CH184" si="9068">IF(AND($AX183=1,$AW184&lt;&gt;$BZ$7),1,0)</f>
        <v>0</v>
      </c>
      <c r="CI184" s="19">
        <f t="shared" ref="CI184" si="9069">IF(AND($BF183=1,$BE184&lt;&gt;$BZ$7),1,0)</f>
        <v>0</v>
      </c>
      <c r="CJ184" s="19">
        <f t="shared" ref="CJ184" si="9070">IF(AND($BJ183=1,$BI184&lt;&gt;$BZ$7),1,0)</f>
        <v>0</v>
      </c>
      <c r="CK184" s="19">
        <f t="shared" ref="CK184" si="9071">IF(AND($BR183=1,$BQ184&lt;&gt;$BZ$7),1,0)</f>
        <v>0</v>
      </c>
      <c r="CL184" s="19">
        <f t="shared" ref="CL184" si="9072">IF(AND($BV183=1,$BU184&lt;&gt;$BZ$7),1,0)</f>
        <v>0</v>
      </c>
      <c r="CO184" s="19">
        <f>IF(AND($M184&lt;&gt;$CN$7,$M184&lt;=$CN$6),1,0)</f>
        <v>0</v>
      </c>
      <c r="CP184" s="19">
        <f>IF(AND($Q184&lt;&gt;$CN$7,$Q184&lt;=$CN$6),1,0)</f>
        <v>0</v>
      </c>
      <c r="CQ184" s="19">
        <f>IF(AND($U184&lt;&gt;$CN$7,$U184&lt;=$CN$6),1,0)</f>
        <v>0</v>
      </c>
      <c r="CR184" s="19">
        <f>IF(AND($Y184&lt;&gt;$CN$7,$Y184&lt;=$CN$6),1,0)</f>
        <v>0</v>
      </c>
      <c r="CS184" s="19">
        <f>IF(AND($AG184&lt;&gt;$CN$7,$AG184&lt;=$CN$6),1,0)</f>
        <v>0</v>
      </c>
      <c r="CT184" s="19">
        <f>IF(AND($AK184&lt;&gt;$CN$7,$AK184&lt;=$CN$6),1,0)</f>
        <v>0</v>
      </c>
      <c r="CU184" s="19">
        <f>IF(AND($AS184&lt;&gt;$CN$7,$AS184&lt;=$CN$6),1,0)</f>
        <v>0</v>
      </c>
      <c r="CV184" s="19">
        <f>IF(AND($AW184&lt;&gt;$CN$7,$AW184&lt;=$CN$6),1,0)</f>
        <v>0</v>
      </c>
      <c r="CW184" s="19">
        <f>IF(AND($BE184&lt;&gt;$CN$7,$BE184&lt;=$CN$6),1,0)</f>
        <v>0</v>
      </c>
      <c r="CX184" s="19">
        <f>IF(AND($BI184&lt;&gt;$CN$7,$BI184&lt;=$CN$6),1,0)</f>
        <v>0</v>
      </c>
      <c r="CY184" s="19">
        <f>IF(AND($BQ184&lt;&gt;$CN$7,$BQ184&lt;=$CN$6),1,0)</f>
        <v>0</v>
      </c>
      <c r="CZ184" s="19">
        <f>IF(AND($BU184&lt;&gt;$CN$7,$BU184&lt;=$CN$6),1,0)</f>
        <v>0</v>
      </c>
      <c r="DC184" s="19">
        <f>IF($N183=1,1,0)</f>
        <v>0</v>
      </c>
      <c r="DD184" s="19">
        <f>IF($R183=1,1,0)</f>
        <v>0</v>
      </c>
      <c r="DE184" s="19">
        <f>IF($V183=1,1,0)</f>
        <v>0</v>
      </c>
      <c r="DF184" s="19">
        <f>IF($Z183=1,1,0)</f>
        <v>0</v>
      </c>
      <c r="DG184" s="19">
        <f>IF($AH183=1,1,0)</f>
        <v>0</v>
      </c>
      <c r="DH184" s="19">
        <f>IF($AL183=1,1,0)</f>
        <v>0</v>
      </c>
      <c r="DI184" s="19">
        <f>IF($AT183=1,1,0)</f>
        <v>0</v>
      </c>
      <c r="DJ184" s="19">
        <f>IF($AX183=1,1,0)</f>
        <v>0</v>
      </c>
      <c r="DK184" s="19">
        <f>IF($BF183=1,1,0)</f>
        <v>0</v>
      </c>
      <c r="DL184" s="19">
        <f>IF($BJ183=1,1,0)</f>
        <v>0</v>
      </c>
      <c r="DM184" s="19">
        <f>IF($BR183=1,1,0)</f>
        <v>0</v>
      </c>
      <c r="DN184" s="19">
        <f>IF($BV183=1,1,0)</f>
        <v>0</v>
      </c>
      <c r="DQ184" s="19">
        <f t="shared" ref="DQ184" si="9073">IF($N183=1,1,0)</f>
        <v>0</v>
      </c>
      <c r="DR184" s="19">
        <f t="shared" ref="DR184" si="9074">IF($R183=1,1,0)</f>
        <v>0</v>
      </c>
      <c r="DS184" s="19">
        <f t="shared" ref="DS184" si="9075">IF($V183=1,1,0)</f>
        <v>0</v>
      </c>
      <c r="DT184" s="19">
        <f t="shared" ref="DT184" si="9076">IF($Z183=1,1,0)</f>
        <v>0</v>
      </c>
      <c r="DU184" s="19">
        <f t="shared" ref="DU184" si="9077">IF($AH183=1,1,0)</f>
        <v>0</v>
      </c>
      <c r="DV184" s="19">
        <f t="shared" ref="DV184" si="9078">IF($AL183=1,1,0)</f>
        <v>0</v>
      </c>
      <c r="DW184" s="19">
        <f t="shared" ref="DW184" si="9079">IF($AT183=1,1,0)</f>
        <v>0</v>
      </c>
      <c r="DX184" s="19">
        <f t="shared" ref="DX184" si="9080">IF($AX183=1,1,0)</f>
        <v>0</v>
      </c>
      <c r="DY184" s="19">
        <f t="shared" ref="DY184" si="9081">IF($BF183=1,1,0)</f>
        <v>0</v>
      </c>
      <c r="DZ184" s="19">
        <f t="shared" ref="DZ184" si="9082">IF($BJ183=1,1,0)</f>
        <v>0</v>
      </c>
      <c r="EA184" s="19">
        <f t="shared" ref="EA184" si="9083">IF($BR183=1,1,0)</f>
        <v>0</v>
      </c>
      <c r="EB184" s="19">
        <f t="shared" ref="EB184" si="9084">IF($BV183=1,1,0)</f>
        <v>0</v>
      </c>
      <c r="EE184" s="329">
        <f>N183*$FU184*週間進捗報告書!$G$9</f>
        <v>0</v>
      </c>
      <c r="EF184" s="329">
        <f>R183*$FV184*週間進捗報告書!$G$10</f>
        <v>0</v>
      </c>
      <c r="EG184" s="329">
        <f>V183*$FW184*週間進捗報告書!$G$11</f>
        <v>0</v>
      </c>
      <c r="EH184" s="329">
        <f>Z183*$FX184*週間進捗報告書!$G$12</f>
        <v>0</v>
      </c>
      <c r="EI184" s="329">
        <f>AH183*$FY184*週間進捗報告書!$G$13</f>
        <v>0</v>
      </c>
      <c r="EJ184" s="329">
        <f>AL183*$FZ184*週間進捗報告書!$G$14</f>
        <v>0</v>
      </c>
      <c r="EK184" s="329">
        <f>AT183*$GA184*週間進捗報告書!$G$15</f>
        <v>0</v>
      </c>
      <c r="EL184" s="329">
        <f>AX183*$GB184*週間進捗報告書!$G$16</f>
        <v>0</v>
      </c>
      <c r="EM184" s="329">
        <f>BF183*$GC184*週間進捗報告書!$G$17</f>
        <v>0</v>
      </c>
      <c r="EN184" s="329">
        <f>BJ183*$GD184*週間進捗報告書!$G$18</f>
        <v>0</v>
      </c>
      <c r="EO184" s="329">
        <f>BR183*$GE184*週間進捗報告書!$G$19</f>
        <v>0</v>
      </c>
      <c r="EP184" s="329">
        <f>BV183*$GF184*週間進捗報告書!$G$20</f>
        <v>0</v>
      </c>
      <c r="ER184" s="547"/>
      <c r="ES184" s="547"/>
      <c r="ET184" s="547"/>
      <c r="EU184" s="547"/>
      <c r="EV184" s="547"/>
      <c r="EW184" s="547"/>
      <c r="EX184" s="547"/>
      <c r="EY184" s="547"/>
      <c r="EZ184" s="547"/>
      <c r="FA184" s="547"/>
      <c r="FB184" s="547"/>
      <c r="FC184" s="547"/>
      <c r="FD184" s="547"/>
      <c r="FE184" s="332"/>
      <c r="FG184" s="19"/>
      <c r="FH184" s="19"/>
      <c r="FI184" s="19"/>
      <c r="FJ184" s="19"/>
      <c r="FK184" s="19"/>
      <c r="FL184" s="19"/>
      <c r="FM184" s="19"/>
      <c r="FN184" s="19"/>
      <c r="FO184" s="19"/>
      <c r="FP184" s="19"/>
      <c r="FQ184" s="19"/>
      <c r="FR184" s="19"/>
      <c r="FU184" s="295">
        <f t="shared" ref="FU184" si="9085">FU183</f>
        <v>0</v>
      </c>
      <c r="FV184" s="295">
        <f t="shared" ref="FV184" si="9086">FV183</f>
        <v>0</v>
      </c>
      <c r="FW184" s="295">
        <f t="shared" ref="FW184" si="9087">FW183</f>
        <v>0</v>
      </c>
      <c r="FX184" s="295">
        <f t="shared" ref="FX184" si="9088">FX183</f>
        <v>0</v>
      </c>
      <c r="FY184" s="295">
        <f t="shared" ref="FY184" si="9089">FY183</f>
        <v>0</v>
      </c>
      <c r="FZ184" s="295">
        <f t="shared" ref="FZ184" si="9090">FZ183</f>
        <v>0</v>
      </c>
      <c r="GA184" s="295">
        <f t="shared" ref="GA184" si="9091">GA183</f>
        <v>0</v>
      </c>
      <c r="GB184" s="295">
        <f t="shared" ref="GB184" si="9092">GB183</f>
        <v>0</v>
      </c>
      <c r="GC184" s="295">
        <f t="shared" ref="GC184" si="9093">GC183</f>
        <v>0</v>
      </c>
      <c r="GD184" s="295">
        <f t="shared" ref="GD184" si="9094">GD183</f>
        <v>0</v>
      </c>
      <c r="GE184" s="295">
        <f t="shared" ref="GE184" si="9095">GE183</f>
        <v>0</v>
      </c>
      <c r="GF184" s="295">
        <f t="shared" ref="GF184" si="9096">GF183</f>
        <v>0</v>
      </c>
      <c r="GG184" s="295" t="e">
        <f t="shared" ref="GG184" si="9097">GG183</f>
        <v>#N/A</v>
      </c>
      <c r="GH184" s="2" t="e">
        <f>INDEX(リスト!$V:$V,MATCH(中日程計画表!$D183,リスト!$D:$D,0))</f>
        <v>#N/A</v>
      </c>
      <c r="GI184" s="2" t="e">
        <f>INDEX(リスト!$A:$A,MATCH(中日程計画表!$D183,リスト!$D:$D,0))</f>
        <v>#N/A</v>
      </c>
      <c r="GJ184" s="2" t="e">
        <f>INDEX(リスト!$U:$U,MATCH(中日程計画表!$D183,リスト!$D:$D,0))</f>
        <v>#N/A</v>
      </c>
      <c r="GK184" s="5" t="e">
        <f>INDEX(リスト!$W:$W,MATCH(中日程計画表!$D183,リスト!$D:$D,0))</f>
        <v>#N/A</v>
      </c>
      <c r="GL184" s="2" t="s">
        <v>201</v>
      </c>
      <c r="GM184" s="296">
        <f t="shared" ref="GM184" si="9098">GM183</f>
        <v>0</v>
      </c>
      <c r="GN184" s="296" t="str">
        <f t="shared" ref="GN184" si="9099">GN183</f>
        <v>データ繰越処理</v>
      </c>
      <c r="GU184" s="461"/>
      <c r="GV184" s="460"/>
      <c r="GW184" s="460"/>
      <c r="GX184" s="461"/>
      <c r="GY184" s="461"/>
      <c r="GZ184" s="460"/>
      <c r="HA184" s="460"/>
      <c r="HB184" s="461"/>
      <c r="HC184" s="461"/>
      <c r="HD184" s="460"/>
      <c r="HE184" s="460"/>
      <c r="HF184" s="461"/>
      <c r="HG184" s="461"/>
      <c r="HH184" s="460"/>
      <c r="HI184" s="460"/>
      <c r="HJ184" s="461"/>
      <c r="HK184" s="461"/>
      <c r="HL184" s="460"/>
      <c r="HM184" s="460"/>
      <c r="HN184" s="461"/>
      <c r="HO184" s="461"/>
      <c r="HP184" s="460"/>
      <c r="HQ184" s="460"/>
      <c r="HR184" s="461"/>
      <c r="HS184" s="4"/>
    </row>
    <row r="185" spans="1:227" ht="12" customHeight="1">
      <c r="A185" s="488" t="str">
        <f t="shared" ref="A185" ca="1" si="9100">INDIRECT("リスト!A"&amp;B185+6)</f>
        <v>マスタ</v>
      </c>
      <c r="B185" s="486">
        <f t="shared" ref="B185" si="9101">ROUNDDOWN((ROW()-6)/2,0)+1</f>
        <v>90</v>
      </c>
      <c r="C185" s="474" t="str">
        <f>機能グループ名</f>
        <v>システム</v>
      </c>
      <c r="D185" s="484">
        <f>機能ID</f>
        <v>0</v>
      </c>
      <c r="E185" s="482" t="str">
        <f>機能名</f>
        <v>バックアップ</v>
      </c>
      <c r="F185" s="315"/>
      <c r="G185" s="315"/>
      <c r="H185" s="315"/>
      <c r="I185" s="315"/>
      <c r="J185" s="316"/>
      <c r="K185" s="480" t="str">
        <f>担当者_SR</f>
        <v>NG</v>
      </c>
      <c r="L185" s="76"/>
      <c r="M185" s="76"/>
      <c r="N185" s="470"/>
      <c r="O185" s="474" t="str">
        <f>担当者_SRR</f>
        <v>NG</v>
      </c>
      <c r="P185" s="76"/>
      <c r="Q185" s="76"/>
      <c r="R185" s="470"/>
      <c r="S185" s="474" t="str">
        <f>担当者_DS</f>
        <v>NG</v>
      </c>
      <c r="T185" s="76"/>
      <c r="U185" s="76"/>
      <c r="V185" s="470"/>
      <c r="W185" s="472" t="str">
        <f>担当者_DSR</f>
        <v>NG</v>
      </c>
      <c r="X185" s="76"/>
      <c r="Y185" s="76"/>
      <c r="Z185" s="470"/>
      <c r="AA185" s="476"/>
      <c r="AB185" s="79"/>
      <c r="AC185" s="79"/>
      <c r="AD185" s="470">
        <f>IF(AC186 &lt;&gt; "",1,0)</f>
        <v>0</v>
      </c>
      <c r="AE185" s="472" t="str">
        <f>担当者_CD</f>
        <v>NG</v>
      </c>
      <c r="AF185" s="76"/>
      <c r="AG185" s="76"/>
      <c r="AH185" s="470"/>
      <c r="AI185" s="472" t="str">
        <f>担当者_DD</f>
        <v>NG</v>
      </c>
      <c r="AJ185" s="76"/>
      <c r="AK185" s="76"/>
      <c r="AL185" s="470"/>
      <c r="AM185" s="476"/>
      <c r="AN185" s="79"/>
      <c r="AO185" s="79"/>
      <c r="AP185" s="470">
        <f>IF(AO186 &lt;&gt; "",1,0)</f>
        <v>0</v>
      </c>
      <c r="AQ185" s="472" t="str">
        <f>担当者_MCL</f>
        <v>NG</v>
      </c>
      <c r="AR185" s="76"/>
      <c r="AS185" s="76"/>
      <c r="AT185" s="470"/>
      <c r="AU185" s="472" t="str">
        <f>担当者_MCLR</f>
        <v>NG</v>
      </c>
      <c r="AV185" s="76"/>
      <c r="AW185" s="76"/>
      <c r="AX185" s="470"/>
      <c r="AY185" s="476"/>
      <c r="AZ185" s="79"/>
      <c r="BA185" s="79"/>
      <c r="BB185" s="470">
        <f>IF(BA186 &lt;&gt; "",1,0)</f>
        <v>0</v>
      </c>
      <c r="BC185" s="474" t="str">
        <f>担当者_MT</f>
        <v>NG</v>
      </c>
      <c r="BD185" s="76"/>
      <c r="BE185" s="76"/>
      <c r="BF185" s="470"/>
      <c r="BG185" s="472" t="str">
        <f>担当者_M検</f>
        <v>NG</v>
      </c>
      <c r="BH185" s="76"/>
      <c r="BI185" s="76"/>
      <c r="BJ185" s="470"/>
      <c r="BK185" s="476"/>
      <c r="BL185" s="79"/>
      <c r="BM185" s="79"/>
      <c r="BN185" s="470">
        <v>0</v>
      </c>
      <c r="BO185" s="474" t="str">
        <f>担当者_モテ</f>
        <v>NG</v>
      </c>
      <c r="BP185" s="76"/>
      <c r="BQ185" s="76"/>
      <c r="BR185" s="470"/>
      <c r="BS185" s="472" t="str">
        <f>担当者_モテR</f>
        <v>NG</v>
      </c>
      <c r="BT185" s="76"/>
      <c r="BU185" s="76"/>
      <c r="BV185" s="470"/>
      <c r="BW185" s="468">
        <f t="shared" ref="BW185" si="9102">IFERROR(SUM(IF(K185&lt;&gt;"NG",N185*K$1,0),IF(O185&lt;&gt;"NG",R185*O$1,0),IF(S185&lt;&gt;"NG",V185*S$1,0),IF(W185&lt;&gt;"NG",Z185*W$1,0),IF(AA185&lt;&gt;"NG",AD185*AA$1,0),IF(AE185&lt;&gt;"NG",AH185*AE$1,0),IF(AI185&lt;&gt;"NG",AL185*AI$1,0),IF(AM185&lt;&gt;"NG",AP185*AM$1,0),IF(AQ185&lt;&gt;"NG",AT185*AQ$1,0),IF(AU185&lt;&gt;"NG",AX185*AU$1,0),IF(AY185&lt;&gt;"NG",BB185*AY$1,0),IF(BC185&lt;&gt;"NG",BF185*BC$1,0),IF(BG185&lt;&gt;"NG",BJ185*BG$1,0),IF(BK185&lt;&gt;"NG",BN185*BK$1,0),IF(BO185&lt;&gt;"NG",BR185*BO$1,0),IF(BS185&lt;&gt;"NG",BV185*BS$1,0))/SUM(IF(K185&lt;&gt;"NG",K$1,0),IF(O185&lt;&gt;"NG",O$1,0),IF(S185&lt;&gt;"NG",S$1,0),IF(W185&lt;&gt;"NG",W$1,0),IF(AA185&lt;&gt;"NG",AA$1,0),IF(AE185&lt;&gt;"NG",AE$1,0),IF(AI185&lt;&gt;"NG",AI$1,0),IF(AM185&lt;&gt;"NG",AM$1,0),IF(AQ185&lt;&gt;"NG",AQ$1,0),IF(AU185&lt;&gt;"NG",AU$1,0),IF(AY185&lt;&gt;"NG",AY$1,0),IF(BC185&lt;&gt;"NG",BC$1,0),IF(BG185&lt;&gt;"NG",BG$1,0),IF(BK185&lt;&gt;"NG",BK$1,0),IF(BO185&lt;&gt;"NG",BO$1,0),IF(BS185&lt;&gt;"NG",BS$1,0)),0)</f>
        <v>0</v>
      </c>
      <c r="BX185" s="466"/>
      <c r="BY185" s="490"/>
      <c r="BZ185" s="5"/>
      <c r="CA185" s="32">
        <f t="shared" ref="CA185" si="9103">IF(AND($M185&lt;&gt;$BZ$5,$M185&lt;=$BZ$6,$M185&lt;&gt;$BZ$7),1,0)</f>
        <v>0</v>
      </c>
      <c r="CB185" s="32">
        <f t="shared" ref="CB185" si="9104">IF(AND($Q185&lt;&gt;$BZ$5,$Q185&lt;=$BZ$6,$Q185&lt;&gt;$BZ$7),1,0)</f>
        <v>0</v>
      </c>
      <c r="CC185" s="32">
        <f t="shared" ref="CC185" si="9105">IF(AND($U185&lt;&gt;$BZ$5,$U185&lt;=$BZ$6,$U185&lt;&gt;$BZ$7),1,0)</f>
        <v>0</v>
      </c>
      <c r="CD185" s="32">
        <f t="shared" ref="CD185" si="9106">IF(AND($Y185&lt;&gt;$BZ$5,$Y185&lt;=$BZ$6,$Y185&lt;&gt;$BZ$7),1,0)</f>
        <v>0</v>
      </c>
      <c r="CE185" s="32">
        <f t="shared" ref="CE185" si="9107">IF(AND($AG185&lt;&gt;$BZ$5,$AG185&lt;=$BZ$6,$AG185&lt;&gt;$BZ$7),1,0)</f>
        <v>0</v>
      </c>
      <c r="CF185" s="32">
        <f t="shared" ref="CF185" si="9108">IF(AND($AK185&lt;&gt;$BZ$5,$AK185&lt;=$BZ$6,$AK185&lt;&gt;$BZ$7),1,0)</f>
        <v>0</v>
      </c>
      <c r="CG185" s="32">
        <f t="shared" ref="CG185" si="9109">IF(AND($AS185&lt;&gt;$BZ$5,$AS185&lt;=$BZ$6,$AS185&lt;&gt;$BZ$7),1,0)</f>
        <v>0</v>
      </c>
      <c r="CH185" s="32">
        <f t="shared" ref="CH185" si="9110">IF(AND($AW185&lt;&gt;$BZ$5,$AW185&lt;=$BZ$6,$AW185&lt;&gt;$BZ$7),1,0)</f>
        <v>0</v>
      </c>
      <c r="CI185" s="32">
        <f t="shared" ref="CI185" si="9111">IF(AND($BE185&lt;&gt;$BZ$5,$BE185&lt;=$BZ$6,$BE185&lt;&gt;$BZ$7),1,0)</f>
        <v>0</v>
      </c>
      <c r="CJ185" s="32">
        <f t="shared" ref="CJ185" si="9112">IF(AND($BI185&lt;&gt;$BZ$5,$BI185&lt;=$BZ$6,$BI185&lt;&gt;$BZ$7),1,0)</f>
        <v>0</v>
      </c>
      <c r="CK185" s="32">
        <f t="shared" ref="CK185" si="9113">IF(AND($BQ185&lt;&gt;$BZ$5,$BQ185&lt;=$BZ$6,$BQ185&lt;&gt;$BZ$7),1,0)</f>
        <v>0</v>
      </c>
      <c r="CL185" s="32">
        <f t="shared" ref="CL185" si="9114">IF(AND($BU185&lt;&gt;$BZ$5,$BU185&lt;=$BZ$6,$BU185&lt;&gt;$BZ$7),1,0)</f>
        <v>0</v>
      </c>
      <c r="CO185" s="32">
        <f>IF(AND($M185&lt;&gt;$CN$5,$M185&lt;=$CN$6,$M185&lt;&gt;$CN$7),1,0)</f>
        <v>0</v>
      </c>
      <c r="CP185" s="32">
        <f>IF(AND($Q185&lt;&gt;$CN$5,$Q185&lt;=$CN$6,$Q185&lt;&gt;$CN$7),1,0)</f>
        <v>0</v>
      </c>
      <c r="CQ185" s="32">
        <f>IF(AND($U185&lt;&gt;$CN$5,$U185&lt;=$CN$6,$U185&lt;&gt;$CN$7),1,0)</f>
        <v>0</v>
      </c>
      <c r="CR185" s="32">
        <f>IF(AND($Y185&lt;&gt;$CN$5,$Y185&lt;=$CN$6,$Y185&lt;&gt;$CN$7),1,0)</f>
        <v>0</v>
      </c>
      <c r="CS185" s="32">
        <f>IF(AND($AG185&lt;&gt;$CN$5,$AG185&lt;=$CN$6,$AG185&lt;&gt;$CN$7),1,0)</f>
        <v>0</v>
      </c>
      <c r="CT185" s="32">
        <f>IF(AND($AK185&lt;&gt;$CN$5,$AK185&lt;=$CN$6,$AK185&lt;&gt;$CN$7),1,0)</f>
        <v>0</v>
      </c>
      <c r="CU185" s="32">
        <f>IF(AND($AS185&lt;&gt;$CN$5,$AS185&lt;=$CN$6,$AS185&lt;&gt;$CN$7),1,0)</f>
        <v>0</v>
      </c>
      <c r="CV185" s="32">
        <f>IF(AND($AW185&lt;&gt;$CN$5,$AW185&lt;=$CN$6,$AW185&lt;&gt;$CN$7),1,0)</f>
        <v>0</v>
      </c>
      <c r="CW185" s="32">
        <f>IF(AND($BE185&lt;&gt;$CN$5,$BE185&lt;=$CN$6,$BE185&lt;&gt;$CN$7),1,0)</f>
        <v>0</v>
      </c>
      <c r="CX185" s="32">
        <f>IF(AND($BI185&lt;&gt;$CN$5,$BI185&lt;=$CN$6,$BI185&lt;&gt;$CN$7),1,0)</f>
        <v>0</v>
      </c>
      <c r="CY185" s="32">
        <f>IF(AND($BQ185&lt;&gt;$CN$5,$BQ185&lt;=$CN$6,$BQ185&lt;&gt;$CN$7),1,0)</f>
        <v>0</v>
      </c>
      <c r="CZ185" s="32">
        <f>IF(AND($BU185&lt;&gt;$CN$5,$BU185&lt;=$CN$6,$BU185&lt;&gt;$CN$7),1,0)</f>
        <v>0</v>
      </c>
      <c r="DC185" s="32">
        <f>IF(AND($M185&lt;&gt;$DB$5,$M185&lt;=$DB$6,$M185&lt;&gt;$CN$7),1,0)</f>
        <v>0</v>
      </c>
      <c r="DD185" s="32">
        <f>IF(AND($Q185&lt;&gt;$DB$5,$Q185&lt;=$DB$6,$Q185&lt;&gt;$CN$7),1,0)</f>
        <v>0</v>
      </c>
      <c r="DE185" s="32">
        <f>IF(AND($U185&lt;&gt;$DB$5,$U185&lt;=$DB$6,$U185&lt;&gt;$CN$7),1,0)</f>
        <v>0</v>
      </c>
      <c r="DF185" s="32">
        <f>IF(AND($Y185&lt;&gt;$DB$5,$Y185&lt;=$DB$6,$Y185&lt;&gt;$CN$7),1,0)</f>
        <v>0</v>
      </c>
      <c r="DG185" s="32">
        <f>IF(AND($AG185&lt;&gt;$DB$5,$AG185&lt;=$DB$6,$AG185&lt;&gt;$CN$7),1,0)</f>
        <v>0</v>
      </c>
      <c r="DH185" s="32">
        <f>IF(AND($AK185&lt;&gt;$DB$5,$AK185&lt;=$DB$6,$AK185&lt;&gt;$CN$7),1,0)</f>
        <v>0</v>
      </c>
      <c r="DI185" s="32">
        <f>IF(AND($AS185&lt;&gt;$DB$5,$AS185&lt;=$DB$6,$AS185&lt;&gt;$CN$7),1,0)</f>
        <v>0</v>
      </c>
      <c r="DJ185" s="32">
        <f>IF(AND($AW185&lt;&gt;$DB$5,$AW185&lt;=$DB$6,$AW185&lt;&gt;$CN$7),1,0)</f>
        <v>0</v>
      </c>
      <c r="DK185" s="32">
        <f>IF(AND($BE185&lt;&gt;$DB$5,$BE185&lt;=$DB$6,$BE185&lt;&gt;$CN$7),1,0)</f>
        <v>0</v>
      </c>
      <c r="DL185" s="32">
        <f>IF(AND($BI185&lt;&gt;$DB$5,$BI185&lt;=$DB$6,$BI185&lt;&gt;$CN$7),1,0)</f>
        <v>0</v>
      </c>
      <c r="DM185" s="32">
        <f>IF(AND($BQ185&lt;&gt;$DB$5,$BQ185&lt;=$DB$6,$BQ185&lt;&gt;$CN$7),1,0)</f>
        <v>0</v>
      </c>
      <c r="DN185" s="32">
        <f>IF(AND($BU185&lt;&gt;$DB$5,$BU185&lt;=$DB$6,$BU185&lt;&gt;$CN$7),1,0)</f>
        <v>0</v>
      </c>
      <c r="DQ185" s="32">
        <f t="shared" ref="DQ185" si="9115">IF(AND($M185&lt;&gt;$DP$5,$M185&lt;=$DP$6,$M185&lt;&gt;$CN$7),1,0)</f>
        <v>0</v>
      </c>
      <c r="DR185" s="32">
        <f t="shared" ref="DR185" si="9116">IF(AND($Q185&lt;&gt;$DP$5,$Q185&lt;=$DP$6,$Q185&lt;&gt;$CN$7),1,0)</f>
        <v>0</v>
      </c>
      <c r="DS185" s="32">
        <f t="shared" ref="DS185" si="9117">IF(AND($U185&lt;&gt;$DP$5,$U185&lt;=$DP$6,$U185&lt;&gt;$CN$7),1,0)</f>
        <v>0</v>
      </c>
      <c r="DT185" s="32">
        <f t="shared" ref="DT185" si="9118">IF(AND($Y185&lt;&gt;$DP$5,$Y185&lt;=$DP$6,$Y185&lt;&gt;$CN$7),1,0)</f>
        <v>0</v>
      </c>
      <c r="DU185" s="32">
        <f t="shared" ref="DU185" si="9119">IF(AND($AG185&lt;&gt;$DP$5,$AG185&lt;=$DP$6,$AG185&lt;&gt;$CN$7),1,0)</f>
        <v>0</v>
      </c>
      <c r="DV185" s="32">
        <f t="shared" ref="DV185" si="9120">IF(AND($AK185&lt;&gt;$DP$5,$AK185&lt;=$DP$6,$AK185&lt;&gt;$CN$7),1,0)</f>
        <v>0</v>
      </c>
      <c r="DW185" s="32">
        <f t="shared" ref="DW185" si="9121">IF(AND($AS185&lt;&gt;$DP$5,$AS185&lt;=$DP$6,$AS185&lt;&gt;$CN$7),1,0)</f>
        <v>0</v>
      </c>
      <c r="DX185" s="32">
        <f t="shared" ref="DX185" si="9122">IF(AND($AW185&lt;&gt;$DP$5,$AW185&lt;=$DP$6,$AW185&lt;&gt;$CN$7),1,0)</f>
        <v>0</v>
      </c>
      <c r="DY185" s="32">
        <f t="shared" ref="DY185" si="9123">IF(AND($BE185&lt;&gt;$DP$5,$BE185&lt;=$DP$6,$BE185&lt;&gt;$CN$7),1,0)</f>
        <v>0</v>
      </c>
      <c r="DZ185" s="32">
        <f t="shared" ref="DZ185" si="9124">IF(AND($BI185&lt;&gt;$DP$5,$BI185&lt;=$DP$6,$BI185&lt;&gt;$CN$7),1,0)</f>
        <v>0</v>
      </c>
      <c r="EA185" s="32">
        <f t="shared" ref="EA185" si="9125">IF(AND($BQ185&lt;&gt;$DP$5,$BQ185&lt;=$DP$6,$BQ185&lt;&gt;$CN$7),1,0)</f>
        <v>0</v>
      </c>
      <c r="EB185" s="32">
        <f t="shared" ref="EB185" si="9126">IF(AND($BU185&lt;&gt;$DP$5,$BU185&lt;=$DP$6,$BU185&lt;&gt;$CN$7),1,0)</f>
        <v>0</v>
      </c>
      <c r="EE185" s="328">
        <f>IF(M185&lt;&gt;"",IF(M185&lt;=$ED$6,1,IF(L185&gt;$ED$6,0,NETWORKDAYS(L185,$ED$6,祭日リスト)/NETWORKDAYS(L185,M185,祭日リスト)))*$GG185*週間進捗報告書!$G$9,0)</f>
        <v>0</v>
      </c>
      <c r="EF185" s="328">
        <f>IF(Q185&lt;&gt;"",IF(Q185&lt;=$ED$6,1,IF(P185&gt;$ED$6,0,NETWORKDAYS(P185,$ED$6,祭日リスト)/NETWORKDAYS(P185,Q185,祭日リスト)))*$GG185*週間進捗報告書!$G$10,0)</f>
        <v>0</v>
      </c>
      <c r="EG185" s="328">
        <f>IF(U185&lt;&gt;"",IF(U185&lt;=$ED$6,1,IF(T185&gt;$ED$6,0,NETWORKDAYS(T185,$ED$6,祭日リスト)/NETWORKDAYS(T185,U185,祭日リスト)))*$GG185*週間進捗報告書!$G$11,0)</f>
        <v>0</v>
      </c>
      <c r="EH185" s="328">
        <f>IF(Y185&lt;&gt;"",IF(Y185&lt;=$ED$6,1,IF(X185&gt;$ED$6,0,NETWORKDAYS(X185,$ED$6,祭日リスト)/NETWORKDAYS(X185,Y185,祭日リスト)))*$GG185*週間進捗報告書!$G$12,0)</f>
        <v>0</v>
      </c>
      <c r="EI185" s="328">
        <f>IF(AG185&lt;&gt;"",IF(AG185&lt;=$ED$6,1,IF(AF185&gt;$ED$6,0,NETWORKDAYS(AF185,$ED$6,祭日リスト)/NETWORKDAYS(AF185,AG185,祭日リスト)))*$GG185*週間進捗報告書!$G$13,0)</f>
        <v>0</v>
      </c>
      <c r="EJ185" s="328">
        <f>IF(AK185&lt;&gt;"",IF(AK185&lt;=$ED$6,1,IF(AJ185&gt;$ED$6,0,NETWORKDAYS(AJ185,$ED$6,祭日リスト)/NETWORKDAYS(AJ185,AK185,祭日リスト)))*$GG185*週間進捗報告書!$G$14,0)</f>
        <v>0</v>
      </c>
      <c r="EK185" s="328">
        <f>IF(AS185&lt;&gt;"",IF(AS185&lt;=$ED$6,1,IF(AR185&gt;$ED$6,0,NETWORKDAYS(AR185,$ED$6,祭日リスト)/NETWORKDAYS(AR185,AS185,祭日リスト)))*$GG185*週間進捗報告書!$G$15,0)</f>
        <v>0</v>
      </c>
      <c r="EL185" s="328">
        <f>IF(AW185&lt;&gt;"",IF(AW185&lt;=$ED$6,1,IF(AV185&gt;$ED$6,0,NETWORKDAYS(AV185,$ED$6,祭日リスト)/NETWORKDAYS(AV185,AW185,祭日リスト)))*$GG185*週間進捗報告書!$G$16,0)</f>
        <v>0</v>
      </c>
      <c r="EM185" s="328">
        <f>IF(BE185&lt;&gt;"",IF(BE185&lt;=$ED$6,1,IF(BD185&gt;$ED$6,0,NETWORKDAYS(BD185,$ED$6,祭日リスト)/NETWORKDAYS(BD185,BE185,祭日リスト)))*$GG185*週間進捗報告書!$G$17,0)</f>
        <v>0</v>
      </c>
      <c r="EN185" s="328">
        <f>IF(BI185&lt;&gt;"",IF(BI185&lt;=$ED$6,1,IF(BH185&gt;$ED$6,0,NETWORKDAYS(BH185,$ED$6,祭日リスト)/NETWORKDAYS(BH185,BI185,祭日リスト)))*$GG185*週間進捗報告書!$G$18,0)</f>
        <v>0</v>
      </c>
      <c r="EO185" s="328">
        <f>IF(BQ185&lt;&gt;"",IF(BQ185&lt;=$ED$6,1,IF(BP185&gt;$ED$6,0,NETWORKDAYS(BP185,$ED$6,祭日リスト)/NETWORKDAYS(BP185,BQ185,祭日リスト)))*$GG185*週間進捗報告書!$G$19,0)</f>
        <v>0</v>
      </c>
      <c r="EP185" s="328">
        <f>IF(BU185&lt;&gt;"",IF(BU185&lt;=$ED$6,1,IF(BT185&gt;$ED$6,0,NETWORKDAYS(BT185,$ED$6,祭日リスト)/NETWORKDAYS(BT185,BU185,祭日リスト)))*$GG185*週間進捗報告書!$G$20,0)</f>
        <v>0</v>
      </c>
      <c r="ER185" s="547">
        <f t="shared" ref="ER185:FC185" si="9127">EE185-EE186</f>
        <v>0</v>
      </c>
      <c r="ES185" s="547">
        <f t="shared" si="9127"/>
        <v>0</v>
      </c>
      <c r="ET185" s="547">
        <f t="shared" si="9127"/>
        <v>0</v>
      </c>
      <c r="EU185" s="547">
        <f t="shared" si="9127"/>
        <v>0</v>
      </c>
      <c r="EV185" s="547">
        <f t="shared" si="9127"/>
        <v>0</v>
      </c>
      <c r="EW185" s="547">
        <f t="shared" si="9127"/>
        <v>0</v>
      </c>
      <c r="EX185" s="547">
        <f t="shared" si="9127"/>
        <v>0</v>
      </c>
      <c r="EY185" s="547">
        <f t="shared" si="9127"/>
        <v>0</v>
      </c>
      <c r="EZ185" s="547">
        <f t="shared" si="9127"/>
        <v>0</v>
      </c>
      <c r="FA185" s="547">
        <f t="shared" si="9127"/>
        <v>0</v>
      </c>
      <c r="FB185" s="547">
        <f t="shared" si="9127"/>
        <v>0</v>
      </c>
      <c r="FC185" s="547">
        <f t="shared" si="9127"/>
        <v>0</v>
      </c>
      <c r="FD185" s="547">
        <f t="shared" ref="FD185" si="9128">SUM(ER185:FC186)</f>
        <v>0</v>
      </c>
      <c r="FE185" s="333"/>
      <c r="FG185" s="32">
        <f>IF(AND($M185&lt;&gt;$FF$7),1,0)</f>
        <v>0</v>
      </c>
      <c r="FH185" s="32">
        <f>IF(AND($Q185&lt;&gt;$FF$7),1,0)</f>
        <v>0</v>
      </c>
      <c r="FI185" s="32">
        <f>IF(AND($U185&lt;&gt;$FF$7),1,0)</f>
        <v>0</v>
      </c>
      <c r="FJ185" s="32">
        <f>IF(AND($Y185&lt;&gt;$FF$7),1,0)</f>
        <v>0</v>
      </c>
      <c r="FK185" s="32">
        <f>IF(AND($AG185&lt;&gt;$FF$7),1,0)</f>
        <v>0</v>
      </c>
      <c r="FL185" s="32">
        <f>IF(AND($AK185&lt;&gt;$FF$7),1,0)</f>
        <v>0</v>
      </c>
      <c r="FM185" s="32">
        <f>IF(AND($AS185&lt;&gt;$FF$7),1,0)</f>
        <v>0</v>
      </c>
      <c r="FN185" s="32">
        <f>IF(AND($AW185&lt;&gt;$FF$7),1,0)</f>
        <v>0</v>
      </c>
      <c r="FO185" s="32">
        <f>IF(AND($BE185&lt;&gt;$FF$7),1,0)</f>
        <v>0</v>
      </c>
      <c r="FP185" s="32">
        <f>IF(AND($BI185&lt;&gt;$FF$7),1,0)</f>
        <v>0</v>
      </c>
      <c r="FQ185" s="32">
        <f>IF(AND($BQ185&lt;&gt;$FF$7),1,0)</f>
        <v>0</v>
      </c>
      <c r="FR185" s="32">
        <f>IF(AND($BU185&lt;&gt;$FF$7),1,0)</f>
        <v>0</v>
      </c>
      <c r="FU185" s="294">
        <f t="shared" ref="FU185" si="9129">IF($K185&lt;&gt;"NG",$GG185,0)</f>
        <v>0</v>
      </c>
      <c r="FV185" s="294">
        <f t="shared" ref="FV185" si="9130">IF($O185&lt;&gt;"NG",$GG185,0)</f>
        <v>0</v>
      </c>
      <c r="FW185" s="294">
        <f t="shared" ref="FW185" si="9131">IF($S185&lt;&gt;"NG",$GG185,0)</f>
        <v>0</v>
      </c>
      <c r="FX185" s="294">
        <f t="shared" ref="FX185" si="9132">IF($W185&lt;&gt;"NG",$GG185,0)</f>
        <v>0</v>
      </c>
      <c r="FY185" s="294">
        <f t="shared" ref="FY185" si="9133">IF($AE185&lt;&gt;"NG",$GG185,0)</f>
        <v>0</v>
      </c>
      <c r="FZ185" s="294">
        <f t="shared" ref="FZ185" si="9134">IF($AI185&lt;&gt;"NG",$GG185,0)</f>
        <v>0</v>
      </c>
      <c r="GA185" s="294">
        <f t="shared" ref="GA185" si="9135">IF($AQ185&lt;&gt;"NG",$GG185,0)</f>
        <v>0</v>
      </c>
      <c r="GB185" s="294">
        <f t="shared" ref="GB185" si="9136">IF($AU185&lt;&gt;"NG",$GG185,0)</f>
        <v>0</v>
      </c>
      <c r="GC185" s="294">
        <f t="shared" ref="GC185" si="9137">IF($BC185&lt;&gt;"NG",$GG185,0)</f>
        <v>0</v>
      </c>
      <c r="GD185" s="294">
        <f t="shared" ref="GD185" si="9138">IF($BG185&lt;&gt;"NG",$GG185,0)</f>
        <v>0</v>
      </c>
      <c r="GE185" s="294">
        <f t="shared" ref="GE185" si="9139">IF($BO185&lt;&gt;"NG",$GG185,0)</f>
        <v>0</v>
      </c>
      <c r="GF185" s="294">
        <f t="shared" ref="GF185" si="9140">IF($BS185&lt;&gt;"NG",$GG185,0)</f>
        <v>0</v>
      </c>
      <c r="GG185" s="294" t="e">
        <f>VLOOKUP($D185,リスト!$D:$S,15,FALSE)</f>
        <v>#N/A</v>
      </c>
      <c r="GH185" s="2" t="e">
        <f>INDEX(リスト!$V:$V,MATCH(中日程計画表!$D185,リスト!$D:$D,0))</f>
        <v>#N/A</v>
      </c>
      <c r="GI185" s="2" t="e">
        <f>INDEX(リスト!$A:$A,MATCH(中日程計画表!$D185,リスト!$D:$D,0))</f>
        <v>#N/A</v>
      </c>
      <c r="GJ185" s="2" t="e">
        <f>INDEX(リスト!$U:$U,MATCH(中日程計画表!$D185,リスト!$D:$D,0))</f>
        <v>#N/A</v>
      </c>
      <c r="GK185" s="5" t="e">
        <f>INDEX(リスト!$W:$W,MATCH(中日程計画表!$D185,リスト!$D:$D,0))</f>
        <v>#N/A</v>
      </c>
      <c r="GL185" s="2" t="s">
        <v>200</v>
      </c>
      <c r="GM185" s="296">
        <f>D185</f>
        <v>0</v>
      </c>
      <c r="GN185" s="296" t="str">
        <f>E185</f>
        <v>バックアップ</v>
      </c>
      <c r="GU185" s="460" t="str">
        <f t="shared" ref="GU185" si="9141">AE185</f>
        <v>NG</v>
      </c>
      <c r="GV185" s="460">
        <f t="shared" ref="GV185" si="9142">EI185</f>
        <v>0</v>
      </c>
      <c r="GW185" s="460">
        <f t="shared" ref="GW185" si="9143">EI186</f>
        <v>0</v>
      </c>
      <c r="GX185" s="462">
        <f t="shared" ref="GX185" si="9144">EV185</f>
        <v>0</v>
      </c>
      <c r="GY185" s="460" t="str">
        <f t="shared" ref="GY185" si="9145">AI185</f>
        <v>NG</v>
      </c>
      <c r="GZ185" s="460">
        <f t="shared" ref="GZ185" si="9146">EJ185</f>
        <v>0</v>
      </c>
      <c r="HA185" s="460">
        <f t="shared" ref="HA185" si="9147">EJ186</f>
        <v>0</v>
      </c>
      <c r="HB185" s="462">
        <f t="shared" ref="HB185" si="9148">EW185</f>
        <v>0</v>
      </c>
      <c r="HC185" s="460" t="str">
        <f t="shared" ref="HC185" si="9149">AQ185</f>
        <v>NG</v>
      </c>
      <c r="HD185" s="460">
        <f t="shared" ref="HD185" si="9150">EK185</f>
        <v>0</v>
      </c>
      <c r="HE185" s="460">
        <f t="shared" ref="HE185" si="9151">EK186</f>
        <v>0</v>
      </c>
      <c r="HF185" s="462">
        <f t="shared" ref="HF185" si="9152">EX185</f>
        <v>0</v>
      </c>
      <c r="HG185" s="460" t="str">
        <f t="shared" ref="HG185" si="9153">AU185</f>
        <v>NG</v>
      </c>
      <c r="HH185" s="460">
        <f t="shared" ref="HH185" si="9154">EL185</f>
        <v>0</v>
      </c>
      <c r="HI185" s="460">
        <f t="shared" ref="HI185" si="9155">EL186</f>
        <v>0</v>
      </c>
      <c r="HJ185" s="462">
        <f t="shared" ref="HJ185" si="9156">EY185</f>
        <v>0</v>
      </c>
      <c r="HK185" s="460" t="str">
        <f t="shared" ref="HK185" si="9157">BC185</f>
        <v>NG</v>
      </c>
      <c r="HL185" s="460">
        <f t="shared" ref="HL185" si="9158">EM185</f>
        <v>0</v>
      </c>
      <c r="HM185" s="460">
        <f t="shared" ref="HM185" si="9159">EM186</f>
        <v>0</v>
      </c>
      <c r="HN185" s="462">
        <f t="shared" ref="HN185" si="9160">EZ185</f>
        <v>0</v>
      </c>
      <c r="HO185" s="460" t="str">
        <f t="shared" ref="HO185" si="9161">BG185</f>
        <v>NG</v>
      </c>
      <c r="HP185" s="460">
        <f t="shared" ref="HP185" si="9162">EN185</f>
        <v>0</v>
      </c>
      <c r="HQ185" s="460">
        <f t="shared" ref="HQ185" si="9163">EN186</f>
        <v>0</v>
      </c>
      <c r="HR185" s="462">
        <f t="shared" ref="HR185" si="9164">FA185</f>
        <v>0</v>
      </c>
      <c r="HS185" s="332"/>
    </row>
    <row r="186" spans="1:227" ht="12" customHeight="1">
      <c r="A186" s="489"/>
      <c r="B186" s="487"/>
      <c r="C186" s="475"/>
      <c r="D186" s="485"/>
      <c r="E186" s="483"/>
      <c r="F186" s="317"/>
      <c r="G186" s="317"/>
      <c r="H186" s="317"/>
      <c r="I186" s="317"/>
      <c r="J186" s="316"/>
      <c r="K186" s="481"/>
      <c r="L186" s="77"/>
      <c r="M186" s="77"/>
      <c r="N186" s="471"/>
      <c r="O186" s="475"/>
      <c r="P186" s="77"/>
      <c r="Q186" s="77"/>
      <c r="R186" s="471"/>
      <c r="S186" s="475"/>
      <c r="T186" s="77"/>
      <c r="U186" s="77"/>
      <c r="V186" s="471"/>
      <c r="W186" s="473"/>
      <c r="X186" s="77"/>
      <c r="Y186" s="77"/>
      <c r="Z186" s="471"/>
      <c r="AA186" s="477"/>
      <c r="AB186" s="80"/>
      <c r="AC186" s="80"/>
      <c r="AD186" s="471"/>
      <c r="AE186" s="473"/>
      <c r="AF186" s="77"/>
      <c r="AG186" s="77"/>
      <c r="AH186" s="471"/>
      <c r="AI186" s="473"/>
      <c r="AJ186" s="77"/>
      <c r="AK186" s="77"/>
      <c r="AL186" s="471"/>
      <c r="AM186" s="477"/>
      <c r="AN186" s="80"/>
      <c r="AO186" s="80"/>
      <c r="AP186" s="471"/>
      <c r="AQ186" s="473"/>
      <c r="AR186" s="77"/>
      <c r="AS186" s="77"/>
      <c r="AT186" s="471"/>
      <c r="AU186" s="473"/>
      <c r="AV186" s="77"/>
      <c r="AW186" s="77"/>
      <c r="AX186" s="471"/>
      <c r="AY186" s="477"/>
      <c r="AZ186" s="80"/>
      <c r="BA186" s="80"/>
      <c r="BB186" s="471"/>
      <c r="BC186" s="475"/>
      <c r="BD186" s="77"/>
      <c r="BE186" s="77"/>
      <c r="BF186" s="471"/>
      <c r="BG186" s="473"/>
      <c r="BH186" s="77"/>
      <c r="BI186" s="77"/>
      <c r="BJ186" s="471"/>
      <c r="BK186" s="477"/>
      <c r="BL186" s="80"/>
      <c r="BM186" s="80"/>
      <c r="BN186" s="471"/>
      <c r="BO186" s="475"/>
      <c r="BP186" s="77"/>
      <c r="BQ186" s="77"/>
      <c r="BR186" s="471"/>
      <c r="BS186" s="473"/>
      <c r="BT186" s="77"/>
      <c r="BU186" s="77"/>
      <c r="BV186" s="471"/>
      <c r="BW186" s="469"/>
      <c r="BX186" s="467"/>
      <c r="BY186" s="490"/>
      <c r="CA186" s="19">
        <f t="shared" ref="CA186" si="9165">IF(AND($N185=1,$M186&lt;&gt;$BZ$7),1,0)</f>
        <v>0</v>
      </c>
      <c r="CB186" s="19">
        <f t="shared" ref="CB186" si="9166">IF(AND($R185=1,$Q186&lt;&gt;$BZ$7),1,0)</f>
        <v>0</v>
      </c>
      <c r="CC186" s="19">
        <f t="shared" ref="CC186" si="9167">IF(AND($V185=1,$U186&lt;&gt;$BZ$7),1,0)</f>
        <v>0</v>
      </c>
      <c r="CD186" s="19">
        <f t="shared" ref="CD186" si="9168">IF(AND($Z185=1,$Y186&lt;&gt;$BZ$7),1,0)</f>
        <v>0</v>
      </c>
      <c r="CE186" s="19">
        <f t="shared" ref="CE186" si="9169">IF(AND($AH185=1,$AG186&lt;&gt;$BZ$7),1,0)</f>
        <v>0</v>
      </c>
      <c r="CF186" s="19">
        <f t="shared" ref="CF186" si="9170">IF(AND($AL185=1,$AK186&lt;&gt;$BZ$7),1,0)</f>
        <v>0</v>
      </c>
      <c r="CG186" s="19">
        <f t="shared" ref="CG186" si="9171">IF(AND($AT185=1,$AS186&lt;&gt;$BZ$7),1,0)</f>
        <v>0</v>
      </c>
      <c r="CH186" s="19">
        <f t="shared" ref="CH186" si="9172">IF(AND($AX185=1,$AW186&lt;&gt;$BZ$7),1,0)</f>
        <v>0</v>
      </c>
      <c r="CI186" s="19">
        <f t="shared" ref="CI186" si="9173">IF(AND($BF185=1,$BE186&lt;&gt;$BZ$7),1,0)</f>
        <v>0</v>
      </c>
      <c r="CJ186" s="19">
        <f t="shared" ref="CJ186" si="9174">IF(AND($BJ185=1,$BI186&lt;&gt;$BZ$7),1,0)</f>
        <v>0</v>
      </c>
      <c r="CK186" s="19">
        <f t="shared" ref="CK186" si="9175">IF(AND($BR185=1,$BQ186&lt;&gt;$BZ$7),1,0)</f>
        <v>0</v>
      </c>
      <c r="CL186" s="19">
        <f t="shared" ref="CL186" si="9176">IF(AND($BV185=1,$BU186&lt;&gt;$BZ$7),1,0)</f>
        <v>0</v>
      </c>
      <c r="CO186" s="19">
        <f>IF(AND($M186&lt;&gt;$CN$7,$M186&lt;=$CN$6),1,0)</f>
        <v>0</v>
      </c>
      <c r="CP186" s="19">
        <f>IF(AND($Q186&lt;&gt;$CN$7,$Q186&lt;=$CN$6),1,0)</f>
        <v>0</v>
      </c>
      <c r="CQ186" s="19">
        <f>IF(AND($U186&lt;&gt;$CN$7,$U186&lt;=$CN$6),1,0)</f>
        <v>0</v>
      </c>
      <c r="CR186" s="19">
        <f>IF(AND($Y186&lt;&gt;$CN$7,$Y186&lt;=$CN$6),1,0)</f>
        <v>0</v>
      </c>
      <c r="CS186" s="19">
        <f>IF(AND($AG186&lt;&gt;$CN$7,$AG186&lt;=$CN$6),1,0)</f>
        <v>0</v>
      </c>
      <c r="CT186" s="19">
        <f>IF(AND($AK186&lt;&gt;$CN$7,$AK186&lt;=$CN$6),1,0)</f>
        <v>0</v>
      </c>
      <c r="CU186" s="19">
        <f>IF(AND($AS186&lt;&gt;$CN$7,$AS186&lt;=$CN$6),1,0)</f>
        <v>0</v>
      </c>
      <c r="CV186" s="19">
        <f>IF(AND($AW186&lt;&gt;$CN$7,$AW186&lt;=$CN$6),1,0)</f>
        <v>0</v>
      </c>
      <c r="CW186" s="19">
        <f>IF(AND($BE186&lt;&gt;$CN$7,$BE186&lt;=$CN$6),1,0)</f>
        <v>0</v>
      </c>
      <c r="CX186" s="19">
        <f>IF(AND($BI186&lt;&gt;$CN$7,$BI186&lt;=$CN$6),1,0)</f>
        <v>0</v>
      </c>
      <c r="CY186" s="19">
        <f>IF(AND($BQ186&lt;&gt;$CN$7,$BQ186&lt;=$CN$6),1,0)</f>
        <v>0</v>
      </c>
      <c r="CZ186" s="19">
        <f>IF(AND($BU186&lt;&gt;$CN$7,$BU186&lt;=$CN$6),1,0)</f>
        <v>0</v>
      </c>
      <c r="DC186" s="19">
        <f>IF($N185=1,1,0)</f>
        <v>0</v>
      </c>
      <c r="DD186" s="19">
        <f>IF($R185=1,1,0)</f>
        <v>0</v>
      </c>
      <c r="DE186" s="19">
        <f>IF($V185=1,1,0)</f>
        <v>0</v>
      </c>
      <c r="DF186" s="19">
        <f>IF($Z185=1,1,0)</f>
        <v>0</v>
      </c>
      <c r="DG186" s="19">
        <f>IF($AH185=1,1,0)</f>
        <v>0</v>
      </c>
      <c r="DH186" s="19">
        <f>IF($AL185=1,1,0)</f>
        <v>0</v>
      </c>
      <c r="DI186" s="19">
        <f>IF($AT185=1,1,0)</f>
        <v>0</v>
      </c>
      <c r="DJ186" s="19">
        <f>IF($AX185=1,1,0)</f>
        <v>0</v>
      </c>
      <c r="DK186" s="19">
        <f>IF($BF185=1,1,0)</f>
        <v>0</v>
      </c>
      <c r="DL186" s="19">
        <f>IF($BJ185=1,1,0)</f>
        <v>0</v>
      </c>
      <c r="DM186" s="19">
        <f>IF($BR185=1,1,0)</f>
        <v>0</v>
      </c>
      <c r="DN186" s="19">
        <f>IF($BV185=1,1,0)</f>
        <v>0</v>
      </c>
      <c r="DQ186" s="19">
        <f t="shared" ref="DQ186" si="9177">IF($N185=1,1,0)</f>
        <v>0</v>
      </c>
      <c r="DR186" s="19">
        <f t="shared" ref="DR186" si="9178">IF($R185=1,1,0)</f>
        <v>0</v>
      </c>
      <c r="DS186" s="19">
        <f t="shared" ref="DS186" si="9179">IF($V185=1,1,0)</f>
        <v>0</v>
      </c>
      <c r="DT186" s="19">
        <f t="shared" ref="DT186" si="9180">IF($Z185=1,1,0)</f>
        <v>0</v>
      </c>
      <c r="DU186" s="19">
        <f t="shared" ref="DU186" si="9181">IF($AH185=1,1,0)</f>
        <v>0</v>
      </c>
      <c r="DV186" s="19">
        <f t="shared" ref="DV186" si="9182">IF($AL185=1,1,0)</f>
        <v>0</v>
      </c>
      <c r="DW186" s="19">
        <f t="shared" ref="DW186" si="9183">IF($AT185=1,1,0)</f>
        <v>0</v>
      </c>
      <c r="DX186" s="19">
        <f t="shared" ref="DX186" si="9184">IF($AX185=1,1,0)</f>
        <v>0</v>
      </c>
      <c r="DY186" s="19">
        <f t="shared" ref="DY186" si="9185">IF($BF185=1,1,0)</f>
        <v>0</v>
      </c>
      <c r="DZ186" s="19">
        <f t="shared" ref="DZ186" si="9186">IF($BJ185=1,1,0)</f>
        <v>0</v>
      </c>
      <c r="EA186" s="19">
        <f t="shared" ref="EA186" si="9187">IF($BR185=1,1,0)</f>
        <v>0</v>
      </c>
      <c r="EB186" s="19">
        <f t="shared" ref="EB186" si="9188">IF($BV185=1,1,0)</f>
        <v>0</v>
      </c>
      <c r="EE186" s="329">
        <f>N185*$FU186*週間進捗報告書!$G$9</f>
        <v>0</v>
      </c>
      <c r="EF186" s="329">
        <f>R185*$FV186*週間進捗報告書!$G$10</f>
        <v>0</v>
      </c>
      <c r="EG186" s="329">
        <f>V185*$FW186*週間進捗報告書!$G$11</f>
        <v>0</v>
      </c>
      <c r="EH186" s="329">
        <f>Z185*$FX186*週間進捗報告書!$G$12</f>
        <v>0</v>
      </c>
      <c r="EI186" s="329">
        <f>AH185*$FY186*週間進捗報告書!$G$13</f>
        <v>0</v>
      </c>
      <c r="EJ186" s="329">
        <f>AL185*$FZ186*週間進捗報告書!$G$14</f>
        <v>0</v>
      </c>
      <c r="EK186" s="329">
        <f>AT185*$GA186*週間進捗報告書!$G$15</f>
        <v>0</v>
      </c>
      <c r="EL186" s="329">
        <f>AX185*$GB186*週間進捗報告書!$G$16</f>
        <v>0</v>
      </c>
      <c r="EM186" s="329">
        <f>BF185*$GC186*週間進捗報告書!$G$17</f>
        <v>0</v>
      </c>
      <c r="EN186" s="329">
        <f>BJ185*$GD186*週間進捗報告書!$G$18</f>
        <v>0</v>
      </c>
      <c r="EO186" s="329">
        <f>BR185*$GE186*週間進捗報告書!$G$19</f>
        <v>0</v>
      </c>
      <c r="EP186" s="329">
        <f>BV185*$GF186*週間進捗報告書!$G$20</f>
        <v>0</v>
      </c>
      <c r="ER186" s="547"/>
      <c r="ES186" s="547"/>
      <c r="ET186" s="547"/>
      <c r="EU186" s="547"/>
      <c r="EV186" s="547"/>
      <c r="EW186" s="547"/>
      <c r="EX186" s="547"/>
      <c r="EY186" s="547"/>
      <c r="EZ186" s="547"/>
      <c r="FA186" s="547"/>
      <c r="FB186" s="547"/>
      <c r="FC186" s="547"/>
      <c r="FD186" s="547"/>
      <c r="FE186" s="332"/>
      <c r="FG186" s="19"/>
      <c r="FH186" s="19"/>
      <c r="FI186" s="19"/>
      <c r="FJ186" s="19"/>
      <c r="FK186" s="19"/>
      <c r="FL186" s="19"/>
      <c r="FM186" s="19"/>
      <c r="FN186" s="19"/>
      <c r="FO186" s="19"/>
      <c r="FP186" s="19"/>
      <c r="FQ186" s="19"/>
      <c r="FR186" s="19"/>
      <c r="FU186" s="295">
        <f t="shared" ref="FU186" si="9189">FU185</f>
        <v>0</v>
      </c>
      <c r="FV186" s="295">
        <f t="shared" ref="FV186" si="9190">FV185</f>
        <v>0</v>
      </c>
      <c r="FW186" s="295">
        <f t="shared" ref="FW186" si="9191">FW185</f>
        <v>0</v>
      </c>
      <c r="FX186" s="295">
        <f t="shared" ref="FX186" si="9192">FX185</f>
        <v>0</v>
      </c>
      <c r="FY186" s="295">
        <f t="shared" ref="FY186" si="9193">FY185</f>
        <v>0</v>
      </c>
      <c r="FZ186" s="295">
        <f t="shared" ref="FZ186" si="9194">FZ185</f>
        <v>0</v>
      </c>
      <c r="GA186" s="295">
        <f t="shared" ref="GA186" si="9195">GA185</f>
        <v>0</v>
      </c>
      <c r="GB186" s="295">
        <f t="shared" ref="GB186" si="9196">GB185</f>
        <v>0</v>
      </c>
      <c r="GC186" s="295">
        <f t="shared" ref="GC186" si="9197">GC185</f>
        <v>0</v>
      </c>
      <c r="GD186" s="295">
        <f t="shared" ref="GD186" si="9198">GD185</f>
        <v>0</v>
      </c>
      <c r="GE186" s="295">
        <f t="shared" ref="GE186" si="9199">GE185</f>
        <v>0</v>
      </c>
      <c r="GF186" s="295">
        <f t="shared" ref="GF186" si="9200">GF185</f>
        <v>0</v>
      </c>
      <c r="GG186" s="295" t="e">
        <f t="shared" ref="GG186" si="9201">GG185</f>
        <v>#N/A</v>
      </c>
      <c r="GH186" s="2" t="e">
        <f>INDEX(リスト!$V:$V,MATCH(中日程計画表!$D185,リスト!$D:$D,0))</f>
        <v>#N/A</v>
      </c>
      <c r="GI186" s="2" t="e">
        <f>INDEX(リスト!$A:$A,MATCH(中日程計画表!$D185,リスト!$D:$D,0))</f>
        <v>#N/A</v>
      </c>
      <c r="GJ186" s="2" t="e">
        <f>INDEX(リスト!$U:$U,MATCH(中日程計画表!$D185,リスト!$D:$D,0))</f>
        <v>#N/A</v>
      </c>
      <c r="GK186" s="5" t="e">
        <f>INDEX(リスト!$W:$W,MATCH(中日程計画表!$D185,リスト!$D:$D,0))</f>
        <v>#N/A</v>
      </c>
      <c r="GL186" s="2" t="s">
        <v>201</v>
      </c>
      <c r="GM186" s="296">
        <f t="shared" ref="GM186" si="9202">GM185</f>
        <v>0</v>
      </c>
      <c r="GN186" s="296" t="str">
        <f t="shared" ref="GN186" si="9203">GN185</f>
        <v>バックアップ</v>
      </c>
      <c r="GU186" s="461"/>
      <c r="GV186" s="460"/>
      <c r="GW186" s="460"/>
      <c r="GX186" s="461"/>
      <c r="GY186" s="461"/>
      <c r="GZ186" s="460"/>
      <c r="HA186" s="460"/>
      <c r="HB186" s="461"/>
      <c r="HC186" s="461"/>
      <c r="HD186" s="460"/>
      <c r="HE186" s="460"/>
      <c r="HF186" s="461"/>
      <c r="HG186" s="461"/>
      <c r="HH186" s="460"/>
      <c r="HI186" s="460"/>
      <c r="HJ186" s="461"/>
      <c r="HK186" s="461"/>
      <c r="HL186" s="460"/>
      <c r="HM186" s="460"/>
      <c r="HN186" s="461"/>
      <c r="HO186" s="461"/>
      <c r="HP186" s="460"/>
      <c r="HQ186" s="460"/>
      <c r="HR186" s="461"/>
      <c r="HS186" s="4"/>
    </row>
    <row r="187" spans="1:227" ht="12" customHeight="1">
      <c r="A187" s="488" t="str">
        <f t="shared" ref="A187" ca="1" si="9204">INDIRECT("リスト!A"&amp;B187+6)</f>
        <v>マスタ</v>
      </c>
      <c r="B187" s="486">
        <f t="shared" ref="B187" si="9205">ROUNDDOWN((ROW()-6)/2,0)+1</f>
        <v>91</v>
      </c>
      <c r="C187" s="474" t="str">
        <f>機能グループ名</f>
        <v>システム</v>
      </c>
      <c r="D187" s="484">
        <f>機能ID</f>
        <v>0</v>
      </c>
      <c r="E187" s="482" t="str">
        <f>機能名</f>
        <v>リストア</v>
      </c>
      <c r="F187" s="315"/>
      <c r="G187" s="315"/>
      <c r="H187" s="315"/>
      <c r="I187" s="315"/>
      <c r="J187" s="316"/>
      <c r="K187" s="480" t="str">
        <f>担当者_SR</f>
        <v>NG</v>
      </c>
      <c r="L187" s="76"/>
      <c r="M187" s="76"/>
      <c r="N187" s="470"/>
      <c r="O187" s="474" t="str">
        <f>担当者_SRR</f>
        <v>NG</v>
      </c>
      <c r="P187" s="76"/>
      <c r="Q187" s="76"/>
      <c r="R187" s="470"/>
      <c r="S187" s="474" t="str">
        <f>担当者_DS</f>
        <v>NG</v>
      </c>
      <c r="T187" s="76"/>
      <c r="U187" s="76"/>
      <c r="V187" s="470"/>
      <c r="W187" s="472" t="str">
        <f>担当者_DSR</f>
        <v>NG</v>
      </c>
      <c r="X187" s="76"/>
      <c r="Y187" s="76"/>
      <c r="Z187" s="470"/>
      <c r="AA187" s="476"/>
      <c r="AB187" s="79"/>
      <c r="AC187" s="79"/>
      <c r="AD187" s="470">
        <f>IF(AC188 &lt;&gt; "",1,0)</f>
        <v>0</v>
      </c>
      <c r="AE187" s="472" t="str">
        <f>担当者_CD</f>
        <v>NG</v>
      </c>
      <c r="AF187" s="76"/>
      <c r="AG187" s="76"/>
      <c r="AH187" s="470"/>
      <c r="AI187" s="472" t="str">
        <f>担当者_DD</f>
        <v>NG</v>
      </c>
      <c r="AJ187" s="76"/>
      <c r="AK187" s="76"/>
      <c r="AL187" s="470"/>
      <c r="AM187" s="476"/>
      <c r="AN187" s="79"/>
      <c r="AO187" s="79"/>
      <c r="AP187" s="470">
        <f>IF(AO188 &lt;&gt; "",1,0)</f>
        <v>0</v>
      </c>
      <c r="AQ187" s="472" t="str">
        <f>担当者_MCL</f>
        <v>NG</v>
      </c>
      <c r="AR187" s="76"/>
      <c r="AS187" s="76"/>
      <c r="AT187" s="470"/>
      <c r="AU187" s="472" t="str">
        <f>担当者_MCLR</f>
        <v>NG</v>
      </c>
      <c r="AV187" s="76"/>
      <c r="AW187" s="76"/>
      <c r="AX187" s="470"/>
      <c r="AY187" s="476"/>
      <c r="AZ187" s="79"/>
      <c r="BA187" s="79"/>
      <c r="BB187" s="470">
        <f>IF(BA188 &lt;&gt; "",1,0)</f>
        <v>0</v>
      </c>
      <c r="BC187" s="474" t="str">
        <f>担当者_MT</f>
        <v>NG</v>
      </c>
      <c r="BD187" s="76"/>
      <c r="BE187" s="76"/>
      <c r="BF187" s="470"/>
      <c r="BG187" s="472" t="str">
        <f>担当者_M検</f>
        <v>NG</v>
      </c>
      <c r="BH187" s="76"/>
      <c r="BI187" s="76"/>
      <c r="BJ187" s="470"/>
      <c r="BK187" s="476"/>
      <c r="BL187" s="79"/>
      <c r="BM187" s="79"/>
      <c r="BN187" s="470">
        <v>0</v>
      </c>
      <c r="BO187" s="474" t="str">
        <f>担当者_モテ</f>
        <v>NG</v>
      </c>
      <c r="BP187" s="76"/>
      <c r="BQ187" s="76"/>
      <c r="BR187" s="470"/>
      <c r="BS187" s="472" t="str">
        <f>担当者_モテR</f>
        <v>NG</v>
      </c>
      <c r="BT187" s="76"/>
      <c r="BU187" s="76"/>
      <c r="BV187" s="470"/>
      <c r="BW187" s="468">
        <f t="shared" ref="BW187" si="9206">IFERROR(SUM(IF(K187&lt;&gt;"NG",N187*K$1,0),IF(O187&lt;&gt;"NG",R187*O$1,0),IF(S187&lt;&gt;"NG",V187*S$1,0),IF(W187&lt;&gt;"NG",Z187*W$1,0),IF(AA187&lt;&gt;"NG",AD187*AA$1,0),IF(AE187&lt;&gt;"NG",AH187*AE$1,0),IF(AI187&lt;&gt;"NG",AL187*AI$1,0),IF(AM187&lt;&gt;"NG",AP187*AM$1,0),IF(AQ187&lt;&gt;"NG",AT187*AQ$1,0),IF(AU187&lt;&gt;"NG",AX187*AU$1,0),IF(AY187&lt;&gt;"NG",BB187*AY$1,0),IF(BC187&lt;&gt;"NG",BF187*BC$1,0),IF(BG187&lt;&gt;"NG",BJ187*BG$1,0),IF(BK187&lt;&gt;"NG",BN187*BK$1,0),IF(BO187&lt;&gt;"NG",BR187*BO$1,0),IF(BS187&lt;&gt;"NG",BV187*BS$1,0))/SUM(IF(K187&lt;&gt;"NG",K$1,0),IF(O187&lt;&gt;"NG",O$1,0),IF(S187&lt;&gt;"NG",S$1,0),IF(W187&lt;&gt;"NG",W$1,0),IF(AA187&lt;&gt;"NG",AA$1,0),IF(AE187&lt;&gt;"NG",AE$1,0),IF(AI187&lt;&gt;"NG",AI$1,0),IF(AM187&lt;&gt;"NG",AM$1,0),IF(AQ187&lt;&gt;"NG",AQ$1,0),IF(AU187&lt;&gt;"NG",AU$1,0),IF(AY187&lt;&gt;"NG",AY$1,0),IF(BC187&lt;&gt;"NG",BC$1,0),IF(BG187&lt;&gt;"NG",BG$1,0),IF(BK187&lt;&gt;"NG",BK$1,0),IF(BO187&lt;&gt;"NG",BO$1,0),IF(BS187&lt;&gt;"NG",BS$1,0)),0)</f>
        <v>0</v>
      </c>
      <c r="BX187" s="466"/>
      <c r="BY187" s="490"/>
      <c r="BZ187" s="5"/>
      <c r="CA187" s="32">
        <f t="shared" ref="CA187" si="9207">IF(AND($M187&lt;&gt;$BZ$5,$M187&lt;=$BZ$6,$M187&lt;&gt;$BZ$7),1,0)</f>
        <v>0</v>
      </c>
      <c r="CB187" s="32">
        <f t="shared" ref="CB187" si="9208">IF(AND($Q187&lt;&gt;$BZ$5,$Q187&lt;=$BZ$6,$Q187&lt;&gt;$BZ$7),1,0)</f>
        <v>0</v>
      </c>
      <c r="CC187" s="32">
        <f t="shared" ref="CC187" si="9209">IF(AND($U187&lt;&gt;$BZ$5,$U187&lt;=$BZ$6,$U187&lt;&gt;$BZ$7),1,0)</f>
        <v>0</v>
      </c>
      <c r="CD187" s="32">
        <f t="shared" ref="CD187" si="9210">IF(AND($Y187&lt;&gt;$BZ$5,$Y187&lt;=$BZ$6,$Y187&lt;&gt;$BZ$7),1,0)</f>
        <v>0</v>
      </c>
      <c r="CE187" s="32">
        <f t="shared" ref="CE187" si="9211">IF(AND($AG187&lt;&gt;$BZ$5,$AG187&lt;=$BZ$6,$AG187&lt;&gt;$BZ$7),1,0)</f>
        <v>0</v>
      </c>
      <c r="CF187" s="32">
        <f t="shared" ref="CF187" si="9212">IF(AND($AK187&lt;&gt;$BZ$5,$AK187&lt;=$BZ$6,$AK187&lt;&gt;$BZ$7),1,0)</f>
        <v>0</v>
      </c>
      <c r="CG187" s="32">
        <f t="shared" ref="CG187" si="9213">IF(AND($AS187&lt;&gt;$BZ$5,$AS187&lt;=$BZ$6,$AS187&lt;&gt;$BZ$7),1,0)</f>
        <v>0</v>
      </c>
      <c r="CH187" s="32">
        <f t="shared" ref="CH187" si="9214">IF(AND($AW187&lt;&gt;$BZ$5,$AW187&lt;=$BZ$6,$AW187&lt;&gt;$BZ$7),1,0)</f>
        <v>0</v>
      </c>
      <c r="CI187" s="32">
        <f t="shared" ref="CI187" si="9215">IF(AND($BE187&lt;&gt;$BZ$5,$BE187&lt;=$BZ$6,$BE187&lt;&gt;$BZ$7),1,0)</f>
        <v>0</v>
      </c>
      <c r="CJ187" s="32">
        <f t="shared" ref="CJ187" si="9216">IF(AND($BI187&lt;&gt;$BZ$5,$BI187&lt;=$BZ$6,$BI187&lt;&gt;$BZ$7),1,0)</f>
        <v>0</v>
      </c>
      <c r="CK187" s="32">
        <f t="shared" ref="CK187" si="9217">IF(AND($BQ187&lt;&gt;$BZ$5,$BQ187&lt;=$BZ$6,$BQ187&lt;&gt;$BZ$7),1,0)</f>
        <v>0</v>
      </c>
      <c r="CL187" s="32">
        <f t="shared" ref="CL187" si="9218">IF(AND($BU187&lt;&gt;$BZ$5,$BU187&lt;=$BZ$6,$BU187&lt;&gt;$BZ$7),1,0)</f>
        <v>0</v>
      </c>
      <c r="CO187" s="32">
        <f>IF(AND($M187&lt;&gt;$CN$5,$M187&lt;=$CN$6,$M187&lt;&gt;$CN$7),1,0)</f>
        <v>0</v>
      </c>
      <c r="CP187" s="32">
        <f>IF(AND($Q187&lt;&gt;$CN$5,$Q187&lt;=$CN$6,$Q187&lt;&gt;$CN$7),1,0)</f>
        <v>0</v>
      </c>
      <c r="CQ187" s="32">
        <f>IF(AND($U187&lt;&gt;$CN$5,$U187&lt;=$CN$6,$U187&lt;&gt;$CN$7),1,0)</f>
        <v>0</v>
      </c>
      <c r="CR187" s="32">
        <f>IF(AND($Y187&lt;&gt;$CN$5,$Y187&lt;=$CN$6,$Y187&lt;&gt;$CN$7),1,0)</f>
        <v>0</v>
      </c>
      <c r="CS187" s="32">
        <f>IF(AND($AG187&lt;&gt;$CN$5,$AG187&lt;=$CN$6,$AG187&lt;&gt;$CN$7),1,0)</f>
        <v>0</v>
      </c>
      <c r="CT187" s="32">
        <f>IF(AND($AK187&lt;&gt;$CN$5,$AK187&lt;=$CN$6,$AK187&lt;&gt;$CN$7),1,0)</f>
        <v>0</v>
      </c>
      <c r="CU187" s="32">
        <f>IF(AND($AS187&lt;&gt;$CN$5,$AS187&lt;=$CN$6,$AS187&lt;&gt;$CN$7),1,0)</f>
        <v>0</v>
      </c>
      <c r="CV187" s="32">
        <f>IF(AND($AW187&lt;&gt;$CN$5,$AW187&lt;=$CN$6,$AW187&lt;&gt;$CN$7),1,0)</f>
        <v>0</v>
      </c>
      <c r="CW187" s="32">
        <f>IF(AND($BE187&lt;&gt;$CN$5,$BE187&lt;=$CN$6,$BE187&lt;&gt;$CN$7),1,0)</f>
        <v>0</v>
      </c>
      <c r="CX187" s="32">
        <f>IF(AND($BI187&lt;&gt;$CN$5,$BI187&lt;=$CN$6,$BI187&lt;&gt;$CN$7),1,0)</f>
        <v>0</v>
      </c>
      <c r="CY187" s="32">
        <f>IF(AND($BQ187&lt;&gt;$CN$5,$BQ187&lt;=$CN$6,$BQ187&lt;&gt;$CN$7),1,0)</f>
        <v>0</v>
      </c>
      <c r="CZ187" s="32">
        <f>IF(AND($BU187&lt;&gt;$CN$5,$BU187&lt;=$CN$6,$BU187&lt;&gt;$CN$7),1,0)</f>
        <v>0</v>
      </c>
      <c r="DC187" s="32">
        <f>IF(AND($M187&lt;&gt;$DB$5,$M187&lt;=$DB$6,$M187&lt;&gt;$CN$7),1,0)</f>
        <v>0</v>
      </c>
      <c r="DD187" s="32">
        <f>IF(AND($Q187&lt;&gt;$DB$5,$Q187&lt;=$DB$6,$Q187&lt;&gt;$CN$7),1,0)</f>
        <v>0</v>
      </c>
      <c r="DE187" s="32">
        <f>IF(AND($U187&lt;&gt;$DB$5,$U187&lt;=$DB$6,$U187&lt;&gt;$CN$7),1,0)</f>
        <v>0</v>
      </c>
      <c r="DF187" s="32">
        <f>IF(AND($Y187&lt;&gt;$DB$5,$Y187&lt;=$DB$6,$Y187&lt;&gt;$CN$7),1,0)</f>
        <v>0</v>
      </c>
      <c r="DG187" s="32">
        <f>IF(AND($AG187&lt;&gt;$DB$5,$AG187&lt;=$DB$6,$AG187&lt;&gt;$CN$7),1,0)</f>
        <v>0</v>
      </c>
      <c r="DH187" s="32">
        <f>IF(AND($AK187&lt;&gt;$DB$5,$AK187&lt;=$DB$6,$AK187&lt;&gt;$CN$7),1,0)</f>
        <v>0</v>
      </c>
      <c r="DI187" s="32">
        <f>IF(AND($AS187&lt;&gt;$DB$5,$AS187&lt;=$DB$6,$AS187&lt;&gt;$CN$7),1,0)</f>
        <v>0</v>
      </c>
      <c r="DJ187" s="32">
        <f>IF(AND($AW187&lt;&gt;$DB$5,$AW187&lt;=$DB$6,$AW187&lt;&gt;$CN$7),1,0)</f>
        <v>0</v>
      </c>
      <c r="DK187" s="32">
        <f>IF(AND($BE187&lt;&gt;$DB$5,$BE187&lt;=$DB$6,$BE187&lt;&gt;$CN$7),1,0)</f>
        <v>0</v>
      </c>
      <c r="DL187" s="32">
        <f>IF(AND($BI187&lt;&gt;$DB$5,$BI187&lt;=$DB$6,$BI187&lt;&gt;$CN$7),1,0)</f>
        <v>0</v>
      </c>
      <c r="DM187" s="32">
        <f>IF(AND($BQ187&lt;&gt;$DB$5,$BQ187&lt;=$DB$6,$BQ187&lt;&gt;$CN$7),1,0)</f>
        <v>0</v>
      </c>
      <c r="DN187" s="32">
        <f>IF(AND($BU187&lt;&gt;$DB$5,$BU187&lt;=$DB$6,$BU187&lt;&gt;$CN$7),1,0)</f>
        <v>0</v>
      </c>
      <c r="DQ187" s="32">
        <f t="shared" ref="DQ187" si="9219">IF(AND($M187&lt;&gt;$DP$5,$M187&lt;=$DP$6,$M187&lt;&gt;$CN$7),1,0)</f>
        <v>0</v>
      </c>
      <c r="DR187" s="32">
        <f t="shared" ref="DR187" si="9220">IF(AND($Q187&lt;&gt;$DP$5,$Q187&lt;=$DP$6,$Q187&lt;&gt;$CN$7),1,0)</f>
        <v>0</v>
      </c>
      <c r="DS187" s="32">
        <f t="shared" ref="DS187" si="9221">IF(AND($U187&lt;&gt;$DP$5,$U187&lt;=$DP$6,$U187&lt;&gt;$CN$7),1,0)</f>
        <v>0</v>
      </c>
      <c r="DT187" s="32">
        <f t="shared" ref="DT187" si="9222">IF(AND($Y187&lt;&gt;$DP$5,$Y187&lt;=$DP$6,$Y187&lt;&gt;$CN$7),1,0)</f>
        <v>0</v>
      </c>
      <c r="DU187" s="32">
        <f t="shared" ref="DU187" si="9223">IF(AND($AG187&lt;&gt;$DP$5,$AG187&lt;=$DP$6,$AG187&lt;&gt;$CN$7),1,0)</f>
        <v>0</v>
      </c>
      <c r="DV187" s="32">
        <f t="shared" ref="DV187" si="9224">IF(AND($AK187&lt;&gt;$DP$5,$AK187&lt;=$DP$6,$AK187&lt;&gt;$CN$7),1,0)</f>
        <v>0</v>
      </c>
      <c r="DW187" s="32">
        <f t="shared" ref="DW187" si="9225">IF(AND($AS187&lt;&gt;$DP$5,$AS187&lt;=$DP$6,$AS187&lt;&gt;$CN$7),1,0)</f>
        <v>0</v>
      </c>
      <c r="DX187" s="32">
        <f t="shared" ref="DX187" si="9226">IF(AND($AW187&lt;&gt;$DP$5,$AW187&lt;=$DP$6,$AW187&lt;&gt;$CN$7),1,0)</f>
        <v>0</v>
      </c>
      <c r="DY187" s="32">
        <f t="shared" ref="DY187" si="9227">IF(AND($BE187&lt;&gt;$DP$5,$BE187&lt;=$DP$6,$BE187&lt;&gt;$CN$7),1,0)</f>
        <v>0</v>
      </c>
      <c r="DZ187" s="32">
        <f t="shared" ref="DZ187" si="9228">IF(AND($BI187&lt;&gt;$DP$5,$BI187&lt;=$DP$6,$BI187&lt;&gt;$CN$7),1,0)</f>
        <v>0</v>
      </c>
      <c r="EA187" s="32">
        <f t="shared" ref="EA187" si="9229">IF(AND($BQ187&lt;&gt;$DP$5,$BQ187&lt;=$DP$6,$BQ187&lt;&gt;$CN$7),1,0)</f>
        <v>0</v>
      </c>
      <c r="EB187" s="32">
        <f t="shared" ref="EB187" si="9230">IF(AND($BU187&lt;&gt;$DP$5,$BU187&lt;=$DP$6,$BU187&lt;&gt;$CN$7),1,0)</f>
        <v>0</v>
      </c>
      <c r="EE187" s="328">
        <f>IF(M187&lt;&gt;"",IF(M187&lt;=$ED$6,1,IF(L187&gt;$ED$6,0,NETWORKDAYS(L187,$ED$6,祭日リスト)/NETWORKDAYS(L187,M187,祭日リスト)))*$GG187*週間進捗報告書!$G$9,0)</f>
        <v>0</v>
      </c>
      <c r="EF187" s="328">
        <f>IF(Q187&lt;&gt;"",IF(Q187&lt;=$ED$6,1,IF(P187&gt;$ED$6,0,NETWORKDAYS(P187,$ED$6,祭日リスト)/NETWORKDAYS(P187,Q187,祭日リスト)))*$GG187*週間進捗報告書!$G$10,0)</f>
        <v>0</v>
      </c>
      <c r="EG187" s="328">
        <f>IF(U187&lt;&gt;"",IF(U187&lt;=$ED$6,1,IF(T187&gt;$ED$6,0,NETWORKDAYS(T187,$ED$6,祭日リスト)/NETWORKDAYS(T187,U187,祭日リスト)))*$GG187*週間進捗報告書!$G$11,0)</f>
        <v>0</v>
      </c>
      <c r="EH187" s="328">
        <f>IF(Y187&lt;&gt;"",IF(Y187&lt;=$ED$6,1,IF(X187&gt;$ED$6,0,NETWORKDAYS(X187,$ED$6,祭日リスト)/NETWORKDAYS(X187,Y187,祭日リスト)))*$GG187*週間進捗報告書!$G$12,0)</f>
        <v>0</v>
      </c>
      <c r="EI187" s="328">
        <f>IF(AG187&lt;&gt;"",IF(AG187&lt;=$ED$6,1,IF(AF187&gt;$ED$6,0,NETWORKDAYS(AF187,$ED$6,祭日リスト)/NETWORKDAYS(AF187,AG187,祭日リスト)))*$GG187*週間進捗報告書!$G$13,0)</f>
        <v>0</v>
      </c>
      <c r="EJ187" s="328">
        <f>IF(AK187&lt;&gt;"",IF(AK187&lt;=$ED$6,1,IF(AJ187&gt;$ED$6,0,NETWORKDAYS(AJ187,$ED$6,祭日リスト)/NETWORKDAYS(AJ187,AK187,祭日リスト)))*$GG187*週間進捗報告書!$G$14,0)</f>
        <v>0</v>
      </c>
      <c r="EK187" s="328">
        <f>IF(AS187&lt;&gt;"",IF(AS187&lt;=$ED$6,1,IF(AR187&gt;$ED$6,0,NETWORKDAYS(AR187,$ED$6,祭日リスト)/NETWORKDAYS(AR187,AS187,祭日リスト)))*$GG187*週間進捗報告書!$G$15,0)</f>
        <v>0</v>
      </c>
      <c r="EL187" s="328">
        <f>IF(AW187&lt;&gt;"",IF(AW187&lt;=$ED$6,1,IF(AV187&gt;$ED$6,0,NETWORKDAYS(AV187,$ED$6,祭日リスト)/NETWORKDAYS(AV187,AW187,祭日リスト)))*$GG187*週間進捗報告書!$G$16,0)</f>
        <v>0</v>
      </c>
      <c r="EM187" s="328">
        <f>IF(BE187&lt;&gt;"",IF(BE187&lt;=$ED$6,1,IF(BD187&gt;$ED$6,0,NETWORKDAYS(BD187,$ED$6,祭日リスト)/NETWORKDAYS(BD187,BE187,祭日リスト)))*$GG187*週間進捗報告書!$G$17,0)</f>
        <v>0</v>
      </c>
      <c r="EN187" s="328">
        <f>IF(BI187&lt;&gt;"",IF(BI187&lt;=$ED$6,1,IF(BH187&gt;$ED$6,0,NETWORKDAYS(BH187,$ED$6,祭日リスト)/NETWORKDAYS(BH187,BI187,祭日リスト)))*$GG187*週間進捗報告書!$G$18,0)</f>
        <v>0</v>
      </c>
      <c r="EO187" s="328">
        <f>IF(BQ187&lt;&gt;"",IF(BQ187&lt;=$ED$6,1,IF(BP187&gt;$ED$6,0,NETWORKDAYS(BP187,$ED$6,祭日リスト)/NETWORKDAYS(BP187,BQ187,祭日リスト)))*$GG187*週間進捗報告書!$G$19,0)</f>
        <v>0</v>
      </c>
      <c r="EP187" s="328">
        <f>IF(BU187&lt;&gt;"",IF(BU187&lt;=$ED$6,1,IF(BT187&gt;$ED$6,0,NETWORKDAYS(BT187,$ED$6,祭日リスト)/NETWORKDAYS(BT187,BU187,祭日リスト)))*$GG187*週間進捗報告書!$G$20,0)</f>
        <v>0</v>
      </c>
      <c r="ER187" s="547">
        <f t="shared" ref="ER187:FC187" si="9231">EE187-EE188</f>
        <v>0</v>
      </c>
      <c r="ES187" s="547">
        <f t="shared" si="9231"/>
        <v>0</v>
      </c>
      <c r="ET187" s="547">
        <f t="shared" si="9231"/>
        <v>0</v>
      </c>
      <c r="EU187" s="547">
        <f t="shared" si="9231"/>
        <v>0</v>
      </c>
      <c r="EV187" s="547">
        <f t="shared" si="9231"/>
        <v>0</v>
      </c>
      <c r="EW187" s="547">
        <f t="shared" si="9231"/>
        <v>0</v>
      </c>
      <c r="EX187" s="547">
        <f t="shared" si="9231"/>
        <v>0</v>
      </c>
      <c r="EY187" s="547">
        <f t="shared" si="9231"/>
        <v>0</v>
      </c>
      <c r="EZ187" s="547">
        <f t="shared" si="9231"/>
        <v>0</v>
      </c>
      <c r="FA187" s="547">
        <f t="shared" si="9231"/>
        <v>0</v>
      </c>
      <c r="FB187" s="547">
        <f t="shared" si="9231"/>
        <v>0</v>
      </c>
      <c r="FC187" s="547">
        <f t="shared" si="9231"/>
        <v>0</v>
      </c>
      <c r="FD187" s="547">
        <f t="shared" ref="FD187" si="9232">SUM(ER187:FC188)</f>
        <v>0</v>
      </c>
      <c r="FE187" s="333"/>
      <c r="FG187" s="32">
        <f>IF(AND($M187&lt;&gt;$FF$7),1,0)</f>
        <v>0</v>
      </c>
      <c r="FH187" s="32">
        <f>IF(AND($Q187&lt;&gt;$FF$7),1,0)</f>
        <v>0</v>
      </c>
      <c r="FI187" s="32">
        <f>IF(AND($U187&lt;&gt;$FF$7),1,0)</f>
        <v>0</v>
      </c>
      <c r="FJ187" s="32">
        <f>IF(AND($Y187&lt;&gt;$FF$7),1,0)</f>
        <v>0</v>
      </c>
      <c r="FK187" s="32">
        <f>IF(AND($AG187&lt;&gt;$FF$7),1,0)</f>
        <v>0</v>
      </c>
      <c r="FL187" s="32">
        <f>IF(AND($AK187&lt;&gt;$FF$7),1,0)</f>
        <v>0</v>
      </c>
      <c r="FM187" s="32">
        <f>IF(AND($AS187&lt;&gt;$FF$7),1,0)</f>
        <v>0</v>
      </c>
      <c r="FN187" s="32">
        <f>IF(AND($AW187&lt;&gt;$FF$7),1,0)</f>
        <v>0</v>
      </c>
      <c r="FO187" s="32">
        <f>IF(AND($BE187&lt;&gt;$FF$7),1,0)</f>
        <v>0</v>
      </c>
      <c r="FP187" s="32">
        <f>IF(AND($BI187&lt;&gt;$FF$7),1,0)</f>
        <v>0</v>
      </c>
      <c r="FQ187" s="32">
        <f>IF(AND($BQ187&lt;&gt;$FF$7),1,0)</f>
        <v>0</v>
      </c>
      <c r="FR187" s="32">
        <f>IF(AND($BU187&lt;&gt;$FF$7),1,0)</f>
        <v>0</v>
      </c>
      <c r="FU187" s="294">
        <f t="shared" ref="FU187" si="9233">IF($K187&lt;&gt;"NG",$GG187,0)</f>
        <v>0</v>
      </c>
      <c r="FV187" s="294">
        <f t="shared" ref="FV187" si="9234">IF($O187&lt;&gt;"NG",$GG187,0)</f>
        <v>0</v>
      </c>
      <c r="FW187" s="294">
        <f t="shared" ref="FW187" si="9235">IF($S187&lt;&gt;"NG",$GG187,0)</f>
        <v>0</v>
      </c>
      <c r="FX187" s="294">
        <f t="shared" ref="FX187" si="9236">IF($W187&lt;&gt;"NG",$GG187,0)</f>
        <v>0</v>
      </c>
      <c r="FY187" s="294">
        <f t="shared" ref="FY187" si="9237">IF($AE187&lt;&gt;"NG",$GG187,0)</f>
        <v>0</v>
      </c>
      <c r="FZ187" s="294">
        <f t="shared" ref="FZ187" si="9238">IF($AI187&lt;&gt;"NG",$GG187,0)</f>
        <v>0</v>
      </c>
      <c r="GA187" s="294">
        <f t="shared" ref="GA187" si="9239">IF($AQ187&lt;&gt;"NG",$GG187,0)</f>
        <v>0</v>
      </c>
      <c r="GB187" s="294">
        <f t="shared" ref="GB187" si="9240">IF($AU187&lt;&gt;"NG",$GG187,0)</f>
        <v>0</v>
      </c>
      <c r="GC187" s="294">
        <f t="shared" ref="GC187" si="9241">IF($BC187&lt;&gt;"NG",$GG187,0)</f>
        <v>0</v>
      </c>
      <c r="GD187" s="294">
        <f t="shared" ref="GD187" si="9242">IF($BG187&lt;&gt;"NG",$GG187,0)</f>
        <v>0</v>
      </c>
      <c r="GE187" s="294">
        <f t="shared" ref="GE187" si="9243">IF($BO187&lt;&gt;"NG",$GG187,0)</f>
        <v>0</v>
      </c>
      <c r="GF187" s="294">
        <f t="shared" ref="GF187" si="9244">IF($BS187&lt;&gt;"NG",$GG187,0)</f>
        <v>0</v>
      </c>
      <c r="GG187" s="294" t="e">
        <f>VLOOKUP($D187,リスト!$D:$S,15,FALSE)</f>
        <v>#N/A</v>
      </c>
      <c r="GH187" s="2" t="e">
        <f>INDEX(リスト!$V:$V,MATCH(中日程計画表!$D187,リスト!$D:$D,0))</f>
        <v>#N/A</v>
      </c>
      <c r="GI187" s="2" t="e">
        <f>INDEX(リスト!$A:$A,MATCH(中日程計画表!$D187,リスト!$D:$D,0))</f>
        <v>#N/A</v>
      </c>
      <c r="GJ187" s="2" t="e">
        <f>INDEX(リスト!$U:$U,MATCH(中日程計画表!$D187,リスト!$D:$D,0))</f>
        <v>#N/A</v>
      </c>
      <c r="GK187" s="5" t="e">
        <f>INDEX(リスト!$W:$W,MATCH(中日程計画表!$D187,リスト!$D:$D,0))</f>
        <v>#N/A</v>
      </c>
      <c r="GL187" s="2" t="s">
        <v>200</v>
      </c>
      <c r="GM187" s="296">
        <f>D187</f>
        <v>0</v>
      </c>
      <c r="GN187" s="296" t="str">
        <f>E187</f>
        <v>リストア</v>
      </c>
      <c r="GU187" s="460" t="str">
        <f t="shared" ref="GU187" si="9245">AE187</f>
        <v>NG</v>
      </c>
      <c r="GV187" s="460">
        <f t="shared" ref="GV187" si="9246">EI187</f>
        <v>0</v>
      </c>
      <c r="GW187" s="460">
        <f t="shared" ref="GW187" si="9247">EI188</f>
        <v>0</v>
      </c>
      <c r="GX187" s="462">
        <f t="shared" ref="GX187" si="9248">EV187</f>
        <v>0</v>
      </c>
      <c r="GY187" s="460" t="str">
        <f t="shared" ref="GY187" si="9249">AI187</f>
        <v>NG</v>
      </c>
      <c r="GZ187" s="460">
        <f t="shared" ref="GZ187" si="9250">EJ187</f>
        <v>0</v>
      </c>
      <c r="HA187" s="460">
        <f t="shared" ref="HA187" si="9251">EJ188</f>
        <v>0</v>
      </c>
      <c r="HB187" s="462">
        <f t="shared" ref="HB187" si="9252">EW187</f>
        <v>0</v>
      </c>
      <c r="HC187" s="460" t="str">
        <f t="shared" ref="HC187" si="9253">AQ187</f>
        <v>NG</v>
      </c>
      <c r="HD187" s="460">
        <f t="shared" ref="HD187" si="9254">EK187</f>
        <v>0</v>
      </c>
      <c r="HE187" s="460">
        <f t="shared" ref="HE187" si="9255">EK188</f>
        <v>0</v>
      </c>
      <c r="HF187" s="462">
        <f t="shared" ref="HF187" si="9256">EX187</f>
        <v>0</v>
      </c>
      <c r="HG187" s="460" t="str">
        <f t="shared" ref="HG187" si="9257">AU187</f>
        <v>NG</v>
      </c>
      <c r="HH187" s="460">
        <f t="shared" ref="HH187" si="9258">EL187</f>
        <v>0</v>
      </c>
      <c r="HI187" s="460">
        <f t="shared" ref="HI187" si="9259">EL188</f>
        <v>0</v>
      </c>
      <c r="HJ187" s="462">
        <f t="shared" ref="HJ187" si="9260">EY187</f>
        <v>0</v>
      </c>
      <c r="HK187" s="460" t="str">
        <f t="shared" ref="HK187" si="9261">BC187</f>
        <v>NG</v>
      </c>
      <c r="HL187" s="460">
        <f t="shared" ref="HL187" si="9262">EM187</f>
        <v>0</v>
      </c>
      <c r="HM187" s="460">
        <f t="shared" ref="HM187" si="9263">EM188</f>
        <v>0</v>
      </c>
      <c r="HN187" s="462">
        <f t="shared" ref="HN187" si="9264">EZ187</f>
        <v>0</v>
      </c>
      <c r="HO187" s="460" t="str">
        <f t="shared" ref="HO187" si="9265">BG187</f>
        <v>NG</v>
      </c>
      <c r="HP187" s="460">
        <f t="shared" ref="HP187" si="9266">EN187</f>
        <v>0</v>
      </c>
      <c r="HQ187" s="460">
        <f t="shared" ref="HQ187" si="9267">EN188</f>
        <v>0</v>
      </c>
      <c r="HR187" s="462">
        <f t="shared" ref="HR187" si="9268">FA187</f>
        <v>0</v>
      </c>
      <c r="HS187" s="332"/>
    </row>
    <row r="188" spans="1:227" ht="12" customHeight="1">
      <c r="A188" s="489"/>
      <c r="B188" s="487"/>
      <c r="C188" s="475"/>
      <c r="D188" s="485"/>
      <c r="E188" s="483"/>
      <c r="F188" s="317"/>
      <c r="G188" s="317"/>
      <c r="H188" s="317"/>
      <c r="I188" s="317"/>
      <c r="J188" s="316"/>
      <c r="K188" s="481"/>
      <c r="L188" s="77"/>
      <c r="M188" s="77"/>
      <c r="N188" s="471"/>
      <c r="O188" s="475"/>
      <c r="P188" s="77"/>
      <c r="Q188" s="77"/>
      <c r="R188" s="471"/>
      <c r="S188" s="475"/>
      <c r="T188" s="77"/>
      <c r="U188" s="77"/>
      <c r="V188" s="471"/>
      <c r="W188" s="473"/>
      <c r="X188" s="77"/>
      <c r="Y188" s="77"/>
      <c r="Z188" s="471"/>
      <c r="AA188" s="477"/>
      <c r="AB188" s="80"/>
      <c r="AC188" s="80"/>
      <c r="AD188" s="471"/>
      <c r="AE188" s="473"/>
      <c r="AF188" s="77"/>
      <c r="AG188" s="77"/>
      <c r="AH188" s="471"/>
      <c r="AI188" s="473"/>
      <c r="AJ188" s="77"/>
      <c r="AK188" s="77"/>
      <c r="AL188" s="471"/>
      <c r="AM188" s="477"/>
      <c r="AN188" s="80"/>
      <c r="AO188" s="80"/>
      <c r="AP188" s="471"/>
      <c r="AQ188" s="473"/>
      <c r="AR188" s="77"/>
      <c r="AS188" s="77"/>
      <c r="AT188" s="471"/>
      <c r="AU188" s="473"/>
      <c r="AV188" s="77"/>
      <c r="AW188" s="77"/>
      <c r="AX188" s="471"/>
      <c r="AY188" s="477"/>
      <c r="AZ188" s="80"/>
      <c r="BA188" s="80"/>
      <c r="BB188" s="471"/>
      <c r="BC188" s="475"/>
      <c r="BD188" s="77"/>
      <c r="BE188" s="77"/>
      <c r="BF188" s="471"/>
      <c r="BG188" s="473"/>
      <c r="BH188" s="77"/>
      <c r="BI188" s="77"/>
      <c r="BJ188" s="471"/>
      <c r="BK188" s="477"/>
      <c r="BL188" s="80"/>
      <c r="BM188" s="80"/>
      <c r="BN188" s="471"/>
      <c r="BO188" s="475"/>
      <c r="BP188" s="77"/>
      <c r="BQ188" s="77"/>
      <c r="BR188" s="471"/>
      <c r="BS188" s="473"/>
      <c r="BT188" s="77"/>
      <c r="BU188" s="77"/>
      <c r="BV188" s="471"/>
      <c r="BW188" s="469"/>
      <c r="BX188" s="467"/>
      <c r="BY188" s="490"/>
      <c r="CA188" s="19">
        <f t="shared" ref="CA188" si="9269">IF(AND($N187=1,$M188&lt;&gt;$BZ$7),1,0)</f>
        <v>0</v>
      </c>
      <c r="CB188" s="19">
        <f t="shared" ref="CB188" si="9270">IF(AND($R187=1,$Q188&lt;&gt;$BZ$7),1,0)</f>
        <v>0</v>
      </c>
      <c r="CC188" s="19">
        <f t="shared" ref="CC188" si="9271">IF(AND($V187=1,$U188&lt;&gt;$BZ$7),1,0)</f>
        <v>0</v>
      </c>
      <c r="CD188" s="19">
        <f t="shared" ref="CD188" si="9272">IF(AND($Z187=1,$Y188&lt;&gt;$BZ$7),1,0)</f>
        <v>0</v>
      </c>
      <c r="CE188" s="19">
        <f t="shared" ref="CE188" si="9273">IF(AND($AH187=1,$AG188&lt;&gt;$BZ$7),1,0)</f>
        <v>0</v>
      </c>
      <c r="CF188" s="19">
        <f t="shared" ref="CF188" si="9274">IF(AND($AL187=1,$AK188&lt;&gt;$BZ$7),1,0)</f>
        <v>0</v>
      </c>
      <c r="CG188" s="19">
        <f t="shared" ref="CG188" si="9275">IF(AND($AT187=1,$AS188&lt;&gt;$BZ$7),1,0)</f>
        <v>0</v>
      </c>
      <c r="CH188" s="19">
        <f t="shared" ref="CH188" si="9276">IF(AND($AX187=1,$AW188&lt;&gt;$BZ$7),1,0)</f>
        <v>0</v>
      </c>
      <c r="CI188" s="19">
        <f t="shared" ref="CI188" si="9277">IF(AND($BF187=1,$BE188&lt;&gt;$BZ$7),1,0)</f>
        <v>0</v>
      </c>
      <c r="CJ188" s="19">
        <f t="shared" ref="CJ188" si="9278">IF(AND($BJ187=1,$BI188&lt;&gt;$BZ$7),1,0)</f>
        <v>0</v>
      </c>
      <c r="CK188" s="19">
        <f t="shared" ref="CK188" si="9279">IF(AND($BR187=1,$BQ188&lt;&gt;$BZ$7),1,0)</f>
        <v>0</v>
      </c>
      <c r="CL188" s="19">
        <f t="shared" ref="CL188" si="9280">IF(AND($BV187=1,$BU188&lt;&gt;$BZ$7),1,0)</f>
        <v>0</v>
      </c>
      <c r="CO188" s="19">
        <f>IF(AND($M188&lt;&gt;$CN$7,$M188&lt;=$CN$6),1,0)</f>
        <v>0</v>
      </c>
      <c r="CP188" s="19">
        <f>IF(AND($Q188&lt;&gt;$CN$7,$Q188&lt;=$CN$6),1,0)</f>
        <v>0</v>
      </c>
      <c r="CQ188" s="19">
        <f>IF(AND($U188&lt;&gt;$CN$7,$U188&lt;=$CN$6),1,0)</f>
        <v>0</v>
      </c>
      <c r="CR188" s="19">
        <f>IF(AND($Y188&lt;&gt;$CN$7,$Y188&lt;=$CN$6),1,0)</f>
        <v>0</v>
      </c>
      <c r="CS188" s="19">
        <f>IF(AND($AG188&lt;&gt;$CN$7,$AG188&lt;=$CN$6),1,0)</f>
        <v>0</v>
      </c>
      <c r="CT188" s="19">
        <f>IF(AND($AK188&lt;&gt;$CN$7,$AK188&lt;=$CN$6),1,0)</f>
        <v>0</v>
      </c>
      <c r="CU188" s="19">
        <f>IF(AND($AS188&lt;&gt;$CN$7,$AS188&lt;=$CN$6),1,0)</f>
        <v>0</v>
      </c>
      <c r="CV188" s="19">
        <f>IF(AND($AW188&lt;&gt;$CN$7,$AW188&lt;=$CN$6),1,0)</f>
        <v>0</v>
      </c>
      <c r="CW188" s="19">
        <f>IF(AND($BE188&lt;&gt;$CN$7,$BE188&lt;=$CN$6),1,0)</f>
        <v>0</v>
      </c>
      <c r="CX188" s="19">
        <f>IF(AND($BI188&lt;&gt;$CN$7,$BI188&lt;=$CN$6),1,0)</f>
        <v>0</v>
      </c>
      <c r="CY188" s="19">
        <f>IF(AND($BQ188&lt;&gt;$CN$7,$BQ188&lt;=$CN$6),1,0)</f>
        <v>0</v>
      </c>
      <c r="CZ188" s="19">
        <f>IF(AND($BU188&lt;&gt;$CN$7,$BU188&lt;=$CN$6),1,0)</f>
        <v>0</v>
      </c>
      <c r="DC188" s="19">
        <f>IF($N187=1,1,0)</f>
        <v>0</v>
      </c>
      <c r="DD188" s="19">
        <f>IF($R187=1,1,0)</f>
        <v>0</v>
      </c>
      <c r="DE188" s="19">
        <f>IF($V187=1,1,0)</f>
        <v>0</v>
      </c>
      <c r="DF188" s="19">
        <f>IF($Z187=1,1,0)</f>
        <v>0</v>
      </c>
      <c r="DG188" s="19">
        <f>IF($AH187=1,1,0)</f>
        <v>0</v>
      </c>
      <c r="DH188" s="19">
        <f>IF($AL187=1,1,0)</f>
        <v>0</v>
      </c>
      <c r="DI188" s="19">
        <f>IF($AT187=1,1,0)</f>
        <v>0</v>
      </c>
      <c r="DJ188" s="19">
        <f>IF($AX187=1,1,0)</f>
        <v>0</v>
      </c>
      <c r="DK188" s="19">
        <f>IF($BF187=1,1,0)</f>
        <v>0</v>
      </c>
      <c r="DL188" s="19">
        <f>IF($BJ187=1,1,0)</f>
        <v>0</v>
      </c>
      <c r="DM188" s="19">
        <f>IF($BR187=1,1,0)</f>
        <v>0</v>
      </c>
      <c r="DN188" s="19">
        <f>IF($BV187=1,1,0)</f>
        <v>0</v>
      </c>
      <c r="DQ188" s="19">
        <f t="shared" ref="DQ188" si="9281">IF($N187=1,1,0)</f>
        <v>0</v>
      </c>
      <c r="DR188" s="19">
        <f t="shared" ref="DR188" si="9282">IF($R187=1,1,0)</f>
        <v>0</v>
      </c>
      <c r="DS188" s="19">
        <f t="shared" ref="DS188" si="9283">IF($V187=1,1,0)</f>
        <v>0</v>
      </c>
      <c r="DT188" s="19">
        <f t="shared" ref="DT188" si="9284">IF($Z187=1,1,0)</f>
        <v>0</v>
      </c>
      <c r="DU188" s="19">
        <f t="shared" ref="DU188" si="9285">IF($AH187=1,1,0)</f>
        <v>0</v>
      </c>
      <c r="DV188" s="19">
        <f t="shared" ref="DV188" si="9286">IF($AL187=1,1,0)</f>
        <v>0</v>
      </c>
      <c r="DW188" s="19">
        <f t="shared" ref="DW188" si="9287">IF($AT187=1,1,0)</f>
        <v>0</v>
      </c>
      <c r="DX188" s="19">
        <f t="shared" ref="DX188" si="9288">IF($AX187=1,1,0)</f>
        <v>0</v>
      </c>
      <c r="DY188" s="19">
        <f t="shared" ref="DY188" si="9289">IF($BF187=1,1,0)</f>
        <v>0</v>
      </c>
      <c r="DZ188" s="19">
        <f t="shared" ref="DZ188" si="9290">IF($BJ187=1,1,0)</f>
        <v>0</v>
      </c>
      <c r="EA188" s="19">
        <f t="shared" ref="EA188" si="9291">IF($BR187=1,1,0)</f>
        <v>0</v>
      </c>
      <c r="EB188" s="19">
        <f t="shared" ref="EB188" si="9292">IF($BV187=1,1,0)</f>
        <v>0</v>
      </c>
      <c r="EE188" s="329">
        <f>N187*$FU188*週間進捗報告書!$G$9</f>
        <v>0</v>
      </c>
      <c r="EF188" s="329">
        <f>R187*$FV188*週間進捗報告書!$G$10</f>
        <v>0</v>
      </c>
      <c r="EG188" s="329">
        <f>V187*$FW188*週間進捗報告書!$G$11</f>
        <v>0</v>
      </c>
      <c r="EH188" s="329">
        <f>Z187*$FX188*週間進捗報告書!$G$12</f>
        <v>0</v>
      </c>
      <c r="EI188" s="329">
        <f>AH187*$FY188*週間進捗報告書!$G$13</f>
        <v>0</v>
      </c>
      <c r="EJ188" s="329">
        <f>AL187*$FZ188*週間進捗報告書!$G$14</f>
        <v>0</v>
      </c>
      <c r="EK188" s="329">
        <f>AT187*$GA188*週間進捗報告書!$G$15</f>
        <v>0</v>
      </c>
      <c r="EL188" s="329">
        <f>AX187*$GB188*週間進捗報告書!$G$16</f>
        <v>0</v>
      </c>
      <c r="EM188" s="329">
        <f>BF187*$GC188*週間進捗報告書!$G$17</f>
        <v>0</v>
      </c>
      <c r="EN188" s="329">
        <f>BJ187*$GD188*週間進捗報告書!$G$18</f>
        <v>0</v>
      </c>
      <c r="EO188" s="329">
        <f>BR187*$GE188*週間進捗報告書!$G$19</f>
        <v>0</v>
      </c>
      <c r="EP188" s="329">
        <f>BV187*$GF188*週間進捗報告書!$G$20</f>
        <v>0</v>
      </c>
      <c r="ER188" s="547"/>
      <c r="ES188" s="547"/>
      <c r="ET188" s="547"/>
      <c r="EU188" s="547"/>
      <c r="EV188" s="547"/>
      <c r="EW188" s="547"/>
      <c r="EX188" s="547"/>
      <c r="EY188" s="547"/>
      <c r="EZ188" s="547"/>
      <c r="FA188" s="547"/>
      <c r="FB188" s="547"/>
      <c r="FC188" s="547"/>
      <c r="FD188" s="547"/>
      <c r="FE188" s="332"/>
      <c r="FG188" s="19"/>
      <c r="FH188" s="19"/>
      <c r="FI188" s="19"/>
      <c r="FJ188" s="19"/>
      <c r="FK188" s="19"/>
      <c r="FL188" s="19"/>
      <c r="FM188" s="19"/>
      <c r="FN188" s="19"/>
      <c r="FO188" s="19"/>
      <c r="FP188" s="19"/>
      <c r="FQ188" s="19"/>
      <c r="FR188" s="19"/>
      <c r="FU188" s="295">
        <f t="shared" ref="FU188" si="9293">FU187</f>
        <v>0</v>
      </c>
      <c r="FV188" s="295">
        <f t="shared" ref="FV188" si="9294">FV187</f>
        <v>0</v>
      </c>
      <c r="FW188" s="295">
        <f t="shared" ref="FW188" si="9295">FW187</f>
        <v>0</v>
      </c>
      <c r="FX188" s="295">
        <f t="shared" ref="FX188" si="9296">FX187</f>
        <v>0</v>
      </c>
      <c r="FY188" s="295">
        <f t="shared" ref="FY188" si="9297">FY187</f>
        <v>0</v>
      </c>
      <c r="FZ188" s="295">
        <f t="shared" ref="FZ188" si="9298">FZ187</f>
        <v>0</v>
      </c>
      <c r="GA188" s="295">
        <f t="shared" ref="GA188" si="9299">GA187</f>
        <v>0</v>
      </c>
      <c r="GB188" s="295">
        <f t="shared" ref="GB188" si="9300">GB187</f>
        <v>0</v>
      </c>
      <c r="GC188" s="295">
        <f t="shared" ref="GC188" si="9301">GC187</f>
        <v>0</v>
      </c>
      <c r="GD188" s="295">
        <f t="shared" ref="GD188" si="9302">GD187</f>
        <v>0</v>
      </c>
      <c r="GE188" s="295">
        <f t="shared" ref="GE188" si="9303">GE187</f>
        <v>0</v>
      </c>
      <c r="GF188" s="295">
        <f t="shared" ref="GF188" si="9304">GF187</f>
        <v>0</v>
      </c>
      <c r="GG188" s="295" t="e">
        <f t="shared" ref="GG188" si="9305">GG187</f>
        <v>#N/A</v>
      </c>
      <c r="GH188" s="2" t="e">
        <f>INDEX(リスト!$V:$V,MATCH(中日程計画表!$D187,リスト!$D:$D,0))</f>
        <v>#N/A</v>
      </c>
      <c r="GI188" s="2" t="e">
        <f>INDEX(リスト!$A:$A,MATCH(中日程計画表!$D187,リスト!$D:$D,0))</f>
        <v>#N/A</v>
      </c>
      <c r="GJ188" s="2" t="e">
        <f>INDEX(リスト!$U:$U,MATCH(中日程計画表!$D187,リスト!$D:$D,0))</f>
        <v>#N/A</v>
      </c>
      <c r="GK188" s="5" t="e">
        <f>INDEX(リスト!$W:$W,MATCH(中日程計画表!$D187,リスト!$D:$D,0))</f>
        <v>#N/A</v>
      </c>
      <c r="GL188" s="2" t="s">
        <v>201</v>
      </c>
      <c r="GM188" s="296">
        <f t="shared" ref="GM188" si="9306">GM187</f>
        <v>0</v>
      </c>
      <c r="GN188" s="296" t="str">
        <f t="shared" ref="GN188" si="9307">GN187</f>
        <v>リストア</v>
      </c>
      <c r="GU188" s="461"/>
      <c r="GV188" s="460"/>
      <c r="GW188" s="460"/>
      <c r="GX188" s="461"/>
      <c r="GY188" s="461"/>
      <c r="GZ188" s="460"/>
      <c r="HA188" s="460"/>
      <c r="HB188" s="461"/>
      <c r="HC188" s="461"/>
      <c r="HD188" s="460"/>
      <c r="HE188" s="460"/>
      <c r="HF188" s="461"/>
      <c r="HG188" s="461"/>
      <c r="HH188" s="460"/>
      <c r="HI188" s="460"/>
      <c r="HJ188" s="461"/>
      <c r="HK188" s="461"/>
      <c r="HL188" s="460"/>
      <c r="HM188" s="460"/>
      <c r="HN188" s="461"/>
      <c r="HO188" s="461"/>
      <c r="HP188" s="460"/>
      <c r="HQ188" s="460"/>
      <c r="HR188" s="461"/>
      <c r="HS188" s="4"/>
    </row>
    <row r="189" spans="1:227" ht="12" customHeight="1">
      <c r="A189" s="488" t="str">
        <f t="shared" ref="A189" ca="1" si="9308">INDIRECT("リスト!A"&amp;B189+6)</f>
        <v>運営管理</v>
      </c>
      <c r="B189" s="486">
        <f t="shared" ref="B189" si="9309">ROUNDDOWN((ROW()-6)/2,0)+1</f>
        <v>92</v>
      </c>
      <c r="C189" s="474">
        <f>機能グループ名</f>
        <v>0</v>
      </c>
      <c r="D189" s="484">
        <f>機能ID</f>
        <v>0</v>
      </c>
      <c r="E189" s="482" t="str">
        <f>機能名</f>
        <v>法人管理</v>
      </c>
      <c r="F189" s="315"/>
      <c r="G189" s="315"/>
      <c r="H189" s="315"/>
      <c r="I189" s="315"/>
      <c r="J189" s="316"/>
      <c r="K189" s="480" t="str">
        <f>担当者_SR</f>
        <v>NG</v>
      </c>
      <c r="L189" s="76"/>
      <c r="M189" s="76"/>
      <c r="N189" s="470"/>
      <c r="O189" s="474" t="str">
        <f>担当者_SRR</f>
        <v>NG</v>
      </c>
      <c r="P189" s="76"/>
      <c r="Q189" s="76"/>
      <c r="R189" s="470"/>
      <c r="S189" s="474" t="str">
        <f>担当者_DS</f>
        <v>NG</v>
      </c>
      <c r="T189" s="76"/>
      <c r="U189" s="76"/>
      <c r="V189" s="470"/>
      <c r="W189" s="472" t="str">
        <f>担当者_DSR</f>
        <v>NG</v>
      </c>
      <c r="X189" s="76"/>
      <c r="Y189" s="76"/>
      <c r="Z189" s="470"/>
      <c r="AA189" s="476"/>
      <c r="AB189" s="79"/>
      <c r="AC189" s="79"/>
      <c r="AD189" s="470">
        <f>IF(AC190 &lt;&gt; "",1,0)</f>
        <v>0</v>
      </c>
      <c r="AE189" s="472" t="str">
        <f>担当者_CD</f>
        <v>NG</v>
      </c>
      <c r="AF189" s="76"/>
      <c r="AG189" s="76"/>
      <c r="AH189" s="470"/>
      <c r="AI189" s="472" t="str">
        <f>担当者_DD</f>
        <v>NG</v>
      </c>
      <c r="AJ189" s="76"/>
      <c r="AK189" s="76"/>
      <c r="AL189" s="470"/>
      <c r="AM189" s="476"/>
      <c r="AN189" s="79"/>
      <c r="AO189" s="79"/>
      <c r="AP189" s="470">
        <f>IF(AO190 &lt;&gt; "",1,0)</f>
        <v>0</v>
      </c>
      <c r="AQ189" s="472" t="str">
        <f>担当者_MCL</f>
        <v>NG</v>
      </c>
      <c r="AR189" s="76"/>
      <c r="AS189" s="76"/>
      <c r="AT189" s="470"/>
      <c r="AU189" s="472" t="str">
        <f>担当者_MCLR</f>
        <v>NG</v>
      </c>
      <c r="AV189" s="76"/>
      <c r="AW189" s="76"/>
      <c r="AX189" s="470"/>
      <c r="AY189" s="476"/>
      <c r="AZ189" s="79"/>
      <c r="BA189" s="79"/>
      <c r="BB189" s="470">
        <f>IF(BA190 &lt;&gt; "",1,0)</f>
        <v>0</v>
      </c>
      <c r="BC189" s="474" t="str">
        <f>担当者_MT</f>
        <v>NG</v>
      </c>
      <c r="BD189" s="76"/>
      <c r="BE189" s="76"/>
      <c r="BF189" s="470"/>
      <c r="BG189" s="472" t="str">
        <f>担当者_M検</f>
        <v>NG</v>
      </c>
      <c r="BH189" s="76"/>
      <c r="BI189" s="76"/>
      <c r="BJ189" s="470"/>
      <c r="BK189" s="476"/>
      <c r="BL189" s="79"/>
      <c r="BM189" s="79"/>
      <c r="BN189" s="470">
        <v>0</v>
      </c>
      <c r="BO189" s="474" t="str">
        <f>担当者_モテ</f>
        <v>NG</v>
      </c>
      <c r="BP189" s="76"/>
      <c r="BQ189" s="76"/>
      <c r="BR189" s="470"/>
      <c r="BS189" s="472" t="str">
        <f>担当者_モテR</f>
        <v>NG</v>
      </c>
      <c r="BT189" s="76"/>
      <c r="BU189" s="76"/>
      <c r="BV189" s="470"/>
      <c r="BW189" s="468">
        <f t="shared" ref="BW189" si="9310">IFERROR(SUM(IF(K189&lt;&gt;"NG",N189*K$1,0),IF(O189&lt;&gt;"NG",R189*O$1,0),IF(S189&lt;&gt;"NG",V189*S$1,0),IF(W189&lt;&gt;"NG",Z189*W$1,0),IF(AA189&lt;&gt;"NG",AD189*AA$1,0),IF(AE189&lt;&gt;"NG",AH189*AE$1,0),IF(AI189&lt;&gt;"NG",AL189*AI$1,0),IF(AM189&lt;&gt;"NG",AP189*AM$1,0),IF(AQ189&lt;&gt;"NG",AT189*AQ$1,0),IF(AU189&lt;&gt;"NG",AX189*AU$1,0),IF(AY189&lt;&gt;"NG",BB189*AY$1,0),IF(BC189&lt;&gt;"NG",BF189*BC$1,0),IF(BG189&lt;&gt;"NG",BJ189*BG$1,0),IF(BK189&lt;&gt;"NG",BN189*BK$1,0),IF(BO189&lt;&gt;"NG",BR189*BO$1,0),IF(BS189&lt;&gt;"NG",BV189*BS$1,0))/SUM(IF(K189&lt;&gt;"NG",K$1,0),IF(O189&lt;&gt;"NG",O$1,0),IF(S189&lt;&gt;"NG",S$1,0),IF(W189&lt;&gt;"NG",W$1,0),IF(AA189&lt;&gt;"NG",AA$1,0),IF(AE189&lt;&gt;"NG",AE$1,0),IF(AI189&lt;&gt;"NG",AI$1,0),IF(AM189&lt;&gt;"NG",AM$1,0),IF(AQ189&lt;&gt;"NG",AQ$1,0),IF(AU189&lt;&gt;"NG",AU$1,0),IF(AY189&lt;&gt;"NG",AY$1,0),IF(BC189&lt;&gt;"NG",BC$1,0),IF(BG189&lt;&gt;"NG",BG$1,0),IF(BK189&lt;&gt;"NG",BK$1,0),IF(BO189&lt;&gt;"NG",BO$1,0),IF(BS189&lt;&gt;"NG",BS$1,0)),0)</f>
        <v>0</v>
      </c>
      <c r="BX189" s="466"/>
      <c r="BY189" s="490"/>
      <c r="BZ189" s="5"/>
      <c r="CA189" s="32">
        <f t="shared" ref="CA189" si="9311">IF(AND($M189&lt;&gt;$BZ$5,$M189&lt;=$BZ$6,$M189&lt;&gt;$BZ$7),1,0)</f>
        <v>0</v>
      </c>
      <c r="CB189" s="32">
        <f t="shared" ref="CB189" si="9312">IF(AND($Q189&lt;&gt;$BZ$5,$Q189&lt;=$BZ$6,$Q189&lt;&gt;$BZ$7),1,0)</f>
        <v>0</v>
      </c>
      <c r="CC189" s="32">
        <f t="shared" ref="CC189" si="9313">IF(AND($U189&lt;&gt;$BZ$5,$U189&lt;=$BZ$6,$U189&lt;&gt;$BZ$7),1,0)</f>
        <v>0</v>
      </c>
      <c r="CD189" s="32">
        <f t="shared" ref="CD189" si="9314">IF(AND($Y189&lt;&gt;$BZ$5,$Y189&lt;=$BZ$6,$Y189&lt;&gt;$BZ$7),1,0)</f>
        <v>0</v>
      </c>
      <c r="CE189" s="32">
        <f t="shared" ref="CE189" si="9315">IF(AND($AG189&lt;&gt;$BZ$5,$AG189&lt;=$BZ$6,$AG189&lt;&gt;$BZ$7),1,0)</f>
        <v>0</v>
      </c>
      <c r="CF189" s="32">
        <f t="shared" ref="CF189" si="9316">IF(AND($AK189&lt;&gt;$BZ$5,$AK189&lt;=$BZ$6,$AK189&lt;&gt;$BZ$7),1,0)</f>
        <v>0</v>
      </c>
      <c r="CG189" s="32">
        <f t="shared" ref="CG189" si="9317">IF(AND($AS189&lt;&gt;$BZ$5,$AS189&lt;=$BZ$6,$AS189&lt;&gt;$BZ$7),1,0)</f>
        <v>0</v>
      </c>
      <c r="CH189" s="32">
        <f t="shared" ref="CH189" si="9318">IF(AND($AW189&lt;&gt;$BZ$5,$AW189&lt;=$BZ$6,$AW189&lt;&gt;$BZ$7),1,0)</f>
        <v>0</v>
      </c>
      <c r="CI189" s="32">
        <f t="shared" ref="CI189" si="9319">IF(AND($BE189&lt;&gt;$BZ$5,$BE189&lt;=$BZ$6,$BE189&lt;&gt;$BZ$7),1,0)</f>
        <v>0</v>
      </c>
      <c r="CJ189" s="32">
        <f t="shared" ref="CJ189" si="9320">IF(AND($BI189&lt;&gt;$BZ$5,$BI189&lt;=$BZ$6,$BI189&lt;&gt;$BZ$7),1,0)</f>
        <v>0</v>
      </c>
      <c r="CK189" s="32">
        <f t="shared" ref="CK189" si="9321">IF(AND($BQ189&lt;&gt;$BZ$5,$BQ189&lt;=$BZ$6,$BQ189&lt;&gt;$BZ$7),1,0)</f>
        <v>0</v>
      </c>
      <c r="CL189" s="32">
        <f t="shared" ref="CL189" si="9322">IF(AND($BU189&lt;&gt;$BZ$5,$BU189&lt;=$BZ$6,$BU189&lt;&gt;$BZ$7),1,0)</f>
        <v>0</v>
      </c>
      <c r="CO189" s="32">
        <f>IF(AND($M189&lt;&gt;$CN$5,$M189&lt;=$CN$6,$M189&lt;&gt;$CN$7),1,0)</f>
        <v>0</v>
      </c>
      <c r="CP189" s="32">
        <f>IF(AND($Q189&lt;&gt;$CN$5,$Q189&lt;=$CN$6,$Q189&lt;&gt;$CN$7),1,0)</f>
        <v>0</v>
      </c>
      <c r="CQ189" s="32">
        <f>IF(AND($U189&lt;&gt;$CN$5,$U189&lt;=$CN$6,$U189&lt;&gt;$CN$7),1,0)</f>
        <v>0</v>
      </c>
      <c r="CR189" s="32">
        <f>IF(AND($Y189&lt;&gt;$CN$5,$Y189&lt;=$CN$6,$Y189&lt;&gt;$CN$7),1,0)</f>
        <v>0</v>
      </c>
      <c r="CS189" s="32">
        <f>IF(AND($AG189&lt;&gt;$CN$5,$AG189&lt;=$CN$6,$AG189&lt;&gt;$CN$7),1,0)</f>
        <v>0</v>
      </c>
      <c r="CT189" s="32">
        <f>IF(AND($AK189&lt;&gt;$CN$5,$AK189&lt;=$CN$6,$AK189&lt;&gt;$CN$7),1,0)</f>
        <v>0</v>
      </c>
      <c r="CU189" s="32">
        <f>IF(AND($AS189&lt;&gt;$CN$5,$AS189&lt;=$CN$6,$AS189&lt;&gt;$CN$7),1,0)</f>
        <v>0</v>
      </c>
      <c r="CV189" s="32">
        <f>IF(AND($AW189&lt;&gt;$CN$5,$AW189&lt;=$CN$6,$AW189&lt;&gt;$CN$7),1,0)</f>
        <v>0</v>
      </c>
      <c r="CW189" s="32">
        <f>IF(AND($BE189&lt;&gt;$CN$5,$BE189&lt;=$CN$6,$BE189&lt;&gt;$CN$7),1,0)</f>
        <v>0</v>
      </c>
      <c r="CX189" s="32">
        <f>IF(AND($BI189&lt;&gt;$CN$5,$BI189&lt;=$CN$6,$BI189&lt;&gt;$CN$7),1,0)</f>
        <v>0</v>
      </c>
      <c r="CY189" s="32">
        <f>IF(AND($BQ189&lt;&gt;$CN$5,$BQ189&lt;=$CN$6,$BQ189&lt;&gt;$CN$7),1,0)</f>
        <v>0</v>
      </c>
      <c r="CZ189" s="32">
        <f>IF(AND($BU189&lt;&gt;$CN$5,$BU189&lt;=$CN$6,$BU189&lt;&gt;$CN$7),1,0)</f>
        <v>0</v>
      </c>
      <c r="DC189" s="32">
        <f>IF(AND($M189&lt;&gt;$DB$5,$M189&lt;=$DB$6,$M189&lt;&gt;$CN$7),1,0)</f>
        <v>0</v>
      </c>
      <c r="DD189" s="32">
        <f>IF(AND($Q189&lt;&gt;$DB$5,$Q189&lt;=$DB$6,$Q189&lt;&gt;$CN$7),1,0)</f>
        <v>0</v>
      </c>
      <c r="DE189" s="32">
        <f>IF(AND($U189&lt;&gt;$DB$5,$U189&lt;=$DB$6,$U189&lt;&gt;$CN$7),1,0)</f>
        <v>0</v>
      </c>
      <c r="DF189" s="32">
        <f>IF(AND($Y189&lt;&gt;$DB$5,$Y189&lt;=$DB$6,$Y189&lt;&gt;$CN$7),1,0)</f>
        <v>0</v>
      </c>
      <c r="DG189" s="32">
        <f>IF(AND($AG189&lt;&gt;$DB$5,$AG189&lt;=$DB$6,$AG189&lt;&gt;$CN$7),1,0)</f>
        <v>0</v>
      </c>
      <c r="DH189" s="32">
        <f>IF(AND($AK189&lt;&gt;$DB$5,$AK189&lt;=$DB$6,$AK189&lt;&gt;$CN$7),1,0)</f>
        <v>0</v>
      </c>
      <c r="DI189" s="32">
        <f>IF(AND($AS189&lt;&gt;$DB$5,$AS189&lt;=$DB$6,$AS189&lt;&gt;$CN$7),1,0)</f>
        <v>0</v>
      </c>
      <c r="DJ189" s="32">
        <f>IF(AND($AW189&lt;&gt;$DB$5,$AW189&lt;=$DB$6,$AW189&lt;&gt;$CN$7),1,0)</f>
        <v>0</v>
      </c>
      <c r="DK189" s="32">
        <f>IF(AND($BE189&lt;&gt;$DB$5,$BE189&lt;=$DB$6,$BE189&lt;&gt;$CN$7),1,0)</f>
        <v>0</v>
      </c>
      <c r="DL189" s="32">
        <f>IF(AND($BI189&lt;&gt;$DB$5,$BI189&lt;=$DB$6,$BI189&lt;&gt;$CN$7),1,0)</f>
        <v>0</v>
      </c>
      <c r="DM189" s="32">
        <f>IF(AND($BQ189&lt;&gt;$DB$5,$BQ189&lt;=$DB$6,$BQ189&lt;&gt;$CN$7),1,0)</f>
        <v>0</v>
      </c>
      <c r="DN189" s="32">
        <f>IF(AND($BU189&lt;&gt;$DB$5,$BU189&lt;=$DB$6,$BU189&lt;&gt;$CN$7),1,0)</f>
        <v>0</v>
      </c>
      <c r="DQ189" s="32">
        <f t="shared" ref="DQ189" si="9323">IF(AND($M189&lt;&gt;$DP$5,$M189&lt;=$DP$6,$M189&lt;&gt;$CN$7),1,0)</f>
        <v>0</v>
      </c>
      <c r="DR189" s="32">
        <f t="shared" ref="DR189" si="9324">IF(AND($Q189&lt;&gt;$DP$5,$Q189&lt;=$DP$6,$Q189&lt;&gt;$CN$7),1,0)</f>
        <v>0</v>
      </c>
      <c r="DS189" s="32">
        <f t="shared" ref="DS189" si="9325">IF(AND($U189&lt;&gt;$DP$5,$U189&lt;=$DP$6,$U189&lt;&gt;$CN$7),1,0)</f>
        <v>0</v>
      </c>
      <c r="DT189" s="32">
        <f t="shared" ref="DT189" si="9326">IF(AND($Y189&lt;&gt;$DP$5,$Y189&lt;=$DP$6,$Y189&lt;&gt;$CN$7),1,0)</f>
        <v>0</v>
      </c>
      <c r="DU189" s="32">
        <f t="shared" ref="DU189" si="9327">IF(AND($AG189&lt;&gt;$DP$5,$AG189&lt;=$DP$6,$AG189&lt;&gt;$CN$7),1,0)</f>
        <v>0</v>
      </c>
      <c r="DV189" s="32">
        <f t="shared" ref="DV189" si="9328">IF(AND($AK189&lt;&gt;$DP$5,$AK189&lt;=$DP$6,$AK189&lt;&gt;$CN$7),1,0)</f>
        <v>0</v>
      </c>
      <c r="DW189" s="32">
        <f t="shared" ref="DW189" si="9329">IF(AND($AS189&lt;&gt;$DP$5,$AS189&lt;=$DP$6,$AS189&lt;&gt;$CN$7),1,0)</f>
        <v>0</v>
      </c>
      <c r="DX189" s="32">
        <f t="shared" ref="DX189" si="9330">IF(AND($AW189&lt;&gt;$DP$5,$AW189&lt;=$DP$6,$AW189&lt;&gt;$CN$7),1,0)</f>
        <v>0</v>
      </c>
      <c r="DY189" s="32">
        <f t="shared" ref="DY189" si="9331">IF(AND($BE189&lt;&gt;$DP$5,$BE189&lt;=$DP$6,$BE189&lt;&gt;$CN$7),1,0)</f>
        <v>0</v>
      </c>
      <c r="DZ189" s="32">
        <f t="shared" ref="DZ189" si="9332">IF(AND($BI189&lt;&gt;$DP$5,$BI189&lt;=$DP$6,$BI189&lt;&gt;$CN$7),1,0)</f>
        <v>0</v>
      </c>
      <c r="EA189" s="32">
        <f t="shared" ref="EA189" si="9333">IF(AND($BQ189&lt;&gt;$DP$5,$BQ189&lt;=$DP$6,$BQ189&lt;&gt;$CN$7),1,0)</f>
        <v>0</v>
      </c>
      <c r="EB189" s="32">
        <f t="shared" ref="EB189" si="9334">IF(AND($BU189&lt;&gt;$DP$5,$BU189&lt;=$DP$6,$BU189&lt;&gt;$CN$7),1,0)</f>
        <v>0</v>
      </c>
      <c r="EE189" s="328">
        <f>IF(M189&lt;&gt;"",IF(M189&lt;=$ED$6,1,IF(L189&gt;$ED$6,0,NETWORKDAYS(L189,$ED$6,祭日リスト)/NETWORKDAYS(L189,M189,祭日リスト)))*$GG189*週間進捗報告書!$G$9,0)</f>
        <v>0</v>
      </c>
      <c r="EF189" s="328">
        <f>IF(Q189&lt;&gt;"",IF(Q189&lt;=$ED$6,1,IF(P189&gt;$ED$6,0,NETWORKDAYS(P189,$ED$6,祭日リスト)/NETWORKDAYS(P189,Q189,祭日リスト)))*$GG189*週間進捗報告書!$G$10,0)</f>
        <v>0</v>
      </c>
      <c r="EG189" s="328">
        <f>IF(U189&lt;&gt;"",IF(U189&lt;=$ED$6,1,IF(T189&gt;$ED$6,0,NETWORKDAYS(T189,$ED$6,祭日リスト)/NETWORKDAYS(T189,U189,祭日リスト)))*$GG189*週間進捗報告書!$G$11,0)</f>
        <v>0</v>
      </c>
      <c r="EH189" s="328">
        <f>IF(Y189&lt;&gt;"",IF(Y189&lt;=$ED$6,1,IF(X189&gt;$ED$6,0,NETWORKDAYS(X189,$ED$6,祭日リスト)/NETWORKDAYS(X189,Y189,祭日リスト)))*$GG189*週間進捗報告書!$G$12,0)</f>
        <v>0</v>
      </c>
      <c r="EI189" s="328">
        <f>IF(AG189&lt;&gt;"",IF(AG189&lt;=$ED$6,1,IF(AF189&gt;$ED$6,0,NETWORKDAYS(AF189,$ED$6,祭日リスト)/NETWORKDAYS(AF189,AG189,祭日リスト)))*$GG189*週間進捗報告書!$G$13,0)</f>
        <v>0</v>
      </c>
      <c r="EJ189" s="328">
        <f>IF(AK189&lt;&gt;"",IF(AK189&lt;=$ED$6,1,IF(AJ189&gt;$ED$6,0,NETWORKDAYS(AJ189,$ED$6,祭日リスト)/NETWORKDAYS(AJ189,AK189,祭日リスト)))*$GG189*週間進捗報告書!$G$14,0)</f>
        <v>0</v>
      </c>
      <c r="EK189" s="328">
        <f>IF(AS189&lt;&gt;"",IF(AS189&lt;=$ED$6,1,IF(AR189&gt;$ED$6,0,NETWORKDAYS(AR189,$ED$6,祭日リスト)/NETWORKDAYS(AR189,AS189,祭日リスト)))*$GG189*週間進捗報告書!$G$15,0)</f>
        <v>0</v>
      </c>
      <c r="EL189" s="328">
        <f>IF(AW189&lt;&gt;"",IF(AW189&lt;=$ED$6,1,IF(AV189&gt;$ED$6,0,NETWORKDAYS(AV189,$ED$6,祭日リスト)/NETWORKDAYS(AV189,AW189,祭日リスト)))*$GG189*週間進捗報告書!$G$16,0)</f>
        <v>0</v>
      </c>
      <c r="EM189" s="328">
        <f>IF(BE189&lt;&gt;"",IF(BE189&lt;=$ED$6,1,IF(BD189&gt;$ED$6,0,NETWORKDAYS(BD189,$ED$6,祭日リスト)/NETWORKDAYS(BD189,BE189,祭日リスト)))*$GG189*週間進捗報告書!$G$17,0)</f>
        <v>0</v>
      </c>
      <c r="EN189" s="328">
        <f>IF(BI189&lt;&gt;"",IF(BI189&lt;=$ED$6,1,IF(BH189&gt;$ED$6,0,NETWORKDAYS(BH189,$ED$6,祭日リスト)/NETWORKDAYS(BH189,BI189,祭日リスト)))*$GG189*週間進捗報告書!$G$18,0)</f>
        <v>0</v>
      </c>
      <c r="EO189" s="328">
        <f>IF(BQ189&lt;&gt;"",IF(BQ189&lt;=$ED$6,1,IF(BP189&gt;$ED$6,0,NETWORKDAYS(BP189,$ED$6,祭日リスト)/NETWORKDAYS(BP189,BQ189,祭日リスト)))*$GG189*週間進捗報告書!$G$19,0)</f>
        <v>0</v>
      </c>
      <c r="EP189" s="328">
        <f>IF(BU189&lt;&gt;"",IF(BU189&lt;=$ED$6,1,IF(BT189&gt;$ED$6,0,NETWORKDAYS(BT189,$ED$6,祭日リスト)/NETWORKDAYS(BT189,BU189,祭日リスト)))*$GG189*週間進捗報告書!$G$20,0)</f>
        <v>0</v>
      </c>
      <c r="ER189" s="547">
        <f t="shared" ref="ER189:FC189" si="9335">EE189-EE190</f>
        <v>0</v>
      </c>
      <c r="ES189" s="547">
        <f t="shared" si="9335"/>
        <v>0</v>
      </c>
      <c r="ET189" s="547">
        <f t="shared" si="9335"/>
        <v>0</v>
      </c>
      <c r="EU189" s="547">
        <f t="shared" si="9335"/>
        <v>0</v>
      </c>
      <c r="EV189" s="547">
        <f t="shared" si="9335"/>
        <v>0</v>
      </c>
      <c r="EW189" s="547">
        <f t="shared" si="9335"/>
        <v>0</v>
      </c>
      <c r="EX189" s="547">
        <f t="shared" si="9335"/>
        <v>0</v>
      </c>
      <c r="EY189" s="547">
        <f t="shared" si="9335"/>
        <v>0</v>
      </c>
      <c r="EZ189" s="547">
        <f t="shared" si="9335"/>
        <v>0</v>
      </c>
      <c r="FA189" s="547">
        <f t="shared" si="9335"/>
        <v>0</v>
      </c>
      <c r="FB189" s="547">
        <f t="shared" si="9335"/>
        <v>0</v>
      </c>
      <c r="FC189" s="547">
        <f t="shared" si="9335"/>
        <v>0</v>
      </c>
      <c r="FD189" s="547">
        <f t="shared" ref="FD189" si="9336">SUM(ER189:FC190)</f>
        <v>0</v>
      </c>
      <c r="FE189" s="333"/>
      <c r="FG189" s="32">
        <f>IF(AND($M189&lt;&gt;$FF$7),1,0)</f>
        <v>0</v>
      </c>
      <c r="FH189" s="32">
        <f>IF(AND($Q189&lt;&gt;$FF$7),1,0)</f>
        <v>0</v>
      </c>
      <c r="FI189" s="32">
        <f>IF(AND($U189&lt;&gt;$FF$7),1,0)</f>
        <v>0</v>
      </c>
      <c r="FJ189" s="32">
        <f>IF(AND($Y189&lt;&gt;$FF$7),1,0)</f>
        <v>0</v>
      </c>
      <c r="FK189" s="32">
        <f>IF(AND($AG189&lt;&gt;$FF$7),1,0)</f>
        <v>0</v>
      </c>
      <c r="FL189" s="32">
        <f>IF(AND($AK189&lt;&gt;$FF$7),1,0)</f>
        <v>0</v>
      </c>
      <c r="FM189" s="32">
        <f>IF(AND($AS189&lt;&gt;$FF$7),1,0)</f>
        <v>0</v>
      </c>
      <c r="FN189" s="32">
        <f>IF(AND($AW189&lt;&gt;$FF$7),1,0)</f>
        <v>0</v>
      </c>
      <c r="FO189" s="32">
        <f>IF(AND($BE189&lt;&gt;$FF$7),1,0)</f>
        <v>0</v>
      </c>
      <c r="FP189" s="32">
        <f>IF(AND($BI189&lt;&gt;$FF$7),1,0)</f>
        <v>0</v>
      </c>
      <c r="FQ189" s="32">
        <f>IF(AND($BQ189&lt;&gt;$FF$7),1,0)</f>
        <v>0</v>
      </c>
      <c r="FR189" s="32">
        <f>IF(AND($BU189&lt;&gt;$FF$7),1,0)</f>
        <v>0</v>
      </c>
      <c r="FU189" s="294">
        <f t="shared" ref="FU189" si="9337">IF($K189&lt;&gt;"NG",$GG189,0)</f>
        <v>0</v>
      </c>
      <c r="FV189" s="294">
        <f t="shared" ref="FV189" si="9338">IF($O189&lt;&gt;"NG",$GG189,0)</f>
        <v>0</v>
      </c>
      <c r="FW189" s="294">
        <f t="shared" ref="FW189" si="9339">IF($S189&lt;&gt;"NG",$GG189,0)</f>
        <v>0</v>
      </c>
      <c r="FX189" s="294">
        <f t="shared" ref="FX189" si="9340">IF($W189&lt;&gt;"NG",$GG189,0)</f>
        <v>0</v>
      </c>
      <c r="FY189" s="294">
        <f t="shared" ref="FY189" si="9341">IF($AE189&lt;&gt;"NG",$GG189,0)</f>
        <v>0</v>
      </c>
      <c r="FZ189" s="294">
        <f t="shared" ref="FZ189" si="9342">IF($AI189&lt;&gt;"NG",$GG189,0)</f>
        <v>0</v>
      </c>
      <c r="GA189" s="294">
        <f t="shared" ref="GA189" si="9343">IF($AQ189&lt;&gt;"NG",$GG189,0)</f>
        <v>0</v>
      </c>
      <c r="GB189" s="294">
        <f t="shared" ref="GB189" si="9344">IF($AU189&lt;&gt;"NG",$GG189,0)</f>
        <v>0</v>
      </c>
      <c r="GC189" s="294">
        <f t="shared" ref="GC189" si="9345">IF($BC189&lt;&gt;"NG",$GG189,0)</f>
        <v>0</v>
      </c>
      <c r="GD189" s="294">
        <f t="shared" ref="GD189" si="9346">IF($BG189&lt;&gt;"NG",$GG189,0)</f>
        <v>0</v>
      </c>
      <c r="GE189" s="294">
        <f t="shared" ref="GE189" si="9347">IF($BO189&lt;&gt;"NG",$GG189,0)</f>
        <v>0</v>
      </c>
      <c r="GF189" s="294">
        <f t="shared" ref="GF189" si="9348">IF($BS189&lt;&gt;"NG",$GG189,0)</f>
        <v>0</v>
      </c>
      <c r="GG189" s="294" t="e">
        <f>VLOOKUP($D189,リスト!$D:$S,15,FALSE)</f>
        <v>#N/A</v>
      </c>
      <c r="GH189" s="2" t="e">
        <f>INDEX(リスト!$V:$V,MATCH(中日程計画表!$D189,リスト!$D:$D,0))</f>
        <v>#N/A</v>
      </c>
      <c r="GI189" s="2" t="e">
        <f>INDEX(リスト!$A:$A,MATCH(中日程計画表!$D189,リスト!$D:$D,0))</f>
        <v>#N/A</v>
      </c>
      <c r="GJ189" s="2" t="e">
        <f>INDEX(リスト!$U:$U,MATCH(中日程計画表!$D189,リスト!$D:$D,0))</f>
        <v>#N/A</v>
      </c>
      <c r="GK189" s="5" t="e">
        <f>INDEX(リスト!$W:$W,MATCH(中日程計画表!$D189,リスト!$D:$D,0))</f>
        <v>#N/A</v>
      </c>
      <c r="GL189" s="2" t="s">
        <v>200</v>
      </c>
      <c r="GM189" s="296">
        <f>D189</f>
        <v>0</v>
      </c>
      <c r="GN189" s="296" t="str">
        <f>E189</f>
        <v>法人管理</v>
      </c>
      <c r="GU189" s="460" t="str">
        <f t="shared" ref="GU189" si="9349">AE189</f>
        <v>NG</v>
      </c>
      <c r="GV189" s="460">
        <f t="shared" ref="GV189" si="9350">EI189</f>
        <v>0</v>
      </c>
      <c r="GW189" s="460">
        <f t="shared" ref="GW189" si="9351">EI190</f>
        <v>0</v>
      </c>
      <c r="GX189" s="462">
        <f t="shared" ref="GX189" si="9352">EV189</f>
        <v>0</v>
      </c>
      <c r="GY189" s="460" t="str">
        <f t="shared" ref="GY189" si="9353">AI189</f>
        <v>NG</v>
      </c>
      <c r="GZ189" s="460">
        <f t="shared" ref="GZ189" si="9354">EJ189</f>
        <v>0</v>
      </c>
      <c r="HA189" s="460">
        <f t="shared" ref="HA189" si="9355">EJ190</f>
        <v>0</v>
      </c>
      <c r="HB189" s="462">
        <f t="shared" ref="HB189" si="9356">EW189</f>
        <v>0</v>
      </c>
      <c r="HC189" s="460" t="str">
        <f t="shared" ref="HC189" si="9357">AQ189</f>
        <v>NG</v>
      </c>
      <c r="HD189" s="460">
        <f t="shared" ref="HD189" si="9358">EK189</f>
        <v>0</v>
      </c>
      <c r="HE189" s="460">
        <f t="shared" ref="HE189" si="9359">EK190</f>
        <v>0</v>
      </c>
      <c r="HF189" s="462">
        <f t="shared" ref="HF189" si="9360">EX189</f>
        <v>0</v>
      </c>
      <c r="HG189" s="460" t="str">
        <f t="shared" ref="HG189" si="9361">AU189</f>
        <v>NG</v>
      </c>
      <c r="HH189" s="460">
        <f t="shared" ref="HH189" si="9362">EL189</f>
        <v>0</v>
      </c>
      <c r="HI189" s="460">
        <f t="shared" ref="HI189" si="9363">EL190</f>
        <v>0</v>
      </c>
      <c r="HJ189" s="462">
        <f t="shared" ref="HJ189" si="9364">EY189</f>
        <v>0</v>
      </c>
      <c r="HK189" s="460" t="str">
        <f t="shared" ref="HK189" si="9365">BC189</f>
        <v>NG</v>
      </c>
      <c r="HL189" s="460">
        <f t="shared" ref="HL189" si="9366">EM189</f>
        <v>0</v>
      </c>
      <c r="HM189" s="460">
        <f t="shared" ref="HM189" si="9367">EM190</f>
        <v>0</v>
      </c>
      <c r="HN189" s="462">
        <f t="shared" ref="HN189" si="9368">EZ189</f>
        <v>0</v>
      </c>
      <c r="HO189" s="460" t="str">
        <f t="shared" ref="HO189" si="9369">BG189</f>
        <v>NG</v>
      </c>
      <c r="HP189" s="460">
        <f t="shared" ref="HP189" si="9370">EN189</f>
        <v>0</v>
      </c>
      <c r="HQ189" s="460">
        <f t="shared" ref="HQ189" si="9371">EN190</f>
        <v>0</v>
      </c>
      <c r="HR189" s="462">
        <f t="shared" ref="HR189" si="9372">FA189</f>
        <v>0</v>
      </c>
      <c r="HS189" s="332"/>
    </row>
    <row r="190" spans="1:227" ht="12" customHeight="1">
      <c r="A190" s="489"/>
      <c r="B190" s="487"/>
      <c r="C190" s="475"/>
      <c r="D190" s="485"/>
      <c r="E190" s="483"/>
      <c r="F190" s="317"/>
      <c r="G190" s="317"/>
      <c r="H190" s="317"/>
      <c r="I190" s="317"/>
      <c r="J190" s="316"/>
      <c r="K190" s="481"/>
      <c r="L190" s="77"/>
      <c r="M190" s="77"/>
      <c r="N190" s="471"/>
      <c r="O190" s="475"/>
      <c r="P190" s="77"/>
      <c r="Q190" s="77"/>
      <c r="R190" s="471"/>
      <c r="S190" s="475"/>
      <c r="T190" s="77"/>
      <c r="U190" s="77"/>
      <c r="V190" s="471"/>
      <c r="W190" s="473"/>
      <c r="X190" s="77"/>
      <c r="Y190" s="77"/>
      <c r="Z190" s="471"/>
      <c r="AA190" s="477"/>
      <c r="AB190" s="80"/>
      <c r="AC190" s="80"/>
      <c r="AD190" s="471"/>
      <c r="AE190" s="473"/>
      <c r="AF190" s="77"/>
      <c r="AG190" s="77"/>
      <c r="AH190" s="471"/>
      <c r="AI190" s="473"/>
      <c r="AJ190" s="77"/>
      <c r="AK190" s="77"/>
      <c r="AL190" s="471"/>
      <c r="AM190" s="477"/>
      <c r="AN190" s="80"/>
      <c r="AO190" s="80"/>
      <c r="AP190" s="471"/>
      <c r="AQ190" s="473"/>
      <c r="AR190" s="77"/>
      <c r="AS190" s="77"/>
      <c r="AT190" s="471"/>
      <c r="AU190" s="473"/>
      <c r="AV190" s="77"/>
      <c r="AW190" s="77"/>
      <c r="AX190" s="471"/>
      <c r="AY190" s="477"/>
      <c r="AZ190" s="80"/>
      <c r="BA190" s="80"/>
      <c r="BB190" s="471"/>
      <c r="BC190" s="475"/>
      <c r="BD190" s="77"/>
      <c r="BE190" s="77"/>
      <c r="BF190" s="471"/>
      <c r="BG190" s="473"/>
      <c r="BH190" s="77"/>
      <c r="BI190" s="77"/>
      <c r="BJ190" s="471"/>
      <c r="BK190" s="477"/>
      <c r="BL190" s="80"/>
      <c r="BM190" s="80"/>
      <c r="BN190" s="471"/>
      <c r="BO190" s="475"/>
      <c r="BP190" s="77"/>
      <c r="BQ190" s="77"/>
      <c r="BR190" s="471"/>
      <c r="BS190" s="473"/>
      <c r="BT190" s="77"/>
      <c r="BU190" s="77"/>
      <c r="BV190" s="471"/>
      <c r="BW190" s="469"/>
      <c r="BX190" s="467"/>
      <c r="BY190" s="490"/>
      <c r="CA190" s="19">
        <f t="shared" ref="CA190" si="9373">IF(AND($N189=1,$M190&lt;&gt;$BZ$7),1,0)</f>
        <v>0</v>
      </c>
      <c r="CB190" s="19">
        <f t="shared" ref="CB190" si="9374">IF(AND($R189=1,$Q190&lt;&gt;$BZ$7),1,0)</f>
        <v>0</v>
      </c>
      <c r="CC190" s="19">
        <f t="shared" ref="CC190" si="9375">IF(AND($V189=1,$U190&lt;&gt;$BZ$7),1,0)</f>
        <v>0</v>
      </c>
      <c r="CD190" s="19">
        <f t="shared" ref="CD190" si="9376">IF(AND($Z189=1,$Y190&lt;&gt;$BZ$7),1,0)</f>
        <v>0</v>
      </c>
      <c r="CE190" s="19">
        <f t="shared" ref="CE190" si="9377">IF(AND($AH189=1,$AG190&lt;&gt;$BZ$7),1,0)</f>
        <v>0</v>
      </c>
      <c r="CF190" s="19">
        <f t="shared" ref="CF190" si="9378">IF(AND($AL189=1,$AK190&lt;&gt;$BZ$7),1,0)</f>
        <v>0</v>
      </c>
      <c r="CG190" s="19">
        <f t="shared" ref="CG190" si="9379">IF(AND($AT189=1,$AS190&lt;&gt;$BZ$7),1,0)</f>
        <v>0</v>
      </c>
      <c r="CH190" s="19">
        <f t="shared" ref="CH190" si="9380">IF(AND($AX189=1,$AW190&lt;&gt;$BZ$7),1,0)</f>
        <v>0</v>
      </c>
      <c r="CI190" s="19">
        <f t="shared" ref="CI190" si="9381">IF(AND($BF189=1,$BE190&lt;&gt;$BZ$7),1,0)</f>
        <v>0</v>
      </c>
      <c r="CJ190" s="19">
        <f t="shared" ref="CJ190" si="9382">IF(AND($BJ189=1,$BI190&lt;&gt;$BZ$7),1,0)</f>
        <v>0</v>
      </c>
      <c r="CK190" s="19">
        <f t="shared" ref="CK190" si="9383">IF(AND($BR189=1,$BQ190&lt;&gt;$BZ$7),1,0)</f>
        <v>0</v>
      </c>
      <c r="CL190" s="19">
        <f t="shared" ref="CL190" si="9384">IF(AND($BV189=1,$BU190&lt;&gt;$BZ$7),1,0)</f>
        <v>0</v>
      </c>
      <c r="CO190" s="19">
        <f>IF(AND($M190&lt;&gt;$CN$7,$M190&lt;=$CN$6),1,0)</f>
        <v>0</v>
      </c>
      <c r="CP190" s="19">
        <f>IF(AND($Q190&lt;&gt;$CN$7,$Q190&lt;=$CN$6),1,0)</f>
        <v>0</v>
      </c>
      <c r="CQ190" s="19">
        <f>IF(AND($U190&lt;&gt;$CN$7,$U190&lt;=$CN$6),1,0)</f>
        <v>0</v>
      </c>
      <c r="CR190" s="19">
        <f>IF(AND($Y190&lt;&gt;$CN$7,$Y190&lt;=$CN$6),1,0)</f>
        <v>0</v>
      </c>
      <c r="CS190" s="19">
        <f>IF(AND($AG190&lt;&gt;$CN$7,$AG190&lt;=$CN$6),1,0)</f>
        <v>0</v>
      </c>
      <c r="CT190" s="19">
        <f>IF(AND($AK190&lt;&gt;$CN$7,$AK190&lt;=$CN$6),1,0)</f>
        <v>0</v>
      </c>
      <c r="CU190" s="19">
        <f>IF(AND($AS190&lt;&gt;$CN$7,$AS190&lt;=$CN$6),1,0)</f>
        <v>0</v>
      </c>
      <c r="CV190" s="19">
        <f>IF(AND($AW190&lt;&gt;$CN$7,$AW190&lt;=$CN$6),1,0)</f>
        <v>0</v>
      </c>
      <c r="CW190" s="19">
        <f>IF(AND($BE190&lt;&gt;$CN$7,$BE190&lt;=$CN$6),1,0)</f>
        <v>0</v>
      </c>
      <c r="CX190" s="19">
        <f>IF(AND($BI190&lt;&gt;$CN$7,$BI190&lt;=$CN$6),1,0)</f>
        <v>0</v>
      </c>
      <c r="CY190" s="19">
        <f>IF(AND($BQ190&lt;&gt;$CN$7,$BQ190&lt;=$CN$6),1,0)</f>
        <v>0</v>
      </c>
      <c r="CZ190" s="19">
        <f>IF(AND($BU190&lt;&gt;$CN$7,$BU190&lt;=$CN$6),1,0)</f>
        <v>0</v>
      </c>
      <c r="DC190" s="19">
        <f>IF($N189=1,1,0)</f>
        <v>0</v>
      </c>
      <c r="DD190" s="19">
        <f>IF($R189=1,1,0)</f>
        <v>0</v>
      </c>
      <c r="DE190" s="19">
        <f>IF($V189=1,1,0)</f>
        <v>0</v>
      </c>
      <c r="DF190" s="19">
        <f>IF($Z189=1,1,0)</f>
        <v>0</v>
      </c>
      <c r="DG190" s="19">
        <f>IF($AH189=1,1,0)</f>
        <v>0</v>
      </c>
      <c r="DH190" s="19">
        <f>IF($AL189=1,1,0)</f>
        <v>0</v>
      </c>
      <c r="DI190" s="19">
        <f>IF($AT189=1,1,0)</f>
        <v>0</v>
      </c>
      <c r="DJ190" s="19">
        <f>IF($AX189=1,1,0)</f>
        <v>0</v>
      </c>
      <c r="DK190" s="19">
        <f>IF($BF189=1,1,0)</f>
        <v>0</v>
      </c>
      <c r="DL190" s="19">
        <f>IF($BJ189=1,1,0)</f>
        <v>0</v>
      </c>
      <c r="DM190" s="19">
        <f>IF($BR189=1,1,0)</f>
        <v>0</v>
      </c>
      <c r="DN190" s="19">
        <f>IF($BV189=1,1,0)</f>
        <v>0</v>
      </c>
      <c r="DQ190" s="19">
        <f t="shared" ref="DQ190" si="9385">IF($N189=1,1,0)</f>
        <v>0</v>
      </c>
      <c r="DR190" s="19">
        <f t="shared" ref="DR190" si="9386">IF($R189=1,1,0)</f>
        <v>0</v>
      </c>
      <c r="DS190" s="19">
        <f t="shared" ref="DS190" si="9387">IF($V189=1,1,0)</f>
        <v>0</v>
      </c>
      <c r="DT190" s="19">
        <f t="shared" ref="DT190" si="9388">IF($Z189=1,1,0)</f>
        <v>0</v>
      </c>
      <c r="DU190" s="19">
        <f t="shared" ref="DU190" si="9389">IF($AH189=1,1,0)</f>
        <v>0</v>
      </c>
      <c r="DV190" s="19">
        <f t="shared" ref="DV190" si="9390">IF($AL189=1,1,0)</f>
        <v>0</v>
      </c>
      <c r="DW190" s="19">
        <f t="shared" ref="DW190" si="9391">IF($AT189=1,1,0)</f>
        <v>0</v>
      </c>
      <c r="DX190" s="19">
        <f t="shared" ref="DX190" si="9392">IF($AX189=1,1,0)</f>
        <v>0</v>
      </c>
      <c r="DY190" s="19">
        <f t="shared" ref="DY190" si="9393">IF($BF189=1,1,0)</f>
        <v>0</v>
      </c>
      <c r="DZ190" s="19">
        <f t="shared" ref="DZ190" si="9394">IF($BJ189=1,1,0)</f>
        <v>0</v>
      </c>
      <c r="EA190" s="19">
        <f t="shared" ref="EA190" si="9395">IF($BR189=1,1,0)</f>
        <v>0</v>
      </c>
      <c r="EB190" s="19">
        <f t="shared" ref="EB190" si="9396">IF($BV189=1,1,0)</f>
        <v>0</v>
      </c>
      <c r="EE190" s="329">
        <f>N189*$FU190*週間進捗報告書!$G$9</f>
        <v>0</v>
      </c>
      <c r="EF190" s="329">
        <f>R189*$FV190*週間進捗報告書!$G$10</f>
        <v>0</v>
      </c>
      <c r="EG190" s="329">
        <f>V189*$FW190*週間進捗報告書!$G$11</f>
        <v>0</v>
      </c>
      <c r="EH190" s="329">
        <f>Z189*$FX190*週間進捗報告書!$G$12</f>
        <v>0</v>
      </c>
      <c r="EI190" s="329">
        <f>AH189*$FY190*週間進捗報告書!$G$13</f>
        <v>0</v>
      </c>
      <c r="EJ190" s="329">
        <f>AL189*$FZ190*週間進捗報告書!$G$14</f>
        <v>0</v>
      </c>
      <c r="EK190" s="329">
        <f>AT189*$GA190*週間進捗報告書!$G$15</f>
        <v>0</v>
      </c>
      <c r="EL190" s="329">
        <f>AX189*$GB190*週間進捗報告書!$G$16</f>
        <v>0</v>
      </c>
      <c r="EM190" s="329">
        <f>BF189*$GC190*週間進捗報告書!$G$17</f>
        <v>0</v>
      </c>
      <c r="EN190" s="329">
        <f>BJ189*$GD190*週間進捗報告書!$G$18</f>
        <v>0</v>
      </c>
      <c r="EO190" s="329">
        <f>BR189*$GE190*週間進捗報告書!$G$19</f>
        <v>0</v>
      </c>
      <c r="EP190" s="329">
        <f>BV189*$GF190*週間進捗報告書!$G$20</f>
        <v>0</v>
      </c>
      <c r="ER190" s="547"/>
      <c r="ES190" s="547"/>
      <c r="ET190" s="547"/>
      <c r="EU190" s="547"/>
      <c r="EV190" s="547"/>
      <c r="EW190" s="547"/>
      <c r="EX190" s="547"/>
      <c r="EY190" s="547"/>
      <c r="EZ190" s="547"/>
      <c r="FA190" s="547"/>
      <c r="FB190" s="547"/>
      <c r="FC190" s="547"/>
      <c r="FD190" s="547"/>
      <c r="FE190" s="332"/>
      <c r="FG190" s="19"/>
      <c r="FH190" s="19"/>
      <c r="FI190" s="19"/>
      <c r="FJ190" s="19"/>
      <c r="FK190" s="19"/>
      <c r="FL190" s="19"/>
      <c r="FM190" s="19"/>
      <c r="FN190" s="19"/>
      <c r="FO190" s="19"/>
      <c r="FP190" s="19"/>
      <c r="FQ190" s="19"/>
      <c r="FR190" s="19"/>
      <c r="FU190" s="295">
        <f t="shared" ref="FU190" si="9397">FU189</f>
        <v>0</v>
      </c>
      <c r="FV190" s="295">
        <f t="shared" ref="FV190" si="9398">FV189</f>
        <v>0</v>
      </c>
      <c r="FW190" s="295">
        <f t="shared" ref="FW190" si="9399">FW189</f>
        <v>0</v>
      </c>
      <c r="FX190" s="295">
        <f t="shared" ref="FX190" si="9400">FX189</f>
        <v>0</v>
      </c>
      <c r="FY190" s="295">
        <f t="shared" ref="FY190" si="9401">FY189</f>
        <v>0</v>
      </c>
      <c r="FZ190" s="295">
        <f t="shared" ref="FZ190" si="9402">FZ189</f>
        <v>0</v>
      </c>
      <c r="GA190" s="295">
        <f t="shared" ref="GA190" si="9403">GA189</f>
        <v>0</v>
      </c>
      <c r="GB190" s="295">
        <f t="shared" ref="GB190" si="9404">GB189</f>
        <v>0</v>
      </c>
      <c r="GC190" s="295">
        <f t="shared" ref="GC190" si="9405">GC189</f>
        <v>0</v>
      </c>
      <c r="GD190" s="295">
        <f t="shared" ref="GD190" si="9406">GD189</f>
        <v>0</v>
      </c>
      <c r="GE190" s="295">
        <f t="shared" ref="GE190" si="9407">GE189</f>
        <v>0</v>
      </c>
      <c r="GF190" s="295">
        <f t="shared" ref="GF190" si="9408">GF189</f>
        <v>0</v>
      </c>
      <c r="GG190" s="295" t="e">
        <f t="shared" ref="GG190" si="9409">GG189</f>
        <v>#N/A</v>
      </c>
      <c r="GH190" s="2" t="e">
        <f>INDEX(リスト!$V:$V,MATCH(中日程計画表!$D189,リスト!$D:$D,0))</f>
        <v>#N/A</v>
      </c>
      <c r="GI190" s="2" t="e">
        <f>INDEX(リスト!$A:$A,MATCH(中日程計画表!$D189,リスト!$D:$D,0))</f>
        <v>#N/A</v>
      </c>
      <c r="GJ190" s="2" t="e">
        <f>INDEX(リスト!$U:$U,MATCH(中日程計画表!$D189,リスト!$D:$D,0))</f>
        <v>#N/A</v>
      </c>
      <c r="GK190" s="5" t="e">
        <f>INDEX(リスト!$W:$W,MATCH(中日程計画表!$D189,リスト!$D:$D,0))</f>
        <v>#N/A</v>
      </c>
      <c r="GL190" s="2" t="s">
        <v>201</v>
      </c>
      <c r="GM190" s="296">
        <f t="shared" ref="GM190" si="9410">GM189</f>
        <v>0</v>
      </c>
      <c r="GN190" s="296" t="str">
        <f t="shared" ref="GN190" si="9411">GN189</f>
        <v>法人管理</v>
      </c>
      <c r="GU190" s="461"/>
      <c r="GV190" s="460"/>
      <c r="GW190" s="460"/>
      <c r="GX190" s="461"/>
      <c r="GY190" s="461"/>
      <c r="GZ190" s="460"/>
      <c r="HA190" s="460"/>
      <c r="HB190" s="461"/>
      <c r="HC190" s="461"/>
      <c r="HD190" s="460"/>
      <c r="HE190" s="460"/>
      <c r="HF190" s="461"/>
      <c r="HG190" s="461"/>
      <c r="HH190" s="460"/>
      <c r="HI190" s="460"/>
      <c r="HJ190" s="461"/>
      <c r="HK190" s="461"/>
      <c r="HL190" s="460"/>
      <c r="HM190" s="460"/>
      <c r="HN190" s="461"/>
      <c r="HO190" s="461"/>
      <c r="HP190" s="460"/>
      <c r="HQ190" s="460"/>
      <c r="HR190" s="461"/>
      <c r="HS190" s="4"/>
    </row>
    <row r="191" spans="1:227" ht="12" customHeight="1">
      <c r="A191" s="488">
        <f t="shared" ref="A191" ca="1" si="9412">INDIRECT("リスト!A"&amp;B191+6)</f>
        <v>0</v>
      </c>
      <c r="B191" s="486">
        <f t="shared" ref="B191" si="9413">ROUNDDOWN((ROW()-6)/2,0)+1</f>
        <v>93</v>
      </c>
      <c r="C191" s="474">
        <f>機能グループ名</f>
        <v>0</v>
      </c>
      <c r="D191" s="484">
        <f>機能ID</f>
        <v>0</v>
      </c>
      <c r="E191" s="482" t="str">
        <f>機能名</f>
        <v>ライセンス管理</v>
      </c>
      <c r="F191" s="315"/>
      <c r="G191" s="315"/>
      <c r="H191" s="315"/>
      <c r="I191" s="315"/>
      <c r="J191" s="316"/>
      <c r="K191" s="480" t="str">
        <f>担当者_SR</f>
        <v>NG</v>
      </c>
      <c r="L191" s="76"/>
      <c r="M191" s="76"/>
      <c r="N191" s="470"/>
      <c r="O191" s="474" t="str">
        <f>担当者_SRR</f>
        <v>NG</v>
      </c>
      <c r="P191" s="76"/>
      <c r="Q191" s="76"/>
      <c r="R191" s="470"/>
      <c r="S191" s="474" t="str">
        <f>担当者_DS</f>
        <v>NG</v>
      </c>
      <c r="T191" s="76"/>
      <c r="U191" s="76"/>
      <c r="V191" s="470"/>
      <c r="W191" s="472" t="str">
        <f>担当者_DSR</f>
        <v>NG</v>
      </c>
      <c r="X191" s="76"/>
      <c r="Y191" s="76"/>
      <c r="Z191" s="470"/>
      <c r="AA191" s="476"/>
      <c r="AB191" s="79"/>
      <c r="AC191" s="79"/>
      <c r="AD191" s="470">
        <f>IF(AC192 &lt;&gt; "",1,0)</f>
        <v>0</v>
      </c>
      <c r="AE191" s="472" t="str">
        <f>担当者_CD</f>
        <v>NG</v>
      </c>
      <c r="AF191" s="76"/>
      <c r="AG191" s="76"/>
      <c r="AH191" s="470"/>
      <c r="AI191" s="472" t="str">
        <f>担当者_DD</f>
        <v>NG</v>
      </c>
      <c r="AJ191" s="76"/>
      <c r="AK191" s="76"/>
      <c r="AL191" s="470"/>
      <c r="AM191" s="476"/>
      <c r="AN191" s="79"/>
      <c r="AO191" s="79"/>
      <c r="AP191" s="470">
        <f>IF(AO192 &lt;&gt; "",1,0)</f>
        <v>0</v>
      </c>
      <c r="AQ191" s="472" t="str">
        <f>担当者_MCL</f>
        <v>NG</v>
      </c>
      <c r="AR191" s="76"/>
      <c r="AS191" s="76"/>
      <c r="AT191" s="470"/>
      <c r="AU191" s="472" t="str">
        <f>担当者_MCLR</f>
        <v>NG</v>
      </c>
      <c r="AV191" s="76"/>
      <c r="AW191" s="76"/>
      <c r="AX191" s="470"/>
      <c r="AY191" s="476"/>
      <c r="AZ191" s="79"/>
      <c r="BA191" s="79"/>
      <c r="BB191" s="470">
        <f>IF(BA192 &lt;&gt; "",1,0)</f>
        <v>0</v>
      </c>
      <c r="BC191" s="474" t="str">
        <f>担当者_MT</f>
        <v>NG</v>
      </c>
      <c r="BD191" s="76"/>
      <c r="BE191" s="76"/>
      <c r="BF191" s="470"/>
      <c r="BG191" s="472" t="str">
        <f>担当者_M検</f>
        <v>NG</v>
      </c>
      <c r="BH191" s="76"/>
      <c r="BI191" s="76"/>
      <c r="BJ191" s="470"/>
      <c r="BK191" s="476"/>
      <c r="BL191" s="79"/>
      <c r="BM191" s="79"/>
      <c r="BN191" s="470">
        <v>0</v>
      </c>
      <c r="BO191" s="474" t="str">
        <f>担当者_モテ</f>
        <v>NG</v>
      </c>
      <c r="BP191" s="76"/>
      <c r="BQ191" s="76"/>
      <c r="BR191" s="470"/>
      <c r="BS191" s="472" t="str">
        <f>担当者_モテR</f>
        <v>NG</v>
      </c>
      <c r="BT191" s="76"/>
      <c r="BU191" s="76"/>
      <c r="BV191" s="470"/>
      <c r="BW191" s="468">
        <f t="shared" ref="BW191" si="9414">IFERROR(SUM(IF(K191&lt;&gt;"NG",N191*K$1,0),IF(O191&lt;&gt;"NG",R191*O$1,0),IF(S191&lt;&gt;"NG",V191*S$1,0),IF(W191&lt;&gt;"NG",Z191*W$1,0),IF(AA191&lt;&gt;"NG",AD191*AA$1,0),IF(AE191&lt;&gt;"NG",AH191*AE$1,0),IF(AI191&lt;&gt;"NG",AL191*AI$1,0),IF(AM191&lt;&gt;"NG",AP191*AM$1,0),IF(AQ191&lt;&gt;"NG",AT191*AQ$1,0),IF(AU191&lt;&gt;"NG",AX191*AU$1,0),IF(AY191&lt;&gt;"NG",BB191*AY$1,0),IF(BC191&lt;&gt;"NG",BF191*BC$1,0),IF(BG191&lt;&gt;"NG",BJ191*BG$1,0),IF(BK191&lt;&gt;"NG",BN191*BK$1,0),IF(BO191&lt;&gt;"NG",BR191*BO$1,0),IF(BS191&lt;&gt;"NG",BV191*BS$1,0))/SUM(IF(K191&lt;&gt;"NG",K$1,0),IF(O191&lt;&gt;"NG",O$1,0),IF(S191&lt;&gt;"NG",S$1,0),IF(W191&lt;&gt;"NG",W$1,0),IF(AA191&lt;&gt;"NG",AA$1,0),IF(AE191&lt;&gt;"NG",AE$1,0),IF(AI191&lt;&gt;"NG",AI$1,0),IF(AM191&lt;&gt;"NG",AM$1,0),IF(AQ191&lt;&gt;"NG",AQ$1,0),IF(AU191&lt;&gt;"NG",AU$1,0),IF(AY191&lt;&gt;"NG",AY$1,0),IF(BC191&lt;&gt;"NG",BC$1,0),IF(BG191&lt;&gt;"NG",BG$1,0),IF(BK191&lt;&gt;"NG",BK$1,0),IF(BO191&lt;&gt;"NG",BO$1,0),IF(BS191&lt;&gt;"NG",BS$1,0)),0)</f>
        <v>0</v>
      </c>
      <c r="BX191" s="466"/>
      <c r="BY191" s="490"/>
      <c r="BZ191" s="5"/>
      <c r="CA191" s="32">
        <f t="shared" ref="CA191" si="9415">IF(AND($M191&lt;&gt;$BZ$5,$M191&lt;=$BZ$6,$M191&lt;&gt;$BZ$7),1,0)</f>
        <v>0</v>
      </c>
      <c r="CB191" s="32">
        <f t="shared" ref="CB191" si="9416">IF(AND($Q191&lt;&gt;$BZ$5,$Q191&lt;=$BZ$6,$Q191&lt;&gt;$BZ$7),1,0)</f>
        <v>0</v>
      </c>
      <c r="CC191" s="32">
        <f t="shared" ref="CC191" si="9417">IF(AND($U191&lt;&gt;$BZ$5,$U191&lt;=$BZ$6,$U191&lt;&gt;$BZ$7),1,0)</f>
        <v>0</v>
      </c>
      <c r="CD191" s="32">
        <f t="shared" ref="CD191" si="9418">IF(AND($Y191&lt;&gt;$BZ$5,$Y191&lt;=$BZ$6,$Y191&lt;&gt;$BZ$7),1,0)</f>
        <v>0</v>
      </c>
      <c r="CE191" s="32">
        <f t="shared" ref="CE191" si="9419">IF(AND($AG191&lt;&gt;$BZ$5,$AG191&lt;=$BZ$6,$AG191&lt;&gt;$BZ$7),1,0)</f>
        <v>0</v>
      </c>
      <c r="CF191" s="32">
        <f t="shared" ref="CF191" si="9420">IF(AND($AK191&lt;&gt;$BZ$5,$AK191&lt;=$BZ$6,$AK191&lt;&gt;$BZ$7),1,0)</f>
        <v>0</v>
      </c>
      <c r="CG191" s="32">
        <f t="shared" ref="CG191" si="9421">IF(AND($AS191&lt;&gt;$BZ$5,$AS191&lt;=$BZ$6,$AS191&lt;&gt;$BZ$7),1,0)</f>
        <v>0</v>
      </c>
      <c r="CH191" s="32">
        <f t="shared" ref="CH191" si="9422">IF(AND($AW191&lt;&gt;$BZ$5,$AW191&lt;=$BZ$6,$AW191&lt;&gt;$BZ$7),1,0)</f>
        <v>0</v>
      </c>
      <c r="CI191" s="32">
        <f t="shared" ref="CI191" si="9423">IF(AND($BE191&lt;&gt;$BZ$5,$BE191&lt;=$BZ$6,$BE191&lt;&gt;$BZ$7),1,0)</f>
        <v>0</v>
      </c>
      <c r="CJ191" s="32">
        <f t="shared" ref="CJ191" si="9424">IF(AND($BI191&lt;&gt;$BZ$5,$BI191&lt;=$BZ$6,$BI191&lt;&gt;$BZ$7),1,0)</f>
        <v>0</v>
      </c>
      <c r="CK191" s="32">
        <f t="shared" ref="CK191" si="9425">IF(AND($BQ191&lt;&gt;$BZ$5,$BQ191&lt;=$BZ$6,$BQ191&lt;&gt;$BZ$7),1,0)</f>
        <v>0</v>
      </c>
      <c r="CL191" s="32">
        <f t="shared" ref="CL191" si="9426">IF(AND($BU191&lt;&gt;$BZ$5,$BU191&lt;=$BZ$6,$BU191&lt;&gt;$BZ$7),1,0)</f>
        <v>0</v>
      </c>
      <c r="CO191" s="32">
        <f>IF(AND($M191&lt;&gt;$CN$5,$M191&lt;=$CN$6,$M191&lt;&gt;$CN$7),1,0)</f>
        <v>0</v>
      </c>
      <c r="CP191" s="32">
        <f>IF(AND($Q191&lt;&gt;$CN$5,$Q191&lt;=$CN$6,$Q191&lt;&gt;$CN$7),1,0)</f>
        <v>0</v>
      </c>
      <c r="CQ191" s="32">
        <f>IF(AND($U191&lt;&gt;$CN$5,$U191&lt;=$CN$6,$U191&lt;&gt;$CN$7),1,0)</f>
        <v>0</v>
      </c>
      <c r="CR191" s="32">
        <f>IF(AND($Y191&lt;&gt;$CN$5,$Y191&lt;=$CN$6,$Y191&lt;&gt;$CN$7),1,0)</f>
        <v>0</v>
      </c>
      <c r="CS191" s="32">
        <f>IF(AND($AG191&lt;&gt;$CN$5,$AG191&lt;=$CN$6,$AG191&lt;&gt;$CN$7),1,0)</f>
        <v>0</v>
      </c>
      <c r="CT191" s="32">
        <f>IF(AND($AK191&lt;&gt;$CN$5,$AK191&lt;=$CN$6,$AK191&lt;&gt;$CN$7),1,0)</f>
        <v>0</v>
      </c>
      <c r="CU191" s="32">
        <f>IF(AND($AS191&lt;&gt;$CN$5,$AS191&lt;=$CN$6,$AS191&lt;&gt;$CN$7),1,0)</f>
        <v>0</v>
      </c>
      <c r="CV191" s="32">
        <f>IF(AND($AW191&lt;&gt;$CN$5,$AW191&lt;=$CN$6,$AW191&lt;&gt;$CN$7),1,0)</f>
        <v>0</v>
      </c>
      <c r="CW191" s="32">
        <f>IF(AND($BE191&lt;&gt;$CN$5,$BE191&lt;=$CN$6,$BE191&lt;&gt;$CN$7),1,0)</f>
        <v>0</v>
      </c>
      <c r="CX191" s="32">
        <f>IF(AND($BI191&lt;&gt;$CN$5,$BI191&lt;=$CN$6,$BI191&lt;&gt;$CN$7),1,0)</f>
        <v>0</v>
      </c>
      <c r="CY191" s="32">
        <f>IF(AND($BQ191&lt;&gt;$CN$5,$BQ191&lt;=$CN$6,$BQ191&lt;&gt;$CN$7),1,0)</f>
        <v>0</v>
      </c>
      <c r="CZ191" s="32">
        <f>IF(AND($BU191&lt;&gt;$CN$5,$BU191&lt;=$CN$6,$BU191&lt;&gt;$CN$7),1,0)</f>
        <v>0</v>
      </c>
      <c r="DC191" s="32">
        <f>IF(AND($M191&lt;&gt;$DB$5,$M191&lt;=$DB$6,$M191&lt;&gt;$CN$7),1,0)</f>
        <v>0</v>
      </c>
      <c r="DD191" s="32">
        <f>IF(AND($Q191&lt;&gt;$DB$5,$Q191&lt;=$DB$6,$Q191&lt;&gt;$CN$7),1,0)</f>
        <v>0</v>
      </c>
      <c r="DE191" s="32">
        <f>IF(AND($U191&lt;&gt;$DB$5,$U191&lt;=$DB$6,$U191&lt;&gt;$CN$7),1,0)</f>
        <v>0</v>
      </c>
      <c r="DF191" s="32">
        <f>IF(AND($Y191&lt;&gt;$DB$5,$Y191&lt;=$DB$6,$Y191&lt;&gt;$CN$7),1,0)</f>
        <v>0</v>
      </c>
      <c r="DG191" s="32">
        <f>IF(AND($AG191&lt;&gt;$DB$5,$AG191&lt;=$DB$6,$AG191&lt;&gt;$CN$7),1,0)</f>
        <v>0</v>
      </c>
      <c r="DH191" s="32">
        <f>IF(AND($AK191&lt;&gt;$DB$5,$AK191&lt;=$DB$6,$AK191&lt;&gt;$CN$7),1,0)</f>
        <v>0</v>
      </c>
      <c r="DI191" s="32">
        <f>IF(AND($AS191&lt;&gt;$DB$5,$AS191&lt;=$DB$6,$AS191&lt;&gt;$CN$7),1,0)</f>
        <v>0</v>
      </c>
      <c r="DJ191" s="32">
        <f>IF(AND($AW191&lt;&gt;$DB$5,$AW191&lt;=$DB$6,$AW191&lt;&gt;$CN$7),1,0)</f>
        <v>0</v>
      </c>
      <c r="DK191" s="32">
        <f>IF(AND($BE191&lt;&gt;$DB$5,$BE191&lt;=$DB$6,$BE191&lt;&gt;$CN$7),1,0)</f>
        <v>0</v>
      </c>
      <c r="DL191" s="32">
        <f>IF(AND($BI191&lt;&gt;$DB$5,$BI191&lt;=$DB$6,$BI191&lt;&gt;$CN$7),1,0)</f>
        <v>0</v>
      </c>
      <c r="DM191" s="32">
        <f>IF(AND($BQ191&lt;&gt;$DB$5,$BQ191&lt;=$DB$6,$BQ191&lt;&gt;$CN$7),1,0)</f>
        <v>0</v>
      </c>
      <c r="DN191" s="32">
        <f>IF(AND($BU191&lt;&gt;$DB$5,$BU191&lt;=$DB$6,$BU191&lt;&gt;$CN$7),1,0)</f>
        <v>0</v>
      </c>
      <c r="DQ191" s="32">
        <f t="shared" ref="DQ191" si="9427">IF(AND($M191&lt;&gt;$DP$5,$M191&lt;=$DP$6,$M191&lt;&gt;$CN$7),1,0)</f>
        <v>0</v>
      </c>
      <c r="DR191" s="32">
        <f t="shared" ref="DR191" si="9428">IF(AND($Q191&lt;&gt;$DP$5,$Q191&lt;=$DP$6,$Q191&lt;&gt;$CN$7),1,0)</f>
        <v>0</v>
      </c>
      <c r="DS191" s="32">
        <f t="shared" ref="DS191" si="9429">IF(AND($U191&lt;&gt;$DP$5,$U191&lt;=$DP$6,$U191&lt;&gt;$CN$7),1,0)</f>
        <v>0</v>
      </c>
      <c r="DT191" s="32">
        <f t="shared" ref="DT191" si="9430">IF(AND($Y191&lt;&gt;$DP$5,$Y191&lt;=$DP$6,$Y191&lt;&gt;$CN$7),1,0)</f>
        <v>0</v>
      </c>
      <c r="DU191" s="32">
        <f t="shared" ref="DU191" si="9431">IF(AND($AG191&lt;&gt;$DP$5,$AG191&lt;=$DP$6,$AG191&lt;&gt;$CN$7),1,0)</f>
        <v>0</v>
      </c>
      <c r="DV191" s="32">
        <f t="shared" ref="DV191" si="9432">IF(AND($AK191&lt;&gt;$DP$5,$AK191&lt;=$DP$6,$AK191&lt;&gt;$CN$7),1,0)</f>
        <v>0</v>
      </c>
      <c r="DW191" s="32">
        <f t="shared" ref="DW191" si="9433">IF(AND($AS191&lt;&gt;$DP$5,$AS191&lt;=$DP$6,$AS191&lt;&gt;$CN$7),1,0)</f>
        <v>0</v>
      </c>
      <c r="DX191" s="32">
        <f t="shared" ref="DX191" si="9434">IF(AND($AW191&lt;&gt;$DP$5,$AW191&lt;=$DP$6,$AW191&lt;&gt;$CN$7),1,0)</f>
        <v>0</v>
      </c>
      <c r="DY191" s="32">
        <f t="shared" ref="DY191" si="9435">IF(AND($BE191&lt;&gt;$DP$5,$BE191&lt;=$DP$6,$BE191&lt;&gt;$CN$7),1,0)</f>
        <v>0</v>
      </c>
      <c r="DZ191" s="32">
        <f t="shared" ref="DZ191" si="9436">IF(AND($BI191&lt;&gt;$DP$5,$BI191&lt;=$DP$6,$BI191&lt;&gt;$CN$7),1,0)</f>
        <v>0</v>
      </c>
      <c r="EA191" s="32">
        <f t="shared" ref="EA191" si="9437">IF(AND($BQ191&lt;&gt;$DP$5,$BQ191&lt;=$DP$6,$BQ191&lt;&gt;$CN$7),1,0)</f>
        <v>0</v>
      </c>
      <c r="EB191" s="32">
        <f t="shared" ref="EB191" si="9438">IF(AND($BU191&lt;&gt;$DP$5,$BU191&lt;=$DP$6,$BU191&lt;&gt;$CN$7),1,0)</f>
        <v>0</v>
      </c>
      <c r="EE191" s="328">
        <f>IF(M191&lt;&gt;"",IF(M191&lt;=$ED$6,1,IF(L191&gt;$ED$6,0,NETWORKDAYS(L191,$ED$6,祭日リスト)/NETWORKDAYS(L191,M191,祭日リスト)))*$GG191*週間進捗報告書!$G$9,0)</f>
        <v>0</v>
      </c>
      <c r="EF191" s="328">
        <f>IF(Q191&lt;&gt;"",IF(Q191&lt;=$ED$6,1,IF(P191&gt;$ED$6,0,NETWORKDAYS(P191,$ED$6,祭日リスト)/NETWORKDAYS(P191,Q191,祭日リスト)))*$GG191*週間進捗報告書!$G$10,0)</f>
        <v>0</v>
      </c>
      <c r="EG191" s="328">
        <f>IF(U191&lt;&gt;"",IF(U191&lt;=$ED$6,1,IF(T191&gt;$ED$6,0,NETWORKDAYS(T191,$ED$6,祭日リスト)/NETWORKDAYS(T191,U191,祭日リスト)))*$GG191*週間進捗報告書!$G$11,0)</f>
        <v>0</v>
      </c>
      <c r="EH191" s="328">
        <f>IF(Y191&lt;&gt;"",IF(Y191&lt;=$ED$6,1,IF(X191&gt;$ED$6,0,NETWORKDAYS(X191,$ED$6,祭日リスト)/NETWORKDAYS(X191,Y191,祭日リスト)))*$GG191*週間進捗報告書!$G$12,0)</f>
        <v>0</v>
      </c>
      <c r="EI191" s="328">
        <f>IF(AG191&lt;&gt;"",IF(AG191&lt;=$ED$6,1,IF(AF191&gt;$ED$6,0,NETWORKDAYS(AF191,$ED$6,祭日リスト)/NETWORKDAYS(AF191,AG191,祭日リスト)))*$GG191*週間進捗報告書!$G$13,0)</f>
        <v>0</v>
      </c>
      <c r="EJ191" s="328">
        <f>IF(AK191&lt;&gt;"",IF(AK191&lt;=$ED$6,1,IF(AJ191&gt;$ED$6,0,NETWORKDAYS(AJ191,$ED$6,祭日リスト)/NETWORKDAYS(AJ191,AK191,祭日リスト)))*$GG191*週間進捗報告書!$G$14,0)</f>
        <v>0</v>
      </c>
      <c r="EK191" s="328">
        <f>IF(AS191&lt;&gt;"",IF(AS191&lt;=$ED$6,1,IF(AR191&gt;$ED$6,0,NETWORKDAYS(AR191,$ED$6,祭日リスト)/NETWORKDAYS(AR191,AS191,祭日リスト)))*$GG191*週間進捗報告書!$G$15,0)</f>
        <v>0</v>
      </c>
      <c r="EL191" s="328">
        <f>IF(AW191&lt;&gt;"",IF(AW191&lt;=$ED$6,1,IF(AV191&gt;$ED$6,0,NETWORKDAYS(AV191,$ED$6,祭日リスト)/NETWORKDAYS(AV191,AW191,祭日リスト)))*$GG191*週間進捗報告書!$G$16,0)</f>
        <v>0</v>
      </c>
      <c r="EM191" s="328">
        <f>IF(BE191&lt;&gt;"",IF(BE191&lt;=$ED$6,1,IF(BD191&gt;$ED$6,0,NETWORKDAYS(BD191,$ED$6,祭日リスト)/NETWORKDAYS(BD191,BE191,祭日リスト)))*$GG191*週間進捗報告書!$G$17,0)</f>
        <v>0</v>
      </c>
      <c r="EN191" s="328">
        <f>IF(BI191&lt;&gt;"",IF(BI191&lt;=$ED$6,1,IF(BH191&gt;$ED$6,0,NETWORKDAYS(BH191,$ED$6,祭日リスト)/NETWORKDAYS(BH191,BI191,祭日リスト)))*$GG191*週間進捗報告書!$G$18,0)</f>
        <v>0</v>
      </c>
      <c r="EO191" s="328">
        <f>IF(BQ191&lt;&gt;"",IF(BQ191&lt;=$ED$6,1,IF(BP191&gt;$ED$6,0,NETWORKDAYS(BP191,$ED$6,祭日リスト)/NETWORKDAYS(BP191,BQ191,祭日リスト)))*$GG191*週間進捗報告書!$G$19,0)</f>
        <v>0</v>
      </c>
      <c r="EP191" s="328">
        <f>IF(BU191&lt;&gt;"",IF(BU191&lt;=$ED$6,1,IF(BT191&gt;$ED$6,0,NETWORKDAYS(BT191,$ED$6,祭日リスト)/NETWORKDAYS(BT191,BU191,祭日リスト)))*$GG191*週間進捗報告書!$G$20,0)</f>
        <v>0</v>
      </c>
      <c r="ER191" s="547">
        <f t="shared" ref="ER191:FC191" si="9439">EE191-EE192</f>
        <v>0</v>
      </c>
      <c r="ES191" s="547">
        <f t="shared" si="9439"/>
        <v>0</v>
      </c>
      <c r="ET191" s="547">
        <f t="shared" si="9439"/>
        <v>0</v>
      </c>
      <c r="EU191" s="547">
        <f t="shared" si="9439"/>
        <v>0</v>
      </c>
      <c r="EV191" s="547">
        <f t="shared" si="9439"/>
        <v>0</v>
      </c>
      <c r="EW191" s="547">
        <f t="shared" si="9439"/>
        <v>0</v>
      </c>
      <c r="EX191" s="547">
        <f t="shared" si="9439"/>
        <v>0</v>
      </c>
      <c r="EY191" s="547">
        <f t="shared" si="9439"/>
        <v>0</v>
      </c>
      <c r="EZ191" s="547">
        <f t="shared" si="9439"/>
        <v>0</v>
      </c>
      <c r="FA191" s="547">
        <f t="shared" si="9439"/>
        <v>0</v>
      </c>
      <c r="FB191" s="547">
        <f t="shared" si="9439"/>
        <v>0</v>
      </c>
      <c r="FC191" s="547">
        <f t="shared" si="9439"/>
        <v>0</v>
      </c>
      <c r="FD191" s="547">
        <f t="shared" ref="FD191" si="9440">SUM(ER191:FC192)</f>
        <v>0</v>
      </c>
      <c r="FE191" s="333"/>
      <c r="FG191" s="32">
        <f>IF(AND($M191&lt;&gt;$FF$7),1,0)</f>
        <v>0</v>
      </c>
      <c r="FH191" s="32">
        <f>IF(AND($Q191&lt;&gt;$FF$7),1,0)</f>
        <v>0</v>
      </c>
      <c r="FI191" s="32">
        <f>IF(AND($U191&lt;&gt;$FF$7),1,0)</f>
        <v>0</v>
      </c>
      <c r="FJ191" s="32">
        <f>IF(AND($Y191&lt;&gt;$FF$7),1,0)</f>
        <v>0</v>
      </c>
      <c r="FK191" s="32">
        <f>IF(AND($AG191&lt;&gt;$FF$7),1,0)</f>
        <v>0</v>
      </c>
      <c r="FL191" s="32">
        <f>IF(AND($AK191&lt;&gt;$FF$7),1,0)</f>
        <v>0</v>
      </c>
      <c r="FM191" s="32">
        <f>IF(AND($AS191&lt;&gt;$FF$7),1,0)</f>
        <v>0</v>
      </c>
      <c r="FN191" s="32">
        <f>IF(AND($AW191&lt;&gt;$FF$7),1,0)</f>
        <v>0</v>
      </c>
      <c r="FO191" s="32">
        <f>IF(AND($BE191&lt;&gt;$FF$7),1,0)</f>
        <v>0</v>
      </c>
      <c r="FP191" s="32">
        <f>IF(AND($BI191&lt;&gt;$FF$7),1,0)</f>
        <v>0</v>
      </c>
      <c r="FQ191" s="32">
        <f>IF(AND($BQ191&lt;&gt;$FF$7),1,0)</f>
        <v>0</v>
      </c>
      <c r="FR191" s="32">
        <f>IF(AND($BU191&lt;&gt;$FF$7),1,0)</f>
        <v>0</v>
      </c>
      <c r="FU191" s="294">
        <f t="shared" ref="FU191" si="9441">IF($K191&lt;&gt;"NG",$GG191,0)</f>
        <v>0</v>
      </c>
      <c r="FV191" s="294">
        <f t="shared" ref="FV191" si="9442">IF($O191&lt;&gt;"NG",$GG191,0)</f>
        <v>0</v>
      </c>
      <c r="FW191" s="294">
        <f t="shared" ref="FW191" si="9443">IF($S191&lt;&gt;"NG",$GG191,0)</f>
        <v>0</v>
      </c>
      <c r="FX191" s="294">
        <f t="shared" ref="FX191" si="9444">IF($W191&lt;&gt;"NG",$GG191,0)</f>
        <v>0</v>
      </c>
      <c r="FY191" s="294">
        <f t="shared" ref="FY191" si="9445">IF($AE191&lt;&gt;"NG",$GG191,0)</f>
        <v>0</v>
      </c>
      <c r="FZ191" s="294">
        <f t="shared" ref="FZ191" si="9446">IF($AI191&lt;&gt;"NG",$GG191,0)</f>
        <v>0</v>
      </c>
      <c r="GA191" s="294">
        <f t="shared" ref="GA191" si="9447">IF($AQ191&lt;&gt;"NG",$GG191,0)</f>
        <v>0</v>
      </c>
      <c r="GB191" s="294">
        <f t="shared" ref="GB191" si="9448">IF($AU191&lt;&gt;"NG",$GG191,0)</f>
        <v>0</v>
      </c>
      <c r="GC191" s="294">
        <f t="shared" ref="GC191" si="9449">IF($BC191&lt;&gt;"NG",$GG191,0)</f>
        <v>0</v>
      </c>
      <c r="GD191" s="294">
        <f t="shared" ref="GD191" si="9450">IF($BG191&lt;&gt;"NG",$GG191,0)</f>
        <v>0</v>
      </c>
      <c r="GE191" s="294">
        <f t="shared" ref="GE191" si="9451">IF($BO191&lt;&gt;"NG",$GG191,0)</f>
        <v>0</v>
      </c>
      <c r="GF191" s="294">
        <f t="shared" ref="GF191" si="9452">IF($BS191&lt;&gt;"NG",$GG191,0)</f>
        <v>0</v>
      </c>
      <c r="GG191" s="294" t="e">
        <f>VLOOKUP($D191,リスト!$D:$S,15,FALSE)</f>
        <v>#N/A</v>
      </c>
      <c r="GH191" s="2" t="e">
        <f>INDEX(リスト!$V:$V,MATCH(中日程計画表!$D191,リスト!$D:$D,0))</f>
        <v>#N/A</v>
      </c>
      <c r="GI191" s="2" t="e">
        <f>INDEX(リスト!$A:$A,MATCH(中日程計画表!$D191,リスト!$D:$D,0))</f>
        <v>#N/A</v>
      </c>
      <c r="GJ191" s="2" t="e">
        <f>INDEX(リスト!$U:$U,MATCH(中日程計画表!$D191,リスト!$D:$D,0))</f>
        <v>#N/A</v>
      </c>
      <c r="GK191" s="5" t="e">
        <f>INDEX(リスト!$W:$W,MATCH(中日程計画表!$D191,リスト!$D:$D,0))</f>
        <v>#N/A</v>
      </c>
      <c r="GL191" s="2" t="s">
        <v>200</v>
      </c>
      <c r="GM191" s="296">
        <f>D191</f>
        <v>0</v>
      </c>
      <c r="GN191" s="296" t="str">
        <f>E191</f>
        <v>ライセンス管理</v>
      </c>
      <c r="GU191" s="460" t="str">
        <f t="shared" ref="GU191" si="9453">AE191</f>
        <v>NG</v>
      </c>
      <c r="GV191" s="460">
        <f t="shared" ref="GV191" si="9454">EI191</f>
        <v>0</v>
      </c>
      <c r="GW191" s="460">
        <f t="shared" ref="GW191" si="9455">EI192</f>
        <v>0</v>
      </c>
      <c r="GX191" s="462">
        <f t="shared" ref="GX191" si="9456">EV191</f>
        <v>0</v>
      </c>
      <c r="GY191" s="460" t="str">
        <f t="shared" ref="GY191" si="9457">AI191</f>
        <v>NG</v>
      </c>
      <c r="GZ191" s="460">
        <f t="shared" ref="GZ191" si="9458">EJ191</f>
        <v>0</v>
      </c>
      <c r="HA191" s="460">
        <f t="shared" ref="HA191" si="9459">EJ192</f>
        <v>0</v>
      </c>
      <c r="HB191" s="462">
        <f t="shared" ref="HB191" si="9460">EW191</f>
        <v>0</v>
      </c>
      <c r="HC191" s="460" t="str">
        <f t="shared" ref="HC191" si="9461">AQ191</f>
        <v>NG</v>
      </c>
      <c r="HD191" s="460">
        <f t="shared" ref="HD191" si="9462">EK191</f>
        <v>0</v>
      </c>
      <c r="HE191" s="460">
        <f t="shared" ref="HE191" si="9463">EK192</f>
        <v>0</v>
      </c>
      <c r="HF191" s="462">
        <f t="shared" ref="HF191" si="9464">EX191</f>
        <v>0</v>
      </c>
      <c r="HG191" s="460" t="str">
        <f t="shared" ref="HG191" si="9465">AU191</f>
        <v>NG</v>
      </c>
      <c r="HH191" s="460">
        <f t="shared" ref="HH191" si="9466">EL191</f>
        <v>0</v>
      </c>
      <c r="HI191" s="460">
        <f t="shared" ref="HI191" si="9467">EL192</f>
        <v>0</v>
      </c>
      <c r="HJ191" s="462">
        <f t="shared" ref="HJ191" si="9468">EY191</f>
        <v>0</v>
      </c>
      <c r="HK191" s="460" t="str">
        <f t="shared" ref="HK191" si="9469">BC191</f>
        <v>NG</v>
      </c>
      <c r="HL191" s="460">
        <f t="shared" ref="HL191" si="9470">EM191</f>
        <v>0</v>
      </c>
      <c r="HM191" s="460">
        <f t="shared" ref="HM191" si="9471">EM192</f>
        <v>0</v>
      </c>
      <c r="HN191" s="462">
        <f t="shared" ref="HN191" si="9472">EZ191</f>
        <v>0</v>
      </c>
      <c r="HO191" s="460" t="str">
        <f t="shared" ref="HO191" si="9473">BG191</f>
        <v>NG</v>
      </c>
      <c r="HP191" s="460">
        <f t="shared" ref="HP191" si="9474">EN191</f>
        <v>0</v>
      </c>
      <c r="HQ191" s="460">
        <f t="shared" ref="HQ191" si="9475">EN192</f>
        <v>0</v>
      </c>
      <c r="HR191" s="462">
        <f t="shared" ref="HR191" si="9476">FA191</f>
        <v>0</v>
      </c>
      <c r="HS191" s="332"/>
    </row>
    <row r="192" spans="1:227" ht="12" customHeight="1">
      <c r="A192" s="489"/>
      <c r="B192" s="487"/>
      <c r="C192" s="475"/>
      <c r="D192" s="485"/>
      <c r="E192" s="483"/>
      <c r="F192" s="317"/>
      <c r="G192" s="317"/>
      <c r="H192" s="317"/>
      <c r="I192" s="317"/>
      <c r="J192" s="316"/>
      <c r="K192" s="481"/>
      <c r="L192" s="77"/>
      <c r="M192" s="77"/>
      <c r="N192" s="471"/>
      <c r="O192" s="475"/>
      <c r="P192" s="77"/>
      <c r="Q192" s="77"/>
      <c r="R192" s="471"/>
      <c r="S192" s="475"/>
      <c r="T192" s="77"/>
      <c r="U192" s="77"/>
      <c r="V192" s="471"/>
      <c r="W192" s="473"/>
      <c r="X192" s="77"/>
      <c r="Y192" s="77"/>
      <c r="Z192" s="471"/>
      <c r="AA192" s="477"/>
      <c r="AB192" s="80"/>
      <c r="AC192" s="80"/>
      <c r="AD192" s="471"/>
      <c r="AE192" s="473"/>
      <c r="AF192" s="77"/>
      <c r="AG192" s="77"/>
      <c r="AH192" s="471"/>
      <c r="AI192" s="473"/>
      <c r="AJ192" s="77"/>
      <c r="AK192" s="77"/>
      <c r="AL192" s="471"/>
      <c r="AM192" s="477"/>
      <c r="AN192" s="80"/>
      <c r="AO192" s="80"/>
      <c r="AP192" s="471"/>
      <c r="AQ192" s="473"/>
      <c r="AR192" s="77"/>
      <c r="AS192" s="77"/>
      <c r="AT192" s="471"/>
      <c r="AU192" s="473"/>
      <c r="AV192" s="77"/>
      <c r="AW192" s="77"/>
      <c r="AX192" s="471"/>
      <c r="AY192" s="477"/>
      <c r="AZ192" s="80"/>
      <c r="BA192" s="80"/>
      <c r="BB192" s="471"/>
      <c r="BC192" s="475"/>
      <c r="BD192" s="77"/>
      <c r="BE192" s="77"/>
      <c r="BF192" s="471"/>
      <c r="BG192" s="473"/>
      <c r="BH192" s="77"/>
      <c r="BI192" s="77"/>
      <c r="BJ192" s="471"/>
      <c r="BK192" s="477"/>
      <c r="BL192" s="80"/>
      <c r="BM192" s="80"/>
      <c r="BN192" s="471"/>
      <c r="BO192" s="475"/>
      <c r="BP192" s="77"/>
      <c r="BQ192" s="77"/>
      <c r="BR192" s="471"/>
      <c r="BS192" s="473"/>
      <c r="BT192" s="77"/>
      <c r="BU192" s="77"/>
      <c r="BV192" s="471"/>
      <c r="BW192" s="469"/>
      <c r="BX192" s="467"/>
      <c r="BY192" s="490"/>
      <c r="CA192" s="19">
        <f t="shared" ref="CA192" si="9477">IF(AND($N191=1,$M192&lt;&gt;$BZ$7),1,0)</f>
        <v>0</v>
      </c>
      <c r="CB192" s="19">
        <f t="shared" ref="CB192" si="9478">IF(AND($R191=1,$Q192&lt;&gt;$BZ$7),1,0)</f>
        <v>0</v>
      </c>
      <c r="CC192" s="19">
        <f t="shared" ref="CC192" si="9479">IF(AND($V191=1,$U192&lt;&gt;$BZ$7),1,0)</f>
        <v>0</v>
      </c>
      <c r="CD192" s="19">
        <f t="shared" ref="CD192" si="9480">IF(AND($Z191=1,$Y192&lt;&gt;$BZ$7),1,0)</f>
        <v>0</v>
      </c>
      <c r="CE192" s="19">
        <f t="shared" ref="CE192" si="9481">IF(AND($AH191=1,$AG192&lt;&gt;$BZ$7),1,0)</f>
        <v>0</v>
      </c>
      <c r="CF192" s="19">
        <f t="shared" ref="CF192" si="9482">IF(AND($AL191=1,$AK192&lt;&gt;$BZ$7),1,0)</f>
        <v>0</v>
      </c>
      <c r="CG192" s="19">
        <f t="shared" ref="CG192" si="9483">IF(AND($AT191=1,$AS192&lt;&gt;$BZ$7),1,0)</f>
        <v>0</v>
      </c>
      <c r="CH192" s="19">
        <f t="shared" ref="CH192" si="9484">IF(AND($AX191=1,$AW192&lt;&gt;$BZ$7),1,0)</f>
        <v>0</v>
      </c>
      <c r="CI192" s="19">
        <f t="shared" ref="CI192" si="9485">IF(AND($BF191=1,$BE192&lt;&gt;$BZ$7),1,0)</f>
        <v>0</v>
      </c>
      <c r="CJ192" s="19">
        <f t="shared" ref="CJ192" si="9486">IF(AND($BJ191=1,$BI192&lt;&gt;$BZ$7),1,0)</f>
        <v>0</v>
      </c>
      <c r="CK192" s="19">
        <f t="shared" ref="CK192" si="9487">IF(AND($BR191=1,$BQ192&lt;&gt;$BZ$7),1,0)</f>
        <v>0</v>
      </c>
      <c r="CL192" s="19">
        <f t="shared" ref="CL192" si="9488">IF(AND($BV191=1,$BU192&lt;&gt;$BZ$7),1,0)</f>
        <v>0</v>
      </c>
      <c r="CO192" s="19">
        <f>IF(AND($M192&lt;&gt;$CN$7,$M192&lt;=$CN$6),1,0)</f>
        <v>0</v>
      </c>
      <c r="CP192" s="19">
        <f>IF(AND($Q192&lt;&gt;$CN$7,$Q192&lt;=$CN$6),1,0)</f>
        <v>0</v>
      </c>
      <c r="CQ192" s="19">
        <f>IF(AND($U192&lt;&gt;$CN$7,$U192&lt;=$CN$6),1,0)</f>
        <v>0</v>
      </c>
      <c r="CR192" s="19">
        <f>IF(AND($Y192&lt;&gt;$CN$7,$Y192&lt;=$CN$6),1,0)</f>
        <v>0</v>
      </c>
      <c r="CS192" s="19">
        <f>IF(AND($AG192&lt;&gt;$CN$7,$AG192&lt;=$CN$6),1,0)</f>
        <v>0</v>
      </c>
      <c r="CT192" s="19">
        <f>IF(AND($AK192&lt;&gt;$CN$7,$AK192&lt;=$CN$6),1,0)</f>
        <v>0</v>
      </c>
      <c r="CU192" s="19">
        <f>IF(AND($AS192&lt;&gt;$CN$7,$AS192&lt;=$CN$6),1,0)</f>
        <v>0</v>
      </c>
      <c r="CV192" s="19">
        <f>IF(AND($AW192&lt;&gt;$CN$7,$AW192&lt;=$CN$6),1,0)</f>
        <v>0</v>
      </c>
      <c r="CW192" s="19">
        <f>IF(AND($BE192&lt;&gt;$CN$7,$BE192&lt;=$CN$6),1,0)</f>
        <v>0</v>
      </c>
      <c r="CX192" s="19">
        <f>IF(AND($BI192&lt;&gt;$CN$7,$BI192&lt;=$CN$6),1,0)</f>
        <v>0</v>
      </c>
      <c r="CY192" s="19">
        <f>IF(AND($BQ192&lt;&gt;$CN$7,$BQ192&lt;=$CN$6),1,0)</f>
        <v>0</v>
      </c>
      <c r="CZ192" s="19">
        <f>IF(AND($BU192&lt;&gt;$CN$7,$BU192&lt;=$CN$6),1,0)</f>
        <v>0</v>
      </c>
      <c r="DC192" s="19">
        <f>IF($N191=1,1,0)</f>
        <v>0</v>
      </c>
      <c r="DD192" s="19">
        <f>IF($R191=1,1,0)</f>
        <v>0</v>
      </c>
      <c r="DE192" s="19">
        <f>IF($V191=1,1,0)</f>
        <v>0</v>
      </c>
      <c r="DF192" s="19">
        <f>IF($Z191=1,1,0)</f>
        <v>0</v>
      </c>
      <c r="DG192" s="19">
        <f>IF($AH191=1,1,0)</f>
        <v>0</v>
      </c>
      <c r="DH192" s="19">
        <f>IF($AL191=1,1,0)</f>
        <v>0</v>
      </c>
      <c r="DI192" s="19">
        <f>IF($AT191=1,1,0)</f>
        <v>0</v>
      </c>
      <c r="DJ192" s="19">
        <f>IF($AX191=1,1,0)</f>
        <v>0</v>
      </c>
      <c r="DK192" s="19">
        <f>IF($BF191=1,1,0)</f>
        <v>0</v>
      </c>
      <c r="DL192" s="19">
        <f>IF($BJ191=1,1,0)</f>
        <v>0</v>
      </c>
      <c r="DM192" s="19">
        <f>IF($BR191=1,1,0)</f>
        <v>0</v>
      </c>
      <c r="DN192" s="19">
        <f>IF($BV191=1,1,0)</f>
        <v>0</v>
      </c>
      <c r="DQ192" s="19">
        <f t="shared" ref="DQ192" si="9489">IF($N191=1,1,0)</f>
        <v>0</v>
      </c>
      <c r="DR192" s="19">
        <f t="shared" ref="DR192" si="9490">IF($R191=1,1,0)</f>
        <v>0</v>
      </c>
      <c r="DS192" s="19">
        <f t="shared" ref="DS192" si="9491">IF($V191=1,1,0)</f>
        <v>0</v>
      </c>
      <c r="DT192" s="19">
        <f t="shared" ref="DT192" si="9492">IF($Z191=1,1,0)</f>
        <v>0</v>
      </c>
      <c r="DU192" s="19">
        <f t="shared" ref="DU192" si="9493">IF($AH191=1,1,0)</f>
        <v>0</v>
      </c>
      <c r="DV192" s="19">
        <f t="shared" ref="DV192" si="9494">IF($AL191=1,1,0)</f>
        <v>0</v>
      </c>
      <c r="DW192" s="19">
        <f t="shared" ref="DW192" si="9495">IF($AT191=1,1,0)</f>
        <v>0</v>
      </c>
      <c r="DX192" s="19">
        <f t="shared" ref="DX192" si="9496">IF($AX191=1,1,0)</f>
        <v>0</v>
      </c>
      <c r="DY192" s="19">
        <f t="shared" ref="DY192" si="9497">IF($BF191=1,1,0)</f>
        <v>0</v>
      </c>
      <c r="DZ192" s="19">
        <f t="shared" ref="DZ192" si="9498">IF($BJ191=1,1,0)</f>
        <v>0</v>
      </c>
      <c r="EA192" s="19">
        <f t="shared" ref="EA192" si="9499">IF($BR191=1,1,0)</f>
        <v>0</v>
      </c>
      <c r="EB192" s="19">
        <f t="shared" ref="EB192" si="9500">IF($BV191=1,1,0)</f>
        <v>0</v>
      </c>
      <c r="EE192" s="329">
        <f>N191*$FU192*週間進捗報告書!$G$9</f>
        <v>0</v>
      </c>
      <c r="EF192" s="329">
        <f>R191*$FV192*週間進捗報告書!$G$10</f>
        <v>0</v>
      </c>
      <c r="EG192" s="329">
        <f>V191*$FW192*週間進捗報告書!$G$11</f>
        <v>0</v>
      </c>
      <c r="EH192" s="329">
        <f>Z191*$FX192*週間進捗報告書!$G$12</f>
        <v>0</v>
      </c>
      <c r="EI192" s="329">
        <f>AH191*$FY192*週間進捗報告書!$G$13</f>
        <v>0</v>
      </c>
      <c r="EJ192" s="329">
        <f>AL191*$FZ192*週間進捗報告書!$G$14</f>
        <v>0</v>
      </c>
      <c r="EK192" s="329">
        <f>AT191*$GA192*週間進捗報告書!$G$15</f>
        <v>0</v>
      </c>
      <c r="EL192" s="329">
        <f>AX191*$GB192*週間進捗報告書!$G$16</f>
        <v>0</v>
      </c>
      <c r="EM192" s="329">
        <f>BF191*$GC192*週間進捗報告書!$G$17</f>
        <v>0</v>
      </c>
      <c r="EN192" s="329">
        <f>BJ191*$GD192*週間進捗報告書!$G$18</f>
        <v>0</v>
      </c>
      <c r="EO192" s="329">
        <f>BR191*$GE192*週間進捗報告書!$G$19</f>
        <v>0</v>
      </c>
      <c r="EP192" s="329">
        <f>BV191*$GF192*週間進捗報告書!$G$20</f>
        <v>0</v>
      </c>
      <c r="ER192" s="547"/>
      <c r="ES192" s="547"/>
      <c r="ET192" s="547"/>
      <c r="EU192" s="547"/>
      <c r="EV192" s="547"/>
      <c r="EW192" s="547"/>
      <c r="EX192" s="547"/>
      <c r="EY192" s="547"/>
      <c r="EZ192" s="547"/>
      <c r="FA192" s="547"/>
      <c r="FB192" s="547"/>
      <c r="FC192" s="547"/>
      <c r="FD192" s="547"/>
      <c r="FE192" s="332"/>
      <c r="FG192" s="19"/>
      <c r="FH192" s="19"/>
      <c r="FI192" s="19"/>
      <c r="FJ192" s="19"/>
      <c r="FK192" s="19"/>
      <c r="FL192" s="19"/>
      <c r="FM192" s="19"/>
      <c r="FN192" s="19"/>
      <c r="FO192" s="19"/>
      <c r="FP192" s="19"/>
      <c r="FQ192" s="19"/>
      <c r="FR192" s="19"/>
      <c r="FU192" s="295">
        <f t="shared" ref="FU192" si="9501">FU191</f>
        <v>0</v>
      </c>
      <c r="FV192" s="295">
        <f t="shared" ref="FV192" si="9502">FV191</f>
        <v>0</v>
      </c>
      <c r="FW192" s="295">
        <f t="shared" ref="FW192" si="9503">FW191</f>
        <v>0</v>
      </c>
      <c r="FX192" s="295">
        <f t="shared" ref="FX192" si="9504">FX191</f>
        <v>0</v>
      </c>
      <c r="FY192" s="295">
        <f t="shared" ref="FY192" si="9505">FY191</f>
        <v>0</v>
      </c>
      <c r="FZ192" s="295">
        <f t="shared" ref="FZ192" si="9506">FZ191</f>
        <v>0</v>
      </c>
      <c r="GA192" s="295">
        <f t="shared" ref="GA192" si="9507">GA191</f>
        <v>0</v>
      </c>
      <c r="GB192" s="295">
        <f t="shared" ref="GB192" si="9508">GB191</f>
        <v>0</v>
      </c>
      <c r="GC192" s="295">
        <f t="shared" ref="GC192" si="9509">GC191</f>
        <v>0</v>
      </c>
      <c r="GD192" s="295">
        <f t="shared" ref="GD192" si="9510">GD191</f>
        <v>0</v>
      </c>
      <c r="GE192" s="295">
        <f t="shared" ref="GE192" si="9511">GE191</f>
        <v>0</v>
      </c>
      <c r="GF192" s="295">
        <f t="shared" ref="GF192" si="9512">GF191</f>
        <v>0</v>
      </c>
      <c r="GG192" s="295" t="e">
        <f t="shared" ref="GG192" si="9513">GG191</f>
        <v>#N/A</v>
      </c>
      <c r="GH192" s="2" t="e">
        <f>INDEX(リスト!$V:$V,MATCH(中日程計画表!$D191,リスト!$D:$D,0))</f>
        <v>#N/A</v>
      </c>
      <c r="GI192" s="2" t="e">
        <f>INDEX(リスト!$A:$A,MATCH(中日程計画表!$D191,リスト!$D:$D,0))</f>
        <v>#N/A</v>
      </c>
      <c r="GJ192" s="2" t="e">
        <f>INDEX(リスト!$U:$U,MATCH(中日程計画表!$D191,リスト!$D:$D,0))</f>
        <v>#N/A</v>
      </c>
      <c r="GK192" s="5" t="e">
        <f>INDEX(リスト!$W:$W,MATCH(中日程計画表!$D191,リスト!$D:$D,0))</f>
        <v>#N/A</v>
      </c>
      <c r="GL192" s="2" t="s">
        <v>201</v>
      </c>
      <c r="GM192" s="296">
        <f t="shared" ref="GM192" si="9514">GM191</f>
        <v>0</v>
      </c>
      <c r="GN192" s="296" t="str">
        <f t="shared" ref="GN192" si="9515">GN191</f>
        <v>ライセンス管理</v>
      </c>
      <c r="GU192" s="461"/>
      <c r="GV192" s="460"/>
      <c r="GW192" s="460"/>
      <c r="GX192" s="461"/>
      <c r="GY192" s="461"/>
      <c r="GZ192" s="460"/>
      <c r="HA192" s="460"/>
      <c r="HB192" s="461"/>
      <c r="HC192" s="461"/>
      <c r="HD192" s="460"/>
      <c r="HE192" s="460"/>
      <c r="HF192" s="461"/>
      <c r="HG192" s="461"/>
      <c r="HH192" s="460"/>
      <c r="HI192" s="460"/>
      <c r="HJ192" s="461"/>
      <c r="HK192" s="461"/>
      <c r="HL192" s="460"/>
      <c r="HM192" s="460"/>
      <c r="HN192" s="461"/>
      <c r="HO192" s="461"/>
      <c r="HP192" s="460"/>
      <c r="HQ192" s="460"/>
      <c r="HR192" s="461"/>
      <c r="HS192" s="4"/>
    </row>
    <row r="193" spans="1:227" ht="12" customHeight="1">
      <c r="A193" s="488">
        <f t="shared" ref="A193" ca="1" si="9516">INDIRECT("リスト!A"&amp;B193+6)</f>
        <v>0</v>
      </c>
      <c r="B193" s="486">
        <f t="shared" ref="B193" si="9517">ROUNDDOWN((ROW()-6)/2,0)+1</f>
        <v>94</v>
      </c>
      <c r="C193" s="474">
        <f>機能グループ名</f>
        <v>0</v>
      </c>
      <c r="D193" s="484">
        <f>機能ID</f>
        <v>0</v>
      </c>
      <c r="E193" s="482" t="str">
        <f>機能名</f>
        <v>メッセージ管理</v>
      </c>
      <c r="F193" s="315"/>
      <c r="G193" s="315"/>
      <c r="H193" s="315"/>
      <c r="I193" s="315"/>
      <c r="J193" s="316"/>
      <c r="K193" s="480" t="str">
        <f>担当者_SR</f>
        <v>NG</v>
      </c>
      <c r="L193" s="76"/>
      <c r="M193" s="76"/>
      <c r="N193" s="470"/>
      <c r="O193" s="474" t="str">
        <f>担当者_SRR</f>
        <v>NG</v>
      </c>
      <c r="P193" s="76"/>
      <c r="Q193" s="76"/>
      <c r="R193" s="470"/>
      <c r="S193" s="474" t="str">
        <f>担当者_DS</f>
        <v>NG</v>
      </c>
      <c r="T193" s="76"/>
      <c r="U193" s="76"/>
      <c r="V193" s="470"/>
      <c r="W193" s="472" t="str">
        <f>担当者_DSR</f>
        <v>NG</v>
      </c>
      <c r="X193" s="76"/>
      <c r="Y193" s="76"/>
      <c r="Z193" s="470"/>
      <c r="AA193" s="476"/>
      <c r="AB193" s="79"/>
      <c r="AC193" s="79"/>
      <c r="AD193" s="470">
        <f>IF(AC194 &lt;&gt; "",1,0)</f>
        <v>0</v>
      </c>
      <c r="AE193" s="472" t="str">
        <f>担当者_CD</f>
        <v>NG</v>
      </c>
      <c r="AF193" s="76"/>
      <c r="AG193" s="76"/>
      <c r="AH193" s="470"/>
      <c r="AI193" s="472" t="str">
        <f>担当者_DD</f>
        <v>NG</v>
      </c>
      <c r="AJ193" s="76"/>
      <c r="AK193" s="76"/>
      <c r="AL193" s="470"/>
      <c r="AM193" s="476"/>
      <c r="AN193" s="79"/>
      <c r="AO193" s="79"/>
      <c r="AP193" s="470">
        <f>IF(AO194 &lt;&gt; "",1,0)</f>
        <v>0</v>
      </c>
      <c r="AQ193" s="472" t="str">
        <f>担当者_MCL</f>
        <v>NG</v>
      </c>
      <c r="AR193" s="76"/>
      <c r="AS193" s="76"/>
      <c r="AT193" s="470"/>
      <c r="AU193" s="472" t="str">
        <f>担当者_MCLR</f>
        <v>NG</v>
      </c>
      <c r="AV193" s="76"/>
      <c r="AW193" s="76"/>
      <c r="AX193" s="470"/>
      <c r="AY193" s="476"/>
      <c r="AZ193" s="79"/>
      <c r="BA193" s="79"/>
      <c r="BB193" s="470">
        <f>IF(BA194 &lt;&gt; "",1,0)</f>
        <v>0</v>
      </c>
      <c r="BC193" s="474" t="str">
        <f>担当者_MT</f>
        <v>NG</v>
      </c>
      <c r="BD193" s="76"/>
      <c r="BE193" s="76"/>
      <c r="BF193" s="470"/>
      <c r="BG193" s="472" t="str">
        <f>担当者_M検</f>
        <v>NG</v>
      </c>
      <c r="BH193" s="76"/>
      <c r="BI193" s="76"/>
      <c r="BJ193" s="470"/>
      <c r="BK193" s="476"/>
      <c r="BL193" s="79"/>
      <c r="BM193" s="79"/>
      <c r="BN193" s="470">
        <v>0</v>
      </c>
      <c r="BO193" s="474" t="str">
        <f>担当者_モテ</f>
        <v>NG</v>
      </c>
      <c r="BP193" s="76"/>
      <c r="BQ193" s="76"/>
      <c r="BR193" s="470"/>
      <c r="BS193" s="472" t="str">
        <f>担当者_モテR</f>
        <v>NG</v>
      </c>
      <c r="BT193" s="76"/>
      <c r="BU193" s="76"/>
      <c r="BV193" s="470"/>
      <c r="BW193" s="468">
        <f t="shared" ref="BW193" si="9518">IFERROR(SUM(IF(K193&lt;&gt;"NG",N193*K$1,0),IF(O193&lt;&gt;"NG",R193*O$1,0),IF(S193&lt;&gt;"NG",V193*S$1,0),IF(W193&lt;&gt;"NG",Z193*W$1,0),IF(AA193&lt;&gt;"NG",AD193*AA$1,0),IF(AE193&lt;&gt;"NG",AH193*AE$1,0),IF(AI193&lt;&gt;"NG",AL193*AI$1,0),IF(AM193&lt;&gt;"NG",AP193*AM$1,0),IF(AQ193&lt;&gt;"NG",AT193*AQ$1,0),IF(AU193&lt;&gt;"NG",AX193*AU$1,0),IF(AY193&lt;&gt;"NG",BB193*AY$1,0),IF(BC193&lt;&gt;"NG",BF193*BC$1,0),IF(BG193&lt;&gt;"NG",BJ193*BG$1,0),IF(BK193&lt;&gt;"NG",BN193*BK$1,0),IF(BO193&lt;&gt;"NG",BR193*BO$1,0),IF(BS193&lt;&gt;"NG",BV193*BS$1,0))/SUM(IF(K193&lt;&gt;"NG",K$1,0),IF(O193&lt;&gt;"NG",O$1,0),IF(S193&lt;&gt;"NG",S$1,0),IF(W193&lt;&gt;"NG",W$1,0),IF(AA193&lt;&gt;"NG",AA$1,0),IF(AE193&lt;&gt;"NG",AE$1,0),IF(AI193&lt;&gt;"NG",AI$1,0),IF(AM193&lt;&gt;"NG",AM$1,0),IF(AQ193&lt;&gt;"NG",AQ$1,0),IF(AU193&lt;&gt;"NG",AU$1,0),IF(AY193&lt;&gt;"NG",AY$1,0),IF(BC193&lt;&gt;"NG",BC$1,0),IF(BG193&lt;&gt;"NG",BG$1,0),IF(BK193&lt;&gt;"NG",BK$1,0),IF(BO193&lt;&gt;"NG",BO$1,0),IF(BS193&lt;&gt;"NG",BS$1,0)),0)</f>
        <v>0</v>
      </c>
      <c r="BX193" s="466"/>
      <c r="BY193" s="490"/>
      <c r="BZ193" s="5"/>
      <c r="CA193" s="32">
        <f t="shared" ref="CA193" si="9519">IF(AND($M193&lt;&gt;$BZ$5,$M193&lt;=$BZ$6,$M193&lt;&gt;$BZ$7),1,0)</f>
        <v>0</v>
      </c>
      <c r="CB193" s="32">
        <f t="shared" ref="CB193" si="9520">IF(AND($Q193&lt;&gt;$BZ$5,$Q193&lt;=$BZ$6,$Q193&lt;&gt;$BZ$7),1,0)</f>
        <v>0</v>
      </c>
      <c r="CC193" s="32">
        <f t="shared" ref="CC193" si="9521">IF(AND($U193&lt;&gt;$BZ$5,$U193&lt;=$BZ$6,$U193&lt;&gt;$BZ$7),1,0)</f>
        <v>0</v>
      </c>
      <c r="CD193" s="32">
        <f t="shared" ref="CD193" si="9522">IF(AND($Y193&lt;&gt;$BZ$5,$Y193&lt;=$BZ$6,$Y193&lt;&gt;$BZ$7),1,0)</f>
        <v>0</v>
      </c>
      <c r="CE193" s="32">
        <f t="shared" ref="CE193" si="9523">IF(AND($AG193&lt;&gt;$BZ$5,$AG193&lt;=$BZ$6,$AG193&lt;&gt;$BZ$7),1,0)</f>
        <v>0</v>
      </c>
      <c r="CF193" s="32">
        <f t="shared" ref="CF193" si="9524">IF(AND($AK193&lt;&gt;$BZ$5,$AK193&lt;=$BZ$6,$AK193&lt;&gt;$BZ$7),1,0)</f>
        <v>0</v>
      </c>
      <c r="CG193" s="32">
        <f t="shared" ref="CG193" si="9525">IF(AND($AS193&lt;&gt;$BZ$5,$AS193&lt;=$BZ$6,$AS193&lt;&gt;$BZ$7),1,0)</f>
        <v>0</v>
      </c>
      <c r="CH193" s="32">
        <f t="shared" ref="CH193" si="9526">IF(AND($AW193&lt;&gt;$BZ$5,$AW193&lt;=$BZ$6,$AW193&lt;&gt;$BZ$7),1,0)</f>
        <v>0</v>
      </c>
      <c r="CI193" s="32">
        <f t="shared" ref="CI193" si="9527">IF(AND($BE193&lt;&gt;$BZ$5,$BE193&lt;=$BZ$6,$BE193&lt;&gt;$BZ$7),1,0)</f>
        <v>0</v>
      </c>
      <c r="CJ193" s="32">
        <f t="shared" ref="CJ193" si="9528">IF(AND($BI193&lt;&gt;$BZ$5,$BI193&lt;=$BZ$6,$BI193&lt;&gt;$BZ$7),1,0)</f>
        <v>0</v>
      </c>
      <c r="CK193" s="32">
        <f t="shared" ref="CK193" si="9529">IF(AND($BQ193&lt;&gt;$BZ$5,$BQ193&lt;=$BZ$6,$BQ193&lt;&gt;$BZ$7),1,0)</f>
        <v>0</v>
      </c>
      <c r="CL193" s="32">
        <f t="shared" ref="CL193" si="9530">IF(AND($BU193&lt;&gt;$BZ$5,$BU193&lt;=$BZ$6,$BU193&lt;&gt;$BZ$7),1,0)</f>
        <v>0</v>
      </c>
      <c r="CO193" s="32">
        <f>IF(AND($M193&lt;&gt;$CN$5,$M193&lt;=$CN$6,$M193&lt;&gt;$CN$7),1,0)</f>
        <v>0</v>
      </c>
      <c r="CP193" s="32">
        <f>IF(AND($Q193&lt;&gt;$CN$5,$Q193&lt;=$CN$6,$Q193&lt;&gt;$CN$7),1,0)</f>
        <v>0</v>
      </c>
      <c r="CQ193" s="32">
        <f>IF(AND($U193&lt;&gt;$CN$5,$U193&lt;=$CN$6,$U193&lt;&gt;$CN$7),1,0)</f>
        <v>0</v>
      </c>
      <c r="CR193" s="32">
        <f>IF(AND($Y193&lt;&gt;$CN$5,$Y193&lt;=$CN$6,$Y193&lt;&gt;$CN$7),1,0)</f>
        <v>0</v>
      </c>
      <c r="CS193" s="32">
        <f>IF(AND($AG193&lt;&gt;$CN$5,$AG193&lt;=$CN$6,$AG193&lt;&gt;$CN$7),1,0)</f>
        <v>0</v>
      </c>
      <c r="CT193" s="32">
        <f>IF(AND($AK193&lt;&gt;$CN$5,$AK193&lt;=$CN$6,$AK193&lt;&gt;$CN$7),1,0)</f>
        <v>0</v>
      </c>
      <c r="CU193" s="32">
        <f>IF(AND($AS193&lt;&gt;$CN$5,$AS193&lt;=$CN$6,$AS193&lt;&gt;$CN$7),1,0)</f>
        <v>0</v>
      </c>
      <c r="CV193" s="32">
        <f>IF(AND($AW193&lt;&gt;$CN$5,$AW193&lt;=$CN$6,$AW193&lt;&gt;$CN$7),1,0)</f>
        <v>0</v>
      </c>
      <c r="CW193" s="32">
        <f>IF(AND($BE193&lt;&gt;$CN$5,$BE193&lt;=$CN$6,$BE193&lt;&gt;$CN$7),1,0)</f>
        <v>0</v>
      </c>
      <c r="CX193" s="32">
        <f>IF(AND($BI193&lt;&gt;$CN$5,$BI193&lt;=$CN$6,$BI193&lt;&gt;$CN$7),1,0)</f>
        <v>0</v>
      </c>
      <c r="CY193" s="32">
        <f>IF(AND($BQ193&lt;&gt;$CN$5,$BQ193&lt;=$CN$6,$BQ193&lt;&gt;$CN$7),1,0)</f>
        <v>0</v>
      </c>
      <c r="CZ193" s="32">
        <f>IF(AND($BU193&lt;&gt;$CN$5,$BU193&lt;=$CN$6,$BU193&lt;&gt;$CN$7),1,0)</f>
        <v>0</v>
      </c>
      <c r="DC193" s="32">
        <f>IF(AND($M193&lt;&gt;$DB$5,$M193&lt;=$DB$6,$M193&lt;&gt;$CN$7),1,0)</f>
        <v>0</v>
      </c>
      <c r="DD193" s="32">
        <f>IF(AND($Q193&lt;&gt;$DB$5,$Q193&lt;=$DB$6,$Q193&lt;&gt;$CN$7),1,0)</f>
        <v>0</v>
      </c>
      <c r="DE193" s="32">
        <f>IF(AND($U193&lt;&gt;$DB$5,$U193&lt;=$DB$6,$U193&lt;&gt;$CN$7),1,0)</f>
        <v>0</v>
      </c>
      <c r="DF193" s="32">
        <f>IF(AND($Y193&lt;&gt;$DB$5,$Y193&lt;=$DB$6,$Y193&lt;&gt;$CN$7),1,0)</f>
        <v>0</v>
      </c>
      <c r="DG193" s="32">
        <f>IF(AND($AG193&lt;&gt;$DB$5,$AG193&lt;=$DB$6,$AG193&lt;&gt;$CN$7),1,0)</f>
        <v>0</v>
      </c>
      <c r="DH193" s="32">
        <f>IF(AND($AK193&lt;&gt;$DB$5,$AK193&lt;=$DB$6,$AK193&lt;&gt;$CN$7),1,0)</f>
        <v>0</v>
      </c>
      <c r="DI193" s="32">
        <f>IF(AND($AS193&lt;&gt;$DB$5,$AS193&lt;=$DB$6,$AS193&lt;&gt;$CN$7),1,0)</f>
        <v>0</v>
      </c>
      <c r="DJ193" s="32">
        <f>IF(AND($AW193&lt;&gt;$DB$5,$AW193&lt;=$DB$6,$AW193&lt;&gt;$CN$7),1,0)</f>
        <v>0</v>
      </c>
      <c r="DK193" s="32">
        <f>IF(AND($BE193&lt;&gt;$DB$5,$BE193&lt;=$DB$6,$BE193&lt;&gt;$CN$7),1,0)</f>
        <v>0</v>
      </c>
      <c r="DL193" s="32">
        <f>IF(AND($BI193&lt;&gt;$DB$5,$BI193&lt;=$DB$6,$BI193&lt;&gt;$CN$7),1,0)</f>
        <v>0</v>
      </c>
      <c r="DM193" s="32">
        <f>IF(AND($BQ193&lt;&gt;$DB$5,$BQ193&lt;=$DB$6,$BQ193&lt;&gt;$CN$7),1,0)</f>
        <v>0</v>
      </c>
      <c r="DN193" s="32">
        <f>IF(AND($BU193&lt;&gt;$DB$5,$BU193&lt;=$DB$6,$BU193&lt;&gt;$CN$7),1,0)</f>
        <v>0</v>
      </c>
      <c r="DQ193" s="32">
        <f t="shared" ref="DQ193" si="9531">IF(AND($M193&lt;&gt;$DP$5,$M193&lt;=$DP$6,$M193&lt;&gt;$CN$7),1,0)</f>
        <v>0</v>
      </c>
      <c r="DR193" s="32">
        <f t="shared" ref="DR193" si="9532">IF(AND($Q193&lt;&gt;$DP$5,$Q193&lt;=$DP$6,$Q193&lt;&gt;$CN$7),1,0)</f>
        <v>0</v>
      </c>
      <c r="DS193" s="32">
        <f t="shared" ref="DS193" si="9533">IF(AND($U193&lt;&gt;$DP$5,$U193&lt;=$DP$6,$U193&lt;&gt;$CN$7),1,0)</f>
        <v>0</v>
      </c>
      <c r="DT193" s="32">
        <f t="shared" ref="DT193" si="9534">IF(AND($Y193&lt;&gt;$DP$5,$Y193&lt;=$DP$6,$Y193&lt;&gt;$CN$7),1,0)</f>
        <v>0</v>
      </c>
      <c r="DU193" s="32">
        <f t="shared" ref="DU193" si="9535">IF(AND($AG193&lt;&gt;$DP$5,$AG193&lt;=$DP$6,$AG193&lt;&gt;$CN$7),1,0)</f>
        <v>0</v>
      </c>
      <c r="DV193" s="32">
        <f t="shared" ref="DV193" si="9536">IF(AND($AK193&lt;&gt;$DP$5,$AK193&lt;=$DP$6,$AK193&lt;&gt;$CN$7),1,0)</f>
        <v>0</v>
      </c>
      <c r="DW193" s="32">
        <f t="shared" ref="DW193" si="9537">IF(AND($AS193&lt;&gt;$DP$5,$AS193&lt;=$DP$6,$AS193&lt;&gt;$CN$7),1,0)</f>
        <v>0</v>
      </c>
      <c r="DX193" s="32">
        <f t="shared" ref="DX193" si="9538">IF(AND($AW193&lt;&gt;$DP$5,$AW193&lt;=$DP$6,$AW193&lt;&gt;$CN$7),1,0)</f>
        <v>0</v>
      </c>
      <c r="DY193" s="32">
        <f t="shared" ref="DY193" si="9539">IF(AND($BE193&lt;&gt;$DP$5,$BE193&lt;=$DP$6,$BE193&lt;&gt;$CN$7),1,0)</f>
        <v>0</v>
      </c>
      <c r="DZ193" s="32">
        <f t="shared" ref="DZ193" si="9540">IF(AND($BI193&lt;&gt;$DP$5,$BI193&lt;=$DP$6,$BI193&lt;&gt;$CN$7),1,0)</f>
        <v>0</v>
      </c>
      <c r="EA193" s="32">
        <f t="shared" ref="EA193" si="9541">IF(AND($BQ193&lt;&gt;$DP$5,$BQ193&lt;=$DP$6,$BQ193&lt;&gt;$CN$7),1,0)</f>
        <v>0</v>
      </c>
      <c r="EB193" s="32">
        <f t="shared" ref="EB193" si="9542">IF(AND($BU193&lt;&gt;$DP$5,$BU193&lt;=$DP$6,$BU193&lt;&gt;$CN$7),1,0)</f>
        <v>0</v>
      </c>
      <c r="EE193" s="328">
        <f>IF(M193&lt;&gt;"",IF(M193&lt;=$ED$6,1,IF(L193&gt;$ED$6,0,NETWORKDAYS(L193,$ED$6,祭日リスト)/NETWORKDAYS(L193,M193,祭日リスト)))*$GG193*週間進捗報告書!$G$9,0)</f>
        <v>0</v>
      </c>
      <c r="EF193" s="328">
        <f>IF(Q193&lt;&gt;"",IF(Q193&lt;=$ED$6,1,IF(P193&gt;$ED$6,0,NETWORKDAYS(P193,$ED$6,祭日リスト)/NETWORKDAYS(P193,Q193,祭日リスト)))*$GG193*週間進捗報告書!$G$10,0)</f>
        <v>0</v>
      </c>
      <c r="EG193" s="328">
        <f>IF(U193&lt;&gt;"",IF(U193&lt;=$ED$6,1,IF(T193&gt;$ED$6,0,NETWORKDAYS(T193,$ED$6,祭日リスト)/NETWORKDAYS(T193,U193,祭日リスト)))*$GG193*週間進捗報告書!$G$11,0)</f>
        <v>0</v>
      </c>
      <c r="EH193" s="328">
        <f>IF(Y193&lt;&gt;"",IF(Y193&lt;=$ED$6,1,IF(X193&gt;$ED$6,0,NETWORKDAYS(X193,$ED$6,祭日リスト)/NETWORKDAYS(X193,Y193,祭日リスト)))*$GG193*週間進捗報告書!$G$12,0)</f>
        <v>0</v>
      </c>
      <c r="EI193" s="328">
        <f>IF(AG193&lt;&gt;"",IF(AG193&lt;=$ED$6,1,IF(AF193&gt;$ED$6,0,NETWORKDAYS(AF193,$ED$6,祭日リスト)/NETWORKDAYS(AF193,AG193,祭日リスト)))*$GG193*週間進捗報告書!$G$13,0)</f>
        <v>0</v>
      </c>
      <c r="EJ193" s="328">
        <f>IF(AK193&lt;&gt;"",IF(AK193&lt;=$ED$6,1,IF(AJ193&gt;$ED$6,0,NETWORKDAYS(AJ193,$ED$6,祭日リスト)/NETWORKDAYS(AJ193,AK193,祭日リスト)))*$GG193*週間進捗報告書!$G$14,0)</f>
        <v>0</v>
      </c>
      <c r="EK193" s="328">
        <f>IF(AS193&lt;&gt;"",IF(AS193&lt;=$ED$6,1,IF(AR193&gt;$ED$6,0,NETWORKDAYS(AR193,$ED$6,祭日リスト)/NETWORKDAYS(AR193,AS193,祭日リスト)))*$GG193*週間進捗報告書!$G$15,0)</f>
        <v>0</v>
      </c>
      <c r="EL193" s="328">
        <f>IF(AW193&lt;&gt;"",IF(AW193&lt;=$ED$6,1,IF(AV193&gt;$ED$6,0,NETWORKDAYS(AV193,$ED$6,祭日リスト)/NETWORKDAYS(AV193,AW193,祭日リスト)))*$GG193*週間進捗報告書!$G$16,0)</f>
        <v>0</v>
      </c>
      <c r="EM193" s="328">
        <f>IF(BE193&lt;&gt;"",IF(BE193&lt;=$ED$6,1,IF(BD193&gt;$ED$6,0,NETWORKDAYS(BD193,$ED$6,祭日リスト)/NETWORKDAYS(BD193,BE193,祭日リスト)))*$GG193*週間進捗報告書!$G$17,0)</f>
        <v>0</v>
      </c>
      <c r="EN193" s="328">
        <f>IF(BI193&lt;&gt;"",IF(BI193&lt;=$ED$6,1,IF(BH193&gt;$ED$6,0,NETWORKDAYS(BH193,$ED$6,祭日リスト)/NETWORKDAYS(BH193,BI193,祭日リスト)))*$GG193*週間進捗報告書!$G$18,0)</f>
        <v>0</v>
      </c>
      <c r="EO193" s="328">
        <f>IF(BQ193&lt;&gt;"",IF(BQ193&lt;=$ED$6,1,IF(BP193&gt;$ED$6,0,NETWORKDAYS(BP193,$ED$6,祭日リスト)/NETWORKDAYS(BP193,BQ193,祭日リスト)))*$GG193*週間進捗報告書!$G$19,0)</f>
        <v>0</v>
      </c>
      <c r="EP193" s="328">
        <f>IF(BU193&lt;&gt;"",IF(BU193&lt;=$ED$6,1,IF(BT193&gt;$ED$6,0,NETWORKDAYS(BT193,$ED$6,祭日リスト)/NETWORKDAYS(BT193,BU193,祭日リスト)))*$GG193*週間進捗報告書!$G$20,0)</f>
        <v>0</v>
      </c>
      <c r="ER193" s="547">
        <f t="shared" ref="ER193:FC193" si="9543">EE193-EE194</f>
        <v>0</v>
      </c>
      <c r="ES193" s="547">
        <f t="shared" si="9543"/>
        <v>0</v>
      </c>
      <c r="ET193" s="547">
        <f t="shared" si="9543"/>
        <v>0</v>
      </c>
      <c r="EU193" s="547">
        <f t="shared" si="9543"/>
        <v>0</v>
      </c>
      <c r="EV193" s="547">
        <f t="shared" si="9543"/>
        <v>0</v>
      </c>
      <c r="EW193" s="547">
        <f t="shared" si="9543"/>
        <v>0</v>
      </c>
      <c r="EX193" s="547">
        <f t="shared" si="9543"/>
        <v>0</v>
      </c>
      <c r="EY193" s="547">
        <f t="shared" si="9543"/>
        <v>0</v>
      </c>
      <c r="EZ193" s="547">
        <f t="shared" si="9543"/>
        <v>0</v>
      </c>
      <c r="FA193" s="547">
        <f t="shared" si="9543"/>
        <v>0</v>
      </c>
      <c r="FB193" s="547">
        <f t="shared" si="9543"/>
        <v>0</v>
      </c>
      <c r="FC193" s="547">
        <f t="shared" si="9543"/>
        <v>0</v>
      </c>
      <c r="FD193" s="547">
        <f t="shared" ref="FD193" si="9544">SUM(ER193:FC194)</f>
        <v>0</v>
      </c>
      <c r="FE193" s="333"/>
      <c r="FG193" s="32">
        <f>IF(AND($M193&lt;&gt;$FF$7),1,0)</f>
        <v>0</v>
      </c>
      <c r="FH193" s="32">
        <f>IF(AND($Q193&lt;&gt;$FF$7),1,0)</f>
        <v>0</v>
      </c>
      <c r="FI193" s="32">
        <f>IF(AND($U193&lt;&gt;$FF$7),1,0)</f>
        <v>0</v>
      </c>
      <c r="FJ193" s="32">
        <f>IF(AND($Y193&lt;&gt;$FF$7),1,0)</f>
        <v>0</v>
      </c>
      <c r="FK193" s="32">
        <f>IF(AND($AG193&lt;&gt;$FF$7),1,0)</f>
        <v>0</v>
      </c>
      <c r="FL193" s="32">
        <f>IF(AND($AK193&lt;&gt;$FF$7),1,0)</f>
        <v>0</v>
      </c>
      <c r="FM193" s="32">
        <f>IF(AND($AS193&lt;&gt;$FF$7),1,0)</f>
        <v>0</v>
      </c>
      <c r="FN193" s="32">
        <f>IF(AND($AW193&lt;&gt;$FF$7),1,0)</f>
        <v>0</v>
      </c>
      <c r="FO193" s="32">
        <f>IF(AND($BE193&lt;&gt;$FF$7),1,0)</f>
        <v>0</v>
      </c>
      <c r="FP193" s="32">
        <f>IF(AND($BI193&lt;&gt;$FF$7),1,0)</f>
        <v>0</v>
      </c>
      <c r="FQ193" s="32">
        <f>IF(AND($BQ193&lt;&gt;$FF$7),1,0)</f>
        <v>0</v>
      </c>
      <c r="FR193" s="32">
        <f>IF(AND($BU193&lt;&gt;$FF$7),1,0)</f>
        <v>0</v>
      </c>
      <c r="FU193" s="294">
        <f t="shared" ref="FU193" si="9545">IF($K193&lt;&gt;"NG",$GG193,0)</f>
        <v>0</v>
      </c>
      <c r="FV193" s="294">
        <f t="shared" ref="FV193" si="9546">IF($O193&lt;&gt;"NG",$GG193,0)</f>
        <v>0</v>
      </c>
      <c r="FW193" s="294">
        <f t="shared" ref="FW193" si="9547">IF($S193&lt;&gt;"NG",$GG193,0)</f>
        <v>0</v>
      </c>
      <c r="FX193" s="294">
        <f t="shared" ref="FX193" si="9548">IF($W193&lt;&gt;"NG",$GG193,0)</f>
        <v>0</v>
      </c>
      <c r="FY193" s="294">
        <f t="shared" ref="FY193" si="9549">IF($AE193&lt;&gt;"NG",$GG193,0)</f>
        <v>0</v>
      </c>
      <c r="FZ193" s="294">
        <f t="shared" ref="FZ193" si="9550">IF($AI193&lt;&gt;"NG",$GG193,0)</f>
        <v>0</v>
      </c>
      <c r="GA193" s="294">
        <f t="shared" ref="GA193" si="9551">IF($AQ193&lt;&gt;"NG",$GG193,0)</f>
        <v>0</v>
      </c>
      <c r="GB193" s="294">
        <f t="shared" ref="GB193" si="9552">IF($AU193&lt;&gt;"NG",$GG193,0)</f>
        <v>0</v>
      </c>
      <c r="GC193" s="294">
        <f t="shared" ref="GC193" si="9553">IF($BC193&lt;&gt;"NG",$GG193,0)</f>
        <v>0</v>
      </c>
      <c r="GD193" s="294">
        <f t="shared" ref="GD193" si="9554">IF($BG193&lt;&gt;"NG",$GG193,0)</f>
        <v>0</v>
      </c>
      <c r="GE193" s="294">
        <f t="shared" ref="GE193" si="9555">IF($BO193&lt;&gt;"NG",$GG193,0)</f>
        <v>0</v>
      </c>
      <c r="GF193" s="294">
        <f t="shared" ref="GF193" si="9556">IF($BS193&lt;&gt;"NG",$GG193,0)</f>
        <v>0</v>
      </c>
      <c r="GG193" s="294" t="e">
        <f>VLOOKUP($D193,リスト!$D:$S,15,FALSE)</f>
        <v>#N/A</v>
      </c>
      <c r="GH193" s="2" t="e">
        <f>INDEX(リスト!$V:$V,MATCH(中日程計画表!$D193,リスト!$D:$D,0))</f>
        <v>#N/A</v>
      </c>
      <c r="GI193" s="2" t="e">
        <f>INDEX(リスト!$A:$A,MATCH(中日程計画表!$D193,リスト!$D:$D,0))</f>
        <v>#N/A</v>
      </c>
      <c r="GJ193" s="2" t="e">
        <f>INDEX(リスト!$U:$U,MATCH(中日程計画表!$D193,リスト!$D:$D,0))</f>
        <v>#N/A</v>
      </c>
      <c r="GK193" s="5" t="e">
        <f>INDEX(リスト!$W:$W,MATCH(中日程計画表!$D193,リスト!$D:$D,0))</f>
        <v>#N/A</v>
      </c>
      <c r="GL193" s="2" t="s">
        <v>200</v>
      </c>
      <c r="GM193" s="296">
        <f>D193</f>
        <v>0</v>
      </c>
      <c r="GN193" s="296" t="str">
        <f>E193</f>
        <v>メッセージ管理</v>
      </c>
      <c r="GU193" s="460" t="str">
        <f t="shared" ref="GU193" si="9557">AE193</f>
        <v>NG</v>
      </c>
      <c r="GV193" s="460">
        <f t="shared" ref="GV193" si="9558">EI193</f>
        <v>0</v>
      </c>
      <c r="GW193" s="460">
        <f t="shared" ref="GW193" si="9559">EI194</f>
        <v>0</v>
      </c>
      <c r="GX193" s="462">
        <f t="shared" ref="GX193" si="9560">EV193</f>
        <v>0</v>
      </c>
      <c r="GY193" s="460" t="str">
        <f t="shared" ref="GY193" si="9561">AI193</f>
        <v>NG</v>
      </c>
      <c r="GZ193" s="460">
        <f t="shared" ref="GZ193" si="9562">EJ193</f>
        <v>0</v>
      </c>
      <c r="HA193" s="460">
        <f t="shared" ref="HA193" si="9563">EJ194</f>
        <v>0</v>
      </c>
      <c r="HB193" s="462">
        <f t="shared" ref="HB193" si="9564">EW193</f>
        <v>0</v>
      </c>
      <c r="HC193" s="460" t="str">
        <f t="shared" ref="HC193" si="9565">AQ193</f>
        <v>NG</v>
      </c>
      <c r="HD193" s="460">
        <f t="shared" ref="HD193" si="9566">EK193</f>
        <v>0</v>
      </c>
      <c r="HE193" s="460">
        <f t="shared" ref="HE193" si="9567">EK194</f>
        <v>0</v>
      </c>
      <c r="HF193" s="462">
        <f t="shared" ref="HF193" si="9568">EX193</f>
        <v>0</v>
      </c>
      <c r="HG193" s="460" t="str">
        <f t="shared" ref="HG193" si="9569">AU193</f>
        <v>NG</v>
      </c>
      <c r="HH193" s="460">
        <f t="shared" ref="HH193" si="9570">EL193</f>
        <v>0</v>
      </c>
      <c r="HI193" s="460">
        <f t="shared" ref="HI193" si="9571">EL194</f>
        <v>0</v>
      </c>
      <c r="HJ193" s="462">
        <f t="shared" ref="HJ193" si="9572">EY193</f>
        <v>0</v>
      </c>
      <c r="HK193" s="460" t="str">
        <f t="shared" ref="HK193" si="9573">BC193</f>
        <v>NG</v>
      </c>
      <c r="HL193" s="460">
        <f t="shared" ref="HL193" si="9574">EM193</f>
        <v>0</v>
      </c>
      <c r="HM193" s="460">
        <f t="shared" ref="HM193" si="9575">EM194</f>
        <v>0</v>
      </c>
      <c r="HN193" s="462">
        <f t="shared" ref="HN193" si="9576">EZ193</f>
        <v>0</v>
      </c>
      <c r="HO193" s="460" t="str">
        <f t="shared" ref="HO193" si="9577">BG193</f>
        <v>NG</v>
      </c>
      <c r="HP193" s="460">
        <f t="shared" ref="HP193" si="9578">EN193</f>
        <v>0</v>
      </c>
      <c r="HQ193" s="460">
        <f t="shared" ref="HQ193" si="9579">EN194</f>
        <v>0</v>
      </c>
      <c r="HR193" s="462">
        <f t="shared" ref="HR193" si="9580">FA193</f>
        <v>0</v>
      </c>
      <c r="HS193" s="332"/>
    </row>
    <row r="194" spans="1:227" ht="12" customHeight="1">
      <c r="A194" s="489"/>
      <c r="B194" s="487"/>
      <c r="C194" s="475"/>
      <c r="D194" s="485"/>
      <c r="E194" s="483"/>
      <c r="F194" s="317"/>
      <c r="G194" s="317"/>
      <c r="H194" s="317"/>
      <c r="I194" s="317"/>
      <c r="J194" s="316"/>
      <c r="K194" s="481"/>
      <c r="L194" s="77"/>
      <c r="M194" s="77"/>
      <c r="N194" s="471"/>
      <c r="O194" s="475"/>
      <c r="P194" s="77"/>
      <c r="Q194" s="77"/>
      <c r="R194" s="471"/>
      <c r="S194" s="475"/>
      <c r="T194" s="77"/>
      <c r="U194" s="77"/>
      <c r="V194" s="471"/>
      <c r="W194" s="473"/>
      <c r="X194" s="77"/>
      <c r="Y194" s="77"/>
      <c r="Z194" s="471"/>
      <c r="AA194" s="477"/>
      <c r="AB194" s="80"/>
      <c r="AC194" s="80"/>
      <c r="AD194" s="471"/>
      <c r="AE194" s="473"/>
      <c r="AF194" s="77"/>
      <c r="AG194" s="77"/>
      <c r="AH194" s="471"/>
      <c r="AI194" s="473"/>
      <c r="AJ194" s="77"/>
      <c r="AK194" s="77"/>
      <c r="AL194" s="471"/>
      <c r="AM194" s="477"/>
      <c r="AN194" s="80"/>
      <c r="AO194" s="80"/>
      <c r="AP194" s="471"/>
      <c r="AQ194" s="473"/>
      <c r="AR194" s="77"/>
      <c r="AS194" s="77"/>
      <c r="AT194" s="471"/>
      <c r="AU194" s="473"/>
      <c r="AV194" s="77"/>
      <c r="AW194" s="77"/>
      <c r="AX194" s="471"/>
      <c r="AY194" s="477"/>
      <c r="AZ194" s="80"/>
      <c r="BA194" s="80"/>
      <c r="BB194" s="471"/>
      <c r="BC194" s="475"/>
      <c r="BD194" s="77"/>
      <c r="BE194" s="77"/>
      <c r="BF194" s="471"/>
      <c r="BG194" s="473"/>
      <c r="BH194" s="77"/>
      <c r="BI194" s="77"/>
      <c r="BJ194" s="471"/>
      <c r="BK194" s="477"/>
      <c r="BL194" s="80"/>
      <c r="BM194" s="80"/>
      <c r="BN194" s="471"/>
      <c r="BO194" s="475"/>
      <c r="BP194" s="77"/>
      <c r="BQ194" s="77"/>
      <c r="BR194" s="471"/>
      <c r="BS194" s="473"/>
      <c r="BT194" s="77"/>
      <c r="BU194" s="77"/>
      <c r="BV194" s="471"/>
      <c r="BW194" s="469"/>
      <c r="BX194" s="467"/>
      <c r="BY194" s="490"/>
      <c r="CA194" s="19">
        <f t="shared" ref="CA194" si="9581">IF(AND($N193=1,$M194&lt;&gt;$BZ$7),1,0)</f>
        <v>0</v>
      </c>
      <c r="CB194" s="19">
        <f t="shared" ref="CB194" si="9582">IF(AND($R193=1,$Q194&lt;&gt;$BZ$7),1,0)</f>
        <v>0</v>
      </c>
      <c r="CC194" s="19">
        <f t="shared" ref="CC194" si="9583">IF(AND($V193=1,$U194&lt;&gt;$BZ$7),1,0)</f>
        <v>0</v>
      </c>
      <c r="CD194" s="19">
        <f t="shared" ref="CD194" si="9584">IF(AND($Z193=1,$Y194&lt;&gt;$BZ$7),1,0)</f>
        <v>0</v>
      </c>
      <c r="CE194" s="19">
        <f t="shared" ref="CE194" si="9585">IF(AND($AH193=1,$AG194&lt;&gt;$BZ$7),1,0)</f>
        <v>0</v>
      </c>
      <c r="CF194" s="19">
        <f t="shared" ref="CF194" si="9586">IF(AND($AL193=1,$AK194&lt;&gt;$BZ$7),1,0)</f>
        <v>0</v>
      </c>
      <c r="CG194" s="19">
        <f t="shared" ref="CG194" si="9587">IF(AND($AT193=1,$AS194&lt;&gt;$BZ$7),1,0)</f>
        <v>0</v>
      </c>
      <c r="CH194" s="19">
        <f t="shared" ref="CH194" si="9588">IF(AND($AX193=1,$AW194&lt;&gt;$BZ$7),1,0)</f>
        <v>0</v>
      </c>
      <c r="CI194" s="19">
        <f t="shared" ref="CI194" si="9589">IF(AND($BF193=1,$BE194&lt;&gt;$BZ$7),1,0)</f>
        <v>0</v>
      </c>
      <c r="CJ194" s="19">
        <f t="shared" ref="CJ194" si="9590">IF(AND($BJ193=1,$BI194&lt;&gt;$BZ$7),1,0)</f>
        <v>0</v>
      </c>
      <c r="CK194" s="19">
        <f t="shared" ref="CK194" si="9591">IF(AND($BR193=1,$BQ194&lt;&gt;$BZ$7),1,0)</f>
        <v>0</v>
      </c>
      <c r="CL194" s="19">
        <f t="shared" ref="CL194" si="9592">IF(AND($BV193=1,$BU194&lt;&gt;$BZ$7),1,0)</f>
        <v>0</v>
      </c>
      <c r="CO194" s="19">
        <f>IF(AND($M194&lt;&gt;$CN$7,$M194&lt;=$CN$6),1,0)</f>
        <v>0</v>
      </c>
      <c r="CP194" s="19">
        <f>IF(AND($Q194&lt;&gt;$CN$7,$Q194&lt;=$CN$6),1,0)</f>
        <v>0</v>
      </c>
      <c r="CQ194" s="19">
        <f>IF(AND($U194&lt;&gt;$CN$7,$U194&lt;=$CN$6),1,0)</f>
        <v>0</v>
      </c>
      <c r="CR194" s="19">
        <f>IF(AND($Y194&lt;&gt;$CN$7,$Y194&lt;=$CN$6),1,0)</f>
        <v>0</v>
      </c>
      <c r="CS194" s="19">
        <f>IF(AND($AG194&lt;&gt;$CN$7,$AG194&lt;=$CN$6),1,0)</f>
        <v>0</v>
      </c>
      <c r="CT194" s="19">
        <f>IF(AND($AK194&lt;&gt;$CN$7,$AK194&lt;=$CN$6),1,0)</f>
        <v>0</v>
      </c>
      <c r="CU194" s="19">
        <f>IF(AND($AS194&lt;&gt;$CN$7,$AS194&lt;=$CN$6),1,0)</f>
        <v>0</v>
      </c>
      <c r="CV194" s="19">
        <f>IF(AND($AW194&lt;&gt;$CN$7,$AW194&lt;=$CN$6),1,0)</f>
        <v>0</v>
      </c>
      <c r="CW194" s="19">
        <f>IF(AND($BE194&lt;&gt;$CN$7,$BE194&lt;=$CN$6),1,0)</f>
        <v>0</v>
      </c>
      <c r="CX194" s="19">
        <f>IF(AND($BI194&lt;&gt;$CN$7,$BI194&lt;=$CN$6),1,0)</f>
        <v>0</v>
      </c>
      <c r="CY194" s="19">
        <f>IF(AND($BQ194&lt;&gt;$CN$7,$BQ194&lt;=$CN$6),1,0)</f>
        <v>0</v>
      </c>
      <c r="CZ194" s="19">
        <f>IF(AND($BU194&lt;&gt;$CN$7,$BU194&lt;=$CN$6),1,0)</f>
        <v>0</v>
      </c>
      <c r="DC194" s="19">
        <f>IF($N193=1,1,0)</f>
        <v>0</v>
      </c>
      <c r="DD194" s="19">
        <f>IF($R193=1,1,0)</f>
        <v>0</v>
      </c>
      <c r="DE194" s="19">
        <f>IF($V193=1,1,0)</f>
        <v>0</v>
      </c>
      <c r="DF194" s="19">
        <f>IF($Z193=1,1,0)</f>
        <v>0</v>
      </c>
      <c r="DG194" s="19">
        <f>IF($AH193=1,1,0)</f>
        <v>0</v>
      </c>
      <c r="DH194" s="19">
        <f>IF($AL193=1,1,0)</f>
        <v>0</v>
      </c>
      <c r="DI194" s="19">
        <f>IF($AT193=1,1,0)</f>
        <v>0</v>
      </c>
      <c r="DJ194" s="19">
        <f>IF($AX193=1,1,0)</f>
        <v>0</v>
      </c>
      <c r="DK194" s="19">
        <f>IF($BF193=1,1,0)</f>
        <v>0</v>
      </c>
      <c r="DL194" s="19">
        <f>IF($BJ193=1,1,0)</f>
        <v>0</v>
      </c>
      <c r="DM194" s="19">
        <f>IF($BR193=1,1,0)</f>
        <v>0</v>
      </c>
      <c r="DN194" s="19">
        <f>IF($BV193=1,1,0)</f>
        <v>0</v>
      </c>
      <c r="DQ194" s="19">
        <f t="shared" ref="DQ194" si="9593">IF($N193=1,1,0)</f>
        <v>0</v>
      </c>
      <c r="DR194" s="19">
        <f t="shared" ref="DR194" si="9594">IF($R193=1,1,0)</f>
        <v>0</v>
      </c>
      <c r="DS194" s="19">
        <f t="shared" ref="DS194" si="9595">IF($V193=1,1,0)</f>
        <v>0</v>
      </c>
      <c r="DT194" s="19">
        <f t="shared" ref="DT194" si="9596">IF($Z193=1,1,0)</f>
        <v>0</v>
      </c>
      <c r="DU194" s="19">
        <f t="shared" ref="DU194" si="9597">IF($AH193=1,1,0)</f>
        <v>0</v>
      </c>
      <c r="DV194" s="19">
        <f t="shared" ref="DV194" si="9598">IF($AL193=1,1,0)</f>
        <v>0</v>
      </c>
      <c r="DW194" s="19">
        <f t="shared" ref="DW194" si="9599">IF($AT193=1,1,0)</f>
        <v>0</v>
      </c>
      <c r="DX194" s="19">
        <f t="shared" ref="DX194" si="9600">IF($AX193=1,1,0)</f>
        <v>0</v>
      </c>
      <c r="DY194" s="19">
        <f t="shared" ref="DY194" si="9601">IF($BF193=1,1,0)</f>
        <v>0</v>
      </c>
      <c r="DZ194" s="19">
        <f t="shared" ref="DZ194" si="9602">IF($BJ193=1,1,0)</f>
        <v>0</v>
      </c>
      <c r="EA194" s="19">
        <f t="shared" ref="EA194" si="9603">IF($BR193=1,1,0)</f>
        <v>0</v>
      </c>
      <c r="EB194" s="19">
        <f t="shared" ref="EB194" si="9604">IF($BV193=1,1,0)</f>
        <v>0</v>
      </c>
      <c r="EE194" s="329">
        <f>N193*$FU194*週間進捗報告書!$G$9</f>
        <v>0</v>
      </c>
      <c r="EF194" s="329">
        <f>R193*$FV194*週間進捗報告書!$G$10</f>
        <v>0</v>
      </c>
      <c r="EG194" s="329">
        <f>V193*$FW194*週間進捗報告書!$G$11</f>
        <v>0</v>
      </c>
      <c r="EH194" s="329">
        <f>Z193*$FX194*週間進捗報告書!$G$12</f>
        <v>0</v>
      </c>
      <c r="EI194" s="329">
        <f>AH193*$FY194*週間進捗報告書!$G$13</f>
        <v>0</v>
      </c>
      <c r="EJ194" s="329">
        <f>AL193*$FZ194*週間進捗報告書!$G$14</f>
        <v>0</v>
      </c>
      <c r="EK194" s="329">
        <f>AT193*$GA194*週間進捗報告書!$G$15</f>
        <v>0</v>
      </c>
      <c r="EL194" s="329">
        <f>AX193*$GB194*週間進捗報告書!$G$16</f>
        <v>0</v>
      </c>
      <c r="EM194" s="329">
        <f>BF193*$GC194*週間進捗報告書!$G$17</f>
        <v>0</v>
      </c>
      <c r="EN194" s="329">
        <f>BJ193*$GD194*週間進捗報告書!$G$18</f>
        <v>0</v>
      </c>
      <c r="EO194" s="329">
        <f>BR193*$GE194*週間進捗報告書!$G$19</f>
        <v>0</v>
      </c>
      <c r="EP194" s="329">
        <f>BV193*$GF194*週間進捗報告書!$G$20</f>
        <v>0</v>
      </c>
      <c r="ER194" s="547"/>
      <c r="ES194" s="547"/>
      <c r="ET194" s="547"/>
      <c r="EU194" s="547"/>
      <c r="EV194" s="547"/>
      <c r="EW194" s="547"/>
      <c r="EX194" s="547"/>
      <c r="EY194" s="547"/>
      <c r="EZ194" s="547"/>
      <c r="FA194" s="547"/>
      <c r="FB194" s="547"/>
      <c r="FC194" s="547"/>
      <c r="FD194" s="547"/>
      <c r="FE194" s="332"/>
      <c r="FG194" s="19"/>
      <c r="FH194" s="19"/>
      <c r="FI194" s="19"/>
      <c r="FJ194" s="19"/>
      <c r="FK194" s="19"/>
      <c r="FL194" s="19"/>
      <c r="FM194" s="19"/>
      <c r="FN194" s="19"/>
      <c r="FO194" s="19"/>
      <c r="FP194" s="19"/>
      <c r="FQ194" s="19"/>
      <c r="FR194" s="19"/>
      <c r="FU194" s="295">
        <f t="shared" ref="FU194" si="9605">FU193</f>
        <v>0</v>
      </c>
      <c r="FV194" s="295">
        <f t="shared" ref="FV194" si="9606">FV193</f>
        <v>0</v>
      </c>
      <c r="FW194" s="295">
        <f t="shared" ref="FW194" si="9607">FW193</f>
        <v>0</v>
      </c>
      <c r="FX194" s="295">
        <f t="shared" ref="FX194" si="9608">FX193</f>
        <v>0</v>
      </c>
      <c r="FY194" s="295">
        <f t="shared" ref="FY194" si="9609">FY193</f>
        <v>0</v>
      </c>
      <c r="FZ194" s="295">
        <f t="shared" ref="FZ194" si="9610">FZ193</f>
        <v>0</v>
      </c>
      <c r="GA194" s="295">
        <f t="shared" ref="GA194" si="9611">GA193</f>
        <v>0</v>
      </c>
      <c r="GB194" s="295">
        <f t="shared" ref="GB194" si="9612">GB193</f>
        <v>0</v>
      </c>
      <c r="GC194" s="295">
        <f t="shared" ref="GC194" si="9613">GC193</f>
        <v>0</v>
      </c>
      <c r="GD194" s="295">
        <f t="shared" ref="GD194" si="9614">GD193</f>
        <v>0</v>
      </c>
      <c r="GE194" s="295">
        <f t="shared" ref="GE194" si="9615">GE193</f>
        <v>0</v>
      </c>
      <c r="GF194" s="295">
        <f t="shared" ref="GF194" si="9616">GF193</f>
        <v>0</v>
      </c>
      <c r="GG194" s="295" t="e">
        <f t="shared" ref="GG194" si="9617">GG193</f>
        <v>#N/A</v>
      </c>
      <c r="GH194" s="2" t="e">
        <f>INDEX(リスト!$V:$V,MATCH(中日程計画表!$D193,リスト!$D:$D,0))</f>
        <v>#N/A</v>
      </c>
      <c r="GI194" s="2" t="e">
        <f>INDEX(リスト!$A:$A,MATCH(中日程計画表!$D193,リスト!$D:$D,0))</f>
        <v>#N/A</v>
      </c>
      <c r="GJ194" s="2" t="e">
        <f>INDEX(リスト!$U:$U,MATCH(中日程計画表!$D193,リスト!$D:$D,0))</f>
        <v>#N/A</v>
      </c>
      <c r="GK194" s="5" t="e">
        <f>INDEX(リスト!$W:$W,MATCH(中日程計画表!$D193,リスト!$D:$D,0))</f>
        <v>#N/A</v>
      </c>
      <c r="GL194" s="2" t="s">
        <v>201</v>
      </c>
      <c r="GM194" s="296">
        <f t="shared" ref="GM194" si="9618">GM193</f>
        <v>0</v>
      </c>
      <c r="GN194" s="296" t="str">
        <f t="shared" ref="GN194" si="9619">GN193</f>
        <v>メッセージ管理</v>
      </c>
      <c r="GU194" s="461"/>
      <c r="GV194" s="460"/>
      <c r="GW194" s="460"/>
      <c r="GX194" s="461"/>
      <c r="GY194" s="461"/>
      <c r="GZ194" s="460"/>
      <c r="HA194" s="460"/>
      <c r="HB194" s="461"/>
      <c r="HC194" s="461"/>
      <c r="HD194" s="460"/>
      <c r="HE194" s="460"/>
      <c r="HF194" s="461"/>
      <c r="HG194" s="461"/>
      <c r="HH194" s="460"/>
      <c r="HI194" s="460"/>
      <c r="HJ194" s="461"/>
      <c r="HK194" s="461"/>
      <c r="HL194" s="460"/>
      <c r="HM194" s="460"/>
      <c r="HN194" s="461"/>
      <c r="HO194" s="461"/>
      <c r="HP194" s="460"/>
      <c r="HQ194" s="460"/>
      <c r="HR194" s="461"/>
      <c r="HS194" s="4"/>
    </row>
    <row r="195" spans="1:227" ht="12" customHeight="1">
      <c r="A195" s="488" t="str">
        <f t="shared" ref="A195" ca="1" si="9620">INDIRECT("リスト!A"&amp;B195+6)</f>
        <v>saas関連</v>
      </c>
      <c r="B195" s="486">
        <f t="shared" ref="B195" si="9621">ROUNDDOWN((ROW()-6)/2,0)+1</f>
        <v>95</v>
      </c>
      <c r="C195" s="474">
        <f>機能グループ名</f>
        <v>0</v>
      </c>
      <c r="D195" s="484">
        <f>機能ID</f>
        <v>0</v>
      </c>
      <c r="E195" s="482" t="str">
        <f>機能名</f>
        <v>申込ページより申し込み</v>
      </c>
      <c r="F195" s="315"/>
      <c r="G195" s="315"/>
      <c r="H195" s="315"/>
      <c r="I195" s="315"/>
      <c r="J195" s="316"/>
      <c r="K195" s="480" t="str">
        <f>担当者_SR</f>
        <v>NG</v>
      </c>
      <c r="L195" s="76"/>
      <c r="M195" s="76"/>
      <c r="N195" s="470"/>
      <c r="O195" s="474" t="str">
        <f>担当者_SRR</f>
        <v>NG</v>
      </c>
      <c r="P195" s="76"/>
      <c r="Q195" s="76"/>
      <c r="R195" s="470"/>
      <c r="S195" s="474" t="str">
        <f>担当者_DS</f>
        <v>NG</v>
      </c>
      <c r="T195" s="76"/>
      <c r="U195" s="76"/>
      <c r="V195" s="470"/>
      <c r="W195" s="472" t="str">
        <f>担当者_DSR</f>
        <v>NG</v>
      </c>
      <c r="X195" s="76"/>
      <c r="Y195" s="76"/>
      <c r="Z195" s="470"/>
      <c r="AA195" s="476"/>
      <c r="AB195" s="79"/>
      <c r="AC195" s="79"/>
      <c r="AD195" s="470">
        <f>IF(AC196 &lt;&gt; "",1,0)</f>
        <v>0</v>
      </c>
      <c r="AE195" s="472" t="str">
        <f>担当者_CD</f>
        <v>NG</v>
      </c>
      <c r="AF195" s="76"/>
      <c r="AG195" s="76"/>
      <c r="AH195" s="470"/>
      <c r="AI195" s="472" t="str">
        <f>担当者_DD</f>
        <v>NG</v>
      </c>
      <c r="AJ195" s="76"/>
      <c r="AK195" s="76"/>
      <c r="AL195" s="470"/>
      <c r="AM195" s="476"/>
      <c r="AN195" s="79"/>
      <c r="AO195" s="79"/>
      <c r="AP195" s="470">
        <f>IF(AO196 &lt;&gt; "",1,0)</f>
        <v>0</v>
      </c>
      <c r="AQ195" s="472" t="str">
        <f>担当者_MCL</f>
        <v>NG</v>
      </c>
      <c r="AR195" s="76"/>
      <c r="AS195" s="76"/>
      <c r="AT195" s="470"/>
      <c r="AU195" s="472" t="str">
        <f>担当者_MCLR</f>
        <v>NG</v>
      </c>
      <c r="AV195" s="76"/>
      <c r="AW195" s="76"/>
      <c r="AX195" s="470"/>
      <c r="AY195" s="476"/>
      <c r="AZ195" s="79"/>
      <c r="BA195" s="79"/>
      <c r="BB195" s="470">
        <f>IF(BA196 &lt;&gt; "",1,0)</f>
        <v>0</v>
      </c>
      <c r="BC195" s="474" t="str">
        <f>担当者_MT</f>
        <v>NG</v>
      </c>
      <c r="BD195" s="76"/>
      <c r="BE195" s="76"/>
      <c r="BF195" s="470"/>
      <c r="BG195" s="472" t="str">
        <f>担当者_M検</f>
        <v>NG</v>
      </c>
      <c r="BH195" s="76"/>
      <c r="BI195" s="76"/>
      <c r="BJ195" s="470"/>
      <c r="BK195" s="476"/>
      <c r="BL195" s="79"/>
      <c r="BM195" s="79"/>
      <c r="BN195" s="470">
        <v>0</v>
      </c>
      <c r="BO195" s="474" t="str">
        <f>担当者_モテ</f>
        <v>NG</v>
      </c>
      <c r="BP195" s="76"/>
      <c r="BQ195" s="76"/>
      <c r="BR195" s="470"/>
      <c r="BS195" s="472" t="str">
        <f>担当者_モテR</f>
        <v>NG</v>
      </c>
      <c r="BT195" s="76"/>
      <c r="BU195" s="76"/>
      <c r="BV195" s="470"/>
      <c r="BW195" s="468">
        <f t="shared" ref="BW195" si="9622">IFERROR(SUM(IF(K195&lt;&gt;"NG",N195*K$1,0),IF(O195&lt;&gt;"NG",R195*O$1,0),IF(S195&lt;&gt;"NG",V195*S$1,0),IF(W195&lt;&gt;"NG",Z195*W$1,0),IF(AA195&lt;&gt;"NG",AD195*AA$1,0),IF(AE195&lt;&gt;"NG",AH195*AE$1,0),IF(AI195&lt;&gt;"NG",AL195*AI$1,0),IF(AM195&lt;&gt;"NG",AP195*AM$1,0),IF(AQ195&lt;&gt;"NG",AT195*AQ$1,0),IF(AU195&lt;&gt;"NG",AX195*AU$1,0),IF(AY195&lt;&gt;"NG",BB195*AY$1,0),IF(BC195&lt;&gt;"NG",BF195*BC$1,0),IF(BG195&lt;&gt;"NG",BJ195*BG$1,0),IF(BK195&lt;&gt;"NG",BN195*BK$1,0),IF(BO195&lt;&gt;"NG",BR195*BO$1,0),IF(BS195&lt;&gt;"NG",BV195*BS$1,0))/SUM(IF(K195&lt;&gt;"NG",K$1,0),IF(O195&lt;&gt;"NG",O$1,0),IF(S195&lt;&gt;"NG",S$1,0),IF(W195&lt;&gt;"NG",W$1,0),IF(AA195&lt;&gt;"NG",AA$1,0),IF(AE195&lt;&gt;"NG",AE$1,0),IF(AI195&lt;&gt;"NG",AI$1,0),IF(AM195&lt;&gt;"NG",AM$1,0),IF(AQ195&lt;&gt;"NG",AQ$1,0),IF(AU195&lt;&gt;"NG",AU$1,0),IF(AY195&lt;&gt;"NG",AY$1,0),IF(BC195&lt;&gt;"NG",BC$1,0),IF(BG195&lt;&gt;"NG",BG$1,0),IF(BK195&lt;&gt;"NG",BK$1,0),IF(BO195&lt;&gt;"NG",BO$1,0),IF(BS195&lt;&gt;"NG",BS$1,0)),0)</f>
        <v>0</v>
      </c>
      <c r="BX195" s="466"/>
      <c r="BY195" s="490"/>
      <c r="BZ195" s="5"/>
      <c r="CA195" s="32">
        <f t="shared" ref="CA195" si="9623">IF(AND($M195&lt;&gt;$BZ$5,$M195&lt;=$BZ$6,$M195&lt;&gt;$BZ$7),1,0)</f>
        <v>0</v>
      </c>
      <c r="CB195" s="32">
        <f t="shared" ref="CB195" si="9624">IF(AND($Q195&lt;&gt;$BZ$5,$Q195&lt;=$BZ$6,$Q195&lt;&gt;$BZ$7),1,0)</f>
        <v>0</v>
      </c>
      <c r="CC195" s="32">
        <f t="shared" ref="CC195" si="9625">IF(AND($U195&lt;&gt;$BZ$5,$U195&lt;=$BZ$6,$U195&lt;&gt;$BZ$7),1,0)</f>
        <v>0</v>
      </c>
      <c r="CD195" s="32">
        <f t="shared" ref="CD195" si="9626">IF(AND($Y195&lt;&gt;$BZ$5,$Y195&lt;=$BZ$6,$Y195&lt;&gt;$BZ$7),1,0)</f>
        <v>0</v>
      </c>
      <c r="CE195" s="32">
        <f t="shared" ref="CE195" si="9627">IF(AND($AG195&lt;&gt;$BZ$5,$AG195&lt;=$BZ$6,$AG195&lt;&gt;$BZ$7),1,0)</f>
        <v>0</v>
      </c>
      <c r="CF195" s="32">
        <f t="shared" ref="CF195" si="9628">IF(AND($AK195&lt;&gt;$BZ$5,$AK195&lt;=$BZ$6,$AK195&lt;&gt;$BZ$7),1,0)</f>
        <v>0</v>
      </c>
      <c r="CG195" s="32">
        <f t="shared" ref="CG195" si="9629">IF(AND($AS195&lt;&gt;$BZ$5,$AS195&lt;=$BZ$6,$AS195&lt;&gt;$BZ$7),1,0)</f>
        <v>0</v>
      </c>
      <c r="CH195" s="32">
        <f t="shared" ref="CH195" si="9630">IF(AND($AW195&lt;&gt;$BZ$5,$AW195&lt;=$BZ$6,$AW195&lt;&gt;$BZ$7),1,0)</f>
        <v>0</v>
      </c>
      <c r="CI195" s="32">
        <f t="shared" ref="CI195" si="9631">IF(AND($BE195&lt;&gt;$BZ$5,$BE195&lt;=$BZ$6,$BE195&lt;&gt;$BZ$7),1,0)</f>
        <v>0</v>
      </c>
      <c r="CJ195" s="32">
        <f t="shared" ref="CJ195" si="9632">IF(AND($BI195&lt;&gt;$BZ$5,$BI195&lt;=$BZ$6,$BI195&lt;&gt;$BZ$7),1,0)</f>
        <v>0</v>
      </c>
      <c r="CK195" s="32">
        <f t="shared" ref="CK195" si="9633">IF(AND($BQ195&lt;&gt;$BZ$5,$BQ195&lt;=$BZ$6,$BQ195&lt;&gt;$BZ$7),1,0)</f>
        <v>0</v>
      </c>
      <c r="CL195" s="32">
        <f t="shared" ref="CL195" si="9634">IF(AND($BU195&lt;&gt;$BZ$5,$BU195&lt;=$BZ$6,$BU195&lt;&gt;$BZ$7),1,0)</f>
        <v>0</v>
      </c>
      <c r="CO195" s="32">
        <f>IF(AND($M195&lt;&gt;$CN$5,$M195&lt;=$CN$6,$M195&lt;&gt;$CN$7),1,0)</f>
        <v>0</v>
      </c>
      <c r="CP195" s="32">
        <f>IF(AND($Q195&lt;&gt;$CN$5,$Q195&lt;=$CN$6,$Q195&lt;&gt;$CN$7),1,0)</f>
        <v>0</v>
      </c>
      <c r="CQ195" s="32">
        <f>IF(AND($U195&lt;&gt;$CN$5,$U195&lt;=$CN$6,$U195&lt;&gt;$CN$7),1,0)</f>
        <v>0</v>
      </c>
      <c r="CR195" s="32">
        <f>IF(AND($Y195&lt;&gt;$CN$5,$Y195&lt;=$CN$6,$Y195&lt;&gt;$CN$7),1,0)</f>
        <v>0</v>
      </c>
      <c r="CS195" s="32">
        <f>IF(AND($AG195&lt;&gt;$CN$5,$AG195&lt;=$CN$6,$AG195&lt;&gt;$CN$7),1,0)</f>
        <v>0</v>
      </c>
      <c r="CT195" s="32">
        <f>IF(AND($AK195&lt;&gt;$CN$5,$AK195&lt;=$CN$6,$AK195&lt;&gt;$CN$7),1,0)</f>
        <v>0</v>
      </c>
      <c r="CU195" s="32">
        <f>IF(AND($AS195&lt;&gt;$CN$5,$AS195&lt;=$CN$6,$AS195&lt;&gt;$CN$7),1,0)</f>
        <v>0</v>
      </c>
      <c r="CV195" s="32">
        <f>IF(AND($AW195&lt;&gt;$CN$5,$AW195&lt;=$CN$6,$AW195&lt;&gt;$CN$7),1,0)</f>
        <v>0</v>
      </c>
      <c r="CW195" s="32">
        <f>IF(AND($BE195&lt;&gt;$CN$5,$BE195&lt;=$CN$6,$BE195&lt;&gt;$CN$7),1,0)</f>
        <v>0</v>
      </c>
      <c r="CX195" s="32">
        <f>IF(AND($BI195&lt;&gt;$CN$5,$BI195&lt;=$CN$6,$BI195&lt;&gt;$CN$7),1,0)</f>
        <v>0</v>
      </c>
      <c r="CY195" s="32">
        <f>IF(AND($BQ195&lt;&gt;$CN$5,$BQ195&lt;=$CN$6,$BQ195&lt;&gt;$CN$7),1,0)</f>
        <v>0</v>
      </c>
      <c r="CZ195" s="32">
        <f>IF(AND($BU195&lt;&gt;$CN$5,$BU195&lt;=$CN$6,$BU195&lt;&gt;$CN$7),1,0)</f>
        <v>0</v>
      </c>
      <c r="DC195" s="32">
        <f>IF(AND($M195&lt;&gt;$DB$5,$M195&lt;=$DB$6,$M195&lt;&gt;$CN$7),1,0)</f>
        <v>0</v>
      </c>
      <c r="DD195" s="32">
        <f>IF(AND($Q195&lt;&gt;$DB$5,$Q195&lt;=$DB$6,$Q195&lt;&gt;$CN$7),1,0)</f>
        <v>0</v>
      </c>
      <c r="DE195" s="32">
        <f>IF(AND($U195&lt;&gt;$DB$5,$U195&lt;=$DB$6,$U195&lt;&gt;$CN$7),1,0)</f>
        <v>0</v>
      </c>
      <c r="DF195" s="32">
        <f>IF(AND($Y195&lt;&gt;$DB$5,$Y195&lt;=$DB$6,$Y195&lt;&gt;$CN$7),1,0)</f>
        <v>0</v>
      </c>
      <c r="DG195" s="32">
        <f>IF(AND($AG195&lt;&gt;$DB$5,$AG195&lt;=$DB$6,$AG195&lt;&gt;$CN$7),1,0)</f>
        <v>0</v>
      </c>
      <c r="DH195" s="32">
        <f>IF(AND($AK195&lt;&gt;$DB$5,$AK195&lt;=$DB$6,$AK195&lt;&gt;$CN$7),1,0)</f>
        <v>0</v>
      </c>
      <c r="DI195" s="32">
        <f>IF(AND($AS195&lt;&gt;$DB$5,$AS195&lt;=$DB$6,$AS195&lt;&gt;$CN$7),1,0)</f>
        <v>0</v>
      </c>
      <c r="DJ195" s="32">
        <f>IF(AND($AW195&lt;&gt;$DB$5,$AW195&lt;=$DB$6,$AW195&lt;&gt;$CN$7),1,0)</f>
        <v>0</v>
      </c>
      <c r="DK195" s="32">
        <f>IF(AND($BE195&lt;&gt;$DB$5,$BE195&lt;=$DB$6,$BE195&lt;&gt;$CN$7),1,0)</f>
        <v>0</v>
      </c>
      <c r="DL195" s="32">
        <f>IF(AND($BI195&lt;&gt;$DB$5,$BI195&lt;=$DB$6,$BI195&lt;&gt;$CN$7),1,0)</f>
        <v>0</v>
      </c>
      <c r="DM195" s="32">
        <f>IF(AND($BQ195&lt;&gt;$DB$5,$BQ195&lt;=$DB$6,$BQ195&lt;&gt;$CN$7),1,0)</f>
        <v>0</v>
      </c>
      <c r="DN195" s="32">
        <f>IF(AND($BU195&lt;&gt;$DB$5,$BU195&lt;=$DB$6,$BU195&lt;&gt;$CN$7),1,0)</f>
        <v>0</v>
      </c>
      <c r="DQ195" s="32">
        <f t="shared" ref="DQ195" si="9635">IF(AND($M195&lt;&gt;$DP$5,$M195&lt;=$DP$6,$M195&lt;&gt;$CN$7),1,0)</f>
        <v>0</v>
      </c>
      <c r="DR195" s="32">
        <f t="shared" ref="DR195" si="9636">IF(AND($Q195&lt;&gt;$DP$5,$Q195&lt;=$DP$6,$Q195&lt;&gt;$CN$7),1,0)</f>
        <v>0</v>
      </c>
      <c r="DS195" s="32">
        <f t="shared" ref="DS195" si="9637">IF(AND($U195&lt;&gt;$DP$5,$U195&lt;=$DP$6,$U195&lt;&gt;$CN$7),1,0)</f>
        <v>0</v>
      </c>
      <c r="DT195" s="32">
        <f t="shared" ref="DT195" si="9638">IF(AND($Y195&lt;&gt;$DP$5,$Y195&lt;=$DP$6,$Y195&lt;&gt;$CN$7),1,0)</f>
        <v>0</v>
      </c>
      <c r="DU195" s="32">
        <f t="shared" ref="DU195" si="9639">IF(AND($AG195&lt;&gt;$DP$5,$AG195&lt;=$DP$6,$AG195&lt;&gt;$CN$7),1,0)</f>
        <v>0</v>
      </c>
      <c r="DV195" s="32">
        <f t="shared" ref="DV195" si="9640">IF(AND($AK195&lt;&gt;$DP$5,$AK195&lt;=$DP$6,$AK195&lt;&gt;$CN$7),1,0)</f>
        <v>0</v>
      </c>
      <c r="DW195" s="32">
        <f t="shared" ref="DW195" si="9641">IF(AND($AS195&lt;&gt;$DP$5,$AS195&lt;=$DP$6,$AS195&lt;&gt;$CN$7),1,0)</f>
        <v>0</v>
      </c>
      <c r="DX195" s="32">
        <f t="shared" ref="DX195" si="9642">IF(AND($AW195&lt;&gt;$DP$5,$AW195&lt;=$DP$6,$AW195&lt;&gt;$CN$7),1,0)</f>
        <v>0</v>
      </c>
      <c r="DY195" s="32">
        <f t="shared" ref="DY195" si="9643">IF(AND($BE195&lt;&gt;$DP$5,$BE195&lt;=$DP$6,$BE195&lt;&gt;$CN$7),1,0)</f>
        <v>0</v>
      </c>
      <c r="DZ195" s="32">
        <f t="shared" ref="DZ195" si="9644">IF(AND($BI195&lt;&gt;$DP$5,$BI195&lt;=$DP$6,$BI195&lt;&gt;$CN$7),1,0)</f>
        <v>0</v>
      </c>
      <c r="EA195" s="32">
        <f t="shared" ref="EA195" si="9645">IF(AND($BQ195&lt;&gt;$DP$5,$BQ195&lt;=$DP$6,$BQ195&lt;&gt;$CN$7),1,0)</f>
        <v>0</v>
      </c>
      <c r="EB195" s="32">
        <f t="shared" ref="EB195" si="9646">IF(AND($BU195&lt;&gt;$DP$5,$BU195&lt;=$DP$6,$BU195&lt;&gt;$CN$7),1,0)</f>
        <v>0</v>
      </c>
      <c r="EE195" s="328">
        <f>IF(M195&lt;&gt;"",IF(M195&lt;=$ED$6,1,IF(L195&gt;$ED$6,0,NETWORKDAYS(L195,$ED$6,祭日リスト)/NETWORKDAYS(L195,M195,祭日リスト)))*$GG195*週間進捗報告書!$G$9,0)</f>
        <v>0</v>
      </c>
      <c r="EF195" s="328">
        <f>IF(Q195&lt;&gt;"",IF(Q195&lt;=$ED$6,1,IF(P195&gt;$ED$6,0,NETWORKDAYS(P195,$ED$6,祭日リスト)/NETWORKDAYS(P195,Q195,祭日リスト)))*$GG195*週間進捗報告書!$G$10,0)</f>
        <v>0</v>
      </c>
      <c r="EG195" s="328">
        <f>IF(U195&lt;&gt;"",IF(U195&lt;=$ED$6,1,IF(T195&gt;$ED$6,0,NETWORKDAYS(T195,$ED$6,祭日リスト)/NETWORKDAYS(T195,U195,祭日リスト)))*$GG195*週間進捗報告書!$G$11,0)</f>
        <v>0</v>
      </c>
      <c r="EH195" s="328">
        <f>IF(Y195&lt;&gt;"",IF(Y195&lt;=$ED$6,1,IF(X195&gt;$ED$6,0,NETWORKDAYS(X195,$ED$6,祭日リスト)/NETWORKDAYS(X195,Y195,祭日リスト)))*$GG195*週間進捗報告書!$G$12,0)</f>
        <v>0</v>
      </c>
      <c r="EI195" s="328">
        <f>IF(AG195&lt;&gt;"",IF(AG195&lt;=$ED$6,1,IF(AF195&gt;$ED$6,0,NETWORKDAYS(AF195,$ED$6,祭日リスト)/NETWORKDAYS(AF195,AG195,祭日リスト)))*$GG195*週間進捗報告書!$G$13,0)</f>
        <v>0</v>
      </c>
      <c r="EJ195" s="328">
        <f>IF(AK195&lt;&gt;"",IF(AK195&lt;=$ED$6,1,IF(AJ195&gt;$ED$6,0,NETWORKDAYS(AJ195,$ED$6,祭日リスト)/NETWORKDAYS(AJ195,AK195,祭日リスト)))*$GG195*週間進捗報告書!$G$14,0)</f>
        <v>0</v>
      </c>
      <c r="EK195" s="328">
        <f>IF(AS195&lt;&gt;"",IF(AS195&lt;=$ED$6,1,IF(AR195&gt;$ED$6,0,NETWORKDAYS(AR195,$ED$6,祭日リスト)/NETWORKDAYS(AR195,AS195,祭日リスト)))*$GG195*週間進捗報告書!$G$15,0)</f>
        <v>0</v>
      </c>
      <c r="EL195" s="328">
        <f>IF(AW195&lt;&gt;"",IF(AW195&lt;=$ED$6,1,IF(AV195&gt;$ED$6,0,NETWORKDAYS(AV195,$ED$6,祭日リスト)/NETWORKDAYS(AV195,AW195,祭日リスト)))*$GG195*週間進捗報告書!$G$16,0)</f>
        <v>0</v>
      </c>
      <c r="EM195" s="328">
        <f>IF(BE195&lt;&gt;"",IF(BE195&lt;=$ED$6,1,IF(BD195&gt;$ED$6,0,NETWORKDAYS(BD195,$ED$6,祭日リスト)/NETWORKDAYS(BD195,BE195,祭日リスト)))*$GG195*週間進捗報告書!$G$17,0)</f>
        <v>0</v>
      </c>
      <c r="EN195" s="328">
        <f>IF(BI195&lt;&gt;"",IF(BI195&lt;=$ED$6,1,IF(BH195&gt;$ED$6,0,NETWORKDAYS(BH195,$ED$6,祭日リスト)/NETWORKDAYS(BH195,BI195,祭日リスト)))*$GG195*週間進捗報告書!$G$18,0)</f>
        <v>0</v>
      </c>
      <c r="EO195" s="328">
        <f>IF(BQ195&lt;&gt;"",IF(BQ195&lt;=$ED$6,1,IF(BP195&gt;$ED$6,0,NETWORKDAYS(BP195,$ED$6,祭日リスト)/NETWORKDAYS(BP195,BQ195,祭日リスト)))*$GG195*週間進捗報告書!$G$19,0)</f>
        <v>0</v>
      </c>
      <c r="EP195" s="328">
        <f>IF(BU195&lt;&gt;"",IF(BU195&lt;=$ED$6,1,IF(BT195&gt;$ED$6,0,NETWORKDAYS(BT195,$ED$6,祭日リスト)/NETWORKDAYS(BT195,BU195,祭日リスト)))*$GG195*週間進捗報告書!$G$20,0)</f>
        <v>0</v>
      </c>
      <c r="ER195" s="547">
        <f t="shared" ref="ER195:FC195" si="9647">EE195-EE196</f>
        <v>0</v>
      </c>
      <c r="ES195" s="547">
        <f t="shared" si="9647"/>
        <v>0</v>
      </c>
      <c r="ET195" s="547">
        <f t="shared" si="9647"/>
        <v>0</v>
      </c>
      <c r="EU195" s="547">
        <f t="shared" si="9647"/>
        <v>0</v>
      </c>
      <c r="EV195" s="547">
        <f t="shared" si="9647"/>
        <v>0</v>
      </c>
      <c r="EW195" s="547">
        <f t="shared" si="9647"/>
        <v>0</v>
      </c>
      <c r="EX195" s="547">
        <f t="shared" si="9647"/>
        <v>0</v>
      </c>
      <c r="EY195" s="547">
        <f t="shared" si="9647"/>
        <v>0</v>
      </c>
      <c r="EZ195" s="547">
        <f t="shared" si="9647"/>
        <v>0</v>
      </c>
      <c r="FA195" s="547">
        <f t="shared" si="9647"/>
        <v>0</v>
      </c>
      <c r="FB195" s="547">
        <f t="shared" si="9647"/>
        <v>0</v>
      </c>
      <c r="FC195" s="547">
        <f t="shared" si="9647"/>
        <v>0</v>
      </c>
      <c r="FD195" s="547">
        <f t="shared" ref="FD195" si="9648">SUM(ER195:FC196)</f>
        <v>0</v>
      </c>
      <c r="FE195" s="333"/>
      <c r="FG195" s="32">
        <f>IF(AND($M195&lt;&gt;$FF$7),1,0)</f>
        <v>0</v>
      </c>
      <c r="FH195" s="32">
        <f>IF(AND($Q195&lt;&gt;$FF$7),1,0)</f>
        <v>0</v>
      </c>
      <c r="FI195" s="32">
        <f>IF(AND($U195&lt;&gt;$FF$7),1,0)</f>
        <v>0</v>
      </c>
      <c r="FJ195" s="32">
        <f>IF(AND($Y195&lt;&gt;$FF$7),1,0)</f>
        <v>0</v>
      </c>
      <c r="FK195" s="32">
        <f>IF(AND($AG195&lt;&gt;$FF$7),1,0)</f>
        <v>0</v>
      </c>
      <c r="FL195" s="32">
        <f>IF(AND($AK195&lt;&gt;$FF$7),1,0)</f>
        <v>0</v>
      </c>
      <c r="FM195" s="32">
        <f>IF(AND($AS195&lt;&gt;$FF$7),1,0)</f>
        <v>0</v>
      </c>
      <c r="FN195" s="32">
        <f>IF(AND($AW195&lt;&gt;$FF$7),1,0)</f>
        <v>0</v>
      </c>
      <c r="FO195" s="32">
        <f>IF(AND($BE195&lt;&gt;$FF$7),1,0)</f>
        <v>0</v>
      </c>
      <c r="FP195" s="32">
        <f>IF(AND($BI195&lt;&gt;$FF$7),1,0)</f>
        <v>0</v>
      </c>
      <c r="FQ195" s="32">
        <f>IF(AND($BQ195&lt;&gt;$FF$7),1,0)</f>
        <v>0</v>
      </c>
      <c r="FR195" s="32">
        <f>IF(AND($BU195&lt;&gt;$FF$7),1,0)</f>
        <v>0</v>
      </c>
      <c r="FU195" s="294">
        <f t="shared" ref="FU195" si="9649">IF($K195&lt;&gt;"NG",$GG195,0)</f>
        <v>0</v>
      </c>
      <c r="FV195" s="294">
        <f t="shared" ref="FV195" si="9650">IF($O195&lt;&gt;"NG",$GG195,0)</f>
        <v>0</v>
      </c>
      <c r="FW195" s="294">
        <f t="shared" ref="FW195" si="9651">IF($S195&lt;&gt;"NG",$GG195,0)</f>
        <v>0</v>
      </c>
      <c r="FX195" s="294">
        <f t="shared" ref="FX195" si="9652">IF($W195&lt;&gt;"NG",$GG195,0)</f>
        <v>0</v>
      </c>
      <c r="FY195" s="294">
        <f t="shared" ref="FY195" si="9653">IF($AE195&lt;&gt;"NG",$GG195,0)</f>
        <v>0</v>
      </c>
      <c r="FZ195" s="294">
        <f t="shared" ref="FZ195" si="9654">IF($AI195&lt;&gt;"NG",$GG195,0)</f>
        <v>0</v>
      </c>
      <c r="GA195" s="294">
        <f t="shared" ref="GA195" si="9655">IF($AQ195&lt;&gt;"NG",$GG195,0)</f>
        <v>0</v>
      </c>
      <c r="GB195" s="294">
        <f t="shared" ref="GB195" si="9656">IF($AU195&lt;&gt;"NG",$GG195,0)</f>
        <v>0</v>
      </c>
      <c r="GC195" s="294">
        <f t="shared" ref="GC195" si="9657">IF($BC195&lt;&gt;"NG",$GG195,0)</f>
        <v>0</v>
      </c>
      <c r="GD195" s="294">
        <f t="shared" ref="GD195" si="9658">IF($BG195&lt;&gt;"NG",$GG195,0)</f>
        <v>0</v>
      </c>
      <c r="GE195" s="294">
        <f t="shared" ref="GE195" si="9659">IF($BO195&lt;&gt;"NG",$GG195,0)</f>
        <v>0</v>
      </c>
      <c r="GF195" s="294">
        <f t="shared" ref="GF195" si="9660">IF($BS195&lt;&gt;"NG",$GG195,0)</f>
        <v>0</v>
      </c>
      <c r="GG195" s="294" t="e">
        <f>VLOOKUP($D195,リスト!$D:$S,15,FALSE)</f>
        <v>#N/A</v>
      </c>
      <c r="GH195" s="2" t="e">
        <f>INDEX(リスト!$V:$V,MATCH(中日程計画表!$D195,リスト!$D:$D,0))</f>
        <v>#N/A</v>
      </c>
      <c r="GI195" s="2" t="e">
        <f>INDEX(リスト!$A:$A,MATCH(中日程計画表!$D195,リスト!$D:$D,0))</f>
        <v>#N/A</v>
      </c>
      <c r="GJ195" s="2" t="e">
        <f>INDEX(リスト!$U:$U,MATCH(中日程計画表!$D195,リスト!$D:$D,0))</f>
        <v>#N/A</v>
      </c>
      <c r="GK195" s="5" t="e">
        <f>INDEX(リスト!$W:$W,MATCH(中日程計画表!$D195,リスト!$D:$D,0))</f>
        <v>#N/A</v>
      </c>
      <c r="GL195" s="2" t="s">
        <v>200</v>
      </c>
      <c r="GM195" s="296">
        <f>D195</f>
        <v>0</v>
      </c>
      <c r="GN195" s="296" t="str">
        <f>E195</f>
        <v>申込ページより申し込み</v>
      </c>
      <c r="GU195" s="460" t="str">
        <f t="shared" ref="GU195" si="9661">AE195</f>
        <v>NG</v>
      </c>
      <c r="GV195" s="460">
        <f t="shared" ref="GV195" si="9662">EI195</f>
        <v>0</v>
      </c>
      <c r="GW195" s="460">
        <f t="shared" ref="GW195" si="9663">EI196</f>
        <v>0</v>
      </c>
      <c r="GX195" s="462">
        <f t="shared" ref="GX195" si="9664">EV195</f>
        <v>0</v>
      </c>
      <c r="GY195" s="460" t="str">
        <f t="shared" ref="GY195" si="9665">AI195</f>
        <v>NG</v>
      </c>
      <c r="GZ195" s="460">
        <f t="shared" ref="GZ195" si="9666">EJ195</f>
        <v>0</v>
      </c>
      <c r="HA195" s="460">
        <f t="shared" ref="HA195" si="9667">EJ196</f>
        <v>0</v>
      </c>
      <c r="HB195" s="462">
        <f t="shared" ref="HB195" si="9668">EW195</f>
        <v>0</v>
      </c>
      <c r="HC195" s="460" t="str">
        <f t="shared" ref="HC195" si="9669">AQ195</f>
        <v>NG</v>
      </c>
      <c r="HD195" s="460">
        <f t="shared" ref="HD195" si="9670">EK195</f>
        <v>0</v>
      </c>
      <c r="HE195" s="460">
        <f t="shared" ref="HE195" si="9671">EK196</f>
        <v>0</v>
      </c>
      <c r="HF195" s="462">
        <f t="shared" ref="HF195" si="9672">EX195</f>
        <v>0</v>
      </c>
      <c r="HG195" s="460" t="str">
        <f t="shared" ref="HG195" si="9673">AU195</f>
        <v>NG</v>
      </c>
      <c r="HH195" s="460">
        <f t="shared" ref="HH195" si="9674">EL195</f>
        <v>0</v>
      </c>
      <c r="HI195" s="460">
        <f t="shared" ref="HI195" si="9675">EL196</f>
        <v>0</v>
      </c>
      <c r="HJ195" s="462">
        <f t="shared" ref="HJ195" si="9676">EY195</f>
        <v>0</v>
      </c>
      <c r="HK195" s="460" t="str">
        <f t="shared" ref="HK195" si="9677">BC195</f>
        <v>NG</v>
      </c>
      <c r="HL195" s="460">
        <f t="shared" ref="HL195" si="9678">EM195</f>
        <v>0</v>
      </c>
      <c r="HM195" s="460">
        <f t="shared" ref="HM195" si="9679">EM196</f>
        <v>0</v>
      </c>
      <c r="HN195" s="462">
        <f t="shared" ref="HN195" si="9680">EZ195</f>
        <v>0</v>
      </c>
      <c r="HO195" s="460" t="str">
        <f t="shared" ref="HO195" si="9681">BG195</f>
        <v>NG</v>
      </c>
      <c r="HP195" s="460">
        <f t="shared" ref="HP195" si="9682">EN195</f>
        <v>0</v>
      </c>
      <c r="HQ195" s="460">
        <f t="shared" ref="HQ195" si="9683">EN196</f>
        <v>0</v>
      </c>
      <c r="HR195" s="462">
        <f t="shared" ref="HR195" si="9684">FA195</f>
        <v>0</v>
      </c>
      <c r="HS195" s="332"/>
    </row>
    <row r="196" spans="1:227" ht="12" customHeight="1">
      <c r="A196" s="489"/>
      <c r="B196" s="487"/>
      <c r="C196" s="475"/>
      <c r="D196" s="485"/>
      <c r="E196" s="483"/>
      <c r="F196" s="317"/>
      <c r="G196" s="317"/>
      <c r="H196" s="317"/>
      <c r="I196" s="317"/>
      <c r="J196" s="316"/>
      <c r="K196" s="481"/>
      <c r="L196" s="77"/>
      <c r="M196" s="77"/>
      <c r="N196" s="471"/>
      <c r="O196" s="475"/>
      <c r="P196" s="77"/>
      <c r="Q196" s="77"/>
      <c r="R196" s="471"/>
      <c r="S196" s="475"/>
      <c r="T196" s="77"/>
      <c r="U196" s="77"/>
      <c r="V196" s="471"/>
      <c r="W196" s="473"/>
      <c r="X196" s="77"/>
      <c r="Y196" s="77"/>
      <c r="Z196" s="471"/>
      <c r="AA196" s="477"/>
      <c r="AB196" s="80"/>
      <c r="AC196" s="80"/>
      <c r="AD196" s="471"/>
      <c r="AE196" s="473"/>
      <c r="AF196" s="77"/>
      <c r="AG196" s="77"/>
      <c r="AH196" s="471"/>
      <c r="AI196" s="473"/>
      <c r="AJ196" s="77"/>
      <c r="AK196" s="77"/>
      <c r="AL196" s="471"/>
      <c r="AM196" s="477"/>
      <c r="AN196" s="80"/>
      <c r="AO196" s="80"/>
      <c r="AP196" s="471"/>
      <c r="AQ196" s="473"/>
      <c r="AR196" s="77"/>
      <c r="AS196" s="77"/>
      <c r="AT196" s="471"/>
      <c r="AU196" s="473"/>
      <c r="AV196" s="77"/>
      <c r="AW196" s="77"/>
      <c r="AX196" s="471"/>
      <c r="AY196" s="477"/>
      <c r="AZ196" s="80"/>
      <c r="BA196" s="80"/>
      <c r="BB196" s="471"/>
      <c r="BC196" s="475"/>
      <c r="BD196" s="77"/>
      <c r="BE196" s="77"/>
      <c r="BF196" s="471"/>
      <c r="BG196" s="473"/>
      <c r="BH196" s="77"/>
      <c r="BI196" s="77"/>
      <c r="BJ196" s="471"/>
      <c r="BK196" s="477"/>
      <c r="BL196" s="80"/>
      <c r="BM196" s="80"/>
      <c r="BN196" s="471"/>
      <c r="BO196" s="475"/>
      <c r="BP196" s="77"/>
      <c r="BQ196" s="77"/>
      <c r="BR196" s="471"/>
      <c r="BS196" s="473"/>
      <c r="BT196" s="77"/>
      <c r="BU196" s="77"/>
      <c r="BV196" s="471"/>
      <c r="BW196" s="469"/>
      <c r="BX196" s="467"/>
      <c r="BY196" s="490"/>
      <c r="CA196" s="19">
        <f t="shared" ref="CA196" si="9685">IF(AND($N195=1,$M196&lt;&gt;$BZ$7),1,0)</f>
        <v>0</v>
      </c>
      <c r="CB196" s="19">
        <f t="shared" ref="CB196" si="9686">IF(AND($R195=1,$Q196&lt;&gt;$BZ$7),1,0)</f>
        <v>0</v>
      </c>
      <c r="CC196" s="19">
        <f t="shared" ref="CC196" si="9687">IF(AND($V195=1,$U196&lt;&gt;$BZ$7),1,0)</f>
        <v>0</v>
      </c>
      <c r="CD196" s="19">
        <f t="shared" ref="CD196" si="9688">IF(AND($Z195=1,$Y196&lt;&gt;$BZ$7),1,0)</f>
        <v>0</v>
      </c>
      <c r="CE196" s="19">
        <f t="shared" ref="CE196" si="9689">IF(AND($AH195=1,$AG196&lt;&gt;$BZ$7),1,0)</f>
        <v>0</v>
      </c>
      <c r="CF196" s="19">
        <f t="shared" ref="CF196" si="9690">IF(AND($AL195=1,$AK196&lt;&gt;$BZ$7),1,0)</f>
        <v>0</v>
      </c>
      <c r="CG196" s="19">
        <f t="shared" ref="CG196" si="9691">IF(AND($AT195=1,$AS196&lt;&gt;$BZ$7),1,0)</f>
        <v>0</v>
      </c>
      <c r="CH196" s="19">
        <f t="shared" ref="CH196" si="9692">IF(AND($AX195=1,$AW196&lt;&gt;$BZ$7),1,0)</f>
        <v>0</v>
      </c>
      <c r="CI196" s="19">
        <f t="shared" ref="CI196" si="9693">IF(AND($BF195=1,$BE196&lt;&gt;$BZ$7),1,0)</f>
        <v>0</v>
      </c>
      <c r="CJ196" s="19">
        <f t="shared" ref="CJ196" si="9694">IF(AND($BJ195=1,$BI196&lt;&gt;$BZ$7),1,0)</f>
        <v>0</v>
      </c>
      <c r="CK196" s="19">
        <f t="shared" ref="CK196" si="9695">IF(AND($BR195=1,$BQ196&lt;&gt;$BZ$7),1,0)</f>
        <v>0</v>
      </c>
      <c r="CL196" s="19">
        <f t="shared" ref="CL196" si="9696">IF(AND($BV195=1,$BU196&lt;&gt;$BZ$7),1,0)</f>
        <v>0</v>
      </c>
      <c r="CO196" s="19">
        <f>IF(AND($M196&lt;&gt;$CN$7,$M196&lt;=$CN$6),1,0)</f>
        <v>0</v>
      </c>
      <c r="CP196" s="19">
        <f>IF(AND($Q196&lt;&gt;$CN$7,$Q196&lt;=$CN$6),1,0)</f>
        <v>0</v>
      </c>
      <c r="CQ196" s="19">
        <f>IF(AND($U196&lt;&gt;$CN$7,$U196&lt;=$CN$6),1,0)</f>
        <v>0</v>
      </c>
      <c r="CR196" s="19">
        <f>IF(AND($Y196&lt;&gt;$CN$7,$Y196&lt;=$CN$6),1,0)</f>
        <v>0</v>
      </c>
      <c r="CS196" s="19">
        <f>IF(AND($AG196&lt;&gt;$CN$7,$AG196&lt;=$CN$6),1,0)</f>
        <v>0</v>
      </c>
      <c r="CT196" s="19">
        <f>IF(AND($AK196&lt;&gt;$CN$7,$AK196&lt;=$CN$6),1,0)</f>
        <v>0</v>
      </c>
      <c r="CU196" s="19">
        <f>IF(AND($AS196&lt;&gt;$CN$7,$AS196&lt;=$CN$6),1,0)</f>
        <v>0</v>
      </c>
      <c r="CV196" s="19">
        <f>IF(AND($AW196&lt;&gt;$CN$7,$AW196&lt;=$CN$6),1,0)</f>
        <v>0</v>
      </c>
      <c r="CW196" s="19">
        <f>IF(AND($BE196&lt;&gt;$CN$7,$BE196&lt;=$CN$6),1,0)</f>
        <v>0</v>
      </c>
      <c r="CX196" s="19">
        <f>IF(AND($BI196&lt;&gt;$CN$7,$BI196&lt;=$CN$6),1,0)</f>
        <v>0</v>
      </c>
      <c r="CY196" s="19">
        <f>IF(AND($BQ196&lt;&gt;$CN$7,$BQ196&lt;=$CN$6),1,0)</f>
        <v>0</v>
      </c>
      <c r="CZ196" s="19">
        <f>IF(AND($BU196&lt;&gt;$CN$7,$BU196&lt;=$CN$6),1,0)</f>
        <v>0</v>
      </c>
      <c r="DC196" s="19">
        <f>IF($N195=1,1,0)</f>
        <v>0</v>
      </c>
      <c r="DD196" s="19">
        <f>IF($R195=1,1,0)</f>
        <v>0</v>
      </c>
      <c r="DE196" s="19">
        <f>IF($V195=1,1,0)</f>
        <v>0</v>
      </c>
      <c r="DF196" s="19">
        <f>IF($Z195=1,1,0)</f>
        <v>0</v>
      </c>
      <c r="DG196" s="19">
        <f>IF($AH195=1,1,0)</f>
        <v>0</v>
      </c>
      <c r="DH196" s="19">
        <f>IF($AL195=1,1,0)</f>
        <v>0</v>
      </c>
      <c r="DI196" s="19">
        <f>IF($AT195=1,1,0)</f>
        <v>0</v>
      </c>
      <c r="DJ196" s="19">
        <f>IF($AX195=1,1,0)</f>
        <v>0</v>
      </c>
      <c r="DK196" s="19">
        <f>IF($BF195=1,1,0)</f>
        <v>0</v>
      </c>
      <c r="DL196" s="19">
        <f>IF($BJ195=1,1,0)</f>
        <v>0</v>
      </c>
      <c r="DM196" s="19">
        <f>IF($BR195=1,1,0)</f>
        <v>0</v>
      </c>
      <c r="DN196" s="19">
        <f>IF($BV195=1,1,0)</f>
        <v>0</v>
      </c>
      <c r="DQ196" s="19">
        <f t="shared" ref="DQ196" si="9697">IF($N195=1,1,0)</f>
        <v>0</v>
      </c>
      <c r="DR196" s="19">
        <f t="shared" ref="DR196" si="9698">IF($R195=1,1,0)</f>
        <v>0</v>
      </c>
      <c r="DS196" s="19">
        <f t="shared" ref="DS196" si="9699">IF($V195=1,1,0)</f>
        <v>0</v>
      </c>
      <c r="DT196" s="19">
        <f t="shared" ref="DT196" si="9700">IF($Z195=1,1,0)</f>
        <v>0</v>
      </c>
      <c r="DU196" s="19">
        <f t="shared" ref="DU196" si="9701">IF($AH195=1,1,0)</f>
        <v>0</v>
      </c>
      <c r="DV196" s="19">
        <f t="shared" ref="DV196" si="9702">IF($AL195=1,1,0)</f>
        <v>0</v>
      </c>
      <c r="DW196" s="19">
        <f t="shared" ref="DW196" si="9703">IF($AT195=1,1,0)</f>
        <v>0</v>
      </c>
      <c r="DX196" s="19">
        <f t="shared" ref="DX196" si="9704">IF($AX195=1,1,0)</f>
        <v>0</v>
      </c>
      <c r="DY196" s="19">
        <f t="shared" ref="DY196" si="9705">IF($BF195=1,1,0)</f>
        <v>0</v>
      </c>
      <c r="DZ196" s="19">
        <f t="shared" ref="DZ196" si="9706">IF($BJ195=1,1,0)</f>
        <v>0</v>
      </c>
      <c r="EA196" s="19">
        <f t="shared" ref="EA196" si="9707">IF($BR195=1,1,0)</f>
        <v>0</v>
      </c>
      <c r="EB196" s="19">
        <f t="shared" ref="EB196" si="9708">IF($BV195=1,1,0)</f>
        <v>0</v>
      </c>
      <c r="EE196" s="329">
        <f>N195*$FU196*週間進捗報告書!$G$9</f>
        <v>0</v>
      </c>
      <c r="EF196" s="329">
        <f>R195*$FV196*週間進捗報告書!$G$10</f>
        <v>0</v>
      </c>
      <c r="EG196" s="329">
        <f>V195*$FW196*週間進捗報告書!$G$11</f>
        <v>0</v>
      </c>
      <c r="EH196" s="329">
        <f>Z195*$FX196*週間進捗報告書!$G$12</f>
        <v>0</v>
      </c>
      <c r="EI196" s="329">
        <f>AH195*$FY196*週間進捗報告書!$G$13</f>
        <v>0</v>
      </c>
      <c r="EJ196" s="329">
        <f>AL195*$FZ196*週間進捗報告書!$G$14</f>
        <v>0</v>
      </c>
      <c r="EK196" s="329">
        <f>AT195*$GA196*週間進捗報告書!$G$15</f>
        <v>0</v>
      </c>
      <c r="EL196" s="329">
        <f>AX195*$GB196*週間進捗報告書!$G$16</f>
        <v>0</v>
      </c>
      <c r="EM196" s="329">
        <f>BF195*$GC196*週間進捗報告書!$G$17</f>
        <v>0</v>
      </c>
      <c r="EN196" s="329">
        <f>BJ195*$GD196*週間進捗報告書!$G$18</f>
        <v>0</v>
      </c>
      <c r="EO196" s="329">
        <f>BR195*$GE196*週間進捗報告書!$G$19</f>
        <v>0</v>
      </c>
      <c r="EP196" s="329">
        <f>BV195*$GF196*週間進捗報告書!$G$20</f>
        <v>0</v>
      </c>
      <c r="ER196" s="547"/>
      <c r="ES196" s="547"/>
      <c r="ET196" s="547"/>
      <c r="EU196" s="547"/>
      <c r="EV196" s="547"/>
      <c r="EW196" s="547"/>
      <c r="EX196" s="547"/>
      <c r="EY196" s="547"/>
      <c r="EZ196" s="547"/>
      <c r="FA196" s="547"/>
      <c r="FB196" s="547"/>
      <c r="FC196" s="547"/>
      <c r="FD196" s="547"/>
      <c r="FE196" s="332"/>
      <c r="FG196" s="19"/>
      <c r="FH196" s="19"/>
      <c r="FI196" s="19"/>
      <c r="FJ196" s="19"/>
      <c r="FK196" s="19"/>
      <c r="FL196" s="19"/>
      <c r="FM196" s="19"/>
      <c r="FN196" s="19"/>
      <c r="FO196" s="19"/>
      <c r="FP196" s="19"/>
      <c r="FQ196" s="19"/>
      <c r="FR196" s="19"/>
      <c r="FU196" s="295">
        <f t="shared" ref="FU196" si="9709">FU195</f>
        <v>0</v>
      </c>
      <c r="FV196" s="295">
        <f t="shared" ref="FV196" si="9710">FV195</f>
        <v>0</v>
      </c>
      <c r="FW196" s="295">
        <f t="shared" ref="FW196" si="9711">FW195</f>
        <v>0</v>
      </c>
      <c r="FX196" s="295">
        <f t="shared" ref="FX196" si="9712">FX195</f>
        <v>0</v>
      </c>
      <c r="FY196" s="295">
        <f t="shared" ref="FY196" si="9713">FY195</f>
        <v>0</v>
      </c>
      <c r="FZ196" s="295">
        <f t="shared" ref="FZ196" si="9714">FZ195</f>
        <v>0</v>
      </c>
      <c r="GA196" s="295">
        <f t="shared" ref="GA196" si="9715">GA195</f>
        <v>0</v>
      </c>
      <c r="GB196" s="295">
        <f t="shared" ref="GB196" si="9716">GB195</f>
        <v>0</v>
      </c>
      <c r="GC196" s="295">
        <f t="shared" ref="GC196" si="9717">GC195</f>
        <v>0</v>
      </c>
      <c r="GD196" s="295">
        <f t="shared" ref="GD196" si="9718">GD195</f>
        <v>0</v>
      </c>
      <c r="GE196" s="295">
        <f t="shared" ref="GE196" si="9719">GE195</f>
        <v>0</v>
      </c>
      <c r="GF196" s="295">
        <f t="shared" ref="GF196" si="9720">GF195</f>
        <v>0</v>
      </c>
      <c r="GG196" s="295" t="e">
        <f t="shared" ref="GG196" si="9721">GG195</f>
        <v>#N/A</v>
      </c>
      <c r="GH196" s="2" t="e">
        <f>INDEX(リスト!$V:$V,MATCH(中日程計画表!$D195,リスト!$D:$D,0))</f>
        <v>#N/A</v>
      </c>
      <c r="GI196" s="2" t="e">
        <f>INDEX(リスト!$A:$A,MATCH(中日程計画表!$D195,リスト!$D:$D,0))</f>
        <v>#N/A</v>
      </c>
      <c r="GJ196" s="2" t="e">
        <f>INDEX(リスト!$U:$U,MATCH(中日程計画表!$D195,リスト!$D:$D,0))</f>
        <v>#N/A</v>
      </c>
      <c r="GK196" s="5" t="e">
        <f>INDEX(リスト!$W:$W,MATCH(中日程計画表!$D195,リスト!$D:$D,0))</f>
        <v>#N/A</v>
      </c>
      <c r="GL196" s="2" t="s">
        <v>201</v>
      </c>
      <c r="GM196" s="296">
        <f t="shared" ref="GM196" si="9722">GM195</f>
        <v>0</v>
      </c>
      <c r="GN196" s="296" t="str">
        <f t="shared" ref="GN196" si="9723">GN195</f>
        <v>申込ページより申し込み</v>
      </c>
      <c r="GU196" s="461"/>
      <c r="GV196" s="460"/>
      <c r="GW196" s="460"/>
      <c r="GX196" s="461"/>
      <c r="GY196" s="461"/>
      <c r="GZ196" s="460"/>
      <c r="HA196" s="460"/>
      <c r="HB196" s="461"/>
      <c r="HC196" s="461"/>
      <c r="HD196" s="460"/>
      <c r="HE196" s="460"/>
      <c r="HF196" s="461"/>
      <c r="HG196" s="461"/>
      <c r="HH196" s="460"/>
      <c r="HI196" s="460"/>
      <c r="HJ196" s="461"/>
      <c r="HK196" s="461"/>
      <c r="HL196" s="460"/>
      <c r="HM196" s="460"/>
      <c r="HN196" s="461"/>
      <c r="HO196" s="461"/>
      <c r="HP196" s="460"/>
      <c r="HQ196" s="460"/>
      <c r="HR196" s="461"/>
      <c r="HS196" s="4"/>
    </row>
    <row r="197" spans="1:227" ht="12" customHeight="1">
      <c r="A197" s="488">
        <f t="shared" ref="A197" ca="1" si="9724">INDIRECT("リスト!A"&amp;B197+6)</f>
        <v>0</v>
      </c>
      <c r="B197" s="486">
        <f t="shared" ref="B197" si="9725">ROUNDDOWN((ROW()-6)/2,0)+1</f>
        <v>96</v>
      </c>
      <c r="C197" s="474">
        <f>機能グループ名</f>
        <v>0</v>
      </c>
      <c r="D197" s="484">
        <f>機能ID</f>
        <v>0</v>
      </c>
      <c r="E197" s="482" t="str">
        <f>機能名</f>
        <v>申込受付</v>
      </c>
      <c r="F197" s="315"/>
      <c r="G197" s="315"/>
      <c r="H197" s="315"/>
      <c r="I197" s="315"/>
      <c r="J197" s="316"/>
      <c r="K197" s="480" t="str">
        <f>担当者_SR</f>
        <v>NG</v>
      </c>
      <c r="L197" s="76"/>
      <c r="M197" s="76"/>
      <c r="N197" s="470"/>
      <c r="O197" s="474" t="str">
        <f>担当者_SRR</f>
        <v>NG</v>
      </c>
      <c r="P197" s="76"/>
      <c r="Q197" s="76"/>
      <c r="R197" s="470"/>
      <c r="S197" s="474" t="str">
        <f>担当者_DS</f>
        <v>NG</v>
      </c>
      <c r="T197" s="76"/>
      <c r="U197" s="76"/>
      <c r="V197" s="470"/>
      <c r="W197" s="472" t="str">
        <f>担当者_DSR</f>
        <v>NG</v>
      </c>
      <c r="X197" s="76"/>
      <c r="Y197" s="76"/>
      <c r="Z197" s="470"/>
      <c r="AA197" s="476"/>
      <c r="AB197" s="79"/>
      <c r="AC197" s="79"/>
      <c r="AD197" s="470">
        <f>IF(AC198 &lt;&gt; "",1,0)</f>
        <v>0</v>
      </c>
      <c r="AE197" s="472" t="str">
        <f>担当者_CD</f>
        <v>NG</v>
      </c>
      <c r="AF197" s="76"/>
      <c r="AG197" s="76"/>
      <c r="AH197" s="470"/>
      <c r="AI197" s="472" t="str">
        <f>担当者_DD</f>
        <v>NG</v>
      </c>
      <c r="AJ197" s="76"/>
      <c r="AK197" s="76"/>
      <c r="AL197" s="470"/>
      <c r="AM197" s="476"/>
      <c r="AN197" s="79"/>
      <c r="AO197" s="79"/>
      <c r="AP197" s="470">
        <f>IF(AO198 &lt;&gt; "",1,0)</f>
        <v>0</v>
      </c>
      <c r="AQ197" s="472" t="str">
        <f>担当者_MCL</f>
        <v>NG</v>
      </c>
      <c r="AR197" s="76"/>
      <c r="AS197" s="76"/>
      <c r="AT197" s="470"/>
      <c r="AU197" s="472" t="str">
        <f>担当者_MCLR</f>
        <v>NG</v>
      </c>
      <c r="AV197" s="76"/>
      <c r="AW197" s="76"/>
      <c r="AX197" s="470"/>
      <c r="AY197" s="476"/>
      <c r="AZ197" s="79"/>
      <c r="BA197" s="79"/>
      <c r="BB197" s="470">
        <f>IF(BA198 &lt;&gt; "",1,0)</f>
        <v>0</v>
      </c>
      <c r="BC197" s="474" t="str">
        <f>担当者_MT</f>
        <v>NG</v>
      </c>
      <c r="BD197" s="76"/>
      <c r="BE197" s="76"/>
      <c r="BF197" s="470"/>
      <c r="BG197" s="472" t="str">
        <f>担当者_M検</f>
        <v>NG</v>
      </c>
      <c r="BH197" s="76"/>
      <c r="BI197" s="76"/>
      <c r="BJ197" s="470"/>
      <c r="BK197" s="476"/>
      <c r="BL197" s="79"/>
      <c r="BM197" s="79"/>
      <c r="BN197" s="470">
        <v>0</v>
      </c>
      <c r="BO197" s="474" t="str">
        <f>担当者_モテ</f>
        <v>NG</v>
      </c>
      <c r="BP197" s="76"/>
      <c r="BQ197" s="76"/>
      <c r="BR197" s="470"/>
      <c r="BS197" s="472" t="str">
        <f>担当者_モテR</f>
        <v>NG</v>
      </c>
      <c r="BT197" s="76"/>
      <c r="BU197" s="76"/>
      <c r="BV197" s="470"/>
      <c r="BW197" s="468">
        <f t="shared" ref="BW197" si="9726">IFERROR(SUM(IF(K197&lt;&gt;"NG",N197*K$1,0),IF(O197&lt;&gt;"NG",R197*O$1,0),IF(S197&lt;&gt;"NG",V197*S$1,0),IF(W197&lt;&gt;"NG",Z197*W$1,0),IF(AA197&lt;&gt;"NG",AD197*AA$1,0),IF(AE197&lt;&gt;"NG",AH197*AE$1,0),IF(AI197&lt;&gt;"NG",AL197*AI$1,0),IF(AM197&lt;&gt;"NG",AP197*AM$1,0),IF(AQ197&lt;&gt;"NG",AT197*AQ$1,0),IF(AU197&lt;&gt;"NG",AX197*AU$1,0),IF(AY197&lt;&gt;"NG",BB197*AY$1,0),IF(BC197&lt;&gt;"NG",BF197*BC$1,0),IF(BG197&lt;&gt;"NG",BJ197*BG$1,0),IF(BK197&lt;&gt;"NG",BN197*BK$1,0),IF(BO197&lt;&gt;"NG",BR197*BO$1,0),IF(BS197&lt;&gt;"NG",BV197*BS$1,0))/SUM(IF(K197&lt;&gt;"NG",K$1,0),IF(O197&lt;&gt;"NG",O$1,0),IF(S197&lt;&gt;"NG",S$1,0),IF(W197&lt;&gt;"NG",W$1,0),IF(AA197&lt;&gt;"NG",AA$1,0),IF(AE197&lt;&gt;"NG",AE$1,0),IF(AI197&lt;&gt;"NG",AI$1,0),IF(AM197&lt;&gt;"NG",AM$1,0),IF(AQ197&lt;&gt;"NG",AQ$1,0),IF(AU197&lt;&gt;"NG",AU$1,0),IF(AY197&lt;&gt;"NG",AY$1,0),IF(BC197&lt;&gt;"NG",BC$1,0),IF(BG197&lt;&gt;"NG",BG$1,0),IF(BK197&lt;&gt;"NG",BK$1,0),IF(BO197&lt;&gt;"NG",BO$1,0),IF(BS197&lt;&gt;"NG",BS$1,0)),0)</f>
        <v>0</v>
      </c>
      <c r="BX197" s="466"/>
      <c r="BY197" s="490"/>
      <c r="BZ197" s="5"/>
      <c r="CA197" s="32">
        <f t="shared" ref="CA197" si="9727">IF(AND($M197&lt;&gt;$BZ$5,$M197&lt;=$BZ$6,$M197&lt;&gt;$BZ$7),1,0)</f>
        <v>0</v>
      </c>
      <c r="CB197" s="32">
        <f t="shared" ref="CB197" si="9728">IF(AND($Q197&lt;&gt;$BZ$5,$Q197&lt;=$BZ$6,$Q197&lt;&gt;$BZ$7),1,0)</f>
        <v>0</v>
      </c>
      <c r="CC197" s="32">
        <f t="shared" ref="CC197" si="9729">IF(AND($U197&lt;&gt;$BZ$5,$U197&lt;=$BZ$6,$U197&lt;&gt;$BZ$7),1,0)</f>
        <v>0</v>
      </c>
      <c r="CD197" s="32">
        <f t="shared" ref="CD197" si="9730">IF(AND($Y197&lt;&gt;$BZ$5,$Y197&lt;=$BZ$6,$Y197&lt;&gt;$BZ$7),1,0)</f>
        <v>0</v>
      </c>
      <c r="CE197" s="32">
        <f t="shared" ref="CE197" si="9731">IF(AND($AG197&lt;&gt;$BZ$5,$AG197&lt;=$BZ$6,$AG197&lt;&gt;$BZ$7),1,0)</f>
        <v>0</v>
      </c>
      <c r="CF197" s="32">
        <f t="shared" ref="CF197" si="9732">IF(AND($AK197&lt;&gt;$BZ$5,$AK197&lt;=$BZ$6,$AK197&lt;&gt;$BZ$7),1,0)</f>
        <v>0</v>
      </c>
      <c r="CG197" s="32">
        <f t="shared" ref="CG197" si="9733">IF(AND($AS197&lt;&gt;$BZ$5,$AS197&lt;=$BZ$6,$AS197&lt;&gt;$BZ$7),1,0)</f>
        <v>0</v>
      </c>
      <c r="CH197" s="32">
        <f t="shared" ref="CH197" si="9734">IF(AND($AW197&lt;&gt;$BZ$5,$AW197&lt;=$BZ$6,$AW197&lt;&gt;$BZ$7),1,0)</f>
        <v>0</v>
      </c>
      <c r="CI197" s="32">
        <f t="shared" ref="CI197" si="9735">IF(AND($BE197&lt;&gt;$BZ$5,$BE197&lt;=$BZ$6,$BE197&lt;&gt;$BZ$7),1,0)</f>
        <v>0</v>
      </c>
      <c r="CJ197" s="32">
        <f t="shared" ref="CJ197" si="9736">IF(AND($BI197&lt;&gt;$BZ$5,$BI197&lt;=$BZ$6,$BI197&lt;&gt;$BZ$7),1,0)</f>
        <v>0</v>
      </c>
      <c r="CK197" s="32">
        <f t="shared" ref="CK197" si="9737">IF(AND($BQ197&lt;&gt;$BZ$5,$BQ197&lt;=$BZ$6,$BQ197&lt;&gt;$BZ$7),1,0)</f>
        <v>0</v>
      </c>
      <c r="CL197" s="32">
        <f t="shared" ref="CL197" si="9738">IF(AND($BU197&lt;&gt;$BZ$5,$BU197&lt;=$BZ$6,$BU197&lt;&gt;$BZ$7),1,0)</f>
        <v>0</v>
      </c>
      <c r="CO197" s="32">
        <f>IF(AND($M197&lt;&gt;$CN$5,$M197&lt;=$CN$6,$M197&lt;&gt;$CN$7),1,0)</f>
        <v>0</v>
      </c>
      <c r="CP197" s="32">
        <f>IF(AND($Q197&lt;&gt;$CN$5,$Q197&lt;=$CN$6,$Q197&lt;&gt;$CN$7),1,0)</f>
        <v>0</v>
      </c>
      <c r="CQ197" s="32">
        <f>IF(AND($U197&lt;&gt;$CN$5,$U197&lt;=$CN$6,$U197&lt;&gt;$CN$7),1,0)</f>
        <v>0</v>
      </c>
      <c r="CR197" s="32">
        <f>IF(AND($Y197&lt;&gt;$CN$5,$Y197&lt;=$CN$6,$Y197&lt;&gt;$CN$7),1,0)</f>
        <v>0</v>
      </c>
      <c r="CS197" s="32">
        <f>IF(AND($AG197&lt;&gt;$CN$5,$AG197&lt;=$CN$6,$AG197&lt;&gt;$CN$7),1,0)</f>
        <v>0</v>
      </c>
      <c r="CT197" s="32">
        <f>IF(AND($AK197&lt;&gt;$CN$5,$AK197&lt;=$CN$6,$AK197&lt;&gt;$CN$7),1,0)</f>
        <v>0</v>
      </c>
      <c r="CU197" s="32">
        <f>IF(AND($AS197&lt;&gt;$CN$5,$AS197&lt;=$CN$6,$AS197&lt;&gt;$CN$7),1,0)</f>
        <v>0</v>
      </c>
      <c r="CV197" s="32">
        <f>IF(AND($AW197&lt;&gt;$CN$5,$AW197&lt;=$CN$6,$AW197&lt;&gt;$CN$7),1,0)</f>
        <v>0</v>
      </c>
      <c r="CW197" s="32">
        <f>IF(AND($BE197&lt;&gt;$CN$5,$BE197&lt;=$CN$6,$BE197&lt;&gt;$CN$7),1,0)</f>
        <v>0</v>
      </c>
      <c r="CX197" s="32">
        <f>IF(AND($BI197&lt;&gt;$CN$5,$BI197&lt;=$CN$6,$BI197&lt;&gt;$CN$7),1,0)</f>
        <v>0</v>
      </c>
      <c r="CY197" s="32">
        <f>IF(AND($BQ197&lt;&gt;$CN$5,$BQ197&lt;=$CN$6,$BQ197&lt;&gt;$CN$7),1,0)</f>
        <v>0</v>
      </c>
      <c r="CZ197" s="32">
        <f>IF(AND($BU197&lt;&gt;$CN$5,$BU197&lt;=$CN$6,$BU197&lt;&gt;$CN$7),1,0)</f>
        <v>0</v>
      </c>
      <c r="DC197" s="32">
        <f>IF(AND($M197&lt;&gt;$DB$5,$M197&lt;=$DB$6,$M197&lt;&gt;$CN$7),1,0)</f>
        <v>0</v>
      </c>
      <c r="DD197" s="32">
        <f>IF(AND($Q197&lt;&gt;$DB$5,$Q197&lt;=$DB$6,$Q197&lt;&gt;$CN$7),1,0)</f>
        <v>0</v>
      </c>
      <c r="DE197" s="32">
        <f>IF(AND($U197&lt;&gt;$DB$5,$U197&lt;=$DB$6,$U197&lt;&gt;$CN$7),1,0)</f>
        <v>0</v>
      </c>
      <c r="DF197" s="32">
        <f>IF(AND($Y197&lt;&gt;$DB$5,$Y197&lt;=$DB$6,$Y197&lt;&gt;$CN$7),1,0)</f>
        <v>0</v>
      </c>
      <c r="DG197" s="32">
        <f>IF(AND($AG197&lt;&gt;$DB$5,$AG197&lt;=$DB$6,$AG197&lt;&gt;$CN$7),1,0)</f>
        <v>0</v>
      </c>
      <c r="DH197" s="32">
        <f>IF(AND($AK197&lt;&gt;$DB$5,$AK197&lt;=$DB$6,$AK197&lt;&gt;$CN$7),1,0)</f>
        <v>0</v>
      </c>
      <c r="DI197" s="32">
        <f>IF(AND($AS197&lt;&gt;$DB$5,$AS197&lt;=$DB$6,$AS197&lt;&gt;$CN$7),1,0)</f>
        <v>0</v>
      </c>
      <c r="DJ197" s="32">
        <f>IF(AND($AW197&lt;&gt;$DB$5,$AW197&lt;=$DB$6,$AW197&lt;&gt;$CN$7),1,0)</f>
        <v>0</v>
      </c>
      <c r="DK197" s="32">
        <f>IF(AND($BE197&lt;&gt;$DB$5,$BE197&lt;=$DB$6,$BE197&lt;&gt;$CN$7),1,0)</f>
        <v>0</v>
      </c>
      <c r="DL197" s="32">
        <f>IF(AND($BI197&lt;&gt;$DB$5,$BI197&lt;=$DB$6,$BI197&lt;&gt;$CN$7),1,0)</f>
        <v>0</v>
      </c>
      <c r="DM197" s="32">
        <f>IF(AND($BQ197&lt;&gt;$DB$5,$BQ197&lt;=$DB$6,$BQ197&lt;&gt;$CN$7),1,0)</f>
        <v>0</v>
      </c>
      <c r="DN197" s="32">
        <f>IF(AND($BU197&lt;&gt;$DB$5,$BU197&lt;=$DB$6,$BU197&lt;&gt;$CN$7),1,0)</f>
        <v>0</v>
      </c>
      <c r="DQ197" s="32">
        <f t="shared" ref="DQ197" si="9739">IF(AND($M197&lt;&gt;$DP$5,$M197&lt;=$DP$6,$M197&lt;&gt;$CN$7),1,0)</f>
        <v>0</v>
      </c>
      <c r="DR197" s="32">
        <f t="shared" ref="DR197" si="9740">IF(AND($Q197&lt;&gt;$DP$5,$Q197&lt;=$DP$6,$Q197&lt;&gt;$CN$7),1,0)</f>
        <v>0</v>
      </c>
      <c r="DS197" s="32">
        <f t="shared" ref="DS197" si="9741">IF(AND($U197&lt;&gt;$DP$5,$U197&lt;=$DP$6,$U197&lt;&gt;$CN$7),1,0)</f>
        <v>0</v>
      </c>
      <c r="DT197" s="32">
        <f t="shared" ref="DT197" si="9742">IF(AND($Y197&lt;&gt;$DP$5,$Y197&lt;=$DP$6,$Y197&lt;&gt;$CN$7),1,0)</f>
        <v>0</v>
      </c>
      <c r="DU197" s="32">
        <f t="shared" ref="DU197" si="9743">IF(AND($AG197&lt;&gt;$DP$5,$AG197&lt;=$DP$6,$AG197&lt;&gt;$CN$7),1,0)</f>
        <v>0</v>
      </c>
      <c r="DV197" s="32">
        <f t="shared" ref="DV197" si="9744">IF(AND($AK197&lt;&gt;$DP$5,$AK197&lt;=$DP$6,$AK197&lt;&gt;$CN$7),1,0)</f>
        <v>0</v>
      </c>
      <c r="DW197" s="32">
        <f t="shared" ref="DW197" si="9745">IF(AND($AS197&lt;&gt;$DP$5,$AS197&lt;=$DP$6,$AS197&lt;&gt;$CN$7),1,0)</f>
        <v>0</v>
      </c>
      <c r="DX197" s="32">
        <f t="shared" ref="DX197" si="9746">IF(AND($AW197&lt;&gt;$DP$5,$AW197&lt;=$DP$6,$AW197&lt;&gt;$CN$7),1,0)</f>
        <v>0</v>
      </c>
      <c r="DY197" s="32">
        <f t="shared" ref="DY197" si="9747">IF(AND($BE197&lt;&gt;$DP$5,$BE197&lt;=$DP$6,$BE197&lt;&gt;$CN$7),1,0)</f>
        <v>0</v>
      </c>
      <c r="DZ197" s="32">
        <f t="shared" ref="DZ197" si="9748">IF(AND($BI197&lt;&gt;$DP$5,$BI197&lt;=$DP$6,$BI197&lt;&gt;$CN$7),1,0)</f>
        <v>0</v>
      </c>
      <c r="EA197" s="32">
        <f t="shared" ref="EA197" si="9749">IF(AND($BQ197&lt;&gt;$DP$5,$BQ197&lt;=$DP$6,$BQ197&lt;&gt;$CN$7),1,0)</f>
        <v>0</v>
      </c>
      <c r="EB197" s="32">
        <f t="shared" ref="EB197" si="9750">IF(AND($BU197&lt;&gt;$DP$5,$BU197&lt;=$DP$6,$BU197&lt;&gt;$CN$7),1,0)</f>
        <v>0</v>
      </c>
      <c r="EE197" s="328">
        <f>IF(M197&lt;&gt;"",IF(M197&lt;=$ED$6,1,IF(L197&gt;$ED$6,0,NETWORKDAYS(L197,$ED$6,祭日リスト)/NETWORKDAYS(L197,M197,祭日リスト)))*$GG197*週間進捗報告書!$G$9,0)</f>
        <v>0</v>
      </c>
      <c r="EF197" s="328">
        <f>IF(Q197&lt;&gt;"",IF(Q197&lt;=$ED$6,1,IF(P197&gt;$ED$6,0,NETWORKDAYS(P197,$ED$6,祭日リスト)/NETWORKDAYS(P197,Q197,祭日リスト)))*$GG197*週間進捗報告書!$G$10,0)</f>
        <v>0</v>
      </c>
      <c r="EG197" s="328">
        <f>IF(U197&lt;&gt;"",IF(U197&lt;=$ED$6,1,IF(T197&gt;$ED$6,0,NETWORKDAYS(T197,$ED$6,祭日リスト)/NETWORKDAYS(T197,U197,祭日リスト)))*$GG197*週間進捗報告書!$G$11,0)</f>
        <v>0</v>
      </c>
      <c r="EH197" s="328">
        <f>IF(Y197&lt;&gt;"",IF(Y197&lt;=$ED$6,1,IF(X197&gt;$ED$6,0,NETWORKDAYS(X197,$ED$6,祭日リスト)/NETWORKDAYS(X197,Y197,祭日リスト)))*$GG197*週間進捗報告書!$G$12,0)</f>
        <v>0</v>
      </c>
      <c r="EI197" s="328">
        <f>IF(AG197&lt;&gt;"",IF(AG197&lt;=$ED$6,1,IF(AF197&gt;$ED$6,0,NETWORKDAYS(AF197,$ED$6,祭日リスト)/NETWORKDAYS(AF197,AG197,祭日リスト)))*$GG197*週間進捗報告書!$G$13,0)</f>
        <v>0</v>
      </c>
      <c r="EJ197" s="328">
        <f>IF(AK197&lt;&gt;"",IF(AK197&lt;=$ED$6,1,IF(AJ197&gt;$ED$6,0,NETWORKDAYS(AJ197,$ED$6,祭日リスト)/NETWORKDAYS(AJ197,AK197,祭日リスト)))*$GG197*週間進捗報告書!$G$14,0)</f>
        <v>0</v>
      </c>
      <c r="EK197" s="328">
        <f>IF(AS197&lt;&gt;"",IF(AS197&lt;=$ED$6,1,IF(AR197&gt;$ED$6,0,NETWORKDAYS(AR197,$ED$6,祭日リスト)/NETWORKDAYS(AR197,AS197,祭日リスト)))*$GG197*週間進捗報告書!$G$15,0)</f>
        <v>0</v>
      </c>
      <c r="EL197" s="328">
        <f>IF(AW197&lt;&gt;"",IF(AW197&lt;=$ED$6,1,IF(AV197&gt;$ED$6,0,NETWORKDAYS(AV197,$ED$6,祭日リスト)/NETWORKDAYS(AV197,AW197,祭日リスト)))*$GG197*週間進捗報告書!$G$16,0)</f>
        <v>0</v>
      </c>
      <c r="EM197" s="328">
        <f>IF(BE197&lt;&gt;"",IF(BE197&lt;=$ED$6,1,IF(BD197&gt;$ED$6,0,NETWORKDAYS(BD197,$ED$6,祭日リスト)/NETWORKDAYS(BD197,BE197,祭日リスト)))*$GG197*週間進捗報告書!$G$17,0)</f>
        <v>0</v>
      </c>
      <c r="EN197" s="328">
        <f>IF(BI197&lt;&gt;"",IF(BI197&lt;=$ED$6,1,IF(BH197&gt;$ED$6,0,NETWORKDAYS(BH197,$ED$6,祭日リスト)/NETWORKDAYS(BH197,BI197,祭日リスト)))*$GG197*週間進捗報告書!$G$18,0)</f>
        <v>0</v>
      </c>
      <c r="EO197" s="328">
        <f>IF(BQ197&lt;&gt;"",IF(BQ197&lt;=$ED$6,1,IF(BP197&gt;$ED$6,0,NETWORKDAYS(BP197,$ED$6,祭日リスト)/NETWORKDAYS(BP197,BQ197,祭日リスト)))*$GG197*週間進捗報告書!$G$19,0)</f>
        <v>0</v>
      </c>
      <c r="EP197" s="328">
        <f>IF(BU197&lt;&gt;"",IF(BU197&lt;=$ED$6,1,IF(BT197&gt;$ED$6,0,NETWORKDAYS(BT197,$ED$6,祭日リスト)/NETWORKDAYS(BT197,BU197,祭日リスト)))*$GG197*週間進捗報告書!$G$20,0)</f>
        <v>0</v>
      </c>
      <c r="ER197" s="547">
        <f t="shared" ref="ER197:FC197" si="9751">EE197-EE198</f>
        <v>0</v>
      </c>
      <c r="ES197" s="547">
        <f t="shared" si="9751"/>
        <v>0</v>
      </c>
      <c r="ET197" s="547">
        <f t="shared" si="9751"/>
        <v>0</v>
      </c>
      <c r="EU197" s="547">
        <f t="shared" si="9751"/>
        <v>0</v>
      </c>
      <c r="EV197" s="547">
        <f t="shared" si="9751"/>
        <v>0</v>
      </c>
      <c r="EW197" s="547">
        <f t="shared" si="9751"/>
        <v>0</v>
      </c>
      <c r="EX197" s="547">
        <f t="shared" si="9751"/>
        <v>0</v>
      </c>
      <c r="EY197" s="547">
        <f t="shared" si="9751"/>
        <v>0</v>
      </c>
      <c r="EZ197" s="547">
        <f t="shared" si="9751"/>
        <v>0</v>
      </c>
      <c r="FA197" s="547">
        <f t="shared" si="9751"/>
        <v>0</v>
      </c>
      <c r="FB197" s="547">
        <f t="shared" si="9751"/>
        <v>0</v>
      </c>
      <c r="FC197" s="547">
        <f t="shared" si="9751"/>
        <v>0</v>
      </c>
      <c r="FD197" s="547">
        <f t="shared" ref="FD197" si="9752">SUM(ER197:FC198)</f>
        <v>0</v>
      </c>
      <c r="FE197" s="333"/>
      <c r="FG197" s="32">
        <f>IF(AND($M197&lt;&gt;$FF$7),1,0)</f>
        <v>0</v>
      </c>
      <c r="FH197" s="32">
        <f>IF(AND($Q197&lt;&gt;$FF$7),1,0)</f>
        <v>0</v>
      </c>
      <c r="FI197" s="32">
        <f>IF(AND($U197&lt;&gt;$FF$7),1,0)</f>
        <v>0</v>
      </c>
      <c r="FJ197" s="32">
        <f>IF(AND($Y197&lt;&gt;$FF$7),1,0)</f>
        <v>0</v>
      </c>
      <c r="FK197" s="32">
        <f>IF(AND($AG197&lt;&gt;$FF$7),1,0)</f>
        <v>0</v>
      </c>
      <c r="FL197" s="32">
        <f>IF(AND($AK197&lt;&gt;$FF$7),1,0)</f>
        <v>0</v>
      </c>
      <c r="FM197" s="32">
        <f>IF(AND($AS197&lt;&gt;$FF$7),1,0)</f>
        <v>0</v>
      </c>
      <c r="FN197" s="32">
        <f>IF(AND($AW197&lt;&gt;$FF$7),1,0)</f>
        <v>0</v>
      </c>
      <c r="FO197" s="32">
        <f>IF(AND($BE197&lt;&gt;$FF$7),1,0)</f>
        <v>0</v>
      </c>
      <c r="FP197" s="32">
        <f>IF(AND($BI197&lt;&gt;$FF$7),1,0)</f>
        <v>0</v>
      </c>
      <c r="FQ197" s="32">
        <f>IF(AND($BQ197&lt;&gt;$FF$7),1,0)</f>
        <v>0</v>
      </c>
      <c r="FR197" s="32">
        <f>IF(AND($BU197&lt;&gt;$FF$7),1,0)</f>
        <v>0</v>
      </c>
      <c r="FU197" s="294">
        <f t="shared" ref="FU197" si="9753">IF($K197&lt;&gt;"NG",$GG197,0)</f>
        <v>0</v>
      </c>
      <c r="FV197" s="294">
        <f t="shared" ref="FV197" si="9754">IF($O197&lt;&gt;"NG",$GG197,0)</f>
        <v>0</v>
      </c>
      <c r="FW197" s="294">
        <f t="shared" ref="FW197" si="9755">IF($S197&lt;&gt;"NG",$GG197,0)</f>
        <v>0</v>
      </c>
      <c r="FX197" s="294">
        <f t="shared" ref="FX197" si="9756">IF($W197&lt;&gt;"NG",$GG197,0)</f>
        <v>0</v>
      </c>
      <c r="FY197" s="294">
        <f t="shared" ref="FY197" si="9757">IF($AE197&lt;&gt;"NG",$GG197,0)</f>
        <v>0</v>
      </c>
      <c r="FZ197" s="294">
        <f t="shared" ref="FZ197" si="9758">IF($AI197&lt;&gt;"NG",$GG197,0)</f>
        <v>0</v>
      </c>
      <c r="GA197" s="294">
        <f t="shared" ref="GA197" si="9759">IF($AQ197&lt;&gt;"NG",$GG197,0)</f>
        <v>0</v>
      </c>
      <c r="GB197" s="294">
        <f t="shared" ref="GB197" si="9760">IF($AU197&lt;&gt;"NG",$GG197,0)</f>
        <v>0</v>
      </c>
      <c r="GC197" s="294">
        <f t="shared" ref="GC197" si="9761">IF($BC197&lt;&gt;"NG",$GG197,0)</f>
        <v>0</v>
      </c>
      <c r="GD197" s="294">
        <f t="shared" ref="GD197" si="9762">IF($BG197&lt;&gt;"NG",$GG197,0)</f>
        <v>0</v>
      </c>
      <c r="GE197" s="294">
        <f t="shared" ref="GE197" si="9763">IF($BO197&lt;&gt;"NG",$GG197,0)</f>
        <v>0</v>
      </c>
      <c r="GF197" s="294">
        <f t="shared" ref="GF197" si="9764">IF($BS197&lt;&gt;"NG",$GG197,0)</f>
        <v>0</v>
      </c>
      <c r="GG197" s="294" t="e">
        <f>VLOOKUP($D197,リスト!$D:$S,15,FALSE)</f>
        <v>#N/A</v>
      </c>
      <c r="GH197" s="2" t="e">
        <f>INDEX(リスト!$V:$V,MATCH(中日程計画表!$D197,リスト!$D:$D,0))</f>
        <v>#N/A</v>
      </c>
      <c r="GI197" s="2" t="e">
        <f>INDEX(リスト!$A:$A,MATCH(中日程計画表!$D197,リスト!$D:$D,0))</f>
        <v>#N/A</v>
      </c>
      <c r="GJ197" s="2" t="e">
        <f>INDEX(リスト!$U:$U,MATCH(中日程計画表!$D197,リスト!$D:$D,0))</f>
        <v>#N/A</v>
      </c>
      <c r="GK197" s="5" t="e">
        <f>INDEX(リスト!$W:$W,MATCH(中日程計画表!$D197,リスト!$D:$D,0))</f>
        <v>#N/A</v>
      </c>
      <c r="GL197" s="2" t="s">
        <v>200</v>
      </c>
      <c r="GM197" s="296">
        <f>D197</f>
        <v>0</v>
      </c>
      <c r="GN197" s="296" t="str">
        <f>E197</f>
        <v>申込受付</v>
      </c>
      <c r="GU197" s="460" t="str">
        <f t="shared" ref="GU197" si="9765">AE197</f>
        <v>NG</v>
      </c>
      <c r="GV197" s="460">
        <f t="shared" ref="GV197" si="9766">EI197</f>
        <v>0</v>
      </c>
      <c r="GW197" s="460">
        <f t="shared" ref="GW197" si="9767">EI198</f>
        <v>0</v>
      </c>
      <c r="GX197" s="462">
        <f t="shared" ref="GX197" si="9768">EV197</f>
        <v>0</v>
      </c>
      <c r="GY197" s="460" t="str">
        <f t="shared" ref="GY197" si="9769">AI197</f>
        <v>NG</v>
      </c>
      <c r="GZ197" s="460">
        <f t="shared" ref="GZ197" si="9770">EJ197</f>
        <v>0</v>
      </c>
      <c r="HA197" s="460">
        <f t="shared" ref="HA197" si="9771">EJ198</f>
        <v>0</v>
      </c>
      <c r="HB197" s="462">
        <f t="shared" ref="HB197" si="9772">EW197</f>
        <v>0</v>
      </c>
      <c r="HC197" s="460" t="str">
        <f t="shared" ref="HC197" si="9773">AQ197</f>
        <v>NG</v>
      </c>
      <c r="HD197" s="460">
        <f t="shared" ref="HD197" si="9774">EK197</f>
        <v>0</v>
      </c>
      <c r="HE197" s="460">
        <f t="shared" ref="HE197" si="9775">EK198</f>
        <v>0</v>
      </c>
      <c r="HF197" s="462">
        <f t="shared" ref="HF197" si="9776">EX197</f>
        <v>0</v>
      </c>
      <c r="HG197" s="460" t="str">
        <f t="shared" ref="HG197" si="9777">AU197</f>
        <v>NG</v>
      </c>
      <c r="HH197" s="460">
        <f t="shared" ref="HH197" si="9778">EL197</f>
        <v>0</v>
      </c>
      <c r="HI197" s="460">
        <f t="shared" ref="HI197" si="9779">EL198</f>
        <v>0</v>
      </c>
      <c r="HJ197" s="462">
        <f t="shared" ref="HJ197" si="9780">EY197</f>
        <v>0</v>
      </c>
      <c r="HK197" s="460" t="str">
        <f t="shared" ref="HK197" si="9781">BC197</f>
        <v>NG</v>
      </c>
      <c r="HL197" s="460">
        <f t="shared" ref="HL197" si="9782">EM197</f>
        <v>0</v>
      </c>
      <c r="HM197" s="460">
        <f t="shared" ref="HM197" si="9783">EM198</f>
        <v>0</v>
      </c>
      <c r="HN197" s="462">
        <f t="shared" ref="HN197" si="9784">EZ197</f>
        <v>0</v>
      </c>
      <c r="HO197" s="460" t="str">
        <f t="shared" ref="HO197" si="9785">BG197</f>
        <v>NG</v>
      </c>
      <c r="HP197" s="460">
        <f t="shared" ref="HP197" si="9786">EN197</f>
        <v>0</v>
      </c>
      <c r="HQ197" s="460">
        <f t="shared" ref="HQ197" si="9787">EN198</f>
        <v>0</v>
      </c>
      <c r="HR197" s="462">
        <f t="shared" ref="HR197" si="9788">FA197</f>
        <v>0</v>
      </c>
      <c r="HS197" s="332"/>
    </row>
    <row r="198" spans="1:227" ht="12" customHeight="1">
      <c r="A198" s="489"/>
      <c r="B198" s="487"/>
      <c r="C198" s="475"/>
      <c r="D198" s="485"/>
      <c r="E198" s="483"/>
      <c r="F198" s="317"/>
      <c r="G198" s="317"/>
      <c r="H198" s="317"/>
      <c r="I198" s="317"/>
      <c r="J198" s="316"/>
      <c r="K198" s="481"/>
      <c r="L198" s="77"/>
      <c r="M198" s="77"/>
      <c r="N198" s="471"/>
      <c r="O198" s="475"/>
      <c r="P198" s="77"/>
      <c r="Q198" s="77"/>
      <c r="R198" s="471"/>
      <c r="S198" s="475"/>
      <c r="T198" s="77"/>
      <c r="U198" s="77"/>
      <c r="V198" s="471"/>
      <c r="W198" s="473"/>
      <c r="X198" s="77"/>
      <c r="Y198" s="77"/>
      <c r="Z198" s="471"/>
      <c r="AA198" s="477"/>
      <c r="AB198" s="80"/>
      <c r="AC198" s="80"/>
      <c r="AD198" s="471"/>
      <c r="AE198" s="473"/>
      <c r="AF198" s="77"/>
      <c r="AG198" s="77"/>
      <c r="AH198" s="471"/>
      <c r="AI198" s="473"/>
      <c r="AJ198" s="77"/>
      <c r="AK198" s="77"/>
      <c r="AL198" s="471"/>
      <c r="AM198" s="477"/>
      <c r="AN198" s="80"/>
      <c r="AO198" s="80"/>
      <c r="AP198" s="471"/>
      <c r="AQ198" s="473"/>
      <c r="AR198" s="77"/>
      <c r="AS198" s="77"/>
      <c r="AT198" s="471"/>
      <c r="AU198" s="473"/>
      <c r="AV198" s="77"/>
      <c r="AW198" s="77"/>
      <c r="AX198" s="471"/>
      <c r="AY198" s="477"/>
      <c r="AZ198" s="80"/>
      <c r="BA198" s="80"/>
      <c r="BB198" s="471"/>
      <c r="BC198" s="475"/>
      <c r="BD198" s="77"/>
      <c r="BE198" s="77"/>
      <c r="BF198" s="471"/>
      <c r="BG198" s="473"/>
      <c r="BH198" s="77"/>
      <c r="BI198" s="77"/>
      <c r="BJ198" s="471"/>
      <c r="BK198" s="477"/>
      <c r="BL198" s="80"/>
      <c r="BM198" s="80"/>
      <c r="BN198" s="471"/>
      <c r="BO198" s="475"/>
      <c r="BP198" s="77"/>
      <c r="BQ198" s="77"/>
      <c r="BR198" s="471"/>
      <c r="BS198" s="473"/>
      <c r="BT198" s="77"/>
      <c r="BU198" s="77"/>
      <c r="BV198" s="471"/>
      <c r="BW198" s="469"/>
      <c r="BX198" s="467"/>
      <c r="BY198" s="490"/>
      <c r="CA198" s="19">
        <f t="shared" ref="CA198" si="9789">IF(AND($N197=1,$M198&lt;&gt;$BZ$7),1,0)</f>
        <v>0</v>
      </c>
      <c r="CB198" s="19">
        <f t="shared" ref="CB198" si="9790">IF(AND($R197=1,$Q198&lt;&gt;$BZ$7),1,0)</f>
        <v>0</v>
      </c>
      <c r="CC198" s="19">
        <f t="shared" ref="CC198" si="9791">IF(AND($V197=1,$U198&lt;&gt;$BZ$7),1,0)</f>
        <v>0</v>
      </c>
      <c r="CD198" s="19">
        <f t="shared" ref="CD198" si="9792">IF(AND($Z197=1,$Y198&lt;&gt;$BZ$7),1,0)</f>
        <v>0</v>
      </c>
      <c r="CE198" s="19">
        <f t="shared" ref="CE198" si="9793">IF(AND($AH197=1,$AG198&lt;&gt;$BZ$7),1,0)</f>
        <v>0</v>
      </c>
      <c r="CF198" s="19">
        <f t="shared" ref="CF198" si="9794">IF(AND($AL197=1,$AK198&lt;&gt;$BZ$7),1,0)</f>
        <v>0</v>
      </c>
      <c r="CG198" s="19">
        <f t="shared" ref="CG198" si="9795">IF(AND($AT197=1,$AS198&lt;&gt;$BZ$7),1,0)</f>
        <v>0</v>
      </c>
      <c r="CH198" s="19">
        <f t="shared" ref="CH198" si="9796">IF(AND($AX197=1,$AW198&lt;&gt;$BZ$7),1,0)</f>
        <v>0</v>
      </c>
      <c r="CI198" s="19">
        <f t="shared" ref="CI198" si="9797">IF(AND($BF197=1,$BE198&lt;&gt;$BZ$7),1,0)</f>
        <v>0</v>
      </c>
      <c r="CJ198" s="19">
        <f t="shared" ref="CJ198" si="9798">IF(AND($BJ197=1,$BI198&lt;&gt;$BZ$7),1,0)</f>
        <v>0</v>
      </c>
      <c r="CK198" s="19">
        <f t="shared" ref="CK198" si="9799">IF(AND($BR197=1,$BQ198&lt;&gt;$BZ$7),1,0)</f>
        <v>0</v>
      </c>
      <c r="CL198" s="19">
        <f t="shared" ref="CL198" si="9800">IF(AND($BV197=1,$BU198&lt;&gt;$BZ$7),1,0)</f>
        <v>0</v>
      </c>
      <c r="CO198" s="19">
        <f>IF(AND($M198&lt;&gt;$CN$7,$M198&lt;=$CN$6),1,0)</f>
        <v>0</v>
      </c>
      <c r="CP198" s="19">
        <f>IF(AND($Q198&lt;&gt;$CN$7,$Q198&lt;=$CN$6),1,0)</f>
        <v>0</v>
      </c>
      <c r="CQ198" s="19">
        <f>IF(AND($U198&lt;&gt;$CN$7,$U198&lt;=$CN$6),1,0)</f>
        <v>0</v>
      </c>
      <c r="CR198" s="19">
        <f>IF(AND($Y198&lt;&gt;$CN$7,$Y198&lt;=$CN$6),1,0)</f>
        <v>0</v>
      </c>
      <c r="CS198" s="19">
        <f>IF(AND($AG198&lt;&gt;$CN$7,$AG198&lt;=$CN$6),1,0)</f>
        <v>0</v>
      </c>
      <c r="CT198" s="19">
        <f>IF(AND($AK198&lt;&gt;$CN$7,$AK198&lt;=$CN$6),1,0)</f>
        <v>0</v>
      </c>
      <c r="CU198" s="19">
        <f>IF(AND($AS198&lt;&gt;$CN$7,$AS198&lt;=$CN$6),1,0)</f>
        <v>0</v>
      </c>
      <c r="CV198" s="19">
        <f>IF(AND($AW198&lt;&gt;$CN$7,$AW198&lt;=$CN$6),1,0)</f>
        <v>0</v>
      </c>
      <c r="CW198" s="19">
        <f>IF(AND($BE198&lt;&gt;$CN$7,$BE198&lt;=$CN$6),1,0)</f>
        <v>0</v>
      </c>
      <c r="CX198" s="19">
        <f>IF(AND($BI198&lt;&gt;$CN$7,$BI198&lt;=$CN$6),1,0)</f>
        <v>0</v>
      </c>
      <c r="CY198" s="19">
        <f>IF(AND($BQ198&lt;&gt;$CN$7,$BQ198&lt;=$CN$6),1,0)</f>
        <v>0</v>
      </c>
      <c r="CZ198" s="19">
        <f>IF(AND($BU198&lt;&gt;$CN$7,$BU198&lt;=$CN$6),1,0)</f>
        <v>0</v>
      </c>
      <c r="DC198" s="19">
        <f>IF($N197=1,1,0)</f>
        <v>0</v>
      </c>
      <c r="DD198" s="19">
        <f>IF($R197=1,1,0)</f>
        <v>0</v>
      </c>
      <c r="DE198" s="19">
        <f>IF($V197=1,1,0)</f>
        <v>0</v>
      </c>
      <c r="DF198" s="19">
        <f>IF($Z197=1,1,0)</f>
        <v>0</v>
      </c>
      <c r="DG198" s="19">
        <f>IF($AH197=1,1,0)</f>
        <v>0</v>
      </c>
      <c r="DH198" s="19">
        <f>IF($AL197=1,1,0)</f>
        <v>0</v>
      </c>
      <c r="DI198" s="19">
        <f>IF($AT197=1,1,0)</f>
        <v>0</v>
      </c>
      <c r="DJ198" s="19">
        <f>IF($AX197=1,1,0)</f>
        <v>0</v>
      </c>
      <c r="DK198" s="19">
        <f>IF($BF197=1,1,0)</f>
        <v>0</v>
      </c>
      <c r="DL198" s="19">
        <f>IF($BJ197=1,1,0)</f>
        <v>0</v>
      </c>
      <c r="DM198" s="19">
        <f>IF($BR197=1,1,0)</f>
        <v>0</v>
      </c>
      <c r="DN198" s="19">
        <f>IF($BV197=1,1,0)</f>
        <v>0</v>
      </c>
      <c r="DQ198" s="19">
        <f t="shared" ref="DQ198" si="9801">IF($N197=1,1,0)</f>
        <v>0</v>
      </c>
      <c r="DR198" s="19">
        <f t="shared" ref="DR198" si="9802">IF($R197=1,1,0)</f>
        <v>0</v>
      </c>
      <c r="DS198" s="19">
        <f t="shared" ref="DS198" si="9803">IF($V197=1,1,0)</f>
        <v>0</v>
      </c>
      <c r="DT198" s="19">
        <f t="shared" ref="DT198" si="9804">IF($Z197=1,1,0)</f>
        <v>0</v>
      </c>
      <c r="DU198" s="19">
        <f t="shared" ref="DU198" si="9805">IF($AH197=1,1,0)</f>
        <v>0</v>
      </c>
      <c r="DV198" s="19">
        <f t="shared" ref="DV198" si="9806">IF($AL197=1,1,0)</f>
        <v>0</v>
      </c>
      <c r="DW198" s="19">
        <f t="shared" ref="DW198" si="9807">IF($AT197=1,1,0)</f>
        <v>0</v>
      </c>
      <c r="DX198" s="19">
        <f t="shared" ref="DX198" si="9808">IF($AX197=1,1,0)</f>
        <v>0</v>
      </c>
      <c r="DY198" s="19">
        <f t="shared" ref="DY198" si="9809">IF($BF197=1,1,0)</f>
        <v>0</v>
      </c>
      <c r="DZ198" s="19">
        <f t="shared" ref="DZ198" si="9810">IF($BJ197=1,1,0)</f>
        <v>0</v>
      </c>
      <c r="EA198" s="19">
        <f t="shared" ref="EA198" si="9811">IF($BR197=1,1,0)</f>
        <v>0</v>
      </c>
      <c r="EB198" s="19">
        <f t="shared" ref="EB198" si="9812">IF($BV197=1,1,0)</f>
        <v>0</v>
      </c>
      <c r="EE198" s="329">
        <f>N197*$FU198*週間進捗報告書!$G$9</f>
        <v>0</v>
      </c>
      <c r="EF198" s="329">
        <f>R197*$FV198*週間進捗報告書!$G$10</f>
        <v>0</v>
      </c>
      <c r="EG198" s="329">
        <f>V197*$FW198*週間進捗報告書!$G$11</f>
        <v>0</v>
      </c>
      <c r="EH198" s="329">
        <f>Z197*$FX198*週間進捗報告書!$G$12</f>
        <v>0</v>
      </c>
      <c r="EI198" s="329">
        <f>AH197*$FY198*週間進捗報告書!$G$13</f>
        <v>0</v>
      </c>
      <c r="EJ198" s="329">
        <f>AL197*$FZ198*週間進捗報告書!$G$14</f>
        <v>0</v>
      </c>
      <c r="EK198" s="329">
        <f>AT197*$GA198*週間進捗報告書!$G$15</f>
        <v>0</v>
      </c>
      <c r="EL198" s="329">
        <f>AX197*$GB198*週間進捗報告書!$G$16</f>
        <v>0</v>
      </c>
      <c r="EM198" s="329">
        <f>BF197*$GC198*週間進捗報告書!$G$17</f>
        <v>0</v>
      </c>
      <c r="EN198" s="329">
        <f>BJ197*$GD198*週間進捗報告書!$G$18</f>
        <v>0</v>
      </c>
      <c r="EO198" s="329">
        <f>BR197*$GE198*週間進捗報告書!$G$19</f>
        <v>0</v>
      </c>
      <c r="EP198" s="329">
        <f>BV197*$GF198*週間進捗報告書!$G$20</f>
        <v>0</v>
      </c>
      <c r="ER198" s="547"/>
      <c r="ES198" s="547"/>
      <c r="ET198" s="547"/>
      <c r="EU198" s="547"/>
      <c r="EV198" s="547"/>
      <c r="EW198" s="547"/>
      <c r="EX198" s="547"/>
      <c r="EY198" s="547"/>
      <c r="EZ198" s="547"/>
      <c r="FA198" s="547"/>
      <c r="FB198" s="547"/>
      <c r="FC198" s="547"/>
      <c r="FD198" s="547"/>
      <c r="FE198" s="332"/>
      <c r="FG198" s="19"/>
      <c r="FH198" s="19"/>
      <c r="FI198" s="19"/>
      <c r="FJ198" s="19"/>
      <c r="FK198" s="19"/>
      <c r="FL198" s="19"/>
      <c r="FM198" s="19"/>
      <c r="FN198" s="19"/>
      <c r="FO198" s="19"/>
      <c r="FP198" s="19"/>
      <c r="FQ198" s="19"/>
      <c r="FR198" s="19"/>
      <c r="FU198" s="295">
        <f t="shared" ref="FU198" si="9813">FU197</f>
        <v>0</v>
      </c>
      <c r="FV198" s="295">
        <f t="shared" ref="FV198" si="9814">FV197</f>
        <v>0</v>
      </c>
      <c r="FW198" s="295">
        <f t="shared" ref="FW198" si="9815">FW197</f>
        <v>0</v>
      </c>
      <c r="FX198" s="295">
        <f t="shared" ref="FX198" si="9816">FX197</f>
        <v>0</v>
      </c>
      <c r="FY198" s="295">
        <f t="shared" ref="FY198" si="9817">FY197</f>
        <v>0</v>
      </c>
      <c r="FZ198" s="295">
        <f t="shared" ref="FZ198" si="9818">FZ197</f>
        <v>0</v>
      </c>
      <c r="GA198" s="295">
        <f t="shared" ref="GA198" si="9819">GA197</f>
        <v>0</v>
      </c>
      <c r="GB198" s="295">
        <f t="shared" ref="GB198" si="9820">GB197</f>
        <v>0</v>
      </c>
      <c r="GC198" s="295">
        <f t="shared" ref="GC198" si="9821">GC197</f>
        <v>0</v>
      </c>
      <c r="GD198" s="295">
        <f t="shared" ref="GD198" si="9822">GD197</f>
        <v>0</v>
      </c>
      <c r="GE198" s="295">
        <f t="shared" ref="GE198" si="9823">GE197</f>
        <v>0</v>
      </c>
      <c r="GF198" s="295">
        <f t="shared" ref="GF198" si="9824">GF197</f>
        <v>0</v>
      </c>
      <c r="GG198" s="295" t="e">
        <f t="shared" ref="GG198" si="9825">GG197</f>
        <v>#N/A</v>
      </c>
      <c r="GH198" s="2" t="e">
        <f>INDEX(リスト!$V:$V,MATCH(中日程計画表!$D197,リスト!$D:$D,0))</f>
        <v>#N/A</v>
      </c>
      <c r="GI198" s="2" t="e">
        <f>INDEX(リスト!$A:$A,MATCH(中日程計画表!$D197,リスト!$D:$D,0))</f>
        <v>#N/A</v>
      </c>
      <c r="GJ198" s="2" t="e">
        <f>INDEX(リスト!$U:$U,MATCH(中日程計画表!$D197,リスト!$D:$D,0))</f>
        <v>#N/A</v>
      </c>
      <c r="GK198" s="5" t="e">
        <f>INDEX(リスト!$W:$W,MATCH(中日程計画表!$D197,リスト!$D:$D,0))</f>
        <v>#N/A</v>
      </c>
      <c r="GL198" s="2" t="s">
        <v>201</v>
      </c>
      <c r="GM198" s="296">
        <f t="shared" ref="GM198" si="9826">GM197</f>
        <v>0</v>
      </c>
      <c r="GN198" s="296" t="str">
        <f t="shared" ref="GN198" si="9827">GN197</f>
        <v>申込受付</v>
      </c>
      <c r="GU198" s="461"/>
      <c r="GV198" s="460"/>
      <c r="GW198" s="460"/>
      <c r="GX198" s="461"/>
      <c r="GY198" s="461"/>
      <c r="GZ198" s="460"/>
      <c r="HA198" s="460"/>
      <c r="HB198" s="461"/>
      <c r="HC198" s="461"/>
      <c r="HD198" s="460"/>
      <c r="HE198" s="460"/>
      <c r="HF198" s="461"/>
      <c r="HG198" s="461"/>
      <c r="HH198" s="460"/>
      <c r="HI198" s="460"/>
      <c r="HJ198" s="461"/>
      <c r="HK198" s="461"/>
      <c r="HL198" s="460"/>
      <c r="HM198" s="460"/>
      <c r="HN198" s="461"/>
      <c r="HO198" s="461"/>
      <c r="HP198" s="460"/>
      <c r="HQ198" s="460"/>
      <c r="HR198" s="461"/>
      <c r="HS198" s="4"/>
    </row>
    <row r="199" spans="1:227" ht="12" customHeight="1">
      <c r="A199" s="488">
        <f t="shared" ref="A199" ca="1" si="9828">INDIRECT("リスト!A"&amp;B199+6)</f>
        <v>0</v>
      </c>
      <c r="B199" s="486">
        <f t="shared" ref="B199" si="9829">ROUNDDOWN((ROW()-6)/2,0)+1</f>
        <v>97</v>
      </c>
      <c r="C199" s="474">
        <f>機能グループ名</f>
        <v>0</v>
      </c>
      <c r="D199" s="484">
        <f>機能ID</f>
        <v>0</v>
      </c>
      <c r="E199" s="482" t="str">
        <f>機能名</f>
        <v>企業向け環境自動作成</v>
      </c>
      <c r="F199" s="315"/>
      <c r="G199" s="315"/>
      <c r="H199" s="315"/>
      <c r="I199" s="315"/>
      <c r="J199" s="316"/>
      <c r="K199" s="480" t="str">
        <f>担当者_SR</f>
        <v>NG</v>
      </c>
      <c r="L199" s="76"/>
      <c r="M199" s="76"/>
      <c r="N199" s="470"/>
      <c r="O199" s="474" t="str">
        <f>担当者_SRR</f>
        <v>NG</v>
      </c>
      <c r="P199" s="76"/>
      <c r="Q199" s="76"/>
      <c r="R199" s="470"/>
      <c r="S199" s="474" t="str">
        <f>担当者_DS</f>
        <v>NG</v>
      </c>
      <c r="T199" s="76"/>
      <c r="U199" s="76"/>
      <c r="V199" s="470"/>
      <c r="W199" s="472" t="str">
        <f>担当者_DSR</f>
        <v>NG</v>
      </c>
      <c r="X199" s="76"/>
      <c r="Y199" s="76"/>
      <c r="Z199" s="478"/>
      <c r="AA199" s="476"/>
      <c r="AB199" s="79"/>
      <c r="AC199" s="79"/>
      <c r="AD199" s="470">
        <f>IF(AC200 &lt;&gt; "",1,0)</f>
        <v>0</v>
      </c>
      <c r="AE199" s="472" t="str">
        <f>担当者_CD</f>
        <v>NG</v>
      </c>
      <c r="AF199" s="76"/>
      <c r="AG199" s="76"/>
      <c r="AH199" s="470"/>
      <c r="AI199" s="472" t="str">
        <f>担当者_DD</f>
        <v>NG</v>
      </c>
      <c r="AJ199" s="76"/>
      <c r="AK199" s="76"/>
      <c r="AL199" s="478"/>
      <c r="AM199" s="476"/>
      <c r="AN199" s="79"/>
      <c r="AO199" s="79"/>
      <c r="AP199" s="470">
        <f>IF(AO200 &lt;&gt; "",1,0)</f>
        <v>0</v>
      </c>
      <c r="AQ199" s="472" t="str">
        <f>担当者_MCL</f>
        <v>NG</v>
      </c>
      <c r="AR199" s="76"/>
      <c r="AS199" s="76"/>
      <c r="AT199" s="470"/>
      <c r="AU199" s="472" t="str">
        <f>担当者_MCLR</f>
        <v>NG</v>
      </c>
      <c r="AV199" s="76"/>
      <c r="AW199" s="76"/>
      <c r="AX199" s="470"/>
      <c r="AY199" s="476"/>
      <c r="AZ199" s="79"/>
      <c r="BA199" s="79"/>
      <c r="BB199" s="470">
        <f>IF(BA200 &lt;&gt; "",1,0)</f>
        <v>0</v>
      </c>
      <c r="BC199" s="474" t="str">
        <f>担当者_MT</f>
        <v>NG</v>
      </c>
      <c r="BD199" s="76"/>
      <c r="BE199" s="76"/>
      <c r="BF199" s="470"/>
      <c r="BG199" s="472" t="str">
        <f>担当者_M検</f>
        <v>NG</v>
      </c>
      <c r="BH199" s="76"/>
      <c r="BI199" s="76"/>
      <c r="BJ199" s="470"/>
      <c r="BK199" s="476"/>
      <c r="BL199" s="79"/>
      <c r="BM199" s="79"/>
      <c r="BN199" s="470">
        <v>0</v>
      </c>
      <c r="BO199" s="474" t="str">
        <f>担当者_モテ</f>
        <v>NG</v>
      </c>
      <c r="BP199" s="76"/>
      <c r="BQ199" s="76"/>
      <c r="BR199" s="470"/>
      <c r="BS199" s="472" t="str">
        <f>担当者_モテR</f>
        <v>NG</v>
      </c>
      <c r="BT199" s="76"/>
      <c r="BU199" s="76"/>
      <c r="BV199" s="470"/>
      <c r="BW199" s="468">
        <f t="shared" ref="BW199" si="9830">IFERROR(SUM(IF(K199&lt;&gt;"NG",N199*K$1,0),IF(O199&lt;&gt;"NG",R199*O$1,0),IF(S199&lt;&gt;"NG",V199*S$1,0),IF(W199&lt;&gt;"NG",Z199*W$1,0),IF(AA199&lt;&gt;"NG",AD199*AA$1,0),IF(AE199&lt;&gt;"NG",AH199*AE$1,0),IF(AI199&lt;&gt;"NG",AL199*AI$1,0),IF(AM199&lt;&gt;"NG",AP199*AM$1,0),IF(AQ199&lt;&gt;"NG",AT199*AQ$1,0),IF(AU199&lt;&gt;"NG",AX199*AU$1,0),IF(AY199&lt;&gt;"NG",BB199*AY$1,0),IF(BC199&lt;&gt;"NG",BF199*BC$1,0),IF(BG199&lt;&gt;"NG",BJ199*BG$1,0),IF(BK199&lt;&gt;"NG",BN199*BK$1,0),IF(BO199&lt;&gt;"NG",BR199*BO$1,0),IF(BS199&lt;&gt;"NG",BV199*BS$1,0))/SUM(IF(K199&lt;&gt;"NG",K$1,0),IF(O199&lt;&gt;"NG",O$1,0),IF(S199&lt;&gt;"NG",S$1,0),IF(W199&lt;&gt;"NG",W$1,0),IF(AA199&lt;&gt;"NG",AA$1,0),IF(AE199&lt;&gt;"NG",AE$1,0),IF(AI199&lt;&gt;"NG",AI$1,0),IF(AM199&lt;&gt;"NG",AM$1,0),IF(AQ199&lt;&gt;"NG",AQ$1,0),IF(AU199&lt;&gt;"NG",AU$1,0),IF(AY199&lt;&gt;"NG",AY$1,0),IF(BC199&lt;&gt;"NG",BC$1,0),IF(BG199&lt;&gt;"NG",BG$1,0),IF(BK199&lt;&gt;"NG",BK$1,0),IF(BO199&lt;&gt;"NG",BO$1,0),IF(BS199&lt;&gt;"NG",BS$1,0)),0)</f>
        <v>0</v>
      </c>
      <c r="BX199" s="466"/>
      <c r="BY199" s="490"/>
      <c r="BZ199" s="5"/>
      <c r="CA199" s="32">
        <f t="shared" ref="CA199" si="9831">IF(AND($M199&lt;&gt;$BZ$5,$M199&lt;=$BZ$6,$M199&lt;&gt;$BZ$7),1,0)</f>
        <v>0</v>
      </c>
      <c r="CB199" s="32">
        <f t="shared" ref="CB199" si="9832">IF(AND($Q199&lt;&gt;$BZ$5,$Q199&lt;=$BZ$6,$Q199&lt;&gt;$BZ$7),1,0)</f>
        <v>0</v>
      </c>
      <c r="CC199" s="32">
        <f t="shared" ref="CC199" si="9833">IF(AND($U199&lt;&gt;$BZ$5,$U199&lt;=$BZ$6,$U199&lt;&gt;$BZ$7),1,0)</f>
        <v>0</v>
      </c>
      <c r="CD199" s="32">
        <f t="shared" ref="CD199" si="9834">IF(AND($Y199&lt;&gt;$BZ$5,$Y199&lt;=$BZ$6,$Y199&lt;&gt;$BZ$7),1,0)</f>
        <v>0</v>
      </c>
      <c r="CE199" s="32">
        <f t="shared" ref="CE199" si="9835">IF(AND($AG199&lt;&gt;$BZ$5,$AG199&lt;=$BZ$6,$AG199&lt;&gt;$BZ$7),1,0)</f>
        <v>0</v>
      </c>
      <c r="CF199" s="32">
        <f t="shared" ref="CF199" si="9836">IF(AND($AK199&lt;&gt;$BZ$5,$AK199&lt;=$BZ$6,$AK199&lt;&gt;$BZ$7),1,0)</f>
        <v>0</v>
      </c>
      <c r="CG199" s="32">
        <f t="shared" ref="CG199" si="9837">IF(AND($AS199&lt;&gt;$BZ$5,$AS199&lt;=$BZ$6,$AS199&lt;&gt;$BZ$7),1,0)</f>
        <v>0</v>
      </c>
      <c r="CH199" s="32">
        <f t="shared" ref="CH199" si="9838">IF(AND($AW199&lt;&gt;$BZ$5,$AW199&lt;=$BZ$6,$AW199&lt;&gt;$BZ$7),1,0)</f>
        <v>0</v>
      </c>
      <c r="CI199" s="32">
        <f t="shared" ref="CI199" si="9839">IF(AND($BE199&lt;&gt;$BZ$5,$BE199&lt;=$BZ$6,$BE199&lt;&gt;$BZ$7),1,0)</f>
        <v>0</v>
      </c>
      <c r="CJ199" s="32">
        <f t="shared" ref="CJ199" si="9840">IF(AND($BI199&lt;&gt;$BZ$5,$BI199&lt;=$BZ$6,$BI199&lt;&gt;$BZ$7),1,0)</f>
        <v>0</v>
      </c>
      <c r="CK199" s="32">
        <f t="shared" ref="CK199" si="9841">IF(AND($BQ199&lt;&gt;$BZ$5,$BQ199&lt;=$BZ$6,$BQ199&lt;&gt;$BZ$7),1,0)</f>
        <v>0</v>
      </c>
      <c r="CL199" s="32">
        <f t="shared" ref="CL199" si="9842">IF(AND($BU199&lt;&gt;$BZ$5,$BU199&lt;=$BZ$6,$BU199&lt;&gt;$BZ$7),1,0)</f>
        <v>0</v>
      </c>
      <c r="CO199" s="32">
        <f>IF(AND($M199&lt;&gt;$CN$5,$M199&lt;=$CN$6,$M199&lt;&gt;$CN$7),1,0)</f>
        <v>0</v>
      </c>
      <c r="CP199" s="32">
        <f>IF(AND($Q199&lt;&gt;$CN$5,$Q199&lt;=$CN$6,$Q199&lt;&gt;$CN$7),1,0)</f>
        <v>0</v>
      </c>
      <c r="CQ199" s="32">
        <f>IF(AND($U199&lt;&gt;$CN$5,$U199&lt;=$CN$6,$U199&lt;&gt;$CN$7),1,0)</f>
        <v>0</v>
      </c>
      <c r="CR199" s="32">
        <f>IF(AND($Y199&lt;&gt;$CN$5,$Y199&lt;=$CN$6,$Y199&lt;&gt;$CN$7),1,0)</f>
        <v>0</v>
      </c>
      <c r="CS199" s="32">
        <f>IF(AND($AG199&lt;&gt;$CN$5,$AG199&lt;=$CN$6,$AG199&lt;&gt;$CN$7),1,0)</f>
        <v>0</v>
      </c>
      <c r="CT199" s="32">
        <f>IF(AND($AK199&lt;&gt;$CN$5,$AK199&lt;=$CN$6,$AK199&lt;&gt;$CN$7),1,0)</f>
        <v>0</v>
      </c>
      <c r="CU199" s="32">
        <f>IF(AND($AS199&lt;&gt;$CN$5,$AS199&lt;=$CN$6,$AS199&lt;&gt;$CN$7),1,0)</f>
        <v>0</v>
      </c>
      <c r="CV199" s="32">
        <f>IF(AND($AW199&lt;&gt;$CN$5,$AW199&lt;=$CN$6,$AW199&lt;&gt;$CN$7),1,0)</f>
        <v>0</v>
      </c>
      <c r="CW199" s="32">
        <f>IF(AND($BE199&lt;&gt;$CN$5,$BE199&lt;=$CN$6,$BE199&lt;&gt;$CN$7),1,0)</f>
        <v>0</v>
      </c>
      <c r="CX199" s="32">
        <f>IF(AND($BI199&lt;&gt;$CN$5,$BI199&lt;=$CN$6,$BI199&lt;&gt;$CN$7),1,0)</f>
        <v>0</v>
      </c>
      <c r="CY199" s="32">
        <f>IF(AND($BQ199&lt;&gt;$CN$5,$BQ199&lt;=$CN$6,$BQ199&lt;&gt;$CN$7),1,0)</f>
        <v>0</v>
      </c>
      <c r="CZ199" s="32">
        <f>IF(AND($BU199&lt;&gt;$CN$5,$BU199&lt;=$CN$6,$BU199&lt;&gt;$CN$7),1,0)</f>
        <v>0</v>
      </c>
      <c r="DC199" s="32">
        <f>IF(AND($M199&lt;&gt;$DB$5,$M199&lt;=$DB$6,$M199&lt;&gt;$CN$7),1,0)</f>
        <v>0</v>
      </c>
      <c r="DD199" s="32">
        <f>IF(AND($Q199&lt;&gt;$DB$5,$Q199&lt;=$DB$6,$Q199&lt;&gt;$CN$7),1,0)</f>
        <v>0</v>
      </c>
      <c r="DE199" s="32">
        <f>IF(AND($U199&lt;&gt;$DB$5,$U199&lt;=$DB$6,$U199&lt;&gt;$CN$7),1,0)</f>
        <v>0</v>
      </c>
      <c r="DF199" s="32">
        <f>IF(AND($Y199&lt;&gt;$DB$5,$Y199&lt;=$DB$6,$Y199&lt;&gt;$CN$7),1,0)</f>
        <v>0</v>
      </c>
      <c r="DG199" s="32">
        <f>IF(AND($AG199&lt;&gt;$DB$5,$AG199&lt;=$DB$6,$AG199&lt;&gt;$CN$7),1,0)</f>
        <v>0</v>
      </c>
      <c r="DH199" s="32">
        <f>IF(AND($AK199&lt;&gt;$DB$5,$AK199&lt;=$DB$6,$AK199&lt;&gt;$CN$7),1,0)</f>
        <v>0</v>
      </c>
      <c r="DI199" s="32">
        <f>IF(AND($AS199&lt;&gt;$DB$5,$AS199&lt;=$DB$6,$AS199&lt;&gt;$CN$7),1,0)</f>
        <v>0</v>
      </c>
      <c r="DJ199" s="32">
        <f>IF(AND($AW199&lt;&gt;$DB$5,$AW199&lt;=$DB$6,$AW199&lt;&gt;$CN$7),1,0)</f>
        <v>0</v>
      </c>
      <c r="DK199" s="32">
        <f>IF(AND($BE199&lt;&gt;$DB$5,$BE199&lt;=$DB$6,$BE199&lt;&gt;$CN$7),1,0)</f>
        <v>0</v>
      </c>
      <c r="DL199" s="32">
        <f>IF(AND($BI199&lt;&gt;$DB$5,$BI199&lt;=$DB$6,$BI199&lt;&gt;$CN$7),1,0)</f>
        <v>0</v>
      </c>
      <c r="DM199" s="32">
        <f>IF(AND($BQ199&lt;&gt;$DB$5,$BQ199&lt;=$DB$6,$BQ199&lt;&gt;$CN$7),1,0)</f>
        <v>0</v>
      </c>
      <c r="DN199" s="32">
        <f>IF(AND($BU199&lt;&gt;$DB$5,$BU199&lt;=$DB$6,$BU199&lt;&gt;$CN$7),1,0)</f>
        <v>0</v>
      </c>
      <c r="DQ199" s="32">
        <f t="shared" ref="DQ199" si="9843">IF(AND($M199&lt;&gt;$DP$5,$M199&lt;=$DP$6,$M199&lt;&gt;$CN$7),1,0)</f>
        <v>0</v>
      </c>
      <c r="DR199" s="32">
        <f t="shared" ref="DR199" si="9844">IF(AND($Q199&lt;&gt;$DP$5,$Q199&lt;=$DP$6,$Q199&lt;&gt;$CN$7),1,0)</f>
        <v>0</v>
      </c>
      <c r="DS199" s="32">
        <f t="shared" ref="DS199" si="9845">IF(AND($U199&lt;&gt;$DP$5,$U199&lt;=$DP$6,$U199&lt;&gt;$CN$7),1,0)</f>
        <v>0</v>
      </c>
      <c r="DT199" s="32">
        <f t="shared" ref="DT199" si="9846">IF(AND($Y199&lt;&gt;$DP$5,$Y199&lt;=$DP$6,$Y199&lt;&gt;$CN$7),1,0)</f>
        <v>0</v>
      </c>
      <c r="DU199" s="32">
        <f t="shared" ref="DU199" si="9847">IF(AND($AG199&lt;&gt;$DP$5,$AG199&lt;=$DP$6,$AG199&lt;&gt;$CN$7),1,0)</f>
        <v>0</v>
      </c>
      <c r="DV199" s="32">
        <f t="shared" ref="DV199" si="9848">IF(AND($AK199&lt;&gt;$DP$5,$AK199&lt;=$DP$6,$AK199&lt;&gt;$CN$7),1,0)</f>
        <v>0</v>
      </c>
      <c r="DW199" s="32">
        <f t="shared" ref="DW199" si="9849">IF(AND($AS199&lt;&gt;$DP$5,$AS199&lt;=$DP$6,$AS199&lt;&gt;$CN$7),1,0)</f>
        <v>0</v>
      </c>
      <c r="DX199" s="32">
        <f t="shared" ref="DX199" si="9850">IF(AND($AW199&lt;&gt;$DP$5,$AW199&lt;=$DP$6,$AW199&lt;&gt;$CN$7),1,0)</f>
        <v>0</v>
      </c>
      <c r="DY199" s="32">
        <f t="shared" ref="DY199" si="9851">IF(AND($BE199&lt;&gt;$DP$5,$BE199&lt;=$DP$6,$BE199&lt;&gt;$CN$7),1,0)</f>
        <v>0</v>
      </c>
      <c r="DZ199" s="32">
        <f t="shared" ref="DZ199" si="9852">IF(AND($BI199&lt;&gt;$DP$5,$BI199&lt;=$DP$6,$BI199&lt;&gt;$CN$7),1,0)</f>
        <v>0</v>
      </c>
      <c r="EA199" s="32">
        <f t="shared" ref="EA199" si="9853">IF(AND($BQ199&lt;&gt;$DP$5,$BQ199&lt;=$DP$6,$BQ199&lt;&gt;$CN$7),1,0)</f>
        <v>0</v>
      </c>
      <c r="EB199" s="32">
        <f t="shared" ref="EB199" si="9854">IF(AND($BU199&lt;&gt;$DP$5,$BU199&lt;=$DP$6,$BU199&lt;&gt;$CN$7),1,0)</f>
        <v>0</v>
      </c>
      <c r="EE199" s="328">
        <f>IF(M199&lt;&gt;"",IF(M199&lt;=$ED$6,1,IF(L199&gt;$ED$6,0,NETWORKDAYS(L199,$ED$6,祭日リスト)/NETWORKDAYS(L199,M199,祭日リスト)))*$GG199*週間進捗報告書!$G$9,0)</f>
        <v>0</v>
      </c>
      <c r="EF199" s="328">
        <f>IF(Q199&lt;&gt;"",IF(Q199&lt;=$ED$6,1,IF(P199&gt;$ED$6,0,NETWORKDAYS(P199,$ED$6,祭日リスト)/NETWORKDAYS(P199,Q199,祭日リスト)))*$GG199*週間進捗報告書!$G$10,0)</f>
        <v>0</v>
      </c>
      <c r="EG199" s="328">
        <f>IF(U199&lt;&gt;"",IF(U199&lt;=$ED$6,1,IF(T199&gt;$ED$6,0,NETWORKDAYS(T199,$ED$6,祭日リスト)/NETWORKDAYS(T199,U199,祭日リスト)))*$GG199*週間進捗報告書!$G$11,0)</f>
        <v>0</v>
      </c>
      <c r="EH199" s="328">
        <f>IF(Y199&lt;&gt;"",IF(Y199&lt;=$ED$6,1,IF(X199&gt;$ED$6,0,NETWORKDAYS(X199,$ED$6,祭日リスト)/NETWORKDAYS(X199,Y199,祭日リスト)))*$GG199*週間進捗報告書!$G$12,0)</f>
        <v>0</v>
      </c>
      <c r="EI199" s="328">
        <f>IF(AG199&lt;&gt;"",IF(AG199&lt;=$ED$6,1,IF(AF199&gt;$ED$6,0,NETWORKDAYS(AF199,$ED$6,祭日リスト)/NETWORKDAYS(AF199,AG199,祭日リスト)))*$GG199*週間進捗報告書!$G$13,0)</f>
        <v>0</v>
      </c>
      <c r="EJ199" s="328">
        <f>IF(AK199&lt;&gt;"",IF(AK199&lt;=$ED$6,1,IF(AJ199&gt;$ED$6,0,NETWORKDAYS(AJ199,$ED$6,祭日リスト)/NETWORKDAYS(AJ199,AK199,祭日リスト)))*$GG199*週間進捗報告書!$G$14,0)</f>
        <v>0</v>
      </c>
      <c r="EK199" s="328">
        <f>IF(AS199&lt;&gt;"",IF(AS199&lt;=$ED$6,1,IF(AR199&gt;$ED$6,0,NETWORKDAYS(AR199,$ED$6,祭日リスト)/NETWORKDAYS(AR199,AS199,祭日リスト)))*$GG199*週間進捗報告書!$G$15,0)</f>
        <v>0</v>
      </c>
      <c r="EL199" s="328">
        <f>IF(AW199&lt;&gt;"",IF(AW199&lt;=$ED$6,1,IF(AV199&gt;$ED$6,0,NETWORKDAYS(AV199,$ED$6,祭日リスト)/NETWORKDAYS(AV199,AW199,祭日リスト)))*$GG199*週間進捗報告書!$G$16,0)</f>
        <v>0</v>
      </c>
      <c r="EM199" s="328">
        <f>IF(BE199&lt;&gt;"",IF(BE199&lt;=$ED$6,1,IF(BD199&gt;$ED$6,0,NETWORKDAYS(BD199,$ED$6,祭日リスト)/NETWORKDAYS(BD199,BE199,祭日リスト)))*$GG199*週間進捗報告書!$G$17,0)</f>
        <v>0</v>
      </c>
      <c r="EN199" s="328">
        <f>IF(BI199&lt;&gt;"",IF(BI199&lt;=$ED$6,1,IF(BH199&gt;$ED$6,0,NETWORKDAYS(BH199,$ED$6,祭日リスト)/NETWORKDAYS(BH199,BI199,祭日リスト)))*$GG199*週間進捗報告書!$G$18,0)</f>
        <v>0</v>
      </c>
      <c r="EO199" s="328">
        <f>IF(BQ199&lt;&gt;"",IF(BQ199&lt;=$ED$6,1,IF(BP199&gt;$ED$6,0,NETWORKDAYS(BP199,$ED$6,祭日リスト)/NETWORKDAYS(BP199,BQ199,祭日リスト)))*$GG199*週間進捗報告書!$G$19,0)</f>
        <v>0</v>
      </c>
      <c r="EP199" s="328">
        <f>IF(BU199&lt;&gt;"",IF(BU199&lt;=$ED$6,1,IF(BT199&gt;$ED$6,0,NETWORKDAYS(BT199,$ED$6,祭日リスト)/NETWORKDAYS(BT199,BU199,祭日リスト)))*$GG199*週間進捗報告書!$G$20,0)</f>
        <v>0</v>
      </c>
      <c r="ER199" s="547">
        <f t="shared" ref="ER199:FC199" si="9855">EE199-EE200</f>
        <v>0</v>
      </c>
      <c r="ES199" s="547">
        <f t="shared" si="9855"/>
        <v>0</v>
      </c>
      <c r="ET199" s="547">
        <f t="shared" si="9855"/>
        <v>0</v>
      </c>
      <c r="EU199" s="547">
        <f t="shared" si="9855"/>
        <v>0</v>
      </c>
      <c r="EV199" s="547">
        <f t="shared" si="9855"/>
        <v>0</v>
      </c>
      <c r="EW199" s="547">
        <f t="shared" si="9855"/>
        <v>0</v>
      </c>
      <c r="EX199" s="547">
        <f t="shared" si="9855"/>
        <v>0</v>
      </c>
      <c r="EY199" s="547">
        <f t="shared" si="9855"/>
        <v>0</v>
      </c>
      <c r="EZ199" s="547">
        <f t="shared" si="9855"/>
        <v>0</v>
      </c>
      <c r="FA199" s="547">
        <f t="shared" si="9855"/>
        <v>0</v>
      </c>
      <c r="FB199" s="547">
        <f t="shared" si="9855"/>
        <v>0</v>
      </c>
      <c r="FC199" s="547">
        <f t="shared" si="9855"/>
        <v>0</v>
      </c>
      <c r="FD199" s="547">
        <f t="shared" ref="FD199" si="9856">SUM(ER199:FC200)</f>
        <v>0</v>
      </c>
      <c r="FE199" s="333"/>
      <c r="FG199" s="32">
        <f>IF(AND($M199&lt;&gt;$FF$7),1,0)</f>
        <v>0</v>
      </c>
      <c r="FH199" s="32">
        <f>IF(AND($Q199&lt;&gt;$FF$7),1,0)</f>
        <v>0</v>
      </c>
      <c r="FI199" s="32">
        <f>IF(AND($U199&lt;&gt;$FF$7),1,0)</f>
        <v>0</v>
      </c>
      <c r="FJ199" s="32">
        <f>IF(AND($Y199&lt;&gt;$FF$7),1,0)</f>
        <v>0</v>
      </c>
      <c r="FK199" s="32">
        <f>IF(AND($AG199&lt;&gt;$FF$7),1,0)</f>
        <v>0</v>
      </c>
      <c r="FL199" s="32">
        <f>IF(AND($AK199&lt;&gt;$FF$7),1,0)</f>
        <v>0</v>
      </c>
      <c r="FM199" s="32">
        <f>IF(AND($AS199&lt;&gt;$FF$7),1,0)</f>
        <v>0</v>
      </c>
      <c r="FN199" s="32">
        <f>IF(AND($AW199&lt;&gt;$FF$7),1,0)</f>
        <v>0</v>
      </c>
      <c r="FO199" s="32">
        <f>IF(AND($BE199&lt;&gt;$FF$7),1,0)</f>
        <v>0</v>
      </c>
      <c r="FP199" s="32">
        <f>IF(AND($BI199&lt;&gt;$FF$7),1,0)</f>
        <v>0</v>
      </c>
      <c r="FQ199" s="32">
        <f>IF(AND($BQ199&lt;&gt;$FF$7),1,0)</f>
        <v>0</v>
      </c>
      <c r="FR199" s="32">
        <f>IF(AND($BU199&lt;&gt;$FF$7),1,0)</f>
        <v>0</v>
      </c>
      <c r="FU199" s="294">
        <f t="shared" ref="FU199" si="9857">IF($K199&lt;&gt;"NG",$GG199,0)</f>
        <v>0</v>
      </c>
      <c r="FV199" s="294">
        <f t="shared" ref="FV199" si="9858">IF($O199&lt;&gt;"NG",$GG199,0)</f>
        <v>0</v>
      </c>
      <c r="FW199" s="294">
        <f t="shared" ref="FW199" si="9859">IF($S199&lt;&gt;"NG",$GG199,0)</f>
        <v>0</v>
      </c>
      <c r="FX199" s="294">
        <f t="shared" ref="FX199" si="9860">IF($W199&lt;&gt;"NG",$GG199,0)</f>
        <v>0</v>
      </c>
      <c r="FY199" s="294">
        <f t="shared" ref="FY199" si="9861">IF($AE199&lt;&gt;"NG",$GG199,0)</f>
        <v>0</v>
      </c>
      <c r="FZ199" s="294">
        <f t="shared" ref="FZ199" si="9862">IF($AI199&lt;&gt;"NG",$GG199,0)</f>
        <v>0</v>
      </c>
      <c r="GA199" s="294">
        <f t="shared" ref="GA199" si="9863">IF($AQ199&lt;&gt;"NG",$GG199,0)</f>
        <v>0</v>
      </c>
      <c r="GB199" s="294">
        <f t="shared" ref="GB199" si="9864">IF($AU199&lt;&gt;"NG",$GG199,0)</f>
        <v>0</v>
      </c>
      <c r="GC199" s="294">
        <f t="shared" ref="GC199" si="9865">IF($BC199&lt;&gt;"NG",$GG199,0)</f>
        <v>0</v>
      </c>
      <c r="GD199" s="294">
        <f t="shared" ref="GD199" si="9866">IF($BG199&lt;&gt;"NG",$GG199,0)</f>
        <v>0</v>
      </c>
      <c r="GE199" s="294">
        <f t="shared" ref="GE199" si="9867">IF($BO199&lt;&gt;"NG",$GG199,0)</f>
        <v>0</v>
      </c>
      <c r="GF199" s="294">
        <f t="shared" ref="GF199" si="9868">IF($BS199&lt;&gt;"NG",$GG199,0)</f>
        <v>0</v>
      </c>
      <c r="GG199" s="294" t="e">
        <f>VLOOKUP($D199,リスト!$D:$S,15,FALSE)</f>
        <v>#N/A</v>
      </c>
      <c r="GH199" s="2" t="e">
        <f>INDEX(リスト!$V:$V,MATCH(中日程計画表!$D199,リスト!$D:$D,0))</f>
        <v>#N/A</v>
      </c>
      <c r="GI199" s="2" t="e">
        <f>INDEX(リスト!$A:$A,MATCH(中日程計画表!$D199,リスト!$D:$D,0))</f>
        <v>#N/A</v>
      </c>
      <c r="GJ199" s="2" t="e">
        <f>INDEX(リスト!$U:$U,MATCH(中日程計画表!$D199,リスト!$D:$D,0))</f>
        <v>#N/A</v>
      </c>
      <c r="GK199" s="5" t="e">
        <f>INDEX(リスト!$W:$W,MATCH(中日程計画表!$D199,リスト!$D:$D,0))</f>
        <v>#N/A</v>
      </c>
      <c r="GL199" s="2" t="s">
        <v>200</v>
      </c>
      <c r="GM199" s="296">
        <f>D199</f>
        <v>0</v>
      </c>
      <c r="GN199" s="296" t="str">
        <f>E199</f>
        <v>企業向け環境自動作成</v>
      </c>
      <c r="GU199" s="460" t="str">
        <f t="shared" ref="GU199" si="9869">AE199</f>
        <v>NG</v>
      </c>
      <c r="GV199" s="460">
        <f t="shared" ref="GV199" si="9870">EI199</f>
        <v>0</v>
      </c>
      <c r="GW199" s="460">
        <f t="shared" ref="GW199" si="9871">EI200</f>
        <v>0</v>
      </c>
      <c r="GX199" s="462">
        <f t="shared" ref="GX199" si="9872">EV199</f>
        <v>0</v>
      </c>
      <c r="GY199" s="460" t="str">
        <f t="shared" ref="GY199" si="9873">AI199</f>
        <v>NG</v>
      </c>
      <c r="GZ199" s="460">
        <f t="shared" ref="GZ199" si="9874">EJ199</f>
        <v>0</v>
      </c>
      <c r="HA199" s="460">
        <f t="shared" ref="HA199" si="9875">EJ200</f>
        <v>0</v>
      </c>
      <c r="HB199" s="462">
        <f t="shared" ref="HB199" si="9876">EW199</f>
        <v>0</v>
      </c>
      <c r="HC199" s="460" t="str">
        <f t="shared" ref="HC199" si="9877">AQ199</f>
        <v>NG</v>
      </c>
      <c r="HD199" s="460">
        <f t="shared" ref="HD199" si="9878">EK199</f>
        <v>0</v>
      </c>
      <c r="HE199" s="460">
        <f t="shared" ref="HE199" si="9879">EK200</f>
        <v>0</v>
      </c>
      <c r="HF199" s="462">
        <f t="shared" ref="HF199" si="9880">EX199</f>
        <v>0</v>
      </c>
      <c r="HG199" s="460" t="str">
        <f t="shared" ref="HG199" si="9881">AU199</f>
        <v>NG</v>
      </c>
      <c r="HH199" s="460">
        <f t="shared" ref="HH199" si="9882">EL199</f>
        <v>0</v>
      </c>
      <c r="HI199" s="460">
        <f t="shared" ref="HI199" si="9883">EL200</f>
        <v>0</v>
      </c>
      <c r="HJ199" s="462">
        <f t="shared" ref="HJ199" si="9884">EY199</f>
        <v>0</v>
      </c>
      <c r="HK199" s="460" t="str">
        <f t="shared" ref="HK199" si="9885">BC199</f>
        <v>NG</v>
      </c>
      <c r="HL199" s="460">
        <f t="shared" ref="HL199" si="9886">EM199</f>
        <v>0</v>
      </c>
      <c r="HM199" s="460">
        <f t="shared" ref="HM199" si="9887">EM200</f>
        <v>0</v>
      </c>
      <c r="HN199" s="462">
        <f t="shared" ref="HN199" si="9888">EZ199</f>
        <v>0</v>
      </c>
      <c r="HO199" s="460" t="str">
        <f t="shared" ref="HO199" si="9889">BG199</f>
        <v>NG</v>
      </c>
      <c r="HP199" s="460">
        <f t="shared" ref="HP199" si="9890">EN199</f>
        <v>0</v>
      </c>
      <c r="HQ199" s="460">
        <f t="shared" ref="HQ199" si="9891">EN200</f>
        <v>0</v>
      </c>
      <c r="HR199" s="462">
        <f t="shared" ref="HR199" si="9892">FA199</f>
        <v>0</v>
      </c>
      <c r="HS199" s="332"/>
    </row>
    <row r="200" spans="1:227" ht="12" customHeight="1">
      <c r="A200" s="489"/>
      <c r="B200" s="487"/>
      <c r="C200" s="475"/>
      <c r="D200" s="485"/>
      <c r="E200" s="483"/>
      <c r="F200" s="317"/>
      <c r="G200" s="317"/>
      <c r="H200" s="317"/>
      <c r="I200" s="317"/>
      <c r="J200" s="316"/>
      <c r="K200" s="481"/>
      <c r="L200" s="77"/>
      <c r="M200" s="77"/>
      <c r="N200" s="471"/>
      <c r="O200" s="475"/>
      <c r="P200" s="77"/>
      <c r="Q200" s="77"/>
      <c r="R200" s="471"/>
      <c r="S200" s="475"/>
      <c r="T200" s="77"/>
      <c r="U200" s="77"/>
      <c r="V200" s="471"/>
      <c r="W200" s="473"/>
      <c r="X200" s="247"/>
      <c r="Y200" s="77"/>
      <c r="Z200" s="479"/>
      <c r="AA200" s="477"/>
      <c r="AB200" s="80"/>
      <c r="AC200" s="80"/>
      <c r="AD200" s="471"/>
      <c r="AE200" s="473"/>
      <c r="AF200" s="77"/>
      <c r="AG200" s="77"/>
      <c r="AH200" s="471"/>
      <c r="AI200" s="473"/>
      <c r="AJ200" s="247"/>
      <c r="AK200" s="77"/>
      <c r="AL200" s="479"/>
      <c r="AM200" s="477"/>
      <c r="AN200" s="80"/>
      <c r="AO200" s="80"/>
      <c r="AP200" s="471"/>
      <c r="AQ200" s="473"/>
      <c r="AR200" s="77"/>
      <c r="AS200" s="77"/>
      <c r="AT200" s="471"/>
      <c r="AU200" s="473"/>
      <c r="AV200" s="77"/>
      <c r="AW200" s="77"/>
      <c r="AX200" s="471"/>
      <c r="AY200" s="477"/>
      <c r="AZ200" s="80"/>
      <c r="BA200" s="80"/>
      <c r="BB200" s="471"/>
      <c r="BC200" s="475"/>
      <c r="BD200" s="77"/>
      <c r="BE200" s="77"/>
      <c r="BF200" s="471"/>
      <c r="BG200" s="473"/>
      <c r="BH200" s="77"/>
      <c r="BI200" s="77"/>
      <c r="BJ200" s="471"/>
      <c r="BK200" s="477"/>
      <c r="BL200" s="80"/>
      <c r="BM200" s="80"/>
      <c r="BN200" s="471"/>
      <c r="BO200" s="475"/>
      <c r="BP200" s="77"/>
      <c r="BQ200" s="77"/>
      <c r="BR200" s="471"/>
      <c r="BS200" s="473"/>
      <c r="BT200" s="77"/>
      <c r="BU200" s="77"/>
      <c r="BV200" s="471"/>
      <c r="BW200" s="469"/>
      <c r="BX200" s="467"/>
      <c r="BY200" s="490"/>
      <c r="CA200" s="19">
        <f t="shared" ref="CA200" si="9893">IF(AND($N199=1,$M200&lt;&gt;$BZ$7),1,0)</f>
        <v>0</v>
      </c>
      <c r="CB200" s="19">
        <f t="shared" ref="CB200" si="9894">IF(AND($R199=1,$Q200&lt;&gt;$BZ$7),1,0)</f>
        <v>0</v>
      </c>
      <c r="CC200" s="19">
        <f t="shared" ref="CC200" si="9895">IF(AND($V199=1,$U200&lt;&gt;$BZ$7),1,0)</f>
        <v>0</v>
      </c>
      <c r="CD200" s="19">
        <f t="shared" ref="CD200" si="9896">IF(AND($Z199=1,$Y200&lt;&gt;$BZ$7),1,0)</f>
        <v>0</v>
      </c>
      <c r="CE200" s="19">
        <f t="shared" ref="CE200" si="9897">IF(AND($AH199=1,$AG200&lt;&gt;$BZ$7),1,0)</f>
        <v>0</v>
      </c>
      <c r="CF200" s="19">
        <f t="shared" ref="CF200" si="9898">IF(AND($AL199=1,$AK200&lt;&gt;$BZ$7),1,0)</f>
        <v>0</v>
      </c>
      <c r="CG200" s="19">
        <f t="shared" ref="CG200" si="9899">IF(AND($AT199=1,$AS200&lt;&gt;$BZ$7),1,0)</f>
        <v>0</v>
      </c>
      <c r="CH200" s="19">
        <f t="shared" ref="CH200" si="9900">IF(AND($AX199=1,$AW200&lt;&gt;$BZ$7),1,0)</f>
        <v>0</v>
      </c>
      <c r="CI200" s="19">
        <f t="shared" ref="CI200" si="9901">IF(AND($BF199=1,$BE200&lt;&gt;$BZ$7),1,0)</f>
        <v>0</v>
      </c>
      <c r="CJ200" s="19">
        <f t="shared" ref="CJ200" si="9902">IF(AND($BJ199=1,$BI200&lt;&gt;$BZ$7),1,0)</f>
        <v>0</v>
      </c>
      <c r="CK200" s="19">
        <f t="shared" ref="CK200" si="9903">IF(AND($BR199=1,$BQ200&lt;&gt;$BZ$7),1,0)</f>
        <v>0</v>
      </c>
      <c r="CL200" s="19">
        <f t="shared" ref="CL200" si="9904">IF(AND($BV199=1,$BU200&lt;&gt;$BZ$7),1,0)</f>
        <v>0</v>
      </c>
      <c r="CO200" s="19">
        <f>IF(AND($M200&lt;&gt;$CN$7,$M200&lt;=$CN$6),1,0)</f>
        <v>0</v>
      </c>
      <c r="CP200" s="19">
        <f>IF(AND($Q200&lt;&gt;$CN$7,$Q200&lt;=$CN$6),1,0)</f>
        <v>0</v>
      </c>
      <c r="CQ200" s="19">
        <f>IF(AND($U200&lt;&gt;$CN$7,$U200&lt;=$CN$6),1,0)</f>
        <v>0</v>
      </c>
      <c r="CR200" s="19">
        <f>IF(AND($Y200&lt;&gt;$CN$7,$Y200&lt;=$CN$6),1,0)</f>
        <v>0</v>
      </c>
      <c r="CS200" s="19">
        <f>IF(AND($AG200&lt;&gt;$CN$7,$AG200&lt;=$CN$6),1,0)</f>
        <v>0</v>
      </c>
      <c r="CT200" s="19">
        <f>IF(AND($AK200&lt;&gt;$CN$7,$AK200&lt;=$CN$6),1,0)</f>
        <v>0</v>
      </c>
      <c r="CU200" s="19">
        <f>IF(AND($AS200&lt;&gt;$CN$7,$AS200&lt;=$CN$6),1,0)</f>
        <v>0</v>
      </c>
      <c r="CV200" s="19">
        <f>IF(AND($AW200&lt;&gt;$CN$7,$AW200&lt;=$CN$6),1,0)</f>
        <v>0</v>
      </c>
      <c r="CW200" s="19">
        <f>IF(AND($BE200&lt;&gt;$CN$7,$BE200&lt;=$CN$6),1,0)</f>
        <v>0</v>
      </c>
      <c r="CX200" s="19">
        <f>IF(AND($BI200&lt;&gt;$CN$7,$BI200&lt;=$CN$6),1,0)</f>
        <v>0</v>
      </c>
      <c r="CY200" s="19">
        <f>IF(AND($BQ200&lt;&gt;$CN$7,$BQ200&lt;=$CN$6),1,0)</f>
        <v>0</v>
      </c>
      <c r="CZ200" s="19">
        <f>IF(AND($BU200&lt;&gt;$CN$7,$BU200&lt;=$CN$6),1,0)</f>
        <v>0</v>
      </c>
      <c r="DC200" s="19">
        <f>IF($N199=1,1,0)</f>
        <v>0</v>
      </c>
      <c r="DD200" s="19">
        <f>IF($R199=1,1,0)</f>
        <v>0</v>
      </c>
      <c r="DE200" s="19">
        <f>IF($V199=1,1,0)</f>
        <v>0</v>
      </c>
      <c r="DF200" s="19">
        <f>IF($Z199=1,1,0)</f>
        <v>0</v>
      </c>
      <c r="DG200" s="19">
        <f>IF($AH199=1,1,0)</f>
        <v>0</v>
      </c>
      <c r="DH200" s="19">
        <f>IF($AL199=1,1,0)</f>
        <v>0</v>
      </c>
      <c r="DI200" s="19">
        <f>IF($AT199=1,1,0)</f>
        <v>0</v>
      </c>
      <c r="DJ200" s="19">
        <f>IF($AX199=1,1,0)</f>
        <v>0</v>
      </c>
      <c r="DK200" s="19">
        <f>IF($BF199=1,1,0)</f>
        <v>0</v>
      </c>
      <c r="DL200" s="19">
        <f>IF($BJ199=1,1,0)</f>
        <v>0</v>
      </c>
      <c r="DM200" s="19">
        <f>IF($BR199=1,1,0)</f>
        <v>0</v>
      </c>
      <c r="DN200" s="19">
        <f>IF($BV199=1,1,0)</f>
        <v>0</v>
      </c>
      <c r="DQ200" s="19">
        <f t="shared" ref="DQ200" si="9905">IF($N199=1,1,0)</f>
        <v>0</v>
      </c>
      <c r="DR200" s="19">
        <f t="shared" ref="DR200" si="9906">IF($R199=1,1,0)</f>
        <v>0</v>
      </c>
      <c r="DS200" s="19">
        <f t="shared" ref="DS200" si="9907">IF($V199=1,1,0)</f>
        <v>0</v>
      </c>
      <c r="DT200" s="19">
        <f t="shared" ref="DT200" si="9908">IF($Z199=1,1,0)</f>
        <v>0</v>
      </c>
      <c r="DU200" s="19">
        <f t="shared" ref="DU200" si="9909">IF($AH199=1,1,0)</f>
        <v>0</v>
      </c>
      <c r="DV200" s="19">
        <f t="shared" ref="DV200" si="9910">IF($AL199=1,1,0)</f>
        <v>0</v>
      </c>
      <c r="DW200" s="19">
        <f t="shared" ref="DW200" si="9911">IF($AT199=1,1,0)</f>
        <v>0</v>
      </c>
      <c r="DX200" s="19">
        <f t="shared" ref="DX200" si="9912">IF($AX199=1,1,0)</f>
        <v>0</v>
      </c>
      <c r="DY200" s="19">
        <f t="shared" ref="DY200" si="9913">IF($BF199=1,1,0)</f>
        <v>0</v>
      </c>
      <c r="DZ200" s="19">
        <f t="shared" ref="DZ200" si="9914">IF($BJ199=1,1,0)</f>
        <v>0</v>
      </c>
      <c r="EA200" s="19">
        <f t="shared" ref="EA200" si="9915">IF($BR199=1,1,0)</f>
        <v>0</v>
      </c>
      <c r="EB200" s="19">
        <f t="shared" ref="EB200" si="9916">IF($BV199=1,1,0)</f>
        <v>0</v>
      </c>
      <c r="EE200" s="329">
        <f>N199*$FU200*週間進捗報告書!$G$9</f>
        <v>0</v>
      </c>
      <c r="EF200" s="329">
        <f>R199*$FV200*週間進捗報告書!$G$10</f>
        <v>0</v>
      </c>
      <c r="EG200" s="329">
        <f>V199*$FW200*週間進捗報告書!$G$11</f>
        <v>0</v>
      </c>
      <c r="EH200" s="329">
        <f>Z199*$FX200*週間進捗報告書!$G$12</f>
        <v>0</v>
      </c>
      <c r="EI200" s="329">
        <f>AH199*$FY200*週間進捗報告書!$G$13</f>
        <v>0</v>
      </c>
      <c r="EJ200" s="329">
        <f>AL199*$FZ200*週間進捗報告書!$G$14</f>
        <v>0</v>
      </c>
      <c r="EK200" s="329">
        <f>AT199*$GA200*週間進捗報告書!$G$15</f>
        <v>0</v>
      </c>
      <c r="EL200" s="329">
        <f>AX199*$GB200*週間進捗報告書!$G$16</f>
        <v>0</v>
      </c>
      <c r="EM200" s="329">
        <f>BF199*$GC200*週間進捗報告書!$G$17</f>
        <v>0</v>
      </c>
      <c r="EN200" s="329">
        <f>BJ199*$GD200*週間進捗報告書!$G$18</f>
        <v>0</v>
      </c>
      <c r="EO200" s="329">
        <f>BR199*$GE200*週間進捗報告書!$G$19</f>
        <v>0</v>
      </c>
      <c r="EP200" s="329">
        <f>BV199*$GF200*週間進捗報告書!$G$20</f>
        <v>0</v>
      </c>
      <c r="ER200" s="547"/>
      <c r="ES200" s="547"/>
      <c r="ET200" s="547"/>
      <c r="EU200" s="547"/>
      <c r="EV200" s="547"/>
      <c r="EW200" s="547"/>
      <c r="EX200" s="547"/>
      <c r="EY200" s="547"/>
      <c r="EZ200" s="547"/>
      <c r="FA200" s="547"/>
      <c r="FB200" s="547"/>
      <c r="FC200" s="547"/>
      <c r="FD200" s="547"/>
      <c r="FE200" s="332"/>
      <c r="FG200" s="19"/>
      <c r="FH200" s="19"/>
      <c r="FI200" s="19"/>
      <c r="FJ200" s="19"/>
      <c r="FK200" s="19"/>
      <c r="FL200" s="19"/>
      <c r="FM200" s="19"/>
      <c r="FN200" s="19"/>
      <c r="FO200" s="19"/>
      <c r="FP200" s="19"/>
      <c r="FQ200" s="19"/>
      <c r="FR200" s="19"/>
      <c r="FU200" s="295">
        <f t="shared" ref="FU200" si="9917">FU199</f>
        <v>0</v>
      </c>
      <c r="FV200" s="295">
        <f t="shared" ref="FV200" si="9918">FV199</f>
        <v>0</v>
      </c>
      <c r="FW200" s="295">
        <f t="shared" ref="FW200" si="9919">FW199</f>
        <v>0</v>
      </c>
      <c r="FX200" s="295">
        <f t="shared" ref="FX200" si="9920">FX199</f>
        <v>0</v>
      </c>
      <c r="FY200" s="295">
        <f t="shared" ref="FY200" si="9921">FY199</f>
        <v>0</v>
      </c>
      <c r="FZ200" s="295">
        <f t="shared" ref="FZ200" si="9922">FZ199</f>
        <v>0</v>
      </c>
      <c r="GA200" s="295">
        <f t="shared" ref="GA200" si="9923">GA199</f>
        <v>0</v>
      </c>
      <c r="GB200" s="295">
        <f t="shared" ref="GB200" si="9924">GB199</f>
        <v>0</v>
      </c>
      <c r="GC200" s="295">
        <f t="shared" ref="GC200" si="9925">GC199</f>
        <v>0</v>
      </c>
      <c r="GD200" s="295">
        <f t="shared" ref="GD200" si="9926">GD199</f>
        <v>0</v>
      </c>
      <c r="GE200" s="295">
        <f t="shared" ref="GE200" si="9927">GE199</f>
        <v>0</v>
      </c>
      <c r="GF200" s="295">
        <f t="shared" ref="GF200" si="9928">GF199</f>
        <v>0</v>
      </c>
      <c r="GG200" s="295" t="e">
        <f t="shared" ref="GG200" si="9929">GG199</f>
        <v>#N/A</v>
      </c>
      <c r="GH200" s="2" t="e">
        <f>INDEX(リスト!$V:$V,MATCH(中日程計画表!$D199,リスト!$D:$D,0))</f>
        <v>#N/A</v>
      </c>
      <c r="GI200" s="2" t="e">
        <f>INDEX(リスト!$A:$A,MATCH(中日程計画表!$D199,リスト!$D:$D,0))</f>
        <v>#N/A</v>
      </c>
      <c r="GJ200" s="2" t="e">
        <f>INDEX(リスト!$U:$U,MATCH(中日程計画表!$D199,リスト!$D:$D,0))</f>
        <v>#N/A</v>
      </c>
      <c r="GK200" s="5" t="e">
        <f>INDEX(リスト!$W:$W,MATCH(中日程計画表!$D199,リスト!$D:$D,0))</f>
        <v>#N/A</v>
      </c>
      <c r="GL200" s="2" t="s">
        <v>201</v>
      </c>
      <c r="GM200" s="296">
        <f t="shared" ref="GM200" si="9930">GM199</f>
        <v>0</v>
      </c>
      <c r="GN200" s="296" t="str">
        <f t="shared" ref="GN200" si="9931">GN199</f>
        <v>企業向け環境自動作成</v>
      </c>
      <c r="GU200" s="461"/>
      <c r="GV200" s="460"/>
      <c r="GW200" s="460"/>
      <c r="GX200" s="461"/>
      <c r="GY200" s="461"/>
      <c r="GZ200" s="460"/>
      <c r="HA200" s="460"/>
      <c r="HB200" s="461"/>
      <c r="HC200" s="461"/>
      <c r="HD200" s="460"/>
      <c r="HE200" s="460"/>
      <c r="HF200" s="461"/>
      <c r="HG200" s="461"/>
      <c r="HH200" s="460"/>
      <c r="HI200" s="460"/>
      <c r="HJ200" s="461"/>
      <c r="HK200" s="461"/>
      <c r="HL200" s="460"/>
      <c r="HM200" s="460"/>
      <c r="HN200" s="461"/>
      <c r="HO200" s="461"/>
      <c r="HP200" s="460"/>
      <c r="HQ200" s="460"/>
      <c r="HR200" s="461"/>
      <c r="HS200" s="4"/>
    </row>
    <row r="201" spans="1:227" ht="12" customHeight="1">
      <c r="A201" s="488">
        <f t="shared" ref="A201" ca="1" si="9932">INDIRECT("リスト!A"&amp;B201+6)</f>
        <v>0</v>
      </c>
      <c r="B201" s="486">
        <f t="shared" ref="B201" si="9933">ROUNDDOWN((ROW()-6)/2,0)+1</f>
        <v>98</v>
      </c>
      <c r="C201" s="474">
        <f>機能グループ名</f>
        <v>0</v>
      </c>
      <c r="D201" s="484">
        <f>機能ID</f>
        <v>0</v>
      </c>
      <c r="E201" s="482" t="str">
        <f>機能名</f>
        <v>企業側作業</v>
      </c>
      <c r="F201" s="315"/>
      <c r="G201" s="315"/>
      <c r="H201" s="315"/>
      <c r="I201" s="315"/>
      <c r="J201" s="316"/>
      <c r="K201" s="480" t="str">
        <f>担当者_SR</f>
        <v>NG</v>
      </c>
      <c r="L201" s="76"/>
      <c r="M201" s="76"/>
      <c r="N201" s="470"/>
      <c r="O201" s="474" t="str">
        <f>担当者_SRR</f>
        <v>NG</v>
      </c>
      <c r="P201" s="76"/>
      <c r="Q201" s="76"/>
      <c r="R201" s="470"/>
      <c r="S201" s="474" t="str">
        <f>担当者_DS</f>
        <v>NG</v>
      </c>
      <c r="T201" s="76"/>
      <c r="U201" s="76"/>
      <c r="V201" s="470"/>
      <c r="W201" s="472" t="str">
        <f>担当者_DSR</f>
        <v>NG</v>
      </c>
      <c r="X201" s="76"/>
      <c r="Y201" s="76"/>
      <c r="Z201" s="470"/>
      <c r="AA201" s="476"/>
      <c r="AB201" s="79"/>
      <c r="AC201" s="79"/>
      <c r="AD201" s="470">
        <f>IF(AC202 &lt;&gt; "",1,0)</f>
        <v>0</v>
      </c>
      <c r="AE201" s="472" t="str">
        <f>担当者_CD</f>
        <v>NG</v>
      </c>
      <c r="AF201" s="76"/>
      <c r="AG201" s="76"/>
      <c r="AH201" s="470"/>
      <c r="AI201" s="472" t="str">
        <f>担当者_DD</f>
        <v>NG</v>
      </c>
      <c r="AJ201" s="76"/>
      <c r="AK201" s="76"/>
      <c r="AL201" s="470"/>
      <c r="AM201" s="476"/>
      <c r="AN201" s="79"/>
      <c r="AO201" s="79"/>
      <c r="AP201" s="470">
        <f>IF(AO202 &lt;&gt; "",1,0)</f>
        <v>0</v>
      </c>
      <c r="AQ201" s="472" t="str">
        <f>担当者_MCL</f>
        <v>NG</v>
      </c>
      <c r="AR201" s="76"/>
      <c r="AS201" s="76"/>
      <c r="AT201" s="470"/>
      <c r="AU201" s="472" t="str">
        <f>担当者_MCLR</f>
        <v>NG</v>
      </c>
      <c r="AV201" s="76"/>
      <c r="AW201" s="76"/>
      <c r="AX201" s="470"/>
      <c r="AY201" s="476"/>
      <c r="AZ201" s="79"/>
      <c r="BA201" s="79"/>
      <c r="BB201" s="470">
        <f>IF(BA202 &lt;&gt; "",1,0)</f>
        <v>0</v>
      </c>
      <c r="BC201" s="474" t="str">
        <f>担当者_MT</f>
        <v>NG</v>
      </c>
      <c r="BD201" s="76"/>
      <c r="BE201" s="76"/>
      <c r="BF201" s="470"/>
      <c r="BG201" s="472" t="str">
        <f>担当者_M検</f>
        <v>NG</v>
      </c>
      <c r="BH201" s="76"/>
      <c r="BI201" s="76"/>
      <c r="BJ201" s="470"/>
      <c r="BK201" s="476"/>
      <c r="BL201" s="79"/>
      <c r="BM201" s="79"/>
      <c r="BN201" s="470">
        <v>0</v>
      </c>
      <c r="BO201" s="474" t="str">
        <f>担当者_モテ</f>
        <v>NG</v>
      </c>
      <c r="BP201" s="76"/>
      <c r="BQ201" s="76"/>
      <c r="BR201" s="470"/>
      <c r="BS201" s="472" t="str">
        <f>担当者_モテR</f>
        <v>NG</v>
      </c>
      <c r="BT201" s="76"/>
      <c r="BU201" s="76"/>
      <c r="BV201" s="470"/>
      <c r="BW201" s="468">
        <f t="shared" ref="BW201" si="9934">IFERROR(SUM(IF(K201&lt;&gt;"NG",N201*K$1,0),IF(O201&lt;&gt;"NG",R201*O$1,0),IF(S201&lt;&gt;"NG",V201*S$1,0),IF(W201&lt;&gt;"NG",Z201*W$1,0),IF(AA201&lt;&gt;"NG",AD201*AA$1,0),IF(AE201&lt;&gt;"NG",AH201*AE$1,0),IF(AI201&lt;&gt;"NG",AL201*AI$1,0),IF(AM201&lt;&gt;"NG",AP201*AM$1,0),IF(AQ201&lt;&gt;"NG",AT201*AQ$1,0),IF(AU201&lt;&gt;"NG",AX201*AU$1,0),IF(AY201&lt;&gt;"NG",BB201*AY$1,0),IF(BC201&lt;&gt;"NG",BF201*BC$1,0),IF(BG201&lt;&gt;"NG",BJ201*BG$1,0),IF(BK201&lt;&gt;"NG",BN201*BK$1,0),IF(BO201&lt;&gt;"NG",BR201*BO$1,0),IF(BS201&lt;&gt;"NG",BV201*BS$1,0))/SUM(IF(K201&lt;&gt;"NG",K$1,0),IF(O201&lt;&gt;"NG",O$1,0),IF(S201&lt;&gt;"NG",S$1,0),IF(W201&lt;&gt;"NG",W$1,0),IF(AA201&lt;&gt;"NG",AA$1,0),IF(AE201&lt;&gt;"NG",AE$1,0),IF(AI201&lt;&gt;"NG",AI$1,0),IF(AM201&lt;&gt;"NG",AM$1,0),IF(AQ201&lt;&gt;"NG",AQ$1,0),IF(AU201&lt;&gt;"NG",AU$1,0),IF(AY201&lt;&gt;"NG",AY$1,0),IF(BC201&lt;&gt;"NG",BC$1,0),IF(BG201&lt;&gt;"NG",BG$1,0),IF(BK201&lt;&gt;"NG",BK$1,0),IF(BO201&lt;&gt;"NG",BO$1,0),IF(BS201&lt;&gt;"NG",BS$1,0)),0)</f>
        <v>0</v>
      </c>
      <c r="BX201" s="466"/>
      <c r="BY201" s="490"/>
      <c r="BZ201" s="5"/>
      <c r="CA201" s="32">
        <f t="shared" ref="CA201" si="9935">IF(AND($M201&lt;&gt;$BZ$5,$M201&lt;=$BZ$6,$M201&lt;&gt;$BZ$7),1,0)</f>
        <v>0</v>
      </c>
      <c r="CB201" s="32">
        <f t="shared" ref="CB201" si="9936">IF(AND($Q201&lt;&gt;$BZ$5,$Q201&lt;=$BZ$6,$Q201&lt;&gt;$BZ$7),1,0)</f>
        <v>0</v>
      </c>
      <c r="CC201" s="32">
        <f t="shared" ref="CC201" si="9937">IF(AND($U201&lt;&gt;$BZ$5,$U201&lt;=$BZ$6,$U201&lt;&gt;$BZ$7),1,0)</f>
        <v>0</v>
      </c>
      <c r="CD201" s="32">
        <f t="shared" ref="CD201" si="9938">IF(AND($Y201&lt;&gt;$BZ$5,$Y201&lt;=$BZ$6,$Y201&lt;&gt;$BZ$7),1,0)</f>
        <v>0</v>
      </c>
      <c r="CE201" s="32">
        <f t="shared" ref="CE201" si="9939">IF(AND($AG201&lt;&gt;$BZ$5,$AG201&lt;=$BZ$6,$AG201&lt;&gt;$BZ$7),1,0)</f>
        <v>0</v>
      </c>
      <c r="CF201" s="32">
        <f t="shared" ref="CF201" si="9940">IF(AND($AK201&lt;&gt;$BZ$5,$AK201&lt;=$BZ$6,$AK201&lt;&gt;$BZ$7),1,0)</f>
        <v>0</v>
      </c>
      <c r="CG201" s="32">
        <f t="shared" ref="CG201" si="9941">IF(AND($AS201&lt;&gt;$BZ$5,$AS201&lt;=$BZ$6,$AS201&lt;&gt;$BZ$7),1,0)</f>
        <v>0</v>
      </c>
      <c r="CH201" s="32">
        <f t="shared" ref="CH201" si="9942">IF(AND($AW201&lt;&gt;$BZ$5,$AW201&lt;=$BZ$6,$AW201&lt;&gt;$BZ$7),1,0)</f>
        <v>0</v>
      </c>
      <c r="CI201" s="32">
        <f t="shared" ref="CI201" si="9943">IF(AND($BE201&lt;&gt;$BZ$5,$BE201&lt;=$BZ$6,$BE201&lt;&gt;$BZ$7),1,0)</f>
        <v>0</v>
      </c>
      <c r="CJ201" s="32">
        <f t="shared" ref="CJ201" si="9944">IF(AND($BI201&lt;&gt;$BZ$5,$BI201&lt;=$BZ$6,$BI201&lt;&gt;$BZ$7),1,0)</f>
        <v>0</v>
      </c>
      <c r="CK201" s="32">
        <f t="shared" ref="CK201" si="9945">IF(AND($BQ201&lt;&gt;$BZ$5,$BQ201&lt;=$BZ$6,$BQ201&lt;&gt;$BZ$7),1,0)</f>
        <v>0</v>
      </c>
      <c r="CL201" s="32">
        <f t="shared" ref="CL201" si="9946">IF(AND($BU201&lt;&gt;$BZ$5,$BU201&lt;=$BZ$6,$BU201&lt;&gt;$BZ$7),1,0)</f>
        <v>0</v>
      </c>
      <c r="CO201" s="32">
        <f>IF(AND($M201&lt;&gt;$CN$5,$M201&lt;=$CN$6,$M201&lt;&gt;$CN$7),1,0)</f>
        <v>0</v>
      </c>
      <c r="CP201" s="32">
        <f>IF(AND($Q201&lt;&gt;$CN$5,$Q201&lt;=$CN$6,$Q201&lt;&gt;$CN$7),1,0)</f>
        <v>0</v>
      </c>
      <c r="CQ201" s="32">
        <f>IF(AND($U201&lt;&gt;$CN$5,$U201&lt;=$CN$6,$U201&lt;&gt;$CN$7),1,0)</f>
        <v>0</v>
      </c>
      <c r="CR201" s="32">
        <f>IF(AND($Y201&lt;&gt;$CN$5,$Y201&lt;=$CN$6,$Y201&lt;&gt;$CN$7),1,0)</f>
        <v>0</v>
      </c>
      <c r="CS201" s="32">
        <f>IF(AND($AG201&lt;&gt;$CN$5,$AG201&lt;=$CN$6,$AG201&lt;&gt;$CN$7),1,0)</f>
        <v>0</v>
      </c>
      <c r="CT201" s="32">
        <f>IF(AND($AK201&lt;&gt;$CN$5,$AK201&lt;=$CN$6,$AK201&lt;&gt;$CN$7),1,0)</f>
        <v>0</v>
      </c>
      <c r="CU201" s="32">
        <f>IF(AND($AS201&lt;&gt;$CN$5,$AS201&lt;=$CN$6,$AS201&lt;&gt;$CN$7),1,0)</f>
        <v>0</v>
      </c>
      <c r="CV201" s="32">
        <f>IF(AND($AW201&lt;&gt;$CN$5,$AW201&lt;=$CN$6,$AW201&lt;&gt;$CN$7),1,0)</f>
        <v>0</v>
      </c>
      <c r="CW201" s="32">
        <f>IF(AND($BE201&lt;&gt;$CN$5,$BE201&lt;=$CN$6,$BE201&lt;&gt;$CN$7),1,0)</f>
        <v>0</v>
      </c>
      <c r="CX201" s="32">
        <f>IF(AND($BI201&lt;&gt;$CN$5,$BI201&lt;=$CN$6,$BI201&lt;&gt;$CN$7),1,0)</f>
        <v>0</v>
      </c>
      <c r="CY201" s="32">
        <f>IF(AND($BQ201&lt;&gt;$CN$5,$BQ201&lt;=$CN$6,$BQ201&lt;&gt;$CN$7),1,0)</f>
        <v>0</v>
      </c>
      <c r="CZ201" s="32">
        <f>IF(AND($BU201&lt;&gt;$CN$5,$BU201&lt;=$CN$6,$BU201&lt;&gt;$CN$7),1,0)</f>
        <v>0</v>
      </c>
      <c r="DC201" s="32">
        <f>IF(AND($M201&lt;&gt;$DB$5,$M201&lt;=$DB$6,$M201&lt;&gt;$CN$7),1,0)</f>
        <v>0</v>
      </c>
      <c r="DD201" s="32">
        <f>IF(AND($Q201&lt;&gt;$DB$5,$Q201&lt;=$DB$6,$Q201&lt;&gt;$CN$7),1,0)</f>
        <v>0</v>
      </c>
      <c r="DE201" s="32">
        <f>IF(AND($U201&lt;&gt;$DB$5,$U201&lt;=$DB$6,$U201&lt;&gt;$CN$7),1,0)</f>
        <v>0</v>
      </c>
      <c r="DF201" s="32">
        <f>IF(AND($Y201&lt;&gt;$DB$5,$Y201&lt;=$DB$6,$Y201&lt;&gt;$CN$7),1,0)</f>
        <v>0</v>
      </c>
      <c r="DG201" s="32">
        <f>IF(AND($AG201&lt;&gt;$DB$5,$AG201&lt;=$DB$6,$AG201&lt;&gt;$CN$7),1,0)</f>
        <v>0</v>
      </c>
      <c r="DH201" s="32">
        <f>IF(AND($AK201&lt;&gt;$DB$5,$AK201&lt;=$DB$6,$AK201&lt;&gt;$CN$7),1,0)</f>
        <v>0</v>
      </c>
      <c r="DI201" s="32">
        <f>IF(AND($AS201&lt;&gt;$DB$5,$AS201&lt;=$DB$6,$AS201&lt;&gt;$CN$7),1,0)</f>
        <v>0</v>
      </c>
      <c r="DJ201" s="32">
        <f>IF(AND($AW201&lt;&gt;$DB$5,$AW201&lt;=$DB$6,$AW201&lt;&gt;$CN$7),1,0)</f>
        <v>0</v>
      </c>
      <c r="DK201" s="32">
        <f>IF(AND($BE201&lt;&gt;$DB$5,$BE201&lt;=$DB$6,$BE201&lt;&gt;$CN$7),1,0)</f>
        <v>0</v>
      </c>
      <c r="DL201" s="32">
        <f>IF(AND($BI201&lt;&gt;$DB$5,$BI201&lt;=$DB$6,$BI201&lt;&gt;$CN$7),1,0)</f>
        <v>0</v>
      </c>
      <c r="DM201" s="32">
        <f>IF(AND($BQ201&lt;&gt;$DB$5,$BQ201&lt;=$DB$6,$BQ201&lt;&gt;$CN$7),1,0)</f>
        <v>0</v>
      </c>
      <c r="DN201" s="32">
        <f>IF(AND($BU201&lt;&gt;$DB$5,$BU201&lt;=$DB$6,$BU201&lt;&gt;$CN$7),1,0)</f>
        <v>0</v>
      </c>
      <c r="DQ201" s="32">
        <f t="shared" ref="DQ201" si="9947">IF(AND($M201&lt;&gt;$DP$5,$M201&lt;=$DP$6,$M201&lt;&gt;$CN$7),1,0)</f>
        <v>0</v>
      </c>
      <c r="DR201" s="32">
        <f t="shared" ref="DR201" si="9948">IF(AND($Q201&lt;&gt;$DP$5,$Q201&lt;=$DP$6,$Q201&lt;&gt;$CN$7),1,0)</f>
        <v>0</v>
      </c>
      <c r="DS201" s="32">
        <f t="shared" ref="DS201" si="9949">IF(AND($U201&lt;&gt;$DP$5,$U201&lt;=$DP$6,$U201&lt;&gt;$CN$7),1,0)</f>
        <v>0</v>
      </c>
      <c r="DT201" s="32">
        <f t="shared" ref="DT201" si="9950">IF(AND($Y201&lt;&gt;$DP$5,$Y201&lt;=$DP$6,$Y201&lt;&gt;$CN$7),1,0)</f>
        <v>0</v>
      </c>
      <c r="DU201" s="32">
        <f t="shared" ref="DU201" si="9951">IF(AND($AG201&lt;&gt;$DP$5,$AG201&lt;=$DP$6,$AG201&lt;&gt;$CN$7),1,0)</f>
        <v>0</v>
      </c>
      <c r="DV201" s="32">
        <f t="shared" ref="DV201" si="9952">IF(AND($AK201&lt;&gt;$DP$5,$AK201&lt;=$DP$6,$AK201&lt;&gt;$CN$7),1,0)</f>
        <v>0</v>
      </c>
      <c r="DW201" s="32">
        <f t="shared" ref="DW201" si="9953">IF(AND($AS201&lt;&gt;$DP$5,$AS201&lt;=$DP$6,$AS201&lt;&gt;$CN$7),1,0)</f>
        <v>0</v>
      </c>
      <c r="DX201" s="32">
        <f t="shared" ref="DX201" si="9954">IF(AND($AW201&lt;&gt;$DP$5,$AW201&lt;=$DP$6,$AW201&lt;&gt;$CN$7),1,0)</f>
        <v>0</v>
      </c>
      <c r="DY201" s="32">
        <f t="shared" ref="DY201" si="9955">IF(AND($BE201&lt;&gt;$DP$5,$BE201&lt;=$DP$6,$BE201&lt;&gt;$CN$7),1,0)</f>
        <v>0</v>
      </c>
      <c r="DZ201" s="32">
        <f t="shared" ref="DZ201" si="9956">IF(AND($BI201&lt;&gt;$DP$5,$BI201&lt;=$DP$6,$BI201&lt;&gt;$CN$7),1,0)</f>
        <v>0</v>
      </c>
      <c r="EA201" s="32">
        <f t="shared" ref="EA201" si="9957">IF(AND($BQ201&lt;&gt;$DP$5,$BQ201&lt;=$DP$6,$BQ201&lt;&gt;$CN$7),1,0)</f>
        <v>0</v>
      </c>
      <c r="EB201" s="32">
        <f t="shared" ref="EB201" si="9958">IF(AND($BU201&lt;&gt;$DP$5,$BU201&lt;=$DP$6,$BU201&lt;&gt;$CN$7),1,0)</f>
        <v>0</v>
      </c>
      <c r="EE201" s="328">
        <f>IF(M201&lt;&gt;"",IF(M201&lt;=$ED$6,1,IF(L201&gt;$ED$6,0,NETWORKDAYS(L201,$ED$6,祭日リスト)/NETWORKDAYS(L201,M201,祭日リスト)))*$GG201*週間進捗報告書!$G$9,0)</f>
        <v>0</v>
      </c>
      <c r="EF201" s="328">
        <f>IF(Q201&lt;&gt;"",IF(Q201&lt;=$ED$6,1,IF(P201&gt;$ED$6,0,NETWORKDAYS(P201,$ED$6,祭日リスト)/NETWORKDAYS(P201,Q201,祭日リスト)))*$GG201*週間進捗報告書!$G$10,0)</f>
        <v>0</v>
      </c>
      <c r="EG201" s="328">
        <f>IF(U201&lt;&gt;"",IF(U201&lt;=$ED$6,1,IF(T201&gt;$ED$6,0,NETWORKDAYS(T201,$ED$6,祭日リスト)/NETWORKDAYS(T201,U201,祭日リスト)))*$GG201*週間進捗報告書!$G$11,0)</f>
        <v>0</v>
      </c>
      <c r="EH201" s="328">
        <f>IF(Y201&lt;&gt;"",IF(Y201&lt;=$ED$6,1,IF(X201&gt;$ED$6,0,NETWORKDAYS(X201,$ED$6,祭日リスト)/NETWORKDAYS(X201,Y201,祭日リスト)))*$GG201*週間進捗報告書!$G$12,0)</f>
        <v>0</v>
      </c>
      <c r="EI201" s="328">
        <f>IF(AG201&lt;&gt;"",IF(AG201&lt;=$ED$6,1,IF(AF201&gt;$ED$6,0,NETWORKDAYS(AF201,$ED$6,祭日リスト)/NETWORKDAYS(AF201,AG201,祭日リスト)))*$GG201*週間進捗報告書!$G$13,0)</f>
        <v>0</v>
      </c>
      <c r="EJ201" s="328">
        <f>IF(AK201&lt;&gt;"",IF(AK201&lt;=$ED$6,1,IF(AJ201&gt;$ED$6,0,NETWORKDAYS(AJ201,$ED$6,祭日リスト)/NETWORKDAYS(AJ201,AK201,祭日リスト)))*$GG201*週間進捗報告書!$G$14,0)</f>
        <v>0</v>
      </c>
      <c r="EK201" s="328">
        <f>IF(AS201&lt;&gt;"",IF(AS201&lt;=$ED$6,1,IF(AR201&gt;$ED$6,0,NETWORKDAYS(AR201,$ED$6,祭日リスト)/NETWORKDAYS(AR201,AS201,祭日リスト)))*$GG201*週間進捗報告書!$G$15,0)</f>
        <v>0</v>
      </c>
      <c r="EL201" s="328">
        <f>IF(AW201&lt;&gt;"",IF(AW201&lt;=$ED$6,1,IF(AV201&gt;$ED$6,0,NETWORKDAYS(AV201,$ED$6,祭日リスト)/NETWORKDAYS(AV201,AW201,祭日リスト)))*$GG201*週間進捗報告書!$G$16,0)</f>
        <v>0</v>
      </c>
      <c r="EM201" s="328">
        <f>IF(BE201&lt;&gt;"",IF(BE201&lt;=$ED$6,1,IF(BD201&gt;$ED$6,0,NETWORKDAYS(BD201,$ED$6,祭日リスト)/NETWORKDAYS(BD201,BE201,祭日リスト)))*$GG201*週間進捗報告書!$G$17,0)</f>
        <v>0</v>
      </c>
      <c r="EN201" s="328">
        <f>IF(BI201&lt;&gt;"",IF(BI201&lt;=$ED$6,1,IF(BH201&gt;$ED$6,0,NETWORKDAYS(BH201,$ED$6,祭日リスト)/NETWORKDAYS(BH201,BI201,祭日リスト)))*$GG201*週間進捗報告書!$G$18,0)</f>
        <v>0</v>
      </c>
      <c r="EO201" s="328">
        <f>IF(BQ201&lt;&gt;"",IF(BQ201&lt;=$ED$6,1,IF(BP201&gt;$ED$6,0,NETWORKDAYS(BP201,$ED$6,祭日リスト)/NETWORKDAYS(BP201,BQ201,祭日リスト)))*$GG201*週間進捗報告書!$G$19,0)</f>
        <v>0</v>
      </c>
      <c r="EP201" s="328">
        <f>IF(BU201&lt;&gt;"",IF(BU201&lt;=$ED$6,1,IF(BT201&gt;$ED$6,0,NETWORKDAYS(BT201,$ED$6,祭日リスト)/NETWORKDAYS(BT201,BU201,祭日リスト)))*$GG201*週間進捗報告書!$G$20,0)</f>
        <v>0</v>
      </c>
      <c r="ER201" s="547">
        <f t="shared" ref="ER201:FC201" si="9959">EE201-EE202</f>
        <v>0</v>
      </c>
      <c r="ES201" s="547">
        <f t="shared" si="9959"/>
        <v>0</v>
      </c>
      <c r="ET201" s="547">
        <f t="shared" si="9959"/>
        <v>0</v>
      </c>
      <c r="EU201" s="547">
        <f t="shared" si="9959"/>
        <v>0</v>
      </c>
      <c r="EV201" s="547">
        <f t="shared" si="9959"/>
        <v>0</v>
      </c>
      <c r="EW201" s="547">
        <f t="shared" si="9959"/>
        <v>0</v>
      </c>
      <c r="EX201" s="547">
        <f t="shared" si="9959"/>
        <v>0</v>
      </c>
      <c r="EY201" s="547">
        <f t="shared" si="9959"/>
        <v>0</v>
      </c>
      <c r="EZ201" s="547">
        <f t="shared" si="9959"/>
        <v>0</v>
      </c>
      <c r="FA201" s="547">
        <f t="shared" si="9959"/>
        <v>0</v>
      </c>
      <c r="FB201" s="547">
        <f t="shared" si="9959"/>
        <v>0</v>
      </c>
      <c r="FC201" s="547">
        <f t="shared" si="9959"/>
        <v>0</v>
      </c>
      <c r="FD201" s="547">
        <f t="shared" ref="FD201" si="9960">SUM(ER201:FC202)</f>
        <v>0</v>
      </c>
      <c r="FE201" s="333"/>
      <c r="FG201" s="32">
        <f>IF(AND($M201&lt;&gt;$FF$7),1,0)</f>
        <v>0</v>
      </c>
      <c r="FH201" s="32">
        <f>IF(AND($Q201&lt;&gt;$FF$7),1,0)</f>
        <v>0</v>
      </c>
      <c r="FI201" s="32">
        <f>IF(AND($U201&lt;&gt;$FF$7),1,0)</f>
        <v>0</v>
      </c>
      <c r="FJ201" s="32">
        <f>IF(AND($Y201&lt;&gt;$FF$7),1,0)</f>
        <v>0</v>
      </c>
      <c r="FK201" s="32">
        <f>IF(AND($AG201&lt;&gt;$FF$7),1,0)</f>
        <v>0</v>
      </c>
      <c r="FL201" s="32">
        <f>IF(AND($AK201&lt;&gt;$FF$7),1,0)</f>
        <v>0</v>
      </c>
      <c r="FM201" s="32">
        <f>IF(AND($AS201&lt;&gt;$FF$7),1,0)</f>
        <v>0</v>
      </c>
      <c r="FN201" s="32">
        <f>IF(AND($AW201&lt;&gt;$FF$7),1,0)</f>
        <v>0</v>
      </c>
      <c r="FO201" s="32">
        <f>IF(AND($BE201&lt;&gt;$FF$7),1,0)</f>
        <v>0</v>
      </c>
      <c r="FP201" s="32">
        <f>IF(AND($BI201&lt;&gt;$FF$7),1,0)</f>
        <v>0</v>
      </c>
      <c r="FQ201" s="32">
        <f>IF(AND($BQ201&lt;&gt;$FF$7),1,0)</f>
        <v>0</v>
      </c>
      <c r="FR201" s="32">
        <f>IF(AND($BU201&lt;&gt;$FF$7),1,0)</f>
        <v>0</v>
      </c>
      <c r="FU201" s="294">
        <f t="shared" ref="FU201" si="9961">IF($K201&lt;&gt;"NG",$GG201,0)</f>
        <v>0</v>
      </c>
      <c r="FV201" s="294">
        <f t="shared" ref="FV201" si="9962">IF($O201&lt;&gt;"NG",$GG201,0)</f>
        <v>0</v>
      </c>
      <c r="FW201" s="294">
        <f t="shared" ref="FW201" si="9963">IF($S201&lt;&gt;"NG",$GG201,0)</f>
        <v>0</v>
      </c>
      <c r="FX201" s="294">
        <f t="shared" ref="FX201" si="9964">IF($W201&lt;&gt;"NG",$GG201,0)</f>
        <v>0</v>
      </c>
      <c r="FY201" s="294">
        <f t="shared" ref="FY201" si="9965">IF($AE201&lt;&gt;"NG",$GG201,0)</f>
        <v>0</v>
      </c>
      <c r="FZ201" s="294">
        <f t="shared" ref="FZ201" si="9966">IF($AI201&lt;&gt;"NG",$GG201,0)</f>
        <v>0</v>
      </c>
      <c r="GA201" s="294">
        <f t="shared" ref="GA201" si="9967">IF($AQ201&lt;&gt;"NG",$GG201,0)</f>
        <v>0</v>
      </c>
      <c r="GB201" s="294">
        <f t="shared" ref="GB201" si="9968">IF($AU201&lt;&gt;"NG",$GG201,0)</f>
        <v>0</v>
      </c>
      <c r="GC201" s="294">
        <f t="shared" ref="GC201" si="9969">IF($BC201&lt;&gt;"NG",$GG201,0)</f>
        <v>0</v>
      </c>
      <c r="GD201" s="294">
        <f t="shared" ref="GD201" si="9970">IF($BG201&lt;&gt;"NG",$GG201,0)</f>
        <v>0</v>
      </c>
      <c r="GE201" s="294">
        <f t="shared" ref="GE201" si="9971">IF($BO201&lt;&gt;"NG",$GG201,0)</f>
        <v>0</v>
      </c>
      <c r="GF201" s="294">
        <f t="shared" ref="GF201" si="9972">IF($BS201&lt;&gt;"NG",$GG201,0)</f>
        <v>0</v>
      </c>
      <c r="GG201" s="294" t="e">
        <f>VLOOKUP($D201,リスト!$D:$S,15,FALSE)</f>
        <v>#N/A</v>
      </c>
      <c r="GH201" s="2" t="e">
        <f>INDEX(リスト!$V:$V,MATCH(中日程計画表!$D201,リスト!$D:$D,0))</f>
        <v>#N/A</v>
      </c>
      <c r="GI201" s="2" t="e">
        <f>INDEX(リスト!$A:$A,MATCH(中日程計画表!$D201,リスト!$D:$D,0))</f>
        <v>#N/A</v>
      </c>
      <c r="GJ201" s="2" t="e">
        <f>INDEX(リスト!$U:$U,MATCH(中日程計画表!$D201,リスト!$D:$D,0))</f>
        <v>#N/A</v>
      </c>
      <c r="GK201" s="5" t="e">
        <f>INDEX(リスト!$W:$W,MATCH(中日程計画表!$D201,リスト!$D:$D,0))</f>
        <v>#N/A</v>
      </c>
      <c r="GL201" s="2" t="s">
        <v>200</v>
      </c>
      <c r="GM201" s="296">
        <f>D201</f>
        <v>0</v>
      </c>
      <c r="GN201" s="296" t="str">
        <f>E201</f>
        <v>企業側作業</v>
      </c>
      <c r="GU201" s="460" t="str">
        <f t="shared" ref="GU201" si="9973">AE201</f>
        <v>NG</v>
      </c>
      <c r="GV201" s="460">
        <f t="shared" ref="GV201" si="9974">EI201</f>
        <v>0</v>
      </c>
      <c r="GW201" s="460">
        <f t="shared" ref="GW201" si="9975">EI202</f>
        <v>0</v>
      </c>
      <c r="GX201" s="462">
        <f t="shared" ref="GX201" si="9976">EV201</f>
        <v>0</v>
      </c>
      <c r="GY201" s="460" t="str">
        <f t="shared" ref="GY201" si="9977">AI201</f>
        <v>NG</v>
      </c>
      <c r="GZ201" s="460">
        <f t="shared" ref="GZ201" si="9978">EJ201</f>
        <v>0</v>
      </c>
      <c r="HA201" s="460">
        <f t="shared" ref="HA201" si="9979">EJ202</f>
        <v>0</v>
      </c>
      <c r="HB201" s="462">
        <f t="shared" ref="HB201" si="9980">EW201</f>
        <v>0</v>
      </c>
      <c r="HC201" s="460" t="str">
        <f t="shared" ref="HC201" si="9981">AQ201</f>
        <v>NG</v>
      </c>
      <c r="HD201" s="460">
        <f t="shared" ref="HD201" si="9982">EK201</f>
        <v>0</v>
      </c>
      <c r="HE201" s="460">
        <f t="shared" ref="HE201" si="9983">EK202</f>
        <v>0</v>
      </c>
      <c r="HF201" s="462">
        <f t="shared" ref="HF201" si="9984">EX201</f>
        <v>0</v>
      </c>
      <c r="HG201" s="460" t="str">
        <f t="shared" ref="HG201" si="9985">AU201</f>
        <v>NG</v>
      </c>
      <c r="HH201" s="460">
        <f t="shared" ref="HH201" si="9986">EL201</f>
        <v>0</v>
      </c>
      <c r="HI201" s="460">
        <f t="shared" ref="HI201" si="9987">EL202</f>
        <v>0</v>
      </c>
      <c r="HJ201" s="462">
        <f t="shared" ref="HJ201" si="9988">EY201</f>
        <v>0</v>
      </c>
      <c r="HK201" s="460" t="str">
        <f t="shared" ref="HK201" si="9989">BC201</f>
        <v>NG</v>
      </c>
      <c r="HL201" s="460">
        <f t="shared" ref="HL201" si="9990">EM201</f>
        <v>0</v>
      </c>
      <c r="HM201" s="460">
        <f t="shared" ref="HM201" si="9991">EM202</f>
        <v>0</v>
      </c>
      <c r="HN201" s="462">
        <f t="shared" ref="HN201" si="9992">EZ201</f>
        <v>0</v>
      </c>
      <c r="HO201" s="460" t="str">
        <f t="shared" ref="HO201" si="9993">BG201</f>
        <v>NG</v>
      </c>
      <c r="HP201" s="460">
        <f t="shared" ref="HP201" si="9994">EN201</f>
        <v>0</v>
      </c>
      <c r="HQ201" s="460">
        <f t="shared" ref="HQ201" si="9995">EN202</f>
        <v>0</v>
      </c>
      <c r="HR201" s="462">
        <f t="shared" ref="HR201" si="9996">FA201</f>
        <v>0</v>
      </c>
      <c r="HS201" s="332"/>
    </row>
    <row r="202" spans="1:227" ht="12" customHeight="1">
      <c r="A202" s="489"/>
      <c r="B202" s="487"/>
      <c r="C202" s="475"/>
      <c r="D202" s="485"/>
      <c r="E202" s="483"/>
      <c r="F202" s="317"/>
      <c r="G202" s="317"/>
      <c r="H202" s="317"/>
      <c r="I202" s="317"/>
      <c r="J202" s="316"/>
      <c r="K202" s="481"/>
      <c r="L202" s="77"/>
      <c r="M202" s="77"/>
      <c r="N202" s="471"/>
      <c r="O202" s="475"/>
      <c r="P202" s="77"/>
      <c r="Q202" s="77"/>
      <c r="R202" s="471"/>
      <c r="S202" s="475"/>
      <c r="T202" s="77"/>
      <c r="U202" s="77"/>
      <c r="V202" s="471"/>
      <c r="W202" s="473"/>
      <c r="X202" s="77"/>
      <c r="Y202" s="77"/>
      <c r="Z202" s="471"/>
      <c r="AA202" s="477"/>
      <c r="AB202" s="80"/>
      <c r="AC202" s="80"/>
      <c r="AD202" s="471"/>
      <c r="AE202" s="473"/>
      <c r="AF202" s="77"/>
      <c r="AG202" s="77"/>
      <c r="AH202" s="471"/>
      <c r="AI202" s="473"/>
      <c r="AJ202" s="77"/>
      <c r="AK202" s="77"/>
      <c r="AL202" s="471"/>
      <c r="AM202" s="477"/>
      <c r="AN202" s="80"/>
      <c r="AO202" s="80"/>
      <c r="AP202" s="471"/>
      <c r="AQ202" s="473"/>
      <c r="AR202" s="77"/>
      <c r="AS202" s="77"/>
      <c r="AT202" s="471"/>
      <c r="AU202" s="473"/>
      <c r="AV202" s="77"/>
      <c r="AW202" s="77"/>
      <c r="AX202" s="471"/>
      <c r="AY202" s="477"/>
      <c r="AZ202" s="80"/>
      <c r="BA202" s="80"/>
      <c r="BB202" s="471"/>
      <c r="BC202" s="475"/>
      <c r="BD202" s="77"/>
      <c r="BE202" s="77"/>
      <c r="BF202" s="471"/>
      <c r="BG202" s="473"/>
      <c r="BH202" s="77"/>
      <c r="BI202" s="77"/>
      <c r="BJ202" s="471"/>
      <c r="BK202" s="477"/>
      <c r="BL202" s="80"/>
      <c r="BM202" s="80"/>
      <c r="BN202" s="471"/>
      <c r="BO202" s="475"/>
      <c r="BP202" s="77"/>
      <c r="BQ202" s="77"/>
      <c r="BR202" s="471"/>
      <c r="BS202" s="473"/>
      <c r="BT202" s="77"/>
      <c r="BU202" s="77"/>
      <c r="BV202" s="471"/>
      <c r="BW202" s="469"/>
      <c r="BX202" s="467"/>
      <c r="BY202" s="490"/>
      <c r="CA202" s="19">
        <f t="shared" ref="CA202" si="9997">IF(AND($N201=1,$M202&lt;&gt;$BZ$7),1,0)</f>
        <v>0</v>
      </c>
      <c r="CB202" s="19">
        <f t="shared" ref="CB202" si="9998">IF(AND($R201=1,$Q202&lt;&gt;$BZ$7),1,0)</f>
        <v>0</v>
      </c>
      <c r="CC202" s="19">
        <f t="shared" ref="CC202" si="9999">IF(AND($V201=1,$U202&lt;&gt;$BZ$7),1,0)</f>
        <v>0</v>
      </c>
      <c r="CD202" s="19">
        <f t="shared" ref="CD202" si="10000">IF(AND($Z201=1,$Y202&lt;&gt;$BZ$7),1,0)</f>
        <v>0</v>
      </c>
      <c r="CE202" s="19">
        <f t="shared" ref="CE202" si="10001">IF(AND($AH201=1,$AG202&lt;&gt;$BZ$7),1,0)</f>
        <v>0</v>
      </c>
      <c r="CF202" s="19">
        <f t="shared" ref="CF202" si="10002">IF(AND($AL201=1,$AK202&lt;&gt;$BZ$7),1,0)</f>
        <v>0</v>
      </c>
      <c r="CG202" s="19">
        <f t="shared" ref="CG202" si="10003">IF(AND($AT201=1,$AS202&lt;&gt;$BZ$7),1,0)</f>
        <v>0</v>
      </c>
      <c r="CH202" s="19">
        <f t="shared" ref="CH202" si="10004">IF(AND($AX201=1,$AW202&lt;&gt;$BZ$7),1,0)</f>
        <v>0</v>
      </c>
      <c r="CI202" s="19">
        <f t="shared" ref="CI202" si="10005">IF(AND($BF201=1,$BE202&lt;&gt;$BZ$7),1,0)</f>
        <v>0</v>
      </c>
      <c r="CJ202" s="19">
        <f t="shared" ref="CJ202" si="10006">IF(AND($BJ201=1,$BI202&lt;&gt;$BZ$7),1,0)</f>
        <v>0</v>
      </c>
      <c r="CK202" s="19">
        <f t="shared" ref="CK202" si="10007">IF(AND($BR201=1,$BQ202&lt;&gt;$BZ$7),1,0)</f>
        <v>0</v>
      </c>
      <c r="CL202" s="19">
        <f t="shared" ref="CL202" si="10008">IF(AND($BV201=1,$BU202&lt;&gt;$BZ$7),1,0)</f>
        <v>0</v>
      </c>
      <c r="CO202" s="19">
        <f>IF(AND($M202&lt;&gt;$CN$7,$M202&lt;=$CN$6),1,0)</f>
        <v>0</v>
      </c>
      <c r="CP202" s="19">
        <f>IF(AND($Q202&lt;&gt;$CN$7,$Q202&lt;=$CN$6),1,0)</f>
        <v>0</v>
      </c>
      <c r="CQ202" s="19">
        <f>IF(AND($U202&lt;&gt;$CN$7,$U202&lt;=$CN$6),1,0)</f>
        <v>0</v>
      </c>
      <c r="CR202" s="19">
        <f>IF(AND($Y202&lt;&gt;$CN$7,$Y202&lt;=$CN$6),1,0)</f>
        <v>0</v>
      </c>
      <c r="CS202" s="19">
        <f>IF(AND($AG202&lt;&gt;$CN$7,$AG202&lt;=$CN$6),1,0)</f>
        <v>0</v>
      </c>
      <c r="CT202" s="19">
        <f>IF(AND($AK202&lt;&gt;$CN$7,$AK202&lt;=$CN$6),1,0)</f>
        <v>0</v>
      </c>
      <c r="CU202" s="19">
        <f>IF(AND($AS202&lt;&gt;$CN$7,$AS202&lt;=$CN$6),1,0)</f>
        <v>0</v>
      </c>
      <c r="CV202" s="19">
        <f>IF(AND($AW202&lt;&gt;$CN$7,$AW202&lt;=$CN$6),1,0)</f>
        <v>0</v>
      </c>
      <c r="CW202" s="19">
        <f>IF(AND($BE202&lt;&gt;$CN$7,$BE202&lt;=$CN$6),1,0)</f>
        <v>0</v>
      </c>
      <c r="CX202" s="19">
        <f>IF(AND($BI202&lt;&gt;$CN$7,$BI202&lt;=$CN$6),1,0)</f>
        <v>0</v>
      </c>
      <c r="CY202" s="19">
        <f>IF(AND($BQ202&lt;&gt;$CN$7,$BQ202&lt;=$CN$6),1,0)</f>
        <v>0</v>
      </c>
      <c r="CZ202" s="19">
        <f>IF(AND($BU202&lt;&gt;$CN$7,$BU202&lt;=$CN$6),1,0)</f>
        <v>0</v>
      </c>
      <c r="DC202" s="19">
        <f>IF($N201=1,1,0)</f>
        <v>0</v>
      </c>
      <c r="DD202" s="19">
        <f>IF($R201=1,1,0)</f>
        <v>0</v>
      </c>
      <c r="DE202" s="19">
        <f>IF($V201=1,1,0)</f>
        <v>0</v>
      </c>
      <c r="DF202" s="19">
        <f>IF($Z201=1,1,0)</f>
        <v>0</v>
      </c>
      <c r="DG202" s="19">
        <f>IF($AH201=1,1,0)</f>
        <v>0</v>
      </c>
      <c r="DH202" s="19">
        <f>IF($AL201=1,1,0)</f>
        <v>0</v>
      </c>
      <c r="DI202" s="19">
        <f>IF($AT201=1,1,0)</f>
        <v>0</v>
      </c>
      <c r="DJ202" s="19">
        <f>IF($AX201=1,1,0)</f>
        <v>0</v>
      </c>
      <c r="DK202" s="19">
        <f>IF($BF201=1,1,0)</f>
        <v>0</v>
      </c>
      <c r="DL202" s="19">
        <f>IF($BJ201=1,1,0)</f>
        <v>0</v>
      </c>
      <c r="DM202" s="19">
        <f>IF($BR201=1,1,0)</f>
        <v>0</v>
      </c>
      <c r="DN202" s="19">
        <f>IF($BV201=1,1,0)</f>
        <v>0</v>
      </c>
      <c r="DQ202" s="19">
        <f t="shared" ref="DQ202" si="10009">IF($N201=1,1,0)</f>
        <v>0</v>
      </c>
      <c r="DR202" s="19">
        <f t="shared" ref="DR202" si="10010">IF($R201=1,1,0)</f>
        <v>0</v>
      </c>
      <c r="DS202" s="19">
        <f t="shared" ref="DS202" si="10011">IF($V201=1,1,0)</f>
        <v>0</v>
      </c>
      <c r="DT202" s="19">
        <f t="shared" ref="DT202" si="10012">IF($Z201=1,1,0)</f>
        <v>0</v>
      </c>
      <c r="DU202" s="19">
        <f t="shared" ref="DU202" si="10013">IF($AH201=1,1,0)</f>
        <v>0</v>
      </c>
      <c r="DV202" s="19">
        <f t="shared" ref="DV202" si="10014">IF($AL201=1,1,0)</f>
        <v>0</v>
      </c>
      <c r="DW202" s="19">
        <f t="shared" ref="DW202" si="10015">IF($AT201=1,1,0)</f>
        <v>0</v>
      </c>
      <c r="DX202" s="19">
        <f t="shared" ref="DX202" si="10016">IF($AX201=1,1,0)</f>
        <v>0</v>
      </c>
      <c r="DY202" s="19">
        <f t="shared" ref="DY202" si="10017">IF($BF201=1,1,0)</f>
        <v>0</v>
      </c>
      <c r="DZ202" s="19">
        <f t="shared" ref="DZ202" si="10018">IF($BJ201=1,1,0)</f>
        <v>0</v>
      </c>
      <c r="EA202" s="19">
        <f t="shared" ref="EA202" si="10019">IF($BR201=1,1,0)</f>
        <v>0</v>
      </c>
      <c r="EB202" s="19">
        <f t="shared" ref="EB202" si="10020">IF($BV201=1,1,0)</f>
        <v>0</v>
      </c>
      <c r="EE202" s="329">
        <f>N201*$FU202*週間進捗報告書!$G$9</f>
        <v>0</v>
      </c>
      <c r="EF202" s="329">
        <f>R201*$FV202*週間進捗報告書!$G$10</f>
        <v>0</v>
      </c>
      <c r="EG202" s="329">
        <f>V201*$FW202*週間進捗報告書!$G$11</f>
        <v>0</v>
      </c>
      <c r="EH202" s="329">
        <f>Z201*$FX202*週間進捗報告書!$G$12</f>
        <v>0</v>
      </c>
      <c r="EI202" s="329">
        <f>AH201*$FY202*週間進捗報告書!$G$13</f>
        <v>0</v>
      </c>
      <c r="EJ202" s="329">
        <f>AL201*$FZ202*週間進捗報告書!$G$14</f>
        <v>0</v>
      </c>
      <c r="EK202" s="329">
        <f>AT201*$GA202*週間進捗報告書!$G$15</f>
        <v>0</v>
      </c>
      <c r="EL202" s="329">
        <f>AX201*$GB202*週間進捗報告書!$G$16</f>
        <v>0</v>
      </c>
      <c r="EM202" s="329">
        <f>BF201*$GC202*週間進捗報告書!$G$17</f>
        <v>0</v>
      </c>
      <c r="EN202" s="329">
        <f>BJ201*$GD202*週間進捗報告書!$G$18</f>
        <v>0</v>
      </c>
      <c r="EO202" s="329">
        <f>BR201*$GE202*週間進捗報告書!$G$19</f>
        <v>0</v>
      </c>
      <c r="EP202" s="329">
        <f>BV201*$GF202*週間進捗報告書!$G$20</f>
        <v>0</v>
      </c>
      <c r="ER202" s="547"/>
      <c r="ES202" s="547"/>
      <c r="ET202" s="547"/>
      <c r="EU202" s="547"/>
      <c r="EV202" s="547"/>
      <c r="EW202" s="547"/>
      <c r="EX202" s="547"/>
      <c r="EY202" s="547"/>
      <c r="EZ202" s="547"/>
      <c r="FA202" s="547"/>
      <c r="FB202" s="547"/>
      <c r="FC202" s="547"/>
      <c r="FD202" s="547"/>
      <c r="FE202" s="332"/>
      <c r="FG202" s="19"/>
      <c r="FH202" s="19"/>
      <c r="FI202" s="19"/>
      <c r="FJ202" s="19"/>
      <c r="FK202" s="19"/>
      <c r="FL202" s="19"/>
      <c r="FM202" s="19"/>
      <c r="FN202" s="19"/>
      <c r="FO202" s="19"/>
      <c r="FP202" s="19"/>
      <c r="FQ202" s="19"/>
      <c r="FR202" s="19"/>
      <c r="FU202" s="295">
        <f t="shared" ref="FU202" si="10021">FU201</f>
        <v>0</v>
      </c>
      <c r="FV202" s="295">
        <f t="shared" ref="FV202" si="10022">FV201</f>
        <v>0</v>
      </c>
      <c r="FW202" s="295">
        <f t="shared" ref="FW202" si="10023">FW201</f>
        <v>0</v>
      </c>
      <c r="FX202" s="295">
        <f t="shared" ref="FX202" si="10024">FX201</f>
        <v>0</v>
      </c>
      <c r="FY202" s="295">
        <f t="shared" ref="FY202" si="10025">FY201</f>
        <v>0</v>
      </c>
      <c r="FZ202" s="295">
        <f t="shared" ref="FZ202" si="10026">FZ201</f>
        <v>0</v>
      </c>
      <c r="GA202" s="295">
        <f t="shared" ref="GA202" si="10027">GA201</f>
        <v>0</v>
      </c>
      <c r="GB202" s="295">
        <f t="shared" ref="GB202" si="10028">GB201</f>
        <v>0</v>
      </c>
      <c r="GC202" s="295">
        <f t="shared" ref="GC202" si="10029">GC201</f>
        <v>0</v>
      </c>
      <c r="GD202" s="295">
        <f t="shared" ref="GD202" si="10030">GD201</f>
        <v>0</v>
      </c>
      <c r="GE202" s="295">
        <f t="shared" ref="GE202" si="10031">GE201</f>
        <v>0</v>
      </c>
      <c r="GF202" s="295">
        <f t="shared" ref="GF202" si="10032">GF201</f>
        <v>0</v>
      </c>
      <c r="GG202" s="295" t="e">
        <f t="shared" ref="GG202" si="10033">GG201</f>
        <v>#N/A</v>
      </c>
      <c r="GH202" s="2" t="e">
        <f>INDEX(リスト!$V:$V,MATCH(中日程計画表!$D201,リスト!$D:$D,0))</f>
        <v>#N/A</v>
      </c>
      <c r="GI202" s="2" t="e">
        <f>INDEX(リスト!$A:$A,MATCH(中日程計画表!$D201,リスト!$D:$D,0))</f>
        <v>#N/A</v>
      </c>
      <c r="GJ202" s="2" t="e">
        <f>INDEX(リスト!$U:$U,MATCH(中日程計画表!$D201,リスト!$D:$D,0))</f>
        <v>#N/A</v>
      </c>
      <c r="GK202" s="5" t="e">
        <f>INDEX(リスト!$W:$W,MATCH(中日程計画表!$D201,リスト!$D:$D,0))</f>
        <v>#N/A</v>
      </c>
      <c r="GL202" s="2" t="s">
        <v>201</v>
      </c>
      <c r="GM202" s="296">
        <f t="shared" ref="GM202" si="10034">GM201</f>
        <v>0</v>
      </c>
      <c r="GN202" s="296" t="str">
        <f t="shared" ref="GN202" si="10035">GN201</f>
        <v>企業側作業</v>
      </c>
      <c r="GU202" s="461"/>
      <c r="GV202" s="460"/>
      <c r="GW202" s="460"/>
      <c r="GX202" s="461"/>
      <c r="GY202" s="461"/>
      <c r="GZ202" s="460"/>
      <c r="HA202" s="460"/>
      <c r="HB202" s="461"/>
      <c r="HC202" s="461"/>
      <c r="HD202" s="460"/>
      <c r="HE202" s="460"/>
      <c r="HF202" s="461"/>
      <c r="HG202" s="461"/>
      <c r="HH202" s="460"/>
      <c r="HI202" s="460"/>
      <c r="HJ202" s="461"/>
      <c r="HK202" s="461"/>
      <c r="HL202" s="460"/>
      <c r="HM202" s="460"/>
      <c r="HN202" s="461"/>
      <c r="HO202" s="461"/>
      <c r="HP202" s="460"/>
      <c r="HQ202" s="460"/>
      <c r="HR202" s="461"/>
      <c r="HS202" s="4"/>
    </row>
    <row r="203" spans="1:227" ht="12" customHeight="1">
      <c r="A203" s="488">
        <f t="shared" ref="A203" ca="1" si="10036">INDIRECT("リスト!A"&amp;B203+6)</f>
        <v>0</v>
      </c>
      <c r="B203" s="486">
        <f t="shared" ref="B203" si="10037">ROUNDDOWN((ROW()-6)/2,0)+1</f>
        <v>99</v>
      </c>
      <c r="C203" s="474">
        <f>機能グループ名</f>
        <v>0</v>
      </c>
      <c r="D203" s="484">
        <f>機能ID</f>
        <v>0</v>
      </c>
      <c r="E203" s="482" t="str">
        <f>機能名</f>
        <v>自動応答</v>
      </c>
      <c r="F203" s="315"/>
      <c r="G203" s="315"/>
      <c r="H203" s="315"/>
      <c r="I203" s="315"/>
      <c r="J203" s="316"/>
      <c r="K203" s="480" t="str">
        <f>担当者_SR</f>
        <v>NG</v>
      </c>
      <c r="L203" s="76"/>
      <c r="M203" s="76"/>
      <c r="N203" s="470"/>
      <c r="O203" s="474" t="str">
        <f>担当者_SRR</f>
        <v>NG</v>
      </c>
      <c r="P203" s="76"/>
      <c r="Q203" s="76"/>
      <c r="R203" s="470"/>
      <c r="S203" s="474" t="str">
        <f>担当者_DS</f>
        <v>NG</v>
      </c>
      <c r="T203" s="76"/>
      <c r="U203" s="76"/>
      <c r="V203" s="470"/>
      <c r="W203" s="472" t="str">
        <f>担当者_DSR</f>
        <v>NG</v>
      </c>
      <c r="X203" s="76"/>
      <c r="Y203" s="76"/>
      <c r="Z203" s="470"/>
      <c r="AA203" s="476"/>
      <c r="AB203" s="79"/>
      <c r="AC203" s="79"/>
      <c r="AD203" s="470">
        <f>IF(AC204 &lt;&gt; "",1,0)</f>
        <v>0</v>
      </c>
      <c r="AE203" s="472" t="str">
        <f>担当者_CD</f>
        <v>NG</v>
      </c>
      <c r="AF203" s="76"/>
      <c r="AG203" s="76"/>
      <c r="AH203" s="470"/>
      <c r="AI203" s="472" t="str">
        <f>担当者_DD</f>
        <v>NG</v>
      </c>
      <c r="AJ203" s="76"/>
      <c r="AK203" s="76"/>
      <c r="AL203" s="470"/>
      <c r="AM203" s="476"/>
      <c r="AN203" s="79"/>
      <c r="AO203" s="79"/>
      <c r="AP203" s="470">
        <f>IF(AO204 &lt;&gt; "",1,0)</f>
        <v>0</v>
      </c>
      <c r="AQ203" s="472" t="str">
        <f>担当者_MCL</f>
        <v>NG</v>
      </c>
      <c r="AR203" s="76"/>
      <c r="AS203" s="76"/>
      <c r="AT203" s="470"/>
      <c r="AU203" s="472" t="str">
        <f>担当者_MCLR</f>
        <v>NG</v>
      </c>
      <c r="AV203" s="76"/>
      <c r="AW203" s="76"/>
      <c r="AX203" s="470"/>
      <c r="AY203" s="476"/>
      <c r="AZ203" s="79"/>
      <c r="BA203" s="79"/>
      <c r="BB203" s="470">
        <f>IF(BA204 &lt;&gt; "",1,0)</f>
        <v>0</v>
      </c>
      <c r="BC203" s="474" t="str">
        <f>担当者_MT</f>
        <v>NG</v>
      </c>
      <c r="BD203" s="76"/>
      <c r="BE203" s="76"/>
      <c r="BF203" s="470"/>
      <c r="BG203" s="472" t="str">
        <f>担当者_M検</f>
        <v>NG</v>
      </c>
      <c r="BH203" s="76"/>
      <c r="BI203" s="76"/>
      <c r="BJ203" s="470"/>
      <c r="BK203" s="476"/>
      <c r="BL203" s="79"/>
      <c r="BM203" s="79"/>
      <c r="BN203" s="470">
        <v>0</v>
      </c>
      <c r="BO203" s="474" t="str">
        <f>担当者_モテ</f>
        <v>NG</v>
      </c>
      <c r="BP203" s="76"/>
      <c r="BQ203" s="76"/>
      <c r="BR203" s="470"/>
      <c r="BS203" s="472" t="str">
        <f>担当者_モテR</f>
        <v>NG</v>
      </c>
      <c r="BT203" s="76"/>
      <c r="BU203" s="76"/>
      <c r="BV203" s="470"/>
      <c r="BW203" s="468">
        <f t="shared" ref="BW203" si="10038">IFERROR(SUM(IF(K203&lt;&gt;"NG",N203*K$1,0),IF(O203&lt;&gt;"NG",R203*O$1,0),IF(S203&lt;&gt;"NG",V203*S$1,0),IF(W203&lt;&gt;"NG",Z203*W$1,0),IF(AA203&lt;&gt;"NG",AD203*AA$1,0),IF(AE203&lt;&gt;"NG",AH203*AE$1,0),IF(AI203&lt;&gt;"NG",AL203*AI$1,0),IF(AM203&lt;&gt;"NG",AP203*AM$1,0),IF(AQ203&lt;&gt;"NG",AT203*AQ$1,0),IF(AU203&lt;&gt;"NG",AX203*AU$1,0),IF(AY203&lt;&gt;"NG",BB203*AY$1,0),IF(BC203&lt;&gt;"NG",BF203*BC$1,0),IF(BG203&lt;&gt;"NG",BJ203*BG$1,0),IF(BK203&lt;&gt;"NG",BN203*BK$1,0),IF(BO203&lt;&gt;"NG",BR203*BO$1,0),IF(BS203&lt;&gt;"NG",BV203*BS$1,0))/SUM(IF(K203&lt;&gt;"NG",K$1,0),IF(O203&lt;&gt;"NG",O$1,0),IF(S203&lt;&gt;"NG",S$1,0),IF(W203&lt;&gt;"NG",W$1,0),IF(AA203&lt;&gt;"NG",AA$1,0),IF(AE203&lt;&gt;"NG",AE$1,0),IF(AI203&lt;&gt;"NG",AI$1,0),IF(AM203&lt;&gt;"NG",AM$1,0),IF(AQ203&lt;&gt;"NG",AQ$1,0),IF(AU203&lt;&gt;"NG",AU$1,0),IF(AY203&lt;&gt;"NG",AY$1,0),IF(BC203&lt;&gt;"NG",BC$1,0),IF(BG203&lt;&gt;"NG",BG$1,0),IF(BK203&lt;&gt;"NG",BK$1,0),IF(BO203&lt;&gt;"NG",BO$1,0),IF(BS203&lt;&gt;"NG",BS$1,0)),0)</f>
        <v>0</v>
      </c>
      <c r="BX203" s="466"/>
      <c r="BY203" s="490"/>
      <c r="BZ203" s="5"/>
      <c r="CA203" s="32">
        <f t="shared" ref="CA203" si="10039">IF(AND($M203&lt;&gt;$BZ$5,$M203&lt;=$BZ$6,$M203&lt;&gt;$BZ$7),1,0)</f>
        <v>0</v>
      </c>
      <c r="CB203" s="32">
        <f t="shared" ref="CB203" si="10040">IF(AND($Q203&lt;&gt;$BZ$5,$Q203&lt;=$BZ$6,$Q203&lt;&gt;$BZ$7),1,0)</f>
        <v>0</v>
      </c>
      <c r="CC203" s="32">
        <f t="shared" ref="CC203" si="10041">IF(AND($U203&lt;&gt;$BZ$5,$U203&lt;=$BZ$6,$U203&lt;&gt;$BZ$7),1,0)</f>
        <v>0</v>
      </c>
      <c r="CD203" s="32">
        <f t="shared" ref="CD203" si="10042">IF(AND($Y203&lt;&gt;$BZ$5,$Y203&lt;=$BZ$6,$Y203&lt;&gt;$BZ$7),1,0)</f>
        <v>0</v>
      </c>
      <c r="CE203" s="32">
        <f t="shared" ref="CE203" si="10043">IF(AND($AG203&lt;&gt;$BZ$5,$AG203&lt;=$BZ$6,$AG203&lt;&gt;$BZ$7),1,0)</f>
        <v>0</v>
      </c>
      <c r="CF203" s="32">
        <f t="shared" ref="CF203" si="10044">IF(AND($AK203&lt;&gt;$BZ$5,$AK203&lt;=$BZ$6,$AK203&lt;&gt;$BZ$7),1,0)</f>
        <v>0</v>
      </c>
      <c r="CG203" s="32">
        <f t="shared" ref="CG203" si="10045">IF(AND($AS203&lt;&gt;$BZ$5,$AS203&lt;=$BZ$6,$AS203&lt;&gt;$BZ$7),1,0)</f>
        <v>0</v>
      </c>
      <c r="CH203" s="32">
        <f t="shared" ref="CH203" si="10046">IF(AND($AW203&lt;&gt;$BZ$5,$AW203&lt;=$BZ$6,$AW203&lt;&gt;$BZ$7),1,0)</f>
        <v>0</v>
      </c>
      <c r="CI203" s="32">
        <f t="shared" ref="CI203" si="10047">IF(AND($BE203&lt;&gt;$BZ$5,$BE203&lt;=$BZ$6,$BE203&lt;&gt;$BZ$7),1,0)</f>
        <v>0</v>
      </c>
      <c r="CJ203" s="32">
        <f t="shared" ref="CJ203" si="10048">IF(AND($BI203&lt;&gt;$BZ$5,$BI203&lt;=$BZ$6,$BI203&lt;&gt;$BZ$7),1,0)</f>
        <v>0</v>
      </c>
      <c r="CK203" s="32">
        <f t="shared" ref="CK203" si="10049">IF(AND($BQ203&lt;&gt;$BZ$5,$BQ203&lt;=$BZ$6,$BQ203&lt;&gt;$BZ$7),1,0)</f>
        <v>0</v>
      </c>
      <c r="CL203" s="32">
        <f t="shared" ref="CL203" si="10050">IF(AND($BU203&lt;&gt;$BZ$5,$BU203&lt;=$BZ$6,$BU203&lt;&gt;$BZ$7),1,0)</f>
        <v>0</v>
      </c>
      <c r="CO203" s="32">
        <f>IF(AND($M203&lt;&gt;$CN$5,$M203&lt;=$CN$6,$M203&lt;&gt;$CN$7),1,0)</f>
        <v>0</v>
      </c>
      <c r="CP203" s="32">
        <f>IF(AND($Q203&lt;&gt;$CN$5,$Q203&lt;=$CN$6,$Q203&lt;&gt;$CN$7),1,0)</f>
        <v>0</v>
      </c>
      <c r="CQ203" s="32">
        <f>IF(AND($U203&lt;&gt;$CN$5,$U203&lt;=$CN$6,$U203&lt;&gt;$CN$7),1,0)</f>
        <v>0</v>
      </c>
      <c r="CR203" s="32">
        <f>IF(AND($Y203&lt;&gt;$CN$5,$Y203&lt;=$CN$6,$Y203&lt;&gt;$CN$7),1,0)</f>
        <v>0</v>
      </c>
      <c r="CS203" s="32">
        <f>IF(AND($AG203&lt;&gt;$CN$5,$AG203&lt;=$CN$6,$AG203&lt;&gt;$CN$7),1,0)</f>
        <v>0</v>
      </c>
      <c r="CT203" s="32">
        <f>IF(AND($AK203&lt;&gt;$CN$5,$AK203&lt;=$CN$6,$AK203&lt;&gt;$CN$7),1,0)</f>
        <v>0</v>
      </c>
      <c r="CU203" s="32">
        <f>IF(AND($AS203&lt;&gt;$CN$5,$AS203&lt;=$CN$6,$AS203&lt;&gt;$CN$7),1,0)</f>
        <v>0</v>
      </c>
      <c r="CV203" s="32">
        <f>IF(AND($AW203&lt;&gt;$CN$5,$AW203&lt;=$CN$6,$AW203&lt;&gt;$CN$7),1,0)</f>
        <v>0</v>
      </c>
      <c r="CW203" s="32">
        <f>IF(AND($BE203&lt;&gt;$CN$5,$BE203&lt;=$CN$6,$BE203&lt;&gt;$CN$7),1,0)</f>
        <v>0</v>
      </c>
      <c r="CX203" s="32">
        <f>IF(AND($BI203&lt;&gt;$CN$5,$BI203&lt;=$CN$6,$BI203&lt;&gt;$CN$7),1,0)</f>
        <v>0</v>
      </c>
      <c r="CY203" s="32">
        <f>IF(AND($BQ203&lt;&gt;$CN$5,$BQ203&lt;=$CN$6,$BQ203&lt;&gt;$CN$7),1,0)</f>
        <v>0</v>
      </c>
      <c r="CZ203" s="32">
        <f>IF(AND($BU203&lt;&gt;$CN$5,$BU203&lt;=$CN$6,$BU203&lt;&gt;$CN$7),1,0)</f>
        <v>0</v>
      </c>
      <c r="DC203" s="32">
        <f>IF(AND($M203&lt;&gt;$DB$5,$M203&lt;=$DB$6,$M203&lt;&gt;$CN$7),1,0)</f>
        <v>0</v>
      </c>
      <c r="DD203" s="32">
        <f>IF(AND($Q203&lt;&gt;$DB$5,$Q203&lt;=$DB$6,$Q203&lt;&gt;$CN$7),1,0)</f>
        <v>0</v>
      </c>
      <c r="DE203" s="32">
        <f>IF(AND($U203&lt;&gt;$DB$5,$U203&lt;=$DB$6,$U203&lt;&gt;$CN$7),1,0)</f>
        <v>0</v>
      </c>
      <c r="DF203" s="32">
        <f>IF(AND($Y203&lt;&gt;$DB$5,$Y203&lt;=$DB$6,$Y203&lt;&gt;$CN$7),1,0)</f>
        <v>0</v>
      </c>
      <c r="DG203" s="32">
        <f>IF(AND($AG203&lt;&gt;$DB$5,$AG203&lt;=$DB$6,$AG203&lt;&gt;$CN$7),1,0)</f>
        <v>0</v>
      </c>
      <c r="DH203" s="32">
        <f>IF(AND($AK203&lt;&gt;$DB$5,$AK203&lt;=$DB$6,$AK203&lt;&gt;$CN$7),1,0)</f>
        <v>0</v>
      </c>
      <c r="DI203" s="32">
        <f>IF(AND($AS203&lt;&gt;$DB$5,$AS203&lt;=$DB$6,$AS203&lt;&gt;$CN$7),1,0)</f>
        <v>0</v>
      </c>
      <c r="DJ203" s="32">
        <f>IF(AND($AW203&lt;&gt;$DB$5,$AW203&lt;=$DB$6,$AW203&lt;&gt;$CN$7),1,0)</f>
        <v>0</v>
      </c>
      <c r="DK203" s="32">
        <f>IF(AND($BE203&lt;&gt;$DB$5,$BE203&lt;=$DB$6,$BE203&lt;&gt;$CN$7),1,0)</f>
        <v>0</v>
      </c>
      <c r="DL203" s="32">
        <f>IF(AND($BI203&lt;&gt;$DB$5,$BI203&lt;=$DB$6,$BI203&lt;&gt;$CN$7),1,0)</f>
        <v>0</v>
      </c>
      <c r="DM203" s="32">
        <f>IF(AND($BQ203&lt;&gt;$DB$5,$BQ203&lt;=$DB$6,$BQ203&lt;&gt;$CN$7),1,0)</f>
        <v>0</v>
      </c>
      <c r="DN203" s="32">
        <f>IF(AND($BU203&lt;&gt;$DB$5,$BU203&lt;=$DB$6,$BU203&lt;&gt;$CN$7),1,0)</f>
        <v>0</v>
      </c>
      <c r="DQ203" s="32">
        <f t="shared" ref="DQ203" si="10051">IF(AND($M203&lt;&gt;$DP$5,$M203&lt;=$DP$6,$M203&lt;&gt;$CN$7),1,0)</f>
        <v>0</v>
      </c>
      <c r="DR203" s="32">
        <f t="shared" ref="DR203" si="10052">IF(AND($Q203&lt;&gt;$DP$5,$Q203&lt;=$DP$6,$Q203&lt;&gt;$CN$7),1,0)</f>
        <v>0</v>
      </c>
      <c r="DS203" s="32">
        <f t="shared" ref="DS203" si="10053">IF(AND($U203&lt;&gt;$DP$5,$U203&lt;=$DP$6,$U203&lt;&gt;$CN$7),1,0)</f>
        <v>0</v>
      </c>
      <c r="DT203" s="32">
        <f t="shared" ref="DT203" si="10054">IF(AND($Y203&lt;&gt;$DP$5,$Y203&lt;=$DP$6,$Y203&lt;&gt;$CN$7),1,0)</f>
        <v>0</v>
      </c>
      <c r="DU203" s="32">
        <f t="shared" ref="DU203" si="10055">IF(AND($AG203&lt;&gt;$DP$5,$AG203&lt;=$DP$6,$AG203&lt;&gt;$CN$7),1,0)</f>
        <v>0</v>
      </c>
      <c r="DV203" s="32">
        <f t="shared" ref="DV203" si="10056">IF(AND($AK203&lt;&gt;$DP$5,$AK203&lt;=$DP$6,$AK203&lt;&gt;$CN$7),1,0)</f>
        <v>0</v>
      </c>
      <c r="DW203" s="32">
        <f t="shared" ref="DW203" si="10057">IF(AND($AS203&lt;&gt;$DP$5,$AS203&lt;=$DP$6,$AS203&lt;&gt;$CN$7),1,0)</f>
        <v>0</v>
      </c>
      <c r="DX203" s="32">
        <f t="shared" ref="DX203" si="10058">IF(AND($AW203&lt;&gt;$DP$5,$AW203&lt;=$DP$6,$AW203&lt;&gt;$CN$7),1,0)</f>
        <v>0</v>
      </c>
      <c r="DY203" s="32">
        <f t="shared" ref="DY203" si="10059">IF(AND($BE203&lt;&gt;$DP$5,$BE203&lt;=$DP$6,$BE203&lt;&gt;$CN$7),1,0)</f>
        <v>0</v>
      </c>
      <c r="DZ203" s="32">
        <f t="shared" ref="DZ203" si="10060">IF(AND($BI203&lt;&gt;$DP$5,$BI203&lt;=$DP$6,$BI203&lt;&gt;$CN$7),1,0)</f>
        <v>0</v>
      </c>
      <c r="EA203" s="32">
        <f t="shared" ref="EA203" si="10061">IF(AND($BQ203&lt;&gt;$DP$5,$BQ203&lt;=$DP$6,$BQ203&lt;&gt;$CN$7),1,0)</f>
        <v>0</v>
      </c>
      <c r="EB203" s="32">
        <f t="shared" ref="EB203" si="10062">IF(AND($BU203&lt;&gt;$DP$5,$BU203&lt;=$DP$6,$BU203&lt;&gt;$CN$7),1,0)</f>
        <v>0</v>
      </c>
      <c r="EE203" s="328">
        <f>IF(M203&lt;&gt;"",IF(M203&lt;=$ED$6,1,IF(L203&gt;$ED$6,0,NETWORKDAYS(L203,$ED$6,祭日リスト)/NETWORKDAYS(L203,M203,祭日リスト)))*$GG203*週間進捗報告書!$G$9,0)</f>
        <v>0</v>
      </c>
      <c r="EF203" s="328">
        <f>IF(Q203&lt;&gt;"",IF(Q203&lt;=$ED$6,1,IF(P203&gt;$ED$6,0,NETWORKDAYS(P203,$ED$6,祭日リスト)/NETWORKDAYS(P203,Q203,祭日リスト)))*$GG203*週間進捗報告書!$G$10,0)</f>
        <v>0</v>
      </c>
      <c r="EG203" s="328">
        <f>IF(U203&lt;&gt;"",IF(U203&lt;=$ED$6,1,IF(T203&gt;$ED$6,0,NETWORKDAYS(T203,$ED$6,祭日リスト)/NETWORKDAYS(T203,U203,祭日リスト)))*$GG203*週間進捗報告書!$G$11,0)</f>
        <v>0</v>
      </c>
      <c r="EH203" s="328">
        <f>IF(Y203&lt;&gt;"",IF(Y203&lt;=$ED$6,1,IF(X203&gt;$ED$6,0,NETWORKDAYS(X203,$ED$6,祭日リスト)/NETWORKDAYS(X203,Y203,祭日リスト)))*$GG203*週間進捗報告書!$G$12,0)</f>
        <v>0</v>
      </c>
      <c r="EI203" s="328">
        <f>IF(AG203&lt;&gt;"",IF(AG203&lt;=$ED$6,1,IF(AF203&gt;$ED$6,0,NETWORKDAYS(AF203,$ED$6,祭日リスト)/NETWORKDAYS(AF203,AG203,祭日リスト)))*$GG203*週間進捗報告書!$G$13,0)</f>
        <v>0</v>
      </c>
      <c r="EJ203" s="328">
        <f>IF(AK203&lt;&gt;"",IF(AK203&lt;=$ED$6,1,IF(AJ203&gt;$ED$6,0,NETWORKDAYS(AJ203,$ED$6,祭日リスト)/NETWORKDAYS(AJ203,AK203,祭日リスト)))*$GG203*週間進捗報告書!$G$14,0)</f>
        <v>0</v>
      </c>
      <c r="EK203" s="328">
        <f>IF(AS203&lt;&gt;"",IF(AS203&lt;=$ED$6,1,IF(AR203&gt;$ED$6,0,NETWORKDAYS(AR203,$ED$6,祭日リスト)/NETWORKDAYS(AR203,AS203,祭日リスト)))*$GG203*週間進捗報告書!$G$15,0)</f>
        <v>0</v>
      </c>
      <c r="EL203" s="328">
        <f>IF(AW203&lt;&gt;"",IF(AW203&lt;=$ED$6,1,IF(AV203&gt;$ED$6,0,NETWORKDAYS(AV203,$ED$6,祭日リスト)/NETWORKDAYS(AV203,AW203,祭日リスト)))*$GG203*週間進捗報告書!$G$16,0)</f>
        <v>0</v>
      </c>
      <c r="EM203" s="328">
        <f>IF(BE203&lt;&gt;"",IF(BE203&lt;=$ED$6,1,IF(BD203&gt;$ED$6,0,NETWORKDAYS(BD203,$ED$6,祭日リスト)/NETWORKDAYS(BD203,BE203,祭日リスト)))*$GG203*週間進捗報告書!$G$17,0)</f>
        <v>0</v>
      </c>
      <c r="EN203" s="328">
        <f>IF(BI203&lt;&gt;"",IF(BI203&lt;=$ED$6,1,IF(BH203&gt;$ED$6,0,NETWORKDAYS(BH203,$ED$6,祭日リスト)/NETWORKDAYS(BH203,BI203,祭日リスト)))*$GG203*週間進捗報告書!$G$18,0)</f>
        <v>0</v>
      </c>
      <c r="EO203" s="328">
        <f>IF(BQ203&lt;&gt;"",IF(BQ203&lt;=$ED$6,1,IF(BP203&gt;$ED$6,0,NETWORKDAYS(BP203,$ED$6,祭日リスト)/NETWORKDAYS(BP203,BQ203,祭日リスト)))*$GG203*週間進捗報告書!$G$19,0)</f>
        <v>0</v>
      </c>
      <c r="EP203" s="328">
        <f>IF(BU203&lt;&gt;"",IF(BU203&lt;=$ED$6,1,IF(BT203&gt;$ED$6,0,NETWORKDAYS(BT203,$ED$6,祭日リスト)/NETWORKDAYS(BT203,BU203,祭日リスト)))*$GG203*週間進捗報告書!$G$20,0)</f>
        <v>0</v>
      </c>
      <c r="ER203" s="547">
        <f t="shared" ref="ER203:FC203" si="10063">EE203-EE204</f>
        <v>0</v>
      </c>
      <c r="ES203" s="547">
        <f t="shared" si="10063"/>
        <v>0</v>
      </c>
      <c r="ET203" s="547">
        <f t="shared" si="10063"/>
        <v>0</v>
      </c>
      <c r="EU203" s="547">
        <f t="shared" si="10063"/>
        <v>0</v>
      </c>
      <c r="EV203" s="547">
        <f t="shared" si="10063"/>
        <v>0</v>
      </c>
      <c r="EW203" s="547">
        <f t="shared" si="10063"/>
        <v>0</v>
      </c>
      <c r="EX203" s="547">
        <f t="shared" si="10063"/>
        <v>0</v>
      </c>
      <c r="EY203" s="547">
        <f t="shared" si="10063"/>
        <v>0</v>
      </c>
      <c r="EZ203" s="547">
        <f t="shared" si="10063"/>
        <v>0</v>
      </c>
      <c r="FA203" s="547">
        <f t="shared" si="10063"/>
        <v>0</v>
      </c>
      <c r="FB203" s="547">
        <f t="shared" si="10063"/>
        <v>0</v>
      </c>
      <c r="FC203" s="547">
        <f t="shared" si="10063"/>
        <v>0</v>
      </c>
      <c r="FD203" s="547">
        <f t="shared" ref="FD203" si="10064">SUM(ER203:FC204)</f>
        <v>0</v>
      </c>
      <c r="FE203" s="333"/>
      <c r="FG203" s="32">
        <f>IF(AND($M203&lt;&gt;$FF$7),1,0)</f>
        <v>0</v>
      </c>
      <c r="FH203" s="32">
        <f>IF(AND($Q203&lt;&gt;$FF$7),1,0)</f>
        <v>0</v>
      </c>
      <c r="FI203" s="32">
        <f>IF(AND($U203&lt;&gt;$FF$7),1,0)</f>
        <v>0</v>
      </c>
      <c r="FJ203" s="32">
        <f>IF(AND($Y203&lt;&gt;$FF$7),1,0)</f>
        <v>0</v>
      </c>
      <c r="FK203" s="32">
        <f>IF(AND($AG203&lt;&gt;$FF$7),1,0)</f>
        <v>0</v>
      </c>
      <c r="FL203" s="32">
        <f>IF(AND($AK203&lt;&gt;$FF$7),1,0)</f>
        <v>0</v>
      </c>
      <c r="FM203" s="32">
        <f>IF(AND($AS203&lt;&gt;$FF$7),1,0)</f>
        <v>0</v>
      </c>
      <c r="FN203" s="32">
        <f>IF(AND($AW203&lt;&gt;$FF$7),1,0)</f>
        <v>0</v>
      </c>
      <c r="FO203" s="32">
        <f>IF(AND($BE203&lt;&gt;$FF$7),1,0)</f>
        <v>0</v>
      </c>
      <c r="FP203" s="32">
        <f>IF(AND($BI203&lt;&gt;$FF$7),1,0)</f>
        <v>0</v>
      </c>
      <c r="FQ203" s="32">
        <f>IF(AND($BQ203&lt;&gt;$FF$7),1,0)</f>
        <v>0</v>
      </c>
      <c r="FR203" s="32">
        <f>IF(AND($BU203&lt;&gt;$FF$7),1,0)</f>
        <v>0</v>
      </c>
      <c r="FU203" s="294">
        <f t="shared" ref="FU203" si="10065">IF($K203&lt;&gt;"NG",$GG203,0)</f>
        <v>0</v>
      </c>
      <c r="FV203" s="294">
        <f t="shared" ref="FV203" si="10066">IF($O203&lt;&gt;"NG",$GG203,0)</f>
        <v>0</v>
      </c>
      <c r="FW203" s="294">
        <f t="shared" ref="FW203" si="10067">IF($S203&lt;&gt;"NG",$GG203,0)</f>
        <v>0</v>
      </c>
      <c r="FX203" s="294">
        <f t="shared" ref="FX203" si="10068">IF($W203&lt;&gt;"NG",$GG203,0)</f>
        <v>0</v>
      </c>
      <c r="FY203" s="294">
        <f t="shared" ref="FY203" si="10069">IF($AE203&lt;&gt;"NG",$GG203,0)</f>
        <v>0</v>
      </c>
      <c r="FZ203" s="294">
        <f t="shared" ref="FZ203" si="10070">IF($AI203&lt;&gt;"NG",$GG203,0)</f>
        <v>0</v>
      </c>
      <c r="GA203" s="294">
        <f t="shared" ref="GA203" si="10071">IF($AQ203&lt;&gt;"NG",$GG203,0)</f>
        <v>0</v>
      </c>
      <c r="GB203" s="294">
        <f t="shared" ref="GB203" si="10072">IF($AU203&lt;&gt;"NG",$GG203,0)</f>
        <v>0</v>
      </c>
      <c r="GC203" s="294">
        <f t="shared" ref="GC203" si="10073">IF($BC203&lt;&gt;"NG",$GG203,0)</f>
        <v>0</v>
      </c>
      <c r="GD203" s="294">
        <f t="shared" ref="GD203" si="10074">IF($BG203&lt;&gt;"NG",$GG203,0)</f>
        <v>0</v>
      </c>
      <c r="GE203" s="294">
        <f t="shared" ref="GE203" si="10075">IF($BO203&lt;&gt;"NG",$GG203,0)</f>
        <v>0</v>
      </c>
      <c r="GF203" s="294">
        <f t="shared" ref="GF203" si="10076">IF($BS203&lt;&gt;"NG",$GG203,0)</f>
        <v>0</v>
      </c>
      <c r="GG203" s="294" t="e">
        <f>VLOOKUP($D203,リスト!$D:$S,15,FALSE)</f>
        <v>#N/A</v>
      </c>
      <c r="GH203" s="2" t="e">
        <f>INDEX(リスト!$V:$V,MATCH(中日程計画表!$D203,リスト!$D:$D,0))</f>
        <v>#N/A</v>
      </c>
      <c r="GI203" s="2" t="e">
        <f>INDEX(リスト!$A:$A,MATCH(中日程計画表!$D203,リスト!$D:$D,0))</f>
        <v>#N/A</v>
      </c>
      <c r="GJ203" s="2" t="e">
        <f>INDEX(リスト!$U:$U,MATCH(中日程計画表!$D203,リスト!$D:$D,0))</f>
        <v>#N/A</v>
      </c>
      <c r="GK203" s="5" t="e">
        <f>INDEX(リスト!$W:$W,MATCH(中日程計画表!$D203,リスト!$D:$D,0))</f>
        <v>#N/A</v>
      </c>
      <c r="GL203" s="2" t="s">
        <v>200</v>
      </c>
      <c r="GM203" s="296">
        <f>D203</f>
        <v>0</v>
      </c>
      <c r="GN203" s="296" t="str">
        <f>E203</f>
        <v>自動応答</v>
      </c>
      <c r="GU203" s="460" t="str">
        <f t="shared" ref="GU203" si="10077">AE203</f>
        <v>NG</v>
      </c>
      <c r="GV203" s="460">
        <f t="shared" ref="GV203" si="10078">EI203</f>
        <v>0</v>
      </c>
      <c r="GW203" s="460">
        <f t="shared" ref="GW203" si="10079">EI204</f>
        <v>0</v>
      </c>
      <c r="GX203" s="462">
        <f t="shared" ref="GX203" si="10080">EV203</f>
        <v>0</v>
      </c>
      <c r="GY203" s="460" t="str">
        <f t="shared" ref="GY203" si="10081">AI203</f>
        <v>NG</v>
      </c>
      <c r="GZ203" s="460">
        <f t="shared" ref="GZ203" si="10082">EJ203</f>
        <v>0</v>
      </c>
      <c r="HA203" s="460">
        <f t="shared" ref="HA203" si="10083">EJ204</f>
        <v>0</v>
      </c>
      <c r="HB203" s="462">
        <f t="shared" ref="HB203" si="10084">EW203</f>
        <v>0</v>
      </c>
      <c r="HC203" s="460" t="str">
        <f t="shared" ref="HC203" si="10085">AQ203</f>
        <v>NG</v>
      </c>
      <c r="HD203" s="460">
        <f t="shared" ref="HD203" si="10086">EK203</f>
        <v>0</v>
      </c>
      <c r="HE203" s="460">
        <f t="shared" ref="HE203" si="10087">EK204</f>
        <v>0</v>
      </c>
      <c r="HF203" s="462">
        <f t="shared" ref="HF203" si="10088">EX203</f>
        <v>0</v>
      </c>
      <c r="HG203" s="460" t="str">
        <f t="shared" ref="HG203" si="10089">AU203</f>
        <v>NG</v>
      </c>
      <c r="HH203" s="460">
        <f t="shared" ref="HH203" si="10090">EL203</f>
        <v>0</v>
      </c>
      <c r="HI203" s="460">
        <f t="shared" ref="HI203" si="10091">EL204</f>
        <v>0</v>
      </c>
      <c r="HJ203" s="462">
        <f t="shared" ref="HJ203" si="10092">EY203</f>
        <v>0</v>
      </c>
      <c r="HK203" s="460" t="str">
        <f t="shared" ref="HK203" si="10093">BC203</f>
        <v>NG</v>
      </c>
      <c r="HL203" s="460">
        <f t="shared" ref="HL203" si="10094">EM203</f>
        <v>0</v>
      </c>
      <c r="HM203" s="460">
        <f t="shared" ref="HM203" si="10095">EM204</f>
        <v>0</v>
      </c>
      <c r="HN203" s="462">
        <f t="shared" ref="HN203" si="10096">EZ203</f>
        <v>0</v>
      </c>
      <c r="HO203" s="460" t="str">
        <f t="shared" ref="HO203" si="10097">BG203</f>
        <v>NG</v>
      </c>
      <c r="HP203" s="460">
        <f t="shared" ref="HP203" si="10098">EN203</f>
        <v>0</v>
      </c>
      <c r="HQ203" s="460">
        <f t="shared" ref="HQ203" si="10099">EN204</f>
        <v>0</v>
      </c>
      <c r="HR203" s="462">
        <f t="shared" ref="HR203" si="10100">FA203</f>
        <v>0</v>
      </c>
      <c r="HS203" s="332"/>
    </row>
    <row r="204" spans="1:227" ht="12" customHeight="1">
      <c r="A204" s="489"/>
      <c r="B204" s="487"/>
      <c r="C204" s="475"/>
      <c r="D204" s="485"/>
      <c r="E204" s="483"/>
      <c r="F204" s="317"/>
      <c r="G204" s="317"/>
      <c r="H204" s="317"/>
      <c r="I204" s="317"/>
      <c r="J204" s="316"/>
      <c r="K204" s="481"/>
      <c r="L204" s="77"/>
      <c r="M204" s="77"/>
      <c r="N204" s="471"/>
      <c r="O204" s="475"/>
      <c r="P204" s="77"/>
      <c r="Q204" s="77"/>
      <c r="R204" s="471"/>
      <c r="S204" s="475"/>
      <c r="T204" s="77"/>
      <c r="U204" s="77"/>
      <c r="V204" s="471"/>
      <c r="W204" s="473"/>
      <c r="X204" s="77"/>
      <c r="Y204" s="77"/>
      <c r="Z204" s="471"/>
      <c r="AA204" s="477"/>
      <c r="AB204" s="80"/>
      <c r="AC204" s="80"/>
      <c r="AD204" s="471"/>
      <c r="AE204" s="473"/>
      <c r="AF204" s="77"/>
      <c r="AG204" s="77"/>
      <c r="AH204" s="471"/>
      <c r="AI204" s="473"/>
      <c r="AJ204" s="77"/>
      <c r="AK204" s="77"/>
      <c r="AL204" s="471"/>
      <c r="AM204" s="477"/>
      <c r="AN204" s="80"/>
      <c r="AO204" s="80"/>
      <c r="AP204" s="471"/>
      <c r="AQ204" s="473"/>
      <c r="AR204" s="77"/>
      <c r="AS204" s="77"/>
      <c r="AT204" s="471"/>
      <c r="AU204" s="473"/>
      <c r="AV204" s="77"/>
      <c r="AW204" s="77"/>
      <c r="AX204" s="471"/>
      <c r="AY204" s="477"/>
      <c r="AZ204" s="80"/>
      <c r="BA204" s="80"/>
      <c r="BB204" s="471"/>
      <c r="BC204" s="475"/>
      <c r="BD204" s="77"/>
      <c r="BE204" s="77"/>
      <c r="BF204" s="471"/>
      <c r="BG204" s="473"/>
      <c r="BH204" s="77"/>
      <c r="BI204" s="77"/>
      <c r="BJ204" s="471"/>
      <c r="BK204" s="477"/>
      <c r="BL204" s="80"/>
      <c r="BM204" s="80"/>
      <c r="BN204" s="471"/>
      <c r="BO204" s="475"/>
      <c r="BP204" s="77"/>
      <c r="BQ204" s="77"/>
      <c r="BR204" s="471"/>
      <c r="BS204" s="473"/>
      <c r="BT204" s="77"/>
      <c r="BU204" s="77"/>
      <c r="BV204" s="471"/>
      <c r="BW204" s="469"/>
      <c r="BX204" s="467"/>
      <c r="BY204" s="490"/>
      <c r="CA204" s="19">
        <f t="shared" ref="CA204" si="10101">IF(AND($N203=1,$M204&lt;&gt;$BZ$7),1,0)</f>
        <v>0</v>
      </c>
      <c r="CB204" s="19">
        <f t="shared" ref="CB204" si="10102">IF(AND($R203=1,$Q204&lt;&gt;$BZ$7),1,0)</f>
        <v>0</v>
      </c>
      <c r="CC204" s="19">
        <f t="shared" ref="CC204" si="10103">IF(AND($V203=1,$U204&lt;&gt;$BZ$7),1,0)</f>
        <v>0</v>
      </c>
      <c r="CD204" s="19">
        <f t="shared" ref="CD204" si="10104">IF(AND($Z203=1,$Y204&lt;&gt;$BZ$7),1,0)</f>
        <v>0</v>
      </c>
      <c r="CE204" s="19">
        <f t="shared" ref="CE204" si="10105">IF(AND($AH203=1,$AG204&lt;&gt;$BZ$7),1,0)</f>
        <v>0</v>
      </c>
      <c r="CF204" s="19">
        <f t="shared" ref="CF204" si="10106">IF(AND($AL203=1,$AK204&lt;&gt;$BZ$7),1,0)</f>
        <v>0</v>
      </c>
      <c r="CG204" s="19">
        <f t="shared" ref="CG204" si="10107">IF(AND($AT203=1,$AS204&lt;&gt;$BZ$7),1,0)</f>
        <v>0</v>
      </c>
      <c r="CH204" s="19">
        <f t="shared" ref="CH204" si="10108">IF(AND($AX203=1,$AW204&lt;&gt;$BZ$7),1,0)</f>
        <v>0</v>
      </c>
      <c r="CI204" s="19">
        <f t="shared" ref="CI204" si="10109">IF(AND($BF203=1,$BE204&lt;&gt;$BZ$7),1,0)</f>
        <v>0</v>
      </c>
      <c r="CJ204" s="19">
        <f t="shared" ref="CJ204" si="10110">IF(AND($BJ203=1,$BI204&lt;&gt;$BZ$7),1,0)</f>
        <v>0</v>
      </c>
      <c r="CK204" s="19">
        <f t="shared" ref="CK204" si="10111">IF(AND($BR203=1,$BQ204&lt;&gt;$BZ$7),1,0)</f>
        <v>0</v>
      </c>
      <c r="CL204" s="19">
        <f t="shared" ref="CL204" si="10112">IF(AND($BV203=1,$BU204&lt;&gt;$BZ$7),1,0)</f>
        <v>0</v>
      </c>
      <c r="CO204" s="19">
        <f>IF(AND($M204&lt;&gt;$CN$7,$M204&lt;=$CN$6),1,0)</f>
        <v>0</v>
      </c>
      <c r="CP204" s="19">
        <f>IF(AND($Q204&lt;&gt;$CN$7,$Q204&lt;=$CN$6),1,0)</f>
        <v>0</v>
      </c>
      <c r="CQ204" s="19">
        <f>IF(AND($U204&lt;&gt;$CN$7,$U204&lt;=$CN$6),1,0)</f>
        <v>0</v>
      </c>
      <c r="CR204" s="19">
        <f>IF(AND($Y204&lt;&gt;$CN$7,$Y204&lt;=$CN$6),1,0)</f>
        <v>0</v>
      </c>
      <c r="CS204" s="19">
        <f>IF(AND($AG204&lt;&gt;$CN$7,$AG204&lt;=$CN$6),1,0)</f>
        <v>0</v>
      </c>
      <c r="CT204" s="19">
        <f>IF(AND($AK204&lt;&gt;$CN$7,$AK204&lt;=$CN$6),1,0)</f>
        <v>0</v>
      </c>
      <c r="CU204" s="19">
        <f>IF(AND($AS204&lt;&gt;$CN$7,$AS204&lt;=$CN$6),1,0)</f>
        <v>0</v>
      </c>
      <c r="CV204" s="19">
        <f>IF(AND($AW204&lt;&gt;$CN$7,$AW204&lt;=$CN$6),1,0)</f>
        <v>0</v>
      </c>
      <c r="CW204" s="19">
        <f>IF(AND($BE204&lt;&gt;$CN$7,$BE204&lt;=$CN$6),1,0)</f>
        <v>0</v>
      </c>
      <c r="CX204" s="19">
        <f>IF(AND($BI204&lt;&gt;$CN$7,$BI204&lt;=$CN$6),1,0)</f>
        <v>0</v>
      </c>
      <c r="CY204" s="19">
        <f>IF(AND($BQ204&lt;&gt;$CN$7,$BQ204&lt;=$CN$6),1,0)</f>
        <v>0</v>
      </c>
      <c r="CZ204" s="19">
        <f>IF(AND($BU204&lt;&gt;$CN$7,$BU204&lt;=$CN$6),1,0)</f>
        <v>0</v>
      </c>
      <c r="DC204" s="19">
        <f>IF($N203=1,1,0)</f>
        <v>0</v>
      </c>
      <c r="DD204" s="19">
        <f>IF($R203=1,1,0)</f>
        <v>0</v>
      </c>
      <c r="DE204" s="19">
        <f>IF($V203=1,1,0)</f>
        <v>0</v>
      </c>
      <c r="DF204" s="19">
        <f>IF($Z203=1,1,0)</f>
        <v>0</v>
      </c>
      <c r="DG204" s="19">
        <f>IF($AH203=1,1,0)</f>
        <v>0</v>
      </c>
      <c r="DH204" s="19">
        <f>IF($AL203=1,1,0)</f>
        <v>0</v>
      </c>
      <c r="DI204" s="19">
        <f>IF($AT203=1,1,0)</f>
        <v>0</v>
      </c>
      <c r="DJ204" s="19">
        <f>IF($AX203=1,1,0)</f>
        <v>0</v>
      </c>
      <c r="DK204" s="19">
        <f>IF($BF203=1,1,0)</f>
        <v>0</v>
      </c>
      <c r="DL204" s="19">
        <f>IF($BJ203=1,1,0)</f>
        <v>0</v>
      </c>
      <c r="DM204" s="19">
        <f>IF($BR203=1,1,0)</f>
        <v>0</v>
      </c>
      <c r="DN204" s="19">
        <f>IF($BV203=1,1,0)</f>
        <v>0</v>
      </c>
      <c r="DQ204" s="19">
        <f t="shared" ref="DQ204" si="10113">IF($N203=1,1,0)</f>
        <v>0</v>
      </c>
      <c r="DR204" s="19">
        <f t="shared" ref="DR204" si="10114">IF($R203=1,1,0)</f>
        <v>0</v>
      </c>
      <c r="DS204" s="19">
        <f t="shared" ref="DS204" si="10115">IF($V203=1,1,0)</f>
        <v>0</v>
      </c>
      <c r="DT204" s="19">
        <f t="shared" ref="DT204" si="10116">IF($Z203=1,1,0)</f>
        <v>0</v>
      </c>
      <c r="DU204" s="19">
        <f t="shared" ref="DU204" si="10117">IF($AH203=1,1,0)</f>
        <v>0</v>
      </c>
      <c r="DV204" s="19">
        <f t="shared" ref="DV204" si="10118">IF($AL203=1,1,0)</f>
        <v>0</v>
      </c>
      <c r="DW204" s="19">
        <f t="shared" ref="DW204" si="10119">IF($AT203=1,1,0)</f>
        <v>0</v>
      </c>
      <c r="DX204" s="19">
        <f t="shared" ref="DX204" si="10120">IF($AX203=1,1,0)</f>
        <v>0</v>
      </c>
      <c r="DY204" s="19">
        <f t="shared" ref="DY204" si="10121">IF($BF203=1,1,0)</f>
        <v>0</v>
      </c>
      <c r="DZ204" s="19">
        <f t="shared" ref="DZ204" si="10122">IF($BJ203=1,1,0)</f>
        <v>0</v>
      </c>
      <c r="EA204" s="19">
        <f t="shared" ref="EA204" si="10123">IF($BR203=1,1,0)</f>
        <v>0</v>
      </c>
      <c r="EB204" s="19">
        <f t="shared" ref="EB204" si="10124">IF($BV203=1,1,0)</f>
        <v>0</v>
      </c>
      <c r="EE204" s="329">
        <f>N203*$FU204*週間進捗報告書!$G$9</f>
        <v>0</v>
      </c>
      <c r="EF204" s="329">
        <f>R203*$FV204*週間進捗報告書!$G$10</f>
        <v>0</v>
      </c>
      <c r="EG204" s="329">
        <f>V203*$FW204*週間進捗報告書!$G$11</f>
        <v>0</v>
      </c>
      <c r="EH204" s="329">
        <f>Z203*$FX204*週間進捗報告書!$G$12</f>
        <v>0</v>
      </c>
      <c r="EI204" s="329">
        <f>AH203*$FY204*週間進捗報告書!$G$13</f>
        <v>0</v>
      </c>
      <c r="EJ204" s="329">
        <f>AL203*$FZ204*週間進捗報告書!$G$14</f>
        <v>0</v>
      </c>
      <c r="EK204" s="329">
        <f>AT203*$GA204*週間進捗報告書!$G$15</f>
        <v>0</v>
      </c>
      <c r="EL204" s="329">
        <f>AX203*$GB204*週間進捗報告書!$G$16</f>
        <v>0</v>
      </c>
      <c r="EM204" s="329">
        <f>BF203*$GC204*週間進捗報告書!$G$17</f>
        <v>0</v>
      </c>
      <c r="EN204" s="329">
        <f>BJ203*$GD204*週間進捗報告書!$G$18</f>
        <v>0</v>
      </c>
      <c r="EO204" s="329">
        <f>BR203*$GE204*週間進捗報告書!$G$19</f>
        <v>0</v>
      </c>
      <c r="EP204" s="329">
        <f>BV203*$GF204*週間進捗報告書!$G$20</f>
        <v>0</v>
      </c>
      <c r="ER204" s="547"/>
      <c r="ES204" s="547"/>
      <c r="ET204" s="547"/>
      <c r="EU204" s="547"/>
      <c r="EV204" s="547"/>
      <c r="EW204" s="547"/>
      <c r="EX204" s="547"/>
      <c r="EY204" s="547"/>
      <c r="EZ204" s="547"/>
      <c r="FA204" s="547"/>
      <c r="FB204" s="547"/>
      <c r="FC204" s="547"/>
      <c r="FD204" s="547"/>
      <c r="FE204" s="332"/>
      <c r="FG204" s="19"/>
      <c r="FH204" s="19"/>
      <c r="FI204" s="19"/>
      <c r="FJ204" s="19"/>
      <c r="FK204" s="19"/>
      <c r="FL204" s="19"/>
      <c r="FM204" s="19"/>
      <c r="FN204" s="19"/>
      <c r="FO204" s="19"/>
      <c r="FP204" s="19"/>
      <c r="FQ204" s="19"/>
      <c r="FR204" s="19"/>
      <c r="FU204" s="295">
        <f t="shared" ref="FU204" si="10125">FU203</f>
        <v>0</v>
      </c>
      <c r="FV204" s="295">
        <f t="shared" ref="FV204" si="10126">FV203</f>
        <v>0</v>
      </c>
      <c r="FW204" s="295">
        <f t="shared" ref="FW204" si="10127">FW203</f>
        <v>0</v>
      </c>
      <c r="FX204" s="295">
        <f t="shared" ref="FX204" si="10128">FX203</f>
        <v>0</v>
      </c>
      <c r="FY204" s="295">
        <f t="shared" ref="FY204" si="10129">FY203</f>
        <v>0</v>
      </c>
      <c r="FZ204" s="295">
        <f t="shared" ref="FZ204" si="10130">FZ203</f>
        <v>0</v>
      </c>
      <c r="GA204" s="295">
        <f t="shared" ref="GA204" si="10131">GA203</f>
        <v>0</v>
      </c>
      <c r="GB204" s="295">
        <f t="shared" ref="GB204" si="10132">GB203</f>
        <v>0</v>
      </c>
      <c r="GC204" s="295">
        <f t="shared" ref="GC204" si="10133">GC203</f>
        <v>0</v>
      </c>
      <c r="GD204" s="295">
        <f t="shared" ref="GD204" si="10134">GD203</f>
        <v>0</v>
      </c>
      <c r="GE204" s="295">
        <f t="shared" ref="GE204" si="10135">GE203</f>
        <v>0</v>
      </c>
      <c r="GF204" s="295">
        <f t="shared" ref="GF204" si="10136">GF203</f>
        <v>0</v>
      </c>
      <c r="GG204" s="295" t="e">
        <f t="shared" ref="GG204" si="10137">GG203</f>
        <v>#N/A</v>
      </c>
      <c r="GH204" s="2" t="e">
        <f>INDEX(リスト!$V:$V,MATCH(中日程計画表!$D203,リスト!$D:$D,0))</f>
        <v>#N/A</v>
      </c>
      <c r="GI204" s="2" t="e">
        <f>INDEX(リスト!$A:$A,MATCH(中日程計画表!$D203,リスト!$D:$D,0))</f>
        <v>#N/A</v>
      </c>
      <c r="GJ204" s="2" t="e">
        <f>INDEX(リスト!$U:$U,MATCH(中日程計画表!$D203,リスト!$D:$D,0))</f>
        <v>#N/A</v>
      </c>
      <c r="GK204" s="5" t="e">
        <f>INDEX(リスト!$W:$W,MATCH(中日程計画表!$D203,リスト!$D:$D,0))</f>
        <v>#N/A</v>
      </c>
      <c r="GL204" s="2" t="s">
        <v>201</v>
      </c>
      <c r="GM204" s="296">
        <f t="shared" ref="GM204" si="10138">GM203</f>
        <v>0</v>
      </c>
      <c r="GN204" s="296" t="str">
        <f t="shared" ref="GN204" si="10139">GN203</f>
        <v>自動応答</v>
      </c>
      <c r="GU204" s="461"/>
      <c r="GV204" s="460"/>
      <c r="GW204" s="460"/>
      <c r="GX204" s="461"/>
      <c r="GY204" s="461"/>
      <c r="GZ204" s="460"/>
      <c r="HA204" s="460"/>
      <c r="HB204" s="461"/>
      <c r="HC204" s="461"/>
      <c r="HD204" s="460"/>
      <c r="HE204" s="460"/>
      <c r="HF204" s="461"/>
      <c r="HG204" s="461"/>
      <c r="HH204" s="460"/>
      <c r="HI204" s="460"/>
      <c r="HJ204" s="461"/>
      <c r="HK204" s="461"/>
      <c r="HL204" s="460"/>
      <c r="HM204" s="460"/>
      <c r="HN204" s="461"/>
      <c r="HO204" s="461"/>
      <c r="HP204" s="460"/>
      <c r="HQ204" s="460"/>
      <c r="HR204" s="461"/>
      <c r="HS204" s="4"/>
    </row>
    <row r="205" spans="1:227" ht="12" customHeight="1">
      <c r="A205" s="488">
        <f t="shared" ref="A205" ca="1" si="10140">INDIRECT("リスト!A"&amp;B205+6)</f>
        <v>0</v>
      </c>
      <c r="B205" s="486">
        <f t="shared" ref="B205" si="10141">ROUNDDOWN((ROW()-6)/2,0)+1</f>
        <v>100</v>
      </c>
      <c r="C205" s="474">
        <f>機能グループ名</f>
        <v>0</v>
      </c>
      <c r="D205" s="484">
        <f>機能ID</f>
        <v>0</v>
      </c>
      <c r="E205" s="482">
        <f>機能名</f>
        <v>0</v>
      </c>
      <c r="F205" s="315"/>
      <c r="G205" s="315"/>
      <c r="H205" s="315"/>
      <c r="I205" s="315"/>
      <c r="J205" s="316"/>
      <c r="K205" s="480" t="str">
        <f>担当者_SR</f>
        <v>NG</v>
      </c>
      <c r="L205" s="76"/>
      <c r="M205" s="76"/>
      <c r="N205" s="470"/>
      <c r="O205" s="474" t="str">
        <f>担当者_SRR</f>
        <v>NG</v>
      </c>
      <c r="P205" s="76"/>
      <c r="Q205" s="76"/>
      <c r="R205" s="470"/>
      <c r="S205" s="474" t="str">
        <f>担当者_DS</f>
        <v>NG</v>
      </c>
      <c r="T205" s="76"/>
      <c r="U205" s="76"/>
      <c r="V205" s="470"/>
      <c r="W205" s="472" t="str">
        <f>担当者_DSR</f>
        <v>NG</v>
      </c>
      <c r="X205" s="76"/>
      <c r="Y205" s="76"/>
      <c r="Z205" s="470"/>
      <c r="AA205" s="476"/>
      <c r="AB205" s="79"/>
      <c r="AC205" s="79"/>
      <c r="AD205" s="470">
        <f>IF(AC206 &lt;&gt; "",1,0)</f>
        <v>0</v>
      </c>
      <c r="AE205" s="472" t="str">
        <f>担当者_CD</f>
        <v>NG</v>
      </c>
      <c r="AF205" s="76"/>
      <c r="AG205" s="76"/>
      <c r="AH205" s="470"/>
      <c r="AI205" s="472" t="str">
        <f>担当者_DD</f>
        <v>NG</v>
      </c>
      <c r="AJ205" s="76"/>
      <c r="AK205" s="76"/>
      <c r="AL205" s="470"/>
      <c r="AM205" s="476"/>
      <c r="AN205" s="79"/>
      <c r="AO205" s="79"/>
      <c r="AP205" s="470">
        <f>IF(AO206 &lt;&gt; "",1,0)</f>
        <v>0</v>
      </c>
      <c r="AQ205" s="472" t="str">
        <f>担当者_MCL</f>
        <v>NG</v>
      </c>
      <c r="AR205" s="76"/>
      <c r="AS205" s="76"/>
      <c r="AT205" s="470"/>
      <c r="AU205" s="472" t="str">
        <f>担当者_MCLR</f>
        <v>NG</v>
      </c>
      <c r="AV205" s="76"/>
      <c r="AW205" s="76"/>
      <c r="AX205" s="470"/>
      <c r="AY205" s="476"/>
      <c r="AZ205" s="79"/>
      <c r="BA205" s="79"/>
      <c r="BB205" s="470">
        <f>IF(BA206 &lt;&gt; "",1,0)</f>
        <v>0</v>
      </c>
      <c r="BC205" s="474" t="str">
        <f>担当者_MT</f>
        <v>NG</v>
      </c>
      <c r="BD205" s="76"/>
      <c r="BE205" s="76"/>
      <c r="BF205" s="470"/>
      <c r="BG205" s="472" t="str">
        <f>担当者_M検</f>
        <v>NG</v>
      </c>
      <c r="BH205" s="76"/>
      <c r="BI205" s="76"/>
      <c r="BJ205" s="470"/>
      <c r="BK205" s="476"/>
      <c r="BL205" s="79"/>
      <c r="BM205" s="79"/>
      <c r="BN205" s="470">
        <v>0</v>
      </c>
      <c r="BO205" s="474" t="str">
        <f>担当者_モテ</f>
        <v>NG</v>
      </c>
      <c r="BP205" s="76"/>
      <c r="BQ205" s="76"/>
      <c r="BR205" s="470"/>
      <c r="BS205" s="472" t="str">
        <f>担当者_モテR</f>
        <v>NG</v>
      </c>
      <c r="BT205" s="76"/>
      <c r="BU205" s="76"/>
      <c r="BV205" s="470"/>
      <c r="BW205" s="468">
        <f t="shared" ref="BW205" si="10142">IFERROR(SUM(IF(K205&lt;&gt;"NG",N205*K$1,0),IF(O205&lt;&gt;"NG",R205*O$1,0),IF(S205&lt;&gt;"NG",V205*S$1,0),IF(W205&lt;&gt;"NG",Z205*W$1,0),IF(AA205&lt;&gt;"NG",AD205*AA$1,0),IF(AE205&lt;&gt;"NG",AH205*AE$1,0),IF(AI205&lt;&gt;"NG",AL205*AI$1,0),IF(AM205&lt;&gt;"NG",AP205*AM$1,0),IF(AQ205&lt;&gt;"NG",AT205*AQ$1,0),IF(AU205&lt;&gt;"NG",AX205*AU$1,0),IF(AY205&lt;&gt;"NG",BB205*AY$1,0),IF(BC205&lt;&gt;"NG",BF205*BC$1,0),IF(BG205&lt;&gt;"NG",BJ205*BG$1,0),IF(BK205&lt;&gt;"NG",BN205*BK$1,0),IF(BO205&lt;&gt;"NG",BR205*BO$1,0),IF(BS205&lt;&gt;"NG",BV205*BS$1,0))/SUM(IF(K205&lt;&gt;"NG",K$1,0),IF(O205&lt;&gt;"NG",O$1,0),IF(S205&lt;&gt;"NG",S$1,0),IF(W205&lt;&gt;"NG",W$1,0),IF(AA205&lt;&gt;"NG",AA$1,0),IF(AE205&lt;&gt;"NG",AE$1,0),IF(AI205&lt;&gt;"NG",AI$1,0),IF(AM205&lt;&gt;"NG",AM$1,0),IF(AQ205&lt;&gt;"NG",AQ$1,0),IF(AU205&lt;&gt;"NG",AU$1,0),IF(AY205&lt;&gt;"NG",AY$1,0),IF(BC205&lt;&gt;"NG",BC$1,0),IF(BG205&lt;&gt;"NG",BG$1,0),IF(BK205&lt;&gt;"NG",BK$1,0),IF(BO205&lt;&gt;"NG",BO$1,0),IF(BS205&lt;&gt;"NG",BS$1,0)),0)</f>
        <v>0</v>
      </c>
      <c r="BX205" s="466"/>
      <c r="BY205" s="490"/>
      <c r="BZ205" s="5"/>
      <c r="CA205" s="32">
        <f t="shared" ref="CA205" si="10143">IF(AND($M205&lt;&gt;$BZ$5,$M205&lt;=$BZ$6,$M205&lt;&gt;$BZ$7),1,0)</f>
        <v>0</v>
      </c>
      <c r="CB205" s="32">
        <f t="shared" ref="CB205" si="10144">IF(AND($Q205&lt;&gt;$BZ$5,$Q205&lt;=$BZ$6,$Q205&lt;&gt;$BZ$7),1,0)</f>
        <v>0</v>
      </c>
      <c r="CC205" s="32">
        <f t="shared" ref="CC205" si="10145">IF(AND($U205&lt;&gt;$BZ$5,$U205&lt;=$BZ$6,$U205&lt;&gt;$BZ$7),1,0)</f>
        <v>0</v>
      </c>
      <c r="CD205" s="32">
        <f t="shared" ref="CD205" si="10146">IF(AND($Y205&lt;&gt;$BZ$5,$Y205&lt;=$BZ$6,$Y205&lt;&gt;$BZ$7),1,0)</f>
        <v>0</v>
      </c>
      <c r="CE205" s="32">
        <f t="shared" ref="CE205" si="10147">IF(AND($AG205&lt;&gt;$BZ$5,$AG205&lt;=$BZ$6,$AG205&lt;&gt;$BZ$7),1,0)</f>
        <v>0</v>
      </c>
      <c r="CF205" s="32">
        <f t="shared" ref="CF205" si="10148">IF(AND($AK205&lt;&gt;$BZ$5,$AK205&lt;=$BZ$6,$AK205&lt;&gt;$BZ$7),1,0)</f>
        <v>0</v>
      </c>
      <c r="CG205" s="32">
        <f t="shared" ref="CG205" si="10149">IF(AND($AS205&lt;&gt;$BZ$5,$AS205&lt;=$BZ$6,$AS205&lt;&gt;$BZ$7),1,0)</f>
        <v>0</v>
      </c>
      <c r="CH205" s="32">
        <f t="shared" ref="CH205" si="10150">IF(AND($AW205&lt;&gt;$BZ$5,$AW205&lt;=$BZ$6,$AW205&lt;&gt;$BZ$7),1,0)</f>
        <v>0</v>
      </c>
      <c r="CI205" s="32">
        <f t="shared" ref="CI205" si="10151">IF(AND($BE205&lt;&gt;$BZ$5,$BE205&lt;=$BZ$6,$BE205&lt;&gt;$BZ$7),1,0)</f>
        <v>0</v>
      </c>
      <c r="CJ205" s="32">
        <f t="shared" ref="CJ205" si="10152">IF(AND($BI205&lt;&gt;$BZ$5,$BI205&lt;=$BZ$6,$BI205&lt;&gt;$BZ$7),1,0)</f>
        <v>0</v>
      </c>
      <c r="CK205" s="32">
        <f t="shared" ref="CK205" si="10153">IF(AND($BQ205&lt;&gt;$BZ$5,$BQ205&lt;=$BZ$6,$BQ205&lt;&gt;$BZ$7),1,0)</f>
        <v>0</v>
      </c>
      <c r="CL205" s="32">
        <f t="shared" ref="CL205" si="10154">IF(AND($BU205&lt;&gt;$BZ$5,$BU205&lt;=$BZ$6,$BU205&lt;&gt;$BZ$7),1,0)</f>
        <v>0</v>
      </c>
      <c r="CO205" s="32">
        <f>IF(AND($M205&lt;&gt;$CN$5,$M205&lt;=$CN$6,$M205&lt;&gt;$CN$7),1,0)</f>
        <v>0</v>
      </c>
      <c r="CP205" s="32">
        <f>IF(AND($Q205&lt;&gt;$CN$5,$Q205&lt;=$CN$6,$Q205&lt;&gt;$CN$7),1,0)</f>
        <v>0</v>
      </c>
      <c r="CQ205" s="32">
        <f>IF(AND($U205&lt;&gt;$CN$5,$U205&lt;=$CN$6,$U205&lt;&gt;$CN$7),1,0)</f>
        <v>0</v>
      </c>
      <c r="CR205" s="32">
        <f>IF(AND($Y205&lt;&gt;$CN$5,$Y205&lt;=$CN$6,$Y205&lt;&gt;$CN$7),1,0)</f>
        <v>0</v>
      </c>
      <c r="CS205" s="32">
        <f>IF(AND($AG205&lt;&gt;$CN$5,$AG205&lt;=$CN$6,$AG205&lt;&gt;$CN$7),1,0)</f>
        <v>0</v>
      </c>
      <c r="CT205" s="32">
        <f>IF(AND($AK205&lt;&gt;$CN$5,$AK205&lt;=$CN$6,$AK205&lt;&gt;$CN$7),1,0)</f>
        <v>0</v>
      </c>
      <c r="CU205" s="32">
        <f>IF(AND($AS205&lt;&gt;$CN$5,$AS205&lt;=$CN$6,$AS205&lt;&gt;$CN$7),1,0)</f>
        <v>0</v>
      </c>
      <c r="CV205" s="32">
        <f>IF(AND($AW205&lt;&gt;$CN$5,$AW205&lt;=$CN$6,$AW205&lt;&gt;$CN$7),1,0)</f>
        <v>0</v>
      </c>
      <c r="CW205" s="32">
        <f>IF(AND($BE205&lt;&gt;$CN$5,$BE205&lt;=$CN$6,$BE205&lt;&gt;$CN$7),1,0)</f>
        <v>0</v>
      </c>
      <c r="CX205" s="32">
        <f>IF(AND($BI205&lt;&gt;$CN$5,$BI205&lt;=$CN$6,$BI205&lt;&gt;$CN$7),1,0)</f>
        <v>0</v>
      </c>
      <c r="CY205" s="32">
        <f>IF(AND($BQ205&lt;&gt;$CN$5,$BQ205&lt;=$CN$6,$BQ205&lt;&gt;$CN$7),1,0)</f>
        <v>0</v>
      </c>
      <c r="CZ205" s="32">
        <f>IF(AND($BU205&lt;&gt;$CN$5,$BU205&lt;=$CN$6,$BU205&lt;&gt;$CN$7),1,0)</f>
        <v>0</v>
      </c>
      <c r="DC205" s="32">
        <f>IF(AND($M205&lt;&gt;$DB$5,$M205&lt;=$DB$6,$M205&lt;&gt;$CN$7),1,0)</f>
        <v>0</v>
      </c>
      <c r="DD205" s="32">
        <f>IF(AND($Q205&lt;&gt;$DB$5,$Q205&lt;=$DB$6,$Q205&lt;&gt;$CN$7),1,0)</f>
        <v>0</v>
      </c>
      <c r="DE205" s="32">
        <f>IF(AND($U205&lt;&gt;$DB$5,$U205&lt;=$DB$6,$U205&lt;&gt;$CN$7),1,0)</f>
        <v>0</v>
      </c>
      <c r="DF205" s="32">
        <f>IF(AND($Y205&lt;&gt;$DB$5,$Y205&lt;=$DB$6,$Y205&lt;&gt;$CN$7),1,0)</f>
        <v>0</v>
      </c>
      <c r="DG205" s="32">
        <f>IF(AND($AG205&lt;&gt;$DB$5,$AG205&lt;=$DB$6,$AG205&lt;&gt;$CN$7),1,0)</f>
        <v>0</v>
      </c>
      <c r="DH205" s="32">
        <f>IF(AND($AK205&lt;&gt;$DB$5,$AK205&lt;=$DB$6,$AK205&lt;&gt;$CN$7),1,0)</f>
        <v>0</v>
      </c>
      <c r="DI205" s="32">
        <f>IF(AND($AS205&lt;&gt;$DB$5,$AS205&lt;=$DB$6,$AS205&lt;&gt;$CN$7),1,0)</f>
        <v>0</v>
      </c>
      <c r="DJ205" s="32">
        <f>IF(AND($AW205&lt;&gt;$DB$5,$AW205&lt;=$DB$6,$AW205&lt;&gt;$CN$7),1,0)</f>
        <v>0</v>
      </c>
      <c r="DK205" s="32">
        <f>IF(AND($BE205&lt;&gt;$DB$5,$BE205&lt;=$DB$6,$BE205&lt;&gt;$CN$7),1,0)</f>
        <v>0</v>
      </c>
      <c r="DL205" s="32">
        <f>IF(AND($BI205&lt;&gt;$DB$5,$BI205&lt;=$DB$6,$BI205&lt;&gt;$CN$7),1,0)</f>
        <v>0</v>
      </c>
      <c r="DM205" s="32">
        <f>IF(AND($BQ205&lt;&gt;$DB$5,$BQ205&lt;=$DB$6,$BQ205&lt;&gt;$CN$7),1,0)</f>
        <v>0</v>
      </c>
      <c r="DN205" s="32">
        <f>IF(AND($BU205&lt;&gt;$DB$5,$BU205&lt;=$DB$6,$BU205&lt;&gt;$CN$7),1,0)</f>
        <v>0</v>
      </c>
      <c r="DQ205" s="32">
        <f t="shared" ref="DQ205" si="10155">IF(AND($M205&lt;&gt;$DP$5,$M205&lt;=$DP$6,$M205&lt;&gt;$CN$7),1,0)</f>
        <v>0</v>
      </c>
      <c r="DR205" s="32">
        <f t="shared" ref="DR205" si="10156">IF(AND($Q205&lt;&gt;$DP$5,$Q205&lt;=$DP$6,$Q205&lt;&gt;$CN$7),1,0)</f>
        <v>0</v>
      </c>
      <c r="DS205" s="32">
        <f t="shared" ref="DS205" si="10157">IF(AND($U205&lt;&gt;$DP$5,$U205&lt;=$DP$6,$U205&lt;&gt;$CN$7),1,0)</f>
        <v>0</v>
      </c>
      <c r="DT205" s="32">
        <f t="shared" ref="DT205" si="10158">IF(AND($Y205&lt;&gt;$DP$5,$Y205&lt;=$DP$6,$Y205&lt;&gt;$CN$7),1,0)</f>
        <v>0</v>
      </c>
      <c r="DU205" s="32">
        <f t="shared" ref="DU205" si="10159">IF(AND($AG205&lt;&gt;$DP$5,$AG205&lt;=$DP$6,$AG205&lt;&gt;$CN$7),1,0)</f>
        <v>0</v>
      </c>
      <c r="DV205" s="32">
        <f t="shared" ref="DV205" si="10160">IF(AND($AK205&lt;&gt;$DP$5,$AK205&lt;=$DP$6,$AK205&lt;&gt;$CN$7),1,0)</f>
        <v>0</v>
      </c>
      <c r="DW205" s="32">
        <f t="shared" ref="DW205" si="10161">IF(AND($AS205&lt;&gt;$DP$5,$AS205&lt;=$DP$6,$AS205&lt;&gt;$CN$7),1,0)</f>
        <v>0</v>
      </c>
      <c r="DX205" s="32">
        <f t="shared" ref="DX205" si="10162">IF(AND($AW205&lt;&gt;$DP$5,$AW205&lt;=$DP$6,$AW205&lt;&gt;$CN$7),1,0)</f>
        <v>0</v>
      </c>
      <c r="DY205" s="32">
        <f t="shared" ref="DY205" si="10163">IF(AND($BE205&lt;&gt;$DP$5,$BE205&lt;=$DP$6,$BE205&lt;&gt;$CN$7),1,0)</f>
        <v>0</v>
      </c>
      <c r="DZ205" s="32">
        <f t="shared" ref="DZ205" si="10164">IF(AND($BI205&lt;&gt;$DP$5,$BI205&lt;=$DP$6,$BI205&lt;&gt;$CN$7),1,0)</f>
        <v>0</v>
      </c>
      <c r="EA205" s="32">
        <f t="shared" ref="EA205" si="10165">IF(AND($BQ205&lt;&gt;$DP$5,$BQ205&lt;=$DP$6,$BQ205&lt;&gt;$CN$7),1,0)</f>
        <v>0</v>
      </c>
      <c r="EB205" s="32">
        <f t="shared" ref="EB205" si="10166">IF(AND($BU205&lt;&gt;$DP$5,$BU205&lt;=$DP$6,$BU205&lt;&gt;$CN$7),1,0)</f>
        <v>0</v>
      </c>
      <c r="EE205" s="328">
        <f>IF(M205&lt;&gt;"",IF(M205&lt;=$ED$6,1,IF(L205&gt;$ED$6,0,NETWORKDAYS(L205,$ED$6,祭日リスト)/NETWORKDAYS(L205,M205,祭日リスト)))*$GG205*週間進捗報告書!$G$9,0)</f>
        <v>0</v>
      </c>
      <c r="EF205" s="328">
        <f>IF(Q205&lt;&gt;"",IF(Q205&lt;=$ED$6,1,IF(P205&gt;$ED$6,0,NETWORKDAYS(P205,$ED$6,祭日リスト)/NETWORKDAYS(P205,Q205,祭日リスト)))*$GG205*週間進捗報告書!$G$10,0)</f>
        <v>0</v>
      </c>
      <c r="EG205" s="328">
        <f>IF(U205&lt;&gt;"",IF(U205&lt;=$ED$6,1,IF(T205&gt;$ED$6,0,NETWORKDAYS(T205,$ED$6,祭日リスト)/NETWORKDAYS(T205,U205,祭日リスト)))*$GG205*週間進捗報告書!$G$11,0)</f>
        <v>0</v>
      </c>
      <c r="EH205" s="328">
        <f>IF(Y205&lt;&gt;"",IF(Y205&lt;=$ED$6,1,IF(X205&gt;$ED$6,0,NETWORKDAYS(X205,$ED$6,祭日リスト)/NETWORKDAYS(X205,Y205,祭日リスト)))*$GG205*週間進捗報告書!$G$12,0)</f>
        <v>0</v>
      </c>
      <c r="EI205" s="328">
        <f>IF(AG205&lt;&gt;"",IF(AG205&lt;=$ED$6,1,IF(AF205&gt;$ED$6,0,NETWORKDAYS(AF205,$ED$6,祭日リスト)/NETWORKDAYS(AF205,AG205,祭日リスト)))*$GG205*週間進捗報告書!$G$13,0)</f>
        <v>0</v>
      </c>
      <c r="EJ205" s="328">
        <f>IF(AK205&lt;&gt;"",IF(AK205&lt;=$ED$6,1,IF(AJ205&gt;$ED$6,0,NETWORKDAYS(AJ205,$ED$6,祭日リスト)/NETWORKDAYS(AJ205,AK205,祭日リスト)))*$GG205*週間進捗報告書!$G$14,0)</f>
        <v>0</v>
      </c>
      <c r="EK205" s="328">
        <f>IF(AS205&lt;&gt;"",IF(AS205&lt;=$ED$6,1,IF(AR205&gt;$ED$6,0,NETWORKDAYS(AR205,$ED$6,祭日リスト)/NETWORKDAYS(AR205,AS205,祭日リスト)))*$GG205*週間進捗報告書!$G$15,0)</f>
        <v>0</v>
      </c>
      <c r="EL205" s="328">
        <f>IF(AW205&lt;&gt;"",IF(AW205&lt;=$ED$6,1,IF(AV205&gt;$ED$6,0,NETWORKDAYS(AV205,$ED$6,祭日リスト)/NETWORKDAYS(AV205,AW205,祭日リスト)))*$GG205*週間進捗報告書!$G$16,0)</f>
        <v>0</v>
      </c>
      <c r="EM205" s="328">
        <f>IF(BE205&lt;&gt;"",IF(BE205&lt;=$ED$6,1,IF(BD205&gt;$ED$6,0,NETWORKDAYS(BD205,$ED$6,祭日リスト)/NETWORKDAYS(BD205,BE205,祭日リスト)))*$GG205*週間進捗報告書!$G$17,0)</f>
        <v>0</v>
      </c>
      <c r="EN205" s="328">
        <f>IF(BI205&lt;&gt;"",IF(BI205&lt;=$ED$6,1,IF(BH205&gt;$ED$6,0,NETWORKDAYS(BH205,$ED$6,祭日リスト)/NETWORKDAYS(BH205,BI205,祭日リスト)))*$GG205*週間進捗報告書!$G$18,0)</f>
        <v>0</v>
      </c>
      <c r="EO205" s="328">
        <f>IF(BQ205&lt;&gt;"",IF(BQ205&lt;=$ED$6,1,IF(BP205&gt;$ED$6,0,NETWORKDAYS(BP205,$ED$6,祭日リスト)/NETWORKDAYS(BP205,BQ205,祭日リスト)))*$GG205*週間進捗報告書!$G$19,0)</f>
        <v>0</v>
      </c>
      <c r="EP205" s="328">
        <f>IF(BU205&lt;&gt;"",IF(BU205&lt;=$ED$6,1,IF(BT205&gt;$ED$6,0,NETWORKDAYS(BT205,$ED$6,祭日リスト)/NETWORKDAYS(BT205,BU205,祭日リスト)))*$GG205*週間進捗報告書!$G$20,0)</f>
        <v>0</v>
      </c>
      <c r="ER205" s="547">
        <f t="shared" ref="ER205:FC205" si="10167">EE205-EE206</f>
        <v>0</v>
      </c>
      <c r="ES205" s="547">
        <f t="shared" si="10167"/>
        <v>0</v>
      </c>
      <c r="ET205" s="547">
        <f t="shared" si="10167"/>
        <v>0</v>
      </c>
      <c r="EU205" s="547">
        <f t="shared" si="10167"/>
        <v>0</v>
      </c>
      <c r="EV205" s="547">
        <f t="shared" si="10167"/>
        <v>0</v>
      </c>
      <c r="EW205" s="547">
        <f t="shared" si="10167"/>
        <v>0</v>
      </c>
      <c r="EX205" s="547">
        <f t="shared" si="10167"/>
        <v>0</v>
      </c>
      <c r="EY205" s="547">
        <f t="shared" si="10167"/>
        <v>0</v>
      </c>
      <c r="EZ205" s="547">
        <f t="shared" si="10167"/>
        <v>0</v>
      </c>
      <c r="FA205" s="547">
        <f t="shared" si="10167"/>
        <v>0</v>
      </c>
      <c r="FB205" s="547">
        <f t="shared" si="10167"/>
        <v>0</v>
      </c>
      <c r="FC205" s="547">
        <f t="shared" si="10167"/>
        <v>0</v>
      </c>
      <c r="FD205" s="547">
        <f t="shared" ref="FD205" si="10168">SUM(ER205:FC206)</f>
        <v>0</v>
      </c>
      <c r="FE205" s="333"/>
      <c r="FG205" s="32">
        <f>IF(AND($M205&lt;&gt;$FF$7),1,0)</f>
        <v>0</v>
      </c>
      <c r="FH205" s="32">
        <f>IF(AND($Q205&lt;&gt;$FF$7),1,0)</f>
        <v>0</v>
      </c>
      <c r="FI205" s="32">
        <f>IF(AND($U205&lt;&gt;$FF$7),1,0)</f>
        <v>0</v>
      </c>
      <c r="FJ205" s="32">
        <f>IF(AND($Y205&lt;&gt;$FF$7),1,0)</f>
        <v>0</v>
      </c>
      <c r="FK205" s="32">
        <f>IF(AND($AG205&lt;&gt;$FF$7),1,0)</f>
        <v>0</v>
      </c>
      <c r="FL205" s="32">
        <f>IF(AND($AK205&lt;&gt;$FF$7),1,0)</f>
        <v>0</v>
      </c>
      <c r="FM205" s="32">
        <f>IF(AND($AS205&lt;&gt;$FF$7),1,0)</f>
        <v>0</v>
      </c>
      <c r="FN205" s="32">
        <f>IF(AND($AW205&lt;&gt;$FF$7),1,0)</f>
        <v>0</v>
      </c>
      <c r="FO205" s="32">
        <f>IF(AND($BE205&lt;&gt;$FF$7),1,0)</f>
        <v>0</v>
      </c>
      <c r="FP205" s="32">
        <f>IF(AND($BI205&lt;&gt;$FF$7),1,0)</f>
        <v>0</v>
      </c>
      <c r="FQ205" s="32">
        <f>IF(AND($BQ205&lt;&gt;$FF$7),1,0)</f>
        <v>0</v>
      </c>
      <c r="FR205" s="32">
        <f>IF(AND($BU205&lt;&gt;$FF$7),1,0)</f>
        <v>0</v>
      </c>
      <c r="FU205" s="294">
        <f t="shared" ref="FU205" si="10169">IF($K205&lt;&gt;"NG",$GG205,0)</f>
        <v>0</v>
      </c>
      <c r="FV205" s="294">
        <f t="shared" ref="FV205" si="10170">IF($O205&lt;&gt;"NG",$GG205,0)</f>
        <v>0</v>
      </c>
      <c r="FW205" s="294">
        <f t="shared" ref="FW205" si="10171">IF($S205&lt;&gt;"NG",$GG205,0)</f>
        <v>0</v>
      </c>
      <c r="FX205" s="294">
        <f t="shared" ref="FX205" si="10172">IF($W205&lt;&gt;"NG",$GG205,0)</f>
        <v>0</v>
      </c>
      <c r="FY205" s="294">
        <f t="shared" ref="FY205" si="10173">IF($AE205&lt;&gt;"NG",$GG205,0)</f>
        <v>0</v>
      </c>
      <c r="FZ205" s="294">
        <f t="shared" ref="FZ205" si="10174">IF($AI205&lt;&gt;"NG",$GG205,0)</f>
        <v>0</v>
      </c>
      <c r="GA205" s="294">
        <f t="shared" ref="GA205" si="10175">IF($AQ205&lt;&gt;"NG",$GG205,0)</f>
        <v>0</v>
      </c>
      <c r="GB205" s="294">
        <f t="shared" ref="GB205" si="10176">IF($AU205&lt;&gt;"NG",$GG205,0)</f>
        <v>0</v>
      </c>
      <c r="GC205" s="294">
        <f t="shared" ref="GC205" si="10177">IF($BC205&lt;&gt;"NG",$GG205,0)</f>
        <v>0</v>
      </c>
      <c r="GD205" s="294">
        <f t="shared" ref="GD205" si="10178">IF($BG205&lt;&gt;"NG",$GG205,0)</f>
        <v>0</v>
      </c>
      <c r="GE205" s="294">
        <f t="shared" ref="GE205" si="10179">IF($BO205&lt;&gt;"NG",$GG205,0)</f>
        <v>0</v>
      </c>
      <c r="GF205" s="294">
        <f t="shared" ref="GF205" si="10180">IF($BS205&lt;&gt;"NG",$GG205,0)</f>
        <v>0</v>
      </c>
      <c r="GG205" s="294" t="e">
        <f>VLOOKUP($D205,リスト!$D:$S,15,FALSE)</f>
        <v>#N/A</v>
      </c>
      <c r="GH205" s="2" t="e">
        <f>INDEX(リスト!$V:$V,MATCH(中日程計画表!$D205,リスト!$D:$D,0))</f>
        <v>#N/A</v>
      </c>
      <c r="GI205" s="2" t="e">
        <f>INDEX(リスト!$A:$A,MATCH(中日程計画表!$D205,リスト!$D:$D,0))</f>
        <v>#N/A</v>
      </c>
      <c r="GJ205" s="2" t="e">
        <f>INDEX(リスト!$U:$U,MATCH(中日程計画表!$D205,リスト!$D:$D,0))</f>
        <v>#N/A</v>
      </c>
      <c r="GK205" s="5" t="e">
        <f>INDEX(リスト!$W:$W,MATCH(中日程計画表!$D205,リスト!$D:$D,0))</f>
        <v>#N/A</v>
      </c>
      <c r="GL205" s="2" t="s">
        <v>200</v>
      </c>
      <c r="GM205" s="296">
        <f>D205</f>
        <v>0</v>
      </c>
      <c r="GN205" s="296">
        <f>E205</f>
        <v>0</v>
      </c>
      <c r="GU205" s="460" t="str">
        <f t="shared" ref="GU205" si="10181">AE205</f>
        <v>NG</v>
      </c>
      <c r="GV205" s="460">
        <f t="shared" ref="GV205" si="10182">EI205</f>
        <v>0</v>
      </c>
      <c r="GW205" s="460">
        <f t="shared" ref="GW205" si="10183">EI206</f>
        <v>0</v>
      </c>
      <c r="GX205" s="462">
        <f t="shared" ref="GX205" si="10184">EV205</f>
        <v>0</v>
      </c>
      <c r="GY205" s="460" t="str">
        <f t="shared" ref="GY205" si="10185">AI205</f>
        <v>NG</v>
      </c>
      <c r="GZ205" s="460">
        <f t="shared" ref="GZ205" si="10186">EJ205</f>
        <v>0</v>
      </c>
      <c r="HA205" s="460">
        <f t="shared" ref="HA205" si="10187">EJ206</f>
        <v>0</v>
      </c>
      <c r="HB205" s="462">
        <f t="shared" ref="HB205" si="10188">EW205</f>
        <v>0</v>
      </c>
      <c r="HC205" s="460" t="str">
        <f t="shared" ref="HC205" si="10189">AQ205</f>
        <v>NG</v>
      </c>
      <c r="HD205" s="460">
        <f t="shared" ref="HD205" si="10190">EK205</f>
        <v>0</v>
      </c>
      <c r="HE205" s="460">
        <f t="shared" ref="HE205" si="10191">EK206</f>
        <v>0</v>
      </c>
      <c r="HF205" s="462">
        <f t="shared" ref="HF205" si="10192">EX205</f>
        <v>0</v>
      </c>
      <c r="HG205" s="460" t="str">
        <f t="shared" ref="HG205" si="10193">AU205</f>
        <v>NG</v>
      </c>
      <c r="HH205" s="460">
        <f t="shared" ref="HH205" si="10194">EL205</f>
        <v>0</v>
      </c>
      <c r="HI205" s="460">
        <f t="shared" ref="HI205" si="10195">EL206</f>
        <v>0</v>
      </c>
      <c r="HJ205" s="462">
        <f t="shared" ref="HJ205" si="10196">EY205</f>
        <v>0</v>
      </c>
      <c r="HK205" s="460" t="str">
        <f t="shared" ref="HK205" si="10197">BC205</f>
        <v>NG</v>
      </c>
      <c r="HL205" s="460">
        <f t="shared" ref="HL205" si="10198">EM205</f>
        <v>0</v>
      </c>
      <c r="HM205" s="460">
        <f t="shared" ref="HM205" si="10199">EM206</f>
        <v>0</v>
      </c>
      <c r="HN205" s="462">
        <f t="shared" ref="HN205" si="10200">EZ205</f>
        <v>0</v>
      </c>
      <c r="HO205" s="460" t="str">
        <f t="shared" ref="HO205" si="10201">BG205</f>
        <v>NG</v>
      </c>
      <c r="HP205" s="460">
        <f t="shared" ref="HP205" si="10202">EN205</f>
        <v>0</v>
      </c>
      <c r="HQ205" s="460">
        <f t="shared" ref="HQ205" si="10203">EN206</f>
        <v>0</v>
      </c>
      <c r="HR205" s="462">
        <f t="shared" ref="HR205" si="10204">FA205</f>
        <v>0</v>
      </c>
      <c r="HS205" s="332"/>
    </row>
    <row r="206" spans="1:227" ht="12" customHeight="1">
      <c r="A206" s="489"/>
      <c r="B206" s="487"/>
      <c r="C206" s="475"/>
      <c r="D206" s="485"/>
      <c r="E206" s="483"/>
      <c r="F206" s="317"/>
      <c r="G206" s="317"/>
      <c r="H206" s="317"/>
      <c r="I206" s="317"/>
      <c r="J206" s="316"/>
      <c r="K206" s="481"/>
      <c r="L206" s="77"/>
      <c r="M206" s="77"/>
      <c r="N206" s="471"/>
      <c r="O206" s="475"/>
      <c r="P206" s="77"/>
      <c r="Q206" s="77"/>
      <c r="R206" s="471"/>
      <c r="S206" s="475"/>
      <c r="T206" s="77"/>
      <c r="U206" s="77"/>
      <c r="V206" s="471"/>
      <c r="W206" s="473"/>
      <c r="X206" s="77"/>
      <c r="Y206" s="77"/>
      <c r="Z206" s="471"/>
      <c r="AA206" s="477"/>
      <c r="AB206" s="80"/>
      <c r="AC206" s="80"/>
      <c r="AD206" s="471"/>
      <c r="AE206" s="473"/>
      <c r="AF206" s="77"/>
      <c r="AG206" s="77"/>
      <c r="AH206" s="471"/>
      <c r="AI206" s="473"/>
      <c r="AJ206" s="77"/>
      <c r="AK206" s="77"/>
      <c r="AL206" s="471"/>
      <c r="AM206" s="477"/>
      <c r="AN206" s="80"/>
      <c r="AO206" s="80"/>
      <c r="AP206" s="471"/>
      <c r="AQ206" s="473"/>
      <c r="AR206" s="77"/>
      <c r="AS206" s="77"/>
      <c r="AT206" s="471"/>
      <c r="AU206" s="473"/>
      <c r="AV206" s="77"/>
      <c r="AW206" s="77"/>
      <c r="AX206" s="471"/>
      <c r="AY206" s="477"/>
      <c r="AZ206" s="80"/>
      <c r="BA206" s="80"/>
      <c r="BB206" s="471"/>
      <c r="BC206" s="475"/>
      <c r="BD206" s="77"/>
      <c r="BE206" s="77"/>
      <c r="BF206" s="471"/>
      <c r="BG206" s="473"/>
      <c r="BH206" s="77"/>
      <c r="BI206" s="77"/>
      <c r="BJ206" s="471"/>
      <c r="BK206" s="477"/>
      <c r="BL206" s="80"/>
      <c r="BM206" s="80"/>
      <c r="BN206" s="471"/>
      <c r="BO206" s="475"/>
      <c r="BP206" s="77"/>
      <c r="BQ206" s="77"/>
      <c r="BR206" s="471"/>
      <c r="BS206" s="473"/>
      <c r="BT206" s="77"/>
      <c r="BU206" s="77"/>
      <c r="BV206" s="471"/>
      <c r="BW206" s="469"/>
      <c r="BX206" s="467"/>
      <c r="BY206" s="490"/>
      <c r="CA206" s="19">
        <f t="shared" ref="CA206" si="10205">IF(AND($N205=1,$M206&lt;&gt;$BZ$7),1,0)</f>
        <v>0</v>
      </c>
      <c r="CB206" s="19">
        <f t="shared" ref="CB206" si="10206">IF(AND($R205=1,$Q206&lt;&gt;$BZ$7),1,0)</f>
        <v>0</v>
      </c>
      <c r="CC206" s="19">
        <f t="shared" ref="CC206" si="10207">IF(AND($V205=1,$U206&lt;&gt;$BZ$7),1,0)</f>
        <v>0</v>
      </c>
      <c r="CD206" s="19">
        <f t="shared" ref="CD206" si="10208">IF(AND($Z205=1,$Y206&lt;&gt;$BZ$7),1,0)</f>
        <v>0</v>
      </c>
      <c r="CE206" s="19">
        <f t="shared" ref="CE206" si="10209">IF(AND($AH205=1,$AG206&lt;&gt;$BZ$7),1,0)</f>
        <v>0</v>
      </c>
      <c r="CF206" s="19">
        <f t="shared" ref="CF206" si="10210">IF(AND($AL205=1,$AK206&lt;&gt;$BZ$7),1,0)</f>
        <v>0</v>
      </c>
      <c r="CG206" s="19">
        <f t="shared" ref="CG206" si="10211">IF(AND($AT205=1,$AS206&lt;&gt;$BZ$7),1,0)</f>
        <v>0</v>
      </c>
      <c r="CH206" s="19">
        <f t="shared" ref="CH206" si="10212">IF(AND($AX205=1,$AW206&lt;&gt;$BZ$7),1,0)</f>
        <v>0</v>
      </c>
      <c r="CI206" s="19">
        <f t="shared" ref="CI206" si="10213">IF(AND($BF205=1,$BE206&lt;&gt;$BZ$7),1,0)</f>
        <v>0</v>
      </c>
      <c r="CJ206" s="19">
        <f t="shared" ref="CJ206" si="10214">IF(AND($BJ205=1,$BI206&lt;&gt;$BZ$7),1,0)</f>
        <v>0</v>
      </c>
      <c r="CK206" s="19">
        <f t="shared" ref="CK206" si="10215">IF(AND($BR205=1,$BQ206&lt;&gt;$BZ$7),1,0)</f>
        <v>0</v>
      </c>
      <c r="CL206" s="19">
        <f t="shared" ref="CL206" si="10216">IF(AND($BV205=1,$BU206&lt;&gt;$BZ$7),1,0)</f>
        <v>0</v>
      </c>
      <c r="CO206" s="19">
        <f>IF(AND($M206&lt;&gt;$CN$7,$M206&lt;=$CN$6),1,0)</f>
        <v>0</v>
      </c>
      <c r="CP206" s="19">
        <f>IF(AND($Q206&lt;&gt;$CN$7,$Q206&lt;=$CN$6),1,0)</f>
        <v>0</v>
      </c>
      <c r="CQ206" s="19">
        <f>IF(AND($U206&lt;&gt;$CN$7,$U206&lt;=$CN$6),1,0)</f>
        <v>0</v>
      </c>
      <c r="CR206" s="19">
        <f>IF(AND($Y206&lt;&gt;$CN$7,$Y206&lt;=$CN$6),1,0)</f>
        <v>0</v>
      </c>
      <c r="CS206" s="19">
        <f>IF(AND($AG206&lt;&gt;$CN$7,$AG206&lt;=$CN$6),1,0)</f>
        <v>0</v>
      </c>
      <c r="CT206" s="19">
        <f>IF(AND($AK206&lt;&gt;$CN$7,$AK206&lt;=$CN$6),1,0)</f>
        <v>0</v>
      </c>
      <c r="CU206" s="19">
        <f>IF(AND($AS206&lt;&gt;$CN$7,$AS206&lt;=$CN$6),1,0)</f>
        <v>0</v>
      </c>
      <c r="CV206" s="19">
        <f>IF(AND($AW206&lt;&gt;$CN$7,$AW206&lt;=$CN$6),1,0)</f>
        <v>0</v>
      </c>
      <c r="CW206" s="19">
        <f>IF(AND($BE206&lt;&gt;$CN$7,$BE206&lt;=$CN$6),1,0)</f>
        <v>0</v>
      </c>
      <c r="CX206" s="19">
        <f>IF(AND($BI206&lt;&gt;$CN$7,$BI206&lt;=$CN$6),1,0)</f>
        <v>0</v>
      </c>
      <c r="CY206" s="19">
        <f>IF(AND($BQ206&lt;&gt;$CN$7,$BQ206&lt;=$CN$6),1,0)</f>
        <v>0</v>
      </c>
      <c r="CZ206" s="19">
        <f>IF(AND($BU206&lt;&gt;$CN$7,$BU206&lt;=$CN$6),1,0)</f>
        <v>0</v>
      </c>
      <c r="DC206" s="19">
        <f>IF($N205=1,1,0)</f>
        <v>0</v>
      </c>
      <c r="DD206" s="19">
        <f>IF($R205=1,1,0)</f>
        <v>0</v>
      </c>
      <c r="DE206" s="19">
        <f>IF($V205=1,1,0)</f>
        <v>0</v>
      </c>
      <c r="DF206" s="19">
        <f>IF($Z205=1,1,0)</f>
        <v>0</v>
      </c>
      <c r="DG206" s="19">
        <f>IF($AH205=1,1,0)</f>
        <v>0</v>
      </c>
      <c r="DH206" s="19">
        <f>IF($AL205=1,1,0)</f>
        <v>0</v>
      </c>
      <c r="DI206" s="19">
        <f>IF($AT205=1,1,0)</f>
        <v>0</v>
      </c>
      <c r="DJ206" s="19">
        <f>IF($AX205=1,1,0)</f>
        <v>0</v>
      </c>
      <c r="DK206" s="19">
        <f>IF($BF205=1,1,0)</f>
        <v>0</v>
      </c>
      <c r="DL206" s="19">
        <f>IF($BJ205=1,1,0)</f>
        <v>0</v>
      </c>
      <c r="DM206" s="19">
        <f>IF($BR205=1,1,0)</f>
        <v>0</v>
      </c>
      <c r="DN206" s="19">
        <f>IF($BV205=1,1,0)</f>
        <v>0</v>
      </c>
      <c r="DQ206" s="19">
        <f t="shared" ref="DQ206" si="10217">IF($N205=1,1,0)</f>
        <v>0</v>
      </c>
      <c r="DR206" s="19">
        <f t="shared" ref="DR206" si="10218">IF($R205=1,1,0)</f>
        <v>0</v>
      </c>
      <c r="DS206" s="19">
        <f t="shared" ref="DS206" si="10219">IF($V205=1,1,0)</f>
        <v>0</v>
      </c>
      <c r="DT206" s="19">
        <f t="shared" ref="DT206" si="10220">IF($Z205=1,1,0)</f>
        <v>0</v>
      </c>
      <c r="DU206" s="19">
        <f t="shared" ref="DU206" si="10221">IF($AH205=1,1,0)</f>
        <v>0</v>
      </c>
      <c r="DV206" s="19">
        <f t="shared" ref="DV206" si="10222">IF($AL205=1,1,0)</f>
        <v>0</v>
      </c>
      <c r="DW206" s="19">
        <f t="shared" ref="DW206" si="10223">IF($AT205=1,1,0)</f>
        <v>0</v>
      </c>
      <c r="DX206" s="19">
        <f t="shared" ref="DX206" si="10224">IF($AX205=1,1,0)</f>
        <v>0</v>
      </c>
      <c r="DY206" s="19">
        <f t="shared" ref="DY206" si="10225">IF($BF205=1,1,0)</f>
        <v>0</v>
      </c>
      <c r="DZ206" s="19">
        <f t="shared" ref="DZ206" si="10226">IF($BJ205=1,1,0)</f>
        <v>0</v>
      </c>
      <c r="EA206" s="19">
        <f t="shared" ref="EA206" si="10227">IF($BR205=1,1,0)</f>
        <v>0</v>
      </c>
      <c r="EB206" s="19">
        <f t="shared" ref="EB206" si="10228">IF($BV205=1,1,0)</f>
        <v>0</v>
      </c>
      <c r="EE206" s="329">
        <f>N205*$FU206*週間進捗報告書!$G$9</f>
        <v>0</v>
      </c>
      <c r="EF206" s="329">
        <f>R205*$FV206*週間進捗報告書!$G$10</f>
        <v>0</v>
      </c>
      <c r="EG206" s="329">
        <f>V205*$FW206*週間進捗報告書!$G$11</f>
        <v>0</v>
      </c>
      <c r="EH206" s="329">
        <f>Z205*$FX206*週間進捗報告書!$G$12</f>
        <v>0</v>
      </c>
      <c r="EI206" s="329">
        <f>AH205*$FY206*週間進捗報告書!$G$13</f>
        <v>0</v>
      </c>
      <c r="EJ206" s="329">
        <f>AL205*$FZ206*週間進捗報告書!$G$14</f>
        <v>0</v>
      </c>
      <c r="EK206" s="329">
        <f>AT205*$GA206*週間進捗報告書!$G$15</f>
        <v>0</v>
      </c>
      <c r="EL206" s="329">
        <f>AX205*$GB206*週間進捗報告書!$G$16</f>
        <v>0</v>
      </c>
      <c r="EM206" s="329">
        <f>BF205*$GC206*週間進捗報告書!$G$17</f>
        <v>0</v>
      </c>
      <c r="EN206" s="329">
        <f>BJ205*$GD206*週間進捗報告書!$G$18</f>
        <v>0</v>
      </c>
      <c r="EO206" s="329">
        <f>BR205*$GE206*週間進捗報告書!$G$19</f>
        <v>0</v>
      </c>
      <c r="EP206" s="329">
        <f>BV205*$GF206*週間進捗報告書!$G$20</f>
        <v>0</v>
      </c>
      <c r="ER206" s="547"/>
      <c r="ES206" s="547"/>
      <c r="ET206" s="547"/>
      <c r="EU206" s="547"/>
      <c r="EV206" s="547"/>
      <c r="EW206" s="547"/>
      <c r="EX206" s="547"/>
      <c r="EY206" s="547"/>
      <c r="EZ206" s="547"/>
      <c r="FA206" s="547"/>
      <c r="FB206" s="547"/>
      <c r="FC206" s="547"/>
      <c r="FD206" s="547"/>
      <c r="FE206" s="332"/>
      <c r="FG206" s="19"/>
      <c r="FH206" s="19"/>
      <c r="FI206" s="19"/>
      <c r="FJ206" s="19"/>
      <c r="FK206" s="19"/>
      <c r="FL206" s="19"/>
      <c r="FM206" s="19"/>
      <c r="FN206" s="19"/>
      <c r="FO206" s="19"/>
      <c r="FP206" s="19"/>
      <c r="FQ206" s="19"/>
      <c r="FR206" s="19"/>
      <c r="FU206" s="295">
        <f t="shared" ref="FU206" si="10229">FU205</f>
        <v>0</v>
      </c>
      <c r="FV206" s="295">
        <f t="shared" ref="FV206" si="10230">FV205</f>
        <v>0</v>
      </c>
      <c r="FW206" s="295">
        <f t="shared" ref="FW206" si="10231">FW205</f>
        <v>0</v>
      </c>
      <c r="FX206" s="295">
        <f t="shared" ref="FX206" si="10232">FX205</f>
        <v>0</v>
      </c>
      <c r="FY206" s="295">
        <f t="shared" ref="FY206" si="10233">FY205</f>
        <v>0</v>
      </c>
      <c r="FZ206" s="295">
        <f t="shared" ref="FZ206" si="10234">FZ205</f>
        <v>0</v>
      </c>
      <c r="GA206" s="295">
        <f t="shared" ref="GA206" si="10235">GA205</f>
        <v>0</v>
      </c>
      <c r="GB206" s="295">
        <f t="shared" ref="GB206" si="10236">GB205</f>
        <v>0</v>
      </c>
      <c r="GC206" s="295">
        <f t="shared" ref="GC206" si="10237">GC205</f>
        <v>0</v>
      </c>
      <c r="GD206" s="295">
        <f t="shared" ref="GD206" si="10238">GD205</f>
        <v>0</v>
      </c>
      <c r="GE206" s="295">
        <f t="shared" ref="GE206" si="10239">GE205</f>
        <v>0</v>
      </c>
      <c r="GF206" s="295">
        <f t="shared" ref="GF206" si="10240">GF205</f>
        <v>0</v>
      </c>
      <c r="GG206" s="295" t="e">
        <f t="shared" ref="GG206" si="10241">GG205</f>
        <v>#N/A</v>
      </c>
      <c r="GH206" s="2" t="e">
        <f>INDEX(リスト!$V:$V,MATCH(中日程計画表!$D205,リスト!$D:$D,0))</f>
        <v>#N/A</v>
      </c>
      <c r="GI206" s="2" t="e">
        <f>INDEX(リスト!$A:$A,MATCH(中日程計画表!$D205,リスト!$D:$D,0))</f>
        <v>#N/A</v>
      </c>
      <c r="GJ206" s="2" t="e">
        <f>INDEX(リスト!$U:$U,MATCH(中日程計画表!$D205,リスト!$D:$D,0))</f>
        <v>#N/A</v>
      </c>
      <c r="GK206" s="5" t="e">
        <f>INDEX(リスト!$W:$W,MATCH(中日程計画表!$D205,リスト!$D:$D,0))</f>
        <v>#N/A</v>
      </c>
      <c r="GL206" s="2" t="s">
        <v>201</v>
      </c>
      <c r="GM206" s="296">
        <f t="shared" ref="GM206" si="10242">GM205</f>
        <v>0</v>
      </c>
      <c r="GN206" s="296">
        <f t="shared" ref="GN206" si="10243">GN205</f>
        <v>0</v>
      </c>
      <c r="GU206" s="461"/>
      <c r="GV206" s="460"/>
      <c r="GW206" s="460"/>
      <c r="GX206" s="461"/>
      <c r="GY206" s="461"/>
      <c r="GZ206" s="460"/>
      <c r="HA206" s="460"/>
      <c r="HB206" s="461"/>
      <c r="HC206" s="461"/>
      <c r="HD206" s="460"/>
      <c r="HE206" s="460"/>
      <c r="HF206" s="461"/>
      <c r="HG206" s="461"/>
      <c r="HH206" s="460"/>
      <c r="HI206" s="460"/>
      <c r="HJ206" s="461"/>
      <c r="HK206" s="461"/>
      <c r="HL206" s="460"/>
      <c r="HM206" s="460"/>
      <c r="HN206" s="461"/>
      <c r="HO206" s="461"/>
      <c r="HP206" s="460"/>
      <c r="HQ206" s="460"/>
      <c r="HR206" s="461"/>
      <c r="HS206" s="4"/>
    </row>
    <row r="207" spans="1:227" ht="12" customHeight="1">
      <c r="A207" s="488" t="str">
        <f t="shared" ref="A207" ca="1" si="10244">INDIRECT("リスト!A"&amp;B207+6)</f>
        <v/>
      </c>
      <c r="B207" s="486">
        <f t="shared" ref="B207" si="10245">ROUNDDOWN((ROW()-6)/2,0)+1</f>
        <v>101</v>
      </c>
      <c r="C207" s="474" t="str">
        <f>機能グループ名</f>
        <v/>
      </c>
      <c r="D207" s="484">
        <f>機能ID</f>
        <v>0</v>
      </c>
      <c r="E207" s="482">
        <f>機能名</f>
        <v>0</v>
      </c>
      <c r="F207" s="315"/>
      <c r="G207" s="315"/>
      <c r="H207" s="315"/>
      <c r="I207" s="315"/>
      <c r="J207" s="316"/>
      <c r="K207" s="480" t="str">
        <f>担当者_SR</f>
        <v>NG</v>
      </c>
      <c r="L207" s="76"/>
      <c r="M207" s="76"/>
      <c r="N207" s="470"/>
      <c r="O207" s="474" t="str">
        <f>担当者_SRR</f>
        <v>NG</v>
      </c>
      <c r="P207" s="76"/>
      <c r="Q207" s="76"/>
      <c r="R207" s="470"/>
      <c r="S207" s="474" t="str">
        <f>担当者_DS</f>
        <v>NG</v>
      </c>
      <c r="T207" s="76"/>
      <c r="U207" s="76"/>
      <c r="V207" s="470"/>
      <c r="W207" s="472" t="str">
        <f>担当者_DSR</f>
        <v>NG</v>
      </c>
      <c r="X207" s="76"/>
      <c r="Y207" s="76"/>
      <c r="Z207" s="470"/>
      <c r="AA207" s="476"/>
      <c r="AB207" s="79"/>
      <c r="AC207" s="79"/>
      <c r="AD207" s="470">
        <f>IF(AC208 &lt;&gt; "",1,0)</f>
        <v>0</v>
      </c>
      <c r="AE207" s="472" t="str">
        <f>担当者_CD</f>
        <v>NG</v>
      </c>
      <c r="AF207" s="76"/>
      <c r="AG207" s="76"/>
      <c r="AH207" s="470"/>
      <c r="AI207" s="472" t="str">
        <f>担当者_DD</f>
        <v>NG</v>
      </c>
      <c r="AJ207" s="76"/>
      <c r="AK207" s="76"/>
      <c r="AL207" s="470"/>
      <c r="AM207" s="476"/>
      <c r="AN207" s="79"/>
      <c r="AO207" s="79"/>
      <c r="AP207" s="470">
        <f>IF(AO208 &lt;&gt; "",1,0)</f>
        <v>0</v>
      </c>
      <c r="AQ207" s="472" t="str">
        <f>担当者_MCL</f>
        <v>NG</v>
      </c>
      <c r="AR207" s="76"/>
      <c r="AS207" s="76"/>
      <c r="AT207" s="470"/>
      <c r="AU207" s="472" t="str">
        <f>担当者_MCLR</f>
        <v>NG</v>
      </c>
      <c r="AV207" s="76"/>
      <c r="AW207" s="76"/>
      <c r="AX207" s="470"/>
      <c r="AY207" s="476"/>
      <c r="AZ207" s="79"/>
      <c r="BA207" s="79"/>
      <c r="BB207" s="470">
        <f>IF(BA208 &lt;&gt; "",1,0)</f>
        <v>0</v>
      </c>
      <c r="BC207" s="474" t="str">
        <f>担当者_MT</f>
        <v>NG</v>
      </c>
      <c r="BD207" s="76"/>
      <c r="BE207" s="76"/>
      <c r="BF207" s="470"/>
      <c r="BG207" s="472" t="str">
        <f>担当者_M検</f>
        <v>NG</v>
      </c>
      <c r="BH207" s="76"/>
      <c r="BI207" s="76"/>
      <c r="BJ207" s="470"/>
      <c r="BK207" s="476"/>
      <c r="BL207" s="79"/>
      <c r="BM207" s="79"/>
      <c r="BN207" s="470">
        <v>0</v>
      </c>
      <c r="BO207" s="474" t="str">
        <f>担当者_モテ</f>
        <v>NG</v>
      </c>
      <c r="BP207" s="76"/>
      <c r="BQ207" s="76"/>
      <c r="BR207" s="470"/>
      <c r="BS207" s="472" t="str">
        <f>担当者_モテR</f>
        <v>NG</v>
      </c>
      <c r="BT207" s="76"/>
      <c r="BU207" s="76"/>
      <c r="BV207" s="470"/>
      <c r="BW207" s="468">
        <f t="shared" ref="BW207" si="10246">IFERROR(SUM(IF(K207&lt;&gt;"NG",N207*K$1,0),IF(O207&lt;&gt;"NG",R207*O$1,0),IF(S207&lt;&gt;"NG",V207*S$1,0),IF(W207&lt;&gt;"NG",Z207*W$1,0),IF(AA207&lt;&gt;"NG",AD207*AA$1,0),IF(AE207&lt;&gt;"NG",AH207*AE$1,0),IF(AI207&lt;&gt;"NG",AL207*AI$1,0),IF(AM207&lt;&gt;"NG",AP207*AM$1,0),IF(AQ207&lt;&gt;"NG",AT207*AQ$1,0),IF(AU207&lt;&gt;"NG",AX207*AU$1,0),IF(AY207&lt;&gt;"NG",BB207*AY$1,0),IF(BC207&lt;&gt;"NG",BF207*BC$1,0),IF(BG207&lt;&gt;"NG",BJ207*BG$1,0),IF(BK207&lt;&gt;"NG",BN207*BK$1,0),IF(BO207&lt;&gt;"NG",BR207*BO$1,0),IF(BS207&lt;&gt;"NG",BV207*BS$1,0))/SUM(IF(K207&lt;&gt;"NG",K$1,0),IF(O207&lt;&gt;"NG",O$1,0),IF(S207&lt;&gt;"NG",S$1,0),IF(W207&lt;&gt;"NG",W$1,0),IF(AA207&lt;&gt;"NG",AA$1,0),IF(AE207&lt;&gt;"NG",AE$1,0),IF(AI207&lt;&gt;"NG",AI$1,0),IF(AM207&lt;&gt;"NG",AM$1,0),IF(AQ207&lt;&gt;"NG",AQ$1,0),IF(AU207&lt;&gt;"NG",AU$1,0),IF(AY207&lt;&gt;"NG",AY$1,0),IF(BC207&lt;&gt;"NG",BC$1,0),IF(BG207&lt;&gt;"NG",BG$1,0),IF(BK207&lt;&gt;"NG",BK$1,0),IF(BO207&lt;&gt;"NG",BO$1,0),IF(BS207&lt;&gt;"NG",BS$1,0)),0)</f>
        <v>0</v>
      </c>
      <c r="BX207" s="466"/>
      <c r="BY207" s="490"/>
      <c r="BZ207" s="5"/>
      <c r="CA207" s="32">
        <f t="shared" ref="CA207" si="10247">IF(AND($M207&lt;&gt;$BZ$5,$M207&lt;=$BZ$6,$M207&lt;&gt;$BZ$7),1,0)</f>
        <v>0</v>
      </c>
      <c r="CB207" s="32">
        <f t="shared" ref="CB207" si="10248">IF(AND($Q207&lt;&gt;$BZ$5,$Q207&lt;=$BZ$6,$Q207&lt;&gt;$BZ$7),1,0)</f>
        <v>0</v>
      </c>
      <c r="CC207" s="32">
        <f t="shared" ref="CC207" si="10249">IF(AND($U207&lt;&gt;$BZ$5,$U207&lt;=$BZ$6,$U207&lt;&gt;$BZ$7),1,0)</f>
        <v>0</v>
      </c>
      <c r="CD207" s="32">
        <f t="shared" ref="CD207" si="10250">IF(AND($Y207&lt;&gt;$BZ$5,$Y207&lt;=$BZ$6,$Y207&lt;&gt;$BZ$7),1,0)</f>
        <v>0</v>
      </c>
      <c r="CE207" s="32">
        <f t="shared" ref="CE207" si="10251">IF(AND($AG207&lt;&gt;$BZ$5,$AG207&lt;=$BZ$6,$AG207&lt;&gt;$BZ$7),1,0)</f>
        <v>0</v>
      </c>
      <c r="CF207" s="32">
        <f t="shared" ref="CF207" si="10252">IF(AND($AK207&lt;&gt;$BZ$5,$AK207&lt;=$BZ$6,$AK207&lt;&gt;$BZ$7),1,0)</f>
        <v>0</v>
      </c>
      <c r="CG207" s="32">
        <f t="shared" ref="CG207" si="10253">IF(AND($AS207&lt;&gt;$BZ$5,$AS207&lt;=$BZ$6,$AS207&lt;&gt;$BZ$7),1,0)</f>
        <v>0</v>
      </c>
      <c r="CH207" s="32">
        <f t="shared" ref="CH207" si="10254">IF(AND($AW207&lt;&gt;$BZ$5,$AW207&lt;=$BZ$6,$AW207&lt;&gt;$BZ$7),1,0)</f>
        <v>0</v>
      </c>
      <c r="CI207" s="32">
        <f t="shared" ref="CI207" si="10255">IF(AND($BE207&lt;&gt;$BZ$5,$BE207&lt;=$BZ$6,$BE207&lt;&gt;$BZ$7),1,0)</f>
        <v>0</v>
      </c>
      <c r="CJ207" s="32">
        <f t="shared" ref="CJ207" si="10256">IF(AND($BI207&lt;&gt;$BZ$5,$BI207&lt;=$BZ$6,$BI207&lt;&gt;$BZ$7),1,0)</f>
        <v>0</v>
      </c>
      <c r="CK207" s="32">
        <f t="shared" ref="CK207" si="10257">IF(AND($BQ207&lt;&gt;$BZ$5,$BQ207&lt;=$BZ$6,$BQ207&lt;&gt;$BZ$7),1,0)</f>
        <v>0</v>
      </c>
      <c r="CL207" s="32">
        <f t="shared" ref="CL207" si="10258">IF(AND($BU207&lt;&gt;$BZ$5,$BU207&lt;=$BZ$6,$BU207&lt;&gt;$BZ$7),1,0)</f>
        <v>0</v>
      </c>
      <c r="CO207" s="32">
        <f>IF(AND($M207&lt;&gt;$CN$5,$M207&lt;=$CN$6,$M207&lt;&gt;$CN$7),1,0)</f>
        <v>0</v>
      </c>
      <c r="CP207" s="32">
        <f>IF(AND($Q207&lt;&gt;$CN$5,$Q207&lt;=$CN$6,$Q207&lt;&gt;$CN$7),1,0)</f>
        <v>0</v>
      </c>
      <c r="CQ207" s="32">
        <f>IF(AND($U207&lt;&gt;$CN$5,$U207&lt;=$CN$6,$U207&lt;&gt;$CN$7),1,0)</f>
        <v>0</v>
      </c>
      <c r="CR207" s="32">
        <f>IF(AND($Y207&lt;&gt;$CN$5,$Y207&lt;=$CN$6,$Y207&lt;&gt;$CN$7),1,0)</f>
        <v>0</v>
      </c>
      <c r="CS207" s="32">
        <f>IF(AND($AG207&lt;&gt;$CN$5,$AG207&lt;=$CN$6,$AG207&lt;&gt;$CN$7),1,0)</f>
        <v>0</v>
      </c>
      <c r="CT207" s="32">
        <f>IF(AND($AK207&lt;&gt;$CN$5,$AK207&lt;=$CN$6,$AK207&lt;&gt;$CN$7),1,0)</f>
        <v>0</v>
      </c>
      <c r="CU207" s="32">
        <f>IF(AND($AS207&lt;&gt;$CN$5,$AS207&lt;=$CN$6,$AS207&lt;&gt;$CN$7),1,0)</f>
        <v>0</v>
      </c>
      <c r="CV207" s="32">
        <f>IF(AND($AW207&lt;&gt;$CN$5,$AW207&lt;=$CN$6,$AW207&lt;&gt;$CN$7),1,0)</f>
        <v>0</v>
      </c>
      <c r="CW207" s="32">
        <f>IF(AND($BE207&lt;&gt;$CN$5,$BE207&lt;=$CN$6,$BE207&lt;&gt;$CN$7),1,0)</f>
        <v>0</v>
      </c>
      <c r="CX207" s="32">
        <f>IF(AND($BI207&lt;&gt;$CN$5,$BI207&lt;=$CN$6,$BI207&lt;&gt;$CN$7),1,0)</f>
        <v>0</v>
      </c>
      <c r="CY207" s="32">
        <f>IF(AND($BQ207&lt;&gt;$CN$5,$BQ207&lt;=$CN$6,$BQ207&lt;&gt;$CN$7),1,0)</f>
        <v>0</v>
      </c>
      <c r="CZ207" s="32">
        <f>IF(AND($BU207&lt;&gt;$CN$5,$BU207&lt;=$CN$6,$BU207&lt;&gt;$CN$7),1,0)</f>
        <v>0</v>
      </c>
      <c r="DC207" s="32">
        <f>IF(AND($M207&lt;&gt;$DB$5,$M207&lt;=$DB$6,$M207&lt;&gt;$CN$7),1,0)</f>
        <v>0</v>
      </c>
      <c r="DD207" s="32">
        <f>IF(AND($Q207&lt;&gt;$DB$5,$Q207&lt;=$DB$6,$Q207&lt;&gt;$CN$7),1,0)</f>
        <v>0</v>
      </c>
      <c r="DE207" s="32">
        <f>IF(AND($U207&lt;&gt;$DB$5,$U207&lt;=$DB$6,$U207&lt;&gt;$CN$7),1,0)</f>
        <v>0</v>
      </c>
      <c r="DF207" s="32">
        <f>IF(AND($Y207&lt;&gt;$DB$5,$Y207&lt;=$DB$6,$Y207&lt;&gt;$CN$7),1,0)</f>
        <v>0</v>
      </c>
      <c r="DG207" s="32">
        <f>IF(AND($AG207&lt;&gt;$DB$5,$AG207&lt;=$DB$6,$AG207&lt;&gt;$CN$7),1,0)</f>
        <v>0</v>
      </c>
      <c r="DH207" s="32">
        <f>IF(AND($AK207&lt;&gt;$DB$5,$AK207&lt;=$DB$6,$AK207&lt;&gt;$CN$7),1,0)</f>
        <v>0</v>
      </c>
      <c r="DI207" s="32">
        <f>IF(AND($AS207&lt;&gt;$DB$5,$AS207&lt;=$DB$6,$AS207&lt;&gt;$CN$7),1,0)</f>
        <v>0</v>
      </c>
      <c r="DJ207" s="32">
        <f>IF(AND($AW207&lt;&gt;$DB$5,$AW207&lt;=$DB$6,$AW207&lt;&gt;$CN$7),1,0)</f>
        <v>0</v>
      </c>
      <c r="DK207" s="32">
        <f>IF(AND($BE207&lt;&gt;$DB$5,$BE207&lt;=$DB$6,$BE207&lt;&gt;$CN$7),1,0)</f>
        <v>0</v>
      </c>
      <c r="DL207" s="32">
        <f>IF(AND($BI207&lt;&gt;$DB$5,$BI207&lt;=$DB$6,$BI207&lt;&gt;$CN$7),1,0)</f>
        <v>0</v>
      </c>
      <c r="DM207" s="32">
        <f>IF(AND($BQ207&lt;&gt;$DB$5,$BQ207&lt;=$DB$6,$BQ207&lt;&gt;$CN$7),1,0)</f>
        <v>0</v>
      </c>
      <c r="DN207" s="32">
        <f>IF(AND($BU207&lt;&gt;$DB$5,$BU207&lt;=$DB$6,$BU207&lt;&gt;$CN$7),1,0)</f>
        <v>0</v>
      </c>
      <c r="DQ207" s="32">
        <f t="shared" ref="DQ207" si="10259">IF(AND($M207&lt;&gt;$DP$5,$M207&lt;=$DP$6,$M207&lt;&gt;$CN$7),1,0)</f>
        <v>0</v>
      </c>
      <c r="DR207" s="32">
        <f t="shared" ref="DR207" si="10260">IF(AND($Q207&lt;&gt;$DP$5,$Q207&lt;=$DP$6,$Q207&lt;&gt;$CN$7),1,0)</f>
        <v>0</v>
      </c>
      <c r="DS207" s="32">
        <f t="shared" ref="DS207" si="10261">IF(AND($U207&lt;&gt;$DP$5,$U207&lt;=$DP$6,$U207&lt;&gt;$CN$7),1,0)</f>
        <v>0</v>
      </c>
      <c r="DT207" s="32">
        <f t="shared" ref="DT207" si="10262">IF(AND($Y207&lt;&gt;$DP$5,$Y207&lt;=$DP$6,$Y207&lt;&gt;$CN$7),1,0)</f>
        <v>0</v>
      </c>
      <c r="DU207" s="32">
        <f t="shared" ref="DU207" si="10263">IF(AND($AG207&lt;&gt;$DP$5,$AG207&lt;=$DP$6,$AG207&lt;&gt;$CN$7),1,0)</f>
        <v>0</v>
      </c>
      <c r="DV207" s="32">
        <f t="shared" ref="DV207" si="10264">IF(AND($AK207&lt;&gt;$DP$5,$AK207&lt;=$DP$6,$AK207&lt;&gt;$CN$7),1,0)</f>
        <v>0</v>
      </c>
      <c r="DW207" s="32">
        <f t="shared" ref="DW207" si="10265">IF(AND($AS207&lt;&gt;$DP$5,$AS207&lt;=$DP$6,$AS207&lt;&gt;$CN$7),1,0)</f>
        <v>0</v>
      </c>
      <c r="DX207" s="32">
        <f t="shared" ref="DX207" si="10266">IF(AND($AW207&lt;&gt;$DP$5,$AW207&lt;=$DP$6,$AW207&lt;&gt;$CN$7),1,0)</f>
        <v>0</v>
      </c>
      <c r="DY207" s="32">
        <f t="shared" ref="DY207" si="10267">IF(AND($BE207&lt;&gt;$DP$5,$BE207&lt;=$DP$6,$BE207&lt;&gt;$CN$7),1,0)</f>
        <v>0</v>
      </c>
      <c r="DZ207" s="32">
        <f t="shared" ref="DZ207" si="10268">IF(AND($BI207&lt;&gt;$DP$5,$BI207&lt;=$DP$6,$BI207&lt;&gt;$CN$7),1,0)</f>
        <v>0</v>
      </c>
      <c r="EA207" s="32">
        <f t="shared" ref="EA207" si="10269">IF(AND($BQ207&lt;&gt;$DP$5,$BQ207&lt;=$DP$6,$BQ207&lt;&gt;$CN$7),1,0)</f>
        <v>0</v>
      </c>
      <c r="EB207" s="32">
        <f t="shared" ref="EB207" si="10270">IF(AND($BU207&lt;&gt;$DP$5,$BU207&lt;=$DP$6,$BU207&lt;&gt;$CN$7),1,0)</f>
        <v>0</v>
      </c>
      <c r="EE207" s="328">
        <f>IF(M207&lt;&gt;"",IF(M207&lt;=$ED$6,1,IF(L207&gt;$ED$6,0,NETWORKDAYS(L207,$ED$6,祭日リスト)/NETWORKDAYS(L207,M207,祭日リスト)))*$GG207*週間進捗報告書!$G$9,0)</f>
        <v>0</v>
      </c>
      <c r="EF207" s="328">
        <f>IF(Q207&lt;&gt;"",IF(Q207&lt;=$ED$6,1,IF(P207&gt;$ED$6,0,NETWORKDAYS(P207,$ED$6,祭日リスト)/NETWORKDAYS(P207,Q207,祭日リスト)))*$GG207*週間進捗報告書!$G$10,0)</f>
        <v>0</v>
      </c>
      <c r="EG207" s="328">
        <f>IF(U207&lt;&gt;"",IF(U207&lt;=$ED$6,1,IF(T207&gt;$ED$6,0,NETWORKDAYS(T207,$ED$6,祭日リスト)/NETWORKDAYS(T207,U207,祭日リスト)))*$GG207*週間進捗報告書!$G$11,0)</f>
        <v>0</v>
      </c>
      <c r="EH207" s="328">
        <f>IF(Y207&lt;&gt;"",IF(Y207&lt;=$ED$6,1,IF(X207&gt;$ED$6,0,NETWORKDAYS(X207,$ED$6,祭日リスト)/NETWORKDAYS(X207,Y207,祭日リスト)))*$GG207*週間進捗報告書!$G$12,0)</f>
        <v>0</v>
      </c>
      <c r="EI207" s="328">
        <f>IF(AG207&lt;&gt;"",IF(AG207&lt;=$ED$6,1,IF(AF207&gt;$ED$6,0,NETWORKDAYS(AF207,$ED$6,祭日リスト)/NETWORKDAYS(AF207,AG207,祭日リスト)))*$GG207*週間進捗報告書!$G$13,0)</f>
        <v>0</v>
      </c>
      <c r="EJ207" s="328">
        <f>IF(AK207&lt;&gt;"",IF(AK207&lt;=$ED$6,1,IF(AJ207&gt;$ED$6,0,NETWORKDAYS(AJ207,$ED$6,祭日リスト)/NETWORKDAYS(AJ207,AK207,祭日リスト)))*$GG207*週間進捗報告書!$G$14,0)</f>
        <v>0</v>
      </c>
      <c r="EK207" s="328">
        <f>IF(AS207&lt;&gt;"",IF(AS207&lt;=$ED$6,1,IF(AR207&gt;$ED$6,0,NETWORKDAYS(AR207,$ED$6,祭日リスト)/NETWORKDAYS(AR207,AS207,祭日リスト)))*$GG207*週間進捗報告書!$G$15,0)</f>
        <v>0</v>
      </c>
      <c r="EL207" s="328">
        <f>IF(AW207&lt;&gt;"",IF(AW207&lt;=$ED$6,1,IF(AV207&gt;$ED$6,0,NETWORKDAYS(AV207,$ED$6,祭日リスト)/NETWORKDAYS(AV207,AW207,祭日リスト)))*$GG207*週間進捗報告書!$G$16,0)</f>
        <v>0</v>
      </c>
      <c r="EM207" s="328">
        <f>IF(BE207&lt;&gt;"",IF(BE207&lt;=$ED$6,1,IF(BD207&gt;$ED$6,0,NETWORKDAYS(BD207,$ED$6,祭日リスト)/NETWORKDAYS(BD207,BE207,祭日リスト)))*$GG207*週間進捗報告書!$G$17,0)</f>
        <v>0</v>
      </c>
      <c r="EN207" s="328">
        <f>IF(BI207&lt;&gt;"",IF(BI207&lt;=$ED$6,1,IF(BH207&gt;$ED$6,0,NETWORKDAYS(BH207,$ED$6,祭日リスト)/NETWORKDAYS(BH207,BI207,祭日リスト)))*$GG207*週間進捗報告書!$G$18,0)</f>
        <v>0</v>
      </c>
      <c r="EO207" s="328">
        <f>IF(BQ207&lt;&gt;"",IF(BQ207&lt;=$ED$6,1,IF(BP207&gt;$ED$6,0,NETWORKDAYS(BP207,$ED$6,祭日リスト)/NETWORKDAYS(BP207,BQ207,祭日リスト)))*$GG207*週間進捗報告書!$G$19,0)</f>
        <v>0</v>
      </c>
      <c r="EP207" s="328">
        <f>IF(BU207&lt;&gt;"",IF(BU207&lt;=$ED$6,1,IF(BT207&gt;$ED$6,0,NETWORKDAYS(BT207,$ED$6,祭日リスト)/NETWORKDAYS(BT207,BU207,祭日リスト)))*$GG207*週間進捗報告書!$G$20,0)</f>
        <v>0</v>
      </c>
      <c r="ER207" s="547">
        <f t="shared" ref="ER207:FC207" si="10271">EE207-EE208</f>
        <v>0</v>
      </c>
      <c r="ES207" s="547">
        <f t="shared" si="10271"/>
        <v>0</v>
      </c>
      <c r="ET207" s="547">
        <f t="shared" si="10271"/>
        <v>0</v>
      </c>
      <c r="EU207" s="547">
        <f t="shared" si="10271"/>
        <v>0</v>
      </c>
      <c r="EV207" s="547">
        <f t="shared" si="10271"/>
        <v>0</v>
      </c>
      <c r="EW207" s="547">
        <f t="shared" si="10271"/>
        <v>0</v>
      </c>
      <c r="EX207" s="547">
        <f t="shared" si="10271"/>
        <v>0</v>
      </c>
      <c r="EY207" s="547">
        <f t="shared" si="10271"/>
        <v>0</v>
      </c>
      <c r="EZ207" s="547">
        <f t="shared" si="10271"/>
        <v>0</v>
      </c>
      <c r="FA207" s="547">
        <f t="shared" si="10271"/>
        <v>0</v>
      </c>
      <c r="FB207" s="547">
        <f t="shared" si="10271"/>
        <v>0</v>
      </c>
      <c r="FC207" s="547">
        <f t="shared" si="10271"/>
        <v>0</v>
      </c>
      <c r="FD207" s="547">
        <f t="shared" ref="FD207" si="10272">SUM(ER207:FC208)</f>
        <v>0</v>
      </c>
      <c r="FE207" s="333"/>
      <c r="FG207" s="32">
        <f>IF(AND($M207&lt;&gt;$FF$7),1,0)</f>
        <v>0</v>
      </c>
      <c r="FH207" s="32">
        <f>IF(AND($Q207&lt;&gt;$FF$7),1,0)</f>
        <v>0</v>
      </c>
      <c r="FI207" s="32">
        <f>IF(AND($U207&lt;&gt;$FF$7),1,0)</f>
        <v>0</v>
      </c>
      <c r="FJ207" s="32">
        <f>IF(AND($Y207&lt;&gt;$FF$7),1,0)</f>
        <v>0</v>
      </c>
      <c r="FK207" s="32">
        <f>IF(AND($AG207&lt;&gt;$FF$7),1,0)</f>
        <v>0</v>
      </c>
      <c r="FL207" s="32">
        <f>IF(AND($AK207&lt;&gt;$FF$7),1,0)</f>
        <v>0</v>
      </c>
      <c r="FM207" s="32">
        <f>IF(AND($AS207&lt;&gt;$FF$7),1,0)</f>
        <v>0</v>
      </c>
      <c r="FN207" s="32">
        <f>IF(AND($AW207&lt;&gt;$FF$7),1,0)</f>
        <v>0</v>
      </c>
      <c r="FO207" s="32">
        <f>IF(AND($BE207&lt;&gt;$FF$7),1,0)</f>
        <v>0</v>
      </c>
      <c r="FP207" s="32">
        <f>IF(AND($BI207&lt;&gt;$FF$7),1,0)</f>
        <v>0</v>
      </c>
      <c r="FQ207" s="32">
        <f>IF(AND($BQ207&lt;&gt;$FF$7),1,0)</f>
        <v>0</v>
      </c>
      <c r="FR207" s="32">
        <f>IF(AND($BU207&lt;&gt;$FF$7),1,0)</f>
        <v>0</v>
      </c>
      <c r="FU207" s="294">
        <f t="shared" ref="FU207" si="10273">IF($K207&lt;&gt;"NG",$GG207,0)</f>
        <v>0</v>
      </c>
      <c r="FV207" s="294">
        <f t="shared" ref="FV207" si="10274">IF($O207&lt;&gt;"NG",$GG207,0)</f>
        <v>0</v>
      </c>
      <c r="FW207" s="294">
        <f t="shared" ref="FW207" si="10275">IF($S207&lt;&gt;"NG",$GG207,0)</f>
        <v>0</v>
      </c>
      <c r="FX207" s="294">
        <f t="shared" ref="FX207" si="10276">IF($W207&lt;&gt;"NG",$GG207,0)</f>
        <v>0</v>
      </c>
      <c r="FY207" s="294">
        <f t="shared" ref="FY207" si="10277">IF($AE207&lt;&gt;"NG",$GG207,0)</f>
        <v>0</v>
      </c>
      <c r="FZ207" s="294">
        <f t="shared" ref="FZ207" si="10278">IF($AI207&lt;&gt;"NG",$GG207,0)</f>
        <v>0</v>
      </c>
      <c r="GA207" s="294">
        <f t="shared" ref="GA207" si="10279">IF($AQ207&lt;&gt;"NG",$GG207,0)</f>
        <v>0</v>
      </c>
      <c r="GB207" s="294">
        <f t="shared" ref="GB207" si="10280">IF($AU207&lt;&gt;"NG",$GG207,0)</f>
        <v>0</v>
      </c>
      <c r="GC207" s="294">
        <f t="shared" ref="GC207" si="10281">IF($BC207&lt;&gt;"NG",$GG207,0)</f>
        <v>0</v>
      </c>
      <c r="GD207" s="294">
        <f t="shared" ref="GD207" si="10282">IF($BG207&lt;&gt;"NG",$GG207,0)</f>
        <v>0</v>
      </c>
      <c r="GE207" s="294">
        <f t="shared" ref="GE207" si="10283">IF($BO207&lt;&gt;"NG",$GG207,0)</f>
        <v>0</v>
      </c>
      <c r="GF207" s="294">
        <f t="shared" ref="GF207" si="10284">IF($BS207&lt;&gt;"NG",$GG207,0)</f>
        <v>0</v>
      </c>
      <c r="GG207" s="294" t="e">
        <f>VLOOKUP($D207,リスト!$D:$S,15,FALSE)</f>
        <v>#N/A</v>
      </c>
      <c r="GH207" s="2" t="e">
        <f>INDEX(リスト!$V:$V,MATCH(中日程計画表!$D207,リスト!$D:$D,0))</f>
        <v>#N/A</v>
      </c>
      <c r="GI207" s="2" t="e">
        <f>INDEX(リスト!$A:$A,MATCH(中日程計画表!$D207,リスト!$D:$D,0))</f>
        <v>#N/A</v>
      </c>
      <c r="GJ207" s="2" t="e">
        <f>INDEX(リスト!$U:$U,MATCH(中日程計画表!$D207,リスト!$D:$D,0))</f>
        <v>#N/A</v>
      </c>
      <c r="GK207" s="5" t="e">
        <f>INDEX(リスト!$W:$W,MATCH(中日程計画表!$D207,リスト!$D:$D,0))</f>
        <v>#N/A</v>
      </c>
      <c r="GL207" s="2" t="s">
        <v>200</v>
      </c>
      <c r="GM207" s="296">
        <f>D207</f>
        <v>0</v>
      </c>
      <c r="GN207" s="296">
        <f>E207</f>
        <v>0</v>
      </c>
      <c r="GU207" s="460" t="str">
        <f t="shared" ref="GU207" si="10285">AE207</f>
        <v>NG</v>
      </c>
      <c r="GV207" s="460">
        <f t="shared" ref="GV207" si="10286">EI207</f>
        <v>0</v>
      </c>
      <c r="GW207" s="460">
        <f t="shared" ref="GW207" si="10287">EI208</f>
        <v>0</v>
      </c>
      <c r="GX207" s="462">
        <f t="shared" ref="GX207" si="10288">EV207</f>
        <v>0</v>
      </c>
      <c r="GY207" s="460" t="str">
        <f t="shared" ref="GY207" si="10289">AI207</f>
        <v>NG</v>
      </c>
      <c r="GZ207" s="460">
        <f t="shared" ref="GZ207" si="10290">EJ207</f>
        <v>0</v>
      </c>
      <c r="HA207" s="460">
        <f t="shared" ref="HA207" si="10291">EJ208</f>
        <v>0</v>
      </c>
      <c r="HB207" s="462">
        <f t="shared" ref="HB207" si="10292">EW207</f>
        <v>0</v>
      </c>
      <c r="HC207" s="460" t="str">
        <f t="shared" ref="HC207" si="10293">AQ207</f>
        <v>NG</v>
      </c>
      <c r="HD207" s="460">
        <f t="shared" ref="HD207" si="10294">EK207</f>
        <v>0</v>
      </c>
      <c r="HE207" s="460">
        <f t="shared" ref="HE207" si="10295">EK208</f>
        <v>0</v>
      </c>
      <c r="HF207" s="462">
        <f t="shared" ref="HF207" si="10296">EX207</f>
        <v>0</v>
      </c>
      <c r="HG207" s="460" t="str">
        <f t="shared" ref="HG207" si="10297">AU207</f>
        <v>NG</v>
      </c>
      <c r="HH207" s="460">
        <f t="shared" ref="HH207" si="10298">EL207</f>
        <v>0</v>
      </c>
      <c r="HI207" s="460">
        <f t="shared" ref="HI207" si="10299">EL208</f>
        <v>0</v>
      </c>
      <c r="HJ207" s="462">
        <f t="shared" ref="HJ207" si="10300">EY207</f>
        <v>0</v>
      </c>
      <c r="HK207" s="460" t="str">
        <f t="shared" ref="HK207" si="10301">BC207</f>
        <v>NG</v>
      </c>
      <c r="HL207" s="460">
        <f t="shared" ref="HL207" si="10302">EM207</f>
        <v>0</v>
      </c>
      <c r="HM207" s="460">
        <f t="shared" ref="HM207" si="10303">EM208</f>
        <v>0</v>
      </c>
      <c r="HN207" s="462">
        <f t="shared" ref="HN207" si="10304">EZ207</f>
        <v>0</v>
      </c>
      <c r="HO207" s="460" t="str">
        <f t="shared" ref="HO207" si="10305">BG207</f>
        <v>NG</v>
      </c>
      <c r="HP207" s="460">
        <f t="shared" ref="HP207" si="10306">EN207</f>
        <v>0</v>
      </c>
      <c r="HQ207" s="460">
        <f t="shared" ref="HQ207" si="10307">EN208</f>
        <v>0</v>
      </c>
      <c r="HR207" s="462">
        <f t="shared" ref="HR207" si="10308">FA207</f>
        <v>0</v>
      </c>
      <c r="HS207" s="332"/>
    </row>
    <row r="208" spans="1:227" ht="12" customHeight="1">
      <c r="A208" s="489"/>
      <c r="B208" s="487"/>
      <c r="C208" s="475"/>
      <c r="D208" s="485"/>
      <c r="E208" s="483"/>
      <c r="F208" s="317"/>
      <c r="G208" s="317"/>
      <c r="H208" s="317"/>
      <c r="I208" s="317"/>
      <c r="J208" s="316"/>
      <c r="K208" s="481"/>
      <c r="L208" s="77"/>
      <c r="M208" s="77"/>
      <c r="N208" s="471"/>
      <c r="O208" s="475"/>
      <c r="P208" s="77"/>
      <c r="Q208" s="77"/>
      <c r="R208" s="471"/>
      <c r="S208" s="475"/>
      <c r="T208" s="77"/>
      <c r="U208" s="77"/>
      <c r="V208" s="471"/>
      <c r="W208" s="473"/>
      <c r="X208" s="77"/>
      <c r="Y208" s="77"/>
      <c r="Z208" s="471"/>
      <c r="AA208" s="477"/>
      <c r="AB208" s="80"/>
      <c r="AC208" s="80"/>
      <c r="AD208" s="471"/>
      <c r="AE208" s="473"/>
      <c r="AF208" s="77"/>
      <c r="AG208" s="77"/>
      <c r="AH208" s="471"/>
      <c r="AI208" s="473"/>
      <c r="AJ208" s="77"/>
      <c r="AK208" s="77"/>
      <c r="AL208" s="471"/>
      <c r="AM208" s="477"/>
      <c r="AN208" s="80"/>
      <c r="AO208" s="80"/>
      <c r="AP208" s="471"/>
      <c r="AQ208" s="473"/>
      <c r="AR208" s="77"/>
      <c r="AS208" s="77"/>
      <c r="AT208" s="471"/>
      <c r="AU208" s="473"/>
      <c r="AV208" s="77"/>
      <c r="AW208" s="77"/>
      <c r="AX208" s="471"/>
      <c r="AY208" s="477"/>
      <c r="AZ208" s="80"/>
      <c r="BA208" s="80"/>
      <c r="BB208" s="471"/>
      <c r="BC208" s="475"/>
      <c r="BD208" s="77"/>
      <c r="BE208" s="77"/>
      <c r="BF208" s="471"/>
      <c r="BG208" s="473"/>
      <c r="BH208" s="77"/>
      <c r="BI208" s="77"/>
      <c r="BJ208" s="471"/>
      <c r="BK208" s="477"/>
      <c r="BL208" s="80"/>
      <c r="BM208" s="80"/>
      <c r="BN208" s="471"/>
      <c r="BO208" s="475"/>
      <c r="BP208" s="77"/>
      <c r="BQ208" s="77"/>
      <c r="BR208" s="471"/>
      <c r="BS208" s="473"/>
      <c r="BT208" s="77"/>
      <c r="BU208" s="77"/>
      <c r="BV208" s="471"/>
      <c r="BW208" s="469"/>
      <c r="BX208" s="467"/>
      <c r="BY208" s="490"/>
      <c r="CA208" s="19">
        <f t="shared" ref="CA208" si="10309">IF(AND($N207=1,$M208&lt;&gt;$BZ$7),1,0)</f>
        <v>0</v>
      </c>
      <c r="CB208" s="19">
        <f t="shared" ref="CB208" si="10310">IF(AND($R207=1,$Q208&lt;&gt;$BZ$7),1,0)</f>
        <v>0</v>
      </c>
      <c r="CC208" s="19">
        <f t="shared" ref="CC208" si="10311">IF(AND($V207=1,$U208&lt;&gt;$BZ$7),1,0)</f>
        <v>0</v>
      </c>
      <c r="CD208" s="19">
        <f t="shared" ref="CD208" si="10312">IF(AND($Z207=1,$Y208&lt;&gt;$BZ$7),1,0)</f>
        <v>0</v>
      </c>
      <c r="CE208" s="19">
        <f t="shared" ref="CE208" si="10313">IF(AND($AH207=1,$AG208&lt;&gt;$BZ$7),1,0)</f>
        <v>0</v>
      </c>
      <c r="CF208" s="19">
        <f t="shared" ref="CF208" si="10314">IF(AND($AL207=1,$AK208&lt;&gt;$BZ$7),1,0)</f>
        <v>0</v>
      </c>
      <c r="CG208" s="19">
        <f t="shared" ref="CG208" si="10315">IF(AND($AT207=1,$AS208&lt;&gt;$BZ$7),1,0)</f>
        <v>0</v>
      </c>
      <c r="CH208" s="19">
        <f t="shared" ref="CH208" si="10316">IF(AND($AX207=1,$AW208&lt;&gt;$BZ$7),1,0)</f>
        <v>0</v>
      </c>
      <c r="CI208" s="19">
        <f t="shared" ref="CI208" si="10317">IF(AND($BF207=1,$BE208&lt;&gt;$BZ$7),1,0)</f>
        <v>0</v>
      </c>
      <c r="CJ208" s="19">
        <f t="shared" ref="CJ208" si="10318">IF(AND($BJ207=1,$BI208&lt;&gt;$BZ$7),1,0)</f>
        <v>0</v>
      </c>
      <c r="CK208" s="19">
        <f t="shared" ref="CK208" si="10319">IF(AND($BR207=1,$BQ208&lt;&gt;$BZ$7),1,0)</f>
        <v>0</v>
      </c>
      <c r="CL208" s="19">
        <f t="shared" ref="CL208" si="10320">IF(AND($BV207=1,$BU208&lt;&gt;$BZ$7),1,0)</f>
        <v>0</v>
      </c>
      <c r="CO208" s="19">
        <f>IF(AND($M208&lt;&gt;$CN$7,$M208&lt;=$CN$6),1,0)</f>
        <v>0</v>
      </c>
      <c r="CP208" s="19">
        <f>IF(AND($Q208&lt;&gt;$CN$7,$Q208&lt;=$CN$6),1,0)</f>
        <v>0</v>
      </c>
      <c r="CQ208" s="19">
        <f>IF(AND($U208&lt;&gt;$CN$7,$U208&lt;=$CN$6),1,0)</f>
        <v>0</v>
      </c>
      <c r="CR208" s="19">
        <f>IF(AND($Y208&lt;&gt;$CN$7,$Y208&lt;=$CN$6),1,0)</f>
        <v>0</v>
      </c>
      <c r="CS208" s="19">
        <f>IF(AND($AG208&lt;&gt;$CN$7,$AG208&lt;=$CN$6),1,0)</f>
        <v>0</v>
      </c>
      <c r="CT208" s="19">
        <f>IF(AND($AK208&lt;&gt;$CN$7,$AK208&lt;=$CN$6),1,0)</f>
        <v>0</v>
      </c>
      <c r="CU208" s="19">
        <f>IF(AND($AS208&lt;&gt;$CN$7,$AS208&lt;=$CN$6),1,0)</f>
        <v>0</v>
      </c>
      <c r="CV208" s="19">
        <f>IF(AND($AW208&lt;&gt;$CN$7,$AW208&lt;=$CN$6),1,0)</f>
        <v>0</v>
      </c>
      <c r="CW208" s="19">
        <f>IF(AND($BE208&lt;&gt;$CN$7,$BE208&lt;=$CN$6),1,0)</f>
        <v>0</v>
      </c>
      <c r="CX208" s="19">
        <f>IF(AND($BI208&lt;&gt;$CN$7,$BI208&lt;=$CN$6),1,0)</f>
        <v>0</v>
      </c>
      <c r="CY208" s="19">
        <f>IF(AND($BQ208&lt;&gt;$CN$7,$BQ208&lt;=$CN$6),1,0)</f>
        <v>0</v>
      </c>
      <c r="CZ208" s="19">
        <f>IF(AND($BU208&lt;&gt;$CN$7,$BU208&lt;=$CN$6),1,0)</f>
        <v>0</v>
      </c>
      <c r="DC208" s="19">
        <f>IF($N207=1,1,0)</f>
        <v>0</v>
      </c>
      <c r="DD208" s="19">
        <f>IF($R207=1,1,0)</f>
        <v>0</v>
      </c>
      <c r="DE208" s="19">
        <f>IF($V207=1,1,0)</f>
        <v>0</v>
      </c>
      <c r="DF208" s="19">
        <f>IF($Z207=1,1,0)</f>
        <v>0</v>
      </c>
      <c r="DG208" s="19">
        <f>IF($AH207=1,1,0)</f>
        <v>0</v>
      </c>
      <c r="DH208" s="19">
        <f>IF($AL207=1,1,0)</f>
        <v>0</v>
      </c>
      <c r="DI208" s="19">
        <f>IF($AT207=1,1,0)</f>
        <v>0</v>
      </c>
      <c r="DJ208" s="19">
        <f>IF($AX207=1,1,0)</f>
        <v>0</v>
      </c>
      <c r="DK208" s="19">
        <f>IF($BF207=1,1,0)</f>
        <v>0</v>
      </c>
      <c r="DL208" s="19">
        <f>IF($BJ207=1,1,0)</f>
        <v>0</v>
      </c>
      <c r="DM208" s="19">
        <f>IF($BR207=1,1,0)</f>
        <v>0</v>
      </c>
      <c r="DN208" s="19">
        <f>IF($BV207=1,1,0)</f>
        <v>0</v>
      </c>
      <c r="DQ208" s="19">
        <f t="shared" ref="DQ208" si="10321">IF($N207=1,1,0)</f>
        <v>0</v>
      </c>
      <c r="DR208" s="19">
        <f t="shared" ref="DR208" si="10322">IF($R207=1,1,0)</f>
        <v>0</v>
      </c>
      <c r="DS208" s="19">
        <f t="shared" ref="DS208" si="10323">IF($V207=1,1,0)</f>
        <v>0</v>
      </c>
      <c r="DT208" s="19">
        <f t="shared" ref="DT208" si="10324">IF($Z207=1,1,0)</f>
        <v>0</v>
      </c>
      <c r="DU208" s="19">
        <f t="shared" ref="DU208" si="10325">IF($AH207=1,1,0)</f>
        <v>0</v>
      </c>
      <c r="DV208" s="19">
        <f t="shared" ref="DV208" si="10326">IF($AL207=1,1,0)</f>
        <v>0</v>
      </c>
      <c r="DW208" s="19">
        <f t="shared" ref="DW208" si="10327">IF($AT207=1,1,0)</f>
        <v>0</v>
      </c>
      <c r="DX208" s="19">
        <f t="shared" ref="DX208" si="10328">IF($AX207=1,1,0)</f>
        <v>0</v>
      </c>
      <c r="DY208" s="19">
        <f t="shared" ref="DY208" si="10329">IF($BF207=1,1,0)</f>
        <v>0</v>
      </c>
      <c r="DZ208" s="19">
        <f t="shared" ref="DZ208" si="10330">IF($BJ207=1,1,0)</f>
        <v>0</v>
      </c>
      <c r="EA208" s="19">
        <f t="shared" ref="EA208" si="10331">IF($BR207=1,1,0)</f>
        <v>0</v>
      </c>
      <c r="EB208" s="19">
        <f t="shared" ref="EB208" si="10332">IF($BV207=1,1,0)</f>
        <v>0</v>
      </c>
      <c r="EE208" s="329">
        <f>N207*$FU208*週間進捗報告書!$G$9</f>
        <v>0</v>
      </c>
      <c r="EF208" s="329">
        <f>R207*$FV208*週間進捗報告書!$G$10</f>
        <v>0</v>
      </c>
      <c r="EG208" s="329">
        <f>V207*$FW208*週間進捗報告書!$G$11</f>
        <v>0</v>
      </c>
      <c r="EH208" s="329">
        <f>Z207*$FX208*週間進捗報告書!$G$12</f>
        <v>0</v>
      </c>
      <c r="EI208" s="329">
        <f>AH207*$FY208*週間進捗報告書!$G$13</f>
        <v>0</v>
      </c>
      <c r="EJ208" s="329">
        <f>AL207*$FZ208*週間進捗報告書!$G$14</f>
        <v>0</v>
      </c>
      <c r="EK208" s="329">
        <f>AT207*$GA208*週間進捗報告書!$G$15</f>
        <v>0</v>
      </c>
      <c r="EL208" s="329">
        <f>AX207*$GB208*週間進捗報告書!$G$16</f>
        <v>0</v>
      </c>
      <c r="EM208" s="329">
        <f>BF207*$GC208*週間進捗報告書!$G$17</f>
        <v>0</v>
      </c>
      <c r="EN208" s="329">
        <f>BJ207*$GD208*週間進捗報告書!$G$18</f>
        <v>0</v>
      </c>
      <c r="EO208" s="329">
        <f>BR207*$GE208*週間進捗報告書!$G$19</f>
        <v>0</v>
      </c>
      <c r="EP208" s="329">
        <f>BV207*$GF208*週間進捗報告書!$G$20</f>
        <v>0</v>
      </c>
      <c r="ER208" s="547"/>
      <c r="ES208" s="547"/>
      <c r="ET208" s="547"/>
      <c r="EU208" s="547"/>
      <c r="EV208" s="547"/>
      <c r="EW208" s="547"/>
      <c r="EX208" s="547"/>
      <c r="EY208" s="547"/>
      <c r="EZ208" s="547"/>
      <c r="FA208" s="547"/>
      <c r="FB208" s="547"/>
      <c r="FC208" s="547"/>
      <c r="FD208" s="547"/>
      <c r="FE208" s="332"/>
      <c r="FG208" s="19"/>
      <c r="FH208" s="19"/>
      <c r="FI208" s="19"/>
      <c r="FJ208" s="19"/>
      <c r="FK208" s="19"/>
      <c r="FL208" s="19"/>
      <c r="FM208" s="19"/>
      <c r="FN208" s="19"/>
      <c r="FO208" s="19"/>
      <c r="FP208" s="19"/>
      <c r="FQ208" s="19"/>
      <c r="FR208" s="19"/>
      <c r="FU208" s="295">
        <f t="shared" ref="FU208" si="10333">FU207</f>
        <v>0</v>
      </c>
      <c r="FV208" s="295">
        <f t="shared" ref="FV208" si="10334">FV207</f>
        <v>0</v>
      </c>
      <c r="FW208" s="295">
        <f t="shared" ref="FW208" si="10335">FW207</f>
        <v>0</v>
      </c>
      <c r="FX208" s="295">
        <f t="shared" ref="FX208" si="10336">FX207</f>
        <v>0</v>
      </c>
      <c r="FY208" s="295">
        <f t="shared" ref="FY208" si="10337">FY207</f>
        <v>0</v>
      </c>
      <c r="FZ208" s="295">
        <f t="shared" ref="FZ208" si="10338">FZ207</f>
        <v>0</v>
      </c>
      <c r="GA208" s="295">
        <f t="shared" ref="GA208" si="10339">GA207</f>
        <v>0</v>
      </c>
      <c r="GB208" s="295">
        <f t="shared" ref="GB208" si="10340">GB207</f>
        <v>0</v>
      </c>
      <c r="GC208" s="295">
        <f t="shared" ref="GC208" si="10341">GC207</f>
        <v>0</v>
      </c>
      <c r="GD208" s="295">
        <f t="shared" ref="GD208" si="10342">GD207</f>
        <v>0</v>
      </c>
      <c r="GE208" s="295">
        <f t="shared" ref="GE208" si="10343">GE207</f>
        <v>0</v>
      </c>
      <c r="GF208" s="295">
        <f t="shared" ref="GF208" si="10344">GF207</f>
        <v>0</v>
      </c>
      <c r="GG208" s="295" t="e">
        <f t="shared" ref="GG208" si="10345">GG207</f>
        <v>#N/A</v>
      </c>
      <c r="GH208" s="2" t="e">
        <f>INDEX(リスト!$V:$V,MATCH(中日程計画表!$D207,リスト!$D:$D,0))</f>
        <v>#N/A</v>
      </c>
      <c r="GI208" s="2" t="e">
        <f>INDEX(リスト!$A:$A,MATCH(中日程計画表!$D207,リスト!$D:$D,0))</f>
        <v>#N/A</v>
      </c>
      <c r="GJ208" s="2" t="e">
        <f>INDEX(リスト!$U:$U,MATCH(中日程計画表!$D207,リスト!$D:$D,0))</f>
        <v>#N/A</v>
      </c>
      <c r="GK208" s="5" t="e">
        <f>INDEX(リスト!$W:$W,MATCH(中日程計画表!$D207,リスト!$D:$D,0))</f>
        <v>#N/A</v>
      </c>
      <c r="GL208" s="2" t="s">
        <v>201</v>
      </c>
      <c r="GM208" s="296">
        <f t="shared" ref="GM208" si="10346">GM207</f>
        <v>0</v>
      </c>
      <c r="GN208" s="296">
        <f t="shared" ref="GN208" si="10347">GN207</f>
        <v>0</v>
      </c>
      <c r="GU208" s="461"/>
      <c r="GV208" s="460"/>
      <c r="GW208" s="460"/>
      <c r="GX208" s="461"/>
      <c r="GY208" s="461"/>
      <c r="GZ208" s="460"/>
      <c r="HA208" s="460"/>
      <c r="HB208" s="461"/>
      <c r="HC208" s="461"/>
      <c r="HD208" s="460"/>
      <c r="HE208" s="460"/>
      <c r="HF208" s="461"/>
      <c r="HG208" s="461"/>
      <c r="HH208" s="460"/>
      <c r="HI208" s="460"/>
      <c r="HJ208" s="461"/>
      <c r="HK208" s="461"/>
      <c r="HL208" s="460"/>
      <c r="HM208" s="460"/>
      <c r="HN208" s="461"/>
      <c r="HO208" s="461"/>
      <c r="HP208" s="460"/>
      <c r="HQ208" s="460"/>
      <c r="HR208" s="461"/>
      <c r="HS208" s="4"/>
    </row>
    <row r="209" spans="1:227" ht="12" customHeight="1">
      <c r="A209" s="488" t="str">
        <f t="shared" ref="A209" ca="1" si="10348">INDIRECT("リスト!A"&amp;B209+6)</f>
        <v/>
      </c>
      <c r="B209" s="486">
        <f t="shared" ref="B209" si="10349">ROUNDDOWN((ROW()-6)/2,0)+1</f>
        <v>102</v>
      </c>
      <c r="C209" s="474" t="str">
        <f>機能グループ名</f>
        <v/>
      </c>
      <c r="D209" s="484">
        <f>機能ID</f>
        <v>0</v>
      </c>
      <c r="E209" s="482">
        <f>機能名</f>
        <v>0</v>
      </c>
      <c r="F209" s="315"/>
      <c r="G209" s="315"/>
      <c r="H209" s="315"/>
      <c r="I209" s="315"/>
      <c r="J209" s="316"/>
      <c r="K209" s="480" t="str">
        <f>担当者_SR</f>
        <v>NG</v>
      </c>
      <c r="L209" s="76"/>
      <c r="M209" s="76"/>
      <c r="N209" s="470"/>
      <c r="O209" s="474" t="str">
        <f>担当者_SRR</f>
        <v>NG</v>
      </c>
      <c r="P209" s="76"/>
      <c r="Q209" s="76"/>
      <c r="R209" s="470"/>
      <c r="S209" s="474" t="str">
        <f>担当者_DS</f>
        <v>NG</v>
      </c>
      <c r="T209" s="76"/>
      <c r="U209" s="76"/>
      <c r="V209" s="470"/>
      <c r="W209" s="472" t="str">
        <f>担当者_DSR</f>
        <v>NG</v>
      </c>
      <c r="X209" s="76"/>
      <c r="Y209" s="76"/>
      <c r="Z209" s="470"/>
      <c r="AA209" s="476"/>
      <c r="AB209" s="79"/>
      <c r="AC209" s="79"/>
      <c r="AD209" s="470">
        <f>IF(AC210 &lt;&gt; "",1,0)</f>
        <v>0</v>
      </c>
      <c r="AE209" s="472" t="str">
        <f>担当者_CD</f>
        <v>NG</v>
      </c>
      <c r="AF209" s="76"/>
      <c r="AG209" s="76"/>
      <c r="AH209" s="470"/>
      <c r="AI209" s="472" t="str">
        <f>担当者_DD</f>
        <v>NG</v>
      </c>
      <c r="AJ209" s="76"/>
      <c r="AK209" s="76"/>
      <c r="AL209" s="470"/>
      <c r="AM209" s="476"/>
      <c r="AN209" s="79"/>
      <c r="AO209" s="79"/>
      <c r="AP209" s="470">
        <f>IF(AO210 &lt;&gt; "",1,0)</f>
        <v>0</v>
      </c>
      <c r="AQ209" s="472" t="str">
        <f>担当者_MCL</f>
        <v>NG</v>
      </c>
      <c r="AR209" s="76"/>
      <c r="AS209" s="76"/>
      <c r="AT209" s="470"/>
      <c r="AU209" s="472" t="str">
        <f>担当者_MCLR</f>
        <v>NG</v>
      </c>
      <c r="AV209" s="76"/>
      <c r="AW209" s="76"/>
      <c r="AX209" s="470"/>
      <c r="AY209" s="476"/>
      <c r="AZ209" s="79"/>
      <c r="BA209" s="79"/>
      <c r="BB209" s="470">
        <f>IF(BA210 &lt;&gt; "",1,0)</f>
        <v>0</v>
      </c>
      <c r="BC209" s="474" t="str">
        <f>担当者_MT</f>
        <v>NG</v>
      </c>
      <c r="BD209" s="76"/>
      <c r="BE209" s="76"/>
      <c r="BF209" s="470"/>
      <c r="BG209" s="472" t="str">
        <f>担当者_M検</f>
        <v>NG</v>
      </c>
      <c r="BH209" s="76"/>
      <c r="BI209" s="76"/>
      <c r="BJ209" s="470"/>
      <c r="BK209" s="476"/>
      <c r="BL209" s="79"/>
      <c r="BM209" s="79"/>
      <c r="BN209" s="470">
        <v>0</v>
      </c>
      <c r="BO209" s="474" t="str">
        <f>担当者_モテ</f>
        <v>NG</v>
      </c>
      <c r="BP209" s="76"/>
      <c r="BQ209" s="76"/>
      <c r="BR209" s="470"/>
      <c r="BS209" s="472" t="str">
        <f>担当者_モテR</f>
        <v>NG</v>
      </c>
      <c r="BT209" s="76"/>
      <c r="BU209" s="76"/>
      <c r="BV209" s="470"/>
      <c r="BW209" s="468">
        <f t="shared" ref="BW209" si="10350">IFERROR(SUM(IF(K209&lt;&gt;"NG",N209*K$1,0),IF(O209&lt;&gt;"NG",R209*O$1,0),IF(S209&lt;&gt;"NG",V209*S$1,0),IF(W209&lt;&gt;"NG",Z209*W$1,0),IF(AA209&lt;&gt;"NG",AD209*AA$1,0),IF(AE209&lt;&gt;"NG",AH209*AE$1,0),IF(AI209&lt;&gt;"NG",AL209*AI$1,0),IF(AM209&lt;&gt;"NG",AP209*AM$1,0),IF(AQ209&lt;&gt;"NG",AT209*AQ$1,0),IF(AU209&lt;&gt;"NG",AX209*AU$1,0),IF(AY209&lt;&gt;"NG",BB209*AY$1,0),IF(BC209&lt;&gt;"NG",BF209*BC$1,0),IF(BG209&lt;&gt;"NG",BJ209*BG$1,0),IF(BK209&lt;&gt;"NG",BN209*BK$1,0),IF(BO209&lt;&gt;"NG",BR209*BO$1,0),IF(BS209&lt;&gt;"NG",BV209*BS$1,0))/SUM(IF(K209&lt;&gt;"NG",K$1,0),IF(O209&lt;&gt;"NG",O$1,0),IF(S209&lt;&gt;"NG",S$1,0),IF(W209&lt;&gt;"NG",W$1,0),IF(AA209&lt;&gt;"NG",AA$1,0),IF(AE209&lt;&gt;"NG",AE$1,0),IF(AI209&lt;&gt;"NG",AI$1,0),IF(AM209&lt;&gt;"NG",AM$1,0),IF(AQ209&lt;&gt;"NG",AQ$1,0),IF(AU209&lt;&gt;"NG",AU$1,0),IF(AY209&lt;&gt;"NG",AY$1,0),IF(BC209&lt;&gt;"NG",BC$1,0),IF(BG209&lt;&gt;"NG",BG$1,0),IF(BK209&lt;&gt;"NG",BK$1,0),IF(BO209&lt;&gt;"NG",BO$1,0),IF(BS209&lt;&gt;"NG",BS$1,0)),0)</f>
        <v>0</v>
      </c>
      <c r="BX209" s="466"/>
      <c r="BY209" s="490"/>
      <c r="BZ209" s="5"/>
      <c r="CA209" s="32">
        <f t="shared" ref="CA209" si="10351">IF(AND($M209&lt;&gt;$BZ$5,$M209&lt;=$BZ$6,$M209&lt;&gt;$BZ$7),1,0)</f>
        <v>0</v>
      </c>
      <c r="CB209" s="32">
        <f t="shared" ref="CB209" si="10352">IF(AND($Q209&lt;&gt;$BZ$5,$Q209&lt;=$BZ$6,$Q209&lt;&gt;$BZ$7),1,0)</f>
        <v>0</v>
      </c>
      <c r="CC209" s="32">
        <f t="shared" ref="CC209" si="10353">IF(AND($U209&lt;&gt;$BZ$5,$U209&lt;=$BZ$6,$U209&lt;&gt;$BZ$7),1,0)</f>
        <v>0</v>
      </c>
      <c r="CD209" s="32">
        <f t="shared" ref="CD209" si="10354">IF(AND($Y209&lt;&gt;$BZ$5,$Y209&lt;=$BZ$6,$Y209&lt;&gt;$BZ$7),1,0)</f>
        <v>0</v>
      </c>
      <c r="CE209" s="32">
        <f t="shared" ref="CE209" si="10355">IF(AND($AG209&lt;&gt;$BZ$5,$AG209&lt;=$BZ$6,$AG209&lt;&gt;$BZ$7),1,0)</f>
        <v>0</v>
      </c>
      <c r="CF209" s="32">
        <f t="shared" ref="CF209" si="10356">IF(AND($AK209&lt;&gt;$BZ$5,$AK209&lt;=$BZ$6,$AK209&lt;&gt;$BZ$7),1,0)</f>
        <v>0</v>
      </c>
      <c r="CG209" s="32">
        <f t="shared" ref="CG209" si="10357">IF(AND($AS209&lt;&gt;$BZ$5,$AS209&lt;=$BZ$6,$AS209&lt;&gt;$BZ$7),1,0)</f>
        <v>0</v>
      </c>
      <c r="CH209" s="32">
        <f t="shared" ref="CH209" si="10358">IF(AND($AW209&lt;&gt;$BZ$5,$AW209&lt;=$BZ$6,$AW209&lt;&gt;$BZ$7),1,0)</f>
        <v>0</v>
      </c>
      <c r="CI209" s="32">
        <f t="shared" ref="CI209" si="10359">IF(AND($BE209&lt;&gt;$BZ$5,$BE209&lt;=$BZ$6,$BE209&lt;&gt;$BZ$7),1,0)</f>
        <v>0</v>
      </c>
      <c r="CJ209" s="32">
        <f t="shared" ref="CJ209" si="10360">IF(AND($BI209&lt;&gt;$BZ$5,$BI209&lt;=$BZ$6,$BI209&lt;&gt;$BZ$7),1,0)</f>
        <v>0</v>
      </c>
      <c r="CK209" s="32">
        <f t="shared" ref="CK209" si="10361">IF(AND($BQ209&lt;&gt;$BZ$5,$BQ209&lt;=$BZ$6,$BQ209&lt;&gt;$BZ$7),1,0)</f>
        <v>0</v>
      </c>
      <c r="CL209" s="32">
        <f t="shared" ref="CL209" si="10362">IF(AND($BU209&lt;&gt;$BZ$5,$BU209&lt;=$BZ$6,$BU209&lt;&gt;$BZ$7),1,0)</f>
        <v>0</v>
      </c>
      <c r="CO209" s="32">
        <f>IF(AND($M209&lt;&gt;$CN$5,$M209&lt;=$CN$6,$M209&lt;&gt;$CN$7),1,0)</f>
        <v>0</v>
      </c>
      <c r="CP209" s="32">
        <f>IF(AND($Q209&lt;&gt;$CN$5,$Q209&lt;=$CN$6,$Q209&lt;&gt;$CN$7),1,0)</f>
        <v>0</v>
      </c>
      <c r="CQ209" s="32">
        <f>IF(AND($U209&lt;&gt;$CN$5,$U209&lt;=$CN$6,$U209&lt;&gt;$CN$7),1,0)</f>
        <v>0</v>
      </c>
      <c r="CR209" s="32">
        <f>IF(AND($Y209&lt;&gt;$CN$5,$Y209&lt;=$CN$6,$Y209&lt;&gt;$CN$7),1,0)</f>
        <v>0</v>
      </c>
      <c r="CS209" s="32">
        <f>IF(AND($AG209&lt;&gt;$CN$5,$AG209&lt;=$CN$6,$AG209&lt;&gt;$CN$7),1,0)</f>
        <v>0</v>
      </c>
      <c r="CT209" s="32">
        <f>IF(AND($AK209&lt;&gt;$CN$5,$AK209&lt;=$CN$6,$AK209&lt;&gt;$CN$7),1,0)</f>
        <v>0</v>
      </c>
      <c r="CU209" s="32">
        <f>IF(AND($AS209&lt;&gt;$CN$5,$AS209&lt;=$CN$6,$AS209&lt;&gt;$CN$7),1,0)</f>
        <v>0</v>
      </c>
      <c r="CV209" s="32">
        <f>IF(AND($AW209&lt;&gt;$CN$5,$AW209&lt;=$CN$6,$AW209&lt;&gt;$CN$7),1,0)</f>
        <v>0</v>
      </c>
      <c r="CW209" s="32">
        <f>IF(AND($BE209&lt;&gt;$CN$5,$BE209&lt;=$CN$6,$BE209&lt;&gt;$CN$7),1,0)</f>
        <v>0</v>
      </c>
      <c r="CX209" s="32">
        <f>IF(AND($BI209&lt;&gt;$CN$5,$BI209&lt;=$CN$6,$BI209&lt;&gt;$CN$7),1,0)</f>
        <v>0</v>
      </c>
      <c r="CY209" s="32">
        <f>IF(AND($BQ209&lt;&gt;$CN$5,$BQ209&lt;=$CN$6,$BQ209&lt;&gt;$CN$7),1,0)</f>
        <v>0</v>
      </c>
      <c r="CZ209" s="32">
        <f>IF(AND($BU209&lt;&gt;$CN$5,$BU209&lt;=$CN$6,$BU209&lt;&gt;$CN$7),1,0)</f>
        <v>0</v>
      </c>
      <c r="DC209" s="32">
        <f>IF(AND($M209&lt;&gt;$DB$5,$M209&lt;=$DB$6,$M209&lt;&gt;$CN$7),1,0)</f>
        <v>0</v>
      </c>
      <c r="DD209" s="32">
        <f>IF(AND($Q209&lt;&gt;$DB$5,$Q209&lt;=$DB$6,$Q209&lt;&gt;$CN$7),1,0)</f>
        <v>0</v>
      </c>
      <c r="DE209" s="32">
        <f>IF(AND($U209&lt;&gt;$DB$5,$U209&lt;=$DB$6,$U209&lt;&gt;$CN$7),1,0)</f>
        <v>0</v>
      </c>
      <c r="DF209" s="32">
        <f>IF(AND($Y209&lt;&gt;$DB$5,$Y209&lt;=$DB$6,$Y209&lt;&gt;$CN$7),1,0)</f>
        <v>0</v>
      </c>
      <c r="DG209" s="32">
        <f>IF(AND($AG209&lt;&gt;$DB$5,$AG209&lt;=$DB$6,$AG209&lt;&gt;$CN$7),1,0)</f>
        <v>0</v>
      </c>
      <c r="DH209" s="32">
        <f>IF(AND($AK209&lt;&gt;$DB$5,$AK209&lt;=$DB$6,$AK209&lt;&gt;$CN$7),1,0)</f>
        <v>0</v>
      </c>
      <c r="DI209" s="32">
        <f>IF(AND($AS209&lt;&gt;$DB$5,$AS209&lt;=$DB$6,$AS209&lt;&gt;$CN$7),1,0)</f>
        <v>0</v>
      </c>
      <c r="DJ209" s="32">
        <f>IF(AND($AW209&lt;&gt;$DB$5,$AW209&lt;=$DB$6,$AW209&lt;&gt;$CN$7),1,0)</f>
        <v>0</v>
      </c>
      <c r="DK209" s="32">
        <f>IF(AND($BE209&lt;&gt;$DB$5,$BE209&lt;=$DB$6,$BE209&lt;&gt;$CN$7),1,0)</f>
        <v>0</v>
      </c>
      <c r="DL209" s="32">
        <f>IF(AND($BI209&lt;&gt;$DB$5,$BI209&lt;=$DB$6,$BI209&lt;&gt;$CN$7),1,0)</f>
        <v>0</v>
      </c>
      <c r="DM209" s="32">
        <f>IF(AND($BQ209&lt;&gt;$DB$5,$BQ209&lt;=$DB$6,$BQ209&lt;&gt;$CN$7),1,0)</f>
        <v>0</v>
      </c>
      <c r="DN209" s="32">
        <f>IF(AND($BU209&lt;&gt;$DB$5,$BU209&lt;=$DB$6,$BU209&lt;&gt;$CN$7),1,0)</f>
        <v>0</v>
      </c>
      <c r="DQ209" s="32">
        <f t="shared" ref="DQ209" si="10363">IF(AND($M209&lt;&gt;$DP$5,$M209&lt;=$DP$6,$M209&lt;&gt;$CN$7),1,0)</f>
        <v>0</v>
      </c>
      <c r="DR209" s="32">
        <f t="shared" ref="DR209" si="10364">IF(AND($Q209&lt;&gt;$DP$5,$Q209&lt;=$DP$6,$Q209&lt;&gt;$CN$7),1,0)</f>
        <v>0</v>
      </c>
      <c r="DS209" s="32">
        <f t="shared" ref="DS209" si="10365">IF(AND($U209&lt;&gt;$DP$5,$U209&lt;=$DP$6,$U209&lt;&gt;$CN$7),1,0)</f>
        <v>0</v>
      </c>
      <c r="DT209" s="32">
        <f t="shared" ref="DT209" si="10366">IF(AND($Y209&lt;&gt;$DP$5,$Y209&lt;=$DP$6,$Y209&lt;&gt;$CN$7),1,0)</f>
        <v>0</v>
      </c>
      <c r="DU209" s="32">
        <f t="shared" ref="DU209" si="10367">IF(AND($AG209&lt;&gt;$DP$5,$AG209&lt;=$DP$6,$AG209&lt;&gt;$CN$7),1,0)</f>
        <v>0</v>
      </c>
      <c r="DV209" s="32">
        <f t="shared" ref="DV209" si="10368">IF(AND($AK209&lt;&gt;$DP$5,$AK209&lt;=$DP$6,$AK209&lt;&gt;$CN$7),1,0)</f>
        <v>0</v>
      </c>
      <c r="DW209" s="32">
        <f t="shared" ref="DW209" si="10369">IF(AND($AS209&lt;&gt;$DP$5,$AS209&lt;=$DP$6,$AS209&lt;&gt;$CN$7),1,0)</f>
        <v>0</v>
      </c>
      <c r="DX209" s="32">
        <f t="shared" ref="DX209" si="10370">IF(AND($AW209&lt;&gt;$DP$5,$AW209&lt;=$DP$6,$AW209&lt;&gt;$CN$7),1,0)</f>
        <v>0</v>
      </c>
      <c r="DY209" s="32">
        <f t="shared" ref="DY209" si="10371">IF(AND($BE209&lt;&gt;$DP$5,$BE209&lt;=$DP$6,$BE209&lt;&gt;$CN$7),1,0)</f>
        <v>0</v>
      </c>
      <c r="DZ209" s="32">
        <f t="shared" ref="DZ209" si="10372">IF(AND($BI209&lt;&gt;$DP$5,$BI209&lt;=$DP$6,$BI209&lt;&gt;$CN$7),1,0)</f>
        <v>0</v>
      </c>
      <c r="EA209" s="32">
        <f t="shared" ref="EA209" si="10373">IF(AND($BQ209&lt;&gt;$DP$5,$BQ209&lt;=$DP$6,$BQ209&lt;&gt;$CN$7),1,0)</f>
        <v>0</v>
      </c>
      <c r="EB209" s="32">
        <f t="shared" ref="EB209" si="10374">IF(AND($BU209&lt;&gt;$DP$5,$BU209&lt;=$DP$6,$BU209&lt;&gt;$CN$7),1,0)</f>
        <v>0</v>
      </c>
      <c r="EE209" s="328">
        <f>IF(M209&lt;&gt;"",IF(M209&lt;=$ED$6,1,IF(L209&gt;$ED$6,0,NETWORKDAYS(L209,$ED$6,祭日リスト)/NETWORKDAYS(L209,M209,祭日リスト)))*$GG209*週間進捗報告書!$G$9,0)</f>
        <v>0</v>
      </c>
      <c r="EF209" s="328">
        <f>IF(Q209&lt;&gt;"",IF(Q209&lt;=$ED$6,1,IF(P209&gt;$ED$6,0,NETWORKDAYS(P209,$ED$6,祭日リスト)/NETWORKDAYS(P209,Q209,祭日リスト)))*$GG209*週間進捗報告書!$G$10,0)</f>
        <v>0</v>
      </c>
      <c r="EG209" s="328">
        <f>IF(U209&lt;&gt;"",IF(U209&lt;=$ED$6,1,IF(T209&gt;$ED$6,0,NETWORKDAYS(T209,$ED$6,祭日リスト)/NETWORKDAYS(T209,U209,祭日リスト)))*$GG209*週間進捗報告書!$G$11,0)</f>
        <v>0</v>
      </c>
      <c r="EH209" s="328">
        <f>IF(Y209&lt;&gt;"",IF(Y209&lt;=$ED$6,1,IF(X209&gt;$ED$6,0,NETWORKDAYS(X209,$ED$6,祭日リスト)/NETWORKDAYS(X209,Y209,祭日リスト)))*$GG209*週間進捗報告書!$G$12,0)</f>
        <v>0</v>
      </c>
      <c r="EI209" s="328">
        <f>IF(AG209&lt;&gt;"",IF(AG209&lt;=$ED$6,1,IF(AF209&gt;$ED$6,0,NETWORKDAYS(AF209,$ED$6,祭日リスト)/NETWORKDAYS(AF209,AG209,祭日リスト)))*$GG209*週間進捗報告書!$G$13,0)</f>
        <v>0</v>
      </c>
      <c r="EJ209" s="328">
        <f>IF(AK209&lt;&gt;"",IF(AK209&lt;=$ED$6,1,IF(AJ209&gt;$ED$6,0,NETWORKDAYS(AJ209,$ED$6,祭日リスト)/NETWORKDAYS(AJ209,AK209,祭日リスト)))*$GG209*週間進捗報告書!$G$14,0)</f>
        <v>0</v>
      </c>
      <c r="EK209" s="328">
        <f>IF(AS209&lt;&gt;"",IF(AS209&lt;=$ED$6,1,IF(AR209&gt;$ED$6,0,NETWORKDAYS(AR209,$ED$6,祭日リスト)/NETWORKDAYS(AR209,AS209,祭日リスト)))*$GG209*週間進捗報告書!$G$15,0)</f>
        <v>0</v>
      </c>
      <c r="EL209" s="328">
        <f>IF(AW209&lt;&gt;"",IF(AW209&lt;=$ED$6,1,IF(AV209&gt;$ED$6,0,NETWORKDAYS(AV209,$ED$6,祭日リスト)/NETWORKDAYS(AV209,AW209,祭日リスト)))*$GG209*週間進捗報告書!$G$16,0)</f>
        <v>0</v>
      </c>
      <c r="EM209" s="328">
        <f>IF(BE209&lt;&gt;"",IF(BE209&lt;=$ED$6,1,IF(BD209&gt;$ED$6,0,NETWORKDAYS(BD209,$ED$6,祭日リスト)/NETWORKDAYS(BD209,BE209,祭日リスト)))*$GG209*週間進捗報告書!$G$17,0)</f>
        <v>0</v>
      </c>
      <c r="EN209" s="328">
        <f>IF(BI209&lt;&gt;"",IF(BI209&lt;=$ED$6,1,IF(BH209&gt;$ED$6,0,NETWORKDAYS(BH209,$ED$6,祭日リスト)/NETWORKDAYS(BH209,BI209,祭日リスト)))*$GG209*週間進捗報告書!$G$18,0)</f>
        <v>0</v>
      </c>
      <c r="EO209" s="328">
        <f>IF(BQ209&lt;&gt;"",IF(BQ209&lt;=$ED$6,1,IF(BP209&gt;$ED$6,0,NETWORKDAYS(BP209,$ED$6,祭日リスト)/NETWORKDAYS(BP209,BQ209,祭日リスト)))*$GG209*週間進捗報告書!$G$19,0)</f>
        <v>0</v>
      </c>
      <c r="EP209" s="328">
        <f>IF(BU209&lt;&gt;"",IF(BU209&lt;=$ED$6,1,IF(BT209&gt;$ED$6,0,NETWORKDAYS(BT209,$ED$6,祭日リスト)/NETWORKDAYS(BT209,BU209,祭日リスト)))*$GG209*週間進捗報告書!$G$20,0)</f>
        <v>0</v>
      </c>
      <c r="ER209" s="547">
        <f t="shared" ref="ER209:FC209" si="10375">EE209-EE210</f>
        <v>0</v>
      </c>
      <c r="ES209" s="547">
        <f t="shared" si="10375"/>
        <v>0</v>
      </c>
      <c r="ET209" s="547">
        <f t="shared" si="10375"/>
        <v>0</v>
      </c>
      <c r="EU209" s="547">
        <f t="shared" si="10375"/>
        <v>0</v>
      </c>
      <c r="EV209" s="547">
        <f t="shared" si="10375"/>
        <v>0</v>
      </c>
      <c r="EW209" s="547">
        <f t="shared" si="10375"/>
        <v>0</v>
      </c>
      <c r="EX209" s="547">
        <f t="shared" si="10375"/>
        <v>0</v>
      </c>
      <c r="EY209" s="547">
        <f t="shared" si="10375"/>
        <v>0</v>
      </c>
      <c r="EZ209" s="547">
        <f t="shared" si="10375"/>
        <v>0</v>
      </c>
      <c r="FA209" s="547">
        <f t="shared" si="10375"/>
        <v>0</v>
      </c>
      <c r="FB209" s="547">
        <f t="shared" si="10375"/>
        <v>0</v>
      </c>
      <c r="FC209" s="547">
        <f t="shared" si="10375"/>
        <v>0</v>
      </c>
      <c r="FD209" s="547">
        <f t="shared" ref="FD209" si="10376">SUM(ER209:FC210)</f>
        <v>0</v>
      </c>
      <c r="FE209" s="333"/>
      <c r="FG209" s="32">
        <f>IF(AND($M209&lt;&gt;$FF$7),1,0)</f>
        <v>0</v>
      </c>
      <c r="FH209" s="32">
        <f>IF(AND($Q209&lt;&gt;$FF$7),1,0)</f>
        <v>0</v>
      </c>
      <c r="FI209" s="32">
        <f>IF(AND($U209&lt;&gt;$FF$7),1,0)</f>
        <v>0</v>
      </c>
      <c r="FJ209" s="32">
        <f>IF(AND($Y209&lt;&gt;$FF$7),1,0)</f>
        <v>0</v>
      </c>
      <c r="FK209" s="32">
        <f>IF(AND($AG209&lt;&gt;$FF$7),1,0)</f>
        <v>0</v>
      </c>
      <c r="FL209" s="32">
        <f>IF(AND($AK209&lt;&gt;$FF$7),1,0)</f>
        <v>0</v>
      </c>
      <c r="FM209" s="32">
        <f>IF(AND($AS209&lt;&gt;$FF$7),1,0)</f>
        <v>0</v>
      </c>
      <c r="FN209" s="32">
        <f>IF(AND($AW209&lt;&gt;$FF$7),1,0)</f>
        <v>0</v>
      </c>
      <c r="FO209" s="32">
        <f>IF(AND($BE209&lt;&gt;$FF$7),1,0)</f>
        <v>0</v>
      </c>
      <c r="FP209" s="32">
        <f>IF(AND($BI209&lt;&gt;$FF$7),1,0)</f>
        <v>0</v>
      </c>
      <c r="FQ209" s="32">
        <f>IF(AND($BQ209&lt;&gt;$FF$7),1,0)</f>
        <v>0</v>
      </c>
      <c r="FR209" s="32">
        <f>IF(AND($BU209&lt;&gt;$FF$7),1,0)</f>
        <v>0</v>
      </c>
      <c r="FU209" s="294">
        <f t="shared" ref="FU209" si="10377">IF($K209&lt;&gt;"NG",$GG209,0)</f>
        <v>0</v>
      </c>
      <c r="FV209" s="294">
        <f t="shared" ref="FV209" si="10378">IF($O209&lt;&gt;"NG",$GG209,0)</f>
        <v>0</v>
      </c>
      <c r="FW209" s="294">
        <f t="shared" ref="FW209" si="10379">IF($S209&lt;&gt;"NG",$GG209,0)</f>
        <v>0</v>
      </c>
      <c r="FX209" s="294">
        <f t="shared" ref="FX209" si="10380">IF($W209&lt;&gt;"NG",$GG209,0)</f>
        <v>0</v>
      </c>
      <c r="FY209" s="294">
        <f t="shared" ref="FY209" si="10381">IF($AE209&lt;&gt;"NG",$GG209,0)</f>
        <v>0</v>
      </c>
      <c r="FZ209" s="294">
        <f t="shared" ref="FZ209" si="10382">IF($AI209&lt;&gt;"NG",$GG209,0)</f>
        <v>0</v>
      </c>
      <c r="GA209" s="294">
        <f t="shared" ref="GA209" si="10383">IF($AQ209&lt;&gt;"NG",$GG209,0)</f>
        <v>0</v>
      </c>
      <c r="GB209" s="294">
        <f t="shared" ref="GB209" si="10384">IF($AU209&lt;&gt;"NG",$GG209,0)</f>
        <v>0</v>
      </c>
      <c r="GC209" s="294">
        <f t="shared" ref="GC209" si="10385">IF($BC209&lt;&gt;"NG",$GG209,0)</f>
        <v>0</v>
      </c>
      <c r="GD209" s="294">
        <f t="shared" ref="GD209" si="10386">IF($BG209&lt;&gt;"NG",$GG209,0)</f>
        <v>0</v>
      </c>
      <c r="GE209" s="294">
        <f t="shared" ref="GE209" si="10387">IF($BO209&lt;&gt;"NG",$GG209,0)</f>
        <v>0</v>
      </c>
      <c r="GF209" s="294">
        <f t="shared" ref="GF209" si="10388">IF($BS209&lt;&gt;"NG",$GG209,0)</f>
        <v>0</v>
      </c>
      <c r="GG209" s="294" t="e">
        <f>VLOOKUP($D209,リスト!$D:$S,15,FALSE)</f>
        <v>#N/A</v>
      </c>
      <c r="GH209" s="2" t="e">
        <f>INDEX(リスト!$V:$V,MATCH(中日程計画表!$D209,リスト!$D:$D,0))</f>
        <v>#N/A</v>
      </c>
      <c r="GI209" s="2" t="e">
        <f>INDEX(リスト!$A:$A,MATCH(中日程計画表!$D209,リスト!$D:$D,0))</f>
        <v>#N/A</v>
      </c>
      <c r="GJ209" s="2" t="e">
        <f>INDEX(リスト!$U:$U,MATCH(中日程計画表!$D209,リスト!$D:$D,0))</f>
        <v>#N/A</v>
      </c>
      <c r="GK209" s="5" t="e">
        <f>INDEX(リスト!$W:$W,MATCH(中日程計画表!$D209,リスト!$D:$D,0))</f>
        <v>#N/A</v>
      </c>
      <c r="GL209" s="2" t="s">
        <v>200</v>
      </c>
      <c r="GM209" s="296">
        <f>D209</f>
        <v>0</v>
      </c>
      <c r="GN209" s="296">
        <f>E209</f>
        <v>0</v>
      </c>
      <c r="GU209" s="460" t="str">
        <f t="shared" ref="GU209" si="10389">AE209</f>
        <v>NG</v>
      </c>
      <c r="GV209" s="460">
        <f t="shared" ref="GV209" si="10390">EI209</f>
        <v>0</v>
      </c>
      <c r="GW209" s="460">
        <f t="shared" ref="GW209" si="10391">EI210</f>
        <v>0</v>
      </c>
      <c r="GX209" s="462">
        <f t="shared" ref="GX209" si="10392">EV209</f>
        <v>0</v>
      </c>
      <c r="GY209" s="460" t="str">
        <f t="shared" ref="GY209" si="10393">AI209</f>
        <v>NG</v>
      </c>
      <c r="GZ209" s="460">
        <f t="shared" ref="GZ209" si="10394">EJ209</f>
        <v>0</v>
      </c>
      <c r="HA209" s="460">
        <f t="shared" ref="HA209" si="10395">EJ210</f>
        <v>0</v>
      </c>
      <c r="HB209" s="462">
        <f t="shared" ref="HB209" si="10396">EW209</f>
        <v>0</v>
      </c>
      <c r="HC209" s="460" t="str">
        <f t="shared" ref="HC209" si="10397">AQ209</f>
        <v>NG</v>
      </c>
      <c r="HD209" s="460">
        <f t="shared" ref="HD209" si="10398">EK209</f>
        <v>0</v>
      </c>
      <c r="HE209" s="460">
        <f t="shared" ref="HE209" si="10399">EK210</f>
        <v>0</v>
      </c>
      <c r="HF209" s="462">
        <f t="shared" ref="HF209" si="10400">EX209</f>
        <v>0</v>
      </c>
      <c r="HG209" s="460" t="str">
        <f t="shared" ref="HG209" si="10401">AU209</f>
        <v>NG</v>
      </c>
      <c r="HH209" s="460">
        <f t="shared" ref="HH209" si="10402">EL209</f>
        <v>0</v>
      </c>
      <c r="HI209" s="460">
        <f t="shared" ref="HI209" si="10403">EL210</f>
        <v>0</v>
      </c>
      <c r="HJ209" s="462">
        <f t="shared" ref="HJ209" si="10404">EY209</f>
        <v>0</v>
      </c>
      <c r="HK209" s="460" t="str">
        <f t="shared" ref="HK209" si="10405">BC209</f>
        <v>NG</v>
      </c>
      <c r="HL209" s="460">
        <f t="shared" ref="HL209" si="10406">EM209</f>
        <v>0</v>
      </c>
      <c r="HM209" s="460">
        <f t="shared" ref="HM209" si="10407">EM210</f>
        <v>0</v>
      </c>
      <c r="HN209" s="462">
        <f t="shared" ref="HN209" si="10408">EZ209</f>
        <v>0</v>
      </c>
      <c r="HO209" s="460" t="str">
        <f t="shared" ref="HO209" si="10409">BG209</f>
        <v>NG</v>
      </c>
      <c r="HP209" s="460">
        <f t="shared" ref="HP209" si="10410">EN209</f>
        <v>0</v>
      </c>
      <c r="HQ209" s="460">
        <f t="shared" ref="HQ209" si="10411">EN210</f>
        <v>0</v>
      </c>
      <c r="HR209" s="462">
        <f t="shared" ref="HR209" si="10412">FA209</f>
        <v>0</v>
      </c>
      <c r="HS209" s="332"/>
    </row>
    <row r="210" spans="1:227" ht="12" customHeight="1">
      <c r="A210" s="489"/>
      <c r="B210" s="487"/>
      <c r="C210" s="475"/>
      <c r="D210" s="485"/>
      <c r="E210" s="483"/>
      <c r="F210" s="317"/>
      <c r="G210" s="317"/>
      <c r="H210" s="317"/>
      <c r="I210" s="317"/>
      <c r="J210" s="316"/>
      <c r="K210" s="481"/>
      <c r="L210" s="77"/>
      <c r="M210" s="77"/>
      <c r="N210" s="471"/>
      <c r="O210" s="475"/>
      <c r="P210" s="77"/>
      <c r="Q210" s="77"/>
      <c r="R210" s="471"/>
      <c r="S210" s="475"/>
      <c r="T210" s="77"/>
      <c r="U210" s="77"/>
      <c r="V210" s="471"/>
      <c r="W210" s="473"/>
      <c r="X210" s="77"/>
      <c r="Y210" s="77"/>
      <c r="Z210" s="471"/>
      <c r="AA210" s="477"/>
      <c r="AB210" s="80"/>
      <c r="AC210" s="80"/>
      <c r="AD210" s="471"/>
      <c r="AE210" s="473"/>
      <c r="AF210" s="77"/>
      <c r="AG210" s="77"/>
      <c r="AH210" s="471"/>
      <c r="AI210" s="473"/>
      <c r="AJ210" s="77"/>
      <c r="AK210" s="77"/>
      <c r="AL210" s="471"/>
      <c r="AM210" s="477"/>
      <c r="AN210" s="80"/>
      <c r="AO210" s="80"/>
      <c r="AP210" s="471"/>
      <c r="AQ210" s="473"/>
      <c r="AR210" s="77"/>
      <c r="AS210" s="77"/>
      <c r="AT210" s="471"/>
      <c r="AU210" s="473"/>
      <c r="AV210" s="77"/>
      <c r="AW210" s="77"/>
      <c r="AX210" s="471"/>
      <c r="AY210" s="477"/>
      <c r="AZ210" s="80"/>
      <c r="BA210" s="80"/>
      <c r="BB210" s="471"/>
      <c r="BC210" s="475"/>
      <c r="BD210" s="77"/>
      <c r="BE210" s="77"/>
      <c r="BF210" s="471"/>
      <c r="BG210" s="473"/>
      <c r="BH210" s="77"/>
      <c r="BI210" s="77"/>
      <c r="BJ210" s="471"/>
      <c r="BK210" s="477"/>
      <c r="BL210" s="80"/>
      <c r="BM210" s="80"/>
      <c r="BN210" s="471"/>
      <c r="BO210" s="475"/>
      <c r="BP210" s="77"/>
      <c r="BQ210" s="77"/>
      <c r="BR210" s="471"/>
      <c r="BS210" s="473"/>
      <c r="BT210" s="77"/>
      <c r="BU210" s="77"/>
      <c r="BV210" s="471"/>
      <c r="BW210" s="469"/>
      <c r="BX210" s="467"/>
      <c r="BY210" s="490"/>
      <c r="CA210" s="19">
        <f t="shared" ref="CA210" si="10413">IF(AND($N209=1,$M210&lt;&gt;$BZ$7),1,0)</f>
        <v>0</v>
      </c>
      <c r="CB210" s="19">
        <f t="shared" ref="CB210" si="10414">IF(AND($R209=1,$Q210&lt;&gt;$BZ$7),1,0)</f>
        <v>0</v>
      </c>
      <c r="CC210" s="19">
        <f t="shared" ref="CC210" si="10415">IF(AND($V209=1,$U210&lt;&gt;$BZ$7),1,0)</f>
        <v>0</v>
      </c>
      <c r="CD210" s="19">
        <f t="shared" ref="CD210" si="10416">IF(AND($Z209=1,$Y210&lt;&gt;$BZ$7),1,0)</f>
        <v>0</v>
      </c>
      <c r="CE210" s="19">
        <f t="shared" ref="CE210" si="10417">IF(AND($AH209=1,$AG210&lt;&gt;$BZ$7),1,0)</f>
        <v>0</v>
      </c>
      <c r="CF210" s="19">
        <f t="shared" ref="CF210" si="10418">IF(AND($AL209=1,$AK210&lt;&gt;$BZ$7),1,0)</f>
        <v>0</v>
      </c>
      <c r="CG210" s="19">
        <f t="shared" ref="CG210" si="10419">IF(AND($AT209=1,$AS210&lt;&gt;$BZ$7),1,0)</f>
        <v>0</v>
      </c>
      <c r="CH210" s="19">
        <f t="shared" ref="CH210" si="10420">IF(AND($AX209=1,$AW210&lt;&gt;$BZ$7),1,0)</f>
        <v>0</v>
      </c>
      <c r="CI210" s="19">
        <f t="shared" ref="CI210" si="10421">IF(AND($BF209=1,$BE210&lt;&gt;$BZ$7),1,0)</f>
        <v>0</v>
      </c>
      <c r="CJ210" s="19">
        <f t="shared" ref="CJ210" si="10422">IF(AND($BJ209=1,$BI210&lt;&gt;$BZ$7),1,0)</f>
        <v>0</v>
      </c>
      <c r="CK210" s="19">
        <f t="shared" ref="CK210" si="10423">IF(AND($BR209=1,$BQ210&lt;&gt;$BZ$7),1,0)</f>
        <v>0</v>
      </c>
      <c r="CL210" s="19">
        <f t="shared" ref="CL210" si="10424">IF(AND($BV209=1,$BU210&lt;&gt;$BZ$7),1,0)</f>
        <v>0</v>
      </c>
      <c r="CO210" s="19">
        <f>IF(AND($M210&lt;&gt;$CN$7,$M210&lt;=$CN$6),1,0)</f>
        <v>0</v>
      </c>
      <c r="CP210" s="19">
        <f>IF(AND($Q210&lt;&gt;$CN$7,$Q210&lt;=$CN$6),1,0)</f>
        <v>0</v>
      </c>
      <c r="CQ210" s="19">
        <f>IF(AND($U210&lt;&gt;$CN$7,$U210&lt;=$CN$6),1,0)</f>
        <v>0</v>
      </c>
      <c r="CR210" s="19">
        <f>IF(AND($Y210&lt;&gt;$CN$7,$Y210&lt;=$CN$6),1,0)</f>
        <v>0</v>
      </c>
      <c r="CS210" s="19">
        <f>IF(AND($AG210&lt;&gt;$CN$7,$AG210&lt;=$CN$6),1,0)</f>
        <v>0</v>
      </c>
      <c r="CT210" s="19">
        <f>IF(AND($AK210&lt;&gt;$CN$7,$AK210&lt;=$CN$6),1,0)</f>
        <v>0</v>
      </c>
      <c r="CU210" s="19">
        <f>IF(AND($AS210&lt;&gt;$CN$7,$AS210&lt;=$CN$6),1,0)</f>
        <v>0</v>
      </c>
      <c r="CV210" s="19">
        <f>IF(AND($AW210&lt;&gt;$CN$7,$AW210&lt;=$CN$6),1,0)</f>
        <v>0</v>
      </c>
      <c r="CW210" s="19">
        <f>IF(AND($BE210&lt;&gt;$CN$7,$BE210&lt;=$CN$6),1,0)</f>
        <v>0</v>
      </c>
      <c r="CX210" s="19">
        <f>IF(AND($BI210&lt;&gt;$CN$7,$BI210&lt;=$CN$6),1,0)</f>
        <v>0</v>
      </c>
      <c r="CY210" s="19">
        <f>IF(AND($BQ210&lt;&gt;$CN$7,$BQ210&lt;=$CN$6),1,0)</f>
        <v>0</v>
      </c>
      <c r="CZ210" s="19">
        <f>IF(AND($BU210&lt;&gt;$CN$7,$BU210&lt;=$CN$6),1,0)</f>
        <v>0</v>
      </c>
      <c r="DC210" s="19">
        <f>IF($N209=1,1,0)</f>
        <v>0</v>
      </c>
      <c r="DD210" s="19">
        <f>IF($R209=1,1,0)</f>
        <v>0</v>
      </c>
      <c r="DE210" s="19">
        <f>IF($V209=1,1,0)</f>
        <v>0</v>
      </c>
      <c r="DF210" s="19">
        <f>IF($Z209=1,1,0)</f>
        <v>0</v>
      </c>
      <c r="DG210" s="19">
        <f>IF($AH209=1,1,0)</f>
        <v>0</v>
      </c>
      <c r="DH210" s="19">
        <f>IF($AL209=1,1,0)</f>
        <v>0</v>
      </c>
      <c r="DI210" s="19">
        <f>IF($AT209=1,1,0)</f>
        <v>0</v>
      </c>
      <c r="DJ210" s="19">
        <f>IF($AX209=1,1,0)</f>
        <v>0</v>
      </c>
      <c r="DK210" s="19">
        <f>IF($BF209=1,1,0)</f>
        <v>0</v>
      </c>
      <c r="DL210" s="19">
        <f>IF($BJ209=1,1,0)</f>
        <v>0</v>
      </c>
      <c r="DM210" s="19">
        <f>IF($BR209=1,1,0)</f>
        <v>0</v>
      </c>
      <c r="DN210" s="19">
        <f>IF($BV209=1,1,0)</f>
        <v>0</v>
      </c>
      <c r="DQ210" s="19">
        <f t="shared" ref="DQ210" si="10425">IF($N209=1,1,0)</f>
        <v>0</v>
      </c>
      <c r="DR210" s="19">
        <f t="shared" ref="DR210" si="10426">IF($R209=1,1,0)</f>
        <v>0</v>
      </c>
      <c r="DS210" s="19">
        <f t="shared" ref="DS210" si="10427">IF($V209=1,1,0)</f>
        <v>0</v>
      </c>
      <c r="DT210" s="19">
        <f t="shared" ref="DT210" si="10428">IF($Z209=1,1,0)</f>
        <v>0</v>
      </c>
      <c r="DU210" s="19">
        <f t="shared" ref="DU210" si="10429">IF($AH209=1,1,0)</f>
        <v>0</v>
      </c>
      <c r="DV210" s="19">
        <f t="shared" ref="DV210" si="10430">IF($AL209=1,1,0)</f>
        <v>0</v>
      </c>
      <c r="DW210" s="19">
        <f t="shared" ref="DW210" si="10431">IF($AT209=1,1,0)</f>
        <v>0</v>
      </c>
      <c r="DX210" s="19">
        <f t="shared" ref="DX210" si="10432">IF($AX209=1,1,0)</f>
        <v>0</v>
      </c>
      <c r="DY210" s="19">
        <f t="shared" ref="DY210" si="10433">IF($BF209=1,1,0)</f>
        <v>0</v>
      </c>
      <c r="DZ210" s="19">
        <f t="shared" ref="DZ210" si="10434">IF($BJ209=1,1,0)</f>
        <v>0</v>
      </c>
      <c r="EA210" s="19">
        <f t="shared" ref="EA210" si="10435">IF($BR209=1,1,0)</f>
        <v>0</v>
      </c>
      <c r="EB210" s="19">
        <f t="shared" ref="EB210" si="10436">IF($BV209=1,1,0)</f>
        <v>0</v>
      </c>
      <c r="EE210" s="329">
        <f>N209*$FU210*週間進捗報告書!$G$9</f>
        <v>0</v>
      </c>
      <c r="EF210" s="329">
        <f>R209*$FV210*週間進捗報告書!$G$10</f>
        <v>0</v>
      </c>
      <c r="EG210" s="329">
        <f>V209*$FW210*週間進捗報告書!$G$11</f>
        <v>0</v>
      </c>
      <c r="EH210" s="329">
        <f>Z209*$FX210*週間進捗報告書!$G$12</f>
        <v>0</v>
      </c>
      <c r="EI210" s="329">
        <f>AH209*$FY210*週間進捗報告書!$G$13</f>
        <v>0</v>
      </c>
      <c r="EJ210" s="329">
        <f>AL209*$FZ210*週間進捗報告書!$G$14</f>
        <v>0</v>
      </c>
      <c r="EK210" s="329">
        <f>AT209*$GA210*週間進捗報告書!$G$15</f>
        <v>0</v>
      </c>
      <c r="EL210" s="329">
        <f>AX209*$GB210*週間進捗報告書!$G$16</f>
        <v>0</v>
      </c>
      <c r="EM210" s="329">
        <f>BF209*$GC210*週間進捗報告書!$G$17</f>
        <v>0</v>
      </c>
      <c r="EN210" s="329">
        <f>BJ209*$GD210*週間進捗報告書!$G$18</f>
        <v>0</v>
      </c>
      <c r="EO210" s="329">
        <f>BR209*$GE210*週間進捗報告書!$G$19</f>
        <v>0</v>
      </c>
      <c r="EP210" s="329">
        <f>BV209*$GF210*週間進捗報告書!$G$20</f>
        <v>0</v>
      </c>
      <c r="ER210" s="547"/>
      <c r="ES210" s="547"/>
      <c r="ET210" s="547"/>
      <c r="EU210" s="547"/>
      <c r="EV210" s="547"/>
      <c r="EW210" s="547"/>
      <c r="EX210" s="547"/>
      <c r="EY210" s="547"/>
      <c r="EZ210" s="547"/>
      <c r="FA210" s="547"/>
      <c r="FB210" s="547"/>
      <c r="FC210" s="547"/>
      <c r="FD210" s="547"/>
      <c r="FE210" s="332"/>
      <c r="FG210" s="19"/>
      <c r="FH210" s="19"/>
      <c r="FI210" s="19"/>
      <c r="FJ210" s="19"/>
      <c r="FK210" s="19"/>
      <c r="FL210" s="19"/>
      <c r="FM210" s="19"/>
      <c r="FN210" s="19"/>
      <c r="FO210" s="19"/>
      <c r="FP210" s="19"/>
      <c r="FQ210" s="19"/>
      <c r="FR210" s="19"/>
      <c r="FU210" s="295">
        <f t="shared" ref="FU210" si="10437">FU209</f>
        <v>0</v>
      </c>
      <c r="FV210" s="295">
        <f t="shared" ref="FV210" si="10438">FV209</f>
        <v>0</v>
      </c>
      <c r="FW210" s="295">
        <f t="shared" ref="FW210" si="10439">FW209</f>
        <v>0</v>
      </c>
      <c r="FX210" s="295">
        <f t="shared" ref="FX210" si="10440">FX209</f>
        <v>0</v>
      </c>
      <c r="FY210" s="295">
        <f t="shared" ref="FY210" si="10441">FY209</f>
        <v>0</v>
      </c>
      <c r="FZ210" s="295">
        <f t="shared" ref="FZ210" si="10442">FZ209</f>
        <v>0</v>
      </c>
      <c r="GA210" s="295">
        <f t="shared" ref="GA210" si="10443">GA209</f>
        <v>0</v>
      </c>
      <c r="GB210" s="295">
        <f t="shared" ref="GB210" si="10444">GB209</f>
        <v>0</v>
      </c>
      <c r="GC210" s="295">
        <f t="shared" ref="GC210" si="10445">GC209</f>
        <v>0</v>
      </c>
      <c r="GD210" s="295">
        <f t="shared" ref="GD210" si="10446">GD209</f>
        <v>0</v>
      </c>
      <c r="GE210" s="295">
        <f t="shared" ref="GE210" si="10447">GE209</f>
        <v>0</v>
      </c>
      <c r="GF210" s="295">
        <f t="shared" ref="GF210" si="10448">GF209</f>
        <v>0</v>
      </c>
      <c r="GG210" s="295" t="e">
        <f t="shared" ref="GG210" si="10449">GG209</f>
        <v>#N/A</v>
      </c>
      <c r="GH210" s="2" t="e">
        <f>INDEX(リスト!$V:$V,MATCH(中日程計画表!$D209,リスト!$D:$D,0))</f>
        <v>#N/A</v>
      </c>
      <c r="GI210" s="2" t="e">
        <f>INDEX(リスト!$A:$A,MATCH(中日程計画表!$D209,リスト!$D:$D,0))</f>
        <v>#N/A</v>
      </c>
      <c r="GJ210" s="2" t="e">
        <f>INDEX(リスト!$U:$U,MATCH(中日程計画表!$D209,リスト!$D:$D,0))</f>
        <v>#N/A</v>
      </c>
      <c r="GK210" s="5" t="e">
        <f>INDEX(リスト!$W:$W,MATCH(中日程計画表!$D209,リスト!$D:$D,0))</f>
        <v>#N/A</v>
      </c>
      <c r="GL210" s="2" t="s">
        <v>201</v>
      </c>
      <c r="GM210" s="296">
        <f t="shared" ref="GM210" si="10450">GM209</f>
        <v>0</v>
      </c>
      <c r="GN210" s="296">
        <f t="shared" ref="GN210" si="10451">GN209</f>
        <v>0</v>
      </c>
      <c r="GU210" s="461"/>
      <c r="GV210" s="460"/>
      <c r="GW210" s="460"/>
      <c r="GX210" s="461"/>
      <c r="GY210" s="461"/>
      <c r="GZ210" s="460"/>
      <c r="HA210" s="460"/>
      <c r="HB210" s="461"/>
      <c r="HC210" s="461"/>
      <c r="HD210" s="460"/>
      <c r="HE210" s="460"/>
      <c r="HF210" s="461"/>
      <c r="HG210" s="461"/>
      <c r="HH210" s="460"/>
      <c r="HI210" s="460"/>
      <c r="HJ210" s="461"/>
      <c r="HK210" s="461"/>
      <c r="HL210" s="460"/>
      <c r="HM210" s="460"/>
      <c r="HN210" s="461"/>
      <c r="HO210" s="461"/>
      <c r="HP210" s="460"/>
      <c r="HQ210" s="460"/>
      <c r="HR210" s="461"/>
      <c r="HS210" s="4"/>
    </row>
    <row r="211" spans="1:227" ht="12" customHeight="1">
      <c r="A211" s="488" t="str">
        <f t="shared" ref="A211" ca="1" si="10452">INDIRECT("リスト!A"&amp;B211+6)</f>
        <v/>
      </c>
      <c r="B211" s="486">
        <f t="shared" ref="B211" si="10453">ROUNDDOWN((ROW()-6)/2,0)+1</f>
        <v>103</v>
      </c>
      <c r="C211" s="474" t="str">
        <f>機能グループ名</f>
        <v/>
      </c>
      <c r="D211" s="484">
        <f>機能ID</f>
        <v>0</v>
      </c>
      <c r="E211" s="482">
        <f>機能名</f>
        <v>0</v>
      </c>
      <c r="F211" s="315"/>
      <c r="G211" s="315"/>
      <c r="H211" s="315"/>
      <c r="I211" s="315"/>
      <c r="J211" s="316"/>
      <c r="K211" s="480" t="str">
        <f>担当者_SR</f>
        <v>NG</v>
      </c>
      <c r="L211" s="76"/>
      <c r="M211" s="76"/>
      <c r="N211" s="470"/>
      <c r="O211" s="474" t="str">
        <f>担当者_SRR</f>
        <v>NG</v>
      </c>
      <c r="P211" s="76"/>
      <c r="Q211" s="76"/>
      <c r="R211" s="470"/>
      <c r="S211" s="474" t="str">
        <f>担当者_DS</f>
        <v>NG</v>
      </c>
      <c r="T211" s="76"/>
      <c r="U211" s="76"/>
      <c r="V211" s="470"/>
      <c r="W211" s="472" t="str">
        <f>担当者_DSR</f>
        <v>NG</v>
      </c>
      <c r="X211" s="76"/>
      <c r="Y211" s="76"/>
      <c r="Z211" s="470"/>
      <c r="AA211" s="476"/>
      <c r="AB211" s="79"/>
      <c r="AC211" s="79"/>
      <c r="AD211" s="470">
        <f>IF(AC212 &lt;&gt; "",1,0)</f>
        <v>0</v>
      </c>
      <c r="AE211" s="472" t="str">
        <f>担当者_CD</f>
        <v>NG</v>
      </c>
      <c r="AF211" s="76"/>
      <c r="AG211" s="76"/>
      <c r="AH211" s="470"/>
      <c r="AI211" s="472" t="str">
        <f>担当者_DD</f>
        <v>NG</v>
      </c>
      <c r="AJ211" s="76"/>
      <c r="AK211" s="76"/>
      <c r="AL211" s="470"/>
      <c r="AM211" s="476"/>
      <c r="AN211" s="79"/>
      <c r="AO211" s="79"/>
      <c r="AP211" s="470">
        <f>IF(AO212 &lt;&gt; "",1,0)</f>
        <v>0</v>
      </c>
      <c r="AQ211" s="472" t="str">
        <f>担当者_MCL</f>
        <v>NG</v>
      </c>
      <c r="AR211" s="76"/>
      <c r="AS211" s="76"/>
      <c r="AT211" s="470"/>
      <c r="AU211" s="472" t="str">
        <f>担当者_MCLR</f>
        <v>NG</v>
      </c>
      <c r="AV211" s="76"/>
      <c r="AW211" s="76"/>
      <c r="AX211" s="470"/>
      <c r="AY211" s="476"/>
      <c r="AZ211" s="79"/>
      <c r="BA211" s="79"/>
      <c r="BB211" s="470">
        <f>IF(BA212 &lt;&gt; "",1,0)</f>
        <v>0</v>
      </c>
      <c r="BC211" s="474" t="str">
        <f>担当者_MT</f>
        <v>NG</v>
      </c>
      <c r="BD211" s="76"/>
      <c r="BE211" s="76"/>
      <c r="BF211" s="470"/>
      <c r="BG211" s="472" t="str">
        <f>担当者_M検</f>
        <v>NG</v>
      </c>
      <c r="BH211" s="76"/>
      <c r="BI211" s="76"/>
      <c r="BJ211" s="470"/>
      <c r="BK211" s="476"/>
      <c r="BL211" s="79"/>
      <c r="BM211" s="79"/>
      <c r="BN211" s="470">
        <v>0</v>
      </c>
      <c r="BO211" s="474" t="str">
        <f>担当者_モテ</f>
        <v>NG</v>
      </c>
      <c r="BP211" s="76"/>
      <c r="BQ211" s="76"/>
      <c r="BR211" s="470"/>
      <c r="BS211" s="472" t="str">
        <f>担当者_モテR</f>
        <v>NG</v>
      </c>
      <c r="BT211" s="76"/>
      <c r="BU211" s="76"/>
      <c r="BV211" s="470"/>
      <c r="BW211" s="468">
        <f t="shared" ref="BW211" si="10454">IFERROR(SUM(IF(K211&lt;&gt;"NG",N211*K$1,0),IF(O211&lt;&gt;"NG",R211*O$1,0),IF(S211&lt;&gt;"NG",V211*S$1,0),IF(W211&lt;&gt;"NG",Z211*W$1,0),IF(AA211&lt;&gt;"NG",AD211*AA$1,0),IF(AE211&lt;&gt;"NG",AH211*AE$1,0),IF(AI211&lt;&gt;"NG",AL211*AI$1,0),IF(AM211&lt;&gt;"NG",AP211*AM$1,0),IF(AQ211&lt;&gt;"NG",AT211*AQ$1,0),IF(AU211&lt;&gt;"NG",AX211*AU$1,0),IF(AY211&lt;&gt;"NG",BB211*AY$1,0),IF(BC211&lt;&gt;"NG",BF211*BC$1,0),IF(BG211&lt;&gt;"NG",BJ211*BG$1,0),IF(BK211&lt;&gt;"NG",BN211*BK$1,0),IF(BO211&lt;&gt;"NG",BR211*BO$1,0),IF(BS211&lt;&gt;"NG",BV211*BS$1,0))/SUM(IF(K211&lt;&gt;"NG",K$1,0),IF(O211&lt;&gt;"NG",O$1,0),IF(S211&lt;&gt;"NG",S$1,0),IF(W211&lt;&gt;"NG",W$1,0),IF(AA211&lt;&gt;"NG",AA$1,0),IF(AE211&lt;&gt;"NG",AE$1,0),IF(AI211&lt;&gt;"NG",AI$1,0),IF(AM211&lt;&gt;"NG",AM$1,0),IF(AQ211&lt;&gt;"NG",AQ$1,0),IF(AU211&lt;&gt;"NG",AU$1,0),IF(AY211&lt;&gt;"NG",AY$1,0),IF(BC211&lt;&gt;"NG",BC$1,0),IF(BG211&lt;&gt;"NG",BG$1,0),IF(BK211&lt;&gt;"NG",BK$1,0),IF(BO211&lt;&gt;"NG",BO$1,0),IF(BS211&lt;&gt;"NG",BS$1,0)),0)</f>
        <v>0</v>
      </c>
      <c r="BX211" s="466"/>
      <c r="BY211" s="490"/>
      <c r="BZ211" s="5"/>
      <c r="CA211" s="32">
        <f t="shared" ref="CA211" si="10455">IF(AND($M211&lt;&gt;$BZ$5,$M211&lt;=$BZ$6,$M211&lt;&gt;$BZ$7),1,0)</f>
        <v>0</v>
      </c>
      <c r="CB211" s="32">
        <f t="shared" ref="CB211" si="10456">IF(AND($Q211&lt;&gt;$BZ$5,$Q211&lt;=$BZ$6,$Q211&lt;&gt;$BZ$7),1,0)</f>
        <v>0</v>
      </c>
      <c r="CC211" s="32">
        <f t="shared" ref="CC211" si="10457">IF(AND($U211&lt;&gt;$BZ$5,$U211&lt;=$BZ$6,$U211&lt;&gt;$BZ$7),1,0)</f>
        <v>0</v>
      </c>
      <c r="CD211" s="32">
        <f t="shared" ref="CD211" si="10458">IF(AND($Y211&lt;&gt;$BZ$5,$Y211&lt;=$BZ$6,$Y211&lt;&gt;$BZ$7),1,0)</f>
        <v>0</v>
      </c>
      <c r="CE211" s="32">
        <f t="shared" ref="CE211" si="10459">IF(AND($AG211&lt;&gt;$BZ$5,$AG211&lt;=$BZ$6,$AG211&lt;&gt;$BZ$7),1,0)</f>
        <v>0</v>
      </c>
      <c r="CF211" s="32">
        <f t="shared" ref="CF211" si="10460">IF(AND($AK211&lt;&gt;$BZ$5,$AK211&lt;=$BZ$6,$AK211&lt;&gt;$BZ$7),1,0)</f>
        <v>0</v>
      </c>
      <c r="CG211" s="32">
        <f t="shared" ref="CG211" si="10461">IF(AND($AS211&lt;&gt;$BZ$5,$AS211&lt;=$BZ$6,$AS211&lt;&gt;$BZ$7),1,0)</f>
        <v>0</v>
      </c>
      <c r="CH211" s="32">
        <f t="shared" ref="CH211" si="10462">IF(AND($AW211&lt;&gt;$BZ$5,$AW211&lt;=$BZ$6,$AW211&lt;&gt;$BZ$7),1,0)</f>
        <v>0</v>
      </c>
      <c r="CI211" s="32">
        <f t="shared" ref="CI211" si="10463">IF(AND($BE211&lt;&gt;$BZ$5,$BE211&lt;=$BZ$6,$BE211&lt;&gt;$BZ$7),1,0)</f>
        <v>0</v>
      </c>
      <c r="CJ211" s="32">
        <f t="shared" ref="CJ211" si="10464">IF(AND($BI211&lt;&gt;$BZ$5,$BI211&lt;=$BZ$6,$BI211&lt;&gt;$BZ$7),1,0)</f>
        <v>0</v>
      </c>
      <c r="CK211" s="32">
        <f t="shared" ref="CK211" si="10465">IF(AND($BQ211&lt;&gt;$BZ$5,$BQ211&lt;=$BZ$6,$BQ211&lt;&gt;$BZ$7),1,0)</f>
        <v>0</v>
      </c>
      <c r="CL211" s="32">
        <f t="shared" ref="CL211" si="10466">IF(AND($BU211&lt;&gt;$BZ$5,$BU211&lt;=$BZ$6,$BU211&lt;&gt;$BZ$7),1,0)</f>
        <v>0</v>
      </c>
      <c r="CO211" s="32">
        <f>IF(AND($M211&lt;&gt;$CN$5,$M211&lt;=$CN$6,$M211&lt;&gt;$CN$7),1,0)</f>
        <v>0</v>
      </c>
      <c r="CP211" s="32">
        <f>IF(AND($Q211&lt;&gt;$CN$5,$Q211&lt;=$CN$6,$Q211&lt;&gt;$CN$7),1,0)</f>
        <v>0</v>
      </c>
      <c r="CQ211" s="32">
        <f>IF(AND($U211&lt;&gt;$CN$5,$U211&lt;=$CN$6,$U211&lt;&gt;$CN$7),1,0)</f>
        <v>0</v>
      </c>
      <c r="CR211" s="32">
        <f>IF(AND($Y211&lt;&gt;$CN$5,$Y211&lt;=$CN$6,$Y211&lt;&gt;$CN$7),1,0)</f>
        <v>0</v>
      </c>
      <c r="CS211" s="32">
        <f>IF(AND($AG211&lt;&gt;$CN$5,$AG211&lt;=$CN$6,$AG211&lt;&gt;$CN$7),1,0)</f>
        <v>0</v>
      </c>
      <c r="CT211" s="32">
        <f>IF(AND($AK211&lt;&gt;$CN$5,$AK211&lt;=$CN$6,$AK211&lt;&gt;$CN$7),1,0)</f>
        <v>0</v>
      </c>
      <c r="CU211" s="32">
        <f>IF(AND($AS211&lt;&gt;$CN$5,$AS211&lt;=$CN$6,$AS211&lt;&gt;$CN$7),1,0)</f>
        <v>0</v>
      </c>
      <c r="CV211" s="32">
        <f>IF(AND($AW211&lt;&gt;$CN$5,$AW211&lt;=$CN$6,$AW211&lt;&gt;$CN$7),1,0)</f>
        <v>0</v>
      </c>
      <c r="CW211" s="32">
        <f>IF(AND($BE211&lt;&gt;$CN$5,$BE211&lt;=$CN$6,$BE211&lt;&gt;$CN$7),1,0)</f>
        <v>0</v>
      </c>
      <c r="CX211" s="32">
        <f>IF(AND($BI211&lt;&gt;$CN$5,$BI211&lt;=$CN$6,$BI211&lt;&gt;$CN$7),1,0)</f>
        <v>0</v>
      </c>
      <c r="CY211" s="32">
        <f>IF(AND($BQ211&lt;&gt;$CN$5,$BQ211&lt;=$CN$6,$BQ211&lt;&gt;$CN$7),1,0)</f>
        <v>0</v>
      </c>
      <c r="CZ211" s="32">
        <f>IF(AND($BU211&lt;&gt;$CN$5,$BU211&lt;=$CN$6,$BU211&lt;&gt;$CN$7),1,0)</f>
        <v>0</v>
      </c>
      <c r="DC211" s="32">
        <f>IF(AND($M211&lt;&gt;$DB$5,$M211&lt;=$DB$6,$M211&lt;&gt;$CN$7),1,0)</f>
        <v>0</v>
      </c>
      <c r="DD211" s="32">
        <f>IF(AND($Q211&lt;&gt;$DB$5,$Q211&lt;=$DB$6,$Q211&lt;&gt;$CN$7),1,0)</f>
        <v>0</v>
      </c>
      <c r="DE211" s="32">
        <f>IF(AND($U211&lt;&gt;$DB$5,$U211&lt;=$DB$6,$U211&lt;&gt;$CN$7),1,0)</f>
        <v>0</v>
      </c>
      <c r="DF211" s="32">
        <f>IF(AND($Y211&lt;&gt;$DB$5,$Y211&lt;=$DB$6,$Y211&lt;&gt;$CN$7),1,0)</f>
        <v>0</v>
      </c>
      <c r="DG211" s="32">
        <f>IF(AND($AG211&lt;&gt;$DB$5,$AG211&lt;=$DB$6,$AG211&lt;&gt;$CN$7),1,0)</f>
        <v>0</v>
      </c>
      <c r="DH211" s="32">
        <f>IF(AND($AK211&lt;&gt;$DB$5,$AK211&lt;=$DB$6,$AK211&lt;&gt;$CN$7),1,0)</f>
        <v>0</v>
      </c>
      <c r="DI211" s="32">
        <f>IF(AND($AS211&lt;&gt;$DB$5,$AS211&lt;=$DB$6,$AS211&lt;&gt;$CN$7),1,0)</f>
        <v>0</v>
      </c>
      <c r="DJ211" s="32">
        <f>IF(AND($AW211&lt;&gt;$DB$5,$AW211&lt;=$DB$6,$AW211&lt;&gt;$CN$7),1,0)</f>
        <v>0</v>
      </c>
      <c r="DK211" s="32">
        <f>IF(AND($BE211&lt;&gt;$DB$5,$BE211&lt;=$DB$6,$BE211&lt;&gt;$CN$7),1,0)</f>
        <v>0</v>
      </c>
      <c r="DL211" s="32">
        <f>IF(AND($BI211&lt;&gt;$DB$5,$BI211&lt;=$DB$6,$BI211&lt;&gt;$CN$7),1,0)</f>
        <v>0</v>
      </c>
      <c r="DM211" s="32">
        <f>IF(AND($BQ211&lt;&gt;$DB$5,$BQ211&lt;=$DB$6,$BQ211&lt;&gt;$CN$7),1,0)</f>
        <v>0</v>
      </c>
      <c r="DN211" s="32">
        <f>IF(AND($BU211&lt;&gt;$DB$5,$BU211&lt;=$DB$6,$BU211&lt;&gt;$CN$7),1,0)</f>
        <v>0</v>
      </c>
      <c r="DQ211" s="32">
        <f t="shared" ref="DQ211" si="10467">IF(AND($M211&lt;&gt;$DP$5,$M211&lt;=$DP$6,$M211&lt;&gt;$CN$7),1,0)</f>
        <v>0</v>
      </c>
      <c r="DR211" s="32">
        <f t="shared" ref="DR211" si="10468">IF(AND($Q211&lt;&gt;$DP$5,$Q211&lt;=$DP$6,$Q211&lt;&gt;$CN$7),1,0)</f>
        <v>0</v>
      </c>
      <c r="DS211" s="32">
        <f t="shared" ref="DS211" si="10469">IF(AND($U211&lt;&gt;$DP$5,$U211&lt;=$DP$6,$U211&lt;&gt;$CN$7),1,0)</f>
        <v>0</v>
      </c>
      <c r="DT211" s="32">
        <f t="shared" ref="DT211" si="10470">IF(AND($Y211&lt;&gt;$DP$5,$Y211&lt;=$DP$6,$Y211&lt;&gt;$CN$7),1,0)</f>
        <v>0</v>
      </c>
      <c r="DU211" s="32">
        <f t="shared" ref="DU211" si="10471">IF(AND($AG211&lt;&gt;$DP$5,$AG211&lt;=$DP$6,$AG211&lt;&gt;$CN$7),1,0)</f>
        <v>0</v>
      </c>
      <c r="DV211" s="32">
        <f t="shared" ref="DV211" si="10472">IF(AND($AK211&lt;&gt;$DP$5,$AK211&lt;=$DP$6,$AK211&lt;&gt;$CN$7),1,0)</f>
        <v>0</v>
      </c>
      <c r="DW211" s="32">
        <f t="shared" ref="DW211" si="10473">IF(AND($AS211&lt;&gt;$DP$5,$AS211&lt;=$DP$6,$AS211&lt;&gt;$CN$7),1,0)</f>
        <v>0</v>
      </c>
      <c r="DX211" s="32">
        <f t="shared" ref="DX211" si="10474">IF(AND($AW211&lt;&gt;$DP$5,$AW211&lt;=$DP$6,$AW211&lt;&gt;$CN$7),1,0)</f>
        <v>0</v>
      </c>
      <c r="DY211" s="32">
        <f t="shared" ref="DY211" si="10475">IF(AND($BE211&lt;&gt;$DP$5,$BE211&lt;=$DP$6,$BE211&lt;&gt;$CN$7),1,0)</f>
        <v>0</v>
      </c>
      <c r="DZ211" s="32">
        <f t="shared" ref="DZ211" si="10476">IF(AND($BI211&lt;&gt;$DP$5,$BI211&lt;=$DP$6,$BI211&lt;&gt;$CN$7),1,0)</f>
        <v>0</v>
      </c>
      <c r="EA211" s="32">
        <f t="shared" ref="EA211" si="10477">IF(AND($BQ211&lt;&gt;$DP$5,$BQ211&lt;=$DP$6,$BQ211&lt;&gt;$CN$7),1,0)</f>
        <v>0</v>
      </c>
      <c r="EB211" s="32">
        <f t="shared" ref="EB211" si="10478">IF(AND($BU211&lt;&gt;$DP$5,$BU211&lt;=$DP$6,$BU211&lt;&gt;$CN$7),1,0)</f>
        <v>0</v>
      </c>
      <c r="EE211" s="328">
        <f>IF(M211&lt;&gt;"",IF(M211&lt;=$ED$6,1,IF(L211&gt;$ED$6,0,NETWORKDAYS(L211,$ED$6,祭日リスト)/NETWORKDAYS(L211,M211,祭日リスト)))*$GG211*週間進捗報告書!$G$9,0)</f>
        <v>0</v>
      </c>
      <c r="EF211" s="328">
        <f>IF(Q211&lt;&gt;"",IF(Q211&lt;=$ED$6,1,IF(P211&gt;$ED$6,0,NETWORKDAYS(P211,$ED$6,祭日リスト)/NETWORKDAYS(P211,Q211,祭日リスト)))*$GG211*週間進捗報告書!$G$10,0)</f>
        <v>0</v>
      </c>
      <c r="EG211" s="328">
        <f>IF(U211&lt;&gt;"",IF(U211&lt;=$ED$6,1,IF(T211&gt;$ED$6,0,NETWORKDAYS(T211,$ED$6,祭日リスト)/NETWORKDAYS(T211,U211,祭日リスト)))*$GG211*週間進捗報告書!$G$11,0)</f>
        <v>0</v>
      </c>
      <c r="EH211" s="328">
        <f>IF(Y211&lt;&gt;"",IF(Y211&lt;=$ED$6,1,IF(X211&gt;$ED$6,0,NETWORKDAYS(X211,$ED$6,祭日リスト)/NETWORKDAYS(X211,Y211,祭日リスト)))*$GG211*週間進捗報告書!$G$12,0)</f>
        <v>0</v>
      </c>
      <c r="EI211" s="328">
        <f>IF(AG211&lt;&gt;"",IF(AG211&lt;=$ED$6,1,IF(AF211&gt;$ED$6,0,NETWORKDAYS(AF211,$ED$6,祭日リスト)/NETWORKDAYS(AF211,AG211,祭日リスト)))*$GG211*週間進捗報告書!$G$13,0)</f>
        <v>0</v>
      </c>
      <c r="EJ211" s="328">
        <f>IF(AK211&lt;&gt;"",IF(AK211&lt;=$ED$6,1,IF(AJ211&gt;$ED$6,0,NETWORKDAYS(AJ211,$ED$6,祭日リスト)/NETWORKDAYS(AJ211,AK211,祭日リスト)))*$GG211*週間進捗報告書!$G$14,0)</f>
        <v>0</v>
      </c>
      <c r="EK211" s="328">
        <f>IF(AS211&lt;&gt;"",IF(AS211&lt;=$ED$6,1,IF(AR211&gt;$ED$6,0,NETWORKDAYS(AR211,$ED$6,祭日リスト)/NETWORKDAYS(AR211,AS211,祭日リスト)))*$GG211*週間進捗報告書!$G$15,0)</f>
        <v>0</v>
      </c>
      <c r="EL211" s="328">
        <f>IF(AW211&lt;&gt;"",IF(AW211&lt;=$ED$6,1,IF(AV211&gt;$ED$6,0,NETWORKDAYS(AV211,$ED$6,祭日リスト)/NETWORKDAYS(AV211,AW211,祭日リスト)))*$GG211*週間進捗報告書!$G$16,0)</f>
        <v>0</v>
      </c>
      <c r="EM211" s="328">
        <f>IF(BE211&lt;&gt;"",IF(BE211&lt;=$ED$6,1,IF(BD211&gt;$ED$6,0,NETWORKDAYS(BD211,$ED$6,祭日リスト)/NETWORKDAYS(BD211,BE211,祭日リスト)))*$GG211*週間進捗報告書!$G$17,0)</f>
        <v>0</v>
      </c>
      <c r="EN211" s="328">
        <f>IF(BI211&lt;&gt;"",IF(BI211&lt;=$ED$6,1,IF(BH211&gt;$ED$6,0,NETWORKDAYS(BH211,$ED$6,祭日リスト)/NETWORKDAYS(BH211,BI211,祭日リスト)))*$GG211*週間進捗報告書!$G$18,0)</f>
        <v>0</v>
      </c>
      <c r="EO211" s="328">
        <f>IF(BQ211&lt;&gt;"",IF(BQ211&lt;=$ED$6,1,IF(BP211&gt;$ED$6,0,NETWORKDAYS(BP211,$ED$6,祭日リスト)/NETWORKDAYS(BP211,BQ211,祭日リスト)))*$GG211*週間進捗報告書!$G$19,0)</f>
        <v>0</v>
      </c>
      <c r="EP211" s="328">
        <f>IF(BU211&lt;&gt;"",IF(BU211&lt;=$ED$6,1,IF(BT211&gt;$ED$6,0,NETWORKDAYS(BT211,$ED$6,祭日リスト)/NETWORKDAYS(BT211,BU211,祭日リスト)))*$GG211*週間進捗報告書!$G$20,0)</f>
        <v>0</v>
      </c>
      <c r="ER211" s="547">
        <f t="shared" ref="ER211:FC211" si="10479">EE211-EE212</f>
        <v>0</v>
      </c>
      <c r="ES211" s="547">
        <f t="shared" si="10479"/>
        <v>0</v>
      </c>
      <c r="ET211" s="547">
        <f t="shared" si="10479"/>
        <v>0</v>
      </c>
      <c r="EU211" s="547">
        <f t="shared" si="10479"/>
        <v>0</v>
      </c>
      <c r="EV211" s="547">
        <f t="shared" si="10479"/>
        <v>0</v>
      </c>
      <c r="EW211" s="547">
        <f t="shared" si="10479"/>
        <v>0</v>
      </c>
      <c r="EX211" s="547">
        <f t="shared" si="10479"/>
        <v>0</v>
      </c>
      <c r="EY211" s="547">
        <f t="shared" si="10479"/>
        <v>0</v>
      </c>
      <c r="EZ211" s="547">
        <f t="shared" si="10479"/>
        <v>0</v>
      </c>
      <c r="FA211" s="547">
        <f t="shared" si="10479"/>
        <v>0</v>
      </c>
      <c r="FB211" s="547">
        <f t="shared" si="10479"/>
        <v>0</v>
      </c>
      <c r="FC211" s="547">
        <f t="shared" si="10479"/>
        <v>0</v>
      </c>
      <c r="FD211" s="547">
        <f t="shared" ref="FD211" si="10480">SUM(ER211:FC212)</f>
        <v>0</v>
      </c>
      <c r="FE211" s="333"/>
      <c r="FG211" s="32">
        <f>IF(AND($M211&lt;&gt;$FF$7),1,0)</f>
        <v>0</v>
      </c>
      <c r="FH211" s="32">
        <f>IF(AND($Q211&lt;&gt;$FF$7),1,0)</f>
        <v>0</v>
      </c>
      <c r="FI211" s="32">
        <f>IF(AND($U211&lt;&gt;$FF$7),1,0)</f>
        <v>0</v>
      </c>
      <c r="FJ211" s="32">
        <f>IF(AND($Y211&lt;&gt;$FF$7),1,0)</f>
        <v>0</v>
      </c>
      <c r="FK211" s="32">
        <f>IF(AND($AG211&lt;&gt;$FF$7),1,0)</f>
        <v>0</v>
      </c>
      <c r="FL211" s="32">
        <f>IF(AND($AK211&lt;&gt;$FF$7),1,0)</f>
        <v>0</v>
      </c>
      <c r="FM211" s="32">
        <f>IF(AND($AS211&lt;&gt;$FF$7),1,0)</f>
        <v>0</v>
      </c>
      <c r="FN211" s="32">
        <f>IF(AND($AW211&lt;&gt;$FF$7),1,0)</f>
        <v>0</v>
      </c>
      <c r="FO211" s="32">
        <f>IF(AND($BE211&lt;&gt;$FF$7),1,0)</f>
        <v>0</v>
      </c>
      <c r="FP211" s="32">
        <f>IF(AND($BI211&lt;&gt;$FF$7),1,0)</f>
        <v>0</v>
      </c>
      <c r="FQ211" s="32">
        <f>IF(AND($BQ211&lt;&gt;$FF$7),1,0)</f>
        <v>0</v>
      </c>
      <c r="FR211" s="32">
        <f>IF(AND($BU211&lt;&gt;$FF$7),1,0)</f>
        <v>0</v>
      </c>
      <c r="FU211" s="294">
        <f t="shared" ref="FU211" si="10481">IF($K211&lt;&gt;"NG",$GG211,0)</f>
        <v>0</v>
      </c>
      <c r="FV211" s="294">
        <f t="shared" ref="FV211:FV213" si="10482">IF($O211&lt;&gt;"NG",$GG211,0)</f>
        <v>0</v>
      </c>
      <c r="FW211" s="294">
        <f t="shared" ref="FW211" si="10483">IF($S211&lt;&gt;"NG",$GG211,0)</f>
        <v>0</v>
      </c>
      <c r="FX211" s="294">
        <f t="shared" ref="FX211:FX213" si="10484">IF($W211&lt;&gt;"NG",$GG211,0)</f>
        <v>0</v>
      </c>
      <c r="FY211" s="294">
        <f t="shared" ref="FY211" si="10485">IF($AE211&lt;&gt;"NG",$GG211,0)</f>
        <v>0</v>
      </c>
      <c r="FZ211" s="294">
        <f t="shared" ref="FZ211" si="10486">IF($AI211&lt;&gt;"NG",$GG211,0)</f>
        <v>0</v>
      </c>
      <c r="GA211" s="294">
        <f t="shared" ref="GA211" si="10487">IF($AQ211&lt;&gt;"NG",$GG211,0)</f>
        <v>0</v>
      </c>
      <c r="GB211" s="294">
        <f t="shared" ref="GB211" si="10488">IF($AU211&lt;&gt;"NG",$GG211,0)</f>
        <v>0</v>
      </c>
      <c r="GC211" s="294">
        <f t="shared" ref="GC211" si="10489">IF($BC211&lt;&gt;"NG",$GG211,0)</f>
        <v>0</v>
      </c>
      <c r="GD211" s="294">
        <f t="shared" ref="GD211" si="10490">IF($BG211&lt;&gt;"NG",$GG211,0)</f>
        <v>0</v>
      </c>
      <c r="GE211" s="294">
        <f t="shared" ref="GE211" si="10491">IF($BO211&lt;&gt;"NG",$GG211,0)</f>
        <v>0</v>
      </c>
      <c r="GF211" s="294">
        <f t="shared" ref="GF211" si="10492">IF($BS211&lt;&gt;"NG",$GG211,0)</f>
        <v>0</v>
      </c>
      <c r="GG211" s="294" t="e">
        <f>VLOOKUP($D211,リスト!$D:$S,15,FALSE)</f>
        <v>#N/A</v>
      </c>
      <c r="GH211" s="2" t="e">
        <f>INDEX(リスト!$V:$V,MATCH(中日程計画表!$D211,リスト!$D:$D,0))</f>
        <v>#N/A</v>
      </c>
      <c r="GI211" s="2" t="e">
        <f>INDEX(リスト!$A:$A,MATCH(中日程計画表!$D211,リスト!$D:$D,0))</f>
        <v>#N/A</v>
      </c>
      <c r="GJ211" s="2" t="e">
        <f>INDEX(リスト!$U:$U,MATCH(中日程計画表!$D211,リスト!$D:$D,0))</f>
        <v>#N/A</v>
      </c>
      <c r="GK211" s="5" t="e">
        <f>INDEX(リスト!$W:$W,MATCH(中日程計画表!$D211,リスト!$D:$D,0))</f>
        <v>#N/A</v>
      </c>
      <c r="GL211" s="2" t="s">
        <v>200</v>
      </c>
      <c r="GM211" s="296">
        <f>D211</f>
        <v>0</v>
      </c>
      <c r="GN211" s="296">
        <f>E211</f>
        <v>0</v>
      </c>
      <c r="GU211" s="460" t="str">
        <f t="shared" ref="GU211" si="10493">AE211</f>
        <v>NG</v>
      </c>
      <c r="GV211" s="460">
        <f t="shared" ref="GV211" si="10494">EI211</f>
        <v>0</v>
      </c>
      <c r="GW211" s="460">
        <f t="shared" ref="GW211" si="10495">EI212</f>
        <v>0</v>
      </c>
      <c r="GX211" s="462">
        <f t="shared" ref="GX211" si="10496">EV211</f>
        <v>0</v>
      </c>
      <c r="GY211" s="460" t="str">
        <f t="shared" ref="GY211" si="10497">AI211</f>
        <v>NG</v>
      </c>
      <c r="GZ211" s="460">
        <f t="shared" ref="GZ211" si="10498">EJ211</f>
        <v>0</v>
      </c>
      <c r="HA211" s="460">
        <f t="shared" ref="HA211" si="10499">EJ212</f>
        <v>0</v>
      </c>
      <c r="HB211" s="462">
        <f t="shared" ref="HB211" si="10500">EW211</f>
        <v>0</v>
      </c>
      <c r="HC211" s="460" t="str">
        <f t="shared" ref="HC211" si="10501">AQ211</f>
        <v>NG</v>
      </c>
      <c r="HD211" s="460">
        <f t="shared" ref="HD211" si="10502">EK211</f>
        <v>0</v>
      </c>
      <c r="HE211" s="460">
        <f t="shared" ref="HE211" si="10503">EK212</f>
        <v>0</v>
      </c>
      <c r="HF211" s="462">
        <f t="shared" ref="HF211" si="10504">EX211</f>
        <v>0</v>
      </c>
      <c r="HG211" s="460" t="str">
        <f t="shared" ref="HG211" si="10505">AU211</f>
        <v>NG</v>
      </c>
      <c r="HH211" s="460">
        <f t="shared" ref="HH211" si="10506">EL211</f>
        <v>0</v>
      </c>
      <c r="HI211" s="460">
        <f t="shared" ref="HI211" si="10507">EL212</f>
        <v>0</v>
      </c>
      <c r="HJ211" s="462">
        <f t="shared" ref="HJ211" si="10508">EY211</f>
        <v>0</v>
      </c>
      <c r="HK211" s="460" t="str">
        <f t="shared" ref="HK211" si="10509">BC211</f>
        <v>NG</v>
      </c>
      <c r="HL211" s="460">
        <f t="shared" ref="HL211" si="10510">EM211</f>
        <v>0</v>
      </c>
      <c r="HM211" s="460">
        <f t="shared" ref="HM211" si="10511">EM212</f>
        <v>0</v>
      </c>
      <c r="HN211" s="462">
        <f t="shared" ref="HN211" si="10512">EZ211</f>
        <v>0</v>
      </c>
      <c r="HO211" s="460" t="str">
        <f t="shared" ref="HO211" si="10513">BG211</f>
        <v>NG</v>
      </c>
      <c r="HP211" s="460">
        <f t="shared" ref="HP211" si="10514">EN211</f>
        <v>0</v>
      </c>
      <c r="HQ211" s="460">
        <f t="shared" ref="HQ211" si="10515">EN212</f>
        <v>0</v>
      </c>
      <c r="HR211" s="462">
        <f t="shared" ref="HR211" si="10516">FA211</f>
        <v>0</v>
      </c>
      <c r="HS211" s="332"/>
    </row>
    <row r="212" spans="1:227" ht="12" customHeight="1">
      <c r="A212" s="489"/>
      <c r="B212" s="487"/>
      <c r="C212" s="475"/>
      <c r="D212" s="485"/>
      <c r="E212" s="483"/>
      <c r="F212" s="317"/>
      <c r="G212" s="317"/>
      <c r="H212" s="317"/>
      <c r="I212" s="317"/>
      <c r="J212" s="316"/>
      <c r="K212" s="481"/>
      <c r="L212" s="77"/>
      <c r="M212" s="77"/>
      <c r="N212" s="471"/>
      <c r="O212" s="475"/>
      <c r="P212" s="77"/>
      <c r="Q212" s="77"/>
      <c r="R212" s="471"/>
      <c r="S212" s="475"/>
      <c r="T212" s="77"/>
      <c r="U212" s="77"/>
      <c r="V212" s="471"/>
      <c r="W212" s="473"/>
      <c r="X212" s="77"/>
      <c r="Y212" s="77"/>
      <c r="Z212" s="471"/>
      <c r="AA212" s="477"/>
      <c r="AB212" s="80"/>
      <c r="AC212" s="80"/>
      <c r="AD212" s="471"/>
      <c r="AE212" s="473"/>
      <c r="AF212" s="77"/>
      <c r="AG212" s="77"/>
      <c r="AH212" s="471"/>
      <c r="AI212" s="473"/>
      <c r="AJ212" s="77"/>
      <c r="AK212" s="77"/>
      <c r="AL212" s="471"/>
      <c r="AM212" s="477"/>
      <c r="AN212" s="80"/>
      <c r="AO212" s="80"/>
      <c r="AP212" s="471"/>
      <c r="AQ212" s="473"/>
      <c r="AR212" s="77"/>
      <c r="AS212" s="77"/>
      <c r="AT212" s="471"/>
      <c r="AU212" s="473"/>
      <c r="AV212" s="77"/>
      <c r="AW212" s="77"/>
      <c r="AX212" s="471"/>
      <c r="AY212" s="477"/>
      <c r="AZ212" s="80"/>
      <c r="BA212" s="80"/>
      <c r="BB212" s="471"/>
      <c r="BC212" s="475"/>
      <c r="BD212" s="77"/>
      <c r="BE212" s="77"/>
      <c r="BF212" s="471"/>
      <c r="BG212" s="473"/>
      <c r="BH212" s="77"/>
      <c r="BI212" s="77"/>
      <c r="BJ212" s="471"/>
      <c r="BK212" s="477"/>
      <c r="BL212" s="80"/>
      <c r="BM212" s="80"/>
      <c r="BN212" s="471"/>
      <c r="BO212" s="475"/>
      <c r="BP212" s="77"/>
      <c r="BQ212" s="77"/>
      <c r="BR212" s="471"/>
      <c r="BS212" s="473"/>
      <c r="BT212" s="77"/>
      <c r="BU212" s="77"/>
      <c r="BV212" s="471"/>
      <c r="BW212" s="469"/>
      <c r="BX212" s="467"/>
      <c r="BY212" s="490"/>
      <c r="CA212" s="19">
        <f t="shared" ref="CA212" si="10517">IF(AND($N211=1,$M212&lt;&gt;$BZ$7),1,0)</f>
        <v>0</v>
      </c>
      <c r="CB212" s="19">
        <f t="shared" ref="CB212" si="10518">IF(AND($R211=1,$Q212&lt;&gt;$BZ$7),1,0)</f>
        <v>0</v>
      </c>
      <c r="CC212" s="19">
        <f t="shared" ref="CC212" si="10519">IF(AND($V211=1,$U212&lt;&gt;$BZ$7),1,0)</f>
        <v>0</v>
      </c>
      <c r="CD212" s="19">
        <f t="shared" ref="CD212" si="10520">IF(AND($Z211=1,$Y212&lt;&gt;$BZ$7),1,0)</f>
        <v>0</v>
      </c>
      <c r="CE212" s="19">
        <f t="shared" ref="CE212" si="10521">IF(AND($AH211=1,$AG212&lt;&gt;$BZ$7),1,0)</f>
        <v>0</v>
      </c>
      <c r="CF212" s="19">
        <f t="shared" ref="CF212" si="10522">IF(AND($AL211=1,$AK212&lt;&gt;$BZ$7),1,0)</f>
        <v>0</v>
      </c>
      <c r="CG212" s="19">
        <f t="shared" ref="CG212" si="10523">IF(AND($AT211=1,$AS212&lt;&gt;$BZ$7),1,0)</f>
        <v>0</v>
      </c>
      <c r="CH212" s="19">
        <f t="shared" ref="CH212" si="10524">IF(AND($AX211=1,$AW212&lt;&gt;$BZ$7),1,0)</f>
        <v>0</v>
      </c>
      <c r="CI212" s="19">
        <f t="shared" ref="CI212" si="10525">IF(AND($BF211=1,$BE212&lt;&gt;$BZ$7),1,0)</f>
        <v>0</v>
      </c>
      <c r="CJ212" s="19">
        <f t="shared" ref="CJ212" si="10526">IF(AND($BJ211=1,$BI212&lt;&gt;$BZ$7),1,0)</f>
        <v>0</v>
      </c>
      <c r="CK212" s="19">
        <f t="shared" ref="CK212" si="10527">IF(AND($BR211=1,$BQ212&lt;&gt;$BZ$7),1,0)</f>
        <v>0</v>
      </c>
      <c r="CL212" s="19">
        <f t="shared" ref="CL212" si="10528">IF(AND($BV211=1,$BU212&lt;&gt;$BZ$7),1,0)</f>
        <v>0</v>
      </c>
      <c r="CO212" s="19">
        <f>IF(AND($M212&lt;&gt;$CN$7,$M212&lt;=$CN$6),1,0)</f>
        <v>0</v>
      </c>
      <c r="CP212" s="19">
        <f>IF(AND($Q212&lt;&gt;$CN$7,$Q212&lt;=$CN$6),1,0)</f>
        <v>0</v>
      </c>
      <c r="CQ212" s="19">
        <f>IF(AND($U212&lt;&gt;$CN$7,$U212&lt;=$CN$6),1,0)</f>
        <v>0</v>
      </c>
      <c r="CR212" s="19">
        <f>IF(AND($Y212&lt;&gt;$CN$7,$Y212&lt;=$CN$6),1,0)</f>
        <v>0</v>
      </c>
      <c r="CS212" s="19">
        <f>IF(AND($AG212&lt;&gt;$CN$7,$AG212&lt;=$CN$6),1,0)</f>
        <v>0</v>
      </c>
      <c r="CT212" s="19">
        <f>IF(AND($AK212&lt;&gt;$CN$7,$AK212&lt;=$CN$6),1,0)</f>
        <v>0</v>
      </c>
      <c r="CU212" s="19">
        <f>IF(AND($AS212&lt;&gt;$CN$7,$AS212&lt;=$CN$6),1,0)</f>
        <v>0</v>
      </c>
      <c r="CV212" s="19">
        <f>IF(AND($AW212&lt;&gt;$CN$7,$AW212&lt;=$CN$6),1,0)</f>
        <v>0</v>
      </c>
      <c r="CW212" s="19">
        <f>IF(AND($BE212&lt;&gt;$CN$7,$BE212&lt;=$CN$6),1,0)</f>
        <v>0</v>
      </c>
      <c r="CX212" s="19">
        <f>IF(AND($BI212&lt;&gt;$CN$7,$BI212&lt;=$CN$6),1,0)</f>
        <v>0</v>
      </c>
      <c r="CY212" s="19">
        <f>IF(AND($BQ212&lt;&gt;$CN$7,$BQ212&lt;=$CN$6),1,0)</f>
        <v>0</v>
      </c>
      <c r="CZ212" s="19">
        <f>IF(AND($BU212&lt;&gt;$CN$7,$BU212&lt;=$CN$6),1,0)</f>
        <v>0</v>
      </c>
      <c r="DC212" s="19">
        <f>IF($N211=1,1,0)</f>
        <v>0</v>
      </c>
      <c r="DD212" s="19">
        <f>IF($R211=1,1,0)</f>
        <v>0</v>
      </c>
      <c r="DE212" s="19">
        <f>IF($V211=1,1,0)</f>
        <v>0</v>
      </c>
      <c r="DF212" s="19">
        <f>IF($Z211=1,1,0)</f>
        <v>0</v>
      </c>
      <c r="DG212" s="19">
        <f>IF($AH211=1,1,0)</f>
        <v>0</v>
      </c>
      <c r="DH212" s="19">
        <f>IF($AL211=1,1,0)</f>
        <v>0</v>
      </c>
      <c r="DI212" s="19">
        <f>IF($AT211=1,1,0)</f>
        <v>0</v>
      </c>
      <c r="DJ212" s="19">
        <f>IF($AX211=1,1,0)</f>
        <v>0</v>
      </c>
      <c r="DK212" s="19">
        <f>IF($BF211=1,1,0)</f>
        <v>0</v>
      </c>
      <c r="DL212" s="19">
        <f>IF($BJ211=1,1,0)</f>
        <v>0</v>
      </c>
      <c r="DM212" s="19">
        <f>IF($BR211=1,1,0)</f>
        <v>0</v>
      </c>
      <c r="DN212" s="19">
        <f>IF($BV211=1,1,0)</f>
        <v>0</v>
      </c>
      <c r="DQ212" s="19">
        <f t="shared" ref="DQ212" si="10529">IF($N211=1,1,0)</f>
        <v>0</v>
      </c>
      <c r="DR212" s="19">
        <f t="shared" ref="DR212" si="10530">IF($R211=1,1,0)</f>
        <v>0</v>
      </c>
      <c r="DS212" s="19">
        <f t="shared" ref="DS212" si="10531">IF($V211=1,1,0)</f>
        <v>0</v>
      </c>
      <c r="DT212" s="19">
        <f t="shared" ref="DT212" si="10532">IF($Z211=1,1,0)</f>
        <v>0</v>
      </c>
      <c r="DU212" s="19">
        <f t="shared" ref="DU212" si="10533">IF($AH211=1,1,0)</f>
        <v>0</v>
      </c>
      <c r="DV212" s="19">
        <f t="shared" ref="DV212" si="10534">IF($AL211=1,1,0)</f>
        <v>0</v>
      </c>
      <c r="DW212" s="19">
        <f t="shared" ref="DW212" si="10535">IF($AT211=1,1,0)</f>
        <v>0</v>
      </c>
      <c r="DX212" s="19">
        <f t="shared" ref="DX212" si="10536">IF($AX211=1,1,0)</f>
        <v>0</v>
      </c>
      <c r="DY212" s="19">
        <f t="shared" ref="DY212" si="10537">IF($BF211=1,1,0)</f>
        <v>0</v>
      </c>
      <c r="DZ212" s="19">
        <f t="shared" ref="DZ212" si="10538">IF($BJ211=1,1,0)</f>
        <v>0</v>
      </c>
      <c r="EA212" s="19">
        <f t="shared" ref="EA212" si="10539">IF($BR211=1,1,0)</f>
        <v>0</v>
      </c>
      <c r="EB212" s="19">
        <f t="shared" ref="EB212" si="10540">IF($BV211=1,1,0)</f>
        <v>0</v>
      </c>
      <c r="EE212" s="329">
        <f>N211*$FU212*週間進捗報告書!$G$9</f>
        <v>0</v>
      </c>
      <c r="EF212" s="329">
        <f>R211*$FV212*週間進捗報告書!$G$10</f>
        <v>0</v>
      </c>
      <c r="EG212" s="329">
        <f>V211*$FW212*週間進捗報告書!$G$11</f>
        <v>0</v>
      </c>
      <c r="EH212" s="329">
        <f>Z211*$FX212*週間進捗報告書!$G$12</f>
        <v>0</v>
      </c>
      <c r="EI212" s="329">
        <f>AH211*$FY212*週間進捗報告書!$G$13</f>
        <v>0</v>
      </c>
      <c r="EJ212" s="329">
        <f>AL211*$FZ212*週間進捗報告書!$G$14</f>
        <v>0</v>
      </c>
      <c r="EK212" s="329">
        <f>AT211*$GA212*週間進捗報告書!$G$15</f>
        <v>0</v>
      </c>
      <c r="EL212" s="329">
        <f>AX211*$GB212*週間進捗報告書!$G$16</f>
        <v>0</v>
      </c>
      <c r="EM212" s="329">
        <f>BF211*$GC212*週間進捗報告書!$G$17</f>
        <v>0</v>
      </c>
      <c r="EN212" s="329">
        <f>BJ211*$GD212*週間進捗報告書!$G$18</f>
        <v>0</v>
      </c>
      <c r="EO212" s="329">
        <f>BR211*$GE212*週間進捗報告書!$G$19</f>
        <v>0</v>
      </c>
      <c r="EP212" s="329">
        <f>BV211*$GF212*週間進捗報告書!$G$20</f>
        <v>0</v>
      </c>
      <c r="ER212" s="547"/>
      <c r="ES212" s="547"/>
      <c r="ET212" s="547"/>
      <c r="EU212" s="547"/>
      <c r="EV212" s="547"/>
      <c r="EW212" s="547"/>
      <c r="EX212" s="547"/>
      <c r="EY212" s="547"/>
      <c r="EZ212" s="547"/>
      <c r="FA212" s="547"/>
      <c r="FB212" s="547"/>
      <c r="FC212" s="547"/>
      <c r="FD212" s="547"/>
      <c r="FE212" s="332"/>
      <c r="FG212" s="19"/>
      <c r="FH212" s="19"/>
      <c r="FI212" s="19"/>
      <c r="FJ212" s="19"/>
      <c r="FK212" s="19"/>
      <c r="FL212" s="19"/>
      <c r="FM212" s="19"/>
      <c r="FN212" s="19"/>
      <c r="FO212" s="19"/>
      <c r="FP212" s="19"/>
      <c r="FQ212" s="19"/>
      <c r="FR212" s="19"/>
      <c r="FU212" s="295">
        <f t="shared" ref="FU212" si="10541">FU211</f>
        <v>0</v>
      </c>
      <c r="FV212" s="295">
        <f t="shared" ref="FV212:FV214" si="10542">FV211</f>
        <v>0</v>
      </c>
      <c r="FW212" s="295">
        <f t="shared" ref="FW212" si="10543">FW211</f>
        <v>0</v>
      </c>
      <c r="FX212" s="295">
        <f t="shared" ref="FX212:FX214" si="10544">FX211</f>
        <v>0</v>
      </c>
      <c r="FY212" s="295">
        <f t="shared" ref="FY212" si="10545">FY211</f>
        <v>0</v>
      </c>
      <c r="FZ212" s="295">
        <f t="shared" ref="FZ212" si="10546">FZ211</f>
        <v>0</v>
      </c>
      <c r="GA212" s="295">
        <f t="shared" ref="GA212" si="10547">GA211</f>
        <v>0</v>
      </c>
      <c r="GB212" s="295">
        <f t="shared" ref="GB212" si="10548">GB211</f>
        <v>0</v>
      </c>
      <c r="GC212" s="295">
        <f t="shared" ref="GC212" si="10549">GC211</f>
        <v>0</v>
      </c>
      <c r="GD212" s="295">
        <f t="shared" ref="GD212" si="10550">GD211</f>
        <v>0</v>
      </c>
      <c r="GE212" s="295">
        <f t="shared" ref="GE212" si="10551">GE211</f>
        <v>0</v>
      </c>
      <c r="GF212" s="295">
        <f t="shared" ref="GF212" si="10552">GF211</f>
        <v>0</v>
      </c>
      <c r="GG212" s="295" t="e">
        <f t="shared" ref="GG212" si="10553">GG211</f>
        <v>#N/A</v>
      </c>
      <c r="GH212" s="2" t="e">
        <f>INDEX(リスト!$V:$V,MATCH(中日程計画表!$D211,リスト!$D:$D,0))</f>
        <v>#N/A</v>
      </c>
      <c r="GI212" s="2" t="e">
        <f>INDEX(リスト!$A:$A,MATCH(中日程計画表!$D211,リスト!$D:$D,0))</f>
        <v>#N/A</v>
      </c>
      <c r="GJ212" s="2" t="e">
        <f>INDEX(リスト!$U:$U,MATCH(中日程計画表!$D211,リスト!$D:$D,0))</f>
        <v>#N/A</v>
      </c>
      <c r="GK212" s="5" t="e">
        <f>INDEX(リスト!$W:$W,MATCH(中日程計画表!$D211,リスト!$D:$D,0))</f>
        <v>#N/A</v>
      </c>
      <c r="GL212" s="2" t="s">
        <v>201</v>
      </c>
      <c r="GM212" s="296">
        <f t="shared" ref="GM212" si="10554">GM211</f>
        <v>0</v>
      </c>
      <c r="GN212" s="296">
        <f t="shared" ref="GN212" si="10555">GN211</f>
        <v>0</v>
      </c>
      <c r="GU212" s="461"/>
      <c r="GV212" s="460"/>
      <c r="GW212" s="460"/>
      <c r="GX212" s="461"/>
      <c r="GY212" s="461"/>
      <c r="GZ212" s="460"/>
      <c r="HA212" s="460"/>
      <c r="HB212" s="461"/>
      <c r="HC212" s="461"/>
      <c r="HD212" s="460"/>
      <c r="HE212" s="460"/>
      <c r="HF212" s="461"/>
      <c r="HG212" s="461"/>
      <c r="HH212" s="460"/>
      <c r="HI212" s="460"/>
      <c r="HJ212" s="461"/>
      <c r="HK212" s="461"/>
      <c r="HL212" s="460"/>
      <c r="HM212" s="460"/>
      <c r="HN212" s="461"/>
      <c r="HO212" s="461"/>
      <c r="HP212" s="460"/>
      <c r="HQ212" s="460"/>
      <c r="HR212" s="461"/>
      <c r="HS212" s="4"/>
    </row>
    <row r="213" spans="1:227" ht="12" customHeight="1">
      <c r="A213" s="488" t="str">
        <f t="shared" ref="A213" ca="1" si="10556">INDIRECT("リスト!A"&amp;B213+6)</f>
        <v/>
      </c>
      <c r="B213" s="486">
        <f t="shared" ref="B213" si="10557">ROUNDDOWN((ROW()-6)/2,0)+1</f>
        <v>104</v>
      </c>
      <c r="C213" s="474" t="str">
        <f>機能グループ名</f>
        <v/>
      </c>
      <c r="D213" s="484">
        <f>機能ID</f>
        <v>0</v>
      </c>
      <c r="E213" s="482">
        <f>機能名</f>
        <v>0</v>
      </c>
      <c r="F213" s="315"/>
      <c r="G213" s="315"/>
      <c r="H213" s="315"/>
      <c r="I213" s="315"/>
      <c r="J213" s="316"/>
      <c r="K213" s="480" t="str">
        <f>担当者_SR</f>
        <v>NG</v>
      </c>
      <c r="L213" s="76"/>
      <c r="M213" s="76"/>
      <c r="N213" s="470"/>
      <c r="O213" s="474" t="str">
        <f>担当者_SRR</f>
        <v>NG</v>
      </c>
      <c r="P213" s="76"/>
      <c r="Q213" s="76"/>
      <c r="R213" s="470"/>
      <c r="S213" s="474" t="str">
        <f>担当者_DS</f>
        <v>NG</v>
      </c>
      <c r="T213" s="76"/>
      <c r="U213" s="76"/>
      <c r="V213" s="470"/>
      <c r="W213" s="472" t="str">
        <f>担当者_DSR</f>
        <v>NG</v>
      </c>
      <c r="X213" s="76"/>
      <c r="Y213" s="76"/>
      <c r="Z213" s="470"/>
      <c r="AA213" s="476"/>
      <c r="AB213" s="79"/>
      <c r="AC213" s="79"/>
      <c r="AD213" s="470">
        <f>IF(AC214 &lt;&gt; "",1,0)</f>
        <v>0</v>
      </c>
      <c r="AE213" s="472" t="str">
        <f>担当者_CD</f>
        <v>NG</v>
      </c>
      <c r="AF213" s="76"/>
      <c r="AG213" s="76"/>
      <c r="AH213" s="470"/>
      <c r="AI213" s="472" t="str">
        <f>担当者_DD</f>
        <v>NG</v>
      </c>
      <c r="AJ213" s="76"/>
      <c r="AK213" s="76"/>
      <c r="AL213" s="470"/>
      <c r="AM213" s="476"/>
      <c r="AN213" s="79"/>
      <c r="AO213" s="79"/>
      <c r="AP213" s="470">
        <f>IF(AO214 &lt;&gt; "",1,0)</f>
        <v>0</v>
      </c>
      <c r="AQ213" s="472" t="str">
        <f>担当者_MCL</f>
        <v>NG</v>
      </c>
      <c r="AR213" s="76"/>
      <c r="AS213" s="76"/>
      <c r="AT213" s="470"/>
      <c r="AU213" s="472" t="str">
        <f>担当者_MCLR</f>
        <v>NG</v>
      </c>
      <c r="AV213" s="76"/>
      <c r="AW213" s="76"/>
      <c r="AX213" s="470"/>
      <c r="AY213" s="476"/>
      <c r="AZ213" s="79"/>
      <c r="BA213" s="79"/>
      <c r="BB213" s="470">
        <f>IF(BA214 &lt;&gt; "",1,0)</f>
        <v>0</v>
      </c>
      <c r="BC213" s="474" t="str">
        <f>担当者_MT</f>
        <v>NG</v>
      </c>
      <c r="BD213" s="76"/>
      <c r="BE213" s="76"/>
      <c r="BF213" s="470"/>
      <c r="BG213" s="472" t="str">
        <f>担当者_M検</f>
        <v>NG</v>
      </c>
      <c r="BH213" s="76"/>
      <c r="BI213" s="76"/>
      <c r="BJ213" s="470"/>
      <c r="BK213" s="476"/>
      <c r="BL213" s="79"/>
      <c r="BM213" s="79"/>
      <c r="BN213" s="470">
        <v>0</v>
      </c>
      <c r="BO213" s="474" t="str">
        <f>担当者_モテ</f>
        <v>NG</v>
      </c>
      <c r="BP213" s="76"/>
      <c r="BQ213" s="76"/>
      <c r="BR213" s="470"/>
      <c r="BS213" s="472" t="str">
        <f>担当者_モテR</f>
        <v>NG</v>
      </c>
      <c r="BT213" s="76"/>
      <c r="BU213" s="76"/>
      <c r="BV213" s="470"/>
      <c r="BW213" s="468">
        <f t="shared" ref="BW213" si="10558">IFERROR(SUM(IF(K213&lt;&gt;"NG",N213*K$1,0),IF(O213&lt;&gt;"NG",R213*O$1,0),IF(S213&lt;&gt;"NG",V213*S$1,0),IF(W213&lt;&gt;"NG",Z213*W$1,0),IF(AA213&lt;&gt;"NG",AD213*AA$1,0),IF(AE213&lt;&gt;"NG",AH213*AE$1,0),IF(AI213&lt;&gt;"NG",AL213*AI$1,0),IF(AM213&lt;&gt;"NG",AP213*AM$1,0),IF(AQ213&lt;&gt;"NG",AT213*AQ$1,0),IF(AU213&lt;&gt;"NG",AX213*AU$1,0),IF(AY213&lt;&gt;"NG",BB213*AY$1,0),IF(BC213&lt;&gt;"NG",BF213*BC$1,0),IF(BG213&lt;&gt;"NG",BJ213*BG$1,0),IF(BK213&lt;&gt;"NG",BN213*BK$1,0),IF(BO213&lt;&gt;"NG",BR213*BO$1,0),IF(BS213&lt;&gt;"NG",BV213*BS$1,0))/SUM(IF(K213&lt;&gt;"NG",K$1,0),IF(O213&lt;&gt;"NG",O$1,0),IF(S213&lt;&gt;"NG",S$1,0),IF(W213&lt;&gt;"NG",W$1,0),IF(AA213&lt;&gt;"NG",AA$1,0),IF(AE213&lt;&gt;"NG",AE$1,0),IF(AI213&lt;&gt;"NG",AI$1,0),IF(AM213&lt;&gt;"NG",AM$1,0),IF(AQ213&lt;&gt;"NG",AQ$1,0),IF(AU213&lt;&gt;"NG",AU$1,0),IF(AY213&lt;&gt;"NG",AY$1,0),IF(BC213&lt;&gt;"NG",BC$1,0),IF(BG213&lt;&gt;"NG",BG$1,0),IF(BK213&lt;&gt;"NG",BK$1,0),IF(BO213&lt;&gt;"NG",BO$1,0),IF(BS213&lt;&gt;"NG",BS$1,0)),0)</f>
        <v>0</v>
      </c>
      <c r="BX213" s="466"/>
      <c r="BY213" s="490"/>
      <c r="BZ213" s="5"/>
      <c r="CA213" s="32">
        <f t="shared" ref="CA213" si="10559">IF(AND($M213&lt;&gt;$BZ$5,$M213&lt;=$BZ$6,$M213&lt;&gt;$BZ$7),1,0)</f>
        <v>0</v>
      </c>
      <c r="CB213" s="32">
        <f t="shared" ref="CB213" si="10560">IF(AND($Q213&lt;&gt;$BZ$5,$Q213&lt;=$BZ$6,$Q213&lt;&gt;$BZ$7),1,0)</f>
        <v>0</v>
      </c>
      <c r="CC213" s="32">
        <f t="shared" ref="CC213" si="10561">IF(AND($U213&lt;&gt;$BZ$5,$U213&lt;=$BZ$6,$U213&lt;&gt;$BZ$7),1,0)</f>
        <v>0</v>
      </c>
      <c r="CD213" s="32">
        <f t="shared" ref="CD213" si="10562">IF(AND($Y213&lt;&gt;$BZ$5,$Y213&lt;=$BZ$6,$Y213&lt;&gt;$BZ$7),1,0)</f>
        <v>0</v>
      </c>
      <c r="CE213" s="32">
        <f t="shared" ref="CE213" si="10563">IF(AND($AG213&lt;&gt;$BZ$5,$AG213&lt;=$BZ$6,$AG213&lt;&gt;$BZ$7),1,0)</f>
        <v>0</v>
      </c>
      <c r="CF213" s="32">
        <f t="shared" ref="CF213" si="10564">IF(AND($AK213&lt;&gt;$BZ$5,$AK213&lt;=$BZ$6,$AK213&lt;&gt;$BZ$7),1,0)</f>
        <v>0</v>
      </c>
      <c r="CG213" s="32">
        <f t="shared" ref="CG213" si="10565">IF(AND($AS213&lt;&gt;$BZ$5,$AS213&lt;=$BZ$6,$AS213&lt;&gt;$BZ$7),1,0)</f>
        <v>0</v>
      </c>
      <c r="CH213" s="32">
        <f t="shared" ref="CH213" si="10566">IF(AND($AW213&lt;&gt;$BZ$5,$AW213&lt;=$BZ$6,$AW213&lt;&gt;$BZ$7),1,0)</f>
        <v>0</v>
      </c>
      <c r="CI213" s="32">
        <f t="shared" ref="CI213" si="10567">IF(AND($BE213&lt;&gt;$BZ$5,$BE213&lt;=$BZ$6,$BE213&lt;&gt;$BZ$7),1,0)</f>
        <v>0</v>
      </c>
      <c r="CJ213" s="32">
        <f t="shared" ref="CJ213" si="10568">IF(AND($BI213&lt;&gt;$BZ$5,$BI213&lt;=$BZ$6,$BI213&lt;&gt;$BZ$7),1,0)</f>
        <v>0</v>
      </c>
      <c r="CK213" s="32">
        <f t="shared" ref="CK213" si="10569">IF(AND($BQ213&lt;&gt;$BZ$5,$BQ213&lt;=$BZ$6,$BQ213&lt;&gt;$BZ$7),1,0)</f>
        <v>0</v>
      </c>
      <c r="CL213" s="32">
        <f t="shared" ref="CL213" si="10570">IF(AND($BU213&lt;&gt;$BZ$5,$BU213&lt;=$BZ$6,$BU213&lt;&gt;$BZ$7),1,0)</f>
        <v>0</v>
      </c>
      <c r="CO213" s="32">
        <f>IF(AND($M213&lt;&gt;$CN$5,$M213&lt;=$CN$6,$M213&lt;&gt;$CN$7),1,0)</f>
        <v>0</v>
      </c>
      <c r="CP213" s="32">
        <f>IF(AND($Q213&lt;&gt;$CN$5,$Q213&lt;=$CN$6,$Q213&lt;&gt;$CN$7),1,0)</f>
        <v>0</v>
      </c>
      <c r="CQ213" s="32">
        <f>IF(AND($U213&lt;&gt;$CN$5,$U213&lt;=$CN$6,$U213&lt;&gt;$CN$7),1,0)</f>
        <v>0</v>
      </c>
      <c r="CR213" s="32">
        <f>IF(AND($Y213&lt;&gt;$CN$5,$Y213&lt;=$CN$6,$Y213&lt;&gt;$CN$7),1,0)</f>
        <v>0</v>
      </c>
      <c r="CS213" s="32">
        <f>IF(AND($AG213&lt;&gt;$CN$5,$AG213&lt;=$CN$6,$AG213&lt;&gt;$CN$7),1,0)</f>
        <v>0</v>
      </c>
      <c r="CT213" s="32">
        <f>IF(AND($AK213&lt;&gt;$CN$5,$AK213&lt;=$CN$6,$AK213&lt;&gt;$CN$7),1,0)</f>
        <v>0</v>
      </c>
      <c r="CU213" s="32">
        <f>IF(AND($AS213&lt;&gt;$CN$5,$AS213&lt;=$CN$6,$AS213&lt;&gt;$CN$7),1,0)</f>
        <v>0</v>
      </c>
      <c r="CV213" s="32">
        <f>IF(AND($AW213&lt;&gt;$CN$5,$AW213&lt;=$CN$6,$AW213&lt;&gt;$CN$7),1,0)</f>
        <v>0</v>
      </c>
      <c r="CW213" s="32">
        <f>IF(AND($BE213&lt;&gt;$CN$5,$BE213&lt;=$CN$6,$BE213&lt;&gt;$CN$7),1,0)</f>
        <v>0</v>
      </c>
      <c r="CX213" s="32">
        <f>IF(AND($BI213&lt;&gt;$CN$5,$BI213&lt;=$CN$6,$BI213&lt;&gt;$CN$7),1,0)</f>
        <v>0</v>
      </c>
      <c r="CY213" s="32">
        <f>IF(AND($BQ213&lt;&gt;$CN$5,$BQ213&lt;=$CN$6,$BQ213&lt;&gt;$CN$7),1,0)</f>
        <v>0</v>
      </c>
      <c r="CZ213" s="32">
        <f>IF(AND($BU213&lt;&gt;$CN$5,$BU213&lt;=$CN$6,$BU213&lt;&gt;$CN$7),1,0)</f>
        <v>0</v>
      </c>
      <c r="DC213" s="32">
        <f>IF(AND($M213&lt;&gt;$DB$5,$M213&lt;=$DB$6,$M213&lt;&gt;$CN$7),1,0)</f>
        <v>0</v>
      </c>
      <c r="DD213" s="32">
        <f>IF(AND($Q213&lt;&gt;$DB$5,$Q213&lt;=$DB$6,$Q213&lt;&gt;$CN$7),1,0)</f>
        <v>0</v>
      </c>
      <c r="DE213" s="32">
        <f>IF(AND($U213&lt;&gt;$DB$5,$U213&lt;=$DB$6,$U213&lt;&gt;$CN$7),1,0)</f>
        <v>0</v>
      </c>
      <c r="DF213" s="32">
        <f>IF(AND($Y213&lt;&gt;$DB$5,$Y213&lt;=$DB$6,$Y213&lt;&gt;$CN$7),1,0)</f>
        <v>0</v>
      </c>
      <c r="DG213" s="32">
        <f>IF(AND($AG213&lt;&gt;$DB$5,$AG213&lt;=$DB$6,$AG213&lt;&gt;$CN$7),1,0)</f>
        <v>0</v>
      </c>
      <c r="DH213" s="32">
        <f>IF(AND($AK213&lt;&gt;$DB$5,$AK213&lt;=$DB$6,$AK213&lt;&gt;$CN$7),1,0)</f>
        <v>0</v>
      </c>
      <c r="DI213" s="32">
        <f>IF(AND($AS213&lt;&gt;$DB$5,$AS213&lt;=$DB$6,$AS213&lt;&gt;$CN$7),1,0)</f>
        <v>0</v>
      </c>
      <c r="DJ213" s="32">
        <f>IF(AND($AW213&lt;&gt;$DB$5,$AW213&lt;=$DB$6,$AW213&lt;&gt;$CN$7),1,0)</f>
        <v>0</v>
      </c>
      <c r="DK213" s="32">
        <f>IF(AND($BE213&lt;&gt;$DB$5,$BE213&lt;=$DB$6,$BE213&lt;&gt;$CN$7),1,0)</f>
        <v>0</v>
      </c>
      <c r="DL213" s="32">
        <f>IF(AND($BI213&lt;&gt;$DB$5,$BI213&lt;=$DB$6,$BI213&lt;&gt;$CN$7),1,0)</f>
        <v>0</v>
      </c>
      <c r="DM213" s="32">
        <f>IF(AND($BQ213&lt;&gt;$DB$5,$BQ213&lt;=$DB$6,$BQ213&lt;&gt;$CN$7),1,0)</f>
        <v>0</v>
      </c>
      <c r="DN213" s="32">
        <f>IF(AND($BU213&lt;&gt;$DB$5,$BU213&lt;=$DB$6,$BU213&lt;&gt;$CN$7),1,0)</f>
        <v>0</v>
      </c>
      <c r="DQ213" s="32">
        <f t="shared" ref="DQ213" si="10571">IF(AND($M213&lt;&gt;$DP$5,$M213&lt;=$DP$6,$M213&lt;&gt;$CN$7),1,0)</f>
        <v>0</v>
      </c>
      <c r="DR213" s="32">
        <f t="shared" ref="DR213" si="10572">IF(AND($Q213&lt;&gt;$DP$5,$Q213&lt;=$DP$6,$Q213&lt;&gt;$CN$7),1,0)</f>
        <v>0</v>
      </c>
      <c r="DS213" s="32">
        <f t="shared" ref="DS213" si="10573">IF(AND($U213&lt;&gt;$DP$5,$U213&lt;=$DP$6,$U213&lt;&gt;$CN$7),1,0)</f>
        <v>0</v>
      </c>
      <c r="DT213" s="32">
        <f t="shared" ref="DT213" si="10574">IF(AND($Y213&lt;&gt;$DP$5,$Y213&lt;=$DP$6,$Y213&lt;&gt;$CN$7),1,0)</f>
        <v>0</v>
      </c>
      <c r="DU213" s="32">
        <f t="shared" ref="DU213" si="10575">IF(AND($AG213&lt;&gt;$DP$5,$AG213&lt;=$DP$6,$AG213&lt;&gt;$CN$7),1,0)</f>
        <v>0</v>
      </c>
      <c r="DV213" s="32">
        <f t="shared" ref="DV213" si="10576">IF(AND($AK213&lt;&gt;$DP$5,$AK213&lt;=$DP$6,$AK213&lt;&gt;$CN$7),1,0)</f>
        <v>0</v>
      </c>
      <c r="DW213" s="32">
        <f t="shared" ref="DW213" si="10577">IF(AND($AS213&lt;&gt;$DP$5,$AS213&lt;=$DP$6,$AS213&lt;&gt;$CN$7),1,0)</f>
        <v>0</v>
      </c>
      <c r="DX213" s="32">
        <f t="shared" ref="DX213" si="10578">IF(AND($AW213&lt;&gt;$DP$5,$AW213&lt;=$DP$6,$AW213&lt;&gt;$CN$7),1,0)</f>
        <v>0</v>
      </c>
      <c r="DY213" s="32">
        <f t="shared" ref="DY213" si="10579">IF(AND($BE213&lt;&gt;$DP$5,$BE213&lt;=$DP$6,$BE213&lt;&gt;$CN$7),1,0)</f>
        <v>0</v>
      </c>
      <c r="DZ213" s="32">
        <f t="shared" ref="DZ213" si="10580">IF(AND($BI213&lt;&gt;$DP$5,$BI213&lt;=$DP$6,$BI213&lt;&gt;$CN$7),1,0)</f>
        <v>0</v>
      </c>
      <c r="EA213" s="32">
        <f t="shared" ref="EA213" si="10581">IF(AND($BQ213&lt;&gt;$DP$5,$BQ213&lt;=$DP$6,$BQ213&lt;&gt;$CN$7),1,0)</f>
        <v>0</v>
      </c>
      <c r="EB213" s="32">
        <f t="shared" ref="EB213" si="10582">IF(AND($BU213&lt;&gt;$DP$5,$BU213&lt;=$DP$6,$BU213&lt;&gt;$CN$7),1,0)</f>
        <v>0</v>
      </c>
      <c r="EE213" s="328">
        <f>IF(M213&lt;&gt;"",IF(M213&lt;=$ED$6,1,IF(L213&gt;$ED$6,0,NETWORKDAYS(L213,$ED$6,祭日リスト)/NETWORKDAYS(L213,M213,祭日リスト)))*$GG213*週間進捗報告書!$G$9,0)</f>
        <v>0</v>
      </c>
      <c r="EF213" s="328">
        <f>IF(Q213&lt;&gt;"",IF(Q213&lt;=$ED$6,1,IF(P213&gt;$ED$6,0,NETWORKDAYS(P213,$ED$6,祭日リスト)/NETWORKDAYS(P213,Q213,祭日リスト)))*$GG213*週間進捗報告書!$G$10,0)</f>
        <v>0</v>
      </c>
      <c r="EG213" s="328">
        <f>IF(U213&lt;&gt;"",IF(U213&lt;=$ED$6,1,IF(T213&gt;$ED$6,0,NETWORKDAYS(T213,$ED$6,祭日リスト)/NETWORKDAYS(T213,U213,祭日リスト)))*$GG213*週間進捗報告書!$G$11,0)</f>
        <v>0</v>
      </c>
      <c r="EH213" s="328">
        <f>IF(Y213&lt;&gt;"",IF(Y213&lt;=$ED$6,1,IF(X213&gt;$ED$6,0,NETWORKDAYS(X213,$ED$6,祭日リスト)/NETWORKDAYS(X213,Y213,祭日リスト)))*$GG213*週間進捗報告書!$G$12,0)</f>
        <v>0</v>
      </c>
      <c r="EI213" s="328">
        <f>IF(AG213&lt;&gt;"",IF(AG213&lt;=$ED$6,1,IF(AF213&gt;$ED$6,0,NETWORKDAYS(AF213,$ED$6,祭日リスト)/NETWORKDAYS(AF213,AG213,祭日リスト)))*$GG213*週間進捗報告書!$G$13,0)</f>
        <v>0</v>
      </c>
      <c r="EJ213" s="328">
        <f>IF(AK213&lt;&gt;"",IF(AK213&lt;=$ED$6,1,IF(AJ213&gt;$ED$6,0,NETWORKDAYS(AJ213,$ED$6,祭日リスト)/NETWORKDAYS(AJ213,AK213,祭日リスト)))*$GG213*週間進捗報告書!$G$14,0)</f>
        <v>0</v>
      </c>
      <c r="EK213" s="328">
        <f>IF(AS213&lt;&gt;"",IF(AS213&lt;=$ED$6,1,IF(AR213&gt;$ED$6,0,NETWORKDAYS(AR213,$ED$6,祭日リスト)/NETWORKDAYS(AR213,AS213,祭日リスト)))*$GG213*週間進捗報告書!$G$15,0)</f>
        <v>0</v>
      </c>
      <c r="EL213" s="328">
        <f>IF(AW213&lt;&gt;"",IF(AW213&lt;=$ED$6,1,IF(AV213&gt;$ED$6,0,NETWORKDAYS(AV213,$ED$6,祭日リスト)/NETWORKDAYS(AV213,AW213,祭日リスト)))*$GG213*週間進捗報告書!$G$16,0)</f>
        <v>0</v>
      </c>
      <c r="EM213" s="328">
        <f>IF(BE213&lt;&gt;"",IF(BE213&lt;=$ED$6,1,IF(BD213&gt;$ED$6,0,NETWORKDAYS(BD213,$ED$6,祭日リスト)/NETWORKDAYS(BD213,BE213,祭日リスト)))*$GG213*週間進捗報告書!$G$17,0)</f>
        <v>0</v>
      </c>
      <c r="EN213" s="328">
        <f>IF(BI213&lt;&gt;"",IF(BI213&lt;=$ED$6,1,IF(BH213&gt;$ED$6,0,NETWORKDAYS(BH213,$ED$6,祭日リスト)/NETWORKDAYS(BH213,BI213,祭日リスト)))*$GG213*週間進捗報告書!$G$18,0)</f>
        <v>0</v>
      </c>
      <c r="EO213" s="328">
        <f>IF(BQ213&lt;&gt;"",IF(BQ213&lt;=$ED$6,1,IF(BP213&gt;$ED$6,0,NETWORKDAYS(BP213,$ED$6,祭日リスト)/NETWORKDAYS(BP213,BQ213,祭日リスト)))*$GG213*週間進捗報告書!$G$19,0)</f>
        <v>0</v>
      </c>
      <c r="EP213" s="328">
        <f>IF(BU213&lt;&gt;"",IF(BU213&lt;=$ED$6,1,IF(BT213&gt;$ED$6,0,NETWORKDAYS(BT213,$ED$6,祭日リスト)/NETWORKDAYS(BT213,BU213,祭日リスト)))*$GG213*週間進捗報告書!$G$20,0)</f>
        <v>0</v>
      </c>
      <c r="ER213" s="547">
        <f t="shared" ref="ER213:FC213" si="10583">EE213-EE214</f>
        <v>0</v>
      </c>
      <c r="ES213" s="547">
        <f t="shared" si="10583"/>
        <v>0</v>
      </c>
      <c r="ET213" s="547">
        <f t="shared" si="10583"/>
        <v>0</v>
      </c>
      <c r="EU213" s="547">
        <f t="shared" si="10583"/>
        <v>0</v>
      </c>
      <c r="EV213" s="547">
        <f t="shared" si="10583"/>
        <v>0</v>
      </c>
      <c r="EW213" s="547">
        <f t="shared" si="10583"/>
        <v>0</v>
      </c>
      <c r="EX213" s="547">
        <f t="shared" si="10583"/>
        <v>0</v>
      </c>
      <c r="EY213" s="547">
        <f t="shared" si="10583"/>
        <v>0</v>
      </c>
      <c r="EZ213" s="547">
        <f t="shared" si="10583"/>
        <v>0</v>
      </c>
      <c r="FA213" s="547">
        <f t="shared" si="10583"/>
        <v>0</v>
      </c>
      <c r="FB213" s="547">
        <f t="shared" si="10583"/>
        <v>0</v>
      </c>
      <c r="FC213" s="547">
        <f t="shared" si="10583"/>
        <v>0</v>
      </c>
      <c r="FD213" s="547">
        <f t="shared" ref="FD213" si="10584">SUM(ER213:FC214)</f>
        <v>0</v>
      </c>
      <c r="FE213" s="333"/>
      <c r="FG213" s="32">
        <f>IF(AND($M213&lt;&gt;$FF$7),1,0)</f>
        <v>0</v>
      </c>
      <c r="FH213" s="32">
        <f>IF(AND($Q213&lt;&gt;$FF$7),1,0)</f>
        <v>0</v>
      </c>
      <c r="FI213" s="32">
        <f>IF(AND($U213&lt;&gt;$FF$7),1,0)</f>
        <v>0</v>
      </c>
      <c r="FJ213" s="32">
        <f>IF(AND($Y213&lt;&gt;$FF$7),1,0)</f>
        <v>0</v>
      </c>
      <c r="FK213" s="32">
        <f>IF(AND($AG213&lt;&gt;$FF$7),1,0)</f>
        <v>0</v>
      </c>
      <c r="FL213" s="32">
        <f>IF(AND($AK213&lt;&gt;$FF$7),1,0)</f>
        <v>0</v>
      </c>
      <c r="FM213" s="32">
        <f>IF(AND($AS213&lt;&gt;$FF$7),1,0)</f>
        <v>0</v>
      </c>
      <c r="FN213" s="32">
        <f>IF(AND($AW213&lt;&gt;$FF$7),1,0)</f>
        <v>0</v>
      </c>
      <c r="FO213" s="32">
        <f>IF(AND($BE213&lt;&gt;$FF$7),1,0)</f>
        <v>0</v>
      </c>
      <c r="FP213" s="32">
        <f>IF(AND($BI213&lt;&gt;$FF$7),1,0)</f>
        <v>0</v>
      </c>
      <c r="FQ213" s="32">
        <f>IF(AND($BQ213&lt;&gt;$FF$7),1,0)</f>
        <v>0</v>
      </c>
      <c r="FR213" s="32">
        <f>IF(AND($BU213&lt;&gt;$FF$7),1,0)</f>
        <v>0</v>
      </c>
      <c r="FU213" s="294">
        <f t="shared" ref="FU213" si="10585">IF($K213&lt;&gt;"NG",$GG213,0)</f>
        <v>0</v>
      </c>
      <c r="FV213" s="294">
        <f t="shared" si="10482"/>
        <v>0</v>
      </c>
      <c r="FW213" s="294">
        <f t="shared" ref="FW213" si="10586">IF($S213&lt;&gt;"NG",$GG213,0)</f>
        <v>0</v>
      </c>
      <c r="FX213" s="294">
        <f t="shared" si="10484"/>
        <v>0</v>
      </c>
      <c r="FY213" s="294">
        <f t="shared" ref="FY213" si="10587">IF($AE213&lt;&gt;"NG",$GG213,0)</f>
        <v>0</v>
      </c>
      <c r="FZ213" s="294">
        <f t="shared" ref="FZ213" si="10588">IF($AI213&lt;&gt;"NG",$GG213,0)</f>
        <v>0</v>
      </c>
      <c r="GA213" s="294">
        <f t="shared" ref="GA213" si="10589">IF($AQ213&lt;&gt;"NG",$GG213,0)</f>
        <v>0</v>
      </c>
      <c r="GB213" s="294">
        <f t="shared" ref="GB213" si="10590">IF($AU213&lt;&gt;"NG",$GG213,0)</f>
        <v>0</v>
      </c>
      <c r="GC213" s="294">
        <f t="shared" ref="GC213" si="10591">IF($BC213&lt;&gt;"NG",$GG213,0)</f>
        <v>0</v>
      </c>
      <c r="GD213" s="294">
        <f t="shared" ref="GD213" si="10592">IF($BG213&lt;&gt;"NG",$GG213,0)</f>
        <v>0</v>
      </c>
      <c r="GE213" s="294">
        <f t="shared" ref="GE213" si="10593">IF($BO213&lt;&gt;"NG",$GG213,0)</f>
        <v>0</v>
      </c>
      <c r="GF213" s="294">
        <f t="shared" ref="GF213" si="10594">IF($BS213&lt;&gt;"NG",$GG213,0)</f>
        <v>0</v>
      </c>
      <c r="GG213" s="294" t="e">
        <f>VLOOKUP($D213,リスト!$D:$S,15,FALSE)</f>
        <v>#N/A</v>
      </c>
      <c r="GH213" s="2" t="e">
        <f>INDEX(リスト!$V:$V,MATCH(中日程計画表!$D213,リスト!$D:$D,0))</f>
        <v>#N/A</v>
      </c>
      <c r="GI213" s="2" t="e">
        <f>INDEX(リスト!$A:$A,MATCH(中日程計画表!$D213,リスト!$D:$D,0))</f>
        <v>#N/A</v>
      </c>
      <c r="GJ213" s="2" t="e">
        <f>INDEX(リスト!$U:$U,MATCH(中日程計画表!$D213,リスト!$D:$D,0))</f>
        <v>#N/A</v>
      </c>
      <c r="GK213" s="5" t="e">
        <f>INDEX(リスト!$W:$W,MATCH(中日程計画表!$D213,リスト!$D:$D,0))</f>
        <v>#N/A</v>
      </c>
      <c r="GL213" s="2" t="s">
        <v>200</v>
      </c>
      <c r="GM213" s="296">
        <f>D213</f>
        <v>0</v>
      </c>
      <c r="GN213" s="296">
        <f>E213</f>
        <v>0</v>
      </c>
      <c r="GU213" s="460" t="str">
        <f t="shared" ref="GU213" si="10595">AE213</f>
        <v>NG</v>
      </c>
      <c r="GV213" s="460">
        <f t="shared" ref="GV213" si="10596">EI213</f>
        <v>0</v>
      </c>
      <c r="GW213" s="460">
        <f t="shared" ref="GW213" si="10597">EI214</f>
        <v>0</v>
      </c>
      <c r="GX213" s="462">
        <f t="shared" ref="GX213" si="10598">EV213</f>
        <v>0</v>
      </c>
      <c r="GY213" s="460" t="str">
        <f t="shared" ref="GY213" si="10599">AI213</f>
        <v>NG</v>
      </c>
      <c r="GZ213" s="460">
        <f t="shared" ref="GZ213" si="10600">EJ213</f>
        <v>0</v>
      </c>
      <c r="HA213" s="460">
        <f t="shared" ref="HA213" si="10601">EJ214</f>
        <v>0</v>
      </c>
      <c r="HB213" s="462">
        <f t="shared" ref="HB213" si="10602">EW213</f>
        <v>0</v>
      </c>
      <c r="HC213" s="460" t="str">
        <f t="shared" ref="HC213" si="10603">AQ213</f>
        <v>NG</v>
      </c>
      <c r="HD213" s="460">
        <f t="shared" ref="HD213" si="10604">EK213</f>
        <v>0</v>
      </c>
      <c r="HE213" s="460">
        <f t="shared" ref="HE213" si="10605">EK214</f>
        <v>0</v>
      </c>
      <c r="HF213" s="462">
        <f t="shared" ref="HF213" si="10606">EX213</f>
        <v>0</v>
      </c>
      <c r="HG213" s="460" t="str">
        <f t="shared" ref="HG213" si="10607">AU213</f>
        <v>NG</v>
      </c>
      <c r="HH213" s="460">
        <f t="shared" ref="HH213" si="10608">EL213</f>
        <v>0</v>
      </c>
      <c r="HI213" s="460">
        <f t="shared" ref="HI213" si="10609">EL214</f>
        <v>0</v>
      </c>
      <c r="HJ213" s="462">
        <f t="shared" ref="HJ213" si="10610">EY213</f>
        <v>0</v>
      </c>
      <c r="HK213" s="460" t="str">
        <f t="shared" ref="HK213" si="10611">BC213</f>
        <v>NG</v>
      </c>
      <c r="HL213" s="460">
        <f t="shared" ref="HL213" si="10612">EM213</f>
        <v>0</v>
      </c>
      <c r="HM213" s="460">
        <f t="shared" ref="HM213" si="10613">EM214</f>
        <v>0</v>
      </c>
      <c r="HN213" s="462">
        <f t="shared" ref="HN213" si="10614">EZ213</f>
        <v>0</v>
      </c>
      <c r="HO213" s="460" t="str">
        <f t="shared" ref="HO213" si="10615">BG213</f>
        <v>NG</v>
      </c>
      <c r="HP213" s="460">
        <f t="shared" ref="HP213" si="10616">EN213</f>
        <v>0</v>
      </c>
      <c r="HQ213" s="460">
        <f t="shared" ref="HQ213" si="10617">EN214</f>
        <v>0</v>
      </c>
      <c r="HR213" s="462">
        <f t="shared" ref="HR213" si="10618">FA213</f>
        <v>0</v>
      </c>
      <c r="HS213" s="332"/>
    </row>
    <row r="214" spans="1:227" ht="12" customHeight="1">
      <c r="A214" s="489"/>
      <c r="B214" s="487"/>
      <c r="C214" s="475"/>
      <c r="D214" s="485"/>
      <c r="E214" s="483"/>
      <c r="F214" s="317"/>
      <c r="G214" s="317"/>
      <c r="H214" s="317"/>
      <c r="I214" s="317"/>
      <c r="J214" s="316"/>
      <c r="K214" s="481"/>
      <c r="L214" s="77"/>
      <c r="M214" s="77"/>
      <c r="N214" s="471"/>
      <c r="O214" s="475"/>
      <c r="P214" s="77"/>
      <c r="Q214" s="77"/>
      <c r="R214" s="471"/>
      <c r="S214" s="475"/>
      <c r="T214" s="77"/>
      <c r="U214" s="77"/>
      <c r="V214" s="471"/>
      <c r="W214" s="473"/>
      <c r="X214" s="77"/>
      <c r="Y214" s="77"/>
      <c r="Z214" s="471"/>
      <c r="AA214" s="477"/>
      <c r="AB214" s="80"/>
      <c r="AC214" s="80"/>
      <c r="AD214" s="471"/>
      <c r="AE214" s="473"/>
      <c r="AF214" s="77"/>
      <c r="AG214" s="77"/>
      <c r="AH214" s="471"/>
      <c r="AI214" s="473"/>
      <c r="AJ214" s="77"/>
      <c r="AK214" s="77"/>
      <c r="AL214" s="471"/>
      <c r="AM214" s="477"/>
      <c r="AN214" s="80"/>
      <c r="AO214" s="80"/>
      <c r="AP214" s="471"/>
      <c r="AQ214" s="473"/>
      <c r="AR214" s="77"/>
      <c r="AS214" s="77"/>
      <c r="AT214" s="471"/>
      <c r="AU214" s="473"/>
      <c r="AV214" s="77"/>
      <c r="AW214" s="77"/>
      <c r="AX214" s="471"/>
      <c r="AY214" s="477"/>
      <c r="AZ214" s="80"/>
      <c r="BA214" s="80"/>
      <c r="BB214" s="471"/>
      <c r="BC214" s="475"/>
      <c r="BD214" s="77"/>
      <c r="BE214" s="77"/>
      <c r="BF214" s="471"/>
      <c r="BG214" s="473"/>
      <c r="BH214" s="77"/>
      <c r="BI214" s="77"/>
      <c r="BJ214" s="471"/>
      <c r="BK214" s="477"/>
      <c r="BL214" s="80"/>
      <c r="BM214" s="80"/>
      <c r="BN214" s="471"/>
      <c r="BO214" s="475"/>
      <c r="BP214" s="77"/>
      <c r="BQ214" s="77"/>
      <c r="BR214" s="471"/>
      <c r="BS214" s="473"/>
      <c r="BT214" s="77"/>
      <c r="BU214" s="77"/>
      <c r="BV214" s="471"/>
      <c r="BW214" s="469"/>
      <c r="BX214" s="467"/>
      <c r="BY214" s="490"/>
      <c r="CA214" s="19">
        <f t="shared" ref="CA214" si="10619">IF(AND($N213=1,$M214&lt;&gt;$BZ$7),1,0)</f>
        <v>0</v>
      </c>
      <c r="CB214" s="19">
        <f t="shared" ref="CB214" si="10620">IF(AND($R213=1,$Q214&lt;&gt;$BZ$7),1,0)</f>
        <v>0</v>
      </c>
      <c r="CC214" s="19">
        <f t="shared" ref="CC214" si="10621">IF(AND($V213=1,$U214&lt;&gt;$BZ$7),1,0)</f>
        <v>0</v>
      </c>
      <c r="CD214" s="19">
        <f t="shared" ref="CD214" si="10622">IF(AND($Z213=1,$Y214&lt;&gt;$BZ$7),1,0)</f>
        <v>0</v>
      </c>
      <c r="CE214" s="19">
        <f t="shared" ref="CE214" si="10623">IF(AND($AH213=1,$AG214&lt;&gt;$BZ$7),1,0)</f>
        <v>0</v>
      </c>
      <c r="CF214" s="19">
        <f t="shared" ref="CF214" si="10624">IF(AND($AL213=1,$AK214&lt;&gt;$BZ$7),1,0)</f>
        <v>0</v>
      </c>
      <c r="CG214" s="19">
        <f t="shared" ref="CG214" si="10625">IF(AND($AT213=1,$AS214&lt;&gt;$BZ$7),1,0)</f>
        <v>0</v>
      </c>
      <c r="CH214" s="19">
        <f t="shared" ref="CH214" si="10626">IF(AND($AX213=1,$AW214&lt;&gt;$BZ$7),1,0)</f>
        <v>0</v>
      </c>
      <c r="CI214" s="19">
        <f t="shared" ref="CI214" si="10627">IF(AND($BF213=1,$BE214&lt;&gt;$BZ$7),1,0)</f>
        <v>0</v>
      </c>
      <c r="CJ214" s="19">
        <f t="shared" ref="CJ214" si="10628">IF(AND($BJ213=1,$BI214&lt;&gt;$BZ$7),1,0)</f>
        <v>0</v>
      </c>
      <c r="CK214" s="19">
        <f t="shared" ref="CK214" si="10629">IF(AND($BR213=1,$BQ214&lt;&gt;$BZ$7),1,0)</f>
        <v>0</v>
      </c>
      <c r="CL214" s="19">
        <f t="shared" ref="CL214" si="10630">IF(AND($BV213=1,$BU214&lt;&gt;$BZ$7),1,0)</f>
        <v>0</v>
      </c>
      <c r="CO214" s="19">
        <f>IF(AND($M214&lt;&gt;$CN$7,$M214&lt;=$CN$6),1,0)</f>
        <v>0</v>
      </c>
      <c r="CP214" s="19">
        <f>IF(AND($Q214&lt;&gt;$CN$7,$Q214&lt;=$CN$6),1,0)</f>
        <v>0</v>
      </c>
      <c r="CQ214" s="19">
        <f>IF(AND($U214&lt;&gt;$CN$7,$U214&lt;=$CN$6),1,0)</f>
        <v>0</v>
      </c>
      <c r="CR214" s="19">
        <f>IF(AND($Y214&lt;&gt;$CN$7,$Y214&lt;=$CN$6),1,0)</f>
        <v>0</v>
      </c>
      <c r="CS214" s="19">
        <f>IF(AND($AG214&lt;&gt;$CN$7,$AG214&lt;=$CN$6),1,0)</f>
        <v>0</v>
      </c>
      <c r="CT214" s="19">
        <f>IF(AND($AK214&lt;&gt;$CN$7,$AK214&lt;=$CN$6),1,0)</f>
        <v>0</v>
      </c>
      <c r="CU214" s="19">
        <f>IF(AND($AS214&lt;&gt;$CN$7,$AS214&lt;=$CN$6),1,0)</f>
        <v>0</v>
      </c>
      <c r="CV214" s="19">
        <f>IF(AND($AW214&lt;&gt;$CN$7,$AW214&lt;=$CN$6),1,0)</f>
        <v>0</v>
      </c>
      <c r="CW214" s="19">
        <f>IF(AND($BE214&lt;&gt;$CN$7,$BE214&lt;=$CN$6),1,0)</f>
        <v>0</v>
      </c>
      <c r="CX214" s="19">
        <f>IF(AND($BI214&lt;&gt;$CN$7,$BI214&lt;=$CN$6),1,0)</f>
        <v>0</v>
      </c>
      <c r="CY214" s="19">
        <f>IF(AND($BQ214&lt;&gt;$CN$7,$BQ214&lt;=$CN$6),1,0)</f>
        <v>0</v>
      </c>
      <c r="CZ214" s="19">
        <f>IF(AND($BU214&lt;&gt;$CN$7,$BU214&lt;=$CN$6),1,0)</f>
        <v>0</v>
      </c>
      <c r="DC214" s="19">
        <f>IF($N213=1,1,0)</f>
        <v>0</v>
      </c>
      <c r="DD214" s="19">
        <f>IF($R213=1,1,0)</f>
        <v>0</v>
      </c>
      <c r="DE214" s="19">
        <f>IF($V213=1,1,0)</f>
        <v>0</v>
      </c>
      <c r="DF214" s="19">
        <f>IF($Z213=1,1,0)</f>
        <v>0</v>
      </c>
      <c r="DG214" s="19">
        <f>IF($AH213=1,1,0)</f>
        <v>0</v>
      </c>
      <c r="DH214" s="19">
        <f>IF($AL213=1,1,0)</f>
        <v>0</v>
      </c>
      <c r="DI214" s="19">
        <f>IF($AT213=1,1,0)</f>
        <v>0</v>
      </c>
      <c r="DJ214" s="19">
        <f>IF($AX213=1,1,0)</f>
        <v>0</v>
      </c>
      <c r="DK214" s="19">
        <f>IF($BF213=1,1,0)</f>
        <v>0</v>
      </c>
      <c r="DL214" s="19">
        <f>IF($BJ213=1,1,0)</f>
        <v>0</v>
      </c>
      <c r="DM214" s="19">
        <f>IF($BR213=1,1,0)</f>
        <v>0</v>
      </c>
      <c r="DN214" s="19">
        <f>IF($BV213=1,1,0)</f>
        <v>0</v>
      </c>
      <c r="DQ214" s="19">
        <f t="shared" ref="DQ214" si="10631">IF($N213=1,1,0)</f>
        <v>0</v>
      </c>
      <c r="DR214" s="19">
        <f t="shared" ref="DR214" si="10632">IF($R213=1,1,0)</f>
        <v>0</v>
      </c>
      <c r="DS214" s="19">
        <f t="shared" ref="DS214" si="10633">IF($V213=1,1,0)</f>
        <v>0</v>
      </c>
      <c r="DT214" s="19">
        <f t="shared" ref="DT214" si="10634">IF($Z213=1,1,0)</f>
        <v>0</v>
      </c>
      <c r="DU214" s="19">
        <f t="shared" ref="DU214" si="10635">IF($AH213=1,1,0)</f>
        <v>0</v>
      </c>
      <c r="DV214" s="19">
        <f t="shared" ref="DV214" si="10636">IF($AL213=1,1,0)</f>
        <v>0</v>
      </c>
      <c r="DW214" s="19">
        <f t="shared" ref="DW214" si="10637">IF($AT213=1,1,0)</f>
        <v>0</v>
      </c>
      <c r="DX214" s="19">
        <f t="shared" ref="DX214" si="10638">IF($AX213=1,1,0)</f>
        <v>0</v>
      </c>
      <c r="DY214" s="19">
        <f t="shared" ref="DY214" si="10639">IF($BF213=1,1,0)</f>
        <v>0</v>
      </c>
      <c r="DZ214" s="19">
        <f t="shared" ref="DZ214" si="10640">IF($BJ213=1,1,0)</f>
        <v>0</v>
      </c>
      <c r="EA214" s="19">
        <f t="shared" ref="EA214" si="10641">IF($BR213=1,1,0)</f>
        <v>0</v>
      </c>
      <c r="EB214" s="19">
        <f t="shared" ref="EB214" si="10642">IF($BV213=1,1,0)</f>
        <v>0</v>
      </c>
      <c r="EE214" s="329">
        <f>N213*$FU214*週間進捗報告書!$G$9</f>
        <v>0</v>
      </c>
      <c r="EF214" s="329">
        <f>R213*$FV214*週間進捗報告書!$G$10</f>
        <v>0</v>
      </c>
      <c r="EG214" s="329">
        <f>V213*$FW214*週間進捗報告書!$G$11</f>
        <v>0</v>
      </c>
      <c r="EH214" s="329">
        <f>Z213*$FX214*週間進捗報告書!$G$12</f>
        <v>0</v>
      </c>
      <c r="EI214" s="329">
        <f>AH213*$FY214*週間進捗報告書!$G$13</f>
        <v>0</v>
      </c>
      <c r="EJ214" s="329">
        <f>AL213*$FZ214*週間進捗報告書!$G$14</f>
        <v>0</v>
      </c>
      <c r="EK214" s="329">
        <f>AT213*$GA214*週間進捗報告書!$G$15</f>
        <v>0</v>
      </c>
      <c r="EL214" s="329">
        <f>AX213*$GB214*週間進捗報告書!$G$16</f>
        <v>0</v>
      </c>
      <c r="EM214" s="329">
        <f>BF213*$GC214*週間進捗報告書!$G$17</f>
        <v>0</v>
      </c>
      <c r="EN214" s="329">
        <f>BJ213*$GD214*週間進捗報告書!$G$18</f>
        <v>0</v>
      </c>
      <c r="EO214" s="329">
        <f>BR213*$GE214*週間進捗報告書!$G$19</f>
        <v>0</v>
      </c>
      <c r="EP214" s="329">
        <f>BV213*$GF214*週間進捗報告書!$G$20</f>
        <v>0</v>
      </c>
      <c r="ER214" s="547"/>
      <c r="ES214" s="547"/>
      <c r="ET214" s="547"/>
      <c r="EU214" s="547"/>
      <c r="EV214" s="547"/>
      <c r="EW214" s="547"/>
      <c r="EX214" s="547"/>
      <c r="EY214" s="547"/>
      <c r="EZ214" s="547"/>
      <c r="FA214" s="547"/>
      <c r="FB214" s="547"/>
      <c r="FC214" s="547"/>
      <c r="FD214" s="547"/>
      <c r="FE214" s="332"/>
      <c r="FG214" s="19"/>
      <c r="FH214" s="19"/>
      <c r="FI214" s="19"/>
      <c r="FJ214" s="19"/>
      <c r="FK214" s="19"/>
      <c r="FL214" s="19"/>
      <c r="FM214" s="19"/>
      <c r="FN214" s="19"/>
      <c r="FO214" s="19"/>
      <c r="FP214" s="19"/>
      <c r="FQ214" s="19"/>
      <c r="FR214" s="19"/>
      <c r="FU214" s="295">
        <f t="shared" ref="FU214" si="10643">FU213</f>
        <v>0</v>
      </c>
      <c r="FV214" s="295">
        <f t="shared" si="10542"/>
        <v>0</v>
      </c>
      <c r="FW214" s="295">
        <f t="shared" ref="FW214" si="10644">FW213</f>
        <v>0</v>
      </c>
      <c r="FX214" s="295">
        <f t="shared" si="10544"/>
        <v>0</v>
      </c>
      <c r="FY214" s="295">
        <f t="shared" ref="FY214" si="10645">FY213</f>
        <v>0</v>
      </c>
      <c r="FZ214" s="295">
        <f t="shared" ref="FZ214" si="10646">FZ213</f>
        <v>0</v>
      </c>
      <c r="GA214" s="295">
        <f t="shared" ref="GA214" si="10647">GA213</f>
        <v>0</v>
      </c>
      <c r="GB214" s="295">
        <f t="shared" ref="GB214" si="10648">GB213</f>
        <v>0</v>
      </c>
      <c r="GC214" s="295">
        <f t="shared" ref="GC214" si="10649">GC213</f>
        <v>0</v>
      </c>
      <c r="GD214" s="295">
        <f t="shared" ref="GD214" si="10650">GD213</f>
        <v>0</v>
      </c>
      <c r="GE214" s="295">
        <f t="shared" ref="GE214" si="10651">GE213</f>
        <v>0</v>
      </c>
      <c r="GF214" s="295">
        <f t="shared" ref="GF214" si="10652">GF213</f>
        <v>0</v>
      </c>
      <c r="GG214" s="295" t="e">
        <f t="shared" ref="GG214" si="10653">GG213</f>
        <v>#N/A</v>
      </c>
      <c r="GH214" s="2" t="e">
        <f>INDEX(リスト!$V:$V,MATCH(中日程計画表!$D213,リスト!$D:$D,0))</f>
        <v>#N/A</v>
      </c>
      <c r="GI214" s="2" t="e">
        <f>INDEX(リスト!$A:$A,MATCH(中日程計画表!$D213,リスト!$D:$D,0))</f>
        <v>#N/A</v>
      </c>
      <c r="GJ214" s="2" t="e">
        <f>INDEX(リスト!$U:$U,MATCH(中日程計画表!$D213,リスト!$D:$D,0))</f>
        <v>#N/A</v>
      </c>
      <c r="GK214" s="5" t="e">
        <f>INDEX(リスト!$W:$W,MATCH(中日程計画表!$D213,リスト!$D:$D,0))</f>
        <v>#N/A</v>
      </c>
      <c r="GL214" s="2" t="s">
        <v>201</v>
      </c>
      <c r="GM214" s="296">
        <f t="shared" ref="GM214" si="10654">GM213</f>
        <v>0</v>
      </c>
      <c r="GN214" s="296">
        <f t="shared" ref="GN214" si="10655">GN213</f>
        <v>0</v>
      </c>
      <c r="GU214" s="461"/>
      <c r="GV214" s="460"/>
      <c r="GW214" s="460"/>
      <c r="GX214" s="461"/>
      <c r="GY214" s="461"/>
      <c r="GZ214" s="460"/>
      <c r="HA214" s="460"/>
      <c r="HB214" s="461"/>
      <c r="HC214" s="461"/>
      <c r="HD214" s="460"/>
      <c r="HE214" s="460"/>
      <c r="HF214" s="461"/>
      <c r="HG214" s="461"/>
      <c r="HH214" s="460"/>
      <c r="HI214" s="460"/>
      <c r="HJ214" s="461"/>
      <c r="HK214" s="461"/>
      <c r="HL214" s="460"/>
      <c r="HM214" s="460"/>
      <c r="HN214" s="461"/>
      <c r="HO214" s="461"/>
      <c r="HP214" s="460"/>
      <c r="HQ214" s="460"/>
      <c r="HR214" s="461"/>
      <c r="HS214" s="4"/>
    </row>
    <row r="215" spans="1:227" ht="12" customHeight="1">
      <c r="A215" s="488" t="str">
        <f t="shared" ref="A215" ca="1" si="10656">INDIRECT("リスト!A"&amp;B215+6)</f>
        <v/>
      </c>
      <c r="B215" s="486">
        <f t="shared" ref="B215" si="10657">ROUNDDOWN((ROW()-6)/2,0)+1</f>
        <v>105</v>
      </c>
      <c r="C215" s="474" t="str">
        <f>機能グループ名</f>
        <v/>
      </c>
      <c r="D215" s="484">
        <f>機能ID</f>
        <v>0</v>
      </c>
      <c r="E215" s="482">
        <f>機能名</f>
        <v>0</v>
      </c>
      <c r="F215" s="315"/>
      <c r="G215" s="315"/>
      <c r="H215" s="315"/>
      <c r="I215" s="315"/>
      <c r="J215" s="316"/>
      <c r="K215" s="480" t="str">
        <f>担当者_SR</f>
        <v>NG</v>
      </c>
      <c r="L215" s="76"/>
      <c r="M215" s="76"/>
      <c r="N215" s="470"/>
      <c r="O215" s="474" t="str">
        <f>担当者_SRR</f>
        <v>NG</v>
      </c>
      <c r="P215" s="76"/>
      <c r="Q215" s="76"/>
      <c r="R215" s="470"/>
      <c r="S215" s="474" t="str">
        <f>担当者_DS</f>
        <v>NG</v>
      </c>
      <c r="T215" s="76"/>
      <c r="U215" s="76"/>
      <c r="V215" s="470"/>
      <c r="W215" s="472" t="str">
        <f>担当者_DSR</f>
        <v>NG</v>
      </c>
      <c r="X215" s="76"/>
      <c r="Y215" s="76"/>
      <c r="Z215" s="470"/>
      <c r="AA215" s="476"/>
      <c r="AB215" s="79"/>
      <c r="AC215" s="79"/>
      <c r="AD215" s="470">
        <f>IF(AC216 &lt;&gt; "",1,0)</f>
        <v>0</v>
      </c>
      <c r="AE215" s="472" t="str">
        <f>担当者_CD</f>
        <v>NG</v>
      </c>
      <c r="AF215" s="76"/>
      <c r="AG215" s="76"/>
      <c r="AH215" s="470"/>
      <c r="AI215" s="472" t="str">
        <f>担当者_DD</f>
        <v>NG</v>
      </c>
      <c r="AJ215" s="76"/>
      <c r="AK215" s="76"/>
      <c r="AL215" s="470"/>
      <c r="AM215" s="476"/>
      <c r="AN215" s="79"/>
      <c r="AO215" s="79"/>
      <c r="AP215" s="470">
        <f>IF(AO216 &lt;&gt; "",1,0)</f>
        <v>0</v>
      </c>
      <c r="AQ215" s="472" t="str">
        <f>担当者_MCL</f>
        <v>NG</v>
      </c>
      <c r="AR215" s="76"/>
      <c r="AS215" s="76"/>
      <c r="AT215" s="470"/>
      <c r="AU215" s="472" t="str">
        <f>担当者_MCLR</f>
        <v>NG</v>
      </c>
      <c r="AV215" s="76"/>
      <c r="AW215" s="76"/>
      <c r="AX215" s="470"/>
      <c r="AY215" s="476"/>
      <c r="AZ215" s="79"/>
      <c r="BA215" s="79"/>
      <c r="BB215" s="470">
        <f>IF(BA216 &lt;&gt; "",1,0)</f>
        <v>0</v>
      </c>
      <c r="BC215" s="474" t="str">
        <f>担当者_MT</f>
        <v>NG</v>
      </c>
      <c r="BD215" s="76"/>
      <c r="BE215" s="76"/>
      <c r="BF215" s="470"/>
      <c r="BG215" s="472" t="str">
        <f>担当者_M検</f>
        <v>NG</v>
      </c>
      <c r="BH215" s="76"/>
      <c r="BI215" s="76"/>
      <c r="BJ215" s="470"/>
      <c r="BK215" s="476"/>
      <c r="BL215" s="79"/>
      <c r="BM215" s="79"/>
      <c r="BN215" s="470">
        <v>0</v>
      </c>
      <c r="BO215" s="474" t="str">
        <f>担当者_モテ</f>
        <v>NG</v>
      </c>
      <c r="BP215" s="76"/>
      <c r="BQ215" s="76"/>
      <c r="BR215" s="470"/>
      <c r="BS215" s="472" t="str">
        <f>担当者_モテR</f>
        <v>NG</v>
      </c>
      <c r="BT215" s="76"/>
      <c r="BU215" s="76"/>
      <c r="BV215" s="470"/>
      <c r="BW215" s="468">
        <f t="shared" ref="BW215" si="10658">IFERROR(SUM(IF(K215&lt;&gt;"NG",N215*K$1,0),IF(O215&lt;&gt;"NG",R215*O$1,0),IF(S215&lt;&gt;"NG",V215*S$1,0),IF(W215&lt;&gt;"NG",Z215*W$1,0),IF(AA215&lt;&gt;"NG",AD215*AA$1,0),IF(AE215&lt;&gt;"NG",AH215*AE$1,0),IF(AI215&lt;&gt;"NG",AL215*AI$1,0),IF(AM215&lt;&gt;"NG",AP215*AM$1,0),IF(AQ215&lt;&gt;"NG",AT215*AQ$1,0),IF(AU215&lt;&gt;"NG",AX215*AU$1,0),IF(AY215&lt;&gt;"NG",BB215*AY$1,0),IF(BC215&lt;&gt;"NG",BF215*BC$1,0),IF(BG215&lt;&gt;"NG",BJ215*BG$1,0),IF(BK215&lt;&gt;"NG",BN215*BK$1,0),IF(BO215&lt;&gt;"NG",BR215*BO$1,0),IF(BS215&lt;&gt;"NG",BV215*BS$1,0))/SUM(IF(K215&lt;&gt;"NG",K$1,0),IF(O215&lt;&gt;"NG",O$1,0),IF(S215&lt;&gt;"NG",S$1,0),IF(W215&lt;&gt;"NG",W$1,0),IF(AA215&lt;&gt;"NG",AA$1,0),IF(AE215&lt;&gt;"NG",AE$1,0),IF(AI215&lt;&gt;"NG",AI$1,0),IF(AM215&lt;&gt;"NG",AM$1,0),IF(AQ215&lt;&gt;"NG",AQ$1,0),IF(AU215&lt;&gt;"NG",AU$1,0),IF(AY215&lt;&gt;"NG",AY$1,0),IF(BC215&lt;&gt;"NG",BC$1,0),IF(BG215&lt;&gt;"NG",BG$1,0),IF(BK215&lt;&gt;"NG",BK$1,0),IF(BO215&lt;&gt;"NG",BO$1,0),IF(BS215&lt;&gt;"NG",BS$1,0)),0)</f>
        <v>0</v>
      </c>
      <c r="BX215" s="466"/>
      <c r="BY215" s="490"/>
      <c r="BZ215" s="5"/>
      <c r="CA215" s="32">
        <f t="shared" ref="CA215" si="10659">IF(AND($M215&lt;&gt;$BZ$5,$M215&lt;=$BZ$6,$M215&lt;&gt;$BZ$7),1,0)</f>
        <v>0</v>
      </c>
      <c r="CB215" s="32">
        <f t="shared" ref="CB215" si="10660">IF(AND($Q215&lt;&gt;$BZ$5,$Q215&lt;=$BZ$6,$Q215&lt;&gt;$BZ$7),1,0)</f>
        <v>0</v>
      </c>
      <c r="CC215" s="32">
        <f t="shared" ref="CC215" si="10661">IF(AND($U215&lt;&gt;$BZ$5,$U215&lt;=$BZ$6,$U215&lt;&gt;$BZ$7),1,0)</f>
        <v>0</v>
      </c>
      <c r="CD215" s="32">
        <f t="shared" ref="CD215" si="10662">IF(AND($Y215&lt;&gt;$BZ$5,$Y215&lt;=$BZ$6,$Y215&lt;&gt;$BZ$7),1,0)</f>
        <v>0</v>
      </c>
      <c r="CE215" s="32">
        <f t="shared" ref="CE215" si="10663">IF(AND($AG215&lt;&gt;$BZ$5,$AG215&lt;=$BZ$6,$AG215&lt;&gt;$BZ$7),1,0)</f>
        <v>0</v>
      </c>
      <c r="CF215" s="32">
        <f t="shared" ref="CF215" si="10664">IF(AND($AK215&lt;&gt;$BZ$5,$AK215&lt;=$BZ$6,$AK215&lt;&gt;$BZ$7),1,0)</f>
        <v>0</v>
      </c>
      <c r="CG215" s="32">
        <f t="shared" ref="CG215" si="10665">IF(AND($AS215&lt;&gt;$BZ$5,$AS215&lt;=$BZ$6,$AS215&lt;&gt;$BZ$7),1,0)</f>
        <v>0</v>
      </c>
      <c r="CH215" s="32">
        <f t="shared" ref="CH215" si="10666">IF(AND($AW215&lt;&gt;$BZ$5,$AW215&lt;=$BZ$6,$AW215&lt;&gt;$BZ$7),1,0)</f>
        <v>0</v>
      </c>
      <c r="CI215" s="32">
        <f t="shared" ref="CI215" si="10667">IF(AND($BE215&lt;&gt;$BZ$5,$BE215&lt;=$BZ$6,$BE215&lt;&gt;$BZ$7),1,0)</f>
        <v>0</v>
      </c>
      <c r="CJ215" s="32">
        <f t="shared" ref="CJ215" si="10668">IF(AND($BI215&lt;&gt;$BZ$5,$BI215&lt;=$BZ$6,$BI215&lt;&gt;$BZ$7),1,0)</f>
        <v>0</v>
      </c>
      <c r="CK215" s="32">
        <f t="shared" ref="CK215" si="10669">IF(AND($BQ215&lt;&gt;$BZ$5,$BQ215&lt;=$BZ$6,$BQ215&lt;&gt;$BZ$7),1,0)</f>
        <v>0</v>
      </c>
      <c r="CL215" s="32">
        <f t="shared" ref="CL215" si="10670">IF(AND($BU215&lt;&gt;$BZ$5,$BU215&lt;=$BZ$6,$BU215&lt;&gt;$BZ$7),1,0)</f>
        <v>0</v>
      </c>
      <c r="CO215" s="32">
        <f>IF(AND($M215&lt;&gt;$CN$5,$M215&lt;=$CN$6,$M215&lt;&gt;$CN$7),1,0)</f>
        <v>0</v>
      </c>
      <c r="CP215" s="32">
        <f>IF(AND($Q215&lt;&gt;$CN$5,$Q215&lt;=$CN$6,$Q215&lt;&gt;$CN$7),1,0)</f>
        <v>0</v>
      </c>
      <c r="CQ215" s="32">
        <f>IF(AND($U215&lt;&gt;$CN$5,$U215&lt;=$CN$6,$U215&lt;&gt;$CN$7),1,0)</f>
        <v>0</v>
      </c>
      <c r="CR215" s="32">
        <f>IF(AND($Y215&lt;&gt;$CN$5,$Y215&lt;=$CN$6,$Y215&lt;&gt;$CN$7),1,0)</f>
        <v>0</v>
      </c>
      <c r="CS215" s="32">
        <f>IF(AND($AG215&lt;&gt;$CN$5,$AG215&lt;=$CN$6,$AG215&lt;&gt;$CN$7),1,0)</f>
        <v>0</v>
      </c>
      <c r="CT215" s="32">
        <f>IF(AND($AK215&lt;&gt;$CN$5,$AK215&lt;=$CN$6,$AK215&lt;&gt;$CN$7),1,0)</f>
        <v>0</v>
      </c>
      <c r="CU215" s="32">
        <f>IF(AND($AS215&lt;&gt;$CN$5,$AS215&lt;=$CN$6,$AS215&lt;&gt;$CN$7),1,0)</f>
        <v>0</v>
      </c>
      <c r="CV215" s="32">
        <f>IF(AND($AW215&lt;&gt;$CN$5,$AW215&lt;=$CN$6,$AW215&lt;&gt;$CN$7),1,0)</f>
        <v>0</v>
      </c>
      <c r="CW215" s="32">
        <f>IF(AND($BE215&lt;&gt;$CN$5,$BE215&lt;=$CN$6,$BE215&lt;&gt;$CN$7),1,0)</f>
        <v>0</v>
      </c>
      <c r="CX215" s="32">
        <f>IF(AND($BI215&lt;&gt;$CN$5,$BI215&lt;=$CN$6,$BI215&lt;&gt;$CN$7),1,0)</f>
        <v>0</v>
      </c>
      <c r="CY215" s="32">
        <f>IF(AND($BQ215&lt;&gt;$CN$5,$BQ215&lt;=$CN$6,$BQ215&lt;&gt;$CN$7),1,0)</f>
        <v>0</v>
      </c>
      <c r="CZ215" s="32">
        <f>IF(AND($BU215&lt;&gt;$CN$5,$BU215&lt;=$CN$6,$BU215&lt;&gt;$CN$7),1,0)</f>
        <v>0</v>
      </c>
      <c r="DC215" s="32">
        <f>IF(AND($M215&lt;&gt;$DB$5,$M215&lt;=$DB$6,$M215&lt;&gt;$CN$7),1,0)</f>
        <v>0</v>
      </c>
      <c r="DD215" s="32">
        <f>IF(AND($Q215&lt;&gt;$DB$5,$Q215&lt;=$DB$6,$Q215&lt;&gt;$CN$7),1,0)</f>
        <v>0</v>
      </c>
      <c r="DE215" s="32">
        <f>IF(AND($U215&lt;&gt;$DB$5,$U215&lt;=$DB$6,$U215&lt;&gt;$CN$7),1,0)</f>
        <v>0</v>
      </c>
      <c r="DF215" s="32">
        <f>IF(AND($Y215&lt;&gt;$DB$5,$Y215&lt;=$DB$6,$Y215&lt;&gt;$CN$7),1,0)</f>
        <v>0</v>
      </c>
      <c r="DG215" s="32">
        <f>IF(AND($AG215&lt;&gt;$DB$5,$AG215&lt;=$DB$6,$AG215&lt;&gt;$CN$7),1,0)</f>
        <v>0</v>
      </c>
      <c r="DH215" s="32">
        <f>IF(AND($AK215&lt;&gt;$DB$5,$AK215&lt;=$DB$6,$AK215&lt;&gt;$CN$7),1,0)</f>
        <v>0</v>
      </c>
      <c r="DI215" s="32">
        <f>IF(AND($AS215&lt;&gt;$DB$5,$AS215&lt;=$DB$6,$AS215&lt;&gt;$CN$7),1,0)</f>
        <v>0</v>
      </c>
      <c r="DJ215" s="32">
        <f>IF(AND($AW215&lt;&gt;$DB$5,$AW215&lt;=$DB$6,$AW215&lt;&gt;$CN$7),1,0)</f>
        <v>0</v>
      </c>
      <c r="DK215" s="32">
        <f>IF(AND($BE215&lt;&gt;$DB$5,$BE215&lt;=$DB$6,$BE215&lt;&gt;$CN$7),1,0)</f>
        <v>0</v>
      </c>
      <c r="DL215" s="32">
        <f>IF(AND($BI215&lt;&gt;$DB$5,$BI215&lt;=$DB$6,$BI215&lt;&gt;$CN$7),1,0)</f>
        <v>0</v>
      </c>
      <c r="DM215" s="32">
        <f>IF(AND($BQ215&lt;&gt;$DB$5,$BQ215&lt;=$DB$6,$BQ215&lt;&gt;$CN$7),1,0)</f>
        <v>0</v>
      </c>
      <c r="DN215" s="32">
        <f>IF(AND($BU215&lt;&gt;$DB$5,$BU215&lt;=$DB$6,$BU215&lt;&gt;$CN$7),1,0)</f>
        <v>0</v>
      </c>
      <c r="DQ215" s="32">
        <f t="shared" ref="DQ215" si="10671">IF(AND($M215&lt;&gt;$DP$5,$M215&lt;=$DP$6,$M215&lt;&gt;$CN$7),1,0)</f>
        <v>0</v>
      </c>
      <c r="DR215" s="32">
        <f t="shared" ref="DR215" si="10672">IF(AND($Q215&lt;&gt;$DP$5,$Q215&lt;=$DP$6,$Q215&lt;&gt;$CN$7),1,0)</f>
        <v>0</v>
      </c>
      <c r="DS215" s="32">
        <f t="shared" ref="DS215" si="10673">IF(AND($U215&lt;&gt;$DP$5,$U215&lt;=$DP$6,$U215&lt;&gt;$CN$7),1,0)</f>
        <v>0</v>
      </c>
      <c r="DT215" s="32">
        <f t="shared" ref="DT215" si="10674">IF(AND($Y215&lt;&gt;$DP$5,$Y215&lt;=$DP$6,$Y215&lt;&gt;$CN$7),1,0)</f>
        <v>0</v>
      </c>
      <c r="DU215" s="32">
        <f t="shared" ref="DU215" si="10675">IF(AND($AG215&lt;&gt;$DP$5,$AG215&lt;=$DP$6,$AG215&lt;&gt;$CN$7),1,0)</f>
        <v>0</v>
      </c>
      <c r="DV215" s="32">
        <f t="shared" ref="DV215" si="10676">IF(AND($AK215&lt;&gt;$DP$5,$AK215&lt;=$DP$6,$AK215&lt;&gt;$CN$7),1,0)</f>
        <v>0</v>
      </c>
      <c r="DW215" s="32">
        <f t="shared" ref="DW215" si="10677">IF(AND($AS215&lt;&gt;$DP$5,$AS215&lt;=$DP$6,$AS215&lt;&gt;$CN$7),1,0)</f>
        <v>0</v>
      </c>
      <c r="DX215" s="32">
        <f t="shared" ref="DX215" si="10678">IF(AND($AW215&lt;&gt;$DP$5,$AW215&lt;=$DP$6,$AW215&lt;&gt;$CN$7),1,0)</f>
        <v>0</v>
      </c>
      <c r="DY215" s="32">
        <f t="shared" ref="DY215" si="10679">IF(AND($BE215&lt;&gt;$DP$5,$BE215&lt;=$DP$6,$BE215&lt;&gt;$CN$7),1,0)</f>
        <v>0</v>
      </c>
      <c r="DZ215" s="32">
        <f t="shared" ref="DZ215" si="10680">IF(AND($BI215&lt;&gt;$DP$5,$BI215&lt;=$DP$6,$BI215&lt;&gt;$CN$7),1,0)</f>
        <v>0</v>
      </c>
      <c r="EA215" s="32">
        <f t="shared" ref="EA215" si="10681">IF(AND($BQ215&lt;&gt;$DP$5,$BQ215&lt;=$DP$6,$BQ215&lt;&gt;$CN$7),1,0)</f>
        <v>0</v>
      </c>
      <c r="EB215" s="32">
        <f t="shared" ref="EB215" si="10682">IF(AND($BU215&lt;&gt;$DP$5,$BU215&lt;=$DP$6,$BU215&lt;&gt;$CN$7),1,0)</f>
        <v>0</v>
      </c>
      <c r="EE215" s="328">
        <f>IF(M215&lt;&gt;"",IF(M215&lt;=$ED$6,1,IF(L215&gt;$ED$6,0,NETWORKDAYS(L215,$ED$6,祭日リスト)/NETWORKDAYS(L215,M215,祭日リスト)))*$GG215*週間進捗報告書!$G$9,0)</f>
        <v>0</v>
      </c>
      <c r="EF215" s="328">
        <f>IF(Q215&lt;&gt;"",IF(Q215&lt;=$ED$6,1,IF(P215&gt;$ED$6,0,NETWORKDAYS(P215,$ED$6,祭日リスト)/NETWORKDAYS(P215,Q215,祭日リスト)))*$GG215*週間進捗報告書!$G$10,0)</f>
        <v>0</v>
      </c>
      <c r="EG215" s="328">
        <f>IF(U215&lt;&gt;"",IF(U215&lt;=$ED$6,1,IF(T215&gt;$ED$6,0,NETWORKDAYS(T215,$ED$6,祭日リスト)/NETWORKDAYS(T215,U215,祭日リスト)))*$GG215*週間進捗報告書!$G$11,0)</f>
        <v>0</v>
      </c>
      <c r="EH215" s="328">
        <f>IF(Y215&lt;&gt;"",IF(Y215&lt;=$ED$6,1,IF(X215&gt;$ED$6,0,NETWORKDAYS(X215,$ED$6,祭日リスト)/NETWORKDAYS(X215,Y215,祭日リスト)))*$GG215*週間進捗報告書!$G$12,0)</f>
        <v>0</v>
      </c>
      <c r="EI215" s="328">
        <f>IF(AG215&lt;&gt;"",IF(AG215&lt;=$ED$6,1,IF(AF215&gt;$ED$6,0,NETWORKDAYS(AF215,$ED$6,祭日リスト)/NETWORKDAYS(AF215,AG215,祭日リスト)))*$GG215*週間進捗報告書!$G$13,0)</f>
        <v>0</v>
      </c>
      <c r="EJ215" s="328">
        <f>IF(AK215&lt;&gt;"",IF(AK215&lt;=$ED$6,1,IF(AJ215&gt;$ED$6,0,NETWORKDAYS(AJ215,$ED$6,祭日リスト)/NETWORKDAYS(AJ215,AK215,祭日リスト)))*$GG215*週間進捗報告書!$G$14,0)</f>
        <v>0</v>
      </c>
      <c r="EK215" s="328">
        <f>IF(AS215&lt;&gt;"",IF(AS215&lt;=$ED$6,1,IF(AR215&gt;$ED$6,0,NETWORKDAYS(AR215,$ED$6,祭日リスト)/NETWORKDAYS(AR215,AS215,祭日リスト)))*$GG215*週間進捗報告書!$G$15,0)</f>
        <v>0</v>
      </c>
      <c r="EL215" s="328">
        <f>IF(AW215&lt;&gt;"",IF(AW215&lt;=$ED$6,1,IF(AV215&gt;$ED$6,0,NETWORKDAYS(AV215,$ED$6,祭日リスト)/NETWORKDAYS(AV215,AW215,祭日リスト)))*$GG215*週間進捗報告書!$G$16,0)</f>
        <v>0</v>
      </c>
      <c r="EM215" s="328">
        <f>IF(BE215&lt;&gt;"",IF(BE215&lt;=$ED$6,1,IF(BD215&gt;$ED$6,0,NETWORKDAYS(BD215,$ED$6,祭日リスト)/NETWORKDAYS(BD215,BE215,祭日リスト)))*$GG215*週間進捗報告書!$G$17,0)</f>
        <v>0</v>
      </c>
      <c r="EN215" s="328">
        <f>IF(BI215&lt;&gt;"",IF(BI215&lt;=$ED$6,1,IF(BH215&gt;$ED$6,0,NETWORKDAYS(BH215,$ED$6,祭日リスト)/NETWORKDAYS(BH215,BI215,祭日リスト)))*$GG215*週間進捗報告書!$G$18,0)</f>
        <v>0</v>
      </c>
      <c r="EO215" s="328">
        <f>IF(BQ215&lt;&gt;"",IF(BQ215&lt;=$ED$6,1,IF(BP215&gt;$ED$6,0,NETWORKDAYS(BP215,$ED$6,祭日リスト)/NETWORKDAYS(BP215,BQ215,祭日リスト)))*$GG215*週間進捗報告書!$G$19,0)</f>
        <v>0</v>
      </c>
      <c r="EP215" s="328">
        <f>IF(BU215&lt;&gt;"",IF(BU215&lt;=$ED$6,1,IF(BT215&gt;$ED$6,0,NETWORKDAYS(BT215,$ED$6,祭日リスト)/NETWORKDAYS(BT215,BU215,祭日リスト)))*$GG215*週間進捗報告書!$G$20,0)</f>
        <v>0</v>
      </c>
      <c r="ER215" s="547">
        <f t="shared" ref="ER215:FC215" si="10683">EE215-EE216</f>
        <v>0</v>
      </c>
      <c r="ES215" s="547">
        <f t="shared" si="10683"/>
        <v>0</v>
      </c>
      <c r="ET215" s="547">
        <f t="shared" si="10683"/>
        <v>0</v>
      </c>
      <c r="EU215" s="547">
        <f t="shared" si="10683"/>
        <v>0</v>
      </c>
      <c r="EV215" s="547">
        <f t="shared" si="10683"/>
        <v>0</v>
      </c>
      <c r="EW215" s="547">
        <f t="shared" si="10683"/>
        <v>0</v>
      </c>
      <c r="EX215" s="547">
        <f t="shared" si="10683"/>
        <v>0</v>
      </c>
      <c r="EY215" s="547">
        <f t="shared" si="10683"/>
        <v>0</v>
      </c>
      <c r="EZ215" s="547">
        <f t="shared" si="10683"/>
        <v>0</v>
      </c>
      <c r="FA215" s="547">
        <f t="shared" si="10683"/>
        <v>0</v>
      </c>
      <c r="FB215" s="547">
        <f t="shared" si="10683"/>
        <v>0</v>
      </c>
      <c r="FC215" s="547">
        <f t="shared" si="10683"/>
        <v>0</v>
      </c>
      <c r="FD215" s="547">
        <f t="shared" ref="FD215" si="10684">SUM(ER215:FC216)</f>
        <v>0</v>
      </c>
      <c r="FE215" s="333"/>
      <c r="FG215" s="32">
        <f>IF(AND($M215&lt;&gt;$FF$7),1,0)</f>
        <v>0</v>
      </c>
      <c r="FH215" s="32">
        <f>IF(AND($Q215&lt;&gt;$FF$7),1,0)</f>
        <v>0</v>
      </c>
      <c r="FI215" s="32">
        <f>IF(AND($U215&lt;&gt;$FF$7),1,0)</f>
        <v>0</v>
      </c>
      <c r="FJ215" s="32">
        <f>IF(AND($Y215&lt;&gt;$FF$7),1,0)</f>
        <v>0</v>
      </c>
      <c r="FK215" s="32">
        <f>IF(AND($AG215&lt;&gt;$FF$7),1,0)</f>
        <v>0</v>
      </c>
      <c r="FL215" s="32">
        <f>IF(AND($AK215&lt;&gt;$FF$7),1,0)</f>
        <v>0</v>
      </c>
      <c r="FM215" s="32">
        <f>IF(AND($AS215&lt;&gt;$FF$7),1,0)</f>
        <v>0</v>
      </c>
      <c r="FN215" s="32">
        <f>IF(AND($AW215&lt;&gt;$FF$7),1,0)</f>
        <v>0</v>
      </c>
      <c r="FO215" s="32">
        <f>IF(AND($BE215&lt;&gt;$FF$7),1,0)</f>
        <v>0</v>
      </c>
      <c r="FP215" s="32">
        <f>IF(AND($BI215&lt;&gt;$FF$7),1,0)</f>
        <v>0</v>
      </c>
      <c r="FQ215" s="32">
        <f>IF(AND($BQ215&lt;&gt;$FF$7),1,0)</f>
        <v>0</v>
      </c>
      <c r="FR215" s="32">
        <f>IF(AND($BU215&lt;&gt;$FF$7),1,0)</f>
        <v>0</v>
      </c>
      <c r="FU215" s="294">
        <f t="shared" ref="FU215" si="10685">IF($K215&lt;&gt;"NG",$GG215,0)</f>
        <v>0</v>
      </c>
      <c r="FV215" s="294">
        <f t="shared" ref="FV215" si="10686">IF($O215&lt;&gt;"NG",$GG215,0)</f>
        <v>0</v>
      </c>
      <c r="FW215" s="294">
        <f t="shared" ref="FW215" si="10687">IF($S215&lt;&gt;"NG",$GG215,0)</f>
        <v>0</v>
      </c>
      <c r="FX215" s="294">
        <f t="shared" ref="FX215" si="10688">IF($W215&lt;&gt;"NG",$GG215,0)</f>
        <v>0</v>
      </c>
      <c r="FY215" s="294">
        <f t="shared" ref="FY215" si="10689">IF($AE215&lt;&gt;"NG",$GG215,0)</f>
        <v>0</v>
      </c>
      <c r="FZ215" s="294">
        <f t="shared" ref="FZ215" si="10690">IF($AI215&lt;&gt;"NG",$GG215,0)</f>
        <v>0</v>
      </c>
      <c r="GA215" s="294">
        <f t="shared" ref="GA215" si="10691">IF($AQ215&lt;&gt;"NG",$GG215,0)</f>
        <v>0</v>
      </c>
      <c r="GB215" s="294">
        <f t="shared" ref="GB215" si="10692">IF($AU215&lt;&gt;"NG",$GG215,0)</f>
        <v>0</v>
      </c>
      <c r="GC215" s="294">
        <f t="shared" ref="GC215" si="10693">IF($BC215&lt;&gt;"NG",$GG215,0)</f>
        <v>0</v>
      </c>
      <c r="GD215" s="294">
        <f t="shared" ref="GD215" si="10694">IF($BG215&lt;&gt;"NG",$GG215,0)</f>
        <v>0</v>
      </c>
      <c r="GE215" s="294">
        <f t="shared" ref="GE215" si="10695">IF($BO215&lt;&gt;"NG",$GG215,0)</f>
        <v>0</v>
      </c>
      <c r="GF215" s="294">
        <f t="shared" ref="GF215" si="10696">IF($BS215&lt;&gt;"NG",$GG215,0)</f>
        <v>0</v>
      </c>
      <c r="GG215" s="294" t="e">
        <f>VLOOKUP($D215,リスト!$D:$S,15,FALSE)</f>
        <v>#N/A</v>
      </c>
      <c r="GH215" s="2" t="e">
        <f>INDEX(リスト!$V:$V,MATCH(中日程計画表!$D215,リスト!$D:$D,0))</f>
        <v>#N/A</v>
      </c>
      <c r="GI215" s="2" t="e">
        <f>INDEX(リスト!$A:$A,MATCH(中日程計画表!$D215,リスト!$D:$D,0))</f>
        <v>#N/A</v>
      </c>
      <c r="GJ215" s="2" t="e">
        <f>INDEX(リスト!$U:$U,MATCH(中日程計画表!$D215,リスト!$D:$D,0))</f>
        <v>#N/A</v>
      </c>
      <c r="GK215" s="5" t="e">
        <f>INDEX(リスト!$W:$W,MATCH(中日程計画表!$D215,リスト!$D:$D,0))</f>
        <v>#N/A</v>
      </c>
      <c r="GL215" s="2" t="s">
        <v>200</v>
      </c>
      <c r="GM215" s="296">
        <f>D215</f>
        <v>0</v>
      </c>
      <c r="GN215" s="296">
        <f>E215</f>
        <v>0</v>
      </c>
      <c r="GU215" s="460" t="str">
        <f t="shared" ref="GU215" si="10697">AE215</f>
        <v>NG</v>
      </c>
      <c r="GV215" s="460">
        <f t="shared" ref="GV215" si="10698">EI215</f>
        <v>0</v>
      </c>
      <c r="GW215" s="460">
        <f t="shared" ref="GW215" si="10699">EI216</f>
        <v>0</v>
      </c>
      <c r="GX215" s="462">
        <f t="shared" ref="GX215" si="10700">EV215</f>
        <v>0</v>
      </c>
      <c r="GY215" s="460" t="str">
        <f t="shared" ref="GY215" si="10701">AI215</f>
        <v>NG</v>
      </c>
      <c r="GZ215" s="460">
        <f t="shared" ref="GZ215" si="10702">EJ215</f>
        <v>0</v>
      </c>
      <c r="HA215" s="460">
        <f t="shared" ref="HA215" si="10703">EJ216</f>
        <v>0</v>
      </c>
      <c r="HB215" s="462">
        <f t="shared" ref="HB215" si="10704">EW215</f>
        <v>0</v>
      </c>
      <c r="HC215" s="460" t="str">
        <f t="shared" ref="HC215" si="10705">AQ215</f>
        <v>NG</v>
      </c>
      <c r="HD215" s="460">
        <f t="shared" ref="HD215" si="10706">EK215</f>
        <v>0</v>
      </c>
      <c r="HE215" s="460">
        <f t="shared" ref="HE215" si="10707">EK216</f>
        <v>0</v>
      </c>
      <c r="HF215" s="462">
        <f t="shared" ref="HF215" si="10708">EX215</f>
        <v>0</v>
      </c>
      <c r="HG215" s="460" t="str">
        <f t="shared" ref="HG215" si="10709">AU215</f>
        <v>NG</v>
      </c>
      <c r="HH215" s="460">
        <f t="shared" ref="HH215" si="10710">EL215</f>
        <v>0</v>
      </c>
      <c r="HI215" s="460">
        <f t="shared" ref="HI215" si="10711">EL216</f>
        <v>0</v>
      </c>
      <c r="HJ215" s="462">
        <f t="shared" ref="HJ215" si="10712">EY215</f>
        <v>0</v>
      </c>
      <c r="HK215" s="460" t="str">
        <f t="shared" ref="HK215" si="10713">BC215</f>
        <v>NG</v>
      </c>
      <c r="HL215" s="460">
        <f t="shared" ref="HL215" si="10714">EM215</f>
        <v>0</v>
      </c>
      <c r="HM215" s="460">
        <f t="shared" ref="HM215" si="10715">EM216</f>
        <v>0</v>
      </c>
      <c r="HN215" s="462">
        <f t="shared" ref="HN215" si="10716">EZ215</f>
        <v>0</v>
      </c>
      <c r="HO215" s="460" t="str">
        <f t="shared" ref="HO215" si="10717">BG215</f>
        <v>NG</v>
      </c>
      <c r="HP215" s="460">
        <f t="shared" ref="HP215" si="10718">EN215</f>
        <v>0</v>
      </c>
      <c r="HQ215" s="460">
        <f t="shared" ref="HQ215" si="10719">EN216</f>
        <v>0</v>
      </c>
      <c r="HR215" s="462">
        <f t="shared" ref="HR215" si="10720">FA215</f>
        <v>0</v>
      </c>
      <c r="HS215" s="332"/>
    </row>
    <row r="216" spans="1:227" ht="12" customHeight="1">
      <c r="A216" s="489"/>
      <c r="B216" s="487"/>
      <c r="C216" s="475"/>
      <c r="D216" s="485"/>
      <c r="E216" s="483"/>
      <c r="F216" s="317"/>
      <c r="G216" s="317"/>
      <c r="H216" s="317"/>
      <c r="I216" s="317"/>
      <c r="J216" s="316"/>
      <c r="K216" s="481"/>
      <c r="L216" s="77"/>
      <c r="M216" s="77"/>
      <c r="N216" s="471"/>
      <c r="O216" s="475"/>
      <c r="P216" s="77"/>
      <c r="Q216" s="77"/>
      <c r="R216" s="471"/>
      <c r="S216" s="475"/>
      <c r="T216" s="77"/>
      <c r="U216" s="77"/>
      <c r="V216" s="471"/>
      <c r="W216" s="473"/>
      <c r="X216" s="77"/>
      <c r="Y216" s="77"/>
      <c r="Z216" s="471"/>
      <c r="AA216" s="477"/>
      <c r="AB216" s="80"/>
      <c r="AC216" s="80"/>
      <c r="AD216" s="471"/>
      <c r="AE216" s="473"/>
      <c r="AF216" s="77"/>
      <c r="AG216" s="77"/>
      <c r="AH216" s="471"/>
      <c r="AI216" s="473"/>
      <c r="AJ216" s="77"/>
      <c r="AK216" s="77"/>
      <c r="AL216" s="471"/>
      <c r="AM216" s="477"/>
      <c r="AN216" s="80"/>
      <c r="AO216" s="80"/>
      <c r="AP216" s="471"/>
      <c r="AQ216" s="473"/>
      <c r="AR216" s="77"/>
      <c r="AS216" s="77"/>
      <c r="AT216" s="471"/>
      <c r="AU216" s="473"/>
      <c r="AV216" s="77"/>
      <c r="AW216" s="77"/>
      <c r="AX216" s="471"/>
      <c r="AY216" s="477"/>
      <c r="AZ216" s="80"/>
      <c r="BA216" s="80"/>
      <c r="BB216" s="471"/>
      <c r="BC216" s="475"/>
      <c r="BD216" s="77"/>
      <c r="BE216" s="77"/>
      <c r="BF216" s="471"/>
      <c r="BG216" s="473"/>
      <c r="BH216" s="77"/>
      <c r="BI216" s="77"/>
      <c r="BJ216" s="471"/>
      <c r="BK216" s="477"/>
      <c r="BL216" s="80"/>
      <c r="BM216" s="80"/>
      <c r="BN216" s="471"/>
      <c r="BO216" s="475"/>
      <c r="BP216" s="77"/>
      <c r="BQ216" s="77"/>
      <c r="BR216" s="471"/>
      <c r="BS216" s="473"/>
      <c r="BT216" s="77"/>
      <c r="BU216" s="77"/>
      <c r="BV216" s="471"/>
      <c r="BW216" s="469"/>
      <c r="BX216" s="467"/>
      <c r="BY216" s="490"/>
      <c r="CA216" s="19">
        <f t="shared" ref="CA216" si="10721">IF(AND($N215=1,$M216&lt;&gt;$BZ$7),1,0)</f>
        <v>0</v>
      </c>
      <c r="CB216" s="19">
        <f t="shared" ref="CB216" si="10722">IF(AND($R215=1,$Q216&lt;&gt;$BZ$7),1,0)</f>
        <v>0</v>
      </c>
      <c r="CC216" s="19">
        <f t="shared" ref="CC216" si="10723">IF(AND($V215=1,$U216&lt;&gt;$BZ$7),1,0)</f>
        <v>0</v>
      </c>
      <c r="CD216" s="19">
        <f t="shared" ref="CD216" si="10724">IF(AND($Z215=1,$Y216&lt;&gt;$BZ$7),1,0)</f>
        <v>0</v>
      </c>
      <c r="CE216" s="19">
        <f t="shared" ref="CE216" si="10725">IF(AND($AH215=1,$AG216&lt;&gt;$BZ$7),1,0)</f>
        <v>0</v>
      </c>
      <c r="CF216" s="19">
        <f t="shared" ref="CF216" si="10726">IF(AND($AL215=1,$AK216&lt;&gt;$BZ$7),1,0)</f>
        <v>0</v>
      </c>
      <c r="CG216" s="19">
        <f t="shared" ref="CG216" si="10727">IF(AND($AT215=1,$AS216&lt;&gt;$BZ$7),1,0)</f>
        <v>0</v>
      </c>
      <c r="CH216" s="19">
        <f t="shared" ref="CH216" si="10728">IF(AND($AX215=1,$AW216&lt;&gt;$BZ$7),1,0)</f>
        <v>0</v>
      </c>
      <c r="CI216" s="19">
        <f t="shared" ref="CI216" si="10729">IF(AND($BF215=1,$BE216&lt;&gt;$BZ$7),1,0)</f>
        <v>0</v>
      </c>
      <c r="CJ216" s="19">
        <f t="shared" ref="CJ216" si="10730">IF(AND($BJ215=1,$BI216&lt;&gt;$BZ$7),1,0)</f>
        <v>0</v>
      </c>
      <c r="CK216" s="19">
        <f t="shared" ref="CK216" si="10731">IF(AND($BR215=1,$BQ216&lt;&gt;$BZ$7),1,0)</f>
        <v>0</v>
      </c>
      <c r="CL216" s="19">
        <f t="shared" ref="CL216" si="10732">IF(AND($BV215=1,$BU216&lt;&gt;$BZ$7),1,0)</f>
        <v>0</v>
      </c>
      <c r="CO216" s="19">
        <f>IF(AND($M216&lt;&gt;$CN$7,$M216&lt;=$CN$6),1,0)</f>
        <v>0</v>
      </c>
      <c r="CP216" s="19">
        <f>IF(AND($Q216&lt;&gt;$CN$7,$Q216&lt;=$CN$6),1,0)</f>
        <v>0</v>
      </c>
      <c r="CQ216" s="19">
        <f>IF(AND($U216&lt;&gt;$CN$7,$U216&lt;=$CN$6),1,0)</f>
        <v>0</v>
      </c>
      <c r="CR216" s="19">
        <f>IF(AND($Y216&lt;&gt;$CN$7,$Y216&lt;=$CN$6),1,0)</f>
        <v>0</v>
      </c>
      <c r="CS216" s="19">
        <f>IF(AND($AG216&lt;&gt;$CN$7,$AG216&lt;=$CN$6),1,0)</f>
        <v>0</v>
      </c>
      <c r="CT216" s="19">
        <f>IF(AND($AK216&lt;&gt;$CN$7,$AK216&lt;=$CN$6),1,0)</f>
        <v>0</v>
      </c>
      <c r="CU216" s="19">
        <f>IF(AND($AS216&lt;&gt;$CN$7,$AS216&lt;=$CN$6),1,0)</f>
        <v>0</v>
      </c>
      <c r="CV216" s="19">
        <f>IF(AND($AW216&lt;&gt;$CN$7,$AW216&lt;=$CN$6),1,0)</f>
        <v>0</v>
      </c>
      <c r="CW216" s="19">
        <f>IF(AND($BE216&lt;&gt;$CN$7,$BE216&lt;=$CN$6),1,0)</f>
        <v>0</v>
      </c>
      <c r="CX216" s="19">
        <f>IF(AND($BI216&lt;&gt;$CN$7,$BI216&lt;=$CN$6),1,0)</f>
        <v>0</v>
      </c>
      <c r="CY216" s="19">
        <f>IF(AND($BQ216&lt;&gt;$CN$7,$BQ216&lt;=$CN$6),1,0)</f>
        <v>0</v>
      </c>
      <c r="CZ216" s="19">
        <f>IF(AND($BU216&lt;&gt;$CN$7,$BU216&lt;=$CN$6),1,0)</f>
        <v>0</v>
      </c>
      <c r="DC216" s="19">
        <f>IF($N215=1,1,0)</f>
        <v>0</v>
      </c>
      <c r="DD216" s="19">
        <f>IF($R215=1,1,0)</f>
        <v>0</v>
      </c>
      <c r="DE216" s="19">
        <f>IF($V215=1,1,0)</f>
        <v>0</v>
      </c>
      <c r="DF216" s="19">
        <f>IF($Z215=1,1,0)</f>
        <v>0</v>
      </c>
      <c r="DG216" s="19">
        <f>IF($AH215=1,1,0)</f>
        <v>0</v>
      </c>
      <c r="DH216" s="19">
        <f>IF($AL215=1,1,0)</f>
        <v>0</v>
      </c>
      <c r="DI216" s="19">
        <f>IF($AT215=1,1,0)</f>
        <v>0</v>
      </c>
      <c r="DJ216" s="19">
        <f>IF($AX215=1,1,0)</f>
        <v>0</v>
      </c>
      <c r="DK216" s="19">
        <f>IF($BF215=1,1,0)</f>
        <v>0</v>
      </c>
      <c r="DL216" s="19">
        <f>IF($BJ215=1,1,0)</f>
        <v>0</v>
      </c>
      <c r="DM216" s="19">
        <f>IF($BR215=1,1,0)</f>
        <v>0</v>
      </c>
      <c r="DN216" s="19">
        <f>IF($BV215=1,1,0)</f>
        <v>0</v>
      </c>
      <c r="DQ216" s="19">
        <f t="shared" ref="DQ216" si="10733">IF($N215=1,1,0)</f>
        <v>0</v>
      </c>
      <c r="DR216" s="19">
        <f t="shared" ref="DR216" si="10734">IF($R215=1,1,0)</f>
        <v>0</v>
      </c>
      <c r="DS216" s="19">
        <f t="shared" ref="DS216" si="10735">IF($V215=1,1,0)</f>
        <v>0</v>
      </c>
      <c r="DT216" s="19">
        <f t="shared" ref="DT216" si="10736">IF($Z215=1,1,0)</f>
        <v>0</v>
      </c>
      <c r="DU216" s="19">
        <f t="shared" ref="DU216" si="10737">IF($AH215=1,1,0)</f>
        <v>0</v>
      </c>
      <c r="DV216" s="19">
        <f t="shared" ref="DV216" si="10738">IF($AL215=1,1,0)</f>
        <v>0</v>
      </c>
      <c r="DW216" s="19">
        <f t="shared" ref="DW216" si="10739">IF($AT215=1,1,0)</f>
        <v>0</v>
      </c>
      <c r="DX216" s="19">
        <f t="shared" ref="DX216" si="10740">IF($AX215=1,1,0)</f>
        <v>0</v>
      </c>
      <c r="DY216" s="19">
        <f t="shared" ref="DY216" si="10741">IF($BF215=1,1,0)</f>
        <v>0</v>
      </c>
      <c r="DZ216" s="19">
        <f t="shared" ref="DZ216" si="10742">IF($BJ215=1,1,0)</f>
        <v>0</v>
      </c>
      <c r="EA216" s="19">
        <f t="shared" ref="EA216" si="10743">IF($BR215=1,1,0)</f>
        <v>0</v>
      </c>
      <c r="EB216" s="19">
        <f t="shared" ref="EB216" si="10744">IF($BV215=1,1,0)</f>
        <v>0</v>
      </c>
      <c r="EE216" s="329">
        <f>N215*$FU216*週間進捗報告書!$G$9</f>
        <v>0</v>
      </c>
      <c r="EF216" s="329">
        <f>R215*$FV216*週間進捗報告書!$G$10</f>
        <v>0</v>
      </c>
      <c r="EG216" s="329">
        <f>V215*$FW216*週間進捗報告書!$G$11</f>
        <v>0</v>
      </c>
      <c r="EH216" s="329">
        <f>Z215*$FX216*週間進捗報告書!$G$12</f>
        <v>0</v>
      </c>
      <c r="EI216" s="329">
        <f>AH215*$FY216*週間進捗報告書!$G$13</f>
        <v>0</v>
      </c>
      <c r="EJ216" s="329">
        <f>AL215*$FZ216*週間進捗報告書!$G$14</f>
        <v>0</v>
      </c>
      <c r="EK216" s="329">
        <f>AT215*$GA216*週間進捗報告書!$G$15</f>
        <v>0</v>
      </c>
      <c r="EL216" s="329">
        <f>AX215*$GB216*週間進捗報告書!$G$16</f>
        <v>0</v>
      </c>
      <c r="EM216" s="329">
        <f>BF215*$GC216*週間進捗報告書!$G$17</f>
        <v>0</v>
      </c>
      <c r="EN216" s="329">
        <f>BJ215*$GD216*週間進捗報告書!$G$18</f>
        <v>0</v>
      </c>
      <c r="EO216" s="329">
        <f>BR215*$GE216*週間進捗報告書!$G$19</f>
        <v>0</v>
      </c>
      <c r="EP216" s="329">
        <f>BV215*$GF216*週間進捗報告書!$G$20</f>
        <v>0</v>
      </c>
      <c r="ER216" s="547"/>
      <c r="ES216" s="547"/>
      <c r="ET216" s="547"/>
      <c r="EU216" s="547"/>
      <c r="EV216" s="547"/>
      <c r="EW216" s="547"/>
      <c r="EX216" s="547"/>
      <c r="EY216" s="547"/>
      <c r="EZ216" s="547"/>
      <c r="FA216" s="547"/>
      <c r="FB216" s="547"/>
      <c r="FC216" s="547"/>
      <c r="FD216" s="547"/>
      <c r="FE216" s="332"/>
      <c r="FG216" s="19"/>
      <c r="FH216" s="19"/>
      <c r="FI216" s="19"/>
      <c r="FJ216" s="19"/>
      <c r="FK216" s="19"/>
      <c r="FL216" s="19"/>
      <c r="FM216" s="19"/>
      <c r="FN216" s="19"/>
      <c r="FO216" s="19"/>
      <c r="FP216" s="19"/>
      <c r="FQ216" s="19"/>
      <c r="FR216" s="19"/>
      <c r="FU216" s="295">
        <f t="shared" ref="FU216" si="10745">FU215</f>
        <v>0</v>
      </c>
      <c r="FV216" s="295">
        <f t="shared" ref="FV216" si="10746">FV215</f>
        <v>0</v>
      </c>
      <c r="FW216" s="295">
        <f t="shared" ref="FW216" si="10747">FW215</f>
        <v>0</v>
      </c>
      <c r="FX216" s="295">
        <f t="shared" ref="FX216" si="10748">FX215</f>
        <v>0</v>
      </c>
      <c r="FY216" s="295">
        <f t="shared" ref="FY216" si="10749">FY215</f>
        <v>0</v>
      </c>
      <c r="FZ216" s="295">
        <f t="shared" ref="FZ216" si="10750">FZ215</f>
        <v>0</v>
      </c>
      <c r="GA216" s="295">
        <f t="shared" ref="GA216" si="10751">GA215</f>
        <v>0</v>
      </c>
      <c r="GB216" s="295">
        <f t="shared" ref="GB216" si="10752">GB215</f>
        <v>0</v>
      </c>
      <c r="GC216" s="295">
        <f t="shared" ref="GC216" si="10753">GC215</f>
        <v>0</v>
      </c>
      <c r="GD216" s="295">
        <f t="shared" ref="GD216" si="10754">GD215</f>
        <v>0</v>
      </c>
      <c r="GE216" s="295">
        <f t="shared" ref="GE216" si="10755">GE215</f>
        <v>0</v>
      </c>
      <c r="GF216" s="295">
        <f t="shared" ref="GF216" si="10756">GF215</f>
        <v>0</v>
      </c>
      <c r="GG216" s="295" t="e">
        <f t="shared" ref="GG216" si="10757">GG215</f>
        <v>#N/A</v>
      </c>
      <c r="GH216" s="2" t="e">
        <f>INDEX(リスト!$V:$V,MATCH(中日程計画表!$D215,リスト!$D:$D,0))</f>
        <v>#N/A</v>
      </c>
      <c r="GI216" s="2" t="e">
        <f>INDEX(リスト!$A:$A,MATCH(中日程計画表!$D215,リスト!$D:$D,0))</f>
        <v>#N/A</v>
      </c>
      <c r="GJ216" s="2" t="e">
        <f>INDEX(リスト!$U:$U,MATCH(中日程計画表!$D215,リスト!$D:$D,0))</f>
        <v>#N/A</v>
      </c>
      <c r="GK216" s="5" t="e">
        <f>INDEX(リスト!$W:$W,MATCH(中日程計画表!$D215,リスト!$D:$D,0))</f>
        <v>#N/A</v>
      </c>
      <c r="GL216" s="2" t="s">
        <v>201</v>
      </c>
      <c r="GM216" s="296">
        <f t="shared" ref="GM216" si="10758">GM215</f>
        <v>0</v>
      </c>
      <c r="GN216" s="296">
        <f t="shared" ref="GN216" si="10759">GN215</f>
        <v>0</v>
      </c>
      <c r="GU216" s="461"/>
      <c r="GV216" s="460"/>
      <c r="GW216" s="460"/>
      <c r="GX216" s="461"/>
      <c r="GY216" s="461"/>
      <c r="GZ216" s="460"/>
      <c r="HA216" s="460"/>
      <c r="HB216" s="461"/>
      <c r="HC216" s="461"/>
      <c r="HD216" s="460"/>
      <c r="HE216" s="460"/>
      <c r="HF216" s="461"/>
      <c r="HG216" s="461"/>
      <c r="HH216" s="460"/>
      <c r="HI216" s="460"/>
      <c r="HJ216" s="461"/>
      <c r="HK216" s="461"/>
      <c r="HL216" s="460"/>
      <c r="HM216" s="460"/>
      <c r="HN216" s="461"/>
      <c r="HO216" s="461"/>
      <c r="HP216" s="460"/>
      <c r="HQ216" s="460"/>
      <c r="HR216" s="461"/>
      <c r="HS216" s="4"/>
    </row>
    <row r="217" spans="1:227" ht="12" customHeight="1">
      <c r="A217" s="488" t="str">
        <f t="shared" ref="A217" ca="1" si="10760">INDIRECT("リスト!A"&amp;B217+6)</f>
        <v/>
      </c>
      <c r="B217" s="486">
        <f t="shared" ref="B217" si="10761">ROUNDDOWN((ROW()-6)/2,0)+1</f>
        <v>106</v>
      </c>
      <c r="C217" s="474" t="str">
        <f>機能グループ名</f>
        <v/>
      </c>
      <c r="D217" s="484">
        <f>機能ID</f>
        <v>0</v>
      </c>
      <c r="E217" s="482">
        <f>機能名</f>
        <v>0</v>
      </c>
      <c r="F217" s="315"/>
      <c r="G217" s="315"/>
      <c r="H217" s="315"/>
      <c r="I217" s="315"/>
      <c r="J217" s="316"/>
      <c r="K217" s="480" t="str">
        <f>担当者_SR</f>
        <v>NG</v>
      </c>
      <c r="L217" s="76"/>
      <c r="M217" s="76"/>
      <c r="N217" s="470"/>
      <c r="O217" s="474" t="str">
        <f>担当者_SRR</f>
        <v>NG</v>
      </c>
      <c r="P217" s="76"/>
      <c r="Q217" s="76"/>
      <c r="R217" s="470"/>
      <c r="S217" s="474" t="str">
        <f>担当者_DS</f>
        <v>NG</v>
      </c>
      <c r="T217" s="76"/>
      <c r="U217" s="76"/>
      <c r="V217" s="470"/>
      <c r="W217" s="472" t="str">
        <f>担当者_DSR</f>
        <v>NG</v>
      </c>
      <c r="X217" s="76"/>
      <c r="Y217" s="76"/>
      <c r="Z217" s="470"/>
      <c r="AA217" s="476"/>
      <c r="AB217" s="79"/>
      <c r="AC217" s="79"/>
      <c r="AD217" s="470">
        <f>IF(AC218 &lt;&gt; "",1,0)</f>
        <v>0</v>
      </c>
      <c r="AE217" s="472" t="str">
        <f>担当者_CD</f>
        <v>NG</v>
      </c>
      <c r="AF217" s="76"/>
      <c r="AG217" s="76"/>
      <c r="AH217" s="470"/>
      <c r="AI217" s="472" t="str">
        <f>担当者_DD</f>
        <v>NG</v>
      </c>
      <c r="AJ217" s="76"/>
      <c r="AK217" s="76"/>
      <c r="AL217" s="470"/>
      <c r="AM217" s="476"/>
      <c r="AN217" s="79"/>
      <c r="AO217" s="79"/>
      <c r="AP217" s="470">
        <f>IF(AO218 &lt;&gt; "",1,0)</f>
        <v>0</v>
      </c>
      <c r="AQ217" s="472" t="str">
        <f>担当者_MCL</f>
        <v>NG</v>
      </c>
      <c r="AR217" s="76"/>
      <c r="AS217" s="76"/>
      <c r="AT217" s="470"/>
      <c r="AU217" s="472" t="str">
        <f>担当者_MCLR</f>
        <v>NG</v>
      </c>
      <c r="AV217" s="76"/>
      <c r="AW217" s="76"/>
      <c r="AX217" s="470"/>
      <c r="AY217" s="476"/>
      <c r="AZ217" s="79"/>
      <c r="BA217" s="79"/>
      <c r="BB217" s="470">
        <f>IF(BA218 &lt;&gt; "",1,0)</f>
        <v>0</v>
      </c>
      <c r="BC217" s="474" t="str">
        <f>担当者_MT</f>
        <v>NG</v>
      </c>
      <c r="BD217" s="76"/>
      <c r="BE217" s="76"/>
      <c r="BF217" s="470"/>
      <c r="BG217" s="472" t="str">
        <f>担当者_M検</f>
        <v>NG</v>
      </c>
      <c r="BH217" s="76"/>
      <c r="BI217" s="76"/>
      <c r="BJ217" s="470"/>
      <c r="BK217" s="476"/>
      <c r="BL217" s="79"/>
      <c r="BM217" s="79"/>
      <c r="BN217" s="470">
        <v>0</v>
      </c>
      <c r="BO217" s="474" t="str">
        <f>担当者_モテ</f>
        <v>NG</v>
      </c>
      <c r="BP217" s="76"/>
      <c r="BQ217" s="76"/>
      <c r="BR217" s="470"/>
      <c r="BS217" s="472" t="str">
        <f>担当者_モテR</f>
        <v>NG</v>
      </c>
      <c r="BT217" s="76"/>
      <c r="BU217" s="76"/>
      <c r="BV217" s="470"/>
      <c r="BW217" s="468">
        <f t="shared" ref="BW217" si="10762">IFERROR(SUM(IF(K217&lt;&gt;"NG",N217*K$1,0),IF(O217&lt;&gt;"NG",R217*O$1,0),IF(S217&lt;&gt;"NG",V217*S$1,0),IF(W217&lt;&gt;"NG",Z217*W$1,0),IF(AA217&lt;&gt;"NG",AD217*AA$1,0),IF(AE217&lt;&gt;"NG",AH217*AE$1,0),IF(AI217&lt;&gt;"NG",AL217*AI$1,0),IF(AM217&lt;&gt;"NG",AP217*AM$1,0),IF(AQ217&lt;&gt;"NG",AT217*AQ$1,0),IF(AU217&lt;&gt;"NG",AX217*AU$1,0),IF(AY217&lt;&gt;"NG",BB217*AY$1,0),IF(BC217&lt;&gt;"NG",BF217*BC$1,0),IF(BG217&lt;&gt;"NG",BJ217*BG$1,0),IF(BK217&lt;&gt;"NG",BN217*BK$1,0),IF(BO217&lt;&gt;"NG",BR217*BO$1,0),IF(BS217&lt;&gt;"NG",BV217*BS$1,0))/SUM(IF(K217&lt;&gt;"NG",K$1,0),IF(O217&lt;&gt;"NG",O$1,0),IF(S217&lt;&gt;"NG",S$1,0),IF(W217&lt;&gt;"NG",W$1,0),IF(AA217&lt;&gt;"NG",AA$1,0),IF(AE217&lt;&gt;"NG",AE$1,0),IF(AI217&lt;&gt;"NG",AI$1,0),IF(AM217&lt;&gt;"NG",AM$1,0),IF(AQ217&lt;&gt;"NG",AQ$1,0),IF(AU217&lt;&gt;"NG",AU$1,0),IF(AY217&lt;&gt;"NG",AY$1,0),IF(BC217&lt;&gt;"NG",BC$1,0),IF(BG217&lt;&gt;"NG",BG$1,0),IF(BK217&lt;&gt;"NG",BK$1,0),IF(BO217&lt;&gt;"NG",BO$1,0),IF(BS217&lt;&gt;"NG",BS$1,0)),0)</f>
        <v>0</v>
      </c>
      <c r="BX217" s="466"/>
      <c r="BY217" s="490"/>
      <c r="BZ217" s="5"/>
      <c r="CA217" s="32">
        <f t="shared" ref="CA217" si="10763">IF(AND($M217&lt;&gt;$BZ$5,$M217&lt;=$BZ$6,$M217&lt;&gt;$BZ$7),1,0)</f>
        <v>0</v>
      </c>
      <c r="CB217" s="32">
        <f t="shared" ref="CB217" si="10764">IF(AND($Q217&lt;&gt;$BZ$5,$Q217&lt;=$BZ$6,$Q217&lt;&gt;$BZ$7),1,0)</f>
        <v>0</v>
      </c>
      <c r="CC217" s="32">
        <f t="shared" ref="CC217" si="10765">IF(AND($U217&lt;&gt;$BZ$5,$U217&lt;=$BZ$6,$U217&lt;&gt;$BZ$7),1,0)</f>
        <v>0</v>
      </c>
      <c r="CD217" s="32">
        <f t="shared" ref="CD217" si="10766">IF(AND($Y217&lt;&gt;$BZ$5,$Y217&lt;=$BZ$6,$Y217&lt;&gt;$BZ$7),1,0)</f>
        <v>0</v>
      </c>
      <c r="CE217" s="32">
        <f t="shared" ref="CE217" si="10767">IF(AND($AG217&lt;&gt;$BZ$5,$AG217&lt;=$BZ$6,$AG217&lt;&gt;$BZ$7),1,0)</f>
        <v>0</v>
      </c>
      <c r="CF217" s="32">
        <f t="shared" ref="CF217" si="10768">IF(AND($AK217&lt;&gt;$BZ$5,$AK217&lt;=$BZ$6,$AK217&lt;&gt;$BZ$7),1,0)</f>
        <v>0</v>
      </c>
      <c r="CG217" s="32">
        <f t="shared" ref="CG217" si="10769">IF(AND($AS217&lt;&gt;$BZ$5,$AS217&lt;=$BZ$6,$AS217&lt;&gt;$BZ$7),1,0)</f>
        <v>0</v>
      </c>
      <c r="CH217" s="32">
        <f t="shared" ref="CH217" si="10770">IF(AND($AW217&lt;&gt;$BZ$5,$AW217&lt;=$BZ$6,$AW217&lt;&gt;$BZ$7),1,0)</f>
        <v>0</v>
      </c>
      <c r="CI217" s="32">
        <f t="shared" ref="CI217" si="10771">IF(AND($BE217&lt;&gt;$BZ$5,$BE217&lt;=$BZ$6,$BE217&lt;&gt;$BZ$7),1,0)</f>
        <v>0</v>
      </c>
      <c r="CJ217" s="32">
        <f t="shared" ref="CJ217" si="10772">IF(AND($BI217&lt;&gt;$BZ$5,$BI217&lt;=$BZ$6,$BI217&lt;&gt;$BZ$7),1,0)</f>
        <v>0</v>
      </c>
      <c r="CK217" s="32">
        <f t="shared" ref="CK217" si="10773">IF(AND($BQ217&lt;&gt;$BZ$5,$BQ217&lt;=$BZ$6,$BQ217&lt;&gt;$BZ$7),1,0)</f>
        <v>0</v>
      </c>
      <c r="CL217" s="32">
        <f t="shared" ref="CL217" si="10774">IF(AND($BU217&lt;&gt;$BZ$5,$BU217&lt;=$BZ$6,$BU217&lt;&gt;$BZ$7),1,0)</f>
        <v>0</v>
      </c>
      <c r="CO217" s="32">
        <f>IF(AND($M217&lt;&gt;$CN$5,$M217&lt;=$CN$6,$M217&lt;&gt;$CN$7),1,0)</f>
        <v>0</v>
      </c>
      <c r="CP217" s="32">
        <f>IF(AND($Q217&lt;&gt;$CN$5,$Q217&lt;=$CN$6,$Q217&lt;&gt;$CN$7),1,0)</f>
        <v>0</v>
      </c>
      <c r="CQ217" s="32">
        <f>IF(AND($U217&lt;&gt;$CN$5,$U217&lt;=$CN$6,$U217&lt;&gt;$CN$7),1,0)</f>
        <v>0</v>
      </c>
      <c r="CR217" s="32">
        <f>IF(AND($Y217&lt;&gt;$CN$5,$Y217&lt;=$CN$6,$Y217&lt;&gt;$CN$7),1,0)</f>
        <v>0</v>
      </c>
      <c r="CS217" s="32">
        <f>IF(AND($AG217&lt;&gt;$CN$5,$AG217&lt;=$CN$6,$AG217&lt;&gt;$CN$7),1,0)</f>
        <v>0</v>
      </c>
      <c r="CT217" s="32">
        <f>IF(AND($AK217&lt;&gt;$CN$5,$AK217&lt;=$CN$6,$AK217&lt;&gt;$CN$7),1,0)</f>
        <v>0</v>
      </c>
      <c r="CU217" s="32">
        <f>IF(AND($AS217&lt;&gt;$CN$5,$AS217&lt;=$CN$6,$AS217&lt;&gt;$CN$7),1,0)</f>
        <v>0</v>
      </c>
      <c r="CV217" s="32">
        <f>IF(AND($AW217&lt;&gt;$CN$5,$AW217&lt;=$CN$6,$AW217&lt;&gt;$CN$7),1,0)</f>
        <v>0</v>
      </c>
      <c r="CW217" s="32">
        <f>IF(AND($BE217&lt;&gt;$CN$5,$BE217&lt;=$CN$6,$BE217&lt;&gt;$CN$7),1,0)</f>
        <v>0</v>
      </c>
      <c r="CX217" s="32">
        <f>IF(AND($BI217&lt;&gt;$CN$5,$BI217&lt;=$CN$6,$BI217&lt;&gt;$CN$7),1,0)</f>
        <v>0</v>
      </c>
      <c r="CY217" s="32">
        <f>IF(AND($BQ217&lt;&gt;$CN$5,$BQ217&lt;=$CN$6,$BQ217&lt;&gt;$CN$7),1,0)</f>
        <v>0</v>
      </c>
      <c r="CZ217" s="32">
        <f>IF(AND($BU217&lt;&gt;$CN$5,$BU217&lt;=$CN$6,$BU217&lt;&gt;$CN$7),1,0)</f>
        <v>0</v>
      </c>
      <c r="DC217" s="32">
        <f>IF(AND($M217&lt;&gt;$DB$5,$M217&lt;=$DB$6,$M217&lt;&gt;$CN$7),1,0)</f>
        <v>0</v>
      </c>
      <c r="DD217" s="32">
        <f>IF(AND($Q217&lt;&gt;$DB$5,$Q217&lt;=$DB$6,$Q217&lt;&gt;$CN$7),1,0)</f>
        <v>0</v>
      </c>
      <c r="DE217" s="32">
        <f>IF(AND($U217&lt;&gt;$DB$5,$U217&lt;=$DB$6,$U217&lt;&gt;$CN$7),1,0)</f>
        <v>0</v>
      </c>
      <c r="DF217" s="32">
        <f>IF(AND($Y217&lt;&gt;$DB$5,$Y217&lt;=$DB$6,$Y217&lt;&gt;$CN$7),1,0)</f>
        <v>0</v>
      </c>
      <c r="DG217" s="32">
        <f>IF(AND($AG217&lt;&gt;$DB$5,$AG217&lt;=$DB$6,$AG217&lt;&gt;$CN$7),1,0)</f>
        <v>0</v>
      </c>
      <c r="DH217" s="32">
        <f>IF(AND($AK217&lt;&gt;$DB$5,$AK217&lt;=$DB$6,$AK217&lt;&gt;$CN$7),1,0)</f>
        <v>0</v>
      </c>
      <c r="DI217" s="32">
        <f>IF(AND($AS217&lt;&gt;$DB$5,$AS217&lt;=$DB$6,$AS217&lt;&gt;$CN$7),1,0)</f>
        <v>0</v>
      </c>
      <c r="DJ217" s="32">
        <f>IF(AND($AW217&lt;&gt;$DB$5,$AW217&lt;=$DB$6,$AW217&lt;&gt;$CN$7),1,0)</f>
        <v>0</v>
      </c>
      <c r="DK217" s="32">
        <f>IF(AND($BE217&lt;&gt;$DB$5,$BE217&lt;=$DB$6,$BE217&lt;&gt;$CN$7),1,0)</f>
        <v>0</v>
      </c>
      <c r="DL217" s="32">
        <f>IF(AND($BI217&lt;&gt;$DB$5,$BI217&lt;=$DB$6,$BI217&lt;&gt;$CN$7),1,0)</f>
        <v>0</v>
      </c>
      <c r="DM217" s="32">
        <f>IF(AND($BQ217&lt;&gt;$DB$5,$BQ217&lt;=$DB$6,$BQ217&lt;&gt;$CN$7),1,0)</f>
        <v>0</v>
      </c>
      <c r="DN217" s="32">
        <f>IF(AND($BU217&lt;&gt;$DB$5,$BU217&lt;=$DB$6,$BU217&lt;&gt;$CN$7),1,0)</f>
        <v>0</v>
      </c>
      <c r="DQ217" s="32">
        <f t="shared" ref="DQ217" si="10775">IF(AND($M217&lt;&gt;$DP$5,$M217&lt;=$DP$6,$M217&lt;&gt;$CN$7),1,0)</f>
        <v>0</v>
      </c>
      <c r="DR217" s="32">
        <f t="shared" ref="DR217" si="10776">IF(AND($Q217&lt;&gt;$DP$5,$Q217&lt;=$DP$6,$Q217&lt;&gt;$CN$7),1,0)</f>
        <v>0</v>
      </c>
      <c r="DS217" s="32">
        <f t="shared" ref="DS217" si="10777">IF(AND($U217&lt;&gt;$DP$5,$U217&lt;=$DP$6,$U217&lt;&gt;$CN$7),1,0)</f>
        <v>0</v>
      </c>
      <c r="DT217" s="32">
        <f t="shared" ref="DT217" si="10778">IF(AND($Y217&lt;&gt;$DP$5,$Y217&lt;=$DP$6,$Y217&lt;&gt;$CN$7),1,0)</f>
        <v>0</v>
      </c>
      <c r="DU217" s="32">
        <f t="shared" ref="DU217" si="10779">IF(AND($AG217&lt;&gt;$DP$5,$AG217&lt;=$DP$6,$AG217&lt;&gt;$CN$7),1,0)</f>
        <v>0</v>
      </c>
      <c r="DV217" s="32">
        <f t="shared" ref="DV217" si="10780">IF(AND($AK217&lt;&gt;$DP$5,$AK217&lt;=$DP$6,$AK217&lt;&gt;$CN$7),1,0)</f>
        <v>0</v>
      </c>
      <c r="DW217" s="32">
        <f t="shared" ref="DW217" si="10781">IF(AND($AS217&lt;&gt;$DP$5,$AS217&lt;=$DP$6,$AS217&lt;&gt;$CN$7),1,0)</f>
        <v>0</v>
      </c>
      <c r="DX217" s="32">
        <f t="shared" ref="DX217" si="10782">IF(AND($AW217&lt;&gt;$DP$5,$AW217&lt;=$DP$6,$AW217&lt;&gt;$CN$7),1,0)</f>
        <v>0</v>
      </c>
      <c r="DY217" s="32">
        <f t="shared" ref="DY217" si="10783">IF(AND($BE217&lt;&gt;$DP$5,$BE217&lt;=$DP$6,$BE217&lt;&gt;$CN$7),1,0)</f>
        <v>0</v>
      </c>
      <c r="DZ217" s="32">
        <f t="shared" ref="DZ217" si="10784">IF(AND($BI217&lt;&gt;$DP$5,$BI217&lt;=$DP$6,$BI217&lt;&gt;$CN$7),1,0)</f>
        <v>0</v>
      </c>
      <c r="EA217" s="32">
        <f t="shared" ref="EA217" si="10785">IF(AND($BQ217&lt;&gt;$DP$5,$BQ217&lt;=$DP$6,$BQ217&lt;&gt;$CN$7),1,0)</f>
        <v>0</v>
      </c>
      <c r="EB217" s="32">
        <f t="shared" ref="EB217" si="10786">IF(AND($BU217&lt;&gt;$DP$5,$BU217&lt;=$DP$6,$BU217&lt;&gt;$CN$7),1,0)</f>
        <v>0</v>
      </c>
      <c r="EE217" s="328">
        <f>IF(M217&lt;&gt;"",IF(M217&lt;=$ED$6,1,IF(L217&gt;$ED$6,0,NETWORKDAYS(L217,$ED$6,祭日リスト)/NETWORKDAYS(L217,M217,祭日リスト)))*$GG217*週間進捗報告書!$G$9,0)</f>
        <v>0</v>
      </c>
      <c r="EF217" s="328">
        <f>IF(Q217&lt;&gt;"",IF(Q217&lt;=$ED$6,1,IF(P217&gt;$ED$6,0,NETWORKDAYS(P217,$ED$6,祭日リスト)/NETWORKDAYS(P217,Q217,祭日リスト)))*$GG217*週間進捗報告書!$G$10,0)</f>
        <v>0</v>
      </c>
      <c r="EG217" s="328">
        <f>IF(U217&lt;&gt;"",IF(U217&lt;=$ED$6,1,IF(T217&gt;$ED$6,0,NETWORKDAYS(T217,$ED$6,祭日リスト)/NETWORKDAYS(T217,U217,祭日リスト)))*$GG217*週間進捗報告書!$G$11,0)</f>
        <v>0</v>
      </c>
      <c r="EH217" s="328">
        <f>IF(Y217&lt;&gt;"",IF(Y217&lt;=$ED$6,1,IF(X217&gt;$ED$6,0,NETWORKDAYS(X217,$ED$6,祭日リスト)/NETWORKDAYS(X217,Y217,祭日リスト)))*$GG217*週間進捗報告書!$G$12,0)</f>
        <v>0</v>
      </c>
      <c r="EI217" s="328">
        <f>IF(AG217&lt;&gt;"",IF(AG217&lt;=$ED$6,1,IF(AF217&gt;$ED$6,0,NETWORKDAYS(AF217,$ED$6,祭日リスト)/NETWORKDAYS(AF217,AG217,祭日リスト)))*$GG217*週間進捗報告書!$G$13,0)</f>
        <v>0</v>
      </c>
      <c r="EJ217" s="328">
        <f>IF(AK217&lt;&gt;"",IF(AK217&lt;=$ED$6,1,IF(AJ217&gt;$ED$6,0,NETWORKDAYS(AJ217,$ED$6,祭日リスト)/NETWORKDAYS(AJ217,AK217,祭日リスト)))*$GG217*週間進捗報告書!$G$14,0)</f>
        <v>0</v>
      </c>
      <c r="EK217" s="328">
        <f>IF(AS217&lt;&gt;"",IF(AS217&lt;=$ED$6,1,IF(AR217&gt;$ED$6,0,NETWORKDAYS(AR217,$ED$6,祭日リスト)/NETWORKDAYS(AR217,AS217,祭日リスト)))*$GG217*週間進捗報告書!$G$15,0)</f>
        <v>0</v>
      </c>
      <c r="EL217" s="328">
        <f>IF(AW217&lt;&gt;"",IF(AW217&lt;=$ED$6,1,IF(AV217&gt;$ED$6,0,NETWORKDAYS(AV217,$ED$6,祭日リスト)/NETWORKDAYS(AV217,AW217,祭日リスト)))*$GG217*週間進捗報告書!$G$16,0)</f>
        <v>0</v>
      </c>
      <c r="EM217" s="328">
        <f>IF(BE217&lt;&gt;"",IF(BE217&lt;=$ED$6,1,IF(BD217&gt;$ED$6,0,NETWORKDAYS(BD217,$ED$6,祭日リスト)/NETWORKDAYS(BD217,BE217,祭日リスト)))*$GG217*週間進捗報告書!$G$17,0)</f>
        <v>0</v>
      </c>
      <c r="EN217" s="328">
        <f>IF(BI217&lt;&gt;"",IF(BI217&lt;=$ED$6,1,IF(BH217&gt;$ED$6,0,NETWORKDAYS(BH217,$ED$6,祭日リスト)/NETWORKDAYS(BH217,BI217,祭日リスト)))*$GG217*週間進捗報告書!$G$18,0)</f>
        <v>0</v>
      </c>
      <c r="EO217" s="328">
        <f>IF(BQ217&lt;&gt;"",IF(BQ217&lt;=$ED$6,1,IF(BP217&gt;$ED$6,0,NETWORKDAYS(BP217,$ED$6,祭日リスト)/NETWORKDAYS(BP217,BQ217,祭日リスト)))*$GG217*週間進捗報告書!$G$19,0)</f>
        <v>0</v>
      </c>
      <c r="EP217" s="328">
        <f>IF(BU217&lt;&gt;"",IF(BU217&lt;=$ED$6,1,IF(BT217&gt;$ED$6,0,NETWORKDAYS(BT217,$ED$6,祭日リスト)/NETWORKDAYS(BT217,BU217,祭日リスト)))*$GG217*週間進捗報告書!$G$20,0)</f>
        <v>0</v>
      </c>
      <c r="ER217" s="547">
        <f t="shared" ref="ER217:FC217" si="10787">EE217-EE218</f>
        <v>0</v>
      </c>
      <c r="ES217" s="547">
        <f t="shared" si="10787"/>
        <v>0</v>
      </c>
      <c r="ET217" s="547">
        <f t="shared" si="10787"/>
        <v>0</v>
      </c>
      <c r="EU217" s="547">
        <f t="shared" si="10787"/>
        <v>0</v>
      </c>
      <c r="EV217" s="547">
        <f t="shared" si="10787"/>
        <v>0</v>
      </c>
      <c r="EW217" s="547">
        <f t="shared" si="10787"/>
        <v>0</v>
      </c>
      <c r="EX217" s="547">
        <f t="shared" si="10787"/>
        <v>0</v>
      </c>
      <c r="EY217" s="547">
        <f t="shared" si="10787"/>
        <v>0</v>
      </c>
      <c r="EZ217" s="547">
        <f t="shared" si="10787"/>
        <v>0</v>
      </c>
      <c r="FA217" s="547">
        <f t="shared" si="10787"/>
        <v>0</v>
      </c>
      <c r="FB217" s="547">
        <f t="shared" si="10787"/>
        <v>0</v>
      </c>
      <c r="FC217" s="547">
        <f t="shared" si="10787"/>
        <v>0</v>
      </c>
      <c r="FD217" s="547">
        <f t="shared" ref="FD217" si="10788">SUM(ER217:FC218)</f>
        <v>0</v>
      </c>
      <c r="FE217" s="333"/>
      <c r="FG217" s="32">
        <f>IF(AND($M217&lt;&gt;$FF$7),1,0)</f>
        <v>0</v>
      </c>
      <c r="FH217" s="32">
        <f>IF(AND($Q217&lt;&gt;$FF$7),1,0)</f>
        <v>0</v>
      </c>
      <c r="FI217" s="32">
        <f>IF(AND($U217&lt;&gt;$FF$7),1,0)</f>
        <v>0</v>
      </c>
      <c r="FJ217" s="32">
        <f>IF(AND($Y217&lt;&gt;$FF$7),1,0)</f>
        <v>0</v>
      </c>
      <c r="FK217" s="32">
        <f>IF(AND($AG217&lt;&gt;$FF$7),1,0)</f>
        <v>0</v>
      </c>
      <c r="FL217" s="32">
        <f>IF(AND($AK217&lt;&gt;$FF$7),1,0)</f>
        <v>0</v>
      </c>
      <c r="FM217" s="32">
        <f>IF(AND($AS217&lt;&gt;$FF$7),1,0)</f>
        <v>0</v>
      </c>
      <c r="FN217" s="32">
        <f>IF(AND($AW217&lt;&gt;$FF$7),1,0)</f>
        <v>0</v>
      </c>
      <c r="FO217" s="32">
        <f>IF(AND($BE217&lt;&gt;$FF$7),1,0)</f>
        <v>0</v>
      </c>
      <c r="FP217" s="32">
        <f>IF(AND($BI217&lt;&gt;$FF$7),1,0)</f>
        <v>0</v>
      </c>
      <c r="FQ217" s="32">
        <f>IF(AND($BQ217&lt;&gt;$FF$7),1,0)</f>
        <v>0</v>
      </c>
      <c r="FR217" s="32">
        <f>IF(AND($BU217&lt;&gt;$FF$7),1,0)</f>
        <v>0</v>
      </c>
      <c r="FU217" s="294">
        <f t="shared" ref="FU217" si="10789">IF($K217&lt;&gt;"NG",$GG217,0)</f>
        <v>0</v>
      </c>
      <c r="FV217" s="294">
        <f t="shared" ref="FV217" si="10790">IF($O217&lt;&gt;"NG",$GG217,0)</f>
        <v>0</v>
      </c>
      <c r="FW217" s="294">
        <f t="shared" ref="FW217" si="10791">IF($S217&lt;&gt;"NG",$GG217,0)</f>
        <v>0</v>
      </c>
      <c r="FX217" s="294">
        <f t="shared" ref="FX217" si="10792">IF($W217&lt;&gt;"NG",$GG217,0)</f>
        <v>0</v>
      </c>
      <c r="FY217" s="294">
        <f t="shared" ref="FY217" si="10793">IF($AE217&lt;&gt;"NG",$GG217,0)</f>
        <v>0</v>
      </c>
      <c r="FZ217" s="294">
        <f t="shared" ref="FZ217" si="10794">IF($AI217&lt;&gt;"NG",$GG217,0)</f>
        <v>0</v>
      </c>
      <c r="GA217" s="294">
        <f t="shared" ref="GA217" si="10795">IF($AQ217&lt;&gt;"NG",$GG217,0)</f>
        <v>0</v>
      </c>
      <c r="GB217" s="294">
        <f t="shared" ref="GB217" si="10796">IF($AU217&lt;&gt;"NG",$GG217,0)</f>
        <v>0</v>
      </c>
      <c r="GC217" s="294">
        <f t="shared" ref="GC217" si="10797">IF($BC217&lt;&gt;"NG",$GG217,0)</f>
        <v>0</v>
      </c>
      <c r="GD217" s="294">
        <f t="shared" ref="GD217" si="10798">IF($BG217&lt;&gt;"NG",$GG217,0)</f>
        <v>0</v>
      </c>
      <c r="GE217" s="294">
        <f t="shared" ref="GE217" si="10799">IF($BO217&lt;&gt;"NG",$GG217,0)</f>
        <v>0</v>
      </c>
      <c r="GF217" s="294">
        <f t="shared" ref="GF217" si="10800">IF($BS217&lt;&gt;"NG",$GG217,0)</f>
        <v>0</v>
      </c>
      <c r="GG217" s="294" t="e">
        <f>VLOOKUP($D217,リスト!$D:$S,15,FALSE)</f>
        <v>#N/A</v>
      </c>
      <c r="GH217" s="2" t="e">
        <f>INDEX(リスト!$V:$V,MATCH(中日程計画表!$D217,リスト!$D:$D,0))</f>
        <v>#N/A</v>
      </c>
      <c r="GI217" s="2" t="e">
        <f>INDEX(リスト!$A:$A,MATCH(中日程計画表!$D217,リスト!$D:$D,0))</f>
        <v>#N/A</v>
      </c>
      <c r="GJ217" s="2" t="e">
        <f>INDEX(リスト!$U:$U,MATCH(中日程計画表!$D217,リスト!$D:$D,0))</f>
        <v>#N/A</v>
      </c>
      <c r="GK217" s="5" t="e">
        <f>INDEX(リスト!$W:$W,MATCH(中日程計画表!$D217,リスト!$D:$D,0))</f>
        <v>#N/A</v>
      </c>
      <c r="GL217" s="2" t="s">
        <v>200</v>
      </c>
      <c r="GM217" s="296">
        <f>D217</f>
        <v>0</v>
      </c>
      <c r="GN217" s="296">
        <f>E217</f>
        <v>0</v>
      </c>
      <c r="GU217" s="460" t="str">
        <f t="shared" ref="GU217" si="10801">AE217</f>
        <v>NG</v>
      </c>
      <c r="GV217" s="460">
        <f t="shared" ref="GV217" si="10802">EI217</f>
        <v>0</v>
      </c>
      <c r="GW217" s="460">
        <f t="shared" ref="GW217" si="10803">EI218</f>
        <v>0</v>
      </c>
      <c r="GX217" s="462">
        <f t="shared" ref="GX217" si="10804">EV217</f>
        <v>0</v>
      </c>
      <c r="GY217" s="460" t="str">
        <f t="shared" ref="GY217" si="10805">AI217</f>
        <v>NG</v>
      </c>
      <c r="GZ217" s="460">
        <f t="shared" ref="GZ217" si="10806">EJ217</f>
        <v>0</v>
      </c>
      <c r="HA217" s="460">
        <f t="shared" ref="HA217" si="10807">EJ218</f>
        <v>0</v>
      </c>
      <c r="HB217" s="462">
        <f t="shared" ref="HB217" si="10808">EW217</f>
        <v>0</v>
      </c>
      <c r="HC217" s="460" t="str">
        <f t="shared" ref="HC217" si="10809">AQ217</f>
        <v>NG</v>
      </c>
      <c r="HD217" s="460">
        <f t="shared" ref="HD217" si="10810">EK217</f>
        <v>0</v>
      </c>
      <c r="HE217" s="460">
        <f t="shared" ref="HE217" si="10811">EK218</f>
        <v>0</v>
      </c>
      <c r="HF217" s="462">
        <f t="shared" ref="HF217" si="10812">EX217</f>
        <v>0</v>
      </c>
      <c r="HG217" s="460" t="str">
        <f t="shared" ref="HG217" si="10813">AU217</f>
        <v>NG</v>
      </c>
      <c r="HH217" s="460">
        <f t="shared" ref="HH217" si="10814">EL217</f>
        <v>0</v>
      </c>
      <c r="HI217" s="460">
        <f t="shared" ref="HI217" si="10815">EL218</f>
        <v>0</v>
      </c>
      <c r="HJ217" s="462">
        <f t="shared" ref="HJ217" si="10816">EY217</f>
        <v>0</v>
      </c>
      <c r="HK217" s="460" t="str">
        <f t="shared" ref="HK217" si="10817">BC217</f>
        <v>NG</v>
      </c>
      <c r="HL217" s="460">
        <f t="shared" ref="HL217" si="10818">EM217</f>
        <v>0</v>
      </c>
      <c r="HM217" s="460">
        <f t="shared" ref="HM217" si="10819">EM218</f>
        <v>0</v>
      </c>
      <c r="HN217" s="462">
        <f t="shared" ref="HN217" si="10820">EZ217</f>
        <v>0</v>
      </c>
      <c r="HO217" s="460" t="str">
        <f t="shared" ref="HO217" si="10821">BG217</f>
        <v>NG</v>
      </c>
      <c r="HP217" s="460">
        <f t="shared" ref="HP217" si="10822">EN217</f>
        <v>0</v>
      </c>
      <c r="HQ217" s="460">
        <f t="shared" ref="HQ217" si="10823">EN218</f>
        <v>0</v>
      </c>
      <c r="HR217" s="462">
        <f t="shared" ref="HR217" si="10824">FA217</f>
        <v>0</v>
      </c>
      <c r="HS217" s="332"/>
    </row>
    <row r="218" spans="1:227" ht="12" customHeight="1">
      <c r="A218" s="489"/>
      <c r="B218" s="487"/>
      <c r="C218" s="475"/>
      <c r="D218" s="485"/>
      <c r="E218" s="483"/>
      <c r="F218" s="317"/>
      <c r="G218" s="317"/>
      <c r="H218" s="317"/>
      <c r="I218" s="317"/>
      <c r="J218" s="316"/>
      <c r="K218" s="481"/>
      <c r="L218" s="77"/>
      <c r="M218" s="77"/>
      <c r="N218" s="471"/>
      <c r="O218" s="475"/>
      <c r="P218" s="77"/>
      <c r="Q218" s="77"/>
      <c r="R218" s="471"/>
      <c r="S218" s="475"/>
      <c r="T218" s="77"/>
      <c r="U218" s="77"/>
      <c r="V218" s="471"/>
      <c r="W218" s="473"/>
      <c r="X218" s="77"/>
      <c r="Y218" s="77"/>
      <c r="Z218" s="471"/>
      <c r="AA218" s="477"/>
      <c r="AB218" s="80"/>
      <c r="AC218" s="80"/>
      <c r="AD218" s="471"/>
      <c r="AE218" s="473"/>
      <c r="AF218" s="77"/>
      <c r="AG218" s="77"/>
      <c r="AH218" s="471"/>
      <c r="AI218" s="473"/>
      <c r="AJ218" s="77"/>
      <c r="AK218" s="77"/>
      <c r="AL218" s="471"/>
      <c r="AM218" s="477"/>
      <c r="AN218" s="80"/>
      <c r="AO218" s="80"/>
      <c r="AP218" s="471"/>
      <c r="AQ218" s="473"/>
      <c r="AR218" s="77"/>
      <c r="AS218" s="77"/>
      <c r="AT218" s="471"/>
      <c r="AU218" s="473"/>
      <c r="AV218" s="77"/>
      <c r="AW218" s="77"/>
      <c r="AX218" s="471"/>
      <c r="AY218" s="477"/>
      <c r="AZ218" s="80"/>
      <c r="BA218" s="80"/>
      <c r="BB218" s="471"/>
      <c r="BC218" s="475"/>
      <c r="BD218" s="77"/>
      <c r="BE218" s="77"/>
      <c r="BF218" s="471"/>
      <c r="BG218" s="473"/>
      <c r="BH218" s="77"/>
      <c r="BI218" s="77"/>
      <c r="BJ218" s="471"/>
      <c r="BK218" s="477"/>
      <c r="BL218" s="80"/>
      <c r="BM218" s="80"/>
      <c r="BN218" s="471"/>
      <c r="BO218" s="475"/>
      <c r="BP218" s="77"/>
      <c r="BQ218" s="77"/>
      <c r="BR218" s="471"/>
      <c r="BS218" s="473"/>
      <c r="BT218" s="77"/>
      <c r="BU218" s="77"/>
      <c r="BV218" s="471"/>
      <c r="BW218" s="469"/>
      <c r="BX218" s="467"/>
      <c r="BY218" s="490"/>
      <c r="CA218" s="19">
        <f t="shared" ref="CA218" si="10825">IF(AND($N217=1,$M218&lt;&gt;$BZ$7),1,0)</f>
        <v>0</v>
      </c>
      <c r="CB218" s="19">
        <f t="shared" ref="CB218" si="10826">IF(AND($R217=1,$Q218&lt;&gt;$BZ$7),1,0)</f>
        <v>0</v>
      </c>
      <c r="CC218" s="19">
        <f t="shared" ref="CC218" si="10827">IF(AND($V217=1,$U218&lt;&gt;$BZ$7),1,0)</f>
        <v>0</v>
      </c>
      <c r="CD218" s="19">
        <f t="shared" ref="CD218" si="10828">IF(AND($Z217=1,$Y218&lt;&gt;$BZ$7),1,0)</f>
        <v>0</v>
      </c>
      <c r="CE218" s="19">
        <f t="shared" ref="CE218" si="10829">IF(AND($AH217=1,$AG218&lt;&gt;$BZ$7),1,0)</f>
        <v>0</v>
      </c>
      <c r="CF218" s="19">
        <f t="shared" ref="CF218" si="10830">IF(AND($AL217=1,$AK218&lt;&gt;$BZ$7),1,0)</f>
        <v>0</v>
      </c>
      <c r="CG218" s="19">
        <f t="shared" ref="CG218" si="10831">IF(AND($AT217=1,$AS218&lt;&gt;$BZ$7),1,0)</f>
        <v>0</v>
      </c>
      <c r="CH218" s="19">
        <f t="shared" ref="CH218" si="10832">IF(AND($AX217=1,$AW218&lt;&gt;$BZ$7),1,0)</f>
        <v>0</v>
      </c>
      <c r="CI218" s="19">
        <f t="shared" ref="CI218" si="10833">IF(AND($BF217=1,$BE218&lt;&gt;$BZ$7),1,0)</f>
        <v>0</v>
      </c>
      <c r="CJ218" s="19">
        <f t="shared" ref="CJ218" si="10834">IF(AND($BJ217=1,$BI218&lt;&gt;$BZ$7),1,0)</f>
        <v>0</v>
      </c>
      <c r="CK218" s="19">
        <f t="shared" ref="CK218" si="10835">IF(AND($BR217=1,$BQ218&lt;&gt;$BZ$7),1,0)</f>
        <v>0</v>
      </c>
      <c r="CL218" s="19">
        <f t="shared" ref="CL218" si="10836">IF(AND($BV217=1,$BU218&lt;&gt;$BZ$7),1,0)</f>
        <v>0</v>
      </c>
      <c r="CO218" s="19">
        <f>IF(AND($M218&lt;&gt;$CN$7,$M218&lt;=$CN$6),1,0)</f>
        <v>0</v>
      </c>
      <c r="CP218" s="19">
        <f>IF(AND($Q218&lt;&gt;$CN$7,$Q218&lt;=$CN$6),1,0)</f>
        <v>0</v>
      </c>
      <c r="CQ218" s="19">
        <f>IF(AND($U218&lt;&gt;$CN$7,$U218&lt;=$CN$6),1,0)</f>
        <v>0</v>
      </c>
      <c r="CR218" s="19">
        <f>IF(AND($Y218&lt;&gt;$CN$7,$Y218&lt;=$CN$6),1,0)</f>
        <v>0</v>
      </c>
      <c r="CS218" s="19">
        <f>IF(AND($AG218&lt;&gt;$CN$7,$AG218&lt;=$CN$6),1,0)</f>
        <v>0</v>
      </c>
      <c r="CT218" s="19">
        <f>IF(AND($AK218&lt;&gt;$CN$7,$AK218&lt;=$CN$6),1,0)</f>
        <v>0</v>
      </c>
      <c r="CU218" s="19">
        <f>IF(AND($AS218&lt;&gt;$CN$7,$AS218&lt;=$CN$6),1,0)</f>
        <v>0</v>
      </c>
      <c r="CV218" s="19">
        <f>IF(AND($AW218&lt;&gt;$CN$7,$AW218&lt;=$CN$6),1,0)</f>
        <v>0</v>
      </c>
      <c r="CW218" s="19">
        <f>IF(AND($BE218&lt;&gt;$CN$7,$BE218&lt;=$CN$6),1,0)</f>
        <v>0</v>
      </c>
      <c r="CX218" s="19">
        <f>IF(AND($BI218&lt;&gt;$CN$7,$BI218&lt;=$CN$6),1,0)</f>
        <v>0</v>
      </c>
      <c r="CY218" s="19">
        <f>IF(AND($BQ218&lt;&gt;$CN$7,$BQ218&lt;=$CN$6),1,0)</f>
        <v>0</v>
      </c>
      <c r="CZ218" s="19">
        <f>IF(AND($BU218&lt;&gt;$CN$7,$BU218&lt;=$CN$6),1,0)</f>
        <v>0</v>
      </c>
      <c r="DC218" s="19">
        <f>IF($N217=1,1,0)</f>
        <v>0</v>
      </c>
      <c r="DD218" s="19">
        <f>IF($R217=1,1,0)</f>
        <v>0</v>
      </c>
      <c r="DE218" s="19">
        <f>IF($V217=1,1,0)</f>
        <v>0</v>
      </c>
      <c r="DF218" s="19">
        <f>IF($Z217=1,1,0)</f>
        <v>0</v>
      </c>
      <c r="DG218" s="19">
        <f>IF($AH217=1,1,0)</f>
        <v>0</v>
      </c>
      <c r="DH218" s="19">
        <f>IF($AL217=1,1,0)</f>
        <v>0</v>
      </c>
      <c r="DI218" s="19">
        <f>IF($AT217=1,1,0)</f>
        <v>0</v>
      </c>
      <c r="DJ218" s="19">
        <f>IF($AX217=1,1,0)</f>
        <v>0</v>
      </c>
      <c r="DK218" s="19">
        <f>IF($BF217=1,1,0)</f>
        <v>0</v>
      </c>
      <c r="DL218" s="19">
        <f>IF($BJ217=1,1,0)</f>
        <v>0</v>
      </c>
      <c r="DM218" s="19">
        <f>IF($BR217=1,1,0)</f>
        <v>0</v>
      </c>
      <c r="DN218" s="19">
        <f>IF($BV217=1,1,0)</f>
        <v>0</v>
      </c>
      <c r="DQ218" s="19">
        <f t="shared" ref="DQ218" si="10837">IF($N217=1,1,0)</f>
        <v>0</v>
      </c>
      <c r="DR218" s="19">
        <f t="shared" ref="DR218" si="10838">IF($R217=1,1,0)</f>
        <v>0</v>
      </c>
      <c r="DS218" s="19">
        <f t="shared" ref="DS218" si="10839">IF($V217=1,1,0)</f>
        <v>0</v>
      </c>
      <c r="DT218" s="19">
        <f t="shared" ref="DT218" si="10840">IF($Z217=1,1,0)</f>
        <v>0</v>
      </c>
      <c r="DU218" s="19">
        <f t="shared" ref="DU218" si="10841">IF($AH217=1,1,0)</f>
        <v>0</v>
      </c>
      <c r="DV218" s="19">
        <f t="shared" ref="DV218" si="10842">IF($AL217=1,1,0)</f>
        <v>0</v>
      </c>
      <c r="DW218" s="19">
        <f t="shared" ref="DW218" si="10843">IF($AT217=1,1,0)</f>
        <v>0</v>
      </c>
      <c r="DX218" s="19">
        <f t="shared" ref="DX218" si="10844">IF($AX217=1,1,0)</f>
        <v>0</v>
      </c>
      <c r="DY218" s="19">
        <f t="shared" ref="DY218" si="10845">IF($BF217=1,1,0)</f>
        <v>0</v>
      </c>
      <c r="DZ218" s="19">
        <f t="shared" ref="DZ218" si="10846">IF($BJ217=1,1,0)</f>
        <v>0</v>
      </c>
      <c r="EA218" s="19">
        <f t="shared" ref="EA218" si="10847">IF($BR217=1,1,0)</f>
        <v>0</v>
      </c>
      <c r="EB218" s="19">
        <f t="shared" ref="EB218" si="10848">IF($BV217=1,1,0)</f>
        <v>0</v>
      </c>
      <c r="EE218" s="329">
        <f>N217*$FU218*週間進捗報告書!$G$9</f>
        <v>0</v>
      </c>
      <c r="EF218" s="329">
        <f>R217*$FV218*週間進捗報告書!$G$10</f>
        <v>0</v>
      </c>
      <c r="EG218" s="329">
        <f>V217*$FW218*週間進捗報告書!$G$11</f>
        <v>0</v>
      </c>
      <c r="EH218" s="329">
        <f>Z217*$FX218*週間進捗報告書!$G$12</f>
        <v>0</v>
      </c>
      <c r="EI218" s="329">
        <f>AH217*$FY218*週間進捗報告書!$G$13</f>
        <v>0</v>
      </c>
      <c r="EJ218" s="329">
        <f>AL217*$FZ218*週間進捗報告書!$G$14</f>
        <v>0</v>
      </c>
      <c r="EK218" s="329">
        <f>AT217*$GA218*週間進捗報告書!$G$15</f>
        <v>0</v>
      </c>
      <c r="EL218" s="329">
        <f>AX217*$GB218*週間進捗報告書!$G$16</f>
        <v>0</v>
      </c>
      <c r="EM218" s="329">
        <f>BF217*$GC218*週間進捗報告書!$G$17</f>
        <v>0</v>
      </c>
      <c r="EN218" s="329">
        <f>BJ217*$GD218*週間進捗報告書!$G$18</f>
        <v>0</v>
      </c>
      <c r="EO218" s="329">
        <f>BR217*$GE218*週間進捗報告書!$G$19</f>
        <v>0</v>
      </c>
      <c r="EP218" s="329">
        <f>BV217*$GF218*週間進捗報告書!$G$20</f>
        <v>0</v>
      </c>
      <c r="ER218" s="547"/>
      <c r="ES218" s="547"/>
      <c r="ET218" s="547"/>
      <c r="EU218" s="547"/>
      <c r="EV218" s="547"/>
      <c r="EW218" s="547"/>
      <c r="EX218" s="547"/>
      <c r="EY218" s="547"/>
      <c r="EZ218" s="547"/>
      <c r="FA218" s="547"/>
      <c r="FB218" s="547"/>
      <c r="FC218" s="547"/>
      <c r="FD218" s="547"/>
      <c r="FE218" s="332"/>
      <c r="FG218" s="19"/>
      <c r="FH218" s="19"/>
      <c r="FI218" s="19"/>
      <c r="FJ218" s="19"/>
      <c r="FK218" s="19"/>
      <c r="FL218" s="19"/>
      <c r="FM218" s="19"/>
      <c r="FN218" s="19"/>
      <c r="FO218" s="19"/>
      <c r="FP218" s="19"/>
      <c r="FQ218" s="19"/>
      <c r="FR218" s="19"/>
      <c r="FU218" s="295">
        <f t="shared" ref="FU218" si="10849">FU217</f>
        <v>0</v>
      </c>
      <c r="FV218" s="295">
        <f t="shared" ref="FV218" si="10850">FV217</f>
        <v>0</v>
      </c>
      <c r="FW218" s="295">
        <f t="shared" ref="FW218" si="10851">FW217</f>
        <v>0</v>
      </c>
      <c r="FX218" s="295">
        <f t="shared" ref="FX218" si="10852">FX217</f>
        <v>0</v>
      </c>
      <c r="FY218" s="295">
        <f t="shared" ref="FY218" si="10853">FY217</f>
        <v>0</v>
      </c>
      <c r="FZ218" s="295">
        <f t="shared" ref="FZ218" si="10854">FZ217</f>
        <v>0</v>
      </c>
      <c r="GA218" s="295">
        <f t="shared" ref="GA218" si="10855">GA217</f>
        <v>0</v>
      </c>
      <c r="GB218" s="295">
        <f t="shared" ref="GB218" si="10856">GB217</f>
        <v>0</v>
      </c>
      <c r="GC218" s="295">
        <f t="shared" ref="GC218" si="10857">GC217</f>
        <v>0</v>
      </c>
      <c r="GD218" s="295">
        <f t="shared" ref="GD218" si="10858">GD217</f>
        <v>0</v>
      </c>
      <c r="GE218" s="295">
        <f t="shared" ref="GE218" si="10859">GE217</f>
        <v>0</v>
      </c>
      <c r="GF218" s="295">
        <f t="shared" ref="GF218" si="10860">GF217</f>
        <v>0</v>
      </c>
      <c r="GG218" s="295" t="e">
        <f t="shared" ref="GG218" si="10861">GG217</f>
        <v>#N/A</v>
      </c>
      <c r="GH218" s="2" t="e">
        <f>INDEX(リスト!$V:$V,MATCH(中日程計画表!$D217,リスト!$D:$D,0))</f>
        <v>#N/A</v>
      </c>
      <c r="GI218" s="2" t="e">
        <f>INDEX(リスト!$A:$A,MATCH(中日程計画表!$D217,リスト!$D:$D,0))</f>
        <v>#N/A</v>
      </c>
      <c r="GJ218" s="2" t="e">
        <f>INDEX(リスト!$U:$U,MATCH(中日程計画表!$D217,リスト!$D:$D,0))</f>
        <v>#N/A</v>
      </c>
      <c r="GK218" s="5" t="e">
        <f>INDEX(リスト!$W:$W,MATCH(中日程計画表!$D217,リスト!$D:$D,0))</f>
        <v>#N/A</v>
      </c>
      <c r="GL218" s="2" t="s">
        <v>201</v>
      </c>
      <c r="GM218" s="296">
        <f t="shared" ref="GM218" si="10862">GM217</f>
        <v>0</v>
      </c>
      <c r="GN218" s="296">
        <f t="shared" ref="GN218" si="10863">GN217</f>
        <v>0</v>
      </c>
      <c r="GU218" s="461"/>
      <c r="GV218" s="460"/>
      <c r="GW218" s="460"/>
      <c r="GX218" s="461"/>
      <c r="GY218" s="461"/>
      <c r="GZ218" s="460"/>
      <c r="HA218" s="460"/>
      <c r="HB218" s="461"/>
      <c r="HC218" s="461"/>
      <c r="HD218" s="460"/>
      <c r="HE218" s="460"/>
      <c r="HF218" s="461"/>
      <c r="HG218" s="461"/>
      <c r="HH218" s="460"/>
      <c r="HI218" s="460"/>
      <c r="HJ218" s="461"/>
      <c r="HK218" s="461"/>
      <c r="HL218" s="460"/>
      <c r="HM218" s="460"/>
      <c r="HN218" s="461"/>
      <c r="HO218" s="461"/>
      <c r="HP218" s="460"/>
      <c r="HQ218" s="460"/>
      <c r="HR218" s="461"/>
      <c r="HS218" s="4"/>
    </row>
    <row r="219" spans="1:227" ht="12" customHeight="1">
      <c r="A219" s="488" t="str">
        <f t="shared" ref="A219" ca="1" si="10864">INDIRECT("リスト!A"&amp;B219+6)</f>
        <v/>
      </c>
      <c r="B219" s="486">
        <f t="shared" ref="B219" si="10865">ROUNDDOWN((ROW()-6)/2,0)+1</f>
        <v>107</v>
      </c>
      <c r="C219" s="474" t="str">
        <f>機能グループ名</f>
        <v/>
      </c>
      <c r="D219" s="484">
        <f>機能ID</f>
        <v>0</v>
      </c>
      <c r="E219" s="482">
        <f>機能名</f>
        <v>0</v>
      </c>
      <c r="F219" s="315"/>
      <c r="G219" s="315"/>
      <c r="H219" s="315"/>
      <c r="I219" s="315"/>
      <c r="J219" s="316"/>
      <c r="K219" s="480" t="str">
        <f>担当者_SR</f>
        <v>NG</v>
      </c>
      <c r="L219" s="76"/>
      <c r="M219" s="76"/>
      <c r="N219" s="470"/>
      <c r="O219" s="474" t="str">
        <f>担当者_SRR</f>
        <v>NG</v>
      </c>
      <c r="P219" s="76"/>
      <c r="Q219" s="76"/>
      <c r="R219" s="470"/>
      <c r="S219" s="474" t="str">
        <f>担当者_DS</f>
        <v>NG</v>
      </c>
      <c r="T219" s="76"/>
      <c r="U219" s="76"/>
      <c r="V219" s="470"/>
      <c r="W219" s="472" t="str">
        <f>担当者_DSR</f>
        <v>NG</v>
      </c>
      <c r="X219" s="76"/>
      <c r="Y219" s="76"/>
      <c r="Z219" s="478"/>
      <c r="AA219" s="476"/>
      <c r="AB219" s="79"/>
      <c r="AC219" s="79"/>
      <c r="AD219" s="470">
        <f>IF(AC220 &lt;&gt; "",1,0)</f>
        <v>0</v>
      </c>
      <c r="AE219" s="472" t="str">
        <f>担当者_CD</f>
        <v>NG</v>
      </c>
      <c r="AF219" s="76"/>
      <c r="AG219" s="76"/>
      <c r="AH219" s="470"/>
      <c r="AI219" s="472" t="str">
        <f>担当者_DD</f>
        <v>NG</v>
      </c>
      <c r="AJ219" s="76"/>
      <c r="AK219" s="76"/>
      <c r="AL219" s="478"/>
      <c r="AM219" s="476"/>
      <c r="AN219" s="79"/>
      <c r="AO219" s="79"/>
      <c r="AP219" s="470">
        <f>IF(AO220 &lt;&gt; "",1,0)</f>
        <v>0</v>
      </c>
      <c r="AQ219" s="472" t="str">
        <f>担当者_MCL</f>
        <v>NG</v>
      </c>
      <c r="AR219" s="76"/>
      <c r="AS219" s="76"/>
      <c r="AT219" s="470"/>
      <c r="AU219" s="472" t="str">
        <f>担当者_MCLR</f>
        <v>NG</v>
      </c>
      <c r="AV219" s="76"/>
      <c r="AW219" s="76"/>
      <c r="AX219" s="470"/>
      <c r="AY219" s="476"/>
      <c r="AZ219" s="79"/>
      <c r="BA219" s="79"/>
      <c r="BB219" s="470">
        <f>IF(BA220 &lt;&gt; "",1,0)</f>
        <v>0</v>
      </c>
      <c r="BC219" s="474" t="str">
        <f>担当者_MT</f>
        <v>NG</v>
      </c>
      <c r="BD219" s="76"/>
      <c r="BE219" s="76"/>
      <c r="BF219" s="470"/>
      <c r="BG219" s="472" t="str">
        <f>担当者_M検</f>
        <v>NG</v>
      </c>
      <c r="BH219" s="76"/>
      <c r="BI219" s="76"/>
      <c r="BJ219" s="470"/>
      <c r="BK219" s="476"/>
      <c r="BL219" s="79"/>
      <c r="BM219" s="79"/>
      <c r="BN219" s="470">
        <v>0</v>
      </c>
      <c r="BO219" s="474" t="str">
        <f>担当者_モテ</f>
        <v>NG</v>
      </c>
      <c r="BP219" s="76"/>
      <c r="BQ219" s="76"/>
      <c r="BR219" s="470"/>
      <c r="BS219" s="472" t="str">
        <f>担当者_モテR</f>
        <v>NG</v>
      </c>
      <c r="BT219" s="76"/>
      <c r="BU219" s="76"/>
      <c r="BV219" s="470"/>
      <c r="BW219" s="468">
        <f t="shared" ref="BW219" si="10866">IFERROR(SUM(IF(K219&lt;&gt;"NG",N219*K$1,0),IF(O219&lt;&gt;"NG",R219*O$1,0),IF(S219&lt;&gt;"NG",V219*S$1,0),IF(W219&lt;&gt;"NG",Z219*W$1,0),IF(AA219&lt;&gt;"NG",AD219*AA$1,0),IF(AE219&lt;&gt;"NG",AH219*AE$1,0),IF(AI219&lt;&gt;"NG",AL219*AI$1,0),IF(AM219&lt;&gt;"NG",AP219*AM$1,0),IF(AQ219&lt;&gt;"NG",AT219*AQ$1,0),IF(AU219&lt;&gt;"NG",AX219*AU$1,0),IF(AY219&lt;&gt;"NG",BB219*AY$1,0),IF(BC219&lt;&gt;"NG",BF219*BC$1,0),IF(BG219&lt;&gt;"NG",BJ219*BG$1,0),IF(BK219&lt;&gt;"NG",BN219*BK$1,0),IF(BO219&lt;&gt;"NG",BR219*BO$1,0),IF(BS219&lt;&gt;"NG",BV219*BS$1,0))/SUM(IF(K219&lt;&gt;"NG",K$1,0),IF(O219&lt;&gt;"NG",O$1,0),IF(S219&lt;&gt;"NG",S$1,0),IF(W219&lt;&gt;"NG",W$1,0),IF(AA219&lt;&gt;"NG",AA$1,0),IF(AE219&lt;&gt;"NG",AE$1,0),IF(AI219&lt;&gt;"NG",AI$1,0),IF(AM219&lt;&gt;"NG",AM$1,0),IF(AQ219&lt;&gt;"NG",AQ$1,0),IF(AU219&lt;&gt;"NG",AU$1,0),IF(AY219&lt;&gt;"NG",AY$1,0),IF(BC219&lt;&gt;"NG",BC$1,0),IF(BG219&lt;&gt;"NG",BG$1,0),IF(BK219&lt;&gt;"NG",BK$1,0),IF(BO219&lt;&gt;"NG",BO$1,0),IF(BS219&lt;&gt;"NG",BS$1,0)),0)</f>
        <v>0</v>
      </c>
      <c r="BX219" s="466"/>
      <c r="BY219" s="490"/>
      <c r="BZ219" s="5"/>
      <c r="CA219" s="32">
        <f t="shared" ref="CA219" si="10867">IF(AND($M219&lt;&gt;$BZ$5,$M219&lt;=$BZ$6,$M219&lt;&gt;$BZ$7),1,0)</f>
        <v>0</v>
      </c>
      <c r="CB219" s="32">
        <f t="shared" ref="CB219" si="10868">IF(AND($Q219&lt;&gt;$BZ$5,$Q219&lt;=$BZ$6,$Q219&lt;&gt;$BZ$7),1,0)</f>
        <v>0</v>
      </c>
      <c r="CC219" s="32">
        <f t="shared" ref="CC219" si="10869">IF(AND($U219&lt;&gt;$BZ$5,$U219&lt;=$BZ$6,$U219&lt;&gt;$BZ$7),1,0)</f>
        <v>0</v>
      </c>
      <c r="CD219" s="32">
        <f t="shared" ref="CD219" si="10870">IF(AND($Y219&lt;&gt;$BZ$5,$Y219&lt;=$BZ$6,$Y219&lt;&gt;$BZ$7),1,0)</f>
        <v>0</v>
      </c>
      <c r="CE219" s="32">
        <f t="shared" ref="CE219" si="10871">IF(AND($AG219&lt;&gt;$BZ$5,$AG219&lt;=$BZ$6,$AG219&lt;&gt;$BZ$7),1,0)</f>
        <v>0</v>
      </c>
      <c r="CF219" s="32">
        <f t="shared" ref="CF219" si="10872">IF(AND($AK219&lt;&gt;$BZ$5,$AK219&lt;=$BZ$6,$AK219&lt;&gt;$BZ$7),1,0)</f>
        <v>0</v>
      </c>
      <c r="CG219" s="32">
        <f t="shared" ref="CG219" si="10873">IF(AND($AS219&lt;&gt;$BZ$5,$AS219&lt;=$BZ$6,$AS219&lt;&gt;$BZ$7),1,0)</f>
        <v>0</v>
      </c>
      <c r="CH219" s="32">
        <f t="shared" ref="CH219" si="10874">IF(AND($AW219&lt;&gt;$BZ$5,$AW219&lt;=$BZ$6,$AW219&lt;&gt;$BZ$7),1,0)</f>
        <v>0</v>
      </c>
      <c r="CI219" s="32">
        <f t="shared" ref="CI219" si="10875">IF(AND($BE219&lt;&gt;$BZ$5,$BE219&lt;=$BZ$6,$BE219&lt;&gt;$BZ$7),1,0)</f>
        <v>0</v>
      </c>
      <c r="CJ219" s="32">
        <f t="shared" ref="CJ219" si="10876">IF(AND($BI219&lt;&gt;$BZ$5,$BI219&lt;=$BZ$6,$BI219&lt;&gt;$BZ$7),1,0)</f>
        <v>0</v>
      </c>
      <c r="CK219" s="32">
        <f t="shared" ref="CK219" si="10877">IF(AND($BQ219&lt;&gt;$BZ$5,$BQ219&lt;=$BZ$6,$BQ219&lt;&gt;$BZ$7),1,0)</f>
        <v>0</v>
      </c>
      <c r="CL219" s="32">
        <f t="shared" ref="CL219" si="10878">IF(AND($BU219&lt;&gt;$BZ$5,$BU219&lt;=$BZ$6,$BU219&lt;&gt;$BZ$7),1,0)</f>
        <v>0</v>
      </c>
      <c r="CO219" s="32">
        <f>IF(AND($M219&lt;&gt;$CN$5,$M219&lt;=$CN$6,$M219&lt;&gt;$CN$7),1,0)</f>
        <v>0</v>
      </c>
      <c r="CP219" s="32">
        <f>IF(AND($Q219&lt;&gt;$CN$5,$Q219&lt;=$CN$6,$Q219&lt;&gt;$CN$7),1,0)</f>
        <v>0</v>
      </c>
      <c r="CQ219" s="32">
        <f>IF(AND($U219&lt;&gt;$CN$5,$U219&lt;=$CN$6,$U219&lt;&gt;$CN$7),1,0)</f>
        <v>0</v>
      </c>
      <c r="CR219" s="32">
        <f>IF(AND($Y219&lt;&gt;$CN$5,$Y219&lt;=$CN$6,$Y219&lt;&gt;$CN$7),1,0)</f>
        <v>0</v>
      </c>
      <c r="CS219" s="32">
        <f>IF(AND($AG219&lt;&gt;$CN$5,$AG219&lt;=$CN$6,$AG219&lt;&gt;$CN$7),1,0)</f>
        <v>0</v>
      </c>
      <c r="CT219" s="32">
        <f>IF(AND($AK219&lt;&gt;$CN$5,$AK219&lt;=$CN$6,$AK219&lt;&gt;$CN$7),1,0)</f>
        <v>0</v>
      </c>
      <c r="CU219" s="32">
        <f>IF(AND($AS219&lt;&gt;$CN$5,$AS219&lt;=$CN$6,$AS219&lt;&gt;$CN$7),1,0)</f>
        <v>0</v>
      </c>
      <c r="CV219" s="32">
        <f>IF(AND($AW219&lt;&gt;$CN$5,$AW219&lt;=$CN$6,$AW219&lt;&gt;$CN$7),1,0)</f>
        <v>0</v>
      </c>
      <c r="CW219" s="32">
        <f>IF(AND($BE219&lt;&gt;$CN$5,$BE219&lt;=$CN$6,$BE219&lt;&gt;$CN$7),1,0)</f>
        <v>0</v>
      </c>
      <c r="CX219" s="32">
        <f>IF(AND($BI219&lt;&gt;$CN$5,$BI219&lt;=$CN$6,$BI219&lt;&gt;$CN$7),1,0)</f>
        <v>0</v>
      </c>
      <c r="CY219" s="32">
        <f>IF(AND($BQ219&lt;&gt;$CN$5,$BQ219&lt;=$CN$6,$BQ219&lt;&gt;$CN$7),1,0)</f>
        <v>0</v>
      </c>
      <c r="CZ219" s="32">
        <f>IF(AND($BU219&lt;&gt;$CN$5,$BU219&lt;=$CN$6,$BU219&lt;&gt;$CN$7),1,0)</f>
        <v>0</v>
      </c>
      <c r="DC219" s="32">
        <f>IF(AND($M219&lt;&gt;$DB$5,$M219&lt;=$DB$6,$M219&lt;&gt;$CN$7),1,0)</f>
        <v>0</v>
      </c>
      <c r="DD219" s="32">
        <f>IF(AND($Q219&lt;&gt;$DB$5,$Q219&lt;=$DB$6,$Q219&lt;&gt;$CN$7),1,0)</f>
        <v>0</v>
      </c>
      <c r="DE219" s="32">
        <f>IF(AND($U219&lt;&gt;$DB$5,$U219&lt;=$DB$6,$U219&lt;&gt;$CN$7),1,0)</f>
        <v>0</v>
      </c>
      <c r="DF219" s="32">
        <f>IF(AND($Y219&lt;&gt;$DB$5,$Y219&lt;=$DB$6,$Y219&lt;&gt;$CN$7),1,0)</f>
        <v>0</v>
      </c>
      <c r="DG219" s="32">
        <f>IF(AND($AG219&lt;&gt;$DB$5,$AG219&lt;=$DB$6,$AG219&lt;&gt;$CN$7),1,0)</f>
        <v>0</v>
      </c>
      <c r="DH219" s="32">
        <f>IF(AND($AK219&lt;&gt;$DB$5,$AK219&lt;=$DB$6,$AK219&lt;&gt;$CN$7),1,0)</f>
        <v>0</v>
      </c>
      <c r="DI219" s="32">
        <f>IF(AND($AS219&lt;&gt;$DB$5,$AS219&lt;=$DB$6,$AS219&lt;&gt;$CN$7),1,0)</f>
        <v>0</v>
      </c>
      <c r="DJ219" s="32">
        <f>IF(AND($AW219&lt;&gt;$DB$5,$AW219&lt;=$DB$6,$AW219&lt;&gt;$CN$7),1,0)</f>
        <v>0</v>
      </c>
      <c r="DK219" s="32">
        <f>IF(AND($BE219&lt;&gt;$DB$5,$BE219&lt;=$DB$6,$BE219&lt;&gt;$CN$7),1,0)</f>
        <v>0</v>
      </c>
      <c r="DL219" s="32">
        <f>IF(AND($BI219&lt;&gt;$DB$5,$BI219&lt;=$DB$6,$BI219&lt;&gt;$CN$7),1,0)</f>
        <v>0</v>
      </c>
      <c r="DM219" s="32">
        <f>IF(AND($BQ219&lt;&gt;$DB$5,$BQ219&lt;=$DB$6,$BQ219&lt;&gt;$CN$7),1,0)</f>
        <v>0</v>
      </c>
      <c r="DN219" s="32">
        <f>IF(AND($BU219&lt;&gt;$DB$5,$BU219&lt;=$DB$6,$BU219&lt;&gt;$CN$7),1,0)</f>
        <v>0</v>
      </c>
      <c r="DQ219" s="32">
        <f t="shared" ref="DQ219" si="10879">IF(AND($M219&lt;&gt;$DP$5,$M219&lt;=$DP$6,$M219&lt;&gt;$CN$7),1,0)</f>
        <v>0</v>
      </c>
      <c r="DR219" s="32">
        <f t="shared" ref="DR219" si="10880">IF(AND($Q219&lt;&gt;$DP$5,$Q219&lt;=$DP$6,$Q219&lt;&gt;$CN$7),1,0)</f>
        <v>0</v>
      </c>
      <c r="DS219" s="32">
        <f t="shared" ref="DS219" si="10881">IF(AND($U219&lt;&gt;$DP$5,$U219&lt;=$DP$6,$U219&lt;&gt;$CN$7),1,0)</f>
        <v>0</v>
      </c>
      <c r="DT219" s="32">
        <f t="shared" ref="DT219" si="10882">IF(AND($Y219&lt;&gt;$DP$5,$Y219&lt;=$DP$6,$Y219&lt;&gt;$CN$7),1,0)</f>
        <v>0</v>
      </c>
      <c r="DU219" s="32">
        <f t="shared" ref="DU219" si="10883">IF(AND($AG219&lt;&gt;$DP$5,$AG219&lt;=$DP$6,$AG219&lt;&gt;$CN$7),1,0)</f>
        <v>0</v>
      </c>
      <c r="DV219" s="32">
        <f t="shared" ref="DV219" si="10884">IF(AND($AK219&lt;&gt;$DP$5,$AK219&lt;=$DP$6,$AK219&lt;&gt;$CN$7),1,0)</f>
        <v>0</v>
      </c>
      <c r="DW219" s="32">
        <f t="shared" ref="DW219" si="10885">IF(AND($AS219&lt;&gt;$DP$5,$AS219&lt;=$DP$6,$AS219&lt;&gt;$CN$7),1,0)</f>
        <v>0</v>
      </c>
      <c r="DX219" s="32">
        <f t="shared" ref="DX219" si="10886">IF(AND($AW219&lt;&gt;$DP$5,$AW219&lt;=$DP$6,$AW219&lt;&gt;$CN$7),1,0)</f>
        <v>0</v>
      </c>
      <c r="DY219" s="32">
        <f t="shared" ref="DY219" si="10887">IF(AND($BE219&lt;&gt;$DP$5,$BE219&lt;=$DP$6,$BE219&lt;&gt;$CN$7),1,0)</f>
        <v>0</v>
      </c>
      <c r="DZ219" s="32">
        <f t="shared" ref="DZ219" si="10888">IF(AND($BI219&lt;&gt;$DP$5,$BI219&lt;=$DP$6,$BI219&lt;&gt;$CN$7),1,0)</f>
        <v>0</v>
      </c>
      <c r="EA219" s="32">
        <f t="shared" ref="EA219" si="10889">IF(AND($BQ219&lt;&gt;$DP$5,$BQ219&lt;=$DP$6,$BQ219&lt;&gt;$CN$7),1,0)</f>
        <v>0</v>
      </c>
      <c r="EB219" s="32">
        <f t="shared" ref="EB219" si="10890">IF(AND($BU219&lt;&gt;$DP$5,$BU219&lt;=$DP$6,$BU219&lt;&gt;$CN$7),1,0)</f>
        <v>0</v>
      </c>
      <c r="EE219" s="328">
        <f>IF(M219&lt;&gt;"",IF(M219&lt;=$ED$6,1,IF(L219&gt;$ED$6,0,NETWORKDAYS(L219,$ED$6,祭日リスト)/NETWORKDAYS(L219,M219,祭日リスト)))*$GG219*週間進捗報告書!$G$9,0)</f>
        <v>0</v>
      </c>
      <c r="EF219" s="328">
        <f>IF(Q219&lt;&gt;"",IF(Q219&lt;=$ED$6,1,IF(P219&gt;$ED$6,0,NETWORKDAYS(P219,$ED$6,祭日リスト)/NETWORKDAYS(P219,Q219,祭日リスト)))*$GG219*週間進捗報告書!$G$10,0)</f>
        <v>0</v>
      </c>
      <c r="EG219" s="328">
        <f>IF(U219&lt;&gt;"",IF(U219&lt;=$ED$6,1,IF(T219&gt;$ED$6,0,NETWORKDAYS(T219,$ED$6,祭日リスト)/NETWORKDAYS(T219,U219,祭日リスト)))*$GG219*週間進捗報告書!$G$11,0)</f>
        <v>0</v>
      </c>
      <c r="EH219" s="328">
        <f>IF(Y219&lt;&gt;"",IF(Y219&lt;=$ED$6,1,IF(X219&gt;$ED$6,0,NETWORKDAYS(X219,$ED$6,祭日リスト)/NETWORKDAYS(X219,Y219,祭日リスト)))*$GG219*週間進捗報告書!$G$12,0)</f>
        <v>0</v>
      </c>
      <c r="EI219" s="328">
        <f>IF(AG219&lt;&gt;"",IF(AG219&lt;=$ED$6,1,IF(AF219&gt;$ED$6,0,NETWORKDAYS(AF219,$ED$6,祭日リスト)/NETWORKDAYS(AF219,AG219,祭日リスト)))*$GG219*週間進捗報告書!$G$13,0)</f>
        <v>0</v>
      </c>
      <c r="EJ219" s="328">
        <f>IF(AK219&lt;&gt;"",IF(AK219&lt;=$ED$6,1,IF(AJ219&gt;$ED$6,0,NETWORKDAYS(AJ219,$ED$6,祭日リスト)/NETWORKDAYS(AJ219,AK219,祭日リスト)))*$GG219*週間進捗報告書!$G$14,0)</f>
        <v>0</v>
      </c>
      <c r="EK219" s="328">
        <f>IF(AS219&lt;&gt;"",IF(AS219&lt;=$ED$6,1,IF(AR219&gt;$ED$6,0,NETWORKDAYS(AR219,$ED$6,祭日リスト)/NETWORKDAYS(AR219,AS219,祭日リスト)))*$GG219*週間進捗報告書!$G$15,0)</f>
        <v>0</v>
      </c>
      <c r="EL219" s="328">
        <f>IF(AW219&lt;&gt;"",IF(AW219&lt;=$ED$6,1,IF(AV219&gt;$ED$6,0,NETWORKDAYS(AV219,$ED$6,祭日リスト)/NETWORKDAYS(AV219,AW219,祭日リスト)))*$GG219*週間進捗報告書!$G$16,0)</f>
        <v>0</v>
      </c>
      <c r="EM219" s="328">
        <f>IF(BE219&lt;&gt;"",IF(BE219&lt;=$ED$6,1,IF(BD219&gt;$ED$6,0,NETWORKDAYS(BD219,$ED$6,祭日リスト)/NETWORKDAYS(BD219,BE219,祭日リスト)))*$GG219*週間進捗報告書!$G$17,0)</f>
        <v>0</v>
      </c>
      <c r="EN219" s="328">
        <f>IF(BI219&lt;&gt;"",IF(BI219&lt;=$ED$6,1,IF(BH219&gt;$ED$6,0,NETWORKDAYS(BH219,$ED$6,祭日リスト)/NETWORKDAYS(BH219,BI219,祭日リスト)))*$GG219*週間進捗報告書!$G$18,0)</f>
        <v>0</v>
      </c>
      <c r="EO219" s="328">
        <f>IF(BQ219&lt;&gt;"",IF(BQ219&lt;=$ED$6,1,IF(BP219&gt;$ED$6,0,NETWORKDAYS(BP219,$ED$6,祭日リスト)/NETWORKDAYS(BP219,BQ219,祭日リスト)))*$GG219*週間進捗報告書!$G$19,0)</f>
        <v>0</v>
      </c>
      <c r="EP219" s="328">
        <f>IF(BU219&lt;&gt;"",IF(BU219&lt;=$ED$6,1,IF(BT219&gt;$ED$6,0,NETWORKDAYS(BT219,$ED$6,祭日リスト)/NETWORKDAYS(BT219,BU219,祭日リスト)))*$GG219*週間進捗報告書!$G$20,0)</f>
        <v>0</v>
      </c>
      <c r="ER219" s="547">
        <f t="shared" ref="ER219:FC219" si="10891">EE219-EE220</f>
        <v>0</v>
      </c>
      <c r="ES219" s="547">
        <f t="shared" si="10891"/>
        <v>0</v>
      </c>
      <c r="ET219" s="547">
        <f t="shared" si="10891"/>
        <v>0</v>
      </c>
      <c r="EU219" s="547">
        <f t="shared" si="10891"/>
        <v>0</v>
      </c>
      <c r="EV219" s="547">
        <f t="shared" si="10891"/>
        <v>0</v>
      </c>
      <c r="EW219" s="547">
        <f t="shared" si="10891"/>
        <v>0</v>
      </c>
      <c r="EX219" s="547">
        <f t="shared" si="10891"/>
        <v>0</v>
      </c>
      <c r="EY219" s="547">
        <f t="shared" si="10891"/>
        <v>0</v>
      </c>
      <c r="EZ219" s="547">
        <f t="shared" si="10891"/>
        <v>0</v>
      </c>
      <c r="FA219" s="547">
        <f t="shared" si="10891"/>
        <v>0</v>
      </c>
      <c r="FB219" s="547">
        <f t="shared" si="10891"/>
        <v>0</v>
      </c>
      <c r="FC219" s="547">
        <f t="shared" si="10891"/>
        <v>0</v>
      </c>
      <c r="FD219" s="547">
        <f t="shared" ref="FD219" si="10892">SUM(ER219:FC220)</f>
        <v>0</v>
      </c>
      <c r="FE219" s="333"/>
      <c r="FG219" s="32">
        <f>IF(AND($M219&lt;&gt;$FF$7),1,0)</f>
        <v>0</v>
      </c>
      <c r="FH219" s="32">
        <f>IF(AND($Q219&lt;&gt;$FF$7),1,0)</f>
        <v>0</v>
      </c>
      <c r="FI219" s="32">
        <f>IF(AND($U219&lt;&gt;$FF$7),1,0)</f>
        <v>0</v>
      </c>
      <c r="FJ219" s="32">
        <f>IF(AND($Y219&lt;&gt;$FF$7),1,0)</f>
        <v>0</v>
      </c>
      <c r="FK219" s="32">
        <f>IF(AND($AG219&lt;&gt;$FF$7),1,0)</f>
        <v>0</v>
      </c>
      <c r="FL219" s="32">
        <f>IF(AND($AK219&lt;&gt;$FF$7),1,0)</f>
        <v>0</v>
      </c>
      <c r="FM219" s="32">
        <f>IF(AND($AS219&lt;&gt;$FF$7),1,0)</f>
        <v>0</v>
      </c>
      <c r="FN219" s="32">
        <f>IF(AND($AW219&lt;&gt;$FF$7),1,0)</f>
        <v>0</v>
      </c>
      <c r="FO219" s="32">
        <f>IF(AND($BE219&lt;&gt;$FF$7),1,0)</f>
        <v>0</v>
      </c>
      <c r="FP219" s="32">
        <f>IF(AND($BI219&lt;&gt;$FF$7),1,0)</f>
        <v>0</v>
      </c>
      <c r="FQ219" s="32">
        <f>IF(AND($BQ219&lt;&gt;$FF$7),1,0)</f>
        <v>0</v>
      </c>
      <c r="FR219" s="32">
        <f>IF(AND($BU219&lt;&gt;$FF$7),1,0)</f>
        <v>0</v>
      </c>
      <c r="FU219" s="294">
        <f t="shared" ref="FU219" si="10893">IF($K219&lt;&gt;"NG",$GG219,0)</f>
        <v>0</v>
      </c>
      <c r="FV219" s="294">
        <f t="shared" ref="FV219" si="10894">IF($O219&lt;&gt;"NG",$GG219,0)</f>
        <v>0</v>
      </c>
      <c r="FW219" s="294">
        <f t="shared" ref="FW219" si="10895">IF($S219&lt;&gt;"NG",$GG219,0)</f>
        <v>0</v>
      </c>
      <c r="FX219" s="294">
        <f t="shared" ref="FX219" si="10896">IF($W219&lt;&gt;"NG",$GG219,0)</f>
        <v>0</v>
      </c>
      <c r="FY219" s="294">
        <f t="shared" ref="FY219" si="10897">IF($AE219&lt;&gt;"NG",$GG219,0)</f>
        <v>0</v>
      </c>
      <c r="FZ219" s="294">
        <f t="shared" ref="FZ219" si="10898">IF($AI219&lt;&gt;"NG",$GG219,0)</f>
        <v>0</v>
      </c>
      <c r="GA219" s="294">
        <f t="shared" ref="GA219" si="10899">IF($AQ219&lt;&gt;"NG",$GG219,0)</f>
        <v>0</v>
      </c>
      <c r="GB219" s="294">
        <f t="shared" ref="GB219" si="10900">IF($AU219&lt;&gt;"NG",$GG219,0)</f>
        <v>0</v>
      </c>
      <c r="GC219" s="294">
        <f t="shared" ref="GC219" si="10901">IF($BC219&lt;&gt;"NG",$GG219,0)</f>
        <v>0</v>
      </c>
      <c r="GD219" s="294">
        <f t="shared" ref="GD219" si="10902">IF($BG219&lt;&gt;"NG",$GG219,0)</f>
        <v>0</v>
      </c>
      <c r="GE219" s="294">
        <f t="shared" ref="GE219" si="10903">IF($BO219&lt;&gt;"NG",$GG219,0)</f>
        <v>0</v>
      </c>
      <c r="GF219" s="294">
        <f t="shared" ref="GF219" si="10904">IF($BS219&lt;&gt;"NG",$GG219,0)</f>
        <v>0</v>
      </c>
      <c r="GG219" s="294" t="e">
        <f>VLOOKUP($D219,リスト!$D:$S,15,FALSE)</f>
        <v>#N/A</v>
      </c>
      <c r="GH219" s="2" t="e">
        <f>INDEX(リスト!$V:$V,MATCH(中日程計画表!$D219,リスト!$D:$D,0))</f>
        <v>#N/A</v>
      </c>
      <c r="GI219" s="2" t="e">
        <f>INDEX(リスト!$A:$A,MATCH(中日程計画表!$D219,リスト!$D:$D,0))</f>
        <v>#N/A</v>
      </c>
      <c r="GJ219" s="2" t="e">
        <f>INDEX(リスト!$U:$U,MATCH(中日程計画表!$D219,リスト!$D:$D,0))</f>
        <v>#N/A</v>
      </c>
      <c r="GK219" s="5" t="e">
        <f>INDEX(リスト!$W:$W,MATCH(中日程計画表!$D219,リスト!$D:$D,0))</f>
        <v>#N/A</v>
      </c>
      <c r="GL219" s="2" t="s">
        <v>200</v>
      </c>
      <c r="GM219" s="296">
        <f>D219</f>
        <v>0</v>
      </c>
      <c r="GN219" s="296">
        <f>E219</f>
        <v>0</v>
      </c>
      <c r="GU219" s="460" t="str">
        <f t="shared" ref="GU219" si="10905">AE219</f>
        <v>NG</v>
      </c>
      <c r="GV219" s="460">
        <f t="shared" ref="GV219" si="10906">EI219</f>
        <v>0</v>
      </c>
      <c r="GW219" s="460">
        <f t="shared" ref="GW219" si="10907">EI220</f>
        <v>0</v>
      </c>
      <c r="GX219" s="462">
        <f t="shared" ref="GX219" si="10908">EV219</f>
        <v>0</v>
      </c>
      <c r="GY219" s="460" t="str">
        <f t="shared" ref="GY219" si="10909">AI219</f>
        <v>NG</v>
      </c>
      <c r="GZ219" s="460">
        <f t="shared" ref="GZ219" si="10910">EJ219</f>
        <v>0</v>
      </c>
      <c r="HA219" s="460">
        <f t="shared" ref="HA219" si="10911">EJ220</f>
        <v>0</v>
      </c>
      <c r="HB219" s="462">
        <f t="shared" ref="HB219" si="10912">EW219</f>
        <v>0</v>
      </c>
      <c r="HC219" s="460" t="str">
        <f t="shared" ref="HC219" si="10913">AQ219</f>
        <v>NG</v>
      </c>
      <c r="HD219" s="460">
        <f t="shared" ref="HD219" si="10914">EK219</f>
        <v>0</v>
      </c>
      <c r="HE219" s="460">
        <f t="shared" ref="HE219" si="10915">EK220</f>
        <v>0</v>
      </c>
      <c r="HF219" s="462">
        <f t="shared" ref="HF219" si="10916">EX219</f>
        <v>0</v>
      </c>
      <c r="HG219" s="460" t="str">
        <f t="shared" ref="HG219" si="10917">AU219</f>
        <v>NG</v>
      </c>
      <c r="HH219" s="460">
        <f t="shared" ref="HH219" si="10918">EL219</f>
        <v>0</v>
      </c>
      <c r="HI219" s="460">
        <f t="shared" ref="HI219" si="10919">EL220</f>
        <v>0</v>
      </c>
      <c r="HJ219" s="462">
        <f t="shared" ref="HJ219" si="10920">EY219</f>
        <v>0</v>
      </c>
      <c r="HK219" s="460" t="str">
        <f t="shared" ref="HK219" si="10921">BC219</f>
        <v>NG</v>
      </c>
      <c r="HL219" s="460">
        <f t="shared" ref="HL219" si="10922">EM219</f>
        <v>0</v>
      </c>
      <c r="HM219" s="460">
        <f t="shared" ref="HM219" si="10923">EM220</f>
        <v>0</v>
      </c>
      <c r="HN219" s="462">
        <f t="shared" ref="HN219" si="10924">EZ219</f>
        <v>0</v>
      </c>
      <c r="HO219" s="460" t="str">
        <f t="shared" ref="HO219" si="10925">BG219</f>
        <v>NG</v>
      </c>
      <c r="HP219" s="460">
        <f t="shared" ref="HP219" si="10926">EN219</f>
        <v>0</v>
      </c>
      <c r="HQ219" s="460">
        <f t="shared" ref="HQ219" si="10927">EN220</f>
        <v>0</v>
      </c>
      <c r="HR219" s="462">
        <f t="shared" ref="HR219" si="10928">FA219</f>
        <v>0</v>
      </c>
      <c r="HS219" s="332"/>
    </row>
    <row r="220" spans="1:227" ht="12" customHeight="1">
      <c r="A220" s="489"/>
      <c r="B220" s="487"/>
      <c r="C220" s="475"/>
      <c r="D220" s="485"/>
      <c r="E220" s="483"/>
      <c r="F220" s="317"/>
      <c r="G220" s="317"/>
      <c r="H220" s="317"/>
      <c r="I220" s="317"/>
      <c r="J220" s="316"/>
      <c r="K220" s="481"/>
      <c r="L220" s="77"/>
      <c r="M220" s="77"/>
      <c r="N220" s="471"/>
      <c r="O220" s="475"/>
      <c r="P220" s="77"/>
      <c r="Q220" s="77"/>
      <c r="R220" s="471"/>
      <c r="S220" s="475"/>
      <c r="T220" s="77"/>
      <c r="U220" s="77"/>
      <c r="V220" s="471"/>
      <c r="W220" s="473"/>
      <c r="X220" s="247"/>
      <c r="Y220" s="77"/>
      <c r="Z220" s="479"/>
      <c r="AA220" s="477"/>
      <c r="AB220" s="80"/>
      <c r="AC220" s="80"/>
      <c r="AD220" s="471"/>
      <c r="AE220" s="473"/>
      <c r="AF220" s="77"/>
      <c r="AG220" s="77"/>
      <c r="AH220" s="471"/>
      <c r="AI220" s="473"/>
      <c r="AJ220" s="247"/>
      <c r="AK220" s="77"/>
      <c r="AL220" s="479"/>
      <c r="AM220" s="477"/>
      <c r="AN220" s="80"/>
      <c r="AO220" s="80"/>
      <c r="AP220" s="471"/>
      <c r="AQ220" s="473"/>
      <c r="AR220" s="77"/>
      <c r="AS220" s="77"/>
      <c r="AT220" s="471"/>
      <c r="AU220" s="473"/>
      <c r="AV220" s="77"/>
      <c r="AW220" s="77"/>
      <c r="AX220" s="471"/>
      <c r="AY220" s="477"/>
      <c r="AZ220" s="80"/>
      <c r="BA220" s="80"/>
      <c r="BB220" s="471"/>
      <c r="BC220" s="475"/>
      <c r="BD220" s="77"/>
      <c r="BE220" s="77"/>
      <c r="BF220" s="471"/>
      <c r="BG220" s="473"/>
      <c r="BH220" s="77"/>
      <c r="BI220" s="77"/>
      <c r="BJ220" s="471"/>
      <c r="BK220" s="477"/>
      <c r="BL220" s="80"/>
      <c r="BM220" s="80"/>
      <c r="BN220" s="471"/>
      <c r="BO220" s="475"/>
      <c r="BP220" s="77"/>
      <c r="BQ220" s="77"/>
      <c r="BR220" s="471"/>
      <c r="BS220" s="473"/>
      <c r="BT220" s="77"/>
      <c r="BU220" s="77"/>
      <c r="BV220" s="471"/>
      <c r="BW220" s="469"/>
      <c r="BX220" s="467"/>
      <c r="BY220" s="490"/>
      <c r="CA220" s="19">
        <f t="shared" ref="CA220" si="10929">IF(AND($N219=1,$M220&lt;&gt;$BZ$7),1,0)</f>
        <v>0</v>
      </c>
      <c r="CB220" s="19">
        <f t="shared" ref="CB220" si="10930">IF(AND($R219=1,$Q220&lt;&gt;$BZ$7),1,0)</f>
        <v>0</v>
      </c>
      <c r="CC220" s="19">
        <f t="shared" ref="CC220" si="10931">IF(AND($V219=1,$U220&lt;&gt;$BZ$7),1,0)</f>
        <v>0</v>
      </c>
      <c r="CD220" s="19">
        <f t="shared" ref="CD220" si="10932">IF(AND($Z219=1,$Y220&lt;&gt;$BZ$7),1,0)</f>
        <v>0</v>
      </c>
      <c r="CE220" s="19">
        <f t="shared" ref="CE220" si="10933">IF(AND($AH219=1,$AG220&lt;&gt;$BZ$7),1,0)</f>
        <v>0</v>
      </c>
      <c r="CF220" s="19">
        <f t="shared" ref="CF220" si="10934">IF(AND($AL219=1,$AK220&lt;&gt;$BZ$7),1,0)</f>
        <v>0</v>
      </c>
      <c r="CG220" s="19">
        <f t="shared" ref="CG220" si="10935">IF(AND($AT219=1,$AS220&lt;&gt;$BZ$7),1,0)</f>
        <v>0</v>
      </c>
      <c r="CH220" s="19">
        <f t="shared" ref="CH220" si="10936">IF(AND($AX219=1,$AW220&lt;&gt;$BZ$7),1,0)</f>
        <v>0</v>
      </c>
      <c r="CI220" s="19">
        <f t="shared" ref="CI220" si="10937">IF(AND($BF219=1,$BE220&lt;&gt;$BZ$7),1,0)</f>
        <v>0</v>
      </c>
      <c r="CJ220" s="19">
        <f t="shared" ref="CJ220" si="10938">IF(AND($BJ219=1,$BI220&lt;&gt;$BZ$7),1,0)</f>
        <v>0</v>
      </c>
      <c r="CK220" s="19">
        <f t="shared" ref="CK220" si="10939">IF(AND($BR219=1,$BQ220&lt;&gt;$BZ$7),1,0)</f>
        <v>0</v>
      </c>
      <c r="CL220" s="19">
        <f t="shared" ref="CL220" si="10940">IF(AND($BV219=1,$BU220&lt;&gt;$BZ$7),1,0)</f>
        <v>0</v>
      </c>
      <c r="CO220" s="19">
        <f>IF(AND($M220&lt;&gt;$CN$7,$M220&lt;=$CN$6),1,0)</f>
        <v>0</v>
      </c>
      <c r="CP220" s="19">
        <f>IF(AND($Q220&lt;&gt;$CN$7,$Q220&lt;=$CN$6),1,0)</f>
        <v>0</v>
      </c>
      <c r="CQ220" s="19">
        <f>IF(AND($U220&lt;&gt;$CN$7,$U220&lt;=$CN$6),1,0)</f>
        <v>0</v>
      </c>
      <c r="CR220" s="19">
        <f>IF(AND($Y220&lt;&gt;$CN$7,$Y220&lt;=$CN$6),1,0)</f>
        <v>0</v>
      </c>
      <c r="CS220" s="19">
        <f>IF(AND($AG220&lt;&gt;$CN$7,$AG220&lt;=$CN$6),1,0)</f>
        <v>0</v>
      </c>
      <c r="CT220" s="19">
        <f>IF(AND($AK220&lt;&gt;$CN$7,$AK220&lt;=$CN$6),1,0)</f>
        <v>0</v>
      </c>
      <c r="CU220" s="19">
        <f>IF(AND($AS220&lt;&gt;$CN$7,$AS220&lt;=$CN$6),1,0)</f>
        <v>0</v>
      </c>
      <c r="CV220" s="19">
        <f>IF(AND($AW220&lt;&gt;$CN$7,$AW220&lt;=$CN$6),1,0)</f>
        <v>0</v>
      </c>
      <c r="CW220" s="19">
        <f>IF(AND($BE220&lt;&gt;$CN$7,$BE220&lt;=$CN$6),1,0)</f>
        <v>0</v>
      </c>
      <c r="CX220" s="19">
        <f>IF(AND($BI220&lt;&gt;$CN$7,$BI220&lt;=$CN$6),1,0)</f>
        <v>0</v>
      </c>
      <c r="CY220" s="19">
        <f>IF(AND($BQ220&lt;&gt;$CN$7,$BQ220&lt;=$CN$6),1,0)</f>
        <v>0</v>
      </c>
      <c r="CZ220" s="19">
        <f>IF(AND($BU220&lt;&gt;$CN$7,$BU220&lt;=$CN$6),1,0)</f>
        <v>0</v>
      </c>
      <c r="DC220" s="19">
        <f>IF($N219=1,1,0)</f>
        <v>0</v>
      </c>
      <c r="DD220" s="19">
        <f>IF($R219=1,1,0)</f>
        <v>0</v>
      </c>
      <c r="DE220" s="19">
        <f>IF($V219=1,1,0)</f>
        <v>0</v>
      </c>
      <c r="DF220" s="19">
        <f>IF($Z219=1,1,0)</f>
        <v>0</v>
      </c>
      <c r="DG220" s="19">
        <f>IF($AH219=1,1,0)</f>
        <v>0</v>
      </c>
      <c r="DH220" s="19">
        <f>IF($AL219=1,1,0)</f>
        <v>0</v>
      </c>
      <c r="DI220" s="19">
        <f>IF($AT219=1,1,0)</f>
        <v>0</v>
      </c>
      <c r="DJ220" s="19">
        <f>IF($AX219=1,1,0)</f>
        <v>0</v>
      </c>
      <c r="DK220" s="19">
        <f>IF($BF219=1,1,0)</f>
        <v>0</v>
      </c>
      <c r="DL220" s="19">
        <f>IF($BJ219=1,1,0)</f>
        <v>0</v>
      </c>
      <c r="DM220" s="19">
        <f>IF($BR219=1,1,0)</f>
        <v>0</v>
      </c>
      <c r="DN220" s="19">
        <f>IF($BV219=1,1,0)</f>
        <v>0</v>
      </c>
      <c r="DQ220" s="19">
        <f t="shared" ref="DQ220" si="10941">IF($N219=1,1,0)</f>
        <v>0</v>
      </c>
      <c r="DR220" s="19">
        <f t="shared" ref="DR220" si="10942">IF($R219=1,1,0)</f>
        <v>0</v>
      </c>
      <c r="DS220" s="19">
        <f t="shared" ref="DS220" si="10943">IF($V219=1,1,0)</f>
        <v>0</v>
      </c>
      <c r="DT220" s="19">
        <f t="shared" ref="DT220" si="10944">IF($Z219=1,1,0)</f>
        <v>0</v>
      </c>
      <c r="DU220" s="19">
        <f t="shared" ref="DU220" si="10945">IF($AH219=1,1,0)</f>
        <v>0</v>
      </c>
      <c r="DV220" s="19">
        <f t="shared" ref="DV220" si="10946">IF($AL219=1,1,0)</f>
        <v>0</v>
      </c>
      <c r="DW220" s="19">
        <f t="shared" ref="DW220" si="10947">IF($AT219=1,1,0)</f>
        <v>0</v>
      </c>
      <c r="DX220" s="19">
        <f t="shared" ref="DX220" si="10948">IF($AX219=1,1,0)</f>
        <v>0</v>
      </c>
      <c r="DY220" s="19">
        <f t="shared" ref="DY220" si="10949">IF($BF219=1,1,0)</f>
        <v>0</v>
      </c>
      <c r="DZ220" s="19">
        <f t="shared" ref="DZ220" si="10950">IF($BJ219=1,1,0)</f>
        <v>0</v>
      </c>
      <c r="EA220" s="19">
        <f t="shared" ref="EA220" si="10951">IF($BR219=1,1,0)</f>
        <v>0</v>
      </c>
      <c r="EB220" s="19">
        <f t="shared" ref="EB220" si="10952">IF($BV219=1,1,0)</f>
        <v>0</v>
      </c>
      <c r="EE220" s="329">
        <f>N219*$FU220*週間進捗報告書!$G$9</f>
        <v>0</v>
      </c>
      <c r="EF220" s="329">
        <f>R219*$FV220*週間進捗報告書!$G$10</f>
        <v>0</v>
      </c>
      <c r="EG220" s="329">
        <f>V219*$FW220*週間進捗報告書!$G$11</f>
        <v>0</v>
      </c>
      <c r="EH220" s="329">
        <f>Z219*$FX220*週間進捗報告書!$G$12</f>
        <v>0</v>
      </c>
      <c r="EI220" s="329">
        <f>AH219*$FY220*週間進捗報告書!$G$13</f>
        <v>0</v>
      </c>
      <c r="EJ220" s="329">
        <f>AL219*$FZ220*週間進捗報告書!$G$14</f>
        <v>0</v>
      </c>
      <c r="EK220" s="329">
        <f>AT219*$GA220*週間進捗報告書!$G$15</f>
        <v>0</v>
      </c>
      <c r="EL220" s="329">
        <f>AX219*$GB220*週間進捗報告書!$G$16</f>
        <v>0</v>
      </c>
      <c r="EM220" s="329">
        <f>BF219*$GC220*週間進捗報告書!$G$17</f>
        <v>0</v>
      </c>
      <c r="EN220" s="329">
        <f>BJ219*$GD220*週間進捗報告書!$G$18</f>
        <v>0</v>
      </c>
      <c r="EO220" s="329">
        <f>BR219*$GE220*週間進捗報告書!$G$19</f>
        <v>0</v>
      </c>
      <c r="EP220" s="329">
        <f>BV219*$GF220*週間進捗報告書!$G$20</f>
        <v>0</v>
      </c>
      <c r="ER220" s="547"/>
      <c r="ES220" s="547"/>
      <c r="ET220" s="547"/>
      <c r="EU220" s="547"/>
      <c r="EV220" s="547"/>
      <c r="EW220" s="547"/>
      <c r="EX220" s="547"/>
      <c r="EY220" s="547"/>
      <c r="EZ220" s="547"/>
      <c r="FA220" s="547"/>
      <c r="FB220" s="547"/>
      <c r="FC220" s="547"/>
      <c r="FD220" s="547"/>
      <c r="FE220" s="332"/>
      <c r="FG220" s="19"/>
      <c r="FH220" s="19"/>
      <c r="FI220" s="19"/>
      <c r="FJ220" s="19"/>
      <c r="FK220" s="19"/>
      <c r="FL220" s="19"/>
      <c r="FM220" s="19"/>
      <c r="FN220" s="19"/>
      <c r="FO220" s="19"/>
      <c r="FP220" s="19"/>
      <c r="FQ220" s="19"/>
      <c r="FR220" s="19"/>
      <c r="FU220" s="295">
        <f t="shared" ref="FU220" si="10953">FU219</f>
        <v>0</v>
      </c>
      <c r="FV220" s="295">
        <f t="shared" ref="FV220" si="10954">FV219</f>
        <v>0</v>
      </c>
      <c r="FW220" s="295">
        <f t="shared" ref="FW220" si="10955">FW219</f>
        <v>0</v>
      </c>
      <c r="FX220" s="295">
        <f t="shared" ref="FX220" si="10956">FX219</f>
        <v>0</v>
      </c>
      <c r="FY220" s="295">
        <f t="shared" ref="FY220" si="10957">FY219</f>
        <v>0</v>
      </c>
      <c r="FZ220" s="295">
        <f t="shared" ref="FZ220" si="10958">FZ219</f>
        <v>0</v>
      </c>
      <c r="GA220" s="295">
        <f t="shared" ref="GA220" si="10959">GA219</f>
        <v>0</v>
      </c>
      <c r="GB220" s="295">
        <f t="shared" ref="GB220" si="10960">GB219</f>
        <v>0</v>
      </c>
      <c r="GC220" s="295">
        <f t="shared" ref="GC220" si="10961">GC219</f>
        <v>0</v>
      </c>
      <c r="GD220" s="295">
        <f t="shared" ref="GD220" si="10962">GD219</f>
        <v>0</v>
      </c>
      <c r="GE220" s="295">
        <f t="shared" ref="GE220" si="10963">GE219</f>
        <v>0</v>
      </c>
      <c r="GF220" s="295">
        <f t="shared" ref="GF220" si="10964">GF219</f>
        <v>0</v>
      </c>
      <c r="GG220" s="295" t="e">
        <f t="shared" ref="GG220" si="10965">GG219</f>
        <v>#N/A</v>
      </c>
      <c r="GH220" s="2" t="e">
        <f>INDEX(リスト!$V:$V,MATCH(中日程計画表!$D219,リスト!$D:$D,0))</f>
        <v>#N/A</v>
      </c>
      <c r="GI220" s="2" t="e">
        <f>INDEX(リスト!$A:$A,MATCH(中日程計画表!$D219,リスト!$D:$D,0))</f>
        <v>#N/A</v>
      </c>
      <c r="GJ220" s="2" t="e">
        <f>INDEX(リスト!$U:$U,MATCH(中日程計画表!$D219,リスト!$D:$D,0))</f>
        <v>#N/A</v>
      </c>
      <c r="GK220" s="5" t="e">
        <f>INDEX(リスト!$W:$W,MATCH(中日程計画表!$D219,リスト!$D:$D,0))</f>
        <v>#N/A</v>
      </c>
      <c r="GL220" s="2" t="s">
        <v>201</v>
      </c>
      <c r="GM220" s="296">
        <f t="shared" ref="GM220" si="10966">GM219</f>
        <v>0</v>
      </c>
      <c r="GN220" s="296">
        <f t="shared" ref="GN220" si="10967">GN219</f>
        <v>0</v>
      </c>
      <c r="GU220" s="461"/>
      <c r="GV220" s="460"/>
      <c r="GW220" s="460"/>
      <c r="GX220" s="461"/>
      <c r="GY220" s="461"/>
      <c r="GZ220" s="460"/>
      <c r="HA220" s="460"/>
      <c r="HB220" s="461"/>
      <c r="HC220" s="461"/>
      <c r="HD220" s="460"/>
      <c r="HE220" s="460"/>
      <c r="HF220" s="461"/>
      <c r="HG220" s="461"/>
      <c r="HH220" s="460"/>
      <c r="HI220" s="460"/>
      <c r="HJ220" s="461"/>
      <c r="HK220" s="461"/>
      <c r="HL220" s="460"/>
      <c r="HM220" s="460"/>
      <c r="HN220" s="461"/>
      <c r="HO220" s="461"/>
      <c r="HP220" s="460"/>
      <c r="HQ220" s="460"/>
      <c r="HR220" s="461"/>
      <c r="HS220" s="4"/>
    </row>
    <row r="221" spans="1:227" ht="12" customHeight="1">
      <c r="A221" s="488" t="str">
        <f t="shared" ref="A221" ca="1" si="10968">INDIRECT("リスト!A"&amp;B221+6)</f>
        <v/>
      </c>
      <c r="B221" s="486">
        <f t="shared" ref="B221" si="10969">ROUNDDOWN((ROW()-6)/2,0)+1</f>
        <v>108</v>
      </c>
      <c r="C221" s="474" t="str">
        <f>機能グループ名</f>
        <v/>
      </c>
      <c r="D221" s="484">
        <f>機能ID</f>
        <v>0</v>
      </c>
      <c r="E221" s="482">
        <f>機能名</f>
        <v>0</v>
      </c>
      <c r="F221" s="315"/>
      <c r="G221" s="315"/>
      <c r="H221" s="315"/>
      <c r="I221" s="315"/>
      <c r="J221" s="316"/>
      <c r="K221" s="480" t="str">
        <f>担当者_SR</f>
        <v>NG</v>
      </c>
      <c r="L221" s="76"/>
      <c r="M221" s="76"/>
      <c r="N221" s="470"/>
      <c r="O221" s="474" t="str">
        <f>担当者_SRR</f>
        <v>NG</v>
      </c>
      <c r="P221" s="76"/>
      <c r="Q221" s="76"/>
      <c r="R221" s="470"/>
      <c r="S221" s="474" t="str">
        <f>担当者_DS</f>
        <v>NG</v>
      </c>
      <c r="T221" s="76"/>
      <c r="U221" s="76"/>
      <c r="V221" s="470"/>
      <c r="W221" s="472" t="str">
        <f>担当者_DSR</f>
        <v>NG</v>
      </c>
      <c r="X221" s="76"/>
      <c r="Y221" s="76"/>
      <c r="Z221" s="470"/>
      <c r="AA221" s="476"/>
      <c r="AB221" s="79"/>
      <c r="AC221" s="79"/>
      <c r="AD221" s="470">
        <f>IF(AC222 &lt;&gt; "",1,0)</f>
        <v>0</v>
      </c>
      <c r="AE221" s="472" t="str">
        <f>担当者_CD</f>
        <v>NG</v>
      </c>
      <c r="AF221" s="76"/>
      <c r="AG221" s="76"/>
      <c r="AH221" s="470"/>
      <c r="AI221" s="472" t="str">
        <f>担当者_DD</f>
        <v>NG</v>
      </c>
      <c r="AJ221" s="76"/>
      <c r="AK221" s="76"/>
      <c r="AL221" s="470"/>
      <c r="AM221" s="476"/>
      <c r="AN221" s="79"/>
      <c r="AO221" s="79"/>
      <c r="AP221" s="470">
        <f>IF(AO222 &lt;&gt; "",1,0)</f>
        <v>0</v>
      </c>
      <c r="AQ221" s="472" t="str">
        <f>担当者_MCL</f>
        <v>NG</v>
      </c>
      <c r="AR221" s="76"/>
      <c r="AS221" s="76"/>
      <c r="AT221" s="470"/>
      <c r="AU221" s="472" t="str">
        <f>担当者_MCLR</f>
        <v>NG</v>
      </c>
      <c r="AV221" s="76"/>
      <c r="AW221" s="76"/>
      <c r="AX221" s="470"/>
      <c r="AY221" s="476"/>
      <c r="AZ221" s="79"/>
      <c r="BA221" s="79"/>
      <c r="BB221" s="470">
        <f>IF(BA222 &lt;&gt; "",1,0)</f>
        <v>0</v>
      </c>
      <c r="BC221" s="474" t="str">
        <f>担当者_MT</f>
        <v>NG</v>
      </c>
      <c r="BD221" s="76"/>
      <c r="BE221" s="76"/>
      <c r="BF221" s="470"/>
      <c r="BG221" s="472" t="str">
        <f>担当者_M検</f>
        <v>NG</v>
      </c>
      <c r="BH221" s="76"/>
      <c r="BI221" s="76"/>
      <c r="BJ221" s="470"/>
      <c r="BK221" s="476"/>
      <c r="BL221" s="79"/>
      <c r="BM221" s="79"/>
      <c r="BN221" s="470">
        <v>0</v>
      </c>
      <c r="BO221" s="474" t="str">
        <f>担当者_モテ</f>
        <v>NG</v>
      </c>
      <c r="BP221" s="76"/>
      <c r="BQ221" s="76"/>
      <c r="BR221" s="470"/>
      <c r="BS221" s="472" t="str">
        <f>担当者_モテR</f>
        <v>NG</v>
      </c>
      <c r="BT221" s="76"/>
      <c r="BU221" s="76"/>
      <c r="BV221" s="470"/>
      <c r="BW221" s="468">
        <f t="shared" ref="BW221" si="10970">IFERROR(SUM(IF(K221&lt;&gt;"NG",N221*K$1,0),IF(O221&lt;&gt;"NG",R221*O$1,0),IF(S221&lt;&gt;"NG",V221*S$1,0),IF(W221&lt;&gt;"NG",Z221*W$1,0),IF(AA221&lt;&gt;"NG",AD221*AA$1,0),IF(AE221&lt;&gt;"NG",AH221*AE$1,0),IF(AI221&lt;&gt;"NG",AL221*AI$1,0),IF(AM221&lt;&gt;"NG",AP221*AM$1,0),IF(AQ221&lt;&gt;"NG",AT221*AQ$1,0),IF(AU221&lt;&gt;"NG",AX221*AU$1,0),IF(AY221&lt;&gt;"NG",BB221*AY$1,0),IF(BC221&lt;&gt;"NG",BF221*BC$1,0),IF(BG221&lt;&gt;"NG",BJ221*BG$1,0),IF(BK221&lt;&gt;"NG",BN221*BK$1,0),IF(BO221&lt;&gt;"NG",BR221*BO$1,0),IF(BS221&lt;&gt;"NG",BV221*BS$1,0))/SUM(IF(K221&lt;&gt;"NG",K$1,0),IF(O221&lt;&gt;"NG",O$1,0),IF(S221&lt;&gt;"NG",S$1,0),IF(W221&lt;&gt;"NG",W$1,0),IF(AA221&lt;&gt;"NG",AA$1,0),IF(AE221&lt;&gt;"NG",AE$1,0),IF(AI221&lt;&gt;"NG",AI$1,0),IF(AM221&lt;&gt;"NG",AM$1,0),IF(AQ221&lt;&gt;"NG",AQ$1,0),IF(AU221&lt;&gt;"NG",AU$1,0),IF(AY221&lt;&gt;"NG",AY$1,0),IF(BC221&lt;&gt;"NG",BC$1,0),IF(BG221&lt;&gt;"NG",BG$1,0),IF(BK221&lt;&gt;"NG",BK$1,0),IF(BO221&lt;&gt;"NG",BO$1,0),IF(BS221&lt;&gt;"NG",BS$1,0)),0)</f>
        <v>0</v>
      </c>
      <c r="BX221" s="466"/>
      <c r="BY221" s="490"/>
      <c r="BZ221" s="5"/>
      <c r="CA221" s="32">
        <f t="shared" ref="CA221" si="10971">IF(AND($M221&lt;&gt;$BZ$5,$M221&lt;=$BZ$6,$M221&lt;&gt;$BZ$7),1,0)</f>
        <v>0</v>
      </c>
      <c r="CB221" s="32">
        <f t="shared" ref="CB221" si="10972">IF(AND($Q221&lt;&gt;$BZ$5,$Q221&lt;=$BZ$6,$Q221&lt;&gt;$BZ$7),1,0)</f>
        <v>0</v>
      </c>
      <c r="CC221" s="32">
        <f t="shared" ref="CC221" si="10973">IF(AND($U221&lt;&gt;$BZ$5,$U221&lt;=$BZ$6,$U221&lt;&gt;$BZ$7),1,0)</f>
        <v>0</v>
      </c>
      <c r="CD221" s="32">
        <f t="shared" ref="CD221" si="10974">IF(AND($Y221&lt;&gt;$BZ$5,$Y221&lt;=$BZ$6,$Y221&lt;&gt;$BZ$7),1,0)</f>
        <v>0</v>
      </c>
      <c r="CE221" s="32">
        <f t="shared" ref="CE221" si="10975">IF(AND($AG221&lt;&gt;$BZ$5,$AG221&lt;=$BZ$6,$AG221&lt;&gt;$BZ$7),1,0)</f>
        <v>0</v>
      </c>
      <c r="CF221" s="32">
        <f t="shared" ref="CF221" si="10976">IF(AND($AK221&lt;&gt;$BZ$5,$AK221&lt;=$BZ$6,$AK221&lt;&gt;$BZ$7),1,0)</f>
        <v>0</v>
      </c>
      <c r="CG221" s="32">
        <f t="shared" ref="CG221" si="10977">IF(AND($AS221&lt;&gt;$BZ$5,$AS221&lt;=$BZ$6,$AS221&lt;&gt;$BZ$7),1,0)</f>
        <v>0</v>
      </c>
      <c r="CH221" s="32">
        <f t="shared" ref="CH221" si="10978">IF(AND($AW221&lt;&gt;$BZ$5,$AW221&lt;=$BZ$6,$AW221&lt;&gt;$BZ$7),1,0)</f>
        <v>0</v>
      </c>
      <c r="CI221" s="32">
        <f t="shared" ref="CI221" si="10979">IF(AND($BE221&lt;&gt;$BZ$5,$BE221&lt;=$BZ$6,$BE221&lt;&gt;$BZ$7),1,0)</f>
        <v>0</v>
      </c>
      <c r="CJ221" s="32">
        <f t="shared" ref="CJ221" si="10980">IF(AND($BI221&lt;&gt;$BZ$5,$BI221&lt;=$BZ$6,$BI221&lt;&gt;$BZ$7),1,0)</f>
        <v>0</v>
      </c>
      <c r="CK221" s="32">
        <f t="shared" ref="CK221" si="10981">IF(AND($BQ221&lt;&gt;$BZ$5,$BQ221&lt;=$BZ$6,$BQ221&lt;&gt;$BZ$7),1,0)</f>
        <v>0</v>
      </c>
      <c r="CL221" s="32">
        <f t="shared" ref="CL221" si="10982">IF(AND($BU221&lt;&gt;$BZ$5,$BU221&lt;=$BZ$6,$BU221&lt;&gt;$BZ$7),1,0)</f>
        <v>0</v>
      </c>
      <c r="CO221" s="32">
        <f>IF(AND($M221&lt;&gt;$CN$5,$M221&lt;=$CN$6,$M221&lt;&gt;$CN$7),1,0)</f>
        <v>0</v>
      </c>
      <c r="CP221" s="32">
        <f>IF(AND($Q221&lt;&gt;$CN$5,$Q221&lt;=$CN$6,$Q221&lt;&gt;$CN$7),1,0)</f>
        <v>0</v>
      </c>
      <c r="CQ221" s="32">
        <f>IF(AND($U221&lt;&gt;$CN$5,$U221&lt;=$CN$6,$U221&lt;&gt;$CN$7),1,0)</f>
        <v>0</v>
      </c>
      <c r="CR221" s="32">
        <f>IF(AND($Y221&lt;&gt;$CN$5,$Y221&lt;=$CN$6,$Y221&lt;&gt;$CN$7),1,0)</f>
        <v>0</v>
      </c>
      <c r="CS221" s="32">
        <f>IF(AND($AG221&lt;&gt;$CN$5,$AG221&lt;=$CN$6,$AG221&lt;&gt;$CN$7),1,0)</f>
        <v>0</v>
      </c>
      <c r="CT221" s="32">
        <f>IF(AND($AK221&lt;&gt;$CN$5,$AK221&lt;=$CN$6,$AK221&lt;&gt;$CN$7),1,0)</f>
        <v>0</v>
      </c>
      <c r="CU221" s="32">
        <f>IF(AND($AS221&lt;&gt;$CN$5,$AS221&lt;=$CN$6,$AS221&lt;&gt;$CN$7),1,0)</f>
        <v>0</v>
      </c>
      <c r="CV221" s="32">
        <f>IF(AND($AW221&lt;&gt;$CN$5,$AW221&lt;=$CN$6,$AW221&lt;&gt;$CN$7),1,0)</f>
        <v>0</v>
      </c>
      <c r="CW221" s="32">
        <f>IF(AND($BE221&lt;&gt;$CN$5,$BE221&lt;=$CN$6,$BE221&lt;&gt;$CN$7),1,0)</f>
        <v>0</v>
      </c>
      <c r="CX221" s="32">
        <f>IF(AND($BI221&lt;&gt;$CN$5,$BI221&lt;=$CN$6,$BI221&lt;&gt;$CN$7),1,0)</f>
        <v>0</v>
      </c>
      <c r="CY221" s="32">
        <f>IF(AND($BQ221&lt;&gt;$CN$5,$BQ221&lt;=$CN$6,$BQ221&lt;&gt;$CN$7),1,0)</f>
        <v>0</v>
      </c>
      <c r="CZ221" s="32">
        <f>IF(AND($BU221&lt;&gt;$CN$5,$BU221&lt;=$CN$6,$BU221&lt;&gt;$CN$7),1,0)</f>
        <v>0</v>
      </c>
      <c r="DC221" s="32">
        <f>IF(AND($M221&lt;&gt;$DB$5,$M221&lt;=$DB$6,$M221&lt;&gt;$CN$7),1,0)</f>
        <v>0</v>
      </c>
      <c r="DD221" s="32">
        <f>IF(AND($Q221&lt;&gt;$DB$5,$Q221&lt;=$DB$6,$Q221&lt;&gt;$CN$7),1,0)</f>
        <v>0</v>
      </c>
      <c r="DE221" s="32">
        <f>IF(AND($U221&lt;&gt;$DB$5,$U221&lt;=$DB$6,$U221&lt;&gt;$CN$7),1,0)</f>
        <v>0</v>
      </c>
      <c r="DF221" s="32">
        <f>IF(AND($Y221&lt;&gt;$DB$5,$Y221&lt;=$DB$6,$Y221&lt;&gt;$CN$7),1,0)</f>
        <v>0</v>
      </c>
      <c r="DG221" s="32">
        <f>IF(AND($AG221&lt;&gt;$DB$5,$AG221&lt;=$DB$6,$AG221&lt;&gt;$CN$7),1,0)</f>
        <v>0</v>
      </c>
      <c r="DH221" s="32">
        <f>IF(AND($AK221&lt;&gt;$DB$5,$AK221&lt;=$DB$6,$AK221&lt;&gt;$CN$7),1,0)</f>
        <v>0</v>
      </c>
      <c r="DI221" s="32">
        <f>IF(AND($AS221&lt;&gt;$DB$5,$AS221&lt;=$DB$6,$AS221&lt;&gt;$CN$7),1,0)</f>
        <v>0</v>
      </c>
      <c r="DJ221" s="32">
        <f>IF(AND($AW221&lt;&gt;$DB$5,$AW221&lt;=$DB$6,$AW221&lt;&gt;$CN$7),1,0)</f>
        <v>0</v>
      </c>
      <c r="DK221" s="32">
        <f>IF(AND($BE221&lt;&gt;$DB$5,$BE221&lt;=$DB$6,$BE221&lt;&gt;$CN$7),1,0)</f>
        <v>0</v>
      </c>
      <c r="DL221" s="32">
        <f>IF(AND($BI221&lt;&gt;$DB$5,$BI221&lt;=$DB$6,$BI221&lt;&gt;$CN$7),1,0)</f>
        <v>0</v>
      </c>
      <c r="DM221" s="32">
        <f>IF(AND($BQ221&lt;&gt;$DB$5,$BQ221&lt;=$DB$6,$BQ221&lt;&gt;$CN$7),1,0)</f>
        <v>0</v>
      </c>
      <c r="DN221" s="32">
        <f>IF(AND($BU221&lt;&gt;$DB$5,$BU221&lt;=$DB$6,$BU221&lt;&gt;$CN$7),1,0)</f>
        <v>0</v>
      </c>
      <c r="DQ221" s="32">
        <f t="shared" ref="DQ221" si="10983">IF(AND($M221&lt;&gt;$DP$5,$M221&lt;=$DP$6,$M221&lt;&gt;$CN$7),1,0)</f>
        <v>0</v>
      </c>
      <c r="DR221" s="32">
        <f t="shared" ref="DR221" si="10984">IF(AND($Q221&lt;&gt;$DP$5,$Q221&lt;=$DP$6,$Q221&lt;&gt;$CN$7),1,0)</f>
        <v>0</v>
      </c>
      <c r="DS221" s="32">
        <f t="shared" ref="DS221" si="10985">IF(AND($U221&lt;&gt;$DP$5,$U221&lt;=$DP$6,$U221&lt;&gt;$CN$7),1,0)</f>
        <v>0</v>
      </c>
      <c r="DT221" s="32">
        <f t="shared" ref="DT221" si="10986">IF(AND($Y221&lt;&gt;$DP$5,$Y221&lt;=$DP$6,$Y221&lt;&gt;$CN$7),1,0)</f>
        <v>0</v>
      </c>
      <c r="DU221" s="32">
        <f t="shared" ref="DU221" si="10987">IF(AND($AG221&lt;&gt;$DP$5,$AG221&lt;=$DP$6,$AG221&lt;&gt;$CN$7),1,0)</f>
        <v>0</v>
      </c>
      <c r="DV221" s="32">
        <f t="shared" ref="DV221" si="10988">IF(AND($AK221&lt;&gt;$DP$5,$AK221&lt;=$DP$6,$AK221&lt;&gt;$CN$7),1,0)</f>
        <v>0</v>
      </c>
      <c r="DW221" s="32">
        <f t="shared" ref="DW221" si="10989">IF(AND($AS221&lt;&gt;$DP$5,$AS221&lt;=$DP$6,$AS221&lt;&gt;$CN$7),1,0)</f>
        <v>0</v>
      </c>
      <c r="DX221" s="32">
        <f t="shared" ref="DX221" si="10990">IF(AND($AW221&lt;&gt;$DP$5,$AW221&lt;=$DP$6,$AW221&lt;&gt;$CN$7),1,0)</f>
        <v>0</v>
      </c>
      <c r="DY221" s="32">
        <f t="shared" ref="DY221" si="10991">IF(AND($BE221&lt;&gt;$DP$5,$BE221&lt;=$DP$6,$BE221&lt;&gt;$CN$7),1,0)</f>
        <v>0</v>
      </c>
      <c r="DZ221" s="32">
        <f t="shared" ref="DZ221" si="10992">IF(AND($BI221&lt;&gt;$DP$5,$BI221&lt;=$DP$6,$BI221&lt;&gt;$CN$7),1,0)</f>
        <v>0</v>
      </c>
      <c r="EA221" s="32">
        <f t="shared" ref="EA221" si="10993">IF(AND($BQ221&lt;&gt;$DP$5,$BQ221&lt;=$DP$6,$BQ221&lt;&gt;$CN$7),1,0)</f>
        <v>0</v>
      </c>
      <c r="EB221" s="32">
        <f t="shared" ref="EB221" si="10994">IF(AND($BU221&lt;&gt;$DP$5,$BU221&lt;=$DP$6,$BU221&lt;&gt;$CN$7),1,0)</f>
        <v>0</v>
      </c>
      <c r="EE221" s="328">
        <f>IF(M221&lt;&gt;"",IF(M221&lt;=$ED$6,1,IF(L221&gt;$ED$6,0,NETWORKDAYS(L221,$ED$6,祭日リスト)/NETWORKDAYS(L221,M221,祭日リスト)))*$GG221*週間進捗報告書!$G$9,0)</f>
        <v>0</v>
      </c>
      <c r="EF221" s="328">
        <f>IF(Q221&lt;&gt;"",IF(Q221&lt;=$ED$6,1,IF(P221&gt;$ED$6,0,NETWORKDAYS(P221,$ED$6,祭日リスト)/NETWORKDAYS(P221,Q221,祭日リスト)))*$GG221*週間進捗報告書!$G$10,0)</f>
        <v>0</v>
      </c>
      <c r="EG221" s="328">
        <f>IF(U221&lt;&gt;"",IF(U221&lt;=$ED$6,1,IF(T221&gt;$ED$6,0,NETWORKDAYS(T221,$ED$6,祭日リスト)/NETWORKDAYS(T221,U221,祭日リスト)))*$GG221*週間進捗報告書!$G$11,0)</f>
        <v>0</v>
      </c>
      <c r="EH221" s="328">
        <f>IF(Y221&lt;&gt;"",IF(Y221&lt;=$ED$6,1,IF(X221&gt;$ED$6,0,NETWORKDAYS(X221,$ED$6,祭日リスト)/NETWORKDAYS(X221,Y221,祭日リスト)))*$GG221*週間進捗報告書!$G$12,0)</f>
        <v>0</v>
      </c>
      <c r="EI221" s="328">
        <f>IF(AG221&lt;&gt;"",IF(AG221&lt;=$ED$6,1,IF(AF221&gt;$ED$6,0,NETWORKDAYS(AF221,$ED$6,祭日リスト)/NETWORKDAYS(AF221,AG221,祭日リスト)))*$GG221*週間進捗報告書!$G$13,0)</f>
        <v>0</v>
      </c>
      <c r="EJ221" s="328">
        <f>IF(AK221&lt;&gt;"",IF(AK221&lt;=$ED$6,1,IF(AJ221&gt;$ED$6,0,NETWORKDAYS(AJ221,$ED$6,祭日リスト)/NETWORKDAYS(AJ221,AK221,祭日リスト)))*$GG221*週間進捗報告書!$G$14,0)</f>
        <v>0</v>
      </c>
      <c r="EK221" s="328">
        <f>IF(AS221&lt;&gt;"",IF(AS221&lt;=$ED$6,1,IF(AR221&gt;$ED$6,0,NETWORKDAYS(AR221,$ED$6,祭日リスト)/NETWORKDAYS(AR221,AS221,祭日リスト)))*$GG221*週間進捗報告書!$G$15,0)</f>
        <v>0</v>
      </c>
      <c r="EL221" s="328">
        <f>IF(AW221&lt;&gt;"",IF(AW221&lt;=$ED$6,1,IF(AV221&gt;$ED$6,0,NETWORKDAYS(AV221,$ED$6,祭日リスト)/NETWORKDAYS(AV221,AW221,祭日リスト)))*$GG221*週間進捗報告書!$G$16,0)</f>
        <v>0</v>
      </c>
      <c r="EM221" s="328">
        <f>IF(BE221&lt;&gt;"",IF(BE221&lt;=$ED$6,1,IF(BD221&gt;$ED$6,0,NETWORKDAYS(BD221,$ED$6,祭日リスト)/NETWORKDAYS(BD221,BE221,祭日リスト)))*$GG221*週間進捗報告書!$G$17,0)</f>
        <v>0</v>
      </c>
      <c r="EN221" s="328">
        <f>IF(BI221&lt;&gt;"",IF(BI221&lt;=$ED$6,1,IF(BH221&gt;$ED$6,0,NETWORKDAYS(BH221,$ED$6,祭日リスト)/NETWORKDAYS(BH221,BI221,祭日リスト)))*$GG221*週間進捗報告書!$G$18,0)</f>
        <v>0</v>
      </c>
      <c r="EO221" s="328">
        <f>IF(BQ221&lt;&gt;"",IF(BQ221&lt;=$ED$6,1,IF(BP221&gt;$ED$6,0,NETWORKDAYS(BP221,$ED$6,祭日リスト)/NETWORKDAYS(BP221,BQ221,祭日リスト)))*$GG221*週間進捗報告書!$G$19,0)</f>
        <v>0</v>
      </c>
      <c r="EP221" s="328">
        <f>IF(BU221&lt;&gt;"",IF(BU221&lt;=$ED$6,1,IF(BT221&gt;$ED$6,0,NETWORKDAYS(BT221,$ED$6,祭日リスト)/NETWORKDAYS(BT221,BU221,祭日リスト)))*$GG221*週間進捗報告書!$G$20,0)</f>
        <v>0</v>
      </c>
      <c r="ER221" s="547">
        <f t="shared" ref="ER221:FC221" si="10995">EE221-EE222</f>
        <v>0</v>
      </c>
      <c r="ES221" s="547">
        <f t="shared" si="10995"/>
        <v>0</v>
      </c>
      <c r="ET221" s="547">
        <f t="shared" si="10995"/>
        <v>0</v>
      </c>
      <c r="EU221" s="547">
        <f t="shared" si="10995"/>
        <v>0</v>
      </c>
      <c r="EV221" s="547">
        <f t="shared" si="10995"/>
        <v>0</v>
      </c>
      <c r="EW221" s="547">
        <f t="shared" si="10995"/>
        <v>0</v>
      </c>
      <c r="EX221" s="547">
        <f t="shared" si="10995"/>
        <v>0</v>
      </c>
      <c r="EY221" s="547">
        <f t="shared" si="10995"/>
        <v>0</v>
      </c>
      <c r="EZ221" s="547">
        <f t="shared" si="10995"/>
        <v>0</v>
      </c>
      <c r="FA221" s="547">
        <f t="shared" si="10995"/>
        <v>0</v>
      </c>
      <c r="FB221" s="547">
        <f t="shared" si="10995"/>
        <v>0</v>
      </c>
      <c r="FC221" s="547">
        <f t="shared" si="10995"/>
        <v>0</v>
      </c>
      <c r="FD221" s="547">
        <f t="shared" ref="FD221" si="10996">SUM(ER221:FC222)</f>
        <v>0</v>
      </c>
      <c r="FE221" s="333"/>
      <c r="FG221" s="32">
        <f>IF(AND($M221&lt;&gt;$FF$7),1,0)</f>
        <v>0</v>
      </c>
      <c r="FH221" s="32">
        <f>IF(AND($Q221&lt;&gt;$FF$7),1,0)</f>
        <v>0</v>
      </c>
      <c r="FI221" s="32">
        <f>IF(AND($U221&lt;&gt;$FF$7),1,0)</f>
        <v>0</v>
      </c>
      <c r="FJ221" s="32">
        <f>IF(AND($Y221&lt;&gt;$FF$7),1,0)</f>
        <v>0</v>
      </c>
      <c r="FK221" s="32">
        <f>IF(AND($AG221&lt;&gt;$FF$7),1,0)</f>
        <v>0</v>
      </c>
      <c r="FL221" s="32">
        <f>IF(AND($AK221&lt;&gt;$FF$7),1,0)</f>
        <v>0</v>
      </c>
      <c r="FM221" s="32">
        <f>IF(AND($AS221&lt;&gt;$FF$7),1,0)</f>
        <v>0</v>
      </c>
      <c r="FN221" s="32">
        <f>IF(AND($AW221&lt;&gt;$FF$7),1,0)</f>
        <v>0</v>
      </c>
      <c r="FO221" s="32">
        <f>IF(AND($BE221&lt;&gt;$FF$7),1,0)</f>
        <v>0</v>
      </c>
      <c r="FP221" s="32">
        <f>IF(AND($BI221&lt;&gt;$FF$7),1,0)</f>
        <v>0</v>
      </c>
      <c r="FQ221" s="32">
        <f>IF(AND($BQ221&lt;&gt;$FF$7),1,0)</f>
        <v>0</v>
      </c>
      <c r="FR221" s="32">
        <f>IF(AND($BU221&lt;&gt;$FF$7),1,0)</f>
        <v>0</v>
      </c>
      <c r="FU221" s="294">
        <f t="shared" ref="FU221" si="10997">IF($K221&lt;&gt;"NG",$GG221,0)</f>
        <v>0</v>
      </c>
      <c r="FV221" s="294">
        <f t="shared" ref="FV221" si="10998">IF($O221&lt;&gt;"NG",$GG221,0)</f>
        <v>0</v>
      </c>
      <c r="FW221" s="294">
        <f t="shared" ref="FW221" si="10999">IF($S221&lt;&gt;"NG",$GG221,0)</f>
        <v>0</v>
      </c>
      <c r="FX221" s="294">
        <f t="shared" ref="FX221" si="11000">IF($W221&lt;&gt;"NG",$GG221,0)</f>
        <v>0</v>
      </c>
      <c r="FY221" s="294">
        <f t="shared" ref="FY221" si="11001">IF($AE221&lt;&gt;"NG",$GG221,0)</f>
        <v>0</v>
      </c>
      <c r="FZ221" s="294">
        <f t="shared" ref="FZ221" si="11002">IF($AI221&lt;&gt;"NG",$GG221,0)</f>
        <v>0</v>
      </c>
      <c r="GA221" s="294">
        <f t="shared" ref="GA221" si="11003">IF($AQ221&lt;&gt;"NG",$GG221,0)</f>
        <v>0</v>
      </c>
      <c r="GB221" s="294">
        <f t="shared" ref="GB221" si="11004">IF($AU221&lt;&gt;"NG",$GG221,0)</f>
        <v>0</v>
      </c>
      <c r="GC221" s="294">
        <f t="shared" ref="GC221" si="11005">IF($BC221&lt;&gt;"NG",$GG221,0)</f>
        <v>0</v>
      </c>
      <c r="GD221" s="294">
        <f t="shared" ref="GD221" si="11006">IF($BG221&lt;&gt;"NG",$GG221,0)</f>
        <v>0</v>
      </c>
      <c r="GE221" s="294">
        <f t="shared" ref="GE221" si="11007">IF($BO221&lt;&gt;"NG",$GG221,0)</f>
        <v>0</v>
      </c>
      <c r="GF221" s="294">
        <f t="shared" ref="GF221" si="11008">IF($BS221&lt;&gt;"NG",$GG221,0)</f>
        <v>0</v>
      </c>
      <c r="GG221" s="294" t="e">
        <f>VLOOKUP($D221,リスト!$D:$S,15,FALSE)</f>
        <v>#N/A</v>
      </c>
      <c r="GH221" s="2" t="e">
        <f>INDEX(リスト!$V:$V,MATCH(中日程計画表!$D221,リスト!$D:$D,0))</f>
        <v>#N/A</v>
      </c>
      <c r="GI221" s="2" t="e">
        <f>INDEX(リスト!$A:$A,MATCH(中日程計画表!$D221,リスト!$D:$D,0))</f>
        <v>#N/A</v>
      </c>
      <c r="GJ221" s="2" t="e">
        <f>INDEX(リスト!$U:$U,MATCH(中日程計画表!$D221,リスト!$D:$D,0))</f>
        <v>#N/A</v>
      </c>
      <c r="GK221" s="5" t="e">
        <f>INDEX(リスト!$W:$W,MATCH(中日程計画表!$D221,リスト!$D:$D,0))</f>
        <v>#N/A</v>
      </c>
      <c r="GL221" s="2" t="s">
        <v>200</v>
      </c>
      <c r="GM221" s="296">
        <f>D221</f>
        <v>0</v>
      </c>
      <c r="GN221" s="296">
        <f>E221</f>
        <v>0</v>
      </c>
      <c r="GU221" s="460" t="str">
        <f t="shared" ref="GU221" si="11009">AE221</f>
        <v>NG</v>
      </c>
      <c r="GV221" s="460">
        <f t="shared" ref="GV221" si="11010">EI221</f>
        <v>0</v>
      </c>
      <c r="GW221" s="460">
        <f t="shared" ref="GW221" si="11011">EI222</f>
        <v>0</v>
      </c>
      <c r="GX221" s="462">
        <f t="shared" ref="GX221" si="11012">EV221</f>
        <v>0</v>
      </c>
      <c r="GY221" s="460" t="str">
        <f t="shared" ref="GY221" si="11013">AI221</f>
        <v>NG</v>
      </c>
      <c r="GZ221" s="460">
        <f t="shared" ref="GZ221" si="11014">EJ221</f>
        <v>0</v>
      </c>
      <c r="HA221" s="460">
        <f t="shared" ref="HA221" si="11015">EJ222</f>
        <v>0</v>
      </c>
      <c r="HB221" s="462">
        <f t="shared" ref="HB221" si="11016">EW221</f>
        <v>0</v>
      </c>
      <c r="HC221" s="460" t="str">
        <f t="shared" ref="HC221" si="11017">AQ221</f>
        <v>NG</v>
      </c>
      <c r="HD221" s="460">
        <f t="shared" ref="HD221" si="11018">EK221</f>
        <v>0</v>
      </c>
      <c r="HE221" s="460">
        <f t="shared" ref="HE221" si="11019">EK222</f>
        <v>0</v>
      </c>
      <c r="HF221" s="462">
        <f t="shared" ref="HF221" si="11020">EX221</f>
        <v>0</v>
      </c>
      <c r="HG221" s="460" t="str">
        <f t="shared" ref="HG221" si="11021">AU221</f>
        <v>NG</v>
      </c>
      <c r="HH221" s="460">
        <f t="shared" ref="HH221" si="11022">EL221</f>
        <v>0</v>
      </c>
      <c r="HI221" s="460">
        <f t="shared" ref="HI221" si="11023">EL222</f>
        <v>0</v>
      </c>
      <c r="HJ221" s="462">
        <f t="shared" ref="HJ221" si="11024">EY221</f>
        <v>0</v>
      </c>
      <c r="HK221" s="460" t="str">
        <f t="shared" ref="HK221" si="11025">BC221</f>
        <v>NG</v>
      </c>
      <c r="HL221" s="460">
        <f t="shared" ref="HL221" si="11026">EM221</f>
        <v>0</v>
      </c>
      <c r="HM221" s="460">
        <f t="shared" ref="HM221" si="11027">EM222</f>
        <v>0</v>
      </c>
      <c r="HN221" s="462">
        <f t="shared" ref="HN221" si="11028">EZ221</f>
        <v>0</v>
      </c>
      <c r="HO221" s="460" t="str">
        <f t="shared" ref="HO221" si="11029">BG221</f>
        <v>NG</v>
      </c>
      <c r="HP221" s="460">
        <f t="shared" ref="HP221" si="11030">EN221</f>
        <v>0</v>
      </c>
      <c r="HQ221" s="460">
        <f t="shared" ref="HQ221" si="11031">EN222</f>
        <v>0</v>
      </c>
      <c r="HR221" s="462">
        <f t="shared" ref="HR221" si="11032">FA221</f>
        <v>0</v>
      </c>
      <c r="HS221" s="332"/>
    </row>
    <row r="222" spans="1:227" ht="12" customHeight="1">
      <c r="A222" s="489"/>
      <c r="B222" s="487"/>
      <c r="C222" s="475"/>
      <c r="D222" s="485"/>
      <c r="E222" s="483"/>
      <c r="F222" s="317"/>
      <c r="G222" s="317"/>
      <c r="H222" s="317"/>
      <c r="I222" s="317"/>
      <c r="J222" s="316"/>
      <c r="K222" s="481"/>
      <c r="L222" s="77"/>
      <c r="M222" s="77"/>
      <c r="N222" s="471"/>
      <c r="O222" s="475"/>
      <c r="P222" s="77"/>
      <c r="Q222" s="77"/>
      <c r="R222" s="471"/>
      <c r="S222" s="475"/>
      <c r="T222" s="77"/>
      <c r="U222" s="77"/>
      <c r="V222" s="471"/>
      <c r="W222" s="473"/>
      <c r="X222" s="77"/>
      <c r="Y222" s="77"/>
      <c r="Z222" s="471"/>
      <c r="AA222" s="477"/>
      <c r="AB222" s="80"/>
      <c r="AC222" s="80"/>
      <c r="AD222" s="471"/>
      <c r="AE222" s="473"/>
      <c r="AF222" s="77"/>
      <c r="AG222" s="77"/>
      <c r="AH222" s="471"/>
      <c r="AI222" s="473"/>
      <c r="AJ222" s="77"/>
      <c r="AK222" s="77"/>
      <c r="AL222" s="471"/>
      <c r="AM222" s="477"/>
      <c r="AN222" s="80"/>
      <c r="AO222" s="80"/>
      <c r="AP222" s="471"/>
      <c r="AQ222" s="473"/>
      <c r="AR222" s="77"/>
      <c r="AS222" s="77"/>
      <c r="AT222" s="471"/>
      <c r="AU222" s="473"/>
      <c r="AV222" s="77"/>
      <c r="AW222" s="77"/>
      <c r="AX222" s="471"/>
      <c r="AY222" s="477"/>
      <c r="AZ222" s="80"/>
      <c r="BA222" s="80"/>
      <c r="BB222" s="471"/>
      <c r="BC222" s="475"/>
      <c r="BD222" s="77"/>
      <c r="BE222" s="77"/>
      <c r="BF222" s="471"/>
      <c r="BG222" s="473"/>
      <c r="BH222" s="77"/>
      <c r="BI222" s="77"/>
      <c r="BJ222" s="471"/>
      <c r="BK222" s="477"/>
      <c r="BL222" s="80"/>
      <c r="BM222" s="80"/>
      <c r="BN222" s="471"/>
      <c r="BO222" s="475"/>
      <c r="BP222" s="77"/>
      <c r="BQ222" s="77"/>
      <c r="BR222" s="471"/>
      <c r="BS222" s="473"/>
      <c r="BT222" s="77"/>
      <c r="BU222" s="77"/>
      <c r="BV222" s="471"/>
      <c r="BW222" s="469"/>
      <c r="BX222" s="467"/>
      <c r="BY222" s="490"/>
      <c r="CA222" s="19">
        <f t="shared" ref="CA222" si="11033">IF(AND($N221=1,$M222&lt;&gt;$BZ$7),1,0)</f>
        <v>0</v>
      </c>
      <c r="CB222" s="19">
        <f t="shared" ref="CB222" si="11034">IF(AND($R221=1,$Q222&lt;&gt;$BZ$7),1,0)</f>
        <v>0</v>
      </c>
      <c r="CC222" s="19">
        <f t="shared" ref="CC222" si="11035">IF(AND($V221=1,$U222&lt;&gt;$BZ$7),1,0)</f>
        <v>0</v>
      </c>
      <c r="CD222" s="19">
        <f t="shared" ref="CD222" si="11036">IF(AND($Z221=1,$Y222&lt;&gt;$BZ$7),1,0)</f>
        <v>0</v>
      </c>
      <c r="CE222" s="19">
        <f t="shared" ref="CE222" si="11037">IF(AND($AH221=1,$AG222&lt;&gt;$BZ$7),1,0)</f>
        <v>0</v>
      </c>
      <c r="CF222" s="19">
        <f t="shared" ref="CF222" si="11038">IF(AND($AL221=1,$AK222&lt;&gt;$BZ$7),1,0)</f>
        <v>0</v>
      </c>
      <c r="CG222" s="19">
        <f t="shared" ref="CG222" si="11039">IF(AND($AT221=1,$AS222&lt;&gt;$BZ$7),1,0)</f>
        <v>0</v>
      </c>
      <c r="CH222" s="19">
        <f t="shared" ref="CH222" si="11040">IF(AND($AX221=1,$AW222&lt;&gt;$BZ$7),1,0)</f>
        <v>0</v>
      </c>
      <c r="CI222" s="19">
        <f t="shared" ref="CI222" si="11041">IF(AND($BF221=1,$BE222&lt;&gt;$BZ$7),1,0)</f>
        <v>0</v>
      </c>
      <c r="CJ222" s="19">
        <f t="shared" ref="CJ222" si="11042">IF(AND($BJ221=1,$BI222&lt;&gt;$BZ$7),1,0)</f>
        <v>0</v>
      </c>
      <c r="CK222" s="19">
        <f t="shared" ref="CK222" si="11043">IF(AND($BR221=1,$BQ222&lt;&gt;$BZ$7),1,0)</f>
        <v>0</v>
      </c>
      <c r="CL222" s="19">
        <f t="shared" ref="CL222" si="11044">IF(AND($BV221=1,$BU222&lt;&gt;$BZ$7),1,0)</f>
        <v>0</v>
      </c>
      <c r="CO222" s="19">
        <f>IF(AND($M222&lt;&gt;$CN$7,$M222&lt;=$CN$6),1,0)</f>
        <v>0</v>
      </c>
      <c r="CP222" s="19">
        <f>IF(AND($Q222&lt;&gt;$CN$7,$Q222&lt;=$CN$6),1,0)</f>
        <v>0</v>
      </c>
      <c r="CQ222" s="19">
        <f>IF(AND($U222&lt;&gt;$CN$7,$U222&lt;=$CN$6),1,0)</f>
        <v>0</v>
      </c>
      <c r="CR222" s="19">
        <f>IF(AND($Y222&lt;&gt;$CN$7,$Y222&lt;=$CN$6),1,0)</f>
        <v>0</v>
      </c>
      <c r="CS222" s="19">
        <f>IF(AND($AG222&lt;&gt;$CN$7,$AG222&lt;=$CN$6),1,0)</f>
        <v>0</v>
      </c>
      <c r="CT222" s="19">
        <f>IF(AND($AK222&lt;&gt;$CN$7,$AK222&lt;=$CN$6),1,0)</f>
        <v>0</v>
      </c>
      <c r="CU222" s="19">
        <f>IF(AND($AS222&lt;&gt;$CN$7,$AS222&lt;=$CN$6),1,0)</f>
        <v>0</v>
      </c>
      <c r="CV222" s="19">
        <f>IF(AND($AW222&lt;&gt;$CN$7,$AW222&lt;=$CN$6),1,0)</f>
        <v>0</v>
      </c>
      <c r="CW222" s="19">
        <f>IF(AND($BE222&lt;&gt;$CN$7,$BE222&lt;=$CN$6),1,0)</f>
        <v>0</v>
      </c>
      <c r="CX222" s="19">
        <f>IF(AND($BI222&lt;&gt;$CN$7,$BI222&lt;=$CN$6),1,0)</f>
        <v>0</v>
      </c>
      <c r="CY222" s="19">
        <f>IF(AND($BQ222&lt;&gt;$CN$7,$BQ222&lt;=$CN$6),1,0)</f>
        <v>0</v>
      </c>
      <c r="CZ222" s="19">
        <f>IF(AND($BU222&lt;&gt;$CN$7,$BU222&lt;=$CN$6),1,0)</f>
        <v>0</v>
      </c>
      <c r="DC222" s="19">
        <f>IF($N221=1,1,0)</f>
        <v>0</v>
      </c>
      <c r="DD222" s="19">
        <f>IF($R221=1,1,0)</f>
        <v>0</v>
      </c>
      <c r="DE222" s="19">
        <f>IF($V221=1,1,0)</f>
        <v>0</v>
      </c>
      <c r="DF222" s="19">
        <f>IF($Z221=1,1,0)</f>
        <v>0</v>
      </c>
      <c r="DG222" s="19">
        <f>IF($AH221=1,1,0)</f>
        <v>0</v>
      </c>
      <c r="DH222" s="19">
        <f>IF($AL221=1,1,0)</f>
        <v>0</v>
      </c>
      <c r="DI222" s="19">
        <f>IF($AT221=1,1,0)</f>
        <v>0</v>
      </c>
      <c r="DJ222" s="19">
        <f>IF($AX221=1,1,0)</f>
        <v>0</v>
      </c>
      <c r="DK222" s="19">
        <f>IF($BF221=1,1,0)</f>
        <v>0</v>
      </c>
      <c r="DL222" s="19">
        <f>IF($BJ221=1,1,0)</f>
        <v>0</v>
      </c>
      <c r="DM222" s="19">
        <f>IF($BR221=1,1,0)</f>
        <v>0</v>
      </c>
      <c r="DN222" s="19">
        <f>IF($BV221=1,1,0)</f>
        <v>0</v>
      </c>
      <c r="DQ222" s="19">
        <f t="shared" ref="DQ222" si="11045">IF($N221=1,1,0)</f>
        <v>0</v>
      </c>
      <c r="DR222" s="19">
        <f t="shared" ref="DR222" si="11046">IF($R221=1,1,0)</f>
        <v>0</v>
      </c>
      <c r="DS222" s="19">
        <f t="shared" ref="DS222" si="11047">IF($V221=1,1,0)</f>
        <v>0</v>
      </c>
      <c r="DT222" s="19">
        <f t="shared" ref="DT222" si="11048">IF($Z221=1,1,0)</f>
        <v>0</v>
      </c>
      <c r="DU222" s="19">
        <f t="shared" ref="DU222" si="11049">IF($AH221=1,1,0)</f>
        <v>0</v>
      </c>
      <c r="DV222" s="19">
        <f t="shared" ref="DV222" si="11050">IF($AL221=1,1,0)</f>
        <v>0</v>
      </c>
      <c r="DW222" s="19">
        <f t="shared" ref="DW222" si="11051">IF($AT221=1,1,0)</f>
        <v>0</v>
      </c>
      <c r="DX222" s="19">
        <f t="shared" ref="DX222" si="11052">IF($AX221=1,1,0)</f>
        <v>0</v>
      </c>
      <c r="DY222" s="19">
        <f t="shared" ref="DY222" si="11053">IF($BF221=1,1,0)</f>
        <v>0</v>
      </c>
      <c r="DZ222" s="19">
        <f t="shared" ref="DZ222" si="11054">IF($BJ221=1,1,0)</f>
        <v>0</v>
      </c>
      <c r="EA222" s="19">
        <f t="shared" ref="EA222" si="11055">IF($BR221=1,1,0)</f>
        <v>0</v>
      </c>
      <c r="EB222" s="19">
        <f t="shared" ref="EB222" si="11056">IF($BV221=1,1,0)</f>
        <v>0</v>
      </c>
      <c r="EE222" s="329">
        <f>N221*$FU222*週間進捗報告書!$G$9</f>
        <v>0</v>
      </c>
      <c r="EF222" s="329">
        <f>R221*$FV222*週間進捗報告書!$G$10</f>
        <v>0</v>
      </c>
      <c r="EG222" s="329">
        <f>V221*$FW222*週間進捗報告書!$G$11</f>
        <v>0</v>
      </c>
      <c r="EH222" s="329">
        <f>Z221*$FX222*週間進捗報告書!$G$12</f>
        <v>0</v>
      </c>
      <c r="EI222" s="329">
        <f>AH221*$FY222*週間進捗報告書!$G$13</f>
        <v>0</v>
      </c>
      <c r="EJ222" s="329">
        <f>AL221*$FZ222*週間進捗報告書!$G$14</f>
        <v>0</v>
      </c>
      <c r="EK222" s="329">
        <f>AT221*$GA222*週間進捗報告書!$G$15</f>
        <v>0</v>
      </c>
      <c r="EL222" s="329">
        <f>AX221*$GB222*週間進捗報告書!$G$16</f>
        <v>0</v>
      </c>
      <c r="EM222" s="329">
        <f>BF221*$GC222*週間進捗報告書!$G$17</f>
        <v>0</v>
      </c>
      <c r="EN222" s="329">
        <f>BJ221*$GD222*週間進捗報告書!$G$18</f>
        <v>0</v>
      </c>
      <c r="EO222" s="329">
        <f>BR221*$GE222*週間進捗報告書!$G$19</f>
        <v>0</v>
      </c>
      <c r="EP222" s="329">
        <f>BV221*$GF222*週間進捗報告書!$G$20</f>
        <v>0</v>
      </c>
      <c r="ER222" s="547"/>
      <c r="ES222" s="547"/>
      <c r="ET222" s="547"/>
      <c r="EU222" s="547"/>
      <c r="EV222" s="547"/>
      <c r="EW222" s="547"/>
      <c r="EX222" s="547"/>
      <c r="EY222" s="547"/>
      <c r="EZ222" s="547"/>
      <c r="FA222" s="547"/>
      <c r="FB222" s="547"/>
      <c r="FC222" s="547"/>
      <c r="FD222" s="547"/>
      <c r="FE222" s="332"/>
      <c r="FG222" s="19"/>
      <c r="FH222" s="19"/>
      <c r="FI222" s="19"/>
      <c r="FJ222" s="19"/>
      <c r="FK222" s="19"/>
      <c r="FL222" s="19"/>
      <c r="FM222" s="19"/>
      <c r="FN222" s="19"/>
      <c r="FO222" s="19"/>
      <c r="FP222" s="19"/>
      <c r="FQ222" s="19"/>
      <c r="FR222" s="19"/>
      <c r="FU222" s="295">
        <f t="shared" ref="FU222" si="11057">FU221</f>
        <v>0</v>
      </c>
      <c r="FV222" s="295">
        <f t="shared" ref="FV222" si="11058">FV221</f>
        <v>0</v>
      </c>
      <c r="FW222" s="295">
        <f t="shared" ref="FW222" si="11059">FW221</f>
        <v>0</v>
      </c>
      <c r="FX222" s="295">
        <f t="shared" ref="FX222" si="11060">FX221</f>
        <v>0</v>
      </c>
      <c r="FY222" s="295">
        <f t="shared" ref="FY222" si="11061">FY221</f>
        <v>0</v>
      </c>
      <c r="FZ222" s="295">
        <f t="shared" ref="FZ222" si="11062">FZ221</f>
        <v>0</v>
      </c>
      <c r="GA222" s="295">
        <f t="shared" ref="GA222" si="11063">GA221</f>
        <v>0</v>
      </c>
      <c r="GB222" s="295">
        <f t="shared" ref="GB222" si="11064">GB221</f>
        <v>0</v>
      </c>
      <c r="GC222" s="295">
        <f t="shared" ref="GC222" si="11065">GC221</f>
        <v>0</v>
      </c>
      <c r="GD222" s="295">
        <f t="shared" ref="GD222" si="11066">GD221</f>
        <v>0</v>
      </c>
      <c r="GE222" s="295">
        <f t="shared" ref="GE222" si="11067">GE221</f>
        <v>0</v>
      </c>
      <c r="GF222" s="295">
        <f t="shared" ref="GF222" si="11068">GF221</f>
        <v>0</v>
      </c>
      <c r="GG222" s="295" t="e">
        <f t="shared" ref="GG222" si="11069">GG221</f>
        <v>#N/A</v>
      </c>
      <c r="GH222" s="2" t="e">
        <f>INDEX(リスト!$V:$V,MATCH(中日程計画表!$D221,リスト!$D:$D,0))</f>
        <v>#N/A</v>
      </c>
      <c r="GI222" s="2" t="e">
        <f>INDEX(リスト!$A:$A,MATCH(中日程計画表!$D221,リスト!$D:$D,0))</f>
        <v>#N/A</v>
      </c>
      <c r="GJ222" s="2" t="e">
        <f>INDEX(リスト!$U:$U,MATCH(中日程計画表!$D221,リスト!$D:$D,0))</f>
        <v>#N/A</v>
      </c>
      <c r="GK222" s="5" t="e">
        <f>INDEX(リスト!$W:$W,MATCH(中日程計画表!$D221,リスト!$D:$D,0))</f>
        <v>#N/A</v>
      </c>
      <c r="GL222" s="2" t="s">
        <v>201</v>
      </c>
      <c r="GM222" s="296">
        <f t="shared" ref="GM222" si="11070">GM221</f>
        <v>0</v>
      </c>
      <c r="GN222" s="296">
        <f t="shared" ref="GN222" si="11071">GN221</f>
        <v>0</v>
      </c>
      <c r="GU222" s="461"/>
      <c r="GV222" s="460"/>
      <c r="GW222" s="460"/>
      <c r="GX222" s="461"/>
      <c r="GY222" s="461"/>
      <c r="GZ222" s="460"/>
      <c r="HA222" s="460"/>
      <c r="HB222" s="461"/>
      <c r="HC222" s="461"/>
      <c r="HD222" s="460"/>
      <c r="HE222" s="460"/>
      <c r="HF222" s="461"/>
      <c r="HG222" s="461"/>
      <c r="HH222" s="460"/>
      <c r="HI222" s="460"/>
      <c r="HJ222" s="461"/>
      <c r="HK222" s="461"/>
      <c r="HL222" s="460"/>
      <c r="HM222" s="460"/>
      <c r="HN222" s="461"/>
      <c r="HO222" s="461"/>
      <c r="HP222" s="460"/>
      <c r="HQ222" s="460"/>
      <c r="HR222" s="461"/>
      <c r="HS222" s="4"/>
    </row>
    <row r="223" spans="1:227" ht="12" customHeight="1">
      <c r="A223" s="488" t="str">
        <f t="shared" ref="A223" ca="1" si="11072">INDIRECT("リスト!A"&amp;B223+6)</f>
        <v/>
      </c>
      <c r="B223" s="486">
        <f t="shared" ref="B223" si="11073">ROUNDDOWN((ROW()-6)/2,0)+1</f>
        <v>109</v>
      </c>
      <c r="C223" s="474" t="str">
        <f>機能グループ名</f>
        <v/>
      </c>
      <c r="D223" s="484">
        <f>機能ID</f>
        <v>0</v>
      </c>
      <c r="E223" s="482">
        <f>機能名</f>
        <v>0</v>
      </c>
      <c r="F223" s="315"/>
      <c r="G223" s="315"/>
      <c r="H223" s="315"/>
      <c r="I223" s="315"/>
      <c r="J223" s="316"/>
      <c r="K223" s="480" t="str">
        <f>担当者_SR</f>
        <v>NG</v>
      </c>
      <c r="L223" s="76"/>
      <c r="M223" s="76"/>
      <c r="N223" s="470"/>
      <c r="O223" s="474" t="str">
        <f>担当者_SRR</f>
        <v>NG</v>
      </c>
      <c r="P223" s="76"/>
      <c r="Q223" s="76"/>
      <c r="R223" s="470"/>
      <c r="S223" s="474" t="str">
        <f>担当者_DS</f>
        <v>NG</v>
      </c>
      <c r="T223" s="76"/>
      <c r="U223" s="76"/>
      <c r="V223" s="470"/>
      <c r="W223" s="472" t="str">
        <f>担当者_DSR</f>
        <v>NG</v>
      </c>
      <c r="X223" s="76"/>
      <c r="Y223" s="76"/>
      <c r="Z223" s="470"/>
      <c r="AA223" s="476"/>
      <c r="AB223" s="79"/>
      <c r="AC223" s="79"/>
      <c r="AD223" s="470">
        <f>IF(AC224 &lt;&gt; "",1,0)</f>
        <v>0</v>
      </c>
      <c r="AE223" s="472" t="str">
        <f>担当者_CD</f>
        <v>NG</v>
      </c>
      <c r="AF223" s="76"/>
      <c r="AG223" s="76"/>
      <c r="AH223" s="470"/>
      <c r="AI223" s="472" t="str">
        <f>担当者_DD</f>
        <v>NG</v>
      </c>
      <c r="AJ223" s="76"/>
      <c r="AK223" s="76"/>
      <c r="AL223" s="470"/>
      <c r="AM223" s="476"/>
      <c r="AN223" s="79"/>
      <c r="AO223" s="79"/>
      <c r="AP223" s="470">
        <f>IF(AO224 &lt;&gt; "",1,0)</f>
        <v>0</v>
      </c>
      <c r="AQ223" s="472" t="str">
        <f>担当者_MCL</f>
        <v>NG</v>
      </c>
      <c r="AR223" s="76"/>
      <c r="AS223" s="76"/>
      <c r="AT223" s="470"/>
      <c r="AU223" s="472" t="str">
        <f>担当者_MCLR</f>
        <v>NG</v>
      </c>
      <c r="AV223" s="76"/>
      <c r="AW223" s="76"/>
      <c r="AX223" s="470"/>
      <c r="AY223" s="476"/>
      <c r="AZ223" s="79"/>
      <c r="BA223" s="79"/>
      <c r="BB223" s="470">
        <f>IF(BA224 &lt;&gt; "",1,0)</f>
        <v>0</v>
      </c>
      <c r="BC223" s="474" t="str">
        <f>担当者_MT</f>
        <v>NG</v>
      </c>
      <c r="BD223" s="76"/>
      <c r="BE223" s="76"/>
      <c r="BF223" s="470"/>
      <c r="BG223" s="472" t="str">
        <f>担当者_M検</f>
        <v>NG</v>
      </c>
      <c r="BH223" s="76"/>
      <c r="BI223" s="76"/>
      <c r="BJ223" s="470"/>
      <c r="BK223" s="476"/>
      <c r="BL223" s="79"/>
      <c r="BM223" s="79"/>
      <c r="BN223" s="470">
        <v>0</v>
      </c>
      <c r="BO223" s="474" t="str">
        <f>担当者_モテ</f>
        <v>NG</v>
      </c>
      <c r="BP223" s="76"/>
      <c r="BQ223" s="76"/>
      <c r="BR223" s="470"/>
      <c r="BS223" s="472" t="str">
        <f>担当者_モテR</f>
        <v>NG</v>
      </c>
      <c r="BT223" s="76"/>
      <c r="BU223" s="76"/>
      <c r="BV223" s="470"/>
      <c r="BW223" s="468">
        <f t="shared" ref="BW223" si="11074">IFERROR(SUM(IF(K223&lt;&gt;"NG",N223*K$1,0),IF(O223&lt;&gt;"NG",R223*O$1,0),IF(S223&lt;&gt;"NG",V223*S$1,0),IF(W223&lt;&gt;"NG",Z223*W$1,0),IF(AA223&lt;&gt;"NG",AD223*AA$1,0),IF(AE223&lt;&gt;"NG",AH223*AE$1,0),IF(AI223&lt;&gt;"NG",AL223*AI$1,0),IF(AM223&lt;&gt;"NG",AP223*AM$1,0),IF(AQ223&lt;&gt;"NG",AT223*AQ$1,0),IF(AU223&lt;&gt;"NG",AX223*AU$1,0),IF(AY223&lt;&gt;"NG",BB223*AY$1,0),IF(BC223&lt;&gt;"NG",BF223*BC$1,0),IF(BG223&lt;&gt;"NG",BJ223*BG$1,0),IF(BK223&lt;&gt;"NG",BN223*BK$1,0),IF(BO223&lt;&gt;"NG",BR223*BO$1,0),IF(BS223&lt;&gt;"NG",BV223*BS$1,0))/SUM(IF(K223&lt;&gt;"NG",K$1,0),IF(O223&lt;&gt;"NG",O$1,0),IF(S223&lt;&gt;"NG",S$1,0),IF(W223&lt;&gt;"NG",W$1,0),IF(AA223&lt;&gt;"NG",AA$1,0),IF(AE223&lt;&gt;"NG",AE$1,0),IF(AI223&lt;&gt;"NG",AI$1,0),IF(AM223&lt;&gt;"NG",AM$1,0),IF(AQ223&lt;&gt;"NG",AQ$1,0),IF(AU223&lt;&gt;"NG",AU$1,0),IF(AY223&lt;&gt;"NG",AY$1,0),IF(BC223&lt;&gt;"NG",BC$1,0),IF(BG223&lt;&gt;"NG",BG$1,0),IF(BK223&lt;&gt;"NG",BK$1,0),IF(BO223&lt;&gt;"NG",BO$1,0),IF(BS223&lt;&gt;"NG",BS$1,0)),0)</f>
        <v>0</v>
      </c>
      <c r="BX223" s="466"/>
      <c r="BY223" s="490"/>
      <c r="BZ223" s="5"/>
      <c r="CA223" s="32">
        <f t="shared" ref="CA223" si="11075">IF(AND($M223&lt;&gt;$BZ$5,$M223&lt;=$BZ$6,$M223&lt;&gt;$BZ$7),1,0)</f>
        <v>0</v>
      </c>
      <c r="CB223" s="32">
        <f t="shared" ref="CB223" si="11076">IF(AND($Q223&lt;&gt;$BZ$5,$Q223&lt;=$BZ$6,$Q223&lt;&gt;$BZ$7),1,0)</f>
        <v>0</v>
      </c>
      <c r="CC223" s="32">
        <f t="shared" ref="CC223" si="11077">IF(AND($U223&lt;&gt;$BZ$5,$U223&lt;=$BZ$6,$U223&lt;&gt;$BZ$7),1,0)</f>
        <v>0</v>
      </c>
      <c r="CD223" s="32">
        <f t="shared" ref="CD223" si="11078">IF(AND($Y223&lt;&gt;$BZ$5,$Y223&lt;=$BZ$6,$Y223&lt;&gt;$BZ$7),1,0)</f>
        <v>0</v>
      </c>
      <c r="CE223" s="32">
        <f t="shared" ref="CE223" si="11079">IF(AND($AG223&lt;&gt;$BZ$5,$AG223&lt;=$BZ$6,$AG223&lt;&gt;$BZ$7),1,0)</f>
        <v>0</v>
      </c>
      <c r="CF223" s="32">
        <f t="shared" ref="CF223" si="11080">IF(AND($AK223&lt;&gt;$BZ$5,$AK223&lt;=$BZ$6,$AK223&lt;&gt;$BZ$7),1,0)</f>
        <v>0</v>
      </c>
      <c r="CG223" s="32">
        <f t="shared" ref="CG223" si="11081">IF(AND($AS223&lt;&gt;$BZ$5,$AS223&lt;=$BZ$6,$AS223&lt;&gt;$BZ$7),1,0)</f>
        <v>0</v>
      </c>
      <c r="CH223" s="32">
        <f t="shared" ref="CH223" si="11082">IF(AND($AW223&lt;&gt;$BZ$5,$AW223&lt;=$BZ$6,$AW223&lt;&gt;$BZ$7),1,0)</f>
        <v>0</v>
      </c>
      <c r="CI223" s="32">
        <f t="shared" ref="CI223" si="11083">IF(AND($BE223&lt;&gt;$BZ$5,$BE223&lt;=$BZ$6,$BE223&lt;&gt;$BZ$7),1,0)</f>
        <v>0</v>
      </c>
      <c r="CJ223" s="32">
        <f t="shared" ref="CJ223" si="11084">IF(AND($BI223&lt;&gt;$BZ$5,$BI223&lt;=$BZ$6,$BI223&lt;&gt;$BZ$7),1,0)</f>
        <v>0</v>
      </c>
      <c r="CK223" s="32">
        <f t="shared" ref="CK223" si="11085">IF(AND($BQ223&lt;&gt;$BZ$5,$BQ223&lt;=$BZ$6,$BQ223&lt;&gt;$BZ$7),1,0)</f>
        <v>0</v>
      </c>
      <c r="CL223" s="32">
        <f t="shared" ref="CL223" si="11086">IF(AND($BU223&lt;&gt;$BZ$5,$BU223&lt;=$BZ$6,$BU223&lt;&gt;$BZ$7),1,0)</f>
        <v>0</v>
      </c>
      <c r="CO223" s="32">
        <f>IF(AND($M223&lt;&gt;$CN$5,$M223&lt;=$CN$6,$M223&lt;&gt;$CN$7),1,0)</f>
        <v>0</v>
      </c>
      <c r="CP223" s="32">
        <f>IF(AND($Q223&lt;&gt;$CN$5,$Q223&lt;=$CN$6,$Q223&lt;&gt;$CN$7),1,0)</f>
        <v>0</v>
      </c>
      <c r="CQ223" s="32">
        <f>IF(AND($U223&lt;&gt;$CN$5,$U223&lt;=$CN$6,$U223&lt;&gt;$CN$7),1,0)</f>
        <v>0</v>
      </c>
      <c r="CR223" s="32">
        <f>IF(AND($Y223&lt;&gt;$CN$5,$Y223&lt;=$CN$6,$Y223&lt;&gt;$CN$7),1,0)</f>
        <v>0</v>
      </c>
      <c r="CS223" s="32">
        <f>IF(AND($AG223&lt;&gt;$CN$5,$AG223&lt;=$CN$6,$AG223&lt;&gt;$CN$7),1,0)</f>
        <v>0</v>
      </c>
      <c r="CT223" s="32">
        <f>IF(AND($AK223&lt;&gt;$CN$5,$AK223&lt;=$CN$6,$AK223&lt;&gt;$CN$7),1,0)</f>
        <v>0</v>
      </c>
      <c r="CU223" s="32">
        <f>IF(AND($AS223&lt;&gt;$CN$5,$AS223&lt;=$CN$6,$AS223&lt;&gt;$CN$7),1,0)</f>
        <v>0</v>
      </c>
      <c r="CV223" s="32">
        <f>IF(AND($AW223&lt;&gt;$CN$5,$AW223&lt;=$CN$6,$AW223&lt;&gt;$CN$7),1,0)</f>
        <v>0</v>
      </c>
      <c r="CW223" s="32">
        <f>IF(AND($BE223&lt;&gt;$CN$5,$BE223&lt;=$CN$6,$BE223&lt;&gt;$CN$7),1,0)</f>
        <v>0</v>
      </c>
      <c r="CX223" s="32">
        <f>IF(AND($BI223&lt;&gt;$CN$5,$BI223&lt;=$CN$6,$BI223&lt;&gt;$CN$7),1,0)</f>
        <v>0</v>
      </c>
      <c r="CY223" s="32">
        <f>IF(AND($BQ223&lt;&gt;$CN$5,$BQ223&lt;=$CN$6,$BQ223&lt;&gt;$CN$7),1,0)</f>
        <v>0</v>
      </c>
      <c r="CZ223" s="32">
        <f>IF(AND($BU223&lt;&gt;$CN$5,$BU223&lt;=$CN$6,$BU223&lt;&gt;$CN$7),1,0)</f>
        <v>0</v>
      </c>
      <c r="DC223" s="32">
        <f>IF(AND($M223&lt;&gt;$DB$5,$M223&lt;=$DB$6,$M223&lt;&gt;$CN$7),1,0)</f>
        <v>0</v>
      </c>
      <c r="DD223" s="32">
        <f>IF(AND($Q223&lt;&gt;$DB$5,$Q223&lt;=$DB$6,$Q223&lt;&gt;$CN$7),1,0)</f>
        <v>0</v>
      </c>
      <c r="DE223" s="32">
        <f>IF(AND($U223&lt;&gt;$DB$5,$U223&lt;=$DB$6,$U223&lt;&gt;$CN$7),1,0)</f>
        <v>0</v>
      </c>
      <c r="DF223" s="32">
        <f>IF(AND($Y223&lt;&gt;$DB$5,$Y223&lt;=$DB$6,$Y223&lt;&gt;$CN$7),1,0)</f>
        <v>0</v>
      </c>
      <c r="DG223" s="32">
        <f>IF(AND($AG223&lt;&gt;$DB$5,$AG223&lt;=$DB$6,$AG223&lt;&gt;$CN$7),1,0)</f>
        <v>0</v>
      </c>
      <c r="DH223" s="32">
        <f>IF(AND($AK223&lt;&gt;$DB$5,$AK223&lt;=$DB$6,$AK223&lt;&gt;$CN$7),1,0)</f>
        <v>0</v>
      </c>
      <c r="DI223" s="32">
        <f>IF(AND($AS223&lt;&gt;$DB$5,$AS223&lt;=$DB$6,$AS223&lt;&gt;$CN$7),1,0)</f>
        <v>0</v>
      </c>
      <c r="DJ223" s="32">
        <f>IF(AND($AW223&lt;&gt;$DB$5,$AW223&lt;=$DB$6,$AW223&lt;&gt;$CN$7),1,0)</f>
        <v>0</v>
      </c>
      <c r="DK223" s="32">
        <f>IF(AND($BE223&lt;&gt;$DB$5,$BE223&lt;=$DB$6,$BE223&lt;&gt;$CN$7),1,0)</f>
        <v>0</v>
      </c>
      <c r="DL223" s="32">
        <f>IF(AND($BI223&lt;&gt;$DB$5,$BI223&lt;=$DB$6,$BI223&lt;&gt;$CN$7),1,0)</f>
        <v>0</v>
      </c>
      <c r="DM223" s="32">
        <f>IF(AND($BQ223&lt;&gt;$DB$5,$BQ223&lt;=$DB$6,$BQ223&lt;&gt;$CN$7),1,0)</f>
        <v>0</v>
      </c>
      <c r="DN223" s="32">
        <f>IF(AND($BU223&lt;&gt;$DB$5,$BU223&lt;=$DB$6,$BU223&lt;&gt;$CN$7),1,0)</f>
        <v>0</v>
      </c>
      <c r="DQ223" s="32">
        <f t="shared" ref="DQ223" si="11087">IF(AND($M223&lt;&gt;$DP$5,$M223&lt;=$DP$6,$M223&lt;&gt;$CN$7),1,0)</f>
        <v>0</v>
      </c>
      <c r="DR223" s="32">
        <f t="shared" ref="DR223" si="11088">IF(AND($Q223&lt;&gt;$DP$5,$Q223&lt;=$DP$6,$Q223&lt;&gt;$CN$7),1,0)</f>
        <v>0</v>
      </c>
      <c r="DS223" s="32">
        <f t="shared" ref="DS223" si="11089">IF(AND($U223&lt;&gt;$DP$5,$U223&lt;=$DP$6,$U223&lt;&gt;$CN$7),1,0)</f>
        <v>0</v>
      </c>
      <c r="DT223" s="32">
        <f t="shared" ref="DT223" si="11090">IF(AND($Y223&lt;&gt;$DP$5,$Y223&lt;=$DP$6,$Y223&lt;&gt;$CN$7),1,0)</f>
        <v>0</v>
      </c>
      <c r="DU223" s="32">
        <f t="shared" ref="DU223" si="11091">IF(AND($AG223&lt;&gt;$DP$5,$AG223&lt;=$DP$6,$AG223&lt;&gt;$CN$7),1,0)</f>
        <v>0</v>
      </c>
      <c r="DV223" s="32">
        <f t="shared" ref="DV223" si="11092">IF(AND($AK223&lt;&gt;$DP$5,$AK223&lt;=$DP$6,$AK223&lt;&gt;$CN$7),1,0)</f>
        <v>0</v>
      </c>
      <c r="DW223" s="32">
        <f t="shared" ref="DW223" si="11093">IF(AND($AS223&lt;&gt;$DP$5,$AS223&lt;=$DP$6,$AS223&lt;&gt;$CN$7),1,0)</f>
        <v>0</v>
      </c>
      <c r="DX223" s="32">
        <f t="shared" ref="DX223" si="11094">IF(AND($AW223&lt;&gt;$DP$5,$AW223&lt;=$DP$6,$AW223&lt;&gt;$CN$7),1,0)</f>
        <v>0</v>
      </c>
      <c r="DY223" s="32">
        <f t="shared" ref="DY223" si="11095">IF(AND($BE223&lt;&gt;$DP$5,$BE223&lt;=$DP$6,$BE223&lt;&gt;$CN$7),1,0)</f>
        <v>0</v>
      </c>
      <c r="DZ223" s="32">
        <f t="shared" ref="DZ223" si="11096">IF(AND($BI223&lt;&gt;$DP$5,$BI223&lt;=$DP$6,$BI223&lt;&gt;$CN$7),1,0)</f>
        <v>0</v>
      </c>
      <c r="EA223" s="32">
        <f t="shared" ref="EA223" si="11097">IF(AND($BQ223&lt;&gt;$DP$5,$BQ223&lt;=$DP$6,$BQ223&lt;&gt;$CN$7),1,0)</f>
        <v>0</v>
      </c>
      <c r="EB223" s="32">
        <f t="shared" ref="EB223" si="11098">IF(AND($BU223&lt;&gt;$DP$5,$BU223&lt;=$DP$6,$BU223&lt;&gt;$CN$7),1,0)</f>
        <v>0</v>
      </c>
      <c r="EE223" s="328">
        <f>IF(M223&lt;&gt;"",IF(M223&lt;=$ED$6,1,IF(L223&gt;$ED$6,0,NETWORKDAYS(L223,$ED$6,祭日リスト)/NETWORKDAYS(L223,M223,祭日リスト)))*$GG223*週間進捗報告書!$G$9,0)</f>
        <v>0</v>
      </c>
      <c r="EF223" s="328">
        <f>IF(Q223&lt;&gt;"",IF(Q223&lt;=$ED$6,1,IF(P223&gt;$ED$6,0,NETWORKDAYS(P223,$ED$6,祭日リスト)/NETWORKDAYS(P223,Q223,祭日リスト)))*$GG223*週間進捗報告書!$G$10,0)</f>
        <v>0</v>
      </c>
      <c r="EG223" s="328">
        <f>IF(U223&lt;&gt;"",IF(U223&lt;=$ED$6,1,IF(T223&gt;$ED$6,0,NETWORKDAYS(T223,$ED$6,祭日リスト)/NETWORKDAYS(T223,U223,祭日リスト)))*$GG223*週間進捗報告書!$G$11,0)</f>
        <v>0</v>
      </c>
      <c r="EH223" s="328">
        <f>IF(Y223&lt;&gt;"",IF(Y223&lt;=$ED$6,1,IF(X223&gt;$ED$6,0,NETWORKDAYS(X223,$ED$6,祭日リスト)/NETWORKDAYS(X223,Y223,祭日リスト)))*$GG223*週間進捗報告書!$G$12,0)</f>
        <v>0</v>
      </c>
      <c r="EI223" s="328">
        <f>IF(AG223&lt;&gt;"",IF(AG223&lt;=$ED$6,1,IF(AF223&gt;$ED$6,0,NETWORKDAYS(AF223,$ED$6,祭日リスト)/NETWORKDAYS(AF223,AG223,祭日リスト)))*$GG223*週間進捗報告書!$G$13,0)</f>
        <v>0</v>
      </c>
      <c r="EJ223" s="328">
        <f>IF(AK223&lt;&gt;"",IF(AK223&lt;=$ED$6,1,IF(AJ223&gt;$ED$6,0,NETWORKDAYS(AJ223,$ED$6,祭日リスト)/NETWORKDAYS(AJ223,AK223,祭日リスト)))*$GG223*週間進捗報告書!$G$14,0)</f>
        <v>0</v>
      </c>
      <c r="EK223" s="328">
        <f>IF(AS223&lt;&gt;"",IF(AS223&lt;=$ED$6,1,IF(AR223&gt;$ED$6,0,NETWORKDAYS(AR223,$ED$6,祭日リスト)/NETWORKDAYS(AR223,AS223,祭日リスト)))*$GG223*週間進捗報告書!$G$15,0)</f>
        <v>0</v>
      </c>
      <c r="EL223" s="328">
        <f>IF(AW223&lt;&gt;"",IF(AW223&lt;=$ED$6,1,IF(AV223&gt;$ED$6,0,NETWORKDAYS(AV223,$ED$6,祭日リスト)/NETWORKDAYS(AV223,AW223,祭日リスト)))*$GG223*週間進捗報告書!$G$16,0)</f>
        <v>0</v>
      </c>
      <c r="EM223" s="328">
        <f>IF(BE223&lt;&gt;"",IF(BE223&lt;=$ED$6,1,IF(BD223&gt;$ED$6,0,NETWORKDAYS(BD223,$ED$6,祭日リスト)/NETWORKDAYS(BD223,BE223,祭日リスト)))*$GG223*週間進捗報告書!$G$17,0)</f>
        <v>0</v>
      </c>
      <c r="EN223" s="328">
        <f>IF(BI223&lt;&gt;"",IF(BI223&lt;=$ED$6,1,IF(BH223&gt;$ED$6,0,NETWORKDAYS(BH223,$ED$6,祭日リスト)/NETWORKDAYS(BH223,BI223,祭日リスト)))*$GG223*週間進捗報告書!$G$18,0)</f>
        <v>0</v>
      </c>
      <c r="EO223" s="328">
        <f>IF(BQ223&lt;&gt;"",IF(BQ223&lt;=$ED$6,1,IF(BP223&gt;$ED$6,0,NETWORKDAYS(BP223,$ED$6,祭日リスト)/NETWORKDAYS(BP223,BQ223,祭日リスト)))*$GG223*週間進捗報告書!$G$19,0)</f>
        <v>0</v>
      </c>
      <c r="EP223" s="328">
        <f>IF(BU223&lt;&gt;"",IF(BU223&lt;=$ED$6,1,IF(BT223&gt;$ED$6,0,NETWORKDAYS(BT223,$ED$6,祭日リスト)/NETWORKDAYS(BT223,BU223,祭日リスト)))*$GG223*週間進捗報告書!$G$20,0)</f>
        <v>0</v>
      </c>
      <c r="ER223" s="547">
        <f t="shared" ref="ER223:FC223" si="11099">EE223-EE224</f>
        <v>0</v>
      </c>
      <c r="ES223" s="547">
        <f t="shared" si="11099"/>
        <v>0</v>
      </c>
      <c r="ET223" s="547">
        <f t="shared" si="11099"/>
        <v>0</v>
      </c>
      <c r="EU223" s="547">
        <f t="shared" si="11099"/>
        <v>0</v>
      </c>
      <c r="EV223" s="547">
        <f t="shared" si="11099"/>
        <v>0</v>
      </c>
      <c r="EW223" s="547">
        <f t="shared" si="11099"/>
        <v>0</v>
      </c>
      <c r="EX223" s="547">
        <f t="shared" si="11099"/>
        <v>0</v>
      </c>
      <c r="EY223" s="547">
        <f t="shared" si="11099"/>
        <v>0</v>
      </c>
      <c r="EZ223" s="547">
        <f t="shared" si="11099"/>
        <v>0</v>
      </c>
      <c r="FA223" s="547">
        <f t="shared" si="11099"/>
        <v>0</v>
      </c>
      <c r="FB223" s="547">
        <f t="shared" si="11099"/>
        <v>0</v>
      </c>
      <c r="FC223" s="547">
        <f t="shared" si="11099"/>
        <v>0</v>
      </c>
      <c r="FD223" s="547">
        <f t="shared" ref="FD223" si="11100">SUM(ER223:FC224)</f>
        <v>0</v>
      </c>
      <c r="FE223" s="333"/>
      <c r="FG223" s="32">
        <f>IF(AND($M223&lt;&gt;$FF$7),1,0)</f>
        <v>0</v>
      </c>
      <c r="FH223" s="32">
        <f>IF(AND($Q223&lt;&gt;$FF$7),1,0)</f>
        <v>0</v>
      </c>
      <c r="FI223" s="32">
        <f>IF(AND($U223&lt;&gt;$FF$7),1,0)</f>
        <v>0</v>
      </c>
      <c r="FJ223" s="32">
        <f>IF(AND($Y223&lt;&gt;$FF$7),1,0)</f>
        <v>0</v>
      </c>
      <c r="FK223" s="32">
        <f>IF(AND($AG223&lt;&gt;$FF$7),1,0)</f>
        <v>0</v>
      </c>
      <c r="FL223" s="32">
        <f>IF(AND($AK223&lt;&gt;$FF$7),1,0)</f>
        <v>0</v>
      </c>
      <c r="FM223" s="32">
        <f>IF(AND($AS223&lt;&gt;$FF$7),1,0)</f>
        <v>0</v>
      </c>
      <c r="FN223" s="32">
        <f>IF(AND($AW223&lt;&gt;$FF$7),1,0)</f>
        <v>0</v>
      </c>
      <c r="FO223" s="32">
        <f>IF(AND($BE223&lt;&gt;$FF$7),1,0)</f>
        <v>0</v>
      </c>
      <c r="FP223" s="32">
        <f>IF(AND($BI223&lt;&gt;$FF$7),1,0)</f>
        <v>0</v>
      </c>
      <c r="FQ223" s="32">
        <f>IF(AND($BQ223&lt;&gt;$FF$7),1,0)</f>
        <v>0</v>
      </c>
      <c r="FR223" s="32">
        <f>IF(AND($BU223&lt;&gt;$FF$7),1,0)</f>
        <v>0</v>
      </c>
      <c r="FU223" s="294">
        <f t="shared" ref="FU223" si="11101">IF($K223&lt;&gt;"NG",$GG223,0)</f>
        <v>0</v>
      </c>
      <c r="FV223" s="294">
        <f t="shared" ref="FV223" si="11102">IF($O223&lt;&gt;"NG",$GG223,0)</f>
        <v>0</v>
      </c>
      <c r="FW223" s="294">
        <f t="shared" ref="FW223" si="11103">IF($S223&lt;&gt;"NG",$GG223,0)</f>
        <v>0</v>
      </c>
      <c r="FX223" s="294">
        <f t="shared" ref="FX223" si="11104">IF($W223&lt;&gt;"NG",$GG223,0)</f>
        <v>0</v>
      </c>
      <c r="FY223" s="294">
        <f t="shared" ref="FY223" si="11105">IF($AE223&lt;&gt;"NG",$GG223,0)</f>
        <v>0</v>
      </c>
      <c r="FZ223" s="294">
        <f t="shared" ref="FZ223" si="11106">IF($AI223&lt;&gt;"NG",$GG223,0)</f>
        <v>0</v>
      </c>
      <c r="GA223" s="294">
        <f t="shared" ref="GA223" si="11107">IF($AQ223&lt;&gt;"NG",$GG223,0)</f>
        <v>0</v>
      </c>
      <c r="GB223" s="294">
        <f t="shared" ref="GB223" si="11108">IF($AU223&lt;&gt;"NG",$GG223,0)</f>
        <v>0</v>
      </c>
      <c r="GC223" s="294">
        <f t="shared" ref="GC223" si="11109">IF($BC223&lt;&gt;"NG",$GG223,0)</f>
        <v>0</v>
      </c>
      <c r="GD223" s="294">
        <f t="shared" ref="GD223" si="11110">IF($BG223&lt;&gt;"NG",$GG223,0)</f>
        <v>0</v>
      </c>
      <c r="GE223" s="294">
        <f t="shared" ref="GE223" si="11111">IF($BO223&lt;&gt;"NG",$GG223,0)</f>
        <v>0</v>
      </c>
      <c r="GF223" s="294">
        <f t="shared" ref="GF223" si="11112">IF($BS223&lt;&gt;"NG",$GG223,0)</f>
        <v>0</v>
      </c>
      <c r="GG223" s="294" t="e">
        <f>VLOOKUP($D223,リスト!$D:$S,15,FALSE)</f>
        <v>#N/A</v>
      </c>
      <c r="GH223" s="2" t="e">
        <f>INDEX(リスト!$V:$V,MATCH(中日程計画表!$D223,リスト!$D:$D,0))</f>
        <v>#N/A</v>
      </c>
      <c r="GI223" s="2" t="e">
        <f>INDEX(リスト!$A:$A,MATCH(中日程計画表!$D223,リスト!$D:$D,0))</f>
        <v>#N/A</v>
      </c>
      <c r="GJ223" s="2" t="e">
        <f>INDEX(リスト!$U:$U,MATCH(中日程計画表!$D223,リスト!$D:$D,0))</f>
        <v>#N/A</v>
      </c>
      <c r="GK223" s="5" t="e">
        <f>INDEX(リスト!$W:$W,MATCH(中日程計画表!$D223,リスト!$D:$D,0))</f>
        <v>#N/A</v>
      </c>
      <c r="GL223" s="2" t="s">
        <v>200</v>
      </c>
      <c r="GM223" s="296">
        <f>D223</f>
        <v>0</v>
      </c>
      <c r="GN223" s="296">
        <f>E223</f>
        <v>0</v>
      </c>
      <c r="GU223" s="460" t="str">
        <f t="shared" ref="GU223" si="11113">AE223</f>
        <v>NG</v>
      </c>
      <c r="GV223" s="460">
        <f t="shared" ref="GV223" si="11114">EI223</f>
        <v>0</v>
      </c>
      <c r="GW223" s="460">
        <f t="shared" ref="GW223" si="11115">EI224</f>
        <v>0</v>
      </c>
      <c r="GX223" s="462">
        <f t="shared" ref="GX223" si="11116">EV223</f>
        <v>0</v>
      </c>
      <c r="GY223" s="460" t="str">
        <f t="shared" ref="GY223" si="11117">AI223</f>
        <v>NG</v>
      </c>
      <c r="GZ223" s="460">
        <f t="shared" ref="GZ223" si="11118">EJ223</f>
        <v>0</v>
      </c>
      <c r="HA223" s="460">
        <f t="shared" ref="HA223" si="11119">EJ224</f>
        <v>0</v>
      </c>
      <c r="HB223" s="462">
        <f t="shared" ref="HB223" si="11120">EW223</f>
        <v>0</v>
      </c>
      <c r="HC223" s="460" t="str">
        <f t="shared" ref="HC223" si="11121">AQ223</f>
        <v>NG</v>
      </c>
      <c r="HD223" s="460">
        <f t="shared" ref="HD223" si="11122">EK223</f>
        <v>0</v>
      </c>
      <c r="HE223" s="460">
        <f t="shared" ref="HE223" si="11123">EK224</f>
        <v>0</v>
      </c>
      <c r="HF223" s="462">
        <f t="shared" ref="HF223" si="11124">EX223</f>
        <v>0</v>
      </c>
      <c r="HG223" s="460" t="str">
        <f t="shared" ref="HG223" si="11125">AU223</f>
        <v>NG</v>
      </c>
      <c r="HH223" s="460">
        <f t="shared" ref="HH223" si="11126">EL223</f>
        <v>0</v>
      </c>
      <c r="HI223" s="460">
        <f t="shared" ref="HI223" si="11127">EL224</f>
        <v>0</v>
      </c>
      <c r="HJ223" s="462">
        <f t="shared" ref="HJ223" si="11128">EY223</f>
        <v>0</v>
      </c>
      <c r="HK223" s="460" t="str">
        <f t="shared" ref="HK223" si="11129">BC223</f>
        <v>NG</v>
      </c>
      <c r="HL223" s="460">
        <f t="shared" ref="HL223" si="11130">EM223</f>
        <v>0</v>
      </c>
      <c r="HM223" s="460">
        <f t="shared" ref="HM223" si="11131">EM224</f>
        <v>0</v>
      </c>
      <c r="HN223" s="462">
        <f t="shared" ref="HN223" si="11132">EZ223</f>
        <v>0</v>
      </c>
      <c r="HO223" s="460" t="str">
        <f t="shared" ref="HO223" si="11133">BG223</f>
        <v>NG</v>
      </c>
      <c r="HP223" s="460">
        <f t="shared" ref="HP223" si="11134">EN223</f>
        <v>0</v>
      </c>
      <c r="HQ223" s="460">
        <f t="shared" ref="HQ223" si="11135">EN224</f>
        <v>0</v>
      </c>
      <c r="HR223" s="462">
        <f t="shared" ref="HR223" si="11136">FA223</f>
        <v>0</v>
      </c>
      <c r="HS223" s="332"/>
    </row>
    <row r="224" spans="1:227" ht="12" customHeight="1">
      <c r="A224" s="489"/>
      <c r="B224" s="487"/>
      <c r="C224" s="475"/>
      <c r="D224" s="485"/>
      <c r="E224" s="483"/>
      <c r="F224" s="317"/>
      <c r="G224" s="317"/>
      <c r="H224" s="317"/>
      <c r="I224" s="317"/>
      <c r="J224" s="316"/>
      <c r="K224" s="481"/>
      <c r="L224" s="77"/>
      <c r="M224" s="77"/>
      <c r="N224" s="471"/>
      <c r="O224" s="475"/>
      <c r="P224" s="77"/>
      <c r="Q224" s="77"/>
      <c r="R224" s="471"/>
      <c r="S224" s="475"/>
      <c r="T224" s="77"/>
      <c r="U224" s="77"/>
      <c r="V224" s="471"/>
      <c r="W224" s="473"/>
      <c r="X224" s="77"/>
      <c r="Y224" s="77"/>
      <c r="Z224" s="471"/>
      <c r="AA224" s="477"/>
      <c r="AB224" s="80"/>
      <c r="AC224" s="80"/>
      <c r="AD224" s="471"/>
      <c r="AE224" s="473"/>
      <c r="AF224" s="77"/>
      <c r="AG224" s="77"/>
      <c r="AH224" s="471"/>
      <c r="AI224" s="473"/>
      <c r="AJ224" s="77"/>
      <c r="AK224" s="77"/>
      <c r="AL224" s="471"/>
      <c r="AM224" s="477"/>
      <c r="AN224" s="80"/>
      <c r="AO224" s="80"/>
      <c r="AP224" s="471"/>
      <c r="AQ224" s="473"/>
      <c r="AR224" s="77"/>
      <c r="AS224" s="77"/>
      <c r="AT224" s="471"/>
      <c r="AU224" s="473"/>
      <c r="AV224" s="77"/>
      <c r="AW224" s="77"/>
      <c r="AX224" s="471"/>
      <c r="AY224" s="477"/>
      <c r="AZ224" s="80"/>
      <c r="BA224" s="80"/>
      <c r="BB224" s="471"/>
      <c r="BC224" s="475"/>
      <c r="BD224" s="77"/>
      <c r="BE224" s="77"/>
      <c r="BF224" s="471"/>
      <c r="BG224" s="473"/>
      <c r="BH224" s="77"/>
      <c r="BI224" s="77"/>
      <c r="BJ224" s="471"/>
      <c r="BK224" s="477"/>
      <c r="BL224" s="80"/>
      <c r="BM224" s="80"/>
      <c r="BN224" s="471"/>
      <c r="BO224" s="475"/>
      <c r="BP224" s="77"/>
      <c r="BQ224" s="77"/>
      <c r="BR224" s="471"/>
      <c r="BS224" s="473"/>
      <c r="BT224" s="77"/>
      <c r="BU224" s="77"/>
      <c r="BV224" s="471"/>
      <c r="BW224" s="469"/>
      <c r="BX224" s="467"/>
      <c r="BY224" s="490"/>
      <c r="CA224" s="19">
        <f t="shared" ref="CA224" si="11137">IF(AND($N223=1,$M224&lt;&gt;$BZ$7),1,0)</f>
        <v>0</v>
      </c>
      <c r="CB224" s="19">
        <f t="shared" ref="CB224" si="11138">IF(AND($R223=1,$Q224&lt;&gt;$BZ$7),1,0)</f>
        <v>0</v>
      </c>
      <c r="CC224" s="19">
        <f t="shared" ref="CC224" si="11139">IF(AND($V223=1,$U224&lt;&gt;$BZ$7),1,0)</f>
        <v>0</v>
      </c>
      <c r="CD224" s="19">
        <f t="shared" ref="CD224" si="11140">IF(AND($Z223=1,$Y224&lt;&gt;$BZ$7),1,0)</f>
        <v>0</v>
      </c>
      <c r="CE224" s="19">
        <f t="shared" ref="CE224" si="11141">IF(AND($AH223=1,$AG224&lt;&gt;$BZ$7),1,0)</f>
        <v>0</v>
      </c>
      <c r="CF224" s="19">
        <f t="shared" ref="CF224" si="11142">IF(AND($AL223=1,$AK224&lt;&gt;$BZ$7),1,0)</f>
        <v>0</v>
      </c>
      <c r="CG224" s="19">
        <f t="shared" ref="CG224" si="11143">IF(AND($AT223=1,$AS224&lt;&gt;$BZ$7),1,0)</f>
        <v>0</v>
      </c>
      <c r="CH224" s="19">
        <f t="shared" ref="CH224" si="11144">IF(AND($AX223=1,$AW224&lt;&gt;$BZ$7),1,0)</f>
        <v>0</v>
      </c>
      <c r="CI224" s="19">
        <f t="shared" ref="CI224" si="11145">IF(AND($BF223=1,$BE224&lt;&gt;$BZ$7),1,0)</f>
        <v>0</v>
      </c>
      <c r="CJ224" s="19">
        <f t="shared" ref="CJ224" si="11146">IF(AND($BJ223=1,$BI224&lt;&gt;$BZ$7),1,0)</f>
        <v>0</v>
      </c>
      <c r="CK224" s="19">
        <f t="shared" ref="CK224" si="11147">IF(AND($BR223=1,$BQ224&lt;&gt;$BZ$7),1,0)</f>
        <v>0</v>
      </c>
      <c r="CL224" s="19">
        <f t="shared" ref="CL224" si="11148">IF(AND($BV223=1,$BU224&lt;&gt;$BZ$7),1,0)</f>
        <v>0</v>
      </c>
      <c r="CO224" s="19">
        <f>IF(AND($M224&lt;&gt;$CN$7,$M224&lt;=$CN$6),1,0)</f>
        <v>0</v>
      </c>
      <c r="CP224" s="19">
        <f>IF(AND($Q224&lt;&gt;$CN$7,$Q224&lt;=$CN$6),1,0)</f>
        <v>0</v>
      </c>
      <c r="CQ224" s="19">
        <f>IF(AND($U224&lt;&gt;$CN$7,$U224&lt;=$CN$6),1,0)</f>
        <v>0</v>
      </c>
      <c r="CR224" s="19">
        <f>IF(AND($Y224&lt;&gt;$CN$7,$Y224&lt;=$CN$6),1,0)</f>
        <v>0</v>
      </c>
      <c r="CS224" s="19">
        <f>IF(AND($AG224&lt;&gt;$CN$7,$AG224&lt;=$CN$6),1,0)</f>
        <v>0</v>
      </c>
      <c r="CT224" s="19">
        <f>IF(AND($AK224&lt;&gt;$CN$7,$AK224&lt;=$CN$6),1,0)</f>
        <v>0</v>
      </c>
      <c r="CU224" s="19">
        <f>IF(AND($AS224&lt;&gt;$CN$7,$AS224&lt;=$CN$6),1,0)</f>
        <v>0</v>
      </c>
      <c r="CV224" s="19">
        <f>IF(AND($AW224&lt;&gt;$CN$7,$AW224&lt;=$CN$6),1,0)</f>
        <v>0</v>
      </c>
      <c r="CW224" s="19">
        <f>IF(AND($BE224&lt;&gt;$CN$7,$BE224&lt;=$CN$6),1,0)</f>
        <v>0</v>
      </c>
      <c r="CX224" s="19">
        <f>IF(AND($BI224&lt;&gt;$CN$7,$BI224&lt;=$CN$6),1,0)</f>
        <v>0</v>
      </c>
      <c r="CY224" s="19">
        <f>IF(AND($BQ224&lt;&gt;$CN$7,$BQ224&lt;=$CN$6),1,0)</f>
        <v>0</v>
      </c>
      <c r="CZ224" s="19">
        <f>IF(AND($BU224&lt;&gt;$CN$7,$BU224&lt;=$CN$6),1,0)</f>
        <v>0</v>
      </c>
      <c r="DC224" s="19">
        <f>IF($N223=1,1,0)</f>
        <v>0</v>
      </c>
      <c r="DD224" s="19">
        <f>IF($R223=1,1,0)</f>
        <v>0</v>
      </c>
      <c r="DE224" s="19">
        <f>IF($V223=1,1,0)</f>
        <v>0</v>
      </c>
      <c r="DF224" s="19">
        <f>IF($Z223=1,1,0)</f>
        <v>0</v>
      </c>
      <c r="DG224" s="19">
        <f>IF($AH223=1,1,0)</f>
        <v>0</v>
      </c>
      <c r="DH224" s="19">
        <f>IF($AL223=1,1,0)</f>
        <v>0</v>
      </c>
      <c r="DI224" s="19">
        <f>IF($AT223=1,1,0)</f>
        <v>0</v>
      </c>
      <c r="DJ224" s="19">
        <f>IF($AX223=1,1,0)</f>
        <v>0</v>
      </c>
      <c r="DK224" s="19">
        <f>IF($BF223=1,1,0)</f>
        <v>0</v>
      </c>
      <c r="DL224" s="19">
        <f>IF($BJ223=1,1,0)</f>
        <v>0</v>
      </c>
      <c r="DM224" s="19">
        <f>IF($BR223=1,1,0)</f>
        <v>0</v>
      </c>
      <c r="DN224" s="19">
        <f>IF($BV223=1,1,0)</f>
        <v>0</v>
      </c>
      <c r="DQ224" s="19">
        <f t="shared" ref="DQ224" si="11149">IF($N223=1,1,0)</f>
        <v>0</v>
      </c>
      <c r="DR224" s="19">
        <f t="shared" ref="DR224" si="11150">IF($R223=1,1,0)</f>
        <v>0</v>
      </c>
      <c r="DS224" s="19">
        <f t="shared" ref="DS224" si="11151">IF($V223=1,1,0)</f>
        <v>0</v>
      </c>
      <c r="DT224" s="19">
        <f t="shared" ref="DT224" si="11152">IF($Z223=1,1,0)</f>
        <v>0</v>
      </c>
      <c r="DU224" s="19">
        <f t="shared" ref="DU224" si="11153">IF($AH223=1,1,0)</f>
        <v>0</v>
      </c>
      <c r="DV224" s="19">
        <f t="shared" ref="DV224" si="11154">IF($AL223=1,1,0)</f>
        <v>0</v>
      </c>
      <c r="DW224" s="19">
        <f t="shared" ref="DW224" si="11155">IF($AT223=1,1,0)</f>
        <v>0</v>
      </c>
      <c r="DX224" s="19">
        <f t="shared" ref="DX224" si="11156">IF($AX223=1,1,0)</f>
        <v>0</v>
      </c>
      <c r="DY224" s="19">
        <f t="shared" ref="DY224" si="11157">IF($BF223=1,1,0)</f>
        <v>0</v>
      </c>
      <c r="DZ224" s="19">
        <f t="shared" ref="DZ224" si="11158">IF($BJ223=1,1,0)</f>
        <v>0</v>
      </c>
      <c r="EA224" s="19">
        <f t="shared" ref="EA224" si="11159">IF($BR223=1,1,0)</f>
        <v>0</v>
      </c>
      <c r="EB224" s="19">
        <f t="shared" ref="EB224" si="11160">IF($BV223=1,1,0)</f>
        <v>0</v>
      </c>
      <c r="EE224" s="329">
        <f>N223*$FU224*週間進捗報告書!$G$9</f>
        <v>0</v>
      </c>
      <c r="EF224" s="329">
        <f>R223*$FV224*週間進捗報告書!$G$10</f>
        <v>0</v>
      </c>
      <c r="EG224" s="329">
        <f>V223*$FW224*週間進捗報告書!$G$11</f>
        <v>0</v>
      </c>
      <c r="EH224" s="329">
        <f>Z223*$FX224*週間進捗報告書!$G$12</f>
        <v>0</v>
      </c>
      <c r="EI224" s="329">
        <f>AH223*$FY224*週間進捗報告書!$G$13</f>
        <v>0</v>
      </c>
      <c r="EJ224" s="329">
        <f>AL223*$FZ224*週間進捗報告書!$G$14</f>
        <v>0</v>
      </c>
      <c r="EK224" s="329">
        <f>AT223*$GA224*週間進捗報告書!$G$15</f>
        <v>0</v>
      </c>
      <c r="EL224" s="329">
        <f>AX223*$GB224*週間進捗報告書!$G$16</f>
        <v>0</v>
      </c>
      <c r="EM224" s="329">
        <f>BF223*$GC224*週間進捗報告書!$G$17</f>
        <v>0</v>
      </c>
      <c r="EN224" s="329">
        <f>BJ223*$GD224*週間進捗報告書!$G$18</f>
        <v>0</v>
      </c>
      <c r="EO224" s="329">
        <f>BR223*$GE224*週間進捗報告書!$G$19</f>
        <v>0</v>
      </c>
      <c r="EP224" s="329">
        <f>BV223*$GF224*週間進捗報告書!$G$20</f>
        <v>0</v>
      </c>
      <c r="ER224" s="547"/>
      <c r="ES224" s="547"/>
      <c r="ET224" s="547"/>
      <c r="EU224" s="547"/>
      <c r="EV224" s="547"/>
      <c r="EW224" s="547"/>
      <c r="EX224" s="547"/>
      <c r="EY224" s="547"/>
      <c r="EZ224" s="547"/>
      <c r="FA224" s="547"/>
      <c r="FB224" s="547"/>
      <c r="FC224" s="547"/>
      <c r="FD224" s="547"/>
      <c r="FE224" s="332"/>
      <c r="FG224" s="19"/>
      <c r="FH224" s="19"/>
      <c r="FI224" s="19"/>
      <c r="FJ224" s="19"/>
      <c r="FK224" s="19"/>
      <c r="FL224" s="19"/>
      <c r="FM224" s="19"/>
      <c r="FN224" s="19"/>
      <c r="FO224" s="19"/>
      <c r="FP224" s="19"/>
      <c r="FQ224" s="19"/>
      <c r="FR224" s="19"/>
      <c r="FU224" s="295">
        <f t="shared" ref="FU224" si="11161">FU223</f>
        <v>0</v>
      </c>
      <c r="FV224" s="295">
        <f t="shared" ref="FV224" si="11162">FV223</f>
        <v>0</v>
      </c>
      <c r="FW224" s="295">
        <f t="shared" ref="FW224" si="11163">FW223</f>
        <v>0</v>
      </c>
      <c r="FX224" s="295">
        <f t="shared" ref="FX224" si="11164">FX223</f>
        <v>0</v>
      </c>
      <c r="FY224" s="295">
        <f t="shared" ref="FY224" si="11165">FY223</f>
        <v>0</v>
      </c>
      <c r="FZ224" s="295">
        <f t="shared" ref="FZ224" si="11166">FZ223</f>
        <v>0</v>
      </c>
      <c r="GA224" s="295">
        <f t="shared" ref="GA224" si="11167">GA223</f>
        <v>0</v>
      </c>
      <c r="GB224" s="295">
        <f t="shared" ref="GB224" si="11168">GB223</f>
        <v>0</v>
      </c>
      <c r="GC224" s="295">
        <f t="shared" ref="GC224" si="11169">GC223</f>
        <v>0</v>
      </c>
      <c r="GD224" s="295">
        <f t="shared" ref="GD224" si="11170">GD223</f>
        <v>0</v>
      </c>
      <c r="GE224" s="295">
        <f t="shared" ref="GE224" si="11171">GE223</f>
        <v>0</v>
      </c>
      <c r="GF224" s="295">
        <f t="shared" ref="GF224" si="11172">GF223</f>
        <v>0</v>
      </c>
      <c r="GG224" s="295" t="e">
        <f t="shared" ref="GG224" si="11173">GG223</f>
        <v>#N/A</v>
      </c>
      <c r="GH224" s="2" t="e">
        <f>INDEX(リスト!$V:$V,MATCH(中日程計画表!$D223,リスト!$D:$D,0))</f>
        <v>#N/A</v>
      </c>
      <c r="GI224" s="2" t="e">
        <f>INDEX(リスト!$A:$A,MATCH(中日程計画表!$D223,リスト!$D:$D,0))</f>
        <v>#N/A</v>
      </c>
      <c r="GJ224" s="2" t="e">
        <f>INDEX(リスト!$U:$U,MATCH(中日程計画表!$D223,リスト!$D:$D,0))</f>
        <v>#N/A</v>
      </c>
      <c r="GK224" s="5" t="e">
        <f>INDEX(リスト!$W:$W,MATCH(中日程計画表!$D223,リスト!$D:$D,0))</f>
        <v>#N/A</v>
      </c>
      <c r="GL224" s="2" t="s">
        <v>201</v>
      </c>
      <c r="GM224" s="296">
        <f t="shared" ref="GM224" si="11174">GM223</f>
        <v>0</v>
      </c>
      <c r="GN224" s="296">
        <f t="shared" ref="GN224" si="11175">GN223</f>
        <v>0</v>
      </c>
      <c r="GU224" s="461"/>
      <c r="GV224" s="460"/>
      <c r="GW224" s="460"/>
      <c r="GX224" s="461"/>
      <c r="GY224" s="461"/>
      <c r="GZ224" s="460"/>
      <c r="HA224" s="460"/>
      <c r="HB224" s="461"/>
      <c r="HC224" s="461"/>
      <c r="HD224" s="460"/>
      <c r="HE224" s="460"/>
      <c r="HF224" s="461"/>
      <c r="HG224" s="461"/>
      <c r="HH224" s="460"/>
      <c r="HI224" s="460"/>
      <c r="HJ224" s="461"/>
      <c r="HK224" s="461"/>
      <c r="HL224" s="460"/>
      <c r="HM224" s="460"/>
      <c r="HN224" s="461"/>
      <c r="HO224" s="461"/>
      <c r="HP224" s="460"/>
      <c r="HQ224" s="460"/>
      <c r="HR224" s="461"/>
      <c r="HS224" s="4"/>
    </row>
    <row r="225" spans="1:227" ht="12" customHeight="1">
      <c r="A225" s="488" t="str">
        <f t="shared" ref="A225" ca="1" si="11176">INDIRECT("リスト!A"&amp;B225+6)</f>
        <v/>
      </c>
      <c r="B225" s="486">
        <f t="shared" ref="B225" si="11177">ROUNDDOWN((ROW()-6)/2,0)+1</f>
        <v>110</v>
      </c>
      <c r="C225" s="474" t="str">
        <f>機能グループ名</f>
        <v/>
      </c>
      <c r="D225" s="484">
        <f>機能ID</f>
        <v>0</v>
      </c>
      <c r="E225" s="482">
        <f>機能名</f>
        <v>0</v>
      </c>
      <c r="F225" s="315"/>
      <c r="G225" s="315"/>
      <c r="H225" s="315"/>
      <c r="I225" s="315"/>
      <c r="J225" s="316"/>
      <c r="K225" s="480" t="str">
        <f>担当者_SR</f>
        <v>NG</v>
      </c>
      <c r="L225" s="76"/>
      <c r="M225" s="76"/>
      <c r="N225" s="470"/>
      <c r="O225" s="474" t="str">
        <f>担当者_SRR</f>
        <v>NG</v>
      </c>
      <c r="P225" s="76"/>
      <c r="Q225" s="76"/>
      <c r="R225" s="470"/>
      <c r="S225" s="474" t="str">
        <f>担当者_DS</f>
        <v>NG</v>
      </c>
      <c r="T225" s="76"/>
      <c r="U225" s="76"/>
      <c r="V225" s="470"/>
      <c r="W225" s="472" t="str">
        <f>担当者_DSR</f>
        <v>NG</v>
      </c>
      <c r="X225" s="76"/>
      <c r="Y225" s="76"/>
      <c r="Z225" s="470"/>
      <c r="AA225" s="476"/>
      <c r="AB225" s="79"/>
      <c r="AC225" s="79"/>
      <c r="AD225" s="470">
        <f>IF(AC226 &lt;&gt; "",1,0)</f>
        <v>0</v>
      </c>
      <c r="AE225" s="472" t="str">
        <f>担当者_CD</f>
        <v>NG</v>
      </c>
      <c r="AF225" s="76"/>
      <c r="AG225" s="76"/>
      <c r="AH225" s="470"/>
      <c r="AI225" s="472" t="str">
        <f>担当者_DD</f>
        <v>NG</v>
      </c>
      <c r="AJ225" s="76"/>
      <c r="AK225" s="76"/>
      <c r="AL225" s="470"/>
      <c r="AM225" s="476"/>
      <c r="AN225" s="79"/>
      <c r="AO225" s="79"/>
      <c r="AP225" s="470">
        <f>IF(AO226 &lt;&gt; "",1,0)</f>
        <v>0</v>
      </c>
      <c r="AQ225" s="472" t="str">
        <f>担当者_MCL</f>
        <v>NG</v>
      </c>
      <c r="AR225" s="76"/>
      <c r="AS225" s="76"/>
      <c r="AT225" s="470"/>
      <c r="AU225" s="472" t="str">
        <f>担当者_MCLR</f>
        <v>NG</v>
      </c>
      <c r="AV225" s="76"/>
      <c r="AW225" s="76"/>
      <c r="AX225" s="470"/>
      <c r="AY225" s="476"/>
      <c r="AZ225" s="79"/>
      <c r="BA225" s="79"/>
      <c r="BB225" s="470">
        <f>IF(BA226 &lt;&gt; "",1,0)</f>
        <v>0</v>
      </c>
      <c r="BC225" s="474" t="str">
        <f>担当者_MT</f>
        <v>NG</v>
      </c>
      <c r="BD225" s="76"/>
      <c r="BE225" s="76"/>
      <c r="BF225" s="470"/>
      <c r="BG225" s="472" t="str">
        <f>担当者_M検</f>
        <v>NG</v>
      </c>
      <c r="BH225" s="266"/>
      <c r="BI225" s="266"/>
      <c r="BJ225" s="491"/>
      <c r="BK225" s="476"/>
      <c r="BL225" s="79"/>
      <c r="BM225" s="79"/>
      <c r="BN225" s="470">
        <v>0</v>
      </c>
      <c r="BO225" s="474" t="str">
        <f>担当者_モテ</f>
        <v>NG</v>
      </c>
      <c r="BP225" s="76"/>
      <c r="BQ225" s="76"/>
      <c r="BR225" s="470"/>
      <c r="BS225" s="472" t="str">
        <f>担当者_モテR</f>
        <v>NG</v>
      </c>
      <c r="BT225" s="76"/>
      <c r="BU225" s="76"/>
      <c r="BV225" s="470"/>
      <c r="BW225" s="468">
        <f t="shared" ref="BW225" si="11178">IFERROR(SUM(IF(K225&lt;&gt;"NG",N225*K$1,0),IF(O225&lt;&gt;"NG",R225*O$1,0),IF(S225&lt;&gt;"NG",V225*S$1,0),IF(W225&lt;&gt;"NG",Z225*W$1,0),IF(AA225&lt;&gt;"NG",AD225*AA$1,0),IF(AE225&lt;&gt;"NG",AH225*AE$1,0),IF(AI225&lt;&gt;"NG",AL225*AI$1,0),IF(AM225&lt;&gt;"NG",AP225*AM$1,0),IF(AQ225&lt;&gt;"NG",AT225*AQ$1,0),IF(AU225&lt;&gt;"NG",AX225*AU$1,0),IF(AY225&lt;&gt;"NG",BB225*AY$1,0),IF(BC225&lt;&gt;"NG",BF225*BC$1,0),IF(BG225&lt;&gt;"NG",BJ225*BG$1,0),IF(BK225&lt;&gt;"NG",BN225*BK$1,0),IF(BO225&lt;&gt;"NG",BR225*BO$1,0),IF(BS225&lt;&gt;"NG",BV225*BS$1,0))/SUM(IF(K225&lt;&gt;"NG",K$1,0),IF(O225&lt;&gt;"NG",O$1,0),IF(S225&lt;&gt;"NG",S$1,0),IF(W225&lt;&gt;"NG",W$1,0),IF(AA225&lt;&gt;"NG",AA$1,0),IF(AE225&lt;&gt;"NG",AE$1,0),IF(AI225&lt;&gt;"NG",AI$1,0),IF(AM225&lt;&gt;"NG",AM$1,0),IF(AQ225&lt;&gt;"NG",AQ$1,0),IF(AU225&lt;&gt;"NG",AU$1,0),IF(AY225&lt;&gt;"NG",AY$1,0),IF(BC225&lt;&gt;"NG",BC$1,0),IF(BG225&lt;&gt;"NG",BG$1,0),IF(BK225&lt;&gt;"NG",BK$1,0),IF(BO225&lt;&gt;"NG",BO$1,0),IF(BS225&lt;&gt;"NG",BS$1,0)),0)</f>
        <v>0</v>
      </c>
      <c r="BX225" s="466"/>
      <c r="BY225" s="490"/>
      <c r="BZ225" s="5"/>
      <c r="CA225" s="32">
        <f t="shared" ref="CA225" si="11179">IF(AND($M225&lt;&gt;$BZ$5,$M225&lt;=$BZ$6,$M225&lt;&gt;$BZ$7),1,0)</f>
        <v>0</v>
      </c>
      <c r="CB225" s="32">
        <f t="shared" ref="CB225" si="11180">IF(AND($Q225&lt;&gt;$BZ$5,$Q225&lt;=$BZ$6,$Q225&lt;&gt;$BZ$7),1,0)</f>
        <v>0</v>
      </c>
      <c r="CC225" s="32">
        <f t="shared" ref="CC225" si="11181">IF(AND($U225&lt;&gt;$BZ$5,$U225&lt;=$BZ$6,$U225&lt;&gt;$BZ$7),1,0)</f>
        <v>0</v>
      </c>
      <c r="CD225" s="32">
        <f t="shared" ref="CD225" si="11182">IF(AND($Y225&lt;&gt;$BZ$5,$Y225&lt;=$BZ$6,$Y225&lt;&gt;$BZ$7),1,0)</f>
        <v>0</v>
      </c>
      <c r="CE225" s="32">
        <f t="shared" ref="CE225" si="11183">IF(AND($AG225&lt;&gt;$BZ$5,$AG225&lt;=$BZ$6,$AG225&lt;&gt;$BZ$7),1,0)</f>
        <v>0</v>
      </c>
      <c r="CF225" s="32">
        <f t="shared" ref="CF225" si="11184">IF(AND($AK225&lt;&gt;$BZ$5,$AK225&lt;=$BZ$6,$AK225&lt;&gt;$BZ$7),1,0)</f>
        <v>0</v>
      </c>
      <c r="CG225" s="32">
        <f t="shared" ref="CG225" si="11185">IF(AND($AS225&lt;&gt;$BZ$5,$AS225&lt;=$BZ$6,$AS225&lt;&gt;$BZ$7),1,0)</f>
        <v>0</v>
      </c>
      <c r="CH225" s="32">
        <f t="shared" ref="CH225" si="11186">IF(AND($AW225&lt;&gt;$BZ$5,$AW225&lt;=$BZ$6,$AW225&lt;&gt;$BZ$7),1,0)</f>
        <v>0</v>
      </c>
      <c r="CI225" s="32">
        <f t="shared" ref="CI225" si="11187">IF(AND($BE225&lt;&gt;$BZ$5,$BE225&lt;=$BZ$6,$BE225&lt;&gt;$BZ$7),1,0)</f>
        <v>0</v>
      </c>
      <c r="CJ225" s="32">
        <f t="shared" ref="CJ225" si="11188">IF(AND($BI225&lt;&gt;$BZ$5,$BI225&lt;=$BZ$6,$BI225&lt;&gt;$BZ$7),1,0)</f>
        <v>0</v>
      </c>
      <c r="CK225" s="32">
        <f t="shared" ref="CK225" si="11189">IF(AND($BQ225&lt;&gt;$BZ$5,$BQ225&lt;=$BZ$6,$BQ225&lt;&gt;$BZ$7),1,0)</f>
        <v>0</v>
      </c>
      <c r="CL225" s="32">
        <f t="shared" ref="CL225" si="11190">IF(AND($BU225&lt;&gt;$BZ$5,$BU225&lt;=$BZ$6,$BU225&lt;&gt;$BZ$7),1,0)</f>
        <v>0</v>
      </c>
      <c r="CO225" s="32">
        <f>IF(AND($M225&lt;&gt;$CN$5,$M225&lt;=$CN$6,$M225&lt;&gt;$CN$7),1,0)</f>
        <v>0</v>
      </c>
      <c r="CP225" s="32">
        <f>IF(AND($Q225&lt;&gt;$CN$5,$Q225&lt;=$CN$6,$Q225&lt;&gt;$CN$7),1,0)</f>
        <v>0</v>
      </c>
      <c r="CQ225" s="32">
        <f>IF(AND($U225&lt;&gt;$CN$5,$U225&lt;=$CN$6,$U225&lt;&gt;$CN$7),1,0)</f>
        <v>0</v>
      </c>
      <c r="CR225" s="32">
        <f>IF(AND($Y225&lt;&gt;$CN$5,$Y225&lt;=$CN$6,$Y225&lt;&gt;$CN$7),1,0)</f>
        <v>0</v>
      </c>
      <c r="CS225" s="32">
        <f>IF(AND($AG225&lt;&gt;$CN$5,$AG225&lt;=$CN$6,$AG225&lt;&gt;$CN$7),1,0)</f>
        <v>0</v>
      </c>
      <c r="CT225" s="32">
        <f>IF(AND($AK225&lt;&gt;$CN$5,$AK225&lt;=$CN$6,$AK225&lt;&gt;$CN$7),1,0)</f>
        <v>0</v>
      </c>
      <c r="CU225" s="32">
        <f>IF(AND($AS225&lt;&gt;$CN$5,$AS225&lt;=$CN$6,$AS225&lt;&gt;$CN$7),1,0)</f>
        <v>0</v>
      </c>
      <c r="CV225" s="32">
        <f>IF(AND($AW225&lt;&gt;$CN$5,$AW225&lt;=$CN$6,$AW225&lt;&gt;$CN$7),1,0)</f>
        <v>0</v>
      </c>
      <c r="CW225" s="32">
        <f>IF(AND($BE225&lt;&gt;$CN$5,$BE225&lt;=$CN$6,$BE225&lt;&gt;$CN$7),1,0)</f>
        <v>0</v>
      </c>
      <c r="CX225" s="32">
        <f>IF(AND($BI225&lt;&gt;$CN$5,$BI225&lt;=$CN$6,$BI225&lt;&gt;$CN$7),1,0)</f>
        <v>0</v>
      </c>
      <c r="CY225" s="32">
        <f>IF(AND($BQ225&lt;&gt;$CN$5,$BQ225&lt;=$CN$6,$BQ225&lt;&gt;$CN$7),1,0)</f>
        <v>0</v>
      </c>
      <c r="CZ225" s="32">
        <f>IF(AND($BU225&lt;&gt;$CN$5,$BU225&lt;=$CN$6,$BU225&lt;&gt;$CN$7),1,0)</f>
        <v>0</v>
      </c>
      <c r="DC225" s="32">
        <f>IF(AND($M225&lt;&gt;$DB$5,$M225&lt;=$DB$6,$M225&lt;&gt;$CN$7),1,0)</f>
        <v>0</v>
      </c>
      <c r="DD225" s="32">
        <f>IF(AND($Q225&lt;&gt;$DB$5,$Q225&lt;=$DB$6,$Q225&lt;&gt;$CN$7),1,0)</f>
        <v>0</v>
      </c>
      <c r="DE225" s="32">
        <f>IF(AND($U225&lt;&gt;$DB$5,$U225&lt;=$DB$6,$U225&lt;&gt;$CN$7),1,0)</f>
        <v>0</v>
      </c>
      <c r="DF225" s="32">
        <f>IF(AND($Y225&lt;&gt;$DB$5,$Y225&lt;=$DB$6,$Y225&lt;&gt;$CN$7),1,0)</f>
        <v>0</v>
      </c>
      <c r="DG225" s="32">
        <f>IF(AND($AG225&lt;&gt;$DB$5,$AG225&lt;=$DB$6,$AG225&lt;&gt;$CN$7),1,0)</f>
        <v>0</v>
      </c>
      <c r="DH225" s="32">
        <f>IF(AND($AK225&lt;&gt;$DB$5,$AK225&lt;=$DB$6,$AK225&lt;&gt;$CN$7),1,0)</f>
        <v>0</v>
      </c>
      <c r="DI225" s="32">
        <f>IF(AND($AS225&lt;&gt;$DB$5,$AS225&lt;=$DB$6,$AS225&lt;&gt;$CN$7),1,0)</f>
        <v>0</v>
      </c>
      <c r="DJ225" s="32">
        <f>IF(AND($AW225&lt;&gt;$DB$5,$AW225&lt;=$DB$6,$AW225&lt;&gt;$CN$7),1,0)</f>
        <v>0</v>
      </c>
      <c r="DK225" s="32">
        <f>IF(AND($BE225&lt;&gt;$DB$5,$BE225&lt;=$DB$6,$BE225&lt;&gt;$CN$7),1,0)</f>
        <v>0</v>
      </c>
      <c r="DL225" s="32">
        <f>IF(AND($BI225&lt;&gt;$DB$5,$BI225&lt;=$DB$6,$BI225&lt;&gt;$CN$7),1,0)</f>
        <v>0</v>
      </c>
      <c r="DM225" s="32">
        <f>IF(AND($BQ225&lt;&gt;$DB$5,$BQ225&lt;=$DB$6,$BQ225&lt;&gt;$CN$7),1,0)</f>
        <v>0</v>
      </c>
      <c r="DN225" s="32">
        <f>IF(AND($BU225&lt;&gt;$DB$5,$BU225&lt;=$DB$6,$BU225&lt;&gt;$CN$7),1,0)</f>
        <v>0</v>
      </c>
      <c r="DQ225" s="32">
        <f t="shared" ref="DQ225" si="11191">IF(AND($M225&lt;&gt;$DP$5,$M225&lt;=$DP$6,$M225&lt;&gt;$CN$7),1,0)</f>
        <v>0</v>
      </c>
      <c r="DR225" s="32">
        <f t="shared" ref="DR225" si="11192">IF(AND($Q225&lt;&gt;$DP$5,$Q225&lt;=$DP$6,$Q225&lt;&gt;$CN$7),1,0)</f>
        <v>0</v>
      </c>
      <c r="DS225" s="32">
        <f t="shared" ref="DS225" si="11193">IF(AND($U225&lt;&gt;$DP$5,$U225&lt;=$DP$6,$U225&lt;&gt;$CN$7),1,0)</f>
        <v>0</v>
      </c>
      <c r="DT225" s="32">
        <f t="shared" ref="DT225" si="11194">IF(AND($Y225&lt;&gt;$DP$5,$Y225&lt;=$DP$6,$Y225&lt;&gt;$CN$7),1,0)</f>
        <v>0</v>
      </c>
      <c r="DU225" s="32">
        <f t="shared" ref="DU225" si="11195">IF(AND($AG225&lt;&gt;$DP$5,$AG225&lt;=$DP$6,$AG225&lt;&gt;$CN$7),1,0)</f>
        <v>0</v>
      </c>
      <c r="DV225" s="32">
        <f t="shared" ref="DV225" si="11196">IF(AND($AK225&lt;&gt;$DP$5,$AK225&lt;=$DP$6,$AK225&lt;&gt;$CN$7),1,0)</f>
        <v>0</v>
      </c>
      <c r="DW225" s="32">
        <f t="shared" ref="DW225" si="11197">IF(AND($AS225&lt;&gt;$DP$5,$AS225&lt;=$DP$6,$AS225&lt;&gt;$CN$7),1,0)</f>
        <v>0</v>
      </c>
      <c r="DX225" s="32">
        <f t="shared" ref="DX225" si="11198">IF(AND($AW225&lt;&gt;$DP$5,$AW225&lt;=$DP$6,$AW225&lt;&gt;$CN$7),1,0)</f>
        <v>0</v>
      </c>
      <c r="DY225" s="32">
        <f t="shared" ref="DY225" si="11199">IF(AND($BE225&lt;&gt;$DP$5,$BE225&lt;=$DP$6,$BE225&lt;&gt;$CN$7),1,0)</f>
        <v>0</v>
      </c>
      <c r="DZ225" s="32">
        <f t="shared" ref="DZ225" si="11200">IF(AND($BI225&lt;&gt;$DP$5,$BI225&lt;=$DP$6,$BI225&lt;&gt;$CN$7),1,0)</f>
        <v>0</v>
      </c>
      <c r="EA225" s="32">
        <f t="shared" ref="EA225" si="11201">IF(AND($BQ225&lt;&gt;$DP$5,$BQ225&lt;=$DP$6,$BQ225&lt;&gt;$CN$7),1,0)</f>
        <v>0</v>
      </c>
      <c r="EB225" s="32">
        <f t="shared" ref="EB225" si="11202">IF(AND($BU225&lt;&gt;$DP$5,$BU225&lt;=$DP$6,$BU225&lt;&gt;$CN$7),1,0)</f>
        <v>0</v>
      </c>
      <c r="EE225" s="328">
        <f>IF(M225&lt;&gt;"",IF(M225&lt;=$ED$6,1,IF(L225&gt;$ED$6,0,NETWORKDAYS(L225,$ED$6,祭日リスト)/NETWORKDAYS(L225,M225,祭日リスト)))*$GG225*週間進捗報告書!$G$9,0)</f>
        <v>0</v>
      </c>
      <c r="EF225" s="328">
        <f>IF(Q225&lt;&gt;"",IF(Q225&lt;=$ED$6,1,IF(P225&gt;$ED$6,0,NETWORKDAYS(P225,$ED$6,祭日リスト)/NETWORKDAYS(P225,Q225,祭日リスト)))*$GG225*週間進捗報告書!$G$10,0)</f>
        <v>0</v>
      </c>
      <c r="EG225" s="328">
        <f>IF(U225&lt;&gt;"",IF(U225&lt;=$ED$6,1,IF(T225&gt;$ED$6,0,NETWORKDAYS(T225,$ED$6,祭日リスト)/NETWORKDAYS(T225,U225,祭日リスト)))*$GG225*週間進捗報告書!$G$11,0)</f>
        <v>0</v>
      </c>
      <c r="EH225" s="328">
        <f>IF(Y225&lt;&gt;"",IF(Y225&lt;=$ED$6,1,IF(X225&gt;$ED$6,0,NETWORKDAYS(X225,$ED$6,祭日リスト)/NETWORKDAYS(X225,Y225,祭日リスト)))*$GG225*週間進捗報告書!$G$12,0)</f>
        <v>0</v>
      </c>
      <c r="EI225" s="328">
        <f>IF(AG225&lt;&gt;"",IF(AG225&lt;=$ED$6,1,IF(AF225&gt;$ED$6,0,NETWORKDAYS(AF225,$ED$6,祭日リスト)/NETWORKDAYS(AF225,AG225,祭日リスト)))*$GG225*週間進捗報告書!$G$13,0)</f>
        <v>0</v>
      </c>
      <c r="EJ225" s="328">
        <f>IF(AK225&lt;&gt;"",IF(AK225&lt;=$ED$6,1,IF(AJ225&gt;$ED$6,0,NETWORKDAYS(AJ225,$ED$6,祭日リスト)/NETWORKDAYS(AJ225,AK225,祭日リスト)))*$GG225*週間進捗報告書!$G$14,0)</f>
        <v>0</v>
      </c>
      <c r="EK225" s="328">
        <f>IF(AS225&lt;&gt;"",IF(AS225&lt;=$ED$6,1,IF(AR225&gt;$ED$6,0,NETWORKDAYS(AR225,$ED$6,祭日リスト)/NETWORKDAYS(AR225,AS225,祭日リスト)))*$GG225*週間進捗報告書!$G$15,0)</f>
        <v>0</v>
      </c>
      <c r="EL225" s="328">
        <f>IF(AW225&lt;&gt;"",IF(AW225&lt;=$ED$6,1,IF(AV225&gt;$ED$6,0,NETWORKDAYS(AV225,$ED$6,祭日リスト)/NETWORKDAYS(AV225,AW225,祭日リスト)))*$GG225*週間進捗報告書!$G$16,0)</f>
        <v>0</v>
      </c>
      <c r="EM225" s="328">
        <f>IF(BE225&lt;&gt;"",IF(BE225&lt;=$ED$6,1,IF(BD225&gt;$ED$6,0,NETWORKDAYS(BD225,$ED$6,祭日リスト)/NETWORKDAYS(BD225,BE225,祭日リスト)))*$GG225*週間進捗報告書!$G$17,0)</f>
        <v>0</v>
      </c>
      <c r="EN225" s="328">
        <f>IF(BI225&lt;&gt;"",IF(BI225&lt;=$ED$6,1,IF(BH225&gt;$ED$6,0,NETWORKDAYS(BH225,$ED$6,祭日リスト)/NETWORKDAYS(BH225,BI225,祭日リスト)))*$GG225*週間進捗報告書!$G$18,0)</f>
        <v>0</v>
      </c>
      <c r="EO225" s="328">
        <f>IF(BQ225&lt;&gt;"",IF(BQ225&lt;=$ED$6,1,IF(BP225&gt;$ED$6,0,NETWORKDAYS(BP225,$ED$6,祭日リスト)/NETWORKDAYS(BP225,BQ225,祭日リスト)))*$GG225*週間進捗報告書!$G$19,0)</f>
        <v>0</v>
      </c>
      <c r="EP225" s="328">
        <f>IF(BU225&lt;&gt;"",IF(BU225&lt;=$ED$6,1,IF(BT225&gt;$ED$6,0,NETWORKDAYS(BT225,$ED$6,祭日リスト)/NETWORKDAYS(BT225,BU225,祭日リスト)))*$GG225*週間進捗報告書!$G$20,0)</f>
        <v>0</v>
      </c>
      <c r="ER225" s="547">
        <f t="shared" ref="ER225:FC225" si="11203">EE225-EE226</f>
        <v>0</v>
      </c>
      <c r="ES225" s="547">
        <f t="shared" si="11203"/>
        <v>0</v>
      </c>
      <c r="ET225" s="547">
        <f t="shared" si="11203"/>
        <v>0</v>
      </c>
      <c r="EU225" s="547">
        <f t="shared" si="11203"/>
        <v>0</v>
      </c>
      <c r="EV225" s="547">
        <f t="shared" si="11203"/>
        <v>0</v>
      </c>
      <c r="EW225" s="547">
        <f t="shared" si="11203"/>
        <v>0</v>
      </c>
      <c r="EX225" s="547">
        <f t="shared" si="11203"/>
        <v>0</v>
      </c>
      <c r="EY225" s="547">
        <f t="shared" si="11203"/>
        <v>0</v>
      </c>
      <c r="EZ225" s="547">
        <f t="shared" si="11203"/>
        <v>0</v>
      </c>
      <c r="FA225" s="547">
        <f t="shared" si="11203"/>
        <v>0</v>
      </c>
      <c r="FB225" s="547">
        <f t="shared" si="11203"/>
        <v>0</v>
      </c>
      <c r="FC225" s="547">
        <f t="shared" si="11203"/>
        <v>0</v>
      </c>
      <c r="FD225" s="547">
        <f t="shared" ref="FD225" si="11204">SUM(ER225:FC226)</f>
        <v>0</v>
      </c>
      <c r="FE225" s="333"/>
      <c r="FG225" s="32">
        <f>IF(AND($M225&lt;&gt;$FF$7),1,0)</f>
        <v>0</v>
      </c>
      <c r="FH225" s="32">
        <f>IF(AND($Q225&lt;&gt;$FF$7),1,0)</f>
        <v>0</v>
      </c>
      <c r="FI225" s="32">
        <f>IF(AND($U225&lt;&gt;$FF$7),1,0)</f>
        <v>0</v>
      </c>
      <c r="FJ225" s="32">
        <f>IF(AND($Y225&lt;&gt;$FF$7),1,0)</f>
        <v>0</v>
      </c>
      <c r="FK225" s="32">
        <f>IF(AND($AG225&lt;&gt;$FF$7),1,0)</f>
        <v>0</v>
      </c>
      <c r="FL225" s="32">
        <f>IF(AND($AK225&lt;&gt;$FF$7),1,0)</f>
        <v>0</v>
      </c>
      <c r="FM225" s="32">
        <f>IF(AND($AS225&lt;&gt;$FF$7),1,0)</f>
        <v>0</v>
      </c>
      <c r="FN225" s="32">
        <f>IF(AND($AW225&lt;&gt;$FF$7),1,0)</f>
        <v>0</v>
      </c>
      <c r="FO225" s="32">
        <f>IF(AND($BE225&lt;&gt;$FF$7),1,0)</f>
        <v>0</v>
      </c>
      <c r="FP225" s="32">
        <f>IF(AND($BI225&lt;&gt;$FF$7),1,0)</f>
        <v>0</v>
      </c>
      <c r="FQ225" s="32">
        <f>IF(AND($BQ225&lt;&gt;$FF$7),1,0)</f>
        <v>0</v>
      </c>
      <c r="FR225" s="32">
        <f>IF(AND($BU225&lt;&gt;$FF$7),1,0)</f>
        <v>0</v>
      </c>
      <c r="FU225" s="294">
        <f t="shared" ref="FU225" si="11205">IF($K225&lt;&gt;"NG",$GG225,0)</f>
        <v>0</v>
      </c>
      <c r="FV225" s="294">
        <f t="shared" ref="FV225" si="11206">IF($O225&lt;&gt;"NG",$GG225,0)</f>
        <v>0</v>
      </c>
      <c r="FW225" s="294">
        <f t="shared" ref="FW225" si="11207">IF($S225&lt;&gt;"NG",$GG225,0)</f>
        <v>0</v>
      </c>
      <c r="FX225" s="294">
        <f t="shared" ref="FX225" si="11208">IF($W225&lt;&gt;"NG",$GG225,0)</f>
        <v>0</v>
      </c>
      <c r="FY225" s="294">
        <f t="shared" ref="FY225" si="11209">IF($AE225&lt;&gt;"NG",$GG225,0)</f>
        <v>0</v>
      </c>
      <c r="FZ225" s="294">
        <f t="shared" ref="FZ225" si="11210">IF($AI225&lt;&gt;"NG",$GG225,0)</f>
        <v>0</v>
      </c>
      <c r="GA225" s="294">
        <f t="shared" ref="GA225" si="11211">IF($AQ225&lt;&gt;"NG",$GG225,0)</f>
        <v>0</v>
      </c>
      <c r="GB225" s="294">
        <f t="shared" ref="GB225" si="11212">IF($AU225&lt;&gt;"NG",$GG225,0)</f>
        <v>0</v>
      </c>
      <c r="GC225" s="294">
        <f t="shared" ref="GC225" si="11213">IF($BC225&lt;&gt;"NG",$GG225,0)</f>
        <v>0</v>
      </c>
      <c r="GD225" s="294">
        <f t="shared" ref="GD225" si="11214">IF($BG225&lt;&gt;"NG",$GG225,0)</f>
        <v>0</v>
      </c>
      <c r="GE225" s="294">
        <f t="shared" ref="GE225" si="11215">IF($BO225&lt;&gt;"NG",$GG225,0)</f>
        <v>0</v>
      </c>
      <c r="GF225" s="294">
        <f t="shared" ref="GF225" si="11216">IF($BS225&lt;&gt;"NG",$GG225,0)</f>
        <v>0</v>
      </c>
      <c r="GG225" s="294" t="e">
        <f>VLOOKUP($D225,リスト!$D:$S,15,FALSE)</f>
        <v>#N/A</v>
      </c>
      <c r="GH225" s="2" t="e">
        <f>INDEX(リスト!$V:$V,MATCH(中日程計画表!$D225,リスト!$D:$D,0))</f>
        <v>#N/A</v>
      </c>
      <c r="GI225" s="2" t="e">
        <f>INDEX(リスト!$A:$A,MATCH(中日程計画表!$D225,リスト!$D:$D,0))</f>
        <v>#N/A</v>
      </c>
      <c r="GJ225" s="2" t="e">
        <f>INDEX(リスト!$U:$U,MATCH(中日程計画表!$D225,リスト!$D:$D,0))</f>
        <v>#N/A</v>
      </c>
      <c r="GK225" s="5" t="e">
        <f>INDEX(リスト!$W:$W,MATCH(中日程計画表!$D225,リスト!$D:$D,0))</f>
        <v>#N/A</v>
      </c>
      <c r="GL225" s="2" t="s">
        <v>200</v>
      </c>
      <c r="GM225" s="296">
        <f>D225</f>
        <v>0</v>
      </c>
      <c r="GN225" s="296">
        <f>E225</f>
        <v>0</v>
      </c>
      <c r="GU225" s="460" t="str">
        <f t="shared" ref="GU225" si="11217">AE225</f>
        <v>NG</v>
      </c>
      <c r="GV225" s="460">
        <f t="shared" ref="GV225" si="11218">EI225</f>
        <v>0</v>
      </c>
      <c r="GW225" s="460">
        <f t="shared" ref="GW225" si="11219">EI226</f>
        <v>0</v>
      </c>
      <c r="GX225" s="462">
        <f t="shared" ref="GX225" si="11220">EV225</f>
        <v>0</v>
      </c>
      <c r="GY225" s="460" t="str">
        <f t="shared" ref="GY225" si="11221">AI225</f>
        <v>NG</v>
      </c>
      <c r="GZ225" s="460">
        <f t="shared" ref="GZ225" si="11222">EJ225</f>
        <v>0</v>
      </c>
      <c r="HA225" s="460">
        <f t="shared" ref="HA225" si="11223">EJ226</f>
        <v>0</v>
      </c>
      <c r="HB225" s="462">
        <f t="shared" ref="HB225" si="11224">EW225</f>
        <v>0</v>
      </c>
      <c r="HC225" s="460" t="str">
        <f t="shared" ref="HC225" si="11225">AQ225</f>
        <v>NG</v>
      </c>
      <c r="HD225" s="460">
        <f t="shared" ref="HD225" si="11226">EK225</f>
        <v>0</v>
      </c>
      <c r="HE225" s="460">
        <f t="shared" ref="HE225" si="11227">EK226</f>
        <v>0</v>
      </c>
      <c r="HF225" s="462">
        <f t="shared" ref="HF225" si="11228">EX225</f>
        <v>0</v>
      </c>
      <c r="HG225" s="460" t="str">
        <f t="shared" ref="HG225" si="11229">AU225</f>
        <v>NG</v>
      </c>
      <c r="HH225" s="460">
        <f t="shared" ref="HH225" si="11230">EL225</f>
        <v>0</v>
      </c>
      <c r="HI225" s="460">
        <f t="shared" ref="HI225" si="11231">EL226</f>
        <v>0</v>
      </c>
      <c r="HJ225" s="462">
        <f t="shared" ref="HJ225" si="11232">EY225</f>
        <v>0</v>
      </c>
      <c r="HK225" s="460" t="str">
        <f t="shared" ref="HK225" si="11233">BC225</f>
        <v>NG</v>
      </c>
      <c r="HL225" s="460">
        <f t="shared" ref="HL225" si="11234">EM225</f>
        <v>0</v>
      </c>
      <c r="HM225" s="460">
        <f t="shared" ref="HM225" si="11235">EM226</f>
        <v>0</v>
      </c>
      <c r="HN225" s="462">
        <f t="shared" ref="HN225" si="11236">EZ225</f>
        <v>0</v>
      </c>
      <c r="HO225" s="460" t="str">
        <f t="shared" ref="HO225" si="11237">BG225</f>
        <v>NG</v>
      </c>
      <c r="HP225" s="460">
        <f t="shared" ref="HP225" si="11238">EN225</f>
        <v>0</v>
      </c>
      <c r="HQ225" s="460">
        <f t="shared" ref="HQ225" si="11239">EN226</f>
        <v>0</v>
      </c>
      <c r="HR225" s="462">
        <f t="shared" ref="HR225" si="11240">FA225</f>
        <v>0</v>
      </c>
      <c r="HS225" s="332"/>
    </row>
    <row r="226" spans="1:227" ht="12" customHeight="1">
      <c r="A226" s="489"/>
      <c r="B226" s="487"/>
      <c r="C226" s="475"/>
      <c r="D226" s="485"/>
      <c r="E226" s="483"/>
      <c r="F226" s="317"/>
      <c r="G226" s="317"/>
      <c r="H226" s="317"/>
      <c r="I226" s="317"/>
      <c r="J226" s="316"/>
      <c r="K226" s="481"/>
      <c r="L226" s="77"/>
      <c r="M226" s="77"/>
      <c r="N226" s="471"/>
      <c r="O226" s="475"/>
      <c r="P226" s="77"/>
      <c r="Q226" s="77"/>
      <c r="R226" s="471"/>
      <c r="S226" s="475"/>
      <c r="T226" s="77"/>
      <c r="U226" s="77"/>
      <c r="V226" s="471"/>
      <c r="W226" s="473"/>
      <c r="X226" s="77"/>
      <c r="Y226" s="77"/>
      <c r="Z226" s="471"/>
      <c r="AA226" s="477"/>
      <c r="AB226" s="80"/>
      <c r="AC226" s="80"/>
      <c r="AD226" s="471"/>
      <c r="AE226" s="473"/>
      <c r="AF226" s="77"/>
      <c r="AG226" s="77"/>
      <c r="AH226" s="471"/>
      <c r="AI226" s="473"/>
      <c r="AJ226" s="77"/>
      <c r="AK226" s="77"/>
      <c r="AL226" s="471"/>
      <c r="AM226" s="477"/>
      <c r="AN226" s="80"/>
      <c r="AO226" s="80"/>
      <c r="AP226" s="471"/>
      <c r="AQ226" s="473"/>
      <c r="AR226" s="77"/>
      <c r="AS226" s="77"/>
      <c r="AT226" s="471"/>
      <c r="AU226" s="473"/>
      <c r="AV226" s="77"/>
      <c r="AW226" s="77"/>
      <c r="AX226" s="471"/>
      <c r="AY226" s="477"/>
      <c r="AZ226" s="80"/>
      <c r="BA226" s="80"/>
      <c r="BB226" s="471"/>
      <c r="BC226" s="475"/>
      <c r="BD226" s="77"/>
      <c r="BE226" s="77"/>
      <c r="BF226" s="471"/>
      <c r="BG226" s="473"/>
      <c r="BH226" s="267"/>
      <c r="BI226" s="267"/>
      <c r="BJ226" s="492"/>
      <c r="BK226" s="477"/>
      <c r="BL226" s="80"/>
      <c r="BM226" s="80"/>
      <c r="BN226" s="471"/>
      <c r="BO226" s="475"/>
      <c r="BP226" s="77"/>
      <c r="BQ226" s="77"/>
      <c r="BR226" s="471"/>
      <c r="BS226" s="473"/>
      <c r="BT226" s="77"/>
      <c r="BU226" s="77"/>
      <c r="BV226" s="471"/>
      <c r="BW226" s="469"/>
      <c r="BX226" s="467"/>
      <c r="BY226" s="490"/>
      <c r="CA226" s="19">
        <f t="shared" ref="CA226" si="11241">IF(AND($N225=1,$M226&lt;&gt;$BZ$7),1,0)</f>
        <v>0</v>
      </c>
      <c r="CB226" s="19">
        <f t="shared" ref="CB226" si="11242">IF(AND($R225=1,$Q226&lt;&gt;$BZ$7),1,0)</f>
        <v>0</v>
      </c>
      <c r="CC226" s="19">
        <f t="shared" ref="CC226" si="11243">IF(AND($V225=1,$U226&lt;&gt;$BZ$7),1,0)</f>
        <v>0</v>
      </c>
      <c r="CD226" s="19">
        <f t="shared" ref="CD226" si="11244">IF(AND($Z225=1,$Y226&lt;&gt;$BZ$7),1,0)</f>
        <v>0</v>
      </c>
      <c r="CE226" s="19">
        <f t="shared" ref="CE226" si="11245">IF(AND($AH225=1,$AG226&lt;&gt;$BZ$7),1,0)</f>
        <v>0</v>
      </c>
      <c r="CF226" s="19">
        <f t="shared" ref="CF226" si="11246">IF(AND($AL225=1,$AK226&lt;&gt;$BZ$7),1,0)</f>
        <v>0</v>
      </c>
      <c r="CG226" s="19">
        <f t="shared" ref="CG226" si="11247">IF(AND($AT225=1,$AS226&lt;&gt;$BZ$7),1,0)</f>
        <v>0</v>
      </c>
      <c r="CH226" s="19">
        <f t="shared" ref="CH226" si="11248">IF(AND($AX225=1,$AW226&lt;&gt;$BZ$7),1,0)</f>
        <v>0</v>
      </c>
      <c r="CI226" s="19">
        <f t="shared" ref="CI226" si="11249">IF(AND($BF225=1,$BE226&lt;&gt;$BZ$7),1,0)</f>
        <v>0</v>
      </c>
      <c r="CJ226" s="19">
        <f t="shared" ref="CJ226" si="11250">IF(AND($BJ225=1,$BI226&lt;&gt;$BZ$7),1,0)</f>
        <v>0</v>
      </c>
      <c r="CK226" s="19">
        <f t="shared" ref="CK226" si="11251">IF(AND($BR225=1,$BQ226&lt;&gt;$BZ$7),1,0)</f>
        <v>0</v>
      </c>
      <c r="CL226" s="19">
        <f t="shared" ref="CL226" si="11252">IF(AND($BV225=1,$BU226&lt;&gt;$BZ$7),1,0)</f>
        <v>0</v>
      </c>
      <c r="CO226" s="19">
        <f>IF(AND($M226&lt;&gt;$CN$7,$M226&lt;=$CN$6),1,0)</f>
        <v>0</v>
      </c>
      <c r="CP226" s="19">
        <f>IF(AND($Q226&lt;&gt;$CN$7,$Q226&lt;=$CN$6),1,0)</f>
        <v>0</v>
      </c>
      <c r="CQ226" s="19">
        <f>IF(AND($U226&lt;&gt;$CN$7,$U226&lt;=$CN$6),1,0)</f>
        <v>0</v>
      </c>
      <c r="CR226" s="19">
        <f>IF(AND($Y226&lt;&gt;$CN$7,$Y226&lt;=$CN$6),1,0)</f>
        <v>0</v>
      </c>
      <c r="CS226" s="19">
        <f>IF(AND($AG226&lt;&gt;$CN$7,$AG226&lt;=$CN$6),1,0)</f>
        <v>0</v>
      </c>
      <c r="CT226" s="19">
        <f>IF(AND($AK226&lt;&gt;$CN$7,$AK226&lt;=$CN$6),1,0)</f>
        <v>0</v>
      </c>
      <c r="CU226" s="19">
        <f>IF(AND($AS226&lt;&gt;$CN$7,$AS226&lt;=$CN$6),1,0)</f>
        <v>0</v>
      </c>
      <c r="CV226" s="19">
        <f>IF(AND($AW226&lt;&gt;$CN$7,$AW226&lt;=$CN$6),1,0)</f>
        <v>0</v>
      </c>
      <c r="CW226" s="19">
        <f>IF(AND($BE226&lt;&gt;$CN$7,$BE226&lt;=$CN$6),1,0)</f>
        <v>0</v>
      </c>
      <c r="CX226" s="19">
        <f>IF(AND($BI226&lt;&gt;$CN$7,$BI226&lt;=$CN$6),1,0)</f>
        <v>0</v>
      </c>
      <c r="CY226" s="19">
        <f>IF(AND($BQ226&lt;&gt;$CN$7,$BQ226&lt;=$CN$6),1,0)</f>
        <v>0</v>
      </c>
      <c r="CZ226" s="19">
        <f>IF(AND($BU226&lt;&gt;$CN$7,$BU226&lt;=$CN$6),1,0)</f>
        <v>0</v>
      </c>
      <c r="DC226" s="19">
        <f>IF($N225=1,1,0)</f>
        <v>0</v>
      </c>
      <c r="DD226" s="19">
        <f>IF($R225=1,1,0)</f>
        <v>0</v>
      </c>
      <c r="DE226" s="19">
        <f>IF($V225=1,1,0)</f>
        <v>0</v>
      </c>
      <c r="DF226" s="19">
        <f>IF($Z225=1,1,0)</f>
        <v>0</v>
      </c>
      <c r="DG226" s="19">
        <f>IF($AH225=1,1,0)</f>
        <v>0</v>
      </c>
      <c r="DH226" s="19">
        <f>IF($AL225=1,1,0)</f>
        <v>0</v>
      </c>
      <c r="DI226" s="19">
        <f>IF($AT225=1,1,0)</f>
        <v>0</v>
      </c>
      <c r="DJ226" s="19">
        <f>IF($AX225=1,1,0)</f>
        <v>0</v>
      </c>
      <c r="DK226" s="19">
        <f>IF($BF225=1,1,0)</f>
        <v>0</v>
      </c>
      <c r="DL226" s="19">
        <f>IF($BJ225=1,1,0)</f>
        <v>0</v>
      </c>
      <c r="DM226" s="19">
        <f>IF($BR225=1,1,0)</f>
        <v>0</v>
      </c>
      <c r="DN226" s="19">
        <f>IF($BV225=1,1,0)</f>
        <v>0</v>
      </c>
      <c r="DQ226" s="19">
        <f t="shared" ref="DQ226" si="11253">IF($N225=1,1,0)</f>
        <v>0</v>
      </c>
      <c r="DR226" s="19">
        <f t="shared" ref="DR226" si="11254">IF($R225=1,1,0)</f>
        <v>0</v>
      </c>
      <c r="DS226" s="19">
        <f t="shared" ref="DS226" si="11255">IF($V225=1,1,0)</f>
        <v>0</v>
      </c>
      <c r="DT226" s="19">
        <f t="shared" ref="DT226" si="11256">IF($Z225=1,1,0)</f>
        <v>0</v>
      </c>
      <c r="DU226" s="19">
        <f t="shared" ref="DU226" si="11257">IF($AH225=1,1,0)</f>
        <v>0</v>
      </c>
      <c r="DV226" s="19">
        <f t="shared" ref="DV226" si="11258">IF($AL225=1,1,0)</f>
        <v>0</v>
      </c>
      <c r="DW226" s="19">
        <f t="shared" ref="DW226" si="11259">IF($AT225=1,1,0)</f>
        <v>0</v>
      </c>
      <c r="DX226" s="19">
        <f t="shared" ref="DX226" si="11260">IF($AX225=1,1,0)</f>
        <v>0</v>
      </c>
      <c r="DY226" s="19">
        <f t="shared" ref="DY226" si="11261">IF($BF225=1,1,0)</f>
        <v>0</v>
      </c>
      <c r="DZ226" s="19">
        <f t="shared" ref="DZ226" si="11262">IF($BJ225=1,1,0)</f>
        <v>0</v>
      </c>
      <c r="EA226" s="19">
        <f t="shared" ref="EA226" si="11263">IF($BR225=1,1,0)</f>
        <v>0</v>
      </c>
      <c r="EB226" s="19">
        <f t="shared" ref="EB226" si="11264">IF($BV225=1,1,0)</f>
        <v>0</v>
      </c>
      <c r="EE226" s="329">
        <f>N225*$FU226*週間進捗報告書!$G$9</f>
        <v>0</v>
      </c>
      <c r="EF226" s="329">
        <f>R225*$FV226*週間進捗報告書!$G$10</f>
        <v>0</v>
      </c>
      <c r="EG226" s="329">
        <f>V225*$FW226*週間進捗報告書!$G$11</f>
        <v>0</v>
      </c>
      <c r="EH226" s="329">
        <f>Z225*$FX226*週間進捗報告書!$G$12</f>
        <v>0</v>
      </c>
      <c r="EI226" s="329">
        <f>AH225*$FY226*週間進捗報告書!$G$13</f>
        <v>0</v>
      </c>
      <c r="EJ226" s="329">
        <f>AL225*$FZ226*週間進捗報告書!$G$14</f>
        <v>0</v>
      </c>
      <c r="EK226" s="329">
        <f>AT225*$GA226*週間進捗報告書!$G$15</f>
        <v>0</v>
      </c>
      <c r="EL226" s="329">
        <f>AX225*$GB226*週間進捗報告書!$G$16</f>
        <v>0</v>
      </c>
      <c r="EM226" s="329">
        <f>BF225*$GC226*週間進捗報告書!$G$17</f>
        <v>0</v>
      </c>
      <c r="EN226" s="329">
        <f>BJ225*$GD226*週間進捗報告書!$G$18</f>
        <v>0</v>
      </c>
      <c r="EO226" s="329">
        <f>BR225*$GE226*週間進捗報告書!$G$19</f>
        <v>0</v>
      </c>
      <c r="EP226" s="329">
        <f>BV225*$GF226*週間進捗報告書!$G$20</f>
        <v>0</v>
      </c>
      <c r="ER226" s="547"/>
      <c r="ES226" s="547"/>
      <c r="ET226" s="547"/>
      <c r="EU226" s="547"/>
      <c r="EV226" s="547"/>
      <c r="EW226" s="547"/>
      <c r="EX226" s="547"/>
      <c r="EY226" s="547"/>
      <c r="EZ226" s="547"/>
      <c r="FA226" s="547"/>
      <c r="FB226" s="547"/>
      <c r="FC226" s="547"/>
      <c r="FD226" s="547"/>
      <c r="FE226" s="332"/>
      <c r="FG226" s="19"/>
      <c r="FH226" s="19"/>
      <c r="FI226" s="19"/>
      <c r="FJ226" s="19"/>
      <c r="FK226" s="19"/>
      <c r="FL226" s="19"/>
      <c r="FM226" s="19"/>
      <c r="FN226" s="19"/>
      <c r="FO226" s="19"/>
      <c r="FP226" s="19"/>
      <c r="FQ226" s="19"/>
      <c r="FR226" s="19"/>
      <c r="FU226" s="295">
        <f t="shared" ref="FU226" si="11265">FU225</f>
        <v>0</v>
      </c>
      <c r="FV226" s="295">
        <f t="shared" ref="FV226" si="11266">FV225</f>
        <v>0</v>
      </c>
      <c r="FW226" s="295">
        <f t="shared" ref="FW226" si="11267">FW225</f>
        <v>0</v>
      </c>
      <c r="FX226" s="295">
        <f t="shared" ref="FX226" si="11268">FX225</f>
        <v>0</v>
      </c>
      <c r="FY226" s="295">
        <f t="shared" ref="FY226" si="11269">FY225</f>
        <v>0</v>
      </c>
      <c r="FZ226" s="295">
        <f t="shared" ref="FZ226" si="11270">FZ225</f>
        <v>0</v>
      </c>
      <c r="GA226" s="295">
        <f t="shared" ref="GA226" si="11271">GA225</f>
        <v>0</v>
      </c>
      <c r="GB226" s="295">
        <f t="shared" ref="GB226" si="11272">GB225</f>
        <v>0</v>
      </c>
      <c r="GC226" s="295">
        <f t="shared" ref="GC226" si="11273">GC225</f>
        <v>0</v>
      </c>
      <c r="GD226" s="295">
        <f t="shared" ref="GD226" si="11274">GD225</f>
        <v>0</v>
      </c>
      <c r="GE226" s="295">
        <f t="shared" ref="GE226" si="11275">GE225</f>
        <v>0</v>
      </c>
      <c r="GF226" s="295">
        <f t="shared" ref="GF226" si="11276">GF225</f>
        <v>0</v>
      </c>
      <c r="GG226" s="295" t="e">
        <f t="shared" ref="GG226" si="11277">GG225</f>
        <v>#N/A</v>
      </c>
      <c r="GH226" s="2" t="e">
        <f>INDEX(リスト!$V:$V,MATCH(中日程計画表!$D225,リスト!$D:$D,0))</f>
        <v>#N/A</v>
      </c>
      <c r="GI226" s="2" t="e">
        <f>INDEX(リスト!$A:$A,MATCH(中日程計画表!$D225,リスト!$D:$D,0))</f>
        <v>#N/A</v>
      </c>
      <c r="GJ226" s="2" t="e">
        <f>INDEX(リスト!$U:$U,MATCH(中日程計画表!$D225,リスト!$D:$D,0))</f>
        <v>#N/A</v>
      </c>
      <c r="GK226" s="5" t="e">
        <f>INDEX(リスト!$W:$W,MATCH(中日程計画表!$D225,リスト!$D:$D,0))</f>
        <v>#N/A</v>
      </c>
      <c r="GL226" s="2" t="s">
        <v>201</v>
      </c>
      <c r="GM226" s="296">
        <f t="shared" ref="GM226" si="11278">GM225</f>
        <v>0</v>
      </c>
      <c r="GN226" s="296">
        <f t="shared" ref="GN226" si="11279">GN225</f>
        <v>0</v>
      </c>
      <c r="GU226" s="461"/>
      <c r="GV226" s="460"/>
      <c r="GW226" s="460"/>
      <c r="GX226" s="461"/>
      <c r="GY226" s="461"/>
      <c r="GZ226" s="460"/>
      <c r="HA226" s="460"/>
      <c r="HB226" s="461"/>
      <c r="HC226" s="461"/>
      <c r="HD226" s="460"/>
      <c r="HE226" s="460"/>
      <c r="HF226" s="461"/>
      <c r="HG226" s="461"/>
      <c r="HH226" s="460"/>
      <c r="HI226" s="460"/>
      <c r="HJ226" s="461"/>
      <c r="HK226" s="461"/>
      <c r="HL226" s="460"/>
      <c r="HM226" s="460"/>
      <c r="HN226" s="461"/>
      <c r="HO226" s="461"/>
      <c r="HP226" s="460"/>
      <c r="HQ226" s="460"/>
      <c r="HR226" s="461"/>
      <c r="HS226" s="4"/>
    </row>
    <row r="227" spans="1:227" ht="12" customHeight="1">
      <c r="A227" s="488" t="str">
        <f t="shared" ref="A227" ca="1" si="11280">INDIRECT("リスト!A"&amp;B227+6)</f>
        <v/>
      </c>
      <c r="B227" s="486">
        <f t="shared" ref="B227" si="11281">ROUNDDOWN((ROW()-6)/2,0)+1</f>
        <v>111</v>
      </c>
      <c r="C227" s="474" t="str">
        <f>機能グループ名</f>
        <v/>
      </c>
      <c r="D227" s="484">
        <f>機能ID</f>
        <v>0</v>
      </c>
      <c r="E227" s="482">
        <f>機能名</f>
        <v>0</v>
      </c>
      <c r="F227" s="315"/>
      <c r="G227" s="315"/>
      <c r="H227" s="315"/>
      <c r="I227" s="315"/>
      <c r="J227" s="316"/>
      <c r="K227" s="480" t="str">
        <f>担当者_SR</f>
        <v>NG</v>
      </c>
      <c r="L227" s="76"/>
      <c r="M227" s="76"/>
      <c r="N227" s="470"/>
      <c r="O227" s="474" t="str">
        <f>担当者_SRR</f>
        <v>NG</v>
      </c>
      <c r="P227" s="76"/>
      <c r="Q227" s="76"/>
      <c r="R227" s="470"/>
      <c r="S227" s="474" t="str">
        <f>担当者_DS</f>
        <v>NG</v>
      </c>
      <c r="T227" s="76"/>
      <c r="U227" s="76"/>
      <c r="V227" s="470"/>
      <c r="W227" s="472" t="str">
        <f>担当者_DSR</f>
        <v>NG</v>
      </c>
      <c r="X227" s="76"/>
      <c r="Y227" s="76"/>
      <c r="Z227" s="470"/>
      <c r="AA227" s="476"/>
      <c r="AB227" s="79"/>
      <c r="AC227" s="79"/>
      <c r="AD227" s="470">
        <f>IF(AC228 &lt;&gt; "",1,0)</f>
        <v>0</v>
      </c>
      <c r="AE227" s="472" t="str">
        <f>担当者_CD</f>
        <v>NG</v>
      </c>
      <c r="AF227" s="76"/>
      <c r="AG227" s="76"/>
      <c r="AH227" s="470"/>
      <c r="AI227" s="472" t="str">
        <f>担当者_DD</f>
        <v>NG</v>
      </c>
      <c r="AJ227" s="76"/>
      <c r="AK227" s="76"/>
      <c r="AL227" s="470"/>
      <c r="AM227" s="476"/>
      <c r="AN227" s="79"/>
      <c r="AO227" s="79"/>
      <c r="AP227" s="470">
        <f>IF(AO228 &lt;&gt; "",1,0)</f>
        <v>0</v>
      </c>
      <c r="AQ227" s="472" t="str">
        <f>担当者_MCL</f>
        <v>NG</v>
      </c>
      <c r="AR227" s="76"/>
      <c r="AS227" s="76"/>
      <c r="AT227" s="470"/>
      <c r="AU227" s="472" t="str">
        <f>担当者_MCLR</f>
        <v>NG</v>
      </c>
      <c r="AV227" s="76"/>
      <c r="AW227" s="76"/>
      <c r="AX227" s="470"/>
      <c r="AY227" s="476"/>
      <c r="AZ227" s="79"/>
      <c r="BA227" s="79"/>
      <c r="BB227" s="470">
        <f>IF(BA228 &lt;&gt; "",1,0)</f>
        <v>0</v>
      </c>
      <c r="BC227" s="474" t="str">
        <f>担当者_MT</f>
        <v>NG</v>
      </c>
      <c r="BD227" s="76"/>
      <c r="BE227" s="76"/>
      <c r="BF227" s="470"/>
      <c r="BG227" s="472" t="str">
        <f>担当者_M検</f>
        <v>NG</v>
      </c>
      <c r="BH227" s="76"/>
      <c r="BI227" s="76"/>
      <c r="BJ227" s="470"/>
      <c r="BK227" s="476"/>
      <c r="BL227" s="79"/>
      <c r="BM227" s="79"/>
      <c r="BN227" s="470">
        <v>0</v>
      </c>
      <c r="BO227" s="474" t="str">
        <f>担当者_モテ</f>
        <v>NG</v>
      </c>
      <c r="BP227" s="76"/>
      <c r="BQ227" s="76"/>
      <c r="BR227" s="470"/>
      <c r="BS227" s="472" t="str">
        <f>担当者_モテR</f>
        <v>NG</v>
      </c>
      <c r="BT227" s="76"/>
      <c r="BU227" s="76"/>
      <c r="BV227" s="470"/>
      <c r="BW227" s="468">
        <f t="shared" ref="BW227" si="11282">IFERROR(SUM(IF(K227&lt;&gt;"NG",N227*K$1,0),IF(O227&lt;&gt;"NG",R227*O$1,0),IF(S227&lt;&gt;"NG",V227*S$1,0),IF(W227&lt;&gt;"NG",Z227*W$1,0),IF(AA227&lt;&gt;"NG",AD227*AA$1,0),IF(AE227&lt;&gt;"NG",AH227*AE$1,0),IF(AI227&lt;&gt;"NG",AL227*AI$1,0),IF(AM227&lt;&gt;"NG",AP227*AM$1,0),IF(AQ227&lt;&gt;"NG",AT227*AQ$1,0),IF(AU227&lt;&gt;"NG",AX227*AU$1,0),IF(AY227&lt;&gt;"NG",BB227*AY$1,0),IF(BC227&lt;&gt;"NG",BF227*BC$1,0),IF(BG227&lt;&gt;"NG",BJ227*BG$1,0),IF(BK227&lt;&gt;"NG",BN227*BK$1,0),IF(BO227&lt;&gt;"NG",BR227*BO$1,0),IF(BS227&lt;&gt;"NG",BV227*BS$1,0))/SUM(IF(K227&lt;&gt;"NG",K$1,0),IF(O227&lt;&gt;"NG",O$1,0),IF(S227&lt;&gt;"NG",S$1,0),IF(W227&lt;&gt;"NG",W$1,0),IF(AA227&lt;&gt;"NG",AA$1,0),IF(AE227&lt;&gt;"NG",AE$1,0),IF(AI227&lt;&gt;"NG",AI$1,0),IF(AM227&lt;&gt;"NG",AM$1,0),IF(AQ227&lt;&gt;"NG",AQ$1,0),IF(AU227&lt;&gt;"NG",AU$1,0),IF(AY227&lt;&gt;"NG",AY$1,0),IF(BC227&lt;&gt;"NG",BC$1,0),IF(BG227&lt;&gt;"NG",BG$1,0),IF(BK227&lt;&gt;"NG",BK$1,0),IF(BO227&lt;&gt;"NG",BO$1,0),IF(BS227&lt;&gt;"NG",BS$1,0)),0)</f>
        <v>0</v>
      </c>
      <c r="BX227" s="466"/>
      <c r="BY227" s="490"/>
      <c r="BZ227" s="5"/>
      <c r="CA227" s="32">
        <f t="shared" ref="CA227" si="11283">IF(AND($M227&lt;&gt;$BZ$5,$M227&lt;=$BZ$6,$M227&lt;&gt;$BZ$7),1,0)</f>
        <v>0</v>
      </c>
      <c r="CB227" s="32">
        <f t="shared" ref="CB227" si="11284">IF(AND($Q227&lt;&gt;$BZ$5,$Q227&lt;=$BZ$6,$Q227&lt;&gt;$BZ$7),1,0)</f>
        <v>0</v>
      </c>
      <c r="CC227" s="32">
        <f t="shared" ref="CC227" si="11285">IF(AND($U227&lt;&gt;$BZ$5,$U227&lt;=$BZ$6,$U227&lt;&gt;$BZ$7),1,0)</f>
        <v>0</v>
      </c>
      <c r="CD227" s="32">
        <f t="shared" ref="CD227" si="11286">IF(AND($Y227&lt;&gt;$BZ$5,$Y227&lt;=$BZ$6,$Y227&lt;&gt;$BZ$7),1,0)</f>
        <v>0</v>
      </c>
      <c r="CE227" s="32">
        <f t="shared" ref="CE227" si="11287">IF(AND($AG227&lt;&gt;$BZ$5,$AG227&lt;=$BZ$6,$AG227&lt;&gt;$BZ$7),1,0)</f>
        <v>0</v>
      </c>
      <c r="CF227" s="32">
        <f t="shared" ref="CF227" si="11288">IF(AND($AK227&lt;&gt;$BZ$5,$AK227&lt;=$BZ$6,$AK227&lt;&gt;$BZ$7),1,0)</f>
        <v>0</v>
      </c>
      <c r="CG227" s="32">
        <f t="shared" ref="CG227" si="11289">IF(AND($AS227&lt;&gt;$BZ$5,$AS227&lt;=$BZ$6,$AS227&lt;&gt;$BZ$7),1,0)</f>
        <v>0</v>
      </c>
      <c r="CH227" s="32">
        <f t="shared" ref="CH227" si="11290">IF(AND($AW227&lt;&gt;$BZ$5,$AW227&lt;=$BZ$6,$AW227&lt;&gt;$BZ$7),1,0)</f>
        <v>0</v>
      </c>
      <c r="CI227" s="32">
        <f t="shared" ref="CI227" si="11291">IF(AND($BE227&lt;&gt;$BZ$5,$BE227&lt;=$BZ$6,$BE227&lt;&gt;$BZ$7),1,0)</f>
        <v>0</v>
      </c>
      <c r="CJ227" s="32">
        <f t="shared" ref="CJ227" si="11292">IF(AND($BI227&lt;&gt;$BZ$5,$BI227&lt;=$BZ$6,$BI227&lt;&gt;$BZ$7),1,0)</f>
        <v>0</v>
      </c>
      <c r="CK227" s="32">
        <f t="shared" ref="CK227" si="11293">IF(AND($BQ227&lt;&gt;$BZ$5,$BQ227&lt;=$BZ$6,$BQ227&lt;&gt;$BZ$7),1,0)</f>
        <v>0</v>
      </c>
      <c r="CL227" s="32">
        <f t="shared" ref="CL227" si="11294">IF(AND($BU227&lt;&gt;$BZ$5,$BU227&lt;=$BZ$6,$BU227&lt;&gt;$BZ$7),1,0)</f>
        <v>0</v>
      </c>
      <c r="CO227" s="32">
        <f>IF(AND($M227&lt;&gt;$CN$5,$M227&lt;=$CN$6,$M227&lt;&gt;$CN$7),1,0)</f>
        <v>0</v>
      </c>
      <c r="CP227" s="32">
        <f>IF(AND($Q227&lt;&gt;$CN$5,$Q227&lt;=$CN$6,$Q227&lt;&gt;$CN$7),1,0)</f>
        <v>0</v>
      </c>
      <c r="CQ227" s="32">
        <f>IF(AND($U227&lt;&gt;$CN$5,$U227&lt;=$CN$6,$U227&lt;&gt;$CN$7),1,0)</f>
        <v>0</v>
      </c>
      <c r="CR227" s="32">
        <f>IF(AND($Y227&lt;&gt;$CN$5,$Y227&lt;=$CN$6,$Y227&lt;&gt;$CN$7),1,0)</f>
        <v>0</v>
      </c>
      <c r="CS227" s="32">
        <f>IF(AND($AG227&lt;&gt;$CN$5,$AG227&lt;=$CN$6,$AG227&lt;&gt;$CN$7),1,0)</f>
        <v>0</v>
      </c>
      <c r="CT227" s="32">
        <f>IF(AND($AK227&lt;&gt;$CN$5,$AK227&lt;=$CN$6,$AK227&lt;&gt;$CN$7),1,0)</f>
        <v>0</v>
      </c>
      <c r="CU227" s="32">
        <f>IF(AND($AS227&lt;&gt;$CN$5,$AS227&lt;=$CN$6,$AS227&lt;&gt;$CN$7),1,0)</f>
        <v>0</v>
      </c>
      <c r="CV227" s="32">
        <f>IF(AND($AW227&lt;&gt;$CN$5,$AW227&lt;=$CN$6,$AW227&lt;&gt;$CN$7),1,0)</f>
        <v>0</v>
      </c>
      <c r="CW227" s="32">
        <f>IF(AND($BE227&lt;&gt;$CN$5,$BE227&lt;=$CN$6,$BE227&lt;&gt;$CN$7),1,0)</f>
        <v>0</v>
      </c>
      <c r="CX227" s="32">
        <f>IF(AND($BI227&lt;&gt;$CN$5,$BI227&lt;=$CN$6,$BI227&lt;&gt;$CN$7),1,0)</f>
        <v>0</v>
      </c>
      <c r="CY227" s="32">
        <f>IF(AND($BQ227&lt;&gt;$CN$5,$BQ227&lt;=$CN$6,$BQ227&lt;&gt;$CN$7),1,0)</f>
        <v>0</v>
      </c>
      <c r="CZ227" s="32">
        <f>IF(AND($BU227&lt;&gt;$CN$5,$BU227&lt;=$CN$6,$BU227&lt;&gt;$CN$7),1,0)</f>
        <v>0</v>
      </c>
      <c r="DC227" s="32">
        <f>IF(AND($M227&lt;&gt;$DB$5,$M227&lt;=$DB$6,$M227&lt;&gt;$CN$7),1,0)</f>
        <v>0</v>
      </c>
      <c r="DD227" s="32">
        <f>IF(AND($Q227&lt;&gt;$DB$5,$Q227&lt;=$DB$6,$Q227&lt;&gt;$CN$7),1,0)</f>
        <v>0</v>
      </c>
      <c r="DE227" s="32">
        <f>IF(AND($U227&lt;&gt;$DB$5,$U227&lt;=$DB$6,$U227&lt;&gt;$CN$7),1,0)</f>
        <v>0</v>
      </c>
      <c r="DF227" s="32">
        <f>IF(AND($Y227&lt;&gt;$DB$5,$Y227&lt;=$DB$6,$Y227&lt;&gt;$CN$7),1,0)</f>
        <v>0</v>
      </c>
      <c r="DG227" s="32">
        <f>IF(AND($AG227&lt;&gt;$DB$5,$AG227&lt;=$DB$6,$AG227&lt;&gt;$CN$7),1,0)</f>
        <v>0</v>
      </c>
      <c r="DH227" s="32">
        <f>IF(AND($AK227&lt;&gt;$DB$5,$AK227&lt;=$DB$6,$AK227&lt;&gt;$CN$7),1,0)</f>
        <v>0</v>
      </c>
      <c r="DI227" s="32">
        <f>IF(AND($AS227&lt;&gt;$DB$5,$AS227&lt;=$DB$6,$AS227&lt;&gt;$CN$7),1,0)</f>
        <v>0</v>
      </c>
      <c r="DJ227" s="32">
        <f>IF(AND($AW227&lt;&gt;$DB$5,$AW227&lt;=$DB$6,$AW227&lt;&gt;$CN$7),1,0)</f>
        <v>0</v>
      </c>
      <c r="DK227" s="32">
        <f>IF(AND($BE227&lt;&gt;$DB$5,$BE227&lt;=$DB$6,$BE227&lt;&gt;$CN$7),1,0)</f>
        <v>0</v>
      </c>
      <c r="DL227" s="32">
        <f>IF(AND($BI227&lt;&gt;$DB$5,$BI227&lt;=$DB$6,$BI227&lt;&gt;$CN$7),1,0)</f>
        <v>0</v>
      </c>
      <c r="DM227" s="32">
        <f>IF(AND($BQ227&lt;&gt;$DB$5,$BQ227&lt;=$DB$6,$BQ227&lt;&gt;$CN$7),1,0)</f>
        <v>0</v>
      </c>
      <c r="DN227" s="32">
        <f>IF(AND($BU227&lt;&gt;$DB$5,$BU227&lt;=$DB$6,$BU227&lt;&gt;$CN$7),1,0)</f>
        <v>0</v>
      </c>
      <c r="DQ227" s="32">
        <f t="shared" ref="DQ227" si="11295">IF(AND($M227&lt;&gt;$DP$5,$M227&lt;=$DP$6,$M227&lt;&gt;$CN$7),1,0)</f>
        <v>0</v>
      </c>
      <c r="DR227" s="32">
        <f t="shared" ref="DR227" si="11296">IF(AND($Q227&lt;&gt;$DP$5,$Q227&lt;=$DP$6,$Q227&lt;&gt;$CN$7),1,0)</f>
        <v>0</v>
      </c>
      <c r="DS227" s="32">
        <f t="shared" ref="DS227" si="11297">IF(AND($U227&lt;&gt;$DP$5,$U227&lt;=$DP$6,$U227&lt;&gt;$CN$7),1,0)</f>
        <v>0</v>
      </c>
      <c r="DT227" s="32">
        <f t="shared" ref="DT227" si="11298">IF(AND($Y227&lt;&gt;$DP$5,$Y227&lt;=$DP$6,$Y227&lt;&gt;$CN$7),1,0)</f>
        <v>0</v>
      </c>
      <c r="DU227" s="32">
        <f t="shared" ref="DU227" si="11299">IF(AND($AG227&lt;&gt;$DP$5,$AG227&lt;=$DP$6,$AG227&lt;&gt;$CN$7),1,0)</f>
        <v>0</v>
      </c>
      <c r="DV227" s="32">
        <f t="shared" ref="DV227" si="11300">IF(AND($AK227&lt;&gt;$DP$5,$AK227&lt;=$DP$6,$AK227&lt;&gt;$CN$7),1,0)</f>
        <v>0</v>
      </c>
      <c r="DW227" s="32">
        <f t="shared" ref="DW227" si="11301">IF(AND($AS227&lt;&gt;$DP$5,$AS227&lt;=$DP$6,$AS227&lt;&gt;$CN$7),1,0)</f>
        <v>0</v>
      </c>
      <c r="DX227" s="32">
        <f t="shared" ref="DX227" si="11302">IF(AND($AW227&lt;&gt;$DP$5,$AW227&lt;=$DP$6,$AW227&lt;&gt;$CN$7),1,0)</f>
        <v>0</v>
      </c>
      <c r="DY227" s="32">
        <f t="shared" ref="DY227" si="11303">IF(AND($BE227&lt;&gt;$DP$5,$BE227&lt;=$DP$6,$BE227&lt;&gt;$CN$7),1,0)</f>
        <v>0</v>
      </c>
      <c r="DZ227" s="32">
        <f t="shared" ref="DZ227" si="11304">IF(AND($BI227&lt;&gt;$DP$5,$BI227&lt;=$DP$6,$BI227&lt;&gt;$CN$7),1,0)</f>
        <v>0</v>
      </c>
      <c r="EA227" s="32">
        <f t="shared" ref="EA227" si="11305">IF(AND($BQ227&lt;&gt;$DP$5,$BQ227&lt;=$DP$6,$BQ227&lt;&gt;$CN$7),1,0)</f>
        <v>0</v>
      </c>
      <c r="EB227" s="32">
        <f t="shared" ref="EB227" si="11306">IF(AND($BU227&lt;&gt;$DP$5,$BU227&lt;=$DP$6,$BU227&lt;&gt;$CN$7),1,0)</f>
        <v>0</v>
      </c>
      <c r="EE227" s="328">
        <f>IF(M227&lt;&gt;"",IF(M227&lt;=$ED$6,1,IF(L227&gt;$ED$6,0,NETWORKDAYS(L227,$ED$6,祭日リスト)/NETWORKDAYS(L227,M227,祭日リスト)))*$GG227*週間進捗報告書!$G$9,0)</f>
        <v>0</v>
      </c>
      <c r="EF227" s="328">
        <f>IF(Q227&lt;&gt;"",IF(Q227&lt;=$ED$6,1,IF(P227&gt;$ED$6,0,NETWORKDAYS(P227,$ED$6,祭日リスト)/NETWORKDAYS(P227,Q227,祭日リスト)))*$GG227*週間進捗報告書!$G$10,0)</f>
        <v>0</v>
      </c>
      <c r="EG227" s="328">
        <f>IF(U227&lt;&gt;"",IF(U227&lt;=$ED$6,1,IF(T227&gt;$ED$6,0,NETWORKDAYS(T227,$ED$6,祭日リスト)/NETWORKDAYS(T227,U227,祭日リスト)))*$GG227*週間進捗報告書!$G$11,0)</f>
        <v>0</v>
      </c>
      <c r="EH227" s="328">
        <f>IF(Y227&lt;&gt;"",IF(Y227&lt;=$ED$6,1,IF(X227&gt;$ED$6,0,NETWORKDAYS(X227,$ED$6,祭日リスト)/NETWORKDAYS(X227,Y227,祭日リスト)))*$GG227*週間進捗報告書!$G$12,0)</f>
        <v>0</v>
      </c>
      <c r="EI227" s="328">
        <f>IF(AG227&lt;&gt;"",IF(AG227&lt;=$ED$6,1,IF(AF227&gt;$ED$6,0,NETWORKDAYS(AF227,$ED$6,祭日リスト)/NETWORKDAYS(AF227,AG227,祭日リスト)))*$GG227*週間進捗報告書!$G$13,0)</f>
        <v>0</v>
      </c>
      <c r="EJ227" s="328">
        <f>IF(AK227&lt;&gt;"",IF(AK227&lt;=$ED$6,1,IF(AJ227&gt;$ED$6,0,NETWORKDAYS(AJ227,$ED$6,祭日リスト)/NETWORKDAYS(AJ227,AK227,祭日リスト)))*$GG227*週間進捗報告書!$G$14,0)</f>
        <v>0</v>
      </c>
      <c r="EK227" s="328">
        <f>IF(AS227&lt;&gt;"",IF(AS227&lt;=$ED$6,1,IF(AR227&gt;$ED$6,0,NETWORKDAYS(AR227,$ED$6,祭日リスト)/NETWORKDAYS(AR227,AS227,祭日リスト)))*$GG227*週間進捗報告書!$G$15,0)</f>
        <v>0</v>
      </c>
      <c r="EL227" s="328">
        <f>IF(AW227&lt;&gt;"",IF(AW227&lt;=$ED$6,1,IF(AV227&gt;$ED$6,0,NETWORKDAYS(AV227,$ED$6,祭日リスト)/NETWORKDAYS(AV227,AW227,祭日リスト)))*$GG227*週間進捗報告書!$G$16,0)</f>
        <v>0</v>
      </c>
      <c r="EM227" s="328">
        <f>IF(BE227&lt;&gt;"",IF(BE227&lt;=$ED$6,1,IF(BD227&gt;$ED$6,0,NETWORKDAYS(BD227,$ED$6,祭日リスト)/NETWORKDAYS(BD227,BE227,祭日リスト)))*$GG227*週間進捗報告書!$G$17,0)</f>
        <v>0</v>
      </c>
      <c r="EN227" s="328">
        <f>IF(BI227&lt;&gt;"",IF(BI227&lt;=$ED$6,1,IF(BH227&gt;$ED$6,0,NETWORKDAYS(BH227,$ED$6,祭日リスト)/NETWORKDAYS(BH227,BI227,祭日リスト)))*$GG227*週間進捗報告書!$G$18,0)</f>
        <v>0</v>
      </c>
      <c r="EO227" s="328">
        <f>IF(BQ227&lt;&gt;"",IF(BQ227&lt;=$ED$6,1,IF(BP227&gt;$ED$6,0,NETWORKDAYS(BP227,$ED$6,祭日リスト)/NETWORKDAYS(BP227,BQ227,祭日リスト)))*$GG227*週間進捗報告書!$G$19,0)</f>
        <v>0</v>
      </c>
      <c r="EP227" s="328">
        <f>IF(BU227&lt;&gt;"",IF(BU227&lt;=$ED$6,1,IF(BT227&gt;$ED$6,0,NETWORKDAYS(BT227,$ED$6,祭日リスト)/NETWORKDAYS(BT227,BU227,祭日リスト)))*$GG227*週間進捗報告書!$G$20,0)</f>
        <v>0</v>
      </c>
      <c r="ER227" s="547">
        <f t="shared" ref="ER227:FC227" si="11307">EE227-EE228</f>
        <v>0</v>
      </c>
      <c r="ES227" s="547">
        <f t="shared" si="11307"/>
        <v>0</v>
      </c>
      <c r="ET227" s="547">
        <f t="shared" si="11307"/>
        <v>0</v>
      </c>
      <c r="EU227" s="547">
        <f t="shared" si="11307"/>
        <v>0</v>
      </c>
      <c r="EV227" s="547">
        <f t="shared" si="11307"/>
        <v>0</v>
      </c>
      <c r="EW227" s="547">
        <f t="shared" si="11307"/>
        <v>0</v>
      </c>
      <c r="EX227" s="547">
        <f t="shared" si="11307"/>
        <v>0</v>
      </c>
      <c r="EY227" s="547">
        <f t="shared" si="11307"/>
        <v>0</v>
      </c>
      <c r="EZ227" s="547">
        <f t="shared" si="11307"/>
        <v>0</v>
      </c>
      <c r="FA227" s="547">
        <f t="shared" si="11307"/>
        <v>0</v>
      </c>
      <c r="FB227" s="547">
        <f t="shared" si="11307"/>
        <v>0</v>
      </c>
      <c r="FC227" s="547">
        <f t="shared" si="11307"/>
        <v>0</v>
      </c>
      <c r="FD227" s="547">
        <f t="shared" ref="FD227" si="11308">SUM(ER227:FC228)</f>
        <v>0</v>
      </c>
      <c r="FE227" s="333"/>
      <c r="FG227" s="32">
        <f>IF(AND($M227&lt;&gt;$FF$7),1,0)</f>
        <v>0</v>
      </c>
      <c r="FH227" s="32">
        <f>IF(AND($Q227&lt;&gt;$FF$7),1,0)</f>
        <v>0</v>
      </c>
      <c r="FI227" s="32">
        <f>IF(AND($U227&lt;&gt;$FF$7),1,0)</f>
        <v>0</v>
      </c>
      <c r="FJ227" s="32">
        <f>IF(AND($Y227&lt;&gt;$FF$7),1,0)</f>
        <v>0</v>
      </c>
      <c r="FK227" s="32">
        <f>IF(AND($AG227&lt;&gt;$FF$7),1,0)</f>
        <v>0</v>
      </c>
      <c r="FL227" s="32">
        <f>IF(AND($AK227&lt;&gt;$FF$7),1,0)</f>
        <v>0</v>
      </c>
      <c r="FM227" s="32">
        <f>IF(AND($AS227&lt;&gt;$FF$7),1,0)</f>
        <v>0</v>
      </c>
      <c r="FN227" s="32">
        <f>IF(AND($AW227&lt;&gt;$FF$7),1,0)</f>
        <v>0</v>
      </c>
      <c r="FO227" s="32">
        <f>IF(AND($BE227&lt;&gt;$FF$7),1,0)</f>
        <v>0</v>
      </c>
      <c r="FP227" s="32">
        <f>IF(AND($BI227&lt;&gt;$FF$7),1,0)</f>
        <v>0</v>
      </c>
      <c r="FQ227" s="32">
        <f>IF(AND($BQ227&lt;&gt;$FF$7),1,0)</f>
        <v>0</v>
      </c>
      <c r="FR227" s="32">
        <f>IF(AND($BU227&lt;&gt;$FF$7),1,0)</f>
        <v>0</v>
      </c>
      <c r="FU227" s="294">
        <f t="shared" ref="FU227" si="11309">IF($K227&lt;&gt;"NG",$GG227,0)</f>
        <v>0</v>
      </c>
      <c r="FV227" s="294">
        <f t="shared" ref="FV227" si="11310">IF($O227&lt;&gt;"NG",$GG227,0)</f>
        <v>0</v>
      </c>
      <c r="FW227" s="294">
        <f t="shared" ref="FW227" si="11311">IF($S227&lt;&gt;"NG",$GG227,0)</f>
        <v>0</v>
      </c>
      <c r="FX227" s="294">
        <f t="shared" ref="FX227" si="11312">IF($W227&lt;&gt;"NG",$GG227,0)</f>
        <v>0</v>
      </c>
      <c r="FY227" s="294">
        <f t="shared" ref="FY227" si="11313">IF($AE227&lt;&gt;"NG",$GG227,0)</f>
        <v>0</v>
      </c>
      <c r="FZ227" s="294">
        <f t="shared" ref="FZ227" si="11314">IF($AI227&lt;&gt;"NG",$GG227,0)</f>
        <v>0</v>
      </c>
      <c r="GA227" s="294">
        <f t="shared" ref="GA227" si="11315">IF($AQ227&lt;&gt;"NG",$GG227,0)</f>
        <v>0</v>
      </c>
      <c r="GB227" s="294">
        <f t="shared" ref="GB227" si="11316">IF($AU227&lt;&gt;"NG",$GG227,0)</f>
        <v>0</v>
      </c>
      <c r="GC227" s="294">
        <f t="shared" ref="GC227" si="11317">IF($BC227&lt;&gt;"NG",$GG227,0)</f>
        <v>0</v>
      </c>
      <c r="GD227" s="294">
        <f t="shared" ref="GD227" si="11318">IF($BG227&lt;&gt;"NG",$GG227,0)</f>
        <v>0</v>
      </c>
      <c r="GE227" s="294">
        <f t="shared" ref="GE227" si="11319">IF($BO227&lt;&gt;"NG",$GG227,0)</f>
        <v>0</v>
      </c>
      <c r="GF227" s="294">
        <f t="shared" ref="GF227" si="11320">IF($BS227&lt;&gt;"NG",$GG227,0)</f>
        <v>0</v>
      </c>
      <c r="GG227" s="294" t="e">
        <f>VLOOKUP($D227,リスト!$D:$S,15,FALSE)</f>
        <v>#N/A</v>
      </c>
      <c r="GH227" s="2" t="e">
        <f>INDEX(リスト!$V:$V,MATCH(中日程計画表!$D227,リスト!$D:$D,0))</f>
        <v>#N/A</v>
      </c>
      <c r="GI227" s="2" t="e">
        <f>INDEX(リスト!$A:$A,MATCH(中日程計画表!$D227,リスト!$D:$D,0))</f>
        <v>#N/A</v>
      </c>
      <c r="GJ227" s="2" t="e">
        <f>INDEX(リスト!$U:$U,MATCH(中日程計画表!$D227,リスト!$D:$D,0))</f>
        <v>#N/A</v>
      </c>
      <c r="GK227" s="5" t="e">
        <f>INDEX(リスト!$W:$W,MATCH(中日程計画表!$D227,リスト!$D:$D,0))</f>
        <v>#N/A</v>
      </c>
      <c r="GL227" s="2" t="s">
        <v>200</v>
      </c>
      <c r="GM227" s="296">
        <f>D227</f>
        <v>0</v>
      </c>
      <c r="GN227" s="296">
        <f>E227</f>
        <v>0</v>
      </c>
      <c r="GU227" s="460" t="str">
        <f t="shared" ref="GU227" si="11321">AE227</f>
        <v>NG</v>
      </c>
      <c r="GV227" s="460">
        <f t="shared" ref="GV227" si="11322">EI227</f>
        <v>0</v>
      </c>
      <c r="GW227" s="460">
        <f t="shared" ref="GW227" si="11323">EI228</f>
        <v>0</v>
      </c>
      <c r="GX227" s="462">
        <f t="shared" ref="GX227" si="11324">EV227</f>
        <v>0</v>
      </c>
      <c r="GY227" s="460" t="str">
        <f t="shared" ref="GY227" si="11325">AI227</f>
        <v>NG</v>
      </c>
      <c r="GZ227" s="460">
        <f t="shared" ref="GZ227" si="11326">EJ227</f>
        <v>0</v>
      </c>
      <c r="HA227" s="460">
        <f t="shared" ref="HA227" si="11327">EJ228</f>
        <v>0</v>
      </c>
      <c r="HB227" s="462">
        <f t="shared" ref="HB227" si="11328">EW227</f>
        <v>0</v>
      </c>
      <c r="HC227" s="460" t="str">
        <f t="shared" ref="HC227" si="11329">AQ227</f>
        <v>NG</v>
      </c>
      <c r="HD227" s="460">
        <f t="shared" ref="HD227" si="11330">EK227</f>
        <v>0</v>
      </c>
      <c r="HE227" s="460">
        <f t="shared" ref="HE227" si="11331">EK228</f>
        <v>0</v>
      </c>
      <c r="HF227" s="462">
        <f t="shared" ref="HF227" si="11332">EX227</f>
        <v>0</v>
      </c>
      <c r="HG227" s="460" t="str">
        <f t="shared" ref="HG227" si="11333">AU227</f>
        <v>NG</v>
      </c>
      <c r="HH227" s="460">
        <f t="shared" ref="HH227" si="11334">EL227</f>
        <v>0</v>
      </c>
      <c r="HI227" s="460">
        <f t="shared" ref="HI227" si="11335">EL228</f>
        <v>0</v>
      </c>
      <c r="HJ227" s="462">
        <f t="shared" ref="HJ227" si="11336">EY227</f>
        <v>0</v>
      </c>
      <c r="HK227" s="460" t="str">
        <f t="shared" ref="HK227" si="11337">BC227</f>
        <v>NG</v>
      </c>
      <c r="HL227" s="460">
        <f t="shared" ref="HL227" si="11338">EM227</f>
        <v>0</v>
      </c>
      <c r="HM227" s="460">
        <f t="shared" ref="HM227" si="11339">EM228</f>
        <v>0</v>
      </c>
      <c r="HN227" s="462">
        <f t="shared" ref="HN227" si="11340">EZ227</f>
        <v>0</v>
      </c>
      <c r="HO227" s="460" t="str">
        <f t="shared" ref="HO227" si="11341">BG227</f>
        <v>NG</v>
      </c>
      <c r="HP227" s="460">
        <f t="shared" ref="HP227" si="11342">EN227</f>
        <v>0</v>
      </c>
      <c r="HQ227" s="460">
        <f t="shared" ref="HQ227" si="11343">EN228</f>
        <v>0</v>
      </c>
      <c r="HR227" s="462">
        <f t="shared" ref="HR227" si="11344">FA227</f>
        <v>0</v>
      </c>
      <c r="HS227" s="332"/>
    </row>
    <row r="228" spans="1:227" ht="12" customHeight="1">
      <c r="A228" s="489"/>
      <c r="B228" s="487"/>
      <c r="C228" s="475"/>
      <c r="D228" s="485"/>
      <c r="E228" s="483"/>
      <c r="F228" s="317"/>
      <c r="G228" s="317"/>
      <c r="H228" s="317"/>
      <c r="I228" s="317"/>
      <c r="J228" s="316"/>
      <c r="K228" s="481"/>
      <c r="L228" s="77"/>
      <c r="M228" s="77"/>
      <c r="N228" s="471"/>
      <c r="O228" s="475"/>
      <c r="P228" s="77"/>
      <c r="Q228" s="77"/>
      <c r="R228" s="471"/>
      <c r="S228" s="475"/>
      <c r="T228" s="77"/>
      <c r="U228" s="77"/>
      <c r="V228" s="471"/>
      <c r="W228" s="473"/>
      <c r="X228" s="77"/>
      <c r="Y228" s="77"/>
      <c r="Z228" s="471"/>
      <c r="AA228" s="477"/>
      <c r="AB228" s="80"/>
      <c r="AC228" s="80"/>
      <c r="AD228" s="471"/>
      <c r="AE228" s="473"/>
      <c r="AF228" s="77"/>
      <c r="AG228" s="77"/>
      <c r="AH228" s="471"/>
      <c r="AI228" s="473"/>
      <c r="AJ228" s="77"/>
      <c r="AK228" s="77"/>
      <c r="AL228" s="471"/>
      <c r="AM228" s="477"/>
      <c r="AN228" s="80"/>
      <c r="AO228" s="80"/>
      <c r="AP228" s="471"/>
      <c r="AQ228" s="473"/>
      <c r="AR228" s="77"/>
      <c r="AS228" s="77"/>
      <c r="AT228" s="471"/>
      <c r="AU228" s="473"/>
      <c r="AV228" s="77"/>
      <c r="AW228" s="77"/>
      <c r="AX228" s="471"/>
      <c r="AY228" s="477"/>
      <c r="AZ228" s="80"/>
      <c r="BA228" s="80"/>
      <c r="BB228" s="471"/>
      <c r="BC228" s="475"/>
      <c r="BD228" s="77"/>
      <c r="BE228" s="77"/>
      <c r="BF228" s="471"/>
      <c r="BG228" s="473"/>
      <c r="BH228" s="77"/>
      <c r="BI228" s="77"/>
      <c r="BJ228" s="471"/>
      <c r="BK228" s="477"/>
      <c r="BL228" s="80"/>
      <c r="BM228" s="80"/>
      <c r="BN228" s="471"/>
      <c r="BO228" s="475"/>
      <c r="BP228" s="77"/>
      <c r="BQ228" s="77"/>
      <c r="BR228" s="471"/>
      <c r="BS228" s="473"/>
      <c r="BT228" s="77"/>
      <c r="BU228" s="77"/>
      <c r="BV228" s="471"/>
      <c r="BW228" s="469"/>
      <c r="BX228" s="467"/>
      <c r="BY228" s="490"/>
      <c r="CA228" s="19">
        <f t="shared" ref="CA228" si="11345">IF(AND($N227=1,$M228&lt;&gt;$BZ$7),1,0)</f>
        <v>0</v>
      </c>
      <c r="CB228" s="19">
        <f t="shared" ref="CB228" si="11346">IF(AND($R227=1,$Q228&lt;&gt;$BZ$7),1,0)</f>
        <v>0</v>
      </c>
      <c r="CC228" s="19">
        <f t="shared" ref="CC228" si="11347">IF(AND($V227=1,$U228&lt;&gt;$BZ$7),1,0)</f>
        <v>0</v>
      </c>
      <c r="CD228" s="19">
        <f t="shared" ref="CD228" si="11348">IF(AND($Z227=1,$Y228&lt;&gt;$BZ$7),1,0)</f>
        <v>0</v>
      </c>
      <c r="CE228" s="19">
        <f t="shared" ref="CE228" si="11349">IF(AND($AH227=1,$AG228&lt;&gt;$BZ$7),1,0)</f>
        <v>0</v>
      </c>
      <c r="CF228" s="19">
        <f t="shared" ref="CF228" si="11350">IF(AND($AL227=1,$AK228&lt;&gt;$BZ$7),1,0)</f>
        <v>0</v>
      </c>
      <c r="CG228" s="19">
        <f t="shared" ref="CG228" si="11351">IF(AND($AT227=1,$AS228&lt;&gt;$BZ$7),1,0)</f>
        <v>0</v>
      </c>
      <c r="CH228" s="19">
        <f t="shared" ref="CH228" si="11352">IF(AND($AX227=1,$AW228&lt;&gt;$BZ$7),1,0)</f>
        <v>0</v>
      </c>
      <c r="CI228" s="19">
        <f t="shared" ref="CI228" si="11353">IF(AND($BF227=1,$BE228&lt;&gt;$BZ$7),1,0)</f>
        <v>0</v>
      </c>
      <c r="CJ228" s="19">
        <f t="shared" ref="CJ228" si="11354">IF(AND($BJ227=1,$BI228&lt;&gt;$BZ$7),1,0)</f>
        <v>0</v>
      </c>
      <c r="CK228" s="19">
        <f t="shared" ref="CK228" si="11355">IF(AND($BR227=1,$BQ228&lt;&gt;$BZ$7),1,0)</f>
        <v>0</v>
      </c>
      <c r="CL228" s="19">
        <f t="shared" ref="CL228" si="11356">IF(AND($BV227=1,$BU228&lt;&gt;$BZ$7),1,0)</f>
        <v>0</v>
      </c>
      <c r="CO228" s="19">
        <f>IF(AND($M228&lt;&gt;$CN$7,$M228&lt;=$CN$6),1,0)</f>
        <v>0</v>
      </c>
      <c r="CP228" s="19">
        <f>IF(AND($Q228&lt;&gt;$CN$7,$Q228&lt;=$CN$6),1,0)</f>
        <v>0</v>
      </c>
      <c r="CQ228" s="19">
        <f>IF(AND($U228&lt;&gt;$CN$7,$U228&lt;=$CN$6),1,0)</f>
        <v>0</v>
      </c>
      <c r="CR228" s="19">
        <f>IF(AND($Y228&lt;&gt;$CN$7,$Y228&lt;=$CN$6),1,0)</f>
        <v>0</v>
      </c>
      <c r="CS228" s="19">
        <f>IF(AND($AG228&lt;&gt;$CN$7,$AG228&lt;=$CN$6),1,0)</f>
        <v>0</v>
      </c>
      <c r="CT228" s="19">
        <f>IF(AND($AK228&lt;&gt;$CN$7,$AK228&lt;=$CN$6),1,0)</f>
        <v>0</v>
      </c>
      <c r="CU228" s="19">
        <f>IF(AND($AS228&lt;&gt;$CN$7,$AS228&lt;=$CN$6),1,0)</f>
        <v>0</v>
      </c>
      <c r="CV228" s="19">
        <f>IF(AND($AW228&lt;&gt;$CN$7,$AW228&lt;=$CN$6),1,0)</f>
        <v>0</v>
      </c>
      <c r="CW228" s="19">
        <f>IF(AND($BE228&lt;&gt;$CN$7,$BE228&lt;=$CN$6),1,0)</f>
        <v>0</v>
      </c>
      <c r="CX228" s="19">
        <f>IF(AND($BI228&lt;&gt;$CN$7,$BI228&lt;=$CN$6),1,0)</f>
        <v>0</v>
      </c>
      <c r="CY228" s="19">
        <f>IF(AND($BQ228&lt;&gt;$CN$7,$BQ228&lt;=$CN$6),1,0)</f>
        <v>0</v>
      </c>
      <c r="CZ228" s="19">
        <f>IF(AND($BU228&lt;&gt;$CN$7,$BU228&lt;=$CN$6),1,0)</f>
        <v>0</v>
      </c>
      <c r="DC228" s="19">
        <f>IF($N227=1,1,0)</f>
        <v>0</v>
      </c>
      <c r="DD228" s="19">
        <f>IF($R227=1,1,0)</f>
        <v>0</v>
      </c>
      <c r="DE228" s="19">
        <f>IF($V227=1,1,0)</f>
        <v>0</v>
      </c>
      <c r="DF228" s="19">
        <f>IF($Z227=1,1,0)</f>
        <v>0</v>
      </c>
      <c r="DG228" s="19">
        <f>IF($AH227=1,1,0)</f>
        <v>0</v>
      </c>
      <c r="DH228" s="19">
        <f>IF($AL227=1,1,0)</f>
        <v>0</v>
      </c>
      <c r="DI228" s="19">
        <f>IF($AT227=1,1,0)</f>
        <v>0</v>
      </c>
      <c r="DJ228" s="19">
        <f>IF($AX227=1,1,0)</f>
        <v>0</v>
      </c>
      <c r="DK228" s="19">
        <f>IF($BF227=1,1,0)</f>
        <v>0</v>
      </c>
      <c r="DL228" s="19">
        <f>IF($BJ227=1,1,0)</f>
        <v>0</v>
      </c>
      <c r="DM228" s="19">
        <f>IF($BR227=1,1,0)</f>
        <v>0</v>
      </c>
      <c r="DN228" s="19">
        <f>IF($BV227=1,1,0)</f>
        <v>0</v>
      </c>
      <c r="DQ228" s="19">
        <f t="shared" ref="DQ228" si="11357">IF($N227=1,1,0)</f>
        <v>0</v>
      </c>
      <c r="DR228" s="19">
        <f t="shared" ref="DR228" si="11358">IF($R227=1,1,0)</f>
        <v>0</v>
      </c>
      <c r="DS228" s="19">
        <f t="shared" ref="DS228" si="11359">IF($V227=1,1,0)</f>
        <v>0</v>
      </c>
      <c r="DT228" s="19">
        <f t="shared" ref="DT228" si="11360">IF($Z227=1,1,0)</f>
        <v>0</v>
      </c>
      <c r="DU228" s="19">
        <f t="shared" ref="DU228" si="11361">IF($AH227=1,1,0)</f>
        <v>0</v>
      </c>
      <c r="DV228" s="19">
        <f t="shared" ref="DV228" si="11362">IF($AL227=1,1,0)</f>
        <v>0</v>
      </c>
      <c r="DW228" s="19">
        <f t="shared" ref="DW228" si="11363">IF($AT227=1,1,0)</f>
        <v>0</v>
      </c>
      <c r="DX228" s="19">
        <f t="shared" ref="DX228" si="11364">IF($AX227=1,1,0)</f>
        <v>0</v>
      </c>
      <c r="DY228" s="19">
        <f t="shared" ref="DY228" si="11365">IF($BF227=1,1,0)</f>
        <v>0</v>
      </c>
      <c r="DZ228" s="19">
        <f t="shared" ref="DZ228" si="11366">IF($BJ227=1,1,0)</f>
        <v>0</v>
      </c>
      <c r="EA228" s="19">
        <f t="shared" ref="EA228" si="11367">IF($BR227=1,1,0)</f>
        <v>0</v>
      </c>
      <c r="EB228" s="19">
        <f t="shared" ref="EB228" si="11368">IF($BV227=1,1,0)</f>
        <v>0</v>
      </c>
      <c r="EE228" s="329">
        <f>N227*$FU228*週間進捗報告書!$G$9</f>
        <v>0</v>
      </c>
      <c r="EF228" s="329">
        <f>R227*$FV228*週間進捗報告書!$G$10</f>
        <v>0</v>
      </c>
      <c r="EG228" s="329">
        <f>V227*$FW228*週間進捗報告書!$G$11</f>
        <v>0</v>
      </c>
      <c r="EH228" s="329">
        <f>Z227*$FX228*週間進捗報告書!$G$12</f>
        <v>0</v>
      </c>
      <c r="EI228" s="329">
        <f>AH227*$FY228*週間進捗報告書!$G$13</f>
        <v>0</v>
      </c>
      <c r="EJ228" s="329">
        <f>AL227*$FZ228*週間進捗報告書!$G$14</f>
        <v>0</v>
      </c>
      <c r="EK228" s="329">
        <f>AT227*$GA228*週間進捗報告書!$G$15</f>
        <v>0</v>
      </c>
      <c r="EL228" s="329">
        <f>AX227*$GB228*週間進捗報告書!$G$16</f>
        <v>0</v>
      </c>
      <c r="EM228" s="329">
        <f>BF227*$GC228*週間進捗報告書!$G$17</f>
        <v>0</v>
      </c>
      <c r="EN228" s="329">
        <f>BJ227*$GD228*週間進捗報告書!$G$18</f>
        <v>0</v>
      </c>
      <c r="EO228" s="329">
        <f>BR227*$GE228*週間進捗報告書!$G$19</f>
        <v>0</v>
      </c>
      <c r="EP228" s="329">
        <f>BV227*$GF228*週間進捗報告書!$G$20</f>
        <v>0</v>
      </c>
      <c r="ER228" s="547"/>
      <c r="ES228" s="547"/>
      <c r="ET228" s="547"/>
      <c r="EU228" s="547"/>
      <c r="EV228" s="547"/>
      <c r="EW228" s="547"/>
      <c r="EX228" s="547"/>
      <c r="EY228" s="547"/>
      <c r="EZ228" s="547"/>
      <c r="FA228" s="547"/>
      <c r="FB228" s="547"/>
      <c r="FC228" s="547"/>
      <c r="FD228" s="547"/>
      <c r="FE228" s="332"/>
      <c r="FG228" s="19"/>
      <c r="FH228" s="19"/>
      <c r="FI228" s="19"/>
      <c r="FJ228" s="19"/>
      <c r="FK228" s="19"/>
      <c r="FL228" s="19"/>
      <c r="FM228" s="19"/>
      <c r="FN228" s="19"/>
      <c r="FO228" s="19"/>
      <c r="FP228" s="19"/>
      <c r="FQ228" s="19"/>
      <c r="FR228" s="19"/>
      <c r="FU228" s="295">
        <f t="shared" ref="FU228" si="11369">FU227</f>
        <v>0</v>
      </c>
      <c r="FV228" s="295">
        <f t="shared" ref="FV228" si="11370">FV227</f>
        <v>0</v>
      </c>
      <c r="FW228" s="295">
        <f t="shared" ref="FW228" si="11371">FW227</f>
        <v>0</v>
      </c>
      <c r="FX228" s="295">
        <f t="shared" ref="FX228" si="11372">FX227</f>
        <v>0</v>
      </c>
      <c r="FY228" s="295">
        <f t="shared" ref="FY228" si="11373">FY227</f>
        <v>0</v>
      </c>
      <c r="FZ228" s="295">
        <f t="shared" ref="FZ228" si="11374">FZ227</f>
        <v>0</v>
      </c>
      <c r="GA228" s="295">
        <f t="shared" ref="GA228" si="11375">GA227</f>
        <v>0</v>
      </c>
      <c r="GB228" s="295">
        <f t="shared" ref="GB228" si="11376">GB227</f>
        <v>0</v>
      </c>
      <c r="GC228" s="295">
        <f t="shared" ref="GC228" si="11377">GC227</f>
        <v>0</v>
      </c>
      <c r="GD228" s="295">
        <f t="shared" ref="GD228" si="11378">GD227</f>
        <v>0</v>
      </c>
      <c r="GE228" s="295">
        <f t="shared" ref="GE228" si="11379">GE227</f>
        <v>0</v>
      </c>
      <c r="GF228" s="295">
        <f t="shared" ref="GF228" si="11380">GF227</f>
        <v>0</v>
      </c>
      <c r="GG228" s="295" t="e">
        <f t="shared" ref="GG228" si="11381">GG227</f>
        <v>#N/A</v>
      </c>
      <c r="GH228" s="2" t="e">
        <f>INDEX(リスト!$V:$V,MATCH(中日程計画表!$D227,リスト!$D:$D,0))</f>
        <v>#N/A</v>
      </c>
      <c r="GI228" s="2" t="e">
        <f>INDEX(リスト!$A:$A,MATCH(中日程計画表!$D227,リスト!$D:$D,0))</f>
        <v>#N/A</v>
      </c>
      <c r="GJ228" s="2" t="e">
        <f>INDEX(リスト!$U:$U,MATCH(中日程計画表!$D227,リスト!$D:$D,0))</f>
        <v>#N/A</v>
      </c>
      <c r="GK228" s="5" t="e">
        <f>INDEX(リスト!$W:$W,MATCH(中日程計画表!$D227,リスト!$D:$D,0))</f>
        <v>#N/A</v>
      </c>
      <c r="GL228" s="2" t="s">
        <v>201</v>
      </c>
      <c r="GM228" s="296">
        <f t="shared" ref="GM228" si="11382">GM227</f>
        <v>0</v>
      </c>
      <c r="GN228" s="296">
        <f t="shared" ref="GN228" si="11383">GN227</f>
        <v>0</v>
      </c>
      <c r="GU228" s="461"/>
      <c r="GV228" s="460"/>
      <c r="GW228" s="460"/>
      <c r="GX228" s="461"/>
      <c r="GY228" s="461"/>
      <c r="GZ228" s="460"/>
      <c r="HA228" s="460"/>
      <c r="HB228" s="461"/>
      <c r="HC228" s="461"/>
      <c r="HD228" s="460"/>
      <c r="HE228" s="460"/>
      <c r="HF228" s="461"/>
      <c r="HG228" s="461"/>
      <c r="HH228" s="460"/>
      <c r="HI228" s="460"/>
      <c r="HJ228" s="461"/>
      <c r="HK228" s="461"/>
      <c r="HL228" s="460"/>
      <c r="HM228" s="460"/>
      <c r="HN228" s="461"/>
      <c r="HO228" s="461"/>
      <c r="HP228" s="460"/>
      <c r="HQ228" s="460"/>
      <c r="HR228" s="461"/>
      <c r="HS228" s="4"/>
    </row>
    <row r="229" spans="1:227" ht="12" customHeight="1">
      <c r="A229" s="488" t="str">
        <f t="shared" ref="A229" ca="1" si="11384">INDIRECT("リスト!A"&amp;B229+6)</f>
        <v/>
      </c>
      <c r="B229" s="486">
        <f t="shared" ref="B229" si="11385">ROUNDDOWN((ROW()-6)/2,0)+1</f>
        <v>112</v>
      </c>
      <c r="C229" s="474" t="str">
        <f>機能グループ名</f>
        <v/>
      </c>
      <c r="D229" s="484">
        <f>機能ID</f>
        <v>0</v>
      </c>
      <c r="E229" s="482">
        <f>機能名</f>
        <v>0</v>
      </c>
      <c r="F229" s="315"/>
      <c r="G229" s="315"/>
      <c r="H229" s="315"/>
      <c r="I229" s="315"/>
      <c r="J229" s="316"/>
      <c r="K229" s="480" t="str">
        <f>担当者_SR</f>
        <v>NG</v>
      </c>
      <c r="L229" s="76"/>
      <c r="M229" s="76"/>
      <c r="N229" s="470"/>
      <c r="O229" s="474" t="str">
        <f>担当者_SRR</f>
        <v>NG</v>
      </c>
      <c r="P229" s="76"/>
      <c r="Q229" s="76"/>
      <c r="R229" s="470"/>
      <c r="S229" s="474" t="str">
        <f>担当者_DS</f>
        <v>NG</v>
      </c>
      <c r="T229" s="76"/>
      <c r="U229" s="76"/>
      <c r="V229" s="470"/>
      <c r="W229" s="472" t="str">
        <f>担当者_DSR</f>
        <v>NG</v>
      </c>
      <c r="X229" s="76"/>
      <c r="Y229" s="76"/>
      <c r="Z229" s="470"/>
      <c r="AA229" s="476"/>
      <c r="AB229" s="79"/>
      <c r="AC229" s="79"/>
      <c r="AD229" s="470">
        <f>IF(AC230 &lt;&gt; "",1,0)</f>
        <v>0</v>
      </c>
      <c r="AE229" s="472" t="str">
        <f>担当者_CD</f>
        <v>NG</v>
      </c>
      <c r="AF229" s="76"/>
      <c r="AG229" s="76"/>
      <c r="AH229" s="470"/>
      <c r="AI229" s="472" t="str">
        <f>担当者_DD</f>
        <v>NG</v>
      </c>
      <c r="AJ229" s="76"/>
      <c r="AK229" s="76"/>
      <c r="AL229" s="470"/>
      <c r="AM229" s="476"/>
      <c r="AN229" s="79"/>
      <c r="AO229" s="79"/>
      <c r="AP229" s="470">
        <f>IF(AO230 &lt;&gt; "",1,0)</f>
        <v>0</v>
      </c>
      <c r="AQ229" s="472" t="str">
        <f>担当者_MCL</f>
        <v>NG</v>
      </c>
      <c r="AR229" s="76"/>
      <c r="AS229" s="76"/>
      <c r="AT229" s="470"/>
      <c r="AU229" s="472" t="str">
        <f>担当者_MCLR</f>
        <v>NG</v>
      </c>
      <c r="AV229" s="76"/>
      <c r="AW229" s="76"/>
      <c r="AX229" s="470"/>
      <c r="AY229" s="476"/>
      <c r="AZ229" s="79"/>
      <c r="BA229" s="79"/>
      <c r="BB229" s="470">
        <f>IF(BA230 &lt;&gt; "",1,0)</f>
        <v>0</v>
      </c>
      <c r="BC229" s="474" t="str">
        <f>担当者_MT</f>
        <v>NG</v>
      </c>
      <c r="BD229" s="76"/>
      <c r="BE229" s="76"/>
      <c r="BF229" s="470"/>
      <c r="BG229" s="472" t="str">
        <f>担当者_M検</f>
        <v>NG</v>
      </c>
      <c r="BH229" s="266"/>
      <c r="BI229" s="266"/>
      <c r="BJ229" s="491"/>
      <c r="BK229" s="476"/>
      <c r="BL229" s="79"/>
      <c r="BM229" s="79"/>
      <c r="BN229" s="470">
        <v>0</v>
      </c>
      <c r="BO229" s="474" t="str">
        <f>担当者_モテ</f>
        <v>NG</v>
      </c>
      <c r="BP229" s="76"/>
      <c r="BQ229" s="76"/>
      <c r="BR229" s="470"/>
      <c r="BS229" s="472" t="str">
        <f>担当者_モテR</f>
        <v>NG</v>
      </c>
      <c r="BT229" s="76"/>
      <c r="BU229" s="76"/>
      <c r="BV229" s="470"/>
      <c r="BW229" s="468">
        <f t="shared" ref="BW229" si="11386">IFERROR(SUM(IF(K229&lt;&gt;"NG",N229*K$1,0),IF(O229&lt;&gt;"NG",R229*O$1,0),IF(S229&lt;&gt;"NG",V229*S$1,0),IF(W229&lt;&gt;"NG",Z229*W$1,0),IF(AA229&lt;&gt;"NG",AD229*AA$1,0),IF(AE229&lt;&gt;"NG",AH229*AE$1,0),IF(AI229&lt;&gt;"NG",AL229*AI$1,0),IF(AM229&lt;&gt;"NG",AP229*AM$1,0),IF(AQ229&lt;&gt;"NG",AT229*AQ$1,0),IF(AU229&lt;&gt;"NG",AX229*AU$1,0),IF(AY229&lt;&gt;"NG",BB229*AY$1,0),IF(BC229&lt;&gt;"NG",BF229*BC$1,0),IF(BG229&lt;&gt;"NG",BJ229*BG$1,0),IF(BK229&lt;&gt;"NG",BN229*BK$1,0),IF(BO229&lt;&gt;"NG",BR229*BO$1,0),IF(BS229&lt;&gt;"NG",BV229*BS$1,0))/SUM(IF(K229&lt;&gt;"NG",K$1,0),IF(O229&lt;&gt;"NG",O$1,0),IF(S229&lt;&gt;"NG",S$1,0),IF(W229&lt;&gt;"NG",W$1,0),IF(AA229&lt;&gt;"NG",AA$1,0),IF(AE229&lt;&gt;"NG",AE$1,0),IF(AI229&lt;&gt;"NG",AI$1,0),IF(AM229&lt;&gt;"NG",AM$1,0),IF(AQ229&lt;&gt;"NG",AQ$1,0),IF(AU229&lt;&gt;"NG",AU$1,0),IF(AY229&lt;&gt;"NG",AY$1,0),IF(BC229&lt;&gt;"NG",BC$1,0),IF(BG229&lt;&gt;"NG",BG$1,0),IF(BK229&lt;&gt;"NG",BK$1,0),IF(BO229&lt;&gt;"NG",BO$1,0),IF(BS229&lt;&gt;"NG",BS$1,0)),0)</f>
        <v>0</v>
      </c>
      <c r="BX229" s="466"/>
      <c r="BY229" s="490"/>
      <c r="BZ229" s="5"/>
      <c r="CA229" s="32">
        <f t="shared" ref="CA229" si="11387">IF(AND($M229&lt;&gt;$BZ$5,$M229&lt;=$BZ$6,$M229&lt;&gt;$BZ$7),1,0)</f>
        <v>0</v>
      </c>
      <c r="CB229" s="32">
        <f t="shared" ref="CB229" si="11388">IF(AND($Q229&lt;&gt;$BZ$5,$Q229&lt;=$BZ$6,$Q229&lt;&gt;$BZ$7),1,0)</f>
        <v>0</v>
      </c>
      <c r="CC229" s="32">
        <f t="shared" ref="CC229" si="11389">IF(AND($U229&lt;&gt;$BZ$5,$U229&lt;=$BZ$6,$U229&lt;&gt;$BZ$7),1,0)</f>
        <v>0</v>
      </c>
      <c r="CD229" s="32">
        <f t="shared" ref="CD229" si="11390">IF(AND($Y229&lt;&gt;$BZ$5,$Y229&lt;=$BZ$6,$Y229&lt;&gt;$BZ$7),1,0)</f>
        <v>0</v>
      </c>
      <c r="CE229" s="32">
        <f t="shared" ref="CE229" si="11391">IF(AND($AG229&lt;&gt;$BZ$5,$AG229&lt;=$BZ$6,$AG229&lt;&gt;$BZ$7),1,0)</f>
        <v>0</v>
      </c>
      <c r="CF229" s="32">
        <f t="shared" ref="CF229" si="11392">IF(AND($AK229&lt;&gt;$BZ$5,$AK229&lt;=$BZ$6,$AK229&lt;&gt;$BZ$7),1,0)</f>
        <v>0</v>
      </c>
      <c r="CG229" s="32">
        <f t="shared" ref="CG229" si="11393">IF(AND($AS229&lt;&gt;$BZ$5,$AS229&lt;=$BZ$6,$AS229&lt;&gt;$BZ$7),1,0)</f>
        <v>0</v>
      </c>
      <c r="CH229" s="32">
        <f t="shared" ref="CH229" si="11394">IF(AND($AW229&lt;&gt;$BZ$5,$AW229&lt;=$BZ$6,$AW229&lt;&gt;$BZ$7),1,0)</f>
        <v>0</v>
      </c>
      <c r="CI229" s="32">
        <f t="shared" ref="CI229" si="11395">IF(AND($BE229&lt;&gt;$BZ$5,$BE229&lt;=$BZ$6,$BE229&lt;&gt;$BZ$7),1,0)</f>
        <v>0</v>
      </c>
      <c r="CJ229" s="32">
        <f t="shared" ref="CJ229" si="11396">IF(AND($BI229&lt;&gt;$BZ$5,$BI229&lt;=$BZ$6,$BI229&lt;&gt;$BZ$7),1,0)</f>
        <v>0</v>
      </c>
      <c r="CK229" s="32">
        <f t="shared" ref="CK229" si="11397">IF(AND($BQ229&lt;&gt;$BZ$5,$BQ229&lt;=$BZ$6,$BQ229&lt;&gt;$BZ$7),1,0)</f>
        <v>0</v>
      </c>
      <c r="CL229" s="32">
        <f t="shared" ref="CL229" si="11398">IF(AND($BU229&lt;&gt;$BZ$5,$BU229&lt;=$BZ$6,$BU229&lt;&gt;$BZ$7),1,0)</f>
        <v>0</v>
      </c>
      <c r="CO229" s="32">
        <f>IF(AND($M229&lt;&gt;$CN$5,$M229&lt;=$CN$6,$M229&lt;&gt;$CN$7),1,0)</f>
        <v>0</v>
      </c>
      <c r="CP229" s="32">
        <f>IF(AND($Q229&lt;&gt;$CN$5,$Q229&lt;=$CN$6,$Q229&lt;&gt;$CN$7),1,0)</f>
        <v>0</v>
      </c>
      <c r="CQ229" s="32">
        <f>IF(AND($U229&lt;&gt;$CN$5,$U229&lt;=$CN$6,$U229&lt;&gt;$CN$7),1,0)</f>
        <v>0</v>
      </c>
      <c r="CR229" s="32">
        <f>IF(AND($Y229&lt;&gt;$CN$5,$Y229&lt;=$CN$6,$Y229&lt;&gt;$CN$7),1,0)</f>
        <v>0</v>
      </c>
      <c r="CS229" s="32">
        <f>IF(AND($AG229&lt;&gt;$CN$5,$AG229&lt;=$CN$6,$AG229&lt;&gt;$CN$7),1,0)</f>
        <v>0</v>
      </c>
      <c r="CT229" s="32">
        <f>IF(AND($AK229&lt;&gt;$CN$5,$AK229&lt;=$CN$6,$AK229&lt;&gt;$CN$7),1,0)</f>
        <v>0</v>
      </c>
      <c r="CU229" s="32">
        <f>IF(AND($AS229&lt;&gt;$CN$5,$AS229&lt;=$CN$6,$AS229&lt;&gt;$CN$7),1,0)</f>
        <v>0</v>
      </c>
      <c r="CV229" s="32">
        <f>IF(AND($AW229&lt;&gt;$CN$5,$AW229&lt;=$CN$6,$AW229&lt;&gt;$CN$7),1,0)</f>
        <v>0</v>
      </c>
      <c r="CW229" s="32">
        <f>IF(AND($BE229&lt;&gt;$CN$5,$BE229&lt;=$CN$6,$BE229&lt;&gt;$CN$7),1,0)</f>
        <v>0</v>
      </c>
      <c r="CX229" s="32">
        <f>IF(AND($BI229&lt;&gt;$CN$5,$BI229&lt;=$CN$6,$BI229&lt;&gt;$CN$7),1,0)</f>
        <v>0</v>
      </c>
      <c r="CY229" s="32">
        <f>IF(AND($BQ229&lt;&gt;$CN$5,$BQ229&lt;=$CN$6,$BQ229&lt;&gt;$CN$7),1,0)</f>
        <v>0</v>
      </c>
      <c r="CZ229" s="32">
        <f>IF(AND($BU229&lt;&gt;$CN$5,$BU229&lt;=$CN$6,$BU229&lt;&gt;$CN$7),1,0)</f>
        <v>0</v>
      </c>
      <c r="DC229" s="32">
        <f>IF(AND($M229&lt;&gt;$DB$5,$M229&lt;=$DB$6,$M229&lt;&gt;$CN$7),1,0)</f>
        <v>0</v>
      </c>
      <c r="DD229" s="32">
        <f>IF(AND($Q229&lt;&gt;$DB$5,$Q229&lt;=$DB$6,$Q229&lt;&gt;$CN$7),1,0)</f>
        <v>0</v>
      </c>
      <c r="DE229" s="32">
        <f>IF(AND($U229&lt;&gt;$DB$5,$U229&lt;=$DB$6,$U229&lt;&gt;$CN$7),1,0)</f>
        <v>0</v>
      </c>
      <c r="DF229" s="32">
        <f>IF(AND($Y229&lt;&gt;$DB$5,$Y229&lt;=$DB$6,$Y229&lt;&gt;$CN$7),1,0)</f>
        <v>0</v>
      </c>
      <c r="DG229" s="32">
        <f>IF(AND($AG229&lt;&gt;$DB$5,$AG229&lt;=$DB$6,$AG229&lt;&gt;$CN$7),1,0)</f>
        <v>0</v>
      </c>
      <c r="DH229" s="32">
        <f>IF(AND($AK229&lt;&gt;$DB$5,$AK229&lt;=$DB$6,$AK229&lt;&gt;$CN$7),1,0)</f>
        <v>0</v>
      </c>
      <c r="DI229" s="32">
        <f>IF(AND($AS229&lt;&gt;$DB$5,$AS229&lt;=$DB$6,$AS229&lt;&gt;$CN$7),1,0)</f>
        <v>0</v>
      </c>
      <c r="DJ229" s="32">
        <f>IF(AND($AW229&lt;&gt;$DB$5,$AW229&lt;=$DB$6,$AW229&lt;&gt;$CN$7),1,0)</f>
        <v>0</v>
      </c>
      <c r="DK229" s="32">
        <f>IF(AND($BE229&lt;&gt;$DB$5,$BE229&lt;=$DB$6,$BE229&lt;&gt;$CN$7),1,0)</f>
        <v>0</v>
      </c>
      <c r="DL229" s="32">
        <f>IF(AND($BI229&lt;&gt;$DB$5,$BI229&lt;=$DB$6,$BI229&lt;&gt;$CN$7),1,0)</f>
        <v>0</v>
      </c>
      <c r="DM229" s="32">
        <f>IF(AND($BQ229&lt;&gt;$DB$5,$BQ229&lt;=$DB$6,$BQ229&lt;&gt;$CN$7),1,0)</f>
        <v>0</v>
      </c>
      <c r="DN229" s="32">
        <f>IF(AND($BU229&lt;&gt;$DB$5,$BU229&lt;=$DB$6,$BU229&lt;&gt;$CN$7),1,0)</f>
        <v>0</v>
      </c>
      <c r="DQ229" s="32">
        <f t="shared" ref="DQ229" si="11399">IF(AND($M229&lt;&gt;$DP$5,$M229&lt;=$DP$6,$M229&lt;&gt;$CN$7),1,0)</f>
        <v>0</v>
      </c>
      <c r="DR229" s="32">
        <f t="shared" ref="DR229" si="11400">IF(AND($Q229&lt;&gt;$DP$5,$Q229&lt;=$DP$6,$Q229&lt;&gt;$CN$7),1,0)</f>
        <v>0</v>
      </c>
      <c r="DS229" s="32">
        <f t="shared" ref="DS229" si="11401">IF(AND($U229&lt;&gt;$DP$5,$U229&lt;=$DP$6,$U229&lt;&gt;$CN$7),1,0)</f>
        <v>0</v>
      </c>
      <c r="DT229" s="32">
        <f t="shared" ref="DT229" si="11402">IF(AND($Y229&lt;&gt;$DP$5,$Y229&lt;=$DP$6,$Y229&lt;&gt;$CN$7),1,0)</f>
        <v>0</v>
      </c>
      <c r="DU229" s="32">
        <f t="shared" ref="DU229" si="11403">IF(AND($AG229&lt;&gt;$DP$5,$AG229&lt;=$DP$6,$AG229&lt;&gt;$CN$7),1,0)</f>
        <v>0</v>
      </c>
      <c r="DV229" s="32">
        <f t="shared" ref="DV229" si="11404">IF(AND($AK229&lt;&gt;$DP$5,$AK229&lt;=$DP$6,$AK229&lt;&gt;$CN$7),1,0)</f>
        <v>0</v>
      </c>
      <c r="DW229" s="32">
        <f t="shared" ref="DW229" si="11405">IF(AND($AS229&lt;&gt;$DP$5,$AS229&lt;=$DP$6,$AS229&lt;&gt;$CN$7),1,0)</f>
        <v>0</v>
      </c>
      <c r="DX229" s="32">
        <f t="shared" ref="DX229" si="11406">IF(AND($AW229&lt;&gt;$DP$5,$AW229&lt;=$DP$6,$AW229&lt;&gt;$CN$7),1,0)</f>
        <v>0</v>
      </c>
      <c r="DY229" s="32">
        <f t="shared" ref="DY229" si="11407">IF(AND($BE229&lt;&gt;$DP$5,$BE229&lt;=$DP$6,$BE229&lt;&gt;$CN$7),1,0)</f>
        <v>0</v>
      </c>
      <c r="DZ229" s="32">
        <f t="shared" ref="DZ229" si="11408">IF(AND($BI229&lt;&gt;$DP$5,$BI229&lt;=$DP$6,$BI229&lt;&gt;$CN$7),1,0)</f>
        <v>0</v>
      </c>
      <c r="EA229" s="32">
        <f t="shared" ref="EA229" si="11409">IF(AND($BQ229&lt;&gt;$DP$5,$BQ229&lt;=$DP$6,$BQ229&lt;&gt;$CN$7),1,0)</f>
        <v>0</v>
      </c>
      <c r="EB229" s="32">
        <f t="shared" ref="EB229" si="11410">IF(AND($BU229&lt;&gt;$DP$5,$BU229&lt;=$DP$6,$BU229&lt;&gt;$CN$7),1,0)</f>
        <v>0</v>
      </c>
      <c r="EE229" s="328">
        <f>IF(M229&lt;&gt;"",IF(M229&lt;=$ED$6,1,IF(L229&gt;$ED$6,0,NETWORKDAYS(L229,$ED$6,祭日リスト)/NETWORKDAYS(L229,M229,祭日リスト)))*$GG229*週間進捗報告書!$G$9,0)</f>
        <v>0</v>
      </c>
      <c r="EF229" s="328">
        <f>IF(Q229&lt;&gt;"",IF(Q229&lt;=$ED$6,1,IF(P229&gt;$ED$6,0,NETWORKDAYS(P229,$ED$6,祭日リスト)/NETWORKDAYS(P229,Q229,祭日リスト)))*$GG229*週間進捗報告書!$G$10,0)</f>
        <v>0</v>
      </c>
      <c r="EG229" s="328">
        <f>IF(U229&lt;&gt;"",IF(U229&lt;=$ED$6,1,IF(T229&gt;$ED$6,0,NETWORKDAYS(T229,$ED$6,祭日リスト)/NETWORKDAYS(T229,U229,祭日リスト)))*$GG229*週間進捗報告書!$G$11,0)</f>
        <v>0</v>
      </c>
      <c r="EH229" s="328">
        <f>IF(Y229&lt;&gt;"",IF(Y229&lt;=$ED$6,1,IF(X229&gt;$ED$6,0,NETWORKDAYS(X229,$ED$6,祭日リスト)/NETWORKDAYS(X229,Y229,祭日リスト)))*$GG229*週間進捗報告書!$G$12,0)</f>
        <v>0</v>
      </c>
      <c r="EI229" s="328">
        <f>IF(AG229&lt;&gt;"",IF(AG229&lt;=$ED$6,1,IF(AF229&gt;$ED$6,0,NETWORKDAYS(AF229,$ED$6,祭日リスト)/NETWORKDAYS(AF229,AG229,祭日リスト)))*$GG229*週間進捗報告書!$G$13,0)</f>
        <v>0</v>
      </c>
      <c r="EJ229" s="328">
        <f>IF(AK229&lt;&gt;"",IF(AK229&lt;=$ED$6,1,IF(AJ229&gt;$ED$6,0,NETWORKDAYS(AJ229,$ED$6,祭日リスト)/NETWORKDAYS(AJ229,AK229,祭日リスト)))*$GG229*週間進捗報告書!$G$14,0)</f>
        <v>0</v>
      </c>
      <c r="EK229" s="328">
        <f>IF(AS229&lt;&gt;"",IF(AS229&lt;=$ED$6,1,IF(AR229&gt;$ED$6,0,NETWORKDAYS(AR229,$ED$6,祭日リスト)/NETWORKDAYS(AR229,AS229,祭日リスト)))*$GG229*週間進捗報告書!$G$15,0)</f>
        <v>0</v>
      </c>
      <c r="EL229" s="328">
        <f>IF(AW229&lt;&gt;"",IF(AW229&lt;=$ED$6,1,IF(AV229&gt;$ED$6,0,NETWORKDAYS(AV229,$ED$6,祭日リスト)/NETWORKDAYS(AV229,AW229,祭日リスト)))*$GG229*週間進捗報告書!$G$16,0)</f>
        <v>0</v>
      </c>
      <c r="EM229" s="328">
        <f>IF(BE229&lt;&gt;"",IF(BE229&lt;=$ED$6,1,IF(BD229&gt;$ED$6,0,NETWORKDAYS(BD229,$ED$6,祭日リスト)/NETWORKDAYS(BD229,BE229,祭日リスト)))*$GG229*週間進捗報告書!$G$17,0)</f>
        <v>0</v>
      </c>
      <c r="EN229" s="328">
        <f>IF(BI229&lt;&gt;"",IF(BI229&lt;=$ED$6,1,IF(BH229&gt;$ED$6,0,NETWORKDAYS(BH229,$ED$6,祭日リスト)/NETWORKDAYS(BH229,BI229,祭日リスト)))*$GG229*週間進捗報告書!$G$18,0)</f>
        <v>0</v>
      </c>
      <c r="EO229" s="328">
        <f>IF(BQ229&lt;&gt;"",IF(BQ229&lt;=$ED$6,1,IF(BP229&gt;$ED$6,0,NETWORKDAYS(BP229,$ED$6,祭日リスト)/NETWORKDAYS(BP229,BQ229,祭日リスト)))*$GG229*週間進捗報告書!$G$19,0)</f>
        <v>0</v>
      </c>
      <c r="EP229" s="328">
        <f>IF(BU229&lt;&gt;"",IF(BU229&lt;=$ED$6,1,IF(BT229&gt;$ED$6,0,NETWORKDAYS(BT229,$ED$6,祭日リスト)/NETWORKDAYS(BT229,BU229,祭日リスト)))*$GG229*週間進捗報告書!$G$20,0)</f>
        <v>0</v>
      </c>
      <c r="ER229" s="547">
        <f t="shared" ref="ER229:FC229" si="11411">EE229-EE230</f>
        <v>0</v>
      </c>
      <c r="ES229" s="547">
        <f t="shared" si="11411"/>
        <v>0</v>
      </c>
      <c r="ET229" s="547">
        <f t="shared" si="11411"/>
        <v>0</v>
      </c>
      <c r="EU229" s="547">
        <f t="shared" si="11411"/>
        <v>0</v>
      </c>
      <c r="EV229" s="547">
        <f t="shared" si="11411"/>
        <v>0</v>
      </c>
      <c r="EW229" s="547">
        <f t="shared" si="11411"/>
        <v>0</v>
      </c>
      <c r="EX229" s="547">
        <f t="shared" si="11411"/>
        <v>0</v>
      </c>
      <c r="EY229" s="547">
        <f t="shared" si="11411"/>
        <v>0</v>
      </c>
      <c r="EZ229" s="547">
        <f t="shared" si="11411"/>
        <v>0</v>
      </c>
      <c r="FA229" s="547">
        <f t="shared" si="11411"/>
        <v>0</v>
      </c>
      <c r="FB229" s="547">
        <f t="shared" si="11411"/>
        <v>0</v>
      </c>
      <c r="FC229" s="547">
        <f t="shared" si="11411"/>
        <v>0</v>
      </c>
      <c r="FD229" s="547">
        <f t="shared" ref="FD229" si="11412">SUM(ER229:FC230)</f>
        <v>0</v>
      </c>
      <c r="FE229" s="333"/>
      <c r="FG229" s="32">
        <f>IF(AND($M229&lt;&gt;$FF$7),1,0)</f>
        <v>0</v>
      </c>
      <c r="FH229" s="32">
        <f>IF(AND($Q229&lt;&gt;$FF$7),1,0)</f>
        <v>0</v>
      </c>
      <c r="FI229" s="32">
        <f>IF(AND($U229&lt;&gt;$FF$7),1,0)</f>
        <v>0</v>
      </c>
      <c r="FJ229" s="32">
        <f>IF(AND($Y229&lt;&gt;$FF$7),1,0)</f>
        <v>0</v>
      </c>
      <c r="FK229" s="32">
        <f>IF(AND($AG229&lt;&gt;$FF$7),1,0)</f>
        <v>0</v>
      </c>
      <c r="FL229" s="32">
        <f>IF(AND($AK229&lt;&gt;$FF$7),1,0)</f>
        <v>0</v>
      </c>
      <c r="FM229" s="32">
        <f>IF(AND($AS229&lt;&gt;$FF$7),1,0)</f>
        <v>0</v>
      </c>
      <c r="FN229" s="32">
        <f>IF(AND($AW229&lt;&gt;$FF$7),1,0)</f>
        <v>0</v>
      </c>
      <c r="FO229" s="32">
        <f>IF(AND($BE229&lt;&gt;$FF$7),1,0)</f>
        <v>0</v>
      </c>
      <c r="FP229" s="32">
        <f>IF(AND($BI229&lt;&gt;$FF$7),1,0)</f>
        <v>0</v>
      </c>
      <c r="FQ229" s="32">
        <f>IF(AND($BQ229&lt;&gt;$FF$7),1,0)</f>
        <v>0</v>
      </c>
      <c r="FR229" s="32">
        <f>IF(AND($BU229&lt;&gt;$FF$7),1,0)</f>
        <v>0</v>
      </c>
      <c r="FU229" s="294">
        <f t="shared" ref="FU229" si="11413">IF($K229&lt;&gt;"NG",$GG229,0)</f>
        <v>0</v>
      </c>
      <c r="FV229" s="294">
        <f t="shared" ref="FV229" si="11414">IF($O229&lt;&gt;"NG",$GG229,0)</f>
        <v>0</v>
      </c>
      <c r="FW229" s="294">
        <f t="shared" ref="FW229" si="11415">IF($S229&lt;&gt;"NG",$GG229,0)</f>
        <v>0</v>
      </c>
      <c r="FX229" s="294">
        <f t="shared" ref="FX229" si="11416">IF($W229&lt;&gt;"NG",$GG229,0)</f>
        <v>0</v>
      </c>
      <c r="FY229" s="294">
        <f t="shared" ref="FY229" si="11417">IF($AE229&lt;&gt;"NG",$GG229,0)</f>
        <v>0</v>
      </c>
      <c r="FZ229" s="294">
        <f t="shared" ref="FZ229" si="11418">IF($AI229&lt;&gt;"NG",$GG229,0)</f>
        <v>0</v>
      </c>
      <c r="GA229" s="294">
        <f t="shared" ref="GA229" si="11419">IF($AQ229&lt;&gt;"NG",$GG229,0)</f>
        <v>0</v>
      </c>
      <c r="GB229" s="294">
        <f t="shared" ref="GB229" si="11420">IF($AU229&lt;&gt;"NG",$GG229,0)</f>
        <v>0</v>
      </c>
      <c r="GC229" s="294">
        <f t="shared" ref="GC229" si="11421">IF($BC229&lt;&gt;"NG",$GG229,0)</f>
        <v>0</v>
      </c>
      <c r="GD229" s="294">
        <f t="shared" ref="GD229" si="11422">IF($BG229&lt;&gt;"NG",$GG229,0)</f>
        <v>0</v>
      </c>
      <c r="GE229" s="294">
        <f t="shared" ref="GE229" si="11423">IF($BO229&lt;&gt;"NG",$GG229,0)</f>
        <v>0</v>
      </c>
      <c r="GF229" s="294">
        <f t="shared" ref="GF229" si="11424">IF($BS229&lt;&gt;"NG",$GG229,0)</f>
        <v>0</v>
      </c>
      <c r="GG229" s="294" t="e">
        <f>VLOOKUP($D229,リスト!$D:$S,15,FALSE)</f>
        <v>#N/A</v>
      </c>
      <c r="GH229" s="2" t="e">
        <f>INDEX(リスト!$V:$V,MATCH(中日程計画表!$D229,リスト!$D:$D,0))</f>
        <v>#N/A</v>
      </c>
      <c r="GI229" s="2" t="e">
        <f>INDEX(リスト!$A:$A,MATCH(中日程計画表!$D229,リスト!$D:$D,0))</f>
        <v>#N/A</v>
      </c>
      <c r="GJ229" s="2" t="e">
        <f>INDEX(リスト!$U:$U,MATCH(中日程計画表!$D229,リスト!$D:$D,0))</f>
        <v>#N/A</v>
      </c>
      <c r="GK229" s="5" t="e">
        <f>INDEX(リスト!$W:$W,MATCH(中日程計画表!$D229,リスト!$D:$D,0))</f>
        <v>#N/A</v>
      </c>
      <c r="GL229" s="2" t="s">
        <v>200</v>
      </c>
      <c r="GM229" s="296">
        <f>D229</f>
        <v>0</v>
      </c>
      <c r="GN229" s="296">
        <f>E229</f>
        <v>0</v>
      </c>
      <c r="GU229" s="460" t="str">
        <f t="shared" ref="GU229" si="11425">AE229</f>
        <v>NG</v>
      </c>
      <c r="GV229" s="460">
        <f t="shared" ref="GV229" si="11426">EI229</f>
        <v>0</v>
      </c>
      <c r="GW229" s="460">
        <f t="shared" ref="GW229" si="11427">EI230</f>
        <v>0</v>
      </c>
      <c r="GX229" s="462">
        <f t="shared" ref="GX229" si="11428">EV229</f>
        <v>0</v>
      </c>
      <c r="GY229" s="460" t="str">
        <f t="shared" ref="GY229" si="11429">AI229</f>
        <v>NG</v>
      </c>
      <c r="GZ229" s="460">
        <f t="shared" ref="GZ229" si="11430">EJ229</f>
        <v>0</v>
      </c>
      <c r="HA229" s="460">
        <f t="shared" ref="HA229" si="11431">EJ230</f>
        <v>0</v>
      </c>
      <c r="HB229" s="462">
        <f t="shared" ref="HB229" si="11432">EW229</f>
        <v>0</v>
      </c>
      <c r="HC229" s="460" t="str">
        <f t="shared" ref="HC229" si="11433">AQ229</f>
        <v>NG</v>
      </c>
      <c r="HD229" s="460">
        <f t="shared" ref="HD229" si="11434">EK229</f>
        <v>0</v>
      </c>
      <c r="HE229" s="460">
        <f t="shared" ref="HE229" si="11435">EK230</f>
        <v>0</v>
      </c>
      <c r="HF229" s="462">
        <f t="shared" ref="HF229" si="11436">EX229</f>
        <v>0</v>
      </c>
      <c r="HG229" s="460" t="str">
        <f t="shared" ref="HG229" si="11437">AU229</f>
        <v>NG</v>
      </c>
      <c r="HH229" s="460">
        <f t="shared" ref="HH229" si="11438">EL229</f>
        <v>0</v>
      </c>
      <c r="HI229" s="460">
        <f t="shared" ref="HI229" si="11439">EL230</f>
        <v>0</v>
      </c>
      <c r="HJ229" s="462">
        <f t="shared" ref="HJ229" si="11440">EY229</f>
        <v>0</v>
      </c>
      <c r="HK229" s="460" t="str">
        <f t="shared" ref="HK229" si="11441">BC229</f>
        <v>NG</v>
      </c>
      <c r="HL229" s="460">
        <f t="shared" ref="HL229" si="11442">EM229</f>
        <v>0</v>
      </c>
      <c r="HM229" s="460">
        <f t="shared" ref="HM229" si="11443">EM230</f>
        <v>0</v>
      </c>
      <c r="HN229" s="462">
        <f t="shared" ref="HN229" si="11444">EZ229</f>
        <v>0</v>
      </c>
      <c r="HO229" s="460" t="str">
        <f t="shared" ref="HO229" si="11445">BG229</f>
        <v>NG</v>
      </c>
      <c r="HP229" s="460">
        <f t="shared" ref="HP229" si="11446">EN229</f>
        <v>0</v>
      </c>
      <c r="HQ229" s="460">
        <f t="shared" ref="HQ229" si="11447">EN230</f>
        <v>0</v>
      </c>
      <c r="HR229" s="462">
        <f t="shared" ref="HR229" si="11448">FA229</f>
        <v>0</v>
      </c>
      <c r="HS229" s="332"/>
    </row>
    <row r="230" spans="1:227" ht="12" customHeight="1">
      <c r="A230" s="489"/>
      <c r="B230" s="487"/>
      <c r="C230" s="475"/>
      <c r="D230" s="485"/>
      <c r="E230" s="483"/>
      <c r="F230" s="317"/>
      <c r="G230" s="317"/>
      <c r="H230" s="317"/>
      <c r="I230" s="317"/>
      <c r="J230" s="316"/>
      <c r="K230" s="481"/>
      <c r="L230" s="77"/>
      <c r="M230" s="77"/>
      <c r="N230" s="471"/>
      <c r="O230" s="475"/>
      <c r="P230" s="77"/>
      <c r="Q230" s="77"/>
      <c r="R230" s="471"/>
      <c r="S230" s="475"/>
      <c r="T230" s="77"/>
      <c r="U230" s="77"/>
      <c r="V230" s="471"/>
      <c r="W230" s="473"/>
      <c r="X230" s="77"/>
      <c r="Y230" s="77"/>
      <c r="Z230" s="471"/>
      <c r="AA230" s="477"/>
      <c r="AB230" s="80"/>
      <c r="AC230" s="80"/>
      <c r="AD230" s="471"/>
      <c r="AE230" s="473"/>
      <c r="AF230" s="77"/>
      <c r="AG230" s="77"/>
      <c r="AH230" s="471"/>
      <c r="AI230" s="473"/>
      <c r="AJ230" s="77"/>
      <c r="AK230" s="77"/>
      <c r="AL230" s="471"/>
      <c r="AM230" s="477"/>
      <c r="AN230" s="80"/>
      <c r="AO230" s="80"/>
      <c r="AP230" s="471"/>
      <c r="AQ230" s="473"/>
      <c r="AR230" s="77"/>
      <c r="AS230" s="77"/>
      <c r="AT230" s="471"/>
      <c r="AU230" s="473"/>
      <c r="AV230" s="77"/>
      <c r="AW230" s="77"/>
      <c r="AX230" s="471"/>
      <c r="AY230" s="477"/>
      <c r="AZ230" s="80"/>
      <c r="BA230" s="80"/>
      <c r="BB230" s="471"/>
      <c r="BC230" s="475"/>
      <c r="BD230" s="77"/>
      <c r="BE230" s="77"/>
      <c r="BF230" s="471"/>
      <c r="BG230" s="473"/>
      <c r="BH230" s="267"/>
      <c r="BI230" s="267"/>
      <c r="BJ230" s="492"/>
      <c r="BK230" s="477"/>
      <c r="BL230" s="80"/>
      <c r="BM230" s="80"/>
      <c r="BN230" s="471"/>
      <c r="BO230" s="475"/>
      <c r="BP230" s="77"/>
      <c r="BQ230" s="77"/>
      <c r="BR230" s="471"/>
      <c r="BS230" s="473"/>
      <c r="BT230" s="77"/>
      <c r="BU230" s="77"/>
      <c r="BV230" s="471"/>
      <c r="BW230" s="469"/>
      <c r="BX230" s="467"/>
      <c r="BY230" s="490"/>
      <c r="CA230" s="19">
        <f t="shared" ref="CA230" si="11449">IF(AND($N229=1,$M230&lt;&gt;$BZ$7),1,0)</f>
        <v>0</v>
      </c>
      <c r="CB230" s="19">
        <f t="shared" ref="CB230" si="11450">IF(AND($R229=1,$Q230&lt;&gt;$BZ$7),1,0)</f>
        <v>0</v>
      </c>
      <c r="CC230" s="19">
        <f t="shared" ref="CC230" si="11451">IF(AND($V229=1,$U230&lt;&gt;$BZ$7),1,0)</f>
        <v>0</v>
      </c>
      <c r="CD230" s="19">
        <f t="shared" ref="CD230" si="11452">IF(AND($Z229=1,$Y230&lt;&gt;$BZ$7),1,0)</f>
        <v>0</v>
      </c>
      <c r="CE230" s="19">
        <f t="shared" ref="CE230" si="11453">IF(AND($AH229=1,$AG230&lt;&gt;$BZ$7),1,0)</f>
        <v>0</v>
      </c>
      <c r="CF230" s="19">
        <f t="shared" ref="CF230" si="11454">IF(AND($AL229=1,$AK230&lt;&gt;$BZ$7),1,0)</f>
        <v>0</v>
      </c>
      <c r="CG230" s="19">
        <f t="shared" ref="CG230" si="11455">IF(AND($AT229=1,$AS230&lt;&gt;$BZ$7),1,0)</f>
        <v>0</v>
      </c>
      <c r="CH230" s="19">
        <f t="shared" ref="CH230" si="11456">IF(AND($AX229=1,$AW230&lt;&gt;$BZ$7),1,0)</f>
        <v>0</v>
      </c>
      <c r="CI230" s="19">
        <f t="shared" ref="CI230" si="11457">IF(AND($BF229=1,$BE230&lt;&gt;$BZ$7),1,0)</f>
        <v>0</v>
      </c>
      <c r="CJ230" s="19">
        <f t="shared" ref="CJ230" si="11458">IF(AND($BJ229=1,$BI230&lt;&gt;$BZ$7),1,0)</f>
        <v>0</v>
      </c>
      <c r="CK230" s="19">
        <f t="shared" ref="CK230" si="11459">IF(AND($BR229=1,$BQ230&lt;&gt;$BZ$7),1,0)</f>
        <v>0</v>
      </c>
      <c r="CL230" s="19">
        <f t="shared" ref="CL230" si="11460">IF(AND($BV229=1,$BU230&lt;&gt;$BZ$7),1,0)</f>
        <v>0</v>
      </c>
      <c r="CO230" s="19">
        <f>IF(AND($M230&lt;&gt;$CN$7,$M230&lt;=$CN$6),1,0)</f>
        <v>0</v>
      </c>
      <c r="CP230" s="19">
        <f>IF(AND($Q230&lt;&gt;$CN$7,$Q230&lt;=$CN$6),1,0)</f>
        <v>0</v>
      </c>
      <c r="CQ230" s="19">
        <f>IF(AND($U230&lt;&gt;$CN$7,$U230&lt;=$CN$6),1,0)</f>
        <v>0</v>
      </c>
      <c r="CR230" s="19">
        <f>IF(AND($Y230&lt;&gt;$CN$7,$Y230&lt;=$CN$6),1,0)</f>
        <v>0</v>
      </c>
      <c r="CS230" s="19">
        <f>IF(AND($AG230&lt;&gt;$CN$7,$AG230&lt;=$CN$6),1,0)</f>
        <v>0</v>
      </c>
      <c r="CT230" s="19">
        <f>IF(AND($AK230&lt;&gt;$CN$7,$AK230&lt;=$CN$6),1,0)</f>
        <v>0</v>
      </c>
      <c r="CU230" s="19">
        <f>IF(AND($AS230&lt;&gt;$CN$7,$AS230&lt;=$CN$6),1,0)</f>
        <v>0</v>
      </c>
      <c r="CV230" s="19">
        <f>IF(AND($AW230&lt;&gt;$CN$7,$AW230&lt;=$CN$6),1,0)</f>
        <v>0</v>
      </c>
      <c r="CW230" s="19">
        <f>IF(AND($BE230&lt;&gt;$CN$7,$BE230&lt;=$CN$6),1,0)</f>
        <v>0</v>
      </c>
      <c r="CX230" s="19">
        <f>IF(AND($BI230&lt;&gt;$CN$7,$BI230&lt;=$CN$6),1,0)</f>
        <v>0</v>
      </c>
      <c r="CY230" s="19">
        <f>IF(AND($BQ230&lt;&gt;$CN$7,$BQ230&lt;=$CN$6),1,0)</f>
        <v>0</v>
      </c>
      <c r="CZ230" s="19">
        <f>IF(AND($BU230&lt;&gt;$CN$7,$BU230&lt;=$CN$6),1,0)</f>
        <v>0</v>
      </c>
      <c r="DC230" s="19">
        <f>IF($N229=1,1,0)</f>
        <v>0</v>
      </c>
      <c r="DD230" s="19">
        <f>IF($R229=1,1,0)</f>
        <v>0</v>
      </c>
      <c r="DE230" s="19">
        <f>IF($V229=1,1,0)</f>
        <v>0</v>
      </c>
      <c r="DF230" s="19">
        <f>IF($Z229=1,1,0)</f>
        <v>0</v>
      </c>
      <c r="DG230" s="19">
        <f>IF($AH229=1,1,0)</f>
        <v>0</v>
      </c>
      <c r="DH230" s="19">
        <f>IF($AL229=1,1,0)</f>
        <v>0</v>
      </c>
      <c r="DI230" s="19">
        <f>IF($AT229=1,1,0)</f>
        <v>0</v>
      </c>
      <c r="DJ230" s="19">
        <f>IF($AX229=1,1,0)</f>
        <v>0</v>
      </c>
      <c r="DK230" s="19">
        <f>IF($BF229=1,1,0)</f>
        <v>0</v>
      </c>
      <c r="DL230" s="19">
        <f>IF($BJ229=1,1,0)</f>
        <v>0</v>
      </c>
      <c r="DM230" s="19">
        <f>IF($BR229=1,1,0)</f>
        <v>0</v>
      </c>
      <c r="DN230" s="19">
        <f>IF($BV229=1,1,0)</f>
        <v>0</v>
      </c>
      <c r="DQ230" s="19">
        <f t="shared" ref="DQ230" si="11461">IF($N229=1,1,0)</f>
        <v>0</v>
      </c>
      <c r="DR230" s="19">
        <f t="shared" ref="DR230" si="11462">IF($R229=1,1,0)</f>
        <v>0</v>
      </c>
      <c r="DS230" s="19">
        <f t="shared" ref="DS230" si="11463">IF($V229=1,1,0)</f>
        <v>0</v>
      </c>
      <c r="DT230" s="19">
        <f t="shared" ref="DT230" si="11464">IF($Z229=1,1,0)</f>
        <v>0</v>
      </c>
      <c r="DU230" s="19">
        <f t="shared" ref="DU230" si="11465">IF($AH229=1,1,0)</f>
        <v>0</v>
      </c>
      <c r="DV230" s="19">
        <f t="shared" ref="DV230" si="11466">IF($AL229=1,1,0)</f>
        <v>0</v>
      </c>
      <c r="DW230" s="19">
        <f t="shared" ref="DW230" si="11467">IF($AT229=1,1,0)</f>
        <v>0</v>
      </c>
      <c r="DX230" s="19">
        <f t="shared" ref="DX230" si="11468">IF($AX229=1,1,0)</f>
        <v>0</v>
      </c>
      <c r="DY230" s="19">
        <f t="shared" ref="DY230" si="11469">IF($BF229=1,1,0)</f>
        <v>0</v>
      </c>
      <c r="DZ230" s="19">
        <f t="shared" ref="DZ230" si="11470">IF($BJ229=1,1,0)</f>
        <v>0</v>
      </c>
      <c r="EA230" s="19">
        <f t="shared" ref="EA230" si="11471">IF($BR229=1,1,0)</f>
        <v>0</v>
      </c>
      <c r="EB230" s="19">
        <f t="shared" ref="EB230" si="11472">IF($BV229=1,1,0)</f>
        <v>0</v>
      </c>
      <c r="EE230" s="329">
        <f>N229*$FU230*週間進捗報告書!$G$9</f>
        <v>0</v>
      </c>
      <c r="EF230" s="329">
        <f>R229*$FV230*週間進捗報告書!$G$10</f>
        <v>0</v>
      </c>
      <c r="EG230" s="329">
        <f>V229*$FW230*週間進捗報告書!$G$11</f>
        <v>0</v>
      </c>
      <c r="EH230" s="329">
        <f>Z229*$FX230*週間進捗報告書!$G$12</f>
        <v>0</v>
      </c>
      <c r="EI230" s="329">
        <f>AH229*$FY230*週間進捗報告書!$G$13</f>
        <v>0</v>
      </c>
      <c r="EJ230" s="329">
        <f>AL229*$FZ230*週間進捗報告書!$G$14</f>
        <v>0</v>
      </c>
      <c r="EK230" s="329">
        <f>AT229*$GA230*週間進捗報告書!$G$15</f>
        <v>0</v>
      </c>
      <c r="EL230" s="329">
        <f>AX229*$GB230*週間進捗報告書!$G$16</f>
        <v>0</v>
      </c>
      <c r="EM230" s="329">
        <f>BF229*$GC230*週間進捗報告書!$G$17</f>
        <v>0</v>
      </c>
      <c r="EN230" s="329">
        <f>BJ229*$GD230*週間進捗報告書!$G$18</f>
        <v>0</v>
      </c>
      <c r="EO230" s="329">
        <f>BR229*$GE230*週間進捗報告書!$G$19</f>
        <v>0</v>
      </c>
      <c r="EP230" s="329">
        <f>BV229*$GF230*週間進捗報告書!$G$20</f>
        <v>0</v>
      </c>
      <c r="ER230" s="547"/>
      <c r="ES230" s="547"/>
      <c r="ET230" s="547"/>
      <c r="EU230" s="547"/>
      <c r="EV230" s="547"/>
      <c r="EW230" s="547"/>
      <c r="EX230" s="547"/>
      <c r="EY230" s="547"/>
      <c r="EZ230" s="547"/>
      <c r="FA230" s="547"/>
      <c r="FB230" s="547"/>
      <c r="FC230" s="547"/>
      <c r="FD230" s="547"/>
      <c r="FE230" s="332"/>
      <c r="FG230" s="19"/>
      <c r="FH230" s="19"/>
      <c r="FI230" s="19"/>
      <c r="FJ230" s="19"/>
      <c r="FK230" s="19"/>
      <c r="FL230" s="19"/>
      <c r="FM230" s="19"/>
      <c r="FN230" s="19"/>
      <c r="FO230" s="19"/>
      <c r="FP230" s="19"/>
      <c r="FQ230" s="19"/>
      <c r="FR230" s="19"/>
      <c r="FU230" s="295">
        <f t="shared" ref="FU230" si="11473">FU229</f>
        <v>0</v>
      </c>
      <c r="FV230" s="295">
        <f t="shared" ref="FV230" si="11474">FV229</f>
        <v>0</v>
      </c>
      <c r="FW230" s="295">
        <f t="shared" ref="FW230" si="11475">FW229</f>
        <v>0</v>
      </c>
      <c r="FX230" s="295">
        <f t="shared" ref="FX230" si="11476">FX229</f>
        <v>0</v>
      </c>
      <c r="FY230" s="295">
        <f t="shared" ref="FY230" si="11477">FY229</f>
        <v>0</v>
      </c>
      <c r="FZ230" s="295">
        <f t="shared" ref="FZ230" si="11478">FZ229</f>
        <v>0</v>
      </c>
      <c r="GA230" s="295">
        <f t="shared" ref="GA230" si="11479">GA229</f>
        <v>0</v>
      </c>
      <c r="GB230" s="295">
        <f t="shared" ref="GB230" si="11480">GB229</f>
        <v>0</v>
      </c>
      <c r="GC230" s="295">
        <f t="shared" ref="GC230" si="11481">GC229</f>
        <v>0</v>
      </c>
      <c r="GD230" s="295">
        <f t="shared" ref="GD230" si="11482">GD229</f>
        <v>0</v>
      </c>
      <c r="GE230" s="295">
        <f t="shared" ref="GE230" si="11483">GE229</f>
        <v>0</v>
      </c>
      <c r="GF230" s="295">
        <f t="shared" ref="GF230" si="11484">GF229</f>
        <v>0</v>
      </c>
      <c r="GG230" s="295" t="e">
        <f t="shared" ref="GG230" si="11485">GG229</f>
        <v>#N/A</v>
      </c>
      <c r="GH230" s="2" t="e">
        <f>INDEX(リスト!$V:$V,MATCH(中日程計画表!$D229,リスト!$D:$D,0))</f>
        <v>#N/A</v>
      </c>
      <c r="GI230" s="2" t="e">
        <f>INDEX(リスト!$A:$A,MATCH(中日程計画表!$D229,リスト!$D:$D,0))</f>
        <v>#N/A</v>
      </c>
      <c r="GJ230" s="2" t="e">
        <f>INDEX(リスト!$U:$U,MATCH(中日程計画表!$D229,リスト!$D:$D,0))</f>
        <v>#N/A</v>
      </c>
      <c r="GK230" s="5" t="e">
        <f>INDEX(リスト!$W:$W,MATCH(中日程計画表!$D229,リスト!$D:$D,0))</f>
        <v>#N/A</v>
      </c>
      <c r="GL230" s="2" t="s">
        <v>201</v>
      </c>
      <c r="GM230" s="296">
        <f t="shared" ref="GM230" si="11486">GM229</f>
        <v>0</v>
      </c>
      <c r="GN230" s="296">
        <f t="shared" ref="GN230" si="11487">GN229</f>
        <v>0</v>
      </c>
      <c r="GU230" s="461"/>
      <c r="GV230" s="460"/>
      <c r="GW230" s="460"/>
      <c r="GX230" s="461"/>
      <c r="GY230" s="461"/>
      <c r="GZ230" s="460"/>
      <c r="HA230" s="460"/>
      <c r="HB230" s="461"/>
      <c r="HC230" s="461"/>
      <c r="HD230" s="460"/>
      <c r="HE230" s="460"/>
      <c r="HF230" s="461"/>
      <c r="HG230" s="461"/>
      <c r="HH230" s="460"/>
      <c r="HI230" s="460"/>
      <c r="HJ230" s="461"/>
      <c r="HK230" s="461"/>
      <c r="HL230" s="460"/>
      <c r="HM230" s="460"/>
      <c r="HN230" s="461"/>
      <c r="HO230" s="461"/>
      <c r="HP230" s="460"/>
      <c r="HQ230" s="460"/>
      <c r="HR230" s="461"/>
      <c r="HS230" s="4"/>
    </row>
    <row r="231" spans="1:227" ht="12" customHeight="1">
      <c r="A231" s="488" t="str">
        <f t="shared" ref="A231" ca="1" si="11488">INDIRECT("リスト!A"&amp;B231+6)</f>
        <v/>
      </c>
      <c r="B231" s="486">
        <f t="shared" ref="B231" si="11489">ROUNDDOWN((ROW()-6)/2,0)+1</f>
        <v>113</v>
      </c>
      <c r="C231" s="474" t="str">
        <f>機能グループ名</f>
        <v/>
      </c>
      <c r="D231" s="484">
        <f>機能ID</f>
        <v>0</v>
      </c>
      <c r="E231" s="482">
        <f>機能名</f>
        <v>0</v>
      </c>
      <c r="F231" s="315"/>
      <c r="G231" s="315"/>
      <c r="H231" s="315"/>
      <c r="I231" s="315"/>
      <c r="J231" s="316"/>
      <c r="K231" s="480" t="str">
        <f>担当者_SR</f>
        <v>NG</v>
      </c>
      <c r="L231" s="76"/>
      <c r="M231" s="76"/>
      <c r="N231" s="470"/>
      <c r="O231" s="474" t="str">
        <f>担当者_SRR</f>
        <v>NG</v>
      </c>
      <c r="P231" s="76"/>
      <c r="Q231" s="76"/>
      <c r="R231" s="470"/>
      <c r="S231" s="474" t="str">
        <f>担当者_DS</f>
        <v>NG</v>
      </c>
      <c r="T231" s="76"/>
      <c r="U231" s="76"/>
      <c r="V231" s="470"/>
      <c r="W231" s="472" t="str">
        <f>担当者_DSR</f>
        <v>NG</v>
      </c>
      <c r="X231" s="76"/>
      <c r="Y231" s="76"/>
      <c r="Z231" s="470"/>
      <c r="AA231" s="476"/>
      <c r="AB231" s="79"/>
      <c r="AC231" s="79"/>
      <c r="AD231" s="470">
        <f>IF(AC232 &lt;&gt; "",1,0)</f>
        <v>0</v>
      </c>
      <c r="AE231" s="472" t="str">
        <f>担当者_CD</f>
        <v>NG</v>
      </c>
      <c r="AF231" s="76"/>
      <c r="AG231" s="76"/>
      <c r="AH231" s="470"/>
      <c r="AI231" s="472" t="str">
        <f>担当者_DD</f>
        <v>NG</v>
      </c>
      <c r="AJ231" s="76"/>
      <c r="AK231" s="76"/>
      <c r="AL231" s="470"/>
      <c r="AM231" s="476"/>
      <c r="AN231" s="79"/>
      <c r="AO231" s="79"/>
      <c r="AP231" s="470">
        <f>IF(AO232 &lt;&gt; "",1,0)</f>
        <v>0</v>
      </c>
      <c r="AQ231" s="472" t="str">
        <f>担当者_MCL</f>
        <v>NG</v>
      </c>
      <c r="AR231" s="76"/>
      <c r="AS231" s="76"/>
      <c r="AT231" s="470"/>
      <c r="AU231" s="472" t="str">
        <f>担当者_MCLR</f>
        <v>NG</v>
      </c>
      <c r="AV231" s="76"/>
      <c r="AW231" s="76"/>
      <c r="AX231" s="470"/>
      <c r="AY231" s="476"/>
      <c r="AZ231" s="79"/>
      <c r="BA231" s="79"/>
      <c r="BB231" s="470">
        <f>IF(BA232 &lt;&gt; "",1,0)</f>
        <v>0</v>
      </c>
      <c r="BC231" s="474" t="str">
        <f>担当者_MT</f>
        <v>NG</v>
      </c>
      <c r="BD231" s="76"/>
      <c r="BE231" s="76"/>
      <c r="BF231" s="470"/>
      <c r="BG231" s="472" t="str">
        <f>担当者_M検</f>
        <v>NG</v>
      </c>
      <c r="BH231" s="76"/>
      <c r="BI231" s="76"/>
      <c r="BJ231" s="470"/>
      <c r="BK231" s="476"/>
      <c r="BL231" s="79"/>
      <c r="BM231" s="79"/>
      <c r="BN231" s="470">
        <v>0</v>
      </c>
      <c r="BO231" s="474" t="str">
        <f>担当者_モテ</f>
        <v>NG</v>
      </c>
      <c r="BP231" s="76"/>
      <c r="BQ231" s="76"/>
      <c r="BR231" s="470"/>
      <c r="BS231" s="472" t="str">
        <f>担当者_モテR</f>
        <v>NG</v>
      </c>
      <c r="BT231" s="76"/>
      <c r="BU231" s="76"/>
      <c r="BV231" s="470"/>
      <c r="BW231" s="468">
        <f t="shared" ref="BW231" si="11490">IFERROR(SUM(IF(K231&lt;&gt;"NG",N231*K$1,0),IF(O231&lt;&gt;"NG",R231*O$1,0),IF(S231&lt;&gt;"NG",V231*S$1,0),IF(W231&lt;&gt;"NG",Z231*W$1,0),IF(AA231&lt;&gt;"NG",AD231*AA$1,0),IF(AE231&lt;&gt;"NG",AH231*AE$1,0),IF(AI231&lt;&gt;"NG",AL231*AI$1,0),IF(AM231&lt;&gt;"NG",AP231*AM$1,0),IF(AQ231&lt;&gt;"NG",AT231*AQ$1,0),IF(AU231&lt;&gt;"NG",AX231*AU$1,0),IF(AY231&lt;&gt;"NG",BB231*AY$1,0),IF(BC231&lt;&gt;"NG",BF231*BC$1,0),IF(BG231&lt;&gt;"NG",BJ231*BG$1,0),IF(BK231&lt;&gt;"NG",BN231*BK$1,0),IF(BO231&lt;&gt;"NG",BR231*BO$1,0),IF(BS231&lt;&gt;"NG",BV231*BS$1,0))/SUM(IF(K231&lt;&gt;"NG",K$1,0),IF(O231&lt;&gt;"NG",O$1,0),IF(S231&lt;&gt;"NG",S$1,0),IF(W231&lt;&gt;"NG",W$1,0),IF(AA231&lt;&gt;"NG",AA$1,0),IF(AE231&lt;&gt;"NG",AE$1,0),IF(AI231&lt;&gt;"NG",AI$1,0),IF(AM231&lt;&gt;"NG",AM$1,0),IF(AQ231&lt;&gt;"NG",AQ$1,0),IF(AU231&lt;&gt;"NG",AU$1,0),IF(AY231&lt;&gt;"NG",AY$1,0),IF(BC231&lt;&gt;"NG",BC$1,0),IF(BG231&lt;&gt;"NG",BG$1,0),IF(BK231&lt;&gt;"NG",BK$1,0),IF(BO231&lt;&gt;"NG",BO$1,0),IF(BS231&lt;&gt;"NG",BS$1,0)),0)</f>
        <v>0</v>
      </c>
      <c r="BX231" s="466"/>
      <c r="BY231" s="490"/>
      <c r="BZ231" s="5"/>
      <c r="CA231" s="32">
        <f t="shared" ref="CA231" si="11491">IF(AND($M231&lt;&gt;$BZ$5,$M231&lt;=$BZ$6,$M231&lt;&gt;$BZ$7),1,0)</f>
        <v>0</v>
      </c>
      <c r="CB231" s="32">
        <f t="shared" ref="CB231" si="11492">IF(AND($Q231&lt;&gt;$BZ$5,$Q231&lt;=$BZ$6,$Q231&lt;&gt;$BZ$7),1,0)</f>
        <v>0</v>
      </c>
      <c r="CC231" s="32">
        <f t="shared" ref="CC231" si="11493">IF(AND($U231&lt;&gt;$BZ$5,$U231&lt;=$BZ$6,$U231&lt;&gt;$BZ$7),1,0)</f>
        <v>0</v>
      </c>
      <c r="CD231" s="32">
        <f t="shared" ref="CD231" si="11494">IF(AND($Y231&lt;&gt;$BZ$5,$Y231&lt;=$BZ$6,$Y231&lt;&gt;$BZ$7),1,0)</f>
        <v>0</v>
      </c>
      <c r="CE231" s="32">
        <f t="shared" ref="CE231" si="11495">IF(AND($AG231&lt;&gt;$BZ$5,$AG231&lt;=$BZ$6,$AG231&lt;&gt;$BZ$7),1,0)</f>
        <v>0</v>
      </c>
      <c r="CF231" s="32">
        <f t="shared" ref="CF231" si="11496">IF(AND($AK231&lt;&gt;$BZ$5,$AK231&lt;=$BZ$6,$AK231&lt;&gt;$BZ$7),1,0)</f>
        <v>0</v>
      </c>
      <c r="CG231" s="32">
        <f t="shared" ref="CG231" si="11497">IF(AND($AS231&lt;&gt;$BZ$5,$AS231&lt;=$BZ$6,$AS231&lt;&gt;$BZ$7),1,0)</f>
        <v>0</v>
      </c>
      <c r="CH231" s="32">
        <f t="shared" ref="CH231" si="11498">IF(AND($AW231&lt;&gt;$BZ$5,$AW231&lt;=$BZ$6,$AW231&lt;&gt;$BZ$7),1,0)</f>
        <v>0</v>
      </c>
      <c r="CI231" s="32">
        <f t="shared" ref="CI231" si="11499">IF(AND($BE231&lt;&gt;$BZ$5,$BE231&lt;=$BZ$6,$BE231&lt;&gt;$BZ$7),1,0)</f>
        <v>0</v>
      </c>
      <c r="CJ231" s="32">
        <f t="shared" ref="CJ231" si="11500">IF(AND($BI231&lt;&gt;$BZ$5,$BI231&lt;=$BZ$6,$BI231&lt;&gt;$BZ$7),1,0)</f>
        <v>0</v>
      </c>
      <c r="CK231" s="32">
        <f t="shared" ref="CK231" si="11501">IF(AND($BQ231&lt;&gt;$BZ$5,$BQ231&lt;=$BZ$6,$BQ231&lt;&gt;$BZ$7),1,0)</f>
        <v>0</v>
      </c>
      <c r="CL231" s="32">
        <f t="shared" ref="CL231" si="11502">IF(AND($BU231&lt;&gt;$BZ$5,$BU231&lt;=$BZ$6,$BU231&lt;&gt;$BZ$7),1,0)</f>
        <v>0</v>
      </c>
      <c r="CO231" s="32">
        <f>IF(AND($M231&lt;&gt;$CN$5,$M231&lt;=$CN$6,$M231&lt;&gt;$CN$7),1,0)</f>
        <v>0</v>
      </c>
      <c r="CP231" s="32">
        <f>IF(AND($Q231&lt;&gt;$CN$5,$Q231&lt;=$CN$6,$Q231&lt;&gt;$CN$7),1,0)</f>
        <v>0</v>
      </c>
      <c r="CQ231" s="32">
        <f>IF(AND($U231&lt;&gt;$CN$5,$U231&lt;=$CN$6,$U231&lt;&gt;$CN$7),1,0)</f>
        <v>0</v>
      </c>
      <c r="CR231" s="32">
        <f>IF(AND($Y231&lt;&gt;$CN$5,$Y231&lt;=$CN$6,$Y231&lt;&gt;$CN$7),1,0)</f>
        <v>0</v>
      </c>
      <c r="CS231" s="32">
        <f>IF(AND($AG231&lt;&gt;$CN$5,$AG231&lt;=$CN$6,$AG231&lt;&gt;$CN$7),1,0)</f>
        <v>0</v>
      </c>
      <c r="CT231" s="32">
        <f>IF(AND($AK231&lt;&gt;$CN$5,$AK231&lt;=$CN$6,$AK231&lt;&gt;$CN$7),1,0)</f>
        <v>0</v>
      </c>
      <c r="CU231" s="32">
        <f>IF(AND($AS231&lt;&gt;$CN$5,$AS231&lt;=$CN$6,$AS231&lt;&gt;$CN$7),1,0)</f>
        <v>0</v>
      </c>
      <c r="CV231" s="32">
        <f>IF(AND($AW231&lt;&gt;$CN$5,$AW231&lt;=$CN$6,$AW231&lt;&gt;$CN$7),1,0)</f>
        <v>0</v>
      </c>
      <c r="CW231" s="32">
        <f>IF(AND($BE231&lt;&gt;$CN$5,$BE231&lt;=$CN$6,$BE231&lt;&gt;$CN$7),1,0)</f>
        <v>0</v>
      </c>
      <c r="CX231" s="32">
        <f>IF(AND($BI231&lt;&gt;$CN$5,$BI231&lt;=$CN$6,$BI231&lt;&gt;$CN$7),1,0)</f>
        <v>0</v>
      </c>
      <c r="CY231" s="32">
        <f>IF(AND($BQ231&lt;&gt;$CN$5,$BQ231&lt;=$CN$6,$BQ231&lt;&gt;$CN$7),1,0)</f>
        <v>0</v>
      </c>
      <c r="CZ231" s="32">
        <f>IF(AND($BU231&lt;&gt;$CN$5,$BU231&lt;=$CN$6,$BU231&lt;&gt;$CN$7),1,0)</f>
        <v>0</v>
      </c>
      <c r="DC231" s="32">
        <f>IF(AND($M231&lt;&gt;$DB$5,$M231&lt;=$DB$6,$M231&lt;&gt;$CN$7),1,0)</f>
        <v>0</v>
      </c>
      <c r="DD231" s="32">
        <f>IF(AND($Q231&lt;&gt;$DB$5,$Q231&lt;=$DB$6,$Q231&lt;&gt;$CN$7),1,0)</f>
        <v>0</v>
      </c>
      <c r="DE231" s="32">
        <f>IF(AND($U231&lt;&gt;$DB$5,$U231&lt;=$DB$6,$U231&lt;&gt;$CN$7),1,0)</f>
        <v>0</v>
      </c>
      <c r="DF231" s="32">
        <f>IF(AND($Y231&lt;&gt;$DB$5,$Y231&lt;=$DB$6,$Y231&lt;&gt;$CN$7),1,0)</f>
        <v>0</v>
      </c>
      <c r="DG231" s="32">
        <f>IF(AND($AG231&lt;&gt;$DB$5,$AG231&lt;=$DB$6,$AG231&lt;&gt;$CN$7),1,0)</f>
        <v>0</v>
      </c>
      <c r="DH231" s="32">
        <f>IF(AND($AK231&lt;&gt;$DB$5,$AK231&lt;=$DB$6,$AK231&lt;&gt;$CN$7),1,0)</f>
        <v>0</v>
      </c>
      <c r="DI231" s="32">
        <f>IF(AND($AS231&lt;&gt;$DB$5,$AS231&lt;=$DB$6,$AS231&lt;&gt;$CN$7),1,0)</f>
        <v>0</v>
      </c>
      <c r="DJ231" s="32">
        <f>IF(AND($AW231&lt;&gt;$DB$5,$AW231&lt;=$DB$6,$AW231&lt;&gt;$CN$7),1,0)</f>
        <v>0</v>
      </c>
      <c r="DK231" s="32">
        <f>IF(AND($BE231&lt;&gt;$DB$5,$BE231&lt;=$DB$6,$BE231&lt;&gt;$CN$7),1,0)</f>
        <v>0</v>
      </c>
      <c r="DL231" s="32">
        <f>IF(AND($BI231&lt;&gt;$DB$5,$BI231&lt;=$DB$6,$BI231&lt;&gt;$CN$7),1,0)</f>
        <v>0</v>
      </c>
      <c r="DM231" s="32">
        <f>IF(AND($BQ231&lt;&gt;$DB$5,$BQ231&lt;=$DB$6,$BQ231&lt;&gt;$CN$7),1,0)</f>
        <v>0</v>
      </c>
      <c r="DN231" s="32">
        <f>IF(AND($BU231&lt;&gt;$DB$5,$BU231&lt;=$DB$6,$BU231&lt;&gt;$CN$7),1,0)</f>
        <v>0</v>
      </c>
      <c r="DQ231" s="32">
        <f t="shared" ref="DQ231" si="11503">IF(AND($M231&lt;&gt;$DP$5,$M231&lt;=$DP$6,$M231&lt;&gt;$CN$7),1,0)</f>
        <v>0</v>
      </c>
      <c r="DR231" s="32">
        <f t="shared" ref="DR231" si="11504">IF(AND($Q231&lt;&gt;$DP$5,$Q231&lt;=$DP$6,$Q231&lt;&gt;$CN$7),1,0)</f>
        <v>0</v>
      </c>
      <c r="DS231" s="32">
        <f t="shared" ref="DS231" si="11505">IF(AND($U231&lt;&gt;$DP$5,$U231&lt;=$DP$6,$U231&lt;&gt;$CN$7),1,0)</f>
        <v>0</v>
      </c>
      <c r="DT231" s="32">
        <f t="shared" ref="DT231" si="11506">IF(AND($Y231&lt;&gt;$DP$5,$Y231&lt;=$DP$6,$Y231&lt;&gt;$CN$7),1,0)</f>
        <v>0</v>
      </c>
      <c r="DU231" s="32">
        <f t="shared" ref="DU231" si="11507">IF(AND($AG231&lt;&gt;$DP$5,$AG231&lt;=$DP$6,$AG231&lt;&gt;$CN$7),1,0)</f>
        <v>0</v>
      </c>
      <c r="DV231" s="32">
        <f t="shared" ref="DV231" si="11508">IF(AND($AK231&lt;&gt;$DP$5,$AK231&lt;=$DP$6,$AK231&lt;&gt;$CN$7),1,0)</f>
        <v>0</v>
      </c>
      <c r="DW231" s="32">
        <f t="shared" ref="DW231" si="11509">IF(AND($AS231&lt;&gt;$DP$5,$AS231&lt;=$DP$6,$AS231&lt;&gt;$CN$7),1,0)</f>
        <v>0</v>
      </c>
      <c r="DX231" s="32">
        <f t="shared" ref="DX231" si="11510">IF(AND($AW231&lt;&gt;$DP$5,$AW231&lt;=$DP$6,$AW231&lt;&gt;$CN$7),1,0)</f>
        <v>0</v>
      </c>
      <c r="DY231" s="32">
        <f t="shared" ref="DY231" si="11511">IF(AND($BE231&lt;&gt;$DP$5,$BE231&lt;=$DP$6,$BE231&lt;&gt;$CN$7),1,0)</f>
        <v>0</v>
      </c>
      <c r="DZ231" s="32">
        <f t="shared" ref="DZ231" si="11512">IF(AND($BI231&lt;&gt;$DP$5,$BI231&lt;=$DP$6,$BI231&lt;&gt;$CN$7),1,0)</f>
        <v>0</v>
      </c>
      <c r="EA231" s="32">
        <f t="shared" ref="EA231" si="11513">IF(AND($BQ231&lt;&gt;$DP$5,$BQ231&lt;=$DP$6,$BQ231&lt;&gt;$CN$7),1,0)</f>
        <v>0</v>
      </c>
      <c r="EB231" s="32">
        <f t="shared" ref="EB231" si="11514">IF(AND($BU231&lt;&gt;$DP$5,$BU231&lt;=$DP$6,$BU231&lt;&gt;$CN$7),1,0)</f>
        <v>0</v>
      </c>
      <c r="EE231" s="328">
        <f>IF(M231&lt;&gt;"",IF(M231&lt;=$ED$6,1,IF(L231&gt;$ED$6,0,NETWORKDAYS(L231,$ED$6,祭日リスト)/NETWORKDAYS(L231,M231,祭日リスト)))*$GG231*週間進捗報告書!$G$9,0)</f>
        <v>0</v>
      </c>
      <c r="EF231" s="328">
        <f>IF(Q231&lt;&gt;"",IF(Q231&lt;=$ED$6,1,IF(P231&gt;$ED$6,0,NETWORKDAYS(P231,$ED$6,祭日リスト)/NETWORKDAYS(P231,Q231,祭日リスト)))*$GG231*週間進捗報告書!$G$10,0)</f>
        <v>0</v>
      </c>
      <c r="EG231" s="328">
        <f>IF(U231&lt;&gt;"",IF(U231&lt;=$ED$6,1,IF(T231&gt;$ED$6,0,NETWORKDAYS(T231,$ED$6,祭日リスト)/NETWORKDAYS(T231,U231,祭日リスト)))*$GG231*週間進捗報告書!$G$11,0)</f>
        <v>0</v>
      </c>
      <c r="EH231" s="328">
        <f>IF(Y231&lt;&gt;"",IF(Y231&lt;=$ED$6,1,IF(X231&gt;$ED$6,0,NETWORKDAYS(X231,$ED$6,祭日リスト)/NETWORKDAYS(X231,Y231,祭日リスト)))*$GG231*週間進捗報告書!$G$12,0)</f>
        <v>0</v>
      </c>
      <c r="EI231" s="328">
        <f>IF(AG231&lt;&gt;"",IF(AG231&lt;=$ED$6,1,IF(AF231&gt;$ED$6,0,NETWORKDAYS(AF231,$ED$6,祭日リスト)/NETWORKDAYS(AF231,AG231,祭日リスト)))*$GG231*週間進捗報告書!$G$13,0)</f>
        <v>0</v>
      </c>
      <c r="EJ231" s="328">
        <f>IF(AK231&lt;&gt;"",IF(AK231&lt;=$ED$6,1,IF(AJ231&gt;$ED$6,0,NETWORKDAYS(AJ231,$ED$6,祭日リスト)/NETWORKDAYS(AJ231,AK231,祭日リスト)))*$GG231*週間進捗報告書!$G$14,0)</f>
        <v>0</v>
      </c>
      <c r="EK231" s="328">
        <f>IF(AS231&lt;&gt;"",IF(AS231&lt;=$ED$6,1,IF(AR231&gt;$ED$6,0,NETWORKDAYS(AR231,$ED$6,祭日リスト)/NETWORKDAYS(AR231,AS231,祭日リスト)))*$GG231*週間進捗報告書!$G$15,0)</f>
        <v>0</v>
      </c>
      <c r="EL231" s="328">
        <f>IF(AW231&lt;&gt;"",IF(AW231&lt;=$ED$6,1,IF(AV231&gt;$ED$6,0,NETWORKDAYS(AV231,$ED$6,祭日リスト)/NETWORKDAYS(AV231,AW231,祭日リスト)))*$GG231*週間進捗報告書!$G$16,0)</f>
        <v>0</v>
      </c>
      <c r="EM231" s="328">
        <f>IF(BE231&lt;&gt;"",IF(BE231&lt;=$ED$6,1,IF(BD231&gt;$ED$6,0,NETWORKDAYS(BD231,$ED$6,祭日リスト)/NETWORKDAYS(BD231,BE231,祭日リスト)))*$GG231*週間進捗報告書!$G$17,0)</f>
        <v>0</v>
      </c>
      <c r="EN231" s="328">
        <f>IF(BI231&lt;&gt;"",IF(BI231&lt;=$ED$6,1,IF(BH231&gt;$ED$6,0,NETWORKDAYS(BH231,$ED$6,祭日リスト)/NETWORKDAYS(BH231,BI231,祭日リスト)))*$GG231*週間進捗報告書!$G$18,0)</f>
        <v>0</v>
      </c>
      <c r="EO231" s="328">
        <f>IF(BQ231&lt;&gt;"",IF(BQ231&lt;=$ED$6,1,IF(BP231&gt;$ED$6,0,NETWORKDAYS(BP231,$ED$6,祭日リスト)/NETWORKDAYS(BP231,BQ231,祭日リスト)))*$GG231*週間進捗報告書!$G$19,0)</f>
        <v>0</v>
      </c>
      <c r="EP231" s="328">
        <f>IF(BU231&lt;&gt;"",IF(BU231&lt;=$ED$6,1,IF(BT231&gt;$ED$6,0,NETWORKDAYS(BT231,$ED$6,祭日リスト)/NETWORKDAYS(BT231,BU231,祭日リスト)))*$GG231*週間進捗報告書!$G$20,0)</f>
        <v>0</v>
      </c>
      <c r="ER231" s="547">
        <f t="shared" ref="ER231:FC231" si="11515">EE231-EE232</f>
        <v>0</v>
      </c>
      <c r="ES231" s="547">
        <f t="shared" si="11515"/>
        <v>0</v>
      </c>
      <c r="ET231" s="547">
        <f t="shared" si="11515"/>
        <v>0</v>
      </c>
      <c r="EU231" s="547">
        <f t="shared" si="11515"/>
        <v>0</v>
      </c>
      <c r="EV231" s="547">
        <f t="shared" si="11515"/>
        <v>0</v>
      </c>
      <c r="EW231" s="547">
        <f t="shared" si="11515"/>
        <v>0</v>
      </c>
      <c r="EX231" s="547">
        <f t="shared" si="11515"/>
        <v>0</v>
      </c>
      <c r="EY231" s="547">
        <f t="shared" si="11515"/>
        <v>0</v>
      </c>
      <c r="EZ231" s="547">
        <f t="shared" si="11515"/>
        <v>0</v>
      </c>
      <c r="FA231" s="547">
        <f t="shared" si="11515"/>
        <v>0</v>
      </c>
      <c r="FB231" s="547">
        <f t="shared" si="11515"/>
        <v>0</v>
      </c>
      <c r="FC231" s="547">
        <f t="shared" si="11515"/>
        <v>0</v>
      </c>
      <c r="FD231" s="547">
        <f t="shared" ref="FD231" si="11516">SUM(ER231:FC232)</f>
        <v>0</v>
      </c>
      <c r="FE231" s="333"/>
      <c r="FG231" s="32">
        <f>IF(AND($M231&lt;&gt;$FF$7),1,0)</f>
        <v>0</v>
      </c>
      <c r="FH231" s="32">
        <f>IF(AND($Q231&lt;&gt;$FF$7),1,0)</f>
        <v>0</v>
      </c>
      <c r="FI231" s="32">
        <f>IF(AND($U231&lt;&gt;$FF$7),1,0)</f>
        <v>0</v>
      </c>
      <c r="FJ231" s="32">
        <f>IF(AND($Y231&lt;&gt;$FF$7),1,0)</f>
        <v>0</v>
      </c>
      <c r="FK231" s="32">
        <f>IF(AND($AG231&lt;&gt;$FF$7),1,0)</f>
        <v>0</v>
      </c>
      <c r="FL231" s="32">
        <f>IF(AND($AK231&lt;&gt;$FF$7),1,0)</f>
        <v>0</v>
      </c>
      <c r="FM231" s="32">
        <f>IF(AND($AS231&lt;&gt;$FF$7),1,0)</f>
        <v>0</v>
      </c>
      <c r="FN231" s="32">
        <f>IF(AND($AW231&lt;&gt;$FF$7),1,0)</f>
        <v>0</v>
      </c>
      <c r="FO231" s="32">
        <f>IF(AND($BE231&lt;&gt;$FF$7),1,0)</f>
        <v>0</v>
      </c>
      <c r="FP231" s="32">
        <f>IF(AND($BI231&lt;&gt;$FF$7),1,0)</f>
        <v>0</v>
      </c>
      <c r="FQ231" s="32">
        <f>IF(AND($BQ231&lt;&gt;$FF$7),1,0)</f>
        <v>0</v>
      </c>
      <c r="FR231" s="32">
        <f>IF(AND($BU231&lt;&gt;$FF$7),1,0)</f>
        <v>0</v>
      </c>
      <c r="FU231" s="294">
        <f t="shared" ref="FU231" si="11517">IF($K231&lt;&gt;"NG",$GG231,0)</f>
        <v>0</v>
      </c>
      <c r="FV231" s="294">
        <f t="shared" ref="FV231" si="11518">IF($O231&lt;&gt;"NG",$GG231,0)</f>
        <v>0</v>
      </c>
      <c r="FW231" s="294">
        <f t="shared" ref="FW231" si="11519">IF($S231&lt;&gt;"NG",$GG231,0)</f>
        <v>0</v>
      </c>
      <c r="FX231" s="294">
        <f t="shared" ref="FX231" si="11520">IF($W231&lt;&gt;"NG",$GG231,0)</f>
        <v>0</v>
      </c>
      <c r="FY231" s="294">
        <f t="shared" ref="FY231" si="11521">IF($AE231&lt;&gt;"NG",$GG231,0)</f>
        <v>0</v>
      </c>
      <c r="FZ231" s="294">
        <f t="shared" ref="FZ231" si="11522">IF($AI231&lt;&gt;"NG",$GG231,0)</f>
        <v>0</v>
      </c>
      <c r="GA231" s="294">
        <f t="shared" ref="GA231" si="11523">IF($AQ231&lt;&gt;"NG",$GG231,0)</f>
        <v>0</v>
      </c>
      <c r="GB231" s="294">
        <f t="shared" ref="GB231" si="11524">IF($AU231&lt;&gt;"NG",$GG231,0)</f>
        <v>0</v>
      </c>
      <c r="GC231" s="294">
        <f t="shared" ref="GC231" si="11525">IF($BC231&lt;&gt;"NG",$GG231,0)</f>
        <v>0</v>
      </c>
      <c r="GD231" s="294">
        <f t="shared" ref="GD231" si="11526">IF($BG231&lt;&gt;"NG",$GG231,0)</f>
        <v>0</v>
      </c>
      <c r="GE231" s="294">
        <f t="shared" ref="GE231" si="11527">IF($BO231&lt;&gt;"NG",$GG231,0)</f>
        <v>0</v>
      </c>
      <c r="GF231" s="294">
        <f t="shared" ref="GF231" si="11528">IF($BS231&lt;&gt;"NG",$GG231,0)</f>
        <v>0</v>
      </c>
      <c r="GG231" s="294" t="e">
        <f>VLOOKUP($D231,リスト!$D:$S,15,FALSE)</f>
        <v>#N/A</v>
      </c>
      <c r="GH231" s="2" t="e">
        <f>INDEX(リスト!$V:$V,MATCH(中日程計画表!$D231,リスト!$D:$D,0))</f>
        <v>#N/A</v>
      </c>
      <c r="GI231" s="2" t="e">
        <f>INDEX(リスト!$A:$A,MATCH(中日程計画表!$D231,リスト!$D:$D,0))</f>
        <v>#N/A</v>
      </c>
      <c r="GJ231" s="2" t="e">
        <f>INDEX(リスト!$U:$U,MATCH(中日程計画表!$D231,リスト!$D:$D,0))</f>
        <v>#N/A</v>
      </c>
      <c r="GK231" s="5" t="e">
        <f>INDEX(リスト!$W:$W,MATCH(中日程計画表!$D231,リスト!$D:$D,0))</f>
        <v>#N/A</v>
      </c>
      <c r="GL231" s="2" t="s">
        <v>200</v>
      </c>
      <c r="GM231" s="296">
        <f>D231</f>
        <v>0</v>
      </c>
      <c r="GN231" s="296">
        <f>E231</f>
        <v>0</v>
      </c>
      <c r="GU231" s="460" t="str">
        <f t="shared" ref="GU231" si="11529">AE231</f>
        <v>NG</v>
      </c>
      <c r="GV231" s="460">
        <f t="shared" ref="GV231" si="11530">EI231</f>
        <v>0</v>
      </c>
      <c r="GW231" s="460">
        <f t="shared" ref="GW231" si="11531">EI232</f>
        <v>0</v>
      </c>
      <c r="GX231" s="462">
        <f t="shared" ref="GX231" si="11532">EV231</f>
        <v>0</v>
      </c>
      <c r="GY231" s="460" t="str">
        <f t="shared" ref="GY231" si="11533">AI231</f>
        <v>NG</v>
      </c>
      <c r="GZ231" s="460">
        <f t="shared" ref="GZ231" si="11534">EJ231</f>
        <v>0</v>
      </c>
      <c r="HA231" s="460">
        <f t="shared" ref="HA231" si="11535">EJ232</f>
        <v>0</v>
      </c>
      <c r="HB231" s="462">
        <f t="shared" ref="HB231" si="11536">EW231</f>
        <v>0</v>
      </c>
      <c r="HC231" s="460" t="str">
        <f t="shared" ref="HC231" si="11537">AQ231</f>
        <v>NG</v>
      </c>
      <c r="HD231" s="460">
        <f t="shared" ref="HD231" si="11538">EK231</f>
        <v>0</v>
      </c>
      <c r="HE231" s="460">
        <f t="shared" ref="HE231" si="11539">EK232</f>
        <v>0</v>
      </c>
      <c r="HF231" s="462">
        <f t="shared" ref="HF231" si="11540">EX231</f>
        <v>0</v>
      </c>
      <c r="HG231" s="460" t="str">
        <f t="shared" ref="HG231" si="11541">AU231</f>
        <v>NG</v>
      </c>
      <c r="HH231" s="460">
        <f t="shared" ref="HH231" si="11542">EL231</f>
        <v>0</v>
      </c>
      <c r="HI231" s="460">
        <f t="shared" ref="HI231" si="11543">EL232</f>
        <v>0</v>
      </c>
      <c r="HJ231" s="462">
        <f t="shared" ref="HJ231" si="11544">EY231</f>
        <v>0</v>
      </c>
      <c r="HK231" s="460" t="str">
        <f t="shared" ref="HK231" si="11545">BC231</f>
        <v>NG</v>
      </c>
      <c r="HL231" s="460">
        <f t="shared" ref="HL231" si="11546">EM231</f>
        <v>0</v>
      </c>
      <c r="HM231" s="460">
        <f t="shared" ref="HM231" si="11547">EM232</f>
        <v>0</v>
      </c>
      <c r="HN231" s="462">
        <f t="shared" ref="HN231" si="11548">EZ231</f>
        <v>0</v>
      </c>
      <c r="HO231" s="460" t="str">
        <f t="shared" ref="HO231" si="11549">BG231</f>
        <v>NG</v>
      </c>
      <c r="HP231" s="460">
        <f t="shared" ref="HP231" si="11550">EN231</f>
        <v>0</v>
      </c>
      <c r="HQ231" s="460">
        <f t="shared" ref="HQ231" si="11551">EN232</f>
        <v>0</v>
      </c>
      <c r="HR231" s="462">
        <f t="shared" ref="HR231" si="11552">FA231</f>
        <v>0</v>
      </c>
      <c r="HS231" s="332"/>
    </row>
    <row r="232" spans="1:227" ht="12" customHeight="1">
      <c r="A232" s="489"/>
      <c r="B232" s="487"/>
      <c r="C232" s="475"/>
      <c r="D232" s="485"/>
      <c r="E232" s="483"/>
      <c r="F232" s="317"/>
      <c r="G232" s="317"/>
      <c r="H232" s="317"/>
      <c r="I232" s="317"/>
      <c r="J232" s="316"/>
      <c r="K232" s="481"/>
      <c r="L232" s="77"/>
      <c r="M232" s="77"/>
      <c r="N232" s="471"/>
      <c r="O232" s="475"/>
      <c r="P232" s="77"/>
      <c r="Q232" s="77"/>
      <c r="R232" s="471"/>
      <c r="S232" s="475"/>
      <c r="T232" s="77"/>
      <c r="U232" s="77"/>
      <c r="V232" s="471"/>
      <c r="W232" s="473"/>
      <c r="X232" s="77"/>
      <c r="Y232" s="77"/>
      <c r="Z232" s="471"/>
      <c r="AA232" s="477"/>
      <c r="AB232" s="80"/>
      <c r="AC232" s="80"/>
      <c r="AD232" s="471"/>
      <c r="AE232" s="473"/>
      <c r="AF232" s="77"/>
      <c r="AG232" s="77"/>
      <c r="AH232" s="471"/>
      <c r="AI232" s="473"/>
      <c r="AJ232" s="77"/>
      <c r="AK232" s="77"/>
      <c r="AL232" s="471"/>
      <c r="AM232" s="477"/>
      <c r="AN232" s="80"/>
      <c r="AO232" s="80"/>
      <c r="AP232" s="471"/>
      <c r="AQ232" s="473"/>
      <c r="AR232" s="77"/>
      <c r="AS232" s="77"/>
      <c r="AT232" s="471"/>
      <c r="AU232" s="473"/>
      <c r="AV232" s="77"/>
      <c r="AW232" s="77"/>
      <c r="AX232" s="471"/>
      <c r="AY232" s="477"/>
      <c r="AZ232" s="80"/>
      <c r="BA232" s="80"/>
      <c r="BB232" s="471"/>
      <c r="BC232" s="475"/>
      <c r="BD232" s="77"/>
      <c r="BE232" s="77"/>
      <c r="BF232" s="471"/>
      <c r="BG232" s="473"/>
      <c r="BH232" s="77"/>
      <c r="BI232" s="77"/>
      <c r="BJ232" s="471"/>
      <c r="BK232" s="477"/>
      <c r="BL232" s="80"/>
      <c r="BM232" s="80"/>
      <c r="BN232" s="471"/>
      <c r="BO232" s="475"/>
      <c r="BP232" s="77"/>
      <c r="BQ232" s="77"/>
      <c r="BR232" s="471"/>
      <c r="BS232" s="473"/>
      <c r="BT232" s="77"/>
      <c r="BU232" s="77"/>
      <c r="BV232" s="471"/>
      <c r="BW232" s="469"/>
      <c r="BX232" s="467"/>
      <c r="BY232" s="490"/>
      <c r="CA232" s="19">
        <f t="shared" ref="CA232" si="11553">IF(AND($N231=1,$M232&lt;&gt;$BZ$7),1,0)</f>
        <v>0</v>
      </c>
      <c r="CB232" s="19">
        <f t="shared" ref="CB232" si="11554">IF(AND($R231=1,$Q232&lt;&gt;$BZ$7),1,0)</f>
        <v>0</v>
      </c>
      <c r="CC232" s="19">
        <f t="shared" ref="CC232" si="11555">IF(AND($V231=1,$U232&lt;&gt;$BZ$7),1,0)</f>
        <v>0</v>
      </c>
      <c r="CD232" s="19">
        <f t="shared" ref="CD232" si="11556">IF(AND($Z231=1,$Y232&lt;&gt;$BZ$7),1,0)</f>
        <v>0</v>
      </c>
      <c r="CE232" s="19">
        <f t="shared" ref="CE232" si="11557">IF(AND($AH231=1,$AG232&lt;&gt;$BZ$7),1,0)</f>
        <v>0</v>
      </c>
      <c r="CF232" s="19">
        <f t="shared" ref="CF232" si="11558">IF(AND($AL231=1,$AK232&lt;&gt;$BZ$7),1,0)</f>
        <v>0</v>
      </c>
      <c r="CG232" s="19">
        <f t="shared" ref="CG232" si="11559">IF(AND($AT231=1,$AS232&lt;&gt;$BZ$7),1,0)</f>
        <v>0</v>
      </c>
      <c r="CH232" s="19">
        <f t="shared" ref="CH232" si="11560">IF(AND($AX231=1,$AW232&lt;&gt;$BZ$7),1,0)</f>
        <v>0</v>
      </c>
      <c r="CI232" s="19">
        <f t="shared" ref="CI232" si="11561">IF(AND($BF231=1,$BE232&lt;&gt;$BZ$7),1,0)</f>
        <v>0</v>
      </c>
      <c r="CJ232" s="19">
        <f t="shared" ref="CJ232" si="11562">IF(AND($BJ231=1,$BI232&lt;&gt;$BZ$7),1,0)</f>
        <v>0</v>
      </c>
      <c r="CK232" s="19">
        <f t="shared" ref="CK232" si="11563">IF(AND($BR231=1,$BQ232&lt;&gt;$BZ$7),1,0)</f>
        <v>0</v>
      </c>
      <c r="CL232" s="19">
        <f t="shared" ref="CL232" si="11564">IF(AND($BV231=1,$BU232&lt;&gt;$BZ$7),1,0)</f>
        <v>0</v>
      </c>
      <c r="CO232" s="19">
        <f>IF(AND($M232&lt;&gt;$CN$7,$M232&lt;=$CN$6),1,0)</f>
        <v>0</v>
      </c>
      <c r="CP232" s="19">
        <f>IF(AND($Q232&lt;&gt;$CN$7,$Q232&lt;=$CN$6),1,0)</f>
        <v>0</v>
      </c>
      <c r="CQ232" s="19">
        <f>IF(AND($U232&lt;&gt;$CN$7,$U232&lt;=$CN$6),1,0)</f>
        <v>0</v>
      </c>
      <c r="CR232" s="19">
        <f>IF(AND($Y232&lt;&gt;$CN$7,$Y232&lt;=$CN$6),1,0)</f>
        <v>0</v>
      </c>
      <c r="CS232" s="19">
        <f>IF(AND($AG232&lt;&gt;$CN$7,$AG232&lt;=$CN$6),1,0)</f>
        <v>0</v>
      </c>
      <c r="CT232" s="19">
        <f>IF(AND($AK232&lt;&gt;$CN$7,$AK232&lt;=$CN$6),1,0)</f>
        <v>0</v>
      </c>
      <c r="CU232" s="19">
        <f>IF(AND($AS232&lt;&gt;$CN$7,$AS232&lt;=$CN$6),1,0)</f>
        <v>0</v>
      </c>
      <c r="CV232" s="19">
        <f>IF(AND($AW232&lt;&gt;$CN$7,$AW232&lt;=$CN$6),1,0)</f>
        <v>0</v>
      </c>
      <c r="CW232" s="19">
        <f>IF(AND($BE232&lt;&gt;$CN$7,$BE232&lt;=$CN$6),1,0)</f>
        <v>0</v>
      </c>
      <c r="CX232" s="19">
        <f>IF(AND($BI232&lt;&gt;$CN$7,$BI232&lt;=$CN$6),1,0)</f>
        <v>0</v>
      </c>
      <c r="CY232" s="19">
        <f>IF(AND($BQ232&lt;&gt;$CN$7,$BQ232&lt;=$CN$6),1,0)</f>
        <v>0</v>
      </c>
      <c r="CZ232" s="19">
        <f>IF(AND($BU232&lt;&gt;$CN$7,$BU232&lt;=$CN$6),1,0)</f>
        <v>0</v>
      </c>
      <c r="DC232" s="19">
        <f>IF($N231=1,1,0)</f>
        <v>0</v>
      </c>
      <c r="DD232" s="19">
        <f>IF($R231=1,1,0)</f>
        <v>0</v>
      </c>
      <c r="DE232" s="19">
        <f>IF($V231=1,1,0)</f>
        <v>0</v>
      </c>
      <c r="DF232" s="19">
        <f>IF($Z231=1,1,0)</f>
        <v>0</v>
      </c>
      <c r="DG232" s="19">
        <f>IF($AH231=1,1,0)</f>
        <v>0</v>
      </c>
      <c r="DH232" s="19">
        <f>IF($AL231=1,1,0)</f>
        <v>0</v>
      </c>
      <c r="DI232" s="19">
        <f>IF($AT231=1,1,0)</f>
        <v>0</v>
      </c>
      <c r="DJ232" s="19">
        <f>IF($AX231=1,1,0)</f>
        <v>0</v>
      </c>
      <c r="DK232" s="19">
        <f>IF($BF231=1,1,0)</f>
        <v>0</v>
      </c>
      <c r="DL232" s="19">
        <f>IF($BJ231=1,1,0)</f>
        <v>0</v>
      </c>
      <c r="DM232" s="19">
        <f>IF($BR231=1,1,0)</f>
        <v>0</v>
      </c>
      <c r="DN232" s="19">
        <f>IF($BV231=1,1,0)</f>
        <v>0</v>
      </c>
      <c r="DQ232" s="19">
        <f t="shared" ref="DQ232" si="11565">IF($N231=1,1,0)</f>
        <v>0</v>
      </c>
      <c r="DR232" s="19">
        <f t="shared" ref="DR232" si="11566">IF($R231=1,1,0)</f>
        <v>0</v>
      </c>
      <c r="DS232" s="19">
        <f t="shared" ref="DS232" si="11567">IF($V231=1,1,0)</f>
        <v>0</v>
      </c>
      <c r="DT232" s="19">
        <f t="shared" ref="DT232" si="11568">IF($Z231=1,1,0)</f>
        <v>0</v>
      </c>
      <c r="DU232" s="19">
        <f t="shared" ref="DU232" si="11569">IF($AH231=1,1,0)</f>
        <v>0</v>
      </c>
      <c r="DV232" s="19">
        <f t="shared" ref="DV232" si="11570">IF($AL231=1,1,0)</f>
        <v>0</v>
      </c>
      <c r="DW232" s="19">
        <f t="shared" ref="DW232" si="11571">IF($AT231=1,1,0)</f>
        <v>0</v>
      </c>
      <c r="DX232" s="19">
        <f t="shared" ref="DX232" si="11572">IF($AX231=1,1,0)</f>
        <v>0</v>
      </c>
      <c r="DY232" s="19">
        <f t="shared" ref="DY232" si="11573">IF($BF231=1,1,0)</f>
        <v>0</v>
      </c>
      <c r="DZ232" s="19">
        <f t="shared" ref="DZ232" si="11574">IF($BJ231=1,1,0)</f>
        <v>0</v>
      </c>
      <c r="EA232" s="19">
        <f t="shared" ref="EA232" si="11575">IF($BR231=1,1,0)</f>
        <v>0</v>
      </c>
      <c r="EB232" s="19">
        <f t="shared" ref="EB232" si="11576">IF($BV231=1,1,0)</f>
        <v>0</v>
      </c>
      <c r="EE232" s="329">
        <f>N231*$FU232*週間進捗報告書!$G$9</f>
        <v>0</v>
      </c>
      <c r="EF232" s="329">
        <f>R231*$FV232*週間進捗報告書!$G$10</f>
        <v>0</v>
      </c>
      <c r="EG232" s="329">
        <f>V231*$FW232*週間進捗報告書!$G$11</f>
        <v>0</v>
      </c>
      <c r="EH232" s="329">
        <f>Z231*$FX232*週間進捗報告書!$G$12</f>
        <v>0</v>
      </c>
      <c r="EI232" s="329">
        <f>AH231*$FY232*週間進捗報告書!$G$13</f>
        <v>0</v>
      </c>
      <c r="EJ232" s="329">
        <f>AL231*$FZ232*週間進捗報告書!$G$14</f>
        <v>0</v>
      </c>
      <c r="EK232" s="329">
        <f>AT231*$GA232*週間進捗報告書!$G$15</f>
        <v>0</v>
      </c>
      <c r="EL232" s="329">
        <f>AX231*$GB232*週間進捗報告書!$G$16</f>
        <v>0</v>
      </c>
      <c r="EM232" s="329">
        <f>BF231*$GC232*週間進捗報告書!$G$17</f>
        <v>0</v>
      </c>
      <c r="EN232" s="329">
        <f>BJ231*$GD232*週間進捗報告書!$G$18</f>
        <v>0</v>
      </c>
      <c r="EO232" s="329">
        <f>BR231*$GE232*週間進捗報告書!$G$19</f>
        <v>0</v>
      </c>
      <c r="EP232" s="329">
        <f>BV231*$GF232*週間進捗報告書!$G$20</f>
        <v>0</v>
      </c>
      <c r="ER232" s="547"/>
      <c r="ES232" s="547"/>
      <c r="ET232" s="547"/>
      <c r="EU232" s="547"/>
      <c r="EV232" s="547"/>
      <c r="EW232" s="547"/>
      <c r="EX232" s="547"/>
      <c r="EY232" s="547"/>
      <c r="EZ232" s="547"/>
      <c r="FA232" s="547"/>
      <c r="FB232" s="547"/>
      <c r="FC232" s="547"/>
      <c r="FD232" s="547"/>
      <c r="FE232" s="332"/>
      <c r="FG232" s="19"/>
      <c r="FH232" s="19"/>
      <c r="FI232" s="19"/>
      <c r="FJ232" s="19"/>
      <c r="FK232" s="19"/>
      <c r="FL232" s="19"/>
      <c r="FM232" s="19"/>
      <c r="FN232" s="19"/>
      <c r="FO232" s="19"/>
      <c r="FP232" s="19"/>
      <c r="FQ232" s="19"/>
      <c r="FR232" s="19"/>
      <c r="FU232" s="295">
        <f t="shared" ref="FU232" si="11577">FU231</f>
        <v>0</v>
      </c>
      <c r="FV232" s="295">
        <f t="shared" ref="FV232" si="11578">FV231</f>
        <v>0</v>
      </c>
      <c r="FW232" s="295">
        <f t="shared" ref="FW232" si="11579">FW231</f>
        <v>0</v>
      </c>
      <c r="FX232" s="295">
        <f t="shared" ref="FX232" si="11580">FX231</f>
        <v>0</v>
      </c>
      <c r="FY232" s="295">
        <f t="shared" ref="FY232" si="11581">FY231</f>
        <v>0</v>
      </c>
      <c r="FZ232" s="295">
        <f t="shared" ref="FZ232" si="11582">FZ231</f>
        <v>0</v>
      </c>
      <c r="GA232" s="295">
        <f t="shared" ref="GA232" si="11583">GA231</f>
        <v>0</v>
      </c>
      <c r="GB232" s="295">
        <f t="shared" ref="GB232" si="11584">GB231</f>
        <v>0</v>
      </c>
      <c r="GC232" s="295">
        <f t="shared" ref="GC232" si="11585">GC231</f>
        <v>0</v>
      </c>
      <c r="GD232" s="295">
        <f t="shared" ref="GD232" si="11586">GD231</f>
        <v>0</v>
      </c>
      <c r="GE232" s="295">
        <f t="shared" ref="GE232" si="11587">GE231</f>
        <v>0</v>
      </c>
      <c r="GF232" s="295">
        <f t="shared" ref="GF232" si="11588">GF231</f>
        <v>0</v>
      </c>
      <c r="GG232" s="295" t="e">
        <f t="shared" ref="GG232" si="11589">GG231</f>
        <v>#N/A</v>
      </c>
      <c r="GH232" s="2" t="e">
        <f>INDEX(リスト!$V:$V,MATCH(中日程計画表!$D231,リスト!$D:$D,0))</f>
        <v>#N/A</v>
      </c>
      <c r="GI232" s="2" t="e">
        <f>INDEX(リスト!$A:$A,MATCH(中日程計画表!$D231,リスト!$D:$D,0))</f>
        <v>#N/A</v>
      </c>
      <c r="GJ232" s="2" t="e">
        <f>INDEX(リスト!$U:$U,MATCH(中日程計画表!$D231,リスト!$D:$D,0))</f>
        <v>#N/A</v>
      </c>
      <c r="GK232" s="5" t="e">
        <f>INDEX(リスト!$W:$W,MATCH(中日程計画表!$D231,リスト!$D:$D,0))</f>
        <v>#N/A</v>
      </c>
      <c r="GL232" s="2" t="s">
        <v>201</v>
      </c>
      <c r="GM232" s="296">
        <f t="shared" ref="GM232" si="11590">GM231</f>
        <v>0</v>
      </c>
      <c r="GN232" s="296">
        <f t="shared" ref="GN232" si="11591">GN231</f>
        <v>0</v>
      </c>
      <c r="GU232" s="461"/>
      <c r="GV232" s="460"/>
      <c r="GW232" s="460"/>
      <c r="GX232" s="461"/>
      <c r="GY232" s="461"/>
      <c r="GZ232" s="460"/>
      <c r="HA232" s="460"/>
      <c r="HB232" s="461"/>
      <c r="HC232" s="461"/>
      <c r="HD232" s="460"/>
      <c r="HE232" s="460"/>
      <c r="HF232" s="461"/>
      <c r="HG232" s="461"/>
      <c r="HH232" s="460"/>
      <c r="HI232" s="460"/>
      <c r="HJ232" s="461"/>
      <c r="HK232" s="461"/>
      <c r="HL232" s="460"/>
      <c r="HM232" s="460"/>
      <c r="HN232" s="461"/>
      <c r="HO232" s="461"/>
      <c r="HP232" s="460"/>
      <c r="HQ232" s="460"/>
      <c r="HR232" s="461"/>
      <c r="HS232" s="4"/>
    </row>
    <row r="233" spans="1:227" ht="12" customHeight="1">
      <c r="A233" s="488" t="str">
        <f t="shared" ref="A233" ca="1" si="11592">INDIRECT("リスト!A"&amp;B233+6)</f>
        <v/>
      </c>
      <c r="B233" s="486">
        <f t="shared" ref="B233" si="11593">ROUNDDOWN((ROW()-6)/2,0)+1</f>
        <v>114</v>
      </c>
      <c r="C233" s="474" t="str">
        <f>機能グループ名</f>
        <v/>
      </c>
      <c r="D233" s="484">
        <f>機能ID</f>
        <v>0</v>
      </c>
      <c r="E233" s="482">
        <f>機能名</f>
        <v>0</v>
      </c>
      <c r="F233" s="315"/>
      <c r="G233" s="315"/>
      <c r="H233" s="315"/>
      <c r="I233" s="315"/>
      <c r="J233" s="316"/>
      <c r="K233" s="480" t="str">
        <f>担当者_SR</f>
        <v>NG</v>
      </c>
      <c r="L233" s="76"/>
      <c r="M233" s="76"/>
      <c r="N233" s="470"/>
      <c r="O233" s="474" t="str">
        <f>担当者_SRR</f>
        <v>NG</v>
      </c>
      <c r="P233" s="76"/>
      <c r="Q233" s="76"/>
      <c r="R233" s="470"/>
      <c r="S233" s="474" t="str">
        <f>担当者_DS</f>
        <v>NG</v>
      </c>
      <c r="T233" s="76"/>
      <c r="U233" s="76"/>
      <c r="V233" s="470"/>
      <c r="W233" s="472" t="str">
        <f>担当者_DSR</f>
        <v>NG</v>
      </c>
      <c r="X233" s="76"/>
      <c r="Y233" s="76"/>
      <c r="Z233" s="470"/>
      <c r="AA233" s="476"/>
      <c r="AB233" s="79"/>
      <c r="AC233" s="79"/>
      <c r="AD233" s="470">
        <f>IF(AC234 &lt;&gt; "",1,0)</f>
        <v>0</v>
      </c>
      <c r="AE233" s="472" t="str">
        <f>担当者_CD</f>
        <v>NG</v>
      </c>
      <c r="AF233" s="76"/>
      <c r="AG233" s="76"/>
      <c r="AH233" s="470"/>
      <c r="AI233" s="472" t="str">
        <f>担当者_DD</f>
        <v>NG</v>
      </c>
      <c r="AJ233" s="76"/>
      <c r="AK233" s="76"/>
      <c r="AL233" s="470"/>
      <c r="AM233" s="476"/>
      <c r="AN233" s="79"/>
      <c r="AO233" s="79"/>
      <c r="AP233" s="470">
        <f>IF(AO234 &lt;&gt; "",1,0)</f>
        <v>0</v>
      </c>
      <c r="AQ233" s="472" t="str">
        <f>担当者_MCL</f>
        <v>NG</v>
      </c>
      <c r="AR233" s="76"/>
      <c r="AS233" s="76"/>
      <c r="AT233" s="470"/>
      <c r="AU233" s="472" t="str">
        <f>担当者_MCLR</f>
        <v>NG</v>
      </c>
      <c r="AV233" s="76"/>
      <c r="AW233" s="76"/>
      <c r="AX233" s="470"/>
      <c r="AY233" s="476"/>
      <c r="AZ233" s="79"/>
      <c r="BA233" s="79"/>
      <c r="BB233" s="470">
        <f>IF(BA234 &lt;&gt; "",1,0)</f>
        <v>0</v>
      </c>
      <c r="BC233" s="474" t="str">
        <f>担当者_MT</f>
        <v>NG</v>
      </c>
      <c r="BD233" s="76"/>
      <c r="BE233" s="76"/>
      <c r="BF233" s="470"/>
      <c r="BG233" s="472" t="str">
        <f>担当者_M検</f>
        <v>NG</v>
      </c>
      <c r="BH233" s="76"/>
      <c r="BI233" s="76"/>
      <c r="BJ233" s="470"/>
      <c r="BK233" s="476"/>
      <c r="BL233" s="79"/>
      <c r="BM233" s="79"/>
      <c r="BN233" s="470">
        <v>0</v>
      </c>
      <c r="BO233" s="474" t="str">
        <f>担当者_モテ</f>
        <v>NG</v>
      </c>
      <c r="BP233" s="76"/>
      <c r="BQ233" s="76"/>
      <c r="BR233" s="470"/>
      <c r="BS233" s="472" t="str">
        <f>担当者_モテR</f>
        <v>NG</v>
      </c>
      <c r="BT233" s="76"/>
      <c r="BU233" s="76"/>
      <c r="BV233" s="470"/>
      <c r="BW233" s="468">
        <f t="shared" ref="BW233" si="11594">IFERROR(SUM(IF(K233&lt;&gt;"NG",N233*K$1,0),IF(O233&lt;&gt;"NG",R233*O$1,0),IF(S233&lt;&gt;"NG",V233*S$1,0),IF(W233&lt;&gt;"NG",Z233*W$1,0),IF(AA233&lt;&gt;"NG",AD233*AA$1,0),IF(AE233&lt;&gt;"NG",AH233*AE$1,0),IF(AI233&lt;&gt;"NG",AL233*AI$1,0),IF(AM233&lt;&gt;"NG",AP233*AM$1,0),IF(AQ233&lt;&gt;"NG",AT233*AQ$1,0),IF(AU233&lt;&gt;"NG",AX233*AU$1,0),IF(AY233&lt;&gt;"NG",BB233*AY$1,0),IF(BC233&lt;&gt;"NG",BF233*BC$1,0),IF(BG233&lt;&gt;"NG",BJ233*BG$1,0),IF(BK233&lt;&gt;"NG",BN233*BK$1,0),IF(BO233&lt;&gt;"NG",BR233*BO$1,0),IF(BS233&lt;&gt;"NG",BV233*BS$1,0))/SUM(IF(K233&lt;&gt;"NG",K$1,0),IF(O233&lt;&gt;"NG",O$1,0),IF(S233&lt;&gt;"NG",S$1,0),IF(W233&lt;&gt;"NG",W$1,0),IF(AA233&lt;&gt;"NG",AA$1,0),IF(AE233&lt;&gt;"NG",AE$1,0),IF(AI233&lt;&gt;"NG",AI$1,0),IF(AM233&lt;&gt;"NG",AM$1,0),IF(AQ233&lt;&gt;"NG",AQ$1,0),IF(AU233&lt;&gt;"NG",AU$1,0),IF(AY233&lt;&gt;"NG",AY$1,0),IF(BC233&lt;&gt;"NG",BC$1,0),IF(BG233&lt;&gt;"NG",BG$1,0),IF(BK233&lt;&gt;"NG",BK$1,0),IF(BO233&lt;&gt;"NG",BO$1,0),IF(BS233&lt;&gt;"NG",BS$1,0)),0)</f>
        <v>0</v>
      </c>
      <c r="BX233" s="466"/>
      <c r="BY233" s="490"/>
      <c r="BZ233" s="5"/>
      <c r="CA233" s="32">
        <f t="shared" ref="CA233" si="11595">IF(AND($M233&lt;&gt;$BZ$5,$M233&lt;=$BZ$6,$M233&lt;&gt;$BZ$7),1,0)</f>
        <v>0</v>
      </c>
      <c r="CB233" s="32">
        <f t="shared" ref="CB233" si="11596">IF(AND($Q233&lt;&gt;$BZ$5,$Q233&lt;=$BZ$6,$Q233&lt;&gt;$BZ$7),1,0)</f>
        <v>0</v>
      </c>
      <c r="CC233" s="32">
        <f t="shared" ref="CC233" si="11597">IF(AND($U233&lt;&gt;$BZ$5,$U233&lt;=$BZ$6,$U233&lt;&gt;$BZ$7),1,0)</f>
        <v>0</v>
      </c>
      <c r="CD233" s="32">
        <f t="shared" ref="CD233" si="11598">IF(AND($Y233&lt;&gt;$BZ$5,$Y233&lt;=$BZ$6,$Y233&lt;&gt;$BZ$7),1,0)</f>
        <v>0</v>
      </c>
      <c r="CE233" s="32">
        <f t="shared" ref="CE233" si="11599">IF(AND($AG233&lt;&gt;$BZ$5,$AG233&lt;=$BZ$6,$AG233&lt;&gt;$BZ$7),1,0)</f>
        <v>0</v>
      </c>
      <c r="CF233" s="32">
        <f t="shared" ref="CF233" si="11600">IF(AND($AK233&lt;&gt;$BZ$5,$AK233&lt;=$BZ$6,$AK233&lt;&gt;$BZ$7),1,0)</f>
        <v>0</v>
      </c>
      <c r="CG233" s="32">
        <f t="shared" ref="CG233" si="11601">IF(AND($AS233&lt;&gt;$BZ$5,$AS233&lt;=$BZ$6,$AS233&lt;&gt;$BZ$7),1,0)</f>
        <v>0</v>
      </c>
      <c r="CH233" s="32">
        <f t="shared" ref="CH233" si="11602">IF(AND($AW233&lt;&gt;$BZ$5,$AW233&lt;=$BZ$6,$AW233&lt;&gt;$BZ$7),1,0)</f>
        <v>0</v>
      </c>
      <c r="CI233" s="32">
        <f t="shared" ref="CI233" si="11603">IF(AND($BE233&lt;&gt;$BZ$5,$BE233&lt;=$BZ$6,$BE233&lt;&gt;$BZ$7),1,0)</f>
        <v>0</v>
      </c>
      <c r="CJ233" s="32">
        <f t="shared" ref="CJ233" si="11604">IF(AND($BI233&lt;&gt;$BZ$5,$BI233&lt;=$BZ$6,$BI233&lt;&gt;$BZ$7),1,0)</f>
        <v>0</v>
      </c>
      <c r="CK233" s="32">
        <f t="shared" ref="CK233" si="11605">IF(AND($BQ233&lt;&gt;$BZ$5,$BQ233&lt;=$BZ$6,$BQ233&lt;&gt;$BZ$7),1,0)</f>
        <v>0</v>
      </c>
      <c r="CL233" s="32">
        <f t="shared" ref="CL233" si="11606">IF(AND($BU233&lt;&gt;$BZ$5,$BU233&lt;=$BZ$6,$BU233&lt;&gt;$BZ$7),1,0)</f>
        <v>0</v>
      </c>
      <c r="CO233" s="32">
        <f>IF(AND($M233&lt;&gt;$CN$5,$M233&lt;=$CN$6,$M233&lt;&gt;$CN$7),1,0)</f>
        <v>0</v>
      </c>
      <c r="CP233" s="32">
        <f>IF(AND($Q233&lt;&gt;$CN$5,$Q233&lt;=$CN$6,$Q233&lt;&gt;$CN$7),1,0)</f>
        <v>0</v>
      </c>
      <c r="CQ233" s="32">
        <f>IF(AND($U233&lt;&gt;$CN$5,$U233&lt;=$CN$6,$U233&lt;&gt;$CN$7),1,0)</f>
        <v>0</v>
      </c>
      <c r="CR233" s="32">
        <f>IF(AND($Y233&lt;&gt;$CN$5,$Y233&lt;=$CN$6,$Y233&lt;&gt;$CN$7),1,0)</f>
        <v>0</v>
      </c>
      <c r="CS233" s="32">
        <f>IF(AND($AG233&lt;&gt;$CN$5,$AG233&lt;=$CN$6,$AG233&lt;&gt;$CN$7),1,0)</f>
        <v>0</v>
      </c>
      <c r="CT233" s="32">
        <f>IF(AND($AK233&lt;&gt;$CN$5,$AK233&lt;=$CN$6,$AK233&lt;&gt;$CN$7),1,0)</f>
        <v>0</v>
      </c>
      <c r="CU233" s="32">
        <f>IF(AND($AS233&lt;&gt;$CN$5,$AS233&lt;=$CN$6,$AS233&lt;&gt;$CN$7),1,0)</f>
        <v>0</v>
      </c>
      <c r="CV233" s="32">
        <f>IF(AND($AW233&lt;&gt;$CN$5,$AW233&lt;=$CN$6,$AW233&lt;&gt;$CN$7),1,0)</f>
        <v>0</v>
      </c>
      <c r="CW233" s="32">
        <f>IF(AND($BE233&lt;&gt;$CN$5,$BE233&lt;=$CN$6,$BE233&lt;&gt;$CN$7),1,0)</f>
        <v>0</v>
      </c>
      <c r="CX233" s="32">
        <f>IF(AND($BI233&lt;&gt;$CN$5,$BI233&lt;=$CN$6,$BI233&lt;&gt;$CN$7),1,0)</f>
        <v>0</v>
      </c>
      <c r="CY233" s="32">
        <f>IF(AND($BQ233&lt;&gt;$CN$5,$BQ233&lt;=$CN$6,$BQ233&lt;&gt;$CN$7),1,0)</f>
        <v>0</v>
      </c>
      <c r="CZ233" s="32">
        <f>IF(AND($BU233&lt;&gt;$CN$5,$BU233&lt;=$CN$6,$BU233&lt;&gt;$CN$7),1,0)</f>
        <v>0</v>
      </c>
      <c r="DC233" s="32">
        <f>IF(AND($M233&lt;&gt;$DB$5,$M233&lt;=$DB$6,$M233&lt;&gt;$CN$7),1,0)</f>
        <v>0</v>
      </c>
      <c r="DD233" s="32">
        <f>IF(AND($Q233&lt;&gt;$DB$5,$Q233&lt;=$DB$6,$Q233&lt;&gt;$CN$7),1,0)</f>
        <v>0</v>
      </c>
      <c r="DE233" s="32">
        <f>IF(AND($U233&lt;&gt;$DB$5,$U233&lt;=$DB$6,$U233&lt;&gt;$CN$7),1,0)</f>
        <v>0</v>
      </c>
      <c r="DF233" s="32">
        <f>IF(AND($Y233&lt;&gt;$DB$5,$Y233&lt;=$DB$6,$Y233&lt;&gt;$CN$7),1,0)</f>
        <v>0</v>
      </c>
      <c r="DG233" s="32">
        <f>IF(AND($AG233&lt;&gt;$DB$5,$AG233&lt;=$DB$6,$AG233&lt;&gt;$CN$7),1,0)</f>
        <v>0</v>
      </c>
      <c r="DH233" s="32">
        <f>IF(AND($AK233&lt;&gt;$DB$5,$AK233&lt;=$DB$6,$AK233&lt;&gt;$CN$7),1,0)</f>
        <v>0</v>
      </c>
      <c r="DI233" s="32">
        <f>IF(AND($AS233&lt;&gt;$DB$5,$AS233&lt;=$DB$6,$AS233&lt;&gt;$CN$7),1,0)</f>
        <v>0</v>
      </c>
      <c r="DJ233" s="32">
        <f>IF(AND($AW233&lt;&gt;$DB$5,$AW233&lt;=$DB$6,$AW233&lt;&gt;$CN$7),1,0)</f>
        <v>0</v>
      </c>
      <c r="DK233" s="32">
        <f>IF(AND($BE233&lt;&gt;$DB$5,$BE233&lt;=$DB$6,$BE233&lt;&gt;$CN$7),1,0)</f>
        <v>0</v>
      </c>
      <c r="DL233" s="32">
        <f>IF(AND($BI233&lt;&gt;$DB$5,$BI233&lt;=$DB$6,$BI233&lt;&gt;$CN$7),1,0)</f>
        <v>0</v>
      </c>
      <c r="DM233" s="32">
        <f>IF(AND($BQ233&lt;&gt;$DB$5,$BQ233&lt;=$DB$6,$BQ233&lt;&gt;$CN$7),1,0)</f>
        <v>0</v>
      </c>
      <c r="DN233" s="32">
        <f>IF(AND($BU233&lt;&gt;$DB$5,$BU233&lt;=$DB$6,$BU233&lt;&gt;$CN$7),1,0)</f>
        <v>0</v>
      </c>
      <c r="DQ233" s="32">
        <f t="shared" ref="DQ233" si="11607">IF(AND($M233&lt;&gt;$DP$5,$M233&lt;=$DP$6,$M233&lt;&gt;$CN$7),1,0)</f>
        <v>0</v>
      </c>
      <c r="DR233" s="32">
        <f t="shared" ref="DR233" si="11608">IF(AND($Q233&lt;&gt;$DP$5,$Q233&lt;=$DP$6,$Q233&lt;&gt;$CN$7),1,0)</f>
        <v>0</v>
      </c>
      <c r="DS233" s="32">
        <f t="shared" ref="DS233" si="11609">IF(AND($U233&lt;&gt;$DP$5,$U233&lt;=$DP$6,$U233&lt;&gt;$CN$7),1,0)</f>
        <v>0</v>
      </c>
      <c r="DT233" s="32">
        <f t="shared" ref="DT233" si="11610">IF(AND($Y233&lt;&gt;$DP$5,$Y233&lt;=$DP$6,$Y233&lt;&gt;$CN$7),1,0)</f>
        <v>0</v>
      </c>
      <c r="DU233" s="32">
        <f t="shared" ref="DU233" si="11611">IF(AND($AG233&lt;&gt;$DP$5,$AG233&lt;=$DP$6,$AG233&lt;&gt;$CN$7),1,0)</f>
        <v>0</v>
      </c>
      <c r="DV233" s="32">
        <f t="shared" ref="DV233" si="11612">IF(AND($AK233&lt;&gt;$DP$5,$AK233&lt;=$DP$6,$AK233&lt;&gt;$CN$7),1,0)</f>
        <v>0</v>
      </c>
      <c r="DW233" s="32">
        <f t="shared" ref="DW233" si="11613">IF(AND($AS233&lt;&gt;$DP$5,$AS233&lt;=$DP$6,$AS233&lt;&gt;$CN$7),1,0)</f>
        <v>0</v>
      </c>
      <c r="DX233" s="32">
        <f t="shared" ref="DX233" si="11614">IF(AND($AW233&lt;&gt;$DP$5,$AW233&lt;=$DP$6,$AW233&lt;&gt;$CN$7),1,0)</f>
        <v>0</v>
      </c>
      <c r="DY233" s="32">
        <f t="shared" ref="DY233" si="11615">IF(AND($BE233&lt;&gt;$DP$5,$BE233&lt;=$DP$6,$BE233&lt;&gt;$CN$7),1,0)</f>
        <v>0</v>
      </c>
      <c r="DZ233" s="32">
        <f t="shared" ref="DZ233" si="11616">IF(AND($BI233&lt;&gt;$DP$5,$BI233&lt;=$DP$6,$BI233&lt;&gt;$CN$7),1,0)</f>
        <v>0</v>
      </c>
      <c r="EA233" s="32">
        <f t="shared" ref="EA233" si="11617">IF(AND($BQ233&lt;&gt;$DP$5,$BQ233&lt;=$DP$6,$BQ233&lt;&gt;$CN$7),1,0)</f>
        <v>0</v>
      </c>
      <c r="EB233" s="32">
        <f t="shared" ref="EB233" si="11618">IF(AND($BU233&lt;&gt;$DP$5,$BU233&lt;=$DP$6,$BU233&lt;&gt;$CN$7),1,0)</f>
        <v>0</v>
      </c>
      <c r="EE233" s="328">
        <f>IF(M233&lt;&gt;"",IF(M233&lt;=$ED$6,1,IF(L233&gt;$ED$6,0,NETWORKDAYS(L233,$ED$6,祭日リスト)/NETWORKDAYS(L233,M233,祭日リスト)))*$GG233*週間進捗報告書!$G$9,0)</f>
        <v>0</v>
      </c>
      <c r="EF233" s="328">
        <f>IF(Q233&lt;&gt;"",IF(Q233&lt;=$ED$6,1,IF(P233&gt;$ED$6,0,NETWORKDAYS(P233,$ED$6,祭日リスト)/NETWORKDAYS(P233,Q233,祭日リスト)))*$GG233*週間進捗報告書!$G$10,0)</f>
        <v>0</v>
      </c>
      <c r="EG233" s="328">
        <f>IF(U233&lt;&gt;"",IF(U233&lt;=$ED$6,1,IF(T233&gt;$ED$6,0,NETWORKDAYS(T233,$ED$6,祭日リスト)/NETWORKDAYS(T233,U233,祭日リスト)))*$GG233*週間進捗報告書!$G$11,0)</f>
        <v>0</v>
      </c>
      <c r="EH233" s="328">
        <f>IF(Y233&lt;&gt;"",IF(Y233&lt;=$ED$6,1,IF(X233&gt;$ED$6,0,NETWORKDAYS(X233,$ED$6,祭日リスト)/NETWORKDAYS(X233,Y233,祭日リスト)))*$GG233*週間進捗報告書!$G$12,0)</f>
        <v>0</v>
      </c>
      <c r="EI233" s="328">
        <f>IF(AG233&lt;&gt;"",IF(AG233&lt;=$ED$6,1,IF(AF233&gt;$ED$6,0,NETWORKDAYS(AF233,$ED$6,祭日リスト)/NETWORKDAYS(AF233,AG233,祭日リスト)))*$GG233*週間進捗報告書!$G$13,0)</f>
        <v>0</v>
      </c>
      <c r="EJ233" s="328">
        <f>IF(AK233&lt;&gt;"",IF(AK233&lt;=$ED$6,1,IF(AJ233&gt;$ED$6,0,NETWORKDAYS(AJ233,$ED$6,祭日リスト)/NETWORKDAYS(AJ233,AK233,祭日リスト)))*$GG233*週間進捗報告書!$G$14,0)</f>
        <v>0</v>
      </c>
      <c r="EK233" s="328">
        <f>IF(AS233&lt;&gt;"",IF(AS233&lt;=$ED$6,1,IF(AR233&gt;$ED$6,0,NETWORKDAYS(AR233,$ED$6,祭日リスト)/NETWORKDAYS(AR233,AS233,祭日リスト)))*$GG233*週間進捗報告書!$G$15,0)</f>
        <v>0</v>
      </c>
      <c r="EL233" s="328">
        <f>IF(AW233&lt;&gt;"",IF(AW233&lt;=$ED$6,1,IF(AV233&gt;$ED$6,0,NETWORKDAYS(AV233,$ED$6,祭日リスト)/NETWORKDAYS(AV233,AW233,祭日リスト)))*$GG233*週間進捗報告書!$G$16,0)</f>
        <v>0</v>
      </c>
      <c r="EM233" s="328">
        <f>IF(BE233&lt;&gt;"",IF(BE233&lt;=$ED$6,1,IF(BD233&gt;$ED$6,0,NETWORKDAYS(BD233,$ED$6,祭日リスト)/NETWORKDAYS(BD233,BE233,祭日リスト)))*$GG233*週間進捗報告書!$G$17,0)</f>
        <v>0</v>
      </c>
      <c r="EN233" s="328">
        <f>IF(BI233&lt;&gt;"",IF(BI233&lt;=$ED$6,1,IF(BH233&gt;$ED$6,0,NETWORKDAYS(BH233,$ED$6,祭日リスト)/NETWORKDAYS(BH233,BI233,祭日リスト)))*$GG233*週間進捗報告書!$G$18,0)</f>
        <v>0</v>
      </c>
      <c r="EO233" s="328">
        <f>IF(BQ233&lt;&gt;"",IF(BQ233&lt;=$ED$6,1,IF(BP233&gt;$ED$6,0,NETWORKDAYS(BP233,$ED$6,祭日リスト)/NETWORKDAYS(BP233,BQ233,祭日リスト)))*$GG233*週間進捗報告書!$G$19,0)</f>
        <v>0</v>
      </c>
      <c r="EP233" s="328">
        <f>IF(BU233&lt;&gt;"",IF(BU233&lt;=$ED$6,1,IF(BT233&gt;$ED$6,0,NETWORKDAYS(BT233,$ED$6,祭日リスト)/NETWORKDAYS(BT233,BU233,祭日リスト)))*$GG233*週間進捗報告書!$G$20,0)</f>
        <v>0</v>
      </c>
      <c r="ER233" s="547">
        <f t="shared" ref="ER233:FC233" si="11619">EE233-EE234</f>
        <v>0</v>
      </c>
      <c r="ES233" s="547">
        <f t="shared" si="11619"/>
        <v>0</v>
      </c>
      <c r="ET233" s="547">
        <f t="shared" si="11619"/>
        <v>0</v>
      </c>
      <c r="EU233" s="547">
        <f t="shared" si="11619"/>
        <v>0</v>
      </c>
      <c r="EV233" s="547">
        <f t="shared" si="11619"/>
        <v>0</v>
      </c>
      <c r="EW233" s="547">
        <f t="shared" si="11619"/>
        <v>0</v>
      </c>
      <c r="EX233" s="547">
        <f t="shared" si="11619"/>
        <v>0</v>
      </c>
      <c r="EY233" s="547">
        <f t="shared" si="11619"/>
        <v>0</v>
      </c>
      <c r="EZ233" s="547">
        <f t="shared" si="11619"/>
        <v>0</v>
      </c>
      <c r="FA233" s="547">
        <f t="shared" si="11619"/>
        <v>0</v>
      </c>
      <c r="FB233" s="547">
        <f t="shared" si="11619"/>
        <v>0</v>
      </c>
      <c r="FC233" s="547">
        <f t="shared" si="11619"/>
        <v>0</v>
      </c>
      <c r="FD233" s="547">
        <f t="shared" ref="FD233" si="11620">SUM(ER233:FC234)</f>
        <v>0</v>
      </c>
      <c r="FE233" s="333"/>
      <c r="FG233" s="32">
        <f>IF(AND($M233&lt;&gt;$FF$7),1,0)</f>
        <v>0</v>
      </c>
      <c r="FH233" s="32">
        <f>IF(AND($Q233&lt;&gt;$FF$7),1,0)</f>
        <v>0</v>
      </c>
      <c r="FI233" s="32">
        <f>IF(AND($U233&lt;&gt;$FF$7),1,0)</f>
        <v>0</v>
      </c>
      <c r="FJ233" s="32">
        <f>IF(AND($Y233&lt;&gt;$FF$7),1,0)</f>
        <v>0</v>
      </c>
      <c r="FK233" s="32">
        <f>IF(AND($AG233&lt;&gt;$FF$7),1,0)</f>
        <v>0</v>
      </c>
      <c r="FL233" s="32">
        <f>IF(AND($AK233&lt;&gt;$FF$7),1,0)</f>
        <v>0</v>
      </c>
      <c r="FM233" s="32">
        <f>IF(AND($AS233&lt;&gt;$FF$7),1,0)</f>
        <v>0</v>
      </c>
      <c r="FN233" s="32">
        <f>IF(AND($AW233&lt;&gt;$FF$7),1,0)</f>
        <v>0</v>
      </c>
      <c r="FO233" s="32">
        <f>IF(AND($BE233&lt;&gt;$FF$7),1,0)</f>
        <v>0</v>
      </c>
      <c r="FP233" s="32">
        <f>IF(AND($BI233&lt;&gt;$FF$7),1,0)</f>
        <v>0</v>
      </c>
      <c r="FQ233" s="32">
        <f>IF(AND($BQ233&lt;&gt;$FF$7),1,0)</f>
        <v>0</v>
      </c>
      <c r="FR233" s="32">
        <f>IF(AND($BU233&lt;&gt;$FF$7),1,0)</f>
        <v>0</v>
      </c>
      <c r="FU233" s="294">
        <f t="shared" ref="FU233" si="11621">IF($K233&lt;&gt;"NG",$GG233,0)</f>
        <v>0</v>
      </c>
      <c r="FV233" s="294">
        <f t="shared" ref="FV233" si="11622">IF($O233&lt;&gt;"NG",$GG233,0)</f>
        <v>0</v>
      </c>
      <c r="FW233" s="294">
        <f t="shared" ref="FW233" si="11623">IF($S233&lt;&gt;"NG",$GG233,0)</f>
        <v>0</v>
      </c>
      <c r="FX233" s="294">
        <f t="shared" ref="FX233" si="11624">IF($W233&lt;&gt;"NG",$GG233,0)</f>
        <v>0</v>
      </c>
      <c r="FY233" s="294">
        <f t="shared" ref="FY233" si="11625">IF($AE233&lt;&gt;"NG",$GG233,0)</f>
        <v>0</v>
      </c>
      <c r="FZ233" s="294">
        <f t="shared" ref="FZ233" si="11626">IF($AI233&lt;&gt;"NG",$GG233,0)</f>
        <v>0</v>
      </c>
      <c r="GA233" s="294">
        <f t="shared" ref="GA233" si="11627">IF($AQ233&lt;&gt;"NG",$GG233,0)</f>
        <v>0</v>
      </c>
      <c r="GB233" s="294">
        <f t="shared" ref="GB233" si="11628">IF($AU233&lt;&gt;"NG",$GG233,0)</f>
        <v>0</v>
      </c>
      <c r="GC233" s="294">
        <f t="shared" ref="GC233" si="11629">IF($BC233&lt;&gt;"NG",$GG233,0)</f>
        <v>0</v>
      </c>
      <c r="GD233" s="294">
        <f t="shared" ref="GD233" si="11630">IF($BG233&lt;&gt;"NG",$GG233,0)</f>
        <v>0</v>
      </c>
      <c r="GE233" s="294">
        <f t="shared" ref="GE233" si="11631">IF($BO233&lt;&gt;"NG",$GG233,0)</f>
        <v>0</v>
      </c>
      <c r="GF233" s="294">
        <f t="shared" ref="GF233" si="11632">IF($BS233&lt;&gt;"NG",$GG233,0)</f>
        <v>0</v>
      </c>
      <c r="GG233" s="294" t="e">
        <f>VLOOKUP($D233,リスト!$D:$S,15,FALSE)</f>
        <v>#N/A</v>
      </c>
      <c r="GH233" s="2" t="e">
        <f>INDEX(リスト!$V:$V,MATCH(中日程計画表!$D233,リスト!$D:$D,0))</f>
        <v>#N/A</v>
      </c>
      <c r="GI233" s="2" t="e">
        <f>INDEX(リスト!$A:$A,MATCH(中日程計画表!$D233,リスト!$D:$D,0))</f>
        <v>#N/A</v>
      </c>
      <c r="GJ233" s="2" t="e">
        <f>INDEX(リスト!$U:$U,MATCH(中日程計画表!$D233,リスト!$D:$D,0))</f>
        <v>#N/A</v>
      </c>
      <c r="GK233" s="5" t="e">
        <f>INDEX(リスト!$W:$W,MATCH(中日程計画表!$D233,リスト!$D:$D,0))</f>
        <v>#N/A</v>
      </c>
      <c r="GL233" s="2" t="s">
        <v>200</v>
      </c>
      <c r="GM233" s="296">
        <f>D233</f>
        <v>0</v>
      </c>
      <c r="GN233" s="296">
        <f>E233</f>
        <v>0</v>
      </c>
      <c r="GU233" s="460" t="str">
        <f t="shared" ref="GU233" si="11633">AE233</f>
        <v>NG</v>
      </c>
      <c r="GV233" s="460">
        <f t="shared" ref="GV233" si="11634">EI233</f>
        <v>0</v>
      </c>
      <c r="GW233" s="460">
        <f t="shared" ref="GW233" si="11635">EI234</f>
        <v>0</v>
      </c>
      <c r="GX233" s="462">
        <f t="shared" ref="GX233" si="11636">EV233</f>
        <v>0</v>
      </c>
      <c r="GY233" s="460" t="str">
        <f t="shared" ref="GY233" si="11637">AI233</f>
        <v>NG</v>
      </c>
      <c r="GZ233" s="460">
        <f t="shared" ref="GZ233" si="11638">EJ233</f>
        <v>0</v>
      </c>
      <c r="HA233" s="460">
        <f t="shared" ref="HA233" si="11639">EJ234</f>
        <v>0</v>
      </c>
      <c r="HB233" s="462">
        <f t="shared" ref="HB233" si="11640">EW233</f>
        <v>0</v>
      </c>
      <c r="HC233" s="460" t="str">
        <f t="shared" ref="HC233" si="11641">AQ233</f>
        <v>NG</v>
      </c>
      <c r="HD233" s="460">
        <f t="shared" ref="HD233" si="11642">EK233</f>
        <v>0</v>
      </c>
      <c r="HE233" s="460">
        <f t="shared" ref="HE233" si="11643">EK234</f>
        <v>0</v>
      </c>
      <c r="HF233" s="462">
        <f t="shared" ref="HF233" si="11644">EX233</f>
        <v>0</v>
      </c>
      <c r="HG233" s="460" t="str">
        <f t="shared" ref="HG233" si="11645">AU233</f>
        <v>NG</v>
      </c>
      <c r="HH233" s="460">
        <f t="shared" ref="HH233" si="11646">EL233</f>
        <v>0</v>
      </c>
      <c r="HI233" s="460">
        <f t="shared" ref="HI233" si="11647">EL234</f>
        <v>0</v>
      </c>
      <c r="HJ233" s="462">
        <f t="shared" ref="HJ233" si="11648">EY233</f>
        <v>0</v>
      </c>
      <c r="HK233" s="460" t="str">
        <f t="shared" ref="HK233" si="11649">BC233</f>
        <v>NG</v>
      </c>
      <c r="HL233" s="460">
        <f t="shared" ref="HL233" si="11650">EM233</f>
        <v>0</v>
      </c>
      <c r="HM233" s="460">
        <f t="shared" ref="HM233" si="11651">EM234</f>
        <v>0</v>
      </c>
      <c r="HN233" s="462">
        <f t="shared" ref="HN233" si="11652">EZ233</f>
        <v>0</v>
      </c>
      <c r="HO233" s="460" t="str">
        <f t="shared" ref="HO233" si="11653">BG233</f>
        <v>NG</v>
      </c>
      <c r="HP233" s="460">
        <f t="shared" ref="HP233" si="11654">EN233</f>
        <v>0</v>
      </c>
      <c r="HQ233" s="460">
        <f t="shared" ref="HQ233" si="11655">EN234</f>
        <v>0</v>
      </c>
      <c r="HR233" s="462">
        <f t="shared" ref="HR233" si="11656">FA233</f>
        <v>0</v>
      </c>
      <c r="HS233" s="332"/>
    </row>
    <row r="234" spans="1:227" ht="12" customHeight="1">
      <c r="A234" s="489"/>
      <c r="B234" s="487"/>
      <c r="C234" s="475"/>
      <c r="D234" s="485"/>
      <c r="E234" s="483"/>
      <c r="F234" s="317"/>
      <c r="G234" s="317"/>
      <c r="H234" s="317"/>
      <c r="I234" s="317"/>
      <c r="J234" s="316"/>
      <c r="K234" s="481"/>
      <c r="L234" s="77"/>
      <c r="M234" s="77"/>
      <c r="N234" s="471"/>
      <c r="O234" s="475"/>
      <c r="P234" s="77"/>
      <c r="Q234" s="77"/>
      <c r="R234" s="471"/>
      <c r="S234" s="475"/>
      <c r="T234" s="77"/>
      <c r="U234" s="77"/>
      <c r="V234" s="471"/>
      <c r="W234" s="473"/>
      <c r="X234" s="77"/>
      <c r="Y234" s="77"/>
      <c r="Z234" s="471"/>
      <c r="AA234" s="477"/>
      <c r="AB234" s="80"/>
      <c r="AC234" s="80"/>
      <c r="AD234" s="471"/>
      <c r="AE234" s="473"/>
      <c r="AF234" s="77"/>
      <c r="AG234" s="77"/>
      <c r="AH234" s="471"/>
      <c r="AI234" s="473"/>
      <c r="AJ234" s="77"/>
      <c r="AK234" s="77"/>
      <c r="AL234" s="471"/>
      <c r="AM234" s="477"/>
      <c r="AN234" s="80"/>
      <c r="AO234" s="80"/>
      <c r="AP234" s="471"/>
      <c r="AQ234" s="473"/>
      <c r="AR234" s="77"/>
      <c r="AS234" s="77"/>
      <c r="AT234" s="471"/>
      <c r="AU234" s="473"/>
      <c r="AV234" s="77"/>
      <c r="AW234" s="77"/>
      <c r="AX234" s="471"/>
      <c r="AY234" s="477"/>
      <c r="AZ234" s="80"/>
      <c r="BA234" s="80"/>
      <c r="BB234" s="471"/>
      <c r="BC234" s="475"/>
      <c r="BD234" s="77"/>
      <c r="BE234" s="77"/>
      <c r="BF234" s="471"/>
      <c r="BG234" s="473"/>
      <c r="BH234" s="77"/>
      <c r="BI234" s="77"/>
      <c r="BJ234" s="471"/>
      <c r="BK234" s="477"/>
      <c r="BL234" s="80"/>
      <c r="BM234" s="80"/>
      <c r="BN234" s="471"/>
      <c r="BO234" s="475"/>
      <c r="BP234" s="77"/>
      <c r="BQ234" s="77"/>
      <c r="BR234" s="471"/>
      <c r="BS234" s="473"/>
      <c r="BT234" s="77"/>
      <c r="BU234" s="77"/>
      <c r="BV234" s="471"/>
      <c r="BW234" s="469"/>
      <c r="BX234" s="467"/>
      <c r="BY234" s="490"/>
      <c r="CA234" s="19">
        <f t="shared" ref="CA234" si="11657">IF(AND($N233=1,$M234&lt;&gt;$BZ$7),1,0)</f>
        <v>0</v>
      </c>
      <c r="CB234" s="19">
        <f t="shared" ref="CB234" si="11658">IF(AND($R233=1,$Q234&lt;&gt;$BZ$7),1,0)</f>
        <v>0</v>
      </c>
      <c r="CC234" s="19">
        <f t="shared" ref="CC234" si="11659">IF(AND($V233=1,$U234&lt;&gt;$BZ$7),1,0)</f>
        <v>0</v>
      </c>
      <c r="CD234" s="19">
        <f t="shared" ref="CD234" si="11660">IF(AND($Z233=1,$Y234&lt;&gt;$BZ$7),1,0)</f>
        <v>0</v>
      </c>
      <c r="CE234" s="19">
        <f t="shared" ref="CE234" si="11661">IF(AND($AH233=1,$AG234&lt;&gt;$BZ$7),1,0)</f>
        <v>0</v>
      </c>
      <c r="CF234" s="19">
        <f t="shared" ref="CF234" si="11662">IF(AND($AL233=1,$AK234&lt;&gt;$BZ$7),1,0)</f>
        <v>0</v>
      </c>
      <c r="CG234" s="19">
        <f t="shared" ref="CG234" si="11663">IF(AND($AT233=1,$AS234&lt;&gt;$BZ$7),1,0)</f>
        <v>0</v>
      </c>
      <c r="CH234" s="19">
        <f t="shared" ref="CH234" si="11664">IF(AND($AX233=1,$AW234&lt;&gt;$BZ$7),1,0)</f>
        <v>0</v>
      </c>
      <c r="CI234" s="19">
        <f t="shared" ref="CI234" si="11665">IF(AND($BF233=1,$BE234&lt;&gt;$BZ$7),1,0)</f>
        <v>0</v>
      </c>
      <c r="CJ234" s="19">
        <f t="shared" ref="CJ234" si="11666">IF(AND($BJ233=1,$BI234&lt;&gt;$BZ$7),1,0)</f>
        <v>0</v>
      </c>
      <c r="CK234" s="19">
        <f t="shared" ref="CK234" si="11667">IF(AND($BR233=1,$BQ234&lt;&gt;$BZ$7),1,0)</f>
        <v>0</v>
      </c>
      <c r="CL234" s="19">
        <f t="shared" ref="CL234" si="11668">IF(AND($BV233=1,$BU234&lt;&gt;$BZ$7),1,0)</f>
        <v>0</v>
      </c>
      <c r="CO234" s="19">
        <f>IF(AND($M234&lt;&gt;$CN$7,$M234&lt;=$CN$6),1,0)</f>
        <v>0</v>
      </c>
      <c r="CP234" s="19">
        <f>IF(AND($Q234&lt;&gt;$CN$7,$Q234&lt;=$CN$6),1,0)</f>
        <v>0</v>
      </c>
      <c r="CQ234" s="19">
        <f>IF(AND($U234&lt;&gt;$CN$7,$U234&lt;=$CN$6),1,0)</f>
        <v>0</v>
      </c>
      <c r="CR234" s="19">
        <f>IF(AND($Y234&lt;&gt;$CN$7,$Y234&lt;=$CN$6),1,0)</f>
        <v>0</v>
      </c>
      <c r="CS234" s="19">
        <f>IF(AND($AG234&lt;&gt;$CN$7,$AG234&lt;=$CN$6),1,0)</f>
        <v>0</v>
      </c>
      <c r="CT234" s="19">
        <f>IF(AND($AK234&lt;&gt;$CN$7,$AK234&lt;=$CN$6),1,0)</f>
        <v>0</v>
      </c>
      <c r="CU234" s="19">
        <f>IF(AND($AS234&lt;&gt;$CN$7,$AS234&lt;=$CN$6),1,0)</f>
        <v>0</v>
      </c>
      <c r="CV234" s="19">
        <f>IF(AND($AW234&lt;&gt;$CN$7,$AW234&lt;=$CN$6),1,0)</f>
        <v>0</v>
      </c>
      <c r="CW234" s="19">
        <f>IF(AND($BE234&lt;&gt;$CN$7,$BE234&lt;=$CN$6),1,0)</f>
        <v>0</v>
      </c>
      <c r="CX234" s="19">
        <f>IF(AND($BI234&lt;&gt;$CN$7,$BI234&lt;=$CN$6),1,0)</f>
        <v>0</v>
      </c>
      <c r="CY234" s="19">
        <f>IF(AND($BQ234&lt;&gt;$CN$7,$BQ234&lt;=$CN$6),1,0)</f>
        <v>0</v>
      </c>
      <c r="CZ234" s="19">
        <f>IF(AND($BU234&lt;&gt;$CN$7,$BU234&lt;=$CN$6),1,0)</f>
        <v>0</v>
      </c>
      <c r="DC234" s="19">
        <f>IF($N233=1,1,0)</f>
        <v>0</v>
      </c>
      <c r="DD234" s="19">
        <f>IF($R233=1,1,0)</f>
        <v>0</v>
      </c>
      <c r="DE234" s="19">
        <f>IF($V233=1,1,0)</f>
        <v>0</v>
      </c>
      <c r="DF234" s="19">
        <f>IF($Z233=1,1,0)</f>
        <v>0</v>
      </c>
      <c r="DG234" s="19">
        <f>IF($AH233=1,1,0)</f>
        <v>0</v>
      </c>
      <c r="DH234" s="19">
        <f>IF($AL233=1,1,0)</f>
        <v>0</v>
      </c>
      <c r="DI234" s="19">
        <f>IF($AT233=1,1,0)</f>
        <v>0</v>
      </c>
      <c r="DJ234" s="19">
        <f>IF($AX233=1,1,0)</f>
        <v>0</v>
      </c>
      <c r="DK234" s="19">
        <f>IF($BF233=1,1,0)</f>
        <v>0</v>
      </c>
      <c r="DL234" s="19">
        <f>IF($BJ233=1,1,0)</f>
        <v>0</v>
      </c>
      <c r="DM234" s="19">
        <f>IF($BR233=1,1,0)</f>
        <v>0</v>
      </c>
      <c r="DN234" s="19">
        <f>IF($BV233=1,1,0)</f>
        <v>0</v>
      </c>
      <c r="DQ234" s="19">
        <f t="shared" ref="DQ234" si="11669">IF($N233=1,1,0)</f>
        <v>0</v>
      </c>
      <c r="DR234" s="19">
        <f t="shared" ref="DR234" si="11670">IF($R233=1,1,0)</f>
        <v>0</v>
      </c>
      <c r="DS234" s="19">
        <f t="shared" ref="DS234" si="11671">IF($V233=1,1,0)</f>
        <v>0</v>
      </c>
      <c r="DT234" s="19">
        <f t="shared" ref="DT234" si="11672">IF($Z233=1,1,0)</f>
        <v>0</v>
      </c>
      <c r="DU234" s="19">
        <f t="shared" ref="DU234" si="11673">IF($AH233=1,1,0)</f>
        <v>0</v>
      </c>
      <c r="DV234" s="19">
        <f t="shared" ref="DV234" si="11674">IF($AL233=1,1,0)</f>
        <v>0</v>
      </c>
      <c r="DW234" s="19">
        <f t="shared" ref="DW234" si="11675">IF($AT233=1,1,0)</f>
        <v>0</v>
      </c>
      <c r="DX234" s="19">
        <f t="shared" ref="DX234" si="11676">IF($AX233=1,1,0)</f>
        <v>0</v>
      </c>
      <c r="DY234" s="19">
        <f t="shared" ref="DY234" si="11677">IF($BF233=1,1,0)</f>
        <v>0</v>
      </c>
      <c r="DZ234" s="19">
        <f t="shared" ref="DZ234" si="11678">IF($BJ233=1,1,0)</f>
        <v>0</v>
      </c>
      <c r="EA234" s="19">
        <f t="shared" ref="EA234" si="11679">IF($BR233=1,1,0)</f>
        <v>0</v>
      </c>
      <c r="EB234" s="19">
        <f t="shared" ref="EB234" si="11680">IF($BV233=1,1,0)</f>
        <v>0</v>
      </c>
      <c r="EE234" s="329">
        <f>N233*$FU234*週間進捗報告書!$G$9</f>
        <v>0</v>
      </c>
      <c r="EF234" s="329">
        <f>R233*$FV234*週間進捗報告書!$G$10</f>
        <v>0</v>
      </c>
      <c r="EG234" s="329">
        <f>V233*$FW234*週間進捗報告書!$G$11</f>
        <v>0</v>
      </c>
      <c r="EH234" s="329">
        <f>Z233*$FX234*週間進捗報告書!$G$12</f>
        <v>0</v>
      </c>
      <c r="EI234" s="329">
        <f>AH233*$FY234*週間進捗報告書!$G$13</f>
        <v>0</v>
      </c>
      <c r="EJ234" s="329">
        <f>AL233*$FZ234*週間進捗報告書!$G$14</f>
        <v>0</v>
      </c>
      <c r="EK234" s="329">
        <f>AT233*$GA234*週間進捗報告書!$G$15</f>
        <v>0</v>
      </c>
      <c r="EL234" s="329">
        <f>AX233*$GB234*週間進捗報告書!$G$16</f>
        <v>0</v>
      </c>
      <c r="EM234" s="329">
        <f>BF233*$GC234*週間進捗報告書!$G$17</f>
        <v>0</v>
      </c>
      <c r="EN234" s="329">
        <f>BJ233*$GD234*週間進捗報告書!$G$18</f>
        <v>0</v>
      </c>
      <c r="EO234" s="329">
        <f>BR233*$GE234*週間進捗報告書!$G$19</f>
        <v>0</v>
      </c>
      <c r="EP234" s="329">
        <f>BV233*$GF234*週間進捗報告書!$G$20</f>
        <v>0</v>
      </c>
      <c r="ER234" s="547"/>
      <c r="ES234" s="547"/>
      <c r="ET234" s="547"/>
      <c r="EU234" s="547"/>
      <c r="EV234" s="547"/>
      <c r="EW234" s="547"/>
      <c r="EX234" s="547"/>
      <c r="EY234" s="547"/>
      <c r="EZ234" s="547"/>
      <c r="FA234" s="547"/>
      <c r="FB234" s="547"/>
      <c r="FC234" s="547"/>
      <c r="FD234" s="547"/>
      <c r="FE234" s="332"/>
      <c r="FG234" s="19"/>
      <c r="FH234" s="19"/>
      <c r="FI234" s="19"/>
      <c r="FJ234" s="19"/>
      <c r="FK234" s="19"/>
      <c r="FL234" s="19"/>
      <c r="FM234" s="19"/>
      <c r="FN234" s="19"/>
      <c r="FO234" s="19"/>
      <c r="FP234" s="19"/>
      <c r="FQ234" s="19"/>
      <c r="FR234" s="19"/>
      <c r="FU234" s="295">
        <f t="shared" ref="FU234" si="11681">FU233</f>
        <v>0</v>
      </c>
      <c r="FV234" s="295">
        <f t="shared" ref="FV234" si="11682">FV233</f>
        <v>0</v>
      </c>
      <c r="FW234" s="295">
        <f t="shared" ref="FW234" si="11683">FW233</f>
        <v>0</v>
      </c>
      <c r="FX234" s="295">
        <f t="shared" ref="FX234" si="11684">FX233</f>
        <v>0</v>
      </c>
      <c r="FY234" s="295">
        <f t="shared" ref="FY234" si="11685">FY233</f>
        <v>0</v>
      </c>
      <c r="FZ234" s="295">
        <f t="shared" ref="FZ234" si="11686">FZ233</f>
        <v>0</v>
      </c>
      <c r="GA234" s="295">
        <f t="shared" ref="GA234" si="11687">GA233</f>
        <v>0</v>
      </c>
      <c r="GB234" s="295">
        <f t="shared" ref="GB234" si="11688">GB233</f>
        <v>0</v>
      </c>
      <c r="GC234" s="295">
        <f t="shared" ref="GC234" si="11689">GC233</f>
        <v>0</v>
      </c>
      <c r="GD234" s="295">
        <f t="shared" ref="GD234" si="11690">GD233</f>
        <v>0</v>
      </c>
      <c r="GE234" s="295">
        <f t="shared" ref="GE234" si="11691">GE233</f>
        <v>0</v>
      </c>
      <c r="GF234" s="295">
        <f t="shared" ref="GF234" si="11692">GF233</f>
        <v>0</v>
      </c>
      <c r="GG234" s="295" t="e">
        <f t="shared" ref="GG234" si="11693">GG233</f>
        <v>#N/A</v>
      </c>
      <c r="GH234" s="2" t="e">
        <f>INDEX(リスト!$V:$V,MATCH(中日程計画表!$D233,リスト!$D:$D,0))</f>
        <v>#N/A</v>
      </c>
      <c r="GI234" s="2" t="e">
        <f>INDEX(リスト!$A:$A,MATCH(中日程計画表!$D233,リスト!$D:$D,0))</f>
        <v>#N/A</v>
      </c>
      <c r="GJ234" s="2" t="e">
        <f>INDEX(リスト!$U:$U,MATCH(中日程計画表!$D233,リスト!$D:$D,0))</f>
        <v>#N/A</v>
      </c>
      <c r="GK234" s="5" t="e">
        <f>INDEX(リスト!$W:$W,MATCH(中日程計画表!$D233,リスト!$D:$D,0))</f>
        <v>#N/A</v>
      </c>
      <c r="GL234" s="2" t="s">
        <v>201</v>
      </c>
      <c r="GM234" s="296">
        <f t="shared" ref="GM234" si="11694">GM233</f>
        <v>0</v>
      </c>
      <c r="GN234" s="296">
        <f t="shared" ref="GN234" si="11695">GN233</f>
        <v>0</v>
      </c>
      <c r="GU234" s="461"/>
      <c r="GV234" s="460"/>
      <c r="GW234" s="460"/>
      <c r="GX234" s="461"/>
      <c r="GY234" s="461"/>
      <c r="GZ234" s="460"/>
      <c r="HA234" s="460"/>
      <c r="HB234" s="461"/>
      <c r="HC234" s="461"/>
      <c r="HD234" s="460"/>
      <c r="HE234" s="460"/>
      <c r="HF234" s="461"/>
      <c r="HG234" s="461"/>
      <c r="HH234" s="460"/>
      <c r="HI234" s="460"/>
      <c r="HJ234" s="461"/>
      <c r="HK234" s="461"/>
      <c r="HL234" s="460"/>
      <c r="HM234" s="460"/>
      <c r="HN234" s="461"/>
      <c r="HO234" s="461"/>
      <c r="HP234" s="460"/>
      <c r="HQ234" s="460"/>
      <c r="HR234" s="461"/>
      <c r="HS234" s="4"/>
    </row>
    <row r="235" spans="1:227" ht="12" customHeight="1">
      <c r="A235" s="488" t="str">
        <f t="shared" ref="A235" ca="1" si="11696">INDIRECT("リスト!A"&amp;B235+6)</f>
        <v/>
      </c>
      <c r="B235" s="486">
        <f t="shared" ref="B235" si="11697">ROUNDDOWN((ROW()-6)/2,0)+1</f>
        <v>115</v>
      </c>
      <c r="C235" s="474" t="str">
        <f>機能グループ名</f>
        <v/>
      </c>
      <c r="D235" s="484">
        <f>機能ID</f>
        <v>0</v>
      </c>
      <c r="E235" s="482">
        <f>機能名</f>
        <v>0</v>
      </c>
      <c r="F235" s="315"/>
      <c r="G235" s="315"/>
      <c r="H235" s="315"/>
      <c r="I235" s="315"/>
      <c r="J235" s="316"/>
      <c r="K235" s="480" t="str">
        <f>担当者_SR</f>
        <v>NG</v>
      </c>
      <c r="L235" s="76"/>
      <c r="M235" s="76"/>
      <c r="N235" s="470"/>
      <c r="O235" s="474" t="str">
        <f>担当者_SRR</f>
        <v>NG</v>
      </c>
      <c r="P235" s="76"/>
      <c r="Q235" s="76"/>
      <c r="R235" s="470"/>
      <c r="S235" s="474" t="str">
        <f>担当者_DS</f>
        <v>NG</v>
      </c>
      <c r="T235" s="76"/>
      <c r="U235" s="76"/>
      <c r="V235" s="470"/>
      <c r="W235" s="472" t="str">
        <f>担当者_DSR</f>
        <v>NG</v>
      </c>
      <c r="X235" s="76"/>
      <c r="Y235" s="76"/>
      <c r="Z235" s="470"/>
      <c r="AA235" s="476"/>
      <c r="AB235" s="79"/>
      <c r="AC235" s="79"/>
      <c r="AD235" s="470">
        <f>IF(AC236 &lt;&gt; "",1,0)</f>
        <v>0</v>
      </c>
      <c r="AE235" s="472" t="str">
        <f>担当者_CD</f>
        <v>NG</v>
      </c>
      <c r="AF235" s="76"/>
      <c r="AG235" s="76"/>
      <c r="AH235" s="470"/>
      <c r="AI235" s="472" t="str">
        <f>担当者_DD</f>
        <v>NG</v>
      </c>
      <c r="AJ235" s="76"/>
      <c r="AK235" s="76"/>
      <c r="AL235" s="470"/>
      <c r="AM235" s="476"/>
      <c r="AN235" s="79"/>
      <c r="AO235" s="79"/>
      <c r="AP235" s="470">
        <f>IF(AO236 &lt;&gt; "",1,0)</f>
        <v>0</v>
      </c>
      <c r="AQ235" s="472" t="str">
        <f>担当者_MCL</f>
        <v>NG</v>
      </c>
      <c r="AR235" s="76"/>
      <c r="AS235" s="76"/>
      <c r="AT235" s="470"/>
      <c r="AU235" s="472" t="str">
        <f>担当者_MCLR</f>
        <v>NG</v>
      </c>
      <c r="AV235" s="76"/>
      <c r="AW235" s="76"/>
      <c r="AX235" s="470"/>
      <c r="AY235" s="476"/>
      <c r="AZ235" s="79"/>
      <c r="BA235" s="79"/>
      <c r="BB235" s="470">
        <f>IF(BA236 &lt;&gt; "",1,0)</f>
        <v>0</v>
      </c>
      <c r="BC235" s="474" t="str">
        <f>担当者_MT</f>
        <v>NG</v>
      </c>
      <c r="BD235" s="76"/>
      <c r="BE235" s="76"/>
      <c r="BF235" s="470"/>
      <c r="BG235" s="472" t="str">
        <f>担当者_M検</f>
        <v>NG</v>
      </c>
      <c r="BH235" s="76"/>
      <c r="BI235" s="76"/>
      <c r="BJ235" s="470"/>
      <c r="BK235" s="476"/>
      <c r="BL235" s="79"/>
      <c r="BM235" s="79"/>
      <c r="BN235" s="470">
        <v>0</v>
      </c>
      <c r="BO235" s="474" t="str">
        <f>担当者_モテ</f>
        <v>NG</v>
      </c>
      <c r="BP235" s="76"/>
      <c r="BQ235" s="76"/>
      <c r="BR235" s="470"/>
      <c r="BS235" s="472" t="str">
        <f>担当者_モテR</f>
        <v>NG</v>
      </c>
      <c r="BT235" s="76"/>
      <c r="BU235" s="76"/>
      <c r="BV235" s="470"/>
      <c r="BW235" s="468">
        <f t="shared" ref="BW235" si="11698">IFERROR(SUM(IF(K235&lt;&gt;"NG",N235*K$1,0),IF(O235&lt;&gt;"NG",R235*O$1,0),IF(S235&lt;&gt;"NG",V235*S$1,0),IF(W235&lt;&gt;"NG",Z235*W$1,0),IF(AA235&lt;&gt;"NG",AD235*AA$1,0),IF(AE235&lt;&gt;"NG",AH235*AE$1,0),IF(AI235&lt;&gt;"NG",AL235*AI$1,0),IF(AM235&lt;&gt;"NG",AP235*AM$1,0),IF(AQ235&lt;&gt;"NG",AT235*AQ$1,0),IF(AU235&lt;&gt;"NG",AX235*AU$1,0),IF(AY235&lt;&gt;"NG",BB235*AY$1,0),IF(BC235&lt;&gt;"NG",BF235*BC$1,0),IF(BG235&lt;&gt;"NG",BJ235*BG$1,0),IF(BK235&lt;&gt;"NG",BN235*BK$1,0),IF(BO235&lt;&gt;"NG",BR235*BO$1,0),IF(BS235&lt;&gt;"NG",BV235*BS$1,0))/SUM(IF(K235&lt;&gt;"NG",K$1,0),IF(O235&lt;&gt;"NG",O$1,0),IF(S235&lt;&gt;"NG",S$1,0),IF(W235&lt;&gt;"NG",W$1,0),IF(AA235&lt;&gt;"NG",AA$1,0),IF(AE235&lt;&gt;"NG",AE$1,0),IF(AI235&lt;&gt;"NG",AI$1,0),IF(AM235&lt;&gt;"NG",AM$1,0),IF(AQ235&lt;&gt;"NG",AQ$1,0),IF(AU235&lt;&gt;"NG",AU$1,0),IF(AY235&lt;&gt;"NG",AY$1,0),IF(BC235&lt;&gt;"NG",BC$1,0),IF(BG235&lt;&gt;"NG",BG$1,0),IF(BK235&lt;&gt;"NG",BK$1,0),IF(BO235&lt;&gt;"NG",BO$1,0),IF(BS235&lt;&gt;"NG",BS$1,0)),0)</f>
        <v>0</v>
      </c>
      <c r="BX235" s="466"/>
      <c r="BY235" s="490"/>
      <c r="BZ235" s="5"/>
      <c r="CA235" s="32">
        <f t="shared" ref="CA235" si="11699">IF(AND($M235&lt;&gt;$BZ$5,$M235&lt;=$BZ$6,$M235&lt;&gt;$BZ$7),1,0)</f>
        <v>0</v>
      </c>
      <c r="CB235" s="32">
        <f t="shared" ref="CB235" si="11700">IF(AND($Q235&lt;&gt;$BZ$5,$Q235&lt;=$BZ$6,$Q235&lt;&gt;$BZ$7),1,0)</f>
        <v>0</v>
      </c>
      <c r="CC235" s="32">
        <f t="shared" ref="CC235" si="11701">IF(AND($U235&lt;&gt;$BZ$5,$U235&lt;=$BZ$6,$U235&lt;&gt;$BZ$7),1,0)</f>
        <v>0</v>
      </c>
      <c r="CD235" s="32">
        <f t="shared" ref="CD235" si="11702">IF(AND($Y235&lt;&gt;$BZ$5,$Y235&lt;=$BZ$6,$Y235&lt;&gt;$BZ$7),1,0)</f>
        <v>0</v>
      </c>
      <c r="CE235" s="32">
        <f t="shared" ref="CE235" si="11703">IF(AND($AG235&lt;&gt;$BZ$5,$AG235&lt;=$BZ$6,$AG235&lt;&gt;$BZ$7),1,0)</f>
        <v>0</v>
      </c>
      <c r="CF235" s="32">
        <f t="shared" ref="CF235" si="11704">IF(AND($AK235&lt;&gt;$BZ$5,$AK235&lt;=$BZ$6,$AK235&lt;&gt;$BZ$7),1,0)</f>
        <v>0</v>
      </c>
      <c r="CG235" s="32">
        <f t="shared" ref="CG235" si="11705">IF(AND($AS235&lt;&gt;$BZ$5,$AS235&lt;=$BZ$6,$AS235&lt;&gt;$BZ$7),1,0)</f>
        <v>0</v>
      </c>
      <c r="CH235" s="32">
        <f t="shared" ref="CH235" si="11706">IF(AND($AW235&lt;&gt;$BZ$5,$AW235&lt;=$BZ$6,$AW235&lt;&gt;$BZ$7),1,0)</f>
        <v>0</v>
      </c>
      <c r="CI235" s="32">
        <f t="shared" ref="CI235" si="11707">IF(AND($BE235&lt;&gt;$BZ$5,$BE235&lt;=$BZ$6,$BE235&lt;&gt;$BZ$7),1,0)</f>
        <v>0</v>
      </c>
      <c r="CJ235" s="32">
        <f t="shared" ref="CJ235" si="11708">IF(AND($BI235&lt;&gt;$BZ$5,$BI235&lt;=$BZ$6,$BI235&lt;&gt;$BZ$7),1,0)</f>
        <v>0</v>
      </c>
      <c r="CK235" s="32">
        <f t="shared" ref="CK235" si="11709">IF(AND($BQ235&lt;&gt;$BZ$5,$BQ235&lt;=$BZ$6,$BQ235&lt;&gt;$BZ$7),1,0)</f>
        <v>0</v>
      </c>
      <c r="CL235" s="32">
        <f t="shared" ref="CL235" si="11710">IF(AND($BU235&lt;&gt;$BZ$5,$BU235&lt;=$BZ$6,$BU235&lt;&gt;$BZ$7),1,0)</f>
        <v>0</v>
      </c>
      <c r="CO235" s="32">
        <f>IF(AND($M235&lt;&gt;$CN$5,$M235&lt;=$CN$6,$M235&lt;&gt;$CN$7),1,0)</f>
        <v>0</v>
      </c>
      <c r="CP235" s="32">
        <f>IF(AND($Q235&lt;&gt;$CN$5,$Q235&lt;=$CN$6,$Q235&lt;&gt;$CN$7),1,0)</f>
        <v>0</v>
      </c>
      <c r="CQ235" s="32">
        <f>IF(AND($U235&lt;&gt;$CN$5,$U235&lt;=$CN$6,$U235&lt;&gt;$CN$7),1,0)</f>
        <v>0</v>
      </c>
      <c r="CR235" s="32">
        <f>IF(AND($Y235&lt;&gt;$CN$5,$Y235&lt;=$CN$6,$Y235&lt;&gt;$CN$7),1,0)</f>
        <v>0</v>
      </c>
      <c r="CS235" s="32">
        <f>IF(AND($AG235&lt;&gt;$CN$5,$AG235&lt;=$CN$6,$AG235&lt;&gt;$CN$7),1,0)</f>
        <v>0</v>
      </c>
      <c r="CT235" s="32">
        <f>IF(AND($AK235&lt;&gt;$CN$5,$AK235&lt;=$CN$6,$AK235&lt;&gt;$CN$7),1,0)</f>
        <v>0</v>
      </c>
      <c r="CU235" s="32">
        <f>IF(AND($AS235&lt;&gt;$CN$5,$AS235&lt;=$CN$6,$AS235&lt;&gt;$CN$7),1,0)</f>
        <v>0</v>
      </c>
      <c r="CV235" s="32">
        <f>IF(AND($AW235&lt;&gt;$CN$5,$AW235&lt;=$CN$6,$AW235&lt;&gt;$CN$7),1,0)</f>
        <v>0</v>
      </c>
      <c r="CW235" s="32">
        <f>IF(AND($BE235&lt;&gt;$CN$5,$BE235&lt;=$CN$6,$BE235&lt;&gt;$CN$7),1,0)</f>
        <v>0</v>
      </c>
      <c r="CX235" s="32">
        <f>IF(AND($BI235&lt;&gt;$CN$5,$BI235&lt;=$CN$6,$BI235&lt;&gt;$CN$7),1,0)</f>
        <v>0</v>
      </c>
      <c r="CY235" s="32">
        <f>IF(AND($BQ235&lt;&gt;$CN$5,$BQ235&lt;=$CN$6,$BQ235&lt;&gt;$CN$7),1,0)</f>
        <v>0</v>
      </c>
      <c r="CZ235" s="32">
        <f>IF(AND($BU235&lt;&gt;$CN$5,$BU235&lt;=$CN$6,$BU235&lt;&gt;$CN$7),1,0)</f>
        <v>0</v>
      </c>
      <c r="DC235" s="32">
        <f>IF(AND($M235&lt;&gt;$DB$5,$M235&lt;=$DB$6,$M235&lt;&gt;$CN$7),1,0)</f>
        <v>0</v>
      </c>
      <c r="DD235" s="32">
        <f>IF(AND($Q235&lt;&gt;$DB$5,$Q235&lt;=$DB$6,$Q235&lt;&gt;$CN$7),1,0)</f>
        <v>0</v>
      </c>
      <c r="DE235" s="32">
        <f>IF(AND($U235&lt;&gt;$DB$5,$U235&lt;=$DB$6,$U235&lt;&gt;$CN$7),1,0)</f>
        <v>0</v>
      </c>
      <c r="DF235" s="32">
        <f>IF(AND($Y235&lt;&gt;$DB$5,$Y235&lt;=$DB$6,$Y235&lt;&gt;$CN$7),1,0)</f>
        <v>0</v>
      </c>
      <c r="DG235" s="32">
        <f>IF(AND($AG235&lt;&gt;$DB$5,$AG235&lt;=$DB$6,$AG235&lt;&gt;$CN$7),1,0)</f>
        <v>0</v>
      </c>
      <c r="DH235" s="32">
        <f>IF(AND($AK235&lt;&gt;$DB$5,$AK235&lt;=$DB$6,$AK235&lt;&gt;$CN$7),1,0)</f>
        <v>0</v>
      </c>
      <c r="DI235" s="32">
        <f>IF(AND($AS235&lt;&gt;$DB$5,$AS235&lt;=$DB$6,$AS235&lt;&gt;$CN$7),1,0)</f>
        <v>0</v>
      </c>
      <c r="DJ235" s="32">
        <f>IF(AND($AW235&lt;&gt;$DB$5,$AW235&lt;=$DB$6,$AW235&lt;&gt;$CN$7),1,0)</f>
        <v>0</v>
      </c>
      <c r="DK235" s="32">
        <f>IF(AND($BE235&lt;&gt;$DB$5,$BE235&lt;=$DB$6,$BE235&lt;&gt;$CN$7),1,0)</f>
        <v>0</v>
      </c>
      <c r="DL235" s="32">
        <f>IF(AND($BI235&lt;&gt;$DB$5,$BI235&lt;=$DB$6,$BI235&lt;&gt;$CN$7),1,0)</f>
        <v>0</v>
      </c>
      <c r="DM235" s="32">
        <f>IF(AND($BQ235&lt;&gt;$DB$5,$BQ235&lt;=$DB$6,$BQ235&lt;&gt;$CN$7),1,0)</f>
        <v>0</v>
      </c>
      <c r="DN235" s="32">
        <f>IF(AND($BU235&lt;&gt;$DB$5,$BU235&lt;=$DB$6,$BU235&lt;&gt;$CN$7),1,0)</f>
        <v>0</v>
      </c>
      <c r="DQ235" s="32">
        <f t="shared" ref="DQ235" si="11711">IF(AND($M235&lt;&gt;$DP$5,$M235&lt;=$DP$6,$M235&lt;&gt;$CN$7),1,0)</f>
        <v>0</v>
      </c>
      <c r="DR235" s="32">
        <f t="shared" ref="DR235" si="11712">IF(AND($Q235&lt;&gt;$DP$5,$Q235&lt;=$DP$6,$Q235&lt;&gt;$CN$7),1,0)</f>
        <v>0</v>
      </c>
      <c r="DS235" s="32">
        <f t="shared" ref="DS235" si="11713">IF(AND($U235&lt;&gt;$DP$5,$U235&lt;=$DP$6,$U235&lt;&gt;$CN$7),1,0)</f>
        <v>0</v>
      </c>
      <c r="DT235" s="32">
        <f t="shared" ref="DT235" si="11714">IF(AND($Y235&lt;&gt;$DP$5,$Y235&lt;=$DP$6,$Y235&lt;&gt;$CN$7),1,0)</f>
        <v>0</v>
      </c>
      <c r="DU235" s="32">
        <f t="shared" ref="DU235" si="11715">IF(AND($AG235&lt;&gt;$DP$5,$AG235&lt;=$DP$6,$AG235&lt;&gt;$CN$7),1,0)</f>
        <v>0</v>
      </c>
      <c r="DV235" s="32">
        <f t="shared" ref="DV235" si="11716">IF(AND($AK235&lt;&gt;$DP$5,$AK235&lt;=$DP$6,$AK235&lt;&gt;$CN$7),1,0)</f>
        <v>0</v>
      </c>
      <c r="DW235" s="32">
        <f t="shared" ref="DW235" si="11717">IF(AND($AS235&lt;&gt;$DP$5,$AS235&lt;=$DP$6,$AS235&lt;&gt;$CN$7),1,0)</f>
        <v>0</v>
      </c>
      <c r="DX235" s="32">
        <f t="shared" ref="DX235" si="11718">IF(AND($AW235&lt;&gt;$DP$5,$AW235&lt;=$DP$6,$AW235&lt;&gt;$CN$7),1,0)</f>
        <v>0</v>
      </c>
      <c r="DY235" s="32">
        <f t="shared" ref="DY235" si="11719">IF(AND($BE235&lt;&gt;$DP$5,$BE235&lt;=$DP$6,$BE235&lt;&gt;$CN$7),1,0)</f>
        <v>0</v>
      </c>
      <c r="DZ235" s="32">
        <f t="shared" ref="DZ235" si="11720">IF(AND($BI235&lt;&gt;$DP$5,$BI235&lt;=$DP$6,$BI235&lt;&gt;$CN$7),1,0)</f>
        <v>0</v>
      </c>
      <c r="EA235" s="32">
        <f t="shared" ref="EA235" si="11721">IF(AND($BQ235&lt;&gt;$DP$5,$BQ235&lt;=$DP$6,$BQ235&lt;&gt;$CN$7),1,0)</f>
        <v>0</v>
      </c>
      <c r="EB235" s="32">
        <f t="shared" ref="EB235" si="11722">IF(AND($BU235&lt;&gt;$DP$5,$BU235&lt;=$DP$6,$BU235&lt;&gt;$CN$7),1,0)</f>
        <v>0</v>
      </c>
      <c r="EE235" s="328">
        <f>IF(M235&lt;&gt;"",IF(M235&lt;=$ED$6,1,IF(L235&gt;$ED$6,0,NETWORKDAYS(L235,$ED$6,祭日リスト)/NETWORKDAYS(L235,M235,祭日リスト)))*$GG235*週間進捗報告書!$G$9,0)</f>
        <v>0</v>
      </c>
      <c r="EF235" s="328">
        <f>IF(Q235&lt;&gt;"",IF(Q235&lt;=$ED$6,1,IF(P235&gt;$ED$6,0,NETWORKDAYS(P235,$ED$6,祭日リスト)/NETWORKDAYS(P235,Q235,祭日リスト)))*$GG235*週間進捗報告書!$G$10,0)</f>
        <v>0</v>
      </c>
      <c r="EG235" s="328">
        <f>IF(U235&lt;&gt;"",IF(U235&lt;=$ED$6,1,IF(T235&gt;$ED$6,0,NETWORKDAYS(T235,$ED$6,祭日リスト)/NETWORKDAYS(T235,U235,祭日リスト)))*$GG235*週間進捗報告書!$G$11,0)</f>
        <v>0</v>
      </c>
      <c r="EH235" s="328">
        <f>IF(Y235&lt;&gt;"",IF(Y235&lt;=$ED$6,1,IF(X235&gt;$ED$6,0,NETWORKDAYS(X235,$ED$6,祭日リスト)/NETWORKDAYS(X235,Y235,祭日リスト)))*$GG235*週間進捗報告書!$G$12,0)</f>
        <v>0</v>
      </c>
      <c r="EI235" s="328">
        <f>IF(AG235&lt;&gt;"",IF(AG235&lt;=$ED$6,1,IF(AF235&gt;$ED$6,0,NETWORKDAYS(AF235,$ED$6,祭日リスト)/NETWORKDAYS(AF235,AG235,祭日リスト)))*$GG235*週間進捗報告書!$G$13,0)</f>
        <v>0</v>
      </c>
      <c r="EJ235" s="328">
        <f>IF(AK235&lt;&gt;"",IF(AK235&lt;=$ED$6,1,IF(AJ235&gt;$ED$6,0,NETWORKDAYS(AJ235,$ED$6,祭日リスト)/NETWORKDAYS(AJ235,AK235,祭日リスト)))*$GG235*週間進捗報告書!$G$14,0)</f>
        <v>0</v>
      </c>
      <c r="EK235" s="328">
        <f>IF(AS235&lt;&gt;"",IF(AS235&lt;=$ED$6,1,IF(AR235&gt;$ED$6,0,NETWORKDAYS(AR235,$ED$6,祭日リスト)/NETWORKDAYS(AR235,AS235,祭日リスト)))*$GG235*週間進捗報告書!$G$15,0)</f>
        <v>0</v>
      </c>
      <c r="EL235" s="328">
        <f>IF(AW235&lt;&gt;"",IF(AW235&lt;=$ED$6,1,IF(AV235&gt;$ED$6,0,NETWORKDAYS(AV235,$ED$6,祭日リスト)/NETWORKDAYS(AV235,AW235,祭日リスト)))*$GG235*週間進捗報告書!$G$16,0)</f>
        <v>0</v>
      </c>
      <c r="EM235" s="328">
        <f>IF(BE235&lt;&gt;"",IF(BE235&lt;=$ED$6,1,IF(BD235&gt;$ED$6,0,NETWORKDAYS(BD235,$ED$6,祭日リスト)/NETWORKDAYS(BD235,BE235,祭日リスト)))*$GG235*週間進捗報告書!$G$17,0)</f>
        <v>0</v>
      </c>
      <c r="EN235" s="328">
        <f>IF(BI235&lt;&gt;"",IF(BI235&lt;=$ED$6,1,IF(BH235&gt;$ED$6,0,NETWORKDAYS(BH235,$ED$6,祭日リスト)/NETWORKDAYS(BH235,BI235,祭日リスト)))*$GG235*週間進捗報告書!$G$18,0)</f>
        <v>0</v>
      </c>
      <c r="EO235" s="328">
        <f>IF(BQ235&lt;&gt;"",IF(BQ235&lt;=$ED$6,1,IF(BP235&gt;$ED$6,0,NETWORKDAYS(BP235,$ED$6,祭日リスト)/NETWORKDAYS(BP235,BQ235,祭日リスト)))*$GG235*週間進捗報告書!$G$19,0)</f>
        <v>0</v>
      </c>
      <c r="EP235" s="328">
        <f>IF(BU235&lt;&gt;"",IF(BU235&lt;=$ED$6,1,IF(BT235&gt;$ED$6,0,NETWORKDAYS(BT235,$ED$6,祭日リスト)/NETWORKDAYS(BT235,BU235,祭日リスト)))*$GG235*週間進捗報告書!$G$20,0)</f>
        <v>0</v>
      </c>
      <c r="ER235" s="547">
        <f t="shared" ref="ER235:FC235" si="11723">EE235-EE236</f>
        <v>0</v>
      </c>
      <c r="ES235" s="547">
        <f t="shared" si="11723"/>
        <v>0</v>
      </c>
      <c r="ET235" s="547">
        <f t="shared" si="11723"/>
        <v>0</v>
      </c>
      <c r="EU235" s="547">
        <f t="shared" si="11723"/>
        <v>0</v>
      </c>
      <c r="EV235" s="547">
        <f t="shared" si="11723"/>
        <v>0</v>
      </c>
      <c r="EW235" s="547">
        <f t="shared" si="11723"/>
        <v>0</v>
      </c>
      <c r="EX235" s="547">
        <f t="shared" si="11723"/>
        <v>0</v>
      </c>
      <c r="EY235" s="547">
        <f t="shared" si="11723"/>
        <v>0</v>
      </c>
      <c r="EZ235" s="547">
        <f t="shared" si="11723"/>
        <v>0</v>
      </c>
      <c r="FA235" s="547">
        <f t="shared" si="11723"/>
        <v>0</v>
      </c>
      <c r="FB235" s="547">
        <f t="shared" si="11723"/>
        <v>0</v>
      </c>
      <c r="FC235" s="547">
        <f t="shared" si="11723"/>
        <v>0</v>
      </c>
      <c r="FD235" s="547">
        <f t="shared" ref="FD235" si="11724">SUM(ER235:FC236)</f>
        <v>0</v>
      </c>
      <c r="FE235" s="333"/>
      <c r="FG235" s="32">
        <f>IF(AND($M235&lt;&gt;$FF$7),1,0)</f>
        <v>0</v>
      </c>
      <c r="FH235" s="32">
        <f>IF(AND($Q235&lt;&gt;$FF$7),1,0)</f>
        <v>0</v>
      </c>
      <c r="FI235" s="32">
        <f>IF(AND($U235&lt;&gt;$FF$7),1,0)</f>
        <v>0</v>
      </c>
      <c r="FJ235" s="32">
        <f>IF(AND($Y235&lt;&gt;$FF$7),1,0)</f>
        <v>0</v>
      </c>
      <c r="FK235" s="32">
        <f>IF(AND($AG235&lt;&gt;$FF$7),1,0)</f>
        <v>0</v>
      </c>
      <c r="FL235" s="32">
        <f>IF(AND($AK235&lt;&gt;$FF$7),1,0)</f>
        <v>0</v>
      </c>
      <c r="FM235" s="32">
        <f>IF(AND($AS235&lt;&gt;$FF$7),1,0)</f>
        <v>0</v>
      </c>
      <c r="FN235" s="32">
        <f>IF(AND($AW235&lt;&gt;$FF$7),1,0)</f>
        <v>0</v>
      </c>
      <c r="FO235" s="32">
        <f>IF(AND($BE235&lt;&gt;$FF$7),1,0)</f>
        <v>0</v>
      </c>
      <c r="FP235" s="32">
        <f>IF(AND($BI235&lt;&gt;$FF$7),1,0)</f>
        <v>0</v>
      </c>
      <c r="FQ235" s="32">
        <f>IF(AND($BQ235&lt;&gt;$FF$7),1,0)</f>
        <v>0</v>
      </c>
      <c r="FR235" s="32">
        <f>IF(AND($BU235&lt;&gt;$FF$7),1,0)</f>
        <v>0</v>
      </c>
      <c r="FU235" s="294">
        <f t="shared" ref="FU235" si="11725">IF($K235&lt;&gt;"NG",$GG235,0)</f>
        <v>0</v>
      </c>
      <c r="FV235" s="294">
        <f t="shared" ref="FV235" si="11726">IF($O235&lt;&gt;"NG",$GG235,0)</f>
        <v>0</v>
      </c>
      <c r="FW235" s="294">
        <f t="shared" ref="FW235" si="11727">IF($S235&lt;&gt;"NG",$GG235,0)</f>
        <v>0</v>
      </c>
      <c r="FX235" s="294">
        <f t="shared" ref="FX235" si="11728">IF($W235&lt;&gt;"NG",$GG235,0)</f>
        <v>0</v>
      </c>
      <c r="FY235" s="294">
        <f t="shared" ref="FY235" si="11729">IF($AE235&lt;&gt;"NG",$GG235,0)</f>
        <v>0</v>
      </c>
      <c r="FZ235" s="294">
        <f t="shared" ref="FZ235" si="11730">IF($AI235&lt;&gt;"NG",$GG235,0)</f>
        <v>0</v>
      </c>
      <c r="GA235" s="294">
        <f t="shared" ref="GA235" si="11731">IF($AQ235&lt;&gt;"NG",$GG235,0)</f>
        <v>0</v>
      </c>
      <c r="GB235" s="294">
        <f t="shared" ref="GB235" si="11732">IF($AU235&lt;&gt;"NG",$GG235,0)</f>
        <v>0</v>
      </c>
      <c r="GC235" s="294">
        <f t="shared" ref="GC235" si="11733">IF($BC235&lt;&gt;"NG",$GG235,0)</f>
        <v>0</v>
      </c>
      <c r="GD235" s="294">
        <f t="shared" ref="GD235" si="11734">IF($BG235&lt;&gt;"NG",$GG235,0)</f>
        <v>0</v>
      </c>
      <c r="GE235" s="294">
        <f t="shared" ref="GE235" si="11735">IF($BO235&lt;&gt;"NG",$GG235,0)</f>
        <v>0</v>
      </c>
      <c r="GF235" s="294">
        <f t="shared" ref="GF235" si="11736">IF($BS235&lt;&gt;"NG",$GG235,0)</f>
        <v>0</v>
      </c>
      <c r="GG235" s="294" t="e">
        <f>VLOOKUP($D235,リスト!$D:$S,15,FALSE)</f>
        <v>#N/A</v>
      </c>
      <c r="GH235" s="2" t="e">
        <f>INDEX(リスト!$V:$V,MATCH(中日程計画表!$D235,リスト!$D:$D,0))</f>
        <v>#N/A</v>
      </c>
      <c r="GI235" s="2" t="e">
        <f>INDEX(リスト!$A:$A,MATCH(中日程計画表!$D235,リスト!$D:$D,0))</f>
        <v>#N/A</v>
      </c>
      <c r="GJ235" s="2" t="e">
        <f>INDEX(リスト!$U:$U,MATCH(中日程計画表!$D235,リスト!$D:$D,0))</f>
        <v>#N/A</v>
      </c>
      <c r="GK235" s="5" t="e">
        <f>INDEX(リスト!$W:$W,MATCH(中日程計画表!$D235,リスト!$D:$D,0))</f>
        <v>#N/A</v>
      </c>
      <c r="GL235" s="2" t="s">
        <v>200</v>
      </c>
      <c r="GM235" s="296">
        <f>D235</f>
        <v>0</v>
      </c>
      <c r="GN235" s="296">
        <f>E235</f>
        <v>0</v>
      </c>
      <c r="GU235" s="460" t="str">
        <f t="shared" ref="GU235" si="11737">AE235</f>
        <v>NG</v>
      </c>
      <c r="GV235" s="460">
        <f t="shared" ref="GV235" si="11738">EI235</f>
        <v>0</v>
      </c>
      <c r="GW235" s="460">
        <f t="shared" ref="GW235" si="11739">EI236</f>
        <v>0</v>
      </c>
      <c r="GX235" s="462">
        <f t="shared" ref="GX235" si="11740">EV235</f>
        <v>0</v>
      </c>
      <c r="GY235" s="460" t="str">
        <f t="shared" ref="GY235" si="11741">AI235</f>
        <v>NG</v>
      </c>
      <c r="GZ235" s="460">
        <f t="shared" ref="GZ235" si="11742">EJ235</f>
        <v>0</v>
      </c>
      <c r="HA235" s="460">
        <f t="shared" ref="HA235" si="11743">EJ236</f>
        <v>0</v>
      </c>
      <c r="HB235" s="462">
        <f t="shared" ref="HB235" si="11744">EW235</f>
        <v>0</v>
      </c>
      <c r="HC235" s="460" t="str">
        <f t="shared" ref="HC235" si="11745">AQ235</f>
        <v>NG</v>
      </c>
      <c r="HD235" s="460">
        <f t="shared" ref="HD235" si="11746">EK235</f>
        <v>0</v>
      </c>
      <c r="HE235" s="460">
        <f t="shared" ref="HE235" si="11747">EK236</f>
        <v>0</v>
      </c>
      <c r="HF235" s="462">
        <f t="shared" ref="HF235" si="11748">EX235</f>
        <v>0</v>
      </c>
      <c r="HG235" s="460" t="str">
        <f t="shared" ref="HG235" si="11749">AU235</f>
        <v>NG</v>
      </c>
      <c r="HH235" s="460">
        <f t="shared" ref="HH235" si="11750">EL235</f>
        <v>0</v>
      </c>
      <c r="HI235" s="460">
        <f t="shared" ref="HI235" si="11751">EL236</f>
        <v>0</v>
      </c>
      <c r="HJ235" s="462">
        <f t="shared" ref="HJ235" si="11752">EY235</f>
        <v>0</v>
      </c>
      <c r="HK235" s="460" t="str">
        <f t="shared" ref="HK235" si="11753">BC235</f>
        <v>NG</v>
      </c>
      <c r="HL235" s="460">
        <f t="shared" ref="HL235" si="11754">EM235</f>
        <v>0</v>
      </c>
      <c r="HM235" s="460">
        <f t="shared" ref="HM235" si="11755">EM236</f>
        <v>0</v>
      </c>
      <c r="HN235" s="462">
        <f t="shared" ref="HN235" si="11756">EZ235</f>
        <v>0</v>
      </c>
      <c r="HO235" s="460" t="str">
        <f t="shared" ref="HO235" si="11757">BG235</f>
        <v>NG</v>
      </c>
      <c r="HP235" s="460">
        <f t="shared" ref="HP235" si="11758">EN235</f>
        <v>0</v>
      </c>
      <c r="HQ235" s="460">
        <f t="shared" ref="HQ235" si="11759">EN236</f>
        <v>0</v>
      </c>
      <c r="HR235" s="462">
        <f t="shared" ref="HR235" si="11760">FA235</f>
        <v>0</v>
      </c>
      <c r="HS235" s="332"/>
    </row>
    <row r="236" spans="1:227" ht="12" customHeight="1">
      <c r="A236" s="489"/>
      <c r="B236" s="487"/>
      <c r="C236" s="475"/>
      <c r="D236" s="485"/>
      <c r="E236" s="483"/>
      <c r="F236" s="317"/>
      <c r="G236" s="317"/>
      <c r="H236" s="317"/>
      <c r="I236" s="317"/>
      <c r="J236" s="316"/>
      <c r="K236" s="481"/>
      <c r="L236" s="77"/>
      <c r="M236" s="77"/>
      <c r="N236" s="471"/>
      <c r="O236" s="475"/>
      <c r="P236" s="77"/>
      <c r="Q236" s="77"/>
      <c r="R236" s="471"/>
      <c r="S236" s="475"/>
      <c r="T236" s="77"/>
      <c r="U236" s="77"/>
      <c r="V236" s="471"/>
      <c r="W236" s="473"/>
      <c r="X236" s="77"/>
      <c r="Y236" s="77"/>
      <c r="Z236" s="471"/>
      <c r="AA236" s="477"/>
      <c r="AB236" s="80"/>
      <c r="AC236" s="80"/>
      <c r="AD236" s="471"/>
      <c r="AE236" s="473"/>
      <c r="AF236" s="77"/>
      <c r="AG236" s="77"/>
      <c r="AH236" s="471"/>
      <c r="AI236" s="473"/>
      <c r="AJ236" s="77"/>
      <c r="AK236" s="77"/>
      <c r="AL236" s="471"/>
      <c r="AM236" s="477"/>
      <c r="AN236" s="80"/>
      <c r="AO236" s="80"/>
      <c r="AP236" s="471"/>
      <c r="AQ236" s="473"/>
      <c r="AR236" s="77"/>
      <c r="AS236" s="77"/>
      <c r="AT236" s="471"/>
      <c r="AU236" s="473"/>
      <c r="AV236" s="77"/>
      <c r="AW236" s="77"/>
      <c r="AX236" s="471"/>
      <c r="AY236" s="477"/>
      <c r="AZ236" s="80"/>
      <c r="BA236" s="80"/>
      <c r="BB236" s="471"/>
      <c r="BC236" s="475"/>
      <c r="BD236" s="77"/>
      <c r="BE236" s="77"/>
      <c r="BF236" s="471"/>
      <c r="BG236" s="473"/>
      <c r="BH236" s="77"/>
      <c r="BI236" s="77"/>
      <c r="BJ236" s="471"/>
      <c r="BK236" s="477"/>
      <c r="BL236" s="80"/>
      <c r="BM236" s="80"/>
      <c r="BN236" s="471"/>
      <c r="BO236" s="475"/>
      <c r="BP236" s="77"/>
      <c r="BQ236" s="77"/>
      <c r="BR236" s="471"/>
      <c r="BS236" s="473"/>
      <c r="BT236" s="77"/>
      <c r="BU236" s="77"/>
      <c r="BV236" s="471"/>
      <c r="BW236" s="469"/>
      <c r="BX236" s="467"/>
      <c r="BY236" s="490"/>
      <c r="CA236" s="19">
        <f t="shared" ref="CA236" si="11761">IF(AND($N235=1,$M236&lt;&gt;$BZ$7),1,0)</f>
        <v>0</v>
      </c>
      <c r="CB236" s="19">
        <f t="shared" ref="CB236" si="11762">IF(AND($R235=1,$Q236&lt;&gt;$BZ$7),1,0)</f>
        <v>0</v>
      </c>
      <c r="CC236" s="19">
        <f t="shared" ref="CC236" si="11763">IF(AND($V235=1,$U236&lt;&gt;$BZ$7),1,0)</f>
        <v>0</v>
      </c>
      <c r="CD236" s="19">
        <f t="shared" ref="CD236" si="11764">IF(AND($Z235=1,$Y236&lt;&gt;$BZ$7),1,0)</f>
        <v>0</v>
      </c>
      <c r="CE236" s="19">
        <f t="shared" ref="CE236" si="11765">IF(AND($AH235=1,$AG236&lt;&gt;$BZ$7),1,0)</f>
        <v>0</v>
      </c>
      <c r="CF236" s="19">
        <f t="shared" ref="CF236" si="11766">IF(AND($AL235=1,$AK236&lt;&gt;$BZ$7),1,0)</f>
        <v>0</v>
      </c>
      <c r="CG236" s="19">
        <f t="shared" ref="CG236" si="11767">IF(AND($AT235=1,$AS236&lt;&gt;$BZ$7),1,0)</f>
        <v>0</v>
      </c>
      <c r="CH236" s="19">
        <f t="shared" ref="CH236" si="11768">IF(AND($AX235=1,$AW236&lt;&gt;$BZ$7),1,0)</f>
        <v>0</v>
      </c>
      <c r="CI236" s="19">
        <f t="shared" ref="CI236" si="11769">IF(AND($BF235=1,$BE236&lt;&gt;$BZ$7),1,0)</f>
        <v>0</v>
      </c>
      <c r="CJ236" s="19">
        <f t="shared" ref="CJ236" si="11770">IF(AND($BJ235=1,$BI236&lt;&gt;$BZ$7),1,0)</f>
        <v>0</v>
      </c>
      <c r="CK236" s="19">
        <f t="shared" ref="CK236" si="11771">IF(AND($BR235=1,$BQ236&lt;&gt;$BZ$7),1,0)</f>
        <v>0</v>
      </c>
      <c r="CL236" s="19">
        <f t="shared" ref="CL236" si="11772">IF(AND($BV235=1,$BU236&lt;&gt;$BZ$7),1,0)</f>
        <v>0</v>
      </c>
      <c r="CO236" s="19">
        <f>IF(AND($M236&lt;&gt;$CN$7,$M236&lt;=$CN$6),1,0)</f>
        <v>0</v>
      </c>
      <c r="CP236" s="19">
        <f>IF(AND($Q236&lt;&gt;$CN$7,$Q236&lt;=$CN$6),1,0)</f>
        <v>0</v>
      </c>
      <c r="CQ236" s="19">
        <f>IF(AND($U236&lt;&gt;$CN$7,$U236&lt;=$CN$6),1,0)</f>
        <v>0</v>
      </c>
      <c r="CR236" s="19">
        <f>IF(AND($Y236&lt;&gt;$CN$7,$Y236&lt;=$CN$6),1,0)</f>
        <v>0</v>
      </c>
      <c r="CS236" s="19">
        <f>IF(AND($AG236&lt;&gt;$CN$7,$AG236&lt;=$CN$6),1,0)</f>
        <v>0</v>
      </c>
      <c r="CT236" s="19">
        <f>IF(AND($AK236&lt;&gt;$CN$7,$AK236&lt;=$CN$6),1,0)</f>
        <v>0</v>
      </c>
      <c r="CU236" s="19">
        <f>IF(AND($AS236&lt;&gt;$CN$7,$AS236&lt;=$CN$6),1,0)</f>
        <v>0</v>
      </c>
      <c r="CV236" s="19">
        <f>IF(AND($AW236&lt;&gt;$CN$7,$AW236&lt;=$CN$6),1,0)</f>
        <v>0</v>
      </c>
      <c r="CW236" s="19">
        <f>IF(AND($BE236&lt;&gt;$CN$7,$BE236&lt;=$CN$6),1,0)</f>
        <v>0</v>
      </c>
      <c r="CX236" s="19">
        <f>IF(AND($BI236&lt;&gt;$CN$7,$BI236&lt;=$CN$6),1,0)</f>
        <v>0</v>
      </c>
      <c r="CY236" s="19">
        <f>IF(AND($BQ236&lt;&gt;$CN$7,$BQ236&lt;=$CN$6),1,0)</f>
        <v>0</v>
      </c>
      <c r="CZ236" s="19">
        <f>IF(AND($BU236&lt;&gt;$CN$7,$BU236&lt;=$CN$6),1,0)</f>
        <v>0</v>
      </c>
      <c r="DC236" s="19">
        <f>IF($N235=1,1,0)</f>
        <v>0</v>
      </c>
      <c r="DD236" s="19">
        <f>IF($R235=1,1,0)</f>
        <v>0</v>
      </c>
      <c r="DE236" s="19">
        <f>IF($V235=1,1,0)</f>
        <v>0</v>
      </c>
      <c r="DF236" s="19">
        <f>IF($Z235=1,1,0)</f>
        <v>0</v>
      </c>
      <c r="DG236" s="19">
        <f>IF($AH235=1,1,0)</f>
        <v>0</v>
      </c>
      <c r="DH236" s="19">
        <f>IF($AL235=1,1,0)</f>
        <v>0</v>
      </c>
      <c r="DI236" s="19">
        <f>IF($AT235=1,1,0)</f>
        <v>0</v>
      </c>
      <c r="DJ236" s="19">
        <f>IF($AX235=1,1,0)</f>
        <v>0</v>
      </c>
      <c r="DK236" s="19">
        <f>IF($BF235=1,1,0)</f>
        <v>0</v>
      </c>
      <c r="DL236" s="19">
        <f>IF($BJ235=1,1,0)</f>
        <v>0</v>
      </c>
      <c r="DM236" s="19">
        <f>IF($BR235=1,1,0)</f>
        <v>0</v>
      </c>
      <c r="DN236" s="19">
        <f>IF($BV235=1,1,0)</f>
        <v>0</v>
      </c>
      <c r="DQ236" s="19">
        <f t="shared" ref="DQ236" si="11773">IF($N235=1,1,0)</f>
        <v>0</v>
      </c>
      <c r="DR236" s="19">
        <f t="shared" ref="DR236" si="11774">IF($R235=1,1,0)</f>
        <v>0</v>
      </c>
      <c r="DS236" s="19">
        <f t="shared" ref="DS236" si="11775">IF($V235=1,1,0)</f>
        <v>0</v>
      </c>
      <c r="DT236" s="19">
        <f t="shared" ref="DT236" si="11776">IF($Z235=1,1,0)</f>
        <v>0</v>
      </c>
      <c r="DU236" s="19">
        <f t="shared" ref="DU236" si="11777">IF($AH235=1,1,0)</f>
        <v>0</v>
      </c>
      <c r="DV236" s="19">
        <f t="shared" ref="DV236" si="11778">IF($AL235=1,1,0)</f>
        <v>0</v>
      </c>
      <c r="DW236" s="19">
        <f t="shared" ref="DW236" si="11779">IF($AT235=1,1,0)</f>
        <v>0</v>
      </c>
      <c r="DX236" s="19">
        <f t="shared" ref="DX236" si="11780">IF($AX235=1,1,0)</f>
        <v>0</v>
      </c>
      <c r="DY236" s="19">
        <f t="shared" ref="DY236" si="11781">IF($BF235=1,1,0)</f>
        <v>0</v>
      </c>
      <c r="DZ236" s="19">
        <f t="shared" ref="DZ236" si="11782">IF($BJ235=1,1,0)</f>
        <v>0</v>
      </c>
      <c r="EA236" s="19">
        <f t="shared" ref="EA236" si="11783">IF($BR235=1,1,0)</f>
        <v>0</v>
      </c>
      <c r="EB236" s="19">
        <f t="shared" ref="EB236" si="11784">IF($BV235=1,1,0)</f>
        <v>0</v>
      </c>
      <c r="EE236" s="329">
        <f>N235*$FU236*週間進捗報告書!$G$9</f>
        <v>0</v>
      </c>
      <c r="EF236" s="329">
        <f>R235*$FV236*週間進捗報告書!$G$10</f>
        <v>0</v>
      </c>
      <c r="EG236" s="329">
        <f>V235*$FW236*週間進捗報告書!$G$11</f>
        <v>0</v>
      </c>
      <c r="EH236" s="329">
        <f>Z235*$FX236*週間進捗報告書!$G$12</f>
        <v>0</v>
      </c>
      <c r="EI236" s="329">
        <f>AH235*$FY236*週間進捗報告書!$G$13</f>
        <v>0</v>
      </c>
      <c r="EJ236" s="329">
        <f>AL235*$FZ236*週間進捗報告書!$G$14</f>
        <v>0</v>
      </c>
      <c r="EK236" s="329">
        <f>AT235*$GA236*週間進捗報告書!$G$15</f>
        <v>0</v>
      </c>
      <c r="EL236" s="329">
        <f>AX235*$GB236*週間進捗報告書!$G$16</f>
        <v>0</v>
      </c>
      <c r="EM236" s="329">
        <f>BF235*$GC236*週間進捗報告書!$G$17</f>
        <v>0</v>
      </c>
      <c r="EN236" s="329">
        <f>BJ235*$GD236*週間進捗報告書!$G$18</f>
        <v>0</v>
      </c>
      <c r="EO236" s="329">
        <f>BR235*$GE236*週間進捗報告書!$G$19</f>
        <v>0</v>
      </c>
      <c r="EP236" s="329">
        <f>BV235*$GF236*週間進捗報告書!$G$20</f>
        <v>0</v>
      </c>
      <c r="ER236" s="547"/>
      <c r="ES236" s="547"/>
      <c r="ET236" s="547"/>
      <c r="EU236" s="547"/>
      <c r="EV236" s="547"/>
      <c r="EW236" s="547"/>
      <c r="EX236" s="547"/>
      <c r="EY236" s="547"/>
      <c r="EZ236" s="547"/>
      <c r="FA236" s="547"/>
      <c r="FB236" s="547"/>
      <c r="FC236" s="547"/>
      <c r="FD236" s="547"/>
      <c r="FE236" s="332"/>
      <c r="FG236" s="19"/>
      <c r="FH236" s="19"/>
      <c r="FI236" s="19"/>
      <c r="FJ236" s="19"/>
      <c r="FK236" s="19"/>
      <c r="FL236" s="19"/>
      <c r="FM236" s="19"/>
      <c r="FN236" s="19"/>
      <c r="FO236" s="19"/>
      <c r="FP236" s="19"/>
      <c r="FQ236" s="19"/>
      <c r="FR236" s="19"/>
      <c r="FU236" s="295">
        <f t="shared" ref="FU236" si="11785">FU235</f>
        <v>0</v>
      </c>
      <c r="FV236" s="295">
        <f t="shared" ref="FV236" si="11786">FV235</f>
        <v>0</v>
      </c>
      <c r="FW236" s="295">
        <f t="shared" ref="FW236" si="11787">FW235</f>
        <v>0</v>
      </c>
      <c r="FX236" s="295">
        <f t="shared" ref="FX236" si="11788">FX235</f>
        <v>0</v>
      </c>
      <c r="FY236" s="295">
        <f t="shared" ref="FY236" si="11789">FY235</f>
        <v>0</v>
      </c>
      <c r="FZ236" s="295">
        <f t="shared" ref="FZ236" si="11790">FZ235</f>
        <v>0</v>
      </c>
      <c r="GA236" s="295">
        <f t="shared" ref="GA236" si="11791">GA235</f>
        <v>0</v>
      </c>
      <c r="GB236" s="295">
        <f t="shared" ref="GB236" si="11792">GB235</f>
        <v>0</v>
      </c>
      <c r="GC236" s="295">
        <f t="shared" ref="GC236" si="11793">GC235</f>
        <v>0</v>
      </c>
      <c r="GD236" s="295">
        <f t="shared" ref="GD236" si="11794">GD235</f>
        <v>0</v>
      </c>
      <c r="GE236" s="295">
        <f t="shared" ref="GE236" si="11795">GE235</f>
        <v>0</v>
      </c>
      <c r="GF236" s="295">
        <f t="shared" ref="GF236" si="11796">GF235</f>
        <v>0</v>
      </c>
      <c r="GG236" s="295" t="e">
        <f t="shared" ref="GG236" si="11797">GG235</f>
        <v>#N/A</v>
      </c>
      <c r="GH236" s="2" t="e">
        <f>INDEX(リスト!$V:$V,MATCH(中日程計画表!$D235,リスト!$D:$D,0))</f>
        <v>#N/A</v>
      </c>
      <c r="GI236" s="2" t="e">
        <f>INDEX(リスト!$A:$A,MATCH(中日程計画表!$D235,リスト!$D:$D,0))</f>
        <v>#N/A</v>
      </c>
      <c r="GJ236" s="2" t="e">
        <f>INDEX(リスト!$U:$U,MATCH(中日程計画表!$D235,リスト!$D:$D,0))</f>
        <v>#N/A</v>
      </c>
      <c r="GK236" s="5" t="e">
        <f>INDEX(リスト!$W:$W,MATCH(中日程計画表!$D235,リスト!$D:$D,0))</f>
        <v>#N/A</v>
      </c>
      <c r="GL236" s="2" t="s">
        <v>201</v>
      </c>
      <c r="GM236" s="296">
        <f t="shared" ref="GM236" si="11798">GM235</f>
        <v>0</v>
      </c>
      <c r="GN236" s="296">
        <f t="shared" ref="GN236" si="11799">GN235</f>
        <v>0</v>
      </c>
      <c r="GU236" s="461"/>
      <c r="GV236" s="460"/>
      <c r="GW236" s="460"/>
      <c r="GX236" s="461"/>
      <c r="GY236" s="461"/>
      <c r="GZ236" s="460"/>
      <c r="HA236" s="460"/>
      <c r="HB236" s="461"/>
      <c r="HC236" s="461"/>
      <c r="HD236" s="460"/>
      <c r="HE236" s="460"/>
      <c r="HF236" s="461"/>
      <c r="HG236" s="461"/>
      <c r="HH236" s="460"/>
      <c r="HI236" s="460"/>
      <c r="HJ236" s="461"/>
      <c r="HK236" s="461"/>
      <c r="HL236" s="460"/>
      <c r="HM236" s="460"/>
      <c r="HN236" s="461"/>
      <c r="HO236" s="461"/>
      <c r="HP236" s="460"/>
      <c r="HQ236" s="460"/>
      <c r="HR236" s="461"/>
      <c r="HS236" s="4"/>
    </row>
    <row r="237" spans="1:227" ht="12" customHeight="1">
      <c r="A237" s="488" t="str">
        <f t="shared" ref="A237" ca="1" si="11800">INDIRECT("リスト!A"&amp;B237+6)</f>
        <v/>
      </c>
      <c r="B237" s="486">
        <f t="shared" ref="B237" si="11801">ROUNDDOWN((ROW()-6)/2,0)+1</f>
        <v>116</v>
      </c>
      <c r="C237" s="474" t="str">
        <f>機能グループ名</f>
        <v/>
      </c>
      <c r="D237" s="484">
        <f>機能ID</f>
        <v>0</v>
      </c>
      <c r="E237" s="482">
        <f>機能名</f>
        <v>0</v>
      </c>
      <c r="F237" s="315"/>
      <c r="G237" s="315"/>
      <c r="H237" s="315"/>
      <c r="I237" s="315"/>
      <c r="J237" s="316"/>
      <c r="K237" s="480" t="str">
        <f>担当者_SR</f>
        <v>NG</v>
      </c>
      <c r="L237" s="76"/>
      <c r="M237" s="76"/>
      <c r="N237" s="470"/>
      <c r="O237" s="474" t="str">
        <f>担当者_SRR</f>
        <v>NG</v>
      </c>
      <c r="P237" s="76"/>
      <c r="Q237" s="76"/>
      <c r="R237" s="470"/>
      <c r="S237" s="474" t="str">
        <f>担当者_DS</f>
        <v>NG</v>
      </c>
      <c r="T237" s="76"/>
      <c r="U237" s="76"/>
      <c r="V237" s="470"/>
      <c r="W237" s="472" t="str">
        <f>担当者_DSR</f>
        <v>NG</v>
      </c>
      <c r="X237" s="76"/>
      <c r="Y237" s="76"/>
      <c r="Z237" s="470"/>
      <c r="AA237" s="476"/>
      <c r="AB237" s="79"/>
      <c r="AC237" s="79"/>
      <c r="AD237" s="470">
        <f>IF(AC238 &lt;&gt; "",1,0)</f>
        <v>0</v>
      </c>
      <c r="AE237" s="472" t="str">
        <f>担当者_CD</f>
        <v>NG</v>
      </c>
      <c r="AF237" s="76"/>
      <c r="AG237" s="76"/>
      <c r="AH237" s="470"/>
      <c r="AI237" s="472" t="str">
        <f>担当者_DD</f>
        <v>NG</v>
      </c>
      <c r="AJ237" s="76"/>
      <c r="AK237" s="76"/>
      <c r="AL237" s="470"/>
      <c r="AM237" s="476"/>
      <c r="AN237" s="79"/>
      <c r="AO237" s="79"/>
      <c r="AP237" s="470">
        <f>IF(AO238 &lt;&gt; "",1,0)</f>
        <v>0</v>
      </c>
      <c r="AQ237" s="472" t="str">
        <f>担当者_MCL</f>
        <v>NG</v>
      </c>
      <c r="AR237" s="76"/>
      <c r="AS237" s="76"/>
      <c r="AT237" s="470"/>
      <c r="AU237" s="472" t="str">
        <f>担当者_MCLR</f>
        <v>NG</v>
      </c>
      <c r="AV237" s="76"/>
      <c r="AW237" s="76"/>
      <c r="AX237" s="470"/>
      <c r="AY237" s="476"/>
      <c r="AZ237" s="79"/>
      <c r="BA237" s="79"/>
      <c r="BB237" s="470">
        <f>IF(BA238 &lt;&gt; "",1,0)</f>
        <v>0</v>
      </c>
      <c r="BC237" s="474" t="str">
        <f>担当者_MT</f>
        <v>NG</v>
      </c>
      <c r="BD237" s="76"/>
      <c r="BE237" s="76"/>
      <c r="BF237" s="470"/>
      <c r="BG237" s="472" t="str">
        <f>担当者_M検</f>
        <v>NG</v>
      </c>
      <c r="BH237" s="76"/>
      <c r="BI237" s="76"/>
      <c r="BJ237" s="470"/>
      <c r="BK237" s="476"/>
      <c r="BL237" s="79"/>
      <c r="BM237" s="79"/>
      <c r="BN237" s="470">
        <v>0</v>
      </c>
      <c r="BO237" s="474" t="str">
        <f>担当者_モテ</f>
        <v>NG</v>
      </c>
      <c r="BP237" s="76"/>
      <c r="BQ237" s="76"/>
      <c r="BR237" s="470"/>
      <c r="BS237" s="472" t="str">
        <f>担当者_モテR</f>
        <v>NG</v>
      </c>
      <c r="BT237" s="76"/>
      <c r="BU237" s="76"/>
      <c r="BV237" s="470"/>
      <c r="BW237" s="468">
        <f t="shared" ref="BW237" si="11802">IFERROR(SUM(IF(K237&lt;&gt;"NG",N237*K$1,0),IF(O237&lt;&gt;"NG",R237*O$1,0),IF(S237&lt;&gt;"NG",V237*S$1,0),IF(W237&lt;&gt;"NG",Z237*W$1,0),IF(AA237&lt;&gt;"NG",AD237*AA$1,0),IF(AE237&lt;&gt;"NG",AH237*AE$1,0),IF(AI237&lt;&gt;"NG",AL237*AI$1,0),IF(AM237&lt;&gt;"NG",AP237*AM$1,0),IF(AQ237&lt;&gt;"NG",AT237*AQ$1,0),IF(AU237&lt;&gt;"NG",AX237*AU$1,0),IF(AY237&lt;&gt;"NG",BB237*AY$1,0),IF(BC237&lt;&gt;"NG",BF237*BC$1,0),IF(BG237&lt;&gt;"NG",BJ237*BG$1,0),IF(BK237&lt;&gt;"NG",BN237*BK$1,0),IF(BO237&lt;&gt;"NG",BR237*BO$1,0),IF(BS237&lt;&gt;"NG",BV237*BS$1,0))/SUM(IF(K237&lt;&gt;"NG",K$1,0),IF(O237&lt;&gt;"NG",O$1,0),IF(S237&lt;&gt;"NG",S$1,0),IF(W237&lt;&gt;"NG",W$1,0),IF(AA237&lt;&gt;"NG",AA$1,0),IF(AE237&lt;&gt;"NG",AE$1,0),IF(AI237&lt;&gt;"NG",AI$1,0),IF(AM237&lt;&gt;"NG",AM$1,0),IF(AQ237&lt;&gt;"NG",AQ$1,0),IF(AU237&lt;&gt;"NG",AU$1,0),IF(AY237&lt;&gt;"NG",AY$1,0),IF(BC237&lt;&gt;"NG",BC$1,0),IF(BG237&lt;&gt;"NG",BG$1,0),IF(BK237&lt;&gt;"NG",BK$1,0),IF(BO237&lt;&gt;"NG",BO$1,0),IF(BS237&lt;&gt;"NG",BS$1,0)),0)</f>
        <v>0</v>
      </c>
      <c r="BX237" s="466"/>
      <c r="BY237" s="490"/>
      <c r="BZ237" s="5"/>
      <c r="CA237" s="32">
        <f t="shared" ref="CA237" si="11803">IF(AND($M237&lt;&gt;$BZ$5,$M237&lt;=$BZ$6,$M237&lt;&gt;$BZ$7),1,0)</f>
        <v>0</v>
      </c>
      <c r="CB237" s="32">
        <f t="shared" ref="CB237" si="11804">IF(AND($Q237&lt;&gt;$BZ$5,$Q237&lt;=$BZ$6,$Q237&lt;&gt;$BZ$7),1,0)</f>
        <v>0</v>
      </c>
      <c r="CC237" s="32">
        <f t="shared" ref="CC237" si="11805">IF(AND($U237&lt;&gt;$BZ$5,$U237&lt;=$BZ$6,$U237&lt;&gt;$BZ$7),1,0)</f>
        <v>0</v>
      </c>
      <c r="CD237" s="32">
        <f t="shared" ref="CD237" si="11806">IF(AND($Y237&lt;&gt;$BZ$5,$Y237&lt;=$BZ$6,$Y237&lt;&gt;$BZ$7),1,0)</f>
        <v>0</v>
      </c>
      <c r="CE237" s="32">
        <f t="shared" ref="CE237" si="11807">IF(AND($AG237&lt;&gt;$BZ$5,$AG237&lt;=$BZ$6,$AG237&lt;&gt;$BZ$7),1,0)</f>
        <v>0</v>
      </c>
      <c r="CF237" s="32">
        <f t="shared" ref="CF237" si="11808">IF(AND($AK237&lt;&gt;$BZ$5,$AK237&lt;=$BZ$6,$AK237&lt;&gt;$BZ$7),1,0)</f>
        <v>0</v>
      </c>
      <c r="CG237" s="32">
        <f t="shared" ref="CG237" si="11809">IF(AND($AS237&lt;&gt;$BZ$5,$AS237&lt;=$BZ$6,$AS237&lt;&gt;$BZ$7),1,0)</f>
        <v>0</v>
      </c>
      <c r="CH237" s="32">
        <f t="shared" ref="CH237" si="11810">IF(AND($AW237&lt;&gt;$BZ$5,$AW237&lt;=$BZ$6,$AW237&lt;&gt;$BZ$7),1,0)</f>
        <v>0</v>
      </c>
      <c r="CI237" s="32">
        <f t="shared" ref="CI237" si="11811">IF(AND($BE237&lt;&gt;$BZ$5,$BE237&lt;=$BZ$6,$BE237&lt;&gt;$BZ$7),1,0)</f>
        <v>0</v>
      </c>
      <c r="CJ237" s="32">
        <f t="shared" ref="CJ237" si="11812">IF(AND($BI237&lt;&gt;$BZ$5,$BI237&lt;=$BZ$6,$BI237&lt;&gt;$BZ$7),1,0)</f>
        <v>0</v>
      </c>
      <c r="CK237" s="32">
        <f t="shared" ref="CK237" si="11813">IF(AND($BQ237&lt;&gt;$BZ$5,$BQ237&lt;=$BZ$6,$BQ237&lt;&gt;$BZ$7),1,0)</f>
        <v>0</v>
      </c>
      <c r="CL237" s="32">
        <f t="shared" ref="CL237" si="11814">IF(AND($BU237&lt;&gt;$BZ$5,$BU237&lt;=$BZ$6,$BU237&lt;&gt;$BZ$7),1,0)</f>
        <v>0</v>
      </c>
      <c r="CO237" s="32">
        <f>IF(AND($M237&lt;&gt;$CN$5,$M237&lt;=$CN$6,$M237&lt;&gt;$CN$7),1,0)</f>
        <v>0</v>
      </c>
      <c r="CP237" s="32">
        <f>IF(AND($Q237&lt;&gt;$CN$5,$Q237&lt;=$CN$6,$Q237&lt;&gt;$CN$7),1,0)</f>
        <v>0</v>
      </c>
      <c r="CQ237" s="32">
        <f>IF(AND($U237&lt;&gt;$CN$5,$U237&lt;=$CN$6,$U237&lt;&gt;$CN$7),1,0)</f>
        <v>0</v>
      </c>
      <c r="CR237" s="32">
        <f>IF(AND($Y237&lt;&gt;$CN$5,$Y237&lt;=$CN$6,$Y237&lt;&gt;$CN$7),1,0)</f>
        <v>0</v>
      </c>
      <c r="CS237" s="32">
        <f>IF(AND($AG237&lt;&gt;$CN$5,$AG237&lt;=$CN$6,$AG237&lt;&gt;$CN$7),1,0)</f>
        <v>0</v>
      </c>
      <c r="CT237" s="32">
        <f>IF(AND($AK237&lt;&gt;$CN$5,$AK237&lt;=$CN$6,$AK237&lt;&gt;$CN$7),1,0)</f>
        <v>0</v>
      </c>
      <c r="CU237" s="32">
        <f>IF(AND($AS237&lt;&gt;$CN$5,$AS237&lt;=$CN$6,$AS237&lt;&gt;$CN$7),1,0)</f>
        <v>0</v>
      </c>
      <c r="CV237" s="32">
        <f>IF(AND($AW237&lt;&gt;$CN$5,$AW237&lt;=$CN$6,$AW237&lt;&gt;$CN$7),1,0)</f>
        <v>0</v>
      </c>
      <c r="CW237" s="32">
        <f>IF(AND($BE237&lt;&gt;$CN$5,$BE237&lt;=$CN$6,$BE237&lt;&gt;$CN$7),1,0)</f>
        <v>0</v>
      </c>
      <c r="CX237" s="32">
        <f>IF(AND($BI237&lt;&gt;$CN$5,$BI237&lt;=$CN$6,$BI237&lt;&gt;$CN$7),1,0)</f>
        <v>0</v>
      </c>
      <c r="CY237" s="32">
        <f>IF(AND($BQ237&lt;&gt;$CN$5,$BQ237&lt;=$CN$6,$BQ237&lt;&gt;$CN$7),1,0)</f>
        <v>0</v>
      </c>
      <c r="CZ237" s="32">
        <f>IF(AND($BU237&lt;&gt;$CN$5,$BU237&lt;=$CN$6,$BU237&lt;&gt;$CN$7),1,0)</f>
        <v>0</v>
      </c>
      <c r="DC237" s="32">
        <f>IF(AND($M237&lt;&gt;$DB$5,$M237&lt;=$DB$6,$M237&lt;&gt;$CN$7),1,0)</f>
        <v>0</v>
      </c>
      <c r="DD237" s="32">
        <f>IF(AND($Q237&lt;&gt;$DB$5,$Q237&lt;=$DB$6,$Q237&lt;&gt;$CN$7),1,0)</f>
        <v>0</v>
      </c>
      <c r="DE237" s="32">
        <f>IF(AND($U237&lt;&gt;$DB$5,$U237&lt;=$DB$6,$U237&lt;&gt;$CN$7),1,0)</f>
        <v>0</v>
      </c>
      <c r="DF237" s="32">
        <f>IF(AND($Y237&lt;&gt;$DB$5,$Y237&lt;=$DB$6,$Y237&lt;&gt;$CN$7),1,0)</f>
        <v>0</v>
      </c>
      <c r="DG237" s="32">
        <f>IF(AND($AG237&lt;&gt;$DB$5,$AG237&lt;=$DB$6,$AG237&lt;&gt;$CN$7),1,0)</f>
        <v>0</v>
      </c>
      <c r="DH237" s="32">
        <f>IF(AND($AK237&lt;&gt;$DB$5,$AK237&lt;=$DB$6,$AK237&lt;&gt;$CN$7),1,0)</f>
        <v>0</v>
      </c>
      <c r="DI237" s="32">
        <f>IF(AND($AS237&lt;&gt;$DB$5,$AS237&lt;=$DB$6,$AS237&lt;&gt;$CN$7),1,0)</f>
        <v>0</v>
      </c>
      <c r="DJ237" s="32">
        <f>IF(AND($AW237&lt;&gt;$DB$5,$AW237&lt;=$DB$6,$AW237&lt;&gt;$CN$7),1,0)</f>
        <v>0</v>
      </c>
      <c r="DK237" s="32">
        <f>IF(AND($BE237&lt;&gt;$DB$5,$BE237&lt;=$DB$6,$BE237&lt;&gt;$CN$7),1,0)</f>
        <v>0</v>
      </c>
      <c r="DL237" s="32">
        <f>IF(AND($BI237&lt;&gt;$DB$5,$BI237&lt;=$DB$6,$BI237&lt;&gt;$CN$7),1,0)</f>
        <v>0</v>
      </c>
      <c r="DM237" s="32">
        <f>IF(AND($BQ237&lt;&gt;$DB$5,$BQ237&lt;=$DB$6,$BQ237&lt;&gt;$CN$7),1,0)</f>
        <v>0</v>
      </c>
      <c r="DN237" s="32">
        <f>IF(AND($BU237&lt;&gt;$DB$5,$BU237&lt;=$DB$6,$BU237&lt;&gt;$CN$7),1,0)</f>
        <v>0</v>
      </c>
      <c r="DQ237" s="32">
        <f t="shared" ref="DQ237" si="11815">IF(AND($M237&lt;&gt;$DP$5,$M237&lt;=$DP$6,$M237&lt;&gt;$CN$7),1,0)</f>
        <v>0</v>
      </c>
      <c r="DR237" s="32">
        <f t="shared" ref="DR237" si="11816">IF(AND($Q237&lt;&gt;$DP$5,$Q237&lt;=$DP$6,$Q237&lt;&gt;$CN$7),1,0)</f>
        <v>0</v>
      </c>
      <c r="DS237" s="32">
        <f t="shared" ref="DS237" si="11817">IF(AND($U237&lt;&gt;$DP$5,$U237&lt;=$DP$6,$U237&lt;&gt;$CN$7),1,0)</f>
        <v>0</v>
      </c>
      <c r="DT237" s="32">
        <f t="shared" ref="DT237" si="11818">IF(AND($Y237&lt;&gt;$DP$5,$Y237&lt;=$DP$6,$Y237&lt;&gt;$CN$7),1,0)</f>
        <v>0</v>
      </c>
      <c r="DU237" s="32">
        <f t="shared" ref="DU237" si="11819">IF(AND($AG237&lt;&gt;$DP$5,$AG237&lt;=$DP$6,$AG237&lt;&gt;$CN$7),1,0)</f>
        <v>0</v>
      </c>
      <c r="DV237" s="32">
        <f t="shared" ref="DV237" si="11820">IF(AND($AK237&lt;&gt;$DP$5,$AK237&lt;=$DP$6,$AK237&lt;&gt;$CN$7),1,0)</f>
        <v>0</v>
      </c>
      <c r="DW237" s="32">
        <f t="shared" ref="DW237" si="11821">IF(AND($AS237&lt;&gt;$DP$5,$AS237&lt;=$DP$6,$AS237&lt;&gt;$CN$7),1,0)</f>
        <v>0</v>
      </c>
      <c r="DX237" s="32">
        <f t="shared" ref="DX237" si="11822">IF(AND($AW237&lt;&gt;$DP$5,$AW237&lt;=$DP$6,$AW237&lt;&gt;$CN$7),1,0)</f>
        <v>0</v>
      </c>
      <c r="DY237" s="32">
        <f t="shared" ref="DY237" si="11823">IF(AND($BE237&lt;&gt;$DP$5,$BE237&lt;=$DP$6,$BE237&lt;&gt;$CN$7),1,0)</f>
        <v>0</v>
      </c>
      <c r="DZ237" s="32">
        <f t="shared" ref="DZ237" si="11824">IF(AND($BI237&lt;&gt;$DP$5,$BI237&lt;=$DP$6,$BI237&lt;&gt;$CN$7),1,0)</f>
        <v>0</v>
      </c>
      <c r="EA237" s="32">
        <f t="shared" ref="EA237" si="11825">IF(AND($BQ237&lt;&gt;$DP$5,$BQ237&lt;=$DP$6,$BQ237&lt;&gt;$CN$7),1,0)</f>
        <v>0</v>
      </c>
      <c r="EB237" s="32">
        <f t="shared" ref="EB237" si="11826">IF(AND($BU237&lt;&gt;$DP$5,$BU237&lt;=$DP$6,$BU237&lt;&gt;$CN$7),1,0)</f>
        <v>0</v>
      </c>
      <c r="EE237" s="328">
        <f>IF(M237&lt;&gt;"",IF(M237&lt;=$ED$6,1,IF(L237&gt;$ED$6,0,NETWORKDAYS(L237,$ED$6,祭日リスト)/NETWORKDAYS(L237,M237,祭日リスト)))*$GG237*週間進捗報告書!$G$9,0)</f>
        <v>0</v>
      </c>
      <c r="EF237" s="328">
        <f>IF(Q237&lt;&gt;"",IF(Q237&lt;=$ED$6,1,IF(P237&gt;$ED$6,0,NETWORKDAYS(P237,$ED$6,祭日リスト)/NETWORKDAYS(P237,Q237,祭日リスト)))*$GG237*週間進捗報告書!$G$10,0)</f>
        <v>0</v>
      </c>
      <c r="EG237" s="328">
        <f>IF(U237&lt;&gt;"",IF(U237&lt;=$ED$6,1,IF(T237&gt;$ED$6,0,NETWORKDAYS(T237,$ED$6,祭日リスト)/NETWORKDAYS(T237,U237,祭日リスト)))*$GG237*週間進捗報告書!$G$11,0)</f>
        <v>0</v>
      </c>
      <c r="EH237" s="328">
        <f>IF(Y237&lt;&gt;"",IF(Y237&lt;=$ED$6,1,IF(X237&gt;$ED$6,0,NETWORKDAYS(X237,$ED$6,祭日リスト)/NETWORKDAYS(X237,Y237,祭日リスト)))*$GG237*週間進捗報告書!$G$12,0)</f>
        <v>0</v>
      </c>
      <c r="EI237" s="328">
        <f>IF(AG237&lt;&gt;"",IF(AG237&lt;=$ED$6,1,IF(AF237&gt;$ED$6,0,NETWORKDAYS(AF237,$ED$6,祭日リスト)/NETWORKDAYS(AF237,AG237,祭日リスト)))*$GG237*週間進捗報告書!$G$13,0)</f>
        <v>0</v>
      </c>
      <c r="EJ237" s="328">
        <f>IF(AK237&lt;&gt;"",IF(AK237&lt;=$ED$6,1,IF(AJ237&gt;$ED$6,0,NETWORKDAYS(AJ237,$ED$6,祭日リスト)/NETWORKDAYS(AJ237,AK237,祭日リスト)))*$GG237*週間進捗報告書!$G$14,0)</f>
        <v>0</v>
      </c>
      <c r="EK237" s="328">
        <f>IF(AS237&lt;&gt;"",IF(AS237&lt;=$ED$6,1,IF(AR237&gt;$ED$6,0,NETWORKDAYS(AR237,$ED$6,祭日リスト)/NETWORKDAYS(AR237,AS237,祭日リスト)))*$GG237*週間進捗報告書!$G$15,0)</f>
        <v>0</v>
      </c>
      <c r="EL237" s="328">
        <f>IF(AW237&lt;&gt;"",IF(AW237&lt;=$ED$6,1,IF(AV237&gt;$ED$6,0,NETWORKDAYS(AV237,$ED$6,祭日リスト)/NETWORKDAYS(AV237,AW237,祭日リスト)))*$GG237*週間進捗報告書!$G$16,0)</f>
        <v>0</v>
      </c>
      <c r="EM237" s="328">
        <f>IF(BE237&lt;&gt;"",IF(BE237&lt;=$ED$6,1,IF(BD237&gt;$ED$6,0,NETWORKDAYS(BD237,$ED$6,祭日リスト)/NETWORKDAYS(BD237,BE237,祭日リスト)))*$GG237*週間進捗報告書!$G$17,0)</f>
        <v>0</v>
      </c>
      <c r="EN237" s="328">
        <f>IF(BI237&lt;&gt;"",IF(BI237&lt;=$ED$6,1,IF(BH237&gt;$ED$6,0,NETWORKDAYS(BH237,$ED$6,祭日リスト)/NETWORKDAYS(BH237,BI237,祭日リスト)))*$GG237*週間進捗報告書!$G$18,0)</f>
        <v>0</v>
      </c>
      <c r="EO237" s="328">
        <f>IF(BQ237&lt;&gt;"",IF(BQ237&lt;=$ED$6,1,IF(BP237&gt;$ED$6,0,NETWORKDAYS(BP237,$ED$6,祭日リスト)/NETWORKDAYS(BP237,BQ237,祭日リスト)))*$GG237*週間進捗報告書!$G$19,0)</f>
        <v>0</v>
      </c>
      <c r="EP237" s="328">
        <f>IF(BU237&lt;&gt;"",IF(BU237&lt;=$ED$6,1,IF(BT237&gt;$ED$6,0,NETWORKDAYS(BT237,$ED$6,祭日リスト)/NETWORKDAYS(BT237,BU237,祭日リスト)))*$GG237*週間進捗報告書!$G$20,0)</f>
        <v>0</v>
      </c>
      <c r="ER237" s="547">
        <f t="shared" ref="ER237:FC237" si="11827">EE237-EE238</f>
        <v>0</v>
      </c>
      <c r="ES237" s="547">
        <f t="shared" si="11827"/>
        <v>0</v>
      </c>
      <c r="ET237" s="547">
        <f t="shared" si="11827"/>
        <v>0</v>
      </c>
      <c r="EU237" s="547">
        <f t="shared" si="11827"/>
        <v>0</v>
      </c>
      <c r="EV237" s="547">
        <f t="shared" si="11827"/>
        <v>0</v>
      </c>
      <c r="EW237" s="547">
        <f t="shared" si="11827"/>
        <v>0</v>
      </c>
      <c r="EX237" s="547">
        <f t="shared" si="11827"/>
        <v>0</v>
      </c>
      <c r="EY237" s="547">
        <f t="shared" si="11827"/>
        <v>0</v>
      </c>
      <c r="EZ237" s="547">
        <f t="shared" si="11827"/>
        <v>0</v>
      </c>
      <c r="FA237" s="547">
        <f t="shared" si="11827"/>
        <v>0</v>
      </c>
      <c r="FB237" s="547">
        <f t="shared" si="11827"/>
        <v>0</v>
      </c>
      <c r="FC237" s="547">
        <f t="shared" si="11827"/>
        <v>0</v>
      </c>
      <c r="FD237" s="547">
        <f t="shared" ref="FD237" si="11828">SUM(ER237:FC238)</f>
        <v>0</v>
      </c>
      <c r="FE237" s="333"/>
      <c r="FG237" s="32">
        <f>IF(AND($M237&lt;&gt;$FF$7),1,0)</f>
        <v>0</v>
      </c>
      <c r="FH237" s="32">
        <f>IF(AND($Q237&lt;&gt;$FF$7),1,0)</f>
        <v>0</v>
      </c>
      <c r="FI237" s="32">
        <f>IF(AND($U237&lt;&gt;$FF$7),1,0)</f>
        <v>0</v>
      </c>
      <c r="FJ237" s="32">
        <f>IF(AND($Y237&lt;&gt;$FF$7),1,0)</f>
        <v>0</v>
      </c>
      <c r="FK237" s="32">
        <f>IF(AND($AG237&lt;&gt;$FF$7),1,0)</f>
        <v>0</v>
      </c>
      <c r="FL237" s="32">
        <f>IF(AND($AK237&lt;&gt;$FF$7),1,0)</f>
        <v>0</v>
      </c>
      <c r="FM237" s="32">
        <f>IF(AND($AS237&lt;&gt;$FF$7),1,0)</f>
        <v>0</v>
      </c>
      <c r="FN237" s="32">
        <f>IF(AND($AW237&lt;&gt;$FF$7),1,0)</f>
        <v>0</v>
      </c>
      <c r="FO237" s="32">
        <f>IF(AND($BE237&lt;&gt;$FF$7),1,0)</f>
        <v>0</v>
      </c>
      <c r="FP237" s="32">
        <f>IF(AND($BI237&lt;&gt;$FF$7),1,0)</f>
        <v>0</v>
      </c>
      <c r="FQ237" s="32">
        <f>IF(AND($BQ237&lt;&gt;$FF$7),1,0)</f>
        <v>0</v>
      </c>
      <c r="FR237" s="32">
        <f>IF(AND($BU237&lt;&gt;$FF$7),1,0)</f>
        <v>0</v>
      </c>
      <c r="FU237" s="294">
        <f t="shared" ref="FU237" si="11829">IF($K237&lt;&gt;"NG",$GG237,0)</f>
        <v>0</v>
      </c>
      <c r="FV237" s="294">
        <f t="shared" ref="FV237" si="11830">IF($O237&lt;&gt;"NG",$GG237,0)</f>
        <v>0</v>
      </c>
      <c r="FW237" s="294">
        <f t="shared" ref="FW237" si="11831">IF($S237&lt;&gt;"NG",$GG237,0)</f>
        <v>0</v>
      </c>
      <c r="FX237" s="294">
        <f t="shared" ref="FX237" si="11832">IF($W237&lt;&gt;"NG",$GG237,0)</f>
        <v>0</v>
      </c>
      <c r="FY237" s="294">
        <f t="shared" ref="FY237" si="11833">IF($AE237&lt;&gt;"NG",$GG237,0)</f>
        <v>0</v>
      </c>
      <c r="FZ237" s="294">
        <f t="shared" ref="FZ237" si="11834">IF($AI237&lt;&gt;"NG",$GG237,0)</f>
        <v>0</v>
      </c>
      <c r="GA237" s="294">
        <f t="shared" ref="GA237" si="11835">IF($AQ237&lt;&gt;"NG",$GG237,0)</f>
        <v>0</v>
      </c>
      <c r="GB237" s="294">
        <f t="shared" ref="GB237" si="11836">IF($AU237&lt;&gt;"NG",$GG237,0)</f>
        <v>0</v>
      </c>
      <c r="GC237" s="294">
        <f t="shared" ref="GC237" si="11837">IF($BC237&lt;&gt;"NG",$GG237,0)</f>
        <v>0</v>
      </c>
      <c r="GD237" s="294">
        <f t="shared" ref="GD237" si="11838">IF($BG237&lt;&gt;"NG",$GG237,0)</f>
        <v>0</v>
      </c>
      <c r="GE237" s="294">
        <f t="shared" ref="GE237" si="11839">IF($BO237&lt;&gt;"NG",$GG237,0)</f>
        <v>0</v>
      </c>
      <c r="GF237" s="294">
        <f t="shared" ref="GF237" si="11840">IF($BS237&lt;&gt;"NG",$GG237,0)</f>
        <v>0</v>
      </c>
      <c r="GG237" s="294" t="e">
        <f>VLOOKUP($D237,リスト!$D:$S,15,FALSE)</f>
        <v>#N/A</v>
      </c>
      <c r="GH237" s="2" t="e">
        <f>INDEX(リスト!$V:$V,MATCH(中日程計画表!$D237,リスト!$D:$D,0))</f>
        <v>#N/A</v>
      </c>
      <c r="GI237" s="2" t="e">
        <f>INDEX(リスト!$A:$A,MATCH(中日程計画表!$D237,リスト!$D:$D,0))</f>
        <v>#N/A</v>
      </c>
      <c r="GJ237" s="2" t="e">
        <f>INDEX(リスト!$U:$U,MATCH(中日程計画表!$D237,リスト!$D:$D,0))</f>
        <v>#N/A</v>
      </c>
      <c r="GK237" s="5" t="e">
        <f>INDEX(リスト!$W:$W,MATCH(中日程計画表!$D237,リスト!$D:$D,0))</f>
        <v>#N/A</v>
      </c>
      <c r="GL237" s="2" t="s">
        <v>200</v>
      </c>
      <c r="GM237" s="296">
        <f>D237</f>
        <v>0</v>
      </c>
      <c r="GN237" s="296">
        <f>E237</f>
        <v>0</v>
      </c>
      <c r="GU237" s="460" t="str">
        <f t="shared" ref="GU237" si="11841">AE237</f>
        <v>NG</v>
      </c>
      <c r="GV237" s="460">
        <f t="shared" ref="GV237" si="11842">EI237</f>
        <v>0</v>
      </c>
      <c r="GW237" s="460">
        <f t="shared" ref="GW237" si="11843">EI238</f>
        <v>0</v>
      </c>
      <c r="GX237" s="462">
        <f t="shared" ref="GX237" si="11844">EV237</f>
        <v>0</v>
      </c>
      <c r="GY237" s="460" t="str">
        <f t="shared" ref="GY237" si="11845">AI237</f>
        <v>NG</v>
      </c>
      <c r="GZ237" s="460">
        <f t="shared" ref="GZ237" si="11846">EJ237</f>
        <v>0</v>
      </c>
      <c r="HA237" s="460">
        <f t="shared" ref="HA237" si="11847">EJ238</f>
        <v>0</v>
      </c>
      <c r="HB237" s="462">
        <f t="shared" ref="HB237" si="11848">EW237</f>
        <v>0</v>
      </c>
      <c r="HC237" s="460" t="str">
        <f t="shared" ref="HC237" si="11849">AQ237</f>
        <v>NG</v>
      </c>
      <c r="HD237" s="460">
        <f t="shared" ref="HD237" si="11850">EK237</f>
        <v>0</v>
      </c>
      <c r="HE237" s="460">
        <f t="shared" ref="HE237" si="11851">EK238</f>
        <v>0</v>
      </c>
      <c r="HF237" s="462">
        <f t="shared" ref="HF237" si="11852">EX237</f>
        <v>0</v>
      </c>
      <c r="HG237" s="460" t="str">
        <f t="shared" ref="HG237" si="11853">AU237</f>
        <v>NG</v>
      </c>
      <c r="HH237" s="460">
        <f t="shared" ref="HH237" si="11854">EL237</f>
        <v>0</v>
      </c>
      <c r="HI237" s="460">
        <f t="shared" ref="HI237" si="11855">EL238</f>
        <v>0</v>
      </c>
      <c r="HJ237" s="462">
        <f t="shared" ref="HJ237" si="11856">EY237</f>
        <v>0</v>
      </c>
      <c r="HK237" s="460" t="str">
        <f t="shared" ref="HK237" si="11857">BC237</f>
        <v>NG</v>
      </c>
      <c r="HL237" s="460">
        <f t="shared" ref="HL237" si="11858">EM237</f>
        <v>0</v>
      </c>
      <c r="HM237" s="460">
        <f t="shared" ref="HM237" si="11859">EM238</f>
        <v>0</v>
      </c>
      <c r="HN237" s="462">
        <f t="shared" ref="HN237" si="11860">EZ237</f>
        <v>0</v>
      </c>
      <c r="HO237" s="460" t="str">
        <f t="shared" ref="HO237" si="11861">BG237</f>
        <v>NG</v>
      </c>
      <c r="HP237" s="460">
        <f t="shared" ref="HP237" si="11862">EN237</f>
        <v>0</v>
      </c>
      <c r="HQ237" s="460">
        <f t="shared" ref="HQ237" si="11863">EN238</f>
        <v>0</v>
      </c>
      <c r="HR237" s="462">
        <f t="shared" ref="HR237" si="11864">FA237</f>
        <v>0</v>
      </c>
      <c r="HS237" s="332"/>
    </row>
    <row r="238" spans="1:227" ht="12" customHeight="1">
      <c r="A238" s="489"/>
      <c r="B238" s="487"/>
      <c r="C238" s="475"/>
      <c r="D238" s="485"/>
      <c r="E238" s="483"/>
      <c r="F238" s="317"/>
      <c r="G238" s="317"/>
      <c r="H238" s="317"/>
      <c r="I238" s="317"/>
      <c r="J238" s="316"/>
      <c r="K238" s="481"/>
      <c r="L238" s="77"/>
      <c r="M238" s="77"/>
      <c r="N238" s="471"/>
      <c r="O238" s="475"/>
      <c r="P238" s="77"/>
      <c r="Q238" s="77"/>
      <c r="R238" s="471"/>
      <c r="S238" s="475"/>
      <c r="T238" s="77"/>
      <c r="U238" s="77"/>
      <c r="V238" s="471"/>
      <c r="W238" s="473"/>
      <c r="X238" s="77"/>
      <c r="Y238" s="77"/>
      <c r="Z238" s="471"/>
      <c r="AA238" s="477"/>
      <c r="AB238" s="80"/>
      <c r="AC238" s="80"/>
      <c r="AD238" s="471"/>
      <c r="AE238" s="473"/>
      <c r="AF238" s="77"/>
      <c r="AG238" s="77"/>
      <c r="AH238" s="471"/>
      <c r="AI238" s="473"/>
      <c r="AJ238" s="77"/>
      <c r="AK238" s="77"/>
      <c r="AL238" s="471"/>
      <c r="AM238" s="477"/>
      <c r="AN238" s="80"/>
      <c r="AO238" s="80"/>
      <c r="AP238" s="471"/>
      <c r="AQ238" s="473"/>
      <c r="AR238" s="77"/>
      <c r="AS238" s="77"/>
      <c r="AT238" s="471"/>
      <c r="AU238" s="473"/>
      <c r="AV238" s="77"/>
      <c r="AW238" s="77"/>
      <c r="AX238" s="471"/>
      <c r="AY238" s="477"/>
      <c r="AZ238" s="80"/>
      <c r="BA238" s="80"/>
      <c r="BB238" s="471"/>
      <c r="BC238" s="475"/>
      <c r="BD238" s="77"/>
      <c r="BE238" s="77"/>
      <c r="BF238" s="471"/>
      <c r="BG238" s="473"/>
      <c r="BH238" s="77"/>
      <c r="BI238" s="77"/>
      <c r="BJ238" s="471"/>
      <c r="BK238" s="477"/>
      <c r="BL238" s="80"/>
      <c r="BM238" s="80"/>
      <c r="BN238" s="471"/>
      <c r="BO238" s="475"/>
      <c r="BP238" s="77"/>
      <c r="BQ238" s="77"/>
      <c r="BR238" s="471"/>
      <c r="BS238" s="473"/>
      <c r="BT238" s="77"/>
      <c r="BU238" s="77"/>
      <c r="BV238" s="471"/>
      <c r="BW238" s="469"/>
      <c r="BX238" s="467"/>
      <c r="BY238" s="490"/>
      <c r="CA238" s="19">
        <f t="shared" ref="CA238" si="11865">IF(AND($N237=1,$M238&lt;&gt;$BZ$7),1,0)</f>
        <v>0</v>
      </c>
      <c r="CB238" s="19">
        <f t="shared" ref="CB238" si="11866">IF(AND($R237=1,$Q238&lt;&gt;$BZ$7),1,0)</f>
        <v>0</v>
      </c>
      <c r="CC238" s="19">
        <f t="shared" ref="CC238" si="11867">IF(AND($V237=1,$U238&lt;&gt;$BZ$7),1,0)</f>
        <v>0</v>
      </c>
      <c r="CD238" s="19">
        <f t="shared" ref="CD238" si="11868">IF(AND($Z237=1,$Y238&lt;&gt;$BZ$7),1,0)</f>
        <v>0</v>
      </c>
      <c r="CE238" s="19">
        <f t="shared" ref="CE238" si="11869">IF(AND($AH237=1,$AG238&lt;&gt;$BZ$7),1,0)</f>
        <v>0</v>
      </c>
      <c r="CF238" s="19">
        <f t="shared" ref="CF238" si="11870">IF(AND($AL237=1,$AK238&lt;&gt;$BZ$7),1,0)</f>
        <v>0</v>
      </c>
      <c r="CG238" s="19">
        <f t="shared" ref="CG238" si="11871">IF(AND($AT237=1,$AS238&lt;&gt;$BZ$7),1,0)</f>
        <v>0</v>
      </c>
      <c r="CH238" s="19">
        <f t="shared" ref="CH238" si="11872">IF(AND($AX237=1,$AW238&lt;&gt;$BZ$7),1,0)</f>
        <v>0</v>
      </c>
      <c r="CI238" s="19">
        <f t="shared" ref="CI238" si="11873">IF(AND($BF237=1,$BE238&lt;&gt;$BZ$7),1,0)</f>
        <v>0</v>
      </c>
      <c r="CJ238" s="19">
        <f t="shared" ref="CJ238" si="11874">IF(AND($BJ237=1,$BI238&lt;&gt;$BZ$7),1,0)</f>
        <v>0</v>
      </c>
      <c r="CK238" s="19">
        <f t="shared" ref="CK238" si="11875">IF(AND($BR237=1,$BQ238&lt;&gt;$BZ$7),1,0)</f>
        <v>0</v>
      </c>
      <c r="CL238" s="19">
        <f t="shared" ref="CL238" si="11876">IF(AND($BV237=1,$BU238&lt;&gt;$BZ$7),1,0)</f>
        <v>0</v>
      </c>
      <c r="CO238" s="19">
        <f>IF(AND($M238&lt;&gt;$CN$7,$M238&lt;=$CN$6),1,0)</f>
        <v>0</v>
      </c>
      <c r="CP238" s="19">
        <f>IF(AND($Q238&lt;&gt;$CN$7,$Q238&lt;=$CN$6),1,0)</f>
        <v>0</v>
      </c>
      <c r="CQ238" s="19">
        <f>IF(AND($U238&lt;&gt;$CN$7,$U238&lt;=$CN$6),1,0)</f>
        <v>0</v>
      </c>
      <c r="CR238" s="19">
        <f>IF(AND($Y238&lt;&gt;$CN$7,$Y238&lt;=$CN$6),1,0)</f>
        <v>0</v>
      </c>
      <c r="CS238" s="19">
        <f>IF(AND($AG238&lt;&gt;$CN$7,$AG238&lt;=$CN$6),1,0)</f>
        <v>0</v>
      </c>
      <c r="CT238" s="19">
        <f>IF(AND($AK238&lt;&gt;$CN$7,$AK238&lt;=$CN$6),1,0)</f>
        <v>0</v>
      </c>
      <c r="CU238" s="19">
        <f>IF(AND($AS238&lt;&gt;$CN$7,$AS238&lt;=$CN$6),1,0)</f>
        <v>0</v>
      </c>
      <c r="CV238" s="19">
        <f>IF(AND($AW238&lt;&gt;$CN$7,$AW238&lt;=$CN$6),1,0)</f>
        <v>0</v>
      </c>
      <c r="CW238" s="19">
        <f>IF(AND($BE238&lt;&gt;$CN$7,$BE238&lt;=$CN$6),1,0)</f>
        <v>0</v>
      </c>
      <c r="CX238" s="19">
        <f>IF(AND($BI238&lt;&gt;$CN$7,$BI238&lt;=$CN$6),1,0)</f>
        <v>0</v>
      </c>
      <c r="CY238" s="19">
        <f>IF(AND($BQ238&lt;&gt;$CN$7,$BQ238&lt;=$CN$6),1,0)</f>
        <v>0</v>
      </c>
      <c r="CZ238" s="19">
        <f>IF(AND($BU238&lt;&gt;$CN$7,$BU238&lt;=$CN$6),1,0)</f>
        <v>0</v>
      </c>
      <c r="DC238" s="19">
        <f>IF($N237=1,1,0)</f>
        <v>0</v>
      </c>
      <c r="DD238" s="19">
        <f>IF($R237=1,1,0)</f>
        <v>0</v>
      </c>
      <c r="DE238" s="19">
        <f>IF($V237=1,1,0)</f>
        <v>0</v>
      </c>
      <c r="DF238" s="19">
        <f>IF($Z237=1,1,0)</f>
        <v>0</v>
      </c>
      <c r="DG238" s="19">
        <f>IF($AH237=1,1,0)</f>
        <v>0</v>
      </c>
      <c r="DH238" s="19">
        <f>IF($AL237=1,1,0)</f>
        <v>0</v>
      </c>
      <c r="DI238" s="19">
        <f>IF($AT237=1,1,0)</f>
        <v>0</v>
      </c>
      <c r="DJ238" s="19">
        <f>IF($AX237=1,1,0)</f>
        <v>0</v>
      </c>
      <c r="DK238" s="19">
        <f>IF($BF237=1,1,0)</f>
        <v>0</v>
      </c>
      <c r="DL238" s="19">
        <f>IF($BJ237=1,1,0)</f>
        <v>0</v>
      </c>
      <c r="DM238" s="19">
        <f>IF($BR237=1,1,0)</f>
        <v>0</v>
      </c>
      <c r="DN238" s="19">
        <f>IF($BV237=1,1,0)</f>
        <v>0</v>
      </c>
      <c r="DQ238" s="19">
        <f t="shared" ref="DQ238" si="11877">IF($N237=1,1,0)</f>
        <v>0</v>
      </c>
      <c r="DR238" s="19">
        <f t="shared" ref="DR238" si="11878">IF($R237=1,1,0)</f>
        <v>0</v>
      </c>
      <c r="DS238" s="19">
        <f t="shared" ref="DS238" si="11879">IF($V237=1,1,0)</f>
        <v>0</v>
      </c>
      <c r="DT238" s="19">
        <f t="shared" ref="DT238" si="11880">IF($Z237=1,1,0)</f>
        <v>0</v>
      </c>
      <c r="DU238" s="19">
        <f t="shared" ref="DU238" si="11881">IF($AH237=1,1,0)</f>
        <v>0</v>
      </c>
      <c r="DV238" s="19">
        <f t="shared" ref="DV238" si="11882">IF($AL237=1,1,0)</f>
        <v>0</v>
      </c>
      <c r="DW238" s="19">
        <f t="shared" ref="DW238" si="11883">IF($AT237=1,1,0)</f>
        <v>0</v>
      </c>
      <c r="DX238" s="19">
        <f t="shared" ref="DX238" si="11884">IF($AX237=1,1,0)</f>
        <v>0</v>
      </c>
      <c r="DY238" s="19">
        <f t="shared" ref="DY238" si="11885">IF($BF237=1,1,0)</f>
        <v>0</v>
      </c>
      <c r="DZ238" s="19">
        <f t="shared" ref="DZ238" si="11886">IF($BJ237=1,1,0)</f>
        <v>0</v>
      </c>
      <c r="EA238" s="19">
        <f t="shared" ref="EA238" si="11887">IF($BR237=1,1,0)</f>
        <v>0</v>
      </c>
      <c r="EB238" s="19">
        <f t="shared" ref="EB238" si="11888">IF($BV237=1,1,0)</f>
        <v>0</v>
      </c>
      <c r="EE238" s="329">
        <f>N237*$FU238*週間進捗報告書!$G$9</f>
        <v>0</v>
      </c>
      <c r="EF238" s="329">
        <f>R237*$FV238*週間進捗報告書!$G$10</f>
        <v>0</v>
      </c>
      <c r="EG238" s="329">
        <f>V237*$FW238*週間進捗報告書!$G$11</f>
        <v>0</v>
      </c>
      <c r="EH238" s="329">
        <f>Z237*$FX238*週間進捗報告書!$G$12</f>
        <v>0</v>
      </c>
      <c r="EI238" s="329">
        <f>AH237*$FY238*週間進捗報告書!$G$13</f>
        <v>0</v>
      </c>
      <c r="EJ238" s="329">
        <f>AL237*$FZ238*週間進捗報告書!$G$14</f>
        <v>0</v>
      </c>
      <c r="EK238" s="329">
        <f>AT237*$GA238*週間進捗報告書!$G$15</f>
        <v>0</v>
      </c>
      <c r="EL238" s="329">
        <f>AX237*$GB238*週間進捗報告書!$G$16</f>
        <v>0</v>
      </c>
      <c r="EM238" s="329">
        <f>BF237*$GC238*週間進捗報告書!$G$17</f>
        <v>0</v>
      </c>
      <c r="EN238" s="329">
        <f>BJ237*$GD238*週間進捗報告書!$G$18</f>
        <v>0</v>
      </c>
      <c r="EO238" s="329">
        <f>BR237*$GE238*週間進捗報告書!$G$19</f>
        <v>0</v>
      </c>
      <c r="EP238" s="329">
        <f>BV237*$GF238*週間進捗報告書!$G$20</f>
        <v>0</v>
      </c>
      <c r="ER238" s="547"/>
      <c r="ES238" s="547"/>
      <c r="ET238" s="547"/>
      <c r="EU238" s="547"/>
      <c r="EV238" s="547"/>
      <c r="EW238" s="547"/>
      <c r="EX238" s="547"/>
      <c r="EY238" s="547"/>
      <c r="EZ238" s="547"/>
      <c r="FA238" s="547"/>
      <c r="FB238" s="547"/>
      <c r="FC238" s="547"/>
      <c r="FD238" s="547"/>
      <c r="FE238" s="332"/>
      <c r="FG238" s="19"/>
      <c r="FH238" s="19"/>
      <c r="FI238" s="19"/>
      <c r="FJ238" s="19"/>
      <c r="FK238" s="19"/>
      <c r="FL238" s="19"/>
      <c r="FM238" s="19"/>
      <c r="FN238" s="19"/>
      <c r="FO238" s="19"/>
      <c r="FP238" s="19"/>
      <c r="FQ238" s="19"/>
      <c r="FR238" s="19"/>
      <c r="FU238" s="295">
        <f t="shared" ref="FU238" si="11889">FU237</f>
        <v>0</v>
      </c>
      <c r="FV238" s="295">
        <f t="shared" ref="FV238" si="11890">FV237</f>
        <v>0</v>
      </c>
      <c r="FW238" s="295">
        <f t="shared" ref="FW238" si="11891">FW237</f>
        <v>0</v>
      </c>
      <c r="FX238" s="295">
        <f t="shared" ref="FX238" si="11892">FX237</f>
        <v>0</v>
      </c>
      <c r="FY238" s="295">
        <f t="shared" ref="FY238" si="11893">FY237</f>
        <v>0</v>
      </c>
      <c r="FZ238" s="295">
        <f t="shared" ref="FZ238" si="11894">FZ237</f>
        <v>0</v>
      </c>
      <c r="GA238" s="295">
        <f t="shared" ref="GA238" si="11895">GA237</f>
        <v>0</v>
      </c>
      <c r="GB238" s="295">
        <f t="shared" ref="GB238" si="11896">GB237</f>
        <v>0</v>
      </c>
      <c r="GC238" s="295">
        <f t="shared" ref="GC238" si="11897">GC237</f>
        <v>0</v>
      </c>
      <c r="GD238" s="295">
        <f t="shared" ref="GD238" si="11898">GD237</f>
        <v>0</v>
      </c>
      <c r="GE238" s="295">
        <f t="shared" ref="GE238" si="11899">GE237</f>
        <v>0</v>
      </c>
      <c r="GF238" s="295">
        <f t="shared" ref="GF238" si="11900">GF237</f>
        <v>0</v>
      </c>
      <c r="GG238" s="295" t="e">
        <f t="shared" ref="GG238" si="11901">GG237</f>
        <v>#N/A</v>
      </c>
      <c r="GH238" s="2" t="e">
        <f>INDEX(リスト!$V:$V,MATCH(中日程計画表!$D237,リスト!$D:$D,0))</f>
        <v>#N/A</v>
      </c>
      <c r="GI238" s="2" t="e">
        <f>INDEX(リスト!$A:$A,MATCH(中日程計画表!$D237,リスト!$D:$D,0))</f>
        <v>#N/A</v>
      </c>
      <c r="GJ238" s="2" t="e">
        <f>INDEX(リスト!$U:$U,MATCH(中日程計画表!$D237,リスト!$D:$D,0))</f>
        <v>#N/A</v>
      </c>
      <c r="GK238" s="5" t="e">
        <f>INDEX(リスト!$W:$W,MATCH(中日程計画表!$D237,リスト!$D:$D,0))</f>
        <v>#N/A</v>
      </c>
      <c r="GL238" s="2" t="s">
        <v>201</v>
      </c>
      <c r="GM238" s="296">
        <f t="shared" ref="GM238" si="11902">GM237</f>
        <v>0</v>
      </c>
      <c r="GN238" s="296">
        <f t="shared" ref="GN238" si="11903">GN237</f>
        <v>0</v>
      </c>
      <c r="GU238" s="461"/>
      <c r="GV238" s="460"/>
      <c r="GW238" s="460"/>
      <c r="GX238" s="461"/>
      <c r="GY238" s="461"/>
      <c r="GZ238" s="460"/>
      <c r="HA238" s="460"/>
      <c r="HB238" s="461"/>
      <c r="HC238" s="461"/>
      <c r="HD238" s="460"/>
      <c r="HE238" s="460"/>
      <c r="HF238" s="461"/>
      <c r="HG238" s="461"/>
      <c r="HH238" s="460"/>
      <c r="HI238" s="460"/>
      <c r="HJ238" s="461"/>
      <c r="HK238" s="461"/>
      <c r="HL238" s="460"/>
      <c r="HM238" s="460"/>
      <c r="HN238" s="461"/>
      <c r="HO238" s="461"/>
      <c r="HP238" s="460"/>
      <c r="HQ238" s="460"/>
      <c r="HR238" s="461"/>
      <c r="HS238" s="4"/>
    </row>
    <row r="239" spans="1:227" ht="12" customHeight="1">
      <c r="A239" s="488" t="str">
        <f t="shared" ref="A239" ca="1" si="11904">INDIRECT("リスト!A"&amp;B239+6)</f>
        <v/>
      </c>
      <c r="B239" s="486">
        <f t="shared" ref="B239" si="11905">ROUNDDOWN((ROW()-6)/2,0)+1</f>
        <v>117</v>
      </c>
      <c r="C239" s="474" t="str">
        <f>機能グループ名</f>
        <v/>
      </c>
      <c r="D239" s="484">
        <f>機能ID</f>
        <v>0</v>
      </c>
      <c r="E239" s="482">
        <f>機能名</f>
        <v>0</v>
      </c>
      <c r="F239" s="315"/>
      <c r="G239" s="315"/>
      <c r="H239" s="315"/>
      <c r="I239" s="315"/>
      <c r="J239" s="316"/>
      <c r="K239" s="480" t="str">
        <f>担当者_SR</f>
        <v>NG</v>
      </c>
      <c r="L239" s="76"/>
      <c r="M239" s="76"/>
      <c r="N239" s="470"/>
      <c r="O239" s="474" t="str">
        <f>担当者_SRR</f>
        <v>NG</v>
      </c>
      <c r="P239" s="76"/>
      <c r="Q239" s="76"/>
      <c r="R239" s="470"/>
      <c r="S239" s="474" t="str">
        <f>担当者_DS</f>
        <v>NG</v>
      </c>
      <c r="T239" s="76"/>
      <c r="U239" s="76"/>
      <c r="V239" s="470"/>
      <c r="W239" s="472" t="str">
        <f>担当者_DSR</f>
        <v>NG</v>
      </c>
      <c r="X239" s="76"/>
      <c r="Y239" s="76"/>
      <c r="Z239" s="470"/>
      <c r="AA239" s="476"/>
      <c r="AB239" s="79"/>
      <c r="AC239" s="79"/>
      <c r="AD239" s="470">
        <f>IF(AC240 &lt;&gt; "",1,0)</f>
        <v>0</v>
      </c>
      <c r="AE239" s="472" t="str">
        <f>担当者_CD</f>
        <v>NG</v>
      </c>
      <c r="AF239" s="76"/>
      <c r="AG239" s="76"/>
      <c r="AH239" s="470"/>
      <c r="AI239" s="472" t="str">
        <f>担当者_DD</f>
        <v>NG</v>
      </c>
      <c r="AJ239" s="76"/>
      <c r="AK239" s="76"/>
      <c r="AL239" s="470"/>
      <c r="AM239" s="476"/>
      <c r="AN239" s="79"/>
      <c r="AO239" s="79"/>
      <c r="AP239" s="470">
        <f>IF(AO240 &lt;&gt; "",1,0)</f>
        <v>0</v>
      </c>
      <c r="AQ239" s="472" t="str">
        <f>担当者_MCL</f>
        <v>NG</v>
      </c>
      <c r="AR239" s="76"/>
      <c r="AS239" s="76"/>
      <c r="AT239" s="470"/>
      <c r="AU239" s="472" t="str">
        <f>担当者_MCLR</f>
        <v>NG</v>
      </c>
      <c r="AV239" s="76"/>
      <c r="AW239" s="76"/>
      <c r="AX239" s="470"/>
      <c r="AY239" s="476"/>
      <c r="AZ239" s="79"/>
      <c r="BA239" s="79"/>
      <c r="BB239" s="470">
        <f>IF(BA240 &lt;&gt; "",1,0)</f>
        <v>0</v>
      </c>
      <c r="BC239" s="474" t="str">
        <f>担当者_MT</f>
        <v>NG</v>
      </c>
      <c r="BD239" s="76"/>
      <c r="BE239" s="76"/>
      <c r="BF239" s="470"/>
      <c r="BG239" s="472" t="str">
        <f>担当者_M検</f>
        <v>NG</v>
      </c>
      <c r="BH239" s="76"/>
      <c r="BI239" s="76"/>
      <c r="BJ239" s="470"/>
      <c r="BK239" s="476"/>
      <c r="BL239" s="79"/>
      <c r="BM239" s="79"/>
      <c r="BN239" s="470">
        <v>0</v>
      </c>
      <c r="BO239" s="474" t="str">
        <f>担当者_モテ</f>
        <v>NG</v>
      </c>
      <c r="BP239" s="76"/>
      <c r="BQ239" s="76"/>
      <c r="BR239" s="470"/>
      <c r="BS239" s="472" t="str">
        <f>担当者_モテR</f>
        <v>NG</v>
      </c>
      <c r="BT239" s="76"/>
      <c r="BU239" s="76"/>
      <c r="BV239" s="470"/>
      <c r="BW239" s="468">
        <f t="shared" ref="BW239" si="11906">IFERROR(SUM(IF(K239&lt;&gt;"NG",N239*K$1,0),IF(O239&lt;&gt;"NG",R239*O$1,0),IF(S239&lt;&gt;"NG",V239*S$1,0),IF(W239&lt;&gt;"NG",Z239*W$1,0),IF(AA239&lt;&gt;"NG",AD239*AA$1,0),IF(AE239&lt;&gt;"NG",AH239*AE$1,0),IF(AI239&lt;&gt;"NG",AL239*AI$1,0),IF(AM239&lt;&gt;"NG",AP239*AM$1,0),IF(AQ239&lt;&gt;"NG",AT239*AQ$1,0),IF(AU239&lt;&gt;"NG",AX239*AU$1,0),IF(AY239&lt;&gt;"NG",BB239*AY$1,0),IF(BC239&lt;&gt;"NG",BF239*BC$1,0),IF(BG239&lt;&gt;"NG",BJ239*BG$1,0),IF(BK239&lt;&gt;"NG",BN239*BK$1,0),IF(BO239&lt;&gt;"NG",BR239*BO$1,0),IF(BS239&lt;&gt;"NG",BV239*BS$1,0))/SUM(IF(K239&lt;&gt;"NG",K$1,0),IF(O239&lt;&gt;"NG",O$1,0),IF(S239&lt;&gt;"NG",S$1,0),IF(W239&lt;&gt;"NG",W$1,0),IF(AA239&lt;&gt;"NG",AA$1,0),IF(AE239&lt;&gt;"NG",AE$1,0),IF(AI239&lt;&gt;"NG",AI$1,0),IF(AM239&lt;&gt;"NG",AM$1,0),IF(AQ239&lt;&gt;"NG",AQ$1,0),IF(AU239&lt;&gt;"NG",AU$1,0),IF(AY239&lt;&gt;"NG",AY$1,0),IF(BC239&lt;&gt;"NG",BC$1,0),IF(BG239&lt;&gt;"NG",BG$1,0),IF(BK239&lt;&gt;"NG",BK$1,0),IF(BO239&lt;&gt;"NG",BO$1,0),IF(BS239&lt;&gt;"NG",BS$1,0)),0)</f>
        <v>0</v>
      </c>
      <c r="BX239" s="466"/>
      <c r="BY239" s="490"/>
      <c r="BZ239" s="5"/>
      <c r="CA239" s="32">
        <f t="shared" ref="CA239" si="11907">IF(AND($M239&lt;&gt;$BZ$5,$M239&lt;=$BZ$6,$M239&lt;&gt;$BZ$7),1,0)</f>
        <v>0</v>
      </c>
      <c r="CB239" s="32">
        <f t="shared" ref="CB239" si="11908">IF(AND($Q239&lt;&gt;$BZ$5,$Q239&lt;=$BZ$6,$Q239&lt;&gt;$BZ$7),1,0)</f>
        <v>0</v>
      </c>
      <c r="CC239" s="32">
        <f t="shared" ref="CC239" si="11909">IF(AND($U239&lt;&gt;$BZ$5,$U239&lt;=$BZ$6,$U239&lt;&gt;$BZ$7),1,0)</f>
        <v>0</v>
      </c>
      <c r="CD239" s="32">
        <f t="shared" ref="CD239" si="11910">IF(AND($Y239&lt;&gt;$BZ$5,$Y239&lt;=$BZ$6,$Y239&lt;&gt;$BZ$7),1,0)</f>
        <v>0</v>
      </c>
      <c r="CE239" s="32">
        <f t="shared" ref="CE239" si="11911">IF(AND($AG239&lt;&gt;$BZ$5,$AG239&lt;=$BZ$6,$AG239&lt;&gt;$BZ$7),1,0)</f>
        <v>0</v>
      </c>
      <c r="CF239" s="32">
        <f t="shared" ref="CF239" si="11912">IF(AND($AK239&lt;&gt;$BZ$5,$AK239&lt;=$BZ$6,$AK239&lt;&gt;$BZ$7),1,0)</f>
        <v>0</v>
      </c>
      <c r="CG239" s="32">
        <f t="shared" ref="CG239" si="11913">IF(AND($AS239&lt;&gt;$BZ$5,$AS239&lt;=$BZ$6,$AS239&lt;&gt;$BZ$7),1,0)</f>
        <v>0</v>
      </c>
      <c r="CH239" s="32">
        <f t="shared" ref="CH239" si="11914">IF(AND($AW239&lt;&gt;$BZ$5,$AW239&lt;=$BZ$6,$AW239&lt;&gt;$BZ$7),1,0)</f>
        <v>0</v>
      </c>
      <c r="CI239" s="32">
        <f t="shared" ref="CI239" si="11915">IF(AND($BE239&lt;&gt;$BZ$5,$BE239&lt;=$BZ$6,$BE239&lt;&gt;$BZ$7),1,0)</f>
        <v>0</v>
      </c>
      <c r="CJ239" s="32">
        <f t="shared" ref="CJ239" si="11916">IF(AND($BI239&lt;&gt;$BZ$5,$BI239&lt;=$BZ$6,$BI239&lt;&gt;$BZ$7),1,0)</f>
        <v>0</v>
      </c>
      <c r="CK239" s="32">
        <f t="shared" ref="CK239" si="11917">IF(AND($BQ239&lt;&gt;$BZ$5,$BQ239&lt;=$BZ$6,$BQ239&lt;&gt;$BZ$7),1,0)</f>
        <v>0</v>
      </c>
      <c r="CL239" s="32">
        <f t="shared" ref="CL239" si="11918">IF(AND($BU239&lt;&gt;$BZ$5,$BU239&lt;=$BZ$6,$BU239&lt;&gt;$BZ$7),1,0)</f>
        <v>0</v>
      </c>
      <c r="CO239" s="32">
        <f>IF(AND($M239&lt;&gt;$CN$5,$M239&lt;=$CN$6,$M239&lt;&gt;$CN$7),1,0)</f>
        <v>0</v>
      </c>
      <c r="CP239" s="32">
        <f>IF(AND($Q239&lt;&gt;$CN$5,$Q239&lt;=$CN$6,$Q239&lt;&gt;$CN$7),1,0)</f>
        <v>0</v>
      </c>
      <c r="CQ239" s="32">
        <f>IF(AND($U239&lt;&gt;$CN$5,$U239&lt;=$CN$6,$U239&lt;&gt;$CN$7),1,0)</f>
        <v>0</v>
      </c>
      <c r="CR239" s="32">
        <f>IF(AND($Y239&lt;&gt;$CN$5,$Y239&lt;=$CN$6,$Y239&lt;&gt;$CN$7),1,0)</f>
        <v>0</v>
      </c>
      <c r="CS239" s="32">
        <f>IF(AND($AG239&lt;&gt;$CN$5,$AG239&lt;=$CN$6,$AG239&lt;&gt;$CN$7),1,0)</f>
        <v>0</v>
      </c>
      <c r="CT239" s="32">
        <f>IF(AND($AK239&lt;&gt;$CN$5,$AK239&lt;=$CN$6,$AK239&lt;&gt;$CN$7),1,0)</f>
        <v>0</v>
      </c>
      <c r="CU239" s="32">
        <f>IF(AND($AS239&lt;&gt;$CN$5,$AS239&lt;=$CN$6,$AS239&lt;&gt;$CN$7),1,0)</f>
        <v>0</v>
      </c>
      <c r="CV239" s="32">
        <f>IF(AND($AW239&lt;&gt;$CN$5,$AW239&lt;=$CN$6,$AW239&lt;&gt;$CN$7),1,0)</f>
        <v>0</v>
      </c>
      <c r="CW239" s="32">
        <f>IF(AND($BE239&lt;&gt;$CN$5,$BE239&lt;=$CN$6,$BE239&lt;&gt;$CN$7),1,0)</f>
        <v>0</v>
      </c>
      <c r="CX239" s="32">
        <f>IF(AND($BI239&lt;&gt;$CN$5,$BI239&lt;=$CN$6,$BI239&lt;&gt;$CN$7),1,0)</f>
        <v>0</v>
      </c>
      <c r="CY239" s="32">
        <f>IF(AND($BQ239&lt;&gt;$CN$5,$BQ239&lt;=$CN$6,$BQ239&lt;&gt;$CN$7),1,0)</f>
        <v>0</v>
      </c>
      <c r="CZ239" s="32">
        <f>IF(AND($BU239&lt;&gt;$CN$5,$BU239&lt;=$CN$6,$BU239&lt;&gt;$CN$7),1,0)</f>
        <v>0</v>
      </c>
      <c r="DC239" s="32">
        <f>IF(AND($M239&lt;&gt;$DB$5,$M239&lt;=$DB$6,$M239&lt;&gt;$CN$7),1,0)</f>
        <v>0</v>
      </c>
      <c r="DD239" s="32">
        <f>IF(AND($Q239&lt;&gt;$DB$5,$Q239&lt;=$DB$6,$Q239&lt;&gt;$CN$7),1,0)</f>
        <v>0</v>
      </c>
      <c r="DE239" s="32">
        <f>IF(AND($U239&lt;&gt;$DB$5,$U239&lt;=$DB$6,$U239&lt;&gt;$CN$7),1,0)</f>
        <v>0</v>
      </c>
      <c r="DF239" s="32">
        <f>IF(AND($Y239&lt;&gt;$DB$5,$Y239&lt;=$DB$6,$Y239&lt;&gt;$CN$7),1,0)</f>
        <v>0</v>
      </c>
      <c r="DG239" s="32">
        <f>IF(AND($AG239&lt;&gt;$DB$5,$AG239&lt;=$DB$6,$AG239&lt;&gt;$CN$7),1,0)</f>
        <v>0</v>
      </c>
      <c r="DH239" s="32">
        <f>IF(AND($AK239&lt;&gt;$DB$5,$AK239&lt;=$DB$6,$AK239&lt;&gt;$CN$7),1,0)</f>
        <v>0</v>
      </c>
      <c r="DI239" s="32">
        <f>IF(AND($AS239&lt;&gt;$DB$5,$AS239&lt;=$DB$6,$AS239&lt;&gt;$CN$7),1,0)</f>
        <v>0</v>
      </c>
      <c r="DJ239" s="32">
        <f>IF(AND($AW239&lt;&gt;$DB$5,$AW239&lt;=$DB$6,$AW239&lt;&gt;$CN$7),1,0)</f>
        <v>0</v>
      </c>
      <c r="DK239" s="32">
        <f>IF(AND($BE239&lt;&gt;$DB$5,$BE239&lt;=$DB$6,$BE239&lt;&gt;$CN$7),1,0)</f>
        <v>0</v>
      </c>
      <c r="DL239" s="32">
        <f>IF(AND($BI239&lt;&gt;$DB$5,$BI239&lt;=$DB$6,$BI239&lt;&gt;$CN$7),1,0)</f>
        <v>0</v>
      </c>
      <c r="DM239" s="32">
        <f>IF(AND($BQ239&lt;&gt;$DB$5,$BQ239&lt;=$DB$6,$BQ239&lt;&gt;$CN$7),1,0)</f>
        <v>0</v>
      </c>
      <c r="DN239" s="32">
        <f>IF(AND($BU239&lt;&gt;$DB$5,$BU239&lt;=$DB$6,$BU239&lt;&gt;$CN$7),1,0)</f>
        <v>0</v>
      </c>
      <c r="DQ239" s="32">
        <f t="shared" ref="DQ239" si="11919">IF(AND($M239&lt;&gt;$DP$5,$M239&lt;=$DP$6,$M239&lt;&gt;$CN$7),1,0)</f>
        <v>0</v>
      </c>
      <c r="DR239" s="32">
        <f t="shared" ref="DR239" si="11920">IF(AND($Q239&lt;&gt;$DP$5,$Q239&lt;=$DP$6,$Q239&lt;&gt;$CN$7),1,0)</f>
        <v>0</v>
      </c>
      <c r="DS239" s="32">
        <f t="shared" ref="DS239" si="11921">IF(AND($U239&lt;&gt;$DP$5,$U239&lt;=$DP$6,$U239&lt;&gt;$CN$7),1,0)</f>
        <v>0</v>
      </c>
      <c r="DT239" s="32">
        <f t="shared" ref="DT239" si="11922">IF(AND($Y239&lt;&gt;$DP$5,$Y239&lt;=$DP$6,$Y239&lt;&gt;$CN$7),1,0)</f>
        <v>0</v>
      </c>
      <c r="DU239" s="32">
        <f t="shared" ref="DU239" si="11923">IF(AND($AG239&lt;&gt;$DP$5,$AG239&lt;=$DP$6,$AG239&lt;&gt;$CN$7),1,0)</f>
        <v>0</v>
      </c>
      <c r="DV239" s="32">
        <f t="shared" ref="DV239" si="11924">IF(AND($AK239&lt;&gt;$DP$5,$AK239&lt;=$DP$6,$AK239&lt;&gt;$CN$7),1,0)</f>
        <v>0</v>
      </c>
      <c r="DW239" s="32">
        <f t="shared" ref="DW239" si="11925">IF(AND($AS239&lt;&gt;$DP$5,$AS239&lt;=$DP$6,$AS239&lt;&gt;$CN$7),1,0)</f>
        <v>0</v>
      </c>
      <c r="DX239" s="32">
        <f t="shared" ref="DX239" si="11926">IF(AND($AW239&lt;&gt;$DP$5,$AW239&lt;=$DP$6,$AW239&lt;&gt;$CN$7),1,0)</f>
        <v>0</v>
      </c>
      <c r="DY239" s="32">
        <f t="shared" ref="DY239" si="11927">IF(AND($BE239&lt;&gt;$DP$5,$BE239&lt;=$DP$6,$BE239&lt;&gt;$CN$7),1,0)</f>
        <v>0</v>
      </c>
      <c r="DZ239" s="32">
        <f t="shared" ref="DZ239" si="11928">IF(AND($BI239&lt;&gt;$DP$5,$BI239&lt;=$DP$6,$BI239&lt;&gt;$CN$7),1,0)</f>
        <v>0</v>
      </c>
      <c r="EA239" s="32">
        <f t="shared" ref="EA239" si="11929">IF(AND($BQ239&lt;&gt;$DP$5,$BQ239&lt;=$DP$6,$BQ239&lt;&gt;$CN$7),1,0)</f>
        <v>0</v>
      </c>
      <c r="EB239" s="32">
        <f t="shared" ref="EB239" si="11930">IF(AND($BU239&lt;&gt;$DP$5,$BU239&lt;=$DP$6,$BU239&lt;&gt;$CN$7),1,0)</f>
        <v>0</v>
      </c>
      <c r="EE239" s="328">
        <f>IF(M239&lt;&gt;"",IF(M239&lt;=$ED$6,1,IF(L239&gt;$ED$6,0,NETWORKDAYS(L239,$ED$6,祭日リスト)/NETWORKDAYS(L239,M239,祭日リスト)))*$GG239*週間進捗報告書!$G$9,0)</f>
        <v>0</v>
      </c>
      <c r="EF239" s="328">
        <f>IF(Q239&lt;&gt;"",IF(Q239&lt;=$ED$6,1,IF(P239&gt;$ED$6,0,NETWORKDAYS(P239,$ED$6,祭日リスト)/NETWORKDAYS(P239,Q239,祭日リスト)))*$GG239*週間進捗報告書!$G$10,0)</f>
        <v>0</v>
      </c>
      <c r="EG239" s="328">
        <f>IF(U239&lt;&gt;"",IF(U239&lt;=$ED$6,1,IF(T239&gt;$ED$6,0,NETWORKDAYS(T239,$ED$6,祭日リスト)/NETWORKDAYS(T239,U239,祭日リスト)))*$GG239*週間進捗報告書!$G$11,0)</f>
        <v>0</v>
      </c>
      <c r="EH239" s="328">
        <f>IF(Y239&lt;&gt;"",IF(Y239&lt;=$ED$6,1,IF(X239&gt;$ED$6,0,NETWORKDAYS(X239,$ED$6,祭日リスト)/NETWORKDAYS(X239,Y239,祭日リスト)))*$GG239*週間進捗報告書!$G$12,0)</f>
        <v>0</v>
      </c>
      <c r="EI239" s="328">
        <f>IF(AG239&lt;&gt;"",IF(AG239&lt;=$ED$6,1,IF(AF239&gt;$ED$6,0,NETWORKDAYS(AF239,$ED$6,祭日リスト)/NETWORKDAYS(AF239,AG239,祭日リスト)))*$GG239*週間進捗報告書!$G$13,0)</f>
        <v>0</v>
      </c>
      <c r="EJ239" s="328">
        <f>IF(AK239&lt;&gt;"",IF(AK239&lt;=$ED$6,1,IF(AJ239&gt;$ED$6,0,NETWORKDAYS(AJ239,$ED$6,祭日リスト)/NETWORKDAYS(AJ239,AK239,祭日リスト)))*$GG239*週間進捗報告書!$G$14,0)</f>
        <v>0</v>
      </c>
      <c r="EK239" s="328">
        <f>IF(AS239&lt;&gt;"",IF(AS239&lt;=$ED$6,1,IF(AR239&gt;$ED$6,0,NETWORKDAYS(AR239,$ED$6,祭日リスト)/NETWORKDAYS(AR239,AS239,祭日リスト)))*$GG239*週間進捗報告書!$G$15,0)</f>
        <v>0</v>
      </c>
      <c r="EL239" s="328">
        <f>IF(AW239&lt;&gt;"",IF(AW239&lt;=$ED$6,1,IF(AV239&gt;$ED$6,0,NETWORKDAYS(AV239,$ED$6,祭日リスト)/NETWORKDAYS(AV239,AW239,祭日リスト)))*$GG239*週間進捗報告書!$G$16,0)</f>
        <v>0</v>
      </c>
      <c r="EM239" s="328">
        <f>IF(BE239&lt;&gt;"",IF(BE239&lt;=$ED$6,1,IF(BD239&gt;$ED$6,0,NETWORKDAYS(BD239,$ED$6,祭日リスト)/NETWORKDAYS(BD239,BE239,祭日リスト)))*$GG239*週間進捗報告書!$G$17,0)</f>
        <v>0</v>
      </c>
      <c r="EN239" s="328">
        <f>IF(BI239&lt;&gt;"",IF(BI239&lt;=$ED$6,1,IF(BH239&gt;$ED$6,0,NETWORKDAYS(BH239,$ED$6,祭日リスト)/NETWORKDAYS(BH239,BI239,祭日リスト)))*$GG239*週間進捗報告書!$G$18,0)</f>
        <v>0</v>
      </c>
      <c r="EO239" s="328">
        <f>IF(BQ239&lt;&gt;"",IF(BQ239&lt;=$ED$6,1,IF(BP239&gt;$ED$6,0,NETWORKDAYS(BP239,$ED$6,祭日リスト)/NETWORKDAYS(BP239,BQ239,祭日リスト)))*$GG239*週間進捗報告書!$G$19,0)</f>
        <v>0</v>
      </c>
      <c r="EP239" s="328">
        <f>IF(BU239&lt;&gt;"",IF(BU239&lt;=$ED$6,1,IF(BT239&gt;$ED$6,0,NETWORKDAYS(BT239,$ED$6,祭日リスト)/NETWORKDAYS(BT239,BU239,祭日リスト)))*$GG239*週間進捗報告書!$G$20,0)</f>
        <v>0</v>
      </c>
      <c r="ER239" s="547">
        <f t="shared" ref="ER239:FC239" si="11931">EE239-EE240</f>
        <v>0</v>
      </c>
      <c r="ES239" s="547">
        <f t="shared" si="11931"/>
        <v>0</v>
      </c>
      <c r="ET239" s="547">
        <f t="shared" si="11931"/>
        <v>0</v>
      </c>
      <c r="EU239" s="547">
        <f t="shared" si="11931"/>
        <v>0</v>
      </c>
      <c r="EV239" s="547">
        <f t="shared" si="11931"/>
        <v>0</v>
      </c>
      <c r="EW239" s="547">
        <f t="shared" si="11931"/>
        <v>0</v>
      </c>
      <c r="EX239" s="547">
        <f t="shared" si="11931"/>
        <v>0</v>
      </c>
      <c r="EY239" s="547">
        <f t="shared" si="11931"/>
        <v>0</v>
      </c>
      <c r="EZ239" s="547">
        <f t="shared" si="11931"/>
        <v>0</v>
      </c>
      <c r="FA239" s="547">
        <f t="shared" si="11931"/>
        <v>0</v>
      </c>
      <c r="FB239" s="547">
        <f t="shared" si="11931"/>
        <v>0</v>
      </c>
      <c r="FC239" s="547">
        <f t="shared" si="11931"/>
        <v>0</v>
      </c>
      <c r="FD239" s="547">
        <f t="shared" ref="FD239" si="11932">SUM(ER239:FC240)</f>
        <v>0</v>
      </c>
      <c r="FE239" s="333"/>
      <c r="FG239" s="32">
        <f>IF(AND($M239&lt;&gt;$FF$7),1,0)</f>
        <v>0</v>
      </c>
      <c r="FH239" s="32">
        <f>IF(AND($Q239&lt;&gt;$FF$7),1,0)</f>
        <v>0</v>
      </c>
      <c r="FI239" s="32">
        <f>IF(AND($U239&lt;&gt;$FF$7),1,0)</f>
        <v>0</v>
      </c>
      <c r="FJ239" s="32">
        <f>IF(AND($Y239&lt;&gt;$FF$7),1,0)</f>
        <v>0</v>
      </c>
      <c r="FK239" s="32">
        <f>IF(AND($AG239&lt;&gt;$FF$7),1,0)</f>
        <v>0</v>
      </c>
      <c r="FL239" s="32">
        <f>IF(AND($AK239&lt;&gt;$FF$7),1,0)</f>
        <v>0</v>
      </c>
      <c r="FM239" s="32">
        <f>IF(AND($AS239&lt;&gt;$FF$7),1,0)</f>
        <v>0</v>
      </c>
      <c r="FN239" s="32">
        <f>IF(AND($AW239&lt;&gt;$FF$7),1,0)</f>
        <v>0</v>
      </c>
      <c r="FO239" s="32">
        <f>IF(AND($BE239&lt;&gt;$FF$7),1,0)</f>
        <v>0</v>
      </c>
      <c r="FP239" s="32">
        <f>IF(AND($BI239&lt;&gt;$FF$7),1,0)</f>
        <v>0</v>
      </c>
      <c r="FQ239" s="32">
        <f>IF(AND($BQ239&lt;&gt;$FF$7),1,0)</f>
        <v>0</v>
      </c>
      <c r="FR239" s="32">
        <f>IF(AND($BU239&lt;&gt;$FF$7),1,0)</f>
        <v>0</v>
      </c>
      <c r="FU239" s="294">
        <f t="shared" ref="FU239" si="11933">IF($K239&lt;&gt;"NG",$GG239,0)</f>
        <v>0</v>
      </c>
      <c r="FV239" s="294">
        <f t="shared" ref="FV239" si="11934">IF($O239&lt;&gt;"NG",$GG239,0)</f>
        <v>0</v>
      </c>
      <c r="FW239" s="294">
        <f t="shared" ref="FW239" si="11935">IF($S239&lt;&gt;"NG",$GG239,0)</f>
        <v>0</v>
      </c>
      <c r="FX239" s="294">
        <f t="shared" ref="FX239" si="11936">IF($W239&lt;&gt;"NG",$GG239,0)</f>
        <v>0</v>
      </c>
      <c r="FY239" s="294">
        <f t="shared" ref="FY239" si="11937">IF($AE239&lt;&gt;"NG",$GG239,0)</f>
        <v>0</v>
      </c>
      <c r="FZ239" s="294">
        <f t="shared" ref="FZ239" si="11938">IF($AI239&lt;&gt;"NG",$GG239,0)</f>
        <v>0</v>
      </c>
      <c r="GA239" s="294">
        <f t="shared" ref="GA239" si="11939">IF($AQ239&lt;&gt;"NG",$GG239,0)</f>
        <v>0</v>
      </c>
      <c r="GB239" s="294">
        <f t="shared" ref="GB239" si="11940">IF($AU239&lt;&gt;"NG",$GG239,0)</f>
        <v>0</v>
      </c>
      <c r="GC239" s="294">
        <f t="shared" ref="GC239" si="11941">IF($BC239&lt;&gt;"NG",$GG239,0)</f>
        <v>0</v>
      </c>
      <c r="GD239" s="294">
        <f t="shared" ref="GD239" si="11942">IF($BG239&lt;&gt;"NG",$GG239,0)</f>
        <v>0</v>
      </c>
      <c r="GE239" s="294">
        <f t="shared" ref="GE239" si="11943">IF($BO239&lt;&gt;"NG",$GG239,0)</f>
        <v>0</v>
      </c>
      <c r="GF239" s="294">
        <f t="shared" ref="GF239" si="11944">IF($BS239&lt;&gt;"NG",$GG239,0)</f>
        <v>0</v>
      </c>
      <c r="GG239" s="294" t="e">
        <f>VLOOKUP($D239,リスト!$D:$S,15,FALSE)</f>
        <v>#N/A</v>
      </c>
      <c r="GH239" s="2" t="e">
        <f>INDEX(リスト!$V:$V,MATCH(中日程計画表!$D239,リスト!$D:$D,0))</f>
        <v>#N/A</v>
      </c>
      <c r="GI239" s="2" t="e">
        <f>INDEX(リスト!$A:$A,MATCH(中日程計画表!$D239,リスト!$D:$D,0))</f>
        <v>#N/A</v>
      </c>
      <c r="GJ239" s="2" t="e">
        <f>INDEX(リスト!$U:$U,MATCH(中日程計画表!$D239,リスト!$D:$D,0))</f>
        <v>#N/A</v>
      </c>
      <c r="GK239" s="5" t="e">
        <f>INDEX(リスト!$W:$W,MATCH(中日程計画表!$D239,リスト!$D:$D,0))</f>
        <v>#N/A</v>
      </c>
      <c r="GL239" s="2" t="s">
        <v>200</v>
      </c>
      <c r="GM239" s="296">
        <f>D239</f>
        <v>0</v>
      </c>
      <c r="GN239" s="296">
        <f>E239</f>
        <v>0</v>
      </c>
      <c r="GU239" s="460" t="str">
        <f t="shared" ref="GU239" si="11945">AE239</f>
        <v>NG</v>
      </c>
      <c r="GV239" s="460">
        <f t="shared" ref="GV239" si="11946">EI239</f>
        <v>0</v>
      </c>
      <c r="GW239" s="460">
        <f t="shared" ref="GW239" si="11947">EI240</f>
        <v>0</v>
      </c>
      <c r="GX239" s="462">
        <f t="shared" ref="GX239" si="11948">EV239</f>
        <v>0</v>
      </c>
      <c r="GY239" s="460" t="str">
        <f t="shared" ref="GY239" si="11949">AI239</f>
        <v>NG</v>
      </c>
      <c r="GZ239" s="460">
        <f t="shared" ref="GZ239" si="11950">EJ239</f>
        <v>0</v>
      </c>
      <c r="HA239" s="460">
        <f t="shared" ref="HA239" si="11951">EJ240</f>
        <v>0</v>
      </c>
      <c r="HB239" s="462">
        <f t="shared" ref="HB239" si="11952">EW239</f>
        <v>0</v>
      </c>
      <c r="HC239" s="460" t="str">
        <f t="shared" ref="HC239" si="11953">AQ239</f>
        <v>NG</v>
      </c>
      <c r="HD239" s="460">
        <f t="shared" ref="HD239" si="11954">EK239</f>
        <v>0</v>
      </c>
      <c r="HE239" s="460">
        <f t="shared" ref="HE239" si="11955">EK240</f>
        <v>0</v>
      </c>
      <c r="HF239" s="462">
        <f t="shared" ref="HF239" si="11956">EX239</f>
        <v>0</v>
      </c>
      <c r="HG239" s="460" t="str">
        <f t="shared" ref="HG239" si="11957">AU239</f>
        <v>NG</v>
      </c>
      <c r="HH239" s="460">
        <f t="shared" ref="HH239" si="11958">EL239</f>
        <v>0</v>
      </c>
      <c r="HI239" s="460">
        <f t="shared" ref="HI239" si="11959">EL240</f>
        <v>0</v>
      </c>
      <c r="HJ239" s="462">
        <f t="shared" ref="HJ239" si="11960">EY239</f>
        <v>0</v>
      </c>
      <c r="HK239" s="460" t="str">
        <f t="shared" ref="HK239" si="11961">BC239</f>
        <v>NG</v>
      </c>
      <c r="HL239" s="460">
        <f t="shared" ref="HL239" si="11962">EM239</f>
        <v>0</v>
      </c>
      <c r="HM239" s="460">
        <f t="shared" ref="HM239" si="11963">EM240</f>
        <v>0</v>
      </c>
      <c r="HN239" s="462">
        <f t="shared" ref="HN239" si="11964">EZ239</f>
        <v>0</v>
      </c>
      <c r="HO239" s="460" t="str">
        <f t="shared" ref="HO239" si="11965">BG239</f>
        <v>NG</v>
      </c>
      <c r="HP239" s="460">
        <f t="shared" ref="HP239" si="11966">EN239</f>
        <v>0</v>
      </c>
      <c r="HQ239" s="460">
        <f t="shared" ref="HQ239" si="11967">EN240</f>
        <v>0</v>
      </c>
      <c r="HR239" s="462">
        <f t="shared" ref="HR239" si="11968">FA239</f>
        <v>0</v>
      </c>
      <c r="HS239" s="332"/>
    </row>
    <row r="240" spans="1:227" ht="12" customHeight="1">
      <c r="A240" s="489"/>
      <c r="B240" s="487"/>
      <c r="C240" s="475"/>
      <c r="D240" s="485"/>
      <c r="E240" s="483"/>
      <c r="F240" s="317"/>
      <c r="G240" s="317"/>
      <c r="H240" s="317"/>
      <c r="I240" s="317"/>
      <c r="J240" s="316"/>
      <c r="K240" s="481"/>
      <c r="L240" s="77"/>
      <c r="M240" s="77"/>
      <c r="N240" s="471"/>
      <c r="O240" s="475"/>
      <c r="P240" s="77"/>
      <c r="Q240" s="77"/>
      <c r="R240" s="471"/>
      <c r="S240" s="475"/>
      <c r="T240" s="77"/>
      <c r="U240" s="77"/>
      <c r="V240" s="471"/>
      <c r="W240" s="473"/>
      <c r="X240" s="77"/>
      <c r="Y240" s="77"/>
      <c r="Z240" s="471"/>
      <c r="AA240" s="477"/>
      <c r="AB240" s="80"/>
      <c r="AC240" s="80"/>
      <c r="AD240" s="471"/>
      <c r="AE240" s="473"/>
      <c r="AF240" s="77"/>
      <c r="AG240" s="77"/>
      <c r="AH240" s="471"/>
      <c r="AI240" s="473"/>
      <c r="AJ240" s="77"/>
      <c r="AK240" s="77"/>
      <c r="AL240" s="471"/>
      <c r="AM240" s="477"/>
      <c r="AN240" s="80"/>
      <c r="AO240" s="80"/>
      <c r="AP240" s="471"/>
      <c r="AQ240" s="473"/>
      <c r="AR240" s="77"/>
      <c r="AS240" s="77"/>
      <c r="AT240" s="471"/>
      <c r="AU240" s="473"/>
      <c r="AV240" s="77"/>
      <c r="AW240" s="77"/>
      <c r="AX240" s="471"/>
      <c r="AY240" s="477"/>
      <c r="AZ240" s="80"/>
      <c r="BA240" s="80"/>
      <c r="BB240" s="471"/>
      <c r="BC240" s="475"/>
      <c r="BD240" s="77"/>
      <c r="BE240" s="77"/>
      <c r="BF240" s="471"/>
      <c r="BG240" s="473"/>
      <c r="BH240" s="77"/>
      <c r="BI240" s="77"/>
      <c r="BJ240" s="471"/>
      <c r="BK240" s="477"/>
      <c r="BL240" s="80"/>
      <c r="BM240" s="80"/>
      <c r="BN240" s="471"/>
      <c r="BO240" s="475"/>
      <c r="BP240" s="77"/>
      <c r="BQ240" s="77"/>
      <c r="BR240" s="471"/>
      <c r="BS240" s="473"/>
      <c r="BT240" s="77"/>
      <c r="BU240" s="77"/>
      <c r="BV240" s="471"/>
      <c r="BW240" s="469"/>
      <c r="BX240" s="467"/>
      <c r="BY240" s="490"/>
      <c r="CA240" s="19">
        <f t="shared" ref="CA240" si="11969">IF(AND($N239=1,$M240&lt;&gt;$BZ$7),1,0)</f>
        <v>0</v>
      </c>
      <c r="CB240" s="19">
        <f t="shared" ref="CB240" si="11970">IF(AND($R239=1,$Q240&lt;&gt;$BZ$7),1,0)</f>
        <v>0</v>
      </c>
      <c r="CC240" s="19">
        <f t="shared" ref="CC240" si="11971">IF(AND($V239=1,$U240&lt;&gt;$BZ$7),1,0)</f>
        <v>0</v>
      </c>
      <c r="CD240" s="19">
        <f t="shared" ref="CD240" si="11972">IF(AND($Z239=1,$Y240&lt;&gt;$BZ$7),1,0)</f>
        <v>0</v>
      </c>
      <c r="CE240" s="19">
        <f t="shared" ref="CE240" si="11973">IF(AND($AH239=1,$AG240&lt;&gt;$BZ$7),1,0)</f>
        <v>0</v>
      </c>
      <c r="CF240" s="19">
        <f t="shared" ref="CF240" si="11974">IF(AND($AL239=1,$AK240&lt;&gt;$BZ$7),1,0)</f>
        <v>0</v>
      </c>
      <c r="CG240" s="19">
        <f t="shared" ref="CG240" si="11975">IF(AND($AT239=1,$AS240&lt;&gt;$BZ$7),1,0)</f>
        <v>0</v>
      </c>
      <c r="CH240" s="19">
        <f t="shared" ref="CH240" si="11976">IF(AND($AX239=1,$AW240&lt;&gt;$BZ$7),1,0)</f>
        <v>0</v>
      </c>
      <c r="CI240" s="19">
        <f t="shared" ref="CI240" si="11977">IF(AND($BF239=1,$BE240&lt;&gt;$BZ$7),1,0)</f>
        <v>0</v>
      </c>
      <c r="CJ240" s="19">
        <f t="shared" ref="CJ240" si="11978">IF(AND($BJ239=1,$BI240&lt;&gt;$BZ$7),1,0)</f>
        <v>0</v>
      </c>
      <c r="CK240" s="19">
        <f t="shared" ref="CK240" si="11979">IF(AND($BR239=1,$BQ240&lt;&gt;$BZ$7),1,0)</f>
        <v>0</v>
      </c>
      <c r="CL240" s="19">
        <f t="shared" ref="CL240" si="11980">IF(AND($BV239=1,$BU240&lt;&gt;$BZ$7),1,0)</f>
        <v>0</v>
      </c>
      <c r="CO240" s="19">
        <f>IF(AND($M240&lt;&gt;$CN$7,$M240&lt;=$CN$6),1,0)</f>
        <v>0</v>
      </c>
      <c r="CP240" s="19">
        <f>IF(AND($Q240&lt;&gt;$CN$7,$Q240&lt;=$CN$6),1,0)</f>
        <v>0</v>
      </c>
      <c r="CQ240" s="19">
        <f>IF(AND($U240&lt;&gt;$CN$7,$U240&lt;=$CN$6),1,0)</f>
        <v>0</v>
      </c>
      <c r="CR240" s="19">
        <f>IF(AND($Y240&lt;&gt;$CN$7,$Y240&lt;=$CN$6),1,0)</f>
        <v>0</v>
      </c>
      <c r="CS240" s="19">
        <f>IF(AND($AG240&lt;&gt;$CN$7,$AG240&lt;=$CN$6),1,0)</f>
        <v>0</v>
      </c>
      <c r="CT240" s="19">
        <f>IF(AND($AK240&lt;&gt;$CN$7,$AK240&lt;=$CN$6),1,0)</f>
        <v>0</v>
      </c>
      <c r="CU240" s="19">
        <f>IF(AND($AS240&lt;&gt;$CN$7,$AS240&lt;=$CN$6),1,0)</f>
        <v>0</v>
      </c>
      <c r="CV240" s="19">
        <f>IF(AND($AW240&lt;&gt;$CN$7,$AW240&lt;=$CN$6),1,0)</f>
        <v>0</v>
      </c>
      <c r="CW240" s="19">
        <f>IF(AND($BE240&lt;&gt;$CN$7,$BE240&lt;=$CN$6),1,0)</f>
        <v>0</v>
      </c>
      <c r="CX240" s="19">
        <f>IF(AND($BI240&lt;&gt;$CN$7,$BI240&lt;=$CN$6),1,0)</f>
        <v>0</v>
      </c>
      <c r="CY240" s="19">
        <f>IF(AND($BQ240&lt;&gt;$CN$7,$BQ240&lt;=$CN$6),1,0)</f>
        <v>0</v>
      </c>
      <c r="CZ240" s="19">
        <f>IF(AND($BU240&lt;&gt;$CN$7,$BU240&lt;=$CN$6),1,0)</f>
        <v>0</v>
      </c>
      <c r="DC240" s="19">
        <f>IF($N239=1,1,0)</f>
        <v>0</v>
      </c>
      <c r="DD240" s="19">
        <f>IF($R239=1,1,0)</f>
        <v>0</v>
      </c>
      <c r="DE240" s="19">
        <f>IF($V239=1,1,0)</f>
        <v>0</v>
      </c>
      <c r="DF240" s="19">
        <f>IF($Z239=1,1,0)</f>
        <v>0</v>
      </c>
      <c r="DG240" s="19">
        <f>IF($AH239=1,1,0)</f>
        <v>0</v>
      </c>
      <c r="DH240" s="19">
        <f>IF($AL239=1,1,0)</f>
        <v>0</v>
      </c>
      <c r="DI240" s="19">
        <f>IF($AT239=1,1,0)</f>
        <v>0</v>
      </c>
      <c r="DJ240" s="19">
        <f>IF($AX239=1,1,0)</f>
        <v>0</v>
      </c>
      <c r="DK240" s="19">
        <f>IF($BF239=1,1,0)</f>
        <v>0</v>
      </c>
      <c r="DL240" s="19">
        <f>IF($BJ239=1,1,0)</f>
        <v>0</v>
      </c>
      <c r="DM240" s="19">
        <f>IF($BR239=1,1,0)</f>
        <v>0</v>
      </c>
      <c r="DN240" s="19">
        <f>IF($BV239=1,1,0)</f>
        <v>0</v>
      </c>
      <c r="DQ240" s="19">
        <f t="shared" ref="DQ240" si="11981">IF($N239=1,1,0)</f>
        <v>0</v>
      </c>
      <c r="DR240" s="19">
        <f t="shared" ref="DR240" si="11982">IF($R239=1,1,0)</f>
        <v>0</v>
      </c>
      <c r="DS240" s="19">
        <f t="shared" ref="DS240" si="11983">IF($V239=1,1,0)</f>
        <v>0</v>
      </c>
      <c r="DT240" s="19">
        <f t="shared" ref="DT240" si="11984">IF($Z239=1,1,0)</f>
        <v>0</v>
      </c>
      <c r="DU240" s="19">
        <f t="shared" ref="DU240" si="11985">IF($AH239=1,1,0)</f>
        <v>0</v>
      </c>
      <c r="DV240" s="19">
        <f t="shared" ref="DV240" si="11986">IF($AL239=1,1,0)</f>
        <v>0</v>
      </c>
      <c r="DW240" s="19">
        <f t="shared" ref="DW240" si="11987">IF($AT239=1,1,0)</f>
        <v>0</v>
      </c>
      <c r="DX240" s="19">
        <f t="shared" ref="DX240" si="11988">IF($AX239=1,1,0)</f>
        <v>0</v>
      </c>
      <c r="DY240" s="19">
        <f t="shared" ref="DY240" si="11989">IF($BF239=1,1,0)</f>
        <v>0</v>
      </c>
      <c r="DZ240" s="19">
        <f t="shared" ref="DZ240" si="11990">IF($BJ239=1,1,0)</f>
        <v>0</v>
      </c>
      <c r="EA240" s="19">
        <f t="shared" ref="EA240" si="11991">IF($BR239=1,1,0)</f>
        <v>0</v>
      </c>
      <c r="EB240" s="19">
        <f t="shared" ref="EB240" si="11992">IF($BV239=1,1,0)</f>
        <v>0</v>
      </c>
      <c r="EE240" s="329">
        <f>N239*$FU240*週間進捗報告書!$G$9</f>
        <v>0</v>
      </c>
      <c r="EF240" s="329">
        <f>R239*$FV240*週間進捗報告書!$G$10</f>
        <v>0</v>
      </c>
      <c r="EG240" s="329">
        <f>V239*$FW240*週間進捗報告書!$G$11</f>
        <v>0</v>
      </c>
      <c r="EH240" s="329">
        <f>Z239*$FX240*週間進捗報告書!$G$12</f>
        <v>0</v>
      </c>
      <c r="EI240" s="329">
        <f>AH239*$FY240*週間進捗報告書!$G$13</f>
        <v>0</v>
      </c>
      <c r="EJ240" s="329">
        <f>AL239*$FZ240*週間進捗報告書!$G$14</f>
        <v>0</v>
      </c>
      <c r="EK240" s="329">
        <f>AT239*$GA240*週間進捗報告書!$G$15</f>
        <v>0</v>
      </c>
      <c r="EL240" s="329">
        <f>AX239*$GB240*週間進捗報告書!$G$16</f>
        <v>0</v>
      </c>
      <c r="EM240" s="329">
        <f>BF239*$GC240*週間進捗報告書!$G$17</f>
        <v>0</v>
      </c>
      <c r="EN240" s="329">
        <f>BJ239*$GD240*週間進捗報告書!$G$18</f>
        <v>0</v>
      </c>
      <c r="EO240" s="329">
        <f>BR239*$GE240*週間進捗報告書!$G$19</f>
        <v>0</v>
      </c>
      <c r="EP240" s="329">
        <f>BV239*$GF240*週間進捗報告書!$G$20</f>
        <v>0</v>
      </c>
      <c r="ER240" s="547"/>
      <c r="ES240" s="547"/>
      <c r="ET240" s="547"/>
      <c r="EU240" s="547"/>
      <c r="EV240" s="547"/>
      <c r="EW240" s="547"/>
      <c r="EX240" s="547"/>
      <c r="EY240" s="547"/>
      <c r="EZ240" s="547"/>
      <c r="FA240" s="547"/>
      <c r="FB240" s="547"/>
      <c r="FC240" s="547"/>
      <c r="FD240" s="547"/>
      <c r="FE240" s="332"/>
      <c r="FG240" s="19"/>
      <c r="FH240" s="19"/>
      <c r="FI240" s="19"/>
      <c r="FJ240" s="19"/>
      <c r="FK240" s="19"/>
      <c r="FL240" s="19"/>
      <c r="FM240" s="19"/>
      <c r="FN240" s="19"/>
      <c r="FO240" s="19"/>
      <c r="FP240" s="19"/>
      <c r="FQ240" s="19"/>
      <c r="FR240" s="19"/>
      <c r="FU240" s="295">
        <f t="shared" ref="FU240" si="11993">FU239</f>
        <v>0</v>
      </c>
      <c r="FV240" s="295">
        <f t="shared" ref="FV240" si="11994">FV239</f>
        <v>0</v>
      </c>
      <c r="FW240" s="295">
        <f t="shared" ref="FW240" si="11995">FW239</f>
        <v>0</v>
      </c>
      <c r="FX240" s="295">
        <f t="shared" ref="FX240" si="11996">FX239</f>
        <v>0</v>
      </c>
      <c r="FY240" s="295">
        <f t="shared" ref="FY240" si="11997">FY239</f>
        <v>0</v>
      </c>
      <c r="FZ240" s="295">
        <f t="shared" ref="FZ240" si="11998">FZ239</f>
        <v>0</v>
      </c>
      <c r="GA240" s="295">
        <f t="shared" ref="GA240" si="11999">GA239</f>
        <v>0</v>
      </c>
      <c r="GB240" s="295">
        <f t="shared" ref="GB240" si="12000">GB239</f>
        <v>0</v>
      </c>
      <c r="GC240" s="295">
        <f t="shared" ref="GC240" si="12001">GC239</f>
        <v>0</v>
      </c>
      <c r="GD240" s="295">
        <f t="shared" ref="GD240" si="12002">GD239</f>
        <v>0</v>
      </c>
      <c r="GE240" s="295">
        <f t="shared" ref="GE240" si="12003">GE239</f>
        <v>0</v>
      </c>
      <c r="GF240" s="295">
        <f t="shared" ref="GF240" si="12004">GF239</f>
        <v>0</v>
      </c>
      <c r="GG240" s="295" t="e">
        <f t="shared" ref="GG240" si="12005">GG239</f>
        <v>#N/A</v>
      </c>
      <c r="GH240" s="2" t="e">
        <f>INDEX(リスト!$V:$V,MATCH(中日程計画表!$D239,リスト!$D:$D,0))</f>
        <v>#N/A</v>
      </c>
      <c r="GI240" s="2" t="e">
        <f>INDEX(リスト!$A:$A,MATCH(中日程計画表!$D239,リスト!$D:$D,0))</f>
        <v>#N/A</v>
      </c>
      <c r="GJ240" s="2" t="e">
        <f>INDEX(リスト!$U:$U,MATCH(中日程計画表!$D239,リスト!$D:$D,0))</f>
        <v>#N/A</v>
      </c>
      <c r="GK240" s="5" t="e">
        <f>INDEX(リスト!$W:$W,MATCH(中日程計画表!$D239,リスト!$D:$D,0))</f>
        <v>#N/A</v>
      </c>
      <c r="GL240" s="2" t="s">
        <v>201</v>
      </c>
      <c r="GM240" s="296">
        <f t="shared" ref="GM240" si="12006">GM239</f>
        <v>0</v>
      </c>
      <c r="GN240" s="296">
        <f t="shared" ref="GN240" si="12007">GN239</f>
        <v>0</v>
      </c>
      <c r="GU240" s="461"/>
      <c r="GV240" s="460"/>
      <c r="GW240" s="460"/>
      <c r="GX240" s="461"/>
      <c r="GY240" s="461"/>
      <c r="GZ240" s="460"/>
      <c r="HA240" s="460"/>
      <c r="HB240" s="461"/>
      <c r="HC240" s="461"/>
      <c r="HD240" s="460"/>
      <c r="HE240" s="460"/>
      <c r="HF240" s="461"/>
      <c r="HG240" s="461"/>
      <c r="HH240" s="460"/>
      <c r="HI240" s="460"/>
      <c r="HJ240" s="461"/>
      <c r="HK240" s="461"/>
      <c r="HL240" s="460"/>
      <c r="HM240" s="460"/>
      <c r="HN240" s="461"/>
      <c r="HO240" s="461"/>
      <c r="HP240" s="460"/>
      <c r="HQ240" s="460"/>
      <c r="HR240" s="461"/>
      <c r="HS240" s="4"/>
    </row>
    <row r="241" spans="1:227" ht="12" customHeight="1">
      <c r="A241" s="488" t="str">
        <f t="shared" ref="A241" ca="1" si="12008">INDIRECT("リスト!A"&amp;B241+6)</f>
        <v/>
      </c>
      <c r="B241" s="486">
        <f t="shared" ref="B241" si="12009">ROUNDDOWN((ROW()-6)/2,0)+1</f>
        <v>118</v>
      </c>
      <c r="C241" s="474" t="str">
        <f>機能グループ名</f>
        <v/>
      </c>
      <c r="D241" s="484">
        <f>機能ID</f>
        <v>0</v>
      </c>
      <c r="E241" s="482">
        <f>機能名</f>
        <v>0</v>
      </c>
      <c r="F241" s="315"/>
      <c r="G241" s="315"/>
      <c r="H241" s="315"/>
      <c r="I241" s="315"/>
      <c r="J241" s="316"/>
      <c r="K241" s="480" t="str">
        <f>担当者_SR</f>
        <v>NG</v>
      </c>
      <c r="L241" s="76"/>
      <c r="M241" s="76"/>
      <c r="N241" s="470"/>
      <c r="O241" s="474" t="str">
        <f>担当者_SRR</f>
        <v>NG</v>
      </c>
      <c r="P241" s="76"/>
      <c r="Q241" s="76"/>
      <c r="R241" s="470"/>
      <c r="S241" s="474" t="str">
        <f>担当者_DS</f>
        <v>NG</v>
      </c>
      <c r="T241" s="76"/>
      <c r="U241" s="76"/>
      <c r="V241" s="470"/>
      <c r="W241" s="472" t="str">
        <f>担当者_DSR</f>
        <v>NG</v>
      </c>
      <c r="X241" s="76"/>
      <c r="Y241" s="76"/>
      <c r="Z241" s="470"/>
      <c r="AA241" s="476"/>
      <c r="AB241" s="79"/>
      <c r="AC241" s="79"/>
      <c r="AD241" s="470">
        <f>IF(AC242 &lt;&gt; "",1,0)</f>
        <v>0</v>
      </c>
      <c r="AE241" s="472" t="str">
        <f>担当者_CD</f>
        <v>NG</v>
      </c>
      <c r="AF241" s="76"/>
      <c r="AG241" s="76"/>
      <c r="AH241" s="470"/>
      <c r="AI241" s="472" t="str">
        <f>担当者_DD</f>
        <v>NG</v>
      </c>
      <c r="AJ241" s="76"/>
      <c r="AK241" s="76"/>
      <c r="AL241" s="470"/>
      <c r="AM241" s="476"/>
      <c r="AN241" s="79"/>
      <c r="AO241" s="79"/>
      <c r="AP241" s="470">
        <f>IF(AO242 &lt;&gt; "",1,0)</f>
        <v>0</v>
      </c>
      <c r="AQ241" s="472" t="str">
        <f>担当者_MCL</f>
        <v>NG</v>
      </c>
      <c r="AR241" s="76"/>
      <c r="AS241" s="76"/>
      <c r="AT241" s="470"/>
      <c r="AU241" s="472" t="str">
        <f>担当者_MCLR</f>
        <v>NG</v>
      </c>
      <c r="AV241" s="76"/>
      <c r="AW241" s="76"/>
      <c r="AX241" s="470"/>
      <c r="AY241" s="476"/>
      <c r="AZ241" s="79"/>
      <c r="BA241" s="79"/>
      <c r="BB241" s="470">
        <f>IF(BA242 &lt;&gt; "",1,0)</f>
        <v>0</v>
      </c>
      <c r="BC241" s="474" t="str">
        <f>担当者_MT</f>
        <v>NG</v>
      </c>
      <c r="BD241" s="76"/>
      <c r="BE241" s="76"/>
      <c r="BF241" s="470"/>
      <c r="BG241" s="472" t="str">
        <f>担当者_M検</f>
        <v>NG</v>
      </c>
      <c r="BH241" s="76"/>
      <c r="BI241" s="76"/>
      <c r="BJ241" s="470"/>
      <c r="BK241" s="476"/>
      <c r="BL241" s="79"/>
      <c r="BM241" s="79"/>
      <c r="BN241" s="470">
        <v>0</v>
      </c>
      <c r="BO241" s="474" t="str">
        <f>担当者_モテ</f>
        <v>NG</v>
      </c>
      <c r="BP241" s="76"/>
      <c r="BQ241" s="76"/>
      <c r="BR241" s="470"/>
      <c r="BS241" s="472" t="str">
        <f>担当者_モテR</f>
        <v>NG</v>
      </c>
      <c r="BT241" s="76"/>
      <c r="BU241" s="76"/>
      <c r="BV241" s="470"/>
      <c r="BW241" s="468">
        <f t="shared" ref="BW241" si="12010">IFERROR(SUM(IF(K241&lt;&gt;"NG",N241*K$1,0),IF(O241&lt;&gt;"NG",R241*O$1,0),IF(S241&lt;&gt;"NG",V241*S$1,0),IF(W241&lt;&gt;"NG",Z241*W$1,0),IF(AA241&lt;&gt;"NG",AD241*AA$1,0),IF(AE241&lt;&gt;"NG",AH241*AE$1,0),IF(AI241&lt;&gt;"NG",AL241*AI$1,0),IF(AM241&lt;&gt;"NG",AP241*AM$1,0),IF(AQ241&lt;&gt;"NG",AT241*AQ$1,0),IF(AU241&lt;&gt;"NG",AX241*AU$1,0),IF(AY241&lt;&gt;"NG",BB241*AY$1,0),IF(BC241&lt;&gt;"NG",BF241*BC$1,0),IF(BG241&lt;&gt;"NG",BJ241*BG$1,0),IF(BK241&lt;&gt;"NG",BN241*BK$1,0),IF(BO241&lt;&gt;"NG",BR241*BO$1,0),IF(BS241&lt;&gt;"NG",BV241*BS$1,0))/SUM(IF(K241&lt;&gt;"NG",K$1,0),IF(O241&lt;&gt;"NG",O$1,0),IF(S241&lt;&gt;"NG",S$1,0),IF(W241&lt;&gt;"NG",W$1,0),IF(AA241&lt;&gt;"NG",AA$1,0),IF(AE241&lt;&gt;"NG",AE$1,0),IF(AI241&lt;&gt;"NG",AI$1,0),IF(AM241&lt;&gt;"NG",AM$1,0),IF(AQ241&lt;&gt;"NG",AQ$1,0),IF(AU241&lt;&gt;"NG",AU$1,0),IF(AY241&lt;&gt;"NG",AY$1,0),IF(BC241&lt;&gt;"NG",BC$1,0),IF(BG241&lt;&gt;"NG",BG$1,0),IF(BK241&lt;&gt;"NG",BK$1,0),IF(BO241&lt;&gt;"NG",BO$1,0),IF(BS241&lt;&gt;"NG",BS$1,0)),0)</f>
        <v>0</v>
      </c>
      <c r="BX241" s="466"/>
      <c r="BY241" s="490"/>
      <c r="BZ241" s="5"/>
      <c r="CA241" s="32">
        <f t="shared" ref="CA241" si="12011">IF(AND($M241&lt;&gt;$BZ$5,$M241&lt;=$BZ$6,$M241&lt;&gt;$BZ$7),1,0)</f>
        <v>0</v>
      </c>
      <c r="CB241" s="32">
        <f t="shared" ref="CB241" si="12012">IF(AND($Q241&lt;&gt;$BZ$5,$Q241&lt;=$BZ$6,$Q241&lt;&gt;$BZ$7),1,0)</f>
        <v>0</v>
      </c>
      <c r="CC241" s="32">
        <f t="shared" ref="CC241" si="12013">IF(AND($U241&lt;&gt;$BZ$5,$U241&lt;=$BZ$6,$U241&lt;&gt;$BZ$7),1,0)</f>
        <v>0</v>
      </c>
      <c r="CD241" s="32">
        <f t="shared" ref="CD241" si="12014">IF(AND($Y241&lt;&gt;$BZ$5,$Y241&lt;=$BZ$6,$Y241&lt;&gt;$BZ$7),1,0)</f>
        <v>0</v>
      </c>
      <c r="CE241" s="32">
        <f t="shared" ref="CE241" si="12015">IF(AND($AG241&lt;&gt;$BZ$5,$AG241&lt;=$BZ$6,$AG241&lt;&gt;$BZ$7),1,0)</f>
        <v>0</v>
      </c>
      <c r="CF241" s="32">
        <f t="shared" ref="CF241" si="12016">IF(AND($AK241&lt;&gt;$BZ$5,$AK241&lt;=$BZ$6,$AK241&lt;&gt;$BZ$7),1,0)</f>
        <v>0</v>
      </c>
      <c r="CG241" s="32">
        <f t="shared" ref="CG241" si="12017">IF(AND($AS241&lt;&gt;$BZ$5,$AS241&lt;=$BZ$6,$AS241&lt;&gt;$BZ$7),1,0)</f>
        <v>0</v>
      </c>
      <c r="CH241" s="32">
        <f t="shared" ref="CH241" si="12018">IF(AND($AW241&lt;&gt;$BZ$5,$AW241&lt;=$BZ$6,$AW241&lt;&gt;$BZ$7),1,0)</f>
        <v>0</v>
      </c>
      <c r="CI241" s="32">
        <f t="shared" ref="CI241" si="12019">IF(AND($BE241&lt;&gt;$BZ$5,$BE241&lt;=$BZ$6,$BE241&lt;&gt;$BZ$7),1,0)</f>
        <v>0</v>
      </c>
      <c r="CJ241" s="32">
        <f t="shared" ref="CJ241" si="12020">IF(AND($BI241&lt;&gt;$BZ$5,$BI241&lt;=$BZ$6,$BI241&lt;&gt;$BZ$7),1,0)</f>
        <v>0</v>
      </c>
      <c r="CK241" s="32">
        <f t="shared" ref="CK241" si="12021">IF(AND($BQ241&lt;&gt;$BZ$5,$BQ241&lt;=$BZ$6,$BQ241&lt;&gt;$BZ$7),1,0)</f>
        <v>0</v>
      </c>
      <c r="CL241" s="32">
        <f t="shared" ref="CL241" si="12022">IF(AND($BU241&lt;&gt;$BZ$5,$BU241&lt;=$BZ$6,$BU241&lt;&gt;$BZ$7),1,0)</f>
        <v>0</v>
      </c>
      <c r="CO241" s="32">
        <f>IF(AND($M241&lt;&gt;$CN$5,$M241&lt;=$CN$6,$M241&lt;&gt;$CN$7),1,0)</f>
        <v>0</v>
      </c>
      <c r="CP241" s="32">
        <f>IF(AND($Q241&lt;&gt;$CN$5,$Q241&lt;=$CN$6,$Q241&lt;&gt;$CN$7),1,0)</f>
        <v>0</v>
      </c>
      <c r="CQ241" s="32">
        <f>IF(AND($U241&lt;&gt;$CN$5,$U241&lt;=$CN$6,$U241&lt;&gt;$CN$7),1,0)</f>
        <v>0</v>
      </c>
      <c r="CR241" s="32">
        <f>IF(AND($Y241&lt;&gt;$CN$5,$Y241&lt;=$CN$6,$Y241&lt;&gt;$CN$7),1,0)</f>
        <v>0</v>
      </c>
      <c r="CS241" s="32">
        <f>IF(AND($AG241&lt;&gt;$CN$5,$AG241&lt;=$CN$6,$AG241&lt;&gt;$CN$7),1,0)</f>
        <v>0</v>
      </c>
      <c r="CT241" s="32">
        <f>IF(AND($AK241&lt;&gt;$CN$5,$AK241&lt;=$CN$6,$AK241&lt;&gt;$CN$7),1,0)</f>
        <v>0</v>
      </c>
      <c r="CU241" s="32">
        <f>IF(AND($AS241&lt;&gt;$CN$5,$AS241&lt;=$CN$6,$AS241&lt;&gt;$CN$7),1,0)</f>
        <v>0</v>
      </c>
      <c r="CV241" s="32">
        <f>IF(AND($AW241&lt;&gt;$CN$5,$AW241&lt;=$CN$6,$AW241&lt;&gt;$CN$7),1,0)</f>
        <v>0</v>
      </c>
      <c r="CW241" s="32">
        <f>IF(AND($BE241&lt;&gt;$CN$5,$BE241&lt;=$CN$6,$BE241&lt;&gt;$CN$7),1,0)</f>
        <v>0</v>
      </c>
      <c r="CX241" s="32">
        <f>IF(AND($BI241&lt;&gt;$CN$5,$BI241&lt;=$CN$6,$BI241&lt;&gt;$CN$7),1,0)</f>
        <v>0</v>
      </c>
      <c r="CY241" s="32">
        <f>IF(AND($BQ241&lt;&gt;$CN$5,$BQ241&lt;=$CN$6,$BQ241&lt;&gt;$CN$7),1,0)</f>
        <v>0</v>
      </c>
      <c r="CZ241" s="32">
        <f>IF(AND($BU241&lt;&gt;$CN$5,$BU241&lt;=$CN$6,$BU241&lt;&gt;$CN$7),1,0)</f>
        <v>0</v>
      </c>
      <c r="DC241" s="32">
        <f>IF(AND($M241&lt;&gt;$DB$5,$M241&lt;=$DB$6,$M241&lt;&gt;$CN$7),1,0)</f>
        <v>0</v>
      </c>
      <c r="DD241" s="32">
        <f>IF(AND($Q241&lt;&gt;$DB$5,$Q241&lt;=$DB$6,$Q241&lt;&gt;$CN$7),1,0)</f>
        <v>0</v>
      </c>
      <c r="DE241" s="32">
        <f>IF(AND($U241&lt;&gt;$DB$5,$U241&lt;=$DB$6,$U241&lt;&gt;$CN$7),1,0)</f>
        <v>0</v>
      </c>
      <c r="DF241" s="32">
        <f>IF(AND($Y241&lt;&gt;$DB$5,$Y241&lt;=$DB$6,$Y241&lt;&gt;$CN$7),1,0)</f>
        <v>0</v>
      </c>
      <c r="DG241" s="32">
        <f>IF(AND($AG241&lt;&gt;$DB$5,$AG241&lt;=$DB$6,$AG241&lt;&gt;$CN$7),1,0)</f>
        <v>0</v>
      </c>
      <c r="DH241" s="32">
        <f>IF(AND($AK241&lt;&gt;$DB$5,$AK241&lt;=$DB$6,$AK241&lt;&gt;$CN$7),1,0)</f>
        <v>0</v>
      </c>
      <c r="DI241" s="32">
        <f>IF(AND($AS241&lt;&gt;$DB$5,$AS241&lt;=$DB$6,$AS241&lt;&gt;$CN$7),1,0)</f>
        <v>0</v>
      </c>
      <c r="DJ241" s="32">
        <f>IF(AND($AW241&lt;&gt;$DB$5,$AW241&lt;=$DB$6,$AW241&lt;&gt;$CN$7),1,0)</f>
        <v>0</v>
      </c>
      <c r="DK241" s="32">
        <f>IF(AND($BE241&lt;&gt;$DB$5,$BE241&lt;=$DB$6,$BE241&lt;&gt;$CN$7),1,0)</f>
        <v>0</v>
      </c>
      <c r="DL241" s="32">
        <f>IF(AND($BI241&lt;&gt;$DB$5,$BI241&lt;=$DB$6,$BI241&lt;&gt;$CN$7),1,0)</f>
        <v>0</v>
      </c>
      <c r="DM241" s="32">
        <f>IF(AND($BQ241&lt;&gt;$DB$5,$BQ241&lt;=$DB$6,$BQ241&lt;&gt;$CN$7),1,0)</f>
        <v>0</v>
      </c>
      <c r="DN241" s="32">
        <f>IF(AND($BU241&lt;&gt;$DB$5,$BU241&lt;=$DB$6,$BU241&lt;&gt;$CN$7),1,0)</f>
        <v>0</v>
      </c>
      <c r="DQ241" s="32">
        <f t="shared" ref="DQ241" si="12023">IF(AND($M241&lt;&gt;$DP$5,$M241&lt;=$DP$6,$M241&lt;&gt;$CN$7),1,0)</f>
        <v>0</v>
      </c>
      <c r="DR241" s="32">
        <f t="shared" ref="DR241" si="12024">IF(AND($Q241&lt;&gt;$DP$5,$Q241&lt;=$DP$6,$Q241&lt;&gt;$CN$7),1,0)</f>
        <v>0</v>
      </c>
      <c r="DS241" s="32">
        <f t="shared" ref="DS241" si="12025">IF(AND($U241&lt;&gt;$DP$5,$U241&lt;=$DP$6,$U241&lt;&gt;$CN$7),1,0)</f>
        <v>0</v>
      </c>
      <c r="DT241" s="32">
        <f t="shared" ref="DT241" si="12026">IF(AND($Y241&lt;&gt;$DP$5,$Y241&lt;=$DP$6,$Y241&lt;&gt;$CN$7),1,0)</f>
        <v>0</v>
      </c>
      <c r="DU241" s="32">
        <f t="shared" ref="DU241" si="12027">IF(AND($AG241&lt;&gt;$DP$5,$AG241&lt;=$DP$6,$AG241&lt;&gt;$CN$7),1,0)</f>
        <v>0</v>
      </c>
      <c r="DV241" s="32">
        <f t="shared" ref="DV241" si="12028">IF(AND($AK241&lt;&gt;$DP$5,$AK241&lt;=$DP$6,$AK241&lt;&gt;$CN$7),1,0)</f>
        <v>0</v>
      </c>
      <c r="DW241" s="32">
        <f t="shared" ref="DW241" si="12029">IF(AND($AS241&lt;&gt;$DP$5,$AS241&lt;=$DP$6,$AS241&lt;&gt;$CN$7),1,0)</f>
        <v>0</v>
      </c>
      <c r="DX241" s="32">
        <f t="shared" ref="DX241" si="12030">IF(AND($AW241&lt;&gt;$DP$5,$AW241&lt;=$DP$6,$AW241&lt;&gt;$CN$7),1,0)</f>
        <v>0</v>
      </c>
      <c r="DY241" s="32">
        <f t="shared" ref="DY241" si="12031">IF(AND($BE241&lt;&gt;$DP$5,$BE241&lt;=$DP$6,$BE241&lt;&gt;$CN$7),1,0)</f>
        <v>0</v>
      </c>
      <c r="DZ241" s="32">
        <f t="shared" ref="DZ241" si="12032">IF(AND($BI241&lt;&gt;$DP$5,$BI241&lt;=$DP$6,$BI241&lt;&gt;$CN$7),1,0)</f>
        <v>0</v>
      </c>
      <c r="EA241" s="32">
        <f t="shared" ref="EA241" si="12033">IF(AND($BQ241&lt;&gt;$DP$5,$BQ241&lt;=$DP$6,$BQ241&lt;&gt;$CN$7),1,0)</f>
        <v>0</v>
      </c>
      <c r="EB241" s="32">
        <f t="shared" ref="EB241" si="12034">IF(AND($BU241&lt;&gt;$DP$5,$BU241&lt;=$DP$6,$BU241&lt;&gt;$CN$7),1,0)</f>
        <v>0</v>
      </c>
      <c r="EE241" s="328">
        <f>IF(M241&lt;&gt;"",IF(M241&lt;=$ED$6,1,IF(L241&gt;$ED$6,0,NETWORKDAYS(L241,$ED$6,祭日リスト)/NETWORKDAYS(L241,M241,祭日リスト)))*$GG241*週間進捗報告書!$G$9,0)</f>
        <v>0</v>
      </c>
      <c r="EF241" s="328">
        <f>IF(Q241&lt;&gt;"",IF(Q241&lt;=$ED$6,1,IF(P241&gt;$ED$6,0,NETWORKDAYS(P241,$ED$6,祭日リスト)/NETWORKDAYS(P241,Q241,祭日リスト)))*$GG241*週間進捗報告書!$G$10,0)</f>
        <v>0</v>
      </c>
      <c r="EG241" s="328">
        <f>IF(U241&lt;&gt;"",IF(U241&lt;=$ED$6,1,IF(T241&gt;$ED$6,0,NETWORKDAYS(T241,$ED$6,祭日リスト)/NETWORKDAYS(T241,U241,祭日リスト)))*$GG241*週間進捗報告書!$G$11,0)</f>
        <v>0</v>
      </c>
      <c r="EH241" s="328">
        <f>IF(Y241&lt;&gt;"",IF(Y241&lt;=$ED$6,1,IF(X241&gt;$ED$6,0,NETWORKDAYS(X241,$ED$6,祭日リスト)/NETWORKDAYS(X241,Y241,祭日リスト)))*$GG241*週間進捗報告書!$G$12,0)</f>
        <v>0</v>
      </c>
      <c r="EI241" s="328">
        <f>IF(AG241&lt;&gt;"",IF(AG241&lt;=$ED$6,1,IF(AF241&gt;$ED$6,0,NETWORKDAYS(AF241,$ED$6,祭日リスト)/NETWORKDAYS(AF241,AG241,祭日リスト)))*$GG241*週間進捗報告書!$G$13,0)</f>
        <v>0</v>
      </c>
      <c r="EJ241" s="328">
        <f>IF(AK241&lt;&gt;"",IF(AK241&lt;=$ED$6,1,IF(AJ241&gt;$ED$6,0,NETWORKDAYS(AJ241,$ED$6,祭日リスト)/NETWORKDAYS(AJ241,AK241,祭日リスト)))*$GG241*週間進捗報告書!$G$14,0)</f>
        <v>0</v>
      </c>
      <c r="EK241" s="328">
        <f>IF(AS241&lt;&gt;"",IF(AS241&lt;=$ED$6,1,IF(AR241&gt;$ED$6,0,NETWORKDAYS(AR241,$ED$6,祭日リスト)/NETWORKDAYS(AR241,AS241,祭日リスト)))*$GG241*週間進捗報告書!$G$15,0)</f>
        <v>0</v>
      </c>
      <c r="EL241" s="328">
        <f>IF(AW241&lt;&gt;"",IF(AW241&lt;=$ED$6,1,IF(AV241&gt;$ED$6,0,NETWORKDAYS(AV241,$ED$6,祭日リスト)/NETWORKDAYS(AV241,AW241,祭日リスト)))*$GG241*週間進捗報告書!$G$16,0)</f>
        <v>0</v>
      </c>
      <c r="EM241" s="328">
        <f>IF(BE241&lt;&gt;"",IF(BE241&lt;=$ED$6,1,IF(BD241&gt;$ED$6,0,NETWORKDAYS(BD241,$ED$6,祭日リスト)/NETWORKDAYS(BD241,BE241,祭日リスト)))*$GG241*週間進捗報告書!$G$17,0)</f>
        <v>0</v>
      </c>
      <c r="EN241" s="328">
        <f>IF(BI241&lt;&gt;"",IF(BI241&lt;=$ED$6,1,IF(BH241&gt;$ED$6,0,NETWORKDAYS(BH241,$ED$6,祭日リスト)/NETWORKDAYS(BH241,BI241,祭日リスト)))*$GG241*週間進捗報告書!$G$18,0)</f>
        <v>0</v>
      </c>
      <c r="EO241" s="328">
        <f>IF(BQ241&lt;&gt;"",IF(BQ241&lt;=$ED$6,1,IF(BP241&gt;$ED$6,0,NETWORKDAYS(BP241,$ED$6,祭日リスト)/NETWORKDAYS(BP241,BQ241,祭日リスト)))*$GG241*週間進捗報告書!$G$19,0)</f>
        <v>0</v>
      </c>
      <c r="EP241" s="328">
        <f>IF(BU241&lt;&gt;"",IF(BU241&lt;=$ED$6,1,IF(BT241&gt;$ED$6,0,NETWORKDAYS(BT241,$ED$6,祭日リスト)/NETWORKDAYS(BT241,BU241,祭日リスト)))*$GG241*週間進捗報告書!$G$20,0)</f>
        <v>0</v>
      </c>
      <c r="ER241" s="547">
        <f t="shared" ref="ER241:FC241" si="12035">EE241-EE242</f>
        <v>0</v>
      </c>
      <c r="ES241" s="547">
        <f t="shared" si="12035"/>
        <v>0</v>
      </c>
      <c r="ET241" s="547">
        <f t="shared" si="12035"/>
        <v>0</v>
      </c>
      <c r="EU241" s="547">
        <f t="shared" si="12035"/>
        <v>0</v>
      </c>
      <c r="EV241" s="547">
        <f t="shared" si="12035"/>
        <v>0</v>
      </c>
      <c r="EW241" s="547">
        <f t="shared" si="12035"/>
        <v>0</v>
      </c>
      <c r="EX241" s="547">
        <f t="shared" si="12035"/>
        <v>0</v>
      </c>
      <c r="EY241" s="547">
        <f t="shared" si="12035"/>
        <v>0</v>
      </c>
      <c r="EZ241" s="547">
        <f t="shared" si="12035"/>
        <v>0</v>
      </c>
      <c r="FA241" s="547">
        <f t="shared" si="12035"/>
        <v>0</v>
      </c>
      <c r="FB241" s="547">
        <f t="shared" si="12035"/>
        <v>0</v>
      </c>
      <c r="FC241" s="547">
        <f t="shared" si="12035"/>
        <v>0</v>
      </c>
      <c r="FD241" s="547">
        <f t="shared" ref="FD241" si="12036">SUM(ER241:FC242)</f>
        <v>0</v>
      </c>
      <c r="FE241" s="333"/>
      <c r="FG241" s="32">
        <f>IF(AND($M241&lt;&gt;$FF$7),1,0)</f>
        <v>0</v>
      </c>
      <c r="FH241" s="32">
        <f>IF(AND($Q241&lt;&gt;$FF$7),1,0)</f>
        <v>0</v>
      </c>
      <c r="FI241" s="32">
        <f>IF(AND($U241&lt;&gt;$FF$7),1,0)</f>
        <v>0</v>
      </c>
      <c r="FJ241" s="32">
        <f>IF(AND($Y241&lt;&gt;$FF$7),1,0)</f>
        <v>0</v>
      </c>
      <c r="FK241" s="32">
        <f>IF(AND($AG241&lt;&gt;$FF$7),1,0)</f>
        <v>0</v>
      </c>
      <c r="FL241" s="32">
        <f>IF(AND($AK241&lt;&gt;$FF$7),1,0)</f>
        <v>0</v>
      </c>
      <c r="FM241" s="32">
        <f>IF(AND($AS241&lt;&gt;$FF$7),1,0)</f>
        <v>0</v>
      </c>
      <c r="FN241" s="32">
        <f>IF(AND($AW241&lt;&gt;$FF$7),1,0)</f>
        <v>0</v>
      </c>
      <c r="FO241" s="32">
        <f>IF(AND($BE241&lt;&gt;$FF$7),1,0)</f>
        <v>0</v>
      </c>
      <c r="FP241" s="32">
        <f>IF(AND($BI241&lt;&gt;$FF$7),1,0)</f>
        <v>0</v>
      </c>
      <c r="FQ241" s="32">
        <f>IF(AND($BQ241&lt;&gt;$FF$7),1,0)</f>
        <v>0</v>
      </c>
      <c r="FR241" s="32">
        <f>IF(AND($BU241&lt;&gt;$FF$7),1,0)</f>
        <v>0</v>
      </c>
      <c r="FU241" s="294">
        <f t="shared" ref="FU241" si="12037">IF($K241&lt;&gt;"NG",$GG241,0)</f>
        <v>0</v>
      </c>
      <c r="FV241" s="294">
        <f t="shared" ref="FV241" si="12038">IF($O241&lt;&gt;"NG",$GG241,0)</f>
        <v>0</v>
      </c>
      <c r="FW241" s="294">
        <f t="shared" ref="FW241" si="12039">IF($S241&lt;&gt;"NG",$GG241,0)</f>
        <v>0</v>
      </c>
      <c r="FX241" s="294">
        <f t="shared" ref="FX241" si="12040">IF($W241&lt;&gt;"NG",$GG241,0)</f>
        <v>0</v>
      </c>
      <c r="FY241" s="294">
        <f t="shared" ref="FY241" si="12041">IF($AE241&lt;&gt;"NG",$GG241,0)</f>
        <v>0</v>
      </c>
      <c r="FZ241" s="294">
        <f t="shared" ref="FZ241" si="12042">IF($AI241&lt;&gt;"NG",$GG241,0)</f>
        <v>0</v>
      </c>
      <c r="GA241" s="294">
        <f t="shared" ref="GA241" si="12043">IF($AQ241&lt;&gt;"NG",$GG241,0)</f>
        <v>0</v>
      </c>
      <c r="GB241" s="294">
        <f t="shared" ref="GB241" si="12044">IF($AU241&lt;&gt;"NG",$GG241,0)</f>
        <v>0</v>
      </c>
      <c r="GC241" s="294">
        <f t="shared" ref="GC241" si="12045">IF($BC241&lt;&gt;"NG",$GG241,0)</f>
        <v>0</v>
      </c>
      <c r="GD241" s="294">
        <f t="shared" ref="GD241" si="12046">IF($BG241&lt;&gt;"NG",$GG241,0)</f>
        <v>0</v>
      </c>
      <c r="GE241" s="294">
        <f t="shared" ref="GE241" si="12047">IF($BO241&lt;&gt;"NG",$GG241,0)</f>
        <v>0</v>
      </c>
      <c r="GF241" s="294">
        <f t="shared" ref="GF241" si="12048">IF($BS241&lt;&gt;"NG",$GG241,0)</f>
        <v>0</v>
      </c>
      <c r="GG241" s="294" t="e">
        <f>VLOOKUP($D241,リスト!$D:$S,15,FALSE)</f>
        <v>#N/A</v>
      </c>
      <c r="GH241" s="2" t="e">
        <f>INDEX(リスト!$V:$V,MATCH(中日程計画表!$D241,リスト!$D:$D,0))</f>
        <v>#N/A</v>
      </c>
      <c r="GI241" s="2" t="e">
        <f>INDEX(リスト!$A:$A,MATCH(中日程計画表!$D241,リスト!$D:$D,0))</f>
        <v>#N/A</v>
      </c>
      <c r="GJ241" s="2" t="e">
        <f>INDEX(リスト!$U:$U,MATCH(中日程計画表!$D241,リスト!$D:$D,0))</f>
        <v>#N/A</v>
      </c>
      <c r="GK241" s="5" t="e">
        <f>INDEX(リスト!$W:$W,MATCH(中日程計画表!$D241,リスト!$D:$D,0))</f>
        <v>#N/A</v>
      </c>
      <c r="GL241" s="2" t="s">
        <v>200</v>
      </c>
      <c r="GM241" s="296">
        <f>D241</f>
        <v>0</v>
      </c>
      <c r="GN241" s="296">
        <f>E241</f>
        <v>0</v>
      </c>
      <c r="GU241" s="460" t="str">
        <f t="shared" ref="GU241" si="12049">AE241</f>
        <v>NG</v>
      </c>
      <c r="GV241" s="460">
        <f t="shared" ref="GV241" si="12050">EI241</f>
        <v>0</v>
      </c>
      <c r="GW241" s="460">
        <f t="shared" ref="GW241" si="12051">EI242</f>
        <v>0</v>
      </c>
      <c r="GX241" s="462">
        <f t="shared" ref="GX241" si="12052">EV241</f>
        <v>0</v>
      </c>
      <c r="GY241" s="460" t="str">
        <f t="shared" ref="GY241" si="12053">AI241</f>
        <v>NG</v>
      </c>
      <c r="GZ241" s="460">
        <f t="shared" ref="GZ241" si="12054">EJ241</f>
        <v>0</v>
      </c>
      <c r="HA241" s="460">
        <f t="shared" ref="HA241" si="12055">EJ242</f>
        <v>0</v>
      </c>
      <c r="HB241" s="462">
        <f t="shared" ref="HB241" si="12056">EW241</f>
        <v>0</v>
      </c>
      <c r="HC241" s="460" t="str">
        <f t="shared" ref="HC241" si="12057">AQ241</f>
        <v>NG</v>
      </c>
      <c r="HD241" s="460">
        <f t="shared" ref="HD241" si="12058">EK241</f>
        <v>0</v>
      </c>
      <c r="HE241" s="460">
        <f t="shared" ref="HE241" si="12059">EK242</f>
        <v>0</v>
      </c>
      <c r="HF241" s="462">
        <f t="shared" ref="HF241" si="12060">EX241</f>
        <v>0</v>
      </c>
      <c r="HG241" s="460" t="str">
        <f t="shared" ref="HG241" si="12061">AU241</f>
        <v>NG</v>
      </c>
      <c r="HH241" s="460">
        <f t="shared" ref="HH241" si="12062">EL241</f>
        <v>0</v>
      </c>
      <c r="HI241" s="460">
        <f t="shared" ref="HI241" si="12063">EL242</f>
        <v>0</v>
      </c>
      <c r="HJ241" s="462">
        <f t="shared" ref="HJ241" si="12064">EY241</f>
        <v>0</v>
      </c>
      <c r="HK241" s="460" t="str">
        <f t="shared" ref="HK241" si="12065">BC241</f>
        <v>NG</v>
      </c>
      <c r="HL241" s="460">
        <f t="shared" ref="HL241" si="12066">EM241</f>
        <v>0</v>
      </c>
      <c r="HM241" s="460">
        <f t="shared" ref="HM241" si="12067">EM242</f>
        <v>0</v>
      </c>
      <c r="HN241" s="462">
        <f t="shared" ref="HN241" si="12068">EZ241</f>
        <v>0</v>
      </c>
      <c r="HO241" s="460" t="str">
        <f t="shared" ref="HO241" si="12069">BG241</f>
        <v>NG</v>
      </c>
      <c r="HP241" s="460">
        <f t="shared" ref="HP241" si="12070">EN241</f>
        <v>0</v>
      </c>
      <c r="HQ241" s="460">
        <f t="shared" ref="HQ241" si="12071">EN242</f>
        <v>0</v>
      </c>
      <c r="HR241" s="462">
        <f t="shared" ref="HR241" si="12072">FA241</f>
        <v>0</v>
      </c>
      <c r="HS241" s="332"/>
    </row>
    <row r="242" spans="1:227" ht="12" customHeight="1">
      <c r="A242" s="489"/>
      <c r="B242" s="487"/>
      <c r="C242" s="475"/>
      <c r="D242" s="485"/>
      <c r="E242" s="483"/>
      <c r="F242" s="317"/>
      <c r="G242" s="317"/>
      <c r="H242" s="317"/>
      <c r="I242" s="317"/>
      <c r="J242" s="316"/>
      <c r="K242" s="481"/>
      <c r="L242" s="77"/>
      <c r="M242" s="77"/>
      <c r="N242" s="471"/>
      <c r="O242" s="475"/>
      <c r="P242" s="77"/>
      <c r="Q242" s="77"/>
      <c r="R242" s="471"/>
      <c r="S242" s="475"/>
      <c r="T242" s="77"/>
      <c r="U242" s="77"/>
      <c r="V242" s="471"/>
      <c r="W242" s="473"/>
      <c r="X242" s="77"/>
      <c r="Y242" s="77"/>
      <c r="Z242" s="471"/>
      <c r="AA242" s="477"/>
      <c r="AB242" s="80"/>
      <c r="AC242" s="80"/>
      <c r="AD242" s="471"/>
      <c r="AE242" s="473"/>
      <c r="AF242" s="77"/>
      <c r="AG242" s="77"/>
      <c r="AH242" s="471"/>
      <c r="AI242" s="473"/>
      <c r="AJ242" s="77"/>
      <c r="AK242" s="77"/>
      <c r="AL242" s="471"/>
      <c r="AM242" s="477"/>
      <c r="AN242" s="80"/>
      <c r="AO242" s="80"/>
      <c r="AP242" s="471"/>
      <c r="AQ242" s="473"/>
      <c r="AR242" s="77"/>
      <c r="AS242" s="77"/>
      <c r="AT242" s="471"/>
      <c r="AU242" s="473"/>
      <c r="AV242" s="77"/>
      <c r="AW242" s="77"/>
      <c r="AX242" s="471"/>
      <c r="AY242" s="477"/>
      <c r="AZ242" s="80"/>
      <c r="BA242" s="80"/>
      <c r="BB242" s="471"/>
      <c r="BC242" s="475"/>
      <c r="BD242" s="77"/>
      <c r="BE242" s="77"/>
      <c r="BF242" s="471"/>
      <c r="BG242" s="473"/>
      <c r="BH242" s="77"/>
      <c r="BI242" s="77"/>
      <c r="BJ242" s="471"/>
      <c r="BK242" s="477"/>
      <c r="BL242" s="80"/>
      <c r="BM242" s="80"/>
      <c r="BN242" s="471"/>
      <c r="BO242" s="475"/>
      <c r="BP242" s="77"/>
      <c r="BQ242" s="77"/>
      <c r="BR242" s="471"/>
      <c r="BS242" s="473"/>
      <c r="BT242" s="77"/>
      <c r="BU242" s="77"/>
      <c r="BV242" s="471"/>
      <c r="BW242" s="469"/>
      <c r="BX242" s="467"/>
      <c r="BY242" s="490"/>
      <c r="CA242" s="19">
        <f t="shared" ref="CA242" si="12073">IF(AND($N241=1,$M242&lt;&gt;$BZ$7),1,0)</f>
        <v>0</v>
      </c>
      <c r="CB242" s="19">
        <f t="shared" ref="CB242" si="12074">IF(AND($R241=1,$Q242&lt;&gt;$BZ$7),1,0)</f>
        <v>0</v>
      </c>
      <c r="CC242" s="19">
        <f t="shared" ref="CC242" si="12075">IF(AND($V241=1,$U242&lt;&gt;$BZ$7),1,0)</f>
        <v>0</v>
      </c>
      <c r="CD242" s="19">
        <f t="shared" ref="CD242" si="12076">IF(AND($Z241=1,$Y242&lt;&gt;$BZ$7),1,0)</f>
        <v>0</v>
      </c>
      <c r="CE242" s="19">
        <f t="shared" ref="CE242" si="12077">IF(AND($AH241=1,$AG242&lt;&gt;$BZ$7),1,0)</f>
        <v>0</v>
      </c>
      <c r="CF242" s="19">
        <f t="shared" ref="CF242" si="12078">IF(AND($AL241=1,$AK242&lt;&gt;$BZ$7),1,0)</f>
        <v>0</v>
      </c>
      <c r="CG242" s="19">
        <f t="shared" ref="CG242" si="12079">IF(AND($AT241=1,$AS242&lt;&gt;$BZ$7),1,0)</f>
        <v>0</v>
      </c>
      <c r="CH242" s="19">
        <f t="shared" ref="CH242" si="12080">IF(AND($AX241=1,$AW242&lt;&gt;$BZ$7),1,0)</f>
        <v>0</v>
      </c>
      <c r="CI242" s="19">
        <f t="shared" ref="CI242" si="12081">IF(AND($BF241=1,$BE242&lt;&gt;$BZ$7),1,0)</f>
        <v>0</v>
      </c>
      <c r="CJ242" s="19">
        <f t="shared" ref="CJ242" si="12082">IF(AND($BJ241=1,$BI242&lt;&gt;$BZ$7),1,0)</f>
        <v>0</v>
      </c>
      <c r="CK242" s="19">
        <f t="shared" ref="CK242" si="12083">IF(AND($BR241=1,$BQ242&lt;&gt;$BZ$7),1,0)</f>
        <v>0</v>
      </c>
      <c r="CL242" s="19">
        <f t="shared" ref="CL242" si="12084">IF(AND($BV241=1,$BU242&lt;&gt;$BZ$7),1,0)</f>
        <v>0</v>
      </c>
      <c r="CO242" s="19">
        <f>IF(AND($M242&lt;&gt;$CN$7,$M242&lt;=$CN$6),1,0)</f>
        <v>0</v>
      </c>
      <c r="CP242" s="19">
        <f>IF(AND($Q242&lt;&gt;$CN$7,$Q242&lt;=$CN$6),1,0)</f>
        <v>0</v>
      </c>
      <c r="CQ242" s="19">
        <f>IF(AND($U242&lt;&gt;$CN$7,$U242&lt;=$CN$6),1,0)</f>
        <v>0</v>
      </c>
      <c r="CR242" s="19">
        <f>IF(AND($Y242&lt;&gt;$CN$7,$Y242&lt;=$CN$6),1,0)</f>
        <v>0</v>
      </c>
      <c r="CS242" s="19">
        <f>IF(AND($AG242&lt;&gt;$CN$7,$AG242&lt;=$CN$6),1,0)</f>
        <v>0</v>
      </c>
      <c r="CT242" s="19">
        <f>IF(AND($AK242&lt;&gt;$CN$7,$AK242&lt;=$CN$6),1,0)</f>
        <v>0</v>
      </c>
      <c r="CU242" s="19">
        <f>IF(AND($AS242&lt;&gt;$CN$7,$AS242&lt;=$CN$6),1,0)</f>
        <v>0</v>
      </c>
      <c r="CV242" s="19">
        <f>IF(AND($AW242&lt;&gt;$CN$7,$AW242&lt;=$CN$6),1,0)</f>
        <v>0</v>
      </c>
      <c r="CW242" s="19">
        <f>IF(AND($BE242&lt;&gt;$CN$7,$BE242&lt;=$CN$6),1,0)</f>
        <v>0</v>
      </c>
      <c r="CX242" s="19">
        <f>IF(AND($BI242&lt;&gt;$CN$7,$BI242&lt;=$CN$6),1,0)</f>
        <v>0</v>
      </c>
      <c r="CY242" s="19">
        <f>IF(AND($BQ242&lt;&gt;$CN$7,$BQ242&lt;=$CN$6),1,0)</f>
        <v>0</v>
      </c>
      <c r="CZ242" s="19">
        <f>IF(AND($BU242&lt;&gt;$CN$7,$BU242&lt;=$CN$6),1,0)</f>
        <v>0</v>
      </c>
      <c r="DC242" s="19">
        <f>IF($N241=1,1,0)</f>
        <v>0</v>
      </c>
      <c r="DD242" s="19">
        <f>IF($R241=1,1,0)</f>
        <v>0</v>
      </c>
      <c r="DE242" s="19">
        <f>IF($V241=1,1,0)</f>
        <v>0</v>
      </c>
      <c r="DF242" s="19">
        <f>IF($Z241=1,1,0)</f>
        <v>0</v>
      </c>
      <c r="DG242" s="19">
        <f>IF($AH241=1,1,0)</f>
        <v>0</v>
      </c>
      <c r="DH242" s="19">
        <f>IF($AL241=1,1,0)</f>
        <v>0</v>
      </c>
      <c r="DI242" s="19">
        <f>IF($AT241=1,1,0)</f>
        <v>0</v>
      </c>
      <c r="DJ242" s="19">
        <f>IF($AX241=1,1,0)</f>
        <v>0</v>
      </c>
      <c r="DK242" s="19">
        <f>IF($BF241=1,1,0)</f>
        <v>0</v>
      </c>
      <c r="DL242" s="19">
        <f>IF($BJ241=1,1,0)</f>
        <v>0</v>
      </c>
      <c r="DM242" s="19">
        <f>IF($BR241=1,1,0)</f>
        <v>0</v>
      </c>
      <c r="DN242" s="19">
        <f>IF($BV241=1,1,0)</f>
        <v>0</v>
      </c>
      <c r="DQ242" s="19">
        <f t="shared" ref="DQ242" si="12085">IF($N241=1,1,0)</f>
        <v>0</v>
      </c>
      <c r="DR242" s="19">
        <f t="shared" ref="DR242" si="12086">IF($R241=1,1,0)</f>
        <v>0</v>
      </c>
      <c r="DS242" s="19">
        <f t="shared" ref="DS242" si="12087">IF($V241=1,1,0)</f>
        <v>0</v>
      </c>
      <c r="DT242" s="19">
        <f t="shared" ref="DT242" si="12088">IF($Z241=1,1,0)</f>
        <v>0</v>
      </c>
      <c r="DU242" s="19">
        <f t="shared" ref="DU242" si="12089">IF($AH241=1,1,0)</f>
        <v>0</v>
      </c>
      <c r="DV242" s="19">
        <f t="shared" ref="DV242" si="12090">IF($AL241=1,1,0)</f>
        <v>0</v>
      </c>
      <c r="DW242" s="19">
        <f t="shared" ref="DW242" si="12091">IF($AT241=1,1,0)</f>
        <v>0</v>
      </c>
      <c r="DX242" s="19">
        <f t="shared" ref="DX242" si="12092">IF($AX241=1,1,0)</f>
        <v>0</v>
      </c>
      <c r="DY242" s="19">
        <f t="shared" ref="DY242" si="12093">IF($BF241=1,1,0)</f>
        <v>0</v>
      </c>
      <c r="DZ242" s="19">
        <f t="shared" ref="DZ242" si="12094">IF($BJ241=1,1,0)</f>
        <v>0</v>
      </c>
      <c r="EA242" s="19">
        <f t="shared" ref="EA242" si="12095">IF($BR241=1,1,0)</f>
        <v>0</v>
      </c>
      <c r="EB242" s="19">
        <f t="shared" ref="EB242" si="12096">IF($BV241=1,1,0)</f>
        <v>0</v>
      </c>
      <c r="EE242" s="329">
        <f>N241*$FU242*週間進捗報告書!$G$9</f>
        <v>0</v>
      </c>
      <c r="EF242" s="329">
        <f>R241*$FV242*週間進捗報告書!$G$10</f>
        <v>0</v>
      </c>
      <c r="EG242" s="329">
        <f>V241*$FW242*週間進捗報告書!$G$11</f>
        <v>0</v>
      </c>
      <c r="EH242" s="329">
        <f>Z241*$FX242*週間進捗報告書!$G$12</f>
        <v>0</v>
      </c>
      <c r="EI242" s="329">
        <f>AH241*$FY242*週間進捗報告書!$G$13</f>
        <v>0</v>
      </c>
      <c r="EJ242" s="329">
        <f>AL241*$FZ242*週間進捗報告書!$G$14</f>
        <v>0</v>
      </c>
      <c r="EK242" s="329">
        <f>AT241*$GA242*週間進捗報告書!$G$15</f>
        <v>0</v>
      </c>
      <c r="EL242" s="329">
        <f>AX241*$GB242*週間進捗報告書!$G$16</f>
        <v>0</v>
      </c>
      <c r="EM242" s="329">
        <f>BF241*$GC242*週間進捗報告書!$G$17</f>
        <v>0</v>
      </c>
      <c r="EN242" s="329">
        <f>BJ241*$GD242*週間進捗報告書!$G$18</f>
        <v>0</v>
      </c>
      <c r="EO242" s="329">
        <f>BR241*$GE242*週間進捗報告書!$G$19</f>
        <v>0</v>
      </c>
      <c r="EP242" s="329">
        <f>BV241*$GF242*週間進捗報告書!$G$20</f>
        <v>0</v>
      </c>
      <c r="ER242" s="547"/>
      <c r="ES242" s="547"/>
      <c r="ET242" s="547"/>
      <c r="EU242" s="547"/>
      <c r="EV242" s="547"/>
      <c r="EW242" s="547"/>
      <c r="EX242" s="547"/>
      <c r="EY242" s="547"/>
      <c r="EZ242" s="547"/>
      <c r="FA242" s="547"/>
      <c r="FB242" s="547"/>
      <c r="FC242" s="547"/>
      <c r="FD242" s="547"/>
      <c r="FE242" s="332"/>
      <c r="FG242" s="19"/>
      <c r="FH242" s="19"/>
      <c r="FI242" s="19"/>
      <c r="FJ242" s="19"/>
      <c r="FK242" s="19"/>
      <c r="FL242" s="19"/>
      <c r="FM242" s="19"/>
      <c r="FN242" s="19"/>
      <c r="FO242" s="19"/>
      <c r="FP242" s="19"/>
      <c r="FQ242" s="19"/>
      <c r="FR242" s="19"/>
      <c r="FU242" s="295">
        <f t="shared" ref="FU242" si="12097">FU241</f>
        <v>0</v>
      </c>
      <c r="FV242" s="295">
        <f t="shared" ref="FV242" si="12098">FV241</f>
        <v>0</v>
      </c>
      <c r="FW242" s="295">
        <f t="shared" ref="FW242" si="12099">FW241</f>
        <v>0</v>
      </c>
      <c r="FX242" s="295">
        <f t="shared" ref="FX242" si="12100">FX241</f>
        <v>0</v>
      </c>
      <c r="FY242" s="295">
        <f t="shared" ref="FY242" si="12101">FY241</f>
        <v>0</v>
      </c>
      <c r="FZ242" s="295">
        <f t="shared" ref="FZ242" si="12102">FZ241</f>
        <v>0</v>
      </c>
      <c r="GA242" s="295">
        <f t="shared" ref="GA242" si="12103">GA241</f>
        <v>0</v>
      </c>
      <c r="GB242" s="295">
        <f t="shared" ref="GB242" si="12104">GB241</f>
        <v>0</v>
      </c>
      <c r="GC242" s="295">
        <f t="shared" ref="GC242" si="12105">GC241</f>
        <v>0</v>
      </c>
      <c r="GD242" s="295">
        <f t="shared" ref="GD242" si="12106">GD241</f>
        <v>0</v>
      </c>
      <c r="GE242" s="295">
        <f t="shared" ref="GE242" si="12107">GE241</f>
        <v>0</v>
      </c>
      <c r="GF242" s="295">
        <f t="shared" ref="GF242" si="12108">GF241</f>
        <v>0</v>
      </c>
      <c r="GG242" s="295" t="e">
        <f t="shared" ref="GG242" si="12109">GG241</f>
        <v>#N/A</v>
      </c>
      <c r="GH242" s="2" t="e">
        <f>INDEX(リスト!$V:$V,MATCH(中日程計画表!$D241,リスト!$D:$D,0))</f>
        <v>#N/A</v>
      </c>
      <c r="GI242" s="2" t="e">
        <f>INDEX(リスト!$A:$A,MATCH(中日程計画表!$D241,リスト!$D:$D,0))</f>
        <v>#N/A</v>
      </c>
      <c r="GJ242" s="2" t="e">
        <f>INDEX(リスト!$U:$U,MATCH(中日程計画表!$D241,リスト!$D:$D,0))</f>
        <v>#N/A</v>
      </c>
      <c r="GK242" s="5" t="e">
        <f>INDEX(リスト!$W:$W,MATCH(中日程計画表!$D241,リスト!$D:$D,0))</f>
        <v>#N/A</v>
      </c>
      <c r="GL242" s="2" t="s">
        <v>201</v>
      </c>
      <c r="GM242" s="296">
        <f t="shared" ref="GM242" si="12110">GM241</f>
        <v>0</v>
      </c>
      <c r="GN242" s="296">
        <f t="shared" ref="GN242" si="12111">GN241</f>
        <v>0</v>
      </c>
      <c r="GU242" s="461"/>
      <c r="GV242" s="460"/>
      <c r="GW242" s="460"/>
      <c r="GX242" s="461"/>
      <c r="GY242" s="461"/>
      <c r="GZ242" s="460"/>
      <c r="HA242" s="460"/>
      <c r="HB242" s="461"/>
      <c r="HC242" s="461"/>
      <c r="HD242" s="460"/>
      <c r="HE242" s="460"/>
      <c r="HF242" s="461"/>
      <c r="HG242" s="461"/>
      <c r="HH242" s="460"/>
      <c r="HI242" s="460"/>
      <c r="HJ242" s="461"/>
      <c r="HK242" s="461"/>
      <c r="HL242" s="460"/>
      <c r="HM242" s="460"/>
      <c r="HN242" s="461"/>
      <c r="HO242" s="461"/>
      <c r="HP242" s="460"/>
      <c r="HQ242" s="460"/>
      <c r="HR242" s="461"/>
      <c r="HS242" s="4"/>
    </row>
    <row r="243" spans="1:227" ht="12" customHeight="1">
      <c r="A243" s="488" t="str">
        <f t="shared" ref="A243" ca="1" si="12112">INDIRECT("リスト!A"&amp;B243+6)</f>
        <v/>
      </c>
      <c r="B243" s="486">
        <f t="shared" ref="B243" si="12113">ROUNDDOWN((ROW()-6)/2,0)+1</f>
        <v>119</v>
      </c>
      <c r="C243" s="474" t="str">
        <f>機能グループ名</f>
        <v/>
      </c>
      <c r="D243" s="484">
        <f>機能ID</f>
        <v>0</v>
      </c>
      <c r="E243" s="482">
        <f>機能名</f>
        <v>0</v>
      </c>
      <c r="F243" s="315"/>
      <c r="G243" s="315"/>
      <c r="H243" s="315"/>
      <c r="I243" s="315"/>
      <c r="J243" s="316"/>
      <c r="K243" s="480" t="str">
        <f>担当者_SR</f>
        <v>NG</v>
      </c>
      <c r="L243" s="76"/>
      <c r="M243" s="76"/>
      <c r="N243" s="470"/>
      <c r="O243" s="474" t="str">
        <f>担当者_SRR</f>
        <v>NG</v>
      </c>
      <c r="P243" s="76"/>
      <c r="Q243" s="76"/>
      <c r="R243" s="470"/>
      <c r="S243" s="474" t="str">
        <f>担当者_DS</f>
        <v>NG</v>
      </c>
      <c r="T243" s="76"/>
      <c r="U243" s="76"/>
      <c r="V243" s="470"/>
      <c r="W243" s="472" t="str">
        <f>担当者_DSR</f>
        <v>NG</v>
      </c>
      <c r="X243" s="76"/>
      <c r="Y243" s="76"/>
      <c r="Z243" s="470"/>
      <c r="AA243" s="476"/>
      <c r="AB243" s="79"/>
      <c r="AC243" s="79"/>
      <c r="AD243" s="470">
        <f>IF(AC244 &lt;&gt; "",1,0)</f>
        <v>0</v>
      </c>
      <c r="AE243" s="472" t="str">
        <f>担当者_CD</f>
        <v>NG</v>
      </c>
      <c r="AF243" s="76"/>
      <c r="AG243" s="76"/>
      <c r="AH243" s="470"/>
      <c r="AI243" s="472" t="str">
        <f>担当者_DD</f>
        <v>NG</v>
      </c>
      <c r="AJ243" s="76"/>
      <c r="AK243" s="76"/>
      <c r="AL243" s="470"/>
      <c r="AM243" s="476"/>
      <c r="AN243" s="79"/>
      <c r="AO243" s="79"/>
      <c r="AP243" s="470">
        <f>IF(AO244 &lt;&gt; "",1,0)</f>
        <v>0</v>
      </c>
      <c r="AQ243" s="472" t="str">
        <f>担当者_MCL</f>
        <v>NG</v>
      </c>
      <c r="AR243" s="76"/>
      <c r="AS243" s="76"/>
      <c r="AT243" s="470"/>
      <c r="AU243" s="472" t="str">
        <f>担当者_MCLR</f>
        <v>NG</v>
      </c>
      <c r="AV243" s="76"/>
      <c r="AW243" s="76"/>
      <c r="AX243" s="470"/>
      <c r="AY243" s="476"/>
      <c r="AZ243" s="79"/>
      <c r="BA243" s="79"/>
      <c r="BB243" s="470">
        <f>IF(BA244 &lt;&gt; "",1,0)</f>
        <v>0</v>
      </c>
      <c r="BC243" s="474" t="str">
        <f>担当者_MT</f>
        <v>NG</v>
      </c>
      <c r="BD243" s="76"/>
      <c r="BE243" s="76"/>
      <c r="BF243" s="470"/>
      <c r="BG243" s="472" t="str">
        <f>担当者_M検</f>
        <v>NG</v>
      </c>
      <c r="BH243" s="76"/>
      <c r="BI243" s="76"/>
      <c r="BJ243" s="470"/>
      <c r="BK243" s="476"/>
      <c r="BL243" s="79"/>
      <c r="BM243" s="79"/>
      <c r="BN243" s="470">
        <v>0</v>
      </c>
      <c r="BO243" s="474" t="str">
        <f>担当者_モテ</f>
        <v>NG</v>
      </c>
      <c r="BP243" s="76"/>
      <c r="BQ243" s="76"/>
      <c r="BR243" s="470"/>
      <c r="BS243" s="472" t="str">
        <f>担当者_モテR</f>
        <v>NG</v>
      </c>
      <c r="BT243" s="76"/>
      <c r="BU243" s="76"/>
      <c r="BV243" s="470"/>
      <c r="BW243" s="468">
        <f t="shared" ref="BW243" si="12114">IFERROR(SUM(IF(K243&lt;&gt;"NG",N243*K$1,0),IF(O243&lt;&gt;"NG",R243*O$1,0),IF(S243&lt;&gt;"NG",V243*S$1,0),IF(W243&lt;&gt;"NG",Z243*W$1,0),IF(AA243&lt;&gt;"NG",AD243*AA$1,0),IF(AE243&lt;&gt;"NG",AH243*AE$1,0),IF(AI243&lt;&gt;"NG",AL243*AI$1,0),IF(AM243&lt;&gt;"NG",AP243*AM$1,0),IF(AQ243&lt;&gt;"NG",AT243*AQ$1,0),IF(AU243&lt;&gt;"NG",AX243*AU$1,0),IF(AY243&lt;&gt;"NG",BB243*AY$1,0),IF(BC243&lt;&gt;"NG",BF243*BC$1,0),IF(BG243&lt;&gt;"NG",BJ243*BG$1,0),IF(BK243&lt;&gt;"NG",BN243*BK$1,0),IF(BO243&lt;&gt;"NG",BR243*BO$1,0),IF(BS243&lt;&gt;"NG",BV243*BS$1,0))/SUM(IF(K243&lt;&gt;"NG",K$1,0),IF(O243&lt;&gt;"NG",O$1,0),IF(S243&lt;&gt;"NG",S$1,0),IF(W243&lt;&gt;"NG",W$1,0),IF(AA243&lt;&gt;"NG",AA$1,0),IF(AE243&lt;&gt;"NG",AE$1,0),IF(AI243&lt;&gt;"NG",AI$1,0),IF(AM243&lt;&gt;"NG",AM$1,0),IF(AQ243&lt;&gt;"NG",AQ$1,0),IF(AU243&lt;&gt;"NG",AU$1,0),IF(AY243&lt;&gt;"NG",AY$1,0),IF(BC243&lt;&gt;"NG",BC$1,0),IF(BG243&lt;&gt;"NG",BG$1,0),IF(BK243&lt;&gt;"NG",BK$1,0),IF(BO243&lt;&gt;"NG",BO$1,0),IF(BS243&lt;&gt;"NG",BS$1,0)),0)</f>
        <v>0</v>
      </c>
      <c r="BX243" s="466"/>
      <c r="BY243" s="490"/>
      <c r="BZ243" s="5"/>
      <c r="CA243" s="32">
        <f t="shared" ref="CA243" si="12115">IF(AND($M243&lt;&gt;$BZ$5,$M243&lt;=$BZ$6,$M243&lt;&gt;$BZ$7),1,0)</f>
        <v>0</v>
      </c>
      <c r="CB243" s="32">
        <f t="shared" ref="CB243" si="12116">IF(AND($Q243&lt;&gt;$BZ$5,$Q243&lt;=$BZ$6,$Q243&lt;&gt;$BZ$7),1,0)</f>
        <v>0</v>
      </c>
      <c r="CC243" s="32">
        <f t="shared" ref="CC243" si="12117">IF(AND($U243&lt;&gt;$BZ$5,$U243&lt;=$BZ$6,$U243&lt;&gt;$BZ$7),1,0)</f>
        <v>0</v>
      </c>
      <c r="CD243" s="32">
        <f t="shared" ref="CD243" si="12118">IF(AND($Y243&lt;&gt;$BZ$5,$Y243&lt;=$BZ$6,$Y243&lt;&gt;$BZ$7),1,0)</f>
        <v>0</v>
      </c>
      <c r="CE243" s="32">
        <f t="shared" ref="CE243" si="12119">IF(AND($AG243&lt;&gt;$BZ$5,$AG243&lt;=$BZ$6,$AG243&lt;&gt;$BZ$7),1,0)</f>
        <v>0</v>
      </c>
      <c r="CF243" s="32">
        <f t="shared" ref="CF243" si="12120">IF(AND($AK243&lt;&gt;$BZ$5,$AK243&lt;=$BZ$6,$AK243&lt;&gt;$BZ$7),1,0)</f>
        <v>0</v>
      </c>
      <c r="CG243" s="32">
        <f t="shared" ref="CG243" si="12121">IF(AND($AS243&lt;&gt;$BZ$5,$AS243&lt;=$BZ$6,$AS243&lt;&gt;$BZ$7),1,0)</f>
        <v>0</v>
      </c>
      <c r="CH243" s="32">
        <f t="shared" ref="CH243" si="12122">IF(AND($AW243&lt;&gt;$BZ$5,$AW243&lt;=$BZ$6,$AW243&lt;&gt;$BZ$7),1,0)</f>
        <v>0</v>
      </c>
      <c r="CI243" s="32">
        <f t="shared" ref="CI243" si="12123">IF(AND($BE243&lt;&gt;$BZ$5,$BE243&lt;=$BZ$6,$BE243&lt;&gt;$BZ$7),1,0)</f>
        <v>0</v>
      </c>
      <c r="CJ243" s="32">
        <f t="shared" ref="CJ243" si="12124">IF(AND($BI243&lt;&gt;$BZ$5,$BI243&lt;=$BZ$6,$BI243&lt;&gt;$BZ$7),1,0)</f>
        <v>0</v>
      </c>
      <c r="CK243" s="32">
        <f t="shared" ref="CK243" si="12125">IF(AND($BQ243&lt;&gt;$BZ$5,$BQ243&lt;=$BZ$6,$BQ243&lt;&gt;$BZ$7),1,0)</f>
        <v>0</v>
      </c>
      <c r="CL243" s="32">
        <f t="shared" ref="CL243" si="12126">IF(AND($BU243&lt;&gt;$BZ$5,$BU243&lt;=$BZ$6,$BU243&lt;&gt;$BZ$7),1,0)</f>
        <v>0</v>
      </c>
      <c r="CO243" s="32">
        <f>IF(AND($M243&lt;&gt;$CN$5,$M243&lt;=$CN$6,$M243&lt;&gt;$CN$7),1,0)</f>
        <v>0</v>
      </c>
      <c r="CP243" s="32">
        <f>IF(AND($Q243&lt;&gt;$CN$5,$Q243&lt;=$CN$6,$Q243&lt;&gt;$CN$7),1,0)</f>
        <v>0</v>
      </c>
      <c r="CQ243" s="32">
        <f>IF(AND($U243&lt;&gt;$CN$5,$U243&lt;=$CN$6,$U243&lt;&gt;$CN$7),1,0)</f>
        <v>0</v>
      </c>
      <c r="CR243" s="32">
        <f>IF(AND($Y243&lt;&gt;$CN$5,$Y243&lt;=$CN$6,$Y243&lt;&gt;$CN$7),1,0)</f>
        <v>0</v>
      </c>
      <c r="CS243" s="32">
        <f>IF(AND($AG243&lt;&gt;$CN$5,$AG243&lt;=$CN$6,$AG243&lt;&gt;$CN$7),1,0)</f>
        <v>0</v>
      </c>
      <c r="CT243" s="32">
        <f>IF(AND($AK243&lt;&gt;$CN$5,$AK243&lt;=$CN$6,$AK243&lt;&gt;$CN$7),1,0)</f>
        <v>0</v>
      </c>
      <c r="CU243" s="32">
        <f>IF(AND($AS243&lt;&gt;$CN$5,$AS243&lt;=$CN$6,$AS243&lt;&gt;$CN$7),1,0)</f>
        <v>0</v>
      </c>
      <c r="CV243" s="32">
        <f>IF(AND($AW243&lt;&gt;$CN$5,$AW243&lt;=$CN$6,$AW243&lt;&gt;$CN$7),1,0)</f>
        <v>0</v>
      </c>
      <c r="CW243" s="32">
        <f>IF(AND($BE243&lt;&gt;$CN$5,$BE243&lt;=$CN$6,$BE243&lt;&gt;$CN$7),1,0)</f>
        <v>0</v>
      </c>
      <c r="CX243" s="32">
        <f>IF(AND($BI243&lt;&gt;$CN$5,$BI243&lt;=$CN$6,$BI243&lt;&gt;$CN$7),1,0)</f>
        <v>0</v>
      </c>
      <c r="CY243" s="32">
        <f>IF(AND($BQ243&lt;&gt;$CN$5,$BQ243&lt;=$CN$6,$BQ243&lt;&gt;$CN$7),1,0)</f>
        <v>0</v>
      </c>
      <c r="CZ243" s="32">
        <f>IF(AND($BU243&lt;&gt;$CN$5,$BU243&lt;=$CN$6,$BU243&lt;&gt;$CN$7),1,0)</f>
        <v>0</v>
      </c>
      <c r="DC243" s="32">
        <f>IF(AND($M243&lt;&gt;$DB$5,$M243&lt;=$DB$6,$M243&lt;&gt;$CN$7),1,0)</f>
        <v>0</v>
      </c>
      <c r="DD243" s="32">
        <f>IF(AND($Q243&lt;&gt;$DB$5,$Q243&lt;=$DB$6,$Q243&lt;&gt;$CN$7),1,0)</f>
        <v>0</v>
      </c>
      <c r="DE243" s="32">
        <f>IF(AND($U243&lt;&gt;$DB$5,$U243&lt;=$DB$6,$U243&lt;&gt;$CN$7),1,0)</f>
        <v>0</v>
      </c>
      <c r="DF243" s="32">
        <f>IF(AND($Y243&lt;&gt;$DB$5,$Y243&lt;=$DB$6,$Y243&lt;&gt;$CN$7),1,0)</f>
        <v>0</v>
      </c>
      <c r="DG243" s="32">
        <f>IF(AND($AG243&lt;&gt;$DB$5,$AG243&lt;=$DB$6,$AG243&lt;&gt;$CN$7),1,0)</f>
        <v>0</v>
      </c>
      <c r="DH243" s="32">
        <f>IF(AND($AK243&lt;&gt;$DB$5,$AK243&lt;=$DB$6,$AK243&lt;&gt;$CN$7),1,0)</f>
        <v>0</v>
      </c>
      <c r="DI243" s="32">
        <f>IF(AND($AS243&lt;&gt;$DB$5,$AS243&lt;=$DB$6,$AS243&lt;&gt;$CN$7),1,0)</f>
        <v>0</v>
      </c>
      <c r="DJ243" s="32">
        <f>IF(AND($AW243&lt;&gt;$DB$5,$AW243&lt;=$DB$6,$AW243&lt;&gt;$CN$7),1,0)</f>
        <v>0</v>
      </c>
      <c r="DK243" s="32">
        <f>IF(AND($BE243&lt;&gt;$DB$5,$BE243&lt;=$DB$6,$BE243&lt;&gt;$CN$7),1,0)</f>
        <v>0</v>
      </c>
      <c r="DL243" s="32">
        <f>IF(AND($BI243&lt;&gt;$DB$5,$BI243&lt;=$DB$6,$BI243&lt;&gt;$CN$7),1,0)</f>
        <v>0</v>
      </c>
      <c r="DM243" s="32">
        <f>IF(AND($BQ243&lt;&gt;$DB$5,$BQ243&lt;=$DB$6,$BQ243&lt;&gt;$CN$7),1,0)</f>
        <v>0</v>
      </c>
      <c r="DN243" s="32">
        <f>IF(AND($BU243&lt;&gt;$DB$5,$BU243&lt;=$DB$6,$BU243&lt;&gt;$CN$7),1,0)</f>
        <v>0</v>
      </c>
      <c r="DQ243" s="32">
        <f t="shared" ref="DQ243" si="12127">IF(AND($M243&lt;&gt;$DP$5,$M243&lt;=$DP$6,$M243&lt;&gt;$CN$7),1,0)</f>
        <v>0</v>
      </c>
      <c r="DR243" s="32">
        <f t="shared" ref="DR243" si="12128">IF(AND($Q243&lt;&gt;$DP$5,$Q243&lt;=$DP$6,$Q243&lt;&gt;$CN$7),1,0)</f>
        <v>0</v>
      </c>
      <c r="DS243" s="32">
        <f t="shared" ref="DS243" si="12129">IF(AND($U243&lt;&gt;$DP$5,$U243&lt;=$DP$6,$U243&lt;&gt;$CN$7),1,0)</f>
        <v>0</v>
      </c>
      <c r="DT243" s="32">
        <f t="shared" ref="DT243" si="12130">IF(AND($Y243&lt;&gt;$DP$5,$Y243&lt;=$DP$6,$Y243&lt;&gt;$CN$7),1,0)</f>
        <v>0</v>
      </c>
      <c r="DU243" s="32">
        <f t="shared" ref="DU243" si="12131">IF(AND($AG243&lt;&gt;$DP$5,$AG243&lt;=$DP$6,$AG243&lt;&gt;$CN$7),1,0)</f>
        <v>0</v>
      </c>
      <c r="DV243" s="32">
        <f t="shared" ref="DV243" si="12132">IF(AND($AK243&lt;&gt;$DP$5,$AK243&lt;=$DP$6,$AK243&lt;&gt;$CN$7),1,0)</f>
        <v>0</v>
      </c>
      <c r="DW243" s="32">
        <f t="shared" ref="DW243" si="12133">IF(AND($AS243&lt;&gt;$DP$5,$AS243&lt;=$DP$6,$AS243&lt;&gt;$CN$7),1,0)</f>
        <v>0</v>
      </c>
      <c r="DX243" s="32">
        <f t="shared" ref="DX243" si="12134">IF(AND($AW243&lt;&gt;$DP$5,$AW243&lt;=$DP$6,$AW243&lt;&gt;$CN$7),1,0)</f>
        <v>0</v>
      </c>
      <c r="DY243" s="32">
        <f t="shared" ref="DY243" si="12135">IF(AND($BE243&lt;&gt;$DP$5,$BE243&lt;=$DP$6,$BE243&lt;&gt;$CN$7),1,0)</f>
        <v>0</v>
      </c>
      <c r="DZ243" s="32">
        <f t="shared" ref="DZ243" si="12136">IF(AND($BI243&lt;&gt;$DP$5,$BI243&lt;=$DP$6,$BI243&lt;&gt;$CN$7),1,0)</f>
        <v>0</v>
      </c>
      <c r="EA243" s="32">
        <f t="shared" ref="EA243" si="12137">IF(AND($BQ243&lt;&gt;$DP$5,$BQ243&lt;=$DP$6,$BQ243&lt;&gt;$CN$7),1,0)</f>
        <v>0</v>
      </c>
      <c r="EB243" s="32">
        <f t="shared" ref="EB243" si="12138">IF(AND($BU243&lt;&gt;$DP$5,$BU243&lt;=$DP$6,$BU243&lt;&gt;$CN$7),1,0)</f>
        <v>0</v>
      </c>
      <c r="EE243" s="328">
        <f>IF(M243&lt;&gt;"",IF(M243&lt;=$ED$6,1,IF(L243&gt;$ED$6,0,NETWORKDAYS(L243,$ED$6,祭日リスト)/NETWORKDAYS(L243,M243,祭日リスト)))*$GG243*週間進捗報告書!$G$9,0)</f>
        <v>0</v>
      </c>
      <c r="EF243" s="328">
        <f>IF(Q243&lt;&gt;"",IF(Q243&lt;=$ED$6,1,IF(P243&gt;$ED$6,0,NETWORKDAYS(P243,$ED$6,祭日リスト)/NETWORKDAYS(P243,Q243,祭日リスト)))*$GG243*週間進捗報告書!$G$10,0)</f>
        <v>0</v>
      </c>
      <c r="EG243" s="328">
        <f>IF(U243&lt;&gt;"",IF(U243&lt;=$ED$6,1,IF(T243&gt;$ED$6,0,NETWORKDAYS(T243,$ED$6,祭日リスト)/NETWORKDAYS(T243,U243,祭日リスト)))*$GG243*週間進捗報告書!$G$11,0)</f>
        <v>0</v>
      </c>
      <c r="EH243" s="328">
        <f>IF(Y243&lt;&gt;"",IF(Y243&lt;=$ED$6,1,IF(X243&gt;$ED$6,0,NETWORKDAYS(X243,$ED$6,祭日リスト)/NETWORKDAYS(X243,Y243,祭日リスト)))*$GG243*週間進捗報告書!$G$12,0)</f>
        <v>0</v>
      </c>
      <c r="EI243" s="328">
        <f>IF(AG243&lt;&gt;"",IF(AG243&lt;=$ED$6,1,IF(AF243&gt;$ED$6,0,NETWORKDAYS(AF243,$ED$6,祭日リスト)/NETWORKDAYS(AF243,AG243,祭日リスト)))*$GG243*週間進捗報告書!$G$13,0)</f>
        <v>0</v>
      </c>
      <c r="EJ243" s="328">
        <f>IF(AK243&lt;&gt;"",IF(AK243&lt;=$ED$6,1,IF(AJ243&gt;$ED$6,0,NETWORKDAYS(AJ243,$ED$6,祭日リスト)/NETWORKDAYS(AJ243,AK243,祭日リスト)))*$GG243*週間進捗報告書!$G$14,0)</f>
        <v>0</v>
      </c>
      <c r="EK243" s="328">
        <f>IF(AS243&lt;&gt;"",IF(AS243&lt;=$ED$6,1,IF(AR243&gt;$ED$6,0,NETWORKDAYS(AR243,$ED$6,祭日リスト)/NETWORKDAYS(AR243,AS243,祭日リスト)))*$GG243*週間進捗報告書!$G$15,0)</f>
        <v>0</v>
      </c>
      <c r="EL243" s="328">
        <f>IF(AW243&lt;&gt;"",IF(AW243&lt;=$ED$6,1,IF(AV243&gt;$ED$6,0,NETWORKDAYS(AV243,$ED$6,祭日リスト)/NETWORKDAYS(AV243,AW243,祭日リスト)))*$GG243*週間進捗報告書!$G$16,0)</f>
        <v>0</v>
      </c>
      <c r="EM243" s="328">
        <f>IF(BE243&lt;&gt;"",IF(BE243&lt;=$ED$6,1,IF(BD243&gt;$ED$6,0,NETWORKDAYS(BD243,$ED$6,祭日リスト)/NETWORKDAYS(BD243,BE243,祭日リスト)))*$GG243*週間進捗報告書!$G$17,0)</f>
        <v>0</v>
      </c>
      <c r="EN243" s="328">
        <f>IF(BI243&lt;&gt;"",IF(BI243&lt;=$ED$6,1,IF(BH243&gt;$ED$6,0,NETWORKDAYS(BH243,$ED$6,祭日リスト)/NETWORKDAYS(BH243,BI243,祭日リスト)))*$GG243*週間進捗報告書!$G$18,0)</f>
        <v>0</v>
      </c>
      <c r="EO243" s="328">
        <f>IF(BQ243&lt;&gt;"",IF(BQ243&lt;=$ED$6,1,IF(BP243&gt;$ED$6,0,NETWORKDAYS(BP243,$ED$6,祭日リスト)/NETWORKDAYS(BP243,BQ243,祭日リスト)))*$GG243*週間進捗報告書!$G$19,0)</f>
        <v>0</v>
      </c>
      <c r="EP243" s="328">
        <f>IF(BU243&lt;&gt;"",IF(BU243&lt;=$ED$6,1,IF(BT243&gt;$ED$6,0,NETWORKDAYS(BT243,$ED$6,祭日リスト)/NETWORKDAYS(BT243,BU243,祭日リスト)))*$GG243*週間進捗報告書!$G$20,0)</f>
        <v>0</v>
      </c>
      <c r="ER243" s="547">
        <f t="shared" ref="ER243:FC243" si="12139">EE243-EE244</f>
        <v>0</v>
      </c>
      <c r="ES243" s="547">
        <f t="shared" si="12139"/>
        <v>0</v>
      </c>
      <c r="ET243" s="547">
        <f t="shared" si="12139"/>
        <v>0</v>
      </c>
      <c r="EU243" s="547">
        <f t="shared" si="12139"/>
        <v>0</v>
      </c>
      <c r="EV243" s="547">
        <f t="shared" si="12139"/>
        <v>0</v>
      </c>
      <c r="EW243" s="547">
        <f t="shared" si="12139"/>
        <v>0</v>
      </c>
      <c r="EX243" s="547">
        <f t="shared" si="12139"/>
        <v>0</v>
      </c>
      <c r="EY243" s="547">
        <f t="shared" si="12139"/>
        <v>0</v>
      </c>
      <c r="EZ243" s="547">
        <f t="shared" si="12139"/>
        <v>0</v>
      </c>
      <c r="FA243" s="547">
        <f t="shared" si="12139"/>
        <v>0</v>
      </c>
      <c r="FB243" s="547">
        <f t="shared" si="12139"/>
        <v>0</v>
      </c>
      <c r="FC243" s="547">
        <f t="shared" si="12139"/>
        <v>0</v>
      </c>
      <c r="FD243" s="547">
        <f t="shared" ref="FD243" si="12140">SUM(ER243:FC244)</f>
        <v>0</v>
      </c>
      <c r="FE243" s="333"/>
      <c r="FG243" s="32">
        <f>IF(AND($M243&lt;&gt;$FF$7),1,0)</f>
        <v>0</v>
      </c>
      <c r="FH243" s="32">
        <f>IF(AND($Q243&lt;&gt;$FF$7),1,0)</f>
        <v>0</v>
      </c>
      <c r="FI243" s="32">
        <f>IF(AND($U243&lt;&gt;$FF$7),1,0)</f>
        <v>0</v>
      </c>
      <c r="FJ243" s="32">
        <f>IF(AND($Y243&lt;&gt;$FF$7),1,0)</f>
        <v>0</v>
      </c>
      <c r="FK243" s="32">
        <f>IF(AND($AG243&lt;&gt;$FF$7),1,0)</f>
        <v>0</v>
      </c>
      <c r="FL243" s="32">
        <f>IF(AND($AK243&lt;&gt;$FF$7),1,0)</f>
        <v>0</v>
      </c>
      <c r="FM243" s="32">
        <f>IF(AND($AS243&lt;&gt;$FF$7),1,0)</f>
        <v>0</v>
      </c>
      <c r="FN243" s="32">
        <f>IF(AND($AW243&lt;&gt;$FF$7),1,0)</f>
        <v>0</v>
      </c>
      <c r="FO243" s="32">
        <f>IF(AND($BE243&lt;&gt;$FF$7),1,0)</f>
        <v>0</v>
      </c>
      <c r="FP243" s="32">
        <f>IF(AND($BI243&lt;&gt;$FF$7),1,0)</f>
        <v>0</v>
      </c>
      <c r="FQ243" s="32">
        <f>IF(AND($BQ243&lt;&gt;$FF$7),1,0)</f>
        <v>0</v>
      </c>
      <c r="FR243" s="32">
        <f>IF(AND($BU243&lt;&gt;$FF$7),1,0)</f>
        <v>0</v>
      </c>
      <c r="FU243" s="294">
        <f t="shared" ref="FU243" si="12141">IF($K243&lt;&gt;"NG",$GG243,0)</f>
        <v>0</v>
      </c>
      <c r="FV243" s="294">
        <f t="shared" ref="FV243" si="12142">IF($O243&lt;&gt;"NG",$GG243,0)</f>
        <v>0</v>
      </c>
      <c r="FW243" s="294">
        <f t="shared" ref="FW243" si="12143">IF($S243&lt;&gt;"NG",$GG243,0)</f>
        <v>0</v>
      </c>
      <c r="FX243" s="294">
        <f t="shared" ref="FX243" si="12144">IF($W243&lt;&gt;"NG",$GG243,0)</f>
        <v>0</v>
      </c>
      <c r="FY243" s="294">
        <f t="shared" ref="FY243" si="12145">IF($AE243&lt;&gt;"NG",$GG243,0)</f>
        <v>0</v>
      </c>
      <c r="FZ243" s="294">
        <f t="shared" ref="FZ243" si="12146">IF($AI243&lt;&gt;"NG",$GG243,0)</f>
        <v>0</v>
      </c>
      <c r="GA243" s="294">
        <f t="shared" ref="GA243" si="12147">IF($AQ243&lt;&gt;"NG",$GG243,0)</f>
        <v>0</v>
      </c>
      <c r="GB243" s="294">
        <f t="shared" ref="GB243" si="12148">IF($AU243&lt;&gt;"NG",$GG243,0)</f>
        <v>0</v>
      </c>
      <c r="GC243" s="294">
        <f t="shared" ref="GC243" si="12149">IF($BC243&lt;&gt;"NG",$GG243,0)</f>
        <v>0</v>
      </c>
      <c r="GD243" s="294">
        <f t="shared" ref="GD243" si="12150">IF($BG243&lt;&gt;"NG",$GG243,0)</f>
        <v>0</v>
      </c>
      <c r="GE243" s="294">
        <f t="shared" ref="GE243" si="12151">IF($BO243&lt;&gt;"NG",$GG243,0)</f>
        <v>0</v>
      </c>
      <c r="GF243" s="294">
        <f t="shared" ref="GF243" si="12152">IF($BS243&lt;&gt;"NG",$GG243,0)</f>
        <v>0</v>
      </c>
      <c r="GG243" s="294" t="e">
        <f>VLOOKUP($D243,リスト!$D:$S,15,FALSE)</f>
        <v>#N/A</v>
      </c>
      <c r="GH243" s="2" t="e">
        <f>INDEX(リスト!$V:$V,MATCH(中日程計画表!$D243,リスト!$D:$D,0))</f>
        <v>#N/A</v>
      </c>
      <c r="GI243" s="2" t="e">
        <f>INDEX(リスト!$A:$A,MATCH(中日程計画表!$D243,リスト!$D:$D,0))</f>
        <v>#N/A</v>
      </c>
      <c r="GJ243" s="2" t="e">
        <f>INDEX(リスト!$U:$U,MATCH(中日程計画表!$D243,リスト!$D:$D,0))</f>
        <v>#N/A</v>
      </c>
      <c r="GK243" s="5" t="e">
        <f>INDEX(リスト!$W:$W,MATCH(中日程計画表!$D243,リスト!$D:$D,0))</f>
        <v>#N/A</v>
      </c>
      <c r="GL243" s="2" t="s">
        <v>200</v>
      </c>
      <c r="GM243" s="296">
        <f>D243</f>
        <v>0</v>
      </c>
      <c r="GN243" s="296">
        <f>E243</f>
        <v>0</v>
      </c>
      <c r="GU243" s="460" t="str">
        <f t="shared" ref="GU243" si="12153">AE243</f>
        <v>NG</v>
      </c>
      <c r="GV243" s="460">
        <f t="shared" ref="GV243" si="12154">EI243</f>
        <v>0</v>
      </c>
      <c r="GW243" s="460">
        <f t="shared" ref="GW243" si="12155">EI244</f>
        <v>0</v>
      </c>
      <c r="GX243" s="462">
        <f t="shared" ref="GX243" si="12156">EV243</f>
        <v>0</v>
      </c>
      <c r="GY243" s="460" t="str">
        <f t="shared" ref="GY243" si="12157">AI243</f>
        <v>NG</v>
      </c>
      <c r="GZ243" s="460">
        <f t="shared" ref="GZ243" si="12158">EJ243</f>
        <v>0</v>
      </c>
      <c r="HA243" s="460">
        <f t="shared" ref="HA243" si="12159">EJ244</f>
        <v>0</v>
      </c>
      <c r="HB243" s="462">
        <f t="shared" ref="HB243" si="12160">EW243</f>
        <v>0</v>
      </c>
      <c r="HC243" s="460" t="str">
        <f t="shared" ref="HC243" si="12161">AQ243</f>
        <v>NG</v>
      </c>
      <c r="HD243" s="460">
        <f t="shared" ref="HD243" si="12162">EK243</f>
        <v>0</v>
      </c>
      <c r="HE243" s="460">
        <f t="shared" ref="HE243" si="12163">EK244</f>
        <v>0</v>
      </c>
      <c r="HF243" s="462">
        <f t="shared" ref="HF243" si="12164">EX243</f>
        <v>0</v>
      </c>
      <c r="HG243" s="460" t="str">
        <f t="shared" ref="HG243" si="12165">AU243</f>
        <v>NG</v>
      </c>
      <c r="HH243" s="460">
        <f t="shared" ref="HH243" si="12166">EL243</f>
        <v>0</v>
      </c>
      <c r="HI243" s="460">
        <f t="shared" ref="HI243" si="12167">EL244</f>
        <v>0</v>
      </c>
      <c r="HJ243" s="462">
        <f t="shared" ref="HJ243" si="12168">EY243</f>
        <v>0</v>
      </c>
      <c r="HK243" s="460" t="str">
        <f t="shared" ref="HK243" si="12169">BC243</f>
        <v>NG</v>
      </c>
      <c r="HL243" s="460">
        <f t="shared" ref="HL243" si="12170">EM243</f>
        <v>0</v>
      </c>
      <c r="HM243" s="460">
        <f t="shared" ref="HM243" si="12171">EM244</f>
        <v>0</v>
      </c>
      <c r="HN243" s="462">
        <f t="shared" ref="HN243" si="12172">EZ243</f>
        <v>0</v>
      </c>
      <c r="HO243" s="460" t="str">
        <f t="shared" ref="HO243" si="12173">BG243</f>
        <v>NG</v>
      </c>
      <c r="HP243" s="460">
        <f t="shared" ref="HP243" si="12174">EN243</f>
        <v>0</v>
      </c>
      <c r="HQ243" s="460">
        <f t="shared" ref="HQ243" si="12175">EN244</f>
        <v>0</v>
      </c>
      <c r="HR243" s="462">
        <f t="shared" ref="HR243" si="12176">FA243</f>
        <v>0</v>
      </c>
      <c r="HS243" s="332"/>
    </row>
    <row r="244" spans="1:227" ht="12" customHeight="1">
      <c r="A244" s="489"/>
      <c r="B244" s="487"/>
      <c r="C244" s="475"/>
      <c r="D244" s="485"/>
      <c r="E244" s="483"/>
      <c r="F244" s="317"/>
      <c r="G244" s="317"/>
      <c r="H244" s="317"/>
      <c r="I244" s="317"/>
      <c r="J244" s="316"/>
      <c r="K244" s="481"/>
      <c r="L244" s="77"/>
      <c r="M244" s="77"/>
      <c r="N244" s="471"/>
      <c r="O244" s="475"/>
      <c r="P244" s="77"/>
      <c r="Q244" s="77"/>
      <c r="R244" s="471"/>
      <c r="S244" s="475"/>
      <c r="T244" s="77"/>
      <c r="U244" s="77"/>
      <c r="V244" s="471"/>
      <c r="W244" s="473"/>
      <c r="X244" s="77"/>
      <c r="Y244" s="77"/>
      <c r="Z244" s="471"/>
      <c r="AA244" s="477"/>
      <c r="AB244" s="80"/>
      <c r="AC244" s="80"/>
      <c r="AD244" s="471"/>
      <c r="AE244" s="473"/>
      <c r="AF244" s="77"/>
      <c r="AG244" s="77"/>
      <c r="AH244" s="471"/>
      <c r="AI244" s="473"/>
      <c r="AJ244" s="77"/>
      <c r="AK244" s="77"/>
      <c r="AL244" s="471"/>
      <c r="AM244" s="477"/>
      <c r="AN244" s="80"/>
      <c r="AO244" s="80"/>
      <c r="AP244" s="471"/>
      <c r="AQ244" s="473"/>
      <c r="AR244" s="77"/>
      <c r="AS244" s="77"/>
      <c r="AT244" s="471"/>
      <c r="AU244" s="473"/>
      <c r="AV244" s="77"/>
      <c r="AW244" s="77"/>
      <c r="AX244" s="471"/>
      <c r="AY244" s="477"/>
      <c r="AZ244" s="80"/>
      <c r="BA244" s="80"/>
      <c r="BB244" s="471"/>
      <c r="BC244" s="475"/>
      <c r="BD244" s="77"/>
      <c r="BE244" s="77"/>
      <c r="BF244" s="471"/>
      <c r="BG244" s="473"/>
      <c r="BH244" s="77"/>
      <c r="BI244" s="77"/>
      <c r="BJ244" s="471"/>
      <c r="BK244" s="477"/>
      <c r="BL244" s="80"/>
      <c r="BM244" s="80"/>
      <c r="BN244" s="471"/>
      <c r="BO244" s="475"/>
      <c r="BP244" s="77"/>
      <c r="BQ244" s="77"/>
      <c r="BR244" s="471"/>
      <c r="BS244" s="473"/>
      <c r="BT244" s="77"/>
      <c r="BU244" s="77"/>
      <c r="BV244" s="471"/>
      <c r="BW244" s="469"/>
      <c r="BX244" s="467"/>
      <c r="BY244" s="490"/>
      <c r="CA244" s="19">
        <f t="shared" ref="CA244" si="12177">IF(AND($N243=1,$M244&lt;&gt;$BZ$7),1,0)</f>
        <v>0</v>
      </c>
      <c r="CB244" s="19">
        <f t="shared" ref="CB244" si="12178">IF(AND($R243=1,$Q244&lt;&gt;$BZ$7),1,0)</f>
        <v>0</v>
      </c>
      <c r="CC244" s="19">
        <f t="shared" ref="CC244" si="12179">IF(AND($V243=1,$U244&lt;&gt;$BZ$7),1,0)</f>
        <v>0</v>
      </c>
      <c r="CD244" s="19">
        <f t="shared" ref="CD244" si="12180">IF(AND($Z243=1,$Y244&lt;&gt;$BZ$7),1,0)</f>
        <v>0</v>
      </c>
      <c r="CE244" s="19">
        <f t="shared" ref="CE244" si="12181">IF(AND($AH243=1,$AG244&lt;&gt;$BZ$7),1,0)</f>
        <v>0</v>
      </c>
      <c r="CF244" s="19">
        <f t="shared" ref="CF244" si="12182">IF(AND($AL243=1,$AK244&lt;&gt;$BZ$7),1,0)</f>
        <v>0</v>
      </c>
      <c r="CG244" s="19">
        <f t="shared" ref="CG244" si="12183">IF(AND($AT243=1,$AS244&lt;&gt;$BZ$7),1,0)</f>
        <v>0</v>
      </c>
      <c r="CH244" s="19">
        <f t="shared" ref="CH244" si="12184">IF(AND($AX243=1,$AW244&lt;&gt;$BZ$7),1,0)</f>
        <v>0</v>
      </c>
      <c r="CI244" s="19">
        <f t="shared" ref="CI244" si="12185">IF(AND($BF243=1,$BE244&lt;&gt;$BZ$7),1,0)</f>
        <v>0</v>
      </c>
      <c r="CJ244" s="19">
        <f t="shared" ref="CJ244" si="12186">IF(AND($BJ243=1,$BI244&lt;&gt;$BZ$7),1,0)</f>
        <v>0</v>
      </c>
      <c r="CK244" s="19">
        <f t="shared" ref="CK244" si="12187">IF(AND($BR243=1,$BQ244&lt;&gt;$BZ$7),1,0)</f>
        <v>0</v>
      </c>
      <c r="CL244" s="19">
        <f t="shared" ref="CL244" si="12188">IF(AND($BV243=1,$BU244&lt;&gt;$BZ$7),1,0)</f>
        <v>0</v>
      </c>
      <c r="CO244" s="19">
        <f>IF(AND($M244&lt;&gt;$CN$7,$M244&lt;=$CN$6),1,0)</f>
        <v>0</v>
      </c>
      <c r="CP244" s="19">
        <f>IF(AND($Q244&lt;&gt;$CN$7,$Q244&lt;=$CN$6),1,0)</f>
        <v>0</v>
      </c>
      <c r="CQ244" s="19">
        <f>IF(AND($U244&lt;&gt;$CN$7,$U244&lt;=$CN$6),1,0)</f>
        <v>0</v>
      </c>
      <c r="CR244" s="19">
        <f>IF(AND($Y244&lt;&gt;$CN$7,$Y244&lt;=$CN$6),1,0)</f>
        <v>0</v>
      </c>
      <c r="CS244" s="19">
        <f>IF(AND($AG244&lt;&gt;$CN$7,$AG244&lt;=$CN$6),1,0)</f>
        <v>0</v>
      </c>
      <c r="CT244" s="19">
        <f>IF(AND($AK244&lt;&gt;$CN$7,$AK244&lt;=$CN$6),1,0)</f>
        <v>0</v>
      </c>
      <c r="CU244" s="19">
        <f>IF(AND($AS244&lt;&gt;$CN$7,$AS244&lt;=$CN$6),1,0)</f>
        <v>0</v>
      </c>
      <c r="CV244" s="19">
        <f>IF(AND($AW244&lt;&gt;$CN$7,$AW244&lt;=$CN$6),1,0)</f>
        <v>0</v>
      </c>
      <c r="CW244" s="19">
        <f>IF(AND($BE244&lt;&gt;$CN$7,$BE244&lt;=$CN$6),1,0)</f>
        <v>0</v>
      </c>
      <c r="CX244" s="19">
        <f>IF(AND($BI244&lt;&gt;$CN$7,$BI244&lt;=$CN$6),1,0)</f>
        <v>0</v>
      </c>
      <c r="CY244" s="19">
        <f>IF(AND($BQ244&lt;&gt;$CN$7,$BQ244&lt;=$CN$6),1,0)</f>
        <v>0</v>
      </c>
      <c r="CZ244" s="19">
        <f>IF(AND($BU244&lt;&gt;$CN$7,$BU244&lt;=$CN$6),1,0)</f>
        <v>0</v>
      </c>
      <c r="DC244" s="19">
        <f>IF($N243=1,1,0)</f>
        <v>0</v>
      </c>
      <c r="DD244" s="19">
        <f>IF($R243=1,1,0)</f>
        <v>0</v>
      </c>
      <c r="DE244" s="19">
        <f>IF($V243=1,1,0)</f>
        <v>0</v>
      </c>
      <c r="DF244" s="19">
        <f>IF($Z243=1,1,0)</f>
        <v>0</v>
      </c>
      <c r="DG244" s="19">
        <f>IF($AH243=1,1,0)</f>
        <v>0</v>
      </c>
      <c r="DH244" s="19">
        <f>IF($AL243=1,1,0)</f>
        <v>0</v>
      </c>
      <c r="DI244" s="19">
        <f>IF($AT243=1,1,0)</f>
        <v>0</v>
      </c>
      <c r="DJ244" s="19">
        <f>IF($AX243=1,1,0)</f>
        <v>0</v>
      </c>
      <c r="DK244" s="19">
        <f>IF($BF243=1,1,0)</f>
        <v>0</v>
      </c>
      <c r="DL244" s="19">
        <f>IF($BJ243=1,1,0)</f>
        <v>0</v>
      </c>
      <c r="DM244" s="19">
        <f>IF($BR243=1,1,0)</f>
        <v>0</v>
      </c>
      <c r="DN244" s="19">
        <f>IF($BV243=1,1,0)</f>
        <v>0</v>
      </c>
      <c r="DQ244" s="19">
        <f t="shared" ref="DQ244" si="12189">IF($N243=1,1,0)</f>
        <v>0</v>
      </c>
      <c r="DR244" s="19">
        <f t="shared" ref="DR244" si="12190">IF($R243=1,1,0)</f>
        <v>0</v>
      </c>
      <c r="DS244" s="19">
        <f t="shared" ref="DS244" si="12191">IF($V243=1,1,0)</f>
        <v>0</v>
      </c>
      <c r="DT244" s="19">
        <f t="shared" ref="DT244" si="12192">IF($Z243=1,1,0)</f>
        <v>0</v>
      </c>
      <c r="DU244" s="19">
        <f t="shared" ref="DU244" si="12193">IF($AH243=1,1,0)</f>
        <v>0</v>
      </c>
      <c r="DV244" s="19">
        <f t="shared" ref="DV244" si="12194">IF($AL243=1,1,0)</f>
        <v>0</v>
      </c>
      <c r="DW244" s="19">
        <f t="shared" ref="DW244" si="12195">IF($AT243=1,1,0)</f>
        <v>0</v>
      </c>
      <c r="DX244" s="19">
        <f t="shared" ref="DX244" si="12196">IF($AX243=1,1,0)</f>
        <v>0</v>
      </c>
      <c r="DY244" s="19">
        <f t="shared" ref="DY244" si="12197">IF($BF243=1,1,0)</f>
        <v>0</v>
      </c>
      <c r="DZ244" s="19">
        <f t="shared" ref="DZ244" si="12198">IF($BJ243=1,1,0)</f>
        <v>0</v>
      </c>
      <c r="EA244" s="19">
        <f t="shared" ref="EA244" si="12199">IF($BR243=1,1,0)</f>
        <v>0</v>
      </c>
      <c r="EB244" s="19">
        <f t="shared" ref="EB244" si="12200">IF($BV243=1,1,0)</f>
        <v>0</v>
      </c>
      <c r="EE244" s="329">
        <f>N243*$FU244*週間進捗報告書!$G$9</f>
        <v>0</v>
      </c>
      <c r="EF244" s="329">
        <f>R243*$FV244*週間進捗報告書!$G$10</f>
        <v>0</v>
      </c>
      <c r="EG244" s="329">
        <f>V243*$FW244*週間進捗報告書!$G$11</f>
        <v>0</v>
      </c>
      <c r="EH244" s="329">
        <f>Z243*$FX244*週間進捗報告書!$G$12</f>
        <v>0</v>
      </c>
      <c r="EI244" s="329">
        <f>AH243*$FY244*週間進捗報告書!$G$13</f>
        <v>0</v>
      </c>
      <c r="EJ244" s="329">
        <f>AL243*$FZ244*週間進捗報告書!$G$14</f>
        <v>0</v>
      </c>
      <c r="EK244" s="329">
        <f>AT243*$GA244*週間進捗報告書!$G$15</f>
        <v>0</v>
      </c>
      <c r="EL244" s="329">
        <f>AX243*$GB244*週間進捗報告書!$G$16</f>
        <v>0</v>
      </c>
      <c r="EM244" s="329">
        <f>BF243*$GC244*週間進捗報告書!$G$17</f>
        <v>0</v>
      </c>
      <c r="EN244" s="329">
        <f>BJ243*$GD244*週間進捗報告書!$G$18</f>
        <v>0</v>
      </c>
      <c r="EO244" s="329">
        <f>BR243*$GE244*週間進捗報告書!$G$19</f>
        <v>0</v>
      </c>
      <c r="EP244" s="329">
        <f>BV243*$GF244*週間進捗報告書!$G$20</f>
        <v>0</v>
      </c>
      <c r="ER244" s="547"/>
      <c r="ES244" s="547"/>
      <c r="ET244" s="547"/>
      <c r="EU244" s="547"/>
      <c r="EV244" s="547"/>
      <c r="EW244" s="547"/>
      <c r="EX244" s="547"/>
      <c r="EY244" s="547"/>
      <c r="EZ244" s="547"/>
      <c r="FA244" s="547"/>
      <c r="FB244" s="547"/>
      <c r="FC244" s="547"/>
      <c r="FD244" s="547"/>
      <c r="FE244" s="332"/>
      <c r="FG244" s="19"/>
      <c r="FH244" s="19"/>
      <c r="FI244" s="19"/>
      <c r="FJ244" s="19"/>
      <c r="FK244" s="19"/>
      <c r="FL244" s="19"/>
      <c r="FM244" s="19"/>
      <c r="FN244" s="19"/>
      <c r="FO244" s="19"/>
      <c r="FP244" s="19"/>
      <c r="FQ244" s="19"/>
      <c r="FR244" s="19"/>
      <c r="FU244" s="295">
        <f t="shared" ref="FU244" si="12201">FU243</f>
        <v>0</v>
      </c>
      <c r="FV244" s="295">
        <f t="shared" ref="FV244" si="12202">FV243</f>
        <v>0</v>
      </c>
      <c r="FW244" s="295">
        <f t="shared" ref="FW244" si="12203">FW243</f>
        <v>0</v>
      </c>
      <c r="FX244" s="295">
        <f t="shared" ref="FX244" si="12204">FX243</f>
        <v>0</v>
      </c>
      <c r="FY244" s="295">
        <f t="shared" ref="FY244" si="12205">FY243</f>
        <v>0</v>
      </c>
      <c r="FZ244" s="295">
        <f t="shared" ref="FZ244" si="12206">FZ243</f>
        <v>0</v>
      </c>
      <c r="GA244" s="295">
        <f t="shared" ref="GA244" si="12207">GA243</f>
        <v>0</v>
      </c>
      <c r="GB244" s="295">
        <f t="shared" ref="GB244" si="12208">GB243</f>
        <v>0</v>
      </c>
      <c r="GC244" s="295">
        <f t="shared" ref="GC244" si="12209">GC243</f>
        <v>0</v>
      </c>
      <c r="GD244" s="295">
        <f t="shared" ref="GD244" si="12210">GD243</f>
        <v>0</v>
      </c>
      <c r="GE244" s="295">
        <f t="shared" ref="GE244" si="12211">GE243</f>
        <v>0</v>
      </c>
      <c r="GF244" s="295">
        <f t="shared" ref="GF244" si="12212">GF243</f>
        <v>0</v>
      </c>
      <c r="GG244" s="295" t="e">
        <f t="shared" ref="GG244" si="12213">GG243</f>
        <v>#N/A</v>
      </c>
      <c r="GH244" s="2" t="e">
        <f>INDEX(リスト!$V:$V,MATCH(中日程計画表!$D243,リスト!$D:$D,0))</f>
        <v>#N/A</v>
      </c>
      <c r="GI244" s="2" t="e">
        <f>INDEX(リスト!$A:$A,MATCH(中日程計画表!$D243,リスト!$D:$D,0))</f>
        <v>#N/A</v>
      </c>
      <c r="GJ244" s="2" t="e">
        <f>INDEX(リスト!$U:$U,MATCH(中日程計画表!$D243,リスト!$D:$D,0))</f>
        <v>#N/A</v>
      </c>
      <c r="GK244" s="5" t="e">
        <f>INDEX(リスト!$W:$W,MATCH(中日程計画表!$D243,リスト!$D:$D,0))</f>
        <v>#N/A</v>
      </c>
      <c r="GL244" s="2" t="s">
        <v>201</v>
      </c>
      <c r="GM244" s="296">
        <f t="shared" ref="GM244" si="12214">GM243</f>
        <v>0</v>
      </c>
      <c r="GN244" s="296">
        <f t="shared" ref="GN244" si="12215">GN243</f>
        <v>0</v>
      </c>
      <c r="GU244" s="461"/>
      <c r="GV244" s="460"/>
      <c r="GW244" s="460"/>
      <c r="GX244" s="461"/>
      <c r="GY244" s="461"/>
      <c r="GZ244" s="460"/>
      <c r="HA244" s="460"/>
      <c r="HB244" s="461"/>
      <c r="HC244" s="461"/>
      <c r="HD244" s="460"/>
      <c r="HE244" s="460"/>
      <c r="HF244" s="461"/>
      <c r="HG244" s="461"/>
      <c r="HH244" s="460"/>
      <c r="HI244" s="460"/>
      <c r="HJ244" s="461"/>
      <c r="HK244" s="461"/>
      <c r="HL244" s="460"/>
      <c r="HM244" s="460"/>
      <c r="HN244" s="461"/>
      <c r="HO244" s="461"/>
      <c r="HP244" s="460"/>
      <c r="HQ244" s="460"/>
      <c r="HR244" s="461"/>
      <c r="HS244" s="4"/>
    </row>
    <row r="245" spans="1:227" ht="12" customHeight="1">
      <c r="A245" s="488" t="str">
        <f t="shared" ref="A245" ca="1" si="12216">INDIRECT("リスト!A"&amp;B245+6)</f>
        <v/>
      </c>
      <c r="B245" s="486">
        <f t="shared" ref="B245" si="12217">ROUNDDOWN((ROW()-6)/2,0)+1</f>
        <v>120</v>
      </c>
      <c r="C245" s="474" t="str">
        <f>機能グループ名</f>
        <v/>
      </c>
      <c r="D245" s="484">
        <f>機能ID</f>
        <v>0</v>
      </c>
      <c r="E245" s="482">
        <f>機能名</f>
        <v>0</v>
      </c>
      <c r="F245" s="315"/>
      <c r="G245" s="315"/>
      <c r="H245" s="315"/>
      <c r="I245" s="315"/>
      <c r="J245" s="316"/>
      <c r="K245" s="480" t="str">
        <f>担当者_SR</f>
        <v>NG</v>
      </c>
      <c r="L245" s="76"/>
      <c r="M245" s="76"/>
      <c r="N245" s="470"/>
      <c r="O245" s="474" t="str">
        <f>担当者_SRR</f>
        <v>NG</v>
      </c>
      <c r="P245" s="76"/>
      <c r="Q245" s="76"/>
      <c r="R245" s="470"/>
      <c r="S245" s="474" t="str">
        <f>担当者_DS</f>
        <v>NG</v>
      </c>
      <c r="T245" s="76"/>
      <c r="U245" s="76"/>
      <c r="V245" s="470"/>
      <c r="W245" s="472" t="str">
        <f>担当者_DSR</f>
        <v>NG</v>
      </c>
      <c r="X245" s="76"/>
      <c r="Y245" s="76"/>
      <c r="Z245" s="470"/>
      <c r="AA245" s="476"/>
      <c r="AB245" s="79"/>
      <c r="AC245" s="79"/>
      <c r="AD245" s="470">
        <f>IF(AC246 &lt;&gt; "",1,0)</f>
        <v>0</v>
      </c>
      <c r="AE245" s="472" t="str">
        <f>担当者_CD</f>
        <v>NG</v>
      </c>
      <c r="AF245" s="76"/>
      <c r="AG245" s="76"/>
      <c r="AH245" s="470"/>
      <c r="AI245" s="472" t="str">
        <f>担当者_DD</f>
        <v>NG</v>
      </c>
      <c r="AJ245" s="76"/>
      <c r="AK245" s="76"/>
      <c r="AL245" s="470"/>
      <c r="AM245" s="476"/>
      <c r="AN245" s="79"/>
      <c r="AO245" s="79"/>
      <c r="AP245" s="470">
        <f>IF(AO246 &lt;&gt; "",1,0)</f>
        <v>0</v>
      </c>
      <c r="AQ245" s="472" t="str">
        <f>担当者_MCL</f>
        <v>NG</v>
      </c>
      <c r="AR245" s="76"/>
      <c r="AS245" s="76"/>
      <c r="AT245" s="470"/>
      <c r="AU245" s="472" t="str">
        <f>担当者_MCLR</f>
        <v>NG</v>
      </c>
      <c r="AV245" s="76"/>
      <c r="AW245" s="76"/>
      <c r="AX245" s="470"/>
      <c r="AY245" s="476"/>
      <c r="AZ245" s="79"/>
      <c r="BA245" s="79"/>
      <c r="BB245" s="470">
        <f>IF(BA246 &lt;&gt; "",1,0)</f>
        <v>0</v>
      </c>
      <c r="BC245" s="474" t="str">
        <f>担当者_MT</f>
        <v>NG</v>
      </c>
      <c r="BD245" s="76"/>
      <c r="BE245" s="76"/>
      <c r="BF245" s="470"/>
      <c r="BG245" s="472" t="str">
        <f>担当者_M検</f>
        <v>NG</v>
      </c>
      <c r="BH245" s="76"/>
      <c r="BI245" s="76"/>
      <c r="BJ245" s="470"/>
      <c r="BK245" s="476"/>
      <c r="BL245" s="79"/>
      <c r="BM245" s="79"/>
      <c r="BN245" s="470">
        <v>0</v>
      </c>
      <c r="BO245" s="474" t="str">
        <f>担当者_モテ</f>
        <v>NG</v>
      </c>
      <c r="BP245" s="76"/>
      <c r="BQ245" s="76"/>
      <c r="BR245" s="470"/>
      <c r="BS245" s="472" t="str">
        <f>担当者_モテR</f>
        <v>NG</v>
      </c>
      <c r="BT245" s="76"/>
      <c r="BU245" s="76"/>
      <c r="BV245" s="470"/>
      <c r="BW245" s="468">
        <f t="shared" ref="BW245" si="12218">IFERROR(SUM(IF(K245&lt;&gt;"NG",N245*K$1,0),IF(O245&lt;&gt;"NG",R245*O$1,0),IF(S245&lt;&gt;"NG",V245*S$1,0),IF(W245&lt;&gt;"NG",Z245*W$1,0),IF(AA245&lt;&gt;"NG",AD245*AA$1,0),IF(AE245&lt;&gt;"NG",AH245*AE$1,0),IF(AI245&lt;&gt;"NG",AL245*AI$1,0),IF(AM245&lt;&gt;"NG",AP245*AM$1,0),IF(AQ245&lt;&gt;"NG",AT245*AQ$1,0),IF(AU245&lt;&gt;"NG",AX245*AU$1,0),IF(AY245&lt;&gt;"NG",BB245*AY$1,0),IF(BC245&lt;&gt;"NG",BF245*BC$1,0),IF(BG245&lt;&gt;"NG",BJ245*BG$1,0),IF(BK245&lt;&gt;"NG",BN245*BK$1,0),IF(BO245&lt;&gt;"NG",BR245*BO$1,0),IF(BS245&lt;&gt;"NG",BV245*BS$1,0))/SUM(IF(K245&lt;&gt;"NG",K$1,0),IF(O245&lt;&gt;"NG",O$1,0),IF(S245&lt;&gt;"NG",S$1,0),IF(W245&lt;&gt;"NG",W$1,0),IF(AA245&lt;&gt;"NG",AA$1,0),IF(AE245&lt;&gt;"NG",AE$1,0),IF(AI245&lt;&gt;"NG",AI$1,0),IF(AM245&lt;&gt;"NG",AM$1,0),IF(AQ245&lt;&gt;"NG",AQ$1,0),IF(AU245&lt;&gt;"NG",AU$1,0),IF(AY245&lt;&gt;"NG",AY$1,0),IF(BC245&lt;&gt;"NG",BC$1,0),IF(BG245&lt;&gt;"NG",BG$1,0),IF(BK245&lt;&gt;"NG",BK$1,0),IF(BO245&lt;&gt;"NG",BO$1,0),IF(BS245&lt;&gt;"NG",BS$1,0)),0)</f>
        <v>0</v>
      </c>
      <c r="BX245" s="466"/>
      <c r="BY245" s="490"/>
      <c r="BZ245" s="5"/>
      <c r="CA245" s="32">
        <f t="shared" ref="CA245" si="12219">IF(AND($M245&lt;&gt;$BZ$5,$M245&lt;=$BZ$6,$M245&lt;&gt;$BZ$7),1,0)</f>
        <v>0</v>
      </c>
      <c r="CB245" s="32">
        <f t="shared" ref="CB245" si="12220">IF(AND($Q245&lt;&gt;$BZ$5,$Q245&lt;=$BZ$6,$Q245&lt;&gt;$BZ$7),1,0)</f>
        <v>0</v>
      </c>
      <c r="CC245" s="32">
        <f t="shared" ref="CC245" si="12221">IF(AND($U245&lt;&gt;$BZ$5,$U245&lt;=$BZ$6,$U245&lt;&gt;$BZ$7),1,0)</f>
        <v>0</v>
      </c>
      <c r="CD245" s="32">
        <f t="shared" ref="CD245" si="12222">IF(AND($Y245&lt;&gt;$BZ$5,$Y245&lt;=$BZ$6,$Y245&lt;&gt;$BZ$7),1,0)</f>
        <v>0</v>
      </c>
      <c r="CE245" s="32">
        <f t="shared" ref="CE245" si="12223">IF(AND($AG245&lt;&gt;$BZ$5,$AG245&lt;=$BZ$6,$AG245&lt;&gt;$BZ$7),1,0)</f>
        <v>0</v>
      </c>
      <c r="CF245" s="32">
        <f t="shared" ref="CF245" si="12224">IF(AND($AK245&lt;&gt;$BZ$5,$AK245&lt;=$BZ$6,$AK245&lt;&gt;$BZ$7),1,0)</f>
        <v>0</v>
      </c>
      <c r="CG245" s="32">
        <f t="shared" ref="CG245" si="12225">IF(AND($AS245&lt;&gt;$BZ$5,$AS245&lt;=$BZ$6,$AS245&lt;&gt;$BZ$7),1,0)</f>
        <v>0</v>
      </c>
      <c r="CH245" s="32">
        <f t="shared" ref="CH245" si="12226">IF(AND($AW245&lt;&gt;$BZ$5,$AW245&lt;=$BZ$6,$AW245&lt;&gt;$BZ$7),1,0)</f>
        <v>0</v>
      </c>
      <c r="CI245" s="32">
        <f t="shared" ref="CI245" si="12227">IF(AND($BE245&lt;&gt;$BZ$5,$BE245&lt;=$BZ$6,$BE245&lt;&gt;$BZ$7),1,0)</f>
        <v>0</v>
      </c>
      <c r="CJ245" s="32">
        <f t="shared" ref="CJ245" si="12228">IF(AND($BI245&lt;&gt;$BZ$5,$BI245&lt;=$BZ$6,$BI245&lt;&gt;$BZ$7),1,0)</f>
        <v>0</v>
      </c>
      <c r="CK245" s="32">
        <f t="shared" ref="CK245" si="12229">IF(AND($BQ245&lt;&gt;$BZ$5,$BQ245&lt;=$BZ$6,$BQ245&lt;&gt;$BZ$7),1,0)</f>
        <v>0</v>
      </c>
      <c r="CL245" s="32">
        <f t="shared" ref="CL245" si="12230">IF(AND($BU245&lt;&gt;$BZ$5,$BU245&lt;=$BZ$6,$BU245&lt;&gt;$BZ$7),1,0)</f>
        <v>0</v>
      </c>
      <c r="CO245" s="32">
        <f>IF(AND($M245&lt;&gt;$CN$5,$M245&lt;=$CN$6,$M245&lt;&gt;$CN$7),1,0)</f>
        <v>0</v>
      </c>
      <c r="CP245" s="32">
        <f>IF(AND($Q245&lt;&gt;$CN$5,$Q245&lt;=$CN$6,$Q245&lt;&gt;$CN$7),1,0)</f>
        <v>0</v>
      </c>
      <c r="CQ245" s="32">
        <f>IF(AND($U245&lt;&gt;$CN$5,$U245&lt;=$CN$6,$U245&lt;&gt;$CN$7),1,0)</f>
        <v>0</v>
      </c>
      <c r="CR245" s="32">
        <f>IF(AND($Y245&lt;&gt;$CN$5,$Y245&lt;=$CN$6,$Y245&lt;&gt;$CN$7),1,0)</f>
        <v>0</v>
      </c>
      <c r="CS245" s="32">
        <f>IF(AND($AG245&lt;&gt;$CN$5,$AG245&lt;=$CN$6,$AG245&lt;&gt;$CN$7),1,0)</f>
        <v>0</v>
      </c>
      <c r="CT245" s="32">
        <f>IF(AND($AK245&lt;&gt;$CN$5,$AK245&lt;=$CN$6,$AK245&lt;&gt;$CN$7),1,0)</f>
        <v>0</v>
      </c>
      <c r="CU245" s="32">
        <f>IF(AND($AS245&lt;&gt;$CN$5,$AS245&lt;=$CN$6,$AS245&lt;&gt;$CN$7),1,0)</f>
        <v>0</v>
      </c>
      <c r="CV245" s="32">
        <f>IF(AND($AW245&lt;&gt;$CN$5,$AW245&lt;=$CN$6,$AW245&lt;&gt;$CN$7),1,0)</f>
        <v>0</v>
      </c>
      <c r="CW245" s="32">
        <f>IF(AND($BE245&lt;&gt;$CN$5,$BE245&lt;=$CN$6,$BE245&lt;&gt;$CN$7),1,0)</f>
        <v>0</v>
      </c>
      <c r="CX245" s="32">
        <f>IF(AND($BI245&lt;&gt;$CN$5,$BI245&lt;=$CN$6,$BI245&lt;&gt;$CN$7),1,0)</f>
        <v>0</v>
      </c>
      <c r="CY245" s="32">
        <f>IF(AND($BQ245&lt;&gt;$CN$5,$BQ245&lt;=$CN$6,$BQ245&lt;&gt;$CN$7),1,0)</f>
        <v>0</v>
      </c>
      <c r="CZ245" s="32">
        <f>IF(AND($BU245&lt;&gt;$CN$5,$BU245&lt;=$CN$6,$BU245&lt;&gt;$CN$7),1,0)</f>
        <v>0</v>
      </c>
      <c r="DC245" s="32">
        <f>IF(AND($M245&lt;&gt;$DB$5,$M245&lt;=$DB$6,$M245&lt;&gt;$CN$7),1,0)</f>
        <v>0</v>
      </c>
      <c r="DD245" s="32">
        <f>IF(AND($Q245&lt;&gt;$DB$5,$Q245&lt;=$DB$6,$Q245&lt;&gt;$CN$7),1,0)</f>
        <v>0</v>
      </c>
      <c r="DE245" s="32">
        <f>IF(AND($U245&lt;&gt;$DB$5,$U245&lt;=$DB$6,$U245&lt;&gt;$CN$7),1,0)</f>
        <v>0</v>
      </c>
      <c r="DF245" s="32">
        <f>IF(AND($Y245&lt;&gt;$DB$5,$Y245&lt;=$DB$6,$Y245&lt;&gt;$CN$7),1,0)</f>
        <v>0</v>
      </c>
      <c r="DG245" s="32">
        <f>IF(AND($AG245&lt;&gt;$DB$5,$AG245&lt;=$DB$6,$AG245&lt;&gt;$CN$7),1,0)</f>
        <v>0</v>
      </c>
      <c r="DH245" s="32">
        <f>IF(AND($AK245&lt;&gt;$DB$5,$AK245&lt;=$DB$6,$AK245&lt;&gt;$CN$7),1,0)</f>
        <v>0</v>
      </c>
      <c r="DI245" s="32">
        <f>IF(AND($AS245&lt;&gt;$DB$5,$AS245&lt;=$DB$6,$AS245&lt;&gt;$CN$7),1,0)</f>
        <v>0</v>
      </c>
      <c r="DJ245" s="32">
        <f>IF(AND($AW245&lt;&gt;$DB$5,$AW245&lt;=$DB$6,$AW245&lt;&gt;$CN$7),1,0)</f>
        <v>0</v>
      </c>
      <c r="DK245" s="32">
        <f>IF(AND($BE245&lt;&gt;$DB$5,$BE245&lt;=$DB$6,$BE245&lt;&gt;$CN$7),1,0)</f>
        <v>0</v>
      </c>
      <c r="DL245" s="32">
        <f>IF(AND($BI245&lt;&gt;$DB$5,$BI245&lt;=$DB$6,$BI245&lt;&gt;$CN$7),1,0)</f>
        <v>0</v>
      </c>
      <c r="DM245" s="32">
        <f>IF(AND($BQ245&lt;&gt;$DB$5,$BQ245&lt;=$DB$6,$BQ245&lt;&gt;$CN$7),1,0)</f>
        <v>0</v>
      </c>
      <c r="DN245" s="32">
        <f>IF(AND($BU245&lt;&gt;$DB$5,$BU245&lt;=$DB$6,$BU245&lt;&gt;$CN$7),1,0)</f>
        <v>0</v>
      </c>
      <c r="DQ245" s="32">
        <f t="shared" ref="DQ245" si="12231">IF(AND($M245&lt;&gt;$DP$5,$M245&lt;=$DP$6,$M245&lt;&gt;$CN$7),1,0)</f>
        <v>0</v>
      </c>
      <c r="DR245" s="32">
        <f t="shared" ref="DR245" si="12232">IF(AND($Q245&lt;&gt;$DP$5,$Q245&lt;=$DP$6,$Q245&lt;&gt;$CN$7),1,0)</f>
        <v>0</v>
      </c>
      <c r="DS245" s="32">
        <f t="shared" ref="DS245" si="12233">IF(AND($U245&lt;&gt;$DP$5,$U245&lt;=$DP$6,$U245&lt;&gt;$CN$7),1,0)</f>
        <v>0</v>
      </c>
      <c r="DT245" s="32">
        <f t="shared" ref="DT245" si="12234">IF(AND($Y245&lt;&gt;$DP$5,$Y245&lt;=$DP$6,$Y245&lt;&gt;$CN$7),1,0)</f>
        <v>0</v>
      </c>
      <c r="DU245" s="32">
        <f t="shared" ref="DU245" si="12235">IF(AND($AG245&lt;&gt;$DP$5,$AG245&lt;=$DP$6,$AG245&lt;&gt;$CN$7),1,0)</f>
        <v>0</v>
      </c>
      <c r="DV245" s="32">
        <f t="shared" ref="DV245" si="12236">IF(AND($AK245&lt;&gt;$DP$5,$AK245&lt;=$DP$6,$AK245&lt;&gt;$CN$7),1,0)</f>
        <v>0</v>
      </c>
      <c r="DW245" s="32">
        <f t="shared" ref="DW245" si="12237">IF(AND($AS245&lt;&gt;$DP$5,$AS245&lt;=$DP$6,$AS245&lt;&gt;$CN$7),1,0)</f>
        <v>0</v>
      </c>
      <c r="DX245" s="32">
        <f t="shared" ref="DX245" si="12238">IF(AND($AW245&lt;&gt;$DP$5,$AW245&lt;=$DP$6,$AW245&lt;&gt;$CN$7),1,0)</f>
        <v>0</v>
      </c>
      <c r="DY245" s="32">
        <f t="shared" ref="DY245" si="12239">IF(AND($BE245&lt;&gt;$DP$5,$BE245&lt;=$DP$6,$BE245&lt;&gt;$CN$7),1,0)</f>
        <v>0</v>
      </c>
      <c r="DZ245" s="32">
        <f t="shared" ref="DZ245" si="12240">IF(AND($BI245&lt;&gt;$DP$5,$BI245&lt;=$DP$6,$BI245&lt;&gt;$CN$7),1,0)</f>
        <v>0</v>
      </c>
      <c r="EA245" s="32">
        <f t="shared" ref="EA245" si="12241">IF(AND($BQ245&lt;&gt;$DP$5,$BQ245&lt;=$DP$6,$BQ245&lt;&gt;$CN$7),1,0)</f>
        <v>0</v>
      </c>
      <c r="EB245" s="32">
        <f t="shared" ref="EB245" si="12242">IF(AND($BU245&lt;&gt;$DP$5,$BU245&lt;=$DP$6,$BU245&lt;&gt;$CN$7),1,0)</f>
        <v>0</v>
      </c>
      <c r="EE245" s="328">
        <f>IF(M245&lt;&gt;"",IF(M245&lt;=$ED$6,1,IF(L245&gt;$ED$6,0,NETWORKDAYS(L245,$ED$6,祭日リスト)/NETWORKDAYS(L245,M245,祭日リスト)))*$GG245*週間進捗報告書!$G$9,0)</f>
        <v>0</v>
      </c>
      <c r="EF245" s="328">
        <f>IF(Q245&lt;&gt;"",IF(Q245&lt;=$ED$6,1,IF(P245&gt;$ED$6,0,NETWORKDAYS(P245,$ED$6,祭日リスト)/NETWORKDAYS(P245,Q245,祭日リスト)))*$GG245*週間進捗報告書!$G$10,0)</f>
        <v>0</v>
      </c>
      <c r="EG245" s="328">
        <f>IF(U245&lt;&gt;"",IF(U245&lt;=$ED$6,1,IF(T245&gt;$ED$6,0,NETWORKDAYS(T245,$ED$6,祭日リスト)/NETWORKDAYS(T245,U245,祭日リスト)))*$GG245*週間進捗報告書!$G$11,0)</f>
        <v>0</v>
      </c>
      <c r="EH245" s="328">
        <f>IF(Y245&lt;&gt;"",IF(Y245&lt;=$ED$6,1,IF(X245&gt;$ED$6,0,NETWORKDAYS(X245,$ED$6,祭日リスト)/NETWORKDAYS(X245,Y245,祭日リスト)))*$GG245*週間進捗報告書!$G$12,0)</f>
        <v>0</v>
      </c>
      <c r="EI245" s="328">
        <f>IF(AG245&lt;&gt;"",IF(AG245&lt;=$ED$6,1,IF(AF245&gt;$ED$6,0,NETWORKDAYS(AF245,$ED$6,祭日リスト)/NETWORKDAYS(AF245,AG245,祭日リスト)))*$GG245*週間進捗報告書!$G$13,0)</f>
        <v>0</v>
      </c>
      <c r="EJ245" s="328">
        <f>IF(AK245&lt;&gt;"",IF(AK245&lt;=$ED$6,1,IF(AJ245&gt;$ED$6,0,NETWORKDAYS(AJ245,$ED$6,祭日リスト)/NETWORKDAYS(AJ245,AK245,祭日リスト)))*$GG245*週間進捗報告書!$G$14,0)</f>
        <v>0</v>
      </c>
      <c r="EK245" s="328">
        <f>IF(AS245&lt;&gt;"",IF(AS245&lt;=$ED$6,1,IF(AR245&gt;$ED$6,0,NETWORKDAYS(AR245,$ED$6,祭日リスト)/NETWORKDAYS(AR245,AS245,祭日リスト)))*$GG245*週間進捗報告書!$G$15,0)</f>
        <v>0</v>
      </c>
      <c r="EL245" s="328">
        <f>IF(AW245&lt;&gt;"",IF(AW245&lt;=$ED$6,1,IF(AV245&gt;$ED$6,0,NETWORKDAYS(AV245,$ED$6,祭日リスト)/NETWORKDAYS(AV245,AW245,祭日リスト)))*$GG245*週間進捗報告書!$G$16,0)</f>
        <v>0</v>
      </c>
      <c r="EM245" s="328">
        <f>IF(BE245&lt;&gt;"",IF(BE245&lt;=$ED$6,1,IF(BD245&gt;$ED$6,0,NETWORKDAYS(BD245,$ED$6,祭日リスト)/NETWORKDAYS(BD245,BE245,祭日リスト)))*$GG245*週間進捗報告書!$G$17,0)</f>
        <v>0</v>
      </c>
      <c r="EN245" s="328">
        <f>IF(BI245&lt;&gt;"",IF(BI245&lt;=$ED$6,1,IF(BH245&gt;$ED$6,0,NETWORKDAYS(BH245,$ED$6,祭日リスト)/NETWORKDAYS(BH245,BI245,祭日リスト)))*$GG245*週間進捗報告書!$G$18,0)</f>
        <v>0</v>
      </c>
      <c r="EO245" s="328">
        <f>IF(BQ245&lt;&gt;"",IF(BQ245&lt;=$ED$6,1,IF(BP245&gt;$ED$6,0,NETWORKDAYS(BP245,$ED$6,祭日リスト)/NETWORKDAYS(BP245,BQ245,祭日リスト)))*$GG245*週間進捗報告書!$G$19,0)</f>
        <v>0</v>
      </c>
      <c r="EP245" s="328">
        <f>IF(BU245&lt;&gt;"",IF(BU245&lt;=$ED$6,1,IF(BT245&gt;$ED$6,0,NETWORKDAYS(BT245,$ED$6,祭日リスト)/NETWORKDAYS(BT245,BU245,祭日リスト)))*$GG245*週間進捗報告書!$G$20,0)</f>
        <v>0</v>
      </c>
      <c r="ER245" s="547">
        <f t="shared" ref="ER245:FC245" si="12243">EE245-EE246</f>
        <v>0</v>
      </c>
      <c r="ES245" s="547">
        <f t="shared" si="12243"/>
        <v>0</v>
      </c>
      <c r="ET245" s="547">
        <f t="shared" si="12243"/>
        <v>0</v>
      </c>
      <c r="EU245" s="547">
        <f t="shared" si="12243"/>
        <v>0</v>
      </c>
      <c r="EV245" s="547">
        <f t="shared" si="12243"/>
        <v>0</v>
      </c>
      <c r="EW245" s="547">
        <f t="shared" si="12243"/>
        <v>0</v>
      </c>
      <c r="EX245" s="547">
        <f t="shared" si="12243"/>
        <v>0</v>
      </c>
      <c r="EY245" s="547">
        <f t="shared" si="12243"/>
        <v>0</v>
      </c>
      <c r="EZ245" s="547">
        <f t="shared" si="12243"/>
        <v>0</v>
      </c>
      <c r="FA245" s="547">
        <f t="shared" si="12243"/>
        <v>0</v>
      </c>
      <c r="FB245" s="547">
        <f t="shared" si="12243"/>
        <v>0</v>
      </c>
      <c r="FC245" s="547">
        <f t="shared" si="12243"/>
        <v>0</v>
      </c>
      <c r="FD245" s="547">
        <f t="shared" ref="FD245" si="12244">SUM(ER245:FC246)</f>
        <v>0</v>
      </c>
      <c r="FE245" s="333"/>
      <c r="FG245" s="32">
        <f>IF(AND($M245&lt;&gt;$FF$7),1,0)</f>
        <v>0</v>
      </c>
      <c r="FH245" s="32">
        <f>IF(AND($Q245&lt;&gt;$FF$7),1,0)</f>
        <v>0</v>
      </c>
      <c r="FI245" s="32">
        <f>IF(AND($U245&lt;&gt;$FF$7),1,0)</f>
        <v>0</v>
      </c>
      <c r="FJ245" s="32">
        <f>IF(AND($Y245&lt;&gt;$FF$7),1,0)</f>
        <v>0</v>
      </c>
      <c r="FK245" s="32">
        <f>IF(AND($AG245&lt;&gt;$FF$7),1,0)</f>
        <v>0</v>
      </c>
      <c r="FL245" s="32">
        <f>IF(AND($AK245&lt;&gt;$FF$7),1,0)</f>
        <v>0</v>
      </c>
      <c r="FM245" s="32">
        <f>IF(AND($AS245&lt;&gt;$FF$7),1,0)</f>
        <v>0</v>
      </c>
      <c r="FN245" s="32">
        <f>IF(AND($AW245&lt;&gt;$FF$7),1,0)</f>
        <v>0</v>
      </c>
      <c r="FO245" s="32">
        <f>IF(AND($BE245&lt;&gt;$FF$7),1,0)</f>
        <v>0</v>
      </c>
      <c r="FP245" s="32">
        <f>IF(AND($BI245&lt;&gt;$FF$7),1,0)</f>
        <v>0</v>
      </c>
      <c r="FQ245" s="32">
        <f>IF(AND($BQ245&lt;&gt;$FF$7),1,0)</f>
        <v>0</v>
      </c>
      <c r="FR245" s="32">
        <f>IF(AND($BU245&lt;&gt;$FF$7),1,0)</f>
        <v>0</v>
      </c>
      <c r="FU245" s="294">
        <f t="shared" ref="FU245" si="12245">IF($K245&lt;&gt;"NG",$GG245,0)</f>
        <v>0</v>
      </c>
      <c r="FV245" s="294">
        <f t="shared" ref="FV245" si="12246">IF($O245&lt;&gt;"NG",$GG245,0)</f>
        <v>0</v>
      </c>
      <c r="FW245" s="294">
        <f t="shared" ref="FW245" si="12247">IF($S245&lt;&gt;"NG",$GG245,0)</f>
        <v>0</v>
      </c>
      <c r="FX245" s="294">
        <f t="shared" ref="FX245" si="12248">IF($W245&lt;&gt;"NG",$GG245,0)</f>
        <v>0</v>
      </c>
      <c r="FY245" s="294">
        <f t="shared" ref="FY245" si="12249">IF($AE245&lt;&gt;"NG",$GG245,0)</f>
        <v>0</v>
      </c>
      <c r="FZ245" s="294">
        <f t="shared" ref="FZ245" si="12250">IF($AI245&lt;&gt;"NG",$GG245,0)</f>
        <v>0</v>
      </c>
      <c r="GA245" s="294">
        <f t="shared" ref="GA245" si="12251">IF($AQ245&lt;&gt;"NG",$GG245,0)</f>
        <v>0</v>
      </c>
      <c r="GB245" s="294">
        <f t="shared" ref="GB245" si="12252">IF($AU245&lt;&gt;"NG",$GG245,0)</f>
        <v>0</v>
      </c>
      <c r="GC245" s="294">
        <f t="shared" ref="GC245" si="12253">IF($BC245&lt;&gt;"NG",$GG245,0)</f>
        <v>0</v>
      </c>
      <c r="GD245" s="294">
        <f t="shared" ref="GD245" si="12254">IF($BG245&lt;&gt;"NG",$GG245,0)</f>
        <v>0</v>
      </c>
      <c r="GE245" s="294">
        <f t="shared" ref="GE245" si="12255">IF($BO245&lt;&gt;"NG",$GG245,0)</f>
        <v>0</v>
      </c>
      <c r="GF245" s="294">
        <f t="shared" ref="GF245" si="12256">IF($BS245&lt;&gt;"NG",$GG245,0)</f>
        <v>0</v>
      </c>
      <c r="GG245" s="294" t="e">
        <f>VLOOKUP($D245,リスト!$D:$S,15,FALSE)</f>
        <v>#N/A</v>
      </c>
      <c r="GH245" s="2" t="e">
        <f>INDEX(リスト!$V:$V,MATCH(中日程計画表!$D245,リスト!$D:$D,0))</f>
        <v>#N/A</v>
      </c>
      <c r="GI245" s="2" t="e">
        <f>INDEX(リスト!$A:$A,MATCH(中日程計画表!$D245,リスト!$D:$D,0))</f>
        <v>#N/A</v>
      </c>
      <c r="GJ245" s="2" t="e">
        <f>INDEX(リスト!$U:$U,MATCH(中日程計画表!$D245,リスト!$D:$D,0))</f>
        <v>#N/A</v>
      </c>
      <c r="GK245" s="5" t="e">
        <f>INDEX(リスト!$W:$W,MATCH(中日程計画表!$D245,リスト!$D:$D,0))</f>
        <v>#N/A</v>
      </c>
      <c r="GL245" s="2" t="s">
        <v>200</v>
      </c>
      <c r="GM245" s="296">
        <f>D245</f>
        <v>0</v>
      </c>
      <c r="GN245" s="296">
        <f>E245</f>
        <v>0</v>
      </c>
      <c r="GU245" s="460" t="str">
        <f t="shared" ref="GU245" si="12257">AE245</f>
        <v>NG</v>
      </c>
      <c r="GV245" s="460">
        <f t="shared" ref="GV245" si="12258">EI245</f>
        <v>0</v>
      </c>
      <c r="GW245" s="460">
        <f t="shared" ref="GW245" si="12259">EI246</f>
        <v>0</v>
      </c>
      <c r="GX245" s="462">
        <f t="shared" ref="GX245" si="12260">EV245</f>
        <v>0</v>
      </c>
      <c r="GY245" s="460" t="str">
        <f t="shared" ref="GY245" si="12261">AI245</f>
        <v>NG</v>
      </c>
      <c r="GZ245" s="460">
        <f t="shared" ref="GZ245" si="12262">EJ245</f>
        <v>0</v>
      </c>
      <c r="HA245" s="460">
        <f t="shared" ref="HA245" si="12263">EJ246</f>
        <v>0</v>
      </c>
      <c r="HB245" s="462">
        <f t="shared" ref="HB245" si="12264">EW245</f>
        <v>0</v>
      </c>
      <c r="HC245" s="460" t="str">
        <f t="shared" ref="HC245" si="12265">AQ245</f>
        <v>NG</v>
      </c>
      <c r="HD245" s="460">
        <f t="shared" ref="HD245" si="12266">EK245</f>
        <v>0</v>
      </c>
      <c r="HE245" s="460">
        <f t="shared" ref="HE245" si="12267">EK246</f>
        <v>0</v>
      </c>
      <c r="HF245" s="462">
        <f t="shared" ref="HF245" si="12268">EX245</f>
        <v>0</v>
      </c>
      <c r="HG245" s="460" t="str">
        <f t="shared" ref="HG245" si="12269">AU245</f>
        <v>NG</v>
      </c>
      <c r="HH245" s="460">
        <f t="shared" ref="HH245" si="12270">EL245</f>
        <v>0</v>
      </c>
      <c r="HI245" s="460">
        <f t="shared" ref="HI245" si="12271">EL246</f>
        <v>0</v>
      </c>
      <c r="HJ245" s="462">
        <f t="shared" ref="HJ245" si="12272">EY245</f>
        <v>0</v>
      </c>
      <c r="HK245" s="460" t="str">
        <f t="shared" ref="HK245" si="12273">BC245</f>
        <v>NG</v>
      </c>
      <c r="HL245" s="460">
        <f t="shared" ref="HL245" si="12274">EM245</f>
        <v>0</v>
      </c>
      <c r="HM245" s="460">
        <f t="shared" ref="HM245" si="12275">EM246</f>
        <v>0</v>
      </c>
      <c r="HN245" s="462">
        <f t="shared" ref="HN245" si="12276">EZ245</f>
        <v>0</v>
      </c>
      <c r="HO245" s="460" t="str">
        <f t="shared" ref="HO245" si="12277">BG245</f>
        <v>NG</v>
      </c>
      <c r="HP245" s="460">
        <f t="shared" ref="HP245" si="12278">EN245</f>
        <v>0</v>
      </c>
      <c r="HQ245" s="460">
        <f t="shared" ref="HQ245" si="12279">EN246</f>
        <v>0</v>
      </c>
      <c r="HR245" s="462">
        <f t="shared" ref="HR245" si="12280">FA245</f>
        <v>0</v>
      </c>
      <c r="HS245" s="332"/>
    </row>
    <row r="246" spans="1:227" ht="12" customHeight="1">
      <c r="A246" s="489"/>
      <c r="B246" s="487"/>
      <c r="C246" s="475"/>
      <c r="D246" s="485"/>
      <c r="E246" s="483"/>
      <c r="F246" s="317"/>
      <c r="G246" s="317"/>
      <c r="H246" s="317"/>
      <c r="I246" s="317"/>
      <c r="J246" s="316"/>
      <c r="K246" s="481"/>
      <c r="L246" s="77"/>
      <c r="M246" s="77"/>
      <c r="N246" s="471"/>
      <c r="O246" s="475"/>
      <c r="P246" s="77"/>
      <c r="Q246" s="77"/>
      <c r="R246" s="471"/>
      <c r="S246" s="475"/>
      <c r="T246" s="77"/>
      <c r="U246" s="77"/>
      <c r="V246" s="471"/>
      <c r="W246" s="473"/>
      <c r="X246" s="77"/>
      <c r="Y246" s="77"/>
      <c r="Z246" s="471"/>
      <c r="AA246" s="477"/>
      <c r="AB246" s="80"/>
      <c r="AC246" s="80"/>
      <c r="AD246" s="471"/>
      <c r="AE246" s="473"/>
      <c r="AF246" s="77"/>
      <c r="AG246" s="77"/>
      <c r="AH246" s="471"/>
      <c r="AI246" s="473"/>
      <c r="AJ246" s="77"/>
      <c r="AK246" s="77"/>
      <c r="AL246" s="471"/>
      <c r="AM246" s="477"/>
      <c r="AN246" s="80"/>
      <c r="AO246" s="80"/>
      <c r="AP246" s="471"/>
      <c r="AQ246" s="473"/>
      <c r="AR246" s="77"/>
      <c r="AS246" s="77"/>
      <c r="AT246" s="471"/>
      <c r="AU246" s="473"/>
      <c r="AV246" s="77"/>
      <c r="AW246" s="77"/>
      <c r="AX246" s="471"/>
      <c r="AY246" s="477"/>
      <c r="AZ246" s="80"/>
      <c r="BA246" s="80"/>
      <c r="BB246" s="471"/>
      <c r="BC246" s="475"/>
      <c r="BD246" s="77"/>
      <c r="BE246" s="77"/>
      <c r="BF246" s="471"/>
      <c r="BG246" s="473"/>
      <c r="BH246" s="77"/>
      <c r="BI246" s="77"/>
      <c r="BJ246" s="471"/>
      <c r="BK246" s="477"/>
      <c r="BL246" s="80"/>
      <c r="BM246" s="80"/>
      <c r="BN246" s="471"/>
      <c r="BO246" s="475"/>
      <c r="BP246" s="77"/>
      <c r="BQ246" s="77"/>
      <c r="BR246" s="471"/>
      <c r="BS246" s="473"/>
      <c r="BT246" s="77"/>
      <c r="BU246" s="77"/>
      <c r="BV246" s="471"/>
      <c r="BW246" s="469"/>
      <c r="BX246" s="467"/>
      <c r="BY246" s="490"/>
      <c r="CA246" s="19">
        <f t="shared" ref="CA246" si="12281">IF(AND($N245=1,$M246&lt;&gt;$BZ$7),1,0)</f>
        <v>0</v>
      </c>
      <c r="CB246" s="19">
        <f t="shared" ref="CB246" si="12282">IF(AND($R245=1,$Q246&lt;&gt;$BZ$7),1,0)</f>
        <v>0</v>
      </c>
      <c r="CC246" s="19">
        <f t="shared" ref="CC246" si="12283">IF(AND($V245=1,$U246&lt;&gt;$BZ$7),1,0)</f>
        <v>0</v>
      </c>
      <c r="CD246" s="19">
        <f t="shared" ref="CD246" si="12284">IF(AND($Z245=1,$Y246&lt;&gt;$BZ$7),1,0)</f>
        <v>0</v>
      </c>
      <c r="CE246" s="19">
        <f t="shared" ref="CE246" si="12285">IF(AND($AH245=1,$AG246&lt;&gt;$BZ$7),1,0)</f>
        <v>0</v>
      </c>
      <c r="CF246" s="19">
        <f t="shared" ref="CF246" si="12286">IF(AND($AL245=1,$AK246&lt;&gt;$BZ$7),1,0)</f>
        <v>0</v>
      </c>
      <c r="CG246" s="19">
        <f t="shared" ref="CG246" si="12287">IF(AND($AT245=1,$AS246&lt;&gt;$BZ$7),1,0)</f>
        <v>0</v>
      </c>
      <c r="CH246" s="19">
        <f t="shared" ref="CH246" si="12288">IF(AND($AX245=1,$AW246&lt;&gt;$BZ$7),1,0)</f>
        <v>0</v>
      </c>
      <c r="CI246" s="19">
        <f t="shared" ref="CI246" si="12289">IF(AND($BF245=1,$BE246&lt;&gt;$BZ$7),1,0)</f>
        <v>0</v>
      </c>
      <c r="CJ246" s="19">
        <f t="shared" ref="CJ246" si="12290">IF(AND($BJ245=1,$BI246&lt;&gt;$BZ$7),1,0)</f>
        <v>0</v>
      </c>
      <c r="CK246" s="19">
        <f t="shared" ref="CK246" si="12291">IF(AND($BR245=1,$BQ246&lt;&gt;$BZ$7),1,0)</f>
        <v>0</v>
      </c>
      <c r="CL246" s="19">
        <f t="shared" ref="CL246" si="12292">IF(AND($BV245=1,$BU246&lt;&gt;$BZ$7),1,0)</f>
        <v>0</v>
      </c>
      <c r="CO246" s="19">
        <f>IF(AND($M246&lt;&gt;$CN$7,$M246&lt;=$CN$6),1,0)</f>
        <v>0</v>
      </c>
      <c r="CP246" s="19">
        <f>IF(AND($Q246&lt;&gt;$CN$7,$Q246&lt;=$CN$6),1,0)</f>
        <v>0</v>
      </c>
      <c r="CQ246" s="19">
        <f>IF(AND($U246&lt;&gt;$CN$7,$U246&lt;=$CN$6),1,0)</f>
        <v>0</v>
      </c>
      <c r="CR246" s="19">
        <f>IF(AND($Y246&lt;&gt;$CN$7,$Y246&lt;=$CN$6),1,0)</f>
        <v>0</v>
      </c>
      <c r="CS246" s="19">
        <f>IF(AND($AG246&lt;&gt;$CN$7,$AG246&lt;=$CN$6),1,0)</f>
        <v>0</v>
      </c>
      <c r="CT246" s="19">
        <f>IF(AND($AK246&lt;&gt;$CN$7,$AK246&lt;=$CN$6),1,0)</f>
        <v>0</v>
      </c>
      <c r="CU246" s="19">
        <f>IF(AND($AS246&lt;&gt;$CN$7,$AS246&lt;=$CN$6),1,0)</f>
        <v>0</v>
      </c>
      <c r="CV246" s="19">
        <f>IF(AND($AW246&lt;&gt;$CN$7,$AW246&lt;=$CN$6),1,0)</f>
        <v>0</v>
      </c>
      <c r="CW246" s="19">
        <f>IF(AND($BE246&lt;&gt;$CN$7,$BE246&lt;=$CN$6),1,0)</f>
        <v>0</v>
      </c>
      <c r="CX246" s="19">
        <f>IF(AND($BI246&lt;&gt;$CN$7,$BI246&lt;=$CN$6),1,0)</f>
        <v>0</v>
      </c>
      <c r="CY246" s="19">
        <f>IF(AND($BQ246&lt;&gt;$CN$7,$BQ246&lt;=$CN$6),1,0)</f>
        <v>0</v>
      </c>
      <c r="CZ246" s="19">
        <f>IF(AND($BU246&lt;&gt;$CN$7,$BU246&lt;=$CN$6),1,0)</f>
        <v>0</v>
      </c>
      <c r="DC246" s="19">
        <f>IF($N245=1,1,0)</f>
        <v>0</v>
      </c>
      <c r="DD246" s="19">
        <f>IF($R245=1,1,0)</f>
        <v>0</v>
      </c>
      <c r="DE246" s="19">
        <f>IF($V245=1,1,0)</f>
        <v>0</v>
      </c>
      <c r="DF246" s="19">
        <f>IF($Z245=1,1,0)</f>
        <v>0</v>
      </c>
      <c r="DG246" s="19">
        <f>IF($AH245=1,1,0)</f>
        <v>0</v>
      </c>
      <c r="DH246" s="19">
        <f>IF($AL245=1,1,0)</f>
        <v>0</v>
      </c>
      <c r="DI246" s="19">
        <f>IF($AT245=1,1,0)</f>
        <v>0</v>
      </c>
      <c r="DJ246" s="19">
        <f>IF($AX245=1,1,0)</f>
        <v>0</v>
      </c>
      <c r="DK246" s="19">
        <f>IF($BF245=1,1,0)</f>
        <v>0</v>
      </c>
      <c r="DL246" s="19">
        <f>IF($BJ245=1,1,0)</f>
        <v>0</v>
      </c>
      <c r="DM246" s="19">
        <f>IF($BR245=1,1,0)</f>
        <v>0</v>
      </c>
      <c r="DN246" s="19">
        <f>IF($BV245=1,1,0)</f>
        <v>0</v>
      </c>
      <c r="DQ246" s="19">
        <f t="shared" ref="DQ246" si="12293">IF($N245=1,1,0)</f>
        <v>0</v>
      </c>
      <c r="DR246" s="19">
        <f t="shared" ref="DR246" si="12294">IF($R245=1,1,0)</f>
        <v>0</v>
      </c>
      <c r="DS246" s="19">
        <f t="shared" ref="DS246" si="12295">IF($V245=1,1,0)</f>
        <v>0</v>
      </c>
      <c r="DT246" s="19">
        <f t="shared" ref="DT246" si="12296">IF($Z245=1,1,0)</f>
        <v>0</v>
      </c>
      <c r="DU246" s="19">
        <f t="shared" ref="DU246" si="12297">IF($AH245=1,1,0)</f>
        <v>0</v>
      </c>
      <c r="DV246" s="19">
        <f t="shared" ref="DV246" si="12298">IF($AL245=1,1,0)</f>
        <v>0</v>
      </c>
      <c r="DW246" s="19">
        <f t="shared" ref="DW246" si="12299">IF($AT245=1,1,0)</f>
        <v>0</v>
      </c>
      <c r="DX246" s="19">
        <f t="shared" ref="DX246" si="12300">IF($AX245=1,1,0)</f>
        <v>0</v>
      </c>
      <c r="DY246" s="19">
        <f t="shared" ref="DY246" si="12301">IF($BF245=1,1,0)</f>
        <v>0</v>
      </c>
      <c r="DZ246" s="19">
        <f t="shared" ref="DZ246" si="12302">IF($BJ245=1,1,0)</f>
        <v>0</v>
      </c>
      <c r="EA246" s="19">
        <f t="shared" ref="EA246" si="12303">IF($BR245=1,1,0)</f>
        <v>0</v>
      </c>
      <c r="EB246" s="19">
        <f t="shared" ref="EB246" si="12304">IF($BV245=1,1,0)</f>
        <v>0</v>
      </c>
      <c r="EE246" s="329">
        <f>N245*$FU246*週間進捗報告書!$G$9</f>
        <v>0</v>
      </c>
      <c r="EF246" s="329">
        <f>R245*$FV246*週間進捗報告書!$G$10</f>
        <v>0</v>
      </c>
      <c r="EG246" s="329">
        <f>V245*$FW246*週間進捗報告書!$G$11</f>
        <v>0</v>
      </c>
      <c r="EH246" s="329">
        <f>Z245*$FX246*週間進捗報告書!$G$12</f>
        <v>0</v>
      </c>
      <c r="EI246" s="329">
        <f>AH245*$FY246*週間進捗報告書!$G$13</f>
        <v>0</v>
      </c>
      <c r="EJ246" s="329">
        <f>AL245*$FZ246*週間進捗報告書!$G$14</f>
        <v>0</v>
      </c>
      <c r="EK246" s="329">
        <f>AT245*$GA246*週間進捗報告書!$G$15</f>
        <v>0</v>
      </c>
      <c r="EL246" s="329">
        <f>AX245*$GB246*週間進捗報告書!$G$16</f>
        <v>0</v>
      </c>
      <c r="EM246" s="329">
        <f>BF245*$GC246*週間進捗報告書!$G$17</f>
        <v>0</v>
      </c>
      <c r="EN246" s="329">
        <f>BJ245*$GD246*週間進捗報告書!$G$18</f>
        <v>0</v>
      </c>
      <c r="EO246" s="329">
        <f>BR245*$GE246*週間進捗報告書!$G$19</f>
        <v>0</v>
      </c>
      <c r="EP246" s="329">
        <f>BV245*$GF246*週間進捗報告書!$G$20</f>
        <v>0</v>
      </c>
      <c r="ER246" s="547"/>
      <c r="ES246" s="547"/>
      <c r="ET246" s="547"/>
      <c r="EU246" s="547"/>
      <c r="EV246" s="547"/>
      <c r="EW246" s="547"/>
      <c r="EX246" s="547"/>
      <c r="EY246" s="547"/>
      <c r="EZ246" s="547"/>
      <c r="FA246" s="547"/>
      <c r="FB246" s="547"/>
      <c r="FC246" s="547"/>
      <c r="FD246" s="547"/>
      <c r="FE246" s="332"/>
      <c r="FG246" s="19"/>
      <c r="FH246" s="19"/>
      <c r="FI246" s="19"/>
      <c r="FJ246" s="19"/>
      <c r="FK246" s="19"/>
      <c r="FL246" s="19"/>
      <c r="FM246" s="19"/>
      <c r="FN246" s="19"/>
      <c r="FO246" s="19"/>
      <c r="FP246" s="19"/>
      <c r="FQ246" s="19"/>
      <c r="FR246" s="19"/>
      <c r="FU246" s="295">
        <f t="shared" ref="FU246" si="12305">FU245</f>
        <v>0</v>
      </c>
      <c r="FV246" s="295">
        <f t="shared" ref="FV246" si="12306">FV245</f>
        <v>0</v>
      </c>
      <c r="FW246" s="295">
        <f t="shared" ref="FW246" si="12307">FW245</f>
        <v>0</v>
      </c>
      <c r="FX246" s="295">
        <f t="shared" ref="FX246" si="12308">FX245</f>
        <v>0</v>
      </c>
      <c r="FY246" s="295">
        <f t="shared" ref="FY246" si="12309">FY245</f>
        <v>0</v>
      </c>
      <c r="FZ246" s="295">
        <f t="shared" ref="FZ246" si="12310">FZ245</f>
        <v>0</v>
      </c>
      <c r="GA246" s="295">
        <f t="shared" ref="GA246" si="12311">GA245</f>
        <v>0</v>
      </c>
      <c r="GB246" s="295">
        <f t="shared" ref="GB246" si="12312">GB245</f>
        <v>0</v>
      </c>
      <c r="GC246" s="295">
        <f t="shared" ref="GC246" si="12313">GC245</f>
        <v>0</v>
      </c>
      <c r="GD246" s="295">
        <f t="shared" ref="GD246" si="12314">GD245</f>
        <v>0</v>
      </c>
      <c r="GE246" s="295">
        <f t="shared" ref="GE246" si="12315">GE245</f>
        <v>0</v>
      </c>
      <c r="GF246" s="295">
        <f t="shared" ref="GF246" si="12316">GF245</f>
        <v>0</v>
      </c>
      <c r="GG246" s="295" t="e">
        <f t="shared" ref="GG246" si="12317">GG245</f>
        <v>#N/A</v>
      </c>
      <c r="GH246" s="2" t="e">
        <f>INDEX(リスト!$V:$V,MATCH(中日程計画表!$D245,リスト!$D:$D,0))</f>
        <v>#N/A</v>
      </c>
      <c r="GI246" s="2" t="e">
        <f>INDEX(リスト!$A:$A,MATCH(中日程計画表!$D245,リスト!$D:$D,0))</f>
        <v>#N/A</v>
      </c>
      <c r="GJ246" s="2" t="e">
        <f>INDEX(リスト!$U:$U,MATCH(中日程計画表!$D245,リスト!$D:$D,0))</f>
        <v>#N/A</v>
      </c>
      <c r="GK246" s="5" t="e">
        <f>INDEX(リスト!$W:$W,MATCH(中日程計画表!$D245,リスト!$D:$D,0))</f>
        <v>#N/A</v>
      </c>
      <c r="GL246" s="2" t="s">
        <v>201</v>
      </c>
      <c r="GM246" s="296">
        <f t="shared" ref="GM246" si="12318">GM245</f>
        <v>0</v>
      </c>
      <c r="GN246" s="296">
        <f t="shared" ref="GN246" si="12319">GN245</f>
        <v>0</v>
      </c>
      <c r="GU246" s="461"/>
      <c r="GV246" s="460"/>
      <c r="GW246" s="460"/>
      <c r="GX246" s="461"/>
      <c r="GY246" s="461"/>
      <c r="GZ246" s="460"/>
      <c r="HA246" s="460"/>
      <c r="HB246" s="461"/>
      <c r="HC246" s="461"/>
      <c r="HD246" s="460"/>
      <c r="HE246" s="460"/>
      <c r="HF246" s="461"/>
      <c r="HG246" s="461"/>
      <c r="HH246" s="460"/>
      <c r="HI246" s="460"/>
      <c r="HJ246" s="461"/>
      <c r="HK246" s="461"/>
      <c r="HL246" s="460"/>
      <c r="HM246" s="460"/>
      <c r="HN246" s="461"/>
      <c r="HO246" s="461"/>
      <c r="HP246" s="460"/>
      <c r="HQ246" s="460"/>
      <c r="HR246" s="461"/>
      <c r="HS246" s="4"/>
    </row>
    <row r="247" spans="1:227" ht="12" customHeight="1">
      <c r="A247" s="488" t="str">
        <f t="shared" ref="A247" ca="1" si="12320">INDIRECT("リスト!A"&amp;B247+6)</f>
        <v/>
      </c>
      <c r="B247" s="486">
        <f t="shared" ref="B247" si="12321">ROUNDDOWN((ROW()-6)/2,0)+1</f>
        <v>121</v>
      </c>
      <c r="C247" s="474" t="str">
        <f>機能グループ名</f>
        <v/>
      </c>
      <c r="D247" s="484">
        <f>機能ID</f>
        <v>0</v>
      </c>
      <c r="E247" s="482">
        <f>機能名</f>
        <v>0</v>
      </c>
      <c r="F247" s="315"/>
      <c r="G247" s="315"/>
      <c r="H247" s="315"/>
      <c r="I247" s="315"/>
      <c r="J247" s="316"/>
      <c r="K247" s="480" t="str">
        <f>担当者_SR</f>
        <v>NG</v>
      </c>
      <c r="L247" s="76"/>
      <c r="M247" s="76"/>
      <c r="N247" s="470"/>
      <c r="O247" s="474" t="str">
        <f>担当者_SRR</f>
        <v>NG</v>
      </c>
      <c r="P247" s="76"/>
      <c r="Q247" s="76"/>
      <c r="R247" s="470"/>
      <c r="S247" s="474" t="str">
        <f>担当者_DS</f>
        <v>NG</v>
      </c>
      <c r="T247" s="76"/>
      <c r="U247" s="76"/>
      <c r="V247" s="470"/>
      <c r="W247" s="472" t="str">
        <f>担当者_DSR</f>
        <v>NG</v>
      </c>
      <c r="X247" s="76"/>
      <c r="Y247" s="76"/>
      <c r="Z247" s="478"/>
      <c r="AA247" s="476"/>
      <c r="AB247" s="79"/>
      <c r="AC247" s="79"/>
      <c r="AD247" s="470">
        <f>IF(AC248 &lt;&gt; "",1,0)</f>
        <v>0</v>
      </c>
      <c r="AE247" s="472" t="str">
        <f>担当者_CD</f>
        <v>NG</v>
      </c>
      <c r="AF247" s="76"/>
      <c r="AG247" s="76"/>
      <c r="AH247" s="470"/>
      <c r="AI247" s="472" t="str">
        <f>担当者_DD</f>
        <v>NG</v>
      </c>
      <c r="AJ247" s="76"/>
      <c r="AK247" s="76"/>
      <c r="AL247" s="478"/>
      <c r="AM247" s="476"/>
      <c r="AN247" s="79"/>
      <c r="AO247" s="79"/>
      <c r="AP247" s="470">
        <f>IF(AO248 &lt;&gt; "",1,0)</f>
        <v>0</v>
      </c>
      <c r="AQ247" s="472" t="str">
        <f>担当者_MCL</f>
        <v>NG</v>
      </c>
      <c r="AR247" s="76"/>
      <c r="AS247" s="76"/>
      <c r="AT247" s="470"/>
      <c r="AU247" s="472" t="str">
        <f>担当者_MCLR</f>
        <v>NG</v>
      </c>
      <c r="AV247" s="76"/>
      <c r="AW247" s="76"/>
      <c r="AX247" s="470"/>
      <c r="AY247" s="476"/>
      <c r="AZ247" s="79"/>
      <c r="BA247" s="79"/>
      <c r="BB247" s="470">
        <f>IF(BA248 &lt;&gt; "",1,0)</f>
        <v>0</v>
      </c>
      <c r="BC247" s="474" t="str">
        <f>担当者_MT</f>
        <v>NG</v>
      </c>
      <c r="BD247" s="76"/>
      <c r="BE247" s="76"/>
      <c r="BF247" s="470"/>
      <c r="BG247" s="472" t="str">
        <f>担当者_M検</f>
        <v>NG</v>
      </c>
      <c r="BH247" s="76"/>
      <c r="BI247" s="76"/>
      <c r="BJ247" s="470"/>
      <c r="BK247" s="476"/>
      <c r="BL247" s="79"/>
      <c r="BM247" s="79"/>
      <c r="BN247" s="470">
        <v>0</v>
      </c>
      <c r="BO247" s="474" t="str">
        <f>担当者_モテ</f>
        <v>NG</v>
      </c>
      <c r="BP247" s="76"/>
      <c r="BQ247" s="76"/>
      <c r="BR247" s="470"/>
      <c r="BS247" s="472" t="str">
        <f>担当者_モテR</f>
        <v>NG</v>
      </c>
      <c r="BT247" s="76"/>
      <c r="BU247" s="76"/>
      <c r="BV247" s="470"/>
      <c r="BW247" s="468">
        <f t="shared" ref="BW247" si="12322">IFERROR(SUM(IF(K247&lt;&gt;"NG",N247*K$1,0),IF(O247&lt;&gt;"NG",R247*O$1,0),IF(S247&lt;&gt;"NG",V247*S$1,0),IF(W247&lt;&gt;"NG",Z247*W$1,0),IF(AA247&lt;&gt;"NG",AD247*AA$1,0),IF(AE247&lt;&gt;"NG",AH247*AE$1,0),IF(AI247&lt;&gt;"NG",AL247*AI$1,0),IF(AM247&lt;&gt;"NG",AP247*AM$1,0),IF(AQ247&lt;&gt;"NG",AT247*AQ$1,0),IF(AU247&lt;&gt;"NG",AX247*AU$1,0),IF(AY247&lt;&gt;"NG",BB247*AY$1,0),IF(BC247&lt;&gt;"NG",BF247*BC$1,0),IF(BG247&lt;&gt;"NG",BJ247*BG$1,0),IF(BK247&lt;&gt;"NG",BN247*BK$1,0),IF(BO247&lt;&gt;"NG",BR247*BO$1,0),IF(BS247&lt;&gt;"NG",BV247*BS$1,0))/SUM(IF(K247&lt;&gt;"NG",K$1,0),IF(O247&lt;&gt;"NG",O$1,0),IF(S247&lt;&gt;"NG",S$1,0),IF(W247&lt;&gt;"NG",W$1,0),IF(AA247&lt;&gt;"NG",AA$1,0),IF(AE247&lt;&gt;"NG",AE$1,0),IF(AI247&lt;&gt;"NG",AI$1,0),IF(AM247&lt;&gt;"NG",AM$1,0),IF(AQ247&lt;&gt;"NG",AQ$1,0),IF(AU247&lt;&gt;"NG",AU$1,0),IF(AY247&lt;&gt;"NG",AY$1,0),IF(BC247&lt;&gt;"NG",BC$1,0),IF(BG247&lt;&gt;"NG",BG$1,0),IF(BK247&lt;&gt;"NG",BK$1,0),IF(BO247&lt;&gt;"NG",BO$1,0),IF(BS247&lt;&gt;"NG",BS$1,0)),0)</f>
        <v>0</v>
      </c>
      <c r="BX247" s="466"/>
      <c r="BY247" s="490"/>
      <c r="BZ247" s="5"/>
      <c r="CA247" s="32">
        <f t="shared" ref="CA247" si="12323">IF(AND($M247&lt;&gt;$BZ$5,$M247&lt;=$BZ$6,$M247&lt;&gt;$BZ$7),1,0)</f>
        <v>0</v>
      </c>
      <c r="CB247" s="32">
        <f t="shared" ref="CB247" si="12324">IF(AND($Q247&lt;&gt;$BZ$5,$Q247&lt;=$BZ$6,$Q247&lt;&gt;$BZ$7),1,0)</f>
        <v>0</v>
      </c>
      <c r="CC247" s="32">
        <f t="shared" ref="CC247" si="12325">IF(AND($U247&lt;&gt;$BZ$5,$U247&lt;=$BZ$6,$U247&lt;&gt;$BZ$7),1,0)</f>
        <v>0</v>
      </c>
      <c r="CD247" s="32">
        <f t="shared" ref="CD247" si="12326">IF(AND($Y247&lt;&gt;$BZ$5,$Y247&lt;=$BZ$6,$Y247&lt;&gt;$BZ$7),1,0)</f>
        <v>0</v>
      </c>
      <c r="CE247" s="32">
        <f t="shared" ref="CE247" si="12327">IF(AND($AG247&lt;&gt;$BZ$5,$AG247&lt;=$BZ$6,$AG247&lt;&gt;$BZ$7),1,0)</f>
        <v>0</v>
      </c>
      <c r="CF247" s="32">
        <f t="shared" ref="CF247" si="12328">IF(AND($AK247&lt;&gt;$BZ$5,$AK247&lt;=$BZ$6,$AK247&lt;&gt;$BZ$7),1,0)</f>
        <v>0</v>
      </c>
      <c r="CG247" s="32">
        <f t="shared" ref="CG247" si="12329">IF(AND($AS247&lt;&gt;$BZ$5,$AS247&lt;=$BZ$6,$AS247&lt;&gt;$BZ$7),1,0)</f>
        <v>0</v>
      </c>
      <c r="CH247" s="32">
        <f t="shared" ref="CH247" si="12330">IF(AND($AW247&lt;&gt;$BZ$5,$AW247&lt;=$BZ$6,$AW247&lt;&gt;$BZ$7),1,0)</f>
        <v>0</v>
      </c>
      <c r="CI247" s="32">
        <f t="shared" ref="CI247" si="12331">IF(AND($BE247&lt;&gt;$BZ$5,$BE247&lt;=$BZ$6,$BE247&lt;&gt;$BZ$7),1,0)</f>
        <v>0</v>
      </c>
      <c r="CJ247" s="32">
        <f t="shared" ref="CJ247" si="12332">IF(AND($BI247&lt;&gt;$BZ$5,$BI247&lt;=$BZ$6,$BI247&lt;&gt;$BZ$7),1,0)</f>
        <v>0</v>
      </c>
      <c r="CK247" s="32">
        <f t="shared" ref="CK247" si="12333">IF(AND($BQ247&lt;&gt;$BZ$5,$BQ247&lt;=$BZ$6,$BQ247&lt;&gt;$BZ$7),1,0)</f>
        <v>0</v>
      </c>
      <c r="CL247" s="32">
        <f t="shared" ref="CL247" si="12334">IF(AND($BU247&lt;&gt;$BZ$5,$BU247&lt;=$BZ$6,$BU247&lt;&gt;$BZ$7),1,0)</f>
        <v>0</v>
      </c>
      <c r="CO247" s="32">
        <f>IF(AND($M247&lt;&gt;$CN$5,$M247&lt;=$CN$6,$M247&lt;&gt;$CN$7),1,0)</f>
        <v>0</v>
      </c>
      <c r="CP247" s="32">
        <f>IF(AND($Q247&lt;&gt;$CN$5,$Q247&lt;=$CN$6,$Q247&lt;&gt;$CN$7),1,0)</f>
        <v>0</v>
      </c>
      <c r="CQ247" s="32">
        <f>IF(AND($U247&lt;&gt;$CN$5,$U247&lt;=$CN$6,$U247&lt;&gt;$CN$7),1,0)</f>
        <v>0</v>
      </c>
      <c r="CR247" s="32">
        <f>IF(AND($Y247&lt;&gt;$CN$5,$Y247&lt;=$CN$6,$Y247&lt;&gt;$CN$7),1,0)</f>
        <v>0</v>
      </c>
      <c r="CS247" s="32">
        <f>IF(AND($AG247&lt;&gt;$CN$5,$AG247&lt;=$CN$6,$AG247&lt;&gt;$CN$7),1,0)</f>
        <v>0</v>
      </c>
      <c r="CT247" s="32">
        <f>IF(AND($AK247&lt;&gt;$CN$5,$AK247&lt;=$CN$6,$AK247&lt;&gt;$CN$7),1,0)</f>
        <v>0</v>
      </c>
      <c r="CU247" s="32">
        <f>IF(AND($AS247&lt;&gt;$CN$5,$AS247&lt;=$CN$6,$AS247&lt;&gt;$CN$7),1,0)</f>
        <v>0</v>
      </c>
      <c r="CV247" s="32">
        <f>IF(AND($AW247&lt;&gt;$CN$5,$AW247&lt;=$CN$6,$AW247&lt;&gt;$CN$7),1,0)</f>
        <v>0</v>
      </c>
      <c r="CW247" s="32">
        <f>IF(AND($BE247&lt;&gt;$CN$5,$BE247&lt;=$CN$6,$BE247&lt;&gt;$CN$7),1,0)</f>
        <v>0</v>
      </c>
      <c r="CX247" s="32">
        <f>IF(AND($BI247&lt;&gt;$CN$5,$BI247&lt;=$CN$6,$BI247&lt;&gt;$CN$7),1,0)</f>
        <v>0</v>
      </c>
      <c r="CY247" s="32">
        <f>IF(AND($BQ247&lt;&gt;$CN$5,$BQ247&lt;=$CN$6,$BQ247&lt;&gt;$CN$7),1,0)</f>
        <v>0</v>
      </c>
      <c r="CZ247" s="32">
        <f>IF(AND($BU247&lt;&gt;$CN$5,$BU247&lt;=$CN$6,$BU247&lt;&gt;$CN$7),1,0)</f>
        <v>0</v>
      </c>
      <c r="DC247" s="32">
        <f>IF(AND($M247&lt;&gt;$DB$5,$M247&lt;=$DB$6,$M247&lt;&gt;$CN$7),1,0)</f>
        <v>0</v>
      </c>
      <c r="DD247" s="32">
        <f>IF(AND($Q247&lt;&gt;$DB$5,$Q247&lt;=$DB$6,$Q247&lt;&gt;$CN$7),1,0)</f>
        <v>0</v>
      </c>
      <c r="DE247" s="32">
        <f>IF(AND($U247&lt;&gt;$DB$5,$U247&lt;=$DB$6,$U247&lt;&gt;$CN$7),1,0)</f>
        <v>0</v>
      </c>
      <c r="DF247" s="32">
        <f>IF(AND($Y247&lt;&gt;$DB$5,$Y247&lt;=$DB$6,$Y247&lt;&gt;$CN$7),1,0)</f>
        <v>0</v>
      </c>
      <c r="DG247" s="32">
        <f>IF(AND($AG247&lt;&gt;$DB$5,$AG247&lt;=$DB$6,$AG247&lt;&gt;$CN$7),1,0)</f>
        <v>0</v>
      </c>
      <c r="DH247" s="32">
        <f>IF(AND($AK247&lt;&gt;$DB$5,$AK247&lt;=$DB$6,$AK247&lt;&gt;$CN$7),1,0)</f>
        <v>0</v>
      </c>
      <c r="DI247" s="32">
        <f>IF(AND($AS247&lt;&gt;$DB$5,$AS247&lt;=$DB$6,$AS247&lt;&gt;$CN$7),1,0)</f>
        <v>0</v>
      </c>
      <c r="DJ247" s="32">
        <f>IF(AND($AW247&lt;&gt;$DB$5,$AW247&lt;=$DB$6,$AW247&lt;&gt;$CN$7),1,0)</f>
        <v>0</v>
      </c>
      <c r="DK247" s="32">
        <f>IF(AND($BE247&lt;&gt;$DB$5,$BE247&lt;=$DB$6,$BE247&lt;&gt;$CN$7),1,0)</f>
        <v>0</v>
      </c>
      <c r="DL247" s="32">
        <f>IF(AND($BI247&lt;&gt;$DB$5,$BI247&lt;=$DB$6,$BI247&lt;&gt;$CN$7),1,0)</f>
        <v>0</v>
      </c>
      <c r="DM247" s="32">
        <f>IF(AND($BQ247&lt;&gt;$DB$5,$BQ247&lt;=$DB$6,$BQ247&lt;&gt;$CN$7),1,0)</f>
        <v>0</v>
      </c>
      <c r="DN247" s="32">
        <f>IF(AND($BU247&lt;&gt;$DB$5,$BU247&lt;=$DB$6,$BU247&lt;&gt;$CN$7),1,0)</f>
        <v>0</v>
      </c>
      <c r="DQ247" s="32">
        <f t="shared" ref="DQ247" si="12335">IF(AND($M247&lt;&gt;$DP$5,$M247&lt;=$DP$6,$M247&lt;&gt;$CN$7),1,0)</f>
        <v>0</v>
      </c>
      <c r="DR247" s="32">
        <f t="shared" ref="DR247" si="12336">IF(AND($Q247&lt;&gt;$DP$5,$Q247&lt;=$DP$6,$Q247&lt;&gt;$CN$7),1,0)</f>
        <v>0</v>
      </c>
      <c r="DS247" s="32">
        <f t="shared" ref="DS247" si="12337">IF(AND($U247&lt;&gt;$DP$5,$U247&lt;=$DP$6,$U247&lt;&gt;$CN$7),1,0)</f>
        <v>0</v>
      </c>
      <c r="DT247" s="32">
        <f t="shared" ref="DT247" si="12338">IF(AND($Y247&lt;&gt;$DP$5,$Y247&lt;=$DP$6,$Y247&lt;&gt;$CN$7),1,0)</f>
        <v>0</v>
      </c>
      <c r="DU247" s="32">
        <f t="shared" ref="DU247" si="12339">IF(AND($AG247&lt;&gt;$DP$5,$AG247&lt;=$DP$6,$AG247&lt;&gt;$CN$7),1,0)</f>
        <v>0</v>
      </c>
      <c r="DV247" s="32">
        <f t="shared" ref="DV247" si="12340">IF(AND($AK247&lt;&gt;$DP$5,$AK247&lt;=$DP$6,$AK247&lt;&gt;$CN$7),1,0)</f>
        <v>0</v>
      </c>
      <c r="DW247" s="32">
        <f t="shared" ref="DW247" si="12341">IF(AND($AS247&lt;&gt;$DP$5,$AS247&lt;=$DP$6,$AS247&lt;&gt;$CN$7),1,0)</f>
        <v>0</v>
      </c>
      <c r="DX247" s="32">
        <f t="shared" ref="DX247" si="12342">IF(AND($AW247&lt;&gt;$DP$5,$AW247&lt;=$DP$6,$AW247&lt;&gt;$CN$7),1,0)</f>
        <v>0</v>
      </c>
      <c r="DY247" s="32">
        <f t="shared" ref="DY247" si="12343">IF(AND($BE247&lt;&gt;$DP$5,$BE247&lt;=$DP$6,$BE247&lt;&gt;$CN$7),1,0)</f>
        <v>0</v>
      </c>
      <c r="DZ247" s="32">
        <f t="shared" ref="DZ247" si="12344">IF(AND($BI247&lt;&gt;$DP$5,$BI247&lt;=$DP$6,$BI247&lt;&gt;$CN$7),1,0)</f>
        <v>0</v>
      </c>
      <c r="EA247" s="32">
        <f t="shared" ref="EA247" si="12345">IF(AND($BQ247&lt;&gt;$DP$5,$BQ247&lt;=$DP$6,$BQ247&lt;&gt;$CN$7),1,0)</f>
        <v>0</v>
      </c>
      <c r="EB247" s="32">
        <f t="shared" ref="EB247" si="12346">IF(AND($BU247&lt;&gt;$DP$5,$BU247&lt;=$DP$6,$BU247&lt;&gt;$CN$7),1,0)</f>
        <v>0</v>
      </c>
      <c r="EE247" s="328">
        <f>IF(M247&lt;&gt;"",IF(M247&lt;=$ED$6,1,IF(L247&gt;$ED$6,0,NETWORKDAYS(L247,$ED$6,祭日リスト)/NETWORKDAYS(L247,M247,祭日リスト)))*$GG247*週間進捗報告書!$G$9,0)</f>
        <v>0</v>
      </c>
      <c r="EF247" s="328">
        <f>IF(Q247&lt;&gt;"",IF(Q247&lt;=$ED$6,1,IF(P247&gt;$ED$6,0,NETWORKDAYS(P247,$ED$6,祭日リスト)/NETWORKDAYS(P247,Q247,祭日リスト)))*$GG247*週間進捗報告書!$G$10,0)</f>
        <v>0</v>
      </c>
      <c r="EG247" s="328">
        <f>IF(U247&lt;&gt;"",IF(U247&lt;=$ED$6,1,IF(T247&gt;$ED$6,0,NETWORKDAYS(T247,$ED$6,祭日リスト)/NETWORKDAYS(T247,U247,祭日リスト)))*$GG247*週間進捗報告書!$G$11,0)</f>
        <v>0</v>
      </c>
      <c r="EH247" s="328">
        <f>IF(Y247&lt;&gt;"",IF(Y247&lt;=$ED$6,1,IF(X247&gt;$ED$6,0,NETWORKDAYS(X247,$ED$6,祭日リスト)/NETWORKDAYS(X247,Y247,祭日リスト)))*$GG247*週間進捗報告書!$G$12,0)</f>
        <v>0</v>
      </c>
      <c r="EI247" s="328">
        <f>IF(AG247&lt;&gt;"",IF(AG247&lt;=$ED$6,1,IF(AF247&gt;$ED$6,0,NETWORKDAYS(AF247,$ED$6,祭日リスト)/NETWORKDAYS(AF247,AG247,祭日リスト)))*$GG247*週間進捗報告書!$G$13,0)</f>
        <v>0</v>
      </c>
      <c r="EJ247" s="328">
        <f>IF(AK247&lt;&gt;"",IF(AK247&lt;=$ED$6,1,IF(AJ247&gt;$ED$6,0,NETWORKDAYS(AJ247,$ED$6,祭日リスト)/NETWORKDAYS(AJ247,AK247,祭日リスト)))*$GG247*週間進捗報告書!$G$14,0)</f>
        <v>0</v>
      </c>
      <c r="EK247" s="328">
        <f>IF(AS247&lt;&gt;"",IF(AS247&lt;=$ED$6,1,IF(AR247&gt;$ED$6,0,NETWORKDAYS(AR247,$ED$6,祭日リスト)/NETWORKDAYS(AR247,AS247,祭日リスト)))*$GG247*週間進捗報告書!$G$15,0)</f>
        <v>0</v>
      </c>
      <c r="EL247" s="328">
        <f>IF(AW247&lt;&gt;"",IF(AW247&lt;=$ED$6,1,IF(AV247&gt;$ED$6,0,NETWORKDAYS(AV247,$ED$6,祭日リスト)/NETWORKDAYS(AV247,AW247,祭日リスト)))*$GG247*週間進捗報告書!$G$16,0)</f>
        <v>0</v>
      </c>
      <c r="EM247" s="328">
        <f>IF(BE247&lt;&gt;"",IF(BE247&lt;=$ED$6,1,IF(BD247&gt;$ED$6,0,NETWORKDAYS(BD247,$ED$6,祭日リスト)/NETWORKDAYS(BD247,BE247,祭日リスト)))*$GG247*週間進捗報告書!$G$17,0)</f>
        <v>0</v>
      </c>
      <c r="EN247" s="328">
        <f>IF(BI247&lt;&gt;"",IF(BI247&lt;=$ED$6,1,IF(BH247&gt;$ED$6,0,NETWORKDAYS(BH247,$ED$6,祭日リスト)/NETWORKDAYS(BH247,BI247,祭日リスト)))*$GG247*週間進捗報告書!$G$18,0)</f>
        <v>0</v>
      </c>
      <c r="EO247" s="328">
        <f>IF(BQ247&lt;&gt;"",IF(BQ247&lt;=$ED$6,1,IF(BP247&gt;$ED$6,0,NETWORKDAYS(BP247,$ED$6,祭日リスト)/NETWORKDAYS(BP247,BQ247,祭日リスト)))*$GG247*週間進捗報告書!$G$19,0)</f>
        <v>0</v>
      </c>
      <c r="EP247" s="328">
        <f>IF(BU247&lt;&gt;"",IF(BU247&lt;=$ED$6,1,IF(BT247&gt;$ED$6,0,NETWORKDAYS(BT247,$ED$6,祭日リスト)/NETWORKDAYS(BT247,BU247,祭日リスト)))*$GG247*週間進捗報告書!$G$20,0)</f>
        <v>0</v>
      </c>
      <c r="ER247" s="547">
        <f t="shared" ref="ER247:FC247" si="12347">EE247-EE248</f>
        <v>0</v>
      </c>
      <c r="ES247" s="547">
        <f t="shared" si="12347"/>
        <v>0</v>
      </c>
      <c r="ET247" s="547">
        <f t="shared" si="12347"/>
        <v>0</v>
      </c>
      <c r="EU247" s="547">
        <f t="shared" si="12347"/>
        <v>0</v>
      </c>
      <c r="EV247" s="547">
        <f t="shared" si="12347"/>
        <v>0</v>
      </c>
      <c r="EW247" s="547">
        <f t="shared" si="12347"/>
        <v>0</v>
      </c>
      <c r="EX247" s="547">
        <f t="shared" si="12347"/>
        <v>0</v>
      </c>
      <c r="EY247" s="547">
        <f t="shared" si="12347"/>
        <v>0</v>
      </c>
      <c r="EZ247" s="547">
        <f t="shared" si="12347"/>
        <v>0</v>
      </c>
      <c r="FA247" s="547">
        <f t="shared" si="12347"/>
        <v>0</v>
      </c>
      <c r="FB247" s="547">
        <f t="shared" si="12347"/>
        <v>0</v>
      </c>
      <c r="FC247" s="547">
        <f t="shared" si="12347"/>
        <v>0</v>
      </c>
      <c r="FD247" s="547">
        <f t="shared" ref="FD247" si="12348">SUM(ER247:FC248)</f>
        <v>0</v>
      </c>
      <c r="FE247" s="333"/>
      <c r="FG247" s="32">
        <f>IF(AND($M247&lt;&gt;$FF$7),1,0)</f>
        <v>0</v>
      </c>
      <c r="FH247" s="32">
        <f>IF(AND($Q247&lt;&gt;$FF$7),1,0)</f>
        <v>0</v>
      </c>
      <c r="FI247" s="32">
        <f>IF(AND($U247&lt;&gt;$FF$7),1,0)</f>
        <v>0</v>
      </c>
      <c r="FJ247" s="32">
        <f>IF(AND($Y247&lt;&gt;$FF$7),1,0)</f>
        <v>0</v>
      </c>
      <c r="FK247" s="32">
        <f>IF(AND($AG247&lt;&gt;$FF$7),1,0)</f>
        <v>0</v>
      </c>
      <c r="FL247" s="32">
        <f>IF(AND($AK247&lt;&gt;$FF$7),1,0)</f>
        <v>0</v>
      </c>
      <c r="FM247" s="32">
        <f>IF(AND($AS247&lt;&gt;$FF$7),1,0)</f>
        <v>0</v>
      </c>
      <c r="FN247" s="32">
        <f>IF(AND($AW247&lt;&gt;$FF$7),1,0)</f>
        <v>0</v>
      </c>
      <c r="FO247" s="32">
        <f>IF(AND($BE247&lt;&gt;$FF$7),1,0)</f>
        <v>0</v>
      </c>
      <c r="FP247" s="32">
        <f>IF(AND($BI247&lt;&gt;$FF$7),1,0)</f>
        <v>0</v>
      </c>
      <c r="FQ247" s="32">
        <f>IF(AND($BQ247&lt;&gt;$FF$7),1,0)</f>
        <v>0</v>
      </c>
      <c r="FR247" s="32">
        <f>IF(AND($BU247&lt;&gt;$FF$7),1,0)</f>
        <v>0</v>
      </c>
      <c r="FU247" s="294">
        <f t="shared" ref="FU247" si="12349">IF($K247&lt;&gt;"NG",$GG247,0)</f>
        <v>0</v>
      </c>
      <c r="FV247" s="294">
        <f t="shared" ref="FV247" si="12350">IF($O247&lt;&gt;"NG",$GG247,0)</f>
        <v>0</v>
      </c>
      <c r="FW247" s="294">
        <f t="shared" ref="FW247" si="12351">IF($S247&lt;&gt;"NG",$GG247,0)</f>
        <v>0</v>
      </c>
      <c r="FX247" s="294">
        <f t="shared" ref="FX247" si="12352">IF($W247&lt;&gt;"NG",$GG247,0)</f>
        <v>0</v>
      </c>
      <c r="FY247" s="294">
        <f t="shared" ref="FY247" si="12353">IF($AE247&lt;&gt;"NG",$GG247,0)</f>
        <v>0</v>
      </c>
      <c r="FZ247" s="294">
        <f t="shared" ref="FZ247" si="12354">IF($AI247&lt;&gt;"NG",$GG247,0)</f>
        <v>0</v>
      </c>
      <c r="GA247" s="294">
        <f t="shared" ref="GA247" si="12355">IF($AQ247&lt;&gt;"NG",$GG247,0)</f>
        <v>0</v>
      </c>
      <c r="GB247" s="294">
        <f t="shared" ref="GB247" si="12356">IF($AU247&lt;&gt;"NG",$GG247,0)</f>
        <v>0</v>
      </c>
      <c r="GC247" s="294">
        <f t="shared" ref="GC247" si="12357">IF($BC247&lt;&gt;"NG",$GG247,0)</f>
        <v>0</v>
      </c>
      <c r="GD247" s="294">
        <f t="shared" ref="GD247" si="12358">IF($BG247&lt;&gt;"NG",$GG247,0)</f>
        <v>0</v>
      </c>
      <c r="GE247" s="294">
        <f t="shared" ref="GE247" si="12359">IF($BO247&lt;&gt;"NG",$GG247,0)</f>
        <v>0</v>
      </c>
      <c r="GF247" s="294">
        <f t="shared" ref="GF247" si="12360">IF($BS247&lt;&gt;"NG",$GG247,0)</f>
        <v>0</v>
      </c>
      <c r="GG247" s="294" t="e">
        <f>VLOOKUP($D247,リスト!$D:$S,15,FALSE)</f>
        <v>#N/A</v>
      </c>
      <c r="GH247" s="2" t="e">
        <f>INDEX(リスト!$V:$V,MATCH(中日程計画表!$D247,リスト!$D:$D,0))</f>
        <v>#N/A</v>
      </c>
      <c r="GI247" s="2" t="e">
        <f>INDEX(リスト!$A:$A,MATCH(中日程計画表!$D247,リスト!$D:$D,0))</f>
        <v>#N/A</v>
      </c>
      <c r="GJ247" s="2" t="e">
        <f>INDEX(リスト!$U:$U,MATCH(中日程計画表!$D247,リスト!$D:$D,0))</f>
        <v>#N/A</v>
      </c>
      <c r="GK247" s="5" t="e">
        <f>INDEX(リスト!$W:$W,MATCH(中日程計画表!$D247,リスト!$D:$D,0))</f>
        <v>#N/A</v>
      </c>
      <c r="GL247" s="2" t="s">
        <v>200</v>
      </c>
      <c r="GM247" s="296">
        <f>D247</f>
        <v>0</v>
      </c>
      <c r="GN247" s="296">
        <f>E247</f>
        <v>0</v>
      </c>
      <c r="GU247" s="460" t="str">
        <f t="shared" ref="GU247" si="12361">AE247</f>
        <v>NG</v>
      </c>
      <c r="GV247" s="460">
        <f t="shared" ref="GV247" si="12362">EI247</f>
        <v>0</v>
      </c>
      <c r="GW247" s="460">
        <f t="shared" ref="GW247" si="12363">EI248</f>
        <v>0</v>
      </c>
      <c r="GX247" s="462">
        <f t="shared" ref="GX247" si="12364">EV247</f>
        <v>0</v>
      </c>
      <c r="GY247" s="460" t="str">
        <f t="shared" ref="GY247" si="12365">AI247</f>
        <v>NG</v>
      </c>
      <c r="GZ247" s="460">
        <f t="shared" ref="GZ247" si="12366">EJ247</f>
        <v>0</v>
      </c>
      <c r="HA247" s="460">
        <f t="shared" ref="HA247" si="12367">EJ248</f>
        <v>0</v>
      </c>
      <c r="HB247" s="462">
        <f t="shared" ref="HB247" si="12368">EW247</f>
        <v>0</v>
      </c>
      <c r="HC247" s="460" t="str">
        <f t="shared" ref="HC247" si="12369">AQ247</f>
        <v>NG</v>
      </c>
      <c r="HD247" s="460">
        <f t="shared" ref="HD247" si="12370">EK247</f>
        <v>0</v>
      </c>
      <c r="HE247" s="460">
        <f t="shared" ref="HE247" si="12371">EK248</f>
        <v>0</v>
      </c>
      <c r="HF247" s="462">
        <f t="shared" ref="HF247" si="12372">EX247</f>
        <v>0</v>
      </c>
      <c r="HG247" s="460" t="str">
        <f t="shared" ref="HG247" si="12373">AU247</f>
        <v>NG</v>
      </c>
      <c r="HH247" s="460">
        <f t="shared" ref="HH247" si="12374">EL247</f>
        <v>0</v>
      </c>
      <c r="HI247" s="460">
        <f t="shared" ref="HI247" si="12375">EL248</f>
        <v>0</v>
      </c>
      <c r="HJ247" s="462">
        <f t="shared" ref="HJ247" si="12376">EY247</f>
        <v>0</v>
      </c>
      <c r="HK247" s="460" t="str">
        <f t="shared" ref="HK247" si="12377">BC247</f>
        <v>NG</v>
      </c>
      <c r="HL247" s="460">
        <f t="shared" ref="HL247" si="12378">EM247</f>
        <v>0</v>
      </c>
      <c r="HM247" s="460">
        <f t="shared" ref="HM247" si="12379">EM248</f>
        <v>0</v>
      </c>
      <c r="HN247" s="462">
        <f t="shared" ref="HN247" si="12380">EZ247</f>
        <v>0</v>
      </c>
      <c r="HO247" s="460" t="str">
        <f t="shared" ref="HO247" si="12381">BG247</f>
        <v>NG</v>
      </c>
      <c r="HP247" s="460">
        <f t="shared" ref="HP247" si="12382">EN247</f>
        <v>0</v>
      </c>
      <c r="HQ247" s="460">
        <f t="shared" ref="HQ247" si="12383">EN248</f>
        <v>0</v>
      </c>
      <c r="HR247" s="462">
        <f t="shared" ref="HR247" si="12384">FA247</f>
        <v>0</v>
      </c>
      <c r="HS247" s="332"/>
    </row>
    <row r="248" spans="1:227" ht="12" customHeight="1">
      <c r="A248" s="489"/>
      <c r="B248" s="487"/>
      <c r="C248" s="475"/>
      <c r="D248" s="485"/>
      <c r="E248" s="483"/>
      <c r="F248" s="317"/>
      <c r="G248" s="317"/>
      <c r="H248" s="317"/>
      <c r="I248" s="317"/>
      <c r="J248" s="316"/>
      <c r="K248" s="481"/>
      <c r="L248" s="77"/>
      <c r="M248" s="77"/>
      <c r="N248" s="471"/>
      <c r="O248" s="475"/>
      <c r="P248" s="77"/>
      <c r="Q248" s="77"/>
      <c r="R248" s="471"/>
      <c r="S248" s="475"/>
      <c r="T248" s="77"/>
      <c r="U248" s="77"/>
      <c r="V248" s="471"/>
      <c r="W248" s="473"/>
      <c r="X248" s="247"/>
      <c r="Y248" s="77"/>
      <c r="Z248" s="479"/>
      <c r="AA248" s="477"/>
      <c r="AB248" s="80"/>
      <c r="AC248" s="80"/>
      <c r="AD248" s="471"/>
      <c r="AE248" s="473"/>
      <c r="AF248" s="77"/>
      <c r="AG248" s="77"/>
      <c r="AH248" s="471"/>
      <c r="AI248" s="473"/>
      <c r="AJ248" s="247"/>
      <c r="AK248" s="77"/>
      <c r="AL248" s="479"/>
      <c r="AM248" s="477"/>
      <c r="AN248" s="80"/>
      <c r="AO248" s="80"/>
      <c r="AP248" s="471"/>
      <c r="AQ248" s="473"/>
      <c r="AR248" s="77"/>
      <c r="AS248" s="77"/>
      <c r="AT248" s="471"/>
      <c r="AU248" s="473"/>
      <c r="AV248" s="77"/>
      <c r="AW248" s="77"/>
      <c r="AX248" s="471"/>
      <c r="AY248" s="477"/>
      <c r="AZ248" s="80"/>
      <c r="BA248" s="80"/>
      <c r="BB248" s="471"/>
      <c r="BC248" s="475"/>
      <c r="BD248" s="77"/>
      <c r="BE248" s="77"/>
      <c r="BF248" s="471"/>
      <c r="BG248" s="473"/>
      <c r="BH248" s="77"/>
      <c r="BI248" s="77"/>
      <c r="BJ248" s="471"/>
      <c r="BK248" s="477"/>
      <c r="BL248" s="80"/>
      <c r="BM248" s="80"/>
      <c r="BN248" s="471"/>
      <c r="BO248" s="475"/>
      <c r="BP248" s="77"/>
      <c r="BQ248" s="77"/>
      <c r="BR248" s="471"/>
      <c r="BS248" s="473"/>
      <c r="BT248" s="77"/>
      <c r="BU248" s="77"/>
      <c r="BV248" s="471"/>
      <c r="BW248" s="469"/>
      <c r="BX248" s="467"/>
      <c r="BY248" s="490"/>
      <c r="CA248" s="19">
        <f t="shared" ref="CA248" si="12385">IF(AND($N247=1,$M248&lt;&gt;$BZ$7),1,0)</f>
        <v>0</v>
      </c>
      <c r="CB248" s="19">
        <f t="shared" ref="CB248" si="12386">IF(AND($R247=1,$Q248&lt;&gt;$BZ$7),1,0)</f>
        <v>0</v>
      </c>
      <c r="CC248" s="19">
        <f t="shared" ref="CC248" si="12387">IF(AND($V247=1,$U248&lt;&gt;$BZ$7),1,0)</f>
        <v>0</v>
      </c>
      <c r="CD248" s="19">
        <f t="shared" ref="CD248" si="12388">IF(AND($Z247=1,$Y248&lt;&gt;$BZ$7),1,0)</f>
        <v>0</v>
      </c>
      <c r="CE248" s="19">
        <f t="shared" ref="CE248" si="12389">IF(AND($AH247=1,$AG248&lt;&gt;$BZ$7),1,0)</f>
        <v>0</v>
      </c>
      <c r="CF248" s="19">
        <f t="shared" ref="CF248" si="12390">IF(AND($AL247=1,$AK248&lt;&gt;$BZ$7),1,0)</f>
        <v>0</v>
      </c>
      <c r="CG248" s="19">
        <f t="shared" ref="CG248" si="12391">IF(AND($AT247=1,$AS248&lt;&gt;$BZ$7),1,0)</f>
        <v>0</v>
      </c>
      <c r="CH248" s="19">
        <f t="shared" ref="CH248" si="12392">IF(AND($AX247=1,$AW248&lt;&gt;$BZ$7),1,0)</f>
        <v>0</v>
      </c>
      <c r="CI248" s="19">
        <f t="shared" ref="CI248" si="12393">IF(AND($BF247=1,$BE248&lt;&gt;$BZ$7),1,0)</f>
        <v>0</v>
      </c>
      <c r="CJ248" s="19">
        <f t="shared" ref="CJ248" si="12394">IF(AND($BJ247=1,$BI248&lt;&gt;$BZ$7),1,0)</f>
        <v>0</v>
      </c>
      <c r="CK248" s="19">
        <f t="shared" ref="CK248" si="12395">IF(AND($BR247=1,$BQ248&lt;&gt;$BZ$7),1,0)</f>
        <v>0</v>
      </c>
      <c r="CL248" s="19">
        <f t="shared" ref="CL248" si="12396">IF(AND($BV247=1,$BU248&lt;&gt;$BZ$7),1,0)</f>
        <v>0</v>
      </c>
      <c r="CO248" s="19">
        <f>IF(AND($M248&lt;&gt;$CN$7,$M248&lt;=$CN$6),1,0)</f>
        <v>0</v>
      </c>
      <c r="CP248" s="19">
        <f>IF(AND($Q248&lt;&gt;$CN$7,$Q248&lt;=$CN$6),1,0)</f>
        <v>0</v>
      </c>
      <c r="CQ248" s="19">
        <f>IF(AND($U248&lt;&gt;$CN$7,$U248&lt;=$CN$6),1,0)</f>
        <v>0</v>
      </c>
      <c r="CR248" s="19">
        <f>IF(AND($Y248&lt;&gt;$CN$7,$Y248&lt;=$CN$6),1,0)</f>
        <v>0</v>
      </c>
      <c r="CS248" s="19">
        <f>IF(AND($AG248&lt;&gt;$CN$7,$AG248&lt;=$CN$6),1,0)</f>
        <v>0</v>
      </c>
      <c r="CT248" s="19">
        <f>IF(AND($AK248&lt;&gt;$CN$7,$AK248&lt;=$CN$6),1,0)</f>
        <v>0</v>
      </c>
      <c r="CU248" s="19">
        <f>IF(AND($AS248&lt;&gt;$CN$7,$AS248&lt;=$CN$6),1,0)</f>
        <v>0</v>
      </c>
      <c r="CV248" s="19">
        <f>IF(AND($AW248&lt;&gt;$CN$7,$AW248&lt;=$CN$6),1,0)</f>
        <v>0</v>
      </c>
      <c r="CW248" s="19">
        <f>IF(AND($BE248&lt;&gt;$CN$7,$BE248&lt;=$CN$6),1,0)</f>
        <v>0</v>
      </c>
      <c r="CX248" s="19">
        <f>IF(AND($BI248&lt;&gt;$CN$7,$BI248&lt;=$CN$6),1,0)</f>
        <v>0</v>
      </c>
      <c r="CY248" s="19">
        <f>IF(AND($BQ248&lt;&gt;$CN$7,$BQ248&lt;=$CN$6),1,0)</f>
        <v>0</v>
      </c>
      <c r="CZ248" s="19">
        <f>IF(AND($BU248&lt;&gt;$CN$7,$BU248&lt;=$CN$6),1,0)</f>
        <v>0</v>
      </c>
      <c r="DC248" s="19">
        <f>IF($N247=1,1,0)</f>
        <v>0</v>
      </c>
      <c r="DD248" s="19">
        <f>IF($R247=1,1,0)</f>
        <v>0</v>
      </c>
      <c r="DE248" s="19">
        <f>IF($V247=1,1,0)</f>
        <v>0</v>
      </c>
      <c r="DF248" s="19">
        <f>IF($Z247=1,1,0)</f>
        <v>0</v>
      </c>
      <c r="DG248" s="19">
        <f>IF($AH247=1,1,0)</f>
        <v>0</v>
      </c>
      <c r="DH248" s="19">
        <f>IF($AL247=1,1,0)</f>
        <v>0</v>
      </c>
      <c r="DI248" s="19">
        <f>IF($AT247=1,1,0)</f>
        <v>0</v>
      </c>
      <c r="DJ248" s="19">
        <f>IF($AX247=1,1,0)</f>
        <v>0</v>
      </c>
      <c r="DK248" s="19">
        <f>IF($BF247=1,1,0)</f>
        <v>0</v>
      </c>
      <c r="DL248" s="19">
        <f>IF($BJ247=1,1,0)</f>
        <v>0</v>
      </c>
      <c r="DM248" s="19">
        <f>IF($BR247=1,1,0)</f>
        <v>0</v>
      </c>
      <c r="DN248" s="19">
        <f>IF($BV247=1,1,0)</f>
        <v>0</v>
      </c>
      <c r="DQ248" s="19">
        <f t="shared" ref="DQ248" si="12397">IF($N247=1,1,0)</f>
        <v>0</v>
      </c>
      <c r="DR248" s="19">
        <f t="shared" ref="DR248" si="12398">IF($R247=1,1,0)</f>
        <v>0</v>
      </c>
      <c r="DS248" s="19">
        <f t="shared" ref="DS248" si="12399">IF($V247=1,1,0)</f>
        <v>0</v>
      </c>
      <c r="DT248" s="19">
        <f t="shared" ref="DT248" si="12400">IF($Z247=1,1,0)</f>
        <v>0</v>
      </c>
      <c r="DU248" s="19">
        <f t="shared" ref="DU248" si="12401">IF($AH247=1,1,0)</f>
        <v>0</v>
      </c>
      <c r="DV248" s="19">
        <f t="shared" ref="DV248" si="12402">IF($AL247=1,1,0)</f>
        <v>0</v>
      </c>
      <c r="DW248" s="19">
        <f t="shared" ref="DW248" si="12403">IF($AT247=1,1,0)</f>
        <v>0</v>
      </c>
      <c r="DX248" s="19">
        <f t="shared" ref="DX248" si="12404">IF($AX247=1,1,0)</f>
        <v>0</v>
      </c>
      <c r="DY248" s="19">
        <f t="shared" ref="DY248" si="12405">IF($BF247=1,1,0)</f>
        <v>0</v>
      </c>
      <c r="DZ248" s="19">
        <f t="shared" ref="DZ248" si="12406">IF($BJ247=1,1,0)</f>
        <v>0</v>
      </c>
      <c r="EA248" s="19">
        <f t="shared" ref="EA248" si="12407">IF($BR247=1,1,0)</f>
        <v>0</v>
      </c>
      <c r="EB248" s="19">
        <f t="shared" ref="EB248" si="12408">IF($BV247=1,1,0)</f>
        <v>0</v>
      </c>
      <c r="EE248" s="329">
        <f>N247*$FU248*週間進捗報告書!$G$9</f>
        <v>0</v>
      </c>
      <c r="EF248" s="329">
        <f>R247*$FV248*週間進捗報告書!$G$10</f>
        <v>0</v>
      </c>
      <c r="EG248" s="329">
        <f>V247*$FW248*週間進捗報告書!$G$11</f>
        <v>0</v>
      </c>
      <c r="EH248" s="329">
        <f>Z247*$FX248*週間進捗報告書!$G$12</f>
        <v>0</v>
      </c>
      <c r="EI248" s="329">
        <f>AH247*$FY248*週間進捗報告書!$G$13</f>
        <v>0</v>
      </c>
      <c r="EJ248" s="329">
        <f>AL247*$FZ248*週間進捗報告書!$G$14</f>
        <v>0</v>
      </c>
      <c r="EK248" s="329">
        <f>AT247*$GA248*週間進捗報告書!$G$15</f>
        <v>0</v>
      </c>
      <c r="EL248" s="329">
        <f>AX247*$GB248*週間進捗報告書!$G$16</f>
        <v>0</v>
      </c>
      <c r="EM248" s="329">
        <f>BF247*$GC248*週間進捗報告書!$G$17</f>
        <v>0</v>
      </c>
      <c r="EN248" s="329">
        <f>BJ247*$GD248*週間進捗報告書!$G$18</f>
        <v>0</v>
      </c>
      <c r="EO248" s="329">
        <f>BR247*$GE248*週間進捗報告書!$G$19</f>
        <v>0</v>
      </c>
      <c r="EP248" s="329">
        <f>BV247*$GF248*週間進捗報告書!$G$20</f>
        <v>0</v>
      </c>
      <c r="ER248" s="547"/>
      <c r="ES248" s="547"/>
      <c r="ET248" s="547"/>
      <c r="EU248" s="547"/>
      <c r="EV248" s="547"/>
      <c r="EW248" s="547"/>
      <c r="EX248" s="547"/>
      <c r="EY248" s="547"/>
      <c r="EZ248" s="547"/>
      <c r="FA248" s="547"/>
      <c r="FB248" s="547"/>
      <c r="FC248" s="547"/>
      <c r="FD248" s="547"/>
      <c r="FE248" s="332"/>
      <c r="FG248" s="19"/>
      <c r="FH248" s="19"/>
      <c r="FI248" s="19"/>
      <c r="FJ248" s="19"/>
      <c r="FK248" s="19"/>
      <c r="FL248" s="19"/>
      <c r="FM248" s="19"/>
      <c r="FN248" s="19"/>
      <c r="FO248" s="19"/>
      <c r="FP248" s="19"/>
      <c r="FQ248" s="19"/>
      <c r="FR248" s="19"/>
      <c r="FU248" s="295">
        <f t="shared" ref="FU248" si="12409">FU247</f>
        <v>0</v>
      </c>
      <c r="FV248" s="295">
        <f t="shared" ref="FV248" si="12410">FV247</f>
        <v>0</v>
      </c>
      <c r="FW248" s="295">
        <f t="shared" ref="FW248" si="12411">FW247</f>
        <v>0</v>
      </c>
      <c r="FX248" s="295">
        <f t="shared" ref="FX248" si="12412">FX247</f>
        <v>0</v>
      </c>
      <c r="FY248" s="295">
        <f t="shared" ref="FY248" si="12413">FY247</f>
        <v>0</v>
      </c>
      <c r="FZ248" s="295">
        <f t="shared" ref="FZ248" si="12414">FZ247</f>
        <v>0</v>
      </c>
      <c r="GA248" s="295">
        <f t="shared" ref="GA248" si="12415">GA247</f>
        <v>0</v>
      </c>
      <c r="GB248" s="295">
        <f t="shared" ref="GB248" si="12416">GB247</f>
        <v>0</v>
      </c>
      <c r="GC248" s="295">
        <f t="shared" ref="GC248" si="12417">GC247</f>
        <v>0</v>
      </c>
      <c r="GD248" s="295">
        <f t="shared" ref="GD248" si="12418">GD247</f>
        <v>0</v>
      </c>
      <c r="GE248" s="295">
        <f t="shared" ref="GE248" si="12419">GE247</f>
        <v>0</v>
      </c>
      <c r="GF248" s="295">
        <f t="shared" ref="GF248" si="12420">GF247</f>
        <v>0</v>
      </c>
      <c r="GG248" s="295" t="e">
        <f t="shared" ref="GG248" si="12421">GG247</f>
        <v>#N/A</v>
      </c>
      <c r="GH248" s="2" t="e">
        <f>INDEX(リスト!$V:$V,MATCH(中日程計画表!$D247,リスト!$D:$D,0))</f>
        <v>#N/A</v>
      </c>
      <c r="GI248" s="2" t="e">
        <f>INDEX(リスト!$A:$A,MATCH(中日程計画表!$D247,リスト!$D:$D,0))</f>
        <v>#N/A</v>
      </c>
      <c r="GJ248" s="2" t="e">
        <f>INDEX(リスト!$U:$U,MATCH(中日程計画表!$D247,リスト!$D:$D,0))</f>
        <v>#N/A</v>
      </c>
      <c r="GK248" s="5" t="e">
        <f>INDEX(リスト!$W:$W,MATCH(中日程計画表!$D247,リスト!$D:$D,0))</f>
        <v>#N/A</v>
      </c>
      <c r="GL248" s="2" t="s">
        <v>201</v>
      </c>
      <c r="GM248" s="296">
        <f t="shared" ref="GM248" si="12422">GM247</f>
        <v>0</v>
      </c>
      <c r="GN248" s="296">
        <f t="shared" ref="GN248" si="12423">GN247</f>
        <v>0</v>
      </c>
      <c r="GU248" s="461"/>
      <c r="GV248" s="460"/>
      <c r="GW248" s="460"/>
      <c r="GX248" s="461"/>
      <c r="GY248" s="461"/>
      <c r="GZ248" s="460"/>
      <c r="HA248" s="460"/>
      <c r="HB248" s="461"/>
      <c r="HC248" s="461"/>
      <c r="HD248" s="460"/>
      <c r="HE248" s="460"/>
      <c r="HF248" s="461"/>
      <c r="HG248" s="461"/>
      <c r="HH248" s="460"/>
      <c r="HI248" s="460"/>
      <c r="HJ248" s="461"/>
      <c r="HK248" s="461"/>
      <c r="HL248" s="460"/>
      <c r="HM248" s="460"/>
      <c r="HN248" s="461"/>
      <c r="HO248" s="461"/>
      <c r="HP248" s="460"/>
      <c r="HQ248" s="460"/>
      <c r="HR248" s="461"/>
      <c r="HS248" s="4"/>
    </row>
    <row r="249" spans="1:227" ht="12" customHeight="1">
      <c r="A249" s="488" t="str">
        <f t="shared" ref="A249" ca="1" si="12424">INDIRECT("リスト!A"&amp;B249+6)</f>
        <v/>
      </c>
      <c r="B249" s="486">
        <f t="shared" ref="B249" si="12425">ROUNDDOWN((ROW()-6)/2,0)+1</f>
        <v>122</v>
      </c>
      <c r="C249" s="474" t="str">
        <f>機能グループ名</f>
        <v/>
      </c>
      <c r="D249" s="484">
        <f>機能ID</f>
        <v>0</v>
      </c>
      <c r="E249" s="482">
        <f>機能名</f>
        <v>0</v>
      </c>
      <c r="F249" s="315"/>
      <c r="G249" s="315"/>
      <c r="H249" s="315"/>
      <c r="I249" s="315"/>
      <c r="J249" s="316"/>
      <c r="K249" s="480" t="str">
        <f>担当者_SR</f>
        <v>NG</v>
      </c>
      <c r="L249" s="76"/>
      <c r="M249" s="76"/>
      <c r="N249" s="470"/>
      <c r="O249" s="474" t="str">
        <f>担当者_SRR</f>
        <v>NG</v>
      </c>
      <c r="P249" s="76"/>
      <c r="Q249" s="76"/>
      <c r="R249" s="470"/>
      <c r="S249" s="474" t="str">
        <f>担当者_DS</f>
        <v>NG</v>
      </c>
      <c r="T249" s="76"/>
      <c r="U249" s="76"/>
      <c r="V249" s="470"/>
      <c r="W249" s="472" t="str">
        <f>担当者_DSR</f>
        <v>NG</v>
      </c>
      <c r="X249" s="76"/>
      <c r="Y249" s="76"/>
      <c r="Z249" s="470"/>
      <c r="AA249" s="476"/>
      <c r="AB249" s="79"/>
      <c r="AC249" s="79"/>
      <c r="AD249" s="470">
        <f>IF(AC250 &lt;&gt; "",1,0)</f>
        <v>0</v>
      </c>
      <c r="AE249" s="472" t="str">
        <f>担当者_CD</f>
        <v>NG</v>
      </c>
      <c r="AF249" s="76"/>
      <c r="AG249" s="76"/>
      <c r="AH249" s="470"/>
      <c r="AI249" s="472" t="str">
        <f>担当者_DD</f>
        <v>NG</v>
      </c>
      <c r="AJ249" s="76"/>
      <c r="AK249" s="76"/>
      <c r="AL249" s="470"/>
      <c r="AM249" s="476"/>
      <c r="AN249" s="79"/>
      <c r="AO249" s="79"/>
      <c r="AP249" s="470">
        <f>IF(AO250 &lt;&gt; "",1,0)</f>
        <v>0</v>
      </c>
      <c r="AQ249" s="472" t="str">
        <f>担当者_MCL</f>
        <v>NG</v>
      </c>
      <c r="AR249" s="76"/>
      <c r="AS249" s="76"/>
      <c r="AT249" s="470"/>
      <c r="AU249" s="472" t="str">
        <f>担当者_MCLR</f>
        <v>NG</v>
      </c>
      <c r="AV249" s="76"/>
      <c r="AW249" s="76"/>
      <c r="AX249" s="470"/>
      <c r="AY249" s="476"/>
      <c r="AZ249" s="79"/>
      <c r="BA249" s="79"/>
      <c r="BB249" s="470">
        <f>IF(BA250 &lt;&gt; "",1,0)</f>
        <v>0</v>
      </c>
      <c r="BC249" s="474" t="str">
        <f>担当者_MT</f>
        <v>NG</v>
      </c>
      <c r="BD249" s="76"/>
      <c r="BE249" s="76"/>
      <c r="BF249" s="470"/>
      <c r="BG249" s="472" t="str">
        <f>担当者_M検</f>
        <v>NG</v>
      </c>
      <c r="BH249" s="76"/>
      <c r="BI249" s="76"/>
      <c r="BJ249" s="470"/>
      <c r="BK249" s="476"/>
      <c r="BL249" s="79"/>
      <c r="BM249" s="79"/>
      <c r="BN249" s="470">
        <v>0</v>
      </c>
      <c r="BO249" s="474" t="str">
        <f>担当者_モテ</f>
        <v>NG</v>
      </c>
      <c r="BP249" s="76"/>
      <c r="BQ249" s="76"/>
      <c r="BR249" s="470"/>
      <c r="BS249" s="472" t="str">
        <f>担当者_モテR</f>
        <v>NG</v>
      </c>
      <c r="BT249" s="76"/>
      <c r="BU249" s="76"/>
      <c r="BV249" s="470"/>
      <c r="BW249" s="468">
        <f t="shared" ref="BW249" si="12426">IFERROR(SUM(IF(K249&lt;&gt;"NG",N249*K$1,0),IF(O249&lt;&gt;"NG",R249*O$1,0),IF(S249&lt;&gt;"NG",V249*S$1,0),IF(W249&lt;&gt;"NG",Z249*W$1,0),IF(AA249&lt;&gt;"NG",AD249*AA$1,0),IF(AE249&lt;&gt;"NG",AH249*AE$1,0),IF(AI249&lt;&gt;"NG",AL249*AI$1,0),IF(AM249&lt;&gt;"NG",AP249*AM$1,0),IF(AQ249&lt;&gt;"NG",AT249*AQ$1,0),IF(AU249&lt;&gt;"NG",AX249*AU$1,0),IF(AY249&lt;&gt;"NG",BB249*AY$1,0),IF(BC249&lt;&gt;"NG",BF249*BC$1,0),IF(BG249&lt;&gt;"NG",BJ249*BG$1,0),IF(BK249&lt;&gt;"NG",BN249*BK$1,0),IF(BO249&lt;&gt;"NG",BR249*BO$1,0),IF(BS249&lt;&gt;"NG",BV249*BS$1,0))/SUM(IF(K249&lt;&gt;"NG",K$1,0),IF(O249&lt;&gt;"NG",O$1,0),IF(S249&lt;&gt;"NG",S$1,0),IF(W249&lt;&gt;"NG",W$1,0),IF(AA249&lt;&gt;"NG",AA$1,0),IF(AE249&lt;&gt;"NG",AE$1,0),IF(AI249&lt;&gt;"NG",AI$1,0),IF(AM249&lt;&gt;"NG",AM$1,0),IF(AQ249&lt;&gt;"NG",AQ$1,0),IF(AU249&lt;&gt;"NG",AU$1,0),IF(AY249&lt;&gt;"NG",AY$1,0),IF(BC249&lt;&gt;"NG",BC$1,0),IF(BG249&lt;&gt;"NG",BG$1,0),IF(BK249&lt;&gt;"NG",BK$1,0),IF(BO249&lt;&gt;"NG",BO$1,0),IF(BS249&lt;&gt;"NG",BS$1,0)),0)</f>
        <v>0</v>
      </c>
      <c r="BX249" s="466"/>
      <c r="BY249" s="490"/>
      <c r="BZ249" s="5"/>
      <c r="CA249" s="32">
        <f t="shared" ref="CA249" si="12427">IF(AND($M249&lt;&gt;$BZ$5,$M249&lt;=$BZ$6,$M249&lt;&gt;$BZ$7),1,0)</f>
        <v>0</v>
      </c>
      <c r="CB249" s="32">
        <f t="shared" ref="CB249" si="12428">IF(AND($Q249&lt;&gt;$BZ$5,$Q249&lt;=$BZ$6,$Q249&lt;&gt;$BZ$7),1,0)</f>
        <v>0</v>
      </c>
      <c r="CC249" s="32">
        <f t="shared" ref="CC249" si="12429">IF(AND($U249&lt;&gt;$BZ$5,$U249&lt;=$BZ$6,$U249&lt;&gt;$BZ$7),1,0)</f>
        <v>0</v>
      </c>
      <c r="CD249" s="32">
        <f t="shared" ref="CD249" si="12430">IF(AND($Y249&lt;&gt;$BZ$5,$Y249&lt;=$BZ$6,$Y249&lt;&gt;$BZ$7),1,0)</f>
        <v>0</v>
      </c>
      <c r="CE249" s="32">
        <f t="shared" ref="CE249" si="12431">IF(AND($AG249&lt;&gt;$BZ$5,$AG249&lt;=$BZ$6,$AG249&lt;&gt;$BZ$7),1,0)</f>
        <v>0</v>
      </c>
      <c r="CF249" s="32">
        <f t="shared" ref="CF249" si="12432">IF(AND($AK249&lt;&gt;$BZ$5,$AK249&lt;=$BZ$6,$AK249&lt;&gt;$BZ$7),1,0)</f>
        <v>0</v>
      </c>
      <c r="CG249" s="32">
        <f t="shared" ref="CG249" si="12433">IF(AND($AS249&lt;&gt;$BZ$5,$AS249&lt;=$BZ$6,$AS249&lt;&gt;$BZ$7),1,0)</f>
        <v>0</v>
      </c>
      <c r="CH249" s="32">
        <f t="shared" ref="CH249" si="12434">IF(AND($AW249&lt;&gt;$BZ$5,$AW249&lt;=$BZ$6,$AW249&lt;&gt;$BZ$7),1,0)</f>
        <v>0</v>
      </c>
      <c r="CI249" s="32">
        <f t="shared" ref="CI249" si="12435">IF(AND($BE249&lt;&gt;$BZ$5,$BE249&lt;=$BZ$6,$BE249&lt;&gt;$BZ$7),1,0)</f>
        <v>0</v>
      </c>
      <c r="CJ249" s="32">
        <f t="shared" ref="CJ249" si="12436">IF(AND($BI249&lt;&gt;$BZ$5,$BI249&lt;=$BZ$6,$BI249&lt;&gt;$BZ$7),1,0)</f>
        <v>0</v>
      </c>
      <c r="CK249" s="32">
        <f t="shared" ref="CK249" si="12437">IF(AND($BQ249&lt;&gt;$BZ$5,$BQ249&lt;=$BZ$6,$BQ249&lt;&gt;$BZ$7),1,0)</f>
        <v>0</v>
      </c>
      <c r="CL249" s="32">
        <f t="shared" ref="CL249" si="12438">IF(AND($BU249&lt;&gt;$BZ$5,$BU249&lt;=$BZ$6,$BU249&lt;&gt;$BZ$7),1,0)</f>
        <v>0</v>
      </c>
      <c r="CO249" s="32">
        <f>IF(AND($M249&lt;&gt;$CN$5,$M249&lt;=$CN$6,$M249&lt;&gt;$CN$7),1,0)</f>
        <v>0</v>
      </c>
      <c r="CP249" s="32">
        <f>IF(AND($Q249&lt;&gt;$CN$5,$Q249&lt;=$CN$6,$Q249&lt;&gt;$CN$7),1,0)</f>
        <v>0</v>
      </c>
      <c r="CQ249" s="32">
        <f>IF(AND($U249&lt;&gt;$CN$5,$U249&lt;=$CN$6,$U249&lt;&gt;$CN$7),1,0)</f>
        <v>0</v>
      </c>
      <c r="CR249" s="32">
        <f>IF(AND($Y249&lt;&gt;$CN$5,$Y249&lt;=$CN$6,$Y249&lt;&gt;$CN$7),1,0)</f>
        <v>0</v>
      </c>
      <c r="CS249" s="32">
        <f>IF(AND($AG249&lt;&gt;$CN$5,$AG249&lt;=$CN$6,$AG249&lt;&gt;$CN$7),1,0)</f>
        <v>0</v>
      </c>
      <c r="CT249" s="32">
        <f>IF(AND($AK249&lt;&gt;$CN$5,$AK249&lt;=$CN$6,$AK249&lt;&gt;$CN$7),1,0)</f>
        <v>0</v>
      </c>
      <c r="CU249" s="32">
        <f>IF(AND($AS249&lt;&gt;$CN$5,$AS249&lt;=$CN$6,$AS249&lt;&gt;$CN$7),1,0)</f>
        <v>0</v>
      </c>
      <c r="CV249" s="32">
        <f>IF(AND($AW249&lt;&gt;$CN$5,$AW249&lt;=$CN$6,$AW249&lt;&gt;$CN$7),1,0)</f>
        <v>0</v>
      </c>
      <c r="CW249" s="32">
        <f>IF(AND($BE249&lt;&gt;$CN$5,$BE249&lt;=$CN$6,$BE249&lt;&gt;$CN$7),1,0)</f>
        <v>0</v>
      </c>
      <c r="CX249" s="32">
        <f>IF(AND($BI249&lt;&gt;$CN$5,$BI249&lt;=$CN$6,$BI249&lt;&gt;$CN$7),1,0)</f>
        <v>0</v>
      </c>
      <c r="CY249" s="32">
        <f>IF(AND($BQ249&lt;&gt;$CN$5,$BQ249&lt;=$CN$6,$BQ249&lt;&gt;$CN$7),1,0)</f>
        <v>0</v>
      </c>
      <c r="CZ249" s="32">
        <f>IF(AND($BU249&lt;&gt;$CN$5,$BU249&lt;=$CN$6,$BU249&lt;&gt;$CN$7),1,0)</f>
        <v>0</v>
      </c>
      <c r="DC249" s="32">
        <f>IF(AND($M249&lt;&gt;$DB$5,$M249&lt;=$DB$6,$M249&lt;&gt;$CN$7),1,0)</f>
        <v>0</v>
      </c>
      <c r="DD249" s="32">
        <f>IF(AND($Q249&lt;&gt;$DB$5,$Q249&lt;=$DB$6,$Q249&lt;&gt;$CN$7),1,0)</f>
        <v>0</v>
      </c>
      <c r="DE249" s="32">
        <f>IF(AND($U249&lt;&gt;$DB$5,$U249&lt;=$DB$6,$U249&lt;&gt;$CN$7),1,0)</f>
        <v>0</v>
      </c>
      <c r="DF249" s="32">
        <f>IF(AND($Y249&lt;&gt;$DB$5,$Y249&lt;=$DB$6,$Y249&lt;&gt;$CN$7),1,0)</f>
        <v>0</v>
      </c>
      <c r="DG249" s="32">
        <f>IF(AND($AG249&lt;&gt;$DB$5,$AG249&lt;=$DB$6,$AG249&lt;&gt;$CN$7),1,0)</f>
        <v>0</v>
      </c>
      <c r="DH249" s="32">
        <f>IF(AND($AK249&lt;&gt;$DB$5,$AK249&lt;=$DB$6,$AK249&lt;&gt;$CN$7),1,0)</f>
        <v>0</v>
      </c>
      <c r="DI249" s="32">
        <f>IF(AND($AS249&lt;&gt;$DB$5,$AS249&lt;=$DB$6,$AS249&lt;&gt;$CN$7),1,0)</f>
        <v>0</v>
      </c>
      <c r="DJ249" s="32">
        <f>IF(AND($AW249&lt;&gt;$DB$5,$AW249&lt;=$DB$6,$AW249&lt;&gt;$CN$7),1,0)</f>
        <v>0</v>
      </c>
      <c r="DK249" s="32">
        <f>IF(AND($BE249&lt;&gt;$DB$5,$BE249&lt;=$DB$6,$BE249&lt;&gt;$CN$7),1,0)</f>
        <v>0</v>
      </c>
      <c r="DL249" s="32">
        <f>IF(AND($BI249&lt;&gt;$DB$5,$BI249&lt;=$DB$6,$BI249&lt;&gt;$CN$7),1,0)</f>
        <v>0</v>
      </c>
      <c r="DM249" s="32">
        <f>IF(AND($BQ249&lt;&gt;$DB$5,$BQ249&lt;=$DB$6,$BQ249&lt;&gt;$CN$7),1,0)</f>
        <v>0</v>
      </c>
      <c r="DN249" s="32">
        <f>IF(AND($BU249&lt;&gt;$DB$5,$BU249&lt;=$DB$6,$BU249&lt;&gt;$CN$7),1,0)</f>
        <v>0</v>
      </c>
      <c r="DQ249" s="32">
        <f t="shared" ref="DQ249" si="12439">IF(AND($M249&lt;&gt;$DP$5,$M249&lt;=$DP$6,$M249&lt;&gt;$CN$7),1,0)</f>
        <v>0</v>
      </c>
      <c r="DR249" s="32">
        <f t="shared" ref="DR249" si="12440">IF(AND($Q249&lt;&gt;$DP$5,$Q249&lt;=$DP$6,$Q249&lt;&gt;$CN$7),1,0)</f>
        <v>0</v>
      </c>
      <c r="DS249" s="32">
        <f t="shared" ref="DS249" si="12441">IF(AND($U249&lt;&gt;$DP$5,$U249&lt;=$DP$6,$U249&lt;&gt;$CN$7),1,0)</f>
        <v>0</v>
      </c>
      <c r="DT249" s="32">
        <f t="shared" ref="DT249" si="12442">IF(AND($Y249&lt;&gt;$DP$5,$Y249&lt;=$DP$6,$Y249&lt;&gt;$CN$7),1,0)</f>
        <v>0</v>
      </c>
      <c r="DU249" s="32">
        <f t="shared" ref="DU249" si="12443">IF(AND($AG249&lt;&gt;$DP$5,$AG249&lt;=$DP$6,$AG249&lt;&gt;$CN$7),1,0)</f>
        <v>0</v>
      </c>
      <c r="DV249" s="32">
        <f t="shared" ref="DV249" si="12444">IF(AND($AK249&lt;&gt;$DP$5,$AK249&lt;=$DP$6,$AK249&lt;&gt;$CN$7),1,0)</f>
        <v>0</v>
      </c>
      <c r="DW249" s="32">
        <f t="shared" ref="DW249" si="12445">IF(AND($AS249&lt;&gt;$DP$5,$AS249&lt;=$DP$6,$AS249&lt;&gt;$CN$7),1,0)</f>
        <v>0</v>
      </c>
      <c r="DX249" s="32">
        <f t="shared" ref="DX249" si="12446">IF(AND($AW249&lt;&gt;$DP$5,$AW249&lt;=$DP$6,$AW249&lt;&gt;$CN$7),1,0)</f>
        <v>0</v>
      </c>
      <c r="DY249" s="32">
        <f t="shared" ref="DY249" si="12447">IF(AND($BE249&lt;&gt;$DP$5,$BE249&lt;=$DP$6,$BE249&lt;&gt;$CN$7),1,0)</f>
        <v>0</v>
      </c>
      <c r="DZ249" s="32">
        <f t="shared" ref="DZ249" si="12448">IF(AND($BI249&lt;&gt;$DP$5,$BI249&lt;=$DP$6,$BI249&lt;&gt;$CN$7),1,0)</f>
        <v>0</v>
      </c>
      <c r="EA249" s="32">
        <f t="shared" ref="EA249" si="12449">IF(AND($BQ249&lt;&gt;$DP$5,$BQ249&lt;=$DP$6,$BQ249&lt;&gt;$CN$7),1,0)</f>
        <v>0</v>
      </c>
      <c r="EB249" s="32">
        <f t="shared" ref="EB249" si="12450">IF(AND($BU249&lt;&gt;$DP$5,$BU249&lt;=$DP$6,$BU249&lt;&gt;$CN$7),1,0)</f>
        <v>0</v>
      </c>
      <c r="EE249" s="328">
        <f>IF(M249&lt;&gt;"",IF(M249&lt;=$ED$6,1,IF(L249&gt;$ED$6,0,NETWORKDAYS(L249,$ED$6,祭日リスト)/NETWORKDAYS(L249,M249,祭日リスト)))*$GG249*週間進捗報告書!$G$9,0)</f>
        <v>0</v>
      </c>
      <c r="EF249" s="328">
        <f>IF(Q249&lt;&gt;"",IF(Q249&lt;=$ED$6,1,IF(P249&gt;$ED$6,0,NETWORKDAYS(P249,$ED$6,祭日リスト)/NETWORKDAYS(P249,Q249,祭日リスト)))*$GG249*週間進捗報告書!$G$10,0)</f>
        <v>0</v>
      </c>
      <c r="EG249" s="328">
        <f>IF(U249&lt;&gt;"",IF(U249&lt;=$ED$6,1,IF(T249&gt;$ED$6,0,NETWORKDAYS(T249,$ED$6,祭日リスト)/NETWORKDAYS(T249,U249,祭日リスト)))*$GG249*週間進捗報告書!$G$11,0)</f>
        <v>0</v>
      </c>
      <c r="EH249" s="328">
        <f>IF(Y249&lt;&gt;"",IF(Y249&lt;=$ED$6,1,IF(X249&gt;$ED$6,0,NETWORKDAYS(X249,$ED$6,祭日リスト)/NETWORKDAYS(X249,Y249,祭日リスト)))*$GG249*週間進捗報告書!$G$12,0)</f>
        <v>0</v>
      </c>
      <c r="EI249" s="328">
        <f>IF(AG249&lt;&gt;"",IF(AG249&lt;=$ED$6,1,IF(AF249&gt;$ED$6,0,NETWORKDAYS(AF249,$ED$6,祭日リスト)/NETWORKDAYS(AF249,AG249,祭日リスト)))*$GG249*週間進捗報告書!$G$13,0)</f>
        <v>0</v>
      </c>
      <c r="EJ249" s="328">
        <f>IF(AK249&lt;&gt;"",IF(AK249&lt;=$ED$6,1,IF(AJ249&gt;$ED$6,0,NETWORKDAYS(AJ249,$ED$6,祭日リスト)/NETWORKDAYS(AJ249,AK249,祭日リスト)))*$GG249*週間進捗報告書!$G$14,0)</f>
        <v>0</v>
      </c>
      <c r="EK249" s="328">
        <f>IF(AS249&lt;&gt;"",IF(AS249&lt;=$ED$6,1,IF(AR249&gt;$ED$6,0,NETWORKDAYS(AR249,$ED$6,祭日リスト)/NETWORKDAYS(AR249,AS249,祭日リスト)))*$GG249*週間進捗報告書!$G$15,0)</f>
        <v>0</v>
      </c>
      <c r="EL249" s="328">
        <f>IF(AW249&lt;&gt;"",IF(AW249&lt;=$ED$6,1,IF(AV249&gt;$ED$6,0,NETWORKDAYS(AV249,$ED$6,祭日リスト)/NETWORKDAYS(AV249,AW249,祭日リスト)))*$GG249*週間進捗報告書!$G$16,0)</f>
        <v>0</v>
      </c>
      <c r="EM249" s="328">
        <f>IF(BE249&lt;&gt;"",IF(BE249&lt;=$ED$6,1,IF(BD249&gt;$ED$6,0,NETWORKDAYS(BD249,$ED$6,祭日リスト)/NETWORKDAYS(BD249,BE249,祭日リスト)))*$GG249*週間進捗報告書!$G$17,0)</f>
        <v>0</v>
      </c>
      <c r="EN249" s="328">
        <f>IF(BI249&lt;&gt;"",IF(BI249&lt;=$ED$6,1,IF(BH249&gt;$ED$6,0,NETWORKDAYS(BH249,$ED$6,祭日リスト)/NETWORKDAYS(BH249,BI249,祭日リスト)))*$GG249*週間進捗報告書!$G$18,0)</f>
        <v>0</v>
      </c>
      <c r="EO249" s="328">
        <f>IF(BQ249&lt;&gt;"",IF(BQ249&lt;=$ED$6,1,IF(BP249&gt;$ED$6,0,NETWORKDAYS(BP249,$ED$6,祭日リスト)/NETWORKDAYS(BP249,BQ249,祭日リスト)))*$GG249*週間進捗報告書!$G$19,0)</f>
        <v>0</v>
      </c>
      <c r="EP249" s="328">
        <f>IF(BU249&lt;&gt;"",IF(BU249&lt;=$ED$6,1,IF(BT249&gt;$ED$6,0,NETWORKDAYS(BT249,$ED$6,祭日リスト)/NETWORKDAYS(BT249,BU249,祭日リスト)))*$GG249*週間進捗報告書!$G$20,0)</f>
        <v>0</v>
      </c>
      <c r="ER249" s="547">
        <f t="shared" ref="ER249:FC249" si="12451">EE249-EE250</f>
        <v>0</v>
      </c>
      <c r="ES249" s="547">
        <f t="shared" si="12451"/>
        <v>0</v>
      </c>
      <c r="ET249" s="547">
        <f t="shared" si="12451"/>
        <v>0</v>
      </c>
      <c r="EU249" s="547">
        <f t="shared" si="12451"/>
        <v>0</v>
      </c>
      <c r="EV249" s="547">
        <f t="shared" si="12451"/>
        <v>0</v>
      </c>
      <c r="EW249" s="547">
        <f t="shared" si="12451"/>
        <v>0</v>
      </c>
      <c r="EX249" s="547">
        <f t="shared" si="12451"/>
        <v>0</v>
      </c>
      <c r="EY249" s="547">
        <f t="shared" si="12451"/>
        <v>0</v>
      </c>
      <c r="EZ249" s="547">
        <f t="shared" si="12451"/>
        <v>0</v>
      </c>
      <c r="FA249" s="547">
        <f t="shared" si="12451"/>
        <v>0</v>
      </c>
      <c r="FB249" s="547">
        <f t="shared" si="12451"/>
        <v>0</v>
      </c>
      <c r="FC249" s="547">
        <f t="shared" si="12451"/>
        <v>0</v>
      </c>
      <c r="FD249" s="547">
        <f t="shared" ref="FD249" si="12452">SUM(ER249:FC250)</f>
        <v>0</v>
      </c>
      <c r="FE249" s="333"/>
      <c r="FG249" s="32">
        <f>IF(AND($M249&lt;&gt;$FF$7),1,0)</f>
        <v>0</v>
      </c>
      <c r="FH249" s="32">
        <f>IF(AND($Q249&lt;&gt;$FF$7),1,0)</f>
        <v>0</v>
      </c>
      <c r="FI249" s="32">
        <f>IF(AND($U249&lt;&gt;$FF$7),1,0)</f>
        <v>0</v>
      </c>
      <c r="FJ249" s="32">
        <f>IF(AND($Y249&lt;&gt;$FF$7),1,0)</f>
        <v>0</v>
      </c>
      <c r="FK249" s="32">
        <f>IF(AND($AG249&lt;&gt;$FF$7),1,0)</f>
        <v>0</v>
      </c>
      <c r="FL249" s="32">
        <f>IF(AND($AK249&lt;&gt;$FF$7),1,0)</f>
        <v>0</v>
      </c>
      <c r="FM249" s="32">
        <f>IF(AND($AS249&lt;&gt;$FF$7),1,0)</f>
        <v>0</v>
      </c>
      <c r="FN249" s="32">
        <f>IF(AND($AW249&lt;&gt;$FF$7),1,0)</f>
        <v>0</v>
      </c>
      <c r="FO249" s="32">
        <f>IF(AND($BE249&lt;&gt;$FF$7),1,0)</f>
        <v>0</v>
      </c>
      <c r="FP249" s="32">
        <f>IF(AND($BI249&lt;&gt;$FF$7),1,0)</f>
        <v>0</v>
      </c>
      <c r="FQ249" s="32">
        <f>IF(AND($BQ249&lt;&gt;$FF$7),1,0)</f>
        <v>0</v>
      </c>
      <c r="FR249" s="32">
        <f>IF(AND($BU249&lt;&gt;$FF$7),1,0)</f>
        <v>0</v>
      </c>
      <c r="FU249" s="294">
        <f t="shared" ref="FU249" si="12453">IF($K249&lt;&gt;"NG",$GG249,0)</f>
        <v>0</v>
      </c>
      <c r="FV249" s="294">
        <f t="shared" ref="FV249" si="12454">IF($O249&lt;&gt;"NG",$GG249,0)</f>
        <v>0</v>
      </c>
      <c r="FW249" s="294">
        <f t="shared" ref="FW249" si="12455">IF($S249&lt;&gt;"NG",$GG249,0)</f>
        <v>0</v>
      </c>
      <c r="FX249" s="294">
        <f t="shared" ref="FX249" si="12456">IF($W249&lt;&gt;"NG",$GG249,0)</f>
        <v>0</v>
      </c>
      <c r="FY249" s="294">
        <f t="shared" ref="FY249" si="12457">IF($AE249&lt;&gt;"NG",$GG249,0)</f>
        <v>0</v>
      </c>
      <c r="FZ249" s="294">
        <f t="shared" ref="FZ249" si="12458">IF($AI249&lt;&gt;"NG",$GG249,0)</f>
        <v>0</v>
      </c>
      <c r="GA249" s="294">
        <f t="shared" ref="GA249" si="12459">IF($AQ249&lt;&gt;"NG",$GG249,0)</f>
        <v>0</v>
      </c>
      <c r="GB249" s="294">
        <f t="shared" ref="GB249" si="12460">IF($AU249&lt;&gt;"NG",$GG249,0)</f>
        <v>0</v>
      </c>
      <c r="GC249" s="294">
        <f t="shared" ref="GC249" si="12461">IF($BC249&lt;&gt;"NG",$GG249,0)</f>
        <v>0</v>
      </c>
      <c r="GD249" s="294">
        <f t="shared" ref="GD249" si="12462">IF($BG249&lt;&gt;"NG",$GG249,0)</f>
        <v>0</v>
      </c>
      <c r="GE249" s="294">
        <f t="shared" ref="GE249" si="12463">IF($BO249&lt;&gt;"NG",$GG249,0)</f>
        <v>0</v>
      </c>
      <c r="GF249" s="294">
        <f t="shared" ref="GF249" si="12464">IF($BS249&lt;&gt;"NG",$GG249,0)</f>
        <v>0</v>
      </c>
      <c r="GG249" s="294" t="e">
        <f>VLOOKUP($D249,リスト!$D:$S,15,FALSE)</f>
        <v>#N/A</v>
      </c>
      <c r="GH249" s="2" t="e">
        <f>INDEX(リスト!$V:$V,MATCH(中日程計画表!$D249,リスト!$D:$D,0))</f>
        <v>#N/A</v>
      </c>
      <c r="GI249" s="2" t="e">
        <f>INDEX(リスト!$A:$A,MATCH(中日程計画表!$D249,リスト!$D:$D,0))</f>
        <v>#N/A</v>
      </c>
      <c r="GJ249" s="2" t="e">
        <f>INDEX(リスト!$U:$U,MATCH(中日程計画表!$D249,リスト!$D:$D,0))</f>
        <v>#N/A</v>
      </c>
      <c r="GK249" s="5" t="e">
        <f>INDEX(リスト!$W:$W,MATCH(中日程計画表!$D249,リスト!$D:$D,0))</f>
        <v>#N/A</v>
      </c>
      <c r="GL249" s="2" t="s">
        <v>200</v>
      </c>
      <c r="GM249" s="296">
        <f>D249</f>
        <v>0</v>
      </c>
      <c r="GN249" s="296">
        <f>E249</f>
        <v>0</v>
      </c>
      <c r="GU249" s="460" t="str">
        <f t="shared" ref="GU249" si="12465">AE249</f>
        <v>NG</v>
      </c>
      <c r="GV249" s="460">
        <f t="shared" ref="GV249" si="12466">EI249</f>
        <v>0</v>
      </c>
      <c r="GW249" s="460">
        <f t="shared" ref="GW249" si="12467">EI250</f>
        <v>0</v>
      </c>
      <c r="GX249" s="462">
        <f t="shared" ref="GX249" si="12468">EV249</f>
        <v>0</v>
      </c>
      <c r="GY249" s="460" t="str">
        <f t="shared" ref="GY249" si="12469">AI249</f>
        <v>NG</v>
      </c>
      <c r="GZ249" s="460">
        <f t="shared" ref="GZ249" si="12470">EJ249</f>
        <v>0</v>
      </c>
      <c r="HA249" s="460">
        <f t="shared" ref="HA249" si="12471">EJ250</f>
        <v>0</v>
      </c>
      <c r="HB249" s="462">
        <f t="shared" ref="HB249" si="12472">EW249</f>
        <v>0</v>
      </c>
      <c r="HC249" s="460" t="str">
        <f t="shared" ref="HC249" si="12473">AQ249</f>
        <v>NG</v>
      </c>
      <c r="HD249" s="460">
        <f t="shared" ref="HD249" si="12474">EK249</f>
        <v>0</v>
      </c>
      <c r="HE249" s="460">
        <f t="shared" ref="HE249" si="12475">EK250</f>
        <v>0</v>
      </c>
      <c r="HF249" s="462">
        <f t="shared" ref="HF249" si="12476">EX249</f>
        <v>0</v>
      </c>
      <c r="HG249" s="460" t="str">
        <f t="shared" ref="HG249" si="12477">AU249</f>
        <v>NG</v>
      </c>
      <c r="HH249" s="460">
        <f t="shared" ref="HH249" si="12478">EL249</f>
        <v>0</v>
      </c>
      <c r="HI249" s="460">
        <f t="shared" ref="HI249" si="12479">EL250</f>
        <v>0</v>
      </c>
      <c r="HJ249" s="462">
        <f t="shared" ref="HJ249" si="12480">EY249</f>
        <v>0</v>
      </c>
      <c r="HK249" s="460" t="str">
        <f t="shared" ref="HK249" si="12481">BC249</f>
        <v>NG</v>
      </c>
      <c r="HL249" s="460">
        <f t="shared" ref="HL249" si="12482">EM249</f>
        <v>0</v>
      </c>
      <c r="HM249" s="460">
        <f t="shared" ref="HM249" si="12483">EM250</f>
        <v>0</v>
      </c>
      <c r="HN249" s="462">
        <f t="shared" ref="HN249" si="12484">EZ249</f>
        <v>0</v>
      </c>
      <c r="HO249" s="460" t="str">
        <f t="shared" ref="HO249" si="12485">BG249</f>
        <v>NG</v>
      </c>
      <c r="HP249" s="460">
        <f t="shared" ref="HP249" si="12486">EN249</f>
        <v>0</v>
      </c>
      <c r="HQ249" s="460">
        <f t="shared" ref="HQ249" si="12487">EN250</f>
        <v>0</v>
      </c>
      <c r="HR249" s="462">
        <f t="shared" ref="HR249" si="12488">FA249</f>
        <v>0</v>
      </c>
      <c r="HS249" s="332"/>
    </row>
    <row r="250" spans="1:227" ht="12" customHeight="1">
      <c r="A250" s="489"/>
      <c r="B250" s="487"/>
      <c r="C250" s="475"/>
      <c r="D250" s="485"/>
      <c r="E250" s="483"/>
      <c r="F250" s="317"/>
      <c r="G250" s="317"/>
      <c r="H250" s="317"/>
      <c r="I250" s="317"/>
      <c r="J250" s="316"/>
      <c r="K250" s="481"/>
      <c r="L250" s="77"/>
      <c r="M250" s="77"/>
      <c r="N250" s="471"/>
      <c r="O250" s="475"/>
      <c r="P250" s="77"/>
      <c r="Q250" s="77"/>
      <c r="R250" s="471"/>
      <c r="S250" s="475"/>
      <c r="T250" s="77"/>
      <c r="U250" s="77"/>
      <c r="V250" s="471"/>
      <c r="W250" s="473"/>
      <c r="X250" s="77"/>
      <c r="Y250" s="77"/>
      <c r="Z250" s="471"/>
      <c r="AA250" s="477"/>
      <c r="AB250" s="80"/>
      <c r="AC250" s="80"/>
      <c r="AD250" s="471"/>
      <c r="AE250" s="473"/>
      <c r="AF250" s="77"/>
      <c r="AG250" s="77"/>
      <c r="AH250" s="471"/>
      <c r="AI250" s="473"/>
      <c r="AJ250" s="77"/>
      <c r="AK250" s="77"/>
      <c r="AL250" s="471"/>
      <c r="AM250" s="477"/>
      <c r="AN250" s="80"/>
      <c r="AO250" s="80"/>
      <c r="AP250" s="471"/>
      <c r="AQ250" s="473"/>
      <c r="AR250" s="77"/>
      <c r="AS250" s="77"/>
      <c r="AT250" s="471"/>
      <c r="AU250" s="473"/>
      <c r="AV250" s="77"/>
      <c r="AW250" s="77"/>
      <c r="AX250" s="471"/>
      <c r="AY250" s="477"/>
      <c r="AZ250" s="80"/>
      <c r="BA250" s="80"/>
      <c r="BB250" s="471"/>
      <c r="BC250" s="475"/>
      <c r="BD250" s="77"/>
      <c r="BE250" s="77"/>
      <c r="BF250" s="471"/>
      <c r="BG250" s="473"/>
      <c r="BH250" s="77"/>
      <c r="BI250" s="77"/>
      <c r="BJ250" s="471"/>
      <c r="BK250" s="477"/>
      <c r="BL250" s="80"/>
      <c r="BM250" s="80"/>
      <c r="BN250" s="471"/>
      <c r="BO250" s="475"/>
      <c r="BP250" s="77"/>
      <c r="BQ250" s="77"/>
      <c r="BR250" s="471"/>
      <c r="BS250" s="473"/>
      <c r="BT250" s="77"/>
      <c r="BU250" s="77"/>
      <c r="BV250" s="471"/>
      <c r="BW250" s="469"/>
      <c r="BX250" s="467"/>
      <c r="BY250" s="490"/>
      <c r="CA250" s="19">
        <f t="shared" ref="CA250" si="12489">IF(AND($N249=1,$M250&lt;&gt;$BZ$7),1,0)</f>
        <v>0</v>
      </c>
      <c r="CB250" s="19">
        <f t="shared" ref="CB250" si="12490">IF(AND($R249=1,$Q250&lt;&gt;$BZ$7),1,0)</f>
        <v>0</v>
      </c>
      <c r="CC250" s="19">
        <f t="shared" ref="CC250" si="12491">IF(AND($V249=1,$U250&lt;&gt;$BZ$7),1,0)</f>
        <v>0</v>
      </c>
      <c r="CD250" s="19">
        <f t="shared" ref="CD250" si="12492">IF(AND($Z249=1,$Y250&lt;&gt;$BZ$7),1,0)</f>
        <v>0</v>
      </c>
      <c r="CE250" s="19">
        <f t="shared" ref="CE250" si="12493">IF(AND($AH249=1,$AG250&lt;&gt;$BZ$7),1,0)</f>
        <v>0</v>
      </c>
      <c r="CF250" s="19">
        <f t="shared" ref="CF250" si="12494">IF(AND($AL249=1,$AK250&lt;&gt;$BZ$7),1,0)</f>
        <v>0</v>
      </c>
      <c r="CG250" s="19">
        <f t="shared" ref="CG250" si="12495">IF(AND($AT249=1,$AS250&lt;&gt;$BZ$7),1,0)</f>
        <v>0</v>
      </c>
      <c r="CH250" s="19">
        <f t="shared" ref="CH250" si="12496">IF(AND($AX249=1,$AW250&lt;&gt;$BZ$7),1,0)</f>
        <v>0</v>
      </c>
      <c r="CI250" s="19">
        <f t="shared" ref="CI250" si="12497">IF(AND($BF249=1,$BE250&lt;&gt;$BZ$7),1,0)</f>
        <v>0</v>
      </c>
      <c r="CJ250" s="19">
        <f t="shared" ref="CJ250" si="12498">IF(AND($BJ249=1,$BI250&lt;&gt;$BZ$7),1,0)</f>
        <v>0</v>
      </c>
      <c r="CK250" s="19">
        <f t="shared" ref="CK250" si="12499">IF(AND($BR249=1,$BQ250&lt;&gt;$BZ$7),1,0)</f>
        <v>0</v>
      </c>
      <c r="CL250" s="19">
        <f t="shared" ref="CL250" si="12500">IF(AND($BV249=1,$BU250&lt;&gt;$BZ$7),1,0)</f>
        <v>0</v>
      </c>
      <c r="CO250" s="19">
        <f>IF(AND($M250&lt;&gt;$CN$7,$M250&lt;=$CN$6),1,0)</f>
        <v>0</v>
      </c>
      <c r="CP250" s="19">
        <f>IF(AND($Q250&lt;&gt;$CN$7,$Q250&lt;=$CN$6),1,0)</f>
        <v>0</v>
      </c>
      <c r="CQ250" s="19">
        <f>IF(AND($U250&lt;&gt;$CN$7,$U250&lt;=$CN$6),1,0)</f>
        <v>0</v>
      </c>
      <c r="CR250" s="19">
        <f>IF(AND($Y250&lt;&gt;$CN$7,$Y250&lt;=$CN$6),1,0)</f>
        <v>0</v>
      </c>
      <c r="CS250" s="19">
        <f>IF(AND($AG250&lt;&gt;$CN$7,$AG250&lt;=$CN$6),1,0)</f>
        <v>0</v>
      </c>
      <c r="CT250" s="19">
        <f>IF(AND($AK250&lt;&gt;$CN$7,$AK250&lt;=$CN$6),1,0)</f>
        <v>0</v>
      </c>
      <c r="CU250" s="19">
        <f>IF(AND($AS250&lt;&gt;$CN$7,$AS250&lt;=$CN$6),1,0)</f>
        <v>0</v>
      </c>
      <c r="CV250" s="19">
        <f>IF(AND($AW250&lt;&gt;$CN$7,$AW250&lt;=$CN$6),1,0)</f>
        <v>0</v>
      </c>
      <c r="CW250" s="19">
        <f>IF(AND($BE250&lt;&gt;$CN$7,$BE250&lt;=$CN$6),1,0)</f>
        <v>0</v>
      </c>
      <c r="CX250" s="19">
        <f>IF(AND($BI250&lt;&gt;$CN$7,$BI250&lt;=$CN$6),1,0)</f>
        <v>0</v>
      </c>
      <c r="CY250" s="19">
        <f>IF(AND($BQ250&lt;&gt;$CN$7,$BQ250&lt;=$CN$6),1,0)</f>
        <v>0</v>
      </c>
      <c r="CZ250" s="19">
        <f>IF(AND($BU250&lt;&gt;$CN$7,$BU250&lt;=$CN$6),1,0)</f>
        <v>0</v>
      </c>
      <c r="DC250" s="19">
        <f>IF($N249=1,1,0)</f>
        <v>0</v>
      </c>
      <c r="DD250" s="19">
        <f>IF($R249=1,1,0)</f>
        <v>0</v>
      </c>
      <c r="DE250" s="19">
        <f>IF($V249=1,1,0)</f>
        <v>0</v>
      </c>
      <c r="DF250" s="19">
        <f>IF($Z249=1,1,0)</f>
        <v>0</v>
      </c>
      <c r="DG250" s="19">
        <f>IF($AH249=1,1,0)</f>
        <v>0</v>
      </c>
      <c r="DH250" s="19">
        <f>IF($AL249=1,1,0)</f>
        <v>0</v>
      </c>
      <c r="DI250" s="19">
        <f>IF($AT249=1,1,0)</f>
        <v>0</v>
      </c>
      <c r="DJ250" s="19">
        <f>IF($AX249=1,1,0)</f>
        <v>0</v>
      </c>
      <c r="DK250" s="19">
        <f>IF($BF249=1,1,0)</f>
        <v>0</v>
      </c>
      <c r="DL250" s="19">
        <f>IF($BJ249=1,1,0)</f>
        <v>0</v>
      </c>
      <c r="DM250" s="19">
        <f>IF($BR249=1,1,0)</f>
        <v>0</v>
      </c>
      <c r="DN250" s="19">
        <f>IF($BV249=1,1,0)</f>
        <v>0</v>
      </c>
      <c r="DQ250" s="19">
        <f t="shared" ref="DQ250" si="12501">IF($N249=1,1,0)</f>
        <v>0</v>
      </c>
      <c r="DR250" s="19">
        <f t="shared" ref="DR250" si="12502">IF($R249=1,1,0)</f>
        <v>0</v>
      </c>
      <c r="DS250" s="19">
        <f t="shared" ref="DS250" si="12503">IF($V249=1,1,0)</f>
        <v>0</v>
      </c>
      <c r="DT250" s="19">
        <f t="shared" ref="DT250" si="12504">IF($Z249=1,1,0)</f>
        <v>0</v>
      </c>
      <c r="DU250" s="19">
        <f t="shared" ref="DU250" si="12505">IF($AH249=1,1,0)</f>
        <v>0</v>
      </c>
      <c r="DV250" s="19">
        <f t="shared" ref="DV250" si="12506">IF($AL249=1,1,0)</f>
        <v>0</v>
      </c>
      <c r="DW250" s="19">
        <f t="shared" ref="DW250" si="12507">IF($AT249=1,1,0)</f>
        <v>0</v>
      </c>
      <c r="DX250" s="19">
        <f t="shared" ref="DX250" si="12508">IF($AX249=1,1,0)</f>
        <v>0</v>
      </c>
      <c r="DY250" s="19">
        <f t="shared" ref="DY250" si="12509">IF($BF249=1,1,0)</f>
        <v>0</v>
      </c>
      <c r="DZ250" s="19">
        <f t="shared" ref="DZ250" si="12510">IF($BJ249=1,1,0)</f>
        <v>0</v>
      </c>
      <c r="EA250" s="19">
        <f t="shared" ref="EA250" si="12511">IF($BR249=1,1,0)</f>
        <v>0</v>
      </c>
      <c r="EB250" s="19">
        <f t="shared" ref="EB250" si="12512">IF($BV249=1,1,0)</f>
        <v>0</v>
      </c>
      <c r="EE250" s="329">
        <f>N249*$FU250*週間進捗報告書!$G$9</f>
        <v>0</v>
      </c>
      <c r="EF250" s="329">
        <f>R249*$FV250*週間進捗報告書!$G$10</f>
        <v>0</v>
      </c>
      <c r="EG250" s="329">
        <f>V249*$FW250*週間進捗報告書!$G$11</f>
        <v>0</v>
      </c>
      <c r="EH250" s="329">
        <f>Z249*$FX250*週間進捗報告書!$G$12</f>
        <v>0</v>
      </c>
      <c r="EI250" s="329">
        <f>AH249*$FY250*週間進捗報告書!$G$13</f>
        <v>0</v>
      </c>
      <c r="EJ250" s="329">
        <f>AL249*$FZ250*週間進捗報告書!$G$14</f>
        <v>0</v>
      </c>
      <c r="EK250" s="329">
        <f>AT249*$GA250*週間進捗報告書!$G$15</f>
        <v>0</v>
      </c>
      <c r="EL250" s="329">
        <f>AX249*$GB250*週間進捗報告書!$G$16</f>
        <v>0</v>
      </c>
      <c r="EM250" s="329">
        <f>BF249*$GC250*週間進捗報告書!$G$17</f>
        <v>0</v>
      </c>
      <c r="EN250" s="329">
        <f>BJ249*$GD250*週間進捗報告書!$G$18</f>
        <v>0</v>
      </c>
      <c r="EO250" s="329">
        <f>BR249*$GE250*週間進捗報告書!$G$19</f>
        <v>0</v>
      </c>
      <c r="EP250" s="329">
        <f>BV249*$GF250*週間進捗報告書!$G$20</f>
        <v>0</v>
      </c>
      <c r="ER250" s="547"/>
      <c r="ES250" s="547"/>
      <c r="ET250" s="547"/>
      <c r="EU250" s="547"/>
      <c r="EV250" s="547"/>
      <c r="EW250" s="547"/>
      <c r="EX250" s="547"/>
      <c r="EY250" s="547"/>
      <c r="EZ250" s="547"/>
      <c r="FA250" s="547"/>
      <c r="FB250" s="547"/>
      <c r="FC250" s="547"/>
      <c r="FD250" s="547"/>
      <c r="FE250" s="332"/>
      <c r="FG250" s="19"/>
      <c r="FH250" s="19"/>
      <c r="FI250" s="19"/>
      <c r="FJ250" s="19"/>
      <c r="FK250" s="19"/>
      <c r="FL250" s="19"/>
      <c r="FM250" s="19"/>
      <c r="FN250" s="19"/>
      <c r="FO250" s="19"/>
      <c r="FP250" s="19"/>
      <c r="FQ250" s="19"/>
      <c r="FR250" s="19"/>
      <c r="FU250" s="295">
        <f t="shared" ref="FU250" si="12513">FU249</f>
        <v>0</v>
      </c>
      <c r="FV250" s="295">
        <f t="shared" ref="FV250" si="12514">FV249</f>
        <v>0</v>
      </c>
      <c r="FW250" s="295">
        <f t="shared" ref="FW250" si="12515">FW249</f>
        <v>0</v>
      </c>
      <c r="FX250" s="295">
        <f t="shared" ref="FX250" si="12516">FX249</f>
        <v>0</v>
      </c>
      <c r="FY250" s="295">
        <f t="shared" ref="FY250" si="12517">FY249</f>
        <v>0</v>
      </c>
      <c r="FZ250" s="295">
        <f t="shared" ref="FZ250" si="12518">FZ249</f>
        <v>0</v>
      </c>
      <c r="GA250" s="295">
        <f t="shared" ref="GA250" si="12519">GA249</f>
        <v>0</v>
      </c>
      <c r="GB250" s="295">
        <f t="shared" ref="GB250" si="12520">GB249</f>
        <v>0</v>
      </c>
      <c r="GC250" s="295">
        <f t="shared" ref="GC250" si="12521">GC249</f>
        <v>0</v>
      </c>
      <c r="GD250" s="295">
        <f t="shared" ref="GD250" si="12522">GD249</f>
        <v>0</v>
      </c>
      <c r="GE250" s="295">
        <f t="shared" ref="GE250" si="12523">GE249</f>
        <v>0</v>
      </c>
      <c r="GF250" s="295">
        <f t="shared" ref="GF250" si="12524">GF249</f>
        <v>0</v>
      </c>
      <c r="GG250" s="295" t="e">
        <f t="shared" ref="GG250" si="12525">GG249</f>
        <v>#N/A</v>
      </c>
      <c r="GH250" s="2" t="e">
        <f>INDEX(リスト!$V:$V,MATCH(中日程計画表!$D249,リスト!$D:$D,0))</f>
        <v>#N/A</v>
      </c>
      <c r="GI250" s="2" t="e">
        <f>INDEX(リスト!$A:$A,MATCH(中日程計画表!$D249,リスト!$D:$D,0))</f>
        <v>#N/A</v>
      </c>
      <c r="GJ250" s="2" t="e">
        <f>INDEX(リスト!$U:$U,MATCH(中日程計画表!$D249,リスト!$D:$D,0))</f>
        <v>#N/A</v>
      </c>
      <c r="GK250" s="5" t="e">
        <f>INDEX(リスト!$W:$W,MATCH(中日程計画表!$D249,リスト!$D:$D,0))</f>
        <v>#N/A</v>
      </c>
      <c r="GL250" s="2" t="s">
        <v>201</v>
      </c>
      <c r="GM250" s="296">
        <f t="shared" ref="GM250" si="12526">GM249</f>
        <v>0</v>
      </c>
      <c r="GN250" s="296">
        <f t="shared" ref="GN250" si="12527">GN249</f>
        <v>0</v>
      </c>
      <c r="GU250" s="461"/>
      <c r="GV250" s="460"/>
      <c r="GW250" s="460"/>
      <c r="GX250" s="461"/>
      <c r="GY250" s="461"/>
      <c r="GZ250" s="460"/>
      <c r="HA250" s="460"/>
      <c r="HB250" s="461"/>
      <c r="HC250" s="461"/>
      <c r="HD250" s="460"/>
      <c r="HE250" s="460"/>
      <c r="HF250" s="461"/>
      <c r="HG250" s="461"/>
      <c r="HH250" s="460"/>
      <c r="HI250" s="460"/>
      <c r="HJ250" s="461"/>
      <c r="HK250" s="461"/>
      <c r="HL250" s="460"/>
      <c r="HM250" s="460"/>
      <c r="HN250" s="461"/>
      <c r="HO250" s="461"/>
      <c r="HP250" s="460"/>
      <c r="HQ250" s="460"/>
      <c r="HR250" s="461"/>
      <c r="HS250" s="4"/>
    </row>
    <row r="251" spans="1:227" ht="12" customHeight="1">
      <c r="A251" s="488" t="str">
        <f t="shared" ref="A251" ca="1" si="12528">INDIRECT("リスト!A"&amp;B251+6)</f>
        <v/>
      </c>
      <c r="B251" s="486">
        <f t="shared" ref="B251" si="12529">ROUNDDOWN((ROW()-6)/2,0)+1</f>
        <v>123</v>
      </c>
      <c r="C251" s="474" t="str">
        <f>機能グループ名</f>
        <v/>
      </c>
      <c r="D251" s="484">
        <f>機能ID</f>
        <v>0</v>
      </c>
      <c r="E251" s="482">
        <f>機能名</f>
        <v>0</v>
      </c>
      <c r="F251" s="315"/>
      <c r="G251" s="315"/>
      <c r="H251" s="315"/>
      <c r="I251" s="315"/>
      <c r="J251" s="316"/>
      <c r="K251" s="480" t="str">
        <f>担当者_SR</f>
        <v>NG</v>
      </c>
      <c r="L251" s="76"/>
      <c r="M251" s="76"/>
      <c r="N251" s="470"/>
      <c r="O251" s="474" t="str">
        <f>担当者_SRR</f>
        <v>NG</v>
      </c>
      <c r="P251" s="76"/>
      <c r="Q251" s="76"/>
      <c r="R251" s="470"/>
      <c r="S251" s="474" t="str">
        <f>担当者_DS</f>
        <v>NG</v>
      </c>
      <c r="T251" s="76"/>
      <c r="U251" s="76"/>
      <c r="V251" s="470"/>
      <c r="W251" s="472" t="str">
        <f>担当者_DSR</f>
        <v>NG</v>
      </c>
      <c r="X251" s="76"/>
      <c r="Y251" s="76"/>
      <c r="Z251" s="470"/>
      <c r="AA251" s="476"/>
      <c r="AB251" s="79"/>
      <c r="AC251" s="79"/>
      <c r="AD251" s="470">
        <f>IF(AC252 &lt;&gt; "",1,0)</f>
        <v>0</v>
      </c>
      <c r="AE251" s="472" t="str">
        <f>担当者_CD</f>
        <v>NG</v>
      </c>
      <c r="AF251" s="76"/>
      <c r="AG251" s="76"/>
      <c r="AH251" s="470"/>
      <c r="AI251" s="472" t="str">
        <f>担当者_DD</f>
        <v>NG</v>
      </c>
      <c r="AJ251" s="76"/>
      <c r="AK251" s="76"/>
      <c r="AL251" s="470"/>
      <c r="AM251" s="476"/>
      <c r="AN251" s="79"/>
      <c r="AO251" s="79"/>
      <c r="AP251" s="470">
        <f>IF(AO252 &lt;&gt; "",1,0)</f>
        <v>0</v>
      </c>
      <c r="AQ251" s="472" t="str">
        <f>担当者_MCL</f>
        <v>NG</v>
      </c>
      <c r="AR251" s="76"/>
      <c r="AS251" s="76"/>
      <c r="AT251" s="470"/>
      <c r="AU251" s="472" t="str">
        <f>担当者_MCLR</f>
        <v>NG</v>
      </c>
      <c r="AV251" s="76"/>
      <c r="AW251" s="76"/>
      <c r="AX251" s="470"/>
      <c r="AY251" s="476"/>
      <c r="AZ251" s="79"/>
      <c r="BA251" s="79"/>
      <c r="BB251" s="470">
        <f>IF(BA252 &lt;&gt; "",1,0)</f>
        <v>0</v>
      </c>
      <c r="BC251" s="474" t="str">
        <f>担当者_MT</f>
        <v>NG</v>
      </c>
      <c r="BD251" s="76"/>
      <c r="BE251" s="76"/>
      <c r="BF251" s="470"/>
      <c r="BG251" s="472" t="str">
        <f>担当者_M検</f>
        <v>NG</v>
      </c>
      <c r="BH251" s="76"/>
      <c r="BI251" s="76"/>
      <c r="BJ251" s="470"/>
      <c r="BK251" s="476"/>
      <c r="BL251" s="79"/>
      <c r="BM251" s="79"/>
      <c r="BN251" s="470">
        <v>0</v>
      </c>
      <c r="BO251" s="474" t="str">
        <f>担当者_モテ</f>
        <v>NG</v>
      </c>
      <c r="BP251" s="76"/>
      <c r="BQ251" s="76"/>
      <c r="BR251" s="470"/>
      <c r="BS251" s="472" t="str">
        <f>担当者_モテR</f>
        <v>NG</v>
      </c>
      <c r="BT251" s="76"/>
      <c r="BU251" s="76"/>
      <c r="BV251" s="470"/>
      <c r="BW251" s="468">
        <f t="shared" ref="BW251" si="12530">IFERROR(SUM(IF(K251&lt;&gt;"NG",N251*K$1,0),IF(O251&lt;&gt;"NG",R251*O$1,0),IF(S251&lt;&gt;"NG",V251*S$1,0),IF(W251&lt;&gt;"NG",Z251*W$1,0),IF(AA251&lt;&gt;"NG",AD251*AA$1,0),IF(AE251&lt;&gt;"NG",AH251*AE$1,0),IF(AI251&lt;&gt;"NG",AL251*AI$1,0),IF(AM251&lt;&gt;"NG",AP251*AM$1,0),IF(AQ251&lt;&gt;"NG",AT251*AQ$1,0),IF(AU251&lt;&gt;"NG",AX251*AU$1,0),IF(AY251&lt;&gt;"NG",BB251*AY$1,0),IF(BC251&lt;&gt;"NG",BF251*BC$1,0),IF(BG251&lt;&gt;"NG",BJ251*BG$1,0),IF(BK251&lt;&gt;"NG",BN251*BK$1,0),IF(BO251&lt;&gt;"NG",BR251*BO$1,0),IF(BS251&lt;&gt;"NG",BV251*BS$1,0))/SUM(IF(K251&lt;&gt;"NG",K$1,0),IF(O251&lt;&gt;"NG",O$1,0),IF(S251&lt;&gt;"NG",S$1,0),IF(W251&lt;&gt;"NG",W$1,0),IF(AA251&lt;&gt;"NG",AA$1,0),IF(AE251&lt;&gt;"NG",AE$1,0),IF(AI251&lt;&gt;"NG",AI$1,0),IF(AM251&lt;&gt;"NG",AM$1,0),IF(AQ251&lt;&gt;"NG",AQ$1,0),IF(AU251&lt;&gt;"NG",AU$1,0),IF(AY251&lt;&gt;"NG",AY$1,0),IF(BC251&lt;&gt;"NG",BC$1,0),IF(BG251&lt;&gt;"NG",BG$1,0),IF(BK251&lt;&gt;"NG",BK$1,0),IF(BO251&lt;&gt;"NG",BO$1,0),IF(BS251&lt;&gt;"NG",BS$1,0)),0)</f>
        <v>0</v>
      </c>
      <c r="BX251" s="466"/>
      <c r="BY251" s="490"/>
      <c r="BZ251" s="5"/>
      <c r="CA251" s="32">
        <f t="shared" ref="CA251" si="12531">IF(AND($M251&lt;&gt;$BZ$5,$M251&lt;=$BZ$6,$M251&lt;&gt;$BZ$7),1,0)</f>
        <v>0</v>
      </c>
      <c r="CB251" s="32">
        <f t="shared" ref="CB251" si="12532">IF(AND($Q251&lt;&gt;$BZ$5,$Q251&lt;=$BZ$6,$Q251&lt;&gt;$BZ$7),1,0)</f>
        <v>0</v>
      </c>
      <c r="CC251" s="32">
        <f t="shared" ref="CC251" si="12533">IF(AND($U251&lt;&gt;$BZ$5,$U251&lt;=$BZ$6,$U251&lt;&gt;$BZ$7),1,0)</f>
        <v>0</v>
      </c>
      <c r="CD251" s="32">
        <f t="shared" ref="CD251" si="12534">IF(AND($Y251&lt;&gt;$BZ$5,$Y251&lt;=$BZ$6,$Y251&lt;&gt;$BZ$7),1,0)</f>
        <v>0</v>
      </c>
      <c r="CE251" s="32">
        <f t="shared" ref="CE251" si="12535">IF(AND($AG251&lt;&gt;$BZ$5,$AG251&lt;=$BZ$6,$AG251&lt;&gt;$BZ$7),1,0)</f>
        <v>0</v>
      </c>
      <c r="CF251" s="32">
        <f t="shared" ref="CF251" si="12536">IF(AND($AK251&lt;&gt;$BZ$5,$AK251&lt;=$BZ$6,$AK251&lt;&gt;$BZ$7),1,0)</f>
        <v>0</v>
      </c>
      <c r="CG251" s="32">
        <f t="shared" ref="CG251" si="12537">IF(AND($AS251&lt;&gt;$BZ$5,$AS251&lt;=$BZ$6,$AS251&lt;&gt;$BZ$7),1,0)</f>
        <v>0</v>
      </c>
      <c r="CH251" s="32">
        <f t="shared" ref="CH251" si="12538">IF(AND($AW251&lt;&gt;$BZ$5,$AW251&lt;=$BZ$6,$AW251&lt;&gt;$BZ$7),1,0)</f>
        <v>0</v>
      </c>
      <c r="CI251" s="32">
        <f t="shared" ref="CI251" si="12539">IF(AND($BE251&lt;&gt;$BZ$5,$BE251&lt;=$BZ$6,$BE251&lt;&gt;$BZ$7),1,0)</f>
        <v>0</v>
      </c>
      <c r="CJ251" s="32">
        <f t="shared" ref="CJ251" si="12540">IF(AND($BI251&lt;&gt;$BZ$5,$BI251&lt;=$BZ$6,$BI251&lt;&gt;$BZ$7),1,0)</f>
        <v>0</v>
      </c>
      <c r="CK251" s="32">
        <f t="shared" ref="CK251" si="12541">IF(AND($BQ251&lt;&gt;$BZ$5,$BQ251&lt;=$BZ$6,$BQ251&lt;&gt;$BZ$7),1,0)</f>
        <v>0</v>
      </c>
      <c r="CL251" s="32">
        <f t="shared" ref="CL251" si="12542">IF(AND($BU251&lt;&gt;$BZ$5,$BU251&lt;=$BZ$6,$BU251&lt;&gt;$BZ$7),1,0)</f>
        <v>0</v>
      </c>
      <c r="CO251" s="32">
        <f>IF(AND($M251&lt;&gt;$CN$5,$M251&lt;=$CN$6,$M251&lt;&gt;$CN$7),1,0)</f>
        <v>0</v>
      </c>
      <c r="CP251" s="32">
        <f>IF(AND($Q251&lt;&gt;$CN$5,$Q251&lt;=$CN$6,$Q251&lt;&gt;$CN$7),1,0)</f>
        <v>0</v>
      </c>
      <c r="CQ251" s="32">
        <f>IF(AND($U251&lt;&gt;$CN$5,$U251&lt;=$CN$6,$U251&lt;&gt;$CN$7),1,0)</f>
        <v>0</v>
      </c>
      <c r="CR251" s="32">
        <f>IF(AND($Y251&lt;&gt;$CN$5,$Y251&lt;=$CN$6,$Y251&lt;&gt;$CN$7),1,0)</f>
        <v>0</v>
      </c>
      <c r="CS251" s="32">
        <f>IF(AND($AG251&lt;&gt;$CN$5,$AG251&lt;=$CN$6,$AG251&lt;&gt;$CN$7),1,0)</f>
        <v>0</v>
      </c>
      <c r="CT251" s="32">
        <f>IF(AND($AK251&lt;&gt;$CN$5,$AK251&lt;=$CN$6,$AK251&lt;&gt;$CN$7),1,0)</f>
        <v>0</v>
      </c>
      <c r="CU251" s="32">
        <f>IF(AND($AS251&lt;&gt;$CN$5,$AS251&lt;=$CN$6,$AS251&lt;&gt;$CN$7),1,0)</f>
        <v>0</v>
      </c>
      <c r="CV251" s="32">
        <f>IF(AND($AW251&lt;&gt;$CN$5,$AW251&lt;=$CN$6,$AW251&lt;&gt;$CN$7),1,0)</f>
        <v>0</v>
      </c>
      <c r="CW251" s="32">
        <f>IF(AND($BE251&lt;&gt;$CN$5,$BE251&lt;=$CN$6,$BE251&lt;&gt;$CN$7),1,0)</f>
        <v>0</v>
      </c>
      <c r="CX251" s="32">
        <f>IF(AND($BI251&lt;&gt;$CN$5,$BI251&lt;=$CN$6,$BI251&lt;&gt;$CN$7),1,0)</f>
        <v>0</v>
      </c>
      <c r="CY251" s="32">
        <f>IF(AND($BQ251&lt;&gt;$CN$5,$BQ251&lt;=$CN$6,$BQ251&lt;&gt;$CN$7),1,0)</f>
        <v>0</v>
      </c>
      <c r="CZ251" s="32">
        <f>IF(AND($BU251&lt;&gt;$CN$5,$BU251&lt;=$CN$6,$BU251&lt;&gt;$CN$7),1,0)</f>
        <v>0</v>
      </c>
      <c r="DC251" s="32">
        <f>IF(AND($M251&lt;&gt;$DB$5,$M251&lt;=$DB$6,$M251&lt;&gt;$CN$7),1,0)</f>
        <v>0</v>
      </c>
      <c r="DD251" s="32">
        <f>IF(AND($Q251&lt;&gt;$DB$5,$Q251&lt;=$DB$6,$Q251&lt;&gt;$CN$7),1,0)</f>
        <v>0</v>
      </c>
      <c r="DE251" s="32">
        <f>IF(AND($U251&lt;&gt;$DB$5,$U251&lt;=$DB$6,$U251&lt;&gt;$CN$7),1,0)</f>
        <v>0</v>
      </c>
      <c r="DF251" s="32">
        <f>IF(AND($Y251&lt;&gt;$DB$5,$Y251&lt;=$DB$6,$Y251&lt;&gt;$CN$7),1,0)</f>
        <v>0</v>
      </c>
      <c r="DG251" s="32">
        <f>IF(AND($AG251&lt;&gt;$DB$5,$AG251&lt;=$DB$6,$AG251&lt;&gt;$CN$7),1,0)</f>
        <v>0</v>
      </c>
      <c r="DH251" s="32">
        <f>IF(AND($AK251&lt;&gt;$DB$5,$AK251&lt;=$DB$6,$AK251&lt;&gt;$CN$7),1,0)</f>
        <v>0</v>
      </c>
      <c r="DI251" s="32">
        <f>IF(AND($AS251&lt;&gt;$DB$5,$AS251&lt;=$DB$6,$AS251&lt;&gt;$CN$7),1,0)</f>
        <v>0</v>
      </c>
      <c r="DJ251" s="32">
        <f>IF(AND($AW251&lt;&gt;$DB$5,$AW251&lt;=$DB$6,$AW251&lt;&gt;$CN$7),1,0)</f>
        <v>0</v>
      </c>
      <c r="DK251" s="32">
        <f>IF(AND($BE251&lt;&gt;$DB$5,$BE251&lt;=$DB$6,$BE251&lt;&gt;$CN$7),1,0)</f>
        <v>0</v>
      </c>
      <c r="DL251" s="32">
        <f>IF(AND($BI251&lt;&gt;$DB$5,$BI251&lt;=$DB$6,$BI251&lt;&gt;$CN$7),1,0)</f>
        <v>0</v>
      </c>
      <c r="DM251" s="32">
        <f>IF(AND($BQ251&lt;&gt;$DB$5,$BQ251&lt;=$DB$6,$BQ251&lt;&gt;$CN$7),1,0)</f>
        <v>0</v>
      </c>
      <c r="DN251" s="32">
        <f>IF(AND($BU251&lt;&gt;$DB$5,$BU251&lt;=$DB$6,$BU251&lt;&gt;$CN$7),1,0)</f>
        <v>0</v>
      </c>
      <c r="DQ251" s="32">
        <f t="shared" ref="DQ251" si="12543">IF(AND($M251&lt;&gt;$DP$5,$M251&lt;=$DP$6,$M251&lt;&gt;$CN$7),1,0)</f>
        <v>0</v>
      </c>
      <c r="DR251" s="32">
        <f t="shared" ref="DR251" si="12544">IF(AND($Q251&lt;&gt;$DP$5,$Q251&lt;=$DP$6,$Q251&lt;&gt;$CN$7),1,0)</f>
        <v>0</v>
      </c>
      <c r="DS251" s="32">
        <f t="shared" ref="DS251" si="12545">IF(AND($U251&lt;&gt;$DP$5,$U251&lt;=$DP$6,$U251&lt;&gt;$CN$7),1,0)</f>
        <v>0</v>
      </c>
      <c r="DT251" s="32">
        <f t="shared" ref="DT251" si="12546">IF(AND($Y251&lt;&gt;$DP$5,$Y251&lt;=$DP$6,$Y251&lt;&gt;$CN$7),1,0)</f>
        <v>0</v>
      </c>
      <c r="DU251" s="32">
        <f t="shared" ref="DU251" si="12547">IF(AND($AG251&lt;&gt;$DP$5,$AG251&lt;=$DP$6,$AG251&lt;&gt;$CN$7),1,0)</f>
        <v>0</v>
      </c>
      <c r="DV251" s="32">
        <f t="shared" ref="DV251" si="12548">IF(AND($AK251&lt;&gt;$DP$5,$AK251&lt;=$DP$6,$AK251&lt;&gt;$CN$7),1,0)</f>
        <v>0</v>
      </c>
      <c r="DW251" s="32">
        <f t="shared" ref="DW251" si="12549">IF(AND($AS251&lt;&gt;$DP$5,$AS251&lt;=$DP$6,$AS251&lt;&gt;$CN$7),1,0)</f>
        <v>0</v>
      </c>
      <c r="DX251" s="32">
        <f t="shared" ref="DX251" si="12550">IF(AND($AW251&lt;&gt;$DP$5,$AW251&lt;=$DP$6,$AW251&lt;&gt;$CN$7),1,0)</f>
        <v>0</v>
      </c>
      <c r="DY251" s="32">
        <f t="shared" ref="DY251" si="12551">IF(AND($BE251&lt;&gt;$DP$5,$BE251&lt;=$DP$6,$BE251&lt;&gt;$CN$7),1,0)</f>
        <v>0</v>
      </c>
      <c r="DZ251" s="32">
        <f t="shared" ref="DZ251" si="12552">IF(AND($BI251&lt;&gt;$DP$5,$BI251&lt;=$DP$6,$BI251&lt;&gt;$CN$7),1,0)</f>
        <v>0</v>
      </c>
      <c r="EA251" s="32">
        <f t="shared" ref="EA251" si="12553">IF(AND($BQ251&lt;&gt;$DP$5,$BQ251&lt;=$DP$6,$BQ251&lt;&gt;$CN$7),1,0)</f>
        <v>0</v>
      </c>
      <c r="EB251" s="32">
        <f t="shared" ref="EB251" si="12554">IF(AND($BU251&lt;&gt;$DP$5,$BU251&lt;=$DP$6,$BU251&lt;&gt;$CN$7),1,0)</f>
        <v>0</v>
      </c>
      <c r="EE251" s="328">
        <f>IF(M251&lt;&gt;"",IF(M251&lt;=$ED$6,1,IF(L251&gt;$ED$6,0,NETWORKDAYS(L251,$ED$6,祭日リスト)/NETWORKDAYS(L251,M251,祭日リスト)))*$GG251*週間進捗報告書!$G$9,0)</f>
        <v>0</v>
      </c>
      <c r="EF251" s="328">
        <f>IF(Q251&lt;&gt;"",IF(Q251&lt;=$ED$6,1,IF(P251&gt;$ED$6,0,NETWORKDAYS(P251,$ED$6,祭日リスト)/NETWORKDAYS(P251,Q251,祭日リスト)))*$GG251*週間進捗報告書!$G$10,0)</f>
        <v>0</v>
      </c>
      <c r="EG251" s="328">
        <f>IF(U251&lt;&gt;"",IF(U251&lt;=$ED$6,1,IF(T251&gt;$ED$6,0,NETWORKDAYS(T251,$ED$6,祭日リスト)/NETWORKDAYS(T251,U251,祭日リスト)))*$GG251*週間進捗報告書!$G$11,0)</f>
        <v>0</v>
      </c>
      <c r="EH251" s="328">
        <f>IF(Y251&lt;&gt;"",IF(Y251&lt;=$ED$6,1,IF(X251&gt;$ED$6,0,NETWORKDAYS(X251,$ED$6,祭日リスト)/NETWORKDAYS(X251,Y251,祭日リスト)))*$GG251*週間進捗報告書!$G$12,0)</f>
        <v>0</v>
      </c>
      <c r="EI251" s="328">
        <f>IF(AG251&lt;&gt;"",IF(AG251&lt;=$ED$6,1,IF(AF251&gt;$ED$6,0,NETWORKDAYS(AF251,$ED$6,祭日リスト)/NETWORKDAYS(AF251,AG251,祭日リスト)))*$GG251*週間進捗報告書!$G$13,0)</f>
        <v>0</v>
      </c>
      <c r="EJ251" s="328">
        <f>IF(AK251&lt;&gt;"",IF(AK251&lt;=$ED$6,1,IF(AJ251&gt;$ED$6,0,NETWORKDAYS(AJ251,$ED$6,祭日リスト)/NETWORKDAYS(AJ251,AK251,祭日リスト)))*$GG251*週間進捗報告書!$G$14,0)</f>
        <v>0</v>
      </c>
      <c r="EK251" s="328">
        <f>IF(AS251&lt;&gt;"",IF(AS251&lt;=$ED$6,1,IF(AR251&gt;$ED$6,0,NETWORKDAYS(AR251,$ED$6,祭日リスト)/NETWORKDAYS(AR251,AS251,祭日リスト)))*$GG251*週間進捗報告書!$G$15,0)</f>
        <v>0</v>
      </c>
      <c r="EL251" s="328">
        <f>IF(AW251&lt;&gt;"",IF(AW251&lt;=$ED$6,1,IF(AV251&gt;$ED$6,0,NETWORKDAYS(AV251,$ED$6,祭日リスト)/NETWORKDAYS(AV251,AW251,祭日リスト)))*$GG251*週間進捗報告書!$G$16,0)</f>
        <v>0</v>
      </c>
      <c r="EM251" s="328">
        <f>IF(BE251&lt;&gt;"",IF(BE251&lt;=$ED$6,1,IF(BD251&gt;$ED$6,0,NETWORKDAYS(BD251,$ED$6,祭日リスト)/NETWORKDAYS(BD251,BE251,祭日リスト)))*$GG251*週間進捗報告書!$G$17,0)</f>
        <v>0</v>
      </c>
      <c r="EN251" s="328">
        <f>IF(BI251&lt;&gt;"",IF(BI251&lt;=$ED$6,1,IF(BH251&gt;$ED$6,0,NETWORKDAYS(BH251,$ED$6,祭日リスト)/NETWORKDAYS(BH251,BI251,祭日リスト)))*$GG251*週間進捗報告書!$G$18,0)</f>
        <v>0</v>
      </c>
      <c r="EO251" s="328">
        <f>IF(BQ251&lt;&gt;"",IF(BQ251&lt;=$ED$6,1,IF(BP251&gt;$ED$6,0,NETWORKDAYS(BP251,$ED$6,祭日リスト)/NETWORKDAYS(BP251,BQ251,祭日リスト)))*$GG251*週間進捗報告書!$G$19,0)</f>
        <v>0</v>
      </c>
      <c r="EP251" s="328">
        <f>IF(BU251&lt;&gt;"",IF(BU251&lt;=$ED$6,1,IF(BT251&gt;$ED$6,0,NETWORKDAYS(BT251,$ED$6,祭日リスト)/NETWORKDAYS(BT251,BU251,祭日リスト)))*$GG251*週間進捗報告書!$G$20,0)</f>
        <v>0</v>
      </c>
      <c r="ER251" s="547">
        <f t="shared" ref="ER251:FC251" si="12555">EE251-EE252</f>
        <v>0</v>
      </c>
      <c r="ES251" s="547">
        <f t="shared" si="12555"/>
        <v>0</v>
      </c>
      <c r="ET251" s="547">
        <f t="shared" si="12555"/>
        <v>0</v>
      </c>
      <c r="EU251" s="547">
        <f t="shared" si="12555"/>
        <v>0</v>
      </c>
      <c r="EV251" s="547">
        <f t="shared" si="12555"/>
        <v>0</v>
      </c>
      <c r="EW251" s="547">
        <f t="shared" si="12555"/>
        <v>0</v>
      </c>
      <c r="EX251" s="547">
        <f t="shared" si="12555"/>
        <v>0</v>
      </c>
      <c r="EY251" s="547">
        <f t="shared" si="12555"/>
        <v>0</v>
      </c>
      <c r="EZ251" s="547">
        <f t="shared" si="12555"/>
        <v>0</v>
      </c>
      <c r="FA251" s="547">
        <f t="shared" si="12555"/>
        <v>0</v>
      </c>
      <c r="FB251" s="547">
        <f t="shared" si="12555"/>
        <v>0</v>
      </c>
      <c r="FC251" s="547">
        <f t="shared" si="12555"/>
        <v>0</v>
      </c>
      <c r="FD251" s="547">
        <f t="shared" ref="FD251" si="12556">SUM(ER251:FC252)</f>
        <v>0</v>
      </c>
      <c r="FE251" s="333"/>
      <c r="FG251" s="32">
        <f>IF(AND($M251&lt;&gt;$FF$7),1,0)</f>
        <v>0</v>
      </c>
      <c r="FH251" s="32">
        <f>IF(AND($Q251&lt;&gt;$FF$7),1,0)</f>
        <v>0</v>
      </c>
      <c r="FI251" s="32">
        <f>IF(AND($U251&lt;&gt;$FF$7),1,0)</f>
        <v>0</v>
      </c>
      <c r="FJ251" s="32">
        <f>IF(AND($Y251&lt;&gt;$FF$7),1,0)</f>
        <v>0</v>
      </c>
      <c r="FK251" s="32">
        <f>IF(AND($AG251&lt;&gt;$FF$7),1,0)</f>
        <v>0</v>
      </c>
      <c r="FL251" s="32">
        <f>IF(AND($AK251&lt;&gt;$FF$7),1,0)</f>
        <v>0</v>
      </c>
      <c r="FM251" s="32">
        <f>IF(AND($AS251&lt;&gt;$FF$7),1,0)</f>
        <v>0</v>
      </c>
      <c r="FN251" s="32">
        <f>IF(AND($AW251&lt;&gt;$FF$7),1,0)</f>
        <v>0</v>
      </c>
      <c r="FO251" s="32">
        <f>IF(AND($BE251&lt;&gt;$FF$7),1,0)</f>
        <v>0</v>
      </c>
      <c r="FP251" s="32">
        <f>IF(AND($BI251&lt;&gt;$FF$7),1,0)</f>
        <v>0</v>
      </c>
      <c r="FQ251" s="32">
        <f>IF(AND($BQ251&lt;&gt;$FF$7),1,0)</f>
        <v>0</v>
      </c>
      <c r="FR251" s="32">
        <f>IF(AND($BU251&lt;&gt;$FF$7),1,0)</f>
        <v>0</v>
      </c>
      <c r="FU251" s="294">
        <f t="shared" ref="FU251" si="12557">IF($K251&lt;&gt;"NG",$GG251,0)</f>
        <v>0</v>
      </c>
      <c r="FV251" s="294">
        <f t="shared" ref="FV251" si="12558">IF($O251&lt;&gt;"NG",$GG251,0)</f>
        <v>0</v>
      </c>
      <c r="FW251" s="294">
        <f t="shared" ref="FW251" si="12559">IF($S251&lt;&gt;"NG",$GG251,0)</f>
        <v>0</v>
      </c>
      <c r="FX251" s="294">
        <f t="shared" ref="FX251" si="12560">IF($W251&lt;&gt;"NG",$GG251,0)</f>
        <v>0</v>
      </c>
      <c r="FY251" s="294">
        <f t="shared" ref="FY251" si="12561">IF($AE251&lt;&gt;"NG",$GG251,0)</f>
        <v>0</v>
      </c>
      <c r="FZ251" s="294">
        <f t="shared" ref="FZ251" si="12562">IF($AI251&lt;&gt;"NG",$GG251,0)</f>
        <v>0</v>
      </c>
      <c r="GA251" s="294">
        <f t="shared" ref="GA251" si="12563">IF($AQ251&lt;&gt;"NG",$GG251,0)</f>
        <v>0</v>
      </c>
      <c r="GB251" s="294">
        <f t="shared" ref="GB251" si="12564">IF($AU251&lt;&gt;"NG",$GG251,0)</f>
        <v>0</v>
      </c>
      <c r="GC251" s="294">
        <f t="shared" ref="GC251" si="12565">IF($BC251&lt;&gt;"NG",$GG251,0)</f>
        <v>0</v>
      </c>
      <c r="GD251" s="294">
        <f t="shared" ref="GD251" si="12566">IF($BG251&lt;&gt;"NG",$GG251,0)</f>
        <v>0</v>
      </c>
      <c r="GE251" s="294">
        <f t="shared" ref="GE251" si="12567">IF($BO251&lt;&gt;"NG",$GG251,0)</f>
        <v>0</v>
      </c>
      <c r="GF251" s="294">
        <f t="shared" ref="GF251" si="12568">IF($BS251&lt;&gt;"NG",$GG251,0)</f>
        <v>0</v>
      </c>
      <c r="GG251" s="294" t="e">
        <f>VLOOKUP($D251,リスト!$D:$S,15,FALSE)</f>
        <v>#N/A</v>
      </c>
      <c r="GH251" s="2" t="e">
        <f>INDEX(リスト!$V:$V,MATCH(中日程計画表!$D251,リスト!$D:$D,0))</f>
        <v>#N/A</v>
      </c>
      <c r="GI251" s="2" t="e">
        <f>INDEX(リスト!$A:$A,MATCH(中日程計画表!$D251,リスト!$D:$D,0))</f>
        <v>#N/A</v>
      </c>
      <c r="GJ251" s="2" t="e">
        <f>INDEX(リスト!$U:$U,MATCH(中日程計画表!$D251,リスト!$D:$D,0))</f>
        <v>#N/A</v>
      </c>
      <c r="GK251" s="5" t="e">
        <f>INDEX(リスト!$W:$W,MATCH(中日程計画表!$D251,リスト!$D:$D,0))</f>
        <v>#N/A</v>
      </c>
      <c r="GL251" s="2" t="s">
        <v>200</v>
      </c>
      <c r="GM251" s="296">
        <f>D251</f>
        <v>0</v>
      </c>
      <c r="GN251" s="296">
        <f>E251</f>
        <v>0</v>
      </c>
      <c r="GU251" s="460" t="str">
        <f t="shared" ref="GU251" si="12569">AE251</f>
        <v>NG</v>
      </c>
      <c r="GV251" s="460">
        <f t="shared" ref="GV251" si="12570">EI251</f>
        <v>0</v>
      </c>
      <c r="GW251" s="460">
        <f t="shared" ref="GW251" si="12571">EI252</f>
        <v>0</v>
      </c>
      <c r="GX251" s="462">
        <f t="shared" ref="GX251" si="12572">EV251</f>
        <v>0</v>
      </c>
      <c r="GY251" s="460" t="str">
        <f t="shared" ref="GY251" si="12573">AI251</f>
        <v>NG</v>
      </c>
      <c r="GZ251" s="460">
        <f t="shared" ref="GZ251" si="12574">EJ251</f>
        <v>0</v>
      </c>
      <c r="HA251" s="460">
        <f t="shared" ref="HA251" si="12575">EJ252</f>
        <v>0</v>
      </c>
      <c r="HB251" s="462">
        <f t="shared" ref="HB251" si="12576">EW251</f>
        <v>0</v>
      </c>
      <c r="HC251" s="460" t="str">
        <f t="shared" ref="HC251" si="12577">AQ251</f>
        <v>NG</v>
      </c>
      <c r="HD251" s="460">
        <f t="shared" ref="HD251" si="12578">EK251</f>
        <v>0</v>
      </c>
      <c r="HE251" s="460">
        <f t="shared" ref="HE251" si="12579">EK252</f>
        <v>0</v>
      </c>
      <c r="HF251" s="462">
        <f t="shared" ref="HF251" si="12580">EX251</f>
        <v>0</v>
      </c>
      <c r="HG251" s="460" t="str">
        <f t="shared" ref="HG251" si="12581">AU251</f>
        <v>NG</v>
      </c>
      <c r="HH251" s="460">
        <f t="shared" ref="HH251" si="12582">EL251</f>
        <v>0</v>
      </c>
      <c r="HI251" s="460">
        <f t="shared" ref="HI251" si="12583">EL252</f>
        <v>0</v>
      </c>
      <c r="HJ251" s="462">
        <f t="shared" ref="HJ251" si="12584">EY251</f>
        <v>0</v>
      </c>
      <c r="HK251" s="460" t="str">
        <f t="shared" ref="HK251" si="12585">BC251</f>
        <v>NG</v>
      </c>
      <c r="HL251" s="460">
        <f t="shared" ref="HL251" si="12586">EM251</f>
        <v>0</v>
      </c>
      <c r="HM251" s="460">
        <f t="shared" ref="HM251" si="12587">EM252</f>
        <v>0</v>
      </c>
      <c r="HN251" s="462">
        <f t="shared" ref="HN251" si="12588">EZ251</f>
        <v>0</v>
      </c>
      <c r="HO251" s="460" t="str">
        <f t="shared" ref="HO251" si="12589">BG251</f>
        <v>NG</v>
      </c>
      <c r="HP251" s="460">
        <f t="shared" ref="HP251" si="12590">EN251</f>
        <v>0</v>
      </c>
      <c r="HQ251" s="460">
        <f t="shared" ref="HQ251" si="12591">EN252</f>
        <v>0</v>
      </c>
      <c r="HR251" s="462">
        <f t="shared" ref="HR251" si="12592">FA251</f>
        <v>0</v>
      </c>
      <c r="HS251" s="332"/>
    </row>
    <row r="252" spans="1:227" ht="12" customHeight="1">
      <c r="A252" s="489"/>
      <c r="B252" s="487"/>
      <c r="C252" s="475"/>
      <c r="D252" s="485"/>
      <c r="E252" s="483"/>
      <c r="F252" s="317"/>
      <c r="G252" s="317"/>
      <c r="H252" s="317"/>
      <c r="I252" s="317"/>
      <c r="J252" s="316"/>
      <c r="K252" s="481"/>
      <c r="L252" s="77"/>
      <c r="M252" s="77"/>
      <c r="N252" s="471"/>
      <c r="O252" s="475"/>
      <c r="P252" s="77"/>
      <c r="Q252" s="77"/>
      <c r="R252" s="471"/>
      <c r="S252" s="475"/>
      <c r="T252" s="77"/>
      <c r="U252" s="77"/>
      <c r="V252" s="471"/>
      <c r="W252" s="473"/>
      <c r="X252" s="77"/>
      <c r="Y252" s="77"/>
      <c r="Z252" s="471"/>
      <c r="AA252" s="477"/>
      <c r="AB252" s="80"/>
      <c r="AC252" s="80"/>
      <c r="AD252" s="471"/>
      <c r="AE252" s="473"/>
      <c r="AF252" s="77"/>
      <c r="AG252" s="77"/>
      <c r="AH252" s="471"/>
      <c r="AI252" s="473"/>
      <c r="AJ252" s="77"/>
      <c r="AK252" s="77"/>
      <c r="AL252" s="471"/>
      <c r="AM252" s="477"/>
      <c r="AN252" s="80"/>
      <c r="AO252" s="80"/>
      <c r="AP252" s="471"/>
      <c r="AQ252" s="473"/>
      <c r="AR252" s="77"/>
      <c r="AS252" s="77"/>
      <c r="AT252" s="471"/>
      <c r="AU252" s="473"/>
      <c r="AV252" s="77"/>
      <c r="AW252" s="77"/>
      <c r="AX252" s="471"/>
      <c r="AY252" s="477"/>
      <c r="AZ252" s="80"/>
      <c r="BA252" s="80"/>
      <c r="BB252" s="471"/>
      <c r="BC252" s="475"/>
      <c r="BD252" s="77"/>
      <c r="BE252" s="77"/>
      <c r="BF252" s="471"/>
      <c r="BG252" s="473"/>
      <c r="BH252" s="77"/>
      <c r="BI252" s="77"/>
      <c r="BJ252" s="471"/>
      <c r="BK252" s="477"/>
      <c r="BL252" s="80"/>
      <c r="BM252" s="80"/>
      <c r="BN252" s="471"/>
      <c r="BO252" s="475"/>
      <c r="BP252" s="77"/>
      <c r="BQ252" s="77"/>
      <c r="BR252" s="471"/>
      <c r="BS252" s="473"/>
      <c r="BT252" s="77"/>
      <c r="BU252" s="77"/>
      <c r="BV252" s="471"/>
      <c r="BW252" s="469"/>
      <c r="BX252" s="467"/>
      <c r="BY252" s="490"/>
      <c r="CA252" s="19">
        <f t="shared" ref="CA252" si="12593">IF(AND($N251=1,$M252&lt;&gt;$BZ$7),1,0)</f>
        <v>0</v>
      </c>
      <c r="CB252" s="19">
        <f t="shared" ref="CB252" si="12594">IF(AND($R251=1,$Q252&lt;&gt;$BZ$7),1,0)</f>
        <v>0</v>
      </c>
      <c r="CC252" s="19">
        <f t="shared" ref="CC252" si="12595">IF(AND($V251=1,$U252&lt;&gt;$BZ$7),1,0)</f>
        <v>0</v>
      </c>
      <c r="CD252" s="19">
        <f t="shared" ref="CD252" si="12596">IF(AND($Z251=1,$Y252&lt;&gt;$BZ$7),1,0)</f>
        <v>0</v>
      </c>
      <c r="CE252" s="19">
        <f t="shared" ref="CE252" si="12597">IF(AND($AH251=1,$AG252&lt;&gt;$BZ$7),1,0)</f>
        <v>0</v>
      </c>
      <c r="CF252" s="19">
        <f t="shared" ref="CF252" si="12598">IF(AND($AL251=1,$AK252&lt;&gt;$BZ$7),1,0)</f>
        <v>0</v>
      </c>
      <c r="CG252" s="19">
        <f t="shared" ref="CG252" si="12599">IF(AND($AT251=1,$AS252&lt;&gt;$BZ$7),1,0)</f>
        <v>0</v>
      </c>
      <c r="CH252" s="19">
        <f t="shared" ref="CH252" si="12600">IF(AND($AX251=1,$AW252&lt;&gt;$BZ$7),1,0)</f>
        <v>0</v>
      </c>
      <c r="CI252" s="19">
        <f t="shared" ref="CI252" si="12601">IF(AND($BF251=1,$BE252&lt;&gt;$BZ$7),1,0)</f>
        <v>0</v>
      </c>
      <c r="CJ252" s="19">
        <f t="shared" ref="CJ252" si="12602">IF(AND($BJ251=1,$BI252&lt;&gt;$BZ$7),1,0)</f>
        <v>0</v>
      </c>
      <c r="CK252" s="19">
        <f t="shared" ref="CK252" si="12603">IF(AND($BR251=1,$BQ252&lt;&gt;$BZ$7),1,0)</f>
        <v>0</v>
      </c>
      <c r="CL252" s="19">
        <f t="shared" ref="CL252" si="12604">IF(AND($BV251=1,$BU252&lt;&gt;$BZ$7),1,0)</f>
        <v>0</v>
      </c>
      <c r="CO252" s="19">
        <f>IF(AND($M252&lt;&gt;$CN$7,$M252&lt;=$CN$6),1,0)</f>
        <v>0</v>
      </c>
      <c r="CP252" s="19">
        <f>IF(AND($Q252&lt;&gt;$CN$7,$Q252&lt;=$CN$6),1,0)</f>
        <v>0</v>
      </c>
      <c r="CQ252" s="19">
        <f>IF(AND($U252&lt;&gt;$CN$7,$U252&lt;=$CN$6),1,0)</f>
        <v>0</v>
      </c>
      <c r="CR252" s="19">
        <f>IF(AND($Y252&lt;&gt;$CN$7,$Y252&lt;=$CN$6),1,0)</f>
        <v>0</v>
      </c>
      <c r="CS252" s="19">
        <f>IF(AND($AG252&lt;&gt;$CN$7,$AG252&lt;=$CN$6),1,0)</f>
        <v>0</v>
      </c>
      <c r="CT252" s="19">
        <f>IF(AND($AK252&lt;&gt;$CN$7,$AK252&lt;=$CN$6),1,0)</f>
        <v>0</v>
      </c>
      <c r="CU252" s="19">
        <f>IF(AND($AS252&lt;&gt;$CN$7,$AS252&lt;=$CN$6),1,0)</f>
        <v>0</v>
      </c>
      <c r="CV252" s="19">
        <f>IF(AND($AW252&lt;&gt;$CN$7,$AW252&lt;=$CN$6),1,0)</f>
        <v>0</v>
      </c>
      <c r="CW252" s="19">
        <f>IF(AND($BE252&lt;&gt;$CN$7,$BE252&lt;=$CN$6),1,0)</f>
        <v>0</v>
      </c>
      <c r="CX252" s="19">
        <f>IF(AND($BI252&lt;&gt;$CN$7,$BI252&lt;=$CN$6),1,0)</f>
        <v>0</v>
      </c>
      <c r="CY252" s="19">
        <f>IF(AND($BQ252&lt;&gt;$CN$7,$BQ252&lt;=$CN$6),1,0)</f>
        <v>0</v>
      </c>
      <c r="CZ252" s="19">
        <f>IF(AND($BU252&lt;&gt;$CN$7,$BU252&lt;=$CN$6),1,0)</f>
        <v>0</v>
      </c>
      <c r="DC252" s="19">
        <f>IF($N251=1,1,0)</f>
        <v>0</v>
      </c>
      <c r="DD252" s="19">
        <f>IF($R251=1,1,0)</f>
        <v>0</v>
      </c>
      <c r="DE252" s="19">
        <f>IF($V251=1,1,0)</f>
        <v>0</v>
      </c>
      <c r="DF252" s="19">
        <f>IF($Z251=1,1,0)</f>
        <v>0</v>
      </c>
      <c r="DG252" s="19">
        <f>IF($AH251=1,1,0)</f>
        <v>0</v>
      </c>
      <c r="DH252" s="19">
        <f>IF($AL251=1,1,0)</f>
        <v>0</v>
      </c>
      <c r="DI252" s="19">
        <f>IF($AT251=1,1,0)</f>
        <v>0</v>
      </c>
      <c r="DJ252" s="19">
        <f>IF($AX251=1,1,0)</f>
        <v>0</v>
      </c>
      <c r="DK252" s="19">
        <f>IF($BF251=1,1,0)</f>
        <v>0</v>
      </c>
      <c r="DL252" s="19">
        <f>IF($BJ251=1,1,0)</f>
        <v>0</v>
      </c>
      <c r="DM252" s="19">
        <f>IF($BR251=1,1,0)</f>
        <v>0</v>
      </c>
      <c r="DN252" s="19">
        <f>IF($BV251=1,1,0)</f>
        <v>0</v>
      </c>
      <c r="DQ252" s="19">
        <f t="shared" ref="DQ252" si="12605">IF($N251=1,1,0)</f>
        <v>0</v>
      </c>
      <c r="DR252" s="19">
        <f t="shared" ref="DR252" si="12606">IF($R251=1,1,0)</f>
        <v>0</v>
      </c>
      <c r="DS252" s="19">
        <f t="shared" ref="DS252" si="12607">IF($V251=1,1,0)</f>
        <v>0</v>
      </c>
      <c r="DT252" s="19">
        <f t="shared" ref="DT252" si="12608">IF($Z251=1,1,0)</f>
        <v>0</v>
      </c>
      <c r="DU252" s="19">
        <f t="shared" ref="DU252" si="12609">IF($AH251=1,1,0)</f>
        <v>0</v>
      </c>
      <c r="DV252" s="19">
        <f t="shared" ref="DV252" si="12610">IF($AL251=1,1,0)</f>
        <v>0</v>
      </c>
      <c r="DW252" s="19">
        <f t="shared" ref="DW252" si="12611">IF($AT251=1,1,0)</f>
        <v>0</v>
      </c>
      <c r="DX252" s="19">
        <f t="shared" ref="DX252" si="12612">IF($AX251=1,1,0)</f>
        <v>0</v>
      </c>
      <c r="DY252" s="19">
        <f t="shared" ref="DY252" si="12613">IF($BF251=1,1,0)</f>
        <v>0</v>
      </c>
      <c r="DZ252" s="19">
        <f t="shared" ref="DZ252" si="12614">IF($BJ251=1,1,0)</f>
        <v>0</v>
      </c>
      <c r="EA252" s="19">
        <f t="shared" ref="EA252" si="12615">IF($BR251=1,1,0)</f>
        <v>0</v>
      </c>
      <c r="EB252" s="19">
        <f t="shared" ref="EB252" si="12616">IF($BV251=1,1,0)</f>
        <v>0</v>
      </c>
      <c r="EE252" s="329">
        <f>N251*$FU252*週間進捗報告書!$G$9</f>
        <v>0</v>
      </c>
      <c r="EF252" s="329">
        <f>R251*$FV252*週間進捗報告書!$G$10</f>
        <v>0</v>
      </c>
      <c r="EG252" s="329">
        <f>V251*$FW252*週間進捗報告書!$G$11</f>
        <v>0</v>
      </c>
      <c r="EH252" s="329">
        <f>Z251*$FX252*週間進捗報告書!$G$12</f>
        <v>0</v>
      </c>
      <c r="EI252" s="329">
        <f>AH251*$FY252*週間進捗報告書!$G$13</f>
        <v>0</v>
      </c>
      <c r="EJ252" s="329">
        <f>AL251*$FZ252*週間進捗報告書!$G$14</f>
        <v>0</v>
      </c>
      <c r="EK252" s="329">
        <f>AT251*$GA252*週間進捗報告書!$G$15</f>
        <v>0</v>
      </c>
      <c r="EL252" s="329">
        <f>AX251*$GB252*週間進捗報告書!$G$16</f>
        <v>0</v>
      </c>
      <c r="EM252" s="329">
        <f>BF251*$GC252*週間進捗報告書!$G$17</f>
        <v>0</v>
      </c>
      <c r="EN252" s="329">
        <f>BJ251*$GD252*週間進捗報告書!$G$18</f>
        <v>0</v>
      </c>
      <c r="EO252" s="329">
        <f>BR251*$GE252*週間進捗報告書!$G$19</f>
        <v>0</v>
      </c>
      <c r="EP252" s="329">
        <f>BV251*$GF252*週間進捗報告書!$G$20</f>
        <v>0</v>
      </c>
      <c r="ER252" s="547"/>
      <c r="ES252" s="547"/>
      <c r="ET252" s="547"/>
      <c r="EU252" s="547"/>
      <c r="EV252" s="547"/>
      <c r="EW252" s="547"/>
      <c r="EX252" s="547"/>
      <c r="EY252" s="547"/>
      <c r="EZ252" s="547"/>
      <c r="FA252" s="547"/>
      <c r="FB252" s="547"/>
      <c r="FC252" s="547"/>
      <c r="FD252" s="547"/>
      <c r="FE252" s="332"/>
      <c r="FG252" s="19"/>
      <c r="FH252" s="19"/>
      <c r="FI252" s="19"/>
      <c r="FJ252" s="19"/>
      <c r="FK252" s="19"/>
      <c r="FL252" s="19"/>
      <c r="FM252" s="19"/>
      <c r="FN252" s="19"/>
      <c r="FO252" s="19"/>
      <c r="FP252" s="19"/>
      <c r="FQ252" s="19"/>
      <c r="FR252" s="19"/>
      <c r="FU252" s="295">
        <f t="shared" ref="FU252" si="12617">FU251</f>
        <v>0</v>
      </c>
      <c r="FV252" s="295">
        <f t="shared" ref="FV252" si="12618">FV251</f>
        <v>0</v>
      </c>
      <c r="FW252" s="295">
        <f t="shared" ref="FW252" si="12619">FW251</f>
        <v>0</v>
      </c>
      <c r="FX252" s="295">
        <f t="shared" ref="FX252" si="12620">FX251</f>
        <v>0</v>
      </c>
      <c r="FY252" s="295">
        <f t="shared" ref="FY252" si="12621">FY251</f>
        <v>0</v>
      </c>
      <c r="FZ252" s="295">
        <f t="shared" ref="FZ252" si="12622">FZ251</f>
        <v>0</v>
      </c>
      <c r="GA252" s="295">
        <f t="shared" ref="GA252" si="12623">GA251</f>
        <v>0</v>
      </c>
      <c r="GB252" s="295">
        <f t="shared" ref="GB252" si="12624">GB251</f>
        <v>0</v>
      </c>
      <c r="GC252" s="295">
        <f t="shared" ref="GC252" si="12625">GC251</f>
        <v>0</v>
      </c>
      <c r="GD252" s="295">
        <f t="shared" ref="GD252" si="12626">GD251</f>
        <v>0</v>
      </c>
      <c r="GE252" s="295">
        <f t="shared" ref="GE252" si="12627">GE251</f>
        <v>0</v>
      </c>
      <c r="GF252" s="295">
        <f t="shared" ref="GF252" si="12628">GF251</f>
        <v>0</v>
      </c>
      <c r="GG252" s="295" t="e">
        <f t="shared" ref="GG252" si="12629">GG251</f>
        <v>#N/A</v>
      </c>
      <c r="GH252" s="2" t="e">
        <f>INDEX(リスト!$V:$V,MATCH(中日程計画表!$D251,リスト!$D:$D,0))</f>
        <v>#N/A</v>
      </c>
      <c r="GI252" s="2" t="e">
        <f>INDEX(リスト!$A:$A,MATCH(中日程計画表!$D251,リスト!$D:$D,0))</f>
        <v>#N/A</v>
      </c>
      <c r="GJ252" s="2" t="e">
        <f>INDEX(リスト!$U:$U,MATCH(中日程計画表!$D251,リスト!$D:$D,0))</f>
        <v>#N/A</v>
      </c>
      <c r="GK252" s="5" t="e">
        <f>INDEX(リスト!$W:$W,MATCH(中日程計画表!$D251,リスト!$D:$D,0))</f>
        <v>#N/A</v>
      </c>
      <c r="GL252" s="2" t="s">
        <v>201</v>
      </c>
      <c r="GM252" s="296">
        <f t="shared" ref="GM252" si="12630">GM251</f>
        <v>0</v>
      </c>
      <c r="GN252" s="296">
        <f t="shared" ref="GN252" si="12631">GN251</f>
        <v>0</v>
      </c>
      <c r="GU252" s="461"/>
      <c r="GV252" s="460"/>
      <c r="GW252" s="460"/>
      <c r="GX252" s="461"/>
      <c r="GY252" s="461"/>
      <c r="GZ252" s="460"/>
      <c r="HA252" s="460"/>
      <c r="HB252" s="461"/>
      <c r="HC252" s="461"/>
      <c r="HD252" s="460"/>
      <c r="HE252" s="460"/>
      <c r="HF252" s="461"/>
      <c r="HG252" s="461"/>
      <c r="HH252" s="460"/>
      <c r="HI252" s="460"/>
      <c r="HJ252" s="461"/>
      <c r="HK252" s="461"/>
      <c r="HL252" s="460"/>
      <c r="HM252" s="460"/>
      <c r="HN252" s="461"/>
      <c r="HO252" s="461"/>
      <c r="HP252" s="460"/>
      <c r="HQ252" s="460"/>
      <c r="HR252" s="461"/>
      <c r="HS252" s="4"/>
    </row>
    <row r="253" spans="1:227" ht="12" customHeight="1">
      <c r="A253" s="488" t="str">
        <f t="shared" ref="A253" ca="1" si="12632">INDIRECT("リスト!A"&amp;B253+6)</f>
        <v/>
      </c>
      <c r="B253" s="486">
        <f t="shared" ref="B253" si="12633">ROUNDDOWN((ROW()-6)/2,0)+1</f>
        <v>124</v>
      </c>
      <c r="C253" s="474" t="str">
        <f>機能グループ名</f>
        <v/>
      </c>
      <c r="D253" s="484">
        <f>機能ID</f>
        <v>0</v>
      </c>
      <c r="E253" s="482">
        <f>機能名</f>
        <v>0</v>
      </c>
      <c r="F253" s="315"/>
      <c r="G253" s="315"/>
      <c r="H253" s="315"/>
      <c r="I253" s="315"/>
      <c r="J253" s="316"/>
      <c r="K253" s="480" t="str">
        <f>担当者_SR</f>
        <v>NG</v>
      </c>
      <c r="L253" s="76"/>
      <c r="M253" s="76"/>
      <c r="N253" s="470"/>
      <c r="O253" s="474" t="str">
        <f>担当者_SRR</f>
        <v>NG</v>
      </c>
      <c r="P253" s="76"/>
      <c r="Q253" s="76"/>
      <c r="R253" s="470"/>
      <c r="S253" s="474" t="str">
        <f>担当者_DS</f>
        <v>NG</v>
      </c>
      <c r="T253" s="76"/>
      <c r="U253" s="76"/>
      <c r="V253" s="470"/>
      <c r="W253" s="472" t="str">
        <f>担当者_DSR</f>
        <v>NG</v>
      </c>
      <c r="X253" s="76"/>
      <c r="Y253" s="76"/>
      <c r="Z253" s="470"/>
      <c r="AA253" s="476"/>
      <c r="AB253" s="79"/>
      <c r="AC253" s="79"/>
      <c r="AD253" s="470">
        <f>IF(AC254 &lt;&gt; "",1,0)</f>
        <v>0</v>
      </c>
      <c r="AE253" s="472" t="str">
        <f>担当者_CD</f>
        <v>NG</v>
      </c>
      <c r="AF253" s="76"/>
      <c r="AG253" s="76"/>
      <c r="AH253" s="470"/>
      <c r="AI253" s="472" t="str">
        <f>担当者_DD</f>
        <v>NG</v>
      </c>
      <c r="AJ253" s="76"/>
      <c r="AK253" s="76"/>
      <c r="AL253" s="470"/>
      <c r="AM253" s="476"/>
      <c r="AN253" s="79"/>
      <c r="AO253" s="79"/>
      <c r="AP253" s="470">
        <f>IF(AO254 &lt;&gt; "",1,0)</f>
        <v>0</v>
      </c>
      <c r="AQ253" s="472" t="str">
        <f>担当者_MCL</f>
        <v>NG</v>
      </c>
      <c r="AR253" s="76"/>
      <c r="AS253" s="76"/>
      <c r="AT253" s="470"/>
      <c r="AU253" s="472" t="str">
        <f>担当者_MCLR</f>
        <v>NG</v>
      </c>
      <c r="AV253" s="76"/>
      <c r="AW253" s="76"/>
      <c r="AX253" s="470"/>
      <c r="AY253" s="476"/>
      <c r="AZ253" s="79"/>
      <c r="BA253" s="79"/>
      <c r="BB253" s="470">
        <f>IF(BA254 &lt;&gt; "",1,0)</f>
        <v>0</v>
      </c>
      <c r="BC253" s="474" t="str">
        <f>担当者_MT</f>
        <v>NG</v>
      </c>
      <c r="BD253" s="76"/>
      <c r="BE253" s="76"/>
      <c r="BF253" s="470"/>
      <c r="BG253" s="472" t="str">
        <f>担当者_M検</f>
        <v>NG</v>
      </c>
      <c r="BH253" s="76"/>
      <c r="BI253" s="76"/>
      <c r="BJ253" s="470"/>
      <c r="BK253" s="476"/>
      <c r="BL253" s="79"/>
      <c r="BM253" s="79"/>
      <c r="BN253" s="470">
        <v>0</v>
      </c>
      <c r="BO253" s="474" t="str">
        <f>担当者_モテ</f>
        <v>NG</v>
      </c>
      <c r="BP253" s="76"/>
      <c r="BQ253" s="76"/>
      <c r="BR253" s="470"/>
      <c r="BS253" s="472" t="str">
        <f>担当者_モテR</f>
        <v>NG</v>
      </c>
      <c r="BT253" s="76"/>
      <c r="BU253" s="76"/>
      <c r="BV253" s="470"/>
      <c r="BW253" s="468">
        <f t="shared" ref="BW253" si="12634">IFERROR(SUM(IF(K253&lt;&gt;"NG",N253*K$1,0),IF(O253&lt;&gt;"NG",R253*O$1,0),IF(S253&lt;&gt;"NG",V253*S$1,0),IF(W253&lt;&gt;"NG",Z253*W$1,0),IF(AA253&lt;&gt;"NG",AD253*AA$1,0),IF(AE253&lt;&gt;"NG",AH253*AE$1,0),IF(AI253&lt;&gt;"NG",AL253*AI$1,0),IF(AM253&lt;&gt;"NG",AP253*AM$1,0),IF(AQ253&lt;&gt;"NG",AT253*AQ$1,0),IF(AU253&lt;&gt;"NG",AX253*AU$1,0),IF(AY253&lt;&gt;"NG",BB253*AY$1,0),IF(BC253&lt;&gt;"NG",BF253*BC$1,0),IF(BG253&lt;&gt;"NG",BJ253*BG$1,0),IF(BK253&lt;&gt;"NG",BN253*BK$1,0),IF(BO253&lt;&gt;"NG",BR253*BO$1,0),IF(BS253&lt;&gt;"NG",BV253*BS$1,0))/SUM(IF(K253&lt;&gt;"NG",K$1,0),IF(O253&lt;&gt;"NG",O$1,0),IF(S253&lt;&gt;"NG",S$1,0),IF(W253&lt;&gt;"NG",W$1,0),IF(AA253&lt;&gt;"NG",AA$1,0),IF(AE253&lt;&gt;"NG",AE$1,0),IF(AI253&lt;&gt;"NG",AI$1,0),IF(AM253&lt;&gt;"NG",AM$1,0),IF(AQ253&lt;&gt;"NG",AQ$1,0),IF(AU253&lt;&gt;"NG",AU$1,0),IF(AY253&lt;&gt;"NG",AY$1,0),IF(BC253&lt;&gt;"NG",BC$1,0),IF(BG253&lt;&gt;"NG",BG$1,0),IF(BK253&lt;&gt;"NG",BK$1,0),IF(BO253&lt;&gt;"NG",BO$1,0),IF(BS253&lt;&gt;"NG",BS$1,0)),0)</f>
        <v>0</v>
      </c>
      <c r="BX253" s="466"/>
      <c r="BY253" s="490"/>
      <c r="BZ253" s="5"/>
      <c r="CA253" s="32">
        <f t="shared" ref="CA253" si="12635">IF(AND($M253&lt;&gt;$BZ$5,$M253&lt;=$BZ$6,$M253&lt;&gt;$BZ$7),1,0)</f>
        <v>0</v>
      </c>
      <c r="CB253" s="32">
        <f t="shared" ref="CB253" si="12636">IF(AND($Q253&lt;&gt;$BZ$5,$Q253&lt;=$BZ$6,$Q253&lt;&gt;$BZ$7),1,0)</f>
        <v>0</v>
      </c>
      <c r="CC253" s="32">
        <f t="shared" ref="CC253" si="12637">IF(AND($U253&lt;&gt;$BZ$5,$U253&lt;=$BZ$6,$U253&lt;&gt;$BZ$7),1,0)</f>
        <v>0</v>
      </c>
      <c r="CD253" s="32">
        <f t="shared" ref="CD253" si="12638">IF(AND($Y253&lt;&gt;$BZ$5,$Y253&lt;=$BZ$6,$Y253&lt;&gt;$BZ$7),1,0)</f>
        <v>0</v>
      </c>
      <c r="CE253" s="32">
        <f t="shared" ref="CE253" si="12639">IF(AND($AG253&lt;&gt;$BZ$5,$AG253&lt;=$BZ$6,$AG253&lt;&gt;$BZ$7),1,0)</f>
        <v>0</v>
      </c>
      <c r="CF253" s="32">
        <f t="shared" ref="CF253" si="12640">IF(AND($AK253&lt;&gt;$BZ$5,$AK253&lt;=$BZ$6,$AK253&lt;&gt;$BZ$7),1,0)</f>
        <v>0</v>
      </c>
      <c r="CG253" s="32">
        <f t="shared" ref="CG253" si="12641">IF(AND($AS253&lt;&gt;$BZ$5,$AS253&lt;=$BZ$6,$AS253&lt;&gt;$BZ$7),1,0)</f>
        <v>0</v>
      </c>
      <c r="CH253" s="32">
        <f t="shared" ref="CH253" si="12642">IF(AND($AW253&lt;&gt;$BZ$5,$AW253&lt;=$BZ$6,$AW253&lt;&gt;$BZ$7),1,0)</f>
        <v>0</v>
      </c>
      <c r="CI253" s="32">
        <f t="shared" ref="CI253" si="12643">IF(AND($BE253&lt;&gt;$BZ$5,$BE253&lt;=$BZ$6,$BE253&lt;&gt;$BZ$7),1,0)</f>
        <v>0</v>
      </c>
      <c r="CJ253" s="32">
        <f t="shared" ref="CJ253" si="12644">IF(AND($BI253&lt;&gt;$BZ$5,$BI253&lt;=$BZ$6,$BI253&lt;&gt;$BZ$7),1,0)</f>
        <v>0</v>
      </c>
      <c r="CK253" s="32">
        <f t="shared" ref="CK253" si="12645">IF(AND($BQ253&lt;&gt;$BZ$5,$BQ253&lt;=$BZ$6,$BQ253&lt;&gt;$BZ$7),1,0)</f>
        <v>0</v>
      </c>
      <c r="CL253" s="32">
        <f t="shared" ref="CL253" si="12646">IF(AND($BU253&lt;&gt;$BZ$5,$BU253&lt;=$BZ$6,$BU253&lt;&gt;$BZ$7),1,0)</f>
        <v>0</v>
      </c>
      <c r="CO253" s="32">
        <f>IF(AND($M253&lt;&gt;$CN$5,$M253&lt;=$CN$6,$M253&lt;&gt;$CN$7),1,0)</f>
        <v>0</v>
      </c>
      <c r="CP253" s="32">
        <f>IF(AND($Q253&lt;&gt;$CN$5,$Q253&lt;=$CN$6,$Q253&lt;&gt;$CN$7),1,0)</f>
        <v>0</v>
      </c>
      <c r="CQ253" s="32">
        <f>IF(AND($U253&lt;&gt;$CN$5,$U253&lt;=$CN$6,$U253&lt;&gt;$CN$7),1,0)</f>
        <v>0</v>
      </c>
      <c r="CR253" s="32">
        <f>IF(AND($Y253&lt;&gt;$CN$5,$Y253&lt;=$CN$6,$Y253&lt;&gt;$CN$7),1,0)</f>
        <v>0</v>
      </c>
      <c r="CS253" s="32">
        <f>IF(AND($AG253&lt;&gt;$CN$5,$AG253&lt;=$CN$6,$AG253&lt;&gt;$CN$7),1,0)</f>
        <v>0</v>
      </c>
      <c r="CT253" s="32">
        <f>IF(AND($AK253&lt;&gt;$CN$5,$AK253&lt;=$CN$6,$AK253&lt;&gt;$CN$7),1,0)</f>
        <v>0</v>
      </c>
      <c r="CU253" s="32">
        <f>IF(AND($AS253&lt;&gt;$CN$5,$AS253&lt;=$CN$6,$AS253&lt;&gt;$CN$7),1,0)</f>
        <v>0</v>
      </c>
      <c r="CV253" s="32">
        <f>IF(AND($AW253&lt;&gt;$CN$5,$AW253&lt;=$CN$6,$AW253&lt;&gt;$CN$7),1,0)</f>
        <v>0</v>
      </c>
      <c r="CW253" s="32">
        <f>IF(AND($BE253&lt;&gt;$CN$5,$BE253&lt;=$CN$6,$BE253&lt;&gt;$CN$7),1,0)</f>
        <v>0</v>
      </c>
      <c r="CX253" s="32">
        <f>IF(AND($BI253&lt;&gt;$CN$5,$BI253&lt;=$CN$6,$BI253&lt;&gt;$CN$7),1,0)</f>
        <v>0</v>
      </c>
      <c r="CY253" s="32">
        <f>IF(AND($BQ253&lt;&gt;$CN$5,$BQ253&lt;=$CN$6,$BQ253&lt;&gt;$CN$7),1,0)</f>
        <v>0</v>
      </c>
      <c r="CZ253" s="32">
        <f>IF(AND($BU253&lt;&gt;$CN$5,$BU253&lt;=$CN$6,$BU253&lt;&gt;$CN$7),1,0)</f>
        <v>0</v>
      </c>
      <c r="DC253" s="32">
        <f>IF(AND($M253&lt;&gt;$DB$5,$M253&lt;=$DB$6,$M253&lt;&gt;$CN$7),1,0)</f>
        <v>0</v>
      </c>
      <c r="DD253" s="32">
        <f>IF(AND($Q253&lt;&gt;$DB$5,$Q253&lt;=$DB$6,$Q253&lt;&gt;$CN$7),1,0)</f>
        <v>0</v>
      </c>
      <c r="DE253" s="32">
        <f>IF(AND($U253&lt;&gt;$DB$5,$U253&lt;=$DB$6,$U253&lt;&gt;$CN$7),1,0)</f>
        <v>0</v>
      </c>
      <c r="DF253" s="32">
        <f>IF(AND($Y253&lt;&gt;$DB$5,$Y253&lt;=$DB$6,$Y253&lt;&gt;$CN$7),1,0)</f>
        <v>0</v>
      </c>
      <c r="DG253" s="32">
        <f>IF(AND($AG253&lt;&gt;$DB$5,$AG253&lt;=$DB$6,$AG253&lt;&gt;$CN$7),1,0)</f>
        <v>0</v>
      </c>
      <c r="DH253" s="32">
        <f>IF(AND($AK253&lt;&gt;$DB$5,$AK253&lt;=$DB$6,$AK253&lt;&gt;$CN$7),1,0)</f>
        <v>0</v>
      </c>
      <c r="DI253" s="32">
        <f>IF(AND($AS253&lt;&gt;$DB$5,$AS253&lt;=$DB$6,$AS253&lt;&gt;$CN$7),1,0)</f>
        <v>0</v>
      </c>
      <c r="DJ253" s="32">
        <f>IF(AND($AW253&lt;&gt;$DB$5,$AW253&lt;=$DB$6,$AW253&lt;&gt;$CN$7),1,0)</f>
        <v>0</v>
      </c>
      <c r="DK253" s="32">
        <f>IF(AND($BE253&lt;&gt;$DB$5,$BE253&lt;=$DB$6,$BE253&lt;&gt;$CN$7),1,0)</f>
        <v>0</v>
      </c>
      <c r="DL253" s="32">
        <f>IF(AND($BI253&lt;&gt;$DB$5,$BI253&lt;=$DB$6,$BI253&lt;&gt;$CN$7),1,0)</f>
        <v>0</v>
      </c>
      <c r="DM253" s="32">
        <f>IF(AND($BQ253&lt;&gt;$DB$5,$BQ253&lt;=$DB$6,$BQ253&lt;&gt;$CN$7),1,0)</f>
        <v>0</v>
      </c>
      <c r="DN253" s="32">
        <f>IF(AND($BU253&lt;&gt;$DB$5,$BU253&lt;=$DB$6,$BU253&lt;&gt;$CN$7),1,0)</f>
        <v>0</v>
      </c>
      <c r="DQ253" s="32">
        <f t="shared" ref="DQ253" si="12647">IF(AND($M253&lt;&gt;$DP$5,$M253&lt;=$DP$6,$M253&lt;&gt;$CN$7),1,0)</f>
        <v>0</v>
      </c>
      <c r="DR253" s="32">
        <f t="shared" ref="DR253" si="12648">IF(AND($Q253&lt;&gt;$DP$5,$Q253&lt;=$DP$6,$Q253&lt;&gt;$CN$7),1,0)</f>
        <v>0</v>
      </c>
      <c r="DS253" s="32">
        <f t="shared" ref="DS253" si="12649">IF(AND($U253&lt;&gt;$DP$5,$U253&lt;=$DP$6,$U253&lt;&gt;$CN$7),1,0)</f>
        <v>0</v>
      </c>
      <c r="DT253" s="32">
        <f t="shared" ref="DT253" si="12650">IF(AND($Y253&lt;&gt;$DP$5,$Y253&lt;=$DP$6,$Y253&lt;&gt;$CN$7),1,0)</f>
        <v>0</v>
      </c>
      <c r="DU253" s="32">
        <f t="shared" ref="DU253" si="12651">IF(AND($AG253&lt;&gt;$DP$5,$AG253&lt;=$DP$6,$AG253&lt;&gt;$CN$7),1,0)</f>
        <v>0</v>
      </c>
      <c r="DV253" s="32">
        <f t="shared" ref="DV253" si="12652">IF(AND($AK253&lt;&gt;$DP$5,$AK253&lt;=$DP$6,$AK253&lt;&gt;$CN$7),1,0)</f>
        <v>0</v>
      </c>
      <c r="DW253" s="32">
        <f t="shared" ref="DW253" si="12653">IF(AND($AS253&lt;&gt;$DP$5,$AS253&lt;=$DP$6,$AS253&lt;&gt;$CN$7),1,0)</f>
        <v>0</v>
      </c>
      <c r="DX253" s="32">
        <f t="shared" ref="DX253" si="12654">IF(AND($AW253&lt;&gt;$DP$5,$AW253&lt;=$DP$6,$AW253&lt;&gt;$CN$7),1,0)</f>
        <v>0</v>
      </c>
      <c r="DY253" s="32">
        <f t="shared" ref="DY253" si="12655">IF(AND($BE253&lt;&gt;$DP$5,$BE253&lt;=$DP$6,$BE253&lt;&gt;$CN$7),1,0)</f>
        <v>0</v>
      </c>
      <c r="DZ253" s="32">
        <f t="shared" ref="DZ253" si="12656">IF(AND($BI253&lt;&gt;$DP$5,$BI253&lt;=$DP$6,$BI253&lt;&gt;$CN$7),1,0)</f>
        <v>0</v>
      </c>
      <c r="EA253" s="32">
        <f t="shared" ref="EA253" si="12657">IF(AND($BQ253&lt;&gt;$DP$5,$BQ253&lt;=$DP$6,$BQ253&lt;&gt;$CN$7),1,0)</f>
        <v>0</v>
      </c>
      <c r="EB253" s="32">
        <f t="shared" ref="EB253" si="12658">IF(AND($BU253&lt;&gt;$DP$5,$BU253&lt;=$DP$6,$BU253&lt;&gt;$CN$7),1,0)</f>
        <v>0</v>
      </c>
      <c r="EE253" s="328">
        <f>IF(M253&lt;&gt;"",IF(M253&lt;=$ED$6,1,IF(L253&gt;$ED$6,0,NETWORKDAYS(L253,$ED$6,祭日リスト)/NETWORKDAYS(L253,M253,祭日リスト)))*$GG253*週間進捗報告書!$G$9,0)</f>
        <v>0</v>
      </c>
      <c r="EF253" s="328">
        <f>IF(Q253&lt;&gt;"",IF(Q253&lt;=$ED$6,1,IF(P253&gt;$ED$6,0,NETWORKDAYS(P253,$ED$6,祭日リスト)/NETWORKDAYS(P253,Q253,祭日リスト)))*$GG253*週間進捗報告書!$G$10,0)</f>
        <v>0</v>
      </c>
      <c r="EG253" s="328">
        <f>IF(U253&lt;&gt;"",IF(U253&lt;=$ED$6,1,IF(T253&gt;$ED$6,0,NETWORKDAYS(T253,$ED$6,祭日リスト)/NETWORKDAYS(T253,U253,祭日リスト)))*$GG253*週間進捗報告書!$G$11,0)</f>
        <v>0</v>
      </c>
      <c r="EH253" s="328">
        <f>IF(Y253&lt;&gt;"",IF(Y253&lt;=$ED$6,1,IF(X253&gt;$ED$6,0,NETWORKDAYS(X253,$ED$6,祭日リスト)/NETWORKDAYS(X253,Y253,祭日リスト)))*$GG253*週間進捗報告書!$G$12,0)</f>
        <v>0</v>
      </c>
      <c r="EI253" s="328">
        <f>IF(AG253&lt;&gt;"",IF(AG253&lt;=$ED$6,1,IF(AF253&gt;$ED$6,0,NETWORKDAYS(AF253,$ED$6,祭日リスト)/NETWORKDAYS(AF253,AG253,祭日リスト)))*$GG253*週間進捗報告書!$G$13,0)</f>
        <v>0</v>
      </c>
      <c r="EJ253" s="328">
        <f>IF(AK253&lt;&gt;"",IF(AK253&lt;=$ED$6,1,IF(AJ253&gt;$ED$6,0,NETWORKDAYS(AJ253,$ED$6,祭日リスト)/NETWORKDAYS(AJ253,AK253,祭日リスト)))*$GG253*週間進捗報告書!$G$14,0)</f>
        <v>0</v>
      </c>
      <c r="EK253" s="328">
        <f>IF(AS253&lt;&gt;"",IF(AS253&lt;=$ED$6,1,IF(AR253&gt;$ED$6,0,NETWORKDAYS(AR253,$ED$6,祭日リスト)/NETWORKDAYS(AR253,AS253,祭日リスト)))*$GG253*週間進捗報告書!$G$15,0)</f>
        <v>0</v>
      </c>
      <c r="EL253" s="328">
        <f>IF(AW253&lt;&gt;"",IF(AW253&lt;=$ED$6,1,IF(AV253&gt;$ED$6,0,NETWORKDAYS(AV253,$ED$6,祭日リスト)/NETWORKDAYS(AV253,AW253,祭日リスト)))*$GG253*週間進捗報告書!$G$16,0)</f>
        <v>0</v>
      </c>
      <c r="EM253" s="328">
        <f>IF(BE253&lt;&gt;"",IF(BE253&lt;=$ED$6,1,IF(BD253&gt;$ED$6,0,NETWORKDAYS(BD253,$ED$6,祭日リスト)/NETWORKDAYS(BD253,BE253,祭日リスト)))*$GG253*週間進捗報告書!$G$17,0)</f>
        <v>0</v>
      </c>
      <c r="EN253" s="328">
        <f>IF(BI253&lt;&gt;"",IF(BI253&lt;=$ED$6,1,IF(BH253&gt;$ED$6,0,NETWORKDAYS(BH253,$ED$6,祭日リスト)/NETWORKDAYS(BH253,BI253,祭日リスト)))*$GG253*週間進捗報告書!$G$18,0)</f>
        <v>0</v>
      </c>
      <c r="EO253" s="328">
        <f>IF(BQ253&lt;&gt;"",IF(BQ253&lt;=$ED$6,1,IF(BP253&gt;$ED$6,0,NETWORKDAYS(BP253,$ED$6,祭日リスト)/NETWORKDAYS(BP253,BQ253,祭日リスト)))*$GG253*週間進捗報告書!$G$19,0)</f>
        <v>0</v>
      </c>
      <c r="EP253" s="328">
        <f>IF(BU253&lt;&gt;"",IF(BU253&lt;=$ED$6,1,IF(BT253&gt;$ED$6,0,NETWORKDAYS(BT253,$ED$6,祭日リスト)/NETWORKDAYS(BT253,BU253,祭日リスト)))*$GG253*週間進捗報告書!$G$20,0)</f>
        <v>0</v>
      </c>
      <c r="ER253" s="547">
        <f t="shared" ref="ER253:FC253" si="12659">EE253-EE254</f>
        <v>0</v>
      </c>
      <c r="ES253" s="547">
        <f t="shared" si="12659"/>
        <v>0</v>
      </c>
      <c r="ET253" s="547">
        <f t="shared" si="12659"/>
        <v>0</v>
      </c>
      <c r="EU253" s="547">
        <f t="shared" si="12659"/>
        <v>0</v>
      </c>
      <c r="EV253" s="547">
        <f t="shared" si="12659"/>
        <v>0</v>
      </c>
      <c r="EW253" s="547">
        <f t="shared" si="12659"/>
        <v>0</v>
      </c>
      <c r="EX253" s="547">
        <f t="shared" si="12659"/>
        <v>0</v>
      </c>
      <c r="EY253" s="547">
        <f t="shared" si="12659"/>
        <v>0</v>
      </c>
      <c r="EZ253" s="547">
        <f t="shared" si="12659"/>
        <v>0</v>
      </c>
      <c r="FA253" s="547">
        <f t="shared" si="12659"/>
        <v>0</v>
      </c>
      <c r="FB253" s="547">
        <f t="shared" si="12659"/>
        <v>0</v>
      </c>
      <c r="FC253" s="547">
        <f t="shared" si="12659"/>
        <v>0</v>
      </c>
      <c r="FD253" s="547">
        <f t="shared" ref="FD253" si="12660">SUM(ER253:FC254)</f>
        <v>0</v>
      </c>
      <c r="FE253" s="333"/>
      <c r="FG253" s="32">
        <f>IF(AND($M253&lt;&gt;$FF$7),1,0)</f>
        <v>0</v>
      </c>
      <c r="FH253" s="32">
        <f>IF(AND($Q253&lt;&gt;$FF$7),1,0)</f>
        <v>0</v>
      </c>
      <c r="FI253" s="32">
        <f>IF(AND($U253&lt;&gt;$FF$7),1,0)</f>
        <v>0</v>
      </c>
      <c r="FJ253" s="32">
        <f>IF(AND($Y253&lt;&gt;$FF$7),1,0)</f>
        <v>0</v>
      </c>
      <c r="FK253" s="32">
        <f>IF(AND($AG253&lt;&gt;$FF$7),1,0)</f>
        <v>0</v>
      </c>
      <c r="FL253" s="32">
        <f>IF(AND($AK253&lt;&gt;$FF$7),1,0)</f>
        <v>0</v>
      </c>
      <c r="FM253" s="32">
        <f>IF(AND($AS253&lt;&gt;$FF$7),1,0)</f>
        <v>0</v>
      </c>
      <c r="FN253" s="32">
        <f>IF(AND($AW253&lt;&gt;$FF$7),1,0)</f>
        <v>0</v>
      </c>
      <c r="FO253" s="32">
        <f>IF(AND($BE253&lt;&gt;$FF$7),1,0)</f>
        <v>0</v>
      </c>
      <c r="FP253" s="32">
        <f>IF(AND($BI253&lt;&gt;$FF$7),1,0)</f>
        <v>0</v>
      </c>
      <c r="FQ253" s="32">
        <f>IF(AND($BQ253&lt;&gt;$FF$7),1,0)</f>
        <v>0</v>
      </c>
      <c r="FR253" s="32">
        <f>IF(AND($BU253&lt;&gt;$FF$7),1,0)</f>
        <v>0</v>
      </c>
      <c r="FU253" s="294">
        <f t="shared" ref="FU253" si="12661">IF($K253&lt;&gt;"NG",$GG253,0)</f>
        <v>0</v>
      </c>
      <c r="FV253" s="294">
        <f t="shared" ref="FV253" si="12662">IF($O253&lt;&gt;"NG",$GG253,0)</f>
        <v>0</v>
      </c>
      <c r="FW253" s="294">
        <f t="shared" ref="FW253" si="12663">IF($S253&lt;&gt;"NG",$GG253,0)</f>
        <v>0</v>
      </c>
      <c r="FX253" s="294">
        <f t="shared" ref="FX253" si="12664">IF($W253&lt;&gt;"NG",$GG253,0)</f>
        <v>0</v>
      </c>
      <c r="FY253" s="294">
        <f t="shared" ref="FY253" si="12665">IF($AE253&lt;&gt;"NG",$GG253,0)</f>
        <v>0</v>
      </c>
      <c r="FZ253" s="294">
        <f t="shared" ref="FZ253" si="12666">IF($AI253&lt;&gt;"NG",$GG253,0)</f>
        <v>0</v>
      </c>
      <c r="GA253" s="294">
        <f t="shared" ref="GA253" si="12667">IF($AQ253&lt;&gt;"NG",$GG253,0)</f>
        <v>0</v>
      </c>
      <c r="GB253" s="294">
        <f t="shared" ref="GB253" si="12668">IF($AU253&lt;&gt;"NG",$GG253,0)</f>
        <v>0</v>
      </c>
      <c r="GC253" s="294">
        <f t="shared" ref="GC253" si="12669">IF($BC253&lt;&gt;"NG",$GG253,0)</f>
        <v>0</v>
      </c>
      <c r="GD253" s="294">
        <f t="shared" ref="GD253" si="12670">IF($BG253&lt;&gt;"NG",$GG253,0)</f>
        <v>0</v>
      </c>
      <c r="GE253" s="294">
        <f t="shared" ref="GE253" si="12671">IF($BO253&lt;&gt;"NG",$GG253,0)</f>
        <v>0</v>
      </c>
      <c r="GF253" s="294">
        <f t="shared" ref="GF253" si="12672">IF($BS253&lt;&gt;"NG",$GG253,0)</f>
        <v>0</v>
      </c>
      <c r="GG253" s="294" t="e">
        <f>VLOOKUP($D253,リスト!$D:$S,15,FALSE)</f>
        <v>#N/A</v>
      </c>
      <c r="GH253" s="2" t="e">
        <f>INDEX(リスト!$V:$V,MATCH(中日程計画表!$D253,リスト!$D:$D,0))</f>
        <v>#N/A</v>
      </c>
      <c r="GI253" s="2" t="e">
        <f>INDEX(リスト!$A:$A,MATCH(中日程計画表!$D253,リスト!$D:$D,0))</f>
        <v>#N/A</v>
      </c>
      <c r="GJ253" s="2" t="e">
        <f>INDEX(リスト!$U:$U,MATCH(中日程計画表!$D253,リスト!$D:$D,0))</f>
        <v>#N/A</v>
      </c>
      <c r="GK253" s="5" t="e">
        <f>INDEX(リスト!$W:$W,MATCH(中日程計画表!$D253,リスト!$D:$D,0))</f>
        <v>#N/A</v>
      </c>
      <c r="GL253" s="2" t="s">
        <v>200</v>
      </c>
      <c r="GM253" s="296">
        <f>D253</f>
        <v>0</v>
      </c>
      <c r="GN253" s="296">
        <f>E253</f>
        <v>0</v>
      </c>
      <c r="GU253" s="460" t="str">
        <f t="shared" ref="GU253" si="12673">AE253</f>
        <v>NG</v>
      </c>
      <c r="GV253" s="460">
        <f t="shared" ref="GV253" si="12674">EI253</f>
        <v>0</v>
      </c>
      <c r="GW253" s="460">
        <f t="shared" ref="GW253" si="12675">EI254</f>
        <v>0</v>
      </c>
      <c r="GX253" s="462">
        <f t="shared" ref="GX253" si="12676">EV253</f>
        <v>0</v>
      </c>
      <c r="GY253" s="460" t="str">
        <f t="shared" ref="GY253" si="12677">AI253</f>
        <v>NG</v>
      </c>
      <c r="GZ253" s="460">
        <f t="shared" ref="GZ253" si="12678">EJ253</f>
        <v>0</v>
      </c>
      <c r="HA253" s="460">
        <f t="shared" ref="HA253" si="12679">EJ254</f>
        <v>0</v>
      </c>
      <c r="HB253" s="462">
        <f t="shared" ref="HB253" si="12680">EW253</f>
        <v>0</v>
      </c>
      <c r="HC253" s="460" t="str">
        <f t="shared" ref="HC253" si="12681">AQ253</f>
        <v>NG</v>
      </c>
      <c r="HD253" s="460">
        <f t="shared" ref="HD253" si="12682">EK253</f>
        <v>0</v>
      </c>
      <c r="HE253" s="460">
        <f t="shared" ref="HE253" si="12683">EK254</f>
        <v>0</v>
      </c>
      <c r="HF253" s="462">
        <f t="shared" ref="HF253" si="12684">EX253</f>
        <v>0</v>
      </c>
      <c r="HG253" s="460" t="str">
        <f t="shared" ref="HG253" si="12685">AU253</f>
        <v>NG</v>
      </c>
      <c r="HH253" s="460">
        <f t="shared" ref="HH253" si="12686">EL253</f>
        <v>0</v>
      </c>
      <c r="HI253" s="460">
        <f t="shared" ref="HI253" si="12687">EL254</f>
        <v>0</v>
      </c>
      <c r="HJ253" s="462">
        <f t="shared" ref="HJ253" si="12688">EY253</f>
        <v>0</v>
      </c>
      <c r="HK253" s="460" t="str">
        <f t="shared" ref="HK253" si="12689">BC253</f>
        <v>NG</v>
      </c>
      <c r="HL253" s="460">
        <f t="shared" ref="HL253" si="12690">EM253</f>
        <v>0</v>
      </c>
      <c r="HM253" s="460">
        <f t="shared" ref="HM253" si="12691">EM254</f>
        <v>0</v>
      </c>
      <c r="HN253" s="462">
        <f t="shared" ref="HN253" si="12692">EZ253</f>
        <v>0</v>
      </c>
      <c r="HO253" s="460" t="str">
        <f t="shared" ref="HO253" si="12693">BG253</f>
        <v>NG</v>
      </c>
      <c r="HP253" s="460">
        <f t="shared" ref="HP253" si="12694">EN253</f>
        <v>0</v>
      </c>
      <c r="HQ253" s="460">
        <f t="shared" ref="HQ253" si="12695">EN254</f>
        <v>0</v>
      </c>
      <c r="HR253" s="462">
        <f t="shared" ref="HR253" si="12696">FA253</f>
        <v>0</v>
      </c>
      <c r="HS253" s="332"/>
    </row>
    <row r="254" spans="1:227" ht="12" customHeight="1">
      <c r="A254" s="489"/>
      <c r="B254" s="487"/>
      <c r="C254" s="475"/>
      <c r="D254" s="485"/>
      <c r="E254" s="483"/>
      <c r="F254" s="317"/>
      <c r="G254" s="317"/>
      <c r="H254" s="317"/>
      <c r="I254" s="317"/>
      <c r="J254" s="316"/>
      <c r="K254" s="481"/>
      <c r="L254" s="77"/>
      <c r="M254" s="77"/>
      <c r="N254" s="471"/>
      <c r="O254" s="475"/>
      <c r="P254" s="77"/>
      <c r="Q254" s="77"/>
      <c r="R254" s="471"/>
      <c r="S254" s="475"/>
      <c r="T254" s="77"/>
      <c r="U254" s="77"/>
      <c r="V254" s="471"/>
      <c r="W254" s="473"/>
      <c r="X254" s="77"/>
      <c r="Y254" s="77"/>
      <c r="Z254" s="471"/>
      <c r="AA254" s="477"/>
      <c r="AB254" s="80"/>
      <c r="AC254" s="80"/>
      <c r="AD254" s="471"/>
      <c r="AE254" s="473"/>
      <c r="AF254" s="77"/>
      <c r="AG254" s="77"/>
      <c r="AH254" s="471"/>
      <c r="AI254" s="473"/>
      <c r="AJ254" s="77"/>
      <c r="AK254" s="77"/>
      <c r="AL254" s="471"/>
      <c r="AM254" s="477"/>
      <c r="AN254" s="80"/>
      <c r="AO254" s="80"/>
      <c r="AP254" s="471"/>
      <c r="AQ254" s="473"/>
      <c r="AR254" s="77"/>
      <c r="AS254" s="77"/>
      <c r="AT254" s="471"/>
      <c r="AU254" s="473"/>
      <c r="AV254" s="77"/>
      <c r="AW254" s="77"/>
      <c r="AX254" s="471"/>
      <c r="AY254" s="477"/>
      <c r="AZ254" s="80"/>
      <c r="BA254" s="80"/>
      <c r="BB254" s="471"/>
      <c r="BC254" s="475"/>
      <c r="BD254" s="77"/>
      <c r="BE254" s="77"/>
      <c r="BF254" s="471"/>
      <c r="BG254" s="473"/>
      <c r="BH254" s="77"/>
      <c r="BI254" s="77"/>
      <c r="BJ254" s="471"/>
      <c r="BK254" s="477"/>
      <c r="BL254" s="80"/>
      <c r="BM254" s="80"/>
      <c r="BN254" s="471"/>
      <c r="BO254" s="475"/>
      <c r="BP254" s="77"/>
      <c r="BQ254" s="77"/>
      <c r="BR254" s="471"/>
      <c r="BS254" s="473"/>
      <c r="BT254" s="77"/>
      <c r="BU254" s="77"/>
      <c r="BV254" s="471"/>
      <c r="BW254" s="469"/>
      <c r="BX254" s="467"/>
      <c r="BY254" s="490"/>
      <c r="CA254" s="19">
        <f t="shared" ref="CA254" si="12697">IF(AND($N253=1,$M254&lt;&gt;$BZ$7),1,0)</f>
        <v>0</v>
      </c>
      <c r="CB254" s="19">
        <f t="shared" ref="CB254" si="12698">IF(AND($R253=1,$Q254&lt;&gt;$BZ$7),1,0)</f>
        <v>0</v>
      </c>
      <c r="CC254" s="19">
        <f t="shared" ref="CC254" si="12699">IF(AND($V253=1,$U254&lt;&gt;$BZ$7),1,0)</f>
        <v>0</v>
      </c>
      <c r="CD254" s="19">
        <f t="shared" ref="CD254" si="12700">IF(AND($Z253=1,$Y254&lt;&gt;$BZ$7),1,0)</f>
        <v>0</v>
      </c>
      <c r="CE254" s="19">
        <f t="shared" ref="CE254" si="12701">IF(AND($AH253=1,$AG254&lt;&gt;$BZ$7),1,0)</f>
        <v>0</v>
      </c>
      <c r="CF254" s="19">
        <f t="shared" ref="CF254" si="12702">IF(AND($AL253=1,$AK254&lt;&gt;$BZ$7),1,0)</f>
        <v>0</v>
      </c>
      <c r="CG254" s="19">
        <f t="shared" ref="CG254" si="12703">IF(AND($AT253=1,$AS254&lt;&gt;$BZ$7),1,0)</f>
        <v>0</v>
      </c>
      <c r="CH254" s="19">
        <f t="shared" ref="CH254" si="12704">IF(AND($AX253=1,$AW254&lt;&gt;$BZ$7),1,0)</f>
        <v>0</v>
      </c>
      <c r="CI254" s="19">
        <f t="shared" ref="CI254" si="12705">IF(AND($BF253=1,$BE254&lt;&gt;$BZ$7),1,0)</f>
        <v>0</v>
      </c>
      <c r="CJ254" s="19">
        <f t="shared" ref="CJ254" si="12706">IF(AND($BJ253=1,$BI254&lt;&gt;$BZ$7),1,0)</f>
        <v>0</v>
      </c>
      <c r="CK254" s="19">
        <f t="shared" ref="CK254" si="12707">IF(AND($BR253=1,$BQ254&lt;&gt;$BZ$7),1,0)</f>
        <v>0</v>
      </c>
      <c r="CL254" s="19">
        <f t="shared" ref="CL254" si="12708">IF(AND($BV253=1,$BU254&lt;&gt;$BZ$7),1,0)</f>
        <v>0</v>
      </c>
      <c r="CO254" s="19">
        <f>IF(AND($M254&lt;&gt;$CN$7,$M254&lt;=$CN$6),1,0)</f>
        <v>0</v>
      </c>
      <c r="CP254" s="19">
        <f>IF(AND($Q254&lt;&gt;$CN$7,$Q254&lt;=$CN$6),1,0)</f>
        <v>0</v>
      </c>
      <c r="CQ254" s="19">
        <f>IF(AND($U254&lt;&gt;$CN$7,$U254&lt;=$CN$6),1,0)</f>
        <v>0</v>
      </c>
      <c r="CR254" s="19">
        <f>IF(AND($Y254&lt;&gt;$CN$7,$Y254&lt;=$CN$6),1,0)</f>
        <v>0</v>
      </c>
      <c r="CS254" s="19">
        <f>IF(AND($AG254&lt;&gt;$CN$7,$AG254&lt;=$CN$6),1,0)</f>
        <v>0</v>
      </c>
      <c r="CT254" s="19">
        <f>IF(AND($AK254&lt;&gt;$CN$7,$AK254&lt;=$CN$6),1,0)</f>
        <v>0</v>
      </c>
      <c r="CU254" s="19">
        <f>IF(AND($AS254&lt;&gt;$CN$7,$AS254&lt;=$CN$6),1,0)</f>
        <v>0</v>
      </c>
      <c r="CV254" s="19">
        <f>IF(AND($AW254&lt;&gt;$CN$7,$AW254&lt;=$CN$6),1,0)</f>
        <v>0</v>
      </c>
      <c r="CW254" s="19">
        <f>IF(AND($BE254&lt;&gt;$CN$7,$BE254&lt;=$CN$6),1,0)</f>
        <v>0</v>
      </c>
      <c r="CX254" s="19">
        <f>IF(AND($BI254&lt;&gt;$CN$7,$BI254&lt;=$CN$6),1,0)</f>
        <v>0</v>
      </c>
      <c r="CY254" s="19">
        <f>IF(AND($BQ254&lt;&gt;$CN$7,$BQ254&lt;=$CN$6),1,0)</f>
        <v>0</v>
      </c>
      <c r="CZ254" s="19">
        <f>IF(AND($BU254&lt;&gt;$CN$7,$BU254&lt;=$CN$6),1,0)</f>
        <v>0</v>
      </c>
      <c r="DC254" s="19">
        <f>IF($N253=1,1,0)</f>
        <v>0</v>
      </c>
      <c r="DD254" s="19">
        <f>IF($R253=1,1,0)</f>
        <v>0</v>
      </c>
      <c r="DE254" s="19">
        <f>IF($V253=1,1,0)</f>
        <v>0</v>
      </c>
      <c r="DF254" s="19">
        <f>IF($Z253=1,1,0)</f>
        <v>0</v>
      </c>
      <c r="DG254" s="19">
        <f>IF($AH253=1,1,0)</f>
        <v>0</v>
      </c>
      <c r="DH254" s="19">
        <f>IF($AL253=1,1,0)</f>
        <v>0</v>
      </c>
      <c r="DI254" s="19">
        <f>IF($AT253=1,1,0)</f>
        <v>0</v>
      </c>
      <c r="DJ254" s="19">
        <f>IF($AX253=1,1,0)</f>
        <v>0</v>
      </c>
      <c r="DK254" s="19">
        <f>IF($BF253=1,1,0)</f>
        <v>0</v>
      </c>
      <c r="DL254" s="19">
        <f>IF($BJ253=1,1,0)</f>
        <v>0</v>
      </c>
      <c r="DM254" s="19">
        <f>IF($BR253=1,1,0)</f>
        <v>0</v>
      </c>
      <c r="DN254" s="19">
        <f>IF($BV253=1,1,0)</f>
        <v>0</v>
      </c>
      <c r="DQ254" s="19">
        <f t="shared" ref="DQ254" si="12709">IF($N253=1,1,0)</f>
        <v>0</v>
      </c>
      <c r="DR254" s="19">
        <f t="shared" ref="DR254" si="12710">IF($R253=1,1,0)</f>
        <v>0</v>
      </c>
      <c r="DS254" s="19">
        <f t="shared" ref="DS254" si="12711">IF($V253=1,1,0)</f>
        <v>0</v>
      </c>
      <c r="DT254" s="19">
        <f t="shared" ref="DT254" si="12712">IF($Z253=1,1,0)</f>
        <v>0</v>
      </c>
      <c r="DU254" s="19">
        <f t="shared" ref="DU254" si="12713">IF($AH253=1,1,0)</f>
        <v>0</v>
      </c>
      <c r="DV254" s="19">
        <f t="shared" ref="DV254" si="12714">IF($AL253=1,1,0)</f>
        <v>0</v>
      </c>
      <c r="DW254" s="19">
        <f t="shared" ref="DW254" si="12715">IF($AT253=1,1,0)</f>
        <v>0</v>
      </c>
      <c r="DX254" s="19">
        <f t="shared" ref="DX254" si="12716">IF($AX253=1,1,0)</f>
        <v>0</v>
      </c>
      <c r="DY254" s="19">
        <f t="shared" ref="DY254" si="12717">IF($BF253=1,1,0)</f>
        <v>0</v>
      </c>
      <c r="DZ254" s="19">
        <f t="shared" ref="DZ254" si="12718">IF($BJ253=1,1,0)</f>
        <v>0</v>
      </c>
      <c r="EA254" s="19">
        <f t="shared" ref="EA254" si="12719">IF($BR253=1,1,0)</f>
        <v>0</v>
      </c>
      <c r="EB254" s="19">
        <f t="shared" ref="EB254" si="12720">IF($BV253=1,1,0)</f>
        <v>0</v>
      </c>
      <c r="EE254" s="329">
        <f>N253*$FU254*週間進捗報告書!$G$9</f>
        <v>0</v>
      </c>
      <c r="EF254" s="329">
        <f>R253*$FV254*週間進捗報告書!$G$10</f>
        <v>0</v>
      </c>
      <c r="EG254" s="329">
        <f>V253*$FW254*週間進捗報告書!$G$11</f>
        <v>0</v>
      </c>
      <c r="EH254" s="329">
        <f>Z253*$FX254*週間進捗報告書!$G$12</f>
        <v>0</v>
      </c>
      <c r="EI254" s="329">
        <f>AH253*$FY254*週間進捗報告書!$G$13</f>
        <v>0</v>
      </c>
      <c r="EJ254" s="329">
        <f>AL253*$FZ254*週間進捗報告書!$G$14</f>
        <v>0</v>
      </c>
      <c r="EK254" s="329">
        <f>AT253*$GA254*週間進捗報告書!$G$15</f>
        <v>0</v>
      </c>
      <c r="EL254" s="329">
        <f>AX253*$GB254*週間進捗報告書!$G$16</f>
        <v>0</v>
      </c>
      <c r="EM254" s="329">
        <f>BF253*$GC254*週間進捗報告書!$G$17</f>
        <v>0</v>
      </c>
      <c r="EN254" s="329">
        <f>BJ253*$GD254*週間進捗報告書!$G$18</f>
        <v>0</v>
      </c>
      <c r="EO254" s="329">
        <f>BR253*$GE254*週間進捗報告書!$G$19</f>
        <v>0</v>
      </c>
      <c r="EP254" s="329">
        <f>BV253*$GF254*週間進捗報告書!$G$20</f>
        <v>0</v>
      </c>
      <c r="ER254" s="547"/>
      <c r="ES254" s="547"/>
      <c r="ET254" s="547"/>
      <c r="EU254" s="547"/>
      <c r="EV254" s="547"/>
      <c r="EW254" s="547"/>
      <c r="EX254" s="547"/>
      <c r="EY254" s="547"/>
      <c r="EZ254" s="547"/>
      <c r="FA254" s="547"/>
      <c r="FB254" s="547"/>
      <c r="FC254" s="547"/>
      <c r="FD254" s="547"/>
      <c r="FE254" s="332"/>
      <c r="FG254" s="19"/>
      <c r="FH254" s="19"/>
      <c r="FI254" s="19"/>
      <c r="FJ254" s="19"/>
      <c r="FK254" s="19"/>
      <c r="FL254" s="19"/>
      <c r="FM254" s="19"/>
      <c r="FN254" s="19"/>
      <c r="FO254" s="19"/>
      <c r="FP254" s="19"/>
      <c r="FQ254" s="19"/>
      <c r="FR254" s="19"/>
      <c r="FU254" s="295">
        <f t="shared" ref="FU254" si="12721">FU253</f>
        <v>0</v>
      </c>
      <c r="FV254" s="295">
        <f t="shared" ref="FV254" si="12722">FV253</f>
        <v>0</v>
      </c>
      <c r="FW254" s="295">
        <f t="shared" ref="FW254" si="12723">FW253</f>
        <v>0</v>
      </c>
      <c r="FX254" s="295">
        <f t="shared" ref="FX254" si="12724">FX253</f>
        <v>0</v>
      </c>
      <c r="FY254" s="295">
        <f t="shared" ref="FY254" si="12725">FY253</f>
        <v>0</v>
      </c>
      <c r="FZ254" s="295">
        <f t="shared" ref="FZ254" si="12726">FZ253</f>
        <v>0</v>
      </c>
      <c r="GA254" s="295">
        <f t="shared" ref="GA254" si="12727">GA253</f>
        <v>0</v>
      </c>
      <c r="GB254" s="295">
        <f t="shared" ref="GB254" si="12728">GB253</f>
        <v>0</v>
      </c>
      <c r="GC254" s="295">
        <f t="shared" ref="GC254" si="12729">GC253</f>
        <v>0</v>
      </c>
      <c r="GD254" s="295">
        <f t="shared" ref="GD254" si="12730">GD253</f>
        <v>0</v>
      </c>
      <c r="GE254" s="295">
        <f t="shared" ref="GE254" si="12731">GE253</f>
        <v>0</v>
      </c>
      <c r="GF254" s="295">
        <f t="shared" ref="GF254" si="12732">GF253</f>
        <v>0</v>
      </c>
      <c r="GG254" s="295" t="e">
        <f t="shared" ref="GG254" si="12733">GG253</f>
        <v>#N/A</v>
      </c>
      <c r="GH254" s="2" t="e">
        <f>INDEX(リスト!$V:$V,MATCH(中日程計画表!$D253,リスト!$D:$D,0))</f>
        <v>#N/A</v>
      </c>
      <c r="GI254" s="2" t="e">
        <f>INDEX(リスト!$A:$A,MATCH(中日程計画表!$D253,リスト!$D:$D,0))</f>
        <v>#N/A</v>
      </c>
      <c r="GJ254" s="2" t="e">
        <f>INDEX(リスト!$U:$U,MATCH(中日程計画表!$D253,リスト!$D:$D,0))</f>
        <v>#N/A</v>
      </c>
      <c r="GK254" s="5" t="e">
        <f>INDEX(リスト!$W:$W,MATCH(中日程計画表!$D253,リスト!$D:$D,0))</f>
        <v>#N/A</v>
      </c>
      <c r="GL254" s="2" t="s">
        <v>201</v>
      </c>
      <c r="GM254" s="296">
        <f t="shared" ref="GM254" si="12734">GM253</f>
        <v>0</v>
      </c>
      <c r="GN254" s="296">
        <f t="shared" ref="GN254" si="12735">GN253</f>
        <v>0</v>
      </c>
      <c r="GU254" s="461"/>
      <c r="GV254" s="460"/>
      <c r="GW254" s="460"/>
      <c r="GX254" s="461"/>
      <c r="GY254" s="461"/>
      <c r="GZ254" s="460"/>
      <c r="HA254" s="460"/>
      <c r="HB254" s="461"/>
      <c r="HC254" s="461"/>
      <c r="HD254" s="460"/>
      <c r="HE254" s="460"/>
      <c r="HF254" s="461"/>
      <c r="HG254" s="461"/>
      <c r="HH254" s="460"/>
      <c r="HI254" s="460"/>
      <c r="HJ254" s="461"/>
      <c r="HK254" s="461"/>
      <c r="HL254" s="460"/>
      <c r="HM254" s="460"/>
      <c r="HN254" s="461"/>
      <c r="HO254" s="461"/>
      <c r="HP254" s="460"/>
      <c r="HQ254" s="460"/>
      <c r="HR254" s="461"/>
      <c r="HS254" s="4"/>
    </row>
    <row r="255" spans="1:227" ht="12" customHeight="1">
      <c r="A255" s="488" t="str">
        <f t="shared" ref="A255" ca="1" si="12736">INDIRECT("リスト!A"&amp;B255+6)</f>
        <v/>
      </c>
      <c r="B255" s="486">
        <f t="shared" ref="B255" si="12737">ROUNDDOWN((ROW()-6)/2,0)+1</f>
        <v>125</v>
      </c>
      <c r="C255" s="474" t="str">
        <f>機能グループ名</f>
        <v/>
      </c>
      <c r="D255" s="484">
        <f>機能ID</f>
        <v>0</v>
      </c>
      <c r="E255" s="482">
        <f>機能名</f>
        <v>0</v>
      </c>
      <c r="F255" s="315"/>
      <c r="G255" s="315"/>
      <c r="H255" s="315"/>
      <c r="I255" s="315"/>
      <c r="J255" s="316"/>
      <c r="K255" s="480" t="str">
        <f>担当者_SR</f>
        <v>NG</v>
      </c>
      <c r="L255" s="76"/>
      <c r="M255" s="76"/>
      <c r="N255" s="470"/>
      <c r="O255" s="474" t="str">
        <f>担当者_SRR</f>
        <v>NG</v>
      </c>
      <c r="P255" s="76"/>
      <c r="Q255" s="76"/>
      <c r="R255" s="470"/>
      <c r="S255" s="474" t="str">
        <f>担当者_DS</f>
        <v>NG</v>
      </c>
      <c r="T255" s="76"/>
      <c r="U255" s="76"/>
      <c r="V255" s="470"/>
      <c r="W255" s="472" t="str">
        <f>担当者_DSR</f>
        <v>NG</v>
      </c>
      <c r="X255" s="76"/>
      <c r="Y255" s="76"/>
      <c r="Z255" s="470"/>
      <c r="AA255" s="476"/>
      <c r="AB255" s="79"/>
      <c r="AC255" s="79"/>
      <c r="AD255" s="470">
        <f>IF(AC256 &lt;&gt; "",1,0)</f>
        <v>0</v>
      </c>
      <c r="AE255" s="472" t="str">
        <f>担当者_CD</f>
        <v>NG</v>
      </c>
      <c r="AF255" s="76"/>
      <c r="AG255" s="76"/>
      <c r="AH255" s="470"/>
      <c r="AI255" s="472" t="str">
        <f>担当者_DD</f>
        <v>NG</v>
      </c>
      <c r="AJ255" s="76"/>
      <c r="AK255" s="76"/>
      <c r="AL255" s="470"/>
      <c r="AM255" s="476"/>
      <c r="AN255" s="79"/>
      <c r="AO255" s="79"/>
      <c r="AP255" s="470">
        <f>IF(AO256 &lt;&gt; "",1,0)</f>
        <v>0</v>
      </c>
      <c r="AQ255" s="472" t="str">
        <f>担当者_MCL</f>
        <v>NG</v>
      </c>
      <c r="AR255" s="76"/>
      <c r="AS255" s="76"/>
      <c r="AT255" s="470"/>
      <c r="AU255" s="472" t="str">
        <f>担当者_MCLR</f>
        <v>NG</v>
      </c>
      <c r="AV255" s="76"/>
      <c r="AW255" s="76"/>
      <c r="AX255" s="470"/>
      <c r="AY255" s="476"/>
      <c r="AZ255" s="79"/>
      <c r="BA255" s="79"/>
      <c r="BB255" s="470">
        <f>IF(BA256 &lt;&gt; "",1,0)</f>
        <v>0</v>
      </c>
      <c r="BC255" s="474" t="str">
        <f>担当者_MT</f>
        <v>NG</v>
      </c>
      <c r="BD255" s="76"/>
      <c r="BE255" s="76"/>
      <c r="BF255" s="470"/>
      <c r="BG255" s="472" t="str">
        <f>担当者_M検</f>
        <v>NG</v>
      </c>
      <c r="BH255" s="76"/>
      <c r="BI255" s="76"/>
      <c r="BJ255" s="470"/>
      <c r="BK255" s="476"/>
      <c r="BL255" s="79"/>
      <c r="BM255" s="79"/>
      <c r="BN255" s="470">
        <v>0</v>
      </c>
      <c r="BO255" s="474" t="str">
        <f>担当者_モテ</f>
        <v>NG</v>
      </c>
      <c r="BP255" s="76"/>
      <c r="BQ255" s="76"/>
      <c r="BR255" s="470"/>
      <c r="BS255" s="472" t="str">
        <f>担当者_モテR</f>
        <v>NG</v>
      </c>
      <c r="BT255" s="76"/>
      <c r="BU255" s="76"/>
      <c r="BV255" s="470"/>
      <c r="BW255" s="468">
        <f t="shared" ref="BW255" si="12738">IFERROR(SUM(IF(K255&lt;&gt;"NG",N255*K$1,0),IF(O255&lt;&gt;"NG",R255*O$1,0),IF(S255&lt;&gt;"NG",V255*S$1,0),IF(W255&lt;&gt;"NG",Z255*W$1,0),IF(AA255&lt;&gt;"NG",AD255*AA$1,0),IF(AE255&lt;&gt;"NG",AH255*AE$1,0),IF(AI255&lt;&gt;"NG",AL255*AI$1,0),IF(AM255&lt;&gt;"NG",AP255*AM$1,0),IF(AQ255&lt;&gt;"NG",AT255*AQ$1,0),IF(AU255&lt;&gt;"NG",AX255*AU$1,0),IF(AY255&lt;&gt;"NG",BB255*AY$1,0),IF(BC255&lt;&gt;"NG",BF255*BC$1,0),IF(BG255&lt;&gt;"NG",BJ255*BG$1,0),IF(BK255&lt;&gt;"NG",BN255*BK$1,0),IF(BO255&lt;&gt;"NG",BR255*BO$1,0),IF(BS255&lt;&gt;"NG",BV255*BS$1,0))/SUM(IF(K255&lt;&gt;"NG",K$1,0),IF(O255&lt;&gt;"NG",O$1,0),IF(S255&lt;&gt;"NG",S$1,0),IF(W255&lt;&gt;"NG",W$1,0),IF(AA255&lt;&gt;"NG",AA$1,0),IF(AE255&lt;&gt;"NG",AE$1,0),IF(AI255&lt;&gt;"NG",AI$1,0),IF(AM255&lt;&gt;"NG",AM$1,0),IF(AQ255&lt;&gt;"NG",AQ$1,0),IF(AU255&lt;&gt;"NG",AU$1,0),IF(AY255&lt;&gt;"NG",AY$1,0),IF(BC255&lt;&gt;"NG",BC$1,0),IF(BG255&lt;&gt;"NG",BG$1,0),IF(BK255&lt;&gt;"NG",BK$1,0),IF(BO255&lt;&gt;"NG",BO$1,0),IF(BS255&lt;&gt;"NG",BS$1,0)),0)</f>
        <v>0</v>
      </c>
      <c r="BX255" s="466"/>
      <c r="BY255" s="490"/>
      <c r="BZ255" s="5"/>
      <c r="CA255" s="32">
        <f t="shared" ref="CA255" si="12739">IF(AND($M255&lt;&gt;$BZ$5,$M255&lt;=$BZ$6,$M255&lt;&gt;$BZ$7),1,0)</f>
        <v>0</v>
      </c>
      <c r="CB255" s="32">
        <f t="shared" ref="CB255" si="12740">IF(AND($Q255&lt;&gt;$BZ$5,$Q255&lt;=$BZ$6,$Q255&lt;&gt;$BZ$7),1,0)</f>
        <v>0</v>
      </c>
      <c r="CC255" s="32">
        <f t="shared" ref="CC255" si="12741">IF(AND($U255&lt;&gt;$BZ$5,$U255&lt;=$BZ$6,$U255&lt;&gt;$BZ$7),1,0)</f>
        <v>0</v>
      </c>
      <c r="CD255" s="32">
        <f t="shared" ref="CD255" si="12742">IF(AND($Y255&lt;&gt;$BZ$5,$Y255&lt;=$BZ$6,$Y255&lt;&gt;$BZ$7),1,0)</f>
        <v>0</v>
      </c>
      <c r="CE255" s="32">
        <f t="shared" ref="CE255" si="12743">IF(AND($AG255&lt;&gt;$BZ$5,$AG255&lt;=$BZ$6,$AG255&lt;&gt;$BZ$7),1,0)</f>
        <v>0</v>
      </c>
      <c r="CF255" s="32">
        <f t="shared" ref="CF255" si="12744">IF(AND($AK255&lt;&gt;$BZ$5,$AK255&lt;=$BZ$6,$AK255&lt;&gt;$BZ$7),1,0)</f>
        <v>0</v>
      </c>
      <c r="CG255" s="32">
        <f t="shared" ref="CG255" si="12745">IF(AND($AS255&lt;&gt;$BZ$5,$AS255&lt;=$BZ$6,$AS255&lt;&gt;$BZ$7),1,0)</f>
        <v>0</v>
      </c>
      <c r="CH255" s="32">
        <f t="shared" ref="CH255" si="12746">IF(AND($AW255&lt;&gt;$BZ$5,$AW255&lt;=$BZ$6,$AW255&lt;&gt;$BZ$7),1,0)</f>
        <v>0</v>
      </c>
      <c r="CI255" s="32">
        <f t="shared" ref="CI255" si="12747">IF(AND($BE255&lt;&gt;$BZ$5,$BE255&lt;=$BZ$6,$BE255&lt;&gt;$BZ$7),1,0)</f>
        <v>0</v>
      </c>
      <c r="CJ255" s="32">
        <f t="shared" ref="CJ255" si="12748">IF(AND($BI255&lt;&gt;$BZ$5,$BI255&lt;=$BZ$6,$BI255&lt;&gt;$BZ$7),1,0)</f>
        <v>0</v>
      </c>
      <c r="CK255" s="32">
        <f t="shared" ref="CK255" si="12749">IF(AND($BQ255&lt;&gt;$BZ$5,$BQ255&lt;=$BZ$6,$BQ255&lt;&gt;$BZ$7),1,0)</f>
        <v>0</v>
      </c>
      <c r="CL255" s="32">
        <f t="shared" ref="CL255" si="12750">IF(AND($BU255&lt;&gt;$BZ$5,$BU255&lt;=$BZ$6,$BU255&lt;&gt;$BZ$7),1,0)</f>
        <v>0</v>
      </c>
      <c r="CO255" s="32">
        <f>IF(AND($M255&lt;&gt;$CN$5,$M255&lt;=$CN$6,$M255&lt;&gt;$CN$7),1,0)</f>
        <v>0</v>
      </c>
      <c r="CP255" s="32">
        <f>IF(AND($Q255&lt;&gt;$CN$5,$Q255&lt;=$CN$6,$Q255&lt;&gt;$CN$7),1,0)</f>
        <v>0</v>
      </c>
      <c r="CQ255" s="32">
        <f>IF(AND($U255&lt;&gt;$CN$5,$U255&lt;=$CN$6,$U255&lt;&gt;$CN$7),1,0)</f>
        <v>0</v>
      </c>
      <c r="CR255" s="32">
        <f>IF(AND($Y255&lt;&gt;$CN$5,$Y255&lt;=$CN$6,$Y255&lt;&gt;$CN$7),1,0)</f>
        <v>0</v>
      </c>
      <c r="CS255" s="32">
        <f>IF(AND($AG255&lt;&gt;$CN$5,$AG255&lt;=$CN$6,$AG255&lt;&gt;$CN$7),1,0)</f>
        <v>0</v>
      </c>
      <c r="CT255" s="32">
        <f>IF(AND($AK255&lt;&gt;$CN$5,$AK255&lt;=$CN$6,$AK255&lt;&gt;$CN$7),1,0)</f>
        <v>0</v>
      </c>
      <c r="CU255" s="32">
        <f>IF(AND($AS255&lt;&gt;$CN$5,$AS255&lt;=$CN$6,$AS255&lt;&gt;$CN$7),1,0)</f>
        <v>0</v>
      </c>
      <c r="CV255" s="32">
        <f>IF(AND($AW255&lt;&gt;$CN$5,$AW255&lt;=$CN$6,$AW255&lt;&gt;$CN$7),1,0)</f>
        <v>0</v>
      </c>
      <c r="CW255" s="32">
        <f>IF(AND($BE255&lt;&gt;$CN$5,$BE255&lt;=$CN$6,$BE255&lt;&gt;$CN$7),1,0)</f>
        <v>0</v>
      </c>
      <c r="CX255" s="32">
        <f>IF(AND($BI255&lt;&gt;$CN$5,$BI255&lt;=$CN$6,$BI255&lt;&gt;$CN$7),1,0)</f>
        <v>0</v>
      </c>
      <c r="CY255" s="32">
        <f>IF(AND($BQ255&lt;&gt;$CN$5,$BQ255&lt;=$CN$6,$BQ255&lt;&gt;$CN$7),1,0)</f>
        <v>0</v>
      </c>
      <c r="CZ255" s="32">
        <f>IF(AND($BU255&lt;&gt;$CN$5,$BU255&lt;=$CN$6,$BU255&lt;&gt;$CN$7),1,0)</f>
        <v>0</v>
      </c>
      <c r="DC255" s="32">
        <f>IF(AND($M255&lt;&gt;$DB$5,$M255&lt;=$DB$6,$M255&lt;&gt;$CN$7),1,0)</f>
        <v>0</v>
      </c>
      <c r="DD255" s="32">
        <f>IF(AND($Q255&lt;&gt;$DB$5,$Q255&lt;=$DB$6,$Q255&lt;&gt;$CN$7),1,0)</f>
        <v>0</v>
      </c>
      <c r="DE255" s="32">
        <f>IF(AND($U255&lt;&gt;$DB$5,$U255&lt;=$DB$6,$U255&lt;&gt;$CN$7),1,0)</f>
        <v>0</v>
      </c>
      <c r="DF255" s="32">
        <f>IF(AND($Y255&lt;&gt;$DB$5,$Y255&lt;=$DB$6,$Y255&lt;&gt;$CN$7),1,0)</f>
        <v>0</v>
      </c>
      <c r="DG255" s="32">
        <f>IF(AND($AG255&lt;&gt;$DB$5,$AG255&lt;=$DB$6,$AG255&lt;&gt;$CN$7),1,0)</f>
        <v>0</v>
      </c>
      <c r="DH255" s="32">
        <f>IF(AND($AK255&lt;&gt;$DB$5,$AK255&lt;=$DB$6,$AK255&lt;&gt;$CN$7),1,0)</f>
        <v>0</v>
      </c>
      <c r="DI255" s="32">
        <f>IF(AND($AS255&lt;&gt;$DB$5,$AS255&lt;=$DB$6,$AS255&lt;&gt;$CN$7),1,0)</f>
        <v>0</v>
      </c>
      <c r="DJ255" s="32">
        <f>IF(AND($AW255&lt;&gt;$DB$5,$AW255&lt;=$DB$6,$AW255&lt;&gt;$CN$7),1,0)</f>
        <v>0</v>
      </c>
      <c r="DK255" s="32">
        <f>IF(AND($BE255&lt;&gt;$DB$5,$BE255&lt;=$DB$6,$BE255&lt;&gt;$CN$7),1,0)</f>
        <v>0</v>
      </c>
      <c r="DL255" s="32">
        <f>IF(AND($BI255&lt;&gt;$DB$5,$BI255&lt;=$DB$6,$BI255&lt;&gt;$CN$7),1,0)</f>
        <v>0</v>
      </c>
      <c r="DM255" s="32">
        <f>IF(AND($BQ255&lt;&gt;$DB$5,$BQ255&lt;=$DB$6,$BQ255&lt;&gt;$CN$7),1,0)</f>
        <v>0</v>
      </c>
      <c r="DN255" s="32">
        <f>IF(AND($BU255&lt;&gt;$DB$5,$BU255&lt;=$DB$6,$BU255&lt;&gt;$CN$7),1,0)</f>
        <v>0</v>
      </c>
      <c r="DQ255" s="32">
        <f t="shared" ref="DQ255" si="12751">IF(AND($M255&lt;&gt;$DP$5,$M255&lt;=$DP$6,$M255&lt;&gt;$CN$7),1,0)</f>
        <v>0</v>
      </c>
      <c r="DR255" s="32">
        <f t="shared" ref="DR255" si="12752">IF(AND($Q255&lt;&gt;$DP$5,$Q255&lt;=$DP$6,$Q255&lt;&gt;$CN$7),1,0)</f>
        <v>0</v>
      </c>
      <c r="DS255" s="32">
        <f t="shared" ref="DS255" si="12753">IF(AND($U255&lt;&gt;$DP$5,$U255&lt;=$DP$6,$U255&lt;&gt;$CN$7),1,0)</f>
        <v>0</v>
      </c>
      <c r="DT255" s="32">
        <f t="shared" ref="DT255" si="12754">IF(AND($Y255&lt;&gt;$DP$5,$Y255&lt;=$DP$6,$Y255&lt;&gt;$CN$7),1,0)</f>
        <v>0</v>
      </c>
      <c r="DU255" s="32">
        <f t="shared" ref="DU255" si="12755">IF(AND($AG255&lt;&gt;$DP$5,$AG255&lt;=$DP$6,$AG255&lt;&gt;$CN$7),1,0)</f>
        <v>0</v>
      </c>
      <c r="DV255" s="32">
        <f t="shared" ref="DV255" si="12756">IF(AND($AK255&lt;&gt;$DP$5,$AK255&lt;=$DP$6,$AK255&lt;&gt;$CN$7),1,0)</f>
        <v>0</v>
      </c>
      <c r="DW255" s="32">
        <f t="shared" ref="DW255" si="12757">IF(AND($AS255&lt;&gt;$DP$5,$AS255&lt;=$DP$6,$AS255&lt;&gt;$CN$7),1,0)</f>
        <v>0</v>
      </c>
      <c r="DX255" s="32">
        <f t="shared" ref="DX255" si="12758">IF(AND($AW255&lt;&gt;$DP$5,$AW255&lt;=$DP$6,$AW255&lt;&gt;$CN$7),1,0)</f>
        <v>0</v>
      </c>
      <c r="DY255" s="32">
        <f t="shared" ref="DY255" si="12759">IF(AND($BE255&lt;&gt;$DP$5,$BE255&lt;=$DP$6,$BE255&lt;&gt;$CN$7),1,0)</f>
        <v>0</v>
      </c>
      <c r="DZ255" s="32">
        <f t="shared" ref="DZ255" si="12760">IF(AND($BI255&lt;&gt;$DP$5,$BI255&lt;=$DP$6,$BI255&lt;&gt;$CN$7),1,0)</f>
        <v>0</v>
      </c>
      <c r="EA255" s="32">
        <f t="shared" ref="EA255" si="12761">IF(AND($BQ255&lt;&gt;$DP$5,$BQ255&lt;=$DP$6,$BQ255&lt;&gt;$CN$7),1,0)</f>
        <v>0</v>
      </c>
      <c r="EB255" s="32">
        <f t="shared" ref="EB255" si="12762">IF(AND($BU255&lt;&gt;$DP$5,$BU255&lt;=$DP$6,$BU255&lt;&gt;$CN$7),1,0)</f>
        <v>0</v>
      </c>
      <c r="EE255" s="328">
        <f>IF(M255&lt;&gt;"",IF(M255&lt;=$ED$6,1,IF(L255&gt;$ED$6,0,NETWORKDAYS(L255,$ED$6,祭日リスト)/NETWORKDAYS(L255,M255,祭日リスト)))*$GG255*週間進捗報告書!$G$9,0)</f>
        <v>0</v>
      </c>
      <c r="EF255" s="328">
        <f>IF(Q255&lt;&gt;"",IF(Q255&lt;=$ED$6,1,IF(P255&gt;$ED$6,0,NETWORKDAYS(P255,$ED$6,祭日リスト)/NETWORKDAYS(P255,Q255,祭日リスト)))*$GG255*週間進捗報告書!$G$10,0)</f>
        <v>0</v>
      </c>
      <c r="EG255" s="328">
        <f>IF(U255&lt;&gt;"",IF(U255&lt;=$ED$6,1,IF(T255&gt;$ED$6,0,NETWORKDAYS(T255,$ED$6,祭日リスト)/NETWORKDAYS(T255,U255,祭日リスト)))*$GG255*週間進捗報告書!$G$11,0)</f>
        <v>0</v>
      </c>
      <c r="EH255" s="328">
        <f>IF(Y255&lt;&gt;"",IF(Y255&lt;=$ED$6,1,IF(X255&gt;$ED$6,0,NETWORKDAYS(X255,$ED$6,祭日リスト)/NETWORKDAYS(X255,Y255,祭日リスト)))*$GG255*週間進捗報告書!$G$12,0)</f>
        <v>0</v>
      </c>
      <c r="EI255" s="328">
        <f>IF(AG255&lt;&gt;"",IF(AG255&lt;=$ED$6,1,IF(AF255&gt;$ED$6,0,NETWORKDAYS(AF255,$ED$6,祭日リスト)/NETWORKDAYS(AF255,AG255,祭日リスト)))*$GG255*週間進捗報告書!$G$13,0)</f>
        <v>0</v>
      </c>
      <c r="EJ255" s="328">
        <f>IF(AK255&lt;&gt;"",IF(AK255&lt;=$ED$6,1,IF(AJ255&gt;$ED$6,0,NETWORKDAYS(AJ255,$ED$6,祭日リスト)/NETWORKDAYS(AJ255,AK255,祭日リスト)))*$GG255*週間進捗報告書!$G$14,0)</f>
        <v>0</v>
      </c>
      <c r="EK255" s="328">
        <f>IF(AS255&lt;&gt;"",IF(AS255&lt;=$ED$6,1,IF(AR255&gt;$ED$6,0,NETWORKDAYS(AR255,$ED$6,祭日リスト)/NETWORKDAYS(AR255,AS255,祭日リスト)))*$GG255*週間進捗報告書!$G$15,0)</f>
        <v>0</v>
      </c>
      <c r="EL255" s="328">
        <f>IF(AW255&lt;&gt;"",IF(AW255&lt;=$ED$6,1,IF(AV255&gt;$ED$6,0,NETWORKDAYS(AV255,$ED$6,祭日リスト)/NETWORKDAYS(AV255,AW255,祭日リスト)))*$GG255*週間進捗報告書!$G$16,0)</f>
        <v>0</v>
      </c>
      <c r="EM255" s="328">
        <f>IF(BE255&lt;&gt;"",IF(BE255&lt;=$ED$6,1,IF(BD255&gt;$ED$6,0,NETWORKDAYS(BD255,$ED$6,祭日リスト)/NETWORKDAYS(BD255,BE255,祭日リスト)))*$GG255*週間進捗報告書!$G$17,0)</f>
        <v>0</v>
      </c>
      <c r="EN255" s="328">
        <f>IF(BI255&lt;&gt;"",IF(BI255&lt;=$ED$6,1,IF(BH255&gt;$ED$6,0,NETWORKDAYS(BH255,$ED$6,祭日リスト)/NETWORKDAYS(BH255,BI255,祭日リスト)))*$GG255*週間進捗報告書!$G$18,0)</f>
        <v>0</v>
      </c>
      <c r="EO255" s="328">
        <f>IF(BQ255&lt;&gt;"",IF(BQ255&lt;=$ED$6,1,IF(BP255&gt;$ED$6,0,NETWORKDAYS(BP255,$ED$6,祭日リスト)/NETWORKDAYS(BP255,BQ255,祭日リスト)))*$GG255*週間進捗報告書!$G$19,0)</f>
        <v>0</v>
      </c>
      <c r="EP255" s="328">
        <f>IF(BU255&lt;&gt;"",IF(BU255&lt;=$ED$6,1,IF(BT255&gt;$ED$6,0,NETWORKDAYS(BT255,$ED$6,祭日リスト)/NETWORKDAYS(BT255,BU255,祭日リスト)))*$GG255*週間進捗報告書!$G$20,0)</f>
        <v>0</v>
      </c>
      <c r="ER255" s="547">
        <f t="shared" ref="ER255:FC255" si="12763">EE255-EE256</f>
        <v>0</v>
      </c>
      <c r="ES255" s="547">
        <f t="shared" si="12763"/>
        <v>0</v>
      </c>
      <c r="ET255" s="547">
        <f t="shared" si="12763"/>
        <v>0</v>
      </c>
      <c r="EU255" s="547">
        <f t="shared" si="12763"/>
        <v>0</v>
      </c>
      <c r="EV255" s="547">
        <f t="shared" si="12763"/>
        <v>0</v>
      </c>
      <c r="EW255" s="547">
        <f t="shared" si="12763"/>
        <v>0</v>
      </c>
      <c r="EX255" s="547">
        <f t="shared" si="12763"/>
        <v>0</v>
      </c>
      <c r="EY255" s="547">
        <f t="shared" si="12763"/>
        <v>0</v>
      </c>
      <c r="EZ255" s="547">
        <f t="shared" si="12763"/>
        <v>0</v>
      </c>
      <c r="FA255" s="547">
        <f t="shared" si="12763"/>
        <v>0</v>
      </c>
      <c r="FB255" s="547">
        <f t="shared" si="12763"/>
        <v>0</v>
      </c>
      <c r="FC255" s="547">
        <f t="shared" si="12763"/>
        <v>0</v>
      </c>
      <c r="FD255" s="547">
        <f t="shared" ref="FD255" si="12764">SUM(ER255:FC256)</f>
        <v>0</v>
      </c>
      <c r="FE255" s="333"/>
      <c r="FG255" s="32">
        <f>IF(AND($M255&lt;&gt;$FF$7),1,0)</f>
        <v>0</v>
      </c>
      <c r="FH255" s="32">
        <f>IF(AND($Q255&lt;&gt;$FF$7),1,0)</f>
        <v>0</v>
      </c>
      <c r="FI255" s="32">
        <f>IF(AND($U255&lt;&gt;$FF$7),1,0)</f>
        <v>0</v>
      </c>
      <c r="FJ255" s="32">
        <f>IF(AND($Y255&lt;&gt;$FF$7),1,0)</f>
        <v>0</v>
      </c>
      <c r="FK255" s="32">
        <f>IF(AND($AG255&lt;&gt;$FF$7),1,0)</f>
        <v>0</v>
      </c>
      <c r="FL255" s="32">
        <f>IF(AND($AK255&lt;&gt;$FF$7),1,0)</f>
        <v>0</v>
      </c>
      <c r="FM255" s="32">
        <f>IF(AND($AS255&lt;&gt;$FF$7),1,0)</f>
        <v>0</v>
      </c>
      <c r="FN255" s="32">
        <f>IF(AND($AW255&lt;&gt;$FF$7),1,0)</f>
        <v>0</v>
      </c>
      <c r="FO255" s="32">
        <f>IF(AND($BE255&lt;&gt;$FF$7),1,0)</f>
        <v>0</v>
      </c>
      <c r="FP255" s="32">
        <f>IF(AND($BI255&lt;&gt;$FF$7),1,0)</f>
        <v>0</v>
      </c>
      <c r="FQ255" s="32">
        <f>IF(AND($BQ255&lt;&gt;$FF$7),1,0)</f>
        <v>0</v>
      </c>
      <c r="FR255" s="32">
        <f>IF(AND($BU255&lt;&gt;$FF$7),1,0)</f>
        <v>0</v>
      </c>
      <c r="FU255" s="294">
        <f t="shared" ref="FU255" si="12765">IF($K255&lt;&gt;"NG",$GG255,0)</f>
        <v>0</v>
      </c>
      <c r="FV255" s="294">
        <f t="shared" ref="FV255" si="12766">IF($O255&lt;&gt;"NG",$GG255,0)</f>
        <v>0</v>
      </c>
      <c r="FW255" s="294">
        <f t="shared" ref="FW255" si="12767">IF($S255&lt;&gt;"NG",$GG255,0)</f>
        <v>0</v>
      </c>
      <c r="FX255" s="294">
        <f t="shared" ref="FX255" si="12768">IF($W255&lt;&gt;"NG",$GG255,0)</f>
        <v>0</v>
      </c>
      <c r="FY255" s="294">
        <f t="shared" ref="FY255" si="12769">IF($AE255&lt;&gt;"NG",$GG255,0)</f>
        <v>0</v>
      </c>
      <c r="FZ255" s="294">
        <f t="shared" ref="FZ255" si="12770">IF($AI255&lt;&gt;"NG",$GG255,0)</f>
        <v>0</v>
      </c>
      <c r="GA255" s="294">
        <f t="shared" ref="GA255" si="12771">IF($AQ255&lt;&gt;"NG",$GG255,0)</f>
        <v>0</v>
      </c>
      <c r="GB255" s="294">
        <f t="shared" ref="GB255" si="12772">IF($AU255&lt;&gt;"NG",$GG255,0)</f>
        <v>0</v>
      </c>
      <c r="GC255" s="294">
        <f t="shared" ref="GC255" si="12773">IF($BC255&lt;&gt;"NG",$GG255,0)</f>
        <v>0</v>
      </c>
      <c r="GD255" s="294">
        <f t="shared" ref="GD255" si="12774">IF($BG255&lt;&gt;"NG",$GG255,0)</f>
        <v>0</v>
      </c>
      <c r="GE255" s="294">
        <f t="shared" ref="GE255" si="12775">IF($BO255&lt;&gt;"NG",$GG255,0)</f>
        <v>0</v>
      </c>
      <c r="GF255" s="294">
        <f t="shared" ref="GF255" si="12776">IF($BS255&lt;&gt;"NG",$GG255,0)</f>
        <v>0</v>
      </c>
      <c r="GG255" s="294" t="e">
        <f>VLOOKUP($D255,リスト!$D:$S,15,FALSE)</f>
        <v>#N/A</v>
      </c>
      <c r="GH255" s="2" t="e">
        <f>INDEX(リスト!$V:$V,MATCH(中日程計画表!$D255,リスト!$D:$D,0))</f>
        <v>#N/A</v>
      </c>
      <c r="GI255" s="2" t="e">
        <f>INDEX(リスト!$A:$A,MATCH(中日程計画表!$D255,リスト!$D:$D,0))</f>
        <v>#N/A</v>
      </c>
      <c r="GJ255" s="2" t="e">
        <f>INDEX(リスト!$U:$U,MATCH(中日程計画表!$D255,リスト!$D:$D,0))</f>
        <v>#N/A</v>
      </c>
      <c r="GK255" s="5" t="e">
        <f>INDEX(リスト!$W:$W,MATCH(中日程計画表!$D255,リスト!$D:$D,0))</f>
        <v>#N/A</v>
      </c>
      <c r="GL255" s="2" t="s">
        <v>200</v>
      </c>
      <c r="GM255" s="296">
        <f>D255</f>
        <v>0</v>
      </c>
      <c r="GN255" s="296">
        <f>E255</f>
        <v>0</v>
      </c>
      <c r="GU255" s="460" t="str">
        <f t="shared" ref="GU255" si="12777">AE255</f>
        <v>NG</v>
      </c>
      <c r="GV255" s="460">
        <f t="shared" ref="GV255" si="12778">EI255</f>
        <v>0</v>
      </c>
      <c r="GW255" s="460">
        <f t="shared" ref="GW255" si="12779">EI256</f>
        <v>0</v>
      </c>
      <c r="GX255" s="462">
        <f t="shared" ref="GX255" si="12780">EV255</f>
        <v>0</v>
      </c>
      <c r="GY255" s="460" t="str">
        <f t="shared" ref="GY255" si="12781">AI255</f>
        <v>NG</v>
      </c>
      <c r="GZ255" s="460">
        <f t="shared" ref="GZ255" si="12782">EJ255</f>
        <v>0</v>
      </c>
      <c r="HA255" s="460">
        <f t="shared" ref="HA255" si="12783">EJ256</f>
        <v>0</v>
      </c>
      <c r="HB255" s="462">
        <f t="shared" ref="HB255" si="12784">EW255</f>
        <v>0</v>
      </c>
      <c r="HC255" s="460" t="str">
        <f t="shared" ref="HC255" si="12785">AQ255</f>
        <v>NG</v>
      </c>
      <c r="HD255" s="460">
        <f t="shared" ref="HD255" si="12786">EK255</f>
        <v>0</v>
      </c>
      <c r="HE255" s="460">
        <f t="shared" ref="HE255" si="12787">EK256</f>
        <v>0</v>
      </c>
      <c r="HF255" s="462">
        <f t="shared" ref="HF255" si="12788">EX255</f>
        <v>0</v>
      </c>
      <c r="HG255" s="460" t="str">
        <f t="shared" ref="HG255" si="12789">AU255</f>
        <v>NG</v>
      </c>
      <c r="HH255" s="460">
        <f t="shared" ref="HH255" si="12790">EL255</f>
        <v>0</v>
      </c>
      <c r="HI255" s="460">
        <f t="shared" ref="HI255" si="12791">EL256</f>
        <v>0</v>
      </c>
      <c r="HJ255" s="462">
        <f t="shared" ref="HJ255" si="12792">EY255</f>
        <v>0</v>
      </c>
      <c r="HK255" s="460" t="str">
        <f t="shared" ref="HK255" si="12793">BC255</f>
        <v>NG</v>
      </c>
      <c r="HL255" s="460">
        <f t="shared" ref="HL255" si="12794">EM255</f>
        <v>0</v>
      </c>
      <c r="HM255" s="460">
        <f t="shared" ref="HM255" si="12795">EM256</f>
        <v>0</v>
      </c>
      <c r="HN255" s="462">
        <f t="shared" ref="HN255" si="12796">EZ255</f>
        <v>0</v>
      </c>
      <c r="HO255" s="460" t="str">
        <f t="shared" ref="HO255" si="12797">BG255</f>
        <v>NG</v>
      </c>
      <c r="HP255" s="460">
        <f t="shared" ref="HP255" si="12798">EN255</f>
        <v>0</v>
      </c>
      <c r="HQ255" s="460">
        <f t="shared" ref="HQ255" si="12799">EN256</f>
        <v>0</v>
      </c>
      <c r="HR255" s="462">
        <f t="shared" ref="HR255" si="12800">FA255</f>
        <v>0</v>
      </c>
      <c r="HS255" s="332"/>
    </row>
    <row r="256" spans="1:227" ht="12" customHeight="1">
      <c r="A256" s="489"/>
      <c r="B256" s="487"/>
      <c r="C256" s="475"/>
      <c r="D256" s="485"/>
      <c r="E256" s="483"/>
      <c r="F256" s="317"/>
      <c r="G256" s="317"/>
      <c r="H256" s="317"/>
      <c r="I256" s="317"/>
      <c r="J256" s="316"/>
      <c r="K256" s="481"/>
      <c r="L256" s="77"/>
      <c r="M256" s="77"/>
      <c r="N256" s="471"/>
      <c r="O256" s="475"/>
      <c r="P256" s="77"/>
      <c r="Q256" s="77"/>
      <c r="R256" s="471"/>
      <c r="S256" s="475"/>
      <c r="T256" s="77"/>
      <c r="U256" s="77"/>
      <c r="V256" s="471"/>
      <c r="W256" s="473"/>
      <c r="X256" s="77"/>
      <c r="Y256" s="77"/>
      <c r="Z256" s="471"/>
      <c r="AA256" s="477"/>
      <c r="AB256" s="80"/>
      <c r="AC256" s="80"/>
      <c r="AD256" s="471"/>
      <c r="AE256" s="473"/>
      <c r="AF256" s="77"/>
      <c r="AG256" s="77"/>
      <c r="AH256" s="471"/>
      <c r="AI256" s="473"/>
      <c r="AJ256" s="77"/>
      <c r="AK256" s="77"/>
      <c r="AL256" s="471"/>
      <c r="AM256" s="477"/>
      <c r="AN256" s="80"/>
      <c r="AO256" s="80"/>
      <c r="AP256" s="471"/>
      <c r="AQ256" s="473"/>
      <c r="AR256" s="77"/>
      <c r="AS256" s="77"/>
      <c r="AT256" s="471"/>
      <c r="AU256" s="473"/>
      <c r="AV256" s="77"/>
      <c r="AW256" s="77"/>
      <c r="AX256" s="471"/>
      <c r="AY256" s="477"/>
      <c r="AZ256" s="80"/>
      <c r="BA256" s="80"/>
      <c r="BB256" s="471"/>
      <c r="BC256" s="475"/>
      <c r="BD256" s="77"/>
      <c r="BE256" s="77"/>
      <c r="BF256" s="471"/>
      <c r="BG256" s="473"/>
      <c r="BH256" s="77"/>
      <c r="BI256" s="77"/>
      <c r="BJ256" s="471"/>
      <c r="BK256" s="477"/>
      <c r="BL256" s="80"/>
      <c r="BM256" s="80"/>
      <c r="BN256" s="471"/>
      <c r="BO256" s="475"/>
      <c r="BP256" s="77"/>
      <c r="BQ256" s="77"/>
      <c r="BR256" s="471"/>
      <c r="BS256" s="473"/>
      <c r="BT256" s="77"/>
      <c r="BU256" s="77"/>
      <c r="BV256" s="471"/>
      <c r="BW256" s="469"/>
      <c r="BX256" s="467"/>
      <c r="BY256" s="490"/>
      <c r="CA256" s="19">
        <f t="shared" ref="CA256" si="12801">IF(AND($N255=1,$M256&lt;&gt;$BZ$7),1,0)</f>
        <v>0</v>
      </c>
      <c r="CB256" s="19">
        <f t="shared" ref="CB256" si="12802">IF(AND($R255=1,$Q256&lt;&gt;$BZ$7),1,0)</f>
        <v>0</v>
      </c>
      <c r="CC256" s="19">
        <f t="shared" ref="CC256" si="12803">IF(AND($V255=1,$U256&lt;&gt;$BZ$7),1,0)</f>
        <v>0</v>
      </c>
      <c r="CD256" s="19">
        <f t="shared" ref="CD256" si="12804">IF(AND($Z255=1,$Y256&lt;&gt;$BZ$7),1,0)</f>
        <v>0</v>
      </c>
      <c r="CE256" s="19">
        <f t="shared" ref="CE256" si="12805">IF(AND($AH255=1,$AG256&lt;&gt;$BZ$7),1,0)</f>
        <v>0</v>
      </c>
      <c r="CF256" s="19">
        <f t="shared" ref="CF256" si="12806">IF(AND($AL255=1,$AK256&lt;&gt;$BZ$7),1,0)</f>
        <v>0</v>
      </c>
      <c r="CG256" s="19">
        <f t="shared" ref="CG256" si="12807">IF(AND($AT255=1,$AS256&lt;&gt;$BZ$7),1,0)</f>
        <v>0</v>
      </c>
      <c r="CH256" s="19">
        <f t="shared" ref="CH256" si="12808">IF(AND($AX255=1,$AW256&lt;&gt;$BZ$7),1,0)</f>
        <v>0</v>
      </c>
      <c r="CI256" s="19">
        <f t="shared" ref="CI256" si="12809">IF(AND($BF255=1,$BE256&lt;&gt;$BZ$7),1,0)</f>
        <v>0</v>
      </c>
      <c r="CJ256" s="19">
        <f t="shared" ref="CJ256" si="12810">IF(AND($BJ255=1,$BI256&lt;&gt;$BZ$7),1,0)</f>
        <v>0</v>
      </c>
      <c r="CK256" s="19">
        <f t="shared" ref="CK256" si="12811">IF(AND($BR255=1,$BQ256&lt;&gt;$BZ$7),1,0)</f>
        <v>0</v>
      </c>
      <c r="CL256" s="19">
        <f t="shared" ref="CL256" si="12812">IF(AND($BV255=1,$BU256&lt;&gt;$BZ$7),1,0)</f>
        <v>0</v>
      </c>
      <c r="CO256" s="19">
        <f>IF(AND($M256&lt;&gt;$CN$7,$M256&lt;=$CN$6),1,0)</f>
        <v>0</v>
      </c>
      <c r="CP256" s="19">
        <f>IF(AND($Q256&lt;&gt;$CN$7,$Q256&lt;=$CN$6),1,0)</f>
        <v>0</v>
      </c>
      <c r="CQ256" s="19">
        <f>IF(AND($U256&lt;&gt;$CN$7,$U256&lt;=$CN$6),1,0)</f>
        <v>0</v>
      </c>
      <c r="CR256" s="19">
        <f>IF(AND($Y256&lt;&gt;$CN$7,$Y256&lt;=$CN$6),1,0)</f>
        <v>0</v>
      </c>
      <c r="CS256" s="19">
        <f>IF(AND($AG256&lt;&gt;$CN$7,$AG256&lt;=$CN$6),1,0)</f>
        <v>0</v>
      </c>
      <c r="CT256" s="19">
        <f>IF(AND($AK256&lt;&gt;$CN$7,$AK256&lt;=$CN$6),1,0)</f>
        <v>0</v>
      </c>
      <c r="CU256" s="19">
        <f>IF(AND($AS256&lt;&gt;$CN$7,$AS256&lt;=$CN$6),1,0)</f>
        <v>0</v>
      </c>
      <c r="CV256" s="19">
        <f>IF(AND($AW256&lt;&gt;$CN$7,$AW256&lt;=$CN$6),1,0)</f>
        <v>0</v>
      </c>
      <c r="CW256" s="19">
        <f>IF(AND($BE256&lt;&gt;$CN$7,$BE256&lt;=$CN$6),1,0)</f>
        <v>0</v>
      </c>
      <c r="CX256" s="19">
        <f>IF(AND($BI256&lt;&gt;$CN$7,$BI256&lt;=$CN$6),1,0)</f>
        <v>0</v>
      </c>
      <c r="CY256" s="19">
        <f>IF(AND($BQ256&lt;&gt;$CN$7,$BQ256&lt;=$CN$6),1,0)</f>
        <v>0</v>
      </c>
      <c r="CZ256" s="19">
        <f>IF(AND($BU256&lt;&gt;$CN$7,$BU256&lt;=$CN$6),1,0)</f>
        <v>0</v>
      </c>
      <c r="DC256" s="19">
        <f>IF($N255=1,1,0)</f>
        <v>0</v>
      </c>
      <c r="DD256" s="19">
        <f>IF($R255=1,1,0)</f>
        <v>0</v>
      </c>
      <c r="DE256" s="19">
        <f>IF($V255=1,1,0)</f>
        <v>0</v>
      </c>
      <c r="DF256" s="19">
        <f>IF($Z255=1,1,0)</f>
        <v>0</v>
      </c>
      <c r="DG256" s="19">
        <f>IF($AH255=1,1,0)</f>
        <v>0</v>
      </c>
      <c r="DH256" s="19">
        <f>IF($AL255=1,1,0)</f>
        <v>0</v>
      </c>
      <c r="DI256" s="19">
        <f>IF($AT255=1,1,0)</f>
        <v>0</v>
      </c>
      <c r="DJ256" s="19">
        <f>IF($AX255=1,1,0)</f>
        <v>0</v>
      </c>
      <c r="DK256" s="19">
        <f>IF($BF255=1,1,0)</f>
        <v>0</v>
      </c>
      <c r="DL256" s="19">
        <f>IF($BJ255=1,1,0)</f>
        <v>0</v>
      </c>
      <c r="DM256" s="19">
        <f>IF($BR255=1,1,0)</f>
        <v>0</v>
      </c>
      <c r="DN256" s="19">
        <f>IF($BV255=1,1,0)</f>
        <v>0</v>
      </c>
      <c r="DQ256" s="19">
        <f t="shared" ref="DQ256" si="12813">IF($N255=1,1,0)</f>
        <v>0</v>
      </c>
      <c r="DR256" s="19">
        <f t="shared" ref="DR256" si="12814">IF($R255=1,1,0)</f>
        <v>0</v>
      </c>
      <c r="DS256" s="19">
        <f t="shared" ref="DS256" si="12815">IF($V255=1,1,0)</f>
        <v>0</v>
      </c>
      <c r="DT256" s="19">
        <f t="shared" ref="DT256" si="12816">IF($Z255=1,1,0)</f>
        <v>0</v>
      </c>
      <c r="DU256" s="19">
        <f t="shared" ref="DU256" si="12817">IF($AH255=1,1,0)</f>
        <v>0</v>
      </c>
      <c r="DV256" s="19">
        <f t="shared" ref="DV256" si="12818">IF($AL255=1,1,0)</f>
        <v>0</v>
      </c>
      <c r="DW256" s="19">
        <f t="shared" ref="DW256" si="12819">IF($AT255=1,1,0)</f>
        <v>0</v>
      </c>
      <c r="DX256" s="19">
        <f t="shared" ref="DX256" si="12820">IF($AX255=1,1,0)</f>
        <v>0</v>
      </c>
      <c r="DY256" s="19">
        <f t="shared" ref="DY256" si="12821">IF($BF255=1,1,0)</f>
        <v>0</v>
      </c>
      <c r="DZ256" s="19">
        <f t="shared" ref="DZ256" si="12822">IF($BJ255=1,1,0)</f>
        <v>0</v>
      </c>
      <c r="EA256" s="19">
        <f t="shared" ref="EA256" si="12823">IF($BR255=1,1,0)</f>
        <v>0</v>
      </c>
      <c r="EB256" s="19">
        <f t="shared" ref="EB256" si="12824">IF($BV255=1,1,0)</f>
        <v>0</v>
      </c>
      <c r="EE256" s="329">
        <f>N255*$FU256*週間進捗報告書!$G$9</f>
        <v>0</v>
      </c>
      <c r="EF256" s="329">
        <f>R255*$FV256*週間進捗報告書!$G$10</f>
        <v>0</v>
      </c>
      <c r="EG256" s="329">
        <f>V255*$FW256*週間進捗報告書!$G$11</f>
        <v>0</v>
      </c>
      <c r="EH256" s="329">
        <f>Z255*$FX256*週間進捗報告書!$G$12</f>
        <v>0</v>
      </c>
      <c r="EI256" s="329">
        <f>AH255*$FY256*週間進捗報告書!$G$13</f>
        <v>0</v>
      </c>
      <c r="EJ256" s="329">
        <f>AL255*$FZ256*週間進捗報告書!$G$14</f>
        <v>0</v>
      </c>
      <c r="EK256" s="329">
        <f>AT255*$GA256*週間進捗報告書!$G$15</f>
        <v>0</v>
      </c>
      <c r="EL256" s="329">
        <f>AX255*$GB256*週間進捗報告書!$G$16</f>
        <v>0</v>
      </c>
      <c r="EM256" s="329">
        <f>BF255*$GC256*週間進捗報告書!$G$17</f>
        <v>0</v>
      </c>
      <c r="EN256" s="329">
        <f>BJ255*$GD256*週間進捗報告書!$G$18</f>
        <v>0</v>
      </c>
      <c r="EO256" s="329">
        <f>BR255*$GE256*週間進捗報告書!$G$19</f>
        <v>0</v>
      </c>
      <c r="EP256" s="329">
        <f>BV255*$GF256*週間進捗報告書!$G$20</f>
        <v>0</v>
      </c>
      <c r="ER256" s="547"/>
      <c r="ES256" s="547"/>
      <c r="ET256" s="547"/>
      <c r="EU256" s="547"/>
      <c r="EV256" s="547"/>
      <c r="EW256" s="547"/>
      <c r="EX256" s="547"/>
      <c r="EY256" s="547"/>
      <c r="EZ256" s="547"/>
      <c r="FA256" s="547"/>
      <c r="FB256" s="547"/>
      <c r="FC256" s="547"/>
      <c r="FD256" s="547"/>
      <c r="FE256" s="332"/>
      <c r="FG256" s="19"/>
      <c r="FH256" s="19"/>
      <c r="FI256" s="19"/>
      <c r="FJ256" s="19"/>
      <c r="FK256" s="19"/>
      <c r="FL256" s="19"/>
      <c r="FM256" s="19"/>
      <c r="FN256" s="19"/>
      <c r="FO256" s="19"/>
      <c r="FP256" s="19"/>
      <c r="FQ256" s="19"/>
      <c r="FR256" s="19"/>
      <c r="FU256" s="295">
        <f t="shared" ref="FU256" si="12825">FU255</f>
        <v>0</v>
      </c>
      <c r="FV256" s="295">
        <f t="shared" ref="FV256" si="12826">FV255</f>
        <v>0</v>
      </c>
      <c r="FW256" s="295">
        <f t="shared" ref="FW256" si="12827">FW255</f>
        <v>0</v>
      </c>
      <c r="FX256" s="295">
        <f t="shared" ref="FX256" si="12828">FX255</f>
        <v>0</v>
      </c>
      <c r="FY256" s="295">
        <f t="shared" ref="FY256" si="12829">FY255</f>
        <v>0</v>
      </c>
      <c r="FZ256" s="295">
        <f t="shared" ref="FZ256" si="12830">FZ255</f>
        <v>0</v>
      </c>
      <c r="GA256" s="295">
        <f t="shared" ref="GA256" si="12831">GA255</f>
        <v>0</v>
      </c>
      <c r="GB256" s="295">
        <f t="shared" ref="GB256" si="12832">GB255</f>
        <v>0</v>
      </c>
      <c r="GC256" s="295">
        <f t="shared" ref="GC256" si="12833">GC255</f>
        <v>0</v>
      </c>
      <c r="GD256" s="295">
        <f t="shared" ref="GD256" si="12834">GD255</f>
        <v>0</v>
      </c>
      <c r="GE256" s="295">
        <f t="shared" ref="GE256" si="12835">GE255</f>
        <v>0</v>
      </c>
      <c r="GF256" s="295">
        <f t="shared" ref="GF256" si="12836">GF255</f>
        <v>0</v>
      </c>
      <c r="GG256" s="295" t="e">
        <f t="shared" ref="GG256" si="12837">GG255</f>
        <v>#N/A</v>
      </c>
      <c r="GH256" s="2" t="e">
        <f>INDEX(リスト!$V:$V,MATCH(中日程計画表!$D255,リスト!$D:$D,0))</f>
        <v>#N/A</v>
      </c>
      <c r="GI256" s="2" t="e">
        <f>INDEX(リスト!$A:$A,MATCH(中日程計画表!$D255,リスト!$D:$D,0))</f>
        <v>#N/A</v>
      </c>
      <c r="GJ256" s="2" t="e">
        <f>INDEX(リスト!$U:$U,MATCH(中日程計画表!$D255,リスト!$D:$D,0))</f>
        <v>#N/A</v>
      </c>
      <c r="GK256" s="5" t="e">
        <f>INDEX(リスト!$W:$W,MATCH(中日程計画表!$D255,リスト!$D:$D,0))</f>
        <v>#N/A</v>
      </c>
      <c r="GL256" s="2" t="s">
        <v>201</v>
      </c>
      <c r="GM256" s="296">
        <f t="shared" ref="GM256" si="12838">GM255</f>
        <v>0</v>
      </c>
      <c r="GN256" s="296">
        <f t="shared" ref="GN256" si="12839">GN255</f>
        <v>0</v>
      </c>
      <c r="GU256" s="461"/>
      <c r="GV256" s="460"/>
      <c r="GW256" s="460"/>
      <c r="GX256" s="461"/>
      <c r="GY256" s="461"/>
      <c r="GZ256" s="460"/>
      <c r="HA256" s="460"/>
      <c r="HB256" s="461"/>
      <c r="HC256" s="461"/>
      <c r="HD256" s="460"/>
      <c r="HE256" s="460"/>
      <c r="HF256" s="461"/>
      <c r="HG256" s="461"/>
      <c r="HH256" s="460"/>
      <c r="HI256" s="460"/>
      <c r="HJ256" s="461"/>
      <c r="HK256" s="461"/>
      <c r="HL256" s="460"/>
      <c r="HM256" s="460"/>
      <c r="HN256" s="461"/>
      <c r="HO256" s="461"/>
      <c r="HP256" s="460"/>
      <c r="HQ256" s="460"/>
      <c r="HR256" s="461"/>
      <c r="HS256" s="4"/>
    </row>
    <row r="257" spans="1:227" ht="12" customHeight="1">
      <c r="A257" s="488" t="str">
        <f t="shared" ref="A257" ca="1" si="12840">INDIRECT("リスト!A"&amp;B257+6)</f>
        <v/>
      </c>
      <c r="B257" s="486">
        <f t="shared" ref="B257" si="12841">ROUNDDOWN((ROW()-6)/2,0)+1</f>
        <v>126</v>
      </c>
      <c r="C257" s="474" t="str">
        <f>機能グループ名</f>
        <v/>
      </c>
      <c r="D257" s="484">
        <f>機能ID</f>
        <v>0</v>
      </c>
      <c r="E257" s="482">
        <f>機能名</f>
        <v>0</v>
      </c>
      <c r="F257" s="315"/>
      <c r="G257" s="315"/>
      <c r="H257" s="315"/>
      <c r="I257" s="315"/>
      <c r="J257" s="316"/>
      <c r="K257" s="480" t="str">
        <f>担当者_SR</f>
        <v>NG</v>
      </c>
      <c r="L257" s="76"/>
      <c r="M257" s="76"/>
      <c r="N257" s="470"/>
      <c r="O257" s="474" t="str">
        <f>担当者_SRR</f>
        <v>NG</v>
      </c>
      <c r="P257" s="76"/>
      <c r="Q257" s="76"/>
      <c r="R257" s="470"/>
      <c r="S257" s="474" t="str">
        <f>担当者_DS</f>
        <v>NG</v>
      </c>
      <c r="T257" s="76"/>
      <c r="U257" s="76"/>
      <c r="V257" s="470"/>
      <c r="W257" s="472" t="str">
        <f>担当者_DSR</f>
        <v>NG</v>
      </c>
      <c r="X257" s="76"/>
      <c r="Y257" s="76"/>
      <c r="Z257" s="470"/>
      <c r="AA257" s="476"/>
      <c r="AB257" s="79"/>
      <c r="AC257" s="79"/>
      <c r="AD257" s="470">
        <f>IF(AC258 &lt;&gt; "",1,0)</f>
        <v>0</v>
      </c>
      <c r="AE257" s="472" t="str">
        <f>担当者_CD</f>
        <v>NG</v>
      </c>
      <c r="AF257" s="76"/>
      <c r="AG257" s="76"/>
      <c r="AH257" s="470"/>
      <c r="AI257" s="472" t="str">
        <f>担当者_DD</f>
        <v>NG</v>
      </c>
      <c r="AJ257" s="76"/>
      <c r="AK257" s="76"/>
      <c r="AL257" s="470"/>
      <c r="AM257" s="476"/>
      <c r="AN257" s="79"/>
      <c r="AO257" s="79"/>
      <c r="AP257" s="470">
        <f>IF(AO258 &lt;&gt; "",1,0)</f>
        <v>0</v>
      </c>
      <c r="AQ257" s="472" t="str">
        <f>担当者_MCL</f>
        <v>NG</v>
      </c>
      <c r="AR257" s="76"/>
      <c r="AS257" s="76"/>
      <c r="AT257" s="470"/>
      <c r="AU257" s="472" t="str">
        <f>担当者_MCLR</f>
        <v>NG</v>
      </c>
      <c r="AV257" s="76"/>
      <c r="AW257" s="76"/>
      <c r="AX257" s="470"/>
      <c r="AY257" s="476"/>
      <c r="AZ257" s="79"/>
      <c r="BA257" s="79"/>
      <c r="BB257" s="470">
        <f>IF(BA258 &lt;&gt; "",1,0)</f>
        <v>0</v>
      </c>
      <c r="BC257" s="474" t="str">
        <f>担当者_MT</f>
        <v>NG</v>
      </c>
      <c r="BD257" s="76"/>
      <c r="BE257" s="76"/>
      <c r="BF257" s="470"/>
      <c r="BG257" s="472" t="str">
        <f>担当者_M検</f>
        <v>NG</v>
      </c>
      <c r="BH257" s="76"/>
      <c r="BI257" s="76"/>
      <c r="BJ257" s="470"/>
      <c r="BK257" s="476"/>
      <c r="BL257" s="79"/>
      <c r="BM257" s="79"/>
      <c r="BN257" s="470">
        <v>0</v>
      </c>
      <c r="BO257" s="474" t="str">
        <f>担当者_モテ</f>
        <v>NG</v>
      </c>
      <c r="BP257" s="76"/>
      <c r="BQ257" s="76"/>
      <c r="BR257" s="470"/>
      <c r="BS257" s="472" t="str">
        <f>担当者_モテR</f>
        <v>NG</v>
      </c>
      <c r="BT257" s="76"/>
      <c r="BU257" s="76"/>
      <c r="BV257" s="470"/>
      <c r="BW257" s="468">
        <f t="shared" ref="BW257" si="12842">IFERROR(SUM(IF(K257&lt;&gt;"NG",N257*K$1,0),IF(O257&lt;&gt;"NG",R257*O$1,0),IF(S257&lt;&gt;"NG",V257*S$1,0),IF(W257&lt;&gt;"NG",Z257*W$1,0),IF(AA257&lt;&gt;"NG",AD257*AA$1,0),IF(AE257&lt;&gt;"NG",AH257*AE$1,0),IF(AI257&lt;&gt;"NG",AL257*AI$1,0),IF(AM257&lt;&gt;"NG",AP257*AM$1,0),IF(AQ257&lt;&gt;"NG",AT257*AQ$1,0),IF(AU257&lt;&gt;"NG",AX257*AU$1,0),IF(AY257&lt;&gt;"NG",BB257*AY$1,0),IF(BC257&lt;&gt;"NG",BF257*BC$1,0),IF(BG257&lt;&gt;"NG",BJ257*BG$1,0),IF(BK257&lt;&gt;"NG",BN257*BK$1,0),IF(BO257&lt;&gt;"NG",BR257*BO$1,0),IF(BS257&lt;&gt;"NG",BV257*BS$1,0))/SUM(IF(K257&lt;&gt;"NG",K$1,0),IF(O257&lt;&gt;"NG",O$1,0),IF(S257&lt;&gt;"NG",S$1,0),IF(W257&lt;&gt;"NG",W$1,0),IF(AA257&lt;&gt;"NG",AA$1,0),IF(AE257&lt;&gt;"NG",AE$1,0),IF(AI257&lt;&gt;"NG",AI$1,0),IF(AM257&lt;&gt;"NG",AM$1,0),IF(AQ257&lt;&gt;"NG",AQ$1,0),IF(AU257&lt;&gt;"NG",AU$1,0),IF(AY257&lt;&gt;"NG",AY$1,0),IF(BC257&lt;&gt;"NG",BC$1,0),IF(BG257&lt;&gt;"NG",BG$1,0),IF(BK257&lt;&gt;"NG",BK$1,0),IF(BO257&lt;&gt;"NG",BO$1,0),IF(BS257&lt;&gt;"NG",BS$1,0)),0)</f>
        <v>0</v>
      </c>
      <c r="BX257" s="466"/>
      <c r="BY257" s="490"/>
      <c r="BZ257" s="5"/>
      <c r="CA257" s="32">
        <f t="shared" ref="CA257" si="12843">IF(AND($M257&lt;&gt;$BZ$5,$M257&lt;=$BZ$6,$M257&lt;&gt;$BZ$7),1,0)</f>
        <v>0</v>
      </c>
      <c r="CB257" s="32">
        <f t="shared" ref="CB257" si="12844">IF(AND($Q257&lt;&gt;$BZ$5,$Q257&lt;=$BZ$6,$Q257&lt;&gt;$BZ$7),1,0)</f>
        <v>0</v>
      </c>
      <c r="CC257" s="32">
        <f t="shared" ref="CC257" si="12845">IF(AND($U257&lt;&gt;$BZ$5,$U257&lt;=$BZ$6,$U257&lt;&gt;$BZ$7),1,0)</f>
        <v>0</v>
      </c>
      <c r="CD257" s="32">
        <f t="shared" ref="CD257" si="12846">IF(AND($Y257&lt;&gt;$BZ$5,$Y257&lt;=$BZ$6,$Y257&lt;&gt;$BZ$7),1,0)</f>
        <v>0</v>
      </c>
      <c r="CE257" s="32">
        <f t="shared" ref="CE257" si="12847">IF(AND($AG257&lt;&gt;$BZ$5,$AG257&lt;=$BZ$6,$AG257&lt;&gt;$BZ$7),1,0)</f>
        <v>0</v>
      </c>
      <c r="CF257" s="32">
        <f t="shared" ref="CF257" si="12848">IF(AND($AK257&lt;&gt;$BZ$5,$AK257&lt;=$BZ$6,$AK257&lt;&gt;$BZ$7),1,0)</f>
        <v>0</v>
      </c>
      <c r="CG257" s="32">
        <f t="shared" ref="CG257" si="12849">IF(AND($AS257&lt;&gt;$BZ$5,$AS257&lt;=$BZ$6,$AS257&lt;&gt;$BZ$7),1,0)</f>
        <v>0</v>
      </c>
      <c r="CH257" s="32">
        <f t="shared" ref="CH257" si="12850">IF(AND($AW257&lt;&gt;$BZ$5,$AW257&lt;=$BZ$6,$AW257&lt;&gt;$BZ$7),1,0)</f>
        <v>0</v>
      </c>
      <c r="CI257" s="32">
        <f t="shared" ref="CI257" si="12851">IF(AND($BE257&lt;&gt;$BZ$5,$BE257&lt;=$BZ$6,$BE257&lt;&gt;$BZ$7),1,0)</f>
        <v>0</v>
      </c>
      <c r="CJ257" s="32">
        <f t="shared" ref="CJ257" si="12852">IF(AND($BI257&lt;&gt;$BZ$5,$BI257&lt;=$BZ$6,$BI257&lt;&gt;$BZ$7),1,0)</f>
        <v>0</v>
      </c>
      <c r="CK257" s="32">
        <f t="shared" ref="CK257" si="12853">IF(AND($BQ257&lt;&gt;$BZ$5,$BQ257&lt;=$BZ$6,$BQ257&lt;&gt;$BZ$7),1,0)</f>
        <v>0</v>
      </c>
      <c r="CL257" s="32">
        <f t="shared" ref="CL257" si="12854">IF(AND($BU257&lt;&gt;$BZ$5,$BU257&lt;=$BZ$6,$BU257&lt;&gt;$BZ$7),1,0)</f>
        <v>0</v>
      </c>
      <c r="CO257" s="32">
        <f>IF(AND($M257&lt;&gt;$CN$5,$M257&lt;=$CN$6,$M257&lt;&gt;$CN$7),1,0)</f>
        <v>0</v>
      </c>
      <c r="CP257" s="32">
        <f>IF(AND($Q257&lt;&gt;$CN$5,$Q257&lt;=$CN$6,$Q257&lt;&gt;$CN$7),1,0)</f>
        <v>0</v>
      </c>
      <c r="CQ257" s="32">
        <f>IF(AND($U257&lt;&gt;$CN$5,$U257&lt;=$CN$6,$U257&lt;&gt;$CN$7),1,0)</f>
        <v>0</v>
      </c>
      <c r="CR257" s="32">
        <f>IF(AND($Y257&lt;&gt;$CN$5,$Y257&lt;=$CN$6,$Y257&lt;&gt;$CN$7),1,0)</f>
        <v>0</v>
      </c>
      <c r="CS257" s="32">
        <f>IF(AND($AG257&lt;&gt;$CN$5,$AG257&lt;=$CN$6,$AG257&lt;&gt;$CN$7),1,0)</f>
        <v>0</v>
      </c>
      <c r="CT257" s="32">
        <f>IF(AND($AK257&lt;&gt;$CN$5,$AK257&lt;=$CN$6,$AK257&lt;&gt;$CN$7),1,0)</f>
        <v>0</v>
      </c>
      <c r="CU257" s="32">
        <f>IF(AND($AS257&lt;&gt;$CN$5,$AS257&lt;=$CN$6,$AS257&lt;&gt;$CN$7),1,0)</f>
        <v>0</v>
      </c>
      <c r="CV257" s="32">
        <f>IF(AND($AW257&lt;&gt;$CN$5,$AW257&lt;=$CN$6,$AW257&lt;&gt;$CN$7),1,0)</f>
        <v>0</v>
      </c>
      <c r="CW257" s="32">
        <f>IF(AND($BE257&lt;&gt;$CN$5,$BE257&lt;=$CN$6,$BE257&lt;&gt;$CN$7),1,0)</f>
        <v>0</v>
      </c>
      <c r="CX257" s="32">
        <f>IF(AND($BI257&lt;&gt;$CN$5,$BI257&lt;=$CN$6,$BI257&lt;&gt;$CN$7),1,0)</f>
        <v>0</v>
      </c>
      <c r="CY257" s="32">
        <f>IF(AND($BQ257&lt;&gt;$CN$5,$BQ257&lt;=$CN$6,$BQ257&lt;&gt;$CN$7),1,0)</f>
        <v>0</v>
      </c>
      <c r="CZ257" s="32">
        <f>IF(AND($BU257&lt;&gt;$CN$5,$BU257&lt;=$CN$6,$BU257&lt;&gt;$CN$7),1,0)</f>
        <v>0</v>
      </c>
      <c r="DC257" s="32">
        <f>IF(AND($M257&lt;&gt;$DB$5,$M257&lt;=$DB$6,$M257&lt;&gt;$CN$7),1,0)</f>
        <v>0</v>
      </c>
      <c r="DD257" s="32">
        <f>IF(AND($Q257&lt;&gt;$DB$5,$Q257&lt;=$DB$6,$Q257&lt;&gt;$CN$7),1,0)</f>
        <v>0</v>
      </c>
      <c r="DE257" s="32">
        <f>IF(AND($U257&lt;&gt;$DB$5,$U257&lt;=$DB$6,$U257&lt;&gt;$CN$7),1,0)</f>
        <v>0</v>
      </c>
      <c r="DF257" s="32">
        <f>IF(AND($Y257&lt;&gt;$DB$5,$Y257&lt;=$DB$6,$Y257&lt;&gt;$CN$7),1,0)</f>
        <v>0</v>
      </c>
      <c r="DG257" s="32">
        <f>IF(AND($AG257&lt;&gt;$DB$5,$AG257&lt;=$DB$6,$AG257&lt;&gt;$CN$7),1,0)</f>
        <v>0</v>
      </c>
      <c r="DH257" s="32">
        <f>IF(AND($AK257&lt;&gt;$DB$5,$AK257&lt;=$DB$6,$AK257&lt;&gt;$CN$7),1,0)</f>
        <v>0</v>
      </c>
      <c r="DI257" s="32">
        <f>IF(AND($AS257&lt;&gt;$DB$5,$AS257&lt;=$DB$6,$AS257&lt;&gt;$CN$7),1,0)</f>
        <v>0</v>
      </c>
      <c r="DJ257" s="32">
        <f>IF(AND($AW257&lt;&gt;$DB$5,$AW257&lt;=$DB$6,$AW257&lt;&gt;$CN$7),1,0)</f>
        <v>0</v>
      </c>
      <c r="DK257" s="32">
        <f>IF(AND($BE257&lt;&gt;$DB$5,$BE257&lt;=$DB$6,$BE257&lt;&gt;$CN$7),1,0)</f>
        <v>0</v>
      </c>
      <c r="DL257" s="32">
        <f>IF(AND($BI257&lt;&gt;$DB$5,$BI257&lt;=$DB$6,$BI257&lt;&gt;$CN$7),1,0)</f>
        <v>0</v>
      </c>
      <c r="DM257" s="32">
        <f>IF(AND($BQ257&lt;&gt;$DB$5,$BQ257&lt;=$DB$6,$BQ257&lt;&gt;$CN$7),1,0)</f>
        <v>0</v>
      </c>
      <c r="DN257" s="32">
        <f>IF(AND($BU257&lt;&gt;$DB$5,$BU257&lt;=$DB$6,$BU257&lt;&gt;$CN$7),1,0)</f>
        <v>0</v>
      </c>
      <c r="DQ257" s="32">
        <f t="shared" ref="DQ257" si="12855">IF(AND($M257&lt;&gt;$DP$5,$M257&lt;=$DP$6,$M257&lt;&gt;$CN$7),1,0)</f>
        <v>0</v>
      </c>
      <c r="DR257" s="32">
        <f t="shared" ref="DR257" si="12856">IF(AND($Q257&lt;&gt;$DP$5,$Q257&lt;=$DP$6,$Q257&lt;&gt;$CN$7),1,0)</f>
        <v>0</v>
      </c>
      <c r="DS257" s="32">
        <f t="shared" ref="DS257" si="12857">IF(AND($U257&lt;&gt;$DP$5,$U257&lt;=$DP$6,$U257&lt;&gt;$CN$7),1,0)</f>
        <v>0</v>
      </c>
      <c r="DT257" s="32">
        <f t="shared" ref="DT257" si="12858">IF(AND($Y257&lt;&gt;$DP$5,$Y257&lt;=$DP$6,$Y257&lt;&gt;$CN$7),1,0)</f>
        <v>0</v>
      </c>
      <c r="DU257" s="32">
        <f t="shared" ref="DU257" si="12859">IF(AND($AG257&lt;&gt;$DP$5,$AG257&lt;=$DP$6,$AG257&lt;&gt;$CN$7),1,0)</f>
        <v>0</v>
      </c>
      <c r="DV257" s="32">
        <f t="shared" ref="DV257" si="12860">IF(AND($AK257&lt;&gt;$DP$5,$AK257&lt;=$DP$6,$AK257&lt;&gt;$CN$7),1,0)</f>
        <v>0</v>
      </c>
      <c r="DW257" s="32">
        <f t="shared" ref="DW257" si="12861">IF(AND($AS257&lt;&gt;$DP$5,$AS257&lt;=$DP$6,$AS257&lt;&gt;$CN$7),1,0)</f>
        <v>0</v>
      </c>
      <c r="DX257" s="32">
        <f t="shared" ref="DX257" si="12862">IF(AND($AW257&lt;&gt;$DP$5,$AW257&lt;=$DP$6,$AW257&lt;&gt;$CN$7),1,0)</f>
        <v>0</v>
      </c>
      <c r="DY257" s="32">
        <f t="shared" ref="DY257" si="12863">IF(AND($BE257&lt;&gt;$DP$5,$BE257&lt;=$DP$6,$BE257&lt;&gt;$CN$7),1,0)</f>
        <v>0</v>
      </c>
      <c r="DZ257" s="32">
        <f t="shared" ref="DZ257" si="12864">IF(AND($BI257&lt;&gt;$DP$5,$BI257&lt;=$DP$6,$BI257&lt;&gt;$CN$7),1,0)</f>
        <v>0</v>
      </c>
      <c r="EA257" s="32">
        <f t="shared" ref="EA257" si="12865">IF(AND($BQ257&lt;&gt;$DP$5,$BQ257&lt;=$DP$6,$BQ257&lt;&gt;$CN$7),1,0)</f>
        <v>0</v>
      </c>
      <c r="EB257" s="32">
        <f t="shared" ref="EB257" si="12866">IF(AND($BU257&lt;&gt;$DP$5,$BU257&lt;=$DP$6,$BU257&lt;&gt;$CN$7),1,0)</f>
        <v>0</v>
      </c>
      <c r="EE257" s="328">
        <f>IF(M257&lt;&gt;"",IF(M257&lt;=$ED$6,1,IF(L257&gt;$ED$6,0,NETWORKDAYS(L257,$ED$6,祭日リスト)/NETWORKDAYS(L257,M257,祭日リスト)))*$GG257*週間進捗報告書!$G$9,0)</f>
        <v>0</v>
      </c>
      <c r="EF257" s="328">
        <f>IF(Q257&lt;&gt;"",IF(Q257&lt;=$ED$6,1,IF(P257&gt;$ED$6,0,NETWORKDAYS(P257,$ED$6,祭日リスト)/NETWORKDAYS(P257,Q257,祭日リスト)))*$GG257*週間進捗報告書!$G$10,0)</f>
        <v>0</v>
      </c>
      <c r="EG257" s="328">
        <f>IF(U257&lt;&gt;"",IF(U257&lt;=$ED$6,1,IF(T257&gt;$ED$6,0,NETWORKDAYS(T257,$ED$6,祭日リスト)/NETWORKDAYS(T257,U257,祭日リスト)))*$GG257*週間進捗報告書!$G$11,0)</f>
        <v>0</v>
      </c>
      <c r="EH257" s="328">
        <f>IF(Y257&lt;&gt;"",IF(Y257&lt;=$ED$6,1,IF(X257&gt;$ED$6,0,NETWORKDAYS(X257,$ED$6,祭日リスト)/NETWORKDAYS(X257,Y257,祭日リスト)))*$GG257*週間進捗報告書!$G$12,0)</f>
        <v>0</v>
      </c>
      <c r="EI257" s="328">
        <f>IF(AG257&lt;&gt;"",IF(AG257&lt;=$ED$6,1,IF(AF257&gt;$ED$6,0,NETWORKDAYS(AF257,$ED$6,祭日リスト)/NETWORKDAYS(AF257,AG257,祭日リスト)))*$GG257*週間進捗報告書!$G$13,0)</f>
        <v>0</v>
      </c>
      <c r="EJ257" s="328">
        <f>IF(AK257&lt;&gt;"",IF(AK257&lt;=$ED$6,1,IF(AJ257&gt;$ED$6,0,NETWORKDAYS(AJ257,$ED$6,祭日リスト)/NETWORKDAYS(AJ257,AK257,祭日リスト)))*$GG257*週間進捗報告書!$G$14,0)</f>
        <v>0</v>
      </c>
      <c r="EK257" s="328">
        <f>IF(AS257&lt;&gt;"",IF(AS257&lt;=$ED$6,1,IF(AR257&gt;$ED$6,0,NETWORKDAYS(AR257,$ED$6,祭日リスト)/NETWORKDAYS(AR257,AS257,祭日リスト)))*$GG257*週間進捗報告書!$G$15,0)</f>
        <v>0</v>
      </c>
      <c r="EL257" s="328">
        <f>IF(AW257&lt;&gt;"",IF(AW257&lt;=$ED$6,1,IF(AV257&gt;$ED$6,0,NETWORKDAYS(AV257,$ED$6,祭日リスト)/NETWORKDAYS(AV257,AW257,祭日リスト)))*$GG257*週間進捗報告書!$G$16,0)</f>
        <v>0</v>
      </c>
      <c r="EM257" s="328">
        <f>IF(BE257&lt;&gt;"",IF(BE257&lt;=$ED$6,1,IF(BD257&gt;$ED$6,0,NETWORKDAYS(BD257,$ED$6,祭日リスト)/NETWORKDAYS(BD257,BE257,祭日リスト)))*$GG257*週間進捗報告書!$G$17,0)</f>
        <v>0</v>
      </c>
      <c r="EN257" s="328">
        <f>IF(BI257&lt;&gt;"",IF(BI257&lt;=$ED$6,1,IF(BH257&gt;$ED$6,0,NETWORKDAYS(BH257,$ED$6,祭日リスト)/NETWORKDAYS(BH257,BI257,祭日リスト)))*$GG257*週間進捗報告書!$G$18,0)</f>
        <v>0</v>
      </c>
      <c r="EO257" s="328">
        <f>IF(BQ257&lt;&gt;"",IF(BQ257&lt;=$ED$6,1,IF(BP257&gt;$ED$6,0,NETWORKDAYS(BP257,$ED$6,祭日リスト)/NETWORKDAYS(BP257,BQ257,祭日リスト)))*$GG257*週間進捗報告書!$G$19,0)</f>
        <v>0</v>
      </c>
      <c r="EP257" s="328">
        <f>IF(BU257&lt;&gt;"",IF(BU257&lt;=$ED$6,1,IF(BT257&gt;$ED$6,0,NETWORKDAYS(BT257,$ED$6,祭日リスト)/NETWORKDAYS(BT257,BU257,祭日リスト)))*$GG257*週間進捗報告書!$G$20,0)</f>
        <v>0</v>
      </c>
      <c r="ER257" s="547">
        <f t="shared" ref="ER257:FC257" si="12867">EE257-EE258</f>
        <v>0</v>
      </c>
      <c r="ES257" s="547">
        <f t="shared" si="12867"/>
        <v>0</v>
      </c>
      <c r="ET257" s="547">
        <f t="shared" si="12867"/>
        <v>0</v>
      </c>
      <c r="EU257" s="547">
        <f t="shared" si="12867"/>
        <v>0</v>
      </c>
      <c r="EV257" s="547">
        <f t="shared" si="12867"/>
        <v>0</v>
      </c>
      <c r="EW257" s="547">
        <f t="shared" si="12867"/>
        <v>0</v>
      </c>
      <c r="EX257" s="547">
        <f t="shared" si="12867"/>
        <v>0</v>
      </c>
      <c r="EY257" s="547">
        <f t="shared" si="12867"/>
        <v>0</v>
      </c>
      <c r="EZ257" s="547">
        <f t="shared" si="12867"/>
        <v>0</v>
      </c>
      <c r="FA257" s="547">
        <f t="shared" si="12867"/>
        <v>0</v>
      </c>
      <c r="FB257" s="547">
        <f t="shared" si="12867"/>
        <v>0</v>
      </c>
      <c r="FC257" s="547">
        <f t="shared" si="12867"/>
        <v>0</v>
      </c>
      <c r="FD257" s="547">
        <f t="shared" ref="FD257" si="12868">SUM(ER257:FC258)</f>
        <v>0</v>
      </c>
      <c r="FE257" s="333"/>
      <c r="FG257" s="32">
        <f>IF(AND($M257&lt;&gt;$FF$7),1,0)</f>
        <v>0</v>
      </c>
      <c r="FH257" s="32">
        <f>IF(AND($Q257&lt;&gt;$FF$7),1,0)</f>
        <v>0</v>
      </c>
      <c r="FI257" s="32">
        <f>IF(AND($U257&lt;&gt;$FF$7),1,0)</f>
        <v>0</v>
      </c>
      <c r="FJ257" s="32">
        <f>IF(AND($Y257&lt;&gt;$FF$7),1,0)</f>
        <v>0</v>
      </c>
      <c r="FK257" s="32">
        <f>IF(AND($AG257&lt;&gt;$FF$7),1,0)</f>
        <v>0</v>
      </c>
      <c r="FL257" s="32">
        <f>IF(AND($AK257&lt;&gt;$FF$7),1,0)</f>
        <v>0</v>
      </c>
      <c r="FM257" s="32">
        <f>IF(AND($AS257&lt;&gt;$FF$7),1,0)</f>
        <v>0</v>
      </c>
      <c r="FN257" s="32">
        <f>IF(AND($AW257&lt;&gt;$FF$7),1,0)</f>
        <v>0</v>
      </c>
      <c r="FO257" s="32">
        <f>IF(AND($BE257&lt;&gt;$FF$7),1,0)</f>
        <v>0</v>
      </c>
      <c r="FP257" s="32">
        <f>IF(AND($BI257&lt;&gt;$FF$7),1,0)</f>
        <v>0</v>
      </c>
      <c r="FQ257" s="32">
        <f>IF(AND($BQ257&lt;&gt;$FF$7),1,0)</f>
        <v>0</v>
      </c>
      <c r="FR257" s="32">
        <f>IF(AND($BU257&lt;&gt;$FF$7),1,0)</f>
        <v>0</v>
      </c>
      <c r="FU257" s="294">
        <f t="shared" ref="FU257" si="12869">IF($K257&lt;&gt;"NG",$GG257,0)</f>
        <v>0</v>
      </c>
      <c r="FV257" s="294">
        <f t="shared" ref="FV257" si="12870">IF($O257&lt;&gt;"NG",$GG257,0)</f>
        <v>0</v>
      </c>
      <c r="FW257" s="294">
        <f t="shared" ref="FW257" si="12871">IF($S257&lt;&gt;"NG",$GG257,0)</f>
        <v>0</v>
      </c>
      <c r="FX257" s="294">
        <f t="shared" ref="FX257" si="12872">IF($W257&lt;&gt;"NG",$GG257,0)</f>
        <v>0</v>
      </c>
      <c r="FY257" s="294">
        <f t="shared" ref="FY257" si="12873">IF($AE257&lt;&gt;"NG",$GG257,0)</f>
        <v>0</v>
      </c>
      <c r="FZ257" s="294">
        <f t="shared" ref="FZ257" si="12874">IF($AI257&lt;&gt;"NG",$GG257,0)</f>
        <v>0</v>
      </c>
      <c r="GA257" s="294">
        <f t="shared" ref="GA257" si="12875">IF($AQ257&lt;&gt;"NG",$GG257,0)</f>
        <v>0</v>
      </c>
      <c r="GB257" s="294">
        <f t="shared" ref="GB257" si="12876">IF($AU257&lt;&gt;"NG",$GG257,0)</f>
        <v>0</v>
      </c>
      <c r="GC257" s="294">
        <f t="shared" ref="GC257" si="12877">IF($BC257&lt;&gt;"NG",$GG257,0)</f>
        <v>0</v>
      </c>
      <c r="GD257" s="294">
        <f t="shared" ref="GD257" si="12878">IF($BG257&lt;&gt;"NG",$GG257,0)</f>
        <v>0</v>
      </c>
      <c r="GE257" s="294">
        <f t="shared" ref="GE257" si="12879">IF($BO257&lt;&gt;"NG",$GG257,0)</f>
        <v>0</v>
      </c>
      <c r="GF257" s="294">
        <f t="shared" ref="GF257" si="12880">IF($BS257&lt;&gt;"NG",$GG257,0)</f>
        <v>0</v>
      </c>
      <c r="GG257" s="294" t="e">
        <f>VLOOKUP($D257,リスト!$D:$S,15,FALSE)</f>
        <v>#N/A</v>
      </c>
      <c r="GH257" s="2" t="e">
        <f>INDEX(リスト!$V:$V,MATCH(中日程計画表!$D257,リスト!$D:$D,0))</f>
        <v>#N/A</v>
      </c>
      <c r="GI257" s="2" t="e">
        <f>INDEX(リスト!$A:$A,MATCH(中日程計画表!$D257,リスト!$D:$D,0))</f>
        <v>#N/A</v>
      </c>
      <c r="GJ257" s="2" t="e">
        <f>INDEX(リスト!$U:$U,MATCH(中日程計画表!$D257,リスト!$D:$D,0))</f>
        <v>#N/A</v>
      </c>
      <c r="GK257" s="5" t="e">
        <f>INDEX(リスト!$W:$W,MATCH(中日程計画表!$D257,リスト!$D:$D,0))</f>
        <v>#N/A</v>
      </c>
      <c r="GL257" s="2" t="s">
        <v>200</v>
      </c>
      <c r="GM257" s="296">
        <f>D257</f>
        <v>0</v>
      </c>
      <c r="GN257" s="296">
        <f>E257</f>
        <v>0</v>
      </c>
      <c r="GU257" s="460" t="str">
        <f t="shared" ref="GU257" si="12881">AE257</f>
        <v>NG</v>
      </c>
      <c r="GV257" s="460">
        <f t="shared" ref="GV257" si="12882">EI257</f>
        <v>0</v>
      </c>
      <c r="GW257" s="460">
        <f t="shared" ref="GW257" si="12883">EI258</f>
        <v>0</v>
      </c>
      <c r="GX257" s="462">
        <f t="shared" ref="GX257" si="12884">EV257</f>
        <v>0</v>
      </c>
      <c r="GY257" s="460" t="str">
        <f t="shared" ref="GY257" si="12885">AI257</f>
        <v>NG</v>
      </c>
      <c r="GZ257" s="460">
        <f t="shared" ref="GZ257" si="12886">EJ257</f>
        <v>0</v>
      </c>
      <c r="HA257" s="460">
        <f t="shared" ref="HA257" si="12887">EJ258</f>
        <v>0</v>
      </c>
      <c r="HB257" s="462">
        <f t="shared" ref="HB257" si="12888">EW257</f>
        <v>0</v>
      </c>
      <c r="HC257" s="460" t="str">
        <f t="shared" ref="HC257" si="12889">AQ257</f>
        <v>NG</v>
      </c>
      <c r="HD257" s="460">
        <f t="shared" ref="HD257" si="12890">EK257</f>
        <v>0</v>
      </c>
      <c r="HE257" s="460">
        <f t="shared" ref="HE257" si="12891">EK258</f>
        <v>0</v>
      </c>
      <c r="HF257" s="462">
        <f t="shared" ref="HF257" si="12892">EX257</f>
        <v>0</v>
      </c>
      <c r="HG257" s="460" t="str">
        <f t="shared" ref="HG257" si="12893">AU257</f>
        <v>NG</v>
      </c>
      <c r="HH257" s="460">
        <f t="shared" ref="HH257" si="12894">EL257</f>
        <v>0</v>
      </c>
      <c r="HI257" s="460">
        <f t="shared" ref="HI257" si="12895">EL258</f>
        <v>0</v>
      </c>
      <c r="HJ257" s="462">
        <f t="shared" ref="HJ257" si="12896">EY257</f>
        <v>0</v>
      </c>
      <c r="HK257" s="460" t="str">
        <f t="shared" ref="HK257" si="12897">BC257</f>
        <v>NG</v>
      </c>
      <c r="HL257" s="460">
        <f t="shared" ref="HL257" si="12898">EM257</f>
        <v>0</v>
      </c>
      <c r="HM257" s="460">
        <f t="shared" ref="HM257" si="12899">EM258</f>
        <v>0</v>
      </c>
      <c r="HN257" s="462">
        <f t="shared" ref="HN257" si="12900">EZ257</f>
        <v>0</v>
      </c>
      <c r="HO257" s="460" t="str">
        <f t="shared" ref="HO257" si="12901">BG257</f>
        <v>NG</v>
      </c>
      <c r="HP257" s="460">
        <f t="shared" ref="HP257" si="12902">EN257</f>
        <v>0</v>
      </c>
      <c r="HQ257" s="460">
        <f t="shared" ref="HQ257" si="12903">EN258</f>
        <v>0</v>
      </c>
      <c r="HR257" s="462">
        <f t="shared" ref="HR257" si="12904">FA257</f>
        <v>0</v>
      </c>
      <c r="HS257" s="332"/>
    </row>
    <row r="258" spans="1:227" ht="12" customHeight="1">
      <c r="A258" s="489"/>
      <c r="B258" s="487"/>
      <c r="C258" s="475"/>
      <c r="D258" s="485"/>
      <c r="E258" s="483"/>
      <c r="F258" s="317"/>
      <c r="G258" s="317"/>
      <c r="H258" s="317"/>
      <c r="I258" s="317"/>
      <c r="J258" s="316"/>
      <c r="K258" s="481"/>
      <c r="L258" s="77"/>
      <c r="M258" s="77"/>
      <c r="N258" s="471"/>
      <c r="O258" s="475"/>
      <c r="P258" s="77"/>
      <c r="Q258" s="77"/>
      <c r="R258" s="471"/>
      <c r="S258" s="475"/>
      <c r="T258" s="77"/>
      <c r="U258" s="77"/>
      <c r="V258" s="471"/>
      <c r="W258" s="473"/>
      <c r="X258" s="77"/>
      <c r="Y258" s="77"/>
      <c r="Z258" s="471"/>
      <c r="AA258" s="477"/>
      <c r="AB258" s="80"/>
      <c r="AC258" s="80"/>
      <c r="AD258" s="471"/>
      <c r="AE258" s="473"/>
      <c r="AF258" s="77"/>
      <c r="AG258" s="77"/>
      <c r="AH258" s="471"/>
      <c r="AI258" s="473"/>
      <c r="AJ258" s="77"/>
      <c r="AK258" s="77"/>
      <c r="AL258" s="471"/>
      <c r="AM258" s="477"/>
      <c r="AN258" s="80"/>
      <c r="AO258" s="80"/>
      <c r="AP258" s="471"/>
      <c r="AQ258" s="473"/>
      <c r="AR258" s="77"/>
      <c r="AS258" s="77"/>
      <c r="AT258" s="471"/>
      <c r="AU258" s="473"/>
      <c r="AV258" s="77"/>
      <c r="AW258" s="77"/>
      <c r="AX258" s="471"/>
      <c r="AY258" s="477"/>
      <c r="AZ258" s="80"/>
      <c r="BA258" s="80"/>
      <c r="BB258" s="471"/>
      <c r="BC258" s="475"/>
      <c r="BD258" s="77"/>
      <c r="BE258" s="77"/>
      <c r="BF258" s="471"/>
      <c r="BG258" s="473"/>
      <c r="BH258" s="77"/>
      <c r="BI258" s="77"/>
      <c r="BJ258" s="471"/>
      <c r="BK258" s="477"/>
      <c r="BL258" s="80"/>
      <c r="BM258" s="80"/>
      <c r="BN258" s="471"/>
      <c r="BO258" s="475"/>
      <c r="BP258" s="77"/>
      <c r="BQ258" s="77"/>
      <c r="BR258" s="471"/>
      <c r="BS258" s="473"/>
      <c r="BT258" s="77"/>
      <c r="BU258" s="77"/>
      <c r="BV258" s="471"/>
      <c r="BW258" s="469"/>
      <c r="BX258" s="467"/>
      <c r="BY258" s="490"/>
      <c r="CA258" s="19">
        <f t="shared" ref="CA258" si="12905">IF(AND($N257=1,$M258&lt;&gt;$BZ$7),1,0)</f>
        <v>0</v>
      </c>
      <c r="CB258" s="19">
        <f t="shared" ref="CB258" si="12906">IF(AND($R257=1,$Q258&lt;&gt;$BZ$7),1,0)</f>
        <v>0</v>
      </c>
      <c r="CC258" s="19">
        <f t="shared" ref="CC258" si="12907">IF(AND($V257=1,$U258&lt;&gt;$BZ$7),1,0)</f>
        <v>0</v>
      </c>
      <c r="CD258" s="19">
        <f t="shared" ref="CD258" si="12908">IF(AND($Z257=1,$Y258&lt;&gt;$BZ$7),1,0)</f>
        <v>0</v>
      </c>
      <c r="CE258" s="19">
        <f t="shared" ref="CE258" si="12909">IF(AND($AH257=1,$AG258&lt;&gt;$BZ$7),1,0)</f>
        <v>0</v>
      </c>
      <c r="CF258" s="19">
        <f t="shared" ref="CF258" si="12910">IF(AND($AL257=1,$AK258&lt;&gt;$BZ$7),1,0)</f>
        <v>0</v>
      </c>
      <c r="CG258" s="19">
        <f t="shared" ref="CG258" si="12911">IF(AND($AT257=1,$AS258&lt;&gt;$BZ$7),1,0)</f>
        <v>0</v>
      </c>
      <c r="CH258" s="19">
        <f t="shared" ref="CH258" si="12912">IF(AND($AX257=1,$AW258&lt;&gt;$BZ$7),1,0)</f>
        <v>0</v>
      </c>
      <c r="CI258" s="19">
        <f t="shared" ref="CI258" si="12913">IF(AND($BF257=1,$BE258&lt;&gt;$BZ$7),1,0)</f>
        <v>0</v>
      </c>
      <c r="CJ258" s="19">
        <f t="shared" ref="CJ258" si="12914">IF(AND($BJ257=1,$BI258&lt;&gt;$BZ$7),1,0)</f>
        <v>0</v>
      </c>
      <c r="CK258" s="19">
        <f t="shared" ref="CK258" si="12915">IF(AND($BR257=1,$BQ258&lt;&gt;$BZ$7),1,0)</f>
        <v>0</v>
      </c>
      <c r="CL258" s="19">
        <f t="shared" ref="CL258" si="12916">IF(AND($BV257=1,$BU258&lt;&gt;$BZ$7),1,0)</f>
        <v>0</v>
      </c>
      <c r="CO258" s="19">
        <f>IF(AND($M258&lt;&gt;$CN$7,$M258&lt;=$CN$6),1,0)</f>
        <v>0</v>
      </c>
      <c r="CP258" s="19">
        <f>IF(AND($Q258&lt;&gt;$CN$7,$Q258&lt;=$CN$6),1,0)</f>
        <v>0</v>
      </c>
      <c r="CQ258" s="19">
        <f>IF(AND($U258&lt;&gt;$CN$7,$U258&lt;=$CN$6),1,0)</f>
        <v>0</v>
      </c>
      <c r="CR258" s="19">
        <f>IF(AND($Y258&lt;&gt;$CN$7,$Y258&lt;=$CN$6),1,0)</f>
        <v>0</v>
      </c>
      <c r="CS258" s="19">
        <f>IF(AND($AG258&lt;&gt;$CN$7,$AG258&lt;=$CN$6),1,0)</f>
        <v>0</v>
      </c>
      <c r="CT258" s="19">
        <f>IF(AND($AK258&lt;&gt;$CN$7,$AK258&lt;=$CN$6),1,0)</f>
        <v>0</v>
      </c>
      <c r="CU258" s="19">
        <f>IF(AND($AS258&lt;&gt;$CN$7,$AS258&lt;=$CN$6),1,0)</f>
        <v>0</v>
      </c>
      <c r="CV258" s="19">
        <f>IF(AND($AW258&lt;&gt;$CN$7,$AW258&lt;=$CN$6),1,0)</f>
        <v>0</v>
      </c>
      <c r="CW258" s="19">
        <f>IF(AND($BE258&lt;&gt;$CN$7,$BE258&lt;=$CN$6),1,0)</f>
        <v>0</v>
      </c>
      <c r="CX258" s="19">
        <f>IF(AND($BI258&lt;&gt;$CN$7,$BI258&lt;=$CN$6),1,0)</f>
        <v>0</v>
      </c>
      <c r="CY258" s="19">
        <f>IF(AND($BQ258&lt;&gt;$CN$7,$BQ258&lt;=$CN$6),1,0)</f>
        <v>0</v>
      </c>
      <c r="CZ258" s="19">
        <f>IF(AND($BU258&lt;&gt;$CN$7,$BU258&lt;=$CN$6),1,0)</f>
        <v>0</v>
      </c>
      <c r="DC258" s="19">
        <f>IF($N257=1,1,0)</f>
        <v>0</v>
      </c>
      <c r="DD258" s="19">
        <f>IF($R257=1,1,0)</f>
        <v>0</v>
      </c>
      <c r="DE258" s="19">
        <f>IF($V257=1,1,0)</f>
        <v>0</v>
      </c>
      <c r="DF258" s="19">
        <f>IF($Z257=1,1,0)</f>
        <v>0</v>
      </c>
      <c r="DG258" s="19">
        <f>IF($AH257=1,1,0)</f>
        <v>0</v>
      </c>
      <c r="DH258" s="19">
        <f>IF($AL257=1,1,0)</f>
        <v>0</v>
      </c>
      <c r="DI258" s="19">
        <f>IF($AT257=1,1,0)</f>
        <v>0</v>
      </c>
      <c r="DJ258" s="19">
        <f>IF($AX257=1,1,0)</f>
        <v>0</v>
      </c>
      <c r="DK258" s="19">
        <f>IF($BF257=1,1,0)</f>
        <v>0</v>
      </c>
      <c r="DL258" s="19">
        <f>IF($BJ257=1,1,0)</f>
        <v>0</v>
      </c>
      <c r="DM258" s="19">
        <f>IF($BR257=1,1,0)</f>
        <v>0</v>
      </c>
      <c r="DN258" s="19">
        <f>IF($BV257=1,1,0)</f>
        <v>0</v>
      </c>
      <c r="DQ258" s="19">
        <f t="shared" ref="DQ258" si="12917">IF($N257=1,1,0)</f>
        <v>0</v>
      </c>
      <c r="DR258" s="19">
        <f t="shared" ref="DR258" si="12918">IF($R257=1,1,0)</f>
        <v>0</v>
      </c>
      <c r="DS258" s="19">
        <f t="shared" ref="DS258" si="12919">IF($V257=1,1,0)</f>
        <v>0</v>
      </c>
      <c r="DT258" s="19">
        <f t="shared" ref="DT258" si="12920">IF($Z257=1,1,0)</f>
        <v>0</v>
      </c>
      <c r="DU258" s="19">
        <f t="shared" ref="DU258" si="12921">IF($AH257=1,1,0)</f>
        <v>0</v>
      </c>
      <c r="DV258" s="19">
        <f t="shared" ref="DV258" si="12922">IF($AL257=1,1,0)</f>
        <v>0</v>
      </c>
      <c r="DW258" s="19">
        <f t="shared" ref="DW258" si="12923">IF($AT257=1,1,0)</f>
        <v>0</v>
      </c>
      <c r="DX258" s="19">
        <f t="shared" ref="DX258" si="12924">IF($AX257=1,1,0)</f>
        <v>0</v>
      </c>
      <c r="DY258" s="19">
        <f t="shared" ref="DY258" si="12925">IF($BF257=1,1,0)</f>
        <v>0</v>
      </c>
      <c r="DZ258" s="19">
        <f t="shared" ref="DZ258" si="12926">IF($BJ257=1,1,0)</f>
        <v>0</v>
      </c>
      <c r="EA258" s="19">
        <f t="shared" ref="EA258" si="12927">IF($BR257=1,1,0)</f>
        <v>0</v>
      </c>
      <c r="EB258" s="19">
        <f t="shared" ref="EB258" si="12928">IF($BV257=1,1,0)</f>
        <v>0</v>
      </c>
      <c r="EE258" s="329">
        <f>N257*$FU258*週間進捗報告書!$G$9</f>
        <v>0</v>
      </c>
      <c r="EF258" s="329">
        <f>R257*$FV258*週間進捗報告書!$G$10</f>
        <v>0</v>
      </c>
      <c r="EG258" s="329">
        <f>V257*$FW258*週間進捗報告書!$G$11</f>
        <v>0</v>
      </c>
      <c r="EH258" s="329">
        <f>Z257*$FX258*週間進捗報告書!$G$12</f>
        <v>0</v>
      </c>
      <c r="EI258" s="329">
        <f>AH257*$FY258*週間進捗報告書!$G$13</f>
        <v>0</v>
      </c>
      <c r="EJ258" s="329">
        <f>AL257*$FZ258*週間進捗報告書!$G$14</f>
        <v>0</v>
      </c>
      <c r="EK258" s="329">
        <f>AT257*$GA258*週間進捗報告書!$G$15</f>
        <v>0</v>
      </c>
      <c r="EL258" s="329">
        <f>AX257*$GB258*週間進捗報告書!$G$16</f>
        <v>0</v>
      </c>
      <c r="EM258" s="329">
        <f>BF257*$GC258*週間進捗報告書!$G$17</f>
        <v>0</v>
      </c>
      <c r="EN258" s="329">
        <f>BJ257*$GD258*週間進捗報告書!$G$18</f>
        <v>0</v>
      </c>
      <c r="EO258" s="329">
        <f>BR257*$GE258*週間進捗報告書!$G$19</f>
        <v>0</v>
      </c>
      <c r="EP258" s="329">
        <f>BV257*$GF258*週間進捗報告書!$G$20</f>
        <v>0</v>
      </c>
      <c r="ER258" s="547"/>
      <c r="ES258" s="547"/>
      <c r="ET258" s="547"/>
      <c r="EU258" s="547"/>
      <c r="EV258" s="547"/>
      <c r="EW258" s="547"/>
      <c r="EX258" s="547"/>
      <c r="EY258" s="547"/>
      <c r="EZ258" s="547"/>
      <c r="FA258" s="547"/>
      <c r="FB258" s="547"/>
      <c r="FC258" s="547"/>
      <c r="FD258" s="547"/>
      <c r="FE258" s="332"/>
      <c r="FG258" s="19"/>
      <c r="FH258" s="19"/>
      <c r="FI258" s="19"/>
      <c r="FJ258" s="19"/>
      <c r="FK258" s="19"/>
      <c r="FL258" s="19"/>
      <c r="FM258" s="19"/>
      <c r="FN258" s="19"/>
      <c r="FO258" s="19"/>
      <c r="FP258" s="19"/>
      <c r="FQ258" s="19"/>
      <c r="FR258" s="19"/>
      <c r="FU258" s="295">
        <f t="shared" ref="FU258" si="12929">FU257</f>
        <v>0</v>
      </c>
      <c r="FV258" s="295">
        <f t="shared" ref="FV258" si="12930">FV257</f>
        <v>0</v>
      </c>
      <c r="FW258" s="295">
        <f t="shared" ref="FW258" si="12931">FW257</f>
        <v>0</v>
      </c>
      <c r="FX258" s="295">
        <f t="shared" ref="FX258" si="12932">FX257</f>
        <v>0</v>
      </c>
      <c r="FY258" s="295">
        <f t="shared" ref="FY258" si="12933">FY257</f>
        <v>0</v>
      </c>
      <c r="FZ258" s="295">
        <f t="shared" ref="FZ258" si="12934">FZ257</f>
        <v>0</v>
      </c>
      <c r="GA258" s="295">
        <f t="shared" ref="GA258" si="12935">GA257</f>
        <v>0</v>
      </c>
      <c r="GB258" s="295">
        <f t="shared" ref="GB258" si="12936">GB257</f>
        <v>0</v>
      </c>
      <c r="GC258" s="295">
        <f t="shared" ref="GC258" si="12937">GC257</f>
        <v>0</v>
      </c>
      <c r="GD258" s="295">
        <f t="shared" ref="GD258" si="12938">GD257</f>
        <v>0</v>
      </c>
      <c r="GE258" s="295">
        <f t="shared" ref="GE258" si="12939">GE257</f>
        <v>0</v>
      </c>
      <c r="GF258" s="295">
        <f t="shared" ref="GF258" si="12940">GF257</f>
        <v>0</v>
      </c>
      <c r="GG258" s="295" t="e">
        <f t="shared" ref="GG258" si="12941">GG257</f>
        <v>#N/A</v>
      </c>
      <c r="GH258" s="2" t="e">
        <f>INDEX(リスト!$V:$V,MATCH(中日程計画表!$D257,リスト!$D:$D,0))</f>
        <v>#N/A</v>
      </c>
      <c r="GI258" s="2" t="e">
        <f>INDEX(リスト!$A:$A,MATCH(中日程計画表!$D257,リスト!$D:$D,0))</f>
        <v>#N/A</v>
      </c>
      <c r="GJ258" s="2" t="e">
        <f>INDEX(リスト!$U:$U,MATCH(中日程計画表!$D257,リスト!$D:$D,0))</f>
        <v>#N/A</v>
      </c>
      <c r="GK258" s="5" t="e">
        <f>INDEX(リスト!$W:$W,MATCH(中日程計画表!$D257,リスト!$D:$D,0))</f>
        <v>#N/A</v>
      </c>
      <c r="GL258" s="2" t="s">
        <v>201</v>
      </c>
      <c r="GM258" s="296">
        <f t="shared" ref="GM258" si="12942">GM257</f>
        <v>0</v>
      </c>
      <c r="GN258" s="296">
        <f t="shared" ref="GN258" si="12943">GN257</f>
        <v>0</v>
      </c>
      <c r="GU258" s="461"/>
      <c r="GV258" s="460"/>
      <c r="GW258" s="460"/>
      <c r="GX258" s="461"/>
      <c r="GY258" s="461"/>
      <c r="GZ258" s="460"/>
      <c r="HA258" s="460"/>
      <c r="HB258" s="461"/>
      <c r="HC258" s="461"/>
      <c r="HD258" s="460"/>
      <c r="HE258" s="460"/>
      <c r="HF258" s="461"/>
      <c r="HG258" s="461"/>
      <c r="HH258" s="460"/>
      <c r="HI258" s="460"/>
      <c r="HJ258" s="461"/>
      <c r="HK258" s="461"/>
      <c r="HL258" s="460"/>
      <c r="HM258" s="460"/>
      <c r="HN258" s="461"/>
      <c r="HO258" s="461"/>
      <c r="HP258" s="460"/>
      <c r="HQ258" s="460"/>
      <c r="HR258" s="461"/>
      <c r="HS258" s="4"/>
    </row>
    <row r="259" spans="1:227" ht="12" customHeight="1">
      <c r="A259" s="488" t="str">
        <f t="shared" ref="A259" ca="1" si="12944">INDIRECT("リスト!A"&amp;B259+6)</f>
        <v/>
      </c>
      <c r="B259" s="486">
        <f t="shared" ref="B259" si="12945">ROUNDDOWN((ROW()-6)/2,0)+1</f>
        <v>127</v>
      </c>
      <c r="C259" s="474" t="str">
        <f>機能グループ名</f>
        <v/>
      </c>
      <c r="D259" s="484">
        <f>機能ID</f>
        <v>0</v>
      </c>
      <c r="E259" s="482">
        <f>機能名</f>
        <v>0</v>
      </c>
      <c r="F259" s="315"/>
      <c r="G259" s="315"/>
      <c r="H259" s="315"/>
      <c r="I259" s="315"/>
      <c r="J259" s="316"/>
      <c r="K259" s="480" t="str">
        <f>担当者_SR</f>
        <v>NG</v>
      </c>
      <c r="L259" s="76"/>
      <c r="M259" s="76"/>
      <c r="N259" s="470"/>
      <c r="O259" s="474" t="str">
        <f>担当者_SRR</f>
        <v>NG</v>
      </c>
      <c r="P259" s="76"/>
      <c r="Q259" s="76"/>
      <c r="R259" s="470"/>
      <c r="S259" s="474" t="str">
        <f>担当者_DS</f>
        <v>NG</v>
      </c>
      <c r="T259" s="76"/>
      <c r="U259" s="76"/>
      <c r="V259" s="470"/>
      <c r="W259" s="472" t="str">
        <f>担当者_DSR</f>
        <v>NG</v>
      </c>
      <c r="X259" s="76"/>
      <c r="Y259" s="76"/>
      <c r="Z259" s="470"/>
      <c r="AA259" s="476"/>
      <c r="AB259" s="79"/>
      <c r="AC259" s="79"/>
      <c r="AD259" s="470">
        <f>IF(AC260 &lt;&gt; "",1,0)</f>
        <v>0</v>
      </c>
      <c r="AE259" s="472" t="str">
        <f>担当者_CD</f>
        <v>NG</v>
      </c>
      <c r="AF259" s="76"/>
      <c r="AG259" s="76"/>
      <c r="AH259" s="470"/>
      <c r="AI259" s="472" t="str">
        <f>担当者_DD</f>
        <v>NG</v>
      </c>
      <c r="AJ259" s="76"/>
      <c r="AK259" s="76"/>
      <c r="AL259" s="470"/>
      <c r="AM259" s="476"/>
      <c r="AN259" s="79"/>
      <c r="AO259" s="79"/>
      <c r="AP259" s="470">
        <f>IF(AO260 &lt;&gt; "",1,0)</f>
        <v>0</v>
      </c>
      <c r="AQ259" s="472" t="str">
        <f>担当者_MCL</f>
        <v>NG</v>
      </c>
      <c r="AR259" s="76"/>
      <c r="AS259" s="76"/>
      <c r="AT259" s="470"/>
      <c r="AU259" s="472" t="str">
        <f>担当者_MCLR</f>
        <v>NG</v>
      </c>
      <c r="AV259" s="76"/>
      <c r="AW259" s="76"/>
      <c r="AX259" s="470"/>
      <c r="AY259" s="476"/>
      <c r="AZ259" s="79"/>
      <c r="BA259" s="79"/>
      <c r="BB259" s="470">
        <f>IF(BA260 &lt;&gt; "",1,0)</f>
        <v>0</v>
      </c>
      <c r="BC259" s="474" t="str">
        <f>担当者_MT</f>
        <v>NG</v>
      </c>
      <c r="BD259" s="76"/>
      <c r="BE259" s="76"/>
      <c r="BF259" s="470"/>
      <c r="BG259" s="472" t="str">
        <f>担当者_M検</f>
        <v>NG</v>
      </c>
      <c r="BH259" s="76"/>
      <c r="BI259" s="76"/>
      <c r="BJ259" s="470"/>
      <c r="BK259" s="476"/>
      <c r="BL259" s="79"/>
      <c r="BM259" s="79"/>
      <c r="BN259" s="470">
        <v>0</v>
      </c>
      <c r="BO259" s="474" t="str">
        <f>担当者_モテ</f>
        <v>NG</v>
      </c>
      <c r="BP259" s="76"/>
      <c r="BQ259" s="76"/>
      <c r="BR259" s="470"/>
      <c r="BS259" s="472" t="str">
        <f>担当者_モテR</f>
        <v>NG</v>
      </c>
      <c r="BT259" s="76"/>
      <c r="BU259" s="76"/>
      <c r="BV259" s="470"/>
      <c r="BW259" s="468">
        <f t="shared" ref="BW259" si="12946">IFERROR(SUM(IF(K259&lt;&gt;"NG",N259*K$1,0),IF(O259&lt;&gt;"NG",R259*O$1,0),IF(S259&lt;&gt;"NG",V259*S$1,0),IF(W259&lt;&gt;"NG",Z259*W$1,0),IF(AA259&lt;&gt;"NG",AD259*AA$1,0),IF(AE259&lt;&gt;"NG",AH259*AE$1,0),IF(AI259&lt;&gt;"NG",AL259*AI$1,0),IF(AM259&lt;&gt;"NG",AP259*AM$1,0),IF(AQ259&lt;&gt;"NG",AT259*AQ$1,0),IF(AU259&lt;&gt;"NG",AX259*AU$1,0),IF(AY259&lt;&gt;"NG",BB259*AY$1,0),IF(BC259&lt;&gt;"NG",BF259*BC$1,0),IF(BG259&lt;&gt;"NG",BJ259*BG$1,0),IF(BK259&lt;&gt;"NG",BN259*BK$1,0),IF(BO259&lt;&gt;"NG",BR259*BO$1,0),IF(BS259&lt;&gt;"NG",BV259*BS$1,0))/SUM(IF(K259&lt;&gt;"NG",K$1,0),IF(O259&lt;&gt;"NG",O$1,0),IF(S259&lt;&gt;"NG",S$1,0),IF(W259&lt;&gt;"NG",W$1,0),IF(AA259&lt;&gt;"NG",AA$1,0),IF(AE259&lt;&gt;"NG",AE$1,0),IF(AI259&lt;&gt;"NG",AI$1,0),IF(AM259&lt;&gt;"NG",AM$1,0),IF(AQ259&lt;&gt;"NG",AQ$1,0),IF(AU259&lt;&gt;"NG",AU$1,0),IF(AY259&lt;&gt;"NG",AY$1,0),IF(BC259&lt;&gt;"NG",BC$1,0),IF(BG259&lt;&gt;"NG",BG$1,0),IF(BK259&lt;&gt;"NG",BK$1,0),IF(BO259&lt;&gt;"NG",BO$1,0),IF(BS259&lt;&gt;"NG",BS$1,0)),0)</f>
        <v>0</v>
      </c>
      <c r="BX259" s="466"/>
      <c r="BY259" s="490"/>
      <c r="BZ259" s="5"/>
      <c r="CA259" s="32">
        <f t="shared" ref="CA259" si="12947">IF(AND($M259&lt;&gt;$BZ$5,$M259&lt;=$BZ$6,$M259&lt;&gt;$BZ$7),1,0)</f>
        <v>0</v>
      </c>
      <c r="CB259" s="32">
        <f t="shared" ref="CB259" si="12948">IF(AND($Q259&lt;&gt;$BZ$5,$Q259&lt;=$BZ$6,$Q259&lt;&gt;$BZ$7),1,0)</f>
        <v>0</v>
      </c>
      <c r="CC259" s="32">
        <f t="shared" ref="CC259" si="12949">IF(AND($U259&lt;&gt;$BZ$5,$U259&lt;=$BZ$6,$U259&lt;&gt;$BZ$7),1,0)</f>
        <v>0</v>
      </c>
      <c r="CD259" s="32">
        <f t="shared" ref="CD259" si="12950">IF(AND($Y259&lt;&gt;$BZ$5,$Y259&lt;=$BZ$6,$Y259&lt;&gt;$BZ$7),1,0)</f>
        <v>0</v>
      </c>
      <c r="CE259" s="32">
        <f t="shared" ref="CE259" si="12951">IF(AND($AG259&lt;&gt;$BZ$5,$AG259&lt;=$BZ$6,$AG259&lt;&gt;$BZ$7),1,0)</f>
        <v>0</v>
      </c>
      <c r="CF259" s="32">
        <f t="shared" ref="CF259" si="12952">IF(AND($AK259&lt;&gt;$BZ$5,$AK259&lt;=$BZ$6,$AK259&lt;&gt;$BZ$7),1,0)</f>
        <v>0</v>
      </c>
      <c r="CG259" s="32">
        <f t="shared" ref="CG259" si="12953">IF(AND($AS259&lt;&gt;$BZ$5,$AS259&lt;=$BZ$6,$AS259&lt;&gt;$BZ$7),1,0)</f>
        <v>0</v>
      </c>
      <c r="CH259" s="32">
        <f t="shared" ref="CH259" si="12954">IF(AND($AW259&lt;&gt;$BZ$5,$AW259&lt;=$BZ$6,$AW259&lt;&gt;$BZ$7),1,0)</f>
        <v>0</v>
      </c>
      <c r="CI259" s="32">
        <f t="shared" ref="CI259" si="12955">IF(AND($BE259&lt;&gt;$BZ$5,$BE259&lt;=$BZ$6,$BE259&lt;&gt;$BZ$7),1,0)</f>
        <v>0</v>
      </c>
      <c r="CJ259" s="32">
        <f t="shared" ref="CJ259" si="12956">IF(AND($BI259&lt;&gt;$BZ$5,$BI259&lt;=$BZ$6,$BI259&lt;&gt;$BZ$7),1,0)</f>
        <v>0</v>
      </c>
      <c r="CK259" s="32">
        <f t="shared" ref="CK259" si="12957">IF(AND($BQ259&lt;&gt;$BZ$5,$BQ259&lt;=$BZ$6,$BQ259&lt;&gt;$BZ$7),1,0)</f>
        <v>0</v>
      </c>
      <c r="CL259" s="32">
        <f t="shared" ref="CL259" si="12958">IF(AND($BU259&lt;&gt;$BZ$5,$BU259&lt;=$BZ$6,$BU259&lt;&gt;$BZ$7),1,0)</f>
        <v>0</v>
      </c>
      <c r="CO259" s="32">
        <f>IF(AND($M259&lt;&gt;$CN$5,$M259&lt;=$CN$6,$M259&lt;&gt;$CN$7),1,0)</f>
        <v>0</v>
      </c>
      <c r="CP259" s="32">
        <f>IF(AND($Q259&lt;&gt;$CN$5,$Q259&lt;=$CN$6,$Q259&lt;&gt;$CN$7),1,0)</f>
        <v>0</v>
      </c>
      <c r="CQ259" s="32">
        <f>IF(AND($U259&lt;&gt;$CN$5,$U259&lt;=$CN$6,$U259&lt;&gt;$CN$7),1,0)</f>
        <v>0</v>
      </c>
      <c r="CR259" s="32">
        <f>IF(AND($Y259&lt;&gt;$CN$5,$Y259&lt;=$CN$6,$Y259&lt;&gt;$CN$7),1,0)</f>
        <v>0</v>
      </c>
      <c r="CS259" s="32">
        <f>IF(AND($AG259&lt;&gt;$CN$5,$AG259&lt;=$CN$6,$AG259&lt;&gt;$CN$7),1,0)</f>
        <v>0</v>
      </c>
      <c r="CT259" s="32">
        <f>IF(AND($AK259&lt;&gt;$CN$5,$AK259&lt;=$CN$6,$AK259&lt;&gt;$CN$7),1,0)</f>
        <v>0</v>
      </c>
      <c r="CU259" s="32">
        <f>IF(AND($AS259&lt;&gt;$CN$5,$AS259&lt;=$CN$6,$AS259&lt;&gt;$CN$7),1,0)</f>
        <v>0</v>
      </c>
      <c r="CV259" s="32">
        <f>IF(AND($AW259&lt;&gt;$CN$5,$AW259&lt;=$CN$6,$AW259&lt;&gt;$CN$7),1,0)</f>
        <v>0</v>
      </c>
      <c r="CW259" s="32">
        <f>IF(AND($BE259&lt;&gt;$CN$5,$BE259&lt;=$CN$6,$BE259&lt;&gt;$CN$7),1,0)</f>
        <v>0</v>
      </c>
      <c r="CX259" s="32">
        <f>IF(AND($BI259&lt;&gt;$CN$5,$BI259&lt;=$CN$6,$BI259&lt;&gt;$CN$7),1,0)</f>
        <v>0</v>
      </c>
      <c r="CY259" s="32">
        <f>IF(AND($BQ259&lt;&gt;$CN$5,$BQ259&lt;=$CN$6,$BQ259&lt;&gt;$CN$7),1,0)</f>
        <v>0</v>
      </c>
      <c r="CZ259" s="32">
        <f>IF(AND($BU259&lt;&gt;$CN$5,$BU259&lt;=$CN$6,$BU259&lt;&gt;$CN$7),1,0)</f>
        <v>0</v>
      </c>
      <c r="DC259" s="32">
        <f>IF(AND($M259&lt;&gt;$DB$5,$M259&lt;=$DB$6,$M259&lt;&gt;$CN$7),1,0)</f>
        <v>0</v>
      </c>
      <c r="DD259" s="32">
        <f>IF(AND($Q259&lt;&gt;$DB$5,$Q259&lt;=$DB$6,$Q259&lt;&gt;$CN$7),1,0)</f>
        <v>0</v>
      </c>
      <c r="DE259" s="32">
        <f>IF(AND($U259&lt;&gt;$DB$5,$U259&lt;=$DB$6,$U259&lt;&gt;$CN$7),1,0)</f>
        <v>0</v>
      </c>
      <c r="DF259" s="32">
        <f>IF(AND($Y259&lt;&gt;$DB$5,$Y259&lt;=$DB$6,$Y259&lt;&gt;$CN$7),1,0)</f>
        <v>0</v>
      </c>
      <c r="DG259" s="32">
        <f>IF(AND($AG259&lt;&gt;$DB$5,$AG259&lt;=$DB$6,$AG259&lt;&gt;$CN$7),1,0)</f>
        <v>0</v>
      </c>
      <c r="DH259" s="32">
        <f>IF(AND($AK259&lt;&gt;$DB$5,$AK259&lt;=$DB$6,$AK259&lt;&gt;$CN$7),1,0)</f>
        <v>0</v>
      </c>
      <c r="DI259" s="32">
        <f>IF(AND($AS259&lt;&gt;$DB$5,$AS259&lt;=$DB$6,$AS259&lt;&gt;$CN$7),1,0)</f>
        <v>0</v>
      </c>
      <c r="DJ259" s="32">
        <f>IF(AND($AW259&lt;&gt;$DB$5,$AW259&lt;=$DB$6,$AW259&lt;&gt;$CN$7),1,0)</f>
        <v>0</v>
      </c>
      <c r="DK259" s="32">
        <f>IF(AND($BE259&lt;&gt;$DB$5,$BE259&lt;=$DB$6,$BE259&lt;&gt;$CN$7),1,0)</f>
        <v>0</v>
      </c>
      <c r="DL259" s="32">
        <f>IF(AND($BI259&lt;&gt;$DB$5,$BI259&lt;=$DB$6,$BI259&lt;&gt;$CN$7),1,0)</f>
        <v>0</v>
      </c>
      <c r="DM259" s="32">
        <f>IF(AND($BQ259&lt;&gt;$DB$5,$BQ259&lt;=$DB$6,$BQ259&lt;&gt;$CN$7),1,0)</f>
        <v>0</v>
      </c>
      <c r="DN259" s="32">
        <f>IF(AND($BU259&lt;&gt;$DB$5,$BU259&lt;=$DB$6,$BU259&lt;&gt;$CN$7),1,0)</f>
        <v>0</v>
      </c>
      <c r="DQ259" s="32">
        <f t="shared" ref="DQ259" si="12959">IF(AND($M259&lt;&gt;$DP$5,$M259&lt;=$DP$6,$M259&lt;&gt;$CN$7),1,0)</f>
        <v>0</v>
      </c>
      <c r="DR259" s="32">
        <f t="shared" ref="DR259" si="12960">IF(AND($Q259&lt;&gt;$DP$5,$Q259&lt;=$DP$6,$Q259&lt;&gt;$CN$7),1,0)</f>
        <v>0</v>
      </c>
      <c r="DS259" s="32">
        <f t="shared" ref="DS259" si="12961">IF(AND($U259&lt;&gt;$DP$5,$U259&lt;=$DP$6,$U259&lt;&gt;$CN$7),1,0)</f>
        <v>0</v>
      </c>
      <c r="DT259" s="32">
        <f t="shared" ref="DT259" si="12962">IF(AND($Y259&lt;&gt;$DP$5,$Y259&lt;=$DP$6,$Y259&lt;&gt;$CN$7),1,0)</f>
        <v>0</v>
      </c>
      <c r="DU259" s="32">
        <f t="shared" ref="DU259" si="12963">IF(AND($AG259&lt;&gt;$DP$5,$AG259&lt;=$DP$6,$AG259&lt;&gt;$CN$7),1,0)</f>
        <v>0</v>
      </c>
      <c r="DV259" s="32">
        <f t="shared" ref="DV259" si="12964">IF(AND($AK259&lt;&gt;$DP$5,$AK259&lt;=$DP$6,$AK259&lt;&gt;$CN$7),1,0)</f>
        <v>0</v>
      </c>
      <c r="DW259" s="32">
        <f t="shared" ref="DW259" si="12965">IF(AND($AS259&lt;&gt;$DP$5,$AS259&lt;=$DP$6,$AS259&lt;&gt;$CN$7),1,0)</f>
        <v>0</v>
      </c>
      <c r="DX259" s="32">
        <f t="shared" ref="DX259" si="12966">IF(AND($AW259&lt;&gt;$DP$5,$AW259&lt;=$DP$6,$AW259&lt;&gt;$CN$7),1,0)</f>
        <v>0</v>
      </c>
      <c r="DY259" s="32">
        <f t="shared" ref="DY259" si="12967">IF(AND($BE259&lt;&gt;$DP$5,$BE259&lt;=$DP$6,$BE259&lt;&gt;$CN$7),1,0)</f>
        <v>0</v>
      </c>
      <c r="DZ259" s="32">
        <f t="shared" ref="DZ259" si="12968">IF(AND($BI259&lt;&gt;$DP$5,$BI259&lt;=$DP$6,$BI259&lt;&gt;$CN$7),1,0)</f>
        <v>0</v>
      </c>
      <c r="EA259" s="32">
        <f t="shared" ref="EA259" si="12969">IF(AND($BQ259&lt;&gt;$DP$5,$BQ259&lt;=$DP$6,$BQ259&lt;&gt;$CN$7),1,0)</f>
        <v>0</v>
      </c>
      <c r="EB259" s="32">
        <f t="shared" ref="EB259" si="12970">IF(AND($BU259&lt;&gt;$DP$5,$BU259&lt;=$DP$6,$BU259&lt;&gt;$CN$7),1,0)</f>
        <v>0</v>
      </c>
      <c r="EE259" s="328">
        <f>IF(M259&lt;&gt;"",IF(M259&lt;=$ED$6,1,IF(L259&gt;$ED$6,0,NETWORKDAYS(L259,$ED$6,祭日リスト)/NETWORKDAYS(L259,M259,祭日リスト)))*$GG259*週間進捗報告書!$G$9,0)</f>
        <v>0</v>
      </c>
      <c r="EF259" s="328">
        <f>IF(Q259&lt;&gt;"",IF(Q259&lt;=$ED$6,1,IF(P259&gt;$ED$6,0,NETWORKDAYS(P259,$ED$6,祭日リスト)/NETWORKDAYS(P259,Q259,祭日リスト)))*$GG259*週間進捗報告書!$G$10,0)</f>
        <v>0</v>
      </c>
      <c r="EG259" s="328">
        <f>IF(U259&lt;&gt;"",IF(U259&lt;=$ED$6,1,IF(T259&gt;$ED$6,0,NETWORKDAYS(T259,$ED$6,祭日リスト)/NETWORKDAYS(T259,U259,祭日リスト)))*$GG259*週間進捗報告書!$G$11,0)</f>
        <v>0</v>
      </c>
      <c r="EH259" s="328">
        <f>IF(Y259&lt;&gt;"",IF(Y259&lt;=$ED$6,1,IF(X259&gt;$ED$6,0,NETWORKDAYS(X259,$ED$6,祭日リスト)/NETWORKDAYS(X259,Y259,祭日リスト)))*$GG259*週間進捗報告書!$G$12,0)</f>
        <v>0</v>
      </c>
      <c r="EI259" s="328">
        <f>IF(AG259&lt;&gt;"",IF(AG259&lt;=$ED$6,1,IF(AF259&gt;$ED$6,0,NETWORKDAYS(AF259,$ED$6,祭日リスト)/NETWORKDAYS(AF259,AG259,祭日リスト)))*$GG259*週間進捗報告書!$G$13,0)</f>
        <v>0</v>
      </c>
      <c r="EJ259" s="328">
        <f>IF(AK259&lt;&gt;"",IF(AK259&lt;=$ED$6,1,IF(AJ259&gt;$ED$6,0,NETWORKDAYS(AJ259,$ED$6,祭日リスト)/NETWORKDAYS(AJ259,AK259,祭日リスト)))*$GG259*週間進捗報告書!$G$14,0)</f>
        <v>0</v>
      </c>
      <c r="EK259" s="328">
        <f>IF(AS259&lt;&gt;"",IF(AS259&lt;=$ED$6,1,IF(AR259&gt;$ED$6,0,NETWORKDAYS(AR259,$ED$6,祭日リスト)/NETWORKDAYS(AR259,AS259,祭日リスト)))*$GG259*週間進捗報告書!$G$15,0)</f>
        <v>0</v>
      </c>
      <c r="EL259" s="328">
        <f>IF(AW259&lt;&gt;"",IF(AW259&lt;=$ED$6,1,IF(AV259&gt;$ED$6,0,NETWORKDAYS(AV259,$ED$6,祭日リスト)/NETWORKDAYS(AV259,AW259,祭日リスト)))*$GG259*週間進捗報告書!$G$16,0)</f>
        <v>0</v>
      </c>
      <c r="EM259" s="328">
        <f>IF(BE259&lt;&gt;"",IF(BE259&lt;=$ED$6,1,IF(BD259&gt;$ED$6,0,NETWORKDAYS(BD259,$ED$6,祭日リスト)/NETWORKDAYS(BD259,BE259,祭日リスト)))*$GG259*週間進捗報告書!$G$17,0)</f>
        <v>0</v>
      </c>
      <c r="EN259" s="328">
        <f>IF(BI259&lt;&gt;"",IF(BI259&lt;=$ED$6,1,IF(BH259&gt;$ED$6,0,NETWORKDAYS(BH259,$ED$6,祭日リスト)/NETWORKDAYS(BH259,BI259,祭日リスト)))*$GG259*週間進捗報告書!$G$18,0)</f>
        <v>0</v>
      </c>
      <c r="EO259" s="328">
        <f>IF(BQ259&lt;&gt;"",IF(BQ259&lt;=$ED$6,1,IF(BP259&gt;$ED$6,0,NETWORKDAYS(BP259,$ED$6,祭日リスト)/NETWORKDAYS(BP259,BQ259,祭日リスト)))*$GG259*週間進捗報告書!$G$19,0)</f>
        <v>0</v>
      </c>
      <c r="EP259" s="328">
        <f>IF(BU259&lt;&gt;"",IF(BU259&lt;=$ED$6,1,IF(BT259&gt;$ED$6,0,NETWORKDAYS(BT259,$ED$6,祭日リスト)/NETWORKDAYS(BT259,BU259,祭日リスト)))*$GG259*週間進捗報告書!$G$20,0)</f>
        <v>0</v>
      </c>
      <c r="ER259" s="547">
        <f t="shared" ref="ER259:FC259" si="12971">EE259-EE260</f>
        <v>0</v>
      </c>
      <c r="ES259" s="547">
        <f t="shared" si="12971"/>
        <v>0</v>
      </c>
      <c r="ET259" s="547">
        <f t="shared" si="12971"/>
        <v>0</v>
      </c>
      <c r="EU259" s="547">
        <f t="shared" si="12971"/>
        <v>0</v>
      </c>
      <c r="EV259" s="547">
        <f t="shared" si="12971"/>
        <v>0</v>
      </c>
      <c r="EW259" s="547">
        <f t="shared" si="12971"/>
        <v>0</v>
      </c>
      <c r="EX259" s="547">
        <f t="shared" si="12971"/>
        <v>0</v>
      </c>
      <c r="EY259" s="547">
        <f t="shared" si="12971"/>
        <v>0</v>
      </c>
      <c r="EZ259" s="547">
        <f t="shared" si="12971"/>
        <v>0</v>
      </c>
      <c r="FA259" s="547">
        <f t="shared" si="12971"/>
        <v>0</v>
      </c>
      <c r="FB259" s="547">
        <f t="shared" si="12971"/>
        <v>0</v>
      </c>
      <c r="FC259" s="547">
        <f t="shared" si="12971"/>
        <v>0</v>
      </c>
      <c r="FD259" s="547">
        <f t="shared" ref="FD259" si="12972">SUM(ER259:FC260)</f>
        <v>0</v>
      </c>
      <c r="FE259" s="333"/>
      <c r="FG259" s="32">
        <f>IF(AND($M259&lt;&gt;$FF$7),1,0)</f>
        <v>0</v>
      </c>
      <c r="FH259" s="32">
        <f>IF(AND($Q259&lt;&gt;$FF$7),1,0)</f>
        <v>0</v>
      </c>
      <c r="FI259" s="32">
        <f>IF(AND($U259&lt;&gt;$FF$7),1,0)</f>
        <v>0</v>
      </c>
      <c r="FJ259" s="32">
        <f>IF(AND($Y259&lt;&gt;$FF$7),1,0)</f>
        <v>0</v>
      </c>
      <c r="FK259" s="32">
        <f>IF(AND($AG259&lt;&gt;$FF$7),1,0)</f>
        <v>0</v>
      </c>
      <c r="FL259" s="32">
        <f>IF(AND($AK259&lt;&gt;$FF$7),1,0)</f>
        <v>0</v>
      </c>
      <c r="FM259" s="32">
        <f>IF(AND($AS259&lt;&gt;$FF$7),1,0)</f>
        <v>0</v>
      </c>
      <c r="FN259" s="32">
        <f>IF(AND($AW259&lt;&gt;$FF$7),1,0)</f>
        <v>0</v>
      </c>
      <c r="FO259" s="32">
        <f>IF(AND($BE259&lt;&gt;$FF$7),1,0)</f>
        <v>0</v>
      </c>
      <c r="FP259" s="32">
        <f>IF(AND($BI259&lt;&gt;$FF$7),1,0)</f>
        <v>0</v>
      </c>
      <c r="FQ259" s="32">
        <f>IF(AND($BQ259&lt;&gt;$FF$7),1,0)</f>
        <v>0</v>
      </c>
      <c r="FR259" s="32">
        <f>IF(AND($BU259&lt;&gt;$FF$7),1,0)</f>
        <v>0</v>
      </c>
      <c r="FU259" s="294">
        <f t="shared" ref="FU259" si="12973">IF($K259&lt;&gt;"NG",$GG259,0)</f>
        <v>0</v>
      </c>
      <c r="FV259" s="294">
        <f t="shared" ref="FV259" si="12974">IF($O259&lt;&gt;"NG",$GG259,0)</f>
        <v>0</v>
      </c>
      <c r="FW259" s="294">
        <f t="shared" ref="FW259" si="12975">IF($S259&lt;&gt;"NG",$GG259,0)</f>
        <v>0</v>
      </c>
      <c r="FX259" s="294">
        <f t="shared" ref="FX259" si="12976">IF($W259&lt;&gt;"NG",$GG259,0)</f>
        <v>0</v>
      </c>
      <c r="FY259" s="294">
        <f t="shared" ref="FY259" si="12977">IF($AE259&lt;&gt;"NG",$GG259,0)</f>
        <v>0</v>
      </c>
      <c r="FZ259" s="294">
        <f t="shared" ref="FZ259" si="12978">IF($AI259&lt;&gt;"NG",$GG259,0)</f>
        <v>0</v>
      </c>
      <c r="GA259" s="294">
        <f t="shared" ref="GA259" si="12979">IF($AQ259&lt;&gt;"NG",$GG259,0)</f>
        <v>0</v>
      </c>
      <c r="GB259" s="294">
        <f t="shared" ref="GB259" si="12980">IF($AU259&lt;&gt;"NG",$GG259,0)</f>
        <v>0</v>
      </c>
      <c r="GC259" s="294">
        <f t="shared" ref="GC259" si="12981">IF($BC259&lt;&gt;"NG",$GG259,0)</f>
        <v>0</v>
      </c>
      <c r="GD259" s="294">
        <f t="shared" ref="GD259" si="12982">IF($BG259&lt;&gt;"NG",$GG259,0)</f>
        <v>0</v>
      </c>
      <c r="GE259" s="294">
        <f t="shared" ref="GE259" si="12983">IF($BO259&lt;&gt;"NG",$GG259,0)</f>
        <v>0</v>
      </c>
      <c r="GF259" s="294">
        <f t="shared" ref="GF259" si="12984">IF($BS259&lt;&gt;"NG",$GG259,0)</f>
        <v>0</v>
      </c>
      <c r="GG259" s="294" t="e">
        <f>VLOOKUP($D259,リスト!$D:$S,15,FALSE)</f>
        <v>#N/A</v>
      </c>
      <c r="GH259" s="2" t="e">
        <f>INDEX(リスト!$V:$V,MATCH(中日程計画表!$D259,リスト!$D:$D,0))</f>
        <v>#N/A</v>
      </c>
      <c r="GI259" s="2" t="e">
        <f>INDEX(リスト!$A:$A,MATCH(中日程計画表!$D259,リスト!$D:$D,0))</f>
        <v>#N/A</v>
      </c>
      <c r="GJ259" s="2" t="e">
        <f>INDEX(リスト!$U:$U,MATCH(中日程計画表!$D259,リスト!$D:$D,0))</f>
        <v>#N/A</v>
      </c>
      <c r="GK259" s="5" t="e">
        <f>INDEX(リスト!$W:$W,MATCH(中日程計画表!$D259,リスト!$D:$D,0))</f>
        <v>#N/A</v>
      </c>
      <c r="GL259" s="2" t="s">
        <v>200</v>
      </c>
      <c r="GM259" s="296">
        <f>D259</f>
        <v>0</v>
      </c>
      <c r="GN259" s="296">
        <f>E259</f>
        <v>0</v>
      </c>
      <c r="GU259" s="460" t="str">
        <f t="shared" ref="GU259" si="12985">AE259</f>
        <v>NG</v>
      </c>
      <c r="GV259" s="460">
        <f t="shared" ref="GV259" si="12986">EI259</f>
        <v>0</v>
      </c>
      <c r="GW259" s="460">
        <f t="shared" ref="GW259" si="12987">EI260</f>
        <v>0</v>
      </c>
      <c r="GX259" s="462">
        <f t="shared" ref="GX259" si="12988">EV259</f>
        <v>0</v>
      </c>
      <c r="GY259" s="460" t="str">
        <f t="shared" ref="GY259" si="12989">AI259</f>
        <v>NG</v>
      </c>
      <c r="GZ259" s="460">
        <f t="shared" ref="GZ259" si="12990">EJ259</f>
        <v>0</v>
      </c>
      <c r="HA259" s="460">
        <f t="shared" ref="HA259" si="12991">EJ260</f>
        <v>0</v>
      </c>
      <c r="HB259" s="462">
        <f t="shared" ref="HB259" si="12992">EW259</f>
        <v>0</v>
      </c>
      <c r="HC259" s="460" t="str">
        <f t="shared" ref="HC259" si="12993">AQ259</f>
        <v>NG</v>
      </c>
      <c r="HD259" s="460">
        <f t="shared" ref="HD259" si="12994">EK259</f>
        <v>0</v>
      </c>
      <c r="HE259" s="460">
        <f t="shared" ref="HE259" si="12995">EK260</f>
        <v>0</v>
      </c>
      <c r="HF259" s="462">
        <f t="shared" ref="HF259" si="12996">EX259</f>
        <v>0</v>
      </c>
      <c r="HG259" s="460" t="str">
        <f t="shared" ref="HG259" si="12997">AU259</f>
        <v>NG</v>
      </c>
      <c r="HH259" s="460">
        <f t="shared" ref="HH259" si="12998">EL259</f>
        <v>0</v>
      </c>
      <c r="HI259" s="460">
        <f t="shared" ref="HI259" si="12999">EL260</f>
        <v>0</v>
      </c>
      <c r="HJ259" s="462">
        <f t="shared" ref="HJ259" si="13000">EY259</f>
        <v>0</v>
      </c>
      <c r="HK259" s="460" t="str">
        <f t="shared" ref="HK259" si="13001">BC259</f>
        <v>NG</v>
      </c>
      <c r="HL259" s="460">
        <f t="shared" ref="HL259" si="13002">EM259</f>
        <v>0</v>
      </c>
      <c r="HM259" s="460">
        <f t="shared" ref="HM259" si="13003">EM260</f>
        <v>0</v>
      </c>
      <c r="HN259" s="462">
        <f t="shared" ref="HN259" si="13004">EZ259</f>
        <v>0</v>
      </c>
      <c r="HO259" s="460" t="str">
        <f t="shared" ref="HO259" si="13005">BG259</f>
        <v>NG</v>
      </c>
      <c r="HP259" s="460">
        <f t="shared" ref="HP259" si="13006">EN259</f>
        <v>0</v>
      </c>
      <c r="HQ259" s="460">
        <f t="shared" ref="HQ259" si="13007">EN260</f>
        <v>0</v>
      </c>
      <c r="HR259" s="462">
        <f t="shared" ref="HR259" si="13008">FA259</f>
        <v>0</v>
      </c>
      <c r="HS259" s="332"/>
    </row>
    <row r="260" spans="1:227" ht="12" customHeight="1">
      <c r="A260" s="489"/>
      <c r="B260" s="487"/>
      <c r="C260" s="475"/>
      <c r="D260" s="485"/>
      <c r="E260" s="483"/>
      <c r="F260" s="317"/>
      <c r="G260" s="317"/>
      <c r="H260" s="317"/>
      <c r="I260" s="317"/>
      <c r="J260" s="316"/>
      <c r="K260" s="481"/>
      <c r="L260" s="77"/>
      <c r="M260" s="77"/>
      <c r="N260" s="471"/>
      <c r="O260" s="475"/>
      <c r="P260" s="77"/>
      <c r="Q260" s="77"/>
      <c r="R260" s="471"/>
      <c r="S260" s="475"/>
      <c r="T260" s="77"/>
      <c r="U260" s="77"/>
      <c r="V260" s="471"/>
      <c r="W260" s="473"/>
      <c r="X260" s="77"/>
      <c r="Y260" s="77"/>
      <c r="Z260" s="471"/>
      <c r="AA260" s="477"/>
      <c r="AB260" s="80"/>
      <c r="AC260" s="80"/>
      <c r="AD260" s="471"/>
      <c r="AE260" s="473"/>
      <c r="AF260" s="77"/>
      <c r="AG260" s="77"/>
      <c r="AH260" s="471"/>
      <c r="AI260" s="473"/>
      <c r="AJ260" s="77"/>
      <c r="AK260" s="77"/>
      <c r="AL260" s="471"/>
      <c r="AM260" s="477"/>
      <c r="AN260" s="80"/>
      <c r="AO260" s="80"/>
      <c r="AP260" s="471"/>
      <c r="AQ260" s="473"/>
      <c r="AR260" s="77"/>
      <c r="AS260" s="77"/>
      <c r="AT260" s="471"/>
      <c r="AU260" s="473"/>
      <c r="AV260" s="77"/>
      <c r="AW260" s="77"/>
      <c r="AX260" s="471"/>
      <c r="AY260" s="477"/>
      <c r="AZ260" s="80"/>
      <c r="BA260" s="80"/>
      <c r="BB260" s="471"/>
      <c r="BC260" s="475"/>
      <c r="BD260" s="77"/>
      <c r="BE260" s="77"/>
      <c r="BF260" s="471"/>
      <c r="BG260" s="473"/>
      <c r="BH260" s="77"/>
      <c r="BI260" s="77"/>
      <c r="BJ260" s="471"/>
      <c r="BK260" s="477"/>
      <c r="BL260" s="80"/>
      <c r="BM260" s="80"/>
      <c r="BN260" s="471"/>
      <c r="BO260" s="475"/>
      <c r="BP260" s="77"/>
      <c r="BQ260" s="77"/>
      <c r="BR260" s="471"/>
      <c r="BS260" s="473"/>
      <c r="BT260" s="77"/>
      <c r="BU260" s="77"/>
      <c r="BV260" s="471"/>
      <c r="BW260" s="469"/>
      <c r="BX260" s="467"/>
      <c r="BY260" s="490"/>
      <c r="CA260" s="19">
        <f t="shared" ref="CA260" si="13009">IF(AND($N259=1,$M260&lt;&gt;$BZ$7),1,0)</f>
        <v>0</v>
      </c>
      <c r="CB260" s="19">
        <f t="shared" ref="CB260" si="13010">IF(AND($R259=1,$Q260&lt;&gt;$BZ$7),1,0)</f>
        <v>0</v>
      </c>
      <c r="CC260" s="19">
        <f t="shared" ref="CC260" si="13011">IF(AND($V259=1,$U260&lt;&gt;$BZ$7),1,0)</f>
        <v>0</v>
      </c>
      <c r="CD260" s="19">
        <f t="shared" ref="CD260" si="13012">IF(AND($Z259=1,$Y260&lt;&gt;$BZ$7),1,0)</f>
        <v>0</v>
      </c>
      <c r="CE260" s="19">
        <f t="shared" ref="CE260" si="13013">IF(AND($AH259=1,$AG260&lt;&gt;$BZ$7),1,0)</f>
        <v>0</v>
      </c>
      <c r="CF260" s="19">
        <f t="shared" ref="CF260" si="13014">IF(AND($AL259=1,$AK260&lt;&gt;$BZ$7),1,0)</f>
        <v>0</v>
      </c>
      <c r="CG260" s="19">
        <f t="shared" ref="CG260" si="13015">IF(AND($AT259=1,$AS260&lt;&gt;$BZ$7),1,0)</f>
        <v>0</v>
      </c>
      <c r="CH260" s="19">
        <f t="shared" ref="CH260" si="13016">IF(AND($AX259=1,$AW260&lt;&gt;$BZ$7),1,0)</f>
        <v>0</v>
      </c>
      <c r="CI260" s="19">
        <f t="shared" ref="CI260" si="13017">IF(AND($BF259=1,$BE260&lt;&gt;$BZ$7),1,0)</f>
        <v>0</v>
      </c>
      <c r="CJ260" s="19">
        <f t="shared" ref="CJ260" si="13018">IF(AND($BJ259=1,$BI260&lt;&gt;$BZ$7),1,0)</f>
        <v>0</v>
      </c>
      <c r="CK260" s="19">
        <f t="shared" ref="CK260" si="13019">IF(AND($BR259=1,$BQ260&lt;&gt;$BZ$7),1,0)</f>
        <v>0</v>
      </c>
      <c r="CL260" s="19">
        <f t="shared" ref="CL260" si="13020">IF(AND($BV259=1,$BU260&lt;&gt;$BZ$7),1,0)</f>
        <v>0</v>
      </c>
      <c r="CO260" s="19">
        <f>IF(AND($M260&lt;&gt;$CN$7,$M260&lt;=$CN$6),1,0)</f>
        <v>0</v>
      </c>
      <c r="CP260" s="19">
        <f>IF(AND($Q260&lt;&gt;$CN$7,$Q260&lt;=$CN$6),1,0)</f>
        <v>0</v>
      </c>
      <c r="CQ260" s="19">
        <f>IF(AND($U260&lt;&gt;$CN$7,$U260&lt;=$CN$6),1,0)</f>
        <v>0</v>
      </c>
      <c r="CR260" s="19">
        <f>IF(AND($Y260&lt;&gt;$CN$7,$Y260&lt;=$CN$6),1,0)</f>
        <v>0</v>
      </c>
      <c r="CS260" s="19">
        <f>IF(AND($AG260&lt;&gt;$CN$7,$AG260&lt;=$CN$6),1,0)</f>
        <v>0</v>
      </c>
      <c r="CT260" s="19">
        <f>IF(AND($AK260&lt;&gt;$CN$7,$AK260&lt;=$CN$6),1,0)</f>
        <v>0</v>
      </c>
      <c r="CU260" s="19">
        <f>IF(AND($AS260&lt;&gt;$CN$7,$AS260&lt;=$CN$6),1,0)</f>
        <v>0</v>
      </c>
      <c r="CV260" s="19">
        <f>IF(AND($AW260&lt;&gt;$CN$7,$AW260&lt;=$CN$6),1,0)</f>
        <v>0</v>
      </c>
      <c r="CW260" s="19">
        <f>IF(AND($BE260&lt;&gt;$CN$7,$BE260&lt;=$CN$6),1,0)</f>
        <v>0</v>
      </c>
      <c r="CX260" s="19">
        <f>IF(AND($BI260&lt;&gt;$CN$7,$BI260&lt;=$CN$6),1,0)</f>
        <v>0</v>
      </c>
      <c r="CY260" s="19">
        <f>IF(AND($BQ260&lt;&gt;$CN$7,$BQ260&lt;=$CN$6),1,0)</f>
        <v>0</v>
      </c>
      <c r="CZ260" s="19">
        <f>IF(AND($BU260&lt;&gt;$CN$7,$BU260&lt;=$CN$6),1,0)</f>
        <v>0</v>
      </c>
      <c r="DC260" s="19">
        <f>IF($N259=1,1,0)</f>
        <v>0</v>
      </c>
      <c r="DD260" s="19">
        <f>IF($R259=1,1,0)</f>
        <v>0</v>
      </c>
      <c r="DE260" s="19">
        <f>IF($V259=1,1,0)</f>
        <v>0</v>
      </c>
      <c r="DF260" s="19">
        <f>IF($Z259=1,1,0)</f>
        <v>0</v>
      </c>
      <c r="DG260" s="19">
        <f>IF($AH259=1,1,0)</f>
        <v>0</v>
      </c>
      <c r="DH260" s="19">
        <f>IF($AL259=1,1,0)</f>
        <v>0</v>
      </c>
      <c r="DI260" s="19">
        <f>IF($AT259=1,1,0)</f>
        <v>0</v>
      </c>
      <c r="DJ260" s="19">
        <f>IF($AX259=1,1,0)</f>
        <v>0</v>
      </c>
      <c r="DK260" s="19">
        <f>IF($BF259=1,1,0)</f>
        <v>0</v>
      </c>
      <c r="DL260" s="19">
        <f>IF($BJ259=1,1,0)</f>
        <v>0</v>
      </c>
      <c r="DM260" s="19">
        <f>IF($BR259=1,1,0)</f>
        <v>0</v>
      </c>
      <c r="DN260" s="19">
        <f>IF($BV259=1,1,0)</f>
        <v>0</v>
      </c>
      <c r="DQ260" s="19">
        <f t="shared" ref="DQ260" si="13021">IF($N259=1,1,0)</f>
        <v>0</v>
      </c>
      <c r="DR260" s="19">
        <f t="shared" ref="DR260" si="13022">IF($R259=1,1,0)</f>
        <v>0</v>
      </c>
      <c r="DS260" s="19">
        <f t="shared" ref="DS260" si="13023">IF($V259=1,1,0)</f>
        <v>0</v>
      </c>
      <c r="DT260" s="19">
        <f t="shared" ref="DT260" si="13024">IF($Z259=1,1,0)</f>
        <v>0</v>
      </c>
      <c r="DU260" s="19">
        <f t="shared" ref="DU260" si="13025">IF($AH259=1,1,0)</f>
        <v>0</v>
      </c>
      <c r="DV260" s="19">
        <f t="shared" ref="DV260" si="13026">IF($AL259=1,1,0)</f>
        <v>0</v>
      </c>
      <c r="DW260" s="19">
        <f t="shared" ref="DW260" si="13027">IF($AT259=1,1,0)</f>
        <v>0</v>
      </c>
      <c r="DX260" s="19">
        <f t="shared" ref="DX260" si="13028">IF($AX259=1,1,0)</f>
        <v>0</v>
      </c>
      <c r="DY260" s="19">
        <f t="shared" ref="DY260" si="13029">IF($BF259=1,1,0)</f>
        <v>0</v>
      </c>
      <c r="DZ260" s="19">
        <f t="shared" ref="DZ260" si="13030">IF($BJ259=1,1,0)</f>
        <v>0</v>
      </c>
      <c r="EA260" s="19">
        <f t="shared" ref="EA260" si="13031">IF($BR259=1,1,0)</f>
        <v>0</v>
      </c>
      <c r="EB260" s="19">
        <f t="shared" ref="EB260" si="13032">IF($BV259=1,1,0)</f>
        <v>0</v>
      </c>
      <c r="EE260" s="329">
        <f>N259*$FU260*週間進捗報告書!$G$9</f>
        <v>0</v>
      </c>
      <c r="EF260" s="329">
        <f>R259*$FV260*週間進捗報告書!$G$10</f>
        <v>0</v>
      </c>
      <c r="EG260" s="329">
        <f>V259*$FW260*週間進捗報告書!$G$11</f>
        <v>0</v>
      </c>
      <c r="EH260" s="329">
        <f>Z259*$FX260*週間進捗報告書!$G$12</f>
        <v>0</v>
      </c>
      <c r="EI260" s="329">
        <f>AH259*$FY260*週間進捗報告書!$G$13</f>
        <v>0</v>
      </c>
      <c r="EJ260" s="329">
        <f>AL259*$FZ260*週間進捗報告書!$G$14</f>
        <v>0</v>
      </c>
      <c r="EK260" s="329">
        <f>AT259*$GA260*週間進捗報告書!$G$15</f>
        <v>0</v>
      </c>
      <c r="EL260" s="329">
        <f>AX259*$GB260*週間進捗報告書!$G$16</f>
        <v>0</v>
      </c>
      <c r="EM260" s="329">
        <f>BF259*$GC260*週間進捗報告書!$G$17</f>
        <v>0</v>
      </c>
      <c r="EN260" s="329">
        <f>BJ259*$GD260*週間進捗報告書!$G$18</f>
        <v>0</v>
      </c>
      <c r="EO260" s="329">
        <f>BR259*$GE260*週間進捗報告書!$G$19</f>
        <v>0</v>
      </c>
      <c r="EP260" s="329">
        <f>BV259*$GF260*週間進捗報告書!$G$20</f>
        <v>0</v>
      </c>
      <c r="ER260" s="547"/>
      <c r="ES260" s="547"/>
      <c r="ET260" s="547"/>
      <c r="EU260" s="547"/>
      <c r="EV260" s="547"/>
      <c r="EW260" s="547"/>
      <c r="EX260" s="547"/>
      <c r="EY260" s="547"/>
      <c r="EZ260" s="547"/>
      <c r="FA260" s="547"/>
      <c r="FB260" s="547"/>
      <c r="FC260" s="547"/>
      <c r="FD260" s="547"/>
      <c r="FE260" s="332"/>
      <c r="FG260" s="19"/>
      <c r="FH260" s="19"/>
      <c r="FI260" s="19"/>
      <c r="FJ260" s="19"/>
      <c r="FK260" s="19"/>
      <c r="FL260" s="19"/>
      <c r="FM260" s="19"/>
      <c r="FN260" s="19"/>
      <c r="FO260" s="19"/>
      <c r="FP260" s="19"/>
      <c r="FQ260" s="19"/>
      <c r="FR260" s="19"/>
      <c r="FU260" s="295">
        <f t="shared" ref="FU260" si="13033">FU259</f>
        <v>0</v>
      </c>
      <c r="FV260" s="295">
        <f t="shared" ref="FV260" si="13034">FV259</f>
        <v>0</v>
      </c>
      <c r="FW260" s="295">
        <f t="shared" ref="FW260" si="13035">FW259</f>
        <v>0</v>
      </c>
      <c r="FX260" s="295">
        <f t="shared" ref="FX260" si="13036">FX259</f>
        <v>0</v>
      </c>
      <c r="FY260" s="295">
        <f t="shared" ref="FY260" si="13037">FY259</f>
        <v>0</v>
      </c>
      <c r="FZ260" s="295">
        <f t="shared" ref="FZ260" si="13038">FZ259</f>
        <v>0</v>
      </c>
      <c r="GA260" s="295">
        <f t="shared" ref="GA260" si="13039">GA259</f>
        <v>0</v>
      </c>
      <c r="GB260" s="295">
        <f t="shared" ref="GB260" si="13040">GB259</f>
        <v>0</v>
      </c>
      <c r="GC260" s="295">
        <f t="shared" ref="GC260" si="13041">GC259</f>
        <v>0</v>
      </c>
      <c r="GD260" s="295">
        <f t="shared" ref="GD260" si="13042">GD259</f>
        <v>0</v>
      </c>
      <c r="GE260" s="295">
        <f t="shared" ref="GE260" si="13043">GE259</f>
        <v>0</v>
      </c>
      <c r="GF260" s="295">
        <f t="shared" ref="GF260" si="13044">GF259</f>
        <v>0</v>
      </c>
      <c r="GG260" s="295" t="e">
        <f t="shared" ref="GG260" si="13045">GG259</f>
        <v>#N/A</v>
      </c>
      <c r="GH260" s="2" t="e">
        <f>INDEX(リスト!$V:$V,MATCH(中日程計画表!$D259,リスト!$D:$D,0))</f>
        <v>#N/A</v>
      </c>
      <c r="GI260" s="2" t="e">
        <f>INDEX(リスト!$A:$A,MATCH(中日程計画表!$D259,リスト!$D:$D,0))</f>
        <v>#N/A</v>
      </c>
      <c r="GJ260" s="2" t="e">
        <f>INDEX(リスト!$U:$U,MATCH(中日程計画表!$D259,リスト!$D:$D,0))</f>
        <v>#N/A</v>
      </c>
      <c r="GK260" s="5" t="e">
        <f>INDEX(リスト!$W:$W,MATCH(中日程計画表!$D259,リスト!$D:$D,0))</f>
        <v>#N/A</v>
      </c>
      <c r="GL260" s="2" t="s">
        <v>201</v>
      </c>
      <c r="GM260" s="296">
        <f t="shared" ref="GM260" si="13046">GM259</f>
        <v>0</v>
      </c>
      <c r="GN260" s="296">
        <f t="shared" ref="GN260" si="13047">GN259</f>
        <v>0</v>
      </c>
      <c r="GU260" s="461"/>
      <c r="GV260" s="460"/>
      <c r="GW260" s="460"/>
      <c r="GX260" s="461"/>
      <c r="GY260" s="461"/>
      <c r="GZ260" s="460"/>
      <c r="HA260" s="460"/>
      <c r="HB260" s="461"/>
      <c r="HC260" s="461"/>
      <c r="HD260" s="460"/>
      <c r="HE260" s="460"/>
      <c r="HF260" s="461"/>
      <c r="HG260" s="461"/>
      <c r="HH260" s="460"/>
      <c r="HI260" s="460"/>
      <c r="HJ260" s="461"/>
      <c r="HK260" s="461"/>
      <c r="HL260" s="460"/>
      <c r="HM260" s="460"/>
      <c r="HN260" s="461"/>
      <c r="HO260" s="461"/>
      <c r="HP260" s="460"/>
      <c r="HQ260" s="460"/>
      <c r="HR260" s="461"/>
      <c r="HS260" s="4"/>
    </row>
    <row r="261" spans="1:227" ht="12" customHeight="1">
      <c r="A261" s="488" t="str">
        <f t="shared" ref="A261" ca="1" si="13048">INDIRECT("リスト!A"&amp;B261+6)</f>
        <v/>
      </c>
      <c r="B261" s="486">
        <f t="shared" ref="B261" si="13049">ROUNDDOWN((ROW()-6)/2,0)+1</f>
        <v>128</v>
      </c>
      <c r="C261" s="474" t="str">
        <f>機能グループ名</f>
        <v/>
      </c>
      <c r="D261" s="484">
        <f>機能ID</f>
        <v>0</v>
      </c>
      <c r="E261" s="482">
        <f>機能名</f>
        <v>0</v>
      </c>
      <c r="F261" s="315"/>
      <c r="G261" s="315"/>
      <c r="H261" s="315"/>
      <c r="I261" s="315"/>
      <c r="J261" s="316"/>
      <c r="K261" s="480" t="str">
        <f>担当者_SR</f>
        <v>NG</v>
      </c>
      <c r="L261" s="76"/>
      <c r="M261" s="76"/>
      <c r="N261" s="470"/>
      <c r="O261" s="474" t="str">
        <f>担当者_SRR</f>
        <v>NG</v>
      </c>
      <c r="P261" s="76"/>
      <c r="Q261" s="76"/>
      <c r="R261" s="470"/>
      <c r="S261" s="474" t="str">
        <f>担当者_DS</f>
        <v>NG</v>
      </c>
      <c r="T261" s="76"/>
      <c r="U261" s="76"/>
      <c r="V261" s="470"/>
      <c r="W261" s="472" t="str">
        <f>担当者_DSR</f>
        <v>NG</v>
      </c>
      <c r="X261" s="76"/>
      <c r="Y261" s="76"/>
      <c r="Z261" s="470"/>
      <c r="AA261" s="476"/>
      <c r="AB261" s="79"/>
      <c r="AC261" s="79"/>
      <c r="AD261" s="470">
        <f>IF(AC262 &lt;&gt; "",1,0)</f>
        <v>0</v>
      </c>
      <c r="AE261" s="472" t="str">
        <f>担当者_CD</f>
        <v>NG</v>
      </c>
      <c r="AF261" s="76"/>
      <c r="AG261" s="76"/>
      <c r="AH261" s="470"/>
      <c r="AI261" s="472" t="str">
        <f>担当者_DD</f>
        <v>NG</v>
      </c>
      <c r="AJ261" s="76"/>
      <c r="AK261" s="76"/>
      <c r="AL261" s="470"/>
      <c r="AM261" s="476"/>
      <c r="AN261" s="79"/>
      <c r="AO261" s="79"/>
      <c r="AP261" s="470">
        <f>IF(AO262 &lt;&gt; "",1,0)</f>
        <v>0</v>
      </c>
      <c r="AQ261" s="472" t="str">
        <f>担当者_MCL</f>
        <v>NG</v>
      </c>
      <c r="AR261" s="76"/>
      <c r="AS261" s="76"/>
      <c r="AT261" s="470"/>
      <c r="AU261" s="472" t="str">
        <f>担当者_MCLR</f>
        <v>NG</v>
      </c>
      <c r="AV261" s="76"/>
      <c r="AW261" s="76"/>
      <c r="AX261" s="470"/>
      <c r="AY261" s="476"/>
      <c r="AZ261" s="79"/>
      <c r="BA261" s="79"/>
      <c r="BB261" s="470">
        <f>IF(BA262 &lt;&gt; "",1,0)</f>
        <v>0</v>
      </c>
      <c r="BC261" s="474" t="str">
        <f>担当者_MT</f>
        <v>NG</v>
      </c>
      <c r="BD261" s="76"/>
      <c r="BE261" s="76"/>
      <c r="BF261" s="470"/>
      <c r="BG261" s="472" t="str">
        <f>担当者_M検</f>
        <v>NG</v>
      </c>
      <c r="BH261" s="76"/>
      <c r="BI261" s="76"/>
      <c r="BJ261" s="470"/>
      <c r="BK261" s="476"/>
      <c r="BL261" s="79"/>
      <c r="BM261" s="79"/>
      <c r="BN261" s="470">
        <v>0</v>
      </c>
      <c r="BO261" s="474" t="str">
        <f>担当者_モテ</f>
        <v>NG</v>
      </c>
      <c r="BP261" s="76"/>
      <c r="BQ261" s="76"/>
      <c r="BR261" s="470"/>
      <c r="BS261" s="472" t="str">
        <f>担当者_モテR</f>
        <v>NG</v>
      </c>
      <c r="BT261" s="76"/>
      <c r="BU261" s="76"/>
      <c r="BV261" s="470"/>
      <c r="BW261" s="468">
        <f t="shared" ref="BW261" si="13050">IFERROR(SUM(IF(K261&lt;&gt;"NG",N261*K$1,0),IF(O261&lt;&gt;"NG",R261*O$1,0),IF(S261&lt;&gt;"NG",V261*S$1,0),IF(W261&lt;&gt;"NG",Z261*W$1,0),IF(AA261&lt;&gt;"NG",AD261*AA$1,0),IF(AE261&lt;&gt;"NG",AH261*AE$1,0),IF(AI261&lt;&gt;"NG",AL261*AI$1,0),IF(AM261&lt;&gt;"NG",AP261*AM$1,0),IF(AQ261&lt;&gt;"NG",AT261*AQ$1,0),IF(AU261&lt;&gt;"NG",AX261*AU$1,0),IF(AY261&lt;&gt;"NG",BB261*AY$1,0),IF(BC261&lt;&gt;"NG",BF261*BC$1,0),IF(BG261&lt;&gt;"NG",BJ261*BG$1,0),IF(BK261&lt;&gt;"NG",BN261*BK$1,0),IF(BO261&lt;&gt;"NG",BR261*BO$1,0),IF(BS261&lt;&gt;"NG",BV261*BS$1,0))/SUM(IF(K261&lt;&gt;"NG",K$1,0),IF(O261&lt;&gt;"NG",O$1,0),IF(S261&lt;&gt;"NG",S$1,0),IF(W261&lt;&gt;"NG",W$1,0),IF(AA261&lt;&gt;"NG",AA$1,0),IF(AE261&lt;&gt;"NG",AE$1,0),IF(AI261&lt;&gt;"NG",AI$1,0),IF(AM261&lt;&gt;"NG",AM$1,0),IF(AQ261&lt;&gt;"NG",AQ$1,0),IF(AU261&lt;&gt;"NG",AU$1,0),IF(AY261&lt;&gt;"NG",AY$1,0),IF(BC261&lt;&gt;"NG",BC$1,0),IF(BG261&lt;&gt;"NG",BG$1,0),IF(BK261&lt;&gt;"NG",BK$1,0),IF(BO261&lt;&gt;"NG",BO$1,0),IF(BS261&lt;&gt;"NG",BS$1,0)),0)</f>
        <v>0</v>
      </c>
      <c r="BX261" s="466"/>
      <c r="BY261" s="490"/>
      <c r="BZ261" s="5"/>
      <c r="CA261" s="32">
        <f t="shared" ref="CA261" si="13051">IF(AND($M261&lt;&gt;$BZ$5,$M261&lt;=$BZ$6,$M261&lt;&gt;$BZ$7),1,0)</f>
        <v>0</v>
      </c>
      <c r="CB261" s="32">
        <f t="shared" ref="CB261" si="13052">IF(AND($Q261&lt;&gt;$BZ$5,$Q261&lt;=$BZ$6,$Q261&lt;&gt;$BZ$7),1,0)</f>
        <v>0</v>
      </c>
      <c r="CC261" s="32">
        <f t="shared" ref="CC261" si="13053">IF(AND($U261&lt;&gt;$BZ$5,$U261&lt;=$BZ$6,$U261&lt;&gt;$BZ$7),1,0)</f>
        <v>0</v>
      </c>
      <c r="CD261" s="32">
        <f t="shared" ref="CD261" si="13054">IF(AND($Y261&lt;&gt;$BZ$5,$Y261&lt;=$BZ$6,$Y261&lt;&gt;$BZ$7),1,0)</f>
        <v>0</v>
      </c>
      <c r="CE261" s="32">
        <f t="shared" ref="CE261" si="13055">IF(AND($AG261&lt;&gt;$BZ$5,$AG261&lt;=$BZ$6,$AG261&lt;&gt;$BZ$7),1,0)</f>
        <v>0</v>
      </c>
      <c r="CF261" s="32">
        <f t="shared" ref="CF261" si="13056">IF(AND($AK261&lt;&gt;$BZ$5,$AK261&lt;=$BZ$6,$AK261&lt;&gt;$BZ$7),1,0)</f>
        <v>0</v>
      </c>
      <c r="CG261" s="32">
        <f t="shared" ref="CG261" si="13057">IF(AND($AS261&lt;&gt;$BZ$5,$AS261&lt;=$BZ$6,$AS261&lt;&gt;$BZ$7),1,0)</f>
        <v>0</v>
      </c>
      <c r="CH261" s="32">
        <f t="shared" ref="CH261" si="13058">IF(AND($AW261&lt;&gt;$BZ$5,$AW261&lt;=$BZ$6,$AW261&lt;&gt;$BZ$7),1,0)</f>
        <v>0</v>
      </c>
      <c r="CI261" s="32">
        <f t="shared" ref="CI261" si="13059">IF(AND($BE261&lt;&gt;$BZ$5,$BE261&lt;=$BZ$6,$BE261&lt;&gt;$BZ$7),1,0)</f>
        <v>0</v>
      </c>
      <c r="CJ261" s="32">
        <f t="shared" ref="CJ261" si="13060">IF(AND($BI261&lt;&gt;$BZ$5,$BI261&lt;=$BZ$6,$BI261&lt;&gt;$BZ$7),1,0)</f>
        <v>0</v>
      </c>
      <c r="CK261" s="32">
        <f t="shared" ref="CK261" si="13061">IF(AND($BQ261&lt;&gt;$BZ$5,$BQ261&lt;=$BZ$6,$BQ261&lt;&gt;$BZ$7),1,0)</f>
        <v>0</v>
      </c>
      <c r="CL261" s="32">
        <f t="shared" ref="CL261" si="13062">IF(AND($BU261&lt;&gt;$BZ$5,$BU261&lt;=$BZ$6,$BU261&lt;&gt;$BZ$7),1,0)</f>
        <v>0</v>
      </c>
      <c r="CO261" s="32">
        <f>IF(AND($M261&lt;&gt;$CN$5,$M261&lt;=$CN$6,$M261&lt;&gt;$CN$7),1,0)</f>
        <v>0</v>
      </c>
      <c r="CP261" s="32">
        <f>IF(AND($Q261&lt;&gt;$CN$5,$Q261&lt;=$CN$6,$Q261&lt;&gt;$CN$7),1,0)</f>
        <v>0</v>
      </c>
      <c r="CQ261" s="32">
        <f>IF(AND($U261&lt;&gt;$CN$5,$U261&lt;=$CN$6,$U261&lt;&gt;$CN$7),1,0)</f>
        <v>0</v>
      </c>
      <c r="CR261" s="32">
        <f>IF(AND($Y261&lt;&gt;$CN$5,$Y261&lt;=$CN$6,$Y261&lt;&gt;$CN$7),1,0)</f>
        <v>0</v>
      </c>
      <c r="CS261" s="32">
        <f>IF(AND($AG261&lt;&gt;$CN$5,$AG261&lt;=$CN$6,$AG261&lt;&gt;$CN$7),1,0)</f>
        <v>0</v>
      </c>
      <c r="CT261" s="32">
        <f>IF(AND($AK261&lt;&gt;$CN$5,$AK261&lt;=$CN$6,$AK261&lt;&gt;$CN$7),1,0)</f>
        <v>0</v>
      </c>
      <c r="CU261" s="32">
        <f>IF(AND($AS261&lt;&gt;$CN$5,$AS261&lt;=$CN$6,$AS261&lt;&gt;$CN$7),1,0)</f>
        <v>0</v>
      </c>
      <c r="CV261" s="32">
        <f>IF(AND($AW261&lt;&gt;$CN$5,$AW261&lt;=$CN$6,$AW261&lt;&gt;$CN$7),1,0)</f>
        <v>0</v>
      </c>
      <c r="CW261" s="32">
        <f>IF(AND($BE261&lt;&gt;$CN$5,$BE261&lt;=$CN$6,$BE261&lt;&gt;$CN$7),1,0)</f>
        <v>0</v>
      </c>
      <c r="CX261" s="32">
        <f>IF(AND($BI261&lt;&gt;$CN$5,$BI261&lt;=$CN$6,$BI261&lt;&gt;$CN$7),1,0)</f>
        <v>0</v>
      </c>
      <c r="CY261" s="32">
        <f>IF(AND($BQ261&lt;&gt;$CN$5,$BQ261&lt;=$CN$6,$BQ261&lt;&gt;$CN$7),1,0)</f>
        <v>0</v>
      </c>
      <c r="CZ261" s="32">
        <f>IF(AND($BU261&lt;&gt;$CN$5,$BU261&lt;=$CN$6,$BU261&lt;&gt;$CN$7),1,0)</f>
        <v>0</v>
      </c>
      <c r="DC261" s="32">
        <f>IF(AND($M261&lt;&gt;$DB$5,$M261&lt;=$DB$6,$M261&lt;&gt;$CN$7),1,0)</f>
        <v>0</v>
      </c>
      <c r="DD261" s="32">
        <f>IF(AND($Q261&lt;&gt;$DB$5,$Q261&lt;=$DB$6,$Q261&lt;&gt;$CN$7),1,0)</f>
        <v>0</v>
      </c>
      <c r="DE261" s="32">
        <f>IF(AND($U261&lt;&gt;$DB$5,$U261&lt;=$DB$6,$U261&lt;&gt;$CN$7),1,0)</f>
        <v>0</v>
      </c>
      <c r="DF261" s="32">
        <f>IF(AND($Y261&lt;&gt;$DB$5,$Y261&lt;=$DB$6,$Y261&lt;&gt;$CN$7),1,0)</f>
        <v>0</v>
      </c>
      <c r="DG261" s="32">
        <f>IF(AND($AG261&lt;&gt;$DB$5,$AG261&lt;=$DB$6,$AG261&lt;&gt;$CN$7),1,0)</f>
        <v>0</v>
      </c>
      <c r="DH261" s="32">
        <f>IF(AND($AK261&lt;&gt;$DB$5,$AK261&lt;=$DB$6,$AK261&lt;&gt;$CN$7),1,0)</f>
        <v>0</v>
      </c>
      <c r="DI261" s="32">
        <f>IF(AND($AS261&lt;&gt;$DB$5,$AS261&lt;=$DB$6,$AS261&lt;&gt;$CN$7),1,0)</f>
        <v>0</v>
      </c>
      <c r="DJ261" s="32">
        <f>IF(AND($AW261&lt;&gt;$DB$5,$AW261&lt;=$DB$6,$AW261&lt;&gt;$CN$7),1,0)</f>
        <v>0</v>
      </c>
      <c r="DK261" s="32">
        <f>IF(AND($BE261&lt;&gt;$DB$5,$BE261&lt;=$DB$6,$BE261&lt;&gt;$CN$7),1,0)</f>
        <v>0</v>
      </c>
      <c r="DL261" s="32">
        <f>IF(AND($BI261&lt;&gt;$DB$5,$BI261&lt;=$DB$6,$BI261&lt;&gt;$CN$7),1,0)</f>
        <v>0</v>
      </c>
      <c r="DM261" s="32">
        <f>IF(AND($BQ261&lt;&gt;$DB$5,$BQ261&lt;=$DB$6,$BQ261&lt;&gt;$CN$7),1,0)</f>
        <v>0</v>
      </c>
      <c r="DN261" s="32">
        <f>IF(AND($BU261&lt;&gt;$DB$5,$BU261&lt;=$DB$6,$BU261&lt;&gt;$CN$7),1,0)</f>
        <v>0</v>
      </c>
      <c r="DQ261" s="32">
        <f t="shared" ref="DQ261" si="13063">IF(AND($M261&lt;&gt;$DP$5,$M261&lt;=$DP$6,$M261&lt;&gt;$CN$7),1,0)</f>
        <v>0</v>
      </c>
      <c r="DR261" s="32">
        <f t="shared" ref="DR261" si="13064">IF(AND($Q261&lt;&gt;$DP$5,$Q261&lt;=$DP$6,$Q261&lt;&gt;$CN$7),1,0)</f>
        <v>0</v>
      </c>
      <c r="DS261" s="32">
        <f t="shared" ref="DS261" si="13065">IF(AND($U261&lt;&gt;$DP$5,$U261&lt;=$DP$6,$U261&lt;&gt;$CN$7),1,0)</f>
        <v>0</v>
      </c>
      <c r="DT261" s="32">
        <f t="shared" ref="DT261" si="13066">IF(AND($Y261&lt;&gt;$DP$5,$Y261&lt;=$DP$6,$Y261&lt;&gt;$CN$7),1,0)</f>
        <v>0</v>
      </c>
      <c r="DU261" s="32">
        <f t="shared" ref="DU261" si="13067">IF(AND($AG261&lt;&gt;$DP$5,$AG261&lt;=$DP$6,$AG261&lt;&gt;$CN$7),1,0)</f>
        <v>0</v>
      </c>
      <c r="DV261" s="32">
        <f t="shared" ref="DV261" si="13068">IF(AND($AK261&lt;&gt;$DP$5,$AK261&lt;=$DP$6,$AK261&lt;&gt;$CN$7),1,0)</f>
        <v>0</v>
      </c>
      <c r="DW261" s="32">
        <f t="shared" ref="DW261" si="13069">IF(AND($AS261&lt;&gt;$DP$5,$AS261&lt;=$DP$6,$AS261&lt;&gt;$CN$7),1,0)</f>
        <v>0</v>
      </c>
      <c r="DX261" s="32">
        <f t="shared" ref="DX261" si="13070">IF(AND($AW261&lt;&gt;$DP$5,$AW261&lt;=$DP$6,$AW261&lt;&gt;$CN$7),1,0)</f>
        <v>0</v>
      </c>
      <c r="DY261" s="32">
        <f t="shared" ref="DY261" si="13071">IF(AND($BE261&lt;&gt;$DP$5,$BE261&lt;=$DP$6,$BE261&lt;&gt;$CN$7),1,0)</f>
        <v>0</v>
      </c>
      <c r="DZ261" s="32">
        <f t="shared" ref="DZ261" si="13072">IF(AND($BI261&lt;&gt;$DP$5,$BI261&lt;=$DP$6,$BI261&lt;&gt;$CN$7),1,0)</f>
        <v>0</v>
      </c>
      <c r="EA261" s="32">
        <f t="shared" ref="EA261" si="13073">IF(AND($BQ261&lt;&gt;$DP$5,$BQ261&lt;=$DP$6,$BQ261&lt;&gt;$CN$7),1,0)</f>
        <v>0</v>
      </c>
      <c r="EB261" s="32">
        <f t="shared" ref="EB261" si="13074">IF(AND($BU261&lt;&gt;$DP$5,$BU261&lt;=$DP$6,$BU261&lt;&gt;$CN$7),1,0)</f>
        <v>0</v>
      </c>
      <c r="EE261" s="328">
        <f>IF(M261&lt;&gt;"",IF(M261&lt;=$ED$6,1,IF(L261&gt;$ED$6,0,NETWORKDAYS(L261,$ED$6,祭日リスト)/NETWORKDAYS(L261,M261,祭日リスト)))*$GG261*週間進捗報告書!$G$9,0)</f>
        <v>0</v>
      </c>
      <c r="EF261" s="328">
        <f>IF(Q261&lt;&gt;"",IF(Q261&lt;=$ED$6,1,IF(P261&gt;$ED$6,0,NETWORKDAYS(P261,$ED$6,祭日リスト)/NETWORKDAYS(P261,Q261,祭日リスト)))*$GG261*週間進捗報告書!$G$10,0)</f>
        <v>0</v>
      </c>
      <c r="EG261" s="328">
        <f>IF(U261&lt;&gt;"",IF(U261&lt;=$ED$6,1,IF(T261&gt;$ED$6,0,NETWORKDAYS(T261,$ED$6,祭日リスト)/NETWORKDAYS(T261,U261,祭日リスト)))*$GG261*週間進捗報告書!$G$11,0)</f>
        <v>0</v>
      </c>
      <c r="EH261" s="328">
        <f>IF(Y261&lt;&gt;"",IF(Y261&lt;=$ED$6,1,IF(X261&gt;$ED$6,0,NETWORKDAYS(X261,$ED$6,祭日リスト)/NETWORKDAYS(X261,Y261,祭日リスト)))*$GG261*週間進捗報告書!$G$12,0)</f>
        <v>0</v>
      </c>
      <c r="EI261" s="328">
        <f>IF(AG261&lt;&gt;"",IF(AG261&lt;=$ED$6,1,IF(AF261&gt;$ED$6,0,NETWORKDAYS(AF261,$ED$6,祭日リスト)/NETWORKDAYS(AF261,AG261,祭日リスト)))*$GG261*週間進捗報告書!$G$13,0)</f>
        <v>0</v>
      </c>
      <c r="EJ261" s="328">
        <f>IF(AK261&lt;&gt;"",IF(AK261&lt;=$ED$6,1,IF(AJ261&gt;$ED$6,0,NETWORKDAYS(AJ261,$ED$6,祭日リスト)/NETWORKDAYS(AJ261,AK261,祭日リスト)))*$GG261*週間進捗報告書!$G$14,0)</f>
        <v>0</v>
      </c>
      <c r="EK261" s="328">
        <f>IF(AS261&lt;&gt;"",IF(AS261&lt;=$ED$6,1,IF(AR261&gt;$ED$6,0,NETWORKDAYS(AR261,$ED$6,祭日リスト)/NETWORKDAYS(AR261,AS261,祭日リスト)))*$GG261*週間進捗報告書!$G$15,0)</f>
        <v>0</v>
      </c>
      <c r="EL261" s="328">
        <f>IF(AW261&lt;&gt;"",IF(AW261&lt;=$ED$6,1,IF(AV261&gt;$ED$6,0,NETWORKDAYS(AV261,$ED$6,祭日リスト)/NETWORKDAYS(AV261,AW261,祭日リスト)))*$GG261*週間進捗報告書!$G$16,0)</f>
        <v>0</v>
      </c>
      <c r="EM261" s="328">
        <f>IF(BE261&lt;&gt;"",IF(BE261&lt;=$ED$6,1,IF(BD261&gt;$ED$6,0,NETWORKDAYS(BD261,$ED$6,祭日リスト)/NETWORKDAYS(BD261,BE261,祭日リスト)))*$GG261*週間進捗報告書!$G$17,0)</f>
        <v>0</v>
      </c>
      <c r="EN261" s="328">
        <f>IF(BI261&lt;&gt;"",IF(BI261&lt;=$ED$6,1,IF(BH261&gt;$ED$6,0,NETWORKDAYS(BH261,$ED$6,祭日リスト)/NETWORKDAYS(BH261,BI261,祭日リスト)))*$GG261*週間進捗報告書!$G$18,0)</f>
        <v>0</v>
      </c>
      <c r="EO261" s="328">
        <f>IF(BQ261&lt;&gt;"",IF(BQ261&lt;=$ED$6,1,IF(BP261&gt;$ED$6,0,NETWORKDAYS(BP261,$ED$6,祭日リスト)/NETWORKDAYS(BP261,BQ261,祭日リスト)))*$GG261*週間進捗報告書!$G$19,0)</f>
        <v>0</v>
      </c>
      <c r="EP261" s="328">
        <f>IF(BU261&lt;&gt;"",IF(BU261&lt;=$ED$6,1,IF(BT261&gt;$ED$6,0,NETWORKDAYS(BT261,$ED$6,祭日リスト)/NETWORKDAYS(BT261,BU261,祭日リスト)))*$GG261*週間進捗報告書!$G$20,0)</f>
        <v>0</v>
      </c>
      <c r="ER261" s="547">
        <f t="shared" ref="ER261:FC261" si="13075">EE261-EE262</f>
        <v>0</v>
      </c>
      <c r="ES261" s="547">
        <f t="shared" si="13075"/>
        <v>0</v>
      </c>
      <c r="ET261" s="547">
        <f t="shared" si="13075"/>
        <v>0</v>
      </c>
      <c r="EU261" s="547">
        <f t="shared" si="13075"/>
        <v>0</v>
      </c>
      <c r="EV261" s="547">
        <f t="shared" si="13075"/>
        <v>0</v>
      </c>
      <c r="EW261" s="547">
        <f t="shared" si="13075"/>
        <v>0</v>
      </c>
      <c r="EX261" s="547">
        <f t="shared" si="13075"/>
        <v>0</v>
      </c>
      <c r="EY261" s="547">
        <f t="shared" si="13075"/>
        <v>0</v>
      </c>
      <c r="EZ261" s="547">
        <f t="shared" si="13075"/>
        <v>0</v>
      </c>
      <c r="FA261" s="547">
        <f t="shared" si="13075"/>
        <v>0</v>
      </c>
      <c r="FB261" s="547">
        <f t="shared" si="13075"/>
        <v>0</v>
      </c>
      <c r="FC261" s="547">
        <f t="shared" si="13075"/>
        <v>0</v>
      </c>
      <c r="FD261" s="547">
        <f t="shared" ref="FD261" si="13076">SUM(ER261:FC262)</f>
        <v>0</v>
      </c>
      <c r="FE261" s="333"/>
      <c r="FG261" s="32">
        <f>IF(AND($M261&lt;&gt;$FF$7),1,0)</f>
        <v>0</v>
      </c>
      <c r="FH261" s="32">
        <f>IF(AND($Q261&lt;&gt;$FF$7),1,0)</f>
        <v>0</v>
      </c>
      <c r="FI261" s="32">
        <f>IF(AND($U261&lt;&gt;$FF$7),1,0)</f>
        <v>0</v>
      </c>
      <c r="FJ261" s="32">
        <f>IF(AND($Y261&lt;&gt;$FF$7),1,0)</f>
        <v>0</v>
      </c>
      <c r="FK261" s="32">
        <f>IF(AND($AG261&lt;&gt;$FF$7),1,0)</f>
        <v>0</v>
      </c>
      <c r="FL261" s="32">
        <f>IF(AND($AK261&lt;&gt;$FF$7),1,0)</f>
        <v>0</v>
      </c>
      <c r="FM261" s="32">
        <f>IF(AND($AS261&lt;&gt;$FF$7),1,0)</f>
        <v>0</v>
      </c>
      <c r="FN261" s="32">
        <f>IF(AND($AW261&lt;&gt;$FF$7),1,0)</f>
        <v>0</v>
      </c>
      <c r="FO261" s="32">
        <f>IF(AND($BE261&lt;&gt;$FF$7),1,0)</f>
        <v>0</v>
      </c>
      <c r="FP261" s="32">
        <f>IF(AND($BI261&lt;&gt;$FF$7),1,0)</f>
        <v>0</v>
      </c>
      <c r="FQ261" s="32">
        <f>IF(AND($BQ261&lt;&gt;$FF$7),1,0)</f>
        <v>0</v>
      </c>
      <c r="FR261" s="32">
        <f>IF(AND($BU261&lt;&gt;$FF$7),1,0)</f>
        <v>0</v>
      </c>
      <c r="FU261" s="294">
        <f t="shared" ref="FU261" si="13077">IF($K261&lt;&gt;"NG",$GG261,0)</f>
        <v>0</v>
      </c>
      <c r="FV261" s="294">
        <f t="shared" ref="FV261" si="13078">IF($O261&lt;&gt;"NG",$GG261,0)</f>
        <v>0</v>
      </c>
      <c r="FW261" s="294">
        <f t="shared" ref="FW261" si="13079">IF($S261&lt;&gt;"NG",$GG261,0)</f>
        <v>0</v>
      </c>
      <c r="FX261" s="294">
        <f t="shared" ref="FX261" si="13080">IF($W261&lt;&gt;"NG",$GG261,0)</f>
        <v>0</v>
      </c>
      <c r="FY261" s="294">
        <f t="shared" ref="FY261" si="13081">IF($AE261&lt;&gt;"NG",$GG261,0)</f>
        <v>0</v>
      </c>
      <c r="FZ261" s="294">
        <f t="shared" ref="FZ261" si="13082">IF($AI261&lt;&gt;"NG",$GG261,0)</f>
        <v>0</v>
      </c>
      <c r="GA261" s="294">
        <f t="shared" ref="GA261" si="13083">IF($AQ261&lt;&gt;"NG",$GG261,0)</f>
        <v>0</v>
      </c>
      <c r="GB261" s="294">
        <f t="shared" ref="GB261" si="13084">IF($AU261&lt;&gt;"NG",$GG261,0)</f>
        <v>0</v>
      </c>
      <c r="GC261" s="294">
        <f t="shared" ref="GC261" si="13085">IF($BC261&lt;&gt;"NG",$GG261,0)</f>
        <v>0</v>
      </c>
      <c r="GD261" s="294">
        <f t="shared" ref="GD261" si="13086">IF($BG261&lt;&gt;"NG",$GG261,0)</f>
        <v>0</v>
      </c>
      <c r="GE261" s="294">
        <f t="shared" ref="GE261" si="13087">IF($BO261&lt;&gt;"NG",$GG261,0)</f>
        <v>0</v>
      </c>
      <c r="GF261" s="294">
        <f t="shared" ref="GF261" si="13088">IF($BS261&lt;&gt;"NG",$GG261,0)</f>
        <v>0</v>
      </c>
      <c r="GG261" s="294" t="e">
        <f>VLOOKUP($D261,リスト!$D:$S,15,FALSE)</f>
        <v>#N/A</v>
      </c>
      <c r="GH261" s="2" t="e">
        <f>INDEX(リスト!$V:$V,MATCH(中日程計画表!$D261,リスト!$D:$D,0))</f>
        <v>#N/A</v>
      </c>
      <c r="GI261" s="2" t="e">
        <f>INDEX(リスト!$A:$A,MATCH(中日程計画表!$D261,リスト!$D:$D,0))</f>
        <v>#N/A</v>
      </c>
      <c r="GJ261" s="2" t="e">
        <f>INDEX(リスト!$U:$U,MATCH(中日程計画表!$D261,リスト!$D:$D,0))</f>
        <v>#N/A</v>
      </c>
      <c r="GK261" s="5" t="e">
        <f>INDEX(リスト!$W:$W,MATCH(中日程計画表!$D261,リスト!$D:$D,0))</f>
        <v>#N/A</v>
      </c>
      <c r="GL261" s="2" t="s">
        <v>200</v>
      </c>
      <c r="GM261" s="296">
        <f>D261</f>
        <v>0</v>
      </c>
      <c r="GN261" s="296">
        <f>E261</f>
        <v>0</v>
      </c>
      <c r="GU261" s="460" t="str">
        <f t="shared" ref="GU261" si="13089">AE261</f>
        <v>NG</v>
      </c>
      <c r="GV261" s="460">
        <f t="shared" ref="GV261" si="13090">EI261</f>
        <v>0</v>
      </c>
      <c r="GW261" s="460">
        <f t="shared" ref="GW261" si="13091">EI262</f>
        <v>0</v>
      </c>
      <c r="GX261" s="462">
        <f t="shared" ref="GX261" si="13092">EV261</f>
        <v>0</v>
      </c>
      <c r="GY261" s="460" t="str">
        <f t="shared" ref="GY261" si="13093">AI261</f>
        <v>NG</v>
      </c>
      <c r="GZ261" s="460">
        <f t="shared" ref="GZ261" si="13094">EJ261</f>
        <v>0</v>
      </c>
      <c r="HA261" s="460">
        <f t="shared" ref="HA261" si="13095">EJ262</f>
        <v>0</v>
      </c>
      <c r="HB261" s="462">
        <f t="shared" ref="HB261" si="13096">EW261</f>
        <v>0</v>
      </c>
      <c r="HC261" s="460" t="str">
        <f t="shared" ref="HC261" si="13097">AQ261</f>
        <v>NG</v>
      </c>
      <c r="HD261" s="460">
        <f t="shared" ref="HD261" si="13098">EK261</f>
        <v>0</v>
      </c>
      <c r="HE261" s="460">
        <f t="shared" ref="HE261" si="13099">EK262</f>
        <v>0</v>
      </c>
      <c r="HF261" s="462">
        <f t="shared" ref="HF261" si="13100">EX261</f>
        <v>0</v>
      </c>
      <c r="HG261" s="460" t="str">
        <f t="shared" ref="HG261" si="13101">AU261</f>
        <v>NG</v>
      </c>
      <c r="HH261" s="460">
        <f t="shared" ref="HH261" si="13102">EL261</f>
        <v>0</v>
      </c>
      <c r="HI261" s="460">
        <f t="shared" ref="HI261" si="13103">EL262</f>
        <v>0</v>
      </c>
      <c r="HJ261" s="462">
        <f t="shared" ref="HJ261" si="13104">EY261</f>
        <v>0</v>
      </c>
      <c r="HK261" s="460" t="str">
        <f t="shared" ref="HK261" si="13105">BC261</f>
        <v>NG</v>
      </c>
      <c r="HL261" s="460">
        <f t="shared" ref="HL261" si="13106">EM261</f>
        <v>0</v>
      </c>
      <c r="HM261" s="460">
        <f t="shared" ref="HM261" si="13107">EM262</f>
        <v>0</v>
      </c>
      <c r="HN261" s="462">
        <f t="shared" ref="HN261" si="13108">EZ261</f>
        <v>0</v>
      </c>
      <c r="HO261" s="460" t="str">
        <f t="shared" ref="HO261" si="13109">BG261</f>
        <v>NG</v>
      </c>
      <c r="HP261" s="460">
        <f t="shared" ref="HP261" si="13110">EN261</f>
        <v>0</v>
      </c>
      <c r="HQ261" s="460">
        <f t="shared" ref="HQ261" si="13111">EN262</f>
        <v>0</v>
      </c>
      <c r="HR261" s="462">
        <f t="shared" ref="HR261" si="13112">FA261</f>
        <v>0</v>
      </c>
      <c r="HS261" s="332"/>
    </row>
    <row r="262" spans="1:227" ht="12" customHeight="1">
      <c r="A262" s="489"/>
      <c r="B262" s="487"/>
      <c r="C262" s="475"/>
      <c r="D262" s="485"/>
      <c r="E262" s="483"/>
      <c r="F262" s="317"/>
      <c r="G262" s="317"/>
      <c r="H262" s="317"/>
      <c r="I262" s="317"/>
      <c r="J262" s="316"/>
      <c r="K262" s="481"/>
      <c r="L262" s="77"/>
      <c r="M262" s="77"/>
      <c r="N262" s="471"/>
      <c r="O262" s="475"/>
      <c r="P262" s="77"/>
      <c r="Q262" s="77"/>
      <c r="R262" s="471"/>
      <c r="S262" s="475"/>
      <c r="T262" s="77"/>
      <c r="U262" s="77"/>
      <c r="V262" s="471"/>
      <c r="W262" s="473"/>
      <c r="X262" s="77"/>
      <c r="Y262" s="77"/>
      <c r="Z262" s="471"/>
      <c r="AA262" s="477"/>
      <c r="AB262" s="80"/>
      <c r="AC262" s="80"/>
      <c r="AD262" s="471"/>
      <c r="AE262" s="473"/>
      <c r="AF262" s="77"/>
      <c r="AG262" s="77"/>
      <c r="AH262" s="471"/>
      <c r="AI262" s="473"/>
      <c r="AJ262" s="77"/>
      <c r="AK262" s="77"/>
      <c r="AL262" s="471"/>
      <c r="AM262" s="477"/>
      <c r="AN262" s="80"/>
      <c r="AO262" s="80"/>
      <c r="AP262" s="471"/>
      <c r="AQ262" s="473"/>
      <c r="AR262" s="77"/>
      <c r="AS262" s="77"/>
      <c r="AT262" s="471"/>
      <c r="AU262" s="473"/>
      <c r="AV262" s="77"/>
      <c r="AW262" s="77"/>
      <c r="AX262" s="471"/>
      <c r="AY262" s="477"/>
      <c r="AZ262" s="80"/>
      <c r="BA262" s="80"/>
      <c r="BB262" s="471"/>
      <c r="BC262" s="475"/>
      <c r="BD262" s="77"/>
      <c r="BE262" s="77"/>
      <c r="BF262" s="471"/>
      <c r="BG262" s="473"/>
      <c r="BH262" s="77"/>
      <c r="BI262" s="77"/>
      <c r="BJ262" s="471"/>
      <c r="BK262" s="477"/>
      <c r="BL262" s="80"/>
      <c r="BM262" s="80"/>
      <c r="BN262" s="471"/>
      <c r="BO262" s="475"/>
      <c r="BP262" s="77"/>
      <c r="BQ262" s="77"/>
      <c r="BR262" s="471"/>
      <c r="BS262" s="473"/>
      <c r="BT262" s="77"/>
      <c r="BU262" s="77"/>
      <c r="BV262" s="471"/>
      <c r="BW262" s="469"/>
      <c r="BX262" s="467"/>
      <c r="BY262" s="490"/>
      <c r="CA262" s="19">
        <f t="shared" ref="CA262" si="13113">IF(AND($N261=1,$M262&lt;&gt;$BZ$7),1,0)</f>
        <v>0</v>
      </c>
      <c r="CB262" s="19">
        <f t="shared" ref="CB262" si="13114">IF(AND($R261=1,$Q262&lt;&gt;$BZ$7),1,0)</f>
        <v>0</v>
      </c>
      <c r="CC262" s="19">
        <f t="shared" ref="CC262" si="13115">IF(AND($V261=1,$U262&lt;&gt;$BZ$7),1,0)</f>
        <v>0</v>
      </c>
      <c r="CD262" s="19">
        <f t="shared" ref="CD262" si="13116">IF(AND($Z261=1,$Y262&lt;&gt;$BZ$7),1,0)</f>
        <v>0</v>
      </c>
      <c r="CE262" s="19">
        <f t="shared" ref="CE262" si="13117">IF(AND($AH261=1,$AG262&lt;&gt;$BZ$7),1,0)</f>
        <v>0</v>
      </c>
      <c r="CF262" s="19">
        <f t="shared" ref="CF262" si="13118">IF(AND($AL261=1,$AK262&lt;&gt;$BZ$7),1,0)</f>
        <v>0</v>
      </c>
      <c r="CG262" s="19">
        <f t="shared" ref="CG262" si="13119">IF(AND($AT261=1,$AS262&lt;&gt;$BZ$7),1,0)</f>
        <v>0</v>
      </c>
      <c r="CH262" s="19">
        <f t="shared" ref="CH262" si="13120">IF(AND($AX261=1,$AW262&lt;&gt;$BZ$7),1,0)</f>
        <v>0</v>
      </c>
      <c r="CI262" s="19">
        <f t="shared" ref="CI262" si="13121">IF(AND($BF261=1,$BE262&lt;&gt;$BZ$7),1,0)</f>
        <v>0</v>
      </c>
      <c r="CJ262" s="19">
        <f t="shared" ref="CJ262" si="13122">IF(AND($BJ261=1,$BI262&lt;&gt;$BZ$7),1,0)</f>
        <v>0</v>
      </c>
      <c r="CK262" s="19">
        <f t="shared" ref="CK262" si="13123">IF(AND($BR261=1,$BQ262&lt;&gt;$BZ$7),1,0)</f>
        <v>0</v>
      </c>
      <c r="CL262" s="19">
        <f t="shared" ref="CL262" si="13124">IF(AND($BV261=1,$BU262&lt;&gt;$BZ$7),1,0)</f>
        <v>0</v>
      </c>
      <c r="CO262" s="19">
        <f>IF(AND($M262&lt;&gt;$CN$7,$M262&lt;=$CN$6),1,0)</f>
        <v>0</v>
      </c>
      <c r="CP262" s="19">
        <f>IF(AND($Q262&lt;&gt;$CN$7,$Q262&lt;=$CN$6),1,0)</f>
        <v>0</v>
      </c>
      <c r="CQ262" s="19">
        <f>IF(AND($U262&lt;&gt;$CN$7,$U262&lt;=$CN$6),1,0)</f>
        <v>0</v>
      </c>
      <c r="CR262" s="19">
        <f>IF(AND($Y262&lt;&gt;$CN$7,$Y262&lt;=$CN$6),1,0)</f>
        <v>0</v>
      </c>
      <c r="CS262" s="19">
        <f>IF(AND($AG262&lt;&gt;$CN$7,$AG262&lt;=$CN$6),1,0)</f>
        <v>0</v>
      </c>
      <c r="CT262" s="19">
        <f>IF(AND($AK262&lt;&gt;$CN$7,$AK262&lt;=$CN$6),1,0)</f>
        <v>0</v>
      </c>
      <c r="CU262" s="19">
        <f>IF(AND($AS262&lt;&gt;$CN$7,$AS262&lt;=$CN$6),1,0)</f>
        <v>0</v>
      </c>
      <c r="CV262" s="19">
        <f>IF(AND($AW262&lt;&gt;$CN$7,$AW262&lt;=$CN$6),1,0)</f>
        <v>0</v>
      </c>
      <c r="CW262" s="19">
        <f>IF(AND($BE262&lt;&gt;$CN$7,$BE262&lt;=$CN$6),1,0)</f>
        <v>0</v>
      </c>
      <c r="CX262" s="19">
        <f>IF(AND($BI262&lt;&gt;$CN$7,$BI262&lt;=$CN$6),1,0)</f>
        <v>0</v>
      </c>
      <c r="CY262" s="19">
        <f>IF(AND($BQ262&lt;&gt;$CN$7,$BQ262&lt;=$CN$6),1,0)</f>
        <v>0</v>
      </c>
      <c r="CZ262" s="19">
        <f>IF(AND($BU262&lt;&gt;$CN$7,$BU262&lt;=$CN$6),1,0)</f>
        <v>0</v>
      </c>
      <c r="DC262" s="19">
        <f>IF($N261=1,1,0)</f>
        <v>0</v>
      </c>
      <c r="DD262" s="19">
        <f>IF($R261=1,1,0)</f>
        <v>0</v>
      </c>
      <c r="DE262" s="19">
        <f>IF($V261=1,1,0)</f>
        <v>0</v>
      </c>
      <c r="DF262" s="19">
        <f>IF($Z261=1,1,0)</f>
        <v>0</v>
      </c>
      <c r="DG262" s="19">
        <f>IF($AH261=1,1,0)</f>
        <v>0</v>
      </c>
      <c r="DH262" s="19">
        <f>IF($AL261=1,1,0)</f>
        <v>0</v>
      </c>
      <c r="DI262" s="19">
        <f>IF($AT261=1,1,0)</f>
        <v>0</v>
      </c>
      <c r="DJ262" s="19">
        <f>IF($AX261=1,1,0)</f>
        <v>0</v>
      </c>
      <c r="DK262" s="19">
        <f>IF($BF261=1,1,0)</f>
        <v>0</v>
      </c>
      <c r="DL262" s="19">
        <f>IF($BJ261=1,1,0)</f>
        <v>0</v>
      </c>
      <c r="DM262" s="19">
        <f>IF($BR261=1,1,0)</f>
        <v>0</v>
      </c>
      <c r="DN262" s="19">
        <f>IF($BV261=1,1,0)</f>
        <v>0</v>
      </c>
      <c r="DQ262" s="19">
        <f t="shared" ref="DQ262" si="13125">IF($N261=1,1,0)</f>
        <v>0</v>
      </c>
      <c r="DR262" s="19">
        <f t="shared" ref="DR262" si="13126">IF($R261=1,1,0)</f>
        <v>0</v>
      </c>
      <c r="DS262" s="19">
        <f t="shared" ref="DS262" si="13127">IF($V261=1,1,0)</f>
        <v>0</v>
      </c>
      <c r="DT262" s="19">
        <f t="shared" ref="DT262" si="13128">IF($Z261=1,1,0)</f>
        <v>0</v>
      </c>
      <c r="DU262" s="19">
        <f t="shared" ref="DU262" si="13129">IF($AH261=1,1,0)</f>
        <v>0</v>
      </c>
      <c r="DV262" s="19">
        <f t="shared" ref="DV262" si="13130">IF($AL261=1,1,0)</f>
        <v>0</v>
      </c>
      <c r="DW262" s="19">
        <f t="shared" ref="DW262" si="13131">IF($AT261=1,1,0)</f>
        <v>0</v>
      </c>
      <c r="DX262" s="19">
        <f t="shared" ref="DX262" si="13132">IF($AX261=1,1,0)</f>
        <v>0</v>
      </c>
      <c r="DY262" s="19">
        <f t="shared" ref="DY262" si="13133">IF($BF261=1,1,0)</f>
        <v>0</v>
      </c>
      <c r="DZ262" s="19">
        <f t="shared" ref="DZ262" si="13134">IF($BJ261=1,1,0)</f>
        <v>0</v>
      </c>
      <c r="EA262" s="19">
        <f t="shared" ref="EA262" si="13135">IF($BR261=1,1,0)</f>
        <v>0</v>
      </c>
      <c r="EB262" s="19">
        <f t="shared" ref="EB262" si="13136">IF($BV261=1,1,0)</f>
        <v>0</v>
      </c>
      <c r="EE262" s="329">
        <f>N261*$FU262*週間進捗報告書!$G$9</f>
        <v>0</v>
      </c>
      <c r="EF262" s="329">
        <f>R261*$FV262*週間進捗報告書!$G$10</f>
        <v>0</v>
      </c>
      <c r="EG262" s="329">
        <f>V261*$FW262*週間進捗報告書!$G$11</f>
        <v>0</v>
      </c>
      <c r="EH262" s="329">
        <f>Z261*$FX262*週間進捗報告書!$G$12</f>
        <v>0</v>
      </c>
      <c r="EI262" s="329">
        <f>AH261*$FY262*週間進捗報告書!$G$13</f>
        <v>0</v>
      </c>
      <c r="EJ262" s="329">
        <f>AL261*$FZ262*週間進捗報告書!$G$14</f>
        <v>0</v>
      </c>
      <c r="EK262" s="329">
        <f>AT261*$GA262*週間進捗報告書!$G$15</f>
        <v>0</v>
      </c>
      <c r="EL262" s="329">
        <f>AX261*$GB262*週間進捗報告書!$G$16</f>
        <v>0</v>
      </c>
      <c r="EM262" s="329">
        <f>BF261*$GC262*週間進捗報告書!$G$17</f>
        <v>0</v>
      </c>
      <c r="EN262" s="329">
        <f>BJ261*$GD262*週間進捗報告書!$G$18</f>
        <v>0</v>
      </c>
      <c r="EO262" s="329">
        <f>BR261*$GE262*週間進捗報告書!$G$19</f>
        <v>0</v>
      </c>
      <c r="EP262" s="329">
        <f>BV261*$GF262*週間進捗報告書!$G$20</f>
        <v>0</v>
      </c>
      <c r="ER262" s="547"/>
      <c r="ES262" s="547"/>
      <c r="ET262" s="547"/>
      <c r="EU262" s="547"/>
      <c r="EV262" s="547"/>
      <c r="EW262" s="547"/>
      <c r="EX262" s="547"/>
      <c r="EY262" s="547"/>
      <c r="EZ262" s="547"/>
      <c r="FA262" s="547"/>
      <c r="FB262" s="547"/>
      <c r="FC262" s="547"/>
      <c r="FD262" s="547"/>
      <c r="FE262" s="332"/>
      <c r="FG262" s="19"/>
      <c r="FH262" s="19"/>
      <c r="FI262" s="19"/>
      <c r="FJ262" s="19"/>
      <c r="FK262" s="19"/>
      <c r="FL262" s="19"/>
      <c r="FM262" s="19"/>
      <c r="FN262" s="19"/>
      <c r="FO262" s="19"/>
      <c r="FP262" s="19"/>
      <c r="FQ262" s="19"/>
      <c r="FR262" s="19"/>
      <c r="FU262" s="295">
        <f t="shared" ref="FU262" si="13137">FU261</f>
        <v>0</v>
      </c>
      <c r="FV262" s="295">
        <f t="shared" ref="FV262" si="13138">FV261</f>
        <v>0</v>
      </c>
      <c r="FW262" s="295">
        <f t="shared" ref="FW262" si="13139">FW261</f>
        <v>0</v>
      </c>
      <c r="FX262" s="295">
        <f t="shared" ref="FX262" si="13140">FX261</f>
        <v>0</v>
      </c>
      <c r="FY262" s="295">
        <f t="shared" ref="FY262" si="13141">FY261</f>
        <v>0</v>
      </c>
      <c r="FZ262" s="295">
        <f t="shared" ref="FZ262" si="13142">FZ261</f>
        <v>0</v>
      </c>
      <c r="GA262" s="295">
        <f t="shared" ref="GA262" si="13143">GA261</f>
        <v>0</v>
      </c>
      <c r="GB262" s="295">
        <f t="shared" ref="GB262" si="13144">GB261</f>
        <v>0</v>
      </c>
      <c r="GC262" s="295">
        <f t="shared" ref="GC262" si="13145">GC261</f>
        <v>0</v>
      </c>
      <c r="GD262" s="295">
        <f t="shared" ref="GD262" si="13146">GD261</f>
        <v>0</v>
      </c>
      <c r="GE262" s="295">
        <f t="shared" ref="GE262" si="13147">GE261</f>
        <v>0</v>
      </c>
      <c r="GF262" s="295">
        <f t="shared" ref="GF262" si="13148">GF261</f>
        <v>0</v>
      </c>
      <c r="GG262" s="295" t="e">
        <f t="shared" ref="GG262" si="13149">GG261</f>
        <v>#N/A</v>
      </c>
      <c r="GH262" s="2" t="e">
        <f>INDEX(リスト!$V:$V,MATCH(中日程計画表!$D261,リスト!$D:$D,0))</f>
        <v>#N/A</v>
      </c>
      <c r="GI262" s="2" t="e">
        <f>INDEX(リスト!$A:$A,MATCH(中日程計画表!$D261,リスト!$D:$D,0))</f>
        <v>#N/A</v>
      </c>
      <c r="GJ262" s="2" t="e">
        <f>INDEX(リスト!$U:$U,MATCH(中日程計画表!$D261,リスト!$D:$D,0))</f>
        <v>#N/A</v>
      </c>
      <c r="GK262" s="5" t="e">
        <f>INDEX(リスト!$W:$W,MATCH(中日程計画表!$D261,リスト!$D:$D,0))</f>
        <v>#N/A</v>
      </c>
      <c r="GL262" s="2" t="s">
        <v>201</v>
      </c>
      <c r="GM262" s="296">
        <f t="shared" ref="GM262" si="13150">GM261</f>
        <v>0</v>
      </c>
      <c r="GN262" s="296">
        <f t="shared" ref="GN262" si="13151">GN261</f>
        <v>0</v>
      </c>
      <c r="GU262" s="461"/>
      <c r="GV262" s="460"/>
      <c r="GW262" s="460"/>
      <c r="GX262" s="461"/>
      <c r="GY262" s="461"/>
      <c r="GZ262" s="460"/>
      <c r="HA262" s="460"/>
      <c r="HB262" s="461"/>
      <c r="HC262" s="461"/>
      <c r="HD262" s="460"/>
      <c r="HE262" s="460"/>
      <c r="HF262" s="461"/>
      <c r="HG262" s="461"/>
      <c r="HH262" s="460"/>
      <c r="HI262" s="460"/>
      <c r="HJ262" s="461"/>
      <c r="HK262" s="461"/>
      <c r="HL262" s="460"/>
      <c r="HM262" s="460"/>
      <c r="HN262" s="461"/>
      <c r="HO262" s="461"/>
      <c r="HP262" s="460"/>
      <c r="HQ262" s="460"/>
      <c r="HR262" s="461"/>
      <c r="HS262" s="4"/>
    </row>
    <row r="263" spans="1:227" ht="12" customHeight="1">
      <c r="A263" s="488" t="str">
        <f t="shared" ref="A263" ca="1" si="13152">INDIRECT("リスト!A"&amp;B263+6)</f>
        <v/>
      </c>
      <c r="B263" s="486">
        <f t="shared" ref="B263" si="13153">ROUNDDOWN((ROW()-6)/2,0)+1</f>
        <v>129</v>
      </c>
      <c r="C263" s="474" t="str">
        <f>機能グループ名</f>
        <v/>
      </c>
      <c r="D263" s="484">
        <f>機能ID</f>
        <v>0</v>
      </c>
      <c r="E263" s="482">
        <f>機能名</f>
        <v>0</v>
      </c>
      <c r="F263" s="315"/>
      <c r="G263" s="315"/>
      <c r="H263" s="315"/>
      <c r="I263" s="315"/>
      <c r="J263" s="316"/>
      <c r="K263" s="480" t="str">
        <f>担当者_SR</f>
        <v>NG</v>
      </c>
      <c r="L263" s="76"/>
      <c r="M263" s="76"/>
      <c r="N263" s="470"/>
      <c r="O263" s="474" t="str">
        <f>担当者_SRR</f>
        <v>NG</v>
      </c>
      <c r="P263" s="76"/>
      <c r="Q263" s="76"/>
      <c r="R263" s="470"/>
      <c r="S263" s="474" t="str">
        <f>担当者_DS</f>
        <v>NG</v>
      </c>
      <c r="T263" s="76"/>
      <c r="U263" s="76"/>
      <c r="V263" s="470"/>
      <c r="W263" s="472" t="str">
        <f>担当者_DSR</f>
        <v>NG</v>
      </c>
      <c r="X263" s="76"/>
      <c r="Y263" s="76"/>
      <c r="Z263" s="470"/>
      <c r="AA263" s="476"/>
      <c r="AB263" s="79"/>
      <c r="AC263" s="79"/>
      <c r="AD263" s="470">
        <f>IF(AC264 &lt;&gt; "",1,0)</f>
        <v>0</v>
      </c>
      <c r="AE263" s="472" t="str">
        <f>担当者_CD</f>
        <v>NG</v>
      </c>
      <c r="AF263" s="76"/>
      <c r="AG263" s="76"/>
      <c r="AH263" s="470"/>
      <c r="AI263" s="472" t="str">
        <f>担当者_DD</f>
        <v>NG</v>
      </c>
      <c r="AJ263" s="76"/>
      <c r="AK263" s="76"/>
      <c r="AL263" s="470"/>
      <c r="AM263" s="476"/>
      <c r="AN263" s="79"/>
      <c r="AO263" s="79"/>
      <c r="AP263" s="470">
        <f>IF(AO264 &lt;&gt; "",1,0)</f>
        <v>0</v>
      </c>
      <c r="AQ263" s="472" t="str">
        <f>担当者_MCL</f>
        <v>NG</v>
      </c>
      <c r="AR263" s="76"/>
      <c r="AS263" s="76"/>
      <c r="AT263" s="470"/>
      <c r="AU263" s="472" t="str">
        <f>担当者_MCLR</f>
        <v>NG</v>
      </c>
      <c r="AV263" s="76"/>
      <c r="AW263" s="76"/>
      <c r="AX263" s="470"/>
      <c r="AY263" s="476"/>
      <c r="AZ263" s="79"/>
      <c r="BA263" s="79"/>
      <c r="BB263" s="470">
        <f>IF(BA264 &lt;&gt; "",1,0)</f>
        <v>0</v>
      </c>
      <c r="BC263" s="474" t="str">
        <f>担当者_MT</f>
        <v>NG</v>
      </c>
      <c r="BD263" s="76"/>
      <c r="BE263" s="76"/>
      <c r="BF263" s="470"/>
      <c r="BG263" s="472" t="str">
        <f>担当者_M検</f>
        <v>NG</v>
      </c>
      <c r="BH263" s="76"/>
      <c r="BI263" s="76"/>
      <c r="BJ263" s="470"/>
      <c r="BK263" s="476"/>
      <c r="BL263" s="79"/>
      <c r="BM263" s="79"/>
      <c r="BN263" s="470">
        <v>0</v>
      </c>
      <c r="BO263" s="474" t="str">
        <f>担当者_モテ</f>
        <v>NG</v>
      </c>
      <c r="BP263" s="76"/>
      <c r="BQ263" s="76"/>
      <c r="BR263" s="470"/>
      <c r="BS263" s="472" t="str">
        <f>担当者_モテR</f>
        <v>NG</v>
      </c>
      <c r="BT263" s="76"/>
      <c r="BU263" s="76"/>
      <c r="BV263" s="470"/>
      <c r="BW263" s="468">
        <f t="shared" ref="BW263" si="13154">IFERROR(SUM(IF(K263&lt;&gt;"NG",N263*K$1,0),IF(O263&lt;&gt;"NG",R263*O$1,0),IF(S263&lt;&gt;"NG",V263*S$1,0),IF(W263&lt;&gt;"NG",Z263*W$1,0),IF(AA263&lt;&gt;"NG",AD263*AA$1,0),IF(AE263&lt;&gt;"NG",AH263*AE$1,0),IF(AI263&lt;&gt;"NG",AL263*AI$1,0),IF(AM263&lt;&gt;"NG",AP263*AM$1,0),IF(AQ263&lt;&gt;"NG",AT263*AQ$1,0),IF(AU263&lt;&gt;"NG",AX263*AU$1,0),IF(AY263&lt;&gt;"NG",BB263*AY$1,0),IF(BC263&lt;&gt;"NG",BF263*BC$1,0),IF(BG263&lt;&gt;"NG",BJ263*BG$1,0),IF(BK263&lt;&gt;"NG",BN263*BK$1,0),IF(BO263&lt;&gt;"NG",BR263*BO$1,0),IF(BS263&lt;&gt;"NG",BV263*BS$1,0))/SUM(IF(K263&lt;&gt;"NG",K$1,0),IF(O263&lt;&gt;"NG",O$1,0),IF(S263&lt;&gt;"NG",S$1,0),IF(W263&lt;&gt;"NG",W$1,0),IF(AA263&lt;&gt;"NG",AA$1,0),IF(AE263&lt;&gt;"NG",AE$1,0),IF(AI263&lt;&gt;"NG",AI$1,0),IF(AM263&lt;&gt;"NG",AM$1,0),IF(AQ263&lt;&gt;"NG",AQ$1,0),IF(AU263&lt;&gt;"NG",AU$1,0),IF(AY263&lt;&gt;"NG",AY$1,0),IF(BC263&lt;&gt;"NG",BC$1,0),IF(BG263&lt;&gt;"NG",BG$1,0),IF(BK263&lt;&gt;"NG",BK$1,0),IF(BO263&lt;&gt;"NG",BO$1,0),IF(BS263&lt;&gt;"NG",BS$1,0)),0)</f>
        <v>0</v>
      </c>
      <c r="BX263" s="466"/>
      <c r="BY263" s="490"/>
      <c r="BZ263" s="5"/>
      <c r="CA263" s="32">
        <f t="shared" ref="CA263" si="13155">IF(AND($M263&lt;&gt;$BZ$5,$M263&lt;=$BZ$6,$M263&lt;&gt;$BZ$7),1,0)</f>
        <v>0</v>
      </c>
      <c r="CB263" s="32">
        <f t="shared" ref="CB263" si="13156">IF(AND($Q263&lt;&gt;$BZ$5,$Q263&lt;=$BZ$6,$Q263&lt;&gt;$BZ$7),1,0)</f>
        <v>0</v>
      </c>
      <c r="CC263" s="32">
        <f t="shared" ref="CC263" si="13157">IF(AND($U263&lt;&gt;$BZ$5,$U263&lt;=$BZ$6,$U263&lt;&gt;$BZ$7),1,0)</f>
        <v>0</v>
      </c>
      <c r="CD263" s="32">
        <f t="shared" ref="CD263" si="13158">IF(AND($Y263&lt;&gt;$BZ$5,$Y263&lt;=$BZ$6,$Y263&lt;&gt;$BZ$7),1,0)</f>
        <v>0</v>
      </c>
      <c r="CE263" s="32">
        <f t="shared" ref="CE263" si="13159">IF(AND($AG263&lt;&gt;$BZ$5,$AG263&lt;=$BZ$6,$AG263&lt;&gt;$BZ$7),1,0)</f>
        <v>0</v>
      </c>
      <c r="CF263" s="32">
        <f t="shared" ref="CF263" si="13160">IF(AND($AK263&lt;&gt;$BZ$5,$AK263&lt;=$BZ$6,$AK263&lt;&gt;$BZ$7),1,0)</f>
        <v>0</v>
      </c>
      <c r="CG263" s="32">
        <f t="shared" ref="CG263" si="13161">IF(AND($AS263&lt;&gt;$BZ$5,$AS263&lt;=$BZ$6,$AS263&lt;&gt;$BZ$7),1,0)</f>
        <v>0</v>
      </c>
      <c r="CH263" s="32">
        <f t="shared" ref="CH263" si="13162">IF(AND($AW263&lt;&gt;$BZ$5,$AW263&lt;=$BZ$6,$AW263&lt;&gt;$BZ$7),1,0)</f>
        <v>0</v>
      </c>
      <c r="CI263" s="32">
        <f t="shared" ref="CI263" si="13163">IF(AND($BE263&lt;&gt;$BZ$5,$BE263&lt;=$BZ$6,$BE263&lt;&gt;$BZ$7),1,0)</f>
        <v>0</v>
      </c>
      <c r="CJ263" s="32">
        <f t="shared" ref="CJ263" si="13164">IF(AND($BI263&lt;&gt;$BZ$5,$BI263&lt;=$BZ$6,$BI263&lt;&gt;$BZ$7),1,0)</f>
        <v>0</v>
      </c>
      <c r="CK263" s="32">
        <f t="shared" ref="CK263" si="13165">IF(AND($BQ263&lt;&gt;$BZ$5,$BQ263&lt;=$BZ$6,$BQ263&lt;&gt;$BZ$7),1,0)</f>
        <v>0</v>
      </c>
      <c r="CL263" s="32">
        <f t="shared" ref="CL263" si="13166">IF(AND($BU263&lt;&gt;$BZ$5,$BU263&lt;=$BZ$6,$BU263&lt;&gt;$BZ$7),1,0)</f>
        <v>0</v>
      </c>
      <c r="CO263" s="32">
        <f>IF(AND($M263&lt;&gt;$CN$5,$M263&lt;=$CN$6,$M263&lt;&gt;$CN$7),1,0)</f>
        <v>0</v>
      </c>
      <c r="CP263" s="32">
        <f>IF(AND($Q263&lt;&gt;$CN$5,$Q263&lt;=$CN$6,$Q263&lt;&gt;$CN$7),1,0)</f>
        <v>0</v>
      </c>
      <c r="CQ263" s="32">
        <f>IF(AND($U263&lt;&gt;$CN$5,$U263&lt;=$CN$6,$U263&lt;&gt;$CN$7),1,0)</f>
        <v>0</v>
      </c>
      <c r="CR263" s="32">
        <f>IF(AND($Y263&lt;&gt;$CN$5,$Y263&lt;=$CN$6,$Y263&lt;&gt;$CN$7),1,0)</f>
        <v>0</v>
      </c>
      <c r="CS263" s="32">
        <f>IF(AND($AG263&lt;&gt;$CN$5,$AG263&lt;=$CN$6,$AG263&lt;&gt;$CN$7),1,0)</f>
        <v>0</v>
      </c>
      <c r="CT263" s="32">
        <f>IF(AND($AK263&lt;&gt;$CN$5,$AK263&lt;=$CN$6,$AK263&lt;&gt;$CN$7),1,0)</f>
        <v>0</v>
      </c>
      <c r="CU263" s="32">
        <f>IF(AND($AS263&lt;&gt;$CN$5,$AS263&lt;=$CN$6,$AS263&lt;&gt;$CN$7),1,0)</f>
        <v>0</v>
      </c>
      <c r="CV263" s="32">
        <f>IF(AND($AW263&lt;&gt;$CN$5,$AW263&lt;=$CN$6,$AW263&lt;&gt;$CN$7),1,0)</f>
        <v>0</v>
      </c>
      <c r="CW263" s="32">
        <f>IF(AND($BE263&lt;&gt;$CN$5,$BE263&lt;=$CN$6,$BE263&lt;&gt;$CN$7),1,0)</f>
        <v>0</v>
      </c>
      <c r="CX263" s="32">
        <f>IF(AND($BI263&lt;&gt;$CN$5,$BI263&lt;=$CN$6,$BI263&lt;&gt;$CN$7),1,0)</f>
        <v>0</v>
      </c>
      <c r="CY263" s="32">
        <f>IF(AND($BQ263&lt;&gt;$CN$5,$BQ263&lt;=$CN$6,$BQ263&lt;&gt;$CN$7),1,0)</f>
        <v>0</v>
      </c>
      <c r="CZ263" s="32">
        <f>IF(AND($BU263&lt;&gt;$CN$5,$BU263&lt;=$CN$6,$BU263&lt;&gt;$CN$7),1,0)</f>
        <v>0</v>
      </c>
      <c r="DC263" s="32">
        <f>IF(AND($M263&lt;&gt;$DB$5,$M263&lt;=$DB$6,$M263&lt;&gt;$CN$7),1,0)</f>
        <v>0</v>
      </c>
      <c r="DD263" s="32">
        <f>IF(AND($Q263&lt;&gt;$DB$5,$Q263&lt;=$DB$6,$Q263&lt;&gt;$CN$7),1,0)</f>
        <v>0</v>
      </c>
      <c r="DE263" s="32">
        <f>IF(AND($U263&lt;&gt;$DB$5,$U263&lt;=$DB$6,$U263&lt;&gt;$CN$7),1,0)</f>
        <v>0</v>
      </c>
      <c r="DF263" s="32">
        <f>IF(AND($Y263&lt;&gt;$DB$5,$Y263&lt;=$DB$6,$Y263&lt;&gt;$CN$7),1,0)</f>
        <v>0</v>
      </c>
      <c r="DG263" s="32">
        <f>IF(AND($AG263&lt;&gt;$DB$5,$AG263&lt;=$DB$6,$AG263&lt;&gt;$CN$7),1,0)</f>
        <v>0</v>
      </c>
      <c r="DH263" s="32">
        <f>IF(AND($AK263&lt;&gt;$DB$5,$AK263&lt;=$DB$6,$AK263&lt;&gt;$CN$7),1,0)</f>
        <v>0</v>
      </c>
      <c r="DI263" s="32">
        <f>IF(AND($AS263&lt;&gt;$DB$5,$AS263&lt;=$DB$6,$AS263&lt;&gt;$CN$7),1,0)</f>
        <v>0</v>
      </c>
      <c r="DJ263" s="32">
        <f>IF(AND($AW263&lt;&gt;$DB$5,$AW263&lt;=$DB$6,$AW263&lt;&gt;$CN$7),1,0)</f>
        <v>0</v>
      </c>
      <c r="DK263" s="32">
        <f>IF(AND($BE263&lt;&gt;$DB$5,$BE263&lt;=$DB$6,$BE263&lt;&gt;$CN$7),1,0)</f>
        <v>0</v>
      </c>
      <c r="DL263" s="32">
        <f>IF(AND($BI263&lt;&gt;$DB$5,$BI263&lt;=$DB$6,$BI263&lt;&gt;$CN$7),1,0)</f>
        <v>0</v>
      </c>
      <c r="DM263" s="32">
        <f>IF(AND($BQ263&lt;&gt;$DB$5,$BQ263&lt;=$DB$6,$BQ263&lt;&gt;$CN$7),1,0)</f>
        <v>0</v>
      </c>
      <c r="DN263" s="32">
        <f>IF(AND($BU263&lt;&gt;$DB$5,$BU263&lt;=$DB$6,$BU263&lt;&gt;$CN$7),1,0)</f>
        <v>0</v>
      </c>
      <c r="DQ263" s="32">
        <f t="shared" ref="DQ263" si="13167">IF(AND($M263&lt;&gt;$DP$5,$M263&lt;=$DP$6,$M263&lt;&gt;$CN$7),1,0)</f>
        <v>0</v>
      </c>
      <c r="DR263" s="32">
        <f t="shared" ref="DR263" si="13168">IF(AND($Q263&lt;&gt;$DP$5,$Q263&lt;=$DP$6,$Q263&lt;&gt;$CN$7),1,0)</f>
        <v>0</v>
      </c>
      <c r="DS263" s="32">
        <f t="shared" ref="DS263" si="13169">IF(AND($U263&lt;&gt;$DP$5,$U263&lt;=$DP$6,$U263&lt;&gt;$CN$7),1,0)</f>
        <v>0</v>
      </c>
      <c r="DT263" s="32">
        <f t="shared" ref="DT263" si="13170">IF(AND($Y263&lt;&gt;$DP$5,$Y263&lt;=$DP$6,$Y263&lt;&gt;$CN$7),1,0)</f>
        <v>0</v>
      </c>
      <c r="DU263" s="32">
        <f t="shared" ref="DU263" si="13171">IF(AND($AG263&lt;&gt;$DP$5,$AG263&lt;=$DP$6,$AG263&lt;&gt;$CN$7),1,0)</f>
        <v>0</v>
      </c>
      <c r="DV263" s="32">
        <f t="shared" ref="DV263" si="13172">IF(AND($AK263&lt;&gt;$DP$5,$AK263&lt;=$DP$6,$AK263&lt;&gt;$CN$7),1,0)</f>
        <v>0</v>
      </c>
      <c r="DW263" s="32">
        <f t="shared" ref="DW263" si="13173">IF(AND($AS263&lt;&gt;$DP$5,$AS263&lt;=$DP$6,$AS263&lt;&gt;$CN$7),1,0)</f>
        <v>0</v>
      </c>
      <c r="DX263" s="32">
        <f t="shared" ref="DX263" si="13174">IF(AND($AW263&lt;&gt;$DP$5,$AW263&lt;=$DP$6,$AW263&lt;&gt;$CN$7),1,0)</f>
        <v>0</v>
      </c>
      <c r="DY263" s="32">
        <f t="shared" ref="DY263" si="13175">IF(AND($BE263&lt;&gt;$DP$5,$BE263&lt;=$DP$6,$BE263&lt;&gt;$CN$7),1,0)</f>
        <v>0</v>
      </c>
      <c r="DZ263" s="32">
        <f t="shared" ref="DZ263" si="13176">IF(AND($BI263&lt;&gt;$DP$5,$BI263&lt;=$DP$6,$BI263&lt;&gt;$CN$7),1,0)</f>
        <v>0</v>
      </c>
      <c r="EA263" s="32">
        <f t="shared" ref="EA263" si="13177">IF(AND($BQ263&lt;&gt;$DP$5,$BQ263&lt;=$DP$6,$BQ263&lt;&gt;$CN$7),1,0)</f>
        <v>0</v>
      </c>
      <c r="EB263" s="32">
        <f t="shared" ref="EB263" si="13178">IF(AND($BU263&lt;&gt;$DP$5,$BU263&lt;=$DP$6,$BU263&lt;&gt;$CN$7),1,0)</f>
        <v>0</v>
      </c>
      <c r="EE263" s="328">
        <f>IF(M263&lt;&gt;"",IF(M263&lt;=$ED$6,1,IF(L263&gt;$ED$6,0,NETWORKDAYS(L263,$ED$6,祭日リスト)/NETWORKDAYS(L263,M263,祭日リスト)))*$GG263*週間進捗報告書!$G$9,0)</f>
        <v>0</v>
      </c>
      <c r="EF263" s="328">
        <f>IF(Q263&lt;&gt;"",IF(Q263&lt;=$ED$6,1,IF(P263&gt;$ED$6,0,NETWORKDAYS(P263,$ED$6,祭日リスト)/NETWORKDAYS(P263,Q263,祭日リスト)))*$GG263*週間進捗報告書!$G$10,0)</f>
        <v>0</v>
      </c>
      <c r="EG263" s="328">
        <f>IF(U263&lt;&gt;"",IF(U263&lt;=$ED$6,1,IF(T263&gt;$ED$6,0,NETWORKDAYS(T263,$ED$6,祭日リスト)/NETWORKDAYS(T263,U263,祭日リスト)))*$GG263*週間進捗報告書!$G$11,0)</f>
        <v>0</v>
      </c>
      <c r="EH263" s="328">
        <f>IF(Y263&lt;&gt;"",IF(Y263&lt;=$ED$6,1,IF(X263&gt;$ED$6,0,NETWORKDAYS(X263,$ED$6,祭日リスト)/NETWORKDAYS(X263,Y263,祭日リスト)))*$GG263*週間進捗報告書!$G$12,0)</f>
        <v>0</v>
      </c>
      <c r="EI263" s="328">
        <f>IF(AG263&lt;&gt;"",IF(AG263&lt;=$ED$6,1,IF(AF263&gt;$ED$6,0,NETWORKDAYS(AF263,$ED$6,祭日リスト)/NETWORKDAYS(AF263,AG263,祭日リスト)))*$GG263*週間進捗報告書!$G$13,0)</f>
        <v>0</v>
      </c>
      <c r="EJ263" s="328">
        <f>IF(AK263&lt;&gt;"",IF(AK263&lt;=$ED$6,1,IF(AJ263&gt;$ED$6,0,NETWORKDAYS(AJ263,$ED$6,祭日リスト)/NETWORKDAYS(AJ263,AK263,祭日リスト)))*$GG263*週間進捗報告書!$G$14,0)</f>
        <v>0</v>
      </c>
      <c r="EK263" s="328">
        <f>IF(AS263&lt;&gt;"",IF(AS263&lt;=$ED$6,1,IF(AR263&gt;$ED$6,0,NETWORKDAYS(AR263,$ED$6,祭日リスト)/NETWORKDAYS(AR263,AS263,祭日リスト)))*$GG263*週間進捗報告書!$G$15,0)</f>
        <v>0</v>
      </c>
      <c r="EL263" s="328">
        <f>IF(AW263&lt;&gt;"",IF(AW263&lt;=$ED$6,1,IF(AV263&gt;$ED$6,0,NETWORKDAYS(AV263,$ED$6,祭日リスト)/NETWORKDAYS(AV263,AW263,祭日リスト)))*$GG263*週間進捗報告書!$G$16,0)</f>
        <v>0</v>
      </c>
      <c r="EM263" s="328">
        <f>IF(BE263&lt;&gt;"",IF(BE263&lt;=$ED$6,1,IF(BD263&gt;$ED$6,0,NETWORKDAYS(BD263,$ED$6,祭日リスト)/NETWORKDAYS(BD263,BE263,祭日リスト)))*$GG263*週間進捗報告書!$G$17,0)</f>
        <v>0</v>
      </c>
      <c r="EN263" s="328">
        <f>IF(BI263&lt;&gt;"",IF(BI263&lt;=$ED$6,1,IF(BH263&gt;$ED$6,0,NETWORKDAYS(BH263,$ED$6,祭日リスト)/NETWORKDAYS(BH263,BI263,祭日リスト)))*$GG263*週間進捗報告書!$G$18,0)</f>
        <v>0</v>
      </c>
      <c r="EO263" s="328">
        <f>IF(BQ263&lt;&gt;"",IF(BQ263&lt;=$ED$6,1,IF(BP263&gt;$ED$6,0,NETWORKDAYS(BP263,$ED$6,祭日リスト)/NETWORKDAYS(BP263,BQ263,祭日リスト)))*$GG263*週間進捗報告書!$G$19,0)</f>
        <v>0</v>
      </c>
      <c r="EP263" s="328">
        <f>IF(BU263&lt;&gt;"",IF(BU263&lt;=$ED$6,1,IF(BT263&gt;$ED$6,0,NETWORKDAYS(BT263,$ED$6,祭日リスト)/NETWORKDAYS(BT263,BU263,祭日リスト)))*$GG263*週間進捗報告書!$G$20,0)</f>
        <v>0</v>
      </c>
      <c r="ER263" s="547">
        <f t="shared" ref="ER263:FC263" si="13179">EE263-EE264</f>
        <v>0</v>
      </c>
      <c r="ES263" s="547">
        <f t="shared" si="13179"/>
        <v>0</v>
      </c>
      <c r="ET263" s="547">
        <f t="shared" si="13179"/>
        <v>0</v>
      </c>
      <c r="EU263" s="547">
        <f t="shared" si="13179"/>
        <v>0</v>
      </c>
      <c r="EV263" s="547">
        <f t="shared" si="13179"/>
        <v>0</v>
      </c>
      <c r="EW263" s="547">
        <f t="shared" si="13179"/>
        <v>0</v>
      </c>
      <c r="EX263" s="547">
        <f t="shared" si="13179"/>
        <v>0</v>
      </c>
      <c r="EY263" s="547">
        <f t="shared" si="13179"/>
        <v>0</v>
      </c>
      <c r="EZ263" s="547">
        <f t="shared" si="13179"/>
        <v>0</v>
      </c>
      <c r="FA263" s="547">
        <f t="shared" si="13179"/>
        <v>0</v>
      </c>
      <c r="FB263" s="547">
        <f t="shared" si="13179"/>
        <v>0</v>
      </c>
      <c r="FC263" s="547">
        <f t="shared" si="13179"/>
        <v>0</v>
      </c>
      <c r="FD263" s="547">
        <f t="shared" ref="FD263" si="13180">SUM(ER263:FC264)</f>
        <v>0</v>
      </c>
      <c r="FE263" s="333"/>
      <c r="FG263" s="32">
        <f>IF(AND($M263&lt;&gt;$FF$7),1,0)</f>
        <v>0</v>
      </c>
      <c r="FH263" s="32">
        <f>IF(AND($Q263&lt;&gt;$FF$7),1,0)</f>
        <v>0</v>
      </c>
      <c r="FI263" s="32">
        <f>IF(AND($U263&lt;&gt;$FF$7),1,0)</f>
        <v>0</v>
      </c>
      <c r="FJ263" s="32">
        <f>IF(AND($Y263&lt;&gt;$FF$7),1,0)</f>
        <v>0</v>
      </c>
      <c r="FK263" s="32">
        <f>IF(AND($AG263&lt;&gt;$FF$7),1,0)</f>
        <v>0</v>
      </c>
      <c r="FL263" s="32">
        <f>IF(AND($AK263&lt;&gt;$FF$7),1,0)</f>
        <v>0</v>
      </c>
      <c r="FM263" s="32">
        <f>IF(AND($AS263&lt;&gt;$FF$7),1,0)</f>
        <v>0</v>
      </c>
      <c r="FN263" s="32">
        <f>IF(AND($AW263&lt;&gt;$FF$7),1,0)</f>
        <v>0</v>
      </c>
      <c r="FO263" s="32">
        <f>IF(AND($BE263&lt;&gt;$FF$7),1,0)</f>
        <v>0</v>
      </c>
      <c r="FP263" s="32">
        <f>IF(AND($BI263&lt;&gt;$FF$7),1,0)</f>
        <v>0</v>
      </c>
      <c r="FQ263" s="32">
        <f>IF(AND($BQ263&lt;&gt;$FF$7),1,0)</f>
        <v>0</v>
      </c>
      <c r="FR263" s="32">
        <f>IF(AND($BU263&lt;&gt;$FF$7),1,0)</f>
        <v>0</v>
      </c>
      <c r="FU263" s="294">
        <f t="shared" ref="FU263" si="13181">IF($K263&lt;&gt;"NG",$GG263,0)</f>
        <v>0</v>
      </c>
      <c r="FV263" s="294">
        <f t="shared" ref="FV263" si="13182">IF($O263&lt;&gt;"NG",$GG263,0)</f>
        <v>0</v>
      </c>
      <c r="FW263" s="294">
        <f t="shared" ref="FW263" si="13183">IF($S263&lt;&gt;"NG",$GG263,0)</f>
        <v>0</v>
      </c>
      <c r="FX263" s="294">
        <f t="shared" ref="FX263" si="13184">IF($W263&lt;&gt;"NG",$GG263,0)</f>
        <v>0</v>
      </c>
      <c r="FY263" s="294">
        <f t="shared" ref="FY263" si="13185">IF($AE263&lt;&gt;"NG",$GG263,0)</f>
        <v>0</v>
      </c>
      <c r="FZ263" s="294">
        <f t="shared" ref="FZ263" si="13186">IF($AI263&lt;&gt;"NG",$GG263,0)</f>
        <v>0</v>
      </c>
      <c r="GA263" s="294">
        <f t="shared" ref="GA263" si="13187">IF($AQ263&lt;&gt;"NG",$GG263,0)</f>
        <v>0</v>
      </c>
      <c r="GB263" s="294">
        <f t="shared" ref="GB263" si="13188">IF($AU263&lt;&gt;"NG",$GG263,0)</f>
        <v>0</v>
      </c>
      <c r="GC263" s="294">
        <f t="shared" ref="GC263" si="13189">IF($BC263&lt;&gt;"NG",$GG263,0)</f>
        <v>0</v>
      </c>
      <c r="GD263" s="294">
        <f t="shared" ref="GD263" si="13190">IF($BG263&lt;&gt;"NG",$GG263,0)</f>
        <v>0</v>
      </c>
      <c r="GE263" s="294">
        <f t="shared" ref="GE263" si="13191">IF($BO263&lt;&gt;"NG",$GG263,0)</f>
        <v>0</v>
      </c>
      <c r="GF263" s="294">
        <f t="shared" ref="GF263" si="13192">IF($BS263&lt;&gt;"NG",$GG263,0)</f>
        <v>0</v>
      </c>
      <c r="GG263" s="294" t="e">
        <f>VLOOKUP($D263,リスト!$D:$S,15,FALSE)</f>
        <v>#N/A</v>
      </c>
      <c r="GH263" s="2" t="e">
        <f>INDEX(リスト!$V:$V,MATCH(中日程計画表!$D263,リスト!$D:$D,0))</f>
        <v>#N/A</v>
      </c>
      <c r="GI263" s="2" t="e">
        <f>INDEX(リスト!$A:$A,MATCH(中日程計画表!$D263,リスト!$D:$D,0))</f>
        <v>#N/A</v>
      </c>
      <c r="GJ263" s="2" t="e">
        <f>INDEX(リスト!$U:$U,MATCH(中日程計画表!$D263,リスト!$D:$D,0))</f>
        <v>#N/A</v>
      </c>
      <c r="GK263" s="5" t="e">
        <f>INDEX(リスト!$W:$W,MATCH(中日程計画表!$D263,リスト!$D:$D,0))</f>
        <v>#N/A</v>
      </c>
      <c r="GL263" s="2" t="s">
        <v>200</v>
      </c>
      <c r="GM263" s="296">
        <f>D263</f>
        <v>0</v>
      </c>
      <c r="GN263" s="296">
        <f>E263</f>
        <v>0</v>
      </c>
      <c r="GU263" s="460" t="str">
        <f t="shared" ref="GU263" si="13193">AE263</f>
        <v>NG</v>
      </c>
      <c r="GV263" s="460">
        <f t="shared" ref="GV263" si="13194">EI263</f>
        <v>0</v>
      </c>
      <c r="GW263" s="460">
        <f t="shared" ref="GW263" si="13195">EI264</f>
        <v>0</v>
      </c>
      <c r="GX263" s="462">
        <f t="shared" ref="GX263" si="13196">EV263</f>
        <v>0</v>
      </c>
      <c r="GY263" s="460" t="str">
        <f t="shared" ref="GY263" si="13197">AI263</f>
        <v>NG</v>
      </c>
      <c r="GZ263" s="460">
        <f t="shared" ref="GZ263" si="13198">EJ263</f>
        <v>0</v>
      </c>
      <c r="HA263" s="460">
        <f t="shared" ref="HA263" si="13199">EJ264</f>
        <v>0</v>
      </c>
      <c r="HB263" s="462">
        <f t="shared" ref="HB263" si="13200">EW263</f>
        <v>0</v>
      </c>
      <c r="HC263" s="460" t="str">
        <f t="shared" ref="HC263" si="13201">AQ263</f>
        <v>NG</v>
      </c>
      <c r="HD263" s="460">
        <f t="shared" ref="HD263" si="13202">EK263</f>
        <v>0</v>
      </c>
      <c r="HE263" s="460">
        <f t="shared" ref="HE263" si="13203">EK264</f>
        <v>0</v>
      </c>
      <c r="HF263" s="462">
        <f t="shared" ref="HF263" si="13204">EX263</f>
        <v>0</v>
      </c>
      <c r="HG263" s="460" t="str">
        <f t="shared" ref="HG263" si="13205">AU263</f>
        <v>NG</v>
      </c>
      <c r="HH263" s="460">
        <f t="shared" ref="HH263" si="13206">EL263</f>
        <v>0</v>
      </c>
      <c r="HI263" s="460">
        <f t="shared" ref="HI263" si="13207">EL264</f>
        <v>0</v>
      </c>
      <c r="HJ263" s="462">
        <f t="shared" ref="HJ263" si="13208">EY263</f>
        <v>0</v>
      </c>
      <c r="HK263" s="460" t="str">
        <f t="shared" ref="HK263" si="13209">BC263</f>
        <v>NG</v>
      </c>
      <c r="HL263" s="460">
        <f t="shared" ref="HL263" si="13210">EM263</f>
        <v>0</v>
      </c>
      <c r="HM263" s="460">
        <f t="shared" ref="HM263" si="13211">EM264</f>
        <v>0</v>
      </c>
      <c r="HN263" s="462">
        <f t="shared" ref="HN263" si="13212">EZ263</f>
        <v>0</v>
      </c>
      <c r="HO263" s="460" t="str">
        <f t="shared" ref="HO263" si="13213">BG263</f>
        <v>NG</v>
      </c>
      <c r="HP263" s="460">
        <f t="shared" ref="HP263" si="13214">EN263</f>
        <v>0</v>
      </c>
      <c r="HQ263" s="460">
        <f t="shared" ref="HQ263" si="13215">EN264</f>
        <v>0</v>
      </c>
      <c r="HR263" s="462">
        <f t="shared" ref="HR263" si="13216">FA263</f>
        <v>0</v>
      </c>
      <c r="HS263" s="332"/>
    </row>
    <row r="264" spans="1:227" ht="12" customHeight="1">
      <c r="A264" s="489"/>
      <c r="B264" s="487"/>
      <c r="C264" s="475"/>
      <c r="D264" s="485"/>
      <c r="E264" s="483"/>
      <c r="F264" s="317"/>
      <c r="G264" s="317"/>
      <c r="H264" s="317"/>
      <c r="I264" s="317"/>
      <c r="J264" s="316"/>
      <c r="K264" s="481"/>
      <c r="L264" s="77"/>
      <c r="M264" s="77"/>
      <c r="N264" s="471"/>
      <c r="O264" s="475"/>
      <c r="P264" s="77"/>
      <c r="Q264" s="77"/>
      <c r="R264" s="471"/>
      <c r="S264" s="475"/>
      <c r="T264" s="77"/>
      <c r="U264" s="77"/>
      <c r="V264" s="471"/>
      <c r="W264" s="473"/>
      <c r="X264" s="77"/>
      <c r="Y264" s="77"/>
      <c r="Z264" s="471"/>
      <c r="AA264" s="477"/>
      <c r="AB264" s="80"/>
      <c r="AC264" s="80"/>
      <c r="AD264" s="471"/>
      <c r="AE264" s="473"/>
      <c r="AF264" s="77"/>
      <c r="AG264" s="77"/>
      <c r="AH264" s="471"/>
      <c r="AI264" s="473"/>
      <c r="AJ264" s="77"/>
      <c r="AK264" s="77"/>
      <c r="AL264" s="471"/>
      <c r="AM264" s="477"/>
      <c r="AN264" s="80"/>
      <c r="AO264" s="80"/>
      <c r="AP264" s="471"/>
      <c r="AQ264" s="473"/>
      <c r="AR264" s="77"/>
      <c r="AS264" s="77"/>
      <c r="AT264" s="471"/>
      <c r="AU264" s="473"/>
      <c r="AV264" s="77"/>
      <c r="AW264" s="77"/>
      <c r="AX264" s="471"/>
      <c r="AY264" s="477"/>
      <c r="AZ264" s="80"/>
      <c r="BA264" s="80"/>
      <c r="BB264" s="471"/>
      <c r="BC264" s="475"/>
      <c r="BD264" s="77"/>
      <c r="BE264" s="77"/>
      <c r="BF264" s="471"/>
      <c r="BG264" s="473"/>
      <c r="BH264" s="77"/>
      <c r="BI264" s="77"/>
      <c r="BJ264" s="471"/>
      <c r="BK264" s="477"/>
      <c r="BL264" s="80"/>
      <c r="BM264" s="80"/>
      <c r="BN264" s="471"/>
      <c r="BO264" s="475"/>
      <c r="BP264" s="77"/>
      <c r="BQ264" s="77"/>
      <c r="BR264" s="471"/>
      <c r="BS264" s="473"/>
      <c r="BT264" s="77"/>
      <c r="BU264" s="77"/>
      <c r="BV264" s="471"/>
      <c r="BW264" s="469"/>
      <c r="BX264" s="467"/>
      <c r="BY264" s="490"/>
      <c r="CA264" s="19">
        <f t="shared" ref="CA264" si="13217">IF(AND($N263=1,$M264&lt;&gt;$BZ$7),1,0)</f>
        <v>0</v>
      </c>
      <c r="CB264" s="19">
        <f t="shared" ref="CB264" si="13218">IF(AND($R263=1,$Q264&lt;&gt;$BZ$7),1,0)</f>
        <v>0</v>
      </c>
      <c r="CC264" s="19">
        <f t="shared" ref="CC264" si="13219">IF(AND($V263=1,$U264&lt;&gt;$BZ$7),1,0)</f>
        <v>0</v>
      </c>
      <c r="CD264" s="19">
        <f t="shared" ref="CD264" si="13220">IF(AND($Z263=1,$Y264&lt;&gt;$BZ$7),1,0)</f>
        <v>0</v>
      </c>
      <c r="CE264" s="19">
        <f t="shared" ref="CE264" si="13221">IF(AND($AH263=1,$AG264&lt;&gt;$BZ$7),1,0)</f>
        <v>0</v>
      </c>
      <c r="CF264" s="19">
        <f t="shared" ref="CF264" si="13222">IF(AND($AL263=1,$AK264&lt;&gt;$BZ$7),1,0)</f>
        <v>0</v>
      </c>
      <c r="CG264" s="19">
        <f t="shared" ref="CG264" si="13223">IF(AND($AT263=1,$AS264&lt;&gt;$BZ$7),1,0)</f>
        <v>0</v>
      </c>
      <c r="CH264" s="19">
        <f t="shared" ref="CH264" si="13224">IF(AND($AX263=1,$AW264&lt;&gt;$BZ$7),1,0)</f>
        <v>0</v>
      </c>
      <c r="CI264" s="19">
        <f t="shared" ref="CI264" si="13225">IF(AND($BF263=1,$BE264&lt;&gt;$BZ$7),1,0)</f>
        <v>0</v>
      </c>
      <c r="CJ264" s="19">
        <f t="shared" ref="CJ264" si="13226">IF(AND($BJ263=1,$BI264&lt;&gt;$BZ$7),1,0)</f>
        <v>0</v>
      </c>
      <c r="CK264" s="19">
        <f t="shared" ref="CK264" si="13227">IF(AND($BR263=1,$BQ264&lt;&gt;$BZ$7),1,0)</f>
        <v>0</v>
      </c>
      <c r="CL264" s="19">
        <f t="shared" ref="CL264" si="13228">IF(AND($BV263=1,$BU264&lt;&gt;$BZ$7),1,0)</f>
        <v>0</v>
      </c>
      <c r="CO264" s="19">
        <f>IF(AND($M264&lt;&gt;$CN$7,$M264&lt;=$CN$6),1,0)</f>
        <v>0</v>
      </c>
      <c r="CP264" s="19">
        <f>IF(AND($Q264&lt;&gt;$CN$7,$Q264&lt;=$CN$6),1,0)</f>
        <v>0</v>
      </c>
      <c r="CQ264" s="19">
        <f>IF(AND($U264&lt;&gt;$CN$7,$U264&lt;=$CN$6),1,0)</f>
        <v>0</v>
      </c>
      <c r="CR264" s="19">
        <f>IF(AND($Y264&lt;&gt;$CN$7,$Y264&lt;=$CN$6),1,0)</f>
        <v>0</v>
      </c>
      <c r="CS264" s="19">
        <f>IF(AND($AG264&lt;&gt;$CN$7,$AG264&lt;=$CN$6),1,0)</f>
        <v>0</v>
      </c>
      <c r="CT264" s="19">
        <f>IF(AND($AK264&lt;&gt;$CN$7,$AK264&lt;=$CN$6),1,0)</f>
        <v>0</v>
      </c>
      <c r="CU264" s="19">
        <f>IF(AND($AS264&lt;&gt;$CN$7,$AS264&lt;=$CN$6),1,0)</f>
        <v>0</v>
      </c>
      <c r="CV264" s="19">
        <f>IF(AND($AW264&lt;&gt;$CN$7,$AW264&lt;=$CN$6),1,0)</f>
        <v>0</v>
      </c>
      <c r="CW264" s="19">
        <f>IF(AND($BE264&lt;&gt;$CN$7,$BE264&lt;=$CN$6),1,0)</f>
        <v>0</v>
      </c>
      <c r="CX264" s="19">
        <f>IF(AND($BI264&lt;&gt;$CN$7,$BI264&lt;=$CN$6),1,0)</f>
        <v>0</v>
      </c>
      <c r="CY264" s="19">
        <f>IF(AND($BQ264&lt;&gt;$CN$7,$BQ264&lt;=$CN$6),1,0)</f>
        <v>0</v>
      </c>
      <c r="CZ264" s="19">
        <f>IF(AND($BU264&lt;&gt;$CN$7,$BU264&lt;=$CN$6),1,0)</f>
        <v>0</v>
      </c>
      <c r="DC264" s="19">
        <f>IF($N263=1,1,0)</f>
        <v>0</v>
      </c>
      <c r="DD264" s="19">
        <f>IF($R263=1,1,0)</f>
        <v>0</v>
      </c>
      <c r="DE264" s="19">
        <f>IF($V263=1,1,0)</f>
        <v>0</v>
      </c>
      <c r="DF264" s="19">
        <f>IF($Z263=1,1,0)</f>
        <v>0</v>
      </c>
      <c r="DG264" s="19">
        <f>IF($AH263=1,1,0)</f>
        <v>0</v>
      </c>
      <c r="DH264" s="19">
        <f>IF($AL263=1,1,0)</f>
        <v>0</v>
      </c>
      <c r="DI264" s="19">
        <f>IF($AT263=1,1,0)</f>
        <v>0</v>
      </c>
      <c r="DJ264" s="19">
        <f>IF($AX263=1,1,0)</f>
        <v>0</v>
      </c>
      <c r="DK264" s="19">
        <f>IF($BF263=1,1,0)</f>
        <v>0</v>
      </c>
      <c r="DL264" s="19">
        <f>IF($BJ263=1,1,0)</f>
        <v>0</v>
      </c>
      <c r="DM264" s="19">
        <f>IF($BR263=1,1,0)</f>
        <v>0</v>
      </c>
      <c r="DN264" s="19">
        <f>IF($BV263=1,1,0)</f>
        <v>0</v>
      </c>
      <c r="DQ264" s="19">
        <f t="shared" ref="DQ264" si="13229">IF($N263=1,1,0)</f>
        <v>0</v>
      </c>
      <c r="DR264" s="19">
        <f t="shared" ref="DR264" si="13230">IF($R263=1,1,0)</f>
        <v>0</v>
      </c>
      <c r="DS264" s="19">
        <f t="shared" ref="DS264" si="13231">IF($V263=1,1,0)</f>
        <v>0</v>
      </c>
      <c r="DT264" s="19">
        <f t="shared" ref="DT264" si="13232">IF($Z263=1,1,0)</f>
        <v>0</v>
      </c>
      <c r="DU264" s="19">
        <f t="shared" ref="DU264" si="13233">IF($AH263=1,1,0)</f>
        <v>0</v>
      </c>
      <c r="DV264" s="19">
        <f t="shared" ref="DV264" si="13234">IF($AL263=1,1,0)</f>
        <v>0</v>
      </c>
      <c r="DW264" s="19">
        <f t="shared" ref="DW264" si="13235">IF($AT263=1,1,0)</f>
        <v>0</v>
      </c>
      <c r="DX264" s="19">
        <f t="shared" ref="DX264" si="13236">IF($AX263=1,1,0)</f>
        <v>0</v>
      </c>
      <c r="DY264" s="19">
        <f t="shared" ref="DY264" si="13237">IF($BF263=1,1,0)</f>
        <v>0</v>
      </c>
      <c r="DZ264" s="19">
        <f t="shared" ref="DZ264" si="13238">IF($BJ263=1,1,0)</f>
        <v>0</v>
      </c>
      <c r="EA264" s="19">
        <f t="shared" ref="EA264" si="13239">IF($BR263=1,1,0)</f>
        <v>0</v>
      </c>
      <c r="EB264" s="19">
        <f t="shared" ref="EB264" si="13240">IF($BV263=1,1,0)</f>
        <v>0</v>
      </c>
      <c r="EE264" s="329">
        <f>N263*$FU264*週間進捗報告書!$G$9</f>
        <v>0</v>
      </c>
      <c r="EF264" s="329">
        <f>R263*$FV264*週間進捗報告書!$G$10</f>
        <v>0</v>
      </c>
      <c r="EG264" s="329">
        <f>V263*$FW264*週間進捗報告書!$G$11</f>
        <v>0</v>
      </c>
      <c r="EH264" s="329">
        <f>Z263*$FX264*週間進捗報告書!$G$12</f>
        <v>0</v>
      </c>
      <c r="EI264" s="329">
        <f>AH263*$FY264*週間進捗報告書!$G$13</f>
        <v>0</v>
      </c>
      <c r="EJ264" s="329">
        <f>AL263*$FZ264*週間進捗報告書!$G$14</f>
        <v>0</v>
      </c>
      <c r="EK264" s="329">
        <f>AT263*$GA264*週間進捗報告書!$G$15</f>
        <v>0</v>
      </c>
      <c r="EL264" s="329">
        <f>AX263*$GB264*週間進捗報告書!$G$16</f>
        <v>0</v>
      </c>
      <c r="EM264" s="329">
        <f>BF263*$GC264*週間進捗報告書!$G$17</f>
        <v>0</v>
      </c>
      <c r="EN264" s="329">
        <f>BJ263*$GD264*週間進捗報告書!$G$18</f>
        <v>0</v>
      </c>
      <c r="EO264" s="329">
        <f>BR263*$GE264*週間進捗報告書!$G$19</f>
        <v>0</v>
      </c>
      <c r="EP264" s="329">
        <f>BV263*$GF264*週間進捗報告書!$G$20</f>
        <v>0</v>
      </c>
      <c r="ER264" s="547"/>
      <c r="ES264" s="547"/>
      <c r="ET264" s="547"/>
      <c r="EU264" s="547"/>
      <c r="EV264" s="547"/>
      <c r="EW264" s="547"/>
      <c r="EX264" s="547"/>
      <c r="EY264" s="547"/>
      <c r="EZ264" s="547"/>
      <c r="FA264" s="547"/>
      <c r="FB264" s="547"/>
      <c r="FC264" s="547"/>
      <c r="FD264" s="547"/>
      <c r="FE264" s="332"/>
      <c r="FG264" s="19"/>
      <c r="FH264" s="19"/>
      <c r="FI264" s="19"/>
      <c r="FJ264" s="19"/>
      <c r="FK264" s="19"/>
      <c r="FL264" s="19"/>
      <c r="FM264" s="19"/>
      <c r="FN264" s="19"/>
      <c r="FO264" s="19"/>
      <c r="FP264" s="19"/>
      <c r="FQ264" s="19"/>
      <c r="FR264" s="19"/>
      <c r="FU264" s="295">
        <f t="shared" ref="FU264" si="13241">FU263</f>
        <v>0</v>
      </c>
      <c r="FV264" s="295">
        <f t="shared" ref="FV264" si="13242">FV263</f>
        <v>0</v>
      </c>
      <c r="FW264" s="295">
        <f t="shared" ref="FW264" si="13243">FW263</f>
        <v>0</v>
      </c>
      <c r="FX264" s="295">
        <f t="shared" ref="FX264" si="13244">FX263</f>
        <v>0</v>
      </c>
      <c r="FY264" s="295">
        <f t="shared" ref="FY264" si="13245">FY263</f>
        <v>0</v>
      </c>
      <c r="FZ264" s="295">
        <f t="shared" ref="FZ264" si="13246">FZ263</f>
        <v>0</v>
      </c>
      <c r="GA264" s="295">
        <f t="shared" ref="GA264" si="13247">GA263</f>
        <v>0</v>
      </c>
      <c r="GB264" s="295">
        <f t="shared" ref="GB264" si="13248">GB263</f>
        <v>0</v>
      </c>
      <c r="GC264" s="295">
        <f t="shared" ref="GC264" si="13249">GC263</f>
        <v>0</v>
      </c>
      <c r="GD264" s="295">
        <f t="shared" ref="GD264" si="13250">GD263</f>
        <v>0</v>
      </c>
      <c r="GE264" s="295">
        <f t="shared" ref="GE264" si="13251">GE263</f>
        <v>0</v>
      </c>
      <c r="GF264" s="295">
        <f t="shared" ref="GF264" si="13252">GF263</f>
        <v>0</v>
      </c>
      <c r="GG264" s="295" t="e">
        <f t="shared" ref="GG264" si="13253">GG263</f>
        <v>#N/A</v>
      </c>
      <c r="GH264" s="2" t="e">
        <f>INDEX(リスト!$V:$V,MATCH(中日程計画表!$D263,リスト!$D:$D,0))</f>
        <v>#N/A</v>
      </c>
      <c r="GI264" s="2" t="e">
        <f>INDEX(リスト!$A:$A,MATCH(中日程計画表!$D263,リスト!$D:$D,0))</f>
        <v>#N/A</v>
      </c>
      <c r="GJ264" s="2" t="e">
        <f>INDEX(リスト!$U:$U,MATCH(中日程計画表!$D263,リスト!$D:$D,0))</f>
        <v>#N/A</v>
      </c>
      <c r="GK264" s="5" t="e">
        <f>INDEX(リスト!$W:$W,MATCH(中日程計画表!$D263,リスト!$D:$D,0))</f>
        <v>#N/A</v>
      </c>
      <c r="GL264" s="2" t="s">
        <v>201</v>
      </c>
      <c r="GM264" s="296">
        <f t="shared" ref="GM264" si="13254">GM263</f>
        <v>0</v>
      </c>
      <c r="GN264" s="296">
        <f t="shared" ref="GN264" si="13255">GN263</f>
        <v>0</v>
      </c>
      <c r="GU264" s="461"/>
      <c r="GV264" s="460"/>
      <c r="GW264" s="460"/>
      <c r="GX264" s="461"/>
      <c r="GY264" s="461"/>
      <c r="GZ264" s="460"/>
      <c r="HA264" s="460"/>
      <c r="HB264" s="461"/>
      <c r="HC264" s="461"/>
      <c r="HD264" s="460"/>
      <c r="HE264" s="460"/>
      <c r="HF264" s="461"/>
      <c r="HG264" s="461"/>
      <c r="HH264" s="460"/>
      <c r="HI264" s="460"/>
      <c r="HJ264" s="461"/>
      <c r="HK264" s="461"/>
      <c r="HL264" s="460"/>
      <c r="HM264" s="460"/>
      <c r="HN264" s="461"/>
      <c r="HO264" s="461"/>
      <c r="HP264" s="460"/>
      <c r="HQ264" s="460"/>
      <c r="HR264" s="461"/>
      <c r="HS264" s="4"/>
    </row>
    <row r="265" spans="1:227" ht="12" customHeight="1">
      <c r="A265" s="488" t="str">
        <f t="shared" ref="A265" ca="1" si="13256">INDIRECT("リスト!A"&amp;B265+6)</f>
        <v/>
      </c>
      <c r="B265" s="486">
        <f t="shared" ref="B265" si="13257">ROUNDDOWN((ROW()-6)/2,0)+1</f>
        <v>130</v>
      </c>
      <c r="C265" s="474" t="str">
        <f>機能グループ名</f>
        <v/>
      </c>
      <c r="D265" s="484">
        <f>機能ID</f>
        <v>0</v>
      </c>
      <c r="E265" s="482">
        <f>機能名</f>
        <v>0</v>
      </c>
      <c r="F265" s="315"/>
      <c r="G265" s="315"/>
      <c r="H265" s="315"/>
      <c r="I265" s="315"/>
      <c r="J265" s="316"/>
      <c r="K265" s="480" t="str">
        <f>担当者_SR</f>
        <v>NG</v>
      </c>
      <c r="L265" s="76"/>
      <c r="M265" s="76"/>
      <c r="N265" s="470"/>
      <c r="O265" s="474" t="str">
        <f>担当者_SRR</f>
        <v>NG</v>
      </c>
      <c r="P265" s="76"/>
      <c r="Q265" s="76"/>
      <c r="R265" s="470"/>
      <c r="S265" s="474" t="str">
        <f>担当者_DS</f>
        <v>NG</v>
      </c>
      <c r="T265" s="76"/>
      <c r="U265" s="76"/>
      <c r="V265" s="470"/>
      <c r="W265" s="472" t="str">
        <f>担当者_DSR</f>
        <v>NG</v>
      </c>
      <c r="X265" s="76"/>
      <c r="Y265" s="76"/>
      <c r="Z265" s="470"/>
      <c r="AA265" s="476"/>
      <c r="AB265" s="79"/>
      <c r="AC265" s="79"/>
      <c r="AD265" s="470">
        <f>IF(AC266 &lt;&gt; "",1,0)</f>
        <v>0</v>
      </c>
      <c r="AE265" s="472" t="str">
        <f>担当者_CD</f>
        <v>NG</v>
      </c>
      <c r="AF265" s="76"/>
      <c r="AG265" s="76"/>
      <c r="AH265" s="470"/>
      <c r="AI265" s="472" t="str">
        <f>担当者_DD</f>
        <v>NG</v>
      </c>
      <c r="AJ265" s="76"/>
      <c r="AK265" s="76"/>
      <c r="AL265" s="470"/>
      <c r="AM265" s="476"/>
      <c r="AN265" s="79"/>
      <c r="AO265" s="79"/>
      <c r="AP265" s="470">
        <f>IF(AO266 &lt;&gt; "",1,0)</f>
        <v>0</v>
      </c>
      <c r="AQ265" s="472" t="str">
        <f>担当者_MCL</f>
        <v>NG</v>
      </c>
      <c r="AR265" s="76"/>
      <c r="AS265" s="76"/>
      <c r="AT265" s="470"/>
      <c r="AU265" s="472" t="str">
        <f>担当者_MCLR</f>
        <v>NG</v>
      </c>
      <c r="AV265" s="76"/>
      <c r="AW265" s="76"/>
      <c r="AX265" s="470"/>
      <c r="AY265" s="476"/>
      <c r="AZ265" s="79"/>
      <c r="BA265" s="79"/>
      <c r="BB265" s="470">
        <f>IF(BA266 &lt;&gt; "",1,0)</f>
        <v>0</v>
      </c>
      <c r="BC265" s="474" t="str">
        <f>担当者_MT</f>
        <v>NG</v>
      </c>
      <c r="BD265" s="76"/>
      <c r="BE265" s="76"/>
      <c r="BF265" s="470"/>
      <c r="BG265" s="472" t="str">
        <f>担当者_M検</f>
        <v>NG</v>
      </c>
      <c r="BH265" s="76"/>
      <c r="BI265" s="76"/>
      <c r="BJ265" s="470"/>
      <c r="BK265" s="476"/>
      <c r="BL265" s="79"/>
      <c r="BM265" s="79"/>
      <c r="BN265" s="470">
        <v>0</v>
      </c>
      <c r="BO265" s="474" t="str">
        <f>担当者_モテ</f>
        <v>NG</v>
      </c>
      <c r="BP265" s="76"/>
      <c r="BQ265" s="76"/>
      <c r="BR265" s="470"/>
      <c r="BS265" s="472" t="str">
        <f>担当者_モテR</f>
        <v>NG</v>
      </c>
      <c r="BT265" s="76"/>
      <c r="BU265" s="76"/>
      <c r="BV265" s="470"/>
      <c r="BW265" s="468">
        <f t="shared" ref="BW265" si="13258">IFERROR(SUM(IF(K265&lt;&gt;"NG",N265*K$1,0),IF(O265&lt;&gt;"NG",R265*O$1,0),IF(S265&lt;&gt;"NG",V265*S$1,0),IF(W265&lt;&gt;"NG",Z265*W$1,0),IF(AA265&lt;&gt;"NG",AD265*AA$1,0),IF(AE265&lt;&gt;"NG",AH265*AE$1,0),IF(AI265&lt;&gt;"NG",AL265*AI$1,0),IF(AM265&lt;&gt;"NG",AP265*AM$1,0),IF(AQ265&lt;&gt;"NG",AT265*AQ$1,0),IF(AU265&lt;&gt;"NG",AX265*AU$1,0),IF(AY265&lt;&gt;"NG",BB265*AY$1,0),IF(BC265&lt;&gt;"NG",BF265*BC$1,0),IF(BG265&lt;&gt;"NG",BJ265*BG$1,0),IF(BK265&lt;&gt;"NG",BN265*BK$1,0),IF(BO265&lt;&gt;"NG",BR265*BO$1,0),IF(BS265&lt;&gt;"NG",BV265*BS$1,0))/SUM(IF(K265&lt;&gt;"NG",K$1,0),IF(O265&lt;&gt;"NG",O$1,0),IF(S265&lt;&gt;"NG",S$1,0),IF(W265&lt;&gt;"NG",W$1,0),IF(AA265&lt;&gt;"NG",AA$1,0),IF(AE265&lt;&gt;"NG",AE$1,0),IF(AI265&lt;&gt;"NG",AI$1,0),IF(AM265&lt;&gt;"NG",AM$1,0),IF(AQ265&lt;&gt;"NG",AQ$1,0),IF(AU265&lt;&gt;"NG",AU$1,0),IF(AY265&lt;&gt;"NG",AY$1,0),IF(BC265&lt;&gt;"NG",BC$1,0),IF(BG265&lt;&gt;"NG",BG$1,0),IF(BK265&lt;&gt;"NG",BK$1,0),IF(BO265&lt;&gt;"NG",BO$1,0),IF(BS265&lt;&gt;"NG",BS$1,0)),0)</f>
        <v>0</v>
      </c>
      <c r="BX265" s="466"/>
      <c r="BY265" s="490"/>
      <c r="BZ265" s="5"/>
      <c r="CA265" s="32">
        <f t="shared" ref="CA265" si="13259">IF(AND($M265&lt;&gt;$BZ$5,$M265&lt;=$BZ$6,$M265&lt;&gt;$BZ$7),1,0)</f>
        <v>0</v>
      </c>
      <c r="CB265" s="32">
        <f t="shared" ref="CB265" si="13260">IF(AND($Q265&lt;&gt;$BZ$5,$Q265&lt;=$BZ$6,$Q265&lt;&gt;$BZ$7),1,0)</f>
        <v>0</v>
      </c>
      <c r="CC265" s="32">
        <f t="shared" ref="CC265" si="13261">IF(AND($U265&lt;&gt;$BZ$5,$U265&lt;=$BZ$6,$U265&lt;&gt;$BZ$7),1,0)</f>
        <v>0</v>
      </c>
      <c r="CD265" s="32">
        <f t="shared" ref="CD265" si="13262">IF(AND($Y265&lt;&gt;$BZ$5,$Y265&lt;=$BZ$6,$Y265&lt;&gt;$BZ$7),1,0)</f>
        <v>0</v>
      </c>
      <c r="CE265" s="32">
        <f t="shared" ref="CE265" si="13263">IF(AND($AG265&lt;&gt;$BZ$5,$AG265&lt;=$BZ$6,$AG265&lt;&gt;$BZ$7),1,0)</f>
        <v>0</v>
      </c>
      <c r="CF265" s="32">
        <f t="shared" ref="CF265" si="13264">IF(AND($AK265&lt;&gt;$BZ$5,$AK265&lt;=$BZ$6,$AK265&lt;&gt;$BZ$7),1,0)</f>
        <v>0</v>
      </c>
      <c r="CG265" s="32">
        <f t="shared" ref="CG265" si="13265">IF(AND($AS265&lt;&gt;$BZ$5,$AS265&lt;=$BZ$6,$AS265&lt;&gt;$BZ$7),1,0)</f>
        <v>0</v>
      </c>
      <c r="CH265" s="32">
        <f t="shared" ref="CH265" si="13266">IF(AND($AW265&lt;&gt;$BZ$5,$AW265&lt;=$BZ$6,$AW265&lt;&gt;$BZ$7),1,0)</f>
        <v>0</v>
      </c>
      <c r="CI265" s="32">
        <f t="shared" ref="CI265" si="13267">IF(AND($BE265&lt;&gt;$BZ$5,$BE265&lt;=$BZ$6,$BE265&lt;&gt;$BZ$7),1,0)</f>
        <v>0</v>
      </c>
      <c r="CJ265" s="32">
        <f t="shared" ref="CJ265" si="13268">IF(AND($BI265&lt;&gt;$BZ$5,$BI265&lt;=$BZ$6,$BI265&lt;&gt;$BZ$7),1,0)</f>
        <v>0</v>
      </c>
      <c r="CK265" s="32">
        <f t="shared" ref="CK265" si="13269">IF(AND($BQ265&lt;&gt;$BZ$5,$BQ265&lt;=$BZ$6,$BQ265&lt;&gt;$BZ$7),1,0)</f>
        <v>0</v>
      </c>
      <c r="CL265" s="32">
        <f t="shared" ref="CL265" si="13270">IF(AND($BU265&lt;&gt;$BZ$5,$BU265&lt;=$BZ$6,$BU265&lt;&gt;$BZ$7),1,0)</f>
        <v>0</v>
      </c>
      <c r="CO265" s="32">
        <f>IF(AND($M265&lt;&gt;$CN$5,$M265&lt;=$CN$6,$M265&lt;&gt;$CN$7),1,0)</f>
        <v>0</v>
      </c>
      <c r="CP265" s="32">
        <f>IF(AND($Q265&lt;&gt;$CN$5,$Q265&lt;=$CN$6,$Q265&lt;&gt;$CN$7),1,0)</f>
        <v>0</v>
      </c>
      <c r="CQ265" s="32">
        <f>IF(AND($U265&lt;&gt;$CN$5,$U265&lt;=$CN$6,$U265&lt;&gt;$CN$7),1,0)</f>
        <v>0</v>
      </c>
      <c r="CR265" s="32">
        <f>IF(AND($Y265&lt;&gt;$CN$5,$Y265&lt;=$CN$6,$Y265&lt;&gt;$CN$7),1,0)</f>
        <v>0</v>
      </c>
      <c r="CS265" s="32">
        <f>IF(AND($AG265&lt;&gt;$CN$5,$AG265&lt;=$CN$6,$AG265&lt;&gt;$CN$7),1,0)</f>
        <v>0</v>
      </c>
      <c r="CT265" s="32">
        <f>IF(AND($AK265&lt;&gt;$CN$5,$AK265&lt;=$CN$6,$AK265&lt;&gt;$CN$7),1,0)</f>
        <v>0</v>
      </c>
      <c r="CU265" s="32">
        <f>IF(AND($AS265&lt;&gt;$CN$5,$AS265&lt;=$CN$6,$AS265&lt;&gt;$CN$7),1,0)</f>
        <v>0</v>
      </c>
      <c r="CV265" s="32">
        <f>IF(AND($AW265&lt;&gt;$CN$5,$AW265&lt;=$CN$6,$AW265&lt;&gt;$CN$7),1,0)</f>
        <v>0</v>
      </c>
      <c r="CW265" s="32">
        <f>IF(AND($BE265&lt;&gt;$CN$5,$BE265&lt;=$CN$6,$BE265&lt;&gt;$CN$7),1,0)</f>
        <v>0</v>
      </c>
      <c r="CX265" s="32">
        <f>IF(AND($BI265&lt;&gt;$CN$5,$BI265&lt;=$CN$6,$BI265&lt;&gt;$CN$7),1,0)</f>
        <v>0</v>
      </c>
      <c r="CY265" s="32">
        <f>IF(AND($BQ265&lt;&gt;$CN$5,$BQ265&lt;=$CN$6,$BQ265&lt;&gt;$CN$7),1,0)</f>
        <v>0</v>
      </c>
      <c r="CZ265" s="32">
        <f>IF(AND($BU265&lt;&gt;$CN$5,$BU265&lt;=$CN$6,$BU265&lt;&gt;$CN$7),1,0)</f>
        <v>0</v>
      </c>
      <c r="DC265" s="32">
        <f>IF(AND($M265&lt;&gt;$DB$5,$M265&lt;=$DB$6,$M265&lt;&gt;$CN$7),1,0)</f>
        <v>0</v>
      </c>
      <c r="DD265" s="32">
        <f>IF(AND($Q265&lt;&gt;$DB$5,$Q265&lt;=$DB$6,$Q265&lt;&gt;$CN$7),1,0)</f>
        <v>0</v>
      </c>
      <c r="DE265" s="32">
        <f>IF(AND($U265&lt;&gt;$DB$5,$U265&lt;=$DB$6,$U265&lt;&gt;$CN$7),1,0)</f>
        <v>0</v>
      </c>
      <c r="DF265" s="32">
        <f>IF(AND($Y265&lt;&gt;$DB$5,$Y265&lt;=$DB$6,$Y265&lt;&gt;$CN$7),1,0)</f>
        <v>0</v>
      </c>
      <c r="DG265" s="32">
        <f>IF(AND($AG265&lt;&gt;$DB$5,$AG265&lt;=$DB$6,$AG265&lt;&gt;$CN$7),1,0)</f>
        <v>0</v>
      </c>
      <c r="DH265" s="32">
        <f>IF(AND($AK265&lt;&gt;$DB$5,$AK265&lt;=$DB$6,$AK265&lt;&gt;$CN$7),1,0)</f>
        <v>0</v>
      </c>
      <c r="DI265" s="32">
        <f>IF(AND($AS265&lt;&gt;$DB$5,$AS265&lt;=$DB$6,$AS265&lt;&gt;$CN$7),1,0)</f>
        <v>0</v>
      </c>
      <c r="DJ265" s="32">
        <f>IF(AND($AW265&lt;&gt;$DB$5,$AW265&lt;=$DB$6,$AW265&lt;&gt;$CN$7),1,0)</f>
        <v>0</v>
      </c>
      <c r="DK265" s="32">
        <f>IF(AND($BE265&lt;&gt;$DB$5,$BE265&lt;=$DB$6,$BE265&lt;&gt;$CN$7),1,0)</f>
        <v>0</v>
      </c>
      <c r="DL265" s="32">
        <f>IF(AND($BI265&lt;&gt;$DB$5,$BI265&lt;=$DB$6,$BI265&lt;&gt;$CN$7),1,0)</f>
        <v>0</v>
      </c>
      <c r="DM265" s="32">
        <f>IF(AND($BQ265&lt;&gt;$DB$5,$BQ265&lt;=$DB$6,$BQ265&lt;&gt;$CN$7),1,0)</f>
        <v>0</v>
      </c>
      <c r="DN265" s="32">
        <f>IF(AND($BU265&lt;&gt;$DB$5,$BU265&lt;=$DB$6,$BU265&lt;&gt;$CN$7),1,0)</f>
        <v>0</v>
      </c>
      <c r="DQ265" s="32">
        <f t="shared" ref="DQ265" si="13271">IF(AND($M265&lt;&gt;$DP$5,$M265&lt;=$DP$6,$M265&lt;&gt;$CN$7),1,0)</f>
        <v>0</v>
      </c>
      <c r="DR265" s="32">
        <f t="shared" ref="DR265" si="13272">IF(AND($Q265&lt;&gt;$DP$5,$Q265&lt;=$DP$6,$Q265&lt;&gt;$CN$7),1,0)</f>
        <v>0</v>
      </c>
      <c r="DS265" s="32">
        <f t="shared" ref="DS265" si="13273">IF(AND($U265&lt;&gt;$DP$5,$U265&lt;=$DP$6,$U265&lt;&gt;$CN$7),1,0)</f>
        <v>0</v>
      </c>
      <c r="DT265" s="32">
        <f t="shared" ref="DT265" si="13274">IF(AND($Y265&lt;&gt;$DP$5,$Y265&lt;=$DP$6,$Y265&lt;&gt;$CN$7),1,0)</f>
        <v>0</v>
      </c>
      <c r="DU265" s="32">
        <f t="shared" ref="DU265" si="13275">IF(AND($AG265&lt;&gt;$DP$5,$AG265&lt;=$DP$6,$AG265&lt;&gt;$CN$7),1,0)</f>
        <v>0</v>
      </c>
      <c r="DV265" s="32">
        <f t="shared" ref="DV265" si="13276">IF(AND($AK265&lt;&gt;$DP$5,$AK265&lt;=$DP$6,$AK265&lt;&gt;$CN$7),1,0)</f>
        <v>0</v>
      </c>
      <c r="DW265" s="32">
        <f t="shared" ref="DW265" si="13277">IF(AND($AS265&lt;&gt;$DP$5,$AS265&lt;=$DP$6,$AS265&lt;&gt;$CN$7),1,0)</f>
        <v>0</v>
      </c>
      <c r="DX265" s="32">
        <f t="shared" ref="DX265" si="13278">IF(AND($AW265&lt;&gt;$DP$5,$AW265&lt;=$DP$6,$AW265&lt;&gt;$CN$7),1,0)</f>
        <v>0</v>
      </c>
      <c r="DY265" s="32">
        <f t="shared" ref="DY265" si="13279">IF(AND($BE265&lt;&gt;$DP$5,$BE265&lt;=$DP$6,$BE265&lt;&gt;$CN$7),1,0)</f>
        <v>0</v>
      </c>
      <c r="DZ265" s="32">
        <f t="shared" ref="DZ265" si="13280">IF(AND($BI265&lt;&gt;$DP$5,$BI265&lt;=$DP$6,$BI265&lt;&gt;$CN$7),1,0)</f>
        <v>0</v>
      </c>
      <c r="EA265" s="32">
        <f t="shared" ref="EA265" si="13281">IF(AND($BQ265&lt;&gt;$DP$5,$BQ265&lt;=$DP$6,$BQ265&lt;&gt;$CN$7),1,0)</f>
        <v>0</v>
      </c>
      <c r="EB265" s="32">
        <f t="shared" ref="EB265" si="13282">IF(AND($BU265&lt;&gt;$DP$5,$BU265&lt;=$DP$6,$BU265&lt;&gt;$CN$7),1,0)</f>
        <v>0</v>
      </c>
      <c r="EE265" s="328">
        <f>IF(M265&lt;&gt;"",IF(M265&lt;=$ED$6,1,IF(L265&gt;$ED$6,0,NETWORKDAYS(L265,$ED$6,祭日リスト)/NETWORKDAYS(L265,M265,祭日リスト)))*$GG265*週間進捗報告書!$G$9,0)</f>
        <v>0</v>
      </c>
      <c r="EF265" s="328">
        <f>IF(Q265&lt;&gt;"",IF(Q265&lt;=$ED$6,1,IF(P265&gt;$ED$6,0,NETWORKDAYS(P265,$ED$6,祭日リスト)/NETWORKDAYS(P265,Q265,祭日リスト)))*$GG265*週間進捗報告書!$G$10,0)</f>
        <v>0</v>
      </c>
      <c r="EG265" s="328">
        <f>IF(U265&lt;&gt;"",IF(U265&lt;=$ED$6,1,IF(T265&gt;$ED$6,0,NETWORKDAYS(T265,$ED$6,祭日リスト)/NETWORKDAYS(T265,U265,祭日リスト)))*$GG265*週間進捗報告書!$G$11,0)</f>
        <v>0</v>
      </c>
      <c r="EH265" s="328">
        <f>IF(Y265&lt;&gt;"",IF(Y265&lt;=$ED$6,1,IF(X265&gt;$ED$6,0,NETWORKDAYS(X265,$ED$6,祭日リスト)/NETWORKDAYS(X265,Y265,祭日リスト)))*$GG265*週間進捗報告書!$G$12,0)</f>
        <v>0</v>
      </c>
      <c r="EI265" s="328">
        <f>IF(AG265&lt;&gt;"",IF(AG265&lt;=$ED$6,1,IF(AF265&gt;$ED$6,0,NETWORKDAYS(AF265,$ED$6,祭日リスト)/NETWORKDAYS(AF265,AG265,祭日リスト)))*$GG265*週間進捗報告書!$G$13,0)</f>
        <v>0</v>
      </c>
      <c r="EJ265" s="328">
        <f>IF(AK265&lt;&gt;"",IF(AK265&lt;=$ED$6,1,IF(AJ265&gt;$ED$6,0,NETWORKDAYS(AJ265,$ED$6,祭日リスト)/NETWORKDAYS(AJ265,AK265,祭日リスト)))*$GG265*週間進捗報告書!$G$14,0)</f>
        <v>0</v>
      </c>
      <c r="EK265" s="328">
        <f>IF(AS265&lt;&gt;"",IF(AS265&lt;=$ED$6,1,IF(AR265&gt;$ED$6,0,NETWORKDAYS(AR265,$ED$6,祭日リスト)/NETWORKDAYS(AR265,AS265,祭日リスト)))*$GG265*週間進捗報告書!$G$15,0)</f>
        <v>0</v>
      </c>
      <c r="EL265" s="328">
        <f>IF(AW265&lt;&gt;"",IF(AW265&lt;=$ED$6,1,IF(AV265&gt;$ED$6,0,NETWORKDAYS(AV265,$ED$6,祭日リスト)/NETWORKDAYS(AV265,AW265,祭日リスト)))*$GG265*週間進捗報告書!$G$16,0)</f>
        <v>0</v>
      </c>
      <c r="EM265" s="328">
        <f>IF(BE265&lt;&gt;"",IF(BE265&lt;=$ED$6,1,IF(BD265&gt;$ED$6,0,NETWORKDAYS(BD265,$ED$6,祭日リスト)/NETWORKDAYS(BD265,BE265,祭日リスト)))*$GG265*週間進捗報告書!$G$17,0)</f>
        <v>0</v>
      </c>
      <c r="EN265" s="328">
        <f>IF(BI265&lt;&gt;"",IF(BI265&lt;=$ED$6,1,IF(BH265&gt;$ED$6,0,NETWORKDAYS(BH265,$ED$6,祭日リスト)/NETWORKDAYS(BH265,BI265,祭日リスト)))*$GG265*週間進捗報告書!$G$18,0)</f>
        <v>0</v>
      </c>
      <c r="EO265" s="328">
        <f>IF(BQ265&lt;&gt;"",IF(BQ265&lt;=$ED$6,1,IF(BP265&gt;$ED$6,0,NETWORKDAYS(BP265,$ED$6,祭日リスト)/NETWORKDAYS(BP265,BQ265,祭日リスト)))*$GG265*週間進捗報告書!$G$19,0)</f>
        <v>0</v>
      </c>
      <c r="EP265" s="328">
        <f>IF(BU265&lt;&gt;"",IF(BU265&lt;=$ED$6,1,IF(BT265&gt;$ED$6,0,NETWORKDAYS(BT265,$ED$6,祭日リスト)/NETWORKDAYS(BT265,BU265,祭日リスト)))*$GG265*週間進捗報告書!$G$20,0)</f>
        <v>0</v>
      </c>
      <c r="ER265" s="547">
        <f t="shared" ref="ER265:FC265" si="13283">EE265-EE266</f>
        <v>0</v>
      </c>
      <c r="ES265" s="547">
        <f t="shared" si="13283"/>
        <v>0</v>
      </c>
      <c r="ET265" s="547">
        <f t="shared" si="13283"/>
        <v>0</v>
      </c>
      <c r="EU265" s="547">
        <f t="shared" si="13283"/>
        <v>0</v>
      </c>
      <c r="EV265" s="547">
        <f t="shared" si="13283"/>
        <v>0</v>
      </c>
      <c r="EW265" s="547">
        <f t="shared" si="13283"/>
        <v>0</v>
      </c>
      <c r="EX265" s="547">
        <f t="shared" si="13283"/>
        <v>0</v>
      </c>
      <c r="EY265" s="547">
        <f t="shared" si="13283"/>
        <v>0</v>
      </c>
      <c r="EZ265" s="547">
        <f t="shared" si="13283"/>
        <v>0</v>
      </c>
      <c r="FA265" s="547">
        <f t="shared" si="13283"/>
        <v>0</v>
      </c>
      <c r="FB265" s="547">
        <f t="shared" si="13283"/>
        <v>0</v>
      </c>
      <c r="FC265" s="547">
        <f t="shared" si="13283"/>
        <v>0</v>
      </c>
      <c r="FD265" s="547">
        <f t="shared" ref="FD265" si="13284">SUM(ER265:FC266)</f>
        <v>0</v>
      </c>
      <c r="FE265" s="333"/>
      <c r="FG265" s="32">
        <f>IF(AND($M265&lt;&gt;$FF$7),1,0)</f>
        <v>0</v>
      </c>
      <c r="FH265" s="32">
        <f>IF(AND($Q265&lt;&gt;$FF$7),1,0)</f>
        <v>0</v>
      </c>
      <c r="FI265" s="32">
        <f>IF(AND($U265&lt;&gt;$FF$7),1,0)</f>
        <v>0</v>
      </c>
      <c r="FJ265" s="32">
        <f>IF(AND($Y265&lt;&gt;$FF$7),1,0)</f>
        <v>0</v>
      </c>
      <c r="FK265" s="32">
        <f>IF(AND($AG265&lt;&gt;$FF$7),1,0)</f>
        <v>0</v>
      </c>
      <c r="FL265" s="32">
        <f>IF(AND($AK265&lt;&gt;$FF$7),1,0)</f>
        <v>0</v>
      </c>
      <c r="FM265" s="32">
        <f>IF(AND($AS265&lt;&gt;$FF$7),1,0)</f>
        <v>0</v>
      </c>
      <c r="FN265" s="32">
        <f>IF(AND($AW265&lt;&gt;$FF$7),1,0)</f>
        <v>0</v>
      </c>
      <c r="FO265" s="32">
        <f>IF(AND($BE265&lt;&gt;$FF$7),1,0)</f>
        <v>0</v>
      </c>
      <c r="FP265" s="32">
        <f>IF(AND($BI265&lt;&gt;$FF$7),1,0)</f>
        <v>0</v>
      </c>
      <c r="FQ265" s="32">
        <f>IF(AND($BQ265&lt;&gt;$FF$7),1,0)</f>
        <v>0</v>
      </c>
      <c r="FR265" s="32">
        <f>IF(AND($BU265&lt;&gt;$FF$7),1,0)</f>
        <v>0</v>
      </c>
      <c r="FU265" s="294">
        <f t="shared" ref="FU265" si="13285">IF($K265&lt;&gt;"NG",$GG265,0)</f>
        <v>0</v>
      </c>
      <c r="FV265" s="294">
        <f t="shared" ref="FV265" si="13286">IF($O265&lt;&gt;"NG",$GG265,0)</f>
        <v>0</v>
      </c>
      <c r="FW265" s="294">
        <f t="shared" ref="FW265" si="13287">IF($S265&lt;&gt;"NG",$GG265,0)</f>
        <v>0</v>
      </c>
      <c r="FX265" s="294">
        <f t="shared" ref="FX265" si="13288">IF($W265&lt;&gt;"NG",$GG265,0)</f>
        <v>0</v>
      </c>
      <c r="FY265" s="294">
        <f t="shared" ref="FY265" si="13289">IF($AE265&lt;&gt;"NG",$GG265,0)</f>
        <v>0</v>
      </c>
      <c r="FZ265" s="294">
        <f t="shared" ref="FZ265" si="13290">IF($AI265&lt;&gt;"NG",$GG265,0)</f>
        <v>0</v>
      </c>
      <c r="GA265" s="294">
        <f t="shared" ref="GA265" si="13291">IF($AQ265&lt;&gt;"NG",$GG265,0)</f>
        <v>0</v>
      </c>
      <c r="GB265" s="294">
        <f t="shared" ref="GB265" si="13292">IF($AU265&lt;&gt;"NG",$GG265,0)</f>
        <v>0</v>
      </c>
      <c r="GC265" s="294">
        <f t="shared" ref="GC265" si="13293">IF($BC265&lt;&gt;"NG",$GG265,0)</f>
        <v>0</v>
      </c>
      <c r="GD265" s="294">
        <f t="shared" ref="GD265" si="13294">IF($BG265&lt;&gt;"NG",$GG265,0)</f>
        <v>0</v>
      </c>
      <c r="GE265" s="294">
        <f t="shared" ref="GE265" si="13295">IF($BO265&lt;&gt;"NG",$GG265,0)</f>
        <v>0</v>
      </c>
      <c r="GF265" s="294">
        <f t="shared" ref="GF265" si="13296">IF($BS265&lt;&gt;"NG",$GG265,0)</f>
        <v>0</v>
      </c>
      <c r="GG265" s="294" t="e">
        <f>VLOOKUP($D265,リスト!$D:$S,15,FALSE)</f>
        <v>#N/A</v>
      </c>
      <c r="GH265" s="2" t="e">
        <f>INDEX(リスト!$V:$V,MATCH(中日程計画表!$D265,リスト!$D:$D,0))</f>
        <v>#N/A</v>
      </c>
      <c r="GI265" s="2" t="e">
        <f>INDEX(リスト!$A:$A,MATCH(中日程計画表!$D265,リスト!$D:$D,0))</f>
        <v>#N/A</v>
      </c>
      <c r="GJ265" s="2" t="e">
        <f>INDEX(リスト!$U:$U,MATCH(中日程計画表!$D265,リスト!$D:$D,0))</f>
        <v>#N/A</v>
      </c>
      <c r="GK265" s="5" t="e">
        <f>INDEX(リスト!$W:$W,MATCH(中日程計画表!$D265,リスト!$D:$D,0))</f>
        <v>#N/A</v>
      </c>
      <c r="GL265" s="2" t="s">
        <v>200</v>
      </c>
      <c r="GM265" s="296">
        <f>D265</f>
        <v>0</v>
      </c>
      <c r="GN265" s="296">
        <f>E265</f>
        <v>0</v>
      </c>
      <c r="GU265" s="460" t="str">
        <f t="shared" ref="GU265" si="13297">AE265</f>
        <v>NG</v>
      </c>
      <c r="GV265" s="460">
        <f t="shared" ref="GV265" si="13298">EI265</f>
        <v>0</v>
      </c>
      <c r="GW265" s="460">
        <f t="shared" ref="GW265" si="13299">EI266</f>
        <v>0</v>
      </c>
      <c r="GX265" s="462">
        <f t="shared" ref="GX265" si="13300">EV265</f>
        <v>0</v>
      </c>
      <c r="GY265" s="460" t="str">
        <f t="shared" ref="GY265" si="13301">AI265</f>
        <v>NG</v>
      </c>
      <c r="GZ265" s="460">
        <f t="shared" ref="GZ265" si="13302">EJ265</f>
        <v>0</v>
      </c>
      <c r="HA265" s="460">
        <f t="shared" ref="HA265" si="13303">EJ266</f>
        <v>0</v>
      </c>
      <c r="HB265" s="462">
        <f t="shared" ref="HB265" si="13304">EW265</f>
        <v>0</v>
      </c>
      <c r="HC265" s="460" t="str">
        <f t="shared" ref="HC265" si="13305">AQ265</f>
        <v>NG</v>
      </c>
      <c r="HD265" s="460">
        <f t="shared" ref="HD265" si="13306">EK265</f>
        <v>0</v>
      </c>
      <c r="HE265" s="460">
        <f t="shared" ref="HE265" si="13307">EK266</f>
        <v>0</v>
      </c>
      <c r="HF265" s="462">
        <f t="shared" ref="HF265" si="13308">EX265</f>
        <v>0</v>
      </c>
      <c r="HG265" s="460" t="str">
        <f t="shared" ref="HG265" si="13309">AU265</f>
        <v>NG</v>
      </c>
      <c r="HH265" s="460">
        <f t="shared" ref="HH265" si="13310">EL265</f>
        <v>0</v>
      </c>
      <c r="HI265" s="460">
        <f t="shared" ref="HI265" si="13311">EL266</f>
        <v>0</v>
      </c>
      <c r="HJ265" s="462">
        <f t="shared" ref="HJ265" si="13312">EY265</f>
        <v>0</v>
      </c>
      <c r="HK265" s="460" t="str">
        <f t="shared" ref="HK265" si="13313">BC265</f>
        <v>NG</v>
      </c>
      <c r="HL265" s="460">
        <f t="shared" ref="HL265" si="13314">EM265</f>
        <v>0</v>
      </c>
      <c r="HM265" s="460">
        <f t="shared" ref="HM265" si="13315">EM266</f>
        <v>0</v>
      </c>
      <c r="HN265" s="462">
        <f t="shared" ref="HN265" si="13316">EZ265</f>
        <v>0</v>
      </c>
      <c r="HO265" s="460" t="str">
        <f t="shared" ref="HO265" si="13317">BG265</f>
        <v>NG</v>
      </c>
      <c r="HP265" s="460">
        <f t="shared" ref="HP265" si="13318">EN265</f>
        <v>0</v>
      </c>
      <c r="HQ265" s="460">
        <f t="shared" ref="HQ265" si="13319">EN266</f>
        <v>0</v>
      </c>
      <c r="HR265" s="462">
        <f t="shared" ref="HR265" si="13320">FA265</f>
        <v>0</v>
      </c>
      <c r="HS265" s="332"/>
    </row>
    <row r="266" spans="1:227" ht="12" customHeight="1">
      <c r="A266" s="489"/>
      <c r="B266" s="487"/>
      <c r="C266" s="475"/>
      <c r="D266" s="485"/>
      <c r="E266" s="483"/>
      <c r="F266" s="317"/>
      <c r="G266" s="317"/>
      <c r="H266" s="317"/>
      <c r="I266" s="317"/>
      <c r="J266" s="316"/>
      <c r="K266" s="481"/>
      <c r="L266" s="77"/>
      <c r="M266" s="77"/>
      <c r="N266" s="471"/>
      <c r="O266" s="475"/>
      <c r="P266" s="77"/>
      <c r="Q266" s="77"/>
      <c r="R266" s="471"/>
      <c r="S266" s="475"/>
      <c r="T266" s="77"/>
      <c r="U266" s="77"/>
      <c r="V266" s="471"/>
      <c r="W266" s="473"/>
      <c r="X266" s="77"/>
      <c r="Y266" s="77"/>
      <c r="Z266" s="471"/>
      <c r="AA266" s="477"/>
      <c r="AB266" s="80"/>
      <c r="AC266" s="80"/>
      <c r="AD266" s="471"/>
      <c r="AE266" s="473"/>
      <c r="AF266" s="77"/>
      <c r="AG266" s="77"/>
      <c r="AH266" s="471"/>
      <c r="AI266" s="473"/>
      <c r="AJ266" s="77"/>
      <c r="AK266" s="77"/>
      <c r="AL266" s="471"/>
      <c r="AM266" s="477"/>
      <c r="AN266" s="80"/>
      <c r="AO266" s="80"/>
      <c r="AP266" s="471"/>
      <c r="AQ266" s="473"/>
      <c r="AR266" s="77"/>
      <c r="AS266" s="77"/>
      <c r="AT266" s="471"/>
      <c r="AU266" s="473"/>
      <c r="AV266" s="77"/>
      <c r="AW266" s="77"/>
      <c r="AX266" s="471"/>
      <c r="AY266" s="477"/>
      <c r="AZ266" s="80"/>
      <c r="BA266" s="80"/>
      <c r="BB266" s="471"/>
      <c r="BC266" s="475"/>
      <c r="BD266" s="77"/>
      <c r="BE266" s="77"/>
      <c r="BF266" s="471"/>
      <c r="BG266" s="473"/>
      <c r="BH266" s="77"/>
      <c r="BI266" s="77"/>
      <c r="BJ266" s="471"/>
      <c r="BK266" s="477"/>
      <c r="BL266" s="80"/>
      <c r="BM266" s="80"/>
      <c r="BN266" s="471"/>
      <c r="BO266" s="475"/>
      <c r="BP266" s="77"/>
      <c r="BQ266" s="77"/>
      <c r="BR266" s="471"/>
      <c r="BS266" s="473"/>
      <c r="BT266" s="77"/>
      <c r="BU266" s="77"/>
      <c r="BV266" s="471"/>
      <c r="BW266" s="469"/>
      <c r="BX266" s="467"/>
      <c r="BY266" s="490"/>
      <c r="CA266" s="19">
        <f t="shared" ref="CA266" si="13321">IF(AND($N265=1,$M266&lt;&gt;$BZ$7),1,0)</f>
        <v>0</v>
      </c>
      <c r="CB266" s="19">
        <f t="shared" ref="CB266" si="13322">IF(AND($R265=1,$Q266&lt;&gt;$BZ$7),1,0)</f>
        <v>0</v>
      </c>
      <c r="CC266" s="19">
        <f t="shared" ref="CC266" si="13323">IF(AND($V265=1,$U266&lt;&gt;$BZ$7),1,0)</f>
        <v>0</v>
      </c>
      <c r="CD266" s="19">
        <f t="shared" ref="CD266" si="13324">IF(AND($Z265=1,$Y266&lt;&gt;$BZ$7),1,0)</f>
        <v>0</v>
      </c>
      <c r="CE266" s="19">
        <f t="shared" ref="CE266" si="13325">IF(AND($AH265=1,$AG266&lt;&gt;$BZ$7),1,0)</f>
        <v>0</v>
      </c>
      <c r="CF266" s="19">
        <f t="shared" ref="CF266" si="13326">IF(AND($AL265=1,$AK266&lt;&gt;$BZ$7),1,0)</f>
        <v>0</v>
      </c>
      <c r="CG266" s="19">
        <f t="shared" ref="CG266" si="13327">IF(AND($AT265=1,$AS266&lt;&gt;$BZ$7),1,0)</f>
        <v>0</v>
      </c>
      <c r="CH266" s="19">
        <f t="shared" ref="CH266" si="13328">IF(AND($AX265=1,$AW266&lt;&gt;$BZ$7),1,0)</f>
        <v>0</v>
      </c>
      <c r="CI266" s="19">
        <f t="shared" ref="CI266" si="13329">IF(AND($BF265=1,$BE266&lt;&gt;$BZ$7),1,0)</f>
        <v>0</v>
      </c>
      <c r="CJ266" s="19">
        <f t="shared" ref="CJ266" si="13330">IF(AND($BJ265=1,$BI266&lt;&gt;$BZ$7),1,0)</f>
        <v>0</v>
      </c>
      <c r="CK266" s="19">
        <f t="shared" ref="CK266" si="13331">IF(AND($BR265=1,$BQ266&lt;&gt;$BZ$7),1,0)</f>
        <v>0</v>
      </c>
      <c r="CL266" s="19">
        <f t="shared" ref="CL266" si="13332">IF(AND($BV265=1,$BU266&lt;&gt;$BZ$7),1,0)</f>
        <v>0</v>
      </c>
      <c r="CO266" s="19">
        <f>IF(AND($M266&lt;&gt;$CN$7,$M266&lt;=$CN$6),1,0)</f>
        <v>0</v>
      </c>
      <c r="CP266" s="19">
        <f>IF(AND($Q266&lt;&gt;$CN$7,$Q266&lt;=$CN$6),1,0)</f>
        <v>0</v>
      </c>
      <c r="CQ266" s="19">
        <f>IF(AND($U266&lt;&gt;$CN$7,$U266&lt;=$CN$6),1,0)</f>
        <v>0</v>
      </c>
      <c r="CR266" s="19">
        <f>IF(AND($Y266&lt;&gt;$CN$7,$Y266&lt;=$CN$6),1,0)</f>
        <v>0</v>
      </c>
      <c r="CS266" s="19">
        <f>IF(AND($AG266&lt;&gt;$CN$7,$AG266&lt;=$CN$6),1,0)</f>
        <v>0</v>
      </c>
      <c r="CT266" s="19">
        <f>IF(AND($AK266&lt;&gt;$CN$7,$AK266&lt;=$CN$6),1,0)</f>
        <v>0</v>
      </c>
      <c r="CU266" s="19">
        <f>IF(AND($AS266&lt;&gt;$CN$7,$AS266&lt;=$CN$6),1,0)</f>
        <v>0</v>
      </c>
      <c r="CV266" s="19">
        <f>IF(AND($AW266&lt;&gt;$CN$7,$AW266&lt;=$CN$6),1,0)</f>
        <v>0</v>
      </c>
      <c r="CW266" s="19">
        <f>IF(AND($BE266&lt;&gt;$CN$7,$BE266&lt;=$CN$6),1,0)</f>
        <v>0</v>
      </c>
      <c r="CX266" s="19">
        <f>IF(AND($BI266&lt;&gt;$CN$7,$BI266&lt;=$CN$6),1,0)</f>
        <v>0</v>
      </c>
      <c r="CY266" s="19">
        <f>IF(AND($BQ266&lt;&gt;$CN$7,$BQ266&lt;=$CN$6),1,0)</f>
        <v>0</v>
      </c>
      <c r="CZ266" s="19">
        <f>IF(AND($BU266&lt;&gt;$CN$7,$BU266&lt;=$CN$6),1,0)</f>
        <v>0</v>
      </c>
      <c r="DC266" s="19">
        <f>IF($N265=1,1,0)</f>
        <v>0</v>
      </c>
      <c r="DD266" s="19">
        <f>IF($R265=1,1,0)</f>
        <v>0</v>
      </c>
      <c r="DE266" s="19">
        <f>IF($V265=1,1,0)</f>
        <v>0</v>
      </c>
      <c r="DF266" s="19">
        <f>IF($Z265=1,1,0)</f>
        <v>0</v>
      </c>
      <c r="DG266" s="19">
        <f>IF($AH265=1,1,0)</f>
        <v>0</v>
      </c>
      <c r="DH266" s="19">
        <f>IF($AL265=1,1,0)</f>
        <v>0</v>
      </c>
      <c r="DI266" s="19">
        <f>IF($AT265=1,1,0)</f>
        <v>0</v>
      </c>
      <c r="DJ266" s="19">
        <f>IF($AX265=1,1,0)</f>
        <v>0</v>
      </c>
      <c r="DK266" s="19">
        <f>IF($BF265=1,1,0)</f>
        <v>0</v>
      </c>
      <c r="DL266" s="19">
        <f>IF($BJ265=1,1,0)</f>
        <v>0</v>
      </c>
      <c r="DM266" s="19">
        <f>IF($BR265=1,1,0)</f>
        <v>0</v>
      </c>
      <c r="DN266" s="19">
        <f>IF($BV265=1,1,0)</f>
        <v>0</v>
      </c>
      <c r="DQ266" s="19">
        <f t="shared" ref="DQ266" si="13333">IF($N265=1,1,0)</f>
        <v>0</v>
      </c>
      <c r="DR266" s="19">
        <f t="shared" ref="DR266" si="13334">IF($R265=1,1,0)</f>
        <v>0</v>
      </c>
      <c r="DS266" s="19">
        <f t="shared" ref="DS266" si="13335">IF($V265=1,1,0)</f>
        <v>0</v>
      </c>
      <c r="DT266" s="19">
        <f t="shared" ref="DT266" si="13336">IF($Z265=1,1,0)</f>
        <v>0</v>
      </c>
      <c r="DU266" s="19">
        <f t="shared" ref="DU266" si="13337">IF($AH265=1,1,0)</f>
        <v>0</v>
      </c>
      <c r="DV266" s="19">
        <f t="shared" ref="DV266" si="13338">IF($AL265=1,1,0)</f>
        <v>0</v>
      </c>
      <c r="DW266" s="19">
        <f t="shared" ref="DW266" si="13339">IF($AT265=1,1,0)</f>
        <v>0</v>
      </c>
      <c r="DX266" s="19">
        <f t="shared" ref="DX266" si="13340">IF($AX265=1,1,0)</f>
        <v>0</v>
      </c>
      <c r="DY266" s="19">
        <f t="shared" ref="DY266" si="13341">IF($BF265=1,1,0)</f>
        <v>0</v>
      </c>
      <c r="DZ266" s="19">
        <f t="shared" ref="DZ266" si="13342">IF($BJ265=1,1,0)</f>
        <v>0</v>
      </c>
      <c r="EA266" s="19">
        <f t="shared" ref="EA266" si="13343">IF($BR265=1,1,0)</f>
        <v>0</v>
      </c>
      <c r="EB266" s="19">
        <f t="shared" ref="EB266" si="13344">IF($BV265=1,1,0)</f>
        <v>0</v>
      </c>
      <c r="EE266" s="329">
        <f>N265*$FU266*週間進捗報告書!$G$9</f>
        <v>0</v>
      </c>
      <c r="EF266" s="329">
        <f>R265*$FV266*週間進捗報告書!$G$10</f>
        <v>0</v>
      </c>
      <c r="EG266" s="329">
        <f>V265*$FW266*週間進捗報告書!$G$11</f>
        <v>0</v>
      </c>
      <c r="EH266" s="329">
        <f>Z265*$FX266*週間進捗報告書!$G$12</f>
        <v>0</v>
      </c>
      <c r="EI266" s="329">
        <f>AH265*$FY266*週間進捗報告書!$G$13</f>
        <v>0</v>
      </c>
      <c r="EJ266" s="329">
        <f>AL265*$FZ266*週間進捗報告書!$G$14</f>
        <v>0</v>
      </c>
      <c r="EK266" s="329">
        <f>AT265*$GA266*週間進捗報告書!$G$15</f>
        <v>0</v>
      </c>
      <c r="EL266" s="329">
        <f>AX265*$GB266*週間進捗報告書!$G$16</f>
        <v>0</v>
      </c>
      <c r="EM266" s="329">
        <f>BF265*$GC266*週間進捗報告書!$G$17</f>
        <v>0</v>
      </c>
      <c r="EN266" s="329">
        <f>BJ265*$GD266*週間進捗報告書!$G$18</f>
        <v>0</v>
      </c>
      <c r="EO266" s="329">
        <f>BR265*$GE266*週間進捗報告書!$G$19</f>
        <v>0</v>
      </c>
      <c r="EP266" s="329">
        <f>BV265*$GF266*週間進捗報告書!$G$20</f>
        <v>0</v>
      </c>
      <c r="ER266" s="547"/>
      <c r="ES266" s="547"/>
      <c r="ET266" s="547"/>
      <c r="EU266" s="547"/>
      <c r="EV266" s="547"/>
      <c r="EW266" s="547"/>
      <c r="EX266" s="547"/>
      <c r="EY266" s="547"/>
      <c r="EZ266" s="547"/>
      <c r="FA266" s="547"/>
      <c r="FB266" s="547"/>
      <c r="FC266" s="547"/>
      <c r="FD266" s="547"/>
      <c r="FE266" s="332"/>
      <c r="FG266" s="19"/>
      <c r="FH266" s="19"/>
      <c r="FI266" s="19"/>
      <c r="FJ266" s="19"/>
      <c r="FK266" s="19"/>
      <c r="FL266" s="19"/>
      <c r="FM266" s="19"/>
      <c r="FN266" s="19"/>
      <c r="FO266" s="19"/>
      <c r="FP266" s="19"/>
      <c r="FQ266" s="19"/>
      <c r="FR266" s="19"/>
      <c r="FU266" s="295">
        <f t="shared" ref="FU266" si="13345">FU265</f>
        <v>0</v>
      </c>
      <c r="FV266" s="295">
        <f t="shared" ref="FV266" si="13346">FV265</f>
        <v>0</v>
      </c>
      <c r="FW266" s="295">
        <f t="shared" ref="FW266" si="13347">FW265</f>
        <v>0</v>
      </c>
      <c r="FX266" s="295">
        <f t="shared" ref="FX266" si="13348">FX265</f>
        <v>0</v>
      </c>
      <c r="FY266" s="295">
        <f t="shared" ref="FY266" si="13349">FY265</f>
        <v>0</v>
      </c>
      <c r="FZ266" s="295">
        <f t="shared" ref="FZ266" si="13350">FZ265</f>
        <v>0</v>
      </c>
      <c r="GA266" s="295">
        <f t="shared" ref="GA266" si="13351">GA265</f>
        <v>0</v>
      </c>
      <c r="GB266" s="295">
        <f t="shared" ref="GB266" si="13352">GB265</f>
        <v>0</v>
      </c>
      <c r="GC266" s="295">
        <f t="shared" ref="GC266" si="13353">GC265</f>
        <v>0</v>
      </c>
      <c r="GD266" s="295">
        <f t="shared" ref="GD266" si="13354">GD265</f>
        <v>0</v>
      </c>
      <c r="GE266" s="295">
        <f t="shared" ref="GE266" si="13355">GE265</f>
        <v>0</v>
      </c>
      <c r="GF266" s="295">
        <f t="shared" ref="GF266" si="13356">GF265</f>
        <v>0</v>
      </c>
      <c r="GG266" s="295" t="e">
        <f t="shared" ref="GG266" si="13357">GG265</f>
        <v>#N/A</v>
      </c>
      <c r="GH266" s="2" t="e">
        <f>INDEX(リスト!$V:$V,MATCH(中日程計画表!$D265,リスト!$D:$D,0))</f>
        <v>#N/A</v>
      </c>
      <c r="GI266" s="2" t="e">
        <f>INDEX(リスト!$A:$A,MATCH(中日程計画表!$D265,リスト!$D:$D,0))</f>
        <v>#N/A</v>
      </c>
      <c r="GJ266" s="2" t="e">
        <f>INDEX(リスト!$U:$U,MATCH(中日程計画表!$D265,リスト!$D:$D,0))</f>
        <v>#N/A</v>
      </c>
      <c r="GK266" s="5" t="e">
        <f>INDEX(リスト!$W:$W,MATCH(中日程計画表!$D265,リスト!$D:$D,0))</f>
        <v>#N/A</v>
      </c>
      <c r="GL266" s="2" t="s">
        <v>201</v>
      </c>
      <c r="GM266" s="296">
        <f t="shared" ref="GM266" si="13358">GM265</f>
        <v>0</v>
      </c>
      <c r="GN266" s="296">
        <f t="shared" ref="GN266" si="13359">GN265</f>
        <v>0</v>
      </c>
      <c r="GU266" s="461"/>
      <c r="GV266" s="460"/>
      <c r="GW266" s="460"/>
      <c r="GX266" s="461"/>
      <c r="GY266" s="461"/>
      <c r="GZ266" s="460"/>
      <c r="HA266" s="460"/>
      <c r="HB266" s="461"/>
      <c r="HC266" s="461"/>
      <c r="HD266" s="460"/>
      <c r="HE266" s="460"/>
      <c r="HF266" s="461"/>
      <c r="HG266" s="461"/>
      <c r="HH266" s="460"/>
      <c r="HI266" s="460"/>
      <c r="HJ266" s="461"/>
      <c r="HK266" s="461"/>
      <c r="HL266" s="460"/>
      <c r="HM266" s="460"/>
      <c r="HN266" s="461"/>
      <c r="HO266" s="461"/>
      <c r="HP266" s="460"/>
      <c r="HQ266" s="460"/>
      <c r="HR266" s="461"/>
      <c r="HS266" s="4"/>
    </row>
    <row r="267" spans="1:227" ht="12" customHeight="1">
      <c r="A267" s="488" t="str">
        <f t="shared" ref="A267" ca="1" si="13360">INDIRECT("リスト!A"&amp;B267+6)</f>
        <v/>
      </c>
      <c r="B267" s="486">
        <f t="shared" ref="B267" si="13361">ROUNDDOWN((ROW()-6)/2,0)+1</f>
        <v>131</v>
      </c>
      <c r="C267" s="474" t="str">
        <f>機能グループ名</f>
        <v/>
      </c>
      <c r="D267" s="484">
        <f>機能ID</f>
        <v>0</v>
      </c>
      <c r="E267" s="482">
        <f>機能名</f>
        <v>0</v>
      </c>
      <c r="F267" s="315"/>
      <c r="G267" s="315"/>
      <c r="H267" s="315"/>
      <c r="I267" s="315"/>
      <c r="J267" s="316"/>
      <c r="K267" s="480" t="str">
        <f>担当者_SR</f>
        <v>NG</v>
      </c>
      <c r="L267" s="76"/>
      <c r="M267" s="76"/>
      <c r="N267" s="470"/>
      <c r="O267" s="474" t="str">
        <f>担当者_SRR</f>
        <v>NG</v>
      </c>
      <c r="P267" s="76"/>
      <c r="Q267" s="76"/>
      <c r="R267" s="470"/>
      <c r="S267" s="474" t="str">
        <f>担当者_DS</f>
        <v>NG</v>
      </c>
      <c r="T267" s="76"/>
      <c r="U267" s="76"/>
      <c r="V267" s="470"/>
      <c r="W267" s="472" t="str">
        <f>担当者_DSR</f>
        <v>NG</v>
      </c>
      <c r="X267" s="76"/>
      <c r="Y267" s="76"/>
      <c r="Z267" s="470"/>
      <c r="AA267" s="476"/>
      <c r="AB267" s="79"/>
      <c r="AC267" s="79"/>
      <c r="AD267" s="470">
        <f>IF(AC268 &lt;&gt; "",1,0)</f>
        <v>0</v>
      </c>
      <c r="AE267" s="472" t="str">
        <f>担当者_CD</f>
        <v>NG</v>
      </c>
      <c r="AF267" s="76"/>
      <c r="AG267" s="76"/>
      <c r="AH267" s="470"/>
      <c r="AI267" s="472" t="str">
        <f>担当者_DD</f>
        <v>NG</v>
      </c>
      <c r="AJ267" s="76"/>
      <c r="AK267" s="76"/>
      <c r="AL267" s="470"/>
      <c r="AM267" s="476"/>
      <c r="AN267" s="79"/>
      <c r="AO267" s="79"/>
      <c r="AP267" s="470">
        <f>IF(AO268 &lt;&gt; "",1,0)</f>
        <v>0</v>
      </c>
      <c r="AQ267" s="472" t="str">
        <f>担当者_MCL</f>
        <v>NG</v>
      </c>
      <c r="AR267" s="76"/>
      <c r="AS267" s="76"/>
      <c r="AT267" s="470"/>
      <c r="AU267" s="472" t="str">
        <f>担当者_MCLR</f>
        <v>NG</v>
      </c>
      <c r="AV267" s="76"/>
      <c r="AW267" s="76"/>
      <c r="AX267" s="470"/>
      <c r="AY267" s="476"/>
      <c r="AZ267" s="79"/>
      <c r="BA267" s="79"/>
      <c r="BB267" s="470">
        <f>IF(BA268 &lt;&gt; "",1,0)</f>
        <v>0</v>
      </c>
      <c r="BC267" s="474" t="str">
        <f>担当者_MT</f>
        <v>NG</v>
      </c>
      <c r="BD267" s="76"/>
      <c r="BE267" s="76"/>
      <c r="BF267" s="470"/>
      <c r="BG267" s="472" t="str">
        <f>担当者_M検</f>
        <v>NG</v>
      </c>
      <c r="BH267" s="76"/>
      <c r="BI267" s="76"/>
      <c r="BJ267" s="470"/>
      <c r="BK267" s="476"/>
      <c r="BL267" s="79"/>
      <c r="BM267" s="79"/>
      <c r="BN267" s="470">
        <v>0</v>
      </c>
      <c r="BO267" s="474" t="str">
        <f>担当者_モテ</f>
        <v>NG</v>
      </c>
      <c r="BP267" s="76"/>
      <c r="BQ267" s="76"/>
      <c r="BR267" s="470"/>
      <c r="BS267" s="472" t="str">
        <f>担当者_モテR</f>
        <v>NG</v>
      </c>
      <c r="BT267" s="76"/>
      <c r="BU267" s="76"/>
      <c r="BV267" s="470"/>
      <c r="BW267" s="468">
        <f t="shared" ref="BW267" si="13362">IFERROR(SUM(IF(K267&lt;&gt;"NG",N267*K$1,0),IF(O267&lt;&gt;"NG",R267*O$1,0),IF(S267&lt;&gt;"NG",V267*S$1,0),IF(W267&lt;&gt;"NG",Z267*W$1,0),IF(AA267&lt;&gt;"NG",AD267*AA$1,0),IF(AE267&lt;&gt;"NG",AH267*AE$1,0),IF(AI267&lt;&gt;"NG",AL267*AI$1,0),IF(AM267&lt;&gt;"NG",AP267*AM$1,0),IF(AQ267&lt;&gt;"NG",AT267*AQ$1,0),IF(AU267&lt;&gt;"NG",AX267*AU$1,0),IF(AY267&lt;&gt;"NG",BB267*AY$1,0),IF(BC267&lt;&gt;"NG",BF267*BC$1,0),IF(BG267&lt;&gt;"NG",BJ267*BG$1,0),IF(BK267&lt;&gt;"NG",BN267*BK$1,0),IF(BO267&lt;&gt;"NG",BR267*BO$1,0),IF(BS267&lt;&gt;"NG",BV267*BS$1,0))/SUM(IF(K267&lt;&gt;"NG",K$1,0),IF(O267&lt;&gt;"NG",O$1,0),IF(S267&lt;&gt;"NG",S$1,0),IF(W267&lt;&gt;"NG",W$1,0),IF(AA267&lt;&gt;"NG",AA$1,0),IF(AE267&lt;&gt;"NG",AE$1,0),IF(AI267&lt;&gt;"NG",AI$1,0),IF(AM267&lt;&gt;"NG",AM$1,0),IF(AQ267&lt;&gt;"NG",AQ$1,0),IF(AU267&lt;&gt;"NG",AU$1,0),IF(AY267&lt;&gt;"NG",AY$1,0),IF(BC267&lt;&gt;"NG",BC$1,0),IF(BG267&lt;&gt;"NG",BG$1,0),IF(BK267&lt;&gt;"NG",BK$1,0),IF(BO267&lt;&gt;"NG",BO$1,0),IF(BS267&lt;&gt;"NG",BS$1,0)),0)</f>
        <v>0</v>
      </c>
      <c r="BX267" s="466"/>
      <c r="BY267" s="490"/>
      <c r="BZ267" s="5"/>
      <c r="CA267" s="32">
        <f t="shared" ref="CA267" si="13363">IF(AND($M267&lt;&gt;$BZ$5,$M267&lt;=$BZ$6,$M267&lt;&gt;$BZ$7),1,0)</f>
        <v>0</v>
      </c>
      <c r="CB267" s="32">
        <f t="shared" ref="CB267" si="13364">IF(AND($Q267&lt;&gt;$BZ$5,$Q267&lt;=$BZ$6,$Q267&lt;&gt;$BZ$7),1,0)</f>
        <v>0</v>
      </c>
      <c r="CC267" s="32">
        <f t="shared" ref="CC267" si="13365">IF(AND($U267&lt;&gt;$BZ$5,$U267&lt;=$BZ$6,$U267&lt;&gt;$BZ$7),1,0)</f>
        <v>0</v>
      </c>
      <c r="CD267" s="32">
        <f t="shared" ref="CD267" si="13366">IF(AND($Y267&lt;&gt;$BZ$5,$Y267&lt;=$BZ$6,$Y267&lt;&gt;$BZ$7),1,0)</f>
        <v>0</v>
      </c>
      <c r="CE267" s="32">
        <f t="shared" ref="CE267" si="13367">IF(AND($AG267&lt;&gt;$BZ$5,$AG267&lt;=$BZ$6,$AG267&lt;&gt;$BZ$7),1,0)</f>
        <v>0</v>
      </c>
      <c r="CF267" s="32">
        <f t="shared" ref="CF267" si="13368">IF(AND($AK267&lt;&gt;$BZ$5,$AK267&lt;=$BZ$6,$AK267&lt;&gt;$BZ$7),1,0)</f>
        <v>0</v>
      </c>
      <c r="CG267" s="32">
        <f t="shared" ref="CG267" si="13369">IF(AND($AS267&lt;&gt;$BZ$5,$AS267&lt;=$BZ$6,$AS267&lt;&gt;$BZ$7),1,0)</f>
        <v>0</v>
      </c>
      <c r="CH267" s="32">
        <f t="shared" ref="CH267" si="13370">IF(AND($AW267&lt;&gt;$BZ$5,$AW267&lt;=$BZ$6,$AW267&lt;&gt;$BZ$7),1,0)</f>
        <v>0</v>
      </c>
      <c r="CI267" s="32">
        <f t="shared" ref="CI267" si="13371">IF(AND($BE267&lt;&gt;$BZ$5,$BE267&lt;=$BZ$6,$BE267&lt;&gt;$BZ$7),1,0)</f>
        <v>0</v>
      </c>
      <c r="CJ267" s="32">
        <f t="shared" ref="CJ267" si="13372">IF(AND($BI267&lt;&gt;$BZ$5,$BI267&lt;=$BZ$6,$BI267&lt;&gt;$BZ$7),1,0)</f>
        <v>0</v>
      </c>
      <c r="CK267" s="32">
        <f t="shared" ref="CK267" si="13373">IF(AND($BQ267&lt;&gt;$BZ$5,$BQ267&lt;=$BZ$6,$BQ267&lt;&gt;$BZ$7),1,0)</f>
        <v>0</v>
      </c>
      <c r="CL267" s="32">
        <f t="shared" ref="CL267" si="13374">IF(AND($BU267&lt;&gt;$BZ$5,$BU267&lt;=$BZ$6,$BU267&lt;&gt;$BZ$7),1,0)</f>
        <v>0</v>
      </c>
      <c r="CO267" s="32">
        <f>IF(AND($M267&lt;&gt;$CN$5,$M267&lt;=$CN$6,$M267&lt;&gt;$CN$7),1,0)</f>
        <v>0</v>
      </c>
      <c r="CP267" s="32">
        <f>IF(AND($Q267&lt;&gt;$CN$5,$Q267&lt;=$CN$6,$Q267&lt;&gt;$CN$7),1,0)</f>
        <v>0</v>
      </c>
      <c r="CQ267" s="32">
        <f>IF(AND($U267&lt;&gt;$CN$5,$U267&lt;=$CN$6,$U267&lt;&gt;$CN$7),1,0)</f>
        <v>0</v>
      </c>
      <c r="CR267" s="32">
        <f>IF(AND($Y267&lt;&gt;$CN$5,$Y267&lt;=$CN$6,$Y267&lt;&gt;$CN$7),1,0)</f>
        <v>0</v>
      </c>
      <c r="CS267" s="32">
        <f>IF(AND($AG267&lt;&gt;$CN$5,$AG267&lt;=$CN$6,$AG267&lt;&gt;$CN$7),1,0)</f>
        <v>0</v>
      </c>
      <c r="CT267" s="32">
        <f>IF(AND($AK267&lt;&gt;$CN$5,$AK267&lt;=$CN$6,$AK267&lt;&gt;$CN$7),1,0)</f>
        <v>0</v>
      </c>
      <c r="CU267" s="32">
        <f>IF(AND($AS267&lt;&gt;$CN$5,$AS267&lt;=$CN$6,$AS267&lt;&gt;$CN$7),1,0)</f>
        <v>0</v>
      </c>
      <c r="CV267" s="32">
        <f>IF(AND($AW267&lt;&gt;$CN$5,$AW267&lt;=$CN$6,$AW267&lt;&gt;$CN$7),1,0)</f>
        <v>0</v>
      </c>
      <c r="CW267" s="32">
        <f>IF(AND($BE267&lt;&gt;$CN$5,$BE267&lt;=$CN$6,$BE267&lt;&gt;$CN$7),1,0)</f>
        <v>0</v>
      </c>
      <c r="CX267" s="32">
        <f>IF(AND($BI267&lt;&gt;$CN$5,$BI267&lt;=$CN$6,$BI267&lt;&gt;$CN$7),1,0)</f>
        <v>0</v>
      </c>
      <c r="CY267" s="32">
        <f>IF(AND($BQ267&lt;&gt;$CN$5,$BQ267&lt;=$CN$6,$BQ267&lt;&gt;$CN$7),1,0)</f>
        <v>0</v>
      </c>
      <c r="CZ267" s="32">
        <f>IF(AND($BU267&lt;&gt;$CN$5,$BU267&lt;=$CN$6,$BU267&lt;&gt;$CN$7),1,0)</f>
        <v>0</v>
      </c>
      <c r="DC267" s="32">
        <f>IF(AND($M267&lt;&gt;$DB$5,$M267&lt;=$DB$6,$M267&lt;&gt;$CN$7),1,0)</f>
        <v>0</v>
      </c>
      <c r="DD267" s="32">
        <f>IF(AND($Q267&lt;&gt;$DB$5,$Q267&lt;=$DB$6,$Q267&lt;&gt;$CN$7),1,0)</f>
        <v>0</v>
      </c>
      <c r="DE267" s="32">
        <f>IF(AND($U267&lt;&gt;$DB$5,$U267&lt;=$DB$6,$U267&lt;&gt;$CN$7),1,0)</f>
        <v>0</v>
      </c>
      <c r="DF267" s="32">
        <f>IF(AND($Y267&lt;&gt;$DB$5,$Y267&lt;=$DB$6,$Y267&lt;&gt;$CN$7),1,0)</f>
        <v>0</v>
      </c>
      <c r="DG267" s="32">
        <f>IF(AND($AG267&lt;&gt;$DB$5,$AG267&lt;=$DB$6,$AG267&lt;&gt;$CN$7),1,0)</f>
        <v>0</v>
      </c>
      <c r="DH267" s="32">
        <f>IF(AND($AK267&lt;&gt;$DB$5,$AK267&lt;=$DB$6,$AK267&lt;&gt;$CN$7),1,0)</f>
        <v>0</v>
      </c>
      <c r="DI267" s="32">
        <f>IF(AND($AS267&lt;&gt;$DB$5,$AS267&lt;=$DB$6,$AS267&lt;&gt;$CN$7),1,0)</f>
        <v>0</v>
      </c>
      <c r="DJ267" s="32">
        <f>IF(AND($AW267&lt;&gt;$DB$5,$AW267&lt;=$DB$6,$AW267&lt;&gt;$CN$7),1,0)</f>
        <v>0</v>
      </c>
      <c r="DK267" s="32">
        <f>IF(AND($BE267&lt;&gt;$DB$5,$BE267&lt;=$DB$6,$BE267&lt;&gt;$CN$7),1,0)</f>
        <v>0</v>
      </c>
      <c r="DL267" s="32">
        <f>IF(AND($BI267&lt;&gt;$DB$5,$BI267&lt;=$DB$6,$BI267&lt;&gt;$CN$7),1,0)</f>
        <v>0</v>
      </c>
      <c r="DM267" s="32">
        <f>IF(AND($BQ267&lt;&gt;$DB$5,$BQ267&lt;=$DB$6,$BQ267&lt;&gt;$CN$7),1,0)</f>
        <v>0</v>
      </c>
      <c r="DN267" s="32">
        <f>IF(AND($BU267&lt;&gt;$DB$5,$BU267&lt;=$DB$6,$BU267&lt;&gt;$CN$7),1,0)</f>
        <v>0</v>
      </c>
      <c r="DQ267" s="32">
        <f t="shared" ref="DQ267" si="13375">IF(AND($M267&lt;&gt;$DP$5,$M267&lt;=$DP$6,$M267&lt;&gt;$CN$7),1,0)</f>
        <v>0</v>
      </c>
      <c r="DR267" s="32">
        <f t="shared" ref="DR267" si="13376">IF(AND($Q267&lt;&gt;$DP$5,$Q267&lt;=$DP$6,$Q267&lt;&gt;$CN$7),1,0)</f>
        <v>0</v>
      </c>
      <c r="DS267" s="32">
        <f t="shared" ref="DS267" si="13377">IF(AND($U267&lt;&gt;$DP$5,$U267&lt;=$DP$6,$U267&lt;&gt;$CN$7),1,0)</f>
        <v>0</v>
      </c>
      <c r="DT267" s="32">
        <f t="shared" ref="DT267" si="13378">IF(AND($Y267&lt;&gt;$DP$5,$Y267&lt;=$DP$6,$Y267&lt;&gt;$CN$7),1,0)</f>
        <v>0</v>
      </c>
      <c r="DU267" s="32">
        <f t="shared" ref="DU267" si="13379">IF(AND($AG267&lt;&gt;$DP$5,$AG267&lt;=$DP$6,$AG267&lt;&gt;$CN$7),1,0)</f>
        <v>0</v>
      </c>
      <c r="DV267" s="32">
        <f t="shared" ref="DV267" si="13380">IF(AND($AK267&lt;&gt;$DP$5,$AK267&lt;=$DP$6,$AK267&lt;&gt;$CN$7),1,0)</f>
        <v>0</v>
      </c>
      <c r="DW267" s="32">
        <f t="shared" ref="DW267" si="13381">IF(AND($AS267&lt;&gt;$DP$5,$AS267&lt;=$DP$6,$AS267&lt;&gt;$CN$7),1,0)</f>
        <v>0</v>
      </c>
      <c r="DX267" s="32">
        <f t="shared" ref="DX267" si="13382">IF(AND($AW267&lt;&gt;$DP$5,$AW267&lt;=$DP$6,$AW267&lt;&gt;$CN$7),1,0)</f>
        <v>0</v>
      </c>
      <c r="DY267" s="32">
        <f t="shared" ref="DY267" si="13383">IF(AND($BE267&lt;&gt;$DP$5,$BE267&lt;=$DP$6,$BE267&lt;&gt;$CN$7),1,0)</f>
        <v>0</v>
      </c>
      <c r="DZ267" s="32">
        <f t="shared" ref="DZ267" si="13384">IF(AND($BI267&lt;&gt;$DP$5,$BI267&lt;=$DP$6,$BI267&lt;&gt;$CN$7),1,0)</f>
        <v>0</v>
      </c>
      <c r="EA267" s="32">
        <f t="shared" ref="EA267" si="13385">IF(AND($BQ267&lt;&gt;$DP$5,$BQ267&lt;=$DP$6,$BQ267&lt;&gt;$CN$7),1,0)</f>
        <v>0</v>
      </c>
      <c r="EB267" s="32">
        <f t="shared" ref="EB267" si="13386">IF(AND($BU267&lt;&gt;$DP$5,$BU267&lt;=$DP$6,$BU267&lt;&gt;$CN$7),1,0)</f>
        <v>0</v>
      </c>
      <c r="EE267" s="328">
        <f>IF(M267&lt;&gt;"",IF(M267&lt;=$ED$6,1,IF(L267&gt;$ED$6,0,NETWORKDAYS(L267,$ED$6,祭日リスト)/NETWORKDAYS(L267,M267,祭日リスト)))*$GG267*週間進捗報告書!$G$9,0)</f>
        <v>0</v>
      </c>
      <c r="EF267" s="328">
        <f>IF(Q267&lt;&gt;"",IF(Q267&lt;=$ED$6,1,IF(P267&gt;$ED$6,0,NETWORKDAYS(P267,$ED$6,祭日リスト)/NETWORKDAYS(P267,Q267,祭日リスト)))*$GG267*週間進捗報告書!$G$10,0)</f>
        <v>0</v>
      </c>
      <c r="EG267" s="328">
        <f>IF(U267&lt;&gt;"",IF(U267&lt;=$ED$6,1,IF(T267&gt;$ED$6,0,NETWORKDAYS(T267,$ED$6,祭日リスト)/NETWORKDAYS(T267,U267,祭日リスト)))*$GG267*週間進捗報告書!$G$11,0)</f>
        <v>0</v>
      </c>
      <c r="EH267" s="328">
        <f>IF(Y267&lt;&gt;"",IF(Y267&lt;=$ED$6,1,IF(X267&gt;$ED$6,0,NETWORKDAYS(X267,$ED$6,祭日リスト)/NETWORKDAYS(X267,Y267,祭日リスト)))*$GG267*週間進捗報告書!$G$12,0)</f>
        <v>0</v>
      </c>
      <c r="EI267" s="328">
        <f>IF(AG267&lt;&gt;"",IF(AG267&lt;=$ED$6,1,IF(AF267&gt;$ED$6,0,NETWORKDAYS(AF267,$ED$6,祭日リスト)/NETWORKDAYS(AF267,AG267,祭日リスト)))*$GG267*週間進捗報告書!$G$13,0)</f>
        <v>0</v>
      </c>
      <c r="EJ267" s="328">
        <f>IF(AK267&lt;&gt;"",IF(AK267&lt;=$ED$6,1,IF(AJ267&gt;$ED$6,0,NETWORKDAYS(AJ267,$ED$6,祭日リスト)/NETWORKDAYS(AJ267,AK267,祭日リスト)))*$GG267*週間進捗報告書!$G$14,0)</f>
        <v>0</v>
      </c>
      <c r="EK267" s="328">
        <f>IF(AS267&lt;&gt;"",IF(AS267&lt;=$ED$6,1,IF(AR267&gt;$ED$6,0,NETWORKDAYS(AR267,$ED$6,祭日リスト)/NETWORKDAYS(AR267,AS267,祭日リスト)))*$GG267*週間進捗報告書!$G$15,0)</f>
        <v>0</v>
      </c>
      <c r="EL267" s="328">
        <f>IF(AW267&lt;&gt;"",IF(AW267&lt;=$ED$6,1,IF(AV267&gt;$ED$6,0,NETWORKDAYS(AV267,$ED$6,祭日リスト)/NETWORKDAYS(AV267,AW267,祭日リスト)))*$GG267*週間進捗報告書!$G$16,0)</f>
        <v>0</v>
      </c>
      <c r="EM267" s="328">
        <f>IF(BE267&lt;&gt;"",IF(BE267&lt;=$ED$6,1,IF(BD267&gt;$ED$6,0,NETWORKDAYS(BD267,$ED$6,祭日リスト)/NETWORKDAYS(BD267,BE267,祭日リスト)))*$GG267*週間進捗報告書!$G$17,0)</f>
        <v>0</v>
      </c>
      <c r="EN267" s="328">
        <f>IF(BI267&lt;&gt;"",IF(BI267&lt;=$ED$6,1,IF(BH267&gt;$ED$6,0,NETWORKDAYS(BH267,$ED$6,祭日リスト)/NETWORKDAYS(BH267,BI267,祭日リスト)))*$GG267*週間進捗報告書!$G$18,0)</f>
        <v>0</v>
      </c>
      <c r="EO267" s="328">
        <f>IF(BQ267&lt;&gt;"",IF(BQ267&lt;=$ED$6,1,IF(BP267&gt;$ED$6,0,NETWORKDAYS(BP267,$ED$6,祭日リスト)/NETWORKDAYS(BP267,BQ267,祭日リスト)))*$GG267*週間進捗報告書!$G$19,0)</f>
        <v>0</v>
      </c>
      <c r="EP267" s="328">
        <f>IF(BU267&lt;&gt;"",IF(BU267&lt;=$ED$6,1,IF(BT267&gt;$ED$6,0,NETWORKDAYS(BT267,$ED$6,祭日リスト)/NETWORKDAYS(BT267,BU267,祭日リスト)))*$GG267*週間進捗報告書!$G$20,0)</f>
        <v>0</v>
      </c>
      <c r="ER267" s="547">
        <f t="shared" ref="ER267:FC267" si="13387">EE267-EE268</f>
        <v>0</v>
      </c>
      <c r="ES267" s="547">
        <f t="shared" si="13387"/>
        <v>0</v>
      </c>
      <c r="ET267" s="547">
        <f t="shared" si="13387"/>
        <v>0</v>
      </c>
      <c r="EU267" s="547">
        <f t="shared" si="13387"/>
        <v>0</v>
      </c>
      <c r="EV267" s="547">
        <f t="shared" si="13387"/>
        <v>0</v>
      </c>
      <c r="EW267" s="547">
        <f t="shared" si="13387"/>
        <v>0</v>
      </c>
      <c r="EX267" s="547">
        <f t="shared" si="13387"/>
        <v>0</v>
      </c>
      <c r="EY267" s="547">
        <f t="shared" si="13387"/>
        <v>0</v>
      </c>
      <c r="EZ267" s="547">
        <f t="shared" si="13387"/>
        <v>0</v>
      </c>
      <c r="FA267" s="547">
        <f t="shared" si="13387"/>
        <v>0</v>
      </c>
      <c r="FB267" s="547">
        <f t="shared" si="13387"/>
        <v>0</v>
      </c>
      <c r="FC267" s="547">
        <f t="shared" si="13387"/>
        <v>0</v>
      </c>
      <c r="FD267" s="547">
        <f t="shared" ref="FD267" si="13388">SUM(ER267:FC268)</f>
        <v>0</v>
      </c>
      <c r="FE267" s="333"/>
      <c r="FG267" s="32">
        <f>IF(AND($M267&lt;&gt;$FF$7),1,0)</f>
        <v>0</v>
      </c>
      <c r="FH267" s="32">
        <f>IF(AND($Q267&lt;&gt;$FF$7),1,0)</f>
        <v>0</v>
      </c>
      <c r="FI267" s="32">
        <f>IF(AND($U267&lt;&gt;$FF$7),1,0)</f>
        <v>0</v>
      </c>
      <c r="FJ267" s="32">
        <f>IF(AND($Y267&lt;&gt;$FF$7),1,0)</f>
        <v>0</v>
      </c>
      <c r="FK267" s="32">
        <f>IF(AND($AG267&lt;&gt;$FF$7),1,0)</f>
        <v>0</v>
      </c>
      <c r="FL267" s="32">
        <f>IF(AND($AK267&lt;&gt;$FF$7),1,0)</f>
        <v>0</v>
      </c>
      <c r="FM267" s="32">
        <f>IF(AND($AS267&lt;&gt;$FF$7),1,0)</f>
        <v>0</v>
      </c>
      <c r="FN267" s="32">
        <f>IF(AND($AW267&lt;&gt;$FF$7),1,0)</f>
        <v>0</v>
      </c>
      <c r="FO267" s="32">
        <f>IF(AND($BE267&lt;&gt;$FF$7),1,0)</f>
        <v>0</v>
      </c>
      <c r="FP267" s="32">
        <f>IF(AND($BI267&lt;&gt;$FF$7),1,0)</f>
        <v>0</v>
      </c>
      <c r="FQ267" s="32">
        <f>IF(AND($BQ267&lt;&gt;$FF$7),1,0)</f>
        <v>0</v>
      </c>
      <c r="FR267" s="32">
        <f>IF(AND($BU267&lt;&gt;$FF$7),1,0)</f>
        <v>0</v>
      </c>
      <c r="FU267" s="294">
        <f t="shared" ref="FU267" si="13389">IF($K267&lt;&gt;"NG",$GG267,0)</f>
        <v>0</v>
      </c>
      <c r="FV267" s="294">
        <f t="shared" ref="FV267" si="13390">IF($O267&lt;&gt;"NG",$GG267,0)</f>
        <v>0</v>
      </c>
      <c r="FW267" s="294">
        <f t="shared" ref="FW267" si="13391">IF($S267&lt;&gt;"NG",$GG267,0)</f>
        <v>0</v>
      </c>
      <c r="FX267" s="294">
        <f t="shared" ref="FX267" si="13392">IF($W267&lt;&gt;"NG",$GG267,0)</f>
        <v>0</v>
      </c>
      <c r="FY267" s="294">
        <f t="shared" ref="FY267" si="13393">IF($AE267&lt;&gt;"NG",$GG267,0)</f>
        <v>0</v>
      </c>
      <c r="FZ267" s="294">
        <f t="shared" ref="FZ267" si="13394">IF($AI267&lt;&gt;"NG",$GG267,0)</f>
        <v>0</v>
      </c>
      <c r="GA267" s="294">
        <f t="shared" ref="GA267" si="13395">IF($AQ267&lt;&gt;"NG",$GG267,0)</f>
        <v>0</v>
      </c>
      <c r="GB267" s="294">
        <f t="shared" ref="GB267" si="13396">IF($AU267&lt;&gt;"NG",$GG267,0)</f>
        <v>0</v>
      </c>
      <c r="GC267" s="294">
        <f t="shared" ref="GC267" si="13397">IF($BC267&lt;&gt;"NG",$GG267,0)</f>
        <v>0</v>
      </c>
      <c r="GD267" s="294">
        <f t="shared" ref="GD267" si="13398">IF($BG267&lt;&gt;"NG",$GG267,0)</f>
        <v>0</v>
      </c>
      <c r="GE267" s="294">
        <f t="shared" ref="GE267" si="13399">IF($BO267&lt;&gt;"NG",$GG267,0)</f>
        <v>0</v>
      </c>
      <c r="GF267" s="294">
        <f t="shared" ref="GF267" si="13400">IF($BS267&lt;&gt;"NG",$GG267,0)</f>
        <v>0</v>
      </c>
      <c r="GG267" s="294" t="e">
        <f>VLOOKUP($D267,リスト!$D:$S,15,FALSE)</f>
        <v>#N/A</v>
      </c>
      <c r="GH267" s="2" t="e">
        <f>INDEX(リスト!$V:$V,MATCH(中日程計画表!$D267,リスト!$D:$D,0))</f>
        <v>#N/A</v>
      </c>
      <c r="GI267" s="2" t="e">
        <f>INDEX(リスト!$A:$A,MATCH(中日程計画表!$D267,リスト!$D:$D,0))</f>
        <v>#N/A</v>
      </c>
      <c r="GJ267" s="2" t="e">
        <f>INDEX(リスト!$U:$U,MATCH(中日程計画表!$D267,リスト!$D:$D,0))</f>
        <v>#N/A</v>
      </c>
      <c r="GK267" s="5" t="e">
        <f>INDEX(リスト!$W:$W,MATCH(中日程計画表!$D267,リスト!$D:$D,0))</f>
        <v>#N/A</v>
      </c>
      <c r="GL267" s="2" t="s">
        <v>200</v>
      </c>
      <c r="GM267" s="296">
        <f>D267</f>
        <v>0</v>
      </c>
      <c r="GN267" s="296">
        <f>E267</f>
        <v>0</v>
      </c>
      <c r="GU267" s="460" t="str">
        <f t="shared" ref="GU267" si="13401">AE267</f>
        <v>NG</v>
      </c>
      <c r="GV267" s="460">
        <f t="shared" ref="GV267" si="13402">EI267</f>
        <v>0</v>
      </c>
      <c r="GW267" s="460">
        <f t="shared" ref="GW267" si="13403">EI268</f>
        <v>0</v>
      </c>
      <c r="GX267" s="462">
        <f t="shared" ref="GX267" si="13404">EV267</f>
        <v>0</v>
      </c>
      <c r="GY267" s="460" t="str">
        <f t="shared" ref="GY267" si="13405">AI267</f>
        <v>NG</v>
      </c>
      <c r="GZ267" s="460">
        <f t="shared" ref="GZ267" si="13406">EJ267</f>
        <v>0</v>
      </c>
      <c r="HA267" s="460">
        <f t="shared" ref="HA267" si="13407">EJ268</f>
        <v>0</v>
      </c>
      <c r="HB267" s="462">
        <f t="shared" ref="HB267" si="13408">EW267</f>
        <v>0</v>
      </c>
      <c r="HC267" s="460" t="str">
        <f t="shared" ref="HC267" si="13409">AQ267</f>
        <v>NG</v>
      </c>
      <c r="HD267" s="460">
        <f t="shared" ref="HD267" si="13410">EK267</f>
        <v>0</v>
      </c>
      <c r="HE267" s="460">
        <f t="shared" ref="HE267" si="13411">EK268</f>
        <v>0</v>
      </c>
      <c r="HF267" s="462">
        <f t="shared" ref="HF267" si="13412">EX267</f>
        <v>0</v>
      </c>
      <c r="HG267" s="460" t="str">
        <f t="shared" ref="HG267" si="13413">AU267</f>
        <v>NG</v>
      </c>
      <c r="HH267" s="460">
        <f t="shared" ref="HH267" si="13414">EL267</f>
        <v>0</v>
      </c>
      <c r="HI267" s="460">
        <f t="shared" ref="HI267" si="13415">EL268</f>
        <v>0</v>
      </c>
      <c r="HJ267" s="462">
        <f t="shared" ref="HJ267" si="13416">EY267</f>
        <v>0</v>
      </c>
      <c r="HK267" s="460" t="str">
        <f t="shared" ref="HK267" si="13417">BC267</f>
        <v>NG</v>
      </c>
      <c r="HL267" s="460">
        <f t="shared" ref="HL267" si="13418">EM267</f>
        <v>0</v>
      </c>
      <c r="HM267" s="460">
        <f t="shared" ref="HM267" si="13419">EM268</f>
        <v>0</v>
      </c>
      <c r="HN267" s="462">
        <f t="shared" ref="HN267" si="13420">EZ267</f>
        <v>0</v>
      </c>
      <c r="HO267" s="460" t="str">
        <f t="shared" ref="HO267" si="13421">BG267</f>
        <v>NG</v>
      </c>
      <c r="HP267" s="460">
        <f t="shared" ref="HP267" si="13422">EN267</f>
        <v>0</v>
      </c>
      <c r="HQ267" s="460">
        <f t="shared" ref="HQ267" si="13423">EN268</f>
        <v>0</v>
      </c>
      <c r="HR267" s="462">
        <f t="shared" ref="HR267" si="13424">FA267</f>
        <v>0</v>
      </c>
      <c r="HS267" s="332"/>
    </row>
    <row r="268" spans="1:227" ht="12" customHeight="1">
      <c r="A268" s="489"/>
      <c r="B268" s="487"/>
      <c r="C268" s="475"/>
      <c r="D268" s="485"/>
      <c r="E268" s="483"/>
      <c r="F268" s="317"/>
      <c r="G268" s="317"/>
      <c r="H268" s="317"/>
      <c r="I268" s="317"/>
      <c r="J268" s="316"/>
      <c r="K268" s="481"/>
      <c r="L268" s="77"/>
      <c r="M268" s="77"/>
      <c r="N268" s="471"/>
      <c r="O268" s="475"/>
      <c r="P268" s="77"/>
      <c r="Q268" s="77"/>
      <c r="R268" s="471"/>
      <c r="S268" s="475"/>
      <c r="T268" s="77"/>
      <c r="U268" s="77"/>
      <c r="V268" s="471"/>
      <c r="W268" s="473"/>
      <c r="X268" s="77"/>
      <c r="Y268" s="77"/>
      <c r="Z268" s="471"/>
      <c r="AA268" s="477"/>
      <c r="AB268" s="80"/>
      <c r="AC268" s="80"/>
      <c r="AD268" s="471"/>
      <c r="AE268" s="473"/>
      <c r="AF268" s="77"/>
      <c r="AG268" s="77"/>
      <c r="AH268" s="471"/>
      <c r="AI268" s="473"/>
      <c r="AJ268" s="77"/>
      <c r="AK268" s="77"/>
      <c r="AL268" s="471"/>
      <c r="AM268" s="477"/>
      <c r="AN268" s="80"/>
      <c r="AO268" s="80"/>
      <c r="AP268" s="471"/>
      <c r="AQ268" s="473"/>
      <c r="AR268" s="77"/>
      <c r="AS268" s="77"/>
      <c r="AT268" s="471"/>
      <c r="AU268" s="473"/>
      <c r="AV268" s="77"/>
      <c r="AW268" s="77"/>
      <c r="AX268" s="471"/>
      <c r="AY268" s="477"/>
      <c r="AZ268" s="80"/>
      <c r="BA268" s="80"/>
      <c r="BB268" s="471"/>
      <c r="BC268" s="475"/>
      <c r="BD268" s="77"/>
      <c r="BE268" s="77"/>
      <c r="BF268" s="471"/>
      <c r="BG268" s="473"/>
      <c r="BH268" s="77"/>
      <c r="BI268" s="77"/>
      <c r="BJ268" s="471"/>
      <c r="BK268" s="477"/>
      <c r="BL268" s="80"/>
      <c r="BM268" s="80"/>
      <c r="BN268" s="471"/>
      <c r="BO268" s="475"/>
      <c r="BP268" s="77"/>
      <c r="BQ268" s="77"/>
      <c r="BR268" s="471"/>
      <c r="BS268" s="473"/>
      <c r="BT268" s="77"/>
      <c r="BU268" s="77"/>
      <c r="BV268" s="471"/>
      <c r="BW268" s="469"/>
      <c r="BX268" s="467"/>
      <c r="BY268" s="490"/>
      <c r="CA268" s="19">
        <f t="shared" ref="CA268" si="13425">IF(AND($N267=1,$M268&lt;&gt;$BZ$7),1,0)</f>
        <v>0</v>
      </c>
      <c r="CB268" s="19">
        <f t="shared" ref="CB268" si="13426">IF(AND($R267=1,$Q268&lt;&gt;$BZ$7),1,0)</f>
        <v>0</v>
      </c>
      <c r="CC268" s="19">
        <f t="shared" ref="CC268" si="13427">IF(AND($V267=1,$U268&lt;&gt;$BZ$7),1,0)</f>
        <v>0</v>
      </c>
      <c r="CD268" s="19">
        <f t="shared" ref="CD268" si="13428">IF(AND($Z267=1,$Y268&lt;&gt;$BZ$7),1,0)</f>
        <v>0</v>
      </c>
      <c r="CE268" s="19">
        <f t="shared" ref="CE268" si="13429">IF(AND($AH267=1,$AG268&lt;&gt;$BZ$7),1,0)</f>
        <v>0</v>
      </c>
      <c r="CF268" s="19">
        <f t="shared" ref="CF268" si="13430">IF(AND($AL267=1,$AK268&lt;&gt;$BZ$7),1,0)</f>
        <v>0</v>
      </c>
      <c r="CG268" s="19">
        <f t="shared" ref="CG268" si="13431">IF(AND($AT267=1,$AS268&lt;&gt;$BZ$7),1,0)</f>
        <v>0</v>
      </c>
      <c r="CH268" s="19">
        <f t="shared" ref="CH268" si="13432">IF(AND($AX267=1,$AW268&lt;&gt;$BZ$7),1,0)</f>
        <v>0</v>
      </c>
      <c r="CI268" s="19">
        <f t="shared" ref="CI268" si="13433">IF(AND($BF267=1,$BE268&lt;&gt;$BZ$7),1,0)</f>
        <v>0</v>
      </c>
      <c r="CJ268" s="19">
        <f t="shared" ref="CJ268" si="13434">IF(AND($BJ267=1,$BI268&lt;&gt;$BZ$7),1,0)</f>
        <v>0</v>
      </c>
      <c r="CK268" s="19">
        <f t="shared" ref="CK268" si="13435">IF(AND($BR267=1,$BQ268&lt;&gt;$BZ$7),1,0)</f>
        <v>0</v>
      </c>
      <c r="CL268" s="19">
        <f t="shared" ref="CL268" si="13436">IF(AND($BV267=1,$BU268&lt;&gt;$BZ$7),1,0)</f>
        <v>0</v>
      </c>
      <c r="CO268" s="19">
        <f>IF(AND($M268&lt;&gt;$CN$7,$M268&lt;=$CN$6),1,0)</f>
        <v>0</v>
      </c>
      <c r="CP268" s="19">
        <f>IF(AND($Q268&lt;&gt;$CN$7,$Q268&lt;=$CN$6),1,0)</f>
        <v>0</v>
      </c>
      <c r="CQ268" s="19">
        <f>IF(AND($U268&lt;&gt;$CN$7,$U268&lt;=$CN$6),1,0)</f>
        <v>0</v>
      </c>
      <c r="CR268" s="19">
        <f>IF(AND($Y268&lt;&gt;$CN$7,$Y268&lt;=$CN$6),1,0)</f>
        <v>0</v>
      </c>
      <c r="CS268" s="19">
        <f>IF(AND($AG268&lt;&gt;$CN$7,$AG268&lt;=$CN$6),1,0)</f>
        <v>0</v>
      </c>
      <c r="CT268" s="19">
        <f>IF(AND($AK268&lt;&gt;$CN$7,$AK268&lt;=$CN$6),1,0)</f>
        <v>0</v>
      </c>
      <c r="CU268" s="19">
        <f>IF(AND($AS268&lt;&gt;$CN$7,$AS268&lt;=$CN$6),1,0)</f>
        <v>0</v>
      </c>
      <c r="CV268" s="19">
        <f>IF(AND($AW268&lt;&gt;$CN$7,$AW268&lt;=$CN$6),1,0)</f>
        <v>0</v>
      </c>
      <c r="CW268" s="19">
        <f>IF(AND($BE268&lt;&gt;$CN$7,$BE268&lt;=$CN$6),1,0)</f>
        <v>0</v>
      </c>
      <c r="CX268" s="19">
        <f>IF(AND($BI268&lt;&gt;$CN$7,$BI268&lt;=$CN$6),1,0)</f>
        <v>0</v>
      </c>
      <c r="CY268" s="19">
        <f>IF(AND($BQ268&lt;&gt;$CN$7,$BQ268&lt;=$CN$6),1,0)</f>
        <v>0</v>
      </c>
      <c r="CZ268" s="19">
        <f>IF(AND($BU268&lt;&gt;$CN$7,$BU268&lt;=$CN$6),1,0)</f>
        <v>0</v>
      </c>
      <c r="DC268" s="19">
        <f>IF($N267=1,1,0)</f>
        <v>0</v>
      </c>
      <c r="DD268" s="19">
        <f>IF($R267=1,1,0)</f>
        <v>0</v>
      </c>
      <c r="DE268" s="19">
        <f>IF($V267=1,1,0)</f>
        <v>0</v>
      </c>
      <c r="DF268" s="19">
        <f>IF($Z267=1,1,0)</f>
        <v>0</v>
      </c>
      <c r="DG268" s="19">
        <f>IF($AH267=1,1,0)</f>
        <v>0</v>
      </c>
      <c r="DH268" s="19">
        <f>IF($AL267=1,1,0)</f>
        <v>0</v>
      </c>
      <c r="DI268" s="19">
        <f>IF($AT267=1,1,0)</f>
        <v>0</v>
      </c>
      <c r="DJ268" s="19">
        <f>IF($AX267=1,1,0)</f>
        <v>0</v>
      </c>
      <c r="DK268" s="19">
        <f>IF($BF267=1,1,0)</f>
        <v>0</v>
      </c>
      <c r="DL268" s="19">
        <f>IF($BJ267=1,1,0)</f>
        <v>0</v>
      </c>
      <c r="DM268" s="19">
        <f>IF($BR267=1,1,0)</f>
        <v>0</v>
      </c>
      <c r="DN268" s="19">
        <f>IF($BV267=1,1,0)</f>
        <v>0</v>
      </c>
      <c r="DQ268" s="19">
        <f t="shared" ref="DQ268" si="13437">IF($N267=1,1,0)</f>
        <v>0</v>
      </c>
      <c r="DR268" s="19">
        <f t="shared" ref="DR268" si="13438">IF($R267=1,1,0)</f>
        <v>0</v>
      </c>
      <c r="DS268" s="19">
        <f t="shared" ref="DS268" si="13439">IF($V267=1,1,0)</f>
        <v>0</v>
      </c>
      <c r="DT268" s="19">
        <f t="shared" ref="DT268" si="13440">IF($Z267=1,1,0)</f>
        <v>0</v>
      </c>
      <c r="DU268" s="19">
        <f t="shared" ref="DU268" si="13441">IF($AH267=1,1,0)</f>
        <v>0</v>
      </c>
      <c r="DV268" s="19">
        <f t="shared" ref="DV268" si="13442">IF($AL267=1,1,0)</f>
        <v>0</v>
      </c>
      <c r="DW268" s="19">
        <f t="shared" ref="DW268" si="13443">IF($AT267=1,1,0)</f>
        <v>0</v>
      </c>
      <c r="DX268" s="19">
        <f t="shared" ref="DX268" si="13444">IF($AX267=1,1,0)</f>
        <v>0</v>
      </c>
      <c r="DY268" s="19">
        <f t="shared" ref="DY268" si="13445">IF($BF267=1,1,0)</f>
        <v>0</v>
      </c>
      <c r="DZ268" s="19">
        <f t="shared" ref="DZ268" si="13446">IF($BJ267=1,1,0)</f>
        <v>0</v>
      </c>
      <c r="EA268" s="19">
        <f t="shared" ref="EA268" si="13447">IF($BR267=1,1,0)</f>
        <v>0</v>
      </c>
      <c r="EB268" s="19">
        <f t="shared" ref="EB268" si="13448">IF($BV267=1,1,0)</f>
        <v>0</v>
      </c>
      <c r="EE268" s="329">
        <f>N267*$FU268*週間進捗報告書!$G$9</f>
        <v>0</v>
      </c>
      <c r="EF268" s="329">
        <f>R267*$FV268*週間進捗報告書!$G$10</f>
        <v>0</v>
      </c>
      <c r="EG268" s="329">
        <f>V267*$FW268*週間進捗報告書!$G$11</f>
        <v>0</v>
      </c>
      <c r="EH268" s="329">
        <f>Z267*$FX268*週間進捗報告書!$G$12</f>
        <v>0</v>
      </c>
      <c r="EI268" s="329">
        <f>AH267*$FY268*週間進捗報告書!$G$13</f>
        <v>0</v>
      </c>
      <c r="EJ268" s="329">
        <f>AL267*$FZ268*週間進捗報告書!$G$14</f>
        <v>0</v>
      </c>
      <c r="EK268" s="329">
        <f>AT267*$GA268*週間進捗報告書!$G$15</f>
        <v>0</v>
      </c>
      <c r="EL268" s="329">
        <f>AX267*$GB268*週間進捗報告書!$G$16</f>
        <v>0</v>
      </c>
      <c r="EM268" s="329">
        <f>BF267*$GC268*週間進捗報告書!$G$17</f>
        <v>0</v>
      </c>
      <c r="EN268" s="329">
        <f>BJ267*$GD268*週間進捗報告書!$G$18</f>
        <v>0</v>
      </c>
      <c r="EO268" s="329">
        <f>BR267*$GE268*週間進捗報告書!$G$19</f>
        <v>0</v>
      </c>
      <c r="EP268" s="329">
        <f>BV267*$GF268*週間進捗報告書!$G$20</f>
        <v>0</v>
      </c>
      <c r="ER268" s="547"/>
      <c r="ES268" s="547"/>
      <c r="ET268" s="547"/>
      <c r="EU268" s="547"/>
      <c r="EV268" s="547"/>
      <c r="EW268" s="547"/>
      <c r="EX268" s="547"/>
      <c r="EY268" s="547"/>
      <c r="EZ268" s="547"/>
      <c r="FA268" s="547"/>
      <c r="FB268" s="547"/>
      <c r="FC268" s="547"/>
      <c r="FD268" s="547"/>
      <c r="FE268" s="332"/>
      <c r="FG268" s="19"/>
      <c r="FH268" s="19"/>
      <c r="FI268" s="19"/>
      <c r="FJ268" s="19"/>
      <c r="FK268" s="19"/>
      <c r="FL268" s="19"/>
      <c r="FM268" s="19"/>
      <c r="FN268" s="19"/>
      <c r="FO268" s="19"/>
      <c r="FP268" s="19"/>
      <c r="FQ268" s="19"/>
      <c r="FR268" s="19"/>
      <c r="FU268" s="295">
        <f t="shared" ref="FU268" si="13449">FU267</f>
        <v>0</v>
      </c>
      <c r="FV268" s="295">
        <f t="shared" ref="FV268" si="13450">FV267</f>
        <v>0</v>
      </c>
      <c r="FW268" s="295">
        <f t="shared" ref="FW268" si="13451">FW267</f>
        <v>0</v>
      </c>
      <c r="FX268" s="295">
        <f t="shared" ref="FX268" si="13452">FX267</f>
        <v>0</v>
      </c>
      <c r="FY268" s="295">
        <f t="shared" ref="FY268" si="13453">FY267</f>
        <v>0</v>
      </c>
      <c r="FZ268" s="295">
        <f t="shared" ref="FZ268" si="13454">FZ267</f>
        <v>0</v>
      </c>
      <c r="GA268" s="295">
        <f t="shared" ref="GA268" si="13455">GA267</f>
        <v>0</v>
      </c>
      <c r="GB268" s="295">
        <f t="shared" ref="GB268" si="13456">GB267</f>
        <v>0</v>
      </c>
      <c r="GC268" s="295">
        <f t="shared" ref="GC268" si="13457">GC267</f>
        <v>0</v>
      </c>
      <c r="GD268" s="295">
        <f t="shared" ref="GD268" si="13458">GD267</f>
        <v>0</v>
      </c>
      <c r="GE268" s="295">
        <f t="shared" ref="GE268" si="13459">GE267</f>
        <v>0</v>
      </c>
      <c r="GF268" s="295">
        <f t="shared" ref="GF268" si="13460">GF267</f>
        <v>0</v>
      </c>
      <c r="GG268" s="295" t="e">
        <f t="shared" ref="GG268" si="13461">GG267</f>
        <v>#N/A</v>
      </c>
      <c r="GH268" s="2" t="e">
        <f>INDEX(リスト!$V:$V,MATCH(中日程計画表!$D267,リスト!$D:$D,0))</f>
        <v>#N/A</v>
      </c>
      <c r="GI268" s="2" t="e">
        <f>INDEX(リスト!$A:$A,MATCH(中日程計画表!$D267,リスト!$D:$D,0))</f>
        <v>#N/A</v>
      </c>
      <c r="GJ268" s="2" t="e">
        <f>INDEX(リスト!$U:$U,MATCH(中日程計画表!$D267,リスト!$D:$D,0))</f>
        <v>#N/A</v>
      </c>
      <c r="GK268" s="5" t="e">
        <f>INDEX(リスト!$W:$W,MATCH(中日程計画表!$D267,リスト!$D:$D,0))</f>
        <v>#N/A</v>
      </c>
      <c r="GL268" s="2" t="s">
        <v>201</v>
      </c>
      <c r="GM268" s="296">
        <f t="shared" ref="GM268" si="13462">GM267</f>
        <v>0</v>
      </c>
      <c r="GN268" s="296">
        <f t="shared" ref="GN268" si="13463">GN267</f>
        <v>0</v>
      </c>
      <c r="GU268" s="461"/>
      <c r="GV268" s="460"/>
      <c r="GW268" s="460"/>
      <c r="GX268" s="461"/>
      <c r="GY268" s="461"/>
      <c r="GZ268" s="460"/>
      <c r="HA268" s="460"/>
      <c r="HB268" s="461"/>
      <c r="HC268" s="461"/>
      <c r="HD268" s="460"/>
      <c r="HE268" s="460"/>
      <c r="HF268" s="461"/>
      <c r="HG268" s="461"/>
      <c r="HH268" s="460"/>
      <c r="HI268" s="460"/>
      <c r="HJ268" s="461"/>
      <c r="HK268" s="461"/>
      <c r="HL268" s="460"/>
      <c r="HM268" s="460"/>
      <c r="HN268" s="461"/>
      <c r="HO268" s="461"/>
      <c r="HP268" s="460"/>
      <c r="HQ268" s="460"/>
      <c r="HR268" s="461"/>
      <c r="HS268" s="4"/>
    </row>
    <row r="269" spans="1:227" ht="12" customHeight="1">
      <c r="A269" s="488" t="str">
        <f t="shared" ref="A269" ca="1" si="13464">INDIRECT("リスト!A"&amp;B269+6)</f>
        <v/>
      </c>
      <c r="B269" s="486">
        <f t="shared" ref="B269" si="13465">ROUNDDOWN((ROW()-6)/2,0)+1</f>
        <v>132</v>
      </c>
      <c r="C269" s="474" t="str">
        <f>機能グループ名</f>
        <v/>
      </c>
      <c r="D269" s="484">
        <f>機能ID</f>
        <v>0</v>
      </c>
      <c r="E269" s="482">
        <f>機能名</f>
        <v>0</v>
      </c>
      <c r="F269" s="315"/>
      <c r="G269" s="315"/>
      <c r="H269" s="315"/>
      <c r="I269" s="315"/>
      <c r="J269" s="316"/>
      <c r="K269" s="480" t="str">
        <f>担当者_SR</f>
        <v>NG</v>
      </c>
      <c r="L269" s="76"/>
      <c r="M269" s="76"/>
      <c r="N269" s="470"/>
      <c r="O269" s="474" t="str">
        <f>担当者_SRR</f>
        <v>NG</v>
      </c>
      <c r="P269" s="76"/>
      <c r="Q269" s="76"/>
      <c r="R269" s="470"/>
      <c r="S269" s="474" t="str">
        <f>担当者_DS</f>
        <v>NG</v>
      </c>
      <c r="T269" s="76"/>
      <c r="U269" s="76"/>
      <c r="V269" s="470"/>
      <c r="W269" s="472" t="str">
        <f>担当者_DSR</f>
        <v>NG</v>
      </c>
      <c r="X269" s="76"/>
      <c r="Y269" s="76"/>
      <c r="Z269" s="470"/>
      <c r="AA269" s="476"/>
      <c r="AB269" s="79"/>
      <c r="AC269" s="79"/>
      <c r="AD269" s="470">
        <f>IF(AC270 &lt;&gt; "",1,0)</f>
        <v>0</v>
      </c>
      <c r="AE269" s="472" t="str">
        <f>担当者_CD</f>
        <v>NG</v>
      </c>
      <c r="AF269" s="76"/>
      <c r="AG269" s="76"/>
      <c r="AH269" s="470"/>
      <c r="AI269" s="472" t="str">
        <f>担当者_DD</f>
        <v>NG</v>
      </c>
      <c r="AJ269" s="76"/>
      <c r="AK269" s="76"/>
      <c r="AL269" s="470"/>
      <c r="AM269" s="476"/>
      <c r="AN269" s="79"/>
      <c r="AO269" s="79"/>
      <c r="AP269" s="470">
        <f>IF(AO270 &lt;&gt; "",1,0)</f>
        <v>0</v>
      </c>
      <c r="AQ269" s="472" t="str">
        <f>担当者_MCL</f>
        <v>NG</v>
      </c>
      <c r="AR269" s="76"/>
      <c r="AS269" s="76"/>
      <c r="AT269" s="470"/>
      <c r="AU269" s="472" t="str">
        <f>担当者_MCLR</f>
        <v>NG</v>
      </c>
      <c r="AV269" s="76"/>
      <c r="AW269" s="76"/>
      <c r="AX269" s="470"/>
      <c r="AY269" s="476"/>
      <c r="AZ269" s="79"/>
      <c r="BA269" s="79"/>
      <c r="BB269" s="470">
        <f>IF(BA270 &lt;&gt; "",1,0)</f>
        <v>0</v>
      </c>
      <c r="BC269" s="474" t="str">
        <f>担当者_MT</f>
        <v>NG</v>
      </c>
      <c r="BD269" s="76"/>
      <c r="BE269" s="76"/>
      <c r="BF269" s="470"/>
      <c r="BG269" s="472" t="str">
        <f>担当者_M検</f>
        <v>NG</v>
      </c>
      <c r="BH269" s="76"/>
      <c r="BI269" s="76"/>
      <c r="BJ269" s="470"/>
      <c r="BK269" s="476"/>
      <c r="BL269" s="79"/>
      <c r="BM269" s="79"/>
      <c r="BN269" s="470">
        <v>0</v>
      </c>
      <c r="BO269" s="474" t="str">
        <f>担当者_モテ</f>
        <v>NG</v>
      </c>
      <c r="BP269" s="76"/>
      <c r="BQ269" s="76"/>
      <c r="BR269" s="470"/>
      <c r="BS269" s="472" t="str">
        <f>担当者_モテR</f>
        <v>NG</v>
      </c>
      <c r="BT269" s="76"/>
      <c r="BU269" s="76"/>
      <c r="BV269" s="470"/>
      <c r="BW269" s="468">
        <f t="shared" ref="BW269" si="13466">IFERROR(SUM(IF(K269&lt;&gt;"NG",N269*K$1,0),IF(O269&lt;&gt;"NG",R269*O$1,0),IF(S269&lt;&gt;"NG",V269*S$1,0),IF(W269&lt;&gt;"NG",Z269*W$1,0),IF(AA269&lt;&gt;"NG",AD269*AA$1,0),IF(AE269&lt;&gt;"NG",AH269*AE$1,0),IF(AI269&lt;&gt;"NG",AL269*AI$1,0),IF(AM269&lt;&gt;"NG",AP269*AM$1,0),IF(AQ269&lt;&gt;"NG",AT269*AQ$1,0),IF(AU269&lt;&gt;"NG",AX269*AU$1,0),IF(AY269&lt;&gt;"NG",BB269*AY$1,0),IF(BC269&lt;&gt;"NG",BF269*BC$1,0),IF(BG269&lt;&gt;"NG",BJ269*BG$1,0),IF(BK269&lt;&gt;"NG",BN269*BK$1,0),IF(BO269&lt;&gt;"NG",BR269*BO$1,0),IF(BS269&lt;&gt;"NG",BV269*BS$1,0))/SUM(IF(K269&lt;&gt;"NG",K$1,0),IF(O269&lt;&gt;"NG",O$1,0),IF(S269&lt;&gt;"NG",S$1,0),IF(W269&lt;&gt;"NG",W$1,0),IF(AA269&lt;&gt;"NG",AA$1,0),IF(AE269&lt;&gt;"NG",AE$1,0),IF(AI269&lt;&gt;"NG",AI$1,0),IF(AM269&lt;&gt;"NG",AM$1,0),IF(AQ269&lt;&gt;"NG",AQ$1,0),IF(AU269&lt;&gt;"NG",AU$1,0),IF(AY269&lt;&gt;"NG",AY$1,0),IF(BC269&lt;&gt;"NG",BC$1,0),IF(BG269&lt;&gt;"NG",BG$1,0),IF(BK269&lt;&gt;"NG",BK$1,0),IF(BO269&lt;&gt;"NG",BO$1,0),IF(BS269&lt;&gt;"NG",BS$1,0)),0)</f>
        <v>0</v>
      </c>
      <c r="BX269" s="466"/>
      <c r="BY269" s="490"/>
      <c r="BZ269" s="5"/>
      <c r="CA269" s="32">
        <f t="shared" ref="CA269" si="13467">IF(AND($M269&lt;&gt;$BZ$5,$M269&lt;=$BZ$6,$M269&lt;&gt;$BZ$7),1,0)</f>
        <v>0</v>
      </c>
      <c r="CB269" s="32">
        <f t="shared" ref="CB269" si="13468">IF(AND($Q269&lt;&gt;$BZ$5,$Q269&lt;=$BZ$6,$Q269&lt;&gt;$BZ$7),1,0)</f>
        <v>0</v>
      </c>
      <c r="CC269" s="32">
        <f t="shared" ref="CC269" si="13469">IF(AND($U269&lt;&gt;$BZ$5,$U269&lt;=$BZ$6,$U269&lt;&gt;$BZ$7),1,0)</f>
        <v>0</v>
      </c>
      <c r="CD269" s="32">
        <f t="shared" ref="CD269" si="13470">IF(AND($Y269&lt;&gt;$BZ$5,$Y269&lt;=$BZ$6,$Y269&lt;&gt;$BZ$7),1,0)</f>
        <v>0</v>
      </c>
      <c r="CE269" s="32">
        <f t="shared" ref="CE269" si="13471">IF(AND($AG269&lt;&gt;$BZ$5,$AG269&lt;=$BZ$6,$AG269&lt;&gt;$BZ$7),1,0)</f>
        <v>0</v>
      </c>
      <c r="CF269" s="32">
        <f t="shared" ref="CF269" si="13472">IF(AND($AK269&lt;&gt;$BZ$5,$AK269&lt;=$BZ$6,$AK269&lt;&gt;$BZ$7),1,0)</f>
        <v>0</v>
      </c>
      <c r="CG269" s="32">
        <f t="shared" ref="CG269" si="13473">IF(AND($AS269&lt;&gt;$BZ$5,$AS269&lt;=$BZ$6,$AS269&lt;&gt;$BZ$7),1,0)</f>
        <v>0</v>
      </c>
      <c r="CH269" s="32">
        <f t="shared" ref="CH269" si="13474">IF(AND($AW269&lt;&gt;$BZ$5,$AW269&lt;=$BZ$6,$AW269&lt;&gt;$BZ$7),1,0)</f>
        <v>0</v>
      </c>
      <c r="CI269" s="32">
        <f t="shared" ref="CI269" si="13475">IF(AND($BE269&lt;&gt;$BZ$5,$BE269&lt;=$BZ$6,$BE269&lt;&gt;$BZ$7),1,0)</f>
        <v>0</v>
      </c>
      <c r="CJ269" s="32">
        <f t="shared" ref="CJ269" si="13476">IF(AND($BI269&lt;&gt;$BZ$5,$BI269&lt;=$BZ$6,$BI269&lt;&gt;$BZ$7),1,0)</f>
        <v>0</v>
      </c>
      <c r="CK269" s="32">
        <f t="shared" ref="CK269" si="13477">IF(AND($BQ269&lt;&gt;$BZ$5,$BQ269&lt;=$BZ$6,$BQ269&lt;&gt;$BZ$7),1,0)</f>
        <v>0</v>
      </c>
      <c r="CL269" s="32">
        <f t="shared" ref="CL269" si="13478">IF(AND($BU269&lt;&gt;$BZ$5,$BU269&lt;=$BZ$6,$BU269&lt;&gt;$BZ$7),1,0)</f>
        <v>0</v>
      </c>
      <c r="CO269" s="32">
        <f>IF(AND($M269&lt;&gt;$CN$5,$M269&lt;=$CN$6,$M269&lt;&gt;$CN$7),1,0)</f>
        <v>0</v>
      </c>
      <c r="CP269" s="32">
        <f>IF(AND($Q269&lt;&gt;$CN$5,$Q269&lt;=$CN$6,$Q269&lt;&gt;$CN$7),1,0)</f>
        <v>0</v>
      </c>
      <c r="CQ269" s="32">
        <f>IF(AND($U269&lt;&gt;$CN$5,$U269&lt;=$CN$6,$U269&lt;&gt;$CN$7),1,0)</f>
        <v>0</v>
      </c>
      <c r="CR269" s="32">
        <f>IF(AND($Y269&lt;&gt;$CN$5,$Y269&lt;=$CN$6,$Y269&lt;&gt;$CN$7),1,0)</f>
        <v>0</v>
      </c>
      <c r="CS269" s="32">
        <f>IF(AND($AG269&lt;&gt;$CN$5,$AG269&lt;=$CN$6,$AG269&lt;&gt;$CN$7),1,0)</f>
        <v>0</v>
      </c>
      <c r="CT269" s="32">
        <f>IF(AND($AK269&lt;&gt;$CN$5,$AK269&lt;=$CN$6,$AK269&lt;&gt;$CN$7),1,0)</f>
        <v>0</v>
      </c>
      <c r="CU269" s="32">
        <f>IF(AND($AS269&lt;&gt;$CN$5,$AS269&lt;=$CN$6,$AS269&lt;&gt;$CN$7),1,0)</f>
        <v>0</v>
      </c>
      <c r="CV269" s="32">
        <f>IF(AND($AW269&lt;&gt;$CN$5,$AW269&lt;=$CN$6,$AW269&lt;&gt;$CN$7),1,0)</f>
        <v>0</v>
      </c>
      <c r="CW269" s="32">
        <f>IF(AND($BE269&lt;&gt;$CN$5,$BE269&lt;=$CN$6,$BE269&lt;&gt;$CN$7),1,0)</f>
        <v>0</v>
      </c>
      <c r="CX269" s="32">
        <f>IF(AND($BI269&lt;&gt;$CN$5,$BI269&lt;=$CN$6,$BI269&lt;&gt;$CN$7),1,0)</f>
        <v>0</v>
      </c>
      <c r="CY269" s="32">
        <f>IF(AND($BQ269&lt;&gt;$CN$5,$BQ269&lt;=$CN$6,$BQ269&lt;&gt;$CN$7),1,0)</f>
        <v>0</v>
      </c>
      <c r="CZ269" s="32">
        <f>IF(AND($BU269&lt;&gt;$CN$5,$BU269&lt;=$CN$6,$BU269&lt;&gt;$CN$7),1,0)</f>
        <v>0</v>
      </c>
      <c r="DC269" s="32">
        <f>IF(AND($M269&lt;&gt;$DB$5,$M269&lt;=$DB$6,$M269&lt;&gt;$CN$7),1,0)</f>
        <v>0</v>
      </c>
      <c r="DD269" s="32">
        <f>IF(AND($Q269&lt;&gt;$DB$5,$Q269&lt;=$DB$6,$Q269&lt;&gt;$CN$7),1,0)</f>
        <v>0</v>
      </c>
      <c r="DE269" s="32">
        <f>IF(AND($U269&lt;&gt;$DB$5,$U269&lt;=$DB$6,$U269&lt;&gt;$CN$7),1,0)</f>
        <v>0</v>
      </c>
      <c r="DF269" s="32">
        <f>IF(AND($Y269&lt;&gt;$DB$5,$Y269&lt;=$DB$6,$Y269&lt;&gt;$CN$7),1,0)</f>
        <v>0</v>
      </c>
      <c r="DG269" s="32">
        <f>IF(AND($AG269&lt;&gt;$DB$5,$AG269&lt;=$DB$6,$AG269&lt;&gt;$CN$7),1,0)</f>
        <v>0</v>
      </c>
      <c r="DH269" s="32">
        <f>IF(AND($AK269&lt;&gt;$DB$5,$AK269&lt;=$DB$6,$AK269&lt;&gt;$CN$7),1,0)</f>
        <v>0</v>
      </c>
      <c r="DI269" s="32">
        <f>IF(AND($AS269&lt;&gt;$DB$5,$AS269&lt;=$DB$6,$AS269&lt;&gt;$CN$7),1,0)</f>
        <v>0</v>
      </c>
      <c r="DJ269" s="32">
        <f>IF(AND($AW269&lt;&gt;$DB$5,$AW269&lt;=$DB$6,$AW269&lt;&gt;$CN$7),1,0)</f>
        <v>0</v>
      </c>
      <c r="DK269" s="32">
        <f>IF(AND($BE269&lt;&gt;$DB$5,$BE269&lt;=$DB$6,$BE269&lt;&gt;$CN$7),1,0)</f>
        <v>0</v>
      </c>
      <c r="DL269" s="32">
        <f>IF(AND($BI269&lt;&gt;$DB$5,$BI269&lt;=$DB$6,$BI269&lt;&gt;$CN$7),1,0)</f>
        <v>0</v>
      </c>
      <c r="DM269" s="32">
        <f>IF(AND($BQ269&lt;&gt;$DB$5,$BQ269&lt;=$DB$6,$BQ269&lt;&gt;$CN$7),1,0)</f>
        <v>0</v>
      </c>
      <c r="DN269" s="32">
        <f>IF(AND($BU269&lt;&gt;$DB$5,$BU269&lt;=$DB$6,$BU269&lt;&gt;$CN$7),1,0)</f>
        <v>0</v>
      </c>
      <c r="DQ269" s="32">
        <f t="shared" ref="DQ269" si="13479">IF(AND($M269&lt;&gt;$DP$5,$M269&lt;=$DP$6,$M269&lt;&gt;$CN$7),1,0)</f>
        <v>0</v>
      </c>
      <c r="DR269" s="32">
        <f t="shared" ref="DR269" si="13480">IF(AND($Q269&lt;&gt;$DP$5,$Q269&lt;=$DP$6,$Q269&lt;&gt;$CN$7),1,0)</f>
        <v>0</v>
      </c>
      <c r="DS269" s="32">
        <f t="shared" ref="DS269" si="13481">IF(AND($U269&lt;&gt;$DP$5,$U269&lt;=$DP$6,$U269&lt;&gt;$CN$7),1,0)</f>
        <v>0</v>
      </c>
      <c r="DT269" s="32">
        <f t="shared" ref="DT269" si="13482">IF(AND($Y269&lt;&gt;$DP$5,$Y269&lt;=$DP$6,$Y269&lt;&gt;$CN$7),1,0)</f>
        <v>0</v>
      </c>
      <c r="DU269" s="32">
        <f t="shared" ref="DU269" si="13483">IF(AND($AG269&lt;&gt;$DP$5,$AG269&lt;=$DP$6,$AG269&lt;&gt;$CN$7),1,0)</f>
        <v>0</v>
      </c>
      <c r="DV269" s="32">
        <f t="shared" ref="DV269" si="13484">IF(AND($AK269&lt;&gt;$DP$5,$AK269&lt;=$DP$6,$AK269&lt;&gt;$CN$7),1,0)</f>
        <v>0</v>
      </c>
      <c r="DW269" s="32">
        <f t="shared" ref="DW269" si="13485">IF(AND($AS269&lt;&gt;$DP$5,$AS269&lt;=$DP$6,$AS269&lt;&gt;$CN$7),1,0)</f>
        <v>0</v>
      </c>
      <c r="DX269" s="32">
        <f t="shared" ref="DX269" si="13486">IF(AND($AW269&lt;&gt;$DP$5,$AW269&lt;=$DP$6,$AW269&lt;&gt;$CN$7),1,0)</f>
        <v>0</v>
      </c>
      <c r="DY269" s="32">
        <f t="shared" ref="DY269" si="13487">IF(AND($BE269&lt;&gt;$DP$5,$BE269&lt;=$DP$6,$BE269&lt;&gt;$CN$7),1,0)</f>
        <v>0</v>
      </c>
      <c r="DZ269" s="32">
        <f t="shared" ref="DZ269" si="13488">IF(AND($BI269&lt;&gt;$DP$5,$BI269&lt;=$DP$6,$BI269&lt;&gt;$CN$7),1,0)</f>
        <v>0</v>
      </c>
      <c r="EA269" s="32">
        <f t="shared" ref="EA269" si="13489">IF(AND($BQ269&lt;&gt;$DP$5,$BQ269&lt;=$DP$6,$BQ269&lt;&gt;$CN$7),1,0)</f>
        <v>0</v>
      </c>
      <c r="EB269" s="32">
        <f t="shared" ref="EB269" si="13490">IF(AND($BU269&lt;&gt;$DP$5,$BU269&lt;=$DP$6,$BU269&lt;&gt;$CN$7),1,0)</f>
        <v>0</v>
      </c>
      <c r="EE269" s="328">
        <f>IF(M269&lt;&gt;"",IF(M269&lt;=$ED$6,1,IF(L269&gt;$ED$6,0,NETWORKDAYS(L269,$ED$6,祭日リスト)/NETWORKDAYS(L269,M269,祭日リスト)))*$GG269*週間進捗報告書!$G$9,0)</f>
        <v>0</v>
      </c>
      <c r="EF269" s="328">
        <f>IF(Q269&lt;&gt;"",IF(Q269&lt;=$ED$6,1,IF(P269&gt;$ED$6,0,NETWORKDAYS(P269,$ED$6,祭日リスト)/NETWORKDAYS(P269,Q269,祭日リスト)))*$GG269*週間進捗報告書!$G$10,0)</f>
        <v>0</v>
      </c>
      <c r="EG269" s="328">
        <f>IF(U269&lt;&gt;"",IF(U269&lt;=$ED$6,1,IF(T269&gt;$ED$6,0,NETWORKDAYS(T269,$ED$6,祭日リスト)/NETWORKDAYS(T269,U269,祭日リスト)))*$GG269*週間進捗報告書!$G$11,0)</f>
        <v>0</v>
      </c>
      <c r="EH269" s="328">
        <f>IF(Y269&lt;&gt;"",IF(Y269&lt;=$ED$6,1,IF(X269&gt;$ED$6,0,NETWORKDAYS(X269,$ED$6,祭日リスト)/NETWORKDAYS(X269,Y269,祭日リスト)))*$GG269*週間進捗報告書!$G$12,0)</f>
        <v>0</v>
      </c>
      <c r="EI269" s="328">
        <f>IF(AG269&lt;&gt;"",IF(AG269&lt;=$ED$6,1,IF(AF269&gt;$ED$6,0,NETWORKDAYS(AF269,$ED$6,祭日リスト)/NETWORKDAYS(AF269,AG269,祭日リスト)))*$GG269*週間進捗報告書!$G$13,0)</f>
        <v>0</v>
      </c>
      <c r="EJ269" s="328">
        <f>IF(AK269&lt;&gt;"",IF(AK269&lt;=$ED$6,1,IF(AJ269&gt;$ED$6,0,NETWORKDAYS(AJ269,$ED$6,祭日リスト)/NETWORKDAYS(AJ269,AK269,祭日リスト)))*$GG269*週間進捗報告書!$G$14,0)</f>
        <v>0</v>
      </c>
      <c r="EK269" s="328">
        <f>IF(AS269&lt;&gt;"",IF(AS269&lt;=$ED$6,1,IF(AR269&gt;$ED$6,0,NETWORKDAYS(AR269,$ED$6,祭日リスト)/NETWORKDAYS(AR269,AS269,祭日リスト)))*$GG269*週間進捗報告書!$G$15,0)</f>
        <v>0</v>
      </c>
      <c r="EL269" s="328">
        <f>IF(AW269&lt;&gt;"",IF(AW269&lt;=$ED$6,1,IF(AV269&gt;$ED$6,0,NETWORKDAYS(AV269,$ED$6,祭日リスト)/NETWORKDAYS(AV269,AW269,祭日リスト)))*$GG269*週間進捗報告書!$G$16,0)</f>
        <v>0</v>
      </c>
      <c r="EM269" s="328">
        <f>IF(BE269&lt;&gt;"",IF(BE269&lt;=$ED$6,1,IF(BD269&gt;$ED$6,0,NETWORKDAYS(BD269,$ED$6,祭日リスト)/NETWORKDAYS(BD269,BE269,祭日リスト)))*$GG269*週間進捗報告書!$G$17,0)</f>
        <v>0</v>
      </c>
      <c r="EN269" s="328">
        <f>IF(BI269&lt;&gt;"",IF(BI269&lt;=$ED$6,1,IF(BH269&gt;$ED$6,0,NETWORKDAYS(BH269,$ED$6,祭日リスト)/NETWORKDAYS(BH269,BI269,祭日リスト)))*$GG269*週間進捗報告書!$G$18,0)</f>
        <v>0</v>
      </c>
      <c r="EO269" s="328">
        <f>IF(BQ269&lt;&gt;"",IF(BQ269&lt;=$ED$6,1,IF(BP269&gt;$ED$6,0,NETWORKDAYS(BP269,$ED$6,祭日リスト)/NETWORKDAYS(BP269,BQ269,祭日リスト)))*$GG269*週間進捗報告書!$G$19,0)</f>
        <v>0</v>
      </c>
      <c r="EP269" s="328">
        <f>IF(BU269&lt;&gt;"",IF(BU269&lt;=$ED$6,1,IF(BT269&gt;$ED$6,0,NETWORKDAYS(BT269,$ED$6,祭日リスト)/NETWORKDAYS(BT269,BU269,祭日リスト)))*$GG269*週間進捗報告書!$G$20,0)</f>
        <v>0</v>
      </c>
      <c r="ER269" s="547">
        <f t="shared" ref="ER269:FC269" si="13491">EE269-EE270</f>
        <v>0</v>
      </c>
      <c r="ES269" s="547">
        <f t="shared" si="13491"/>
        <v>0</v>
      </c>
      <c r="ET269" s="547">
        <f t="shared" si="13491"/>
        <v>0</v>
      </c>
      <c r="EU269" s="547">
        <f t="shared" si="13491"/>
        <v>0</v>
      </c>
      <c r="EV269" s="547">
        <f t="shared" si="13491"/>
        <v>0</v>
      </c>
      <c r="EW269" s="547">
        <f t="shared" si="13491"/>
        <v>0</v>
      </c>
      <c r="EX269" s="547">
        <f t="shared" si="13491"/>
        <v>0</v>
      </c>
      <c r="EY269" s="547">
        <f t="shared" si="13491"/>
        <v>0</v>
      </c>
      <c r="EZ269" s="547">
        <f t="shared" si="13491"/>
        <v>0</v>
      </c>
      <c r="FA269" s="547">
        <f t="shared" si="13491"/>
        <v>0</v>
      </c>
      <c r="FB269" s="547">
        <f t="shared" si="13491"/>
        <v>0</v>
      </c>
      <c r="FC269" s="547">
        <f t="shared" si="13491"/>
        <v>0</v>
      </c>
      <c r="FD269" s="547">
        <f t="shared" ref="FD269" si="13492">SUM(ER269:FC270)</f>
        <v>0</v>
      </c>
      <c r="FE269" s="333"/>
      <c r="FG269" s="32">
        <f>IF(AND($M269&lt;&gt;$FF$7),1,0)</f>
        <v>0</v>
      </c>
      <c r="FH269" s="32">
        <f>IF(AND($Q269&lt;&gt;$FF$7),1,0)</f>
        <v>0</v>
      </c>
      <c r="FI269" s="32">
        <f>IF(AND($U269&lt;&gt;$FF$7),1,0)</f>
        <v>0</v>
      </c>
      <c r="FJ269" s="32">
        <f>IF(AND($Y269&lt;&gt;$FF$7),1,0)</f>
        <v>0</v>
      </c>
      <c r="FK269" s="32">
        <f>IF(AND($AG269&lt;&gt;$FF$7),1,0)</f>
        <v>0</v>
      </c>
      <c r="FL269" s="32">
        <f>IF(AND($AK269&lt;&gt;$FF$7),1,0)</f>
        <v>0</v>
      </c>
      <c r="FM269" s="32">
        <f>IF(AND($AS269&lt;&gt;$FF$7),1,0)</f>
        <v>0</v>
      </c>
      <c r="FN269" s="32">
        <f>IF(AND($AW269&lt;&gt;$FF$7),1,0)</f>
        <v>0</v>
      </c>
      <c r="FO269" s="32">
        <f>IF(AND($BE269&lt;&gt;$FF$7),1,0)</f>
        <v>0</v>
      </c>
      <c r="FP269" s="32">
        <f>IF(AND($BI269&lt;&gt;$FF$7),1,0)</f>
        <v>0</v>
      </c>
      <c r="FQ269" s="32">
        <f>IF(AND($BQ269&lt;&gt;$FF$7),1,0)</f>
        <v>0</v>
      </c>
      <c r="FR269" s="32">
        <f>IF(AND($BU269&lt;&gt;$FF$7),1,0)</f>
        <v>0</v>
      </c>
      <c r="FU269" s="294">
        <f t="shared" ref="FU269" si="13493">IF($K269&lt;&gt;"NG",$GG269,0)</f>
        <v>0</v>
      </c>
      <c r="FV269" s="294">
        <f t="shared" ref="FV269" si="13494">IF($O269&lt;&gt;"NG",$GG269,0)</f>
        <v>0</v>
      </c>
      <c r="FW269" s="294">
        <f t="shared" ref="FW269" si="13495">IF($S269&lt;&gt;"NG",$GG269,0)</f>
        <v>0</v>
      </c>
      <c r="FX269" s="294">
        <f t="shared" ref="FX269" si="13496">IF($W269&lt;&gt;"NG",$GG269,0)</f>
        <v>0</v>
      </c>
      <c r="FY269" s="294">
        <f t="shared" ref="FY269" si="13497">IF($AE269&lt;&gt;"NG",$GG269,0)</f>
        <v>0</v>
      </c>
      <c r="FZ269" s="294">
        <f t="shared" ref="FZ269" si="13498">IF($AI269&lt;&gt;"NG",$GG269,0)</f>
        <v>0</v>
      </c>
      <c r="GA269" s="294">
        <f t="shared" ref="GA269" si="13499">IF($AQ269&lt;&gt;"NG",$GG269,0)</f>
        <v>0</v>
      </c>
      <c r="GB269" s="294">
        <f t="shared" ref="GB269" si="13500">IF($AU269&lt;&gt;"NG",$GG269,0)</f>
        <v>0</v>
      </c>
      <c r="GC269" s="294">
        <f t="shared" ref="GC269" si="13501">IF($BC269&lt;&gt;"NG",$GG269,0)</f>
        <v>0</v>
      </c>
      <c r="GD269" s="294">
        <f t="shared" ref="GD269" si="13502">IF($BG269&lt;&gt;"NG",$GG269,0)</f>
        <v>0</v>
      </c>
      <c r="GE269" s="294">
        <f t="shared" ref="GE269" si="13503">IF($BO269&lt;&gt;"NG",$GG269,0)</f>
        <v>0</v>
      </c>
      <c r="GF269" s="294">
        <f t="shared" ref="GF269" si="13504">IF($BS269&lt;&gt;"NG",$GG269,0)</f>
        <v>0</v>
      </c>
      <c r="GG269" s="294" t="e">
        <f>VLOOKUP($D269,リスト!$D:$S,15,FALSE)</f>
        <v>#N/A</v>
      </c>
      <c r="GH269" s="2" t="e">
        <f>INDEX(リスト!$V:$V,MATCH(中日程計画表!$D269,リスト!$D:$D,0))</f>
        <v>#N/A</v>
      </c>
      <c r="GI269" s="2" t="e">
        <f>INDEX(リスト!$A:$A,MATCH(中日程計画表!$D269,リスト!$D:$D,0))</f>
        <v>#N/A</v>
      </c>
      <c r="GJ269" s="2" t="e">
        <f>INDEX(リスト!$U:$U,MATCH(中日程計画表!$D269,リスト!$D:$D,0))</f>
        <v>#N/A</v>
      </c>
      <c r="GK269" s="5" t="e">
        <f>INDEX(リスト!$W:$W,MATCH(中日程計画表!$D269,リスト!$D:$D,0))</f>
        <v>#N/A</v>
      </c>
      <c r="GL269" s="2" t="s">
        <v>200</v>
      </c>
      <c r="GM269" s="296">
        <f>D269</f>
        <v>0</v>
      </c>
      <c r="GN269" s="296">
        <f>E269</f>
        <v>0</v>
      </c>
      <c r="GU269" s="460" t="str">
        <f t="shared" ref="GU269" si="13505">AE269</f>
        <v>NG</v>
      </c>
      <c r="GV269" s="460">
        <f t="shared" ref="GV269" si="13506">EI269</f>
        <v>0</v>
      </c>
      <c r="GW269" s="460">
        <f t="shared" ref="GW269" si="13507">EI270</f>
        <v>0</v>
      </c>
      <c r="GX269" s="462">
        <f t="shared" ref="GX269" si="13508">EV269</f>
        <v>0</v>
      </c>
      <c r="GY269" s="460" t="str">
        <f t="shared" ref="GY269" si="13509">AI269</f>
        <v>NG</v>
      </c>
      <c r="GZ269" s="460">
        <f t="shared" ref="GZ269" si="13510">EJ269</f>
        <v>0</v>
      </c>
      <c r="HA269" s="460">
        <f t="shared" ref="HA269" si="13511">EJ270</f>
        <v>0</v>
      </c>
      <c r="HB269" s="462">
        <f t="shared" ref="HB269" si="13512">EW269</f>
        <v>0</v>
      </c>
      <c r="HC269" s="460" t="str">
        <f t="shared" ref="HC269" si="13513">AQ269</f>
        <v>NG</v>
      </c>
      <c r="HD269" s="460">
        <f t="shared" ref="HD269" si="13514">EK269</f>
        <v>0</v>
      </c>
      <c r="HE269" s="460">
        <f t="shared" ref="HE269" si="13515">EK270</f>
        <v>0</v>
      </c>
      <c r="HF269" s="462">
        <f t="shared" ref="HF269" si="13516">EX269</f>
        <v>0</v>
      </c>
      <c r="HG269" s="460" t="str">
        <f t="shared" ref="HG269" si="13517">AU269</f>
        <v>NG</v>
      </c>
      <c r="HH269" s="460">
        <f t="shared" ref="HH269" si="13518">EL269</f>
        <v>0</v>
      </c>
      <c r="HI269" s="460">
        <f t="shared" ref="HI269" si="13519">EL270</f>
        <v>0</v>
      </c>
      <c r="HJ269" s="462">
        <f t="shared" ref="HJ269" si="13520">EY269</f>
        <v>0</v>
      </c>
      <c r="HK269" s="460" t="str">
        <f t="shared" ref="HK269" si="13521">BC269</f>
        <v>NG</v>
      </c>
      <c r="HL269" s="460">
        <f t="shared" ref="HL269" si="13522">EM269</f>
        <v>0</v>
      </c>
      <c r="HM269" s="460">
        <f t="shared" ref="HM269" si="13523">EM270</f>
        <v>0</v>
      </c>
      <c r="HN269" s="462">
        <f t="shared" ref="HN269" si="13524">EZ269</f>
        <v>0</v>
      </c>
      <c r="HO269" s="460" t="str">
        <f t="shared" ref="HO269" si="13525">BG269</f>
        <v>NG</v>
      </c>
      <c r="HP269" s="460">
        <f t="shared" ref="HP269" si="13526">EN269</f>
        <v>0</v>
      </c>
      <c r="HQ269" s="460">
        <f t="shared" ref="HQ269" si="13527">EN270</f>
        <v>0</v>
      </c>
      <c r="HR269" s="462">
        <f t="shared" ref="HR269" si="13528">FA269</f>
        <v>0</v>
      </c>
      <c r="HS269" s="332"/>
    </row>
    <row r="270" spans="1:227" ht="12" customHeight="1">
      <c r="A270" s="489"/>
      <c r="B270" s="487"/>
      <c r="C270" s="475"/>
      <c r="D270" s="485"/>
      <c r="E270" s="483"/>
      <c r="F270" s="317"/>
      <c r="G270" s="317"/>
      <c r="H270" s="317"/>
      <c r="I270" s="317"/>
      <c r="J270" s="316"/>
      <c r="K270" s="481"/>
      <c r="L270" s="77"/>
      <c r="M270" s="77"/>
      <c r="N270" s="471"/>
      <c r="O270" s="475"/>
      <c r="P270" s="77"/>
      <c r="Q270" s="77"/>
      <c r="R270" s="471"/>
      <c r="S270" s="475"/>
      <c r="T270" s="77"/>
      <c r="U270" s="77"/>
      <c r="V270" s="471"/>
      <c r="W270" s="473"/>
      <c r="X270" s="77"/>
      <c r="Y270" s="77"/>
      <c r="Z270" s="471"/>
      <c r="AA270" s="477"/>
      <c r="AB270" s="80"/>
      <c r="AC270" s="80"/>
      <c r="AD270" s="471"/>
      <c r="AE270" s="473"/>
      <c r="AF270" s="77"/>
      <c r="AG270" s="77"/>
      <c r="AH270" s="471"/>
      <c r="AI270" s="473"/>
      <c r="AJ270" s="77"/>
      <c r="AK270" s="77"/>
      <c r="AL270" s="471"/>
      <c r="AM270" s="477"/>
      <c r="AN270" s="80"/>
      <c r="AO270" s="80"/>
      <c r="AP270" s="471"/>
      <c r="AQ270" s="473"/>
      <c r="AR270" s="77"/>
      <c r="AS270" s="77"/>
      <c r="AT270" s="471"/>
      <c r="AU270" s="473"/>
      <c r="AV270" s="77"/>
      <c r="AW270" s="77"/>
      <c r="AX270" s="471"/>
      <c r="AY270" s="477"/>
      <c r="AZ270" s="80"/>
      <c r="BA270" s="80"/>
      <c r="BB270" s="471"/>
      <c r="BC270" s="475"/>
      <c r="BD270" s="77"/>
      <c r="BE270" s="77"/>
      <c r="BF270" s="471"/>
      <c r="BG270" s="473"/>
      <c r="BH270" s="77"/>
      <c r="BI270" s="77"/>
      <c r="BJ270" s="471"/>
      <c r="BK270" s="477"/>
      <c r="BL270" s="80"/>
      <c r="BM270" s="80"/>
      <c r="BN270" s="471"/>
      <c r="BO270" s="475"/>
      <c r="BP270" s="77"/>
      <c r="BQ270" s="77"/>
      <c r="BR270" s="471"/>
      <c r="BS270" s="473"/>
      <c r="BT270" s="77"/>
      <c r="BU270" s="77"/>
      <c r="BV270" s="471"/>
      <c r="BW270" s="469"/>
      <c r="BX270" s="467"/>
      <c r="BY270" s="490"/>
      <c r="CA270" s="19">
        <f t="shared" ref="CA270" si="13529">IF(AND($N269=1,$M270&lt;&gt;$BZ$7),1,0)</f>
        <v>0</v>
      </c>
      <c r="CB270" s="19">
        <f t="shared" ref="CB270" si="13530">IF(AND($R269=1,$Q270&lt;&gt;$BZ$7),1,0)</f>
        <v>0</v>
      </c>
      <c r="CC270" s="19">
        <f t="shared" ref="CC270" si="13531">IF(AND($V269=1,$U270&lt;&gt;$BZ$7),1,0)</f>
        <v>0</v>
      </c>
      <c r="CD270" s="19">
        <f t="shared" ref="CD270" si="13532">IF(AND($Z269=1,$Y270&lt;&gt;$BZ$7),1,0)</f>
        <v>0</v>
      </c>
      <c r="CE270" s="19">
        <f t="shared" ref="CE270" si="13533">IF(AND($AH269=1,$AG270&lt;&gt;$BZ$7),1,0)</f>
        <v>0</v>
      </c>
      <c r="CF270" s="19">
        <f t="shared" ref="CF270" si="13534">IF(AND($AL269=1,$AK270&lt;&gt;$BZ$7),1,0)</f>
        <v>0</v>
      </c>
      <c r="CG270" s="19">
        <f t="shared" ref="CG270" si="13535">IF(AND($AT269=1,$AS270&lt;&gt;$BZ$7),1,0)</f>
        <v>0</v>
      </c>
      <c r="CH270" s="19">
        <f t="shared" ref="CH270" si="13536">IF(AND($AX269=1,$AW270&lt;&gt;$BZ$7),1,0)</f>
        <v>0</v>
      </c>
      <c r="CI270" s="19">
        <f t="shared" ref="CI270" si="13537">IF(AND($BF269=1,$BE270&lt;&gt;$BZ$7),1,0)</f>
        <v>0</v>
      </c>
      <c r="CJ270" s="19">
        <f t="shared" ref="CJ270" si="13538">IF(AND($BJ269=1,$BI270&lt;&gt;$BZ$7),1,0)</f>
        <v>0</v>
      </c>
      <c r="CK270" s="19">
        <f t="shared" ref="CK270" si="13539">IF(AND($BR269=1,$BQ270&lt;&gt;$BZ$7),1,0)</f>
        <v>0</v>
      </c>
      <c r="CL270" s="19">
        <f t="shared" ref="CL270" si="13540">IF(AND($BV269=1,$BU270&lt;&gt;$BZ$7),1,0)</f>
        <v>0</v>
      </c>
      <c r="CO270" s="19">
        <f>IF(AND($M270&lt;&gt;$CN$7,$M270&lt;=$CN$6),1,0)</f>
        <v>0</v>
      </c>
      <c r="CP270" s="19">
        <f>IF(AND($Q270&lt;&gt;$CN$7,$Q270&lt;=$CN$6),1,0)</f>
        <v>0</v>
      </c>
      <c r="CQ270" s="19">
        <f>IF(AND($U270&lt;&gt;$CN$7,$U270&lt;=$CN$6),1,0)</f>
        <v>0</v>
      </c>
      <c r="CR270" s="19">
        <f>IF(AND($Y270&lt;&gt;$CN$7,$Y270&lt;=$CN$6),1,0)</f>
        <v>0</v>
      </c>
      <c r="CS270" s="19">
        <f>IF(AND($AG270&lt;&gt;$CN$7,$AG270&lt;=$CN$6),1,0)</f>
        <v>0</v>
      </c>
      <c r="CT270" s="19">
        <f>IF(AND($AK270&lt;&gt;$CN$7,$AK270&lt;=$CN$6),1,0)</f>
        <v>0</v>
      </c>
      <c r="CU270" s="19">
        <f>IF(AND($AS270&lt;&gt;$CN$7,$AS270&lt;=$CN$6),1,0)</f>
        <v>0</v>
      </c>
      <c r="CV270" s="19">
        <f>IF(AND($AW270&lt;&gt;$CN$7,$AW270&lt;=$CN$6),1,0)</f>
        <v>0</v>
      </c>
      <c r="CW270" s="19">
        <f>IF(AND($BE270&lt;&gt;$CN$7,$BE270&lt;=$CN$6),1,0)</f>
        <v>0</v>
      </c>
      <c r="CX270" s="19">
        <f>IF(AND($BI270&lt;&gt;$CN$7,$BI270&lt;=$CN$6),1,0)</f>
        <v>0</v>
      </c>
      <c r="CY270" s="19">
        <f>IF(AND($BQ270&lt;&gt;$CN$7,$BQ270&lt;=$CN$6),1,0)</f>
        <v>0</v>
      </c>
      <c r="CZ270" s="19">
        <f>IF(AND($BU270&lt;&gt;$CN$7,$BU270&lt;=$CN$6),1,0)</f>
        <v>0</v>
      </c>
      <c r="DC270" s="19">
        <f>IF($N269=1,1,0)</f>
        <v>0</v>
      </c>
      <c r="DD270" s="19">
        <f>IF($R269=1,1,0)</f>
        <v>0</v>
      </c>
      <c r="DE270" s="19">
        <f>IF($V269=1,1,0)</f>
        <v>0</v>
      </c>
      <c r="DF270" s="19">
        <f>IF($Z269=1,1,0)</f>
        <v>0</v>
      </c>
      <c r="DG270" s="19">
        <f>IF($AH269=1,1,0)</f>
        <v>0</v>
      </c>
      <c r="DH270" s="19">
        <f>IF($AL269=1,1,0)</f>
        <v>0</v>
      </c>
      <c r="DI270" s="19">
        <f>IF($AT269=1,1,0)</f>
        <v>0</v>
      </c>
      <c r="DJ270" s="19">
        <f>IF($AX269=1,1,0)</f>
        <v>0</v>
      </c>
      <c r="DK270" s="19">
        <f>IF($BF269=1,1,0)</f>
        <v>0</v>
      </c>
      <c r="DL270" s="19">
        <f>IF($BJ269=1,1,0)</f>
        <v>0</v>
      </c>
      <c r="DM270" s="19">
        <f>IF($BR269=1,1,0)</f>
        <v>0</v>
      </c>
      <c r="DN270" s="19">
        <f>IF($BV269=1,1,0)</f>
        <v>0</v>
      </c>
      <c r="DQ270" s="19">
        <f t="shared" ref="DQ270" si="13541">IF($N269=1,1,0)</f>
        <v>0</v>
      </c>
      <c r="DR270" s="19">
        <f t="shared" ref="DR270" si="13542">IF($R269=1,1,0)</f>
        <v>0</v>
      </c>
      <c r="DS270" s="19">
        <f t="shared" ref="DS270" si="13543">IF($V269=1,1,0)</f>
        <v>0</v>
      </c>
      <c r="DT270" s="19">
        <f t="shared" ref="DT270" si="13544">IF($Z269=1,1,0)</f>
        <v>0</v>
      </c>
      <c r="DU270" s="19">
        <f t="shared" ref="DU270" si="13545">IF($AH269=1,1,0)</f>
        <v>0</v>
      </c>
      <c r="DV270" s="19">
        <f t="shared" ref="DV270" si="13546">IF($AL269=1,1,0)</f>
        <v>0</v>
      </c>
      <c r="DW270" s="19">
        <f t="shared" ref="DW270" si="13547">IF($AT269=1,1,0)</f>
        <v>0</v>
      </c>
      <c r="DX270" s="19">
        <f t="shared" ref="DX270" si="13548">IF($AX269=1,1,0)</f>
        <v>0</v>
      </c>
      <c r="DY270" s="19">
        <f t="shared" ref="DY270" si="13549">IF($BF269=1,1,0)</f>
        <v>0</v>
      </c>
      <c r="DZ270" s="19">
        <f t="shared" ref="DZ270" si="13550">IF($BJ269=1,1,0)</f>
        <v>0</v>
      </c>
      <c r="EA270" s="19">
        <f t="shared" ref="EA270" si="13551">IF($BR269=1,1,0)</f>
        <v>0</v>
      </c>
      <c r="EB270" s="19">
        <f t="shared" ref="EB270" si="13552">IF($BV269=1,1,0)</f>
        <v>0</v>
      </c>
      <c r="EE270" s="329">
        <f>N269*$FU270*週間進捗報告書!$G$9</f>
        <v>0</v>
      </c>
      <c r="EF270" s="329">
        <f>R269*$FV270*週間進捗報告書!$G$10</f>
        <v>0</v>
      </c>
      <c r="EG270" s="329">
        <f>V269*$FW270*週間進捗報告書!$G$11</f>
        <v>0</v>
      </c>
      <c r="EH270" s="329">
        <f>Z269*$FX270*週間進捗報告書!$G$12</f>
        <v>0</v>
      </c>
      <c r="EI270" s="329">
        <f>AH269*$FY270*週間進捗報告書!$G$13</f>
        <v>0</v>
      </c>
      <c r="EJ270" s="329">
        <f>AL269*$FZ270*週間進捗報告書!$G$14</f>
        <v>0</v>
      </c>
      <c r="EK270" s="329">
        <f>AT269*$GA270*週間進捗報告書!$G$15</f>
        <v>0</v>
      </c>
      <c r="EL270" s="329">
        <f>AX269*$GB270*週間進捗報告書!$G$16</f>
        <v>0</v>
      </c>
      <c r="EM270" s="329">
        <f>BF269*$GC270*週間進捗報告書!$G$17</f>
        <v>0</v>
      </c>
      <c r="EN270" s="329">
        <f>BJ269*$GD270*週間進捗報告書!$G$18</f>
        <v>0</v>
      </c>
      <c r="EO270" s="329">
        <f>BR269*$GE270*週間進捗報告書!$G$19</f>
        <v>0</v>
      </c>
      <c r="EP270" s="329">
        <f>BV269*$GF270*週間進捗報告書!$G$20</f>
        <v>0</v>
      </c>
      <c r="ER270" s="547"/>
      <c r="ES270" s="547"/>
      <c r="ET270" s="547"/>
      <c r="EU270" s="547"/>
      <c r="EV270" s="547"/>
      <c r="EW270" s="547"/>
      <c r="EX270" s="547"/>
      <c r="EY270" s="547"/>
      <c r="EZ270" s="547"/>
      <c r="FA270" s="547"/>
      <c r="FB270" s="547"/>
      <c r="FC270" s="547"/>
      <c r="FD270" s="547"/>
      <c r="FE270" s="332"/>
      <c r="FG270" s="19"/>
      <c r="FH270" s="19"/>
      <c r="FI270" s="19"/>
      <c r="FJ270" s="19"/>
      <c r="FK270" s="19"/>
      <c r="FL270" s="19"/>
      <c r="FM270" s="19"/>
      <c r="FN270" s="19"/>
      <c r="FO270" s="19"/>
      <c r="FP270" s="19"/>
      <c r="FQ270" s="19"/>
      <c r="FR270" s="19"/>
      <c r="FU270" s="295">
        <f t="shared" ref="FU270" si="13553">FU269</f>
        <v>0</v>
      </c>
      <c r="FV270" s="295">
        <f t="shared" ref="FV270" si="13554">FV269</f>
        <v>0</v>
      </c>
      <c r="FW270" s="295">
        <f t="shared" ref="FW270" si="13555">FW269</f>
        <v>0</v>
      </c>
      <c r="FX270" s="295">
        <f t="shared" ref="FX270" si="13556">FX269</f>
        <v>0</v>
      </c>
      <c r="FY270" s="295">
        <f t="shared" ref="FY270" si="13557">FY269</f>
        <v>0</v>
      </c>
      <c r="FZ270" s="295">
        <f t="shared" ref="FZ270" si="13558">FZ269</f>
        <v>0</v>
      </c>
      <c r="GA270" s="295">
        <f t="shared" ref="GA270" si="13559">GA269</f>
        <v>0</v>
      </c>
      <c r="GB270" s="295">
        <f t="shared" ref="GB270" si="13560">GB269</f>
        <v>0</v>
      </c>
      <c r="GC270" s="295">
        <f t="shared" ref="GC270" si="13561">GC269</f>
        <v>0</v>
      </c>
      <c r="GD270" s="295">
        <f t="shared" ref="GD270" si="13562">GD269</f>
        <v>0</v>
      </c>
      <c r="GE270" s="295">
        <f t="shared" ref="GE270" si="13563">GE269</f>
        <v>0</v>
      </c>
      <c r="GF270" s="295">
        <f t="shared" ref="GF270" si="13564">GF269</f>
        <v>0</v>
      </c>
      <c r="GG270" s="295" t="e">
        <f t="shared" ref="GG270" si="13565">GG269</f>
        <v>#N/A</v>
      </c>
      <c r="GH270" s="2" t="e">
        <f>INDEX(リスト!$V:$V,MATCH(中日程計画表!$D269,リスト!$D:$D,0))</f>
        <v>#N/A</v>
      </c>
      <c r="GI270" s="2" t="e">
        <f>INDEX(リスト!$A:$A,MATCH(中日程計画表!$D269,リスト!$D:$D,0))</f>
        <v>#N/A</v>
      </c>
      <c r="GJ270" s="2" t="e">
        <f>INDEX(リスト!$U:$U,MATCH(中日程計画表!$D269,リスト!$D:$D,0))</f>
        <v>#N/A</v>
      </c>
      <c r="GK270" s="5" t="e">
        <f>INDEX(リスト!$W:$W,MATCH(中日程計画表!$D269,リスト!$D:$D,0))</f>
        <v>#N/A</v>
      </c>
      <c r="GL270" s="2" t="s">
        <v>201</v>
      </c>
      <c r="GM270" s="296">
        <f t="shared" ref="GM270" si="13566">GM269</f>
        <v>0</v>
      </c>
      <c r="GN270" s="296">
        <f t="shared" ref="GN270" si="13567">GN269</f>
        <v>0</v>
      </c>
      <c r="GU270" s="461"/>
      <c r="GV270" s="460"/>
      <c r="GW270" s="460"/>
      <c r="GX270" s="461"/>
      <c r="GY270" s="461"/>
      <c r="GZ270" s="460"/>
      <c r="HA270" s="460"/>
      <c r="HB270" s="461"/>
      <c r="HC270" s="461"/>
      <c r="HD270" s="460"/>
      <c r="HE270" s="460"/>
      <c r="HF270" s="461"/>
      <c r="HG270" s="461"/>
      <c r="HH270" s="460"/>
      <c r="HI270" s="460"/>
      <c r="HJ270" s="461"/>
      <c r="HK270" s="461"/>
      <c r="HL270" s="460"/>
      <c r="HM270" s="460"/>
      <c r="HN270" s="461"/>
      <c r="HO270" s="461"/>
      <c r="HP270" s="460"/>
      <c r="HQ270" s="460"/>
      <c r="HR270" s="461"/>
      <c r="HS270" s="4"/>
    </row>
    <row r="271" spans="1:227" ht="12" customHeight="1">
      <c r="A271" s="488" t="str">
        <f t="shared" ref="A271" ca="1" si="13568">INDIRECT("リスト!A"&amp;B271+6)</f>
        <v/>
      </c>
      <c r="B271" s="486">
        <f t="shared" ref="B271" si="13569">ROUNDDOWN((ROW()-6)/2,0)+1</f>
        <v>133</v>
      </c>
      <c r="C271" s="474" t="str">
        <f>機能グループ名</f>
        <v/>
      </c>
      <c r="D271" s="484">
        <f>機能ID</f>
        <v>0</v>
      </c>
      <c r="E271" s="482">
        <f>機能名</f>
        <v>0</v>
      </c>
      <c r="F271" s="315"/>
      <c r="G271" s="315"/>
      <c r="H271" s="315"/>
      <c r="I271" s="315"/>
      <c r="J271" s="316"/>
      <c r="K271" s="480" t="str">
        <f>担当者_SR</f>
        <v>NG</v>
      </c>
      <c r="L271" s="76"/>
      <c r="M271" s="76"/>
      <c r="N271" s="470"/>
      <c r="O271" s="474" t="str">
        <f>担当者_SRR</f>
        <v>NG</v>
      </c>
      <c r="P271" s="76"/>
      <c r="Q271" s="76"/>
      <c r="R271" s="470"/>
      <c r="S271" s="474" t="str">
        <f>担当者_DS</f>
        <v>NG</v>
      </c>
      <c r="T271" s="76"/>
      <c r="U271" s="76"/>
      <c r="V271" s="470"/>
      <c r="W271" s="472" t="str">
        <f>担当者_DSR</f>
        <v>NG</v>
      </c>
      <c r="X271" s="76"/>
      <c r="Y271" s="76"/>
      <c r="Z271" s="470"/>
      <c r="AA271" s="476"/>
      <c r="AB271" s="79"/>
      <c r="AC271" s="79"/>
      <c r="AD271" s="470">
        <f>IF(AC272 &lt;&gt; "",1,0)</f>
        <v>0</v>
      </c>
      <c r="AE271" s="472" t="str">
        <f>担当者_CD</f>
        <v>NG</v>
      </c>
      <c r="AF271" s="76"/>
      <c r="AG271" s="76"/>
      <c r="AH271" s="470"/>
      <c r="AI271" s="472" t="str">
        <f>担当者_DD</f>
        <v>NG</v>
      </c>
      <c r="AJ271" s="76"/>
      <c r="AK271" s="76"/>
      <c r="AL271" s="470"/>
      <c r="AM271" s="476"/>
      <c r="AN271" s="79"/>
      <c r="AO271" s="79"/>
      <c r="AP271" s="470">
        <f>IF(AO272 &lt;&gt; "",1,0)</f>
        <v>0</v>
      </c>
      <c r="AQ271" s="472" t="str">
        <f>担当者_MCL</f>
        <v>NG</v>
      </c>
      <c r="AR271" s="76"/>
      <c r="AS271" s="76"/>
      <c r="AT271" s="470"/>
      <c r="AU271" s="472" t="str">
        <f>担当者_MCLR</f>
        <v>NG</v>
      </c>
      <c r="AV271" s="76"/>
      <c r="AW271" s="76"/>
      <c r="AX271" s="470"/>
      <c r="AY271" s="476"/>
      <c r="AZ271" s="79"/>
      <c r="BA271" s="79"/>
      <c r="BB271" s="470">
        <f>IF(BA272 &lt;&gt; "",1,0)</f>
        <v>0</v>
      </c>
      <c r="BC271" s="474" t="str">
        <f>担当者_MT</f>
        <v>NG</v>
      </c>
      <c r="BD271" s="76"/>
      <c r="BE271" s="76"/>
      <c r="BF271" s="470"/>
      <c r="BG271" s="472" t="str">
        <f>担当者_M検</f>
        <v>NG</v>
      </c>
      <c r="BH271" s="76"/>
      <c r="BI271" s="76"/>
      <c r="BJ271" s="470"/>
      <c r="BK271" s="476"/>
      <c r="BL271" s="79"/>
      <c r="BM271" s="79"/>
      <c r="BN271" s="470">
        <v>0</v>
      </c>
      <c r="BO271" s="474" t="str">
        <f>担当者_モテ</f>
        <v>NG</v>
      </c>
      <c r="BP271" s="76"/>
      <c r="BQ271" s="76"/>
      <c r="BR271" s="470"/>
      <c r="BS271" s="472" t="str">
        <f>担当者_モテR</f>
        <v>NG</v>
      </c>
      <c r="BT271" s="76"/>
      <c r="BU271" s="76"/>
      <c r="BV271" s="470"/>
      <c r="BW271" s="468">
        <f t="shared" ref="BW271" si="13570">IFERROR(SUM(IF(K271&lt;&gt;"NG",N271*K$1,0),IF(O271&lt;&gt;"NG",R271*O$1,0),IF(S271&lt;&gt;"NG",V271*S$1,0),IF(W271&lt;&gt;"NG",Z271*W$1,0),IF(AA271&lt;&gt;"NG",AD271*AA$1,0),IF(AE271&lt;&gt;"NG",AH271*AE$1,0),IF(AI271&lt;&gt;"NG",AL271*AI$1,0),IF(AM271&lt;&gt;"NG",AP271*AM$1,0),IF(AQ271&lt;&gt;"NG",AT271*AQ$1,0),IF(AU271&lt;&gt;"NG",AX271*AU$1,0),IF(AY271&lt;&gt;"NG",BB271*AY$1,0),IF(BC271&lt;&gt;"NG",BF271*BC$1,0),IF(BG271&lt;&gt;"NG",BJ271*BG$1,0),IF(BK271&lt;&gt;"NG",BN271*BK$1,0),IF(BO271&lt;&gt;"NG",BR271*BO$1,0),IF(BS271&lt;&gt;"NG",BV271*BS$1,0))/SUM(IF(K271&lt;&gt;"NG",K$1,0),IF(O271&lt;&gt;"NG",O$1,0),IF(S271&lt;&gt;"NG",S$1,0),IF(W271&lt;&gt;"NG",W$1,0),IF(AA271&lt;&gt;"NG",AA$1,0),IF(AE271&lt;&gt;"NG",AE$1,0),IF(AI271&lt;&gt;"NG",AI$1,0),IF(AM271&lt;&gt;"NG",AM$1,0),IF(AQ271&lt;&gt;"NG",AQ$1,0),IF(AU271&lt;&gt;"NG",AU$1,0),IF(AY271&lt;&gt;"NG",AY$1,0),IF(BC271&lt;&gt;"NG",BC$1,0),IF(BG271&lt;&gt;"NG",BG$1,0),IF(BK271&lt;&gt;"NG",BK$1,0),IF(BO271&lt;&gt;"NG",BO$1,0),IF(BS271&lt;&gt;"NG",BS$1,0)),0)</f>
        <v>0</v>
      </c>
      <c r="BX271" s="466"/>
      <c r="BY271" s="490"/>
      <c r="BZ271" s="5"/>
      <c r="CA271" s="32">
        <f t="shared" ref="CA271" si="13571">IF(AND($M271&lt;&gt;$BZ$5,$M271&lt;=$BZ$6,$M271&lt;&gt;$BZ$7),1,0)</f>
        <v>0</v>
      </c>
      <c r="CB271" s="32">
        <f t="shared" ref="CB271" si="13572">IF(AND($Q271&lt;&gt;$BZ$5,$Q271&lt;=$BZ$6,$Q271&lt;&gt;$BZ$7),1,0)</f>
        <v>0</v>
      </c>
      <c r="CC271" s="32">
        <f t="shared" ref="CC271" si="13573">IF(AND($U271&lt;&gt;$BZ$5,$U271&lt;=$BZ$6,$U271&lt;&gt;$BZ$7),1,0)</f>
        <v>0</v>
      </c>
      <c r="CD271" s="32">
        <f t="shared" ref="CD271" si="13574">IF(AND($Y271&lt;&gt;$BZ$5,$Y271&lt;=$BZ$6,$Y271&lt;&gt;$BZ$7),1,0)</f>
        <v>0</v>
      </c>
      <c r="CE271" s="32">
        <f t="shared" ref="CE271" si="13575">IF(AND($AG271&lt;&gt;$BZ$5,$AG271&lt;=$BZ$6,$AG271&lt;&gt;$BZ$7),1,0)</f>
        <v>0</v>
      </c>
      <c r="CF271" s="32">
        <f t="shared" ref="CF271" si="13576">IF(AND($AK271&lt;&gt;$BZ$5,$AK271&lt;=$BZ$6,$AK271&lt;&gt;$BZ$7),1,0)</f>
        <v>0</v>
      </c>
      <c r="CG271" s="32">
        <f t="shared" ref="CG271" si="13577">IF(AND($AS271&lt;&gt;$BZ$5,$AS271&lt;=$BZ$6,$AS271&lt;&gt;$BZ$7),1,0)</f>
        <v>0</v>
      </c>
      <c r="CH271" s="32">
        <f t="shared" ref="CH271" si="13578">IF(AND($AW271&lt;&gt;$BZ$5,$AW271&lt;=$BZ$6,$AW271&lt;&gt;$BZ$7),1,0)</f>
        <v>0</v>
      </c>
      <c r="CI271" s="32">
        <f t="shared" ref="CI271" si="13579">IF(AND($BE271&lt;&gt;$BZ$5,$BE271&lt;=$BZ$6,$BE271&lt;&gt;$BZ$7),1,0)</f>
        <v>0</v>
      </c>
      <c r="CJ271" s="32">
        <f t="shared" ref="CJ271" si="13580">IF(AND($BI271&lt;&gt;$BZ$5,$BI271&lt;=$BZ$6,$BI271&lt;&gt;$BZ$7),1,0)</f>
        <v>0</v>
      </c>
      <c r="CK271" s="32">
        <f t="shared" ref="CK271" si="13581">IF(AND($BQ271&lt;&gt;$BZ$5,$BQ271&lt;=$BZ$6,$BQ271&lt;&gt;$BZ$7),1,0)</f>
        <v>0</v>
      </c>
      <c r="CL271" s="32">
        <f t="shared" ref="CL271" si="13582">IF(AND($BU271&lt;&gt;$BZ$5,$BU271&lt;=$BZ$6,$BU271&lt;&gt;$BZ$7),1,0)</f>
        <v>0</v>
      </c>
      <c r="CO271" s="32">
        <f>IF(AND($M271&lt;&gt;$CN$5,$M271&lt;=$CN$6,$M271&lt;&gt;$CN$7),1,0)</f>
        <v>0</v>
      </c>
      <c r="CP271" s="32">
        <f>IF(AND($Q271&lt;&gt;$CN$5,$Q271&lt;=$CN$6,$Q271&lt;&gt;$CN$7),1,0)</f>
        <v>0</v>
      </c>
      <c r="CQ271" s="32">
        <f>IF(AND($U271&lt;&gt;$CN$5,$U271&lt;=$CN$6,$U271&lt;&gt;$CN$7),1,0)</f>
        <v>0</v>
      </c>
      <c r="CR271" s="32">
        <f>IF(AND($Y271&lt;&gt;$CN$5,$Y271&lt;=$CN$6,$Y271&lt;&gt;$CN$7),1,0)</f>
        <v>0</v>
      </c>
      <c r="CS271" s="32">
        <f>IF(AND($AG271&lt;&gt;$CN$5,$AG271&lt;=$CN$6,$AG271&lt;&gt;$CN$7),1,0)</f>
        <v>0</v>
      </c>
      <c r="CT271" s="32">
        <f>IF(AND($AK271&lt;&gt;$CN$5,$AK271&lt;=$CN$6,$AK271&lt;&gt;$CN$7),1,0)</f>
        <v>0</v>
      </c>
      <c r="CU271" s="32">
        <f>IF(AND($AS271&lt;&gt;$CN$5,$AS271&lt;=$CN$6,$AS271&lt;&gt;$CN$7),1,0)</f>
        <v>0</v>
      </c>
      <c r="CV271" s="32">
        <f>IF(AND($AW271&lt;&gt;$CN$5,$AW271&lt;=$CN$6,$AW271&lt;&gt;$CN$7),1,0)</f>
        <v>0</v>
      </c>
      <c r="CW271" s="32">
        <f>IF(AND($BE271&lt;&gt;$CN$5,$BE271&lt;=$CN$6,$BE271&lt;&gt;$CN$7),1,0)</f>
        <v>0</v>
      </c>
      <c r="CX271" s="32">
        <f>IF(AND($BI271&lt;&gt;$CN$5,$BI271&lt;=$CN$6,$BI271&lt;&gt;$CN$7),1,0)</f>
        <v>0</v>
      </c>
      <c r="CY271" s="32">
        <f>IF(AND($BQ271&lt;&gt;$CN$5,$BQ271&lt;=$CN$6,$BQ271&lt;&gt;$CN$7),1,0)</f>
        <v>0</v>
      </c>
      <c r="CZ271" s="32">
        <f>IF(AND($BU271&lt;&gt;$CN$5,$BU271&lt;=$CN$6,$BU271&lt;&gt;$CN$7),1,0)</f>
        <v>0</v>
      </c>
      <c r="DC271" s="32">
        <f>IF(AND($M271&lt;&gt;$DB$5,$M271&lt;=$DB$6,$M271&lt;&gt;$CN$7),1,0)</f>
        <v>0</v>
      </c>
      <c r="DD271" s="32">
        <f>IF(AND($Q271&lt;&gt;$DB$5,$Q271&lt;=$DB$6,$Q271&lt;&gt;$CN$7),1,0)</f>
        <v>0</v>
      </c>
      <c r="DE271" s="32">
        <f>IF(AND($U271&lt;&gt;$DB$5,$U271&lt;=$DB$6,$U271&lt;&gt;$CN$7),1,0)</f>
        <v>0</v>
      </c>
      <c r="DF271" s="32">
        <f>IF(AND($Y271&lt;&gt;$DB$5,$Y271&lt;=$DB$6,$Y271&lt;&gt;$CN$7),1,0)</f>
        <v>0</v>
      </c>
      <c r="DG271" s="32">
        <f>IF(AND($AG271&lt;&gt;$DB$5,$AG271&lt;=$DB$6,$AG271&lt;&gt;$CN$7),1,0)</f>
        <v>0</v>
      </c>
      <c r="DH271" s="32">
        <f>IF(AND($AK271&lt;&gt;$DB$5,$AK271&lt;=$DB$6,$AK271&lt;&gt;$CN$7),1,0)</f>
        <v>0</v>
      </c>
      <c r="DI271" s="32">
        <f>IF(AND($AS271&lt;&gt;$DB$5,$AS271&lt;=$DB$6,$AS271&lt;&gt;$CN$7),1,0)</f>
        <v>0</v>
      </c>
      <c r="DJ271" s="32">
        <f>IF(AND($AW271&lt;&gt;$DB$5,$AW271&lt;=$DB$6,$AW271&lt;&gt;$CN$7),1,0)</f>
        <v>0</v>
      </c>
      <c r="DK271" s="32">
        <f>IF(AND($BE271&lt;&gt;$DB$5,$BE271&lt;=$DB$6,$BE271&lt;&gt;$CN$7),1,0)</f>
        <v>0</v>
      </c>
      <c r="DL271" s="32">
        <f>IF(AND($BI271&lt;&gt;$DB$5,$BI271&lt;=$DB$6,$BI271&lt;&gt;$CN$7),1,0)</f>
        <v>0</v>
      </c>
      <c r="DM271" s="32">
        <f>IF(AND($BQ271&lt;&gt;$DB$5,$BQ271&lt;=$DB$6,$BQ271&lt;&gt;$CN$7),1,0)</f>
        <v>0</v>
      </c>
      <c r="DN271" s="32">
        <f>IF(AND($BU271&lt;&gt;$DB$5,$BU271&lt;=$DB$6,$BU271&lt;&gt;$CN$7),1,0)</f>
        <v>0</v>
      </c>
      <c r="DQ271" s="32">
        <f t="shared" ref="DQ271" si="13583">IF(AND($M271&lt;&gt;$DP$5,$M271&lt;=$DP$6,$M271&lt;&gt;$CN$7),1,0)</f>
        <v>0</v>
      </c>
      <c r="DR271" s="32">
        <f t="shared" ref="DR271" si="13584">IF(AND($Q271&lt;&gt;$DP$5,$Q271&lt;=$DP$6,$Q271&lt;&gt;$CN$7),1,0)</f>
        <v>0</v>
      </c>
      <c r="DS271" s="32">
        <f t="shared" ref="DS271" si="13585">IF(AND($U271&lt;&gt;$DP$5,$U271&lt;=$DP$6,$U271&lt;&gt;$CN$7),1,0)</f>
        <v>0</v>
      </c>
      <c r="DT271" s="32">
        <f t="shared" ref="DT271" si="13586">IF(AND($Y271&lt;&gt;$DP$5,$Y271&lt;=$DP$6,$Y271&lt;&gt;$CN$7),1,0)</f>
        <v>0</v>
      </c>
      <c r="DU271" s="32">
        <f t="shared" ref="DU271" si="13587">IF(AND($AG271&lt;&gt;$DP$5,$AG271&lt;=$DP$6,$AG271&lt;&gt;$CN$7),1,0)</f>
        <v>0</v>
      </c>
      <c r="DV271" s="32">
        <f t="shared" ref="DV271" si="13588">IF(AND($AK271&lt;&gt;$DP$5,$AK271&lt;=$DP$6,$AK271&lt;&gt;$CN$7),1,0)</f>
        <v>0</v>
      </c>
      <c r="DW271" s="32">
        <f t="shared" ref="DW271" si="13589">IF(AND($AS271&lt;&gt;$DP$5,$AS271&lt;=$DP$6,$AS271&lt;&gt;$CN$7),1,0)</f>
        <v>0</v>
      </c>
      <c r="DX271" s="32">
        <f t="shared" ref="DX271" si="13590">IF(AND($AW271&lt;&gt;$DP$5,$AW271&lt;=$DP$6,$AW271&lt;&gt;$CN$7),1,0)</f>
        <v>0</v>
      </c>
      <c r="DY271" s="32">
        <f t="shared" ref="DY271" si="13591">IF(AND($BE271&lt;&gt;$DP$5,$BE271&lt;=$DP$6,$BE271&lt;&gt;$CN$7),1,0)</f>
        <v>0</v>
      </c>
      <c r="DZ271" s="32">
        <f t="shared" ref="DZ271" si="13592">IF(AND($BI271&lt;&gt;$DP$5,$BI271&lt;=$DP$6,$BI271&lt;&gt;$CN$7),1,0)</f>
        <v>0</v>
      </c>
      <c r="EA271" s="32">
        <f t="shared" ref="EA271" si="13593">IF(AND($BQ271&lt;&gt;$DP$5,$BQ271&lt;=$DP$6,$BQ271&lt;&gt;$CN$7),1,0)</f>
        <v>0</v>
      </c>
      <c r="EB271" s="32">
        <f t="shared" ref="EB271" si="13594">IF(AND($BU271&lt;&gt;$DP$5,$BU271&lt;=$DP$6,$BU271&lt;&gt;$CN$7),1,0)</f>
        <v>0</v>
      </c>
      <c r="EE271" s="328">
        <f>IF(M271&lt;&gt;"",IF(M271&lt;=$ED$6,1,IF(L271&gt;$ED$6,0,NETWORKDAYS(L271,$ED$6,祭日リスト)/NETWORKDAYS(L271,M271,祭日リスト)))*$GG271*週間進捗報告書!$G$9,0)</f>
        <v>0</v>
      </c>
      <c r="EF271" s="328">
        <f>IF(Q271&lt;&gt;"",IF(Q271&lt;=$ED$6,1,IF(P271&gt;$ED$6,0,NETWORKDAYS(P271,$ED$6,祭日リスト)/NETWORKDAYS(P271,Q271,祭日リスト)))*$GG271*週間進捗報告書!$G$10,0)</f>
        <v>0</v>
      </c>
      <c r="EG271" s="328">
        <f>IF(U271&lt;&gt;"",IF(U271&lt;=$ED$6,1,IF(T271&gt;$ED$6,0,NETWORKDAYS(T271,$ED$6,祭日リスト)/NETWORKDAYS(T271,U271,祭日リスト)))*$GG271*週間進捗報告書!$G$11,0)</f>
        <v>0</v>
      </c>
      <c r="EH271" s="328">
        <f>IF(Y271&lt;&gt;"",IF(Y271&lt;=$ED$6,1,IF(X271&gt;$ED$6,0,NETWORKDAYS(X271,$ED$6,祭日リスト)/NETWORKDAYS(X271,Y271,祭日リスト)))*$GG271*週間進捗報告書!$G$12,0)</f>
        <v>0</v>
      </c>
      <c r="EI271" s="328">
        <f>IF(AG271&lt;&gt;"",IF(AG271&lt;=$ED$6,1,IF(AF271&gt;$ED$6,0,NETWORKDAYS(AF271,$ED$6,祭日リスト)/NETWORKDAYS(AF271,AG271,祭日リスト)))*$GG271*週間進捗報告書!$G$13,0)</f>
        <v>0</v>
      </c>
      <c r="EJ271" s="328">
        <f>IF(AK271&lt;&gt;"",IF(AK271&lt;=$ED$6,1,IF(AJ271&gt;$ED$6,0,NETWORKDAYS(AJ271,$ED$6,祭日リスト)/NETWORKDAYS(AJ271,AK271,祭日リスト)))*$GG271*週間進捗報告書!$G$14,0)</f>
        <v>0</v>
      </c>
      <c r="EK271" s="328">
        <f>IF(AS271&lt;&gt;"",IF(AS271&lt;=$ED$6,1,IF(AR271&gt;$ED$6,0,NETWORKDAYS(AR271,$ED$6,祭日リスト)/NETWORKDAYS(AR271,AS271,祭日リスト)))*$GG271*週間進捗報告書!$G$15,0)</f>
        <v>0</v>
      </c>
      <c r="EL271" s="328">
        <f>IF(AW271&lt;&gt;"",IF(AW271&lt;=$ED$6,1,IF(AV271&gt;$ED$6,0,NETWORKDAYS(AV271,$ED$6,祭日リスト)/NETWORKDAYS(AV271,AW271,祭日リスト)))*$GG271*週間進捗報告書!$G$16,0)</f>
        <v>0</v>
      </c>
      <c r="EM271" s="328">
        <f>IF(BE271&lt;&gt;"",IF(BE271&lt;=$ED$6,1,IF(BD271&gt;$ED$6,0,NETWORKDAYS(BD271,$ED$6,祭日リスト)/NETWORKDAYS(BD271,BE271,祭日リスト)))*$GG271*週間進捗報告書!$G$17,0)</f>
        <v>0</v>
      </c>
      <c r="EN271" s="328">
        <f>IF(BI271&lt;&gt;"",IF(BI271&lt;=$ED$6,1,IF(BH271&gt;$ED$6,0,NETWORKDAYS(BH271,$ED$6,祭日リスト)/NETWORKDAYS(BH271,BI271,祭日リスト)))*$GG271*週間進捗報告書!$G$18,0)</f>
        <v>0</v>
      </c>
      <c r="EO271" s="328">
        <f>IF(BQ271&lt;&gt;"",IF(BQ271&lt;=$ED$6,1,IF(BP271&gt;$ED$6,0,NETWORKDAYS(BP271,$ED$6,祭日リスト)/NETWORKDAYS(BP271,BQ271,祭日リスト)))*$GG271*週間進捗報告書!$G$19,0)</f>
        <v>0</v>
      </c>
      <c r="EP271" s="328">
        <f>IF(BU271&lt;&gt;"",IF(BU271&lt;=$ED$6,1,IF(BT271&gt;$ED$6,0,NETWORKDAYS(BT271,$ED$6,祭日リスト)/NETWORKDAYS(BT271,BU271,祭日リスト)))*$GG271*週間進捗報告書!$G$20,0)</f>
        <v>0</v>
      </c>
      <c r="ER271" s="547">
        <f t="shared" ref="ER271:FC271" si="13595">EE271-EE272</f>
        <v>0</v>
      </c>
      <c r="ES271" s="547">
        <f t="shared" si="13595"/>
        <v>0</v>
      </c>
      <c r="ET271" s="547">
        <f t="shared" si="13595"/>
        <v>0</v>
      </c>
      <c r="EU271" s="547">
        <f t="shared" si="13595"/>
        <v>0</v>
      </c>
      <c r="EV271" s="547">
        <f t="shared" si="13595"/>
        <v>0</v>
      </c>
      <c r="EW271" s="547">
        <f t="shared" si="13595"/>
        <v>0</v>
      </c>
      <c r="EX271" s="547">
        <f t="shared" si="13595"/>
        <v>0</v>
      </c>
      <c r="EY271" s="547">
        <f t="shared" si="13595"/>
        <v>0</v>
      </c>
      <c r="EZ271" s="547">
        <f t="shared" si="13595"/>
        <v>0</v>
      </c>
      <c r="FA271" s="547">
        <f t="shared" si="13595"/>
        <v>0</v>
      </c>
      <c r="FB271" s="547">
        <f t="shared" si="13595"/>
        <v>0</v>
      </c>
      <c r="FC271" s="547">
        <f t="shared" si="13595"/>
        <v>0</v>
      </c>
      <c r="FD271" s="547">
        <f t="shared" ref="FD271" si="13596">SUM(ER271:FC272)</f>
        <v>0</v>
      </c>
      <c r="FE271" s="333"/>
      <c r="FG271" s="32">
        <f>IF(AND($M271&lt;&gt;$FF$7),1,0)</f>
        <v>0</v>
      </c>
      <c r="FH271" s="32">
        <f>IF(AND($Q271&lt;&gt;$FF$7),1,0)</f>
        <v>0</v>
      </c>
      <c r="FI271" s="32">
        <f>IF(AND($U271&lt;&gt;$FF$7),1,0)</f>
        <v>0</v>
      </c>
      <c r="FJ271" s="32">
        <f>IF(AND($Y271&lt;&gt;$FF$7),1,0)</f>
        <v>0</v>
      </c>
      <c r="FK271" s="32">
        <f>IF(AND($AG271&lt;&gt;$FF$7),1,0)</f>
        <v>0</v>
      </c>
      <c r="FL271" s="32">
        <f>IF(AND($AK271&lt;&gt;$FF$7),1,0)</f>
        <v>0</v>
      </c>
      <c r="FM271" s="32">
        <f>IF(AND($AS271&lt;&gt;$FF$7),1,0)</f>
        <v>0</v>
      </c>
      <c r="FN271" s="32">
        <f>IF(AND($AW271&lt;&gt;$FF$7),1,0)</f>
        <v>0</v>
      </c>
      <c r="FO271" s="32">
        <f>IF(AND($BE271&lt;&gt;$FF$7),1,0)</f>
        <v>0</v>
      </c>
      <c r="FP271" s="32">
        <f>IF(AND($BI271&lt;&gt;$FF$7),1,0)</f>
        <v>0</v>
      </c>
      <c r="FQ271" s="32">
        <f>IF(AND($BQ271&lt;&gt;$FF$7),1,0)</f>
        <v>0</v>
      </c>
      <c r="FR271" s="32">
        <f>IF(AND($BU271&lt;&gt;$FF$7),1,0)</f>
        <v>0</v>
      </c>
      <c r="FU271" s="294">
        <f t="shared" ref="FU271" si="13597">IF($K271&lt;&gt;"NG",$GG271,0)</f>
        <v>0</v>
      </c>
      <c r="FV271" s="294">
        <f t="shared" ref="FV271" si="13598">IF($O271&lt;&gt;"NG",$GG271,0)</f>
        <v>0</v>
      </c>
      <c r="FW271" s="294">
        <f t="shared" ref="FW271" si="13599">IF($S271&lt;&gt;"NG",$GG271,0)</f>
        <v>0</v>
      </c>
      <c r="FX271" s="294">
        <f t="shared" ref="FX271" si="13600">IF($W271&lt;&gt;"NG",$GG271,0)</f>
        <v>0</v>
      </c>
      <c r="FY271" s="294">
        <f t="shared" ref="FY271" si="13601">IF($AE271&lt;&gt;"NG",$GG271,0)</f>
        <v>0</v>
      </c>
      <c r="FZ271" s="294">
        <f t="shared" ref="FZ271" si="13602">IF($AI271&lt;&gt;"NG",$GG271,0)</f>
        <v>0</v>
      </c>
      <c r="GA271" s="294">
        <f t="shared" ref="GA271" si="13603">IF($AQ271&lt;&gt;"NG",$GG271,0)</f>
        <v>0</v>
      </c>
      <c r="GB271" s="294">
        <f t="shared" ref="GB271" si="13604">IF($AU271&lt;&gt;"NG",$GG271,0)</f>
        <v>0</v>
      </c>
      <c r="GC271" s="294">
        <f t="shared" ref="GC271" si="13605">IF($BC271&lt;&gt;"NG",$GG271,0)</f>
        <v>0</v>
      </c>
      <c r="GD271" s="294">
        <f t="shared" ref="GD271" si="13606">IF($BG271&lt;&gt;"NG",$GG271,0)</f>
        <v>0</v>
      </c>
      <c r="GE271" s="294">
        <f t="shared" ref="GE271" si="13607">IF($BO271&lt;&gt;"NG",$GG271,0)</f>
        <v>0</v>
      </c>
      <c r="GF271" s="294">
        <f t="shared" ref="GF271" si="13608">IF($BS271&lt;&gt;"NG",$GG271,0)</f>
        <v>0</v>
      </c>
      <c r="GG271" s="294" t="e">
        <f>VLOOKUP($D271,リスト!$D:$S,15,FALSE)</f>
        <v>#N/A</v>
      </c>
      <c r="GH271" s="2" t="e">
        <f>INDEX(リスト!$V:$V,MATCH(中日程計画表!$D271,リスト!$D:$D,0))</f>
        <v>#N/A</v>
      </c>
      <c r="GI271" s="2" t="e">
        <f>INDEX(リスト!$A:$A,MATCH(中日程計画表!$D271,リスト!$D:$D,0))</f>
        <v>#N/A</v>
      </c>
      <c r="GJ271" s="2" t="e">
        <f>INDEX(リスト!$U:$U,MATCH(中日程計画表!$D271,リスト!$D:$D,0))</f>
        <v>#N/A</v>
      </c>
      <c r="GK271" s="5" t="e">
        <f>INDEX(リスト!$W:$W,MATCH(中日程計画表!$D271,リスト!$D:$D,0))</f>
        <v>#N/A</v>
      </c>
      <c r="GL271" s="2" t="s">
        <v>200</v>
      </c>
      <c r="GM271" s="296">
        <f>D271</f>
        <v>0</v>
      </c>
      <c r="GN271" s="296">
        <f>E271</f>
        <v>0</v>
      </c>
      <c r="GU271" s="460" t="str">
        <f t="shared" ref="GU271" si="13609">AE271</f>
        <v>NG</v>
      </c>
      <c r="GV271" s="460">
        <f t="shared" ref="GV271" si="13610">EI271</f>
        <v>0</v>
      </c>
      <c r="GW271" s="460">
        <f t="shared" ref="GW271" si="13611">EI272</f>
        <v>0</v>
      </c>
      <c r="GX271" s="462">
        <f t="shared" ref="GX271" si="13612">EV271</f>
        <v>0</v>
      </c>
      <c r="GY271" s="460" t="str">
        <f t="shared" ref="GY271" si="13613">AI271</f>
        <v>NG</v>
      </c>
      <c r="GZ271" s="460">
        <f t="shared" ref="GZ271" si="13614">EJ271</f>
        <v>0</v>
      </c>
      <c r="HA271" s="460">
        <f t="shared" ref="HA271" si="13615">EJ272</f>
        <v>0</v>
      </c>
      <c r="HB271" s="462">
        <f t="shared" ref="HB271" si="13616">EW271</f>
        <v>0</v>
      </c>
      <c r="HC271" s="460" t="str">
        <f t="shared" ref="HC271" si="13617">AQ271</f>
        <v>NG</v>
      </c>
      <c r="HD271" s="460">
        <f t="shared" ref="HD271" si="13618">EK271</f>
        <v>0</v>
      </c>
      <c r="HE271" s="460">
        <f t="shared" ref="HE271" si="13619">EK272</f>
        <v>0</v>
      </c>
      <c r="HF271" s="462">
        <f t="shared" ref="HF271" si="13620">EX271</f>
        <v>0</v>
      </c>
      <c r="HG271" s="460" t="str">
        <f t="shared" ref="HG271" si="13621">AU271</f>
        <v>NG</v>
      </c>
      <c r="HH271" s="460">
        <f t="shared" ref="HH271" si="13622">EL271</f>
        <v>0</v>
      </c>
      <c r="HI271" s="460">
        <f t="shared" ref="HI271" si="13623">EL272</f>
        <v>0</v>
      </c>
      <c r="HJ271" s="462">
        <f t="shared" ref="HJ271" si="13624">EY271</f>
        <v>0</v>
      </c>
      <c r="HK271" s="460" t="str">
        <f t="shared" ref="HK271" si="13625">BC271</f>
        <v>NG</v>
      </c>
      <c r="HL271" s="460">
        <f t="shared" ref="HL271" si="13626">EM271</f>
        <v>0</v>
      </c>
      <c r="HM271" s="460">
        <f t="shared" ref="HM271" si="13627">EM272</f>
        <v>0</v>
      </c>
      <c r="HN271" s="462">
        <f t="shared" ref="HN271" si="13628">EZ271</f>
        <v>0</v>
      </c>
      <c r="HO271" s="460" t="str">
        <f t="shared" ref="HO271" si="13629">BG271</f>
        <v>NG</v>
      </c>
      <c r="HP271" s="460">
        <f t="shared" ref="HP271" si="13630">EN271</f>
        <v>0</v>
      </c>
      <c r="HQ271" s="460">
        <f t="shared" ref="HQ271" si="13631">EN272</f>
        <v>0</v>
      </c>
      <c r="HR271" s="462">
        <f t="shared" ref="HR271" si="13632">FA271</f>
        <v>0</v>
      </c>
      <c r="HS271" s="332"/>
    </row>
    <row r="272" spans="1:227" ht="12" customHeight="1">
      <c r="A272" s="489"/>
      <c r="B272" s="487"/>
      <c r="C272" s="475"/>
      <c r="D272" s="485"/>
      <c r="E272" s="483"/>
      <c r="F272" s="317"/>
      <c r="G272" s="317"/>
      <c r="H272" s="317"/>
      <c r="I272" s="317"/>
      <c r="J272" s="316"/>
      <c r="K272" s="481"/>
      <c r="L272" s="77"/>
      <c r="M272" s="77"/>
      <c r="N272" s="471"/>
      <c r="O272" s="475"/>
      <c r="P272" s="77"/>
      <c r="Q272" s="77"/>
      <c r="R272" s="471"/>
      <c r="S272" s="475"/>
      <c r="T272" s="77"/>
      <c r="U272" s="77"/>
      <c r="V272" s="471"/>
      <c r="W272" s="473"/>
      <c r="X272" s="77"/>
      <c r="Y272" s="77"/>
      <c r="Z272" s="471"/>
      <c r="AA272" s="477"/>
      <c r="AB272" s="80"/>
      <c r="AC272" s="80"/>
      <c r="AD272" s="471"/>
      <c r="AE272" s="473"/>
      <c r="AF272" s="77"/>
      <c r="AG272" s="77"/>
      <c r="AH272" s="471"/>
      <c r="AI272" s="473"/>
      <c r="AJ272" s="77"/>
      <c r="AK272" s="77"/>
      <c r="AL272" s="471"/>
      <c r="AM272" s="477"/>
      <c r="AN272" s="80"/>
      <c r="AO272" s="80"/>
      <c r="AP272" s="471"/>
      <c r="AQ272" s="473"/>
      <c r="AR272" s="77"/>
      <c r="AS272" s="77"/>
      <c r="AT272" s="471"/>
      <c r="AU272" s="473"/>
      <c r="AV272" s="77"/>
      <c r="AW272" s="77"/>
      <c r="AX272" s="471"/>
      <c r="AY272" s="477"/>
      <c r="AZ272" s="80"/>
      <c r="BA272" s="80"/>
      <c r="BB272" s="471"/>
      <c r="BC272" s="475"/>
      <c r="BD272" s="77"/>
      <c r="BE272" s="77"/>
      <c r="BF272" s="471"/>
      <c r="BG272" s="473"/>
      <c r="BH272" s="77"/>
      <c r="BI272" s="77"/>
      <c r="BJ272" s="471"/>
      <c r="BK272" s="477"/>
      <c r="BL272" s="80"/>
      <c r="BM272" s="80"/>
      <c r="BN272" s="471"/>
      <c r="BO272" s="475"/>
      <c r="BP272" s="77"/>
      <c r="BQ272" s="77"/>
      <c r="BR272" s="471"/>
      <c r="BS272" s="473"/>
      <c r="BT272" s="77"/>
      <c r="BU272" s="77"/>
      <c r="BV272" s="471"/>
      <c r="BW272" s="469"/>
      <c r="BX272" s="467"/>
      <c r="BY272" s="490"/>
      <c r="CA272" s="19">
        <f t="shared" ref="CA272" si="13633">IF(AND($N271=1,$M272&lt;&gt;$BZ$7),1,0)</f>
        <v>0</v>
      </c>
      <c r="CB272" s="19">
        <f t="shared" ref="CB272" si="13634">IF(AND($R271=1,$Q272&lt;&gt;$BZ$7),1,0)</f>
        <v>0</v>
      </c>
      <c r="CC272" s="19">
        <f t="shared" ref="CC272" si="13635">IF(AND($V271=1,$U272&lt;&gt;$BZ$7),1,0)</f>
        <v>0</v>
      </c>
      <c r="CD272" s="19">
        <f t="shared" ref="CD272" si="13636">IF(AND($Z271=1,$Y272&lt;&gt;$BZ$7),1,0)</f>
        <v>0</v>
      </c>
      <c r="CE272" s="19">
        <f t="shared" ref="CE272" si="13637">IF(AND($AH271=1,$AG272&lt;&gt;$BZ$7),1,0)</f>
        <v>0</v>
      </c>
      <c r="CF272" s="19">
        <f t="shared" ref="CF272" si="13638">IF(AND($AL271=1,$AK272&lt;&gt;$BZ$7),1,0)</f>
        <v>0</v>
      </c>
      <c r="CG272" s="19">
        <f t="shared" ref="CG272" si="13639">IF(AND($AT271=1,$AS272&lt;&gt;$BZ$7),1,0)</f>
        <v>0</v>
      </c>
      <c r="CH272" s="19">
        <f t="shared" ref="CH272" si="13640">IF(AND($AX271=1,$AW272&lt;&gt;$BZ$7),1,0)</f>
        <v>0</v>
      </c>
      <c r="CI272" s="19">
        <f t="shared" ref="CI272" si="13641">IF(AND($BF271=1,$BE272&lt;&gt;$BZ$7),1,0)</f>
        <v>0</v>
      </c>
      <c r="CJ272" s="19">
        <f t="shared" ref="CJ272" si="13642">IF(AND($BJ271=1,$BI272&lt;&gt;$BZ$7),1,0)</f>
        <v>0</v>
      </c>
      <c r="CK272" s="19">
        <f t="shared" ref="CK272" si="13643">IF(AND($BR271=1,$BQ272&lt;&gt;$BZ$7),1,0)</f>
        <v>0</v>
      </c>
      <c r="CL272" s="19">
        <f t="shared" ref="CL272" si="13644">IF(AND($BV271=1,$BU272&lt;&gt;$BZ$7),1,0)</f>
        <v>0</v>
      </c>
      <c r="CO272" s="19">
        <f>IF(AND($M272&lt;&gt;$CN$7,$M272&lt;=$CN$6),1,0)</f>
        <v>0</v>
      </c>
      <c r="CP272" s="19">
        <f>IF(AND($Q272&lt;&gt;$CN$7,$Q272&lt;=$CN$6),1,0)</f>
        <v>0</v>
      </c>
      <c r="CQ272" s="19">
        <f>IF(AND($U272&lt;&gt;$CN$7,$U272&lt;=$CN$6),1,0)</f>
        <v>0</v>
      </c>
      <c r="CR272" s="19">
        <f>IF(AND($Y272&lt;&gt;$CN$7,$Y272&lt;=$CN$6),1,0)</f>
        <v>0</v>
      </c>
      <c r="CS272" s="19">
        <f>IF(AND($AG272&lt;&gt;$CN$7,$AG272&lt;=$CN$6),1,0)</f>
        <v>0</v>
      </c>
      <c r="CT272" s="19">
        <f>IF(AND($AK272&lt;&gt;$CN$7,$AK272&lt;=$CN$6),1,0)</f>
        <v>0</v>
      </c>
      <c r="CU272" s="19">
        <f>IF(AND($AS272&lt;&gt;$CN$7,$AS272&lt;=$CN$6),1,0)</f>
        <v>0</v>
      </c>
      <c r="CV272" s="19">
        <f>IF(AND($AW272&lt;&gt;$CN$7,$AW272&lt;=$CN$6),1,0)</f>
        <v>0</v>
      </c>
      <c r="CW272" s="19">
        <f>IF(AND($BE272&lt;&gt;$CN$7,$BE272&lt;=$CN$6),1,0)</f>
        <v>0</v>
      </c>
      <c r="CX272" s="19">
        <f>IF(AND($BI272&lt;&gt;$CN$7,$BI272&lt;=$CN$6),1,0)</f>
        <v>0</v>
      </c>
      <c r="CY272" s="19">
        <f>IF(AND($BQ272&lt;&gt;$CN$7,$BQ272&lt;=$CN$6),1,0)</f>
        <v>0</v>
      </c>
      <c r="CZ272" s="19">
        <f>IF(AND($BU272&lt;&gt;$CN$7,$BU272&lt;=$CN$6),1,0)</f>
        <v>0</v>
      </c>
      <c r="DC272" s="19">
        <f>IF($N271=1,1,0)</f>
        <v>0</v>
      </c>
      <c r="DD272" s="19">
        <f>IF($R271=1,1,0)</f>
        <v>0</v>
      </c>
      <c r="DE272" s="19">
        <f>IF($V271=1,1,0)</f>
        <v>0</v>
      </c>
      <c r="DF272" s="19">
        <f>IF($Z271=1,1,0)</f>
        <v>0</v>
      </c>
      <c r="DG272" s="19">
        <f>IF($AH271=1,1,0)</f>
        <v>0</v>
      </c>
      <c r="DH272" s="19">
        <f>IF($AL271=1,1,0)</f>
        <v>0</v>
      </c>
      <c r="DI272" s="19">
        <f>IF($AT271=1,1,0)</f>
        <v>0</v>
      </c>
      <c r="DJ272" s="19">
        <f>IF($AX271=1,1,0)</f>
        <v>0</v>
      </c>
      <c r="DK272" s="19">
        <f>IF($BF271=1,1,0)</f>
        <v>0</v>
      </c>
      <c r="DL272" s="19">
        <f>IF($BJ271=1,1,0)</f>
        <v>0</v>
      </c>
      <c r="DM272" s="19">
        <f>IF($BR271=1,1,0)</f>
        <v>0</v>
      </c>
      <c r="DN272" s="19">
        <f>IF($BV271=1,1,0)</f>
        <v>0</v>
      </c>
      <c r="DQ272" s="19">
        <f t="shared" ref="DQ272" si="13645">IF($N271=1,1,0)</f>
        <v>0</v>
      </c>
      <c r="DR272" s="19">
        <f t="shared" ref="DR272" si="13646">IF($R271=1,1,0)</f>
        <v>0</v>
      </c>
      <c r="DS272" s="19">
        <f t="shared" ref="DS272" si="13647">IF($V271=1,1,0)</f>
        <v>0</v>
      </c>
      <c r="DT272" s="19">
        <f t="shared" ref="DT272" si="13648">IF($Z271=1,1,0)</f>
        <v>0</v>
      </c>
      <c r="DU272" s="19">
        <f t="shared" ref="DU272" si="13649">IF($AH271=1,1,0)</f>
        <v>0</v>
      </c>
      <c r="DV272" s="19">
        <f t="shared" ref="DV272" si="13650">IF($AL271=1,1,0)</f>
        <v>0</v>
      </c>
      <c r="DW272" s="19">
        <f t="shared" ref="DW272" si="13651">IF($AT271=1,1,0)</f>
        <v>0</v>
      </c>
      <c r="DX272" s="19">
        <f t="shared" ref="DX272" si="13652">IF($AX271=1,1,0)</f>
        <v>0</v>
      </c>
      <c r="DY272" s="19">
        <f t="shared" ref="DY272" si="13653">IF($BF271=1,1,0)</f>
        <v>0</v>
      </c>
      <c r="DZ272" s="19">
        <f t="shared" ref="DZ272" si="13654">IF($BJ271=1,1,0)</f>
        <v>0</v>
      </c>
      <c r="EA272" s="19">
        <f t="shared" ref="EA272" si="13655">IF($BR271=1,1,0)</f>
        <v>0</v>
      </c>
      <c r="EB272" s="19">
        <f t="shared" ref="EB272" si="13656">IF($BV271=1,1,0)</f>
        <v>0</v>
      </c>
      <c r="EE272" s="329">
        <f>N271*$FU272*週間進捗報告書!$G$9</f>
        <v>0</v>
      </c>
      <c r="EF272" s="329">
        <f>R271*$FV272*週間進捗報告書!$G$10</f>
        <v>0</v>
      </c>
      <c r="EG272" s="329">
        <f>V271*$FW272*週間進捗報告書!$G$11</f>
        <v>0</v>
      </c>
      <c r="EH272" s="329">
        <f>Z271*$FX272*週間進捗報告書!$G$12</f>
        <v>0</v>
      </c>
      <c r="EI272" s="329">
        <f>AH271*$FY272*週間進捗報告書!$G$13</f>
        <v>0</v>
      </c>
      <c r="EJ272" s="329">
        <f>AL271*$FZ272*週間進捗報告書!$G$14</f>
        <v>0</v>
      </c>
      <c r="EK272" s="329">
        <f>AT271*$GA272*週間進捗報告書!$G$15</f>
        <v>0</v>
      </c>
      <c r="EL272" s="329">
        <f>AX271*$GB272*週間進捗報告書!$G$16</f>
        <v>0</v>
      </c>
      <c r="EM272" s="329">
        <f>BF271*$GC272*週間進捗報告書!$G$17</f>
        <v>0</v>
      </c>
      <c r="EN272" s="329">
        <f>BJ271*$GD272*週間進捗報告書!$G$18</f>
        <v>0</v>
      </c>
      <c r="EO272" s="329">
        <f>BR271*$GE272*週間進捗報告書!$G$19</f>
        <v>0</v>
      </c>
      <c r="EP272" s="329">
        <f>BV271*$GF272*週間進捗報告書!$G$20</f>
        <v>0</v>
      </c>
      <c r="ER272" s="547"/>
      <c r="ES272" s="547"/>
      <c r="ET272" s="547"/>
      <c r="EU272" s="547"/>
      <c r="EV272" s="547"/>
      <c r="EW272" s="547"/>
      <c r="EX272" s="547"/>
      <c r="EY272" s="547"/>
      <c r="EZ272" s="547"/>
      <c r="FA272" s="547"/>
      <c r="FB272" s="547"/>
      <c r="FC272" s="547"/>
      <c r="FD272" s="547"/>
      <c r="FE272" s="332"/>
      <c r="FG272" s="19"/>
      <c r="FH272" s="19"/>
      <c r="FI272" s="19"/>
      <c r="FJ272" s="19"/>
      <c r="FK272" s="19"/>
      <c r="FL272" s="19"/>
      <c r="FM272" s="19"/>
      <c r="FN272" s="19"/>
      <c r="FO272" s="19"/>
      <c r="FP272" s="19"/>
      <c r="FQ272" s="19"/>
      <c r="FR272" s="19"/>
      <c r="FU272" s="295">
        <f t="shared" ref="FU272" si="13657">FU271</f>
        <v>0</v>
      </c>
      <c r="FV272" s="295">
        <f t="shared" ref="FV272" si="13658">FV271</f>
        <v>0</v>
      </c>
      <c r="FW272" s="295">
        <f t="shared" ref="FW272" si="13659">FW271</f>
        <v>0</v>
      </c>
      <c r="FX272" s="295">
        <f t="shared" ref="FX272" si="13660">FX271</f>
        <v>0</v>
      </c>
      <c r="FY272" s="295">
        <f t="shared" ref="FY272" si="13661">FY271</f>
        <v>0</v>
      </c>
      <c r="FZ272" s="295">
        <f t="shared" ref="FZ272" si="13662">FZ271</f>
        <v>0</v>
      </c>
      <c r="GA272" s="295">
        <f t="shared" ref="GA272" si="13663">GA271</f>
        <v>0</v>
      </c>
      <c r="GB272" s="295">
        <f t="shared" ref="GB272" si="13664">GB271</f>
        <v>0</v>
      </c>
      <c r="GC272" s="295">
        <f t="shared" ref="GC272" si="13665">GC271</f>
        <v>0</v>
      </c>
      <c r="GD272" s="295">
        <f t="shared" ref="GD272" si="13666">GD271</f>
        <v>0</v>
      </c>
      <c r="GE272" s="295">
        <f t="shared" ref="GE272" si="13667">GE271</f>
        <v>0</v>
      </c>
      <c r="GF272" s="295">
        <f t="shared" ref="GF272" si="13668">GF271</f>
        <v>0</v>
      </c>
      <c r="GG272" s="295" t="e">
        <f t="shared" ref="GG272" si="13669">GG271</f>
        <v>#N/A</v>
      </c>
      <c r="GH272" s="2" t="e">
        <f>INDEX(リスト!$V:$V,MATCH(中日程計画表!$D271,リスト!$D:$D,0))</f>
        <v>#N/A</v>
      </c>
      <c r="GI272" s="2" t="e">
        <f>INDEX(リスト!$A:$A,MATCH(中日程計画表!$D271,リスト!$D:$D,0))</f>
        <v>#N/A</v>
      </c>
      <c r="GJ272" s="2" t="e">
        <f>INDEX(リスト!$U:$U,MATCH(中日程計画表!$D271,リスト!$D:$D,0))</f>
        <v>#N/A</v>
      </c>
      <c r="GK272" s="5" t="e">
        <f>INDEX(リスト!$W:$W,MATCH(中日程計画表!$D271,リスト!$D:$D,0))</f>
        <v>#N/A</v>
      </c>
      <c r="GL272" s="2" t="s">
        <v>201</v>
      </c>
      <c r="GM272" s="296">
        <f t="shared" ref="GM272" si="13670">GM271</f>
        <v>0</v>
      </c>
      <c r="GN272" s="296">
        <f t="shared" ref="GN272" si="13671">GN271</f>
        <v>0</v>
      </c>
      <c r="GU272" s="461"/>
      <c r="GV272" s="460"/>
      <c r="GW272" s="460"/>
      <c r="GX272" s="461"/>
      <c r="GY272" s="461"/>
      <c r="GZ272" s="460"/>
      <c r="HA272" s="460"/>
      <c r="HB272" s="461"/>
      <c r="HC272" s="461"/>
      <c r="HD272" s="460"/>
      <c r="HE272" s="460"/>
      <c r="HF272" s="461"/>
      <c r="HG272" s="461"/>
      <c r="HH272" s="460"/>
      <c r="HI272" s="460"/>
      <c r="HJ272" s="461"/>
      <c r="HK272" s="461"/>
      <c r="HL272" s="460"/>
      <c r="HM272" s="460"/>
      <c r="HN272" s="461"/>
      <c r="HO272" s="461"/>
      <c r="HP272" s="460"/>
      <c r="HQ272" s="460"/>
      <c r="HR272" s="461"/>
      <c r="HS272" s="4"/>
    </row>
    <row r="273" spans="1:227" ht="12" customHeight="1">
      <c r="A273" s="488" t="str">
        <f t="shared" ref="A273" ca="1" si="13672">INDIRECT("リスト!A"&amp;B273+6)</f>
        <v/>
      </c>
      <c r="B273" s="486">
        <f t="shared" ref="B273" si="13673">ROUNDDOWN((ROW()-6)/2,0)+1</f>
        <v>134</v>
      </c>
      <c r="C273" s="474" t="str">
        <f>機能グループ名</f>
        <v/>
      </c>
      <c r="D273" s="484">
        <f>機能ID</f>
        <v>0</v>
      </c>
      <c r="E273" s="482">
        <f>機能名</f>
        <v>0</v>
      </c>
      <c r="F273" s="315"/>
      <c r="G273" s="315"/>
      <c r="H273" s="315"/>
      <c r="I273" s="315"/>
      <c r="J273" s="316"/>
      <c r="K273" s="480" t="str">
        <f>担当者_SR</f>
        <v>NG</v>
      </c>
      <c r="L273" s="76"/>
      <c r="M273" s="76"/>
      <c r="N273" s="470"/>
      <c r="O273" s="474" t="str">
        <f>担当者_SRR</f>
        <v>NG</v>
      </c>
      <c r="P273" s="76"/>
      <c r="Q273" s="76"/>
      <c r="R273" s="470"/>
      <c r="S273" s="474" t="str">
        <f>担当者_DS</f>
        <v>NG</v>
      </c>
      <c r="T273" s="76"/>
      <c r="U273" s="76"/>
      <c r="V273" s="470"/>
      <c r="W273" s="472" t="str">
        <f>担当者_DSR</f>
        <v>NG</v>
      </c>
      <c r="X273" s="76"/>
      <c r="Y273" s="76"/>
      <c r="Z273" s="470"/>
      <c r="AA273" s="476"/>
      <c r="AB273" s="79"/>
      <c r="AC273" s="79"/>
      <c r="AD273" s="470">
        <f>IF(AC274 &lt;&gt; "",1,0)</f>
        <v>0</v>
      </c>
      <c r="AE273" s="472" t="str">
        <f>担当者_CD</f>
        <v>NG</v>
      </c>
      <c r="AF273" s="76"/>
      <c r="AG273" s="76"/>
      <c r="AH273" s="470"/>
      <c r="AI273" s="472" t="str">
        <f>担当者_DD</f>
        <v>NG</v>
      </c>
      <c r="AJ273" s="76"/>
      <c r="AK273" s="76"/>
      <c r="AL273" s="470"/>
      <c r="AM273" s="476"/>
      <c r="AN273" s="79"/>
      <c r="AO273" s="79"/>
      <c r="AP273" s="470">
        <f>IF(AO274 &lt;&gt; "",1,0)</f>
        <v>0</v>
      </c>
      <c r="AQ273" s="472" t="str">
        <f>担当者_MCL</f>
        <v>NG</v>
      </c>
      <c r="AR273" s="76"/>
      <c r="AS273" s="76"/>
      <c r="AT273" s="470"/>
      <c r="AU273" s="472" t="str">
        <f>担当者_MCLR</f>
        <v>NG</v>
      </c>
      <c r="AV273" s="76"/>
      <c r="AW273" s="76"/>
      <c r="AX273" s="470"/>
      <c r="AY273" s="476"/>
      <c r="AZ273" s="79"/>
      <c r="BA273" s="79"/>
      <c r="BB273" s="470">
        <f>IF(BA274 &lt;&gt; "",1,0)</f>
        <v>0</v>
      </c>
      <c r="BC273" s="474" t="str">
        <f>担当者_MT</f>
        <v>NG</v>
      </c>
      <c r="BD273" s="76"/>
      <c r="BE273" s="76"/>
      <c r="BF273" s="470"/>
      <c r="BG273" s="472" t="str">
        <f>担当者_M検</f>
        <v>NG</v>
      </c>
      <c r="BH273" s="76"/>
      <c r="BI273" s="76"/>
      <c r="BJ273" s="470"/>
      <c r="BK273" s="476"/>
      <c r="BL273" s="79"/>
      <c r="BM273" s="79"/>
      <c r="BN273" s="470">
        <v>0</v>
      </c>
      <c r="BO273" s="474" t="str">
        <f>担当者_モテ</f>
        <v>NG</v>
      </c>
      <c r="BP273" s="76"/>
      <c r="BQ273" s="76"/>
      <c r="BR273" s="470"/>
      <c r="BS273" s="472" t="str">
        <f>担当者_モテR</f>
        <v>NG</v>
      </c>
      <c r="BT273" s="76"/>
      <c r="BU273" s="76"/>
      <c r="BV273" s="470"/>
      <c r="BW273" s="468">
        <f t="shared" ref="BW273" si="13674">IFERROR(SUM(IF(K273&lt;&gt;"NG",N273*K$1,0),IF(O273&lt;&gt;"NG",R273*O$1,0),IF(S273&lt;&gt;"NG",V273*S$1,0),IF(W273&lt;&gt;"NG",Z273*W$1,0),IF(AA273&lt;&gt;"NG",AD273*AA$1,0),IF(AE273&lt;&gt;"NG",AH273*AE$1,0),IF(AI273&lt;&gt;"NG",AL273*AI$1,0),IF(AM273&lt;&gt;"NG",AP273*AM$1,0),IF(AQ273&lt;&gt;"NG",AT273*AQ$1,0),IF(AU273&lt;&gt;"NG",AX273*AU$1,0),IF(AY273&lt;&gt;"NG",BB273*AY$1,0),IF(BC273&lt;&gt;"NG",BF273*BC$1,0),IF(BG273&lt;&gt;"NG",BJ273*BG$1,0),IF(BK273&lt;&gt;"NG",BN273*BK$1,0),IF(BO273&lt;&gt;"NG",BR273*BO$1,0),IF(BS273&lt;&gt;"NG",BV273*BS$1,0))/SUM(IF(K273&lt;&gt;"NG",K$1,0),IF(O273&lt;&gt;"NG",O$1,0),IF(S273&lt;&gt;"NG",S$1,0),IF(W273&lt;&gt;"NG",W$1,0),IF(AA273&lt;&gt;"NG",AA$1,0),IF(AE273&lt;&gt;"NG",AE$1,0),IF(AI273&lt;&gt;"NG",AI$1,0),IF(AM273&lt;&gt;"NG",AM$1,0),IF(AQ273&lt;&gt;"NG",AQ$1,0),IF(AU273&lt;&gt;"NG",AU$1,0),IF(AY273&lt;&gt;"NG",AY$1,0),IF(BC273&lt;&gt;"NG",BC$1,0),IF(BG273&lt;&gt;"NG",BG$1,0),IF(BK273&lt;&gt;"NG",BK$1,0),IF(BO273&lt;&gt;"NG",BO$1,0),IF(BS273&lt;&gt;"NG",BS$1,0)),0)</f>
        <v>0</v>
      </c>
      <c r="BX273" s="466"/>
      <c r="BY273" s="490"/>
      <c r="BZ273" s="5"/>
      <c r="CA273" s="32">
        <f t="shared" ref="CA273" si="13675">IF(AND($M273&lt;&gt;$BZ$5,$M273&lt;=$BZ$6,$M273&lt;&gt;$BZ$7),1,0)</f>
        <v>0</v>
      </c>
      <c r="CB273" s="32">
        <f t="shared" ref="CB273" si="13676">IF(AND($Q273&lt;&gt;$BZ$5,$Q273&lt;=$BZ$6,$Q273&lt;&gt;$BZ$7),1,0)</f>
        <v>0</v>
      </c>
      <c r="CC273" s="32">
        <f t="shared" ref="CC273" si="13677">IF(AND($U273&lt;&gt;$BZ$5,$U273&lt;=$BZ$6,$U273&lt;&gt;$BZ$7),1,0)</f>
        <v>0</v>
      </c>
      <c r="CD273" s="32">
        <f t="shared" ref="CD273" si="13678">IF(AND($Y273&lt;&gt;$BZ$5,$Y273&lt;=$BZ$6,$Y273&lt;&gt;$BZ$7),1,0)</f>
        <v>0</v>
      </c>
      <c r="CE273" s="32">
        <f t="shared" ref="CE273" si="13679">IF(AND($AG273&lt;&gt;$BZ$5,$AG273&lt;=$BZ$6,$AG273&lt;&gt;$BZ$7),1,0)</f>
        <v>0</v>
      </c>
      <c r="CF273" s="32">
        <f t="shared" ref="CF273" si="13680">IF(AND($AK273&lt;&gt;$BZ$5,$AK273&lt;=$BZ$6,$AK273&lt;&gt;$BZ$7),1,0)</f>
        <v>0</v>
      </c>
      <c r="CG273" s="32">
        <f t="shared" ref="CG273" si="13681">IF(AND($AS273&lt;&gt;$BZ$5,$AS273&lt;=$BZ$6,$AS273&lt;&gt;$BZ$7),1,0)</f>
        <v>0</v>
      </c>
      <c r="CH273" s="32">
        <f t="shared" ref="CH273" si="13682">IF(AND($AW273&lt;&gt;$BZ$5,$AW273&lt;=$BZ$6,$AW273&lt;&gt;$BZ$7),1,0)</f>
        <v>0</v>
      </c>
      <c r="CI273" s="32">
        <f t="shared" ref="CI273" si="13683">IF(AND($BE273&lt;&gt;$BZ$5,$BE273&lt;=$BZ$6,$BE273&lt;&gt;$BZ$7),1,0)</f>
        <v>0</v>
      </c>
      <c r="CJ273" s="32">
        <f t="shared" ref="CJ273" si="13684">IF(AND($BI273&lt;&gt;$BZ$5,$BI273&lt;=$BZ$6,$BI273&lt;&gt;$BZ$7),1,0)</f>
        <v>0</v>
      </c>
      <c r="CK273" s="32">
        <f t="shared" ref="CK273" si="13685">IF(AND($BQ273&lt;&gt;$BZ$5,$BQ273&lt;=$BZ$6,$BQ273&lt;&gt;$BZ$7),1,0)</f>
        <v>0</v>
      </c>
      <c r="CL273" s="32">
        <f t="shared" ref="CL273" si="13686">IF(AND($BU273&lt;&gt;$BZ$5,$BU273&lt;=$BZ$6,$BU273&lt;&gt;$BZ$7),1,0)</f>
        <v>0</v>
      </c>
      <c r="CO273" s="32">
        <f>IF(AND($M273&lt;&gt;$CN$5,$M273&lt;=$CN$6,$M273&lt;&gt;$CN$7),1,0)</f>
        <v>0</v>
      </c>
      <c r="CP273" s="32">
        <f>IF(AND($Q273&lt;&gt;$CN$5,$Q273&lt;=$CN$6,$Q273&lt;&gt;$CN$7),1,0)</f>
        <v>0</v>
      </c>
      <c r="CQ273" s="32">
        <f>IF(AND($U273&lt;&gt;$CN$5,$U273&lt;=$CN$6,$U273&lt;&gt;$CN$7),1,0)</f>
        <v>0</v>
      </c>
      <c r="CR273" s="32">
        <f>IF(AND($Y273&lt;&gt;$CN$5,$Y273&lt;=$CN$6,$Y273&lt;&gt;$CN$7),1,0)</f>
        <v>0</v>
      </c>
      <c r="CS273" s="32">
        <f>IF(AND($AG273&lt;&gt;$CN$5,$AG273&lt;=$CN$6,$AG273&lt;&gt;$CN$7),1,0)</f>
        <v>0</v>
      </c>
      <c r="CT273" s="32">
        <f>IF(AND($AK273&lt;&gt;$CN$5,$AK273&lt;=$CN$6,$AK273&lt;&gt;$CN$7),1,0)</f>
        <v>0</v>
      </c>
      <c r="CU273" s="32">
        <f>IF(AND($AS273&lt;&gt;$CN$5,$AS273&lt;=$CN$6,$AS273&lt;&gt;$CN$7),1,0)</f>
        <v>0</v>
      </c>
      <c r="CV273" s="32">
        <f>IF(AND($AW273&lt;&gt;$CN$5,$AW273&lt;=$CN$6,$AW273&lt;&gt;$CN$7),1,0)</f>
        <v>0</v>
      </c>
      <c r="CW273" s="32">
        <f>IF(AND($BE273&lt;&gt;$CN$5,$BE273&lt;=$CN$6,$BE273&lt;&gt;$CN$7),1,0)</f>
        <v>0</v>
      </c>
      <c r="CX273" s="32">
        <f>IF(AND($BI273&lt;&gt;$CN$5,$BI273&lt;=$CN$6,$BI273&lt;&gt;$CN$7),1,0)</f>
        <v>0</v>
      </c>
      <c r="CY273" s="32">
        <f>IF(AND($BQ273&lt;&gt;$CN$5,$BQ273&lt;=$CN$6,$BQ273&lt;&gt;$CN$7),1,0)</f>
        <v>0</v>
      </c>
      <c r="CZ273" s="32">
        <f>IF(AND($BU273&lt;&gt;$CN$5,$BU273&lt;=$CN$6,$BU273&lt;&gt;$CN$7),1,0)</f>
        <v>0</v>
      </c>
      <c r="DC273" s="32">
        <f>IF(AND($M273&lt;&gt;$DB$5,$M273&lt;=$DB$6,$M273&lt;&gt;$CN$7),1,0)</f>
        <v>0</v>
      </c>
      <c r="DD273" s="32">
        <f>IF(AND($Q273&lt;&gt;$DB$5,$Q273&lt;=$DB$6,$Q273&lt;&gt;$CN$7),1,0)</f>
        <v>0</v>
      </c>
      <c r="DE273" s="32">
        <f>IF(AND($U273&lt;&gt;$DB$5,$U273&lt;=$DB$6,$U273&lt;&gt;$CN$7),1,0)</f>
        <v>0</v>
      </c>
      <c r="DF273" s="32">
        <f>IF(AND($Y273&lt;&gt;$DB$5,$Y273&lt;=$DB$6,$Y273&lt;&gt;$CN$7),1,0)</f>
        <v>0</v>
      </c>
      <c r="DG273" s="32">
        <f>IF(AND($AG273&lt;&gt;$DB$5,$AG273&lt;=$DB$6,$AG273&lt;&gt;$CN$7),1,0)</f>
        <v>0</v>
      </c>
      <c r="DH273" s="32">
        <f>IF(AND($AK273&lt;&gt;$DB$5,$AK273&lt;=$DB$6,$AK273&lt;&gt;$CN$7),1,0)</f>
        <v>0</v>
      </c>
      <c r="DI273" s="32">
        <f>IF(AND($AS273&lt;&gt;$DB$5,$AS273&lt;=$DB$6,$AS273&lt;&gt;$CN$7),1,0)</f>
        <v>0</v>
      </c>
      <c r="DJ273" s="32">
        <f>IF(AND($AW273&lt;&gt;$DB$5,$AW273&lt;=$DB$6,$AW273&lt;&gt;$CN$7),1,0)</f>
        <v>0</v>
      </c>
      <c r="DK273" s="32">
        <f>IF(AND($BE273&lt;&gt;$DB$5,$BE273&lt;=$DB$6,$BE273&lt;&gt;$CN$7),1,0)</f>
        <v>0</v>
      </c>
      <c r="DL273" s="32">
        <f>IF(AND($BI273&lt;&gt;$DB$5,$BI273&lt;=$DB$6,$BI273&lt;&gt;$CN$7),1,0)</f>
        <v>0</v>
      </c>
      <c r="DM273" s="32">
        <f>IF(AND($BQ273&lt;&gt;$DB$5,$BQ273&lt;=$DB$6,$BQ273&lt;&gt;$CN$7),1,0)</f>
        <v>0</v>
      </c>
      <c r="DN273" s="32">
        <f>IF(AND($BU273&lt;&gt;$DB$5,$BU273&lt;=$DB$6,$BU273&lt;&gt;$CN$7),1,0)</f>
        <v>0</v>
      </c>
      <c r="DQ273" s="32">
        <f t="shared" ref="DQ273" si="13687">IF(AND($M273&lt;&gt;$DP$5,$M273&lt;=$DP$6,$M273&lt;&gt;$CN$7),1,0)</f>
        <v>0</v>
      </c>
      <c r="DR273" s="32">
        <f t="shared" ref="DR273" si="13688">IF(AND($Q273&lt;&gt;$DP$5,$Q273&lt;=$DP$6,$Q273&lt;&gt;$CN$7),1,0)</f>
        <v>0</v>
      </c>
      <c r="DS273" s="32">
        <f t="shared" ref="DS273" si="13689">IF(AND($U273&lt;&gt;$DP$5,$U273&lt;=$DP$6,$U273&lt;&gt;$CN$7),1,0)</f>
        <v>0</v>
      </c>
      <c r="DT273" s="32">
        <f t="shared" ref="DT273" si="13690">IF(AND($Y273&lt;&gt;$DP$5,$Y273&lt;=$DP$6,$Y273&lt;&gt;$CN$7),1,0)</f>
        <v>0</v>
      </c>
      <c r="DU273" s="32">
        <f t="shared" ref="DU273" si="13691">IF(AND($AG273&lt;&gt;$DP$5,$AG273&lt;=$DP$6,$AG273&lt;&gt;$CN$7),1,0)</f>
        <v>0</v>
      </c>
      <c r="DV273" s="32">
        <f t="shared" ref="DV273" si="13692">IF(AND($AK273&lt;&gt;$DP$5,$AK273&lt;=$DP$6,$AK273&lt;&gt;$CN$7),1,0)</f>
        <v>0</v>
      </c>
      <c r="DW273" s="32">
        <f t="shared" ref="DW273" si="13693">IF(AND($AS273&lt;&gt;$DP$5,$AS273&lt;=$DP$6,$AS273&lt;&gt;$CN$7),1,0)</f>
        <v>0</v>
      </c>
      <c r="DX273" s="32">
        <f t="shared" ref="DX273" si="13694">IF(AND($AW273&lt;&gt;$DP$5,$AW273&lt;=$DP$6,$AW273&lt;&gt;$CN$7),1,0)</f>
        <v>0</v>
      </c>
      <c r="DY273" s="32">
        <f t="shared" ref="DY273" si="13695">IF(AND($BE273&lt;&gt;$DP$5,$BE273&lt;=$DP$6,$BE273&lt;&gt;$CN$7),1,0)</f>
        <v>0</v>
      </c>
      <c r="DZ273" s="32">
        <f t="shared" ref="DZ273" si="13696">IF(AND($BI273&lt;&gt;$DP$5,$BI273&lt;=$DP$6,$BI273&lt;&gt;$CN$7),1,0)</f>
        <v>0</v>
      </c>
      <c r="EA273" s="32">
        <f t="shared" ref="EA273" si="13697">IF(AND($BQ273&lt;&gt;$DP$5,$BQ273&lt;=$DP$6,$BQ273&lt;&gt;$CN$7),1,0)</f>
        <v>0</v>
      </c>
      <c r="EB273" s="32">
        <f t="shared" ref="EB273" si="13698">IF(AND($BU273&lt;&gt;$DP$5,$BU273&lt;=$DP$6,$BU273&lt;&gt;$CN$7),1,0)</f>
        <v>0</v>
      </c>
      <c r="EE273" s="328">
        <f>IF(M273&lt;&gt;"",IF(M273&lt;=$ED$6,1,IF(L273&gt;$ED$6,0,NETWORKDAYS(L273,$ED$6,祭日リスト)/NETWORKDAYS(L273,M273,祭日リスト)))*$GG273*週間進捗報告書!$G$9,0)</f>
        <v>0</v>
      </c>
      <c r="EF273" s="328">
        <f>IF(Q273&lt;&gt;"",IF(Q273&lt;=$ED$6,1,IF(P273&gt;$ED$6,0,NETWORKDAYS(P273,$ED$6,祭日リスト)/NETWORKDAYS(P273,Q273,祭日リスト)))*$GG273*週間進捗報告書!$G$10,0)</f>
        <v>0</v>
      </c>
      <c r="EG273" s="328">
        <f>IF(U273&lt;&gt;"",IF(U273&lt;=$ED$6,1,IF(T273&gt;$ED$6,0,NETWORKDAYS(T273,$ED$6,祭日リスト)/NETWORKDAYS(T273,U273,祭日リスト)))*$GG273*週間進捗報告書!$G$11,0)</f>
        <v>0</v>
      </c>
      <c r="EH273" s="328">
        <f>IF(Y273&lt;&gt;"",IF(Y273&lt;=$ED$6,1,IF(X273&gt;$ED$6,0,NETWORKDAYS(X273,$ED$6,祭日リスト)/NETWORKDAYS(X273,Y273,祭日リスト)))*$GG273*週間進捗報告書!$G$12,0)</f>
        <v>0</v>
      </c>
      <c r="EI273" s="328">
        <f>IF(AG273&lt;&gt;"",IF(AG273&lt;=$ED$6,1,IF(AF273&gt;$ED$6,0,NETWORKDAYS(AF273,$ED$6,祭日リスト)/NETWORKDAYS(AF273,AG273,祭日リスト)))*$GG273*週間進捗報告書!$G$13,0)</f>
        <v>0</v>
      </c>
      <c r="EJ273" s="328">
        <f>IF(AK273&lt;&gt;"",IF(AK273&lt;=$ED$6,1,IF(AJ273&gt;$ED$6,0,NETWORKDAYS(AJ273,$ED$6,祭日リスト)/NETWORKDAYS(AJ273,AK273,祭日リスト)))*$GG273*週間進捗報告書!$G$14,0)</f>
        <v>0</v>
      </c>
      <c r="EK273" s="328">
        <f>IF(AS273&lt;&gt;"",IF(AS273&lt;=$ED$6,1,IF(AR273&gt;$ED$6,0,NETWORKDAYS(AR273,$ED$6,祭日リスト)/NETWORKDAYS(AR273,AS273,祭日リスト)))*$GG273*週間進捗報告書!$G$15,0)</f>
        <v>0</v>
      </c>
      <c r="EL273" s="328">
        <f>IF(AW273&lt;&gt;"",IF(AW273&lt;=$ED$6,1,IF(AV273&gt;$ED$6,0,NETWORKDAYS(AV273,$ED$6,祭日リスト)/NETWORKDAYS(AV273,AW273,祭日リスト)))*$GG273*週間進捗報告書!$G$16,0)</f>
        <v>0</v>
      </c>
      <c r="EM273" s="328">
        <f>IF(BE273&lt;&gt;"",IF(BE273&lt;=$ED$6,1,IF(BD273&gt;$ED$6,0,NETWORKDAYS(BD273,$ED$6,祭日リスト)/NETWORKDAYS(BD273,BE273,祭日リスト)))*$GG273*週間進捗報告書!$G$17,0)</f>
        <v>0</v>
      </c>
      <c r="EN273" s="328">
        <f>IF(BI273&lt;&gt;"",IF(BI273&lt;=$ED$6,1,IF(BH273&gt;$ED$6,0,NETWORKDAYS(BH273,$ED$6,祭日リスト)/NETWORKDAYS(BH273,BI273,祭日リスト)))*$GG273*週間進捗報告書!$G$18,0)</f>
        <v>0</v>
      </c>
      <c r="EO273" s="328">
        <f>IF(BQ273&lt;&gt;"",IF(BQ273&lt;=$ED$6,1,IF(BP273&gt;$ED$6,0,NETWORKDAYS(BP273,$ED$6,祭日リスト)/NETWORKDAYS(BP273,BQ273,祭日リスト)))*$GG273*週間進捗報告書!$G$19,0)</f>
        <v>0</v>
      </c>
      <c r="EP273" s="328">
        <f>IF(BU273&lt;&gt;"",IF(BU273&lt;=$ED$6,1,IF(BT273&gt;$ED$6,0,NETWORKDAYS(BT273,$ED$6,祭日リスト)/NETWORKDAYS(BT273,BU273,祭日リスト)))*$GG273*週間進捗報告書!$G$20,0)</f>
        <v>0</v>
      </c>
      <c r="ER273" s="547">
        <f t="shared" ref="ER273:FC273" si="13699">EE273-EE274</f>
        <v>0</v>
      </c>
      <c r="ES273" s="547">
        <f t="shared" si="13699"/>
        <v>0</v>
      </c>
      <c r="ET273" s="547">
        <f t="shared" si="13699"/>
        <v>0</v>
      </c>
      <c r="EU273" s="547">
        <f t="shared" si="13699"/>
        <v>0</v>
      </c>
      <c r="EV273" s="547">
        <f t="shared" si="13699"/>
        <v>0</v>
      </c>
      <c r="EW273" s="547">
        <f t="shared" si="13699"/>
        <v>0</v>
      </c>
      <c r="EX273" s="547">
        <f t="shared" si="13699"/>
        <v>0</v>
      </c>
      <c r="EY273" s="547">
        <f t="shared" si="13699"/>
        <v>0</v>
      </c>
      <c r="EZ273" s="547">
        <f t="shared" si="13699"/>
        <v>0</v>
      </c>
      <c r="FA273" s="547">
        <f t="shared" si="13699"/>
        <v>0</v>
      </c>
      <c r="FB273" s="547">
        <f t="shared" si="13699"/>
        <v>0</v>
      </c>
      <c r="FC273" s="547">
        <f t="shared" si="13699"/>
        <v>0</v>
      </c>
      <c r="FD273" s="547">
        <f t="shared" ref="FD273" si="13700">SUM(ER273:FC274)</f>
        <v>0</v>
      </c>
      <c r="FE273" s="333"/>
      <c r="FG273" s="32">
        <f>IF(AND($M273&lt;&gt;$FF$7),1,0)</f>
        <v>0</v>
      </c>
      <c r="FH273" s="32">
        <f>IF(AND($Q273&lt;&gt;$FF$7),1,0)</f>
        <v>0</v>
      </c>
      <c r="FI273" s="32">
        <f>IF(AND($U273&lt;&gt;$FF$7),1,0)</f>
        <v>0</v>
      </c>
      <c r="FJ273" s="32">
        <f>IF(AND($Y273&lt;&gt;$FF$7),1,0)</f>
        <v>0</v>
      </c>
      <c r="FK273" s="32">
        <f>IF(AND($AG273&lt;&gt;$FF$7),1,0)</f>
        <v>0</v>
      </c>
      <c r="FL273" s="32">
        <f>IF(AND($AK273&lt;&gt;$FF$7),1,0)</f>
        <v>0</v>
      </c>
      <c r="FM273" s="32">
        <f>IF(AND($AS273&lt;&gt;$FF$7),1,0)</f>
        <v>0</v>
      </c>
      <c r="FN273" s="32">
        <f>IF(AND($AW273&lt;&gt;$FF$7),1,0)</f>
        <v>0</v>
      </c>
      <c r="FO273" s="32">
        <f>IF(AND($BE273&lt;&gt;$FF$7),1,0)</f>
        <v>0</v>
      </c>
      <c r="FP273" s="32">
        <f>IF(AND($BI273&lt;&gt;$FF$7),1,0)</f>
        <v>0</v>
      </c>
      <c r="FQ273" s="32">
        <f>IF(AND($BQ273&lt;&gt;$FF$7),1,0)</f>
        <v>0</v>
      </c>
      <c r="FR273" s="32">
        <f>IF(AND($BU273&lt;&gt;$FF$7),1,0)</f>
        <v>0</v>
      </c>
      <c r="FU273" s="294">
        <f t="shared" ref="FU273" si="13701">IF($K273&lt;&gt;"NG",$GG273,0)</f>
        <v>0</v>
      </c>
      <c r="FV273" s="294">
        <f t="shared" ref="FV273" si="13702">IF($O273&lt;&gt;"NG",$GG273,0)</f>
        <v>0</v>
      </c>
      <c r="FW273" s="294">
        <f t="shared" ref="FW273" si="13703">IF($S273&lt;&gt;"NG",$GG273,0)</f>
        <v>0</v>
      </c>
      <c r="FX273" s="294">
        <f t="shared" ref="FX273" si="13704">IF($W273&lt;&gt;"NG",$GG273,0)</f>
        <v>0</v>
      </c>
      <c r="FY273" s="294">
        <f t="shared" ref="FY273" si="13705">IF($AE273&lt;&gt;"NG",$GG273,0)</f>
        <v>0</v>
      </c>
      <c r="FZ273" s="294">
        <f t="shared" ref="FZ273" si="13706">IF($AI273&lt;&gt;"NG",$GG273,0)</f>
        <v>0</v>
      </c>
      <c r="GA273" s="294">
        <f t="shared" ref="GA273" si="13707">IF($AQ273&lt;&gt;"NG",$GG273,0)</f>
        <v>0</v>
      </c>
      <c r="GB273" s="294">
        <f t="shared" ref="GB273" si="13708">IF($AU273&lt;&gt;"NG",$GG273,0)</f>
        <v>0</v>
      </c>
      <c r="GC273" s="294">
        <f t="shared" ref="GC273" si="13709">IF($BC273&lt;&gt;"NG",$GG273,0)</f>
        <v>0</v>
      </c>
      <c r="GD273" s="294">
        <f t="shared" ref="GD273" si="13710">IF($BG273&lt;&gt;"NG",$GG273,0)</f>
        <v>0</v>
      </c>
      <c r="GE273" s="294">
        <f t="shared" ref="GE273" si="13711">IF($BO273&lt;&gt;"NG",$GG273,0)</f>
        <v>0</v>
      </c>
      <c r="GF273" s="294">
        <f t="shared" ref="GF273" si="13712">IF($BS273&lt;&gt;"NG",$GG273,0)</f>
        <v>0</v>
      </c>
      <c r="GG273" s="294" t="e">
        <f>VLOOKUP($D273,リスト!$D:$S,15,FALSE)</f>
        <v>#N/A</v>
      </c>
      <c r="GH273" s="2" t="e">
        <f>INDEX(リスト!$V:$V,MATCH(中日程計画表!$D273,リスト!$D:$D,0))</f>
        <v>#N/A</v>
      </c>
      <c r="GI273" s="2" t="e">
        <f>INDEX(リスト!$A:$A,MATCH(中日程計画表!$D273,リスト!$D:$D,0))</f>
        <v>#N/A</v>
      </c>
      <c r="GJ273" s="2" t="e">
        <f>INDEX(リスト!$U:$U,MATCH(中日程計画表!$D273,リスト!$D:$D,0))</f>
        <v>#N/A</v>
      </c>
      <c r="GK273" s="5" t="e">
        <f>INDEX(リスト!$W:$W,MATCH(中日程計画表!$D273,リスト!$D:$D,0))</f>
        <v>#N/A</v>
      </c>
      <c r="GL273" s="2" t="s">
        <v>200</v>
      </c>
      <c r="GM273" s="296">
        <f>D273</f>
        <v>0</v>
      </c>
      <c r="GN273" s="296">
        <f>E273</f>
        <v>0</v>
      </c>
      <c r="GU273" s="460" t="str">
        <f t="shared" ref="GU273" si="13713">AE273</f>
        <v>NG</v>
      </c>
      <c r="GV273" s="460">
        <f t="shared" ref="GV273" si="13714">EI273</f>
        <v>0</v>
      </c>
      <c r="GW273" s="460">
        <f t="shared" ref="GW273" si="13715">EI274</f>
        <v>0</v>
      </c>
      <c r="GX273" s="462">
        <f t="shared" ref="GX273" si="13716">EV273</f>
        <v>0</v>
      </c>
      <c r="GY273" s="460" t="str">
        <f t="shared" ref="GY273" si="13717">AI273</f>
        <v>NG</v>
      </c>
      <c r="GZ273" s="460">
        <f t="shared" ref="GZ273" si="13718">EJ273</f>
        <v>0</v>
      </c>
      <c r="HA273" s="460">
        <f t="shared" ref="HA273" si="13719">EJ274</f>
        <v>0</v>
      </c>
      <c r="HB273" s="462">
        <f t="shared" ref="HB273" si="13720">EW273</f>
        <v>0</v>
      </c>
      <c r="HC273" s="460" t="str">
        <f t="shared" ref="HC273" si="13721">AQ273</f>
        <v>NG</v>
      </c>
      <c r="HD273" s="460">
        <f t="shared" ref="HD273" si="13722">EK273</f>
        <v>0</v>
      </c>
      <c r="HE273" s="460">
        <f t="shared" ref="HE273" si="13723">EK274</f>
        <v>0</v>
      </c>
      <c r="HF273" s="462">
        <f t="shared" ref="HF273" si="13724">EX273</f>
        <v>0</v>
      </c>
      <c r="HG273" s="460" t="str">
        <f t="shared" ref="HG273" si="13725">AU273</f>
        <v>NG</v>
      </c>
      <c r="HH273" s="460">
        <f t="shared" ref="HH273" si="13726">EL273</f>
        <v>0</v>
      </c>
      <c r="HI273" s="460">
        <f t="shared" ref="HI273" si="13727">EL274</f>
        <v>0</v>
      </c>
      <c r="HJ273" s="462">
        <f t="shared" ref="HJ273" si="13728">EY273</f>
        <v>0</v>
      </c>
      <c r="HK273" s="460" t="str">
        <f t="shared" ref="HK273" si="13729">BC273</f>
        <v>NG</v>
      </c>
      <c r="HL273" s="460">
        <f t="shared" ref="HL273" si="13730">EM273</f>
        <v>0</v>
      </c>
      <c r="HM273" s="460">
        <f t="shared" ref="HM273" si="13731">EM274</f>
        <v>0</v>
      </c>
      <c r="HN273" s="462">
        <f t="shared" ref="HN273" si="13732">EZ273</f>
        <v>0</v>
      </c>
      <c r="HO273" s="460" t="str">
        <f t="shared" ref="HO273" si="13733">BG273</f>
        <v>NG</v>
      </c>
      <c r="HP273" s="460">
        <f t="shared" ref="HP273" si="13734">EN273</f>
        <v>0</v>
      </c>
      <c r="HQ273" s="460">
        <f t="shared" ref="HQ273" si="13735">EN274</f>
        <v>0</v>
      </c>
      <c r="HR273" s="462">
        <f t="shared" ref="HR273" si="13736">FA273</f>
        <v>0</v>
      </c>
      <c r="HS273" s="332"/>
    </row>
    <row r="274" spans="1:227" ht="12" customHeight="1">
      <c r="A274" s="489"/>
      <c r="B274" s="487"/>
      <c r="C274" s="475"/>
      <c r="D274" s="485"/>
      <c r="E274" s="483"/>
      <c r="F274" s="317"/>
      <c r="G274" s="317"/>
      <c r="H274" s="317"/>
      <c r="I274" s="317"/>
      <c r="J274" s="316"/>
      <c r="K274" s="481"/>
      <c r="L274" s="77"/>
      <c r="M274" s="77"/>
      <c r="N274" s="471"/>
      <c r="O274" s="475"/>
      <c r="P274" s="77"/>
      <c r="Q274" s="77"/>
      <c r="R274" s="471"/>
      <c r="S274" s="475"/>
      <c r="T274" s="77"/>
      <c r="U274" s="77"/>
      <c r="V274" s="471"/>
      <c r="W274" s="473"/>
      <c r="X274" s="77"/>
      <c r="Y274" s="77"/>
      <c r="Z274" s="471"/>
      <c r="AA274" s="477"/>
      <c r="AB274" s="80"/>
      <c r="AC274" s="80"/>
      <c r="AD274" s="471"/>
      <c r="AE274" s="473"/>
      <c r="AF274" s="77"/>
      <c r="AG274" s="77"/>
      <c r="AH274" s="471"/>
      <c r="AI274" s="473"/>
      <c r="AJ274" s="77"/>
      <c r="AK274" s="77"/>
      <c r="AL274" s="471"/>
      <c r="AM274" s="477"/>
      <c r="AN274" s="80"/>
      <c r="AO274" s="80"/>
      <c r="AP274" s="471"/>
      <c r="AQ274" s="473"/>
      <c r="AR274" s="77"/>
      <c r="AS274" s="77"/>
      <c r="AT274" s="471"/>
      <c r="AU274" s="473"/>
      <c r="AV274" s="77"/>
      <c r="AW274" s="77"/>
      <c r="AX274" s="471"/>
      <c r="AY274" s="477"/>
      <c r="AZ274" s="80"/>
      <c r="BA274" s="80"/>
      <c r="BB274" s="471"/>
      <c r="BC274" s="475"/>
      <c r="BD274" s="77"/>
      <c r="BE274" s="77"/>
      <c r="BF274" s="471"/>
      <c r="BG274" s="473"/>
      <c r="BH274" s="77"/>
      <c r="BI274" s="77"/>
      <c r="BJ274" s="471"/>
      <c r="BK274" s="477"/>
      <c r="BL274" s="80"/>
      <c r="BM274" s="80"/>
      <c r="BN274" s="471"/>
      <c r="BO274" s="475"/>
      <c r="BP274" s="77"/>
      <c r="BQ274" s="77"/>
      <c r="BR274" s="471"/>
      <c r="BS274" s="473"/>
      <c r="BT274" s="77"/>
      <c r="BU274" s="77"/>
      <c r="BV274" s="471"/>
      <c r="BW274" s="469"/>
      <c r="BX274" s="467"/>
      <c r="BY274" s="490"/>
      <c r="CA274" s="19">
        <f t="shared" ref="CA274" si="13737">IF(AND($N273=1,$M274&lt;&gt;$BZ$7),1,0)</f>
        <v>0</v>
      </c>
      <c r="CB274" s="19">
        <f t="shared" ref="CB274" si="13738">IF(AND($R273=1,$Q274&lt;&gt;$BZ$7),1,0)</f>
        <v>0</v>
      </c>
      <c r="CC274" s="19">
        <f t="shared" ref="CC274" si="13739">IF(AND($V273=1,$U274&lt;&gt;$BZ$7),1,0)</f>
        <v>0</v>
      </c>
      <c r="CD274" s="19">
        <f t="shared" ref="CD274" si="13740">IF(AND($Z273=1,$Y274&lt;&gt;$BZ$7),1,0)</f>
        <v>0</v>
      </c>
      <c r="CE274" s="19">
        <f t="shared" ref="CE274" si="13741">IF(AND($AH273=1,$AG274&lt;&gt;$BZ$7),1,0)</f>
        <v>0</v>
      </c>
      <c r="CF274" s="19">
        <f t="shared" ref="CF274" si="13742">IF(AND($AL273=1,$AK274&lt;&gt;$BZ$7),1,0)</f>
        <v>0</v>
      </c>
      <c r="CG274" s="19">
        <f t="shared" ref="CG274" si="13743">IF(AND($AT273=1,$AS274&lt;&gt;$BZ$7),1,0)</f>
        <v>0</v>
      </c>
      <c r="CH274" s="19">
        <f t="shared" ref="CH274" si="13744">IF(AND($AX273=1,$AW274&lt;&gt;$BZ$7),1,0)</f>
        <v>0</v>
      </c>
      <c r="CI274" s="19">
        <f t="shared" ref="CI274" si="13745">IF(AND($BF273=1,$BE274&lt;&gt;$BZ$7),1,0)</f>
        <v>0</v>
      </c>
      <c r="CJ274" s="19">
        <f t="shared" ref="CJ274" si="13746">IF(AND($BJ273=1,$BI274&lt;&gt;$BZ$7),1,0)</f>
        <v>0</v>
      </c>
      <c r="CK274" s="19">
        <f t="shared" ref="CK274" si="13747">IF(AND($BR273=1,$BQ274&lt;&gt;$BZ$7),1,0)</f>
        <v>0</v>
      </c>
      <c r="CL274" s="19">
        <f t="shared" ref="CL274" si="13748">IF(AND($BV273=1,$BU274&lt;&gt;$BZ$7),1,0)</f>
        <v>0</v>
      </c>
      <c r="CO274" s="19">
        <f>IF(AND($M274&lt;&gt;$CN$7,$M274&lt;=$CN$6),1,0)</f>
        <v>0</v>
      </c>
      <c r="CP274" s="19">
        <f>IF(AND($Q274&lt;&gt;$CN$7,$Q274&lt;=$CN$6),1,0)</f>
        <v>0</v>
      </c>
      <c r="CQ274" s="19">
        <f>IF(AND($U274&lt;&gt;$CN$7,$U274&lt;=$CN$6),1,0)</f>
        <v>0</v>
      </c>
      <c r="CR274" s="19">
        <f>IF(AND($Y274&lt;&gt;$CN$7,$Y274&lt;=$CN$6),1,0)</f>
        <v>0</v>
      </c>
      <c r="CS274" s="19">
        <f>IF(AND($AG274&lt;&gt;$CN$7,$AG274&lt;=$CN$6),1,0)</f>
        <v>0</v>
      </c>
      <c r="CT274" s="19">
        <f>IF(AND($AK274&lt;&gt;$CN$7,$AK274&lt;=$CN$6),1,0)</f>
        <v>0</v>
      </c>
      <c r="CU274" s="19">
        <f>IF(AND($AS274&lt;&gt;$CN$7,$AS274&lt;=$CN$6),1,0)</f>
        <v>0</v>
      </c>
      <c r="CV274" s="19">
        <f>IF(AND($AW274&lt;&gt;$CN$7,$AW274&lt;=$CN$6),1,0)</f>
        <v>0</v>
      </c>
      <c r="CW274" s="19">
        <f>IF(AND($BE274&lt;&gt;$CN$7,$BE274&lt;=$CN$6),1,0)</f>
        <v>0</v>
      </c>
      <c r="CX274" s="19">
        <f>IF(AND($BI274&lt;&gt;$CN$7,$BI274&lt;=$CN$6),1,0)</f>
        <v>0</v>
      </c>
      <c r="CY274" s="19">
        <f>IF(AND($BQ274&lt;&gt;$CN$7,$BQ274&lt;=$CN$6),1,0)</f>
        <v>0</v>
      </c>
      <c r="CZ274" s="19">
        <f>IF(AND($BU274&lt;&gt;$CN$7,$BU274&lt;=$CN$6),1,0)</f>
        <v>0</v>
      </c>
      <c r="DC274" s="19">
        <f>IF($N273=1,1,0)</f>
        <v>0</v>
      </c>
      <c r="DD274" s="19">
        <f>IF($R273=1,1,0)</f>
        <v>0</v>
      </c>
      <c r="DE274" s="19">
        <f>IF($V273=1,1,0)</f>
        <v>0</v>
      </c>
      <c r="DF274" s="19">
        <f>IF($Z273=1,1,0)</f>
        <v>0</v>
      </c>
      <c r="DG274" s="19">
        <f>IF($AH273=1,1,0)</f>
        <v>0</v>
      </c>
      <c r="DH274" s="19">
        <f>IF($AL273=1,1,0)</f>
        <v>0</v>
      </c>
      <c r="DI274" s="19">
        <f>IF($AT273=1,1,0)</f>
        <v>0</v>
      </c>
      <c r="DJ274" s="19">
        <f>IF($AX273=1,1,0)</f>
        <v>0</v>
      </c>
      <c r="DK274" s="19">
        <f>IF($BF273=1,1,0)</f>
        <v>0</v>
      </c>
      <c r="DL274" s="19">
        <f>IF($BJ273=1,1,0)</f>
        <v>0</v>
      </c>
      <c r="DM274" s="19">
        <f>IF($BR273=1,1,0)</f>
        <v>0</v>
      </c>
      <c r="DN274" s="19">
        <f>IF($BV273=1,1,0)</f>
        <v>0</v>
      </c>
      <c r="DQ274" s="19">
        <f t="shared" ref="DQ274" si="13749">IF($N273=1,1,0)</f>
        <v>0</v>
      </c>
      <c r="DR274" s="19">
        <f t="shared" ref="DR274" si="13750">IF($R273=1,1,0)</f>
        <v>0</v>
      </c>
      <c r="DS274" s="19">
        <f t="shared" ref="DS274" si="13751">IF($V273=1,1,0)</f>
        <v>0</v>
      </c>
      <c r="DT274" s="19">
        <f t="shared" ref="DT274" si="13752">IF($Z273=1,1,0)</f>
        <v>0</v>
      </c>
      <c r="DU274" s="19">
        <f t="shared" ref="DU274" si="13753">IF($AH273=1,1,0)</f>
        <v>0</v>
      </c>
      <c r="DV274" s="19">
        <f t="shared" ref="DV274" si="13754">IF($AL273=1,1,0)</f>
        <v>0</v>
      </c>
      <c r="DW274" s="19">
        <f t="shared" ref="DW274" si="13755">IF($AT273=1,1,0)</f>
        <v>0</v>
      </c>
      <c r="DX274" s="19">
        <f t="shared" ref="DX274" si="13756">IF($AX273=1,1,0)</f>
        <v>0</v>
      </c>
      <c r="DY274" s="19">
        <f t="shared" ref="DY274" si="13757">IF($BF273=1,1,0)</f>
        <v>0</v>
      </c>
      <c r="DZ274" s="19">
        <f t="shared" ref="DZ274" si="13758">IF($BJ273=1,1,0)</f>
        <v>0</v>
      </c>
      <c r="EA274" s="19">
        <f t="shared" ref="EA274" si="13759">IF($BR273=1,1,0)</f>
        <v>0</v>
      </c>
      <c r="EB274" s="19">
        <f t="shared" ref="EB274" si="13760">IF($BV273=1,1,0)</f>
        <v>0</v>
      </c>
      <c r="EE274" s="329">
        <f>N273*$FU274*週間進捗報告書!$G$9</f>
        <v>0</v>
      </c>
      <c r="EF274" s="329">
        <f>R273*$FV274*週間進捗報告書!$G$10</f>
        <v>0</v>
      </c>
      <c r="EG274" s="329">
        <f>V273*$FW274*週間進捗報告書!$G$11</f>
        <v>0</v>
      </c>
      <c r="EH274" s="329">
        <f>Z273*$FX274*週間進捗報告書!$G$12</f>
        <v>0</v>
      </c>
      <c r="EI274" s="329">
        <f>AH273*$FY274*週間進捗報告書!$G$13</f>
        <v>0</v>
      </c>
      <c r="EJ274" s="329">
        <f>AL273*$FZ274*週間進捗報告書!$G$14</f>
        <v>0</v>
      </c>
      <c r="EK274" s="329">
        <f>AT273*$GA274*週間進捗報告書!$G$15</f>
        <v>0</v>
      </c>
      <c r="EL274" s="329">
        <f>AX273*$GB274*週間進捗報告書!$G$16</f>
        <v>0</v>
      </c>
      <c r="EM274" s="329">
        <f>BF273*$GC274*週間進捗報告書!$G$17</f>
        <v>0</v>
      </c>
      <c r="EN274" s="329">
        <f>BJ273*$GD274*週間進捗報告書!$G$18</f>
        <v>0</v>
      </c>
      <c r="EO274" s="329">
        <f>BR273*$GE274*週間進捗報告書!$G$19</f>
        <v>0</v>
      </c>
      <c r="EP274" s="329">
        <f>BV273*$GF274*週間進捗報告書!$G$20</f>
        <v>0</v>
      </c>
      <c r="ER274" s="547"/>
      <c r="ES274" s="547"/>
      <c r="ET274" s="547"/>
      <c r="EU274" s="547"/>
      <c r="EV274" s="547"/>
      <c r="EW274" s="547"/>
      <c r="EX274" s="547"/>
      <c r="EY274" s="547"/>
      <c r="EZ274" s="547"/>
      <c r="FA274" s="547"/>
      <c r="FB274" s="547"/>
      <c r="FC274" s="547"/>
      <c r="FD274" s="547"/>
      <c r="FE274" s="332"/>
      <c r="FG274" s="19"/>
      <c r="FH274" s="19"/>
      <c r="FI274" s="19"/>
      <c r="FJ274" s="19"/>
      <c r="FK274" s="19"/>
      <c r="FL274" s="19"/>
      <c r="FM274" s="19"/>
      <c r="FN274" s="19"/>
      <c r="FO274" s="19"/>
      <c r="FP274" s="19"/>
      <c r="FQ274" s="19"/>
      <c r="FR274" s="19"/>
      <c r="FU274" s="295">
        <f t="shared" ref="FU274" si="13761">FU273</f>
        <v>0</v>
      </c>
      <c r="FV274" s="295">
        <f t="shared" ref="FV274" si="13762">FV273</f>
        <v>0</v>
      </c>
      <c r="FW274" s="295">
        <f t="shared" ref="FW274" si="13763">FW273</f>
        <v>0</v>
      </c>
      <c r="FX274" s="295">
        <f t="shared" ref="FX274" si="13764">FX273</f>
        <v>0</v>
      </c>
      <c r="FY274" s="295">
        <f t="shared" ref="FY274" si="13765">FY273</f>
        <v>0</v>
      </c>
      <c r="FZ274" s="295">
        <f t="shared" ref="FZ274" si="13766">FZ273</f>
        <v>0</v>
      </c>
      <c r="GA274" s="295">
        <f t="shared" ref="GA274" si="13767">GA273</f>
        <v>0</v>
      </c>
      <c r="GB274" s="295">
        <f t="shared" ref="GB274" si="13768">GB273</f>
        <v>0</v>
      </c>
      <c r="GC274" s="295">
        <f t="shared" ref="GC274" si="13769">GC273</f>
        <v>0</v>
      </c>
      <c r="GD274" s="295">
        <f t="shared" ref="GD274" si="13770">GD273</f>
        <v>0</v>
      </c>
      <c r="GE274" s="295">
        <f t="shared" ref="GE274" si="13771">GE273</f>
        <v>0</v>
      </c>
      <c r="GF274" s="295">
        <f t="shared" ref="GF274" si="13772">GF273</f>
        <v>0</v>
      </c>
      <c r="GG274" s="295" t="e">
        <f t="shared" ref="GG274" si="13773">GG273</f>
        <v>#N/A</v>
      </c>
      <c r="GH274" s="2" t="e">
        <f>INDEX(リスト!$V:$V,MATCH(中日程計画表!$D273,リスト!$D:$D,0))</f>
        <v>#N/A</v>
      </c>
      <c r="GI274" s="2" t="e">
        <f>INDEX(リスト!$A:$A,MATCH(中日程計画表!$D273,リスト!$D:$D,0))</f>
        <v>#N/A</v>
      </c>
      <c r="GJ274" s="2" t="e">
        <f>INDEX(リスト!$U:$U,MATCH(中日程計画表!$D273,リスト!$D:$D,0))</f>
        <v>#N/A</v>
      </c>
      <c r="GK274" s="5" t="e">
        <f>INDEX(リスト!$W:$W,MATCH(中日程計画表!$D273,リスト!$D:$D,0))</f>
        <v>#N/A</v>
      </c>
      <c r="GL274" s="2" t="s">
        <v>201</v>
      </c>
      <c r="GM274" s="296">
        <f t="shared" ref="GM274" si="13774">GM273</f>
        <v>0</v>
      </c>
      <c r="GN274" s="296">
        <f t="shared" ref="GN274" si="13775">GN273</f>
        <v>0</v>
      </c>
      <c r="GU274" s="461"/>
      <c r="GV274" s="460"/>
      <c r="GW274" s="460"/>
      <c r="GX274" s="461"/>
      <c r="GY274" s="461"/>
      <c r="GZ274" s="460"/>
      <c r="HA274" s="460"/>
      <c r="HB274" s="461"/>
      <c r="HC274" s="461"/>
      <c r="HD274" s="460"/>
      <c r="HE274" s="460"/>
      <c r="HF274" s="461"/>
      <c r="HG274" s="461"/>
      <c r="HH274" s="460"/>
      <c r="HI274" s="460"/>
      <c r="HJ274" s="461"/>
      <c r="HK274" s="461"/>
      <c r="HL274" s="460"/>
      <c r="HM274" s="460"/>
      <c r="HN274" s="461"/>
      <c r="HO274" s="461"/>
      <c r="HP274" s="460"/>
      <c r="HQ274" s="460"/>
      <c r="HR274" s="461"/>
      <c r="HS274" s="4"/>
    </row>
    <row r="275" spans="1:227" ht="12" customHeight="1">
      <c r="A275" s="488" t="str">
        <f t="shared" ref="A275" ca="1" si="13776">INDIRECT("リスト!A"&amp;B275+6)</f>
        <v/>
      </c>
      <c r="B275" s="486">
        <f t="shared" ref="B275" si="13777">ROUNDDOWN((ROW()-6)/2,0)+1</f>
        <v>135</v>
      </c>
      <c r="C275" s="474" t="str">
        <f>機能グループ名</f>
        <v/>
      </c>
      <c r="D275" s="484">
        <f>機能ID</f>
        <v>0</v>
      </c>
      <c r="E275" s="482">
        <f>機能名</f>
        <v>0</v>
      </c>
      <c r="F275" s="315"/>
      <c r="G275" s="315"/>
      <c r="H275" s="315"/>
      <c r="I275" s="315"/>
      <c r="J275" s="316"/>
      <c r="K275" s="480" t="str">
        <f>担当者_SR</f>
        <v>NG</v>
      </c>
      <c r="L275" s="76"/>
      <c r="M275" s="76"/>
      <c r="N275" s="470"/>
      <c r="O275" s="474" t="str">
        <f>担当者_SRR</f>
        <v>NG</v>
      </c>
      <c r="P275" s="76"/>
      <c r="Q275" s="76"/>
      <c r="R275" s="470"/>
      <c r="S275" s="474" t="str">
        <f>担当者_DS</f>
        <v>NG</v>
      </c>
      <c r="T275" s="76"/>
      <c r="U275" s="76"/>
      <c r="V275" s="470"/>
      <c r="W275" s="472" t="str">
        <f>担当者_DSR</f>
        <v>NG</v>
      </c>
      <c r="X275" s="76"/>
      <c r="Y275" s="76"/>
      <c r="Z275" s="470"/>
      <c r="AA275" s="476"/>
      <c r="AB275" s="79"/>
      <c r="AC275" s="79"/>
      <c r="AD275" s="470">
        <f>IF(AC276 &lt;&gt; "",1,0)</f>
        <v>0</v>
      </c>
      <c r="AE275" s="472" t="str">
        <f>担当者_CD</f>
        <v>NG</v>
      </c>
      <c r="AF275" s="76"/>
      <c r="AG275" s="76"/>
      <c r="AH275" s="470"/>
      <c r="AI275" s="472" t="str">
        <f>担当者_DD</f>
        <v>NG</v>
      </c>
      <c r="AJ275" s="76"/>
      <c r="AK275" s="76"/>
      <c r="AL275" s="470"/>
      <c r="AM275" s="476"/>
      <c r="AN275" s="79"/>
      <c r="AO275" s="79"/>
      <c r="AP275" s="470">
        <f>IF(AO276 &lt;&gt; "",1,0)</f>
        <v>0</v>
      </c>
      <c r="AQ275" s="472" t="str">
        <f>担当者_MCL</f>
        <v>NG</v>
      </c>
      <c r="AR275" s="76"/>
      <c r="AS275" s="76"/>
      <c r="AT275" s="470"/>
      <c r="AU275" s="472" t="str">
        <f>担当者_MCLR</f>
        <v>NG</v>
      </c>
      <c r="AV275" s="76"/>
      <c r="AW275" s="76"/>
      <c r="AX275" s="470"/>
      <c r="AY275" s="476"/>
      <c r="AZ275" s="79"/>
      <c r="BA275" s="79"/>
      <c r="BB275" s="470">
        <f>IF(BA276 &lt;&gt; "",1,0)</f>
        <v>0</v>
      </c>
      <c r="BC275" s="474" t="str">
        <f>担当者_MT</f>
        <v>NG</v>
      </c>
      <c r="BD275" s="76"/>
      <c r="BE275" s="76"/>
      <c r="BF275" s="470"/>
      <c r="BG275" s="472" t="str">
        <f>担当者_M検</f>
        <v>NG</v>
      </c>
      <c r="BH275" s="76"/>
      <c r="BI275" s="76"/>
      <c r="BJ275" s="470"/>
      <c r="BK275" s="476"/>
      <c r="BL275" s="79"/>
      <c r="BM275" s="79"/>
      <c r="BN275" s="470">
        <v>0</v>
      </c>
      <c r="BO275" s="474" t="str">
        <f>担当者_モテ</f>
        <v>NG</v>
      </c>
      <c r="BP275" s="76"/>
      <c r="BQ275" s="76"/>
      <c r="BR275" s="470"/>
      <c r="BS275" s="472" t="str">
        <f>担当者_モテR</f>
        <v>NG</v>
      </c>
      <c r="BT275" s="76"/>
      <c r="BU275" s="76"/>
      <c r="BV275" s="470"/>
      <c r="BW275" s="468">
        <f t="shared" ref="BW275" si="13778">IFERROR(SUM(IF(K275&lt;&gt;"NG",N275*K$1,0),IF(O275&lt;&gt;"NG",R275*O$1,0),IF(S275&lt;&gt;"NG",V275*S$1,0),IF(W275&lt;&gt;"NG",Z275*W$1,0),IF(AA275&lt;&gt;"NG",AD275*AA$1,0),IF(AE275&lt;&gt;"NG",AH275*AE$1,0),IF(AI275&lt;&gt;"NG",AL275*AI$1,0),IF(AM275&lt;&gt;"NG",AP275*AM$1,0),IF(AQ275&lt;&gt;"NG",AT275*AQ$1,0),IF(AU275&lt;&gt;"NG",AX275*AU$1,0),IF(AY275&lt;&gt;"NG",BB275*AY$1,0),IF(BC275&lt;&gt;"NG",BF275*BC$1,0),IF(BG275&lt;&gt;"NG",BJ275*BG$1,0),IF(BK275&lt;&gt;"NG",BN275*BK$1,0),IF(BO275&lt;&gt;"NG",BR275*BO$1,0),IF(BS275&lt;&gt;"NG",BV275*BS$1,0))/SUM(IF(K275&lt;&gt;"NG",K$1,0),IF(O275&lt;&gt;"NG",O$1,0),IF(S275&lt;&gt;"NG",S$1,0),IF(W275&lt;&gt;"NG",W$1,0),IF(AA275&lt;&gt;"NG",AA$1,0),IF(AE275&lt;&gt;"NG",AE$1,0),IF(AI275&lt;&gt;"NG",AI$1,0),IF(AM275&lt;&gt;"NG",AM$1,0),IF(AQ275&lt;&gt;"NG",AQ$1,0),IF(AU275&lt;&gt;"NG",AU$1,0),IF(AY275&lt;&gt;"NG",AY$1,0),IF(BC275&lt;&gt;"NG",BC$1,0),IF(BG275&lt;&gt;"NG",BG$1,0),IF(BK275&lt;&gt;"NG",BK$1,0),IF(BO275&lt;&gt;"NG",BO$1,0),IF(BS275&lt;&gt;"NG",BS$1,0)),0)</f>
        <v>0</v>
      </c>
      <c r="BX275" s="466"/>
      <c r="BY275" s="490"/>
      <c r="BZ275" s="5"/>
      <c r="CA275" s="32">
        <f t="shared" ref="CA275" si="13779">IF(AND($M275&lt;&gt;$BZ$5,$M275&lt;=$BZ$6,$M275&lt;&gt;$BZ$7),1,0)</f>
        <v>0</v>
      </c>
      <c r="CB275" s="32">
        <f t="shared" ref="CB275" si="13780">IF(AND($Q275&lt;&gt;$BZ$5,$Q275&lt;=$BZ$6,$Q275&lt;&gt;$BZ$7),1,0)</f>
        <v>0</v>
      </c>
      <c r="CC275" s="32">
        <f t="shared" ref="CC275" si="13781">IF(AND($U275&lt;&gt;$BZ$5,$U275&lt;=$BZ$6,$U275&lt;&gt;$BZ$7),1,0)</f>
        <v>0</v>
      </c>
      <c r="CD275" s="32">
        <f t="shared" ref="CD275" si="13782">IF(AND($Y275&lt;&gt;$BZ$5,$Y275&lt;=$BZ$6,$Y275&lt;&gt;$BZ$7),1,0)</f>
        <v>0</v>
      </c>
      <c r="CE275" s="32">
        <f t="shared" ref="CE275" si="13783">IF(AND($AG275&lt;&gt;$BZ$5,$AG275&lt;=$BZ$6,$AG275&lt;&gt;$BZ$7),1,0)</f>
        <v>0</v>
      </c>
      <c r="CF275" s="32">
        <f t="shared" ref="CF275" si="13784">IF(AND($AK275&lt;&gt;$BZ$5,$AK275&lt;=$BZ$6,$AK275&lt;&gt;$BZ$7),1,0)</f>
        <v>0</v>
      </c>
      <c r="CG275" s="32">
        <f t="shared" ref="CG275" si="13785">IF(AND($AS275&lt;&gt;$BZ$5,$AS275&lt;=$BZ$6,$AS275&lt;&gt;$BZ$7),1,0)</f>
        <v>0</v>
      </c>
      <c r="CH275" s="32">
        <f t="shared" ref="CH275" si="13786">IF(AND($AW275&lt;&gt;$BZ$5,$AW275&lt;=$BZ$6,$AW275&lt;&gt;$BZ$7),1,0)</f>
        <v>0</v>
      </c>
      <c r="CI275" s="32">
        <f t="shared" ref="CI275" si="13787">IF(AND($BE275&lt;&gt;$BZ$5,$BE275&lt;=$BZ$6,$BE275&lt;&gt;$BZ$7),1,0)</f>
        <v>0</v>
      </c>
      <c r="CJ275" s="32">
        <f t="shared" ref="CJ275" si="13788">IF(AND($BI275&lt;&gt;$BZ$5,$BI275&lt;=$BZ$6,$BI275&lt;&gt;$BZ$7),1,0)</f>
        <v>0</v>
      </c>
      <c r="CK275" s="32">
        <f t="shared" ref="CK275" si="13789">IF(AND($BQ275&lt;&gt;$BZ$5,$BQ275&lt;=$BZ$6,$BQ275&lt;&gt;$BZ$7),1,0)</f>
        <v>0</v>
      </c>
      <c r="CL275" s="32">
        <f t="shared" ref="CL275" si="13790">IF(AND($BU275&lt;&gt;$BZ$5,$BU275&lt;=$BZ$6,$BU275&lt;&gt;$BZ$7),1,0)</f>
        <v>0</v>
      </c>
      <c r="CO275" s="32">
        <f>IF(AND($M275&lt;&gt;$CN$5,$M275&lt;=$CN$6,$M275&lt;&gt;$CN$7),1,0)</f>
        <v>0</v>
      </c>
      <c r="CP275" s="32">
        <f>IF(AND($Q275&lt;&gt;$CN$5,$Q275&lt;=$CN$6,$Q275&lt;&gt;$CN$7),1,0)</f>
        <v>0</v>
      </c>
      <c r="CQ275" s="32">
        <f>IF(AND($U275&lt;&gt;$CN$5,$U275&lt;=$CN$6,$U275&lt;&gt;$CN$7),1,0)</f>
        <v>0</v>
      </c>
      <c r="CR275" s="32">
        <f>IF(AND($Y275&lt;&gt;$CN$5,$Y275&lt;=$CN$6,$Y275&lt;&gt;$CN$7),1,0)</f>
        <v>0</v>
      </c>
      <c r="CS275" s="32">
        <f>IF(AND($AG275&lt;&gt;$CN$5,$AG275&lt;=$CN$6,$AG275&lt;&gt;$CN$7),1,0)</f>
        <v>0</v>
      </c>
      <c r="CT275" s="32">
        <f>IF(AND($AK275&lt;&gt;$CN$5,$AK275&lt;=$CN$6,$AK275&lt;&gt;$CN$7),1,0)</f>
        <v>0</v>
      </c>
      <c r="CU275" s="32">
        <f>IF(AND($AS275&lt;&gt;$CN$5,$AS275&lt;=$CN$6,$AS275&lt;&gt;$CN$7),1,0)</f>
        <v>0</v>
      </c>
      <c r="CV275" s="32">
        <f>IF(AND($AW275&lt;&gt;$CN$5,$AW275&lt;=$CN$6,$AW275&lt;&gt;$CN$7),1,0)</f>
        <v>0</v>
      </c>
      <c r="CW275" s="32">
        <f>IF(AND($BE275&lt;&gt;$CN$5,$BE275&lt;=$CN$6,$BE275&lt;&gt;$CN$7),1,0)</f>
        <v>0</v>
      </c>
      <c r="CX275" s="32">
        <f>IF(AND($BI275&lt;&gt;$CN$5,$BI275&lt;=$CN$6,$BI275&lt;&gt;$CN$7),1,0)</f>
        <v>0</v>
      </c>
      <c r="CY275" s="32">
        <f>IF(AND($BQ275&lt;&gt;$CN$5,$BQ275&lt;=$CN$6,$BQ275&lt;&gt;$CN$7),1,0)</f>
        <v>0</v>
      </c>
      <c r="CZ275" s="32">
        <f>IF(AND($BU275&lt;&gt;$CN$5,$BU275&lt;=$CN$6,$BU275&lt;&gt;$CN$7),1,0)</f>
        <v>0</v>
      </c>
      <c r="DC275" s="32">
        <f>IF(AND($M275&lt;&gt;$DB$5,$M275&lt;=$DB$6,$M275&lt;&gt;$CN$7),1,0)</f>
        <v>0</v>
      </c>
      <c r="DD275" s="32">
        <f>IF(AND($Q275&lt;&gt;$DB$5,$Q275&lt;=$DB$6,$Q275&lt;&gt;$CN$7),1,0)</f>
        <v>0</v>
      </c>
      <c r="DE275" s="32">
        <f>IF(AND($U275&lt;&gt;$DB$5,$U275&lt;=$DB$6,$U275&lt;&gt;$CN$7),1,0)</f>
        <v>0</v>
      </c>
      <c r="DF275" s="32">
        <f>IF(AND($Y275&lt;&gt;$DB$5,$Y275&lt;=$DB$6,$Y275&lt;&gt;$CN$7),1,0)</f>
        <v>0</v>
      </c>
      <c r="DG275" s="32">
        <f>IF(AND($AG275&lt;&gt;$DB$5,$AG275&lt;=$DB$6,$AG275&lt;&gt;$CN$7),1,0)</f>
        <v>0</v>
      </c>
      <c r="DH275" s="32">
        <f>IF(AND($AK275&lt;&gt;$DB$5,$AK275&lt;=$DB$6,$AK275&lt;&gt;$CN$7),1,0)</f>
        <v>0</v>
      </c>
      <c r="DI275" s="32">
        <f>IF(AND($AS275&lt;&gt;$DB$5,$AS275&lt;=$DB$6,$AS275&lt;&gt;$CN$7),1,0)</f>
        <v>0</v>
      </c>
      <c r="DJ275" s="32">
        <f>IF(AND($AW275&lt;&gt;$DB$5,$AW275&lt;=$DB$6,$AW275&lt;&gt;$CN$7),1,0)</f>
        <v>0</v>
      </c>
      <c r="DK275" s="32">
        <f>IF(AND($BE275&lt;&gt;$DB$5,$BE275&lt;=$DB$6,$BE275&lt;&gt;$CN$7),1,0)</f>
        <v>0</v>
      </c>
      <c r="DL275" s="32">
        <f>IF(AND($BI275&lt;&gt;$DB$5,$BI275&lt;=$DB$6,$BI275&lt;&gt;$CN$7),1,0)</f>
        <v>0</v>
      </c>
      <c r="DM275" s="32">
        <f>IF(AND($BQ275&lt;&gt;$DB$5,$BQ275&lt;=$DB$6,$BQ275&lt;&gt;$CN$7),1,0)</f>
        <v>0</v>
      </c>
      <c r="DN275" s="32">
        <f>IF(AND($BU275&lt;&gt;$DB$5,$BU275&lt;=$DB$6,$BU275&lt;&gt;$CN$7),1,0)</f>
        <v>0</v>
      </c>
      <c r="DQ275" s="32">
        <f t="shared" ref="DQ275" si="13791">IF(AND($M275&lt;&gt;$DP$5,$M275&lt;=$DP$6,$M275&lt;&gt;$CN$7),1,0)</f>
        <v>0</v>
      </c>
      <c r="DR275" s="32">
        <f t="shared" ref="DR275" si="13792">IF(AND($Q275&lt;&gt;$DP$5,$Q275&lt;=$DP$6,$Q275&lt;&gt;$CN$7),1,0)</f>
        <v>0</v>
      </c>
      <c r="DS275" s="32">
        <f t="shared" ref="DS275" si="13793">IF(AND($U275&lt;&gt;$DP$5,$U275&lt;=$DP$6,$U275&lt;&gt;$CN$7),1,0)</f>
        <v>0</v>
      </c>
      <c r="DT275" s="32">
        <f t="shared" ref="DT275" si="13794">IF(AND($Y275&lt;&gt;$DP$5,$Y275&lt;=$DP$6,$Y275&lt;&gt;$CN$7),1,0)</f>
        <v>0</v>
      </c>
      <c r="DU275" s="32">
        <f t="shared" ref="DU275" si="13795">IF(AND($AG275&lt;&gt;$DP$5,$AG275&lt;=$DP$6,$AG275&lt;&gt;$CN$7),1,0)</f>
        <v>0</v>
      </c>
      <c r="DV275" s="32">
        <f t="shared" ref="DV275" si="13796">IF(AND($AK275&lt;&gt;$DP$5,$AK275&lt;=$DP$6,$AK275&lt;&gt;$CN$7),1,0)</f>
        <v>0</v>
      </c>
      <c r="DW275" s="32">
        <f t="shared" ref="DW275" si="13797">IF(AND($AS275&lt;&gt;$DP$5,$AS275&lt;=$DP$6,$AS275&lt;&gt;$CN$7),1,0)</f>
        <v>0</v>
      </c>
      <c r="DX275" s="32">
        <f t="shared" ref="DX275" si="13798">IF(AND($AW275&lt;&gt;$DP$5,$AW275&lt;=$DP$6,$AW275&lt;&gt;$CN$7),1,0)</f>
        <v>0</v>
      </c>
      <c r="DY275" s="32">
        <f t="shared" ref="DY275" si="13799">IF(AND($BE275&lt;&gt;$DP$5,$BE275&lt;=$DP$6,$BE275&lt;&gt;$CN$7),1,0)</f>
        <v>0</v>
      </c>
      <c r="DZ275" s="32">
        <f t="shared" ref="DZ275" si="13800">IF(AND($BI275&lt;&gt;$DP$5,$BI275&lt;=$DP$6,$BI275&lt;&gt;$CN$7),1,0)</f>
        <v>0</v>
      </c>
      <c r="EA275" s="32">
        <f t="shared" ref="EA275" si="13801">IF(AND($BQ275&lt;&gt;$DP$5,$BQ275&lt;=$DP$6,$BQ275&lt;&gt;$CN$7),1,0)</f>
        <v>0</v>
      </c>
      <c r="EB275" s="32">
        <f t="shared" ref="EB275" si="13802">IF(AND($BU275&lt;&gt;$DP$5,$BU275&lt;=$DP$6,$BU275&lt;&gt;$CN$7),1,0)</f>
        <v>0</v>
      </c>
      <c r="EE275" s="328">
        <f>IF(M275&lt;&gt;"",IF(M275&lt;=$ED$6,1,IF(L275&gt;$ED$6,0,NETWORKDAYS(L275,$ED$6,祭日リスト)/NETWORKDAYS(L275,M275,祭日リスト)))*$GG275*週間進捗報告書!$G$9,0)</f>
        <v>0</v>
      </c>
      <c r="EF275" s="328">
        <f>IF(Q275&lt;&gt;"",IF(Q275&lt;=$ED$6,1,IF(P275&gt;$ED$6,0,NETWORKDAYS(P275,$ED$6,祭日リスト)/NETWORKDAYS(P275,Q275,祭日リスト)))*$GG275*週間進捗報告書!$G$10,0)</f>
        <v>0</v>
      </c>
      <c r="EG275" s="328">
        <f>IF(U275&lt;&gt;"",IF(U275&lt;=$ED$6,1,IF(T275&gt;$ED$6,0,NETWORKDAYS(T275,$ED$6,祭日リスト)/NETWORKDAYS(T275,U275,祭日リスト)))*$GG275*週間進捗報告書!$G$11,0)</f>
        <v>0</v>
      </c>
      <c r="EH275" s="328">
        <f>IF(Y275&lt;&gt;"",IF(Y275&lt;=$ED$6,1,IF(X275&gt;$ED$6,0,NETWORKDAYS(X275,$ED$6,祭日リスト)/NETWORKDAYS(X275,Y275,祭日リスト)))*$GG275*週間進捗報告書!$G$12,0)</f>
        <v>0</v>
      </c>
      <c r="EI275" s="328">
        <f>IF(AG275&lt;&gt;"",IF(AG275&lt;=$ED$6,1,IF(AF275&gt;$ED$6,0,NETWORKDAYS(AF275,$ED$6,祭日リスト)/NETWORKDAYS(AF275,AG275,祭日リスト)))*$GG275*週間進捗報告書!$G$13,0)</f>
        <v>0</v>
      </c>
      <c r="EJ275" s="328">
        <f>IF(AK275&lt;&gt;"",IF(AK275&lt;=$ED$6,1,IF(AJ275&gt;$ED$6,0,NETWORKDAYS(AJ275,$ED$6,祭日リスト)/NETWORKDAYS(AJ275,AK275,祭日リスト)))*$GG275*週間進捗報告書!$G$14,0)</f>
        <v>0</v>
      </c>
      <c r="EK275" s="328">
        <f>IF(AS275&lt;&gt;"",IF(AS275&lt;=$ED$6,1,IF(AR275&gt;$ED$6,0,NETWORKDAYS(AR275,$ED$6,祭日リスト)/NETWORKDAYS(AR275,AS275,祭日リスト)))*$GG275*週間進捗報告書!$G$15,0)</f>
        <v>0</v>
      </c>
      <c r="EL275" s="328">
        <f>IF(AW275&lt;&gt;"",IF(AW275&lt;=$ED$6,1,IF(AV275&gt;$ED$6,0,NETWORKDAYS(AV275,$ED$6,祭日リスト)/NETWORKDAYS(AV275,AW275,祭日リスト)))*$GG275*週間進捗報告書!$G$16,0)</f>
        <v>0</v>
      </c>
      <c r="EM275" s="328">
        <f>IF(BE275&lt;&gt;"",IF(BE275&lt;=$ED$6,1,IF(BD275&gt;$ED$6,0,NETWORKDAYS(BD275,$ED$6,祭日リスト)/NETWORKDAYS(BD275,BE275,祭日リスト)))*$GG275*週間進捗報告書!$G$17,0)</f>
        <v>0</v>
      </c>
      <c r="EN275" s="328">
        <f>IF(BI275&lt;&gt;"",IF(BI275&lt;=$ED$6,1,IF(BH275&gt;$ED$6,0,NETWORKDAYS(BH275,$ED$6,祭日リスト)/NETWORKDAYS(BH275,BI275,祭日リスト)))*$GG275*週間進捗報告書!$G$18,0)</f>
        <v>0</v>
      </c>
      <c r="EO275" s="328">
        <f>IF(BQ275&lt;&gt;"",IF(BQ275&lt;=$ED$6,1,IF(BP275&gt;$ED$6,0,NETWORKDAYS(BP275,$ED$6,祭日リスト)/NETWORKDAYS(BP275,BQ275,祭日リスト)))*$GG275*週間進捗報告書!$G$19,0)</f>
        <v>0</v>
      </c>
      <c r="EP275" s="328">
        <f>IF(BU275&lt;&gt;"",IF(BU275&lt;=$ED$6,1,IF(BT275&gt;$ED$6,0,NETWORKDAYS(BT275,$ED$6,祭日リスト)/NETWORKDAYS(BT275,BU275,祭日リスト)))*$GG275*週間進捗報告書!$G$20,0)</f>
        <v>0</v>
      </c>
      <c r="ER275" s="547">
        <f t="shared" ref="ER275:FC275" si="13803">EE275-EE276</f>
        <v>0</v>
      </c>
      <c r="ES275" s="547">
        <f t="shared" si="13803"/>
        <v>0</v>
      </c>
      <c r="ET275" s="547">
        <f t="shared" si="13803"/>
        <v>0</v>
      </c>
      <c r="EU275" s="547">
        <f t="shared" si="13803"/>
        <v>0</v>
      </c>
      <c r="EV275" s="547">
        <f t="shared" si="13803"/>
        <v>0</v>
      </c>
      <c r="EW275" s="547">
        <f t="shared" si="13803"/>
        <v>0</v>
      </c>
      <c r="EX275" s="547">
        <f t="shared" si="13803"/>
        <v>0</v>
      </c>
      <c r="EY275" s="547">
        <f t="shared" si="13803"/>
        <v>0</v>
      </c>
      <c r="EZ275" s="547">
        <f t="shared" si="13803"/>
        <v>0</v>
      </c>
      <c r="FA275" s="547">
        <f t="shared" si="13803"/>
        <v>0</v>
      </c>
      <c r="FB275" s="547">
        <f t="shared" si="13803"/>
        <v>0</v>
      </c>
      <c r="FC275" s="547">
        <f t="shared" si="13803"/>
        <v>0</v>
      </c>
      <c r="FD275" s="547">
        <f t="shared" ref="FD275" si="13804">SUM(ER275:FC276)</f>
        <v>0</v>
      </c>
      <c r="FE275" s="333"/>
      <c r="FG275" s="32">
        <f>IF(AND($M275&lt;&gt;$FF$7),1,0)</f>
        <v>0</v>
      </c>
      <c r="FH275" s="32">
        <f>IF(AND($Q275&lt;&gt;$FF$7),1,0)</f>
        <v>0</v>
      </c>
      <c r="FI275" s="32">
        <f>IF(AND($U275&lt;&gt;$FF$7),1,0)</f>
        <v>0</v>
      </c>
      <c r="FJ275" s="32">
        <f>IF(AND($Y275&lt;&gt;$FF$7),1,0)</f>
        <v>0</v>
      </c>
      <c r="FK275" s="32">
        <f>IF(AND($AG275&lt;&gt;$FF$7),1,0)</f>
        <v>0</v>
      </c>
      <c r="FL275" s="32">
        <f>IF(AND($AK275&lt;&gt;$FF$7),1,0)</f>
        <v>0</v>
      </c>
      <c r="FM275" s="32">
        <f>IF(AND($AS275&lt;&gt;$FF$7),1,0)</f>
        <v>0</v>
      </c>
      <c r="FN275" s="32">
        <f>IF(AND($AW275&lt;&gt;$FF$7),1,0)</f>
        <v>0</v>
      </c>
      <c r="FO275" s="32">
        <f>IF(AND($BE275&lt;&gt;$FF$7),1,0)</f>
        <v>0</v>
      </c>
      <c r="FP275" s="32">
        <f>IF(AND($BI275&lt;&gt;$FF$7),1,0)</f>
        <v>0</v>
      </c>
      <c r="FQ275" s="32">
        <f>IF(AND($BQ275&lt;&gt;$FF$7),1,0)</f>
        <v>0</v>
      </c>
      <c r="FR275" s="32">
        <f>IF(AND($BU275&lt;&gt;$FF$7),1,0)</f>
        <v>0</v>
      </c>
      <c r="FU275" s="294">
        <f t="shared" ref="FU275" si="13805">IF($K275&lt;&gt;"NG",$GG275,0)</f>
        <v>0</v>
      </c>
      <c r="FV275" s="294">
        <f t="shared" ref="FV275" si="13806">IF($O275&lt;&gt;"NG",$GG275,0)</f>
        <v>0</v>
      </c>
      <c r="FW275" s="294">
        <f t="shared" ref="FW275" si="13807">IF($S275&lt;&gt;"NG",$GG275,0)</f>
        <v>0</v>
      </c>
      <c r="FX275" s="294">
        <f t="shared" ref="FX275" si="13808">IF($W275&lt;&gt;"NG",$GG275,0)</f>
        <v>0</v>
      </c>
      <c r="FY275" s="294">
        <f t="shared" ref="FY275" si="13809">IF($AE275&lt;&gt;"NG",$GG275,0)</f>
        <v>0</v>
      </c>
      <c r="FZ275" s="294">
        <f t="shared" ref="FZ275" si="13810">IF($AI275&lt;&gt;"NG",$GG275,0)</f>
        <v>0</v>
      </c>
      <c r="GA275" s="294">
        <f t="shared" ref="GA275" si="13811">IF($AQ275&lt;&gt;"NG",$GG275,0)</f>
        <v>0</v>
      </c>
      <c r="GB275" s="294">
        <f t="shared" ref="GB275" si="13812">IF($AU275&lt;&gt;"NG",$GG275,0)</f>
        <v>0</v>
      </c>
      <c r="GC275" s="294">
        <f t="shared" ref="GC275" si="13813">IF($BC275&lt;&gt;"NG",$GG275,0)</f>
        <v>0</v>
      </c>
      <c r="GD275" s="294">
        <f t="shared" ref="GD275" si="13814">IF($BG275&lt;&gt;"NG",$GG275,0)</f>
        <v>0</v>
      </c>
      <c r="GE275" s="294">
        <f t="shared" ref="GE275" si="13815">IF($BO275&lt;&gt;"NG",$GG275,0)</f>
        <v>0</v>
      </c>
      <c r="GF275" s="294">
        <f t="shared" ref="GF275" si="13816">IF($BS275&lt;&gt;"NG",$GG275,0)</f>
        <v>0</v>
      </c>
      <c r="GG275" s="294" t="e">
        <f>VLOOKUP($D275,リスト!$D:$S,15,FALSE)</f>
        <v>#N/A</v>
      </c>
      <c r="GH275" s="2" t="e">
        <f>INDEX(リスト!$V:$V,MATCH(中日程計画表!$D275,リスト!$D:$D,0))</f>
        <v>#N/A</v>
      </c>
      <c r="GI275" s="2" t="e">
        <f>INDEX(リスト!$A:$A,MATCH(中日程計画表!$D275,リスト!$D:$D,0))</f>
        <v>#N/A</v>
      </c>
      <c r="GJ275" s="2" t="e">
        <f>INDEX(リスト!$U:$U,MATCH(中日程計画表!$D275,リスト!$D:$D,0))</f>
        <v>#N/A</v>
      </c>
      <c r="GK275" s="5" t="e">
        <f>INDEX(リスト!$W:$W,MATCH(中日程計画表!$D275,リスト!$D:$D,0))</f>
        <v>#N/A</v>
      </c>
      <c r="GL275" s="2" t="s">
        <v>200</v>
      </c>
      <c r="GM275" s="296">
        <f>D275</f>
        <v>0</v>
      </c>
      <c r="GN275" s="296">
        <f>E275</f>
        <v>0</v>
      </c>
      <c r="GU275" s="460" t="str">
        <f t="shared" ref="GU275" si="13817">AE275</f>
        <v>NG</v>
      </c>
      <c r="GV275" s="460">
        <f t="shared" ref="GV275" si="13818">EI275</f>
        <v>0</v>
      </c>
      <c r="GW275" s="460">
        <f t="shared" ref="GW275" si="13819">EI276</f>
        <v>0</v>
      </c>
      <c r="GX275" s="462">
        <f t="shared" ref="GX275" si="13820">EV275</f>
        <v>0</v>
      </c>
      <c r="GY275" s="460" t="str">
        <f t="shared" ref="GY275" si="13821">AI275</f>
        <v>NG</v>
      </c>
      <c r="GZ275" s="460">
        <f t="shared" ref="GZ275" si="13822">EJ275</f>
        <v>0</v>
      </c>
      <c r="HA275" s="460">
        <f t="shared" ref="HA275" si="13823">EJ276</f>
        <v>0</v>
      </c>
      <c r="HB275" s="462">
        <f t="shared" ref="HB275" si="13824">EW275</f>
        <v>0</v>
      </c>
      <c r="HC275" s="460" t="str">
        <f t="shared" ref="HC275" si="13825">AQ275</f>
        <v>NG</v>
      </c>
      <c r="HD275" s="460">
        <f t="shared" ref="HD275" si="13826">EK275</f>
        <v>0</v>
      </c>
      <c r="HE275" s="460">
        <f t="shared" ref="HE275" si="13827">EK276</f>
        <v>0</v>
      </c>
      <c r="HF275" s="462">
        <f t="shared" ref="HF275" si="13828">EX275</f>
        <v>0</v>
      </c>
      <c r="HG275" s="460" t="str">
        <f t="shared" ref="HG275" si="13829">AU275</f>
        <v>NG</v>
      </c>
      <c r="HH275" s="460">
        <f t="shared" ref="HH275" si="13830">EL275</f>
        <v>0</v>
      </c>
      <c r="HI275" s="460">
        <f t="shared" ref="HI275" si="13831">EL276</f>
        <v>0</v>
      </c>
      <c r="HJ275" s="462">
        <f t="shared" ref="HJ275" si="13832">EY275</f>
        <v>0</v>
      </c>
      <c r="HK275" s="460" t="str">
        <f t="shared" ref="HK275" si="13833">BC275</f>
        <v>NG</v>
      </c>
      <c r="HL275" s="460">
        <f t="shared" ref="HL275" si="13834">EM275</f>
        <v>0</v>
      </c>
      <c r="HM275" s="460">
        <f t="shared" ref="HM275" si="13835">EM276</f>
        <v>0</v>
      </c>
      <c r="HN275" s="462">
        <f t="shared" ref="HN275" si="13836">EZ275</f>
        <v>0</v>
      </c>
      <c r="HO275" s="460" t="str">
        <f t="shared" ref="HO275" si="13837">BG275</f>
        <v>NG</v>
      </c>
      <c r="HP275" s="460">
        <f t="shared" ref="HP275" si="13838">EN275</f>
        <v>0</v>
      </c>
      <c r="HQ275" s="460">
        <f t="shared" ref="HQ275" si="13839">EN276</f>
        <v>0</v>
      </c>
      <c r="HR275" s="462">
        <f t="shared" ref="HR275" si="13840">FA275</f>
        <v>0</v>
      </c>
      <c r="HS275" s="332"/>
    </row>
    <row r="276" spans="1:227" ht="12" customHeight="1">
      <c r="A276" s="489"/>
      <c r="B276" s="487"/>
      <c r="C276" s="475"/>
      <c r="D276" s="485"/>
      <c r="E276" s="483"/>
      <c r="F276" s="317"/>
      <c r="G276" s="317"/>
      <c r="H276" s="317"/>
      <c r="I276" s="317"/>
      <c r="J276" s="316"/>
      <c r="K276" s="481"/>
      <c r="L276" s="77"/>
      <c r="M276" s="77"/>
      <c r="N276" s="471"/>
      <c r="O276" s="475"/>
      <c r="P276" s="77"/>
      <c r="Q276" s="77"/>
      <c r="R276" s="471"/>
      <c r="S276" s="475"/>
      <c r="T276" s="77"/>
      <c r="U276" s="77"/>
      <c r="V276" s="471"/>
      <c r="W276" s="473"/>
      <c r="X276" s="77"/>
      <c r="Y276" s="77"/>
      <c r="Z276" s="471"/>
      <c r="AA276" s="477"/>
      <c r="AB276" s="80"/>
      <c r="AC276" s="80"/>
      <c r="AD276" s="471"/>
      <c r="AE276" s="473"/>
      <c r="AF276" s="77"/>
      <c r="AG276" s="77"/>
      <c r="AH276" s="471"/>
      <c r="AI276" s="473"/>
      <c r="AJ276" s="77"/>
      <c r="AK276" s="77"/>
      <c r="AL276" s="471"/>
      <c r="AM276" s="477"/>
      <c r="AN276" s="80"/>
      <c r="AO276" s="80"/>
      <c r="AP276" s="471"/>
      <c r="AQ276" s="473"/>
      <c r="AR276" s="77"/>
      <c r="AS276" s="77"/>
      <c r="AT276" s="471"/>
      <c r="AU276" s="473"/>
      <c r="AV276" s="77"/>
      <c r="AW276" s="77"/>
      <c r="AX276" s="471"/>
      <c r="AY276" s="477"/>
      <c r="AZ276" s="80"/>
      <c r="BA276" s="80"/>
      <c r="BB276" s="471"/>
      <c r="BC276" s="475"/>
      <c r="BD276" s="77"/>
      <c r="BE276" s="77"/>
      <c r="BF276" s="471"/>
      <c r="BG276" s="473"/>
      <c r="BH276" s="77"/>
      <c r="BI276" s="77"/>
      <c r="BJ276" s="471"/>
      <c r="BK276" s="477"/>
      <c r="BL276" s="80"/>
      <c r="BM276" s="80"/>
      <c r="BN276" s="471"/>
      <c r="BO276" s="475"/>
      <c r="BP276" s="77"/>
      <c r="BQ276" s="77"/>
      <c r="BR276" s="471"/>
      <c r="BS276" s="473"/>
      <c r="BT276" s="77"/>
      <c r="BU276" s="77"/>
      <c r="BV276" s="471"/>
      <c r="BW276" s="469"/>
      <c r="BX276" s="467"/>
      <c r="BY276" s="490"/>
      <c r="CA276" s="19">
        <f t="shared" ref="CA276" si="13841">IF(AND($N275=1,$M276&lt;&gt;$BZ$7),1,0)</f>
        <v>0</v>
      </c>
      <c r="CB276" s="19">
        <f t="shared" ref="CB276" si="13842">IF(AND($R275=1,$Q276&lt;&gt;$BZ$7),1,0)</f>
        <v>0</v>
      </c>
      <c r="CC276" s="19">
        <f t="shared" ref="CC276" si="13843">IF(AND($V275=1,$U276&lt;&gt;$BZ$7),1,0)</f>
        <v>0</v>
      </c>
      <c r="CD276" s="19">
        <f t="shared" ref="CD276" si="13844">IF(AND($Z275=1,$Y276&lt;&gt;$BZ$7),1,0)</f>
        <v>0</v>
      </c>
      <c r="CE276" s="19">
        <f t="shared" ref="CE276" si="13845">IF(AND($AH275=1,$AG276&lt;&gt;$BZ$7),1,0)</f>
        <v>0</v>
      </c>
      <c r="CF276" s="19">
        <f t="shared" ref="CF276" si="13846">IF(AND($AL275=1,$AK276&lt;&gt;$BZ$7),1,0)</f>
        <v>0</v>
      </c>
      <c r="CG276" s="19">
        <f t="shared" ref="CG276" si="13847">IF(AND($AT275=1,$AS276&lt;&gt;$BZ$7),1,0)</f>
        <v>0</v>
      </c>
      <c r="CH276" s="19">
        <f t="shared" ref="CH276" si="13848">IF(AND($AX275=1,$AW276&lt;&gt;$BZ$7),1,0)</f>
        <v>0</v>
      </c>
      <c r="CI276" s="19">
        <f t="shared" ref="CI276" si="13849">IF(AND($BF275=1,$BE276&lt;&gt;$BZ$7),1,0)</f>
        <v>0</v>
      </c>
      <c r="CJ276" s="19">
        <f t="shared" ref="CJ276" si="13850">IF(AND($BJ275=1,$BI276&lt;&gt;$BZ$7),1,0)</f>
        <v>0</v>
      </c>
      <c r="CK276" s="19">
        <f t="shared" ref="CK276" si="13851">IF(AND($BR275=1,$BQ276&lt;&gt;$BZ$7),1,0)</f>
        <v>0</v>
      </c>
      <c r="CL276" s="19">
        <f t="shared" ref="CL276" si="13852">IF(AND($BV275=1,$BU276&lt;&gt;$BZ$7),1,0)</f>
        <v>0</v>
      </c>
      <c r="CO276" s="19">
        <f>IF(AND($M276&lt;&gt;$CN$7,$M276&lt;=$CN$6),1,0)</f>
        <v>0</v>
      </c>
      <c r="CP276" s="19">
        <f>IF(AND($Q276&lt;&gt;$CN$7,$Q276&lt;=$CN$6),1,0)</f>
        <v>0</v>
      </c>
      <c r="CQ276" s="19">
        <f>IF(AND($U276&lt;&gt;$CN$7,$U276&lt;=$CN$6),1,0)</f>
        <v>0</v>
      </c>
      <c r="CR276" s="19">
        <f>IF(AND($Y276&lt;&gt;$CN$7,$Y276&lt;=$CN$6),1,0)</f>
        <v>0</v>
      </c>
      <c r="CS276" s="19">
        <f>IF(AND($AG276&lt;&gt;$CN$7,$AG276&lt;=$CN$6),1,0)</f>
        <v>0</v>
      </c>
      <c r="CT276" s="19">
        <f>IF(AND($AK276&lt;&gt;$CN$7,$AK276&lt;=$CN$6),1,0)</f>
        <v>0</v>
      </c>
      <c r="CU276" s="19">
        <f>IF(AND($AS276&lt;&gt;$CN$7,$AS276&lt;=$CN$6),1,0)</f>
        <v>0</v>
      </c>
      <c r="CV276" s="19">
        <f>IF(AND($AW276&lt;&gt;$CN$7,$AW276&lt;=$CN$6),1,0)</f>
        <v>0</v>
      </c>
      <c r="CW276" s="19">
        <f>IF(AND($BE276&lt;&gt;$CN$7,$BE276&lt;=$CN$6),1,0)</f>
        <v>0</v>
      </c>
      <c r="CX276" s="19">
        <f>IF(AND($BI276&lt;&gt;$CN$7,$BI276&lt;=$CN$6),1,0)</f>
        <v>0</v>
      </c>
      <c r="CY276" s="19">
        <f>IF(AND($BQ276&lt;&gt;$CN$7,$BQ276&lt;=$CN$6),1,0)</f>
        <v>0</v>
      </c>
      <c r="CZ276" s="19">
        <f>IF(AND($BU276&lt;&gt;$CN$7,$BU276&lt;=$CN$6),1,0)</f>
        <v>0</v>
      </c>
      <c r="DC276" s="19">
        <f>IF($N275=1,1,0)</f>
        <v>0</v>
      </c>
      <c r="DD276" s="19">
        <f>IF($R275=1,1,0)</f>
        <v>0</v>
      </c>
      <c r="DE276" s="19">
        <f>IF($V275=1,1,0)</f>
        <v>0</v>
      </c>
      <c r="DF276" s="19">
        <f>IF($Z275=1,1,0)</f>
        <v>0</v>
      </c>
      <c r="DG276" s="19">
        <f>IF($AH275=1,1,0)</f>
        <v>0</v>
      </c>
      <c r="DH276" s="19">
        <f>IF($AL275=1,1,0)</f>
        <v>0</v>
      </c>
      <c r="DI276" s="19">
        <f>IF($AT275=1,1,0)</f>
        <v>0</v>
      </c>
      <c r="DJ276" s="19">
        <f>IF($AX275=1,1,0)</f>
        <v>0</v>
      </c>
      <c r="DK276" s="19">
        <f>IF($BF275=1,1,0)</f>
        <v>0</v>
      </c>
      <c r="DL276" s="19">
        <f>IF($BJ275=1,1,0)</f>
        <v>0</v>
      </c>
      <c r="DM276" s="19">
        <f>IF($BR275=1,1,0)</f>
        <v>0</v>
      </c>
      <c r="DN276" s="19">
        <f>IF($BV275=1,1,0)</f>
        <v>0</v>
      </c>
      <c r="DQ276" s="19">
        <f t="shared" ref="DQ276" si="13853">IF($N275=1,1,0)</f>
        <v>0</v>
      </c>
      <c r="DR276" s="19">
        <f t="shared" ref="DR276" si="13854">IF($R275=1,1,0)</f>
        <v>0</v>
      </c>
      <c r="DS276" s="19">
        <f t="shared" ref="DS276" si="13855">IF($V275=1,1,0)</f>
        <v>0</v>
      </c>
      <c r="DT276" s="19">
        <f t="shared" ref="DT276" si="13856">IF($Z275=1,1,0)</f>
        <v>0</v>
      </c>
      <c r="DU276" s="19">
        <f t="shared" ref="DU276" si="13857">IF($AH275=1,1,0)</f>
        <v>0</v>
      </c>
      <c r="DV276" s="19">
        <f t="shared" ref="DV276" si="13858">IF($AL275=1,1,0)</f>
        <v>0</v>
      </c>
      <c r="DW276" s="19">
        <f t="shared" ref="DW276" si="13859">IF($AT275=1,1,0)</f>
        <v>0</v>
      </c>
      <c r="DX276" s="19">
        <f t="shared" ref="DX276" si="13860">IF($AX275=1,1,0)</f>
        <v>0</v>
      </c>
      <c r="DY276" s="19">
        <f t="shared" ref="DY276" si="13861">IF($BF275=1,1,0)</f>
        <v>0</v>
      </c>
      <c r="DZ276" s="19">
        <f t="shared" ref="DZ276" si="13862">IF($BJ275=1,1,0)</f>
        <v>0</v>
      </c>
      <c r="EA276" s="19">
        <f t="shared" ref="EA276" si="13863">IF($BR275=1,1,0)</f>
        <v>0</v>
      </c>
      <c r="EB276" s="19">
        <f t="shared" ref="EB276" si="13864">IF($BV275=1,1,0)</f>
        <v>0</v>
      </c>
      <c r="EE276" s="329">
        <f>N275*$FU276*週間進捗報告書!$G$9</f>
        <v>0</v>
      </c>
      <c r="EF276" s="329">
        <f>R275*$FV276*週間進捗報告書!$G$10</f>
        <v>0</v>
      </c>
      <c r="EG276" s="329">
        <f>V275*$FW276*週間進捗報告書!$G$11</f>
        <v>0</v>
      </c>
      <c r="EH276" s="329">
        <f>Z275*$FX276*週間進捗報告書!$G$12</f>
        <v>0</v>
      </c>
      <c r="EI276" s="329">
        <f>AH275*$FY276*週間進捗報告書!$G$13</f>
        <v>0</v>
      </c>
      <c r="EJ276" s="329">
        <f>AL275*$FZ276*週間進捗報告書!$G$14</f>
        <v>0</v>
      </c>
      <c r="EK276" s="329">
        <f>AT275*$GA276*週間進捗報告書!$G$15</f>
        <v>0</v>
      </c>
      <c r="EL276" s="329">
        <f>AX275*$GB276*週間進捗報告書!$G$16</f>
        <v>0</v>
      </c>
      <c r="EM276" s="329">
        <f>BF275*$GC276*週間進捗報告書!$G$17</f>
        <v>0</v>
      </c>
      <c r="EN276" s="329">
        <f>BJ275*$GD276*週間進捗報告書!$G$18</f>
        <v>0</v>
      </c>
      <c r="EO276" s="329">
        <f>BR275*$GE276*週間進捗報告書!$G$19</f>
        <v>0</v>
      </c>
      <c r="EP276" s="329">
        <f>BV275*$GF276*週間進捗報告書!$G$20</f>
        <v>0</v>
      </c>
      <c r="ER276" s="547"/>
      <c r="ES276" s="547"/>
      <c r="ET276" s="547"/>
      <c r="EU276" s="547"/>
      <c r="EV276" s="547"/>
      <c r="EW276" s="547"/>
      <c r="EX276" s="547"/>
      <c r="EY276" s="547"/>
      <c r="EZ276" s="547"/>
      <c r="FA276" s="547"/>
      <c r="FB276" s="547"/>
      <c r="FC276" s="547"/>
      <c r="FD276" s="547"/>
      <c r="FE276" s="332"/>
      <c r="FG276" s="19"/>
      <c r="FH276" s="19"/>
      <c r="FI276" s="19"/>
      <c r="FJ276" s="19"/>
      <c r="FK276" s="19"/>
      <c r="FL276" s="19"/>
      <c r="FM276" s="19"/>
      <c r="FN276" s="19"/>
      <c r="FO276" s="19"/>
      <c r="FP276" s="19"/>
      <c r="FQ276" s="19"/>
      <c r="FR276" s="19"/>
      <c r="FU276" s="295">
        <f t="shared" ref="FU276" si="13865">FU275</f>
        <v>0</v>
      </c>
      <c r="FV276" s="295">
        <f t="shared" ref="FV276" si="13866">FV275</f>
        <v>0</v>
      </c>
      <c r="FW276" s="295">
        <f t="shared" ref="FW276" si="13867">FW275</f>
        <v>0</v>
      </c>
      <c r="FX276" s="295">
        <f t="shared" ref="FX276" si="13868">FX275</f>
        <v>0</v>
      </c>
      <c r="FY276" s="295">
        <f t="shared" ref="FY276" si="13869">FY275</f>
        <v>0</v>
      </c>
      <c r="FZ276" s="295">
        <f t="shared" ref="FZ276" si="13870">FZ275</f>
        <v>0</v>
      </c>
      <c r="GA276" s="295">
        <f t="shared" ref="GA276" si="13871">GA275</f>
        <v>0</v>
      </c>
      <c r="GB276" s="295">
        <f t="shared" ref="GB276" si="13872">GB275</f>
        <v>0</v>
      </c>
      <c r="GC276" s="295">
        <f t="shared" ref="GC276" si="13873">GC275</f>
        <v>0</v>
      </c>
      <c r="GD276" s="295">
        <f t="shared" ref="GD276" si="13874">GD275</f>
        <v>0</v>
      </c>
      <c r="GE276" s="295">
        <f t="shared" ref="GE276" si="13875">GE275</f>
        <v>0</v>
      </c>
      <c r="GF276" s="295">
        <f t="shared" ref="GF276" si="13876">GF275</f>
        <v>0</v>
      </c>
      <c r="GG276" s="295" t="e">
        <f t="shared" ref="GG276" si="13877">GG275</f>
        <v>#N/A</v>
      </c>
      <c r="GH276" s="2" t="e">
        <f>INDEX(リスト!$V:$V,MATCH(中日程計画表!$D275,リスト!$D:$D,0))</f>
        <v>#N/A</v>
      </c>
      <c r="GI276" s="2" t="e">
        <f>INDEX(リスト!$A:$A,MATCH(中日程計画表!$D275,リスト!$D:$D,0))</f>
        <v>#N/A</v>
      </c>
      <c r="GJ276" s="2" t="e">
        <f>INDEX(リスト!$U:$U,MATCH(中日程計画表!$D275,リスト!$D:$D,0))</f>
        <v>#N/A</v>
      </c>
      <c r="GK276" s="5" t="e">
        <f>INDEX(リスト!$W:$W,MATCH(中日程計画表!$D275,リスト!$D:$D,0))</f>
        <v>#N/A</v>
      </c>
      <c r="GL276" s="2" t="s">
        <v>201</v>
      </c>
      <c r="GM276" s="296">
        <f t="shared" ref="GM276" si="13878">GM275</f>
        <v>0</v>
      </c>
      <c r="GN276" s="296">
        <f t="shared" ref="GN276" si="13879">GN275</f>
        <v>0</v>
      </c>
      <c r="GU276" s="461"/>
      <c r="GV276" s="460"/>
      <c r="GW276" s="460"/>
      <c r="GX276" s="461"/>
      <c r="GY276" s="461"/>
      <c r="GZ276" s="460"/>
      <c r="HA276" s="460"/>
      <c r="HB276" s="461"/>
      <c r="HC276" s="461"/>
      <c r="HD276" s="460"/>
      <c r="HE276" s="460"/>
      <c r="HF276" s="461"/>
      <c r="HG276" s="461"/>
      <c r="HH276" s="460"/>
      <c r="HI276" s="460"/>
      <c r="HJ276" s="461"/>
      <c r="HK276" s="461"/>
      <c r="HL276" s="460"/>
      <c r="HM276" s="460"/>
      <c r="HN276" s="461"/>
      <c r="HO276" s="461"/>
      <c r="HP276" s="460"/>
      <c r="HQ276" s="460"/>
      <c r="HR276" s="461"/>
      <c r="HS276" s="4"/>
    </row>
    <row r="277" spans="1:227" ht="12" customHeight="1">
      <c r="A277" s="488" t="str">
        <f t="shared" ref="A277" ca="1" si="13880">INDIRECT("リスト!A"&amp;B277+6)</f>
        <v/>
      </c>
      <c r="B277" s="486">
        <f t="shared" ref="B277" si="13881">ROUNDDOWN((ROW()-6)/2,0)+1</f>
        <v>136</v>
      </c>
      <c r="C277" s="474" t="str">
        <f>機能グループ名</f>
        <v/>
      </c>
      <c r="D277" s="484">
        <f>機能ID</f>
        <v>0</v>
      </c>
      <c r="E277" s="482">
        <f>機能名</f>
        <v>0</v>
      </c>
      <c r="F277" s="315"/>
      <c r="G277" s="315"/>
      <c r="H277" s="315"/>
      <c r="I277" s="315"/>
      <c r="J277" s="316"/>
      <c r="K277" s="480" t="str">
        <f>担当者_SR</f>
        <v>NG</v>
      </c>
      <c r="L277" s="76"/>
      <c r="M277" s="76"/>
      <c r="N277" s="470"/>
      <c r="O277" s="474" t="str">
        <f>担当者_SRR</f>
        <v>NG</v>
      </c>
      <c r="P277" s="76"/>
      <c r="Q277" s="76"/>
      <c r="R277" s="470"/>
      <c r="S277" s="474" t="str">
        <f>担当者_DS</f>
        <v>NG</v>
      </c>
      <c r="T277" s="76"/>
      <c r="U277" s="76"/>
      <c r="V277" s="470"/>
      <c r="W277" s="472" t="str">
        <f>担当者_DSR</f>
        <v>NG</v>
      </c>
      <c r="X277" s="76"/>
      <c r="Y277" s="76"/>
      <c r="Z277" s="470"/>
      <c r="AA277" s="476"/>
      <c r="AB277" s="79"/>
      <c r="AC277" s="79"/>
      <c r="AD277" s="470">
        <f>IF(AC278 &lt;&gt; "",1,0)</f>
        <v>0</v>
      </c>
      <c r="AE277" s="472" t="str">
        <f>担当者_CD</f>
        <v>NG</v>
      </c>
      <c r="AF277" s="76"/>
      <c r="AG277" s="76"/>
      <c r="AH277" s="470"/>
      <c r="AI277" s="472" t="str">
        <f>担当者_DD</f>
        <v>NG</v>
      </c>
      <c r="AJ277" s="76"/>
      <c r="AK277" s="76"/>
      <c r="AL277" s="470"/>
      <c r="AM277" s="476"/>
      <c r="AN277" s="79"/>
      <c r="AO277" s="79"/>
      <c r="AP277" s="470">
        <f>IF(AO278 &lt;&gt; "",1,0)</f>
        <v>0</v>
      </c>
      <c r="AQ277" s="472" t="str">
        <f>担当者_MCL</f>
        <v>NG</v>
      </c>
      <c r="AR277" s="76"/>
      <c r="AS277" s="76"/>
      <c r="AT277" s="470"/>
      <c r="AU277" s="472" t="str">
        <f>担当者_MCLR</f>
        <v>NG</v>
      </c>
      <c r="AV277" s="76"/>
      <c r="AW277" s="76"/>
      <c r="AX277" s="470"/>
      <c r="AY277" s="476"/>
      <c r="AZ277" s="79"/>
      <c r="BA277" s="79"/>
      <c r="BB277" s="470">
        <f>IF(BA278 &lt;&gt; "",1,0)</f>
        <v>0</v>
      </c>
      <c r="BC277" s="474" t="str">
        <f>担当者_MT</f>
        <v>NG</v>
      </c>
      <c r="BD277" s="76"/>
      <c r="BE277" s="76"/>
      <c r="BF277" s="470"/>
      <c r="BG277" s="472" t="str">
        <f>担当者_M検</f>
        <v>NG</v>
      </c>
      <c r="BH277" s="76"/>
      <c r="BI277" s="76"/>
      <c r="BJ277" s="470"/>
      <c r="BK277" s="476"/>
      <c r="BL277" s="79"/>
      <c r="BM277" s="79"/>
      <c r="BN277" s="470">
        <v>0</v>
      </c>
      <c r="BO277" s="474" t="str">
        <f>担当者_モテ</f>
        <v>NG</v>
      </c>
      <c r="BP277" s="76"/>
      <c r="BQ277" s="76"/>
      <c r="BR277" s="470"/>
      <c r="BS277" s="472" t="str">
        <f>担当者_モテR</f>
        <v>NG</v>
      </c>
      <c r="BT277" s="76"/>
      <c r="BU277" s="76"/>
      <c r="BV277" s="470"/>
      <c r="BW277" s="468">
        <f t="shared" ref="BW277" si="13882">IFERROR(SUM(IF(K277&lt;&gt;"NG",N277*K$1,0),IF(O277&lt;&gt;"NG",R277*O$1,0),IF(S277&lt;&gt;"NG",V277*S$1,0),IF(W277&lt;&gt;"NG",Z277*W$1,0),IF(AA277&lt;&gt;"NG",AD277*AA$1,0),IF(AE277&lt;&gt;"NG",AH277*AE$1,0),IF(AI277&lt;&gt;"NG",AL277*AI$1,0),IF(AM277&lt;&gt;"NG",AP277*AM$1,0),IF(AQ277&lt;&gt;"NG",AT277*AQ$1,0),IF(AU277&lt;&gt;"NG",AX277*AU$1,0),IF(AY277&lt;&gt;"NG",BB277*AY$1,0),IF(BC277&lt;&gt;"NG",BF277*BC$1,0),IF(BG277&lt;&gt;"NG",BJ277*BG$1,0),IF(BK277&lt;&gt;"NG",BN277*BK$1,0),IF(BO277&lt;&gt;"NG",BR277*BO$1,0),IF(BS277&lt;&gt;"NG",BV277*BS$1,0))/SUM(IF(K277&lt;&gt;"NG",K$1,0),IF(O277&lt;&gt;"NG",O$1,0),IF(S277&lt;&gt;"NG",S$1,0),IF(W277&lt;&gt;"NG",W$1,0),IF(AA277&lt;&gt;"NG",AA$1,0),IF(AE277&lt;&gt;"NG",AE$1,0),IF(AI277&lt;&gt;"NG",AI$1,0),IF(AM277&lt;&gt;"NG",AM$1,0),IF(AQ277&lt;&gt;"NG",AQ$1,0),IF(AU277&lt;&gt;"NG",AU$1,0),IF(AY277&lt;&gt;"NG",AY$1,0),IF(BC277&lt;&gt;"NG",BC$1,0),IF(BG277&lt;&gt;"NG",BG$1,0),IF(BK277&lt;&gt;"NG",BK$1,0),IF(BO277&lt;&gt;"NG",BO$1,0),IF(BS277&lt;&gt;"NG",BS$1,0)),0)</f>
        <v>0</v>
      </c>
      <c r="BX277" s="466"/>
      <c r="BY277" s="490"/>
      <c r="BZ277" s="5"/>
      <c r="CA277" s="32">
        <f t="shared" ref="CA277" si="13883">IF(AND($M277&lt;&gt;$BZ$5,$M277&lt;=$BZ$6,$M277&lt;&gt;$BZ$7),1,0)</f>
        <v>0</v>
      </c>
      <c r="CB277" s="32">
        <f t="shared" ref="CB277" si="13884">IF(AND($Q277&lt;&gt;$BZ$5,$Q277&lt;=$BZ$6,$Q277&lt;&gt;$BZ$7),1,0)</f>
        <v>0</v>
      </c>
      <c r="CC277" s="32">
        <f t="shared" ref="CC277" si="13885">IF(AND($U277&lt;&gt;$BZ$5,$U277&lt;=$BZ$6,$U277&lt;&gt;$BZ$7),1,0)</f>
        <v>0</v>
      </c>
      <c r="CD277" s="32">
        <f t="shared" ref="CD277" si="13886">IF(AND($Y277&lt;&gt;$BZ$5,$Y277&lt;=$BZ$6,$Y277&lt;&gt;$BZ$7),1,0)</f>
        <v>0</v>
      </c>
      <c r="CE277" s="32">
        <f t="shared" ref="CE277" si="13887">IF(AND($AG277&lt;&gt;$BZ$5,$AG277&lt;=$BZ$6,$AG277&lt;&gt;$BZ$7),1,0)</f>
        <v>0</v>
      </c>
      <c r="CF277" s="32">
        <f t="shared" ref="CF277" si="13888">IF(AND($AK277&lt;&gt;$BZ$5,$AK277&lt;=$BZ$6,$AK277&lt;&gt;$BZ$7),1,0)</f>
        <v>0</v>
      </c>
      <c r="CG277" s="32">
        <f t="shared" ref="CG277" si="13889">IF(AND($AS277&lt;&gt;$BZ$5,$AS277&lt;=$BZ$6,$AS277&lt;&gt;$BZ$7),1,0)</f>
        <v>0</v>
      </c>
      <c r="CH277" s="32">
        <f t="shared" ref="CH277" si="13890">IF(AND($AW277&lt;&gt;$BZ$5,$AW277&lt;=$BZ$6,$AW277&lt;&gt;$BZ$7),1,0)</f>
        <v>0</v>
      </c>
      <c r="CI277" s="32">
        <f t="shared" ref="CI277" si="13891">IF(AND($BE277&lt;&gt;$BZ$5,$BE277&lt;=$BZ$6,$BE277&lt;&gt;$BZ$7),1,0)</f>
        <v>0</v>
      </c>
      <c r="CJ277" s="32">
        <f t="shared" ref="CJ277" si="13892">IF(AND($BI277&lt;&gt;$BZ$5,$BI277&lt;=$BZ$6,$BI277&lt;&gt;$BZ$7),1,0)</f>
        <v>0</v>
      </c>
      <c r="CK277" s="32">
        <f t="shared" ref="CK277" si="13893">IF(AND($BQ277&lt;&gt;$BZ$5,$BQ277&lt;=$BZ$6,$BQ277&lt;&gt;$BZ$7),1,0)</f>
        <v>0</v>
      </c>
      <c r="CL277" s="32">
        <f t="shared" ref="CL277" si="13894">IF(AND($BU277&lt;&gt;$BZ$5,$BU277&lt;=$BZ$6,$BU277&lt;&gt;$BZ$7),1,0)</f>
        <v>0</v>
      </c>
      <c r="CO277" s="32">
        <f>IF(AND($M277&lt;&gt;$CN$5,$M277&lt;=$CN$6,$M277&lt;&gt;$CN$7),1,0)</f>
        <v>0</v>
      </c>
      <c r="CP277" s="32">
        <f>IF(AND($Q277&lt;&gt;$CN$5,$Q277&lt;=$CN$6,$Q277&lt;&gt;$CN$7),1,0)</f>
        <v>0</v>
      </c>
      <c r="CQ277" s="32">
        <f>IF(AND($U277&lt;&gt;$CN$5,$U277&lt;=$CN$6,$U277&lt;&gt;$CN$7),1,0)</f>
        <v>0</v>
      </c>
      <c r="CR277" s="32">
        <f>IF(AND($Y277&lt;&gt;$CN$5,$Y277&lt;=$CN$6,$Y277&lt;&gt;$CN$7),1,0)</f>
        <v>0</v>
      </c>
      <c r="CS277" s="32">
        <f>IF(AND($AG277&lt;&gt;$CN$5,$AG277&lt;=$CN$6,$AG277&lt;&gt;$CN$7),1,0)</f>
        <v>0</v>
      </c>
      <c r="CT277" s="32">
        <f>IF(AND($AK277&lt;&gt;$CN$5,$AK277&lt;=$CN$6,$AK277&lt;&gt;$CN$7),1,0)</f>
        <v>0</v>
      </c>
      <c r="CU277" s="32">
        <f>IF(AND($AS277&lt;&gt;$CN$5,$AS277&lt;=$CN$6,$AS277&lt;&gt;$CN$7),1,0)</f>
        <v>0</v>
      </c>
      <c r="CV277" s="32">
        <f>IF(AND($AW277&lt;&gt;$CN$5,$AW277&lt;=$CN$6,$AW277&lt;&gt;$CN$7),1,0)</f>
        <v>0</v>
      </c>
      <c r="CW277" s="32">
        <f>IF(AND($BE277&lt;&gt;$CN$5,$BE277&lt;=$CN$6,$BE277&lt;&gt;$CN$7),1,0)</f>
        <v>0</v>
      </c>
      <c r="CX277" s="32">
        <f>IF(AND($BI277&lt;&gt;$CN$5,$BI277&lt;=$CN$6,$BI277&lt;&gt;$CN$7),1,0)</f>
        <v>0</v>
      </c>
      <c r="CY277" s="32">
        <f>IF(AND($BQ277&lt;&gt;$CN$5,$BQ277&lt;=$CN$6,$BQ277&lt;&gt;$CN$7),1,0)</f>
        <v>0</v>
      </c>
      <c r="CZ277" s="32">
        <f>IF(AND($BU277&lt;&gt;$CN$5,$BU277&lt;=$CN$6,$BU277&lt;&gt;$CN$7),1,0)</f>
        <v>0</v>
      </c>
      <c r="DC277" s="32">
        <f>IF(AND($M277&lt;&gt;$DB$5,$M277&lt;=$DB$6,$M277&lt;&gt;$CN$7),1,0)</f>
        <v>0</v>
      </c>
      <c r="DD277" s="32">
        <f>IF(AND($Q277&lt;&gt;$DB$5,$Q277&lt;=$DB$6,$Q277&lt;&gt;$CN$7),1,0)</f>
        <v>0</v>
      </c>
      <c r="DE277" s="32">
        <f>IF(AND($U277&lt;&gt;$DB$5,$U277&lt;=$DB$6,$U277&lt;&gt;$CN$7),1,0)</f>
        <v>0</v>
      </c>
      <c r="DF277" s="32">
        <f>IF(AND($Y277&lt;&gt;$DB$5,$Y277&lt;=$DB$6,$Y277&lt;&gt;$CN$7),1,0)</f>
        <v>0</v>
      </c>
      <c r="DG277" s="32">
        <f>IF(AND($AG277&lt;&gt;$DB$5,$AG277&lt;=$DB$6,$AG277&lt;&gt;$CN$7),1,0)</f>
        <v>0</v>
      </c>
      <c r="DH277" s="32">
        <f>IF(AND($AK277&lt;&gt;$DB$5,$AK277&lt;=$DB$6,$AK277&lt;&gt;$CN$7),1,0)</f>
        <v>0</v>
      </c>
      <c r="DI277" s="32">
        <f>IF(AND($AS277&lt;&gt;$DB$5,$AS277&lt;=$DB$6,$AS277&lt;&gt;$CN$7),1,0)</f>
        <v>0</v>
      </c>
      <c r="DJ277" s="32">
        <f>IF(AND($AW277&lt;&gt;$DB$5,$AW277&lt;=$DB$6,$AW277&lt;&gt;$CN$7),1,0)</f>
        <v>0</v>
      </c>
      <c r="DK277" s="32">
        <f>IF(AND($BE277&lt;&gt;$DB$5,$BE277&lt;=$DB$6,$BE277&lt;&gt;$CN$7),1,0)</f>
        <v>0</v>
      </c>
      <c r="DL277" s="32">
        <f>IF(AND($BI277&lt;&gt;$DB$5,$BI277&lt;=$DB$6,$BI277&lt;&gt;$CN$7),1,0)</f>
        <v>0</v>
      </c>
      <c r="DM277" s="32">
        <f>IF(AND($BQ277&lt;&gt;$DB$5,$BQ277&lt;=$DB$6,$BQ277&lt;&gt;$CN$7),1,0)</f>
        <v>0</v>
      </c>
      <c r="DN277" s="32">
        <f>IF(AND($BU277&lt;&gt;$DB$5,$BU277&lt;=$DB$6,$BU277&lt;&gt;$CN$7),1,0)</f>
        <v>0</v>
      </c>
      <c r="DQ277" s="32">
        <f t="shared" ref="DQ277" si="13895">IF(AND($M277&lt;&gt;$DP$5,$M277&lt;=$DP$6,$M277&lt;&gt;$CN$7),1,0)</f>
        <v>0</v>
      </c>
      <c r="DR277" s="32">
        <f t="shared" ref="DR277" si="13896">IF(AND($Q277&lt;&gt;$DP$5,$Q277&lt;=$DP$6,$Q277&lt;&gt;$CN$7),1,0)</f>
        <v>0</v>
      </c>
      <c r="DS277" s="32">
        <f t="shared" ref="DS277" si="13897">IF(AND($U277&lt;&gt;$DP$5,$U277&lt;=$DP$6,$U277&lt;&gt;$CN$7),1,0)</f>
        <v>0</v>
      </c>
      <c r="DT277" s="32">
        <f t="shared" ref="DT277" si="13898">IF(AND($Y277&lt;&gt;$DP$5,$Y277&lt;=$DP$6,$Y277&lt;&gt;$CN$7),1,0)</f>
        <v>0</v>
      </c>
      <c r="DU277" s="32">
        <f t="shared" ref="DU277" si="13899">IF(AND($AG277&lt;&gt;$DP$5,$AG277&lt;=$DP$6,$AG277&lt;&gt;$CN$7),1,0)</f>
        <v>0</v>
      </c>
      <c r="DV277" s="32">
        <f t="shared" ref="DV277" si="13900">IF(AND($AK277&lt;&gt;$DP$5,$AK277&lt;=$DP$6,$AK277&lt;&gt;$CN$7),1,0)</f>
        <v>0</v>
      </c>
      <c r="DW277" s="32">
        <f t="shared" ref="DW277" si="13901">IF(AND($AS277&lt;&gt;$DP$5,$AS277&lt;=$DP$6,$AS277&lt;&gt;$CN$7),1,0)</f>
        <v>0</v>
      </c>
      <c r="DX277" s="32">
        <f t="shared" ref="DX277" si="13902">IF(AND($AW277&lt;&gt;$DP$5,$AW277&lt;=$DP$6,$AW277&lt;&gt;$CN$7),1,0)</f>
        <v>0</v>
      </c>
      <c r="DY277" s="32">
        <f t="shared" ref="DY277" si="13903">IF(AND($BE277&lt;&gt;$DP$5,$BE277&lt;=$DP$6,$BE277&lt;&gt;$CN$7),1,0)</f>
        <v>0</v>
      </c>
      <c r="DZ277" s="32">
        <f t="shared" ref="DZ277" si="13904">IF(AND($BI277&lt;&gt;$DP$5,$BI277&lt;=$DP$6,$BI277&lt;&gt;$CN$7),1,0)</f>
        <v>0</v>
      </c>
      <c r="EA277" s="32">
        <f t="shared" ref="EA277" si="13905">IF(AND($BQ277&lt;&gt;$DP$5,$BQ277&lt;=$DP$6,$BQ277&lt;&gt;$CN$7),1,0)</f>
        <v>0</v>
      </c>
      <c r="EB277" s="32">
        <f t="shared" ref="EB277" si="13906">IF(AND($BU277&lt;&gt;$DP$5,$BU277&lt;=$DP$6,$BU277&lt;&gt;$CN$7),1,0)</f>
        <v>0</v>
      </c>
      <c r="EE277" s="328">
        <f>IF(M277&lt;&gt;"",IF(M277&lt;=$ED$6,1,IF(L277&gt;$ED$6,0,NETWORKDAYS(L277,$ED$6,祭日リスト)/NETWORKDAYS(L277,M277,祭日リスト)))*$GG277*週間進捗報告書!$G$9,0)</f>
        <v>0</v>
      </c>
      <c r="EF277" s="328">
        <f>IF(Q277&lt;&gt;"",IF(Q277&lt;=$ED$6,1,IF(P277&gt;$ED$6,0,NETWORKDAYS(P277,$ED$6,祭日リスト)/NETWORKDAYS(P277,Q277,祭日リスト)))*$GG277*週間進捗報告書!$G$10,0)</f>
        <v>0</v>
      </c>
      <c r="EG277" s="328">
        <f>IF(U277&lt;&gt;"",IF(U277&lt;=$ED$6,1,IF(T277&gt;$ED$6,0,NETWORKDAYS(T277,$ED$6,祭日リスト)/NETWORKDAYS(T277,U277,祭日リスト)))*$GG277*週間進捗報告書!$G$11,0)</f>
        <v>0</v>
      </c>
      <c r="EH277" s="328">
        <f>IF(Y277&lt;&gt;"",IF(Y277&lt;=$ED$6,1,IF(X277&gt;$ED$6,0,NETWORKDAYS(X277,$ED$6,祭日リスト)/NETWORKDAYS(X277,Y277,祭日リスト)))*$GG277*週間進捗報告書!$G$12,0)</f>
        <v>0</v>
      </c>
      <c r="EI277" s="328">
        <f>IF(AG277&lt;&gt;"",IF(AG277&lt;=$ED$6,1,IF(AF277&gt;$ED$6,0,NETWORKDAYS(AF277,$ED$6,祭日リスト)/NETWORKDAYS(AF277,AG277,祭日リスト)))*$GG277*週間進捗報告書!$G$13,0)</f>
        <v>0</v>
      </c>
      <c r="EJ277" s="328">
        <f>IF(AK277&lt;&gt;"",IF(AK277&lt;=$ED$6,1,IF(AJ277&gt;$ED$6,0,NETWORKDAYS(AJ277,$ED$6,祭日リスト)/NETWORKDAYS(AJ277,AK277,祭日リスト)))*$GG277*週間進捗報告書!$G$14,0)</f>
        <v>0</v>
      </c>
      <c r="EK277" s="328">
        <f>IF(AS277&lt;&gt;"",IF(AS277&lt;=$ED$6,1,IF(AR277&gt;$ED$6,0,NETWORKDAYS(AR277,$ED$6,祭日リスト)/NETWORKDAYS(AR277,AS277,祭日リスト)))*$GG277*週間進捗報告書!$G$15,0)</f>
        <v>0</v>
      </c>
      <c r="EL277" s="328">
        <f>IF(AW277&lt;&gt;"",IF(AW277&lt;=$ED$6,1,IF(AV277&gt;$ED$6,0,NETWORKDAYS(AV277,$ED$6,祭日リスト)/NETWORKDAYS(AV277,AW277,祭日リスト)))*$GG277*週間進捗報告書!$G$16,0)</f>
        <v>0</v>
      </c>
      <c r="EM277" s="328">
        <f>IF(BE277&lt;&gt;"",IF(BE277&lt;=$ED$6,1,IF(BD277&gt;$ED$6,0,NETWORKDAYS(BD277,$ED$6,祭日リスト)/NETWORKDAYS(BD277,BE277,祭日リスト)))*$GG277*週間進捗報告書!$G$17,0)</f>
        <v>0</v>
      </c>
      <c r="EN277" s="328">
        <f>IF(BI277&lt;&gt;"",IF(BI277&lt;=$ED$6,1,IF(BH277&gt;$ED$6,0,NETWORKDAYS(BH277,$ED$6,祭日リスト)/NETWORKDAYS(BH277,BI277,祭日リスト)))*$GG277*週間進捗報告書!$G$18,0)</f>
        <v>0</v>
      </c>
      <c r="EO277" s="328">
        <f>IF(BQ277&lt;&gt;"",IF(BQ277&lt;=$ED$6,1,IF(BP277&gt;$ED$6,0,NETWORKDAYS(BP277,$ED$6,祭日リスト)/NETWORKDAYS(BP277,BQ277,祭日リスト)))*$GG277*週間進捗報告書!$G$19,0)</f>
        <v>0</v>
      </c>
      <c r="EP277" s="328">
        <f>IF(BU277&lt;&gt;"",IF(BU277&lt;=$ED$6,1,IF(BT277&gt;$ED$6,0,NETWORKDAYS(BT277,$ED$6,祭日リスト)/NETWORKDAYS(BT277,BU277,祭日リスト)))*$GG277*週間進捗報告書!$G$20,0)</f>
        <v>0</v>
      </c>
      <c r="ER277" s="547">
        <f t="shared" ref="ER277:FC277" si="13907">EE277-EE278</f>
        <v>0</v>
      </c>
      <c r="ES277" s="547">
        <f t="shared" si="13907"/>
        <v>0</v>
      </c>
      <c r="ET277" s="547">
        <f t="shared" si="13907"/>
        <v>0</v>
      </c>
      <c r="EU277" s="547">
        <f t="shared" si="13907"/>
        <v>0</v>
      </c>
      <c r="EV277" s="547">
        <f t="shared" si="13907"/>
        <v>0</v>
      </c>
      <c r="EW277" s="547">
        <f t="shared" si="13907"/>
        <v>0</v>
      </c>
      <c r="EX277" s="547">
        <f t="shared" si="13907"/>
        <v>0</v>
      </c>
      <c r="EY277" s="547">
        <f t="shared" si="13907"/>
        <v>0</v>
      </c>
      <c r="EZ277" s="547">
        <f t="shared" si="13907"/>
        <v>0</v>
      </c>
      <c r="FA277" s="547">
        <f t="shared" si="13907"/>
        <v>0</v>
      </c>
      <c r="FB277" s="547">
        <f t="shared" si="13907"/>
        <v>0</v>
      </c>
      <c r="FC277" s="547">
        <f t="shared" si="13907"/>
        <v>0</v>
      </c>
      <c r="FD277" s="547">
        <f t="shared" ref="FD277" si="13908">SUM(ER277:FC278)</f>
        <v>0</v>
      </c>
      <c r="FE277" s="333"/>
      <c r="FG277" s="32">
        <f>IF(AND($M277&lt;&gt;$FF$7),1,0)</f>
        <v>0</v>
      </c>
      <c r="FH277" s="32">
        <f>IF(AND($Q277&lt;&gt;$FF$7),1,0)</f>
        <v>0</v>
      </c>
      <c r="FI277" s="32">
        <f>IF(AND($U277&lt;&gt;$FF$7),1,0)</f>
        <v>0</v>
      </c>
      <c r="FJ277" s="32">
        <f>IF(AND($Y277&lt;&gt;$FF$7),1,0)</f>
        <v>0</v>
      </c>
      <c r="FK277" s="32">
        <f>IF(AND($AG277&lt;&gt;$FF$7),1,0)</f>
        <v>0</v>
      </c>
      <c r="FL277" s="32">
        <f>IF(AND($AK277&lt;&gt;$FF$7),1,0)</f>
        <v>0</v>
      </c>
      <c r="FM277" s="32">
        <f>IF(AND($AS277&lt;&gt;$FF$7),1,0)</f>
        <v>0</v>
      </c>
      <c r="FN277" s="32">
        <f>IF(AND($AW277&lt;&gt;$FF$7),1,0)</f>
        <v>0</v>
      </c>
      <c r="FO277" s="32">
        <f>IF(AND($BE277&lt;&gt;$FF$7),1,0)</f>
        <v>0</v>
      </c>
      <c r="FP277" s="32">
        <f>IF(AND($BI277&lt;&gt;$FF$7),1,0)</f>
        <v>0</v>
      </c>
      <c r="FQ277" s="32">
        <f>IF(AND($BQ277&lt;&gt;$FF$7),1,0)</f>
        <v>0</v>
      </c>
      <c r="FR277" s="32">
        <f>IF(AND($BU277&lt;&gt;$FF$7),1,0)</f>
        <v>0</v>
      </c>
      <c r="FU277" s="294">
        <f t="shared" ref="FU277" si="13909">IF($K277&lt;&gt;"NG",$GG277,0)</f>
        <v>0</v>
      </c>
      <c r="FV277" s="294">
        <f t="shared" ref="FV277" si="13910">IF($O277&lt;&gt;"NG",$GG277,0)</f>
        <v>0</v>
      </c>
      <c r="FW277" s="294">
        <f t="shared" ref="FW277" si="13911">IF($S277&lt;&gt;"NG",$GG277,0)</f>
        <v>0</v>
      </c>
      <c r="FX277" s="294">
        <f t="shared" ref="FX277" si="13912">IF($W277&lt;&gt;"NG",$GG277,0)</f>
        <v>0</v>
      </c>
      <c r="FY277" s="294">
        <f t="shared" ref="FY277" si="13913">IF($AE277&lt;&gt;"NG",$GG277,0)</f>
        <v>0</v>
      </c>
      <c r="FZ277" s="294">
        <f t="shared" ref="FZ277" si="13914">IF($AI277&lt;&gt;"NG",$GG277,0)</f>
        <v>0</v>
      </c>
      <c r="GA277" s="294">
        <f t="shared" ref="GA277" si="13915">IF($AQ277&lt;&gt;"NG",$GG277,0)</f>
        <v>0</v>
      </c>
      <c r="GB277" s="294">
        <f t="shared" ref="GB277" si="13916">IF($AU277&lt;&gt;"NG",$GG277,0)</f>
        <v>0</v>
      </c>
      <c r="GC277" s="294">
        <f t="shared" ref="GC277" si="13917">IF($BC277&lt;&gt;"NG",$GG277,0)</f>
        <v>0</v>
      </c>
      <c r="GD277" s="294">
        <f t="shared" ref="GD277" si="13918">IF($BG277&lt;&gt;"NG",$GG277,0)</f>
        <v>0</v>
      </c>
      <c r="GE277" s="294">
        <f t="shared" ref="GE277" si="13919">IF($BO277&lt;&gt;"NG",$GG277,0)</f>
        <v>0</v>
      </c>
      <c r="GF277" s="294">
        <f t="shared" ref="GF277" si="13920">IF($BS277&lt;&gt;"NG",$GG277,0)</f>
        <v>0</v>
      </c>
      <c r="GG277" s="294" t="e">
        <f>VLOOKUP($D277,リスト!$D:$S,15,FALSE)</f>
        <v>#N/A</v>
      </c>
      <c r="GH277" s="2" t="e">
        <f>INDEX(リスト!$V:$V,MATCH(中日程計画表!$D277,リスト!$D:$D,0))</f>
        <v>#N/A</v>
      </c>
      <c r="GI277" s="2" t="e">
        <f>INDEX(リスト!$A:$A,MATCH(中日程計画表!$D277,リスト!$D:$D,0))</f>
        <v>#N/A</v>
      </c>
      <c r="GJ277" s="2" t="e">
        <f>INDEX(リスト!$U:$U,MATCH(中日程計画表!$D277,リスト!$D:$D,0))</f>
        <v>#N/A</v>
      </c>
      <c r="GK277" s="5" t="e">
        <f>INDEX(リスト!$W:$W,MATCH(中日程計画表!$D277,リスト!$D:$D,0))</f>
        <v>#N/A</v>
      </c>
      <c r="GL277" s="2" t="s">
        <v>200</v>
      </c>
      <c r="GM277" s="296">
        <f>D277</f>
        <v>0</v>
      </c>
      <c r="GN277" s="296">
        <f>E277</f>
        <v>0</v>
      </c>
      <c r="GU277" s="460" t="str">
        <f t="shared" ref="GU277" si="13921">AE277</f>
        <v>NG</v>
      </c>
      <c r="GV277" s="460">
        <f t="shared" ref="GV277" si="13922">EI277</f>
        <v>0</v>
      </c>
      <c r="GW277" s="460">
        <f t="shared" ref="GW277" si="13923">EI278</f>
        <v>0</v>
      </c>
      <c r="GX277" s="462">
        <f t="shared" ref="GX277" si="13924">EV277</f>
        <v>0</v>
      </c>
      <c r="GY277" s="460" t="str">
        <f t="shared" ref="GY277" si="13925">AI277</f>
        <v>NG</v>
      </c>
      <c r="GZ277" s="460">
        <f t="shared" ref="GZ277" si="13926">EJ277</f>
        <v>0</v>
      </c>
      <c r="HA277" s="460">
        <f t="shared" ref="HA277" si="13927">EJ278</f>
        <v>0</v>
      </c>
      <c r="HB277" s="462">
        <f t="shared" ref="HB277" si="13928">EW277</f>
        <v>0</v>
      </c>
      <c r="HC277" s="460" t="str">
        <f t="shared" ref="HC277" si="13929">AQ277</f>
        <v>NG</v>
      </c>
      <c r="HD277" s="460">
        <f t="shared" ref="HD277" si="13930">EK277</f>
        <v>0</v>
      </c>
      <c r="HE277" s="460">
        <f t="shared" ref="HE277" si="13931">EK278</f>
        <v>0</v>
      </c>
      <c r="HF277" s="462">
        <f t="shared" ref="HF277" si="13932">EX277</f>
        <v>0</v>
      </c>
      <c r="HG277" s="460" t="str">
        <f t="shared" ref="HG277" si="13933">AU277</f>
        <v>NG</v>
      </c>
      <c r="HH277" s="460">
        <f t="shared" ref="HH277" si="13934">EL277</f>
        <v>0</v>
      </c>
      <c r="HI277" s="460">
        <f t="shared" ref="HI277" si="13935">EL278</f>
        <v>0</v>
      </c>
      <c r="HJ277" s="462">
        <f t="shared" ref="HJ277" si="13936">EY277</f>
        <v>0</v>
      </c>
      <c r="HK277" s="460" t="str">
        <f t="shared" ref="HK277" si="13937">BC277</f>
        <v>NG</v>
      </c>
      <c r="HL277" s="460">
        <f t="shared" ref="HL277" si="13938">EM277</f>
        <v>0</v>
      </c>
      <c r="HM277" s="460">
        <f t="shared" ref="HM277" si="13939">EM278</f>
        <v>0</v>
      </c>
      <c r="HN277" s="462">
        <f t="shared" ref="HN277" si="13940">EZ277</f>
        <v>0</v>
      </c>
      <c r="HO277" s="460" t="str">
        <f t="shared" ref="HO277" si="13941">BG277</f>
        <v>NG</v>
      </c>
      <c r="HP277" s="460">
        <f t="shared" ref="HP277" si="13942">EN277</f>
        <v>0</v>
      </c>
      <c r="HQ277" s="460">
        <f t="shared" ref="HQ277" si="13943">EN278</f>
        <v>0</v>
      </c>
      <c r="HR277" s="462">
        <f t="shared" ref="HR277" si="13944">FA277</f>
        <v>0</v>
      </c>
      <c r="HS277" s="332"/>
    </row>
    <row r="278" spans="1:227" ht="12" customHeight="1">
      <c r="A278" s="489"/>
      <c r="B278" s="487"/>
      <c r="C278" s="475"/>
      <c r="D278" s="485"/>
      <c r="E278" s="483"/>
      <c r="F278" s="317"/>
      <c r="G278" s="317"/>
      <c r="H278" s="317"/>
      <c r="I278" s="317"/>
      <c r="J278" s="316"/>
      <c r="K278" s="481"/>
      <c r="L278" s="77"/>
      <c r="M278" s="77"/>
      <c r="N278" s="471"/>
      <c r="O278" s="475"/>
      <c r="P278" s="77"/>
      <c r="Q278" s="77"/>
      <c r="R278" s="471"/>
      <c r="S278" s="475"/>
      <c r="T278" s="77"/>
      <c r="U278" s="77"/>
      <c r="V278" s="471"/>
      <c r="W278" s="473"/>
      <c r="X278" s="77"/>
      <c r="Y278" s="77"/>
      <c r="Z278" s="471"/>
      <c r="AA278" s="477"/>
      <c r="AB278" s="80"/>
      <c r="AC278" s="80"/>
      <c r="AD278" s="471"/>
      <c r="AE278" s="473"/>
      <c r="AF278" s="77"/>
      <c r="AG278" s="77"/>
      <c r="AH278" s="471"/>
      <c r="AI278" s="473"/>
      <c r="AJ278" s="77"/>
      <c r="AK278" s="77"/>
      <c r="AL278" s="471"/>
      <c r="AM278" s="477"/>
      <c r="AN278" s="80"/>
      <c r="AO278" s="80"/>
      <c r="AP278" s="471"/>
      <c r="AQ278" s="473"/>
      <c r="AR278" s="77"/>
      <c r="AS278" s="77"/>
      <c r="AT278" s="471"/>
      <c r="AU278" s="473"/>
      <c r="AV278" s="77"/>
      <c r="AW278" s="77"/>
      <c r="AX278" s="471"/>
      <c r="AY278" s="477"/>
      <c r="AZ278" s="80"/>
      <c r="BA278" s="80"/>
      <c r="BB278" s="471"/>
      <c r="BC278" s="475"/>
      <c r="BD278" s="77"/>
      <c r="BE278" s="77"/>
      <c r="BF278" s="471"/>
      <c r="BG278" s="473"/>
      <c r="BH278" s="77"/>
      <c r="BI278" s="77"/>
      <c r="BJ278" s="471"/>
      <c r="BK278" s="477"/>
      <c r="BL278" s="80"/>
      <c r="BM278" s="80"/>
      <c r="BN278" s="471"/>
      <c r="BO278" s="475"/>
      <c r="BP278" s="77"/>
      <c r="BQ278" s="77"/>
      <c r="BR278" s="471"/>
      <c r="BS278" s="473"/>
      <c r="BT278" s="77"/>
      <c r="BU278" s="77"/>
      <c r="BV278" s="471"/>
      <c r="BW278" s="469"/>
      <c r="BX278" s="467"/>
      <c r="BY278" s="490"/>
      <c r="CA278" s="19">
        <f t="shared" ref="CA278" si="13945">IF(AND($N277=1,$M278&lt;&gt;$BZ$7),1,0)</f>
        <v>0</v>
      </c>
      <c r="CB278" s="19">
        <f t="shared" ref="CB278" si="13946">IF(AND($R277=1,$Q278&lt;&gt;$BZ$7),1,0)</f>
        <v>0</v>
      </c>
      <c r="CC278" s="19">
        <f t="shared" ref="CC278" si="13947">IF(AND($V277=1,$U278&lt;&gt;$BZ$7),1,0)</f>
        <v>0</v>
      </c>
      <c r="CD278" s="19">
        <f t="shared" ref="CD278" si="13948">IF(AND($Z277=1,$Y278&lt;&gt;$BZ$7),1,0)</f>
        <v>0</v>
      </c>
      <c r="CE278" s="19">
        <f t="shared" ref="CE278" si="13949">IF(AND($AH277=1,$AG278&lt;&gt;$BZ$7),1,0)</f>
        <v>0</v>
      </c>
      <c r="CF278" s="19">
        <f t="shared" ref="CF278" si="13950">IF(AND($AL277=1,$AK278&lt;&gt;$BZ$7),1,0)</f>
        <v>0</v>
      </c>
      <c r="CG278" s="19">
        <f t="shared" ref="CG278" si="13951">IF(AND($AT277=1,$AS278&lt;&gt;$BZ$7),1,0)</f>
        <v>0</v>
      </c>
      <c r="CH278" s="19">
        <f t="shared" ref="CH278" si="13952">IF(AND($AX277=1,$AW278&lt;&gt;$BZ$7),1,0)</f>
        <v>0</v>
      </c>
      <c r="CI278" s="19">
        <f t="shared" ref="CI278" si="13953">IF(AND($BF277=1,$BE278&lt;&gt;$BZ$7),1,0)</f>
        <v>0</v>
      </c>
      <c r="CJ278" s="19">
        <f t="shared" ref="CJ278" si="13954">IF(AND($BJ277=1,$BI278&lt;&gt;$BZ$7),1,0)</f>
        <v>0</v>
      </c>
      <c r="CK278" s="19">
        <f t="shared" ref="CK278" si="13955">IF(AND($BR277=1,$BQ278&lt;&gt;$BZ$7),1,0)</f>
        <v>0</v>
      </c>
      <c r="CL278" s="19">
        <f t="shared" ref="CL278" si="13956">IF(AND($BV277=1,$BU278&lt;&gt;$BZ$7),1,0)</f>
        <v>0</v>
      </c>
      <c r="CO278" s="19">
        <f>IF(AND($M278&lt;&gt;$CN$7,$M278&lt;=$CN$6),1,0)</f>
        <v>0</v>
      </c>
      <c r="CP278" s="19">
        <f>IF(AND($Q278&lt;&gt;$CN$7,$Q278&lt;=$CN$6),1,0)</f>
        <v>0</v>
      </c>
      <c r="CQ278" s="19">
        <f>IF(AND($U278&lt;&gt;$CN$7,$U278&lt;=$CN$6),1,0)</f>
        <v>0</v>
      </c>
      <c r="CR278" s="19">
        <f>IF(AND($Y278&lt;&gt;$CN$7,$Y278&lt;=$CN$6),1,0)</f>
        <v>0</v>
      </c>
      <c r="CS278" s="19">
        <f>IF(AND($AG278&lt;&gt;$CN$7,$AG278&lt;=$CN$6),1,0)</f>
        <v>0</v>
      </c>
      <c r="CT278" s="19">
        <f>IF(AND($AK278&lt;&gt;$CN$7,$AK278&lt;=$CN$6),1,0)</f>
        <v>0</v>
      </c>
      <c r="CU278" s="19">
        <f>IF(AND($AS278&lt;&gt;$CN$7,$AS278&lt;=$CN$6),1,0)</f>
        <v>0</v>
      </c>
      <c r="CV278" s="19">
        <f>IF(AND($AW278&lt;&gt;$CN$7,$AW278&lt;=$CN$6),1,0)</f>
        <v>0</v>
      </c>
      <c r="CW278" s="19">
        <f>IF(AND($BE278&lt;&gt;$CN$7,$BE278&lt;=$CN$6),1,0)</f>
        <v>0</v>
      </c>
      <c r="CX278" s="19">
        <f>IF(AND($BI278&lt;&gt;$CN$7,$BI278&lt;=$CN$6),1,0)</f>
        <v>0</v>
      </c>
      <c r="CY278" s="19">
        <f>IF(AND($BQ278&lt;&gt;$CN$7,$BQ278&lt;=$CN$6),1,0)</f>
        <v>0</v>
      </c>
      <c r="CZ278" s="19">
        <f>IF(AND($BU278&lt;&gt;$CN$7,$BU278&lt;=$CN$6),1,0)</f>
        <v>0</v>
      </c>
      <c r="DC278" s="19">
        <f>IF($N277=1,1,0)</f>
        <v>0</v>
      </c>
      <c r="DD278" s="19">
        <f>IF($R277=1,1,0)</f>
        <v>0</v>
      </c>
      <c r="DE278" s="19">
        <f>IF($V277=1,1,0)</f>
        <v>0</v>
      </c>
      <c r="DF278" s="19">
        <f>IF($Z277=1,1,0)</f>
        <v>0</v>
      </c>
      <c r="DG278" s="19">
        <f>IF($AH277=1,1,0)</f>
        <v>0</v>
      </c>
      <c r="DH278" s="19">
        <f>IF($AL277=1,1,0)</f>
        <v>0</v>
      </c>
      <c r="DI278" s="19">
        <f>IF($AT277=1,1,0)</f>
        <v>0</v>
      </c>
      <c r="DJ278" s="19">
        <f>IF($AX277=1,1,0)</f>
        <v>0</v>
      </c>
      <c r="DK278" s="19">
        <f>IF($BF277=1,1,0)</f>
        <v>0</v>
      </c>
      <c r="DL278" s="19">
        <f>IF($BJ277=1,1,0)</f>
        <v>0</v>
      </c>
      <c r="DM278" s="19">
        <f>IF($BR277=1,1,0)</f>
        <v>0</v>
      </c>
      <c r="DN278" s="19">
        <f>IF($BV277=1,1,0)</f>
        <v>0</v>
      </c>
      <c r="DQ278" s="19">
        <f t="shared" ref="DQ278" si="13957">IF($N277=1,1,0)</f>
        <v>0</v>
      </c>
      <c r="DR278" s="19">
        <f t="shared" ref="DR278" si="13958">IF($R277=1,1,0)</f>
        <v>0</v>
      </c>
      <c r="DS278" s="19">
        <f t="shared" ref="DS278" si="13959">IF($V277=1,1,0)</f>
        <v>0</v>
      </c>
      <c r="DT278" s="19">
        <f t="shared" ref="DT278" si="13960">IF($Z277=1,1,0)</f>
        <v>0</v>
      </c>
      <c r="DU278" s="19">
        <f t="shared" ref="DU278" si="13961">IF($AH277=1,1,0)</f>
        <v>0</v>
      </c>
      <c r="DV278" s="19">
        <f t="shared" ref="DV278" si="13962">IF($AL277=1,1,0)</f>
        <v>0</v>
      </c>
      <c r="DW278" s="19">
        <f t="shared" ref="DW278" si="13963">IF($AT277=1,1,0)</f>
        <v>0</v>
      </c>
      <c r="DX278" s="19">
        <f t="shared" ref="DX278" si="13964">IF($AX277=1,1,0)</f>
        <v>0</v>
      </c>
      <c r="DY278" s="19">
        <f t="shared" ref="DY278" si="13965">IF($BF277=1,1,0)</f>
        <v>0</v>
      </c>
      <c r="DZ278" s="19">
        <f t="shared" ref="DZ278" si="13966">IF($BJ277=1,1,0)</f>
        <v>0</v>
      </c>
      <c r="EA278" s="19">
        <f t="shared" ref="EA278" si="13967">IF($BR277=1,1,0)</f>
        <v>0</v>
      </c>
      <c r="EB278" s="19">
        <f t="shared" ref="EB278" si="13968">IF($BV277=1,1,0)</f>
        <v>0</v>
      </c>
      <c r="EE278" s="329">
        <f>N277*$FU278*週間進捗報告書!$G$9</f>
        <v>0</v>
      </c>
      <c r="EF278" s="329">
        <f>R277*$FV278*週間進捗報告書!$G$10</f>
        <v>0</v>
      </c>
      <c r="EG278" s="329">
        <f>V277*$FW278*週間進捗報告書!$G$11</f>
        <v>0</v>
      </c>
      <c r="EH278" s="329">
        <f>Z277*$FX278*週間進捗報告書!$G$12</f>
        <v>0</v>
      </c>
      <c r="EI278" s="329">
        <f>AH277*$FY278*週間進捗報告書!$G$13</f>
        <v>0</v>
      </c>
      <c r="EJ278" s="329">
        <f>AL277*$FZ278*週間進捗報告書!$G$14</f>
        <v>0</v>
      </c>
      <c r="EK278" s="329">
        <f>AT277*$GA278*週間進捗報告書!$G$15</f>
        <v>0</v>
      </c>
      <c r="EL278" s="329">
        <f>AX277*$GB278*週間進捗報告書!$G$16</f>
        <v>0</v>
      </c>
      <c r="EM278" s="329">
        <f>BF277*$GC278*週間進捗報告書!$G$17</f>
        <v>0</v>
      </c>
      <c r="EN278" s="329">
        <f>BJ277*$GD278*週間進捗報告書!$G$18</f>
        <v>0</v>
      </c>
      <c r="EO278" s="329">
        <f>BR277*$GE278*週間進捗報告書!$G$19</f>
        <v>0</v>
      </c>
      <c r="EP278" s="329">
        <f>BV277*$GF278*週間進捗報告書!$G$20</f>
        <v>0</v>
      </c>
      <c r="ER278" s="547"/>
      <c r="ES278" s="547"/>
      <c r="ET278" s="547"/>
      <c r="EU278" s="547"/>
      <c r="EV278" s="547"/>
      <c r="EW278" s="547"/>
      <c r="EX278" s="547"/>
      <c r="EY278" s="547"/>
      <c r="EZ278" s="547"/>
      <c r="FA278" s="547"/>
      <c r="FB278" s="547"/>
      <c r="FC278" s="547"/>
      <c r="FD278" s="547"/>
      <c r="FE278" s="332"/>
      <c r="FG278" s="19"/>
      <c r="FH278" s="19"/>
      <c r="FI278" s="19"/>
      <c r="FJ278" s="19"/>
      <c r="FK278" s="19"/>
      <c r="FL278" s="19"/>
      <c r="FM278" s="19"/>
      <c r="FN278" s="19"/>
      <c r="FO278" s="19"/>
      <c r="FP278" s="19"/>
      <c r="FQ278" s="19"/>
      <c r="FR278" s="19"/>
      <c r="FU278" s="295">
        <f t="shared" ref="FU278" si="13969">FU277</f>
        <v>0</v>
      </c>
      <c r="FV278" s="295">
        <f t="shared" ref="FV278" si="13970">FV277</f>
        <v>0</v>
      </c>
      <c r="FW278" s="295">
        <f t="shared" ref="FW278" si="13971">FW277</f>
        <v>0</v>
      </c>
      <c r="FX278" s="295">
        <f t="shared" ref="FX278" si="13972">FX277</f>
        <v>0</v>
      </c>
      <c r="FY278" s="295">
        <f t="shared" ref="FY278" si="13973">FY277</f>
        <v>0</v>
      </c>
      <c r="FZ278" s="295">
        <f t="shared" ref="FZ278" si="13974">FZ277</f>
        <v>0</v>
      </c>
      <c r="GA278" s="295">
        <f t="shared" ref="GA278" si="13975">GA277</f>
        <v>0</v>
      </c>
      <c r="GB278" s="295">
        <f t="shared" ref="GB278" si="13976">GB277</f>
        <v>0</v>
      </c>
      <c r="GC278" s="295">
        <f t="shared" ref="GC278" si="13977">GC277</f>
        <v>0</v>
      </c>
      <c r="GD278" s="295">
        <f t="shared" ref="GD278" si="13978">GD277</f>
        <v>0</v>
      </c>
      <c r="GE278" s="295">
        <f t="shared" ref="GE278" si="13979">GE277</f>
        <v>0</v>
      </c>
      <c r="GF278" s="295">
        <f t="shared" ref="GF278" si="13980">GF277</f>
        <v>0</v>
      </c>
      <c r="GG278" s="295" t="e">
        <f t="shared" ref="GG278" si="13981">GG277</f>
        <v>#N/A</v>
      </c>
      <c r="GH278" s="2" t="e">
        <f>INDEX(リスト!$V:$V,MATCH(中日程計画表!$D277,リスト!$D:$D,0))</f>
        <v>#N/A</v>
      </c>
      <c r="GI278" s="2" t="e">
        <f>INDEX(リスト!$A:$A,MATCH(中日程計画表!$D277,リスト!$D:$D,0))</f>
        <v>#N/A</v>
      </c>
      <c r="GJ278" s="2" t="e">
        <f>INDEX(リスト!$U:$U,MATCH(中日程計画表!$D277,リスト!$D:$D,0))</f>
        <v>#N/A</v>
      </c>
      <c r="GK278" s="5" t="e">
        <f>INDEX(リスト!$W:$W,MATCH(中日程計画表!$D277,リスト!$D:$D,0))</f>
        <v>#N/A</v>
      </c>
      <c r="GL278" s="2" t="s">
        <v>201</v>
      </c>
      <c r="GM278" s="296">
        <f t="shared" ref="GM278" si="13982">GM277</f>
        <v>0</v>
      </c>
      <c r="GN278" s="296">
        <f t="shared" ref="GN278" si="13983">GN277</f>
        <v>0</v>
      </c>
      <c r="GU278" s="461"/>
      <c r="GV278" s="460"/>
      <c r="GW278" s="460"/>
      <c r="GX278" s="461"/>
      <c r="GY278" s="461"/>
      <c r="GZ278" s="460"/>
      <c r="HA278" s="460"/>
      <c r="HB278" s="461"/>
      <c r="HC278" s="461"/>
      <c r="HD278" s="460"/>
      <c r="HE278" s="460"/>
      <c r="HF278" s="461"/>
      <c r="HG278" s="461"/>
      <c r="HH278" s="460"/>
      <c r="HI278" s="460"/>
      <c r="HJ278" s="461"/>
      <c r="HK278" s="461"/>
      <c r="HL278" s="460"/>
      <c r="HM278" s="460"/>
      <c r="HN278" s="461"/>
      <c r="HO278" s="461"/>
      <c r="HP278" s="460"/>
      <c r="HQ278" s="460"/>
      <c r="HR278" s="461"/>
      <c r="HS278" s="4"/>
    </row>
    <row r="279" spans="1:227" ht="12" customHeight="1">
      <c r="A279" s="488" t="str">
        <f t="shared" ref="A279" ca="1" si="13984">INDIRECT("リスト!A"&amp;B279+6)</f>
        <v/>
      </c>
      <c r="B279" s="486">
        <f t="shared" ref="B279" si="13985">ROUNDDOWN((ROW()-6)/2,0)+1</f>
        <v>137</v>
      </c>
      <c r="C279" s="474" t="str">
        <f>機能グループ名</f>
        <v/>
      </c>
      <c r="D279" s="484">
        <f>機能ID</f>
        <v>0</v>
      </c>
      <c r="E279" s="482">
        <f>機能名</f>
        <v>0</v>
      </c>
      <c r="F279" s="315"/>
      <c r="G279" s="315"/>
      <c r="H279" s="315"/>
      <c r="I279" s="315"/>
      <c r="J279" s="316"/>
      <c r="K279" s="480" t="str">
        <f>担当者_SR</f>
        <v>NG</v>
      </c>
      <c r="L279" s="76"/>
      <c r="M279" s="76"/>
      <c r="N279" s="470"/>
      <c r="O279" s="474" t="str">
        <f>担当者_SRR</f>
        <v>NG</v>
      </c>
      <c r="P279" s="76"/>
      <c r="Q279" s="76"/>
      <c r="R279" s="470"/>
      <c r="S279" s="474" t="str">
        <f>担当者_DS</f>
        <v>NG</v>
      </c>
      <c r="T279" s="76"/>
      <c r="U279" s="76"/>
      <c r="V279" s="470"/>
      <c r="W279" s="472" t="str">
        <f>担当者_DSR</f>
        <v>NG</v>
      </c>
      <c r="X279" s="76"/>
      <c r="Y279" s="76"/>
      <c r="Z279" s="478"/>
      <c r="AA279" s="476"/>
      <c r="AB279" s="79"/>
      <c r="AC279" s="79"/>
      <c r="AD279" s="470">
        <f>IF(AC280 &lt;&gt; "",1,0)</f>
        <v>0</v>
      </c>
      <c r="AE279" s="472" t="str">
        <f>担当者_CD</f>
        <v>NG</v>
      </c>
      <c r="AF279" s="76"/>
      <c r="AG279" s="76"/>
      <c r="AH279" s="470"/>
      <c r="AI279" s="472" t="str">
        <f>担当者_DD</f>
        <v>NG</v>
      </c>
      <c r="AJ279" s="76"/>
      <c r="AK279" s="76"/>
      <c r="AL279" s="478"/>
      <c r="AM279" s="476"/>
      <c r="AN279" s="79"/>
      <c r="AO279" s="79"/>
      <c r="AP279" s="470">
        <f>IF(AO280 &lt;&gt; "",1,0)</f>
        <v>0</v>
      </c>
      <c r="AQ279" s="472" t="str">
        <f>担当者_MCL</f>
        <v>NG</v>
      </c>
      <c r="AR279" s="76"/>
      <c r="AS279" s="76"/>
      <c r="AT279" s="470"/>
      <c r="AU279" s="472" t="str">
        <f>担当者_MCLR</f>
        <v>NG</v>
      </c>
      <c r="AV279" s="76"/>
      <c r="AW279" s="76"/>
      <c r="AX279" s="470"/>
      <c r="AY279" s="476"/>
      <c r="AZ279" s="79"/>
      <c r="BA279" s="79"/>
      <c r="BB279" s="470">
        <f>IF(BA280 &lt;&gt; "",1,0)</f>
        <v>0</v>
      </c>
      <c r="BC279" s="474" t="str">
        <f>担当者_MT</f>
        <v>NG</v>
      </c>
      <c r="BD279" s="76"/>
      <c r="BE279" s="76"/>
      <c r="BF279" s="470"/>
      <c r="BG279" s="472" t="str">
        <f>担当者_M検</f>
        <v>NG</v>
      </c>
      <c r="BH279" s="76"/>
      <c r="BI279" s="76"/>
      <c r="BJ279" s="470"/>
      <c r="BK279" s="476"/>
      <c r="BL279" s="79"/>
      <c r="BM279" s="79"/>
      <c r="BN279" s="470">
        <v>0</v>
      </c>
      <c r="BO279" s="474" t="str">
        <f>担当者_モテ</f>
        <v>NG</v>
      </c>
      <c r="BP279" s="76"/>
      <c r="BQ279" s="76"/>
      <c r="BR279" s="470"/>
      <c r="BS279" s="472" t="str">
        <f>担当者_モテR</f>
        <v>NG</v>
      </c>
      <c r="BT279" s="76"/>
      <c r="BU279" s="76"/>
      <c r="BV279" s="470"/>
      <c r="BW279" s="468">
        <f t="shared" ref="BW279" si="13986">IFERROR(SUM(IF(K279&lt;&gt;"NG",N279*K$1,0),IF(O279&lt;&gt;"NG",R279*O$1,0),IF(S279&lt;&gt;"NG",V279*S$1,0),IF(W279&lt;&gt;"NG",Z279*W$1,0),IF(AA279&lt;&gt;"NG",AD279*AA$1,0),IF(AE279&lt;&gt;"NG",AH279*AE$1,0),IF(AI279&lt;&gt;"NG",AL279*AI$1,0),IF(AM279&lt;&gt;"NG",AP279*AM$1,0),IF(AQ279&lt;&gt;"NG",AT279*AQ$1,0),IF(AU279&lt;&gt;"NG",AX279*AU$1,0),IF(AY279&lt;&gt;"NG",BB279*AY$1,0),IF(BC279&lt;&gt;"NG",BF279*BC$1,0),IF(BG279&lt;&gt;"NG",BJ279*BG$1,0),IF(BK279&lt;&gt;"NG",BN279*BK$1,0),IF(BO279&lt;&gt;"NG",BR279*BO$1,0),IF(BS279&lt;&gt;"NG",BV279*BS$1,0))/SUM(IF(K279&lt;&gt;"NG",K$1,0),IF(O279&lt;&gt;"NG",O$1,0),IF(S279&lt;&gt;"NG",S$1,0),IF(W279&lt;&gt;"NG",W$1,0),IF(AA279&lt;&gt;"NG",AA$1,0),IF(AE279&lt;&gt;"NG",AE$1,0),IF(AI279&lt;&gt;"NG",AI$1,0),IF(AM279&lt;&gt;"NG",AM$1,0),IF(AQ279&lt;&gt;"NG",AQ$1,0),IF(AU279&lt;&gt;"NG",AU$1,0),IF(AY279&lt;&gt;"NG",AY$1,0),IF(BC279&lt;&gt;"NG",BC$1,0),IF(BG279&lt;&gt;"NG",BG$1,0),IF(BK279&lt;&gt;"NG",BK$1,0),IF(BO279&lt;&gt;"NG",BO$1,0),IF(BS279&lt;&gt;"NG",BS$1,0)),0)</f>
        <v>0</v>
      </c>
      <c r="BX279" s="466"/>
      <c r="BY279" s="490"/>
      <c r="BZ279" s="5"/>
      <c r="CA279" s="32">
        <f t="shared" ref="CA279" si="13987">IF(AND($M279&lt;&gt;$BZ$5,$M279&lt;=$BZ$6,$M279&lt;&gt;$BZ$7),1,0)</f>
        <v>0</v>
      </c>
      <c r="CB279" s="32">
        <f t="shared" ref="CB279" si="13988">IF(AND($Q279&lt;&gt;$BZ$5,$Q279&lt;=$BZ$6,$Q279&lt;&gt;$BZ$7),1,0)</f>
        <v>0</v>
      </c>
      <c r="CC279" s="32">
        <f t="shared" ref="CC279" si="13989">IF(AND($U279&lt;&gt;$BZ$5,$U279&lt;=$BZ$6,$U279&lt;&gt;$BZ$7),1,0)</f>
        <v>0</v>
      </c>
      <c r="CD279" s="32">
        <f t="shared" ref="CD279" si="13990">IF(AND($Y279&lt;&gt;$BZ$5,$Y279&lt;=$BZ$6,$Y279&lt;&gt;$BZ$7),1,0)</f>
        <v>0</v>
      </c>
      <c r="CE279" s="32">
        <f t="shared" ref="CE279" si="13991">IF(AND($AG279&lt;&gt;$BZ$5,$AG279&lt;=$BZ$6,$AG279&lt;&gt;$BZ$7),1,0)</f>
        <v>0</v>
      </c>
      <c r="CF279" s="32">
        <f t="shared" ref="CF279" si="13992">IF(AND($AK279&lt;&gt;$BZ$5,$AK279&lt;=$BZ$6,$AK279&lt;&gt;$BZ$7),1,0)</f>
        <v>0</v>
      </c>
      <c r="CG279" s="32">
        <f t="shared" ref="CG279" si="13993">IF(AND($AS279&lt;&gt;$BZ$5,$AS279&lt;=$BZ$6,$AS279&lt;&gt;$BZ$7),1,0)</f>
        <v>0</v>
      </c>
      <c r="CH279" s="32">
        <f t="shared" ref="CH279" si="13994">IF(AND($AW279&lt;&gt;$BZ$5,$AW279&lt;=$BZ$6,$AW279&lt;&gt;$BZ$7),1,0)</f>
        <v>0</v>
      </c>
      <c r="CI279" s="32">
        <f t="shared" ref="CI279" si="13995">IF(AND($BE279&lt;&gt;$BZ$5,$BE279&lt;=$BZ$6,$BE279&lt;&gt;$BZ$7),1,0)</f>
        <v>0</v>
      </c>
      <c r="CJ279" s="32">
        <f t="shared" ref="CJ279" si="13996">IF(AND($BI279&lt;&gt;$BZ$5,$BI279&lt;=$BZ$6,$BI279&lt;&gt;$BZ$7),1,0)</f>
        <v>0</v>
      </c>
      <c r="CK279" s="32">
        <f t="shared" ref="CK279" si="13997">IF(AND($BQ279&lt;&gt;$BZ$5,$BQ279&lt;=$BZ$6,$BQ279&lt;&gt;$BZ$7),1,0)</f>
        <v>0</v>
      </c>
      <c r="CL279" s="32">
        <f t="shared" ref="CL279" si="13998">IF(AND($BU279&lt;&gt;$BZ$5,$BU279&lt;=$BZ$6,$BU279&lt;&gt;$BZ$7),1,0)</f>
        <v>0</v>
      </c>
      <c r="CO279" s="32">
        <f>IF(AND($M279&lt;&gt;$CN$5,$M279&lt;=$CN$6,$M279&lt;&gt;$CN$7),1,0)</f>
        <v>0</v>
      </c>
      <c r="CP279" s="32">
        <f>IF(AND($Q279&lt;&gt;$CN$5,$Q279&lt;=$CN$6,$Q279&lt;&gt;$CN$7),1,0)</f>
        <v>0</v>
      </c>
      <c r="CQ279" s="32">
        <f>IF(AND($U279&lt;&gt;$CN$5,$U279&lt;=$CN$6,$U279&lt;&gt;$CN$7),1,0)</f>
        <v>0</v>
      </c>
      <c r="CR279" s="32">
        <f>IF(AND($Y279&lt;&gt;$CN$5,$Y279&lt;=$CN$6,$Y279&lt;&gt;$CN$7),1,0)</f>
        <v>0</v>
      </c>
      <c r="CS279" s="32">
        <f>IF(AND($AG279&lt;&gt;$CN$5,$AG279&lt;=$CN$6,$AG279&lt;&gt;$CN$7),1,0)</f>
        <v>0</v>
      </c>
      <c r="CT279" s="32">
        <f>IF(AND($AK279&lt;&gt;$CN$5,$AK279&lt;=$CN$6,$AK279&lt;&gt;$CN$7),1,0)</f>
        <v>0</v>
      </c>
      <c r="CU279" s="32">
        <f>IF(AND($AS279&lt;&gt;$CN$5,$AS279&lt;=$CN$6,$AS279&lt;&gt;$CN$7),1,0)</f>
        <v>0</v>
      </c>
      <c r="CV279" s="32">
        <f>IF(AND($AW279&lt;&gt;$CN$5,$AW279&lt;=$CN$6,$AW279&lt;&gt;$CN$7),1,0)</f>
        <v>0</v>
      </c>
      <c r="CW279" s="32">
        <f>IF(AND($BE279&lt;&gt;$CN$5,$BE279&lt;=$CN$6,$BE279&lt;&gt;$CN$7),1,0)</f>
        <v>0</v>
      </c>
      <c r="CX279" s="32">
        <f>IF(AND($BI279&lt;&gt;$CN$5,$BI279&lt;=$CN$6,$BI279&lt;&gt;$CN$7),1,0)</f>
        <v>0</v>
      </c>
      <c r="CY279" s="32">
        <f>IF(AND($BQ279&lt;&gt;$CN$5,$BQ279&lt;=$CN$6,$BQ279&lt;&gt;$CN$7),1,0)</f>
        <v>0</v>
      </c>
      <c r="CZ279" s="32">
        <f>IF(AND($BU279&lt;&gt;$CN$5,$BU279&lt;=$CN$6,$BU279&lt;&gt;$CN$7),1,0)</f>
        <v>0</v>
      </c>
      <c r="DC279" s="32">
        <f>IF(AND($M279&lt;&gt;$DB$5,$M279&lt;=$DB$6,$M279&lt;&gt;$CN$7),1,0)</f>
        <v>0</v>
      </c>
      <c r="DD279" s="32">
        <f>IF(AND($Q279&lt;&gt;$DB$5,$Q279&lt;=$DB$6,$Q279&lt;&gt;$CN$7),1,0)</f>
        <v>0</v>
      </c>
      <c r="DE279" s="32">
        <f>IF(AND($U279&lt;&gt;$DB$5,$U279&lt;=$DB$6,$U279&lt;&gt;$CN$7),1,0)</f>
        <v>0</v>
      </c>
      <c r="DF279" s="32">
        <f>IF(AND($Y279&lt;&gt;$DB$5,$Y279&lt;=$DB$6,$Y279&lt;&gt;$CN$7),1,0)</f>
        <v>0</v>
      </c>
      <c r="DG279" s="32">
        <f>IF(AND($AG279&lt;&gt;$DB$5,$AG279&lt;=$DB$6,$AG279&lt;&gt;$CN$7),1,0)</f>
        <v>0</v>
      </c>
      <c r="DH279" s="32">
        <f>IF(AND($AK279&lt;&gt;$DB$5,$AK279&lt;=$DB$6,$AK279&lt;&gt;$CN$7),1,0)</f>
        <v>0</v>
      </c>
      <c r="DI279" s="32">
        <f>IF(AND($AS279&lt;&gt;$DB$5,$AS279&lt;=$DB$6,$AS279&lt;&gt;$CN$7),1,0)</f>
        <v>0</v>
      </c>
      <c r="DJ279" s="32">
        <f>IF(AND($AW279&lt;&gt;$DB$5,$AW279&lt;=$DB$6,$AW279&lt;&gt;$CN$7),1,0)</f>
        <v>0</v>
      </c>
      <c r="DK279" s="32">
        <f>IF(AND($BE279&lt;&gt;$DB$5,$BE279&lt;=$DB$6,$BE279&lt;&gt;$CN$7),1,0)</f>
        <v>0</v>
      </c>
      <c r="DL279" s="32">
        <f>IF(AND($BI279&lt;&gt;$DB$5,$BI279&lt;=$DB$6,$BI279&lt;&gt;$CN$7),1,0)</f>
        <v>0</v>
      </c>
      <c r="DM279" s="32">
        <f>IF(AND($BQ279&lt;&gt;$DB$5,$BQ279&lt;=$DB$6,$BQ279&lt;&gt;$CN$7),1,0)</f>
        <v>0</v>
      </c>
      <c r="DN279" s="32">
        <f>IF(AND($BU279&lt;&gt;$DB$5,$BU279&lt;=$DB$6,$BU279&lt;&gt;$CN$7),1,0)</f>
        <v>0</v>
      </c>
      <c r="DQ279" s="32">
        <f t="shared" ref="DQ279" si="13999">IF(AND($M279&lt;&gt;$DP$5,$M279&lt;=$DP$6,$M279&lt;&gt;$CN$7),1,0)</f>
        <v>0</v>
      </c>
      <c r="DR279" s="32">
        <f t="shared" ref="DR279" si="14000">IF(AND($Q279&lt;&gt;$DP$5,$Q279&lt;=$DP$6,$Q279&lt;&gt;$CN$7),1,0)</f>
        <v>0</v>
      </c>
      <c r="DS279" s="32">
        <f t="shared" ref="DS279" si="14001">IF(AND($U279&lt;&gt;$DP$5,$U279&lt;=$DP$6,$U279&lt;&gt;$CN$7),1,0)</f>
        <v>0</v>
      </c>
      <c r="DT279" s="32">
        <f t="shared" ref="DT279" si="14002">IF(AND($Y279&lt;&gt;$DP$5,$Y279&lt;=$DP$6,$Y279&lt;&gt;$CN$7),1,0)</f>
        <v>0</v>
      </c>
      <c r="DU279" s="32">
        <f t="shared" ref="DU279" si="14003">IF(AND($AG279&lt;&gt;$DP$5,$AG279&lt;=$DP$6,$AG279&lt;&gt;$CN$7),1,0)</f>
        <v>0</v>
      </c>
      <c r="DV279" s="32">
        <f t="shared" ref="DV279" si="14004">IF(AND($AK279&lt;&gt;$DP$5,$AK279&lt;=$DP$6,$AK279&lt;&gt;$CN$7),1,0)</f>
        <v>0</v>
      </c>
      <c r="DW279" s="32">
        <f t="shared" ref="DW279" si="14005">IF(AND($AS279&lt;&gt;$DP$5,$AS279&lt;=$DP$6,$AS279&lt;&gt;$CN$7),1,0)</f>
        <v>0</v>
      </c>
      <c r="DX279" s="32">
        <f t="shared" ref="DX279" si="14006">IF(AND($AW279&lt;&gt;$DP$5,$AW279&lt;=$DP$6,$AW279&lt;&gt;$CN$7),1,0)</f>
        <v>0</v>
      </c>
      <c r="DY279" s="32">
        <f t="shared" ref="DY279" si="14007">IF(AND($BE279&lt;&gt;$DP$5,$BE279&lt;=$DP$6,$BE279&lt;&gt;$CN$7),1,0)</f>
        <v>0</v>
      </c>
      <c r="DZ279" s="32">
        <f t="shared" ref="DZ279" si="14008">IF(AND($BI279&lt;&gt;$DP$5,$BI279&lt;=$DP$6,$BI279&lt;&gt;$CN$7),1,0)</f>
        <v>0</v>
      </c>
      <c r="EA279" s="32">
        <f t="shared" ref="EA279" si="14009">IF(AND($BQ279&lt;&gt;$DP$5,$BQ279&lt;=$DP$6,$BQ279&lt;&gt;$CN$7),1,0)</f>
        <v>0</v>
      </c>
      <c r="EB279" s="32">
        <f t="shared" ref="EB279" si="14010">IF(AND($BU279&lt;&gt;$DP$5,$BU279&lt;=$DP$6,$BU279&lt;&gt;$CN$7),1,0)</f>
        <v>0</v>
      </c>
      <c r="EE279" s="328">
        <f>IF(M279&lt;&gt;"",IF(M279&lt;=$ED$6,1,IF(L279&gt;$ED$6,0,NETWORKDAYS(L279,$ED$6,祭日リスト)/NETWORKDAYS(L279,M279,祭日リスト)))*$GG279*週間進捗報告書!$G$9,0)</f>
        <v>0</v>
      </c>
      <c r="EF279" s="328">
        <f>IF(Q279&lt;&gt;"",IF(Q279&lt;=$ED$6,1,IF(P279&gt;$ED$6,0,NETWORKDAYS(P279,$ED$6,祭日リスト)/NETWORKDAYS(P279,Q279,祭日リスト)))*$GG279*週間進捗報告書!$G$10,0)</f>
        <v>0</v>
      </c>
      <c r="EG279" s="328">
        <f>IF(U279&lt;&gt;"",IF(U279&lt;=$ED$6,1,IF(T279&gt;$ED$6,0,NETWORKDAYS(T279,$ED$6,祭日リスト)/NETWORKDAYS(T279,U279,祭日リスト)))*$GG279*週間進捗報告書!$G$11,0)</f>
        <v>0</v>
      </c>
      <c r="EH279" s="328">
        <f>IF(Y279&lt;&gt;"",IF(Y279&lt;=$ED$6,1,IF(X279&gt;$ED$6,0,NETWORKDAYS(X279,$ED$6,祭日リスト)/NETWORKDAYS(X279,Y279,祭日リスト)))*$GG279*週間進捗報告書!$G$12,0)</f>
        <v>0</v>
      </c>
      <c r="EI279" s="328">
        <f>IF(AG279&lt;&gt;"",IF(AG279&lt;=$ED$6,1,IF(AF279&gt;$ED$6,0,NETWORKDAYS(AF279,$ED$6,祭日リスト)/NETWORKDAYS(AF279,AG279,祭日リスト)))*$GG279*週間進捗報告書!$G$13,0)</f>
        <v>0</v>
      </c>
      <c r="EJ279" s="328">
        <f>IF(AK279&lt;&gt;"",IF(AK279&lt;=$ED$6,1,IF(AJ279&gt;$ED$6,0,NETWORKDAYS(AJ279,$ED$6,祭日リスト)/NETWORKDAYS(AJ279,AK279,祭日リスト)))*$GG279*週間進捗報告書!$G$14,0)</f>
        <v>0</v>
      </c>
      <c r="EK279" s="328">
        <f>IF(AS279&lt;&gt;"",IF(AS279&lt;=$ED$6,1,IF(AR279&gt;$ED$6,0,NETWORKDAYS(AR279,$ED$6,祭日リスト)/NETWORKDAYS(AR279,AS279,祭日リスト)))*$GG279*週間進捗報告書!$G$15,0)</f>
        <v>0</v>
      </c>
      <c r="EL279" s="328">
        <f>IF(AW279&lt;&gt;"",IF(AW279&lt;=$ED$6,1,IF(AV279&gt;$ED$6,0,NETWORKDAYS(AV279,$ED$6,祭日リスト)/NETWORKDAYS(AV279,AW279,祭日リスト)))*$GG279*週間進捗報告書!$G$16,0)</f>
        <v>0</v>
      </c>
      <c r="EM279" s="328">
        <f>IF(BE279&lt;&gt;"",IF(BE279&lt;=$ED$6,1,IF(BD279&gt;$ED$6,0,NETWORKDAYS(BD279,$ED$6,祭日リスト)/NETWORKDAYS(BD279,BE279,祭日リスト)))*$GG279*週間進捗報告書!$G$17,0)</f>
        <v>0</v>
      </c>
      <c r="EN279" s="328">
        <f>IF(BI279&lt;&gt;"",IF(BI279&lt;=$ED$6,1,IF(BH279&gt;$ED$6,0,NETWORKDAYS(BH279,$ED$6,祭日リスト)/NETWORKDAYS(BH279,BI279,祭日リスト)))*$GG279*週間進捗報告書!$G$18,0)</f>
        <v>0</v>
      </c>
      <c r="EO279" s="328">
        <f>IF(BQ279&lt;&gt;"",IF(BQ279&lt;=$ED$6,1,IF(BP279&gt;$ED$6,0,NETWORKDAYS(BP279,$ED$6,祭日リスト)/NETWORKDAYS(BP279,BQ279,祭日リスト)))*$GG279*週間進捗報告書!$G$19,0)</f>
        <v>0</v>
      </c>
      <c r="EP279" s="328">
        <f>IF(BU279&lt;&gt;"",IF(BU279&lt;=$ED$6,1,IF(BT279&gt;$ED$6,0,NETWORKDAYS(BT279,$ED$6,祭日リスト)/NETWORKDAYS(BT279,BU279,祭日リスト)))*$GG279*週間進捗報告書!$G$20,0)</f>
        <v>0</v>
      </c>
      <c r="ER279" s="547">
        <f t="shared" ref="ER279:FC279" si="14011">EE279-EE280</f>
        <v>0</v>
      </c>
      <c r="ES279" s="547">
        <f t="shared" si="14011"/>
        <v>0</v>
      </c>
      <c r="ET279" s="547">
        <f t="shared" si="14011"/>
        <v>0</v>
      </c>
      <c r="EU279" s="547">
        <f t="shared" si="14011"/>
        <v>0</v>
      </c>
      <c r="EV279" s="547">
        <f t="shared" si="14011"/>
        <v>0</v>
      </c>
      <c r="EW279" s="547">
        <f t="shared" si="14011"/>
        <v>0</v>
      </c>
      <c r="EX279" s="547">
        <f t="shared" si="14011"/>
        <v>0</v>
      </c>
      <c r="EY279" s="547">
        <f t="shared" si="14011"/>
        <v>0</v>
      </c>
      <c r="EZ279" s="547">
        <f t="shared" si="14011"/>
        <v>0</v>
      </c>
      <c r="FA279" s="547">
        <f t="shared" si="14011"/>
        <v>0</v>
      </c>
      <c r="FB279" s="547">
        <f t="shared" si="14011"/>
        <v>0</v>
      </c>
      <c r="FC279" s="547">
        <f t="shared" si="14011"/>
        <v>0</v>
      </c>
      <c r="FD279" s="547">
        <f t="shared" ref="FD279" si="14012">SUM(ER279:FC280)</f>
        <v>0</v>
      </c>
      <c r="FE279" s="333"/>
      <c r="FG279" s="32">
        <f>IF(AND($M279&lt;&gt;$FF$7),1,0)</f>
        <v>0</v>
      </c>
      <c r="FH279" s="32">
        <f>IF(AND($Q279&lt;&gt;$FF$7),1,0)</f>
        <v>0</v>
      </c>
      <c r="FI279" s="32">
        <f>IF(AND($U279&lt;&gt;$FF$7),1,0)</f>
        <v>0</v>
      </c>
      <c r="FJ279" s="32">
        <f>IF(AND($Y279&lt;&gt;$FF$7),1,0)</f>
        <v>0</v>
      </c>
      <c r="FK279" s="32">
        <f>IF(AND($AG279&lt;&gt;$FF$7),1,0)</f>
        <v>0</v>
      </c>
      <c r="FL279" s="32">
        <f>IF(AND($AK279&lt;&gt;$FF$7),1,0)</f>
        <v>0</v>
      </c>
      <c r="FM279" s="32">
        <f>IF(AND($AS279&lt;&gt;$FF$7),1,0)</f>
        <v>0</v>
      </c>
      <c r="FN279" s="32">
        <f>IF(AND($AW279&lt;&gt;$FF$7),1,0)</f>
        <v>0</v>
      </c>
      <c r="FO279" s="32">
        <f>IF(AND($BE279&lt;&gt;$FF$7),1,0)</f>
        <v>0</v>
      </c>
      <c r="FP279" s="32">
        <f>IF(AND($BI279&lt;&gt;$FF$7),1,0)</f>
        <v>0</v>
      </c>
      <c r="FQ279" s="32">
        <f>IF(AND($BQ279&lt;&gt;$FF$7),1,0)</f>
        <v>0</v>
      </c>
      <c r="FR279" s="32">
        <f>IF(AND($BU279&lt;&gt;$FF$7),1,0)</f>
        <v>0</v>
      </c>
      <c r="FU279" s="294">
        <f t="shared" ref="FU279" si="14013">IF($K279&lt;&gt;"NG",$GG279,0)</f>
        <v>0</v>
      </c>
      <c r="FV279" s="294">
        <f t="shared" ref="FV279" si="14014">IF($O279&lt;&gt;"NG",$GG279,0)</f>
        <v>0</v>
      </c>
      <c r="FW279" s="294">
        <f t="shared" ref="FW279" si="14015">IF($S279&lt;&gt;"NG",$GG279,0)</f>
        <v>0</v>
      </c>
      <c r="FX279" s="294">
        <f t="shared" ref="FX279" si="14016">IF($W279&lt;&gt;"NG",$GG279,0)</f>
        <v>0</v>
      </c>
      <c r="FY279" s="294">
        <f t="shared" ref="FY279" si="14017">IF($AE279&lt;&gt;"NG",$GG279,0)</f>
        <v>0</v>
      </c>
      <c r="FZ279" s="294">
        <f t="shared" ref="FZ279" si="14018">IF($AI279&lt;&gt;"NG",$GG279,0)</f>
        <v>0</v>
      </c>
      <c r="GA279" s="294">
        <f t="shared" ref="GA279" si="14019">IF($AQ279&lt;&gt;"NG",$GG279,0)</f>
        <v>0</v>
      </c>
      <c r="GB279" s="294">
        <f t="shared" ref="GB279" si="14020">IF($AU279&lt;&gt;"NG",$GG279,0)</f>
        <v>0</v>
      </c>
      <c r="GC279" s="294">
        <f t="shared" ref="GC279" si="14021">IF($BC279&lt;&gt;"NG",$GG279,0)</f>
        <v>0</v>
      </c>
      <c r="GD279" s="294">
        <f t="shared" ref="GD279" si="14022">IF($BG279&lt;&gt;"NG",$GG279,0)</f>
        <v>0</v>
      </c>
      <c r="GE279" s="294">
        <f t="shared" ref="GE279" si="14023">IF($BO279&lt;&gt;"NG",$GG279,0)</f>
        <v>0</v>
      </c>
      <c r="GF279" s="294">
        <f t="shared" ref="GF279" si="14024">IF($BS279&lt;&gt;"NG",$GG279,0)</f>
        <v>0</v>
      </c>
      <c r="GG279" s="294" t="e">
        <f>VLOOKUP($D279,リスト!$D:$S,15,FALSE)</f>
        <v>#N/A</v>
      </c>
      <c r="GH279" s="2" t="e">
        <f>INDEX(リスト!$V:$V,MATCH(中日程計画表!$D279,リスト!$D:$D,0))</f>
        <v>#N/A</v>
      </c>
      <c r="GI279" s="2" t="e">
        <f>INDEX(リスト!$A:$A,MATCH(中日程計画表!$D279,リスト!$D:$D,0))</f>
        <v>#N/A</v>
      </c>
      <c r="GJ279" s="2" t="e">
        <f>INDEX(リスト!$U:$U,MATCH(中日程計画表!$D279,リスト!$D:$D,0))</f>
        <v>#N/A</v>
      </c>
      <c r="GK279" s="5" t="e">
        <f>INDEX(リスト!$W:$W,MATCH(中日程計画表!$D279,リスト!$D:$D,0))</f>
        <v>#N/A</v>
      </c>
      <c r="GL279" s="2" t="s">
        <v>200</v>
      </c>
      <c r="GM279" s="296">
        <f>D279</f>
        <v>0</v>
      </c>
      <c r="GN279" s="296">
        <f>E279</f>
        <v>0</v>
      </c>
      <c r="GU279" s="460" t="str">
        <f t="shared" ref="GU279" si="14025">AE279</f>
        <v>NG</v>
      </c>
      <c r="GV279" s="460">
        <f t="shared" ref="GV279" si="14026">EI279</f>
        <v>0</v>
      </c>
      <c r="GW279" s="460">
        <f t="shared" ref="GW279" si="14027">EI280</f>
        <v>0</v>
      </c>
      <c r="GX279" s="462">
        <f t="shared" ref="GX279" si="14028">EV279</f>
        <v>0</v>
      </c>
      <c r="GY279" s="460" t="str">
        <f t="shared" ref="GY279" si="14029">AI279</f>
        <v>NG</v>
      </c>
      <c r="GZ279" s="460">
        <f t="shared" ref="GZ279" si="14030">EJ279</f>
        <v>0</v>
      </c>
      <c r="HA279" s="460">
        <f t="shared" ref="HA279" si="14031">EJ280</f>
        <v>0</v>
      </c>
      <c r="HB279" s="462">
        <f t="shared" ref="HB279" si="14032">EW279</f>
        <v>0</v>
      </c>
      <c r="HC279" s="460" t="str">
        <f t="shared" ref="HC279" si="14033">AQ279</f>
        <v>NG</v>
      </c>
      <c r="HD279" s="460">
        <f t="shared" ref="HD279" si="14034">EK279</f>
        <v>0</v>
      </c>
      <c r="HE279" s="460">
        <f t="shared" ref="HE279" si="14035">EK280</f>
        <v>0</v>
      </c>
      <c r="HF279" s="462">
        <f t="shared" ref="HF279" si="14036">EX279</f>
        <v>0</v>
      </c>
      <c r="HG279" s="460" t="str">
        <f t="shared" ref="HG279" si="14037">AU279</f>
        <v>NG</v>
      </c>
      <c r="HH279" s="460">
        <f t="shared" ref="HH279" si="14038">EL279</f>
        <v>0</v>
      </c>
      <c r="HI279" s="460">
        <f t="shared" ref="HI279" si="14039">EL280</f>
        <v>0</v>
      </c>
      <c r="HJ279" s="462">
        <f t="shared" ref="HJ279" si="14040">EY279</f>
        <v>0</v>
      </c>
      <c r="HK279" s="460" t="str">
        <f t="shared" ref="HK279" si="14041">BC279</f>
        <v>NG</v>
      </c>
      <c r="HL279" s="460">
        <f t="shared" ref="HL279" si="14042">EM279</f>
        <v>0</v>
      </c>
      <c r="HM279" s="460">
        <f t="shared" ref="HM279" si="14043">EM280</f>
        <v>0</v>
      </c>
      <c r="HN279" s="462">
        <f t="shared" ref="HN279" si="14044">EZ279</f>
        <v>0</v>
      </c>
      <c r="HO279" s="460" t="str">
        <f t="shared" ref="HO279" si="14045">BG279</f>
        <v>NG</v>
      </c>
      <c r="HP279" s="460">
        <f t="shared" ref="HP279" si="14046">EN279</f>
        <v>0</v>
      </c>
      <c r="HQ279" s="460">
        <f t="shared" ref="HQ279" si="14047">EN280</f>
        <v>0</v>
      </c>
      <c r="HR279" s="462">
        <f t="shared" ref="HR279" si="14048">FA279</f>
        <v>0</v>
      </c>
      <c r="HS279" s="332"/>
    </row>
    <row r="280" spans="1:227" ht="12" customHeight="1">
      <c r="A280" s="489"/>
      <c r="B280" s="487"/>
      <c r="C280" s="475"/>
      <c r="D280" s="485"/>
      <c r="E280" s="483"/>
      <c r="F280" s="317"/>
      <c r="G280" s="317"/>
      <c r="H280" s="317"/>
      <c r="I280" s="317"/>
      <c r="J280" s="316"/>
      <c r="K280" s="481"/>
      <c r="L280" s="77"/>
      <c r="M280" s="77"/>
      <c r="N280" s="471"/>
      <c r="O280" s="475"/>
      <c r="P280" s="77"/>
      <c r="Q280" s="77"/>
      <c r="R280" s="471"/>
      <c r="S280" s="475"/>
      <c r="T280" s="77"/>
      <c r="U280" s="77"/>
      <c r="V280" s="471"/>
      <c r="W280" s="473"/>
      <c r="X280" s="247"/>
      <c r="Y280" s="77"/>
      <c r="Z280" s="479"/>
      <c r="AA280" s="477"/>
      <c r="AB280" s="80"/>
      <c r="AC280" s="80"/>
      <c r="AD280" s="471"/>
      <c r="AE280" s="473"/>
      <c r="AF280" s="77"/>
      <c r="AG280" s="77"/>
      <c r="AH280" s="471"/>
      <c r="AI280" s="473"/>
      <c r="AJ280" s="247"/>
      <c r="AK280" s="77"/>
      <c r="AL280" s="479"/>
      <c r="AM280" s="477"/>
      <c r="AN280" s="80"/>
      <c r="AO280" s="80"/>
      <c r="AP280" s="471"/>
      <c r="AQ280" s="473"/>
      <c r="AR280" s="77"/>
      <c r="AS280" s="77"/>
      <c r="AT280" s="471"/>
      <c r="AU280" s="473"/>
      <c r="AV280" s="77"/>
      <c r="AW280" s="77"/>
      <c r="AX280" s="471"/>
      <c r="AY280" s="477"/>
      <c r="AZ280" s="80"/>
      <c r="BA280" s="80"/>
      <c r="BB280" s="471"/>
      <c r="BC280" s="475"/>
      <c r="BD280" s="77"/>
      <c r="BE280" s="77"/>
      <c r="BF280" s="471"/>
      <c r="BG280" s="473"/>
      <c r="BH280" s="77"/>
      <c r="BI280" s="77"/>
      <c r="BJ280" s="471"/>
      <c r="BK280" s="477"/>
      <c r="BL280" s="80"/>
      <c r="BM280" s="80"/>
      <c r="BN280" s="471"/>
      <c r="BO280" s="475"/>
      <c r="BP280" s="77"/>
      <c r="BQ280" s="77"/>
      <c r="BR280" s="471"/>
      <c r="BS280" s="473"/>
      <c r="BT280" s="77"/>
      <c r="BU280" s="77"/>
      <c r="BV280" s="471"/>
      <c r="BW280" s="469"/>
      <c r="BX280" s="467"/>
      <c r="BY280" s="490"/>
      <c r="CA280" s="19">
        <f t="shared" ref="CA280" si="14049">IF(AND($N279=1,$M280&lt;&gt;$BZ$7),1,0)</f>
        <v>0</v>
      </c>
      <c r="CB280" s="19">
        <f t="shared" ref="CB280" si="14050">IF(AND($R279=1,$Q280&lt;&gt;$BZ$7),1,0)</f>
        <v>0</v>
      </c>
      <c r="CC280" s="19">
        <f t="shared" ref="CC280" si="14051">IF(AND($V279=1,$U280&lt;&gt;$BZ$7),1,0)</f>
        <v>0</v>
      </c>
      <c r="CD280" s="19">
        <f t="shared" ref="CD280" si="14052">IF(AND($Z279=1,$Y280&lt;&gt;$BZ$7),1,0)</f>
        <v>0</v>
      </c>
      <c r="CE280" s="19">
        <f t="shared" ref="CE280" si="14053">IF(AND($AH279=1,$AG280&lt;&gt;$BZ$7),1,0)</f>
        <v>0</v>
      </c>
      <c r="CF280" s="19">
        <f t="shared" ref="CF280" si="14054">IF(AND($AL279=1,$AK280&lt;&gt;$BZ$7),1,0)</f>
        <v>0</v>
      </c>
      <c r="CG280" s="19">
        <f t="shared" ref="CG280" si="14055">IF(AND($AT279=1,$AS280&lt;&gt;$BZ$7),1,0)</f>
        <v>0</v>
      </c>
      <c r="CH280" s="19">
        <f t="shared" ref="CH280" si="14056">IF(AND($AX279=1,$AW280&lt;&gt;$BZ$7),1,0)</f>
        <v>0</v>
      </c>
      <c r="CI280" s="19">
        <f t="shared" ref="CI280" si="14057">IF(AND($BF279=1,$BE280&lt;&gt;$BZ$7),1,0)</f>
        <v>0</v>
      </c>
      <c r="CJ280" s="19">
        <f t="shared" ref="CJ280" si="14058">IF(AND($BJ279=1,$BI280&lt;&gt;$BZ$7),1,0)</f>
        <v>0</v>
      </c>
      <c r="CK280" s="19">
        <f t="shared" ref="CK280" si="14059">IF(AND($BR279=1,$BQ280&lt;&gt;$BZ$7),1,0)</f>
        <v>0</v>
      </c>
      <c r="CL280" s="19">
        <f t="shared" ref="CL280" si="14060">IF(AND($BV279=1,$BU280&lt;&gt;$BZ$7),1,0)</f>
        <v>0</v>
      </c>
      <c r="CO280" s="19">
        <f>IF(AND($M280&lt;&gt;$CN$7,$M280&lt;=$CN$6),1,0)</f>
        <v>0</v>
      </c>
      <c r="CP280" s="19">
        <f>IF(AND($Q280&lt;&gt;$CN$7,$Q280&lt;=$CN$6),1,0)</f>
        <v>0</v>
      </c>
      <c r="CQ280" s="19">
        <f>IF(AND($U280&lt;&gt;$CN$7,$U280&lt;=$CN$6),1,0)</f>
        <v>0</v>
      </c>
      <c r="CR280" s="19">
        <f>IF(AND($Y280&lt;&gt;$CN$7,$Y280&lt;=$CN$6),1,0)</f>
        <v>0</v>
      </c>
      <c r="CS280" s="19">
        <f>IF(AND($AG280&lt;&gt;$CN$7,$AG280&lt;=$CN$6),1,0)</f>
        <v>0</v>
      </c>
      <c r="CT280" s="19">
        <f>IF(AND($AK280&lt;&gt;$CN$7,$AK280&lt;=$CN$6),1,0)</f>
        <v>0</v>
      </c>
      <c r="CU280" s="19">
        <f>IF(AND($AS280&lt;&gt;$CN$7,$AS280&lt;=$CN$6),1,0)</f>
        <v>0</v>
      </c>
      <c r="CV280" s="19">
        <f>IF(AND($AW280&lt;&gt;$CN$7,$AW280&lt;=$CN$6),1,0)</f>
        <v>0</v>
      </c>
      <c r="CW280" s="19">
        <f>IF(AND($BE280&lt;&gt;$CN$7,$BE280&lt;=$CN$6),1,0)</f>
        <v>0</v>
      </c>
      <c r="CX280" s="19">
        <f>IF(AND($BI280&lt;&gt;$CN$7,$BI280&lt;=$CN$6),1,0)</f>
        <v>0</v>
      </c>
      <c r="CY280" s="19">
        <f>IF(AND($BQ280&lt;&gt;$CN$7,$BQ280&lt;=$CN$6),1,0)</f>
        <v>0</v>
      </c>
      <c r="CZ280" s="19">
        <f>IF(AND($BU280&lt;&gt;$CN$7,$BU280&lt;=$CN$6),1,0)</f>
        <v>0</v>
      </c>
      <c r="DC280" s="19">
        <f>IF($N279=1,1,0)</f>
        <v>0</v>
      </c>
      <c r="DD280" s="19">
        <f>IF($R279=1,1,0)</f>
        <v>0</v>
      </c>
      <c r="DE280" s="19">
        <f>IF($V279=1,1,0)</f>
        <v>0</v>
      </c>
      <c r="DF280" s="19">
        <f>IF($Z279=1,1,0)</f>
        <v>0</v>
      </c>
      <c r="DG280" s="19">
        <f>IF($AH279=1,1,0)</f>
        <v>0</v>
      </c>
      <c r="DH280" s="19">
        <f>IF($AL279=1,1,0)</f>
        <v>0</v>
      </c>
      <c r="DI280" s="19">
        <f>IF($AT279=1,1,0)</f>
        <v>0</v>
      </c>
      <c r="DJ280" s="19">
        <f>IF($AX279=1,1,0)</f>
        <v>0</v>
      </c>
      <c r="DK280" s="19">
        <f>IF($BF279=1,1,0)</f>
        <v>0</v>
      </c>
      <c r="DL280" s="19">
        <f>IF($BJ279=1,1,0)</f>
        <v>0</v>
      </c>
      <c r="DM280" s="19">
        <f>IF($BR279=1,1,0)</f>
        <v>0</v>
      </c>
      <c r="DN280" s="19">
        <f>IF($BV279=1,1,0)</f>
        <v>0</v>
      </c>
      <c r="DQ280" s="19">
        <f t="shared" ref="DQ280" si="14061">IF($N279=1,1,0)</f>
        <v>0</v>
      </c>
      <c r="DR280" s="19">
        <f t="shared" ref="DR280" si="14062">IF($R279=1,1,0)</f>
        <v>0</v>
      </c>
      <c r="DS280" s="19">
        <f t="shared" ref="DS280" si="14063">IF($V279=1,1,0)</f>
        <v>0</v>
      </c>
      <c r="DT280" s="19">
        <f t="shared" ref="DT280" si="14064">IF($Z279=1,1,0)</f>
        <v>0</v>
      </c>
      <c r="DU280" s="19">
        <f t="shared" ref="DU280" si="14065">IF($AH279=1,1,0)</f>
        <v>0</v>
      </c>
      <c r="DV280" s="19">
        <f t="shared" ref="DV280" si="14066">IF($AL279=1,1,0)</f>
        <v>0</v>
      </c>
      <c r="DW280" s="19">
        <f t="shared" ref="DW280" si="14067">IF($AT279=1,1,0)</f>
        <v>0</v>
      </c>
      <c r="DX280" s="19">
        <f t="shared" ref="DX280" si="14068">IF($AX279=1,1,0)</f>
        <v>0</v>
      </c>
      <c r="DY280" s="19">
        <f t="shared" ref="DY280" si="14069">IF($BF279=1,1,0)</f>
        <v>0</v>
      </c>
      <c r="DZ280" s="19">
        <f t="shared" ref="DZ280" si="14070">IF($BJ279=1,1,0)</f>
        <v>0</v>
      </c>
      <c r="EA280" s="19">
        <f t="shared" ref="EA280" si="14071">IF($BR279=1,1,0)</f>
        <v>0</v>
      </c>
      <c r="EB280" s="19">
        <f t="shared" ref="EB280" si="14072">IF($BV279=1,1,0)</f>
        <v>0</v>
      </c>
      <c r="EE280" s="329">
        <f>N279*$FU280*週間進捗報告書!$G$9</f>
        <v>0</v>
      </c>
      <c r="EF280" s="329">
        <f>R279*$FV280*週間進捗報告書!$G$10</f>
        <v>0</v>
      </c>
      <c r="EG280" s="329">
        <f>V279*$FW280*週間進捗報告書!$G$11</f>
        <v>0</v>
      </c>
      <c r="EH280" s="329">
        <f>Z279*$FX280*週間進捗報告書!$G$12</f>
        <v>0</v>
      </c>
      <c r="EI280" s="329">
        <f>AH279*$FY280*週間進捗報告書!$G$13</f>
        <v>0</v>
      </c>
      <c r="EJ280" s="329">
        <f>AL279*$FZ280*週間進捗報告書!$G$14</f>
        <v>0</v>
      </c>
      <c r="EK280" s="329">
        <f>AT279*$GA280*週間進捗報告書!$G$15</f>
        <v>0</v>
      </c>
      <c r="EL280" s="329">
        <f>AX279*$GB280*週間進捗報告書!$G$16</f>
        <v>0</v>
      </c>
      <c r="EM280" s="329">
        <f>BF279*$GC280*週間進捗報告書!$G$17</f>
        <v>0</v>
      </c>
      <c r="EN280" s="329">
        <f>BJ279*$GD280*週間進捗報告書!$G$18</f>
        <v>0</v>
      </c>
      <c r="EO280" s="329">
        <f>BR279*$GE280*週間進捗報告書!$G$19</f>
        <v>0</v>
      </c>
      <c r="EP280" s="329">
        <f>BV279*$GF280*週間進捗報告書!$G$20</f>
        <v>0</v>
      </c>
      <c r="ER280" s="547"/>
      <c r="ES280" s="547"/>
      <c r="ET280" s="547"/>
      <c r="EU280" s="547"/>
      <c r="EV280" s="547"/>
      <c r="EW280" s="547"/>
      <c r="EX280" s="547"/>
      <c r="EY280" s="547"/>
      <c r="EZ280" s="547"/>
      <c r="FA280" s="547"/>
      <c r="FB280" s="547"/>
      <c r="FC280" s="547"/>
      <c r="FD280" s="547"/>
      <c r="FE280" s="332"/>
      <c r="FG280" s="19"/>
      <c r="FH280" s="19"/>
      <c r="FI280" s="19"/>
      <c r="FJ280" s="19"/>
      <c r="FK280" s="19"/>
      <c r="FL280" s="19"/>
      <c r="FM280" s="19"/>
      <c r="FN280" s="19"/>
      <c r="FO280" s="19"/>
      <c r="FP280" s="19"/>
      <c r="FQ280" s="19"/>
      <c r="FR280" s="19"/>
      <c r="FU280" s="295">
        <f t="shared" ref="FU280" si="14073">FU279</f>
        <v>0</v>
      </c>
      <c r="FV280" s="295">
        <f t="shared" ref="FV280" si="14074">FV279</f>
        <v>0</v>
      </c>
      <c r="FW280" s="295">
        <f t="shared" ref="FW280" si="14075">FW279</f>
        <v>0</v>
      </c>
      <c r="FX280" s="295">
        <f t="shared" ref="FX280" si="14076">FX279</f>
        <v>0</v>
      </c>
      <c r="FY280" s="295">
        <f t="shared" ref="FY280" si="14077">FY279</f>
        <v>0</v>
      </c>
      <c r="FZ280" s="295">
        <f t="shared" ref="FZ280" si="14078">FZ279</f>
        <v>0</v>
      </c>
      <c r="GA280" s="295">
        <f t="shared" ref="GA280" si="14079">GA279</f>
        <v>0</v>
      </c>
      <c r="GB280" s="295">
        <f t="shared" ref="GB280" si="14080">GB279</f>
        <v>0</v>
      </c>
      <c r="GC280" s="295">
        <f t="shared" ref="GC280" si="14081">GC279</f>
        <v>0</v>
      </c>
      <c r="GD280" s="295">
        <f t="shared" ref="GD280" si="14082">GD279</f>
        <v>0</v>
      </c>
      <c r="GE280" s="295">
        <f t="shared" ref="GE280" si="14083">GE279</f>
        <v>0</v>
      </c>
      <c r="GF280" s="295">
        <f t="shared" ref="GF280" si="14084">GF279</f>
        <v>0</v>
      </c>
      <c r="GG280" s="295" t="e">
        <f t="shared" ref="GG280" si="14085">GG279</f>
        <v>#N/A</v>
      </c>
      <c r="GH280" s="2" t="e">
        <f>INDEX(リスト!$V:$V,MATCH(中日程計画表!$D279,リスト!$D:$D,0))</f>
        <v>#N/A</v>
      </c>
      <c r="GI280" s="2" t="e">
        <f>INDEX(リスト!$A:$A,MATCH(中日程計画表!$D279,リスト!$D:$D,0))</f>
        <v>#N/A</v>
      </c>
      <c r="GJ280" s="2" t="e">
        <f>INDEX(リスト!$U:$U,MATCH(中日程計画表!$D279,リスト!$D:$D,0))</f>
        <v>#N/A</v>
      </c>
      <c r="GK280" s="5" t="e">
        <f>INDEX(リスト!$W:$W,MATCH(中日程計画表!$D279,リスト!$D:$D,0))</f>
        <v>#N/A</v>
      </c>
      <c r="GL280" s="2" t="s">
        <v>201</v>
      </c>
      <c r="GM280" s="296">
        <f t="shared" ref="GM280" si="14086">GM279</f>
        <v>0</v>
      </c>
      <c r="GN280" s="296">
        <f t="shared" ref="GN280" si="14087">GN279</f>
        <v>0</v>
      </c>
      <c r="GU280" s="461"/>
      <c r="GV280" s="460"/>
      <c r="GW280" s="460"/>
      <c r="GX280" s="461"/>
      <c r="GY280" s="461"/>
      <c r="GZ280" s="460"/>
      <c r="HA280" s="460"/>
      <c r="HB280" s="461"/>
      <c r="HC280" s="461"/>
      <c r="HD280" s="460"/>
      <c r="HE280" s="460"/>
      <c r="HF280" s="461"/>
      <c r="HG280" s="461"/>
      <c r="HH280" s="460"/>
      <c r="HI280" s="460"/>
      <c r="HJ280" s="461"/>
      <c r="HK280" s="461"/>
      <c r="HL280" s="460"/>
      <c r="HM280" s="460"/>
      <c r="HN280" s="461"/>
      <c r="HO280" s="461"/>
      <c r="HP280" s="460"/>
      <c r="HQ280" s="460"/>
      <c r="HR280" s="461"/>
      <c r="HS280" s="4"/>
    </row>
    <row r="281" spans="1:227" ht="12" customHeight="1">
      <c r="A281" s="488" t="str">
        <f t="shared" ref="A281" ca="1" si="14088">INDIRECT("リスト!A"&amp;B281+6)</f>
        <v/>
      </c>
      <c r="B281" s="486">
        <f t="shared" ref="B281" si="14089">ROUNDDOWN((ROW()-6)/2,0)+1</f>
        <v>138</v>
      </c>
      <c r="C281" s="474" t="str">
        <f>機能グループ名</f>
        <v/>
      </c>
      <c r="D281" s="484">
        <f>機能ID</f>
        <v>0</v>
      </c>
      <c r="E281" s="482">
        <f>機能名</f>
        <v>0</v>
      </c>
      <c r="F281" s="315"/>
      <c r="G281" s="315"/>
      <c r="H281" s="315"/>
      <c r="I281" s="315"/>
      <c r="J281" s="316"/>
      <c r="K281" s="480" t="str">
        <f>担当者_SR</f>
        <v>NG</v>
      </c>
      <c r="L281" s="76"/>
      <c r="M281" s="76"/>
      <c r="N281" s="470"/>
      <c r="O281" s="474" t="str">
        <f>担当者_SRR</f>
        <v>NG</v>
      </c>
      <c r="P281" s="76"/>
      <c r="Q281" s="76"/>
      <c r="R281" s="470"/>
      <c r="S281" s="474" t="str">
        <f>担当者_DS</f>
        <v>NG</v>
      </c>
      <c r="T281" s="76"/>
      <c r="U281" s="76"/>
      <c r="V281" s="470"/>
      <c r="W281" s="472" t="str">
        <f>担当者_DSR</f>
        <v>NG</v>
      </c>
      <c r="X281" s="76"/>
      <c r="Y281" s="76"/>
      <c r="Z281" s="470"/>
      <c r="AA281" s="476"/>
      <c r="AB281" s="79"/>
      <c r="AC281" s="79"/>
      <c r="AD281" s="470">
        <f>IF(AC282 &lt;&gt; "",1,0)</f>
        <v>0</v>
      </c>
      <c r="AE281" s="472" t="str">
        <f>担当者_CD</f>
        <v>NG</v>
      </c>
      <c r="AF281" s="76"/>
      <c r="AG281" s="76"/>
      <c r="AH281" s="470"/>
      <c r="AI281" s="472" t="str">
        <f>担当者_DD</f>
        <v>NG</v>
      </c>
      <c r="AJ281" s="76"/>
      <c r="AK281" s="76"/>
      <c r="AL281" s="470"/>
      <c r="AM281" s="476"/>
      <c r="AN281" s="79"/>
      <c r="AO281" s="79"/>
      <c r="AP281" s="470">
        <f>IF(AO282 &lt;&gt; "",1,0)</f>
        <v>0</v>
      </c>
      <c r="AQ281" s="472" t="str">
        <f>担当者_MCL</f>
        <v>NG</v>
      </c>
      <c r="AR281" s="76"/>
      <c r="AS281" s="76"/>
      <c r="AT281" s="470"/>
      <c r="AU281" s="472" t="str">
        <f>担当者_MCLR</f>
        <v>NG</v>
      </c>
      <c r="AV281" s="76"/>
      <c r="AW281" s="76"/>
      <c r="AX281" s="470"/>
      <c r="AY281" s="476"/>
      <c r="AZ281" s="79"/>
      <c r="BA281" s="79"/>
      <c r="BB281" s="470">
        <f>IF(BA282 &lt;&gt; "",1,0)</f>
        <v>0</v>
      </c>
      <c r="BC281" s="474" t="str">
        <f>担当者_MT</f>
        <v>NG</v>
      </c>
      <c r="BD281" s="76"/>
      <c r="BE281" s="76"/>
      <c r="BF281" s="470"/>
      <c r="BG281" s="472" t="str">
        <f>担当者_M検</f>
        <v>NG</v>
      </c>
      <c r="BH281" s="76"/>
      <c r="BI281" s="76"/>
      <c r="BJ281" s="470"/>
      <c r="BK281" s="476"/>
      <c r="BL281" s="79"/>
      <c r="BM281" s="79"/>
      <c r="BN281" s="470">
        <v>0</v>
      </c>
      <c r="BO281" s="474" t="str">
        <f>担当者_モテ</f>
        <v>NG</v>
      </c>
      <c r="BP281" s="76"/>
      <c r="BQ281" s="76"/>
      <c r="BR281" s="470"/>
      <c r="BS281" s="472" t="str">
        <f>担当者_モテR</f>
        <v>NG</v>
      </c>
      <c r="BT281" s="76"/>
      <c r="BU281" s="76"/>
      <c r="BV281" s="470"/>
      <c r="BW281" s="468">
        <f t="shared" ref="BW281" si="14090">IFERROR(SUM(IF(K281&lt;&gt;"NG",N281*K$1,0),IF(O281&lt;&gt;"NG",R281*O$1,0),IF(S281&lt;&gt;"NG",V281*S$1,0),IF(W281&lt;&gt;"NG",Z281*W$1,0),IF(AA281&lt;&gt;"NG",AD281*AA$1,0),IF(AE281&lt;&gt;"NG",AH281*AE$1,0),IF(AI281&lt;&gt;"NG",AL281*AI$1,0),IF(AM281&lt;&gt;"NG",AP281*AM$1,0),IF(AQ281&lt;&gt;"NG",AT281*AQ$1,0),IF(AU281&lt;&gt;"NG",AX281*AU$1,0),IF(AY281&lt;&gt;"NG",BB281*AY$1,0),IF(BC281&lt;&gt;"NG",BF281*BC$1,0),IF(BG281&lt;&gt;"NG",BJ281*BG$1,0),IF(BK281&lt;&gt;"NG",BN281*BK$1,0),IF(BO281&lt;&gt;"NG",BR281*BO$1,0),IF(BS281&lt;&gt;"NG",BV281*BS$1,0))/SUM(IF(K281&lt;&gt;"NG",K$1,0),IF(O281&lt;&gt;"NG",O$1,0),IF(S281&lt;&gt;"NG",S$1,0),IF(W281&lt;&gt;"NG",W$1,0),IF(AA281&lt;&gt;"NG",AA$1,0),IF(AE281&lt;&gt;"NG",AE$1,0),IF(AI281&lt;&gt;"NG",AI$1,0),IF(AM281&lt;&gt;"NG",AM$1,0),IF(AQ281&lt;&gt;"NG",AQ$1,0),IF(AU281&lt;&gt;"NG",AU$1,0),IF(AY281&lt;&gt;"NG",AY$1,0),IF(BC281&lt;&gt;"NG",BC$1,0),IF(BG281&lt;&gt;"NG",BG$1,0),IF(BK281&lt;&gt;"NG",BK$1,0),IF(BO281&lt;&gt;"NG",BO$1,0),IF(BS281&lt;&gt;"NG",BS$1,0)),0)</f>
        <v>0</v>
      </c>
      <c r="BX281" s="466"/>
      <c r="BY281" s="490"/>
      <c r="BZ281" s="5"/>
      <c r="CA281" s="32">
        <f t="shared" ref="CA281" si="14091">IF(AND($M281&lt;&gt;$BZ$5,$M281&lt;=$BZ$6,$M281&lt;&gt;$BZ$7),1,0)</f>
        <v>0</v>
      </c>
      <c r="CB281" s="32">
        <f t="shared" ref="CB281" si="14092">IF(AND($Q281&lt;&gt;$BZ$5,$Q281&lt;=$BZ$6,$Q281&lt;&gt;$BZ$7),1,0)</f>
        <v>0</v>
      </c>
      <c r="CC281" s="32">
        <f t="shared" ref="CC281" si="14093">IF(AND($U281&lt;&gt;$BZ$5,$U281&lt;=$BZ$6,$U281&lt;&gt;$BZ$7),1,0)</f>
        <v>0</v>
      </c>
      <c r="CD281" s="32">
        <f t="shared" ref="CD281" si="14094">IF(AND($Y281&lt;&gt;$BZ$5,$Y281&lt;=$BZ$6,$Y281&lt;&gt;$BZ$7),1,0)</f>
        <v>0</v>
      </c>
      <c r="CE281" s="32">
        <f t="shared" ref="CE281" si="14095">IF(AND($AG281&lt;&gt;$BZ$5,$AG281&lt;=$BZ$6,$AG281&lt;&gt;$BZ$7),1,0)</f>
        <v>0</v>
      </c>
      <c r="CF281" s="32">
        <f t="shared" ref="CF281" si="14096">IF(AND($AK281&lt;&gt;$BZ$5,$AK281&lt;=$BZ$6,$AK281&lt;&gt;$BZ$7),1,0)</f>
        <v>0</v>
      </c>
      <c r="CG281" s="32">
        <f t="shared" ref="CG281" si="14097">IF(AND($AS281&lt;&gt;$BZ$5,$AS281&lt;=$BZ$6,$AS281&lt;&gt;$BZ$7),1,0)</f>
        <v>0</v>
      </c>
      <c r="CH281" s="32">
        <f t="shared" ref="CH281" si="14098">IF(AND($AW281&lt;&gt;$BZ$5,$AW281&lt;=$BZ$6,$AW281&lt;&gt;$BZ$7),1,0)</f>
        <v>0</v>
      </c>
      <c r="CI281" s="32">
        <f t="shared" ref="CI281" si="14099">IF(AND($BE281&lt;&gt;$BZ$5,$BE281&lt;=$BZ$6,$BE281&lt;&gt;$BZ$7),1,0)</f>
        <v>0</v>
      </c>
      <c r="CJ281" s="32">
        <f t="shared" ref="CJ281" si="14100">IF(AND($BI281&lt;&gt;$BZ$5,$BI281&lt;=$BZ$6,$BI281&lt;&gt;$BZ$7),1,0)</f>
        <v>0</v>
      </c>
      <c r="CK281" s="32">
        <f t="shared" ref="CK281" si="14101">IF(AND($BQ281&lt;&gt;$BZ$5,$BQ281&lt;=$BZ$6,$BQ281&lt;&gt;$BZ$7),1,0)</f>
        <v>0</v>
      </c>
      <c r="CL281" s="32">
        <f t="shared" ref="CL281" si="14102">IF(AND($BU281&lt;&gt;$BZ$5,$BU281&lt;=$BZ$6,$BU281&lt;&gt;$BZ$7),1,0)</f>
        <v>0</v>
      </c>
      <c r="CO281" s="32">
        <f>IF(AND($M281&lt;&gt;$CN$5,$M281&lt;=$CN$6,$M281&lt;&gt;$CN$7),1,0)</f>
        <v>0</v>
      </c>
      <c r="CP281" s="32">
        <f>IF(AND($Q281&lt;&gt;$CN$5,$Q281&lt;=$CN$6,$Q281&lt;&gt;$CN$7),1,0)</f>
        <v>0</v>
      </c>
      <c r="CQ281" s="32">
        <f>IF(AND($U281&lt;&gt;$CN$5,$U281&lt;=$CN$6,$U281&lt;&gt;$CN$7),1,0)</f>
        <v>0</v>
      </c>
      <c r="CR281" s="32">
        <f>IF(AND($Y281&lt;&gt;$CN$5,$Y281&lt;=$CN$6,$Y281&lt;&gt;$CN$7),1,0)</f>
        <v>0</v>
      </c>
      <c r="CS281" s="32">
        <f>IF(AND($AG281&lt;&gt;$CN$5,$AG281&lt;=$CN$6,$AG281&lt;&gt;$CN$7),1,0)</f>
        <v>0</v>
      </c>
      <c r="CT281" s="32">
        <f>IF(AND($AK281&lt;&gt;$CN$5,$AK281&lt;=$CN$6,$AK281&lt;&gt;$CN$7),1,0)</f>
        <v>0</v>
      </c>
      <c r="CU281" s="32">
        <f>IF(AND($AS281&lt;&gt;$CN$5,$AS281&lt;=$CN$6,$AS281&lt;&gt;$CN$7),1,0)</f>
        <v>0</v>
      </c>
      <c r="CV281" s="32">
        <f>IF(AND($AW281&lt;&gt;$CN$5,$AW281&lt;=$CN$6,$AW281&lt;&gt;$CN$7),1,0)</f>
        <v>0</v>
      </c>
      <c r="CW281" s="32">
        <f>IF(AND($BE281&lt;&gt;$CN$5,$BE281&lt;=$CN$6,$BE281&lt;&gt;$CN$7),1,0)</f>
        <v>0</v>
      </c>
      <c r="CX281" s="32">
        <f>IF(AND($BI281&lt;&gt;$CN$5,$BI281&lt;=$CN$6,$BI281&lt;&gt;$CN$7),1,0)</f>
        <v>0</v>
      </c>
      <c r="CY281" s="32">
        <f>IF(AND($BQ281&lt;&gt;$CN$5,$BQ281&lt;=$CN$6,$BQ281&lt;&gt;$CN$7),1,0)</f>
        <v>0</v>
      </c>
      <c r="CZ281" s="32">
        <f>IF(AND($BU281&lt;&gt;$CN$5,$BU281&lt;=$CN$6,$BU281&lt;&gt;$CN$7),1,0)</f>
        <v>0</v>
      </c>
      <c r="DC281" s="32">
        <f>IF(AND($M281&lt;&gt;$DB$5,$M281&lt;=$DB$6,$M281&lt;&gt;$CN$7),1,0)</f>
        <v>0</v>
      </c>
      <c r="DD281" s="32">
        <f>IF(AND($Q281&lt;&gt;$DB$5,$Q281&lt;=$DB$6,$Q281&lt;&gt;$CN$7),1,0)</f>
        <v>0</v>
      </c>
      <c r="DE281" s="32">
        <f>IF(AND($U281&lt;&gt;$DB$5,$U281&lt;=$DB$6,$U281&lt;&gt;$CN$7),1,0)</f>
        <v>0</v>
      </c>
      <c r="DF281" s="32">
        <f>IF(AND($Y281&lt;&gt;$DB$5,$Y281&lt;=$DB$6,$Y281&lt;&gt;$CN$7),1,0)</f>
        <v>0</v>
      </c>
      <c r="DG281" s="32">
        <f>IF(AND($AG281&lt;&gt;$DB$5,$AG281&lt;=$DB$6,$AG281&lt;&gt;$CN$7),1,0)</f>
        <v>0</v>
      </c>
      <c r="DH281" s="32">
        <f>IF(AND($AK281&lt;&gt;$DB$5,$AK281&lt;=$DB$6,$AK281&lt;&gt;$CN$7),1,0)</f>
        <v>0</v>
      </c>
      <c r="DI281" s="32">
        <f>IF(AND($AS281&lt;&gt;$DB$5,$AS281&lt;=$DB$6,$AS281&lt;&gt;$CN$7),1,0)</f>
        <v>0</v>
      </c>
      <c r="DJ281" s="32">
        <f>IF(AND($AW281&lt;&gt;$DB$5,$AW281&lt;=$DB$6,$AW281&lt;&gt;$CN$7),1,0)</f>
        <v>0</v>
      </c>
      <c r="DK281" s="32">
        <f>IF(AND($BE281&lt;&gt;$DB$5,$BE281&lt;=$DB$6,$BE281&lt;&gt;$CN$7),1,0)</f>
        <v>0</v>
      </c>
      <c r="DL281" s="32">
        <f>IF(AND($BI281&lt;&gt;$DB$5,$BI281&lt;=$DB$6,$BI281&lt;&gt;$CN$7),1,0)</f>
        <v>0</v>
      </c>
      <c r="DM281" s="32">
        <f>IF(AND($BQ281&lt;&gt;$DB$5,$BQ281&lt;=$DB$6,$BQ281&lt;&gt;$CN$7),1,0)</f>
        <v>0</v>
      </c>
      <c r="DN281" s="32">
        <f>IF(AND($BU281&lt;&gt;$DB$5,$BU281&lt;=$DB$6,$BU281&lt;&gt;$CN$7),1,0)</f>
        <v>0</v>
      </c>
      <c r="DQ281" s="32">
        <f t="shared" ref="DQ281" si="14103">IF(AND($M281&lt;&gt;$DP$5,$M281&lt;=$DP$6,$M281&lt;&gt;$CN$7),1,0)</f>
        <v>0</v>
      </c>
      <c r="DR281" s="32">
        <f t="shared" ref="DR281" si="14104">IF(AND($Q281&lt;&gt;$DP$5,$Q281&lt;=$DP$6,$Q281&lt;&gt;$CN$7),1,0)</f>
        <v>0</v>
      </c>
      <c r="DS281" s="32">
        <f t="shared" ref="DS281" si="14105">IF(AND($U281&lt;&gt;$DP$5,$U281&lt;=$DP$6,$U281&lt;&gt;$CN$7),1,0)</f>
        <v>0</v>
      </c>
      <c r="DT281" s="32">
        <f t="shared" ref="DT281" si="14106">IF(AND($Y281&lt;&gt;$DP$5,$Y281&lt;=$DP$6,$Y281&lt;&gt;$CN$7),1,0)</f>
        <v>0</v>
      </c>
      <c r="DU281" s="32">
        <f t="shared" ref="DU281" si="14107">IF(AND($AG281&lt;&gt;$DP$5,$AG281&lt;=$DP$6,$AG281&lt;&gt;$CN$7),1,0)</f>
        <v>0</v>
      </c>
      <c r="DV281" s="32">
        <f t="shared" ref="DV281" si="14108">IF(AND($AK281&lt;&gt;$DP$5,$AK281&lt;=$DP$6,$AK281&lt;&gt;$CN$7),1,0)</f>
        <v>0</v>
      </c>
      <c r="DW281" s="32">
        <f t="shared" ref="DW281" si="14109">IF(AND($AS281&lt;&gt;$DP$5,$AS281&lt;=$DP$6,$AS281&lt;&gt;$CN$7),1,0)</f>
        <v>0</v>
      </c>
      <c r="DX281" s="32">
        <f t="shared" ref="DX281" si="14110">IF(AND($AW281&lt;&gt;$DP$5,$AW281&lt;=$DP$6,$AW281&lt;&gt;$CN$7),1,0)</f>
        <v>0</v>
      </c>
      <c r="DY281" s="32">
        <f t="shared" ref="DY281" si="14111">IF(AND($BE281&lt;&gt;$DP$5,$BE281&lt;=$DP$6,$BE281&lt;&gt;$CN$7),1,0)</f>
        <v>0</v>
      </c>
      <c r="DZ281" s="32">
        <f t="shared" ref="DZ281" si="14112">IF(AND($BI281&lt;&gt;$DP$5,$BI281&lt;=$DP$6,$BI281&lt;&gt;$CN$7),1,0)</f>
        <v>0</v>
      </c>
      <c r="EA281" s="32">
        <f t="shared" ref="EA281" si="14113">IF(AND($BQ281&lt;&gt;$DP$5,$BQ281&lt;=$DP$6,$BQ281&lt;&gt;$CN$7),1,0)</f>
        <v>0</v>
      </c>
      <c r="EB281" s="32">
        <f t="shared" ref="EB281" si="14114">IF(AND($BU281&lt;&gt;$DP$5,$BU281&lt;=$DP$6,$BU281&lt;&gt;$CN$7),1,0)</f>
        <v>0</v>
      </c>
      <c r="EE281" s="328">
        <f>IF(M281&lt;&gt;"",IF(M281&lt;=$ED$6,1,IF(L281&gt;$ED$6,0,NETWORKDAYS(L281,$ED$6,祭日リスト)/NETWORKDAYS(L281,M281,祭日リスト)))*$GG281*週間進捗報告書!$G$9,0)</f>
        <v>0</v>
      </c>
      <c r="EF281" s="328">
        <f>IF(Q281&lt;&gt;"",IF(Q281&lt;=$ED$6,1,IF(P281&gt;$ED$6,0,NETWORKDAYS(P281,$ED$6,祭日リスト)/NETWORKDAYS(P281,Q281,祭日リスト)))*$GG281*週間進捗報告書!$G$10,0)</f>
        <v>0</v>
      </c>
      <c r="EG281" s="328">
        <f>IF(U281&lt;&gt;"",IF(U281&lt;=$ED$6,1,IF(T281&gt;$ED$6,0,NETWORKDAYS(T281,$ED$6,祭日リスト)/NETWORKDAYS(T281,U281,祭日リスト)))*$GG281*週間進捗報告書!$G$11,0)</f>
        <v>0</v>
      </c>
      <c r="EH281" s="328">
        <f>IF(Y281&lt;&gt;"",IF(Y281&lt;=$ED$6,1,IF(X281&gt;$ED$6,0,NETWORKDAYS(X281,$ED$6,祭日リスト)/NETWORKDAYS(X281,Y281,祭日リスト)))*$GG281*週間進捗報告書!$G$12,0)</f>
        <v>0</v>
      </c>
      <c r="EI281" s="328">
        <f>IF(AG281&lt;&gt;"",IF(AG281&lt;=$ED$6,1,IF(AF281&gt;$ED$6,0,NETWORKDAYS(AF281,$ED$6,祭日リスト)/NETWORKDAYS(AF281,AG281,祭日リスト)))*$GG281*週間進捗報告書!$G$13,0)</f>
        <v>0</v>
      </c>
      <c r="EJ281" s="328">
        <f>IF(AK281&lt;&gt;"",IF(AK281&lt;=$ED$6,1,IF(AJ281&gt;$ED$6,0,NETWORKDAYS(AJ281,$ED$6,祭日リスト)/NETWORKDAYS(AJ281,AK281,祭日リスト)))*$GG281*週間進捗報告書!$G$14,0)</f>
        <v>0</v>
      </c>
      <c r="EK281" s="328">
        <f>IF(AS281&lt;&gt;"",IF(AS281&lt;=$ED$6,1,IF(AR281&gt;$ED$6,0,NETWORKDAYS(AR281,$ED$6,祭日リスト)/NETWORKDAYS(AR281,AS281,祭日リスト)))*$GG281*週間進捗報告書!$G$15,0)</f>
        <v>0</v>
      </c>
      <c r="EL281" s="328">
        <f>IF(AW281&lt;&gt;"",IF(AW281&lt;=$ED$6,1,IF(AV281&gt;$ED$6,0,NETWORKDAYS(AV281,$ED$6,祭日リスト)/NETWORKDAYS(AV281,AW281,祭日リスト)))*$GG281*週間進捗報告書!$G$16,0)</f>
        <v>0</v>
      </c>
      <c r="EM281" s="328">
        <f>IF(BE281&lt;&gt;"",IF(BE281&lt;=$ED$6,1,IF(BD281&gt;$ED$6,0,NETWORKDAYS(BD281,$ED$6,祭日リスト)/NETWORKDAYS(BD281,BE281,祭日リスト)))*$GG281*週間進捗報告書!$G$17,0)</f>
        <v>0</v>
      </c>
      <c r="EN281" s="328">
        <f>IF(BI281&lt;&gt;"",IF(BI281&lt;=$ED$6,1,IF(BH281&gt;$ED$6,0,NETWORKDAYS(BH281,$ED$6,祭日リスト)/NETWORKDAYS(BH281,BI281,祭日リスト)))*$GG281*週間進捗報告書!$G$18,0)</f>
        <v>0</v>
      </c>
      <c r="EO281" s="328">
        <f>IF(BQ281&lt;&gt;"",IF(BQ281&lt;=$ED$6,1,IF(BP281&gt;$ED$6,0,NETWORKDAYS(BP281,$ED$6,祭日リスト)/NETWORKDAYS(BP281,BQ281,祭日リスト)))*$GG281*週間進捗報告書!$G$19,0)</f>
        <v>0</v>
      </c>
      <c r="EP281" s="328">
        <f>IF(BU281&lt;&gt;"",IF(BU281&lt;=$ED$6,1,IF(BT281&gt;$ED$6,0,NETWORKDAYS(BT281,$ED$6,祭日リスト)/NETWORKDAYS(BT281,BU281,祭日リスト)))*$GG281*週間進捗報告書!$G$20,0)</f>
        <v>0</v>
      </c>
      <c r="ER281" s="547">
        <f t="shared" ref="ER281:FC281" si="14115">EE281-EE282</f>
        <v>0</v>
      </c>
      <c r="ES281" s="547">
        <f t="shared" si="14115"/>
        <v>0</v>
      </c>
      <c r="ET281" s="547">
        <f t="shared" si="14115"/>
        <v>0</v>
      </c>
      <c r="EU281" s="547">
        <f t="shared" si="14115"/>
        <v>0</v>
      </c>
      <c r="EV281" s="547">
        <f t="shared" si="14115"/>
        <v>0</v>
      </c>
      <c r="EW281" s="547">
        <f t="shared" si="14115"/>
        <v>0</v>
      </c>
      <c r="EX281" s="547">
        <f t="shared" si="14115"/>
        <v>0</v>
      </c>
      <c r="EY281" s="547">
        <f t="shared" si="14115"/>
        <v>0</v>
      </c>
      <c r="EZ281" s="547">
        <f t="shared" si="14115"/>
        <v>0</v>
      </c>
      <c r="FA281" s="547">
        <f t="shared" si="14115"/>
        <v>0</v>
      </c>
      <c r="FB281" s="547">
        <f t="shared" si="14115"/>
        <v>0</v>
      </c>
      <c r="FC281" s="547">
        <f t="shared" si="14115"/>
        <v>0</v>
      </c>
      <c r="FD281" s="547">
        <f t="shared" ref="FD281" si="14116">SUM(ER281:FC282)</f>
        <v>0</v>
      </c>
      <c r="FE281" s="333"/>
      <c r="FG281" s="32">
        <f>IF(AND($M281&lt;&gt;$FF$7),1,0)</f>
        <v>0</v>
      </c>
      <c r="FH281" s="32">
        <f>IF(AND($Q281&lt;&gt;$FF$7),1,0)</f>
        <v>0</v>
      </c>
      <c r="FI281" s="32">
        <f>IF(AND($U281&lt;&gt;$FF$7),1,0)</f>
        <v>0</v>
      </c>
      <c r="FJ281" s="32">
        <f>IF(AND($Y281&lt;&gt;$FF$7),1,0)</f>
        <v>0</v>
      </c>
      <c r="FK281" s="32">
        <f>IF(AND($AG281&lt;&gt;$FF$7),1,0)</f>
        <v>0</v>
      </c>
      <c r="FL281" s="32">
        <f>IF(AND($AK281&lt;&gt;$FF$7),1,0)</f>
        <v>0</v>
      </c>
      <c r="FM281" s="32">
        <f>IF(AND($AS281&lt;&gt;$FF$7),1,0)</f>
        <v>0</v>
      </c>
      <c r="FN281" s="32">
        <f>IF(AND($AW281&lt;&gt;$FF$7),1,0)</f>
        <v>0</v>
      </c>
      <c r="FO281" s="32">
        <f>IF(AND($BE281&lt;&gt;$FF$7),1,0)</f>
        <v>0</v>
      </c>
      <c r="FP281" s="32">
        <f>IF(AND($BI281&lt;&gt;$FF$7),1,0)</f>
        <v>0</v>
      </c>
      <c r="FQ281" s="32">
        <f>IF(AND($BQ281&lt;&gt;$FF$7),1,0)</f>
        <v>0</v>
      </c>
      <c r="FR281" s="32">
        <f>IF(AND($BU281&lt;&gt;$FF$7),1,0)</f>
        <v>0</v>
      </c>
      <c r="FU281" s="294">
        <f t="shared" ref="FU281" si="14117">IF($K281&lt;&gt;"NG",$GG281,0)</f>
        <v>0</v>
      </c>
      <c r="FV281" s="294">
        <f t="shared" ref="FV281" si="14118">IF($O281&lt;&gt;"NG",$GG281,0)</f>
        <v>0</v>
      </c>
      <c r="FW281" s="294">
        <f t="shared" ref="FW281" si="14119">IF($S281&lt;&gt;"NG",$GG281,0)</f>
        <v>0</v>
      </c>
      <c r="FX281" s="294">
        <f t="shared" ref="FX281" si="14120">IF($W281&lt;&gt;"NG",$GG281,0)</f>
        <v>0</v>
      </c>
      <c r="FY281" s="294">
        <f t="shared" ref="FY281" si="14121">IF($AE281&lt;&gt;"NG",$GG281,0)</f>
        <v>0</v>
      </c>
      <c r="FZ281" s="294">
        <f t="shared" ref="FZ281" si="14122">IF($AI281&lt;&gt;"NG",$GG281,0)</f>
        <v>0</v>
      </c>
      <c r="GA281" s="294">
        <f t="shared" ref="GA281" si="14123">IF($AQ281&lt;&gt;"NG",$GG281,0)</f>
        <v>0</v>
      </c>
      <c r="GB281" s="294">
        <f t="shared" ref="GB281" si="14124">IF($AU281&lt;&gt;"NG",$GG281,0)</f>
        <v>0</v>
      </c>
      <c r="GC281" s="294">
        <f t="shared" ref="GC281" si="14125">IF($BC281&lt;&gt;"NG",$GG281,0)</f>
        <v>0</v>
      </c>
      <c r="GD281" s="294">
        <f t="shared" ref="GD281" si="14126">IF($BG281&lt;&gt;"NG",$GG281,0)</f>
        <v>0</v>
      </c>
      <c r="GE281" s="294">
        <f t="shared" ref="GE281" si="14127">IF($BO281&lt;&gt;"NG",$GG281,0)</f>
        <v>0</v>
      </c>
      <c r="GF281" s="294">
        <f t="shared" ref="GF281" si="14128">IF($BS281&lt;&gt;"NG",$GG281,0)</f>
        <v>0</v>
      </c>
      <c r="GG281" s="294" t="e">
        <f>VLOOKUP($D281,リスト!$D:$S,15,FALSE)</f>
        <v>#N/A</v>
      </c>
      <c r="GH281" s="2" t="e">
        <f>INDEX(リスト!$V:$V,MATCH(中日程計画表!$D281,リスト!$D:$D,0))</f>
        <v>#N/A</v>
      </c>
      <c r="GI281" s="2" t="e">
        <f>INDEX(リスト!$A:$A,MATCH(中日程計画表!$D281,リスト!$D:$D,0))</f>
        <v>#N/A</v>
      </c>
      <c r="GJ281" s="2" t="e">
        <f>INDEX(リスト!$U:$U,MATCH(中日程計画表!$D281,リスト!$D:$D,0))</f>
        <v>#N/A</v>
      </c>
      <c r="GK281" s="5" t="e">
        <f>INDEX(リスト!$W:$W,MATCH(中日程計画表!$D281,リスト!$D:$D,0))</f>
        <v>#N/A</v>
      </c>
      <c r="GL281" s="2" t="s">
        <v>200</v>
      </c>
      <c r="GM281" s="296">
        <f>D281</f>
        <v>0</v>
      </c>
      <c r="GN281" s="296">
        <f>E281</f>
        <v>0</v>
      </c>
      <c r="GU281" s="460" t="str">
        <f t="shared" ref="GU281" si="14129">AE281</f>
        <v>NG</v>
      </c>
      <c r="GV281" s="460">
        <f t="shared" ref="GV281" si="14130">EI281</f>
        <v>0</v>
      </c>
      <c r="GW281" s="460">
        <f t="shared" ref="GW281" si="14131">EI282</f>
        <v>0</v>
      </c>
      <c r="GX281" s="462">
        <f t="shared" ref="GX281" si="14132">EV281</f>
        <v>0</v>
      </c>
      <c r="GY281" s="460" t="str">
        <f t="shared" ref="GY281" si="14133">AI281</f>
        <v>NG</v>
      </c>
      <c r="GZ281" s="460">
        <f t="shared" ref="GZ281" si="14134">EJ281</f>
        <v>0</v>
      </c>
      <c r="HA281" s="460">
        <f t="shared" ref="HA281" si="14135">EJ282</f>
        <v>0</v>
      </c>
      <c r="HB281" s="462">
        <f t="shared" ref="HB281" si="14136">EW281</f>
        <v>0</v>
      </c>
      <c r="HC281" s="460" t="str">
        <f t="shared" ref="HC281" si="14137">AQ281</f>
        <v>NG</v>
      </c>
      <c r="HD281" s="460">
        <f t="shared" ref="HD281" si="14138">EK281</f>
        <v>0</v>
      </c>
      <c r="HE281" s="460">
        <f t="shared" ref="HE281" si="14139">EK282</f>
        <v>0</v>
      </c>
      <c r="HF281" s="462">
        <f t="shared" ref="HF281" si="14140">EX281</f>
        <v>0</v>
      </c>
      <c r="HG281" s="460" t="str">
        <f t="shared" ref="HG281" si="14141">AU281</f>
        <v>NG</v>
      </c>
      <c r="HH281" s="460">
        <f t="shared" ref="HH281" si="14142">EL281</f>
        <v>0</v>
      </c>
      <c r="HI281" s="460">
        <f t="shared" ref="HI281" si="14143">EL282</f>
        <v>0</v>
      </c>
      <c r="HJ281" s="462">
        <f t="shared" ref="HJ281" si="14144">EY281</f>
        <v>0</v>
      </c>
      <c r="HK281" s="460" t="str">
        <f t="shared" ref="HK281" si="14145">BC281</f>
        <v>NG</v>
      </c>
      <c r="HL281" s="460">
        <f t="shared" ref="HL281" si="14146">EM281</f>
        <v>0</v>
      </c>
      <c r="HM281" s="460">
        <f t="shared" ref="HM281" si="14147">EM282</f>
        <v>0</v>
      </c>
      <c r="HN281" s="462">
        <f t="shared" ref="HN281" si="14148">EZ281</f>
        <v>0</v>
      </c>
      <c r="HO281" s="460" t="str">
        <f t="shared" ref="HO281" si="14149">BG281</f>
        <v>NG</v>
      </c>
      <c r="HP281" s="460">
        <f t="shared" ref="HP281" si="14150">EN281</f>
        <v>0</v>
      </c>
      <c r="HQ281" s="460">
        <f t="shared" ref="HQ281" si="14151">EN282</f>
        <v>0</v>
      </c>
      <c r="HR281" s="462">
        <f t="shared" ref="HR281" si="14152">FA281</f>
        <v>0</v>
      </c>
      <c r="HS281" s="332"/>
    </row>
    <row r="282" spans="1:227" ht="12" customHeight="1">
      <c r="A282" s="489"/>
      <c r="B282" s="487"/>
      <c r="C282" s="475"/>
      <c r="D282" s="485"/>
      <c r="E282" s="483"/>
      <c r="F282" s="317"/>
      <c r="G282" s="317"/>
      <c r="H282" s="317"/>
      <c r="I282" s="317"/>
      <c r="J282" s="316"/>
      <c r="K282" s="481"/>
      <c r="L282" s="77"/>
      <c r="M282" s="77"/>
      <c r="N282" s="471"/>
      <c r="O282" s="475"/>
      <c r="P282" s="77"/>
      <c r="Q282" s="77"/>
      <c r="R282" s="471"/>
      <c r="S282" s="475"/>
      <c r="T282" s="77"/>
      <c r="U282" s="77"/>
      <c r="V282" s="471"/>
      <c r="W282" s="473"/>
      <c r="X282" s="77"/>
      <c r="Y282" s="77"/>
      <c r="Z282" s="471"/>
      <c r="AA282" s="477"/>
      <c r="AB282" s="80"/>
      <c r="AC282" s="80"/>
      <c r="AD282" s="471"/>
      <c r="AE282" s="473"/>
      <c r="AF282" s="77"/>
      <c r="AG282" s="77"/>
      <c r="AH282" s="471"/>
      <c r="AI282" s="473"/>
      <c r="AJ282" s="77"/>
      <c r="AK282" s="77"/>
      <c r="AL282" s="471"/>
      <c r="AM282" s="477"/>
      <c r="AN282" s="80"/>
      <c r="AO282" s="80"/>
      <c r="AP282" s="471"/>
      <c r="AQ282" s="473"/>
      <c r="AR282" s="77"/>
      <c r="AS282" s="77"/>
      <c r="AT282" s="471"/>
      <c r="AU282" s="473"/>
      <c r="AV282" s="77"/>
      <c r="AW282" s="77"/>
      <c r="AX282" s="471"/>
      <c r="AY282" s="477"/>
      <c r="AZ282" s="80"/>
      <c r="BA282" s="80"/>
      <c r="BB282" s="471"/>
      <c r="BC282" s="475"/>
      <c r="BD282" s="77"/>
      <c r="BE282" s="77"/>
      <c r="BF282" s="471"/>
      <c r="BG282" s="473"/>
      <c r="BH282" s="77"/>
      <c r="BI282" s="77"/>
      <c r="BJ282" s="471"/>
      <c r="BK282" s="477"/>
      <c r="BL282" s="80"/>
      <c r="BM282" s="80"/>
      <c r="BN282" s="471"/>
      <c r="BO282" s="475"/>
      <c r="BP282" s="77"/>
      <c r="BQ282" s="77"/>
      <c r="BR282" s="471"/>
      <c r="BS282" s="473"/>
      <c r="BT282" s="77"/>
      <c r="BU282" s="77"/>
      <c r="BV282" s="471"/>
      <c r="BW282" s="469"/>
      <c r="BX282" s="467"/>
      <c r="BY282" s="490"/>
      <c r="CA282" s="19">
        <f t="shared" ref="CA282" si="14153">IF(AND($N281=1,$M282&lt;&gt;$BZ$7),1,0)</f>
        <v>0</v>
      </c>
      <c r="CB282" s="19">
        <f t="shared" ref="CB282" si="14154">IF(AND($R281=1,$Q282&lt;&gt;$BZ$7),1,0)</f>
        <v>0</v>
      </c>
      <c r="CC282" s="19">
        <f t="shared" ref="CC282" si="14155">IF(AND($V281=1,$U282&lt;&gt;$BZ$7),1,0)</f>
        <v>0</v>
      </c>
      <c r="CD282" s="19">
        <f t="shared" ref="CD282" si="14156">IF(AND($Z281=1,$Y282&lt;&gt;$BZ$7),1,0)</f>
        <v>0</v>
      </c>
      <c r="CE282" s="19">
        <f t="shared" ref="CE282" si="14157">IF(AND($AH281=1,$AG282&lt;&gt;$BZ$7),1,0)</f>
        <v>0</v>
      </c>
      <c r="CF282" s="19">
        <f t="shared" ref="CF282" si="14158">IF(AND($AL281=1,$AK282&lt;&gt;$BZ$7),1,0)</f>
        <v>0</v>
      </c>
      <c r="CG282" s="19">
        <f t="shared" ref="CG282" si="14159">IF(AND($AT281=1,$AS282&lt;&gt;$BZ$7),1,0)</f>
        <v>0</v>
      </c>
      <c r="CH282" s="19">
        <f t="shared" ref="CH282" si="14160">IF(AND($AX281=1,$AW282&lt;&gt;$BZ$7),1,0)</f>
        <v>0</v>
      </c>
      <c r="CI282" s="19">
        <f t="shared" ref="CI282" si="14161">IF(AND($BF281=1,$BE282&lt;&gt;$BZ$7),1,0)</f>
        <v>0</v>
      </c>
      <c r="CJ282" s="19">
        <f t="shared" ref="CJ282" si="14162">IF(AND($BJ281=1,$BI282&lt;&gt;$BZ$7),1,0)</f>
        <v>0</v>
      </c>
      <c r="CK282" s="19">
        <f t="shared" ref="CK282" si="14163">IF(AND($BR281=1,$BQ282&lt;&gt;$BZ$7),1,0)</f>
        <v>0</v>
      </c>
      <c r="CL282" s="19">
        <f t="shared" ref="CL282" si="14164">IF(AND($BV281=1,$BU282&lt;&gt;$BZ$7),1,0)</f>
        <v>0</v>
      </c>
      <c r="CO282" s="19">
        <f>IF(AND($M282&lt;&gt;$CN$7,$M282&lt;=$CN$6),1,0)</f>
        <v>0</v>
      </c>
      <c r="CP282" s="19">
        <f>IF(AND($Q282&lt;&gt;$CN$7,$Q282&lt;=$CN$6),1,0)</f>
        <v>0</v>
      </c>
      <c r="CQ282" s="19">
        <f>IF(AND($U282&lt;&gt;$CN$7,$U282&lt;=$CN$6),1,0)</f>
        <v>0</v>
      </c>
      <c r="CR282" s="19">
        <f>IF(AND($Y282&lt;&gt;$CN$7,$Y282&lt;=$CN$6),1,0)</f>
        <v>0</v>
      </c>
      <c r="CS282" s="19">
        <f>IF(AND($AG282&lt;&gt;$CN$7,$AG282&lt;=$CN$6),1,0)</f>
        <v>0</v>
      </c>
      <c r="CT282" s="19">
        <f>IF(AND($AK282&lt;&gt;$CN$7,$AK282&lt;=$CN$6),1,0)</f>
        <v>0</v>
      </c>
      <c r="CU282" s="19">
        <f>IF(AND($AS282&lt;&gt;$CN$7,$AS282&lt;=$CN$6),1,0)</f>
        <v>0</v>
      </c>
      <c r="CV282" s="19">
        <f>IF(AND($AW282&lt;&gt;$CN$7,$AW282&lt;=$CN$6),1,0)</f>
        <v>0</v>
      </c>
      <c r="CW282" s="19">
        <f>IF(AND($BE282&lt;&gt;$CN$7,$BE282&lt;=$CN$6),1,0)</f>
        <v>0</v>
      </c>
      <c r="CX282" s="19">
        <f>IF(AND($BI282&lt;&gt;$CN$7,$BI282&lt;=$CN$6),1,0)</f>
        <v>0</v>
      </c>
      <c r="CY282" s="19">
        <f>IF(AND($BQ282&lt;&gt;$CN$7,$BQ282&lt;=$CN$6),1,0)</f>
        <v>0</v>
      </c>
      <c r="CZ282" s="19">
        <f>IF(AND($BU282&lt;&gt;$CN$7,$BU282&lt;=$CN$6),1,0)</f>
        <v>0</v>
      </c>
      <c r="DC282" s="19">
        <f>IF($N281=1,1,0)</f>
        <v>0</v>
      </c>
      <c r="DD282" s="19">
        <f>IF($R281=1,1,0)</f>
        <v>0</v>
      </c>
      <c r="DE282" s="19">
        <f>IF($V281=1,1,0)</f>
        <v>0</v>
      </c>
      <c r="DF282" s="19">
        <f>IF($Z281=1,1,0)</f>
        <v>0</v>
      </c>
      <c r="DG282" s="19">
        <f>IF($AH281=1,1,0)</f>
        <v>0</v>
      </c>
      <c r="DH282" s="19">
        <f>IF($AL281=1,1,0)</f>
        <v>0</v>
      </c>
      <c r="DI282" s="19">
        <f>IF($AT281=1,1,0)</f>
        <v>0</v>
      </c>
      <c r="DJ282" s="19">
        <f>IF($AX281=1,1,0)</f>
        <v>0</v>
      </c>
      <c r="DK282" s="19">
        <f>IF($BF281=1,1,0)</f>
        <v>0</v>
      </c>
      <c r="DL282" s="19">
        <f>IF($BJ281=1,1,0)</f>
        <v>0</v>
      </c>
      <c r="DM282" s="19">
        <f>IF($BR281=1,1,0)</f>
        <v>0</v>
      </c>
      <c r="DN282" s="19">
        <f>IF($BV281=1,1,0)</f>
        <v>0</v>
      </c>
      <c r="DQ282" s="19">
        <f t="shared" ref="DQ282" si="14165">IF($N281=1,1,0)</f>
        <v>0</v>
      </c>
      <c r="DR282" s="19">
        <f t="shared" ref="DR282" si="14166">IF($R281=1,1,0)</f>
        <v>0</v>
      </c>
      <c r="DS282" s="19">
        <f t="shared" ref="DS282" si="14167">IF($V281=1,1,0)</f>
        <v>0</v>
      </c>
      <c r="DT282" s="19">
        <f t="shared" ref="DT282" si="14168">IF($Z281=1,1,0)</f>
        <v>0</v>
      </c>
      <c r="DU282" s="19">
        <f t="shared" ref="DU282" si="14169">IF($AH281=1,1,0)</f>
        <v>0</v>
      </c>
      <c r="DV282" s="19">
        <f t="shared" ref="DV282" si="14170">IF($AL281=1,1,0)</f>
        <v>0</v>
      </c>
      <c r="DW282" s="19">
        <f t="shared" ref="DW282" si="14171">IF($AT281=1,1,0)</f>
        <v>0</v>
      </c>
      <c r="DX282" s="19">
        <f t="shared" ref="DX282" si="14172">IF($AX281=1,1,0)</f>
        <v>0</v>
      </c>
      <c r="DY282" s="19">
        <f t="shared" ref="DY282" si="14173">IF($BF281=1,1,0)</f>
        <v>0</v>
      </c>
      <c r="DZ282" s="19">
        <f t="shared" ref="DZ282" si="14174">IF($BJ281=1,1,0)</f>
        <v>0</v>
      </c>
      <c r="EA282" s="19">
        <f t="shared" ref="EA282" si="14175">IF($BR281=1,1,0)</f>
        <v>0</v>
      </c>
      <c r="EB282" s="19">
        <f t="shared" ref="EB282" si="14176">IF($BV281=1,1,0)</f>
        <v>0</v>
      </c>
      <c r="EE282" s="329">
        <f>N281*$FU282*週間進捗報告書!$G$9</f>
        <v>0</v>
      </c>
      <c r="EF282" s="329">
        <f>R281*$FV282*週間進捗報告書!$G$10</f>
        <v>0</v>
      </c>
      <c r="EG282" s="329">
        <f>V281*$FW282*週間進捗報告書!$G$11</f>
        <v>0</v>
      </c>
      <c r="EH282" s="329">
        <f>Z281*$FX282*週間進捗報告書!$G$12</f>
        <v>0</v>
      </c>
      <c r="EI282" s="329">
        <f>AH281*$FY282*週間進捗報告書!$G$13</f>
        <v>0</v>
      </c>
      <c r="EJ282" s="329">
        <f>AL281*$FZ282*週間進捗報告書!$G$14</f>
        <v>0</v>
      </c>
      <c r="EK282" s="329">
        <f>AT281*$GA282*週間進捗報告書!$G$15</f>
        <v>0</v>
      </c>
      <c r="EL282" s="329">
        <f>AX281*$GB282*週間進捗報告書!$G$16</f>
        <v>0</v>
      </c>
      <c r="EM282" s="329">
        <f>BF281*$GC282*週間進捗報告書!$G$17</f>
        <v>0</v>
      </c>
      <c r="EN282" s="329">
        <f>BJ281*$GD282*週間進捗報告書!$G$18</f>
        <v>0</v>
      </c>
      <c r="EO282" s="329">
        <f>BR281*$GE282*週間進捗報告書!$G$19</f>
        <v>0</v>
      </c>
      <c r="EP282" s="329">
        <f>BV281*$GF282*週間進捗報告書!$G$20</f>
        <v>0</v>
      </c>
      <c r="ER282" s="547"/>
      <c r="ES282" s="547"/>
      <c r="ET282" s="547"/>
      <c r="EU282" s="547"/>
      <c r="EV282" s="547"/>
      <c r="EW282" s="547"/>
      <c r="EX282" s="547"/>
      <c r="EY282" s="547"/>
      <c r="EZ282" s="547"/>
      <c r="FA282" s="547"/>
      <c r="FB282" s="547"/>
      <c r="FC282" s="547"/>
      <c r="FD282" s="547"/>
      <c r="FE282" s="332"/>
      <c r="FG282" s="19"/>
      <c r="FH282" s="19"/>
      <c r="FI282" s="19"/>
      <c r="FJ282" s="19"/>
      <c r="FK282" s="19"/>
      <c r="FL282" s="19"/>
      <c r="FM282" s="19"/>
      <c r="FN282" s="19"/>
      <c r="FO282" s="19"/>
      <c r="FP282" s="19"/>
      <c r="FQ282" s="19"/>
      <c r="FR282" s="19"/>
      <c r="FU282" s="295">
        <f t="shared" ref="FU282" si="14177">FU281</f>
        <v>0</v>
      </c>
      <c r="FV282" s="295">
        <f t="shared" ref="FV282" si="14178">FV281</f>
        <v>0</v>
      </c>
      <c r="FW282" s="295">
        <f t="shared" ref="FW282" si="14179">FW281</f>
        <v>0</v>
      </c>
      <c r="FX282" s="295">
        <f t="shared" ref="FX282" si="14180">FX281</f>
        <v>0</v>
      </c>
      <c r="FY282" s="295">
        <f t="shared" ref="FY282" si="14181">FY281</f>
        <v>0</v>
      </c>
      <c r="FZ282" s="295">
        <f t="shared" ref="FZ282" si="14182">FZ281</f>
        <v>0</v>
      </c>
      <c r="GA282" s="295">
        <f t="shared" ref="GA282" si="14183">GA281</f>
        <v>0</v>
      </c>
      <c r="GB282" s="295">
        <f t="shared" ref="GB282" si="14184">GB281</f>
        <v>0</v>
      </c>
      <c r="GC282" s="295">
        <f t="shared" ref="GC282" si="14185">GC281</f>
        <v>0</v>
      </c>
      <c r="GD282" s="295">
        <f t="shared" ref="GD282" si="14186">GD281</f>
        <v>0</v>
      </c>
      <c r="GE282" s="295">
        <f t="shared" ref="GE282" si="14187">GE281</f>
        <v>0</v>
      </c>
      <c r="GF282" s="295">
        <f t="shared" ref="GF282" si="14188">GF281</f>
        <v>0</v>
      </c>
      <c r="GG282" s="295" t="e">
        <f t="shared" ref="GG282" si="14189">GG281</f>
        <v>#N/A</v>
      </c>
      <c r="GH282" s="2" t="e">
        <f>INDEX(リスト!$V:$V,MATCH(中日程計画表!$D281,リスト!$D:$D,0))</f>
        <v>#N/A</v>
      </c>
      <c r="GI282" s="2" t="e">
        <f>INDEX(リスト!$A:$A,MATCH(中日程計画表!$D281,リスト!$D:$D,0))</f>
        <v>#N/A</v>
      </c>
      <c r="GJ282" s="2" t="e">
        <f>INDEX(リスト!$U:$U,MATCH(中日程計画表!$D281,リスト!$D:$D,0))</f>
        <v>#N/A</v>
      </c>
      <c r="GK282" s="5" t="e">
        <f>INDEX(リスト!$W:$W,MATCH(中日程計画表!$D281,リスト!$D:$D,0))</f>
        <v>#N/A</v>
      </c>
      <c r="GL282" s="2" t="s">
        <v>201</v>
      </c>
      <c r="GM282" s="296">
        <f t="shared" ref="GM282" si="14190">GM281</f>
        <v>0</v>
      </c>
      <c r="GN282" s="296">
        <f t="shared" ref="GN282" si="14191">GN281</f>
        <v>0</v>
      </c>
      <c r="GU282" s="461"/>
      <c r="GV282" s="460"/>
      <c r="GW282" s="460"/>
      <c r="GX282" s="461"/>
      <c r="GY282" s="461"/>
      <c r="GZ282" s="460"/>
      <c r="HA282" s="460"/>
      <c r="HB282" s="461"/>
      <c r="HC282" s="461"/>
      <c r="HD282" s="460"/>
      <c r="HE282" s="460"/>
      <c r="HF282" s="461"/>
      <c r="HG282" s="461"/>
      <c r="HH282" s="460"/>
      <c r="HI282" s="460"/>
      <c r="HJ282" s="461"/>
      <c r="HK282" s="461"/>
      <c r="HL282" s="460"/>
      <c r="HM282" s="460"/>
      <c r="HN282" s="461"/>
      <c r="HO282" s="461"/>
      <c r="HP282" s="460"/>
      <c r="HQ282" s="460"/>
      <c r="HR282" s="461"/>
      <c r="HS282" s="4"/>
    </row>
    <row r="283" spans="1:227" ht="12" customHeight="1">
      <c r="A283" s="488" t="str">
        <f t="shared" ref="A283" ca="1" si="14192">INDIRECT("リスト!A"&amp;B283+6)</f>
        <v/>
      </c>
      <c r="B283" s="486">
        <f t="shared" ref="B283" si="14193">ROUNDDOWN((ROW()-6)/2,0)+1</f>
        <v>139</v>
      </c>
      <c r="C283" s="474" t="str">
        <f>機能グループ名</f>
        <v/>
      </c>
      <c r="D283" s="484">
        <f>機能ID</f>
        <v>0</v>
      </c>
      <c r="E283" s="482">
        <f>機能名</f>
        <v>0</v>
      </c>
      <c r="F283" s="315"/>
      <c r="G283" s="315"/>
      <c r="H283" s="315"/>
      <c r="I283" s="315"/>
      <c r="J283" s="316"/>
      <c r="K283" s="480" t="str">
        <f>担当者_SR</f>
        <v>NG</v>
      </c>
      <c r="L283" s="76"/>
      <c r="M283" s="76"/>
      <c r="N283" s="470"/>
      <c r="O283" s="474" t="str">
        <f>担当者_SRR</f>
        <v>NG</v>
      </c>
      <c r="P283" s="76"/>
      <c r="Q283" s="76"/>
      <c r="R283" s="470"/>
      <c r="S283" s="474" t="str">
        <f>担当者_DS</f>
        <v>NG</v>
      </c>
      <c r="T283" s="76"/>
      <c r="U283" s="76"/>
      <c r="V283" s="470"/>
      <c r="W283" s="472" t="str">
        <f>担当者_DSR</f>
        <v>NG</v>
      </c>
      <c r="X283" s="76"/>
      <c r="Y283" s="76"/>
      <c r="Z283" s="470"/>
      <c r="AA283" s="476"/>
      <c r="AB283" s="79"/>
      <c r="AC283" s="79"/>
      <c r="AD283" s="470">
        <f>IF(AC284 &lt;&gt; "",1,0)</f>
        <v>0</v>
      </c>
      <c r="AE283" s="472" t="str">
        <f>担当者_CD</f>
        <v>NG</v>
      </c>
      <c r="AF283" s="76"/>
      <c r="AG283" s="76"/>
      <c r="AH283" s="470"/>
      <c r="AI283" s="472" t="str">
        <f>担当者_DD</f>
        <v>NG</v>
      </c>
      <c r="AJ283" s="76"/>
      <c r="AK283" s="76"/>
      <c r="AL283" s="470"/>
      <c r="AM283" s="476"/>
      <c r="AN283" s="79"/>
      <c r="AO283" s="79"/>
      <c r="AP283" s="470">
        <f>IF(AO284 &lt;&gt; "",1,0)</f>
        <v>0</v>
      </c>
      <c r="AQ283" s="472" t="str">
        <f>担当者_MCL</f>
        <v>NG</v>
      </c>
      <c r="AR283" s="76"/>
      <c r="AS283" s="76"/>
      <c r="AT283" s="470"/>
      <c r="AU283" s="472" t="str">
        <f>担当者_MCLR</f>
        <v>NG</v>
      </c>
      <c r="AV283" s="76"/>
      <c r="AW283" s="76"/>
      <c r="AX283" s="470"/>
      <c r="AY283" s="476"/>
      <c r="AZ283" s="79"/>
      <c r="BA283" s="79"/>
      <c r="BB283" s="470">
        <f>IF(BA284 &lt;&gt; "",1,0)</f>
        <v>0</v>
      </c>
      <c r="BC283" s="474" t="str">
        <f>担当者_MT</f>
        <v>NG</v>
      </c>
      <c r="BD283" s="76"/>
      <c r="BE283" s="76"/>
      <c r="BF283" s="470"/>
      <c r="BG283" s="472" t="str">
        <f>担当者_M検</f>
        <v>NG</v>
      </c>
      <c r="BH283" s="76"/>
      <c r="BI283" s="76"/>
      <c r="BJ283" s="470"/>
      <c r="BK283" s="476"/>
      <c r="BL283" s="79"/>
      <c r="BM283" s="79"/>
      <c r="BN283" s="470">
        <v>0</v>
      </c>
      <c r="BO283" s="474" t="str">
        <f>担当者_モテ</f>
        <v>NG</v>
      </c>
      <c r="BP283" s="76"/>
      <c r="BQ283" s="76"/>
      <c r="BR283" s="470"/>
      <c r="BS283" s="472" t="str">
        <f>担当者_モテR</f>
        <v>NG</v>
      </c>
      <c r="BT283" s="76"/>
      <c r="BU283" s="76"/>
      <c r="BV283" s="470"/>
      <c r="BW283" s="468">
        <f t="shared" ref="BW283" si="14194">IFERROR(SUM(IF(K283&lt;&gt;"NG",N283*K$1,0),IF(O283&lt;&gt;"NG",R283*O$1,0),IF(S283&lt;&gt;"NG",V283*S$1,0),IF(W283&lt;&gt;"NG",Z283*W$1,0),IF(AA283&lt;&gt;"NG",AD283*AA$1,0),IF(AE283&lt;&gt;"NG",AH283*AE$1,0),IF(AI283&lt;&gt;"NG",AL283*AI$1,0),IF(AM283&lt;&gt;"NG",AP283*AM$1,0),IF(AQ283&lt;&gt;"NG",AT283*AQ$1,0),IF(AU283&lt;&gt;"NG",AX283*AU$1,0),IF(AY283&lt;&gt;"NG",BB283*AY$1,0),IF(BC283&lt;&gt;"NG",BF283*BC$1,0),IF(BG283&lt;&gt;"NG",BJ283*BG$1,0),IF(BK283&lt;&gt;"NG",BN283*BK$1,0),IF(BO283&lt;&gt;"NG",BR283*BO$1,0),IF(BS283&lt;&gt;"NG",BV283*BS$1,0))/SUM(IF(K283&lt;&gt;"NG",K$1,0),IF(O283&lt;&gt;"NG",O$1,0),IF(S283&lt;&gt;"NG",S$1,0),IF(W283&lt;&gt;"NG",W$1,0),IF(AA283&lt;&gt;"NG",AA$1,0),IF(AE283&lt;&gt;"NG",AE$1,0),IF(AI283&lt;&gt;"NG",AI$1,0),IF(AM283&lt;&gt;"NG",AM$1,0),IF(AQ283&lt;&gt;"NG",AQ$1,0),IF(AU283&lt;&gt;"NG",AU$1,0),IF(AY283&lt;&gt;"NG",AY$1,0),IF(BC283&lt;&gt;"NG",BC$1,0),IF(BG283&lt;&gt;"NG",BG$1,0),IF(BK283&lt;&gt;"NG",BK$1,0),IF(BO283&lt;&gt;"NG",BO$1,0),IF(BS283&lt;&gt;"NG",BS$1,0)),0)</f>
        <v>0</v>
      </c>
      <c r="BX283" s="466"/>
      <c r="BY283" s="490"/>
      <c r="BZ283" s="5"/>
      <c r="CA283" s="32">
        <f t="shared" ref="CA283" si="14195">IF(AND($M283&lt;&gt;$BZ$5,$M283&lt;=$BZ$6,$M283&lt;&gt;$BZ$7),1,0)</f>
        <v>0</v>
      </c>
      <c r="CB283" s="32">
        <f t="shared" ref="CB283" si="14196">IF(AND($Q283&lt;&gt;$BZ$5,$Q283&lt;=$BZ$6,$Q283&lt;&gt;$BZ$7),1,0)</f>
        <v>0</v>
      </c>
      <c r="CC283" s="32">
        <f t="shared" ref="CC283" si="14197">IF(AND($U283&lt;&gt;$BZ$5,$U283&lt;=$BZ$6,$U283&lt;&gt;$BZ$7),1,0)</f>
        <v>0</v>
      </c>
      <c r="CD283" s="32">
        <f t="shared" ref="CD283" si="14198">IF(AND($Y283&lt;&gt;$BZ$5,$Y283&lt;=$BZ$6,$Y283&lt;&gt;$BZ$7),1,0)</f>
        <v>0</v>
      </c>
      <c r="CE283" s="32">
        <f t="shared" ref="CE283" si="14199">IF(AND($AG283&lt;&gt;$BZ$5,$AG283&lt;=$BZ$6,$AG283&lt;&gt;$BZ$7),1,0)</f>
        <v>0</v>
      </c>
      <c r="CF283" s="32">
        <f t="shared" ref="CF283" si="14200">IF(AND($AK283&lt;&gt;$BZ$5,$AK283&lt;=$BZ$6,$AK283&lt;&gt;$BZ$7),1,0)</f>
        <v>0</v>
      </c>
      <c r="CG283" s="32">
        <f t="shared" ref="CG283" si="14201">IF(AND($AS283&lt;&gt;$BZ$5,$AS283&lt;=$BZ$6,$AS283&lt;&gt;$BZ$7),1,0)</f>
        <v>0</v>
      </c>
      <c r="CH283" s="32">
        <f t="shared" ref="CH283" si="14202">IF(AND($AW283&lt;&gt;$BZ$5,$AW283&lt;=$BZ$6,$AW283&lt;&gt;$BZ$7),1,0)</f>
        <v>0</v>
      </c>
      <c r="CI283" s="32">
        <f t="shared" ref="CI283" si="14203">IF(AND($BE283&lt;&gt;$BZ$5,$BE283&lt;=$BZ$6,$BE283&lt;&gt;$BZ$7),1,0)</f>
        <v>0</v>
      </c>
      <c r="CJ283" s="32">
        <f t="shared" ref="CJ283" si="14204">IF(AND($BI283&lt;&gt;$BZ$5,$BI283&lt;=$BZ$6,$BI283&lt;&gt;$BZ$7),1,0)</f>
        <v>0</v>
      </c>
      <c r="CK283" s="32">
        <f t="shared" ref="CK283" si="14205">IF(AND($BQ283&lt;&gt;$BZ$5,$BQ283&lt;=$BZ$6,$BQ283&lt;&gt;$BZ$7),1,0)</f>
        <v>0</v>
      </c>
      <c r="CL283" s="32">
        <f t="shared" ref="CL283" si="14206">IF(AND($BU283&lt;&gt;$BZ$5,$BU283&lt;=$BZ$6,$BU283&lt;&gt;$BZ$7),1,0)</f>
        <v>0</v>
      </c>
      <c r="CO283" s="32">
        <f>IF(AND($M283&lt;&gt;$CN$5,$M283&lt;=$CN$6,$M283&lt;&gt;$CN$7),1,0)</f>
        <v>0</v>
      </c>
      <c r="CP283" s="32">
        <f>IF(AND($Q283&lt;&gt;$CN$5,$Q283&lt;=$CN$6,$Q283&lt;&gt;$CN$7),1,0)</f>
        <v>0</v>
      </c>
      <c r="CQ283" s="32">
        <f>IF(AND($U283&lt;&gt;$CN$5,$U283&lt;=$CN$6,$U283&lt;&gt;$CN$7),1,0)</f>
        <v>0</v>
      </c>
      <c r="CR283" s="32">
        <f>IF(AND($Y283&lt;&gt;$CN$5,$Y283&lt;=$CN$6,$Y283&lt;&gt;$CN$7),1,0)</f>
        <v>0</v>
      </c>
      <c r="CS283" s="32">
        <f>IF(AND($AG283&lt;&gt;$CN$5,$AG283&lt;=$CN$6,$AG283&lt;&gt;$CN$7),1,0)</f>
        <v>0</v>
      </c>
      <c r="CT283" s="32">
        <f>IF(AND($AK283&lt;&gt;$CN$5,$AK283&lt;=$CN$6,$AK283&lt;&gt;$CN$7),1,0)</f>
        <v>0</v>
      </c>
      <c r="CU283" s="32">
        <f>IF(AND($AS283&lt;&gt;$CN$5,$AS283&lt;=$CN$6,$AS283&lt;&gt;$CN$7),1,0)</f>
        <v>0</v>
      </c>
      <c r="CV283" s="32">
        <f>IF(AND($AW283&lt;&gt;$CN$5,$AW283&lt;=$CN$6,$AW283&lt;&gt;$CN$7),1,0)</f>
        <v>0</v>
      </c>
      <c r="CW283" s="32">
        <f>IF(AND($BE283&lt;&gt;$CN$5,$BE283&lt;=$CN$6,$BE283&lt;&gt;$CN$7),1,0)</f>
        <v>0</v>
      </c>
      <c r="CX283" s="32">
        <f>IF(AND($BI283&lt;&gt;$CN$5,$BI283&lt;=$CN$6,$BI283&lt;&gt;$CN$7),1,0)</f>
        <v>0</v>
      </c>
      <c r="CY283" s="32">
        <f>IF(AND($BQ283&lt;&gt;$CN$5,$BQ283&lt;=$CN$6,$BQ283&lt;&gt;$CN$7),1,0)</f>
        <v>0</v>
      </c>
      <c r="CZ283" s="32">
        <f>IF(AND($BU283&lt;&gt;$CN$5,$BU283&lt;=$CN$6,$BU283&lt;&gt;$CN$7),1,0)</f>
        <v>0</v>
      </c>
      <c r="DC283" s="32">
        <f>IF(AND($M283&lt;&gt;$DB$5,$M283&lt;=$DB$6,$M283&lt;&gt;$CN$7),1,0)</f>
        <v>0</v>
      </c>
      <c r="DD283" s="32">
        <f>IF(AND($Q283&lt;&gt;$DB$5,$Q283&lt;=$DB$6,$Q283&lt;&gt;$CN$7),1,0)</f>
        <v>0</v>
      </c>
      <c r="DE283" s="32">
        <f>IF(AND($U283&lt;&gt;$DB$5,$U283&lt;=$DB$6,$U283&lt;&gt;$CN$7),1,0)</f>
        <v>0</v>
      </c>
      <c r="DF283" s="32">
        <f>IF(AND($Y283&lt;&gt;$DB$5,$Y283&lt;=$DB$6,$Y283&lt;&gt;$CN$7),1,0)</f>
        <v>0</v>
      </c>
      <c r="DG283" s="32">
        <f>IF(AND($AG283&lt;&gt;$DB$5,$AG283&lt;=$DB$6,$AG283&lt;&gt;$CN$7),1,0)</f>
        <v>0</v>
      </c>
      <c r="DH283" s="32">
        <f>IF(AND($AK283&lt;&gt;$DB$5,$AK283&lt;=$DB$6,$AK283&lt;&gt;$CN$7),1,0)</f>
        <v>0</v>
      </c>
      <c r="DI283" s="32">
        <f>IF(AND($AS283&lt;&gt;$DB$5,$AS283&lt;=$DB$6,$AS283&lt;&gt;$CN$7),1,0)</f>
        <v>0</v>
      </c>
      <c r="DJ283" s="32">
        <f>IF(AND($AW283&lt;&gt;$DB$5,$AW283&lt;=$DB$6,$AW283&lt;&gt;$CN$7),1,0)</f>
        <v>0</v>
      </c>
      <c r="DK283" s="32">
        <f>IF(AND($BE283&lt;&gt;$DB$5,$BE283&lt;=$DB$6,$BE283&lt;&gt;$CN$7),1,0)</f>
        <v>0</v>
      </c>
      <c r="DL283" s="32">
        <f>IF(AND($BI283&lt;&gt;$DB$5,$BI283&lt;=$DB$6,$BI283&lt;&gt;$CN$7),1,0)</f>
        <v>0</v>
      </c>
      <c r="DM283" s="32">
        <f>IF(AND($BQ283&lt;&gt;$DB$5,$BQ283&lt;=$DB$6,$BQ283&lt;&gt;$CN$7),1,0)</f>
        <v>0</v>
      </c>
      <c r="DN283" s="32">
        <f>IF(AND($BU283&lt;&gt;$DB$5,$BU283&lt;=$DB$6,$BU283&lt;&gt;$CN$7),1,0)</f>
        <v>0</v>
      </c>
      <c r="DQ283" s="32">
        <f t="shared" ref="DQ283" si="14207">IF(AND($M283&lt;&gt;$DP$5,$M283&lt;=$DP$6,$M283&lt;&gt;$CN$7),1,0)</f>
        <v>0</v>
      </c>
      <c r="DR283" s="32">
        <f t="shared" ref="DR283" si="14208">IF(AND($Q283&lt;&gt;$DP$5,$Q283&lt;=$DP$6,$Q283&lt;&gt;$CN$7),1,0)</f>
        <v>0</v>
      </c>
      <c r="DS283" s="32">
        <f t="shared" ref="DS283" si="14209">IF(AND($U283&lt;&gt;$DP$5,$U283&lt;=$DP$6,$U283&lt;&gt;$CN$7),1,0)</f>
        <v>0</v>
      </c>
      <c r="DT283" s="32">
        <f t="shared" ref="DT283" si="14210">IF(AND($Y283&lt;&gt;$DP$5,$Y283&lt;=$DP$6,$Y283&lt;&gt;$CN$7),1,0)</f>
        <v>0</v>
      </c>
      <c r="DU283" s="32">
        <f t="shared" ref="DU283" si="14211">IF(AND($AG283&lt;&gt;$DP$5,$AG283&lt;=$DP$6,$AG283&lt;&gt;$CN$7),1,0)</f>
        <v>0</v>
      </c>
      <c r="DV283" s="32">
        <f t="shared" ref="DV283" si="14212">IF(AND($AK283&lt;&gt;$DP$5,$AK283&lt;=$DP$6,$AK283&lt;&gt;$CN$7),1,0)</f>
        <v>0</v>
      </c>
      <c r="DW283" s="32">
        <f t="shared" ref="DW283" si="14213">IF(AND($AS283&lt;&gt;$DP$5,$AS283&lt;=$DP$6,$AS283&lt;&gt;$CN$7),1,0)</f>
        <v>0</v>
      </c>
      <c r="DX283" s="32">
        <f t="shared" ref="DX283" si="14214">IF(AND($AW283&lt;&gt;$DP$5,$AW283&lt;=$DP$6,$AW283&lt;&gt;$CN$7),1,0)</f>
        <v>0</v>
      </c>
      <c r="DY283" s="32">
        <f t="shared" ref="DY283" si="14215">IF(AND($BE283&lt;&gt;$DP$5,$BE283&lt;=$DP$6,$BE283&lt;&gt;$CN$7),1,0)</f>
        <v>0</v>
      </c>
      <c r="DZ283" s="32">
        <f t="shared" ref="DZ283" si="14216">IF(AND($BI283&lt;&gt;$DP$5,$BI283&lt;=$DP$6,$BI283&lt;&gt;$CN$7),1,0)</f>
        <v>0</v>
      </c>
      <c r="EA283" s="32">
        <f t="shared" ref="EA283" si="14217">IF(AND($BQ283&lt;&gt;$DP$5,$BQ283&lt;=$DP$6,$BQ283&lt;&gt;$CN$7),1,0)</f>
        <v>0</v>
      </c>
      <c r="EB283" s="32">
        <f t="shared" ref="EB283" si="14218">IF(AND($BU283&lt;&gt;$DP$5,$BU283&lt;=$DP$6,$BU283&lt;&gt;$CN$7),1,0)</f>
        <v>0</v>
      </c>
      <c r="EE283" s="328">
        <f>IF(M283&lt;&gt;"",IF(M283&lt;=$ED$6,1,IF(L283&gt;$ED$6,0,NETWORKDAYS(L283,$ED$6,祭日リスト)/NETWORKDAYS(L283,M283,祭日リスト)))*$GG283*週間進捗報告書!$G$9,0)</f>
        <v>0</v>
      </c>
      <c r="EF283" s="328">
        <f>IF(Q283&lt;&gt;"",IF(Q283&lt;=$ED$6,1,IF(P283&gt;$ED$6,0,NETWORKDAYS(P283,$ED$6,祭日リスト)/NETWORKDAYS(P283,Q283,祭日リスト)))*$GG283*週間進捗報告書!$G$10,0)</f>
        <v>0</v>
      </c>
      <c r="EG283" s="328">
        <f>IF(U283&lt;&gt;"",IF(U283&lt;=$ED$6,1,IF(T283&gt;$ED$6,0,NETWORKDAYS(T283,$ED$6,祭日リスト)/NETWORKDAYS(T283,U283,祭日リスト)))*$GG283*週間進捗報告書!$G$11,0)</f>
        <v>0</v>
      </c>
      <c r="EH283" s="328">
        <f>IF(Y283&lt;&gt;"",IF(Y283&lt;=$ED$6,1,IF(X283&gt;$ED$6,0,NETWORKDAYS(X283,$ED$6,祭日リスト)/NETWORKDAYS(X283,Y283,祭日リスト)))*$GG283*週間進捗報告書!$G$12,0)</f>
        <v>0</v>
      </c>
      <c r="EI283" s="328">
        <f>IF(AG283&lt;&gt;"",IF(AG283&lt;=$ED$6,1,IF(AF283&gt;$ED$6,0,NETWORKDAYS(AF283,$ED$6,祭日リスト)/NETWORKDAYS(AF283,AG283,祭日リスト)))*$GG283*週間進捗報告書!$G$13,0)</f>
        <v>0</v>
      </c>
      <c r="EJ283" s="328">
        <f>IF(AK283&lt;&gt;"",IF(AK283&lt;=$ED$6,1,IF(AJ283&gt;$ED$6,0,NETWORKDAYS(AJ283,$ED$6,祭日リスト)/NETWORKDAYS(AJ283,AK283,祭日リスト)))*$GG283*週間進捗報告書!$G$14,0)</f>
        <v>0</v>
      </c>
      <c r="EK283" s="328">
        <f>IF(AS283&lt;&gt;"",IF(AS283&lt;=$ED$6,1,IF(AR283&gt;$ED$6,0,NETWORKDAYS(AR283,$ED$6,祭日リスト)/NETWORKDAYS(AR283,AS283,祭日リスト)))*$GG283*週間進捗報告書!$G$15,0)</f>
        <v>0</v>
      </c>
      <c r="EL283" s="328">
        <f>IF(AW283&lt;&gt;"",IF(AW283&lt;=$ED$6,1,IF(AV283&gt;$ED$6,0,NETWORKDAYS(AV283,$ED$6,祭日リスト)/NETWORKDAYS(AV283,AW283,祭日リスト)))*$GG283*週間進捗報告書!$G$16,0)</f>
        <v>0</v>
      </c>
      <c r="EM283" s="328">
        <f>IF(BE283&lt;&gt;"",IF(BE283&lt;=$ED$6,1,IF(BD283&gt;$ED$6,0,NETWORKDAYS(BD283,$ED$6,祭日リスト)/NETWORKDAYS(BD283,BE283,祭日リスト)))*$GG283*週間進捗報告書!$G$17,0)</f>
        <v>0</v>
      </c>
      <c r="EN283" s="328">
        <f>IF(BI283&lt;&gt;"",IF(BI283&lt;=$ED$6,1,IF(BH283&gt;$ED$6,0,NETWORKDAYS(BH283,$ED$6,祭日リスト)/NETWORKDAYS(BH283,BI283,祭日リスト)))*$GG283*週間進捗報告書!$G$18,0)</f>
        <v>0</v>
      </c>
      <c r="EO283" s="328">
        <f>IF(BQ283&lt;&gt;"",IF(BQ283&lt;=$ED$6,1,IF(BP283&gt;$ED$6,0,NETWORKDAYS(BP283,$ED$6,祭日リスト)/NETWORKDAYS(BP283,BQ283,祭日リスト)))*$GG283*週間進捗報告書!$G$19,0)</f>
        <v>0</v>
      </c>
      <c r="EP283" s="328">
        <f>IF(BU283&lt;&gt;"",IF(BU283&lt;=$ED$6,1,IF(BT283&gt;$ED$6,0,NETWORKDAYS(BT283,$ED$6,祭日リスト)/NETWORKDAYS(BT283,BU283,祭日リスト)))*$GG283*週間進捗報告書!$G$20,0)</f>
        <v>0</v>
      </c>
      <c r="ER283" s="547">
        <f t="shared" ref="ER283:FC283" si="14219">EE283-EE284</f>
        <v>0</v>
      </c>
      <c r="ES283" s="547">
        <f t="shared" si="14219"/>
        <v>0</v>
      </c>
      <c r="ET283" s="547">
        <f t="shared" si="14219"/>
        <v>0</v>
      </c>
      <c r="EU283" s="547">
        <f t="shared" si="14219"/>
        <v>0</v>
      </c>
      <c r="EV283" s="547">
        <f t="shared" si="14219"/>
        <v>0</v>
      </c>
      <c r="EW283" s="547">
        <f t="shared" si="14219"/>
        <v>0</v>
      </c>
      <c r="EX283" s="547">
        <f t="shared" si="14219"/>
        <v>0</v>
      </c>
      <c r="EY283" s="547">
        <f t="shared" si="14219"/>
        <v>0</v>
      </c>
      <c r="EZ283" s="547">
        <f t="shared" si="14219"/>
        <v>0</v>
      </c>
      <c r="FA283" s="547">
        <f t="shared" si="14219"/>
        <v>0</v>
      </c>
      <c r="FB283" s="547">
        <f t="shared" si="14219"/>
        <v>0</v>
      </c>
      <c r="FC283" s="547">
        <f t="shared" si="14219"/>
        <v>0</v>
      </c>
      <c r="FD283" s="547">
        <f t="shared" ref="FD283" si="14220">SUM(ER283:FC284)</f>
        <v>0</v>
      </c>
      <c r="FE283" s="333"/>
      <c r="FG283" s="32">
        <f>IF(AND($M283&lt;&gt;$FF$7),1,0)</f>
        <v>0</v>
      </c>
      <c r="FH283" s="32">
        <f>IF(AND($Q283&lt;&gt;$FF$7),1,0)</f>
        <v>0</v>
      </c>
      <c r="FI283" s="32">
        <f>IF(AND($U283&lt;&gt;$FF$7),1,0)</f>
        <v>0</v>
      </c>
      <c r="FJ283" s="32">
        <f>IF(AND($Y283&lt;&gt;$FF$7),1,0)</f>
        <v>0</v>
      </c>
      <c r="FK283" s="32">
        <f>IF(AND($AG283&lt;&gt;$FF$7),1,0)</f>
        <v>0</v>
      </c>
      <c r="FL283" s="32">
        <f>IF(AND($AK283&lt;&gt;$FF$7),1,0)</f>
        <v>0</v>
      </c>
      <c r="FM283" s="32">
        <f>IF(AND($AS283&lt;&gt;$FF$7),1,0)</f>
        <v>0</v>
      </c>
      <c r="FN283" s="32">
        <f>IF(AND($AW283&lt;&gt;$FF$7),1,0)</f>
        <v>0</v>
      </c>
      <c r="FO283" s="32">
        <f>IF(AND($BE283&lt;&gt;$FF$7),1,0)</f>
        <v>0</v>
      </c>
      <c r="FP283" s="32">
        <f>IF(AND($BI283&lt;&gt;$FF$7),1,0)</f>
        <v>0</v>
      </c>
      <c r="FQ283" s="32">
        <f>IF(AND($BQ283&lt;&gt;$FF$7),1,0)</f>
        <v>0</v>
      </c>
      <c r="FR283" s="32">
        <f>IF(AND($BU283&lt;&gt;$FF$7),1,0)</f>
        <v>0</v>
      </c>
      <c r="FU283" s="294">
        <f t="shared" ref="FU283" si="14221">IF($K283&lt;&gt;"NG",$GG283,0)</f>
        <v>0</v>
      </c>
      <c r="FV283" s="294">
        <f t="shared" ref="FV283" si="14222">IF($O283&lt;&gt;"NG",$GG283,0)</f>
        <v>0</v>
      </c>
      <c r="FW283" s="294">
        <f t="shared" ref="FW283" si="14223">IF($S283&lt;&gt;"NG",$GG283,0)</f>
        <v>0</v>
      </c>
      <c r="FX283" s="294">
        <f t="shared" ref="FX283" si="14224">IF($W283&lt;&gt;"NG",$GG283,0)</f>
        <v>0</v>
      </c>
      <c r="FY283" s="294">
        <f t="shared" ref="FY283" si="14225">IF($AE283&lt;&gt;"NG",$GG283,0)</f>
        <v>0</v>
      </c>
      <c r="FZ283" s="294">
        <f t="shared" ref="FZ283" si="14226">IF($AI283&lt;&gt;"NG",$GG283,0)</f>
        <v>0</v>
      </c>
      <c r="GA283" s="294">
        <f t="shared" ref="GA283" si="14227">IF($AQ283&lt;&gt;"NG",$GG283,0)</f>
        <v>0</v>
      </c>
      <c r="GB283" s="294">
        <f t="shared" ref="GB283" si="14228">IF($AU283&lt;&gt;"NG",$GG283,0)</f>
        <v>0</v>
      </c>
      <c r="GC283" s="294">
        <f t="shared" ref="GC283" si="14229">IF($BC283&lt;&gt;"NG",$GG283,0)</f>
        <v>0</v>
      </c>
      <c r="GD283" s="294">
        <f t="shared" ref="GD283" si="14230">IF($BG283&lt;&gt;"NG",$GG283,0)</f>
        <v>0</v>
      </c>
      <c r="GE283" s="294">
        <f t="shared" ref="GE283" si="14231">IF($BO283&lt;&gt;"NG",$GG283,0)</f>
        <v>0</v>
      </c>
      <c r="GF283" s="294">
        <f t="shared" ref="GF283" si="14232">IF($BS283&lt;&gt;"NG",$GG283,0)</f>
        <v>0</v>
      </c>
      <c r="GG283" s="294" t="e">
        <f>VLOOKUP($D283,リスト!$D:$S,15,FALSE)</f>
        <v>#N/A</v>
      </c>
      <c r="GH283" s="2" t="e">
        <f>INDEX(リスト!$V:$V,MATCH(中日程計画表!$D283,リスト!$D:$D,0))</f>
        <v>#N/A</v>
      </c>
      <c r="GI283" s="2" t="e">
        <f>INDEX(リスト!$A:$A,MATCH(中日程計画表!$D283,リスト!$D:$D,0))</f>
        <v>#N/A</v>
      </c>
      <c r="GJ283" s="2" t="e">
        <f>INDEX(リスト!$U:$U,MATCH(中日程計画表!$D283,リスト!$D:$D,0))</f>
        <v>#N/A</v>
      </c>
      <c r="GK283" s="5" t="e">
        <f>INDEX(リスト!$W:$W,MATCH(中日程計画表!$D283,リスト!$D:$D,0))</f>
        <v>#N/A</v>
      </c>
      <c r="GL283" s="2" t="s">
        <v>200</v>
      </c>
      <c r="GM283" s="296">
        <f>D283</f>
        <v>0</v>
      </c>
      <c r="GN283" s="296">
        <f>E283</f>
        <v>0</v>
      </c>
      <c r="GU283" s="460" t="str">
        <f t="shared" ref="GU283" si="14233">AE283</f>
        <v>NG</v>
      </c>
      <c r="GV283" s="460">
        <f t="shared" ref="GV283" si="14234">EI283</f>
        <v>0</v>
      </c>
      <c r="GW283" s="460">
        <f t="shared" ref="GW283" si="14235">EI284</f>
        <v>0</v>
      </c>
      <c r="GX283" s="462">
        <f t="shared" ref="GX283" si="14236">EV283</f>
        <v>0</v>
      </c>
      <c r="GY283" s="460" t="str">
        <f t="shared" ref="GY283" si="14237">AI283</f>
        <v>NG</v>
      </c>
      <c r="GZ283" s="460">
        <f t="shared" ref="GZ283" si="14238">EJ283</f>
        <v>0</v>
      </c>
      <c r="HA283" s="460">
        <f t="shared" ref="HA283" si="14239">EJ284</f>
        <v>0</v>
      </c>
      <c r="HB283" s="462">
        <f t="shared" ref="HB283" si="14240">EW283</f>
        <v>0</v>
      </c>
      <c r="HC283" s="460" t="str">
        <f t="shared" ref="HC283" si="14241">AQ283</f>
        <v>NG</v>
      </c>
      <c r="HD283" s="460">
        <f t="shared" ref="HD283" si="14242">EK283</f>
        <v>0</v>
      </c>
      <c r="HE283" s="460">
        <f t="shared" ref="HE283" si="14243">EK284</f>
        <v>0</v>
      </c>
      <c r="HF283" s="462">
        <f t="shared" ref="HF283" si="14244">EX283</f>
        <v>0</v>
      </c>
      <c r="HG283" s="460" t="str">
        <f t="shared" ref="HG283" si="14245">AU283</f>
        <v>NG</v>
      </c>
      <c r="HH283" s="460">
        <f t="shared" ref="HH283" si="14246">EL283</f>
        <v>0</v>
      </c>
      <c r="HI283" s="460">
        <f t="shared" ref="HI283" si="14247">EL284</f>
        <v>0</v>
      </c>
      <c r="HJ283" s="462">
        <f t="shared" ref="HJ283" si="14248">EY283</f>
        <v>0</v>
      </c>
      <c r="HK283" s="460" t="str">
        <f t="shared" ref="HK283" si="14249">BC283</f>
        <v>NG</v>
      </c>
      <c r="HL283" s="460">
        <f t="shared" ref="HL283" si="14250">EM283</f>
        <v>0</v>
      </c>
      <c r="HM283" s="460">
        <f t="shared" ref="HM283" si="14251">EM284</f>
        <v>0</v>
      </c>
      <c r="HN283" s="462">
        <f t="shared" ref="HN283" si="14252">EZ283</f>
        <v>0</v>
      </c>
      <c r="HO283" s="460" t="str">
        <f t="shared" ref="HO283" si="14253">BG283</f>
        <v>NG</v>
      </c>
      <c r="HP283" s="460">
        <f t="shared" ref="HP283" si="14254">EN283</f>
        <v>0</v>
      </c>
      <c r="HQ283" s="460">
        <f t="shared" ref="HQ283" si="14255">EN284</f>
        <v>0</v>
      </c>
      <c r="HR283" s="462">
        <f t="shared" ref="HR283" si="14256">FA283</f>
        <v>0</v>
      </c>
      <c r="HS283" s="332"/>
    </row>
    <row r="284" spans="1:227" ht="12" customHeight="1">
      <c r="A284" s="489"/>
      <c r="B284" s="487"/>
      <c r="C284" s="475"/>
      <c r="D284" s="485"/>
      <c r="E284" s="483"/>
      <c r="F284" s="317"/>
      <c r="G284" s="317"/>
      <c r="H284" s="317"/>
      <c r="I284" s="317"/>
      <c r="J284" s="316"/>
      <c r="K284" s="481"/>
      <c r="L284" s="77"/>
      <c r="M284" s="77"/>
      <c r="N284" s="471"/>
      <c r="O284" s="475"/>
      <c r="P284" s="77"/>
      <c r="Q284" s="77"/>
      <c r="R284" s="471"/>
      <c r="S284" s="475"/>
      <c r="T284" s="77"/>
      <c r="U284" s="77"/>
      <c r="V284" s="471"/>
      <c r="W284" s="473"/>
      <c r="X284" s="77"/>
      <c r="Y284" s="77"/>
      <c r="Z284" s="471"/>
      <c r="AA284" s="477"/>
      <c r="AB284" s="80"/>
      <c r="AC284" s="80"/>
      <c r="AD284" s="471"/>
      <c r="AE284" s="473"/>
      <c r="AF284" s="77"/>
      <c r="AG284" s="77"/>
      <c r="AH284" s="471"/>
      <c r="AI284" s="473"/>
      <c r="AJ284" s="77"/>
      <c r="AK284" s="77"/>
      <c r="AL284" s="471"/>
      <c r="AM284" s="477"/>
      <c r="AN284" s="80"/>
      <c r="AO284" s="80"/>
      <c r="AP284" s="471"/>
      <c r="AQ284" s="473"/>
      <c r="AR284" s="77"/>
      <c r="AS284" s="77"/>
      <c r="AT284" s="471"/>
      <c r="AU284" s="473"/>
      <c r="AV284" s="77"/>
      <c r="AW284" s="77"/>
      <c r="AX284" s="471"/>
      <c r="AY284" s="477"/>
      <c r="AZ284" s="80"/>
      <c r="BA284" s="80"/>
      <c r="BB284" s="471"/>
      <c r="BC284" s="475"/>
      <c r="BD284" s="77"/>
      <c r="BE284" s="77"/>
      <c r="BF284" s="471"/>
      <c r="BG284" s="473"/>
      <c r="BH284" s="77"/>
      <c r="BI284" s="77"/>
      <c r="BJ284" s="471"/>
      <c r="BK284" s="477"/>
      <c r="BL284" s="80"/>
      <c r="BM284" s="80"/>
      <c r="BN284" s="471"/>
      <c r="BO284" s="475"/>
      <c r="BP284" s="77"/>
      <c r="BQ284" s="77"/>
      <c r="BR284" s="471"/>
      <c r="BS284" s="473"/>
      <c r="BT284" s="77"/>
      <c r="BU284" s="77"/>
      <c r="BV284" s="471"/>
      <c r="BW284" s="469"/>
      <c r="BX284" s="467"/>
      <c r="BY284" s="490"/>
      <c r="CA284" s="19">
        <f t="shared" ref="CA284" si="14257">IF(AND($N283=1,$M284&lt;&gt;$BZ$7),1,0)</f>
        <v>0</v>
      </c>
      <c r="CB284" s="19">
        <f t="shared" ref="CB284" si="14258">IF(AND($R283=1,$Q284&lt;&gt;$BZ$7),1,0)</f>
        <v>0</v>
      </c>
      <c r="CC284" s="19">
        <f t="shared" ref="CC284" si="14259">IF(AND($V283=1,$U284&lt;&gt;$BZ$7),1,0)</f>
        <v>0</v>
      </c>
      <c r="CD284" s="19">
        <f t="shared" ref="CD284" si="14260">IF(AND($Z283=1,$Y284&lt;&gt;$BZ$7),1,0)</f>
        <v>0</v>
      </c>
      <c r="CE284" s="19">
        <f t="shared" ref="CE284" si="14261">IF(AND($AH283=1,$AG284&lt;&gt;$BZ$7),1,0)</f>
        <v>0</v>
      </c>
      <c r="CF284" s="19">
        <f t="shared" ref="CF284" si="14262">IF(AND($AL283=1,$AK284&lt;&gt;$BZ$7),1,0)</f>
        <v>0</v>
      </c>
      <c r="CG284" s="19">
        <f t="shared" ref="CG284" si="14263">IF(AND($AT283=1,$AS284&lt;&gt;$BZ$7),1,0)</f>
        <v>0</v>
      </c>
      <c r="CH284" s="19">
        <f t="shared" ref="CH284" si="14264">IF(AND($AX283=1,$AW284&lt;&gt;$BZ$7),1,0)</f>
        <v>0</v>
      </c>
      <c r="CI284" s="19">
        <f t="shared" ref="CI284" si="14265">IF(AND($BF283=1,$BE284&lt;&gt;$BZ$7),1,0)</f>
        <v>0</v>
      </c>
      <c r="CJ284" s="19">
        <f t="shared" ref="CJ284" si="14266">IF(AND($BJ283=1,$BI284&lt;&gt;$BZ$7),1,0)</f>
        <v>0</v>
      </c>
      <c r="CK284" s="19">
        <f t="shared" ref="CK284" si="14267">IF(AND($BR283=1,$BQ284&lt;&gt;$BZ$7),1,0)</f>
        <v>0</v>
      </c>
      <c r="CL284" s="19">
        <f t="shared" ref="CL284" si="14268">IF(AND($BV283=1,$BU284&lt;&gt;$BZ$7),1,0)</f>
        <v>0</v>
      </c>
      <c r="CO284" s="19">
        <f>IF(AND($M284&lt;&gt;$CN$7,$M284&lt;=$CN$6),1,0)</f>
        <v>0</v>
      </c>
      <c r="CP284" s="19">
        <f>IF(AND($Q284&lt;&gt;$CN$7,$Q284&lt;=$CN$6),1,0)</f>
        <v>0</v>
      </c>
      <c r="CQ284" s="19">
        <f>IF(AND($U284&lt;&gt;$CN$7,$U284&lt;=$CN$6),1,0)</f>
        <v>0</v>
      </c>
      <c r="CR284" s="19">
        <f>IF(AND($Y284&lt;&gt;$CN$7,$Y284&lt;=$CN$6),1,0)</f>
        <v>0</v>
      </c>
      <c r="CS284" s="19">
        <f>IF(AND($AG284&lt;&gt;$CN$7,$AG284&lt;=$CN$6),1,0)</f>
        <v>0</v>
      </c>
      <c r="CT284" s="19">
        <f>IF(AND($AK284&lt;&gt;$CN$7,$AK284&lt;=$CN$6),1,0)</f>
        <v>0</v>
      </c>
      <c r="CU284" s="19">
        <f>IF(AND($AS284&lt;&gt;$CN$7,$AS284&lt;=$CN$6),1,0)</f>
        <v>0</v>
      </c>
      <c r="CV284" s="19">
        <f>IF(AND($AW284&lt;&gt;$CN$7,$AW284&lt;=$CN$6),1,0)</f>
        <v>0</v>
      </c>
      <c r="CW284" s="19">
        <f>IF(AND($BE284&lt;&gt;$CN$7,$BE284&lt;=$CN$6),1,0)</f>
        <v>0</v>
      </c>
      <c r="CX284" s="19">
        <f>IF(AND($BI284&lt;&gt;$CN$7,$BI284&lt;=$CN$6),1,0)</f>
        <v>0</v>
      </c>
      <c r="CY284" s="19">
        <f>IF(AND($BQ284&lt;&gt;$CN$7,$BQ284&lt;=$CN$6),1,0)</f>
        <v>0</v>
      </c>
      <c r="CZ284" s="19">
        <f>IF(AND($BU284&lt;&gt;$CN$7,$BU284&lt;=$CN$6),1,0)</f>
        <v>0</v>
      </c>
      <c r="DC284" s="19">
        <f>IF($N283=1,1,0)</f>
        <v>0</v>
      </c>
      <c r="DD284" s="19">
        <f>IF($R283=1,1,0)</f>
        <v>0</v>
      </c>
      <c r="DE284" s="19">
        <f>IF($V283=1,1,0)</f>
        <v>0</v>
      </c>
      <c r="DF284" s="19">
        <f>IF($Z283=1,1,0)</f>
        <v>0</v>
      </c>
      <c r="DG284" s="19">
        <f>IF($AH283=1,1,0)</f>
        <v>0</v>
      </c>
      <c r="DH284" s="19">
        <f>IF($AL283=1,1,0)</f>
        <v>0</v>
      </c>
      <c r="DI284" s="19">
        <f>IF($AT283=1,1,0)</f>
        <v>0</v>
      </c>
      <c r="DJ284" s="19">
        <f>IF($AX283=1,1,0)</f>
        <v>0</v>
      </c>
      <c r="DK284" s="19">
        <f>IF($BF283=1,1,0)</f>
        <v>0</v>
      </c>
      <c r="DL284" s="19">
        <f>IF($BJ283=1,1,0)</f>
        <v>0</v>
      </c>
      <c r="DM284" s="19">
        <f>IF($BR283=1,1,0)</f>
        <v>0</v>
      </c>
      <c r="DN284" s="19">
        <f>IF($BV283=1,1,0)</f>
        <v>0</v>
      </c>
      <c r="DQ284" s="19">
        <f t="shared" ref="DQ284" si="14269">IF($N283=1,1,0)</f>
        <v>0</v>
      </c>
      <c r="DR284" s="19">
        <f t="shared" ref="DR284" si="14270">IF($R283=1,1,0)</f>
        <v>0</v>
      </c>
      <c r="DS284" s="19">
        <f t="shared" ref="DS284" si="14271">IF($V283=1,1,0)</f>
        <v>0</v>
      </c>
      <c r="DT284" s="19">
        <f t="shared" ref="DT284" si="14272">IF($Z283=1,1,0)</f>
        <v>0</v>
      </c>
      <c r="DU284" s="19">
        <f t="shared" ref="DU284" si="14273">IF($AH283=1,1,0)</f>
        <v>0</v>
      </c>
      <c r="DV284" s="19">
        <f t="shared" ref="DV284" si="14274">IF($AL283=1,1,0)</f>
        <v>0</v>
      </c>
      <c r="DW284" s="19">
        <f t="shared" ref="DW284" si="14275">IF($AT283=1,1,0)</f>
        <v>0</v>
      </c>
      <c r="DX284" s="19">
        <f t="shared" ref="DX284" si="14276">IF($AX283=1,1,0)</f>
        <v>0</v>
      </c>
      <c r="DY284" s="19">
        <f t="shared" ref="DY284" si="14277">IF($BF283=1,1,0)</f>
        <v>0</v>
      </c>
      <c r="DZ284" s="19">
        <f t="shared" ref="DZ284" si="14278">IF($BJ283=1,1,0)</f>
        <v>0</v>
      </c>
      <c r="EA284" s="19">
        <f t="shared" ref="EA284" si="14279">IF($BR283=1,1,0)</f>
        <v>0</v>
      </c>
      <c r="EB284" s="19">
        <f t="shared" ref="EB284" si="14280">IF($BV283=1,1,0)</f>
        <v>0</v>
      </c>
      <c r="EE284" s="329">
        <f>N283*$FU284*週間進捗報告書!$G$9</f>
        <v>0</v>
      </c>
      <c r="EF284" s="329">
        <f>R283*$FV284*週間進捗報告書!$G$10</f>
        <v>0</v>
      </c>
      <c r="EG284" s="329">
        <f>V283*$FW284*週間進捗報告書!$G$11</f>
        <v>0</v>
      </c>
      <c r="EH284" s="329">
        <f>Z283*$FX284*週間進捗報告書!$G$12</f>
        <v>0</v>
      </c>
      <c r="EI284" s="329">
        <f>AH283*$FY284*週間進捗報告書!$G$13</f>
        <v>0</v>
      </c>
      <c r="EJ284" s="329">
        <f>AL283*$FZ284*週間進捗報告書!$G$14</f>
        <v>0</v>
      </c>
      <c r="EK284" s="329">
        <f>AT283*$GA284*週間進捗報告書!$G$15</f>
        <v>0</v>
      </c>
      <c r="EL284" s="329">
        <f>AX283*$GB284*週間進捗報告書!$G$16</f>
        <v>0</v>
      </c>
      <c r="EM284" s="329">
        <f>BF283*$GC284*週間進捗報告書!$G$17</f>
        <v>0</v>
      </c>
      <c r="EN284" s="329">
        <f>BJ283*$GD284*週間進捗報告書!$G$18</f>
        <v>0</v>
      </c>
      <c r="EO284" s="329">
        <f>BR283*$GE284*週間進捗報告書!$G$19</f>
        <v>0</v>
      </c>
      <c r="EP284" s="329">
        <f>BV283*$GF284*週間進捗報告書!$G$20</f>
        <v>0</v>
      </c>
      <c r="ER284" s="547"/>
      <c r="ES284" s="547"/>
      <c r="ET284" s="547"/>
      <c r="EU284" s="547"/>
      <c r="EV284" s="547"/>
      <c r="EW284" s="547"/>
      <c r="EX284" s="547"/>
      <c r="EY284" s="547"/>
      <c r="EZ284" s="547"/>
      <c r="FA284" s="547"/>
      <c r="FB284" s="547"/>
      <c r="FC284" s="547"/>
      <c r="FD284" s="547"/>
      <c r="FE284" s="332"/>
      <c r="FG284" s="19"/>
      <c r="FH284" s="19"/>
      <c r="FI284" s="19"/>
      <c r="FJ284" s="19"/>
      <c r="FK284" s="19"/>
      <c r="FL284" s="19"/>
      <c r="FM284" s="19"/>
      <c r="FN284" s="19"/>
      <c r="FO284" s="19"/>
      <c r="FP284" s="19"/>
      <c r="FQ284" s="19"/>
      <c r="FR284" s="19"/>
      <c r="FU284" s="295">
        <f t="shared" ref="FU284" si="14281">FU283</f>
        <v>0</v>
      </c>
      <c r="FV284" s="295">
        <f t="shared" ref="FV284" si="14282">FV283</f>
        <v>0</v>
      </c>
      <c r="FW284" s="295">
        <f t="shared" ref="FW284" si="14283">FW283</f>
        <v>0</v>
      </c>
      <c r="FX284" s="295">
        <f t="shared" ref="FX284" si="14284">FX283</f>
        <v>0</v>
      </c>
      <c r="FY284" s="295">
        <f t="shared" ref="FY284" si="14285">FY283</f>
        <v>0</v>
      </c>
      <c r="FZ284" s="295">
        <f t="shared" ref="FZ284" si="14286">FZ283</f>
        <v>0</v>
      </c>
      <c r="GA284" s="295">
        <f t="shared" ref="GA284" si="14287">GA283</f>
        <v>0</v>
      </c>
      <c r="GB284" s="295">
        <f t="shared" ref="GB284" si="14288">GB283</f>
        <v>0</v>
      </c>
      <c r="GC284" s="295">
        <f t="shared" ref="GC284" si="14289">GC283</f>
        <v>0</v>
      </c>
      <c r="GD284" s="295">
        <f t="shared" ref="GD284" si="14290">GD283</f>
        <v>0</v>
      </c>
      <c r="GE284" s="295">
        <f t="shared" ref="GE284" si="14291">GE283</f>
        <v>0</v>
      </c>
      <c r="GF284" s="295">
        <f t="shared" ref="GF284" si="14292">GF283</f>
        <v>0</v>
      </c>
      <c r="GG284" s="295" t="e">
        <f t="shared" ref="GG284" si="14293">GG283</f>
        <v>#N/A</v>
      </c>
      <c r="GH284" s="2" t="e">
        <f>INDEX(リスト!$V:$V,MATCH(中日程計画表!$D283,リスト!$D:$D,0))</f>
        <v>#N/A</v>
      </c>
      <c r="GI284" s="2" t="e">
        <f>INDEX(リスト!$A:$A,MATCH(中日程計画表!$D283,リスト!$D:$D,0))</f>
        <v>#N/A</v>
      </c>
      <c r="GJ284" s="2" t="e">
        <f>INDEX(リスト!$U:$U,MATCH(中日程計画表!$D283,リスト!$D:$D,0))</f>
        <v>#N/A</v>
      </c>
      <c r="GK284" s="5" t="e">
        <f>INDEX(リスト!$W:$W,MATCH(中日程計画表!$D283,リスト!$D:$D,0))</f>
        <v>#N/A</v>
      </c>
      <c r="GL284" s="2" t="s">
        <v>201</v>
      </c>
      <c r="GM284" s="296">
        <f t="shared" ref="GM284" si="14294">GM283</f>
        <v>0</v>
      </c>
      <c r="GN284" s="296">
        <f t="shared" ref="GN284" si="14295">GN283</f>
        <v>0</v>
      </c>
      <c r="GU284" s="461"/>
      <c r="GV284" s="460"/>
      <c r="GW284" s="460"/>
      <c r="GX284" s="461"/>
      <c r="GY284" s="461"/>
      <c r="GZ284" s="460"/>
      <c r="HA284" s="460"/>
      <c r="HB284" s="461"/>
      <c r="HC284" s="461"/>
      <c r="HD284" s="460"/>
      <c r="HE284" s="460"/>
      <c r="HF284" s="461"/>
      <c r="HG284" s="461"/>
      <c r="HH284" s="460"/>
      <c r="HI284" s="460"/>
      <c r="HJ284" s="461"/>
      <c r="HK284" s="461"/>
      <c r="HL284" s="460"/>
      <c r="HM284" s="460"/>
      <c r="HN284" s="461"/>
      <c r="HO284" s="461"/>
      <c r="HP284" s="460"/>
      <c r="HQ284" s="460"/>
      <c r="HR284" s="461"/>
      <c r="HS284" s="4"/>
    </row>
    <row r="285" spans="1:227" ht="12" customHeight="1">
      <c r="A285" s="488" t="str">
        <f t="shared" ref="A285" ca="1" si="14296">INDIRECT("リスト!A"&amp;B285+6)</f>
        <v/>
      </c>
      <c r="B285" s="486">
        <f t="shared" ref="B285" si="14297">ROUNDDOWN((ROW()-6)/2,0)+1</f>
        <v>140</v>
      </c>
      <c r="C285" s="474" t="str">
        <f>機能グループ名</f>
        <v/>
      </c>
      <c r="D285" s="484">
        <f>機能ID</f>
        <v>0</v>
      </c>
      <c r="E285" s="482">
        <f>機能名</f>
        <v>0</v>
      </c>
      <c r="F285" s="315"/>
      <c r="G285" s="315"/>
      <c r="H285" s="315"/>
      <c r="I285" s="315"/>
      <c r="J285" s="316"/>
      <c r="K285" s="480" t="str">
        <f>担当者_SR</f>
        <v>NG</v>
      </c>
      <c r="L285" s="76"/>
      <c r="M285" s="76"/>
      <c r="N285" s="470"/>
      <c r="O285" s="474" t="str">
        <f>担当者_SRR</f>
        <v>NG</v>
      </c>
      <c r="P285" s="76"/>
      <c r="Q285" s="76"/>
      <c r="R285" s="470"/>
      <c r="S285" s="474" t="str">
        <f>担当者_DS</f>
        <v>NG</v>
      </c>
      <c r="T285" s="76"/>
      <c r="U285" s="76"/>
      <c r="V285" s="470"/>
      <c r="W285" s="472" t="str">
        <f>担当者_DSR</f>
        <v>NG</v>
      </c>
      <c r="X285" s="76"/>
      <c r="Y285" s="76"/>
      <c r="Z285" s="470"/>
      <c r="AA285" s="476"/>
      <c r="AB285" s="79"/>
      <c r="AC285" s="79"/>
      <c r="AD285" s="470">
        <f>IF(AC286 &lt;&gt; "",1,0)</f>
        <v>0</v>
      </c>
      <c r="AE285" s="472" t="str">
        <f>担当者_CD</f>
        <v>NG</v>
      </c>
      <c r="AF285" s="76"/>
      <c r="AG285" s="76"/>
      <c r="AH285" s="470"/>
      <c r="AI285" s="472" t="str">
        <f>担当者_DD</f>
        <v>NG</v>
      </c>
      <c r="AJ285" s="76"/>
      <c r="AK285" s="76"/>
      <c r="AL285" s="470"/>
      <c r="AM285" s="476"/>
      <c r="AN285" s="79"/>
      <c r="AO285" s="79"/>
      <c r="AP285" s="470">
        <f>IF(AO286 &lt;&gt; "",1,0)</f>
        <v>0</v>
      </c>
      <c r="AQ285" s="472" t="str">
        <f>担当者_MCL</f>
        <v>NG</v>
      </c>
      <c r="AR285" s="76"/>
      <c r="AS285" s="76"/>
      <c r="AT285" s="470"/>
      <c r="AU285" s="472" t="str">
        <f>担当者_MCLR</f>
        <v>NG</v>
      </c>
      <c r="AV285" s="76"/>
      <c r="AW285" s="76"/>
      <c r="AX285" s="470"/>
      <c r="AY285" s="476"/>
      <c r="AZ285" s="79"/>
      <c r="BA285" s="79"/>
      <c r="BB285" s="470">
        <f>IF(BA286 &lt;&gt; "",1,0)</f>
        <v>0</v>
      </c>
      <c r="BC285" s="474" t="str">
        <f>担当者_MT</f>
        <v>NG</v>
      </c>
      <c r="BD285" s="76"/>
      <c r="BE285" s="76"/>
      <c r="BF285" s="470"/>
      <c r="BG285" s="472" t="str">
        <f>担当者_M検</f>
        <v>NG</v>
      </c>
      <c r="BH285" s="76"/>
      <c r="BI285" s="76"/>
      <c r="BJ285" s="470"/>
      <c r="BK285" s="476"/>
      <c r="BL285" s="79"/>
      <c r="BM285" s="79"/>
      <c r="BN285" s="470">
        <v>0</v>
      </c>
      <c r="BO285" s="474" t="str">
        <f>担当者_モテ</f>
        <v>NG</v>
      </c>
      <c r="BP285" s="76"/>
      <c r="BQ285" s="76"/>
      <c r="BR285" s="470"/>
      <c r="BS285" s="472" t="str">
        <f>担当者_モテR</f>
        <v>NG</v>
      </c>
      <c r="BT285" s="76"/>
      <c r="BU285" s="76"/>
      <c r="BV285" s="470"/>
      <c r="BW285" s="468">
        <f t="shared" ref="BW285" si="14298">IFERROR(SUM(IF(K285&lt;&gt;"NG",N285*K$1,0),IF(O285&lt;&gt;"NG",R285*O$1,0),IF(S285&lt;&gt;"NG",V285*S$1,0),IF(W285&lt;&gt;"NG",Z285*W$1,0),IF(AA285&lt;&gt;"NG",AD285*AA$1,0),IF(AE285&lt;&gt;"NG",AH285*AE$1,0),IF(AI285&lt;&gt;"NG",AL285*AI$1,0),IF(AM285&lt;&gt;"NG",AP285*AM$1,0),IF(AQ285&lt;&gt;"NG",AT285*AQ$1,0),IF(AU285&lt;&gt;"NG",AX285*AU$1,0),IF(AY285&lt;&gt;"NG",BB285*AY$1,0),IF(BC285&lt;&gt;"NG",BF285*BC$1,0),IF(BG285&lt;&gt;"NG",BJ285*BG$1,0),IF(BK285&lt;&gt;"NG",BN285*BK$1,0),IF(BO285&lt;&gt;"NG",BR285*BO$1,0),IF(BS285&lt;&gt;"NG",BV285*BS$1,0))/SUM(IF(K285&lt;&gt;"NG",K$1,0),IF(O285&lt;&gt;"NG",O$1,0),IF(S285&lt;&gt;"NG",S$1,0),IF(W285&lt;&gt;"NG",W$1,0),IF(AA285&lt;&gt;"NG",AA$1,0),IF(AE285&lt;&gt;"NG",AE$1,0),IF(AI285&lt;&gt;"NG",AI$1,0),IF(AM285&lt;&gt;"NG",AM$1,0),IF(AQ285&lt;&gt;"NG",AQ$1,0),IF(AU285&lt;&gt;"NG",AU$1,0),IF(AY285&lt;&gt;"NG",AY$1,0),IF(BC285&lt;&gt;"NG",BC$1,0),IF(BG285&lt;&gt;"NG",BG$1,0),IF(BK285&lt;&gt;"NG",BK$1,0),IF(BO285&lt;&gt;"NG",BO$1,0),IF(BS285&lt;&gt;"NG",BS$1,0)),0)</f>
        <v>0</v>
      </c>
      <c r="BX285" s="466"/>
      <c r="BY285" s="490"/>
      <c r="BZ285" s="5"/>
      <c r="CA285" s="32">
        <f t="shared" ref="CA285" si="14299">IF(AND($M285&lt;&gt;$BZ$5,$M285&lt;=$BZ$6,$M285&lt;&gt;$BZ$7),1,0)</f>
        <v>0</v>
      </c>
      <c r="CB285" s="32">
        <f t="shared" ref="CB285" si="14300">IF(AND($Q285&lt;&gt;$BZ$5,$Q285&lt;=$BZ$6,$Q285&lt;&gt;$BZ$7),1,0)</f>
        <v>0</v>
      </c>
      <c r="CC285" s="32">
        <f t="shared" ref="CC285" si="14301">IF(AND($U285&lt;&gt;$BZ$5,$U285&lt;=$BZ$6,$U285&lt;&gt;$BZ$7),1,0)</f>
        <v>0</v>
      </c>
      <c r="CD285" s="32">
        <f t="shared" ref="CD285" si="14302">IF(AND($Y285&lt;&gt;$BZ$5,$Y285&lt;=$BZ$6,$Y285&lt;&gt;$BZ$7),1,0)</f>
        <v>0</v>
      </c>
      <c r="CE285" s="32">
        <f t="shared" ref="CE285" si="14303">IF(AND($AG285&lt;&gt;$BZ$5,$AG285&lt;=$BZ$6,$AG285&lt;&gt;$BZ$7),1,0)</f>
        <v>0</v>
      </c>
      <c r="CF285" s="32">
        <f t="shared" ref="CF285" si="14304">IF(AND($AK285&lt;&gt;$BZ$5,$AK285&lt;=$BZ$6,$AK285&lt;&gt;$BZ$7),1,0)</f>
        <v>0</v>
      </c>
      <c r="CG285" s="32">
        <f t="shared" ref="CG285" si="14305">IF(AND($AS285&lt;&gt;$BZ$5,$AS285&lt;=$BZ$6,$AS285&lt;&gt;$BZ$7),1,0)</f>
        <v>0</v>
      </c>
      <c r="CH285" s="32">
        <f t="shared" ref="CH285" si="14306">IF(AND($AW285&lt;&gt;$BZ$5,$AW285&lt;=$BZ$6,$AW285&lt;&gt;$BZ$7),1,0)</f>
        <v>0</v>
      </c>
      <c r="CI285" s="32">
        <f t="shared" ref="CI285" si="14307">IF(AND($BE285&lt;&gt;$BZ$5,$BE285&lt;=$BZ$6,$BE285&lt;&gt;$BZ$7),1,0)</f>
        <v>0</v>
      </c>
      <c r="CJ285" s="32">
        <f t="shared" ref="CJ285" si="14308">IF(AND($BI285&lt;&gt;$BZ$5,$BI285&lt;=$BZ$6,$BI285&lt;&gt;$BZ$7),1,0)</f>
        <v>0</v>
      </c>
      <c r="CK285" s="32">
        <f t="shared" ref="CK285" si="14309">IF(AND($BQ285&lt;&gt;$BZ$5,$BQ285&lt;=$BZ$6,$BQ285&lt;&gt;$BZ$7),1,0)</f>
        <v>0</v>
      </c>
      <c r="CL285" s="32">
        <f t="shared" ref="CL285" si="14310">IF(AND($BU285&lt;&gt;$BZ$5,$BU285&lt;=$BZ$6,$BU285&lt;&gt;$BZ$7),1,0)</f>
        <v>0</v>
      </c>
      <c r="CO285" s="32">
        <f>IF(AND($M285&lt;&gt;$CN$5,$M285&lt;=$CN$6,$M285&lt;&gt;$CN$7),1,0)</f>
        <v>0</v>
      </c>
      <c r="CP285" s="32">
        <f>IF(AND($Q285&lt;&gt;$CN$5,$Q285&lt;=$CN$6,$Q285&lt;&gt;$CN$7),1,0)</f>
        <v>0</v>
      </c>
      <c r="CQ285" s="32">
        <f>IF(AND($U285&lt;&gt;$CN$5,$U285&lt;=$CN$6,$U285&lt;&gt;$CN$7),1,0)</f>
        <v>0</v>
      </c>
      <c r="CR285" s="32">
        <f>IF(AND($Y285&lt;&gt;$CN$5,$Y285&lt;=$CN$6,$Y285&lt;&gt;$CN$7),1,0)</f>
        <v>0</v>
      </c>
      <c r="CS285" s="32">
        <f>IF(AND($AG285&lt;&gt;$CN$5,$AG285&lt;=$CN$6,$AG285&lt;&gt;$CN$7),1,0)</f>
        <v>0</v>
      </c>
      <c r="CT285" s="32">
        <f>IF(AND($AK285&lt;&gt;$CN$5,$AK285&lt;=$CN$6,$AK285&lt;&gt;$CN$7),1,0)</f>
        <v>0</v>
      </c>
      <c r="CU285" s="32">
        <f>IF(AND($AS285&lt;&gt;$CN$5,$AS285&lt;=$CN$6,$AS285&lt;&gt;$CN$7),1,0)</f>
        <v>0</v>
      </c>
      <c r="CV285" s="32">
        <f>IF(AND($AW285&lt;&gt;$CN$5,$AW285&lt;=$CN$6,$AW285&lt;&gt;$CN$7),1,0)</f>
        <v>0</v>
      </c>
      <c r="CW285" s="32">
        <f>IF(AND($BE285&lt;&gt;$CN$5,$BE285&lt;=$CN$6,$BE285&lt;&gt;$CN$7),1,0)</f>
        <v>0</v>
      </c>
      <c r="CX285" s="32">
        <f>IF(AND($BI285&lt;&gt;$CN$5,$BI285&lt;=$CN$6,$BI285&lt;&gt;$CN$7),1,0)</f>
        <v>0</v>
      </c>
      <c r="CY285" s="32">
        <f>IF(AND($BQ285&lt;&gt;$CN$5,$BQ285&lt;=$CN$6,$BQ285&lt;&gt;$CN$7),1,0)</f>
        <v>0</v>
      </c>
      <c r="CZ285" s="32">
        <f>IF(AND($BU285&lt;&gt;$CN$5,$BU285&lt;=$CN$6,$BU285&lt;&gt;$CN$7),1,0)</f>
        <v>0</v>
      </c>
      <c r="DC285" s="32">
        <f>IF(AND($M285&lt;&gt;$DB$5,$M285&lt;=$DB$6,$M285&lt;&gt;$CN$7),1,0)</f>
        <v>0</v>
      </c>
      <c r="DD285" s="32">
        <f>IF(AND($Q285&lt;&gt;$DB$5,$Q285&lt;=$DB$6,$Q285&lt;&gt;$CN$7),1,0)</f>
        <v>0</v>
      </c>
      <c r="DE285" s="32">
        <f>IF(AND($U285&lt;&gt;$DB$5,$U285&lt;=$DB$6,$U285&lt;&gt;$CN$7),1,0)</f>
        <v>0</v>
      </c>
      <c r="DF285" s="32">
        <f>IF(AND($Y285&lt;&gt;$DB$5,$Y285&lt;=$DB$6,$Y285&lt;&gt;$CN$7),1,0)</f>
        <v>0</v>
      </c>
      <c r="DG285" s="32">
        <f>IF(AND($AG285&lt;&gt;$DB$5,$AG285&lt;=$DB$6,$AG285&lt;&gt;$CN$7),1,0)</f>
        <v>0</v>
      </c>
      <c r="DH285" s="32">
        <f>IF(AND($AK285&lt;&gt;$DB$5,$AK285&lt;=$DB$6,$AK285&lt;&gt;$CN$7),1,0)</f>
        <v>0</v>
      </c>
      <c r="DI285" s="32">
        <f>IF(AND($AS285&lt;&gt;$DB$5,$AS285&lt;=$DB$6,$AS285&lt;&gt;$CN$7),1,0)</f>
        <v>0</v>
      </c>
      <c r="DJ285" s="32">
        <f>IF(AND($AW285&lt;&gt;$DB$5,$AW285&lt;=$DB$6,$AW285&lt;&gt;$CN$7),1,0)</f>
        <v>0</v>
      </c>
      <c r="DK285" s="32">
        <f>IF(AND($BE285&lt;&gt;$DB$5,$BE285&lt;=$DB$6,$BE285&lt;&gt;$CN$7),1,0)</f>
        <v>0</v>
      </c>
      <c r="DL285" s="32">
        <f>IF(AND($BI285&lt;&gt;$DB$5,$BI285&lt;=$DB$6,$BI285&lt;&gt;$CN$7),1,0)</f>
        <v>0</v>
      </c>
      <c r="DM285" s="32">
        <f>IF(AND($BQ285&lt;&gt;$DB$5,$BQ285&lt;=$DB$6,$BQ285&lt;&gt;$CN$7),1,0)</f>
        <v>0</v>
      </c>
      <c r="DN285" s="32">
        <f>IF(AND($BU285&lt;&gt;$DB$5,$BU285&lt;=$DB$6,$BU285&lt;&gt;$CN$7),1,0)</f>
        <v>0</v>
      </c>
      <c r="DQ285" s="32">
        <f t="shared" ref="DQ285" si="14311">IF(AND($M285&lt;&gt;$DP$5,$M285&lt;=$DP$6,$M285&lt;&gt;$CN$7),1,0)</f>
        <v>0</v>
      </c>
      <c r="DR285" s="32">
        <f t="shared" ref="DR285" si="14312">IF(AND($Q285&lt;&gt;$DP$5,$Q285&lt;=$DP$6,$Q285&lt;&gt;$CN$7),1,0)</f>
        <v>0</v>
      </c>
      <c r="DS285" s="32">
        <f t="shared" ref="DS285" si="14313">IF(AND($U285&lt;&gt;$DP$5,$U285&lt;=$DP$6,$U285&lt;&gt;$CN$7),1,0)</f>
        <v>0</v>
      </c>
      <c r="DT285" s="32">
        <f t="shared" ref="DT285" si="14314">IF(AND($Y285&lt;&gt;$DP$5,$Y285&lt;=$DP$6,$Y285&lt;&gt;$CN$7),1,0)</f>
        <v>0</v>
      </c>
      <c r="DU285" s="32">
        <f t="shared" ref="DU285" si="14315">IF(AND($AG285&lt;&gt;$DP$5,$AG285&lt;=$DP$6,$AG285&lt;&gt;$CN$7),1,0)</f>
        <v>0</v>
      </c>
      <c r="DV285" s="32">
        <f t="shared" ref="DV285" si="14316">IF(AND($AK285&lt;&gt;$DP$5,$AK285&lt;=$DP$6,$AK285&lt;&gt;$CN$7),1,0)</f>
        <v>0</v>
      </c>
      <c r="DW285" s="32">
        <f t="shared" ref="DW285" si="14317">IF(AND($AS285&lt;&gt;$DP$5,$AS285&lt;=$DP$6,$AS285&lt;&gt;$CN$7),1,0)</f>
        <v>0</v>
      </c>
      <c r="DX285" s="32">
        <f t="shared" ref="DX285" si="14318">IF(AND($AW285&lt;&gt;$DP$5,$AW285&lt;=$DP$6,$AW285&lt;&gt;$CN$7),1,0)</f>
        <v>0</v>
      </c>
      <c r="DY285" s="32">
        <f t="shared" ref="DY285" si="14319">IF(AND($BE285&lt;&gt;$DP$5,$BE285&lt;=$DP$6,$BE285&lt;&gt;$CN$7),1,0)</f>
        <v>0</v>
      </c>
      <c r="DZ285" s="32">
        <f t="shared" ref="DZ285" si="14320">IF(AND($BI285&lt;&gt;$DP$5,$BI285&lt;=$DP$6,$BI285&lt;&gt;$CN$7),1,0)</f>
        <v>0</v>
      </c>
      <c r="EA285" s="32">
        <f t="shared" ref="EA285" si="14321">IF(AND($BQ285&lt;&gt;$DP$5,$BQ285&lt;=$DP$6,$BQ285&lt;&gt;$CN$7),1,0)</f>
        <v>0</v>
      </c>
      <c r="EB285" s="32">
        <f t="shared" ref="EB285" si="14322">IF(AND($BU285&lt;&gt;$DP$5,$BU285&lt;=$DP$6,$BU285&lt;&gt;$CN$7),1,0)</f>
        <v>0</v>
      </c>
      <c r="EE285" s="328">
        <f>IF(M285&lt;&gt;"",IF(M285&lt;=$ED$6,1,IF(L285&gt;$ED$6,0,NETWORKDAYS(L285,$ED$6,祭日リスト)/NETWORKDAYS(L285,M285,祭日リスト)))*$GG285*週間進捗報告書!$G$9,0)</f>
        <v>0</v>
      </c>
      <c r="EF285" s="328">
        <f>IF(Q285&lt;&gt;"",IF(Q285&lt;=$ED$6,1,IF(P285&gt;$ED$6,0,NETWORKDAYS(P285,$ED$6,祭日リスト)/NETWORKDAYS(P285,Q285,祭日リスト)))*$GG285*週間進捗報告書!$G$10,0)</f>
        <v>0</v>
      </c>
      <c r="EG285" s="328">
        <f>IF(U285&lt;&gt;"",IF(U285&lt;=$ED$6,1,IF(T285&gt;$ED$6,0,NETWORKDAYS(T285,$ED$6,祭日リスト)/NETWORKDAYS(T285,U285,祭日リスト)))*$GG285*週間進捗報告書!$G$11,0)</f>
        <v>0</v>
      </c>
      <c r="EH285" s="328">
        <f>IF(Y285&lt;&gt;"",IF(Y285&lt;=$ED$6,1,IF(X285&gt;$ED$6,0,NETWORKDAYS(X285,$ED$6,祭日リスト)/NETWORKDAYS(X285,Y285,祭日リスト)))*$GG285*週間進捗報告書!$G$12,0)</f>
        <v>0</v>
      </c>
      <c r="EI285" s="328">
        <f>IF(AG285&lt;&gt;"",IF(AG285&lt;=$ED$6,1,IF(AF285&gt;$ED$6,0,NETWORKDAYS(AF285,$ED$6,祭日リスト)/NETWORKDAYS(AF285,AG285,祭日リスト)))*$GG285*週間進捗報告書!$G$13,0)</f>
        <v>0</v>
      </c>
      <c r="EJ285" s="328">
        <f>IF(AK285&lt;&gt;"",IF(AK285&lt;=$ED$6,1,IF(AJ285&gt;$ED$6,0,NETWORKDAYS(AJ285,$ED$6,祭日リスト)/NETWORKDAYS(AJ285,AK285,祭日リスト)))*$GG285*週間進捗報告書!$G$14,0)</f>
        <v>0</v>
      </c>
      <c r="EK285" s="328">
        <f>IF(AS285&lt;&gt;"",IF(AS285&lt;=$ED$6,1,IF(AR285&gt;$ED$6,0,NETWORKDAYS(AR285,$ED$6,祭日リスト)/NETWORKDAYS(AR285,AS285,祭日リスト)))*$GG285*週間進捗報告書!$G$15,0)</f>
        <v>0</v>
      </c>
      <c r="EL285" s="328">
        <f>IF(AW285&lt;&gt;"",IF(AW285&lt;=$ED$6,1,IF(AV285&gt;$ED$6,0,NETWORKDAYS(AV285,$ED$6,祭日リスト)/NETWORKDAYS(AV285,AW285,祭日リスト)))*$GG285*週間進捗報告書!$G$16,0)</f>
        <v>0</v>
      </c>
      <c r="EM285" s="328">
        <f>IF(BE285&lt;&gt;"",IF(BE285&lt;=$ED$6,1,IF(BD285&gt;$ED$6,0,NETWORKDAYS(BD285,$ED$6,祭日リスト)/NETWORKDAYS(BD285,BE285,祭日リスト)))*$GG285*週間進捗報告書!$G$17,0)</f>
        <v>0</v>
      </c>
      <c r="EN285" s="328">
        <f>IF(BI285&lt;&gt;"",IF(BI285&lt;=$ED$6,1,IF(BH285&gt;$ED$6,0,NETWORKDAYS(BH285,$ED$6,祭日リスト)/NETWORKDAYS(BH285,BI285,祭日リスト)))*$GG285*週間進捗報告書!$G$18,0)</f>
        <v>0</v>
      </c>
      <c r="EO285" s="328">
        <f>IF(BQ285&lt;&gt;"",IF(BQ285&lt;=$ED$6,1,IF(BP285&gt;$ED$6,0,NETWORKDAYS(BP285,$ED$6,祭日リスト)/NETWORKDAYS(BP285,BQ285,祭日リスト)))*$GG285*週間進捗報告書!$G$19,0)</f>
        <v>0</v>
      </c>
      <c r="EP285" s="328">
        <f>IF(BU285&lt;&gt;"",IF(BU285&lt;=$ED$6,1,IF(BT285&gt;$ED$6,0,NETWORKDAYS(BT285,$ED$6,祭日リスト)/NETWORKDAYS(BT285,BU285,祭日リスト)))*$GG285*週間進捗報告書!$G$20,0)</f>
        <v>0</v>
      </c>
      <c r="ER285" s="547">
        <f t="shared" ref="ER285:FC285" si="14323">EE285-EE286</f>
        <v>0</v>
      </c>
      <c r="ES285" s="547">
        <f t="shared" si="14323"/>
        <v>0</v>
      </c>
      <c r="ET285" s="547">
        <f t="shared" si="14323"/>
        <v>0</v>
      </c>
      <c r="EU285" s="547">
        <f t="shared" si="14323"/>
        <v>0</v>
      </c>
      <c r="EV285" s="547">
        <f t="shared" si="14323"/>
        <v>0</v>
      </c>
      <c r="EW285" s="547">
        <f t="shared" si="14323"/>
        <v>0</v>
      </c>
      <c r="EX285" s="547">
        <f t="shared" si="14323"/>
        <v>0</v>
      </c>
      <c r="EY285" s="547">
        <f t="shared" si="14323"/>
        <v>0</v>
      </c>
      <c r="EZ285" s="547">
        <f t="shared" si="14323"/>
        <v>0</v>
      </c>
      <c r="FA285" s="547">
        <f t="shared" si="14323"/>
        <v>0</v>
      </c>
      <c r="FB285" s="547">
        <f t="shared" si="14323"/>
        <v>0</v>
      </c>
      <c r="FC285" s="547">
        <f t="shared" si="14323"/>
        <v>0</v>
      </c>
      <c r="FD285" s="547">
        <f t="shared" ref="FD285" si="14324">SUM(ER285:FC286)</f>
        <v>0</v>
      </c>
      <c r="FE285" s="333"/>
      <c r="FG285" s="32">
        <f>IF(AND($M285&lt;&gt;$FF$7),1,0)</f>
        <v>0</v>
      </c>
      <c r="FH285" s="32">
        <f>IF(AND($Q285&lt;&gt;$FF$7),1,0)</f>
        <v>0</v>
      </c>
      <c r="FI285" s="32">
        <f>IF(AND($U285&lt;&gt;$FF$7),1,0)</f>
        <v>0</v>
      </c>
      <c r="FJ285" s="32">
        <f>IF(AND($Y285&lt;&gt;$FF$7),1,0)</f>
        <v>0</v>
      </c>
      <c r="FK285" s="32">
        <f>IF(AND($AG285&lt;&gt;$FF$7),1,0)</f>
        <v>0</v>
      </c>
      <c r="FL285" s="32">
        <f>IF(AND($AK285&lt;&gt;$FF$7),1,0)</f>
        <v>0</v>
      </c>
      <c r="FM285" s="32">
        <f>IF(AND($AS285&lt;&gt;$FF$7),1,0)</f>
        <v>0</v>
      </c>
      <c r="FN285" s="32">
        <f>IF(AND($AW285&lt;&gt;$FF$7),1,0)</f>
        <v>0</v>
      </c>
      <c r="FO285" s="32">
        <f>IF(AND($BE285&lt;&gt;$FF$7),1,0)</f>
        <v>0</v>
      </c>
      <c r="FP285" s="32">
        <f>IF(AND($BI285&lt;&gt;$FF$7),1,0)</f>
        <v>0</v>
      </c>
      <c r="FQ285" s="32">
        <f>IF(AND($BQ285&lt;&gt;$FF$7),1,0)</f>
        <v>0</v>
      </c>
      <c r="FR285" s="32">
        <f>IF(AND($BU285&lt;&gt;$FF$7),1,0)</f>
        <v>0</v>
      </c>
      <c r="FU285" s="294">
        <f t="shared" ref="FU285" si="14325">IF($K285&lt;&gt;"NG",$GG285,0)</f>
        <v>0</v>
      </c>
      <c r="FV285" s="294">
        <f t="shared" ref="FV285" si="14326">IF($O285&lt;&gt;"NG",$GG285,0)</f>
        <v>0</v>
      </c>
      <c r="FW285" s="294">
        <f t="shared" ref="FW285" si="14327">IF($S285&lt;&gt;"NG",$GG285,0)</f>
        <v>0</v>
      </c>
      <c r="FX285" s="294">
        <f t="shared" ref="FX285" si="14328">IF($W285&lt;&gt;"NG",$GG285,0)</f>
        <v>0</v>
      </c>
      <c r="FY285" s="294">
        <f t="shared" ref="FY285" si="14329">IF($AE285&lt;&gt;"NG",$GG285,0)</f>
        <v>0</v>
      </c>
      <c r="FZ285" s="294">
        <f t="shared" ref="FZ285" si="14330">IF($AI285&lt;&gt;"NG",$GG285,0)</f>
        <v>0</v>
      </c>
      <c r="GA285" s="294">
        <f t="shared" ref="GA285" si="14331">IF($AQ285&lt;&gt;"NG",$GG285,0)</f>
        <v>0</v>
      </c>
      <c r="GB285" s="294">
        <f t="shared" ref="GB285" si="14332">IF($AU285&lt;&gt;"NG",$GG285,0)</f>
        <v>0</v>
      </c>
      <c r="GC285" s="294">
        <f t="shared" ref="GC285" si="14333">IF($BC285&lt;&gt;"NG",$GG285,0)</f>
        <v>0</v>
      </c>
      <c r="GD285" s="294">
        <f t="shared" ref="GD285" si="14334">IF($BG285&lt;&gt;"NG",$GG285,0)</f>
        <v>0</v>
      </c>
      <c r="GE285" s="294">
        <f t="shared" ref="GE285" si="14335">IF($BO285&lt;&gt;"NG",$GG285,0)</f>
        <v>0</v>
      </c>
      <c r="GF285" s="294">
        <f t="shared" ref="GF285" si="14336">IF($BS285&lt;&gt;"NG",$GG285,0)</f>
        <v>0</v>
      </c>
      <c r="GG285" s="294" t="e">
        <f>VLOOKUP($D285,リスト!$D:$S,15,FALSE)</f>
        <v>#N/A</v>
      </c>
      <c r="GH285" s="2" t="e">
        <f>INDEX(リスト!$V:$V,MATCH(中日程計画表!$D285,リスト!$D:$D,0))</f>
        <v>#N/A</v>
      </c>
      <c r="GI285" s="2" t="e">
        <f>INDEX(リスト!$A:$A,MATCH(中日程計画表!$D285,リスト!$D:$D,0))</f>
        <v>#N/A</v>
      </c>
      <c r="GJ285" s="2" t="e">
        <f>INDEX(リスト!$U:$U,MATCH(中日程計画表!$D285,リスト!$D:$D,0))</f>
        <v>#N/A</v>
      </c>
      <c r="GK285" s="5" t="e">
        <f>INDEX(リスト!$W:$W,MATCH(中日程計画表!$D285,リスト!$D:$D,0))</f>
        <v>#N/A</v>
      </c>
      <c r="GL285" s="2" t="s">
        <v>200</v>
      </c>
      <c r="GM285" s="296">
        <f>D285</f>
        <v>0</v>
      </c>
      <c r="GN285" s="296">
        <f>E285</f>
        <v>0</v>
      </c>
      <c r="GU285" s="460" t="str">
        <f t="shared" ref="GU285" si="14337">AE285</f>
        <v>NG</v>
      </c>
      <c r="GV285" s="460">
        <f t="shared" ref="GV285" si="14338">EI285</f>
        <v>0</v>
      </c>
      <c r="GW285" s="460">
        <f t="shared" ref="GW285" si="14339">EI286</f>
        <v>0</v>
      </c>
      <c r="GX285" s="462">
        <f t="shared" ref="GX285" si="14340">EV285</f>
        <v>0</v>
      </c>
      <c r="GY285" s="460" t="str">
        <f t="shared" ref="GY285" si="14341">AI285</f>
        <v>NG</v>
      </c>
      <c r="GZ285" s="460">
        <f t="shared" ref="GZ285" si="14342">EJ285</f>
        <v>0</v>
      </c>
      <c r="HA285" s="460">
        <f t="shared" ref="HA285" si="14343">EJ286</f>
        <v>0</v>
      </c>
      <c r="HB285" s="462">
        <f t="shared" ref="HB285" si="14344">EW285</f>
        <v>0</v>
      </c>
      <c r="HC285" s="460" t="str">
        <f t="shared" ref="HC285" si="14345">AQ285</f>
        <v>NG</v>
      </c>
      <c r="HD285" s="460">
        <f t="shared" ref="HD285" si="14346">EK285</f>
        <v>0</v>
      </c>
      <c r="HE285" s="460">
        <f t="shared" ref="HE285" si="14347">EK286</f>
        <v>0</v>
      </c>
      <c r="HF285" s="462">
        <f t="shared" ref="HF285" si="14348">EX285</f>
        <v>0</v>
      </c>
      <c r="HG285" s="460" t="str">
        <f t="shared" ref="HG285" si="14349">AU285</f>
        <v>NG</v>
      </c>
      <c r="HH285" s="460">
        <f t="shared" ref="HH285" si="14350">EL285</f>
        <v>0</v>
      </c>
      <c r="HI285" s="460">
        <f t="shared" ref="HI285" si="14351">EL286</f>
        <v>0</v>
      </c>
      <c r="HJ285" s="462">
        <f t="shared" ref="HJ285" si="14352">EY285</f>
        <v>0</v>
      </c>
      <c r="HK285" s="460" t="str">
        <f t="shared" ref="HK285" si="14353">BC285</f>
        <v>NG</v>
      </c>
      <c r="HL285" s="460">
        <f t="shared" ref="HL285" si="14354">EM285</f>
        <v>0</v>
      </c>
      <c r="HM285" s="460">
        <f t="shared" ref="HM285" si="14355">EM286</f>
        <v>0</v>
      </c>
      <c r="HN285" s="462">
        <f t="shared" ref="HN285" si="14356">EZ285</f>
        <v>0</v>
      </c>
      <c r="HO285" s="460" t="str">
        <f t="shared" ref="HO285" si="14357">BG285</f>
        <v>NG</v>
      </c>
      <c r="HP285" s="460">
        <f t="shared" ref="HP285" si="14358">EN285</f>
        <v>0</v>
      </c>
      <c r="HQ285" s="460">
        <f t="shared" ref="HQ285" si="14359">EN286</f>
        <v>0</v>
      </c>
      <c r="HR285" s="462">
        <f t="shared" ref="HR285" si="14360">FA285</f>
        <v>0</v>
      </c>
      <c r="HS285" s="332"/>
    </row>
    <row r="286" spans="1:227" ht="12" customHeight="1">
      <c r="A286" s="489"/>
      <c r="B286" s="487"/>
      <c r="C286" s="475"/>
      <c r="D286" s="485"/>
      <c r="E286" s="483"/>
      <c r="F286" s="317"/>
      <c r="G286" s="317"/>
      <c r="H286" s="317"/>
      <c r="I286" s="317"/>
      <c r="J286" s="316"/>
      <c r="K286" s="481"/>
      <c r="L286" s="77"/>
      <c r="M286" s="77"/>
      <c r="N286" s="471"/>
      <c r="O286" s="475"/>
      <c r="P286" s="77"/>
      <c r="Q286" s="77"/>
      <c r="R286" s="471"/>
      <c r="S286" s="475"/>
      <c r="T286" s="77"/>
      <c r="U286" s="77"/>
      <c r="V286" s="471"/>
      <c r="W286" s="473"/>
      <c r="X286" s="77"/>
      <c r="Y286" s="77"/>
      <c r="Z286" s="471"/>
      <c r="AA286" s="477"/>
      <c r="AB286" s="80"/>
      <c r="AC286" s="80"/>
      <c r="AD286" s="471"/>
      <c r="AE286" s="473"/>
      <c r="AF286" s="77"/>
      <c r="AG286" s="77"/>
      <c r="AH286" s="471"/>
      <c r="AI286" s="473"/>
      <c r="AJ286" s="77"/>
      <c r="AK286" s="77"/>
      <c r="AL286" s="471"/>
      <c r="AM286" s="477"/>
      <c r="AN286" s="80"/>
      <c r="AO286" s="80"/>
      <c r="AP286" s="471"/>
      <c r="AQ286" s="473"/>
      <c r="AR286" s="77"/>
      <c r="AS286" s="77"/>
      <c r="AT286" s="471"/>
      <c r="AU286" s="473"/>
      <c r="AV286" s="77"/>
      <c r="AW286" s="77"/>
      <c r="AX286" s="471"/>
      <c r="AY286" s="477"/>
      <c r="AZ286" s="80"/>
      <c r="BA286" s="80"/>
      <c r="BB286" s="471"/>
      <c r="BC286" s="475"/>
      <c r="BD286" s="77"/>
      <c r="BE286" s="77"/>
      <c r="BF286" s="471"/>
      <c r="BG286" s="473"/>
      <c r="BH286" s="77"/>
      <c r="BI286" s="77"/>
      <c r="BJ286" s="471"/>
      <c r="BK286" s="477"/>
      <c r="BL286" s="80"/>
      <c r="BM286" s="80"/>
      <c r="BN286" s="471"/>
      <c r="BO286" s="475"/>
      <c r="BP286" s="77"/>
      <c r="BQ286" s="77"/>
      <c r="BR286" s="471"/>
      <c r="BS286" s="473"/>
      <c r="BT286" s="77"/>
      <c r="BU286" s="77"/>
      <c r="BV286" s="471"/>
      <c r="BW286" s="469"/>
      <c r="BX286" s="467"/>
      <c r="BY286" s="490"/>
      <c r="CA286" s="19">
        <f t="shared" ref="CA286" si="14361">IF(AND($N285=1,$M286&lt;&gt;$BZ$7),1,0)</f>
        <v>0</v>
      </c>
      <c r="CB286" s="19">
        <f t="shared" ref="CB286" si="14362">IF(AND($R285=1,$Q286&lt;&gt;$BZ$7),1,0)</f>
        <v>0</v>
      </c>
      <c r="CC286" s="19">
        <f t="shared" ref="CC286" si="14363">IF(AND($V285=1,$U286&lt;&gt;$BZ$7),1,0)</f>
        <v>0</v>
      </c>
      <c r="CD286" s="19">
        <f t="shared" ref="CD286" si="14364">IF(AND($Z285=1,$Y286&lt;&gt;$BZ$7),1,0)</f>
        <v>0</v>
      </c>
      <c r="CE286" s="19">
        <f t="shared" ref="CE286" si="14365">IF(AND($AH285=1,$AG286&lt;&gt;$BZ$7),1,0)</f>
        <v>0</v>
      </c>
      <c r="CF286" s="19">
        <f t="shared" ref="CF286" si="14366">IF(AND($AL285=1,$AK286&lt;&gt;$BZ$7),1,0)</f>
        <v>0</v>
      </c>
      <c r="CG286" s="19">
        <f t="shared" ref="CG286" si="14367">IF(AND($AT285=1,$AS286&lt;&gt;$BZ$7),1,0)</f>
        <v>0</v>
      </c>
      <c r="CH286" s="19">
        <f t="shared" ref="CH286" si="14368">IF(AND($AX285=1,$AW286&lt;&gt;$BZ$7),1,0)</f>
        <v>0</v>
      </c>
      <c r="CI286" s="19">
        <f t="shared" ref="CI286" si="14369">IF(AND($BF285=1,$BE286&lt;&gt;$BZ$7),1,0)</f>
        <v>0</v>
      </c>
      <c r="CJ286" s="19">
        <f t="shared" ref="CJ286" si="14370">IF(AND($BJ285=1,$BI286&lt;&gt;$BZ$7),1,0)</f>
        <v>0</v>
      </c>
      <c r="CK286" s="19">
        <f t="shared" ref="CK286" si="14371">IF(AND($BR285=1,$BQ286&lt;&gt;$BZ$7),1,0)</f>
        <v>0</v>
      </c>
      <c r="CL286" s="19">
        <f t="shared" ref="CL286" si="14372">IF(AND($BV285=1,$BU286&lt;&gt;$BZ$7),1,0)</f>
        <v>0</v>
      </c>
      <c r="CO286" s="19">
        <f>IF(AND($M286&lt;&gt;$CN$7,$M286&lt;=$CN$6),1,0)</f>
        <v>0</v>
      </c>
      <c r="CP286" s="19">
        <f>IF(AND($Q286&lt;&gt;$CN$7,$Q286&lt;=$CN$6),1,0)</f>
        <v>0</v>
      </c>
      <c r="CQ286" s="19">
        <f>IF(AND($U286&lt;&gt;$CN$7,$U286&lt;=$CN$6),1,0)</f>
        <v>0</v>
      </c>
      <c r="CR286" s="19">
        <f>IF(AND($Y286&lt;&gt;$CN$7,$Y286&lt;=$CN$6),1,0)</f>
        <v>0</v>
      </c>
      <c r="CS286" s="19">
        <f>IF(AND($AG286&lt;&gt;$CN$7,$AG286&lt;=$CN$6),1,0)</f>
        <v>0</v>
      </c>
      <c r="CT286" s="19">
        <f>IF(AND($AK286&lt;&gt;$CN$7,$AK286&lt;=$CN$6),1,0)</f>
        <v>0</v>
      </c>
      <c r="CU286" s="19">
        <f>IF(AND($AS286&lt;&gt;$CN$7,$AS286&lt;=$CN$6),1,0)</f>
        <v>0</v>
      </c>
      <c r="CV286" s="19">
        <f>IF(AND($AW286&lt;&gt;$CN$7,$AW286&lt;=$CN$6),1,0)</f>
        <v>0</v>
      </c>
      <c r="CW286" s="19">
        <f>IF(AND($BE286&lt;&gt;$CN$7,$BE286&lt;=$CN$6),1,0)</f>
        <v>0</v>
      </c>
      <c r="CX286" s="19">
        <f>IF(AND($BI286&lt;&gt;$CN$7,$BI286&lt;=$CN$6),1,0)</f>
        <v>0</v>
      </c>
      <c r="CY286" s="19">
        <f>IF(AND($BQ286&lt;&gt;$CN$7,$BQ286&lt;=$CN$6),1,0)</f>
        <v>0</v>
      </c>
      <c r="CZ286" s="19">
        <f>IF(AND($BU286&lt;&gt;$CN$7,$BU286&lt;=$CN$6),1,0)</f>
        <v>0</v>
      </c>
      <c r="DC286" s="19">
        <f>IF($N285=1,1,0)</f>
        <v>0</v>
      </c>
      <c r="DD286" s="19">
        <f>IF($R285=1,1,0)</f>
        <v>0</v>
      </c>
      <c r="DE286" s="19">
        <f>IF($V285=1,1,0)</f>
        <v>0</v>
      </c>
      <c r="DF286" s="19">
        <f>IF($Z285=1,1,0)</f>
        <v>0</v>
      </c>
      <c r="DG286" s="19">
        <f>IF($AH285=1,1,0)</f>
        <v>0</v>
      </c>
      <c r="DH286" s="19">
        <f>IF($AL285=1,1,0)</f>
        <v>0</v>
      </c>
      <c r="DI286" s="19">
        <f>IF($AT285=1,1,0)</f>
        <v>0</v>
      </c>
      <c r="DJ286" s="19">
        <f>IF($AX285=1,1,0)</f>
        <v>0</v>
      </c>
      <c r="DK286" s="19">
        <f>IF($BF285=1,1,0)</f>
        <v>0</v>
      </c>
      <c r="DL286" s="19">
        <f>IF($BJ285=1,1,0)</f>
        <v>0</v>
      </c>
      <c r="DM286" s="19">
        <f>IF($BR285=1,1,0)</f>
        <v>0</v>
      </c>
      <c r="DN286" s="19">
        <f>IF($BV285=1,1,0)</f>
        <v>0</v>
      </c>
      <c r="DQ286" s="19">
        <f t="shared" ref="DQ286" si="14373">IF($N285=1,1,0)</f>
        <v>0</v>
      </c>
      <c r="DR286" s="19">
        <f t="shared" ref="DR286" si="14374">IF($R285=1,1,0)</f>
        <v>0</v>
      </c>
      <c r="DS286" s="19">
        <f t="shared" ref="DS286" si="14375">IF($V285=1,1,0)</f>
        <v>0</v>
      </c>
      <c r="DT286" s="19">
        <f t="shared" ref="DT286" si="14376">IF($Z285=1,1,0)</f>
        <v>0</v>
      </c>
      <c r="DU286" s="19">
        <f t="shared" ref="DU286" si="14377">IF($AH285=1,1,0)</f>
        <v>0</v>
      </c>
      <c r="DV286" s="19">
        <f t="shared" ref="DV286" si="14378">IF($AL285=1,1,0)</f>
        <v>0</v>
      </c>
      <c r="DW286" s="19">
        <f t="shared" ref="DW286" si="14379">IF($AT285=1,1,0)</f>
        <v>0</v>
      </c>
      <c r="DX286" s="19">
        <f t="shared" ref="DX286" si="14380">IF($AX285=1,1,0)</f>
        <v>0</v>
      </c>
      <c r="DY286" s="19">
        <f t="shared" ref="DY286" si="14381">IF($BF285=1,1,0)</f>
        <v>0</v>
      </c>
      <c r="DZ286" s="19">
        <f t="shared" ref="DZ286" si="14382">IF($BJ285=1,1,0)</f>
        <v>0</v>
      </c>
      <c r="EA286" s="19">
        <f t="shared" ref="EA286" si="14383">IF($BR285=1,1,0)</f>
        <v>0</v>
      </c>
      <c r="EB286" s="19">
        <f t="shared" ref="EB286" si="14384">IF($BV285=1,1,0)</f>
        <v>0</v>
      </c>
      <c r="EE286" s="329">
        <f>N285*$FU286*週間進捗報告書!$G$9</f>
        <v>0</v>
      </c>
      <c r="EF286" s="329">
        <f>R285*$FV286*週間進捗報告書!$G$10</f>
        <v>0</v>
      </c>
      <c r="EG286" s="329">
        <f>V285*$FW286*週間進捗報告書!$G$11</f>
        <v>0</v>
      </c>
      <c r="EH286" s="329">
        <f>Z285*$FX286*週間進捗報告書!$G$12</f>
        <v>0</v>
      </c>
      <c r="EI286" s="329">
        <f>AH285*$FY286*週間進捗報告書!$G$13</f>
        <v>0</v>
      </c>
      <c r="EJ286" s="329">
        <f>AL285*$FZ286*週間進捗報告書!$G$14</f>
        <v>0</v>
      </c>
      <c r="EK286" s="329">
        <f>AT285*$GA286*週間進捗報告書!$G$15</f>
        <v>0</v>
      </c>
      <c r="EL286" s="329">
        <f>AX285*$GB286*週間進捗報告書!$G$16</f>
        <v>0</v>
      </c>
      <c r="EM286" s="329">
        <f>BF285*$GC286*週間進捗報告書!$G$17</f>
        <v>0</v>
      </c>
      <c r="EN286" s="329">
        <f>BJ285*$GD286*週間進捗報告書!$G$18</f>
        <v>0</v>
      </c>
      <c r="EO286" s="329">
        <f>BR285*$GE286*週間進捗報告書!$G$19</f>
        <v>0</v>
      </c>
      <c r="EP286" s="329">
        <f>BV285*$GF286*週間進捗報告書!$G$20</f>
        <v>0</v>
      </c>
      <c r="ER286" s="547"/>
      <c r="ES286" s="547"/>
      <c r="ET286" s="547"/>
      <c r="EU286" s="547"/>
      <c r="EV286" s="547"/>
      <c r="EW286" s="547"/>
      <c r="EX286" s="547"/>
      <c r="EY286" s="547"/>
      <c r="EZ286" s="547"/>
      <c r="FA286" s="547"/>
      <c r="FB286" s="547"/>
      <c r="FC286" s="547"/>
      <c r="FD286" s="547"/>
      <c r="FE286" s="332"/>
      <c r="FG286" s="19"/>
      <c r="FH286" s="19"/>
      <c r="FI286" s="19"/>
      <c r="FJ286" s="19"/>
      <c r="FK286" s="19"/>
      <c r="FL286" s="19"/>
      <c r="FM286" s="19"/>
      <c r="FN286" s="19"/>
      <c r="FO286" s="19"/>
      <c r="FP286" s="19"/>
      <c r="FQ286" s="19"/>
      <c r="FR286" s="19"/>
      <c r="FU286" s="295">
        <f t="shared" ref="FU286" si="14385">FU285</f>
        <v>0</v>
      </c>
      <c r="FV286" s="295">
        <f t="shared" ref="FV286" si="14386">FV285</f>
        <v>0</v>
      </c>
      <c r="FW286" s="295">
        <f t="shared" ref="FW286" si="14387">FW285</f>
        <v>0</v>
      </c>
      <c r="FX286" s="295">
        <f t="shared" ref="FX286" si="14388">FX285</f>
        <v>0</v>
      </c>
      <c r="FY286" s="295">
        <f t="shared" ref="FY286" si="14389">FY285</f>
        <v>0</v>
      </c>
      <c r="FZ286" s="295">
        <f t="shared" ref="FZ286" si="14390">FZ285</f>
        <v>0</v>
      </c>
      <c r="GA286" s="295">
        <f t="shared" ref="GA286" si="14391">GA285</f>
        <v>0</v>
      </c>
      <c r="GB286" s="295">
        <f t="shared" ref="GB286" si="14392">GB285</f>
        <v>0</v>
      </c>
      <c r="GC286" s="295">
        <f t="shared" ref="GC286" si="14393">GC285</f>
        <v>0</v>
      </c>
      <c r="GD286" s="295">
        <f t="shared" ref="GD286" si="14394">GD285</f>
        <v>0</v>
      </c>
      <c r="GE286" s="295">
        <f t="shared" ref="GE286" si="14395">GE285</f>
        <v>0</v>
      </c>
      <c r="GF286" s="295">
        <f t="shared" ref="GF286" si="14396">GF285</f>
        <v>0</v>
      </c>
      <c r="GG286" s="295" t="e">
        <f t="shared" ref="GG286" si="14397">GG285</f>
        <v>#N/A</v>
      </c>
      <c r="GH286" s="2" t="e">
        <f>INDEX(リスト!$V:$V,MATCH(中日程計画表!$D285,リスト!$D:$D,0))</f>
        <v>#N/A</v>
      </c>
      <c r="GI286" s="2" t="e">
        <f>INDEX(リスト!$A:$A,MATCH(中日程計画表!$D285,リスト!$D:$D,0))</f>
        <v>#N/A</v>
      </c>
      <c r="GJ286" s="2" t="e">
        <f>INDEX(リスト!$U:$U,MATCH(中日程計画表!$D285,リスト!$D:$D,0))</f>
        <v>#N/A</v>
      </c>
      <c r="GK286" s="5" t="e">
        <f>INDEX(リスト!$W:$W,MATCH(中日程計画表!$D285,リスト!$D:$D,0))</f>
        <v>#N/A</v>
      </c>
      <c r="GL286" s="2" t="s">
        <v>201</v>
      </c>
      <c r="GM286" s="296">
        <f t="shared" ref="GM286" si="14398">GM285</f>
        <v>0</v>
      </c>
      <c r="GN286" s="296">
        <f t="shared" ref="GN286" si="14399">GN285</f>
        <v>0</v>
      </c>
      <c r="GU286" s="461"/>
      <c r="GV286" s="460"/>
      <c r="GW286" s="460"/>
      <c r="GX286" s="461"/>
      <c r="GY286" s="461"/>
      <c r="GZ286" s="460"/>
      <c r="HA286" s="460"/>
      <c r="HB286" s="461"/>
      <c r="HC286" s="461"/>
      <c r="HD286" s="460"/>
      <c r="HE286" s="460"/>
      <c r="HF286" s="461"/>
      <c r="HG286" s="461"/>
      <c r="HH286" s="460"/>
      <c r="HI286" s="460"/>
      <c r="HJ286" s="461"/>
      <c r="HK286" s="461"/>
      <c r="HL286" s="460"/>
      <c r="HM286" s="460"/>
      <c r="HN286" s="461"/>
      <c r="HO286" s="461"/>
      <c r="HP286" s="460"/>
      <c r="HQ286" s="460"/>
      <c r="HR286" s="461"/>
      <c r="HS286" s="4"/>
    </row>
    <row r="287" spans="1:227" ht="12" customHeight="1">
      <c r="A287" s="488" t="str">
        <f t="shared" ref="A287" ca="1" si="14400">INDIRECT("リスト!A"&amp;B287+6)</f>
        <v/>
      </c>
      <c r="B287" s="486">
        <f t="shared" ref="B287" si="14401">ROUNDDOWN((ROW()-6)/2,0)+1</f>
        <v>141</v>
      </c>
      <c r="C287" s="474" t="str">
        <f>機能グループ名</f>
        <v/>
      </c>
      <c r="D287" s="484">
        <f>機能ID</f>
        <v>0</v>
      </c>
      <c r="E287" s="482">
        <f>機能名</f>
        <v>0</v>
      </c>
      <c r="F287" s="315"/>
      <c r="G287" s="315"/>
      <c r="H287" s="315"/>
      <c r="I287" s="315"/>
      <c r="J287" s="316"/>
      <c r="K287" s="480" t="str">
        <f>担当者_SR</f>
        <v>NG</v>
      </c>
      <c r="L287" s="76"/>
      <c r="M287" s="76"/>
      <c r="N287" s="470"/>
      <c r="O287" s="474" t="str">
        <f>担当者_SRR</f>
        <v>NG</v>
      </c>
      <c r="P287" s="76"/>
      <c r="Q287" s="76"/>
      <c r="R287" s="470"/>
      <c r="S287" s="474" t="str">
        <f>担当者_DS</f>
        <v>NG</v>
      </c>
      <c r="T287" s="76"/>
      <c r="U287" s="76"/>
      <c r="V287" s="470"/>
      <c r="W287" s="472" t="str">
        <f>担当者_DSR</f>
        <v>NG</v>
      </c>
      <c r="X287" s="76"/>
      <c r="Y287" s="76"/>
      <c r="Z287" s="470"/>
      <c r="AA287" s="476"/>
      <c r="AB287" s="79"/>
      <c r="AC287" s="79"/>
      <c r="AD287" s="470">
        <f>IF(AC288 &lt;&gt; "",1,0)</f>
        <v>0</v>
      </c>
      <c r="AE287" s="472" t="str">
        <f>担当者_CD</f>
        <v>NG</v>
      </c>
      <c r="AF287" s="76"/>
      <c r="AG287" s="76"/>
      <c r="AH287" s="470"/>
      <c r="AI287" s="472" t="str">
        <f>担当者_DD</f>
        <v>NG</v>
      </c>
      <c r="AJ287" s="76"/>
      <c r="AK287" s="76"/>
      <c r="AL287" s="470"/>
      <c r="AM287" s="476"/>
      <c r="AN287" s="79"/>
      <c r="AO287" s="79"/>
      <c r="AP287" s="470">
        <f>IF(AO288 &lt;&gt; "",1,0)</f>
        <v>0</v>
      </c>
      <c r="AQ287" s="472" t="str">
        <f>担当者_MCL</f>
        <v>NG</v>
      </c>
      <c r="AR287" s="76"/>
      <c r="AS287" s="76"/>
      <c r="AT287" s="470"/>
      <c r="AU287" s="472" t="str">
        <f>担当者_MCLR</f>
        <v>NG</v>
      </c>
      <c r="AV287" s="76"/>
      <c r="AW287" s="76"/>
      <c r="AX287" s="470"/>
      <c r="AY287" s="476"/>
      <c r="AZ287" s="79"/>
      <c r="BA287" s="79"/>
      <c r="BB287" s="470">
        <f>IF(BA288 &lt;&gt; "",1,0)</f>
        <v>0</v>
      </c>
      <c r="BC287" s="474" t="str">
        <f>担当者_MT</f>
        <v>NG</v>
      </c>
      <c r="BD287" s="76"/>
      <c r="BE287" s="76"/>
      <c r="BF287" s="470"/>
      <c r="BG287" s="472" t="str">
        <f>担当者_M検</f>
        <v>NG</v>
      </c>
      <c r="BH287" s="76"/>
      <c r="BI287" s="76"/>
      <c r="BJ287" s="470"/>
      <c r="BK287" s="476"/>
      <c r="BL287" s="79"/>
      <c r="BM287" s="79"/>
      <c r="BN287" s="470">
        <v>0</v>
      </c>
      <c r="BO287" s="474" t="str">
        <f>担当者_モテ</f>
        <v>NG</v>
      </c>
      <c r="BP287" s="76"/>
      <c r="BQ287" s="76"/>
      <c r="BR287" s="470"/>
      <c r="BS287" s="472" t="str">
        <f>担当者_モテR</f>
        <v>NG</v>
      </c>
      <c r="BT287" s="76"/>
      <c r="BU287" s="76"/>
      <c r="BV287" s="470"/>
      <c r="BW287" s="468">
        <f t="shared" ref="BW287" si="14402">IFERROR(SUM(IF(K287&lt;&gt;"NG",N287*K$1,0),IF(O287&lt;&gt;"NG",R287*O$1,0),IF(S287&lt;&gt;"NG",V287*S$1,0),IF(W287&lt;&gt;"NG",Z287*W$1,0),IF(AA287&lt;&gt;"NG",AD287*AA$1,0),IF(AE287&lt;&gt;"NG",AH287*AE$1,0),IF(AI287&lt;&gt;"NG",AL287*AI$1,0),IF(AM287&lt;&gt;"NG",AP287*AM$1,0),IF(AQ287&lt;&gt;"NG",AT287*AQ$1,0),IF(AU287&lt;&gt;"NG",AX287*AU$1,0),IF(AY287&lt;&gt;"NG",BB287*AY$1,0),IF(BC287&lt;&gt;"NG",BF287*BC$1,0),IF(BG287&lt;&gt;"NG",BJ287*BG$1,0),IF(BK287&lt;&gt;"NG",BN287*BK$1,0),IF(BO287&lt;&gt;"NG",BR287*BO$1,0),IF(BS287&lt;&gt;"NG",BV287*BS$1,0))/SUM(IF(K287&lt;&gt;"NG",K$1,0),IF(O287&lt;&gt;"NG",O$1,0),IF(S287&lt;&gt;"NG",S$1,0),IF(W287&lt;&gt;"NG",W$1,0),IF(AA287&lt;&gt;"NG",AA$1,0),IF(AE287&lt;&gt;"NG",AE$1,0),IF(AI287&lt;&gt;"NG",AI$1,0),IF(AM287&lt;&gt;"NG",AM$1,0),IF(AQ287&lt;&gt;"NG",AQ$1,0),IF(AU287&lt;&gt;"NG",AU$1,0),IF(AY287&lt;&gt;"NG",AY$1,0),IF(BC287&lt;&gt;"NG",BC$1,0),IF(BG287&lt;&gt;"NG",BG$1,0),IF(BK287&lt;&gt;"NG",BK$1,0),IF(BO287&lt;&gt;"NG",BO$1,0),IF(BS287&lt;&gt;"NG",BS$1,0)),0)</f>
        <v>0</v>
      </c>
      <c r="BX287" s="466"/>
      <c r="BY287" s="490"/>
      <c r="BZ287" s="5"/>
      <c r="CA287" s="32">
        <f t="shared" ref="CA287" si="14403">IF(AND($M287&lt;&gt;$BZ$5,$M287&lt;=$BZ$6,$M287&lt;&gt;$BZ$7),1,0)</f>
        <v>0</v>
      </c>
      <c r="CB287" s="32">
        <f t="shared" ref="CB287" si="14404">IF(AND($Q287&lt;&gt;$BZ$5,$Q287&lt;=$BZ$6,$Q287&lt;&gt;$BZ$7),1,0)</f>
        <v>0</v>
      </c>
      <c r="CC287" s="32">
        <f t="shared" ref="CC287" si="14405">IF(AND($U287&lt;&gt;$BZ$5,$U287&lt;=$BZ$6,$U287&lt;&gt;$BZ$7),1,0)</f>
        <v>0</v>
      </c>
      <c r="CD287" s="32">
        <f t="shared" ref="CD287" si="14406">IF(AND($Y287&lt;&gt;$BZ$5,$Y287&lt;=$BZ$6,$Y287&lt;&gt;$BZ$7),1,0)</f>
        <v>0</v>
      </c>
      <c r="CE287" s="32">
        <f t="shared" ref="CE287" si="14407">IF(AND($AG287&lt;&gt;$BZ$5,$AG287&lt;=$BZ$6,$AG287&lt;&gt;$BZ$7),1,0)</f>
        <v>0</v>
      </c>
      <c r="CF287" s="32">
        <f t="shared" ref="CF287" si="14408">IF(AND($AK287&lt;&gt;$BZ$5,$AK287&lt;=$BZ$6,$AK287&lt;&gt;$BZ$7),1,0)</f>
        <v>0</v>
      </c>
      <c r="CG287" s="32">
        <f t="shared" ref="CG287" si="14409">IF(AND($AS287&lt;&gt;$BZ$5,$AS287&lt;=$BZ$6,$AS287&lt;&gt;$BZ$7),1,0)</f>
        <v>0</v>
      </c>
      <c r="CH287" s="32">
        <f t="shared" ref="CH287" si="14410">IF(AND($AW287&lt;&gt;$BZ$5,$AW287&lt;=$BZ$6,$AW287&lt;&gt;$BZ$7),1,0)</f>
        <v>0</v>
      </c>
      <c r="CI287" s="32">
        <f t="shared" ref="CI287" si="14411">IF(AND($BE287&lt;&gt;$BZ$5,$BE287&lt;=$BZ$6,$BE287&lt;&gt;$BZ$7),1,0)</f>
        <v>0</v>
      </c>
      <c r="CJ287" s="32">
        <f t="shared" ref="CJ287" si="14412">IF(AND($BI287&lt;&gt;$BZ$5,$BI287&lt;=$BZ$6,$BI287&lt;&gt;$BZ$7),1,0)</f>
        <v>0</v>
      </c>
      <c r="CK287" s="32">
        <f t="shared" ref="CK287" si="14413">IF(AND($BQ287&lt;&gt;$BZ$5,$BQ287&lt;=$BZ$6,$BQ287&lt;&gt;$BZ$7),1,0)</f>
        <v>0</v>
      </c>
      <c r="CL287" s="32">
        <f t="shared" ref="CL287" si="14414">IF(AND($BU287&lt;&gt;$BZ$5,$BU287&lt;=$BZ$6,$BU287&lt;&gt;$BZ$7),1,0)</f>
        <v>0</v>
      </c>
      <c r="CO287" s="32">
        <f>IF(AND($M287&lt;&gt;$CN$5,$M287&lt;=$CN$6,$M287&lt;&gt;$CN$7),1,0)</f>
        <v>0</v>
      </c>
      <c r="CP287" s="32">
        <f>IF(AND($Q287&lt;&gt;$CN$5,$Q287&lt;=$CN$6,$Q287&lt;&gt;$CN$7),1,0)</f>
        <v>0</v>
      </c>
      <c r="CQ287" s="32">
        <f>IF(AND($U287&lt;&gt;$CN$5,$U287&lt;=$CN$6,$U287&lt;&gt;$CN$7),1,0)</f>
        <v>0</v>
      </c>
      <c r="CR287" s="32">
        <f>IF(AND($Y287&lt;&gt;$CN$5,$Y287&lt;=$CN$6,$Y287&lt;&gt;$CN$7),1,0)</f>
        <v>0</v>
      </c>
      <c r="CS287" s="32">
        <f>IF(AND($AG287&lt;&gt;$CN$5,$AG287&lt;=$CN$6,$AG287&lt;&gt;$CN$7),1,0)</f>
        <v>0</v>
      </c>
      <c r="CT287" s="32">
        <f>IF(AND($AK287&lt;&gt;$CN$5,$AK287&lt;=$CN$6,$AK287&lt;&gt;$CN$7),1,0)</f>
        <v>0</v>
      </c>
      <c r="CU287" s="32">
        <f>IF(AND($AS287&lt;&gt;$CN$5,$AS287&lt;=$CN$6,$AS287&lt;&gt;$CN$7),1,0)</f>
        <v>0</v>
      </c>
      <c r="CV287" s="32">
        <f>IF(AND($AW287&lt;&gt;$CN$5,$AW287&lt;=$CN$6,$AW287&lt;&gt;$CN$7),1,0)</f>
        <v>0</v>
      </c>
      <c r="CW287" s="32">
        <f>IF(AND($BE287&lt;&gt;$CN$5,$BE287&lt;=$CN$6,$BE287&lt;&gt;$CN$7),1,0)</f>
        <v>0</v>
      </c>
      <c r="CX287" s="32">
        <f>IF(AND($BI287&lt;&gt;$CN$5,$BI287&lt;=$CN$6,$BI287&lt;&gt;$CN$7),1,0)</f>
        <v>0</v>
      </c>
      <c r="CY287" s="32">
        <f>IF(AND($BQ287&lt;&gt;$CN$5,$BQ287&lt;=$CN$6,$BQ287&lt;&gt;$CN$7),1,0)</f>
        <v>0</v>
      </c>
      <c r="CZ287" s="32">
        <f>IF(AND($BU287&lt;&gt;$CN$5,$BU287&lt;=$CN$6,$BU287&lt;&gt;$CN$7),1,0)</f>
        <v>0</v>
      </c>
      <c r="DC287" s="32">
        <f>IF(AND($M287&lt;&gt;$DB$5,$M287&lt;=$DB$6,$M287&lt;&gt;$CN$7),1,0)</f>
        <v>0</v>
      </c>
      <c r="DD287" s="32">
        <f>IF(AND($Q287&lt;&gt;$DB$5,$Q287&lt;=$DB$6,$Q287&lt;&gt;$CN$7),1,0)</f>
        <v>0</v>
      </c>
      <c r="DE287" s="32">
        <f>IF(AND($U287&lt;&gt;$DB$5,$U287&lt;=$DB$6,$U287&lt;&gt;$CN$7),1,0)</f>
        <v>0</v>
      </c>
      <c r="DF287" s="32">
        <f>IF(AND($Y287&lt;&gt;$DB$5,$Y287&lt;=$DB$6,$Y287&lt;&gt;$CN$7),1,0)</f>
        <v>0</v>
      </c>
      <c r="DG287" s="32">
        <f>IF(AND($AG287&lt;&gt;$DB$5,$AG287&lt;=$DB$6,$AG287&lt;&gt;$CN$7),1,0)</f>
        <v>0</v>
      </c>
      <c r="DH287" s="32">
        <f>IF(AND($AK287&lt;&gt;$DB$5,$AK287&lt;=$DB$6,$AK287&lt;&gt;$CN$7),1,0)</f>
        <v>0</v>
      </c>
      <c r="DI287" s="32">
        <f>IF(AND($AS287&lt;&gt;$DB$5,$AS287&lt;=$DB$6,$AS287&lt;&gt;$CN$7),1,0)</f>
        <v>0</v>
      </c>
      <c r="DJ287" s="32">
        <f>IF(AND($AW287&lt;&gt;$DB$5,$AW287&lt;=$DB$6,$AW287&lt;&gt;$CN$7),1,0)</f>
        <v>0</v>
      </c>
      <c r="DK287" s="32">
        <f>IF(AND($BE287&lt;&gt;$DB$5,$BE287&lt;=$DB$6,$BE287&lt;&gt;$CN$7),1,0)</f>
        <v>0</v>
      </c>
      <c r="DL287" s="32">
        <f>IF(AND($BI287&lt;&gt;$DB$5,$BI287&lt;=$DB$6,$BI287&lt;&gt;$CN$7),1,0)</f>
        <v>0</v>
      </c>
      <c r="DM287" s="32">
        <f>IF(AND($BQ287&lt;&gt;$DB$5,$BQ287&lt;=$DB$6,$BQ287&lt;&gt;$CN$7),1,0)</f>
        <v>0</v>
      </c>
      <c r="DN287" s="32">
        <f>IF(AND($BU287&lt;&gt;$DB$5,$BU287&lt;=$DB$6,$BU287&lt;&gt;$CN$7),1,0)</f>
        <v>0</v>
      </c>
      <c r="DQ287" s="32">
        <f t="shared" ref="DQ287" si="14415">IF(AND($M287&lt;&gt;$DP$5,$M287&lt;=$DP$6,$M287&lt;&gt;$CN$7),1,0)</f>
        <v>0</v>
      </c>
      <c r="DR287" s="32">
        <f t="shared" ref="DR287" si="14416">IF(AND($Q287&lt;&gt;$DP$5,$Q287&lt;=$DP$6,$Q287&lt;&gt;$CN$7),1,0)</f>
        <v>0</v>
      </c>
      <c r="DS287" s="32">
        <f t="shared" ref="DS287" si="14417">IF(AND($U287&lt;&gt;$DP$5,$U287&lt;=$DP$6,$U287&lt;&gt;$CN$7),1,0)</f>
        <v>0</v>
      </c>
      <c r="DT287" s="32">
        <f t="shared" ref="DT287" si="14418">IF(AND($Y287&lt;&gt;$DP$5,$Y287&lt;=$DP$6,$Y287&lt;&gt;$CN$7),1,0)</f>
        <v>0</v>
      </c>
      <c r="DU287" s="32">
        <f t="shared" ref="DU287" si="14419">IF(AND($AG287&lt;&gt;$DP$5,$AG287&lt;=$DP$6,$AG287&lt;&gt;$CN$7),1,0)</f>
        <v>0</v>
      </c>
      <c r="DV287" s="32">
        <f t="shared" ref="DV287" si="14420">IF(AND($AK287&lt;&gt;$DP$5,$AK287&lt;=$DP$6,$AK287&lt;&gt;$CN$7),1,0)</f>
        <v>0</v>
      </c>
      <c r="DW287" s="32">
        <f t="shared" ref="DW287" si="14421">IF(AND($AS287&lt;&gt;$DP$5,$AS287&lt;=$DP$6,$AS287&lt;&gt;$CN$7),1,0)</f>
        <v>0</v>
      </c>
      <c r="DX287" s="32">
        <f t="shared" ref="DX287" si="14422">IF(AND($AW287&lt;&gt;$DP$5,$AW287&lt;=$DP$6,$AW287&lt;&gt;$CN$7),1,0)</f>
        <v>0</v>
      </c>
      <c r="DY287" s="32">
        <f t="shared" ref="DY287" si="14423">IF(AND($BE287&lt;&gt;$DP$5,$BE287&lt;=$DP$6,$BE287&lt;&gt;$CN$7),1,0)</f>
        <v>0</v>
      </c>
      <c r="DZ287" s="32">
        <f t="shared" ref="DZ287" si="14424">IF(AND($BI287&lt;&gt;$DP$5,$BI287&lt;=$DP$6,$BI287&lt;&gt;$CN$7),1,0)</f>
        <v>0</v>
      </c>
      <c r="EA287" s="32">
        <f t="shared" ref="EA287" si="14425">IF(AND($BQ287&lt;&gt;$DP$5,$BQ287&lt;=$DP$6,$BQ287&lt;&gt;$CN$7),1,0)</f>
        <v>0</v>
      </c>
      <c r="EB287" s="32">
        <f t="shared" ref="EB287" si="14426">IF(AND($BU287&lt;&gt;$DP$5,$BU287&lt;=$DP$6,$BU287&lt;&gt;$CN$7),1,0)</f>
        <v>0</v>
      </c>
      <c r="EE287" s="328">
        <f>IF(M287&lt;&gt;"",IF(M287&lt;=$ED$6,1,IF(L287&gt;$ED$6,0,NETWORKDAYS(L287,$ED$6,祭日リスト)/NETWORKDAYS(L287,M287,祭日リスト)))*$GG287*週間進捗報告書!$G$9,0)</f>
        <v>0</v>
      </c>
      <c r="EF287" s="328">
        <f>IF(Q287&lt;&gt;"",IF(Q287&lt;=$ED$6,1,IF(P287&gt;$ED$6,0,NETWORKDAYS(P287,$ED$6,祭日リスト)/NETWORKDAYS(P287,Q287,祭日リスト)))*$GG287*週間進捗報告書!$G$10,0)</f>
        <v>0</v>
      </c>
      <c r="EG287" s="328">
        <f>IF(U287&lt;&gt;"",IF(U287&lt;=$ED$6,1,IF(T287&gt;$ED$6,0,NETWORKDAYS(T287,$ED$6,祭日リスト)/NETWORKDAYS(T287,U287,祭日リスト)))*$GG287*週間進捗報告書!$G$11,0)</f>
        <v>0</v>
      </c>
      <c r="EH287" s="328">
        <f>IF(Y287&lt;&gt;"",IF(Y287&lt;=$ED$6,1,IF(X287&gt;$ED$6,0,NETWORKDAYS(X287,$ED$6,祭日リスト)/NETWORKDAYS(X287,Y287,祭日リスト)))*$GG287*週間進捗報告書!$G$12,0)</f>
        <v>0</v>
      </c>
      <c r="EI287" s="328">
        <f>IF(AG287&lt;&gt;"",IF(AG287&lt;=$ED$6,1,IF(AF287&gt;$ED$6,0,NETWORKDAYS(AF287,$ED$6,祭日リスト)/NETWORKDAYS(AF287,AG287,祭日リスト)))*$GG287*週間進捗報告書!$G$13,0)</f>
        <v>0</v>
      </c>
      <c r="EJ287" s="328">
        <f>IF(AK287&lt;&gt;"",IF(AK287&lt;=$ED$6,1,IF(AJ287&gt;$ED$6,0,NETWORKDAYS(AJ287,$ED$6,祭日リスト)/NETWORKDAYS(AJ287,AK287,祭日リスト)))*$GG287*週間進捗報告書!$G$14,0)</f>
        <v>0</v>
      </c>
      <c r="EK287" s="328">
        <f>IF(AS287&lt;&gt;"",IF(AS287&lt;=$ED$6,1,IF(AR287&gt;$ED$6,0,NETWORKDAYS(AR287,$ED$6,祭日リスト)/NETWORKDAYS(AR287,AS287,祭日リスト)))*$GG287*週間進捗報告書!$G$15,0)</f>
        <v>0</v>
      </c>
      <c r="EL287" s="328">
        <f>IF(AW287&lt;&gt;"",IF(AW287&lt;=$ED$6,1,IF(AV287&gt;$ED$6,0,NETWORKDAYS(AV287,$ED$6,祭日リスト)/NETWORKDAYS(AV287,AW287,祭日リスト)))*$GG287*週間進捗報告書!$G$16,0)</f>
        <v>0</v>
      </c>
      <c r="EM287" s="328">
        <f>IF(BE287&lt;&gt;"",IF(BE287&lt;=$ED$6,1,IF(BD287&gt;$ED$6,0,NETWORKDAYS(BD287,$ED$6,祭日リスト)/NETWORKDAYS(BD287,BE287,祭日リスト)))*$GG287*週間進捗報告書!$G$17,0)</f>
        <v>0</v>
      </c>
      <c r="EN287" s="328">
        <f>IF(BI287&lt;&gt;"",IF(BI287&lt;=$ED$6,1,IF(BH287&gt;$ED$6,0,NETWORKDAYS(BH287,$ED$6,祭日リスト)/NETWORKDAYS(BH287,BI287,祭日リスト)))*$GG287*週間進捗報告書!$G$18,0)</f>
        <v>0</v>
      </c>
      <c r="EO287" s="328">
        <f>IF(BQ287&lt;&gt;"",IF(BQ287&lt;=$ED$6,1,IF(BP287&gt;$ED$6,0,NETWORKDAYS(BP287,$ED$6,祭日リスト)/NETWORKDAYS(BP287,BQ287,祭日リスト)))*$GG287*週間進捗報告書!$G$19,0)</f>
        <v>0</v>
      </c>
      <c r="EP287" s="328">
        <f>IF(BU287&lt;&gt;"",IF(BU287&lt;=$ED$6,1,IF(BT287&gt;$ED$6,0,NETWORKDAYS(BT287,$ED$6,祭日リスト)/NETWORKDAYS(BT287,BU287,祭日リスト)))*$GG287*週間進捗報告書!$G$20,0)</f>
        <v>0</v>
      </c>
      <c r="ER287" s="547">
        <f t="shared" ref="ER287:FC287" si="14427">EE287-EE288</f>
        <v>0</v>
      </c>
      <c r="ES287" s="547">
        <f t="shared" si="14427"/>
        <v>0</v>
      </c>
      <c r="ET287" s="547">
        <f t="shared" si="14427"/>
        <v>0</v>
      </c>
      <c r="EU287" s="547">
        <f t="shared" si="14427"/>
        <v>0</v>
      </c>
      <c r="EV287" s="547">
        <f t="shared" si="14427"/>
        <v>0</v>
      </c>
      <c r="EW287" s="547">
        <f t="shared" si="14427"/>
        <v>0</v>
      </c>
      <c r="EX287" s="547">
        <f t="shared" si="14427"/>
        <v>0</v>
      </c>
      <c r="EY287" s="547">
        <f t="shared" si="14427"/>
        <v>0</v>
      </c>
      <c r="EZ287" s="547">
        <f t="shared" si="14427"/>
        <v>0</v>
      </c>
      <c r="FA287" s="547">
        <f t="shared" si="14427"/>
        <v>0</v>
      </c>
      <c r="FB287" s="547">
        <f t="shared" si="14427"/>
        <v>0</v>
      </c>
      <c r="FC287" s="547">
        <f t="shared" si="14427"/>
        <v>0</v>
      </c>
      <c r="FD287" s="547">
        <f t="shared" ref="FD287" si="14428">SUM(ER287:FC288)</f>
        <v>0</v>
      </c>
      <c r="FE287" s="333"/>
      <c r="FG287" s="32">
        <f>IF(AND($M287&lt;&gt;$FF$7),1,0)</f>
        <v>0</v>
      </c>
      <c r="FH287" s="32">
        <f>IF(AND($Q287&lt;&gt;$FF$7),1,0)</f>
        <v>0</v>
      </c>
      <c r="FI287" s="32">
        <f>IF(AND($U287&lt;&gt;$FF$7),1,0)</f>
        <v>0</v>
      </c>
      <c r="FJ287" s="32">
        <f>IF(AND($Y287&lt;&gt;$FF$7),1,0)</f>
        <v>0</v>
      </c>
      <c r="FK287" s="32">
        <f>IF(AND($AG287&lt;&gt;$FF$7),1,0)</f>
        <v>0</v>
      </c>
      <c r="FL287" s="32">
        <f>IF(AND($AK287&lt;&gt;$FF$7),1,0)</f>
        <v>0</v>
      </c>
      <c r="FM287" s="32">
        <f>IF(AND($AS287&lt;&gt;$FF$7),1,0)</f>
        <v>0</v>
      </c>
      <c r="FN287" s="32">
        <f>IF(AND($AW287&lt;&gt;$FF$7),1,0)</f>
        <v>0</v>
      </c>
      <c r="FO287" s="32">
        <f>IF(AND($BE287&lt;&gt;$FF$7),1,0)</f>
        <v>0</v>
      </c>
      <c r="FP287" s="32">
        <f>IF(AND($BI287&lt;&gt;$FF$7),1,0)</f>
        <v>0</v>
      </c>
      <c r="FQ287" s="32">
        <f>IF(AND($BQ287&lt;&gt;$FF$7),1,0)</f>
        <v>0</v>
      </c>
      <c r="FR287" s="32">
        <f>IF(AND($BU287&lt;&gt;$FF$7),1,0)</f>
        <v>0</v>
      </c>
      <c r="FU287" s="294">
        <f t="shared" ref="FU287" si="14429">IF($K287&lt;&gt;"NG",$GG287,0)</f>
        <v>0</v>
      </c>
      <c r="FV287" s="294">
        <f t="shared" ref="FV287" si="14430">IF($O287&lt;&gt;"NG",$GG287,0)</f>
        <v>0</v>
      </c>
      <c r="FW287" s="294">
        <f t="shared" ref="FW287" si="14431">IF($S287&lt;&gt;"NG",$GG287,0)</f>
        <v>0</v>
      </c>
      <c r="FX287" s="294">
        <f t="shared" ref="FX287" si="14432">IF($W287&lt;&gt;"NG",$GG287,0)</f>
        <v>0</v>
      </c>
      <c r="FY287" s="294">
        <f t="shared" ref="FY287" si="14433">IF($AE287&lt;&gt;"NG",$GG287,0)</f>
        <v>0</v>
      </c>
      <c r="FZ287" s="294">
        <f t="shared" ref="FZ287" si="14434">IF($AI287&lt;&gt;"NG",$GG287,0)</f>
        <v>0</v>
      </c>
      <c r="GA287" s="294">
        <f t="shared" ref="GA287" si="14435">IF($AQ287&lt;&gt;"NG",$GG287,0)</f>
        <v>0</v>
      </c>
      <c r="GB287" s="294">
        <f t="shared" ref="GB287" si="14436">IF($AU287&lt;&gt;"NG",$GG287,0)</f>
        <v>0</v>
      </c>
      <c r="GC287" s="294">
        <f t="shared" ref="GC287" si="14437">IF($BC287&lt;&gt;"NG",$GG287,0)</f>
        <v>0</v>
      </c>
      <c r="GD287" s="294">
        <f t="shared" ref="GD287" si="14438">IF($BG287&lt;&gt;"NG",$GG287,0)</f>
        <v>0</v>
      </c>
      <c r="GE287" s="294">
        <f t="shared" ref="GE287" si="14439">IF($BO287&lt;&gt;"NG",$GG287,0)</f>
        <v>0</v>
      </c>
      <c r="GF287" s="294">
        <f t="shared" ref="GF287" si="14440">IF($BS287&lt;&gt;"NG",$GG287,0)</f>
        <v>0</v>
      </c>
      <c r="GG287" s="294" t="e">
        <f>VLOOKUP($D287,リスト!$D:$S,15,FALSE)</f>
        <v>#N/A</v>
      </c>
      <c r="GH287" s="2" t="e">
        <f>INDEX(リスト!$V:$V,MATCH(中日程計画表!$D287,リスト!$D:$D,0))</f>
        <v>#N/A</v>
      </c>
      <c r="GI287" s="2" t="e">
        <f>INDEX(リスト!$A:$A,MATCH(中日程計画表!$D287,リスト!$D:$D,0))</f>
        <v>#N/A</v>
      </c>
      <c r="GJ287" s="2" t="e">
        <f>INDEX(リスト!$U:$U,MATCH(中日程計画表!$D287,リスト!$D:$D,0))</f>
        <v>#N/A</v>
      </c>
      <c r="GK287" s="5" t="e">
        <f>INDEX(リスト!$W:$W,MATCH(中日程計画表!$D287,リスト!$D:$D,0))</f>
        <v>#N/A</v>
      </c>
      <c r="GL287" s="2" t="s">
        <v>200</v>
      </c>
      <c r="GM287" s="296">
        <f>D287</f>
        <v>0</v>
      </c>
      <c r="GN287" s="296">
        <f>E287</f>
        <v>0</v>
      </c>
      <c r="GU287" s="460" t="str">
        <f t="shared" ref="GU287" si="14441">AE287</f>
        <v>NG</v>
      </c>
      <c r="GV287" s="460">
        <f t="shared" ref="GV287" si="14442">EI287</f>
        <v>0</v>
      </c>
      <c r="GW287" s="460">
        <f t="shared" ref="GW287" si="14443">EI288</f>
        <v>0</v>
      </c>
      <c r="GX287" s="462">
        <f t="shared" ref="GX287" si="14444">EV287</f>
        <v>0</v>
      </c>
      <c r="GY287" s="460" t="str">
        <f t="shared" ref="GY287" si="14445">AI287</f>
        <v>NG</v>
      </c>
      <c r="GZ287" s="460">
        <f t="shared" ref="GZ287" si="14446">EJ287</f>
        <v>0</v>
      </c>
      <c r="HA287" s="460">
        <f t="shared" ref="HA287" si="14447">EJ288</f>
        <v>0</v>
      </c>
      <c r="HB287" s="462">
        <f t="shared" ref="HB287" si="14448">EW287</f>
        <v>0</v>
      </c>
      <c r="HC287" s="460" t="str">
        <f t="shared" ref="HC287" si="14449">AQ287</f>
        <v>NG</v>
      </c>
      <c r="HD287" s="460">
        <f t="shared" ref="HD287" si="14450">EK287</f>
        <v>0</v>
      </c>
      <c r="HE287" s="460">
        <f t="shared" ref="HE287" si="14451">EK288</f>
        <v>0</v>
      </c>
      <c r="HF287" s="462">
        <f t="shared" ref="HF287" si="14452">EX287</f>
        <v>0</v>
      </c>
      <c r="HG287" s="460" t="str">
        <f t="shared" ref="HG287" si="14453">AU287</f>
        <v>NG</v>
      </c>
      <c r="HH287" s="460">
        <f t="shared" ref="HH287" si="14454">EL287</f>
        <v>0</v>
      </c>
      <c r="HI287" s="460">
        <f t="shared" ref="HI287" si="14455">EL288</f>
        <v>0</v>
      </c>
      <c r="HJ287" s="462">
        <f t="shared" ref="HJ287" si="14456">EY287</f>
        <v>0</v>
      </c>
      <c r="HK287" s="460" t="str">
        <f t="shared" ref="HK287" si="14457">BC287</f>
        <v>NG</v>
      </c>
      <c r="HL287" s="460">
        <f t="shared" ref="HL287" si="14458">EM287</f>
        <v>0</v>
      </c>
      <c r="HM287" s="460">
        <f t="shared" ref="HM287" si="14459">EM288</f>
        <v>0</v>
      </c>
      <c r="HN287" s="462">
        <f t="shared" ref="HN287" si="14460">EZ287</f>
        <v>0</v>
      </c>
      <c r="HO287" s="460" t="str">
        <f t="shared" ref="HO287" si="14461">BG287</f>
        <v>NG</v>
      </c>
      <c r="HP287" s="460">
        <f t="shared" ref="HP287" si="14462">EN287</f>
        <v>0</v>
      </c>
      <c r="HQ287" s="460">
        <f t="shared" ref="HQ287" si="14463">EN288</f>
        <v>0</v>
      </c>
      <c r="HR287" s="462">
        <f t="shared" ref="HR287" si="14464">FA287</f>
        <v>0</v>
      </c>
      <c r="HS287" s="332"/>
    </row>
    <row r="288" spans="1:227" ht="12" customHeight="1">
      <c r="A288" s="489"/>
      <c r="B288" s="487"/>
      <c r="C288" s="475"/>
      <c r="D288" s="485"/>
      <c r="E288" s="483"/>
      <c r="F288" s="317"/>
      <c r="G288" s="317"/>
      <c r="H288" s="317"/>
      <c r="I288" s="317"/>
      <c r="J288" s="316"/>
      <c r="K288" s="481"/>
      <c r="L288" s="77"/>
      <c r="M288" s="77"/>
      <c r="N288" s="471"/>
      <c r="O288" s="475"/>
      <c r="P288" s="77"/>
      <c r="Q288" s="77"/>
      <c r="R288" s="471"/>
      <c r="S288" s="475"/>
      <c r="T288" s="77"/>
      <c r="U288" s="77"/>
      <c r="V288" s="471"/>
      <c r="W288" s="473"/>
      <c r="X288" s="77"/>
      <c r="Y288" s="77"/>
      <c r="Z288" s="471"/>
      <c r="AA288" s="477"/>
      <c r="AB288" s="80"/>
      <c r="AC288" s="80"/>
      <c r="AD288" s="471"/>
      <c r="AE288" s="473"/>
      <c r="AF288" s="77"/>
      <c r="AG288" s="77"/>
      <c r="AH288" s="471"/>
      <c r="AI288" s="473"/>
      <c r="AJ288" s="77"/>
      <c r="AK288" s="77"/>
      <c r="AL288" s="471"/>
      <c r="AM288" s="477"/>
      <c r="AN288" s="80"/>
      <c r="AO288" s="80"/>
      <c r="AP288" s="471"/>
      <c r="AQ288" s="473"/>
      <c r="AR288" s="77"/>
      <c r="AS288" s="77"/>
      <c r="AT288" s="471"/>
      <c r="AU288" s="473"/>
      <c r="AV288" s="77"/>
      <c r="AW288" s="77"/>
      <c r="AX288" s="471"/>
      <c r="AY288" s="477"/>
      <c r="AZ288" s="80"/>
      <c r="BA288" s="80"/>
      <c r="BB288" s="471"/>
      <c r="BC288" s="475"/>
      <c r="BD288" s="77"/>
      <c r="BE288" s="77"/>
      <c r="BF288" s="471"/>
      <c r="BG288" s="473"/>
      <c r="BH288" s="77"/>
      <c r="BI288" s="77"/>
      <c r="BJ288" s="471"/>
      <c r="BK288" s="477"/>
      <c r="BL288" s="80"/>
      <c r="BM288" s="80"/>
      <c r="BN288" s="471"/>
      <c r="BO288" s="475"/>
      <c r="BP288" s="77"/>
      <c r="BQ288" s="77"/>
      <c r="BR288" s="471"/>
      <c r="BS288" s="473"/>
      <c r="BT288" s="77"/>
      <c r="BU288" s="77"/>
      <c r="BV288" s="471"/>
      <c r="BW288" s="469"/>
      <c r="BX288" s="467"/>
      <c r="BY288" s="490"/>
      <c r="CA288" s="19">
        <f t="shared" ref="CA288" si="14465">IF(AND($N287=1,$M288&lt;&gt;$BZ$7),1,0)</f>
        <v>0</v>
      </c>
      <c r="CB288" s="19">
        <f t="shared" ref="CB288" si="14466">IF(AND($R287=1,$Q288&lt;&gt;$BZ$7),1,0)</f>
        <v>0</v>
      </c>
      <c r="CC288" s="19">
        <f t="shared" ref="CC288" si="14467">IF(AND($V287=1,$U288&lt;&gt;$BZ$7),1,0)</f>
        <v>0</v>
      </c>
      <c r="CD288" s="19">
        <f t="shared" ref="CD288" si="14468">IF(AND($Z287=1,$Y288&lt;&gt;$BZ$7),1,0)</f>
        <v>0</v>
      </c>
      <c r="CE288" s="19">
        <f t="shared" ref="CE288" si="14469">IF(AND($AH287=1,$AG288&lt;&gt;$BZ$7),1,0)</f>
        <v>0</v>
      </c>
      <c r="CF288" s="19">
        <f t="shared" ref="CF288" si="14470">IF(AND($AL287=1,$AK288&lt;&gt;$BZ$7),1,0)</f>
        <v>0</v>
      </c>
      <c r="CG288" s="19">
        <f t="shared" ref="CG288" si="14471">IF(AND($AT287=1,$AS288&lt;&gt;$BZ$7),1,0)</f>
        <v>0</v>
      </c>
      <c r="CH288" s="19">
        <f t="shared" ref="CH288" si="14472">IF(AND($AX287=1,$AW288&lt;&gt;$BZ$7),1,0)</f>
        <v>0</v>
      </c>
      <c r="CI288" s="19">
        <f t="shared" ref="CI288" si="14473">IF(AND($BF287=1,$BE288&lt;&gt;$BZ$7),1,0)</f>
        <v>0</v>
      </c>
      <c r="CJ288" s="19">
        <f t="shared" ref="CJ288" si="14474">IF(AND($BJ287=1,$BI288&lt;&gt;$BZ$7),1,0)</f>
        <v>0</v>
      </c>
      <c r="CK288" s="19">
        <f t="shared" ref="CK288" si="14475">IF(AND($BR287=1,$BQ288&lt;&gt;$BZ$7),1,0)</f>
        <v>0</v>
      </c>
      <c r="CL288" s="19">
        <f t="shared" ref="CL288" si="14476">IF(AND($BV287=1,$BU288&lt;&gt;$BZ$7),1,0)</f>
        <v>0</v>
      </c>
      <c r="CO288" s="19">
        <f>IF(AND($M288&lt;&gt;$CN$7,$M288&lt;=$CN$6),1,0)</f>
        <v>0</v>
      </c>
      <c r="CP288" s="19">
        <f>IF(AND($Q288&lt;&gt;$CN$7,$Q288&lt;=$CN$6),1,0)</f>
        <v>0</v>
      </c>
      <c r="CQ288" s="19">
        <f>IF(AND($U288&lt;&gt;$CN$7,$U288&lt;=$CN$6),1,0)</f>
        <v>0</v>
      </c>
      <c r="CR288" s="19">
        <f>IF(AND($Y288&lt;&gt;$CN$7,$Y288&lt;=$CN$6),1,0)</f>
        <v>0</v>
      </c>
      <c r="CS288" s="19">
        <f>IF(AND($AG288&lt;&gt;$CN$7,$AG288&lt;=$CN$6),1,0)</f>
        <v>0</v>
      </c>
      <c r="CT288" s="19">
        <f>IF(AND($AK288&lt;&gt;$CN$7,$AK288&lt;=$CN$6),1,0)</f>
        <v>0</v>
      </c>
      <c r="CU288" s="19">
        <f>IF(AND($AS288&lt;&gt;$CN$7,$AS288&lt;=$CN$6),1,0)</f>
        <v>0</v>
      </c>
      <c r="CV288" s="19">
        <f>IF(AND($AW288&lt;&gt;$CN$7,$AW288&lt;=$CN$6),1,0)</f>
        <v>0</v>
      </c>
      <c r="CW288" s="19">
        <f>IF(AND($BE288&lt;&gt;$CN$7,$BE288&lt;=$CN$6),1,0)</f>
        <v>0</v>
      </c>
      <c r="CX288" s="19">
        <f>IF(AND($BI288&lt;&gt;$CN$7,$BI288&lt;=$CN$6),1,0)</f>
        <v>0</v>
      </c>
      <c r="CY288" s="19">
        <f>IF(AND($BQ288&lt;&gt;$CN$7,$BQ288&lt;=$CN$6),1,0)</f>
        <v>0</v>
      </c>
      <c r="CZ288" s="19">
        <f>IF(AND($BU288&lt;&gt;$CN$7,$BU288&lt;=$CN$6),1,0)</f>
        <v>0</v>
      </c>
      <c r="DC288" s="19">
        <f>IF($N287=1,1,0)</f>
        <v>0</v>
      </c>
      <c r="DD288" s="19">
        <f>IF($R287=1,1,0)</f>
        <v>0</v>
      </c>
      <c r="DE288" s="19">
        <f>IF($V287=1,1,0)</f>
        <v>0</v>
      </c>
      <c r="DF288" s="19">
        <f>IF($Z287=1,1,0)</f>
        <v>0</v>
      </c>
      <c r="DG288" s="19">
        <f>IF($AH287=1,1,0)</f>
        <v>0</v>
      </c>
      <c r="DH288" s="19">
        <f>IF($AL287=1,1,0)</f>
        <v>0</v>
      </c>
      <c r="DI288" s="19">
        <f>IF($AT287=1,1,0)</f>
        <v>0</v>
      </c>
      <c r="DJ288" s="19">
        <f>IF($AX287=1,1,0)</f>
        <v>0</v>
      </c>
      <c r="DK288" s="19">
        <f>IF($BF287=1,1,0)</f>
        <v>0</v>
      </c>
      <c r="DL288" s="19">
        <f>IF($BJ287=1,1,0)</f>
        <v>0</v>
      </c>
      <c r="DM288" s="19">
        <f>IF($BR287=1,1,0)</f>
        <v>0</v>
      </c>
      <c r="DN288" s="19">
        <f>IF($BV287=1,1,0)</f>
        <v>0</v>
      </c>
      <c r="DQ288" s="19">
        <f t="shared" ref="DQ288" si="14477">IF($N287=1,1,0)</f>
        <v>0</v>
      </c>
      <c r="DR288" s="19">
        <f t="shared" ref="DR288" si="14478">IF($R287=1,1,0)</f>
        <v>0</v>
      </c>
      <c r="DS288" s="19">
        <f t="shared" ref="DS288" si="14479">IF($V287=1,1,0)</f>
        <v>0</v>
      </c>
      <c r="DT288" s="19">
        <f t="shared" ref="DT288" si="14480">IF($Z287=1,1,0)</f>
        <v>0</v>
      </c>
      <c r="DU288" s="19">
        <f t="shared" ref="DU288" si="14481">IF($AH287=1,1,0)</f>
        <v>0</v>
      </c>
      <c r="DV288" s="19">
        <f t="shared" ref="DV288" si="14482">IF($AL287=1,1,0)</f>
        <v>0</v>
      </c>
      <c r="DW288" s="19">
        <f t="shared" ref="DW288" si="14483">IF($AT287=1,1,0)</f>
        <v>0</v>
      </c>
      <c r="DX288" s="19">
        <f t="shared" ref="DX288" si="14484">IF($AX287=1,1,0)</f>
        <v>0</v>
      </c>
      <c r="DY288" s="19">
        <f t="shared" ref="DY288" si="14485">IF($BF287=1,1,0)</f>
        <v>0</v>
      </c>
      <c r="DZ288" s="19">
        <f t="shared" ref="DZ288" si="14486">IF($BJ287=1,1,0)</f>
        <v>0</v>
      </c>
      <c r="EA288" s="19">
        <f t="shared" ref="EA288" si="14487">IF($BR287=1,1,0)</f>
        <v>0</v>
      </c>
      <c r="EB288" s="19">
        <f t="shared" ref="EB288" si="14488">IF($BV287=1,1,0)</f>
        <v>0</v>
      </c>
      <c r="EE288" s="329">
        <f>N287*$FU288*週間進捗報告書!$G$9</f>
        <v>0</v>
      </c>
      <c r="EF288" s="329">
        <f>R287*$FV288*週間進捗報告書!$G$10</f>
        <v>0</v>
      </c>
      <c r="EG288" s="329">
        <f>V287*$FW288*週間進捗報告書!$G$11</f>
        <v>0</v>
      </c>
      <c r="EH288" s="329">
        <f>Z287*$FX288*週間進捗報告書!$G$12</f>
        <v>0</v>
      </c>
      <c r="EI288" s="329">
        <f>AH287*$FY288*週間進捗報告書!$G$13</f>
        <v>0</v>
      </c>
      <c r="EJ288" s="329">
        <f>AL287*$FZ288*週間進捗報告書!$G$14</f>
        <v>0</v>
      </c>
      <c r="EK288" s="329">
        <f>AT287*$GA288*週間進捗報告書!$G$15</f>
        <v>0</v>
      </c>
      <c r="EL288" s="329">
        <f>AX287*$GB288*週間進捗報告書!$G$16</f>
        <v>0</v>
      </c>
      <c r="EM288" s="329">
        <f>BF287*$GC288*週間進捗報告書!$G$17</f>
        <v>0</v>
      </c>
      <c r="EN288" s="329">
        <f>BJ287*$GD288*週間進捗報告書!$G$18</f>
        <v>0</v>
      </c>
      <c r="EO288" s="329">
        <f>BR287*$GE288*週間進捗報告書!$G$19</f>
        <v>0</v>
      </c>
      <c r="EP288" s="329">
        <f>BV287*$GF288*週間進捗報告書!$G$20</f>
        <v>0</v>
      </c>
      <c r="ER288" s="547"/>
      <c r="ES288" s="547"/>
      <c r="ET288" s="547"/>
      <c r="EU288" s="547"/>
      <c r="EV288" s="547"/>
      <c r="EW288" s="547"/>
      <c r="EX288" s="547"/>
      <c r="EY288" s="547"/>
      <c r="EZ288" s="547"/>
      <c r="FA288" s="547"/>
      <c r="FB288" s="547"/>
      <c r="FC288" s="547"/>
      <c r="FD288" s="547"/>
      <c r="FE288" s="332"/>
      <c r="FG288" s="19"/>
      <c r="FH288" s="19"/>
      <c r="FI288" s="19"/>
      <c r="FJ288" s="19"/>
      <c r="FK288" s="19"/>
      <c r="FL288" s="19"/>
      <c r="FM288" s="19"/>
      <c r="FN288" s="19"/>
      <c r="FO288" s="19"/>
      <c r="FP288" s="19"/>
      <c r="FQ288" s="19"/>
      <c r="FR288" s="19"/>
      <c r="FU288" s="295">
        <f t="shared" ref="FU288" si="14489">FU287</f>
        <v>0</v>
      </c>
      <c r="FV288" s="295">
        <f t="shared" ref="FV288" si="14490">FV287</f>
        <v>0</v>
      </c>
      <c r="FW288" s="295">
        <f t="shared" ref="FW288" si="14491">FW287</f>
        <v>0</v>
      </c>
      <c r="FX288" s="295">
        <f t="shared" ref="FX288" si="14492">FX287</f>
        <v>0</v>
      </c>
      <c r="FY288" s="295">
        <f t="shared" ref="FY288" si="14493">FY287</f>
        <v>0</v>
      </c>
      <c r="FZ288" s="295">
        <f t="shared" ref="FZ288" si="14494">FZ287</f>
        <v>0</v>
      </c>
      <c r="GA288" s="295">
        <f t="shared" ref="GA288" si="14495">GA287</f>
        <v>0</v>
      </c>
      <c r="GB288" s="295">
        <f t="shared" ref="GB288" si="14496">GB287</f>
        <v>0</v>
      </c>
      <c r="GC288" s="295">
        <f t="shared" ref="GC288" si="14497">GC287</f>
        <v>0</v>
      </c>
      <c r="GD288" s="295">
        <f t="shared" ref="GD288" si="14498">GD287</f>
        <v>0</v>
      </c>
      <c r="GE288" s="295">
        <f t="shared" ref="GE288" si="14499">GE287</f>
        <v>0</v>
      </c>
      <c r="GF288" s="295">
        <f t="shared" ref="GF288" si="14500">GF287</f>
        <v>0</v>
      </c>
      <c r="GG288" s="295" t="e">
        <f t="shared" ref="GG288" si="14501">GG287</f>
        <v>#N/A</v>
      </c>
      <c r="GH288" s="2" t="e">
        <f>INDEX(リスト!$V:$V,MATCH(中日程計画表!$D287,リスト!$D:$D,0))</f>
        <v>#N/A</v>
      </c>
      <c r="GI288" s="2" t="e">
        <f>INDEX(リスト!$A:$A,MATCH(中日程計画表!$D287,リスト!$D:$D,0))</f>
        <v>#N/A</v>
      </c>
      <c r="GJ288" s="2" t="e">
        <f>INDEX(リスト!$U:$U,MATCH(中日程計画表!$D287,リスト!$D:$D,0))</f>
        <v>#N/A</v>
      </c>
      <c r="GK288" s="5" t="e">
        <f>INDEX(リスト!$W:$W,MATCH(中日程計画表!$D287,リスト!$D:$D,0))</f>
        <v>#N/A</v>
      </c>
      <c r="GL288" s="2" t="s">
        <v>201</v>
      </c>
      <c r="GM288" s="296">
        <f t="shared" ref="GM288" si="14502">GM287</f>
        <v>0</v>
      </c>
      <c r="GN288" s="296">
        <f t="shared" ref="GN288" si="14503">GN287</f>
        <v>0</v>
      </c>
      <c r="GU288" s="461"/>
      <c r="GV288" s="460"/>
      <c r="GW288" s="460"/>
      <c r="GX288" s="461"/>
      <c r="GY288" s="461"/>
      <c r="GZ288" s="460"/>
      <c r="HA288" s="460"/>
      <c r="HB288" s="461"/>
      <c r="HC288" s="461"/>
      <c r="HD288" s="460"/>
      <c r="HE288" s="460"/>
      <c r="HF288" s="461"/>
      <c r="HG288" s="461"/>
      <c r="HH288" s="460"/>
      <c r="HI288" s="460"/>
      <c r="HJ288" s="461"/>
      <c r="HK288" s="461"/>
      <c r="HL288" s="460"/>
      <c r="HM288" s="460"/>
      <c r="HN288" s="461"/>
      <c r="HO288" s="461"/>
      <c r="HP288" s="460"/>
      <c r="HQ288" s="460"/>
      <c r="HR288" s="461"/>
      <c r="HS288" s="4"/>
    </row>
    <row r="289" spans="1:227" ht="12" customHeight="1">
      <c r="A289" s="488" t="str">
        <f t="shared" ref="A289" ca="1" si="14504">INDIRECT("リスト!A"&amp;B289+6)</f>
        <v/>
      </c>
      <c r="B289" s="486">
        <f t="shared" ref="B289" si="14505">ROUNDDOWN((ROW()-6)/2,0)+1</f>
        <v>142</v>
      </c>
      <c r="C289" s="474" t="str">
        <f>機能グループ名</f>
        <v/>
      </c>
      <c r="D289" s="484">
        <f>機能ID</f>
        <v>0</v>
      </c>
      <c r="E289" s="482">
        <f>機能名</f>
        <v>0</v>
      </c>
      <c r="F289" s="315"/>
      <c r="G289" s="315"/>
      <c r="H289" s="315"/>
      <c r="I289" s="315"/>
      <c r="J289" s="316"/>
      <c r="K289" s="480" t="str">
        <f>担当者_SR</f>
        <v>NG</v>
      </c>
      <c r="L289" s="76"/>
      <c r="M289" s="76"/>
      <c r="N289" s="470"/>
      <c r="O289" s="474" t="str">
        <f>担当者_SRR</f>
        <v>NG</v>
      </c>
      <c r="P289" s="76"/>
      <c r="Q289" s="76"/>
      <c r="R289" s="470"/>
      <c r="S289" s="474" t="str">
        <f>担当者_DS</f>
        <v>NG</v>
      </c>
      <c r="T289" s="76"/>
      <c r="U289" s="76"/>
      <c r="V289" s="470"/>
      <c r="W289" s="472" t="str">
        <f>担当者_DSR</f>
        <v>NG</v>
      </c>
      <c r="X289" s="76"/>
      <c r="Y289" s="76"/>
      <c r="Z289" s="470"/>
      <c r="AA289" s="476"/>
      <c r="AB289" s="79"/>
      <c r="AC289" s="79"/>
      <c r="AD289" s="470">
        <f>IF(AC290 &lt;&gt; "",1,0)</f>
        <v>0</v>
      </c>
      <c r="AE289" s="472" t="str">
        <f>担当者_CD</f>
        <v>NG</v>
      </c>
      <c r="AF289" s="76"/>
      <c r="AG289" s="76"/>
      <c r="AH289" s="470"/>
      <c r="AI289" s="472" t="str">
        <f>担当者_DD</f>
        <v>NG</v>
      </c>
      <c r="AJ289" s="76"/>
      <c r="AK289" s="76"/>
      <c r="AL289" s="470"/>
      <c r="AM289" s="476"/>
      <c r="AN289" s="79"/>
      <c r="AO289" s="79"/>
      <c r="AP289" s="470">
        <f>IF(AO290 &lt;&gt; "",1,0)</f>
        <v>0</v>
      </c>
      <c r="AQ289" s="472" t="str">
        <f>担当者_MCL</f>
        <v>NG</v>
      </c>
      <c r="AR289" s="76"/>
      <c r="AS289" s="76"/>
      <c r="AT289" s="470"/>
      <c r="AU289" s="472" t="str">
        <f>担当者_MCLR</f>
        <v>NG</v>
      </c>
      <c r="AV289" s="76"/>
      <c r="AW289" s="76"/>
      <c r="AX289" s="470"/>
      <c r="AY289" s="476"/>
      <c r="AZ289" s="79"/>
      <c r="BA289" s="79"/>
      <c r="BB289" s="470">
        <f>IF(BA290 &lt;&gt; "",1,0)</f>
        <v>0</v>
      </c>
      <c r="BC289" s="474" t="str">
        <f>担当者_MT</f>
        <v>NG</v>
      </c>
      <c r="BD289" s="76"/>
      <c r="BE289" s="76"/>
      <c r="BF289" s="470"/>
      <c r="BG289" s="472" t="str">
        <f>担当者_M検</f>
        <v>NG</v>
      </c>
      <c r="BH289" s="76"/>
      <c r="BI289" s="76"/>
      <c r="BJ289" s="470"/>
      <c r="BK289" s="476"/>
      <c r="BL289" s="79"/>
      <c r="BM289" s="79"/>
      <c r="BN289" s="470">
        <v>0</v>
      </c>
      <c r="BO289" s="474" t="str">
        <f>担当者_モテ</f>
        <v>NG</v>
      </c>
      <c r="BP289" s="76"/>
      <c r="BQ289" s="76"/>
      <c r="BR289" s="470"/>
      <c r="BS289" s="472" t="str">
        <f>担当者_モテR</f>
        <v>NG</v>
      </c>
      <c r="BT289" s="76"/>
      <c r="BU289" s="76"/>
      <c r="BV289" s="470"/>
      <c r="BW289" s="468">
        <f t="shared" ref="BW289" si="14506">IFERROR(SUM(IF(K289&lt;&gt;"NG",N289*K$1,0),IF(O289&lt;&gt;"NG",R289*O$1,0),IF(S289&lt;&gt;"NG",V289*S$1,0),IF(W289&lt;&gt;"NG",Z289*W$1,0),IF(AA289&lt;&gt;"NG",AD289*AA$1,0),IF(AE289&lt;&gt;"NG",AH289*AE$1,0),IF(AI289&lt;&gt;"NG",AL289*AI$1,0),IF(AM289&lt;&gt;"NG",AP289*AM$1,0),IF(AQ289&lt;&gt;"NG",AT289*AQ$1,0),IF(AU289&lt;&gt;"NG",AX289*AU$1,0),IF(AY289&lt;&gt;"NG",BB289*AY$1,0),IF(BC289&lt;&gt;"NG",BF289*BC$1,0),IF(BG289&lt;&gt;"NG",BJ289*BG$1,0),IF(BK289&lt;&gt;"NG",BN289*BK$1,0),IF(BO289&lt;&gt;"NG",BR289*BO$1,0),IF(BS289&lt;&gt;"NG",BV289*BS$1,0))/SUM(IF(K289&lt;&gt;"NG",K$1,0),IF(O289&lt;&gt;"NG",O$1,0),IF(S289&lt;&gt;"NG",S$1,0),IF(W289&lt;&gt;"NG",W$1,0),IF(AA289&lt;&gt;"NG",AA$1,0),IF(AE289&lt;&gt;"NG",AE$1,0),IF(AI289&lt;&gt;"NG",AI$1,0),IF(AM289&lt;&gt;"NG",AM$1,0),IF(AQ289&lt;&gt;"NG",AQ$1,0),IF(AU289&lt;&gt;"NG",AU$1,0),IF(AY289&lt;&gt;"NG",AY$1,0),IF(BC289&lt;&gt;"NG",BC$1,0),IF(BG289&lt;&gt;"NG",BG$1,0),IF(BK289&lt;&gt;"NG",BK$1,0),IF(BO289&lt;&gt;"NG",BO$1,0),IF(BS289&lt;&gt;"NG",BS$1,0)),0)</f>
        <v>0</v>
      </c>
      <c r="BX289" s="466"/>
      <c r="BY289" s="490"/>
      <c r="BZ289" s="5"/>
      <c r="CA289" s="32">
        <f t="shared" ref="CA289" si="14507">IF(AND($M289&lt;&gt;$BZ$5,$M289&lt;=$BZ$6,$M289&lt;&gt;$BZ$7),1,0)</f>
        <v>0</v>
      </c>
      <c r="CB289" s="32">
        <f t="shared" ref="CB289" si="14508">IF(AND($Q289&lt;&gt;$BZ$5,$Q289&lt;=$BZ$6,$Q289&lt;&gt;$BZ$7),1,0)</f>
        <v>0</v>
      </c>
      <c r="CC289" s="32">
        <f t="shared" ref="CC289" si="14509">IF(AND($U289&lt;&gt;$BZ$5,$U289&lt;=$BZ$6,$U289&lt;&gt;$BZ$7),1,0)</f>
        <v>0</v>
      </c>
      <c r="CD289" s="32">
        <f t="shared" ref="CD289" si="14510">IF(AND($Y289&lt;&gt;$BZ$5,$Y289&lt;=$BZ$6,$Y289&lt;&gt;$BZ$7),1,0)</f>
        <v>0</v>
      </c>
      <c r="CE289" s="32">
        <f t="shared" ref="CE289" si="14511">IF(AND($AG289&lt;&gt;$BZ$5,$AG289&lt;=$BZ$6,$AG289&lt;&gt;$BZ$7),1,0)</f>
        <v>0</v>
      </c>
      <c r="CF289" s="32">
        <f t="shared" ref="CF289" si="14512">IF(AND($AK289&lt;&gt;$BZ$5,$AK289&lt;=$BZ$6,$AK289&lt;&gt;$BZ$7),1,0)</f>
        <v>0</v>
      </c>
      <c r="CG289" s="32">
        <f t="shared" ref="CG289" si="14513">IF(AND($AS289&lt;&gt;$BZ$5,$AS289&lt;=$BZ$6,$AS289&lt;&gt;$BZ$7),1,0)</f>
        <v>0</v>
      </c>
      <c r="CH289" s="32">
        <f t="shared" ref="CH289" si="14514">IF(AND($AW289&lt;&gt;$BZ$5,$AW289&lt;=$BZ$6,$AW289&lt;&gt;$BZ$7),1,0)</f>
        <v>0</v>
      </c>
      <c r="CI289" s="32">
        <f t="shared" ref="CI289" si="14515">IF(AND($BE289&lt;&gt;$BZ$5,$BE289&lt;=$BZ$6,$BE289&lt;&gt;$BZ$7),1,0)</f>
        <v>0</v>
      </c>
      <c r="CJ289" s="32">
        <f t="shared" ref="CJ289" si="14516">IF(AND($BI289&lt;&gt;$BZ$5,$BI289&lt;=$BZ$6,$BI289&lt;&gt;$BZ$7),1,0)</f>
        <v>0</v>
      </c>
      <c r="CK289" s="32">
        <f t="shared" ref="CK289" si="14517">IF(AND($BQ289&lt;&gt;$BZ$5,$BQ289&lt;=$BZ$6,$BQ289&lt;&gt;$BZ$7),1,0)</f>
        <v>0</v>
      </c>
      <c r="CL289" s="32">
        <f t="shared" ref="CL289" si="14518">IF(AND($BU289&lt;&gt;$BZ$5,$BU289&lt;=$BZ$6,$BU289&lt;&gt;$BZ$7),1,0)</f>
        <v>0</v>
      </c>
      <c r="CO289" s="32">
        <f>IF(AND($M289&lt;&gt;$CN$5,$M289&lt;=$CN$6,$M289&lt;&gt;$CN$7),1,0)</f>
        <v>0</v>
      </c>
      <c r="CP289" s="32">
        <f>IF(AND($Q289&lt;&gt;$CN$5,$Q289&lt;=$CN$6,$Q289&lt;&gt;$CN$7),1,0)</f>
        <v>0</v>
      </c>
      <c r="CQ289" s="32">
        <f>IF(AND($U289&lt;&gt;$CN$5,$U289&lt;=$CN$6,$U289&lt;&gt;$CN$7),1,0)</f>
        <v>0</v>
      </c>
      <c r="CR289" s="32">
        <f>IF(AND($Y289&lt;&gt;$CN$5,$Y289&lt;=$CN$6,$Y289&lt;&gt;$CN$7),1,0)</f>
        <v>0</v>
      </c>
      <c r="CS289" s="32">
        <f>IF(AND($AG289&lt;&gt;$CN$5,$AG289&lt;=$CN$6,$AG289&lt;&gt;$CN$7),1,0)</f>
        <v>0</v>
      </c>
      <c r="CT289" s="32">
        <f>IF(AND($AK289&lt;&gt;$CN$5,$AK289&lt;=$CN$6,$AK289&lt;&gt;$CN$7),1,0)</f>
        <v>0</v>
      </c>
      <c r="CU289" s="32">
        <f>IF(AND($AS289&lt;&gt;$CN$5,$AS289&lt;=$CN$6,$AS289&lt;&gt;$CN$7),1,0)</f>
        <v>0</v>
      </c>
      <c r="CV289" s="32">
        <f>IF(AND($AW289&lt;&gt;$CN$5,$AW289&lt;=$CN$6,$AW289&lt;&gt;$CN$7),1,0)</f>
        <v>0</v>
      </c>
      <c r="CW289" s="32">
        <f>IF(AND($BE289&lt;&gt;$CN$5,$BE289&lt;=$CN$6,$BE289&lt;&gt;$CN$7),1,0)</f>
        <v>0</v>
      </c>
      <c r="CX289" s="32">
        <f>IF(AND($BI289&lt;&gt;$CN$5,$BI289&lt;=$CN$6,$BI289&lt;&gt;$CN$7),1,0)</f>
        <v>0</v>
      </c>
      <c r="CY289" s="32">
        <f>IF(AND($BQ289&lt;&gt;$CN$5,$BQ289&lt;=$CN$6,$BQ289&lt;&gt;$CN$7),1,0)</f>
        <v>0</v>
      </c>
      <c r="CZ289" s="32">
        <f>IF(AND($BU289&lt;&gt;$CN$5,$BU289&lt;=$CN$6,$BU289&lt;&gt;$CN$7),1,0)</f>
        <v>0</v>
      </c>
      <c r="DC289" s="32">
        <f>IF(AND($M289&lt;&gt;$DB$5,$M289&lt;=$DB$6,$M289&lt;&gt;$CN$7),1,0)</f>
        <v>0</v>
      </c>
      <c r="DD289" s="32">
        <f>IF(AND($Q289&lt;&gt;$DB$5,$Q289&lt;=$DB$6,$Q289&lt;&gt;$CN$7),1,0)</f>
        <v>0</v>
      </c>
      <c r="DE289" s="32">
        <f>IF(AND($U289&lt;&gt;$DB$5,$U289&lt;=$DB$6,$U289&lt;&gt;$CN$7),1,0)</f>
        <v>0</v>
      </c>
      <c r="DF289" s="32">
        <f>IF(AND($Y289&lt;&gt;$DB$5,$Y289&lt;=$DB$6,$Y289&lt;&gt;$CN$7),1,0)</f>
        <v>0</v>
      </c>
      <c r="DG289" s="32">
        <f>IF(AND($AG289&lt;&gt;$DB$5,$AG289&lt;=$DB$6,$AG289&lt;&gt;$CN$7),1,0)</f>
        <v>0</v>
      </c>
      <c r="DH289" s="32">
        <f>IF(AND($AK289&lt;&gt;$DB$5,$AK289&lt;=$DB$6,$AK289&lt;&gt;$CN$7),1,0)</f>
        <v>0</v>
      </c>
      <c r="DI289" s="32">
        <f>IF(AND($AS289&lt;&gt;$DB$5,$AS289&lt;=$DB$6,$AS289&lt;&gt;$CN$7),1,0)</f>
        <v>0</v>
      </c>
      <c r="DJ289" s="32">
        <f>IF(AND($AW289&lt;&gt;$DB$5,$AW289&lt;=$DB$6,$AW289&lt;&gt;$CN$7),1,0)</f>
        <v>0</v>
      </c>
      <c r="DK289" s="32">
        <f>IF(AND($BE289&lt;&gt;$DB$5,$BE289&lt;=$DB$6,$BE289&lt;&gt;$CN$7),1,0)</f>
        <v>0</v>
      </c>
      <c r="DL289" s="32">
        <f>IF(AND($BI289&lt;&gt;$DB$5,$BI289&lt;=$DB$6,$BI289&lt;&gt;$CN$7),1,0)</f>
        <v>0</v>
      </c>
      <c r="DM289" s="32">
        <f>IF(AND($BQ289&lt;&gt;$DB$5,$BQ289&lt;=$DB$6,$BQ289&lt;&gt;$CN$7),1,0)</f>
        <v>0</v>
      </c>
      <c r="DN289" s="32">
        <f>IF(AND($BU289&lt;&gt;$DB$5,$BU289&lt;=$DB$6,$BU289&lt;&gt;$CN$7),1,0)</f>
        <v>0</v>
      </c>
      <c r="DQ289" s="32">
        <f t="shared" ref="DQ289" si="14519">IF(AND($M289&lt;&gt;$DP$5,$M289&lt;=$DP$6,$M289&lt;&gt;$CN$7),1,0)</f>
        <v>0</v>
      </c>
      <c r="DR289" s="32">
        <f t="shared" ref="DR289" si="14520">IF(AND($Q289&lt;&gt;$DP$5,$Q289&lt;=$DP$6,$Q289&lt;&gt;$CN$7),1,0)</f>
        <v>0</v>
      </c>
      <c r="DS289" s="32">
        <f t="shared" ref="DS289" si="14521">IF(AND($U289&lt;&gt;$DP$5,$U289&lt;=$DP$6,$U289&lt;&gt;$CN$7),1,0)</f>
        <v>0</v>
      </c>
      <c r="DT289" s="32">
        <f t="shared" ref="DT289" si="14522">IF(AND($Y289&lt;&gt;$DP$5,$Y289&lt;=$DP$6,$Y289&lt;&gt;$CN$7),1,0)</f>
        <v>0</v>
      </c>
      <c r="DU289" s="32">
        <f t="shared" ref="DU289" si="14523">IF(AND($AG289&lt;&gt;$DP$5,$AG289&lt;=$DP$6,$AG289&lt;&gt;$CN$7),1,0)</f>
        <v>0</v>
      </c>
      <c r="DV289" s="32">
        <f t="shared" ref="DV289" si="14524">IF(AND($AK289&lt;&gt;$DP$5,$AK289&lt;=$DP$6,$AK289&lt;&gt;$CN$7),1,0)</f>
        <v>0</v>
      </c>
      <c r="DW289" s="32">
        <f t="shared" ref="DW289" si="14525">IF(AND($AS289&lt;&gt;$DP$5,$AS289&lt;=$DP$6,$AS289&lt;&gt;$CN$7),1,0)</f>
        <v>0</v>
      </c>
      <c r="DX289" s="32">
        <f t="shared" ref="DX289" si="14526">IF(AND($AW289&lt;&gt;$DP$5,$AW289&lt;=$DP$6,$AW289&lt;&gt;$CN$7),1,0)</f>
        <v>0</v>
      </c>
      <c r="DY289" s="32">
        <f t="shared" ref="DY289" si="14527">IF(AND($BE289&lt;&gt;$DP$5,$BE289&lt;=$DP$6,$BE289&lt;&gt;$CN$7),1,0)</f>
        <v>0</v>
      </c>
      <c r="DZ289" s="32">
        <f t="shared" ref="DZ289" si="14528">IF(AND($BI289&lt;&gt;$DP$5,$BI289&lt;=$DP$6,$BI289&lt;&gt;$CN$7),1,0)</f>
        <v>0</v>
      </c>
      <c r="EA289" s="32">
        <f t="shared" ref="EA289" si="14529">IF(AND($BQ289&lt;&gt;$DP$5,$BQ289&lt;=$DP$6,$BQ289&lt;&gt;$CN$7),1,0)</f>
        <v>0</v>
      </c>
      <c r="EB289" s="32">
        <f t="shared" ref="EB289" si="14530">IF(AND($BU289&lt;&gt;$DP$5,$BU289&lt;=$DP$6,$BU289&lt;&gt;$CN$7),1,0)</f>
        <v>0</v>
      </c>
      <c r="EE289" s="328">
        <f>IF(M289&lt;&gt;"",IF(M289&lt;=$ED$6,1,IF(L289&gt;$ED$6,0,NETWORKDAYS(L289,$ED$6,祭日リスト)/NETWORKDAYS(L289,M289,祭日リスト)))*$GG289*週間進捗報告書!$G$9,0)</f>
        <v>0</v>
      </c>
      <c r="EF289" s="328">
        <f>IF(Q289&lt;&gt;"",IF(Q289&lt;=$ED$6,1,IF(P289&gt;$ED$6,0,NETWORKDAYS(P289,$ED$6,祭日リスト)/NETWORKDAYS(P289,Q289,祭日リスト)))*$GG289*週間進捗報告書!$G$10,0)</f>
        <v>0</v>
      </c>
      <c r="EG289" s="328">
        <f>IF(U289&lt;&gt;"",IF(U289&lt;=$ED$6,1,IF(T289&gt;$ED$6,0,NETWORKDAYS(T289,$ED$6,祭日リスト)/NETWORKDAYS(T289,U289,祭日リスト)))*$GG289*週間進捗報告書!$G$11,0)</f>
        <v>0</v>
      </c>
      <c r="EH289" s="328">
        <f>IF(Y289&lt;&gt;"",IF(Y289&lt;=$ED$6,1,IF(X289&gt;$ED$6,0,NETWORKDAYS(X289,$ED$6,祭日リスト)/NETWORKDAYS(X289,Y289,祭日リスト)))*$GG289*週間進捗報告書!$G$12,0)</f>
        <v>0</v>
      </c>
      <c r="EI289" s="328">
        <f>IF(AG289&lt;&gt;"",IF(AG289&lt;=$ED$6,1,IF(AF289&gt;$ED$6,0,NETWORKDAYS(AF289,$ED$6,祭日リスト)/NETWORKDAYS(AF289,AG289,祭日リスト)))*$GG289*週間進捗報告書!$G$13,0)</f>
        <v>0</v>
      </c>
      <c r="EJ289" s="328">
        <f>IF(AK289&lt;&gt;"",IF(AK289&lt;=$ED$6,1,IF(AJ289&gt;$ED$6,0,NETWORKDAYS(AJ289,$ED$6,祭日リスト)/NETWORKDAYS(AJ289,AK289,祭日リスト)))*$GG289*週間進捗報告書!$G$14,0)</f>
        <v>0</v>
      </c>
      <c r="EK289" s="328">
        <f>IF(AS289&lt;&gt;"",IF(AS289&lt;=$ED$6,1,IF(AR289&gt;$ED$6,0,NETWORKDAYS(AR289,$ED$6,祭日リスト)/NETWORKDAYS(AR289,AS289,祭日リスト)))*$GG289*週間進捗報告書!$G$15,0)</f>
        <v>0</v>
      </c>
      <c r="EL289" s="328">
        <f>IF(AW289&lt;&gt;"",IF(AW289&lt;=$ED$6,1,IF(AV289&gt;$ED$6,0,NETWORKDAYS(AV289,$ED$6,祭日リスト)/NETWORKDAYS(AV289,AW289,祭日リスト)))*$GG289*週間進捗報告書!$G$16,0)</f>
        <v>0</v>
      </c>
      <c r="EM289" s="328">
        <f>IF(BE289&lt;&gt;"",IF(BE289&lt;=$ED$6,1,IF(BD289&gt;$ED$6,0,NETWORKDAYS(BD289,$ED$6,祭日リスト)/NETWORKDAYS(BD289,BE289,祭日リスト)))*$GG289*週間進捗報告書!$G$17,0)</f>
        <v>0</v>
      </c>
      <c r="EN289" s="328">
        <f>IF(BI289&lt;&gt;"",IF(BI289&lt;=$ED$6,1,IF(BH289&gt;$ED$6,0,NETWORKDAYS(BH289,$ED$6,祭日リスト)/NETWORKDAYS(BH289,BI289,祭日リスト)))*$GG289*週間進捗報告書!$G$18,0)</f>
        <v>0</v>
      </c>
      <c r="EO289" s="328">
        <f>IF(BQ289&lt;&gt;"",IF(BQ289&lt;=$ED$6,1,IF(BP289&gt;$ED$6,0,NETWORKDAYS(BP289,$ED$6,祭日リスト)/NETWORKDAYS(BP289,BQ289,祭日リスト)))*$GG289*週間進捗報告書!$G$19,0)</f>
        <v>0</v>
      </c>
      <c r="EP289" s="328">
        <f>IF(BU289&lt;&gt;"",IF(BU289&lt;=$ED$6,1,IF(BT289&gt;$ED$6,0,NETWORKDAYS(BT289,$ED$6,祭日リスト)/NETWORKDAYS(BT289,BU289,祭日リスト)))*$GG289*週間進捗報告書!$G$20,0)</f>
        <v>0</v>
      </c>
      <c r="ER289" s="547">
        <f t="shared" ref="ER289:FC289" si="14531">EE289-EE290</f>
        <v>0</v>
      </c>
      <c r="ES289" s="547">
        <f t="shared" si="14531"/>
        <v>0</v>
      </c>
      <c r="ET289" s="547">
        <f t="shared" si="14531"/>
        <v>0</v>
      </c>
      <c r="EU289" s="547">
        <f t="shared" si="14531"/>
        <v>0</v>
      </c>
      <c r="EV289" s="547">
        <f t="shared" si="14531"/>
        <v>0</v>
      </c>
      <c r="EW289" s="547">
        <f t="shared" si="14531"/>
        <v>0</v>
      </c>
      <c r="EX289" s="547">
        <f t="shared" si="14531"/>
        <v>0</v>
      </c>
      <c r="EY289" s="547">
        <f t="shared" si="14531"/>
        <v>0</v>
      </c>
      <c r="EZ289" s="547">
        <f t="shared" si="14531"/>
        <v>0</v>
      </c>
      <c r="FA289" s="547">
        <f t="shared" si="14531"/>
        <v>0</v>
      </c>
      <c r="FB289" s="547">
        <f t="shared" si="14531"/>
        <v>0</v>
      </c>
      <c r="FC289" s="547">
        <f t="shared" si="14531"/>
        <v>0</v>
      </c>
      <c r="FD289" s="547">
        <f t="shared" ref="FD289" si="14532">SUM(ER289:FC290)</f>
        <v>0</v>
      </c>
      <c r="FE289" s="333"/>
      <c r="FG289" s="32">
        <f>IF(AND($M289&lt;&gt;$FF$7),1,0)</f>
        <v>0</v>
      </c>
      <c r="FH289" s="32">
        <f>IF(AND($Q289&lt;&gt;$FF$7),1,0)</f>
        <v>0</v>
      </c>
      <c r="FI289" s="32">
        <f>IF(AND($U289&lt;&gt;$FF$7),1,0)</f>
        <v>0</v>
      </c>
      <c r="FJ289" s="32">
        <f>IF(AND($Y289&lt;&gt;$FF$7),1,0)</f>
        <v>0</v>
      </c>
      <c r="FK289" s="32">
        <f>IF(AND($AG289&lt;&gt;$FF$7),1,0)</f>
        <v>0</v>
      </c>
      <c r="FL289" s="32">
        <f>IF(AND($AK289&lt;&gt;$FF$7),1,0)</f>
        <v>0</v>
      </c>
      <c r="FM289" s="32">
        <f>IF(AND($AS289&lt;&gt;$FF$7),1,0)</f>
        <v>0</v>
      </c>
      <c r="FN289" s="32">
        <f>IF(AND($AW289&lt;&gt;$FF$7),1,0)</f>
        <v>0</v>
      </c>
      <c r="FO289" s="32">
        <f>IF(AND($BE289&lt;&gt;$FF$7),1,0)</f>
        <v>0</v>
      </c>
      <c r="FP289" s="32">
        <f>IF(AND($BI289&lt;&gt;$FF$7),1,0)</f>
        <v>0</v>
      </c>
      <c r="FQ289" s="32">
        <f>IF(AND($BQ289&lt;&gt;$FF$7),1,0)</f>
        <v>0</v>
      </c>
      <c r="FR289" s="32">
        <f>IF(AND($BU289&lt;&gt;$FF$7),1,0)</f>
        <v>0</v>
      </c>
      <c r="FU289" s="294">
        <f t="shared" ref="FU289" si="14533">IF($K289&lt;&gt;"NG",$GG289,0)</f>
        <v>0</v>
      </c>
      <c r="FV289" s="294">
        <f t="shared" ref="FV289" si="14534">IF($O289&lt;&gt;"NG",$GG289,0)</f>
        <v>0</v>
      </c>
      <c r="FW289" s="294">
        <f t="shared" ref="FW289" si="14535">IF($S289&lt;&gt;"NG",$GG289,0)</f>
        <v>0</v>
      </c>
      <c r="FX289" s="294">
        <f t="shared" ref="FX289" si="14536">IF($W289&lt;&gt;"NG",$GG289,0)</f>
        <v>0</v>
      </c>
      <c r="FY289" s="294">
        <f t="shared" ref="FY289" si="14537">IF($AE289&lt;&gt;"NG",$GG289,0)</f>
        <v>0</v>
      </c>
      <c r="FZ289" s="294">
        <f t="shared" ref="FZ289" si="14538">IF($AI289&lt;&gt;"NG",$GG289,0)</f>
        <v>0</v>
      </c>
      <c r="GA289" s="294">
        <f t="shared" ref="GA289" si="14539">IF($AQ289&lt;&gt;"NG",$GG289,0)</f>
        <v>0</v>
      </c>
      <c r="GB289" s="294">
        <f t="shared" ref="GB289" si="14540">IF($AU289&lt;&gt;"NG",$GG289,0)</f>
        <v>0</v>
      </c>
      <c r="GC289" s="294">
        <f t="shared" ref="GC289" si="14541">IF($BC289&lt;&gt;"NG",$GG289,0)</f>
        <v>0</v>
      </c>
      <c r="GD289" s="294">
        <f t="shared" ref="GD289" si="14542">IF($BG289&lt;&gt;"NG",$GG289,0)</f>
        <v>0</v>
      </c>
      <c r="GE289" s="294">
        <f t="shared" ref="GE289" si="14543">IF($BO289&lt;&gt;"NG",$GG289,0)</f>
        <v>0</v>
      </c>
      <c r="GF289" s="294">
        <f t="shared" ref="GF289" si="14544">IF($BS289&lt;&gt;"NG",$GG289,0)</f>
        <v>0</v>
      </c>
      <c r="GG289" s="294" t="e">
        <f>VLOOKUP($D289,リスト!$D:$S,15,FALSE)</f>
        <v>#N/A</v>
      </c>
      <c r="GH289" s="2" t="e">
        <f>INDEX(リスト!$V:$V,MATCH(中日程計画表!$D289,リスト!$D:$D,0))</f>
        <v>#N/A</v>
      </c>
      <c r="GI289" s="2" t="e">
        <f>INDEX(リスト!$A:$A,MATCH(中日程計画表!$D289,リスト!$D:$D,0))</f>
        <v>#N/A</v>
      </c>
      <c r="GJ289" s="2" t="e">
        <f>INDEX(リスト!$U:$U,MATCH(中日程計画表!$D289,リスト!$D:$D,0))</f>
        <v>#N/A</v>
      </c>
      <c r="GK289" s="5" t="e">
        <f>INDEX(リスト!$W:$W,MATCH(中日程計画表!$D289,リスト!$D:$D,0))</f>
        <v>#N/A</v>
      </c>
      <c r="GL289" s="2" t="s">
        <v>200</v>
      </c>
      <c r="GM289" s="296">
        <f>D289</f>
        <v>0</v>
      </c>
      <c r="GN289" s="296">
        <f>E289</f>
        <v>0</v>
      </c>
      <c r="GU289" s="460" t="str">
        <f t="shared" ref="GU289" si="14545">AE289</f>
        <v>NG</v>
      </c>
      <c r="GV289" s="460">
        <f t="shared" ref="GV289" si="14546">EI289</f>
        <v>0</v>
      </c>
      <c r="GW289" s="460">
        <f t="shared" ref="GW289" si="14547">EI290</f>
        <v>0</v>
      </c>
      <c r="GX289" s="462">
        <f t="shared" ref="GX289" si="14548">EV289</f>
        <v>0</v>
      </c>
      <c r="GY289" s="460" t="str">
        <f t="shared" ref="GY289" si="14549">AI289</f>
        <v>NG</v>
      </c>
      <c r="GZ289" s="460">
        <f t="shared" ref="GZ289" si="14550">EJ289</f>
        <v>0</v>
      </c>
      <c r="HA289" s="460">
        <f t="shared" ref="HA289" si="14551">EJ290</f>
        <v>0</v>
      </c>
      <c r="HB289" s="462">
        <f t="shared" ref="HB289" si="14552">EW289</f>
        <v>0</v>
      </c>
      <c r="HC289" s="460" t="str">
        <f t="shared" ref="HC289" si="14553">AQ289</f>
        <v>NG</v>
      </c>
      <c r="HD289" s="460">
        <f t="shared" ref="HD289" si="14554">EK289</f>
        <v>0</v>
      </c>
      <c r="HE289" s="460">
        <f t="shared" ref="HE289" si="14555">EK290</f>
        <v>0</v>
      </c>
      <c r="HF289" s="462">
        <f t="shared" ref="HF289" si="14556">EX289</f>
        <v>0</v>
      </c>
      <c r="HG289" s="460" t="str">
        <f t="shared" ref="HG289" si="14557">AU289</f>
        <v>NG</v>
      </c>
      <c r="HH289" s="460">
        <f t="shared" ref="HH289" si="14558">EL289</f>
        <v>0</v>
      </c>
      <c r="HI289" s="460">
        <f t="shared" ref="HI289" si="14559">EL290</f>
        <v>0</v>
      </c>
      <c r="HJ289" s="462">
        <f t="shared" ref="HJ289" si="14560">EY289</f>
        <v>0</v>
      </c>
      <c r="HK289" s="460" t="str">
        <f t="shared" ref="HK289" si="14561">BC289</f>
        <v>NG</v>
      </c>
      <c r="HL289" s="460">
        <f t="shared" ref="HL289" si="14562">EM289</f>
        <v>0</v>
      </c>
      <c r="HM289" s="460">
        <f t="shared" ref="HM289" si="14563">EM290</f>
        <v>0</v>
      </c>
      <c r="HN289" s="462">
        <f t="shared" ref="HN289" si="14564">EZ289</f>
        <v>0</v>
      </c>
      <c r="HO289" s="460" t="str">
        <f t="shared" ref="HO289" si="14565">BG289</f>
        <v>NG</v>
      </c>
      <c r="HP289" s="460">
        <f t="shared" ref="HP289" si="14566">EN289</f>
        <v>0</v>
      </c>
      <c r="HQ289" s="460">
        <f t="shared" ref="HQ289" si="14567">EN290</f>
        <v>0</v>
      </c>
      <c r="HR289" s="462">
        <f t="shared" ref="HR289" si="14568">FA289</f>
        <v>0</v>
      </c>
      <c r="HS289" s="332"/>
    </row>
    <row r="290" spans="1:227" ht="12" customHeight="1">
      <c r="A290" s="489"/>
      <c r="B290" s="487"/>
      <c r="C290" s="475"/>
      <c r="D290" s="485"/>
      <c r="E290" s="483"/>
      <c r="F290" s="317"/>
      <c r="G290" s="317"/>
      <c r="H290" s="317"/>
      <c r="I290" s="317"/>
      <c r="J290" s="316"/>
      <c r="K290" s="481"/>
      <c r="L290" s="77"/>
      <c r="M290" s="77"/>
      <c r="N290" s="471"/>
      <c r="O290" s="475"/>
      <c r="P290" s="77"/>
      <c r="Q290" s="77"/>
      <c r="R290" s="471"/>
      <c r="S290" s="475"/>
      <c r="T290" s="77"/>
      <c r="U290" s="77"/>
      <c r="V290" s="471"/>
      <c r="W290" s="473"/>
      <c r="X290" s="77"/>
      <c r="Y290" s="77"/>
      <c r="Z290" s="471"/>
      <c r="AA290" s="477"/>
      <c r="AB290" s="80"/>
      <c r="AC290" s="80"/>
      <c r="AD290" s="471"/>
      <c r="AE290" s="473"/>
      <c r="AF290" s="77"/>
      <c r="AG290" s="77"/>
      <c r="AH290" s="471"/>
      <c r="AI290" s="473"/>
      <c r="AJ290" s="77"/>
      <c r="AK290" s="77"/>
      <c r="AL290" s="471"/>
      <c r="AM290" s="477"/>
      <c r="AN290" s="80"/>
      <c r="AO290" s="80"/>
      <c r="AP290" s="471"/>
      <c r="AQ290" s="473"/>
      <c r="AR290" s="77"/>
      <c r="AS290" s="77"/>
      <c r="AT290" s="471"/>
      <c r="AU290" s="473"/>
      <c r="AV290" s="77"/>
      <c r="AW290" s="77"/>
      <c r="AX290" s="471"/>
      <c r="AY290" s="477"/>
      <c r="AZ290" s="80"/>
      <c r="BA290" s="80"/>
      <c r="BB290" s="471"/>
      <c r="BC290" s="475"/>
      <c r="BD290" s="77"/>
      <c r="BE290" s="77"/>
      <c r="BF290" s="471"/>
      <c r="BG290" s="473"/>
      <c r="BH290" s="77"/>
      <c r="BI290" s="77"/>
      <c r="BJ290" s="471"/>
      <c r="BK290" s="477"/>
      <c r="BL290" s="80"/>
      <c r="BM290" s="80"/>
      <c r="BN290" s="471"/>
      <c r="BO290" s="475"/>
      <c r="BP290" s="77"/>
      <c r="BQ290" s="77"/>
      <c r="BR290" s="471"/>
      <c r="BS290" s="473"/>
      <c r="BT290" s="77"/>
      <c r="BU290" s="77"/>
      <c r="BV290" s="471"/>
      <c r="BW290" s="469"/>
      <c r="BX290" s="467"/>
      <c r="BY290" s="490"/>
      <c r="CA290" s="19">
        <f t="shared" ref="CA290" si="14569">IF(AND($N289=1,$M290&lt;&gt;$BZ$7),1,0)</f>
        <v>0</v>
      </c>
      <c r="CB290" s="19">
        <f t="shared" ref="CB290" si="14570">IF(AND($R289=1,$Q290&lt;&gt;$BZ$7),1,0)</f>
        <v>0</v>
      </c>
      <c r="CC290" s="19">
        <f t="shared" ref="CC290" si="14571">IF(AND($V289=1,$U290&lt;&gt;$BZ$7),1,0)</f>
        <v>0</v>
      </c>
      <c r="CD290" s="19">
        <f t="shared" ref="CD290" si="14572">IF(AND($Z289=1,$Y290&lt;&gt;$BZ$7),1,0)</f>
        <v>0</v>
      </c>
      <c r="CE290" s="19">
        <f t="shared" ref="CE290" si="14573">IF(AND($AH289=1,$AG290&lt;&gt;$BZ$7),1,0)</f>
        <v>0</v>
      </c>
      <c r="CF290" s="19">
        <f t="shared" ref="CF290" si="14574">IF(AND($AL289=1,$AK290&lt;&gt;$BZ$7),1,0)</f>
        <v>0</v>
      </c>
      <c r="CG290" s="19">
        <f t="shared" ref="CG290" si="14575">IF(AND($AT289=1,$AS290&lt;&gt;$BZ$7),1,0)</f>
        <v>0</v>
      </c>
      <c r="CH290" s="19">
        <f t="shared" ref="CH290" si="14576">IF(AND($AX289=1,$AW290&lt;&gt;$BZ$7),1,0)</f>
        <v>0</v>
      </c>
      <c r="CI290" s="19">
        <f t="shared" ref="CI290" si="14577">IF(AND($BF289=1,$BE290&lt;&gt;$BZ$7),1,0)</f>
        <v>0</v>
      </c>
      <c r="CJ290" s="19">
        <f t="shared" ref="CJ290" si="14578">IF(AND($BJ289=1,$BI290&lt;&gt;$BZ$7),1,0)</f>
        <v>0</v>
      </c>
      <c r="CK290" s="19">
        <f t="shared" ref="CK290" si="14579">IF(AND($BR289=1,$BQ290&lt;&gt;$BZ$7),1,0)</f>
        <v>0</v>
      </c>
      <c r="CL290" s="19">
        <f t="shared" ref="CL290" si="14580">IF(AND($BV289=1,$BU290&lt;&gt;$BZ$7),1,0)</f>
        <v>0</v>
      </c>
      <c r="CO290" s="19">
        <f>IF(AND($M290&lt;&gt;$CN$7,$M290&lt;=$CN$6),1,0)</f>
        <v>0</v>
      </c>
      <c r="CP290" s="19">
        <f>IF(AND($Q290&lt;&gt;$CN$7,$Q290&lt;=$CN$6),1,0)</f>
        <v>0</v>
      </c>
      <c r="CQ290" s="19">
        <f>IF(AND($U290&lt;&gt;$CN$7,$U290&lt;=$CN$6),1,0)</f>
        <v>0</v>
      </c>
      <c r="CR290" s="19">
        <f>IF(AND($Y290&lt;&gt;$CN$7,$Y290&lt;=$CN$6),1,0)</f>
        <v>0</v>
      </c>
      <c r="CS290" s="19">
        <f>IF(AND($AG290&lt;&gt;$CN$7,$AG290&lt;=$CN$6),1,0)</f>
        <v>0</v>
      </c>
      <c r="CT290" s="19">
        <f>IF(AND($AK290&lt;&gt;$CN$7,$AK290&lt;=$CN$6),1,0)</f>
        <v>0</v>
      </c>
      <c r="CU290" s="19">
        <f>IF(AND($AS290&lt;&gt;$CN$7,$AS290&lt;=$CN$6),1,0)</f>
        <v>0</v>
      </c>
      <c r="CV290" s="19">
        <f>IF(AND($AW290&lt;&gt;$CN$7,$AW290&lt;=$CN$6),1,0)</f>
        <v>0</v>
      </c>
      <c r="CW290" s="19">
        <f>IF(AND($BE290&lt;&gt;$CN$7,$BE290&lt;=$CN$6),1,0)</f>
        <v>0</v>
      </c>
      <c r="CX290" s="19">
        <f>IF(AND($BI290&lt;&gt;$CN$7,$BI290&lt;=$CN$6),1,0)</f>
        <v>0</v>
      </c>
      <c r="CY290" s="19">
        <f>IF(AND($BQ290&lt;&gt;$CN$7,$BQ290&lt;=$CN$6),1,0)</f>
        <v>0</v>
      </c>
      <c r="CZ290" s="19">
        <f>IF(AND($BU290&lt;&gt;$CN$7,$BU290&lt;=$CN$6),1,0)</f>
        <v>0</v>
      </c>
      <c r="DC290" s="19">
        <f>IF($N289=1,1,0)</f>
        <v>0</v>
      </c>
      <c r="DD290" s="19">
        <f>IF($R289=1,1,0)</f>
        <v>0</v>
      </c>
      <c r="DE290" s="19">
        <f>IF($V289=1,1,0)</f>
        <v>0</v>
      </c>
      <c r="DF290" s="19">
        <f>IF($Z289=1,1,0)</f>
        <v>0</v>
      </c>
      <c r="DG290" s="19">
        <f>IF($AH289=1,1,0)</f>
        <v>0</v>
      </c>
      <c r="DH290" s="19">
        <f>IF($AL289=1,1,0)</f>
        <v>0</v>
      </c>
      <c r="DI290" s="19">
        <f>IF($AT289=1,1,0)</f>
        <v>0</v>
      </c>
      <c r="DJ290" s="19">
        <f>IF($AX289=1,1,0)</f>
        <v>0</v>
      </c>
      <c r="DK290" s="19">
        <f>IF($BF289=1,1,0)</f>
        <v>0</v>
      </c>
      <c r="DL290" s="19">
        <f>IF($BJ289=1,1,0)</f>
        <v>0</v>
      </c>
      <c r="DM290" s="19">
        <f>IF($BR289=1,1,0)</f>
        <v>0</v>
      </c>
      <c r="DN290" s="19">
        <f>IF($BV289=1,1,0)</f>
        <v>0</v>
      </c>
      <c r="DQ290" s="19">
        <f t="shared" ref="DQ290" si="14581">IF($N289=1,1,0)</f>
        <v>0</v>
      </c>
      <c r="DR290" s="19">
        <f t="shared" ref="DR290" si="14582">IF($R289=1,1,0)</f>
        <v>0</v>
      </c>
      <c r="DS290" s="19">
        <f t="shared" ref="DS290" si="14583">IF($V289=1,1,0)</f>
        <v>0</v>
      </c>
      <c r="DT290" s="19">
        <f t="shared" ref="DT290" si="14584">IF($Z289=1,1,0)</f>
        <v>0</v>
      </c>
      <c r="DU290" s="19">
        <f t="shared" ref="DU290" si="14585">IF($AH289=1,1,0)</f>
        <v>0</v>
      </c>
      <c r="DV290" s="19">
        <f t="shared" ref="DV290" si="14586">IF($AL289=1,1,0)</f>
        <v>0</v>
      </c>
      <c r="DW290" s="19">
        <f t="shared" ref="DW290" si="14587">IF($AT289=1,1,0)</f>
        <v>0</v>
      </c>
      <c r="DX290" s="19">
        <f t="shared" ref="DX290" si="14588">IF($AX289=1,1,0)</f>
        <v>0</v>
      </c>
      <c r="DY290" s="19">
        <f t="shared" ref="DY290" si="14589">IF($BF289=1,1,0)</f>
        <v>0</v>
      </c>
      <c r="DZ290" s="19">
        <f t="shared" ref="DZ290" si="14590">IF($BJ289=1,1,0)</f>
        <v>0</v>
      </c>
      <c r="EA290" s="19">
        <f t="shared" ref="EA290" si="14591">IF($BR289=1,1,0)</f>
        <v>0</v>
      </c>
      <c r="EB290" s="19">
        <f t="shared" ref="EB290" si="14592">IF($BV289=1,1,0)</f>
        <v>0</v>
      </c>
      <c r="EE290" s="329">
        <f>N289*$FU290*週間進捗報告書!$G$9</f>
        <v>0</v>
      </c>
      <c r="EF290" s="329">
        <f>R289*$FV290*週間進捗報告書!$G$10</f>
        <v>0</v>
      </c>
      <c r="EG290" s="329">
        <f>V289*$FW290*週間進捗報告書!$G$11</f>
        <v>0</v>
      </c>
      <c r="EH290" s="329">
        <f>Z289*$FX290*週間進捗報告書!$G$12</f>
        <v>0</v>
      </c>
      <c r="EI290" s="329">
        <f>AH289*$FY290*週間進捗報告書!$G$13</f>
        <v>0</v>
      </c>
      <c r="EJ290" s="329">
        <f>AL289*$FZ290*週間進捗報告書!$G$14</f>
        <v>0</v>
      </c>
      <c r="EK290" s="329">
        <f>AT289*$GA290*週間進捗報告書!$G$15</f>
        <v>0</v>
      </c>
      <c r="EL290" s="329">
        <f>AX289*$GB290*週間進捗報告書!$G$16</f>
        <v>0</v>
      </c>
      <c r="EM290" s="329">
        <f>BF289*$GC290*週間進捗報告書!$G$17</f>
        <v>0</v>
      </c>
      <c r="EN290" s="329">
        <f>BJ289*$GD290*週間進捗報告書!$G$18</f>
        <v>0</v>
      </c>
      <c r="EO290" s="329">
        <f>BR289*$GE290*週間進捗報告書!$G$19</f>
        <v>0</v>
      </c>
      <c r="EP290" s="329">
        <f>BV289*$GF290*週間進捗報告書!$G$20</f>
        <v>0</v>
      </c>
      <c r="ER290" s="547"/>
      <c r="ES290" s="547"/>
      <c r="ET290" s="547"/>
      <c r="EU290" s="547"/>
      <c r="EV290" s="547"/>
      <c r="EW290" s="547"/>
      <c r="EX290" s="547"/>
      <c r="EY290" s="547"/>
      <c r="EZ290" s="547"/>
      <c r="FA290" s="547"/>
      <c r="FB290" s="547"/>
      <c r="FC290" s="547"/>
      <c r="FD290" s="547"/>
      <c r="FE290" s="332"/>
      <c r="FG290" s="19"/>
      <c r="FH290" s="19"/>
      <c r="FI290" s="19"/>
      <c r="FJ290" s="19"/>
      <c r="FK290" s="19"/>
      <c r="FL290" s="19"/>
      <c r="FM290" s="19"/>
      <c r="FN290" s="19"/>
      <c r="FO290" s="19"/>
      <c r="FP290" s="19"/>
      <c r="FQ290" s="19"/>
      <c r="FR290" s="19"/>
      <c r="FU290" s="295">
        <f t="shared" ref="FU290" si="14593">FU289</f>
        <v>0</v>
      </c>
      <c r="FV290" s="295">
        <f t="shared" ref="FV290" si="14594">FV289</f>
        <v>0</v>
      </c>
      <c r="FW290" s="295">
        <f t="shared" ref="FW290" si="14595">FW289</f>
        <v>0</v>
      </c>
      <c r="FX290" s="295">
        <f t="shared" ref="FX290" si="14596">FX289</f>
        <v>0</v>
      </c>
      <c r="FY290" s="295">
        <f t="shared" ref="FY290" si="14597">FY289</f>
        <v>0</v>
      </c>
      <c r="FZ290" s="295">
        <f t="shared" ref="FZ290" si="14598">FZ289</f>
        <v>0</v>
      </c>
      <c r="GA290" s="295">
        <f t="shared" ref="GA290" si="14599">GA289</f>
        <v>0</v>
      </c>
      <c r="GB290" s="295">
        <f t="shared" ref="GB290" si="14600">GB289</f>
        <v>0</v>
      </c>
      <c r="GC290" s="295">
        <f t="shared" ref="GC290" si="14601">GC289</f>
        <v>0</v>
      </c>
      <c r="GD290" s="295">
        <f t="shared" ref="GD290" si="14602">GD289</f>
        <v>0</v>
      </c>
      <c r="GE290" s="295">
        <f t="shared" ref="GE290" si="14603">GE289</f>
        <v>0</v>
      </c>
      <c r="GF290" s="295">
        <f t="shared" ref="GF290" si="14604">GF289</f>
        <v>0</v>
      </c>
      <c r="GG290" s="295" t="e">
        <f t="shared" ref="GG290" si="14605">GG289</f>
        <v>#N/A</v>
      </c>
      <c r="GH290" s="2" t="e">
        <f>INDEX(リスト!$V:$V,MATCH(中日程計画表!$D289,リスト!$D:$D,0))</f>
        <v>#N/A</v>
      </c>
      <c r="GI290" s="2" t="e">
        <f>INDEX(リスト!$A:$A,MATCH(中日程計画表!$D289,リスト!$D:$D,0))</f>
        <v>#N/A</v>
      </c>
      <c r="GJ290" s="2" t="e">
        <f>INDEX(リスト!$U:$U,MATCH(中日程計画表!$D289,リスト!$D:$D,0))</f>
        <v>#N/A</v>
      </c>
      <c r="GK290" s="5" t="e">
        <f>INDEX(リスト!$W:$W,MATCH(中日程計画表!$D289,リスト!$D:$D,0))</f>
        <v>#N/A</v>
      </c>
      <c r="GL290" s="2" t="s">
        <v>201</v>
      </c>
      <c r="GM290" s="296">
        <f t="shared" ref="GM290" si="14606">GM289</f>
        <v>0</v>
      </c>
      <c r="GN290" s="296">
        <f t="shared" ref="GN290" si="14607">GN289</f>
        <v>0</v>
      </c>
      <c r="GU290" s="461"/>
      <c r="GV290" s="460"/>
      <c r="GW290" s="460"/>
      <c r="GX290" s="461"/>
      <c r="GY290" s="461"/>
      <c r="GZ290" s="460"/>
      <c r="HA290" s="460"/>
      <c r="HB290" s="461"/>
      <c r="HC290" s="461"/>
      <c r="HD290" s="460"/>
      <c r="HE290" s="460"/>
      <c r="HF290" s="461"/>
      <c r="HG290" s="461"/>
      <c r="HH290" s="460"/>
      <c r="HI290" s="460"/>
      <c r="HJ290" s="461"/>
      <c r="HK290" s="461"/>
      <c r="HL290" s="460"/>
      <c r="HM290" s="460"/>
      <c r="HN290" s="461"/>
      <c r="HO290" s="461"/>
      <c r="HP290" s="460"/>
      <c r="HQ290" s="460"/>
      <c r="HR290" s="461"/>
      <c r="HS290" s="4"/>
    </row>
    <row r="291" spans="1:227" ht="12" customHeight="1">
      <c r="A291" s="488" t="str">
        <f t="shared" ref="A291" ca="1" si="14608">INDIRECT("リスト!A"&amp;B291+6)</f>
        <v/>
      </c>
      <c r="B291" s="486">
        <f t="shared" ref="B291" si="14609">ROUNDDOWN((ROW()-6)/2,0)+1</f>
        <v>143</v>
      </c>
      <c r="C291" s="474" t="str">
        <f>機能グループ名</f>
        <v/>
      </c>
      <c r="D291" s="484">
        <f>機能ID</f>
        <v>0</v>
      </c>
      <c r="E291" s="482">
        <f>機能名</f>
        <v>0</v>
      </c>
      <c r="F291" s="315"/>
      <c r="G291" s="315"/>
      <c r="H291" s="315"/>
      <c r="I291" s="315"/>
      <c r="J291" s="316"/>
      <c r="K291" s="480" t="str">
        <f>担当者_SR</f>
        <v>NG</v>
      </c>
      <c r="L291" s="76"/>
      <c r="M291" s="76"/>
      <c r="N291" s="470"/>
      <c r="O291" s="474" t="str">
        <f>担当者_SRR</f>
        <v>NG</v>
      </c>
      <c r="P291" s="76"/>
      <c r="Q291" s="76"/>
      <c r="R291" s="470"/>
      <c r="S291" s="474" t="str">
        <f>担当者_DS</f>
        <v>NG</v>
      </c>
      <c r="T291" s="76"/>
      <c r="U291" s="76"/>
      <c r="V291" s="470"/>
      <c r="W291" s="472" t="str">
        <f>担当者_DSR</f>
        <v>NG</v>
      </c>
      <c r="X291" s="76"/>
      <c r="Y291" s="76"/>
      <c r="Z291" s="478"/>
      <c r="AA291" s="476"/>
      <c r="AB291" s="79"/>
      <c r="AC291" s="79"/>
      <c r="AD291" s="470">
        <f>IF(AC292 &lt;&gt; "",1,0)</f>
        <v>0</v>
      </c>
      <c r="AE291" s="472" t="str">
        <f>担当者_CD</f>
        <v>NG</v>
      </c>
      <c r="AF291" s="76"/>
      <c r="AG291" s="76"/>
      <c r="AH291" s="470"/>
      <c r="AI291" s="472" t="str">
        <f>担当者_DD</f>
        <v>NG</v>
      </c>
      <c r="AJ291" s="76"/>
      <c r="AK291" s="76"/>
      <c r="AL291" s="478"/>
      <c r="AM291" s="476"/>
      <c r="AN291" s="79"/>
      <c r="AO291" s="79"/>
      <c r="AP291" s="470">
        <f>IF(AO292 &lt;&gt; "",1,0)</f>
        <v>0</v>
      </c>
      <c r="AQ291" s="472" t="str">
        <f>担当者_MCL</f>
        <v>NG</v>
      </c>
      <c r="AR291" s="76"/>
      <c r="AS291" s="76"/>
      <c r="AT291" s="470"/>
      <c r="AU291" s="472" t="str">
        <f>担当者_MCLR</f>
        <v>NG</v>
      </c>
      <c r="AV291" s="76"/>
      <c r="AW291" s="76"/>
      <c r="AX291" s="470"/>
      <c r="AY291" s="476"/>
      <c r="AZ291" s="79"/>
      <c r="BA291" s="79"/>
      <c r="BB291" s="470">
        <f>IF(BA292 &lt;&gt; "",1,0)</f>
        <v>0</v>
      </c>
      <c r="BC291" s="474" t="str">
        <f>担当者_MT</f>
        <v>NG</v>
      </c>
      <c r="BD291" s="76"/>
      <c r="BE291" s="76"/>
      <c r="BF291" s="470"/>
      <c r="BG291" s="472" t="str">
        <f>担当者_M検</f>
        <v>NG</v>
      </c>
      <c r="BH291" s="76"/>
      <c r="BI291" s="76"/>
      <c r="BJ291" s="470"/>
      <c r="BK291" s="476"/>
      <c r="BL291" s="79"/>
      <c r="BM291" s="79"/>
      <c r="BN291" s="470">
        <v>0</v>
      </c>
      <c r="BO291" s="474" t="str">
        <f>担当者_モテ</f>
        <v>NG</v>
      </c>
      <c r="BP291" s="76"/>
      <c r="BQ291" s="76"/>
      <c r="BR291" s="470"/>
      <c r="BS291" s="472" t="str">
        <f>担当者_モテR</f>
        <v>NG</v>
      </c>
      <c r="BT291" s="76"/>
      <c r="BU291" s="76"/>
      <c r="BV291" s="470"/>
      <c r="BW291" s="468">
        <f t="shared" ref="BW291" si="14610">IFERROR(SUM(IF(K291&lt;&gt;"NG",N291*K$1,0),IF(O291&lt;&gt;"NG",R291*O$1,0),IF(S291&lt;&gt;"NG",V291*S$1,0),IF(W291&lt;&gt;"NG",Z291*W$1,0),IF(AA291&lt;&gt;"NG",AD291*AA$1,0),IF(AE291&lt;&gt;"NG",AH291*AE$1,0),IF(AI291&lt;&gt;"NG",AL291*AI$1,0),IF(AM291&lt;&gt;"NG",AP291*AM$1,0),IF(AQ291&lt;&gt;"NG",AT291*AQ$1,0),IF(AU291&lt;&gt;"NG",AX291*AU$1,0),IF(AY291&lt;&gt;"NG",BB291*AY$1,0),IF(BC291&lt;&gt;"NG",BF291*BC$1,0),IF(BG291&lt;&gt;"NG",BJ291*BG$1,0),IF(BK291&lt;&gt;"NG",BN291*BK$1,0),IF(BO291&lt;&gt;"NG",BR291*BO$1,0),IF(BS291&lt;&gt;"NG",BV291*BS$1,0))/SUM(IF(K291&lt;&gt;"NG",K$1,0),IF(O291&lt;&gt;"NG",O$1,0),IF(S291&lt;&gt;"NG",S$1,0),IF(W291&lt;&gt;"NG",W$1,0),IF(AA291&lt;&gt;"NG",AA$1,0),IF(AE291&lt;&gt;"NG",AE$1,0),IF(AI291&lt;&gt;"NG",AI$1,0),IF(AM291&lt;&gt;"NG",AM$1,0),IF(AQ291&lt;&gt;"NG",AQ$1,0),IF(AU291&lt;&gt;"NG",AU$1,0),IF(AY291&lt;&gt;"NG",AY$1,0),IF(BC291&lt;&gt;"NG",BC$1,0),IF(BG291&lt;&gt;"NG",BG$1,0),IF(BK291&lt;&gt;"NG",BK$1,0),IF(BO291&lt;&gt;"NG",BO$1,0),IF(BS291&lt;&gt;"NG",BS$1,0)),0)</f>
        <v>0</v>
      </c>
      <c r="BX291" s="466"/>
      <c r="BY291" s="490"/>
      <c r="BZ291" s="5"/>
      <c r="CA291" s="32">
        <f t="shared" ref="CA291" si="14611">IF(AND($M291&lt;&gt;$BZ$5,$M291&lt;=$BZ$6,$M291&lt;&gt;$BZ$7),1,0)</f>
        <v>0</v>
      </c>
      <c r="CB291" s="32">
        <f t="shared" ref="CB291" si="14612">IF(AND($Q291&lt;&gt;$BZ$5,$Q291&lt;=$BZ$6,$Q291&lt;&gt;$BZ$7),1,0)</f>
        <v>0</v>
      </c>
      <c r="CC291" s="32">
        <f t="shared" ref="CC291" si="14613">IF(AND($U291&lt;&gt;$BZ$5,$U291&lt;=$BZ$6,$U291&lt;&gt;$BZ$7),1,0)</f>
        <v>0</v>
      </c>
      <c r="CD291" s="32">
        <f t="shared" ref="CD291" si="14614">IF(AND($Y291&lt;&gt;$BZ$5,$Y291&lt;=$BZ$6,$Y291&lt;&gt;$BZ$7),1,0)</f>
        <v>0</v>
      </c>
      <c r="CE291" s="32">
        <f t="shared" ref="CE291" si="14615">IF(AND($AG291&lt;&gt;$BZ$5,$AG291&lt;=$BZ$6,$AG291&lt;&gt;$BZ$7),1,0)</f>
        <v>0</v>
      </c>
      <c r="CF291" s="32">
        <f t="shared" ref="CF291" si="14616">IF(AND($AK291&lt;&gt;$BZ$5,$AK291&lt;=$BZ$6,$AK291&lt;&gt;$BZ$7),1,0)</f>
        <v>0</v>
      </c>
      <c r="CG291" s="32">
        <f t="shared" ref="CG291" si="14617">IF(AND($AS291&lt;&gt;$BZ$5,$AS291&lt;=$BZ$6,$AS291&lt;&gt;$BZ$7),1,0)</f>
        <v>0</v>
      </c>
      <c r="CH291" s="32">
        <f t="shared" ref="CH291" si="14618">IF(AND($AW291&lt;&gt;$BZ$5,$AW291&lt;=$BZ$6,$AW291&lt;&gt;$BZ$7),1,0)</f>
        <v>0</v>
      </c>
      <c r="CI291" s="32">
        <f t="shared" ref="CI291" si="14619">IF(AND($BE291&lt;&gt;$BZ$5,$BE291&lt;=$BZ$6,$BE291&lt;&gt;$BZ$7),1,0)</f>
        <v>0</v>
      </c>
      <c r="CJ291" s="32">
        <f t="shared" ref="CJ291" si="14620">IF(AND($BI291&lt;&gt;$BZ$5,$BI291&lt;=$BZ$6,$BI291&lt;&gt;$BZ$7),1,0)</f>
        <v>0</v>
      </c>
      <c r="CK291" s="32">
        <f t="shared" ref="CK291" si="14621">IF(AND($BQ291&lt;&gt;$BZ$5,$BQ291&lt;=$BZ$6,$BQ291&lt;&gt;$BZ$7),1,0)</f>
        <v>0</v>
      </c>
      <c r="CL291" s="32">
        <f t="shared" ref="CL291" si="14622">IF(AND($BU291&lt;&gt;$BZ$5,$BU291&lt;=$BZ$6,$BU291&lt;&gt;$BZ$7),1,0)</f>
        <v>0</v>
      </c>
      <c r="CO291" s="32">
        <f>IF(AND($M291&lt;&gt;$CN$5,$M291&lt;=$CN$6,$M291&lt;&gt;$CN$7),1,0)</f>
        <v>0</v>
      </c>
      <c r="CP291" s="32">
        <f>IF(AND($Q291&lt;&gt;$CN$5,$Q291&lt;=$CN$6,$Q291&lt;&gt;$CN$7),1,0)</f>
        <v>0</v>
      </c>
      <c r="CQ291" s="32">
        <f>IF(AND($U291&lt;&gt;$CN$5,$U291&lt;=$CN$6,$U291&lt;&gt;$CN$7),1,0)</f>
        <v>0</v>
      </c>
      <c r="CR291" s="32">
        <f>IF(AND($Y291&lt;&gt;$CN$5,$Y291&lt;=$CN$6,$Y291&lt;&gt;$CN$7),1,0)</f>
        <v>0</v>
      </c>
      <c r="CS291" s="32">
        <f>IF(AND($AG291&lt;&gt;$CN$5,$AG291&lt;=$CN$6,$AG291&lt;&gt;$CN$7),1,0)</f>
        <v>0</v>
      </c>
      <c r="CT291" s="32">
        <f>IF(AND($AK291&lt;&gt;$CN$5,$AK291&lt;=$CN$6,$AK291&lt;&gt;$CN$7),1,0)</f>
        <v>0</v>
      </c>
      <c r="CU291" s="32">
        <f>IF(AND($AS291&lt;&gt;$CN$5,$AS291&lt;=$CN$6,$AS291&lt;&gt;$CN$7),1,0)</f>
        <v>0</v>
      </c>
      <c r="CV291" s="32">
        <f>IF(AND($AW291&lt;&gt;$CN$5,$AW291&lt;=$CN$6,$AW291&lt;&gt;$CN$7),1,0)</f>
        <v>0</v>
      </c>
      <c r="CW291" s="32">
        <f>IF(AND($BE291&lt;&gt;$CN$5,$BE291&lt;=$CN$6,$BE291&lt;&gt;$CN$7),1,0)</f>
        <v>0</v>
      </c>
      <c r="CX291" s="32">
        <f>IF(AND($BI291&lt;&gt;$CN$5,$BI291&lt;=$CN$6,$BI291&lt;&gt;$CN$7),1,0)</f>
        <v>0</v>
      </c>
      <c r="CY291" s="32">
        <f>IF(AND($BQ291&lt;&gt;$CN$5,$BQ291&lt;=$CN$6,$BQ291&lt;&gt;$CN$7),1,0)</f>
        <v>0</v>
      </c>
      <c r="CZ291" s="32">
        <f>IF(AND($BU291&lt;&gt;$CN$5,$BU291&lt;=$CN$6,$BU291&lt;&gt;$CN$7),1,0)</f>
        <v>0</v>
      </c>
      <c r="DC291" s="32">
        <f>IF(AND($M291&lt;&gt;$DB$5,$M291&lt;=$DB$6,$M291&lt;&gt;$CN$7),1,0)</f>
        <v>0</v>
      </c>
      <c r="DD291" s="32">
        <f>IF(AND($Q291&lt;&gt;$DB$5,$Q291&lt;=$DB$6,$Q291&lt;&gt;$CN$7),1,0)</f>
        <v>0</v>
      </c>
      <c r="DE291" s="32">
        <f>IF(AND($U291&lt;&gt;$DB$5,$U291&lt;=$DB$6,$U291&lt;&gt;$CN$7),1,0)</f>
        <v>0</v>
      </c>
      <c r="DF291" s="32">
        <f>IF(AND($Y291&lt;&gt;$DB$5,$Y291&lt;=$DB$6,$Y291&lt;&gt;$CN$7),1,0)</f>
        <v>0</v>
      </c>
      <c r="DG291" s="32">
        <f>IF(AND($AG291&lt;&gt;$DB$5,$AG291&lt;=$DB$6,$AG291&lt;&gt;$CN$7),1,0)</f>
        <v>0</v>
      </c>
      <c r="DH291" s="32">
        <f>IF(AND($AK291&lt;&gt;$DB$5,$AK291&lt;=$DB$6,$AK291&lt;&gt;$CN$7),1,0)</f>
        <v>0</v>
      </c>
      <c r="DI291" s="32">
        <f>IF(AND($AS291&lt;&gt;$DB$5,$AS291&lt;=$DB$6,$AS291&lt;&gt;$CN$7),1,0)</f>
        <v>0</v>
      </c>
      <c r="DJ291" s="32">
        <f>IF(AND($AW291&lt;&gt;$DB$5,$AW291&lt;=$DB$6,$AW291&lt;&gt;$CN$7),1,0)</f>
        <v>0</v>
      </c>
      <c r="DK291" s="32">
        <f>IF(AND($BE291&lt;&gt;$DB$5,$BE291&lt;=$DB$6,$BE291&lt;&gt;$CN$7),1,0)</f>
        <v>0</v>
      </c>
      <c r="DL291" s="32">
        <f>IF(AND($BI291&lt;&gt;$DB$5,$BI291&lt;=$DB$6,$BI291&lt;&gt;$CN$7),1,0)</f>
        <v>0</v>
      </c>
      <c r="DM291" s="32">
        <f>IF(AND($BQ291&lt;&gt;$DB$5,$BQ291&lt;=$DB$6,$BQ291&lt;&gt;$CN$7),1,0)</f>
        <v>0</v>
      </c>
      <c r="DN291" s="32">
        <f>IF(AND($BU291&lt;&gt;$DB$5,$BU291&lt;=$DB$6,$BU291&lt;&gt;$CN$7),1,0)</f>
        <v>0</v>
      </c>
      <c r="DQ291" s="32">
        <f t="shared" ref="DQ291" si="14623">IF(AND($M291&lt;&gt;$DP$5,$M291&lt;=$DP$6,$M291&lt;&gt;$CN$7),1,0)</f>
        <v>0</v>
      </c>
      <c r="DR291" s="32">
        <f t="shared" ref="DR291" si="14624">IF(AND($Q291&lt;&gt;$DP$5,$Q291&lt;=$DP$6,$Q291&lt;&gt;$CN$7),1,0)</f>
        <v>0</v>
      </c>
      <c r="DS291" s="32">
        <f t="shared" ref="DS291" si="14625">IF(AND($U291&lt;&gt;$DP$5,$U291&lt;=$DP$6,$U291&lt;&gt;$CN$7),1,0)</f>
        <v>0</v>
      </c>
      <c r="DT291" s="32">
        <f t="shared" ref="DT291" si="14626">IF(AND($Y291&lt;&gt;$DP$5,$Y291&lt;=$DP$6,$Y291&lt;&gt;$CN$7),1,0)</f>
        <v>0</v>
      </c>
      <c r="DU291" s="32">
        <f t="shared" ref="DU291" si="14627">IF(AND($AG291&lt;&gt;$DP$5,$AG291&lt;=$DP$6,$AG291&lt;&gt;$CN$7),1,0)</f>
        <v>0</v>
      </c>
      <c r="DV291" s="32">
        <f t="shared" ref="DV291" si="14628">IF(AND($AK291&lt;&gt;$DP$5,$AK291&lt;=$DP$6,$AK291&lt;&gt;$CN$7),1,0)</f>
        <v>0</v>
      </c>
      <c r="DW291" s="32">
        <f t="shared" ref="DW291" si="14629">IF(AND($AS291&lt;&gt;$DP$5,$AS291&lt;=$DP$6,$AS291&lt;&gt;$CN$7),1,0)</f>
        <v>0</v>
      </c>
      <c r="DX291" s="32">
        <f t="shared" ref="DX291" si="14630">IF(AND($AW291&lt;&gt;$DP$5,$AW291&lt;=$DP$6,$AW291&lt;&gt;$CN$7),1,0)</f>
        <v>0</v>
      </c>
      <c r="DY291" s="32">
        <f t="shared" ref="DY291" si="14631">IF(AND($BE291&lt;&gt;$DP$5,$BE291&lt;=$DP$6,$BE291&lt;&gt;$CN$7),1,0)</f>
        <v>0</v>
      </c>
      <c r="DZ291" s="32">
        <f t="shared" ref="DZ291" si="14632">IF(AND($BI291&lt;&gt;$DP$5,$BI291&lt;=$DP$6,$BI291&lt;&gt;$CN$7),1,0)</f>
        <v>0</v>
      </c>
      <c r="EA291" s="32">
        <f t="shared" ref="EA291" si="14633">IF(AND($BQ291&lt;&gt;$DP$5,$BQ291&lt;=$DP$6,$BQ291&lt;&gt;$CN$7),1,0)</f>
        <v>0</v>
      </c>
      <c r="EB291" s="32">
        <f t="shared" ref="EB291" si="14634">IF(AND($BU291&lt;&gt;$DP$5,$BU291&lt;=$DP$6,$BU291&lt;&gt;$CN$7),1,0)</f>
        <v>0</v>
      </c>
      <c r="EE291" s="328">
        <f>IF(M291&lt;&gt;"",IF(M291&lt;=$ED$6,1,IF(L291&gt;$ED$6,0,NETWORKDAYS(L291,$ED$6,祭日リスト)/NETWORKDAYS(L291,M291,祭日リスト)))*$GG291*週間進捗報告書!$G$9,0)</f>
        <v>0</v>
      </c>
      <c r="EF291" s="328">
        <f>IF(Q291&lt;&gt;"",IF(Q291&lt;=$ED$6,1,IF(P291&gt;$ED$6,0,NETWORKDAYS(P291,$ED$6,祭日リスト)/NETWORKDAYS(P291,Q291,祭日リスト)))*$GG291*週間進捗報告書!$G$10,0)</f>
        <v>0</v>
      </c>
      <c r="EG291" s="328">
        <f>IF(U291&lt;&gt;"",IF(U291&lt;=$ED$6,1,IF(T291&gt;$ED$6,0,NETWORKDAYS(T291,$ED$6,祭日リスト)/NETWORKDAYS(T291,U291,祭日リスト)))*$GG291*週間進捗報告書!$G$11,0)</f>
        <v>0</v>
      </c>
      <c r="EH291" s="328">
        <f>IF(Y291&lt;&gt;"",IF(Y291&lt;=$ED$6,1,IF(X291&gt;$ED$6,0,NETWORKDAYS(X291,$ED$6,祭日リスト)/NETWORKDAYS(X291,Y291,祭日リスト)))*$GG291*週間進捗報告書!$G$12,0)</f>
        <v>0</v>
      </c>
      <c r="EI291" s="328">
        <f>IF(AG291&lt;&gt;"",IF(AG291&lt;=$ED$6,1,IF(AF291&gt;$ED$6,0,NETWORKDAYS(AF291,$ED$6,祭日リスト)/NETWORKDAYS(AF291,AG291,祭日リスト)))*$GG291*週間進捗報告書!$G$13,0)</f>
        <v>0</v>
      </c>
      <c r="EJ291" s="328">
        <f>IF(AK291&lt;&gt;"",IF(AK291&lt;=$ED$6,1,IF(AJ291&gt;$ED$6,0,NETWORKDAYS(AJ291,$ED$6,祭日リスト)/NETWORKDAYS(AJ291,AK291,祭日リスト)))*$GG291*週間進捗報告書!$G$14,0)</f>
        <v>0</v>
      </c>
      <c r="EK291" s="328">
        <f>IF(AS291&lt;&gt;"",IF(AS291&lt;=$ED$6,1,IF(AR291&gt;$ED$6,0,NETWORKDAYS(AR291,$ED$6,祭日リスト)/NETWORKDAYS(AR291,AS291,祭日リスト)))*$GG291*週間進捗報告書!$G$15,0)</f>
        <v>0</v>
      </c>
      <c r="EL291" s="328">
        <f>IF(AW291&lt;&gt;"",IF(AW291&lt;=$ED$6,1,IF(AV291&gt;$ED$6,0,NETWORKDAYS(AV291,$ED$6,祭日リスト)/NETWORKDAYS(AV291,AW291,祭日リスト)))*$GG291*週間進捗報告書!$G$16,0)</f>
        <v>0</v>
      </c>
      <c r="EM291" s="328">
        <f>IF(BE291&lt;&gt;"",IF(BE291&lt;=$ED$6,1,IF(BD291&gt;$ED$6,0,NETWORKDAYS(BD291,$ED$6,祭日リスト)/NETWORKDAYS(BD291,BE291,祭日リスト)))*$GG291*週間進捗報告書!$G$17,0)</f>
        <v>0</v>
      </c>
      <c r="EN291" s="328">
        <f>IF(BI291&lt;&gt;"",IF(BI291&lt;=$ED$6,1,IF(BH291&gt;$ED$6,0,NETWORKDAYS(BH291,$ED$6,祭日リスト)/NETWORKDAYS(BH291,BI291,祭日リスト)))*$GG291*週間進捗報告書!$G$18,0)</f>
        <v>0</v>
      </c>
      <c r="EO291" s="328">
        <f>IF(BQ291&lt;&gt;"",IF(BQ291&lt;=$ED$6,1,IF(BP291&gt;$ED$6,0,NETWORKDAYS(BP291,$ED$6,祭日リスト)/NETWORKDAYS(BP291,BQ291,祭日リスト)))*$GG291*週間進捗報告書!$G$19,0)</f>
        <v>0</v>
      </c>
      <c r="EP291" s="328">
        <f>IF(BU291&lt;&gt;"",IF(BU291&lt;=$ED$6,1,IF(BT291&gt;$ED$6,0,NETWORKDAYS(BT291,$ED$6,祭日リスト)/NETWORKDAYS(BT291,BU291,祭日リスト)))*$GG291*週間進捗報告書!$G$20,0)</f>
        <v>0</v>
      </c>
      <c r="ER291" s="547">
        <f t="shared" ref="ER291:FC291" si="14635">EE291-EE292</f>
        <v>0</v>
      </c>
      <c r="ES291" s="547">
        <f t="shared" si="14635"/>
        <v>0</v>
      </c>
      <c r="ET291" s="547">
        <f t="shared" si="14635"/>
        <v>0</v>
      </c>
      <c r="EU291" s="547">
        <f t="shared" si="14635"/>
        <v>0</v>
      </c>
      <c r="EV291" s="547">
        <f t="shared" si="14635"/>
        <v>0</v>
      </c>
      <c r="EW291" s="547">
        <f t="shared" si="14635"/>
        <v>0</v>
      </c>
      <c r="EX291" s="547">
        <f t="shared" si="14635"/>
        <v>0</v>
      </c>
      <c r="EY291" s="547">
        <f t="shared" si="14635"/>
        <v>0</v>
      </c>
      <c r="EZ291" s="547">
        <f t="shared" si="14635"/>
        <v>0</v>
      </c>
      <c r="FA291" s="547">
        <f t="shared" si="14635"/>
        <v>0</v>
      </c>
      <c r="FB291" s="547">
        <f t="shared" si="14635"/>
        <v>0</v>
      </c>
      <c r="FC291" s="547">
        <f t="shared" si="14635"/>
        <v>0</v>
      </c>
      <c r="FD291" s="547">
        <f t="shared" ref="FD291" si="14636">SUM(ER291:FC292)</f>
        <v>0</v>
      </c>
      <c r="FE291" s="333"/>
      <c r="FG291" s="32">
        <f>IF(AND($M291&lt;&gt;$FF$7),1,0)</f>
        <v>0</v>
      </c>
      <c r="FH291" s="32">
        <f>IF(AND($Q291&lt;&gt;$FF$7),1,0)</f>
        <v>0</v>
      </c>
      <c r="FI291" s="32">
        <f>IF(AND($U291&lt;&gt;$FF$7),1,0)</f>
        <v>0</v>
      </c>
      <c r="FJ291" s="32">
        <f>IF(AND($Y291&lt;&gt;$FF$7),1,0)</f>
        <v>0</v>
      </c>
      <c r="FK291" s="32">
        <f>IF(AND($AG291&lt;&gt;$FF$7),1,0)</f>
        <v>0</v>
      </c>
      <c r="FL291" s="32">
        <f>IF(AND($AK291&lt;&gt;$FF$7),1,0)</f>
        <v>0</v>
      </c>
      <c r="FM291" s="32">
        <f>IF(AND($AS291&lt;&gt;$FF$7),1,0)</f>
        <v>0</v>
      </c>
      <c r="FN291" s="32">
        <f>IF(AND($AW291&lt;&gt;$FF$7),1,0)</f>
        <v>0</v>
      </c>
      <c r="FO291" s="32">
        <f>IF(AND($BE291&lt;&gt;$FF$7),1,0)</f>
        <v>0</v>
      </c>
      <c r="FP291" s="32">
        <f>IF(AND($BI291&lt;&gt;$FF$7),1,0)</f>
        <v>0</v>
      </c>
      <c r="FQ291" s="32">
        <f>IF(AND($BQ291&lt;&gt;$FF$7),1,0)</f>
        <v>0</v>
      </c>
      <c r="FR291" s="32">
        <f>IF(AND($BU291&lt;&gt;$FF$7),1,0)</f>
        <v>0</v>
      </c>
      <c r="FU291" s="294">
        <f t="shared" ref="FU291" si="14637">IF($K291&lt;&gt;"NG",$GG291,0)</f>
        <v>0</v>
      </c>
      <c r="FV291" s="294">
        <f t="shared" ref="FV291" si="14638">IF($O291&lt;&gt;"NG",$GG291,0)</f>
        <v>0</v>
      </c>
      <c r="FW291" s="294">
        <f t="shared" ref="FW291" si="14639">IF($S291&lt;&gt;"NG",$GG291,0)</f>
        <v>0</v>
      </c>
      <c r="FX291" s="294">
        <f t="shared" ref="FX291" si="14640">IF($W291&lt;&gt;"NG",$GG291,0)</f>
        <v>0</v>
      </c>
      <c r="FY291" s="294">
        <f t="shared" ref="FY291" si="14641">IF($AE291&lt;&gt;"NG",$GG291,0)</f>
        <v>0</v>
      </c>
      <c r="FZ291" s="294">
        <f t="shared" ref="FZ291" si="14642">IF($AI291&lt;&gt;"NG",$GG291,0)</f>
        <v>0</v>
      </c>
      <c r="GA291" s="294">
        <f t="shared" ref="GA291" si="14643">IF($AQ291&lt;&gt;"NG",$GG291,0)</f>
        <v>0</v>
      </c>
      <c r="GB291" s="294">
        <f t="shared" ref="GB291" si="14644">IF($AU291&lt;&gt;"NG",$GG291,0)</f>
        <v>0</v>
      </c>
      <c r="GC291" s="294">
        <f t="shared" ref="GC291" si="14645">IF($BC291&lt;&gt;"NG",$GG291,0)</f>
        <v>0</v>
      </c>
      <c r="GD291" s="294">
        <f t="shared" ref="GD291" si="14646">IF($BG291&lt;&gt;"NG",$GG291,0)</f>
        <v>0</v>
      </c>
      <c r="GE291" s="294">
        <f t="shared" ref="GE291" si="14647">IF($BO291&lt;&gt;"NG",$GG291,0)</f>
        <v>0</v>
      </c>
      <c r="GF291" s="294">
        <f t="shared" ref="GF291" si="14648">IF($BS291&lt;&gt;"NG",$GG291,0)</f>
        <v>0</v>
      </c>
      <c r="GG291" s="294" t="e">
        <f>VLOOKUP($D291,リスト!$D:$S,15,FALSE)</f>
        <v>#N/A</v>
      </c>
      <c r="GH291" s="2" t="e">
        <f>INDEX(リスト!$V:$V,MATCH(中日程計画表!$D291,リスト!$D:$D,0))</f>
        <v>#N/A</v>
      </c>
      <c r="GI291" s="2" t="e">
        <f>INDEX(リスト!$A:$A,MATCH(中日程計画表!$D291,リスト!$D:$D,0))</f>
        <v>#N/A</v>
      </c>
      <c r="GJ291" s="2" t="e">
        <f>INDEX(リスト!$U:$U,MATCH(中日程計画表!$D291,リスト!$D:$D,0))</f>
        <v>#N/A</v>
      </c>
      <c r="GK291" s="5" t="e">
        <f>INDEX(リスト!$W:$W,MATCH(中日程計画表!$D291,リスト!$D:$D,0))</f>
        <v>#N/A</v>
      </c>
      <c r="GL291" s="2" t="s">
        <v>200</v>
      </c>
      <c r="GM291" s="296">
        <f>D291</f>
        <v>0</v>
      </c>
      <c r="GN291" s="296">
        <f>E291</f>
        <v>0</v>
      </c>
      <c r="GU291" s="460" t="str">
        <f t="shared" ref="GU291" si="14649">AE291</f>
        <v>NG</v>
      </c>
      <c r="GV291" s="460">
        <f t="shared" ref="GV291" si="14650">EI291</f>
        <v>0</v>
      </c>
      <c r="GW291" s="460">
        <f t="shared" ref="GW291" si="14651">EI292</f>
        <v>0</v>
      </c>
      <c r="GX291" s="462">
        <f t="shared" ref="GX291" si="14652">EV291</f>
        <v>0</v>
      </c>
      <c r="GY291" s="460" t="str">
        <f t="shared" ref="GY291" si="14653">AI291</f>
        <v>NG</v>
      </c>
      <c r="GZ291" s="460">
        <f t="shared" ref="GZ291" si="14654">EJ291</f>
        <v>0</v>
      </c>
      <c r="HA291" s="460">
        <f t="shared" ref="HA291" si="14655">EJ292</f>
        <v>0</v>
      </c>
      <c r="HB291" s="462">
        <f t="shared" ref="HB291" si="14656">EW291</f>
        <v>0</v>
      </c>
      <c r="HC291" s="460" t="str">
        <f t="shared" ref="HC291" si="14657">AQ291</f>
        <v>NG</v>
      </c>
      <c r="HD291" s="460">
        <f t="shared" ref="HD291" si="14658">EK291</f>
        <v>0</v>
      </c>
      <c r="HE291" s="460">
        <f t="shared" ref="HE291" si="14659">EK292</f>
        <v>0</v>
      </c>
      <c r="HF291" s="462">
        <f t="shared" ref="HF291" si="14660">EX291</f>
        <v>0</v>
      </c>
      <c r="HG291" s="460" t="str">
        <f t="shared" ref="HG291" si="14661">AU291</f>
        <v>NG</v>
      </c>
      <c r="HH291" s="460">
        <f t="shared" ref="HH291" si="14662">EL291</f>
        <v>0</v>
      </c>
      <c r="HI291" s="460">
        <f t="shared" ref="HI291" si="14663">EL292</f>
        <v>0</v>
      </c>
      <c r="HJ291" s="462">
        <f t="shared" ref="HJ291" si="14664">EY291</f>
        <v>0</v>
      </c>
      <c r="HK291" s="460" t="str">
        <f t="shared" ref="HK291" si="14665">BC291</f>
        <v>NG</v>
      </c>
      <c r="HL291" s="460">
        <f t="shared" ref="HL291" si="14666">EM291</f>
        <v>0</v>
      </c>
      <c r="HM291" s="460">
        <f t="shared" ref="HM291" si="14667">EM292</f>
        <v>0</v>
      </c>
      <c r="HN291" s="462">
        <f t="shared" ref="HN291" si="14668">EZ291</f>
        <v>0</v>
      </c>
      <c r="HO291" s="460" t="str">
        <f t="shared" ref="HO291" si="14669">BG291</f>
        <v>NG</v>
      </c>
      <c r="HP291" s="460">
        <f t="shared" ref="HP291" si="14670">EN291</f>
        <v>0</v>
      </c>
      <c r="HQ291" s="460">
        <f t="shared" ref="HQ291" si="14671">EN292</f>
        <v>0</v>
      </c>
      <c r="HR291" s="462">
        <f t="shared" ref="HR291" si="14672">FA291</f>
        <v>0</v>
      </c>
      <c r="HS291" s="332"/>
    </row>
    <row r="292" spans="1:227" ht="12" customHeight="1">
      <c r="A292" s="489"/>
      <c r="B292" s="487"/>
      <c r="C292" s="475"/>
      <c r="D292" s="485"/>
      <c r="E292" s="483"/>
      <c r="F292" s="317"/>
      <c r="G292" s="317"/>
      <c r="H292" s="317"/>
      <c r="I292" s="317"/>
      <c r="J292" s="316"/>
      <c r="K292" s="481"/>
      <c r="L292" s="77"/>
      <c r="M292" s="77"/>
      <c r="N292" s="471"/>
      <c r="O292" s="475"/>
      <c r="P292" s="77"/>
      <c r="Q292" s="77"/>
      <c r="R292" s="471"/>
      <c r="S292" s="475"/>
      <c r="T292" s="77"/>
      <c r="U292" s="77"/>
      <c r="V292" s="471"/>
      <c r="W292" s="473"/>
      <c r="X292" s="247"/>
      <c r="Y292" s="77"/>
      <c r="Z292" s="479"/>
      <c r="AA292" s="477"/>
      <c r="AB292" s="80"/>
      <c r="AC292" s="80"/>
      <c r="AD292" s="471"/>
      <c r="AE292" s="473"/>
      <c r="AF292" s="77"/>
      <c r="AG292" s="77"/>
      <c r="AH292" s="471"/>
      <c r="AI292" s="473"/>
      <c r="AJ292" s="247"/>
      <c r="AK292" s="77"/>
      <c r="AL292" s="479"/>
      <c r="AM292" s="477"/>
      <c r="AN292" s="80"/>
      <c r="AO292" s="80"/>
      <c r="AP292" s="471"/>
      <c r="AQ292" s="473"/>
      <c r="AR292" s="77"/>
      <c r="AS292" s="77"/>
      <c r="AT292" s="471"/>
      <c r="AU292" s="473"/>
      <c r="AV292" s="77"/>
      <c r="AW292" s="77"/>
      <c r="AX292" s="471"/>
      <c r="AY292" s="477"/>
      <c r="AZ292" s="80"/>
      <c r="BA292" s="80"/>
      <c r="BB292" s="471"/>
      <c r="BC292" s="475"/>
      <c r="BD292" s="77"/>
      <c r="BE292" s="77"/>
      <c r="BF292" s="471"/>
      <c r="BG292" s="473"/>
      <c r="BH292" s="77"/>
      <c r="BI292" s="77"/>
      <c r="BJ292" s="471"/>
      <c r="BK292" s="477"/>
      <c r="BL292" s="80"/>
      <c r="BM292" s="80"/>
      <c r="BN292" s="471"/>
      <c r="BO292" s="475"/>
      <c r="BP292" s="77"/>
      <c r="BQ292" s="77"/>
      <c r="BR292" s="471"/>
      <c r="BS292" s="473"/>
      <c r="BT292" s="77"/>
      <c r="BU292" s="77"/>
      <c r="BV292" s="471"/>
      <c r="BW292" s="469"/>
      <c r="BX292" s="467"/>
      <c r="BY292" s="490"/>
      <c r="CA292" s="19">
        <f t="shared" ref="CA292" si="14673">IF(AND($N291=1,$M292&lt;&gt;$BZ$7),1,0)</f>
        <v>0</v>
      </c>
      <c r="CB292" s="19">
        <f t="shared" ref="CB292" si="14674">IF(AND($R291=1,$Q292&lt;&gt;$BZ$7),1,0)</f>
        <v>0</v>
      </c>
      <c r="CC292" s="19">
        <f t="shared" ref="CC292" si="14675">IF(AND($V291=1,$U292&lt;&gt;$BZ$7),1,0)</f>
        <v>0</v>
      </c>
      <c r="CD292" s="19">
        <f t="shared" ref="CD292" si="14676">IF(AND($Z291=1,$Y292&lt;&gt;$BZ$7),1,0)</f>
        <v>0</v>
      </c>
      <c r="CE292" s="19">
        <f t="shared" ref="CE292" si="14677">IF(AND($AH291=1,$AG292&lt;&gt;$BZ$7),1,0)</f>
        <v>0</v>
      </c>
      <c r="CF292" s="19">
        <f t="shared" ref="CF292" si="14678">IF(AND($AL291=1,$AK292&lt;&gt;$BZ$7),1,0)</f>
        <v>0</v>
      </c>
      <c r="CG292" s="19">
        <f t="shared" ref="CG292" si="14679">IF(AND($AT291=1,$AS292&lt;&gt;$BZ$7),1,0)</f>
        <v>0</v>
      </c>
      <c r="CH292" s="19">
        <f t="shared" ref="CH292" si="14680">IF(AND($AX291=1,$AW292&lt;&gt;$BZ$7),1,0)</f>
        <v>0</v>
      </c>
      <c r="CI292" s="19">
        <f t="shared" ref="CI292" si="14681">IF(AND($BF291=1,$BE292&lt;&gt;$BZ$7),1,0)</f>
        <v>0</v>
      </c>
      <c r="CJ292" s="19">
        <f t="shared" ref="CJ292" si="14682">IF(AND($BJ291=1,$BI292&lt;&gt;$BZ$7),1,0)</f>
        <v>0</v>
      </c>
      <c r="CK292" s="19">
        <f t="shared" ref="CK292" si="14683">IF(AND($BR291=1,$BQ292&lt;&gt;$BZ$7),1,0)</f>
        <v>0</v>
      </c>
      <c r="CL292" s="19">
        <f t="shared" ref="CL292" si="14684">IF(AND($BV291=1,$BU292&lt;&gt;$BZ$7),1,0)</f>
        <v>0</v>
      </c>
      <c r="CO292" s="19">
        <f>IF(AND($M292&lt;&gt;$CN$7,$M292&lt;=$CN$6),1,0)</f>
        <v>0</v>
      </c>
      <c r="CP292" s="19">
        <f>IF(AND($Q292&lt;&gt;$CN$7,$Q292&lt;=$CN$6),1,0)</f>
        <v>0</v>
      </c>
      <c r="CQ292" s="19">
        <f>IF(AND($U292&lt;&gt;$CN$7,$U292&lt;=$CN$6),1,0)</f>
        <v>0</v>
      </c>
      <c r="CR292" s="19">
        <f>IF(AND($Y292&lt;&gt;$CN$7,$Y292&lt;=$CN$6),1,0)</f>
        <v>0</v>
      </c>
      <c r="CS292" s="19">
        <f>IF(AND($AG292&lt;&gt;$CN$7,$AG292&lt;=$CN$6),1,0)</f>
        <v>0</v>
      </c>
      <c r="CT292" s="19">
        <f>IF(AND($AK292&lt;&gt;$CN$7,$AK292&lt;=$CN$6),1,0)</f>
        <v>0</v>
      </c>
      <c r="CU292" s="19">
        <f>IF(AND($AS292&lt;&gt;$CN$7,$AS292&lt;=$CN$6),1,0)</f>
        <v>0</v>
      </c>
      <c r="CV292" s="19">
        <f>IF(AND($AW292&lt;&gt;$CN$7,$AW292&lt;=$CN$6),1,0)</f>
        <v>0</v>
      </c>
      <c r="CW292" s="19">
        <f>IF(AND($BE292&lt;&gt;$CN$7,$BE292&lt;=$CN$6),1,0)</f>
        <v>0</v>
      </c>
      <c r="CX292" s="19">
        <f>IF(AND($BI292&lt;&gt;$CN$7,$BI292&lt;=$CN$6),1,0)</f>
        <v>0</v>
      </c>
      <c r="CY292" s="19">
        <f>IF(AND($BQ292&lt;&gt;$CN$7,$BQ292&lt;=$CN$6),1,0)</f>
        <v>0</v>
      </c>
      <c r="CZ292" s="19">
        <f>IF(AND($BU292&lt;&gt;$CN$7,$BU292&lt;=$CN$6),1,0)</f>
        <v>0</v>
      </c>
      <c r="DC292" s="19">
        <f>IF($N291=1,1,0)</f>
        <v>0</v>
      </c>
      <c r="DD292" s="19">
        <f>IF($R291=1,1,0)</f>
        <v>0</v>
      </c>
      <c r="DE292" s="19">
        <f>IF($V291=1,1,0)</f>
        <v>0</v>
      </c>
      <c r="DF292" s="19">
        <f>IF($Z291=1,1,0)</f>
        <v>0</v>
      </c>
      <c r="DG292" s="19">
        <f>IF($AH291=1,1,0)</f>
        <v>0</v>
      </c>
      <c r="DH292" s="19">
        <f>IF($AL291=1,1,0)</f>
        <v>0</v>
      </c>
      <c r="DI292" s="19">
        <f>IF($AT291=1,1,0)</f>
        <v>0</v>
      </c>
      <c r="DJ292" s="19">
        <f>IF($AX291=1,1,0)</f>
        <v>0</v>
      </c>
      <c r="DK292" s="19">
        <f>IF($BF291=1,1,0)</f>
        <v>0</v>
      </c>
      <c r="DL292" s="19">
        <f>IF($BJ291=1,1,0)</f>
        <v>0</v>
      </c>
      <c r="DM292" s="19">
        <f>IF($BR291=1,1,0)</f>
        <v>0</v>
      </c>
      <c r="DN292" s="19">
        <f>IF($BV291=1,1,0)</f>
        <v>0</v>
      </c>
      <c r="DQ292" s="19">
        <f t="shared" ref="DQ292" si="14685">IF($N291=1,1,0)</f>
        <v>0</v>
      </c>
      <c r="DR292" s="19">
        <f t="shared" ref="DR292" si="14686">IF($R291=1,1,0)</f>
        <v>0</v>
      </c>
      <c r="DS292" s="19">
        <f t="shared" ref="DS292" si="14687">IF($V291=1,1,0)</f>
        <v>0</v>
      </c>
      <c r="DT292" s="19">
        <f t="shared" ref="DT292" si="14688">IF($Z291=1,1,0)</f>
        <v>0</v>
      </c>
      <c r="DU292" s="19">
        <f t="shared" ref="DU292" si="14689">IF($AH291=1,1,0)</f>
        <v>0</v>
      </c>
      <c r="DV292" s="19">
        <f t="shared" ref="DV292" si="14690">IF($AL291=1,1,0)</f>
        <v>0</v>
      </c>
      <c r="DW292" s="19">
        <f t="shared" ref="DW292" si="14691">IF($AT291=1,1,0)</f>
        <v>0</v>
      </c>
      <c r="DX292" s="19">
        <f t="shared" ref="DX292" si="14692">IF($AX291=1,1,0)</f>
        <v>0</v>
      </c>
      <c r="DY292" s="19">
        <f t="shared" ref="DY292" si="14693">IF($BF291=1,1,0)</f>
        <v>0</v>
      </c>
      <c r="DZ292" s="19">
        <f t="shared" ref="DZ292" si="14694">IF($BJ291=1,1,0)</f>
        <v>0</v>
      </c>
      <c r="EA292" s="19">
        <f t="shared" ref="EA292" si="14695">IF($BR291=1,1,0)</f>
        <v>0</v>
      </c>
      <c r="EB292" s="19">
        <f t="shared" ref="EB292" si="14696">IF($BV291=1,1,0)</f>
        <v>0</v>
      </c>
      <c r="EE292" s="329">
        <f>N291*$FU292*週間進捗報告書!$G$9</f>
        <v>0</v>
      </c>
      <c r="EF292" s="329">
        <f>R291*$FV292*週間進捗報告書!$G$10</f>
        <v>0</v>
      </c>
      <c r="EG292" s="329">
        <f>V291*$FW292*週間進捗報告書!$G$11</f>
        <v>0</v>
      </c>
      <c r="EH292" s="329">
        <f>Z291*$FX292*週間進捗報告書!$G$12</f>
        <v>0</v>
      </c>
      <c r="EI292" s="329">
        <f>AH291*$FY292*週間進捗報告書!$G$13</f>
        <v>0</v>
      </c>
      <c r="EJ292" s="329">
        <f>AL291*$FZ292*週間進捗報告書!$G$14</f>
        <v>0</v>
      </c>
      <c r="EK292" s="329">
        <f>AT291*$GA292*週間進捗報告書!$G$15</f>
        <v>0</v>
      </c>
      <c r="EL292" s="329">
        <f>AX291*$GB292*週間進捗報告書!$G$16</f>
        <v>0</v>
      </c>
      <c r="EM292" s="329">
        <f>BF291*$GC292*週間進捗報告書!$G$17</f>
        <v>0</v>
      </c>
      <c r="EN292" s="329">
        <f>BJ291*$GD292*週間進捗報告書!$G$18</f>
        <v>0</v>
      </c>
      <c r="EO292" s="329">
        <f>BR291*$GE292*週間進捗報告書!$G$19</f>
        <v>0</v>
      </c>
      <c r="EP292" s="329">
        <f>BV291*$GF292*週間進捗報告書!$G$20</f>
        <v>0</v>
      </c>
      <c r="ER292" s="547"/>
      <c r="ES292" s="547"/>
      <c r="ET292" s="547"/>
      <c r="EU292" s="547"/>
      <c r="EV292" s="547"/>
      <c r="EW292" s="547"/>
      <c r="EX292" s="547"/>
      <c r="EY292" s="547"/>
      <c r="EZ292" s="547"/>
      <c r="FA292" s="547"/>
      <c r="FB292" s="547"/>
      <c r="FC292" s="547"/>
      <c r="FD292" s="547"/>
      <c r="FE292" s="332"/>
      <c r="FG292" s="19"/>
      <c r="FH292" s="19"/>
      <c r="FI292" s="19"/>
      <c r="FJ292" s="19"/>
      <c r="FK292" s="19"/>
      <c r="FL292" s="19"/>
      <c r="FM292" s="19"/>
      <c r="FN292" s="19"/>
      <c r="FO292" s="19"/>
      <c r="FP292" s="19"/>
      <c r="FQ292" s="19"/>
      <c r="FR292" s="19"/>
      <c r="FU292" s="295">
        <f t="shared" ref="FU292" si="14697">FU291</f>
        <v>0</v>
      </c>
      <c r="FV292" s="295">
        <f t="shared" ref="FV292" si="14698">FV291</f>
        <v>0</v>
      </c>
      <c r="FW292" s="295">
        <f t="shared" ref="FW292" si="14699">FW291</f>
        <v>0</v>
      </c>
      <c r="FX292" s="295">
        <f t="shared" ref="FX292" si="14700">FX291</f>
        <v>0</v>
      </c>
      <c r="FY292" s="295">
        <f t="shared" ref="FY292" si="14701">FY291</f>
        <v>0</v>
      </c>
      <c r="FZ292" s="295">
        <f t="shared" ref="FZ292" si="14702">FZ291</f>
        <v>0</v>
      </c>
      <c r="GA292" s="295">
        <f t="shared" ref="GA292" si="14703">GA291</f>
        <v>0</v>
      </c>
      <c r="GB292" s="295">
        <f t="shared" ref="GB292" si="14704">GB291</f>
        <v>0</v>
      </c>
      <c r="GC292" s="295">
        <f t="shared" ref="GC292" si="14705">GC291</f>
        <v>0</v>
      </c>
      <c r="GD292" s="295">
        <f t="shared" ref="GD292" si="14706">GD291</f>
        <v>0</v>
      </c>
      <c r="GE292" s="295">
        <f t="shared" ref="GE292" si="14707">GE291</f>
        <v>0</v>
      </c>
      <c r="GF292" s="295">
        <f t="shared" ref="GF292" si="14708">GF291</f>
        <v>0</v>
      </c>
      <c r="GG292" s="295" t="e">
        <f t="shared" ref="GG292" si="14709">GG291</f>
        <v>#N/A</v>
      </c>
      <c r="GH292" s="2" t="e">
        <f>INDEX(リスト!$V:$V,MATCH(中日程計画表!$D291,リスト!$D:$D,0))</f>
        <v>#N/A</v>
      </c>
      <c r="GI292" s="2" t="e">
        <f>INDEX(リスト!$A:$A,MATCH(中日程計画表!$D291,リスト!$D:$D,0))</f>
        <v>#N/A</v>
      </c>
      <c r="GJ292" s="2" t="e">
        <f>INDEX(リスト!$U:$U,MATCH(中日程計画表!$D291,リスト!$D:$D,0))</f>
        <v>#N/A</v>
      </c>
      <c r="GK292" s="5" t="e">
        <f>INDEX(リスト!$W:$W,MATCH(中日程計画表!$D291,リスト!$D:$D,0))</f>
        <v>#N/A</v>
      </c>
      <c r="GL292" s="2" t="s">
        <v>201</v>
      </c>
      <c r="GM292" s="296">
        <f t="shared" ref="GM292" si="14710">GM291</f>
        <v>0</v>
      </c>
      <c r="GN292" s="296">
        <f t="shared" ref="GN292" si="14711">GN291</f>
        <v>0</v>
      </c>
      <c r="GU292" s="461"/>
      <c r="GV292" s="460"/>
      <c r="GW292" s="460"/>
      <c r="GX292" s="461"/>
      <c r="GY292" s="461"/>
      <c r="GZ292" s="460"/>
      <c r="HA292" s="460"/>
      <c r="HB292" s="461"/>
      <c r="HC292" s="461"/>
      <c r="HD292" s="460"/>
      <c r="HE292" s="460"/>
      <c r="HF292" s="461"/>
      <c r="HG292" s="461"/>
      <c r="HH292" s="460"/>
      <c r="HI292" s="460"/>
      <c r="HJ292" s="461"/>
      <c r="HK292" s="461"/>
      <c r="HL292" s="460"/>
      <c r="HM292" s="460"/>
      <c r="HN292" s="461"/>
      <c r="HO292" s="461"/>
      <c r="HP292" s="460"/>
      <c r="HQ292" s="460"/>
      <c r="HR292" s="461"/>
      <c r="HS292" s="4"/>
    </row>
    <row r="293" spans="1:227" ht="12" customHeight="1">
      <c r="A293" s="488" t="str">
        <f t="shared" ref="A293" ca="1" si="14712">INDIRECT("リスト!A"&amp;B293+6)</f>
        <v/>
      </c>
      <c r="B293" s="486">
        <f t="shared" ref="B293" si="14713">ROUNDDOWN((ROW()-6)/2,0)+1</f>
        <v>144</v>
      </c>
      <c r="C293" s="474" t="str">
        <f>機能グループ名</f>
        <v/>
      </c>
      <c r="D293" s="484">
        <f>機能ID</f>
        <v>0</v>
      </c>
      <c r="E293" s="482">
        <f>機能名</f>
        <v>0</v>
      </c>
      <c r="F293" s="315"/>
      <c r="G293" s="315"/>
      <c r="H293" s="315"/>
      <c r="I293" s="315"/>
      <c r="J293" s="316"/>
      <c r="K293" s="480" t="str">
        <f>担当者_SR</f>
        <v>NG</v>
      </c>
      <c r="L293" s="76"/>
      <c r="M293" s="76"/>
      <c r="N293" s="470"/>
      <c r="O293" s="474" t="str">
        <f>担当者_SRR</f>
        <v>NG</v>
      </c>
      <c r="P293" s="76"/>
      <c r="Q293" s="76"/>
      <c r="R293" s="470"/>
      <c r="S293" s="474" t="str">
        <f>担当者_DS</f>
        <v>NG</v>
      </c>
      <c r="T293" s="76"/>
      <c r="U293" s="76"/>
      <c r="V293" s="470"/>
      <c r="W293" s="472" t="str">
        <f>担当者_DSR</f>
        <v>NG</v>
      </c>
      <c r="X293" s="76"/>
      <c r="Y293" s="76"/>
      <c r="Z293" s="470"/>
      <c r="AA293" s="476"/>
      <c r="AB293" s="79"/>
      <c r="AC293" s="79"/>
      <c r="AD293" s="470">
        <f>IF(AC294 &lt;&gt; "",1,0)</f>
        <v>0</v>
      </c>
      <c r="AE293" s="472" t="str">
        <f>担当者_CD</f>
        <v>NG</v>
      </c>
      <c r="AF293" s="76"/>
      <c r="AG293" s="76"/>
      <c r="AH293" s="470"/>
      <c r="AI293" s="472" t="str">
        <f>担当者_DD</f>
        <v>NG</v>
      </c>
      <c r="AJ293" s="76"/>
      <c r="AK293" s="76"/>
      <c r="AL293" s="470"/>
      <c r="AM293" s="476"/>
      <c r="AN293" s="79"/>
      <c r="AO293" s="79"/>
      <c r="AP293" s="470">
        <f>IF(AO294 &lt;&gt; "",1,0)</f>
        <v>0</v>
      </c>
      <c r="AQ293" s="472" t="str">
        <f>担当者_MCL</f>
        <v>NG</v>
      </c>
      <c r="AR293" s="76"/>
      <c r="AS293" s="76"/>
      <c r="AT293" s="470"/>
      <c r="AU293" s="472" t="str">
        <f>担当者_MCLR</f>
        <v>NG</v>
      </c>
      <c r="AV293" s="76"/>
      <c r="AW293" s="76"/>
      <c r="AX293" s="470"/>
      <c r="AY293" s="476"/>
      <c r="AZ293" s="79"/>
      <c r="BA293" s="79"/>
      <c r="BB293" s="470">
        <f>IF(BA294 &lt;&gt; "",1,0)</f>
        <v>0</v>
      </c>
      <c r="BC293" s="474" t="str">
        <f>担当者_MT</f>
        <v>NG</v>
      </c>
      <c r="BD293" s="76"/>
      <c r="BE293" s="76"/>
      <c r="BF293" s="470"/>
      <c r="BG293" s="472" t="str">
        <f>担当者_M検</f>
        <v>NG</v>
      </c>
      <c r="BH293" s="76"/>
      <c r="BI293" s="76"/>
      <c r="BJ293" s="470"/>
      <c r="BK293" s="476"/>
      <c r="BL293" s="79"/>
      <c r="BM293" s="79"/>
      <c r="BN293" s="470">
        <v>0</v>
      </c>
      <c r="BO293" s="474" t="str">
        <f>担当者_モテ</f>
        <v>NG</v>
      </c>
      <c r="BP293" s="76"/>
      <c r="BQ293" s="76"/>
      <c r="BR293" s="470"/>
      <c r="BS293" s="472" t="str">
        <f>担当者_モテR</f>
        <v>NG</v>
      </c>
      <c r="BT293" s="76"/>
      <c r="BU293" s="76"/>
      <c r="BV293" s="470"/>
      <c r="BW293" s="468">
        <f t="shared" ref="BW293" si="14714">IFERROR(SUM(IF(K293&lt;&gt;"NG",N293*K$1,0),IF(O293&lt;&gt;"NG",R293*O$1,0),IF(S293&lt;&gt;"NG",V293*S$1,0),IF(W293&lt;&gt;"NG",Z293*W$1,0),IF(AA293&lt;&gt;"NG",AD293*AA$1,0),IF(AE293&lt;&gt;"NG",AH293*AE$1,0),IF(AI293&lt;&gt;"NG",AL293*AI$1,0),IF(AM293&lt;&gt;"NG",AP293*AM$1,0),IF(AQ293&lt;&gt;"NG",AT293*AQ$1,0),IF(AU293&lt;&gt;"NG",AX293*AU$1,0),IF(AY293&lt;&gt;"NG",BB293*AY$1,0),IF(BC293&lt;&gt;"NG",BF293*BC$1,0),IF(BG293&lt;&gt;"NG",BJ293*BG$1,0),IF(BK293&lt;&gt;"NG",BN293*BK$1,0),IF(BO293&lt;&gt;"NG",BR293*BO$1,0),IF(BS293&lt;&gt;"NG",BV293*BS$1,0))/SUM(IF(K293&lt;&gt;"NG",K$1,0),IF(O293&lt;&gt;"NG",O$1,0),IF(S293&lt;&gt;"NG",S$1,0),IF(W293&lt;&gt;"NG",W$1,0),IF(AA293&lt;&gt;"NG",AA$1,0),IF(AE293&lt;&gt;"NG",AE$1,0),IF(AI293&lt;&gt;"NG",AI$1,0),IF(AM293&lt;&gt;"NG",AM$1,0),IF(AQ293&lt;&gt;"NG",AQ$1,0),IF(AU293&lt;&gt;"NG",AU$1,0),IF(AY293&lt;&gt;"NG",AY$1,0),IF(BC293&lt;&gt;"NG",BC$1,0),IF(BG293&lt;&gt;"NG",BG$1,0),IF(BK293&lt;&gt;"NG",BK$1,0),IF(BO293&lt;&gt;"NG",BO$1,0),IF(BS293&lt;&gt;"NG",BS$1,0)),0)</f>
        <v>0</v>
      </c>
      <c r="BX293" s="466"/>
      <c r="BY293" s="490"/>
      <c r="BZ293" s="5"/>
      <c r="CA293" s="32">
        <f t="shared" ref="CA293" si="14715">IF(AND($M293&lt;&gt;$BZ$5,$M293&lt;=$BZ$6,$M293&lt;&gt;$BZ$7),1,0)</f>
        <v>0</v>
      </c>
      <c r="CB293" s="32">
        <f t="shared" ref="CB293" si="14716">IF(AND($Q293&lt;&gt;$BZ$5,$Q293&lt;=$BZ$6,$Q293&lt;&gt;$BZ$7),1,0)</f>
        <v>0</v>
      </c>
      <c r="CC293" s="32">
        <f t="shared" ref="CC293" si="14717">IF(AND($U293&lt;&gt;$BZ$5,$U293&lt;=$BZ$6,$U293&lt;&gt;$BZ$7),1,0)</f>
        <v>0</v>
      </c>
      <c r="CD293" s="32">
        <f t="shared" ref="CD293" si="14718">IF(AND($Y293&lt;&gt;$BZ$5,$Y293&lt;=$BZ$6,$Y293&lt;&gt;$BZ$7),1,0)</f>
        <v>0</v>
      </c>
      <c r="CE293" s="32">
        <f t="shared" ref="CE293" si="14719">IF(AND($AG293&lt;&gt;$BZ$5,$AG293&lt;=$BZ$6,$AG293&lt;&gt;$BZ$7),1,0)</f>
        <v>0</v>
      </c>
      <c r="CF293" s="32">
        <f t="shared" ref="CF293" si="14720">IF(AND($AK293&lt;&gt;$BZ$5,$AK293&lt;=$BZ$6,$AK293&lt;&gt;$BZ$7),1,0)</f>
        <v>0</v>
      </c>
      <c r="CG293" s="32">
        <f t="shared" ref="CG293" si="14721">IF(AND($AS293&lt;&gt;$BZ$5,$AS293&lt;=$BZ$6,$AS293&lt;&gt;$BZ$7),1,0)</f>
        <v>0</v>
      </c>
      <c r="CH293" s="32">
        <f t="shared" ref="CH293" si="14722">IF(AND($AW293&lt;&gt;$BZ$5,$AW293&lt;=$BZ$6,$AW293&lt;&gt;$BZ$7),1,0)</f>
        <v>0</v>
      </c>
      <c r="CI293" s="32">
        <f t="shared" ref="CI293" si="14723">IF(AND($BE293&lt;&gt;$BZ$5,$BE293&lt;=$BZ$6,$BE293&lt;&gt;$BZ$7),1,0)</f>
        <v>0</v>
      </c>
      <c r="CJ293" s="32">
        <f t="shared" ref="CJ293" si="14724">IF(AND($BI293&lt;&gt;$BZ$5,$BI293&lt;=$BZ$6,$BI293&lt;&gt;$BZ$7),1,0)</f>
        <v>0</v>
      </c>
      <c r="CK293" s="32">
        <f t="shared" ref="CK293" si="14725">IF(AND($BQ293&lt;&gt;$BZ$5,$BQ293&lt;=$BZ$6,$BQ293&lt;&gt;$BZ$7),1,0)</f>
        <v>0</v>
      </c>
      <c r="CL293" s="32">
        <f t="shared" ref="CL293" si="14726">IF(AND($BU293&lt;&gt;$BZ$5,$BU293&lt;=$BZ$6,$BU293&lt;&gt;$BZ$7),1,0)</f>
        <v>0</v>
      </c>
      <c r="CO293" s="32">
        <f>IF(AND($M293&lt;&gt;$CN$5,$M293&lt;=$CN$6,$M293&lt;&gt;$CN$7),1,0)</f>
        <v>0</v>
      </c>
      <c r="CP293" s="32">
        <f>IF(AND($Q293&lt;&gt;$CN$5,$Q293&lt;=$CN$6,$Q293&lt;&gt;$CN$7),1,0)</f>
        <v>0</v>
      </c>
      <c r="CQ293" s="32">
        <f>IF(AND($U293&lt;&gt;$CN$5,$U293&lt;=$CN$6,$U293&lt;&gt;$CN$7),1,0)</f>
        <v>0</v>
      </c>
      <c r="CR293" s="32">
        <f>IF(AND($Y293&lt;&gt;$CN$5,$Y293&lt;=$CN$6,$Y293&lt;&gt;$CN$7),1,0)</f>
        <v>0</v>
      </c>
      <c r="CS293" s="32">
        <f>IF(AND($AG293&lt;&gt;$CN$5,$AG293&lt;=$CN$6,$AG293&lt;&gt;$CN$7),1,0)</f>
        <v>0</v>
      </c>
      <c r="CT293" s="32">
        <f>IF(AND($AK293&lt;&gt;$CN$5,$AK293&lt;=$CN$6,$AK293&lt;&gt;$CN$7),1,0)</f>
        <v>0</v>
      </c>
      <c r="CU293" s="32">
        <f>IF(AND($AS293&lt;&gt;$CN$5,$AS293&lt;=$CN$6,$AS293&lt;&gt;$CN$7),1,0)</f>
        <v>0</v>
      </c>
      <c r="CV293" s="32">
        <f>IF(AND($AW293&lt;&gt;$CN$5,$AW293&lt;=$CN$6,$AW293&lt;&gt;$CN$7),1,0)</f>
        <v>0</v>
      </c>
      <c r="CW293" s="32">
        <f>IF(AND($BE293&lt;&gt;$CN$5,$BE293&lt;=$CN$6,$BE293&lt;&gt;$CN$7),1,0)</f>
        <v>0</v>
      </c>
      <c r="CX293" s="32">
        <f>IF(AND($BI293&lt;&gt;$CN$5,$BI293&lt;=$CN$6,$BI293&lt;&gt;$CN$7),1,0)</f>
        <v>0</v>
      </c>
      <c r="CY293" s="32">
        <f>IF(AND($BQ293&lt;&gt;$CN$5,$BQ293&lt;=$CN$6,$BQ293&lt;&gt;$CN$7),1,0)</f>
        <v>0</v>
      </c>
      <c r="CZ293" s="32">
        <f>IF(AND($BU293&lt;&gt;$CN$5,$BU293&lt;=$CN$6,$BU293&lt;&gt;$CN$7),1,0)</f>
        <v>0</v>
      </c>
      <c r="DC293" s="32">
        <f>IF(AND($M293&lt;&gt;$DB$5,$M293&lt;=$DB$6,$M293&lt;&gt;$CN$7),1,0)</f>
        <v>0</v>
      </c>
      <c r="DD293" s="32">
        <f>IF(AND($Q293&lt;&gt;$DB$5,$Q293&lt;=$DB$6,$Q293&lt;&gt;$CN$7),1,0)</f>
        <v>0</v>
      </c>
      <c r="DE293" s="32">
        <f>IF(AND($U293&lt;&gt;$DB$5,$U293&lt;=$DB$6,$U293&lt;&gt;$CN$7),1,0)</f>
        <v>0</v>
      </c>
      <c r="DF293" s="32">
        <f>IF(AND($Y293&lt;&gt;$DB$5,$Y293&lt;=$DB$6,$Y293&lt;&gt;$CN$7),1,0)</f>
        <v>0</v>
      </c>
      <c r="DG293" s="32">
        <f>IF(AND($AG293&lt;&gt;$DB$5,$AG293&lt;=$DB$6,$AG293&lt;&gt;$CN$7),1,0)</f>
        <v>0</v>
      </c>
      <c r="DH293" s="32">
        <f>IF(AND($AK293&lt;&gt;$DB$5,$AK293&lt;=$DB$6,$AK293&lt;&gt;$CN$7),1,0)</f>
        <v>0</v>
      </c>
      <c r="DI293" s="32">
        <f>IF(AND($AS293&lt;&gt;$DB$5,$AS293&lt;=$DB$6,$AS293&lt;&gt;$CN$7),1,0)</f>
        <v>0</v>
      </c>
      <c r="DJ293" s="32">
        <f>IF(AND($AW293&lt;&gt;$DB$5,$AW293&lt;=$DB$6,$AW293&lt;&gt;$CN$7),1,0)</f>
        <v>0</v>
      </c>
      <c r="DK293" s="32">
        <f>IF(AND($BE293&lt;&gt;$DB$5,$BE293&lt;=$DB$6,$BE293&lt;&gt;$CN$7),1,0)</f>
        <v>0</v>
      </c>
      <c r="DL293" s="32">
        <f>IF(AND($BI293&lt;&gt;$DB$5,$BI293&lt;=$DB$6,$BI293&lt;&gt;$CN$7),1,0)</f>
        <v>0</v>
      </c>
      <c r="DM293" s="32">
        <f>IF(AND($BQ293&lt;&gt;$DB$5,$BQ293&lt;=$DB$6,$BQ293&lt;&gt;$CN$7),1,0)</f>
        <v>0</v>
      </c>
      <c r="DN293" s="32">
        <f>IF(AND($BU293&lt;&gt;$DB$5,$BU293&lt;=$DB$6,$BU293&lt;&gt;$CN$7),1,0)</f>
        <v>0</v>
      </c>
      <c r="DQ293" s="32">
        <f t="shared" ref="DQ293" si="14727">IF(AND($M293&lt;&gt;$DP$5,$M293&lt;=$DP$6,$M293&lt;&gt;$CN$7),1,0)</f>
        <v>0</v>
      </c>
      <c r="DR293" s="32">
        <f t="shared" ref="DR293" si="14728">IF(AND($Q293&lt;&gt;$DP$5,$Q293&lt;=$DP$6,$Q293&lt;&gt;$CN$7),1,0)</f>
        <v>0</v>
      </c>
      <c r="DS293" s="32">
        <f t="shared" ref="DS293" si="14729">IF(AND($U293&lt;&gt;$DP$5,$U293&lt;=$DP$6,$U293&lt;&gt;$CN$7),1,0)</f>
        <v>0</v>
      </c>
      <c r="DT293" s="32">
        <f t="shared" ref="DT293" si="14730">IF(AND($Y293&lt;&gt;$DP$5,$Y293&lt;=$DP$6,$Y293&lt;&gt;$CN$7),1,0)</f>
        <v>0</v>
      </c>
      <c r="DU293" s="32">
        <f t="shared" ref="DU293" si="14731">IF(AND($AG293&lt;&gt;$DP$5,$AG293&lt;=$DP$6,$AG293&lt;&gt;$CN$7),1,0)</f>
        <v>0</v>
      </c>
      <c r="DV293" s="32">
        <f t="shared" ref="DV293" si="14732">IF(AND($AK293&lt;&gt;$DP$5,$AK293&lt;=$DP$6,$AK293&lt;&gt;$CN$7),1,0)</f>
        <v>0</v>
      </c>
      <c r="DW293" s="32">
        <f t="shared" ref="DW293" si="14733">IF(AND($AS293&lt;&gt;$DP$5,$AS293&lt;=$DP$6,$AS293&lt;&gt;$CN$7),1,0)</f>
        <v>0</v>
      </c>
      <c r="DX293" s="32">
        <f t="shared" ref="DX293" si="14734">IF(AND($AW293&lt;&gt;$DP$5,$AW293&lt;=$DP$6,$AW293&lt;&gt;$CN$7),1,0)</f>
        <v>0</v>
      </c>
      <c r="DY293" s="32">
        <f t="shared" ref="DY293" si="14735">IF(AND($BE293&lt;&gt;$DP$5,$BE293&lt;=$DP$6,$BE293&lt;&gt;$CN$7),1,0)</f>
        <v>0</v>
      </c>
      <c r="DZ293" s="32">
        <f t="shared" ref="DZ293" si="14736">IF(AND($BI293&lt;&gt;$DP$5,$BI293&lt;=$DP$6,$BI293&lt;&gt;$CN$7),1,0)</f>
        <v>0</v>
      </c>
      <c r="EA293" s="32">
        <f t="shared" ref="EA293" si="14737">IF(AND($BQ293&lt;&gt;$DP$5,$BQ293&lt;=$DP$6,$BQ293&lt;&gt;$CN$7),1,0)</f>
        <v>0</v>
      </c>
      <c r="EB293" s="32">
        <f t="shared" ref="EB293" si="14738">IF(AND($BU293&lt;&gt;$DP$5,$BU293&lt;=$DP$6,$BU293&lt;&gt;$CN$7),1,0)</f>
        <v>0</v>
      </c>
      <c r="EE293" s="328">
        <f>IF(M293&lt;&gt;"",IF(M293&lt;=$ED$6,1,IF(L293&gt;$ED$6,0,NETWORKDAYS(L293,$ED$6,祭日リスト)/NETWORKDAYS(L293,M293,祭日リスト)))*$GG293*週間進捗報告書!$G$9,0)</f>
        <v>0</v>
      </c>
      <c r="EF293" s="328">
        <f>IF(Q293&lt;&gt;"",IF(Q293&lt;=$ED$6,1,IF(P293&gt;$ED$6,0,NETWORKDAYS(P293,$ED$6,祭日リスト)/NETWORKDAYS(P293,Q293,祭日リスト)))*$GG293*週間進捗報告書!$G$10,0)</f>
        <v>0</v>
      </c>
      <c r="EG293" s="328">
        <f>IF(U293&lt;&gt;"",IF(U293&lt;=$ED$6,1,IF(T293&gt;$ED$6,0,NETWORKDAYS(T293,$ED$6,祭日リスト)/NETWORKDAYS(T293,U293,祭日リスト)))*$GG293*週間進捗報告書!$G$11,0)</f>
        <v>0</v>
      </c>
      <c r="EH293" s="328">
        <f>IF(Y293&lt;&gt;"",IF(Y293&lt;=$ED$6,1,IF(X293&gt;$ED$6,0,NETWORKDAYS(X293,$ED$6,祭日リスト)/NETWORKDAYS(X293,Y293,祭日リスト)))*$GG293*週間進捗報告書!$G$12,0)</f>
        <v>0</v>
      </c>
      <c r="EI293" s="328">
        <f>IF(AG293&lt;&gt;"",IF(AG293&lt;=$ED$6,1,IF(AF293&gt;$ED$6,0,NETWORKDAYS(AF293,$ED$6,祭日リスト)/NETWORKDAYS(AF293,AG293,祭日リスト)))*$GG293*週間進捗報告書!$G$13,0)</f>
        <v>0</v>
      </c>
      <c r="EJ293" s="328">
        <f>IF(AK293&lt;&gt;"",IF(AK293&lt;=$ED$6,1,IF(AJ293&gt;$ED$6,0,NETWORKDAYS(AJ293,$ED$6,祭日リスト)/NETWORKDAYS(AJ293,AK293,祭日リスト)))*$GG293*週間進捗報告書!$G$14,0)</f>
        <v>0</v>
      </c>
      <c r="EK293" s="328">
        <f>IF(AS293&lt;&gt;"",IF(AS293&lt;=$ED$6,1,IF(AR293&gt;$ED$6,0,NETWORKDAYS(AR293,$ED$6,祭日リスト)/NETWORKDAYS(AR293,AS293,祭日リスト)))*$GG293*週間進捗報告書!$G$15,0)</f>
        <v>0</v>
      </c>
      <c r="EL293" s="328">
        <f>IF(AW293&lt;&gt;"",IF(AW293&lt;=$ED$6,1,IF(AV293&gt;$ED$6,0,NETWORKDAYS(AV293,$ED$6,祭日リスト)/NETWORKDAYS(AV293,AW293,祭日リスト)))*$GG293*週間進捗報告書!$G$16,0)</f>
        <v>0</v>
      </c>
      <c r="EM293" s="328">
        <f>IF(BE293&lt;&gt;"",IF(BE293&lt;=$ED$6,1,IF(BD293&gt;$ED$6,0,NETWORKDAYS(BD293,$ED$6,祭日リスト)/NETWORKDAYS(BD293,BE293,祭日リスト)))*$GG293*週間進捗報告書!$G$17,0)</f>
        <v>0</v>
      </c>
      <c r="EN293" s="328">
        <f>IF(BI293&lt;&gt;"",IF(BI293&lt;=$ED$6,1,IF(BH293&gt;$ED$6,0,NETWORKDAYS(BH293,$ED$6,祭日リスト)/NETWORKDAYS(BH293,BI293,祭日リスト)))*$GG293*週間進捗報告書!$G$18,0)</f>
        <v>0</v>
      </c>
      <c r="EO293" s="328">
        <f>IF(BQ293&lt;&gt;"",IF(BQ293&lt;=$ED$6,1,IF(BP293&gt;$ED$6,0,NETWORKDAYS(BP293,$ED$6,祭日リスト)/NETWORKDAYS(BP293,BQ293,祭日リスト)))*$GG293*週間進捗報告書!$G$19,0)</f>
        <v>0</v>
      </c>
      <c r="EP293" s="328">
        <f>IF(BU293&lt;&gt;"",IF(BU293&lt;=$ED$6,1,IF(BT293&gt;$ED$6,0,NETWORKDAYS(BT293,$ED$6,祭日リスト)/NETWORKDAYS(BT293,BU293,祭日リスト)))*$GG293*週間進捗報告書!$G$20,0)</f>
        <v>0</v>
      </c>
      <c r="ER293" s="547">
        <f t="shared" ref="ER293:FC293" si="14739">EE293-EE294</f>
        <v>0</v>
      </c>
      <c r="ES293" s="547">
        <f t="shared" si="14739"/>
        <v>0</v>
      </c>
      <c r="ET293" s="547">
        <f t="shared" si="14739"/>
        <v>0</v>
      </c>
      <c r="EU293" s="547">
        <f t="shared" si="14739"/>
        <v>0</v>
      </c>
      <c r="EV293" s="547">
        <f t="shared" si="14739"/>
        <v>0</v>
      </c>
      <c r="EW293" s="547">
        <f t="shared" si="14739"/>
        <v>0</v>
      </c>
      <c r="EX293" s="547">
        <f t="shared" si="14739"/>
        <v>0</v>
      </c>
      <c r="EY293" s="547">
        <f t="shared" si="14739"/>
        <v>0</v>
      </c>
      <c r="EZ293" s="547">
        <f t="shared" si="14739"/>
        <v>0</v>
      </c>
      <c r="FA293" s="547">
        <f t="shared" si="14739"/>
        <v>0</v>
      </c>
      <c r="FB293" s="547">
        <f t="shared" si="14739"/>
        <v>0</v>
      </c>
      <c r="FC293" s="547">
        <f t="shared" si="14739"/>
        <v>0</v>
      </c>
      <c r="FD293" s="547">
        <f t="shared" ref="FD293" si="14740">SUM(ER293:FC294)</f>
        <v>0</v>
      </c>
      <c r="FE293" s="333"/>
      <c r="FG293" s="32">
        <f>IF(AND($M293&lt;&gt;$FF$7),1,0)</f>
        <v>0</v>
      </c>
      <c r="FH293" s="32">
        <f>IF(AND($Q293&lt;&gt;$FF$7),1,0)</f>
        <v>0</v>
      </c>
      <c r="FI293" s="32">
        <f>IF(AND($U293&lt;&gt;$FF$7),1,0)</f>
        <v>0</v>
      </c>
      <c r="FJ293" s="32">
        <f>IF(AND($Y293&lt;&gt;$FF$7),1,0)</f>
        <v>0</v>
      </c>
      <c r="FK293" s="32">
        <f>IF(AND($AG293&lt;&gt;$FF$7),1,0)</f>
        <v>0</v>
      </c>
      <c r="FL293" s="32">
        <f>IF(AND($AK293&lt;&gt;$FF$7),1,0)</f>
        <v>0</v>
      </c>
      <c r="FM293" s="32">
        <f>IF(AND($AS293&lt;&gt;$FF$7),1,0)</f>
        <v>0</v>
      </c>
      <c r="FN293" s="32">
        <f>IF(AND($AW293&lt;&gt;$FF$7),1,0)</f>
        <v>0</v>
      </c>
      <c r="FO293" s="32">
        <f>IF(AND($BE293&lt;&gt;$FF$7),1,0)</f>
        <v>0</v>
      </c>
      <c r="FP293" s="32">
        <f>IF(AND($BI293&lt;&gt;$FF$7),1,0)</f>
        <v>0</v>
      </c>
      <c r="FQ293" s="32">
        <f>IF(AND($BQ293&lt;&gt;$FF$7),1,0)</f>
        <v>0</v>
      </c>
      <c r="FR293" s="32">
        <f>IF(AND($BU293&lt;&gt;$FF$7),1,0)</f>
        <v>0</v>
      </c>
      <c r="FU293" s="294">
        <f t="shared" ref="FU293" si="14741">IF($K293&lt;&gt;"NG",$GG293,0)</f>
        <v>0</v>
      </c>
      <c r="FV293" s="294">
        <f t="shared" ref="FV293" si="14742">IF($O293&lt;&gt;"NG",$GG293,0)</f>
        <v>0</v>
      </c>
      <c r="FW293" s="294">
        <f t="shared" ref="FW293" si="14743">IF($S293&lt;&gt;"NG",$GG293,0)</f>
        <v>0</v>
      </c>
      <c r="FX293" s="294">
        <f t="shared" ref="FX293" si="14744">IF($W293&lt;&gt;"NG",$GG293,0)</f>
        <v>0</v>
      </c>
      <c r="FY293" s="294">
        <f t="shared" ref="FY293" si="14745">IF($AE293&lt;&gt;"NG",$GG293,0)</f>
        <v>0</v>
      </c>
      <c r="FZ293" s="294">
        <f t="shared" ref="FZ293" si="14746">IF($AI293&lt;&gt;"NG",$GG293,0)</f>
        <v>0</v>
      </c>
      <c r="GA293" s="294">
        <f t="shared" ref="GA293" si="14747">IF($AQ293&lt;&gt;"NG",$GG293,0)</f>
        <v>0</v>
      </c>
      <c r="GB293" s="294">
        <f t="shared" ref="GB293" si="14748">IF($AU293&lt;&gt;"NG",$GG293,0)</f>
        <v>0</v>
      </c>
      <c r="GC293" s="294">
        <f t="shared" ref="GC293" si="14749">IF($BC293&lt;&gt;"NG",$GG293,0)</f>
        <v>0</v>
      </c>
      <c r="GD293" s="294">
        <f t="shared" ref="GD293" si="14750">IF($BG293&lt;&gt;"NG",$GG293,0)</f>
        <v>0</v>
      </c>
      <c r="GE293" s="294">
        <f t="shared" ref="GE293" si="14751">IF($BO293&lt;&gt;"NG",$GG293,0)</f>
        <v>0</v>
      </c>
      <c r="GF293" s="294">
        <f t="shared" ref="GF293" si="14752">IF($BS293&lt;&gt;"NG",$GG293,0)</f>
        <v>0</v>
      </c>
      <c r="GG293" s="294" t="e">
        <f>VLOOKUP($D293,リスト!$D:$S,15,FALSE)</f>
        <v>#N/A</v>
      </c>
      <c r="GH293" s="2" t="e">
        <f>INDEX(リスト!$V:$V,MATCH(中日程計画表!$D293,リスト!$D:$D,0))</f>
        <v>#N/A</v>
      </c>
      <c r="GI293" s="2" t="e">
        <f>INDEX(リスト!$A:$A,MATCH(中日程計画表!$D293,リスト!$D:$D,0))</f>
        <v>#N/A</v>
      </c>
      <c r="GJ293" s="2" t="e">
        <f>INDEX(リスト!$U:$U,MATCH(中日程計画表!$D293,リスト!$D:$D,0))</f>
        <v>#N/A</v>
      </c>
      <c r="GK293" s="5" t="e">
        <f>INDEX(リスト!$W:$W,MATCH(中日程計画表!$D293,リスト!$D:$D,0))</f>
        <v>#N/A</v>
      </c>
      <c r="GL293" s="2" t="s">
        <v>200</v>
      </c>
      <c r="GM293" s="296">
        <f>D293</f>
        <v>0</v>
      </c>
      <c r="GN293" s="296">
        <f>E293</f>
        <v>0</v>
      </c>
      <c r="GU293" s="460" t="str">
        <f t="shared" ref="GU293" si="14753">AE293</f>
        <v>NG</v>
      </c>
      <c r="GV293" s="460">
        <f t="shared" ref="GV293" si="14754">EI293</f>
        <v>0</v>
      </c>
      <c r="GW293" s="460">
        <f t="shared" ref="GW293" si="14755">EI294</f>
        <v>0</v>
      </c>
      <c r="GX293" s="462">
        <f t="shared" ref="GX293" si="14756">EV293</f>
        <v>0</v>
      </c>
      <c r="GY293" s="460" t="str">
        <f t="shared" ref="GY293" si="14757">AI293</f>
        <v>NG</v>
      </c>
      <c r="GZ293" s="460">
        <f t="shared" ref="GZ293" si="14758">EJ293</f>
        <v>0</v>
      </c>
      <c r="HA293" s="460">
        <f t="shared" ref="HA293" si="14759">EJ294</f>
        <v>0</v>
      </c>
      <c r="HB293" s="462">
        <f t="shared" ref="HB293" si="14760">EW293</f>
        <v>0</v>
      </c>
      <c r="HC293" s="460" t="str">
        <f t="shared" ref="HC293" si="14761">AQ293</f>
        <v>NG</v>
      </c>
      <c r="HD293" s="460">
        <f t="shared" ref="HD293" si="14762">EK293</f>
        <v>0</v>
      </c>
      <c r="HE293" s="460">
        <f t="shared" ref="HE293" si="14763">EK294</f>
        <v>0</v>
      </c>
      <c r="HF293" s="462">
        <f t="shared" ref="HF293" si="14764">EX293</f>
        <v>0</v>
      </c>
      <c r="HG293" s="460" t="str">
        <f t="shared" ref="HG293" si="14765">AU293</f>
        <v>NG</v>
      </c>
      <c r="HH293" s="460">
        <f t="shared" ref="HH293" si="14766">EL293</f>
        <v>0</v>
      </c>
      <c r="HI293" s="460">
        <f t="shared" ref="HI293" si="14767">EL294</f>
        <v>0</v>
      </c>
      <c r="HJ293" s="462">
        <f t="shared" ref="HJ293" si="14768">EY293</f>
        <v>0</v>
      </c>
      <c r="HK293" s="460" t="str">
        <f t="shared" ref="HK293" si="14769">BC293</f>
        <v>NG</v>
      </c>
      <c r="HL293" s="460">
        <f t="shared" ref="HL293" si="14770">EM293</f>
        <v>0</v>
      </c>
      <c r="HM293" s="460">
        <f t="shared" ref="HM293" si="14771">EM294</f>
        <v>0</v>
      </c>
      <c r="HN293" s="462">
        <f t="shared" ref="HN293" si="14772">EZ293</f>
        <v>0</v>
      </c>
      <c r="HO293" s="460" t="str">
        <f t="shared" ref="HO293" si="14773">BG293</f>
        <v>NG</v>
      </c>
      <c r="HP293" s="460">
        <f t="shared" ref="HP293" si="14774">EN293</f>
        <v>0</v>
      </c>
      <c r="HQ293" s="460">
        <f t="shared" ref="HQ293" si="14775">EN294</f>
        <v>0</v>
      </c>
      <c r="HR293" s="462">
        <f t="shared" ref="HR293" si="14776">FA293</f>
        <v>0</v>
      </c>
      <c r="HS293" s="332"/>
    </row>
    <row r="294" spans="1:227" ht="12" customHeight="1">
      <c r="A294" s="489"/>
      <c r="B294" s="487"/>
      <c r="C294" s="475"/>
      <c r="D294" s="485"/>
      <c r="E294" s="483"/>
      <c r="F294" s="317"/>
      <c r="G294" s="317"/>
      <c r="H294" s="317"/>
      <c r="I294" s="317"/>
      <c r="J294" s="316"/>
      <c r="K294" s="481"/>
      <c r="L294" s="77"/>
      <c r="M294" s="77"/>
      <c r="N294" s="471"/>
      <c r="O294" s="475"/>
      <c r="P294" s="77"/>
      <c r="Q294" s="77"/>
      <c r="R294" s="471"/>
      <c r="S294" s="475"/>
      <c r="T294" s="77"/>
      <c r="U294" s="77"/>
      <c r="V294" s="471"/>
      <c r="W294" s="473"/>
      <c r="X294" s="77"/>
      <c r="Y294" s="77"/>
      <c r="Z294" s="471"/>
      <c r="AA294" s="477"/>
      <c r="AB294" s="80"/>
      <c r="AC294" s="80"/>
      <c r="AD294" s="471"/>
      <c r="AE294" s="473"/>
      <c r="AF294" s="77"/>
      <c r="AG294" s="77"/>
      <c r="AH294" s="471"/>
      <c r="AI294" s="473"/>
      <c r="AJ294" s="77"/>
      <c r="AK294" s="77"/>
      <c r="AL294" s="471"/>
      <c r="AM294" s="477"/>
      <c r="AN294" s="80"/>
      <c r="AO294" s="80"/>
      <c r="AP294" s="471"/>
      <c r="AQ294" s="473"/>
      <c r="AR294" s="77"/>
      <c r="AS294" s="77"/>
      <c r="AT294" s="471"/>
      <c r="AU294" s="473"/>
      <c r="AV294" s="77"/>
      <c r="AW294" s="77"/>
      <c r="AX294" s="471"/>
      <c r="AY294" s="477"/>
      <c r="AZ294" s="80"/>
      <c r="BA294" s="80"/>
      <c r="BB294" s="471"/>
      <c r="BC294" s="475"/>
      <c r="BD294" s="77"/>
      <c r="BE294" s="77"/>
      <c r="BF294" s="471"/>
      <c r="BG294" s="473"/>
      <c r="BH294" s="77"/>
      <c r="BI294" s="77"/>
      <c r="BJ294" s="471"/>
      <c r="BK294" s="477"/>
      <c r="BL294" s="80"/>
      <c r="BM294" s="80"/>
      <c r="BN294" s="471"/>
      <c r="BO294" s="475"/>
      <c r="BP294" s="77"/>
      <c r="BQ294" s="77"/>
      <c r="BR294" s="471"/>
      <c r="BS294" s="473"/>
      <c r="BT294" s="77"/>
      <c r="BU294" s="77"/>
      <c r="BV294" s="471"/>
      <c r="BW294" s="469"/>
      <c r="BX294" s="467"/>
      <c r="BY294" s="490"/>
      <c r="CA294" s="19">
        <f t="shared" ref="CA294" si="14777">IF(AND($N293=1,$M294&lt;&gt;$BZ$7),1,0)</f>
        <v>0</v>
      </c>
      <c r="CB294" s="19">
        <f t="shared" ref="CB294" si="14778">IF(AND($R293=1,$Q294&lt;&gt;$BZ$7),1,0)</f>
        <v>0</v>
      </c>
      <c r="CC294" s="19">
        <f t="shared" ref="CC294" si="14779">IF(AND($V293=1,$U294&lt;&gt;$BZ$7),1,0)</f>
        <v>0</v>
      </c>
      <c r="CD294" s="19">
        <f t="shared" ref="CD294" si="14780">IF(AND($Z293=1,$Y294&lt;&gt;$BZ$7),1,0)</f>
        <v>0</v>
      </c>
      <c r="CE294" s="19">
        <f t="shared" ref="CE294" si="14781">IF(AND($AH293=1,$AG294&lt;&gt;$BZ$7),1,0)</f>
        <v>0</v>
      </c>
      <c r="CF294" s="19">
        <f t="shared" ref="CF294" si="14782">IF(AND($AL293=1,$AK294&lt;&gt;$BZ$7),1,0)</f>
        <v>0</v>
      </c>
      <c r="CG294" s="19">
        <f t="shared" ref="CG294" si="14783">IF(AND($AT293=1,$AS294&lt;&gt;$BZ$7),1,0)</f>
        <v>0</v>
      </c>
      <c r="CH294" s="19">
        <f t="shared" ref="CH294" si="14784">IF(AND($AX293=1,$AW294&lt;&gt;$BZ$7),1,0)</f>
        <v>0</v>
      </c>
      <c r="CI294" s="19">
        <f t="shared" ref="CI294" si="14785">IF(AND($BF293=1,$BE294&lt;&gt;$BZ$7),1,0)</f>
        <v>0</v>
      </c>
      <c r="CJ294" s="19">
        <f t="shared" ref="CJ294" si="14786">IF(AND($BJ293=1,$BI294&lt;&gt;$BZ$7),1,0)</f>
        <v>0</v>
      </c>
      <c r="CK294" s="19">
        <f t="shared" ref="CK294" si="14787">IF(AND($BR293=1,$BQ294&lt;&gt;$BZ$7),1,0)</f>
        <v>0</v>
      </c>
      <c r="CL294" s="19">
        <f t="shared" ref="CL294" si="14788">IF(AND($BV293=1,$BU294&lt;&gt;$BZ$7),1,0)</f>
        <v>0</v>
      </c>
      <c r="CO294" s="19">
        <f>IF(AND($M294&lt;&gt;$CN$7,$M294&lt;=$CN$6),1,0)</f>
        <v>0</v>
      </c>
      <c r="CP294" s="19">
        <f>IF(AND($Q294&lt;&gt;$CN$7,$Q294&lt;=$CN$6),1,0)</f>
        <v>0</v>
      </c>
      <c r="CQ294" s="19">
        <f>IF(AND($U294&lt;&gt;$CN$7,$U294&lt;=$CN$6),1,0)</f>
        <v>0</v>
      </c>
      <c r="CR294" s="19">
        <f>IF(AND($Y294&lt;&gt;$CN$7,$Y294&lt;=$CN$6),1,0)</f>
        <v>0</v>
      </c>
      <c r="CS294" s="19">
        <f>IF(AND($AG294&lt;&gt;$CN$7,$AG294&lt;=$CN$6),1,0)</f>
        <v>0</v>
      </c>
      <c r="CT294" s="19">
        <f>IF(AND($AK294&lt;&gt;$CN$7,$AK294&lt;=$CN$6),1,0)</f>
        <v>0</v>
      </c>
      <c r="CU294" s="19">
        <f>IF(AND($AS294&lt;&gt;$CN$7,$AS294&lt;=$CN$6),1,0)</f>
        <v>0</v>
      </c>
      <c r="CV294" s="19">
        <f>IF(AND($AW294&lt;&gt;$CN$7,$AW294&lt;=$CN$6),1,0)</f>
        <v>0</v>
      </c>
      <c r="CW294" s="19">
        <f>IF(AND($BE294&lt;&gt;$CN$7,$BE294&lt;=$CN$6),1,0)</f>
        <v>0</v>
      </c>
      <c r="CX294" s="19">
        <f>IF(AND($BI294&lt;&gt;$CN$7,$BI294&lt;=$CN$6),1,0)</f>
        <v>0</v>
      </c>
      <c r="CY294" s="19">
        <f>IF(AND($BQ294&lt;&gt;$CN$7,$BQ294&lt;=$CN$6),1,0)</f>
        <v>0</v>
      </c>
      <c r="CZ294" s="19">
        <f>IF(AND($BU294&lt;&gt;$CN$7,$BU294&lt;=$CN$6),1,0)</f>
        <v>0</v>
      </c>
      <c r="DC294" s="19">
        <f>IF($N293=1,1,0)</f>
        <v>0</v>
      </c>
      <c r="DD294" s="19">
        <f>IF($R293=1,1,0)</f>
        <v>0</v>
      </c>
      <c r="DE294" s="19">
        <f>IF($V293=1,1,0)</f>
        <v>0</v>
      </c>
      <c r="DF294" s="19">
        <f>IF($Z293=1,1,0)</f>
        <v>0</v>
      </c>
      <c r="DG294" s="19">
        <f>IF($AH293=1,1,0)</f>
        <v>0</v>
      </c>
      <c r="DH294" s="19">
        <f>IF($AL293=1,1,0)</f>
        <v>0</v>
      </c>
      <c r="DI294" s="19">
        <f>IF($AT293=1,1,0)</f>
        <v>0</v>
      </c>
      <c r="DJ294" s="19">
        <f>IF($AX293=1,1,0)</f>
        <v>0</v>
      </c>
      <c r="DK294" s="19">
        <f>IF($BF293=1,1,0)</f>
        <v>0</v>
      </c>
      <c r="DL294" s="19">
        <f>IF($BJ293=1,1,0)</f>
        <v>0</v>
      </c>
      <c r="DM294" s="19">
        <f>IF($BR293=1,1,0)</f>
        <v>0</v>
      </c>
      <c r="DN294" s="19">
        <f>IF($BV293=1,1,0)</f>
        <v>0</v>
      </c>
      <c r="DQ294" s="19">
        <f t="shared" ref="DQ294" si="14789">IF($N293=1,1,0)</f>
        <v>0</v>
      </c>
      <c r="DR294" s="19">
        <f t="shared" ref="DR294" si="14790">IF($R293=1,1,0)</f>
        <v>0</v>
      </c>
      <c r="DS294" s="19">
        <f t="shared" ref="DS294" si="14791">IF($V293=1,1,0)</f>
        <v>0</v>
      </c>
      <c r="DT294" s="19">
        <f t="shared" ref="DT294" si="14792">IF($Z293=1,1,0)</f>
        <v>0</v>
      </c>
      <c r="DU294" s="19">
        <f t="shared" ref="DU294" si="14793">IF($AH293=1,1,0)</f>
        <v>0</v>
      </c>
      <c r="DV294" s="19">
        <f t="shared" ref="DV294" si="14794">IF($AL293=1,1,0)</f>
        <v>0</v>
      </c>
      <c r="DW294" s="19">
        <f t="shared" ref="DW294" si="14795">IF($AT293=1,1,0)</f>
        <v>0</v>
      </c>
      <c r="DX294" s="19">
        <f t="shared" ref="DX294" si="14796">IF($AX293=1,1,0)</f>
        <v>0</v>
      </c>
      <c r="DY294" s="19">
        <f t="shared" ref="DY294" si="14797">IF($BF293=1,1,0)</f>
        <v>0</v>
      </c>
      <c r="DZ294" s="19">
        <f t="shared" ref="DZ294" si="14798">IF($BJ293=1,1,0)</f>
        <v>0</v>
      </c>
      <c r="EA294" s="19">
        <f t="shared" ref="EA294" si="14799">IF($BR293=1,1,0)</f>
        <v>0</v>
      </c>
      <c r="EB294" s="19">
        <f t="shared" ref="EB294" si="14800">IF($BV293=1,1,0)</f>
        <v>0</v>
      </c>
      <c r="EE294" s="329">
        <f>N293*$FU294*週間進捗報告書!$G$9</f>
        <v>0</v>
      </c>
      <c r="EF294" s="329">
        <f>R293*$FV294*週間進捗報告書!$G$10</f>
        <v>0</v>
      </c>
      <c r="EG294" s="329">
        <f>V293*$FW294*週間進捗報告書!$G$11</f>
        <v>0</v>
      </c>
      <c r="EH294" s="329">
        <f>Z293*$FX294*週間進捗報告書!$G$12</f>
        <v>0</v>
      </c>
      <c r="EI294" s="329">
        <f>AH293*$FY294*週間進捗報告書!$G$13</f>
        <v>0</v>
      </c>
      <c r="EJ294" s="329">
        <f>AL293*$FZ294*週間進捗報告書!$G$14</f>
        <v>0</v>
      </c>
      <c r="EK294" s="329">
        <f>AT293*$GA294*週間進捗報告書!$G$15</f>
        <v>0</v>
      </c>
      <c r="EL294" s="329">
        <f>AX293*$GB294*週間進捗報告書!$G$16</f>
        <v>0</v>
      </c>
      <c r="EM294" s="329">
        <f>BF293*$GC294*週間進捗報告書!$G$17</f>
        <v>0</v>
      </c>
      <c r="EN294" s="329">
        <f>BJ293*$GD294*週間進捗報告書!$G$18</f>
        <v>0</v>
      </c>
      <c r="EO294" s="329">
        <f>BR293*$GE294*週間進捗報告書!$G$19</f>
        <v>0</v>
      </c>
      <c r="EP294" s="329">
        <f>BV293*$GF294*週間進捗報告書!$G$20</f>
        <v>0</v>
      </c>
      <c r="ER294" s="547"/>
      <c r="ES294" s="547"/>
      <c r="ET294" s="547"/>
      <c r="EU294" s="547"/>
      <c r="EV294" s="547"/>
      <c r="EW294" s="547"/>
      <c r="EX294" s="547"/>
      <c r="EY294" s="547"/>
      <c r="EZ294" s="547"/>
      <c r="FA294" s="547"/>
      <c r="FB294" s="547"/>
      <c r="FC294" s="547"/>
      <c r="FD294" s="547"/>
      <c r="FE294" s="332"/>
      <c r="FG294" s="19"/>
      <c r="FH294" s="19"/>
      <c r="FI294" s="19"/>
      <c r="FJ294" s="19"/>
      <c r="FK294" s="19"/>
      <c r="FL294" s="19"/>
      <c r="FM294" s="19"/>
      <c r="FN294" s="19"/>
      <c r="FO294" s="19"/>
      <c r="FP294" s="19"/>
      <c r="FQ294" s="19"/>
      <c r="FR294" s="19"/>
      <c r="FU294" s="295">
        <f t="shared" ref="FU294" si="14801">FU293</f>
        <v>0</v>
      </c>
      <c r="FV294" s="295">
        <f t="shared" ref="FV294" si="14802">FV293</f>
        <v>0</v>
      </c>
      <c r="FW294" s="295">
        <f t="shared" ref="FW294" si="14803">FW293</f>
        <v>0</v>
      </c>
      <c r="FX294" s="295">
        <f t="shared" ref="FX294" si="14804">FX293</f>
        <v>0</v>
      </c>
      <c r="FY294" s="295">
        <f t="shared" ref="FY294" si="14805">FY293</f>
        <v>0</v>
      </c>
      <c r="FZ294" s="295">
        <f t="shared" ref="FZ294" si="14806">FZ293</f>
        <v>0</v>
      </c>
      <c r="GA294" s="295">
        <f t="shared" ref="GA294" si="14807">GA293</f>
        <v>0</v>
      </c>
      <c r="GB294" s="295">
        <f t="shared" ref="GB294" si="14808">GB293</f>
        <v>0</v>
      </c>
      <c r="GC294" s="295">
        <f t="shared" ref="GC294" si="14809">GC293</f>
        <v>0</v>
      </c>
      <c r="GD294" s="295">
        <f t="shared" ref="GD294" si="14810">GD293</f>
        <v>0</v>
      </c>
      <c r="GE294" s="295">
        <f t="shared" ref="GE294" si="14811">GE293</f>
        <v>0</v>
      </c>
      <c r="GF294" s="295">
        <f t="shared" ref="GF294" si="14812">GF293</f>
        <v>0</v>
      </c>
      <c r="GG294" s="295" t="e">
        <f t="shared" ref="GG294" si="14813">GG293</f>
        <v>#N/A</v>
      </c>
      <c r="GH294" s="2" t="e">
        <f>INDEX(リスト!$V:$V,MATCH(中日程計画表!$D293,リスト!$D:$D,0))</f>
        <v>#N/A</v>
      </c>
      <c r="GI294" s="2" t="e">
        <f>INDEX(リスト!$A:$A,MATCH(中日程計画表!$D293,リスト!$D:$D,0))</f>
        <v>#N/A</v>
      </c>
      <c r="GJ294" s="2" t="e">
        <f>INDEX(リスト!$U:$U,MATCH(中日程計画表!$D293,リスト!$D:$D,0))</f>
        <v>#N/A</v>
      </c>
      <c r="GK294" s="5" t="e">
        <f>INDEX(リスト!$W:$W,MATCH(中日程計画表!$D293,リスト!$D:$D,0))</f>
        <v>#N/A</v>
      </c>
      <c r="GL294" s="2" t="s">
        <v>201</v>
      </c>
      <c r="GM294" s="296">
        <f t="shared" ref="GM294" si="14814">GM293</f>
        <v>0</v>
      </c>
      <c r="GN294" s="296">
        <f t="shared" ref="GN294" si="14815">GN293</f>
        <v>0</v>
      </c>
      <c r="GU294" s="461"/>
      <c r="GV294" s="460"/>
      <c r="GW294" s="460"/>
      <c r="GX294" s="461"/>
      <c r="GY294" s="461"/>
      <c r="GZ294" s="460"/>
      <c r="HA294" s="460"/>
      <c r="HB294" s="461"/>
      <c r="HC294" s="461"/>
      <c r="HD294" s="460"/>
      <c r="HE294" s="460"/>
      <c r="HF294" s="461"/>
      <c r="HG294" s="461"/>
      <c r="HH294" s="460"/>
      <c r="HI294" s="460"/>
      <c r="HJ294" s="461"/>
      <c r="HK294" s="461"/>
      <c r="HL294" s="460"/>
      <c r="HM294" s="460"/>
      <c r="HN294" s="461"/>
      <c r="HO294" s="461"/>
      <c r="HP294" s="460"/>
      <c r="HQ294" s="460"/>
      <c r="HR294" s="461"/>
      <c r="HS294" s="4"/>
    </row>
    <row r="295" spans="1:227" ht="12" customHeight="1">
      <c r="A295" s="488" t="str">
        <f t="shared" ref="A295" ca="1" si="14816">INDIRECT("リスト!A"&amp;B295+6)</f>
        <v/>
      </c>
      <c r="B295" s="486">
        <f t="shared" ref="B295" si="14817">ROUNDDOWN((ROW()-6)/2,0)+1</f>
        <v>145</v>
      </c>
      <c r="C295" s="474" t="str">
        <f>機能グループ名</f>
        <v/>
      </c>
      <c r="D295" s="484">
        <f>機能ID</f>
        <v>0</v>
      </c>
      <c r="E295" s="482">
        <f>機能名</f>
        <v>0</v>
      </c>
      <c r="F295" s="315"/>
      <c r="G295" s="315"/>
      <c r="H295" s="315"/>
      <c r="I295" s="315"/>
      <c r="J295" s="316"/>
      <c r="K295" s="480" t="str">
        <f>担当者_SR</f>
        <v>NG</v>
      </c>
      <c r="L295" s="76"/>
      <c r="M295" s="76"/>
      <c r="N295" s="470"/>
      <c r="O295" s="474" t="str">
        <f>担当者_SRR</f>
        <v>NG</v>
      </c>
      <c r="P295" s="76"/>
      <c r="Q295" s="76"/>
      <c r="R295" s="470"/>
      <c r="S295" s="474" t="str">
        <f>担当者_DS</f>
        <v>NG</v>
      </c>
      <c r="T295" s="76"/>
      <c r="U295" s="76"/>
      <c r="V295" s="470"/>
      <c r="W295" s="472" t="str">
        <f>担当者_DSR</f>
        <v>NG</v>
      </c>
      <c r="X295" s="76"/>
      <c r="Y295" s="76"/>
      <c r="Z295" s="470"/>
      <c r="AA295" s="476"/>
      <c r="AB295" s="79"/>
      <c r="AC295" s="79"/>
      <c r="AD295" s="470">
        <f>IF(AC296 &lt;&gt; "",1,0)</f>
        <v>0</v>
      </c>
      <c r="AE295" s="472" t="str">
        <f>担当者_CD</f>
        <v>NG</v>
      </c>
      <c r="AF295" s="76"/>
      <c r="AG295" s="76"/>
      <c r="AH295" s="470"/>
      <c r="AI295" s="472" t="str">
        <f>担当者_DD</f>
        <v>NG</v>
      </c>
      <c r="AJ295" s="76"/>
      <c r="AK295" s="76"/>
      <c r="AL295" s="470"/>
      <c r="AM295" s="476"/>
      <c r="AN295" s="79"/>
      <c r="AO295" s="79"/>
      <c r="AP295" s="470">
        <f>IF(AO296 &lt;&gt; "",1,0)</f>
        <v>0</v>
      </c>
      <c r="AQ295" s="472" t="str">
        <f>担当者_MCL</f>
        <v>NG</v>
      </c>
      <c r="AR295" s="76"/>
      <c r="AS295" s="76"/>
      <c r="AT295" s="470"/>
      <c r="AU295" s="472" t="str">
        <f>担当者_MCLR</f>
        <v>NG</v>
      </c>
      <c r="AV295" s="76"/>
      <c r="AW295" s="76"/>
      <c r="AX295" s="470"/>
      <c r="AY295" s="476"/>
      <c r="AZ295" s="79"/>
      <c r="BA295" s="79"/>
      <c r="BB295" s="470">
        <f>IF(BA296 &lt;&gt; "",1,0)</f>
        <v>0</v>
      </c>
      <c r="BC295" s="474" t="str">
        <f>担当者_MT</f>
        <v>NG</v>
      </c>
      <c r="BD295" s="76"/>
      <c r="BE295" s="76"/>
      <c r="BF295" s="470"/>
      <c r="BG295" s="472" t="str">
        <f>担当者_M検</f>
        <v>NG</v>
      </c>
      <c r="BH295" s="76"/>
      <c r="BI295" s="76"/>
      <c r="BJ295" s="470"/>
      <c r="BK295" s="476"/>
      <c r="BL295" s="79"/>
      <c r="BM295" s="79"/>
      <c r="BN295" s="470">
        <v>0</v>
      </c>
      <c r="BO295" s="474" t="str">
        <f>担当者_モテ</f>
        <v>NG</v>
      </c>
      <c r="BP295" s="76"/>
      <c r="BQ295" s="76"/>
      <c r="BR295" s="470"/>
      <c r="BS295" s="472" t="str">
        <f>担当者_モテR</f>
        <v>NG</v>
      </c>
      <c r="BT295" s="76"/>
      <c r="BU295" s="76"/>
      <c r="BV295" s="470"/>
      <c r="BW295" s="468">
        <f t="shared" ref="BW295" si="14818">IFERROR(SUM(IF(K295&lt;&gt;"NG",N295*K$1,0),IF(O295&lt;&gt;"NG",R295*O$1,0),IF(S295&lt;&gt;"NG",V295*S$1,0),IF(W295&lt;&gt;"NG",Z295*W$1,0),IF(AA295&lt;&gt;"NG",AD295*AA$1,0),IF(AE295&lt;&gt;"NG",AH295*AE$1,0),IF(AI295&lt;&gt;"NG",AL295*AI$1,0),IF(AM295&lt;&gt;"NG",AP295*AM$1,0),IF(AQ295&lt;&gt;"NG",AT295*AQ$1,0),IF(AU295&lt;&gt;"NG",AX295*AU$1,0),IF(AY295&lt;&gt;"NG",BB295*AY$1,0),IF(BC295&lt;&gt;"NG",BF295*BC$1,0),IF(BG295&lt;&gt;"NG",BJ295*BG$1,0),IF(BK295&lt;&gt;"NG",BN295*BK$1,0),IF(BO295&lt;&gt;"NG",BR295*BO$1,0),IF(BS295&lt;&gt;"NG",BV295*BS$1,0))/SUM(IF(K295&lt;&gt;"NG",K$1,0),IF(O295&lt;&gt;"NG",O$1,0),IF(S295&lt;&gt;"NG",S$1,0),IF(W295&lt;&gt;"NG",W$1,0),IF(AA295&lt;&gt;"NG",AA$1,0),IF(AE295&lt;&gt;"NG",AE$1,0),IF(AI295&lt;&gt;"NG",AI$1,0),IF(AM295&lt;&gt;"NG",AM$1,0),IF(AQ295&lt;&gt;"NG",AQ$1,0),IF(AU295&lt;&gt;"NG",AU$1,0),IF(AY295&lt;&gt;"NG",AY$1,0),IF(BC295&lt;&gt;"NG",BC$1,0),IF(BG295&lt;&gt;"NG",BG$1,0),IF(BK295&lt;&gt;"NG",BK$1,0),IF(BO295&lt;&gt;"NG",BO$1,0),IF(BS295&lt;&gt;"NG",BS$1,0)),0)</f>
        <v>0</v>
      </c>
      <c r="BX295" s="466"/>
      <c r="BY295" s="490"/>
      <c r="BZ295" s="5"/>
      <c r="CA295" s="32">
        <f t="shared" ref="CA295" si="14819">IF(AND($M295&lt;&gt;$BZ$5,$M295&lt;=$BZ$6,$M295&lt;&gt;$BZ$7),1,0)</f>
        <v>0</v>
      </c>
      <c r="CB295" s="32">
        <f t="shared" ref="CB295" si="14820">IF(AND($Q295&lt;&gt;$BZ$5,$Q295&lt;=$BZ$6,$Q295&lt;&gt;$BZ$7),1,0)</f>
        <v>0</v>
      </c>
      <c r="CC295" s="32">
        <f t="shared" ref="CC295" si="14821">IF(AND($U295&lt;&gt;$BZ$5,$U295&lt;=$BZ$6,$U295&lt;&gt;$BZ$7),1,0)</f>
        <v>0</v>
      </c>
      <c r="CD295" s="32">
        <f t="shared" ref="CD295" si="14822">IF(AND($Y295&lt;&gt;$BZ$5,$Y295&lt;=$BZ$6,$Y295&lt;&gt;$BZ$7),1,0)</f>
        <v>0</v>
      </c>
      <c r="CE295" s="32">
        <f t="shared" ref="CE295" si="14823">IF(AND($AG295&lt;&gt;$BZ$5,$AG295&lt;=$BZ$6,$AG295&lt;&gt;$BZ$7),1,0)</f>
        <v>0</v>
      </c>
      <c r="CF295" s="32">
        <f t="shared" ref="CF295" si="14824">IF(AND($AK295&lt;&gt;$BZ$5,$AK295&lt;=$BZ$6,$AK295&lt;&gt;$BZ$7),1,0)</f>
        <v>0</v>
      </c>
      <c r="CG295" s="32">
        <f t="shared" ref="CG295" si="14825">IF(AND($AS295&lt;&gt;$BZ$5,$AS295&lt;=$BZ$6,$AS295&lt;&gt;$BZ$7),1,0)</f>
        <v>0</v>
      </c>
      <c r="CH295" s="32">
        <f t="shared" ref="CH295" si="14826">IF(AND($AW295&lt;&gt;$BZ$5,$AW295&lt;=$BZ$6,$AW295&lt;&gt;$BZ$7),1,0)</f>
        <v>0</v>
      </c>
      <c r="CI295" s="32">
        <f t="shared" ref="CI295" si="14827">IF(AND($BE295&lt;&gt;$BZ$5,$BE295&lt;=$BZ$6,$BE295&lt;&gt;$BZ$7),1,0)</f>
        <v>0</v>
      </c>
      <c r="CJ295" s="32">
        <f t="shared" ref="CJ295" si="14828">IF(AND($BI295&lt;&gt;$BZ$5,$BI295&lt;=$BZ$6,$BI295&lt;&gt;$BZ$7),1,0)</f>
        <v>0</v>
      </c>
      <c r="CK295" s="32">
        <f t="shared" ref="CK295" si="14829">IF(AND($BQ295&lt;&gt;$BZ$5,$BQ295&lt;=$BZ$6,$BQ295&lt;&gt;$BZ$7),1,0)</f>
        <v>0</v>
      </c>
      <c r="CL295" s="32">
        <f t="shared" ref="CL295" si="14830">IF(AND($BU295&lt;&gt;$BZ$5,$BU295&lt;=$BZ$6,$BU295&lt;&gt;$BZ$7),1,0)</f>
        <v>0</v>
      </c>
      <c r="CO295" s="32">
        <f>IF(AND($M295&lt;&gt;$CN$5,$M295&lt;=$CN$6,$M295&lt;&gt;$CN$7),1,0)</f>
        <v>0</v>
      </c>
      <c r="CP295" s="32">
        <f>IF(AND($Q295&lt;&gt;$CN$5,$Q295&lt;=$CN$6,$Q295&lt;&gt;$CN$7),1,0)</f>
        <v>0</v>
      </c>
      <c r="CQ295" s="32">
        <f>IF(AND($U295&lt;&gt;$CN$5,$U295&lt;=$CN$6,$U295&lt;&gt;$CN$7),1,0)</f>
        <v>0</v>
      </c>
      <c r="CR295" s="32">
        <f>IF(AND($Y295&lt;&gt;$CN$5,$Y295&lt;=$CN$6,$Y295&lt;&gt;$CN$7),1,0)</f>
        <v>0</v>
      </c>
      <c r="CS295" s="32">
        <f>IF(AND($AG295&lt;&gt;$CN$5,$AG295&lt;=$CN$6,$AG295&lt;&gt;$CN$7),1,0)</f>
        <v>0</v>
      </c>
      <c r="CT295" s="32">
        <f>IF(AND($AK295&lt;&gt;$CN$5,$AK295&lt;=$CN$6,$AK295&lt;&gt;$CN$7),1,0)</f>
        <v>0</v>
      </c>
      <c r="CU295" s="32">
        <f>IF(AND($AS295&lt;&gt;$CN$5,$AS295&lt;=$CN$6,$AS295&lt;&gt;$CN$7),1,0)</f>
        <v>0</v>
      </c>
      <c r="CV295" s="32">
        <f>IF(AND($AW295&lt;&gt;$CN$5,$AW295&lt;=$CN$6,$AW295&lt;&gt;$CN$7),1,0)</f>
        <v>0</v>
      </c>
      <c r="CW295" s="32">
        <f>IF(AND($BE295&lt;&gt;$CN$5,$BE295&lt;=$CN$6,$BE295&lt;&gt;$CN$7),1,0)</f>
        <v>0</v>
      </c>
      <c r="CX295" s="32">
        <f>IF(AND($BI295&lt;&gt;$CN$5,$BI295&lt;=$CN$6,$BI295&lt;&gt;$CN$7),1,0)</f>
        <v>0</v>
      </c>
      <c r="CY295" s="32">
        <f>IF(AND($BQ295&lt;&gt;$CN$5,$BQ295&lt;=$CN$6,$BQ295&lt;&gt;$CN$7),1,0)</f>
        <v>0</v>
      </c>
      <c r="CZ295" s="32">
        <f>IF(AND($BU295&lt;&gt;$CN$5,$BU295&lt;=$CN$6,$BU295&lt;&gt;$CN$7),1,0)</f>
        <v>0</v>
      </c>
      <c r="DC295" s="32">
        <f>IF(AND($M295&lt;&gt;$DB$5,$M295&lt;=$DB$6,$M295&lt;&gt;$CN$7),1,0)</f>
        <v>0</v>
      </c>
      <c r="DD295" s="32">
        <f>IF(AND($Q295&lt;&gt;$DB$5,$Q295&lt;=$DB$6,$Q295&lt;&gt;$CN$7),1,0)</f>
        <v>0</v>
      </c>
      <c r="DE295" s="32">
        <f>IF(AND($U295&lt;&gt;$DB$5,$U295&lt;=$DB$6,$U295&lt;&gt;$CN$7),1,0)</f>
        <v>0</v>
      </c>
      <c r="DF295" s="32">
        <f>IF(AND($Y295&lt;&gt;$DB$5,$Y295&lt;=$DB$6,$Y295&lt;&gt;$CN$7),1,0)</f>
        <v>0</v>
      </c>
      <c r="DG295" s="32">
        <f>IF(AND($AG295&lt;&gt;$DB$5,$AG295&lt;=$DB$6,$AG295&lt;&gt;$CN$7),1,0)</f>
        <v>0</v>
      </c>
      <c r="DH295" s="32">
        <f>IF(AND($AK295&lt;&gt;$DB$5,$AK295&lt;=$DB$6,$AK295&lt;&gt;$CN$7),1,0)</f>
        <v>0</v>
      </c>
      <c r="DI295" s="32">
        <f>IF(AND($AS295&lt;&gt;$DB$5,$AS295&lt;=$DB$6,$AS295&lt;&gt;$CN$7),1,0)</f>
        <v>0</v>
      </c>
      <c r="DJ295" s="32">
        <f>IF(AND($AW295&lt;&gt;$DB$5,$AW295&lt;=$DB$6,$AW295&lt;&gt;$CN$7),1,0)</f>
        <v>0</v>
      </c>
      <c r="DK295" s="32">
        <f>IF(AND($BE295&lt;&gt;$DB$5,$BE295&lt;=$DB$6,$BE295&lt;&gt;$CN$7),1,0)</f>
        <v>0</v>
      </c>
      <c r="DL295" s="32">
        <f>IF(AND($BI295&lt;&gt;$DB$5,$BI295&lt;=$DB$6,$BI295&lt;&gt;$CN$7),1,0)</f>
        <v>0</v>
      </c>
      <c r="DM295" s="32">
        <f>IF(AND($BQ295&lt;&gt;$DB$5,$BQ295&lt;=$DB$6,$BQ295&lt;&gt;$CN$7),1,0)</f>
        <v>0</v>
      </c>
      <c r="DN295" s="32">
        <f>IF(AND($BU295&lt;&gt;$DB$5,$BU295&lt;=$DB$6,$BU295&lt;&gt;$CN$7),1,0)</f>
        <v>0</v>
      </c>
      <c r="DQ295" s="32">
        <f t="shared" ref="DQ295" si="14831">IF(AND($M295&lt;&gt;$DP$5,$M295&lt;=$DP$6,$M295&lt;&gt;$CN$7),1,0)</f>
        <v>0</v>
      </c>
      <c r="DR295" s="32">
        <f t="shared" ref="DR295" si="14832">IF(AND($Q295&lt;&gt;$DP$5,$Q295&lt;=$DP$6,$Q295&lt;&gt;$CN$7),1,0)</f>
        <v>0</v>
      </c>
      <c r="DS295" s="32">
        <f t="shared" ref="DS295" si="14833">IF(AND($U295&lt;&gt;$DP$5,$U295&lt;=$DP$6,$U295&lt;&gt;$CN$7),1,0)</f>
        <v>0</v>
      </c>
      <c r="DT295" s="32">
        <f t="shared" ref="DT295" si="14834">IF(AND($Y295&lt;&gt;$DP$5,$Y295&lt;=$DP$6,$Y295&lt;&gt;$CN$7),1,0)</f>
        <v>0</v>
      </c>
      <c r="DU295" s="32">
        <f t="shared" ref="DU295" si="14835">IF(AND($AG295&lt;&gt;$DP$5,$AG295&lt;=$DP$6,$AG295&lt;&gt;$CN$7),1,0)</f>
        <v>0</v>
      </c>
      <c r="DV295" s="32">
        <f t="shared" ref="DV295" si="14836">IF(AND($AK295&lt;&gt;$DP$5,$AK295&lt;=$DP$6,$AK295&lt;&gt;$CN$7),1,0)</f>
        <v>0</v>
      </c>
      <c r="DW295" s="32">
        <f t="shared" ref="DW295" si="14837">IF(AND($AS295&lt;&gt;$DP$5,$AS295&lt;=$DP$6,$AS295&lt;&gt;$CN$7),1,0)</f>
        <v>0</v>
      </c>
      <c r="DX295" s="32">
        <f t="shared" ref="DX295" si="14838">IF(AND($AW295&lt;&gt;$DP$5,$AW295&lt;=$DP$6,$AW295&lt;&gt;$CN$7),1,0)</f>
        <v>0</v>
      </c>
      <c r="DY295" s="32">
        <f t="shared" ref="DY295" si="14839">IF(AND($BE295&lt;&gt;$DP$5,$BE295&lt;=$DP$6,$BE295&lt;&gt;$CN$7),1,0)</f>
        <v>0</v>
      </c>
      <c r="DZ295" s="32">
        <f t="shared" ref="DZ295" si="14840">IF(AND($BI295&lt;&gt;$DP$5,$BI295&lt;=$DP$6,$BI295&lt;&gt;$CN$7),1,0)</f>
        <v>0</v>
      </c>
      <c r="EA295" s="32">
        <f t="shared" ref="EA295" si="14841">IF(AND($BQ295&lt;&gt;$DP$5,$BQ295&lt;=$DP$6,$BQ295&lt;&gt;$CN$7),1,0)</f>
        <v>0</v>
      </c>
      <c r="EB295" s="32">
        <f t="shared" ref="EB295" si="14842">IF(AND($BU295&lt;&gt;$DP$5,$BU295&lt;=$DP$6,$BU295&lt;&gt;$CN$7),1,0)</f>
        <v>0</v>
      </c>
      <c r="EE295" s="328">
        <f>IF(M295&lt;&gt;"",IF(M295&lt;=$ED$6,1,IF(L295&gt;$ED$6,0,NETWORKDAYS(L295,$ED$6,祭日リスト)/NETWORKDAYS(L295,M295,祭日リスト)))*$GG295*週間進捗報告書!$G$9,0)</f>
        <v>0</v>
      </c>
      <c r="EF295" s="328">
        <f>IF(Q295&lt;&gt;"",IF(Q295&lt;=$ED$6,1,IF(P295&gt;$ED$6,0,NETWORKDAYS(P295,$ED$6,祭日リスト)/NETWORKDAYS(P295,Q295,祭日リスト)))*$GG295*週間進捗報告書!$G$10,0)</f>
        <v>0</v>
      </c>
      <c r="EG295" s="328">
        <f>IF(U295&lt;&gt;"",IF(U295&lt;=$ED$6,1,IF(T295&gt;$ED$6,0,NETWORKDAYS(T295,$ED$6,祭日リスト)/NETWORKDAYS(T295,U295,祭日リスト)))*$GG295*週間進捗報告書!$G$11,0)</f>
        <v>0</v>
      </c>
      <c r="EH295" s="328">
        <f>IF(Y295&lt;&gt;"",IF(Y295&lt;=$ED$6,1,IF(X295&gt;$ED$6,0,NETWORKDAYS(X295,$ED$6,祭日リスト)/NETWORKDAYS(X295,Y295,祭日リスト)))*$GG295*週間進捗報告書!$G$12,0)</f>
        <v>0</v>
      </c>
      <c r="EI295" s="328">
        <f>IF(AG295&lt;&gt;"",IF(AG295&lt;=$ED$6,1,IF(AF295&gt;$ED$6,0,NETWORKDAYS(AF295,$ED$6,祭日リスト)/NETWORKDAYS(AF295,AG295,祭日リスト)))*$GG295*週間進捗報告書!$G$13,0)</f>
        <v>0</v>
      </c>
      <c r="EJ295" s="328">
        <f>IF(AK295&lt;&gt;"",IF(AK295&lt;=$ED$6,1,IF(AJ295&gt;$ED$6,0,NETWORKDAYS(AJ295,$ED$6,祭日リスト)/NETWORKDAYS(AJ295,AK295,祭日リスト)))*$GG295*週間進捗報告書!$G$14,0)</f>
        <v>0</v>
      </c>
      <c r="EK295" s="328">
        <f>IF(AS295&lt;&gt;"",IF(AS295&lt;=$ED$6,1,IF(AR295&gt;$ED$6,0,NETWORKDAYS(AR295,$ED$6,祭日リスト)/NETWORKDAYS(AR295,AS295,祭日リスト)))*$GG295*週間進捗報告書!$G$15,0)</f>
        <v>0</v>
      </c>
      <c r="EL295" s="328">
        <f>IF(AW295&lt;&gt;"",IF(AW295&lt;=$ED$6,1,IF(AV295&gt;$ED$6,0,NETWORKDAYS(AV295,$ED$6,祭日リスト)/NETWORKDAYS(AV295,AW295,祭日リスト)))*$GG295*週間進捗報告書!$G$16,0)</f>
        <v>0</v>
      </c>
      <c r="EM295" s="328">
        <f>IF(BE295&lt;&gt;"",IF(BE295&lt;=$ED$6,1,IF(BD295&gt;$ED$6,0,NETWORKDAYS(BD295,$ED$6,祭日リスト)/NETWORKDAYS(BD295,BE295,祭日リスト)))*$GG295*週間進捗報告書!$G$17,0)</f>
        <v>0</v>
      </c>
      <c r="EN295" s="328">
        <f>IF(BI295&lt;&gt;"",IF(BI295&lt;=$ED$6,1,IF(BH295&gt;$ED$6,0,NETWORKDAYS(BH295,$ED$6,祭日リスト)/NETWORKDAYS(BH295,BI295,祭日リスト)))*$GG295*週間進捗報告書!$G$18,0)</f>
        <v>0</v>
      </c>
      <c r="EO295" s="328">
        <f>IF(BQ295&lt;&gt;"",IF(BQ295&lt;=$ED$6,1,IF(BP295&gt;$ED$6,0,NETWORKDAYS(BP295,$ED$6,祭日リスト)/NETWORKDAYS(BP295,BQ295,祭日リスト)))*$GG295*週間進捗報告書!$G$19,0)</f>
        <v>0</v>
      </c>
      <c r="EP295" s="328">
        <f>IF(BU295&lt;&gt;"",IF(BU295&lt;=$ED$6,1,IF(BT295&gt;$ED$6,0,NETWORKDAYS(BT295,$ED$6,祭日リスト)/NETWORKDAYS(BT295,BU295,祭日リスト)))*$GG295*週間進捗報告書!$G$20,0)</f>
        <v>0</v>
      </c>
      <c r="ER295" s="547">
        <f t="shared" ref="ER295:FC295" si="14843">EE295-EE296</f>
        <v>0</v>
      </c>
      <c r="ES295" s="547">
        <f t="shared" si="14843"/>
        <v>0</v>
      </c>
      <c r="ET295" s="547">
        <f t="shared" si="14843"/>
        <v>0</v>
      </c>
      <c r="EU295" s="547">
        <f t="shared" si="14843"/>
        <v>0</v>
      </c>
      <c r="EV295" s="547">
        <f t="shared" si="14843"/>
        <v>0</v>
      </c>
      <c r="EW295" s="547">
        <f t="shared" si="14843"/>
        <v>0</v>
      </c>
      <c r="EX295" s="547">
        <f t="shared" si="14843"/>
        <v>0</v>
      </c>
      <c r="EY295" s="547">
        <f t="shared" si="14843"/>
        <v>0</v>
      </c>
      <c r="EZ295" s="547">
        <f t="shared" si="14843"/>
        <v>0</v>
      </c>
      <c r="FA295" s="547">
        <f t="shared" si="14843"/>
        <v>0</v>
      </c>
      <c r="FB295" s="547">
        <f t="shared" si="14843"/>
        <v>0</v>
      </c>
      <c r="FC295" s="547">
        <f t="shared" si="14843"/>
        <v>0</v>
      </c>
      <c r="FD295" s="547">
        <f t="shared" ref="FD295" si="14844">SUM(ER295:FC296)</f>
        <v>0</v>
      </c>
      <c r="FE295" s="333"/>
      <c r="FG295" s="32">
        <f>IF(AND($M295&lt;&gt;$FF$7),1,0)</f>
        <v>0</v>
      </c>
      <c r="FH295" s="32">
        <f>IF(AND($Q295&lt;&gt;$FF$7),1,0)</f>
        <v>0</v>
      </c>
      <c r="FI295" s="32">
        <f>IF(AND($U295&lt;&gt;$FF$7),1,0)</f>
        <v>0</v>
      </c>
      <c r="FJ295" s="32">
        <f>IF(AND($Y295&lt;&gt;$FF$7),1,0)</f>
        <v>0</v>
      </c>
      <c r="FK295" s="32">
        <f>IF(AND($AG295&lt;&gt;$FF$7),1,0)</f>
        <v>0</v>
      </c>
      <c r="FL295" s="32">
        <f>IF(AND($AK295&lt;&gt;$FF$7),1,0)</f>
        <v>0</v>
      </c>
      <c r="FM295" s="32">
        <f>IF(AND($AS295&lt;&gt;$FF$7),1,0)</f>
        <v>0</v>
      </c>
      <c r="FN295" s="32">
        <f>IF(AND($AW295&lt;&gt;$FF$7),1,0)</f>
        <v>0</v>
      </c>
      <c r="FO295" s="32">
        <f>IF(AND($BE295&lt;&gt;$FF$7),1,0)</f>
        <v>0</v>
      </c>
      <c r="FP295" s="32">
        <f>IF(AND($BI295&lt;&gt;$FF$7),1,0)</f>
        <v>0</v>
      </c>
      <c r="FQ295" s="32">
        <f>IF(AND($BQ295&lt;&gt;$FF$7),1,0)</f>
        <v>0</v>
      </c>
      <c r="FR295" s="32">
        <f>IF(AND($BU295&lt;&gt;$FF$7),1,0)</f>
        <v>0</v>
      </c>
      <c r="FU295" s="294">
        <f t="shared" ref="FU295" si="14845">IF($K295&lt;&gt;"NG",$GG295,0)</f>
        <v>0</v>
      </c>
      <c r="FV295" s="294">
        <f t="shared" ref="FV295" si="14846">IF($O295&lt;&gt;"NG",$GG295,0)</f>
        <v>0</v>
      </c>
      <c r="FW295" s="294">
        <f t="shared" ref="FW295" si="14847">IF($S295&lt;&gt;"NG",$GG295,0)</f>
        <v>0</v>
      </c>
      <c r="FX295" s="294">
        <f t="shared" ref="FX295" si="14848">IF($W295&lt;&gt;"NG",$GG295,0)</f>
        <v>0</v>
      </c>
      <c r="FY295" s="294">
        <f t="shared" ref="FY295" si="14849">IF($AE295&lt;&gt;"NG",$GG295,0)</f>
        <v>0</v>
      </c>
      <c r="FZ295" s="294">
        <f t="shared" ref="FZ295" si="14850">IF($AI295&lt;&gt;"NG",$GG295,0)</f>
        <v>0</v>
      </c>
      <c r="GA295" s="294">
        <f t="shared" ref="GA295" si="14851">IF($AQ295&lt;&gt;"NG",$GG295,0)</f>
        <v>0</v>
      </c>
      <c r="GB295" s="294">
        <f t="shared" ref="GB295" si="14852">IF($AU295&lt;&gt;"NG",$GG295,0)</f>
        <v>0</v>
      </c>
      <c r="GC295" s="294">
        <f t="shared" ref="GC295" si="14853">IF($BC295&lt;&gt;"NG",$GG295,0)</f>
        <v>0</v>
      </c>
      <c r="GD295" s="294">
        <f t="shared" ref="GD295" si="14854">IF($BG295&lt;&gt;"NG",$GG295,0)</f>
        <v>0</v>
      </c>
      <c r="GE295" s="294">
        <f t="shared" ref="GE295" si="14855">IF($BO295&lt;&gt;"NG",$GG295,0)</f>
        <v>0</v>
      </c>
      <c r="GF295" s="294">
        <f t="shared" ref="GF295" si="14856">IF($BS295&lt;&gt;"NG",$GG295,0)</f>
        <v>0</v>
      </c>
      <c r="GG295" s="294" t="e">
        <f>VLOOKUP($D295,リスト!$D:$S,15,FALSE)</f>
        <v>#N/A</v>
      </c>
      <c r="GH295" s="2" t="e">
        <f>INDEX(リスト!$V:$V,MATCH(中日程計画表!$D295,リスト!$D:$D,0))</f>
        <v>#N/A</v>
      </c>
      <c r="GI295" s="2" t="e">
        <f>INDEX(リスト!$A:$A,MATCH(中日程計画表!$D295,リスト!$D:$D,0))</f>
        <v>#N/A</v>
      </c>
      <c r="GJ295" s="2" t="e">
        <f>INDEX(リスト!$U:$U,MATCH(中日程計画表!$D295,リスト!$D:$D,0))</f>
        <v>#N/A</v>
      </c>
      <c r="GK295" s="5" t="e">
        <f>INDEX(リスト!$W:$W,MATCH(中日程計画表!$D295,リスト!$D:$D,0))</f>
        <v>#N/A</v>
      </c>
      <c r="GL295" s="2" t="s">
        <v>200</v>
      </c>
      <c r="GM295" s="296">
        <f>D295</f>
        <v>0</v>
      </c>
      <c r="GN295" s="296">
        <f>E295</f>
        <v>0</v>
      </c>
      <c r="GU295" s="460" t="str">
        <f t="shared" ref="GU295" si="14857">AE295</f>
        <v>NG</v>
      </c>
      <c r="GV295" s="460">
        <f t="shared" ref="GV295" si="14858">EI295</f>
        <v>0</v>
      </c>
      <c r="GW295" s="460">
        <f t="shared" ref="GW295" si="14859">EI296</f>
        <v>0</v>
      </c>
      <c r="GX295" s="462">
        <f t="shared" ref="GX295" si="14860">EV295</f>
        <v>0</v>
      </c>
      <c r="GY295" s="460" t="str">
        <f t="shared" ref="GY295" si="14861">AI295</f>
        <v>NG</v>
      </c>
      <c r="GZ295" s="460">
        <f t="shared" ref="GZ295" si="14862">EJ295</f>
        <v>0</v>
      </c>
      <c r="HA295" s="460">
        <f t="shared" ref="HA295" si="14863">EJ296</f>
        <v>0</v>
      </c>
      <c r="HB295" s="462">
        <f t="shared" ref="HB295" si="14864">EW295</f>
        <v>0</v>
      </c>
      <c r="HC295" s="460" t="str">
        <f t="shared" ref="HC295" si="14865">AQ295</f>
        <v>NG</v>
      </c>
      <c r="HD295" s="460">
        <f t="shared" ref="HD295" si="14866">EK295</f>
        <v>0</v>
      </c>
      <c r="HE295" s="460">
        <f t="shared" ref="HE295" si="14867">EK296</f>
        <v>0</v>
      </c>
      <c r="HF295" s="462">
        <f t="shared" ref="HF295" si="14868">EX295</f>
        <v>0</v>
      </c>
      <c r="HG295" s="460" t="str">
        <f t="shared" ref="HG295" si="14869">AU295</f>
        <v>NG</v>
      </c>
      <c r="HH295" s="460">
        <f t="shared" ref="HH295" si="14870">EL295</f>
        <v>0</v>
      </c>
      <c r="HI295" s="460">
        <f t="shared" ref="HI295" si="14871">EL296</f>
        <v>0</v>
      </c>
      <c r="HJ295" s="462">
        <f t="shared" ref="HJ295" si="14872">EY295</f>
        <v>0</v>
      </c>
      <c r="HK295" s="460" t="str">
        <f t="shared" ref="HK295" si="14873">BC295</f>
        <v>NG</v>
      </c>
      <c r="HL295" s="460">
        <f t="shared" ref="HL295" si="14874">EM295</f>
        <v>0</v>
      </c>
      <c r="HM295" s="460">
        <f t="shared" ref="HM295" si="14875">EM296</f>
        <v>0</v>
      </c>
      <c r="HN295" s="462">
        <f t="shared" ref="HN295" si="14876">EZ295</f>
        <v>0</v>
      </c>
      <c r="HO295" s="460" t="str">
        <f t="shared" ref="HO295" si="14877">BG295</f>
        <v>NG</v>
      </c>
      <c r="HP295" s="460">
        <f t="shared" ref="HP295" si="14878">EN295</f>
        <v>0</v>
      </c>
      <c r="HQ295" s="460">
        <f t="shared" ref="HQ295" si="14879">EN296</f>
        <v>0</v>
      </c>
      <c r="HR295" s="462">
        <f t="shared" ref="HR295" si="14880">FA295</f>
        <v>0</v>
      </c>
      <c r="HS295" s="332"/>
    </row>
    <row r="296" spans="1:227" ht="12" customHeight="1">
      <c r="A296" s="489"/>
      <c r="B296" s="487"/>
      <c r="C296" s="475"/>
      <c r="D296" s="485"/>
      <c r="E296" s="483"/>
      <c r="F296" s="317"/>
      <c r="G296" s="317"/>
      <c r="H296" s="317"/>
      <c r="I296" s="317"/>
      <c r="J296" s="316"/>
      <c r="K296" s="481"/>
      <c r="L296" s="77"/>
      <c r="M296" s="77"/>
      <c r="N296" s="471"/>
      <c r="O296" s="475"/>
      <c r="P296" s="77"/>
      <c r="Q296" s="77"/>
      <c r="R296" s="471"/>
      <c r="S296" s="475"/>
      <c r="T296" s="77"/>
      <c r="U296" s="77"/>
      <c r="V296" s="471"/>
      <c r="W296" s="473"/>
      <c r="X296" s="77"/>
      <c r="Y296" s="77"/>
      <c r="Z296" s="471"/>
      <c r="AA296" s="477"/>
      <c r="AB296" s="80"/>
      <c r="AC296" s="80"/>
      <c r="AD296" s="471"/>
      <c r="AE296" s="473"/>
      <c r="AF296" s="77"/>
      <c r="AG296" s="77"/>
      <c r="AH296" s="471"/>
      <c r="AI296" s="473"/>
      <c r="AJ296" s="77"/>
      <c r="AK296" s="77"/>
      <c r="AL296" s="471"/>
      <c r="AM296" s="477"/>
      <c r="AN296" s="80"/>
      <c r="AO296" s="80"/>
      <c r="AP296" s="471"/>
      <c r="AQ296" s="473"/>
      <c r="AR296" s="77"/>
      <c r="AS296" s="77"/>
      <c r="AT296" s="471"/>
      <c r="AU296" s="473"/>
      <c r="AV296" s="77"/>
      <c r="AW296" s="77"/>
      <c r="AX296" s="471"/>
      <c r="AY296" s="477"/>
      <c r="AZ296" s="80"/>
      <c r="BA296" s="80"/>
      <c r="BB296" s="471"/>
      <c r="BC296" s="475"/>
      <c r="BD296" s="77"/>
      <c r="BE296" s="77"/>
      <c r="BF296" s="471"/>
      <c r="BG296" s="473"/>
      <c r="BH296" s="77"/>
      <c r="BI296" s="77"/>
      <c r="BJ296" s="471"/>
      <c r="BK296" s="477"/>
      <c r="BL296" s="80"/>
      <c r="BM296" s="80"/>
      <c r="BN296" s="471"/>
      <c r="BO296" s="475"/>
      <c r="BP296" s="77"/>
      <c r="BQ296" s="77"/>
      <c r="BR296" s="471"/>
      <c r="BS296" s="473"/>
      <c r="BT296" s="77"/>
      <c r="BU296" s="77"/>
      <c r="BV296" s="471"/>
      <c r="BW296" s="469"/>
      <c r="BX296" s="467"/>
      <c r="BY296" s="490"/>
      <c r="CA296" s="19">
        <f t="shared" ref="CA296" si="14881">IF(AND($N295=1,$M296&lt;&gt;$BZ$7),1,0)</f>
        <v>0</v>
      </c>
      <c r="CB296" s="19">
        <f t="shared" ref="CB296" si="14882">IF(AND($R295=1,$Q296&lt;&gt;$BZ$7),1,0)</f>
        <v>0</v>
      </c>
      <c r="CC296" s="19">
        <f t="shared" ref="CC296" si="14883">IF(AND($V295=1,$U296&lt;&gt;$BZ$7),1,0)</f>
        <v>0</v>
      </c>
      <c r="CD296" s="19">
        <f t="shared" ref="CD296" si="14884">IF(AND($Z295=1,$Y296&lt;&gt;$BZ$7),1,0)</f>
        <v>0</v>
      </c>
      <c r="CE296" s="19">
        <f t="shared" ref="CE296" si="14885">IF(AND($AH295=1,$AG296&lt;&gt;$BZ$7),1,0)</f>
        <v>0</v>
      </c>
      <c r="CF296" s="19">
        <f t="shared" ref="CF296" si="14886">IF(AND($AL295=1,$AK296&lt;&gt;$BZ$7),1,0)</f>
        <v>0</v>
      </c>
      <c r="CG296" s="19">
        <f t="shared" ref="CG296" si="14887">IF(AND($AT295=1,$AS296&lt;&gt;$BZ$7),1,0)</f>
        <v>0</v>
      </c>
      <c r="CH296" s="19">
        <f t="shared" ref="CH296" si="14888">IF(AND($AX295=1,$AW296&lt;&gt;$BZ$7),1,0)</f>
        <v>0</v>
      </c>
      <c r="CI296" s="19">
        <f t="shared" ref="CI296" si="14889">IF(AND($BF295=1,$BE296&lt;&gt;$BZ$7),1,0)</f>
        <v>0</v>
      </c>
      <c r="CJ296" s="19">
        <f t="shared" ref="CJ296" si="14890">IF(AND($BJ295=1,$BI296&lt;&gt;$BZ$7),1,0)</f>
        <v>0</v>
      </c>
      <c r="CK296" s="19">
        <f t="shared" ref="CK296" si="14891">IF(AND($BR295=1,$BQ296&lt;&gt;$BZ$7),1,0)</f>
        <v>0</v>
      </c>
      <c r="CL296" s="19">
        <f t="shared" ref="CL296" si="14892">IF(AND($BV295=1,$BU296&lt;&gt;$BZ$7),1,0)</f>
        <v>0</v>
      </c>
      <c r="CO296" s="19">
        <f>IF(AND($M296&lt;&gt;$CN$7,$M296&lt;=$CN$6),1,0)</f>
        <v>0</v>
      </c>
      <c r="CP296" s="19">
        <f>IF(AND($Q296&lt;&gt;$CN$7,$Q296&lt;=$CN$6),1,0)</f>
        <v>0</v>
      </c>
      <c r="CQ296" s="19">
        <f>IF(AND($U296&lt;&gt;$CN$7,$U296&lt;=$CN$6),1,0)</f>
        <v>0</v>
      </c>
      <c r="CR296" s="19">
        <f>IF(AND($Y296&lt;&gt;$CN$7,$Y296&lt;=$CN$6),1,0)</f>
        <v>0</v>
      </c>
      <c r="CS296" s="19">
        <f>IF(AND($AG296&lt;&gt;$CN$7,$AG296&lt;=$CN$6),1,0)</f>
        <v>0</v>
      </c>
      <c r="CT296" s="19">
        <f>IF(AND($AK296&lt;&gt;$CN$7,$AK296&lt;=$CN$6),1,0)</f>
        <v>0</v>
      </c>
      <c r="CU296" s="19">
        <f>IF(AND($AS296&lt;&gt;$CN$7,$AS296&lt;=$CN$6),1,0)</f>
        <v>0</v>
      </c>
      <c r="CV296" s="19">
        <f>IF(AND($AW296&lt;&gt;$CN$7,$AW296&lt;=$CN$6),1,0)</f>
        <v>0</v>
      </c>
      <c r="CW296" s="19">
        <f>IF(AND($BE296&lt;&gt;$CN$7,$BE296&lt;=$CN$6),1,0)</f>
        <v>0</v>
      </c>
      <c r="CX296" s="19">
        <f>IF(AND($BI296&lt;&gt;$CN$7,$BI296&lt;=$CN$6),1,0)</f>
        <v>0</v>
      </c>
      <c r="CY296" s="19">
        <f>IF(AND($BQ296&lt;&gt;$CN$7,$BQ296&lt;=$CN$6),1,0)</f>
        <v>0</v>
      </c>
      <c r="CZ296" s="19">
        <f>IF(AND($BU296&lt;&gt;$CN$7,$BU296&lt;=$CN$6),1,0)</f>
        <v>0</v>
      </c>
      <c r="DC296" s="19">
        <f>IF($N295=1,1,0)</f>
        <v>0</v>
      </c>
      <c r="DD296" s="19">
        <f>IF($R295=1,1,0)</f>
        <v>0</v>
      </c>
      <c r="DE296" s="19">
        <f>IF($V295=1,1,0)</f>
        <v>0</v>
      </c>
      <c r="DF296" s="19">
        <f>IF($Z295=1,1,0)</f>
        <v>0</v>
      </c>
      <c r="DG296" s="19">
        <f>IF($AH295=1,1,0)</f>
        <v>0</v>
      </c>
      <c r="DH296" s="19">
        <f>IF($AL295=1,1,0)</f>
        <v>0</v>
      </c>
      <c r="DI296" s="19">
        <f>IF($AT295=1,1,0)</f>
        <v>0</v>
      </c>
      <c r="DJ296" s="19">
        <f>IF($AX295=1,1,0)</f>
        <v>0</v>
      </c>
      <c r="DK296" s="19">
        <f>IF($BF295=1,1,0)</f>
        <v>0</v>
      </c>
      <c r="DL296" s="19">
        <f>IF($BJ295=1,1,0)</f>
        <v>0</v>
      </c>
      <c r="DM296" s="19">
        <f>IF($BR295=1,1,0)</f>
        <v>0</v>
      </c>
      <c r="DN296" s="19">
        <f>IF($BV295=1,1,0)</f>
        <v>0</v>
      </c>
      <c r="DQ296" s="19">
        <f t="shared" ref="DQ296" si="14893">IF($N295=1,1,0)</f>
        <v>0</v>
      </c>
      <c r="DR296" s="19">
        <f t="shared" ref="DR296" si="14894">IF($R295=1,1,0)</f>
        <v>0</v>
      </c>
      <c r="DS296" s="19">
        <f t="shared" ref="DS296" si="14895">IF($V295=1,1,0)</f>
        <v>0</v>
      </c>
      <c r="DT296" s="19">
        <f t="shared" ref="DT296" si="14896">IF($Z295=1,1,0)</f>
        <v>0</v>
      </c>
      <c r="DU296" s="19">
        <f t="shared" ref="DU296" si="14897">IF($AH295=1,1,0)</f>
        <v>0</v>
      </c>
      <c r="DV296" s="19">
        <f t="shared" ref="DV296" si="14898">IF($AL295=1,1,0)</f>
        <v>0</v>
      </c>
      <c r="DW296" s="19">
        <f t="shared" ref="DW296" si="14899">IF($AT295=1,1,0)</f>
        <v>0</v>
      </c>
      <c r="DX296" s="19">
        <f t="shared" ref="DX296" si="14900">IF($AX295=1,1,0)</f>
        <v>0</v>
      </c>
      <c r="DY296" s="19">
        <f t="shared" ref="DY296" si="14901">IF($BF295=1,1,0)</f>
        <v>0</v>
      </c>
      <c r="DZ296" s="19">
        <f t="shared" ref="DZ296" si="14902">IF($BJ295=1,1,0)</f>
        <v>0</v>
      </c>
      <c r="EA296" s="19">
        <f t="shared" ref="EA296" si="14903">IF($BR295=1,1,0)</f>
        <v>0</v>
      </c>
      <c r="EB296" s="19">
        <f t="shared" ref="EB296" si="14904">IF($BV295=1,1,0)</f>
        <v>0</v>
      </c>
      <c r="EE296" s="329">
        <f>N295*$FU296*週間進捗報告書!$G$9</f>
        <v>0</v>
      </c>
      <c r="EF296" s="329">
        <f>R295*$FV296*週間進捗報告書!$G$10</f>
        <v>0</v>
      </c>
      <c r="EG296" s="329">
        <f>V295*$FW296*週間進捗報告書!$G$11</f>
        <v>0</v>
      </c>
      <c r="EH296" s="329">
        <f>Z295*$FX296*週間進捗報告書!$G$12</f>
        <v>0</v>
      </c>
      <c r="EI296" s="329">
        <f>AH295*$FY296*週間進捗報告書!$G$13</f>
        <v>0</v>
      </c>
      <c r="EJ296" s="329">
        <f>AL295*$FZ296*週間進捗報告書!$G$14</f>
        <v>0</v>
      </c>
      <c r="EK296" s="329">
        <f>AT295*$GA296*週間進捗報告書!$G$15</f>
        <v>0</v>
      </c>
      <c r="EL296" s="329">
        <f>AX295*$GB296*週間進捗報告書!$G$16</f>
        <v>0</v>
      </c>
      <c r="EM296" s="329">
        <f>BF295*$GC296*週間進捗報告書!$G$17</f>
        <v>0</v>
      </c>
      <c r="EN296" s="329">
        <f>BJ295*$GD296*週間進捗報告書!$G$18</f>
        <v>0</v>
      </c>
      <c r="EO296" s="329">
        <f>BR295*$GE296*週間進捗報告書!$G$19</f>
        <v>0</v>
      </c>
      <c r="EP296" s="329">
        <f>BV295*$GF296*週間進捗報告書!$G$20</f>
        <v>0</v>
      </c>
      <c r="ER296" s="547"/>
      <c r="ES296" s="547"/>
      <c r="ET296" s="547"/>
      <c r="EU296" s="547"/>
      <c r="EV296" s="547"/>
      <c r="EW296" s="547"/>
      <c r="EX296" s="547"/>
      <c r="EY296" s="547"/>
      <c r="EZ296" s="547"/>
      <c r="FA296" s="547"/>
      <c r="FB296" s="547"/>
      <c r="FC296" s="547"/>
      <c r="FD296" s="547"/>
      <c r="FE296" s="332"/>
      <c r="FG296" s="19"/>
      <c r="FH296" s="19"/>
      <c r="FI296" s="19"/>
      <c r="FJ296" s="19"/>
      <c r="FK296" s="19"/>
      <c r="FL296" s="19"/>
      <c r="FM296" s="19"/>
      <c r="FN296" s="19"/>
      <c r="FO296" s="19"/>
      <c r="FP296" s="19"/>
      <c r="FQ296" s="19"/>
      <c r="FR296" s="19"/>
      <c r="FU296" s="295">
        <f t="shared" ref="FU296" si="14905">FU295</f>
        <v>0</v>
      </c>
      <c r="FV296" s="295">
        <f t="shared" ref="FV296" si="14906">FV295</f>
        <v>0</v>
      </c>
      <c r="FW296" s="295">
        <f t="shared" ref="FW296" si="14907">FW295</f>
        <v>0</v>
      </c>
      <c r="FX296" s="295">
        <f t="shared" ref="FX296" si="14908">FX295</f>
        <v>0</v>
      </c>
      <c r="FY296" s="295">
        <f t="shared" ref="FY296" si="14909">FY295</f>
        <v>0</v>
      </c>
      <c r="FZ296" s="295">
        <f t="shared" ref="FZ296" si="14910">FZ295</f>
        <v>0</v>
      </c>
      <c r="GA296" s="295">
        <f t="shared" ref="GA296" si="14911">GA295</f>
        <v>0</v>
      </c>
      <c r="GB296" s="295">
        <f t="shared" ref="GB296" si="14912">GB295</f>
        <v>0</v>
      </c>
      <c r="GC296" s="295">
        <f t="shared" ref="GC296" si="14913">GC295</f>
        <v>0</v>
      </c>
      <c r="GD296" s="295">
        <f t="shared" ref="GD296" si="14914">GD295</f>
        <v>0</v>
      </c>
      <c r="GE296" s="295">
        <f t="shared" ref="GE296" si="14915">GE295</f>
        <v>0</v>
      </c>
      <c r="GF296" s="295">
        <f t="shared" ref="GF296" si="14916">GF295</f>
        <v>0</v>
      </c>
      <c r="GG296" s="295" t="e">
        <f t="shared" ref="GG296" si="14917">GG295</f>
        <v>#N/A</v>
      </c>
      <c r="GH296" s="2" t="e">
        <f>INDEX(リスト!$V:$V,MATCH(中日程計画表!$D295,リスト!$D:$D,0))</f>
        <v>#N/A</v>
      </c>
      <c r="GI296" s="2" t="e">
        <f>INDEX(リスト!$A:$A,MATCH(中日程計画表!$D295,リスト!$D:$D,0))</f>
        <v>#N/A</v>
      </c>
      <c r="GJ296" s="2" t="e">
        <f>INDEX(リスト!$U:$U,MATCH(中日程計画表!$D295,リスト!$D:$D,0))</f>
        <v>#N/A</v>
      </c>
      <c r="GK296" s="5" t="e">
        <f>INDEX(リスト!$W:$W,MATCH(中日程計画表!$D295,リスト!$D:$D,0))</f>
        <v>#N/A</v>
      </c>
      <c r="GL296" s="2" t="s">
        <v>201</v>
      </c>
      <c r="GM296" s="296">
        <f t="shared" ref="GM296" si="14918">GM295</f>
        <v>0</v>
      </c>
      <c r="GN296" s="296">
        <f t="shared" ref="GN296" si="14919">GN295</f>
        <v>0</v>
      </c>
      <c r="GU296" s="461"/>
      <c r="GV296" s="460"/>
      <c r="GW296" s="460"/>
      <c r="GX296" s="461"/>
      <c r="GY296" s="461"/>
      <c r="GZ296" s="460"/>
      <c r="HA296" s="460"/>
      <c r="HB296" s="461"/>
      <c r="HC296" s="461"/>
      <c r="HD296" s="460"/>
      <c r="HE296" s="460"/>
      <c r="HF296" s="461"/>
      <c r="HG296" s="461"/>
      <c r="HH296" s="460"/>
      <c r="HI296" s="460"/>
      <c r="HJ296" s="461"/>
      <c r="HK296" s="461"/>
      <c r="HL296" s="460"/>
      <c r="HM296" s="460"/>
      <c r="HN296" s="461"/>
      <c r="HO296" s="461"/>
      <c r="HP296" s="460"/>
      <c r="HQ296" s="460"/>
      <c r="HR296" s="461"/>
      <c r="HS296" s="4"/>
    </row>
    <row r="297" spans="1:227" ht="12" customHeight="1">
      <c r="A297" s="488" t="str">
        <f t="shared" ref="A297" ca="1" si="14920">INDIRECT("リスト!A"&amp;B297+6)</f>
        <v/>
      </c>
      <c r="B297" s="486">
        <f t="shared" ref="B297" si="14921">ROUNDDOWN((ROW()-6)/2,0)+1</f>
        <v>146</v>
      </c>
      <c r="C297" s="474" t="str">
        <f>機能グループ名</f>
        <v/>
      </c>
      <c r="D297" s="484">
        <f>機能ID</f>
        <v>0</v>
      </c>
      <c r="E297" s="482">
        <f>機能名</f>
        <v>0</v>
      </c>
      <c r="F297" s="315"/>
      <c r="G297" s="315"/>
      <c r="H297" s="315"/>
      <c r="I297" s="315"/>
      <c r="J297" s="316"/>
      <c r="K297" s="480" t="str">
        <f>担当者_SR</f>
        <v>NG</v>
      </c>
      <c r="L297" s="76"/>
      <c r="M297" s="76"/>
      <c r="N297" s="470"/>
      <c r="O297" s="474" t="str">
        <f>担当者_SRR</f>
        <v>NG</v>
      </c>
      <c r="P297" s="76"/>
      <c r="Q297" s="76"/>
      <c r="R297" s="470"/>
      <c r="S297" s="474" t="str">
        <f>担当者_DS</f>
        <v>NG</v>
      </c>
      <c r="T297" s="76"/>
      <c r="U297" s="76"/>
      <c r="V297" s="470"/>
      <c r="W297" s="472" t="str">
        <f>担当者_DSR</f>
        <v>NG</v>
      </c>
      <c r="X297" s="76"/>
      <c r="Y297" s="76"/>
      <c r="Z297" s="470"/>
      <c r="AA297" s="476"/>
      <c r="AB297" s="79"/>
      <c r="AC297" s="79"/>
      <c r="AD297" s="470">
        <f>IF(AC298 &lt;&gt; "",1,0)</f>
        <v>0</v>
      </c>
      <c r="AE297" s="472" t="str">
        <f>担当者_CD</f>
        <v>NG</v>
      </c>
      <c r="AF297" s="76"/>
      <c r="AG297" s="76"/>
      <c r="AH297" s="470"/>
      <c r="AI297" s="472" t="str">
        <f>担当者_DD</f>
        <v>NG</v>
      </c>
      <c r="AJ297" s="76"/>
      <c r="AK297" s="76"/>
      <c r="AL297" s="470"/>
      <c r="AM297" s="476"/>
      <c r="AN297" s="79"/>
      <c r="AO297" s="79"/>
      <c r="AP297" s="470">
        <f>IF(AO298 &lt;&gt; "",1,0)</f>
        <v>0</v>
      </c>
      <c r="AQ297" s="472" t="str">
        <f>担当者_MCL</f>
        <v>NG</v>
      </c>
      <c r="AR297" s="76"/>
      <c r="AS297" s="76"/>
      <c r="AT297" s="470"/>
      <c r="AU297" s="472" t="str">
        <f>担当者_MCLR</f>
        <v>NG</v>
      </c>
      <c r="AV297" s="76"/>
      <c r="AW297" s="76"/>
      <c r="AX297" s="470"/>
      <c r="AY297" s="476"/>
      <c r="AZ297" s="79"/>
      <c r="BA297" s="79"/>
      <c r="BB297" s="470">
        <f>IF(BA298 &lt;&gt; "",1,0)</f>
        <v>0</v>
      </c>
      <c r="BC297" s="474" t="str">
        <f>担当者_MT</f>
        <v>NG</v>
      </c>
      <c r="BD297" s="76"/>
      <c r="BE297" s="76"/>
      <c r="BF297" s="470"/>
      <c r="BG297" s="472" t="str">
        <f>担当者_M検</f>
        <v>NG</v>
      </c>
      <c r="BH297" s="76"/>
      <c r="BI297" s="76"/>
      <c r="BJ297" s="470"/>
      <c r="BK297" s="476"/>
      <c r="BL297" s="79"/>
      <c r="BM297" s="79"/>
      <c r="BN297" s="470">
        <v>0</v>
      </c>
      <c r="BO297" s="474" t="str">
        <f>担当者_モテ</f>
        <v>NG</v>
      </c>
      <c r="BP297" s="76"/>
      <c r="BQ297" s="76"/>
      <c r="BR297" s="470"/>
      <c r="BS297" s="472" t="str">
        <f>担当者_モテR</f>
        <v>NG</v>
      </c>
      <c r="BT297" s="76"/>
      <c r="BU297" s="76"/>
      <c r="BV297" s="470"/>
      <c r="BW297" s="468">
        <f t="shared" ref="BW297" si="14922">IFERROR(SUM(IF(K297&lt;&gt;"NG",N297*K$1,0),IF(O297&lt;&gt;"NG",R297*O$1,0),IF(S297&lt;&gt;"NG",V297*S$1,0),IF(W297&lt;&gt;"NG",Z297*W$1,0),IF(AA297&lt;&gt;"NG",AD297*AA$1,0),IF(AE297&lt;&gt;"NG",AH297*AE$1,0),IF(AI297&lt;&gt;"NG",AL297*AI$1,0),IF(AM297&lt;&gt;"NG",AP297*AM$1,0),IF(AQ297&lt;&gt;"NG",AT297*AQ$1,0),IF(AU297&lt;&gt;"NG",AX297*AU$1,0),IF(AY297&lt;&gt;"NG",BB297*AY$1,0),IF(BC297&lt;&gt;"NG",BF297*BC$1,0),IF(BG297&lt;&gt;"NG",BJ297*BG$1,0),IF(BK297&lt;&gt;"NG",BN297*BK$1,0),IF(BO297&lt;&gt;"NG",BR297*BO$1,0),IF(BS297&lt;&gt;"NG",BV297*BS$1,0))/SUM(IF(K297&lt;&gt;"NG",K$1,0),IF(O297&lt;&gt;"NG",O$1,0),IF(S297&lt;&gt;"NG",S$1,0),IF(W297&lt;&gt;"NG",W$1,0),IF(AA297&lt;&gt;"NG",AA$1,0),IF(AE297&lt;&gt;"NG",AE$1,0),IF(AI297&lt;&gt;"NG",AI$1,0),IF(AM297&lt;&gt;"NG",AM$1,0),IF(AQ297&lt;&gt;"NG",AQ$1,0),IF(AU297&lt;&gt;"NG",AU$1,0),IF(AY297&lt;&gt;"NG",AY$1,0),IF(BC297&lt;&gt;"NG",BC$1,0),IF(BG297&lt;&gt;"NG",BG$1,0),IF(BK297&lt;&gt;"NG",BK$1,0),IF(BO297&lt;&gt;"NG",BO$1,0),IF(BS297&lt;&gt;"NG",BS$1,0)),0)</f>
        <v>0</v>
      </c>
      <c r="BX297" s="466"/>
      <c r="BY297" s="490"/>
      <c r="BZ297" s="5"/>
      <c r="CA297" s="32">
        <f t="shared" ref="CA297" si="14923">IF(AND($M297&lt;&gt;$BZ$5,$M297&lt;=$BZ$6,$M297&lt;&gt;$BZ$7),1,0)</f>
        <v>0</v>
      </c>
      <c r="CB297" s="32">
        <f t="shared" ref="CB297" si="14924">IF(AND($Q297&lt;&gt;$BZ$5,$Q297&lt;=$BZ$6,$Q297&lt;&gt;$BZ$7),1,0)</f>
        <v>0</v>
      </c>
      <c r="CC297" s="32">
        <f t="shared" ref="CC297" si="14925">IF(AND($U297&lt;&gt;$BZ$5,$U297&lt;=$BZ$6,$U297&lt;&gt;$BZ$7),1,0)</f>
        <v>0</v>
      </c>
      <c r="CD297" s="32">
        <f t="shared" ref="CD297" si="14926">IF(AND($Y297&lt;&gt;$BZ$5,$Y297&lt;=$BZ$6,$Y297&lt;&gt;$BZ$7),1,0)</f>
        <v>0</v>
      </c>
      <c r="CE297" s="32">
        <f t="shared" ref="CE297" si="14927">IF(AND($AG297&lt;&gt;$BZ$5,$AG297&lt;=$BZ$6,$AG297&lt;&gt;$BZ$7),1,0)</f>
        <v>0</v>
      </c>
      <c r="CF297" s="32">
        <f t="shared" ref="CF297" si="14928">IF(AND($AK297&lt;&gt;$BZ$5,$AK297&lt;=$BZ$6,$AK297&lt;&gt;$BZ$7),1,0)</f>
        <v>0</v>
      </c>
      <c r="CG297" s="32">
        <f t="shared" ref="CG297" si="14929">IF(AND($AS297&lt;&gt;$BZ$5,$AS297&lt;=$BZ$6,$AS297&lt;&gt;$BZ$7),1,0)</f>
        <v>0</v>
      </c>
      <c r="CH297" s="32">
        <f t="shared" ref="CH297" si="14930">IF(AND($AW297&lt;&gt;$BZ$5,$AW297&lt;=$BZ$6,$AW297&lt;&gt;$BZ$7),1,0)</f>
        <v>0</v>
      </c>
      <c r="CI297" s="32">
        <f t="shared" ref="CI297" si="14931">IF(AND($BE297&lt;&gt;$BZ$5,$BE297&lt;=$BZ$6,$BE297&lt;&gt;$BZ$7),1,0)</f>
        <v>0</v>
      </c>
      <c r="CJ297" s="32">
        <f t="shared" ref="CJ297" si="14932">IF(AND($BI297&lt;&gt;$BZ$5,$BI297&lt;=$BZ$6,$BI297&lt;&gt;$BZ$7),1,0)</f>
        <v>0</v>
      </c>
      <c r="CK297" s="32">
        <f t="shared" ref="CK297" si="14933">IF(AND($BQ297&lt;&gt;$BZ$5,$BQ297&lt;=$BZ$6,$BQ297&lt;&gt;$BZ$7),1,0)</f>
        <v>0</v>
      </c>
      <c r="CL297" s="32">
        <f t="shared" ref="CL297" si="14934">IF(AND($BU297&lt;&gt;$BZ$5,$BU297&lt;=$BZ$6,$BU297&lt;&gt;$BZ$7),1,0)</f>
        <v>0</v>
      </c>
      <c r="CO297" s="32">
        <f>IF(AND($M297&lt;&gt;$CN$5,$M297&lt;=$CN$6,$M297&lt;&gt;$CN$7),1,0)</f>
        <v>0</v>
      </c>
      <c r="CP297" s="32">
        <f>IF(AND($Q297&lt;&gt;$CN$5,$Q297&lt;=$CN$6,$Q297&lt;&gt;$CN$7),1,0)</f>
        <v>0</v>
      </c>
      <c r="CQ297" s="32">
        <f>IF(AND($U297&lt;&gt;$CN$5,$U297&lt;=$CN$6,$U297&lt;&gt;$CN$7),1,0)</f>
        <v>0</v>
      </c>
      <c r="CR297" s="32">
        <f>IF(AND($Y297&lt;&gt;$CN$5,$Y297&lt;=$CN$6,$Y297&lt;&gt;$CN$7),1,0)</f>
        <v>0</v>
      </c>
      <c r="CS297" s="32">
        <f>IF(AND($AG297&lt;&gt;$CN$5,$AG297&lt;=$CN$6,$AG297&lt;&gt;$CN$7),1,0)</f>
        <v>0</v>
      </c>
      <c r="CT297" s="32">
        <f>IF(AND($AK297&lt;&gt;$CN$5,$AK297&lt;=$CN$6,$AK297&lt;&gt;$CN$7),1,0)</f>
        <v>0</v>
      </c>
      <c r="CU297" s="32">
        <f>IF(AND($AS297&lt;&gt;$CN$5,$AS297&lt;=$CN$6,$AS297&lt;&gt;$CN$7),1,0)</f>
        <v>0</v>
      </c>
      <c r="CV297" s="32">
        <f>IF(AND($AW297&lt;&gt;$CN$5,$AW297&lt;=$CN$6,$AW297&lt;&gt;$CN$7),1,0)</f>
        <v>0</v>
      </c>
      <c r="CW297" s="32">
        <f>IF(AND($BE297&lt;&gt;$CN$5,$BE297&lt;=$CN$6,$BE297&lt;&gt;$CN$7),1,0)</f>
        <v>0</v>
      </c>
      <c r="CX297" s="32">
        <f>IF(AND($BI297&lt;&gt;$CN$5,$BI297&lt;=$CN$6,$BI297&lt;&gt;$CN$7),1,0)</f>
        <v>0</v>
      </c>
      <c r="CY297" s="32">
        <f>IF(AND($BQ297&lt;&gt;$CN$5,$BQ297&lt;=$CN$6,$BQ297&lt;&gt;$CN$7),1,0)</f>
        <v>0</v>
      </c>
      <c r="CZ297" s="32">
        <f>IF(AND($BU297&lt;&gt;$CN$5,$BU297&lt;=$CN$6,$BU297&lt;&gt;$CN$7),1,0)</f>
        <v>0</v>
      </c>
      <c r="DC297" s="32">
        <f>IF(AND($M297&lt;&gt;$DB$5,$M297&lt;=$DB$6,$M297&lt;&gt;$CN$7),1,0)</f>
        <v>0</v>
      </c>
      <c r="DD297" s="32">
        <f>IF(AND($Q297&lt;&gt;$DB$5,$Q297&lt;=$DB$6,$Q297&lt;&gt;$CN$7),1,0)</f>
        <v>0</v>
      </c>
      <c r="DE297" s="32">
        <f>IF(AND($U297&lt;&gt;$DB$5,$U297&lt;=$DB$6,$U297&lt;&gt;$CN$7),1,0)</f>
        <v>0</v>
      </c>
      <c r="DF297" s="32">
        <f>IF(AND($Y297&lt;&gt;$DB$5,$Y297&lt;=$DB$6,$Y297&lt;&gt;$CN$7),1,0)</f>
        <v>0</v>
      </c>
      <c r="DG297" s="32">
        <f>IF(AND($AG297&lt;&gt;$DB$5,$AG297&lt;=$DB$6,$AG297&lt;&gt;$CN$7),1,0)</f>
        <v>0</v>
      </c>
      <c r="DH297" s="32">
        <f>IF(AND($AK297&lt;&gt;$DB$5,$AK297&lt;=$DB$6,$AK297&lt;&gt;$CN$7),1,0)</f>
        <v>0</v>
      </c>
      <c r="DI297" s="32">
        <f>IF(AND($AS297&lt;&gt;$DB$5,$AS297&lt;=$DB$6,$AS297&lt;&gt;$CN$7),1,0)</f>
        <v>0</v>
      </c>
      <c r="DJ297" s="32">
        <f>IF(AND($AW297&lt;&gt;$DB$5,$AW297&lt;=$DB$6,$AW297&lt;&gt;$CN$7),1,0)</f>
        <v>0</v>
      </c>
      <c r="DK297" s="32">
        <f>IF(AND($BE297&lt;&gt;$DB$5,$BE297&lt;=$DB$6,$BE297&lt;&gt;$CN$7),1,0)</f>
        <v>0</v>
      </c>
      <c r="DL297" s="32">
        <f>IF(AND($BI297&lt;&gt;$DB$5,$BI297&lt;=$DB$6,$BI297&lt;&gt;$CN$7),1,0)</f>
        <v>0</v>
      </c>
      <c r="DM297" s="32">
        <f>IF(AND($BQ297&lt;&gt;$DB$5,$BQ297&lt;=$DB$6,$BQ297&lt;&gt;$CN$7),1,0)</f>
        <v>0</v>
      </c>
      <c r="DN297" s="32">
        <f>IF(AND($BU297&lt;&gt;$DB$5,$BU297&lt;=$DB$6,$BU297&lt;&gt;$CN$7),1,0)</f>
        <v>0</v>
      </c>
      <c r="DQ297" s="32">
        <f t="shared" ref="DQ297" si="14935">IF(AND($M297&lt;&gt;$DP$5,$M297&lt;=$DP$6,$M297&lt;&gt;$CN$7),1,0)</f>
        <v>0</v>
      </c>
      <c r="DR297" s="32">
        <f t="shared" ref="DR297" si="14936">IF(AND($Q297&lt;&gt;$DP$5,$Q297&lt;=$DP$6,$Q297&lt;&gt;$CN$7),1,0)</f>
        <v>0</v>
      </c>
      <c r="DS297" s="32">
        <f t="shared" ref="DS297" si="14937">IF(AND($U297&lt;&gt;$DP$5,$U297&lt;=$DP$6,$U297&lt;&gt;$CN$7),1,0)</f>
        <v>0</v>
      </c>
      <c r="DT297" s="32">
        <f t="shared" ref="DT297" si="14938">IF(AND($Y297&lt;&gt;$DP$5,$Y297&lt;=$DP$6,$Y297&lt;&gt;$CN$7),1,0)</f>
        <v>0</v>
      </c>
      <c r="DU297" s="32">
        <f t="shared" ref="DU297" si="14939">IF(AND($AG297&lt;&gt;$DP$5,$AG297&lt;=$DP$6,$AG297&lt;&gt;$CN$7),1,0)</f>
        <v>0</v>
      </c>
      <c r="DV297" s="32">
        <f t="shared" ref="DV297" si="14940">IF(AND($AK297&lt;&gt;$DP$5,$AK297&lt;=$DP$6,$AK297&lt;&gt;$CN$7),1,0)</f>
        <v>0</v>
      </c>
      <c r="DW297" s="32">
        <f t="shared" ref="DW297" si="14941">IF(AND($AS297&lt;&gt;$DP$5,$AS297&lt;=$DP$6,$AS297&lt;&gt;$CN$7),1,0)</f>
        <v>0</v>
      </c>
      <c r="DX297" s="32">
        <f t="shared" ref="DX297" si="14942">IF(AND($AW297&lt;&gt;$DP$5,$AW297&lt;=$DP$6,$AW297&lt;&gt;$CN$7),1,0)</f>
        <v>0</v>
      </c>
      <c r="DY297" s="32">
        <f t="shared" ref="DY297" si="14943">IF(AND($BE297&lt;&gt;$DP$5,$BE297&lt;=$DP$6,$BE297&lt;&gt;$CN$7),1,0)</f>
        <v>0</v>
      </c>
      <c r="DZ297" s="32">
        <f t="shared" ref="DZ297" si="14944">IF(AND($BI297&lt;&gt;$DP$5,$BI297&lt;=$DP$6,$BI297&lt;&gt;$CN$7),1,0)</f>
        <v>0</v>
      </c>
      <c r="EA297" s="32">
        <f t="shared" ref="EA297" si="14945">IF(AND($BQ297&lt;&gt;$DP$5,$BQ297&lt;=$DP$6,$BQ297&lt;&gt;$CN$7),1,0)</f>
        <v>0</v>
      </c>
      <c r="EB297" s="32">
        <f t="shared" ref="EB297" si="14946">IF(AND($BU297&lt;&gt;$DP$5,$BU297&lt;=$DP$6,$BU297&lt;&gt;$CN$7),1,0)</f>
        <v>0</v>
      </c>
      <c r="EE297" s="328">
        <f>IF(M297&lt;&gt;"",IF(M297&lt;=$ED$6,1,IF(L297&gt;$ED$6,0,NETWORKDAYS(L297,$ED$6,祭日リスト)/NETWORKDAYS(L297,M297,祭日リスト)))*$GG297*週間進捗報告書!$G$9,0)</f>
        <v>0</v>
      </c>
      <c r="EF297" s="328">
        <f>IF(Q297&lt;&gt;"",IF(Q297&lt;=$ED$6,1,IF(P297&gt;$ED$6,0,NETWORKDAYS(P297,$ED$6,祭日リスト)/NETWORKDAYS(P297,Q297,祭日リスト)))*$GG297*週間進捗報告書!$G$10,0)</f>
        <v>0</v>
      </c>
      <c r="EG297" s="328">
        <f>IF(U297&lt;&gt;"",IF(U297&lt;=$ED$6,1,IF(T297&gt;$ED$6,0,NETWORKDAYS(T297,$ED$6,祭日リスト)/NETWORKDAYS(T297,U297,祭日リスト)))*$GG297*週間進捗報告書!$G$11,0)</f>
        <v>0</v>
      </c>
      <c r="EH297" s="328">
        <f>IF(Y297&lt;&gt;"",IF(Y297&lt;=$ED$6,1,IF(X297&gt;$ED$6,0,NETWORKDAYS(X297,$ED$6,祭日リスト)/NETWORKDAYS(X297,Y297,祭日リスト)))*$GG297*週間進捗報告書!$G$12,0)</f>
        <v>0</v>
      </c>
      <c r="EI297" s="328">
        <f>IF(AG297&lt;&gt;"",IF(AG297&lt;=$ED$6,1,IF(AF297&gt;$ED$6,0,NETWORKDAYS(AF297,$ED$6,祭日リスト)/NETWORKDAYS(AF297,AG297,祭日リスト)))*$GG297*週間進捗報告書!$G$13,0)</f>
        <v>0</v>
      </c>
      <c r="EJ297" s="328">
        <f>IF(AK297&lt;&gt;"",IF(AK297&lt;=$ED$6,1,IF(AJ297&gt;$ED$6,0,NETWORKDAYS(AJ297,$ED$6,祭日リスト)/NETWORKDAYS(AJ297,AK297,祭日リスト)))*$GG297*週間進捗報告書!$G$14,0)</f>
        <v>0</v>
      </c>
      <c r="EK297" s="328">
        <f>IF(AS297&lt;&gt;"",IF(AS297&lt;=$ED$6,1,IF(AR297&gt;$ED$6,0,NETWORKDAYS(AR297,$ED$6,祭日リスト)/NETWORKDAYS(AR297,AS297,祭日リスト)))*$GG297*週間進捗報告書!$G$15,0)</f>
        <v>0</v>
      </c>
      <c r="EL297" s="328">
        <f>IF(AW297&lt;&gt;"",IF(AW297&lt;=$ED$6,1,IF(AV297&gt;$ED$6,0,NETWORKDAYS(AV297,$ED$6,祭日リスト)/NETWORKDAYS(AV297,AW297,祭日リスト)))*$GG297*週間進捗報告書!$G$16,0)</f>
        <v>0</v>
      </c>
      <c r="EM297" s="328">
        <f>IF(BE297&lt;&gt;"",IF(BE297&lt;=$ED$6,1,IF(BD297&gt;$ED$6,0,NETWORKDAYS(BD297,$ED$6,祭日リスト)/NETWORKDAYS(BD297,BE297,祭日リスト)))*$GG297*週間進捗報告書!$G$17,0)</f>
        <v>0</v>
      </c>
      <c r="EN297" s="328">
        <f>IF(BI297&lt;&gt;"",IF(BI297&lt;=$ED$6,1,IF(BH297&gt;$ED$6,0,NETWORKDAYS(BH297,$ED$6,祭日リスト)/NETWORKDAYS(BH297,BI297,祭日リスト)))*$GG297*週間進捗報告書!$G$18,0)</f>
        <v>0</v>
      </c>
      <c r="EO297" s="328">
        <f>IF(BQ297&lt;&gt;"",IF(BQ297&lt;=$ED$6,1,IF(BP297&gt;$ED$6,0,NETWORKDAYS(BP297,$ED$6,祭日リスト)/NETWORKDAYS(BP297,BQ297,祭日リスト)))*$GG297*週間進捗報告書!$G$19,0)</f>
        <v>0</v>
      </c>
      <c r="EP297" s="328">
        <f>IF(BU297&lt;&gt;"",IF(BU297&lt;=$ED$6,1,IF(BT297&gt;$ED$6,0,NETWORKDAYS(BT297,$ED$6,祭日リスト)/NETWORKDAYS(BT297,BU297,祭日リスト)))*$GG297*週間進捗報告書!$G$20,0)</f>
        <v>0</v>
      </c>
      <c r="ER297" s="547">
        <f t="shared" ref="ER297:FC297" si="14947">EE297-EE298</f>
        <v>0</v>
      </c>
      <c r="ES297" s="547">
        <f t="shared" si="14947"/>
        <v>0</v>
      </c>
      <c r="ET297" s="547">
        <f t="shared" si="14947"/>
        <v>0</v>
      </c>
      <c r="EU297" s="547">
        <f t="shared" si="14947"/>
        <v>0</v>
      </c>
      <c r="EV297" s="547">
        <f t="shared" si="14947"/>
        <v>0</v>
      </c>
      <c r="EW297" s="547">
        <f t="shared" si="14947"/>
        <v>0</v>
      </c>
      <c r="EX297" s="547">
        <f t="shared" si="14947"/>
        <v>0</v>
      </c>
      <c r="EY297" s="547">
        <f t="shared" si="14947"/>
        <v>0</v>
      </c>
      <c r="EZ297" s="547">
        <f t="shared" si="14947"/>
        <v>0</v>
      </c>
      <c r="FA297" s="547">
        <f t="shared" si="14947"/>
        <v>0</v>
      </c>
      <c r="FB297" s="547">
        <f t="shared" si="14947"/>
        <v>0</v>
      </c>
      <c r="FC297" s="547">
        <f t="shared" si="14947"/>
        <v>0</v>
      </c>
      <c r="FD297" s="547">
        <f t="shared" ref="FD297" si="14948">SUM(ER297:FC298)</f>
        <v>0</v>
      </c>
      <c r="FE297" s="333"/>
      <c r="FG297" s="32">
        <f>IF(AND($M297&lt;&gt;$FF$7),1,0)</f>
        <v>0</v>
      </c>
      <c r="FH297" s="32">
        <f>IF(AND($Q297&lt;&gt;$FF$7),1,0)</f>
        <v>0</v>
      </c>
      <c r="FI297" s="32">
        <f>IF(AND($U297&lt;&gt;$FF$7),1,0)</f>
        <v>0</v>
      </c>
      <c r="FJ297" s="32">
        <f>IF(AND($Y297&lt;&gt;$FF$7),1,0)</f>
        <v>0</v>
      </c>
      <c r="FK297" s="32">
        <f>IF(AND($AG297&lt;&gt;$FF$7),1,0)</f>
        <v>0</v>
      </c>
      <c r="FL297" s="32">
        <f>IF(AND($AK297&lt;&gt;$FF$7),1,0)</f>
        <v>0</v>
      </c>
      <c r="FM297" s="32">
        <f>IF(AND($AS297&lt;&gt;$FF$7),1,0)</f>
        <v>0</v>
      </c>
      <c r="FN297" s="32">
        <f>IF(AND($AW297&lt;&gt;$FF$7),1,0)</f>
        <v>0</v>
      </c>
      <c r="FO297" s="32">
        <f>IF(AND($BE297&lt;&gt;$FF$7),1,0)</f>
        <v>0</v>
      </c>
      <c r="FP297" s="32">
        <f>IF(AND($BI297&lt;&gt;$FF$7),1,0)</f>
        <v>0</v>
      </c>
      <c r="FQ297" s="32">
        <f>IF(AND($BQ297&lt;&gt;$FF$7),1,0)</f>
        <v>0</v>
      </c>
      <c r="FR297" s="32">
        <f>IF(AND($BU297&lt;&gt;$FF$7),1,0)</f>
        <v>0</v>
      </c>
      <c r="FU297" s="294">
        <f t="shared" ref="FU297" si="14949">IF($K297&lt;&gt;"NG",$GG297,0)</f>
        <v>0</v>
      </c>
      <c r="FV297" s="294">
        <f t="shared" ref="FV297" si="14950">IF($O297&lt;&gt;"NG",$GG297,0)</f>
        <v>0</v>
      </c>
      <c r="FW297" s="294">
        <f t="shared" ref="FW297" si="14951">IF($S297&lt;&gt;"NG",$GG297,0)</f>
        <v>0</v>
      </c>
      <c r="FX297" s="294">
        <f t="shared" ref="FX297" si="14952">IF($W297&lt;&gt;"NG",$GG297,0)</f>
        <v>0</v>
      </c>
      <c r="FY297" s="294">
        <f t="shared" ref="FY297" si="14953">IF($AE297&lt;&gt;"NG",$GG297,0)</f>
        <v>0</v>
      </c>
      <c r="FZ297" s="294">
        <f t="shared" ref="FZ297" si="14954">IF($AI297&lt;&gt;"NG",$GG297,0)</f>
        <v>0</v>
      </c>
      <c r="GA297" s="294">
        <f t="shared" ref="GA297" si="14955">IF($AQ297&lt;&gt;"NG",$GG297,0)</f>
        <v>0</v>
      </c>
      <c r="GB297" s="294">
        <f t="shared" ref="GB297" si="14956">IF($AU297&lt;&gt;"NG",$GG297,0)</f>
        <v>0</v>
      </c>
      <c r="GC297" s="294">
        <f t="shared" ref="GC297" si="14957">IF($BC297&lt;&gt;"NG",$GG297,0)</f>
        <v>0</v>
      </c>
      <c r="GD297" s="294">
        <f t="shared" ref="GD297" si="14958">IF($BG297&lt;&gt;"NG",$GG297,0)</f>
        <v>0</v>
      </c>
      <c r="GE297" s="294">
        <f t="shared" ref="GE297" si="14959">IF($BO297&lt;&gt;"NG",$GG297,0)</f>
        <v>0</v>
      </c>
      <c r="GF297" s="294">
        <f t="shared" ref="GF297" si="14960">IF($BS297&lt;&gt;"NG",$GG297,0)</f>
        <v>0</v>
      </c>
      <c r="GG297" s="294" t="e">
        <f>VLOOKUP($D297,リスト!$D:$S,15,FALSE)</f>
        <v>#N/A</v>
      </c>
      <c r="GH297" s="2" t="e">
        <f>INDEX(リスト!$V:$V,MATCH(中日程計画表!$D297,リスト!$D:$D,0))</f>
        <v>#N/A</v>
      </c>
      <c r="GI297" s="2" t="e">
        <f>INDEX(リスト!$A:$A,MATCH(中日程計画表!$D297,リスト!$D:$D,0))</f>
        <v>#N/A</v>
      </c>
      <c r="GJ297" s="2" t="e">
        <f>INDEX(リスト!$U:$U,MATCH(中日程計画表!$D297,リスト!$D:$D,0))</f>
        <v>#N/A</v>
      </c>
      <c r="GK297" s="5" t="e">
        <f>INDEX(リスト!$W:$W,MATCH(中日程計画表!$D297,リスト!$D:$D,0))</f>
        <v>#N/A</v>
      </c>
      <c r="GL297" s="2" t="s">
        <v>200</v>
      </c>
      <c r="GM297" s="296">
        <f>D297</f>
        <v>0</v>
      </c>
      <c r="GN297" s="296">
        <f>E297</f>
        <v>0</v>
      </c>
      <c r="GU297" s="460" t="str">
        <f t="shared" ref="GU297" si="14961">AE297</f>
        <v>NG</v>
      </c>
      <c r="GV297" s="460">
        <f t="shared" ref="GV297" si="14962">EI297</f>
        <v>0</v>
      </c>
      <c r="GW297" s="460">
        <f t="shared" ref="GW297" si="14963">EI298</f>
        <v>0</v>
      </c>
      <c r="GX297" s="462">
        <f t="shared" ref="GX297" si="14964">EV297</f>
        <v>0</v>
      </c>
      <c r="GY297" s="460" t="str">
        <f t="shared" ref="GY297" si="14965">AI297</f>
        <v>NG</v>
      </c>
      <c r="GZ297" s="460">
        <f t="shared" ref="GZ297" si="14966">EJ297</f>
        <v>0</v>
      </c>
      <c r="HA297" s="460">
        <f t="shared" ref="HA297" si="14967">EJ298</f>
        <v>0</v>
      </c>
      <c r="HB297" s="462">
        <f t="shared" ref="HB297" si="14968">EW297</f>
        <v>0</v>
      </c>
      <c r="HC297" s="460" t="str">
        <f t="shared" ref="HC297" si="14969">AQ297</f>
        <v>NG</v>
      </c>
      <c r="HD297" s="460">
        <f t="shared" ref="HD297" si="14970">EK297</f>
        <v>0</v>
      </c>
      <c r="HE297" s="460">
        <f t="shared" ref="HE297" si="14971">EK298</f>
        <v>0</v>
      </c>
      <c r="HF297" s="462">
        <f t="shared" ref="HF297" si="14972">EX297</f>
        <v>0</v>
      </c>
      <c r="HG297" s="460" t="str">
        <f t="shared" ref="HG297" si="14973">AU297</f>
        <v>NG</v>
      </c>
      <c r="HH297" s="460">
        <f t="shared" ref="HH297" si="14974">EL297</f>
        <v>0</v>
      </c>
      <c r="HI297" s="460">
        <f t="shared" ref="HI297" si="14975">EL298</f>
        <v>0</v>
      </c>
      <c r="HJ297" s="462">
        <f t="shared" ref="HJ297" si="14976">EY297</f>
        <v>0</v>
      </c>
      <c r="HK297" s="460" t="str">
        <f t="shared" ref="HK297" si="14977">BC297</f>
        <v>NG</v>
      </c>
      <c r="HL297" s="460">
        <f t="shared" ref="HL297" si="14978">EM297</f>
        <v>0</v>
      </c>
      <c r="HM297" s="460">
        <f t="shared" ref="HM297" si="14979">EM298</f>
        <v>0</v>
      </c>
      <c r="HN297" s="462">
        <f t="shared" ref="HN297" si="14980">EZ297</f>
        <v>0</v>
      </c>
      <c r="HO297" s="460" t="str">
        <f t="shared" ref="HO297" si="14981">BG297</f>
        <v>NG</v>
      </c>
      <c r="HP297" s="460">
        <f t="shared" ref="HP297" si="14982">EN297</f>
        <v>0</v>
      </c>
      <c r="HQ297" s="460">
        <f t="shared" ref="HQ297" si="14983">EN298</f>
        <v>0</v>
      </c>
      <c r="HR297" s="462">
        <f t="shared" ref="HR297" si="14984">FA297</f>
        <v>0</v>
      </c>
      <c r="HS297" s="332"/>
    </row>
    <row r="298" spans="1:227" ht="12" customHeight="1">
      <c r="A298" s="489"/>
      <c r="B298" s="487"/>
      <c r="C298" s="475"/>
      <c r="D298" s="485"/>
      <c r="E298" s="483"/>
      <c r="F298" s="317"/>
      <c r="G298" s="317"/>
      <c r="H298" s="317"/>
      <c r="I298" s="317"/>
      <c r="J298" s="316"/>
      <c r="K298" s="481"/>
      <c r="L298" s="77"/>
      <c r="M298" s="77"/>
      <c r="N298" s="471"/>
      <c r="O298" s="475"/>
      <c r="P298" s="77"/>
      <c r="Q298" s="77"/>
      <c r="R298" s="471"/>
      <c r="S298" s="475"/>
      <c r="T298" s="77"/>
      <c r="U298" s="77"/>
      <c r="V298" s="471"/>
      <c r="W298" s="473"/>
      <c r="X298" s="77"/>
      <c r="Y298" s="77"/>
      <c r="Z298" s="471"/>
      <c r="AA298" s="477"/>
      <c r="AB298" s="80"/>
      <c r="AC298" s="80"/>
      <c r="AD298" s="471"/>
      <c r="AE298" s="473"/>
      <c r="AF298" s="77"/>
      <c r="AG298" s="77"/>
      <c r="AH298" s="471"/>
      <c r="AI298" s="473"/>
      <c r="AJ298" s="77"/>
      <c r="AK298" s="77"/>
      <c r="AL298" s="471"/>
      <c r="AM298" s="477"/>
      <c r="AN298" s="80"/>
      <c r="AO298" s="80"/>
      <c r="AP298" s="471"/>
      <c r="AQ298" s="473"/>
      <c r="AR298" s="77"/>
      <c r="AS298" s="77"/>
      <c r="AT298" s="471"/>
      <c r="AU298" s="473"/>
      <c r="AV298" s="77"/>
      <c r="AW298" s="77"/>
      <c r="AX298" s="471"/>
      <c r="AY298" s="477"/>
      <c r="AZ298" s="80"/>
      <c r="BA298" s="80"/>
      <c r="BB298" s="471"/>
      <c r="BC298" s="475"/>
      <c r="BD298" s="77"/>
      <c r="BE298" s="77"/>
      <c r="BF298" s="471"/>
      <c r="BG298" s="473"/>
      <c r="BH298" s="77"/>
      <c r="BI298" s="77"/>
      <c r="BJ298" s="471"/>
      <c r="BK298" s="477"/>
      <c r="BL298" s="80"/>
      <c r="BM298" s="80"/>
      <c r="BN298" s="471"/>
      <c r="BO298" s="475"/>
      <c r="BP298" s="77"/>
      <c r="BQ298" s="77"/>
      <c r="BR298" s="471"/>
      <c r="BS298" s="473"/>
      <c r="BT298" s="77"/>
      <c r="BU298" s="77"/>
      <c r="BV298" s="471"/>
      <c r="BW298" s="469"/>
      <c r="BX298" s="467"/>
      <c r="BY298" s="490"/>
      <c r="CA298" s="19">
        <f t="shared" ref="CA298" si="14985">IF(AND($N297=1,$M298&lt;&gt;$BZ$7),1,0)</f>
        <v>0</v>
      </c>
      <c r="CB298" s="19">
        <f t="shared" ref="CB298" si="14986">IF(AND($R297=1,$Q298&lt;&gt;$BZ$7),1,0)</f>
        <v>0</v>
      </c>
      <c r="CC298" s="19">
        <f t="shared" ref="CC298" si="14987">IF(AND($V297=1,$U298&lt;&gt;$BZ$7),1,0)</f>
        <v>0</v>
      </c>
      <c r="CD298" s="19">
        <f t="shared" ref="CD298" si="14988">IF(AND($Z297=1,$Y298&lt;&gt;$BZ$7),1,0)</f>
        <v>0</v>
      </c>
      <c r="CE298" s="19">
        <f t="shared" ref="CE298" si="14989">IF(AND($AH297=1,$AG298&lt;&gt;$BZ$7),1,0)</f>
        <v>0</v>
      </c>
      <c r="CF298" s="19">
        <f t="shared" ref="CF298" si="14990">IF(AND($AL297=1,$AK298&lt;&gt;$BZ$7),1,0)</f>
        <v>0</v>
      </c>
      <c r="CG298" s="19">
        <f t="shared" ref="CG298" si="14991">IF(AND($AT297=1,$AS298&lt;&gt;$BZ$7),1,0)</f>
        <v>0</v>
      </c>
      <c r="CH298" s="19">
        <f t="shared" ref="CH298" si="14992">IF(AND($AX297=1,$AW298&lt;&gt;$BZ$7),1,0)</f>
        <v>0</v>
      </c>
      <c r="CI298" s="19">
        <f t="shared" ref="CI298" si="14993">IF(AND($BF297=1,$BE298&lt;&gt;$BZ$7),1,0)</f>
        <v>0</v>
      </c>
      <c r="CJ298" s="19">
        <f t="shared" ref="CJ298" si="14994">IF(AND($BJ297=1,$BI298&lt;&gt;$BZ$7),1,0)</f>
        <v>0</v>
      </c>
      <c r="CK298" s="19">
        <f t="shared" ref="CK298" si="14995">IF(AND($BR297=1,$BQ298&lt;&gt;$BZ$7),1,0)</f>
        <v>0</v>
      </c>
      <c r="CL298" s="19">
        <f t="shared" ref="CL298" si="14996">IF(AND($BV297=1,$BU298&lt;&gt;$BZ$7),1,0)</f>
        <v>0</v>
      </c>
      <c r="CO298" s="19">
        <f>IF(AND($M298&lt;&gt;$CN$7,$M298&lt;=$CN$6),1,0)</f>
        <v>0</v>
      </c>
      <c r="CP298" s="19">
        <f>IF(AND($Q298&lt;&gt;$CN$7,$Q298&lt;=$CN$6),1,0)</f>
        <v>0</v>
      </c>
      <c r="CQ298" s="19">
        <f>IF(AND($U298&lt;&gt;$CN$7,$U298&lt;=$CN$6),1,0)</f>
        <v>0</v>
      </c>
      <c r="CR298" s="19">
        <f>IF(AND($Y298&lt;&gt;$CN$7,$Y298&lt;=$CN$6),1,0)</f>
        <v>0</v>
      </c>
      <c r="CS298" s="19">
        <f>IF(AND($AG298&lt;&gt;$CN$7,$AG298&lt;=$CN$6),1,0)</f>
        <v>0</v>
      </c>
      <c r="CT298" s="19">
        <f>IF(AND($AK298&lt;&gt;$CN$7,$AK298&lt;=$CN$6),1,0)</f>
        <v>0</v>
      </c>
      <c r="CU298" s="19">
        <f>IF(AND($AS298&lt;&gt;$CN$7,$AS298&lt;=$CN$6),1,0)</f>
        <v>0</v>
      </c>
      <c r="CV298" s="19">
        <f>IF(AND($AW298&lt;&gt;$CN$7,$AW298&lt;=$CN$6),1,0)</f>
        <v>0</v>
      </c>
      <c r="CW298" s="19">
        <f>IF(AND($BE298&lt;&gt;$CN$7,$BE298&lt;=$CN$6),1,0)</f>
        <v>0</v>
      </c>
      <c r="CX298" s="19">
        <f>IF(AND($BI298&lt;&gt;$CN$7,$BI298&lt;=$CN$6),1,0)</f>
        <v>0</v>
      </c>
      <c r="CY298" s="19">
        <f>IF(AND($BQ298&lt;&gt;$CN$7,$BQ298&lt;=$CN$6),1,0)</f>
        <v>0</v>
      </c>
      <c r="CZ298" s="19">
        <f>IF(AND($BU298&lt;&gt;$CN$7,$BU298&lt;=$CN$6),1,0)</f>
        <v>0</v>
      </c>
      <c r="DC298" s="19">
        <f>IF($N297=1,1,0)</f>
        <v>0</v>
      </c>
      <c r="DD298" s="19">
        <f>IF($R297=1,1,0)</f>
        <v>0</v>
      </c>
      <c r="DE298" s="19">
        <f>IF($V297=1,1,0)</f>
        <v>0</v>
      </c>
      <c r="DF298" s="19">
        <f>IF($Z297=1,1,0)</f>
        <v>0</v>
      </c>
      <c r="DG298" s="19">
        <f>IF($AH297=1,1,0)</f>
        <v>0</v>
      </c>
      <c r="DH298" s="19">
        <f>IF($AL297=1,1,0)</f>
        <v>0</v>
      </c>
      <c r="DI298" s="19">
        <f>IF($AT297=1,1,0)</f>
        <v>0</v>
      </c>
      <c r="DJ298" s="19">
        <f>IF($AX297=1,1,0)</f>
        <v>0</v>
      </c>
      <c r="DK298" s="19">
        <f>IF($BF297=1,1,0)</f>
        <v>0</v>
      </c>
      <c r="DL298" s="19">
        <f>IF($BJ297=1,1,0)</f>
        <v>0</v>
      </c>
      <c r="DM298" s="19">
        <f>IF($BR297=1,1,0)</f>
        <v>0</v>
      </c>
      <c r="DN298" s="19">
        <f>IF($BV297=1,1,0)</f>
        <v>0</v>
      </c>
      <c r="DQ298" s="19">
        <f t="shared" ref="DQ298" si="14997">IF($N297=1,1,0)</f>
        <v>0</v>
      </c>
      <c r="DR298" s="19">
        <f t="shared" ref="DR298" si="14998">IF($R297=1,1,0)</f>
        <v>0</v>
      </c>
      <c r="DS298" s="19">
        <f t="shared" ref="DS298" si="14999">IF($V297=1,1,0)</f>
        <v>0</v>
      </c>
      <c r="DT298" s="19">
        <f t="shared" ref="DT298" si="15000">IF($Z297=1,1,0)</f>
        <v>0</v>
      </c>
      <c r="DU298" s="19">
        <f t="shared" ref="DU298" si="15001">IF($AH297=1,1,0)</f>
        <v>0</v>
      </c>
      <c r="DV298" s="19">
        <f t="shared" ref="DV298" si="15002">IF($AL297=1,1,0)</f>
        <v>0</v>
      </c>
      <c r="DW298" s="19">
        <f t="shared" ref="DW298" si="15003">IF($AT297=1,1,0)</f>
        <v>0</v>
      </c>
      <c r="DX298" s="19">
        <f t="shared" ref="DX298" si="15004">IF($AX297=1,1,0)</f>
        <v>0</v>
      </c>
      <c r="DY298" s="19">
        <f t="shared" ref="DY298" si="15005">IF($BF297=1,1,0)</f>
        <v>0</v>
      </c>
      <c r="DZ298" s="19">
        <f t="shared" ref="DZ298" si="15006">IF($BJ297=1,1,0)</f>
        <v>0</v>
      </c>
      <c r="EA298" s="19">
        <f t="shared" ref="EA298" si="15007">IF($BR297=1,1,0)</f>
        <v>0</v>
      </c>
      <c r="EB298" s="19">
        <f t="shared" ref="EB298" si="15008">IF($BV297=1,1,0)</f>
        <v>0</v>
      </c>
      <c r="EE298" s="329">
        <f>N297*$FU298*週間進捗報告書!$G$9</f>
        <v>0</v>
      </c>
      <c r="EF298" s="329">
        <f>R297*$FV298*週間進捗報告書!$G$10</f>
        <v>0</v>
      </c>
      <c r="EG298" s="329">
        <f>V297*$FW298*週間進捗報告書!$G$11</f>
        <v>0</v>
      </c>
      <c r="EH298" s="329">
        <f>Z297*$FX298*週間進捗報告書!$G$12</f>
        <v>0</v>
      </c>
      <c r="EI298" s="329">
        <f>AH297*$FY298*週間進捗報告書!$G$13</f>
        <v>0</v>
      </c>
      <c r="EJ298" s="329">
        <f>AL297*$FZ298*週間進捗報告書!$G$14</f>
        <v>0</v>
      </c>
      <c r="EK298" s="329">
        <f>AT297*$GA298*週間進捗報告書!$G$15</f>
        <v>0</v>
      </c>
      <c r="EL298" s="329">
        <f>AX297*$GB298*週間進捗報告書!$G$16</f>
        <v>0</v>
      </c>
      <c r="EM298" s="329">
        <f>BF297*$GC298*週間進捗報告書!$G$17</f>
        <v>0</v>
      </c>
      <c r="EN298" s="329">
        <f>BJ297*$GD298*週間進捗報告書!$G$18</f>
        <v>0</v>
      </c>
      <c r="EO298" s="329">
        <f>BR297*$GE298*週間進捗報告書!$G$19</f>
        <v>0</v>
      </c>
      <c r="EP298" s="329">
        <f>BV297*$GF298*週間進捗報告書!$G$20</f>
        <v>0</v>
      </c>
      <c r="ER298" s="547"/>
      <c r="ES298" s="547"/>
      <c r="ET298" s="547"/>
      <c r="EU298" s="547"/>
      <c r="EV298" s="547"/>
      <c r="EW298" s="547"/>
      <c r="EX298" s="547"/>
      <c r="EY298" s="547"/>
      <c r="EZ298" s="547"/>
      <c r="FA298" s="547"/>
      <c r="FB298" s="547"/>
      <c r="FC298" s="547"/>
      <c r="FD298" s="547"/>
      <c r="FE298" s="332"/>
      <c r="FG298" s="19"/>
      <c r="FH298" s="19"/>
      <c r="FI298" s="19"/>
      <c r="FJ298" s="19"/>
      <c r="FK298" s="19"/>
      <c r="FL298" s="19"/>
      <c r="FM298" s="19"/>
      <c r="FN298" s="19"/>
      <c r="FO298" s="19"/>
      <c r="FP298" s="19"/>
      <c r="FQ298" s="19"/>
      <c r="FR298" s="19"/>
      <c r="FU298" s="295">
        <f t="shared" ref="FU298" si="15009">FU297</f>
        <v>0</v>
      </c>
      <c r="FV298" s="295">
        <f t="shared" ref="FV298" si="15010">FV297</f>
        <v>0</v>
      </c>
      <c r="FW298" s="295">
        <f t="shared" ref="FW298" si="15011">FW297</f>
        <v>0</v>
      </c>
      <c r="FX298" s="295">
        <f t="shared" ref="FX298" si="15012">FX297</f>
        <v>0</v>
      </c>
      <c r="FY298" s="295">
        <f t="shared" ref="FY298" si="15013">FY297</f>
        <v>0</v>
      </c>
      <c r="FZ298" s="295">
        <f t="shared" ref="FZ298" si="15014">FZ297</f>
        <v>0</v>
      </c>
      <c r="GA298" s="295">
        <f t="shared" ref="GA298" si="15015">GA297</f>
        <v>0</v>
      </c>
      <c r="GB298" s="295">
        <f t="shared" ref="GB298" si="15016">GB297</f>
        <v>0</v>
      </c>
      <c r="GC298" s="295">
        <f t="shared" ref="GC298" si="15017">GC297</f>
        <v>0</v>
      </c>
      <c r="GD298" s="295">
        <f t="shared" ref="GD298" si="15018">GD297</f>
        <v>0</v>
      </c>
      <c r="GE298" s="295">
        <f t="shared" ref="GE298" si="15019">GE297</f>
        <v>0</v>
      </c>
      <c r="GF298" s="295">
        <f t="shared" ref="GF298" si="15020">GF297</f>
        <v>0</v>
      </c>
      <c r="GG298" s="295" t="e">
        <f t="shared" ref="GG298" si="15021">GG297</f>
        <v>#N/A</v>
      </c>
      <c r="GH298" s="2" t="e">
        <f>INDEX(リスト!$V:$V,MATCH(中日程計画表!$D297,リスト!$D:$D,0))</f>
        <v>#N/A</v>
      </c>
      <c r="GI298" s="2" t="e">
        <f>INDEX(リスト!$A:$A,MATCH(中日程計画表!$D297,リスト!$D:$D,0))</f>
        <v>#N/A</v>
      </c>
      <c r="GJ298" s="2" t="e">
        <f>INDEX(リスト!$U:$U,MATCH(中日程計画表!$D297,リスト!$D:$D,0))</f>
        <v>#N/A</v>
      </c>
      <c r="GK298" s="5" t="e">
        <f>INDEX(リスト!$W:$W,MATCH(中日程計画表!$D297,リスト!$D:$D,0))</f>
        <v>#N/A</v>
      </c>
      <c r="GL298" s="2" t="s">
        <v>201</v>
      </c>
      <c r="GM298" s="296">
        <f t="shared" ref="GM298" si="15022">GM297</f>
        <v>0</v>
      </c>
      <c r="GN298" s="296">
        <f t="shared" ref="GN298" si="15023">GN297</f>
        <v>0</v>
      </c>
      <c r="GU298" s="461"/>
      <c r="GV298" s="460"/>
      <c r="GW298" s="460"/>
      <c r="GX298" s="461"/>
      <c r="GY298" s="461"/>
      <c r="GZ298" s="460"/>
      <c r="HA298" s="460"/>
      <c r="HB298" s="461"/>
      <c r="HC298" s="461"/>
      <c r="HD298" s="460"/>
      <c r="HE298" s="460"/>
      <c r="HF298" s="461"/>
      <c r="HG298" s="461"/>
      <c r="HH298" s="460"/>
      <c r="HI298" s="460"/>
      <c r="HJ298" s="461"/>
      <c r="HK298" s="461"/>
      <c r="HL298" s="460"/>
      <c r="HM298" s="460"/>
      <c r="HN298" s="461"/>
      <c r="HO298" s="461"/>
      <c r="HP298" s="460"/>
      <c r="HQ298" s="460"/>
      <c r="HR298" s="461"/>
      <c r="HS298" s="4"/>
    </row>
    <row r="299" spans="1:227" ht="12" customHeight="1">
      <c r="A299" s="488" t="str">
        <f t="shared" ref="A299" ca="1" si="15024">INDIRECT("リスト!A"&amp;B299+6)</f>
        <v/>
      </c>
      <c r="B299" s="486">
        <f t="shared" ref="B299" si="15025">ROUNDDOWN((ROW()-6)/2,0)+1</f>
        <v>147</v>
      </c>
      <c r="C299" s="474" t="str">
        <f>機能グループ名</f>
        <v/>
      </c>
      <c r="D299" s="484">
        <f>機能ID</f>
        <v>0</v>
      </c>
      <c r="E299" s="482">
        <f>機能名</f>
        <v>0</v>
      </c>
      <c r="F299" s="315"/>
      <c r="G299" s="315"/>
      <c r="H299" s="315"/>
      <c r="I299" s="315"/>
      <c r="J299" s="316"/>
      <c r="K299" s="480" t="str">
        <f>担当者_SR</f>
        <v>NG</v>
      </c>
      <c r="L299" s="76"/>
      <c r="M299" s="76"/>
      <c r="N299" s="470"/>
      <c r="O299" s="474" t="str">
        <f>担当者_SRR</f>
        <v>NG</v>
      </c>
      <c r="P299" s="76"/>
      <c r="Q299" s="76"/>
      <c r="R299" s="470"/>
      <c r="S299" s="474" t="str">
        <f>担当者_DS</f>
        <v>NG</v>
      </c>
      <c r="T299" s="76"/>
      <c r="U299" s="76"/>
      <c r="V299" s="470"/>
      <c r="W299" s="472" t="str">
        <f>担当者_DSR</f>
        <v>NG</v>
      </c>
      <c r="X299" s="76"/>
      <c r="Y299" s="76"/>
      <c r="Z299" s="470"/>
      <c r="AA299" s="476"/>
      <c r="AB299" s="79"/>
      <c r="AC299" s="79"/>
      <c r="AD299" s="470">
        <f>IF(AC300 &lt;&gt; "",1,0)</f>
        <v>0</v>
      </c>
      <c r="AE299" s="472" t="str">
        <f>担当者_CD</f>
        <v>NG</v>
      </c>
      <c r="AF299" s="76"/>
      <c r="AG299" s="76"/>
      <c r="AH299" s="470"/>
      <c r="AI299" s="472" t="str">
        <f>担当者_DD</f>
        <v>NG</v>
      </c>
      <c r="AJ299" s="76"/>
      <c r="AK299" s="76"/>
      <c r="AL299" s="470"/>
      <c r="AM299" s="476"/>
      <c r="AN299" s="79"/>
      <c r="AO299" s="79"/>
      <c r="AP299" s="470">
        <f>IF(AO300 &lt;&gt; "",1,0)</f>
        <v>0</v>
      </c>
      <c r="AQ299" s="472" t="str">
        <f>担当者_MCL</f>
        <v>NG</v>
      </c>
      <c r="AR299" s="76"/>
      <c r="AS299" s="76"/>
      <c r="AT299" s="470"/>
      <c r="AU299" s="472" t="str">
        <f>担当者_MCLR</f>
        <v>NG</v>
      </c>
      <c r="AV299" s="76"/>
      <c r="AW299" s="76"/>
      <c r="AX299" s="470"/>
      <c r="AY299" s="476"/>
      <c r="AZ299" s="79"/>
      <c r="BA299" s="79"/>
      <c r="BB299" s="470">
        <f>IF(BA300 &lt;&gt; "",1,0)</f>
        <v>0</v>
      </c>
      <c r="BC299" s="474" t="str">
        <f>担当者_MT</f>
        <v>NG</v>
      </c>
      <c r="BD299" s="76"/>
      <c r="BE299" s="76"/>
      <c r="BF299" s="470"/>
      <c r="BG299" s="472" t="str">
        <f>担当者_M検</f>
        <v>NG</v>
      </c>
      <c r="BH299" s="76"/>
      <c r="BI299" s="76"/>
      <c r="BJ299" s="470"/>
      <c r="BK299" s="476"/>
      <c r="BL299" s="79"/>
      <c r="BM299" s="79"/>
      <c r="BN299" s="470">
        <v>0</v>
      </c>
      <c r="BO299" s="474" t="str">
        <f>担当者_モテ</f>
        <v>NG</v>
      </c>
      <c r="BP299" s="76"/>
      <c r="BQ299" s="76"/>
      <c r="BR299" s="470"/>
      <c r="BS299" s="472" t="str">
        <f>担当者_モテR</f>
        <v>NG</v>
      </c>
      <c r="BT299" s="76"/>
      <c r="BU299" s="76"/>
      <c r="BV299" s="470"/>
      <c r="BW299" s="468">
        <f t="shared" ref="BW299" si="15026">IFERROR(SUM(IF(K299&lt;&gt;"NG",N299*K$1,0),IF(O299&lt;&gt;"NG",R299*O$1,0),IF(S299&lt;&gt;"NG",V299*S$1,0),IF(W299&lt;&gt;"NG",Z299*W$1,0),IF(AA299&lt;&gt;"NG",AD299*AA$1,0),IF(AE299&lt;&gt;"NG",AH299*AE$1,0),IF(AI299&lt;&gt;"NG",AL299*AI$1,0),IF(AM299&lt;&gt;"NG",AP299*AM$1,0),IF(AQ299&lt;&gt;"NG",AT299*AQ$1,0),IF(AU299&lt;&gt;"NG",AX299*AU$1,0),IF(AY299&lt;&gt;"NG",BB299*AY$1,0),IF(BC299&lt;&gt;"NG",BF299*BC$1,0),IF(BG299&lt;&gt;"NG",BJ299*BG$1,0),IF(BK299&lt;&gt;"NG",BN299*BK$1,0),IF(BO299&lt;&gt;"NG",BR299*BO$1,0),IF(BS299&lt;&gt;"NG",BV299*BS$1,0))/SUM(IF(K299&lt;&gt;"NG",K$1,0),IF(O299&lt;&gt;"NG",O$1,0),IF(S299&lt;&gt;"NG",S$1,0),IF(W299&lt;&gt;"NG",W$1,0),IF(AA299&lt;&gt;"NG",AA$1,0),IF(AE299&lt;&gt;"NG",AE$1,0),IF(AI299&lt;&gt;"NG",AI$1,0),IF(AM299&lt;&gt;"NG",AM$1,0),IF(AQ299&lt;&gt;"NG",AQ$1,0),IF(AU299&lt;&gt;"NG",AU$1,0),IF(AY299&lt;&gt;"NG",AY$1,0),IF(BC299&lt;&gt;"NG",BC$1,0),IF(BG299&lt;&gt;"NG",BG$1,0),IF(BK299&lt;&gt;"NG",BK$1,0),IF(BO299&lt;&gt;"NG",BO$1,0),IF(BS299&lt;&gt;"NG",BS$1,0)),0)</f>
        <v>0</v>
      </c>
      <c r="BX299" s="466"/>
      <c r="BY299" s="490"/>
      <c r="BZ299" s="5"/>
      <c r="CA299" s="32">
        <f t="shared" ref="CA299" si="15027">IF(AND($M299&lt;&gt;$BZ$5,$M299&lt;=$BZ$6,$M299&lt;&gt;$BZ$7),1,0)</f>
        <v>0</v>
      </c>
      <c r="CB299" s="32">
        <f t="shared" ref="CB299" si="15028">IF(AND($Q299&lt;&gt;$BZ$5,$Q299&lt;=$BZ$6,$Q299&lt;&gt;$BZ$7),1,0)</f>
        <v>0</v>
      </c>
      <c r="CC299" s="32">
        <f t="shared" ref="CC299" si="15029">IF(AND($U299&lt;&gt;$BZ$5,$U299&lt;=$BZ$6,$U299&lt;&gt;$BZ$7),1,0)</f>
        <v>0</v>
      </c>
      <c r="CD299" s="32">
        <f t="shared" ref="CD299" si="15030">IF(AND($Y299&lt;&gt;$BZ$5,$Y299&lt;=$BZ$6,$Y299&lt;&gt;$BZ$7),1,0)</f>
        <v>0</v>
      </c>
      <c r="CE299" s="32">
        <f t="shared" ref="CE299" si="15031">IF(AND($AG299&lt;&gt;$BZ$5,$AG299&lt;=$BZ$6,$AG299&lt;&gt;$BZ$7),1,0)</f>
        <v>0</v>
      </c>
      <c r="CF299" s="32">
        <f t="shared" ref="CF299" si="15032">IF(AND($AK299&lt;&gt;$BZ$5,$AK299&lt;=$BZ$6,$AK299&lt;&gt;$BZ$7),1,0)</f>
        <v>0</v>
      </c>
      <c r="CG299" s="32">
        <f t="shared" ref="CG299" si="15033">IF(AND($AS299&lt;&gt;$BZ$5,$AS299&lt;=$BZ$6,$AS299&lt;&gt;$BZ$7),1,0)</f>
        <v>0</v>
      </c>
      <c r="CH299" s="32">
        <f t="shared" ref="CH299" si="15034">IF(AND($AW299&lt;&gt;$BZ$5,$AW299&lt;=$BZ$6,$AW299&lt;&gt;$BZ$7),1,0)</f>
        <v>0</v>
      </c>
      <c r="CI299" s="32">
        <f t="shared" ref="CI299" si="15035">IF(AND($BE299&lt;&gt;$BZ$5,$BE299&lt;=$BZ$6,$BE299&lt;&gt;$BZ$7),1,0)</f>
        <v>0</v>
      </c>
      <c r="CJ299" s="32">
        <f t="shared" ref="CJ299" si="15036">IF(AND($BI299&lt;&gt;$BZ$5,$BI299&lt;=$BZ$6,$BI299&lt;&gt;$BZ$7),1,0)</f>
        <v>0</v>
      </c>
      <c r="CK299" s="32">
        <f t="shared" ref="CK299" si="15037">IF(AND($BQ299&lt;&gt;$BZ$5,$BQ299&lt;=$BZ$6,$BQ299&lt;&gt;$BZ$7),1,0)</f>
        <v>0</v>
      </c>
      <c r="CL299" s="32">
        <f t="shared" ref="CL299" si="15038">IF(AND($BU299&lt;&gt;$BZ$5,$BU299&lt;=$BZ$6,$BU299&lt;&gt;$BZ$7),1,0)</f>
        <v>0</v>
      </c>
      <c r="CO299" s="32">
        <f>IF(AND($M299&lt;&gt;$CN$5,$M299&lt;=$CN$6,$M299&lt;&gt;$CN$7),1,0)</f>
        <v>0</v>
      </c>
      <c r="CP299" s="32">
        <f>IF(AND($Q299&lt;&gt;$CN$5,$Q299&lt;=$CN$6,$Q299&lt;&gt;$CN$7),1,0)</f>
        <v>0</v>
      </c>
      <c r="CQ299" s="32">
        <f>IF(AND($U299&lt;&gt;$CN$5,$U299&lt;=$CN$6,$U299&lt;&gt;$CN$7),1,0)</f>
        <v>0</v>
      </c>
      <c r="CR299" s="32">
        <f>IF(AND($Y299&lt;&gt;$CN$5,$Y299&lt;=$CN$6,$Y299&lt;&gt;$CN$7),1,0)</f>
        <v>0</v>
      </c>
      <c r="CS299" s="32">
        <f>IF(AND($AG299&lt;&gt;$CN$5,$AG299&lt;=$CN$6,$AG299&lt;&gt;$CN$7),1,0)</f>
        <v>0</v>
      </c>
      <c r="CT299" s="32">
        <f>IF(AND($AK299&lt;&gt;$CN$5,$AK299&lt;=$CN$6,$AK299&lt;&gt;$CN$7),1,0)</f>
        <v>0</v>
      </c>
      <c r="CU299" s="32">
        <f>IF(AND($AS299&lt;&gt;$CN$5,$AS299&lt;=$CN$6,$AS299&lt;&gt;$CN$7),1,0)</f>
        <v>0</v>
      </c>
      <c r="CV299" s="32">
        <f>IF(AND($AW299&lt;&gt;$CN$5,$AW299&lt;=$CN$6,$AW299&lt;&gt;$CN$7),1,0)</f>
        <v>0</v>
      </c>
      <c r="CW299" s="32">
        <f>IF(AND($BE299&lt;&gt;$CN$5,$BE299&lt;=$CN$6,$BE299&lt;&gt;$CN$7),1,0)</f>
        <v>0</v>
      </c>
      <c r="CX299" s="32">
        <f>IF(AND($BI299&lt;&gt;$CN$5,$BI299&lt;=$CN$6,$BI299&lt;&gt;$CN$7),1,0)</f>
        <v>0</v>
      </c>
      <c r="CY299" s="32">
        <f>IF(AND($BQ299&lt;&gt;$CN$5,$BQ299&lt;=$CN$6,$BQ299&lt;&gt;$CN$7),1,0)</f>
        <v>0</v>
      </c>
      <c r="CZ299" s="32">
        <f>IF(AND($BU299&lt;&gt;$CN$5,$BU299&lt;=$CN$6,$BU299&lt;&gt;$CN$7),1,0)</f>
        <v>0</v>
      </c>
      <c r="DC299" s="32">
        <f>IF(AND($M299&lt;&gt;$DB$5,$M299&lt;=$DB$6,$M299&lt;&gt;$CN$7),1,0)</f>
        <v>0</v>
      </c>
      <c r="DD299" s="32">
        <f>IF(AND($Q299&lt;&gt;$DB$5,$Q299&lt;=$DB$6,$Q299&lt;&gt;$CN$7),1,0)</f>
        <v>0</v>
      </c>
      <c r="DE299" s="32">
        <f>IF(AND($U299&lt;&gt;$DB$5,$U299&lt;=$DB$6,$U299&lt;&gt;$CN$7),1,0)</f>
        <v>0</v>
      </c>
      <c r="DF299" s="32">
        <f>IF(AND($Y299&lt;&gt;$DB$5,$Y299&lt;=$DB$6,$Y299&lt;&gt;$CN$7),1,0)</f>
        <v>0</v>
      </c>
      <c r="DG299" s="32">
        <f>IF(AND($AG299&lt;&gt;$DB$5,$AG299&lt;=$DB$6,$AG299&lt;&gt;$CN$7),1,0)</f>
        <v>0</v>
      </c>
      <c r="DH299" s="32">
        <f>IF(AND($AK299&lt;&gt;$DB$5,$AK299&lt;=$DB$6,$AK299&lt;&gt;$CN$7),1,0)</f>
        <v>0</v>
      </c>
      <c r="DI299" s="32">
        <f>IF(AND($AS299&lt;&gt;$DB$5,$AS299&lt;=$DB$6,$AS299&lt;&gt;$CN$7),1,0)</f>
        <v>0</v>
      </c>
      <c r="DJ299" s="32">
        <f>IF(AND($AW299&lt;&gt;$DB$5,$AW299&lt;=$DB$6,$AW299&lt;&gt;$CN$7),1,0)</f>
        <v>0</v>
      </c>
      <c r="DK299" s="32">
        <f>IF(AND($BE299&lt;&gt;$DB$5,$BE299&lt;=$DB$6,$BE299&lt;&gt;$CN$7),1,0)</f>
        <v>0</v>
      </c>
      <c r="DL299" s="32">
        <f>IF(AND($BI299&lt;&gt;$DB$5,$BI299&lt;=$DB$6,$BI299&lt;&gt;$CN$7),1,0)</f>
        <v>0</v>
      </c>
      <c r="DM299" s="32">
        <f>IF(AND($BQ299&lt;&gt;$DB$5,$BQ299&lt;=$DB$6,$BQ299&lt;&gt;$CN$7),1,0)</f>
        <v>0</v>
      </c>
      <c r="DN299" s="32">
        <f>IF(AND($BU299&lt;&gt;$DB$5,$BU299&lt;=$DB$6,$BU299&lt;&gt;$CN$7),1,0)</f>
        <v>0</v>
      </c>
      <c r="DQ299" s="32">
        <f t="shared" ref="DQ299" si="15039">IF(AND($M299&lt;&gt;$DP$5,$M299&lt;=$DP$6,$M299&lt;&gt;$CN$7),1,0)</f>
        <v>0</v>
      </c>
      <c r="DR299" s="32">
        <f t="shared" ref="DR299" si="15040">IF(AND($Q299&lt;&gt;$DP$5,$Q299&lt;=$DP$6,$Q299&lt;&gt;$CN$7),1,0)</f>
        <v>0</v>
      </c>
      <c r="DS299" s="32">
        <f t="shared" ref="DS299" si="15041">IF(AND($U299&lt;&gt;$DP$5,$U299&lt;=$DP$6,$U299&lt;&gt;$CN$7),1,0)</f>
        <v>0</v>
      </c>
      <c r="DT299" s="32">
        <f t="shared" ref="DT299" si="15042">IF(AND($Y299&lt;&gt;$DP$5,$Y299&lt;=$DP$6,$Y299&lt;&gt;$CN$7),1,0)</f>
        <v>0</v>
      </c>
      <c r="DU299" s="32">
        <f t="shared" ref="DU299" si="15043">IF(AND($AG299&lt;&gt;$DP$5,$AG299&lt;=$DP$6,$AG299&lt;&gt;$CN$7),1,0)</f>
        <v>0</v>
      </c>
      <c r="DV299" s="32">
        <f t="shared" ref="DV299" si="15044">IF(AND($AK299&lt;&gt;$DP$5,$AK299&lt;=$DP$6,$AK299&lt;&gt;$CN$7),1,0)</f>
        <v>0</v>
      </c>
      <c r="DW299" s="32">
        <f t="shared" ref="DW299" si="15045">IF(AND($AS299&lt;&gt;$DP$5,$AS299&lt;=$DP$6,$AS299&lt;&gt;$CN$7),1,0)</f>
        <v>0</v>
      </c>
      <c r="DX299" s="32">
        <f t="shared" ref="DX299" si="15046">IF(AND($AW299&lt;&gt;$DP$5,$AW299&lt;=$DP$6,$AW299&lt;&gt;$CN$7),1,0)</f>
        <v>0</v>
      </c>
      <c r="DY299" s="32">
        <f t="shared" ref="DY299" si="15047">IF(AND($BE299&lt;&gt;$DP$5,$BE299&lt;=$DP$6,$BE299&lt;&gt;$CN$7),1,0)</f>
        <v>0</v>
      </c>
      <c r="DZ299" s="32">
        <f t="shared" ref="DZ299" si="15048">IF(AND($BI299&lt;&gt;$DP$5,$BI299&lt;=$DP$6,$BI299&lt;&gt;$CN$7),1,0)</f>
        <v>0</v>
      </c>
      <c r="EA299" s="32">
        <f t="shared" ref="EA299" si="15049">IF(AND($BQ299&lt;&gt;$DP$5,$BQ299&lt;=$DP$6,$BQ299&lt;&gt;$CN$7),1,0)</f>
        <v>0</v>
      </c>
      <c r="EB299" s="32">
        <f t="shared" ref="EB299" si="15050">IF(AND($BU299&lt;&gt;$DP$5,$BU299&lt;=$DP$6,$BU299&lt;&gt;$CN$7),1,0)</f>
        <v>0</v>
      </c>
      <c r="EE299" s="328">
        <f>IF(M299&lt;&gt;"",IF(M299&lt;=$ED$6,1,IF(L299&gt;$ED$6,0,NETWORKDAYS(L299,$ED$6,祭日リスト)/NETWORKDAYS(L299,M299,祭日リスト)))*$GG299*週間進捗報告書!$G$9,0)</f>
        <v>0</v>
      </c>
      <c r="EF299" s="328">
        <f>IF(Q299&lt;&gt;"",IF(Q299&lt;=$ED$6,1,IF(P299&gt;$ED$6,0,NETWORKDAYS(P299,$ED$6,祭日リスト)/NETWORKDAYS(P299,Q299,祭日リスト)))*$GG299*週間進捗報告書!$G$10,0)</f>
        <v>0</v>
      </c>
      <c r="EG299" s="328">
        <f>IF(U299&lt;&gt;"",IF(U299&lt;=$ED$6,1,IF(T299&gt;$ED$6,0,NETWORKDAYS(T299,$ED$6,祭日リスト)/NETWORKDAYS(T299,U299,祭日リスト)))*$GG299*週間進捗報告書!$G$11,0)</f>
        <v>0</v>
      </c>
      <c r="EH299" s="328">
        <f>IF(Y299&lt;&gt;"",IF(Y299&lt;=$ED$6,1,IF(X299&gt;$ED$6,0,NETWORKDAYS(X299,$ED$6,祭日リスト)/NETWORKDAYS(X299,Y299,祭日リスト)))*$GG299*週間進捗報告書!$G$12,0)</f>
        <v>0</v>
      </c>
      <c r="EI299" s="328">
        <f>IF(AG299&lt;&gt;"",IF(AG299&lt;=$ED$6,1,IF(AF299&gt;$ED$6,0,NETWORKDAYS(AF299,$ED$6,祭日リスト)/NETWORKDAYS(AF299,AG299,祭日リスト)))*$GG299*週間進捗報告書!$G$13,0)</f>
        <v>0</v>
      </c>
      <c r="EJ299" s="328">
        <f>IF(AK299&lt;&gt;"",IF(AK299&lt;=$ED$6,1,IF(AJ299&gt;$ED$6,0,NETWORKDAYS(AJ299,$ED$6,祭日リスト)/NETWORKDAYS(AJ299,AK299,祭日リスト)))*$GG299*週間進捗報告書!$G$14,0)</f>
        <v>0</v>
      </c>
      <c r="EK299" s="328">
        <f>IF(AS299&lt;&gt;"",IF(AS299&lt;=$ED$6,1,IF(AR299&gt;$ED$6,0,NETWORKDAYS(AR299,$ED$6,祭日リスト)/NETWORKDAYS(AR299,AS299,祭日リスト)))*$GG299*週間進捗報告書!$G$15,0)</f>
        <v>0</v>
      </c>
      <c r="EL299" s="328">
        <f>IF(AW299&lt;&gt;"",IF(AW299&lt;=$ED$6,1,IF(AV299&gt;$ED$6,0,NETWORKDAYS(AV299,$ED$6,祭日リスト)/NETWORKDAYS(AV299,AW299,祭日リスト)))*$GG299*週間進捗報告書!$G$16,0)</f>
        <v>0</v>
      </c>
      <c r="EM299" s="328">
        <f>IF(BE299&lt;&gt;"",IF(BE299&lt;=$ED$6,1,IF(BD299&gt;$ED$6,0,NETWORKDAYS(BD299,$ED$6,祭日リスト)/NETWORKDAYS(BD299,BE299,祭日リスト)))*$GG299*週間進捗報告書!$G$17,0)</f>
        <v>0</v>
      </c>
      <c r="EN299" s="328">
        <f>IF(BI299&lt;&gt;"",IF(BI299&lt;=$ED$6,1,IF(BH299&gt;$ED$6,0,NETWORKDAYS(BH299,$ED$6,祭日リスト)/NETWORKDAYS(BH299,BI299,祭日リスト)))*$GG299*週間進捗報告書!$G$18,0)</f>
        <v>0</v>
      </c>
      <c r="EO299" s="328">
        <f>IF(BQ299&lt;&gt;"",IF(BQ299&lt;=$ED$6,1,IF(BP299&gt;$ED$6,0,NETWORKDAYS(BP299,$ED$6,祭日リスト)/NETWORKDAYS(BP299,BQ299,祭日リスト)))*$GG299*週間進捗報告書!$G$19,0)</f>
        <v>0</v>
      </c>
      <c r="EP299" s="328">
        <f>IF(BU299&lt;&gt;"",IF(BU299&lt;=$ED$6,1,IF(BT299&gt;$ED$6,0,NETWORKDAYS(BT299,$ED$6,祭日リスト)/NETWORKDAYS(BT299,BU299,祭日リスト)))*$GG299*週間進捗報告書!$G$20,0)</f>
        <v>0</v>
      </c>
      <c r="ER299" s="547">
        <f t="shared" ref="ER299:FC299" si="15051">EE299-EE300</f>
        <v>0</v>
      </c>
      <c r="ES299" s="547">
        <f t="shared" si="15051"/>
        <v>0</v>
      </c>
      <c r="ET299" s="547">
        <f t="shared" si="15051"/>
        <v>0</v>
      </c>
      <c r="EU299" s="547">
        <f t="shared" si="15051"/>
        <v>0</v>
      </c>
      <c r="EV299" s="547">
        <f t="shared" si="15051"/>
        <v>0</v>
      </c>
      <c r="EW299" s="547">
        <f t="shared" si="15051"/>
        <v>0</v>
      </c>
      <c r="EX299" s="547">
        <f t="shared" si="15051"/>
        <v>0</v>
      </c>
      <c r="EY299" s="547">
        <f t="shared" si="15051"/>
        <v>0</v>
      </c>
      <c r="EZ299" s="547">
        <f t="shared" si="15051"/>
        <v>0</v>
      </c>
      <c r="FA299" s="547">
        <f t="shared" si="15051"/>
        <v>0</v>
      </c>
      <c r="FB299" s="547">
        <f t="shared" si="15051"/>
        <v>0</v>
      </c>
      <c r="FC299" s="547">
        <f t="shared" si="15051"/>
        <v>0</v>
      </c>
      <c r="FD299" s="547">
        <f t="shared" ref="FD299" si="15052">SUM(ER299:FC300)</f>
        <v>0</v>
      </c>
      <c r="FE299" s="333"/>
      <c r="FG299" s="32">
        <f>IF(AND($M299&lt;&gt;$FF$7),1,0)</f>
        <v>0</v>
      </c>
      <c r="FH299" s="32">
        <f>IF(AND($Q299&lt;&gt;$FF$7),1,0)</f>
        <v>0</v>
      </c>
      <c r="FI299" s="32">
        <f>IF(AND($U299&lt;&gt;$FF$7),1,0)</f>
        <v>0</v>
      </c>
      <c r="FJ299" s="32">
        <f>IF(AND($Y299&lt;&gt;$FF$7),1,0)</f>
        <v>0</v>
      </c>
      <c r="FK299" s="32">
        <f>IF(AND($AG299&lt;&gt;$FF$7),1,0)</f>
        <v>0</v>
      </c>
      <c r="FL299" s="32">
        <f>IF(AND($AK299&lt;&gt;$FF$7),1,0)</f>
        <v>0</v>
      </c>
      <c r="FM299" s="32">
        <f>IF(AND($AS299&lt;&gt;$FF$7),1,0)</f>
        <v>0</v>
      </c>
      <c r="FN299" s="32">
        <f>IF(AND($AW299&lt;&gt;$FF$7),1,0)</f>
        <v>0</v>
      </c>
      <c r="FO299" s="32">
        <f>IF(AND($BE299&lt;&gt;$FF$7),1,0)</f>
        <v>0</v>
      </c>
      <c r="FP299" s="32">
        <f>IF(AND($BI299&lt;&gt;$FF$7),1,0)</f>
        <v>0</v>
      </c>
      <c r="FQ299" s="32">
        <f>IF(AND($BQ299&lt;&gt;$FF$7),1,0)</f>
        <v>0</v>
      </c>
      <c r="FR299" s="32">
        <f>IF(AND($BU299&lt;&gt;$FF$7),1,0)</f>
        <v>0</v>
      </c>
      <c r="FU299" s="294">
        <f t="shared" ref="FU299" si="15053">IF($K299&lt;&gt;"NG",$GG299,0)</f>
        <v>0</v>
      </c>
      <c r="FV299" s="294">
        <f t="shared" ref="FV299" si="15054">IF($O299&lt;&gt;"NG",$GG299,0)</f>
        <v>0</v>
      </c>
      <c r="FW299" s="294">
        <f t="shared" ref="FW299" si="15055">IF($S299&lt;&gt;"NG",$GG299,0)</f>
        <v>0</v>
      </c>
      <c r="FX299" s="294">
        <f t="shared" ref="FX299" si="15056">IF($W299&lt;&gt;"NG",$GG299,0)</f>
        <v>0</v>
      </c>
      <c r="FY299" s="294">
        <f t="shared" ref="FY299" si="15057">IF($AE299&lt;&gt;"NG",$GG299,0)</f>
        <v>0</v>
      </c>
      <c r="FZ299" s="294">
        <f t="shared" ref="FZ299" si="15058">IF($AI299&lt;&gt;"NG",$GG299,0)</f>
        <v>0</v>
      </c>
      <c r="GA299" s="294">
        <f t="shared" ref="GA299" si="15059">IF($AQ299&lt;&gt;"NG",$GG299,0)</f>
        <v>0</v>
      </c>
      <c r="GB299" s="294">
        <f t="shared" ref="GB299" si="15060">IF($AU299&lt;&gt;"NG",$GG299,0)</f>
        <v>0</v>
      </c>
      <c r="GC299" s="294">
        <f t="shared" ref="GC299" si="15061">IF($BC299&lt;&gt;"NG",$GG299,0)</f>
        <v>0</v>
      </c>
      <c r="GD299" s="294">
        <f t="shared" ref="GD299" si="15062">IF($BG299&lt;&gt;"NG",$GG299,0)</f>
        <v>0</v>
      </c>
      <c r="GE299" s="294">
        <f t="shared" ref="GE299" si="15063">IF($BO299&lt;&gt;"NG",$GG299,0)</f>
        <v>0</v>
      </c>
      <c r="GF299" s="294">
        <f t="shared" ref="GF299" si="15064">IF($BS299&lt;&gt;"NG",$GG299,0)</f>
        <v>0</v>
      </c>
      <c r="GG299" s="294" t="e">
        <f>VLOOKUP($D299,リスト!$D:$S,15,FALSE)</f>
        <v>#N/A</v>
      </c>
      <c r="GH299" s="2" t="e">
        <f>INDEX(リスト!$V:$V,MATCH(中日程計画表!$D299,リスト!$D:$D,0))</f>
        <v>#N/A</v>
      </c>
      <c r="GI299" s="2" t="e">
        <f>INDEX(リスト!$A:$A,MATCH(中日程計画表!$D299,リスト!$D:$D,0))</f>
        <v>#N/A</v>
      </c>
      <c r="GJ299" s="2" t="e">
        <f>INDEX(リスト!$U:$U,MATCH(中日程計画表!$D299,リスト!$D:$D,0))</f>
        <v>#N/A</v>
      </c>
      <c r="GK299" s="5" t="e">
        <f>INDEX(リスト!$W:$W,MATCH(中日程計画表!$D299,リスト!$D:$D,0))</f>
        <v>#N/A</v>
      </c>
      <c r="GL299" s="2" t="s">
        <v>200</v>
      </c>
      <c r="GM299" s="296">
        <f>D299</f>
        <v>0</v>
      </c>
      <c r="GN299" s="296">
        <f>E299</f>
        <v>0</v>
      </c>
      <c r="GU299" s="460" t="str">
        <f t="shared" ref="GU299" si="15065">AE299</f>
        <v>NG</v>
      </c>
      <c r="GV299" s="460">
        <f t="shared" ref="GV299" si="15066">EI299</f>
        <v>0</v>
      </c>
      <c r="GW299" s="460">
        <f t="shared" ref="GW299" si="15067">EI300</f>
        <v>0</v>
      </c>
      <c r="GX299" s="462">
        <f t="shared" ref="GX299" si="15068">EV299</f>
        <v>0</v>
      </c>
      <c r="GY299" s="460" t="str">
        <f t="shared" ref="GY299" si="15069">AI299</f>
        <v>NG</v>
      </c>
      <c r="GZ299" s="460">
        <f t="shared" ref="GZ299" si="15070">EJ299</f>
        <v>0</v>
      </c>
      <c r="HA299" s="460">
        <f t="shared" ref="HA299" si="15071">EJ300</f>
        <v>0</v>
      </c>
      <c r="HB299" s="462">
        <f t="shared" ref="HB299" si="15072">EW299</f>
        <v>0</v>
      </c>
      <c r="HC299" s="460" t="str">
        <f t="shared" ref="HC299" si="15073">AQ299</f>
        <v>NG</v>
      </c>
      <c r="HD299" s="460">
        <f t="shared" ref="HD299" si="15074">EK299</f>
        <v>0</v>
      </c>
      <c r="HE299" s="460">
        <f t="shared" ref="HE299" si="15075">EK300</f>
        <v>0</v>
      </c>
      <c r="HF299" s="462">
        <f t="shared" ref="HF299" si="15076">EX299</f>
        <v>0</v>
      </c>
      <c r="HG299" s="460" t="str">
        <f t="shared" ref="HG299" si="15077">AU299</f>
        <v>NG</v>
      </c>
      <c r="HH299" s="460">
        <f t="shared" ref="HH299" si="15078">EL299</f>
        <v>0</v>
      </c>
      <c r="HI299" s="460">
        <f t="shared" ref="HI299" si="15079">EL300</f>
        <v>0</v>
      </c>
      <c r="HJ299" s="462">
        <f t="shared" ref="HJ299" si="15080">EY299</f>
        <v>0</v>
      </c>
      <c r="HK299" s="460" t="str">
        <f t="shared" ref="HK299" si="15081">BC299</f>
        <v>NG</v>
      </c>
      <c r="HL299" s="460">
        <f t="shared" ref="HL299" si="15082">EM299</f>
        <v>0</v>
      </c>
      <c r="HM299" s="460">
        <f t="shared" ref="HM299" si="15083">EM300</f>
        <v>0</v>
      </c>
      <c r="HN299" s="462">
        <f t="shared" ref="HN299" si="15084">EZ299</f>
        <v>0</v>
      </c>
      <c r="HO299" s="460" t="str">
        <f t="shared" ref="HO299" si="15085">BG299</f>
        <v>NG</v>
      </c>
      <c r="HP299" s="460">
        <f t="shared" ref="HP299" si="15086">EN299</f>
        <v>0</v>
      </c>
      <c r="HQ299" s="460">
        <f t="shared" ref="HQ299" si="15087">EN300</f>
        <v>0</v>
      </c>
      <c r="HR299" s="462">
        <f t="shared" ref="HR299" si="15088">FA299</f>
        <v>0</v>
      </c>
      <c r="HS299" s="332"/>
    </row>
    <row r="300" spans="1:227" ht="12" customHeight="1">
      <c r="A300" s="489"/>
      <c r="B300" s="487"/>
      <c r="C300" s="475"/>
      <c r="D300" s="485"/>
      <c r="E300" s="483"/>
      <c r="F300" s="317"/>
      <c r="G300" s="317"/>
      <c r="H300" s="317"/>
      <c r="I300" s="317"/>
      <c r="J300" s="316"/>
      <c r="K300" s="481"/>
      <c r="L300" s="77"/>
      <c r="M300" s="77"/>
      <c r="N300" s="471"/>
      <c r="O300" s="475"/>
      <c r="P300" s="77"/>
      <c r="Q300" s="77"/>
      <c r="R300" s="471"/>
      <c r="S300" s="475"/>
      <c r="T300" s="77"/>
      <c r="U300" s="77"/>
      <c r="V300" s="471"/>
      <c r="W300" s="473"/>
      <c r="X300" s="77"/>
      <c r="Y300" s="77"/>
      <c r="Z300" s="471"/>
      <c r="AA300" s="477"/>
      <c r="AB300" s="80"/>
      <c r="AC300" s="80"/>
      <c r="AD300" s="471"/>
      <c r="AE300" s="473"/>
      <c r="AF300" s="77"/>
      <c r="AG300" s="77"/>
      <c r="AH300" s="471"/>
      <c r="AI300" s="473"/>
      <c r="AJ300" s="77"/>
      <c r="AK300" s="77"/>
      <c r="AL300" s="471"/>
      <c r="AM300" s="477"/>
      <c r="AN300" s="80"/>
      <c r="AO300" s="80"/>
      <c r="AP300" s="471"/>
      <c r="AQ300" s="473"/>
      <c r="AR300" s="77"/>
      <c r="AS300" s="77"/>
      <c r="AT300" s="471"/>
      <c r="AU300" s="473"/>
      <c r="AV300" s="77"/>
      <c r="AW300" s="77"/>
      <c r="AX300" s="471"/>
      <c r="AY300" s="477"/>
      <c r="AZ300" s="80"/>
      <c r="BA300" s="80"/>
      <c r="BB300" s="471"/>
      <c r="BC300" s="475"/>
      <c r="BD300" s="77"/>
      <c r="BE300" s="77"/>
      <c r="BF300" s="471"/>
      <c r="BG300" s="473"/>
      <c r="BH300" s="77"/>
      <c r="BI300" s="77"/>
      <c r="BJ300" s="471"/>
      <c r="BK300" s="477"/>
      <c r="BL300" s="80"/>
      <c r="BM300" s="80"/>
      <c r="BN300" s="471"/>
      <c r="BO300" s="475"/>
      <c r="BP300" s="77"/>
      <c r="BQ300" s="77"/>
      <c r="BR300" s="471"/>
      <c r="BS300" s="473"/>
      <c r="BT300" s="77"/>
      <c r="BU300" s="77"/>
      <c r="BV300" s="471"/>
      <c r="BW300" s="469"/>
      <c r="BX300" s="467"/>
      <c r="BY300" s="490"/>
      <c r="CA300" s="19">
        <f t="shared" ref="CA300" si="15089">IF(AND($N299=1,$M300&lt;&gt;$BZ$7),1,0)</f>
        <v>0</v>
      </c>
      <c r="CB300" s="19">
        <f t="shared" ref="CB300" si="15090">IF(AND($R299=1,$Q300&lt;&gt;$BZ$7),1,0)</f>
        <v>0</v>
      </c>
      <c r="CC300" s="19">
        <f t="shared" ref="CC300" si="15091">IF(AND($V299=1,$U300&lt;&gt;$BZ$7),1,0)</f>
        <v>0</v>
      </c>
      <c r="CD300" s="19">
        <f t="shared" ref="CD300" si="15092">IF(AND($Z299=1,$Y300&lt;&gt;$BZ$7),1,0)</f>
        <v>0</v>
      </c>
      <c r="CE300" s="19">
        <f t="shared" ref="CE300" si="15093">IF(AND($AH299=1,$AG300&lt;&gt;$BZ$7),1,0)</f>
        <v>0</v>
      </c>
      <c r="CF300" s="19">
        <f t="shared" ref="CF300" si="15094">IF(AND($AL299=1,$AK300&lt;&gt;$BZ$7),1,0)</f>
        <v>0</v>
      </c>
      <c r="CG300" s="19">
        <f t="shared" ref="CG300" si="15095">IF(AND($AT299=1,$AS300&lt;&gt;$BZ$7),1,0)</f>
        <v>0</v>
      </c>
      <c r="CH300" s="19">
        <f t="shared" ref="CH300" si="15096">IF(AND($AX299=1,$AW300&lt;&gt;$BZ$7),1,0)</f>
        <v>0</v>
      </c>
      <c r="CI300" s="19">
        <f t="shared" ref="CI300" si="15097">IF(AND($BF299=1,$BE300&lt;&gt;$BZ$7),1,0)</f>
        <v>0</v>
      </c>
      <c r="CJ300" s="19">
        <f t="shared" ref="CJ300" si="15098">IF(AND($BJ299=1,$BI300&lt;&gt;$BZ$7),1,0)</f>
        <v>0</v>
      </c>
      <c r="CK300" s="19">
        <f t="shared" ref="CK300" si="15099">IF(AND($BR299=1,$BQ300&lt;&gt;$BZ$7),1,0)</f>
        <v>0</v>
      </c>
      <c r="CL300" s="19">
        <f t="shared" ref="CL300" si="15100">IF(AND($BV299=1,$BU300&lt;&gt;$BZ$7),1,0)</f>
        <v>0</v>
      </c>
      <c r="CO300" s="19">
        <f>IF(AND($M300&lt;&gt;$CN$7,$M300&lt;=$CN$6),1,0)</f>
        <v>0</v>
      </c>
      <c r="CP300" s="19">
        <f>IF(AND($Q300&lt;&gt;$CN$7,$Q300&lt;=$CN$6),1,0)</f>
        <v>0</v>
      </c>
      <c r="CQ300" s="19">
        <f>IF(AND($U300&lt;&gt;$CN$7,$U300&lt;=$CN$6),1,0)</f>
        <v>0</v>
      </c>
      <c r="CR300" s="19">
        <f>IF(AND($Y300&lt;&gt;$CN$7,$Y300&lt;=$CN$6),1,0)</f>
        <v>0</v>
      </c>
      <c r="CS300" s="19">
        <f>IF(AND($AG300&lt;&gt;$CN$7,$AG300&lt;=$CN$6),1,0)</f>
        <v>0</v>
      </c>
      <c r="CT300" s="19">
        <f>IF(AND($AK300&lt;&gt;$CN$7,$AK300&lt;=$CN$6),1,0)</f>
        <v>0</v>
      </c>
      <c r="CU300" s="19">
        <f>IF(AND($AS300&lt;&gt;$CN$7,$AS300&lt;=$CN$6),1,0)</f>
        <v>0</v>
      </c>
      <c r="CV300" s="19">
        <f>IF(AND($AW300&lt;&gt;$CN$7,$AW300&lt;=$CN$6),1,0)</f>
        <v>0</v>
      </c>
      <c r="CW300" s="19">
        <f>IF(AND($BE300&lt;&gt;$CN$7,$BE300&lt;=$CN$6),1,0)</f>
        <v>0</v>
      </c>
      <c r="CX300" s="19">
        <f>IF(AND($BI300&lt;&gt;$CN$7,$BI300&lt;=$CN$6),1,0)</f>
        <v>0</v>
      </c>
      <c r="CY300" s="19">
        <f>IF(AND($BQ300&lt;&gt;$CN$7,$BQ300&lt;=$CN$6),1,0)</f>
        <v>0</v>
      </c>
      <c r="CZ300" s="19">
        <f>IF(AND($BU300&lt;&gt;$CN$7,$BU300&lt;=$CN$6),1,0)</f>
        <v>0</v>
      </c>
      <c r="DC300" s="19">
        <f>IF($N299=1,1,0)</f>
        <v>0</v>
      </c>
      <c r="DD300" s="19">
        <f>IF($R299=1,1,0)</f>
        <v>0</v>
      </c>
      <c r="DE300" s="19">
        <f>IF($V299=1,1,0)</f>
        <v>0</v>
      </c>
      <c r="DF300" s="19">
        <f>IF($Z299=1,1,0)</f>
        <v>0</v>
      </c>
      <c r="DG300" s="19">
        <f>IF($AH299=1,1,0)</f>
        <v>0</v>
      </c>
      <c r="DH300" s="19">
        <f>IF($AL299=1,1,0)</f>
        <v>0</v>
      </c>
      <c r="DI300" s="19">
        <f>IF($AT299=1,1,0)</f>
        <v>0</v>
      </c>
      <c r="DJ300" s="19">
        <f>IF($AX299=1,1,0)</f>
        <v>0</v>
      </c>
      <c r="DK300" s="19">
        <f>IF($BF299=1,1,0)</f>
        <v>0</v>
      </c>
      <c r="DL300" s="19">
        <f>IF($BJ299=1,1,0)</f>
        <v>0</v>
      </c>
      <c r="DM300" s="19">
        <f>IF($BR299=1,1,0)</f>
        <v>0</v>
      </c>
      <c r="DN300" s="19">
        <f>IF($BV299=1,1,0)</f>
        <v>0</v>
      </c>
      <c r="DQ300" s="19">
        <f t="shared" ref="DQ300" si="15101">IF($N299=1,1,0)</f>
        <v>0</v>
      </c>
      <c r="DR300" s="19">
        <f t="shared" ref="DR300" si="15102">IF($R299=1,1,0)</f>
        <v>0</v>
      </c>
      <c r="DS300" s="19">
        <f t="shared" ref="DS300" si="15103">IF($V299=1,1,0)</f>
        <v>0</v>
      </c>
      <c r="DT300" s="19">
        <f t="shared" ref="DT300" si="15104">IF($Z299=1,1,0)</f>
        <v>0</v>
      </c>
      <c r="DU300" s="19">
        <f t="shared" ref="DU300" si="15105">IF($AH299=1,1,0)</f>
        <v>0</v>
      </c>
      <c r="DV300" s="19">
        <f t="shared" ref="DV300" si="15106">IF($AL299=1,1,0)</f>
        <v>0</v>
      </c>
      <c r="DW300" s="19">
        <f t="shared" ref="DW300" si="15107">IF($AT299=1,1,0)</f>
        <v>0</v>
      </c>
      <c r="DX300" s="19">
        <f t="shared" ref="DX300" si="15108">IF($AX299=1,1,0)</f>
        <v>0</v>
      </c>
      <c r="DY300" s="19">
        <f t="shared" ref="DY300" si="15109">IF($BF299=1,1,0)</f>
        <v>0</v>
      </c>
      <c r="DZ300" s="19">
        <f t="shared" ref="DZ300" si="15110">IF($BJ299=1,1,0)</f>
        <v>0</v>
      </c>
      <c r="EA300" s="19">
        <f t="shared" ref="EA300" si="15111">IF($BR299=1,1,0)</f>
        <v>0</v>
      </c>
      <c r="EB300" s="19">
        <f t="shared" ref="EB300" si="15112">IF($BV299=1,1,0)</f>
        <v>0</v>
      </c>
      <c r="EE300" s="329">
        <f>N299*$FU300*週間進捗報告書!$G$9</f>
        <v>0</v>
      </c>
      <c r="EF300" s="329">
        <f>R299*$FV300*週間進捗報告書!$G$10</f>
        <v>0</v>
      </c>
      <c r="EG300" s="329">
        <f>V299*$FW300*週間進捗報告書!$G$11</f>
        <v>0</v>
      </c>
      <c r="EH300" s="329">
        <f>Z299*$FX300*週間進捗報告書!$G$12</f>
        <v>0</v>
      </c>
      <c r="EI300" s="329">
        <f>AH299*$FY300*週間進捗報告書!$G$13</f>
        <v>0</v>
      </c>
      <c r="EJ300" s="329">
        <f>AL299*$FZ300*週間進捗報告書!$G$14</f>
        <v>0</v>
      </c>
      <c r="EK300" s="329">
        <f>AT299*$GA300*週間進捗報告書!$G$15</f>
        <v>0</v>
      </c>
      <c r="EL300" s="329">
        <f>AX299*$GB300*週間進捗報告書!$G$16</f>
        <v>0</v>
      </c>
      <c r="EM300" s="329">
        <f>BF299*$GC300*週間進捗報告書!$G$17</f>
        <v>0</v>
      </c>
      <c r="EN300" s="329">
        <f>BJ299*$GD300*週間進捗報告書!$G$18</f>
        <v>0</v>
      </c>
      <c r="EO300" s="329">
        <f>BR299*$GE300*週間進捗報告書!$G$19</f>
        <v>0</v>
      </c>
      <c r="EP300" s="329">
        <f>BV299*$GF300*週間進捗報告書!$G$20</f>
        <v>0</v>
      </c>
      <c r="ER300" s="547"/>
      <c r="ES300" s="547"/>
      <c r="ET300" s="547"/>
      <c r="EU300" s="547"/>
      <c r="EV300" s="547"/>
      <c r="EW300" s="547"/>
      <c r="EX300" s="547"/>
      <c r="EY300" s="547"/>
      <c r="EZ300" s="547"/>
      <c r="FA300" s="547"/>
      <c r="FB300" s="547"/>
      <c r="FC300" s="547"/>
      <c r="FD300" s="547"/>
      <c r="FE300" s="332"/>
      <c r="FG300" s="19"/>
      <c r="FH300" s="19"/>
      <c r="FI300" s="19"/>
      <c r="FJ300" s="19"/>
      <c r="FK300" s="19"/>
      <c r="FL300" s="19"/>
      <c r="FM300" s="19"/>
      <c r="FN300" s="19"/>
      <c r="FO300" s="19"/>
      <c r="FP300" s="19"/>
      <c r="FQ300" s="19"/>
      <c r="FR300" s="19"/>
      <c r="FU300" s="295">
        <f t="shared" ref="FU300" si="15113">FU299</f>
        <v>0</v>
      </c>
      <c r="FV300" s="295">
        <f t="shared" ref="FV300" si="15114">FV299</f>
        <v>0</v>
      </c>
      <c r="FW300" s="295">
        <f t="shared" ref="FW300" si="15115">FW299</f>
        <v>0</v>
      </c>
      <c r="FX300" s="295">
        <f t="shared" ref="FX300" si="15116">FX299</f>
        <v>0</v>
      </c>
      <c r="FY300" s="295">
        <f t="shared" ref="FY300" si="15117">FY299</f>
        <v>0</v>
      </c>
      <c r="FZ300" s="295">
        <f t="shared" ref="FZ300" si="15118">FZ299</f>
        <v>0</v>
      </c>
      <c r="GA300" s="295">
        <f t="shared" ref="GA300" si="15119">GA299</f>
        <v>0</v>
      </c>
      <c r="GB300" s="295">
        <f t="shared" ref="GB300" si="15120">GB299</f>
        <v>0</v>
      </c>
      <c r="GC300" s="295">
        <f t="shared" ref="GC300" si="15121">GC299</f>
        <v>0</v>
      </c>
      <c r="GD300" s="295">
        <f t="shared" ref="GD300" si="15122">GD299</f>
        <v>0</v>
      </c>
      <c r="GE300" s="295">
        <f t="shared" ref="GE300" si="15123">GE299</f>
        <v>0</v>
      </c>
      <c r="GF300" s="295">
        <f t="shared" ref="GF300" si="15124">GF299</f>
        <v>0</v>
      </c>
      <c r="GG300" s="295" t="e">
        <f t="shared" ref="GG300" si="15125">GG299</f>
        <v>#N/A</v>
      </c>
      <c r="GH300" s="2" t="e">
        <f>INDEX(リスト!$V:$V,MATCH(中日程計画表!$D299,リスト!$D:$D,0))</f>
        <v>#N/A</v>
      </c>
      <c r="GI300" s="2" t="e">
        <f>INDEX(リスト!$A:$A,MATCH(中日程計画表!$D299,リスト!$D:$D,0))</f>
        <v>#N/A</v>
      </c>
      <c r="GJ300" s="2" t="e">
        <f>INDEX(リスト!$U:$U,MATCH(中日程計画表!$D299,リスト!$D:$D,0))</f>
        <v>#N/A</v>
      </c>
      <c r="GK300" s="5" t="e">
        <f>INDEX(リスト!$W:$W,MATCH(中日程計画表!$D299,リスト!$D:$D,0))</f>
        <v>#N/A</v>
      </c>
      <c r="GL300" s="2" t="s">
        <v>201</v>
      </c>
      <c r="GM300" s="296">
        <f t="shared" ref="GM300" si="15126">GM299</f>
        <v>0</v>
      </c>
      <c r="GN300" s="296">
        <f t="shared" ref="GN300" si="15127">GN299</f>
        <v>0</v>
      </c>
      <c r="GU300" s="461"/>
      <c r="GV300" s="460"/>
      <c r="GW300" s="460"/>
      <c r="GX300" s="461"/>
      <c r="GY300" s="461"/>
      <c r="GZ300" s="460"/>
      <c r="HA300" s="460"/>
      <c r="HB300" s="461"/>
      <c r="HC300" s="461"/>
      <c r="HD300" s="460"/>
      <c r="HE300" s="460"/>
      <c r="HF300" s="461"/>
      <c r="HG300" s="461"/>
      <c r="HH300" s="460"/>
      <c r="HI300" s="460"/>
      <c r="HJ300" s="461"/>
      <c r="HK300" s="461"/>
      <c r="HL300" s="460"/>
      <c r="HM300" s="460"/>
      <c r="HN300" s="461"/>
      <c r="HO300" s="461"/>
      <c r="HP300" s="460"/>
      <c r="HQ300" s="460"/>
      <c r="HR300" s="461"/>
      <c r="HS300" s="4"/>
    </row>
    <row r="301" spans="1:227" ht="12" customHeight="1">
      <c r="A301" s="488" t="str">
        <f t="shared" ref="A301" ca="1" si="15128">INDIRECT("リスト!A"&amp;B301+6)</f>
        <v/>
      </c>
      <c r="B301" s="486">
        <f t="shared" ref="B301" si="15129">ROUNDDOWN((ROW()-6)/2,0)+1</f>
        <v>148</v>
      </c>
      <c r="C301" s="474" t="str">
        <f>機能グループ名</f>
        <v/>
      </c>
      <c r="D301" s="484">
        <f>機能ID</f>
        <v>0</v>
      </c>
      <c r="E301" s="482">
        <f>機能名</f>
        <v>0</v>
      </c>
      <c r="F301" s="315"/>
      <c r="G301" s="315"/>
      <c r="H301" s="315"/>
      <c r="I301" s="315"/>
      <c r="J301" s="316"/>
      <c r="K301" s="480" t="str">
        <f>担当者_SR</f>
        <v>NG</v>
      </c>
      <c r="L301" s="76"/>
      <c r="M301" s="76"/>
      <c r="N301" s="470"/>
      <c r="O301" s="474" t="str">
        <f>担当者_SRR</f>
        <v>NG</v>
      </c>
      <c r="P301" s="76"/>
      <c r="Q301" s="76"/>
      <c r="R301" s="470"/>
      <c r="S301" s="474" t="str">
        <f>担当者_DS</f>
        <v>NG</v>
      </c>
      <c r="T301" s="76"/>
      <c r="U301" s="76"/>
      <c r="V301" s="470"/>
      <c r="W301" s="472" t="str">
        <f>担当者_DSR</f>
        <v>NG</v>
      </c>
      <c r="X301" s="76"/>
      <c r="Y301" s="76"/>
      <c r="Z301" s="470"/>
      <c r="AA301" s="476"/>
      <c r="AB301" s="79"/>
      <c r="AC301" s="79"/>
      <c r="AD301" s="470">
        <f>IF(AC302 &lt;&gt; "",1,0)</f>
        <v>0</v>
      </c>
      <c r="AE301" s="472" t="str">
        <f>担当者_CD</f>
        <v>NG</v>
      </c>
      <c r="AF301" s="76"/>
      <c r="AG301" s="76"/>
      <c r="AH301" s="470"/>
      <c r="AI301" s="472" t="str">
        <f>担当者_DD</f>
        <v>NG</v>
      </c>
      <c r="AJ301" s="76"/>
      <c r="AK301" s="76"/>
      <c r="AL301" s="470"/>
      <c r="AM301" s="476"/>
      <c r="AN301" s="79"/>
      <c r="AO301" s="79"/>
      <c r="AP301" s="470">
        <f>IF(AO302 &lt;&gt; "",1,0)</f>
        <v>0</v>
      </c>
      <c r="AQ301" s="472" t="str">
        <f>担当者_MCL</f>
        <v>NG</v>
      </c>
      <c r="AR301" s="76"/>
      <c r="AS301" s="76"/>
      <c r="AT301" s="470"/>
      <c r="AU301" s="472" t="str">
        <f>担当者_MCLR</f>
        <v>NG</v>
      </c>
      <c r="AV301" s="76"/>
      <c r="AW301" s="76"/>
      <c r="AX301" s="470"/>
      <c r="AY301" s="476"/>
      <c r="AZ301" s="79"/>
      <c r="BA301" s="79"/>
      <c r="BB301" s="470">
        <f>IF(BA302 &lt;&gt; "",1,0)</f>
        <v>0</v>
      </c>
      <c r="BC301" s="474" t="str">
        <f>担当者_MT</f>
        <v>NG</v>
      </c>
      <c r="BD301" s="76"/>
      <c r="BE301" s="76"/>
      <c r="BF301" s="470"/>
      <c r="BG301" s="472" t="str">
        <f>担当者_M検</f>
        <v>NG</v>
      </c>
      <c r="BH301" s="76"/>
      <c r="BI301" s="76"/>
      <c r="BJ301" s="470"/>
      <c r="BK301" s="476"/>
      <c r="BL301" s="79"/>
      <c r="BM301" s="79"/>
      <c r="BN301" s="470">
        <v>0</v>
      </c>
      <c r="BO301" s="474" t="str">
        <f>担当者_モテ</f>
        <v>NG</v>
      </c>
      <c r="BP301" s="76"/>
      <c r="BQ301" s="76"/>
      <c r="BR301" s="470"/>
      <c r="BS301" s="472" t="str">
        <f>担当者_モテR</f>
        <v>NG</v>
      </c>
      <c r="BT301" s="76"/>
      <c r="BU301" s="76"/>
      <c r="BV301" s="470"/>
      <c r="BW301" s="468">
        <f t="shared" ref="BW301" si="15130">IFERROR(SUM(IF(K301&lt;&gt;"NG",N301*K$1,0),IF(O301&lt;&gt;"NG",R301*O$1,0),IF(S301&lt;&gt;"NG",V301*S$1,0),IF(W301&lt;&gt;"NG",Z301*W$1,0),IF(AA301&lt;&gt;"NG",AD301*AA$1,0),IF(AE301&lt;&gt;"NG",AH301*AE$1,0),IF(AI301&lt;&gt;"NG",AL301*AI$1,0),IF(AM301&lt;&gt;"NG",AP301*AM$1,0),IF(AQ301&lt;&gt;"NG",AT301*AQ$1,0),IF(AU301&lt;&gt;"NG",AX301*AU$1,0),IF(AY301&lt;&gt;"NG",BB301*AY$1,0),IF(BC301&lt;&gt;"NG",BF301*BC$1,0),IF(BG301&lt;&gt;"NG",BJ301*BG$1,0),IF(BK301&lt;&gt;"NG",BN301*BK$1,0),IF(BO301&lt;&gt;"NG",BR301*BO$1,0),IF(BS301&lt;&gt;"NG",BV301*BS$1,0))/SUM(IF(K301&lt;&gt;"NG",K$1,0),IF(O301&lt;&gt;"NG",O$1,0),IF(S301&lt;&gt;"NG",S$1,0),IF(W301&lt;&gt;"NG",W$1,0),IF(AA301&lt;&gt;"NG",AA$1,0),IF(AE301&lt;&gt;"NG",AE$1,0),IF(AI301&lt;&gt;"NG",AI$1,0),IF(AM301&lt;&gt;"NG",AM$1,0),IF(AQ301&lt;&gt;"NG",AQ$1,0),IF(AU301&lt;&gt;"NG",AU$1,0),IF(AY301&lt;&gt;"NG",AY$1,0),IF(BC301&lt;&gt;"NG",BC$1,0),IF(BG301&lt;&gt;"NG",BG$1,0),IF(BK301&lt;&gt;"NG",BK$1,0),IF(BO301&lt;&gt;"NG",BO$1,0),IF(BS301&lt;&gt;"NG",BS$1,0)),0)</f>
        <v>0</v>
      </c>
      <c r="BX301" s="466"/>
      <c r="BY301" s="490"/>
      <c r="BZ301" s="5"/>
      <c r="CA301" s="32">
        <f t="shared" ref="CA301" si="15131">IF(AND($M301&lt;&gt;$BZ$5,$M301&lt;=$BZ$6,$M301&lt;&gt;$BZ$7),1,0)</f>
        <v>0</v>
      </c>
      <c r="CB301" s="32">
        <f t="shared" ref="CB301" si="15132">IF(AND($Q301&lt;&gt;$BZ$5,$Q301&lt;=$BZ$6,$Q301&lt;&gt;$BZ$7),1,0)</f>
        <v>0</v>
      </c>
      <c r="CC301" s="32">
        <f t="shared" ref="CC301" si="15133">IF(AND($U301&lt;&gt;$BZ$5,$U301&lt;=$BZ$6,$U301&lt;&gt;$BZ$7),1,0)</f>
        <v>0</v>
      </c>
      <c r="CD301" s="32">
        <f t="shared" ref="CD301" si="15134">IF(AND($Y301&lt;&gt;$BZ$5,$Y301&lt;=$BZ$6,$Y301&lt;&gt;$BZ$7),1,0)</f>
        <v>0</v>
      </c>
      <c r="CE301" s="32">
        <f t="shared" ref="CE301" si="15135">IF(AND($AG301&lt;&gt;$BZ$5,$AG301&lt;=$BZ$6,$AG301&lt;&gt;$BZ$7),1,0)</f>
        <v>0</v>
      </c>
      <c r="CF301" s="32">
        <f t="shared" ref="CF301" si="15136">IF(AND($AK301&lt;&gt;$BZ$5,$AK301&lt;=$BZ$6,$AK301&lt;&gt;$BZ$7),1,0)</f>
        <v>0</v>
      </c>
      <c r="CG301" s="32">
        <f t="shared" ref="CG301" si="15137">IF(AND($AS301&lt;&gt;$BZ$5,$AS301&lt;=$BZ$6,$AS301&lt;&gt;$BZ$7),1,0)</f>
        <v>0</v>
      </c>
      <c r="CH301" s="32">
        <f t="shared" ref="CH301" si="15138">IF(AND($AW301&lt;&gt;$BZ$5,$AW301&lt;=$BZ$6,$AW301&lt;&gt;$BZ$7),1,0)</f>
        <v>0</v>
      </c>
      <c r="CI301" s="32">
        <f t="shared" ref="CI301" si="15139">IF(AND($BE301&lt;&gt;$BZ$5,$BE301&lt;=$BZ$6,$BE301&lt;&gt;$BZ$7),1,0)</f>
        <v>0</v>
      </c>
      <c r="CJ301" s="32">
        <f t="shared" ref="CJ301" si="15140">IF(AND($BI301&lt;&gt;$BZ$5,$BI301&lt;=$BZ$6,$BI301&lt;&gt;$BZ$7),1,0)</f>
        <v>0</v>
      </c>
      <c r="CK301" s="32">
        <f t="shared" ref="CK301" si="15141">IF(AND($BQ301&lt;&gt;$BZ$5,$BQ301&lt;=$BZ$6,$BQ301&lt;&gt;$BZ$7),1,0)</f>
        <v>0</v>
      </c>
      <c r="CL301" s="32">
        <f t="shared" ref="CL301" si="15142">IF(AND($BU301&lt;&gt;$BZ$5,$BU301&lt;=$BZ$6,$BU301&lt;&gt;$BZ$7),1,0)</f>
        <v>0</v>
      </c>
      <c r="CO301" s="32">
        <f>IF(AND($M301&lt;&gt;$CN$5,$M301&lt;=$CN$6,$M301&lt;&gt;$CN$7),1,0)</f>
        <v>0</v>
      </c>
      <c r="CP301" s="32">
        <f>IF(AND($Q301&lt;&gt;$CN$5,$Q301&lt;=$CN$6,$Q301&lt;&gt;$CN$7),1,0)</f>
        <v>0</v>
      </c>
      <c r="CQ301" s="32">
        <f>IF(AND($U301&lt;&gt;$CN$5,$U301&lt;=$CN$6,$U301&lt;&gt;$CN$7),1,0)</f>
        <v>0</v>
      </c>
      <c r="CR301" s="32">
        <f>IF(AND($Y301&lt;&gt;$CN$5,$Y301&lt;=$CN$6,$Y301&lt;&gt;$CN$7),1,0)</f>
        <v>0</v>
      </c>
      <c r="CS301" s="32">
        <f>IF(AND($AG301&lt;&gt;$CN$5,$AG301&lt;=$CN$6,$AG301&lt;&gt;$CN$7),1,0)</f>
        <v>0</v>
      </c>
      <c r="CT301" s="32">
        <f>IF(AND($AK301&lt;&gt;$CN$5,$AK301&lt;=$CN$6,$AK301&lt;&gt;$CN$7),1,0)</f>
        <v>0</v>
      </c>
      <c r="CU301" s="32">
        <f>IF(AND($AS301&lt;&gt;$CN$5,$AS301&lt;=$CN$6,$AS301&lt;&gt;$CN$7),1,0)</f>
        <v>0</v>
      </c>
      <c r="CV301" s="32">
        <f>IF(AND($AW301&lt;&gt;$CN$5,$AW301&lt;=$CN$6,$AW301&lt;&gt;$CN$7),1,0)</f>
        <v>0</v>
      </c>
      <c r="CW301" s="32">
        <f>IF(AND($BE301&lt;&gt;$CN$5,$BE301&lt;=$CN$6,$BE301&lt;&gt;$CN$7),1,0)</f>
        <v>0</v>
      </c>
      <c r="CX301" s="32">
        <f>IF(AND($BI301&lt;&gt;$CN$5,$BI301&lt;=$CN$6,$BI301&lt;&gt;$CN$7),1,0)</f>
        <v>0</v>
      </c>
      <c r="CY301" s="32">
        <f>IF(AND($BQ301&lt;&gt;$CN$5,$BQ301&lt;=$CN$6,$BQ301&lt;&gt;$CN$7),1,0)</f>
        <v>0</v>
      </c>
      <c r="CZ301" s="32">
        <f>IF(AND($BU301&lt;&gt;$CN$5,$BU301&lt;=$CN$6,$BU301&lt;&gt;$CN$7),1,0)</f>
        <v>0</v>
      </c>
      <c r="DC301" s="32">
        <f>IF(AND($M301&lt;&gt;$DB$5,$M301&lt;=$DB$6,$M301&lt;&gt;$CN$7),1,0)</f>
        <v>0</v>
      </c>
      <c r="DD301" s="32">
        <f>IF(AND($Q301&lt;&gt;$DB$5,$Q301&lt;=$DB$6,$Q301&lt;&gt;$CN$7),1,0)</f>
        <v>0</v>
      </c>
      <c r="DE301" s="32">
        <f>IF(AND($U301&lt;&gt;$DB$5,$U301&lt;=$DB$6,$U301&lt;&gt;$CN$7),1,0)</f>
        <v>0</v>
      </c>
      <c r="DF301" s="32">
        <f>IF(AND($Y301&lt;&gt;$DB$5,$Y301&lt;=$DB$6,$Y301&lt;&gt;$CN$7),1,0)</f>
        <v>0</v>
      </c>
      <c r="DG301" s="32">
        <f>IF(AND($AG301&lt;&gt;$DB$5,$AG301&lt;=$DB$6,$AG301&lt;&gt;$CN$7),1,0)</f>
        <v>0</v>
      </c>
      <c r="DH301" s="32">
        <f>IF(AND($AK301&lt;&gt;$DB$5,$AK301&lt;=$DB$6,$AK301&lt;&gt;$CN$7),1,0)</f>
        <v>0</v>
      </c>
      <c r="DI301" s="32">
        <f>IF(AND($AS301&lt;&gt;$DB$5,$AS301&lt;=$DB$6,$AS301&lt;&gt;$CN$7),1,0)</f>
        <v>0</v>
      </c>
      <c r="DJ301" s="32">
        <f>IF(AND($AW301&lt;&gt;$DB$5,$AW301&lt;=$DB$6,$AW301&lt;&gt;$CN$7),1,0)</f>
        <v>0</v>
      </c>
      <c r="DK301" s="32">
        <f>IF(AND($BE301&lt;&gt;$DB$5,$BE301&lt;=$DB$6,$BE301&lt;&gt;$CN$7),1,0)</f>
        <v>0</v>
      </c>
      <c r="DL301" s="32">
        <f>IF(AND($BI301&lt;&gt;$DB$5,$BI301&lt;=$DB$6,$BI301&lt;&gt;$CN$7),1,0)</f>
        <v>0</v>
      </c>
      <c r="DM301" s="32">
        <f>IF(AND($BQ301&lt;&gt;$DB$5,$BQ301&lt;=$DB$6,$BQ301&lt;&gt;$CN$7),1,0)</f>
        <v>0</v>
      </c>
      <c r="DN301" s="32">
        <f>IF(AND($BU301&lt;&gt;$DB$5,$BU301&lt;=$DB$6,$BU301&lt;&gt;$CN$7),1,0)</f>
        <v>0</v>
      </c>
      <c r="DQ301" s="32">
        <f t="shared" ref="DQ301" si="15143">IF(AND($M301&lt;&gt;$DP$5,$M301&lt;=$DP$6,$M301&lt;&gt;$CN$7),1,0)</f>
        <v>0</v>
      </c>
      <c r="DR301" s="32">
        <f t="shared" ref="DR301" si="15144">IF(AND($Q301&lt;&gt;$DP$5,$Q301&lt;=$DP$6,$Q301&lt;&gt;$CN$7),1,0)</f>
        <v>0</v>
      </c>
      <c r="DS301" s="32">
        <f t="shared" ref="DS301" si="15145">IF(AND($U301&lt;&gt;$DP$5,$U301&lt;=$DP$6,$U301&lt;&gt;$CN$7),1,0)</f>
        <v>0</v>
      </c>
      <c r="DT301" s="32">
        <f t="shared" ref="DT301" si="15146">IF(AND($Y301&lt;&gt;$DP$5,$Y301&lt;=$DP$6,$Y301&lt;&gt;$CN$7),1,0)</f>
        <v>0</v>
      </c>
      <c r="DU301" s="32">
        <f t="shared" ref="DU301" si="15147">IF(AND($AG301&lt;&gt;$DP$5,$AG301&lt;=$DP$6,$AG301&lt;&gt;$CN$7),1,0)</f>
        <v>0</v>
      </c>
      <c r="DV301" s="32">
        <f t="shared" ref="DV301" si="15148">IF(AND($AK301&lt;&gt;$DP$5,$AK301&lt;=$DP$6,$AK301&lt;&gt;$CN$7),1,0)</f>
        <v>0</v>
      </c>
      <c r="DW301" s="32">
        <f t="shared" ref="DW301" si="15149">IF(AND($AS301&lt;&gt;$DP$5,$AS301&lt;=$DP$6,$AS301&lt;&gt;$CN$7),1,0)</f>
        <v>0</v>
      </c>
      <c r="DX301" s="32">
        <f t="shared" ref="DX301" si="15150">IF(AND($AW301&lt;&gt;$DP$5,$AW301&lt;=$DP$6,$AW301&lt;&gt;$CN$7),1,0)</f>
        <v>0</v>
      </c>
      <c r="DY301" s="32">
        <f t="shared" ref="DY301" si="15151">IF(AND($BE301&lt;&gt;$DP$5,$BE301&lt;=$DP$6,$BE301&lt;&gt;$CN$7),1,0)</f>
        <v>0</v>
      </c>
      <c r="DZ301" s="32">
        <f t="shared" ref="DZ301" si="15152">IF(AND($BI301&lt;&gt;$DP$5,$BI301&lt;=$DP$6,$BI301&lt;&gt;$CN$7),1,0)</f>
        <v>0</v>
      </c>
      <c r="EA301" s="32">
        <f t="shared" ref="EA301" si="15153">IF(AND($BQ301&lt;&gt;$DP$5,$BQ301&lt;=$DP$6,$BQ301&lt;&gt;$CN$7),1,0)</f>
        <v>0</v>
      </c>
      <c r="EB301" s="32">
        <f t="shared" ref="EB301" si="15154">IF(AND($BU301&lt;&gt;$DP$5,$BU301&lt;=$DP$6,$BU301&lt;&gt;$CN$7),1,0)</f>
        <v>0</v>
      </c>
      <c r="EE301" s="328">
        <f>IF(M301&lt;&gt;"",IF(M301&lt;=$ED$6,1,IF(L301&gt;$ED$6,0,NETWORKDAYS(L301,$ED$6,祭日リスト)/NETWORKDAYS(L301,M301,祭日リスト)))*$GG301*週間進捗報告書!$G$9,0)</f>
        <v>0</v>
      </c>
      <c r="EF301" s="328">
        <f>IF(Q301&lt;&gt;"",IF(Q301&lt;=$ED$6,1,IF(P301&gt;$ED$6,0,NETWORKDAYS(P301,$ED$6,祭日リスト)/NETWORKDAYS(P301,Q301,祭日リスト)))*$GG301*週間進捗報告書!$G$10,0)</f>
        <v>0</v>
      </c>
      <c r="EG301" s="328">
        <f>IF(U301&lt;&gt;"",IF(U301&lt;=$ED$6,1,IF(T301&gt;$ED$6,0,NETWORKDAYS(T301,$ED$6,祭日リスト)/NETWORKDAYS(T301,U301,祭日リスト)))*$GG301*週間進捗報告書!$G$11,0)</f>
        <v>0</v>
      </c>
      <c r="EH301" s="328">
        <f>IF(Y301&lt;&gt;"",IF(Y301&lt;=$ED$6,1,IF(X301&gt;$ED$6,0,NETWORKDAYS(X301,$ED$6,祭日リスト)/NETWORKDAYS(X301,Y301,祭日リスト)))*$GG301*週間進捗報告書!$G$12,0)</f>
        <v>0</v>
      </c>
      <c r="EI301" s="328">
        <f>IF(AG301&lt;&gt;"",IF(AG301&lt;=$ED$6,1,IF(AF301&gt;$ED$6,0,NETWORKDAYS(AF301,$ED$6,祭日リスト)/NETWORKDAYS(AF301,AG301,祭日リスト)))*$GG301*週間進捗報告書!$G$13,0)</f>
        <v>0</v>
      </c>
      <c r="EJ301" s="328">
        <f>IF(AK301&lt;&gt;"",IF(AK301&lt;=$ED$6,1,IF(AJ301&gt;$ED$6,0,NETWORKDAYS(AJ301,$ED$6,祭日リスト)/NETWORKDAYS(AJ301,AK301,祭日リスト)))*$GG301*週間進捗報告書!$G$14,0)</f>
        <v>0</v>
      </c>
      <c r="EK301" s="328">
        <f>IF(AS301&lt;&gt;"",IF(AS301&lt;=$ED$6,1,IF(AR301&gt;$ED$6,0,NETWORKDAYS(AR301,$ED$6,祭日リスト)/NETWORKDAYS(AR301,AS301,祭日リスト)))*$GG301*週間進捗報告書!$G$15,0)</f>
        <v>0</v>
      </c>
      <c r="EL301" s="328">
        <f>IF(AW301&lt;&gt;"",IF(AW301&lt;=$ED$6,1,IF(AV301&gt;$ED$6,0,NETWORKDAYS(AV301,$ED$6,祭日リスト)/NETWORKDAYS(AV301,AW301,祭日リスト)))*$GG301*週間進捗報告書!$G$16,0)</f>
        <v>0</v>
      </c>
      <c r="EM301" s="328">
        <f>IF(BE301&lt;&gt;"",IF(BE301&lt;=$ED$6,1,IF(BD301&gt;$ED$6,0,NETWORKDAYS(BD301,$ED$6,祭日リスト)/NETWORKDAYS(BD301,BE301,祭日リスト)))*$GG301*週間進捗報告書!$G$17,0)</f>
        <v>0</v>
      </c>
      <c r="EN301" s="328">
        <f>IF(BI301&lt;&gt;"",IF(BI301&lt;=$ED$6,1,IF(BH301&gt;$ED$6,0,NETWORKDAYS(BH301,$ED$6,祭日リスト)/NETWORKDAYS(BH301,BI301,祭日リスト)))*$GG301*週間進捗報告書!$G$18,0)</f>
        <v>0</v>
      </c>
      <c r="EO301" s="328">
        <f>IF(BQ301&lt;&gt;"",IF(BQ301&lt;=$ED$6,1,IF(BP301&gt;$ED$6,0,NETWORKDAYS(BP301,$ED$6,祭日リスト)/NETWORKDAYS(BP301,BQ301,祭日リスト)))*$GG301*週間進捗報告書!$G$19,0)</f>
        <v>0</v>
      </c>
      <c r="EP301" s="328">
        <f>IF(BU301&lt;&gt;"",IF(BU301&lt;=$ED$6,1,IF(BT301&gt;$ED$6,0,NETWORKDAYS(BT301,$ED$6,祭日リスト)/NETWORKDAYS(BT301,BU301,祭日リスト)))*$GG301*週間進捗報告書!$G$20,0)</f>
        <v>0</v>
      </c>
      <c r="ER301" s="547">
        <f t="shared" ref="ER301:FC301" si="15155">EE301-EE302</f>
        <v>0</v>
      </c>
      <c r="ES301" s="547">
        <f t="shared" si="15155"/>
        <v>0</v>
      </c>
      <c r="ET301" s="547">
        <f t="shared" si="15155"/>
        <v>0</v>
      </c>
      <c r="EU301" s="547">
        <f t="shared" si="15155"/>
        <v>0</v>
      </c>
      <c r="EV301" s="547">
        <f t="shared" si="15155"/>
        <v>0</v>
      </c>
      <c r="EW301" s="547">
        <f t="shared" si="15155"/>
        <v>0</v>
      </c>
      <c r="EX301" s="547">
        <f t="shared" si="15155"/>
        <v>0</v>
      </c>
      <c r="EY301" s="547">
        <f t="shared" si="15155"/>
        <v>0</v>
      </c>
      <c r="EZ301" s="547">
        <f t="shared" si="15155"/>
        <v>0</v>
      </c>
      <c r="FA301" s="547">
        <f t="shared" si="15155"/>
        <v>0</v>
      </c>
      <c r="FB301" s="547">
        <f t="shared" si="15155"/>
        <v>0</v>
      </c>
      <c r="FC301" s="547">
        <f t="shared" si="15155"/>
        <v>0</v>
      </c>
      <c r="FD301" s="547">
        <f t="shared" ref="FD301" si="15156">SUM(ER301:FC302)</f>
        <v>0</v>
      </c>
      <c r="FE301" s="333"/>
      <c r="FG301" s="32">
        <f>IF(AND($M301&lt;&gt;$FF$7),1,0)</f>
        <v>0</v>
      </c>
      <c r="FH301" s="32">
        <f>IF(AND($Q301&lt;&gt;$FF$7),1,0)</f>
        <v>0</v>
      </c>
      <c r="FI301" s="32">
        <f>IF(AND($U301&lt;&gt;$FF$7),1,0)</f>
        <v>0</v>
      </c>
      <c r="FJ301" s="32">
        <f>IF(AND($Y301&lt;&gt;$FF$7),1,0)</f>
        <v>0</v>
      </c>
      <c r="FK301" s="32">
        <f>IF(AND($AG301&lt;&gt;$FF$7),1,0)</f>
        <v>0</v>
      </c>
      <c r="FL301" s="32">
        <f>IF(AND($AK301&lt;&gt;$FF$7),1,0)</f>
        <v>0</v>
      </c>
      <c r="FM301" s="32">
        <f>IF(AND($AS301&lt;&gt;$FF$7),1,0)</f>
        <v>0</v>
      </c>
      <c r="FN301" s="32">
        <f>IF(AND($AW301&lt;&gt;$FF$7),1,0)</f>
        <v>0</v>
      </c>
      <c r="FO301" s="32">
        <f>IF(AND($BE301&lt;&gt;$FF$7),1,0)</f>
        <v>0</v>
      </c>
      <c r="FP301" s="32">
        <f>IF(AND($BI301&lt;&gt;$FF$7),1,0)</f>
        <v>0</v>
      </c>
      <c r="FQ301" s="32">
        <f>IF(AND($BQ301&lt;&gt;$FF$7),1,0)</f>
        <v>0</v>
      </c>
      <c r="FR301" s="32">
        <f>IF(AND($BU301&lt;&gt;$FF$7),1,0)</f>
        <v>0</v>
      </c>
      <c r="FU301" s="294">
        <f t="shared" ref="FU301" si="15157">IF($K301&lt;&gt;"NG",$GG301,0)</f>
        <v>0</v>
      </c>
      <c r="FV301" s="294">
        <f t="shared" ref="FV301" si="15158">IF($O301&lt;&gt;"NG",$GG301,0)</f>
        <v>0</v>
      </c>
      <c r="FW301" s="294">
        <f t="shared" ref="FW301" si="15159">IF($S301&lt;&gt;"NG",$GG301,0)</f>
        <v>0</v>
      </c>
      <c r="FX301" s="294">
        <f t="shared" ref="FX301" si="15160">IF($W301&lt;&gt;"NG",$GG301,0)</f>
        <v>0</v>
      </c>
      <c r="FY301" s="294">
        <f t="shared" ref="FY301" si="15161">IF($AE301&lt;&gt;"NG",$GG301,0)</f>
        <v>0</v>
      </c>
      <c r="FZ301" s="294">
        <f t="shared" ref="FZ301" si="15162">IF($AI301&lt;&gt;"NG",$GG301,0)</f>
        <v>0</v>
      </c>
      <c r="GA301" s="294">
        <f t="shared" ref="GA301" si="15163">IF($AQ301&lt;&gt;"NG",$GG301,0)</f>
        <v>0</v>
      </c>
      <c r="GB301" s="294">
        <f t="shared" ref="GB301" si="15164">IF($AU301&lt;&gt;"NG",$GG301,0)</f>
        <v>0</v>
      </c>
      <c r="GC301" s="294">
        <f t="shared" ref="GC301" si="15165">IF($BC301&lt;&gt;"NG",$GG301,0)</f>
        <v>0</v>
      </c>
      <c r="GD301" s="294">
        <f t="shared" ref="GD301" si="15166">IF($BG301&lt;&gt;"NG",$GG301,0)</f>
        <v>0</v>
      </c>
      <c r="GE301" s="294">
        <f t="shared" ref="GE301" si="15167">IF($BO301&lt;&gt;"NG",$GG301,0)</f>
        <v>0</v>
      </c>
      <c r="GF301" s="294">
        <f t="shared" ref="GF301" si="15168">IF($BS301&lt;&gt;"NG",$GG301,0)</f>
        <v>0</v>
      </c>
      <c r="GG301" s="294" t="e">
        <f>VLOOKUP($D301,リスト!$D:$S,15,FALSE)</f>
        <v>#N/A</v>
      </c>
      <c r="GH301" s="2" t="e">
        <f>INDEX(リスト!$V:$V,MATCH(中日程計画表!$D301,リスト!$D:$D,0))</f>
        <v>#N/A</v>
      </c>
      <c r="GI301" s="2" t="e">
        <f>INDEX(リスト!$A:$A,MATCH(中日程計画表!$D301,リスト!$D:$D,0))</f>
        <v>#N/A</v>
      </c>
      <c r="GJ301" s="2" t="e">
        <f>INDEX(リスト!$U:$U,MATCH(中日程計画表!$D301,リスト!$D:$D,0))</f>
        <v>#N/A</v>
      </c>
      <c r="GK301" s="5" t="e">
        <f>INDEX(リスト!$W:$W,MATCH(中日程計画表!$D301,リスト!$D:$D,0))</f>
        <v>#N/A</v>
      </c>
      <c r="GL301" s="2" t="s">
        <v>200</v>
      </c>
      <c r="GM301" s="296">
        <f>D301</f>
        <v>0</v>
      </c>
      <c r="GN301" s="296">
        <f>E301</f>
        <v>0</v>
      </c>
      <c r="GU301" s="460" t="str">
        <f t="shared" ref="GU301" si="15169">AE301</f>
        <v>NG</v>
      </c>
      <c r="GV301" s="460">
        <f t="shared" ref="GV301" si="15170">EI301</f>
        <v>0</v>
      </c>
      <c r="GW301" s="460">
        <f t="shared" ref="GW301" si="15171">EI302</f>
        <v>0</v>
      </c>
      <c r="GX301" s="462">
        <f t="shared" ref="GX301" si="15172">EV301</f>
        <v>0</v>
      </c>
      <c r="GY301" s="460" t="str">
        <f t="shared" ref="GY301" si="15173">AI301</f>
        <v>NG</v>
      </c>
      <c r="GZ301" s="460">
        <f t="shared" ref="GZ301" si="15174">EJ301</f>
        <v>0</v>
      </c>
      <c r="HA301" s="460">
        <f t="shared" ref="HA301" si="15175">EJ302</f>
        <v>0</v>
      </c>
      <c r="HB301" s="462">
        <f t="shared" ref="HB301" si="15176">EW301</f>
        <v>0</v>
      </c>
      <c r="HC301" s="460" t="str">
        <f t="shared" ref="HC301" si="15177">AQ301</f>
        <v>NG</v>
      </c>
      <c r="HD301" s="460">
        <f t="shared" ref="HD301" si="15178">EK301</f>
        <v>0</v>
      </c>
      <c r="HE301" s="460">
        <f t="shared" ref="HE301" si="15179">EK302</f>
        <v>0</v>
      </c>
      <c r="HF301" s="462">
        <f t="shared" ref="HF301" si="15180">EX301</f>
        <v>0</v>
      </c>
      <c r="HG301" s="460" t="str">
        <f t="shared" ref="HG301" si="15181">AU301</f>
        <v>NG</v>
      </c>
      <c r="HH301" s="460">
        <f t="shared" ref="HH301" si="15182">EL301</f>
        <v>0</v>
      </c>
      <c r="HI301" s="460">
        <f t="shared" ref="HI301" si="15183">EL302</f>
        <v>0</v>
      </c>
      <c r="HJ301" s="462">
        <f t="shared" ref="HJ301" si="15184">EY301</f>
        <v>0</v>
      </c>
      <c r="HK301" s="460" t="str">
        <f t="shared" ref="HK301" si="15185">BC301</f>
        <v>NG</v>
      </c>
      <c r="HL301" s="460">
        <f t="shared" ref="HL301" si="15186">EM301</f>
        <v>0</v>
      </c>
      <c r="HM301" s="460">
        <f t="shared" ref="HM301" si="15187">EM302</f>
        <v>0</v>
      </c>
      <c r="HN301" s="462">
        <f t="shared" ref="HN301" si="15188">EZ301</f>
        <v>0</v>
      </c>
      <c r="HO301" s="460" t="str">
        <f t="shared" ref="HO301" si="15189">BG301</f>
        <v>NG</v>
      </c>
      <c r="HP301" s="460">
        <f t="shared" ref="HP301" si="15190">EN301</f>
        <v>0</v>
      </c>
      <c r="HQ301" s="460">
        <f t="shared" ref="HQ301" si="15191">EN302</f>
        <v>0</v>
      </c>
      <c r="HR301" s="462">
        <f t="shared" ref="HR301" si="15192">FA301</f>
        <v>0</v>
      </c>
      <c r="HS301" s="332"/>
    </row>
    <row r="302" spans="1:227" ht="12" customHeight="1">
      <c r="A302" s="489"/>
      <c r="B302" s="487"/>
      <c r="C302" s="475"/>
      <c r="D302" s="485"/>
      <c r="E302" s="483"/>
      <c r="F302" s="317"/>
      <c r="G302" s="317"/>
      <c r="H302" s="317"/>
      <c r="I302" s="317"/>
      <c r="J302" s="316"/>
      <c r="K302" s="481"/>
      <c r="L302" s="77"/>
      <c r="M302" s="77"/>
      <c r="N302" s="471"/>
      <c r="O302" s="475"/>
      <c r="P302" s="77"/>
      <c r="Q302" s="77"/>
      <c r="R302" s="471"/>
      <c r="S302" s="475"/>
      <c r="T302" s="77"/>
      <c r="U302" s="77"/>
      <c r="V302" s="471"/>
      <c r="W302" s="473"/>
      <c r="X302" s="77"/>
      <c r="Y302" s="77"/>
      <c r="Z302" s="471"/>
      <c r="AA302" s="477"/>
      <c r="AB302" s="80"/>
      <c r="AC302" s="80"/>
      <c r="AD302" s="471"/>
      <c r="AE302" s="473"/>
      <c r="AF302" s="77"/>
      <c r="AG302" s="77"/>
      <c r="AH302" s="471"/>
      <c r="AI302" s="473"/>
      <c r="AJ302" s="77"/>
      <c r="AK302" s="77"/>
      <c r="AL302" s="471"/>
      <c r="AM302" s="477"/>
      <c r="AN302" s="80"/>
      <c r="AO302" s="80"/>
      <c r="AP302" s="471"/>
      <c r="AQ302" s="473"/>
      <c r="AR302" s="77"/>
      <c r="AS302" s="77"/>
      <c r="AT302" s="471"/>
      <c r="AU302" s="473"/>
      <c r="AV302" s="77"/>
      <c r="AW302" s="77"/>
      <c r="AX302" s="471"/>
      <c r="AY302" s="477"/>
      <c r="AZ302" s="80"/>
      <c r="BA302" s="80"/>
      <c r="BB302" s="471"/>
      <c r="BC302" s="475"/>
      <c r="BD302" s="77"/>
      <c r="BE302" s="77"/>
      <c r="BF302" s="471"/>
      <c r="BG302" s="473"/>
      <c r="BH302" s="77"/>
      <c r="BI302" s="77"/>
      <c r="BJ302" s="471"/>
      <c r="BK302" s="477"/>
      <c r="BL302" s="80"/>
      <c r="BM302" s="80"/>
      <c r="BN302" s="471"/>
      <c r="BO302" s="475"/>
      <c r="BP302" s="77"/>
      <c r="BQ302" s="77"/>
      <c r="BR302" s="471"/>
      <c r="BS302" s="473"/>
      <c r="BT302" s="77"/>
      <c r="BU302" s="77"/>
      <c r="BV302" s="471"/>
      <c r="BW302" s="469"/>
      <c r="BX302" s="467"/>
      <c r="BY302" s="490"/>
      <c r="CA302" s="19">
        <f t="shared" ref="CA302" si="15193">IF(AND($N301=1,$M302&lt;&gt;$BZ$7),1,0)</f>
        <v>0</v>
      </c>
      <c r="CB302" s="19">
        <f t="shared" ref="CB302" si="15194">IF(AND($R301=1,$Q302&lt;&gt;$BZ$7),1,0)</f>
        <v>0</v>
      </c>
      <c r="CC302" s="19">
        <f t="shared" ref="CC302" si="15195">IF(AND($V301=1,$U302&lt;&gt;$BZ$7),1,0)</f>
        <v>0</v>
      </c>
      <c r="CD302" s="19">
        <f t="shared" ref="CD302" si="15196">IF(AND($Z301=1,$Y302&lt;&gt;$BZ$7),1,0)</f>
        <v>0</v>
      </c>
      <c r="CE302" s="19">
        <f t="shared" ref="CE302" si="15197">IF(AND($AH301=1,$AG302&lt;&gt;$BZ$7),1,0)</f>
        <v>0</v>
      </c>
      <c r="CF302" s="19">
        <f t="shared" ref="CF302" si="15198">IF(AND($AL301=1,$AK302&lt;&gt;$BZ$7),1,0)</f>
        <v>0</v>
      </c>
      <c r="CG302" s="19">
        <f t="shared" ref="CG302" si="15199">IF(AND($AT301=1,$AS302&lt;&gt;$BZ$7),1,0)</f>
        <v>0</v>
      </c>
      <c r="CH302" s="19">
        <f t="shared" ref="CH302" si="15200">IF(AND($AX301=1,$AW302&lt;&gt;$BZ$7),1,0)</f>
        <v>0</v>
      </c>
      <c r="CI302" s="19">
        <f t="shared" ref="CI302" si="15201">IF(AND($BF301=1,$BE302&lt;&gt;$BZ$7),1,0)</f>
        <v>0</v>
      </c>
      <c r="CJ302" s="19">
        <f t="shared" ref="CJ302" si="15202">IF(AND($BJ301=1,$BI302&lt;&gt;$BZ$7),1,0)</f>
        <v>0</v>
      </c>
      <c r="CK302" s="19">
        <f t="shared" ref="CK302" si="15203">IF(AND($BR301=1,$BQ302&lt;&gt;$BZ$7),1,0)</f>
        <v>0</v>
      </c>
      <c r="CL302" s="19">
        <f t="shared" ref="CL302" si="15204">IF(AND($BV301=1,$BU302&lt;&gt;$BZ$7),1,0)</f>
        <v>0</v>
      </c>
      <c r="CO302" s="19">
        <f>IF(AND($M302&lt;&gt;$CN$7,$M302&lt;=$CN$6),1,0)</f>
        <v>0</v>
      </c>
      <c r="CP302" s="19">
        <f>IF(AND($Q302&lt;&gt;$CN$7,$Q302&lt;=$CN$6),1,0)</f>
        <v>0</v>
      </c>
      <c r="CQ302" s="19">
        <f>IF(AND($U302&lt;&gt;$CN$7,$U302&lt;=$CN$6),1,0)</f>
        <v>0</v>
      </c>
      <c r="CR302" s="19">
        <f>IF(AND($Y302&lt;&gt;$CN$7,$Y302&lt;=$CN$6),1,0)</f>
        <v>0</v>
      </c>
      <c r="CS302" s="19">
        <f>IF(AND($AG302&lt;&gt;$CN$7,$AG302&lt;=$CN$6),1,0)</f>
        <v>0</v>
      </c>
      <c r="CT302" s="19">
        <f>IF(AND($AK302&lt;&gt;$CN$7,$AK302&lt;=$CN$6),1,0)</f>
        <v>0</v>
      </c>
      <c r="CU302" s="19">
        <f>IF(AND($AS302&lt;&gt;$CN$7,$AS302&lt;=$CN$6),1,0)</f>
        <v>0</v>
      </c>
      <c r="CV302" s="19">
        <f>IF(AND($AW302&lt;&gt;$CN$7,$AW302&lt;=$CN$6),1,0)</f>
        <v>0</v>
      </c>
      <c r="CW302" s="19">
        <f>IF(AND($BE302&lt;&gt;$CN$7,$BE302&lt;=$CN$6),1,0)</f>
        <v>0</v>
      </c>
      <c r="CX302" s="19">
        <f>IF(AND($BI302&lt;&gt;$CN$7,$BI302&lt;=$CN$6),1,0)</f>
        <v>0</v>
      </c>
      <c r="CY302" s="19">
        <f>IF(AND($BQ302&lt;&gt;$CN$7,$BQ302&lt;=$CN$6),1,0)</f>
        <v>0</v>
      </c>
      <c r="CZ302" s="19">
        <f>IF(AND($BU302&lt;&gt;$CN$7,$BU302&lt;=$CN$6),1,0)</f>
        <v>0</v>
      </c>
      <c r="DC302" s="19">
        <f>IF($N301=1,1,0)</f>
        <v>0</v>
      </c>
      <c r="DD302" s="19">
        <f>IF($R301=1,1,0)</f>
        <v>0</v>
      </c>
      <c r="DE302" s="19">
        <f>IF($V301=1,1,0)</f>
        <v>0</v>
      </c>
      <c r="DF302" s="19">
        <f>IF($Z301=1,1,0)</f>
        <v>0</v>
      </c>
      <c r="DG302" s="19">
        <f>IF($AH301=1,1,0)</f>
        <v>0</v>
      </c>
      <c r="DH302" s="19">
        <f>IF($AL301=1,1,0)</f>
        <v>0</v>
      </c>
      <c r="DI302" s="19">
        <f>IF($AT301=1,1,0)</f>
        <v>0</v>
      </c>
      <c r="DJ302" s="19">
        <f>IF($AX301=1,1,0)</f>
        <v>0</v>
      </c>
      <c r="DK302" s="19">
        <f>IF($BF301=1,1,0)</f>
        <v>0</v>
      </c>
      <c r="DL302" s="19">
        <f>IF($BJ301=1,1,0)</f>
        <v>0</v>
      </c>
      <c r="DM302" s="19">
        <f>IF($BR301=1,1,0)</f>
        <v>0</v>
      </c>
      <c r="DN302" s="19">
        <f>IF($BV301=1,1,0)</f>
        <v>0</v>
      </c>
      <c r="DQ302" s="19">
        <f t="shared" ref="DQ302" si="15205">IF($N301=1,1,0)</f>
        <v>0</v>
      </c>
      <c r="DR302" s="19">
        <f t="shared" ref="DR302" si="15206">IF($R301=1,1,0)</f>
        <v>0</v>
      </c>
      <c r="DS302" s="19">
        <f t="shared" ref="DS302" si="15207">IF($V301=1,1,0)</f>
        <v>0</v>
      </c>
      <c r="DT302" s="19">
        <f t="shared" ref="DT302" si="15208">IF($Z301=1,1,0)</f>
        <v>0</v>
      </c>
      <c r="DU302" s="19">
        <f t="shared" ref="DU302" si="15209">IF($AH301=1,1,0)</f>
        <v>0</v>
      </c>
      <c r="DV302" s="19">
        <f t="shared" ref="DV302" si="15210">IF($AL301=1,1,0)</f>
        <v>0</v>
      </c>
      <c r="DW302" s="19">
        <f t="shared" ref="DW302" si="15211">IF($AT301=1,1,0)</f>
        <v>0</v>
      </c>
      <c r="DX302" s="19">
        <f t="shared" ref="DX302" si="15212">IF($AX301=1,1,0)</f>
        <v>0</v>
      </c>
      <c r="DY302" s="19">
        <f t="shared" ref="DY302" si="15213">IF($BF301=1,1,0)</f>
        <v>0</v>
      </c>
      <c r="DZ302" s="19">
        <f t="shared" ref="DZ302" si="15214">IF($BJ301=1,1,0)</f>
        <v>0</v>
      </c>
      <c r="EA302" s="19">
        <f t="shared" ref="EA302" si="15215">IF($BR301=1,1,0)</f>
        <v>0</v>
      </c>
      <c r="EB302" s="19">
        <f t="shared" ref="EB302" si="15216">IF($BV301=1,1,0)</f>
        <v>0</v>
      </c>
      <c r="EE302" s="329">
        <f>N301*$FU302*週間進捗報告書!$G$9</f>
        <v>0</v>
      </c>
      <c r="EF302" s="329">
        <f>R301*$FV302*週間進捗報告書!$G$10</f>
        <v>0</v>
      </c>
      <c r="EG302" s="329">
        <f>V301*$FW302*週間進捗報告書!$G$11</f>
        <v>0</v>
      </c>
      <c r="EH302" s="329">
        <f>Z301*$FX302*週間進捗報告書!$G$12</f>
        <v>0</v>
      </c>
      <c r="EI302" s="329">
        <f>AH301*$FY302*週間進捗報告書!$G$13</f>
        <v>0</v>
      </c>
      <c r="EJ302" s="329">
        <f>AL301*$FZ302*週間進捗報告書!$G$14</f>
        <v>0</v>
      </c>
      <c r="EK302" s="329">
        <f>AT301*$GA302*週間進捗報告書!$G$15</f>
        <v>0</v>
      </c>
      <c r="EL302" s="329">
        <f>AX301*$GB302*週間進捗報告書!$G$16</f>
        <v>0</v>
      </c>
      <c r="EM302" s="329">
        <f>BF301*$GC302*週間進捗報告書!$G$17</f>
        <v>0</v>
      </c>
      <c r="EN302" s="329">
        <f>BJ301*$GD302*週間進捗報告書!$G$18</f>
        <v>0</v>
      </c>
      <c r="EO302" s="329">
        <f>BR301*$GE302*週間進捗報告書!$G$19</f>
        <v>0</v>
      </c>
      <c r="EP302" s="329">
        <f>BV301*$GF302*週間進捗報告書!$G$20</f>
        <v>0</v>
      </c>
      <c r="ER302" s="547"/>
      <c r="ES302" s="547"/>
      <c r="ET302" s="547"/>
      <c r="EU302" s="547"/>
      <c r="EV302" s="547"/>
      <c r="EW302" s="547"/>
      <c r="EX302" s="547"/>
      <c r="EY302" s="547"/>
      <c r="EZ302" s="547"/>
      <c r="FA302" s="547"/>
      <c r="FB302" s="547"/>
      <c r="FC302" s="547"/>
      <c r="FD302" s="547"/>
      <c r="FE302" s="332"/>
      <c r="FG302" s="19"/>
      <c r="FH302" s="19"/>
      <c r="FI302" s="19"/>
      <c r="FJ302" s="19"/>
      <c r="FK302" s="19"/>
      <c r="FL302" s="19"/>
      <c r="FM302" s="19"/>
      <c r="FN302" s="19"/>
      <c r="FO302" s="19"/>
      <c r="FP302" s="19"/>
      <c r="FQ302" s="19"/>
      <c r="FR302" s="19"/>
      <c r="FU302" s="295">
        <f t="shared" ref="FU302" si="15217">FU301</f>
        <v>0</v>
      </c>
      <c r="FV302" s="295">
        <f t="shared" ref="FV302" si="15218">FV301</f>
        <v>0</v>
      </c>
      <c r="FW302" s="295">
        <f t="shared" ref="FW302" si="15219">FW301</f>
        <v>0</v>
      </c>
      <c r="FX302" s="295">
        <f t="shared" ref="FX302" si="15220">FX301</f>
        <v>0</v>
      </c>
      <c r="FY302" s="295">
        <f t="shared" ref="FY302" si="15221">FY301</f>
        <v>0</v>
      </c>
      <c r="FZ302" s="295">
        <f t="shared" ref="FZ302" si="15222">FZ301</f>
        <v>0</v>
      </c>
      <c r="GA302" s="295">
        <f t="shared" ref="GA302" si="15223">GA301</f>
        <v>0</v>
      </c>
      <c r="GB302" s="295">
        <f t="shared" ref="GB302" si="15224">GB301</f>
        <v>0</v>
      </c>
      <c r="GC302" s="295">
        <f t="shared" ref="GC302" si="15225">GC301</f>
        <v>0</v>
      </c>
      <c r="GD302" s="295">
        <f t="shared" ref="GD302" si="15226">GD301</f>
        <v>0</v>
      </c>
      <c r="GE302" s="295">
        <f t="shared" ref="GE302" si="15227">GE301</f>
        <v>0</v>
      </c>
      <c r="GF302" s="295">
        <f t="shared" ref="GF302" si="15228">GF301</f>
        <v>0</v>
      </c>
      <c r="GG302" s="295" t="e">
        <f t="shared" ref="GG302" si="15229">GG301</f>
        <v>#N/A</v>
      </c>
      <c r="GH302" s="2" t="e">
        <f>INDEX(リスト!$V:$V,MATCH(中日程計画表!$D301,リスト!$D:$D,0))</f>
        <v>#N/A</v>
      </c>
      <c r="GI302" s="2" t="e">
        <f>INDEX(リスト!$A:$A,MATCH(中日程計画表!$D301,リスト!$D:$D,0))</f>
        <v>#N/A</v>
      </c>
      <c r="GJ302" s="2" t="e">
        <f>INDEX(リスト!$U:$U,MATCH(中日程計画表!$D301,リスト!$D:$D,0))</f>
        <v>#N/A</v>
      </c>
      <c r="GK302" s="5" t="e">
        <f>INDEX(リスト!$W:$W,MATCH(中日程計画表!$D301,リスト!$D:$D,0))</f>
        <v>#N/A</v>
      </c>
      <c r="GL302" s="2" t="s">
        <v>201</v>
      </c>
      <c r="GM302" s="296">
        <f t="shared" ref="GM302" si="15230">GM301</f>
        <v>0</v>
      </c>
      <c r="GN302" s="296">
        <f t="shared" ref="GN302" si="15231">GN301</f>
        <v>0</v>
      </c>
      <c r="GU302" s="461"/>
      <c r="GV302" s="460"/>
      <c r="GW302" s="460"/>
      <c r="GX302" s="461"/>
      <c r="GY302" s="461"/>
      <c r="GZ302" s="460"/>
      <c r="HA302" s="460"/>
      <c r="HB302" s="461"/>
      <c r="HC302" s="461"/>
      <c r="HD302" s="460"/>
      <c r="HE302" s="460"/>
      <c r="HF302" s="461"/>
      <c r="HG302" s="461"/>
      <c r="HH302" s="460"/>
      <c r="HI302" s="460"/>
      <c r="HJ302" s="461"/>
      <c r="HK302" s="461"/>
      <c r="HL302" s="460"/>
      <c r="HM302" s="460"/>
      <c r="HN302" s="461"/>
      <c r="HO302" s="461"/>
      <c r="HP302" s="460"/>
      <c r="HQ302" s="460"/>
      <c r="HR302" s="461"/>
      <c r="HS302" s="4"/>
    </row>
    <row r="303" spans="1:227" ht="12" customHeight="1">
      <c r="A303" s="488" t="str">
        <f t="shared" ref="A303" ca="1" si="15232">INDIRECT("リスト!A"&amp;B303+6)</f>
        <v/>
      </c>
      <c r="B303" s="486">
        <f t="shared" ref="B303" si="15233">ROUNDDOWN((ROW()-6)/2,0)+1</f>
        <v>149</v>
      </c>
      <c r="C303" s="474" t="str">
        <f>機能グループ名</f>
        <v/>
      </c>
      <c r="D303" s="484">
        <f>機能ID</f>
        <v>0</v>
      </c>
      <c r="E303" s="482">
        <f>機能名</f>
        <v>0</v>
      </c>
      <c r="F303" s="315"/>
      <c r="G303" s="315"/>
      <c r="H303" s="315"/>
      <c r="I303" s="315"/>
      <c r="J303" s="316"/>
      <c r="K303" s="480" t="str">
        <f>担当者_SR</f>
        <v>NG</v>
      </c>
      <c r="L303" s="76"/>
      <c r="M303" s="76"/>
      <c r="N303" s="470"/>
      <c r="O303" s="474" t="str">
        <f>担当者_SRR</f>
        <v>NG</v>
      </c>
      <c r="P303" s="76"/>
      <c r="Q303" s="76"/>
      <c r="R303" s="470"/>
      <c r="S303" s="474" t="str">
        <f>担当者_DS</f>
        <v>NG</v>
      </c>
      <c r="T303" s="76"/>
      <c r="U303" s="76"/>
      <c r="V303" s="470"/>
      <c r="W303" s="472" t="str">
        <f>担当者_DSR</f>
        <v>NG</v>
      </c>
      <c r="X303" s="76"/>
      <c r="Y303" s="76"/>
      <c r="Z303" s="470"/>
      <c r="AA303" s="476"/>
      <c r="AB303" s="79"/>
      <c r="AC303" s="79"/>
      <c r="AD303" s="470">
        <f>IF(AC304 &lt;&gt; "",1,0)</f>
        <v>0</v>
      </c>
      <c r="AE303" s="472" t="str">
        <f>担当者_CD</f>
        <v>NG</v>
      </c>
      <c r="AF303" s="76"/>
      <c r="AG303" s="76"/>
      <c r="AH303" s="470"/>
      <c r="AI303" s="472" t="str">
        <f>担当者_DD</f>
        <v>NG</v>
      </c>
      <c r="AJ303" s="76"/>
      <c r="AK303" s="76"/>
      <c r="AL303" s="470"/>
      <c r="AM303" s="476"/>
      <c r="AN303" s="79"/>
      <c r="AO303" s="79"/>
      <c r="AP303" s="470">
        <f>IF(AO304 &lt;&gt; "",1,0)</f>
        <v>0</v>
      </c>
      <c r="AQ303" s="472" t="str">
        <f>担当者_MCL</f>
        <v>NG</v>
      </c>
      <c r="AR303" s="76"/>
      <c r="AS303" s="76"/>
      <c r="AT303" s="470"/>
      <c r="AU303" s="472" t="str">
        <f>担当者_MCLR</f>
        <v>NG</v>
      </c>
      <c r="AV303" s="76"/>
      <c r="AW303" s="76"/>
      <c r="AX303" s="470"/>
      <c r="AY303" s="476"/>
      <c r="AZ303" s="79"/>
      <c r="BA303" s="79"/>
      <c r="BB303" s="470">
        <f>IF(BA304 &lt;&gt; "",1,0)</f>
        <v>0</v>
      </c>
      <c r="BC303" s="474" t="str">
        <f>担当者_MT</f>
        <v>NG</v>
      </c>
      <c r="BD303" s="76"/>
      <c r="BE303" s="76"/>
      <c r="BF303" s="470"/>
      <c r="BG303" s="472" t="str">
        <f>担当者_M検</f>
        <v>NG</v>
      </c>
      <c r="BH303" s="76"/>
      <c r="BI303" s="76"/>
      <c r="BJ303" s="470"/>
      <c r="BK303" s="476"/>
      <c r="BL303" s="79"/>
      <c r="BM303" s="79"/>
      <c r="BN303" s="470">
        <v>0</v>
      </c>
      <c r="BO303" s="474" t="str">
        <f>担当者_モテ</f>
        <v>NG</v>
      </c>
      <c r="BP303" s="76"/>
      <c r="BQ303" s="76"/>
      <c r="BR303" s="470"/>
      <c r="BS303" s="472" t="str">
        <f>担当者_モテR</f>
        <v>NG</v>
      </c>
      <c r="BT303" s="76"/>
      <c r="BU303" s="76"/>
      <c r="BV303" s="470"/>
      <c r="BW303" s="468">
        <f t="shared" ref="BW303" si="15234">IFERROR(SUM(IF(K303&lt;&gt;"NG",N303*K$1,0),IF(O303&lt;&gt;"NG",R303*O$1,0),IF(S303&lt;&gt;"NG",V303*S$1,0),IF(W303&lt;&gt;"NG",Z303*W$1,0),IF(AA303&lt;&gt;"NG",AD303*AA$1,0),IF(AE303&lt;&gt;"NG",AH303*AE$1,0),IF(AI303&lt;&gt;"NG",AL303*AI$1,0),IF(AM303&lt;&gt;"NG",AP303*AM$1,0),IF(AQ303&lt;&gt;"NG",AT303*AQ$1,0),IF(AU303&lt;&gt;"NG",AX303*AU$1,0),IF(AY303&lt;&gt;"NG",BB303*AY$1,0),IF(BC303&lt;&gt;"NG",BF303*BC$1,0),IF(BG303&lt;&gt;"NG",BJ303*BG$1,0),IF(BK303&lt;&gt;"NG",BN303*BK$1,0),IF(BO303&lt;&gt;"NG",BR303*BO$1,0),IF(BS303&lt;&gt;"NG",BV303*BS$1,0))/SUM(IF(K303&lt;&gt;"NG",K$1,0),IF(O303&lt;&gt;"NG",O$1,0),IF(S303&lt;&gt;"NG",S$1,0),IF(W303&lt;&gt;"NG",W$1,0),IF(AA303&lt;&gt;"NG",AA$1,0),IF(AE303&lt;&gt;"NG",AE$1,0),IF(AI303&lt;&gt;"NG",AI$1,0),IF(AM303&lt;&gt;"NG",AM$1,0),IF(AQ303&lt;&gt;"NG",AQ$1,0),IF(AU303&lt;&gt;"NG",AU$1,0),IF(AY303&lt;&gt;"NG",AY$1,0),IF(BC303&lt;&gt;"NG",BC$1,0),IF(BG303&lt;&gt;"NG",BG$1,0),IF(BK303&lt;&gt;"NG",BK$1,0),IF(BO303&lt;&gt;"NG",BO$1,0),IF(BS303&lt;&gt;"NG",BS$1,0)),0)</f>
        <v>0</v>
      </c>
      <c r="BX303" s="466"/>
      <c r="BY303" s="490"/>
      <c r="BZ303" s="5"/>
      <c r="CA303" s="32">
        <f t="shared" ref="CA303" si="15235">IF(AND($M303&lt;&gt;$BZ$5,$M303&lt;=$BZ$6,$M303&lt;&gt;$BZ$7),1,0)</f>
        <v>0</v>
      </c>
      <c r="CB303" s="32">
        <f t="shared" ref="CB303" si="15236">IF(AND($Q303&lt;&gt;$BZ$5,$Q303&lt;=$BZ$6,$Q303&lt;&gt;$BZ$7),1,0)</f>
        <v>0</v>
      </c>
      <c r="CC303" s="32">
        <f t="shared" ref="CC303" si="15237">IF(AND($U303&lt;&gt;$BZ$5,$U303&lt;=$BZ$6,$U303&lt;&gt;$BZ$7),1,0)</f>
        <v>0</v>
      </c>
      <c r="CD303" s="32">
        <f t="shared" ref="CD303" si="15238">IF(AND($Y303&lt;&gt;$BZ$5,$Y303&lt;=$BZ$6,$Y303&lt;&gt;$BZ$7),1,0)</f>
        <v>0</v>
      </c>
      <c r="CE303" s="32">
        <f t="shared" ref="CE303" si="15239">IF(AND($AG303&lt;&gt;$BZ$5,$AG303&lt;=$BZ$6,$AG303&lt;&gt;$BZ$7),1,0)</f>
        <v>0</v>
      </c>
      <c r="CF303" s="32">
        <f t="shared" ref="CF303" si="15240">IF(AND($AK303&lt;&gt;$BZ$5,$AK303&lt;=$BZ$6,$AK303&lt;&gt;$BZ$7),1,0)</f>
        <v>0</v>
      </c>
      <c r="CG303" s="32">
        <f t="shared" ref="CG303" si="15241">IF(AND($AS303&lt;&gt;$BZ$5,$AS303&lt;=$BZ$6,$AS303&lt;&gt;$BZ$7),1,0)</f>
        <v>0</v>
      </c>
      <c r="CH303" s="32">
        <f t="shared" ref="CH303" si="15242">IF(AND($AW303&lt;&gt;$BZ$5,$AW303&lt;=$BZ$6,$AW303&lt;&gt;$BZ$7),1,0)</f>
        <v>0</v>
      </c>
      <c r="CI303" s="32">
        <f t="shared" ref="CI303" si="15243">IF(AND($BE303&lt;&gt;$BZ$5,$BE303&lt;=$BZ$6,$BE303&lt;&gt;$BZ$7),1,0)</f>
        <v>0</v>
      </c>
      <c r="CJ303" s="32">
        <f t="shared" ref="CJ303" si="15244">IF(AND($BI303&lt;&gt;$BZ$5,$BI303&lt;=$BZ$6,$BI303&lt;&gt;$BZ$7),1,0)</f>
        <v>0</v>
      </c>
      <c r="CK303" s="32">
        <f t="shared" ref="CK303" si="15245">IF(AND($BQ303&lt;&gt;$BZ$5,$BQ303&lt;=$BZ$6,$BQ303&lt;&gt;$BZ$7),1,0)</f>
        <v>0</v>
      </c>
      <c r="CL303" s="32">
        <f t="shared" ref="CL303" si="15246">IF(AND($BU303&lt;&gt;$BZ$5,$BU303&lt;=$BZ$6,$BU303&lt;&gt;$BZ$7),1,0)</f>
        <v>0</v>
      </c>
      <c r="CO303" s="32">
        <f>IF(AND($M303&lt;&gt;$CN$5,$M303&lt;=$CN$6,$M303&lt;&gt;$CN$7),1,0)</f>
        <v>0</v>
      </c>
      <c r="CP303" s="32">
        <f>IF(AND($Q303&lt;&gt;$CN$5,$Q303&lt;=$CN$6,$Q303&lt;&gt;$CN$7),1,0)</f>
        <v>0</v>
      </c>
      <c r="CQ303" s="32">
        <f>IF(AND($U303&lt;&gt;$CN$5,$U303&lt;=$CN$6,$U303&lt;&gt;$CN$7),1,0)</f>
        <v>0</v>
      </c>
      <c r="CR303" s="32">
        <f>IF(AND($Y303&lt;&gt;$CN$5,$Y303&lt;=$CN$6,$Y303&lt;&gt;$CN$7),1,0)</f>
        <v>0</v>
      </c>
      <c r="CS303" s="32">
        <f>IF(AND($AG303&lt;&gt;$CN$5,$AG303&lt;=$CN$6,$AG303&lt;&gt;$CN$7),1,0)</f>
        <v>0</v>
      </c>
      <c r="CT303" s="32">
        <f>IF(AND($AK303&lt;&gt;$CN$5,$AK303&lt;=$CN$6,$AK303&lt;&gt;$CN$7),1,0)</f>
        <v>0</v>
      </c>
      <c r="CU303" s="32">
        <f>IF(AND($AS303&lt;&gt;$CN$5,$AS303&lt;=$CN$6,$AS303&lt;&gt;$CN$7),1,0)</f>
        <v>0</v>
      </c>
      <c r="CV303" s="32">
        <f>IF(AND($AW303&lt;&gt;$CN$5,$AW303&lt;=$CN$6,$AW303&lt;&gt;$CN$7),1,0)</f>
        <v>0</v>
      </c>
      <c r="CW303" s="32">
        <f>IF(AND($BE303&lt;&gt;$CN$5,$BE303&lt;=$CN$6,$BE303&lt;&gt;$CN$7),1,0)</f>
        <v>0</v>
      </c>
      <c r="CX303" s="32">
        <f>IF(AND($BI303&lt;&gt;$CN$5,$BI303&lt;=$CN$6,$BI303&lt;&gt;$CN$7),1,0)</f>
        <v>0</v>
      </c>
      <c r="CY303" s="32">
        <f>IF(AND($BQ303&lt;&gt;$CN$5,$BQ303&lt;=$CN$6,$BQ303&lt;&gt;$CN$7),1,0)</f>
        <v>0</v>
      </c>
      <c r="CZ303" s="32">
        <f>IF(AND($BU303&lt;&gt;$CN$5,$BU303&lt;=$CN$6,$BU303&lt;&gt;$CN$7),1,0)</f>
        <v>0</v>
      </c>
      <c r="DC303" s="32">
        <f>IF(AND($M303&lt;&gt;$DB$5,$M303&lt;=$DB$6,$M303&lt;&gt;$CN$7),1,0)</f>
        <v>0</v>
      </c>
      <c r="DD303" s="32">
        <f>IF(AND($Q303&lt;&gt;$DB$5,$Q303&lt;=$DB$6,$Q303&lt;&gt;$CN$7),1,0)</f>
        <v>0</v>
      </c>
      <c r="DE303" s="32">
        <f>IF(AND($U303&lt;&gt;$DB$5,$U303&lt;=$DB$6,$U303&lt;&gt;$CN$7),1,0)</f>
        <v>0</v>
      </c>
      <c r="DF303" s="32">
        <f>IF(AND($Y303&lt;&gt;$DB$5,$Y303&lt;=$DB$6,$Y303&lt;&gt;$CN$7),1,0)</f>
        <v>0</v>
      </c>
      <c r="DG303" s="32">
        <f>IF(AND($AG303&lt;&gt;$DB$5,$AG303&lt;=$DB$6,$AG303&lt;&gt;$CN$7),1,0)</f>
        <v>0</v>
      </c>
      <c r="DH303" s="32">
        <f>IF(AND($AK303&lt;&gt;$DB$5,$AK303&lt;=$DB$6,$AK303&lt;&gt;$CN$7),1,0)</f>
        <v>0</v>
      </c>
      <c r="DI303" s="32">
        <f>IF(AND($AS303&lt;&gt;$DB$5,$AS303&lt;=$DB$6,$AS303&lt;&gt;$CN$7),1,0)</f>
        <v>0</v>
      </c>
      <c r="DJ303" s="32">
        <f>IF(AND($AW303&lt;&gt;$DB$5,$AW303&lt;=$DB$6,$AW303&lt;&gt;$CN$7),1,0)</f>
        <v>0</v>
      </c>
      <c r="DK303" s="32">
        <f>IF(AND($BE303&lt;&gt;$DB$5,$BE303&lt;=$DB$6,$BE303&lt;&gt;$CN$7),1,0)</f>
        <v>0</v>
      </c>
      <c r="DL303" s="32">
        <f>IF(AND($BI303&lt;&gt;$DB$5,$BI303&lt;=$DB$6,$BI303&lt;&gt;$CN$7),1,0)</f>
        <v>0</v>
      </c>
      <c r="DM303" s="32">
        <f>IF(AND($BQ303&lt;&gt;$DB$5,$BQ303&lt;=$DB$6,$BQ303&lt;&gt;$CN$7),1,0)</f>
        <v>0</v>
      </c>
      <c r="DN303" s="32">
        <f>IF(AND($BU303&lt;&gt;$DB$5,$BU303&lt;=$DB$6,$BU303&lt;&gt;$CN$7),1,0)</f>
        <v>0</v>
      </c>
      <c r="DQ303" s="32">
        <f t="shared" ref="DQ303" si="15247">IF(AND($M303&lt;&gt;$DP$5,$M303&lt;=$DP$6,$M303&lt;&gt;$CN$7),1,0)</f>
        <v>0</v>
      </c>
      <c r="DR303" s="32">
        <f t="shared" ref="DR303" si="15248">IF(AND($Q303&lt;&gt;$DP$5,$Q303&lt;=$DP$6,$Q303&lt;&gt;$CN$7),1,0)</f>
        <v>0</v>
      </c>
      <c r="DS303" s="32">
        <f t="shared" ref="DS303" si="15249">IF(AND($U303&lt;&gt;$DP$5,$U303&lt;=$DP$6,$U303&lt;&gt;$CN$7),1,0)</f>
        <v>0</v>
      </c>
      <c r="DT303" s="32">
        <f t="shared" ref="DT303" si="15250">IF(AND($Y303&lt;&gt;$DP$5,$Y303&lt;=$DP$6,$Y303&lt;&gt;$CN$7),1,0)</f>
        <v>0</v>
      </c>
      <c r="DU303" s="32">
        <f t="shared" ref="DU303" si="15251">IF(AND($AG303&lt;&gt;$DP$5,$AG303&lt;=$DP$6,$AG303&lt;&gt;$CN$7),1,0)</f>
        <v>0</v>
      </c>
      <c r="DV303" s="32">
        <f t="shared" ref="DV303" si="15252">IF(AND($AK303&lt;&gt;$DP$5,$AK303&lt;=$DP$6,$AK303&lt;&gt;$CN$7),1,0)</f>
        <v>0</v>
      </c>
      <c r="DW303" s="32">
        <f t="shared" ref="DW303" si="15253">IF(AND($AS303&lt;&gt;$DP$5,$AS303&lt;=$DP$6,$AS303&lt;&gt;$CN$7),1,0)</f>
        <v>0</v>
      </c>
      <c r="DX303" s="32">
        <f t="shared" ref="DX303" si="15254">IF(AND($AW303&lt;&gt;$DP$5,$AW303&lt;=$DP$6,$AW303&lt;&gt;$CN$7),1,0)</f>
        <v>0</v>
      </c>
      <c r="DY303" s="32">
        <f t="shared" ref="DY303" si="15255">IF(AND($BE303&lt;&gt;$DP$5,$BE303&lt;=$DP$6,$BE303&lt;&gt;$CN$7),1,0)</f>
        <v>0</v>
      </c>
      <c r="DZ303" s="32">
        <f t="shared" ref="DZ303" si="15256">IF(AND($BI303&lt;&gt;$DP$5,$BI303&lt;=$DP$6,$BI303&lt;&gt;$CN$7),1,0)</f>
        <v>0</v>
      </c>
      <c r="EA303" s="32">
        <f t="shared" ref="EA303" si="15257">IF(AND($BQ303&lt;&gt;$DP$5,$BQ303&lt;=$DP$6,$BQ303&lt;&gt;$CN$7),1,0)</f>
        <v>0</v>
      </c>
      <c r="EB303" s="32">
        <f t="shared" ref="EB303" si="15258">IF(AND($BU303&lt;&gt;$DP$5,$BU303&lt;=$DP$6,$BU303&lt;&gt;$CN$7),1,0)</f>
        <v>0</v>
      </c>
      <c r="EE303" s="328">
        <f>IF(M303&lt;&gt;"",IF(M303&lt;=$ED$6,1,IF(L303&gt;$ED$6,0,NETWORKDAYS(L303,$ED$6,祭日リスト)/NETWORKDAYS(L303,M303,祭日リスト)))*$GG303*週間進捗報告書!$G$9,0)</f>
        <v>0</v>
      </c>
      <c r="EF303" s="328">
        <f>IF(Q303&lt;&gt;"",IF(Q303&lt;=$ED$6,1,IF(P303&gt;$ED$6,0,NETWORKDAYS(P303,$ED$6,祭日リスト)/NETWORKDAYS(P303,Q303,祭日リスト)))*$GG303*週間進捗報告書!$G$10,0)</f>
        <v>0</v>
      </c>
      <c r="EG303" s="328">
        <f>IF(U303&lt;&gt;"",IF(U303&lt;=$ED$6,1,IF(T303&gt;$ED$6,0,NETWORKDAYS(T303,$ED$6,祭日リスト)/NETWORKDAYS(T303,U303,祭日リスト)))*$GG303*週間進捗報告書!$G$11,0)</f>
        <v>0</v>
      </c>
      <c r="EH303" s="328">
        <f>IF(Y303&lt;&gt;"",IF(Y303&lt;=$ED$6,1,IF(X303&gt;$ED$6,0,NETWORKDAYS(X303,$ED$6,祭日リスト)/NETWORKDAYS(X303,Y303,祭日リスト)))*$GG303*週間進捗報告書!$G$12,0)</f>
        <v>0</v>
      </c>
      <c r="EI303" s="328">
        <f>IF(AG303&lt;&gt;"",IF(AG303&lt;=$ED$6,1,IF(AF303&gt;$ED$6,0,NETWORKDAYS(AF303,$ED$6,祭日リスト)/NETWORKDAYS(AF303,AG303,祭日リスト)))*$GG303*週間進捗報告書!$G$13,0)</f>
        <v>0</v>
      </c>
      <c r="EJ303" s="328">
        <f>IF(AK303&lt;&gt;"",IF(AK303&lt;=$ED$6,1,IF(AJ303&gt;$ED$6,0,NETWORKDAYS(AJ303,$ED$6,祭日リスト)/NETWORKDAYS(AJ303,AK303,祭日リスト)))*$GG303*週間進捗報告書!$G$14,0)</f>
        <v>0</v>
      </c>
      <c r="EK303" s="328">
        <f>IF(AS303&lt;&gt;"",IF(AS303&lt;=$ED$6,1,IF(AR303&gt;$ED$6,0,NETWORKDAYS(AR303,$ED$6,祭日リスト)/NETWORKDAYS(AR303,AS303,祭日リスト)))*$GG303*週間進捗報告書!$G$15,0)</f>
        <v>0</v>
      </c>
      <c r="EL303" s="328">
        <f>IF(AW303&lt;&gt;"",IF(AW303&lt;=$ED$6,1,IF(AV303&gt;$ED$6,0,NETWORKDAYS(AV303,$ED$6,祭日リスト)/NETWORKDAYS(AV303,AW303,祭日リスト)))*$GG303*週間進捗報告書!$G$16,0)</f>
        <v>0</v>
      </c>
      <c r="EM303" s="328">
        <f>IF(BE303&lt;&gt;"",IF(BE303&lt;=$ED$6,1,IF(BD303&gt;$ED$6,0,NETWORKDAYS(BD303,$ED$6,祭日リスト)/NETWORKDAYS(BD303,BE303,祭日リスト)))*$GG303*週間進捗報告書!$G$17,0)</f>
        <v>0</v>
      </c>
      <c r="EN303" s="328">
        <f>IF(BI303&lt;&gt;"",IF(BI303&lt;=$ED$6,1,IF(BH303&gt;$ED$6,0,NETWORKDAYS(BH303,$ED$6,祭日リスト)/NETWORKDAYS(BH303,BI303,祭日リスト)))*$GG303*週間進捗報告書!$G$18,0)</f>
        <v>0</v>
      </c>
      <c r="EO303" s="328">
        <f>IF(BQ303&lt;&gt;"",IF(BQ303&lt;=$ED$6,1,IF(BP303&gt;$ED$6,0,NETWORKDAYS(BP303,$ED$6,祭日リスト)/NETWORKDAYS(BP303,BQ303,祭日リスト)))*$GG303*週間進捗報告書!$G$19,0)</f>
        <v>0</v>
      </c>
      <c r="EP303" s="328">
        <f>IF(BU303&lt;&gt;"",IF(BU303&lt;=$ED$6,1,IF(BT303&gt;$ED$6,0,NETWORKDAYS(BT303,$ED$6,祭日リスト)/NETWORKDAYS(BT303,BU303,祭日リスト)))*$GG303*週間進捗報告書!$G$20,0)</f>
        <v>0</v>
      </c>
      <c r="ER303" s="547">
        <f t="shared" ref="ER303:FC303" si="15259">EE303-EE304</f>
        <v>0</v>
      </c>
      <c r="ES303" s="547">
        <f t="shared" si="15259"/>
        <v>0</v>
      </c>
      <c r="ET303" s="547">
        <f t="shared" si="15259"/>
        <v>0</v>
      </c>
      <c r="EU303" s="547">
        <f t="shared" si="15259"/>
        <v>0</v>
      </c>
      <c r="EV303" s="547">
        <f t="shared" si="15259"/>
        <v>0</v>
      </c>
      <c r="EW303" s="547">
        <f t="shared" si="15259"/>
        <v>0</v>
      </c>
      <c r="EX303" s="547">
        <f t="shared" si="15259"/>
        <v>0</v>
      </c>
      <c r="EY303" s="547">
        <f t="shared" si="15259"/>
        <v>0</v>
      </c>
      <c r="EZ303" s="547">
        <f t="shared" si="15259"/>
        <v>0</v>
      </c>
      <c r="FA303" s="547">
        <f t="shared" si="15259"/>
        <v>0</v>
      </c>
      <c r="FB303" s="547">
        <f t="shared" si="15259"/>
        <v>0</v>
      </c>
      <c r="FC303" s="547">
        <f t="shared" si="15259"/>
        <v>0</v>
      </c>
      <c r="FD303" s="547">
        <f t="shared" ref="FD303" si="15260">SUM(ER303:FC304)</f>
        <v>0</v>
      </c>
      <c r="FE303" s="333"/>
      <c r="FG303" s="32">
        <f>IF(AND($M303&lt;&gt;$FF$7),1,0)</f>
        <v>0</v>
      </c>
      <c r="FH303" s="32">
        <f>IF(AND($Q303&lt;&gt;$FF$7),1,0)</f>
        <v>0</v>
      </c>
      <c r="FI303" s="32">
        <f>IF(AND($U303&lt;&gt;$FF$7),1,0)</f>
        <v>0</v>
      </c>
      <c r="FJ303" s="32">
        <f>IF(AND($Y303&lt;&gt;$FF$7),1,0)</f>
        <v>0</v>
      </c>
      <c r="FK303" s="32">
        <f>IF(AND($AG303&lt;&gt;$FF$7),1,0)</f>
        <v>0</v>
      </c>
      <c r="FL303" s="32">
        <f>IF(AND($AK303&lt;&gt;$FF$7),1,0)</f>
        <v>0</v>
      </c>
      <c r="FM303" s="32">
        <f>IF(AND($AS303&lt;&gt;$FF$7),1,0)</f>
        <v>0</v>
      </c>
      <c r="FN303" s="32">
        <f>IF(AND($AW303&lt;&gt;$FF$7),1,0)</f>
        <v>0</v>
      </c>
      <c r="FO303" s="32">
        <f>IF(AND($BE303&lt;&gt;$FF$7),1,0)</f>
        <v>0</v>
      </c>
      <c r="FP303" s="32">
        <f>IF(AND($BI303&lt;&gt;$FF$7),1,0)</f>
        <v>0</v>
      </c>
      <c r="FQ303" s="32">
        <f>IF(AND($BQ303&lt;&gt;$FF$7),1,0)</f>
        <v>0</v>
      </c>
      <c r="FR303" s="32">
        <f>IF(AND($BU303&lt;&gt;$FF$7),1,0)</f>
        <v>0</v>
      </c>
      <c r="FU303" s="294">
        <f t="shared" ref="FU303" si="15261">IF($K303&lt;&gt;"NG",$GG303,0)</f>
        <v>0</v>
      </c>
      <c r="FV303" s="294">
        <f t="shared" ref="FV303" si="15262">IF($O303&lt;&gt;"NG",$GG303,0)</f>
        <v>0</v>
      </c>
      <c r="FW303" s="294">
        <f t="shared" ref="FW303" si="15263">IF($S303&lt;&gt;"NG",$GG303,0)</f>
        <v>0</v>
      </c>
      <c r="FX303" s="294">
        <f t="shared" ref="FX303" si="15264">IF($W303&lt;&gt;"NG",$GG303,0)</f>
        <v>0</v>
      </c>
      <c r="FY303" s="294">
        <f t="shared" ref="FY303" si="15265">IF($AE303&lt;&gt;"NG",$GG303,0)</f>
        <v>0</v>
      </c>
      <c r="FZ303" s="294">
        <f t="shared" ref="FZ303" si="15266">IF($AI303&lt;&gt;"NG",$GG303,0)</f>
        <v>0</v>
      </c>
      <c r="GA303" s="294">
        <f t="shared" ref="GA303" si="15267">IF($AQ303&lt;&gt;"NG",$GG303,0)</f>
        <v>0</v>
      </c>
      <c r="GB303" s="294">
        <f t="shared" ref="GB303" si="15268">IF($AU303&lt;&gt;"NG",$GG303,0)</f>
        <v>0</v>
      </c>
      <c r="GC303" s="294">
        <f t="shared" ref="GC303" si="15269">IF($BC303&lt;&gt;"NG",$GG303,0)</f>
        <v>0</v>
      </c>
      <c r="GD303" s="294">
        <f t="shared" ref="GD303" si="15270">IF($BG303&lt;&gt;"NG",$GG303,0)</f>
        <v>0</v>
      </c>
      <c r="GE303" s="294">
        <f t="shared" ref="GE303" si="15271">IF($BO303&lt;&gt;"NG",$GG303,0)</f>
        <v>0</v>
      </c>
      <c r="GF303" s="294">
        <f t="shared" ref="GF303" si="15272">IF($BS303&lt;&gt;"NG",$GG303,0)</f>
        <v>0</v>
      </c>
      <c r="GG303" s="294" t="e">
        <f>VLOOKUP($D303,リスト!$D:$S,15,FALSE)</f>
        <v>#N/A</v>
      </c>
      <c r="GH303" s="2" t="e">
        <f>INDEX(リスト!$V:$V,MATCH(中日程計画表!$D303,リスト!$D:$D,0))</f>
        <v>#N/A</v>
      </c>
      <c r="GI303" s="2" t="e">
        <f>INDEX(リスト!$A:$A,MATCH(中日程計画表!$D303,リスト!$D:$D,0))</f>
        <v>#N/A</v>
      </c>
      <c r="GJ303" s="2" t="e">
        <f>INDEX(リスト!$U:$U,MATCH(中日程計画表!$D303,リスト!$D:$D,0))</f>
        <v>#N/A</v>
      </c>
      <c r="GK303" s="5" t="e">
        <f>INDEX(リスト!$W:$W,MATCH(中日程計画表!$D303,リスト!$D:$D,0))</f>
        <v>#N/A</v>
      </c>
      <c r="GL303" s="2" t="s">
        <v>200</v>
      </c>
      <c r="GM303" s="296">
        <f>D303</f>
        <v>0</v>
      </c>
      <c r="GN303" s="296">
        <f>E303</f>
        <v>0</v>
      </c>
      <c r="GU303" s="460" t="str">
        <f t="shared" ref="GU303" si="15273">AE303</f>
        <v>NG</v>
      </c>
      <c r="GV303" s="460">
        <f t="shared" ref="GV303" si="15274">EI303</f>
        <v>0</v>
      </c>
      <c r="GW303" s="460">
        <f t="shared" ref="GW303" si="15275">EI304</f>
        <v>0</v>
      </c>
      <c r="GX303" s="462">
        <f t="shared" ref="GX303" si="15276">EV303</f>
        <v>0</v>
      </c>
      <c r="GY303" s="460" t="str">
        <f t="shared" ref="GY303" si="15277">AI303</f>
        <v>NG</v>
      </c>
      <c r="GZ303" s="460">
        <f t="shared" ref="GZ303" si="15278">EJ303</f>
        <v>0</v>
      </c>
      <c r="HA303" s="460">
        <f t="shared" ref="HA303" si="15279">EJ304</f>
        <v>0</v>
      </c>
      <c r="HB303" s="462">
        <f t="shared" ref="HB303" si="15280">EW303</f>
        <v>0</v>
      </c>
      <c r="HC303" s="460" t="str">
        <f t="shared" ref="HC303" si="15281">AQ303</f>
        <v>NG</v>
      </c>
      <c r="HD303" s="460">
        <f t="shared" ref="HD303" si="15282">EK303</f>
        <v>0</v>
      </c>
      <c r="HE303" s="460">
        <f t="shared" ref="HE303" si="15283">EK304</f>
        <v>0</v>
      </c>
      <c r="HF303" s="462">
        <f t="shared" ref="HF303" si="15284">EX303</f>
        <v>0</v>
      </c>
      <c r="HG303" s="460" t="str">
        <f t="shared" ref="HG303" si="15285">AU303</f>
        <v>NG</v>
      </c>
      <c r="HH303" s="460">
        <f t="shared" ref="HH303" si="15286">EL303</f>
        <v>0</v>
      </c>
      <c r="HI303" s="460">
        <f t="shared" ref="HI303" si="15287">EL304</f>
        <v>0</v>
      </c>
      <c r="HJ303" s="462">
        <f t="shared" ref="HJ303" si="15288">EY303</f>
        <v>0</v>
      </c>
      <c r="HK303" s="460" t="str">
        <f t="shared" ref="HK303" si="15289">BC303</f>
        <v>NG</v>
      </c>
      <c r="HL303" s="460">
        <f t="shared" ref="HL303" si="15290">EM303</f>
        <v>0</v>
      </c>
      <c r="HM303" s="460">
        <f t="shared" ref="HM303" si="15291">EM304</f>
        <v>0</v>
      </c>
      <c r="HN303" s="462">
        <f t="shared" ref="HN303" si="15292">EZ303</f>
        <v>0</v>
      </c>
      <c r="HO303" s="460" t="str">
        <f t="shared" ref="HO303" si="15293">BG303</f>
        <v>NG</v>
      </c>
      <c r="HP303" s="460">
        <f t="shared" ref="HP303" si="15294">EN303</f>
        <v>0</v>
      </c>
      <c r="HQ303" s="460">
        <f t="shared" ref="HQ303" si="15295">EN304</f>
        <v>0</v>
      </c>
      <c r="HR303" s="462">
        <f t="shared" ref="HR303" si="15296">FA303</f>
        <v>0</v>
      </c>
      <c r="HS303" s="332"/>
    </row>
    <row r="304" spans="1:227" ht="12" customHeight="1">
      <c r="A304" s="489"/>
      <c r="B304" s="487"/>
      <c r="C304" s="475"/>
      <c r="D304" s="485"/>
      <c r="E304" s="483"/>
      <c r="F304" s="317"/>
      <c r="G304" s="317"/>
      <c r="H304" s="317"/>
      <c r="I304" s="317"/>
      <c r="J304" s="316"/>
      <c r="K304" s="481"/>
      <c r="L304" s="77"/>
      <c r="M304" s="77"/>
      <c r="N304" s="471"/>
      <c r="O304" s="475"/>
      <c r="P304" s="77"/>
      <c r="Q304" s="77"/>
      <c r="R304" s="471"/>
      <c r="S304" s="475"/>
      <c r="T304" s="77"/>
      <c r="U304" s="77"/>
      <c r="V304" s="471"/>
      <c r="W304" s="473"/>
      <c r="X304" s="77"/>
      <c r="Y304" s="77"/>
      <c r="Z304" s="471"/>
      <c r="AA304" s="477"/>
      <c r="AB304" s="80"/>
      <c r="AC304" s="80"/>
      <c r="AD304" s="471"/>
      <c r="AE304" s="473"/>
      <c r="AF304" s="77"/>
      <c r="AG304" s="77"/>
      <c r="AH304" s="471"/>
      <c r="AI304" s="473"/>
      <c r="AJ304" s="77"/>
      <c r="AK304" s="77"/>
      <c r="AL304" s="471"/>
      <c r="AM304" s="477"/>
      <c r="AN304" s="80"/>
      <c r="AO304" s="80"/>
      <c r="AP304" s="471"/>
      <c r="AQ304" s="473"/>
      <c r="AR304" s="77"/>
      <c r="AS304" s="77"/>
      <c r="AT304" s="471"/>
      <c r="AU304" s="473"/>
      <c r="AV304" s="77"/>
      <c r="AW304" s="77"/>
      <c r="AX304" s="471"/>
      <c r="AY304" s="477"/>
      <c r="AZ304" s="80"/>
      <c r="BA304" s="80"/>
      <c r="BB304" s="471"/>
      <c r="BC304" s="475"/>
      <c r="BD304" s="77"/>
      <c r="BE304" s="77"/>
      <c r="BF304" s="471"/>
      <c r="BG304" s="473"/>
      <c r="BH304" s="77"/>
      <c r="BI304" s="77"/>
      <c r="BJ304" s="471"/>
      <c r="BK304" s="477"/>
      <c r="BL304" s="80"/>
      <c r="BM304" s="80"/>
      <c r="BN304" s="471"/>
      <c r="BO304" s="475"/>
      <c r="BP304" s="77"/>
      <c r="BQ304" s="77"/>
      <c r="BR304" s="471"/>
      <c r="BS304" s="473"/>
      <c r="BT304" s="77"/>
      <c r="BU304" s="77"/>
      <c r="BV304" s="471"/>
      <c r="BW304" s="469"/>
      <c r="BX304" s="467"/>
      <c r="BY304" s="490"/>
      <c r="CA304" s="19">
        <f t="shared" ref="CA304" si="15297">IF(AND($N303=1,$M304&lt;&gt;$BZ$7),1,0)</f>
        <v>0</v>
      </c>
      <c r="CB304" s="19">
        <f t="shared" ref="CB304" si="15298">IF(AND($R303=1,$Q304&lt;&gt;$BZ$7),1,0)</f>
        <v>0</v>
      </c>
      <c r="CC304" s="19">
        <f t="shared" ref="CC304" si="15299">IF(AND($V303=1,$U304&lt;&gt;$BZ$7),1,0)</f>
        <v>0</v>
      </c>
      <c r="CD304" s="19">
        <f t="shared" ref="CD304" si="15300">IF(AND($Z303=1,$Y304&lt;&gt;$BZ$7),1,0)</f>
        <v>0</v>
      </c>
      <c r="CE304" s="19">
        <f t="shared" ref="CE304" si="15301">IF(AND($AH303=1,$AG304&lt;&gt;$BZ$7),1,0)</f>
        <v>0</v>
      </c>
      <c r="CF304" s="19">
        <f t="shared" ref="CF304" si="15302">IF(AND($AL303=1,$AK304&lt;&gt;$BZ$7),1,0)</f>
        <v>0</v>
      </c>
      <c r="CG304" s="19">
        <f t="shared" ref="CG304" si="15303">IF(AND($AT303=1,$AS304&lt;&gt;$BZ$7),1,0)</f>
        <v>0</v>
      </c>
      <c r="CH304" s="19">
        <f t="shared" ref="CH304" si="15304">IF(AND($AX303=1,$AW304&lt;&gt;$BZ$7),1,0)</f>
        <v>0</v>
      </c>
      <c r="CI304" s="19">
        <f t="shared" ref="CI304" si="15305">IF(AND($BF303=1,$BE304&lt;&gt;$BZ$7),1,0)</f>
        <v>0</v>
      </c>
      <c r="CJ304" s="19">
        <f t="shared" ref="CJ304" si="15306">IF(AND($BJ303=1,$BI304&lt;&gt;$BZ$7),1,0)</f>
        <v>0</v>
      </c>
      <c r="CK304" s="19">
        <f t="shared" ref="CK304" si="15307">IF(AND($BR303=1,$BQ304&lt;&gt;$BZ$7),1,0)</f>
        <v>0</v>
      </c>
      <c r="CL304" s="19">
        <f t="shared" ref="CL304" si="15308">IF(AND($BV303=1,$BU304&lt;&gt;$BZ$7),1,0)</f>
        <v>0</v>
      </c>
      <c r="CO304" s="19">
        <f>IF(AND($M304&lt;&gt;$CN$7,$M304&lt;=$CN$6),1,0)</f>
        <v>0</v>
      </c>
      <c r="CP304" s="19">
        <f>IF(AND($Q304&lt;&gt;$CN$7,$Q304&lt;=$CN$6),1,0)</f>
        <v>0</v>
      </c>
      <c r="CQ304" s="19">
        <f>IF(AND($U304&lt;&gt;$CN$7,$U304&lt;=$CN$6),1,0)</f>
        <v>0</v>
      </c>
      <c r="CR304" s="19">
        <f>IF(AND($Y304&lt;&gt;$CN$7,$Y304&lt;=$CN$6),1,0)</f>
        <v>0</v>
      </c>
      <c r="CS304" s="19">
        <f>IF(AND($AG304&lt;&gt;$CN$7,$AG304&lt;=$CN$6),1,0)</f>
        <v>0</v>
      </c>
      <c r="CT304" s="19">
        <f>IF(AND($AK304&lt;&gt;$CN$7,$AK304&lt;=$CN$6),1,0)</f>
        <v>0</v>
      </c>
      <c r="CU304" s="19">
        <f>IF(AND($AS304&lt;&gt;$CN$7,$AS304&lt;=$CN$6),1,0)</f>
        <v>0</v>
      </c>
      <c r="CV304" s="19">
        <f>IF(AND($AW304&lt;&gt;$CN$7,$AW304&lt;=$CN$6),1,0)</f>
        <v>0</v>
      </c>
      <c r="CW304" s="19">
        <f>IF(AND($BE304&lt;&gt;$CN$7,$BE304&lt;=$CN$6),1,0)</f>
        <v>0</v>
      </c>
      <c r="CX304" s="19">
        <f>IF(AND($BI304&lt;&gt;$CN$7,$BI304&lt;=$CN$6),1,0)</f>
        <v>0</v>
      </c>
      <c r="CY304" s="19">
        <f>IF(AND($BQ304&lt;&gt;$CN$7,$BQ304&lt;=$CN$6),1,0)</f>
        <v>0</v>
      </c>
      <c r="CZ304" s="19">
        <f>IF(AND($BU304&lt;&gt;$CN$7,$BU304&lt;=$CN$6),1,0)</f>
        <v>0</v>
      </c>
      <c r="DC304" s="19">
        <f>IF($N303=1,1,0)</f>
        <v>0</v>
      </c>
      <c r="DD304" s="19">
        <f>IF($R303=1,1,0)</f>
        <v>0</v>
      </c>
      <c r="DE304" s="19">
        <f>IF($V303=1,1,0)</f>
        <v>0</v>
      </c>
      <c r="DF304" s="19">
        <f>IF($Z303=1,1,0)</f>
        <v>0</v>
      </c>
      <c r="DG304" s="19">
        <f>IF($AH303=1,1,0)</f>
        <v>0</v>
      </c>
      <c r="DH304" s="19">
        <f>IF($AL303=1,1,0)</f>
        <v>0</v>
      </c>
      <c r="DI304" s="19">
        <f>IF($AT303=1,1,0)</f>
        <v>0</v>
      </c>
      <c r="DJ304" s="19">
        <f>IF($AX303=1,1,0)</f>
        <v>0</v>
      </c>
      <c r="DK304" s="19">
        <f>IF($BF303=1,1,0)</f>
        <v>0</v>
      </c>
      <c r="DL304" s="19">
        <f>IF($BJ303=1,1,0)</f>
        <v>0</v>
      </c>
      <c r="DM304" s="19">
        <f>IF($BR303=1,1,0)</f>
        <v>0</v>
      </c>
      <c r="DN304" s="19">
        <f>IF($BV303=1,1,0)</f>
        <v>0</v>
      </c>
      <c r="DQ304" s="19">
        <f t="shared" ref="DQ304" si="15309">IF($N303=1,1,0)</f>
        <v>0</v>
      </c>
      <c r="DR304" s="19">
        <f t="shared" ref="DR304" si="15310">IF($R303=1,1,0)</f>
        <v>0</v>
      </c>
      <c r="DS304" s="19">
        <f t="shared" ref="DS304" si="15311">IF($V303=1,1,0)</f>
        <v>0</v>
      </c>
      <c r="DT304" s="19">
        <f t="shared" ref="DT304" si="15312">IF($Z303=1,1,0)</f>
        <v>0</v>
      </c>
      <c r="DU304" s="19">
        <f t="shared" ref="DU304" si="15313">IF($AH303=1,1,0)</f>
        <v>0</v>
      </c>
      <c r="DV304" s="19">
        <f t="shared" ref="DV304" si="15314">IF($AL303=1,1,0)</f>
        <v>0</v>
      </c>
      <c r="DW304" s="19">
        <f t="shared" ref="DW304" si="15315">IF($AT303=1,1,0)</f>
        <v>0</v>
      </c>
      <c r="DX304" s="19">
        <f t="shared" ref="DX304" si="15316">IF($AX303=1,1,0)</f>
        <v>0</v>
      </c>
      <c r="DY304" s="19">
        <f t="shared" ref="DY304" si="15317">IF($BF303=1,1,0)</f>
        <v>0</v>
      </c>
      <c r="DZ304" s="19">
        <f t="shared" ref="DZ304" si="15318">IF($BJ303=1,1,0)</f>
        <v>0</v>
      </c>
      <c r="EA304" s="19">
        <f t="shared" ref="EA304" si="15319">IF($BR303=1,1,0)</f>
        <v>0</v>
      </c>
      <c r="EB304" s="19">
        <f t="shared" ref="EB304" si="15320">IF($BV303=1,1,0)</f>
        <v>0</v>
      </c>
      <c r="EE304" s="329">
        <f>N303*$FU304*週間進捗報告書!$G$9</f>
        <v>0</v>
      </c>
      <c r="EF304" s="329">
        <f>R303*$FV304*週間進捗報告書!$G$10</f>
        <v>0</v>
      </c>
      <c r="EG304" s="329">
        <f>V303*$FW304*週間進捗報告書!$G$11</f>
        <v>0</v>
      </c>
      <c r="EH304" s="329">
        <f>Z303*$FX304*週間進捗報告書!$G$12</f>
        <v>0</v>
      </c>
      <c r="EI304" s="329">
        <f>AH303*$FY304*週間進捗報告書!$G$13</f>
        <v>0</v>
      </c>
      <c r="EJ304" s="329">
        <f>AL303*$FZ304*週間進捗報告書!$G$14</f>
        <v>0</v>
      </c>
      <c r="EK304" s="329">
        <f>AT303*$GA304*週間進捗報告書!$G$15</f>
        <v>0</v>
      </c>
      <c r="EL304" s="329">
        <f>AX303*$GB304*週間進捗報告書!$G$16</f>
        <v>0</v>
      </c>
      <c r="EM304" s="329">
        <f>BF303*$GC304*週間進捗報告書!$G$17</f>
        <v>0</v>
      </c>
      <c r="EN304" s="329">
        <f>BJ303*$GD304*週間進捗報告書!$G$18</f>
        <v>0</v>
      </c>
      <c r="EO304" s="329">
        <f>BR303*$GE304*週間進捗報告書!$G$19</f>
        <v>0</v>
      </c>
      <c r="EP304" s="329">
        <f>BV303*$GF304*週間進捗報告書!$G$20</f>
        <v>0</v>
      </c>
      <c r="ER304" s="547"/>
      <c r="ES304" s="547"/>
      <c r="ET304" s="547"/>
      <c r="EU304" s="547"/>
      <c r="EV304" s="547"/>
      <c r="EW304" s="547"/>
      <c r="EX304" s="547"/>
      <c r="EY304" s="547"/>
      <c r="EZ304" s="547"/>
      <c r="FA304" s="547"/>
      <c r="FB304" s="547"/>
      <c r="FC304" s="547"/>
      <c r="FD304" s="547"/>
      <c r="FE304" s="332"/>
      <c r="FG304" s="19"/>
      <c r="FH304" s="19"/>
      <c r="FI304" s="19"/>
      <c r="FJ304" s="19"/>
      <c r="FK304" s="19"/>
      <c r="FL304" s="19"/>
      <c r="FM304" s="19"/>
      <c r="FN304" s="19"/>
      <c r="FO304" s="19"/>
      <c r="FP304" s="19"/>
      <c r="FQ304" s="19"/>
      <c r="FR304" s="19"/>
      <c r="FU304" s="295">
        <f t="shared" ref="FU304" si="15321">FU303</f>
        <v>0</v>
      </c>
      <c r="FV304" s="295">
        <f t="shared" ref="FV304" si="15322">FV303</f>
        <v>0</v>
      </c>
      <c r="FW304" s="295">
        <f t="shared" ref="FW304" si="15323">FW303</f>
        <v>0</v>
      </c>
      <c r="FX304" s="295">
        <f t="shared" ref="FX304" si="15324">FX303</f>
        <v>0</v>
      </c>
      <c r="FY304" s="295">
        <f t="shared" ref="FY304" si="15325">FY303</f>
        <v>0</v>
      </c>
      <c r="FZ304" s="295">
        <f t="shared" ref="FZ304" si="15326">FZ303</f>
        <v>0</v>
      </c>
      <c r="GA304" s="295">
        <f t="shared" ref="GA304" si="15327">GA303</f>
        <v>0</v>
      </c>
      <c r="GB304" s="295">
        <f t="shared" ref="GB304" si="15328">GB303</f>
        <v>0</v>
      </c>
      <c r="GC304" s="295">
        <f t="shared" ref="GC304" si="15329">GC303</f>
        <v>0</v>
      </c>
      <c r="GD304" s="295">
        <f t="shared" ref="GD304" si="15330">GD303</f>
        <v>0</v>
      </c>
      <c r="GE304" s="295">
        <f t="shared" ref="GE304" si="15331">GE303</f>
        <v>0</v>
      </c>
      <c r="GF304" s="295">
        <f t="shared" ref="GF304" si="15332">GF303</f>
        <v>0</v>
      </c>
      <c r="GG304" s="295" t="e">
        <f t="shared" ref="GG304" si="15333">GG303</f>
        <v>#N/A</v>
      </c>
      <c r="GH304" s="2" t="e">
        <f>INDEX(リスト!$V:$V,MATCH(中日程計画表!$D303,リスト!$D:$D,0))</f>
        <v>#N/A</v>
      </c>
      <c r="GI304" s="2" t="e">
        <f>INDEX(リスト!$A:$A,MATCH(中日程計画表!$D303,リスト!$D:$D,0))</f>
        <v>#N/A</v>
      </c>
      <c r="GJ304" s="2" t="e">
        <f>INDEX(リスト!$U:$U,MATCH(中日程計画表!$D303,リスト!$D:$D,0))</f>
        <v>#N/A</v>
      </c>
      <c r="GK304" s="5" t="e">
        <f>INDEX(リスト!$W:$W,MATCH(中日程計画表!$D303,リスト!$D:$D,0))</f>
        <v>#N/A</v>
      </c>
      <c r="GL304" s="2" t="s">
        <v>201</v>
      </c>
      <c r="GM304" s="296">
        <f t="shared" ref="GM304" si="15334">GM303</f>
        <v>0</v>
      </c>
      <c r="GN304" s="296">
        <f t="shared" ref="GN304" si="15335">GN303</f>
        <v>0</v>
      </c>
      <c r="GU304" s="461"/>
      <c r="GV304" s="460"/>
      <c r="GW304" s="460"/>
      <c r="GX304" s="461"/>
      <c r="GY304" s="461"/>
      <c r="GZ304" s="460"/>
      <c r="HA304" s="460"/>
      <c r="HB304" s="461"/>
      <c r="HC304" s="461"/>
      <c r="HD304" s="460"/>
      <c r="HE304" s="460"/>
      <c r="HF304" s="461"/>
      <c r="HG304" s="461"/>
      <c r="HH304" s="460"/>
      <c r="HI304" s="460"/>
      <c r="HJ304" s="461"/>
      <c r="HK304" s="461"/>
      <c r="HL304" s="460"/>
      <c r="HM304" s="460"/>
      <c r="HN304" s="461"/>
      <c r="HO304" s="461"/>
      <c r="HP304" s="460"/>
      <c r="HQ304" s="460"/>
      <c r="HR304" s="461"/>
      <c r="HS304" s="4"/>
    </row>
    <row r="305" spans="1:227" ht="12" customHeight="1">
      <c r="A305" s="488" t="str">
        <f t="shared" ref="A305" ca="1" si="15336">INDIRECT("リスト!A"&amp;B305+6)</f>
        <v/>
      </c>
      <c r="B305" s="486">
        <f t="shared" ref="B305" si="15337">ROUNDDOWN((ROW()-6)/2,0)+1</f>
        <v>150</v>
      </c>
      <c r="C305" s="474" t="str">
        <f>機能グループ名</f>
        <v/>
      </c>
      <c r="D305" s="484">
        <f>機能ID</f>
        <v>0</v>
      </c>
      <c r="E305" s="482">
        <f>機能名</f>
        <v>0</v>
      </c>
      <c r="F305" s="315"/>
      <c r="G305" s="315"/>
      <c r="H305" s="315"/>
      <c r="I305" s="315"/>
      <c r="J305" s="316"/>
      <c r="K305" s="480" t="str">
        <f>担当者_SR</f>
        <v>NG</v>
      </c>
      <c r="L305" s="76"/>
      <c r="M305" s="76"/>
      <c r="N305" s="470"/>
      <c r="O305" s="474" t="str">
        <f>担当者_SRR</f>
        <v>NG</v>
      </c>
      <c r="P305" s="76"/>
      <c r="Q305" s="76"/>
      <c r="R305" s="470"/>
      <c r="S305" s="474" t="str">
        <f>担当者_DS</f>
        <v>NG</v>
      </c>
      <c r="T305" s="76"/>
      <c r="U305" s="76"/>
      <c r="V305" s="470"/>
      <c r="W305" s="472" t="str">
        <f>担当者_DSR</f>
        <v>NG</v>
      </c>
      <c r="X305" s="76"/>
      <c r="Y305" s="76"/>
      <c r="Z305" s="470"/>
      <c r="AA305" s="476"/>
      <c r="AB305" s="79"/>
      <c r="AC305" s="79"/>
      <c r="AD305" s="470">
        <f>IF(AC306 &lt;&gt; "",1,0)</f>
        <v>0</v>
      </c>
      <c r="AE305" s="472" t="str">
        <f>担当者_CD</f>
        <v>NG</v>
      </c>
      <c r="AF305" s="76"/>
      <c r="AG305" s="76"/>
      <c r="AH305" s="470"/>
      <c r="AI305" s="472" t="str">
        <f>担当者_DD</f>
        <v>NG</v>
      </c>
      <c r="AJ305" s="76"/>
      <c r="AK305" s="76"/>
      <c r="AL305" s="470"/>
      <c r="AM305" s="476"/>
      <c r="AN305" s="79"/>
      <c r="AO305" s="79"/>
      <c r="AP305" s="470">
        <f>IF(AO306 &lt;&gt; "",1,0)</f>
        <v>0</v>
      </c>
      <c r="AQ305" s="472" t="str">
        <f>担当者_MCL</f>
        <v>NG</v>
      </c>
      <c r="AR305" s="76"/>
      <c r="AS305" s="76"/>
      <c r="AT305" s="470"/>
      <c r="AU305" s="472" t="str">
        <f>担当者_MCLR</f>
        <v>NG</v>
      </c>
      <c r="AV305" s="76"/>
      <c r="AW305" s="76"/>
      <c r="AX305" s="470"/>
      <c r="AY305" s="476"/>
      <c r="AZ305" s="79"/>
      <c r="BA305" s="79"/>
      <c r="BB305" s="470">
        <f>IF(BA306 &lt;&gt; "",1,0)</f>
        <v>0</v>
      </c>
      <c r="BC305" s="474" t="str">
        <f>担当者_MT</f>
        <v>NG</v>
      </c>
      <c r="BD305" s="76"/>
      <c r="BE305" s="76"/>
      <c r="BF305" s="470"/>
      <c r="BG305" s="472" t="str">
        <f>担当者_M検</f>
        <v>NG</v>
      </c>
      <c r="BH305" s="76"/>
      <c r="BI305" s="76"/>
      <c r="BJ305" s="470"/>
      <c r="BK305" s="476"/>
      <c r="BL305" s="79"/>
      <c r="BM305" s="79"/>
      <c r="BN305" s="470">
        <v>0</v>
      </c>
      <c r="BO305" s="474" t="str">
        <f>担当者_モテ</f>
        <v>NG</v>
      </c>
      <c r="BP305" s="76"/>
      <c r="BQ305" s="76"/>
      <c r="BR305" s="470"/>
      <c r="BS305" s="472" t="str">
        <f>担当者_モテR</f>
        <v>NG</v>
      </c>
      <c r="BT305" s="76"/>
      <c r="BU305" s="76"/>
      <c r="BV305" s="470"/>
      <c r="BW305" s="468">
        <f t="shared" ref="BW305" si="15338">IFERROR(SUM(IF(K305&lt;&gt;"NG",N305*K$1,0),IF(O305&lt;&gt;"NG",R305*O$1,0),IF(S305&lt;&gt;"NG",V305*S$1,0),IF(W305&lt;&gt;"NG",Z305*W$1,0),IF(AA305&lt;&gt;"NG",AD305*AA$1,0),IF(AE305&lt;&gt;"NG",AH305*AE$1,0),IF(AI305&lt;&gt;"NG",AL305*AI$1,0),IF(AM305&lt;&gt;"NG",AP305*AM$1,0),IF(AQ305&lt;&gt;"NG",AT305*AQ$1,0),IF(AU305&lt;&gt;"NG",AX305*AU$1,0),IF(AY305&lt;&gt;"NG",BB305*AY$1,0),IF(BC305&lt;&gt;"NG",BF305*BC$1,0),IF(BG305&lt;&gt;"NG",BJ305*BG$1,0),IF(BK305&lt;&gt;"NG",BN305*BK$1,0),IF(BO305&lt;&gt;"NG",BR305*BO$1,0),IF(BS305&lt;&gt;"NG",BV305*BS$1,0))/SUM(IF(K305&lt;&gt;"NG",K$1,0),IF(O305&lt;&gt;"NG",O$1,0),IF(S305&lt;&gt;"NG",S$1,0),IF(W305&lt;&gt;"NG",W$1,0),IF(AA305&lt;&gt;"NG",AA$1,0),IF(AE305&lt;&gt;"NG",AE$1,0),IF(AI305&lt;&gt;"NG",AI$1,0),IF(AM305&lt;&gt;"NG",AM$1,0),IF(AQ305&lt;&gt;"NG",AQ$1,0),IF(AU305&lt;&gt;"NG",AU$1,0),IF(AY305&lt;&gt;"NG",AY$1,0),IF(BC305&lt;&gt;"NG",BC$1,0),IF(BG305&lt;&gt;"NG",BG$1,0),IF(BK305&lt;&gt;"NG",BK$1,0),IF(BO305&lt;&gt;"NG",BO$1,0),IF(BS305&lt;&gt;"NG",BS$1,0)),0)</f>
        <v>0</v>
      </c>
      <c r="BX305" s="466"/>
      <c r="BY305" s="490"/>
      <c r="BZ305" s="5"/>
      <c r="CA305" s="32">
        <f t="shared" ref="CA305" si="15339">IF(AND($M305&lt;&gt;$BZ$5,$M305&lt;=$BZ$6,$M305&lt;&gt;$BZ$7),1,0)</f>
        <v>0</v>
      </c>
      <c r="CB305" s="32">
        <f t="shared" ref="CB305" si="15340">IF(AND($Q305&lt;&gt;$BZ$5,$Q305&lt;=$BZ$6,$Q305&lt;&gt;$BZ$7),1,0)</f>
        <v>0</v>
      </c>
      <c r="CC305" s="32">
        <f t="shared" ref="CC305" si="15341">IF(AND($U305&lt;&gt;$BZ$5,$U305&lt;=$BZ$6,$U305&lt;&gt;$BZ$7),1,0)</f>
        <v>0</v>
      </c>
      <c r="CD305" s="32">
        <f t="shared" ref="CD305" si="15342">IF(AND($Y305&lt;&gt;$BZ$5,$Y305&lt;=$BZ$6,$Y305&lt;&gt;$BZ$7),1,0)</f>
        <v>0</v>
      </c>
      <c r="CE305" s="32">
        <f t="shared" ref="CE305" si="15343">IF(AND($AG305&lt;&gt;$BZ$5,$AG305&lt;=$BZ$6,$AG305&lt;&gt;$BZ$7),1,0)</f>
        <v>0</v>
      </c>
      <c r="CF305" s="32">
        <f t="shared" ref="CF305" si="15344">IF(AND($AK305&lt;&gt;$BZ$5,$AK305&lt;=$BZ$6,$AK305&lt;&gt;$BZ$7),1,0)</f>
        <v>0</v>
      </c>
      <c r="CG305" s="32">
        <f t="shared" ref="CG305" si="15345">IF(AND($AS305&lt;&gt;$BZ$5,$AS305&lt;=$BZ$6,$AS305&lt;&gt;$BZ$7),1,0)</f>
        <v>0</v>
      </c>
      <c r="CH305" s="32">
        <f t="shared" ref="CH305" si="15346">IF(AND($AW305&lt;&gt;$BZ$5,$AW305&lt;=$BZ$6,$AW305&lt;&gt;$BZ$7),1,0)</f>
        <v>0</v>
      </c>
      <c r="CI305" s="32">
        <f t="shared" ref="CI305" si="15347">IF(AND($BE305&lt;&gt;$BZ$5,$BE305&lt;=$BZ$6,$BE305&lt;&gt;$BZ$7),1,0)</f>
        <v>0</v>
      </c>
      <c r="CJ305" s="32">
        <f t="shared" ref="CJ305" si="15348">IF(AND($BI305&lt;&gt;$BZ$5,$BI305&lt;=$BZ$6,$BI305&lt;&gt;$BZ$7),1,0)</f>
        <v>0</v>
      </c>
      <c r="CK305" s="32">
        <f t="shared" ref="CK305" si="15349">IF(AND($BQ305&lt;&gt;$BZ$5,$BQ305&lt;=$BZ$6,$BQ305&lt;&gt;$BZ$7),1,0)</f>
        <v>0</v>
      </c>
      <c r="CL305" s="32">
        <f t="shared" ref="CL305" si="15350">IF(AND($BU305&lt;&gt;$BZ$5,$BU305&lt;=$BZ$6,$BU305&lt;&gt;$BZ$7),1,0)</f>
        <v>0</v>
      </c>
      <c r="CO305" s="32">
        <f>IF(AND($M305&lt;&gt;$CN$5,$M305&lt;=$CN$6,$M305&lt;&gt;$CN$7),1,0)</f>
        <v>0</v>
      </c>
      <c r="CP305" s="32">
        <f>IF(AND($Q305&lt;&gt;$CN$5,$Q305&lt;=$CN$6,$Q305&lt;&gt;$CN$7),1,0)</f>
        <v>0</v>
      </c>
      <c r="CQ305" s="32">
        <f>IF(AND($U305&lt;&gt;$CN$5,$U305&lt;=$CN$6,$U305&lt;&gt;$CN$7),1,0)</f>
        <v>0</v>
      </c>
      <c r="CR305" s="32">
        <f>IF(AND($Y305&lt;&gt;$CN$5,$Y305&lt;=$CN$6,$Y305&lt;&gt;$CN$7),1,0)</f>
        <v>0</v>
      </c>
      <c r="CS305" s="32">
        <f>IF(AND($AG305&lt;&gt;$CN$5,$AG305&lt;=$CN$6,$AG305&lt;&gt;$CN$7),1,0)</f>
        <v>0</v>
      </c>
      <c r="CT305" s="32">
        <f>IF(AND($AK305&lt;&gt;$CN$5,$AK305&lt;=$CN$6,$AK305&lt;&gt;$CN$7),1,0)</f>
        <v>0</v>
      </c>
      <c r="CU305" s="32">
        <f>IF(AND($AS305&lt;&gt;$CN$5,$AS305&lt;=$CN$6,$AS305&lt;&gt;$CN$7),1,0)</f>
        <v>0</v>
      </c>
      <c r="CV305" s="32">
        <f>IF(AND($AW305&lt;&gt;$CN$5,$AW305&lt;=$CN$6,$AW305&lt;&gt;$CN$7),1,0)</f>
        <v>0</v>
      </c>
      <c r="CW305" s="32">
        <f>IF(AND($BE305&lt;&gt;$CN$5,$BE305&lt;=$CN$6,$BE305&lt;&gt;$CN$7),1,0)</f>
        <v>0</v>
      </c>
      <c r="CX305" s="32">
        <f>IF(AND($BI305&lt;&gt;$CN$5,$BI305&lt;=$CN$6,$BI305&lt;&gt;$CN$7),1,0)</f>
        <v>0</v>
      </c>
      <c r="CY305" s="32">
        <f>IF(AND($BQ305&lt;&gt;$CN$5,$BQ305&lt;=$CN$6,$BQ305&lt;&gt;$CN$7),1,0)</f>
        <v>0</v>
      </c>
      <c r="CZ305" s="32">
        <f>IF(AND($BU305&lt;&gt;$CN$5,$BU305&lt;=$CN$6,$BU305&lt;&gt;$CN$7),1,0)</f>
        <v>0</v>
      </c>
      <c r="DC305" s="32">
        <f>IF(AND($M305&lt;&gt;$DB$5,$M305&lt;=$DB$6,$M305&lt;&gt;$CN$7),1,0)</f>
        <v>0</v>
      </c>
      <c r="DD305" s="32">
        <f>IF(AND($Q305&lt;&gt;$DB$5,$Q305&lt;=$DB$6,$Q305&lt;&gt;$CN$7),1,0)</f>
        <v>0</v>
      </c>
      <c r="DE305" s="32">
        <f>IF(AND($U305&lt;&gt;$DB$5,$U305&lt;=$DB$6,$U305&lt;&gt;$CN$7),1,0)</f>
        <v>0</v>
      </c>
      <c r="DF305" s="32">
        <f>IF(AND($Y305&lt;&gt;$DB$5,$Y305&lt;=$DB$6,$Y305&lt;&gt;$CN$7),1,0)</f>
        <v>0</v>
      </c>
      <c r="DG305" s="32">
        <f>IF(AND($AG305&lt;&gt;$DB$5,$AG305&lt;=$DB$6,$AG305&lt;&gt;$CN$7),1,0)</f>
        <v>0</v>
      </c>
      <c r="DH305" s="32">
        <f>IF(AND($AK305&lt;&gt;$DB$5,$AK305&lt;=$DB$6,$AK305&lt;&gt;$CN$7),1,0)</f>
        <v>0</v>
      </c>
      <c r="DI305" s="32">
        <f>IF(AND($AS305&lt;&gt;$DB$5,$AS305&lt;=$DB$6,$AS305&lt;&gt;$CN$7),1,0)</f>
        <v>0</v>
      </c>
      <c r="DJ305" s="32">
        <f>IF(AND($AW305&lt;&gt;$DB$5,$AW305&lt;=$DB$6,$AW305&lt;&gt;$CN$7),1,0)</f>
        <v>0</v>
      </c>
      <c r="DK305" s="32">
        <f>IF(AND($BE305&lt;&gt;$DB$5,$BE305&lt;=$DB$6,$BE305&lt;&gt;$CN$7),1,0)</f>
        <v>0</v>
      </c>
      <c r="DL305" s="32">
        <f>IF(AND($BI305&lt;&gt;$DB$5,$BI305&lt;=$DB$6,$BI305&lt;&gt;$CN$7),1,0)</f>
        <v>0</v>
      </c>
      <c r="DM305" s="32">
        <f>IF(AND($BQ305&lt;&gt;$DB$5,$BQ305&lt;=$DB$6,$BQ305&lt;&gt;$CN$7),1,0)</f>
        <v>0</v>
      </c>
      <c r="DN305" s="32">
        <f>IF(AND($BU305&lt;&gt;$DB$5,$BU305&lt;=$DB$6,$BU305&lt;&gt;$CN$7),1,0)</f>
        <v>0</v>
      </c>
      <c r="DQ305" s="32">
        <f t="shared" ref="DQ305" si="15351">IF(AND($M305&lt;&gt;$DP$5,$M305&lt;=$DP$6,$M305&lt;&gt;$CN$7),1,0)</f>
        <v>0</v>
      </c>
      <c r="DR305" s="32">
        <f t="shared" ref="DR305" si="15352">IF(AND($Q305&lt;&gt;$DP$5,$Q305&lt;=$DP$6,$Q305&lt;&gt;$CN$7),1,0)</f>
        <v>0</v>
      </c>
      <c r="DS305" s="32">
        <f t="shared" ref="DS305" si="15353">IF(AND($U305&lt;&gt;$DP$5,$U305&lt;=$DP$6,$U305&lt;&gt;$CN$7),1,0)</f>
        <v>0</v>
      </c>
      <c r="DT305" s="32">
        <f t="shared" ref="DT305" si="15354">IF(AND($Y305&lt;&gt;$DP$5,$Y305&lt;=$DP$6,$Y305&lt;&gt;$CN$7),1,0)</f>
        <v>0</v>
      </c>
      <c r="DU305" s="32">
        <f t="shared" ref="DU305" si="15355">IF(AND($AG305&lt;&gt;$DP$5,$AG305&lt;=$DP$6,$AG305&lt;&gt;$CN$7),1,0)</f>
        <v>0</v>
      </c>
      <c r="DV305" s="32">
        <f t="shared" ref="DV305" si="15356">IF(AND($AK305&lt;&gt;$DP$5,$AK305&lt;=$DP$6,$AK305&lt;&gt;$CN$7),1,0)</f>
        <v>0</v>
      </c>
      <c r="DW305" s="32">
        <f t="shared" ref="DW305" si="15357">IF(AND($AS305&lt;&gt;$DP$5,$AS305&lt;=$DP$6,$AS305&lt;&gt;$CN$7),1,0)</f>
        <v>0</v>
      </c>
      <c r="DX305" s="32">
        <f t="shared" ref="DX305" si="15358">IF(AND($AW305&lt;&gt;$DP$5,$AW305&lt;=$DP$6,$AW305&lt;&gt;$CN$7),1,0)</f>
        <v>0</v>
      </c>
      <c r="DY305" s="32">
        <f t="shared" ref="DY305" si="15359">IF(AND($BE305&lt;&gt;$DP$5,$BE305&lt;=$DP$6,$BE305&lt;&gt;$CN$7),1,0)</f>
        <v>0</v>
      </c>
      <c r="DZ305" s="32">
        <f t="shared" ref="DZ305" si="15360">IF(AND($BI305&lt;&gt;$DP$5,$BI305&lt;=$DP$6,$BI305&lt;&gt;$CN$7),1,0)</f>
        <v>0</v>
      </c>
      <c r="EA305" s="32">
        <f t="shared" ref="EA305" si="15361">IF(AND($BQ305&lt;&gt;$DP$5,$BQ305&lt;=$DP$6,$BQ305&lt;&gt;$CN$7),1,0)</f>
        <v>0</v>
      </c>
      <c r="EB305" s="32">
        <f t="shared" ref="EB305" si="15362">IF(AND($BU305&lt;&gt;$DP$5,$BU305&lt;=$DP$6,$BU305&lt;&gt;$CN$7),1,0)</f>
        <v>0</v>
      </c>
      <c r="EE305" s="328">
        <f>IF(M305&lt;&gt;"",IF(M305&lt;=$ED$6,1,IF(L305&gt;$ED$6,0,NETWORKDAYS(L305,$ED$6,祭日リスト)/NETWORKDAYS(L305,M305,祭日リスト)))*$GG305*週間進捗報告書!$G$9,0)</f>
        <v>0</v>
      </c>
      <c r="EF305" s="328">
        <f>IF(Q305&lt;&gt;"",IF(Q305&lt;=$ED$6,1,IF(P305&gt;$ED$6,0,NETWORKDAYS(P305,$ED$6,祭日リスト)/NETWORKDAYS(P305,Q305,祭日リスト)))*$GG305*週間進捗報告書!$G$10,0)</f>
        <v>0</v>
      </c>
      <c r="EG305" s="328">
        <f>IF(U305&lt;&gt;"",IF(U305&lt;=$ED$6,1,IF(T305&gt;$ED$6,0,NETWORKDAYS(T305,$ED$6,祭日リスト)/NETWORKDAYS(T305,U305,祭日リスト)))*$GG305*週間進捗報告書!$G$11,0)</f>
        <v>0</v>
      </c>
      <c r="EH305" s="328">
        <f>IF(Y305&lt;&gt;"",IF(Y305&lt;=$ED$6,1,IF(X305&gt;$ED$6,0,NETWORKDAYS(X305,$ED$6,祭日リスト)/NETWORKDAYS(X305,Y305,祭日リスト)))*$GG305*週間進捗報告書!$G$12,0)</f>
        <v>0</v>
      </c>
      <c r="EI305" s="328">
        <f>IF(AG305&lt;&gt;"",IF(AG305&lt;=$ED$6,1,IF(AF305&gt;$ED$6,0,NETWORKDAYS(AF305,$ED$6,祭日リスト)/NETWORKDAYS(AF305,AG305,祭日リスト)))*$GG305*週間進捗報告書!$G$13,0)</f>
        <v>0</v>
      </c>
      <c r="EJ305" s="328">
        <f>IF(AK305&lt;&gt;"",IF(AK305&lt;=$ED$6,1,IF(AJ305&gt;$ED$6,0,NETWORKDAYS(AJ305,$ED$6,祭日リスト)/NETWORKDAYS(AJ305,AK305,祭日リスト)))*$GG305*週間進捗報告書!$G$14,0)</f>
        <v>0</v>
      </c>
      <c r="EK305" s="328">
        <f>IF(AS305&lt;&gt;"",IF(AS305&lt;=$ED$6,1,IF(AR305&gt;$ED$6,0,NETWORKDAYS(AR305,$ED$6,祭日リスト)/NETWORKDAYS(AR305,AS305,祭日リスト)))*$GG305*週間進捗報告書!$G$15,0)</f>
        <v>0</v>
      </c>
      <c r="EL305" s="328">
        <f>IF(AW305&lt;&gt;"",IF(AW305&lt;=$ED$6,1,IF(AV305&gt;$ED$6,0,NETWORKDAYS(AV305,$ED$6,祭日リスト)/NETWORKDAYS(AV305,AW305,祭日リスト)))*$GG305*週間進捗報告書!$G$16,0)</f>
        <v>0</v>
      </c>
      <c r="EM305" s="328">
        <f>IF(BE305&lt;&gt;"",IF(BE305&lt;=$ED$6,1,IF(BD305&gt;$ED$6,0,NETWORKDAYS(BD305,$ED$6,祭日リスト)/NETWORKDAYS(BD305,BE305,祭日リスト)))*$GG305*週間進捗報告書!$G$17,0)</f>
        <v>0</v>
      </c>
      <c r="EN305" s="328">
        <f>IF(BI305&lt;&gt;"",IF(BI305&lt;=$ED$6,1,IF(BH305&gt;$ED$6,0,NETWORKDAYS(BH305,$ED$6,祭日リスト)/NETWORKDAYS(BH305,BI305,祭日リスト)))*$GG305*週間進捗報告書!$G$18,0)</f>
        <v>0</v>
      </c>
      <c r="EO305" s="328">
        <f>IF(BQ305&lt;&gt;"",IF(BQ305&lt;=$ED$6,1,IF(BP305&gt;$ED$6,0,NETWORKDAYS(BP305,$ED$6,祭日リスト)/NETWORKDAYS(BP305,BQ305,祭日リスト)))*$GG305*週間進捗報告書!$G$19,0)</f>
        <v>0</v>
      </c>
      <c r="EP305" s="328">
        <f>IF(BU305&lt;&gt;"",IF(BU305&lt;=$ED$6,1,IF(BT305&gt;$ED$6,0,NETWORKDAYS(BT305,$ED$6,祭日リスト)/NETWORKDAYS(BT305,BU305,祭日リスト)))*$GG305*週間進捗報告書!$G$20,0)</f>
        <v>0</v>
      </c>
      <c r="ER305" s="547">
        <f t="shared" ref="ER305:FC305" si="15363">EE305-EE306</f>
        <v>0</v>
      </c>
      <c r="ES305" s="547">
        <f t="shared" si="15363"/>
        <v>0</v>
      </c>
      <c r="ET305" s="547">
        <f t="shared" si="15363"/>
        <v>0</v>
      </c>
      <c r="EU305" s="547">
        <f t="shared" si="15363"/>
        <v>0</v>
      </c>
      <c r="EV305" s="547">
        <f t="shared" si="15363"/>
        <v>0</v>
      </c>
      <c r="EW305" s="547">
        <f t="shared" si="15363"/>
        <v>0</v>
      </c>
      <c r="EX305" s="547">
        <f t="shared" si="15363"/>
        <v>0</v>
      </c>
      <c r="EY305" s="547">
        <f t="shared" si="15363"/>
        <v>0</v>
      </c>
      <c r="EZ305" s="547">
        <f t="shared" si="15363"/>
        <v>0</v>
      </c>
      <c r="FA305" s="547">
        <f t="shared" si="15363"/>
        <v>0</v>
      </c>
      <c r="FB305" s="547">
        <f t="shared" si="15363"/>
        <v>0</v>
      </c>
      <c r="FC305" s="547">
        <f t="shared" si="15363"/>
        <v>0</v>
      </c>
      <c r="FD305" s="547">
        <f t="shared" ref="FD305" si="15364">SUM(ER305:FC306)</f>
        <v>0</v>
      </c>
      <c r="FE305" s="333"/>
      <c r="FG305" s="32">
        <f>IF(AND($M305&lt;&gt;$FF$7),1,0)</f>
        <v>0</v>
      </c>
      <c r="FH305" s="32">
        <f>IF(AND($Q305&lt;&gt;$FF$7),1,0)</f>
        <v>0</v>
      </c>
      <c r="FI305" s="32">
        <f>IF(AND($U305&lt;&gt;$FF$7),1,0)</f>
        <v>0</v>
      </c>
      <c r="FJ305" s="32">
        <f>IF(AND($Y305&lt;&gt;$FF$7),1,0)</f>
        <v>0</v>
      </c>
      <c r="FK305" s="32">
        <f>IF(AND($AG305&lt;&gt;$FF$7),1,0)</f>
        <v>0</v>
      </c>
      <c r="FL305" s="32">
        <f>IF(AND($AK305&lt;&gt;$FF$7),1,0)</f>
        <v>0</v>
      </c>
      <c r="FM305" s="32">
        <f>IF(AND($AS305&lt;&gt;$FF$7),1,0)</f>
        <v>0</v>
      </c>
      <c r="FN305" s="32">
        <f>IF(AND($AW305&lt;&gt;$FF$7),1,0)</f>
        <v>0</v>
      </c>
      <c r="FO305" s="32">
        <f>IF(AND($BE305&lt;&gt;$FF$7),1,0)</f>
        <v>0</v>
      </c>
      <c r="FP305" s="32">
        <f>IF(AND($BI305&lt;&gt;$FF$7),1,0)</f>
        <v>0</v>
      </c>
      <c r="FQ305" s="32">
        <f>IF(AND($BQ305&lt;&gt;$FF$7),1,0)</f>
        <v>0</v>
      </c>
      <c r="FR305" s="32">
        <f>IF(AND($BU305&lt;&gt;$FF$7),1,0)</f>
        <v>0</v>
      </c>
      <c r="FU305" s="294">
        <f t="shared" ref="FU305" si="15365">IF($K305&lt;&gt;"NG",$GG305,0)</f>
        <v>0</v>
      </c>
      <c r="FV305" s="294">
        <f t="shared" ref="FV305" si="15366">IF($O305&lt;&gt;"NG",$GG305,0)</f>
        <v>0</v>
      </c>
      <c r="FW305" s="294">
        <f t="shared" ref="FW305" si="15367">IF($S305&lt;&gt;"NG",$GG305,0)</f>
        <v>0</v>
      </c>
      <c r="FX305" s="294">
        <f t="shared" ref="FX305" si="15368">IF($W305&lt;&gt;"NG",$GG305,0)</f>
        <v>0</v>
      </c>
      <c r="FY305" s="294">
        <f t="shared" ref="FY305" si="15369">IF($AE305&lt;&gt;"NG",$GG305,0)</f>
        <v>0</v>
      </c>
      <c r="FZ305" s="294">
        <f t="shared" ref="FZ305" si="15370">IF($AI305&lt;&gt;"NG",$GG305,0)</f>
        <v>0</v>
      </c>
      <c r="GA305" s="294">
        <f t="shared" ref="GA305" si="15371">IF($AQ305&lt;&gt;"NG",$GG305,0)</f>
        <v>0</v>
      </c>
      <c r="GB305" s="294">
        <f t="shared" ref="GB305" si="15372">IF($AU305&lt;&gt;"NG",$GG305,0)</f>
        <v>0</v>
      </c>
      <c r="GC305" s="294">
        <f t="shared" ref="GC305" si="15373">IF($BC305&lt;&gt;"NG",$GG305,0)</f>
        <v>0</v>
      </c>
      <c r="GD305" s="294">
        <f t="shared" ref="GD305" si="15374">IF($BG305&lt;&gt;"NG",$GG305,0)</f>
        <v>0</v>
      </c>
      <c r="GE305" s="294">
        <f t="shared" ref="GE305" si="15375">IF($BO305&lt;&gt;"NG",$GG305,0)</f>
        <v>0</v>
      </c>
      <c r="GF305" s="294">
        <f t="shared" ref="GF305" si="15376">IF($BS305&lt;&gt;"NG",$GG305,0)</f>
        <v>0</v>
      </c>
      <c r="GG305" s="294" t="e">
        <f>VLOOKUP($D305,リスト!$D:$S,15,FALSE)</f>
        <v>#N/A</v>
      </c>
      <c r="GH305" s="2" t="e">
        <f>INDEX(リスト!$V:$V,MATCH(中日程計画表!$D305,リスト!$D:$D,0))</f>
        <v>#N/A</v>
      </c>
      <c r="GI305" s="2" t="e">
        <f>INDEX(リスト!$A:$A,MATCH(中日程計画表!$D305,リスト!$D:$D,0))</f>
        <v>#N/A</v>
      </c>
      <c r="GJ305" s="2" t="e">
        <f>INDEX(リスト!$U:$U,MATCH(中日程計画表!$D305,リスト!$D:$D,0))</f>
        <v>#N/A</v>
      </c>
      <c r="GK305" s="5" t="e">
        <f>INDEX(リスト!$W:$W,MATCH(中日程計画表!$D305,リスト!$D:$D,0))</f>
        <v>#N/A</v>
      </c>
      <c r="GL305" s="2" t="s">
        <v>200</v>
      </c>
      <c r="GM305" s="296">
        <f>D305</f>
        <v>0</v>
      </c>
      <c r="GN305" s="296">
        <f>E305</f>
        <v>0</v>
      </c>
      <c r="GU305" s="460" t="str">
        <f t="shared" ref="GU305" si="15377">AE305</f>
        <v>NG</v>
      </c>
      <c r="GV305" s="460">
        <f t="shared" ref="GV305" si="15378">EI305</f>
        <v>0</v>
      </c>
      <c r="GW305" s="460">
        <f t="shared" ref="GW305" si="15379">EI306</f>
        <v>0</v>
      </c>
      <c r="GX305" s="462">
        <f t="shared" ref="GX305" si="15380">EV305</f>
        <v>0</v>
      </c>
      <c r="GY305" s="460" t="str">
        <f t="shared" ref="GY305" si="15381">AI305</f>
        <v>NG</v>
      </c>
      <c r="GZ305" s="460">
        <f t="shared" ref="GZ305" si="15382">EJ305</f>
        <v>0</v>
      </c>
      <c r="HA305" s="460">
        <f t="shared" ref="HA305" si="15383">EJ306</f>
        <v>0</v>
      </c>
      <c r="HB305" s="462">
        <f t="shared" ref="HB305" si="15384">EW305</f>
        <v>0</v>
      </c>
      <c r="HC305" s="460" t="str">
        <f t="shared" ref="HC305" si="15385">AQ305</f>
        <v>NG</v>
      </c>
      <c r="HD305" s="460">
        <f t="shared" ref="HD305" si="15386">EK305</f>
        <v>0</v>
      </c>
      <c r="HE305" s="460">
        <f t="shared" ref="HE305" si="15387">EK306</f>
        <v>0</v>
      </c>
      <c r="HF305" s="462">
        <f t="shared" ref="HF305" si="15388">EX305</f>
        <v>0</v>
      </c>
      <c r="HG305" s="460" t="str">
        <f t="shared" ref="HG305" si="15389">AU305</f>
        <v>NG</v>
      </c>
      <c r="HH305" s="460">
        <f t="shared" ref="HH305" si="15390">EL305</f>
        <v>0</v>
      </c>
      <c r="HI305" s="460">
        <f t="shared" ref="HI305" si="15391">EL306</f>
        <v>0</v>
      </c>
      <c r="HJ305" s="462">
        <f t="shared" ref="HJ305" si="15392">EY305</f>
        <v>0</v>
      </c>
      <c r="HK305" s="460" t="str">
        <f t="shared" ref="HK305" si="15393">BC305</f>
        <v>NG</v>
      </c>
      <c r="HL305" s="460">
        <f t="shared" ref="HL305" si="15394">EM305</f>
        <v>0</v>
      </c>
      <c r="HM305" s="460">
        <f t="shared" ref="HM305" si="15395">EM306</f>
        <v>0</v>
      </c>
      <c r="HN305" s="462">
        <f t="shared" ref="HN305" si="15396">EZ305</f>
        <v>0</v>
      </c>
      <c r="HO305" s="460" t="str">
        <f t="shared" ref="HO305" si="15397">BG305</f>
        <v>NG</v>
      </c>
      <c r="HP305" s="460">
        <f t="shared" ref="HP305" si="15398">EN305</f>
        <v>0</v>
      </c>
      <c r="HQ305" s="460">
        <f t="shared" ref="HQ305" si="15399">EN306</f>
        <v>0</v>
      </c>
      <c r="HR305" s="462">
        <f t="shared" ref="HR305" si="15400">FA305</f>
        <v>0</v>
      </c>
      <c r="HS305" s="332"/>
    </row>
    <row r="306" spans="1:227" ht="12" customHeight="1">
      <c r="A306" s="489"/>
      <c r="B306" s="487"/>
      <c r="C306" s="475"/>
      <c r="D306" s="485"/>
      <c r="E306" s="483"/>
      <c r="F306" s="317"/>
      <c r="G306" s="317"/>
      <c r="H306" s="317"/>
      <c r="I306" s="317"/>
      <c r="J306" s="316"/>
      <c r="K306" s="481"/>
      <c r="L306" s="77"/>
      <c r="M306" s="77"/>
      <c r="N306" s="471"/>
      <c r="O306" s="475"/>
      <c r="P306" s="77"/>
      <c r="Q306" s="77"/>
      <c r="R306" s="471"/>
      <c r="S306" s="475"/>
      <c r="T306" s="77"/>
      <c r="U306" s="77"/>
      <c r="V306" s="471"/>
      <c r="W306" s="473"/>
      <c r="X306" s="77"/>
      <c r="Y306" s="77"/>
      <c r="Z306" s="471"/>
      <c r="AA306" s="477"/>
      <c r="AB306" s="80"/>
      <c r="AC306" s="80"/>
      <c r="AD306" s="471"/>
      <c r="AE306" s="473"/>
      <c r="AF306" s="77"/>
      <c r="AG306" s="77"/>
      <c r="AH306" s="471"/>
      <c r="AI306" s="473"/>
      <c r="AJ306" s="77"/>
      <c r="AK306" s="77"/>
      <c r="AL306" s="471"/>
      <c r="AM306" s="477"/>
      <c r="AN306" s="80"/>
      <c r="AO306" s="80"/>
      <c r="AP306" s="471"/>
      <c r="AQ306" s="473"/>
      <c r="AR306" s="77"/>
      <c r="AS306" s="77"/>
      <c r="AT306" s="471"/>
      <c r="AU306" s="473"/>
      <c r="AV306" s="77"/>
      <c r="AW306" s="77"/>
      <c r="AX306" s="471"/>
      <c r="AY306" s="477"/>
      <c r="AZ306" s="80"/>
      <c r="BA306" s="80"/>
      <c r="BB306" s="471"/>
      <c r="BC306" s="475"/>
      <c r="BD306" s="77"/>
      <c r="BE306" s="77"/>
      <c r="BF306" s="471"/>
      <c r="BG306" s="473"/>
      <c r="BH306" s="77"/>
      <c r="BI306" s="77"/>
      <c r="BJ306" s="471"/>
      <c r="BK306" s="477"/>
      <c r="BL306" s="80"/>
      <c r="BM306" s="80"/>
      <c r="BN306" s="471"/>
      <c r="BO306" s="475"/>
      <c r="BP306" s="77"/>
      <c r="BQ306" s="77"/>
      <c r="BR306" s="471"/>
      <c r="BS306" s="473"/>
      <c r="BT306" s="77"/>
      <c r="BU306" s="77"/>
      <c r="BV306" s="471"/>
      <c r="BW306" s="469"/>
      <c r="BX306" s="467"/>
      <c r="BY306" s="490"/>
      <c r="CA306" s="19">
        <f t="shared" ref="CA306" si="15401">IF(AND($N305=1,$M306&lt;&gt;$BZ$7),1,0)</f>
        <v>0</v>
      </c>
      <c r="CB306" s="19">
        <f t="shared" ref="CB306" si="15402">IF(AND($R305=1,$Q306&lt;&gt;$BZ$7),1,0)</f>
        <v>0</v>
      </c>
      <c r="CC306" s="19">
        <f t="shared" ref="CC306" si="15403">IF(AND($V305=1,$U306&lt;&gt;$BZ$7),1,0)</f>
        <v>0</v>
      </c>
      <c r="CD306" s="19">
        <f t="shared" ref="CD306" si="15404">IF(AND($Z305=1,$Y306&lt;&gt;$BZ$7),1,0)</f>
        <v>0</v>
      </c>
      <c r="CE306" s="19">
        <f t="shared" ref="CE306" si="15405">IF(AND($AH305=1,$AG306&lt;&gt;$BZ$7),1,0)</f>
        <v>0</v>
      </c>
      <c r="CF306" s="19">
        <f t="shared" ref="CF306" si="15406">IF(AND($AL305=1,$AK306&lt;&gt;$BZ$7),1,0)</f>
        <v>0</v>
      </c>
      <c r="CG306" s="19">
        <f t="shared" ref="CG306" si="15407">IF(AND($AT305=1,$AS306&lt;&gt;$BZ$7),1,0)</f>
        <v>0</v>
      </c>
      <c r="CH306" s="19">
        <f t="shared" ref="CH306" si="15408">IF(AND($AX305=1,$AW306&lt;&gt;$BZ$7),1,0)</f>
        <v>0</v>
      </c>
      <c r="CI306" s="19">
        <f t="shared" ref="CI306" si="15409">IF(AND($BF305=1,$BE306&lt;&gt;$BZ$7),1,0)</f>
        <v>0</v>
      </c>
      <c r="CJ306" s="19">
        <f t="shared" ref="CJ306" si="15410">IF(AND($BJ305=1,$BI306&lt;&gt;$BZ$7),1,0)</f>
        <v>0</v>
      </c>
      <c r="CK306" s="19">
        <f t="shared" ref="CK306" si="15411">IF(AND($BR305=1,$BQ306&lt;&gt;$BZ$7),1,0)</f>
        <v>0</v>
      </c>
      <c r="CL306" s="19">
        <f t="shared" ref="CL306" si="15412">IF(AND($BV305=1,$BU306&lt;&gt;$BZ$7),1,0)</f>
        <v>0</v>
      </c>
      <c r="CO306" s="19">
        <f>IF(AND($M306&lt;&gt;$CN$7,$M306&lt;=$CN$6),1,0)</f>
        <v>0</v>
      </c>
      <c r="CP306" s="19">
        <f>IF(AND($Q306&lt;&gt;$CN$7,$Q306&lt;=$CN$6),1,0)</f>
        <v>0</v>
      </c>
      <c r="CQ306" s="19">
        <f>IF(AND($U306&lt;&gt;$CN$7,$U306&lt;=$CN$6),1,0)</f>
        <v>0</v>
      </c>
      <c r="CR306" s="19">
        <f>IF(AND($Y306&lt;&gt;$CN$7,$Y306&lt;=$CN$6),1,0)</f>
        <v>0</v>
      </c>
      <c r="CS306" s="19">
        <f>IF(AND($AG306&lt;&gt;$CN$7,$AG306&lt;=$CN$6),1,0)</f>
        <v>0</v>
      </c>
      <c r="CT306" s="19">
        <f>IF(AND($AK306&lt;&gt;$CN$7,$AK306&lt;=$CN$6),1,0)</f>
        <v>0</v>
      </c>
      <c r="CU306" s="19">
        <f>IF(AND($AS306&lt;&gt;$CN$7,$AS306&lt;=$CN$6),1,0)</f>
        <v>0</v>
      </c>
      <c r="CV306" s="19">
        <f>IF(AND($AW306&lt;&gt;$CN$7,$AW306&lt;=$CN$6),1,0)</f>
        <v>0</v>
      </c>
      <c r="CW306" s="19">
        <f>IF(AND($BE306&lt;&gt;$CN$7,$BE306&lt;=$CN$6),1,0)</f>
        <v>0</v>
      </c>
      <c r="CX306" s="19">
        <f>IF(AND($BI306&lt;&gt;$CN$7,$BI306&lt;=$CN$6),1,0)</f>
        <v>0</v>
      </c>
      <c r="CY306" s="19">
        <f>IF(AND($BQ306&lt;&gt;$CN$7,$BQ306&lt;=$CN$6),1,0)</f>
        <v>0</v>
      </c>
      <c r="CZ306" s="19">
        <f>IF(AND($BU306&lt;&gt;$CN$7,$BU306&lt;=$CN$6),1,0)</f>
        <v>0</v>
      </c>
      <c r="DC306" s="19">
        <f>IF($N305=1,1,0)</f>
        <v>0</v>
      </c>
      <c r="DD306" s="19">
        <f>IF($R305=1,1,0)</f>
        <v>0</v>
      </c>
      <c r="DE306" s="19">
        <f>IF($V305=1,1,0)</f>
        <v>0</v>
      </c>
      <c r="DF306" s="19">
        <f>IF($Z305=1,1,0)</f>
        <v>0</v>
      </c>
      <c r="DG306" s="19">
        <f>IF($AH305=1,1,0)</f>
        <v>0</v>
      </c>
      <c r="DH306" s="19">
        <f>IF($AL305=1,1,0)</f>
        <v>0</v>
      </c>
      <c r="DI306" s="19">
        <f>IF($AT305=1,1,0)</f>
        <v>0</v>
      </c>
      <c r="DJ306" s="19">
        <f>IF($AX305=1,1,0)</f>
        <v>0</v>
      </c>
      <c r="DK306" s="19">
        <f>IF($BF305=1,1,0)</f>
        <v>0</v>
      </c>
      <c r="DL306" s="19">
        <f>IF($BJ305=1,1,0)</f>
        <v>0</v>
      </c>
      <c r="DM306" s="19">
        <f>IF($BR305=1,1,0)</f>
        <v>0</v>
      </c>
      <c r="DN306" s="19">
        <f>IF($BV305=1,1,0)</f>
        <v>0</v>
      </c>
      <c r="DQ306" s="19">
        <f t="shared" ref="DQ306" si="15413">IF($N305=1,1,0)</f>
        <v>0</v>
      </c>
      <c r="DR306" s="19">
        <f t="shared" ref="DR306" si="15414">IF($R305=1,1,0)</f>
        <v>0</v>
      </c>
      <c r="DS306" s="19">
        <f t="shared" ref="DS306" si="15415">IF($V305=1,1,0)</f>
        <v>0</v>
      </c>
      <c r="DT306" s="19">
        <f t="shared" ref="DT306" si="15416">IF($Z305=1,1,0)</f>
        <v>0</v>
      </c>
      <c r="DU306" s="19">
        <f t="shared" ref="DU306" si="15417">IF($AH305=1,1,0)</f>
        <v>0</v>
      </c>
      <c r="DV306" s="19">
        <f t="shared" ref="DV306" si="15418">IF($AL305=1,1,0)</f>
        <v>0</v>
      </c>
      <c r="DW306" s="19">
        <f t="shared" ref="DW306" si="15419">IF($AT305=1,1,0)</f>
        <v>0</v>
      </c>
      <c r="DX306" s="19">
        <f t="shared" ref="DX306" si="15420">IF($AX305=1,1,0)</f>
        <v>0</v>
      </c>
      <c r="DY306" s="19">
        <f t="shared" ref="DY306" si="15421">IF($BF305=1,1,0)</f>
        <v>0</v>
      </c>
      <c r="DZ306" s="19">
        <f t="shared" ref="DZ306" si="15422">IF($BJ305=1,1,0)</f>
        <v>0</v>
      </c>
      <c r="EA306" s="19">
        <f t="shared" ref="EA306" si="15423">IF($BR305=1,1,0)</f>
        <v>0</v>
      </c>
      <c r="EB306" s="19">
        <f t="shared" ref="EB306" si="15424">IF($BV305=1,1,0)</f>
        <v>0</v>
      </c>
      <c r="EE306" s="329">
        <f>N305*$FU306*週間進捗報告書!$G$9</f>
        <v>0</v>
      </c>
      <c r="EF306" s="329">
        <f>R305*$FV306*週間進捗報告書!$G$10</f>
        <v>0</v>
      </c>
      <c r="EG306" s="329">
        <f>V305*$FW306*週間進捗報告書!$G$11</f>
        <v>0</v>
      </c>
      <c r="EH306" s="329">
        <f>Z305*$FX306*週間進捗報告書!$G$12</f>
        <v>0</v>
      </c>
      <c r="EI306" s="329">
        <f>AH305*$FY306*週間進捗報告書!$G$13</f>
        <v>0</v>
      </c>
      <c r="EJ306" s="329">
        <f>AL305*$FZ306*週間進捗報告書!$G$14</f>
        <v>0</v>
      </c>
      <c r="EK306" s="329">
        <f>AT305*$GA306*週間進捗報告書!$G$15</f>
        <v>0</v>
      </c>
      <c r="EL306" s="329">
        <f>AX305*$GB306*週間進捗報告書!$G$16</f>
        <v>0</v>
      </c>
      <c r="EM306" s="329">
        <f>BF305*$GC306*週間進捗報告書!$G$17</f>
        <v>0</v>
      </c>
      <c r="EN306" s="329">
        <f>BJ305*$GD306*週間進捗報告書!$G$18</f>
        <v>0</v>
      </c>
      <c r="EO306" s="329">
        <f>BR305*$GE306*週間進捗報告書!$G$19</f>
        <v>0</v>
      </c>
      <c r="EP306" s="329">
        <f>BV305*$GF306*週間進捗報告書!$G$20</f>
        <v>0</v>
      </c>
      <c r="ER306" s="547"/>
      <c r="ES306" s="547"/>
      <c r="ET306" s="547"/>
      <c r="EU306" s="547"/>
      <c r="EV306" s="547"/>
      <c r="EW306" s="547"/>
      <c r="EX306" s="547"/>
      <c r="EY306" s="547"/>
      <c r="EZ306" s="547"/>
      <c r="FA306" s="547"/>
      <c r="FB306" s="547"/>
      <c r="FC306" s="547"/>
      <c r="FD306" s="547"/>
      <c r="FE306" s="332"/>
      <c r="FG306" s="19"/>
      <c r="FH306" s="19"/>
      <c r="FI306" s="19"/>
      <c r="FJ306" s="19"/>
      <c r="FK306" s="19"/>
      <c r="FL306" s="19"/>
      <c r="FM306" s="19"/>
      <c r="FN306" s="19"/>
      <c r="FO306" s="19"/>
      <c r="FP306" s="19"/>
      <c r="FQ306" s="19"/>
      <c r="FR306" s="19"/>
      <c r="FU306" s="295">
        <f t="shared" ref="FU306" si="15425">FU305</f>
        <v>0</v>
      </c>
      <c r="FV306" s="295">
        <f t="shared" ref="FV306" si="15426">FV305</f>
        <v>0</v>
      </c>
      <c r="FW306" s="295">
        <f t="shared" ref="FW306" si="15427">FW305</f>
        <v>0</v>
      </c>
      <c r="FX306" s="295">
        <f t="shared" ref="FX306" si="15428">FX305</f>
        <v>0</v>
      </c>
      <c r="FY306" s="295">
        <f t="shared" ref="FY306" si="15429">FY305</f>
        <v>0</v>
      </c>
      <c r="FZ306" s="295">
        <f t="shared" ref="FZ306" si="15430">FZ305</f>
        <v>0</v>
      </c>
      <c r="GA306" s="295">
        <f t="shared" ref="GA306" si="15431">GA305</f>
        <v>0</v>
      </c>
      <c r="GB306" s="295">
        <f t="shared" ref="GB306" si="15432">GB305</f>
        <v>0</v>
      </c>
      <c r="GC306" s="295">
        <f t="shared" ref="GC306" si="15433">GC305</f>
        <v>0</v>
      </c>
      <c r="GD306" s="295">
        <f t="shared" ref="GD306" si="15434">GD305</f>
        <v>0</v>
      </c>
      <c r="GE306" s="295">
        <f t="shared" ref="GE306" si="15435">GE305</f>
        <v>0</v>
      </c>
      <c r="GF306" s="295">
        <f t="shared" ref="GF306" si="15436">GF305</f>
        <v>0</v>
      </c>
      <c r="GG306" s="295" t="e">
        <f t="shared" ref="GG306" si="15437">GG305</f>
        <v>#N/A</v>
      </c>
      <c r="GH306" s="2" t="e">
        <f>INDEX(リスト!$V:$V,MATCH(中日程計画表!$D305,リスト!$D:$D,0))</f>
        <v>#N/A</v>
      </c>
      <c r="GI306" s="2" t="e">
        <f>INDEX(リスト!$A:$A,MATCH(中日程計画表!$D305,リスト!$D:$D,0))</f>
        <v>#N/A</v>
      </c>
      <c r="GJ306" s="2" t="e">
        <f>INDEX(リスト!$U:$U,MATCH(中日程計画表!$D305,リスト!$D:$D,0))</f>
        <v>#N/A</v>
      </c>
      <c r="GK306" s="5" t="e">
        <f>INDEX(リスト!$W:$W,MATCH(中日程計画表!$D305,リスト!$D:$D,0))</f>
        <v>#N/A</v>
      </c>
      <c r="GL306" s="2" t="s">
        <v>201</v>
      </c>
      <c r="GM306" s="296">
        <f t="shared" ref="GM306" si="15438">GM305</f>
        <v>0</v>
      </c>
      <c r="GN306" s="296">
        <f t="shared" ref="GN306" si="15439">GN305</f>
        <v>0</v>
      </c>
      <c r="GU306" s="461"/>
      <c r="GV306" s="460"/>
      <c r="GW306" s="460"/>
      <c r="GX306" s="461"/>
      <c r="GY306" s="461"/>
      <c r="GZ306" s="460"/>
      <c r="HA306" s="460"/>
      <c r="HB306" s="461"/>
      <c r="HC306" s="461"/>
      <c r="HD306" s="460"/>
      <c r="HE306" s="460"/>
      <c r="HF306" s="461"/>
      <c r="HG306" s="461"/>
      <c r="HH306" s="460"/>
      <c r="HI306" s="460"/>
      <c r="HJ306" s="461"/>
      <c r="HK306" s="461"/>
      <c r="HL306" s="460"/>
      <c r="HM306" s="460"/>
      <c r="HN306" s="461"/>
      <c r="HO306" s="461"/>
      <c r="HP306" s="460"/>
      <c r="HQ306" s="460"/>
      <c r="HR306" s="461"/>
      <c r="HS306" s="4"/>
    </row>
    <row r="307" spans="1:227" ht="12" customHeight="1">
      <c r="A307" s="488" t="str">
        <f t="shared" ref="A307" ca="1" si="15440">INDIRECT("リスト!A"&amp;B307+6)</f>
        <v/>
      </c>
      <c r="B307" s="486">
        <f t="shared" ref="B307" si="15441">ROUNDDOWN((ROW()-6)/2,0)+1</f>
        <v>151</v>
      </c>
      <c r="C307" s="474" t="str">
        <f>機能グループ名</f>
        <v/>
      </c>
      <c r="D307" s="484">
        <f>機能ID</f>
        <v>0</v>
      </c>
      <c r="E307" s="482">
        <f>機能名</f>
        <v>0</v>
      </c>
      <c r="F307" s="315"/>
      <c r="G307" s="315"/>
      <c r="H307" s="315"/>
      <c r="I307" s="315"/>
      <c r="J307" s="316"/>
      <c r="K307" s="480" t="str">
        <f>担当者_SR</f>
        <v>NG</v>
      </c>
      <c r="L307" s="76"/>
      <c r="M307" s="76"/>
      <c r="N307" s="470"/>
      <c r="O307" s="474" t="str">
        <f>担当者_SRR</f>
        <v>NG</v>
      </c>
      <c r="P307" s="76"/>
      <c r="Q307" s="76"/>
      <c r="R307" s="470"/>
      <c r="S307" s="474" t="str">
        <f>担当者_DS</f>
        <v>NG</v>
      </c>
      <c r="T307" s="76"/>
      <c r="U307" s="76"/>
      <c r="V307" s="470"/>
      <c r="W307" s="472" t="str">
        <f>担当者_DSR</f>
        <v>NG</v>
      </c>
      <c r="X307" s="76"/>
      <c r="Y307" s="76"/>
      <c r="Z307" s="478"/>
      <c r="AA307" s="476"/>
      <c r="AB307" s="79"/>
      <c r="AC307" s="79"/>
      <c r="AD307" s="470">
        <f>IF(AC308 &lt;&gt; "",1,0)</f>
        <v>0</v>
      </c>
      <c r="AE307" s="472" t="str">
        <f>担当者_CD</f>
        <v>NG</v>
      </c>
      <c r="AF307" s="76"/>
      <c r="AG307" s="76"/>
      <c r="AH307" s="470"/>
      <c r="AI307" s="472" t="str">
        <f>担当者_DD</f>
        <v>NG</v>
      </c>
      <c r="AJ307" s="76"/>
      <c r="AK307" s="76"/>
      <c r="AL307" s="478"/>
      <c r="AM307" s="476"/>
      <c r="AN307" s="79"/>
      <c r="AO307" s="79"/>
      <c r="AP307" s="470">
        <f>IF(AO308 &lt;&gt; "",1,0)</f>
        <v>0</v>
      </c>
      <c r="AQ307" s="472" t="str">
        <f>担当者_MCL</f>
        <v>NG</v>
      </c>
      <c r="AR307" s="76"/>
      <c r="AS307" s="76"/>
      <c r="AT307" s="470"/>
      <c r="AU307" s="472" t="str">
        <f>担当者_MCLR</f>
        <v>NG</v>
      </c>
      <c r="AV307" s="76"/>
      <c r="AW307" s="76"/>
      <c r="AX307" s="470"/>
      <c r="AY307" s="476"/>
      <c r="AZ307" s="79"/>
      <c r="BA307" s="79"/>
      <c r="BB307" s="470">
        <f>IF(BA308 &lt;&gt; "",1,0)</f>
        <v>0</v>
      </c>
      <c r="BC307" s="474" t="str">
        <f>担当者_MT</f>
        <v>NG</v>
      </c>
      <c r="BD307" s="76"/>
      <c r="BE307" s="76"/>
      <c r="BF307" s="470"/>
      <c r="BG307" s="472" t="str">
        <f>担当者_M検</f>
        <v>NG</v>
      </c>
      <c r="BH307" s="76"/>
      <c r="BI307" s="76"/>
      <c r="BJ307" s="470"/>
      <c r="BK307" s="476"/>
      <c r="BL307" s="79"/>
      <c r="BM307" s="79"/>
      <c r="BN307" s="470">
        <v>0</v>
      </c>
      <c r="BO307" s="474" t="str">
        <f>担当者_モテ</f>
        <v>NG</v>
      </c>
      <c r="BP307" s="76"/>
      <c r="BQ307" s="76"/>
      <c r="BR307" s="470"/>
      <c r="BS307" s="472" t="str">
        <f>担当者_モテR</f>
        <v>NG</v>
      </c>
      <c r="BT307" s="76"/>
      <c r="BU307" s="76"/>
      <c r="BV307" s="470"/>
      <c r="BW307" s="468">
        <f t="shared" ref="BW307" si="15442">IFERROR(SUM(IF(K307&lt;&gt;"NG",N307*K$1,0),IF(O307&lt;&gt;"NG",R307*O$1,0),IF(S307&lt;&gt;"NG",V307*S$1,0),IF(W307&lt;&gt;"NG",Z307*W$1,0),IF(AA307&lt;&gt;"NG",AD307*AA$1,0),IF(AE307&lt;&gt;"NG",AH307*AE$1,0),IF(AI307&lt;&gt;"NG",AL307*AI$1,0),IF(AM307&lt;&gt;"NG",AP307*AM$1,0),IF(AQ307&lt;&gt;"NG",AT307*AQ$1,0),IF(AU307&lt;&gt;"NG",AX307*AU$1,0),IF(AY307&lt;&gt;"NG",BB307*AY$1,0),IF(BC307&lt;&gt;"NG",BF307*BC$1,0),IF(BG307&lt;&gt;"NG",BJ307*BG$1,0),IF(BK307&lt;&gt;"NG",BN307*BK$1,0),IF(BO307&lt;&gt;"NG",BR307*BO$1,0),IF(BS307&lt;&gt;"NG",BV307*BS$1,0))/SUM(IF(K307&lt;&gt;"NG",K$1,0),IF(O307&lt;&gt;"NG",O$1,0),IF(S307&lt;&gt;"NG",S$1,0),IF(W307&lt;&gt;"NG",W$1,0),IF(AA307&lt;&gt;"NG",AA$1,0),IF(AE307&lt;&gt;"NG",AE$1,0),IF(AI307&lt;&gt;"NG",AI$1,0),IF(AM307&lt;&gt;"NG",AM$1,0),IF(AQ307&lt;&gt;"NG",AQ$1,0),IF(AU307&lt;&gt;"NG",AU$1,0),IF(AY307&lt;&gt;"NG",AY$1,0),IF(BC307&lt;&gt;"NG",BC$1,0),IF(BG307&lt;&gt;"NG",BG$1,0),IF(BK307&lt;&gt;"NG",BK$1,0),IF(BO307&lt;&gt;"NG",BO$1,0),IF(BS307&lt;&gt;"NG",BS$1,0)),0)</f>
        <v>0</v>
      </c>
      <c r="BX307" s="466"/>
      <c r="BY307" s="490"/>
      <c r="BZ307" s="5"/>
      <c r="CA307" s="32">
        <f t="shared" ref="CA307" si="15443">IF(AND($M307&lt;&gt;$BZ$5,$M307&lt;=$BZ$6,$M307&lt;&gt;$BZ$7),1,0)</f>
        <v>0</v>
      </c>
      <c r="CB307" s="32">
        <f t="shared" ref="CB307" si="15444">IF(AND($Q307&lt;&gt;$BZ$5,$Q307&lt;=$BZ$6,$Q307&lt;&gt;$BZ$7),1,0)</f>
        <v>0</v>
      </c>
      <c r="CC307" s="32">
        <f t="shared" ref="CC307" si="15445">IF(AND($U307&lt;&gt;$BZ$5,$U307&lt;=$BZ$6,$U307&lt;&gt;$BZ$7),1,0)</f>
        <v>0</v>
      </c>
      <c r="CD307" s="32">
        <f t="shared" ref="CD307" si="15446">IF(AND($Y307&lt;&gt;$BZ$5,$Y307&lt;=$BZ$6,$Y307&lt;&gt;$BZ$7),1,0)</f>
        <v>0</v>
      </c>
      <c r="CE307" s="32">
        <f t="shared" ref="CE307" si="15447">IF(AND($AG307&lt;&gt;$BZ$5,$AG307&lt;=$BZ$6,$AG307&lt;&gt;$BZ$7),1,0)</f>
        <v>0</v>
      </c>
      <c r="CF307" s="32">
        <f t="shared" ref="CF307" si="15448">IF(AND($AK307&lt;&gt;$BZ$5,$AK307&lt;=$BZ$6,$AK307&lt;&gt;$BZ$7),1,0)</f>
        <v>0</v>
      </c>
      <c r="CG307" s="32">
        <f t="shared" ref="CG307" si="15449">IF(AND($AS307&lt;&gt;$BZ$5,$AS307&lt;=$BZ$6,$AS307&lt;&gt;$BZ$7),1,0)</f>
        <v>0</v>
      </c>
      <c r="CH307" s="32">
        <f t="shared" ref="CH307" si="15450">IF(AND($AW307&lt;&gt;$BZ$5,$AW307&lt;=$BZ$6,$AW307&lt;&gt;$BZ$7),1,0)</f>
        <v>0</v>
      </c>
      <c r="CI307" s="32">
        <f t="shared" ref="CI307" si="15451">IF(AND($BE307&lt;&gt;$BZ$5,$BE307&lt;=$BZ$6,$BE307&lt;&gt;$BZ$7),1,0)</f>
        <v>0</v>
      </c>
      <c r="CJ307" s="32">
        <f t="shared" ref="CJ307" si="15452">IF(AND($BI307&lt;&gt;$BZ$5,$BI307&lt;=$BZ$6,$BI307&lt;&gt;$BZ$7),1,0)</f>
        <v>0</v>
      </c>
      <c r="CK307" s="32">
        <f t="shared" ref="CK307" si="15453">IF(AND($BQ307&lt;&gt;$BZ$5,$BQ307&lt;=$BZ$6,$BQ307&lt;&gt;$BZ$7),1,0)</f>
        <v>0</v>
      </c>
      <c r="CL307" s="32">
        <f t="shared" ref="CL307" si="15454">IF(AND($BU307&lt;&gt;$BZ$5,$BU307&lt;=$BZ$6,$BU307&lt;&gt;$BZ$7),1,0)</f>
        <v>0</v>
      </c>
      <c r="CO307" s="32">
        <f>IF(AND($M307&lt;&gt;$CN$5,$M307&lt;=$CN$6,$M307&lt;&gt;$CN$7),1,0)</f>
        <v>0</v>
      </c>
      <c r="CP307" s="32">
        <f>IF(AND($Q307&lt;&gt;$CN$5,$Q307&lt;=$CN$6,$Q307&lt;&gt;$CN$7),1,0)</f>
        <v>0</v>
      </c>
      <c r="CQ307" s="32">
        <f>IF(AND($U307&lt;&gt;$CN$5,$U307&lt;=$CN$6,$U307&lt;&gt;$CN$7),1,0)</f>
        <v>0</v>
      </c>
      <c r="CR307" s="32">
        <f>IF(AND($Y307&lt;&gt;$CN$5,$Y307&lt;=$CN$6,$Y307&lt;&gt;$CN$7),1,0)</f>
        <v>0</v>
      </c>
      <c r="CS307" s="32">
        <f>IF(AND($AG307&lt;&gt;$CN$5,$AG307&lt;=$CN$6,$AG307&lt;&gt;$CN$7),1,0)</f>
        <v>0</v>
      </c>
      <c r="CT307" s="32">
        <f>IF(AND($AK307&lt;&gt;$CN$5,$AK307&lt;=$CN$6,$AK307&lt;&gt;$CN$7),1,0)</f>
        <v>0</v>
      </c>
      <c r="CU307" s="32">
        <f>IF(AND($AS307&lt;&gt;$CN$5,$AS307&lt;=$CN$6,$AS307&lt;&gt;$CN$7),1,0)</f>
        <v>0</v>
      </c>
      <c r="CV307" s="32">
        <f>IF(AND($AW307&lt;&gt;$CN$5,$AW307&lt;=$CN$6,$AW307&lt;&gt;$CN$7),1,0)</f>
        <v>0</v>
      </c>
      <c r="CW307" s="32">
        <f>IF(AND($BE307&lt;&gt;$CN$5,$BE307&lt;=$CN$6,$BE307&lt;&gt;$CN$7),1,0)</f>
        <v>0</v>
      </c>
      <c r="CX307" s="32">
        <f>IF(AND($BI307&lt;&gt;$CN$5,$BI307&lt;=$CN$6,$BI307&lt;&gt;$CN$7),1,0)</f>
        <v>0</v>
      </c>
      <c r="CY307" s="32">
        <f>IF(AND($BQ307&lt;&gt;$CN$5,$BQ307&lt;=$CN$6,$BQ307&lt;&gt;$CN$7),1,0)</f>
        <v>0</v>
      </c>
      <c r="CZ307" s="32">
        <f>IF(AND($BU307&lt;&gt;$CN$5,$BU307&lt;=$CN$6,$BU307&lt;&gt;$CN$7),1,0)</f>
        <v>0</v>
      </c>
      <c r="DC307" s="32">
        <f>IF(AND($M307&lt;&gt;$DB$5,$M307&lt;=$DB$6,$M307&lt;&gt;$CN$7),1,0)</f>
        <v>0</v>
      </c>
      <c r="DD307" s="32">
        <f>IF(AND($Q307&lt;&gt;$DB$5,$Q307&lt;=$DB$6,$Q307&lt;&gt;$CN$7),1,0)</f>
        <v>0</v>
      </c>
      <c r="DE307" s="32">
        <f>IF(AND($U307&lt;&gt;$DB$5,$U307&lt;=$DB$6,$U307&lt;&gt;$CN$7),1,0)</f>
        <v>0</v>
      </c>
      <c r="DF307" s="32">
        <f>IF(AND($Y307&lt;&gt;$DB$5,$Y307&lt;=$DB$6,$Y307&lt;&gt;$CN$7),1,0)</f>
        <v>0</v>
      </c>
      <c r="DG307" s="32">
        <f>IF(AND($AG307&lt;&gt;$DB$5,$AG307&lt;=$DB$6,$AG307&lt;&gt;$CN$7),1,0)</f>
        <v>0</v>
      </c>
      <c r="DH307" s="32">
        <f>IF(AND($AK307&lt;&gt;$DB$5,$AK307&lt;=$DB$6,$AK307&lt;&gt;$CN$7),1,0)</f>
        <v>0</v>
      </c>
      <c r="DI307" s="32">
        <f>IF(AND($AS307&lt;&gt;$DB$5,$AS307&lt;=$DB$6,$AS307&lt;&gt;$CN$7),1,0)</f>
        <v>0</v>
      </c>
      <c r="DJ307" s="32">
        <f>IF(AND($AW307&lt;&gt;$DB$5,$AW307&lt;=$DB$6,$AW307&lt;&gt;$CN$7),1,0)</f>
        <v>0</v>
      </c>
      <c r="DK307" s="32">
        <f>IF(AND($BE307&lt;&gt;$DB$5,$BE307&lt;=$DB$6,$BE307&lt;&gt;$CN$7),1,0)</f>
        <v>0</v>
      </c>
      <c r="DL307" s="32">
        <f>IF(AND($BI307&lt;&gt;$DB$5,$BI307&lt;=$DB$6,$BI307&lt;&gt;$CN$7),1,0)</f>
        <v>0</v>
      </c>
      <c r="DM307" s="32">
        <f>IF(AND($BQ307&lt;&gt;$DB$5,$BQ307&lt;=$DB$6,$BQ307&lt;&gt;$CN$7),1,0)</f>
        <v>0</v>
      </c>
      <c r="DN307" s="32">
        <f>IF(AND($BU307&lt;&gt;$DB$5,$BU307&lt;=$DB$6,$BU307&lt;&gt;$CN$7),1,0)</f>
        <v>0</v>
      </c>
      <c r="DQ307" s="32">
        <f t="shared" ref="DQ307" si="15455">IF(AND($M307&lt;&gt;$DP$5,$M307&lt;=$DP$6,$M307&lt;&gt;$CN$7),1,0)</f>
        <v>0</v>
      </c>
      <c r="DR307" s="32">
        <f t="shared" ref="DR307" si="15456">IF(AND($Q307&lt;&gt;$DP$5,$Q307&lt;=$DP$6,$Q307&lt;&gt;$CN$7),1,0)</f>
        <v>0</v>
      </c>
      <c r="DS307" s="32">
        <f t="shared" ref="DS307" si="15457">IF(AND($U307&lt;&gt;$DP$5,$U307&lt;=$DP$6,$U307&lt;&gt;$CN$7),1,0)</f>
        <v>0</v>
      </c>
      <c r="DT307" s="32">
        <f t="shared" ref="DT307" si="15458">IF(AND($Y307&lt;&gt;$DP$5,$Y307&lt;=$DP$6,$Y307&lt;&gt;$CN$7),1,0)</f>
        <v>0</v>
      </c>
      <c r="DU307" s="32">
        <f t="shared" ref="DU307" si="15459">IF(AND($AG307&lt;&gt;$DP$5,$AG307&lt;=$DP$6,$AG307&lt;&gt;$CN$7),1,0)</f>
        <v>0</v>
      </c>
      <c r="DV307" s="32">
        <f t="shared" ref="DV307" si="15460">IF(AND($AK307&lt;&gt;$DP$5,$AK307&lt;=$DP$6,$AK307&lt;&gt;$CN$7),1,0)</f>
        <v>0</v>
      </c>
      <c r="DW307" s="32">
        <f t="shared" ref="DW307" si="15461">IF(AND($AS307&lt;&gt;$DP$5,$AS307&lt;=$DP$6,$AS307&lt;&gt;$CN$7),1,0)</f>
        <v>0</v>
      </c>
      <c r="DX307" s="32">
        <f t="shared" ref="DX307" si="15462">IF(AND($AW307&lt;&gt;$DP$5,$AW307&lt;=$DP$6,$AW307&lt;&gt;$CN$7),1,0)</f>
        <v>0</v>
      </c>
      <c r="DY307" s="32">
        <f t="shared" ref="DY307" si="15463">IF(AND($BE307&lt;&gt;$DP$5,$BE307&lt;=$DP$6,$BE307&lt;&gt;$CN$7),1,0)</f>
        <v>0</v>
      </c>
      <c r="DZ307" s="32">
        <f t="shared" ref="DZ307" si="15464">IF(AND($BI307&lt;&gt;$DP$5,$BI307&lt;=$DP$6,$BI307&lt;&gt;$CN$7),1,0)</f>
        <v>0</v>
      </c>
      <c r="EA307" s="32">
        <f t="shared" ref="EA307" si="15465">IF(AND($BQ307&lt;&gt;$DP$5,$BQ307&lt;=$DP$6,$BQ307&lt;&gt;$CN$7),1,0)</f>
        <v>0</v>
      </c>
      <c r="EB307" s="32">
        <f t="shared" ref="EB307" si="15466">IF(AND($BU307&lt;&gt;$DP$5,$BU307&lt;=$DP$6,$BU307&lt;&gt;$CN$7),1,0)</f>
        <v>0</v>
      </c>
      <c r="EE307" s="328">
        <f>IF(M307&lt;&gt;"",IF(M307&lt;=$ED$6,1,IF(L307&gt;$ED$6,0,NETWORKDAYS(L307,$ED$6,祭日リスト)/NETWORKDAYS(L307,M307,祭日リスト)))*$GG307*週間進捗報告書!$G$9,0)</f>
        <v>0</v>
      </c>
      <c r="EF307" s="328">
        <f>IF(Q307&lt;&gt;"",IF(Q307&lt;=$ED$6,1,IF(P307&gt;$ED$6,0,NETWORKDAYS(P307,$ED$6,祭日リスト)/NETWORKDAYS(P307,Q307,祭日リスト)))*$GG307*週間進捗報告書!$G$10,0)</f>
        <v>0</v>
      </c>
      <c r="EG307" s="328">
        <f>IF(U307&lt;&gt;"",IF(U307&lt;=$ED$6,1,IF(T307&gt;$ED$6,0,NETWORKDAYS(T307,$ED$6,祭日リスト)/NETWORKDAYS(T307,U307,祭日リスト)))*$GG307*週間進捗報告書!$G$11,0)</f>
        <v>0</v>
      </c>
      <c r="EH307" s="328">
        <f>IF(Y307&lt;&gt;"",IF(Y307&lt;=$ED$6,1,IF(X307&gt;$ED$6,0,NETWORKDAYS(X307,$ED$6,祭日リスト)/NETWORKDAYS(X307,Y307,祭日リスト)))*$GG307*週間進捗報告書!$G$12,0)</f>
        <v>0</v>
      </c>
      <c r="EI307" s="328">
        <f>IF(AG307&lt;&gt;"",IF(AG307&lt;=$ED$6,1,IF(AF307&gt;$ED$6,0,NETWORKDAYS(AF307,$ED$6,祭日リスト)/NETWORKDAYS(AF307,AG307,祭日リスト)))*$GG307*週間進捗報告書!$G$13,0)</f>
        <v>0</v>
      </c>
      <c r="EJ307" s="328">
        <f>IF(AK307&lt;&gt;"",IF(AK307&lt;=$ED$6,1,IF(AJ307&gt;$ED$6,0,NETWORKDAYS(AJ307,$ED$6,祭日リスト)/NETWORKDAYS(AJ307,AK307,祭日リスト)))*$GG307*週間進捗報告書!$G$14,0)</f>
        <v>0</v>
      </c>
      <c r="EK307" s="328">
        <f>IF(AS307&lt;&gt;"",IF(AS307&lt;=$ED$6,1,IF(AR307&gt;$ED$6,0,NETWORKDAYS(AR307,$ED$6,祭日リスト)/NETWORKDAYS(AR307,AS307,祭日リスト)))*$GG307*週間進捗報告書!$G$15,0)</f>
        <v>0</v>
      </c>
      <c r="EL307" s="328">
        <f>IF(AW307&lt;&gt;"",IF(AW307&lt;=$ED$6,1,IF(AV307&gt;$ED$6,0,NETWORKDAYS(AV307,$ED$6,祭日リスト)/NETWORKDAYS(AV307,AW307,祭日リスト)))*$GG307*週間進捗報告書!$G$16,0)</f>
        <v>0</v>
      </c>
      <c r="EM307" s="328">
        <f>IF(BE307&lt;&gt;"",IF(BE307&lt;=$ED$6,1,IF(BD307&gt;$ED$6,0,NETWORKDAYS(BD307,$ED$6,祭日リスト)/NETWORKDAYS(BD307,BE307,祭日リスト)))*$GG307*週間進捗報告書!$G$17,0)</f>
        <v>0</v>
      </c>
      <c r="EN307" s="328">
        <f>IF(BI307&lt;&gt;"",IF(BI307&lt;=$ED$6,1,IF(BH307&gt;$ED$6,0,NETWORKDAYS(BH307,$ED$6,祭日リスト)/NETWORKDAYS(BH307,BI307,祭日リスト)))*$GG307*週間進捗報告書!$G$18,0)</f>
        <v>0</v>
      </c>
      <c r="EO307" s="328">
        <f>IF(BQ307&lt;&gt;"",IF(BQ307&lt;=$ED$6,1,IF(BP307&gt;$ED$6,0,NETWORKDAYS(BP307,$ED$6,祭日リスト)/NETWORKDAYS(BP307,BQ307,祭日リスト)))*$GG307*週間進捗報告書!$G$19,0)</f>
        <v>0</v>
      </c>
      <c r="EP307" s="328">
        <f>IF(BU307&lt;&gt;"",IF(BU307&lt;=$ED$6,1,IF(BT307&gt;$ED$6,0,NETWORKDAYS(BT307,$ED$6,祭日リスト)/NETWORKDAYS(BT307,BU307,祭日リスト)))*$GG307*週間進捗報告書!$G$20,0)</f>
        <v>0</v>
      </c>
      <c r="ER307" s="547">
        <f t="shared" ref="ER307:FC307" si="15467">EE307-EE308</f>
        <v>0</v>
      </c>
      <c r="ES307" s="547">
        <f t="shared" si="15467"/>
        <v>0</v>
      </c>
      <c r="ET307" s="547">
        <f t="shared" si="15467"/>
        <v>0</v>
      </c>
      <c r="EU307" s="547">
        <f t="shared" si="15467"/>
        <v>0</v>
      </c>
      <c r="EV307" s="547">
        <f t="shared" si="15467"/>
        <v>0</v>
      </c>
      <c r="EW307" s="547">
        <f t="shared" si="15467"/>
        <v>0</v>
      </c>
      <c r="EX307" s="547">
        <f t="shared" si="15467"/>
        <v>0</v>
      </c>
      <c r="EY307" s="547">
        <f t="shared" si="15467"/>
        <v>0</v>
      </c>
      <c r="EZ307" s="547">
        <f t="shared" si="15467"/>
        <v>0</v>
      </c>
      <c r="FA307" s="547">
        <f t="shared" si="15467"/>
        <v>0</v>
      </c>
      <c r="FB307" s="547">
        <f t="shared" si="15467"/>
        <v>0</v>
      </c>
      <c r="FC307" s="547">
        <f t="shared" si="15467"/>
        <v>0</v>
      </c>
      <c r="FD307" s="547">
        <f t="shared" ref="FD307" si="15468">SUM(ER307:FC308)</f>
        <v>0</v>
      </c>
      <c r="FE307" s="333"/>
      <c r="FG307" s="32">
        <f>IF(AND($M307&lt;&gt;$FF$7),1,0)</f>
        <v>0</v>
      </c>
      <c r="FH307" s="32">
        <f>IF(AND($Q307&lt;&gt;$FF$7),1,0)</f>
        <v>0</v>
      </c>
      <c r="FI307" s="32">
        <f>IF(AND($U307&lt;&gt;$FF$7),1,0)</f>
        <v>0</v>
      </c>
      <c r="FJ307" s="32">
        <f>IF(AND($Y307&lt;&gt;$FF$7),1,0)</f>
        <v>0</v>
      </c>
      <c r="FK307" s="32">
        <f>IF(AND($AG307&lt;&gt;$FF$7),1,0)</f>
        <v>0</v>
      </c>
      <c r="FL307" s="32">
        <f>IF(AND($AK307&lt;&gt;$FF$7),1,0)</f>
        <v>0</v>
      </c>
      <c r="FM307" s="32">
        <f>IF(AND($AS307&lt;&gt;$FF$7),1,0)</f>
        <v>0</v>
      </c>
      <c r="FN307" s="32">
        <f>IF(AND($AW307&lt;&gt;$FF$7),1,0)</f>
        <v>0</v>
      </c>
      <c r="FO307" s="32">
        <f>IF(AND($BE307&lt;&gt;$FF$7),1,0)</f>
        <v>0</v>
      </c>
      <c r="FP307" s="32">
        <f>IF(AND($BI307&lt;&gt;$FF$7),1,0)</f>
        <v>0</v>
      </c>
      <c r="FQ307" s="32">
        <f>IF(AND($BQ307&lt;&gt;$FF$7),1,0)</f>
        <v>0</v>
      </c>
      <c r="FR307" s="32">
        <f>IF(AND($BU307&lt;&gt;$FF$7),1,0)</f>
        <v>0</v>
      </c>
      <c r="FU307" s="294">
        <f t="shared" ref="FU307" si="15469">IF($K307&lt;&gt;"NG",$GG307,0)</f>
        <v>0</v>
      </c>
      <c r="FV307" s="294">
        <f t="shared" ref="FV307" si="15470">IF($O307&lt;&gt;"NG",$GG307,0)</f>
        <v>0</v>
      </c>
      <c r="FW307" s="294">
        <f t="shared" ref="FW307" si="15471">IF($S307&lt;&gt;"NG",$GG307,0)</f>
        <v>0</v>
      </c>
      <c r="FX307" s="294">
        <f t="shared" ref="FX307" si="15472">IF($W307&lt;&gt;"NG",$GG307,0)</f>
        <v>0</v>
      </c>
      <c r="FY307" s="294">
        <f t="shared" ref="FY307" si="15473">IF($AE307&lt;&gt;"NG",$GG307,0)</f>
        <v>0</v>
      </c>
      <c r="FZ307" s="294">
        <f t="shared" ref="FZ307" si="15474">IF($AI307&lt;&gt;"NG",$GG307,0)</f>
        <v>0</v>
      </c>
      <c r="GA307" s="294">
        <f t="shared" ref="GA307" si="15475">IF($AQ307&lt;&gt;"NG",$GG307,0)</f>
        <v>0</v>
      </c>
      <c r="GB307" s="294">
        <f t="shared" ref="GB307" si="15476">IF($AU307&lt;&gt;"NG",$GG307,0)</f>
        <v>0</v>
      </c>
      <c r="GC307" s="294">
        <f t="shared" ref="GC307" si="15477">IF($BC307&lt;&gt;"NG",$GG307,0)</f>
        <v>0</v>
      </c>
      <c r="GD307" s="294">
        <f t="shared" ref="GD307" si="15478">IF($BG307&lt;&gt;"NG",$GG307,0)</f>
        <v>0</v>
      </c>
      <c r="GE307" s="294">
        <f t="shared" ref="GE307" si="15479">IF($BO307&lt;&gt;"NG",$GG307,0)</f>
        <v>0</v>
      </c>
      <c r="GF307" s="294">
        <f t="shared" ref="GF307" si="15480">IF($BS307&lt;&gt;"NG",$GG307,0)</f>
        <v>0</v>
      </c>
      <c r="GG307" s="294" t="e">
        <f>VLOOKUP($D307,リスト!$D:$S,15,FALSE)</f>
        <v>#N/A</v>
      </c>
      <c r="GH307" s="2" t="e">
        <f>INDEX(リスト!$V:$V,MATCH(中日程計画表!$D307,リスト!$D:$D,0))</f>
        <v>#N/A</v>
      </c>
      <c r="GI307" s="2" t="e">
        <f>INDEX(リスト!$A:$A,MATCH(中日程計画表!$D307,リスト!$D:$D,0))</f>
        <v>#N/A</v>
      </c>
      <c r="GJ307" s="2" t="e">
        <f>INDEX(リスト!$U:$U,MATCH(中日程計画表!$D307,リスト!$D:$D,0))</f>
        <v>#N/A</v>
      </c>
      <c r="GK307" s="5" t="e">
        <f>INDEX(リスト!$W:$W,MATCH(中日程計画表!$D307,リスト!$D:$D,0))</f>
        <v>#N/A</v>
      </c>
      <c r="GL307" s="2" t="s">
        <v>200</v>
      </c>
      <c r="GM307" s="296">
        <f>D307</f>
        <v>0</v>
      </c>
      <c r="GN307" s="296">
        <f>E307</f>
        <v>0</v>
      </c>
      <c r="GU307" s="460" t="str">
        <f t="shared" ref="GU307" si="15481">AE307</f>
        <v>NG</v>
      </c>
      <c r="GV307" s="460">
        <f t="shared" ref="GV307" si="15482">EI307</f>
        <v>0</v>
      </c>
      <c r="GW307" s="460">
        <f t="shared" ref="GW307" si="15483">EI308</f>
        <v>0</v>
      </c>
      <c r="GX307" s="462">
        <f t="shared" ref="GX307" si="15484">EV307</f>
        <v>0</v>
      </c>
      <c r="GY307" s="460" t="str">
        <f t="shared" ref="GY307" si="15485">AI307</f>
        <v>NG</v>
      </c>
      <c r="GZ307" s="460">
        <f t="shared" ref="GZ307" si="15486">EJ307</f>
        <v>0</v>
      </c>
      <c r="HA307" s="460">
        <f t="shared" ref="HA307" si="15487">EJ308</f>
        <v>0</v>
      </c>
      <c r="HB307" s="462">
        <f t="shared" ref="HB307" si="15488">EW307</f>
        <v>0</v>
      </c>
      <c r="HC307" s="460" t="str">
        <f t="shared" ref="HC307" si="15489">AQ307</f>
        <v>NG</v>
      </c>
      <c r="HD307" s="460">
        <f t="shared" ref="HD307" si="15490">EK307</f>
        <v>0</v>
      </c>
      <c r="HE307" s="460">
        <f t="shared" ref="HE307" si="15491">EK308</f>
        <v>0</v>
      </c>
      <c r="HF307" s="462">
        <f t="shared" ref="HF307" si="15492">EX307</f>
        <v>0</v>
      </c>
      <c r="HG307" s="460" t="str">
        <f t="shared" ref="HG307" si="15493">AU307</f>
        <v>NG</v>
      </c>
      <c r="HH307" s="460">
        <f t="shared" ref="HH307" si="15494">EL307</f>
        <v>0</v>
      </c>
      <c r="HI307" s="460">
        <f t="shared" ref="HI307" si="15495">EL308</f>
        <v>0</v>
      </c>
      <c r="HJ307" s="462">
        <f t="shared" ref="HJ307" si="15496">EY307</f>
        <v>0</v>
      </c>
      <c r="HK307" s="460" t="str">
        <f t="shared" ref="HK307" si="15497">BC307</f>
        <v>NG</v>
      </c>
      <c r="HL307" s="460">
        <f t="shared" ref="HL307" si="15498">EM307</f>
        <v>0</v>
      </c>
      <c r="HM307" s="460">
        <f t="shared" ref="HM307" si="15499">EM308</f>
        <v>0</v>
      </c>
      <c r="HN307" s="462">
        <f t="shared" ref="HN307" si="15500">EZ307</f>
        <v>0</v>
      </c>
      <c r="HO307" s="460" t="str">
        <f t="shared" ref="HO307" si="15501">BG307</f>
        <v>NG</v>
      </c>
      <c r="HP307" s="460">
        <f t="shared" ref="HP307" si="15502">EN307</f>
        <v>0</v>
      </c>
      <c r="HQ307" s="460">
        <f t="shared" ref="HQ307" si="15503">EN308</f>
        <v>0</v>
      </c>
      <c r="HR307" s="462">
        <f t="shared" ref="HR307" si="15504">FA307</f>
        <v>0</v>
      </c>
      <c r="HS307" s="332"/>
    </row>
    <row r="308" spans="1:227" ht="12" customHeight="1">
      <c r="A308" s="489"/>
      <c r="B308" s="487"/>
      <c r="C308" s="475"/>
      <c r="D308" s="485"/>
      <c r="E308" s="483"/>
      <c r="F308" s="317"/>
      <c r="G308" s="317"/>
      <c r="H308" s="317"/>
      <c r="I308" s="317"/>
      <c r="J308" s="316"/>
      <c r="K308" s="481"/>
      <c r="L308" s="77"/>
      <c r="M308" s="77"/>
      <c r="N308" s="471"/>
      <c r="O308" s="475"/>
      <c r="P308" s="77"/>
      <c r="Q308" s="77"/>
      <c r="R308" s="471"/>
      <c r="S308" s="475"/>
      <c r="T308" s="77"/>
      <c r="U308" s="77"/>
      <c r="V308" s="471"/>
      <c r="W308" s="473"/>
      <c r="X308" s="247"/>
      <c r="Y308" s="77"/>
      <c r="Z308" s="479"/>
      <c r="AA308" s="477"/>
      <c r="AB308" s="80"/>
      <c r="AC308" s="80"/>
      <c r="AD308" s="471"/>
      <c r="AE308" s="473"/>
      <c r="AF308" s="77"/>
      <c r="AG308" s="77"/>
      <c r="AH308" s="471"/>
      <c r="AI308" s="473"/>
      <c r="AJ308" s="247"/>
      <c r="AK308" s="77"/>
      <c r="AL308" s="479"/>
      <c r="AM308" s="477"/>
      <c r="AN308" s="80"/>
      <c r="AO308" s="80"/>
      <c r="AP308" s="471"/>
      <c r="AQ308" s="473"/>
      <c r="AR308" s="77"/>
      <c r="AS308" s="77"/>
      <c r="AT308" s="471"/>
      <c r="AU308" s="473"/>
      <c r="AV308" s="77"/>
      <c r="AW308" s="77"/>
      <c r="AX308" s="471"/>
      <c r="AY308" s="477"/>
      <c r="AZ308" s="80"/>
      <c r="BA308" s="80"/>
      <c r="BB308" s="471"/>
      <c r="BC308" s="475"/>
      <c r="BD308" s="77"/>
      <c r="BE308" s="77"/>
      <c r="BF308" s="471"/>
      <c r="BG308" s="473"/>
      <c r="BH308" s="77"/>
      <c r="BI308" s="77"/>
      <c r="BJ308" s="471"/>
      <c r="BK308" s="477"/>
      <c r="BL308" s="80"/>
      <c r="BM308" s="80"/>
      <c r="BN308" s="471"/>
      <c r="BO308" s="475"/>
      <c r="BP308" s="77"/>
      <c r="BQ308" s="77"/>
      <c r="BR308" s="471"/>
      <c r="BS308" s="473"/>
      <c r="BT308" s="77"/>
      <c r="BU308" s="77"/>
      <c r="BV308" s="471"/>
      <c r="BW308" s="469"/>
      <c r="BX308" s="467"/>
      <c r="BY308" s="490"/>
      <c r="CA308" s="19">
        <f t="shared" ref="CA308" si="15505">IF(AND($N307=1,$M308&lt;&gt;$BZ$7),1,0)</f>
        <v>0</v>
      </c>
      <c r="CB308" s="19">
        <f t="shared" ref="CB308" si="15506">IF(AND($R307=1,$Q308&lt;&gt;$BZ$7),1,0)</f>
        <v>0</v>
      </c>
      <c r="CC308" s="19">
        <f t="shared" ref="CC308" si="15507">IF(AND($V307=1,$U308&lt;&gt;$BZ$7),1,0)</f>
        <v>0</v>
      </c>
      <c r="CD308" s="19">
        <f t="shared" ref="CD308" si="15508">IF(AND($Z307=1,$Y308&lt;&gt;$BZ$7),1,0)</f>
        <v>0</v>
      </c>
      <c r="CE308" s="19">
        <f t="shared" ref="CE308" si="15509">IF(AND($AH307=1,$AG308&lt;&gt;$BZ$7),1,0)</f>
        <v>0</v>
      </c>
      <c r="CF308" s="19">
        <f t="shared" ref="CF308" si="15510">IF(AND($AL307=1,$AK308&lt;&gt;$BZ$7),1,0)</f>
        <v>0</v>
      </c>
      <c r="CG308" s="19">
        <f t="shared" ref="CG308" si="15511">IF(AND($AT307=1,$AS308&lt;&gt;$BZ$7),1,0)</f>
        <v>0</v>
      </c>
      <c r="CH308" s="19">
        <f t="shared" ref="CH308" si="15512">IF(AND($AX307=1,$AW308&lt;&gt;$BZ$7),1,0)</f>
        <v>0</v>
      </c>
      <c r="CI308" s="19">
        <f t="shared" ref="CI308" si="15513">IF(AND($BF307=1,$BE308&lt;&gt;$BZ$7),1,0)</f>
        <v>0</v>
      </c>
      <c r="CJ308" s="19">
        <f t="shared" ref="CJ308" si="15514">IF(AND($BJ307=1,$BI308&lt;&gt;$BZ$7),1,0)</f>
        <v>0</v>
      </c>
      <c r="CK308" s="19">
        <f t="shared" ref="CK308" si="15515">IF(AND($BR307=1,$BQ308&lt;&gt;$BZ$7),1,0)</f>
        <v>0</v>
      </c>
      <c r="CL308" s="19">
        <f t="shared" ref="CL308" si="15516">IF(AND($BV307=1,$BU308&lt;&gt;$BZ$7),1,0)</f>
        <v>0</v>
      </c>
      <c r="CO308" s="19">
        <f>IF(AND($M308&lt;&gt;$CN$7,$M308&lt;=$CN$6),1,0)</f>
        <v>0</v>
      </c>
      <c r="CP308" s="19">
        <f>IF(AND($Q308&lt;&gt;$CN$7,$Q308&lt;=$CN$6),1,0)</f>
        <v>0</v>
      </c>
      <c r="CQ308" s="19">
        <f>IF(AND($U308&lt;&gt;$CN$7,$U308&lt;=$CN$6),1,0)</f>
        <v>0</v>
      </c>
      <c r="CR308" s="19">
        <f>IF(AND($Y308&lt;&gt;$CN$7,$Y308&lt;=$CN$6),1,0)</f>
        <v>0</v>
      </c>
      <c r="CS308" s="19">
        <f>IF(AND($AG308&lt;&gt;$CN$7,$AG308&lt;=$CN$6),1,0)</f>
        <v>0</v>
      </c>
      <c r="CT308" s="19">
        <f>IF(AND($AK308&lt;&gt;$CN$7,$AK308&lt;=$CN$6),1,0)</f>
        <v>0</v>
      </c>
      <c r="CU308" s="19">
        <f>IF(AND($AS308&lt;&gt;$CN$7,$AS308&lt;=$CN$6),1,0)</f>
        <v>0</v>
      </c>
      <c r="CV308" s="19">
        <f>IF(AND($AW308&lt;&gt;$CN$7,$AW308&lt;=$CN$6),1,0)</f>
        <v>0</v>
      </c>
      <c r="CW308" s="19">
        <f>IF(AND($BE308&lt;&gt;$CN$7,$BE308&lt;=$CN$6),1,0)</f>
        <v>0</v>
      </c>
      <c r="CX308" s="19">
        <f>IF(AND($BI308&lt;&gt;$CN$7,$BI308&lt;=$CN$6),1,0)</f>
        <v>0</v>
      </c>
      <c r="CY308" s="19">
        <f>IF(AND($BQ308&lt;&gt;$CN$7,$BQ308&lt;=$CN$6),1,0)</f>
        <v>0</v>
      </c>
      <c r="CZ308" s="19">
        <f>IF(AND($BU308&lt;&gt;$CN$7,$BU308&lt;=$CN$6),1,0)</f>
        <v>0</v>
      </c>
      <c r="DC308" s="19">
        <f>IF($N307=1,1,0)</f>
        <v>0</v>
      </c>
      <c r="DD308" s="19">
        <f>IF($R307=1,1,0)</f>
        <v>0</v>
      </c>
      <c r="DE308" s="19">
        <f>IF($V307=1,1,0)</f>
        <v>0</v>
      </c>
      <c r="DF308" s="19">
        <f>IF($Z307=1,1,0)</f>
        <v>0</v>
      </c>
      <c r="DG308" s="19">
        <f>IF($AH307=1,1,0)</f>
        <v>0</v>
      </c>
      <c r="DH308" s="19">
        <f>IF($AL307=1,1,0)</f>
        <v>0</v>
      </c>
      <c r="DI308" s="19">
        <f>IF($AT307=1,1,0)</f>
        <v>0</v>
      </c>
      <c r="DJ308" s="19">
        <f>IF($AX307=1,1,0)</f>
        <v>0</v>
      </c>
      <c r="DK308" s="19">
        <f>IF($BF307=1,1,0)</f>
        <v>0</v>
      </c>
      <c r="DL308" s="19">
        <f>IF($BJ307=1,1,0)</f>
        <v>0</v>
      </c>
      <c r="DM308" s="19">
        <f>IF($BR307=1,1,0)</f>
        <v>0</v>
      </c>
      <c r="DN308" s="19">
        <f>IF($BV307=1,1,0)</f>
        <v>0</v>
      </c>
      <c r="DQ308" s="19">
        <f t="shared" ref="DQ308" si="15517">IF($N307=1,1,0)</f>
        <v>0</v>
      </c>
      <c r="DR308" s="19">
        <f t="shared" ref="DR308" si="15518">IF($R307=1,1,0)</f>
        <v>0</v>
      </c>
      <c r="DS308" s="19">
        <f t="shared" ref="DS308" si="15519">IF($V307=1,1,0)</f>
        <v>0</v>
      </c>
      <c r="DT308" s="19">
        <f t="shared" ref="DT308" si="15520">IF($Z307=1,1,0)</f>
        <v>0</v>
      </c>
      <c r="DU308" s="19">
        <f t="shared" ref="DU308" si="15521">IF($AH307=1,1,0)</f>
        <v>0</v>
      </c>
      <c r="DV308" s="19">
        <f t="shared" ref="DV308" si="15522">IF($AL307=1,1,0)</f>
        <v>0</v>
      </c>
      <c r="DW308" s="19">
        <f t="shared" ref="DW308" si="15523">IF($AT307=1,1,0)</f>
        <v>0</v>
      </c>
      <c r="DX308" s="19">
        <f t="shared" ref="DX308" si="15524">IF($AX307=1,1,0)</f>
        <v>0</v>
      </c>
      <c r="DY308" s="19">
        <f t="shared" ref="DY308" si="15525">IF($BF307=1,1,0)</f>
        <v>0</v>
      </c>
      <c r="DZ308" s="19">
        <f t="shared" ref="DZ308" si="15526">IF($BJ307=1,1,0)</f>
        <v>0</v>
      </c>
      <c r="EA308" s="19">
        <f t="shared" ref="EA308" si="15527">IF($BR307=1,1,0)</f>
        <v>0</v>
      </c>
      <c r="EB308" s="19">
        <f t="shared" ref="EB308" si="15528">IF($BV307=1,1,0)</f>
        <v>0</v>
      </c>
      <c r="EE308" s="329">
        <f>N307*$FU308*週間進捗報告書!$G$9</f>
        <v>0</v>
      </c>
      <c r="EF308" s="329">
        <f>R307*$FV308*週間進捗報告書!$G$10</f>
        <v>0</v>
      </c>
      <c r="EG308" s="329">
        <f>V307*$FW308*週間進捗報告書!$G$11</f>
        <v>0</v>
      </c>
      <c r="EH308" s="329">
        <f>Z307*$FX308*週間進捗報告書!$G$12</f>
        <v>0</v>
      </c>
      <c r="EI308" s="329">
        <f>AH307*$FY308*週間進捗報告書!$G$13</f>
        <v>0</v>
      </c>
      <c r="EJ308" s="329">
        <f>AL307*$FZ308*週間進捗報告書!$G$14</f>
        <v>0</v>
      </c>
      <c r="EK308" s="329">
        <f>AT307*$GA308*週間進捗報告書!$G$15</f>
        <v>0</v>
      </c>
      <c r="EL308" s="329">
        <f>AX307*$GB308*週間進捗報告書!$G$16</f>
        <v>0</v>
      </c>
      <c r="EM308" s="329">
        <f>BF307*$GC308*週間進捗報告書!$G$17</f>
        <v>0</v>
      </c>
      <c r="EN308" s="329">
        <f>BJ307*$GD308*週間進捗報告書!$G$18</f>
        <v>0</v>
      </c>
      <c r="EO308" s="329">
        <f>BR307*$GE308*週間進捗報告書!$G$19</f>
        <v>0</v>
      </c>
      <c r="EP308" s="329">
        <f>BV307*$GF308*週間進捗報告書!$G$20</f>
        <v>0</v>
      </c>
      <c r="ER308" s="547"/>
      <c r="ES308" s="547"/>
      <c r="ET308" s="547"/>
      <c r="EU308" s="547"/>
      <c r="EV308" s="547"/>
      <c r="EW308" s="547"/>
      <c r="EX308" s="547"/>
      <c r="EY308" s="547"/>
      <c r="EZ308" s="547"/>
      <c r="FA308" s="547"/>
      <c r="FB308" s="547"/>
      <c r="FC308" s="547"/>
      <c r="FD308" s="547"/>
      <c r="FE308" s="332"/>
      <c r="FG308" s="19"/>
      <c r="FH308" s="19"/>
      <c r="FI308" s="19"/>
      <c r="FJ308" s="19"/>
      <c r="FK308" s="19"/>
      <c r="FL308" s="19"/>
      <c r="FM308" s="19"/>
      <c r="FN308" s="19"/>
      <c r="FO308" s="19"/>
      <c r="FP308" s="19"/>
      <c r="FQ308" s="19"/>
      <c r="FR308" s="19"/>
      <c r="FU308" s="295">
        <f t="shared" ref="FU308" si="15529">FU307</f>
        <v>0</v>
      </c>
      <c r="FV308" s="295">
        <f t="shared" ref="FV308" si="15530">FV307</f>
        <v>0</v>
      </c>
      <c r="FW308" s="295">
        <f t="shared" ref="FW308" si="15531">FW307</f>
        <v>0</v>
      </c>
      <c r="FX308" s="295">
        <f t="shared" ref="FX308" si="15532">FX307</f>
        <v>0</v>
      </c>
      <c r="FY308" s="295">
        <f t="shared" ref="FY308" si="15533">FY307</f>
        <v>0</v>
      </c>
      <c r="FZ308" s="295">
        <f t="shared" ref="FZ308" si="15534">FZ307</f>
        <v>0</v>
      </c>
      <c r="GA308" s="295">
        <f t="shared" ref="GA308" si="15535">GA307</f>
        <v>0</v>
      </c>
      <c r="GB308" s="295">
        <f t="shared" ref="GB308" si="15536">GB307</f>
        <v>0</v>
      </c>
      <c r="GC308" s="295">
        <f t="shared" ref="GC308" si="15537">GC307</f>
        <v>0</v>
      </c>
      <c r="GD308" s="295">
        <f t="shared" ref="GD308" si="15538">GD307</f>
        <v>0</v>
      </c>
      <c r="GE308" s="295">
        <f t="shared" ref="GE308" si="15539">GE307</f>
        <v>0</v>
      </c>
      <c r="GF308" s="295">
        <f t="shared" ref="GF308" si="15540">GF307</f>
        <v>0</v>
      </c>
      <c r="GG308" s="295" t="e">
        <f t="shared" ref="GG308" si="15541">GG307</f>
        <v>#N/A</v>
      </c>
      <c r="GH308" s="2" t="e">
        <f>INDEX(リスト!$V:$V,MATCH(中日程計画表!$D307,リスト!$D:$D,0))</f>
        <v>#N/A</v>
      </c>
      <c r="GI308" s="2" t="e">
        <f>INDEX(リスト!$A:$A,MATCH(中日程計画表!$D307,リスト!$D:$D,0))</f>
        <v>#N/A</v>
      </c>
      <c r="GJ308" s="2" t="e">
        <f>INDEX(リスト!$U:$U,MATCH(中日程計画表!$D307,リスト!$D:$D,0))</f>
        <v>#N/A</v>
      </c>
      <c r="GK308" s="5" t="e">
        <f>INDEX(リスト!$W:$W,MATCH(中日程計画表!$D307,リスト!$D:$D,0))</f>
        <v>#N/A</v>
      </c>
      <c r="GL308" s="2" t="s">
        <v>201</v>
      </c>
      <c r="GM308" s="296">
        <f t="shared" ref="GM308" si="15542">GM307</f>
        <v>0</v>
      </c>
      <c r="GN308" s="296">
        <f t="shared" ref="GN308" si="15543">GN307</f>
        <v>0</v>
      </c>
      <c r="GU308" s="461"/>
      <c r="GV308" s="460"/>
      <c r="GW308" s="460"/>
      <c r="GX308" s="461"/>
      <c r="GY308" s="461"/>
      <c r="GZ308" s="460"/>
      <c r="HA308" s="460"/>
      <c r="HB308" s="461"/>
      <c r="HC308" s="461"/>
      <c r="HD308" s="460"/>
      <c r="HE308" s="460"/>
      <c r="HF308" s="461"/>
      <c r="HG308" s="461"/>
      <c r="HH308" s="460"/>
      <c r="HI308" s="460"/>
      <c r="HJ308" s="461"/>
      <c r="HK308" s="461"/>
      <c r="HL308" s="460"/>
      <c r="HM308" s="460"/>
      <c r="HN308" s="461"/>
      <c r="HO308" s="461"/>
      <c r="HP308" s="460"/>
      <c r="HQ308" s="460"/>
      <c r="HR308" s="461"/>
      <c r="HS308" s="4"/>
    </row>
    <row r="309" spans="1:227" ht="12" customHeight="1">
      <c r="A309" s="488" t="str">
        <f t="shared" ref="A309" ca="1" si="15544">INDIRECT("リスト!A"&amp;B309+6)</f>
        <v/>
      </c>
      <c r="B309" s="486">
        <f t="shared" ref="B309" si="15545">ROUNDDOWN((ROW()-6)/2,0)+1</f>
        <v>152</v>
      </c>
      <c r="C309" s="474" t="str">
        <f>機能グループ名</f>
        <v/>
      </c>
      <c r="D309" s="484">
        <f>機能ID</f>
        <v>0</v>
      </c>
      <c r="E309" s="482">
        <f>機能名</f>
        <v>0</v>
      </c>
      <c r="F309" s="315"/>
      <c r="G309" s="315"/>
      <c r="H309" s="315"/>
      <c r="I309" s="315"/>
      <c r="J309" s="316"/>
      <c r="K309" s="480" t="str">
        <f>担当者_SR</f>
        <v>NG</v>
      </c>
      <c r="L309" s="76"/>
      <c r="M309" s="76"/>
      <c r="N309" s="470"/>
      <c r="O309" s="474" t="str">
        <f>担当者_SRR</f>
        <v>NG</v>
      </c>
      <c r="P309" s="76"/>
      <c r="Q309" s="76"/>
      <c r="R309" s="470"/>
      <c r="S309" s="474" t="str">
        <f>担当者_DS</f>
        <v>NG</v>
      </c>
      <c r="T309" s="76"/>
      <c r="U309" s="76"/>
      <c r="V309" s="470"/>
      <c r="W309" s="472" t="str">
        <f>担当者_DSR</f>
        <v>NG</v>
      </c>
      <c r="X309" s="76"/>
      <c r="Y309" s="76"/>
      <c r="Z309" s="470"/>
      <c r="AA309" s="476"/>
      <c r="AB309" s="79"/>
      <c r="AC309" s="79"/>
      <c r="AD309" s="470">
        <f>IF(AC310 &lt;&gt; "",1,0)</f>
        <v>0</v>
      </c>
      <c r="AE309" s="472" t="str">
        <f>担当者_CD</f>
        <v>NG</v>
      </c>
      <c r="AF309" s="76"/>
      <c r="AG309" s="76"/>
      <c r="AH309" s="470"/>
      <c r="AI309" s="472" t="str">
        <f>担当者_DD</f>
        <v>NG</v>
      </c>
      <c r="AJ309" s="76"/>
      <c r="AK309" s="76"/>
      <c r="AL309" s="470"/>
      <c r="AM309" s="476"/>
      <c r="AN309" s="79"/>
      <c r="AO309" s="79"/>
      <c r="AP309" s="470">
        <f>IF(AO310 &lt;&gt; "",1,0)</f>
        <v>0</v>
      </c>
      <c r="AQ309" s="472" t="str">
        <f>担当者_MCL</f>
        <v>NG</v>
      </c>
      <c r="AR309" s="76"/>
      <c r="AS309" s="76"/>
      <c r="AT309" s="470"/>
      <c r="AU309" s="472" t="str">
        <f>担当者_MCLR</f>
        <v>NG</v>
      </c>
      <c r="AV309" s="76"/>
      <c r="AW309" s="76"/>
      <c r="AX309" s="470"/>
      <c r="AY309" s="476"/>
      <c r="AZ309" s="79"/>
      <c r="BA309" s="79"/>
      <c r="BB309" s="470">
        <f>IF(BA310 &lt;&gt; "",1,0)</f>
        <v>0</v>
      </c>
      <c r="BC309" s="474" t="str">
        <f>担当者_MT</f>
        <v>NG</v>
      </c>
      <c r="BD309" s="76"/>
      <c r="BE309" s="76"/>
      <c r="BF309" s="470"/>
      <c r="BG309" s="472" t="str">
        <f>担当者_M検</f>
        <v>NG</v>
      </c>
      <c r="BH309" s="76"/>
      <c r="BI309" s="76"/>
      <c r="BJ309" s="470"/>
      <c r="BK309" s="476"/>
      <c r="BL309" s="79"/>
      <c r="BM309" s="79"/>
      <c r="BN309" s="470">
        <v>0</v>
      </c>
      <c r="BO309" s="474" t="str">
        <f>担当者_モテ</f>
        <v>NG</v>
      </c>
      <c r="BP309" s="76"/>
      <c r="BQ309" s="76"/>
      <c r="BR309" s="470"/>
      <c r="BS309" s="472" t="str">
        <f>担当者_モテR</f>
        <v>NG</v>
      </c>
      <c r="BT309" s="76"/>
      <c r="BU309" s="76"/>
      <c r="BV309" s="470"/>
      <c r="BW309" s="468">
        <f t="shared" ref="BW309" si="15546">IFERROR(SUM(IF(K309&lt;&gt;"NG",N309*K$1,0),IF(O309&lt;&gt;"NG",R309*O$1,0),IF(S309&lt;&gt;"NG",V309*S$1,0),IF(W309&lt;&gt;"NG",Z309*W$1,0),IF(AA309&lt;&gt;"NG",AD309*AA$1,0),IF(AE309&lt;&gt;"NG",AH309*AE$1,0),IF(AI309&lt;&gt;"NG",AL309*AI$1,0),IF(AM309&lt;&gt;"NG",AP309*AM$1,0),IF(AQ309&lt;&gt;"NG",AT309*AQ$1,0),IF(AU309&lt;&gt;"NG",AX309*AU$1,0),IF(AY309&lt;&gt;"NG",BB309*AY$1,0),IF(BC309&lt;&gt;"NG",BF309*BC$1,0),IF(BG309&lt;&gt;"NG",BJ309*BG$1,0),IF(BK309&lt;&gt;"NG",BN309*BK$1,0),IF(BO309&lt;&gt;"NG",BR309*BO$1,0),IF(BS309&lt;&gt;"NG",BV309*BS$1,0))/SUM(IF(K309&lt;&gt;"NG",K$1,0),IF(O309&lt;&gt;"NG",O$1,0),IF(S309&lt;&gt;"NG",S$1,0),IF(W309&lt;&gt;"NG",W$1,0),IF(AA309&lt;&gt;"NG",AA$1,0),IF(AE309&lt;&gt;"NG",AE$1,0),IF(AI309&lt;&gt;"NG",AI$1,0),IF(AM309&lt;&gt;"NG",AM$1,0),IF(AQ309&lt;&gt;"NG",AQ$1,0),IF(AU309&lt;&gt;"NG",AU$1,0),IF(AY309&lt;&gt;"NG",AY$1,0),IF(BC309&lt;&gt;"NG",BC$1,0),IF(BG309&lt;&gt;"NG",BG$1,0),IF(BK309&lt;&gt;"NG",BK$1,0),IF(BO309&lt;&gt;"NG",BO$1,0),IF(BS309&lt;&gt;"NG",BS$1,0)),0)</f>
        <v>0</v>
      </c>
      <c r="BX309" s="466"/>
      <c r="BY309" s="490"/>
      <c r="BZ309" s="5"/>
      <c r="CA309" s="32">
        <f t="shared" ref="CA309" si="15547">IF(AND($M309&lt;&gt;$BZ$5,$M309&lt;=$BZ$6,$M309&lt;&gt;$BZ$7),1,0)</f>
        <v>0</v>
      </c>
      <c r="CB309" s="32">
        <f t="shared" ref="CB309" si="15548">IF(AND($Q309&lt;&gt;$BZ$5,$Q309&lt;=$BZ$6,$Q309&lt;&gt;$BZ$7),1,0)</f>
        <v>0</v>
      </c>
      <c r="CC309" s="32">
        <f t="shared" ref="CC309" si="15549">IF(AND($U309&lt;&gt;$BZ$5,$U309&lt;=$BZ$6,$U309&lt;&gt;$BZ$7),1,0)</f>
        <v>0</v>
      </c>
      <c r="CD309" s="32">
        <f t="shared" ref="CD309" si="15550">IF(AND($Y309&lt;&gt;$BZ$5,$Y309&lt;=$BZ$6,$Y309&lt;&gt;$BZ$7),1,0)</f>
        <v>0</v>
      </c>
      <c r="CE309" s="32">
        <f t="shared" ref="CE309" si="15551">IF(AND($AG309&lt;&gt;$BZ$5,$AG309&lt;=$BZ$6,$AG309&lt;&gt;$BZ$7),1,0)</f>
        <v>0</v>
      </c>
      <c r="CF309" s="32">
        <f t="shared" ref="CF309" si="15552">IF(AND($AK309&lt;&gt;$BZ$5,$AK309&lt;=$BZ$6,$AK309&lt;&gt;$BZ$7),1,0)</f>
        <v>0</v>
      </c>
      <c r="CG309" s="32">
        <f t="shared" ref="CG309" si="15553">IF(AND($AS309&lt;&gt;$BZ$5,$AS309&lt;=$BZ$6,$AS309&lt;&gt;$BZ$7),1,0)</f>
        <v>0</v>
      </c>
      <c r="CH309" s="32">
        <f t="shared" ref="CH309" si="15554">IF(AND($AW309&lt;&gt;$BZ$5,$AW309&lt;=$BZ$6,$AW309&lt;&gt;$BZ$7),1,0)</f>
        <v>0</v>
      </c>
      <c r="CI309" s="32">
        <f t="shared" ref="CI309" si="15555">IF(AND($BE309&lt;&gt;$BZ$5,$BE309&lt;=$BZ$6,$BE309&lt;&gt;$BZ$7),1,0)</f>
        <v>0</v>
      </c>
      <c r="CJ309" s="32">
        <f t="shared" ref="CJ309" si="15556">IF(AND($BI309&lt;&gt;$BZ$5,$BI309&lt;=$BZ$6,$BI309&lt;&gt;$BZ$7),1,0)</f>
        <v>0</v>
      </c>
      <c r="CK309" s="32">
        <f t="shared" ref="CK309" si="15557">IF(AND($BQ309&lt;&gt;$BZ$5,$BQ309&lt;=$BZ$6,$BQ309&lt;&gt;$BZ$7),1,0)</f>
        <v>0</v>
      </c>
      <c r="CL309" s="32">
        <f t="shared" ref="CL309" si="15558">IF(AND($BU309&lt;&gt;$BZ$5,$BU309&lt;=$BZ$6,$BU309&lt;&gt;$BZ$7),1,0)</f>
        <v>0</v>
      </c>
      <c r="CO309" s="32">
        <f>IF(AND($M309&lt;&gt;$CN$5,$M309&lt;=$CN$6,$M309&lt;&gt;$CN$7),1,0)</f>
        <v>0</v>
      </c>
      <c r="CP309" s="32">
        <f>IF(AND($Q309&lt;&gt;$CN$5,$Q309&lt;=$CN$6,$Q309&lt;&gt;$CN$7),1,0)</f>
        <v>0</v>
      </c>
      <c r="CQ309" s="32">
        <f>IF(AND($U309&lt;&gt;$CN$5,$U309&lt;=$CN$6,$U309&lt;&gt;$CN$7),1,0)</f>
        <v>0</v>
      </c>
      <c r="CR309" s="32">
        <f>IF(AND($Y309&lt;&gt;$CN$5,$Y309&lt;=$CN$6,$Y309&lt;&gt;$CN$7),1,0)</f>
        <v>0</v>
      </c>
      <c r="CS309" s="32">
        <f>IF(AND($AG309&lt;&gt;$CN$5,$AG309&lt;=$CN$6,$AG309&lt;&gt;$CN$7),1,0)</f>
        <v>0</v>
      </c>
      <c r="CT309" s="32">
        <f>IF(AND($AK309&lt;&gt;$CN$5,$AK309&lt;=$CN$6,$AK309&lt;&gt;$CN$7),1,0)</f>
        <v>0</v>
      </c>
      <c r="CU309" s="32">
        <f>IF(AND($AS309&lt;&gt;$CN$5,$AS309&lt;=$CN$6,$AS309&lt;&gt;$CN$7),1,0)</f>
        <v>0</v>
      </c>
      <c r="CV309" s="32">
        <f>IF(AND($AW309&lt;&gt;$CN$5,$AW309&lt;=$CN$6,$AW309&lt;&gt;$CN$7),1,0)</f>
        <v>0</v>
      </c>
      <c r="CW309" s="32">
        <f>IF(AND($BE309&lt;&gt;$CN$5,$BE309&lt;=$CN$6,$BE309&lt;&gt;$CN$7),1,0)</f>
        <v>0</v>
      </c>
      <c r="CX309" s="32">
        <f>IF(AND($BI309&lt;&gt;$CN$5,$BI309&lt;=$CN$6,$BI309&lt;&gt;$CN$7),1,0)</f>
        <v>0</v>
      </c>
      <c r="CY309" s="32">
        <f>IF(AND($BQ309&lt;&gt;$CN$5,$BQ309&lt;=$CN$6,$BQ309&lt;&gt;$CN$7),1,0)</f>
        <v>0</v>
      </c>
      <c r="CZ309" s="32">
        <f>IF(AND($BU309&lt;&gt;$CN$5,$BU309&lt;=$CN$6,$BU309&lt;&gt;$CN$7),1,0)</f>
        <v>0</v>
      </c>
      <c r="DC309" s="32">
        <f>IF(AND($M309&lt;&gt;$DB$5,$M309&lt;=$DB$6,$M309&lt;&gt;$CN$7),1,0)</f>
        <v>0</v>
      </c>
      <c r="DD309" s="32">
        <f>IF(AND($Q309&lt;&gt;$DB$5,$Q309&lt;=$DB$6,$Q309&lt;&gt;$CN$7),1,0)</f>
        <v>0</v>
      </c>
      <c r="DE309" s="32">
        <f>IF(AND($U309&lt;&gt;$DB$5,$U309&lt;=$DB$6,$U309&lt;&gt;$CN$7),1,0)</f>
        <v>0</v>
      </c>
      <c r="DF309" s="32">
        <f>IF(AND($Y309&lt;&gt;$DB$5,$Y309&lt;=$DB$6,$Y309&lt;&gt;$CN$7),1,0)</f>
        <v>0</v>
      </c>
      <c r="DG309" s="32">
        <f>IF(AND($AG309&lt;&gt;$DB$5,$AG309&lt;=$DB$6,$AG309&lt;&gt;$CN$7),1,0)</f>
        <v>0</v>
      </c>
      <c r="DH309" s="32">
        <f>IF(AND($AK309&lt;&gt;$DB$5,$AK309&lt;=$DB$6,$AK309&lt;&gt;$CN$7),1,0)</f>
        <v>0</v>
      </c>
      <c r="DI309" s="32">
        <f>IF(AND($AS309&lt;&gt;$DB$5,$AS309&lt;=$DB$6,$AS309&lt;&gt;$CN$7),1,0)</f>
        <v>0</v>
      </c>
      <c r="DJ309" s="32">
        <f>IF(AND($AW309&lt;&gt;$DB$5,$AW309&lt;=$DB$6,$AW309&lt;&gt;$CN$7),1,0)</f>
        <v>0</v>
      </c>
      <c r="DK309" s="32">
        <f>IF(AND($BE309&lt;&gt;$DB$5,$BE309&lt;=$DB$6,$BE309&lt;&gt;$CN$7),1,0)</f>
        <v>0</v>
      </c>
      <c r="DL309" s="32">
        <f>IF(AND($BI309&lt;&gt;$DB$5,$BI309&lt;=$DB$6,$BI309&lt;&gt;$CN$7),1,0)</f>
        <v>0</v>
      </c>
      <c r="DM309" s="32">
        <f>IF(AND($BQ309&lt;&gt;$DB$5,$BQ309&lt;=$DB$6,$BQ309&lt;&gt;$CN$7),1,0)</f>
        <v>0</v>
      </c>
      <c r="DN309" s="32">
        <f>IF(AND($BU309&lt;&gt;$DB$5,$BU309&lt;=$DB$6,$BU309&lt;&gt;$CN$7),1,0)</f>
        <v>0</v>
      </c>
      <c r="DQ309" s="32">
        <f t="shared" ref="DQ309" si="15559">IF(AND($M309&lt;&gt;$DP$5,$M309&lt;=$DP$6,$M309&lt;&gt;$CN$7),1,0)</f>
        <v>0</v>
      </c>
      <c r="DR309" s="32">
        <f t="shared" ref="DR309" si="15560">IF(AND($Q309&lt;&gt;$DP$5,$Q309&lt;=$DP$6,$Q309&lt;&gt;$CN$7),1,0)</f>
        <v>0</v>
      </c>
      <c r="DS309" s="32">
        <f t="shared" ref="DS309" si="15561">IF(AND($U309&lt;&gt;$DP$5,$U309&lt;=$DP$6,$U309&lt;&gt;$CN$7),1,0)</f>
        <v>0</v>
      </c>
      <c r="DT309" s="32">
        <f t="shared" ref="DT309" si="15562">IF(AND($Y309&lt;&gt;$DP$5,$Y309&lt;=$DP$6,$Y309&lt;&gt;$CN$7),1,0)</f>
        <v>0</v>
      </c>
      <c r="DU309" s="32">
        <f t="shared" ref="DU309" si="15563">IF(AND($AG309&lt;&gt;$DP$5,$AG309&lt;=$DP$6,$AG309&lt;&gt;$CN$7),1,0)</f>
        <v>0</v>
      </c>
      <c r="DV309" s="32">
        <f t="shared" ref="DV309" si="15564">IF(AND($AK309&lt;&gt;$DP$5,$AK309&lt;=$DP$6,$AK309&lt;&gt;$CN$7),1,0)</f>
        <v>0</v>
      </c>
      <c r="DW309" s="32">
        <f t="shared" ref="DW309" si="15565">IF(AND($AS309&lt;&gt;$DP$5,$AS309&lt;=$DP$6,$AS309&lt;&gt;$CN$7),1,0)</f>
        <v>0</v>
      </c>
      <c r="DX309" s="32">
        <f t="shared" ref="DX309" si="15566">IF(AND($AW309&lt;&gt;$DP$5,$AW309&lt;=$DP$6,$AW309&lt;&gt;$CN$7),1,0)</f>
        <v>0</v>
      </c>
      <c r="DY309" s="32">
        <f t="shared" ref="DY309" si="15567">IF(AND($BE309&lt;&gt;$DP$5,$BE309&lt;=$DP$6,$BE309&lt;&gt;$CN$7),1,0)</f>
        <v>0</v>
      </c>
      <c r="DZ309" s="32">
        <f t="shared" ref="DZ309" si="15568">IF(AND($BI309&lt;&gt;$DP$5,$BI309&lt;=$DP$6,$BI309&lt;&gt;$CN$7),1,0)</f>
        <v>0</v>
      </c>
      <c r="EA309" s="32">
        <f t="shared" ref="EA309" si="15569">IF(AND($BQ309&lt;&gt;$DP$5,$BQ309&lt;=$DP$6,$BQ309&lt;&gt;$CN$7),1,0)</f>
        <v>0</v>
      </c>
      <c r="EB309" s="32">
        <f t="shared" ref="EB309" si="15570">IF(AND($BU309&lt;&gt;$DP$5,$BU309&lt;=$DP$6,$BU309&lt;&gt;$CN$7),1,0)</f>
        <v>0</v>
      </c>
      <c r="EE309" s="328">
        <f>IF(M309&lt;&gt;"",IF(M309&lt;=$ED$6,1,IF(L309&gt;$ED$6,0,NETWORKDAYS(L309,$ED$6,祭日リスト)/NETWORKDAYS(L309,M309,祭日リスト)))*$GG309*週間進捗報告書!$G$9,0)</f>
        <v>0</v>
      </c>
      <c r="EF309" s="328">
        <f>IF(Q309&lt;&gt;"",IF(Q309&lt;=$ED$6,1,IF(P309&gt;$ED$6,0,NETWORKDAYS(P309,$ED$6,祭日リスト)/NETWORKDAYS(P309,Q309,祭日リスト)))*$GG309*週間進捗報告書!$G$10,0)</f>
        <v>0</v>
      </c>
      <c r="EG309" s="328">
        <f>IF(U309&lt;&gt;"",IF(U309&lt;=$ED$6,1,IF(T309&gt;$ED$6,0,NETWORKDAYS(T309,$ED$6,祭日リスト)/NETWORKDAYS(T309,U309,祭日リスト)))*$GG309*週間進捗報告書!$G$11,0)</f>
        <v>0</v>
      </c>
      <c r="EH309" s="328">
        <f>IF(Y309&lt;&gt;"",IF(Y309&lt;=$ED$6,1,IF(X309&gt;$ED$6,0,NETWORKDAYS(X309,$ED$6,祭日リスト)/NETWORKDAYS(X309,Y309,祭日リスト)))*$GG309*週間進捗報告書!$G$12,0)</f>
        <v>0</v>
      </c>
      <c r="EI309" s="328">
        <f>IF(AG309&lt;&gt;"",IF(AG309&lt;=$ED$6,1,IF(AF309&gt;$ED$6,0,NETWORKDAYS(AF309,$ED$6,祭日リスト)/NETWORKDAYS(AF309,AG309,祭日リスト)))*$GG309*週間進捗報告書!$G$13,0)</f>
        <v>0</v>
      </c>
      <c r="EJ309" s="328">
        <f>IF(AK309&lt;&gt;"",IF(AK309&lt;=$ED$6,1,IF(AJ309&gt;$ED$6,0,NETWORKDAYS(AJ309,$ED$6,祭日リスト)/NETWORKDAYS(AJ309,AK309,祭日リスト)))*$GG309*週間進捗報告書!$G$14,0)</f>
        <v>0</v>
      </c>
      <c r="EK309" s="328">
        <f>IF(AS309&lt;&gt;"",IF(AS309&lt;=$ED$6,1,IF(AR309&gt;$ED$6,0,NETWORKDAYS(AR309,$ED$6,祭日リスト)/NETWORKDAYS(AR309,AS309,祭日リスト)))*$GG309*週間進捗報告書!$G$15,0)</f>
        <v>0</v>
      </c>
      <c r="EL309" s="328">
        <f>IF(AW309&lt;&gt;"",IF(AW309&lt;=$ED$6,1,IF(AV309&gt;$ED$6,0,NETWORKDAYS(AV309,$ED$6,祭日リスト)/NETWORKDAYS(AV309,AW309,祭日リスト)))*$GG309*週間進捗報告書!$G$16,0)</f>
        <v>0</v>
      </c>
      <c r="EM309" s="328">
        <f>IF(BE309&lt;&gt;"",IF(BE309&lt;=$ED$6,1,IF(BD309&gt;$ED$6,0,NETWORKDAYS(BD309,$ED$6,祭日リスト)/NETWORKDAYS(BD309,BE309,祭日リスト)))*$GG309*週間進捗報告書!$G$17,0)</f>
        <v>0</v>
      </c>
      <c r="EN309" s="328">
        <f>IF(BI309&lt;&gt;"",IF(BI309&lt;=$ED$6,1,IF(BH309&gt;$ED$6,0,NETWORKDAYS(BH309,$ED$6,祭日リスト)/NETWORKDAYS(BH309,BI309,祭日リスト)))*$GG309*週間進捗報告書!$G$18,0)</f>
        <v>0</v>
      </c>
      <c r="EO309" s="328">
        <f>IF(BQ309&lt;&gt;"",IF(BQ309&lt;=$ED$6,1,IF(BP309&gt;$ED$6,0,NETWORKDAYS(BP309,$ED$6,祭日リスト)/NETWORKDAYS(BP309,BQ309,祭日リスト)))*$GG309*週間進捗報告書!$G$19,0)</f>
        <v>0</v>
      </c>
      <c r="EP309" s="328">
        <f>IF(BU309&lt;&gt;"",IF(BU309&lt;=$ED$6,1,IF(BT309&gt;$ED$6,0,NETWORKDAYS(BT309,$ED$6,祭日リスト)/NETWORKDAYS(BT309,BU309,祭日リスト)))*$GG309*週間進捗報告書!$G$20,0)</f>
        <v>0</v>
      </c>
      <c r="ER309" s="547">
        <f t="shared" ref="ER309:FC309" si="15571">EE309-EE310</f>
        <v>0</v>
      </c>
      <c r="ES309" s="547">
        <f t="shared" si="15571"/>
        <v>0</v>
      </c>
      <c r="ET309" s="547">
        <f t="shared" si="15571"/>
        <v>0</v>
      </c>
      <c r="EU309" s="547">
        <f t="shared" si="15571"/>
        <v>0</v>
      </c>
      <c r="EV309" s="547">
        <f t="shared" si="15571"/>
        <v>0</v>
      </c>
      <c r="EW309" s="547">
        <f t="shared" si="15571"/>
        <v>0</v>
      </c>
      <c r="EX309" s="547">
        <f t="shared" si="15571"/>
        <v>0</v>
      </c>
      <c r="EY309" s="547">
        <f t="shared" si="15571"/>
        <v>0</v>
      </c>
      <c r="EZ309" s="547">
        <f t="shared" si="15571"/>
        <v>0</v>
      </c>
      <c r="FA309" s="547">
        <f t="shared" si="15571"/>
        <v>0</v>
      </c>
      <c r="FB309" s="547">
        <f t="shared" si="15571"/>
        <v>0</v>
      </c>
      <c r="FC309" s="547">
        <f t="shared" si="15571"/>
        <v>0</v>
      </c>
      <c r="FD309" s="547">
        <f t="shared" ref="FD309" si="15572">SUM(ER309:FC310)</f>
        <v>0</v>
      </c>
      <c r="FE309" s="333"/>
      <c r="FG309" s="32">
        <f>IF(AND($M309&lt;&gt;$FF$7),1,0)</f>
        <v>0</v>
      </c>
      <c r="FH309" s="32">
        <f>IF(AND($Q309&lt;&gt;$FF$7),1,0)</f>
        <v>0</v>
      </c>
      <c r="FI309" s="32">
        <f>IF(AND($U309&lt;&gt;$FF$7),1,0)</f>
        <v>0</v>
      </c>
      <c r="FJ309" s="32">
        <f>IF(AND($Y309&lt;&gt;$FF$7),1,0)</f>
        <v>0</v>
      </c>
      <c r="FK309" s="32">
        <f>IF(AND($AG309&lt;&gt;$FF$7),1,0)</f>
        <v>0</v>
      </c>
      <c r="FL309" s="32">
        <f>IF(AND($AK309&lt;&gt;$FF$7),1,0)</f>
        <v>0</v>
      </c>
      <c r="FM309" s="32">
        <f>IF(AND($AS309&lt;&gt;$FF$7),1,0)</f>
        <v>0</v>
      </c>
      <c r="FN309" s="32">
        <f>IF(AND($AW309&lt;&gt;$FF$7),1,0)</f>
        <v>0</v>
      </c>
      <c r="FO309" s="32">
        <f>IF(AND($BE309&lt;&gt;$FF$7),1,0)</f>
        <v>0</v>
      </c>
      <c r="FP309" s="32">
        <f>IF(AND($BI309&lt;&gt;$FF$7),1,0)</f>
        <v>0</v>
      </c>
      <c r="FQ309" s="32">
        <f>IF(AND($BQ309&lt;&gt;$FF$7),1,0)</f>
        <v>0</v>
      </c>
      <c r="FR309" s="32">
        <f>IF(AND($BU309&lt;&gt;$FF$7),1,0)</f>
        <v>0</v>
      </c>
      <c r="FU309" s="294">
        <f t="shared" ref="FU309" si="15573">IF($K309&lt;&gt;"NG",$GG309,0)</f>
        <v>0</v>
      </c>
      <c r="FV309" s="294">
        <f t="shared" ref="FV309" si="15574">IF($O309&lt;&gt;"NG",$GG309,0)</f>
        <v>0</v>
      </c>
      <c r="FW309" s="294">
        <f t="shared" ref="FW309" si="15575">IF($S309&lt;&gt;"NG",$GG309,0)</f>
        <v>0</v>
      </c>
      <c r="FX309" s="294">
        <f t="shared" ref="FX309" si="15576">IF($W309&lt;&gt;"NG",$GG309,0)</f>
        <v>0</v>
      </c>
      <c r="FY309" s="294">
        <f t="shared" ref="FY309" si="15577">IF($AE309&lt;&gt;"NG",$GG309,0)</f>
        <v>0</v>
      </c>
      <c r="FZ309" s="294">
        <f t="shared" ref="FZ309" si="15578">IF($AI309&lt;&gt;"NG",$GG309,0)</f>
        <v>0</v>
      </c>
      <c r="GA309" s="294">
        <f t="shared" ref="GA309" si="15579">IF($AQ309&lt;&gt;"NG",$GG309,0)</f>
        <v>0</v>
      </c>
      <c r="GB309" s="294">
        <f t="shared" ref="GB309" si="15580">IF($AU309&lt;&gt;"NG",$GG309,0)</f>
        <v>0</v>
      </c>
      <c r="GC309" s="294">
        <f t="shared" ref="GC309" si="15581">IF($BC309&lt;&gt;"NG",$GG309,0)</f>
        <v>0</v>
      </c>
      <c r="GD309" s="294">
        <f t="shared" ref="GD309" si="15582">IF($BG309&lt;&gt;"NG",$GG309,0)</f>
        <v>0</v>
      </c>
      <c r="GE309" s="294">
        <f t="shared" ref="GE309" si="15583">IF($BO309&lt;&gt;"NG",$GG309,0)</f>
        <v>0</v>
      </c>
      <c r="GF309" s="294">
        <f t="shared" ref="GF309" si="15584">IF($BS309&lt;&gt;"NG",$GG309,0)</f>
        <v>0</v>
      </c>
      <c r="GG309" s="294" t="e">
        <f>VLOOKUP($D309,リスト!$D:$S,15,FALSE)</f>
        <v>#N/A</v>
      </c>
      <c r="GH309" s="2" t="e">
        <f>INDEX(リスト!$V:$V,MATCH(中日程計画表!$D309,リスト!$D:$D,0))</f>
        <v>#N/A</v>
      </c>
      <c r="GI309" s="2" t="e">
        <f>INDEX(リスト!$A:$A,MATCH(中日程計画表!$D309,リスト!$D:$D,0))</f>
        <v>#N/A</v>
      </c>
      <c r="GJ309" s="2" t="e">
        <f>INDEX(リスト!$U:$U,MATCH(中日程計画表!$D309,リスト!$D:$D,0))</f>
        <v>#N/A</v>
      </c>
      <c r="GK309" s="5" t="e">
        <f>INDEX(リスト!$W:$W,MATCH(中日程計画表!$D309,リスト!$D:$D,0))</f>
        <v>#N/A</v>
      </c>
      <c r="GL309" s="2" t="s">
        <v>200</v>
      </c>
      <c r="GM309" s="296">
        <f>D309</f>
        <v>0</v>
      </c>
      <c r="GN309" s="296">
        <f>E309</f>
        <v>0</v>
      </c>
      <c r="GU309" s="460" t="str">
        <f t="shared" ref="GU309" si="15585">AE309</f>
        <v>NG</v>
      </c>
      <c r="GV309" s="460">
        <f t="shared" ref="GV309" si="15586">EI309</f>
        <v>0</v>
      </c>
      <c r="GW309" s="460">
        <f t="shared" ref="GW309" si="15587">EI310</f>
        <v>0</v>
      </c>
      <c r="GX309" s="462">
        <f t="shared" ref="GX309" si="15588">EV309</f>
        <v>0</v>
      </c>
      <c r="GY309" s="460" t="str">
        <f t="shared" ref="GY309" si="15589">AI309</f>
        <v>NG</v>
      </c>
      <c r="GZ309" s="460">
        <f t="shared" ref="GZ309" si="15590">EJ309</f>
        <v>0</v>
      </c>
      <c r="HA309" s="460">
        <f t="shared" ref="HA309" si="15591">EJ310</f>
        <v>0</v>
      </c>
      <c r="HB309" s="462">
        <f t="shared" ref="HB309" si="15592">EW309</f>
        <v>0</v>
      </c>
      <c r="HC309" s="460" t="str">
        <f t="shared" ref="HC309" si="15593">AQ309</f>
        <v>NG</v>
      </c>
      <c r="HD309" s="460">
        <f t="shared" ref="HD309" si="15594">EK309</f>
        <v>0</v>
      </c>
      <c r="HE309" s="460">
        <f t="shared" ref="HE309" si="15595">EK310</f>
        <v>0</v>
      </c>
      <c r="HF309" s="462">
        <f t="shared" ref="HF309" si="15596">EX309</f>
        <v>0</v>
      </c>
      <c r="HG309" s="460" t="str">
        <f t="shared" ref="HG309" si="15597">AU309</f>
        <v>NG</v>
      </c>
      <c r="HH309" s="460">
        <f t="shared" ref="HH309" si="15598">EL309</f>
        <v>0</v>
      </c>
      <c r="HI309" s="460">
        <f t="shared" ref="HI309" si="15599">EL310</f>
        <v>0</v>
      </c>
      <c r="HJ309" s="462">
        <f t="shared" ref="HJ309" si="15600">EY309</f>
        <v>0</v>
      </c>
      <c r="HK309" s="460" t="str">
        <f t="shared" ref="HK309" si="15601">BC309</f>
        <v>NG</v>
      </c>
      <c r="HL309" s="460">
        <f t="shared" ref="HL309" si="15602">EM309</f>
        <v>0</v>
      </c>
      <c r="HM309" s="460">
        <f t="shared" ref="HM309" si="15603">EM310</f>
        <v>0</v>
      </c>
      <c r="HN309" s="462">
        <f t="shared" ref="HN309" si="15604">EZ309</f>
        <v>0</v>
      </c>
      <c r="HO309" s="460" t="str">
        <f t="shared" ref="HO309" si="15605">BG309</f>
        <v>NG</v>
      </c>
      <c r="HP309" s="460">
        <f t="shared" ref="HP309" si="15606">EN309</f>
        <v>0</v>
      </c>
      <c r="HQ309" s="460">
        <f t="shared" ref="HQ309" si="15607">EN310</f>
        <v>0</v>
      </c>
      <c r="HR309" s="462">
        <f t="shared" ref="HR309" si="15608">FA309</f>
        <v>0</v>
      </c>
      <c r="HS309" s="332"/>
    </row>
    <row r="310" spans="1:227" ht="12" customHeight="1">
      <c r="A310" s="489"/>
      <c r="B310" s="487"/>
      <c r="C310" s="475"/>
      <c r="D310" s="485"/>
      <c r="E310" s="483"/>
      <c r="F310" s="317"/>
      <c r="G310" s="317"/>
      <c r="H310" s="317"/>
      <c r="I310" s="317"/>
      <c r="J310" s="316"/>
      <c r="K310" s="481"/>
      <c r="L310" s="77"/>
      <c r="M310" s="77"/>
      <c r="N310" s="471"/>
      <c r="O310" s="475"/>
      <c r="P310" s="77"/>
      <c r="Q310" s="77"/>
      <c r="R310" s="471"/>
      <c r="S310" s="475"/>
      <c r="T310" s="77"/>
      <c r="U310" s="77"/>
      <c r="V310" s="471"/>
      <c r="W310" s="473"/>
      <c r="X310" s="77"/>
      <c r="Y310" s="77"/>
      <c r="Z310" s="471"/>
      <c r="AA310" s="477"/>
      <c r="AB310" s="80"/>
      <c r="AC310" s="80"/>
      <c r="AD310" s="471"/>
      <c r="AE310" s="473"/>
      <c r="AF310" s="77"/>
      <c r="AG310" s="77"/>
      <c r="AH310" s="471"/>
      <c r="AI310" s="473"/>
      <c r="AJ310" s="77"/>
      <c r="AK310" s="77"/>
      <c r="AL310" s="471"/>
      <c r="AM310" s="477"/>
      <c r="AN310" s="80"/>
      <c r="AO310" s="80"/>
      <c r="AP310" s="471"/>
      <c r="AQ310" s="473"/>
      <c r="AR310" s="77"/>
      <c r="AS310" s="77"/>
      <c r="AT310" s="471"/>
      <c r="AU310" s="473"/>
      <c r="AV310" s="77"/>
      <c r="AW310" s="77"/>
      <c r="AX310" s="471"/>
      <c r="AY310" s="477"/>
      <c r="AZ310" s="80"/>
      <c r="BA310" s="80"/>
      <c r="BB310" s="471"/>
      <c r="BC310" s="475"/>
      <c r="BD310" s="77"/>
      <c r="BE310" s="77"/>
      <c r="BF310" s="471"/>
      <c r="BG310" s="473"/>
      <c r="BH310" s="77"/>
      <c r="BI310" s="77"/>
      <c r="BJ310" s="471"/>
      <c r="BK310" s="477"/>
      <c r="BL310" s="80"/>
      <c r="BM310" s="80"/>
      <c r="BN310" s="471"/>
      <c r="BO310" s="475"/>
      <c r="BP310" s="77"/>
      <c r="BQ310" s="77"/>
      <c r="BR310" s="471"/>
      <c r="BS310" s="473"/>
      <c r="BT310" s="77"/>
      <c r="BU310" s="77"/>
      <c r="BV310" s="471"/>
      <c r="BW310" s="469"/>
      <c r="BX310" s="467"/>
      <c r="BY310" s="490"/>
      <c r="CA310" s="19">
        <f t="shared" ref="CA310" si="15609">IF(AND($N309=1,$M310&lt;&gt;$BZ$7),1,0)</f>
        <v>0</v>
      </c>
      <c r="CB310" s="19">
        <f t="shared" ref="CB310" si="15610">IF(AND($R309=1,$Q310&lt;&gt;$BZ$7),1,0)</f>
        <v>0</v>
      </c>
      <c r="CC310" s="19">
        <f t="shared" ref="CC310" si="15611">IF(AND($V309=1,$U310&lt;&gt;$BZ$7),1,0)</f>
        <v>0</v>
      </c>
      <c r="CD310" s="19">
        <f t="shared" ref="CD310" si="15612">IF(AND($Z309=1,$Y310&lt;&gt;$BZ$7),1,0)</f>
        <v>0</v>
      </c>
      <c r="CE310" s="19">
        <f t="shared" ref="CE310" si="15613">IF(AND($AH309=1,$AG310&lt;&gt;$BZ$7),1,0)</f>
        <v>0</v>
      </c>
      <c r="CF310" s="19">
        <f t="shared" ref="CF310" si="15614">IF(AND($AL309=1,$AK310&lt;&gt;$BZ$7),1,0)</f>
        <v>0</v>
      </c>
      <c r="CG310" s="19">
        <f t="shared" ref="CG310" si="15615">IF(AND($AT309=1,$AS310&lt;&gt;$BZ$7),1,0)</f>
        <v>0</v>
      </c>
      <c r="CH310" s="19">
        <f t="shared" ref="CH310" si="15616">IF(AND($AX309=1,$AW310&lt;&gt;$BZ$7),1,0)</f>
        <v>0</v>
      </c>
      <c r="CI310" s="19">
        <f t="shared" ref="CI310" si="15617">IF(AND($BF309=1,$BE310&lt;&gt;$BZ$7),1,0)</f>
        <v>0</v>
      </c>
      <c r="CJ310" s="19">
        <f t="shared" ref="CJ310" si="15618">IF(AND($BJ309=1,$BI310&lt;&gt;$BZ$7),1,0)</f>
        <v>0</v>
      </c>
      <c r="CK310" s="19">
        <f t="shared" ref="CK310" si="15619">IF(AND($BR309=1,$BQ310&lt;&gt;$BZ$7),1,0)</f>
        <v>0</v>
      </c>
      <c r="CL310" s="19">
        <f t="shared" ref="CL310" si="15620">IF(AND($BV309=1,$BU310&lt;&gt;$BZ$7),1,0)</f>
        <v>0</v>
      </c>
      <c r="CO310" s="19">
        <f>IF(AND($M310&lt;&gt;$CN$7,$M310&lt;=$CN$6),1,0)</f>
        <v>0</v>
      </c>
      <c r="CP310" s="19">
        <f>IF(AND($Q310&lt;&gt;$CN$7,$Q310&lt;=$CN$6),1,0)</f>
        <v>0</v>
      </c>
      <c r="CQ310" s="19">
        <f>IF(AND($U310&lt;&gt;$CN$7,$U310&lt;=$CN$6),1,0)</f>
        <v>0</v>
      </c>
      <c r="CR310" s="19">
        <f>IF(AND($Y310&lt;&gt;$CN$7,$Y310&lt;=$CN$6),1,0)</f>
        <v>0</v>
      </c>
      <c r="CS310" s="19">
        <f>IF(AND($AG310&lt;&gt;$CN$7,$AG310&lt;=$CN$6),1,0)</f>
        <v>0</v>
      </c>
      <c r="CT310" s="19">
        <f>IF(AND($AK310&lt;&gt;$CN$7,$AK310&lt;=$CN$6),1,0)</f>
        <v>0</v>
      </c>
      <c r="CU310" s="19">
        <f>IF(AND($AS310&lt;&gt;$CN$7,$AS310&lt;=$CN$6),1,0)</f>
        <v>0</v>
      </c>
      <c r="CV310" s="19">
        <f>IF(AND($AW310&lt;&gt;$CN$7,$AW310&lt;=$CN$6),1,0)</f>
        <v>0</v>
      </c>
      <c r="CW310" s="19">
        <f>IF(AND($BE310&lt;&gt;$CN$7,$BE310&lt;=$CN$6),1,0)</f>
        <v>0</v>
      </c>
      <c r="CX310" s="19">
        <f>IF(AND($BI310&lt;&gt;$CN$7,$BI310&lt;=$CN$6),1,0)</f>
        <v>0</v>
      </c>
      <c r="CY310" s="19">
        <f>IF(AND($BQ310&lt;&gt;$CN$7,$BQ310&lt;=$CN$6),1,0)</f>
        <v>0</v>
      </c>
      <c r="CZ310" s="19">
        <f>IF(AND($BU310&lt;&gt;$CN$7,$BU310&lt;=$CN$6),1,0)</f>
        <v>0</v>
      </c>
      <c r="DC310" s="19">
        <f>IF($N309=1,1,0)</f>
        <v>0</v>
      </c>
      <c r="DD310" s="19">
        <f>IF($R309=1,1,0)</f>
        <v>0</v>
      </c>
      <c r="DE310" s="19">
        <f>IF($V309=1,1,0)</f>
        <v>0</v>
      </c>
      <c r="DF310" s="19">
        <f>IF($Z309=1,1,0)</f>
        <v>0</v>
      </c>
      <c r="DG310" s="19">
        <f>IF($AH309=1,1,0)</f>
        <v>0</v>
      </c>
      <c r="DH310" s="19">
        <f>IF($AL309=1,1,0)</f>
        <v>0</v>
      </c>
      <c r="DI310" s="19">
        <f>IF($AT309=1,1,0)</f>
        <v>0</v>
      </c>
      <c r="DJ310" s="19">
        <f>IF($AX309=1,1,0)</f>
        <v>0</v>
      </c>
      <c r="DK310" s="19">
        <f>IF($BF309=1,1,0)</f>
        <v>0</v>
      </c>
      <c r="DL310" s="19">
        <f>IF($BJ309=1,1,0)</f>
        <v>0</v>
      </c>
      <c r="DM310" s="19">
        <f>IF($BR309=1,1,0)</f>
        <v>0</v>
      </c>
      <c r="DN310" s="19">
        <f>IF($BV309=1,1,0)</f>
        <v>0</v>
      </c>
      <c r="DQ310" s="19">
        <f t="shared" ref="DQ310" si="15621">IF($N309=1,1,0)</f>
        <v>0</v>
      </c>
      <c r="DR310" s="19">
        <f t="shared" ref="DR310" si="15622">IF($R309=1,1,0)</f>
        <v>0</v>
      </c>
      <c r="DS310" s="19">
        <f t="shared" ref="DS310" si="15623">IF($V309=1,1,0)</f>
        <v>0</v>
      </c>
      <c r="DT310" s="19">
        <f t="shared" ref="DT310" si="15624">IF($Z309=1,1,0)</f>
        <v>0</v>
      </c>
      <c r="DU310" s="19">
        <f t="shared" ref="DU310" si="15625">IF($AH309=1,1,0)</f>
        <v>0</v>
      </c>
      <c r="DV310" s="19">
        <f t="shared" ref="DV310" si="15626">IF($AL309=1,1,0)</f>
        <v>0</v>
      </c>
      <c r="DW310" s="19">
        <f t="shared" ref="DW310" si="15627">IF($AT309=1,1,0)</f>
        <v>0</v>
      </c>
      <c r="DX310" s="19">
        <f t="shared" ref="DX310" si="15628">IF($AX309=1,1,0)</f>
        <v>0</v>
      </c>
      <c r="DY310" s="19">
        <f t="shared" ref="DY310" si="15629">IF($BF309=1,1,0)</f>
        <v>0</v>
      </c>
      <c r="DZ310" s="19">
        <f t="shared" ref="DZ310" si="15630">IF($BJ309=1,1,0)</f>
        <v>0</v>
      </c>
      <c r="EA310" s="19">
        <f t="shared" ref="EA310" si="15631">IF($BR309=1,1,0)</f>
        <v>0</v>
      </c>
      <c r="EB310" s="19">
        <f t="shared" ref="EB310" si="15632">IF($BV309=1,1,0)</f>
        <v>0</v>
      </c>
      <c r="EE310" s="329">
        <f>N309*$FU310*週間進捗報告書!$G$9</f>
        <v>0</v>
      </c>
      <c r="EF310" s="329">
        <f>R309*$FV310*週間進捗報告書!$G$10</f>
        <v>0</v>
      </c>
      <c r="EG310" s="329">
        <f>V309*$FW310*週間進捗報告書!$G$11</f>
        <v>0</v>
      </c>
      <c r="EH310" s="329">
        <f>Z309*$FX310*週間進捗報告書!$G$12</f>
        <v>0</v>
      </c>
      <c r="EI310" s="329">
        <f>AH309*$FY310*週間進捗報告書!$G$13</f>
        <v>0</v>
      </c>
      <c r="EJ310" s="329">
        <f>AL309*$FZ310*週間進捗報告書!$G$14</f>
        <v>0</v>
      </c>
      <c r="EK310" s="329">
        <f>AT309*$GA310*週間進捗報告書!$G$15</f>
        <v>0</v>
      </c>
      <c r="EL310" s="329">
        <f>AX309*$GB310*週間進捗報告書!$G$16</f>
        <v>0</v>
      </c>
      <c r="EM310" s="329">
        <f>BF309*$GC310*週間進捗報告書!$G$17</f>
        <v>0</v>
      </c>
      <c r="EN310" s="329">
        <f>BJ309*$GD310*週間進捗報告書!$G$18</f>
        <v>0</v>
      </c>
      <c r="EO310" s="329">
        <f>BR309*$GE310*週間進捗報告書!$G$19</f>
        <v>0</v>
      </c>
      <c r="EP310" s="329">
        <f>BV309*$GF310*週間進捗報告書!$G$20</f>
        <v>0</v>
      </c>
      <c r="ER310" s="547"/>
      <c r="ES310" s="547"/>
      <c r="ET310" s="547"/>
      <c r="EU310" s="547"/>
      <c r="EV310" s="547"/>
      <c r="EW310" s="547"/>
      <c r="EX310" s="547"/>
      <c r="EY310" s="547"/>
      <c r="EZ310" s="547"/>
      <c r="FA310" s="547"/>
      <c r="FB310" s="547"/>
      <c r="FC310" s="547"/>
      <c r="FD310" s="547"/>
      <c r="FE310" s="332"/>
      <c r="FG310" s="19"/>
      <c r="FH310" s="19"/>
      <c r="FI310" s="19"/>
      <c r="FJ310" s="19"/>
      <c r="FK310" s="19"/>
      <c r="FL310" s="19"/>
      <c r="FM310" s="19"/>
      <c r="FN310" s="19"/>
      <c r="FO310" s="19"/>
      <c r="FP310" s="19"/>
      <c r="FQ310" s="19"/>
      <c r="FR310" s="19"/>
      <c r="FU310" s="295">
        <f t="shared" ref="FU310" si="15633">FU309</f>
        <v>0</v>
      </c>
      <c r="FV310" s="295">
        <f t="shared" ref="FV310" si="15634">FV309</f>
        <v>0</v>
      </c>
      <c r="FW310" s="295">
        <f t="shared" ref="FW310" si="15635">FW309</f>
        <v>0</v>
      </c>
      <c r="FX310" s="295">
        <f t="shared" ref="FX310" si="15636">FX309</f>
        <v>0</v>
      </c>
      <c r="FY310" s="295">
        <f t="shared" ref="FY310" si="15637">FY309</f>
        <v>0</v>
      </c>
      <c r="FZ310" s="295">
        <f t="shared" ref="FZ310" si="15638">FZ309</f>
        <v>0</v>
      </c>
      <c r="GA310" s="295">
        <f t="shared" ref="GA310" si="15639">GA309</f>
        <v>0</v>
      </c>
      <c r="GB310" s="295">
        <f t="shared" ref="GB310" si="15640">GB309</f>
        <v>0</v>
      </c>
      <c r="GC310" s="295">
        <f t="shared" ref="GC310" si="15641">GC309</f>
        <v>0</v>
      </c>
      <c r="GD310" s="295">
        <f t="shared" ref="GD310" si="15642">GD309</f>
        <v>0</v>
      </c>
      <c r="GE310" s="295">
        <f t="shared" ref="GE310" si="15643">GE309</f>
        <v>0</v>
      </c>
      <c r="GF310" s="295">
        <f t="shared" ref="GF310" si="15644">GF309</f>
        <v>0</v>
      </c>
      <c r="GG310" s="295" t="e">
        <f t="shared" ref="GG310" si="15645">GG309</f>
        <v>#N/A</v>
      </c>
      <c r="GH310" s="2" t="e">
        <f>INDEX(リスト!$V:$V,MATCH(中日程計画表!$D309,リスト!$D:$D,0))</f>
        <v>#N/A</v>
      </c>
      <c r="GI310" s="2" t="e">
        <f>INDEX(リスト!$A:$A,MATCH(中日程計画表!$D309,リスト!$D:$D,0))</f>
        <v>#N/A</v>
      </c>
      <c r="GJ310" s="2" t="e">
        <f>INDEX(リスト!$U:$U,MATCH(中日程計画表!$D309,リスト!$D:$D,0))</f>
        <v>#N/A</v>
      </c>
      <c r="GK310" s="5" t="e">
        <f>INDEX(リスト!$W:$W,MATCH(中日程計画表!$D309,リスト!$D:$D,0))</f>
        <v>#N/A</v>
      </c>
      <c r="GL310" s="2" t="s">
        <v>201</v>
      </c>
      <c r="GM310" s="296">
        <f t="shared" ref="GM310" si="15646">GM309</f>
        <v>0</v>
      </c>
      <c r="GN310" s="296">
        <f t="shared" ref="GN310" si="15647">GN309</f>
        <v>0</v>
      </c>
      <c r="GU310" s="461"/>
      <c r="GV310" s="460"/>
      <c r="GW310" s="460"/>
      <c r="GX310" s="461"/>
      <c r="GY310" s="461"/>
      <c r="GZ310" s="460"/>
      <c r="HA310" s="460"/>
      <c r="HB310" s="461"/>
      <c r="HC310" s="461"/>
      <c r="HD310" s="460"/>
      <c r="HE310" s="460"/>
      <c r="HF310" s="461"/>
      <c r="HG310" s="461"/>
      <c r="HH310" s="460"/>
      <c r="HI310" s="460"/>
      <c r="HJ310" s="461"/>
      <c r="HK310" s="461"/>
      <c r="HL310" s="460"/>
      <c r="HM310" s="460"/>
      <c r="HN310" s="461"/>
      <c r="HO310" s="461"/>
      <c r="HP310" s="460"/>
      <c r="HQ310" s="460"/>
      <c r="HR310" s="461"/>
      <c r="HS310" s="4"/>
    </row>
    <row r="311" spans="1:227" ht="12" customHeight="1">
      <c r="A311" s="488" t="str">
        <f t="shared" ref="A311" ca="1" si="15648">INDIRECT("リスト!A"&amp;B311+6)</f>
        <v/>
      </c>
      <c r="B311" s="486">
        <f t="shared" ref="B311" si="15649">ROUNDDOWN((ROW()-6)/2,0)+1</f>
        <v>153</v>
      </c>
      <c r="C311" s="474" t="str">
        <f>機能グループ名</f>
        <v/>
      </c>
      <c r="D311" s="484">
        <f>機能ID</f>
        <v>0</v>
      </c>
      <c r="E311" s="482">
        <f>機能名</f>
        <v>0</v>
      </c>
      <c r="F311" s="315"/>
      <c r="G311" s="315"/>
      <c r="H311" s="315"/>
      <c r="I311" s="315"/>
      <c r="J311" s="316"/>
      <c r="K311" s="480" t="str">
        <f>担当者_SR</f>
        <v>NG</v>
      </c>
      <c r="L311" s="76"/>
      <c r="M311" s="76"/>
      <c r="N311" s="470"/>
      <c r="O311" s="474" t="str">
        <f>担当者_SRR</f>
        <v>NG</v>
      </c>
      <c r="P311" s="76"/>
      <c r="Q311" s="76"/>
      <c r="R311" s="470"/>
      <c r="S311" s="474" t="str">
        <f>担当者_DS</f>
        <v>NG</v>
      </c>
      <c r="T311" s="76"/>
      <c r="U311" s="76"/>
      <c r="V311" s="470"/>
      <c r="W311" s="472" t="str">
        <f>担当者_DSR</f>
        <v>NG</v>
      </c>
      <c r="X311" s="76"/>
      <c r="Y311" s="76"/>
      <c r="Z311" s="470"/>
      <c r="AA311" s="476"/>
      <c r="AB311" s="79"/>
      <c r="AC311" s="79"/>
      <c r="AD311" s="470">
        <f>IF(AC312 &lt;&gt; "",1,0)</f>
        <v>0</v>
      </c>
      <c r="AE311" s="472" t="str">
        <f>担当者_CD</f>
        <v>NG</v>
      </c>
      <c r="AF311" s="76"/>
      <c r="AG311" s="76"/>
      <c r="AH311" s="470"/>
      <c r="AI311" s="472" t="str">
        <f>担当者_DD</f>
        <v>NG</v>
      </c>
      <c r="AJ311" s="76"/>
      <c r="AK311" s="76"/>
      <c r="AL311" s="470"/>
      <c r="AM311" s="476"/>
      <c r="AN311" s="79"/>
      <c r="AO311" s="79"/>
      <c r="AP311" s="470">
        <f>IF(AO312 &lt;&gt; "",1,0)</f>
        <v>0</v>
      </c>
      <c r="AQ311" s="472" t="str">
        <f>担当者_MCL</f>
        <v>NG</v>
      </c>
      <c r="AR311" s="76"/>
      <c r="AS311" s="76"/>
      <c r="AT311" s="470"/>
      <c r="AU311" s="472" t="str">
        <f>担当者_MCLR</f>
        <v>NG</v>
      </c>
      <c r="AV311" s="76"/>
      <c r="AW311" s="76"/>
      <c r="AX311" s="470"/>
      <c r="AY311" s="476"/>
      <c r="AZ311" s="79"/>
      <c r="BA311" s="79"/>
      <c r="BB311" s="470">
        <f>IF(BA312 &lt;&gt; "",1,0)</f>
        <v>0</v>
      </c>
      <c r="BC311" s="474" t="str">
        <f>担当者_MT</f>
        <v>NG</v>
      </c>
      <c r="BD311" s="76"/>
      <c r="BE311" s="76"/>
      <c r="BF311" s="470"/>
      <c r="BG311" s="472" t="str">
        <f>担当者_M検</f>
        <v>NG</v>
      </c>
      <c r="BH311" s="76"/>
      <c r="BI311" s="76"/>
      <c r="BJ311" s="470"/>
      <c r="BK311" s="476"/>
      <c r="BL311" s="79"/>
      <c r="BM311" s="79"/>
      <c r="BN311" s="470">
        <v>0</v>
      </c>
      <c r="BO311" s="474" t="str">
        <f>担当者_モテ</f>
        <v>NG</v>
      </c>
      <c r="BP311" s="76"/>
      <c r="BQ311" s="76"/>
      <c r="BR311" s="470"/>
      <c r="BS311" s="472" t="str">
        <f>担当者_モテR</f>
        <v>NG</v>
      </c>
      <c r="BT311" s="76"/>
      <c r="BU311" s="76"/>
      <c r="BV311" s="470"/>
      <c r="BW311" s="468">
        <f t="shared" ref="BW311" si="15650">IFERROR(SUM(IF(K311&lt;&gt;"NG",N311*K$1,0),IF(O311&lt;&gt;"NG",R311*O$1,0),IF(S311&lt;&gt;"NG",V311*S$1,0),IF(W311&lt;&gt;"NG",Z311*W$1,0),IF(AA311&lt;&gt;"NG",AD311*AA$1,0),IF(AE311&lt;&gt;"NG",AH311*AE$1,0),IF(AI311&lt;&gt;"NG",AL311*AI$1,0),IF(AM311&lt;&gt;"NG",AP311*AM$1,0),IF(AQ311&lt;&gt;"NG",AT311*AQ$1,0),IF(AU311&lt;&gt;"NG",AX311*AU$1,0),IF(AY311&lt;&gt;"NG",BB311*AY$1,0),IF(BC311&lt;&gt;"NG",BF311*BC$1,0),IF(BG311&lt;&gt;"NG",BJ311*BG$1,0),IF(BK311&lt;&gt;"NG",BN311*BK$1,0),IF(BO311&lt;&gt;"NG",BR311*BO$1,0),IF(BS311&lt;&gt;"NG",BV311*BS$1,0))/SUM(IF(K311&lt;&gt;"NG",K$1,0),IF(O311&lt;&gt;"NG",O$1,0),IF(S311&lt;&gt;"NG",S$1,0),IF(W311&lt;&gt;"NG",W$1,0),IF(AA311&lt;&gt;"NG",AA$1,0),IF(AE311&lt;&gt;"NG",AE$1,0),IF(AI311&lt;&gt;"NG",AI$1,0),IF(AM311&lt;&gt;"NG",AM$1,0),IF(AQ311&lt;&gt;"NG",AQ$1,0),IF(AU311&lt;&gt;"NG",AU$1,0),IF(AY311&lt;&gt;"NG",AY$1,0),IF(BC311&lt;&gt;"NG",BC$1,0),IF(BG311&lt;&gt;"NG",BG$1,0),IF(BK311&lt;&gt;"NG",BK$1,0),IF(BO311&lt;&gt;"NG",BO$1,0),IF(BS311&lt;&gt;"NG",BS$1,0)),0)</f>
        <v>0</v>
      </c>
      <c r="BX311" s="466"/>
      <c r="BY311" s="490"/>
      <c r="BZ311" s="5"/>
      <c r="CA311" s="32">
        <f t="shared" ref="CA311" si="15651">IF(AND($M311&lt;&gt;$BZ$5,$M311&lt;=$BZ$6,$M311&lt;&gt;$BZ$7),1,0)</f>
        <v>0</v>
      </c>
      <c r="CB311" s="32">
        <f t="shared" ref="CB311" si="15652">IF(AND($Q311&lt;&gt;$BZ$5,$Q311&lt;=$BZ$6,$Q311&lt;&gt;$BZ$7),1,0)</f>
        <v>0</v>
      </c>
      <c r="CC311" s="32">
        <f t="shared" ref="CC311" si="15653">IF(AND($U311&lt;&gt;$BZ$5,$U311&lt;=$BZ$6,$U311&lt;&gt;$BZ$7),1,0)</f>
        <v>0</v>
      </c>
      <c r="CD311" s="32">
        <f t="shared" ref="CD311" si="15654">IF(AND($Y311&lt;&gt;$BZ$5,$Y311&lt;=$BZ$6,$Y311&lt;&gt;$BZ$7),1,0)</f>
        <v>0</v>
      </c>
      <c r="CE311" s="32">
        <f t="shared" ref="CE311" si="15655">IF(AND($AG311&lt;&gt;$BZ$5,$AG311&lt;=$BZ$6,$AG311&lt;&gt;$BZ$7),1,0)</f>
        <v>0</v>
      </c>
      <c r="CF311" s="32">
        <f t="shared" ref="CF311" si="15656">IF(AND($AK311&lt;&gt;$BZ$5,$AK311&lt;=$BZ$6,$AK311&lt;&gt;$BZ$7),1,0)</f>
        <v>0</v>
      </c>
      <c r="CG311" s="32">
        <f t="shared" ref="CG311" si="15657">IF(AND($AS311&lt;&gt;$BZ$5,$AS311&lt;=$BZ$6,$AS311&lt;&gt;$BZ$7),1,0)</f>
        <v>0</v>
      </c>
      <c r="CH311" s="32">
        <f t="shared" ref="CH311" si="15658">IF(AND($AW311&lt;&gt;$BZ$5,$AW311&lt;=$BZ$6,$AW311&lt;&gt;$BZ$7),1,0)</f>
        <v>0</v>
      </c>
      <c r="CI311" s="32">
        <f t="shared" ref="CI311" si="15659">IF(AND($BE311&lt;&gt;$BZ$5,$BE311&lt;=$BZ$6,$BE311&lt;&gt;$BZ$7),1,0)</f>
        <v>0</v>
      </c>
      <c r="CJ311" s="32">
        <f t="shared" ref="CJ311" si="15660">IF(AND($BI311&lt;&gt;$BZ$5,$BI311&lt;=$BZ$6,$BI311&lt;&gt;$BZ$7),1,0)</f>
        <v>0</v>
      </c>
      <c r="CK311" s="32">
        <f t="shared" ref="CK311" si="15661">IF(AND($BQ311&lt;&gt;$BZ$5,$BQ311&lt;=$BZ$6,$BQ311&lt;&gt;$BZ$7),1,0)</f>
        <v>0</v>
      </c>
      <c r="CL311" s="32">
        <f t="shared" ref="CL311" si="15662">IF(AND($BU311&lt;&gt;$BZ$5,$BU311&lt;=$BZ$6,$BU311&lt;&gt;$BZ$7),1,0)</f>
        <v>0</v>
      </c>
      <c r="CO311" s="32">
        <f>IF(AND($M311&lt;&gt;$CN$5,$M311&lt;=$CN$6,$M311&lt;&gt;$CN$7),1,0)</f>
        <v>0</v>
      </c>
      <c r="CP311" s="32">
        <f>IF(AND($Q311&lt;&gt;$CN$5,$Q311&lt;=$CN$6,$Q311&lt;&gt;$CN$7),1,0)</f>
        <v>0</v>
      </c>
      <c r="CQ311" s="32">
        <f>IF(AND($U311&lt;&gt;$CN$5,$U311&lt;=$CN$6,$U311&lt;&gt;$CN$7),1,0)</f>
        <v>0</v>
      </c>
      <c r="CR311" s="32">
        <f>IF(AND($Y311&lt;&gt;$CN$5,$Y311&lt;=$CN$6,$Y311&lt;&gt;$CN$7),1,0)</f>
        <v>0</v>
      </c>
      <c r="CS311" s="32">
        <f>IF(AND($AG311&lt;&gt;$CN$5,$AG311&lt;=$CN$6,$AG311&lt;&gt;$CN$7),1,0)</f>
        <v>0</v>
      </c>
      <c r="CT311" s="32">
        <f>IF(AND($AK311&lt;&gt;$CN$5,$AK311&lt;=$CN$6,$AK311&lt;&gt;$CN$7),1,0)</f>
        <v>0</v>
      </c>
      <c r="CU311" s="32">
        <f>IF(AND($AS311&lt;&gt;$CN$5,$AS311&lt;=$CN$6,$AS311&lt;&gt;$CN$7),1,0)</f>
        <v>0</v>
      </c>
      <c r="CV311" s="32">
        <f>IF(AND($AW311&lt;&gt;$CN$5,$AW311&lt;=$CN$6,$AW311&lt;&gt;$CN$7),1,0)</f>
        <v>0</v>
      </c>
      <c r="CW311" s="32">
        <f>IF(AND($BE311&lt;&gt;$CN$5,$BE311&lt;=$CN$6,$BE311&lt;&gt;$CN$7),1,0)</f>
        <v>0</v>
      </c>
      <c r="CX311" s="32">
        <f>IF(AND($BI311&lt;&gt;$CN$5,$BI311&lt;=$CN$6,$BI311&lt;&gt;$CN$7),1,0)</f>
        <v>0</v>
      </c>
      <c r="CY311" s="32">
        <f>IF(AND($BQ311&lt;&gt;$CN$5,$BQ311&lt;=$CN$6,$BQ311&lt;&gt;$CN$7),1,0)</f>
        <v>0</v>
      </c>
      <c r="CZ311" s="32">
        <f>IF(AND($BU311&lt;&gt;$CN$5,$BU311&lt;=$CN$6,$BU311&lt;&gt;$CN$7),1,0)</f>
        <v>0</v>
      </c>
      <c r="DC311" s="32">
        <f>IF(AND($M311&lt;&gt;$DB$5,$M311&lt;=$DB$6,$M311&lt;&gt;$CN$7),1,0)</f>
        <v>0</v>
      </c>
      <c r="DD311" s="32">
        <f>IF(AND($Q311&lt;&gt;$DB$5,$Q311&lt;=$DB$6,$Q311&lt;&gt;$CN$7),1,0)</f>
        <v>0</v>
      </c>
      <c r="DE311" s="32">
        <f>IF(AND($U311&lt;&gt;$DB$5,$U311&lt;=$DB$6,$U311&lt;&gt;$CN$7),1,0)</f>
        <v>0</v>
      </c>
      <c r="DF311" s="32">
        <f>IF(AND($Y311&lt;&gt;$DB$5,$Y311&lt;=$DB$6,$Y311&lt;&gt;$CN$7),1,0)</f>
        <v>0</v>
      </c>
      <c r="DG311" s="32">
        <f>IF(AND($AG311&lt;&gt;$DB$5,$AG311&lt;=$DB$6,$AG311&lt;&gt;$CN$7),1,0)</f>
        <v>0</v>
      </c>
      <c r="DH311" s="32">
        <f>IF(AND($AK311&lt;&gt;$DB$5,$AK311&lt;=$DB$6,$AK311&lt;&gt;$CN$7),1,0)</f>
        <v>0</v>
      </c>
      <c r="DI311" s="32">
        <f>IF(AND($AS311&lt;&gt;$DB$5,$AS311&lt;=$DB$6,$AS311&lt;&gt;$CN$7),1,0)</f>
        <v>0</v>
      </c>
      <c r="DJ311" s="32">
        <f>IF(AND($AW311&lt;&gt;$DB$5,$AW311&lt;=$DB$6,$AW311&lt;&gt;$CN$7),1,0)</f>
        <v>0</v>
      </c>
      <c r="DK311" s="32">
        <f>IF(AND($BE311&lt;&gt;$DB$5,$BE311&lt;=$DB$6,$BE311&lt;&gt;$CN$7),1,0)</f>
        <v>0</v>
      </c>
      <c r="DL311" s="32">
        <f>IF(AND($BI311&lt;&gt;$DB$5,$BI311&lt;=$DB$6,$BI311&lt;&gt;$CN$7),1,0)</f>
        <v>0</v>
      </c>
      <c r="DM311" s="32">
        <f>IF(AND($BQ311&lt;&gt;$DB$5,$BQ311&lt;=$DB$6,$BQ311&lt;&gt;$CN$7),1,0)</f>
        <v>0</v>
      </c>
      <c r="DN311" s="32">
        <f>IF(AND($BU311&lt;&gt;$DB$5,$BU311&lt;=$DB$6,$BU311&lt;&gt;$CN$7),1,0)</f>
        <v>0</v>
      </c>
      <c r="DQ311" s="32">
        <f t="shared" ref="DQ311" si="15663">IF(AND($M311&lt;&gt;$DP$5,$M311&lt;=$DP$6,$M311&lt;&gt;$CN$7),1,0)</f>
        <v>0</v>
      </c>
      <c r="DR311" s="32">
        <f t="shared" ref="DR311" si="15664">IF(AND($Q311&lt;&gt;$DP$5,$Q311&lt;=$DP$6,$Q311&lt;&gt;$CN$7),1,0)</f>
        <v>0</v>
      </c>
      <c r="DS311" s="32">
        <f t="shared" ref="DS311" si="15665">IF(AND($U311&lt;&gt;$DP$5,$U311&lt;=$DP$6,$U311&lt;&gt;$CN$7),1,0)</f>
        <v>0</v>
      </c>
      <c r="DT311" s="32">
        <f t="shared" ref="DT311" si="15666">IF(AND($Y311&lt;&gt;$DP$5,$Y311&lt;=$DP$6,$Y311&lt;&gt;$CN$7),1,0)</f>
        <v>0</v>
      </c>
      <c r="DU311" s="32">
        <f t="shared" ref="DU311" si="15667">IF(AND($AG311&lt;&gt;$DP$5,$AG311&lt;=$DP$6,$AG311&lt;&gt;$CN$7),1,0)</f>
        <v>0</v>
      </c>
      <c r="DV311" s="32">
        <f t="shared" ref="DV311" si="15668">IF(AND($AK311&lt;&gt;$DP$5,$AK311&lt;=$DP$6,$AK311&lt;&gt;$CN$7),1,0)</f>
        <v>0</v>
      </c>
      <c r="DW311" s="32">
        <f t="shared" ref="DW311" si="15669">IF(AND($AS311&lt;&gt;$DP$5,$AS311&lt;=$DP$6,$AS311&lt;&gt;$CN$7),1,0)</f>
        <v>0</v>
      </c>
      <c r="DX311" s="32">
        <f t="shared" ref="DX311" si="15670">IF(AND($AW311&lt;&gt;$DP$5,$AW311&lt;=$DP$6,$AW311&lt;&gt;$CN$7),1,0)</f>
        <v>0</v>
      </c>
      <c r="DY311" s="32">
        <f t="shared" ref="DY311" si="15671">IF(AND($BE311&lt;&gt;$DP$5,$BE311&lt;=$DP$6,$BE311&lt;&gt;$CN$7),1,0)</f>
        <v>0</v>
      </c>
      <c r="DZ311" s="32">
        <f t="shared" ref="DZ311" si="15672">IF(AND($BI311&lt;&gt;$DP$5,$BI311&lt;=$DP$6,$BI311&lt;&gt;$CN$7),1,0)</f>
        <v>0</v>
      </c>
      <c r="EA311" s="32">
        <f t="shared" ref="EA311" si="15673">IF(AND($BQ311&lt;&gt;$DP$5,$BQ311&lt;=$DP$6,$BQ311&lt;&gt;$CN$7),1,0)</f>
        <v>0</v>
      </c>
      <c r="EB311" s="32">
        <f t="shared" ref="EB311" si="15674">IF(AND($BU311&lt;&gt;$DP$5,$BU311&lt;=$DP$6,$BU311&lt;&gt;$CN$7),1,0)</f>
        <v>0</v>
      </c>
      <c r="EE311" s="328">
        <f>IF(M311&lt;&gt;"",IF(M311&lt;=$ED$6,1,IF(L311&gt;$ED$6,0,NETWORKDAYS(L311,$ED$6,祭日リスト)/NETWORKDAYS(L311,M311,祭日リスト)))*$GG311*週間進捗報告書!$G$9,0)</f>
        <v>0</v>
      </c>
      <c r="EF311" s="328">
        <f>IF(Q311&lt;&gt;"",IF(Q311&lt;=$ED$6,1,IF(P311&gt;$ED$6,0,NETWORKDAYS(P311,$ED$6,祭日リスト)/NETWORKDAYS(P311,Q311,祭日リスト)))*$GG311*週間進捗報告書!$G$10,0)</f>
        <v>0</v>
      </c>
      <c r="EG311" s="328">
        <f>IF(U311&lt;&gt;"",IF(U311&lt;=$ED$6,1,IF(T311&gt;$ED$6,0,NETWORKDAYS(T311,$ED$6,祭日リスト)/NETWORKDAYS(T311,U311,祭日リスト)))*$GG311*週間進捗報告書!$G$11,0)</f>
        <v>0</v>
      </c>
      <c r="EH311" s="328">
        <f>IF(Y311&lt;&gt;"",IF(Y311&lt;=$ED$6,1,IF(X311&gt;$ED$6,0,NETWORKDAYS(X311,$ED$6,祭日リスト)/NETWORKDAYS(X311,Y311,祭日リスト)))*$GG311*週間進捗報告書!$G$12,0)</f>
        <v>0</v>
      </c>
      <c r="EI311" s="328">
        <f>IF(AG311&lt;&gt;"",IF(AG311&lt;=$ED$6,1,IF(AF311&gt;$ED$6,0,NETWORKDAYS(AF311,$ED$6,祭日リスト)/NETWORKDAYS(AF311,AG311,祭日リスト)))*$GG311*週間進捗報告書!$G$13,0)</f>
        <v>0</v>
      </c>
      <c r="EJ311" s="328">
        <f>IF(AK311&lt;&gt;"",IF(AK311&lt;=$ED$6,1,IF(AJ311&gt;$ED$6,0,NETWORKDAYS(AJ311,$ED$6,祭日リスト)/NETWORKDAYS(AJ311,AK311,祭日リスト)))*$GG311*週間進捗報告書!$G$14,0)</f>
        <v>0</v>
      </c>
      <c r="EK311" s="328">
        <f>IF(AS311&lt;&gt;"",IF(AS311&lt;=$ED$6,1,IF(AR311&gt;$ED$6,0,NETWORKDAYS(AR311,$ED$6,祭日リスト)/NETWORKDAYS(AR311,AS311,祭日リスト)))*$GG311*週間進捗報告書!$G$15,0)</f>
        <v>0</v>
      </c>
      <c r="EL311" s="328">
        <f>IF(AW311&lt;&gt;"",IF(AW311&lt;=$ED$6,1,IF(AV311&gt;$ED$6,0,NETWORKDAYS(AV311,$ED$6,祭日リスト)/NETWORKDAYS(AV311,AW311,祭日リスト)))*$GG311*週間進捗報告書!$G$16,0)</f>
        <v>0</v>
      </c>
      <c r="EM311" s="328">
        <f>IF(BE311&lt;&gt;"",IF(BE311&lt;=$ED$6,1,IF(BD311&gt;$ED$6,0,NETWORKDAYS(BD311,$ED$6,祭日リスト)/NETWORKDAYS(BD311,BE311,祭日リスト)))*$GG311*週間進捗報告書!$G$17,0)</f>
        <v>0</v>
      </c>
      <c r="EN311" s="328">
        <f>IF(BI311&lt;&gt;"",IF(BI311&lt;=$ED$6,1,IF(BH311&gt;$ED$6,0,NETWORKDAYS(BH311,$ED$6,祭日リスト)/NETWORKDAYS(BH311,BI311,祭日リスト)))*$GG311*週間進捗報告書!$G$18,0)</f>
        <v>0</v>
      </c>
      <c r="EO311" s="328">
        <f>IF(BQ311&lt;&gt;"",IF(BQ311&lt;=$ED$6,1,IF(BP311&gt;$ED$6,0,NETWORKDAYS(BP311,$ED$6,祭日リスト)/NETWORKDAYS(BP311,BQ311,祭日リスト)))*$GG311*週間進捗報告書!$G$19,0)</f>
        <v>0</v>
      </c>
      <c r="EP311" s="328">
        <f>IF(BU311&lt;&gt;"",IF(BU311&lt;=$ED$6,1,IF(BT311&gt;$ED$6,0,NETWORKDAYS(BT311,$ED$6,祭日リスト)/NETWORKDAYS(BT311,BU311,祭日リスト)))*$GG311*週間進捗報告書!$G$20,0)</f>
        <v>0</v>
      </c>
      <c r="ER311" s="547">
        <f t="shared" ref="ER311:FC311" si="15675">EE311-EE312</f>
        <v>0</v>
      </c>
      <c r="ES311" s="547">
        <f t="shared" si="15675"/>
        <v>0</v>
      </c>
      <c r="ET311" s="547">
        <f t="shared" si="15675"/>
        <v>0</v>
      </c>
      <c r="EU311" s="547">
        <f t="shared" si="15675"/>
        <v>0</v>
      </c>
      <c r="EV311" s="547">
        <f t="shared" si="15675"/>
        <v>0</v>
      </c>
      <c r="EW311" s="547">
        <f t="shared" si="15675"/>
        <v>0</v>
      </c>
      <c r="EX311" s="547">
        <f t="shared" si="15675"/>
        <v>0</v>
      </c>
      <c r="EY311" s="547">
        <f t="shared" si="15675"/>
        <v>0</v>
      </c>
      <c r="EZ311" s="547">
        <f t="shared" si="15675"/>
        <v>0</v>
      </c>
      <c r="FA311" s="547">
        <f t="shared" si="15675"/>
        <v>0</v>
      </c>
      <c r="FB311" s="547">
        <f t="shared" si="15675"/>
        <v>0</v>
      </c>
      <c r="FC311" s="547">
        <f t="shared" si="15675"/>
        <v>0</v>
      </c>
      <c r="FD311" s="547">
        <f t="shared" ref="FD311" si="15676">SUM(ER311:FC312)</f>
        <v>0</v>
      </c>
      <c r="FE311" s="333"/>
      <c r="FG311" s="32">
        <f>IF(AND($M311&lt;&gt;$FF$7),1,0)</f>
        <v>0</v>
      </c>
      <c r="FH311" s="32">
        <f>IF(AND($Q311&lt;&gt;$FF$7),1,0)</f>
        <v>0</v>
      </c>
      <c r="FI311" s="32">
        <f>IF(AND($U311&lt;&gt;$FF$7),1,0)</f>
        <v>0</v>
      </c>
      <c r="FJ311" s="32">
        <f>IF(AND($Y311&lt;&gt;$FF$7),1,0)</f>
        <v>0</v>
      </c>
      <c r="FK311" s="32">
        <f>IF(AND($AG311&lt;&gt;$FF$7),1,0)</f>
        <v>0</v>
      </c>
      <c r="FL311" s="32">
        <f>IF(AND($AK311&lt;&gt;$FF$7),1,0)</f>
        <v>0</v>
      </c>
      <c r="FM311" s="32">
        <f>IF(AND($AS311&lt;&gt;$FF$7),1,0)</f>
        <v>0</v>
      </c>
      <c r="FN311" s="32">
        <f>IF(AND($AW311&lt;&gt;$FF$7),1,0)</f>
        <v>0</v>
      </c>
      <c r="FO311" s="32">
        <f>IF(AND($BE311&lt;&gt;$FF$7),1,0)</f>
        <v>0</v>
      </c>
      <c r="FP311" s="32">
        <f>IF(AND($BI311&lt;&gt;$FF$7),1,0)</f>
        <v>0</v>
      </c>
      <c r="FQ311" s="32">
        <f>IF(AND($BQ311&lt;&gt;$FF$7),1,0)</f>
        <v>0</v>
      </c>
      <c r="FR311" s="32">
        <f>IF(AND($BU311&lt;&gt;$FF$7),1,0)</f>
        <v>0</v>
      </c>
      <c r="FU311" s="294">
        <f t="shared" ref="FU311" si="15677">IF($K311&lt;&gt;"NG",$GG311,0)</f>
        <v>0</v>
      </c>
      <c r="FV311" s="294">
        <f t="shared" ref="FV311" si="15678">IF($O311&lt;&gt;"NG",$GG311,0)</f>
        <v>0</v>
      </c>
      <c r="FW311" s="294">
        <f t="shared" ref="FW311" si="15679">IF($S311&lt;&gt;"NG",$GG311,0)</f>
        <v>0</v>
      </c>
      <c r="FX311" s="294">
        <f t="shared" ref="FX311" si="15680">IF($W311&lt;&gt;"NG",$GG311,0)</f>
        <v>0</v>
      </c>
      <c r="FY311" s="294">
        <f t="shared" ref="FY311" si="15681">IF($AE311&lt;&gt;"NG",$GG311,0)</f>
        <v>0</v>
      </c>
      <c r="FZ311" s="294">
        <f t="shared" ref="FZ311" si="15682">IF($AI311&lt;&gt;"NG",$GG311,0)</f>
        <v>0</v>
      </c>
      <c r="GA311" s="294">
        <f t="shared" ref="GA311" si="15683">IF($AQ311&lt;&gt;"NG",$GG311,0)</f>
        <v>0</v>
      </c>
      <c r="GB311" s="294">
        <f t="shared" ref="GB311" si="15684">IF($AU311&lt;&gt;"NG",$GG311,0)</f>
        <v>0</v>
      </c>
      <c r="GC311" s="294">
        <f t="shared" ref="GC311" si="15685">IF($BC311&lt;&gt;"NG",$GG311,0)</f>
        <v>0</v>
      </c>
      <c r="GD311" s="294">
        <f t="shared" ref="GD311" si="15686">IF($BG311&lt;&gt;"NG",$GG311,0)</f>
        <v>0</v>
      </c>
      <c r="GE311" s="294">
        <f t="shared" ref="GE311" si="15687">IF($BO311&lt;&gt;"NG",$GG311,0)</f>
        <v>0</v>
      </c>
      <c r="GF311" s="294">
        <f t="shared" ref="GF311" si="15688">IF($BS311&lt;&gt;"NG",$GG311,0)</f>
        <v>0</v>
      </c>
      <c r="GG311" s="294" t="e">
        <f>VLOOKUP($D311,リスト!$D:$S,15,FALSE)</f>
        <v>#N/A</v>
      </c>
      <c r="GH311" s="2" t="e">
        <f>INDEX(リスト!$V:$V,MATCH(中日程計画表!$D311,リスト!$D:$D,0))</f>
        <v>#N/A</v>
      </c>
      <c r="GI311" s="2" t="e">
        <f>INDEX(リスト!$A:$A,MATCH(中日程計画表!$D311,リスト!$D:$D,0))</f>
        <v>#N/A</v>
      </c>
      <c r="GJ311" s="2" t="e">
        <f>INDEX(リスト!$U:$U,MATCH(中日程計画表!$D311,リスト!$D:$D,0))</f>
        <v>#N/A</v>
      </c>
      <c r="GK311" s="5" t="e">
        <f>INDEX(リスト!$W:$W,MATCH(中日程計画表!$D311,リスト!$D:$D,0))</f>
        <v>#N/A</v>
      </c>
      <c r="GL311" s="2" t="s">
        <v>200</v>
      </c>
      <c r="GM311" s="296">
        <f>D311</f>
        <v>0</v>
      </c>
      <c r="GN311" s="296">
        <f>E311</f>
        <v>0</v>
      </c>
      <c r="GU311" s="460" t="str">
        <f t="shared" ref="GU311" si="15689">AE311</f>
        <v>NG</v>
      </c>
      <c r="GV311" s="460">
        <f t="shared" ref="GV311" si="15690">EI311</f>
        <v>0</v>
      </c>
      <c r="GW311" s="460">
        <f t="shared" ref="GW311" si="15691">EI312</f>
        <v>0</v>
      </c>
      <c r="GX311" s="462">
        <f t="shared" ref="GX311" si="15692">EV311</f>
        <v>0</v>
      </c>
      <c r="GY311" s="460" t="str">
        <f t="shared" ref="GY311" si="15693">AI311</f>
        <v>NG</v>
      </c>
      <c r="GZ311" s="460">
        <f t="shared" ref="GZ311" si="15694">EJ311</f>
        <v>0</v>
      </c>
      <c r="HA311" s="460">
        <f t="shared" ref="HA311" si="15695">EJ312</f>
        <v>0</v>
      </c>
      <c r="HB311" s="462">
        <f t="shared" ref="HB311" si="15696">EW311</f>
        <v>0</v>
      </c>
      <c r="HC311" s="460" t="str">
        <f t="shared" ref="HC311" si="15697">AQ311</f>
        <v>NG</v>
      </c>
      <c r="HD311" s="460">
        <f t="shared" ref="HD311" si="15698">EK311</f>
        <v>0</v>
      </c>
      <c r="HE311" s="460">
        <f t="shared" ref="HE311" si="15699">EK312</f>
        <v>0</v>
      </c>
      <c r="HF311" s="462">
        <f t="shared" ref="HF311" si="15700">EX311</f>
        <v>0</v>
      </c>
      <c r="HG311" s="460" t="str">
        <f t="shared" ref="HG311" si="15701">AU311</f>
        <v>NG</v>
      </c>
      <c r="HH311" s="460">
        <f t="shared" ref="HH311" si="15702">EL311</f>
        <v>0</v>
      </c>
      <c r="HI311" s="460">
        <f t="shared" ref="HI311" si="15703">EL312</f>
        <v>0</v>
      </c>
      <c r="HJ311" s="462">
        <f t="shared" ref="HJ311" si="15704">EY311</f>
        <v>0</v>
      </c>
      <c r="HK311" s="460" t="str">
        <f t="shared" ref="HK311" si="15705">BC311</f>
        <v>NG</v>
      </c>
      <c r="HL311" s="460">
        <f t="shared" ref="HL311" si="15706">EM311</f>
        <v>0</v>
      </c>
      <c r="HM311" s="460">
        <f t="shared" ref="HM311" si="15707">EM312</f>
        <v>0</v>
      </c>
      <c r="HN311" s="462">
        <f t="shared" ref="HN311" si="15708">EZ311</f>
        <v>0</v>
      </c>
      <c r="HO311" s="460" t="str">
        <f t="shared" ref="HO311" si="15709">BG311</f>
        <v>NG</v>
      </c>
      <c r="HP311" s="460">
        <f t="shared" ref="HP311" si="15710">EN311</f>
        <v>0</v>
      </c>
      <c r="HQ311" s="460">
        <f t="shared" ref="HQ311" si="15711">EN312</f>
        <v>0</v>
      </c>
      <c r="HR311" s="462">
        <f t="shared" ref="HR311" si="15712">FA311</f>
        <v>0</v>
      </c>
      <c r="HS311" s="332"/>
    </row>
    <row r="312" spans="1:227" ht="12" customHeight="1">
      <c r="A312" s="489"/>
      <c r="B312" s="487"/>
      <c r="C312" s="475"/>
      <c r="D312" s="485"/>
      <c r="E312" s="483"/>
      <c r="F312" s="317"/>
      <c r="G312" s="317"/>
      <c r="H312" s="317"/>
      <c r="I312" s="317"/>
      <c r="J312" s="316"/>
      <c r="K312" s="481"/>
      <c r="L312" s="77"/>
      <c r="M312" s="77"/>
      <c r="N312" s="471"/>
      <c r="O312" s="475"/>
      <c r="P312" s="77"/>
      <c r="Q312" s="77"/>
      <c r="R312" s="471"/>
      <c r="S312" s="475"/>
      <c r="T312" s="77"/>
      <c r="U312" s="77"/>
      <c r="V312" s="471"/>
      <c r="W312" s="473"/>
      <c r="X312" s="77"/>
      <c r="Y312" s="77"/>
      <c r="Z312" s="471"/>
      <c r="AA312" s="477"/>
      <c r="AB312" s="80"/>
      <c r="AC312" s="80"/>
      <c r="AD312" s="471"/>
      <c r="AE312" s="473"/>
      <c r="AF312" s="77"/>
      <c r="AG312" s="77"/>
      <c r="AH312" s="471"/>
      <c r="AI312" s="473"/>
      <c r="AJ312" s="77"/>
      <c r="AK312" s="77"/>
      <c r="AL312" s="471"/>
      <c r="AM312" s="477"/>
      <c r="AN312" s="80"/>
      <c r="AO312" s="80"/>
      <c r="AP312" s="471"/>
      <c r="AQ312" s="473"/>
      <c r="AR312" s="77"/>
      <c r="AS312" s="77"/>
      <c r="AT312" s="471"/>
      <c r="AU312" s="473"/>
      <c r="AV312" s="77"/>
      <c r="AW312" s="77"/>
      <c r="AX312" s="471"/>
      <c r="AY312" s="477"/>
      <c r="AZ312" s="80"/>
      <c r="BA312" s="80"/>
      <c r="BB312" s="471"/>
      <c r="BC312" s="475"/>
      <c r="BD312" s="77"/>
      <c r="BE312" s="77"/>
      <c r="BF312" s="471"/>
      <c r="BG312" s="473"/>
      <c r="BH312" s="77"/>
      <c r="BI312" s="77"/>
      <c r="BJ312" s="471"/>
      <c r="BK312" s="477"/>
      <c r="BL312" s="80"/>
      <c r="BM312" s="80"/>
      <c r="BN312" s="471"/>
      <c r="BO312" s="475"/>
      <c r="BP312" s="77"/>
      <c r="BQ312" s="77"/>
      <c r="BR312" s="471"/>
      <c r="BS312" s="473"/>
      <c r="BT312" s="77"/>
      <c r="BU312" s="77"/>
      <c r="BV312" s="471"/>
      <c r="BW312" s="469"/>
      <c r="BX312" s="467"/>
      <c r="BY312" s="490"/>
      <c r="CA312" s="19">
        <f t="shared" ref="CA312" si="15713">IF(AND($N311=1,$M312&lt;&gt;$BZ$7),1,0)</f>
        <v>0</v>
      </c>
      <c r="CB312" s="19">
        <f t="shared" ref="CB312" si="15714">IF(AND($R311=1,$Q312&lt;&gt;$BZ$7),1,0)</f>
        <v>0</v>
      </c>
      <c r="CC312" s="19">
        <f t="shared" ref="CC312" si="15715">IF(AND($V311=1,$U312&lt;&gt;$BZ$7),1,0)</f>
        <v>0</v>
      </c>
      <c r="CD312" s="19">
        <f t="shared" ref="CD312" si="15716">IF(AND($Z311=1,$Y312&lt;&gt;$BZ$7),1,0)</f>
        <v>0</v>
      </c>
      <c r="CE312" s="19">
        <f t="shared" ref="CE312" si="15717">IF(AND($AH311=1,$AG312&lt;&gt;$BZ$7),1,0)</f>
        <v>0</v>
      </c>
      <c r="CF312" s="19">
        <f t="shared" ref="CF312" si="15718">IF(AND($AL311=1,$AK312&lt;&gt;$BZ$7),1,0)</f>
        <v>0</v>
      </c>
      <c r="CG312" s="19">
        <f t="shared" ref="CG312" si="15719">IF(AND($AT311=1,$AS312&lt;&gt;$BZ$7),1,0)</f>
        <v>0</v>
      </c>
      <c r="CH312" s="19">
        <f t="shared" ref="CH312" si="15720">IF(AND($AX311=1,$AW312&lt;&gt;$BZ$7),1,0)</f>
        <v>0</v>
      </c>
      <c r="CI312" s="19">
        <f t="shared" ref="CI312" si="15721">IF(AND($BF311=1,$BE312&lt;&gt;$BZ$7),1,0)</f>
        <v>0</v>
      </c>
      <c r="CJ312" s="19">
        <f t="shared" ref="CJ312" si="15722">IF(AND($BJ311=1,$BI312&lt;&gt;$BZ$7),1,0)</f>
        <v>0</v>
      </c>
      <c r="CK312" s="19">
        <f t="shared" ref="CK312" si="15723">IF(AND($BR311=1,$BQ312&lt;&gt;$BZ$7),1,0)</f>
        <v>0</v>
      </c>
      <c r="CL312" s="19">
        <f t="shared" ref="CL312" si="15724">IF(AND($BV311=1,$BU312&lt;&gt;$BZ$7),1,0)</f>
        <v>0</v>
      </c>
      <c r="CO312" s="19">
        <f>IF(AND($M312&lt;&gt;$CN$7,$M312&lt;=$CN$6),1,0)</f>
        <v>0</v>
      </c>
      <c r="CP312" s="19">
        <f>IF(AND($Q312&lt;&gt;$CN$7,$Q312&lt;=$CN$6),1,0)</f>
        <v>0</v>
      </c>
      <c r="CQ312" s="19">
        <f>IF(AND($U312&lt;&gt;$CN$7,$U312&lt;=$CN$6),1,0)</f>
        <v>0</v>
      </c>
      <c r="CR312" s="19">
        <f>IF(AND($Y312&lt;&gt;$CN$7,$Y312&lt;=$CN$6),1,0)</f>
        <v>0</v>
      </c>
      <c r="CS312" s="19">
        <f>IF(AND($AG312&lt;&gt;$CN$7,$AG312&lt;=$CN$6),1,0)</f>
        <v>0</v>
      </c>
      <c r="CT312" s="19">
        <f>IF(AND($AK312&lt;&gt;$CN$7,$AK312&lt;=$CN$6),1,0)</f>
        <v>0</v>
      </c>
      <c r="CU312" s="19">
        <f>IF(AND($AS312&lt;&gt;$CN$7,$AS312&lt;=$CN$6),1,0)</f>
        <v>0</v>
      </c>
      <c r="CV312" s="19">
        <f>IF(AND($AW312&lt;&gt;$CN$7,$AW312&lt;=$CN$6),1,0)</f>
        <v>0</v>
      </c>
      <c r="CW312" s="19">
        <f>IF(AND($BE312&lt;&gt;$CN$7,$BE312&lt;=$CN$6),1,0)</f>
        <v>0</v>
      </c>
      <c r="CX312" s="19">
        <f>IF(AND($BI312&lt;&gt;$CN$7,$BI312&lt;=$CN$6),1,0)</f>
        <v>0</v>
      </c>
      <c r="CY312" s="19">
        <f>IF(AND($BQ312&lt;&gt;$CN$7,$BQ312&lt;=$CN$6),1,0)</f>
        <v>0</v>
      </c>
      <c r="CZ312" s="19">
        <f>IF(AND($BU312&lt;&gt;$CN$7,$BU312&lt;=$CN$6),1,0)</f>
        <v>0</v>
      </c>
      <c r="DC312" s="19">
        <f>IF($N311=1,1,0)</f>
        <v>0</v>
      </c>
      <c r="DD312" s="19">
        <f>IF($R311=1,1,0)</f>
        <v>0</v>
      </c>
      <c r="DE312" s="19">
        <f>IF($V311=1,1,0)</f>
        <v>0</v>
      </c>
      <c r="DF312" s="19">
        <f>IF($Z311=1,1,0)</f>
        <v>0</v>
      </c>
      <c r="DG312" s="19">
        <f>IF($AH311=1,1,0)</f>
        <v>0</v>
      </c>
      <c r="DH312" s="19">
        <f>IF($AL311=1,1,0)</f>
        <v>0</v>
      </c>
      <c r="DI312" s="19">
        <f>IF($AT311=1,1,0)</f>
        <v>0</v>
      </c>
      <c r="DJ312" s="19">
        <f>IF($AX311=1,1,0)</f>
        <v>0</v>
      </c>
      <c r="DK312" s="19">
        <f>IF($BF311=1,1,0)</f>
        <v>0</v>
      </c>
      <c r="DL312" s="19">
        <f>IF($BJ311=1,1,0)</f>
        <v>0</v>
      </c>
      <c r="DM312" s="19">
        <f>IF($BR311=1,1,0)</f>
        <v>0</v>
      </c>
      <c r="DN312" s="19">
        <f>IF($BV311=1,1,0)</f>
        <v>0</v>
      </c>
      <c r="DQ312" s="19">
        <f t="shared" ref="DQ312" si="15725">IF($N311=1,1,0)</f>
        <v>0</v>
      </c>
      <c r="DR312" s="19">
        <f t="shared" ref="DR312" si="15726">IF($R311=1,1,0)</f>
        <v>0</v>
      </c>
      <c r="DS312" s="19">
        <f t="shared" ref="DS312" si="15727">IF($V311=1,1,0)</f>
        <v>0</v>
      </c>
      <c r="DT312" s="19">
        <f t="shared" ref="DT312" si="15728">IF($Z311=1,1,0)</f>
        <v>0</v>
      </c>
      <c r="DU312" s="19">
        <f t="shared" ref="DU312" si="15729">IF($AH311=1,1,0)</f>
        <v>0</v>
      </c>
      <c r="DV312" s="19">
        <f t="shared" ref="DV312" si="15730">IF($AL311=1,1,0)</f>
        <v>0</v>
      </c>
      <c r="DW312" s="19">
        <f t="shared" ref="DW312" si="15731">IF($AT311=1,1,0)</f>
        <v>0</v>
      </c>
      <c r="DX312" s="19">
        <f t="shared" ref="DX312" si="15732">IF($AX311=1,1,0)</f>
        <v>0</v>
      </c>
      <c r="DY312" s="19">
        <f t="shared" ref="DY312" si="15733">IF($BF311=1,1,0)</f>
        <v>0</v>
      </c>
      <c r="DZ312" s="19">
        <f t="shared" ref="DZ312" si="15734">IF($BJ311=1,1,0)</f>
        <v>0</v>
      </c>
      <c r="EA312" s="19">
        <f t="shared" ref="EA312" si="15735">IF($BR311=1,1,0)</f>
        <v>0</v>
      </c>
      <c r="EB312" s="19">
        <f t="shared" ref="EB312" si="15736">IF($BV311=1,1,0)</f>
        <v>0</v>
      </c>
      <c r="EE312" s="329">
        <f>N311*$FU312*週間進捗報告書!$G$9</f>
        <v>0</v>
      </c>
      <c r="EF312" s="329">
        <f>R311*$FV312*週間進捗報告書!$G$10</f>
        <v>0</v>
      </c>
      <c r="EG312" s="329">
        <f>V311*$FW312*週間進捗報告書!$G$11</f>
        <v>0</v>
      </c>
      <c r="EH312" s="329">
        <f>Z311*$FX312*週間進捗報告書!$G$12</f>
        <v>0</v>
      </c>
      <c r="EI312" s="329">
        <f>AH311*$FY312*週間進捗報告書!$G$13</f>
        <v>0</v>
      </c>
      <c r="EJ312" s="329">
        <f>AL311*$FZ312*週間進捗報告書!$G$14</f>
        <v>0</v>
      </c>
      <c r="EK312" s="329">
        <f>AT311*$GA312*週間進捗報告書!$G$15</f>
        <v>0</v>
      </c>
      <c r="EL312" s="329">
        <f>AX311*$GB312*週間進捗報告書!$G$16</f>
        <v>0</v>
      </c>
      <c r="EM312" s="329">
        <f>BF311*$GC312*週間進捗報告書!$G$17</f>
        <v>0</v>
      </c>
      <c r="EN312" s="329">
        <f>BJ311*$GD312*週間進捗報告書!$G$18</f>
        <v>0</v>
      </c>
      <c r="EO312" s="329">
        <f>BR311*$GE312*週間進捗報告書!$G$19</f>
        <v>0</v>
      </c>
      <c r="EP312" s="329">
        <f>BV311*$GF312*週間進捗報告書!$G$20</f>
        <v>0</v>
      </c>
      <c r="ER312" s="547"/>
      <c r="ES312" s="547"/>
      <c r="ET312" s="547"/>
      <c r="EU312" s="547"/>
      <c r="EV312" s="547"/>
      <c r="EW312" s="547"/>
      <c r="EX312" s="547"/>
      <c r="EY312" s="547"/>
      <c r="EZ312" s="547"/>
      <c r="FA312" s="547"/>
      <c r="FB312" s="547"/>
      <c r="FC312" s="547"/>
      <c r="FD312" s="547"/>
      <c r="FE312" s="332"/>
      <c r="FG312" s="19"/>
      <c r="FH312" s="19"/>
      <c r="FI312" s="19"/>
      <c r="FJ312" s="19"/>
      <c r="FK312" s="19"/>
      <c r="FL312" s="19"/>
      <c r="FM312" s="19"/>
      <c r="FN312" s="19"/>
      <c r="FO312" s="19"/>
      <c r="FP312" s="19"/>
      <c r="FQ312" s="19"/>
      <c r="FR312" s="19"/>
      <c r="FU312" s="295">
        <f t="shared" ref="FU312" si="15737">FU311</f>
        <v>0</v>
      </c>
      <c r="FV312" s="295">
        <f t="shared" ref="FV312" si="15738">FV311</f>
        <v>0</v>
      </c>
      <c r="FW312" s="295">
        <f t="shared" ref="FW312" si="15739">FW311</f>
        <v>0</v>
      </c>
      <c r="FX312" s="295">
        <f t="shared" ref="FX312" si="15740">FX311</f>
        <v>0</v>
      </c>
      <c r="FY312" s="295">
        <f t="shared" ref="FY312" si="15741">FY311</f>
        <v>0</v>
      </c>
      <c r="FZ312" s="295">
        <f t="shared" ref="FZ312" si="15742">FZ311</f>
        <v>0</v>
      </c>
      <c r="GA312" s="295">
        <f t="shared" ref="GA312" si="15743">GA311</f>
        <v>0</v>
      </c>
      <c r="GB312" s="295">
        <f t="shared" ref="GB312" si="15744">GB311</f>
        <v>0</v>
      </c>
      <c r="GC312" s="295">
        <f t="shared" ref="GC312" si="15745">GC311</f>
        <v>0</v>
      </c>
      <c r="GD312" s="295">
        <f t="shared" ref="GD312" si="15746">GD311</f>
        <v>0</v>
      </c>
      <c r="GE312" s="295">
        <f t="shared" ref="GE312" si="15747">GE311</f>
        <v>0</v>
      </c>
      <c r="GF312" s="295">
        <f t="shared" ref="GF312" si="15748">GF311</f>
        <v>0</v>
      </c>
      <c r="GG312" s="295" t="e">
        <f t="shared" ref="GG312" si="15749">GG311</f>
        <v>#N/A</v>
      </c>
      <c r="GH312" s="2" t="e">
        <f>INDEX(リスト!$V:$V,MATCH(中日程計画表!$D311,リスト!$D:$D,0))</f>
        <v>#N/A</v>
      </c>
      <c r="GI312" s="2" t="e">
        <f>INDEX(リスト!$A:$A,MATCH(中日程計画表!$D311,リスト!$D:$D,0))</f>
        <v>#N/A</v>
      </c>
      <c r="GJ312" s="2" t="e">
        <f>INDEX(リスト!$U:$U,MATCH(中日程計画表!$D311,リスト!$D:$D,0))</f>
        <v>#N/A</v>
      </c>
      <c r="GK312" s="5" t="e">
        <f>INDEX(リスト!$W:$W,MATCH(中日程計画表!$D311,リスト!$D:$D,0))</f>
        <v>#N/A</v>
      </c>
      <c r="GL312" s="2" t="s">
        <v>201</v>
      </c>
      <c r="GM312" s="296">
        <f t="shared" ref="GM312" si="15750">GM311</f>
        <v>0</v>
      </c>
      <c r="GN312" s="296">
        <f t="shared" ref="GN312" si="15751">GN311</f>
        <v>0</v>
      </c>
      <c r="GU312" s="461"/>
      <c r="GV312" s="460"/>
      <c r="GW312" s="460"/>
      <c r="GX312" s="461"/>
      <c r="GY312" s="461"/>
      <c r="GZ312" s="460"/>
      <c r="HA312" s="460"/>
      <c r="HB312" s="461"/>
      <c r="HC312" s="461"/>
      <c r="HD312" s="460"/>
      <c r="HE312" s="460"/>
      <c r="HF312" s="461"/>
      <c r="HG312" s="461"/>
      <c r="HH312" s="460"/>
      <c r="HI312" s="460"/>
      <c r="HJ312" s="461"/>
      <c r="HK312" s="461"/>
      <c r="HL312" s="460"/>
      <c r="HM312" s="460"/>
      <c r="HN312" s="461"/>
      <c r="HO312" s="461"/>
      <c r="HP312" s="460"/>
      <c r="HQ312" s="460"/>
      <c r="HR312" s="461"/>
      <c r="HS312" s="4"/>
    </row>
    <row r="313" spans="1:227" ht="12" customHeight="1">
      <c r="A313" s="488" t="str">
        <f t="shared" ref="A313" ca="1" si="15752">INDIRECT("リスト!A"&amp;B313+6)</f>
        <v/>
      </c>
      <c r="B313" s="486">
        <f t="shared" ref="B313" si="15753">ROUNDDOWN((ROW()-6)/2,0)+1</f>
        <v>154</v>
      </c>
      <c r="C313" s="474" t="str">
        <f>機能グループ名</f>
        <v/>
      </c>
      <c r="D313" s="484">
        <f>機能ID</f>
        <v>0</v>
      </c>
      <c r="E313" s="482">
        <f>機能名</f>
        <v>0</v>
      </c>
      <c r="F313" s="315"/>
      <c r="G313" s="315"/>
      <c r="H313" s="315"/>
      <c r="I313" s="315"/>
      <c r="J313" s="316"/>
      <c r="K313" s="480" t="str">
        <f>担当者_SR</f>
        <v>NG</v>
      </c>
      <c r="L313" s="76"/>
      <c r="M313" s="76"/>
      <c r="N313" s="470"/>
      <c r="O313" s="474" t="str">
        <f>担当者_SRR</f>
        <v>NG</v>
      </c>
      <c r="P313" s="76"/>
      <c r="Q313" s="76"/>
      <c r="R313" s="470"/>
      <c r="S313" s="474" t="str">
        <f>担当者_DS</f>
        <v>NG</v>
      </c>
      <c r="T313" s="76"/>
      <c r="U313" s="76"/>
      <c r="V313" s="470"/>
      <c r="W313" s="472" t="str">
        <f>担当者_DSR</f>
        <v>NG</v>
      </c>
      <c r="X313" s="76"/>
      <c r="Y313" s="76"/>
      <c r="Z313" s="470"/>
      <c r="AA313" s="476"/>
      <c r="AB313" s="79"/>
      <c r="AC313" s="79"/>
      <c r="AD313" s="470">
        <f>IF(AC314 &lt;&gt; "",1,0)</f>
        <v>0</v>
      </c>
      <c r="AE313" s="472" t="str">
        <f>担当者_CD</f>
        <v>NG</v>
      </c>
      <c r="AF313" s="76"/>
      <c r="AG313" s="76"/>
      <c r="AH313" s="470"/>
      <c r="AI313" s="472" t="str">
        <f>担当者_DD</f>
        <v>NG</v>
      </c>
      <c r="AJ313" s="76"/>
      <c r="AK313" s="76"/>
      <c r="AL313" s="470"/>
      <c r="AM313" s="476"/>
      <c r="AN313" s="79"/>
      <c r="AO313" s="79"/>
      <c r="AP313" s="470">
        <f>IF(AO314 &lt;&gt; "",1,0)</f>
        <v>0</v>
      </c>
      <c r="AQ313" s="472" t="str">
        <f>担当者_MCL</f>
        <v>NG</v>
      </c>
      <c r="AR313" s="76"/>
      <c r="AS313" s="76"/>
      <c r="AT313" s="470"/>
      <c r="AU313" s="472" t="str">
        <f>担当者_MCLR</f>
        <v>NG</v>
      </c>
      <c r="AV313" s="76"/>
      <c r="AW313" s="76"/>
      <c r="AX313" s="470"/>
      <c r="AY313" s="476"/>
      <c r="AZ313" s="79"/>
      <c r="BA313" s="79"/>
      <c r="BB313" s="470">
        <f>IF(BA314 &lt;&gt; "",1,0)</f>
        <v>0</v>
      </c>
      <c r="BC313" s="474" t="str">
        <f>担当者_MT</f>
        <v>NG</v>
      </c>
      <c r="BD313" s="76"/>
      <c r="BE313" s="76"/>
      <c r="BF313" s="470"/>
      <c r="BG313" s="472" t="str">
        <f>担当者_M検</f>
        <v>NG</v>
      </c>
      <c r="BH313" s="76"/>
      <c r="BI313" s="76"/>
      <c r="BJ313" s="470"/>
      <c r="BK313" s="476"/>
      <c r="BL313" s="79"/>
      <c r="BM313" s="79"/>
      <c r="BN313" s="470">
        <v>0</v>
      </c>
      <c r="BO313" s="474" t="str">
        <f>担当者_モテ</f>
        <v>NG</v>
      </c>
      <c r="BP313" s="76"/>
      <c r="BQ313" s="76"/>
      <c r="BR313" s="470"/>
      <c r="BS313" s="472" t="str">
        <f>担当者_モテR</f>
        <v>NG</v>
      </c>
      <c r="BT313" s="76"/>
      <c r="BU313" s="76"/>
      <c r="BV313" s="470"/>
      <c r="BW313" s="468">
        <f t="shared" ref="BW313" si="15754">IFERROR(SUM(IF(K313&lt;&gt;"NG",N313*K$1,0),IF(O313&lt;&gt;"NG",R313*O$1,0),IF(S313&lt;&gt;"NG",V313*S$1,0),IF(W313&lt;&gt;"NG",Z313*W$1,0),IF(AA313&lt;&gt;"NG",AD313*AA$1,0),IF(AE313&lt;&gt;"NG",AH313*AE$1,0),IF(AI313&lt;&gt;"NG",AL313*AI$1,0),IF(AM313&lt;&gt;"NG",AP313*AM$1,0),IF(AQ313&lt;&gt;"NG",AT313*AQ$1,0),IF(AU313&lt;&gt;"NG",AX313*AU$1,0),IF(AY313&lt;&gt;"NG",BB313*AY$1,0),IF(BC313&lt;&gt;"NG",BF313*BC$1,0),IF(BG313&lt;&gt;"NG",BJ313*BG$1,0),IF(BK313&lt;&gt;"NG",BN313*BK$1,0),IF(BO313&lt;&gt;"NG",BR313*BO$1,0),IF(BS313&lt;&gt;"NG",BV313*BS$1,0))/SUM(IF(K313&lt;&gt;"NG",K$1,0),IF(O313&lt;&gt;"NG",O$1,0),IF(S313&lt;&gt;"NG",S$1,0),IF(W313&lt;&gt;"NG",W$1,0),IF(AA313&lt;&gt;"NG",AA$1,0),IF(AE313&lt;&gt;"NG",AE$1,0),IF(AI313&lt;&gt;"NG",AI$1,0),IF(AM313&lt;&gt;"NG",AM$1,0),IF(AQ313&lt;&gt;"NG",AQ$1,0),IF(AU313&lt;&gt;"NG",AU$1,0),IF(AY313&lt;&gt;"NG",AY$1,0),IF(BC313&lt;&gt;"NG",BC$1,0),IF(BG313&lt;&gt;"NG",BG$1,0),IF(BK313&lt;&gt;"NG",BK$1,0),IF(BO313&lt;&gt;"NG",BO$1,0),IF(BS313&lt;&gt;"NG",BS$1,0)),0)</f>
        <v>0</v>
      </c>
      <c r="BX313" s="466"/>
      <c r="BY313" s="490"/>
      <c r="BZ313" s="5"/>
      <c r="CA313" s="32">
        <f t="shared" ref="CA313" si="15755">IF(AND($M313&lt;&gt;$BZ$5,$M313&lt;=$BZ$6,$M313&lt;&gt;$BZ$7),1,0)</f>
        <v>0</v>
      </c>
      <c r="CB313" s="32">
        <f t="shared" ref="CB313" si="15756">IF(AND($Q313&lt;&gt;$BZ$5,$Q313&lt;=$BZ$6,$Q313&lt;&gt;$BZ$7),1,0)</f>
        <v>0</v>
      </c>
      <c r="CC313" s="32">
        <f t="shared" ref="CC313" si="15757">IF(AND($U313&lt;&gt;$BZ$5,$U313&lt;=$BZ$6,$U313&lt;&gt;$BZ$7),1,0)</f>
        <v>0</v>
      </c>
      <c r="CD313" s="32">
        <f t="shared" ref="CD313" si="15758">IF(AND($Y313&lt;&gt;$BZ$5,$Y313&lt;=$BZ$6,$Y313&lt;&gt;$BZ$7),1,0)</f>
        <v>0</v>
      </c>
      <c r="CE313" s="32">
        <f t="shared" ref="CE313" si="15759">IF(AND($AG313&lt;&gt;$BZ$5,$AG313&lt;=$BZ$6,$AG313&lt;&gt;$BZ$7),1,0)</f>
        <v>0</v>
      </c>
      <c r="CF313" s="32">
        <f t="shared" ref="CF313" si="15760">IF(AND($AK313&lt;&gt;$BZ$5,$AK313&lt;=$BZ$6,$AK313&lt;&gt;$BZ$7),1,0)</f>
        <v>0</v>
      </c>
      <c r="CG313" s="32">
        <f t="shared" ref="CG313" si="15761">IF(AND($AS313&lt;&gt;$BZ$5,$AS313&lt;=$BZ$6,$AS313&lt;&gt;$BZ$7),1,0)</f>
        <v>0</v>
      </c>
      <c r="CH313" s="32">
        <f t="shared" ref="CH313" si="15762">IF(AND($AW313&lt;&gt;$BZ$5,$AW313&lt;=$BZ$6,$AW313&lt;&gt;$BZ$7),1,0)</f>
        <v>0</v>
      </c>
      <c r="CI313" s="32">
        <f t="shared" ref="CI313" si="15763">IF(AND($BE313&lt;&gt;$BZ$5,$BE313&lt;=$BZ$6,$BE313&lt;&gt;$BZ$7),1,0)</f>
        <v>0</v>
      </c>
      <c r="CJ313" s="32">
        <f t="shared" ref="CJ313" si="15764">IF(AND($BI313&lt;&gt;$BZ$5,$BI313&lt;=$BZ$6,$BI313&lt;&gt;$BZ$7),1,0)</f>
        <v>0</v>
      </c>
      <c r="CK313" s="32">
        <f t="shared" ref="CK313" si="15765">IF(AND($BQ313&lt;&gt;$BZ$5,$BQ313&lt;=$BZ$6,$BQ313&lt;&gt;$BZ$7),1,0)</f>
        <v>0</v>
      </c>
      <c r="CL313" s="32">
        <f t="shared" ref="CL313" si="15766">IF(AND($BU313&lt;&gt;$BZ$5,$BU313&lt;=$BZ$6,$BU313&lt;&gt;$BZ$7),1,0)</f>
        <v>0</v>
      </c>
      <c r="CO313" s="32">
        <f>IF(AND($M313&lt;&gt;$CN$5,$M313&lt;=$CN$6,$M313&lt;&gt;$CN$7),1,0)</f>
        <v>0</v>
      </c>
      <c r="CP313" s="32">
        <f>IF(AND($Q313&lt;&gt;$CN$5,$Q313&lt;=$CN$6,$Q313&lt;&gt;$CN$7),1,0)</f>
        <v>0</v>
      </c>
      <c r="CQ313" s="32">
        <f>IF(AND($U313&lt;&gt;$CN$5,$U313&lt;=$CN$6,$U313&lt;&gt;$CN$7),1,0)</f>
        <v>0</v>
      </c>
      <c r="CR313" s="32">
        <f>IF(AND($Y313&lt;&gt;$CN$5,$Y313&lt;=$CN$6,$Y313&lt;&gt;$CN$7),1,0)</f>
        <v>0</v>
      </c>
      <c r="CS313" s="32">
        <f>IF(AND($AG313&lt;&gt;$CN$5,$AG313&lt;=$CN$6,$AG313&lt;&gt;$CN$7),1,0)</f>
        <v>0</v>
      </c>
      <c r="CT313" s="32">
        <f>IF(AND($AK313&lt;&gt;$CN$5,$AK313&lt;=$CN$6,$AK313&lt;&gt;$CN$7),1,0)</f>
        <v>0</v>
      </c>
      <c r="CU313" s="32">
        <f>IF(AND($AS313&lt;&gt;$CN$5,$AS313&lt;=$CN$6,$AS313&lt;&gt;$CN$7),1,0)</f>
        <v>0</v>
      </c>
      <c r="CV313" s="32">
        <f>IF(AND($AW313&lt;&gt;$CN$5,$AW313&lt;=$CN$6,$AW313&lt;&gt;$CN$7),1,0)</f>
        <v>0</v>
      </c>
      <c r="CW313" s="32">
        <f>IF(AND($BE313&lt;&gt;$CN$5,$BE313&lt;=$CN$6,$BE313&lt;&gt;$CN$7),1,0)</f>
        <v>0</v>
      </c>
      <c r="CX313" s="32">
        <f>IF(AND($BI313&lt;&gt;$CN$5,$BI313&lt;=$CN$6,$BI313&lt;&gt;$CN$7),1,0)</f>
        <v>0</v>
      </c>
      <c r="CY313" s="32">
        <f>IF(AND($BQ313&lt;&gt;$CN$5,$BQ313&lt;=$CN$6,$BQ313&lt;&gt;$CN$7),1,0)</f>
        <v>0</v>
      </c>
      <c r="CZ313" s="32">
        <f>IF(AND($BU313&lt;&gt;$CN$5,$BU313&lt;=$CN$6,$BU313&lt;&gt;$CN$7),1,0)</f>
        <v>0</v>
      </c>
      <c r="DC313" s="32">
        <f>IF(AND($M313&lt;&gt;$DB$5,$M313&lt;=$DB$6,$M313&lt;&gt;$CN$7),1,0)</f>
        <v>0</v>
      </c>
      <c r="DD313" s="32">
        <f>IF(AND($Q313&lt;&gt;$DB$5,$Q313&lt;=$DB$6,$Q313&lt;&gt;$CN$7),1,0)</f>
        <v>0</v>
      </c>
      <c r="DE313" s="32">
        <f>IF(AND($U313&lt;&gt;$DB$5,$U313&lt;=$DB$6,$U313&lt;&gt;$CN$7),1,0)</f>
        <v>0</v>
      </c>
      <c r="DF313" s="32">
        <f>IF(AND($Y313&lt;&gt;$DB$5,$Y313&lt;=$DB$6,$Y313&lt;&gt;$CN$7),1,0)</f>
        <v>0</v>
      </c>
      <c r="DG313" s="32">
        <f>IF(AND($AG313&lt;&gt;$DB$5,$AG313&lt;=$DB$6,$AG313&lt;&gt;$CN$7),1,0)</f>
        <v>0</v>
      </c>
      <c r="DH313" s="32">
        <f>IF(AND($AK313&lt;&gt;$DB$5,$AK313&lt;=$DB$6,$AK313&lt;&gt;$CN$7),1,0)</f>
        <v>0</v>
      </c>
      <c r="DI313" s="32">
        <f>IF(AND($AS313&lt;&gt;$DB$5,$AS313&lt;=$DB$6,$AS313&lt;&gt;$CN$7),1,0)</f>
        <v>0</v>
      </c>
      <c r="DJ313" s="32">
        <f>IF(AND($AW313&lt;&gt;$DB$5,$AW313&lt;=$DB$6,$AW313&lt;&gt;$CN$7),1,0)</f>
        <v>0</v>
      </c>
      <c r="DK313" s="32">
        <f>IF(AND($BE313&lt;&gt;$DB$5,$BE313&lt;=$DB$6,$BE313&lt;&gt;$CN$7),1,0)</f>
        <v>0</v>
      </c>
      <c r="DL313" s="32">
        <f>IF(AND($BI313&lt;&gt;$DB$5,$BI313&lt;=$DB$6,$BI313&lt;&gt;$CN$7),1,0)</f>
        <v>0</v>
      </c>
      <c r="DM313" s="32">
        <f>IF(AND($BQ313&lt;&gt;$DB$5,$BQ313&lt;=$DB$6,$BQ313&lt;&gt;$CN$7),1,0)</f>
        <v>0</v>
      </c>
      <c r="DN313" s="32">
        <f>IF(AND($BU313&lt;&gt;$DB$5,$BU313&lt;=$DB$6,$BU313&lt;&gt;$CN$7),1,0)</f>
        <v>0</v>
      </c>
      <c r="DQ313" s="32">
        <f t="shared" ref="DQ313" si="15767">IF(AND($M313&lt;&gt;$DP$5,$M313&lt;=$DP$6,$M313&lt;&gt;$CN$7),1,0)</f>
        <v>0</v>
      </c>
      <c r="DR313" s="32">
        <f t="shared" ref="DR313" si="15768">IF(AND($Q313&lt;&gt;$DP$5,$Q313&lt;=$DP$6,$Q313&lt;&gt;$CN$7),1,0)</f>
        <v>0</v>
      </c>
      <c r="DS313" s="32">
        <f t="shared" ref="DS313" si="15769">IF(AND($U313&lt;&gt;$DP$5,$U313&lt;=$DP$6,$U313&lt;&gt;$CN$7),1,0)</f>
        <v>0</v>
      </c>
      <c r="DT313" s="32">
        <f t="shared" ref="DT313" si="15770">IF(AND($Y313&lt;&gt;$DP$5,$Y313&lt;=$DP$6,$Y313&lt;&gt;$CN$7),1,0)</f>
        <v>0</v>
      </c>
      <c r="DU313" s="32">
        <f t="shared" ref="DU313" si="15771">IF(AND($AG313&lt;&gt;$DP$5,$AG313&lt;=$DP$6,$AG313&lt;&gt;$CN$7),1,0)</f>
        <v>0</v>
      </c>
      <c r="DV313" s="32">
        <f t="shared" ref="DV313" si="15772">IF(AND($AK313&lt;&gt;$DP$5,$AK313&lt;=$DP$6,$AK313&lt;&gt;$CN$7),1,0)</f>
        <v>0</v>
      </c>
      <c r="DW313" s="32">
        <f t="shared" ref="DW313" si="15773">IF(AND($AS313&lt;&gt;$DP$5,$AS313&lt;=$DP$6,$AS313&lt;&gt;$CN$7),1,0)</f>
        <v>0</v>
      </c>
      <c r="DX313" s="32">
        <f t="shared" ref="DX313" si="15774">IF(AND($AW313&lt;&gt;$DP$5,$AW313&lt;=$DP$6,$AW313&lt;&gt;$CN$7),1,0)</f>
        <v>0</v>
      </c>
      <c r="DY313" s="32">
        <f t="shared" ref="DY313" si="15775">IF(AND($BE313&lt;&gt;$DP$5,$BE313&lt;=$DP$6,$BE313&lt;&gt;$CN$7),1,0)</f>
        <v>0</v>
      </c>
      <c r="DZ313" s="32">
        <f t="shared" ref="DZ313" si="15776">IF(AND($BI313&lt;&gt;$DP$5,$BI313&lt;=$DP$6,$BI313&lt;&gt;$CN$7),1,0)</f>
        <v>0</v>
      </c>
      <c r="EA313" s="32">
        <f t="shared" ref="EA313" si="15777">IF(AND($BQ313&lt;&gt;$DP$5,$BQ313&lt;=$DP$6,$BQ313&lt;&gt;$CN$7),1,0)</f>
        <v>0</v>
      </c>
      <c r="EB313" s="32">
        <f t="shared" ref="EB313" si="15778">IF(AND($BU313&lt;&gt;$DP$5,$BU313&lt;=$DP$6,$BU313&lt;&gt;$CN$7),1,0)</f>
        <v>0</v>
      </c>
      <c r="EE313" s="328">
        <f>IF(M313&lt;&gt;"",IF(M313&lt;=$ED$6,1,IF(L313&gt;$ED$6,0,NETWORKDAYS(L313,$ED$6,祭日リスト)/NETWORKDAYS(L313,M313,祭日リスト)))*$GG313*週間進捗報告書!$G$9,0)</f>
        <v>0</v>
      </c>
      <c r="EF313" s="328">
        <f>IF(Q313&lt;&gt;"",IF(Q313&lt;=$ED$6,1,IF(P313&gt;$ED$6,0,NETWORKDAYS(P313,$ED$6,祭日リスト)/NETWORKDAYS(P313,Q313,祭日リスト)))*$GG313*週間進捗報告書!$G$10,0)</f>
        <v>0</v>
      </c>
      <c r="EG313" s="328">
        <f>IF(U313&lt;&gt;"",IF(U313&lt;=$ED$6,1,IF(T313&gt;$ED$6,0,NETWORKDAYS(T313,$ED$6,祭日リスト)/NETWORKDAYS(T313,U313,祭日リスト)))*$GG313*週間進捗報告書!$G$11,0)</f>
        <v>0</v>
      </c>
      <c r="EH313" s="328">
        <f>IF(Y313&lt;&gt;"",IF(Y313&lt;=$ED$6,1,IF(X313&gt;$ED$6,0,NETWORKDAYS(X313,$ED$6,祭日リスト)/NETWORKDAYS(X313,Y313,祭日リスト)))*$GG313*週間進捗報告書!$G$12,0)</f>
        <v>0</v>
      </c>
      <c r="EI313" s="328">
        <f>IF(AG313&lt;&gt;"",IF(AG313&lt;=$ED$6,1,IF(AF313&gt;$ED$6,0,NETWORKDAYS(AF313,$ED$6,祭日リスト)/NETWORKDAYS(AF313,AG313,祭日リスト)))*$GG313*週間進捗報告書!$G$13,0)</f>
        <v>0</v>
      </c>
      <c r="EJ313" s="328">
        <f>IF(AK313&lt;&gt;"",IF(AK313&lt;=$ED$6,1,IF(AJ313&gt;$ED$6,0,NETWORKDAYS(AJ313,$ED$6,祭日リスト)/NETWORKDAYS(AJ313,AK313,祭日リスト)))*$GG313*週間進捗報告書!$G$14,0)</f>
        <v>0</v>
      </c>
      <c r="EK313" s="328">
        <f>IF(AS313&lt;&gt;"",IF(AS313&lt;=$ED$6,1,IF(AR313&gt;$ED$6,0,NETWORKDAYS(AR313,$ED$6,祭日リスト)/NETWORKDAYS(AR313,AS313,祭日リスト)))*$GG313*週間進捗報告書!$G$15,0)</f>
        <v>0</v>
      </c>
      <c r="EL313" s="328">
        <f>IF(AW313&lt;&gt;"",IF(AW313&lt;=$ED$6,1,IF(AV313&gt;$ED$6,0,NETWORKDAYS(AV313,$ED$6,祭日リスト)/NETWORKDAYS(AV313,AW313,祭日リスト)))*$GG313*週間進捗報告書!$G$16,0)</f>
        <v>0</v>
      </c>
      <c r="EM313" s="328">
        <f>IF(BE313&lt;&gt;"",IF(BE313&lt;=$ED$6,1,IF(BD313&gt;$ED$6,0,NETWORKDAYS(BD313,$ED$6,祭日リスト)/NETWORKDAYS(BD313,BE313,祭日リスト)))*$GG313*週間進捗報告書!$G$17,0)</f>
        <v>0</v>
      </c>
      <c r="EN313" s="328">
        <f>IF(BI313&lt;&gt;"",IF(BI313&lt;=$ED$6,1,IF(BH313&gt;$ED$6,0,NETWORKDAYS(BH313,$ED$6,祭日リスト)/NETWORKDAYS(BH313,BI313,祭日リスト)))*$GG313*週間進捗報告書!$G$18,0)</f>
        <v>0</v>
      </c>
      <c r="EO313" s="328">
        <f>IF(BQ313&lt;&gt;"",IF(BQ313&lt;=$ED$6,1,IF(BP313&gt;$ED$6,0,NETWORKDAYS(BP313,$ED$6,祭日リスト)/NETWORKDAYS(BP313,BQ313,祭日リスト)))*$GG313*週間進捗報告書!$G$19,0)</f>
        <v>0</v>
      </c>
      <c r="EP313" s="328">
        <f>IF(BU313&lt;&gt;"",IF(BU313&lt;=$ED$6,1,IF(BT313&gt;$ED$6,0,NETWORKDAYS(BT313,$ED$6,祭日リスト)/NETWORKDAYS(BT313,BU313,祭日リスト)))*$GG313*週間進捗報告書!$G$20,0)</f>
        <v>0</v>
      </c>
      <c r="ER313" s="547">
        <f t="shared" ref="ER313:FC313" si="15779">EE313-EE314</f>
        <v>0</v>
      </c>
      <c r="ES313" s="547">
        <f t="shared" si="15779"/>
        <v>0</v>
      </c>
      <c r="ET313" s="547">
        <f t="shared" si="15779"/>
        <v>0</v>
      </c>
      <c r="EU313" s="547">
        <f t="shared" si="15779"/>
        <v>0</v>
      </c>
      <c r="EV313" s="547">
        <f t="shared" si="15779"/>
        <v>0</v>
      </c>
      <c r="EW313" s="547">
        <f t="shared" si="15779"/>
        <v>0</v>
      </c>
      <c r="EX313" s="547">
        <f t="shared" si="15779"/>
        <v>0</v>
      </c>
      <c r="EY313" s="547">
        <f t="shared" si="15779"/>
        <v>0</v>
      </c>
      <c r="EZ313" s="547">
        <f t="shared" si="15779"/>
        <v>0</v>
      </c>
      <c r="FA313" s="547">
        <f t="shared" si="15779"/>
        <v>0</v>
      </c>
      <c r="FB313" s="547">
        <f t="shared" si="15779"/>
        <v>0</v>
      </c>
      <c r="FC313" s="547">
        <f t="shared" si="15779"/>
        <v>0</v>
      </c>
      <c r="FD313" s="547">
        <f t="shared" ref="FD313" si="15780">SUM(ER313:FC314)</f>
        <v>0</v>
      </c>
      <c r="FE313" s="333"/>
      <c r="FG313" s="32">
        <f>IF(AND($M313&lt;&gt;$FF$7),1,0)</f>
        <v>0</v>
      </c>
      <c r="FH313" s="32">
        <f>IF(AND($Q313&lt;&gt;$FF$7),1,0)</f>
        <v>0</v>
      </c>
      <c r="FI313" s="32">
        <f>IF(AND($U313&lt;&gt;$FF$7),1,0)</f>
        <v>0</v>
      </c>
      <c r="FJ313" s="32">
        <f>IF(AND($Y313&lt;&gt;$FF$7),1,0)</f>
        <v>0</v>
      </c>
      <c r="FK313" s="32">
        <f>IF(AND($AG313&lt;&gt;$FF$7),1,0)</f>
        <v>0</v>
      </c>
      <c r="FL313" s="32">
        <f>IF(AND($AK313&lt;&gt;$FF$7),1,0)</f>
        <v>0</v>
      </c>
      <c r="FM313" s="32">
        <f>IF(AND($AS313&lt;&gt;$FF$7),1,0)</f>
        <v>0</v>
      </c>
      <c r="FN313" s="32">
        <f>IF(AND($AW313&lt;&gt;$FF$7),1,0)</f>
        <v>0</v>
      </c>
      <c r="FO313" s="32">
        <f>IF(AND($BE313&lt;&gt;$FF$7),1,0)</f>
        <v>0</v>
      </c>
      <c r="FP313" s="32">
        <f>IF(AND($BI313&lt;&gt;$FF$7),1,0)</f>
        <v>0</v>
      </c>
      <c r="FQ313" s="32">
        <f>IF(AND($BQ313&lt;&gt;$FF$7),1,0)</f>
        <v>0</v>
      </c>
      <c r="FR313" s="32">
        <f>IF(AND($BU313&lt;&gt;$FF$7),1,0)</f>
        <v>0</v>
      </c>
      <c r="FU313" s="294">
        <f t="shared" ref="FU313" si="15781">IF($K313&lt;&gt;"NG",$GG313,0)</f>
        <v>0</v>
      </c>
      <c r="FV313" s="294">
        <f t="shared" ref="FV313" si="15782">IF($O313&lt;&gt;"NG",$GG313,0)</f>
        <v>0</v>
      </c>
      <c r="FW313" s="294">
        <f t="shared" ref="FW313" si="15783">IF($S313&lt;&gt;"NG",$GG313,0)</f>
        <v>0</v>
      </c>
      <c r="FX313" s="294">
        <f t="shared" ref="FX313" si="15784">IF($W313&lt;&gt;"NG",$GG313,0)</f>
        <v>0</v>
      </c>
      <c r="FY313" s="294">
        <f t="shared" ref="FY313" si="15785">IF($AE313&lt;&gt;"NG",$GG313,0)</f>
        <v>0</v>
      </c>
      <c r="FZ313" s="294">
        <f t="shared" ref="FZ313" si="15786">IF($AI313&lt;&gt;"NG",$GG313,0)</f>
        <v>0</v>
      </c>
      <c r="GA313" s="294">
        <f t="shared" ref="GA313" si="15787">IF($AQ313&lt;&gt;"NG",$GG313,0)</f>
        <v>0</v>
      </c>
      <c r="GB313" s="294">
        <f t="shared" ref="GB313" si="15788">IF($AU313&lt;&gt;"NG",$GG313,0)</f>
        <v>0</v>
      </c>
      <c r="GC313" s="294">
        <f t="shared" ref="GC313" si="15789">IF($BC313&lt;&gt;"NG",$GG313,0)</f>
        <v>0</v>
      </c>
      <c r="GD313" s="294">
        <f t="shared" ref="GD313" si="15790">IF($BG313&lt;&gt;"NG",$GG313,0)</f>
        <v>0</v>
      </c>
      <c r="GE313" s="294">
        <f t="shared" ref="GE313" si="15791">IF($BO313&lt;&gt;"NG",$GG313,0)</f>
        <v>0</v>
      </c>
      <c r="GF313" s="294">
        <f t="shared" ref="GF313" si="15792">IF($BS313&lt;&gt;"NG",$GG313,0)</f>
        <v>0</v>
      </c>
      <c r="GG313" s="294" t="e">
        <f>VLOOKUP($D313,リスト!$D:$S,15,FALSE)</f>
        <v>#N/A</v>
      </c>
      <c r="GH313" s="2" t="e">
        <f>INDEX(リスト!$V:$V,MATCH(中日程計画表!$D313,リスト!$D:$D,0))</f>
        <v>#N/A</v>
      </c>
      <c r="GI313" s="2" t="e">
        <f>INDEX(リスト!$A:$A,MATCH(中日程計画表!$D313,リスト!$D:$D,0))</f>
        <v>#N/A</v>
      </c>
      <c r="GJ313" s="2" t="e">
        <f>INDEX(リスト!$U:$U,MATCH(中日程計画表!$D313,リスト!$D:$D,0))</f>
        <v>#N/A</v>
      </c>
      <c r="GK313" s="5" t="e">
        <f>INDEX(リスト!$W:$W,MATCH(中日程計画表!$D313,リスト!$D:$D,0))</f>
        <v>#N/A</v>
      </c>
      <c r="GL313" s="2" t="s">
        <v>200</v>
      </c>
      <c r="GM313" s="296">
        <f>D313</f>
        <v>0</v>
      </c>
      <c r="GN313" s="296">
        <f>E313</f>
        <v>0</v>
      </c>
      <c r="GU313" s="460" t="str">
        <f t="shared" ref="GU313" si="15793">AE313</f>
        <v>NG</v>
      </c>
      <c r="GV313" s="460">
        <f t="shared" ref="GV313" si="15794">EI313</f>
        <v>0</v>
      </c>
      <c r="GW313" s="460">
        <f t="shared" ref="GW313" si="15795">EI314</f>
        <v>0</v>
      </c>
      <c r="GX313" s="462">
        <f t="shared" ref="GX313" si="15796">EV313</f>
        <v>0</v>
      </c>
      <c r="GY313" s="460" t="str">
        <f t="shared" ref="GY313" si="15797">AI313</f>
        <v>NG</v>
      </c>
      <c r="GZ313" s="460">
        <f t="shared" ref="GZ313" si="15798">EJ313</f>
        <v>0</v>
      </c>
      <c r="HA313" s="460">
        <f t="shared" ref="HA313" si="15799">EJ314</f>
        <v>0</v>
      </c>
      <c r="HB313" s="462">
        <f t="shared" ref="HB313" si="15800">EW313</f>
        <v>0</v>
      </c>
      <c r="HC313" s="460" t="str">
        <f t="shared" ref="HC313" si="15801">AQ313</f>
        <v>NG</v>
      </c>
      <c r="HD313" s="460">
        <f t="shared" ref="HD313" si="15802">EK313</f>
        <v>0</v>
      </c>
      <c r="HE313" s="460">
        <f t="shared" ref="HE313" si="15803">EK314</f>
        <v>0</v>
      </c>
      <c r="HF313" s="462">
        <f t="shared" ref="HF313" si="15804">EX313</f>
        <v>0</v>
      </c>
      <c r="HG313" s="460" t="str">
        <f t="shared" ref="HG313" si="15805">AU313</f>
        <v>NG</v>
      </c>
      <c r="HH313" s="460">
        <f t="shared" ref="HH313" si="15806">EL313</f>
        <v>0</v>
      </c>
      <c r="HI313" s="460">
        <f t="shared" ref="HI313" si="15807">EL314</f>
        <v>0</v>
      </c>
      <c r="HJ313" s="462">
        <f t="shared" ref="HJ313" si="15808">EY313</f>
        <v>0</v>
      </c>
      <c r="HK313" s="460" t="str">
        <f t="shared" ref="HK313" si="15809">BC313</f>
        <v>NG</v>
      </c>
      <c r="HL313" s="460">
        <f t="shared" ref="HL313" si="15810">EM313</f>
        <v>0</v>
      </c>
      <c r="HM313" s="460">
        <f t="shared" ref="HM313" si="15811">EM314</f>
        <v>0</v>
      </c>
      <c r="HN313" s="462">
        <f t="shared" ref="HN313" si="15812">EZ313</f>
        <v>0</v>
      </c>
      <c r="HO313" s="460" t="str">
        <f t="shared" ref="HO313" si="15813">BG313</f>
        <v>NG</v>
      </c>
      <c r="HP313" s="460">
        <f t="shared" ref="HP313" si="15814">EN313</f>
        <v>0</v>
      </c>
      <c r="HQ313" s="460">
        <f t="shared" ref="HQ313" si="15815">EN314</f>
        <v>0</v>
      </c>
      <c r="HR313" s="462">
        <f t="shared" ref="HR313" si="15816">FA313</f>
        <v>0</v>
      </c>
      <c r="HS313" s="332"/>
    </row>
    <row r="314" spans="1:227" ht="12" customHeight="1">
      <c r="A314" s="489"/>
      <c r="B314" s="487"/>
      <c r="C314" s="475"/>
      <c r="D314" s="485"/>
      <c r="E314" s="483"/>
      <c r="F314" s="317"/>
      <c r="G314" s="317"/>
      <c r="H314" s="317"/>
      <c r="I314" s="317"/>
      <c r="J314" s="316"/>
      <c r="K314" s="481"/>
      <c r="L314" s="77"/>
      <c r="M314" s="77"/>
      <c r="N314" s="471"/>
      <c r="O314" s="475"/>
      <c r="P314" s="77"/>
      <c r="Q314" s="77"/>
      <c r="R314" s="471"/>
      <c r="S314" s="475"/>
      <c r="T314" s="77"/>
      <c r="U314" s="77"/>
      <c r="V314" s="471"/>
      <c r="W314" s="473"/>
      <c r="X314" s="77"/>
      <c r="Y314" s="77"/>
      <c r="Z314" s="471"/>
      <c r="AA314" s="477"/>
      <c r="AB314" s="80"/>
      <c r="AC314" s="80"/>
      <c r="AD314" s="471"/>
      <c r="AE314" s="473"/>
      <c r="AF314" s="77"/>
      <c r="AG314" s="77"/>
      <c r="AH314" s="471"/>
      <c r="AI314" s="473"/>
      <c r="AJ314" s="77"/>
      <c r="AK314" s="77"/>
      <c r="AL314" s="471"/>
      <c r="AM314" s="477"/>
      <c r="AN314" s="80"/>
      <c r="AO314" s="80"/>
      <c r="AP314" s="471"/>
      <c r="AQ314" s="473"/>
      <c r="AR314" s="77"/>
      <c r="AS314" s="77"/>
      <c r="AT314" s="471"/>
      <c r="AU314" s="473"/>
      <c r="AV314" s="77"/>
      <c r="AW314" s="77"/>
      <c r="AX314" s="471"/>
      <c r="AY314" s="477"/>
      <c r="AZ314" s="80"/>
      <c r="BA314" s="80"/>
      <c r="BB314" s="471"/>
      <c r="BC314" s="475"/>
      <c r="BD314" s="77"/>
      <c r="BE314" s="77"/>
      <c r="BF314" s="471"/>
      <c r="BG314" s="473"/>
      <c r="BH314" s="77"/>
      <c r="BI314" s="77"/>
      <c r="BJ314" s="471"/>
      <c r="BK314" s="477"/>
      <c r="BL314" s="80"/>
      <c r="BM314" s="80"/>
      <c r="BN314" s="471"/>
      <c r="BO314" s="475"/>
      <c r="BP314" s="77"/>
      <c r="BQ314" s="77"/>
      <c r="BR314" s="471"/>
      <c r="BS314" s="473"/>
      <c r="BT314" s="77"/>
      <c r="BU314" s="77"/>
      <c r="BV314" s="471"/>
      <c r="BW314" s="469"/>
      <c r="BX314" s="467"/>
      <c r="BY314" s="490"/>
      <c r="CA314" s="19">
        <f t="shared" ref="CA314" si="15817">IF(AND($N313=1,$M314&lt;&gt;$BZ$7),1,0)</f>
        <v>0</v>
      </c>
      <c r="CB314" s="19">
        <f t="shared" ref="CB314" si="15818">IF(AND($R313=1,$Q314&lt;&gt;$BZ$7),1,0)</f>
        <v>0</v>
      </c>
      <c r="CC314" s="19">
        <f t="shared" ref="CC314" si="15819">IF(AND($V313=1,$U314&lt;&gt;$BZ$7),1,0)</f>
        <v>0</v>
      </c>
      <c r="CD314" s="19">
        <f t="shared" ref="CD314" si="15820">IF(AND($Z313=1,$Y314&lt;&gt;$BZ$7),1,0)</f>
        <v>0</v>
      </c>
      <c r="CE314" s="19">
        <f t="shared" ref="CE314" si="15821">IF(AND($AH313=1,$AG314&lt;&gt;$BZ$7),1,0)</f>
        <v>0</v>
      </c>
      <c r="CF314" s="19">
        <f t="shared" ref="CF314" si="15822">IF(AND($AL313=1,$AK314&lt;&gt;$BZ$7),1,0)</f>
        <v>0</v>
      </c>
      <c r="CG314" s="19">
        <f t="shared" ref="CG314" si="15823">IF(AND($AT313=1,$AS314&lt;&gt;$BZ$7),1,0)</f>
        <v>0</v>
      </c>
      <c r="CH314" s="19">
        <f t="shared" ref="CH314" si="15824">IF(AND($AX313=1,$AW314&lt;&gt;$BZ$7),1,0)</f>
        <v>0</v>
      </c>
      <c r="CI314" s="19">
        <f t="shared" ref="CI314" si="15825">IF(AND($BF313=1,$BE314&lt;&gt;$BZ$7),1,0)</f>
        <v>0</v>
      </c>
      <c r="CJ314" s="19">
        <f t="shared" ref="CJ314" si="15826">IF(AND($BJ313=1,$BI314&lt;&gt;$BZ$7),1,0)</f>
        <v>0</v>
      </c>
      <c r="CK314" s="19">
        <f t="shared" ref="CK314" si="15827">IF(AND($BR313=1,$BQ314&lt;&gt;$BZ$7),1,0)</f>
        <v>0</v>
      </c>
      <c r="CL314" s="19">
        <f t="shared" ref="CL314" si="15828">IF(AND($BV313=1,$BU314&lt;&gt;$BZ$7),1,0)</f>
        <v>0</v>
      </c>
      <c r="CO314" s="19">
        <f>IF(AND($M314&lt;&gt;$CN$7,$M314&lt;=$CN$6),1,0)</f>
        <v>0</v>
      </c>
      <c r="CP314" s="19">
        <f>IF(AND($Q314&lt;&gt;$CN$7,$Q314&lt;=$CN$6),1,0)</f>
        <v>0</v>
      </c>
      <c r="CQ314" s="19">
        <f>IF(AND($U314&lt;&gt;$CN$7,$U314&lt;=$CN$6),1,0)</f>
        <v>0</v>
      </c>
      <c r="CR314" s="19">
        <f>IF(AND($Y314&lt;&gt;$CN$7,$Y314&lt;=$CN$6),1,0)</f>
        <v>0</v>
      </c>
      <c r="CS314" s="19">
        <f>IF(AND($AG314&lt;&gt;$CN$7,$AG314&lt;=$CN$6),1,0)</f>
        <v>0</v>
      </c>
      <c r="CT314" s="19">
        <f>IF(AND($AK314&lt;&gt;$CN$7,$AK314&lt;=$CN$6),1,0)</f>
        <v>0</v>
      </c>
      <c r="CU314" s="19">
        <f>IF(AND($AS314&lt;&gt;$CN$7,$AS314&lt;=$CN$6),1,0)</f>
        <v>0</v>
      </c>
      <c r="CV314" s="19">
        <f>IF(AND($AW314&lt;&gt;$CN$7,$AW314&lt;=$CN$6),1,0)</f>
        <v>0</v>
      </c>
      <c r="CW314" s="19">
        <f>IF(AND($BE314&lt;&gt;$CN$7,$BE314&lt;=$CN$6),1,0)</f>
        <v>0</v>
      </c>
      <c r="CX314" s="19">
        <f>IF(AND($BI314&lt;&gt;$CN$7,$BI314&lt;=$CN$6),1,0)</f>
        <v>0</v>
      </c>
      <c r="CY314" s="19">
        <f>IF(AND($BQ314&lt;&gt;$CN$7,$BQ314&lt;=$CN$6),1,0)</f>
        <v>0</v>
      </c>
      <c r="CZ314" s="19">
        <f>IF(AND($BU314&lt;&gt;$CN$7,$BU314&lt;=$CN$6),1,0)</f>
        <v>0</v>
      </c>
      <c r="DC314" s="19">
        <f>IF($N313=1,1,0)</f>
        <v>0</v>
      </c>
      <c r="DD314" s="19">
        <f>IF($R313=1,1,0)</f>
        <v>0</v>
      </c>
      <c r="DE314" s="19">
        <f>IF($V313=1,1,0)</f>
        <v>0</v>
      </c>
      <c r="DF314" s="19">
        <f>IF($Z313=1,1,0)</f>
        <v>0</v>
      </c>
      <c r="DG314" s="19">
        <f>IF($AH313=1,1,0)</f>
        <v>0</v>
      </c>
      <c r="DH314" s="19">
        <f>IF($AL313=1,1,0)</f>
        <v>0</v>
      </c>
      <c r="DI314" s="19">
        <f>IF($AT313=1,1,0)</f>
        <v>0</v>
      </c>
      <c r="DJ314" s="19">
        <f>IF($AX313=1,1,0)</f>
        <v>0</v>
      </c>
      <c r="DK314" s="19">
        <f>IF($BF313=1,1,0)</f>
        <v>0</v>
      </c>
      <c r="DL314" s="19">
        <f>IF($BJ313=1,1,0)</f>
        <v>0</v>
      </c>
      <c r="DM314" s="19">
        <f>IF($BR313=1,1,0)</f>
        <v>0</v>
      </c>
      <c r="DN314" s="19">
        <f>IF($BV313=1,1,0)</f>
        <v>0</v>
      </c>
      <c r="DQ314" s="19">
        <f t="shared" ref="DQ314" si="15829">IF($N313=1,1,0)</f>
        <v>0</v>
      </c>
      <c r="DR314" s="19">
        <f t="shared" ref="DR314" si="15830">IF($R313=1,1,0)</f>
        <v>0</v>
      </c>
      <c r="DS314" s="19">
        <f t="shared" ref="DS314" si="15831">IF($V313=1,1,0)</f>
        <v>0</v>
      </c>
      <c r="DT314" s="19">
        <f t="shared" ref="DT314" si="15832">IF($Z313=1,1,0)</f>
        <v>0</v>
      </c>
      <c r="DU314" s="19">
        <f t="shared" ref="DU314" si="15833">IF($AH313=1,1,0)</f>
        <v>0</v>
      </c>
      <c r="DV314" s="19">
        <f t="shared" ref="DV314" si="15834">IF($AL313=1,1,0)</f>
        <v>0</v>
      </c>
      <c r="DW314" s="19">
        <f t="shared" ref="DW314" si="15835">IF($AT313=1,1,0)</f>
        <v>0</v>
      </c>
      <c r="DX314" s="19">
        <f t="shared" ref="DX314" si="15836">IF($AX313=1,1,0)</f>
        <v>0</v>
      </c>
      <c r="DY314" s="19">
        <f t="shared" ref="DY314" si="15837">IF($BF313=1,1,0)</f>
        <v>0</v>
      </c>
      <c r="DZ314" s="19">
        <f t="shared" ref="DZ314" si="15838">IF($BJ313=1,1,0)</f>
        <v>0</v>
      </c>
      <c r="EA314" s="19">
        <f t="shared" ref="EA314" si="15839">IF($BR313=1,1,0)</f>
        <v>0</v>
      </c>
      <c r="EB314" s="19">
        <f t="shared" ref="EB314" si="15840">IF($BV313=1,1,0)</f>
        <v>0</v>
      </c>
      <c r="EE314" s="329">
        <f>N313*$FU314*週間進捗報告書!$G$9</f>
        <v>0</v>
      </c>
      <c r="EF314" s="329">
        <f>R313*$FV314*週間進捗報告書!$G$10</f>
        <v>0</v>
      </c>
      <c r="EG314" s="329">
        <f>V313*$FW314*週間進捗報告書!$G$11</f>
        <v>0</v>
      </c>
      <c r="EH314" s="329">
        <f>Z313*$FX314*週間進捗報告書!$G$12</f>
        <v>0</v>
      </c>
      <c r="EI314" s="329">
        <f>AH313*$FY314*週間進捗報告書!$G$13</f>
        <v>0</v>
      </c>
      <c r="EJ314" s="329">
        <f>AL313*$FZ314*週間進捗報告書!$G$14</f>
        <v>0</v>
      </c>
      <c r="EK314" s="329">
        <f>AT313*$GA314*週間進捗報告書!$G$15</f>
        <v>0</v>
      </c>
      <c r="EL314" s="329">
        <f>AX313*$GB314*週間進捗報告書!$G$16</f>
        <v>0</v>
      </c>
      <c r="EM314" s="329">
        <f>BF313*$GC314*週間進捗報告書!$G$17</f>
        <v>0</v>
      </c>
      <c r="EN314" s="329">
        <f>BJ313*$GD314*週間進捗報告書!$G$18</f>
        <v>0</v>
      </c>
      <c r="EO314" s="329">
        <f>BR313*$GE314*週間進捗報告書!$G$19</f>
        <v>0</v>
      </c>
      <c r="EP314" s="329">
        <f>BV313*$GF314*週間進捗報告書!$G$20</f>
        <v>0</v>
      </c>
      <c r="ER314" s="547"/>
      <c r="ES314" s="547"/>
      <c r="ET314" s="547"/>
      <c r="EU314" s="547"/>
      <c r="EV314" s="547"/>
      <c r="EW314" s="547"/>
      <c r="EX314" s="547"/>
      <c r="EY314" s="547"/>
      <c r="EZ314" s="547"/>
      <c r="FA314" s="547"/>
      <c r="FB314" s="547"/>
      <c r="FC314" s="547"/>
      <c r="FD314" s="547"/>
      <c r="FE314" s="332"/>
      <c r="FG314" s="19"/>
      <c r="FH314" s="19"/>
      <c r="FI314" s="19"/>
      <c r="FJ314" s="19"/>
      <c r="FK314" s="19"/>
      <c r="FL314" s="19"/>
      <c r="FM314" s="19"/>
      <c r="FN314" s="19"/>
      <c r="FO314" s="19"/>
      <c r="FP314" s="19"/>
      <c r="FQ314" s="19"/>
      <c r="FR314" s="19"/>
      <c r="FU314" s="295">
        <f t="shared" ref="FU314" si="15841">FU313</f>
        <v>0</v>
      </c>
      <c r="FV314" s="295">
        <f t="shared" ref="FV314" si="15842">FV313</f>
        <v>0</v>
      </c>
      <c r="FW314" s="295">
        <f t="shared" ref="FW314" si="15843">FW313</f>
        <v>0</v>
      </c>
      <c r="FX314" s="295">
        <f t="shared" ref="FX314" si="15844">FX313</f>
        <v>0</v>
      </c>
      <c r="FY314" s="295">
        <f t="shared" ref="FY314" si="15845">FY313</f>
        <v>0</v>
      </c>
      <c r="FZ314" s="295">
        <f t="shared" ref="FZ314" si="15846">FZ313</f>
        <v>0</v>
      </c>
      <c r="GA314" s="295">
        <f t="shared" ref="GA314" si="15847">GA313</f>
        <v>0</v>
      </c>
      <c r="GB314" s="295">
        <f t="shared" ref="GB314" si="15848">GB313</f>
        <v>0</v>
      </c>
      <c r="GC314" s="295">
        <f t="shared" ref="GC314" si="15849">GC313</f>
        <v>0</v>
      </c>
      <c r="GD314" s="295">
        <f t="shared" ref="GD314" si="15850">GD313</f>
        <v>0</v>
      </c>
      <c r="GE314" s="295">
        <f t="shared" ref="GE314" si="15851">GE313</f>
        <v>0</v>
      </c>
      <c r="GF314" s="295">
        <f t="shared" ref="GF314" si="15852">GF313</f>
        <v>0</v>
      </c>
      <c r="GG314" s="295" t="e">
        <f t="shared" ref="GG314" si="15853">GG313</f>
        <v>#N/A</v>
      </c>
      <c r="GH314" s="2" t="e">
        <f>INDEX(リスト!$V:$V,MATCH(中日程計画表!$D313,リスト!$D:$D,0))</f>
        <v>#N/A</v>
      </c>
      <c r="GI314" s="2" t="e">
        <f>INDEX(リスト!$A:$A,MATCH(中日程計画表!$D313,リスト!$D:$D,0))</f>
        <v>#N/A</v>
      </c>
      <c r="GJ314" s="2" t="e">
        <f>INDEX(リスト!$U:$U,MATCH(中日程計画表!$D313,リスト!$D:$D,0))</f>
        <v>#N/A</v>
      </c>
      <c r="GK314" s="5" t="e">
        <f>INDEX(リスト!$W:$W,MATCH(中日程計画表!$D313,リスト!$D:$D,0))</f>
        <v>#N/A</v>
      </c>
      <c r="GL314" s="2" t="s">
        <v>201</v>
      </c>
      <c r="GM314" s="296">
        <f t="shared" ref="GM314" si="15854">GM313</f>
        <v>0</v>
      </c>
      <c r="GN314" s="296">
        <f t="shared" ref="GN314" si="15855">GN313</f>
        <v>0</v>
      </c>
      <c r="GU314" s="461"/>
      <c r="GV314" s="460"/>
      <c r="GW314" s="460"/>
      <c r="GX314" s="461"/>
      <c r="GY314" s="461"/>
      <c r="GZ314" s="460"/>
      <c r="HA314" s="460"/>
      <c r="HB314" s="461"/>
      <c r="HC314" s="461"/>
      <c r="HD314" s="460"/>
      <c r="HE314" s="460"/>
      <c r="HF314" s="461"/>
      <c r="HG314" s="461"/>
      <c r="HH314" s="460"/>
      <c r="HI314" s="460"/>
      <c r="HJ314" s="461"/>
      <c r="HK314" s="461"/>
      <c r="HL314" s="460"/>
      <c r="HM314" s="460"/>
      <c r="HN314" s="461"/>
      <c r="HO314" s="461"/>
      <c r="HP314" s="460"/>
      <c r="HQ314" s="460"/>
      <c r="HR314" s="461"/>
      <c r="HS314" s="4"/>
    </row>
    <row r="315" spans="1:227" ht="12" customHeight="1">
      <c r="A315" s="488" t="str">
        <f t="shared" ref="A315" ca="1" si="15856">INDIRECT("リスト!A"&amp;B315+6)</f>
        <v/>
      </c>
      <c r="B315" s="486">
        <f t="shared" ref="B315" si="15857">ROUNDDOWN((ROW()-6)/2,0)+1</f>
        <v>155</v>
      </c>
      <c r="C315" s="474" t="str">
        <f>機能グループ名</f>
        <v/>
      </c>
      <c r="D315" s="484">
        <f>機能ID</f>
        <v>0</v>
      </c>
      <c r="E315" s="482">
        <f>機能名</f>
        <v>0</v>
      </c>
      <c r="F315" s="315"/>
      <c r="G315" s="315"/>
      <c r="H315" s="315"/>
      <c r="I315" s="315"/>
      <c r="J315" s="316"/>
      <c r="K315" s="480" t="str">
        <f>担当者_SR</f>
        <v>NG</v>
      </c>
      <c r="L315" s="76"/>
      <c r="M315" s="76"/>
      <c r="N315" s="470"/>
      <c r="O315" s="474" t="str">
        <f>担当者_SRR</f>
        <v>NG</v>
      </c>
      <c r="P315" s="76"/>
      <c r="Q315" s="76"/>
      <c r="R315" s="470"/>
      <c r="S315" s="474" t="str">
        <f>担当者_DS</f>
        <v>NG</v>
      </c>
      <c r="T315" s="76"/>
      <c r="U315" s="76"/>
      <c r="V315" s="470"/>
      <c r="W315" s="472" t="str">
        <f>担当者_DSR</f>
        <v>NG</v>
      </c>
      <c r="X315" s="76"/>
      <c r="Y315" s="76"/>
      <c r="Z315" s="470"/>
      <c r="AA315" s="476"/>
      <c r="AB315" s="79"/>
      <c r="AC315" s="79"/>
      <c r="AD315" s="470">
        <f>IF(AC316 &lt;&gt; "",1,0)</f>
        <v>0</v>
      </c>
      <c r="AE315" s="472" t="str">
        <f>担当者_CD</f>
        <v>NG</v>
      </c>
      <c r="AF315" s="76"/>
      <c r="AG315" s="76"/>
      <c r="AH315" s="470"/>
      <c r="AI315" s="472" t="str">
        <f>担当者_DD</f>
        <v>NG</v>
      </c>
      <c r="AJ315" s="76"/>
      <c r="AK315" s="76"/>
      <c r="AL315" s="470"/>
      <c r="AM315" s="476"/>
      <c r="AN315" s="79"/>
      <c r="AO315" s="79"/>
      <c r="AP315" s="470">
        <f>IF(AO316 &lt;&gt; "",1,0)</f>
        <v>0</v>
      </c>
      <c r="AQ315" s="472" t="str">
        <f>担当者_MCL</f>
        <v>NG</v>
      </c>
      <c r="AR315" s="76"/>
      <c r="AS315" s="76"/>
      <c r="AT315" s="470"/>
      <c r="AU315" s="472" t="str">
        <f>担当者_MCLR</f>
        <v>NG</v>
      </c>
      <c r="AV315" s="76"/>
      <c r="AW315" s="76"/>
      <c r="AX315" s="470"/>
      <c r="AY315" s="476"/>
      <c r="AZ315" s="79"/>
      <c r="BA315" s="79"/>
      <c r="BB315" s="470">
        <f>IF(BA316 &lt;&gt; "",1,0)</f>
        <v>0</v>
      </c>
      <c r="BC315" s="474" t="str">
        <f>担当者_MT</f>
        <v>NG</v>
      </c>
      <c r="BD315" s="76"/>
      <c r="BE315" s="76"/>
      <c r="BF315" s="470"/>
      <c r="BG315" s="472" t="str">
        <f>担当者_M検</f>
        <v>NG</v>
      </c>
      <c r="BH315" s="76"/>
      <c r="BI315" s="76"/>
      <c r="BJ315" s="470"/>
      <c r="BK315" s="476"/>
      <c r="BL315" s="79"/>
      <c r="BM315" s="79"/>
      <c r="BN315" s="470">
        <v>0</v>
      </c>
      <c r="BO315" s="474" t="str">
        <f>担当者_モテ</f>
        <v>NG</v>
      </c>
      <c r="BP315" s="76"/>
      <c r="BQ315" s="76"/>
      <c r="BR315" s="470"/>
      <c r="BS315" s="472" t="str">
        <f>担当者_モテR</f>
        <v>NG</v>
      </c>
      <c r="BT315" s="76"/>
      <c r="BU315" s="76"/>
      <c r="BV315" s="470"/>
      <c r="BW315" s="468">
        <f t="shared" ref="BW315" si="15858">IFERROR(SUM(IF(K315&lt;&gt;"NG",N315*K$1,0),IF(O315&lt;&gt;"NG",R315*O$1,0),IF(S315&lt;&gt;"NG",V315*S$1,0),IF(W315&lt;&gt;"NG",Z315*W$1,0),IF(AA315&lt;&gt;"NG",AD315*AA$1,0),IF(AE315&lt;&gt;"NG",AH315*AE$1,0),IF(AI315&lt;&gt;"NG",AL315*AI$1,0),IF(AM315&lt;&gt;"NG",AP315*AM$1,0),IF(AQ315&lt;&gt;"NG",AT315*AQ$1,0),IF(AU315&lt;&gt;"NG",AX315*AU$1,0),IF(AY315&lt;&gt;"NG",BB315*AY$1,0),IF(BC315&lt;&gt;"NG",BF315*BC$1,0),IF(BG315&lt;&gt;"NG",BJ315*BG$1,0),IF(BK315&lt;&gt;"NG",BN315*BK$1,0),IF(BO315&lt;&gt;"NG",BR315*BO$1,0),IF(BS315&lt;&gt;"NG",BV315*BS$1,0))/SUM(IF(K315&lt;&gt;"NG",K$1,0),IF(O315&lt;&gt;"NG",O$1,0),IF(S315&lt;&gt;"NG",S$1,0),IF(W315&lt;&gt;"NG",W$1,0),IF(AA315&lt;&gt;"NG",AA$1,0),IF(AE315&lt;&gt;"NG",AE$1,0),IF(AI315&lt;&gt;"NG",AI$1,0),IF(AM315&lt;&gt;"NG",AM$1,0),IF(AQ315&lt;&gt;"NG",AQ$1,0),IF(AU315&lt;&gt;"NG",AU$1,0),IF(AY315&lt;&gt;"NG",AY$1,0),IF(BC315&lt;&gt;"NG",BC$1,0),IF(BG315&lt;&gt;"NG",BG$1,0),IF(BK315&lt;&gt;"NG",BK$1,0),IF(BO315&lt;&gt;"NG",BO$1,0),IF(BS315&lt;&gt;"NG",BS$1,0)),0)</f>
        <v>0</v>
      </c>
      <c r="BX315" s="466"/>
      <c r="BY315" s="490"/>
      <c r="BZ315" s="5"/>
      <c r="CA315" s="32">
        <f t="shared" ref="CA315" si="15859">IF(AND($M315&lt;&gt;$BZ$5,$M315&lt;=$BZ$6,$M315&lt;&gt;$BZ$7),1,0)</f>
        <v>0</v>
      </c>
      <c r="CB315" s="32">
        <f t="shared" ref="CB315" si="15860">IF(AND($Q315&lt;&gt;$BZ$5,$Q315&lt;=$BZ$6,$Q315&lt;&gt;$BZ$7),1,0)</f>
        <v>0</v>
      </c>
      <c r="CC315" s="32">
        <f t="shared" ref="CC315" si="15861">IF(AND($U315&lt;&gt;$BZ$5,$U315&lt;=$BZ$6,$U315&lt;&gt;$BZ$7),1,0)</f>
        <v>0</v>
      </c>
      <c r="CD315" s="32">
        <f t="shared" ref="CD315" si="15862">IF(AND($Y315&lt;&gt;$BZ$5,$Y315&lt;=$BZ$6,$Y315&lt;&gt;$BZ$7),1,0)</f>
        <v>0</v>
      </c>
      <c r="CE315" s="32">
        <f t="shared" ref="CE315" si="15863">IF(AND($AG315&lt;&gt;$BZ$5,$AG315&lt;=$BZ$6,$AG315&lt;&gt;$BZ$7),1,0)</f>
        <v>0</v>
      </c>
      <c r="CF315" s="32">
        <f t="shared" ref="CF315" si="15864">IF(AND($AK315&lt;&gt;$BZ$5,$AK315&lt;=$BZ$6,$AK315&lt;&gt;$BZ$7),1,0)</f>
        <v>0</v>
      </c>
      <c r="CG315" s="32">
        <f t="shared" ref="CG315" si="15865">IF(AND($AS315&lt;&gt;$BZ$5,$AS315&lt;=$BZ$6,$AS315&lt;&gt;$BZ$7),1,0)</f>
        <v>0</v>
      </c>
      <c r="CH315" s="32">
        <f t="shared" ref="CH315" si="15866">IF(AND($AW315&lt;&gt;$BZ$5,$AW315&lt;=$BZ$6,$AW315&lt;&gt;$BZ$7),1,0)</f>
        <v>0</v>
      </c>
      <c r="CI315" s="32">
        <f t="shared" ref="CI315" si="15867">IF(AND($BE315&lt;&gt;$BZ$5,$BE315&lt;=$BZ$6,$BE315&lt;&gt;$BZ$7),1,0)</f>
        <v>0</v>
      </c>
      <c r="CJ315" s="32">
        <f t="shared" ref="CJ315" si="15868">IF(AND($BI315&lt;&gt;$BZ$5,$BI315&lt;=$BZ$6,$BI315&lt;&gt;$BZ$7),1,0)</f>
        <v>0</v>
      </c>
      <c r="CK315" s="32">
        <f t="shared" ref="CK315" si="15869">IF(AND($BQ315&lt;&gt;$BZ$5,$BQ315&lt;=$BZ$6,$BQ315&lt;&gt;$BZ$7),1,0)</f>
        <v>0</v>
      </c>
      <c r="CL315" s="32">
        <f t="shared" ref="CL315" si="15870">IF(AND($BU315&lt;&gt;$BZ$5,$BU315&lt;=$BZ$6,$BU315&lt;&gt;$BZ$7),1,0)</f>
        <v>0</v>
      </c>
      <c r="CO315" s="32">
        <f>IF(AND($M315&lt;&gt;$CN$5,$M315&lt;=$CN$6,$M315&lt;&gt;$CN$7),1,0)</f>
        <v>0</v>
      </c>
      <c r="CP315" s="32">
        <f>IF(AND($Q315&lt;&gt;$CN$5,$Q315&lt;=$CN$6,$Q315&lt;&gt;$CN$7),1,0)</f>
        <v>0</v>
      </c>
      <c r="CQ315" s="32">
        <f>IF(AND($U315&lt;&gt;$CN$5,$U315&lt;=$CN$6,$U315&lt;&gt;$CN$7),1,0)</f>
        <v>0</v>
      </c>
      <c r="CR315" s="32">
        <f>IF(AND($Y315&lt;&gt;$CN$5,$Y315&lt;=$CN$6,$Y315&lt;&gt;$CN$7),1,0)</f>
        <v>0</v>
      </c>
      <c r="CS315" s="32">
        <f>IF(AND($AG315&lt;&gt;$CN$5,$AG315&lt;=$CN$6,$AG315&lt;&gt;$CN$7),1,0)</f>
        <v>0</v>
      </c>
      <c r="CT315" s="32">
        <f>IF(AND($AK315&lt;&gt;$CN$5,$AK315&lt;=$CN$6,$AK315&lt;&gt;$CN$7),1,0)</f>
        <v>0</v>
      </c>
      <c r="CU315" s="32">
        <f>IF(AND($AS315&lt;&gt;$CN$5,$AS315&lt;=$CN$6,$AS315&lt;&gt;$CN$7),1,0)</f>
        <v>0</v>
      </c>
      <c r="CV315" s="32">
        <f>IF(AND($AW315&lt;&gt;$CN$5,$AW315&lt;=$CN$6,$AW315&lt;&gt;$CN$7),1,0)</f>
        <v>0</v>
      </c>
      <c r="CW315" s="32">
        <f>IF(AND($BE315&lt;&gt;$CN$5,$BE315&lt;=$CN$6,$BE315&lt;&gt;$CN$7),1,0)</f>
        <v>0</v>
      </c>
      <c r="CX315" s="32">
        <f>IF(AND($BI315&lt;&gt;$CN$5,$BI315&lt;=$CN$6,$BI315&lt;&gt;$CN$7),1,0)</f>
        <v>0</v>
      </c>
      <c r="CY315" s="32">
        <f>IF(AND($BQ315&lt;&gt;$CN$5,$BQ315&lt;=$CN$6,$BQ315&lt;&gt;$CN$7),1,0)</f>
        <v>0</v>
      </c>
      <c r="CZ315" s="32">
        <f>IF(AND($BU315&lt;&gt;$CN$5,$BU315&lt;=$CN$6,$BU315&lt;&gt;$CN$7),1,0)</f>
        <v>0</v>
      </c>
      <c r="DC315" s="32">
        <f>IF(AND($M315&lt;&gt;$DB$5,$M315&lt;=$DB$6,$M315&lt;&gt;$CN$7),1,0)</f>
        <v>0</v>
      </c>
      <c r="DD315" s="32">
        <f>IF(AND($Q315&lt;&gt;$DB$5,$Q315&lt;=$DB$6,$Q315&lt;&gt;$CN$7),1,0)</f>
        <v>0</v>
      </c>
      <c r="DE315" s="32">
        <f>IF(AND($U315&lt;&gt;$DB$5,$U315&lt;=$DB$6,$U315&lt;&gt;$CN$7),1,0)</f>
        <v>0</v>
      </c>
      <c r="DF315" s="32">
        <f>IF(AND($Y315&lt;&gt;$DB$5,$Y315&lt;=$DB$6,$Y315&lt;&gt;$CN$7),1,0)</f>
        <v>0</v>
      </c>
      <c r="DG315" s="32">
        <f>IF(AND($AG315&lt;&gt;$DB$5,$AG315&lt;=$DB$6,$AG315&lt;&gt;$CN$7),1,0)</f>
        <v>0</v>
      </c>
      <c r="DH315" s="32">
        <f>IF(AND($AK315&lt;&gt;$DB$5,$AK315&lt;=$DB$6,$AK315&lt;&gt;$CN$7),1,0)</f>
        <v>0</v>
      </c>
      <c r="DI315" s="32">
        <f>IF(AND($AS315&lt;&gt;$DB$5,$AS315&lt;=$DB$6,$AS315&lt;&gt;$CN$7),1,0)</f>
        <v>0</v>
      </c>
      <c r="DJ315" s="32">
        <f>IF(AND($AW315&lt;&gt;$DB$5,$AW315&lt;=$DB$6,$AW315&lt;&gt;$CN$7),1,0)</f>
        <v>0</v>
      </c>
      <c r="DK315" s="32">
        <f>IF(AND($BE315&lt;&gt;$DB$5,$BE315&lt;=$DB$6,$BE315&lt;&gt;$CN$7),1,0)</f>
        <v>0</v>
      </c>
      <c r="DL315" s="32">
        <f>IF(AND($BI315&lt;&gt;$DB$5,$BI315&lt;=$DB$6,$BI315&lt;&gt;$CN$7),1,0)</f>
        <v>0</v>
      </c>
      <c r="DM315" s="32">
        <f>IF(AND($BQ315&lt;&gt;$DB$5,$BQ315&lt;=$DB$6,$BQ315&lt;&gt;$CN$7),1,0)</f>
        <v>0</v>
      </c>
      <c r="DN315" s="32">
        <f>IF(AND($BU315&lt;&gt;$DB$5,$BU315&lt;=$DB$6,$BU315&lt;&gt;$CN$7),1,0)</f>
        <v>0</v>
      </c>
      <c r="DQ315" s="32">
        <f t="shared" ref="DQ315" si="15871">IF(AND($M315&lt;&gt;$DP$5,$M315&lt;=$DP$6,$M315&lt;&gt;$CN$7),1,0)</f>
        <v>0</v>
      </c>
      <c r="DR315" s="32">
        <f t="shared" ref="DR315" si="15872">IF(AND($Q315&lt;&gt;$DP$5,$Q315&lt;=$DP$6,$Q315&lt;&gt;$CN$7),1,0)</f>
        <v>0</v>
      </c>
      <c r="DS315" s="32">
        <f t="shared" ref="DS315" si="15873">IF(AND($U315&lt;&gt;$DP$5,$U315&lt;=$DP$6,$U315&lt;&gt;$CN$7),1,0)</f>
        <v>0</v>
      </c>
      <c r="DT315" s="32">
        <f t="shared" ref="DT315" si="15874">IF(AND($Y315&lt;&gt;$DP$5,$Y315&lt;=$DP$6,$Y315&lt;&gt;$CN$7),1,0)</f>
        <v>0</v>
      </c>
      <c r="DU315" s="32">
        <f t="shared" ref="DU315" si="15875">IF(AND($AG315&lt;&gt;$DP$5,$AG315&lt;=$DP$6,$AG315&lt;&gt;$CN$7),1,0)</f>
        <v>0</v>
      </c>
      <c r="DV315" s="32">
        <f t="shared" ref="DV315" si="15876">IF(AND($AK315&lt;&gt;$DP$5,$AK315&lt;=$DP$6,$AK315&lt;&gt;$CN$7),1,0)</f>
        <v>0</v>
      </c>
      <c r="DW315" s="32">
        <f t="shared" ref="DW315" si="15877">IF(AND($AS315&lt;&gt;$DP$5,$AS315&lt;=$DP$6,$AS315&lt;&gt;$CN$7),1,0)</f>
        <v>0</v>
      </c>
      <c r="DX315" s="32">
        <f t="shared" ref="DX315" si="15878">IF(AND($AW315&lt;&gt;$DP$5,$AW315&lt;=$DP$6,$AW315&lt;&gt;$CN$7),1,0)</f>
        <v>0</v>
      </c>
      <c r="DY315" s="32">
        <f t="shared" ref="DY315" si="15879">IF(AND($BE315&lt;&gt;$DP$5,$BE315&lt;=$DP$6,$BE315&lt;&gt;$CN$7),1,0)</f>
        <v>0</v>
      </c>
      <c r="DZ315" s="32">
        <f t="shared" ref="DZ315" si="15880">IF(AND($BI315&lt;&gt;$DP$5,$BI315&lt;=$DP$6,$BI315&lt;&gt;$CN$7),1,0)</f>
        <v>0</v>
      </c>
      <c r="EA315" s="32">
        <f t="shared" ref="EA315" si="15881">IF(AND($BQ315&lt;&gt;$DP$5,$BQ315&lt;=$DP$6,$BQ315&lt;&gt;$CN$7),1,0)</f>
        <v>0</v>
      </c>
      <c r="EB315" s="32">
        <f t="shared" ref="EB315" si="15882">IF(AND($BU315&lt;&gt;$DP$5,$BU315&lt;=$DP$6,$BU315&lt;&gt;$CN$7),1,0)</f>
        <v>0</v>
      </c>
      <c r="EE315" s="328">
        <f>IF(M315&lt;&gt;"",IF(M315&lt;=$ED$6,1,IF(L315&gt;$ED$6,0,NETWORKDAYS(L315,$ED$6,祭日リスト)/NETWORKDAYS(L315,M315,祭日リスト)))*$GG315*週間進捗報告書!$G$9,0)</f>
        <v>0</v>
      </c>
      <c r="EF315" s="328">
        <f>IF(Q315&lt;&gt;"",IF(Q315&lt;=$ED$6,1,IF(P315&gt;$ED$6,0,NETWORKDAYS(P315,$ED$6,祭日リスト)/NETWORKDAYS(P315,Q315,祭日リスト)))*$GG315*週間進捗報告書!$G$10,0)</f>
        <v>0</v>
      </c>
      <c r="EG315" s="328">
        <f>IF(U315&lt;&gt;"",IF(U315&lt;=$ED$6,1,IF(T315&gt;$ED$6,0,NETWORKDAYS(T315,$ED$6,祭日リスト)/NETWORKDAYS(T315,U315,祭日リスト)))*$GG315*週間進捗報告書!$G$11,0)</f>
        <v>0</v>
      </c>
      <c r="EH315" s="328">
        <f>IF(Y315&lt;&gt;"",IF(Y315&lt;=$ED$6,1,IF(X315&gt;$ED$6,0,NETWORKDAYS(X315,$ED$6,祭日リスト)/NETWORKDAYS(X315,Y315,祭日リスト)))*$GG315*週間進捗報告書!$G$12,0)</f>
        <v>0</v>
      </c>
      <c r="EI315" s="328">
        <f>IF(AG315&lt;&gt;"",IF(AG315&lt;=$ED$6,1,IF(AF315&gt;$ED$6,0,NETWORKDAYS(AF315,$ED$6,祭日リスト)/NETWORKDAYS(AF315,AG315,祭日リスト)))*$GG315*週間進捗報告書!$G$13,0)</f>
        <v>0</v>
      </c>
      <c r="EJ315" s="328">
        <f>IF(AK315&lt;&gt;"",IF(AK315&lt;=$ED$6,1,IF(AJ315&gt;$ED$6,0,NETWORKDAYS(AJ315,$ED$6,祭日リスト)/NETWORKDAYS(AJ315,AK315,祭日リスト)))*$GG315*週間進捗報告書!$G$14,0)</f>
        <v>0</v>
      </c>
      <c r="EK315" s="328">
        <f>IF(AS315&lt;&gt;"",IF(AS315&lt;=$ED$6,1,IF(AR315&gt;$ED$6,0,NETWORKDAYS(AR315,$ED$6,祭日リスト)/NETWORKDAYS(AR315,AS315,祭日リスト)))*$GG315*週間進捗報告書!$G$15,0)</f>
        <v>0</v>
      </c>
      <c r="EL315" s="328">
        <f>IF(AW315&lt;&gt;"",IF(AW315&lt;=$ED$6,1,IF(AV315&gt;$ED$6,0,NETWORKDAYS(AV315,$ED$6,祭日リスト)/NETWORKDAYS(AV315,AW315,祭日リスト)))*$GG315*週間進捗報告書!$G$16,0)</f>
        <v>0</v>
      </c>
      <c r="EM315" s="328">
        <f>IF(BE315&lt;&gt;"",IF(BE315&lt;=$ED$6,1,IF(BD315&gt;$ED$6,0,NETWORKDAYS(BD315,$ED$6,祭日リスト)/NETWORKDAYS(BD315,BE315,祭日リスト)))*$GG315*週間進捗報告書!$G$17,0)</f>
        <v>0</v>
      </c>
      <c r="EN315" s="328">
        <f>IF(BI315&lt;&gt;"",IF(BI315&lt;=$ED$6,1,IF(BH315&gt;$ED$6,0,NETWORKDAYS(BH315,$ED$6,祭日リスト)/NETWORKDAYS(BH315,BI315,祭日リスト)))*$GG315*週間進捗報告書!$G$18,0)</f>
        <v>0</v>
      </c>
      <c r="EO315" s="328">
        <f>IF(BQ315&lt;&gt;"",IF(BQ315&lt;=$ED$6,1,IF(BP315&gt;$ED$6,0,NETWORKDAYS(BP315,$ED$6,祭日リスト)/NETWORKDAYS(BP315,BQ315,祭日リスト)))*$GG315*週間進捗報告書!$G$19,0)</f>
        <v>0</v>
      </c>
      <c r="EP315" s="328">
        <f>IF(BU315&lt;&gt;"",IF(BU315&lt;=$ED$6,1,IF(BT315&gt;$ED$6,0,NETWORKDAYS(BT315,$ED$6,祭日リスト)/NETWORKDAYS(BT315,BU315,祭日リスト)))*$GG315*週間進捗報告書!$G$20,0)</f>
        <v>0</v>
      </c>
      <c r="ER315" s="547">
        <f t="shared" ref="ER315:FC315" si="15883">EE315-EE316</f>
        <v>0</v>
      </c>
      <c r="ES315" s="547">
        <f t="shared" si="15883"/>
        <v>0</v>
      </c>
      <c r="ET315" s="547">
        <f t="shared" si="15883"/>
        <v>0</v>
      </c>
      <c r="EU315" s="547">
        <f t="shared" si="15883"/>
        <v>0</v>
      </c>
      <c r="EV315" s="547">
        <f t="shared" si="15883"/>
        <v>0</v>
      </c>
      <c r="EW315" s="547">
        <f t="shared" si="15883"/>
        <v>0</v>
      </c>
      <c r="EX315" s="547">
        <f t="shared" si="15883"/>
        <v>0</v>
      </c>
      <c r="EY315" s="547">
        <f t="shared" si="15883"/>
        <v>0</v>
      </c>
      <c r="EZ315" s="547">
        <f t="shared" si="15883"/>
        <v>0</v>
      </c>
      <c r="FA315" s="547">
        <f t="shared" si="15883"/>
        <v>0</v>
      </c>
      <c r="FB315" s="547">
        <f t="shared" si="15883"/>
        <v>0</v>
      </c>
      <c r="FC315" s="547">
        <f t="shared" si="15883"/>
        <v>0</v>
      </c>
      <c r="FD315" s="547">
        <f t="shared" ref="FD315" si="15884">SUM(ER315:FC316)</f>
        <v>0</v>
      </c>
      <c r="FE315" s="333"/>
      <c r="FG315" s="32">
        <f>IF(AND($M315&lt;&gt;$FF$7),1,0)</f>
        <v>0</v>
      </c>
      <c r="FH315" s="32">
        <f>IF(AND($Q315&lt;&gt;$FF$7),1,0)</f>
        <v>0</v>
      </c>
      <c r="FI315" s="32">
        <f>IF(AND($U315&lt;&gt;$FF$7),1,0)</f>
        <v>0</v>
      </c>
      <c r="FJ315" s="32">
        <f>IF(AND($Y315&lt;&gt;$FF$7),1,0)</f>
        <v>0</v>
      </c>
      <c r="FK315" s="32">
        <f>IF(AND($AG315&lt;&gt;$FF$7),1,0)</f>
        <v>0</v>
      </c>
      <c r="FL315" s="32">
        <f>IF(AND($AK315&lt;&gt;$FF$7),1,0)</f>
        <v>0</v>
      </c>
      <c r="FM315" s="32">
        <f>IF(AND($AS315&lt;&gt;$FF$7),1,0)</f>
        <v>0</v>
      </c>
      <c r="FN315" s="32">
        <f>IF(AND($AW315&lt;&gt;$FF$7),1,0)</f>
        <v>0</v>
      </c>
      <c r="FO315" s="32">
        <f>IF(AND($BE315&lt;&gt;$FF$7),1,0)</f>
        <v>0</v>
      </c>
      <c r="FP315" s="32">
        <f>IF(AND($BI315&lt;&gt;$FF$7),1,0)</f>
        <v>0</v>
      </c>
      <c r="FQ315" s="32">
        <f>IF(AND($BQ315&lt;&gt;$FF$7),1,0)</f>
        <v>0</v>
      </c>
      <c r="FR315" s="32">
        <f>IF(AND($BU315&lt;&gt;$FF$7),1,0)</f>
        <v>0</v>
      </c>
      <c r="FU315" s="294">
        <f t="shared" ref="FU315" si="15885">IF($K315&lt;&gt;"NG",$GG315,0)</f>
        <v>0</v>
      </c>
      <c r="FV315" s="294">
        <f t="shared" ref="FV315" si="15886">IF($O315&lt;&gt;"NG",$GG315,0)</f>
        <v>0</v>
      </c>
      <c r="FW315" s="294">
        <f t="shared" ref="FW315" si="15887">IF($S315&lt;&gt;"NG",$GG315,0)</f>
        <v>0</v>
      </c>
      <c r="FX315" s="294">
        <f t="shared" ref="FX315" si="15888">IF($W315&lt;&gt;"NG",$GG315,0)</f>
        <v>0</v>
      </c>
      <c r="FY315" s="294">
        <f t="shared" ref="FY315" si="15889">IF($AE315&lt;&gt;"NG",$GG315,0)</f>
        <v>0</v>
      </c>
      <c r="FZ315" s="294">
        <f t="shared" ref="FZ315" si="15890">IF($AI315&lt;&gt;"NG",$GG315,0)</f>
        <v>0</v>
      </c>
      <c r="GA315" s="294">
        <f t="shared" ref="GA315" si="15891">IF($AQ315&lt;&gt;"NG",$GG315,0)</f>
        <v>0</v>
      </c>
      <c r="GB315" s="294">
        <f t="shared" ref="GB315" si="15892">IF($AU315&lt;&gt;"NG",$GG315,0)</f>
        <v>0</v>
      </c>
      <c r="GC315" s="294">
        <f t="shared" ref="GC315" si="15893">IF($BC315&lt;&gt;"NG",$GG315,0)</f>
        <v>0</v>
      </c>
      <c r="GD315" s="294">
        <f t="shared" ref="GD315" si="15894">IF($BG315&lt;&gt;"NG",$GG315,0)</f>
        <v>0</v>
      </c>
      <c r="GE315" s="294">
        <f t="shared" ref="GE315" si="15895">IF($BO315&lt;&gt;"NG",$GG315,0)</f>
        <v>0</v>
      </c>
      <c r="GF315" s="294">
        <f t="shared" ref="GF315" si="15896">IF($BS315&lt;&gt;"NG",$GG315,0)</f>
        <v>0</v>
      </c>
      <c r="GG315" s="294" t="e">
        <f>VLOOKUP($D315,リスト!$D:$S,15,FALSE)</f>
        <v>#N/A</v>
      </c>
      <c r="GH315" s="2" t="e">
        <f>INDEX(リスト!$V:$V,MATCH(中日程計画表!$D315,リスト!$D:$D,0))</f>
        <v>#N/A</v>
      </c>
      <c r="GI315" s="2" t="e">
        <f>INDEX(リスト!$A:$A,MATCH(中日程計画表!$D315,リスト!$D:$D,0))</f>
        <v>#N/A</v>
      </c>
      <c r="GJ315" s="2" t="e">
        <f>INDEX(リスト!$U:$U,MATCH(中日程計画表!$D315,リスト!$D:$D,0))</f>
        <v>#N/A</v>
      </c>
      <c r="GK315" s="5" t="e">
        <f>INDEX(リスト!$W:$W,MATCH(中日程計画表!$D315,リスト!$D:$D,0))</f>
        <v>#N/A</v>
      </c>
      <c r="GL315" s="2" t="s">
        <v>200</v>
      </c>
      <c r="GM315" s="296">
        <f>D315</f>
        <v>0</v>
      </c>
      <c r="GN315" s="296">
        <f>E315</f>
        <v>0</v>
      </c>
      <c r="GU315" s="460" t="str">
        <f t="shared" ref="GU315" si="15897">AE315</f>
        <v>NG</v>
      </c>
      <c r="GV315" s="460">
        <f t="shared" ref="GV315" si="15898">EI315</f>
        <v>0</v>
      </c>
      <c r="GW315" s="460">
        <f t="shared" ref="GW315" si="15899">EI316</f>
        <v>0</v>
      </c>
      <c r="GX315" s="462">
        <f t="shared" ref="GX315" si="15900">EV315</f>
        <v>0</v>
      </c>
      <c r="GY315" s="460" t="str">
        <f t="shared" ref="GY315" si="15901">AI315</f>
        <v>NG</v>
      </c>
      <c r="GZ315" s="460">
        <f t="shared" ref="GZ315" si="15902">EJ315</f>
        <v>0</v>
      </c>
      <c r="HA315" s="460">
        <f t="shared" ref="HA315" si="15903">EJ316</f>
        <v>0</v>
      </c>
      <c r="HB315" s="462">
        <f t="shared" ref="HB315" si="15904">EW315</f>
        <v>0</v>
      </c>
      <c r="HC315" s="460" t="str">
        <f t="shared" ref="HC315" si="15905">AQ315</f>
        <v>NG</v>
      </c>
      <c r="HD315" s="460">
        <f t="shared" ref="HD315" si="15906">EK315</f>
        <v>0</v>
      </c>
      <c r="HE315" s="460">
        <f t="shared" ref="HE315" si="15907">EK316</f>
        <v>0</v>
      </c>
      <c r="HF315" s="462">
        <f t="shared" ref="HF315" si="15908">EX315</f>
        <v>0</v>
      </c>
      <c r="HG315" s="460" t="str">
        <f t="shared" ref="HG315" si="15909">AU315</f>
        <v>NG</v>
      </c>
      <c r="HH315" s="460">
        <f t="shared" ref="HH315" si="15910">EL315</f>
        <v>0</v>
      </c>
      <c r="HI315" s="460">
        <f t="shared" ref="HI315" si="15911">EL316</f>
        <v>0</v>
      </c>
      <c r="HJ315" s="462">
        <f t="shared" ref="HJ315" si="15912">EY315</f>
        <v>0</v>
      </c>
      <c r="HK315" s="460" t="str">
        <f t="shared" ref="HK315" si="15913">BC315</f>
        <v>NG</v>
      </c>
      <c r="HL315" s="460">
        <f t="shared" ref="HL315" si="15914">EM315</f>
        <v>0</v>
      </c>
      <c r="HM315" s="460">
        <f t="shared" ref="HM315" si="15915">EM316</f>
        <v>0</v>
      </c>
      <c r="HN315" s="462">
        <f t="shared" ref="HN315" si="15916">EZ315</f>
        <v>0</v>
      </c>
      <c r="HO315" s="460" t="str">
        <f t="shared" ref="HO315" si="15917">BG315</f>
        <v>NG</v>
      </c>
      <c r="HP315" s="460">
        <f t="shared" ref="HP315" si="15918">EN315</f>
        <v>0</v>
      </c>
      <c r="HQ315" s="460">
        <f t="shared" ref="HQ315" si="15919">EN316</f>
        <v>0</v>
      </c>
      <c r="HR315" s="462">
        <f t="shared" ref="HR315" si="15920">FA315</f>
        <v>0</v>
      </c>
      <c r="HS315" s="332"/>
    </row>
    <row r="316" spans="1:227" ht="12" customHeight="1">
      <c r="A316" s="489"/>
      <c r="B316" s="487"/>
      <c r="C316" s="475"/>
      <c r="D316" s="485"/>
      <c r="E316" s="483"/>
      <c r="F316" s="317"/>
      <c r="G316" s="317"/>
      <c r="H316" s="317"/>
      <c r="I316" s="317"/>
      <c r="J316" s="316"/>
      <c r="K316" s="481"/>
      <c r="L316" s="77"/>
      <c r="M316" s="77"/>
      <c r="N316" s="471"/>
      <c r="O316" s="475"/>
      <c r="P316" s="77"/>
      <c r="Q316" s="77"/>
      <c r="R316" s="471"/>
      <c r="S316" s="475"/>
      <c r="T316" s="77"/>
      <c r="U316" s="77"/>
      <c r="V316" s="471"/>
      <c r="W316" s="473"/>
      <c r="X316" s="77"/>
      <c r="Y316" s="77"/>
      <c r="Z316" s="471"/>
      <c r="AA316" s="477"/>
      <c r="AB316" s="80"/>
      <c r="AC316" s="80"/>
      <c r="AD316" s="471"/>
      <c r="AE316" s="473"/>
      <c r="AF316" s="77"/>
      <c r="AG316" s="77"/>
      <c r="AH316" s="471"/>
      <c r="AI316" s="473"/>
      <c r="AJ316" s="77"/>
      <c r="AK316" s="77"/>
      <c r="AL316" s="471"/>
      <c r="AM316" s="477"/>
      <c r="AN316" s="80"/>
      <c r="AO316" s="80"/>
      <c r="AP316" s="471"/>
      <c r="AQ316" s="473"/>
      <c r="AR316" s="77"/>
      <c r="AS316" s="77"/>
      <c r="AT316" s="471"/>
      <c r="AU316" s="473"/>
      <c r="AV316" s="77"/>
      <c r="AW316" s="77"/>
      <c r="AX316" s="471"/>
      <c r="AY316" s="477"/>
      <c r="AZ316" s="80"/>
      <c r="BA316" s="80"/>
      <c r="BB316" s="471"/>
      <c r="BC316" s="475"/>
      <c r="BD316" s="77"/>
      <c r="BE316" s="77"/>
      <c r="BF316" s="471"/>
      <c r="BG316" s="473"/>
      <c r="BH316" s="77"/>
      <c r="BI316" s="77"/>
      <c r="BJ316" s="471"/>
      <c r="BK316" s="477"/>
      <c r="BL316" s="80"/>
      <c r="BM316" s="80"/>
      <c r="BN316" s="471"/>
      <c r="BO316" s="475"/>
      <c r="BP316" s="77"/>
      <c r="BQ316" s="77"/>
      <c r="BR316" s="471"/>
      <c r="BS316" s="473"/>
      <c r="BT316" s="77"/>
      <c r="BU316" s="77"/>
      <c r="BV316" s="471"/>
      <c r="BW316" s="469"/>
      <c r="BX316" s="467"/>
      <c r="BY316" s="490"/>
      <c r="CA316" s="19">
        <f t="shared" ref="CA316" si="15921">IF(AND($N315=1,$M316&lt;&gt;$BZ$7),1,0)</f>
        <v>0</v>
      </c>
      <c r="CB316" s="19">
        <f t="shared" ref="CB316" si="15922">IF(AND($R315=1,$Q316&lt;&gt;$BZ$7),1,0)</f>
        <v>0</v>
      </c>
      <c r="CC316" s="19">
        <f t="shared" ref="CC316" si="15923">IF(AND($V315=1,$U316&lt;&gt;$BZ$7),1,0)</f>
        <v>0</v>
      </c>
      <c r="CD316" s="19">
        <f t="shared" ref="CD316" si="15924">IF(AND($Z315=1,$Y316&lt;&gt;$BZ$7),1,0)</f>
        <v>0</v>
      </c>
      <c r="CE316" s="19">
        <f t="shared" ref="CE316" si="15925">IF(AND($AH315=1,$AG316&lt;&gt;$BZ$7),1,0)</f>
        <v>0</v>
      </c>
      <c r="CF316" s="19">
        <f t="shared" ref="CF316" si="15926">IF(AND($AL315=1,$AK316&lt;&gt;$BZ$7),1,0)</f>
        <v>0</v>
      </c>
      <c r="CG316" s="19">
        <f t="shared" ref="CG316" si="15927">IF(AND($AT315=1,$AS316&lt;&gt;$BZ$7),1,0)</f>
        <v>0</v>
      </c>
      <c r="CH316" s="19">
        <f t="shared" ref="CH316" si="15928">IF(AND($AX315=1,$AW316&lt;&gt;$BZ$7),1,0)</f>
        <v>0</v>
      </c>
      <c r="CI316" s="19">
        <f t="shared" ref="CI316" si="15929">IF(AND($BF315=1,$BE316&lt;&gt;$BZ$7),1,0)</f>
        <v>0</v>
      </c>
      <c r="CJ316" s="19">
        <f t="shared" ref="CJ316" si="15930">IF(AND($BJ315=1,$BI316&lt;&gt;$BZ$7),1,0)</f>
        <v>0</v>
      </c>
      <c r="CK316" s="19">
        <f t="shared" ref="CK316" si="15931">IF(AND($BR315=1,$BQ316&lt;&gt;$BZ$7),1,0)</f>
        <v>0</v>
      </c>
      <c r="CL316" s="19">
        <f t="shared" ref="CL316" si="15932">IF(AND($BV315=1,$BU316&lt;&gt;$BZ$7),1,0)</f>
        <v>0</v>
      </c>
      <c r="CO316" s="19">
        <f>IF(AND($M316&lt;&gt;$CN$7,$M316&lt;=$CN$6),1,0)</f>
        <v>0</v>
      </c>
      <c r="CP316" s="19">
        <f>IF(AND($Q316&lt;&gt;$CN$7,$Q316&lt;=$CN$6),1,0)</f>
        <v>0</v>
      </c>
      <c r="CQ316" s="19">
        <f>IF(AND($U316&lt;&gt;$CN$7,$U316&lt;=$CN$6),1,0)</f>
        <v>0</v>
      </c>
      <c r="CR316" s="19">
        <f>IF(AND($Y316&lt;&gt;$CN$7,$Y316&lt;=$CN$6),1,0)</f>
        <v>0</v>
      </c>
      <c r="CS316" s="19">
        <f>IF(AND($AG316&lt;&gt;$CN$7,$AG316&lt;=$CN$6),1,0)</f>
        <v>0</v>
      </c>
      <c r="CT316" s="19">
        <f>IF(AND($AK316&lt;&gt;$CN$7,$AK316&lt;=$CN$6),1,0)</f>
        <v>0</v>
      </c>
      <c r="CU316" s="19">
        <f>IF(AND($AS316&lt;&gt;$CN$7,$AS316&lt;=$CN$6),1,0)</f>
        <v>0</v>
      </c>
      <c r="CV316" s="19">
        <f>IF(AND($AW316&lt;&gt;$CN$7,$AW316&lt;=$CN$6),1,0)</f>
        <v>0</v>
      </c>
      <c r="CW316" s="19">
        <f>IF(AND($BE316&lt;&gt;$CN$7,$BE316&lt;=$CN$6),1,0)</f>
        <v>0</v>
      </c>
      <c r="CX316" s="19">
        <f>IF(AND($BI316&lt;&gt;$CN$7,$BI316&lt;=$CN$6),1,0)</f>
        <v>0</v>
      </c>
      <c r="CY316" s="19">
        <f>IF(AND($BQ316&lt;&gt;$CN$7,$BQ316&lt;=$CN$6),1,0)</f>
        <v>0</v>
      </c>
      <c r="CZ316" s="19">
        <f>IF(AND($BU316&lt;&gt;$CN$7,$BU316&lt;=$CN$6),1,0)</f>
        <v>0</v>
      </c>
      <c r="DC316" s="19">
        <f>IF($N315=1,1,0)</f>
        <v>0</v>
      </c>
      <c r="DD316" s="19">
        <f>IF($R315=1,1,0)</f>
        <v>0</v>
      </c>
      <c r="DE316" s="19">
        <f>IF($V315=1,1,0)</f>
        <v>0</v>
      </c>
      <c r="DF316" s="19">
        <f>IF($Z315=1,1,0)</f>
        <v>0</v>
      </c>
      <c r="DG316" s="19">
        <f>IF($AH315=1,1,0)</f>
        <v>0</v>
      </c>
      <c r="DH316" s="19">
        <f>IF($AL315=1,1,0)</f>
        <v>0</v>
      </c>
      <c r="DI316" s="19">
        <f>IF($AT315=1,1,0)</f>
        <v>0</v>
      </c>
      <c r="DJ316" s="19">
        <f>IF($AX315=1,1,0)</f>
        <v>0</v>
      </c>
      <c r="DK316" s="19">
        <f>IF($BF315=1,1,0)</f>
        <v>0</v>
      </c>
      <c r="DL316" s="19">
        <f>IF($BJ315=1,1,0)</f>
        <v>0</v>
      </c>
      <c r="DM316" s="19">
        <f>IF($BR315=1,1,0)</f>
        <v>0</v>
      </c>
      <c r="DN316" s="19">
        <f>IF($BV315=1,1,0)</f>
        <v>0</v>
      </c>
      <c r="DQ316" s="19">
        <f t="shared" ref="DQ316" si="15933">IF($N315=1,1,0)</f>
        <v>0</v>
      </c>
      <c r="DR316" s="19">
        <f t="shared" ref="DR316" si="15934">IF($R315=1,1,0)</f>
        <v>0</v>
      </c>
      <c r="DS316" s="19">
        <f t="shared" ref="DS316" si="15935">IF($V315=1,1,0)</f>
        <v>0</v>
      </c>
      <c r="DT316" s="19">
        <f t="shared" ref="DT316" si="15936">IF($Z315=1,1,0)</f>
        <v>0</v>
      </c>
      <c r="DU316" s="19">
        <f t="shared" ref="DU316" si="15937">IF($AH315=1,1,0)</f>
        <v>0</v>
      </c>
      <c r="DV316" s="19">
        <f t="shared" ref="DV316" si="15938">IF($AL315=1,1,0)</f>
        <v>0</v>
      </c>
      <c r="DW316" s="19">
        <f t="shared" ref="DW316" si="15939">IF($AT315=1,1,0)</f>
        <v>0</v>
      </c>
      <c r="DX316" s="19">
        <f t="shared" ref="DX316" si="15940">IF($AX315=1,1,0)</f>
        <v>0</v>
      </c>
      <c r="DY316" s="19">
        <f t="shared" ref="DY316" si="15941">IF($BF315=1,1,0)</f>
        <v>0</v>
      </c>
      <c r="DZ316" s="19">
        <f t="shared" ref="DZ316" si="15942">IF($BJ315=1,1,0)</f>
        <v>0</v>
      </c>
      <c r="EA316" s="19">
        <f t="shared" ref="EA316" si="15943">IF($BR315=1,1,0)</f>
        <v>0</v>
      </c>
      <c r="EB316" s="19">
        <f t="shared" ref="EB316" si="15944">IF($BV315=1,1,0)</f>
        <v>0</v>
      </c>
      <c r="EE316" s="329">
        <f>N315*$FU316*週間進捗報告書!$G$9</f>
        <v>0</v>
      </c>
      <c r="EF316" s="329">
        <f>R315*$FV316*週間進捗報告書!$G$10</f>
        <v>0</v>
      </c>
      <c r="EG316" s="329">
        <f>V315*$FW316*週間進捗報告書!$G$11</f>
        <v>0</v>
      </c>
      <c r="EH316" s="329">
        <f>Z315*$FX316*週間進捗報告書!$G$12</f>
        <v>0</v>
      </c>
      <c r="EI316" s="329">
        <f>AH315*$FY316*週間進捗報告書!$G$13</f>
        <v>0</v>
      </c>
      <c r="EJ316" s="329">
        <f>AL315*$FZ316*週間進捗報告書!$G$14</f>
        <v>0</v>
      </c>
      <c r="EK316" s="329">
        <f>AT315*$GA316*週間進捗報告書!$G$15</f>
        <v>0</v>
      </c>
      <c r="EL316" s="329">
        <f>AX315*$GB316*週間進捗報告書!$G$16</f>
        <v>0</v>
      </c>
      <c r="EM316" s="329">
        <f>BF315*$GC316*週間進捗報告書!$G$17</f>
        <v>0</v>
      </c>
      <c r="EN316" s="329">
        <f>BJ315*$GD316*週間進捗報告書!$G$18</f>
        <v>0</v>
      </c>
      <c r="EO316" s="329">
        <f>BR315*$GE316*週間進捗報告書!$G$19</f>
        <v>0</v>
      </c>
      <c r="EP316" s="329">
        <f>BV315*$GF316*週間進捗報告書!$G$20</f>
        <v>0</v>
      </c>
      <c r="ER316" s="547"/>
      <c r="ES316" s="547"/>
      <c r="ET316" s="547"/>
      <c r="EU316" s="547"/>
      <c r="EV316" s="547"/>
      <c r="EW316" s="547"/>
      <c r="EX316" s="547"/>
      <c r="EY316" s="547"/>
      <c r="EZ316" s="547"/>
      <c r="FA316" s="547"/>
      <c r="FB316" s="547"/>
      <c r="FC316" s="547"/>
      <c r="FD316" s="547"/>
      <c r="FE316" s="332"/>
      <c r="FG316" s="19"/>
      <c r="FH316" s="19"/>
      <c r="FI316" s="19"/>
      <c r="FJ316" s="19"/>
      <c r="FK316" s="19"/>
      <c r="FL316" s="19"/>
      <c r="FM316" s="19"/>
      <c r="FN316" s="19"/>
      <c r="FO316" s="19"/>
      <c r="FP316" s="19"/>
      <c r="FQ316" s="19"/>
      <c r="FR316" s="19"/>
      <c r="FU316" s="295">
        <f t="shared" ref="FU316" si="15945">FU315</f>
        <v>0</v>
      </c>
      <c r="FV316" s="295">
        <f t="shared" ref="FV316" si="15946">FV315</f>
        <v>0</v>
      </c>
      <c r="FW316" s="295">
        <f t="shared" ref="FW316" si="15947">FW315</f>
        <v>0</v>
      </c>
      <c r="FX316" s="295">
        <f t="shared" ref="FX316" si="15948">FX315</f>
        <v>0</v>
      </c>
      <c r="FY316" s="295">
        <f t="shared" ref="FY316" si="15949">FY315</f>
        <v>0</v>
      </c>
      <c r="FZ316" s="295">
        <f t="shared" ref="FZ316" si="15950">FZ315</f>
        <v>0</v>
      </c>
      <c r="GA316" s="295">
        <f t="shared" ref="GA316" si="15951">GA315</f>
        <v>0</v>
      </c>
      <c r="GB316" s="295">
        <f t="shared" ref="GB316" si="15952">GB315</f>
        <v>0</v>
      </c>
      <c r="GC316" s="295">
        <f t="shared" ref="GC316" si="15953">GC315</f>
        <v>0</v>
      </c>
      <c r="GD316" s="295">
        <f t="shared" ref="GD316" si="15954">GD315</f>
        <v>0</v>
      </c>
      <c r="GE316" s="295">
        <f t="shared" ref="GE316" si="15955">GE315</f>
        <v>0</v>
      </c>
      <c r="GF316" s="295">
        <f t="shared" ref="GF316" si="15956">GF315</f>
        <v>0</v>
      </c>
      <c r="GG316" s="295" t="e">
        <f t="shared" ref="GG316" si="15957">GG315</f>
        <v>#N/A</v>
      </c>
      <c r="GH316" s="2" t="e">
        <f>INDEX(リスト!$V:$V,MATCH(中日程計画表!$D315,リスト!$D:$D,0))</f>
        <v>#N/A</v>
      </c>
      <c r="GI316" s="2" t="e">
        <f>INDEX(リスト!$A:$A,MATCH(中日程計画表!$D315,リスト!$D:$D,0))</f>
        <v>#N/A</v>
      </c>
      <c r="GJ316" s="2" t="e">
        <f>INDEX(リスト!$U:$U,MATCH(中日程計画表!$D315,リスト!$D:$D,0))</f>
        <v>#N/A</v>
      </c>
      <c r="GK316" s="5" t="e">
        <f>INDEX(リスト!$W:$W,MATCH(中日程計画表!$D315,リスト!$D:$D,0))</f>
        <v>#N/A</v>
      </c>
      <c r="GL316" s="2" t="s">
        <v>201</v>
      </c>
      <c r="GM316" s="296">
        <f t="shared" ref="GM316" si="15958">GM315</f>
        <v>0</v>
      </c>
      <c r="GN316" s="296">
        <f t="shared" ref="GN316" si="15959">GN315</f>
        <v>0</v>
      </c>
      <c r="GU316" s="461"/>
      <c r="GV316" s="460"/>
      <c r="GW316" s="460"/>
      <c r="GX316" s="461"/>
      <c r="GY316" s="461"/>
      <c r="GZ316" s="460"/>
      <c r="HA316" s="460"/>
      <c r="HB316" s="461"/>
      <c r="HC316" s="461"/>
      <c r="HD316" s="460"/>
      <c r="HE316" s="460"/>
      <c r="HF316" s="461"/>
      <c r="HG316" s="461"/>
      <c r="HH316" s="460"/>
      <c r="HI316" s="460"/>
      <c r="HJ316" s="461"/>
      <c r="HK316" s="461"/>
      <c r="HL316" s="460"/>
      <c r="HM316" s="460"/>
      <c r="HN316" s="461"/>
      <c r="HO316" s="461"/>
      <c r="HP316" s="460"/>
      <c r="HQ316" s="460"/>
      <c r="HR316" s="461"/>
      <c r="HS316" s="4"/>
    </row>
    <row r="317" spans="1:227" ht="12" customHeight="1">
      <c r="A317" s="488" t="str">
        <f t="shared" ref="A317" ca="1" si="15960">INDIRECT("リスト!A"&amp;B317+6)</f>
        <v/>
      </c>
      <c r="B317" s="486">
        <f t="shared" ref="B317" si="15961">ROUNDDOWN((ROW()-6)/2,0)+1</f>
        <v>156</v>
      </c>
      <c r="C317" s="474" t="str">
        <f>機能グループ名</f>
        <v/>
      </c>
      <c r="D317" s="484">
        <f>機能ID</f>
        <v>0</v>
      </c>
      <c r="E317" s="482">
        <f>機能名</f>
        <v>0</v>
      </c>
      <c r="F317" s="315"/>
      <c r="G317" s="315"/>
      <c r="H317" s="315"/>
      <c r="I317" s="315"/>
      <c r="J317" s="316"/>
      <c r="K317" s="480" t="str">
        <f>担当者_SR</f>
        <v>NG</v>
      </c>
      <c r="L317" s="76"/>
      <c r="M317" s="76"/>
      <c r="N317" s="470"/>
      <c r="O317" s="474" t="str">
        <f>担当者_SRR</f>
        <v>NG</v>
      </c>
      <c r="P317" s="76"/>
      <c r="Q317" s="76"/>
      <c r="R317" s="470"/>
      <c r="S317" s="474" t="str">
        <f>担当者_DS</f>
        <v>NG</v>
      </c>
      <c r="T317" s="76"/>
      <c r="U317" s="76"/>
      <c r="V317" s="470"/>
      <c r="W317" s="472" t="str">
        <f>担当者_DSR</f>
        <v>NG</v>
      </c>
      <c r="X317" s="76"/>
      <c r="Y317" s="76"/>
      <c r="Z317" s="470"/>
      <c r="AA317" s="476"/>
      <c r="AB317" s="79"/>
      <c r="AC317" s="79"/>
      <c r="AD317" s="470">
        <f>IF(AC318 &lt;&gt; "",1,0)</f>
        <v>0</v>
      </c>
      <c r="AE317" s="472" t="str">
        <f>担当者_CD</f>
        <v>NG</v>
      </c>
      <c r="AF317" s="76"/>
      <c r="AG317" s="76"/>
      <c r="AH317" s="470"/>
      <c r="AI317" s="472" t="str">
        <f>担当者_DD</f>
        <v>NG</v>
      </c>
      <c r="AJ317" s="76"/>
      <c r="AK317" s="76"/>
      <c r="AL317" s="470"/>
      <c r="AM317" s="476"/>
      <c r="AN317" s="79"/>
      <c r="AO317" s="79"/>
      <c r="AP317" s="470">
        <f>IF(AO318 &lt;&gt; "",1,0)</f>
        <v>0</v>
      </c>
      <c r="AQ317" s="472" t="str">
        <f>担当者_MCL</f>
        <v>NG</v>
      </c>
      <c r="AR317" s="76"/>
      <c r="AS317" s="76"/>
      <c r="AT317" s="470"/>
      <c r="AU317" s="472" t="str">
        <f>担当者_MCLR</f>
        <v>NG</v>
      </c>
      <c r="AV317" s="76"/>
      <c r="AW317" s="76"/>
      <c r="AX317" s="470"/>
      <c r="AY317" s="476"/>
      <c r="AZ317" s="79"/>
      <c r="BA317" s="79"/>
      <c r="BB317" s="470">
        <f>IF(BA318 &lt;&gt; "",1,0)</f>
        <v>0</v>
      </c>
      <c r="BC317" s="474" t="str">
        <f>担当者_MT</f>
        <v>NG</v>
      </c>
      <c r="BD317" s="76"/>
      <c r="BE317" s="76"/>
      <c r="BF317" s="470"/>
      <c r="BG317" s="472" t="str">
        <f>担当者_M検</f>
        <v>NG</v>
      </c>
      <c r="BH317" s="76"/>
      <c r="BI317" s="76"/>
      <c r="BJ317" s="470"/>
      <c r="BK317" s="476"/>
      <c r="BL317" s="79"/>
      <c r="BM317" s="79"/>
      <c r="BN317" s="470">
        <v>0</v>
      </c>
      <c r="BO317" s="474" t="str">
        <f>担当者_モテ</f>
        <v>NG</v>
      </c>
      <c r="BP317" s="76"/>
      <c r="BQ317" s="76"/>
      <c r="BR317" s="470"/>
      <c r="BS317" s="472" t="str">
        <f>担当者_モテR</f>
        <v>NG</v>
      </c>
      <c r="BT317" s="76"/>
      <c r="BU317" s="76"/>
      <c r="BV317" s="470"/>
      <c r="BW317" s="468">
        <f t="shared" ref="BW317" si="15962">IFERROR(SUM(IF(K317&lt;&gt;"NG",N317*K$1,0),IF(O317&lt;&gt;"NG",R317*O$1,0),IF(S317&lt;&gt;"NG",V317*S$1,0),IF(W317&lt;&gt;"NG",Z317*W$1,0),IF(AA317&lt;&gt;"NG",AD317*AA$1,0),IF(AE317&lt;&gt;"NG",AH317*AE$1,0),IF(AI317&lt;&gt;"NG",AL317*AI$1,0),IF(AM317&lt;&gt;"NG",AP317*AM$1,0),IF(AQ317&lt;&gt;"NG",AT317*AQ$1,0),IF(AU317&lt;&gt;"NG",AX317*AU$1,0),IF(AY317&lt;&gt;"NG",BB317*AY$1,0),IF(BC317&lt;&gt;"NG",BF317*BC$1,0),IF(BG317&lt;&gt;"NG",BJ317*BG$1,0),IF(BK317&lt;&gt;"NG",BN317*BK$1,0),IF(BO317&lt;&gt;"NG",BR317*BO$1,0),IF(BS317&lt;&gt;"NG",BV317*BS$1,0))/SUM(IF(K317&lt;&gt;"NG",K$1,0),IF(O317&lt;&gt;"NG",O$1,0),IF(S317&lt;&gt;"NG",S$1,0),IF(W317&lt;&gt;"NG",W$1,0),IF(AA317&lt;&gt;"NG",AA$1,0),IF(AE317&lt;&gt;"NG",AE$1,0),IF(AI317&lt;&gt;"NG",AI$1,0),IF(AM317&lt;&gt;"NG",AM$1,0),IF(AQ317&lt;&gt;"NG",AQ$1,0),IF(AU317&lt;&gt;"NG",AU$1,0),IF(AY317&lt;&gt;"NG",AY$1,0),IF(BC317&lt;&gt;"NG",BC$1,0),IF(BG317&lt;&gt;"NG",BG$1,0),IF(BK317&lt;&gt;"NG",BK$1,0),IF(BO317&lt;&gt;"NG",BO$1,0),IF(BS317&lt;&gt;"NG",BS$1,0)),0)</f>
        <v>0</v>
      </c>
      <c r="BX317" s="466"/>
      <c r="BY317" s="490"/>
      <c r="BZ317" s="5"/>
      <c r="CA317" s="32">
        <f t="shared" ref="CA317" si="15963">IF(AND($M317&lt;&gt;$BZ$5,$M317&lt;=$BZ$6,$M317&lt;&gt;$BZ$7),1,0)</f>
        <v>0</v>
      </c>
      <c r="CB317" s="32">
        <f t="shared" ref="CB317" si="15964">IF(AND($Q317&lt;&gt;$BZ$5,$Q317&lt;=$BZ$6,$Q317&lt;&gt;$BZ$7),1,0)</f>
        <v>0</v>
      </c>
      <c r="CC317" s="32">
        <f t="shared" ref="CC317" si="15965">IF(AND($U317&lt;&gt;$BZ$5,$U317&lt;=$BZ$6,$U317&lt;&gt;$BZ$7),1,0)</f>
        <v>0</v>
      </c>
      <c r="CD317" s="32">
        <f t="shared" ref="CD317" si="15966">IF(AND($Y317&lt;&gt;$BZ$5,$Y317&lt;=$BZ$6,$Y317&lt;&gt;$BZ$7),1,0)</f>
        <v>0</v>
      </c>
      <c r="CE317" s="32">
        <f t="shared" ref="CE317" si="15967">IF(AND($AG317&lt;&gt;$BZ$5,$AG317&lt;=$BZ$6,$AG317&lt;&gt;$BZ$7),1,0)</f>
        <v>0</v>
      </c>
      <c r="CF317" s="32">
        <f t="shared" ref="CF317" si="15968">IF(AND($AK317&lt;&gt;$BZ$5,$AK317&lt;=$BZ$6,$AK317&lt;&gt;$BZ$7),1,0)</f>
        <v>0</v>
      </c>
      <c r="CG317" s="32">
        <f t="shared" ref="CG317" si="15969">IF(AND($AS317&lt;&gt;$BZ$5,$AS317&lt;=$BZ$6,$AS317&lt;&gt;$BZ$7),1,0)</f>
        <v>0</v>
      </c>
      <c r="CH317" s="32">
        <f t="shared" ref="CH317" si="15970">IF(AND($AW317&lt;&gt;$BZ$5,$AW317&lt;=$BZ$6,$AW317&lt;&gt;$BZ$7),1,0)</f>
        <v>0</v>
      </c>
      <c r="CI317" s="32">
        <f t="shared" ref="CI317" si="15971">IF(AND($BE317&lt;&gt;$BZ$5,$BE317&lt;=$BZ$6,$BE317&lt;&gt;$BZ$7),1,0)</f>
        <v>0</v>
      </c>
      <c r="CJ317" s="32">
        <f t="shared" ref="CJ317" si="15972">IF(AND($BI317&lt;&gt;$BZ$5,$BI317&lt;=$BZ$6,$BI317&lt;&gt;$BZ$7),1,0)</f>
        <v>0</v>
      </c>
      <c r="CK317" s="32">
        <f t="shared" ref="CK317" si="15973">IF(AND($BQ317&lt;&gt;$BZ$5,$BQ317&lt;=$BZ$6,$BQ317&lt;&gt;$BZ$7),1,0)</f>
        <v>0</v>
      </c>
      <c r="CL317" s="32">
        <f t="shared" ref="CL317" si="15974">IF(AND($BU317&lt;&gt;$BZ$5,$BU317&lt;=$BZ$6,$BU317&lt;&gt;$BZ$7),1,0)</f>
        <v>0</v>
      </c>
      <c r="CO317" s="32">
        <f>IF(AND($M317&lt;&gt;$CN$5,$M317&lt;=$CN$6,$M317&lt;&gt;$CN$7),1,0)</f>
        <v>0</v>
      </c>
      <c r="CP317" s="32">
        <f>IF(AND($Q317&lt;&gt;$CN$5,$Q317&lt;=$CN$6,$Q317&lt;&gt;$CN$7),1,0)</f>
        <v>0</v>
      </c>
      <c r="CQ317" s="32">
        <f>IF(AND($U317&lt;&gt;$CN$5,$U317&lt;=$CN$6,$U317&lt;&gt;$CN$7),1,0)</f>
        <v>0</v>
      </c>
      <c r="CR317" s="32">
        <f>IF(AND($Y317&lt;&gt;$CN$5,$Y317&lt;=$CN$6,$Y317&lt;&gt;$CN$7),1,0)</f>
        <v>0</v>
      </c>
      <c r="CS317" s="32">
        <f>IF(AND($AG317&lt;&gt;$CN$5,$AG317&lt;=$CN$6,$AG317&lt;&gt;$CN$7),1,0)</f>
        <v>0</v>
      </c>
      <c r="CT317" s="32">
        <f>IF(AND($AK317&lt;&gt;$CN$5,$AK317&lt;=$CN$6,$AK317&lt;&gt;$CN$7),1,0)</f>
        <v>0</v>
      </c>
      <c r="CU317" s="32">
        <f>IF(AND($AS317&lt;&gt;$CN$5,$AS317&lt;=$CN$6,$AS317&lt;&gt;$CN$7),1,0)</f>
        <v>0</v>
      </c>
      <c r="CV317" s="32">
        <f>IF(AND($AW317&lt;&gt;$CN$5,$AW317&lt;=$CN$6,$AW317&lt;&gt;$CN$7),1,0)</f>
        <v>0</v>
      </c>
      <c r="CW317" s="32">
        <f>IF(AND($BE317&lt;&gt;$CN$5,$BE317&lt;=$CN$6,$BE317&lt;&gt;$CN$7),1,0)</f>
        <v>0</v>
      </c>
      <c r="CX317" s="32">
        <f>IF(AND($BI317&lt;&gt;$CN$5,$BI317&lt;=$CN$6,$BI317&lt;&gt;$CN$7),1,0)</f>
        <v>0</v>
      </c>
      <c r="CY317" s="32">
        <f>IF(AND($BQ317&lt;&gt;$CN$5,$BQ317&lt;=$CN$6,$BQ317&lt;&gt;$CN$7),1,0)</f>
        <v>0</v>
      </c>
      <c r="CZ317" s="32">
        <f>IF(AND($BU317&lt;&gt;$CN$5,$BU317&lt;=$CN$6,$BU317&lt;&gt;$CN$7),1,0)</f>
        <v>0</v>
      </c>
      <c r="DC317" s="32">
        <f>IF(AND($M317&lt;&gt;$DB$5,$M317&lt;=$DB$6,$M317&lt;&gt;$CN$7),1,0)</f>
        <v>0</v>
      </c>
      <c r="DD317" s="32">
        <f>IF(AND($Q317&lt;&gt;$DB$5,$Q317&lt;=$DB$6,$Q317&lt;&gt;$CN$7),1,0)</f>
        <v>0</v>
      </c>
      <c r="DE317" s="32">
        <f>IF(AND($U317&lt;&gt;$DB$5,$U317&lt;=$DB$6,$U317&lt;&gt;$CN$7),1,0)</f>
        <v>0</v>
      </c>
      <c r="DF317" s="32">
        <f>IF(AND($Y317&lt;&gt;$DB$5,$Y317&lt;=$DB$6,$Y317&lt;&gt;$CN$7),1,0)</f>
        <v>0</v>
      </c>
      <c r="DG317" s="32">
        <f>IF(AND($AG317&lt;&gt;$DB$5,$AG317&lt;=$DB$6,$AG317&lt;&gt;$CN$7),1,0)</f>
        <v>0</v>
      </c>
      <c r="DH317" s="32">
        <f>IF(AND($AK317&lt;&gt;$DB$5,$AK317&lt;=$DB$6,$AK317&lt;&gt;$CN$7),1,0)</f>
        <v>0</v>
      </c>
      <c r="DI317" s="32">
        <f>IF(AND($AS317&lt;&gt;$DB$5,$AS317&lt;=$DB$6,$AS317&lt;&gt;$CN$7),1,0)</f>
        <v>0</v>
      </c>
      <c r="DJ317" s="32">
        <f>IF(AND($AW317&lt;&gt;$DB$5,$AW317&lt;=$DB$6,$AW317&lt;&gt;$CN$7),1,0)</f>
        <v>0</v>
      </c>
      <c r="DK317" s="32">
        <f>IF(AND($BE317&lt;&gt;$DB$5,$BE317&lt;=$DB$6,$BE317&lt;&gt;$CN$7),1,0)</f>
        <v>0</v>
      </c>
      <c r="DL317" s="32">
        <f>IF(AND($BI317&lt;&gt;$DB$5,$BI317&lt;=$DB$6,$BI317&lt;&gt;$CN$7),1,0)</f>
        <v>0</v>
      </c>
      <c r="DM317" s="32">
        <f>IF(AND($BQ317&lt;&gt;$DB$5,$BQ317&lt;=$DB$6,$BQ317&lt;&gt;$CN$7),1,0)</f>
        <v>0</v>
      </c>
      <c r="DN317" s="32">
        <f>IF(AND($BU317&lt;&gt;$DB$5,$BU317&lt;=$DB$6,$BU317&lt;&gt;$CN$7),1,0)</f>
        <v>0</v>
      </c>
      <c r="DQ317" s="32">
        <f t="shared" ref="DQ317" si="15975">IF(AND($M317&lt;&gt;$DP$5,$M317&lt;=$DP$6,$M317&lt;&gt;$CN$7),1,0)</f>
        <v>0</v>
      </c>
      <c r="DR317" s="32">
        <f t="shared" ref="DR317" si="15976">IF(AND($Q317&lt;&gt;$DP$5,$Q317&lt;=$DP$6,$Q317&lt;&gt;$CN$7),1,0)</f>
        <v>0</v>
      </c>
      <c r="DS317" s="32">
        <f t="shared" ref="DS317" si="15977">IF(AND($U317&lt;&gt;$DP$5,$U317&lt;=$DP$6,$U317&lt;&gt;$CN$7),1,0)</f>
        <v>0</v>
      </c>
      <c r="DT317" s="32">
        <f t="shared" ref="DT317" si="15978">IF(AND($Y317&lt;&gt;$DP$5,$Y317&lt;=$DP$6,$Y317&lt;&gt;$CN$7),1,0)</f>
        <v>0</v>
      </c>
      <c r="DU317" s="32">
        <f t="shared" ref="DU317" si="15979">IF(AND($AG317&lt;&gt;$DP$5,$AG317&lt;=$DP$6,$AG317&lt;&gt;$CN$7),1,0)</f>
        <v>0</v>
      </c>
      <c r="DV317" s="32">
        <f t="shared" ref="DV317" si="15980">IF(AND($AK317&lt;&gt;$DP$5,$AK317&lt;=$DP$6,$AK317&lt;&gt;$CN$7),1,0)</f>
        <v>0</v>
      </c>
      <c r="DW317" s="32">
        <f t="shared" ref="DW317" si="15981">IF(AND($AS317&lt;&gt;$DP$5,$AS317&lt;=$DP$6,$AS317&lt;&gt;$CN$7),1,0)</f>
        <v>0</v>
      </c>
      <c r="DX317" s="32">
        <f t="shared" ref="DX317" si="15982">IF(AND($AW317&lt;&gt;$DP$5,$AW317&lt;=$DP$6,$AW317&lt;&gt;$CN$7),1,0)</f>
        <v>0</v>
      </c>
      <c r="DY317" s="32">
        <f t="shared" ref="DY317" si="15983">IF(AND($BE317&lt;&gt;$DP$5,$BE317&lt;=$DP$6,$BE317&lt;&gt;$CN$7),1,0)</f>
        <v>0</v>
      </c>
      <c r="DZ317" s="32">
        <f t="shared" ref="DZ317" si="15984">IF(AND($BI317&lt;&gt;$DP$5,$BI317&lt;=$DP$6,$BI317&lt;&gt;$CN$7),1,0)</f>
        <v>0</v>
      </c>
      <c r="EA317" s="32">
        <f t="shared" ref="EA317" si="15985">IF(AND($BQ317&lt;&gt;$DP$5,$BQ317&lt;=$DP$6,$BQ317&lt;&gt;$CN$7),1,0)</f>
        <v>0</v>
      </c>
      <c r="EB317" s="32">
        <f t="shared" ref="EB317" si="15986">IF(AND($BU317&lt;&gt;$DP$5,$BU317&lt;=$DP$6,$BU317&lt;&gt;$CN$7),1,0)</f>
        <v>0</v>
      </c>
      <c r="EE317" s="328">
        <f>IF(M317&lt;&gt;"",IF(M317&lt;=$ED$6,1,IF(L317&gt;$ED$6,0,NETWORKDAYS(L317,$ED$6,祭日リスト)/NETWORKDAYS(L317,M317,祭日リスト)))*$GG317*週間進捗報告書!$G$9,0)</f>
        <v>0</v>
      </c>
      <c r="EF317" s="328">
        <f>IF(Q317&lt;&gt;"",IF(Q317&lt;=$ED$6,1,IF(P317&gt;$ED$6,0,NETWORKDAYS(P317,$ED$6,祭日リスト)/NETWORKDAYS(P317,Q317,祭日リスト)))*$GG317*週間進捗報告書!$G$10,0)</f>
        <v>0</v>
      </c>
      <c r="EG317" s="328">
        <f>IF(U317&lt;&gt;"",IF(U317&lt;=$ED$6,1,IF(T317&gt;$ED$6,0,NETWORKDAYS(T317,$ED$6,祭日リスト)/NETWORKDAYS(T317,U317,祭日リスト)))*$GG317*週間進捗報告書!$G$11,0)</f>
        <v>0</v>
      </c>
      <c r="EH317" s="328">
        <f>IF(Y317&lt;&gt;"",IF(Y317&lt;=$ED$6,1,IF(X317&gt;$ED$6,0,NETWORKDAYS(X317,$ED$6,祭日リスト)/NETWORKDAYS(X317,Y317,祭日リスト)))*$GG317*週間進捗報告書!$G$12,0)</f>
        <v>0</v>
      </c>
      <c r="EI317" s="328">
        <f>IF(AG317&lt;&gt;"",IF(AG317&lt;=$ED$6,1,IF(AF317&gt;$ED$6,0,NETWORKDAYS(AF317,$ED$6,祭日リスト)/NETWORKDAYS(AF317,AG317,祭日リスト)))*$GG317*週間進捗報告書!$G$13,0)</f>
        <v>0</v>
      </c>
      <c r="EJ317" s="328">
        <f>IF(AK317&lt;&gt;"",IF(AK317&lt;=$ED$6,1,IF(AJ317&gt;$ED$6,0,NETWORKDAYS(AJ317,$ED$6,祭日リスト)/NETWORKDAYS(AJ317,AK317,祭日リスト)))*$GG317*週間進捗報告書!$G$14,0)</f>
        <v>0</v>
      </c>
      <c r="EK317" s="328">
        <f>IF(AS317&lt;&gt;"",IF(AS317&lt;=$ED$6,1,IF(AR317&gt;$ED$6,0,NETWORKDAYS(AR317,$ED$6,祭日リスト)/NETWORKDAYS(AR317,AS317,祭日リスト)))*$GG317*週間進捗報告書!$G$15,0)</f>
        <v>0</v>
      </c>
      <c r="EL317" s="328">
        <f>IF(AW317&lt;&gt;"",IF(AW317&lt;=$ED$6,1,IF(AV317&gt;$ED$6,0,NETWORKDAYS(AV317,$ED$6,祭日リスト)/NETWORKDAYS(AV317,AW317,祭日リスト)))*$GG317*週間進捗報告書!$G$16,0)</f>
        <v>0</v>
      </c>
      <c r="EM317" s="328">
        <f>IF(BE317&lt;&gt;"",IF(BE317&lt;=$ED$6,1,IF(BD317&gt;$ED$6,0,NETWORKDAYS(BD317,$ED$6,祭日リスト)/NETWORKDAYS(BD317,BE317,祭日リスト)))*$GG317*週間進捗報告書!$G$17,0)</f>
        <v>0</v>
      </c>
      <c r="EN317" s="328">
        <f>IF(BI317&lt;&gt;"",IF(BI317&lt;=$ED$6,1,IF(BH317&gt;$ED$6,0,NETWORKDAYS(BH317,$ED$6,祭日リスト)/NETWORKDAYS(BH317,BI317,祭日リスト)))*$GG317*週間進捗報告書!$G$18,0)</f>
        <v>0</v>
      </c>
      <c r="EO317" s="328">
        <f>IF(BQ317&lt;&gt;"",IF(BQ317&lt;=$ED$6,1,IF(BP317&gt;$ED$6,0,NETWORKDAYS(BP317,$ED$6,祭日リスト)/NETWORKDAYS(BP317,BQ317,祭日リスト)))*$GG317*週間進捗報告書!$G$19,0)</f>
        <v>0</v>
      </c>
      <c r="EP317" s="328">
        <f>IF(BU317&lt;&gt;"",IF(BU317&lt;=$ED$6,1,IF(BT317&gt;$ED$6,0,NETWORKDAYS(BT317,$ED$6,祭日リスト)/NETWORKDAYS(BT317,BU317,祭日リスト)))*$GG317*週間進捗報告書!$G$20,0)</f>
        <v>0</v>
      </c>
      <c r="ER317" s="547">
        <f t="shared" ref="ER317:FC317" si="15987">EE317-EE318</f>
        <v>0</v>
      </c>
      <c r="ES317" s="547">
        <f t="shared" si="15987"/>
        <v>0</v>
      </c>
      <c r="ET317" s="547">
        <f t="shared" si="15987"/>
        <v>0</v>
      </c>
      <c r="EU317" s="547">
        <f t="shared" si="15987"/>
        <v>0</v>
      </c>
      <c r="EV317" s="547">
        <f t="shared" si="15987"/>
        <v>0</v>
      </c>
      <c r="EW317" s="547">
        <f t="shared" si="15987"/>
        <v>0</v>
      </c>
      <c r="EX317" s="547">
        <f t="shared" si="15987"/>
        <v>0</v>
      </c>
      <c r="EY317" s="547">
        <f t="shared" si="15987"/>
        <v>0</v>
      </c>
      <c r="EZ317" s="547">
        <f t="shared" si="15987"/>
        <v>0</v>
      </c>
      <c r="FA317" s="547">
        <f t="shared" si="15987"/>
        <v>0</v>
      </c>
      <c r="FB317" s="547">
        <f t="shared" si="15987"/>
        <v>0</v>
      </c>
      <c r="FC317" s="547">
        <f t="shared" si="15987"/>
        <v>0</v>
      </c>
      <c r="FD317" s="547">
        <f t="shared" ref="FD317" si="15988">SUM(ER317:FC318)</f>
        <v>0</v>
      </c>
      <c r="FE317" s="333"/>
      <c r="FG317" s="32">
        <f>IF(AND($M317&lt;&gt;$FF$7),1,0)</f>
        <v>0</v>
      </c>
      <c r="FH317" s="32">
        <f>IF(AND($Q317&lt;&gt;$FF$7),1,0)</f>
        <v>0</v>
      </c>
      <c r="FI317" s="32">
        <f>IF(AND($U317&lt;&gt;$FF$7),1,0)</f>
        <v>0</v>
      </c>
      <c r="FJ317" s="32">
        <f>IF(AND($Y317&lt;&gt;$FF$7),1,0)</f>
        <v>0</v>
      </c>
      <c r="FK317" s="32">
        <f>IF(AND($AG317&lt;&gt;$FF$7),1,0)</f>
        <v>0</v>
      </c>
      <c r="FL317" s="32">
        <f>IF(AND($AK317&lt;&gt;$FF$7),1,0)</f>
        <v>0</v>
      </c>
      <c r="FM317" s="32">
        <f>IF(AND($AS317&lt;&gt;$FF$7),1,0)</f>
        <v>0</v>
      </c>
      <c r="FN317" s="32">
        <f>IF(AND($AW317&lt;&gt;$FF$7),1,0)</f>
        <v>0</v>
      </c>
      <c r="FO317" s="32">
        <f>IF(AND($BE317&lt;&gt;$FF$7),1,0)</f>
        <v>0</v>
      </c>
      <c r="FP317" s="32">
        <f>IF(AND($BI317&lt;&gt;$FF$7),1,0)</f>
        <v>0</v>
      </c>
      <c r="FQ317" s="32">
        <f>IF(AND($BQ317&lt;&gt;$FF$7),1,0)</f>
        <v>0</v>
      </c>
      <c r="FR317" s="32">
        <f>IF(AND($BU317&lt;&gt;$FF$7),1,0)</f>
        <v>0</v>
      </c>
      <c r="FU317" s="294">
        <f t="shared" ref="FU317" si="15989">IF($K317&lt;&gt;"NG",$GG317,0)</f>
        <v>0</v>
      </c>
      <c r="FV317" s="294">
        <f t="shared" ref="FV317" si="15990">IF($O317&lt;&gt;"NG",$GG317,0)</f>
        <v>0</v>
      </c>
      <c r="FW317" s="294">
        <f t="shared" ref="FW317" si="15991">IF($S317&lt;&gt;"NG",$GG317,0)</f>
        <v>0</v>
      </c>
      <c r="FX317" s="294">
        <f t="shared" ref="FX317" si="15992">IF($W317&lt;&gt;"NG",$GG317,0)</f>
        <v>0</v>
      </c>
      <c r="FY317" s="294">
        <f t="shared" ref="FY317" si="15993">IF($AE317&lt;&gt;"NG",$GG317,0)</f>
        <v>0</v>
      </c>
      <c r="FZ317" s="294">
        <f t="shared" ref="FZ317" si="15994">IF($AI317&lt;&gt;"NG",$GG317,0)</f>
        <v>0</v>
      </c>
      <c r="GA317" s="294">
        <f t="shared" ref="GA317" si="15995">IF($AQ317&lt;&gt;"NG",$GG317,0)</f>
        <v>0</v>
      </c>
      <c r="GB317" s="294">
        <f t="shared" ref="GB317" si="15996">IF($AU317&lt;&gt;"NG",$GG317,0)</f>
        <v>0</v>
      </c>
      <c r="GC317" s="294">
        <f t="shared" ref="GC317" si="15997">IF($BC317&lt;&gt;"NG",$GG317,0)</f>
        <v>0</v>
      </c>
      <c r="GD317" s="294">
        <f t="shared" ref="GD317" si="15998">IF($BG317&lt;&gt;"NG",$GG317,0)</f>
        <v>0</v>
      </c>
      <c r="GE317" s="294">
        <f t="shared" ref="GE317" si="15999">IF($BO317&lt;&gt;"NG",$GG317,0)</f>
        <v>0</v>
      </c>
      <c r="GF317" s="294">
        <f t="shared" ref="GF317" si="16000">IF($BS317&lt;&gt;"NG",$GG317,0)</f>
        <v>0</v>
      </c>
      <c r="GG317" s="294" t="e">
        <f>VLOOKUP($D317,リスト!$D:$S,15,FALSE)</f>
        <v>#N/A</v>
      </c>
      <c r="GH317" s="2" t="e">
        <f>INDEX(リスト!$V:$V,MATCH(中日程計画表!$D317,リスト!$D:$D,0))</f>
        <v>#N/A</v>
      </c>
      <c r="GI317" s="2" t="e">
        <f>INDEX(リスト!$A:$A,MATCH(中日程計画表!$D317,リスト!$D:$D,0))</f>
        <v>#N/A</v>
      </c>
      <c r="GJ317" s="2" t="e">
        <f>INDEX(リスト!$U:$U,MATCH(中日程計画表!$D317,リスト!$D:$D,0))</f>
        <v>#N/A</v>
      </c>
      <c r="GK317" s="5" t="e">
        <f>INDEX(リスト!$W:$W,MATCH(中日程計画表!$D317,リスト!$D:$D,0))</f>
        <v>#N/A</v>
      </c>
      <c r="GL317" s="2" t="s">
        <v>200</v>
      </c>
      <c r="GM317" s="296">
        <f>D317</f>
        <v>0</v>
      </c>
      <c r="GN317" s="296">
        <f>E317</f>
        <v>0</v>
      </c>
      <c r="GU317" s="460" t="str">
        <f t="shared" ref="GU317" si="16001">AE317</f>
        <v>NG</v>
      </c>
      <c r="GV317" s="460">
        <f t="shared" ref="GV317" si="16002">EI317</f>
        <v>0</v>
      </c>
      <c r="GW317" s="460">
        <f t="shared" ref="GW317" si="16003">EI318</f>
        <v>0</v>
      </c>
      <c r="GX317" s="462">
        <f t="shared" ref="GX317" si="16004">EV317</f>
        <v>0</v>
      </c>
      <c r="GY317" s="460" t="str">
        <f t="shared" ref="GY317" si="16005">AI317</f>
        <v>NG</v>
      </c>
      <c r="GZ317" s="460">
        <f t="shared" ref="GZ317" si="16006">EJ317</f>
        <v>0</v>
      </c>
      <c r="HA317" s="460">
        <f t="shared" ref="HA317" si="16007">EJ318</f>
        <v>0</v>
      </c>
      <c r="HB317" s="462">
        <f t="shared" ref="HB317" si="16008">EW317</f>
        <v>0</v>
      </c>
      <c r="HC317" s="460" t="str">
        <f t="shared" ref="HC317" si="16009">AQ317</f>
        <v>NG</v>
      </c>
      <c r="HD317" s="460">
        <f t="shared" ref="HD317" si="16010">EK317</f>
        <v>0</v>
      </c>
      <c r="HE317" s="460">
        <f t="shared" ref="HE317" si="16011">EK318</f>
        <v>0</v>
      </c>
      <c r="HF317" s="462">
        <f t="shared" ref="HF317" si="16012">EX317</f>
        <v>0</v>
      </c>
      <c r="HG317" s="460" t="str">
        <f t="shared" ref="HG317" si="16013">AU317</f>
        <v>NG</v>
      </c>
      <c r="HH317" s="460">
        <f t="shared" ref="HH317" si="16014">EL317</f>
        <v>0</v>
      </c>
      <c r="HI317" s="460">
        <f t="shared" ref="HI317" si="16015">EL318</f>
        <v>0</v>
      </c>
      <c r="HJ317" s="462">
        <f t="shared" ref="HJ317" si="16016">EY317</f>
        <v>0</v>
      </c>
      <c r="HK317" s="460" t="str">
        <f t="shared" ref="HK317" si="16017">BC317</f>
        <v>NG</v>
      </c>
      <c r="HL317" s="460">
        <f t="shared" ref="HL317" si="16018">EM317</f>
        <v>0</v>
      </c>
      <c r="HM317" s="460">
        <f t="shared" ref="HM317" si="16019">EM318</f>
        <v>0</v>
      </c>
      <c r="HN317" s="462">
        <f t="shared" ref="HN317" si="16020">EZ317</f>
        <v>0</v>
      </c>
      <c r="HO317" s="460" t="str">
        <f t="shared" ref="HO317" si="16021">BG317</f>
        <v>NG</v>
      </c>
      <c r="HP317" s="460">
        <f t="shared" ref="HP317" si="16022">EN317</f>
        <v>0</v>
      </c>
      <c r="HQ317" s="460">
        <f t="shared" ref="HQ317" si="16023">EN318</f>
        <v>0</v>
      </c>
      <c r="HR317" s="462">
        <f t="shared" ref="HR317" si="16024">FA317</f>
        <v>0</v>
      </c>
      <c r="HS317" s="332"/>
    </row>
    <row r="318" spans="1:227" ht="12" customHeight="1">
      <c r="A318" s="489"/>
      <c r="B318" s="487"/>
      <c r="C318" s="475"/>
      <c r="D318" s="485"/>
      <c r="E318" s="483"/>
      <c r="F318" s="317"/>
      <c r="G318" s="317"/>
      <c r="H318" s="317"/>
      <c r="I318" s="317"/>
      <c r="J318" s="316"/>
      <c r="K318" s="481"/>
      <c r="L318" s="77"/>
      <c r="M318" s="77"/>
      <c r="N318" s="471"/>
      <c r="O318" s="475"/>
      <c r="P318" s="77"/>
      <c r="Q318" s="77"/>
      <c r="R318" s="471"/>
      <c r="S318" s="475"/>
      <c r="T318" s="77"/>
      <c r="U318" s="77"/>
      <c r="V318" s="471"/>
      <c r="W318" s="473"/>
      <c r="X318" s="77"/>
      <c r="Y318" s="77"/>
      <c r="Z318" s="471"/>
      <c r="AA318" s="477"/>
      <c r="AB318" s="80"/>
      <c r="AC318" s="80"/>
      <c r="AD318" s="471"/>
      <c r="AE318" s="473"/>
      <c r="AF318" s="77"/>
      <c r="AG318" s="77"/>
      <c r="AH318" s="471"/>
      <c r="AI318" s="473"/>
      <c r="AJ318" s="77"/>
      <c r="AK318" s="77"/>
      <c r="AL318" s="471"/>
      <c r="AM318" s="477"/>
      <c r="AN318" s="80"/>
      <c r="AO318" s="80"/>
      <c r="AP318" s="471"/>
      <c r="AQ318" s="473"/>
      <c r="AR318" s="77"/>
      <c r="AS318" s="77"/>
      <c r="AT318" s="471"/>
      <c r="AU318" s="473"/>
      <c r="AV318" s="77"/>
      <c r="AW318" s="77"/>
      <c r="AX318" s="471"/>
      <c r="AY318" s="477"/>
      <c r="AZ318" s="80"/>
      <c r="BA318" s="80"/>
      <c r="BB318" s="471"/>
      <c r="BC318" s="475"/>
      <c r="BD318" s="77"/>
      <c r="BE318" s="77"/>
      <c r="BF318" s="471"/>
      <c r="BG318" s="473"/>
      <c r="BH318" s="77"/>
      <c r="BI318" s="77"/>
      <c r="BJ318" s="471"/>
      <c r="BK318" s="477"/>
      <c r="BL318" s="80"/>
      <c r="BM318" s="80"/>
      <c r="BN318" s="471"/>
      <c r="BO318" s="475"/>
      <c r="BP318" s="77"/>
      <c r="BQ318" s="77"/>
      <c r="BR318" s="471"/>
      <c r="BS318" s="473"/>
      <c r="BT318" s="77"/>
      <c r="BU318" s="77"/>
      <c r="BV318" s="471"/>
      <c r="BW318" s="469"/>
      <c r="BX318" s="467"/>
      <c r="BY318" s="490"/>
      <c r="CA318" s="19">
        <f t="shared" ref="CA318" si="16025">IF(AND($N317=1,$M318&lt;&gt;$BZ$7),1,0)</f>
        <v>0</v>
      </c>
      <c r="CB318" s="19">
        <f t="shared" ref="CB318" si="16026">IF(AND($R317=1,$Q318&lt;&gt;$BZ$7),1,0)</f>
        <v>0</v>
      </c>
      <c r="CC318" s="19">
        <f t="shared" ref="CC318" si="16027">IF(AND($V317=1,$U318&lt;&gt;$BZ$7),1,0)</f>
        <v>0</v>
      </c>
      <c r="CD318" s="19">
        <f t="shared" ref="CD318" si="16028">IF(AND($Z317=1,$Y318&lt;&gt;$BZ$7),1,0)</f>
        <v>0</v>
      </c>
      <c r="CE318" s="19">
        <f t="shared" ref="CE318" si="16029">IF(AND($AH317=1,$AG318&lt;&gt;$BZ$7),1,0)</f>
        <v>0</v>
      </c>
      <c r="CF318" s="19">
        <f t="shared" ref="CF318" si="16030">IF(AND($AL317=1,$AK318&lt;&gt;$BZ$7),1,0)</f>
        <v>0</v>
      </c>
      <c r="CG318" s="19">
        <f t="shared" ref="CG318" si="16031">IF(AND($AT317=1,$AS318&lt;&gt;$BZ$7),1,0)</f>
        <v>0</v>
      </c>
      <c r="CH318" s="19">
        <f t="shared" ref="CH318" si="16032">IF(AND($AX317=1,$AW318&lt;&gt;$BZ$7),1,0)</f>
        <v>0</v>
      </c>
      <c r="CI318" s="19">
        <f t="shared" ref="CI318" si="16033">IF(AND($BF317=1,$BE318&lt;&gt;$BZ$7),1,0)</f>
        <v>0</v>
      </c>
      <c r="CJ318" s="19">
        <f t="shared" ref="CJ318" si="16034">IF(AND($BJ317=1,$BI318&lt;&gt;$BZ$7),1,0)</f>
        <v>0</v>
      </c>
      <c r="CK318" s="19">
        <f t="shared" ref="CK318" si="16035">IF(AND($BR317=1,$BQ318&lt;&gt;$BZ$7),1,0)</f>
        <v>0</v>
      </c>
      <c r="CL318" s="19">
        <f t="shared" ref="CL318" si="16036">IF(AND($BV317=1,$BU318&lt;&gt;$BZ$7),1,0)</f>
        <v>0</v>
      </c>
      <c r="CO318" s="19">
        <f>IF(AND($M318&lt;&gt;$CN$7,$M318&lt;=$CN$6),1,0)</f>
        <v>0</v>
      </c>
      <c r="CP318" s="19">
        <f>IF(AND($Q318&lt;&gt;$CN$7,$Q318&lt;=$CN$6),1,0)</f>
        <v>0</v>
      </c>
      <c r="CQ318" s="19">
        <f>IF(AND($U318&lt;&gt;$CN$7,$U318&lt;=$CN$6),1,0)</f>
        <v>0</v>
      </c>
      <c r="CR318" s="19">
        <f>IF(AND($Y318&lt;&gt;$CN$7,$Y318&lt;=$CN$6),1,0)</f>
        <v>0</v>
      </c>
      <c r="CS318" s="19">
        <f>IF(AND($AG318&lt;&gt;$CN$7,$AG318&lt;=$CN$6),1,0)</f>
        <v>0</v>
      </c>
      <c r="CT318" s="19">
        <f>IF(AND($AK318&lt;&gt;$CN$7,$AK318&lt;=$CN$6),1,0)</f>
        <v>0</v>
      </c>
      <c r="CU318" s="19">
        <f>IF(AND($AS318&lt;&gt;$CN$7,$AS318&lt;=$CN$6),1,0)</f>
        <v>0</v>
      </c>
      <c r="CV318" s="19">
        <f>IF(AND($AW318&lt;&gt;$CN$7,$AW318&lt;=$CN$6),1,0)</f>
        <v>0</v>
      </c>
      <c r="CW318" s="19">
        <f>IF(AND($BE318&lt;&gt;$CN$7,$BE318&lt;=$CN$6),1,0)</f>
        <v>0</v>
      </c>
      <c r="CX318" s="19">
        <f>IF(AND($BI318&lt;&gt;$CN$7,$BI318&lt;=$CN$6),1,0)</f>
        <v>0</v>
      </c>
      <c r="CY318" s="19">
        <f>IF(AND($BQ318&lt;&gt;$CN$7,$BQ318&lt;=$CN$6),1,0)</f>
        <v>0</v>
      </c>
      <c r="CZ318" s="19">
        <f>IF(AND($BU318&lt;&gt;$CN$7,$BU318&lt;=$CN$6),1,0)</f>
        <v>0</v>
      </c>
      <c r="DC318" s="19">
        <f>IF($N317=1,1,0)</f>
        <v>0</v>
      </c>
      <c r="DD318" s="19">
        <f>IF($R317=1,1,0)</f>
        <v>0</v>
      </c>
      <c r="DE318" s="19">
        <f>IF($V317=1,1,0)</f>
        <v>0</v>
      </c>
      <c r="DF318" s="19">
        <f>IF($Z317=1,1,0)</f>
        <v>0</v>
      </c>
      <c r="DG318" s="19">
        <f>IF($AH317=1,1,0)</f>
        <v>0</v>
      </c>
      <c r="DH318" s="19">
        <f>IF($AL317=1,1,0)</f>
        <v>0</v>
      </c>
      <c r="DI318" s="19">
        <f>IF($AT317=1,1,0)</f>
        <v>0</v>
      </c>
      <c r="DJ318" s="19">
        <f>IF($AX317=1,1,0)</f>
        <v>0</v>
      </c>
      <c r="DK318" s="19">
        <f>IF($BF317=1,1,0)</f>
        <v>0</v>
      </c>
      <c r="DL318" s="19">
        <f>IF($BJ317=1,1,0)</f>
        <v>0</v>
      </c>
      <c r="DM318" s="19">
        <f>IF($BR317=1,1,0)</f>
        <v>0</v>
      </c>
      <c r="DN318" s="19">
        <f>IF($BV317=1,1,0)</f>
        <v>0</v>
      </c>
      <c r="DQ318" s="19">
        <f t="shared" ref="DQ318" si="16037">IF($N317=1,1,0)</f>
        <v>0</v>
      </c>
      <c r="DR318" s="19">
        <f t="shared" ref="DR318" si="16038">IF($R317=1,1,0)</f>
        <v>0</v>
      </c>
      <c r="DS318" s="19">
        <f t="shared" ref="DS318" si="16039">IF($V317=1,1,0)</f>
        <v>0</v>
      </c>
      <c r="DT318" s="19">
        <f t="shared" ref="DT318" si="16040">IF($Z317=1,1,0)</f>
        <v>0</v>
      </c>
      <c r="DU318" s="19">
        <f t="shared" ref="DU318" si="16041">IF($AH317=1,1,0)</f>
        <v>0</v>
      </c>
      <c r="DV318" s="19">
        <f t="shared" ref="DV318" si="16042">IF($AL317=1,1,0)</f>
        <v>0</v>
      </c>
      <c r="DW318" s="19">
        <f t="shared" ref="DW318" si="16043">IF($AT317=1,1,0)</f>
        <v>0</v>
      </c>
      <c r="DX318" s="19">
        <f t="shared" ref="DX318" si="16044">IF($AX317=1,1,0)</f>
        <v>0</v>
      </c>
      <c r="DY318" s="19">
        <f t="shared" ref="DY318" si="16045">IF($BF317=1,1,0)</f>
        <v>0</v>
      </c>
      <c r="DZ318" s="19">
        <f t="shared" ref="DZ318" si="16046">IF($BJ317=1,1,0)</f>
        <v>0</v>
      </c>
      <c r="EA318" s="19">
        <f t="shared" ref="EA318" si="16047">IF($BR317=1,1,0)</f>
        <v>0</v>
      </c>
      <c r="EB318" s="19">
        <f t="shared" ref="EB318" si="16048">IF($BV317=1,1,0)</f>
        <v>0</v>
      </c>
      <c r="EE318" s="329">
        <f>N317*$FU318*週間進捗報告書!$G$9</f>
        <v>0</v>
      </c>
      <c r="EF318" s="329">
        <f>R317*$FV318*週間進捗報告書!$G$10</f>
        <v>0</v>
      </c>
      <c r="EG318" s="329">
        <f>V317*$FW318*週間進捗報告書!$G$11</f>
        <v>0</v>
      </c>
      <c r="EH318" s="329">
        <f>Z317*$FX318*週間進捗報告書!$G$12</f>
        <v>0</v>
      </c>
      <c r="EI318" s="329">
        <f>AH317*$FY318*週間進捗報告書!$G$13</f>
        <v>0</v>
      </c>
      <c r="EJ318" s="329">
        <f>AL317*$FZ318*週間進捗報告書!$G$14</f>
        <v>0</v>
      </c>
      <c r="EK318" s="329">
        <f>AT317*$GA318*週間進捗報告書!$G$15</f>
        <v>0</v>
      </c>
      <c r="EL318" s="329">
        <f>AX317*$GB318*週間進捗報告書!$G$16</f>
        <v>0</v>
      </c>
      <c r="EM318" s="329">
        <f>BF317*$GC318*週間進捗報告書!$G$17</f>
        <v>0</v>
      </c>
      <c r="EN318" s="329">
        <f>BJ317*$GD318*週間進捗報告書!$G$18</f>
        <v>0</v>
      </c>
      <c r="EO318" s="329">
        <f>BR317*$GE318*週間進捗報告書!$G$19</f>
        <v>0</v>
      </c>
      <c r="EP318" s="329">
        <f>BV317*$GF318*週間進捗報告書!$G$20</f>
        <v>0</v>
      </c>
      <c r="ER318" s="547"/>
      <c r="ES318" s="547"/>
      <c r="ET318" s="547"/>
      <c r="EU318" s="547"/>
      <c r="EV318" s="547"/>
      <c r="EW318" s="547"/>
      <c r="EX318" s="547"/>
      <c r="EY318" s="547"/>
      <c r="EZ318" s="547"/>
      <c r="FA318" s="547"/>
      <c r="FB318" s="547"/>
      <c r="FC318" s="547"/>
      <c r="FD318" s="547"/>
      <c r="FE318" s="332"/>
      <c r="FG318" s="19"/>
      <c r="FH318" s="19"/>
      <c r="FI318" s="19"/>
      <c r="FJ318" s="19"/>
      <c r="FK318" s="19"/>
      <c r="FL318" s="19"/>
      <c r="FM318" s="19"/>
      <c r="FN318" s="19"/>
      <c r="FO318" s="19"/>
      <c r="FP318" s="19"/>
      <c r="FQ318" s="19"/>
      <c r="FR318" s="19"/>
      <c r="FU318" s="295">
        <f t="shared" ref="FU318" si="16049">FU317</f>
        <v>0</v>
      </c>
      <c r="FV318" s="295">
        <f t="shared" ref="FV318" si="16050">FV317</f>
        <v>0</v>
      </c>
      <c r="FW318" s="295">
        <f t="shared" ref="FW318" si="16051">FW317</f>
        <v>0</v>
      </c>
      <c r="FX318" s="295">
        <f t="shared" ref="FX318" si="16052">FX317</f>
        <v>0</v>
      </c>
      <c r="FY318" s="295">
        <f t="shared" ref="FY318" si="16053">FY317</f>
        <v>0</v>
      </c>
      <c r="FZ318" s="295">
        <f t="shared" ref="FZ318" si="16054">FZ317</f>
        <v>0</v>
      </c>
      <c r="GA318" s="295">
        <f t="shared" ref="GA318" si="16055">GA317</f>
        <v>0</v>
      </c>
      <c r="GB318" s="295">
        <f t="shared" ref="GB318" si="16056">GB317</f>
        <v>0</v>
      </c>
      <c r="GC318" s="295">
        <f t="shared" ref="GC318" si="16057">GC317</f>
        <v>0</v>
      </c>
      <c r="GD318" s="295">
        <f t="shared" ref="GD318" si="16058">GD317</f>
        <v>0</v>
      </c>
      <c r="GE318" s="295">
        <f t="shared" ref="GE318" si="16059">GE317</f>
        <v>0</v>
      </c>
      <c r="GF318" s="295">
        <f t="shared" ref="GF318" si="16060">GF317</f>
        <v>0</v>
      </c>
      <c r="GG318" s="295" t="e">
        <f t="shared" ref="GG318" si="16061">GG317</f>
        <v>#N/A</v>
      </c>
      <c r="GH318" s="2" t="e">
        <f>INDEX(リスト!$V:$V,MATCH(中日程計画表!$D317,リスト!$D:$D,0))</f>
        <v>#N/A</v>
      </c>
      <c r="GI318" s="2" t="e">
        <f>INDEX(リスト!$A:$A,MATCH(中日程計画表!$D317,リスト!$D:$D,0))</f>
        <v>#N/A</v>
      </c>
      <c r="GJ318" s="2" t="e">
        <f>INDEX(リスト!$U:$U,MATCH(中日程計画表!$D317,リスト!$D:$D,0))</f>
        <v>#N/A</v>
      </c>
      <c r="GK318" s="5" t="e">
        <f>INDEX(リスト!$W:$W,MATCH(中日程計画表!$D317,リスト!$D:$D,0))</f>
        <v>#N/A</v>
      </c>
      <c r="GL318" s="2" t="s">
        <v>201</v>
      </c>
      <c r="GM318" s="296">
        <f t="shared" ref="GM318" si="16062">GM317</f>
        <v>0</v>
      </c>
      <c r="GN318" s="296">
        <f t="shared" ref="GN318" si="16063">GN317</f>
        <v>0</v>
      </c>
      <c r="GU318" s="461"/>
      <c r="GV318" s="460"/>
      <c r="GW318" s="460"/>
      <c r="GX318" s="461"/>
      <c r="GY318" s="461"/>
      <c r="GZ318" s="460"/>
      <c r="HA318" s="460"/>
      <c r="HB318" s="461"/>
      <c r="HC318" s="461"/>
      <c r="HD318" s="460"/>
      <c r="HE318" s="460"/>
      <c r="HF318" s="461"/>
      <c r="HG318" s="461"/>
      <c r="HH318" s="460"/>
      <c r="HI318" s="460"/>
      <c r="HJ318" s="461"/>
      <c r="HK318" s="461"/>
      <c r="HL318" s="460"/>
      <c r="HM318" s="460"/>
      <c r="HN318" s="461"/>
      <c r="HO318" s="461"/>
      <c r="HP318" s="460"/>
      <c r="HQ318" s="460"/>
      <c r="HR318" s="461"/>
      <c r="HS318" s="4"/>
    </row>
    <row r="319" spans="1:227" ht="12" customHeight="1">
      <c r="A319" s="488" t="str">
        <f t="shared" ref="A319" ca="1" si="16064">INDIRECT("リスト!A"&amp;B319+6)</f>
        <v/>
      </c>
      <c r="B319" s="486">
        <f t="shared" ref="B319" si="16065">ROUNDDOWN((ROW()-6)/2,0)+1</f>
        <v>157</v>
      </c>
      <c r="C319" s="474" t="str">
        <f>機能グループ名</f>
        <v/>
      </c>
      <c r="D319" s="484">
        <f>機能ID</f>
        <v>0</v>
      </c>
      <c r="E319" s="482">
        <f>機能名</f>
        <v>0</v>
      </c>
      <c r="F319" s="315"/>
      <c r="G319" s="315"/>
      <c r="H319" s="315"/>
      <c r="I319" s="315"/>
      <c r="J319" s="316"/>
      <c r="K319" s="480" t="str">
        <f>担当者_SR</f>
        <v>NG</v>
      </c>
      <c r="L319" s="76"/>
      <c r="M319" s="76"/>
      <c r="N319" s="470"/>
      <c r="O319" s="474" t="str">
        <f>担当者_SRR</f>
        <v>NG</v>
      </c>
      <c r="P319" s="76"/>
      <c r="Q319" s="76"/>
      <c r="R319" s="470"/>
      <c r="S319" s="474" t="str">
        <f>担当者_DS</f>
        <v>NG</v>
      </c>
      <c r="T319" s="76"/>
      <c r="U319" s="76"/>
      <c r="V319" s="470"/>
      <c r="W319" s="472" t="str">
        <f>担当者_DSR</f>
        <v>NG</v>
      </c>
      <c r="X319" s="76"/>
      <c r="Y319" s="76"/>
      <c r="Z319" s="470"/>
      <c r="AA319" s="476"/>
      <c r="AB319" s="79"/>
      <c r="AC319" s="79"/>
      <c r="AD319" s="470">
        <f>IF(AC320 &lt;&gt; "",1,0)</f>
        <v>0</v>
      </c>
      <c r="AE319" s="472" t="str">
        <f>担当者_CD</f>
        <v>NG</v>
      </c>
      <c r="AF319" s="76"/>
      <c r="AG319" s="76"/>
      <c r="AH319" s="470"/>
      <c r="AI319" s="472" t="str">
        <f>担当者_DD</f>
        <v>NG</v>
      </c>
      <c r="AJ319" s="76"/>
      <c r="AK319" s="76"/>
      <c r="AL319" s="470"/>
      <c r="AM319" s="476"/>
      <c r="AN319" s="79"/>
      <c r="AO319" s="79"/>
      <c r="AP319" s="470">
        <f>IF(AO320 &lt;&gt; "",1,0)</f>
        <v>0</v>
      </c>
      <c r="AQ319" s="472" t="str">
        <f>担当者_MCL</f>
        <v>NG</v>
      </c>
      <c r="AR319" s="76"/>
      <c r="AS319" s="76"/>
      <c r="AT319" s="470"/>
      <c r="AU319" s="472" t="str">
        <f>担当者_MCLR</f>
        <v>NG</v>
      </c>
      <c r="AV319" s="76"/>
      <c r="AW319" s="76"/>
      <c r="AX319" s="470"/>
      <c r="AY319" s="476"/>
      <c r="AZ319" s="79"/>
      <c r="BA319" s="79"/>
      <c r="BB319" s="470">
        <f>IF(BA320 &lt;&gt; "",1,0)</f>
        <v>0</v>
      </c>
      <c r="BC319" s="474" t="str">
        <f>担当者_MT</f>
        <v>NG</v>
      </c>
      <c r="BD319" s="76"/>
      <c r="BE319" s="76"/>
      <c r="BF319" s="470"/>
      <c r="BG319" s="472" t="str">
        <f>担当者_M検</f>
        <v>NG</v>
      </c>
      <c r="BH319" s="76"/>
      <c r="BI319" s="76"/>
      <c r="BJ319" s="470"/>
      <c r="BK319" s="476"/>
      <c r="BL319" s="79"/>
      <c r="BM319" s="79"/>
      <c r="BN319" s="470">
        <v>0</v>
      </c>
      <c r="BO319" s="474" t="str">
        <f>担当者_モテ</f>
        <v>NG</v>
      </c>
      <c r="BP319" s="76"/>
      <c r="BQ319" s="76"/>
      <c r="BR319" s="470"/>
      <c r="BS319" s="472" t="str">
        <f>担当者_モテR</f>
        <v>NG</v>
      </c>
      <c r="BT319" s="76"/>
      <c r="BU319" s="76"/>
      <c r="BV319" s="470"/>
      <c r="BW319" s="468">
        <f t="shared" ref="BW319" si="16066">IFERROR(SUM(IF(K319&lt;&gt;"NG",N319*K$1,0),IF(O319&lt;&gt;"NG",R319*O$1,0),IF(S319&lt;&gt;"NG",V319*S$1,0),IF(W319&lt;&gt;"NG",Z319*W$1,0),IF(AA319&lt;&gt;"NG",AD319*AA$1,0),IF(AE319&lt;&gt;"NG",AH319*AE$1,0),IF(AI319&lt;&gt;"NG",AL319*AI$1,0),IF(AM319&lt;&gt;"NG",AP319*AM$1,0),IF(AQ319&lt;&gt;"NG",AT319*AQ$1,0),IF(AU319&lt;&gt;"NG",AX319*AU$1,0),IF(AY319&lt;&gt;"NG",BB319*AY$1,0),IF(BC319&lt;&gt;"NG",BF319*BC$1,0),IF(BG319&lt;&gt;"NG",BJ319*BG$1,0),IF(BK319&lt;&gt;"NG",BN319*BK$1,0),IF(BO319&lt;&gt;"NG",BR319*BO$1,0),IF(BS319&lt;&gt;"NG",BV319*BS$1,0))/SUM(IF(K319&lt;&gt;"NG",K$1,0),IF(O319&lt;&gt;"NG",O$1,0),IF(S319&lt;&gt;"NG",S$1,0),IF(W319&lt;&gt;"NG",W$1,0),IF(AA319&lt;&gt;"NG",AA$1,0),IF(AE319&lt;&gt;"NG",AE$1,0),IF(AI319&lt;&gt;"NG",AI$1,0),IF(AM319&lt;&gt;"NG",AM$1,0),IF(AQ319&lt;&gt;"NG",AQ$1,0),IF(AU319&lt;&gt;"NG",AU$1,0),IF(AY319&lt;&gt;"NG",AY$1,0),IF(BC319&lt;&gt;"NG",BC$1,0),IF(BG319&lt;&gt;"NG",BG$1,0),IF(BK319&lt;&gt;"NG",BK$1,0),IF(BO319&lt;&gt;"NG",BO$1,0),IF(BS319&lt;&gt;"NG",BS$1,0)),0)</f>
        <v>0</v>
      </c>
      <c r="BX319" s="466"/>
      <c r="BY319" s="490"/>
      <c r="BZ319" s="5"/>
      <c r="CA319" s="32">
        <f t="shared" ref="CA319" si="16067">IF(AND($M319&lt;&gt;$BZ$5,$M319&lt;=$BZ$6,$M319&lt;&gt;$BZ$7),1,0)</f>
        <v>0</v>
      </c>
      <c r="CB319" s="32">
        <f t="shared" ref="CB319" si="16068">IF(AND($Q319&lt;&gt;$BZ$5,$Q319&lt;=$BZ$6,$Q319&lt;&gt;$BZ$7),1,0)</f>
        <v>0</v>
      </c>
      <c r="CC319" s="32">
        <f t="shared" ref="CC319" si="16069">IF(AND($U319&lt;&gt;$BZ$5,$U319&lt;=$BZ$6,$U319&lt;&gt;$BZ$7),1,0)</f>
        <v>0</v>
      </c>
      <c r="CD319" s="32">
        <f t="shared" ref="CD319" si="16070">IF(AND($Y319&lt;&gt;$BZ$5,$Y319&lt;=$BZ$6,$Y319&lt;&gt;$BZ$7),1,0)</f>
        <v>0</v>
      </c>
      <c r="CE319" s="32">
        <f t="shared" ref="CE319" si="16071">IF(AND($AG319&lt;&gt;$BZ$5,$AG319&lt;=$BZ$6,$AG319&lt;&gt;$BZ$7),1,0)</f>
        <v>0</v>
      </c>
      <c r="CF319" s="32">
        <f t="shared" ref="CF319" si="16072">IF(AND($AK319&lt;&gt;$BZ$5,$AK319&lt;=$BZ$6,$AK319&lt;&gt;$BZ$7),1,0)</f>
        <v>0</v>
      </c>
      <c r="CG319" s="32">
        <f t="shared" ref="CG319" si="16073">IF(AND($AS319&lt;&gt;$BZ$5,$AS319&lt;=$BZ$6,$AS319&lt;&gt;$BZ$7),1,0)</f>
        <v>0</v>
      </c>
      <c r="CH319" s="32">
        <f t="shared" ref="CH319" si="16074">IF(AND($AW319&lt;&gt;$BZ$5,$AW319&lt;=$BZ$6,$AW319&lt;&gt;$BZ$7),1,0)</f>
        <v>0</v>
      </c>
      <c r="CI319" s="32">
        <f t="shared" ref="CI319" si="16075">IF(AND($BE319&lt;&gt;$BZ$5,$BE319&lt;=$BZ$6,$BE319&lt;&gt;$BZ$7),1,0)</f>
        <v>0</v>
      </c>
      <c r="CJ319" s="32">
        <f t="shared" ref="CJ319" si="16076">IF(AND($BI319&lt;&gt;$BZ$5,$BI319&lt;=$BZ$6,$BI319&lt;&gt;$BZ$7),1,0)</f>
        <v>0</v>
      </c>
      <c r="CK319" s="32">
        <f t="shared" ref="CK319" si="16077">IF(AND($BQ319&lt;&gt;$BZ$5,$BQ319&lt;=$BZ$6,$BQ319&lt;&gt;$BZ$7),1,0)</f>
        <v>0</v>
      </c>
      <c r="CL319" s="32">
        <f t="shared" ref="CL319" si="16078">IF(AND($BU319&lt;&gt;$BZ$5,$BU319&lt;=$BZ$6,$BU319&lt;&gt;$BZ$7),1,0)</f>
        <v>0</v>
      </c>
      <c r="CO319" s="32">
        <f>IF(AND($M319&lt;&gt;$CN$5,$M319&lt;=$CN$6,$M319&lt;&gt;$CN$7),1,0)</f>
        <v>0</v>
      </c>
      <c r="CP319" s="32">
        <f>IF(AND($Q319&lt;&gt;$CN$5,$Q319&lt;=$CN$6,$Q319&lt;&gt;$CN$7),1,0)</f>
        <v>0</v>
      </c>
      <c r="CQ319" s="32">
        <f>IF(AND($U319&lt;&gt;$CN$5,$U319&lt;=$CN$6,$U319&lt;&gt;$CN$7),1,0)</f>
        <v>0</v>
      </c>
      <c r="CR319" s="32">
        <f>IF(AND($Y319&lt;&gt;$CN$5,$Y319&lt;=$CN$6,$Y319&lt;&gt;$CN$7),1,0)</f>
        <v>0</v>
      </c>
      <c r="CS319" s="32">
        <f>IF(AND($AG319&lt;&gt;$CN$5,$AG319&lt;=$CN$6,$AG319&lt;&gt;$CN$7),1,0)</f>
        <v>0</v>
      </c>
      <c r="CT319" s="32">
        <f>IF(AND($AK319&lt;&gt;$CN$5,$AK319&lt;=$CN$6,$AK319&lt;&gt;$CN$7),1,0)</f>
        <v>0</v>
      </c>
      <c r="CU319" s="32">
        <f>IF(AND($AS319&lt;&gt;$CN$5,$AS319&lt;=$CN$6,$AS319&lt;&gt;$CN$7),1,0)</f>
        <v>0</v>
      </c>
      <c r="CV319" s="32">
        <f>IF(AND($AW319&lt;&gt;$CN$5,$AW319&lt;=$CN$6,$AW319&lt;&gt;$CN$7),1,0)</f>
        <v>0</v>
      </c>
      <c r="CW319" s="32">
        <f>IF(AND($BE319&lt;&gt;$CN$5,$BE319&lt;=$CN$6,$BE319&lt;&gt;$CN$7),1,0)</f>
        <v>0</v>
      </c>
      <c r="CX319" s="32">
        <f>IF(AND($BI319&lt;&gt;$CN$5,$BI319&lt;=$CN$6,$BI319&lt;&gt;$CN$7),1,0)</f>
        <v>0</v>
      </c>
      <c r="CY319" s="32">
        <f>IF(AND($BQ319&lt;&gt;$CN$5,$BQ319&lt;=$CN$6,$BQ319&lt;&gt;$CN$7),1,0)</f>
        <v>0</v>
      </c>
      <c r="CZ319" s="32">
        <f>IF(AND($BU319&lt;&gt;$CN$5,$BU319&lt;=$CN$6,$BU319&lt;&gt;$CN$7),1,0)</f>
        <v>0</v>
      </c>
      <c r="DC319" s="32">
        <f>IF(AND($M319&lt;&gt;$DB$5,$M319&lt;=$DB$6,$M319&lt;&gt;$CN$7),1,0)</f>
        <v>0</v>
      </c>
      <c r="DD319" s="32">
        <f>IF(AND($Q319&lt;&gt;$DB$5,$Q319&lt;=$DB$6,$Q319&lt;&gt;$CN$7),1,0)</f>
        <v>0</v>
      </c>
      <c r="DE319" s="32">
        <f>IF(AND($U319&lt;&gt;$DB$5,$U319&lt;=$DB$6,$U319&lt;&gt;$CN$7),1,0)</f>
        <v>0</v>
      </c>
      <c r="DF319" s="32">
        <f>IF(AND($Y319&lt;&gt;$DB$5,$Y319&lt;=$DB$6,$Y319&lt;&gt;$CN$7),1,0)</f>
        <v>0</v>
      </c>
      <c r="DG319" s="32">
        <f>IF(AND($AG319&lt;&gt;$DB$5,$AG319&lt;=$DB$6,$AG319&lt;&gt;$CN$7),1,0)</f>
        <v>0</v>
      </c>
      <c r="DH319" s="32">
        <f>IF(AND($AK319&lt;&gt;$DB$5,$AK319&lt;=$DB$6,$AK319&lt;&gt;$CN$7),1,0)</f>
        <v>0</v>
      </c>
      <c r="DI319" s="32">
        <f>IF(AND($AS319&lt;&gt;$DB$5,$AS319&lt;=$DB$6,$AS319&lt;&gt;$CN$7),1,0)</f>
        <v>0</v>
      </c>
      <c r="DJ319" s="32">
        <f>IF(AND($AW319&lt;&gt;$DB$5,$AW319&lt;=$DB$6,$AW319&lt;&gt;$CN$7),1,0)</f>
        <v>0</v>
      </c>
      <c r="DK319" s="32">
        <f>IF(AND($BE319&lt;&gt;$DB$5,$BE319&lt;=$DB$6,$BE319&lt;&gt;$CN$7),1,0)</f>
        <v>0</v>
      </c>
      <c r="DL319" s="32">
        <f>IF(AND($BI319&lt;&gt;$DB$5,$BI319&lt;=$DB$6,$BI319&lt;&gt;$CN$7),1,0)</f>
        <v>0</v>
      </c>
      <c r="DM319" s="32">
        <f>IF(AND($BQ319&lt;&gt;$DB$5,$BQ319&lt;=$DB$6,$BQ319&lt;&gt;$CN$7),1,0)</f>
        <v>0</v>
      </c>
      <c r="DN319" s="32">
        <f>IF(AND($BU319&lt;&gt;$DB$5,$BU319&lt;=$DB$6,$BU319&lt;&gt;$CN$7),1,0)</f>
        <v>0</v>
      </c>
      <c r="DQ319" s="32">
        <f t="shared" ref="DQ319" si="16079">IF(AND($M319&lt;&gt;$DP$5,$M319&lt;=$DP$6,$M319&lt;&gt;$CN$7),1,0)</f>
        <v>0</v>
      </c>
      <c r="DR319" s="32">
        <f t="shared" ref="DR319" si="16080">IF(AND($Q319&lt;&gt;$DP$5,$Q319&lt;=$DP$6,$Q319&lt;&gt;$CN$7),1,0)</f>
        <v>0</v>
      </c>
      <c r="DS319" s="32">
        <f t="shared" ref="DS319" si="16081">IF(AND($U319&lt;&gt;$DP$5,$U319&lt;=$DP$6,$U319&lt;&gt;$CN$7),1,0)</f>
        <v>0</v>
      </c>
      <c r="DT319" s="32">
        <f t="shared" ref="DT319" si="16082">IF(AND($Y319&lt;&gt;$DP$5,$Y319&lt;=$DP$6,$Y319&lt;&gt;$CN$7),1,0)</f>
        <v>0</v>
      </c>
      <c r="DU319" s="32">
        <f t="shared" ref="DU319" si="16083">IF(AND($AG319&lt;&gt;$DP$5,$AG319&lt;=$DP$6,$AG319&lt;&gt;$CN$7),1,0)</f>
        <v>0</v>
      </c>
      <c r="DV319" s="32">
        <f t="shared" ref="DV319" si="16084">IF(AND($AK319&lt;&gt;$DP$5,$AK319&lt;=$DP$6,$AK319&lt;&gt;$CN$7),1,0)</f>
        <v>0</v>
      </c>
      <c r="DW319" s="32">
        <f t="shared" ref="DW319" si="16085">IF(AND($AS319&lt;&gt;$DP$5,$AS319&lt;=$DP$6,$AS319&lt;&gt;$CN$7),1,0)</f>
        <v>0</v>
      </c>
      <c r="DX319" s="32">
        <f t="shared" ref="DX319" si="16086">IF(AND($AW319&lt;&gt;$DP$5,$AW319&lt;=$DP$6,$AW319&lt;&gt;$CN$7),1,0)</f>
        <v>0</v>
      </c>
      <c r="DY319" s="32">
        <f t="shared" ref="DY319" si="16087">IF(AND($BE319&lt;&gt;$DP$5,$BE319&lt;=$DP$6,$BE319&lt;&gt;$CN$7),1,0)</f>
        <v>0</v>
      </c>
      <c r="DZ319" s="32">
        <f t="shared" ref="DZ319" si="16088">IF(AND($BI319&lt;&gt;$DP$5,$BI319&lt;=$DP$6,$BI319&lt;&gt;$CN$7),1,0)</f>
        <v>0</v>
      </c>
      <c r="EA319" s="32">
        <f t="shared" ref="EA319" si="16089">IF(AND($BQ319&lt;&gt;$DP$5,$BQ319&lt;=$DP$6,$BQ319&lt;&gt;$CN$7),1,0)</f>
        <v>0</v>
      </c>
      <c r="EB319" s="32">
        <f t="shared" ref="EB319" si="16090">IF(AND($BU319&lt;&gt;$DP$5,$BU319&lt;=$DP$6,$BU319&lt;&gt;$CN$7),1,0)</f>
        <v>0</v>
      </c>
      <c r="EE319" s="328">
        <f>IF(M319&lt;&gt;"",IF(M319&lt;=$ED$6,1,IF(L319&gt;$ED$6,0,NETWORKDAYS(L319,$ED$6,祭日リスト)/NETWORKDAYS(L319,M319,祭日リスト)))*$GG319*週間進捗報告書!$G$9,0)</f>
        <v>0</v>
      </c>
      <c r="EF319" s="328">
        <f>IF(Q319&lt;&gt;"",IF(Q319&lt;=$ED$6,1,IF(P319&gt;$ED$6,0,NETWORKDAYS(P319,$ED$6,祭日リスト)/NETWORKDAYS(P319,Q319,祭日リスト)))*$GG319*週間進捗報告書!$G$10,0)</f>
        <v>0</v>
      </c>
      <c r="EG319" s="328">
        <f>IF(U319&lt;&gt;"",IF(U319&lt;=$ED$6,1,IF(T319&gt;$ED$6,0,NETWORKDAYS(T319,$ED$6,祭日リスト)/NETWORKDAYS(T319,U319,祭日リスト)))*$GG319*週間進捗報告書!$G$11,0)</f>
        <v>0</v>
      </c>
      <c r="EH319" s="328">
        <f>IF(Y319&lt;&gt;"",IF(Y319&lt;=$ED$6,1,IF(X319&gt;$ED$6,0,NETWORKDAYS(X319,$ED$6,祭日リスト)/NETWORKDAYS(X319,Y319,祭日リスト)))*$GG319*週間進捗報告書!$G$12,0)</f>
        <v>0</v>
      </c>
      <c r="EI319" s="328">
        <f>IF(AG319&lt;&gt;"",IF(AG319&lt;=$ED$6,1,IF(AF319&gt;$ED$6,0,NETWORKDAYS(AF319,$ED$6,祭日リスト)/NETWORKDAYS(AF319,AG319,祭日リスト)))*$GG319*週間進捗報告書!$G$13,0)</f>
        <v>0</v>
      </c>
      <c r="EJ319" s="328">
        <f>IF(AK319&lt;&gt;"",IF(AK319&lt;=$ED$6,1,IF(AJ319&gt;$ED$6,0,NETWORKDAYS(AJ319,$ED$6,祭日リスト)/NETWORKDAYS(AJ319,AK319,祭日リスト)))*$GG319*週間進捗報告書!$G$14,0)</f>
        <v>0</v>
      </c>
      <c r="EK319" s="328">
        <f>IF(AS319&lt;&gt;"",IF(AS319&lt;=$ED$6,1,IF(AR319&gt;$ED$6,0,NETWORKDAYS(AR319,$ED$6,祭日リスト)/NETWORKDAYS(AR319,AS319,祭日リスト)))*$GG319*週間進捗報告書!$G$15,0)</f>
        <v>0</v>
      </c>
      <c r="EL319" s="328">
        <f>IF(AW319&lt;&gt;"",IF(AW319&lt;=$ED$6,1,IF(AV319&gt;$ED$6,0,NETWORKDAYS(AV319,$ED$6,祭日リスト)/NETWORKDAYS(AV319,AW319,祭日リスト)))*$GG319*週間進捗報告書!$G$16,0)</f>
        <v>0</v>
      </c>
      <c r="EM319" s="328">
        <f>IF(BE319&lt;&gt;"",IF(BE319&lt;=$ED$6,1,IF(BD319&gt;$ED$6,0,NETWORKDAYS(BD319,$ED$6,祭日リスト)/NETWORKDAYS(BD319,BE319,祭日リスト)))*$GG319*週間進捗報告書!$G$17,0)</f>
        <v>0</v>
      </c>
      <c r="EN319" s="328">
        <f>IF(BI319&lt;&gt;"",IF(BI319&lt;=$ED$6,1,IF(BH319&gt;$ED$6,0,NETWORKDAYS(BH319,$ED$6,祭日リスト)/NETWORKDAYS(BH319,BI319,祭日リスト)))*$GG319*週間進捗報告書!$G$18,0)</f>
        <v>0</v>
      </c>
      <c r="EO319" s="328">
        <f>IF(BQ319&lt;&gt;"",IF(BQ319&lt;=$ED$6,1,IF(BP319&gt;$ED$6,0,NETWORKDAYS(BP319,$ED$6,祭日リスト)/NETWORKDAYS(BP319,BQ319,祭日リスト)))*$GG319*週間進捗報告書!$G$19,0)</f>
        <v>0</v>
      </c>
      <c r="EP319" s="328">
        <f>IF(BU319&lt;&gt;"",IF(BU319&lt;=$ED$6,1,IF(BT319&gt;$ED$6,0,NETWORKDAYS(BT319,$ED$6,祭日リスト)/NETWORKDAYS(BT319,BU319,祭日リスト)))*$GG319*週間進捗報告書!$G$20,0)</f>
        <v>0</v>
      </c>
      <c r="ER319" s="547">
        <f t="shared" ref="ER319:FC319" si="16091">EE319-EE320</f>
        <v>0</v>
      </c>
      <c r="ES319" s="547">
        <f t="shared" si="16091"/>
        <v>0</v>
      </c>
      <c r="ET319" s="547">
        <f t="shared" si="16091"/>
        <v>0</v>
      </c>
      <c r="EU319" s="547">
        <f t="shared" si="16091"/>
        <v>0</v>
      </c>
      <c r="EV319" s="547">
        <f t="shared" si="16091"/>
        <v>0</v>
      </c>
      <c r="EW319" s="547">
        <f t="shared" si="16091"/>
        <v>0</v>
      </c>
      <c r="EX319" s="547">
        <f t="shared" si="16091"/>
        <v>0</v>
      </c>
      <c r="EY319" s="547">
        <f t="shared" si="16091"/>
        <v>0</v>
      </c>
      <c r="EZ319" s="547">
        <f t="shared" si="16091"/>
        <v>0</v>
      </c>
      <c r="FA319" s="547">
        <f t="shared" si="16091"/>
        <v>0</v>
      </c>
      <c r="FB319" s="547">
        <f t="shared" si="16091"/>
        <v>0</v>
      </c>
      <c r="FC319" s="547">
        <f t="shared" si="16091"/>
        <v>0</v>
      </c>
      <c r="FD319" s="547">
        <f t="shared" ref="FD319" si="16092">SUM(ER319:FC320)</f>
        <v>0</v>
      </c>
      <c r="FE319" s="333"/>
      <c r="FG319" s="32">
        <f>IF(AND($M319&lt;&gt;$FF$7),1,0)</f>
        <v>0</v>
      </c>
      <c r="FH319" s="32">
        <f>IF(AND($Q319&lt;&gt;$FF$7),1,0)</f>
        <v>0</v>
      </c>
      <c r="FI319" s="32">
        <f>IF(AND($U319&lt;&gt;$FF$7),1,0)</f>
        <v>0</v>
      </c>
      <c r="FJ319" s="32">
        <f>IF(AND($Y319&lt;&gt;$FF$7),1,0)</f>
        <v>0</v>
      </c>
      <c r="FK319" s="32">
        <f>IF(AND($AG319&lt;&gt;$FF$7),1,0)</f>
        <v>0</v>
      </c>
      <c r="FL319" s="32">
        <f>IF(AND($AK319&lt;&gt;$FF$7),1,0)</f>
        <v>0</v>
      </c>
      <c r="FM319" s="32">
        <f>IF(AND($AS319&lt;&gt;$FF$7),1,0)</f>
        <v>0</v>
      </c>
      <c r="FN319" s="32">
        <f>IF(AND($AW319&lt;&gt;$FF$7),1,0)</f>
        <v>0</v>
      </c>
      <c r="FO319" s="32">
        <f>IF(AND($BE319&lt;&gt;$FF$7),1,0)</f>
        <v>0</v>
      </c>
      <c r="FP319" s="32">
        <f>IF(AND($BI319&lt;&gt;$FF$7),1,0)</f>
        <v>0</v>
      </c>
      <c r="FQ319" s="32">
        <f>IF(AND($BQ319&lt;&gt;$FF$7),1,0)</f>
        <v>0</v>
      </c>
      <c r="FR319" s="32">
        <f>IF(AND($BU319&lt;&gt;$FF$7),1,0)</f>
        <v>0</v>
      </c>
      <c r="FU319" s="294">
        <f t="shared" ref="FU319" si="16093">IF($K319&lt;&gt;"NG",$GG319,0)</f>
        <v>0</v>
      </c>
      <c r="FV319" s="294">
        <f t="shared" ref="FV319" si="16094">IF($O319&lt;&gt;"NG",$GG319,0)</f>
        <v>0</v>
      </c>
      <c r="FW319" s="294">
        <f t="shared" ref="FW319" si="16095">IF($S319&lt;&gt;"NG",$GG319,0)</f>
        <v>0</v>
      </c>
      <c r="FX319" s="294">
        <f t="shared" ref="FX319" si="16096">IF($W319&lt;&gt;"NG",$GG319,0)</f>
        <v>0</v>
      </c>
      <c r="FY319" s="294">
        <f t="shared" ref="FY319" si="16097">IF($AE319&lt;&gt;"NG",$GG319,0)</f>
        <v>0</v>
      </c>
      <c r="FZ319" s="294">
        <f t="shared" ref="FZ319" si="16098">IF($AI319&lt;&gt;"NG",$GG319,0)</f>
        <v>0</v>
      </c>
      <c r="GA319" s="294">
        <f t="shared" ref="GA319" si="16099">IF($AQ319&lt;&gt;"NG",$GG319,0)</f>
        <v>0</v>
      </c>
      <c r="GB319" s="294">
        <f t="shared" ref="GB319" si="16100">IF($AU319&lt;&gt;"NG",$GG319,0)</f>
        <v>0</v>
      </c>
      <c r="GC319" s="294">
        <f t="shared" ref="GC319" si="16101">IF($BC319&lt;&gt;"NG",$GG319,0)</f>
        <v>0</v>
      </c>
      <c r="GD319" s="294">
        <f t="shared" ref="GD319" si="16102">IF($BG319&lt;&gt;"NG",$GG319,0)</f>
        <v>0</v>
      </c>
      <c r="GE319" s="294">
        <f t="shared" ref="GE319" si="16103">IF($BO319&lt;&gt;"NG",$GG319,0)</f>
        <v>0</v>
      </c>
      <c r="GF319" s="294">
        <f t="shared" ref="GF319" si="16104">IF($BS319&lt;&gt;"NG",$GG319,0)</f>
        <v>0</v>
      </c>
      <c r="GG319" s="294" t="e">
        <f>VLOOKUP($D319,リスト!$D:$S,15,FALSE)</f>
        <v>#N/A</v>
      </c>
      <c r="GH319" s="2" t="e">
        <f>INDEX(リスト!$V:$V,MATCH(中日程計画表!$D319,リスト!$D:$D,0))</f>
        <v>#N/A</v>
      </c>
      <c r="GI319" s="2" t="e">
        <f>INDEX(リスト!$A:$A,MATCH(中日程計画表!$D319,リスト!$D:$D,0))</f>
        <v>#N/A</v>
      </c>
      <c r="GJ319" s="2" t="e">
        <f>INDEX(リスト!$U:$U,MATCH(中日程計画表!$D319,リスト!$D:$D,0))</f>
        <v>#N/A</v>
      </c>
      <c r="GK319" s="5" t="e">
        <f>INDEX(リスト!$W:$W,MATCH(中日程計画表!$D319,リスト!$D:$D,0))</f>
        <v>#N/A</v>
      </c>
      <c r="GL319" s="2" t="s">
        <v>200</v>
      </c>
      <c r="GM319" s="296">
        <f>D319</f>
        <v>0</v>
      </c>
      <c r="GN319" s="296">
        <f>E319</f>
        <v>0</v>
      </c>
      <c r="GU319" s="460" t="str">
        <f t="shared" ref="GU319" si="16105">AE319</f>
        <v>NG</v>
      </c>
      <c r="GV319" s="460">
        <f t="shared" ref="GV319" si="16106">EI319</f>
        <v>0</v>
      </c>
      <c r="GW319" s="460">
        <f t="shared" ref="GW319" si="16107">EI320</f>
        <v>0</v>
      </c>
      <c r="GX319" s="462">
        <f t="shared" ref="GX319" si="16108">EV319</f>
        <v>0</v>
      </c>
      <c r="GY319" s="460" t="str">
        <f t="shared" ref="GY319" si="16109">AI319</f>
        <v>NG</v>
      </c>
      <c r="GZ319" s="460">
        <f t="shared" ref="GZ319" si="16110">EJ319</f>
        <v>0</v>
      </c>
      <c r="HA319" s="460">
        <f t="shared" ref="HA319" si="16111">EJ320</f>
        <v>0</v>
      </c>
      <c r="HB319" s="462">
        <f t="shared" ref="HB319" si="16112">EW319</f>
        <v>0</v>
      </c>
      <c r="HC319" s="460" t="str">
        <f t="shared" ref="HC319" si="16113">AQ319</f>
        <v>NG</v>
      </c>
      <c r="HD319" s="460">
        <f t="shared" ref="HD319" si="16114">EK319</f>
        <v>0</v>
      </c>
      <c r="HE319" s="460">
        <f t="shared" ref="HE319" si="16115">EK320</f>
        <v>0</v>
      </c>
      <c r="HF319" s="462">
        <f t="shared" ref="HF319" si="16116">EX319</f>
        <v>0</v>
      </c>
      <c r="HG319" s="460" t="str">
        <f t="shared" ref="HG319" si="16117">AU319</f>
        <v>NG</v>
      </c>
      <c r="HH319" s="460">
        <f t="shared" ref="HH319" si="16118">EL319</f>
        <v>0</v>
      </c>
      <c r="HI319" s="460">
        <f t="shared" ref="HI319" si="16119">EL320</f>
        <v>0</v>
      </c>
      <c r="HJ319" s="462">
        <f t="shared" ref="HJ319" si="16120">EY319</f>
        <v>0</v>
      </c>
      <c r="HK319" s="460" t="str">
        <f t="shared" ref="HK319" si="16121">BC319</f>
        <v>NG</v>
      </c>
      <c r="HL319" s="460">
        <f t="shared" ref="HL319" si="16122">EM319</f>
        <v>0</v>
      </c>
      <c r="HM319" s="460">
        <f t="shared" ref="HM319" si="16123">EM320</f>
        <v>0</v>
      </c>
      <c r="HN319" s="462">
        <f t="shared" ref="HN319" si="16124">EZ319</f>
        <v>0</v>
      </c>
      <c r="HO319" s="460" t="str">
        <f t="shared" ref="HO319" si="16125">BG319</f>
        <v>NG</v>
      </c>
      <c r="HP319" s="460">
        <f t="shared" ref="HP319" si="16126">EN319</f>
        <v>0</v>
      </c>
      <c r="HQ319" s="460">
        <f t="shared" ref="HQ319" si="16127">EN320</f>
        <v>0</v>
      </c>
      <c r="HR319" s="462">
        <f t="shared" ref="HR319" si="16128">FA319</f>
        <v>0</v>
      </c>
      <c r="HS319" s="332"/>
    </row>
    <row r="320" spans="1:227" ht="12" customHeight="1">
      <c r="A320" s="489"/>
      <c r="B320" s="487"/>
      <c r="C320" s="475"/>
      <c r="D320" s="485"/>
      <c r="E320" s="483"/>
      <c r="F320" s="317"/>
      <c r="G320" s="317"/>
      <c r="H320" s="317"/>
      <c r="I320" s="317"/>
      <c r="J320" s="316"/>
      <c r="K320" s="481"/>
      <c r="L320" s="77"/>
      <c r="M320" s="77"/>
      <c r="N320" s="471"/>
      <c r="O320" s="475"/>
      <c r="P320" s="77"/>
      <c r="Q320" s="77"/>
      <c r="R320" s="471"/>
      <c r="S320" s="475"/>
      <c r="T320" s="77"/>
      <c r="U320" s="77"/>
      <c r="V320" s="471"/>
      <c r="W320" s="473"/>
      <c r="X320" s="77"/>
      <c r="Y320" s="77"/>
      <c r="Z320" s="471"/>
      <c r="AA320" s="477"/>
      <c r="AB320" s="80"/>
      <c r="AC320" s="80"/>
      <c r="AD320" s="471"/>
      <c r="AE320" s="473"/>
      <c r="AF320" s="77"/>
      <c r="AG320" s="77"/>
      <c r="AH320" s="471"/>
      <c r="AI320" s="473"/>
      <c r="AJ320" s="77"/>
      <c r="AK320" s="77"/>
      <c r="AL320" s="471"/>
      <c r="AM320" s="477"/>
      <c r="AN320" s="80"/>
      <c r="AO320" s="80"/>
      <c r="AP320" s="471"/>
      <c r="AQ320" s="473"/>
      <c r="AR320" s="77"/>
      <c r="AS320" s="77"/>
      <c r="AT320" s="471"/>
      <c r="AU320" s="473"/>
      <c r="AV320" s="77"/>
      <c r="AW320" s="77"/>
      <c r="AX320" s="471"/>
      <c r="AY320" s="477"/>
      <c r="AZ320" s="80"/>
      <c r="BA320" s="80"/>
      <c r="BB320" s="471"/>
      <c r="BC320" s="475"/>
      <c r="BD320" s="77"/>
      <c r="BE320" s="77"/>
      <c r="BF320" s="471"/>
      <c r="BG320" s="473"/>
      <c r="BH320" s="77"/>
      <c r="BI320" s="77"/>
      <c r="BJ320" s="471"/>
      <c r="BK320" s="477"/>
      <c r="BL320" s="80"/>
      <c r="BM320" s="80"/>
      <c r="BN320" s="471"/>
      <c r="BO320" s="475"/>
      <c r="BP320" s="77"/>
      <c r="BQ320" s="77"/>
      <c r="BR320" s="471"/>
      <c r="BS320" s="473"/>
      <c r="BT320" s="77"/>
      <c r="BU320" s="77"/>
      <c r="BV320" s="471"/>
      <c r="BW320" s="469"/>
      <c r="BX320" s="467"/>
      <c r="BY320" s="490"/>
      <c r="CA320" s="19">
        <f t="shared" ref="CA320" si="16129">IF(AND($N319=1,$M320&lt;&gt;$BZ$7),1,0)</f>
        <v>0</v>
      </c>
      <c r="CB320" s="19">
        <f t="shared" ref="CB320" si="16130">IF(AND($R319=1,$Q320&lt;&gt;$BZ$7),1,0)</f>
        <v>0</v>
      </c>
      <c r="CC320" s="19">
        <f t="shared" ref="CC320" si="16131">IF(AND($V319=1,$U320&lt;&gt;$BZ$7),1,0)</f>
        <v>0</v>
      </c>
      <c r="CD320" s="19">
        <f t="shared" ref="CD320" si="16132">IF(AND($Z319=1,$Y320&lt;&gt;$BZ$7),1,0)</f>
        <v>0</v>
      </c>
      <c r="CE320" s="19">
        <f t="shared" ref="CE320" si="16133">IF(AND($AH319=1,$AG320&lt;&gt;$BZ$7),1,0)</f>
        <v>0</v>
      </c>
      <c r="CF320" s="19">
        <f t="shared" ref="CF320" si="16134">IF(AND($AL319=1,$AK320&lt;&gt;$BZ$7),1,0)</f>
        <v>0</v>
      </c>
      <c r="CG320" s="19">
        <f t="shared" ref="CG320" si="16135">IF(AND($AT319=1,$AS320&lt;&gt;$BZ$7),1,0)</f>
        <v>0</v>
      </c>
      <c r="CH320" s="19">
        <f t="shared" ref="CH320" si="16136">IF(AND($AX319=1,$AW320&lt;&gt;$BZ$7),1,0)</f>
        <v>0</v>
      </c>
      <c r="CI320" s="19">
        <f t="shared" ref="CI320" si="16137">IF(AND($BF319=1,$BE320&lt;&gt;$BZ$7),1,0)</f>
        <v>0</v>
      </c>
      <c r="CJ320" s="19">
        <f t="shared" ref="CJ320" si="16138">IF(AND($BJ319=1,$BI320&lt;&gt;$BZ$7),1,0)</f>
        <v>0</v>
      </c>
      <c r="CK320" s="19">
        <f t="shared" ref="CK320" si="16139">IF(AND($BR319=1,$BQ320&lt;&gt;$BZ$7),1,0)</f>
        <v>0</v>
      </c>
      <c r="CL320" s="19">
        <f t="shared" ref="CL320" si="16140">IF(AND($BV319=1,$BU320&lt;&gt;$BZ$7),1,0)</f>
        <v>0</v>
      </c>
      <c r="CO320" s="19">
        <f>IF(AND($M320&lt;&gt;$CN$7,$M320&lt;=$CN$6),1,0)</f>
        <v>0</v>
      </c>
      <c r="CP320" s="19">
        <f>IF(AND($Q320&lt;&gt;$CN$7,$Q320&lt;=$CN$6),1,0)</f>
        <v>0</v>
      </c>
      <c r="CQ320" s="19">
        <f>IF(AND($U320&lt;&gt;$CN$7,$U320&lt;=$CN$6),1,0)</f>
        <v>0</v>
      </c>
      <c r="CR320" s="19">
        <f>IF(AND($Y320&lt;&gt;$CN$7,$Y320&lt;=$CN$6),1,0)</f>
        <v>0</v>
      </c>
      <c r="CS320" s="19">
        <f>IF(AND($AG320&lt;&gt;$CN$7,$AG320&lt;=$CN$6),1,0)</f>
        <v>0</v>
      </c>
      <c r="CT320" s="19">
        <f>IF(AND($AK320&lt;&gt;$CN$7,$AK320&lt;=$CN$6),1,0)</f>
        <v>0</v>
      </c>
      <c r="CU320" s="19">
        <f>IF(AND($AS320&lt;&gt;$CN$7,$AS320&lt;=$CN$6),1,0)</f>
        <v>0</v>
      </c>
      <c r="CV320" s="19">
        <f>IF(AND($AW320&lt;&gt;$CN$7,$AW320&lt;=$CN$6),1,0)</f>
        <v>0</v>
      </c>
      <c r="CW320" s="19">
        <f>IF(AND($BE320&lt;&gt;$CN$7,$BE320&lt;=$CN$6),1,0)</f>
        <v>0</v>
      </c>
      <c r="CX320" s="19">
        <f>IF(AND($BI320&lt;&gt;$CN$7,$BI320&lt;=$CN$6),1,0)</f>
        <v>0</v>
      </c>
      <c r="CY320" s="19">
        <f>IF(AND($BQ320&lt;&gt;$CN$7,$BQ320&lt;=$CN$6),1,0)</f>
        <v>0</v>
      </c>
      <c r="CZ320" s="19">
        <f>IF(AND($BU320&lt;&gt;$CN$7,$BU320&lt;=$CN$6),1,0)</f>
        <v>0</v>
      </c>
      <c r="DC320" s="19">
        <f>IF($N319=1,1,0)</f>
        <v>0</v>
      </c>
      <c r="DD320" s="19">
        <f>IF($R319=1,1,0)</f>
        <v>0</v>
      </c>
      <c r="DE320" s="19">
        <f>IF($V319=1,1,0)</f>
        <v>0</v>
      </c>
      <c r="DF320" s="19">
        <f>IF($Z319=1,1,0)</f>
        <v>0</v>
      </c>
      <c r="DG320" s="19">
        <f>IF($AH319=1,1,0)</f>
        <v>0</v>
      </c>
      <c r="DH320" s="19">
        <f>IF($AL319=1,1,0)</f>
        <v>0</v>
      </c>
      <c r="DI320" s="19">
        <f>IF($AT319=1,1,0)</f>
        <v>0</v>
      </c>
      <c r="DJ320" s="19">
        <f>IF($AX319=1,1,0)</f>
        <v>0</v>
      </c>
      <c r="DK320" s="19">
        <f>IF($BF319=1,1,0)</f>
        <v>0</v>
      </c>
      <c r="DL320" s="19">
        <f>IF($BJ319=1,1,0)</f>
        <v>0</v>
      </c>
      <c r="DM320" s="19">
        <f>IF($BR319=1,1,0)</f>
        <v>0</v>
      </c>
      <c r="DN320" s="19">
        <f>IF($BV319=1,1,0)</f>
        <v>0</v>
      </c>
      <c r="DQ320" s="19">
        <f t="shared" ref="DQ320" si="16141">IF($N319=1,1,0)</f>
        <v>0</v>
      </c>
      <c r="DR320" s="19">
        <f t="shared" ref="DR320" si="16142">IF($R319=1,1,0)</f>
        <v>0</v>
      </c>
      <c r="DS320" s="19">
        <f t="shared" ref="DS320" si="16143">IF($V319=1,1,0)</f>
        <v>0</v>
      </c>
      <c r="DT320" s="19">
        <f t="shared" ref="DT320" si="16144">IF($Z319=1,1,0)</f>
        <v>0</v>
      </c>
      <c r="DU320" s="19">
        <f t="shared" ref="DU320" si="16145">IF($AH319=1,1,0)</f>
        <v>0</v>
      </c>
      <c r="DV320" s="19">
        <f t="shared" ref="DV320" si="16146">IF($AL319=1,1,0)</f>
        <v>0</v>
      </c>
      <c r="DW320" s="19">
        <f t="shared" ref="DW320" si="16147">IF($AT319=1,1,0)</f>
        <v>0</v>
      </c>
      <c r="DX320" s="19">
        <f t="shared" ref="DX320" si="16148">IF($AX319=1,1,0)</f>
        <v>0</v>
      </c>
      <c r="DY320" s="19">
        <f t="shared" ref="DY320" si="16149">IF($BF319=1,1,0)</f>
        <v>0</v>
      </c>
      <c r="DZ320" s="19">
        <f t="shared" ref="DZ320" si="16150">IF($BJ319=1,1,0)</f>
        <v>0</v>
      </c>
      <c r="EA320" s="19">
        <f t="shared" ref="EA320" si="16151">IF($BR319=1,1,0)</f>
        <v>0</v>
      </c>
      <c r="EB320" s="19">
        <f t="shared" ref="EB320" si="16152">IF($BV319=1,1,0)</f>
        <v>0</v>
      </c>
      <c r="EE320" s="329">
        <f>N319*$FU320*週間進捗報告書!$G$9</f>
        <v>0</v>
      </c>
      <c r="EF320" s="329">
        <f>R319*$FV320*週間進捗報告書!$G$10</f>
        <v>0</v>
      </c>
      <c r="EG320" s="329">
        <f>V319*$FW320*週間進捗報告書!$G$11</f>
        <v>0</v>
      </c>
      <c r="EH320" s="329">
        <f>Z319*$FX320*週間進捗報告書!$G$12</f>
        <v>0</v>
      </c>
      <c r="EI320" s="329">
        <f>AH319*$FY320*週間進捗報告書!$G$13</f>
        <v>0</v>
      </c>
      <c r="EJ320" s="329">
        <f>AL319*$FZ320*週間進捗報告書!$G$14</f>
        <v>0</v>
      </c>
      <c r="EK320" s="329">
        <f>AT319*$GA320*週間進捗報告書!$G$15</f>
        <v>0</v>
      </c>
      <c r="EL320" s="329">
        <f>AX319*$GB320*週間進捗報告書!$G$16</f>
        <v>0</v>
      </c>
      <c r="EM320" s="329">
        <f>BF319*$GC320*週間進捗報告書!$G$17</f>
        <v>0</v>
      </c>
      <c r="EN320" s="329">
        <f>BJ319*$GD320*週間進捗報告書!$G$18</f>
        <v>0</v>
      </c>
      <c r="EO320" s="329">
        <f>BR319*$GE320*週間進捗報告書!$G$19</f>
        <v>0</v>
      </c>
      <c r="EP320" s="329">
        <f>BV319*$GF320*週間進捗報告書!$G$20</f>
        <v>0</v>
      </c>
      <c r="ER320" s="547"/>
      <c r="ES320" s="547"/>
      <c r="ET320" s="547"/>
      <c r="EU320" s="547"/>
      <c r="EV320" s="547"/>
      <c r="EW320" s="547"/>
      <c r="EX320" s="547"/>
      <c r="EY320" s="547"/>
      <c r="EZ320" s="547"/>
      <c r="FA320" s="547"/>
      <c r="FB320" s="547"/>
      <c r="FC320" s="547"/>
      <c r="FD320" s="547"/>
      <c r="FE320" s="332"/>
      <c r="FG320" s="19"/>
      <c r="FH320" s="19"/>
      <c r="FI320" s="19"/>
      <c r="FJ320" s="19"/>
      <c r="FK320" s="19"/>
      <c r="FL320" s="19"/>
      <c r="FM320" s="19"/>
      <c r="FN320" s="19"/>
      <c r="FO320" s="19"/>
      <c r="FP320" s="19"/>
      <c r="FQ320" s="19"/>
      <c r="FR320" s="19"/>
      <c r="FU320" s="295">
        <f t="shared" ref="FU320" si="16153">FU319</f>
        <v>0</v>
      </c>
      <c r="FV320" s="295">
        <f t="shared" ref="FV320" si="16154">FV319</f>
        <v>0</v>
      </c>
      <c r="FW320" s="295">
        <f t="shared" ref="FW320" si="16155">FW319</f>
        <v>0</v>
      </c>
      <c r="FX320" s="295">
        <f t="shared" ref="FX320" si="16156">FX319</f>
        <v>0</v>
      </c>
      <c r="FY320" s="295">
        <f t="shared" ref="FY320" si="16157">FY319</f>
        <v>0</v>
      </c>
      <c r="FZ320" s="295">
        <f t="shared" ref="FZ320" si="16158">FZ319</f>
        <v>0</v>
      </c>
      <c r="GA320" s="295">
        <f t="shared" ref="GA320" si="16159">GA319</f>
        <v>0</v>
      </c>
      <c r="GB320" s="295">
        <f t="shared" ref="GB320" si="16160">GB319</f>
        <v>0</v>
      </c>
      <c r="GC320" s="295">
        <f t="shared" ref="GC320" si="16161">GC319</f>
        <v>0</v>
      </c>
      <c r="GD320" s="295">
        <f t="shared" ref="GD320" si="16162">GD319</f>
        <v>0</v>
      </c>
      <c r="GE320" s="295">
        <f t="shared" ref="GE320" si="16163">GE319</f>
        <v>0</v>
      </c>
      <c r="GF320" s="295">
        <f t="shared" ref="GF320" si="16164">GF319</f>
        <v>0</v>
      </c>
      <c r="GG320" s="295" t="e">
        <f t="shared" ref="GG320" si="16165">GG319</f>
        <v>#N/A</v>
      </c>
      <c r="GH320" s="2" t="e">
        <f>INDEX(リスト!$V:$V,MATCH(中日程計画表!$D319,リスト!$D:$D,0))</f>
        <v>#N/A</v>
      </c>
      <c r="GI320" s="2" t="e">
        <f>INDEX(リスト!$A:$A,MATCH(中日程計画表!$D319,リスト!$D:$D,0))</f>
        <v>#N/A</v>
      </c>
      <c r="GJ320" s="2" t="e">
        <f>INDEX(リスト!$U:$U,MATCH(中日程計画表!$D319,リスト!$D:$D,0))</f>
        <v>#N/A</v>
      </c>
      <c r="GK320" s="5" t="e">
        <f>INDEX(リスト!$W:$W,MATCH(中日程計画表!$D319,リスト!$D:$D,0))</f>
        <v>#N/A</v>
      </c>
      <c r="GL320" s="2" t="s">
        <v>201</v>
      </c>
      <c r="GM320" s="296">
        <f t="shared" ref="GM320" si="16166">GM319</f>
        <v>0</v>
      </c>
      <c r="GN320" s="296">
        <f t="shared" ref="GN320" si="16167">GN319</f>
        <v>0</v>
      </c>
      <c r="GU320" s="461"/>
      <c r="GV320" s="460"/>
      <c r="GW320" s="460"/>
      <c r="GX320" s="461"/>
      <c r="GY320" s="461"/>
      <c r="GZ320" s="460"/>
      <c r="HA320" s="460"/>
      <c r="HB320" s="461"/>
      <c r="HC320" s="461"/>
      <c r="HD320" s="460"/>
      <c r="HE320" s="460"/>
      <c r="HF320" s="461"/>
      <c r="HG320" s="461"/>
      <c r="HH320" s="460"/>
      <c r="HI320" s="460"/>
      <c r="HJ320" s="461"/>
      <c r="HK320" s="461"/>
      <c r="HL320" s="460"/>
      <c r="HM320" s="460"/>
      <c r="HN320" s="461"/>
      <c r="HO320" s="461"/>
      <c r="HP320" s="460"/>
      <c r="HQ320" s="460"/>
      <c r="HR320" s="461"/>
      <c r="HS320" s="4"/>
    </row>
    <row r="321" spans="1:227" ht="12" customHeight="1">
      <c r="A321" s="488" t="str">
        <f t="shared" ref="A321" ca="1" si="16168">INDIRECT("リスト!A"&amp;B321+6)</f>
        <v/>
      </c>
      <c r="B321" s="486">
        <f t="shared" ref="B321" si="16169">ROUNDDOWN((ROW()-6)/2,0)+1</f>
        <v>158</v>
      </c>
      <c r="C321" s="474" t="str">
        <f>機能グループ名</f>
        <v/>
      </c>
      <c r="D321" s="484">
        <f>機能ID</f>
        <v>0</v>
      </c>
      <c r="E321" s="482">
        <f>機能名</f>
        <v>0</v>
      </c>
      <c r="F321" s="315"/>
      <c r="G321" s="315"/>
      <c r="H321" s="315"/>
      <c r="I321" s="315"/>
      <c r="J321" s="316"/>
      <c r="K321" s="480" t="str">
        <f>担当者_SR</f>
        <v>NG</v>
      </c>
      <c r="L321" s="76"/>
      <c r="M321" s="76"/>
      <c r="N321" s="470"/>
      <c r="O321" s="474" t="str">
        <f>担当者_SRR</f>
        <v>NG</v>
      </c>
      <c r="P321" s="76"/>
      <c r="Q321" s="76"/>
      <c r="R321" s="470"/>
      <c r="S321" s="474" t="str">
        <f>担当者_DS</f>
        <v>NG</v>
      </c>
      <c r="T321" s="76"/>
      <c r="U321" s="76"/>
      <c r="V321" s="470"/>
      <c r="W321" s="472" t="str">
        <f>担当者_DSR</f>
        <v>NG</v>
      </c>
      <c r="X321" s="76"/>
      <c r="Y321" s="76"/>
      <c r="Z321" s="470"/>
      <c r="AA321" s="476"/>
      <c r="AB321" s="79"/>
      <c r="AC321" s="79"/>
      <c r="AD321" s="470">
        <f>IF(AC322 &lt;&gt; "",1,0)</f>
        <v>0</v>
      </c>
      <c r="AE321" s="472" t="str">
        <f>担当者_CD</f>
        <v>NG</v>
      </c>
      <c r="AF321" s="76"/>
      <c r="AG321" s="76"/>
      <c r="AH321" s="470"/>
      <c r="AI321" s="472" t="str">
        <f>担当者_DD</f>
        <v>NG</v>
      </c>
      <c r="AJ321" s="76"/>
      <c r="AK321" s="76"/>
      <c r="AL321" s="470"/>
      <c r="AM321" s="476"/>
      <c r="AN321" s="79"/>
      <c r="AO321" s="79"/>
      <c r="AP321" s="470">
        <f>IF(AO322 &lt;&gt; "",1,0)</f>
        <v>0</v>
      </c>
      <c r="AQ321" s="472" t="str">
        <f>担当者_MCL</f>
        <v>NG</v>
      </c>
      <c r="AR321" s="76"/>
      <c r="AS321" s="76"/>
      <c r="AT321" s="470"/>
      <c r="AU321" s="472" t="str">
        <f>担当者_MCLR</f>
        <v>NG</v>
      </c>
      <c r="AV321" s="76"/>
      <c r="AW321" s="76"/>
      <c r="AX321" s="470"/>
      <c r="AY321" s="476"/>
      <c r="AZ321" s="79"/>
      <c r="BA321" s="79"/>
      <c r="BB321" s="470">
        <f>IF(BA322 &lt;&gt; "",1,0)</f>
        <v>0</v>
      </c>
      <c r="BC321" s="474" t="str">
        <f>担当者_MT</f>
        <v>NG</v>
      </c>
      <c r="BD321" s="76"/>
      <c r="BE321" s="76"/>
      <c r="BF321" s="470"/>
      <c r="BG321" s="472" t="str">
        <f>担当者_M検</f>
        <v>NG</v>
      </c>
      <c r="BH321" s="76"/>
      <c r="BI321" s="76"/>
      <c r="BJ321" s="470"/>
      <c r="BK321" s="476"/>
      <c r="BL321" s="79"/>
      <c r="BM321" s="79"/>
      <c r="BN321" s="470">
        <v>0</v>
      </c>
      <c r="BO321" s="474" t="str">
        <f>担当者_モテ</f>
        <v>NG</v>
      </c>
      <c r="BP321" s="76"/>
      <c r="BQ321" s="76"/>
      <c r="BR321" s="470"/>
      <c r="BS321" s="472" t="str">
        <f>担当者_モテR</f>
        <v>NG</v>
      </c>
      <c r="BT321" s="76"/>
      <c r="BU321" s="76"/>
      <c r="BV321" s="470"/>
      <c r="BW321" s="468">
        <f t="shared" ref="BW321" si="16170">IFERROR(SUM(IF(K321&lt;&gt;"NG",N321*K$1,0),IF(O321&lt;&gt;"NG",R321*O$1,0),IF(S321&lt;&gt;"NG",V321*S$1,0),IF(W321&lt;&gt;"NG",Z321*W$1,0),IF(AA321&lt;&gt;"NG",AD321*AA$1,0),IF(AE321&lt;&gt;"NG",AH321*AE$1,0),IF(AI321&lt;&gt;"NG",AL321*AI$1,0),IF(AM321&lt;&gt;"NG",AP321*AM$1,0),IF(AQ321&lt;&gt;"NG",AT321*AQ$1,0),IF(AU321&lt;&gt;"NG",AX321*AU$1,0),IF(AY321&lt;&gt;"NG",BB321*AY$1,0),IF(BC321&lt;&gt;"NG",BF321*BC$1,0),IF(BG321&lt;&gt;"NG",BJ321*BG$1,0),IF(BK321&lt;&gt;"NG",BN321*BK$1,0),IF(BO321&lt;&gt;"NG",BR321*BO$1,0),IF(BS321&lt;&gt;"NG",BV321*BS$1,0))/SUM(IF(K321&lt;&gt;"NG",K$1,0),IF(O321&lt;&gt;"NG",O$1,0),IF(S321&lt;&gt;"NG",S$1,0),IF(W321&lt;&gt;"NG",W$1,0),IF(AA321&lt;&gt;"NG",AA$1,0),IF(AE321&lt;&gt;"NG",AE$1,0),IF(AI321&lt;&gt;"NG",AI$1,0),IF(AM321&lt;&gt;"NG",AM$1,0),IF(AQ321&lt;&gt;"NG",AQ$1,0),IF(AU321&lt;&gt;"NG",AU$1,0),IF(AY321&lt;&gt;"NG",AY$1,0),IF(BC321&lt;&gt;"NG",BC$1,0),IF(BG321&lt;&gt;"NG",BG$1,0),IF(BK321&lt;&gt;"NG",BK$1,0),IF(BO321&lt;&gt;"NG",BO$1,0),IF(BS321&lt;&gt;"NG",BS$1,0)),0)</f>
        <v>0</v>
      </c>
      <c r="BX321" s="466"/>
      <c r="BY321" s="490"/>
      <c r="BZ321" s="5"/>
      <c r="CA321" s="32">
        <f t="shared" ref="CA321" si="16171">IF(AND($M321&lt;&gt;$BZ$5,$M321&lt;=$BZ$6,$M321&lt;&gt;$BZ$7),1,0)</f>
        <v>0</v>
      </c>
      <c r="CB321" s="32">
        <f t="shared" ref="CB321" si="16172">IF(AND($Q321&lt;&gt;$BZ$5,$Q321&lt;=$BZ$6,$Q321&lt;&gt;$BZ$7),1,0)</f>
        <v>0</v>
      </c>
      <c r="CC321" s="32">
        <f t="shared" ref="CC321" si="16173">IF(AND($U321&lt;&gt;$BZ$5,$U321&lt;=$BZ$6,$U321&lt;&gt;$BZ$7),1,0)</f>
        <v>0</v>
      </c>
      <c r="CD321" s="32">
        <f t="shared" ref="CD321" si="16174">IF(AND($Y321&lt;&gt;$BZ$5,$Y321&lt;=$BZ$6,$Y321&lt;&gt;$BZ$7),1,0)</f>
        <v>0</v>
      </c>
      <c r="CE321" s="32">
        <f t="shared" ref="CE321" si="16175">IF(AND($AG321&lt;&gt;$BZ$5,$AG321&lt;=$BZ$6,$AG321&lt;&gt;$BZ$7),1,0)</f>
        <v>0</v>
      </c>
      <c r="CF321" s="32">
        <f t="shared" ref="CF321" si="16176">IF(AND($AK321&lt;&gt;$BZ$5,$AK321&lt;=$BZ$6,$AK321&lt;&gt;$BZ$7),1,0)</f>
        <v>0</v>
      </c>
      <c r="CG321" s="32">
        <f t="shared" ref="CG321" si="16177">IF(AND($AS321&lt;&gt;$BZ$5,$AS321&lt;=$BZ$6,$AS321&lt;&gt;$BZ$7),1,0)</f>
        <v>0</v>
      </c>
      <c r="CH321" s="32">
        <f t="shared" ref="CH321" si="16178">IF(AND($AW321&lt;&gt;$BZ$5,$AW321&lt;=$BZ$6,$AW321&lt;&gt;$BZ$7),1,0)</f>
        <v>0</v>
      </c>
      <c r="CI321" s="32">
        <f t="shared" ref="CI321" si="16179">IF(AND($BE321&lt;&gt;$BZ$5,$BE321&lt;=$BZ$6,$BE321&lt;&gt;$BZ$7),1,0)</f>
        <v>0</v>
      </c>
      <c r="CJ321" s="32">
        <f t="shared" ref="CJ321" si="16180">IF(AND($BI321&lt;&gt;$BZ$5,$BI321&lt;=$BZ$6,$BI321&lt;&gt;$BZ$7),1,0)</f>
        <v>0</v>
      </c>
      <c r="CK321" s="32">
        <f t="shared" ref="CK321" si="16181">IF(AND($BQ321&lt;&gt;$BZ$5,$BQ321&lt;=$BZ$6,$BQ321&lt;&gt;$BZ$7),1,0)</f>
        <v>0</v>
      </c>
      <c r="CL321" s="32">
        <f t="shared" ref="CL321" si="16182">IF(AND($BU321&lt;&gt;$BZ$5,$BU321&lt;=$BZ$6,$BU321&lt;&gt;$BZ$7),1,0)</f>
        <v>0</v>
      </c>
      <c r="CO321" s="32">
        <f>IF(AND($M321&lt;&gt;$CN$5,$M321&lt;=$CN$6,$M321&lt;&gt;$CN$7),1,0)</f>
        <v>0</v>
      </c>
      <c r="CP321" s="32">
        <f>IF(AND($Q321&lt;&gt;$CN$5,$Q321&lt;=$CN$6,$Q321&lt;&gt;$CN$7),1,0)</f>
        <v>0</v>
      </c>
      <c r="CQ321" s="32">
        <f>IF(AND($U321&lt;&gt;$CN$5,$U321&lt;=$CN$6,$U321&lt;&gt;$CN$7),1,0)</f>
        <v>0</v>
      </c>
      <c r="CR321" s="32">
        <f>IF(AND($Y321&lt;&gt;$CN$5,$Y321&lt;=$CN$6,$Y321&lt;&gt;$CN$7),1,0)</f>
        <v>0</v>
      </c>
      <c r="CS321" s="32">
        <f>IF(AND($AG321&lt;&gt;$CN$5,$AG321&lt;=$CN$6,$AG321&lt;&gt;$CN$7),1,0)</f>
        <v>0</v>
      </c>
      <c r="CT321" s="32">
        <f>IF(AND($AK321&lt;&gt;$CN$5,$AK321&lt;=$CN$6,$AK321&lt;&gt;$CN$7),1,0)</f>
        <v>0</v>
      </c>
      <c r="CU321" s="32">
        <f>IF(AND($AS321&lt;&gt;$CN$5,$AS321&lt;=$CN$6,$AS321&lt;&gt;$CN$7),1,0)</f>
        <v>0</v>
      </c>
      <c r="CV321" s="32">
        <f>IF(AND($AW321&lt;&gt;$CN$5,$AW321&lt;=$CN$6,$AW321&lt;&gt;$CN$7),1,0)</f>
        <v>0</v>
      </c>
      <c r="CW321" s="32">
        <f>IF(AND($BE321&lt;&gt;$CN$5,$BE321&lt;=$CN$6,$BE321&lt;&gt;$CN$7),1,0)</f>
        <v>0</v>
      </c>
      <c r="CX321" s="32">
        <f>IF(AND($BI321&lt;&gt;$CN$5,$BI321&lt;=$CN$6,$BI321&lt;&gt;$CN$7),1,0)</f>
        <v>0</v>
      </c>
      <c r="CY321" s="32">
        <f>IF(AND($BQ321&lt;&gt;$CN$5,$BQ321&lt;=$CN$6,$BQ321&lt;&gt;$CN$7),1,0)</f>
        <v>0</v>
      </c>
      <c r="CZ321" s="32">
        <f>IF(AND($BU321&lt;&gt;$CN$5,$BU321&lt;=$CN$6,$BU321&lt;&gt;$CN$7),1,0)</f>
        <v>0</v>
      </c>
      <c r="DC321" s="32">
        <f>IF(AND($M321&lt;&gt;$DB$5,$M321&lt;=$DB$6,$M321&lt;&gt;$CN$7),1,0)</f>
        <v>0</v>
      </c>
      <c r="DD321" s="32">
        <f>IF(AND($Q321&lt;&gt;$DB$5,$Q321&lt;=$DB$6,$Q321&lt;&gt;$CN$7),1,0)</f>
        <v>0</v>
      </c>
      <c r="DE321" s="32">
        <f>IF(AND($U321&lt;&gt;$DB$5,$U321&lt;=$DB$6,$U321&lt;&gt;$CN$7),1,0)</f>
        <v>0</v>
      </c>
      <c r="DF321" s="32">
        <f>IF(AND($Y321&lt;&gt;$DB$5,$Y321&lt;=$DB$6,$Y321&lt;&gt;$CN$7),1,0)</f>
        <v>0</v>
      </c>
      <c r="DG321" s="32">
        <f>IF(AND($AG321&lt;&gt;$DB$5,$AG321&lt;=$DB$6,$AG321&lt;&gt;$CN$7),1,0)</f>
        <v>0</v>
      </c>
      <c r="DH321" s="32">
        <f>IF(AND($AK321&lt;&gt;$DB$5,$AK321&lt;=$DB$6,$AK321&lt;&gt;$CN$7),1,0)</f>
        <v>0</v>
      </c>
      <c r="DI321" s="32">
        <f>IF(AND($AS321&lt;&gt;$DB$5,$AS321&lt;=$DB$6,$AS321&lt;&gt;$CN$7),1,0)</f>
        <v>0</v>
      </c>
      <c r="DJ321" s="32">
        <f>IF(AND($AW321&lt;&gt;$DB$5,$AW321&lt;=$DB$6,$AW321&lt;&gt;$CN$7),1,0)</f>
        <v>0</v>
      </c>
      <c r="DK321" s="32">
        <f>IF(AND($BE321&lt;&gt;$DB$5,$BE321&lt;=$DB$6,$BE321&lt;&gt;$CN$7),1,0)</f>
        <v>0</v>
      </c>
      <c r="DL321" s="32">
        <f>IF(AND($BI321&lt;&gt;$DB$5,$BI321&lt;=$DB$6,$BI321&lt;&gt;$CN$7),1,0)</f>
        <v>0</v>
      </c>
      <c r="DM321" s="32">
        <f>IF(AND($BQ321&lt;&gt;$DB$5,$BQ321&lt;=$DB$6,$BQ321&lt;&gt;$CN$7),1,0)</f>
        <v>0</v>
      </c>
      <c r="DN321" s="32">
        <f>IF(AND($BU321&lt;&gt;$DB$5,$BU321&lt;=$DB$6,$BU321&lt;&gt;$CN$7),1,0)</f>
        <v>0</v>
      </c>
      <c r="DQ321" s="32">
        <f t="shared" ref="DQ321" si="16183">IF(AND($M321&lt;&gt;$DP$5,$M321&lt;=$DP$6,$M321&lt;&gt;$CN$7),1,0)</f>
        <v>0</v>
      </c>
      <c r="DR321" s="32">
        <f t="shared" ref="DR321" si="16184">IF(AND($Q321&lt;&gt;$DP$5,$Q321&lt;=$DP$6,$Q321&lt;&gt;$CN$7),1,0)</f>
        <v>0</v>
      </c>
      <c r="DS321" s="32">
        <f t="shared" ref="DS321" si="16185">IF(AND($U321&lt;&gt;$DP$5,$U321&lt;=$DP$6,$U321&lt;&gt;$CN$7),1,0)</f>
        <v>0</v>
      </c>
      <c r="DT321" s="32">
        <f t="shared" ref="DT321" si="16186">IF(AND($Y321&lt;&gt;$DP$5,$Y321&lt;=$DP$6,$Y321&lt;&gt;$CN$7),1,0)</f>
        <v>0</v>
      </c>
      <c r="DU321" s="32">
        <f t="shared" ref="DU321" si="16187">IF(AND($AG321&lt;&gt;$DP$5,$AG321&lt;=$DP$6,$AG321&lt;&gt;$CN$7),1,0)</f>
        <v>0</v>
      </c>
      <c r="DV321" s="32">
        <f t="shared" ref="DV321" si="16188">IF(AND($AK321&lt;&gt;$DP$5,$AK321&lt;=$DP$6,$AK321&lt;&gt;$CN$7),1,0)</f>
        <v>0</v>
      </c>
      <c r="DW321" s="32">
        <f t="shared" ref="DW321" si="16189">IF(AND($AS321&lt;&gt;$DP$5,$AS321&lt;=$DP$6,$AS321&lt;&gt;$CN$7),1,0)</f>
        <v>0</v>
      </c>
      <c r="DX321" s="32">
        <f t="shared" ref="DX321" si="16190">IF(AND($AW321&lt;&gt;$DP$5,$AW321&lt;=$DP$6,$AW321&lt;&gt;$CN$7),1,0)</f>
        <v>0</v>
      </c>
      <c r="DY321" s="32">
        <f t="shared" ref="DY321" si="16191">IF(AND($BE321&lt;&gt;$DP$5,$BE321&lt;=$DP$6,$BE321&lt;&gt;$CN$7),1,0)</f>
        <v>0</v>
      </c>
      <c r="DZ321" s="32">
        <f t="shared" ref="DZ321" si="16192">IF(AND($BI321&lt;&gt;$DP$5,$BI321&lt;=$DP$6,$BI321&lt;&gt;$CN$7),1,0)</f>
        <v>0</v>
      </c>
      <c r="EA321" s="32">
        <f t="shared" ref="EA321" si="16193">IF(AND($BQ321&lt;&gt;$DP$5,$BQ321&lt;=$DP$6,$BQ321&lt;&gt;$CN$7),1,0)</f>
        <v>0</v>
      </c>
      <c r="EB321" s="32">
        <f t="shared" ref="EB321" si="16194">IF(AND($BU321&lt;&gt;$DP$5,$BU321&lt;=$DP$6,$BU321&lt;&gt;$CN$7),1,0)</f>
        <v>0</v>
      </c>
      <c r="EE321" s="328">
        <f>IF(M321&lt;&gt;"",IF(M321&lt;=$ED$6,1,IF(L321&gt;$ED$6,0,NETWORKDAYS(L321,$ED$6,祭日リスト)/NETWORKDAYS(L321,M321,祭日リスト)))*$GG321*週間進捗報告書!$G$9,0)</f>
        <v>0</v>
      </c>
      <c r="EF321" s="328">
        <f>IF(Q321&lt;&gt;"",IF(Q321&lt;=$ED$6,1,IF(P321&gt;$ED$6,0,NETWORKDAYS(P321,$ED$6,祭日リスト)/NETWORKDAYS(P321,Q321,祭日リスト)))*$GG321*週間進捗報告書!$G$10,0)</f>
        <v>0</v>
      </c>
      <c r="EG321" s="328">
        <f>IF(U321&lt;&gt;"",IF(U321&lt;=$ED$6,1,IF(T321&gt;$ED$6,0,NETWORKDAYS(T321,$ED$6,祭日リスト)/NETWORKDAYS(T321,U321,祭日リスト)))*$GG321*週間進捗報告書!$G$11,0)</f>
        <v>0</v>
      </c>
      <c r="EH321" s="328">
        <f>IF(Y321&lt;&gt;"",IF(Y321&lt;=$ED$6,1,IF(X321&gt;$ED$6,0,NETWORKDAYS(X321,$ED$6,祭日リスト)/NETWORKDAYS(X321,Y321,祭日リスト)))*$GG321*週間進捗報告書!$G$12,0)</f>
        <v>0</v>
      </c>
      <c r="EI321" s="328">
        <f>IF(AG321&lt;&gt;"",IF(AG321&lt;=$ED$6,1,IF(AF321&gt;$ED$6,0,NETWORKDAYS(AF321,$ED$6,祭日リスト)/NETWORKDAYS(AF321,AG321,祭日リスト)))*$GG321*週間進捗報告書!$G$13,0)</f>
        <v>0</v>
      </c>
      <c r="EJ321" s="328">
        <f>IF(AK321&lt;&gt;"",IF(AK321&lt;=$ED$6,1,IF(AJ321&gt;$ED$6,0,NETWORKDAYS(AJ321,$ED$6,祭日リスト)/NETWORKDAYS(AJ321,AK321,祭日リスト)))*$GG321*週間進捗報告書!$G$14,0)</f>
        <v>0</v>
      </c>
      <c r="EK321" s="328">
        <f>IF(AS321&lt;&gt;"",IF(AS321&lt;=$ED$6,1,IF(AR321&gt;$ED$6,0,NETWORKDAYS(AR321,$ED$6,祭日リスト)/NETWORKDAYS(AR321,AS321,祭日リスト)))*$GG321*週間進捗報告書!$G$15,0)</f>
        <v>0</v>
      </c>
      <c r="EL321" s="328">
        <f>IF(AW321&lt;&gt;"",IF(AW321&lt;=$ED$6,1,IF(AV321&gt;$ED$6,0,NETWORKDAYS(AV321,$ED$6,祭日リスト)/NETWORKDAYS(AV321,AW321,祭日リスト)))*$GG321*週間進捗報告書!$G$16,0)</f>
        <v>0</v>
      </c>
      <c r="EM321" s="328">
        <f>IF(BE321&lt;&gt;"",IF(BE321&lt;=$ED$6,1,IF(BD321&gt;$ED$6,0,NETWORKDAYS(BD321,$ED$6,祭日リスト)/NETWORKDAYS(BD321,BE321,祭日リスト)))*$GG321*週間進捗報告書!$G$17,0)</f>
        <v>0</v>
      </c>
      <c r="EN321" s="328">
        <f>IF(BI321&lt;&gt;"",IF(BI321&lt;=$ED$6,1,IF(BH321&gt;$ED$6,0,NETWORKDAYS(BH321,$ED$6,祭日リスト)/NETWORKDAYS(BH321,BI321,祭日リスト)))*$GG321*週間進捗報告書!$G$18,0)</f>
        <v>0</v>
      </c>
      <c r="EO321" s="328">
        <f>IF(BQ321&lt;&gt;"",IF(BQ321&lt;=$ED$6,1,IF(BP321&gt;$ED$6,0,NETWORKDAYS(BP321,$ED$6,祭日リスト)/NETWORKDAYS(BP321,BQ321,祭日リスト)))*$GG321*週間進捗報告書!$G$19,0)</f>
        <v>0</v>
      </c>
      <c r="EP321" s="328">
        <f>IF(BU321&lt;&gt;"",IF(BU321&lt;=$ED$6,1,IF(BT321&gt;$ED$6,0,NETWORKDAYS(BT321,$ED$6,祭日リスト)/NETWORKDAYS(BT321,BU321,祭日リスト)))*$GG321*週間進捗報告書!$G$20,0)</f>
        <v>0</v>
      </c>
      <c r="ER321" s="547">
        <f t="shared" ref="ER321:FC321" si="16195">EE321-EE322</f>
        <v>0</v>
      </c>
      <c r="ES321" s="547">
        <f t="shared" si="16195"/>
        <v>0</v>
      </c>
      <c r="ET321" s="547">
        <f t="shared" si="16195"/>
        <v>0</v>
      </c>
      <c r="EU321" s="547">
        <f t="shared" si="16195"/>
        <v>0</v>
      </c>
      <c r="EV321" s="547">
        <f t="shared" si="16195"/>
        <v>0</v>
      </c>
      <c r="EW321" s="547">
        <f t="shared" si="16195"/>
        <v>0</v>
      </c>
      <c r="EX321" s="547">
        <f t="shared" si="16195"/>
        <v>0</v>
      </c>
      <c r="EY321" s="547">
        <f t="shared" si="16195"/>
        <v>0</v>
      </c>
      <c r="EZ321" s="547">
        <f t="shared" si="16195"/>
        <v>0</v>
      </c>
      <c r="FA321" s="547">
        <f t="shared" si="16195"/>
        <v>0</v>
      </c>
      <c r="FB321" s="547">
        <f t="shared" si="16195"/>
        <v>0</v>
      </c>
      <c r="FC321" s="547">
        <f t="shared" si="16195"/>
        <v>0</v>
      </c>
      <c r="FD321" s="547">
        <f t="shared" ref="FD321" si="16196">SUM(ER321:FC322)</f>
        <v>0</v>
      </c>
      <c r="FE321" s="333"/>
      <c r="FG321" s="32">
        <f>IF(AND($M321&lt;&gt;$FF$7),1,0)</f>
        <v>0</v>
      </c>
      <c r="FH321" s="32">
        <f>IF(AND($Q321&lt;&gt;$FF$7),1,0)</f>
        <v>0</v>
      </c>
      <c r="FI321" s="32">
        <f>IF(AND($U321&lt;&gt;$FF$7),1,0)</f>
        <v>0</v>
      </c>
      <c r="FJ321" s="32">
        <f>IF(AND($Y321&lt;&gt;$FF$7),1,0)</f>
        <v>0</v>
      </c>
      <c r="FK321" s="32">
        <f>IF(AND($AG321&lt;&gt;$FF$7),1,0)</f>
        <v>0</v>
      </c>
      <c r="FL321" s="32">
        <f>IF(AND($AK321&lt;&gt;$FF$7),1,0)</f>
        <v>0</v>
      </c>
      <c r="FM321" s="32">
        <f>IF(AND($AS321&lt;&gt;$FF$7),1,0)</f>
        <v>0</v>
      </c>
      <c r="FN321" s="32">
        <f>IF(AND($AW321&lt;&gt;$FF$7),1,0)</f>
        <v>0</v>
      </c>
      <c r="FO321" s="32">
        <f>IF(AND($BE321&lt;&gt;$FF$7),1,0)</f>
        <v>0</v>
      </c>
      <c r="FP321" s="32">
        <f>IF(AND($BI321&lt;&gt;$FF$7),1,0)</f>
        <v>0</v>
      </c>
      <c r="FQ321" s="32">
        <f>IF(AND($BQ321&lt;&gt;$FF$7),1,0)</f>
        <v>0</v>
      </c>
      <c r="FR321" s="32">
        <f>IF(AND($BU321&lt;&gt;$FF$7),1,0)</f>
        <v>0</v>
      </c>
      <c r="FU321" s="294">
        <f t="shared" ref="FU321" si="16197">IF($K321&lt;&gt;"NG",$GG321,0)</f>
        <v>0</v>
      </c>
      <c r="FV321" s="294">
        <f t="shared" ref="FV321" si="16198">IF($O321&lt;&gt;"NG",$GG321,0)</f>
        <v>0</v>
      </c>
      <c r="FW321" s="294">
        <f t="shared" ref="FW321" si="16199">IF($S321&lt;&gt;"NG",$GG321,0)</f>
        <v>0</v>
      </c>
      <c r="FX321" s="294">
        <f t="shared" ref="FX321" si="16200">IF($W321&lt;&gt;"NG",$GG321,0)</f>
        <v>0</v>
      </c>
      <c r="FY321" s="294">
        <f t="shared" ref="FY321" si="16201">IF($AE321&lt;&gt;"NG",$GG321,0)</f>
        <v>0</v>
      </c>
      <c r="FZ321" s="294">
        <f t="shared" ref="FZ321" si="16202">IF($AI321&lt;&gt;"NG",$GG321,0)</f>
        <v>0</v>
      </c>
      <c r="GA321" s="294">
        <f t="shared" ref="GA321" si="16203">IF($AQ321&lt;&gt;"NG",$GG321,0)</f>
        <v>0</v>
      </c>
      <c r="GB321" s="294">
        <f t="shared" ref="GB321" si="16204">IF($AU321&lt;&gt;"NG",$GG321,0)</f>
        <v>0</v>
      </c>
      <c r="GC321" s="294">
        <f t="shared" ref="GC321" si="16205">IF($BC321&lt;&gt;"NG",$GG321,0)</f>
        <v>0</v>
      </c>
      <c r="GD321" s="294">
        <f t="shared" ref="GD321" si="16206">IF($BG321&lt;&gt;"NG",$GG321,0)</f>
        <v>0</v>
      </c>
      <c r="GE321" s="294">
        <f t="shared" ref="GE321" si="16207">IF($BO321&lt;&gt;"NG",$GG321,0)</f>
        <v>0</v>
      </c>
      <c r="GF321" s="294">
        <f t="shared" ref="GF321" si="16208">IF($BS321&lt;&gt;"NG",$GG321,0)</f>
        <v>0</v>
      </c>
      <c r="GG321" s="294" t="e">
        <f>VLOOKUP($D321,リスト!$D:$S,15,FALSE)</f>
        <v>#N/A</v>
      </c>
      <c r="GH321" s="2" t="e">
        <f>INDEX(リスト!$V:$V,MATCH(中日程計画表!$D321,リスト!$D:$D,0))</f>
        <v>#N/A</v>
      </c>
      <c r="GI321" s="2" t="e">
        <f>INDEX(リスト!$A:$A,MATCH(中日程計画表!$D321,リスト!$D:$D,0))</f>
        <v>#N/A</v>
      </c>
      <c r="GJ321" s="2" t="e">
        <f>INDEX(リスト!$U:$U,MATCH(中日程計画表!$D321,リスト!$D:$D,0))</f>
        <v>#N/A</v>
      </c>
      <c r="GK321" s="5" t="e">
        <f>INDEX(リスト!$W:$W,MATCH(中日程計画表!$D321,リスト!$D:$D,0))</f>
        <v>#N/A</v>
      </c>
      <c r="GL321" s="2" t="s">
        <v>200</v>
      </c>
      <c r="GM321" s="296">
        <f>D321</f>
        <v>0</v>
      </c>
      <c r="GN321" s="296">
        <f>E321</f>
        <v>0</v>
      </c>
      <c r="GU321" s="460" t="str">
        <f t="shared" ref="GU321" si="16209">AE321</f>
        <v>NG</v>
      </c>
      <c r="GV321" s="460">
        <f t="shared" ref="GV321" si="16210">EI321</f>
        <v>0</v>
      </c>
      <c r="GW321" s="460">
        <f t="shared" ref="GW321" si="16211">EI322</f>
        <v>0</v>
      </c>
      <c r="GX321" s="462">
        <f t="shared" ref="GX321" si="16212">EV321</f>
        <v>0</v>
      </c>
      <c r="GY321" s="460" t="str">
        <f t="shared" ref="GY321" si="16213">AI321</f>
        <v>NG</v>
      </c>
      <c r="GZ321" s="460">
        <f t="shared" ref="GZ321" si="16214">EJ321</f>
        <v>0</v>
      </c>
      <c r="HA321" s="460">
        <f t="shared" ref="HA321" si="16215">EJ322</f>
        <v>0</v>
      </c>
      <c r="HB321" s="462">
        <f t="shared" ref="HB321" si="16216">EW321</f>
        <v>0</v>
      </c>
      <c r="HC321" s="460" t="str">
        <f t="shared" ref="HC321" si="16217">AQ321</f>
        <v>NG</v>
      </c>
      <c r="HD321" s="460">
        <f t="shared" ref="HD321" si="16218">EK321</f>
        <v>0</v>
      </c>
      <c r="HE321" s="460">
        <f t="shared" ref="HE321" si="16219">EK322</f>
        <v>0</v>
      </c>
      <c r="HF321" s="462">
        <f t="shared" ref="HF321" si="16220">EX321</f>
        <v>0</v>
      </c>
      <c r="HG321" s="460" t="str">
        <f t="shared" ref="HG321" si="16221">AU321</f>
        <v>NG</v>
      </c>
      <c r="HH321" s="460">
        <f t="shared" ref="HH321" si="16222">EL321</f>
        <v>0</v>
      </c>
      <c r="HI321" s="460">
        <f t="shared" ref="HI321" si="16223">EL322</f>
        <v>0</v>
      </c>
      <c r="HJ321" s="462">
        <f t="shared" ref="HJ321" si="16224">EY321</f>
        <v>0</v>
      </c>
      <c r="HK321" s="460" t="str">
        <f t="shared" ref="HK321" si="16225">BC321</f>
        <v>NG</v>
      </c>
      <c r="HL321" s="460">
        <f t="shared" ref="HL321" si="16226">EM321</f>
        <v>0</v>
      </c>
      <c r="HM321" s="460">
        <f t="shared" ref="HM321" si="16227">EM322</f>
        <v>0</v>
      </c>
      <c r="HN321" s="462">
        <f t="shared" ref="HN321" si="16228">EZ321</f>
        <v>0</v>
      </c>
      <c r="HO321" s="460" t="str">
        <f t="shared" ref="HO321" si="16229">BG321</f>
        <v>NG</v>
      </c>
      <c r="HP321" s="460">
        <f t="shared" ref="HP321" si="16230">EN321</f>
        <v>0</v>
      </c>
      <c r="HQ321" s="460">
        <f t="shared" ref="HQ321" si="16231">EN322</f>
        <v>0</v>
      </c>
      <c r="HR321" s="462">
        <f t="shared" ref="HR321" si="16232">FA321</f>
        <v>0</v>
      </c>
      <c r="HS321" s="332"/>
    </row>
    <row r="322" spans="1:227" ht="12" customHeight="1">
      <c r="A322" s="489"/>
      <c r="B322" s="487"/>
      <c r="C322" s="475"/>
      <c r="D322" s="485"/>
      <c r="E322" s="483"/>
      <c r="F322" s="317"/>
      <c r="G322" s="317"/>
      <c r="H322" s="317"/>
      <c r="I322" s="317"/>
      <c r="J322" s="316"/>
      <c r="K322" s="481"/>
      <c r="L322" s="77"/>
      <c r="M322" s="77"/>
      <c r="N322" s="471"/>
      <c r="O322" s="475"/>
      <c r="P322" s="77"/>
      <c r="Q322" s="77"/>
      <c r="R322" s="471"/>
      <c r="S322" s="475"/>
      <c r="T322" s="77"/>
      <c r="U322" s="77"/>
      <c r="V322" s="471"/>
      <c r="W322" s="473"/>
      <c r="X322" s="77"/>
      <c r="Y322" s="77"/>
      <c r="Z322" s="471"/>
      <c r="AA322" s="477"/>
      <c r="AB322" s="80"/>
      <c r="AC322" s="80"/>
      <c r="AD322" s="471"/>
      <c r="AE322" s="473"/>
      <c r="AF322" s="77"/>
      <c r="AG322" s="77"/>
      <c r="AH322" s="471"/>
      <c r="AI322" s="473"/>
      <c r="AJ322" s="77"/>
      <c r="AK322" s="77"/>
      <c r="AL322" s="471"/>
      <c r="AM322" s="477"/>
      <c r="AN322" s="80"/>
      <c r="AO322" s="80"/>
      <c r="AP322" s="471"/>
      <c r="AQ322" s="473"/>
      <c r="AR322" s="77"/>
      <c r="AS322" s="77"/>
      <c r="AT322" s="471"/>
      <c r="AU322" s="473"/>
      <c r="AV322" s="77"/>
      <c r="AW322" s="77"/>
      <c r="AX322" s="471"/>
      <c r="AY322" s="477"/>
      <c r="AZ322" s="80"/>
      <c r="BA322" s="80"/>
      <c r="BB322" s="471"/>
      <c r="BC322" s="475"/>
      <c r="BD322" s="77"/>
      <c r="BE322" s="77"/>
      <c r="BF322" s="471"/>
      <c r="BG322" s="473"/>
      <c r="BH322" s="77"/>
      <c r="BI322" s="77"/>
      <c r="BJ322" s="471"/>
      <c r="BK322" s="477"/>
      <c r="BL322" s="80"/>
      <c r="BM322" s="80"/>
      <c r="BN322" s="471"/>
      <c r="BO322" s="475"/>
      <c r="BP322" s="77"/>
      <c r="BQ322" s="77"/>
      <c r="BR322" s="471"/>
      <c r="BS322" s="473"/>
      <c r="BT322" s="77"/>
      <c r="BU322" s="77"/>
      <c r="BV322" s="471"/>
      <c r="BW322" s="469"/>
      <c r="BX322" s="467"/>
      <c r="BY322" s="490"/>
      <c r="CA322" s="19">
        <f t="shared" ref="CA322" si="16233">IF(AND($N321=1,$M322&lt;&gt;$BZ$7),1,0)</f>
        <v>0</v>
      </c>
      <c r="CB322" s="19">
        <f t="shared" ref="CB322" si="16234">IF(AND($R321=1,$Q322&lt;&gt;$BZ$7),1,0)</f>
        <v>0</v>
      </c>
      <c r="CC322" s="19">
        <f t="shared" ref="CC322" si="16235">IF(AND($V321=1,$U322&lt;&gt;$BZ$7),1,0)</f>
        <v>0</v>
      </c>
      <c r="CD322" s="19">
        <f t="shared" ref="CD322" si="16236">IF(AND($Z321=1,$Y322&lt;&gt;$BZ$7),1,0)</f>
        <v>0</v>
      </c>
      <c r="CE322" s="19">
        <f t="shared" ref="CE322" si="16237">IF(AND($AH321=1,$AG322&lt;&gt;$BZ$7),1,0)</f>
        <v>0</v>
      </c>
      <c r="CF322" s="19">
        <f t="shared" ref="CF322" si="16238">IF(AND($AL321=1,$AK322&lt;&gt;$BZ$7),1,0)</f>
        <v>0</v>
      </c>
      <c r="CG322" s="19">
        <f t="shared" ref="CG322" si="16239">IF(AND($AT321=1,$AS322&lt;&gt;$BZ$7),1,0)</f>
        <v>0</v>
      </c>
      <c r="CH322" s="19">
        <f t="shared" ref="CH322" si="16240">IF(AND($AX321=1,$AW322&lt;&gt;$BZ$7),1,0)</f>
        <v>0</v>
      </c>
      <c r="CI322" s="19">
        <f t="shared" ref="CI322" si="16241">IF(AND($BF321=1,$BE322&lt;&gt;$BZ$7),1,0)</f>
        <v>0</v>
      </c>
      <c r="CJ322" s="19">
        <f t="shared" ref="CJ322" si="16242">IF(AND($BJ321=1,$BI322&lt;&gt;$BZ$7),1,0)</f>
        <v>0</v>
      </c>
      <c r="CK322" s="19">
        <f t="shared" ref="CK322" si="16243">IF(AND($BR321=1,$BQ322&lt;&gt;$BZ$7),1,0)</f>
        <v>0</v>
      </c>
      <c r="CL322" s="19">
        <f t="shared" ref="CL322" si="16244">IF(AND($BV321=1,$BU322&lt;&gt;$BZ$7),1,0)</f>
        <v>0</v>
      </c>
      <c r="CO322" s="19">
        <f>IF(AND($M322&lt;&gt;$CN$7,$M322&lt;=$CN$6),1,0)</f>
        <v>0</v>
      </c>
      <c r="CP322" s="19">
        <f>IF(AND($Q322&lt;&gt;$CN$7,$Q322&lt;=$CN$6),1,0)</f>
        <v>0</v>
      </c>
      <c r="CQ322" s="19">
        <f>IF(AND($U322&lt;&gt;$CN$7,$U322&lt;=$CN$6),1,0)</f>
        <v>0</v>
      </c>
      <c r="CR322" s="19">
        <f>IF(AND($Y322&lt;&gt;$CN$7,$Y322&lt;=$CN$6),1,0)</f>
        <v>0</v>
      </c>
      <c r="CS322" s="19">
        <f>IF(AND($AG322&lt;&gt;$CN$7,$AG322&lt;=$CN$6),1,0)</f>
        <v>0</v>
      </c>
      <c r="CT322" s="19">
        <f>IF(AND($AK322&lt;&gt;$CN$7,$AK322&lt;=$CN$6),1,0)</f>
        <v>0</v>
      </c>
      <c r="CU322" s="19">
        <f>IF(AND($AS322&lt;&gt;$CN$7,$AS322&lt;=$CN$6),1,0)</f>
        <v>0</v>
      </c>
      <c r="CV322" s="19">
        <f>IF(AND($AW322&lt;&gt;$CN$7,$AW322&lt;=$CN$6),1,0)</f>
        <v>0</v>
      </c>
      <c r="CW322" s="19">
        <f>IF(AND($BE322&lt;&gt;$CN$7,$BE322&lt;=$CN$6),1,0)</f>
        <v>0</v>
      </c>
      <c r="CX322" s="19">
        <f>IF(AND($BI322&lt;&gt;$CN$7,$BI322&lt;=$CN$6),1,0)</f>
        <v>0</v>
      </c>
      <c r="CY322" s="19">
        <f>IF(AND($BQ322&lt;&gt;$CN$7,$BQ322&lt;=$CN$6),1,0)</f>
        <v>0</v>
      </c>
      <c r="CZ322" s="19">
        <f>IF(AND($BU322&lt;&gt;$CN$7,$BU322&lt;=$CN$6),1,0)</f>
        <v>0</v>
      </c>
      <c r="DC322" s="19">
        <f>IF($N321=1,1,0)</f>
        <v>0</v>
      </c>
      <c r="DD322" s="19">
        <f>IF($R321=1,1,0)</f>
        <v>0</v>
      </c>
      <c r="DE322" s="19">
        <f>IF($V321=1,1,0)</f>
        <v>0</v>
      </c>
      <c r="DF322" s="19">
        <f>IF($Z321=1,1,0)</f>
        <v>0</v>
      </c>
      <c r="DG322" s="19">
        <f>IF($AH321=1,1,0)</f>
        <v>0</v>
      </c>
      <c r="DH322" s="19">
        <f>IF($AL321=1,1,0)</f>
        <v>0</v>
      </c>
      <c r="DI322" s="19">
        <f>IF($AT321=1,1,0)</f>
        <v>0</v>
      </c>
      <c r="DJ322" s="19">
        <f>IF($AX321=1,1,0)</f>
        <v>0</v>
      </c>
      <c r="DK322" s="19">
        <f>IF($BF321=1,1,0)</f>
        <v>0</v>
      </c>
      <c r="DL322" s="19">
        <f>IF($BJ321=1,1,0)</f>
        <v>0</v>
      </c>
      <c r="DM322" s="19">
        <f>IF($BR321=1,1,0)</f>
        <v>0</v>
      </c>
      <c r="DN322" s="19">
        <f>IF($BV321=1,1,0)</f>
        <v>0</v>
      </c>
      <c r="DQ322" s="19">
        <f t="shared" ref="DQ322" si="16245">IF($N321=1,1,0)</f>
        <v>0</v>
      </c>
      <c r="DR322" s="19">
        <f t="shared" ref="DR322" si="16246">IF($R321=1,1,0)</f>
        <v>0</v>
      </c>
      <c r="DS322" s="19">
        <f t="shared" ref="DS322" si="16247">IF($V321=1,1,0)</f>
        <v>0</v>
      </c>
      <c r="DT322" s="19">
        <f t="shared" ref="DT322" si="16248">IF($Z321=1,1,0)</f>
        <v>0</v>
      </c>
      <c r="DU322" s="19">
        <f t="shared" ref="DU322" si="16249">IF($AH321=1,1,0)</f>
        <v>0</v>
      </c>
      <c r="DV322" s="19">
        <f t="shared" ref="DV322" si="16250">IF($AL321=1,1,0)</f>
        <v>0</v>
      </c>
      <c r="DW322" s="19">
        <f t="shared" ref="DW322" si="16251">IF($AT321=1,1,0)</f>
        <v>0</v>
      </c>
      <c r="DX322" s="19">
        <f t="shared" ref="DX322" si="16252">IF($AX321=1,1,0)</f>
        <v>0</v>
      </c>
      <c r="DY322" s="19">
        <f t="shared" ref="DY322" si="16253">IF($BF321=1,1,0)</f>
        <v>0</v>
      </c>
      <c r="DZ322" s="19">
        <f t="shared" ref="DZ322" si="16254">IF($BJ321=1,1,0)</f>
        <v>0</v>
      </c>
      <c r="EA322" s="19">
        <f t="shared" ref="EA322" si="16255">IF($BR321=1,1,0)</f>
        <v>0</v>
      </c>
      <c r="EB322" s="19">
        <f t="shared" ref="EB322" si="16256">IF($BV321=1,1,0)</f>
        <v>0</v>
      </c>
      <c r="EE322" s="329">
        <f>N321*$FU322*週間進捗報告書!$G$9</f>
        <v>0</v>
      </c>
      <c r="EF322" s="329">
        <f>R321*$FV322*週間進捗報告書!$G$10</f>
        <v>0</v>
      </c>
      <c r="EG322" s="329">
        <f>V321*$FW322*週間進捗報告書!$G$11</f>
        <v>0</v>
      </c>
      <c r="EH322" s="329">
        <f>Z321*$FX322*週間進捗報告書!$G$12</f>
        <v>0</v>
      </c>
      <c r="EI322" s="329">
        <f>AH321*$FY322*週間進捗報告書!$G$13</f>
        <v>0</v>
      </c>
      <c r="EJ322" s="329">
        <f>AL321*$FZ322*週間進捗報告書!$G$14</f>
        <v>0</v>
      </c>
      <c r="EK322" s="329">
        <f>AT321*$GA322*週間進捗報告書!$G$15</f>
        <v>0</v>
      </c>
      <c r="EL322" s="329">
        <f>AX321*$GB322*週間進捗報告書!$G$16</f>
        <v>0</v>
      </c>
      <c r="EM322" s="329">
        <f>BF321*$GC322*週間進捗報告書!$G$17</f>
        <v>0</v>
      </c>
      <c r="EN322" s="329">
        <f>BJ321*$GD322*週間進捗報告書!$G$18</f>
        <v>0</v>
      </c>
      <c r="EO322" s="329">
        <f>BR321*$GE322*週間進捗報告書!$G$19</f>
        <v>0</v>
      </c>
      <c r="EP322" s="329">
        <f>BV321*$GF322*週間進捗報告書!$G$20</f>
        <v>0</v>
      </c>
      <c r="ER322" s="547"/>
      <c r="ES322" s="547"/>
      <c r="ET322" s="547"/>
      <c r="EU322" s="547"/>
      <c r="EV322" s="547"/>
      <c r="EW322" s="547"/>
      <c r="EX322" s="547"/>
      <c r="EY322" s="547"/>
      <c r="EZ322" s="547"/>
      <c r="FA322" s="547"/>
      <c r="FB322" s="547"/>
      <c r="FC322" s="547"/>
      <c r="FD322" s="547"/>
      <c r="FE322" s="332"/>
      <c r="FG322" s="19"/>
      <c r="FH322" s="19"/>
      <c r="FI322" s="19"/>
      <c r="FJ322" s="19"/>
      <c r="FK322" s="19"/>
      <c r="FL322" s="19"/>
      <c r="FM322" s="19"/>
      <c r="FN322" s="19"/>
      <c r="FO322" s="19"/>
      <c r="FP322" s="19"/>
      <c r="FQ322" s="19"/>
      <c r="FR322" s="19"/>
      <c r="FU322" s="295">
        <f t="shared" ref="FU322" si="16257">FU321</f>
        <v>0</v>
      </c>
      <c r="FV322" s="295">
        <f t="shared" ref="FV322" si="16258">FV321</f>
        <v>0</v>
      </c>
      <c r="FW322" s="295">
        <f t="shared" ref="FW322" si="16259">FW321</f>
        <v>0</v>
      </c>
      <c r="FX322" s="295">
        <f t="shared" ref="FX322" si="16260">FX321</f>
        <v>0</v>
      </c>
      <c r="FY322" s="295">
        <f t="shared" ref="FY322" si="16261">FY321</f>
        <v>0</v>
      </c>
      <c r="FZ322" s="295">
        <f t="shared" ref="FZ322" si="16262">FZ321</f>
        <v>0</v>
      </c>
      <c r="GA322" s="295">
        <f t="shared" ref="GA322" si="16263">GA321</f>
        <v>0</v>
      </c>
      <c r="GB322" s="295">
        <f t="shared" ref="GB322" si="16264">GB321</f>
        <v>0</v>
      </c>
      <c r="GC322" s="295">
        <f t="shared" ref="GC322" si="16265">GC321</f>
        <v>0</v>
      </c>
      <c r="GD322" s="295">
        <f t="shared" ref="GD322" si="16266">GD321</f>
        <v>0</v>
      </c>
      <c r="GE322" s="295">
        <f t="shared" ref="GE322" si="16267">GE321</f>
        <v>0</v>
      </c>
      <c r="GF322" s="295">
        <f t="shared" ref="GF322" si="16268">GF321</f>
        <v>0</v>
      </c>
      <c r="GG322" s="295" t="e">
        <f t="shared" ref="GG322" si="16269">GG321</f>
        <v>#N/A</v>
      </c>
      <c r="GH322" s="2" t="e">
        <f>INDEX(リスト!$V:$V,MATCH(中日程計画表!$D321,リスト!$D:$D,0))</f>
        <v>#N/A</v>
      </c>
      <c r="GI322" s="2" t="e">
        <f>INDEX(リスト!$A:$A,MATCH(中日程計画表!$D321,リスト!$D:$D,0))</f>
        <v>#N/A</v>
      </c>
      <c r="GJ322" s="2" t="e">
        <f>INDEX(リスト!$U:$U,MATCH(中日程計画表!$D321,リスト!$D:$D,0))</f>
        <v>#N/A</v>
      </c>
      <c r="GK322" s="5" t="e">
        <f>INDEX(リスト!$W:$W,MATCH(中日程計画表!$D321,リスト!$D:$D,0))</f>
        <v>#N/A</v>
      </c>
      <c r="GL322" s="2" t="s">
        <v>201</v>
      </c>
      <c r="GM322" s="296">
        <f t="shared" ref="GM322" si="16270">GM321</f>
        <v>0</v>
      </c>
      <c r="GN322" s="296">
        <f t="shared" ref="GN322" si="16271">GN321</f>
        <v>0</v>
      </c>
      <c r="GU322" s="461"/>
      <c r="GV322" s="460"/>
      <c r="GW322" s="460"/>
      <c r="GX322" s="461"/>
      <c r="GY322" s="461"/>
      <c r="GZ322" s="460"/>
      <c r="HA322" s="460"/>
      <c r="HB322" s="461"/>
      <c r="HC322" s="461"/>
      <c r="HD322" s="460"/>
      <c r="HE322" s="460"/>
      <c r="HF322" s="461"/>
      <c r="HG322" s="461"/>
      <c r="HH322" s="460"/>
      <c r="HI322" s="460"/>
      <c r="HJ322" s="461"/>
      <c r="HK322" s="461"/>
      <c r="HL322" s="460"/>
      <c r="HM322" s="460"/>
      <c r="HN322" s="461"/>
      <c r="HO322" s="461"/>
      <c r="HP322" s="460"/>
      <c r="HQ322" s="460"/>
      <c r="HR322" s="461"/>
      <c r="HS322" s="4"/>
    </row>
    <row r="323" spans="1:227" ht="12" customHeight="1">
      <c r="A323" s="488" t="str">
        <f t="shared" ref="A323" ca="1" si="16272">INDIRECT("リスト!A"&amp;B323+6)</f>
        <v/>
      </c>
      <c r="B323" s="486">
        <f t="shared" ref="B323" si="16273">ROUNDDOWN((ROW()-6)/2,0)+1</f>
        <v>159</v>
      </c>
      <c r="C323" s="474" t="str">
        <f>機能グループ名</f>
        <v/>
      </c>
      <c r="D323" s="484">
        <f>機能ID</f>
        <v>0</v>
      </c>
      <c r="E323" s="482">
        <f>機能名</f>
        <v>0</v>
      </c>
      <c r="F323" s="315"/>
      <c r="G323" s="315"/>
      <c r="H323" s="315"/>
      <c r="I323" s="315"/>
      <c r="J323" s="316"/>
      <c r="K323" s="480" t="str">
        <f>担当者_SR</f>
        <v>NG</v>
      </c>
      <c r="L323" s="76"/>
      <c r="M323" s="76"/>
      <c r="N323" s="470"/>
      <c r="O323" s="474" t="str">
        <f>担当者_SRR</f>
        <v>NG</v>
      </c>
      <c r="P323" s="76"/>
      <c r="Q323" s="76"/>
      <c r="R323" s="470"/>
      <c r="S323" s="474" t="str">
        <f>担当者_DS</f>
        <v>NG</v>
      </c>
      <c r="T323" s="76"/>
      <c r="U323" s="76"/>
      <c r="V323" s="470"/>
      <c r="W323" s="472" t="str">
        <f>担当者_DSR</f>
        <v>NG</v>
      </c>
      <c r="X323" s="76"/>
      <c r="Y323" s="76"/>
      <c r="Z323" s="470"/>
      <c r="AA323" s="476"/>
      <c r="AB323" s="79"/>
      <c r="AC323" s="79"/>
      <c r="AD323" s="470">
        <f>IF(AC324 &lt;&gt; "",1,0)</f>
        <v>0</v>
      </c>
      <c r="AE323" s="472" t="str">
        <f>担当者_CD</f>
        <v>NG</v>
      </c>
      <c r="AF323" s="76"/>
      <c r="AG323" s="76"/>
      <c r="AH323" s="470"/>
      <c r="AI323" s="472" t="str">
        <f>担当者_DD</f>
        <v>NG</v>
      </c>
      <c r="AJ323" s="76"/>
      <c r="AK323" s="76"/>
      <c r="AL323" s="470"/>
      <c r="AM323" s="476"/>
      <c r="AN323" s="79"/>
      <c r="AO323" s="79"/>
      <c r="AP323" s="470">
        <f>IF(AO324 &lt;&gt; "",1,0)</f>
        <v>0</v>
      </c>
      <c r="AQ323" s="472" t="str">
        <f>担当者_MCL</f>
        <v>NG</v>
      </c>
      <c r="AR323" s="76"/>
      <c r="AS323" s="76"/>
      <c r="AT323" s="470"/>
      <c r="AU323" s="472" t="str">
        <f>担当者_MCLR</f>
        <v>NG</v>
      </c>
      <c r="AV323" s="76"/>
      <c r="AW323" s="76"/>
      <c r="AX323" s="470"/>
      <c r="AY323" s="476"/>
      <c r="AZ323" s="79"/>
      <c r="BA323" s="79"/>
      <c r="BB323" s="470">
        <f>IF(BA324 &lt;&gt; "",1,0)</f>
        <v>0</v>
      </c>
      <c r="BC323" s="474" t="str">
        <f>担当者_MT</f>
        <v>NG</v>
      </c>
      <c r="BD323" s="76"/>
      <c r="BE323" s="76"/>
      <c r="BF323" s="470"/>
      <c r="BG323" s="472" t="str">
        <f>担当者_M検</f>
        <v>NG</v>
      </c>
      <c r="BH323" s="76"/>
      <c r="BI323" s="76"/>
      <c r="BJ323" s="470"/>
      <c r="BK323" s="476"/>
      <c r="BL323" s="79"/>
      <c r="BM323" s="79"/>
      <c r="BN323" s="470">
        <v>0</v>
      </c>
      <c r="BO323" s="474" t="str">
        <f>担当者_モテ</f>
        <v>NG</v>
      </c>
      <c r="BP323" s="76"/>
      <c r="BQ323" s="76"/>
      <c r="BR323" s="470"/>
      <c r="BS323" s="472" t="str">
        <f>担当者_モテR</f>
        <v>NG</v>
      </c>
      <c r="BT323" s="76"/>
      <c r="BU323" s="76"/>
      <c r="BV323" s="470"/>
      <c r="BW323" s="468">
        <f t="shared" ref="BW323" si="16274">IFERROR(SUM(IF(K323&lt;&gt;"NG",N323*K$1,0),IF(O323&lt;&gt;"NG",R323*O$1,0),IF(S323&lt;&gt;"NG",V323*S$1,0),IF(W323&lt;&gt;"NG",Z323*W$1,0),IF(AA323&lt;&gt;"NG",AD323*AA$1,0),IF(AE323&lt;&gt;"NG",AH323*AE$1,0),IF(AI323&lt;&gt;"NG",AL323*AI$1,0),IF(AM323&lt;&gt;"NG",AP323*AM$1,0),IF(AQ323&lt;&gt;"NG",AT323*AQ$1,0),IF(AU323&lt;&gt;"NG",AX323*AU$1,0),IF(AY323&lt;&gt;"NG",BB323*AY$1,0),IF(BC323&lt;&gt;"NG",BF323*BC$1,0),IF(BG323&lt;&gt;"NG",BJ323*BG$1,0),IF(BK323&lt;&gt;"NG",BN323*BK$1,0),IF(BO323&lt;&gt;"NG",BR323*BO$1,0),IF(BS323&lt;&gt;"NG",BV323*BS$1,0))/SUM(IF(K323&lt;&gt;"NG",K$1,0),IF(O323&lt;&gt;"NG",O$1,0),IF(S323&lt;&gt;"NG",S$1,0),IF(W323&lt;&gt;"NG",W$1,0),IF(AA323&lt;&gt;"NG",AA$1,0),IF(AE323&lt;&gt;"NG",AE$1,0),IF(AI323&lt;&gt;"NG",AI$1,0),IF(AM323&lt;&gt;"NG",AM$1,0),IF(AQ323&lt;&gt;"NG",AQ$1,0),IF(AU323&lt;&gt;"NG",AU$1,0),IF(AY323&lt;&gt;"NG",AY$1,0),IF(BC323&lt;&gt;"NG",BC$1,0),IF(BG323&lt;&gt;"NG",BG$1,0),IF(BK323&lt;&gt;"NG",BK$1,0),IF(BO323&lt;&gt;"NG",BO$1,0),IF(BS323&lt;&gt;"NG",BS$1,0)),0)</f>
        <v>0</v>
      </c>
      <c r="BX323" s="466"/>
      <c r="BY323" s="490"/>
      <c r="BZ323" s="5"/>
      <c r="CA323" s="32">
        <f t="shared" ref="CA323" si="16275">IF(AND($M323&lt;&gt;$BZ$5,$M323&lt;=$BZ$6,$M323&lt;&gt;$BZ$7),1,0)</f>
        <v>0</v>
      </c>
      <c r="CB323" s="32">
        <f t="shared" ref="CB323" si="16276">IF(AND($Q323&lt;&gt;$BZ$5,$Q323&lt;=$BZ$6,$Q323&lt;&gt;$BZ$7),1,0)</f>
        <v>0</v>
      </c>
      <c r="CC323" s="32">
        <f t="shared" ref="CC323" si="16277">IF(AND($U323&lt;&gt;$BZ$5,$U323&lt;=$BZ$6,$U323&lt;&gt;$BZ$7),1,0)</f>
        <v>0</v>
      </c>
      <c r="CD323" s="32">
        <f t="shared" ref="CD323" si="16278">IF(AND($Y323&lt;&gt;$BZ$5,$Y323&lt;=$BZ$6,$Y323&lt;&gt;$BZ$7),1,0)</f>
        <v>0</v>
      </c>
      <c r="CE323" s="32">
        <f t="shared" ref="CE323" si="16279">IF(AND($AG323&lt;&gt;$BZ$5,$AG323&lt;=$BZ$6,$AG323&lt;&gt;$BZ$7),1,0)</f>
        <v>0</v>
      </c>
      <c r="CF323" s="32">
        <f t="shared" ref="CF323" si="16280">IF(AND($AK323&lt;&gt;$BZ$5,$AK323&lt;=$BZ$6,$AK323&lt;&gt;$BZ$7),1,0)</f>
        <v>0</v>
      </c>
      <c r="CG323" s="32">
        <f t="shared" ref="CG323" si="16281">IF(AND($AS323&lt;&gt;$BZ$5,$AS323&lt;=$BZ$6,$AS323&lt;&gt;$BZ$7),1,0)</f>
        <v>0</v>
      </c>
      <c r="CH323" s="32">
        <f t="shared" ref="CH323" si="16282">IF(AND($AW323&lt;&gt;$BZ$5,$AW323&lt;=$BZ$6,$AW323&lt;&gt;$BZ$7),1,0)</f>
        <v>0</v>
      </c>
      <c r="CI323" s="32">
        <f t="shared" ref="CI323" si="16283">IF(AND($BE323&lt;&gt;$BZ$5,$BE323&lt;=$BZ$6,$BE323&lt;&gt;$BZ$7),1,0)</f>
        <v>0</v>
      </c>
      <c r="CJ323" s="32">
        <f t="shared" ref="CJ323" si="16284">IF(AND($BI323&lt;&gt;$BZ$5,$BI323&lt;=$BZ$6,$BI323&lt;&gt;$BZ$7),1,0)</f>
        <v>0</v>
      </c>
      <c r="CK323" s="32">
        <f t="shared" ref="CK323" si="16285">IF(AND($BQ323&lt;&gt;$BZ$5,$BQ323&lt;=$BZ$6,$BQ323&lt;&gt;$BZ$7),1,0)</f>
        <v>0</v>
      </c>
      <c r="CL323" s="32">
        <f t="shared" ref="CL323" si="16286">IF(AND($BU323&lt;&gt;$BZ$5,$BU323&lt;=$BZ$6,$BU323&lt;&gt;$BZ$7),1,0)</f>
        <v>0</v>
      </c>
      <c r="CO323" s="32">
        <f>IF(AND($M323&lt;&gt;$CN$5,$M323&lt;=$CN$6,$M323&lt;&gt;$CN$7),1,0)</f>
        <v>0</v>
      </c>
      <c r="CP323" s="32">
        <f>IF(AND($Q323&lt;&gt;$CN$5,$Q323&lt;=$CN$6,$Q323&lt;&gt;$CN$7),1,0)</f>
        <v>0</v>
      </c>
      <c r="CQ323" s="32">
        <f>IF(AND($U323&lt;&gt;$CN$5,$U323&lt;=$CN$6,$U323&lt;&gt;$CN$7),1,0)</f>
        <v>0</v>
      </c>
      <c r="CR323" s="32">
        <f>IF(AND($Y323&lt;&gt;$CN$5,$Y323&lt;=$CN$6,$Y323&lt;&gt;$CN$7),1,0)</f>
        <v>0</v>
      </c>
      <c r="CS323" s="32">
        <f>IF(AND($AG323&lt;&gt;$CN$5,$AG323&lt;=$CN$6,$AG323&lt;&gt;$CN$7),1,0)</f>
        <v>0</v>
      </c>
      <c r="CT323" s="32">
        <f>IF(AND($AK323&lt;&gt;$CN$5,$AK323&lt;=$CN$6,$AK323&lt;&gt;$CN$7),1,0)</f>
        <v>0</v>
      </c>
      <c r="CU323" s="32">
        <f>IF(AND($AS323&lt;&gt;$CN$5,$AS323&lt;=$CN$6,$AS323&lt;&gt;$CN$7),1,0)</f>
        <v>0</v>
      </c>
      <c r="CV323" s="32">
        <f>IF(AND($AW323&lt;&gt;$CN$5,$AW323&lt;=$CN$6,$AW323&lt;&gt;$CN$7),1,0)</f>
        <v>0</v>
      </c>
      <c r="CW323" s="32">
        <f>IF(AND($BE323&lt;&gt;$CN$5,$BE323&lt;=$CN$6,$BE323&lt;&gt;$CN$7),1,0)</f>
        <v>0</v>
      </c>
      <c r="CX323" s="32">
        <f>IF(AND($BI323&lt;&gt;$CN$5,$BI323&lt;=$CN$6,$BI323&lt;&gt;$CN$7),1,0)</f>
        <v>0</v>
      </c>
      <c r="CY323" s="32">
        <f>IF(AND($BQ323&lt;&gt;$CN$5,$BQ323&lt;=$CN$6,$BQ323&lt;&gt;$CN$7),1,0)</f>
        <v>0</v>
      </c>
      <c r="CZ323" s="32">
        <f>IF(AND($BU323&lt;&gt;$CN$5,$BU323&lt;=$CN$6,$BU323&lt;&gt;$CN$7),1,0)</f>
        <v>0</v>
      </c>
      <c r="DC323" s="32">
        <f>IF(AND($M323&lt;&gt;$DB$5,$M323&lt;=$DB$6,$M323&lt;&gt;$CN$7),1,0)</f>
        <v>0</v>
      </c>
      <c r="DD323" s="32">
        <f>IF(AND($Q323&lt;&gt;$DB$5,$Q323&lt;=$DB$6,$Q323&lt;&gt;$CN$7),1,0)</f>
        <v>0</v>
      </c>
      <c r="DE323" s="32">
        <f>IF(AND($U323&lt;&gt;$DB$5,$U323&lt;=$DB$6,$U323&lt;&gt;$CN$7),1,0)</f>
        <v>0</v>
      </c>
      <c r="DF323" s="32">
        <f>IF(AND($Y323&lt;&gt;$DB$5,$Y323&lt;=$DB$6,$Y323&lt;&gt;$CN$7),1,0)</f>
        <v>0</v>
      </c>
      <c r="DG323" s="32">
        <f>IF(AND($AG323&lt;&gt;$DB$5,$AG323&lt;=$DB$6,$AG323&lt;&gt;$CN$7),1,0)</f>
        <v>0</v>
      </c>
      <c r="DH323" s="32">
        <f>IF(AND($AK323&lt;&gt;$DB$5,$AK323&lt;=$DB$6,$AK323&lt;&gt;$CN$7),1,0)</f>
        <v>0</v>
      </c>
      <c r="DI323" s="32">
        <f>IF(AND($AS323&lt;&gt;$DB$5,$AS323&lt;=$DB$6,$AS323&lt;&gt;$CN$7),1,0)</f>
        <v>0</v>
      </c>
      <c r="DJ323" s="32">
        <f>IF(AND($AW323&lt;&gt;$DB$5,$AW323&lt;=$DB$6,$AW323&lt;&gt;$CN$7),1,0)</f>
        <v>0</v>
      </c>
      <c r="DK323" s="32">
        <f>IF(AND($BE323&lt;&gt;$DB$5,$BE323&lt;=$DB$6,$BE323&lt;&gt;$CN$7),1,0)</f>
        <v>0</v>
      </c>
      <c r="DL323" s="32">
        <f>IF(AND($BI323&lt;&gt;$DB$5,$BI323&lt;=$DB$6,$BI323&lt;&gt;$CN$7),1,0)</f>
        <v>0</v>
      </c>
      <c r="DM323" s="32">
        <f>IF(AND($BQ323&lt;&gt;$DB$5,$BQ323&lt;=$DB$6,$BQ323&lt;&gt;$CN$7),1,0)</f>
        <v>0</v>
      </c>
      <c r="DN323" s="32">
        <f>IF(AND($BU323&lt;&gt;$DB$5,$BU323&lt;=$DB$6,$BU323&lt;&gt;$CN$7),1,0)</f>
        <v>0</v>
      </c>
      <c r="DQ323" s="32">
        <f t="shared" ref="DQ323" si="16287">IF(AND($M323&lt;&gt;$DP$5,$M323&lt;=$DP$6,$M323&lt;&gt;$CN$7),1,0)</f>
        <v>0</v>
      </c>
      <c r="DR323" s="32">
        <f t="shared" ref="DR323" si="16288">IF(AND($Q323&lt;&gt;$DP$5,$Q323&lt;=$DP$6,$Q323&lt;&gt;$CN$7),1,0)</f>
        <v>0</v>
      </c>
      <c r="DS323" s="32">
        <f t="shared" ref="DS323" si="16289">IF(AND($U323&lt;&gt;$DP$5,$U323&lt;=$DP$6,$U323&lt;&gt;$CN$7),1,0)</f>
        <v>0</v>
      </c>
      <c r="DT323" s="32">
        <f t="shared" ref="DT323" si="16290">IF(AND($Y323&lt;&gt;$DP$5,$Y323&lt;=$DP$6,$Y323&lt;&gt;$CN$7),1,0)</f>
        <v>0</v>
      </c>
      <c r="DU323" s="32">
        <f t="shared" ref="DU323" si="16291">IF(AND($AG323&lt;&gt;$DP$5,$AG323&lt;=$DP$6,$AG323&lt;&gt;$CN$7),1,0)</f>
        <v>0</v>
      </c>
      <c r="DV323" s="32">
        <f t="shared" ref="DV323" si="16292">IF(AND($AK323&lt;&gt;$DP$5,$AK323&lt;=$DP$6,$AK323&lt;&gt;$CN$7),1,0)</f>
        <v>0</v>
      </c>
      <c r="DW323" s="32">
        <f t="shared" ref="DW323" si="16293">IF(AND($AS323&lt;&gt;$DP$5,$AS323&lt;=$DP$6,$AS323&lt;&gt;$CN$7),1,0)</f>
        <v>0</v>
      </c>
      <c r="DX323" s="32">
        <f t="shared" ref="DX323" si="16294">IF(AND($AW323&lt;&gt;$DP$5,$AW323&lt;=$DP$6,$AW323&lt;&gt;$CN$7),1,0)</f>
        <v>0</v>
      </c>
      <c r="DY323" s="32">
        <f t="shared" ref="DY323" si="16295">IF(AND($BE323&lt;&gt;$DP$5,$BE323&lt;=$DP$6,$BE323&lt;&gt;$CN$7),1,0)</f>
        <v>0</v>
      </c>
      <c r="DZ323" s="32">
        <f t="shared" ref="DZ323" si="16296">IF(AND($BI323&lt;&gt;$DP$5,$BI323&lt;=$DP$6,$BI323&lt;&gt;$CN$7),1,0)</f>
        <v>0</v>
      </c>
      <c r="EA323" s="32">
        <f t="shared" ref="EA323" si="16297">IF(AND($BQ323&lt;&gt;$DP$5,$BQ323&lt;=$DP$6,$BQ323&lt;&gt;$CN$7),1,0)</f>
        <v>0</v>
      </c>
      <c r="EB323" s="32">
        <f t="shared" ref="EB323" si="16298">IF(AND($BU323&lt;&gt;$DP$5,$BU323&lt;=$DP$6,$BU323&lt;&gt;$CN$7),1,0)</f>
        <v>0</v>
      </c>
      <c r="EE323" s="328">
        <f>IF(M323&lt;&gt;"",IF(M323&lt;=$ED$6,1,IF(L323&gt;$ED$6,0,NETWORKDAYS(L323,$ED$6,祭日リスト)/NETWORKDAYS(L323,M323,祭日リスト)))*$GG323*週間進捗報告書!$G$9,0)</f>
        <v>0</v>
      </c>
      <c r="EF323" s="328">
        <f>IF(Q323&lt;&gt;"",IF(Q323&lt;=$ED$6,1,IF(P323&gt;$ED$6,0,NETWORKDAYS(P323,$ED$6,祭日リスト)/NETWORKDAYS(P323,Q323,祭日リスト)))*$GG323*週間進捗報告書!$G$10,0)</f>
        <v>0</v>
      </c>
      <c r="EG323" s="328">
        <f>IF(U323&lt;&gt;"",IF(U323&lt;=$ED$6,1,IF(T323&gt;$ED$6,0,NETWORKDAYS(T323,$ED$6,祭日リスト)/NETWORKDAYS(T323,U323,祭日リスト)))*$GG323*週間進捗報告書!$G$11,0)</f>
        <v>0</v>
      </c>
      <c r="EH323" s="328">
        <f>IF(Y323&lt;&gt;"",IF(Y323&lt;=$ED$6,1,IF(X323&gt;$ED$6,0,NETWORKDAYS(X323,$ED$6,祭日リスト)/NETWORKDAYS(X323,Y323,祭日リスト)))*$GG323*週間進捗報告書!$G$12,0)</f>
        <v>0</v>
      </c>
      <c r="EI323" s="328">
        <f>IF(AG323&lt;&gt;"",IF(AG323&lt;=$ED$6,1,IF(AF323&gt;$ED$6,0,NETWORKDAYS(AF323,$ED$6,祭日リスト)/NETWORKDAYS(AF323,AG323,祭日リスト)))*$GG323*週間進捗報告書!$G$13,0)</f>
        <v>0</v>
      </c>
      <c r="EJ323" s="328">
        <f>IF(AK323&lt;&gt;"",IF(AK323&lt;=$ED$6,1,IF(AJ323&gt;$ED$6,0,NETWORKDAYS(AJ323,$ED$6,祭日リスト)/NETWORKDAYS(AJ323,AK323,祭日リスト)))*$GG323*週間進捗報告書!$G$14,0)</f>
        <v>0</v>
      </c>
      <c r="EK323" s="328">
        <f>IF(AS323&lt;&gt;"",IF(AS323&lt;=$ED$6,1,IF(AR323&gt;$ED$6,0,NETWORKDAYS(AR323,$ED$6,祭日リスト)/NETWORKDAYS(AR323,AS323,祭日リスト)))*$GG323*週間進捗報告書!$G$15,0)</f>
        <v>0</v>
      </c>
      <c r="EL323" s="328">
        <f>IF(AW323&lt;&gt;"",IF(AW323&lt;=$ED$6,1,IF(AV323&gt;$ED$6,0,NETWORKDAYS(AV323,$ED$6,祭日リスト)/NETWORKDAYS(AV323,AW323,祭日リスト)))*$GG323*週間進捗報告書!$G$16,0)</f>
        <v>0</v>
      </c>
      <c r="EM323" s="328">
        <f>IF(BE323&lt;&gt;"",IF(BE323&lt;=$ED$6,1,IF(BD323&gt;$ED$6,0,NETWORKDAYS(BD323,$ED$6,祭日リスト)/NETWORKDAYS(BD323,BE323,祭日リスト)))*$GG323*週間進捗報告書!$G$17,0)</f>
        <v>0</v>
      </c>
      <c r="EN323" s="328">
        <f>IF(BI323&lt;&gt;"",IF(BI323&lt;=$ED$6,1,IF(BH323&gt;$ED$6,0,NETWORKDAYS(BH323,$ED$6,祭日リスト)/NETWORKDAYS(BH323,BI323,祭日リスト)))*$GG323*週間進捗報告書!$G$18,0)</f>
        <v>0</v>
      </c>
      <c r="EO323" s="328">
        <f>IF(BQ323&lt;&gt;"",IF(BQ323&lt;=$ED$6,1,IF(BP323&gt;$ED$6,0,NETWORKDAYS(BP323,$ED$6,祭日リスト)/NETWORKDAYS(BP323,BQ323,祭日リスト)))*$GG323*週間進捗報告書!$G$19,0)</f>
        <v>0</v>
      </c>
      <c r="EP323" s="328">
        <f>IF(BU323&lt;&gt;"",IF(BU323&lt;=$ED$6,1,IF(BT323&gt;$ED$6,0,NETWORKDAYS(BT323,$ED$6,祭日リスト)/NETWORKDAYS(BT323,BU323,祭日リスト)))*$GG323*週間進捗報告書!$G$20,0)</f>
        <v>0</v>
      </c>
      <c r="ER323" s="547">
        <f t="shared" ref="ER323:FC323" si="16299">EE323-EE324</f>
        <v>0</v>
      </c>
      <c r="ES323" s="547">
        <f t="shared" si="16299"/>
        <v>0</v>
      </c>
      <c r="ET323" s="547">
        <f t="shared" si="16299"/>
        <v>0</v>
      </c>
      <c r="EU323" s="547">
        <f t="shared" si="16299"/>
        <v>0</v>
      </c>
      <c r="EV323" s="547">
        <f t="shared" si="16299"/>
        <v>0</v>
      </c>
      <c r="EW323" s="547">
        <f t="shared" si="16299"/>
        <v>0</v>
      </c>
      <c r="EX323" s="547">
        <f t="shared" si="16299"/>
        <v>0</v>
      </c>
      <c r="EY323" s="547">
        <f t="shared" si="16299"/>
        <v>0</v>
      </c>
      <c r="EZ323" s="547">
        <f t="shared" si="16299"/>
        <v>0</v>
      </c>
      <c r="FA323" s="547">
        <f t="shared" si="16299"/>
        <v>0</v>
      </c>
      <c r="FB323" s="547">
        <f t="shared" si="16299"/>
        <v>0</v>
      </c>
      <c r="FC323" s="547">
        <f t="shared" si="16299"/>
        <v>0</v>
      </c>
      <c r="FD323" s="547">
        <f t="shared" ref="FD323" si="16300">SUM(ER323:FC324)</f>
        <v>0</v>
      </c>
      <c r="FE323" s="333"/>
      <c r="FG323" s="32">
        <f>IF(AND($M323&lt;&gt;$FF$7),1,0)</f>
        <v>0</v>
      </c>
      <c r="FH323" s="32">
        <f>IF(AND($Q323&lt;&gt;$FF$7),1,0)</f>
        <v>0</v>
      </c>
      <c r="FI323" s="32">
        <f>IF(AND($U323&lt;&gt;$FF$7),1,0)</f>
        <v>0</v>
      </c>
      <c r="FJ323" s="32">
        <f>IF(AND($Y323&lt;&gt;$FF$7),1,0)</f>
        <v>0</v>
      </c>
      <c r="FK323" s="32">
        <f>IF(AND($AG323&lt;&gt;$FF$7),1,0)</f>
        <v>0</v>
      </c>
      <c r="FL323" s="32">
        <f>IF(AND($AK323&lt;&gt;$FF$7),1,0)</f>
        <v>0</v>
      </c>
      <c r="FM323" s="32">
        <f>IF(AND($AS323&lt;&gt;$FF$7),1,0)</f>
        <v>0</v>
      </c>
      <c r="FN323" s="32">
        <f>IF(AND($AW323&lt;&gt;$FF$7),1,0)</f>
        <v>0</v>
      </c>
      <c r="FO323" s="32">
        <f>IF(AND($BE323&lt;&gt;$FF$7),1,0)</f>
        <v>0</v>
      </c>
      <c r="FP323" s="32">
        <f>IF(AND($BI323&lt;&gt;$FF$7),1,0)</f>
        <v>0</v>
      </c>
      <c r="FQ323" s="32">
        <f>IF(AND($BQ323&lt;&gt;$FF$7),1,0)</f>
        <v>0</v>
      </c>
      <c r="FR323" s="32">
        <f>IF(AND($BU323&lt;&gt;$FF$7),1,0)</f>
        <v>0</v>
      </c>
      <c r="FU323" s="294">
        <f t="shared" ref="FU323" si="16301">IF($K323&lt;&gt;"NG",$GG323,0)</f>
        <v>0</v>
      </c>
      <c r="FV323" s="294">
        <f t="shared" ref="FV323" si="16302">IF($O323&lt;&gt;"NG",$GG323,0)</f>
        <v>0</v>
      </c>
      <c r="FW323" s="294">
        <f t="shared" ref="FW323" si="16303">IF($S323&lt;&gt;"NG",$GG323,0)</f>
        <v>0</v>
      </c>
      <c r="FX323" s="294">
        <f t="shared" ref="FX323" si="16304">IF($W323&lt;&gt;"NG",$GG323,0)</f>
        <v>0</v>
      </c>
      <c r="FY323" s="294">
        <f t="shared" ref="FY323" si="16305">IF($AE323&lt;&gt;"NG",$GG323,0)</f>
        <v>0</v>
      </c>
      <c r="FZ323" s="294">
        <f t="shared" ref="FZ323" si="16306">IF($AI323&lt;&gt;"NG",$GG323,0)</f>
        <v>0</v>
      </c>
      <c r="GA323" s="294">
        <f t="shared" ref="GA323" si="16307">IF($AQ323&lt;&gt;"NG",$GG323,0)</f>
        <v>0</v>
      </c>
      <c r="GB323" s="294">
        <f t="shared" ref="GB323" si="16308">IF($AU323&lt;&gt;"NG",$GG323,0)</f>
        <v>0</v>
      </c>
      <c r="GC323" s="294">
        <f t="shared" ref="GC323" si="16309">IF($BC323&lt;&gt;"NG",$GG323,0)</f>
        <v>0</v>
      </c>
      <c r="GD323" s="294">
        <f t="shared" ref="GD323" si="16310">IF($BG323&lt;&gt;"NG",$GG323,0)</f>
        <v>0</v>
      </c>
      <c r="GE323" s="294">
        <f t="shared" ref="GE323" si="16311">IF($BO323&lt;&gt;"NG",$GG323,0)</f>
        <v>0</v>
      </c>
      <c r="GF323" s="294">
        <f t="shared" ref="GF323" si="16312">IF($BS323&lt;&gt;"NG",$GG323,0)</f>
        <v>0</v>
      </c>
      <c r="GG323" s="294" t="e">
        <f>VLOOKUP($D323,リスト!$D:$S,15,FALSE)</f>
        <v>#N/A</v>
      </c>
      <c r="GH323" s="2" t="e">
        <f>INDEX(リスト!$V:$V,MATCH(中日程計画表!$D323,リスト!$D:$D,0))</f>
        <v>#N/A</v>
      </c>
      <c r="GI323" s="2" t="e">
        <f>INDEX(リスト!$A:$A,MATCH(中日程計画表!$D323,リスト!$D:$D,0))</f>
        <v>#N/A</v>
      </c>
      <c r="GJ323" s="2" t="e">
        <f>INDEX(リスト!$U:$U,MATCH(中日程計画表!$D323,リスト!$D:$D,0))</f>
        <v>#N/A</v>
      </c>
      <c r="GK323" s="5" t="e">
        <f>INDEX(リスト!$W:$W,MATCH(中日程計画表!$D323,リスト!$D:$D,0))</f>
        <v>#N/A</v>
      </c>
      <c r="GL323" s="2" t="s">
        <v>200</v>
      </c>
      <c r="GM323" s="296">
        <f>D323</f>
        <v>0</v>
      </c>
      <c r="GN323" s="296">
        <f>E323</f>
        <v>0</v>
      </c>
      <c r="GU323" s="460" t="str">
        <f t="shared" ref="GU323" si="16313">AE323</f>
        <v>NG</v>
      </c>
      <c r="GV323" s="460">
        <f t="shared" ref="GV323" si="16314">EI323</f>
        <v>0</v>
      </c>
      <c r="GW323" s="460">
        <f t="shared" ref="GW323" si="16315">EI324</f>
        <v>0</v>
      </c>
      <c r="GX323" s="462">
        <f t="shared" ref="GX323" si="16316">EV323</f>
        <v>0</v>
      </c>
      <c r="GY323" s="460" t="str">
        <f t="shared" ref="GY323" si="16317">AI323</f>
        <v>NG</v>
      </c>
      <c r="GZ323" s="460">
        <f t="shared" ref="GZ323" si="16318">EJ323</f>
        <v>0</v>
      </c>
      <c r="HA323" s="460">
        <f t="shared" ref="HA323" si="16319">EJ324</f>
        <v>0</v>
      </c>
      <c r="HB323" s="462">
        <f t="shared" ref="HB323" si="16320">EW323</f>
        <v>0</v>
      </c>
      <c r="HC323" s="460" t="str">
        <f t="shared" ref="HC323" si="16321">AQ323</f>
        <v>NG</v>
      </c>
      <c r="HD323" s="460">
        <f t="shared" ref="HD323" si="16322">EK323</f>
        <v>0</v>
      </c>
      <c r="HE323" s="460">
        <f t="shared" ref="HE323" si="16323">EK324</f>
        <v>0</v>
      </c>
      <c r="HF323" s="462">
        <f t="shared" ref="HF323" si="16324">EX323</f>
        <v>0</v>
      </c>
      <c r="HG323" s="460" t="str">
        <f t="shared" ref="HG323" si="16325">AU323</f>
        <v>NG</v>
      </c>
      <c r="HH323" s="460">
        <f t="shared" ref="HH323" si="16326">EL323</f>
        <v>0</v>
      </c>
      <c r="HI323" s="460">
        <f t="shared" ref="HI323" si="16327">EL324</f>
        <v>0</v>
      </c>
      <c r="HJ323" s="462">
        <f t="shared" ref="HJ323" si="16328">EY323</f>
        <v>0</v>
      </c>
      <c r="HK323" s="460" t="str">
        <f t="shared" ref="HK323" si="16329">BC323</f>
        <v>NG</v>
      </c>
      <c r="HL323" s="460">
        <f t="shared" ref="HL323" si="16330">EM323</f>
        <v>0</v>
      </c>
      <c r="HM323" s="460">
        <f t="shared" ref="HM323" si="16331">EM324</f>
        <v>0</v>
      </c>
      <c r="HN323" s="462">
        <f t="shared" ref="HN323" si="16332">EZ323</f>
        <v>0</v>
      </c>
      <c r="HO323" s="460" t="str">
        <f t="shared" ref="HO323" si="16333">BG323</f>
        <v>NG</v>
      </c>
      <c r="HP323" s="460">
        <f t="shared" ref="HP323" si="16334">EN323</f>
        <v>0</v>
      </c>
      <c r="HQ323" s="460">
        <f t="shared" ref="HQ323" si="16335">EN324</f>
        <v>0</v>
      </c>
      <c r="HR323" s="462">
        <f t="shared" ref="HR323" si="16336">FA323</f>
        <v>0</v>
      </c>
      <c r="HS323" s="332"/>
    </row>
    <row r="324" spans="1:227" ht="12" customHeight="1">
      <c r="A324" s="489"/>
      <c r="B324" s="487"/>
      <c r="C324" s="475"/>
      <c r="D324" s="485"/>
      <c r="E324" s="483"/>
      <c r="F324" s="317"/>
      <c r="G324" s="317"/>
      <c r="H324" s="317"/>
      <c r="I324" s="317"/>
      <c r="J324" s="316"/>
      <c r="K324" s="481"/>
      <c r="L324" s="77"/>
      <c r="M324" s="77"/>
      <c r="N324" s="471"/>
      <c r="O324" s="475"/>
      <c r="P324" s="77"/>
      <c r="Q324" s="77"/>
      <c r="R324" s="471"/>
      <c r="S324" s="475"/>
      <c r="T324" s="77"/>
      <c r="U324" s="77"/>
      <c r="V324" s="471"/>
      <c r="W324" s="473"/>
      <c r="X324" s="77"/>
      <c r="Y324" s="77"/>
      <c r="Z324" s="471"/>
      <c r="AA324" s="477"/>
      <c r="AB324" s="80"/>
      <c r="AC324" s="80"/>
      <c r="AD324" s="471"/>
      <c r="AE324" s="473"/>
      <c r="AF324" s="77"/>
      <c r="AG324" s="77"/>
      <c r="AH324" s="471"/>
      <c r="AI324" s="473"/>
      <c r="AJ324" s="77"/>
      <c r="AK324" s="77"/>
      <c r="AL324" s="471"/>
      <c r="AM324" s="477"/>
      <c r="AN324" s="80"/>
      <c r="AO324" s="80"/>
      <c r="AP324" s="471"/>
      <c r="AQ324" s="473"/>
      <c r="AR324" s="77"/>
      <c r="AS324" s="77"/>
      <c r="AT324" s="471"/>
      <c r="AU324" s="473"/>
      <c r="AV324" s="77"/>
      <c r="AW324" s="77"/>
      <c r="AX324" s="471"/>
      <c r="AY324" s="477"/>
      <c r="AZ324" s="80"/>
      <c r="BA324" s="80"/>
      <c r="BB324" s="471"/>
      <c r="BC324" s="475"/>
      <c r="BD324" s="77"/>
      <c r="BE324" s="77"/>
      <c r="BF324" s="471"/>
      <c r="BG324" s="473"/>
      <c r="BH324" s="77"/>
      <c r="BI324" s="77"/>
      <c r="BJ324" s="471"/>
      <c r="BK324" s="477"/>
      <c r="BL324" s="80"/>
      <c r="BM324" s="80"/>
      <c r="BN324" s="471"/>
      <c r="BO324" s="475"/>
      <c r="BP324" s="77"/>
      <c r="BQ324" s="77"/>
      <c r="BR324" s="471"/>
      <c r="BS324" s="473"/>
      <c r="BT324" s="77"/>
      <c r="BU324" s="77"/>
      <c r="BV324" s="471"/>
      <c r="BW324" s="469"/>
      <c r="BX324" s="467"/>
      <c r="BY324" s="490"/>
      <c r="CA324" s="19">
        <f t="shared" ref="CA324" si="16337">IF(AND($N323=1,$M324&lt;&gt;$BZ$7),1,0)</f>
        <v>0</v>
      </c>
      <c r="CB324" s="19">
        <f t="shared" ref="CB324" si="16338">IF(AND($R323=1,$Q324&lt;&gt;$BZ$7),1,0)</f>
        <v>0</v>
      </c>
      <c r="CC324" s="19">
        <f t="shared" ref="CC324" si="16339">IF(AND($V323=1,$U324&lt;&gt;$BZ$7),1,0)</f>
        <v>0</v>
      </c>
      <c r="CD324" s="19">
        <f t="shared" ref="CD324" si="16340">IF(AND($Z323=1,$Y324&lt;&gt;$BZ$7),1,0)</f>
        <v>0</v>
      </c>
      <c r="CE324" s="19">
        <f t="shared" ref="CE324" si="16341">IF(AND($AH323=1,$AG324&lt;&gt;$BZ$7),1,0)</f>
        <v>0</v>
      </c>
      <c r="CF324" s="19">
        <f t="shared" ref="CF324" si="16342">IF(AND($AL323=1,$AK324&lt;&gt;$BZ$7),1,0)</f>
        <v>0</v>
      </c>
      <c r="CG324" s="19">
        <f t="shared" ref="CG324" si="16343">IF(AND($AT323=1,$AS324&lt;&gt;$BZ$7),1,0)</f>
        <v>0</v>
      </c>
      <c r="CH324" s="19">
        <f t="shared" ref="CH324" si="16344">IF(AND($AX323=1,$AW324&lt;&gt;$BZ$7),1,0)</f>
        <v>0</v>
      </c>
      <c r="CI324" s="19">
        <f t="shared" ref="CI324" si="16345">IF(AND($BF323=1,$BE324&lt;&gt;$BZ$7),1,0)</f>
        <v>0</v>
      </c>
      <c r="CJ324" s="19">
        <f t="shared" ref="CJ324" si="16346">IF(AND($BJ323=1,$BI324&lt;&gt;$BZ$7),1,0)</f>
        <v>0</v>
      </c>
      <c r="CK324" s="19">
        <f t="shared" ref="CK324" si="16347">IF(AND($BR323=1,$BQ324&lt;&gt;$BZ$7),1,0)</f>
        <v>0</v>
      </c>
      <c r="CL324" s="19">
        <f t="shared" ref="CL324" si="16348">IF(AND($BV323=1,$BU324&lt;&gt;$BZ$7),1,0)</f>
        <v>0</v>
      </c>
      <c r="CO324" s="19">
        <f>IF(AND($M324&lt;&gt;$CN$7,$M324&lt;=$CN$6),1,0)</f>
        <v>0</v>
      </c>
      <c r="CP324" s="19">
        <f>IF(AND($Q324&lt;&gt;$CN$7,$Q324&lt;=$CN$6),1,0)</f>
        <v>0</v>
      </c>
      <c r="CQ324" s="19">
        <f>IF(AND($U324&lt;&gt;$CN$7,$U324&lt;=$CN$6),1,0)</f>
        <v>0</v>
      </c>
      <c r="CR324" s="19">
        <f>IF(AND($Y324&lt;&gt;$CN$7,$Y324&lt;=$CN$6),1,0)</f>
        <v>0</v>
      </c>
      <c r="CS324" s="19">
        <f>IF(AND($AG324&lt;&gt;$CN$7,$AG324&lt;=$CN$6),1,0)</f>
        <v>0</v>
      </c>
      <c r="CT324" s="19">
        <f>IF(AND($AK324&lt;&gt;$CN$7,$AK324&lt;=$CN$6),1,0)</f>
        <v>0</v>
      </c>
      <c r="CU324" s="19">
        <f>IF(AND($AS324&lt;&gt;$CN$7,$AS324&lt;=$CN$6),1,0)</f>
        <v>0</v>
      </c>
      <c r="CV324" s="19">
        <f>IF(AND($AW324&lt;&gt;$CN$7,$AW324&lt;=$CN$6),1,0)</f>
        <v>0</v>
      </c>
      <c r="CW324" s="19">
        <f>IF(AND($BE324&lt;&gt;$CN$7,$BE324&lt;=$CN$6),1,0)</f>
        <v>0</v>
      </c>
      <c r="CX324" s="19">
        <f>IF(AND($BI324&lt;&gt;$CN$7,$BI324&lt;=$CN$6),1,0)</f>
        <v>0</v>
      </c>
      <c r="CY324" s="19">
        <f>IF(AND($BQ324&lt;&gt;$CN$7,$BQ324&lt;=$CN$6),1,0)</f>
        <v>0</v>
      </c>
      <c r="CZ324" s="19">
        <f>IF(AND($BU324&lt;&gt;$CN$7,$BU324&lt;=$CN$6),1,0)</f>
        <v>0</v>
      </c>
      <c r="DC324" s="19">
        <f>IF($N323=1,1,0)</f>
        <v>0</v>
      </c>
      <c r="DD324" s="19">
        <f>IF($R323=1,1,0)</f>
        <v>0</v>
      </c>
      <c r="DE324" s="19">
        <f>IF($V323=1,1,0)</f>
        <v>0</v>
      </c>
      <c r="DF324" s="19">
        <f>IF($Z323=1,1,0)</f>
        <v>0</v>
      </c>
      <c r="DG324" s="19">
        <f>IF($AH323=1,1,0)</f>
        <v>0</v>
      </c>
      <c r="DH324" s="19">
        <f>IF($AL323=1,1,0)</f>
        <v>0</v>
      </c>
      <c r="DI324" s="19">
        <f>IF($AT323=1,1,0)</f>
        <v>0</v>
      </c>
      <c r="DJ324" s="19">
        <f>IF($AX323=1,1,0)</f>
        <v>0</v>
      </c>
      <c r="DK324" s="19">
        <f>IF($BF323=1,1,0)</f>
        <v>0</v>
      </c>
      <c r="DL324" s="19">
        <f>IF($BJ323=1,1,0)</f>
        <v>0</v>
      </c>
      <c r="DM324" s="19">
        <f>IF($BR323=1,1,0)</f>
        <v>0</v>
      </c>
      <c r="DN324" s="19">
        <f>IF($BV323=1,1,0)</f>
        <v>0</v>
      </c>
      <c r="DQ324" s="19">
        <f t="shared" ref="DQ324" si="16349">IF($N323=1,1,0)</f>
        <v>0</v>
      </c>
      <c r="DR324" s="19">
        <f t="shared" ref="DR324" si="16350">IF($R323=1,1,0)</f>
        <v>0</v>
      </c>
      <c r="DS324" s="19">
        <f t="shared" ref="DS324" si="16351">IF($V323=1,1,0)</f>
        <v>0</v>
      </c>
      <c r="DT324" s="19">
        <f t="shared" ref="DT324" si="16352">IF($Z323=1,1,0)</f>
        <v>0</v>
      </c>
      <c r="DU324" s="19">
        <f t="shared" ref="DU324" si="16353">IF($AH323=1,1,0)</f>
        <v>0</v>
      </c>
      <c r="DV324" s="19">
        <f t="shared" ref="DV324" si="16354">IF($AL323=1,1,0)</f>
        <v>0</v>
      </c>
      <c r="DW324" s="19">
        <f t="shared" ref="DW324" si="16355">IF($AT323=1,1,0)</f>
        <v>0</v>
      </c>
      <c r="DX324" s="19">
        <f t="shared" ref="DX324" si="16356">IF($AX323=1,1,0)</f>
        <v>0</v>
      </c>
      <c r="DY324" s="19">
        <f t="shared" ref="DY324" si="16357">IF($BF323=1,1,0)</f>
        <v>0</v>
      </c>
      <c r="DZ324" s="19">
        <f t="shared" ref="DZ324" si="16358">IF($BJ323=1,1,0)</f>
        <v>0</v>
      </c>
      <c r="EA324" s="19">
        <f t="shared" ref="EA324" si="16359">IF($BR323=1,1,0)</f>
        <v>0</v>
      </c>
      <c r="EB324" s="19">
        <f t="shared" ref="EB324" si="16360">IF($BV323=1,1,0)</f>
        <v>0</v>
      </c>
      <c r="EE324" s="329">
        <f>N323*$FU324*週間進捗報告書!$G$9</f>
        <v>0</v>
      </c>
      <c r="EF324" s="329">
        <f>R323*$FV324*週間進捗報告書!$G$10</f>
        <v>0</v>
      </c>
      <c r="EG324" s="329">
        <f>V323*$FW324*週間進捗報告書!$G$11</f>
        <v>0</v>
      </c>
      <c r="EH324" s="329">
        <f>Z323*$FX324*週間進捗報告書!$G$12</f>
        <v>0</v>
      </c>
      <c r="EI324" s="329">
        <f>AH323*$FY324*週間進捗報告書!$G$13</f>
        <v>0</v>
      </c>
      <c r="EJ324" s="329">
        <f>AL323*$FZ324*週間進捗報告書!$G$14</f>
        <v>0</v>
      </c>
      <c r="EK324" s="329">
        <f>AT323*$GA324*週間進捗報告書!$G$15</f>
        <v>0</v>
      </c>
      <c r="EL324" s="329">
        <f>AX323*$GB324*週間進捗報告書!$G$16</f>
        <v>0</v>
      </c>
      <c r="EM324" s="329">
        <f>BF323*$GC324*週間進捗報告書!$G$17</f>
        <v>0</v>
      </c>
      <c r="EN324" s="329">
        <f>BJ323*$GD324*週間進捗報告書!$G$18</f>
        <v>0</v>
      </c>
      <c r="EO324" s="329">
        <f>BR323*$GE324*週間進捗報告書!$G$19</f>
        <v>0</v>
      </c>
      <c r="EP324" s="329">
        <f>BV323*$GF324*週間進捗報告書!$G$20</f>
        <v>0</v>
      </c>
      <c r="ER324" s="547"/>
      <c r="ES324" s="547"/>
      <c r="ET324" s="547"/>
      <c r="EU324" s="547"/>
      <c r="EV324" s="547"/>
      <c r="EW324" s="547"/>
      <c r="EX324" s="547"/>
      <c r="EY324" s="547"/>
      <c r="EZ324" s="547"/>
      <c r="FA324" s="547"/>
      <c r="FB324" s="547"/>
      <c r="FC324" s="547"/>
      <c r="FD324" s="547"/>
      <c r="FE324" s="332"/>
      <c r="FG324" s="19"/>
      <c r="FH324" s="19"/>
      <c r="FI324" s="19"/>
      <c r="FJ324" s="19"/>
      <c r="FK324" s="19"/>
      <c r="FL324" s="19"/>
      <c r="FM324" s="19"/>
      <c r="FN324" s="19"/>
      <c r="FO324" s="19"/>
      <c r="FP324" s="19"/>
      <c r="FQ324" s="19"/>
      <c r="FR324" s="19"/>
      <c r="FU324" s="295">
        <f t="shared" ref="FU324" si="16361">FU323</f>
        <v>0</v>
      </c>
      <c r="FV324" s="295">
        <f t="shared" ref="FV324" si="16362">FV323</f>
        <v>0</v>
      </c>
      <c r="FW324" s="295">
        <f t="shared" ref="FW324" si="16363">FW323</f>
        <v>0</v>
      </c>
      <c r="FX324" s="295">
        <f t="shared" ref="FX324" si="16364">FX323</f>
        <v>0</v>
      </c>
      <c r="FY324" s="295">
        <f t="shared" ref="FY324" si="16365">FY323</f>
        <v>0</v>
      </c>
      <c r="FZ324" s="295">
        <f t="shared" ref="FZ324" si="16366">FZ323</f>
        <v>0</v>
      </c>
      <c r="GA324" s="295">
        <f t="shared" ref="GA324" si="16367">GA323</f>
        <v>0</v>
      </c>
      <c r="GB324" s="295">
        <f t="shared" ref="GB324" si="16368">GB323</f>
        <v>0</v>
      </c>
      <c r="GC324" s="295">
        <f t="shared" ref="GC324" si="16369">GC323</f>
        <v>0</v>
      </c>
      <c r="GD324" s="295">
        <f t="shared" ref="GD324" si="16370">GD323</f>
        <v>0</v>
      </c>
      <c r="GE324" s="295">
        <f t="shared" ref="GE324" si="16371">GE323</f>
        <v>0</v>
      </c>
      <c r="GF324" s="295">
        <f t="shared" ref="GF324" si="16372">GF323</f>
        <v>0</v>
      </c>
      <c r="GG324" s="295" t="e">
        <f t="shared" ref="GG324" si="16373">GG323</f>
        <v>#N/A</v>
      </c>
      <c r="GH324" s="2" t="e">
        <f>INDEX(リスト!$V:$V,MATCH(中日程計画表!$D323,リスト!$D:$D,0))</f>
        <v>#N/A</v>
      </c>
      <c r="GI324" s="2" t="e">
        <f>INDEX(リスト!$A:$A,MATCH(中日程計画表!$D323,リスト!$D:$D,0))</f>
        <v>#N/A</v>
      </c>
      <c r="GJ324" s="2" t="e">
        <f>INDEX(リスト!$U:$U,MATCH(中日程計画表!$D323,リスト!$D:$D,0))</f>
        <v>#N/A</v>
      </c>
      <c r="GK324" s="5" t="e">
        <f>INDEX(リスト!$W:$W,MATCH(中日程計画表!$D323,リスト!$D:$D,0))</f>
        <v>#N/A</v>
      </c>
      <c r="GL324" s="2" t="s">
        <v>201</v>
      </c>
      <c r="GM324" s="296">
        <f t="shared" ref="GM324" si="16374">GM323</f>
        <v>0</v>
      </c>
      <c r="GN324" s="296">
        <f t="shared" ref="GN324" si="16375">GN323</f>
        <v>0</v>
      </c>
      <c r="GU324" s="461"/>
      <c r="GV324" s="460"/>
      <c r="GW324" s="460"/>
      <c r="GX324" s="461"/>
      <c r="GY324" s="461"/>
      <c r="GZ324" s="460"/>
      <c r="HA324" s="460"/>
      <c r="HB324" s="461"/>
      <c r="HC324" s="461"/>
      <c r="HD324" s="460"/>
      <c r="HE324" s="460"/>
      <c r="HF324" s="461"/>
      <c r="HG324" s="461"/>
      <c r="HH324" s="460"/>
      <c r="HI324" s="460"/>
      <c r="HJ324" s="461"/>
      <c r="HK324" s="461"/>
      <c r="HL324" s="460"/>
      <c r="HM324" s="460"/>
      <c r="HN324" s="461"/>
      <c r="HO324" s="461"/>
      <c r="HP324" s="460"/>
      <c r="HQ324" s="460"/>
      <c r="HR324" s="461"/>
      <c r="HS324" s="4"/>
    </row>
    <row r="325" spans="1:227" ht="12" customHeight="1">
      <c r="A325" s="488" t="str">
        <f t="shared" ref="A325" ca="1" si="16376">INDIRECT("リスト!A"&amp;B325+6)</f>
        <v/>
      </c>
      <c r="B325" s="486">
        <f t="shared" ref="B325" si="16377">ROUNDDOWN((ROW()-6)/2,0)+1</f>
        <v>160</v>
      </c>
      <c r="C325" s="474" t="str">
        <f>機能グループ名</f>
        <v/>
      </c>
      <c r="D325" s="484">
        <f>機能ID</f>
        <v>0</v>
      </c>
      <c r="E325" s="482">
        <f>機能名</f>
        <v>0</v>
      </c>
      <c r="F325" s="315"/>
      <c r="G325" s="315"/>
      <c r="H325" s="315"/>
      <c r="I325" s="315"/>
      <c r="J325" s="316"/>
      <c r="K325" s="480" t="str">
        <f>担当者_SR</f>
        <v>NG</v>
      </c>
      <c r="L325" s="76"/>
      <c r="M325" s="76"/>
      <c r="N325" s="470"/>
      <c r="O325" s="474" t="str">
        <f>担当者_SRR</f>
        <v>NG</v>
      </c>
      <c r="P325" s="76"/>
      <c r="Q325" s="76"/>
      <c r="R325" s="470"/>
      <c r="S325" s="474" t="str">
        <f>担当者_DS</f>
        <v>NG</v>
      </c>
      <c r="T325" s="76"/>
      <c r="U325" s="76"/>
      <c r="V325" s="470"/>
      <c r="W325" s="472" t="str">
        <f>担当者_DSR</f>
        <v>NG</v>
      </c>
      <c r="X325" s="76"/>
      <c r="Y325" s="76"/>
      <c r="Z325" s="478"/>
      <c r="AA325" s="476"/>
      <c r="AB325" s="79"/>
      <c r="AC325" s="79"/>
      <c r="AD325" s="470">
        <f>IF(AC326 &lt;&gt; "",1,0)</f>
        <v>0</v>
      </c>
      <c r="AE325" s="472" t="str">
        <f>担当者_CD</f>
        <v>NG</v>
      </c>
      <c r="AF325" s="76"/>
      <c r="AG325" s="76"/>
      <c r="AH325" s="470"/>
      <c r="AI325" s="472" t="str">
        <f>担当者_DD</f>
        <v>NG</v>
      </c>
      <c r="AJ325" s="76"/>
      <c r="AK325" s="76"/>
      <c r="AL325" s="478"/>
      <c r="AM325" s="476"/>
      <c r="AN325" s="79"/>
      <c r="AO325" s="79"/>
      <c r="AP325" s="470">
        <f>IF(AO326 &lt;&gt; "",1,0)</f>
        <v>0</v>
      </c>
      <c r="AQ325" s="472" t="str">
        <f>担当者_MCL</f>
        <v>NG</v>
      </c>
      <c r="AR325" s="76"/>
      <c r="AS325" s="76"/>
      <c r="AT325" s="470"/>
      <c r="AU325" s="472" t="str">
        <f>担当者_MCLR</f>
        <v>NG</v>
      </c>
      <c r="AV325" s="76"/>
      <c r="AW325" s="76"/>
      <c r="AX325" s="470"/>
      <c r="AY325" s="476"/>
      <c r="AZ325" s="79"/>
      <c r="BA325" s="79"/>
      <c r="BB325" s="470">
        <f>IF(BA326 &lt;&gt; "",1,0)</f>
        <v>0</v>
      </c>
      <c r="BC325" s="474" t="str">
        <f>担当者_MT</f>
        <v>NG</v>
      </c>
      <c r="BD325" s="76"/>
      <c r="BE325" s="76"/>
      <c r="BF325" s="470"/>
      <c r="BG325" s="472" t="str">
        <f>担当者_M検</f>
        <v>NG</v>
      </c>
      <c r="BH325" s="76"/>
      <c r="BI325" s="76"/>
      <c r="BJ325" s="470"/>
      <c r="BK325" s="476"/>
      <c r="BL325" s="79"/>
      <c r="BM325" s="79"/>
      <c r="BN325" s="470">
        <v>0</v>
      </c>
      <c r="BO325" s="474" t="str">
        <f>担当者_モテ</f>
        <v>NG</v>
      </c>
      <c r="BP325" s="76"/>
      <c r="BQ325" s="76"/>
      <c r="BR325" s="470"/>
      <c r="BS325" s="472" t="str">
        <f>担当者_モテR</f>
        <v>NG</v>
      </c>
      <c r="BT325" s="76"/>
      <c r="BU325" s="76"/>
      <c r="BV325" s="470"/>
      <c r="BW325" s="468">
        <f t="shared" ref="BW325" si="16378">IFERROR(SUM(IF(K325&lt;&gt;"NG",N325*K$1,0),IF(O325&lt;&gt;"NG",R325*O$1,0),IF(S325&lt;&gt;"NG",V325*S$1,0),IF(W325&lt;&gt;"NG",Z325*W$1,0),IF(AA325&lt;&gt;"NG",AD325*AA$1,0),IF(AE325&lt;&gt;"NG",AH325*AE$1,0),IF(AI325&lt;&gt;"NG",AL325*AI$1,0),IF(AM325&lt;&gt;"NG",AP325*AM$1,0),IF(AQ325&lt;&gt;"NG",AT325*AQ$1,0),IF(AU325&lt;&gt;"NG",AX325*AU$1,0),IF(AY325&lt;&gt;"NG",BB325*AY$1,0),IF(BC325&lt;&gt;"NG",BF325*BC$1,0),IF(BG325&lt;&gt;"NG",BJ325*BG$1,0),IF(BK325&lt;&gt;"NG",BN325*BK$1,0),IF(BO325&lt;&gt;"NG",BR325*BO$1,0),IF(BS325&lt;&gt;"NG",BV325*BS$1,0))/SUM(IF(K325&lt;&gt;"NG",K$1,0),IF(O325&lt;&gt;"NG",O$1,0),IF(S325&lt;&gt;"NG",S$1,0),IF(W325&lt;&gt;"NG",W$1,0),IF(AA325&lt;&gt;"NG",AA$1,0),IF(AE325&lt;&gt;"NG",AE$1,0),IF(AI325&lt;&gt;"NG",AI$1,0),IF(AM325&lt;&gt;"NG",AM$1,0),IF(AQ325&lt;&gt;"NG",AQ$1,0),IF(AU325&lt;&gt;"NG",AU$1,0),IF(AY325&lt;&gt;"NG",AY$1,0),IF(BC325&lt;&gt;"NG",BC$1,0),IF(BG325&lt;&gt;"NG",BG$1,0),IF(BK325&lt;&gt;"NG",BK$1,0),IF(BO325&lt;&gt;"NG",BO$1,0),IF(BS325&lt;&gt;"NG",BS$1,0)),0)</f>
        <v>0</v>
      </c>
      <c r="BX325" s="466"/>
      <c r="BY325" s="490"/>
      <c r="BZ325" s="5"/>
      <c r="CA325" s="32">
        <f t="shared" ref="CA325" si="16379">IF(AND($M325&lt;&gt;$BZ$5,$M325&lt;=$BZ$6,$M325&lt;&gt;$BZ$7),1,0)</f>
        <v>0</v>
      </c>
      <c r="CB325" s="32">
        <f t="shared" ref="CB325" si="16380">IF(AND($Q325&lt;&gt;$BZ$5,$Q325&lt;=$BZ$6,$Q325&lt;&gt;$BZ$7),1,0)</f>
        <v>0</v>
      </c>
      <c r="CC325" s="32">
        <f t="shared" ref="CC325" si="16381">IF(AND($U325&lt;&gt;$BZ$5,$U325&lt;=$BZ$6,$U325&lt;&gt;$BZ$7),1,0)</f>
        <v>0</v>
      </c>
      <c r="CD325" s="32">
        <f t="shared" ref="CD325" si="16382">IF(AND($Y325&lt;&gt;$BZ$5,$Y325&lt;=$BZ$6,$Y325&lt;&gt;$BZ$7),1,0)</f>
        <v>0</v>
      </c>
      <c r="CE325" s="32">
        <f t="shared" ref="CE325" si="16383">IF(AND($AG325&lt;&gt;$BZ$5,$AG325&lt;=$BZ$6,$AG325&lt;&gt;$BZ$7),1,0)</f>
        <v>0</v>
      </c>
      <c r="CF325" s="32">
        <f t="shared" ref="CF325" si="16384">IF(AND($AK325&lt;&gt;$BZ$5,$AK325&lt;=$BZ$6,$AK325&lt;&gt;$BZ$7),1,0)</f>
        <v>0</v>
      </c>
      <c r="CG325" s="32">
        <f t="shared" ref="CG325" si="16385">IF(AND($AS325&lt;&gt;$BZ$5,$AS325&lt;=$BZ$6,$AS325&lt;&gt;$BZ$7),1,0)</f>
        <v>0</v>
      </c>
      <c r="CH325" s="32">
        <f t="shared" ref="CH325" si="16386">IF(AND($AW325&lt;&gt;$BZ$5,$AW325&lt;=$BZ$6,$AW325&lt;&gt;$BZ$7),1,0)</f>
        <v>0</v>
      </c>
      <c r="CI325" s="32">
        <f t="shared" ref="CI325" si="16387">IF(AND($BE325&lt;&gt;$BZ$5,$BE325&lt;=$BZ$6,$BE325&lt;&gt;$BZ$7),1,0)</f>
        <v>0</v>
      </c>
      <c r="CJ325" s="32">
        <f t="shared" ref="CJ325" si="16388">IF(AND($BI325&lt;&gt;$BZ$5,$BI325&lt;=$BZ$6,$BI325&lt;&gt;$BZ$7),1,0)</f>
        <v>0</v>
      </c>
      <c r="CK325" s="32">
        <f t="shared" ref="CK325" si="16389">IF(AND($BQ325&lt;&gt;$BZ$5,$BQ325&lt;=$BZ$6,$BQ325&lt;&gt;$BZ$7),1,0)</f>
        <v>0</v>
      </c>
      <c r="CL325" s="32">
        <f t="shared" ref="CL325" si="16390">IF(AND($BU325&lt;&gt;$BZ$5,$BU325&lt;=$BZ$6,$BU325&lt;&gt;$BZ$7),1,0)</f>
        <v>0</v>
      </c>
      <c r="CO325" s="32">
        <f>IF(AND($M325&lt;&gt;$CN$5,$M325&lt;=$CN$6,$M325&lt;&gt;$CN$7),1,0)</f>
        <v>0</v>
      </c>
      <c r="CP325" s="32">
        <f>IF(AND($Q325&lt;&gt;$CN$5,$Q325&lt;=$CN$6,$Q325&lt;&gt;$CN$7),1,0)</f>
        <v>0</v>
      </c>
      <c r="CQ325" s="32">
        <f>IF(AND($U325&lt;&gt;$CN$5,$U325&lt;=$CN$6,$U325&lt;&gt;$CN$7),1,0)</f>
        <v>0</v>
      </c>
      <c r="CR325" s="32">
        <f>IF(AND($Y325&lt;&gt;$CN$5,$Y325&lt;=$CN$6,$Y325&lt;&gt;$CN$7),1,0)</f>
        <v>0</v>
      </c>
      <c r="CS325" s="32">
        <f>IF(AND($AG325&lt;&gt;$CN$5,$AG325&lt;=$CN$6,$AG325&lt;&gt;$CN$7),1,0)</f>
        <v>0</v>
      </c>
      <c r="CT325" s="32">
        <f>IF(AND($AK325&lt;&gt;$CN$5,$AK325&lt;=$CN$6,$AK325&lt;&gt;$CN$7),1,0)</f>
        <v>0</v>
      </c>
      <c r="CU325" s="32">
        <f>IF(AND($AS325&lt;&gt;$CN$5,$AS325&lt;=$CN$6,$AS325&lt;&gt;$CN$7),1,0)</f>
        <v>0</v>
      </c>
      <c r="CV325" s="32">
        <f>IF(AND($AW325&lt;&gt;$CN$5,$AW325&lt;=$CN$6,$AW325&lt;&gt;$CN$7),1,0)</f>
        <v>0</v>
      </c>
      <c r="CW325" s="32">
        <f>IF(AND($BE325&lt;&gt;$CN$5,$BE325&lt;=$CN$6,$BE325&lt;&gt;$CN$7),1,0)</f>
        <v>0</v>
      </c>
      <c r="CX325" s="32">
        <f>IF(AND($BI325&lt;&gt;$CN$5,$BI325&lt;=$CN$6,$BI325&lt;&gt;$CN$7),1,0)</f>
        <v>0</v>
      </c>
      <c r="CY325" s="32">
        <f>IF(AND($BQ325&lt;&gt;$CN$5,$BQ325&lt;=$CN$6,$BQ325&lt;&gt;$CN$7),1,0)</f>
        <v>0</v>
      </c>
      <c r="CZ325" s="32">
        <f>IF(AND($BU325&lt;&gt;$CN$5,$BU325&lt;=$CN$6,$BU325&lt;&gt;$CN$7),1,0)</f>
        <v>0</v>
      </c>
      <c r="DC325" s="32">
        <f>IF(AND($M325&lt;&gt;$DB$5,$M325&lt;=$DB$6,$M325&lt;&gt;$CN$7),1,0)</f>
        <v>0</v>
      </c>
      <c r="DD325" s="32">
        <f>IF(AND($Q325&lt;&gt;$DB$5,$Q325&lt;=$DB$6,$Q325&lt;&gt;$CN$7),1,0)</f>
        <v>0</v>
      </c>
      <c r="DE325" s="32">
        <f>IF(AND($U325&lt;&gt;$DB$5,$U325&lt;=$DB$6,$U325&lt;&gt;$CN$7),1,0)</f>
        <v>0</v>
      </c>
      <c r="DF325" s="32">
        <f>IF(AND($Y325&lt;&gt;$DB$5,$Y325&lt;=$DB$6,$Y325&lt;&gt;$CN$7),1,0)</f>
        <v>0</v>
      </c>
      <c r="DG325" s="32">
        <f>IF(AND($AG325&lt;&gt;$DB$5,$AG325&lt;=$DB$6,$AG325&lt;&gt;$CN$7),1,0)</f>
        <v>0</v>
      </c>
      <c r="DH325" s="32">
        <f>IF(AND($AK325&lt;&gt;$DB$5,$AK325&lt;=$DB$6,$AK325&lt;&gt;$CN$7),1,0)</f>
        <v>0</v>
      </c>
      <c r="DI325" s="32">
        <f>IF(AND($AS325&lt;&gt;$DB$5,$AS325&lt;=$DB$6,$AS325&lt;&gt;$CN$7),1,0)</f>
        <v>0</v>
      </c>
      <c r="DJ325" s="32">
        <f>IF(AND($AW325&lt;&gt;$DB$5,$AW325&lt;=$DB$6,$AW325&lt;&gt;$CN$7),1,0)</f>
        <v>0</v>
      </c>
      <c r="DK325" s="32">
        <f>IF(AND($BE325&lt;&gt;$DB$5,$BE325&lt;=$DB$6,$BE325&lt;&gt;$CN$7),1,0)</f>
        <v>0</v>
      </c>
      <c r="DL325" s="32">
        <f>IF(AND($BI325&lt;&gt;$DB$5,$BI325&lt;=$DB$6,$BI325&lt;&gt;$CN$7),1,0)</f>
        <v>0</v>
      </c>
      <c r="DM325" s="32">
        <f>IF(AND($BQ325&lt;&gt;$DB$5,$BQ325&lt;=$DB$6,$BQ325&lt;&gt;$CN$7),1,0)</f>
        <v>0</v>
      </c>
      <c r="DN325" s="32">
        <f>IF(AND($BU325&lt;&gt;$DB$5,$BU325&lt;=$DB$6,$BU325&lt;&gt;$CN$7),1,0)</f>
        <v>0</v>
      </c>
      <c r="DQ325" s="32">
        <f t="shared" ref="DQ325" si="16391">IF(AND($M325&lt;&gt;$DP$5,$M325&lt;=$DP$6,$M325&lt;&gt;$CN$7),1,0)</f>
        <v>0</v>
      </c>
      <c r="DR325" s="32">
        <f t="shared" ref="DR325" si="16392">IF(AND($Q325&lt;&gt;$DP$5,$Q325&lt;=$DP$6,$Q325&lt;&gt;$CN$7),1,0)</f>
        <v>0</v>
      </c>
      <c r="DS325" s="32">
        <f t="shared" ref="DS325" si="16393">IF(AND($U325&lt;&gt;$DP$5,$U325&lt;=$DP$6,$U325&lt;&gt;$CN$7),1,0)</f>
        <v>0</v>
      </c>
      <c r="DT325" s="32">
        <f t="shared" ref="DT325" si="16394">IF(AND($Y325&lt;&gt;$DP$5,$Y325&lt;=$DP$6,$Y325&lt;&gt;$CN$7),1,0)</f>
        <v>0</v>
      </c>
      <c r="DU325" s="32">
        <f t="shared" ref="DU325" si="16395">IF(AND($AG325&lt;&gt;$DP$5,$AG325&lt;=$DP$6,$AG325&lt;&gt;$CN$7),1,0)</f>
        <v>0</v>
      </c>
      <c r="DV325" s="32">
        <f t="shared" ref="DV325" si="16396">IF(AND($AK325&lt;&gt;$DP$5,$AK325&lt;=$DP$6,$AK325&lt;&gt;$CN$7),1,0)</f>
        <v>0</v>
      </c>
      <c r="DW325" s="32">
        <f t="shared" ref="DW325" si="16397">IF(AND($AS325&lt;&gt;$DP$5,$AS325&lt;=$DP$6,$AS325&lt;&gt;$CN$7),1,0)</f>
        <v>0</v>
      </c>
      <c r="DX325" s="32">
        <f t="shared" ref="DX325" si="16398">IF(AND($AW325&lt;&gt;$DP$5,$AW325&lt;=$DP$6,$AW325&lt;&gt;$CN$7),1,0)</f>
        <v>0</v>
      </c>
      <c r="DY325" s="32">
        <f t="shared" ref="DY325" si="16399">IF(AND($BE325&lt;&gt;$DP$5,$BE325&lt;=$DP$6,$BE325&lt;&gt;$CN$7),1,0)</f>
        <v>0</v>
      </c>
      <c r="DZ325" s="32">
        <f t="shared" ref="DZ325" si="16400">IF(AND($BI325&lt;&gt;$DP$5,$BI325&lt;=$DP$6,$BI325&lt;&gt;$CN$7),1,0)</f>
        <v>0</v>
      </c>
      <c r="EA325" s="32">
        <f t="shared" ref="EA325" si="16401">IF(AND($BQ325&lt;&gt;$DP$5,$BQ325&lt;=$DP$6,$BQ325&lt;&gt;$CN$7),1,0)</f>
        <v>0</v>
      </c>
      <c r="EB325" s="32">
        <f t="shared" ref="EB325" si="16402">IF(AND($BU325&lt;&gt;$DP$5,$BU325&lt;=$DP$6,$BU325&lt;&gt;$CN$7),1,0)</f>
        <v>0</v>
      </c>
      <c r="EE325" s="328">
        <f>IF(M325&lt;&gt;"",IF(M325&lt;=$ED$6,1,IF(L325&gt;$ED$6,0,NETWORKDAYS(L325,$ED$6,祭日リスト)/NETWORKDAYS(L325,M325,祭日リスト)))*$GG325*週間進捗報告書!$G$9,0)</f>
        <v>0</v>
      </c>
      <c r="EF325" s="328">
        <f>IF(Q325&lt;&gt;"",IF(Q325&lt;=$ED$6,1,IF(P325&gt;$ED$6,0,NETWORKDAYS(P325,$ED$6,祭日リスト)/NETWORKDAYS(P325,Q325,祭日リスト)))*$GG325*週間進捗報告書!$G$10,0)</f>
        <v>0</v>
      </c>
      <c r="EG325" s="328">
        <f>IF(U325&lt;&gt;"",IF(U325&lt;=$ED$6,1,IF(T325&gt;$ED$6,0,NETWORKDAYS(T325,$ED$6,祭日リスト)/NETWORKDAYS(T325,U325,祭日リスト)))*$GG325*週間進捗報告書!$G$11,0)</f>
        <v>0</v>
      </c>
      <c r="EH325" s="328">
        <f>IF(Y325&lt;&gt;"",IF(Y325&lt;=$ED$6,1,IF(X325&gt;$ED$6,0,NETWORKDAYS(X325,$ED$6,祭日リスト)/NETWORKDAYS(X325,Y325,祭日リスト)))*$GG325*週間進捗報告書!$G$12,0)</f>
        <v>0</v>
      </c>
      <c r="EI325" s="328">
        <f>IF(AG325&lt;&gt;"",IF(AG325&lt;=$ED$6,1,IF(AF325&gt;$ED$6,0,NETWORKDAYS(AF325,$ED$6,祭日リスト)/NETWORKDAYS(AF325,AG325,祭日リスト)))*$GG325*週間進捗報告書!$G$13,0)</f>
        <v>0</v>
      </c>
      <c r="EJ325" s="328">
        <f>IF(AK325&lt;&gt;"",IF(AK325&lt;=$ED$6,1,IF(AJ325&gt;$ED$6,0,NETWORKDAYS(AJ325,$ED$6,祭日リスト)/NETWORKDAYS(AJ325,AK325,祭日リスト)))*$GG325*週間進捗報告書!$G$14,0)</f>
        <v>0</v>
      </c>
      <c r="EK325" s="328">
        <f>IF(AS325&lt;&gt;"",IF(AS325&lt;=$ED$6,1,IF(AR325&gt;$ED$6,0,NETWORKDAYS(AR325,$ED$6,祭日リスト)/NETWORKDAYS(AR325,AS325,祭日リスト)))*$GG325*週間進捗報告書!$G$15,0)</f>
        <v>0</v>
      </c>
      <c r="EL325" s="328">
        <f>IF(AW325&lt;&gt;"",IF(AW325&lt;=$ED$6,1,IF(AV325&gt;$ED$6,0,NETWORKDAYS(AV325,$ED$6,祭日リスト)/NETWORKDAYS(AV325,AW325,祭日リスト)))*$GG325*週間進捗報告書!$G$16,0)</f>
        <v>0</v>
      </c>
      <c r="EM325" s="328">
        <f>IF(BE325&lt;&gt;"",IF(BE325&lt;=$ED$6,1,IF(BD325&gt;$ED$6,0,NETWORKDAYS(BD325,$ED$6,祭日リスト)/NETWORKDAYS(BD325,BE325,祭日リスト)))*$GG325*週間進捗報告書!$G$17,0)</f>
        <v>0</v>
      </c>
      <c r="EN325" s="328">
        <f>IF(BI325&lt;&gt;"",IF(BI325&lt;=$ED$6,1,IF(BH325&gt;$ED$6,0,NETWORKDAYS(BH325,$ED$6,祭日リスト)/NETWORKDAYS(BH325,BI325,祭日リスト)))*$GG325*週間進捗報告書!$G$18,0)</f>
        <v>0</v>
      </c>
      <c r="EO325" s="328">
        <f>IF(BQ325&lt;&gt;"",IF(BQ325&lt;=$ED$6,1,IF(BP325&gt;$ED$6,0,NETWORKDAYS(BP325,$ED$6,祭日リスト)/NETWORKDAYS(BP325,BQ325,祭日リスト)))*$GG325*週間進捗報告書!$G$19,0)</f>
        <v>0</v>
      </c>
      <c r="EP325" s="328">
        <f>IF(BU325&lt;&gt;"",IF(BU325&lt;=$ED$6,1,IF(BT325&gt;$ED$6,0,NETWORKDAYS(BT325,$ED$6,祭日リスト)/NETWORKDAYS(BT325,BU325,祭日リスト)))*$GG325*週間進捗報告書!$G$20,0)</f>
        <v>0</v>
      </c>
      <c r="ER325" s="547">
        <f t="shared" ref="ER325:FC325" si="16403">EE325-EE326</f>
        <v>0</v>
      </c>
      <c r="ES325" s="547">
        <f t="shared" si="16403"/>
        <v>0</v>
      </c>
      <c r="ET325" s="547">
        <f t="shared" si="16403"/>
        <v>0</v>
      </c>
      <c r="EU325" s="547">
        <f t="shared" si="16403"/>
        <v>0</v>
      </c>
      <c r="EV325" s="547">
        <f t="shared" si="16403"/>
        <v>0</v>
      </c>
      <c r="EW325" s="547">
        <f t="shared" si="16403"/>
        <v>0</v>
      </c>
      <c r="EX325" s="547">
        <f t="shared" si="16403"/>
        <v>0</v>
      </c>
      <c r="EY325" s="547">
        <f t="shared" si="16403"/>
        <v>0</v>
      </c>
      <c r="EZ325" s="547">
        <f t="shared" si="16403"/>
        <v>0</v>
      </c>
      <c r="FA325" s="547">
        <f t="shared" si="16403"/>
        <v>0</v>
      </c>
      <c r="FB325" s="547">
        <f t="shared" si="16403"/>
        <v>0</v>
      </c>
      <c r="FC325" s="547">
        <f t="shared" si="16403"/>
        <v>0</v>
      </c>
      <c r="FD325" s="547">
        <f t="shared" ref="FD325" si="16404">SUM(ER325:FC326)</f>
        <v>0</v>
      </c>
      <c r="FE325" s="333"/>
      <c r="FG325" s="32">
        <f>IF(AND($M325&lt;&gt;$FF$7),1,0)</f>
        <v>0</v>
      </c>
      <c r="FH325" s="32">
        <f>IF(AND($Q325&lt;&gt;$FF$7),1,0)</f>
        <v>0</v>
      </c>
      <c r="FI325" s="32">
        <f>IF(AND($U325&lt;&gt;$FF$7),1,0)</f>
        <v>0</v>
      </c>
      <c r="FJ325" s="32">
        <f>IF(AND($Y325&lt;&gt;$FF$7),1,0)</f>
        <v>0</v>
      </c>
      <c r="FK325" s="32">
        <f>IF(AND($AG325&lt;&gt;$FF$7),1,0)</f>
        <v>0</v>
      </c>
      <c r="FL325" s="32">
        <f>IF(AND($AK325&lt;&gt;$FF$7),1,0)</f>
        <v>0</v>
      </c>
      <c r="FM325" s="32">
        <f>IF(AND($AS325&lt;&gt;$FF$7),1,0)</f>
        <v>0</v>
      </c>
      <c r="FN325" s="32">
        <f>IF(AND($AW325&lt;&gt;$FF$7),1,0)</f>
        <v>0</v>
      </c>
      <c r="FO325" s="32">
        <f>IF(AND($BE325&lt;&gt;$FF$7),1,0)</f>
        <v>0</v>
      </c>
      <c r="FP325" s="32">
        <f>IF(AND($BI325&lt;&gt;$FF$7),1,0)</f>
        <v>0</v>
      </c>
      <c r="FQ325" s="32">
        <f>IF(AND($BQ325&lt;&gt;$FF$7),1,0)</f>
        <v>0</v>
      </c>
      <c r="FR325" s="32">
        <f>IF(AND($BU325&lt;&gt;$FF$7),1,0)</f>
        <v>0</v>
      </c>
      <c r="FU325" s="294">
        <f t="shared" ref="FU325" si="16405">IF($K325&lt;&gt;"NG",$GG325,0)</f>
        <v>0</v>
      </c>
      <c r="FV325" s="294">
        <f t="shared" ref="FV325" si="16406">IF($O325&lt;&gt;"NG",$GG325,0)</f>
        <v>0</v>
      </c>
      <c r="FW325" s="294">
        <f t="shared" ref="FW325" si="16407">IF($S325&lt;&gt;"NG",$GG325,0)</f>
        <v>0</v>
      </c>
      <c r="FX325" s="294">
        <f t="shared" ref="FX325" si="16408">IF($W325&lt;&gt;"NG",$GG325,0)</f>
        <v>0</v>
      </c>
      <c r="FY325" s="294">
        <f t="shared" ref="FY325" si="16409">IF($AE325&lt;&gt;"NG",$GG325,0)</f>
        <v>0</v>
      </c>
      <c r="FZ325" s="294">
        <f t="shared" ref="FZ325" si="16410">IF($AI325&lt;&gt;"NG",$GG325,0)</f>
        <v>0</v>
      </c>
      <c r="GA325" s="294">
        <f t="shared" ref="GA325" si="16411">IF($AQ325&lt;&gt;"NG",$GG325,0)</f>
        <v>0</v>
      </c>
      <c r="GB325" s="294">
        <f t="shared" ref="GB325" si="16412">IF($AU325&lt;&gt;"NG",$GG325,0)</f>
        <v>0</v>
      </c>
      <c r="GC325" s="294">
        <f t="shared" ref="GC325" si="16413">IF($BC325&lt;&gt;"NG",$GG325,0)</f>
        <v>0</v>
      </c>
      <c r="GD325" s="294">
        <f t="shared" ref="GD325" si="16414">IF($BG325&lt;&gt;"NG",$GG325,0)</f>
        <v>0</v>
      </c>
      <c r="GE325" s="294">
        <f t="shared" ref="GE325" si="16415">IF($BO325&lt;&gt;"NG",$GG325,0)</f>
        <v>0</v>
      </c>
      <c r="GF325" s="294">
        <f t="shared" ref="GF325" si="16416">IF($BS325&lt;&gt;"NG",$GG325,0)</f>
        <v>0</v>
      </c>
      <c r="GG325" s="294" t="e">
        <f>VLOOKUP($D325,リスト!$D:$S,15,FALSE)</f>
        <v>#N/A</v>
      </c>
      <c r="GH325" s="2" t="e">
        <f>INDEX(リスト!$V:$V,MATCH(中日程計画表!$D325,リスト!$D:$D,0))</f>
        <v>#N/A</v>
      </c>
      <c r="GI325" s="2" t="e">
        <f>INDEX(リスト!$A:$A,MATCH(中日程計画表!$D325,リスト!$D:$D,0))</f>
        <v>#N/A</v>
      </c>
      <c r="GJ325" s="2" t="e">
        <f>INDEX(リスト!$U:$U,MATCH(中日程計画表!$D325,リスト!$D:$D,0))</f>
        <v>#N/A</v>
      </c>
      <c r="GK325" s="5" t="e">
        <f>INDEX(リスト!$W:$W,MATCH(中日程計画表!$D325,リスト!$D:$D,0))</f>
        <v>#N/A</v>
      </c>
      <c r="GL325" s="2" t="s">
        <v>200</v>
      </c>
      <c r="GM325" s="296">
        <f>D325</f>
        <v>0</v>
      </c>
      <c r="GN325" s="296">
        <f>E325</f>
        <v>0</v>
      </c>
      <c r="GU325" s="460" t="str">
        <f t="shared" ref="GU325" si="16417">AE325</f>
        <v>NG</v>
      </c>
      <c r="GV325" s="460">
        <f t="shared" ref="GV325" si="16418">EI325</f>
        <v>0</v>
      </c>
      <c r="GW325" s="460">
        <f t="shared" ref="GW325" si="16419">EI326</f>
        <v>0</v>
      </c>
      <c r="GX325" s="462">
        <f t="shared" ref="GX325" si="16420">EV325</f>
        <v>0</v>
      </c>
      <c r="GY325" s="460" t="str">
        <f t="shared" ref="GY325" si="16421">AI325</f>
        <v>NG</v>
      </c>
      <c r="GZ325" s="460">
        <f t="shared" ref="GZ325" si="16422">EJ325</f>
        <v>0</v>
      </c>
      <c r="HA325" s="460">
        <f t="shared" ref="HA325" si="16423">EJ326</f>
        <v>0</v>
      </c>
      <c r="HB325" s="462">
        <f t="shared" ref="HB325" si="16424">EW325</f>
        <v>0</v>
      </c>
      <c r="HC325" s="460" t="str">
        <f t="shared" ref="HC325" si="16425">AQ325</f>
        <v>NG</v>
      </c>
      <c r="HD325" s="460">
        <f t="shared" ref="HD325" si="16426">EK325</f>
        <v>0</v>
      </c>
      <c r="HE325" s="460">
        <f t="shared" ref="HE325" si="16427">EK326</f>
        <v>0</v>
      </c>
      <c r="HF325" s="462">
        <f t="shared" ref="HF325" si="16428">EX325</f>
        <v>0</v>
      </c>
      <c r="HG325" s="460" t="str">
        <f t="shared" ref="HG325" si="16429">AU325</f>
        <v>NG</v>
      </c>
      <c r="HH325" s="460">
        <f t="shared" ref="HH325" si="16430">EL325</f>
        <v>0</v>
      </c>
      <c r="HI325" s="460">
        <f t="shared" ref="HI325" si="16431">EL326</f>
        <v>0</v>
      </c>
      <c r="HJ325" s="462">
        <f t="shared" ref="HJ325" si="16432">EY325</f>
        <v>0</v>
      </c>
      <c r="HK325" s="460" t="str">
        <f t="shared" ref="HK325" si="16433">BC325</f>
        <v>NG</v>
      </c>
      <c r="HL325" s="460">
        <f t="shared" ref="HL325" si="16434">EM325</f>
        <v>0</v>
      </c>
      <c r="HM325" s="460">
        <f t="shared" ref="HM325" si="16435">EM326</f>
        <v>0</v>
      </c>
      <c r="HN325" s="462">
        <f t="shared" ref="HN325" si="16436">EZ325</f>
        <v>0</v>
      </c>
      <c r="HO325" s="460" t="str">
        <f t="shared" ref="HO325" si="16437">BG325</f>
        <v>NG</v>
      </c>
      <c r="HP325" s="460">
        <f t="shared" ref="HP325" si="16438">EN325</f>
        <v>0</v>
      </c>
      <c r="HQ325" s="460">
        <f t="shared" ref="HQ325" si="16439">EN326</f>
        <v>0</v>
      </c>
      <c r="HR325" s="462">
        <f t="shared" ref="HR325" si="16440">FA325</f>
        <v>0</v>
      </c>
      <c r="HS325" s="332"/>
    </row>
    <row r="326" spans="1:227" ht="12" customHeight="1">
      <c r="A326" s="489"/>
      <c r="B326" s="487"/>
      <c r="C326" s="475"/>
      <c r="D326" s="485"/>
      <c r="E326" s="483"/>
      <c r="F326" s="317"/>
      <c r="G326" s="317"/>
      <c r="H326" s="317"/>
      <c r="I326" s="317"/>
      <c r="J326" s="316"/>
      <c r="K326" s="481"/>
      <c r="L326" s="77"/>
      <c r="M326" s="77"/>
      <c r="N326" s="471"/>
      <c r="O326" s="475"/>
      <c r="P326" s="77"/>
      <c r="Q326" s="77"/>
      <c r="R326" s="471"/>
      <c r="S326" s="475"/>
      <c r="T326" s="77"/>
      <c r="U326" s="77"/>
      <c r="V326" s="471"/>
      <c r="W326" s="473"/>
      <c r="X326" s="247"/>
      <c r="Y326" s="77"/>
      <c r="Z326" s="479"/>
      <c r="AA326" s="477"/>
      <c r="AB326" s="80"/>
      <c r="AC326" s="80"/>
      <c r="AD326" s="471"/>
      <c r="AE326" s="473"/>
      <c r="AF326" s="77"/>
      <c r="AG326" s="77"/>
      <c r="AH326" s="471"/>
      <c r="AI326" s="473"/>
      <c r="AJ326" s="247"/>
      <c r="AK326" s="77"/>
      <c r="AL326" s="479"/>
      <c r="AM326" s="477"/>
      <c r="AN326" s="80"/>
      <c r="AO326" s="80"/>
      <c r="AP326" s="471"/>
      <c r="AQ326" s="473"/>
      <c r="AR326" s="77"/>
      <c r="AS326" s="77"/>
      <c r="AT326" s="471"/>
      <c r="AU326" s="473"/>
      <c r="AV326" s="77"/>
      <c r="AW326" s="77"/>
      <c r="AX326" s="471"/>
      <c r="AY326" s="477"/>
      <c r="AZ326" s="80"/>
      <c r="BA326" s="80"/>
      <c r="BB326" s="471"/>
      <c r="BC326" s="475"/>
      <c r="BD326" s="77"/>
      <c r="BE326" s="77"/>
      <c r="BF326" s="471"/>
      <c r="BG326" s="473"/>
      <c r="BH326" s="77"/>
      <c r="BI326" s="77"/>
      <c r="BJ326" s="471"/>
      <c r="BK326" s="477"/>
      <c r="BL326" s="80"/>
      <c r="BM326" s="80"/>
      <c r="BN326" s="471"/>
      <c r="BO326" s="475"/>
      <c r="BP326" s="77"/>
      <c r="BQ326" s="77"/>
      <c r="BR326" s="471"/>
      <c r="BS326" s="473"/>
      <c r="BT326" s="77"/>
      <c r="BU326" s="77"/>
      <c r="BV326" s="471"/>
      <c r="BW326" s="469"/>
      <c r="BX326" s="467"/>
      <c r="BY326" s="490"/>
      <c r="CA326" s="19">
        <f t="shared" ref="CA326" si="16441">IF(AND($N325=1,$M326&lt;&gt;$BZ$7),1,0)</f>
        <v>0</v>
      </c>
      <c r="CB326" s="19">
        <f t="shared" ref="CB326" si="16442">IF(AND($R325=1,$Q326&lt;&gt;$BZ$7),1,0)</f>
        <v>0</v>
      </c>
      <c r="CC326" s="19">
        <f t="shared" ref="CC326" si="16443">IF(AND($V325=1,$U326&lt;&gt;$BZ$7),1,0)</f>
        <v>0</v>
      </c>
      <c r="CD326" s="19">
        <f t="shared" ref="CD326" si="16444">IF(AND($Z325=1,$Y326&lt;&gt;$BZ$7),1,0)</f>
        <v>0</v>
      </c>
      <c r="CE326" s="19">
        <f t="shared" ref="CE326" si="16445">IF(AND($AH325=1,$AG326&lt;&gt;$BZ$7),1,0)</f>
        <v>0</v>
      </c>
      <c r="CF326" s="19">
        <f t="shared" ref="CF326" si="16446">IF(AND($AL325=1,$AK326&lt;&gt;$BZ$7),1,0)</f>
        <v>0</v>
      </c>
      <c r="CG326" s="19">
        <f t="shared" ref="CG326" si="16447">IF(AND($AT325=1,$AS326&lt;&gt;$BZ$7),1,0)</f>
        <v>0</v>
      </c>
      <c r="CH326" s="19">
        <f t="shared" ref="CH326" si="16448">IF(AND($AX325=1,$AW326&lt;&gt;$BZ$7),1,0)</f>
        <v>0</v>
      </c>
      <c r="CI326" s="19">
        <f t="shared" ref="CI326" si="16449">IF(AND($BF325=1,$BE326&lt;&gt;$BZ$7),1,0)</f>
        <v>0</v>
      </c>
      <c r="CJ326" s="19">
        <f t="shared" ref="CJ326" si="16450">IF(AND($BJ325=1,$BI326&lt;&gt;$BZ$7),1,0)</f>
        <v>0</v>
      </c>
      <c r="CK326" s="19">
        <f t="shared" ref="CK326" si="16451">IF(AND($BR325=1,$BQ326&lt;&gt;$BZ$7),1,0)</f>
        <v>0</v>
      </c>
      <c r="CL326" s="19">
        <f t="shared" ref="CL326" si="16452">IF(AND($BV325=1,$BU326&lt;&gt;$BZ$7),1,0)</f>
        <v>0</v>
      </c>
      <c r="CO326" s="19">
        <f>IF(AND($M326&lt;&gt;$CN$7,$M326&lt;=$CN$6),1,0)</f>
        <v>0</v>
      </c>
      <c r="CP326" s="19">
        <f>IF(AND($Q326&lt;&gt;$CN$7,$Q326&lt;=$CN$6),1,0)</f>
        <v>0</v>
      </c>
      <c r="CQ326" s="19">
        <f>IF(AND($U326&lt;&gt;$CN$7,$U326&lt;=$CN$6),1,0)</f>
        <v>0</v>
      </c>
      <c r="CR326" s="19">
        <f>IF(AND($Y326&lt;&gt;$CN$7,$Y326&lt;=$CN$6),1,0)</f>
        <v>0</v>
      </c>
      <c r="CS326" s="19">
        <f>IF(AND($AG326&lt;&gt;$CN$7,$AG326&lt;=$CN$6),1,0)</f>
        <v>0</v>
      </c>
      <c r="CT326" s="19">
        <f>IF(AND($AK326&lt;&gt;$CN$7,$AK326&lt;=$CN$6),1,0)</f>
        <v>0</v>
      </c>
      <c r="CU326" s="19">
        <f>IF(AND($AS326&lt;&gt;$CN$7,$AS326&lt;=$CN$6),1,0)</f>
        <v>0</v>
      </c>
      <c r="CV326" s="19">
        <f>IF(AND($AW326&lt;&gt;$CN$7,$AW326&lt;=$CN$6),1,0)</f>
        <v>0</v>
      </c>
      <c r="CW326" s="19">
        <f>IF(AND($BE326&lt;&gt;$CN$7,$BE326&lt;=$CN$6),1,0)</f>
        <v>0</v>
      </c>
      <c r="CX326" s="19">
        <f>IF(AND($BI326&lt;&gt;$CN$7,$BI326&lt;=$CN$6),1,0)</f>
        <v>0</v>
      </c>
      <c r="CY326" s="19">
        <f>IF(AND($BQ326&lt;&gt;$CN$7,$BQ326&lt;=$CN$6),1,0)</f>
        <v>0</v>
      </c>
      <c r="CZ326" s="19">
        <f>IF(AND($BU326&lt;&gt;$CN$7,$BU326&lt;=$CN$6),1,0)</f>
        <v>0</v>
      </c>
      <c r="DC326" s="19">
        <f>IF($N325=1,1,0)</f>
        <v>0</v>
      </c>
      <c r="DD326" s="19">
        <f>IF($R325=1,1,0)</f>
        <v>0</v>
      </c>
      <c r="DE326" s="19">
        <f>IF($V325=1,1,0)</f>
        <v>0</v>
      </c>
      <c r="DF326" s="19">
        <f>IF($Z325=1,1,0)</f>
        <v>0</v>
      </c>
      <c r="DG326" s="19">
        <f>IF($AH325=1,1,0)</f>
        <v>0</v>
      </c>
      <c r="DH326" s="19">
        <f>IF($AL325=1,1,0)</f>
        <v>0</v>
      </c>
      <c r="DI326" s="19">
        <f>IF($AT325=1,1,0)</f>
        <v>0</v>
      </c>
      <c r="DJ326" s="19">
        <f>IF($AX325=1,1,0)</f>
        <v>0</v>
      </c>
      <c r="DK326" s="19">
        <f>IF($BF325=1,1,0)</f>
        <v>0</v>
      </c>
      <c r="DL326" s="19">
        <f>IF($BJ325=1,1,0)</f>
        <v>0</v>
      </c>
      <c r="DM326" s="19">
        <f>IF($BR325=1,1,0)</f>
        <v>0</v>
      </c>
      <c r="DN326" s="19">
        <f>IF($BV325=1,1,0)</f>
        <v>0</v>
      </c>
      <c r="DQ326" s="19">
        <f t="shared" ref="DQ326" si="16453">IF($N325=1,1,0)</f>
        <v>0</v>
      </c>
      <c r="DR326" s="19">
        <f t="shared" ref="DR326" si="16454">IF($R325=1,1,0)</f>
        <v>0</v>
      </c>
      <c r="DS326" s="19">
        <f t="shared" ref="DS326" si="16455">IF($V325=1,1,0)</f>
        <v>0</v>
      </c>
      <c r="DT326" s="19">
        <f t="shared" ref="DT326" si="16456">IF($Z325=1,1,0)</f>
        <v>0</v>
      </c>
      <c r="DU326" s="19">
        <f t="shared" ref="DU326" si="16457">IF($AH325=1,1,0)</f>
        <v>0</v>
      </c>
      <c r="DV326" s="19">
        <f t="shared" ref="DV326" si="16458">IF($AL325=1,1,0)</f>
        <v>0</v>
      </c>
      <c r="DW326" s="19">
        <f t="shared" ref="DW326" si="16459">IF($AT325=1,1,0)</f>
        <v>0</v>
      </c>
      <c r="DX326" s="19">
        <f t="shared" ref="DX326" si="16460">IF($AX325=1,1,0)</f>
        <v>0</v>
      </c>
      <c r="DY326" s="19">
        <f t="shared" ref="DY326" si="16461">IF($BF325=1,1,0)</f>
        <v>0</v>
      </c>
      <c r="DZ326" s="19">
        <f t="shared" ref="DZ326" si="16462">IF($BJ325=1,1,0)</f>
        <v>0</v>
      </c>
      <c r="EA326" s="19">
        <f t="shared" ref="EA326" si="16463">IF($BR325=1,1,0)</f>
        <v>0</v>
      </c>
      <c r="EB326" s="19">
        <f t="shared" ref="EB326" si="16464">IF($BV325=1,1,0)</f>
        <v>0</v>
      </c>
      <c r="EE326" s="329">
        <f>N325*$FU326*週間進捗報告書!$G$9</f>
        <v>0</v>
      </c>
      <c r="EF326" s="329">
        <f>R325*$FV326*週間進捗報告書!$G$10</f>
        <v>0</v>
      </c>
      <c r="EG326" s="329">
        <f>V325*$FW326*週間進捗報告書!$G$11</f>
        <v>0</v>
      </c>
      <c r="EH326" s="329">
        <f>Z325*$FX326*週間進捗報告書!$G$12</f>
        <v>0</v>
      </c>
      <c r="EI326" s="329">
        <f>AH325*$FY326*週間進捗報告書!$G$13</f>
        <v>0</v>
      </c>
      <c r="EJ326" s="329">
        <f>AL325*$FZ326*週間進捗報告書!$G$14</f>
        <v>0</v>
      </c>
      <c r="EK326" s="329">
        <f>AT325*$GA326*週間進捗報告書!$G$15</f>
        <v>0</v>
      </c>
      <c r="EL326" s="329">
        <f>AX325*$GB326*週間進捗報告書!$G$16</f>
        <v>0</v>
      </c>
      <c r="EM326" s="329">
        <f>BF325*$GC326*週間進捗報告書!$G$17</f>
        <v>0</v>
      </c>
      <c r="EN326" s="329">
        <f>BJ325*$GD326*週間進捗報告書!$G$18</f>
        <v>0</v>
      </c>
      <c r="EO326" s="329">
        <f>BR325*$GE326*週間進捗報告書!$G$19</f>
        <v>0</v>
      </c>
      <c r="EP326" s="329">
        <f>BV325*$GF326*週間進捗報告書!$G$20</f>
        <v>0</v>
      </c>
      <c r="ER326" s="547"/>
      <c r="ES326" s="547"/>
      <c r="ET326" s="547"/>
      <c r="EU326" s="547"/>
      <c r="EV326" s="547"/>
      <c r="EW326" s="547"/>
      <c r="EX326" s="547"/>
      <c r="EY326" s="547"/>
      <c r="EZ326" s="547"/>
      <c r="FA326" s="547"/>
      <c r="FB326" s="547"/>
      <c r="FC326" s="547"/>
      <c r="FD326" s="547"/>
      <c r="FE326" s="332"/>
      <c r="FG326" s="19"/>
      <c r="FH326" s="19"/>
      <c r="FI326" s="19"/>
      <c r="FJ326" s="19"/>
      <c r="FK326" s="19"/>
      <c r="FL326" s="19"/>
      <c r="FM326" s="19"/>
      <c r="FN326" s="19"/>
      <c r="FO326" s="19"/>
      <c r="FP326" s="19"/>
      <c r="FQ326" s="19"/>
      <c r="FR326" s="19"/>
      <c r="FU326" s="295">
        <f t="shared" ref="FU326" si="16465">FU325</f>
        <v>0</v>
      </c>
      <c r="FV326" s="295">
        <f t="shared" ref="FV326" si="16466">FV325</f>
        <v>0</v>
      </c>
      <c r="FW326" s="295">
        <f t="shared" ref="FW326" si="16467">FW325</f>
        <v>0</v>
      </c>
      <c r="FX326" s="295">
        <f t="shared" ref="FX326" si="16468">FX325</f>
        <v>0</v>
      </c>
      <c r="FY326" s="295">
        <f t="shared" ref="FY326" si="16469">FY325</f>
        <v>0</v>
      </c>
      <c r="FZ326" s="295">
        <f t="shared" ref="FZ326" si="16470">FZ325</f>
        <v>0</v>
      </c>
      <c r="GA326" s="295">
        <f t="shared" ref="GA326" si="16471">GA325</f>
        <v>0</v>
      </c>
      <c r="GB326" s="295">
        <f t="shared" ref="GB326" si="16472">GB325</f>
        <v>0</v>
      </c>
      <c r="GC326" s="295">
        <f t="shared" ref="GC326" si="16473">GC325</f>
        <v>0</v>
      </c>
      <c r="GD326" s="295">
        <f t="shared" ref="GD326" si="16474">GD325</f>
        <v>0</v>
      </c>
      <c r="GE326" s="295">
        <f t="shared" ref="GE326" si="16475">GE325</f>
        <v>0</v>
      </c>
      <c r="GF326" s="295">
        <f t="shared" ref="GF326" si="16476">GF325</f>
        <v>0</v>
      </c>
      <c r="GG326" s="295" t="e">
        <f t="shared" ref="GG326" si="16477">GG325</f>
        <v>#N/A</v>
      </c>
      <c r="GH326" s="2" t="e">
        <f>INDEX(リスト!$V:$V,MATCH(中日程計画表!$D325,リスト!$D:$D,0))</f>
        <v>#N/A</v>
      </c>
      <c r="GI326" s="2" t="e">
        <f>INDEX(リスト!$A:$A,MATCH(中日程計画表!$D325,リスト!$D:$D,0))</f>
        <v>#N/A</v>
      </c>
      <c r="GJ326" s="2" t="e">
        <f>INDEX(リスト!$U:$U,MATCH(中日程計画表!$D325,リスト!$D:$D,0))</f>
        <v>#N/A</v>
      </c>
      <c r="GK326" s="5" t="e">
        <f>INDEX(リスト!$W:$W,MATCH(中日程計画表!$D325,リスト!$D:$D,0))</f>
        <v>#N/A</v>
      </c>
      <c r="GL326" s="2" t="s">
        <v>201</v>
      </c>
      <c r="GM326" s="296">
        <f t="shared" ref="GM326" si="16478">GM325</f>
        <v>0</v>
      </c>
      <c r="GN326" s="296">
        <f t="shared" ref="GN326" si="16479">GN325</f>
        <v>0</v>
      </c>
      <c r="GU326" s="461"/>
      <c r="GV326" s="460"/>
      <c r="GW326" s="460"/>
      <c r="GX326" s="461"/>
      <c r="GY326" s="461"/>
      <c r="GZ326" s="460"/>
      <c r="HA326" s="460"/>
      <c r="HB326" s="461"/>
      <c r="HC326" s="461"/>
      <c r="HD326" s="460"/>
      <c r="HE326" s="460"/>
      <c r="HF326" s="461"/>
      <c r="HG326" s="461"/>
      <c r="HH326" s="460"/>
      <c r="HI326" s="460"/>
      <c r="HJ326" s="461"/>
      <c r="HK326" s="461"/>
      <c r="HL326" s="460"/>
      <c r="HM326" s="460"/>
      <c r="HN326" s="461"/>
      <c r="HO326" s="461"/>
      <c r="HP326" s="460"/>
      <c r="HQ326" s="460"/>
      <c r="HR326" s="461"/>
      <c r="HS326" s="4"/>
    </row>
    <row r="327" spans="1:227" ht="12" customHeight="1">
      <c r="A327" s="488" t="str">
        <f t="shared" ref="A327" ca="1" si="16480">INDIRECT("リスト!A"&amp;B327+6)</f>
        <v/>
      </c>
      <c r="B327" s="486">
        <f t="shared" ref="B327" si="16481">ROUNDDOWN((ROW()-6)/2,0)+1</f>
        <v>161</v>
      </c>
      <c r="C327" s="474" t="str">
        <f>機能グループ名</f>
        <v/>
      </c>
      <c r="D327" s="484">
        <f>機能ID</f>
        <v>0</v>
      </c>
      <c r="E327" s="482">
        <f>機能名</f>
        <v>0</v>
      </c>
      <c r="F327" s="315"/>
      <c r="G327" s="315"/>
      <c r="H327" s="315"/>
      <c r="I327" s="315"/>
      <c r="J327" s="316"/>
      <c r="K327" s="480" t="str">
        <f>担当者_SR</f>
        <v>NG</v>
      </c>
      <c r="L327" s="76"/>
      <c r="M327" s="76"/>
      <c r="N327" s="470"/>
      <c r="O327" s="474" t="str">
        <f>担当者_SRR</f>
        <v>NG</v>
      </c>
      <c r="P327" s="76"/>
      <c r="Q327" s="76"/>
      <c r="R327" s="470"/>
      <c r="S327" s="474" t="str">
        <f>担当者_DS</f>
        <v>NG</v>
      </c>
      <c r="T327" s="76"/>
      <c r="U327" s="76"/>
      <c r="V327" s="470"/>
      <c r="W327" s="472" t="str">
        <f>担当者_DSR</f>
        <v>NG</v>
      </c>
      <c r="X327" s="76"/>
      <c r="Y327" s="76"/>
      <c r="Z327" s="470"/>
      <c r="AA327" s="476"/>
      <c r="AB327" s="79"/>
      <c r="AC327" s="79"/>
      <c r="AD327" s="470">
        <f>IF(AC328 &lt;&gt; "",1,0)</f>
        <v>0</v>
      </c>
      <c r="AE327" s="472" t="str">
        <f>担当者_CD</f>
        <v>NG</v>
      </c>
      <c r="AF327" s="76"/>
      <c r="AG327" s="76"/>
      <c r="AH327" s="470"/>
      <c r="AI327" s="472" t="str">
        <f>担当者_DD</f>
        <v>NG</v>
      </c>
      <c r="AJ327" s="76"/>
      <c r="AK327" s="76"/>
      <c r="AL327" s="470"/>
      <c r="AM327" s="476"/>
      <c r="AN327" s="79"/>
      <c r="AO327" s="79"/>
      <c r="AP327" s="470">
        <f>IF(AO328 &lt;&gt; "",1,0)</f>
        <v>0</v>
      </c>
      <c r="AQ327" s="472" t="str">
        <f>担当者_MCL</f>
        <v>NG</v>
      </c>
      <c r="AR327" s="76"/>
      <c r="AS327" s="76"/>
      <c r="AT327" s="470"/>
      <c r="AU327" s="472" t="str">
        <f>担当者_MCLR</f>
        <v>NG</v>
      </c>
      <c r="AV327" s="76"/>
      <c r="AW327" s="76"/>
      <c r="AX327" s="470"/>
      <c r="AY327" s="476"/>
      <c r="AZ327" s="79"/>
      <c r="BA327" s="79"/>
      <c r="BB327" s="470">
        <f>IF(BA328 &lt;&gt; "",1,0)</f>
        <v>0</v>
      </c>
      <c r="BC327" s="474" t="str">
        <f>担当者_MT</f>
        <v>NG</v>
      </c>
      <c r="BD327" s="76"/>
      <c r="BE327" s="76"/>
      <c r="BF327" s="470"/>
      <c r="BG327" s="472" t="str">
        <f>担当者_M検</f>
        <v>NG</v>
      </c>
      <c r="BH327" s="76"/>
      <c r="BI327" s="76"/>
      <c r="BJ327" s="470"/>
      <c r="BK327" s="476"/>
      <c r="BL327" s="79"/>
      <c r="BM327" s="79"/>
      <c r="BN327" s="470">
        <v>0</v>
      </c>
      <c r="BO327" s="474" t="str">
        <f>担当者_モテ</f>
        <v>NG</v>
      </c>
      <c r="BP327" s="76"/>
      <c r="BQ327" s="76"/>
      <c r="BR327" s="470"/>
      <c r="BS327" s="472" t="str">
        <f>担当者_モテR</f>
        <v>NG</v>
      </c>
      <c r="BT327" s="76"/>
      <c r="BU327" s="76"/>
      <c r="BV327" s="470"/>
      <c r="BW327" s="468">
        <f t="shared" ref="BW327" si="16482">IFERROR(SUM(IF(K327&lt;&gt;"NG",N327*K$1,0),IF(O327&lt;&gt;"NG",R327*O$1,0),IF(S327&lt;&gt;"NG",V327*S$1,0),IF(W327&lt;&gt;"NG",Z327*W$1,0),IF(AA327&lt;&gt;"NG",AD327*AA$1,0),IF(AE327&lt;&gt;"NG",AH327*AE$1,0),IF(AI327&lt;&gt;"NG",AL327*AI$1,0),IF(AM327&lt;&gt;"NG",AP327*AM$1,0),IF(AQ327&lt;&gt;"NG",AT327*AQ$1,0),IF(AU327&lt;&gt;"NG",AX327*AU$1,0),IF(AY327&lt;&gt;"NG",BB327*AY$1,0),IF(BC327&lt;&gt;"NG",BF327*BC$1,0),IF(BG327&lt;&gt;"NG",BJ327*BG$1,0),IF(BK327&lt;&gt;"NG",BN327*BK$1,0),IF(BO327&lt;&gt;"NG",BR327*BO$1,0),IF(BS327&lt;&gt;"NG",BV327*BS$1,0))/SUM(IF(K327&lt;&gt;"NG",K$1,0),IF(O327&lt;&gt;"NG",O$1,0),IF(S327&lt;&gt;"NG",S$1,0),IF(W327&lt;&gt;"NG",W$1,0),IF(AA327&lt;&gt;"NG",AA$1,0),IF(AE327&lt;&gt;"NG",AE$1,0),IF(AI327&lt;&gt;"NG",AI$1,0),IF(AM327&lt;&gt;"NG",AM$1,0),IF(AQ327&lt;&gt;"NG",AQ$1,0),IF(AU327&lt;&gt;"NG",AU$1,0),IF(AY327&lt;&gt;"NG",AY$1,0),IF(BC327&lt;&gt;"NG",BC$1,0),IF(BG327&lt;&gt;"NG",BG$1,0),IF(BK327&lt;&gt;"NG",BK$1,0),IF(BO327&lt;&gt;"NG",BO$1,0),IF(BS327&lt;&gt;"NG",BS$1,0)),0)</f>
        <v>0</v>
      </c>
      <c r="BX327" s="466"/>
      <c r="BY327" s="490"/>
      <c r="BZ327" s="5"/>
      <c r="CA327" s="32">
        <f t="shared" ref="CA327" si="16483">IF(AND($M327&lt;&gt;$BZ$5,$M327&lt;=$BZ$6,$M327&lt;&gt;$BZ$7),1,0)</f>
        <v>0</v>
      </c>
      <c r="CB327" s="32">
        <f t="shared" ref="CB327" si="16484">IF(AND($Q327&lt;&gt;$BZ$5,$Q327&lt;=$BZ$6,$Q327&lt;&gt;$BZ$7),1,0)</f>
        <v>0</v>
      </c>
      <c r="CC327" s="32">
        <f t="shared" ref="CC327" si="16485">IF(AND($U327&lt;&gt;$BZ$5,$U327&lt;=$BZ$6,$U327&lt;&gt;$BZ$7),1,0)</f>
        <v>0</v>
      </c>
      <c r="CD327" s="32">
        <f t="shared" ref="CD327" si="16486">IF(AND($Y327&lt;&gt;$BZ$5,$Y327&lt;=$BZ$6,$Y327&lt;&gt;$BZ$7),1,0)</f>
        <v>0</v>
      </c>
      <c r="CE327" s="32">
        <f t="shared" ref="CE327" si="16487">IF(AND($AG327&lt;&gt;$BZ$5,$AG327&lt;=$BZ$6,$AG327&lt;&gt;$BZ$7),1,0)</f>
        <v>0</v>
      </c>
      <c r="CF327" s="32">
        <f t="shared" ref="CF327" si="16488">IF(AND($AK327&lt;&gt;$BZ$5,$AK327&lt;=$BZ$6,$AK327&lt;&gt;$BZ$7),1,0)</f>
        <v>0</v>
      </c>
      <c r="CG327" s="32">
        <f t="shared" ref="CG327" si="16489">IF(AND($AS327&lt;&gt;$BZ$5,$AS327&lt;=$BZ$6,$AS327&lt;&gt;$BZ$7),1,0)</f>
        <v>0</v>
      </c>
      <c r="CH327" s="32">
        <f t="shared" ref="CH327" si="16490">IF(AND($AW327&lt;&gt;$BZ$5,$AW327&lt;=$BZ$6,$AW327&lt;&gt;$BZ$7),1,0)</f>
        <v>0</v>
      </c>
      <c r="CI327" s="32">
        <f t="shared" ref="CI327" si="16491">IF(AND($BE327&lt;&gt;$BZ$5,$BE327&lt;=$BZ$6,$BE327&lt;&gt;$BZ$7),1,0)</f>
        <v>0</v>
      </c>
      <c r="CJ327" s="32">
        <f t="shared" ref="CJ327" si="16492">IF(AND($BI327&lt;&gt;$BZ$5,$BI327&lt;=$BZ$6,$BI327&lt;&gt;$BZ$7),1,0)</f>
        <v>0</v>
      </c>
      <c r="CK327" s="32">
        <f t="shared" ref="CK327" si="16493">IF(AND($BQ327&lt;&gt;$BZ$5,$BQ327&lt;=$BZ$6,$BQ327&lt;&gt;$BZ$7),1,0)</f>
        <v>0</v>
      </c>
      <c r="CL327" s="32">
        <f t="shared" ref="CL327" si="16494">IF(AND($BU327&lt;&gt;$BZ$5,$BU327&lt;=$BZ$6,$BU327&lt;&gt;$BZ$7),1,0)</f>
        <v>0</v>
      </c>
      <c r="CO327" s="32">
        <f>IF(AND($M327&lt;&gt;$CN$5,$M327&lt;=$CN$6,$M327&lt;&gt;$CN$7),1,0)</f>
        <v>0</v>
      </c>
      <c r="CP327" s="32">
        <f>IF(AND($Q327&lt;&gt;$CN$5,$Q327&lt;=$CN$6,$Q327&lt;&gt;$CN$7),1,0)</f>
        <v>0</v>
      </c>
      <c r="CQ327" s="32">
        <f>IF(AND($U327&lt;&gt;$CN$5,$U327&lt;=$CN$6,$U327&lt;&gt;$CN$7),1,0)</f>
        <v>0</v>
      </c>
      <c r="CR327" s="32">
        <f>IF(AND($Y327&lt;&gt;$CN$5,$Y327&lt;=$CN$6,$Y327&lt;&gt;$CN$7),1,0)</f>
        <v>0</v>
      </c>
      <c r="CS327" s="32">
        <f>IF(AND($AG327&lt;&gt;$CN$5,$AG327&lt;=$CN$6,$AG327&lt;&gt;$CN$7),1,0)</f>
        <v>0</v>
      </c>
      <c r="CT327" s="32">
        <f>IF(AND($AK327&lt;&gt;$CN$5,$AK327&lt;=$CN$6,$AK327&lt;&gt;$CN$7),1,0)</f>
        <v>0</v>
      </c>
      <c r="CU327" s="32">
        <f>IF(AND($AS327&lt;&gt;$CN$5,$AS327&lt;=$CN$6,$AS327&lt;&gt;$CN$7),1,0)</f>
        <v>0</v>
      </c>
      <c r="CV327" s="32">
        <f>IF(AND($AW327&lt;&gt;$CN$5,$AW327&lt;=$CN$6,$AW327&lt;&gt;$CN$7),1,0)</f>
        <v>0</v>
      </c>
      <c r="CW327" s="32">
        <f>IF(AND($BE327&lt;&gt;$CN$5,$BE327&lt;=$CN$6,$BE327&lt;&gt;$CN$7),1,0)</f>
        <v>0</v>
      </c>
      <c r="CX327" s="32">
        <f>IF(AND($BI327&lt;&gt;$CN$5,$BI327&lt;=$CN$6,$BI327&lt;&gt;$CN$7),1,0)</f>
        <v>0</v>
      </c>
      <c r="CY327" s="32">
        <f>IF(AND($BQ327&lt;&gt;$CN$5,$BQ327&lt;=$CN$6,$BQ327&lt;&gt;$CN$7),1,0)</f>
        <v>0</v>
      </c>
      <c r="CZ327" s="32">
        <f>IF(AND($BU327&lt;&gt;$CN$5,$BU327&lt;=$CN$6,$BU327&lt;&gt;$CN$7),1,0)</f>
        <v>0</v>
      </c>
      <c r="DC327" s="32">
        <f>IF(AND($M327&lt;&gt;$DB$5,$M327&lt;=$DB$6,$M327&lt;&gt;$CN$7),1,0)</f>
        <v>0</v>
      </c>
      <c r="DD327" s="32">
        <f>IF(AND($Q327&lt;&gt;$DB$5,$Q327&lt;=$DB$6,$Q327&lt;&gt;$CN$7),1,0)</f>
        <v>0</v>
      </c>
      <c r="DE327" s="32">
        <f>IF(AND($U327&lt;&gt;$DB$5,$U327&lt;=$DB$6,$U327&lt;&gt;$CN$7),1,0)</f>
        <v>0</v>
      </c>
      <c r="DF327" s="32">
        <f>IF(AND($Y327&lt;&gt;$DB$5,$Y327&lt;=$DB$6,$Y327&lt;&gt;$CN$7),1,0)</f>
        <v>0</v>
      </c>
      <c r="DG327" s="32">
        <f>IF(AND($AG327&lt;&gt;$DB$5,$AG327&lt;=$DB$6,$AG327&lt;&gt;$CN$7),1,0)</f>
        <v>0</v>
      </c>
      <c r="DH327" s="32">
        <f>IF(AND($AK327&lt;&gt;$DB$5,$AK327&lt;=$DB$6,$AK327&lt;&gt;$CN$7),1,0)</f>
        <v>0</v>
      </c>
      <c r="DI327" s="32">
        <f>IF(AND($AS327&lt;&gt;$DB$5,$AS327&lt;=$DB$6,$AS327&lt;&gt;$CN$7),1,0)</f>
        <v>0</v>
      </c>
      <c r="DJ327" s="32">
        <f>IF(AND($AW327&lt;&gt;$DB$5,$AW327&lt;=$DB$6,$AW327&lt;&gt;$CN$7),1,0)</f>
        <v>0</v>
      </c>
      <c r="DK327" s="32">
        <f>IF(AND($BE327&lt;&gt;$DB$5,$BE327&lt;=$DB$6,$BE327&lt;&gt;$CN$7),1,0)</f>
        <v>0</v>
      </c>
      <c r="DL327" s="32">
        <f>IF(AND($BI327&lt;&gt;$DB$5,$BI327&lt;=$DB$6,$BI327&lt;&gt;$CN$7),1,0)</f>
        <v>0</v>
      </c>
      <c r="DM327" s="32">
        <f>IF(AND($BQ327&lt;&gt;$DB$5,$BQ327&lt;=$DB$6,$BQ327&lt;&gt;$CN$7),1,0)</f>
        <v>0</v>
      </c>
      <c r="DN327" s="32">
        <f>IF(AND($BU327&lt;&gt;$DB$5,$BU327&lt;=$DB$6,$BU327&lt;&gt;$CN$7),1,0)</f>
        <v>0</v>
      </c>
      <c r="DQ327" s="32">
        <f t="shared" ref="DQ327" si="16495">IF(AND($M327&lt;&gt;$DP$5,$M327&lt;=$DP$6,$M327&lt;&gt;$CN$7),1,0)</f>
        <v>0</v>
      </c>
      <c r="DR327" s="32">
        <f t="shared" ref="DR327" si="16496">IF(AND($Q327&lt;&gt;$DP$5,$Q327&lt;=$DP$6,$Q327&lt;&gt;$CN$7),1,0)</f>
        <v>0</v>
      </c>
      <c r="DS327" s="32">
        <f t="shared" ref="DS327" si="16497">IF(AND($U327&lt;&gt;$DP$5,$U327&lt;=$DP$6,$U327&lt;&gt;$CN$7),1,0)</f>
        <v>0</v>
      </c>
      <c r="DT327" s="32">
        <f t="shared" ref="DT327" si="16498">IF(AND($Y327&lt;&gt;$DP$5,$Y327&lt;=$DP$6,$Y327&lt;&gt;$CN$7),1,0)</f>
        <v>0</v>
      </c>
      <c r="DU327" s="32">
        <f t="shared" ref="DU327" si="16499">IF(AND($AG327&lt;&gt;$DP$5,$AG327&lt;=$DP$6,$AG327&lt;&gt;$CN$7),1,0)</f>
        <v>0</v>
      </c>
      <c r="DV327" s="32">
        <f t="shared" ref="DV327" si="16500">IF(AND($AK327&lt;&gt;$DP$5,$AK327&lt;=$DP$6,$AK327&lt;&gt;$CN$7),1,0)</f>
        <v>0</v>
      </c>
      <c r="DW327" s="32">
        <f t="shared" ref="DW327" si="16501">IF(AND($AS327&lt;&gt;$DP$5,$AS327&lt;=$DP$6,$AS327&lt;&gt;$CN$7),1,0)</f>
        <v>0</v>
      </c>
      <c r="DX327" s="32">
        <f t="shared" ref="DX327" si="16502">IF(AND($AW327&lt;&gt;$DP$5,$AW327&lt;=$DP$6,$AW327&lt;&gt;$CN$7),1,0)</f>
        <v>0</v>
      </c>
      <c r="DY327" s="32">
        <f t="shared" ref="DY327" si="16503">IF(AND($BE327&lt;&gt;$DP$5,$BE327&lt;=$DP$6,$BE327&lt;&gt;$CN$7),1,0)</f>
        <v>0</v>
      </c>
      <c r="DZ327" s="32">
        <f t="shared" ref="DZ327" si="16504">IF(AND($BI327&lt;&gt;$DP$5,$BI327&lt;=$DP$6,$BI327&lt;&gt;$CN$7),1,0)</f>
        <v>0</v>
      </c>
      <c r="EA327" s="32">
        <f t="shared" ref="EA327" si="16505">IF(AND($BQ327&lt;&gt;$DP$5,$BQ327&lt;=$DP$6,$BQ327&lt;&gt;$CN$7),1,0)</f>
        <v>0</v>
      </c>
      <c r="EB327" s="32">
        <f t="shared" ref="EB327" si="16506">IF(AND($BU327&lt;&gt;$DP$5,$BU327&lt;=$DP$6,$BU327&lt;&gt;$CN$7),1,0)</f>
        <v>0</v>
      </c>
      <c r="EE327" s="328">
        <f>IF(M327&lt;&gt;"",IF(M327&lt;=$ED$6,1,IF(L327&gt;$ED$6,0,NETWORKDAYS(L327,$ED$6,祭日リスト)/NETWORKDAYS(L327,M327,祭日リスト)))*$GG327*週間進捗報告書!$G$9,0)</f>
        <v>0</v>
      </c>
      <c r="EF327" s="328">
        <f>IF(Q327&lt;&gt;"",IF(Q327&lt;=$ED$6,1,IF(P327&gt;$ED$6,0,NETWORKDAYS(P327,$ED$6,祭日リスト)/NETWORKDAYS(P327,Q327,祭日リスト)))*$GG327*週間進捗報告書!$G$10,0)</f>
        <v>0</v>
      </c>
      <c r="EG327" s="328">
        <f>IF(U327&lt;&gt;"",IF(U327&lt;=$ED$6,1,IF(T327&gt;$ED$6,0,NETWORKDAYS(T327,$ED$6,祭日リスト)/NETWORKDAYS(T327,U327,祭日リスト)))*$GG327*週間進捗報告書!$G$11,0)</f>
        <v>0</v>
      </c>
      <c r="EH327" s="328">
        <f>IF(Y327&lt;&gt;"",IF(Y327&lt;=$ED$6,1,IF(X327&gt;$ED$6,0,NETWORKDAYS(X327,$ED$6,祭日リスト)/NETWORKDAYS(X327,Y327,祭日リスト)))*$GG327*週間進捗報告書!$G$12,0)</f>
        <v>0</v>
      </c>
      <c r="EI327" s="328">
        <f>IF(AG327&lt;&gt;"",IF(AG327&lt;=$ED$6,1,IF(AF327&gt;$ED$6,0,NETWORKDAYS(AF327,$ED$6,祭日リスト)/NETWORKDAYS(AF327,AG327,祭日リスト)))*$GG327*週間進捗報告書!$G$13,0)</f>
        <v>0</v>
      </c>
      <c r="EJ327" s="328">
        <f>IF(AK327&lt;&gt;"",IF(AK327&lt;=$ED$6,1,IF(AJ327&gt;$ED$6,0,NETWORKDAYS(AJ327,$ED$6,祭日リスト)/NETWORKDAYS(AJ327,AK327,祭日リスト)))*$GG327*週間進捗報告書!$G$14,0)</f>
        <v>0</v>
      </c>
      <c r="EK327" s="328">
        <f>IF(AS327&lt;&gt;"",IF(AS327&lt;=$ED$6,1,IF(AR327&gt;$ED$6,0,NETWORKDAYS(AR327,$ED$6,祭日リスト)/NETWORKDAYS(AR327,AS327,祭日リスト)))*$GG327*週間進捗報告書!$G$15,0)</f>
        <v>0</v>
      </c>
      <c r="EL327" s="328">
        <f>IF(AW327&lt;&gt;"",IF(AW327&lt;=$ED$6,1,IF(AV327&gt;$ED$6,0,NETWORKDAYS(AV327,$ED$6,祭日リスト)/NETWORKDAYS(AV327,AW327,祭日リスト)))*$GG327*週間進捗報告書!$G$16,0)</f>
        <v>0</v>
      </c>
      <c r="EM327" s="328">
        <f>IF(BE327&lt;&gt;"",IF(BE327&lt;=$ED$6,1,IF(BD327&gt;$ED$6,0,NETWORKDAYS(BD327,$ED$6,祭日リスト)/NETWORKDAYS(BD327,BE327,祭日リスト)))*$GG327*週間進捗報告書!$G$17,0)</f>
        <v>0</v>
      </c>
      <c r="EN327" s="328">
        <f>IF(BI327&lt;&gt;"",IF(BI327&lt;=$ED$6,1,IF(BH327&gt;$ED$6,0,NETWORKDAYS(BH327,$ED$6,祭日リスト)/NETWORKDAYS(BH327,BI327,祭日リスト)))*$GG327*週間進捗報告書!$G$18,0)</f>
        <v>0</v>
      </c>
      <c r="EO327" s="328">
        <f>IF(BQ327&lt;&gt;"",IF(BQ327&lt;=$ED$6,1,IF(BP327&gt;$ED$6,0,NETWORKDAYS(BP327,$ED$6,祭日リスト)/NETWORKDAYS(BP327,BQ327,祭日リスト)))*$GG327*週間進捗報告書!$G$19,0)</f>
        <v>0</v>
      </c>
      <c r="EP327" s="328">
        <f>IF(BU327&lt;&gt;"",IF(BU327&lt;=$ED$6,1,IF(BT327&gt;$ED$6,0,NETWORKDAYS(BT327,$ED$6,祭日リスト)/NETWORKDAYS(BT327,BU327,祭日リスト)))*$GG327*週間進捗報告書!$G$20,0)</f>
        <v>0</v>
      </c>
      <c r="ER327" s="547">
        <f t="shared" ref="ER327:FC327" si="16507">EE327-EE328</f>
        <v>0</v>
      </c>
      <c r="ES327" s="547">
        <f t="shared" si="16507"/>
        <v>0</v>
      </c>
      <c r="ET327" s="547">
        <f t="shared" si="16507"/>
        <v>0</v>
      </c>
      <c r="EU327" s="547">
        <f t="shared" si="16507"/>
        <v>0</v>
      </c>
      <c r="EV327" s="547">
        <f t="shared" si="16507"/>
        <v>0</v>
      </c>
      <c r="EW327" s="547">
        <f t="shared" si="16507"/>
        <v>0</v>
      </c>
      <c r="EX327" s="547">
        <f t="shared" si="16507"/>
        <v>0</v>
      </c>
      <c r="EY327" s="547">
        <f t="shared" si="16507"/>
        <v>0</v>
      </c>
      <c r="EZ327" s="547">
        <f t="shared" si="16507"/>
        <v>0</v>
      </c>
      <c r="FA327" s="547">
        <f t="shared" si="16507"/>
        <v>0</v>
      </c>
      <c r="FB327" s="547">
        <f t="shared" si="16507"/>
        <v>0</v>
      </c>
      <c r="FC327" s="547">
        <f t="shared" si="16507"/>
        <v>0</v>
      </c>
      <c r="FD327" s="547">
        <f t="shared" ref="FD327" si="16508">SUM(ER327:FC328)</f>
        <v>0</v>
      </c>
      <c r="FE327" s="333"/>
      <c r="FG327" s="32">
        <f>IF(AND($M327&lt;&gt;$FF$7),1,0)</f>
        <v>0</v>
      </c>
      <c r="FH327" s="32">
        <f>IF(AND($Q327&lt;&gt;$FF$7),1,0)</f>
        <v>0</v>
      </c>
      <c r="FI327" s="32">
        <f>IF(AND($U327&lt;&gt;$FF$7),1,0)</f>
        <v>0</v>
      </c>
      <c r="FJ327" s="32">
        <f>IF(AND($Y327&lt;&gt;$FF$7),1,0)</f>
        <v>0</v>
      </c>
      <c r="FK327" s="32">
        <f>IF(AND($AG327&lt;&gt;$FF$7),1,0)</f>
        <v>0</v>
      </c>
      <c r="FL327" s="32">
        <f>IF(AND($AK327&lt;&gt;$FF$7),1,0)</f>
        <v>0</v>
      </c>
      <c r="FM327" s="32">
        <f>IF(AND($AS327&lt;&gt;$FF$7),1,0)</f>
        <v>0</v>
      </c>
      <c r="FN327" s="32">
        <f>IF(AND($AW327&lt;&gt;$FF$7),1,0)</f>
        <v>0</v>
      </c>
      <c r="FO327" s="32">
        <f>IF(AND($BE327&lt;&gt;$FF$7),1,0)</f>
        <v>0</v>
      </c>
      <c r="FP327" s="32">
        <f>IF(AND($BI327&lt;&gt;$FF$7),1,0)</f>
        <v>0</v>
      </c>
      <c r="FQ327" s="32">
        <f>IF(AND($BQ327&lt;&gt;$FF$7),1,0)</f>
        <v>0</v>
      </c>
      <c r="FR327" s="32">
        <f>IF(AND($BU327&lt;&gt;$FF$7),1,0)</f>
        <v>0</v>
      </c>
      <c r="FU327" s="294">
        <f t="shared" ref="FU327" si="16509">IF($K327&lt;&gt;"NG",$GG327,0)</f>
        <v>0</v>
      </c>
      <c r="FV327" s="294">
        <f t="shared" ref="FV327" si="16510">IF($O327&lt;&gt;"NG",$GG327,0)</f>
        <v>0</v>
      </c>
      <c r="FW327" s="294">
        <f t="shared" ref="FW327" si="16511">IF($S327&lt;&gt;"NG",$GG327,0)</f>
        <v>0</v>
      </c>
      <c r="FX327" s="294">
        <f t="shared" ref="FX327" si="16512">IF($W327&lt;&gt;"NG",$GG327,0)</f>
        <v>0</v>
      </c>
      <c r="FY327" s="294">
        <f t="shared" ref="FY327" si="16513">IF($AE327&lt;&gt;"NG",$GG327,0)</f>
        <v>0</v>
      </c>
      <c r="FZ327" s="294">
        <f t="shared" ref="FZ327" si="16514">IF($AI327&lt;&gt;"NG",$GG327,0)</f>
        <v>0</v>
      </c>
      <c r="GA327" s="294">
        <f t="shared" ref="GA327" si="16515">IF($AQ327&lt;&gt;"NG",$GG327,0)</f>
        <v>0</v>
      </c>
      <c r="GB327" s="294">
        <f t="shared" ref="GB327" si="16516">IF($AU327&lt;&gt;"NG",$GG327,0)</f>
        <v>0</v>
      </c>
      <c r="GC327" s="294">
        <f t="shared" ref="GC327" si="16517">IF($BC327&lt;&gt;"NG",$GG327,0)</f>
        <v>0</v>
      </c>
      <c r="GD327" s="294">
        <f t="shared" ref="GD327" si="16518">IF($BG327&lt;&gt;"NG",$GG327,0)</f>
        <v>0</v>
      </c>
      <c r="GE327" s="294">
        <f t="shared" ref="GE327" si="16519">IF($BO327&lt;&gt;"NG",$GG327,0)</f>
        <v>0</v>
      </c>
      <c r="GF327" s="294">
        <f t="shared" ref="GF327" si="16520">IF($BS327&lt;&gt;"NG",$GG327,0)</f>
        <v>0</v>
      </c>
      <c r="GG327" s="294" t="e">
        <f>VLOOKUP($D327,リスト!$D:$S,15,FALSE)</f>
        <v>#N/A</v>
      </c>
      <c r="GH327" s="2" t="e">
        <f>INDEX(リスト!$V:$V,MATCH(中日程計画表!$D327,リスト!$D:$D,0))</f>
        <v>#N/A</v>
      </c>
      <c r="GI327" s="2" t="e">
        <f>INDEX(リスト!$A:$A,MATCH(中日程計画表!$D327,リスト!$D:$D,0))</f>
        <v>#N/A</v>
      </c>
      <c r="GJ327" s="2" t="e">
        <f>INDEX(リスト!$U:$U,MATCH(中日程計画表!$D327,リスト!$D:$D,0))</f>
        <v>#N/A</v>
      </c>
      <c r="GK327" s="5" t="e">
        <f>INDEX(リスト!$W:$W,MATCH(中日程計画表!$D327,リスト!$D:$D,0))</f>
        <v>#N/A</v>
      </c>
      <c r="GL327" s="2" t="s">
        <v>200</v>
      </c>
      <c r="GM327" s="296">
        <f>D327</f>
        <v>0</v>
      </c>
      <c r="GN327" s="296">
        <f>E327</f>
        <v>0</v>
      </c>
      <c r="GU327" s="460" t="str">
        <f t="shared" ref="GU327" si="16521">AE327</f>
        <v>NG</v>
      </c>
      <c r="GV327" s="460">
        <f t="shared" ref="GV327" si="16522">EI327</f>
        <v>0</v>
      </c>
      <c r="GW327" s="460">
        <f t="shared" ref="GW327" si="16523">EI328</f>
        <v>0</v>
      </c>
      <c r="GX327" s="462">
        <f t="shared" ref="GX327" si="16524">EV327</f>
        <v>0</v>
      </c>
      <c r="GY327" s="460" t="str">
        <f t="shared" ref="GY327" si="16525">AI327</f>
        <v>NG</v>
      </c>
      <c r="GZ327" s="460">
        <f t="shared" ref="GZ327" si="16526">EJ327</f>
        <v>0</v>
      </c>
      <c r="HA327" s="460">
        <f t="shared" ref="HA327" si="16527">EJ328</f>
        <v>0</v>
      </c>
      <c r="HB327" s="462">
        <f t="shared" ref="HB327" si="16528">EW327</f>
        <v>0</v>
      </c>
      <c r="HC327" s="460" t="str">
        <f t="shared" ref="HC327" si="16529">AQ327</f>
        <v>NG</v>
      </c>
      <c r="HD327" s="460">
        <f t="shared" ref="HD327" si="16530">EK327</f>
        <v>0</v>
      </c>
      <c r="HE327" s="460">
        <f t="shared" ref="HE327" si="16531">EK328</f>
        <v>0</v>
      </c>
      <c r="HF327" s="462">
        <f t="shared" ref="HF327" si="16532">EX327</f>
        <v>0</v>
      </c>
      <c r="HG327" s="460" t="str">
        <f t="shared" ref="HG327" si="16533">AU327</f>
        <v>NG</v>
      </c>
      <c r="HH327" s="460">
        <f t="shared" ref="HH327" si="16534">EL327</f>
        <v>0</v>
      </c>
      <c r="HI327" s="460">
        <f t="shared" ref="HI327" si="16535">EL328</f>
        <v>0</v>
      </c>
      <c r="HJ327" s="462">
        <f t="shared" ref="HJ327" si="16536">EY327</f>
        <v>0</v>
      </c>
      <c r="HK327" s="460" t="str">
        <f t="shared" ref="HK327" si="16537">BC327</f>
        <v>NG</v>
      </c>
      <c r="HL327" s="460">
        <f t="shared" ref="HL327" si="16538">EM327</f>
        <v>0</v>
      </c>
      <c r="HM327" s="460">
        <f t="shared" ref="HM327" si="16539">EM328</f>
        <v>0</v>
      </c>
      <c r="HN327" s="462">
        <f t="shared" ref="HN327" si="16540">EZ327</f>
        <v>0</v>
      </c>
      <c r="HO327" s="460" t="str">
        <f t="shared" ref="HO327" si="16541">BG327</f>
        <v>NG</v>
      </c>
      <c r="HP327" s="460">
        <f t="shared" ref="HP327" si="16542">EN327</f>
        <v>0</v>
      </c>
      <c r="HQ327" s="460">
        <f t="shared" ref="HQ327" si="16543">EN328</f>
        <v>0</v>
      </c>
      <c r="HR327" s="462">
        <f t="shared" ref="HR327" si="16544">FA327</f>
        <v>0</v>
      </c>
      <c r="HS327" s="332"/>
    </row>
    <row r="328" spans="1:227" ht="12" customHeight="1">
      <c r="A328" s="489"/>
      <c r="B328" s="487"/>
      <c r="C328" s="475"/>
      <c r="D328" s="485"/>
      <c r="E328" s="483"/>
      <c r="F328" s="317"/>
      <c r="G328" s="317"/>
      <c r="H328" s="317"/>
      <c r="I328" s="317"/>
      <c r="J328" s="316"/>
      <c r="K328" s="481"/>
      <c r="L328" s="77"/>
      <c r="M328" s="77"/>
      <c r="N328" s="471"/>
      <c r="O328" s="475"/>
      <c r="P328" s="77"/>
      <c r="Q328" s="77"/>
      <c r="R328" s="471"/>
      <c r="S328" s="475"/>
      <c r="T328" s="77"/>
      <c r="U328" s="77"/>
      <c r="V328" s="471"/>
      <c r="W328" s="473"/>
      <c r="X328" s="77"/>
      <c r="Y328" s="77"/>
      <c r="Z328" s="471"/>
      <c r="AA328" s="477"/>
      <c r="AB328" s="80"/>
      <c r="AC328" s="80"/>
      <c r="AD328" s="471"/>
      <c r="AE328" s="473"/>
      <c r="AF328" s="77"/>
      <c r="AG328" s="77"/>
      <c r="AH328" s="471"/>
      <c r="AI328" s="473"/>
      <c r="AJ328" s="77"/>
      <c r="AK328" s="77"/>
      <c r="AL328" s="471"/>
      <c r="AM328" s="477"/>
      <c r="AN328" s="80"/>
      <c r="AO328" s="80"/>
      <c r="AP328" s="471"/>
      <c r="AQ328" s="473"/>
      <c r="AR328" s="77"/>
      <c r="AS328" s="77"/>
      <c r="AT328" s="471"/>
      <c r="AU328" s="473"/>
      <c r="AV328" s="77"/>
      <c r="AW328" s="77"/>
      <c r="AX328" s="471"/>
      <c r="AY328" s="477"/>
      <c r="AZ328" s="80"/>
      <c r="BA328" s="80"/>
      <c r="BB328" s="471"/>
      <c r="BC328" s="475"/>
      <c r="BD328" s="77"/>
      <c r="BE328" s="77"/>
      <c r="BF328" s="471"/>
      <c r="BG328" s="473"/>
      <c r="BH328" s="77"/>
      <c r="BI328" s="77"/>
      <c r="BJ328" s="471"/>
      <c r="BK328" s="477"/>
      <c r="BL328" s="80"/>
      <c r="BM328" s="80"/>
      <c r="BN328" s="471"/>
      <c r="BO328" s="475"/>
      <c r="BP328" s="77"/>
      <c r="BQ328" s="77"/>
      <c r="BR328" s="471"/>
      <c r="BS328" s="473"/>
      <c r="BT328" s="77"/>
      <c r="BU328" s="77"/>
      <c r="BV328" s="471"/>
      <c r="BW328" s="469"/>
      <c r="BX328" s="467"/>
      <c r="BY328" s="490"/>
      <c r="CA328" s="19">
        <f t="shared" ref="CA328" si="16545">IF(AND($N327=1,$M328&lt;&gt;$BZ$7),1,0)</f>
        <v>0</v>
      </c>
      <c r="CB328" s="19">
        <f t="shared" ref="CB328" si="16546">IF(AND($R327=1,$Q328&lt;&gt;$BZ$7),1,0)</f>
        <v>0</v>
      </c>
      <c r="CC328" s="19">
        <f t="shared" ref="CC328" si="16547">IF(AND($V327=1,$U328&lt;&gt;$BZ$7),1,0)</f>
        <v>0</v>
      </c>
      <c r="CD328" s="19">
        <f t="shared" ref="CD328" si="16548">IF(AND($Z327=1,$Y328&lt;&gt;$BZ$7),1,0)</f>
        <v>0</v>
      </c>
      <c r="CE328" s="19">
        <f t="shared" ref="CE328" si="16549">IF(AND($AH327=1,$AG328&lt;&gt;$BZ$7),1,0)</f>
        <v>0</v>
      </c>
      <c r="CF328" s="19">
        <f t="shared" ref="CF328" si="16550">IF(AND($AL327=1,$AK328&lt;&gt;$BZ$7),1,0)</f>
        <v>0</v>
      </c>
      <c r="CG328" s="19">
        <f t="shared" ref="CG328" si="16551">IF(AND($AT327=1,$AS328&lt;&gt;$BZ$7),1,0)</f>
        <v>0</v>
      </c>
      <c r="CH328" s="19">
        <f t="shared" ref="CH328" si="16552">IF(AND($AX327=1,$AW328&lt;&gt;$BZ$7),1,0)</f>
        <v>0</v>
      </c>
      <c r="CI328" s="19">
        <f t="shared" ref="CI328" si="16553">IF(AND($BF327=1,$BE328&lt;&gt;$BZ$7),1,0)</f>
        <v>0</v>
      </c>
      <c r="CJ328" s="19">
        <f t="shared" ref="CJ328" si="16554">IF(AND($BJ327=1,$BI328&lt;&gt;$BZ$7),1,0)</f>
        <v>0</v>
      </c>
      <c r="CK328" s="19">
        <f t="shared" ref="CK328" si="16555">IF(AND($BR327=1,$BQ328&lt;&gt;$BZ$7),1,0)</f>
        <v>0</v>
      </c>
      <c r="CL328" s="19">
        <f t="shared" ref="CL328" si="16556">IF(AND($BV327=1,$BU328&lt;&gt;$BZ$7),1,0)</f>
        <v>0</v>
      </c>
      <c r="CO328" s="19">
        <f>IF(AND($M328&lt;&gt;$CN$7,$M328&lt;=$CN$6),1,0)</f>
        <v>0</v>
      </c>
      <c r="CP328" s="19">
        <f>IF(AND($Q328&lt;&gt;$CN$7,$Q328&lt;=$CN$6),1,0)</f>
        <v>0</v>
      </c>
      <c r="CQ328" s="19">
        <f>IF(AND($U328&lt;&gt;$CN$7,$U328&lt;=$CN$6),1,0)</f>
        <v>0</v>
      </c>
      <c r="CR328" s="19">
        <f>IF(AND($Y328&lt;&gt;$CN$7,$Y328&lt;=$CN$6),1,0)</f>
        <v>0</v>
      </c>
      <c r="CS328" s="19">
        <f>IF(AND($AG328&lt;&gt;$CN$7,$AG328&lt;=$CN$6),1,0)</f>
        <v>0</v>
      </c>
      <c r="CT328" s="19">
        <f>IF(AND($AK328&lt;&gt;$CN$7,$AK328&lt;=$CN$6),1,0)</f>
        <v>0</v>
      </c>
      <c r="CU328" s="19">
        <f>IF(AND($AS328&lt;&gt;$CN$7,$AS328&lt;=$CN$6),1,0)</f>
        <v>0</v>
      </c>
      <c r="CV328" s="19">
        <f>IF(AND($AW328&lt;&gt;$CN$7,$AW328&lt;=$CN$6),1,0)</f>
        <v>0</v>
      </c>
      <c r="CW328" s="19">
        <f>IF(AND($BE328&lt;&gt;$CN$7,$BE328&lt;=$CN$6),1,0)</f>
        <v>0</v>
      </c>
      <c r="CX328" s="19">
        <f>IF(AND($BI328&lt;&gt;$CN$7,$BI328&lt;=$CN$6),1,0)</f>
        <v>0</v>
      </c>
      <c r="CY328" s="19">
        <f>IF(AND($BQ328&lt;&gt;$CN$7,$BQ328&lt;=$CN$6),1,0)</f>
        <v>0</v>
      </c>
      <c r="CZ328" s="19">
        <f>IF(AND($BU328&lt;&gt;$CN$7,$BU328&lt;=$CN$6),1,0)</f>
        <v>0</v>
      </c>
      <c r="DC328" s="19">
        <f>IF($N327=1,1,0)</f>
        <v>0</v>
      </c>
      <c r="DD328" s="19">
        <f>IF($R327=1,1,0)</f>
        <v>0</v>
      </c>
      <c r="DE328" s="19">
        <f>IF($V327=1,1,0)</f>
        <v>0</v>
      </c>
      <c r="DF328" s="19">
        <f>IF($Z327=1,1,0)</f>
        <v>0</v>
      </c>
      <c r="DG328" s="19">
        <f>IF($AH327=1,1,0)</f>
        <v>0</v>
      </c>
      <c r="DH328" s="19">
        <f>IF($AL327=1,1,0)</f>
        <v>0</v>
      </c>
      <c r="DI328" s="19">
        <f>IF($AT327=1,1,0)</f>
        <v>0</v>
      </c>
      <c r="DJ328" s="19">
        <f>IF($AX327=1,1,0)</f>
        <v>0</v>
      </c>
      <c r="DK328" s="19">
        <f>IF($BF327=1,1,0)</f>
        <v>0</v>
      </c>
      <c r="DL328" s="19">
        <f>IF($BJ327=1,1,0)</f>
        <v>0</v>
      </c>
      <c r="DM328" s="19">
        <f>IF($BR327=1,1,0)</f>
        <v>0</v>
      </c>
      <c r="DN328" s="19">
        <f>IF($BV327=1,1,0)</f>
        <v>0</v>
      </c>
      <c r="DQ328" s="19">
        <f t="shared" ref="DQ328" si="16557">IF($N327=1,1,0)</f>
        <v>0</v>
      </c>
      <c r="DR328" s="19">
        <f t="shared" ref="DR328" si="16558">IF($R327=1,1,0)</f>
        <v>0</v>
      </c>
      <c r="DS328" s="19">
        <f t="shared" ref="DS328" si="16559">IF($V327=1,1,0)</f>
        <v>0</v>
      </c>
      <c r="DT328" s="19">
        <f t="shared" ref="DT328" si="16560">IF($Z327=1,1,0)</f>
        <v>0</v>
      </c>
      <c r="DU328" s="19">
        <f t="shared" ref="DU328" si="16561">IF($AH327=1,1,0)</f>
        <v>0</v>
      </c>
      <c r="DV328" s="19">
        <f t="shared" ref="DV328" si="16562">IF($AL327=1,1,0)</f>
        <v>0</v>
      </c>
      <c r="DW328" s="19">
        <f t="shared" ref="DW328" si="16563">IF($AT327=1,1,0)</f>
        <v>0</v>
      </c>
      <c r="DX328" s="19">
        <f t="shared" ref="DX328" si="16564">IF($AX327=1,1,0)</f>
        <v>0</v>
      </c>
      <c r="DY328" s="19">
        <f t="shared" ref="DY328" si="16565">IF($BF327=1,1,0)</f>
        <v>0</v>
      </c>
      <c r="DZ328" s="19">
        <f t="shared" ref="DZ328" si="16566">IF($BJ327=1,1,0)</f>
        <v>0</v>
      </c>
      <c r="EA328" s="19">
        <f t="shared" ref="EA328" si="16567">IF($BR327=1,1,0)</f>
        <v>0</v>
      </c>
      <c r="EB328" s="19">
        <f t="shared" ref="EB328" si="16568">IF($BV327=1,1,0)</f>
        <v>0</v>
      </c>
      <c r="EE328" s="329">
        <f>N327*$FU328*週間進捗報告書!$G$9</f>
        <v>0</v>
      </c>
      <c r="EF328" s="329">
        <f>R327*$FV328*週間進捗報告書!$G$10</f>
        <v>0</v>
      </c>
      <c r="EG328" s="329">
        <f>V327*$FW328*週間進捗報告書!$G$11</f>
        <v>0</v>
      </c>
      <c r="EH328" s="329">
        <f>Z327*$FX328*週間進捗報告書!$G$12</f>
        <v>0</v>
      </c>
      <c r="EI328" s="329">
        <f>AH327*$FY328*週間進捗報告書!$G$13</f>
        <v>0</v>
      </c>
      <c r="EJ328" s="329">
        <f>AL327*$FZ328*週間進捗報告書!$G$14</f>
        <v>0</v>
      </c>
      <c r="EK328" s="329">
        <f>AT327*$GA328*週間進捗報告書!$G$15</f>
        <v>0</v>
      </c>
      <c r="EL328" s="329">
        <f>AX327*$GB328*週間進捗報告書!$G$16</f>
        <v>0</v>
      </c>
      <c r="EM328" s="329">
        <f>BF327*$GC328*週間進捗報告書!$G$17</f>
        <v>0</v>
      </c>
      <c r="EN328" s="329">
        <f>BJ327*$GD328*週間進捗報告書!$G$18</f>
        <v>0</v>
      </c>
      <c r="EO328" s="329">
        <f>BR327*$GE328*週間進捗報告書!$G$19</f>
        <v>0</v>
      </c>
      <c r="EP328" s="329">
        <f>BV327*$GF328*週間進捗報告書!$G$20</f>
        <v>0</v>
      </c>
      <c r="ER328" s="547"/>
      <c r="ES328" s="547"/>
      <c r="ET328" s="547"/>
      <c r="EU328" s="547"/>
      <c r="EV328" s="547"/>
      <c r="EW328" s="547"/>
      <c r="EX328" s="547"/>
      <c r="EY328" s="547"/>
      <c r="EZ328" s="547"/>
      <c r="FA328" s="547"/>
      <c r="FB328" s="547"/>
      <c r="FC328" s="547"/>
      <c r="FD328" s="547"/>
      <c r="FE328" s="332"/>
      <c r="FG328" s="19"/>
      <c r="FH328" s="19"/>
      <c r="FI328" s="19"/>
      <c r="FJ328" s="19"/>
      <c r="FK328" s="19"/>
      <c r="FL328" s="19"/>
      <c r="FM328" s="19"/>
      <c r="FN328" s="19"/>
      <c r="FO328" s="19"/>
      <c r="FP328" s="19"/>
      <c r="FQ328" s="19"/>
      <c r="FR328" s="19"/>
      <c r="FU328" s="295">
        <f t="shared" ref="FU328" si="16569">FU327</f>
        <v>0</v>
      </c>
      <c r="FV328" s="295">
        <f t="shared" ref="FV328" si="16570">FV327</f>
        <v>0</v>
      </c>
      <c r="FW328" s="295">
        <f t="shared" ref="FW328" si="16571">FW327</f>
        <v>0</v>
      </c>
      <c r="FX328" s="295">
        <f t="shared" ref="FX328" si="16572">FX327</f>
        <v>0</v>
      </c>
      <c r="FY328" s="295">
        <f t="shared" ref="FY328" si="16573">FY327</f>
        <v>0</v>
      </c>
      <c r="FZ328" s="295">
        <f t="shared" ref="FZ328" si="16574">FZ327</f>
        <v>0</v>
      </c>
      <c r="GA328" s="295">
        <f t="shared" ref="GA328" si="16575">GA327</f>
        <v>0</v>
      </c>
      <c r="GB328" s="295">
        <f t="shared" ref="GB328" si="16576">GB327</f>
        <v>0</v>
      </c>
      <c r="GC328" s="295">
        <f t="shared" ref="GC328" si="16577">GC327</f>
        <v>0</v>
      </c>
      <c r="GD328" s="295">
        <f t="shared" ref="GD328" si="16578">GD327</f>
        <v>0</v>
      </c>
      <c r="GE328" s="295">
        <f t="shared" ref="GE328" si="16579">GE327</f>
        <v>0</v>
      </c>
      <c r="GF328" s="295">
        <f t="shared" ref="GF328" si="16580">GF327</f>
        <v>0</v>
      </c>
      <c r="GG328" s="295" t="e">
        <f t="shared" ref="GG328" si="16581">GG327</f>
        <v>#N/A</v>
      </c>
      <c r="GH328" s="2" t="e">
        <f>INDEX(リスト!$V:$V,MATCH(中日程計画表!$D327,リスト!$D:$D,0))</f>
        <v>#N/A</v>
      </c>
      <c r="GI328" s="2" t="e">
        <f>INDEX(リスト!$A:$A,MATCH(中日程計画表!$D327,リスト!$D:$D,0))</f>
        <v>#N/A</v>
      </c>
      <c r="GJ328" s="2" t="e">
        <f>INDEX(リスト!$U:$U,MATCH(中日程計画表!$D327,リスト!$D:$D,0))</f>
        <v>#N/A</v>
      </c>
      <c r="GK328" s="5" t="e">
        <f>INDEX(リスト!$W:$W,MATCH(中日程計画表!$D327,リスト!$D:$D,0))</f>
        <v>#N/A</v>
      </c>
      <c r="GL328" s="2" t="s">
        <v>201</v>
      </c>
      <c r="GM328" s="296">
        <f t="shared" ref="GM328" si="16582">GM327</f>
        <v>0</v>
      </c>
      <c r="GN328" s="296">
        <f t="shared" ref="GN328" si="16583">GN327</f>
        <v>0</v>
      </c>
      <c r="GU328" s="461"/>
      <c r="GV328" s="460"/>
      <c r="GW328" s="460"/>
      <c r="GX328" s="461"/>
      <c r="GY328" s="461"/>
      <c r="GZ328" s="460"/>
      <c r="HA328" s="460"/>
      <c r="HB328" s="461"/>
      <c r="HC328" s="461"/>
      <c r="HD328" s="460"/>
      <c r="HE328" s="460"/>
      <c r="HF328" s="461"/>
      <c r="HG328" s="461"/>
      <c r="HH328" s="460"/>
      <c r="HI328" s="460"/>
      <c r="HJ328" s="461"/>
      <c r="HK328" s="461"/>
      <c r="HL328" s="460"/>
      <c r="HM328" s="460"/>
      <c r="HN328" s="461"/>
      <c r="HO328" s="461"/>
      <c r="HP328" s="460"/>
      <c r="HQ328" s="460"/>
      <c r="HR328" s="461"/>
      <c r="HS328" s="4"/>
    </row>
    <row r="329" spans="1:227" ht="12" customHeight="1">
      <c r="A329" s="488" t="str">
        <f t="shared" ref="A329" ca="1" si="16584">INDIRECT("リスト!A"&amp;B329+6)</f>
        <v/>
      </c>
      <c r="B329" s="486">
        <f t="shared" ref="B329" si="16585">ROUNDDOWN((ROW()-6)/2,0)+1</f>
        <v>162</v>
      </c>
      <c r="C329" s="474" t="str">
        <f>機能グループ名</f>
        <v/>
      </c>
      <c r="D329" s="484">
        <f>機能ID</f>
        <v>0</v>
      </c>
      <c r="E329" s="482">
        <f>機能名</f>
        <v>0</v>
      </c>
      <c r="F329" s="315"/>
      <c r="G329" s="315"/>
      <c r="H329" s="315"/>
      <c r="I329" s="315"/>
      <c r="J329" s="316"/>
      <c r="K329" s="480" t="str">
        <f>担当者_SR</f>
        <v>NG</v>
      </c>
      <c r="L329" s="76"/>
      <c r="M329" s="76"/>
      <c r="N329" s="470"/>
      <c r="O329" s="474" t="str">
        <f>担当者_SRR</f>
        <v>NG</v>
      </c>
      <c r="P329" s="76"/>
      <c r="Q329" s="76"/>
      <c r="R329" s="470"/>
      <c r="S329" s="474" t="str">
        <f>担当者_DS</f>
        <v>NG</v>
      </c>
      <c r="T329" s="76"/>
      <c r="U329" s="76"/>
      <c r="V329" s="470"/>
      <c r="W329" s="472" t="str">
        <f>担当者_DSR</f>
        <v>NG</v>
      </c>
      <c r="X329" s="76"/>
      <c r="Y329" s="76"/>
      <c r="Z329" s="470"/>
      <c r="AA329" s="476"/>
      <c r="AB329" s="79"/>
      <c r="AC329" s="79"/>
      <c r="AD329" s="470">
        <f>IF(AC330 &lt;&gt; "",1,0)</f>
        <v>0</v>
      </c>
      <c r="AE329" s="472" t="str">
        <f>担当者_CD</f>
        <v>NG</v>
      </c>
      <c r="AF329" s="76"/>
      <c r="AG329" s="76"/>
      <c r="AH329" s="470"/>
      <c r="AI329" s="472" t="str">
        <f>担当者_DD</f>
        <v>NG</v>
      </c>
      <c r="AJ329" s="76"/>
      <c r="AK329" s="76"/>
      <c r="AL329" s="470"/>
      <c r="AM329" s="476"/>
      <c r="AN329" s="79"/>
      <c r="AO329" s="79"/>
      <c r="AP329" s="470">
        <f>IF(AO330 &lt;&gt; "",1,0)</f>
        <v>0</v>
      </c>
      <c r="AQ329" s="472" t="str">
        <f>担当者_MCL</f>
        <v>NG</v>
      </c>
      <c r="AR329" s="76"/>
      <c r="AS329" s="76"/>
      <c r="AT329" s="470"/>
      <c r="AU329" s="472" t="str">
        <f>担当者_MCLR</f>
        <v>NG</v>
      </c>
      <c r="AV329" s="76"/>
      <c r="AW329" s="76"/>
      <c r="AX329" s="470"/>
      <c r="AY329" s="476"/>
      <c r="AZ329" s="79"/>
      <c r="BA329" s="79"/>
      <c r="BB329" s="470">
        <f>IF(BA330 &lt;&gt; "",1,0)</f>
        <v>0</v>
      </c>
      <c r="BC329" s="474" t="str">
        <f>担当者_MT</f>
        <v>NG</v>
      </c>
      <c r="BD329" s="76"/>
      <c r="BE329" s="76"/>
      <c r="BF329" s="470"/>
      <c r="BG329" s="472" t="str">
        <f>担当者_M検</f>
        <v>NG</v>
      </c>
      <c r="BH329" s="76"/>
      <c r="BI329" s="76"/>
      <c r="BJ329" s="470"/>
      <c r="BK329" s="476"/>
      <c r="BL329" s="79"/>
      <c r="BM329" s="79"/>
      <c r="BN329" s="470">
        <v>0</v>
      </c>
      <c r="BO329" s="474" t="str">
        <f>担当者_モテ</f>
        <v>NG</v>
      </c>
      <c r="BP329" s="76"/>
      <c r="BQ329" s="76"/>
      <c r="BR329" s="470"/>
      <c r="BS329" s="472" t="str">
        <f>担当者_モテR</f>
        <v>NG</v>
      </c>
      <c r="BT329" s="76"/>
      <c r="BU329" s="76"/>
      <c r="BV329" s="470"/>
      <c r="BW329" s="468">
        <f t="shared" ref="BW329" si="16586">IFERROR(SUM(IF(K329&lt;&gt;"NG",N329*K$1,0),IF(O329&lt;&gt;"NG",R329*O$1,0),IF(S329&lt;&gt;"NG",V329*S$1,0),IF(W329&lt;&gt;"NG",Z329*W$1,0),IF(AA329&lt;&gt;"NG",AD329*AA$1,0),IF(AE329&lt;&gt;"NG",AH329*AE$1,0),IF(AI329&lt;&gt;"NG",AL329*AI$1,0),IF(AM329&lt;&gt;"NG",AP329*AM$1,0),IF(AQ329&lt;&gt;"NG",AT329*AQ$1,0),IF(AU329&lt;&gt;"NG",AX329*AU$1,0),IF(AY329&lt;&gt;"NG",BB329*AY$1,0),IF(BC329&lt;&gt;"NG",BF329*BC$1,0),IF(BG329&lt;&gt;"NG",BJ329*BG$1,0),IF(BK329&lt;&gt;"NG",BN329*BK$1,0),IF(BO329&lt;&gt;"NG",BR329*BO$1,0),IF(BS329&lt;&gt;"NG",BV329*BS$1,0))/SUM(IF(K329&lt;&gt;"NG",K$1,0),IF(O329&lt;&gt;"NG",O$1,0),IF(S329&lt;&gt;"NG",S$1,0),IF(W329&lt;&gt;"NG",W$1,0),IF(AA329&lt;&gt;"NG",AA$1,0),IF(AE329&lt;&gt;"NG",AE$1,0),IF(AI329&lt;&gt;"NG",AI$1,0),IF(AM329&lt;&gt;"NG",AM$1,0),IF(AQ329&lt;&gt;"NG",AQ$1,0),IF(AU329&lt;&gt;"NG",AU$1,0),IF(AY329&lt;&gt;"NG",AY$1,0),IF(BC329&lt;&gt;"NG",BC$1,0),IF(BG329&lt;&gt;"NG",BG$1,0),IF(BK329&lt;&gt;"NG",BK$1,0),IF(BO329&lt;&gt;"NG",BO$1,0),IF(BS329&lt;&gt;"NG",BS$1,0)),0)</f>
        <v>0</v>
      </c>
      <c r="BX329" s="466"/>
      <c r="BY329" s="490"/>
      <c r="BZ329" s="5"/>
      <c r="CA329" s="32">
        <f t="shared" ref="CA329" si="16587">IF(AND($M329&lt;&gt;$BZ$5,$M329&lt;=$BZ$6,$M329&lt;&gt;$BZ$7),1,0)</f>
        <v>0</v>
      </c>
      <c r="CB329" s="32">
        <f t="shared" ref="CB329" si="16588">IF(AND($Q329&lt;&gt;$BZ$5,$Q329&lt;=$BZ$6,$Q329&lt;&gt;$BZ$7),1,0)</f>
        <v>0</v>
      </c>
      <c r="CC329" s="32">
        <f t="shared" ref="CC329" si="16589">IF(AND($U329&lt;&gt;$BZ$5,$U329&lt;=$BZ$6,$U329&lt;&gt;$BZ$7),1,0)</f>
        <v>0</v>
      </c>
      <c r="CD329" s="32">
        <f t="shared" ref="CD329" si="16590">IF(AND($Y329&lt;&gt;$BZ$5,$Y329&lt;=$BZ$6,$Y329&lt;&gt;$BZ$7),1,0)</f>
        <v>0</v>
      </c>
      <c r="CE329" s="32">
        <f t="shared" ref="CE329" si="16591">IF(AND($AG329&lt;&gt;$BZ$5,$AG329&lt;=$BZ$6,$AG329&lt;&gt;$BZ$7),1,0)</f>
        <v>0</v>
      </c>
      <c r="CF329" s="32">
        <f t="shared" ref="CF329" si="16592">IF(AND($AK329&lt;&gt;$BZ$5,$AK329&lt;=$BZ$6,$AK329&lt;&gt;$BZ$7),1,0)</f>
        <v>0</v>
      </c>
      <c r="CG329" s="32">
        <f t="shared" ref="CG329" si="16593">IF(AND($AS329&lt;&gt;$BZ$5,$AS329&lt;=$BZ$6,$AS329&lt;&gt;$BZ$7),1,0)</f>
        <v>0</v>
      </c>
      <c r="CH329" s="32">
        <f t="shared" ref="CH329" si="16594">IF(AND($AW329&lt;&gt;$BZ$5,$AW329&lt;=$BZ$6,$AW329&lt;&gt;$BZ$7),1,0)</f>
        <v>0</v>
      </c>
      <c r="CI329" s="32">
        <f t="shared" ref="CI329" si="16595">IF(AND($BE329&lt;&gt;$BZ$5,$BE329&lt;=$BZ$6,$BE329&lt;&gt;$BZ$7),1,0)</f>
        <v>0</v>
      </c>
      <c r="CJ329" s="32">
        <f t="shared" ref="CJ329" si="16596">IF(AND($BI329&lt;&gt;$BZ$5,$BI329&lt;=$BZ$6,$BI329&lt;&gt;$BZ$7),1,0)</f>
        <v>0</v>
      </c>
      <c r="CK329" s="32">
        <f t="shared" ref="CK329" si="16597">IF(AND($BQ329&lt;&gt;$BZ$5,$BQ329&lt;=$BZ$6,$BQ329&lt;&gt;$BZ$7),1,0)</f>
        <v>0</v>
      </c>
      <c r="CL329" s="32">
        <f t="shared" ref="CL329" si="16598">IF(AND($BU329&lt;&gt;$BZ$5,$BU329&lt;=$BZ$6,$BU329&lt;&gt;$BZ$7),1,0)</f>
        <v>0</v>
      </c>
      <c r="CO329" s="32">
        <f>IF(AND($M329&lt;&gt;$CN$5,$M329&lt;=$CN$6,$M329&lt;&gt;$CN$7),1,0)</f>
        <v>0</v>
      </c>
      <c r="CP329" s="32">
        <f>IF(AND($Q329&lt;&gt;$CN$5,$Q329&lt;=$CN$6,$Q329&lt;&gt;$CN$7),1,0)</f>
        <v>0</v>
      </c>
      <c r="CQ329" s="32">
        <f>IF(AND($U329&lt;&gt;$CN$5,$U329&lt;=$CN$6,$U329&lt;&gt;$CN$7),1,0)</f>
        <v>0</v>
      </c>
      <c r="CR329" s="32">
        <f>IF(AND($Y329&lt;&gt;$CN$5,$Y329&lt;=$CN$6,$Y329&lt;&gt;$CN$7),1,0)</f>
        <v>0</v>
      </c>
      <c r="CS329" s="32">
        <f>IF(AND($AG329&lt;&gt;$CN$5,$AG329&lt;=$CN$6,$AG329&lt;&gt;$CN$7),1,0)</f>
        <v>0</v>
      </c>
      <c r="CT329" s="32">
        <f>IF(AND($AK329&lt;&gt;$CN$5,$AK329&lt;=$CN$6,$AK329&lt;&gt;$CN$7),1,0)</f>
        <v>0</v>
      </c>
      <c r="CU329" s="32">
        <f>IF(AND($AS329&lt;&gt;$CN$5,$AS329&lt;=$CN$6,$AS329&lt;&gt;$CN$7),1,0)</f>
        <v>0</v>
      </c>
      <c r="CV329" s="32">
        <f>IF(AND($AW329&lt;&gt;$CN$5,$AW329&lt;=$CN$6,$AW329&lt;&gt;$CN$7),1,0)</f>
        <v>0</v>
      </c>
      <c r="CW329" s="32">
        <f>IF(AND($BE329&lt;&gt;$CN$5,$BE329&lt;=$CN$6,$BE329&lt;&gt;$CN$7),1,0)</f>
        <v>0</v>
      </c>
      <c r="CX329" s="32">
        <f>IF(AND($BI329&lt;&gt;$CN$5,$BI329&lt;=$CN$6,$BI329&lt;&gt;$CN$7),1,0)</f>
        <v>0</v>
      </c>
      <c r="CY329" s="32">
        <f>IF(AND($BQ329&lt;&gt;$CN$5,$BQ329&lt;=$CN$6,$BQ329&lt;&gt;$CN$7),1,0)</f>
        <v>0</v>
      </c>
      <c r="CZ329" s="32">
        <f>IF(AND($BU329&lt;&gt;$CN$5,$BU329&lt;=$CN$6,$BU329&lt;&gt;$CN$7),1,0)</f>
        <v>0</v>
      </c>
      <c r="DC329" s="32">
        <f>IF(AND($M329&lt;&gt;$DB$5,$M329&lt;=$DB$6,$M329&lt;&gt;$CN$7),1,0)</f>
        <v>0</v>
      </c>
      <c r="DD329" s="32">
        <f>IF(AND($Q329&lt;&gt;$DB$5,$Q329&lt;=$DB$6,$Q329&lt;&gt;$CN$7),1,0)</f>
        <v>0</v>
      </c>
      <c r="DE329" s="32">
        <f>IF(AND($U329&lt;&gt;$DB$5,$U329&lt;=$DB$6,$U329&lt;&gt;$CN$7),1,0)</f>
        <v>0</v>
      </c>
      <c r="DF329" s="32">
        <f>IF(AND($Y329&lt;&gt;$DB$5,$Y329&lt;=$DB$6,$Y329&lt;&gt;$CN$7),1,0)</f>
        <v>0</v>
      </c>
      <c r="DG329" s="32">
        <f>IF(AND($AG329&lt;&gt;$DB$5,$AG329&lt;=$DB$6,$AG329&lt;&gt;$CN$7),1,0)</f>
        <v>0</v>
      </c>
      <c r="DH329" s="32">
        <f>IF(AND($AK329&lt;&gt;$DB$5,$AK329&lt;=$DB$6,$AK329&lt;&gt;$CN$7),1,0)</f>
        <v>0</v>
      </c>
      <c r="DI329" s="32">
        <f>IF(AND($AS329&lt;&gt;$DB$5,$AS329&lt;=$DB$6,$AS329&lt;&gt;$CN$7),1,0)</f>
        <v>0</v>
      </c>
      <c r="DJ329" s="32">
        <f>IF(AND($AW329&lt;&gt;$DB$5,$AW329&lt;=$DB$6,$AW329&lt;&gt;$CN$7),1,0)</f>
        <v>0</v>
      </c>
      <c r="DK329" s="32">
        <f>IF(AND($BE329&lt;&gt;$DB$5,$BE329&lt;=$DB$6,$BE329&lt;&gt;$CN$7),1,0)</f>
        <v>0</v>
      </c>
      <c r="DL329" s="32">
        <f>IF(AND($BI329&lt;&gt;$DB$5,$BI329&lt;=$DB$6,$BI329&lt;&gt;$CN$7),1,0)</f>
        <v>0</v>
      </c>
      <c r="DM329" s="32">
        <f>IF(AND($BQ329&lt;&gt;$DB$5,$BQ329&lt;=$DB$6,$BQ329&lt;&gt;$CN$7),1,0)</f>
        <v>0</v>
      </c>
      <c r="DN329" s="32">
        <f>IF(AND($BU329&lt;&gt;$DB$5,$BU329&lt;=$DB$6,$BU329&lt;&gt;$CN$7),1,0)</f>
        <v>0</v>
      </c>
      <c r="DQ329" s="32">
        <f t="shared" ref="DQ329" si="16599">IF(AND($M329&lt;&gt;$DP$5,$M329&lt;=$DP$6,$M329&lt;&gt;$CN$7),1,0)</f>
        <v>0</v>
      </c>
      <c r="DR329" s="32">
        <f t="shared" ref="DR329" si="16600">IF(AND($Q329&lt;&gt;$DP$5,$Q329&lt;=$DP$6,$Q329&lt;&gt;$CN$7),1,0)</f>
        <v>0</v>
      </c>
      <c r="DS329" s="32">
        <f t="shared" ref="DS329" si="16601">IF(AND($U329&lt;&gt;$DP$5,$U329&lt;=$DP$6,$U329&lt;&gt;$CN$7),1,0)</f>
        <v>0</v>
      </c>
      <c r="DT329" s="32">
        <f t="shared" ref="DT329" si="16602">IF(AND($Y329&lt;&gt;$DP$5,$Y329&lt;=$DP$6,$Y329&lt;&gt;$CN$7),1,0)</f>
        <v>0</v>
      </c>
      <c r="DU329" s="32">
        <f t="shared" ref="DU329" si="16603">IF(AND($AG329&lt;&gt;$DP$5,$AG329&lt;=$DP$6,$AG329&lt;&gt;$CN$7),1,0)</f>
        <v>0</v>
      </c>
      <c r="DV329" s="32">
        <f t="shared" ref="DV329" si="16604">IF(AND($AK329&lt;&gt;$DP$5,$AK329&lt;=$DP$6,$AK329&lt;&gt;$CN$7),1,0)</f>
        <v>0</v>
      </c>
      <c r="DW329" s="32">
        <f t="shared" ref="DW329" si="16605">IF(AND($AS329&lt;&gt;$DP$5,$AS329&lt;=$DP$6,$AS329&lt;&gt;$CN$7),1,0)</f>
        <v>0</v>
      </c>
      <c r="DX329" s="32">
        <f t="shared" ref="DX329" si="16606">IF(AND($AW329&lt;&gt;$DP$5,$AW329&lt;=$DP$6,$AW329&lt;&gt;$CN$7),1,0)</f>
        <v>0</v>
      </c>
      <c r="DY329" s="32">
        <f t="shared" ref="DY329" si="16607">IF(AND($BE329&lt;&gt;$DP$5,$BE329&lt;=$DP$6,$BE329&lt;&gt;$CN$7),1,0)</f>
        <v>0</v>
      </c>
      <c r="DZ329" s="32">
        <f t="shared" ref="DZ329" si="16608">IF(AND($BI329&lt;&gt;$DP$5,$BI329&lt;=$DP$6,$BI329&lt;&gt;$CN$7),1,0)</f>
        <v>0</v>
      </c>
      <c r="EA329" s="32">
        <f t="shared" ref="EA329" si="16609">IF(AND($BQ329&lt;&gt;$DP$5,$BQ329&lt;=$DP$6,$BQ329&lt;&gt;$CN$7),1,0)</f>
        <v>0</v>
      </c>
      <c r="EB329" s="32">
        <f t="shared" ref="EB329" si="16610">IF(AND($BU329&lt;&gt;$DP$5,$BU329&lt;=$DP$6,$BU329&lt;&gt;$CN$7),1,0)</f>
        <v>0</v>
      </c>
      <c r="EE329" s="328">
        <f>IF(M329&lt;&gt;"",IF(M329&lt;=$ED$6,1,IF(L329&gt;$ED$6,0,NETWORKDAYS(L329,$ED$6,祭日リスト)/NETWORKDAYS(L329,M329,祭日リスト)))*$GG329*週間進捗報告書!$G$9,0)</f>
        <v>0</v>
      </c>
      <c r="EF329" s="328">
        <f>IF(Q329&lt;&gt;"",IF(Q329&lt;=$ED$6,1,IF(P329&gt;$ED$6,0,NETWORKDAYS(P329,$ED$6,祭日リスト)/NETWORKDAYS(P329,Q329,祭日リスト)))*$GG329*週間進捗報告書!$G$10,0)</f>
        <v>0</v>
      </c>
      <c r="EG329" s="328">
        <f>IF(U329&lt;&gt;"",IF(U329&lt;=$ED$6,1,IF(T329&gt;$ED$6,0,NETWORKDAYS(T329,$ED$6,祭日リスト)/NETWORKDAYS(T329,U329,祭日リスト)))*$GG329*週間進捗報告書!$G$11,0)</f>
        <v>0</v>
      </c>
      <c r="EH329" s="328">
        <f>IF(Y329&lt;&gt;"",IF(Y329&lt;=$ED$6,1,IF(X329&gt;$ED$6,0,NETWORKDAYS(X329,$ED$6,祭日リスト)/NETWORKDAYS(X329,Y329,祭日リスト)))*$GG329*週間進捗報告書!$G$12,0)</f>
        <v>0</v>
      </c>
      <c r="EI329" s="328">
        <f>IF(AG329&lt;&gt;"",IF(AG329&lt;=$ED$6,1,IF(AF329&gt;$ED$6,0,NETWORKDAYS(AF329,$ED$6,祭日リスト)/NETWORKDAYS(AF329,AG329,祭日リスト)))*$GG329*週間進捗報告書!$G$13,0)</f>
        <v>0</v>
      </c>
      <c r="EJ329" s="328">
        <f>IF(AK329&lt;&gt;"",IF(AK329&lt;=$ED$6,1,IF(AJ329&gt;$ED$6,0,NETWORKDAYS(AJ329,$ED$6,祭日リスト)/NETWORKDAYS(AJ329,AK329,祭日リスト)))*$GG329*週間進捗報告書!$G$14,0)</f>
        <v>0</v>
      </c>
      <c r="EK329" s="328">
        <f>IF(AS329&lt;&gt;"",IF(AS329&lt;=$ED$6,1,IF(AR329&gt;$ED$6,0,NETWORKDAYS(AR329,$ED$6,祭日リスト)/NETWORKDAYS(AR329,AS329,祭日リスト)))*$GG329*週間進捗報告書!$G$15,0)</f>
        <v>0</v>
      </c>
      <c r="EL329" s="328">
        <f>IF(AW329&lt;&gt;"",IF(AW329&lt;=$ED$6,1,IF(AV329&gt;$ED$6,0,NETWORKDAYS(AV329,$ED$6,祭日リスト)/NETWORKDAYS(AV329,AW329,祭日リスト)))*$GG329*週間進捗報告書!$G$16,0)</f>
        <v>0</v>
      </c>
      <c r="EM329" s="328">
        <f>IF(BE329&lt;&gt;"",IF(BE329&lt;=$ED$6,1,IF(BD329&gt;$ED$6,0,NETWORKDAYS(BD329,$ED$6,祭日リスト)/NETWORKDAYS(BD329,BE329,祭日リスト)))*$GG329*週間進捗報告書!$G$17,0)</f>
        <v>0</v>
      </c>
      <c r="EN329" s="328">
        <f>IF(BI329&lt;&gt;"",IF(BI329&lt;=$ED$6,1,IF(BH329&gt;$ED$6,0,NETWORKDAYS(BH329,$ED$6,祭日リスト)/NETWORKDAYS(BH329,BI329,祭日リスト)))*$GG329*週間進捗報告書!$G$18,0)</f>
        <v>0</v>
      </c>
      <c r="EO329" s="328">
        <f>IF(BQ329&lt;&gt;"",IF(BQ329&lt;=$ED$6,1,IF(BP329&gt;$ED$6,0,NETWORKDAYS(BP329,$ED$6,祭日リスト)/NETWORKDAYS(BP329,BQ329,祭日リスト)))*$GG329*週間進捗報告書!$G$19,0)</f>
        <v>0</v>
      </c>
      <c r="EP329" s="328">
        <f>IF(BU329&lt;&gt;"",IF(BU329&lt;=$ED$6,1,IF(BT329&gt;$ED$6,0,NETWORKDAYS(BT329,$ED$6,祭日リスト)/NETWORKDAYS(BT329,BU329,祭日リスト)))*$GG329*週間進捗報告書!$G$20,0)</f>
        <v>0</v>
      </c>
      <c r="ER329" s="547">
        <f t="shared" ref="ER329:FC329" si="16611">EE329-EE330</f>
        <v>0</v>
      </c>
      <c r="ES329" s="547">
        <f t="shared" si="16611"/>
        <v>0</v>
      </c>
      <c r="ET329" s="547">
        <f t="shared" si="16611"/>
        <v>0</v>
      </c>
      <c r="EU329" s="547">
        <f t="shared" si="16611"/>
        <v>0</v>
      </c>
      <c r="EV329" s="547">
        <f t="shared" si="16611"/>
        <v>0</v>
      </c>
      <c r="EW329" s="547">
        <f t="shared" si="16611"/>
        <v>0</v>
      </c>
      <c r="EX329" s="547">
        <f t="shared" si="16611"/>
        <v>0</v>
      </c>
      <c r="EY329" s="547">
        <f t="shared" si="16611"/>
        <v>0</v>
      </c>
      <c r="EZ329" s="547">
        <f t="shared" si="16611"/>
        <v>0</v>
      </c>
      <c r="FA329" s="547">
        <f t="shared" si="16611"/>
        <v>0</v>
      </c>
      <c r="FB329" s="547">
        <f t="shared" si="16611"/>
        <v>0</v>
      </c>
      <c r="FC329" s="547">
        <f t="shared" si="16611"/>
        <v>0</v>
      </c>
      <c r="FD329" s="547">
        <f t="shared" ref="FD329" si="16612">SUM(ER329:FC330)</f>
        <v>0</v>
      </c>
      <c r="FE329" s="333"/>
      <c r="FG329" s="32">
        <f>IF(AND($M329&lt;&gt;$FF$7),1,0)</f>
        <v>0</v>
      </c>
      <c r="FH329" s="32">
        <f>IF(AND($Q329&lt;&gt;$FF$7),1,0)</f>
        <v>0</v>
      </c>
      <c r="FI329" s="32">
        <f>IF(AND($U329&lt;&gt;$FF$7),1,0)</f>
        <v>0</v>
      </c>
      <c r="FJ329" s="32">
        <f>IF(AND($Y329&lt;&gt;$FF$7),1,0)</f>
        <v>0</v>
      </c>
      <c r="FK329" s="32">
        <f>IF(AND($AG329&lt;&gt;$FF$7),1,0)</f>
        <v>0</v>
      </c>
      <c r="FL329" s="32">
        <f>IF(AND($AK329&lt;&gt;$FF$7),1,0)</f>
        <v>0</v>
      </c>
      <c r="FM329" s="32">
        <f>IF(AND($AS329&lt;&gt;$FF$7),1,0)</f>
        <v>0</v>
      </c>
      <c r="FN329" s="32">
        <f>IF(AND($AW329&lt;&gt;$FF$7),1,0)</f>
        <v>0</v>
      </c>
      <c r="FO329" s="32">
        <f>IF(AND($BE329&lt;&gt;$FF$7),1,0)</f>
        <v>0</v>
      </c>
      <c r="FP329" s="32">
        <f>IF(AND($BI329&lt;&gt;$FF$7),1,0)</f>
        <v>0</v>
      </c>
      <c r="FQ329" s="32">
        <f>IF(AND($BQ329&lt;&gt;$FF$7),1,0)</f>
        <v>0</v>
      </c>
      <c r="FR329" s="32">
        <f>IF(AND($BU329&lt;&gt;$FF$7),1,0)</f>
        <v>0</v>
      </c>
      <c r="FU329" s="294">
        <f t="shared" ref="FU329" si="16613">IF($K329&lt;&gt;"NG",$GG329,0)</f>
        <v>0</v>
      </c>
      <c r="FV329" s="294">
        <f t="shared" ref="FV329" si="16614">IF($O329&lt;&gt;"NG",$GG329,0)</f>
        <v>0</v>
      </c>
      <c r="FW329" s="294">
        <f t="shared" ref="FW329" si="16615">IF($S329&lt;&gt;"NG",$GG329,0)</f>
        <v>0</v>
      </c>
      <c r="FX329" s="294">
        <f t="shared" ref="FX329" si="16616">IF($W329&lt;&gt;"NG",$GG329,0)</f>
        <v>0</v>
      </c>
      <c r="FY329" s="294">
        <f t="shared" ref="FY329" si="16617">IF($AE329&lt;&gt;"NG",$GG329,0)</f>
        <v>0</v>
      </c>
      <c r="FZ329" s="294">
        <f t="shared" ref="FZ329" si="16618">IF($AI329&lt;&gt;"NG",$GG329,0)</f>
        <v>0</v>
      </c>
      <c r="GA329" s="294">
        <f t="shared" ref="GA329" si="16619">IF($AQ329&lt;&gt;"NG",$GG329,0)</f>
        <v>0</v>
      </c>
      <c r="GB329" s="294">
        <f t="shared" ref="GB329" si="16620">IF($AU329&lt;&gt;"NG",$GG329,0)</f>
        <v>0</v>
      </c>
      <c r="GC329" s="294">
        <f t="shared" ref="GC329" si="16621">IF($BC329&lt;&gt;"NG",$GG329,0)</f>
        <v>0</v>
      </c>
      <c r="GD329" s="294">
        <f t="shared" ref="GD329" si="16622">IF($BG329&lt;&gt;"NG",$GG329,0)</f>
        <v>0</v>
      </c>
      <c r="GE329" s="294">
        <f t="shared" ref="GE329" si="16623">IF($BO329&lt;&gt;"NG",$GG329,0)</f>
        <v>0</v>
      </c>
      <c r="GF329" s="294">
        <f t="shared" ref="GF329" si="16624">IF($BS329&lt;&gt;"NG",$GG329,0)</f>
        <v>0</v>
      </c>
      <c r="GG329" s="294" t="e">
        <f>VLOOKUP($D329,リスト!$D:$S,15,FALSE)</f>
        <v>#N/A</v>
      </c>
      <c r="GH329" s="2" t="e">
        <f>INDEX(リスト!$V:$V,MATCH(中日程計画表!$D329,リスト!$D:$D,0))</f>
        <v>#N/A</v>
      </c>
      <c r="GI329" s="2" t="e">
        <f>INDEX(リスト!$A:$A,MATCH(中日程計画表!$D329,リスト!$D:$D,0))</f>
        <v>#N/A</v>
      </c>
      <c r="GJ329" s="2" t="e">
        <f>INDEX(リスト!$U:$U,MATCH(中日程計画表!$D329,リスト!$D:$D,0))</f>
        <v>#N/A</v>
      </c>
      <c r="GK329" s="5" t="e">
        <f>INDEX(リスト!$W:$W,MATCH(中日程計画表!$D329,リスト!$D:$D,0))</f>
        <v>#N/A</v>
      </c>
      <c r="GL329" s="2" t="s">
        <v>200</v>
      </c>
      <c r="GM329" s="296">
        <f>D329</f>
        <v>0</v>
      </c>
      <c r="GN329" s="296">
        <f>E329</f>
        <v>0</v>
      </c>
      <c r="GU329" s="460" t="str">
        <f t="shared" ref="GU329" si="16625">AE329</f>
        <v>NG</v>
      </c>
      <c r="GV329" s="460">
        <f t="shared" ref="GV329" si="16626">EI329</f>
        <v>0</v>
      </c>
      <c r="GW329" s="460">
        <f t="shared" ref="GW329" si="16627">EI330</f>
        <v>0</v>
      </c>
      <c r="GX329" s="462">
        <f t="shared" ref="GX329" si="16628">EV329</f>
        <v>0</v>
      </c>
      <c r="GY329" s="460" t="str">
        <f t="shared" ref="GY329" si="16629">AI329</f>
        <v>NG</v>
      </c>
      <c r="GZ329" s="460">
        <f t="shared" ref="GZ329" si="16630">EJ329</f>
        <v>0</v>
      </c>
      <c r="HA329" s="460">
        <f t="shared" ref="HA329" si="16631">EJ330</f>
        <v>0</v>
      </c>
      <c r="HB329" s="462">
        <f t="shared" ref="HB329" si="16632">EW329</f>
        <v>0</v>
      </c>
      <c r="HC329" s="460" t="str">
        <f t="shared" ref="HC329" si="16633">AQ329</f>
        <v>NG</v>
      </c>
      <c r="HD329" s="460">
        <f t="shared" ref="HD329" si="16634">EK329</f>
        <v>0</v>
      </c>
      <c r="HE329" s="460">
        <f t="shared" ref="HE329" si="16635">EK330</f>
        <v>0</v>
      </c>
      <c r="HF329" s="462">
        <f t="shared" ref="HF329" si="16636">EX329</f>
        <v>0</v>
      </c>
      <c r="HG329" s="460" t="str">
        <f t="shared" ref="HG329" si="16637">AU329</f>
        <v>NG</v>
      </c>
      <c r="HH329" s="460">
        <f t="shared" ref="HH329" si="16638">EL329</f>
        <v>0</v>
      </c>
      <c r="HI329" s="460">
        <f t="shared" ref="HI329" si="16639">EL330</f>
        <v>0</v>
      </c>
      <c r="HJ329" s="462">
        <f t="shared" ref="HJ329" si="16640">EY329</f>
        <v>0</v>
      </c>
      <c r="HK329" s="460" t="str">
        <f t="shared" ref="HK329" si="16641">BC329</f>
        <v>NG</v>
      </c>
      <c r="HL329" s="460">
        <f t="shared" ref="HL329" si="16642">EM329</f>
        <v>0</v>
      </c>
      <c r="HM329" s="460">
        <f t="shared" ref="HM329" si="16643">EM330</f>
        <v>0</v>
      </c>
      <c r="HN329" s="462">
        <f t="shared" ref="HN329" si="16644">EZ329</f>
        <v>0</v>
      </c>
      <c r="HO329" s="460" t="str">
        <f t="shared" ref="HO329" si="16645">BG329</f>
        <v>NG</v>
      </c>
      <c r="HP329" s="460">
        <f t="shared" ref="HP329" si="16646">EN329</f>
        <v>0</v>
      </c>
      <c r="HQ329" s="460">
        <f t="shared" ref="HQ329" si="16647">EN330</f>
        <v>0</v>
      </c>
      <c r="HR329" s="462">
        <f t="shared" ref="HR329" si="16648">FA329</f>
        <v>0</v>
      </c>
      <c r="HS329" s="332"/>
    </row>
    <row r="330" spans="1:227" ht="12" customHeight="1">
      <c r="A330" s="489"/>
      <c r="B330" s="487"/>
      <c r="C330" s="475"/>
      <c r="D330" s="485"/>
      <c r="E330" s="483"/>
      <c r="F330" s="317"/>
      <c r="G330" s="317"/>
      <c r="H330" s="317"/>
      <c r="I330" s="317"/>
      <c r="J330" s="316"/>
      <c r="K330" s="481"/>
      <c r="L330" s="77"/>
      <c r="M330" s="77"/>
      <c r="N330" s="471"/>
      <c r="O330" s="475"/>
      <c r="P330" s="77"/>
      <c r="Q330" s="77"/>
      <c r="R330" s="471"/>
      <c r="S330" s="475"/>
      <c r="T330" s="77"/>
      <c r="U330" s="77"/>
      <c r="V330" s="471"/>
      <c r="W330" s="473"/>
      <c r="X330" s="77"/>
      <c r="Y330" s="77"/>
      <c r="Z330" s="471"/>
      <c r="AA330" s="477"/>
      <c r="AB330" s="80"/>
      <c r="AC330" s="80"/>
      <c r="AD330" s="471"/>
      <c r="AE330" s="473"/>
      <c r="AF330" s="77"/>
      <c r="AG330" s="77"/>
      <c r="AH330" s="471"/>
      <c r="AI330" s="473"/>
      <c r="AJ330" s="77"/>
      <c r="AK330" s="77"/>
      <c r="AL330" s="471"/>
      <c r="AM330" s="477"/>
      <c r="AN330" s="80"/>
      <c r="AO330" s="80"/>
      <c r="AP330" s="471"/>
      <c r="AQ330" s="473"/>
      <c r="AR330" s="77"/>
      <c r="AS330" s="77"/>
      <c r="AT330" s="471"/>
      <c r="AU330" s="473"/>
      <c r="AV330" s="77"/>
      <c r="AW330" s="77"/>
      <c r="AX330" s="471"/>
      <c r="AY330" s="477"/>
      <c r="AZ330" s="80"/>
      <c r="BA330" s="80"/>
      <c r="BB330" s="471"/>
      <c r="BC330" s="475"/>
      <c r="BD330" s="77"/>
      <c r="BE330" s="77"/>
      <c r="BF330" s="471"/>
      <c r="BG330" s="473"/>
      <c r="BH330" s="77"/>
      <c r="BI330" s="77"/>
      <c r="BJ330" s="471"/>
      <c r="BK330" s="477"/>
      <c r="BL330" s="80"/>
      <c r="BM330" s="80"/>
      <c r="BN330" s="471"/>
      <c r="BO330" s="475"/>
      <c r="BP330" s="77"/>
      <c r="BQ330" s="77"/>
      <c r="BR330" s="471"/>
      <c r="BS330" s="473"/>
      <c r="BT330" s="77"/>
      <c r="BU330" s="77"/>
      <c r="BV330" s="471"/>
      <c r="BW330" s="469"/>
      <c r="BX330" s="467"/>
      <c r="BY330" s="490"/>
      <c r="CA330" s="19">
        <f t="shared" ref="CA330" si="16649">IF(AND($N329=1,$M330&lt;&gt;$BZ$7),1,0)</f>
        <v>0</v>
      </c>
      <c r="CB330" s="19">
        <f t="shared" ref="CB330" si="16650">IF(AND($R329=1,$Q330&lt;&gt;$BZ$7),1,0)</f>
        <v>0</v>
      </c>
      <c r="CC330" s="19">
        <f t="shared" ref="CC330" si="16651">IF(AND($V329=1,$U330&lt;&gt;$BZ$7),1,0)</f>
        <v>0</v>
      </c>
      <c r="CD330" s="19">
        <f t="shared" ref="CD330" si="16652">IF(AND($Z329=1,$Y330&lt;&gt;$BZ$7),1,0)</f>
        <v>0</v>
      </c>
      <c r="CE330" s="19">
        <f t="shared" ref="CE330" si="16653">IF(AND($AH329=1,$AG330&lt;&gt;$BZ$7),1,0)</f>
        <v>0</v>
      </c>
      <c r="CF330" s="19">
        <f t="shared" ref="CF330" si="16654">IF(AND($AL329=1,$AK330&lt;&gt;$BZ$7),1,0)</f>
        <v>0</v>
      </c>
      <c r="CG330" s="19">
        <f t="shared" ref="CG330" si="16655">IF(AND($AT329=1,$AS330&lt;&gt;$BZ$7),1,0)</f>
        <v>0</v>
      </c>
      <c r="CH330" s="19">
        <f t="shared" ref="CH330" si="16656">IF(AND($AX329=1,$AW330&lt;&gt;$BZ$7),1,0)</f>
        <v>0</v>
      </c>
      <c r="CI330" s="19">
        <f t="shared" ref="CI330" si="16657">IF(AND($BF329=1,$BE330&lt;&gt;$BZ$7),1,0)</f>
        <v>0</v>
      </c>
      <c r="CJ330" s="19">
        <f t="shared" ref="CJ330" si="16658">IF(AND($BJ329=1,$BI330&lt;&gt;$BZ$7),1,0)</f>
        <v>0</v>
      </c>
      <c r="CK330" s="19">
        <f t="shared" ref="CK330" si="16659">IF(AND($BR329=1,$BQ330&lt;&gt;$BZ$7),1,0)</f>
        <v>0</v>
      </c>
      <c r="CL330" s="19">
        <f t="shared" ref="CL330" si="16660">IF(AND($BV329=1,$BU330&lt;&gt;$BZ$7),1,0)</f>
        <v>0</v>
      </c>
      <c r="CO330" s="19">
        <f>IF(AND($M330&lt;&gt;$CN$7,$M330&lt;=$CN$6),1,0)</f>
        <v>0</v>
      </c>
      <c r="CP330" s="19">
        <f>IF(AND($Q330&lt;&gt;$CN$7,$Q330&lt;=$CN$6),1,0)</f>
        <v>0</v>
      </c>
      <c r="CQ330" s="19">
        <f>IF(AND($U330&lt;&gt;$CN$7,$U330&lt;=$CN$6),1,0)</f>
        <v>0</v>
      </c>
      <c r="CR330" s="19">
        <f>IF(AND($Y330&lt;&gt;$CN$7,$Y330&lt;=$CN$6),1,0)</f>
        <v>0</v>
      </c>
      <c r="CS330" s="19">
        <f>IF(AND($AG330&lt;&gt;$CN$7,$AG330&lt;=$CN$6),1,0)</f>
        <v>0</v>
      </c>
      <c r="CT330" s="19">
        <f>IF(AND($AK330&lt;&gt;$CN$7,$AK330&lt;=$CN$6),1,0)</f>
        <v>0</v>
      </c>
      <c r="CU330" s="19">
        <f>IF(AND($AS330&lt;&gt;$CN$7,$AS330&lt;=$CN$6),1,0)</f>
        <v>0</v>
      </c>
      <c r="CV330" s="19">
        <f>IF(AND($AW330&lt;&gt;$CN$7,$AW330&lt;=$CN$6),1,0)</f>
        <v>0</v>
      </c>
      <c r="CW330" s="19">
        <f>IF(AND($BE330&lt;&gt;$CN$7,$BE330&lt;=$CN$6),1,0)</f>
        <v>0</v>
      </c>
      <c r="CX330" s="19">
        <f>IF(AND($BI330&lt;&gt;$CN$7,$BI330&lt;=$CN$6),1,0)</f>
        <v>0</v>
      </c>
      <c r="CY330" s="19">
        <f>IF(AND($BQ330&lt;&gt;$CN$7,$BQ330&lt;=$CN$6),1,0)</f>
        <v>0</v>
      </c>
      <c r="CZ330" s="19">
        <f>IF(AND($BU330&lt;&gt;$CN$7,$BU330&lt;=$CN$6),1,0)</f>
        <v>0</v>
      </c>
      <c r="DC330" s="19">
        <f>IF($N329=1,1,0)</f>
        <v>0</v>
      </c>
      <c r="DD330" s="19">
        <f>IF($R329=1,1,0)</f>
        <v>0</v>
      </c>
      <c r="DE330" s="19">
        <f>IF($V329=1,1,0)</f>
        <v>0</v>
      </c>
      <c r="DF330" s="19">
        <f>IF($Z329=1,1,0)</f>
        <v>0</v>
      </c>
      <c r="DG330" s="19">
        <f>IF($AH329=1,1,0)</f>
        <v>0</v>
      </c>
      <c r="DH330" s="19">
        <f>IF($AL329=1,1,0)</f>
        <v>0</v>
      </c>
      <c r="DI330" s="19">
        <f>IF($AT329=1,1,0)</f>
        <v>0</v>
      </c>
      <c r="DJ330" s="19">
        <f>IF($AX329=1,1,0)</f>
        <v>0</v>
      </c>
      <c r="DK330" s="19">
        <f>IF($BF329=1,1,0)</f>
        <v>0</v>
      </c>
      <c r="DL330" s="19">
        <f>IF($BJ329=1,1,0)</f>
        <v>0</v>
      </c>
      <c r="DM330" s="19">
        <f>IF($BR329=1,1,0)</f>
        <v>0</v>
      </c>
      <c r="DN330" s="19">
        <f>IF($BV329=1,1,0)</f>
        <v>0</v>
      </c>
      <c r="DQ330" s="19">
        <f t="shared" ref="DQ330" si="16661">IF($N329=1,1,0)</f>
        <v>0</v>
      </c>
      <c r="DR330" s="19">
        <f t="shared" ref="DR330" si="16662">IF($R329=1,1,0)</f>
        <v>0</v>
      </c>
      <c r="DS330" s="19">
        <f t="shared" ref="DS330" si="16663">IF($V329=1,1,0)</f>
        <v>0</v>
      </c>
      <c r="DT330" s="19">
        <f t="shared" ref="DT330" si="16664">IF($Z329=1,1,0)</f>
        <v>0</v>
      </c>
      <c r="DU330" s="19">
        <f t="shared" ref="DU330" si="16665">IF($AH329=1,1,0)</f>
        <v>0</v>
      </c>
      <c r="DV330" s="19">
        <f t="shared" ref="DV330" si="16666">IF($AL329=1,1,0)</f>
        <v>0</v>
      </c>
      <c r="DW330" s="19">
        <f t="shared" ref="DW330" si="16667">IF($AT329=1,1,0)</f>
        <v>0</v>
      </c>
      <c r="DX330" s="19">
        <f t="shared" ref="DX330" si="16668">IF($AX329=1,1,0)</f>
        <v>0</v>
      </c>
      <c r="DY330" s="19">
        <f t="shared" ref="DY330" si="16669">IF($BF329=1,1,0)</f>
        <v>0</v>
      </c>
      <c r="DZ330" s="19">
        <f t="shared" ref="DZ330" si="16670">IF($BJ329=1,1,0)</f>
        <v>0</v>
      </c>
      <c r="EA330" s="19">
        <f t="shared" ref="EA330" si="16671">IF($BR329=1,1,0)</f>
        <v>0</v>
      </c>
      <c r="EB330" s="19">
        <f t="shared" ref="EB330" si="16672">IF($BV329=1,1,0)</f>
        <v>0</v>
      </c>
      <c r="EE330" s="329">
        <f>N329*$FU330*週間進捗報告書!$G$9</f>
        <v>0</v>
      </c>
      <c r="EF330" s="329">
        <f>R329*$FV330*週間進捗報告書!$G$10</f>
        <v>0</v>
      </c>
      <c r="EG330" s="329">
        <f>V329*$FW330*週間進捗報告書!$G$11</f>
        <v>0</v>
      </c>
      <c r="EH330" s="329">
        <f>Z329*$FX330*週間進捗報告書!$G$12</f>
        <v>0</v>
      </c>
      <c r="EI330" s="329">
        <f>AH329*$FY330*週間進捗報告書!$G$13</f>
        <v>0</v>
      </c>
      <c r="EJ330" s="329">
        <f>AL329*$FZ330*週間進捗報告書!$G$14</f>
        <v>0</v>
      </c>
      <c r="EK330" s="329">
        <f>AT329*$GA330*週間進捗報告書!$G$15</f>
        <v>0</v>
      </c>
      <c r="EL330" s="329">
        <f>AX329*$GB330*週間進捗報告書!$G$16</f>
        <v>0</v>
      </c>
      <c r="EM330" s="329">
        <f>BF329*$GC330*週間進捗報告書!$G$17</f>
        <v>0</v>
      </c>
      <c r="EN330" s="329">
        <f>BJ329*$GD330*週間進捗報告書!$G$18</f>
        <v>0</v>
      </c>
      <c r="EO330" s="329">
        <f>BR329*$GE330*週間進捗報告書!$G$19</f>
        <v>0</v>
      </c>
      <c r="EP330" s="329">
        <f>BV329*$GF330*週間進捗報告書!$G$20</f>
        <v>0</v>
      </c>
      <c r="ER330" s="547"/>
      <c r="ES330" s="547"/>
      <c r="ET330" s="547"/>
      <c r="EU330" s="547"/>
      <c r="EV330" s="547"/>
      <c r="EW330" s="547"/>
      <c r="EX330" s="547"/>
      <c r="EY330" s="547"/>
      <c r="EZ330" s="547"/>
      <c r="FA330" s="547"/>
      <c r="FB330" s="547"/>
      <c r="FC330" s="547"/>
      <c r="FD330" s="547"/>
      <c r="FE330" s="332"/>
      <c r="FG330" s="19"/>
      <c r="FH330" s="19"/>
      <c r="FI330" s="19"/>
      <c r="FJ330" s="19"/>
      <c r="FK330" s="19"/>
      <c r="FL330" s="19"/>
      <c r="FM330" s="19"/>
      <c r="FN330" s="19"/>
      <c r="FO330" s="19"/>
      <c r="FP330" s="19"/>
      <c r="FQ330" s="19"/>
      <c r="FR330" s="19"/>
      <c r="FU330" s="295">
        <f t="shared" ref="FU330" si="16673">FU329</f>
        <v>0</v>
      </c>
      <c r="FV330" s="295">
        <f t="shared" ref="FV330" si="16674">FV329</f>
        <v>0</v>
      </c>
      <c r="FW330" s="295">
        <f t="shared" ref="FW330" si="16675">FW329</f>
        <v>0</v>
      </c>
      <c r="FX330" s="295">
        <f t="shared" ref="FX330" si="16676">FX329</f>
        <v>0</v>
      </c>
      <c r="FY330" s="295">
        <f t="shared" ref="FY330" si="16677">FY329</f>
        <v>0</v>
      </c>
      <c r="FZ330" s="295">
        <f t="shared" ref="FZ330" si="16678">FZ329</f>
        <v>0</v>
      </c>
      <c r="GA330" s="295">
        <f t="shared" ref="GA330" si="16679">GA329</f>
        <v>0</v>
      </c>
      <c r="GB330" s="295">
        <f t="shared" ref="GB330" si="16680">GB329</f>
        <v>0</v>
      </c>
      <c r="GC330" s="295">
        <f t="shared" ref="GC330" si="16681">GC329</f>
        <v>0</v>
      </c>
      <c r="GD330" s="295">
        <f t="shared" ref="GD330" si="16682">GD329</f>
        <v>0</v>
      </c>
      <c r="GE330" s="295">
        <f t="shared" ref="GE330" si="16683">GE329</f>
        <v>0</v>
      </c>
      <c r="GF330" s="295">
        <f t="shared" ref="GF330" si="16684">GF329</f>
        <v>0</v>
      </c>
      <c r="GG330" s="295" t="e">
        <f t="shared" ref="GG330" si="16685">GG329</f>
        <v>#N/A</v>
      </c>
      <c r="GH330" s="2" t="e">
        <f>INDEX(リスト!$V:$V,MATCH(中日程計画表!$D329,リスト!$D:$D,0))</f>
        <v>#N/A</v>
      </c>
      <c r="GI330" s="2" t="e">
        <f>INDEX(リスト!$A:$A,MATCH(中日程計画表!$D329,リスト!$D:$D,0))</f>
        <v>#N/A</v>
      </c>
      <c r="GJ330" s="2" t="e">
        <f>INDEX(リスト!$U:$U,MATCH(中日程計画表!$D329,リスト!$D:$D,0))</f>
        <v>#N/A</v>
      </c>
      <c r="GK330" s="5" t="e">
        <f>INDEX(リスト!$W:$W,MATCH(中日程計画表!$D329,リスト!$D:$D,0))</f>
        <v>#N/A</v>
      </c>
      <c r="GL330" s="2" t="s">
        <v>201</v>
      </c>
      <c r="GM330" s="296">
        <f t="shared" ref="GM330" si="16686">GM329</f>
        <v>0</v>
      </c>
      <c r="GN330" s="296">
        <f t="shared" ref="GN330" si="16687">GN329</f>
        <v>0</v>
      </c>
      <c r="GU330" s="461"/>
      <c r="GV330" s="460"/>
      <c r="GW330" s="460"/>
      <c r="GX330" s="461"/>
      <c r="GY330" s="461"/>
      <c r="GZ330" s="460"/>
      <c r="HA330" s="460"/>
      <c r="HB330" s="461"/>
      <c r="HC330" s="461"/>
      <c r="HD330" s="460"/>
      <c r="HE330" s="460"/>
      <c r="HF330" s="461"/>
      <c r="HG330" s="461"/>
      <c r="HH330" s="460"/>
      <c r="HI330" s="460"/>
      <c r="HJ330" s="461"/>
      <c r="HK330" s="461"/>
      <c r="HL330" s="460"/>
      <c r="HM330" s="460"/>
      <c r="HN330" s="461"/>
      <c r="HO330" s="461"/>
      <c r="HP330" s="460"/>
      <c r="HQ330" s="460"/>
      <c r="HR330" s="461"/>
      <c r="HS330" s="4"/>
    </row>
    <row r="331" spans="1:227" ht="12" customHeight="1">
      <c r="A331" s="488" t="str">
        <f t="shared" ref="A331" ca="1" si="16688">INDIRECT("リスト!A"&amp;B331+6)</f>
        <v/>
      </c>
      <c r="B331" s="486">
        <f t="shared" ref="B331" si="16689">ROUNDDOWN((ROW()-6)/2,0)+1</f>
        <v>163</v>
      </c>
      <c r="C331" s="474" t="str">
        <f>機能グループ名</f>
        <v/>
      </c>
      <c r="D331" s="484">
        <f>機能ID</f>
        <v>0</v>
      </c>
      <c r="E331" s="482">
        <f>機能名</f>
        <v>0</v>
      </c>
      <c r="F331" s="315"/>
      <c r="G331" s="315"/>
      <c r="H331" s="315"/>
      <c r="I331" s="315"/>
      <c r="J331" s="316"/>
      <c r="K331" s="480" t="str">
        <f>担当者_SR</f>
        <v>NG</v>
      </c>
      <c r="L331" s="76"/>
      <c r="M331" s="76"/>
      <c r="N331" s="470"/>
      <c r="O331" s="474" t="str">
        <f>担当者_SRR</f>
        <v>NG</v>
      </c>
      <c r="P331" s="76"/>
      <c r="Q331" s="76"/>
      <c r="R331" s="470"/>
      <c r="S331" s="474" t="str">
        <f>担当者_DS</f>
        <v>NG</v>
      </c>
      <c r="T331" s="76"/>
      <c r="U331" s="76"/>
      <c r="V331" s="470"/>
      <c r="W331" s="472" t="str">
        <f>担当者_DSR</f>
        <v>NG</v>
      </c>
      <c r="X331" s="76"/>
      <c r="Y331" s="76"/>
      <c r="Z331" s="470"/>
      <c r="AA331" s="476"/>
      <c r="AB331" s="79"/>
      <c r="AC331" s="79"/>
      <c r="AD331" s="470">
        <f>IF(AC332 &lt;&gt; "",1,0)</f>
        <v>0</v>
      </c>
      <c r="AE331" s="472" t="str">
        <f>担当者_CD</f>
        <v>NG</v>
      </c>
      <c r="AF331" s="76"/>
      <c r="AG331" s="76"/>
      <c r="AH331" s="470"/>
      <c r="AI331" s="472" t="str">
        <f>担当者_DD</f>
        <v>NG</v>
      </c>
      <c r="AJ331" s="76"/>
      <c r="AK331" s="76"/>
      <c r="AL331" s="470"/>
      <c r="AM331" s="476"/>
      <c r="AN331" s="79"/>
      <c r="AO331" s="79"/>
      <c r="AP331" s="470">
        <f>IF(AO332 &lt;&gt; "",1,0)</f>
        <v>0</v>
      </c>
      <c r="AQ331" s="472" t="str">
        <f>担当者_MCL</f>
        <v>NG</v>
      </c>
      <c r="AR331" s="76"/>
      <c r="AS331" s="76"/>
      <c r="AT331" s="470"/>
      <c r="AU331" s="472" t="str">
        <f>担当者_MCLR</f>
        <v>NG</v>
      </c>
      <c r="AV331" s="76"/>
      <c r="AW331" s="76"/>
      <c r="AX331" s="470"/>
      <c r="AY331" s="476"/>
      <c r="AZ331" s="79"/>
      <c r="BA331" s="79"/>
      <c r="BB331" s="470">
        <f>IF(BA332 &lt;&gt; "",1,0)</f>
        <v>0</v>
      </c>
      <c r="BC331" s="474" t="str">
        <f>担当者_MT</f>
        <v>NG</v>
      </c>
      <c r="BD331" s="76"/>
      <c r="BE331" s="76"/>
      <c r="BF331" s="470"/>
      <c r="BG331" s="472" t="str">
        <f>担当者_M検</f>
        <v>NG</v>
      </c>
      <c r="BH331" s="76"/>
      <c r="BI331" s="76"/>
      <c r="BJ331" s="470"/>
      <c r="BK331" s="476"/>
      <c r="BL331" s="79"/>
      <c r="BM331" s="79"/>
      <c r="BN331" s="470">
        <v>0</v>
      </c>
      <c r="BO331" s="474" t="str">
        <f>担当者_モテ</f>
        <v>NG</v>
      </c>
      <c r="BP331" s="76"/>
      <c r="BQ331" s="76"/>
      <c r="BR331" s="470"/>
      <c r="BS331" s="472" t="str">
        <f>担当者_モテR</f>
        <v>NG</v>
      </c>
      <c r="BT331" s="76"/>
      <c r="BU331" s="76"/>
      <c r="BV331" s="470"/>
      <c r="BW331" s="468">
        <f t="shared" ref="BW331" si="16690">IFERROR(SUM(IF(K331&lt;&gt;"NG",N331*K$1,0),IF(O331&lt;&gt;"NG",R331*O$1,0),IF(S331&lt;&gt;"NG",V331*S$1,0),IF(W331&lt;&gt;"NG",Z331*W$1,0),IF(AA331&lt;&gt;"NG",AD331*AA$1,0),IF(AE331&lt;&gt;"NG",AH331*AE$1,0),IF(AI331&lt;&gt;"NG",AL331*AI$1,0),IF(AM331&lt;&gt;"NG",AP331*AM$1,0),IF(AQ331&lt;&gt;"NG",AT331*AQ$1,0),IF(AU331&lt;&gt;"NG",AX331*AU$1,0),IF(AY331&lt;&gt;"NG",BB331*AY$1,0),IF(BC331&lt;&gt;"NG",BF331*BC$1,0),IF(BG331&lt;&gt;"NG",BJ331*BG$1,0),IF(BK331&lt;&gt;"NG",BN331*BK$1,0),IF(BO331&lt;&gt;"NG",BR331*BO$1,0),IF(BS331&lt;&gt;"NG",BV331*BS$1,0))/SUM(IF(K331&lt;&gt;"NG",K$1,0),IF(O331&lt;&gt;"NG",O$1,0),IF(S331&lt;&gt;"NG",S$1,0),IF(W331&lt;&gt;"NG",W$1,0),IF(AA331&lt;&gt;"NG",AA$1,0),IF(AE331&lt;&gt;"NG",AE$1,0),IF(AI331&lt;&gt;"NG",AI$1,0),IF(AM331&lt;&gt;"NG",AM$1,0),IF(AQ331&lt;&gt;"NG",AQ$1,0),IF(AU331&lt;&gt;"NG",AU$1,0),IF(AY331&lt;&gt;"NG",AY$1,0),IF(BC331&lt;&gt;"NG",BC$1,0),IF(BG331&lt;&gt;"NG",BG$1,0),IF(BK331&lt;&gt;"NG",BK$1,0),IF(BO331&lt;&gt;"NG",BO$1,0),IF(BS331&lt;&gt;"NG",BS$1,0)),0)</f>
        <v>0</v>
      </c>
      <c r="BX331" s="466"/>
      <c r="BY331" s="490"/>
      <c r="BZ331" s="5"/>
      <c r="CA331" s="32">
        <f t="shared" ref="CA331" si="16691">IF(AND($M331&lt;&gt;$BZ$5,$M331&lt;=$BZ$6,$M331&lt;&gt;$BZ$7),1,0)</f>
        <v>0</v>
      </c>
      <c r="CB331" s="32">
        <f t="shared" ref="CB331" si="16692">IF(AND($Q331&lt;&gt;$BZ$5,$Q331&lt;=$BZ$6,$Q331&lt;&gt;$BZ$7),1,0)</f>
        <v>0</v>
      </c>
      <c r="CC331" s="32">
        <f t="shared" ref="CC331" si="16693">IF(AND($U331&lt;&gt;$BZ$5,$U331&lt;=$BZ$6,$U331&lt;&gt;$BZ$7),1,0)</f>
        <v>0</v>
      </c>
      <c r="CD331" s="32">
        <f t="shared" ref="CD331" si="16694">IF(AND($Y331&lt;&gt;$BZ$5,$Y331&lt;=$BZ$6,$Y331&lt;&gt;$BZ$7),1,0)</f>
        <v>0</v>
      </c>
      <c r="CE331" s="32">
        <f t="shared" ref="CE331" si="16695">IF(AND($AG331&lt;&gt;$BZ$5,$AG331&lt;=$BZ$6,$AG331&lt;&gt;$BZ$7),1,0)</f>
        <v>0</v>
      </c>
      <c r="CF331" s="32">
        <f t="shared" ref="CF331" si="16696">IF(AND($AK331&lt;&gt;$BZ$5,$AK331&lt;=$BZ$6,$AK331&lt;&gt;$BZ$7),1,0)</f>
        <v>0</v>
      </c>
      <c r="CG331" s="32">
        <f t="shared" ref="CG331" si="16697">IF(AND($AS331&lt;&gt;$BZ$5,$AS331&lt;=$BZ$6,$AS331&lt;&gt;$BZ$7),1,0)</f>
        <v>0</v>
      </c>
      <c r="CH331" s="32">
        <f t="shared" ref="CH331" si="16698">IF(AND($AW331&lt;&gt;$BZ$5,$AW331&lt;=$BZ$6,$AW331&lt;&gt;$BZ$7),1,0)</f>
        <v>0</v>
      </c>
      <c r="CI331" s="32">
        <f t="shared" ref="CI331" si="16699">IF(AND($BE331&lt;&gt;$BZ$5,$BE331&lt;=$BZ$6,$BE331&lt;&gt;$BZ$7),1,0)</f>
        <v>0</v>
      </c>
      <c r="CJ331" s="32">
        <f t="shared" ref="CJ331" si="16700">IF(AND($BI331&lt;&gt;$BZ$5,$BI331&lt;=$BZ$6,$BI331&lt;&gt;$BZ$7),1,0)</f>
        <v>0</v>
      </c>
      <c r="CK331" s="32">
        <f t="shared" ref="CK331" si="16701">IF(AND($BQ331&lt;&gt;$BZ$5,$BQ331&lt;=$BZ$6,$BQ331&lt;&gt;$BZ$7),1,0)</f>
        <v>0</v>
      </c>
      <c r="CL331" s="32">
        <f t="shared" ref="CL331" si="16702">IF(AND($BU331&lt;&gt;$BZ$5,$BU331&lt;=$BZ$6,$BU331&lt;&gt;$BZ$7),1,0)</f>
        <v>0</v>
      </c>
      <c r="CO331" s="32">
        <f>IF(AND($M331&lt;&gt;$CN$5,$M331&lt;=$CN$6,$M331&lt;&gt;$CN$7),1,0)</f>
        <v>0</v>
      </c>
      <c r="CP331" s="32">
        <f>IF(AND($Q331&lt;&gt;$CN$5,$Q331&lt;=$CN$6,$Q331&lt;&gt;$CN$7),1,0)</f>
        <v>0</v>
      </c>
      <c r="CQ331" s="32">
        <f>IF(AND($U331&lt;&gt;$CN$5,$U331&lt;=$CN$6,$U331&lt;&gt;$CN$7),1,0)</f>
        <v>0</v>
      </c>
      <c r="CR331" s="32">
        <f>IF(AND($Y331&lt;&gt;$CN$5,$Y331&lt;=$CN$6,$Y331&lt;&gt;$CN$7),1,0)</f>
        <v>0</v>
      </c>
      <c r="CS331" s="32">
        <f>IF(AND($AG331&lt;&gt;$CN$5,$AG331&lt;=$CN$6,$AG331&lt;&gt;$CN$7),1,0)</f>
        <v>0</v>
      </c>
      <c r="CT331" s="32">
        <f>IF(AND($AK331&lt;&gt;$CN$5,$AK331&lt;=$CN$6,$AK331&lt;&gt;$CN$7),1,0)</f>
        <v>0</v>
      </c>
      <c r="CU331" s="32">
        <f>IF(AND($AS331&lt;&gt;$CN$5,$AS331&lt;=$CN$6,$AS331&lt;&gt;$CN$7),1,0)</f>
        <v>0</v>
      </c>
      <c r="CV331" s="32">
        <f>IF(AND($AW331&lt;&gt;$CN$5,$AW331&lt;=$CN$6,$AW331&lt;&gt;$CN$7),1,0)</f>
        <v>0</v>
      </c>
      <c r="CW331" s="32">
        <f>IF(AND($BE331&lt;&gt;$CN$5,$BE331&lt;=$CN$6,$BE331&lt;&gt;$CN$7),1,0)</f>
        <v>0</v>
      </c>
      <c r="CX331" s="32">
        <f>IF(AND($BI331&lt;&gt;$CN$5,$BI331&lt;=$CN$6,$BI331&lt;&gt;$CN$7),1,0)</f>
        <v>0</v>
      </c>
      <c r="CY331" s="32">
        <f>IF(AND($BQ331&lt;&gt;$CN$5,$BQ331&lt;=$CN$6,$BQ331&lt;&gt;$CN$7),1,0)</f>
        <v>0</v>
      </c>
      <c r="CZ331" s="32">
        <f>IF(AND($BU331&lt;&gt;$CN$5,$BU331&lt;=$CN$6,$BU331&lt;&gt;$CN$7),1,0)</f>
        <v>0</v>
      </c>
      <c r="DC331" s="32">
        <f>IF(AND($M331&lt;&gt;$DB$5,$M331&lt;=$DB$6,$M331&lt;&gt;$CN$7),1,0)</f>
        <v>0</v>
      </c>
      <c r="DD331" s="32">
        <f>IF(AND($Q331&lt;&gt;$DB$5,$Q331&lt;=$DB$6,$Q331&lt;&gt;$CN$7),1,0)</f>
        <v>0</v>
      </c>
      <c r="DE331" s="32">
        <f>IF(AND($U331&lt;&gt;$DB$5,$U331&lt;=$DB$6,$U331&lt;&gt;$CN$7),1,0)</f>
        <v>0</v>
      </c>
      <c r="DF331" s="32">
        <f>IF(AND($Y331&lt;&gt;$DB$5,$Y331&lt;=$DB$6,$Y331&lt;&gt;$CN$7),1,0)</f>
        <v>0</v>
      </c>
      <c r="DG331" s="32">
        <f>IF(AND($AG331&lt;&gt;$DB$5,$AG331&lt;=$DB$6,$AG331&lt;&gt;$CN$7),1,0)</f>
        <v>0</v>
      </c>
      <c r="DH331" s="32">
        <f>IF(AND($AK331&lt;&gt;$DB$5,$AK331&lt;=$DB$6,$AK331&lt;&gt;$CN$7),1,0)</f>
        <v>0</v>
      </c>
      <c r="DI331" s="32">
        <f>IF(AND($AS331&lt;&gt;$DB$5,$AS331&lt;=$DB$6,$AS331&lt;&gt;$CN$7),1,0)</f>
        <v>0</v>
      </c>
      <c r="DJ331" s="32">
        <f>IF(AND($AW331&lt;&gt;$DB$5,$AW331&lt;=$DB$6,$AW331&lt;&gt;$CN$7),1,0)</f>
        <v>0</v>
      </c>
      <c r="DK331" s="32">
        <f>IF(AND($BE331&lt;&gt;$DB$5,$BE331&lt;=$DB$6,$BE331&lt;&gt;$CN$7),1,0)</f>
        <v>0</v>
      </c>
      <c r="DL331" s="32">
        <f>IF(AND($BI331&lt;&gt;$DB$5,$BI331&lt;=$DB$6,$BI331&lt;&gt;$CN$7),1,0)</f>
        <v>0</v>
      </c>
      <c r="DM331" s="32">
        <f>IF(AND($BQ331&lt;&gt;$DB$5,$BQ331&lt;=$DB$6,$BQ331&lt;&gt;$CN$7),1,0)</f>
        <v>0</v>
      </c>
      <c r="DN331" s="32">
        <f>IF(AND($BU331&lt;&gt;$DB$5,$BU331&lt;=$DB$6,$BU331&lt;&gt;$CN$7),1,0)</f>
        <v>0</v>
      </c>
      <c r="DQ331" s="32">
        <f t="shared" ref="DQ331" si="16703">IF(AND($M331&lt;&gt;$DP$5,$M331&lt;=$DP$6,$M331&lt;&gt;$CN$7),1,0)</f>
        <v>0</v>
      </c>
      <c r="DR331" s="32">
        <f t="shared" ref="DR331" si="16704">IF(AND($Q331&lt;&gt;$DP$5,$Q331&lt;=$DP$6,$Q331&lt;&gt;$CN$7),1,0)</f>
        <v>0</v>
      </c>
      <c r="DS331" s="32">
        <f t="shared" ref="DS331" si="16705">IF(AND($U331&lt;&gt;$DP$5,$U331&lt;=$DP$6,$U331&lt;&gt;$CN$7),1,0)</f>
        <v>0</v>
      </c>
      <c r="DT331" s="32">
        <f t="shared" ref="DT331" si="16706">IF(AND($Y331&lt;&gt;$DP$5,$Y331&lt;=$DP$6,$Y331&lt;&gt;$CN$7),1,0)</f>
        <v>0</v>
      </c>
      <c r="DU331" s="32">
        <f t="shared" ref="DU331" si="16707">IF(AND($AG331&lt;&gt;$DP$5,$AG331&lt;=$DP$6,$AG331&lt;&gt;$CN$7),1,0)</f>
        <v>0</v>
      </c>
      <c r="DV331" s="32">
        <f t="shared" ref="DV331" si="16708">IF(AND($AK331&lt;&gt;$DP$5,$AK331&lt;=$DP$6,$AK331&lt;&gt;$CN$7),1,0)</f>
        <v>0</v>
      </c>
      <c r="DW331" s="32">
        <f t="shared" ref="DW331" si="16709">IF(AND($AS331&lt;&gt;$DP$5,$AS331&lt;=$DP$6,$AS331&lt;&gt;$CN$7),1,0)</f>
        <v>0</v>
      </c>
      <c r="DX331" s="32">
        <f t="shared" ref="DX331" si="16710">IF(AND($AW331&lt;&gt;$DP$5,$AW331&lt;=$DP$6,$AW331&lt;&gt;$CN$7),1,0)</f>
        <v>0</v>
      </c>
      <c r="DY331" s="32">
        <f t="shared" ref="DY331" si="16711">IF(AND($BE331&lt;&gt;$DP$5,$BE331&lt;=$DP$6,$BE331&lt;&gt;$CN$7),1,0)</f>
        <v>0</v>
      </c>
      <c r="DZ331" s="32">
        <f t="shared" ref="DZ331" si="16712">IF(AND($BI331&lt;&gt;$DP$5,$BI331&lt;=$DP$6,$BI331&lt;&gt;$CN$7),1,0)</f>
        <v>0</v>
      </c>
      <c r="EA331" s="32">
        <f t="shared" ref="EA331" si="16713">IF(AND($BQ331&lt;&gt;$DP$5,$BQ331&lt;=$DP$6,$BQ331&lt;&gt;$CN$7),1,0)</f>
        <v>0</v>
      </c>
      <c r="EB331" s="32">
        <f t="shared" ref="EB331" si="16714">IF(AND($BU331&lt;&gt;$DP$5,$BU331&lt;=$DP$6,$BU331&lt;&gt;$CN$7),1,0)</f>
        <v>0</v>
      </c>
      <c r="EE331" s="328">
        <f>IF(M331&lt;&gt;"",IF(M331&lt;=$ED$6,1,IF(L331&gt;$ED$6,0,NETWORKDAYS(L331,$ED$6,祭日リスト)/NETWORKDAYS(L331,M331,祭日リスト)))*$GG331*週間進捗報告書!$G$9,0)</f>
        <v>0</v>
      </c>
      <c r="EF331" s="328">
        <f>IF(Q331&lt;&gt;"",IF(Q331&lt;=$ED$6,1,IF(P331&gt;$ED$6,0,NETWORKDAYS(P331,$ED$6,祭日リスト)/NETWORKDAYS(P331,Q331,祭日リスト)))*$GG331*週間進捗報告書!$G$10,0)</f>
        <v>0</v>
      </c>
      <c r="EG331" s="328">
        <f>IF(U331&lt;&gt;"",IF(U331&lt;=$ED$6,1,IF(T331&gt;$ED$6,0,NETWORKDAYS(T331,$ED$6,祭日リスト)/NETWORKDAYS(T331,U331,祭日リスト)))*$GG331*週間進捗報告書!$G$11,0)</f>
        <v>0</v>
      </c>
      <c r="EH331" s="328">
        <f>IF(Y331&lt;&gt;"",IF(Y331&lt;=$ED$6,1,IF(X331&gt;$ED$6,0,NETWORKDAYS(X331,$ED$6,祭日リスト)/NETWORKDAYS(X331,Y331,祭日リスト)))*$GG331*週間進捗報告書!$G$12,0)</f>
        <v>0</v>
      </c>
      <c r="EI331" s="328">
        <f>IF(AG331&lt;&gt;"",IF(AG331&lt;=$ED$6,1,IF(AF331&gt;$ED$6,0,NETWORKDAYS(AF331,$ED$6,祭日リスト)/NETWORKDAYS(AF331,AG331,祭日リスト)))*$GG331*週間進捗報告書!$G$13,0)</f>
        <v>0</v>
      </c>
      <c r="EJ331" s="328">
        <f>IF(AK331&lt;&gt;"",IF(AK331&lt;=$ED$6,1,IF(AJ331&gt;$ED$6,0,NETWORKDAYS(AJ331,$ED$6,祭日リスト)/NETWORKDAYS(AJ331,AK331,祭日リスト)))*$GG331*週間進捗報告書!$G$14,0)</f>
        <v>0</v>
      </c>
      <c r="EK331" s="328">
        <f>IF(AS331&lt;&gt;"",IF(AS331&lt;=$ED$6,1,IF(AR331&gt;$ED$6,0,NETWORKDAYS(AR331,$ED$6,祭日リスト)/NETWORKDAYS(AR331,AS331,祭日リスト)))*$GG331*週間進捗報告書!$G$15,0)</f>
        <v>0</v>
      </c>
      <c r="EL331" s="328">
        <f>IF(AW331&lt;&gt;"",IF(AW331&lt;=$ED$6,1,IF(AV331&gt;$ED$6,0,NETWORKDAYS(AV331,$ED$6,祭日リスト)/NETWORKDAYS(AV331,AW331,祭日リスト)))*$GG331*週間進捗報告書!$G$16,0)</f>
        <v>0</v>
      </c>
      <c r="EM331" s="328">
        <f>IF(BE331&lt;&gt;"",IF(BE331&lt;=$ED$6,1,IF(BD331&gt;$ED$6,0,NETWORKDAYS(BD331,$ED$6,祭日リスト)/NETWORKDAYS(BD331,BE331,祭日リスト)))*$GG331*週間進捗報告書!$G$17,0)</f>
        <v>0</v>
      </c>
      <c r="EN331" s="328">
        <f>IF(BI331&lt;&gt;"",IF(BI331&lt;=$ED$6,1,IF(BH331&gt;$ED$6,0,NETWORKDAYS(BH331,$ED$6,祭日リスト)/NETWORKDAYS(BH331,BI331,祭日リスト)))*$GG331*週間進捗報告書!$G$18,0)</f>
        <v>0</v>
      </c>
      <c r="EO331" s="328">
        <f>IF(BQ331&lt;&gt;"",IF(BQ331&lt;=$ED$6,1,IF(BP331&gt;$ED$6,0,NETWORKDAYS(BP331,$ED$6,祭日リスト)/NETWORKDAYS(BP331,BQ331,祭日リスト)))*$GG331*週間進捗報告書!$G$19,0)</f>
        <v>0</v>
      </c>
      <c r="EP331" s="328">
        <f>IF(BU331&lt;&gt;"",IF(BU331&lt;=$ED$6,1,IF(BT331&gt;$ED$6,0,NETWORKDAYS(BT331,$ED$6,祭日リスト)/NETWORKDAYS(BT331,BU331,祭日リスト)))*$GG331*週間進捗報告書!$G$20,0)</f>
        <v>0</v>
      </c>
      <c r="ER331" s="547">
        <f t="shared" ref="ER331:FC331" si="16715">EE331-EE332</f>
        <v>0</v>
      </c>
      <c r="ES331" s="547">
        <f t="shared" si="16715"/>
        <v>0</v>
      </c>
      <c r="ET331" s="547">
        <f t="shared" si="16715"/>
        <v>0</v>
      </c>
      <c r="EU331" s="547">
        <f t="shared" si="16715"/>
        <v>0</v>
      </c>
      <c r="EV331" s="547">
        <f t="shared" si="16715"/>
        <v>0</v>
      </c>
      <c r="EW331" s="547">
        <f t="shared" si="16715"/>
        <v>0</v>
      </c>
      <c r="EX331" s="547">
        <f t="shared" si="16715"/>
        <v>0</v>
      </c>
      <c r="EY331" s="547">
        <f t="shared" si="16715"/>
        <v>0</v>
      </c>
      <c r="EZ331" s="547">
        <f t="shared" si="16715"/>
        <v>0</v>
      </c>
      <c r="FA331" s="547">
        <f t="shared" si="16715"/>
        <v>0</v>
      </c>
      <c r="FB331" s="547">
        <f t="shared" si="16715"/>
        <v>0</v>
      </c>
      <c r="FC331" s="547">
        <f t="shared" si="16715"/>
        <v>0</v>
      </c>
      <c r="FD331" s="547">
        <f t="shared" ref="FD331" si="16716">SUM(ER331:FC332)</f>
        <v>0</v>
      </c>
      <c r="FE331" s="333"/>
      <c r="FG331" s="32">
        <f>IF(AND($M331&lt;&gt;$FF$7),1,0)</f>
        <v>0</v>
      </c>
      <c r="FH331" s="32">
        <f>IF(AND($Q331&lt;&gt;$FF$7),1,0)</f>
        <v>0</v>
      </c>
      <c r="FI331" s="32">
        <f>IF(AND($U331&lt;&gt;$FF$7),1,0)</f>
        <v>0</v>
      </c>
      <c r="FJ331" s="32">
        <f>IF(AND($Y331&lt;&gt;$FF$7),1,0)</f>
        <v>0</v>
      </c>
      <c r="FK331" s="32">
        <f>IF(AND($AG331&lt;&gt;$FF$7),1,0)</f>
        <v>0</v>
      </c>
      <c r="FL331" s="32">
        <f>IF(AND($AK331&lt;&gt;$FF$7),1,0)</f>
        <v>0</v>
      </c>
      <c r="FM331" s="32">
        <f>IF(AND($AS331&lt;&gt;$FF$7),1,0)</f>
        <v>0</v>
      </c>
      <c r="FN331" s="32">
        <f>IF(AND($AW331&lt;&gt;$FF$7),1,0)</f>
        <v>0</v>
      </c>
      <c r="FO331" s="32">
        <f>IF(AND($BE331&lt;&gt;$FF$7),1,0)</f>
        <v>0</v>
      </c>
      <c r="FP331" s="32">
        <f>IF(AND($BI331&lt;&gt;$FF$7),1,0)</f>
        <v>0</v>
      </c>
      <c r="FQ331" s="32">
        <f>IF(AND($BQ331&lt;&gt;$FF$7),1,0)</f>
        <v>0</v>
      </c>
      <c r="FR331" s="32">
        <f>IF(AND($BU331&lt;&gt;$FF$7),1,0)</f>
        <v>0</v>
      </c>
      <c r="FU331" s="294">
        <f t="shared" ref="FU331" si="16717">IF($K331&lt;&gt;"NG",$GG331,0)</f>
        <v>0</v>
      </c>
      <c r="FV331" s="294">
        <f t="shared" ref="FV331" si="16718">IF($O331&lt;&gt;"NG",$GG331,0)</f>
        <v>0</v>
      </c>
      <c r="FW331" s="294">
        <f t="shared" ref="FW331" si="16719">IF($S331&lt;&gt;"NG",$GG331,0)</f>
        <v>0</v>
      </c>
      <c r="FX331" s="294">
        <f t="shared" ref="FX331" si="16720">IF($W331&lt;&gt;"NG",$GG331,0)</f>
        <v>0</v>
      </c>
      <c r="FY331" s="294">
        <f t="shared" ref="FY331" si="16721">IF($AE331&lt;&gt;"NG",$GG331,0)</f>
        <v>0</v>
      </c>
      <c r="FZ331" s="294">
        <f t="shared" ref="FZ331" si="16722">IF($AI331&lt;&gt;"NG",$GG331,0)</f>
        <v>0</v>
      </c>
      <c r="GA331" s="294">
        <f t="shared" ref="GA331" si="16723">IF($AQ331&lt;&gt;"NG",$GG331,0)</f>
        <v>0</v>
      </c>
      <c r="GB331" s="294">
        <f t="shared" ref="GB331" si="16724">IF($AU331&lt;&gt;"NG",$GG331,0)</f>
        <v>0</v>
      </c>
      <c r="GC331" s="294">
        <f t="shared" ref="GC331" si="16725">IF($BC331&lt;&gt;"NG",$GG331,0)</f>
        <v>0</v>
      </c>
      <c r="GD331" s="294">
        <f t="shared" ref="GD331" si="16726">IF($BG331&lt;&gt;"NG",$GG331,0)</f>
        <v>0</v>
      </c>
      <c r="GE331" s="294">
        <f t="shared" ref="GE331" si="16727">IF($BO331&lt;&gt;"NG",$GG331,0)</f>
        <v>0</v>
      </c>
      <c r="GF331" s="294">
        <f t="shared" ref="GF331" si="16728">IF($BS331&lt;&gt;"NG",$GG331,0)</f>
        <v>0</v>
      </c>
      <c r="GG331" s="294" t="e">
        <f>VLOOKUP($D331,リスト!$D:$S,15,FALSE)</f>
        <v>#N/A</v>
      </c>
      <c r="GH331" s="2" t="e">
        <f>INDEX(リスト!$V:$V,MATCH(中日程計画表!$D331,リスト!$D:$D,0))</f>
        <v>#N/A</v>
      </c>
      <c r="GI331" s="2" t="e">
        <f>INDEX(リスト!$A:$A,MATCH(中日程計画表!$D331,リスト!$D:$D,0))</f>
        <v>#N/A</v>
      </c>
      <c r="GJ331" s="2" t="e">
        <f>INDEX(リスト!$U:$U,MATCH(中日程計画表!$D331,リスト!$D:$D,0))</f>
        <v>#N/A</v>
      </c>
      <c r="GK331" s="5" t="e">
        <f>INDEX(リスト!$W:$W,MATCH(中日程計画表!$D331,リスト!$D:$D,0))</f>
        <v>#N/A</v>
      </c>
      <c r="GL331" s="2" t="s">
        <v>200</v>
      </c>
      <c r="GM331" s="296">
        <f>D331</f>
        <v>0</v>
      </c>
      <c r="GN331" s="296">
        <f>E331</f>
        <v>0</v>
      </c>
      <c r="GU331" s="460" t="str">
        <f t="shared" ref="GU331" si="16729">AE331</f>
        <v>NG</v>
      </c>
      <c r="GV331" s="460">
        <f t="shared" ref="GV331" si="16730">EI331</f>
        <v>0</v>
      </c>
      <c r="GW331" s="460">
        <f t="shared" ref="GW331" si="16731">EI332</f>
        <v>0</v>
      </c>
      <c r="GX331" s="462">
        <f t="shared" ref="GX331" si="16732">EV331</f>
        <v>0</v>
      </c>
      <c r="GY331" s="460" t="str">
        <f t="shared" ref="GY331" si="16733">AI331</f>
        <v>NG</v>
      </c>
      <c r="GZ331" s="460">
        <f t="shared" ref="GZ331" si="16734">EJ331</f>
        <v>0</v>
      </c>
      <c r="HA331" s="460">
        <f t="shared" ref="HA331" si="16735">EJ332</f>
        <v>0</v>
      </c>
      <c r="HB331" s="462">
        <f t="shared" ref="HB331" si="16736">EW331</f>
        <v>0</v>
      </c>
      <c r="HC331" s="460" t="str">
        <f t="shared" ref="HC331" si="16737">AQ331</f>
        <v>NG</v>
      </c>
      <c r="HD331" s="460">
        <f t="shared" ref="HD331" si="16738">EK331</f>
        <v>0</v>
      </c>
      <c r="HE331" s="460">
        <f t="shared" ref="HE331" si="16739">EK332</f>
        <v>0</v>
      </c>
      <c r="HF331" s="462">
        <f t="shared" ref="HF331" si="16740">EX331</f>
        <v>0</v>
      </c>
      <c r="HG331" s="460" t="str">
        <f t="shared" ref="HG331" si="16741">AU331</f>
        <v>NG</v>
      </c>
      <c r="HH331" s="460">
        <f t="shared" ref="HH331" si="16742">EL331</f>
        <v>0</v>
      </c>
      <c r="HI331" s="460">
        <f t="shared" ref="HI331" si="16743">EL332</f>
        <v>0</v>
      </c>
      <c r="HJ331" s="462">
        <f t="shared" ref="HJ331" si="16744">EY331</f>
        <v>0</v>
      </c>
      <c r="HK331" s="460" t="str">
        <f t="shared" ref="HK331" si="16745">BC331</f>
        <v>NG</v>
      </c>
      <c r="HL331" s="460">
        <f t="shared" ref="HL331" si="16746">EM331</f>
        <v>0</v>
      </c>
      <c r="HM331" s="460">
        <f t="shared" ref="HM331" si="16747">EM332</f>
        <v>0</v>
      </c>
      <c r="HN331" s="462">
        <f t="shared" ref="HN331" si="16748">EZ331</f>
        <v>0</v>
      </c>
      <c r="HO331" s="460" t="str">
        <f t="shared" ref="HO331" si="16749">BG331</f>
        <v>NG</v>
      </c>
      <c r="HP331" s="460">
        <f t="shared" ref="HP331" si="16750">EN331</f>
        <v>0</v>
      </c>
      <c r="HQ331" s="460">
        <f t="shared" ref="HQ331" si="16751">EN332</f>
        <v>0</v>
      </c>
      <c r="HR331" s="462">
        <f t="shared" ref="HR331" si="16752">FA331</f>
        <v>0</v>
      </c>
      <c r="HS331" s="332"/>
    </row>
    <row r="332" spans="1:227" ht="12" customHeight="1">
      <c r="A332" s="489"/>
      <c r="B332" s="487"/>
      <c r="C332" s="475"/>
      <c r="D332" s="485"/>
      <c r="E332" s="483"/>
      <c r="F332" s="317"/>
      <c r="G332" s="317"/>
      <c r="H332" s="317"/>
      <c r="I332" s="317"/>
      <c r="J332" s="316"/>
      <c r="K332" s="481"/>
      <c r="L332" s="77"/>
      <c r="M332" s="77"/>
      <c r="N332" s="471"/>
      <c r="O332" s="475"/>
      <c r="P332" s="77"/>
      <c r="Q332" s="77"/>
      <c r="R332" s="471"/>
      <c r="S332" s="475"/>
      <c r="T332" s="77"/>
      <c r="U332" s="77"/>
      <c r="V332" s="471"/>
      <c r="W332" s="473"/>
      <c r="X332" s="77"/>
      <c r="Y332" s="77"/>
      <c r="Z332" s="471"/>
      <c r="AA332" s="477"/>
      <c r="AB332" s="80"/>
      <c r="AC332" s="80"/>
      <c r="AD332" s="471"/>
      <c r="AE332" s="473"/>
      <c r="AF332" s="77"/>
      <c r="AG332" s="77"/>
      <c r="AH332" s="471"/>
      <c r="AI332" s="473"/>
      <c r="AJ332" s="77"/>
      <c r="AK332" s="77"/>
      <c r="AL332" s="471"/>
      <c r="AM332" s="477"/>
      <c r="AN332" s="80"/>
      <c r="AO332" s="80"/>
      <c r="AP332" s="471"/>
      <c r="AQ332" s="473"/>
      <c r="AR332" s="77"/>
      <c r="AS332" s="77"/>
      <c r="AT332" s="471"/>
      <c r="AU332" s="473"/>
      <c r="AV332" s="77"/>
      <c r="AW332" s="77"/>
      <c r="AX332" s="471"/>
      <c r="AY332" s="477"/>
      <c r="AZ332" s="80"/>
      <c r="BA332" s="80"/>
      <c r="BB332" s="471"/>
      <c r="BC332" s="475"/>
      <c r="BD332" s="77"/>
      <c r="BE332" s="77"/>
      <c r="BF332" s="471"/>
      <c r="BG332" s="473"/>
      <c r="BH332" s="77"/>
      <c r="BI332" s="77"/>
      <c r="BJ332" s="471"/>
      <c r="BK332" s="477"/>
      <c r="BL332" s="80"/>
      <c r="BM332" s="80"/>
      <c r="BN332" s="471"/>
      <c r="BO332" s="475"/>
      <c r="BP332" s="77"/>
      <c r="BQ332" s="77"/>
      <c r="BR332" s="471"/>
      <c r="BS332" s="473"/>
      <c r="BT332" s="77"/>
      <c r="BU332" s="77"/>
      <c r="BV332" s="471"/>
      <c r="BW332" s="469"/>
      <c r="BX332" s="467"/>
      <c r="BY332" s="490"/>
      <c r="CA332" s="19">
        <f t="shared" ref="CA332" si="16753">IF(AND($N331=1,$M332&lt;&gt;$BZ$7),1,0)</f>
        <v>0</v>
      </c>
      <c r="CB332" s="19">
        <f t="shared" ref="CB332" si="16754">IF(AND($R331=1,$Q332&lt;&gt;$BZ$7),1,0)</f>
        <v>0</v>
      </c>
      <c r="CC332" s="19">
        <f t="shared" ref="CC332" si="16755">IF(AND($V331=1,$U332&lt;&gt;$BZ$7),1,0)</f>
        <v>0</v>
      </c>
      <c r="CD332" s="19">
        <f t="shared" ref="CD332" si="16756">IF(AND($Z331=1,$Y332&lt;&gt;$BZ$7),1,0)</f>
        <v>0</v>
      </c>
      <c r="CE332" s="19">
        <f t="shared" ref="CE332" si="16757">IF(AND($AH331=1,$AG332&lt;&gt;$BZ$7),1,0)</f>
        <v>0</v>
      </c>
      <c r="CF332" s="19">
        <f t="shared" ref="CF332" si="16758">IF(AND($AL331=1,$AK332&lt;&gt;$BZ$7),1,0)</f>
        <v>0</v>
      </c>
      <c r="CG332" s="19">
        <f t="shared" ref="CG332" si="16759">IF(AND($AT331=1,$AS332&lt;&gt;$BZ$7),1,0)</f>
        <v>0</v>
      </c>
      <c r="CH332" s="19">
        <f t="shared" ref="CH332" si="16760">IF(AND($AX331=1,$AW332&lt;&gt;$BZ$7),1,0)</f>
        <v>0</v>
      </c>
      <c r="CI332" s="19">
        <f t="shared" ref="CI332" si="16761">IF(AND($BF331=1,$BE332&lt;&gt;$BZ$7),1,0)</f>
        <v>0</v>
      </c>
      <c r="CJ332" s="19">
        <f t="shared" ref="CJ332" si="16762">IF(AND($BJ331=1,$BI332&lt;&gt;$BZ$7),1,0)</f>
        <v>0</v>
      </c>
      <c r="CK332" s="19">
        <f t="shared" ref="CK332" si="16763">IF(AND($BR331=1,$BQ332&lt;&gt;$BZ$7),1,0)</f>
        <v>0</v>
      </c>
      <c r="CL332" s="19">
        <f t="shared" ref="CL332" si="16764">IF(AND($BV331=1,$BU332&lt;&gt;$BZ$7),1,0)</f>
        <v>0</v>
      </c>
      <c r="CO332" s="19">
        <f>IF(AND($M332&lt;&gt;$CN$7,$M332&lt;=$CN$6),1,0)</f>
        <v>0</v>
      </c>
      <c r="CP332" s="19">
        <f>IF(AND($Q332&lt;&gt;$CN$7,$Q332&lt;=$CN$6),1,0)</f>
        <v>0</v>
      </c>
      <c r="CQ332" s="19">
        <f>IF(AND($U332&lt;&gt;$CN$7,$U332&lt;=$CN$6),1,0)</f>
        <v>0</v>
      </c>
      <c r="CR332" s="19">
        <f>IF(AND($Y332&lt;&gt;$CN$7,$Y332&lt;=$CN$6),1,0)</f>
        <v>0</v>
      </c>
      <c r="CS332" s="19">
        <f>IF(AND($AG332&lt;&gt;$CN$7,$AG332&lt;=$CN$6),1,0)</f>
        <v>0</v>
      </c>
      <c r="CT332" s="19">
        <f>IF(AND($AK332&lt;&gt;$CN$7,$AK332&lt;=$CN$6),1,0)</f>
        <v>0</v>
      </c>
      <c r="CU332" s="19">
        <f>IF(AND($AS332&lt;&gt;$CN$7,$AS332&lt;=$CN$6),1,0)</f>
        <v>0</v>
      </c>
      <c r="CV332" s="19">
        <f>IF(AND($AW332&lt;&gt;$CN$7,$AW332&lt;=$CN$6),1,0)</f>
        <v>0</v>
      </c>
      <c r="CW332" s="19">
        <f>IF(AND($BE332&lt;&gt;$CN$7,$BE332&lt;=$CN$6),1,0)</f>
        <v>0</v>
      </c>
      <c r="CX332" s="19">
        <f>IF(AND($BI332&lt;&gt;$CN$7,$BI332&lt;=$CN$6),1,0)</f>
        <v>0</v>
      </c>
      <c r="CY332" s="19">
        <f>IF(AND($BQ332&lt;&gt;$CN$7,$BQ332&lt;=$CN$6),1,0)</f>
        <v>0</v>
      </c>
      <c r="CZ332" s="19">
        <f>IF(AND($BU332&lt;&gt;$CN$7,$BU332&lt;=$CN$6),1,0)</f>
        <v>0</v>
      </c>
      <c r="DC332" s="19">
        <f>IF($N331=1,1,0)</f>
        <v>0</v>
      </c>
      <c r="DD332" s="19">
        <f>IF($R331=1,1,0)</f>
        <v>0</v>
      </c>
      <c r="DE332" s="19">
        <f>IF($V331=1,1,0)</f>
        <v>0</v>
      </c>
      <c r="DF332" s="19">
        <f>IF($Z331=1,1,0)</f>
        <v>0</v>
      </c>
      <c r="DG332" s="19">
        <f>IF($AH331=1,1,0)</f>
        <v>0</v>
      </c>
      <c r="DH332" s="19">
        <f>IF($AL331=1,1,0)</f>
        <v>0</v>
      </c>
      <c r="DI332" s="19">
        <f>IF($AT331=1,1,0)</f>
        <v>0</v>
      </c>
      <c r="DJ332" s="19">
        <f>IF($AX331=1,1,0)</f>
        <v>0</v>
      </c>
      <c r="DK332" s="19">
        <f>IF($BF331=1,1,0)</f>
        <v>0</v>
      </c>
      <c r="DL332" s="19">
        <f>IF($BJ331=1,1,0)</f>
        <v>0</v>
      </c>
      <c r="DM332" s="19">
        <f>IF($BR331=1,1,0)</f>
        <v>0</v>
      </c>
      <c r="DN332" s="19">
        <f>IF($BV331=1,1,0)</f>
        <v>0</v>
      </c>
      <c r="DQ332" s="19">
        <f t="shared" ref="DQ332" si="16765">IF($N331=1,1,0)</f>
        <v>0</v>
      </c>
      <c r="DR332" s="19">
        <f t="shared" ref="DR332" si="16766">IF($R331=1,1,0)</f>
        <v>0</v>
      </c>
      <c r="DS332" s="19">
        <f t="shared" ref="DS332" si="16767">IF($V331=1,1,0)</f>
        <v>0</v>
      </c>
      <c r="DT332" s="19">
        <f t="shared" ref="DT332" si="16768">IF($Z331=1,1,0)</f>
        <v>0</v>
      </c>
      <c r="DU332" s="19">
        <f t="shared" ref="DU332" si="16769">IF($AH331=1,1,0)</f>
        <v>0</v>
      </c>
      <c r="DV332" s="19">
        <f t="shared" ref="DV332" si="16770">IF($AL331=1,1,0)</f>
        <v>0</v>
      </c>
      <c r="DW332" s="19">
        <f t="shared" ref="DW332" si="16771">IF($AT331=1,1,0)</f>
        <v>0</v>
      </c>
      <c r="DX332" s="19">
        <f t="shared" ref="DX332" si="16772">IF($AX331=1,1,0)</f>
        <v>0</v>
      </c>
      <c r="DY332" s="19">
        <f t="shared" ref="DY332" si="16773">IF($BF331=1,1,0)</f>
        <v>0</v>
      </c>
      <c r="DZ332" s="19">
        <f t="shared" ref="DZ332" si="16774">IF($BJ331=1,1,0)</f>
        <v>0</v>
      </c>
      <c r="EA332" s="19">
        <f t="shared" ref="EA332" si="16775">IF($BR331=1,1,0)</f>
        <v>0</v>
      </c>
      <c r="EB332" s="19">
        <f t="shared" ref="EB332" si="16776">IF($BV331=1,1,0)</f>
        <v>0</v>
      </c>
      <c r="EE332" s="329">
        <f>N331*$FU332*週間進捗報告書!$G$9</f>
        <v>0</v>
      </c>
      <c r="EF332" s="329">
        <f>R331*$FV332*週間進捗報告書!$G$10</f>
        <v>0</v>
      </c>
      <c r="EG332" s="329">
        <f>V331*$FW332*週間進捗報告書!$G$11</f>
        <v>0</v>
      </c>
      <c r="EH332" s="329">
        <f>Z331*$FX332*週間進捗報告書!$G$12</f>
        <v>0</v>
      </c>
      <c r="EI332" s="329">
        <f>AH331*$FY332*週間進捗報告書!$G$13</f>
        <v>0</v>
      </c>
      <c r="EJ332" s="329">
        <f>AL331*$FZ332*週間進捗報告書!$G$14</f>
        <v>0</v>
      </c>
      <c r="EK332" s="329">
        <f>AT331*$GA332*週間進捗報告書!$G$15</f>
        <v>0</v>
      </c>
      <c r="EL332" s="329">
        <f>AX331*$GB332*週間進捗報告書!$G$16</f>
        <v>0</v>
      </c>
      <c r="EM332" s="329">
        <f>BF331*$GC332*週間進捗報告書!$G$17</f>
        <v>0</v>
      </c>
      <c r="EN332" s="329">
        <f>BJ331*$GD332*週間進捗報告書!$G$18</f>
        <v>0</v>
      </c>
      <c r="EO332" s="329">
        <f>BR331*$GE332*週間進捗報告書!$G$19</f>
        <v>0</v>
      </c>
      <c r="EP332" s="329">
        <f>BV331*$GF332*週間進捗報告書!$G$20</f>
        <v>0</v>
      </c>
      <c r="ER332" s="547"/>
      <c r="ES332" s="547"/>
      <c r="ET332" s="547"/>
      <c r="EU332" s="547"/>
      <c r="EV332" s="547"/>
      <c r="EW332" s="547"/>
      <c r="EX332" s="547"/>
      <c r="EY332" s="547"/>
      <c r="EZ332" s="547"/>
      <c r="FA332" s="547"/>
      <c r="FB332" s="547"/>
      <c r="FC332" s="547"/>
      <c r="FD332" s="547"/>
      <c r="FE332" s="332"/>
      <c r="FG332" s="19"/>
      <c r="FH332" s="19"/>
      <c r="FI332" s="19"/>
      <c r="FJ332" s="19"/>
      <c r="FK332" s="19"/>
      <c r="FL332" s="19"/>
      <c r="FM332" s="19"/>
      <c r="FN332" s="19"/>
      <c r="FO332" s="19"/>
      <c r="FP332" s="19"/>
      <c r="FQ332" s="19"/>
      <c r="FR332" s="19"/>
      <c r="FU332" s="295">
        <f t="shared" ref="FU332" si="16777">FU331</f>
        <v>0</v>
      </c>
      <c r="FV332" s="295">
        <f t="shared" ref="FV332" si="16778">FV331</f>
        <v>0</v>
      </c>
      <c r="FW332" s="295">
        <f t="shared" ref="FW332" si="16779">FW331</f>
        <v>0</v>
      </c>
      <c r="FX332" s="295">
        <f t="shared" ref="FX332" si="16780">FX331</f>
        <v>0</v>
      </c>
      <c r="FY332" s="295">
        <f t="shared" ref="FY332" si="16781">FY331</f>
        <v>0</v>
      </c>
      <c r="FZ332" s="295">
        <f t="shared" ref="FZ332" si="16782">FZ331</f>
        <v>0</v>
      </c>
      <c r="GA332" s="295">
        <f t="shared" ref="GA332" si="16783">GA331</f>
        <v>0</v>
      </c>
      <c r="GB332" s="295">
        <f t="shared" ref="GB332" si="16784">GB331</f>
        <v>0</v>
      </c>
      <c r="GC332" s="295">
        <f t="shared" ref="GC332" si="16785">GC331</f>
        <v>0</v>
      </c>
      <c r="GD332" s="295">
        <f t="shared" ref="GD332" si="16786">GD331</f>
        <v>0</v>
      </c>
      <c r="GE332" s="295">
        <f t="shared" ref="GE332" si="16787">GE331</f>
        <v>0</v>
      </c>
      <c r="GF332" s="295">
        <f t="shared" ref="GF332" si="16788">GF331</f>
        <v>0</v>
      </c>
      <c r="GG332" s="295" t="e">
        <f t="shared" ref="GG332" si="16789">GG331</f>
        <v>#N/A</v>
      </c>
      <c r="GH332" s="2" t="e">
        <f>INDEX(リスト!$V:$V,MATCH(中日程計画表!$D331,リスト!$D:$D,0))</f>
        <v>#N/A</v>
      </c>
      <c r="GI332" s="2" t="e">
        <f>INDEX(リスト!$A:$A,MATCH(中日程計画表!$D331,リスト!$D:$D,0))</f>
        <v>#N/A</v>
      </c>
      <c r="GJ332" s="2" t="e">
        <f>INDEX(リスト!$U:$U,MATCH(中日程計画表!$D331,リスト!$D:$D,0))</f>
        <v>#N/A</v>
      </c>
      <c r="GK332" s="5" t="e">
        <f>INDEX(リスト!$W:$W,MATCH(中日程計画表!$D331,リスト!$D:$D,0))</f>
        <v>#N/A</v>
      </c>
      <c r="GL332" s="2" t="s">
        <v>201</v>
      </c>
      <c r="GM332" s="296">
        <f t="shared" ref="GM332" si="16790">GM331</f>
        <v>0</v>
      </c>
      <c r="GN332" s="296">
        <f t="shared" ref="GN332" si="16791">GN331</f>
        <v>0</v>
      </c>
      <c r="GU332" s="461"/>
      <c r="GV332" s="460"/>
      <c r="GW332" s="460"/>
      <c r="GX332" s="461"/>
      <c r="GY332" s="461"/>
      <c r="GZ332" s="460"/>
      <c r="HA332" s="460"/>
      <c r="HB332" s="461"/>
      <c r="HC332" s="461"/>
      <c r="HD332" s="460"/>
      <c r="HE332" s="460"/>
      <c r="HF332" s="461"/>
      <c r="HG332" s="461"/>
      <c r="HH332" s="460"/>
      <c r="HI332" s="460"/>
      <c r="HJ332" s="461"/>
      <c r="HK332" s="461"/>
      <c r="HL332" s="460"/>
      <c r="HM332" s="460"/>
      <c r="HN332" s="461"/>
      <c r="HO332" s="461"/>
      <c r="HP332" s="460"/>
      <c r="HQ332" s="460"/>
      <c r="HR332" s="461"/>
      <c r="HS332" s="4"/>
    </row>
    <row r="333" spans="1:227" ht="12" customHeight="1">
      <c r="A333" s="488" t="str">
        <f t="shared" ref="A333" ca="1" si="16792">INDIRECT("リスト!A"&amp;B333+6)</f>
        <v/>
      </c>
      <c r="B333" s="486">
        <f t="shared" ref="B333" si="16793">ROUNDDOWN((ROW()-6)/2,0)+1</f>
        <v>164</v>
      </c>
      <c r="C333" s="474" t="str">
        <f>機能グループ名</f>
        <v/>
      </c>
      <c r="D333" s="484">
        <f>機能ID</f>
        <v>0</v>
      </c>
      <c r="E333" s="482">
        <f>機能名</f>
        <v>0</v>
      </c>
      <c r="F333" s="315"/>
      <c r="G333" s="315"/>
      <c r="H333" s="315"/>
      <c r="I333" s="315"/>
      <c r="J333" s="316"/>
      <c r="K333" s="480" t="str">
        <f>担当者_SR</f>
        <v>NG</v>
      </c>
      <c r="L333" s="76"/>
      <c r="M333" s="76"/>
      <c r="N333" s="470"/>
      <c r="O333" s="474" t="str">
        <f>担当者_SRR</f>
        <v>NG</v>
      </c>
      <c r="P333" s="76"/>
      <c r="Q333" s="76"/>
      <c r="R333" s="470"/>
      <c r="S333" s="474" t="str">
        <f>担当者_DS</f>
        <v>NG</v>
      </c>
      <c r="T333" s="76"/>
      <c r="U333" s="76"/>
      <c r="V333" s="470"/>
      <c r="W333" s="472" t="str">
        <f>担当者_DSR</f>
        <v>NG</v>
      </c>
      <c r="X333" s="76"/>
      <c r="Y333" s="76"/>
      <c r="Z333" s="470"/>
      <c r="AA333" s="476"/>
      <c r="AB333" s="79"/>
      <c r="AC333" s="79"/>
      <c r="AD333" s="470">
        <f>IF(AC334 &lt;&gt; "",1,0)</f>
        <v>0</v>
      </c>
      <c r="AE333" s="472" t="str">
        <f>担当者_CD</f>
        <v>NG</v>
      </c>
      <c r="AF333" s="76"/>
      <c r="AG333" s="76"/>
      <c r="AH333" s="470"/>
      <c r="AI333" s="472" t="str">
        <f>担当者_DD</f>
        <v>NG</v>
      </c>
      <c r="AJ333" s="76"/>
      <c r="AK333" s="76"/>
      <c r="AL333" s="470"/>
      <c r="AM333" s="476"/>
      <c r="AN333" s="79"/>
      <c r="AO333" s="79"/>
      <c r="AP333" s="470">
        <f>IF(AO334 &lt;&gt; "",1,0)</f>
        <v>0</v>
      </c>
      <c r="AQ333" s="472" t="str">
        <f>担当者_MCL</f>
        <v>NG</v>
      </c>
      <c r="AR333" s="76"/>
      <c r="AS333" s="76"/>
      <c r="AT333" s="470"/>
      <c r="AU333" s="472" t="str">
        <f>担当者_MCLR</f>
        <v>NG</v>
      </c>
      <c r="AV333" s="76"/>
      <c r="AW333" s="76"/>
      <c r="AX333" s="470"/>
      <c r="AY333" s="476"/>
      <c r="AZ333" s="79"/>
      <c r="BA333" s="79"/>
      <c r="BB333" s="470">
        <f>IF(BA334 &lt;&gt; "",1,0)</f>
        <v>0</v>
      </c>
      <c r="BC333" s="474" t="str">
        <f>担当者_MT</f>
        <v>NG</v>
      </c>
      <c r="BD333" s="76"/>
      <c r="BE333" s="76"/>
      <c r="BF333" s="470"/>
      <c r="BG333" s="472" t="str">
        <f>担当者_M検</f>
        <v>NG</v>
      </c>
      <c r="BH333" s="76"/>
      <c r="BI333" s="76"/>
      <c r="BJ333" s="470"/>
      <c r="BK333" s="476"/>
      <c r="BL333" s="79"/>
      <c r="BM333" s="79"/>
      <c r="BN333" s="470">
        <v>0</v>
      </c>
      <c r="BO333" s="474" t="str">
        <f>担当者_モテ</f>
        <v>NG</v>
      </c>
      <c r="BP333" s="76"/>
      <c r="BQ333" s="76"/>
      <c r="BR333" s="470"/>
      <c r="BS333" s="472" t="str">
        <f>担当者_モテR</f>
        <v>NG</v>
      </c>
      <c r="BT333" s="76"/>
      <c r="BU333" s="76"/>
      <c r="BV333" s="470"/>
      <c r="BW333" s="468">
        <f t="shared" ref="BW333" si="16794">IFERROR(SUM(IF(K333&lt;&gt;"NG",N333*K$1,0),IF(O333&lt;&gt;"NG",R333*O$1,0),IF(S333&lt;&gt;"NG",V333*S$1,0),IF(W333&lt;&gt;"NG",Z333*W$1,0),IF(AA333&lt;&gt;"NG",AD333*AA$1,0),IF(AE333&lt;&gt;"NG",AH333*AE$1,0),IF(AI333&lt;&gt;"NG",AL333*AI$1,0),IF(AM333&lt;&gt;"NG",AP333*AM$1,0),IF(AQ333&lt;&gt;"NG",AT333*AQ$1,0),IF(AU333&lt;&gt;"NG",AX333*AU$1,0),IF(AY333&lt;&gt;"NG",BB333*AY$1,0),IF(BC333&lt;&gt;"NG",BF333*BC$1,0),IF(BG333&lt;&gt;"NG",BJ333*BG$1,0),IF(BK333&lt;&gt;"NG",BN333*BK$1,0),IF(BO333&lt;&gt;"NG",BR333*BO$1,0),IF(BS333&lt;&gt;"NG",BV333*BS$1,0))/SUM(IF(K333&lt;&gt;"NG",K$1,0),IF(O333&lt;&gt;"NG",O$1,0),IF(S333&lt;&gt;"NG",S$1,0),IF(W333&lt;&gt;"NG",W$1,0),IF(AA333&lt;&gt;"NG",AA$1,0),IF(AE333&lt;&gt;"NG",AE$1,0),IF(AI333&lt;&gt;"NG",AI$1,0),IF(AM333&lt;&gt;"NG",AM$1,0),IF(AQ333&lt;&gt;"NG",AQ$1,0),IF(AU333&lt;&gt;"NG",AU$1,0),IF(AY333&lt;&gt;"NG",AY$1,0),IF(BC333&lt;&gt;"NG",BC$1,0),IF(BG333&lt;&gt;"NG",BG$1,0),IF(BK333&lt;&gt;"NG",BK$1,0),IF(BO333&lt;&gt;"NG",BO$1,0),IF(BS333&lt;&gt;"NG",BS$1,0)),0)</f>
        <v>0</v>
      </c>
      <c r="BX333" s="466"/>
      <c r="BY333" s="490"/>
      <c r="BZ333" s="5"/>
      <c r="CA333" s="32">
        <f t="shared" ref="CA333" si="16795">IF(AND($M333&lt;&gt;$BZ$5,$M333&lt;=$BZ$6,$M333&lt;&gt;$BZ$7),1,0)</f>
        <v>0</v>
      </c>
      <c r="CB333" s="32">
        <f t="shared" ref="CB333" si="16796">IF(AND($Q333&lt;&gt;$BZ$5,$Q333&lt;=$BZ$6,$Q333&lt;&gt;$BZ$7),1,0)</f>
        <v>0</v>
      </c>
      <c r="CC333" s="32">
        <f t="shared" ref="CC333" si="16797">IF(AND($U333&lt;&gt;$BZ$5,$U333&lt;=$BZ$6,$U333&lt;&gt;$BZ$7),1,0)</f>
        <v>0</v>
      </c>
      <c r="CD333" s="32">
        <f t="shared" ref="CD333" si="16798">IF(AND($Y333&lt;&gt;$BZ$5,$Y333&lt;=$BZ$6,$Y333&lt;&gt;$BZ$7),1,0)</f>
        <v>0</v>
      </c>
      <c r="CE333" s="32">
        <f t="shared" ref="CE333" si="16799">IF(AND($AG333&lt;&gt;$BZ$5,$AG333&lt;=$BZ$6,$AG333&lt;&gt;$BZ$7),1,0)</f>
        <v>0</v>
      </c>
      <c r="CF333" s="32">
        <f t="shared" ref="CF333" si="16800">IF(AND($AK333&lt;&gt;$BZ$5,$AK333&lt;=$BZ$6,$AK333&lt;&gt;$BZ$7),1,0)</f>
        <v>0</v>
      </c>
      <c r="CG333" s="32">
        <f t="shared" ref="CG333" si="16801">IF(AND($AS333&lt;&gt;$BZ$5,$AS333&lt;=$BZ$6,$AS333&lt;&gt;$BZ$7),1,0)</f>
        <v>0</v>
      </c>
      <c r="CH333" s="32">
        <f t="shared" ref="CH333" si="16802">IF(AND($AW333&lt;&gt;$BZ$5,$AW333&lt;=$BZ$6,$AW333&lt;&gt;$BZ$7),1,0)</f>
        <v>0</v>
      </c>
      <c r="CI333" s="32">
        <f t="shared" ref="CI333" si="16803">IF(AND($BE333&lt;&gt;$BZ$5,$BE333&lt;=$BZ$6,$BE333&lt;&gt;$BZ$7),1,0)</f>
        <v>0</v>
      </c>
      <c r="CJ333" s="32">
        <f t="shared" ref="CJ333" si="16804">IF(AND($BI333&lt;&gt;$BZ$5,$BI333&lt;=$BZ$6,$BI333&lt;&gt;$BZ$7),1,0)</f>
        <v>0</v>
      </c>
      <c r="CK333" s="32">
        <f t="shared" ref="CK333" si="16805">IF(AND($BQ333&lt;&gt;$BZ$5,$BQ333&lt;=$BZ$6,$BQ333&lt;&gt;$BZ$7),1,0)</f>
        <v>0</v>
      </c>
      <c r="CL333" s="32">
        <f t="shared" ref="CL333" si="16806">IF(AND($BU333&lt;&gt;$BZ$5,$BU333&lt;=$BZ$6,$BU333&lt;&gt;$BZ$7),1,0)</f>
        <v>0</v>
      </c>
      <c r="CO333" s="32">
        <f>IF(AND($M333&lt;&gt;$CN$5,$M333&lt;=$CN$6,$M333&lt;&gt;$CN$7),1,0)</f>
        <v>0</v>
      </c>
      <c r="CP333" s="32">
        <f>IF(AND($Q333&lt;&gt;$CN$5,$Q333&lt;=$CN$6,$Q333&lt;&gt;$CN$7),1,0)</f>
        <v>0</v>
      </c>
      <c r="CQ333" s="32">
        <f>IF(AND($U333&lt;&gt;$CN$5,$U333&lt;=$CN$6,$U333&lt;&gt;$CN$7),1,0)</f>
        <v>0</v>
      </c>
      <c r="CR333" s="32">
        <f>IF(AND($Y333&lt;&gt;$CN$5,$Y333&lt;=$CN$6,$Y333&lt;&gt;$CN$7),1,0)</f>
        <v>0</v>
      </c>
      <c r="CS333" s="32">
        <f>IF(AND($AG333&lt;&gt;$CN$5,$AG333&lt;=$CN$6,$AG333&lt;&gt;$CN$7),1,0)</f>
        <v>0</v>
      </c>
      <c r="CT333" s="32">
        <f>IF(AND($AK333&lt;&gt;$CN$5,$AK333&lt;=$CN$6,$AK333&lt;&gt;$CN$7),1,0)</f>
        <v>0</v>
      </c>
      <c r="CU333" s="32">
        <f>IF(AND($AS333&lt;&gt;$CN$5,$AS333&lt;=$CN$6,$AS333&lt;&gt;$CN$7),1,0)</f>
        <v>0</v>
      </c>
      <c r="CV333" s="32">
        <f>IF(AND($AW333&lt;&gt;$CN$5,$AW333&lt;=$CN$6,$AW333&lt;&gt;$CN$7),1,0)</f>
        <v>0</v>
      </c>
      <c r="CW333" s="32">
        <f>IF(AND($BE333&lt;&gt;$CN$5,$BE333&lt;=$CN$6,$BE333&lt;&gt;$CN$7),1,0)</f>
        <v>0</v>
      </c>
      <c r="CX333" s="32">
        <f>IF(AND($BI333&lt;&gt;$CN$5,$BI333&lt;=$CN$6,$BI333&lt;&gt;$CN$7),1,0)</f>
        <v>0</v>
      </c>
      <c r="CY333" s="32">
        <f>IF(AND($BQ333&lt;&gt;$CN$5,$BQ333&lt;=$CN$6,$BQ333&lt;&gt;$CN$7),1,0)</f>
        <v>0</v>
      </c>
      <c r="CZ333" s="32">
        <f>IF(AND($BU333&lt;&gt;$CN$5,$BU333&lt;=$CN$6,$BU333&lt;&gt;$CN$7),1,0)</f>
        <v>0</v>
      </c>
      <c r="DC333" s="32">
        <f>IF(AND($M333&lt;&gt;$DB$5,$M333&lt;=$DB$6,$M333&lt;&gt;$CN$7),1,0)</f>
        <v>0</v>
      </c>
      <c r="DD333" s="32">
        <f>IF(AND($Q333&lt;&gt;$DB$5,$Q333&lt;=$DB$6,$Q333&lt;&gt;$CN$7),1,0)</f>
        <v>0</v>
      </c>
      <c r="DE333" s="32">
        <f>IF(AND($U333&lt;&gt;$DB$5,$U333&lt;=$DB$6,$U333&lt;&gt;$CN$7),1,0)</f>
        <v>0</v>
      </c>
      <c r="DF333" s="32">
        <f>IF(AND($Y333&lt;&gt;$DB$5,$Y333&lt;=$DB$6,$Y333&lt;&gt;$CN$7),1,0)</f>
        <v>0</v>
      </c>
      <c r="DG333" s="32">
        <f>IF(AND($AG333&lt;&gt;$DB$5,$AG333&lt;=$DB$6,$AG333&lt;&gt;$CN$7),1,0)</f>
        <v>0</v>
      </c>
      <c r="DH333" s="32">
        <f>IF(AND($AK333&lt;&gt;$DB$5,$AK333&lt;=$DB$6,$AK333&lt;&gt;$CN$7),1,0)</f>
        <v>0</v>
      </c>
      <c r="DI333" s="32">
        <f>IF(AND($AS333&lt;&gt;$DB$5,$AS333&lt;=$DB$6,$AS333&lt;&gt;$CN$7),1,0)</f>
        <v>0</v>
      </c>
      <c r="DJ333" s="32">
        <f>IF(AND($AW333&lt;&gt;$DB$5,$AW333&lt;=$DB$6,$AW333&lt;&gt;$CN$7),1,0)</f>
        <v>0</v>
      </c>
      <c r="DK333" s="32">
        <f>IF(AND($BE333&lt;&gt;$DB$5,$BE333&lt;=$DB$6,$BE333&lt;&gt;$CN$7),1,0)</f>
        <v>0</v>
      </c>
      <c r="DL333" s="32">
        <f>IF(AND($BI333&lt;&gt;$DB$5,$BI333&lt;=$DB$6,$BI333&lt;&gt;$CN$7),1,0)</f>
        <v>0</v>
      </c>
      <c r="DM333" s="32">
        <f>IF(AND($BQ333&lt;&gt;$DB$5,$BQ333&lt;=$DB$6,$BQ333&lt;&gt;$CN$7),1,0)</f>
        <v>0</v>
      </c>
      <c r="DN333" s="32">
        <f>IF(AND($BU333&lt;&gt;$DB$5,$BU333&lt;=$DB$6,$BU333&lt;&gt;$CN$7),1,0)</f>
        <v>0</v>
      </c>
      <c r="DQ333" s="32">
        <f t="shared" ref="DQ333" si="16807">IF(AND($M333&lt;&gt;$DP$5,$M333&lt;=$DP$6,$M333&lt;&gt;$CN$7),1,0)</f>
        <v>0</v>
      </c>
      <c r="DR333" s="32">
        <f t="shared" ref="DR333" si="16808">IF(AND($Q333&lt;&gt;$DP$5,$Q333&lt;=$DP$6,$Q333&lt;&gt;$CN$7),1,0)</f>
        <v>0</v>
      </c>
      <c r="DS333" s="32">
        <f t="shared" ref="DS333" si="16809">IF(AND($U333&lt;&gt;$DP$5,$U333&lt;=$DP$6,$U333&lt;&gt;$CN$7),1,0)</f>
        <v>0</v>
      </c>
      <c r="DT333" s="32">
        <f t="shared" ref="DT333" si="16810">IF(AND($Y333&lt;&gt;$DP$5,$Y333&lt;=$DP$6,$Y333&lt;&gt;$CN$7),1,0)</f>
        <v>0</v>
      </c>
      <c r="DU333" s="32">
        <f t="shared" ref="DU333" si="16811">IF(AND($AG333&lt;&gt;$DP$5,$AG333&lt;=$DP$6,$AG333&lt;&gt;$CN$7),1,0)</f>
        <v>0</v>
      </c>
      <c r="DV333" s="32">
        <f t="shared" ref="DV333" si="16812">IF(AND($AK333&lt;&gt;$DP$5,$AK333&lt;=$DP$6,$AK333&lt;&gt;$CN$7),1,0)</f>
        <v>0</v>
      </c>
      <c r="DW333" s="32">
        <f t="shared" ref="DW333" si="16813">IF(AND($AS333&lt;&gt;$DP$5,$AS333&lt;=$DP$6,$AS333&lt;&gt;$CN$7),1,0)</f>
        <v>0</v>
      </c>
      <c r="DX333" s="32">
        <f t="shared" ref="DX333" si="16814">IF(AND($AW333&lt;&gt;$DP$5,$AW333&lt;=$DP$6,$AW333&lt;&gt;$CN$7),1,0)</f>
        <v>0</v>
      </c>
      <c r="DY333" s="32">
        <f t="shared" ref="DY333" si="16815">IF(AND($BE333&lt;&gt;$DP$5,$BE333&lt;=$DP$6,$BE333&lt;&gt;$CN$7),1,0)</f>
        <v>0</v>
      </c>
      <c r="DZ333" s="32">
        <f t="shared" ref="DZ333" si="16816">IF(AND($BI333&lt;&gt;$DP$5,$BI333&lt;=$DP$6,$BI333&lt;&gt;$CN$7),1,0)</f>
        <v>0</v>
      </c>
      <c r="EA333" s="32">
        <f t="shared" ref="EA333" si="16817">IF(AND($BQ333&lt;&gt;$DP$5,$BQ333&lt;=$DP$6,$BQ333&lt;&gt;$CN$7),1,0)</f>
        <v>0</v>
      </c>
      <c r="EB333" s="32">
        <f t="shared" ref="EB333" si="16818">IF(AND($BU333&lt;&gt;$DP$5,$BU333&lt;=$DP$6,$BU333&lt;&gt;$CN$7),1,0)</f>
        <v>0</v>
      </c>
      <c r="EE333" s="328">
        <f>IF(M333&lt;&gt;"",IF(M333&lt;=$ED$6,1,IF(L333&gt;$ED$6,0,NETWORKDAYS(L333,$ED$6,祭日リスト)/NETWORKDAYS(L333,M333,祭日リスト)))*$GG333*週間進捗報告書!$G$9,0)</f>
        <v>0</v>
      </c>
      <c r="EF333" s="328">
        <f>IF(Q333&lt;&gt;"",IF(Q333&lt;=$ED$6,1,IF(P333&gt;$ED$6,0,NETWORKDAYS(P333,$ED$6,祭日リスト)/NETWORKDAYS(P333,Q333,祭日リスト)))*$GG333*週間進捗報告書!$G$10,0)</f>
        <v>0</v>
      </c>
      <c r="EG333" s="328">
        <f>IF(U333&lt;&gt;"",IF(U333&lt;=$ED$6,1,IF(T333&gt;$ED$6,0,NETWORKDAYS(T333,$ED$6,祭日リスト)/NETWORKDAYS(T333,U333,祭日リスト)))*$GG333*週間進捗報告書!$G$11,0)</f>
        <v>0</v>
      </c>
      <c r="EH333" s="328">
        <f>IF(Y333&lt;&gt;"",IF(Y333&lt;=$ED$6,1,IF(X333&gt;$ED$6,0,NETWORKDAYS(X333,$ED$6,祭日リスト)/NETWORKDAYS(X333,Y333,祭日リスト)))*$GG333*週間進捗報告書!$G$12,0)</f>
        <v>0</v>
      </c>
      <c r="EI333" s="328">
        <f>IF(AG333&lt;&gt;"",IF(AG333&lt;=$ED$6,1,IF(AF333&gt;$ED$6,0,NETWORKDAYS(AF333,$ED$6,祭日リスト)/NETWORKDAYS(AF333,AG333,祭日リスト)))*$GG333*週間進捗報告書!$G$13,0)</f>
        <v>0</v>
      </c>
      <c r="EJ333" s="328">
        <f>IF(AK333&lt;&gt;"",IF(AK333&lt;=$ED$6,1,IF(AJ333&gt;$ED$6,0,NETWORKDAYS(AJ333,$ED$6,祭日リスト)/NETWORKDAYS(AJ333,AK333,祭日リスト)))*$GG333*週間進捗報告書!$G$14,0)</f>
        <v>0</v>
      </c>
      <c r="EK333" s="328">
        <f>IF(AS333&lt;&gt;"",IF(AS333&lt;=$ED$6,1,IF(AR333&gt;$ED$6,0,NETWORKDAYS(AR333,$ED$6,祭日リスト)/NETWORKDAYS(AR333,AS333,祭日リスト)))*$GG333*週間進捗報告書!$G$15,0)</f>
        <v>0</v>
      </c>
      <c r="EL333" s="328">
        <f>IF(AW333&lt;&gt;"",IF(AW333&lt;=$ED$6,1,IF(AV333&gt;$ED$6,0,NETWORKDAYS(AV333,$ED$6,祭日リスト)/NETWORKDAYS(AV333,AW333,祭日リスト)))*$GG333*週間進捗報告書!$G$16,0)</f>
        <v>0</v>
      </c>
      <c r="EM333" s="328">
        <f>IF(BE333&lt;&gt;"",IF(BE333&lt;=$ED$6,1,IF(BD333&gt;$ED$6,0,NETWORKDAYS(BD333,$ED$6,祭日リスト)/NETWORKDAYS(BD333,BE333,祭日リスト)))*$GG333*週間進捗報告書!$G$17,0)</f>
        <v>0</v>
      </c>
      <c r="EN333" s="328">
        <f>IF(BI333&lt;&gt;"",IF(BI333&lt;=$ED$6,1,IF(BH333&gt;$ED$6,0,NETWORKDAYS(BH333,$ED$6,祭日リスト)/NETWORKDAYS(BH333,BI333,祭日リスト)))*$GG333*週間進捗報告書!$G$18,0)</f>
        <v>0</v>
      </c>
      <c r="EO333" s="328">
        <f>IF(BQ333&lt;&gt;"",IF(BQ333&lt;=$ED$6,1,IF(BP333&gt;$ED$6,0,NETWORKDAYS(BP333,$ED$6,祭日リスト)/NETWORKDAYS(BP333,BQ333,祭日リスト)))*$GG333*週間進捗報告書!$G$19,0)</f>
        <v>0</v>
      </c>
      <c r="EP333" s="328">
        <f>IF(BU333&lt;&gt;"",IF(BU333&lt;=$ED$6,1,IF(BT333&gt;$ED$6,0,NETWORKDAYS(BT333,$ED$6,祭日リスト)/NETWORKDAYS(BT333,BU333,祭日リスト)))*$GG333*週間進捗報告書!$G$20,0)</f>
        <v>0</v>
      </c>
      <c r="ER333" s="547">
        <f t="shared" ref="ER333:FC333" si="16819">EE333-EE334</f>
        <v>0</v>
      </c>
      <c r="ES333" s="547">
        <f t="shared" si="16819"/>
        <v>0</v>
      </c>
      <c r="ET333" s="547">
        <f t="shared" si="16819"/>
        <v>0</v>
      </c>
      <c r="EU333" s="547">
        <f t="shared" si="16819"/>
        <v>0</v>
      </c>
      <c r="EV333" s="547">
        <f t="shared" si="16819"/>
        <v>0</v>
      </c>
      <c r="EW333" s="547">
        <f t="shared" si="16819"/>
        <v>0</v>
      </c>
      <c r="EX333" s="547">
        <f t="shared" si="16819"/>
        <v>0</v>
      </c>
      <c r="EY333" s="547">
        <f t="shared" si="16819"/>
        <v>0</v>
      </c>
      <c r="EZ333" s="547">
        <f t="shared" si="16819"/>
        <v>0</v>
      </c>
      <c r="FA333" s="547">
        <f t="shared" si="16819"/>
        <v>0</v>
      </c>
      <c r="FB333" s="547">
        <f t="shared" si="16819"/>
        <v>0</v>
      </c>
      <c r="FC333" s="547">
        <f t="shared" si="16819"/>
        <v>0</v>
      </c>
      <c r="FD333" s="547">
        <f t="shared" ref="FD333" si="16820">SUM(ER333:FC334)</f>
        <v>0</v>
      </c>
      <c r="FE333" s="333"/>
      <c r="FG333" s="32">
        <f>IF(AND($M333&lt;&gt;$FF$7),1,0)</f>
        <v>0</v>
      </c>
      <c r="FH333" s="32">
        <f>IF(AND($Q333&lt;&gt;$FF$7),1,0)</f>
        <v>0</v>
      </c>
      <c r="FI333" s="32">
        <f>IF(AND($U333&lt;&gt;$FF$7),1,0)</f>
        <v>0</v>
      </c>
      <c r="FJ333" s="32">
        <f>IF(AND($Y333&lt;&gt;$FF$7),1,0)</f>
        <v>0</v>
      </c>
      <c r="FK333" s="32">
        <f>IF(AND($AG333&lt;&gt;$FF$7),1,0)</f>
        <v>0</v>
      </c>
      <c r="FL333" s="32">
        <f>IF(AND($AK333&lt;&gt;$FF$7),1,0)</f>
        <v>0</v>
      </c>
      <c r="FM333" s="32">
        <f>IF(AND($AS333&lt;&gt;$FF$7),1,0)</f>
        <v>0</v>
      </c>
      <c r="FN333" s="32">
        <f>IF(AND($AW333&lt;&gt;$FF$7),1,0)</f>
        <v>0</v>
      </c>
      <c r="FO333" s="32">
        <f>IF(AND($BE333&lt;&gt;$FF$7),1,0)</f>
        <v>0</v>
      </c>
      <c r="FP333" s="32">
        <f>IF(AND($BI333&lt;&gt;$FF$7),1,0)</f>
        <v>0</v>
      </c>
      <c r="FQ333" s="32">
        <f>IF(AND($BQ333&lt;&gt;$FF$7),1,0)</f>
        <v>0</v>
      </c>
      <c r="FR333" s="32">
        <f>IF(AND($BU333&lt;&gt;$FF$7),1,0)</f>
        <v>0</v>
      </c>
      <c r="FU333" s="294">
        <f t="shared" ref="FU333" si="16821">IF($K333&lt;&gt;"NG",$GG333,0)</f>
        <v>0</v>
      </c>
      <c r="FV333" s="294">
        <f t="shared" ref="FV333" si="16822">IF($O333&lt;&gt;"NG",$GG333,0)</f>
        <v>0</v>
      </c>
      <c r="FW333" s="294">
        <f t="shared" ref="FW333" si="16823">IF($S333&lt;&gt;"NG",$GG333,0)</f>
        <v>0</v>
      </c>
      <c r="FX333" s="294">
        <f t="shared" ref="FX333" si="16824">IF($W333&lt;&gt;"NG",$GG333,0)</f>
        <v>0</v>
      </c>
      <c r="FY333" s="294">
        <f t="shared" ref="FY333" si="16825">IF($AE333&lt;&gt;"NG",$GG333,0)</f>
        <v>0</v>
      </c>
      <c r="FZ333" s="294">
        <f t="shared" ref="FZ333" si="16826">IF($AI333&lt;&gt;"NG",$GG333,0)</f>
        <v>0</v>
      </c>
      <c r="GA333" s="294">
        <f t="shared" ref="GA333" si="16827">IF($AQ333&lt;&gt;"NG",$GG333,0)</f>
        <v>0</v>
      </c>
      <c r="GB333" s="294">
        <f t="shared" ref="GB333" si="16828">IF($AU333&lt;&gt;"NG",$GG333,0)</f>
        <v>0</v>
      </c>
      <c r="GC333" s="294">
        <f t="shared" ref="GC333" si="16829">IF($BC333&lt;&gt;"NG",$GG333,0)</f>
        <v>0</v>
      </c>
      <c r="GD333" s="294">
        <f t="shared" ref="GD333" si="16830">IF($BG333&lt;&gt;"NG",$GG333,0)</f>
        <v>0</v>
      </c>
      <c r="GE333" s="294">
        <f t="shared" ref="GE333" si="16831">IF($BO333&lt;&gt;"NG",$GG333,0)</f>
        <v>0</v>
      </c>
      <c r="GF333" s="294">
        <f t="shared" ref="GF333" si="16832">IF($BS333&lt;&gt;"NG",$GG333,0)</f>
        <v>0</v>
      </c>
      <c r="GG333" s="294" t="e">
        <f>VLOOKUP($D333,リスト!$D:$S,15,FALSE)</f>
        <v>#N/A</v>
      </c>
      <c r="GH333" s="2" t="e">
        <f>INDEX(リスト!$V:$V,MATCH(中日程計画表!$D333,リスト!$D:$D,0))</f>
        <v>#N/A</v>
      </c>
      <c r="GI333" s="2" t="e">
        <f>INDEX(リスト!$A:$A,MATCH(中日程計画表!$D333,リスト!$D:$D,0))</f>
        <v>#N/A</v>
      </c>
      <c r="GJ333" s="2" t="e">
        <f>INDEX(リスト!$U:$U,MATCH(中日程計画表!$D333,リスト!$D:$D,0))</f>
        <v>#N/A</v>
      </c>
      <c r="GK333" s="5" t="e">
        <f>INDEX(リスト!$W:$W,MATCH(中日程計画表!$D333,リスト!$D:$D,0))</f>
        <v>#N/A</v>
      </c>
      <c r="GL333" s="2" t="s">
        <v>200</v>
      </c>
      <c r="GM333" s="296">
        <f>D333</f>
        <v>0</v>
      </c>
      <c r="GN333" s="296">
        <f>E333</f>
        <v>0</v>
      </c>
      <c r="GU333" s="460" t="str">
        <f t="shared" ref="GU333" si="16833">AE333</f>
        <v>NG</v>
      </c>
      <c r="GV333" s="460">
        <f t="shared" ref="GV333" si="16834">EI333</f>
        <v>0</v>
      </c>
      <c r="GW333" s="460">
        <f t="shared" ref="GW333" si="16835">EI334</f>
        <v>0</v>
      </c>
      <c r="GX333" s="462">
        <f t="shared" ref="GX333" si="16836">EV333</f>
        <v>0</v>
      </c>
      <c r="GY333" s="460" t="str">
        <f t="shared" ref="GY333" si="16837">AI333</f>
        <v>NG</v>
      </c>
      <c r="GZ333" s="460">
        <f t="shared" ref="GZ333" si="16838">EJ333</f>
        <v>0</v>
      </c>
      <c r="HA333" s="460">
        <f t="shared" ref="HA333" si="16839">EJ334</f>
        <v>0</v>
      </c>
      <c r="HB333" s="462">
        <f t="shared" ref="HB333" si="16840">EW333</f>
        <v>0</v>
      </c>
      <c r="HC333" s="460" t="str">
        <f t="shared" ref="HC333" si="16841">AQ333</f>
        <v>NG</v>
      </c>
      <c r="HD333" s="460">
        <f t="shared" ref="HD333" si="16842">EK333</f>
        <v>0</v>
      </c>
      <c r="HE333" s="460">
        <f t="shared" ref="HE333" si="16843">EK334</f>
        <v>0</v>
      </c>
      <c r="HF333" s="462">
        <f t="shared" ref="HF333" si="16844">EX333</f>
        <v>0</v>
      </c>
      <c r="HG333" s="460" t="str">
        <f t="shared" ref="HG333" si="16845">AU333</f>
        <v>NG</v>
      </c>
      <c r="HH333" s="460">
        <f t="shared" ref="HH333" si="16846">EL333</f>
        <v>0</v>
      </c>
      <c r="HI333" s="460">
        <f t="shared" ref="HI333" si="16847">EL334</f>
        <v>0</v>
      </c>
      <c r="HJ333" s="462">
        <f t="shared" ref="HJ333" si="16848">EY333</f>
        <v>0</v>
      </c>
      <c r="HK333" s="460" t="str">
        <f t="shared" ref="HK333" si="16849">BC333</f>
        <v>NG</v>
      </c>
      <c r="HL333" s="460">
        <f t="shared" ref="HL333" si="16850">EM333</f>
        <v>0</v>
      </c>
      <c r="HM333" s="460">
        <f t="shared" ref="HM333" si="16851">EM334</f>
        <v>0</v>
      </c>
      <c r="HN333" s="462">
        <f t="shared" ref="HN333" si="16852">EZ333</f>
        <v>0</v>
      </c>
      <c r="HO333" s="460" t="str">
        <f t="shared" ref="HO333" si="16853">BG333</f>
        <v>NG</v>
      </c>
      <c r="HP333" s="460">
        <f t="shared" ref="HP333" si="16854">EN333</f>
        <v>0</v>
      </c>
      <c r="HQ333" s="460">
        <f t="shared" ref="HQ333" si="16855">EN334</f>
        <v>0</v>
      </c>
      <c r="HR333" s="462">
        <f t="shared" ref="HR333" si="16856">FA333</f>
        <v>0</v>
      </c>
      <c r="HS333" s="332"/>
    </row>
    <row r="334" spans="1:227" ht="12" customHeight="1">
      <c r="A334" s="489"/>
      <c r="B334" s="487"/>
      <c r="C334" s="475"/>
      <c r="D334" s="485"/>
      <c r="E334" s="483"/>
      <c r="F334" s="317"/>
      <c r="G334" s="317"/>
      <c r="H334" s="317"/>
      <c r="I334" s="317"/>
      <c r="J334" s="316"/>
      <c r="K334" s="481"/>
      <c r="L334" s="77"/>
      <c r="M334" s="77"/>
      <c r="N334" s="471"/>
      <c r="O334" s="475"/>
      <c r="P334" s="77"/>
      <c r="Q334" s="77"/>
      <c r="R334" s="471"/>
      <c r="S334" s="475"/>
      <c r="T334" s="77"/>
      <c r="U334" s="77"/>
      <c r="V334" s="471"/>
      <c r="W334" s="473"/>
      <c r="X334" s="77"/>
      <c r="Y334" s="77"/>
      <c r="Z334" s="471"/>
      <c r="AA334" s="477"/>
      <c r="AB334" s="80"/>
      <c r="AC334" s="80"/>
      <c r="AD334" s="471"/>
      <c r="AE334" s="473"/>
      <c r="AF334" s="77"/>
      <c r="AG334" s="77"/>
      <c r="AH334" s="471"/>
      <c r="AI334" s="473"/>
      <c r="AJ334" s="77"/>
      <c r="AK334" s="77"/>
      <c r="AL334" s="471"/>
      <c r="AM334" s="477"/>
      <c r="AN334" s="80"/>
      <c r="AO334" s="80"/>
      <c r="AP334" s="471"/>
      <c r="AQ334" s="473"/>
      <c r="AR334" s="77"/>
      <c r="AS334" s="77"/>
      <c r="AT334" s="471"/>
      <c r="AU334" s="473"/>
      <c r="AV334" s="77"/>
      <c r="AW334" s="77"/>
      <c r="AX334" s="471"/>
      <c r="AY334" s="477"/>
      <c r="AZ334" s="80"/>
      <c r="BA334" s="80"/>
      <c r="BB334" s="471"/>
      <c r="BC334" s="475"/>
      <c r="BD334" s="77"/>
      <c r="BE334" s="77"/>
      <c r="BF334" s="471"/>
      <c r="BG334" s="473"/>
      <c r="BH334" s="77"/>
      <c r="BI334" s="77"/>
      <c r="BJ334" s="471"/>
      <c r="BK334" s="477"/>
      <c r="BL334" s="80"/>
      <c r="BM334" s="80"/>
      <c r="BN334" s="471"/>
      <c r="BO334" s="475"/>
      <c r="BP334" s="77"/>
      <c r="BQ334" s="77"/>
      <c r="BR334" s="471"/>
      <c r="BS334" s="473"/>
      <c r="BT334" s="77"/>
      <c r="BU334" s="77"/>
      <c r="BV334" s="471"/>
      <c r="BW334" s="469"/>
      <c r="BX334" s="467"/>
      <c r="BY334" s="490"/>
      <c r="CA334" s="19">
        <f t="shared" ref="CA334" si="16857">IF(AND($N333=1,$M334&lt;&gt;$BZ$7),1,0)</f>
        <v>0</v>
      </c>
      <c r="CB334" s="19">
        <f t="shared" ref="CB334" si="16858">IF(AND($R333=1,$Q334&lt;&gt;$BZ$7),1,0)</f>
        <v>0</v>
      </c>
      <c r="CC334" s="19">
        <f t="shared" ref="CC334" si="16859">IF(AND($V333=1,$U334&lt;&gt;$BZ$7),1,0)</f>
        <v>0</v>
      </c>
      <c r="CD334" s="19">
        <f t="shared" ref="CD334" si="16860">IF(AND($Z333=1,$Y334&lt;&gt;$BZ$7),1,0)</f>
        <v>0</v>
      </c>
      <c r="CE334" s="19">
        <f t="shared" ref="CE334" si="16861">IF(AND($AH333=1,$AG334&lt;&gt;$BZ$7),1,0)</f>
        <v>0</v>
      </c>
      <c r="CF334" s="19">
        <f t="shared" ref="CF334" si="16862">IF(AND($AL333=1,$AK334&lt;&gt;$BZ$7),1,0)</f>
        <v>0</v>
      </c>
      <c r="CG334" s="19">
        <f t="shared" ref="CG334" si="16863">IF(AND($AT333=1,$AS334&lt;&gt;$BZ$7),1,0)</f>
        <v>0</v>
      </c>
      <c r="CH334" s="19">
        <f t="shared" ref="CH334" si="16864">IF(AND($AX333=1,$AW334&lt;&gt;$BZ$7),1,0)</f>
        <v>0</v>
      </c>
      <c r="CI334" s="19">
        <f t="shared" ref="CI334" si="16865">IF(AND($BF333=1,$BE334&lt;&gt;$BZ$7),1,0)</f>
        <v>0</v>
      </c>
      <c r="CJ334" s="19">
        <f t="shared" ref="CJ334" si="16866">IF(AND($BJ333=1,$BI334&lt;&gt;$BZ$7),1,0)</f>
        <v>0</v>
      </c>
      <c r="CK334" s="19">
        <f t="shared" ref="CK334" si="16867">IF(AND($BR333=1,$BQ334&lt;&gt;$BZ$7),1,0)</f>
        <v>0</v>
      </c>
      <c r="CL334" s="19">
        <f t="shared" ref="CL334" si="16868">IF(AND($BV333=1,$BU334&lt;&gt;$BZ$7),1,0)</f>
        <v>0</v>
      </c>
      <c r="CO334" s="19">
        <f>IF(AND($M334&lt;&gt;$CN$7,$M334&lt;=$CN$6),1,0)</f>
        <v>0</v>
      </c>
      <c r="CP334" s="19">
        <f>IF(AND($Q334&lt;&gt;$CN$7,$Q334&lt;=$CN$6),1,0)</f>
        <v>0</v>
      </c>
      <c r="CQ334" s="19">
        <f>IF(AND($U334&lt;&gt;$CN$7,$U334&lt;=$CN$6),1,0)</f>
        <v>0</v>
      </c>
      <c r="CR334" s="19">
        <f>IF(AND($Y334&lt;&gt;$CN$7,$Y334&lt;=$CN$6),1,0)</f>
        <v>0</v>
      </c>
      <c r="CS334" s="19">
        <f>IF(AND($AG334&lt;&gt;$CN$7,$AG334&lt;=$CN$6),1,0)</f>
        <v>0</v>
      </c>
      <c r="CT334" s="19">
        <f>IF(AND($AK334&lt;&gt;$CN$7,$AK334&lt;=$CN$6),1,0)</f>
        <v>0</v>
      </c>
      <c r="CU334" s="19">
        <f>IF(AND($AS334&lt;&gt;$CN$7,$AS334&lt;=$CN$6),1,0)</f>
        <v>0</v>
      </c>
      <c r="CV334" s="19">
        <f>IF(AND($AW334&lt;&gt;$CN$7,$AW334&lt;=$CN$6),1,0)</f>
        <v>0</v>
      </c>
      <c r="CW334" s="19">
        <f>IF(AND($BE334&lt;&gt;$CN$7,$BE334&lt;=$CN$6),1,0)</f>
        <v>0</v>
      </c>
      <c r="CX334" s="19">
        <f>IF(AND($BI334&lt;&gt;$CN$7,$BI334&lt;=$CN$6),1,0)</f>
        <v>0</v>
      </c>
      <c r="CY334" s="19">
        <f>IF(AND($BQ334&lt;&gt;$CN$7,$BQ334&lt;=$CN$6),1,0)</f>
        <v>0</v>
      </c>
      <c r="CZ334" s="19">
        <f>IF(AND($BU334&lt;&gt;$CN$7,$BU334&lt;=$CN$6),1,0)</f>
        <v>0</v>
      </c>
      <c r="DC334" s="19">
        <f>IF($N333=1,1,0)</f>
        <v>0</v>
      </c>
      <c r="DD334" s="19">
        <f>IF($R333=1,1,0)</f>
        <v>0</v>
      </c>
      <c r="DE334" s="19">
        <f>IF($V333=1,1,0)</f>
        <v>0</v>
      </c>
      <c r="DF334" s="19">
        <f>IF($Z333=1,1,0)</f>
        <v>0</v>
      </c>
      <c r="DG334" s="19">
        <f>IF($AH333=1,1,0)</f>
        <v>0</v>
      </c>
      <c r="DH334" s="19">
        <f>IF($AL333=1,1,0)</f>
        <v>0</v>
      </c>
      <c r="DI334" s="19">
        <f>IF($AT333=1,1,0)</f>
        <v>0</v>
      </c>
      <c r="DJ334" s="19">
        <f>IF($AX333=1,1,0)</f>
        <v>0</v>
      </c>
      <c r="DK334" s="19">
        <f>IF($BF333=1,1,0)</f>
        <v>0</v>
      </c>
      <c r="DL334" s="19">
        <f>IF($BJ333=1,1,0)</f>
        <v>0</v>
      </c>
      <c r="DM334" s="19">
        <f>IF($BR333=1,1,0)</f>
        <v>0</v>
      </c>
      <c r="DN334" s="19">
        <f>IF($BV333=1,1,0)</f>
        <v>0</v>
      </c>
      <c r="DQ334" s="19">
        <f t="shared" ref="DQ334" si="16869">IF($N333=1,1,0)</f>
        <v>0</v>
      </c>
      <c r="DR334" s="19">
        <f t="shared" ref="DR334" si="16870">IF($R333=1,1,0)</f>
        <v>0</v>
      </c>
      <c r="DS334" s="19">
        <f t="shared" ref="DS334" si="16871">IF($V333=1,1,0)</f>
        <v>0</v>
      </c>
      <c r="DT334" s="19">
        <f t="shared" ref="DT334" si="16872">IF($Z333=1,1,0)</f>
        <v>0</v>
      </c>
      <c r="DU334" s="19">
        <f t="shared" ref="DU334" si="16873">IF($AH333=1,1,0)</f>
        <v>0</v>
      </c>
      <c r="DV334" s="19">
        <f t="shared" ref="DV334" si="16874">IF($AL333=1,1,0)</f>
        <v>0</v>
      </c>
      <c r="DW334" s="19">
        <f t="shared" ref="DW334" si="16875">IF($AT333=1,1,0)</f>
        <v>0</v>
      </c>
      <c r="DX334" s="19">
        <f t="shared" ref="DX334" si="16876">IF($AX333=1,1,0)</f>
        <v>0</v>
      </c>
      <c r="DY334" s="19">
        <f t="shared" ref="DY334" si="16877">IF($BF333=1,1,0)</f>
        <v>0</v>
      </c>
      <c r="DZ334" s="19">
        <f t="shared" ref="DZ334" si="16878">IF($BJ333=1,1,0)</f>
        <v>0</v>
      </c>
      <c r="EA334" s="19">
        <f t="shared" ref="EA334" si="16879">IF($BR333=1,1,0)</f>
        <v>0</v>
      </c>
      <c r="EB334" s="19">
        <f t="shared" ref="EB334" si="16880">IF($BV333=1,1,0)</f>
        <v>0</v>
      </c>
      <c r="EE334" s="329">
        <f>N333*$FU334*週間進捗報告書!$G$9</f>
        <v>0</v>
      </c>
      <c r="EF334" s="329">
        <f>R333*$FV334*週間進捗報告書!$G$10</f>
        <v>0</v>
      </c>
      <c r="EG334" s="329">
        <f>V333*$FW334*週間進捗報告書!$G$11</f>
        <v>0</v>
      </c>
      <c r="EH334" s="329">
        <f>Z333*$FX334*週間進捗報告書!$G$12</f>
        <v>0</v>
      </c>
      <c r="EI334" s="329">
        <f>AH333*$FY334*週間進捗報告書!$G$13</f>
        <v>0</v>
      </c>
      <c r="EJ334" s="329">
        <f>AL333*$FZ334*週間進捗報告書!$G$14</f>
        <v>0</v>
      </c>
      <c r="EK334" s="329">
        <f>AT333*$GA334*週間進捗報告書!$G$15</f>
        <v>0</v>
      </c>
      <c r="EL334" s="329">
        <f>AX333*$GB334*週間進捗報告書!$G$16</f>
        <v>0</v>
      </c>
      <c r="EM334" s="329">
        <f>BF333*$GC334*週間進捗報告書!$G$17</f>
        <v>0</v>
      </c>
      <c r="EN334" s="329">
        <f>BJ333*$GD334*週間進捗報告書!$G$18</f>
        <v>0</v>
      </c>
      <c r="EO334" s="329">
        <f>BR333*$GE334*週間進捗報告書!$G$19</f>
        <v>0</v>
      </c>
      <c r="EP334" s="329">
        <f>BV333*$GF334*週間進捗報告書!$G$20</f>
        <v>0</v>
      </c>
      <c r="ER334" s="547"/>
      <c r="ES334" s="547"/>
      <c r="ET334" s="547"/>
      <c r="EU334" s="547"/>
      <c r="EV334" s="547"/>
      <c r="EW334" s="547"/>
      <c r="EX334" s="547"/>
      <c r="EY334" s="547"/>
      <c r="EZ334" s="547"/>
      <c r="FA334" s="547"/>
      <c r="FB334" s="547"/>
      <c r="FC334" s="547"/>
      <c r="FD334" s="547"/>
      <c r="FE334" s="332"/>
      <c r="FG334" s="19"/>
      <c r="FH334" s="19"/>
      <c r="FI334" s="19"/>
      <c r="FJ334" s="19"/>
      <c r="FK334" s="19"/>
      <c r="FL334" s="19"/>
      <c r="FM334" s="19"/>
      <c r="FN334" s="19"/>
      <c r="FO334" s="19"/>
      <c r="FP334" s="19"/>
      <c r="FQ334" s="19"/>
      <c r="FR334" s="19"/>
      <c r="FU334" s="295">
        <f t="shared" ref="FU334" si="16881">FU333</f>
        <v>0</v>
      </c>
      <c r="FV334" s="295">
        <f t="shared" ref="FV334" si="16882">FV333</f>
        <v>0</v>
      </c>
      <c r="FW334" s="295">
        <f t="shared" ref="FW334" si="16883">FW333</f>
        <v>0</v>
      </c>
      <c r="FX334" s="295">
        <f t="shared" ref="FX334" si="16884">FX333</f>
        <v>0</v>
      </c>
      <c r="FY334" s="295">
        <f t="shared" ref="FY334" si="16885">FY333</f>
        <v>0</v>
      </c>
      <c r="FZ334" s="295">
        <f t="shared" ref="FZ334" si="16886">FZ333</f>
        <v>0</v>
      </c>
      <c r="GA334" s="295">
        <f t="shared" ref="GA334" si="16887">GA333</f>
        <v>0</v>
      </c>
      <c r="GB334" s="295">
        <f t="shared" ref="GB334" si="16888">GB333</f>
        <v>0</v>
      </c>
      <c r="GC334" s="295">
        <f t="shared" ref="GC334" si="16889">GC333</f>
        <v>0</v>
      </c>
      <c r="GD334" s="295">
        <f t="shared" ref="GD334" si="16890">GD333</f>
        <v>0</v>
      </c>
      <c r="GE334" s="295">
        <f t="shared" ref="GE334" si="16891">GE333</f>
        <v>0</v>
      </c>
      <c r="GF334" s="295">
        <f t="shared" ref="GF334" si="16892">GF333</f>
        <v>0</v>
      </c>
      <c r="GG334" s="295" t="e">
        <f t="shared" ref="GG334" si="16893">GG333</f>
        <v>#N/A</v>
      </c>
      <c r="GH334" s="2" t="e">
        <f>INDEX(リスト!$V:$V,MATCH(中日程計画表!$D333,リスト!$D:$D,0))</f>
        <v>#N/A</v>
      </c>
      <c r="GI334" s="2" t="e">
        <f>INDEX(リスト!$A:$A,MATCH(中日程計画表!$D333,リスト!$D:$D,0))</f>
        <v>#N/A</v>
      </c>
      <c r="GJ334" s="2" t="e">
        <f>INDEX(リスト!$U:$U,MATCH(中日程計画表!$D333,リスト!$D:$D,0))</f>
        <v>#N/A</v>
      </c>
      <c r="GK334" s="5" t="e">
        <f>INDEX(リスト!$W:$W,MATCH(中日程計画表!$D333,リスト!$D:$D,0))</f>
        <v>#N/A</v>
      </c>
      <c r="GL334" s="2" t="s">
        <v>201</v>
      </c>
      <c r="GM334" s="296">
        <f t="shared" ref="GM334" si="16894">GM333</f>
        <v>0</v>
      </c>
      <c r="GN334" s="296">
        <f t="shared" ref="GN334" si="16895">GN333</f>
        <v>0</v>
      </c>
      <c r="GU334" s="461"/>
      <c r="GV334" s="460"/>
      <c r="GW334" s="460"/>
      <c r="GX334" s="461"/>
      <c r="GY334" s="461"/>
      <c r="GZ334" s="460"/>
      <c r="HA334" s="460"/>
      <c r="HB334" s="461"/>
      <c r="HC334" s="461"/>
      <c r="HD334" s="460"/>
      <c r="HE334" s="460"/>
      <c r="HF334" s="461"/>
      <c r="HG334" s="461"/>
      <c r="HH334" s="460"/>
      <c r="HI334" s="460"/>
      <c r="HJ334" s="461"/>
      <c r="HK334" s="461"/>
      <c r="HL334" s="460"/>
      <c r="HM334" s="460"/>
      <c r="HN334" s="461"/>
      <c r="HO334" s="461"/>
      <c r="HP334" s="460"/>
      <c r="HQ334" s="460"/>
      <c r="HR334" s="461"/>
      <c r="HS334" s="4"/>
    </row>
    <row r="335" spans="1:227" ht="12" customHeight="1">
      <c r="A335" s="488" t="str">
        <f t="shared" ref="A335" ca="1" si="16896">INDIRECT("リスト!A"&amp;B335+6)</f>
        <v/>
      </c>
      <c r="B335" s="486">
        <f t="shared" ref="B335" si="16897">ROUNDDOWN((ROW()-6)/2,0)+1</f>
        <v>165</v>
      </c>
      <c r="C335" s="474" t="str">
        <f>機能グループ名</f>
        <v/>
      </c>
      <c r="D335" s="484">
        <f>機能ID</f>
        <v>0</v>
      </c>
      <c r="E335" s="482">
        <f>機能名</f>
        <v>0</v>
      </c>
      <c r="F335" s="315"/>
      <c r="G335" s="315"/>
      <c r="H335" s="315"/>
      <c r="I335" s="315"/>
      <c r="J335" s="316"/>
      <c r="K335" s="480" t="str">
        <f>担当者_SR</f>
        <v>NG</v>
      </c>
      <c r="L335" s="76"/>
      <c r="M335" s="76"/>
      <c r="N335" s="470"/>
      <c r="O335" s="474" t="str">
        <f>担当者_SRR</f>
        <v>NG</v>
      </c>
      <c r="P335" s="76"/>
      <c r="Q335" s="76"/>
      <c r="R335" s="470"/>
      <c r="S335" s="474" t="str">
        <f>担当者_DS</f>
        <v>NG</v>
      </c>
      <c r="T335" s="76"/>
      <c r="U335" s="76"/>
      <c r="V335" s="470"/>
      <c r="W335" s="472" t="str">
        <f>担当者_DSR</f>
        <v>NG</v>
      </c>
      <c r="X335" s="76"/>
      <c r="Y335" s="76"/>
      <c r="Z335" s="470"/>
      <c r="AA335" s="476"/>
      <c r="AB335" s="79"/>
      <c r="AC335" s="79"/>
      <c r="AD335" s="470">
        <f>IF(AC336 &lt;&gt; "",1,0)</f>
        <v>0</v>
      </c>
      <c r="AE335" s="472" t="str">
        <f>担当者_CD</f>
        <v>NG</v>
      </c>
      <c r="AF335" s="76"/>
      <c r="AG335" s="76"/>
      <c r="AH335" s="470"/>
      <c r="AI335" s="472" t="str">
        <f>担当者_DD</f>
        <v>NG</v>
      </c>
      <c r="AJ335" s="76"/>
      <c r="AK335" s="76"/>
      <c r="AL335" s="470"/>
      <c r="AM335" s="476"/>
      <c r="AN335" s="79"/>
      <c r="AO335" s="79"/>
      <c r="AP335" s="470">
        <f>IF(AO336 &lt;&gt; "",1,0)</f>
        <v>0</v>
      </c>
      <c r="AQ335" s="472" t="str">
        <f>担当者_MCL</f>
        <v>NG</v>
      </c>
      <c r="AR335" s="76"/>
      <c r="AS335" s="76"/>
      <c r="AT335" s="470"/>
      <c r="AU335" s="472" t="str">
        <f>担当者_MCLR</f>
        <v>NG</v>
      </c>
      <c r="AV335" s="76"/>
      <c r="AW335" s="76"/>
      <c r="AX335" s="470"/>
      <c r="AY335" s="476"/>
      <c r="AZ335" s="79"/>
      <c r="BA335" s="79"/>
      <c r="BB335" s="470">
        <f>IF(BA336 &lt;&gt; "",1,0)</f>
        <v>0</v>
      </c>
      <c r="BC335" s="474" t="str">
        <f>担当者_MT</f>
        <v>NG</v>
      </c>
      <c r="BD335" s="76"/>
      <c r="BE335" s="76"/>
      <c r="BF335" s="470"/>
      <c r="BG335" s="472" t="str">
        <f>担当者_M検</f>
        <v>NG</v>
      </c>
      <c r="BH335" s="76"/>
      <c r="BI335" s="76"/>
      <c r="BJ335" s="470"/>
      <c r="BK335" s="476"/>
      <c r="BL335" s="79"/>
      <c r="BM335" s="79"/>
      <c r="BN335" s="470">
        <v>0</v>
      </c>
      <c r="BO335" s="474" t="str">
        <f>担当者_モテ</f>
        <v>NG</v>
      </c>
      <c r="BP335" s="76"/>
      <c r="BQ335" s="76"/>
      <c r="BR335" s="470"/>
      <c r="BS335" s="472" t="str">
        <f>担当者_モテR</f>
        <v>NG</v>
      </c>
      <c r="BT335" s="76"/>
      <c r="BU335" s="76"/>
      <c r="BV335" s="470"/>
      <c r="BW335" s="468">
        <f t="shared" ref="BW335" si="16898">IFERROR(SUM(IF(K335&lt;&gt;"NG",N335*K$1,0),IF(O335&lt;&gt;"NG",R335*O$1,0),IF(S335&lt;&gt;"NG",V335*S$1,0),IF(W335&lt;&gt;"NG",Z335*W$1,0),IF(AA335&lt;&gt;"NG",AD335*AA$1,0),IF(AE335&lt;&gt;"NG",AH335*AE$1,0),IF(AI335&lt;&gt;"NG",AL335*AI$1,0),IF(AM335&lt;&gt;"NG",AP335*AM$1,0),IF(AQ335&lt;&gt;"NG",AT335*AQ$1,0),IF(AU335&lt;&gt;"NG",AX335*AU$1,0),IF(AY335&lt;&gt;"NG",BB335*AY$1,0),IF(BC335&lt;&gt;"NG",BF335*BC$1,0),IF(BG335&lt;&gt;"NG",BJ335*BG$1,0),IF(BK335&lt;&gt;"NG",BN335*BK$1,0),IF(BO335&lt;&gt;"NG",BR335*BO$1,0),IF(BS335&lt;&gt;"NG",BV335*BS$1,0))/SUM(IF(K335&lt;&gt;"NG",K$1,0),IF(O335&lt;&gt;"NG",O$1,0),IF(S335&lt;&gt;"NG",S$1,0),IF(W335&lt;&gt;"NG",W$1,0),IF(AA335&lt;&gt;"NG",AA$1,0),IF(AE335&lt;&gt;"NG",AE$1,0),IF(AI335&lt;&gt;"NG",AI$1,0),IF(AM335&lt;&gt;"NG",AM$1,0),IF(AQ335&lt;&gt;"NG",AQ$1,0),IF(AU335&lt;&gt;"NG",AU$1,0),IF(AY335&lt;&gt;"NG",AY$1,0),IF(BC335&lt;&gt;"NG",BC$1,0),IF(BG335&lt;&gt;"NG",BG$1,0),IF(BK335&lt;&gt;"NG",BK$1,0),IF(BO335&lt;&gt;"NG",BO$1,0),IF(BS335&lt;&gt;"NG",BS$1,0)),0)</f>
        <v>0</v>
      </c>
      <c r="BX335" s="466"/>
      <c r="BY335" s="490"/>
      <c r="BZ335" s="5"/>
      <c r="CA335" s="32">
        <f t="shared" ref="CA335" si="16899">IF(AND($M335&lt;&gt;$BZ$5,$M335&lt;=$BZ$6,$M335&lt;&gt;$BZ$7),1,0)</f>
        <v>0</v>
      </c>
      <c r="CB335" s="32">
        <f t="shared" ref="CB335" si="16900">IF(AND($Q335&lt;&gt;$BZ$5,$Q335&lt;=$BZ$6,$Q335&lt;&gt;$BZ$7),1,0)</f>
        <v>0</v>
      </c>
      <c r="CC335" s="32">
        <f t="shared" ref="CC335" si="16901">IF(AND($U335&lt;&gt;$BZ$5,$U335&lt;=$BZ$6,$U335&lt;&gt;$BZ$7),1,0)</f>
        <v>0</v>
      </c>
      <c r="CD335" s="32">
        <f t="shared" ref="CD335" si="16902">IF(AND($Y335&lt;&gt;$BZ$5,$Y335&lt;=$BZ$6,$Y335&lt;&gt;$BZ$7),1,0)</f>
        <v>0</v>
      </c>
      <c r="CE335" s="32">
        <f t="shared" ref="CE335" si="16903">IF(AND($AG335&lt;&gt;$BZ$5,$AG335&lt;=$BZ$6,$AG335&lt;&gt;$BZ$7),1,0)</f>
        <v>0</v>
      </c>
      <c r="CF335" s="32">
        <f t="shared" ref="CF335" si="16904">IF(AND($AK335&lt;&gt;$BZ$5,$AK335&lt;=$BZ$6,$AK335&lt;&gt;$BZ$7),1,0)</f>
        <v>0</v>
      </c>
      <c r="CG335" s="32">
        <f t="shared" ref="CG335" si="16905">IF(AND($AS335&lt;&gt;$BZ$5,$AS335&lt;=$BZ$6,$AS335&lt;&gt;$BZ$7),1,0)</f>
        <v>0</v>
      </c>
      <c r="CH335" s="32">
        <f t="shared" ref="CH335" si="16906">IF(AND($AW335&lt;&gt;$BZ$5,$AW335&lt;=$BZ$6,$AW335&lt;&gt;$BZ$7),1,0)</f>
        <v>0</v>
      </c>
      <c r="CI335" s="32">
        <f t="shared" ref="CI335" si="16907">IF(AND($BE335&lt;&gt;$BZ$5,$BE335&lt;=$BZ$6,$BE335&lt;&gt;$BZ$7),1,0)</f>
        <v>0</v>
      </c>
      <c r="CJ335" s="32">
        <f t="shared" ref="CJ335" si="16908">IF(AND($BI335&lt;&gt;$BZ$5,$BI335&lt;=$BZ$6,$BI335&lt;&gt;$BZ$7),1,0)</f>
        <v>0</v>
      </c>
      <c r="CK335" s="32">
        <f t="shared" ref="CK335" si="16909">IF(AND($BQ335&lt;&gt;$BZ$5,$BQ335&lt;=$BZ$6,$BQ335&lt;&gt;$BZ$7),1,0)</f>
        <v>0</v>
      </c>
      <c r="CL335" s="32">
        <f t="shared" ref="CL335" si="16910">IF(AND($BU335&lt;&gt;$BZ$5,$BU335&lt;=$BZ$6,$BU335&lt;&gt;$BZ$7),1,0)</f>
        <v>0</v>
      </c>
      <c r="CO335" s="32">
        <f>IF(AND($M335&lt;&gt;$CN$5,$M335&lt;=$CN$6,$M335&lt;&gt;$CN$7),1,0)</f>
        <v>0</v>
      </c>
      <c r="CP335" s="32">
        <f>IF(AND($Q335&lt;&gt;$CN$5,$Q335&lt;=$CN$6,$Q335&lt;&gt;$CN$7),1,0)</f>
        <v>0</v>
      </c>
      <c r="CQ335" s="32">
        <f>IF(AND($U335&lt;&gt;$CN$5,$U335&lt;=$CN$6,$U335&lt;&gt;$CN$7),1,0)</f>
        <v>0</v>
      </c>
      <c r="CR335" s="32">
        <f>IF(AND($Y335&lt;&gt;$CN$5,$Y335&lt;=$CN$6,$Y335&lt;&gt;$CN$7),1,0)</f>
        <v>0</v>
      </c>
      <c r="CS335" s="32">
        <f>IF(AND($AG335&lt;&gt;$CN$5,$AG335&lt;=$CN$6,$AG335&lt;&gt;$CN$7),1,0)</f>
        <v>0</v>
      </c>
      <c r="CT335" s="32">
        <f>IF(AND($AK335&lt;&gt;$CN$5,$AK335&lt;=$CN$6,$AK335&lt;&gt;$CN$7),1,0)</f>
        <v>0</v>
      </c>
      <c r="CU335" s="32">
        <f>IF(AND($AS335&lt;&gt;$CN$5,$AS335&lt;=$CN$6,$AS335&lt;&gt;$CN$7),1,0)</f>
        <v>0</v>
      </c>
      <c r="CV335" s="32">
        <f>IF(AND($AW335&lt;&gt;$CN$5,$AW335&lt;=$CN$6,$AW335&lt;&gt;$CN$7),1,0)</f>
        <v>0</v>
      </c>
      <c r="CW335" s="32">
        <f>IF(AND($BE335&lt;&gt;$CN$5,$BE335&lt;=$CN$6,$BE335&lt;&gt;$CN$7),1,0)</f>
        <v>0</v>
      </c>
      <c r="CX335" s="32">
        <f>IF(AND($BI335&lt;&gt;$CN$5,$BI335&lt;=$CN$6,$BI335&lt;&gt;$CN$7),1,0)</f>
        <v>0</v>
      </c>
      <c r="CY335" s="32">
        <f>IF(AND($BQ335&lt;&gt;$CN$5,$BQ335&lt;=$CN$6,$BQ335&lt;&gt;$CN$7),1,0)</f>
        <v>0</v>
      </c>
      <c r="CZ335" s="32">
        <f>IF(AND($BU335&lt;&gt;$CN$5,$BU335&lt;=$CN$6,$BU335&lt;&gt;$CN$7),1,0)</f>
        <v>0</v>
      </c>
      <c r="DC335" s="32">
        <f>IF(AND($M335&lt;&gt;$DB$5,$M335&lt;=$DB$6,$M335&lt;&gt;$CN$7),1,0)</f>
        <v>0</v>
      </c>
      <c r="DD335" s="32">
        <f>IF(AND($Q335&lt;&gt;$DB$5,$Q335&lt;=$DB$6,$Q335&lt;&gt;$CN$7),1,0)</f>
        <v>0</v>
      </c>
      <c r="DE335" s="32">
        <f>IF(AND($U335&lt;&gt;$DB$5,$U335&lt;=$DB$6,$U335&lt;&gt;$CN$7),1,0)</f>
        <v>0</v>
      </c>
      <c r="DF335" s="32">
        <f>IF(AND($Y335&lt;&gt;$DB$5,$Y335&lt;=$DB$6,$Y335&lt;&gt;$CN$7),1,0)</f>
        <v>0</v>
      </c>
      <c r="DG335" s="32">
        <f>IF(AND($AG335&lt;&gt;$DB$5,$AG335&lt;=$DB$6,$AG335&lt;&gt;$CN$7),1,0)</f>
        <v>0</v>
      </c>
      <c r="DH335" s="32">
        <f>IF(AND($AK335&lt;&gt;$DB$5,$AK335&lt;=$DB$6,$AK335&lt;&gt;$CN$7),1,0)</f>
        <v>0</v>
      </c>
      <c r="DI335" s="32">
        <f>IF(AND($AS335&lt;&gt;$DB$5,$AS335&lt;=$DB$6,$AS335&lt;&gt;$CN$7),1,0)</f>
        <v>0</v>
      </c>
      <c r="DJ335" s="32">
        <f>IF(AND($AW335&lt;&gt;$DB$5,$AW335&lt;=$DB$6,$AW335&lt;&gt;$CN$7),1,0)</f>
        <v>0</v>
      </c>
      <c r="DK335" s="32">
        <f>IF(AND($BE335&lt;&gt;$DB$5,$BE335&lt;=$DB$6,$BE335&lt;&gt;$CN$7),1,0)</f>
        <v>0</v>
      </c>
      <c r="DL335" s="32">
        <f>IF(AND($BI335&lt;&gt;$DB$5,$BI335&lt;=$DB$6,$BI335&lt;&gt;$CN$7),1,0)</f>
        <v>0</v>
      </c>
      <c r="DM335" s="32">
        <f>IF(AND($BQ335&lt;&gt;$DB$5,$BQ335&lt;=$DB$6,$BQ335&lt;&gt;$CN$7),1,0)</f>
        <v>0</v>
      </c>
      <c r="DN335" s="32">
        <f>IF(AND($BU335&lt;&gt;$DB$5,$BU335&lt;=$DB$6,$BU335&lt;&gt;$CN$7),1,0)</f>
        <v>0</v>
      </c>
      <c r="DQ335" s="32">
        <f t="shared" ref="DQ335" si="16911">IF(AND($M335&lt;&gt;$DP$5,$M335&lt;=$DP$6,$M335&lt;&gt;$CN$7),1,0)</f>
        <v>0</v>
      </c>
      <c r="DR335" s="32">
        <f t="shared" ref="DR335" si="16912">IF(AND($Q335&lt;&gt;$DP$5,$Q335&lt;=$DP$6,$Q335&lt;&gt;$CN$7),1,0)</f>
        <v>0</v>
      </c>
      <c r="DS335" s="32">
        <f t="shared" ref="DS335" si="16913">IF(AND($U335&lt;&gt;$DP$5,$U335&lt;=$DP$6,$U335&lt;&gt;$CN$7),1,0)</f>
        <v>0</v>
      </c>
      <c r="DT335" s="32">
        <f t="shared" ref="DT335" si="16914">IF(AND($Y335&lt;&gt;$DP$5,$Y335&lt;=$DP$6,$Y335&lt;&gt;$CN$7),1,0)</f>
        <v>0</v>
      </c>
      <c r="DU335" s="32">
        <f t="shared" ref="DU335" si="16915">IF(AND($AG335&lt;&gt;$DP$5,$AG335&lt;=$DP$6,$AG335&lt;&gt;$CN$7),1,0)</f>
        <v>0</v>
      </c>
      <c r="DV335" s="32">
        <f t="shared" ref="DV335" si="16916">IF(AND($AK335&lt;&gt;$DP$5,$AK335&lt;=$DP$6,$AK335&lt;&gt;$CN$7),1,0)</f>
        <v>0</v>
      </c>
      <c r="DW335" s="32">
        <f t="shared" ref="DW335" si="16917">IF(AND($AS335&lt;&gt;$DP$5,$AS335&lt;=$DP$6,$AS335&lt;&gt;$CN$7),1,0)</f>
        <v>0</v>
      </c>
      <c r="DX335" s="32">
        <f t="shared" ref="DX335" si="16918">IF(AND($AW335&lt;&gt;$DP$5,$AW335&lt;=$DP$6,$AW335&lt;&gt;$CN$7),1,0)</f>
        <v>0</v>
      </c>
      <c r="DY335" s="32">
        <f t="shared" ref="DY335" si="16919">IF(AND($BE335&lt;&gt;$DP$5,$BE335&lt;=$DP$6,$BE335&lt;&gt;$CN$7),1,0)</f>
        <v>0</v>
      </c>
      <c r="DZ335" s="32">
        <f t="shared" ref="DZ335" si="16920">IF(AND($BI335&lt;&gt;$DP$5,$BI335&lt;=$DP$6,$BI335&lt;&gt;$CN$7),1,0)</f>
        <v>0</v>
      </c>
      <c r="EA335" s="32">
        <f t="shared" ref="EA335" si="16921">IF(AND($BQ335&lt;&gt;$DP$5,$BQ335&lt;=$DP$6,$BQ335&lt;&gt;$CN$7),1,0)</f>
        <v>0</v>
      </c>
      <c r="EB335" s="32">
        <f t="shared" ref="EB335" si="16922">IF(AND($BU335&lt;&gt;$DP$5,$BU335&lt;=$DP$6,$BU335&lt;&gt;$CN$7),1,0)</f>
        <v>0</v>
      </c>
      <c r="EE335" s="328">
        <f>IF(M335&lt;&gt;"",IF(M335&lt;=$ED$6,1,IF(L335&gt;$ED$6,0,NETWORKDAYS(L335,$ED$6,祭日リスト)/NETWORKDAYS(L335,M335,祭日リスト)))*$GG335*週間進捗報告書!$G$9,0)</f>
        <v>0</v>
      </c>
      <c r="EF335" s="328">
        <f>IF(Q335&lt;&gt;"",IF(Q335&lt;=$ED$6,1,IF(P335&gt;$ED$6,0,NETWORKDAYS(P335,$ED$6,祭日リスト)/NETWORKDAYS(P335,Q335,祭日リスト)))*$GG335*週間進捗報告書!$G$10,0)</f>
        <v>0</v>
      </c>
      <c r="EG335" s="328">
        <f>IF(U335&lt;&gt;"",IF(U335&lt;=$ED$6,1,IF(T335&gt;$ED$6,0,NETWORKDAYS(T335,$ED$6,祭日リスト)/NETWORKDAYS(T335,U335,祭日リスト)))*$GG335*週間進捗報告書!$G$11,0)</f>
        <v>0</v>
      </c>
      <c r="EH335" s="328">
        <f>IF(Y335&lt;&gt;"",IF(Y335&lt;=$ED$6,1,IF(X335&gt;$ED$6,0,NETWORKDAYS(X335,$ED$6,祭日リスト)/NETWORKDAYS(X335,Y335,祭日リスト)))*$GG335*週間進捗報告書!$G$12,0)</f>
        <v>0</v>
      </c>
      <c r="EI335" s="328">
        <f>IF(AG335&lt;&gt;"",IF(AG335&lt;=$ED$6,1,IF(AF335&gt;$ED$6,0,NETWORKDAYS(AF335,$ED$6,祭日リスト)/NETWORKDAYS(AF335,AG335,祭日リスト)))*$GG335*週間進捗報告書!$G$13,0)</f>
        <v>0</v>
      </c>
      <c r="EJ335" s="328">
        <f>IF(AK335&lt;&gt;"",IF(AK335&lt;=$ED$6,1,IF(AJ335&gt;$ED$6,0,NETWORKDAYS(AJ335,$ED$6,祭日リスト)/NETWORKDAYS(AJ335,AK335,祭日リスト)))*$GG335*週間進捗報告書!$G$14,0)</f>
        <v>0</v>
      </c>
      <c r="EK335" s="328">
        <f>IF(AS335&lt;&gt;"",IF(AS335&lt;=$ED$6,1,IF(AR335&gt;$ED$6,0,NETWORKDAYS(AR335,$ED$6,祭日リスト)/NETWORKDAYS(AR335,AS335,祭日リスト)))*$GG335*週間進捗報告書!$G$15,0)</f>
        <v>0</v>
      </c>
      <c r="EL335" s="328">
        <f>IF(AW335&lt;&gt;"",IF(AW335&lt;=$ED$6,1,IF(AV335&gt;$ED$6,0,NETWORKDAYS(AV335,$ED$6,祭日リスト)/NETWORKDAYS(AV335,AW335,祭日リスト)))*$GG335*週間進捗報告書!$G$16,0)</f>
        <v>0</v>
      </c>
      <c r="EM335" s="328">
        <f>IF(BE335&lt;&gt;"",IF(BE335&lt;=$ED$6,1,IF(BD335&gt;$ED$6,0,NETWORKDAYS(BD335,$ED$6,祭日リスト)/NETWORKDAYS(BD335,BE335,祭日リスト)))*$GG335*週間進捗報告書!$G$17,0)</f>
        <v>0</v>
      </c>
      <c r="EN335" s="328">
        <f>IF(BI335&lt;&gt;"",IF(BI335&lt;=$ED$6,1,IF(BH335&gt;$ED$6,0,NETWORKDAYS(BH335,$ED$6,祭日リスト)/NETWORKDAYS(BH335,BI335,祭日リスト)))*$GG335*週間進捗報告書!$G$18,0)</f>
        <v>0</v>
      </c>
      <c r="EO335" s="328">
        <f>IF(BQ335&lt;&gt;"",IF(BQ335&lt;=$ED$6,1,IF(BP335&gt;$ED$6,0,NETWORKDAYS(BP335,$ED$6,祭日リスト)/NETWORKDAYS(BP335,BQ335,祭日リスト)))*$GG335*週間進捗報告書!$G$19,0)</f>
        <v>0</v>
      </c>
      <c r="EP335" s="328">
        <f>IF(BU335&lt;&gt;"",IF(BU335&lt;=$ED$6,1,IF(BT335&gt;$ED$6,0,NETWORKDAYS(BT335,$ED$6,祭日リスト)/NETWORKDAYS(BT335,BU335,祭日リスト)))*$GG335*週間進捗報告書!$G$20,0)</f>
        <v>0</v>
      </c>
      <c r="ER335" s="547">
        <f t="shared" ref="ER335:FC335" si="16923">EE335-EE336</f>
        <v>0</v>
      </c>
      <c r="ES335" s="547">
        <f t="shared" si="16923"/>
        <v>0</v>
      </c>
      <c r="ET335" s="547">
        <f t="shared" si="16923"/>
        <v>0</v>
      </c>
      <c r="EU335" s="547">
        <f t="shared" si="16923"/>
        <v>0</v>
      </c>
      <c r="EV335" s="547">
        <f t="shared" si="16923"/>
        <v>0</v>
      </c>
      <c r="EW335" s="547">
        <f t="shared" si="16923"/>
        <v>0</v>
      </c>
      <c r="EX335" s="547">
        <f t="shared" si="16923"/>
        <v>0</v>
      </c>
      <c r="EY335" s="547">
        <f t="shared" si="16923"/>
        <v>0</v>
      </c>
      <c r="EZ335" s="547">
        <f t="shared" si="16923"/>
        <v>0</v>
      </c>
      <c r="FA335" s="547">
        <f t="shared" si="16923"/>
        <v>0</v>
      </c>
      <c r="FB335" s="547">
        <f t="shared" si="16923"/>
        <v>0</v>
      </c>
      <c r="FC335" s="547">
        <f t="shared" si="16923"/>
        <v>0</v>
      </c>
      <c r="FD335" s="547">
        <f t="shared" ref="FD335" si="16924">SUM(ER335:FC336)</f>
        <v>0</v>
      </c>
      <c r="FE335" s="333"/>
      <c r="FG335" s="32">
        <f>IF(AND($M335&lt;&gt;$FF$7),1,0)</f>
        <v>0</v>
      </c>
      <c r="FH335" s="32">
        <f>IF(AND($Q335&lt;&gt;$FF$7),1,0)</f>
        <v>0</v>
      </c>
      <c r="FI335" s="32">
        <f>IF(AND($U335&lt;&gt;$FF$7),1,0)</f>
        <v>0</v>
      </c>
      <c r="FJ335" s="32">
        <f>IF(AND($Y335&lt;&gt;$FF$7),1,0)</f>
        <v>0</v>
      </c>
      <c r="FK335" s="32">
        <f>IF(AND($AG335&lt;&gt;$FF$7),1,0)</f>
        <v>0</v>
      </c>
      <c r="FL335" s="32">
        <f>IF(AND($AK335&lt;&gt;$FF$7),1,0)</f>
        <v>0</v>
      </c>
      <c r="FM335" s="32">
        <f>IF(AND($AS335&lt;&gt;$FF$7),1,0)</f>
        <v>0</v>
      </c>
      <c r="FN335" s="32">
        <f>IF(AND($AW335&lt;&gt;$FF$7),1,0)</f>
        <v>0</v>
      </c>
      <c r="FO335" s="32">
        <f>IF(AND($BE335&lt;&gt;$FF$7),1,0)</f>
        <v>0</v>
      </c>
      <c r="FP335" s="32">
        <f>IF(AND($BI335&lt;&gt;$FF$7),1,0)</f>
        <v>0</v>
      </c>
      <c r="FQ335" s="32">
        <f>IF(AND($BQ335&lt;&gt;$FF$7),1,0)</f>
        <v>0</v>
      </c>
      <c r="FR335" s="32">
        <f>IF(AND($BU335&lt;&gt;$FF$7),1,0)</f>
        <v>0</v>
      </c>
      <c r="FU335" s="294">
        <f t="shared" ref="FU335" si="16925">IF($K335&lt;&gt;"NG",$GG335,0)</f>
        <v>0</v>
      </c>
      <c r="FV335" s="294">
        <f t="shared" ref="FV335" si="16926">IF($O335&lt;&gt;"NG",$GG335,0)</f>
        <v>0</v>
      </c>
      <c r="FW335" s="294">
        <f t="shared" ref="FW335" si="16927">IF($S335&lt;&gt;"NG",$GG335,0)</f>
        <v>0</v>
      </c>
      <c r="FX335" s="294">
        <f t="shared" ref="FX335" si="16928">IF($W335&lt;&gt;"NG",$GG335,0)</f>
        <v>0</v>
      </c>
      <c r="FY335" s="294">
        <f t="shared" ref="FY335" si="16929">IF($AE335&lt;&gt;"NG",$GG335,0)</f>
        <v>0</v>
      </c>
      <c r="FZ335" s="294">
        <f t="shared" ref="FZ335" si="16930">IF($AI335&lt;&gt;"NG",$GG335,0)</f>
        <v>0</v>
      </c>
      <c r="GA335" s="294">
        <f t="shared" ref="GA335" si="16931">IF($AQ335&lt;&gt;"NG",$GG335,0)</f>
        <v>0</v>
      </c>
      <c r="GB335" s="294">
        <f t="shared" ref="GB335" si="16932">IF($AU335&lt;&gt;"NG",$GG335,0)</f>
        <v>0</v>
      </c>
      <c r="GC335" s="294">
        <f t="shared" ref="GC335" si="16933">IF($BC335&lt;&gt;"NG",$GG335,0)</f>
        <v>0</v>
      </c>
      <c r="GD335" s="294">
        <f t="shared" ref="GD335" si="16934">IF($BG335&lt;&gt;"NG",$GG335,0)</f>
        <v>0</v>
      </c>
      <c r="GE335" s="294">
        <f t="shared" ref="GE335" si="16935">IF($BO335&lt;&gt;"NG",$GG335,0)</f>
        <v>0</v>
      </c>
      <c r="GF335" s="294">
        <f t="shared" ref="GF335" si="16936">IF($BS335&lt;&gt;"NG",$GG335,0)</f>
        <v>0</v>
      </c>
      <c r="GG335" s="294" t="e">
        <f>VLOOKUP($D335,リスト!$D:$S,15,FALSE)</f>
        <v>#N/A</v>
      </c>
      <c r="GH335" s="2" t="e">
        <f>INDEX(リスト!$V:$V,MATCH(中日程計画表!$D335,リスト!$D:$D,0))</f>
        <v>#N/A</v>
      </c>
      <c r="GI335" s="2" t="e">
        <f>INDEX(リスト!$A:$A,MATCH(中日程計画表!$D335,リスト!$D:$D,0))</f>
        <v>#N/A</v>
      </c>
      <c r="GJ335" s="2" t="e">
        <f>INDEX(リスト!$U:$U,MATCH(中日程計画表!$D335,リスト!$D:$D,0))</f>
        <v>#N/A</v>
      </c>
      <c r="GK335" s="5" t="e">
        <f>INDEX(リスト!$W:$W,MATCH(中日程計画表!$D335,リスト!$D:$D,0))</f>
        <v>#N/A</v>
      </c>
      <c r="GL335" s="2" t="s">
        <v>200</v>
      </c>
      <c r="GM335" s="296">
        <f>D335</f>
        <v>0</v>
      </c>
      <c r="GN335" s="296">
        <f>E335</f>
        <v>0</v>
      </c>
      <c r="GU335" s="460" t="str">
        <f t="shared" ref="GU335" si="16937">AE335</f>
        <v>NG</v>
      </c>
      <c r="GV335" s="460">
        <f t="shared" ref="GV335" si="16938">EI335</f>
        <v>0</v>
      </c>
      <c r="GW335" s="460">
        <f t="shared" ref="GW335" si="16939">EI336</f>
        <v>0</v>
      </c>
      <c r="GX335" s="462">
        <f t="shared" ref="GX335" si="16940">EV335</f>
        <v>0</v>
      </c>
      <c r="GY335" s="460" t="str">
        <f t="shared" ref="GY335" si="16941">AI335</f>
        <v>NG</v>
      </c>
      <c r="GZ335" s="460">
        <f t="shared" ref="GZ335" si="16942">EJ335</f>
        <v>0</v>
      </c>
      <c r="HA335" s="460">
        <f t="shared" ref="HA335" si="16943">EJ336</f>
        <v>0</v>
      </c>
      <c r="HB335" s="462">
        <f t="shared" ref="HB335" si="16944">EW335</f>
        <v>0</v>
      </c>
      <c r="HC335" s="460" t="str">
        <f t="shared" ref="HC335" si="16945">AQ335</f>
        <v>NG</v>
      </c>
      <c r="HD335" s="460">
        <f t="shared" ref="HD335" si="16946">EK335</f>
        <v>0</v>
      </c>
      <c r="HE335" s="460">
        <f t="shared" ref="HE335" si="16947">EK336</f>
        <v>0</v>
      </c>
      <c r="HF335" s="462">
        <f t="shared" ref="HF335" si="16948">EX335</f>
        <v>0</v>
      </c>
      <c r="HG335" s="460" t="str">
        <f t="shared" ref="HG335" si="16949">AU335</f>
        <v>NG</v>
      </c>
      <c r="HH335" s="460">
        <f t="shared" ref="HH335" si="16950">EL335</f>
        <v>0</v>
      </c>
      <c r="HI335" s="460">
        <f t="shared" ref="HI335" si="16951">EL336</f>
        <v>0</v>
      </c>
      <c r="HJ335" s="462">
        <f t="shared" ref="HJ335" si="16952">EY335</f>
        <v>0</v>
      </c>
      <c r="HK335" s="460" t="str">
        <f t="shared" ref="HK335" si="16953">BC335</f>
        <v>NG</v>
      </c>
      <c r="HL335" s="460">
        <f t="shared" ref="HL335" si="16954">EM335</f>
        <v>0</v>
      </c>
      <c r="HM335" s="460">
        <f t="shared" ref="HM335" si="16955">EM336</f>
        <v>0</v>
      </c>
      <c r="HN335" s="462">
        <f t="shared" ref="HN335" si="16956">EZ335</f>
        <v>0</v>
      </c>
      <c r="HO335" s="460" t="str">
        <f t="shared" ref="HO335" si="16957">BG335</f>
        <v>NG</v>
      </c>
      <c r="HP335" s="460">
        <f t="shared" ref="HP335" si="16958">EN335</f>
        <v>0</v>
      </c>
      <c r="HQ335" s="460">
        <f t="shared" ref="HQ335" si="16959">EN336</f>
        <v>0</v>
      </c>
      <c r="HR335" s="462">
        <f t="shared" ref="HR335" si="16960">FA335</f>
        <v>0</v>
      </c>
      <c r="HS335" s="332"/>
    </row>
    <row r="336" spans="1:227" ht="12" customHeight="1">
      <c r="A336" s="489"/>
      <c r="B336" s="487"/>
      <c r="C336" s="475"/>
      <c r="D336" s="485"/>
      <c r="E336" s="483"/>
      <c r="F336" s="317"/>
      <c r="G336" s="317"/>
      <c r="H336" s="317"/>
      <c r="I336" s="317"/>
      <c r="J336" s="316"/>
      <c r="K336" s="481"/>
      <c r="L336" s="77"/>
      <c r="M336" s="77"/>
      <c r="N336" s="471"/>
      <c r="O336" s="475"/>
      <c r="P336" s="77"/>
      <c r="Q336" s="77"/>
      <c r="R336" s="471"/>
      <c r="S336" s="475"/>
      <c r="T336" s="77"/>
      <c r="U336" s="77"/>
      <c r="V336" s="471"/>
      <c r="W336" s="473"/>
      <c r="X336" s="77"/>
      <c r="Y336" s="77"/>
      <c r="Z336" s="471"/>
      <c r="AA336" s="477"/>
      <c r="AB336" s="80"/>
      <c r="AC336" s="80"/>
      <c r="AD336" s="471"/>
      <c r="AE336" s="473"/>
      <c r="AF336" s="77"/>
      <c r="AG336" s="77"/>
      <c r="AH336" s="471"/>
      <c r="AI336" s="473"/>
      <c r="AJ336" s="77"/>
      <c r="AK336" s="77"/>
      <c r="AL336" s="471"/>
      <c r="AM336" s="477"/>
      <c r="AN336" s="80"/>
      <c r="AO336" s="80"/>
      <c r="AP336" s="471"/>
      <c r="AQ336" s="473"/>
      <c r="AR336" s="77"/>
      <c r="AS336" s="77"/>
      <c r="AT336" s="471"/>
      <c r="AU336" s="473"/>
      <c r="AV336" s="77"/>
      <c r="AW336" s="77"/>
      <c r="AX336" s="471"/>
      <c r="AY336" s="477"/>
      <c r="AZ336" s="80"/>
      <c r="BA336" s="80"/>
      <c r="BB336" s="471"/>
      <c r="BC336" s="475"/>
      <c r="BD336" s="77"/>
      <c r="BE336" s="77"/>
      <c r="BF336" s="471"/>
      <c r="BG336" s="473"/>
      <c r="BH336" s="77"/>
      <c r="BI336" s="77"/>
      <c r="BJ336" s="471"/>
      <c r="BK336" s="477"/>
      <c r="BL336" s="80"/>
      <c r="BM336" s="80"/>
      <c r="BN336" s="471"/>
      <c r="BO336" s="475"/>
      <c r="BP336" s="77"/>
      <c r="BQ336" s="77"/>
      <c r="BR336" s="471"/>
      <c r="BS336" s="473"/>
      <c r="BT336" s="77"/>
      <c r="BU336" s="77"/>
      <c r="BV336" s="471"/>
      <c r="BW336" s="469"/>
      <c r="BX336" s="467"/>
      <c r="BY336" s="490"/>
      <c r="CA336" s="19">
        <f t="shared" ref="CA336" si="16961">IF(AND($N335=1,$M336&lt;&gt;$BZ$7),1,0)</f>
        <v>0</v>
      </c>
      <c r="CB336" s="19">
        <f t="shared" ref="CB336" si="16962">IF(AND($R335=1,$Q336&lt;&gt;$BZ$7),1,0)</f>
        <v>0</v>
      </c>
      <c r="CC336" s="19">
        <f t="shared" ref="CC336" si="16963">IF(AND($V335=1,$U336&lt;&gt;$BZ$7),1,0)</f>
        <v>0</v>
      </c>
      <c r="CD336" s="19">
        <f t="shared" ref="CD336" si="16964">IF(AND($Z335=1,$Y336&lt;&gt;$BZ$7),1,0)</f>
        <v>0</v>
      </c>
      <c r="CE336" s="19">
        <f t="shared" ref="CE336" si="16965">IF(AND($AH335=1,$AG336&lt;&gt;$BZ$7),1,0)</f>
        <v>0</v>
      </c>
      <c r="CF336" s="19">
        <f t="shared" ref="CF336" si="16966">IF(AND($AL335=1,$AK336&lt;&gt;$BZ$7),1,0)</f>
        <v>0</v>
      </c>
      <c r="CG336" s="19">
        <f t="shared" ref="CG336" si="16967">IF(AND($AT335=1,$AS336&lt;&gt;$BZ$7),1,0)</f>
        <v>0</v>
      </c>
      <c r="CH336" s="19">
        <f t="shared" ref="CH336" si="16968">IF(AND($AX335=1,$AW336&lt;&gt;$BZ$7),1,0)</f>
        <v>0</v>
      </c>
      <c r="CI336" s="19">
        <f t="shared" ref="CI336" si="16969">IF(AND($BF335=1,$BE336&lt;&gt;$BZ$7),1,0)</f>
        <v>0</v>
      </c>
      <c r="CJ336" s="19">
        <f t="shared" ref="CJ336" si="16970">IF(AND($BJ335=1,$BI336&lt;&gt;$BZ$7),1,0)</f>
        <v>0</v>
      </c>
      <c r="CK336" s="19">
        <f t="shared" ref="CK336" si="16971">IF(AND($BR335=1,$BQ336&lt;&gt;$BZ$7),1,0)</f>
        <v>0</v>
      </c>
      <c r="CL336" s="19">
        <f t="shared" ref="CL336" si="16972">IF(AND($BV335=1,$BU336&lt;&gt;$BZ$7),1,0)</f>
        <v>0</v>
      </c>
      <c r="CO336" s="19">
        <f>IF(AND($M336&lt;&gt;$CN$7,$M336&lt;=$CN$6),1,0)</f>
        <v>0</v>
      </c>
      <c r="CP336" s="19">
        <f>IF(AND($Q336&lt;&gt;$CN$7,$Q336&lt;=$CN$6),1,0)</f>
        <v>0</v>
      </c>
      <c r="CQ336" s="19">
        <f>IF(AND($U336&lt;&gt;$CN$7,$U336&lt;=$CN$6),1,0)</f>
        <v>0</v>
      </c>
      <c r="CR336" s="19">
        <f>IF(AND($Y336&lt;&gt;$CN$7,$Y336&lt;=$CN$6),1,0)</f>
        <v>0</v>
      </c>
      <c r="CS336" s="19">
        <f>IF(AND($AG336&lt;&gt;$CN$7,$AG336&lt;=$CN$6),1,0)</f>
        <v>0</v>
      </c>
      <c r="CT336" s="19">
        <f>IF(AND($AK336&lt;&gt;$CN$7,$AK336&lt;=$CN$6),1,0)</f>
        <v>0</v>
      </c>
      <c r="CU336" s="19">
        <f>IF(AND($AS336&lt;&gt;$CN$7,$AS336&lt;=$CN$6),1,0)</f>
        <v>0</v>
      </c>
      <c r="CV336" s="19">
        <f>IF(AND($AW336&lt;&gt;$CN$7,$AW336&lt;=$CN$6),1,0)</f>
        <v>0</v>
      </c>
      <c r="CW336" s="19">
        <f>IF(AND($BE336&lt;&gt;$CN$7,$BE336&lt;=$CN$6),1,0)</f>
        <v>0</v>
      </c>
      <c r="CX336" s="19">
        <f>IF(AND($BI336&lt;&gt;$CN$7,$BI336&lt;=$CN$6),1,0)</f>
        <v>0</v>
      </c>
      <c r="CY336" s="19">
        <f>IF(AND($BQ336&lt;&gt;$CN$7,$BQ336&lt;=$CN$6),1,0)</f>
        <v>0</v>
      </c>
      <c r="CZ336" s="19">
        <f>IF(AND($BU336&lt;&gt;$CN$7,$BU336&lt;=$CN$6),1,0)</f>
        <v>0</v>
      </c>
      <c r="DC336" s="19">
        <f>IF($N335=1,1,0)</f>
        <v>0</v>
      </c>
      <c r="DD336" s="19">
        <f>IF($R335=1,1,0)</f>
        <v>0</v>
      </c>
      <c r="DE336" s="19">
        <f>IF($V335=1,1,0)</f>
        <v>0</v>
      </c>
      <c r="DF336" s="19">
        <f>IF($Z335=1,1,0)</f>
        <v>0</v>
      </c>
      <c r="DG336" s="19">
        <f>IF($AH335=1,1,0)</f>
        <v>0</v>
      </c>
      <c r="DH336" s="19">
        <f>IF($AL335=1,1,0)</f>
        <v>0</v>
      </c>
      <c r="DI336" s="19">
        <f>IF($AT335=1,1,0)</f>
        <v>0</v>
      </c>
      <c r="DJ336" s="19">
        <f>IF($AX335=1,1,0)</f>
        <v>0</v>
      </c>
      <c r="DK336" s="19">
        <f>IF($BF335=1,1,0)</f>
        <v>0</v>
      </c>
      <c r="DL336" s="19">
        <f>IF($BJ335=1,1,0)</f>
        <v>0</v>
      </c>
      <c r="DM336" s="19">
        <f>IF($BR335=1,1,0)</f>
        <v>0</v>
      </c>
      <c r="DN336" s="19">
        <f>IF($BV335=1,1,0)</f>
        <v>0</v>
      </c>
      <c r="DQ336" s="19">
        <f t="shared" ref="DQ336" si="16973">IF($N335=1,1,0)</f>
        <v>0</v>
      </c>
      <c r="DR336" s="19">
        <f t="shared" ref="DR336" si="16974">IF($R335=1,1,0)</f>
        <v>0</v>
      </c>
      <c r="DS336" s="19">
        <f t="shared" ref="DS336" si="16975">IF($V335=1,1,0)</f>
        <v>0</v>
      </c>
      <c r="DT336" s="19">
        <f t="shared" ref="DT336" si="16976">IF($Z335=1,1,0)</f>
        <v>0</v>
      </c>
      <c r="DU336" s="19">
        <f t="shared" ref="DU336" si="16977">IF($AH335=1,1,0)</f>
        <v>0</v>
      </c>
      <c r="DV336" s="19">
        <f t="shared" ref="DV336" si="16978">IF($AL335=1,1,0)</f>
        <v>0</v>
      </c>
      <c r="DW336" s="19">
        <f t="shared" ref="DW336" si="16979">IF($AT335=1,1,0)</f>
        <v>0</v>
      </c>
      <c r="DX336" s="19">
        <f t="shared" ref="DX336" si="16980">IF($AX335=1,1,0)</f>
        <v>0</v>
      </c>
      <c r="DY336" s="19">
        <f t="shared" ref="DY336" si="16981">IF($BF335=1,1,0)</f>
        <v>0</v>
      </c>
      <c r="DZ336" s="19">
        <f t="shared" ref="DZ336" si="16982">IF($BJ335=1,1,0)</f>
        <v>0</v>
      </c>
      <c r="EA336" s="19">
        <f t="shared" ref="EA336" si="16983">IF($BR335=1,1,0)</f>
        <v>0</v>
      </c>
      <c r="EB336" s="19">
        <f t="shared" ref="EB336" si="16984">IF($BV335=1,1,0)</f>
        <v>0</v>
      </c>
      <c r="EE336" s="329">
        <f>N335*$FU336*週間進捗報告書!$G$9</f>
        <v>0</v>
      </c>
      <c r="EF336" s="329">
        <f>R335*$FV336*週間進捗報告書!$G$10</f>
        <v>0</v>
      </c>
      <c r="EG336" s="329">
        <f>V335*$FW336*週間進捗報告書!$G$11</f>
        <v>0</v>
      </c>
      <c r="EH336" s="329">
        <f>Z335*$FX336*週間進捗報告書!$G$12</f>
        <v>0</v>
      </c>
      <c r="EI336" s="329">
        <f>AH335*$FY336*週間進捗報告書!$G$13</f>
        <v>0</v>
      </c>
      <c r="EJ336" s="329">
        <f>AL335*$FZ336*週間進捗報告書!$G$14</f>
        <v>0</v>
      </c>
      <c r="EK336" s="329">
        <f>AT335*$GA336*週間進捗報告書!$G$15</f>
        <v>0</v>
      </c>
      <c r="EL336" s="329">
        <f>AX335*$GB336*週間進捗報告書!$G$16</f>
        <v>0</v>
      </c>
      <c r="EM336" s="329">
        <f>BF335*$GC336*週間進捗報告書!$G$17</f>
        <v>0</v>
      </c>
      <c r="EN336" s="329">
        <f>BJ335*$GD336*週間進捗報告書!$G$18</f>
        <v>0</v>
      </c>
      <c r="EO336" s="329">
        <f>BR335*$GE336*週間進捗報告書!$G$19</f>
        <v>0</v>
      </c>
      <c r="EP336" s="329">
        <f>BV335*$GF336*週間進捗報告書!$G$20</f>
        <v>0</v>
      </c>
      <c r="ER336" s="547"/>
      <c r="ES336" s="547"/>
      <c r="ET336" s="547"/>
      <c r="EU336" s="547"/>
      <c r="EV336" s="547"/>
      <c r="EW336" s="547"/>
      <c r="EX336" s="547"/>
      <c r="EY336" s="547"/>
      <c r="EZ336" s="547"/>
      <c r="FA336" s="547"/>
      <c r="FB336" s="547"/>
      <c r="FC336" s="547"/>
      <c r="FD336" s="547"/>
      <c r="FE336" s="332"/>
      <c r="FG336" s="19"/>
      <c r="FH336" s="19"/>
      <c r="FI336" s="19"/>
      <c r="FJ336" s="19"/>
      <c r="FK336" s="19"/>
      <c r="FL336" s="19"/>
      <c r="FM336" s="19"/>
      <c r="FN336" s="19"/>
      <c r="FO336" s="19"/>
      <c r="FP336" s="19"/>
      <c r="FQ336" s="19"/>
      <c r="FR336" s="19"/>
      <c r="FU336" s="295">
        <f t="shared" ref="FU336" si="16985">FU335</f>
        <v>0</v>
      </c>
      <c r="FV336" s="295">
        <f t="shared" ref="FV336" si="16986">FV335</f>
        <v>0</v>
      </c>
      <c r="FW336" s="295">
        <f t="shared" ref="FW336" si="16987">FW335</f>
        <v>0</v>
      </c>
      <c r="FX336" s="295">
        <f t="shared" ref="FX336" si="16988">FX335</f>
        <v>0</v>
      </c>
      <c r="FY336" s="295">
        <f t="shared" ref="FY336" si="16989">FY335</f>
        <v>0</v>
      </c>
      <c r="FZ336" s="295">
        <f t="shared" ref="FZ336" si="16990">FZ335</f>
        <v>0</v>
      </c>
      <c r="GA336" s="295">
        <f t="shared" ref="GA336" si="16991">GA335</f>
        <v>0</v>
      </c>
      <c r="GB336" s="295">
        <f t="shared" ref="GB336" si="16992">GB335</f>
        <v>0</v>
      </c>
      <c r="GC336" s="295">
        <f t="shared" ref="GC336" si="16993">GC335</f>
        <v>0</v>
      </c>
      <c r="GD336" s="295">
        <f t="shared" ref="GD336" si="16994">GD335</f>
        <v>0</v>
      </c>
      <c r="GE336" s="295">
        <f t="shared" ref="GE336" si="16995">GE335</f>
        <v>0</v>
      </c>
      <c r="GF336" s="295">
        <f t="shared" ref="GF336" si="16996">GF335</f>
        <v>0</v>
      </c>
      <c r="GG336" s="295" t="e">
        <f t="shared" ref="GG336" si="16997">GG335</f>
        <v>#N/A</v>
      </c>
      <c r="GH336" s="2" t="e">
        <f>INDEX(リスト!$V:$V,MATCH(中日程計画表!$D335,リスト!$D:$D,0))</f>
        <v>#N/A</v>
      </c>
      <c r="GI336" s="2" t="e">
        <f>INDEX(リスト!$A:$A,MATCH(中日程計画表!$D335,リスト!$D:$D,0))</f>
        <v>#N/A</v>
      </c>
      <c r="GJ336" s="2" t="e">
        <f>INDEX(リスト!$U:$U,MATCH(中日程計画表!$D335,リスト!$D:$D,0))</f>
        <v>#N/A</v>
      </c>
      <c r="GK336" s="5" t="e">
        <f>INDEX(リスト!$W:$W,MATCH(中日程計画表!$D335,リスト!$D:$D,0))</f>
        <v>#N/A</v>
      </c>
      <c r="GL336" s="2" t="s">
        <v>201</v>
      </c>
      <c r="GM336" s="296">
        <f t="shared" ref="GM336" si="16998">GM335</f>
        <v>0</v>
      </c>
      <c r="GN336" s="296">
        <f t="shared" ref="GN336" si="16999">GN335</f>
        <v>0</v>
      </c>
      <c r="GU336" s="461"/>
      <c r="GV336" s="460"/>
      <c r="GW336" s="460"/>
      <c r="GX336" s="461"/>
      <c r="GY336" s="461"/>
      <c r="GZ336" s="460"/>
      <c r="HA336" s="460"/>
      <c r="HB336" s="461"/>
      <c r="HC336" s="461"/>
      <c r="HD336" s="460"/>
      <c r="HE336" s="460"/>
      <c r="HF336" s="461"/>
      <c r="HG336" s="461"/>
      <c r="HH336" s="460"/>
      <c r="HI336" s="460"/>
      <c r="HJ336" s="461"/>
      <c r="HK336" s="461"/>
      <c r="HL336" s="460"/>
      <c r="HM336" s="460"/>
      <c r="HN336" s="461"/>
      <c r="HO336" s="461"/>
      <c r="HP336" s="460"/>
      <c r="HQ336" s="460"/>
      <c r="HR336" s="461"/>
      <c r="HS336" s="4"/>
    </row>
    <row r="337" spans="1:227" ht="12" customHeight="1">
      <c r="A337" s="488" t="str">
        <f t="shared" ref="A337" ca="1" si="17000">INDIRECT("リスト!A"&amp;B337+6)</f>
        <v/>
      </c>
      <c r="B337" s="486">
        <f t="shared" ref="B337" si="17001">ROUNDDOWN((ROW()-6)/2,0)+1</f>
        <v>166</v>
      </c>
      <c r="C337" s="474" t="str">
        <f>機能グループ名</f>
        <v/>
      </c>
      <c r="D337" s="484">
        <f>機能ID</f>
        <v>0</v>
      </c>
      <c r="E337" s="482">
        <f>機能名</f>
        <v>0</v>
      </c>
      <c r="F337" s="315"/>
      <c r="G337" s="315"/>
      <c r="H337" s="315"/>
      <c r="I337" s="315"/>
      <c r="J337" s="316"/>
      <c r="K337" s="480" t="str">
        <f>担当者_SR</f>
        <v>NG</v>
      </c>
      <c r="L337" s="76"/>
      <c r="M337" s="76"/>
      <c r="N337" s="470"/>
      <c r="O337" s="474" t="str">
        <f>担当者_SRR</f>
        <v>NG</v>
      </c>
      <c r="P337" s="76"/>
      <c r="Q337" s="76"/>
      <c r="R337" s="470"/>
      <c r="S337" s="474" t="str">
        <f>担当者_DS</f>
        <v>NG</v>
      </c>
      <c r="T337" s="76"/>
      <c r="U337" s="76"/>
      <c r="V337" s="470"/>
      <c r="W337" s="472" t="str">
        <f>担当者_DSR</f>
        <v>NG</v>
      </c>
      <c r="X337" s="76"/>
      <c r="Y337" s="76"/>
      <c r="Z337" s="478"/>
      <c r="AA337" s="476"/>
      <c r="AB337" s="79"/>
      <c r="AC337" s="79"/>
      <c r="AD337" s="470">
        <f>IF(AC338 &lt;&gt; "",1,0)</f>
        <v>0</v>
      </c>
      <c r="AE337" s="472" t="str">
        <f>担当者_CD</f>
        <v>NG</v>
      </c>
      <c r="AF337" s="76"/>
      <c r="AG337" s="76"/>
      <c r="AH337" s="470"/>
      <c r="AI337" s="472" t="str">
        <f>担当者_DD</f>
        <v>NG</v>
      </c>
      <c r="AJ337" s="76"/>
      <c r="AK337" s="76"/>
      <c r="AL337" s="478"/>
      <c r="AM337" s="476"/>
      <c r="AN337" s="79"/>
      <c r="AO337" s="79"/>
      <c r="AP337" s="470">
        <f>IF(AO338 &lt;&gt; "",1,0)</f>
        <v>0</v>
      </c>
      <c r="AQ337" s="472" t="str">
        <f>担当者_MCL</f>
        <v>NG</v>
      </c>
      <c r="AR337" s="76"/>
      <c r="AS337" s="76"/>
      <c r="AT337" s="470"/>
      <c r="AU337" s="472" t="str">
        <f>担当者_MCLR</f>
        <v>NG</v>
      </c>
      <c r="AV337" s="76"/>
      <c r="AW337" s="76"/>
      <c r="AX337" s="470"/>
      <c r="AY337" s="476"/>
      <c r="AZ337" s="79"/>
      <c r="BA337" s="79"/>
      <c r="BB337" s="470">
        <f>IF(BA338 &lt;&gt; "",1,0)</f>
        <v>0</v>
      </c>
      <c r="BC337" s="474" t="str">
        <f>担当者_MT</f>
        <v>NG</v>
      </c>
      <c r="BD337" s="76"/>
      <c r="BE337" s="76"/>
      <c r="BF337" s="470"/>
      <c r="BG337" s="472" t="str">
        <f>担当者_M検</f>
        <v>NG</v>
      </c>
      <c r="BH337" s="76"/>
      <c r="BI337" s="76"/>
      <c r="BJ337" s="470"/>
      <c r="BK337" s="476"/>
      <c r="BL337" s="79"/>
      <c r="BM337" s="79"/>
      <c r="BN337" s="470">
        <v>0</v>
      </c>
      <c r="BO337" s="474" t="str">
        <f>担当者_モテ</f>
        <v>NG</v>
      </c>
      <c r="BP337" s="76"/>
      <c r="BQ337" s="76"/>
      <c r="BR337" s="470"/>
      <c r="BS337" s="472" t="str">
        <f>担当者_モテR</f>
        <v>NG</v>
      </c>
      <c r="BT337" s="76"/>
      <c r="BU337" s="76"/>
      <c r="BV337" s="470"/>
      <c r="BW337" s="468">
        <f t="shared" ref="BW337" si="17002">IFERROR(SUM(IF(K337&lt;&gt;"NG",N337*K$1,0),IF(O337&lt;&gt;"NG",R337*O$1,0),IF(S337&lt;&gt;"NG",V337*S$1,0),IF(W337&lt;&gt;"NG",Z337*W$1,0),IF(AA337&lt;&gt;"NG",AD337*AA$1,0),IF(AE337&lt;&gt;"NG",AH337*AE$1,0),IF(AI337&lt;&gt;"NG",AL337*AI$1,0),IF(AM337&lt;&gt;"NG",AP337*AM$1,0),IF(AQ337&lt;&gt;"NG",AT337*AQ$1,0),IF(AU337&lt;&gt;"NG",AX337*AU$1,0),IF(AY337&lt;&gt;"NG",BB337*AY$1,0),IF(BC337&lt;&gt;"NG",BF337*BC$1,0),IF(BG337&lt;&gt;"NG",BJ337*BG$1,0),IF(BK337&lt;&gt;"NG",BN337*BK$1,0),IF(BO337&lt;&gt;"NG",BR337*BO$1,0),IF(BS337&lt;&gt;"NG",BV337*BS$1,0))/SUM(IF(K337&lt;&gt;"NG",K$1,0),IF(O337&lt;&gt;"NG",O$1,0),IF(S337&lt;&gt;"NG",S$1,0),IF(W337&lt;&gt;"NG",W$1,0),IF(AA337&lt;&gt;"NG",AA$1,0),IF(AE337&lt;&gt;"NG",AE$1,0),IF(AI337&lt;&gt;"NG",AI$1,0),IF(AM337&lt;&gt;"NG",AM$1,0),IF(AQ337&lt;&gt;"NG",AQ$1,0),IF(AU337&lt;&gt;"NG",AU$1,0),IF(AY337&lt;&gt;"NG",AY$1,0),IF(BC337&lt;&gt;"NG",BC$1,0),IF(BG337&lt;&gt;"NG",BG$1,0),IF(BK337&lt;&gt;"NG",BK$1,0),IF(BO337&lt;&gt;"NG",BO$1,0),IF(BS337&lt;&gt;"NG",BS$1,0)),0)</f>
        <v>0</v>
      </c>
      <c r="BX337" s="466"/>
      <c r="BY337" s="490"/>
      <c r="BZ337" s="5"/>
      <c r="CA337" s="32">
        <f t="shared" ref="CA337" si="17003">IF(AND($M337&lt;&gt;$BZ$5,$M337&lt;=$BZ$6,$M337&lt;&gt;$BZ$7),1,0)</f>
        <v>0</v>
      </c>
      <c r="CB337" s="32">
        <f t="shared" ref="CB337" si="17004">IF(AND($Q337&lt;&gt;$BZ$5,$Q337&lt;=$BZ$6,$Q337&lt;&gt;$BZ$7),1,0)</f>
        <v>0</v>
      </c>
      <c r="CC337" s="32">
        <f t="shared" ref="CC337" si="17005">IF(AND($U337&lt;&gt;$BZ$5,$U337&lt;=$BZ$6,$U337&lt;&gt;$BZ$7),1,0)</f>
        <v>0</v>
      </c>
      <c r="CD337" s="32">
        <f t="shared" ref="CD337" si="17006">IF(AND($Y337&lt;&gt;$BZ$5,$Y337&lt;=$BZ$6,$Y337&lt;&gt;$BZ$7),1,0)</f>
        <v>0</v>
      </c>
      <c r="CE337" s="32">
        <f t="shared" ref="CE337" si="17007">IF(AND($AG337&lt;&gt;$BZ$5,$AG337&lt;=$BZ$6,$AG337&lt;&gt;$BZ$7),1,0)</f>
        <v>0</v>
      </c>
      <c r="CF337" s="32">
        <f t="shared" ref="CF337" si="17008">IF(AND($AK337&lt;&gt;$BZ$5,$AK337&lt;=$BZ$6,$AK337&lt;&gt;$BZ$7),1,0)</f>
        <v>0</v>
      </c>
      <c r="CG337" s="32">
        <f t="shared" ref="CG337" si="17009">IF(AND($AS337&lt;&gt;$BZ$5,$AS337&lt;=$BZ$6,$AS337&lt;&gt;$BZ$7),1,0)</f>
        <v>0</v>
      </c>
      <c r="CH337" s="32">
        <f t="shared" ref="CH337" si="17010">IF(AND($AW337&lt;&gt;$BZ$5,$AW337&lt;=$BZ$6,$AW337&lt;&gt;$BZ$7),1,0)</f>
        <v>0</v>
      </c>
      <c r="CI337" s="32">
        <f t="shared" ref="CI337" si="17011">IF(AND($BE337&lt;&gt;$BZ$5,$BE337&lt;=$BZ$6,$BE337&lt;&gt;$BZ$7),1,0)</f>
        <v>0</v>
      </c>
      <c r="CJ337" s="32">
        <f t="shared" ref="CJ337" si="17012">IF(AND($BI337&lt;&gt;$BZ$5,$BI337&lt;=$BZ$6,$BI337&lt;&gt;$BZ$7),1,0)</f>
        <v>0</v>
      </c>
      <c r="CK337" s="32">
        <f t="shared" ref="CK337" si="17013">IF(AND($BQ337&lt;&gt;$BZ$5,$BQ337&lt;=$BZ$6,$BQ337&lt;&gt;$BZ$7),1,0)</f>
        <v>0</v>
      </c>
      <c r="CL337" s="32">
        <f t="shared" ref="CL337" si="17014">IF(AND($BU337&lt;&gt;$BZ$5,$BU337&lt;=$BZ$6,$BU337&lt;&gt;$BZ$7),1,0)</f>
        <v>0</v>
      </c>
      <c r="CO337" s="32">
        <f>IF(AND($M337&lt;&gt;$CN$5,$M337&lt;=$CN$6,$M337&lt;&gt;$CN$7),1,0)</f>
        <v>0</v>
      </c>
      <c r="CP337" s="32">
        <f>IF(AND($Q337&lt;&gt;$CN$5,$Q337&lt;=$CN$6,$Q337&lt;&gt;$CN$7),1,0)</f>
        <v>0</v>
      </c>
      <c r="CQ337" s="32">
        <f>IF(AND($U337&lt;&gt;$CN$5,$U337&lt;=$CN$6,$U337&lt;&gt;$CN$7),1,0)</f>
        <v>0</v>
      </c>
      <c r="CR337" s="32">
        <f>IF(AND($Y337&lt;&gt;$CN$5,$Y337&lt;=$CN$6,$Y337&lt;&gt;$CN$7),1,0)</f>
        <v>0</v>
      </c>
      <c r="CS337" s="32">
        <f>IF(AND($AG337&lt;&gt;$CN$5,$AG337&lt;=$CN$6,$AG337&lt;&gt;$CN$7),1,0)</f>
        <v>0</v>
      </c>
      <c r="CT337" s="32">
        <f>IF(AND($AK337&lt;&gt;$CN$5,$AK337&lt;=$CN$6,$AK337&lt;&gt;$CN$7),1,0)</f>
        <v>0</v>
      </c>
      <c r="CU337" s="32">
        <f>IF(AND($AS337&lt;&gt;$CN$5,$AS337&lt;=$CN$6,$AS337&lt;&gt;$CN$7),1,0)</f>
        <v>0</v>
      </c>
      <c r="CV337" s="32">
        <f>IF(AND($AW337&lt;&gt;$CN$5,$AW337&lt;=$CN$6,$AW337&lt;&gt;$CN$7),1,0)</f>
        <v>0</v>
      </c>
      <c r="CW337" s="32">
        <f>IF(AND($BE337&lt;&gt;$CN$5,$BE337&lt;=$CN$6,$BE337&lt;&gt;$CN$7),1,0)</f>
        <v>0</v>
      </c>
      <c r="CX337" s="32">
        <f>IF(AND($BI337&lt;&gt;$CN$5,$BI337&lt;=$CN$6,$BI337&lt;&gt;$CN$7),1,0)</f>
        <v>0</v>
      </c>
      <c r="CY337" s="32">
        <f>IF(AND($BQ337&lt;&gt;$CN$5,$BQ337&lt;=$CN$6,$BQ337&lt;&gt;$CN$7),1,0)</f>
        <v>0</v>
      </c>
      <c r="CZ337" s="32">
        <f>IF(AND($BU337&lt;&gt;$CN$5,$BU337&lt;=$CN$6,$BU337&lt;&gt;$CN$7),1,0)</f>
        <v>0</v>
      </c>
      <c r="DC337" s="32">
        <f>IF(AND($M337&lt;&gt;$DB$5,$M337&lt;=$DB$6,$M337&lt;&gt;$CN$7),1,0)</f>
        <v>0</v>
      </c>
      <c r="DD337" s="32">
        <f>IF(AND($Q337&lt;&gt;$DB$5,$Q337&lt;=$DB$6,$Q337&lt;&gt;$CN$7),1,0)</f>
        <v>0</v>
      </c>
      <c r="DE337" s="32">
        <f>IF(AND($U337&lt;&gt;$DB$5,$U337&lt;=$DB$6,$U337&lt;&gt;$CN$7),1,0)</f>
        <v>0</v>
      </c>
      <c r="DF337" s="32">
        <f>IF(AND($Y337&lt;&gt;$DB$5,$Y337&lt;=$DB$6,$Y337&lt;&gt;$CN$7),1,0)</f>
        <v>0</v>
      </c>
      <c r="DG337" s="32">
        <f>IF(AND($AG337&lt;&gt;$DB$5,$AG337&lt;=$DB$6,$AG337&lt;&gt;$CN$7),1,0)</f>
        <v>0</v>
      </c>
      <c r="DH337" s="32">
        <f>IF(AND($AK337&lt;&gt;$DB$5,$AK337&lt;=$DB$6,$AK337&lt;&gt;$CN$7),1,0)</f>
        <v>0</v>
      </c>
      <c r="DI337" s="32">
        <f>IF(AND($AS337&lt;&gt;$DB$5,$AS337&lt;=$DB$6,$AS337&lt;&gt;$CN$7),1,0)</f>
        <v>0</v>
      </c>
      <c r="DJ337" s="32">
        <f>IF(AND($AW337&lt;&gt;$DB$5,$AW337&lt;=$DB$6,$AW337&lt;&gt;$CN$7),1,0)</f>
        <v>0</v>
      </c>
      <c r="DK337" s="32">
        <f>IF(AND($BE337&lt;&gt;$DB$5,$BE337&lt;=$DB$6,$BE337&lt;&gt;$CN$7),1,0)</f>
        <v>0</v>
      </c>
      <c r="DL337" s="32">
        <f>IF(AND($BI337&lt;&gt;$DB$5,$BI337&lt;=$DB$6,$BI337&lt;&gt;$CN$7),1,0)</f>
        <v>0</v>
      </c>
      <c r="DM337" s="32">
        <f>IF(AND($BQ337&lt;&gt;$DB$5,$BQ337&lt;=$DB$6,$BQ337&lt;&gt;$CN$7),1,0)</f>
        <v>0</v>
      </c>
      <c r="DN337" s="32">
        <f>IF(AND($BU337&lt;&gt;$DB$5,$BU337&lt;=$DB$6,$BU337&lt;&gt;$CN$7),1,0)</f>
        <v>0</v>
      </c>
      <c r="DQ337" s="32">
        <f t="shared" ref="DQ337" si="17015">IF(AND($M337&lt;&gt;$DP$5,$M337&lt;=$DP$6,$M337&lt;&gt;$CN$7),1,0)</f>
        <v>0</v>
      </c>
      <c r="DR337" s="32">
        <f t="shared" ref="DR337" si="17016">IF(AND($Q337&lt;&gt;$DP$5,$Q337&lt;=$DP$6,$Q337&lt;&gt;$CN$7),1,0)</f>
        <v>0</v>
      </c>
      <c r="DS337" s="32">
        <f t="shared" ref="DS337" si="17017">IF(AND($U337&lt;&gt;$DP$5,$U337&lt;=$DP$6,$U337&lt;&gt;$CN$7),1,0)</f>
        <v>0</v>
      </c>
      <c r="DT337" s="32">
        <f t="shared" ref="DT337" si="17018">IF(AND($Y337&lt;&gt;$DP$5,$Y337&lt;=$DP$6,$Y337&lt;&gt;$CN$7),1,0)</f>
        <v>0</v>
      </c>
      <c r="DU337" s="32">
        <f t="shared" ref="DU337" si="17019">IF(AND($AG337&lt;&gt;$DP$5,$AG337&lt;=$DP$6,$AG337&lt;&gt;$CN$7),1,0)</f>
        <v>0</v>
      </c>
      <c r="DV337" s="32">
        <f t="shared" ref="DV337" si="17020">IF(AND($AK337&lt;&gt;$DP$5,$AK337&lt;=$DP$6,$AK337&lt;&gt;$CN$7),1,0)</f>
        <v>0</v>
      </c>
      <c r="DW337" s="32">
        <f t="shared" ref="DW337" si="17021">IF(AND($AS337&lt;&gt;$DP$5,$AS337&lt;=$DP$6,$AS337&lt;&gt;$CN$7),1,0)</f>
        <v>0</v>
      </c>
      <c r="DX337" s="32">
        <f t="shared" ref="DX337" si="17022">IF(AND($AW337&lt;&gt;$DP$5,$AW337&lt;=$DP$6,$AW337&lt;&gt;$CN$7),1,0)</f>
        <v>0</v>
      </c>
      <c r="DY337" s="32">
        <f t="shared" ref="DY337" si="17023">IF(AND($BE337&lt;&gt;$DP$5,$BE337&lt;=$DP$6,$BE337&lt;&gt;$CN$7),1,0)</f>
        <v>0</v>
      </c>
      <c r="DZ337" s="32">
        <f t="shared" ref="DZ337" si="17024">IF(AND($BI337&lt;&gt;$DP$5,$BI337&lt;=$DP$6,$BI337&lt;&gt;$CN$7),1,0)</f>
        <v>0</v>
      </c>
      <c r="EA337" s="32">
        <f t="shared" ref="EA337" si="17025">IF(AND($BQ337&lt;&gt;$DP$5,$BQ337&lt;=$DP$6,$BQ337&lt;&gt;$CN$7),1,0)</f>
        <v>0</v>
      </c>
      <c r="EB337" s="32">
        <f t="shared" ref="EB337" si="17026">IF(AND($BU337&lt;&gt;$DP$5,$BU337&lt;=$DP$6,$BU337&lt;&gt;$CN$7),1,0)</f>
        <v>0</v>
      </c>
      <c r="EE337" s="328">
        <f>IF(M337&lt;&gt;"",IF(M337&lt;=$ED$6,1,IF(L337&gt;$ED$6,0,NETWORKDAYS(L337,$ED$6,祭日リスト)/NETWORKDAYS(L337,M337,祭日リスト)))*$GG337*週間進捗報告書!$G$9,0)</f>
        <v>0</v>
      </c>
      <c r="EF337" s="328">
        <f>IF(Q337&lt;&gt;"",IF(Q337&lt;=$ED$6,1,IF(P337&gt;$ED$6,0,NETWORKDAYS(P337,$ED$6,祭日リスト)/NETWORKDAYS(P337,Q337,祭日リスト)))*$GG337*週間進捗報告書!$G$10,0)</f>
        <v>0</v>
      </c>
      <c r="EG337" s="328">
        <f>IF(U337&lt;&gt;"",IF(U337&lt;=$ED$6,1,IF(T337&gt;$ED$6,0,NETWORKDAYS(T337,$ED$6,祭日リスト)/NETWORKDAYS(T337,U337,祭日リスト)))*$GG337*週間進捗報告書!$G$11,0)</f>
        <v>0</v>
      </c>
      <c r="EH337" s="328">
        <f>IF(Y337&lt;&gt;"",IF(Y337&lt;=$ED$6,1,IF(X337&gt;$ED$6,0,NETWORKDAYS(X337,$ED$6,祭日リスト)/NETWORKDAYS(X337,Y337,祭日リスト)))*$GG337*週間進捗報告書!$G$12,0)</f>
        <v>0</v>
      </c>
      <c r="EI337" s="328">
        <f>IF(AG337&lt;&gt;"",IF(AG337&lt;=$ED$6,1,IF(AF337&gt;$ED$6,0,NETWORKDAYS(AF337,$ED$6,祭日リスト)/NETWORKDAYS(AF337,AG337,祭日リスト)))*$GG337*週間進捗報告書!$G$13,0)</f>
        <v>0</v>
      </c>
      <c r="EJ337" s="328">
        <f>IF(AK337&lt;&gt;"",IF(AK337&lt;=$ED$6,1,IF(AJ337&gt;$ED$6,0,NETWORKDAYS(AJ337,$ED$6,祭日リスト)/NETWORKDAYS(AJ337,AK337,祭日リスト)))*$GG337*週間進捗報告書!$G$14,0)</f>
        <v>0</v>
      </c>
      <c r="EK337" s="328">
        <f>IF(AS337&lt;&gt;"",IF(AS337&lt;=$ED$6,1,IF(AR337&gt;$ED$6,0,NETWORKDAYS(AR337,$ED$6,祭日リスト)/NETWORKDAYS(AR337,AS337,祭日リスト)))*$GG337*週間進捗報告書!$G$15,0)</f>
        <v>0</v>
      </c>
      <c r="EL337" s="328">
        <f>IF(AW337&lt;&gt;"",IF(AW337&lt;=$ED$6,1,IF(AV337&gt;$ED$6,0,NETWORKDAYS(AV337,$ED$6,祭日リスト)/NETWORKDAYS(AV337,AW337,祭日リスト)))*$GG337*週間進捗報告書!$G$16,0)</f>
        <v>0</v>
      </c>
      <c r="EM337" s="328">
        <f>IF(BE337&lt;&gt;"",IF(BE337&lt;=$ED$6,1,IF(BD337&gt;$ED$6,0,NETWORKDAYS(BD337,$ED$6,祭日リスト)/NETWORKDAYS(BD337,BE337,祭日リスト)))*$GG337*週間進捗報告書!$G$17,0)</f>
        <v>0</v>
      </c>
      <c r="EN337" s="328">
        <f>IF(BI337&lt;&gt;"",IF(BI337&lt;=$ED$6,1,IF(BH337&gt;$ED$6,0,NETWORKDAYS(BH337,$ED$6,祭日リスト)/NETWORKDAYS(BH337,BI337,祭日リスト)))*$GG337*週間進捗報告書!$G$18,0)</f>
        <v>0</v>
      </c>
      <c r="EO337" s="328">
        <f>IF(BQ337&lt;&gt;"",IF(BQ337&lt;=$ED$6,1,IF(BP337&gt;$ED$6,0,NETWORKDAYS(BP337,$ED$6,祭日リスト)/NETWORKDAYS(BP337,BQ337,祭日リスト)))*$GG337*週間進捗報告書!$G$19,0)</f>
        <v>0</v>
      </c>
      <c r="EP337" s="328">
        <f>IF(BU337&lt;&gt;"",IF(BU337&lt;=$ED$6,1,IF(BT337&gt;$ED$6,0,NETWORKDAYS(BT337,$ED$6,祭日リスト)/NETWORKDAYS(BT337,BU337,祭日リスト)))*$GG337*週間進捗報告書!$G$20,0)</f>
        <v>0</v>
      </c>
      <c r="ER337" s="547">
        <f t="shared" ref="ER337:FC337" si="17027">EE337-EE338</f>
        <v>0</v>
      </c>
      <c r="ES337" s="547">
        <f t="shared" si="17027"/>
        <v>0</v>
      </c>
      <c r="ET337" s="547">
        <f t="shared" si="17027"/>
        <v>0</v>
      </c>
      <c r="EU337" s="547">
        <f t="shared" si="17027"/>
        <v>0</v>
      </c>
      <c r="EV337" s="547">
        <f t="shared" si="17027"/>
        <v>0</v>
      </c>
      <c r="EW337" s="547">
        <f t="shared" si="17027"/>
        <v>0</v>
      </c>
      <c r="EX337" s="547">
        <f t="shared" si="17027"/>
        <v>0</v>
      </c>
      <c r="EY337" s="547">
        <f t="shared" si="17027"/>
        <v>0</v>
      </c>
      <c r="EZ337" s="547">
        <f t="shared" si="17027"/>
        <v>0</v>
      </c>
      <c r="FA337" s="547">
        <f t="shared" si="17027"/>
        <v>0</v>
      </c>
      <c r="FB337" s="547">
        <f t="shared" si="17027"/>
        <v>0</v>
      </c>
      <c r="FC337" s="547">
        <f t="shared" si="17027"/>
        <v>0</v>
      </c>
      <c r="FD337" s="547">
        <f t="shared" ref="FD337" si="17028">SUM(ER337:FC338)</f>
        <v>0</v>
      </c>
      <c r="FE337" s="333"/>
      <c r="FG337" s="32">
        <f>IF(AND($M337&lt;&gt;$FF$7),1,0)</f>
        <v>0</v>
      </c>
      <c r="FH337" s="32">
        <f>IF(AND($Q337&lt;&gt;$FF$7),1,0)</f>
        <v>0</v>
      </c>
      <c r="FI337" s="32">
        <f>IF(AND($U337&lt;&gt;$FF$7),1,0)</f>
        <v>0</v>
      </c>
      <c r="FJ337" s="32">
        <f>IF(AND($Y337&lt;&gt;$FF$7),1,0)</f>
        <v>0</v>
      </c>
      <c r="FK337" s="32">
        <f>IF(AND($AG337&lt;&gt;$FF$7),1,0)</f>
        <v>0</v>
      </c>
      <c r="FL337" s="32">
        <f>IF(AND($AK337&lt;&gt;$FF$7),1,0)</f>
        <v>0</v>
      </c>
      <c r="FM337" s="32">
        <f>IF(AND($AS337&lt;&gt;$FF$7),1,0)</f>
        <v>0</v>
      </c>
      <c r="FN337" s="32">
        <f>IF(AND($AW337&lt;&gt;$FF$7),1,0)</f>
        <v>0</v>
      </c>
      <c r="FO337" s="32">
        <f>IF(AND($BE337&lt;&gt;$FF$7),1,0)</f>
        <v>0</v>
      </c>
      <c r="FP337" s="32">
        <f>IF(AND($BI337&lt;&gt;$FF$7),1,0)</f>
        <v>0</v>
      </c>
      <c r="FQ337" s="32">
        <f>IF(AND($BQ337&lt;&gt;$FF$7),1,0)</f>
        <v>0</v>
      </c>
      <c r="FR337" s="32">
        <f>IF(AND($BU337&lt;&gt;$FF$7),1,0)</f>
        <v>0</v>
      </c>
      <c r="FU337" s="294">
        <f t="shared" ref="FU337" si="17029">IF($K337&lt;&gt;"NG",$GG337,0)</f>
        <v>0</v>
      </c>
      <c r="FV337" s="294">
        <f t="shared" ref="FV337" si="17030">IF($O337&lt;&gt;"NG",$GG337,0)</f>
        <v>0</v>
      </c>
      <c r="FW337" s="294">
        <f t="shared" ref="FW337" si="17031">IF($S337&lt;&gt;"NG",$GG337,0)</f>
        <v>0</v>
      </c>
      <c r="FX337" s="294">
        <f t="shared" ref="FX337" si="17032">IF($W337&lt;&gt;"NG",$GG337,0)</f>
        <v>0</v>
      </c>
      <c r="FY337" s="294">
        <f t="shared" ref="FY337" si="17033">IF($AE337&lt;&gt;"NG",$GG337,0)</f>
        <v>0</v>
      </c>
      <c r="FZ337" s="294">
        <f t="shared" ref="FZ337" si="17034">IF($AI337&lt;&gt;"NG",$GG337,0)</f>
        <v>0</v>
      </c>
      <c r="GA337" s="294">
        <f t="shared" ref="GA337" si="17035">IF($AQ337&lt;&gt;"NG",$GG337,0)</f>
        <v>0</v>
      </c>
      <c r="GB337" s="294">
        <f t="shared" ref="GB337" si="17036">IF($AU337&lt;&gt;"NG",$GG337,0)</f>
        <v>0</v>
      </c>
      <c r="GC337" s="294">
        <f t="shared" ref="GC337" si="17037">IF($BC337&lt;&gt;"NG",$GG337,0)</f>
        <v>0</v>
      </c>
      <c r="GD337" s="294">
        <f t="shared" ref="GD337" si="17038">IF($BG337&lt;&gt;"NG",$GG337,0)</f>
        <v>0</v>
      </c>
      <c r="GE337" s="294">
        <f t="shared" ref="GE337" si="17039">IF($BO337&lt;&gt;"NG",$GG337,0)</f>
        <v>0</v>
      </c>
      <c r="GF337" s="294">
        <f t="shared" ref="GF337" si="17040">IF($BS337&lt;&gt;"NG",$GG337,0)</f>
        <v>0</v>
      </c>
      <c r="GG337" s="294" t="e">
        <f>VLOOKUP($D337,リスト!$D:$S,15,FALSE)</f>
        <v>#N/A</v>
      </c>
      <c r="GH337" s="2" t="e">
        <f>INDEX(リスト!$V:$V,MATCH(中日程計画表!$D337,リスト!$D:$D,0))</f>
        <v>#N/A</v>
      </c>
      <c r="GI337" s="2" t="e">
        <f>INDEX(リスト!$A:$A,MATCH(中日程計画表!$D337,リスト!$D:$D,0))</f>
        <v>#N/A</v>
      </c>
      <c r="GJ337" s="2" t="e">
        <f>INDEX(リスト!$U:$U,MATCH(中日程計画表!$D337,リスト!$D:$D,0))</f>
        <v>#N/A</v>
      </c>
      <c r="GK337" s="5" t="e">
        <f>INDEX(リスト!$W:$W,MATCH(中日程計画表!$D337,リスト!$D:$D,0))</f>
        <v>#N/A</v>
      </c>
      <c r="GL337" s="2" t="s">
        <v>200</v>
      </c>
      <c r="GM337" s="296">
        <f>D337</f>
        <v>0</v>
      </c>
      <c r="GN337" s="296">
        <f>E337</f>
        <v>0</v>
      </c>
      <c r="GU337" s="460" t="str">
        <f t="shared" ref="GU337" si="17041">AE337</f>
        <v>NG</v>
      </c>
      <c r="GV337" s="460">
        <f t="shared" ref="GV337" si="17042">EI337</f>
        <v>0</v>
      </c>
      <c r="GW337" s="460">
        <f t="shared" ref="GW337" si="17043">EI338</f>
        <v>0</v>
      </c>
      <c r="GX337" s="462">
        <f t="shared" ref="GX337" si="17044">EV337</f>
        <v>0</v>
      </c>
      <c r="GY337" s="460" t="str">
        <f t="shared" ref="GY337" si="17045">AI337</f>
        <v>NG</v>
      </c>
      <c r="GZ337" s="460">
        <f t="shared" ref="GZ337" si="17046">EJ337</f>
        <v>0</v>
      </c>
      <c r="HA337" s="460">
        <f t="shared" ref="HA337" si="17047">EJ338</f>
        <v>0</v>
      </c>
      <c r="HB337" s="462">
        <f t="shared" ref="HB337" si="17048">EW337</f>
        <v>0</v>
      </c>
      <c r="HC337" s="460" t="str">
        <f t="shared" ref="HC337" si="17049">AQ337</f>
        <v>NG</v>
      </c>
      <c r="HD337" s="460">
        <f t="shared" ref="HD337" si="17050">EK337</f>
        <v>0</v>
      </c>
      <c r="HE337" s="460">
        <f t="shared" ref="HE337" si="17051">EK338</f>
        <v>0</v>
      </c>
      <c r="HF337" s="462">
        <f t="shared" ref="HF337" si="17052">EX337</f>
        <v>0</v>
      </c>
      <c r="HG337" s="460" t="str">
        <f t="shared" ref="HG337" si="17053">AU337</f>
        <v>NG</v>
      </c>
      <c r="HH337" s="460">
        <f t="shared" ref="HH337" si="17054">EL337</f>
        <v>0</v>
      </c>
      <c r="HI337" s="460">
        <f t="shared" ref="HI337" si="17055">EL338</f>
        <v>0</v>
      </c>
      <c r="HJ337" s="462">
        <f t="shared" ref="HJ337" si="17056">EY337</f>
        <v>0</v>
      </c>
      <c r="HK337" s="460" t="str">
        <f t="shared" ref="HK337" si="17057">BC337</f>
        <v>NG</v>
      </c>
      <c r="HL337" s="460">
        <f t="shared" ref="HL337" si="17058">EM337</f>
        <v>0</v>
      </c>
      <c r="HM337" s="460">
        <f t="shared" ref="HM337" si="17059">EM338</f>
        <v>0</v>
      </c>
      <c r="HN337" s="462">
        <f t="shared" ref="HN337" si="17060">EZ337</f>
        <v>0</v>
      </c>
      <c r="HO337" s="460" t="str">
        <f t="shared" ref="HO337" si="17061">BG337</f>
        <v>NG</v>
      </c>
      <c r="HP337" s="460">
        <f t="shared" ref="HP337" si="17062">EN337</f>
        <v>0</v>
      </c>
      <c r="HQ337" s="460">
        <f t="shared" ref="HQ337" si="17063">EN338</f>
        <v>0</v>
      </c>
      <c r="HR337" s="462">
        <f t="shared" ref="HR337" si="17064">FA337</f>
        <v>0</v>
      </c>
      <c r="HS337" s="332"/>
    </row>
    <row r="338" spans="1:227" ht="12" customHeight="1">
      <c r="A338" s="489"/>
      <c r="B338" s="487"/>
      <c r="C338" s="475"/>
      <c r="D338" s="485"/>
      <c r="E338" s="483"/>
      <c r="F338" s="317"/>
      <c r="G338" s="317"/>
      <c r="H338" s="317"/>
      <c r="I338" s="317"/>
      <c r="J338" s="316"/>
      <c r="K338" s="481"/>
      <c r="L338" s="77"/>
      <c r="M338" s="77"/>
      <c r="N338" s="471"/>
      <c r="O338" s="475"/>
      <c r="P338" s="77"/>
      <c r="Q338" s="77"/>
      <c r="R338" s="471"/>
      <c r="S338" s="475"/>
      <c r="T338" s="77"/>
      <c r="U338" s="77"/>
      <c r="V338" s="471"/>
      <c r="W338" s="473"/>
      <c r="X338" s="247"/>
      <c r="Y338" s="77"/>
      <c r="Z338" s="479"/>
      <c r="AA338" s="477"/>
      <c r="AB338" s="80"/>
      <c r="AC338" s="80"/>
      <c r="AD338" s="471"/>
      <c r="AE338" s="473"/>
      <c r="AF338" s="77"/>
      <c r="AG338" s="77"/>
      <c r="AH338" s="471"/>
      <c r="AI338" s="473"/>
      <c r="AJ338" s="247"/>
      <c r="AK338" s="77"/>
      <c r="AL338" s="479"/>
      <c r="AM338" s="477"/>
      <c r="AN338" s="80"/>
      <c r="AO338" s="80"/>
      <c r="AP338" s="471"/>
      <c r="AQ338" s="473"/>
      <c r="AR338" s="77"/>
      <c r="AS338" s="77"/>
      <c r="AT338" s="471"/>
      <c r="AU338" s="473"/>
      <c r="AV338" s="77"/>
      <c r="AW338" s="77"/>
      <c r="AX338" s="471"/>
      <c r="AY338" s="477"/>
      <c r="AZ338" s="80"/>
      <c r="BA338" s="80"/>
      <c r="BB338" s="471"/>
      <c r="BC338" s="475"/>
      <c r="BD338" s="77"/>
      <c r="BE338" s="77"/>
      <c r="BF338" s="471"/>
      <c r="BG338" s="473"/>
      <c r="BH338" s="77"/>
      <c r="BI338" s="77"/>
      <c r="BJ338" s="471"/>
      <c r="BK338" s="477"/>
      <c r="BL338" s="80"/>
      <c r="BM338" s="80"/>
      <c r="BN338" s="471"/>
      <c r="BO338" s="475"/>
      <c r="BP338" s="77"/>
      <c r="BQ338" s="77"/>
      <c r="BR338" s="471"/>
      <c r="BS338" s="473"/>
      <c r="BT338" s="77"/>
      <c r="BU338" s="77"/>
      <c r="BV338" s="471"/>
      <c r="BW338" s="469"/>
      <c r="BX338" s="467"/>
      <c r="BY338" s="490"/>
      <c r="CA338" s="19">
        <f t="shared" ref="CA338" si="17065">IF(AND($N337=1,$M338&lt;&gt;$BZ$7),1,0)</f>
        <v>0</v>
      </c>
      <c r="CB338" s="19">
        <f t="shared" ref="CB338" si="17066">IF(AND($R337=1,$Q338&lt;&gt;$BZ$7),1,0)</f>
        <v>0</v>
      </c>
      <c r="CC338" s="19">
        <f t="shared" ref="CC338" si="17067">IF(AND($V337=1,$U338&lt;&gt;$BZ$7),1,0)</f>
        <v>0</v>
      </c>
      <c r="CD338" s="19">
        <f t="shared" ref="CD338" si="17068">IF(AND($Z337=1,$Y338&lt;&gt;$BZ$7),1,0)</f>
        <v>0</v>
      </c>
      <c r="CE338" s="19">
        <f t="shared" ref="CE338" si="17069">IF(AND($AH337=1,$AG338&lt;&gt;$BZ$7),1,0)</f>
        <v>0</v>
      </c>
      <c r="CF338" s="19">
        <f t="shared" ref="CF338" si="17070">IF(AND($AL337=1,$AK338&lt;&gt;$BZ$7),1,0)</f>
        <v>0</v>
      </c>
      <c r="CG338" s="19">
        <f t="shared" ref="CG338" si="17071">IF(AND($AT337=1,$AS338&lt;&gt;$BZ$7),1,0)</f>
        <v>0</v>
      </c>
      <c r="CH338" s="19">
        <f t="shared" ref="CH338" si="17072">IF(AND($AX337=1,$AW338&lt;&gt;$BZ$7),1,0)</f>
        <v>0</v>
      </c>
      <c r="CI338" s="19">
        <f t="shared" ref="CI338" si="17073">IF(AND($BF337=1,$BE338&lt;&gt;$BZ$7),1,0)</f>
        <v>0</v>
      </c>
      <c r="CJ338" s="19">
        <f t="shared" ref="CJ338" si="17074">IF(AND($BJ337=1,$BI338&lt;&gt;$BZ$7),1,0)</f>
        <v>0</v>
      </c>
      <c r="CK338" s="19">
        <f t="shared" ref="CK338" si="17075">IF(AND($BR337=1,$BQ338&lt;&gt;$BZ$7),1,0)</f>
        <v>0</v>
      </c>
      <c r="CL338" s="19">
        <f t="shared" ref="CL338" si="17076">IF(AND($BV337=1,$BU338&lt;&gt;$BZ$7),1,0)</f>
        <v>0</v>
      </c>
      <c r="CO338" s="19">
        <f>IF(AND($M338&lt;&gt;$CN$7,$M338&lt;=$CN$6),1,0)</f>
        <v>0</v>
      </c>
      <c r="CP338" s="19">
        <f>IF(AND($Q338&lt;&gt;$CN$7,$Q338&lt;=$CN$6),1,0)</f>
        <v>0</v>
      </c>
      <c r="CQ338" s="19">
        <f>IF(AND($U338&lt;&gt;$CN$7,$U338&lt;=$CN$6),1,0)</f>
        <v>0</v>
      </c>
      <c r="CR338" s="19">
        <f>IF(AND($Y338&lt;&gt;$CN$7,$Y338&lt;=$CN$6),1,0)</f>
        <v>0</v>
      </c>
      <c r="CS338" s="19">
        <f>IF(AND($AG338&lt;&gt;$CN$7,$AG338&lt;=$CN$6),1,0)</f>
        <v>0</v>
      </c>
      <c r="CT338" s="19">
        <f>IF(AND($AK338&lt;&gt;$CN$7,$AK338&lt;=$CN$6),1,0)</f>
        <v>0</v>
      </c>
      <c r="CU338" s="19">
        <f>IF(AND($AS338&lt;&gt;$CN$7,$AS338&lt;=$CN$6),1,0)</f>
        <v>0</v>
      </c>
      <c r="CV338" s="19">
        <f>IF(AND($AW338&lt;&gt;$CN$7,$AW338&lt;=$CN$6),1,0)</f>
        <v>0</v>
      </c>
      <c r="CW338" s="19">
        <f>IF(AND($BE338&lt;&gt;$CN$7,$BE338&lt;=$CN$6),1,0)</f>
        <v>0</v>
      </c>
      <c r="CX338" s="19">
        <f>IF(AND($BI338&lt;&gt;$CN$7,$BI338&lt;=$CN$6),1,0)</f>
        <v>0</v>
      </c>
      <c r="CY338" s="19">
        <f>IF(AND($BQ338&lt;&gt;$CN$7,$BQ338&lt;=$CN$6),1,0)</f>
        <v>0</v>
      </c>
      <c r="CZ338" s="19">
        <f>IF(AND($BU338&lt;&gt;$CN$7,$BU338&lt;=$CN$6),1,0)</f>
        <v>0</v>
      </c>
      <c r="DC338" s="19">
        <f>IF($N337=1,1,0)</f>
        <v>0</v>
      </c>
      <c r="DD338" s="19">
        <f>IF($R337=1,1,0)</f>
        <v>0</v>
      </c>
      <c r="DE338" s="19">
        <f>IF($V337=1,1,0)</f>
        <v>0</v>
      </c>
      <c r="DF338" s="19">
        <f>IF($Z337=1,1,0)</f>
        <v>0</v>
      </c>
      <c r="DG338" s="19">
        <f>IF($AH337=1,1,0)</f>
        <v>0</v>
      </c>
      <c r="DH338" s="19">
        <f>IF($AL337=1,1,0)</f>
        <v>0</v>
      </c>
      <c r="DI338" s="19">
        <f>IF($AT337=1,1,0)</f>
        <v>0</v>
      </c>
      <c r="DJ338" s="19">
        <f>IF($AX337=1,1,0)</f>
        <v>0</v>
      </c>
      <c r="DK338" s="19">
        <f>IF($BF337=1,1,0)</f>
        <v>0</v>
      </c>
      <c r="DL338" s="19">
        <f>IF($BJ337=1,1,0)</f>
        <v>0</v>
      </c>
      <c r="DM338" s="19">
        <f>IF($BR337=1,1,0)</f>
        <v>0</v>
      </c>
      <c r="DN338" s="19">
        <f>IF($BV337=1,1,0)</f>
        <v>0</v>
      </c>
      <c r="DQ338" s="19">
        <f t="shared" ref="DQ338" si="17077">IF($N337=1,1,0)</f>
        <v>0</v>
      </c>
      <c r="DR338" s="19">
        <f t="shared" ref="DR338" si="17078">IF($R337=1,1,0)</f>
        <v>0</v>
      </c>
      <c r="DS338" s="19">
        <f t="shared" ref="DS338" si="17079">IF($V337=1,1,0)</f>
        <v>0</v>
      </c>
      <c r="DT338" s="19">
        <f t="shared" ref="DT338" si="17080">IF($Z337=1,1,0)</f>
        <v>0</v>
      </c>
      <c r="DU338" s="19">
        <f t="shared" ref="DU338" si="17081">IF($AH337=1,1,0)</f>
        <v>0</v>
      </c>
      <c r="DV338" s="19">
        <f t="shared" ref="DV338" si="17082">IF($AL337=1,1,0)</f>
        <v>0</v>
      </c>
      <c r="DW338" s="19">
        <f t="shared" ref="DW338" si="17083">IF($AT337=1,1,0)</f>
        <v>0</v>
      </c>
      <c r="DX338" s="19">
        <f t="shared" ref="DX338" si="17084">IF($AX337=1,1,0)</f>
        <v>0</v>
      </c>
      <c r="DY338" s="19">
        <f t="shared" ref="DY338" si="17085">IF($BF337=1,1,0)</f>
        <v>0</v>
      </c>
      <c r="DZ338" s="19">
        <f t="shared" ref="DZ338" si="17086">IF($BJ337=1,1,0)</f>
        <v>0</v>
      </c>
      <c r="EA338" s="19">
        <f t="shared" ref="EA338" si="17087">IF($BR337=1,1,0)</f>
        <v>0</v>
      </c>
      <c r="EB338" s="19">
        <f t="shared" ref="EB338" si="17088">IF($BV337=1,1,0)</f>
        <v>0</v>
      </c>
      <c r="EE338" s="329">
        <f>N337*$FU338*週間進捗報告書!$G$9</f>
        <v>0</v>
      </c>
      <c r="EF338" s="329">
        <f>R337*$FV338*週間進捗報告書!$G$10</f>
        <v>0</v>
      </c>
      <c r="EG338" s="329">
        <f>V337*$FW338*週間進捗報告書!$G$11</f>
        <v>0</v>
      </c>
      <c r="EH338" s="329">
        <f>Z337*$FX338*週間進捗報告書!$G$12</f>
        <v>0</v>
      </c>
      <c r="EI338" s="329">
        <f>AH337*$FY338*週間進捗報告書!$G$13</f>
        <v>0</v>
      </c>
      <c r="EJ338" s="329">
        <f>AL337*$FZ338*週間進捗報告書!$G$14</f>
        <v>0</v>
      </c>
      <c r="EK338" s="329">
        <f>AT337*$GA338*週間進捗報告書!$G$15</f>
        <v>0</v>
      </c>
      <c r="EL338" s="329">
        <f>AX337*$GB338*週間進捗報告書!$G$16</f>
        <v>0</v>
      </c>
      <c r="EM338" s="329">
        <f>BF337*$GC338*週間進捗報告書!$G$17</f>
        <v>0</v>
      </c>
      <c r="EN338" s="329">
        <f>BJ337*$GD338*週間進捗報告書!$G$18</f>
        <v>0</v>
      </c>
      <c r="EO338" s="329">
        <f>BR337*$GE338*週間進捗報告書!$G$19</f>
        <v>0</v>
      </c>
      <c r="EP338" s="329">
        <f>BV337*$GF338*週間進捗報告書!$G$20</f>
        <v>0</v>
      </c>
      <c r="ER338" s="547"/>
      <c r="ES338" s="547"/>
      <c r="ET338" s="547"/>
      <c r="EU338" s="547"/>
      <c r="EV338" s="547"/>
      <c r="EW338" s="547"/>
      <c r="EX338" s="547"/>
      <c r="EY338" s="547"/>
      <c r="EZ338" s="547"/>
      <c r="FA338" s="547"/>
      <c r="FB338" s="547"/>
      <c r="FC338" s="547"/>
      <c r="FD338" s="547"/>
      <c r="FE338" s="332"/>
      <c r="FG338" s="19"/>
      <c r="FH338" s="19"/>
      <c r="FI338" s="19"/>
      <c r="FJ338" s="19"/>
      <c r="FK338" s="19"/>
      <c r="FL338" s="19"/>
      <c r="FM338" s="19"/>
      <c r="FN338" s="19"/>
      <c r="FO338" s="19"/>
      <c r="FP338" s="19"/>
      <c r="FQ338" s="19"/>
      <c r="FR338" s="19"/>
      <c r="FU338" s="295">
        <f t="shared" ref="FU338" si="17089">FU337</f>
        <v>0</v>
      </c>
      <c r="FV338" s="295">
        <f t="shared" ref="FV338" si="17090">FV337</f>
        <v>0</v>
      </c>
      <c r="FW338" s="295">
        <f t="shared" ref="FW338" si="17091">FW337</f>
        <v>0</v>
      </c>
      <c r="FX338" s="295">
        <f t="shared" ref="FX338" si="17092">FX337</f>
        <v>0</v>
      </c>
      <c r="FY338" s="295">
        <f t="shared" ref="FY338" si="17093">FY337</f>
        <v>0</v>
      </c>
      <c r="FZ338" s="295">
        <f t="shared" ref="FZ338" si="17094">FZ337</f>
        <v>0</v>
      </c>
      <c r="GA338" s="295">
        <f t="shared" ref="GA338" si="17095">GA337</f>
        <v>0</v>
      </c>
      <c r="GB338" s="295">
        <f t="shared" ref="GB338" si="17096">GB337</f>
        <v>0</v>
      </c>
      <c r="GC338" s="295">
        <f t="shared" ref="GC338" si="17097">GC337</f>
        <v>0</v>
      </c>
      <c r="GD338" s="295">
        <f t="shared" ref="GD338" si="17098">GD337</f>
        <v>0</v>
      </c>
      <c r="GE338" s="295">
        <f t="shared" ref="GE338" si="17099">GE337</f>
        <v>0</v>
      </c>
      <c r="GF338" s="295">
        <f t="shared" ref="GF338" si="17100">GF337</f>
        <v>0</v>
      </c>
      <c r="GG338" s="295" t="e">
        <f t="shared" ref="GG338" si="17101">GG337</f>
        <v>#N/A</v>
      </c>
      <c r="GH338" s="2" t="e">
        <f>INDEX(リスト!$V:$V,MATCH(中日程計画表!$D337,リスト!$D:$D,0))</f>
        <v>#N/A</v>
      </c>
      <c r="GI338" s="2" t="e">
        <f>INDEX(リスト!$A:$A,MATCH(中日程計画表!$D337,リスト!$D:$D,0))</f>
        <v>#N/A</v>
      </c>
      <c r="GJ338" s="2" t="e">
        <f>INDEX(リスト!$U:$U,MATCH(中日程計画表!$D337,リスト!$D:$D,0))</f>
        <v>#N/A</v>
      </c>
      <c r="GK338" s="5" t="e">
        <f>INDEX(リスト!$W:$W,MATCH(中日程計画表!$D337,リスト!$D:$D,0))</f>
        <v>#N/A</v>
      </c>
      <c r="GL338" s="2" t="s">
        <v>201</v>
      </c>
      <c r="GM338" s="296">
        <f t="shared" ref="GM338" si="17102">GM337</f>
        <v>0</v>
      </c>
      <c r="GN338" s="296">
        <f t="shared" ref="GN338" si="17103">GN337</f>
        <v>0</v>
      </c>
      <c r="GU338" s="461"/>
      <c r="GV338" s="460"/>
      <c r="GW338" s="460"/>
      <c r="GX338" s="461"/>
      <c r="GY338" s="461"/>
      <c r="GZ338" s="460"/>
      <c r="HA338" s="460"/>
      <c r="HB338" s="461"/>
      <c r="HC338" s="461"/>
      <c r="HD338" s="460"/>
      <c r="HE338" s="460"/>
      <c r="HF338" s="461"/>
      <c r="HG338" s="461"/>
      <c r="HH338" s="460"/>
      <c r="HI338" s="460"/>
      <c r="HJ338" s="461"/>
      <c r="HK338" s="461"/>
      <c r="HL338" s="460"/>
      <c r="HM338" s="460"/>
      <c r="HN338" s="461"/>
      <c r="HO338" s="461"/>
      <c r="HP338" s="460"/>
      <c r="HQ338" s="460"/>
      <c r="HR338" s="461"/>
      <c r="HS338" s="4"/>
    </row>
    <row r="339" spans="1:227" ht="12" customHeight="1">
      <c r="A339" s="488" t="str">
        <f t="shared" ref="A339" ca="1" si="17104">INDIRECT("リスト!A"&amp;B339+6)</f>
        <v/>
      </c>
      <c r="B339" s="486">
        <f t="shared" ref="B339" si="17105">ROUNDDOWN((ROW()-6)/2,0)+1</f>
        <v>167</v>
      </c>
      <c r="C339" s="474" t="str">
        <f>機能グループ名</f>
        <v/>
      </c>
      <c r="D339" s="484">
        <f>機能ID</f>
        <v>0</v>
      </c>
      <c r="E339" s="482">
        <f>機能名</f>
        <v>0</v>
      </c>
      <c r="F339" s="315"/>
      <c r="G339" s="315"/>
      <c r="H339" s="315"/>
      <c r="I339" s="315"/>
      <c r="J339" s="316"/>
      <c r="K339" s="480" t="str">
        <f>担当者_SR</f>
        <v>NG</v>
      </c>
      <c r="L339" s="76"/>
      <c r="M339" s="76"/>
      <c r="N339" s="470"/>
      <c r="O339" s="474" t="str">
        <f>担当者_SRR</f>
        <v>NG</v>
      </c>
      <c r="P339" s="76"/>
      <c r="Q339" s="76"/>
      <c r="R339" s="470"/>
      <c r="S339" s="474" t="str">
        <f>担当者_DS</f>
        <v>NG</v>
      </c>
      <c r="T339" s="76"/>
      <c r="U339" s="76"/>
      <c r="V339" s="470"/>
      <c r="W339" s="472" t="str">
        <f>担当者_DSR</f>
        <v>NG</v>
      </c>
      <c r="X339" s="76"/>
      <c r="Y339" s="76"/>
      <c r="Z339" s="470"/>
      <c r="AA339" s="476"/>
      <c r="AB339" s="79"/>
      <c r="AC339" s="79"/>
      <c r="AD339" s="470">
        <f>IF(AC340 &lt;&gt; "",1,0)</f>
        <v>0</v>
      </c>
      <c r="AE339" s="472" t="str">
        <f>担当者_CD</f>
        <v>NG</v>
      </c>
      <c r="AF339" s="76"/>
      <c r="AG339" s="76"/>
      <c r="AH339" s="470"/>
      <c r="AI339" s="472" t="str">
        <f>担当者_DD</f>
        <v>NG</v>
      </c>
      <c r="AJ339" s="76"/>
      <c r="AK339" s="76"/>
      <c r="AL339" s="470"/>
      <c r="AM339" s="476"/>
      <c r="AN339" s="79"/>
      <c r="AO339" s="79"/>
      <c r="AP339" s="470">
        <f>IF(AO340 &lt;&gt; "",1,0)</f>
        <v>0</v>
      </c>
      <c r="AQ339" s="472" t="str">
        <f>担当者_MCL</f>
        <v>NG</v>
      </c>
      <c r="AR339" s="76"/>
      <c r="AS339" s="76"/>
      <c r="AT339" s="470"/>
      <c r="AU339" s="472" t="str">
        <f>担当者_MCLR</f>
        <v>NG</v>
      </c>
      <c r="AV339" s="76"/>
      <c r="AW339" s="76"/>
      <c r="AX339" s="470"/>
      <c r="AY339" s="476"/>
      <c r="AZ339" s="79"/>
      <c r="BA339" s="79"/>
      <c r="BB339" s="470">
        <f>IF(BA340 &lt;&gt; "",1,0)</f>
        <v>0</v>
      </c>
      <c r="BC339" s="474" t="str">
        <f>担当者_MT</f>
        <v>NG</v>
      </c>
      <c r="BD339" s="76"/>
      <c r="BE339" s="76"/>
      <c r="BF339" s="470"/>
      <c r="BG339" s="472" t="str">
        <f>担当者_M検</f>
        <v>NG</v>
      </c>
      <c r="BH339" s="76"/>
      <c r="BI339" s="76"/>
      <c r="BJ339" s="470"/>
      <c r="BK339" s="476"/>
      <c r="BL339" s="79"/>
      <c r="BM339" s="79"/>
      <c r="BN339" s="470">
        <v>0</v>
      </c>
      <c r="BO339" s="474" t="str">
        <f>担当者_モテ</f>
        <v>NG</v>
      </c>
      <c r="BP339" s="76"/>
      <c r="BQ339" s="76"/>
      <c r="BR339" s="470"/>
      <c r="BS339" s="472" t="str">
        <f>担当者_モテR</f>
        <v>NG</v>
      </c>
      <c r="BT339" s="76"/>
      <c r="BU339" s="76"/>
      <c r="BV339" s="470"/>
      <c r="BW339" s="468">
        <f t="shared" ref="BW339" si="17106">IFERROR(SUM(IF(K339&lt;&gt;"NG",N339*K$1,0),IF(O339&lt;&gt;"NG",R339*O$1,0),IF(S339&lt;&gt;"NG",V339*S$1,0),IF(W339&lt;&gt;"NG",Z339*W$1,0),IF(AA339&lt;&gt;"NG",AD339*AA$1,0),IF(AE339&lt;&gt;"NG",AH339*AE$1,0),IF(AI339&lt;&gt;"NG",AL339*AI$1,0),IF(AM339&lt;&gt;"NG",AP339*AM$1,0),IF(AQ339&lt;&gt;"NG",AT339*AQ$1,0),IF(AU339&lt;&gt;"NG",AX339*AU$1,0),IF(AY339&lt;&gt;"NG",BB339*AY$1,0),IF(BC339&lt;&gt;"NG",BF339*BC$1,0),IF(BG339&lt;&gt;"NG",BJ339*BG$1,0),IF(BK339&lt;&gt;"NG",BN339*BK$1,0),IF(BO339&lt;&gt;"NG",BR339*BO$1,0),IF(BS339&lt;&gt;"NG",BV339*BS$1,0))/SUM(IF(K339&lt;&gt;"NG",K$1,0),IF(O339&lt;&gt;"NG",O$1,0),IF(S339&lt;&gt;"NG",S$1,0),IF(W339&lt;&gt;"NG",W$1,0),IF(AA339&lt;&gt;"NG",AA$1,0),IF(AE339&lt;&gt;"NG",AE$1,0),IF(AI339&lt;&gt;"NG",AI$1,0),IF(AM339&lt;&gt;"NG",AM$1,0),IF(AQ339&lt;&gt;"NG",AQ$1,0),IF(AU339&lt;&gt;"NG",AU$1,0),IF(AY339&lt;&gt;"NG",AY$1,0),IF(BC339&lt;&gt;"NG",BC$1,0),IF(BG339&lt;&gt;"NG",BG$1,0),IF(BK339&lt;&gt;"NG",BK$1,0),IF(BO339&lt;&gt;"NG",BO$1,0),IF(BS339&lt;&gt;"NG",BS$1,0)),0)</f>
        <v>0</v>
      </c>
      <c r="BX339" s="466"/>
      <c r="BY339" s="490"/>
      <c r="BZ339" s="5"/>
      <c r="CA339" s="32">
        <f t="shared" ref="CA339" si="17107">IF(AND($M339&lt;&gt;$BZ$5,$M339&lt;=$BZ$6,$M339&lt;&gt;$BZ$7),1,0)</f>
        <v>0</v>
      </c>
      <c r="CB339" s="32">
        <f t="shared" ref="CB339" si="17108">IF(AND($Q339&lt;&gt;$BZ$5,$Q339&lt;=$BZ$6,$Q339&lt;&gt;$BZ$7),1,0)</f>
        <v>0</v>
      </c>
      <c r="CC339" s="32">
        <f t="shared" ref="CC339" si="17109">IF(AND($U339&lt;&gt;$BZ$5,$U339&lt;=$BZ$6,$U339&lt;&gt;$BZ$7),1,0)</f>
        <v>0</v>
      </c>
      <c r="CD339" s="32">
        <f t="shared" ref="CD339" si="17110">IF(AND($Y339&lt;&gt;$BZ$5,$Y339&lt;=$BZ$6,$Y339&lt;&gt;$BZ$7),1,0)</f>
        <v>0</v>
      </c>
      <c r="CE339" s="32">
        <f t="shared" ref="CE339" si="17111">IF(AND($AG339&lt;&gt;$BZ$5,$AG339&lt;=$BZ$6,$AG339&lt;&gt;$BZ$7),1,0)</f>
        <v>0</v>
      </c>
      <c r="CF339" s="32">
        <f t="shared" ref="CF339" si="17112">IF(AND($AK339&lt;&gt;$BZ$5,$AK339&lt;=$BZ$6,$AK339&lt;&gt;$BZ$7),1,0)</f>
        <v>0</v>
      </c>
      <c r="CG339" s="32">
        <f t="shared" ref="CG339" si="17113">IF(AND($AS339&lt;&gt;$BZ$5,$AS339&lt;=$BZ$6,$AS339&lt;&gt;$BZ$7),1,0)</f>
        <v>0</v>
      </c>
      <c r="CH339" s="32">
        <f t="shared" ref="CH339" si="17114">IF(AND($AW339&lt;&gt;$BZ$5,$AW339&lt;=$BZ$6,$AW339&lt;&gt;$BZ$7),1,0)</f>
        <v>0</v>
      </c>
      <c r="CI339" s="32">
        <f t="shared" ref="CI339" si="17115">IF(AND($BE339&lt;&gt;$BZ$5,$BE339&lt;=$BZ$6,$BE339&lt;&gt;$BZ$7),1,0)</f>
        <v>0</v>
      </c>
      <c r="CJ339" s="32">
        <f t="shared" ref="CJ339" si="17116">IF(AND($BI339&lt;&gt;$BZ$5,$BI339&lt;=$BZ$6,$BI339&lt;&gt;$BZ$7),1,0)</f>
        <v>0</v>
      </c>
      <c r="CK339" s="32">
        <f t="shared" ref="CK339" si="17117">IF(AND($BQ339&lt;&gt;$BZ$5,$BQ339&lt;=$BZ$6,$BQ339&lt;&gt;$BZ$7),1,0)</f>
        <v>0</v>
      </c>
      <c r="CL339" s="32">
        <f t="shared" ref="CL339" si="17118">IF(AND($BU339&lt;&gt;$BZ$5,$BU339&lt;=$BZ$6,$BU339&lt;&gt;$BZ$7),1,0)</f>
        <v>0</v>
      </c>
      <c r="CO339" s="32">
        <f>IF(AND($M339&lt;&gt;$CN$5,$M339&lt;=$CN$6,$M339&lt;&gt;$CN$7),1,0)</f>
        <v>0</v>
      </c>
      <c r="CP339" s="32">
        <f>IF(AND($Q339&lt;&gt;$CN$5,$Q339&lt;=$CN$6,$Q339&lt;&gt;$CN$7),1,0)</f>
        <v>0</v>
      </c>
      <c r="CQ339" s="32">
        <f>IF(AND($U339&lt;&gt;$CN$5,$U339&lt;=$CN$6,$U339&lt;&gt;$CN$7),1,0)</f>
        <v>0</v>
      </c>
      <c r="CR339" s="32">
        <f>IF(AND($Y339&lt;&gt;$CN$5,$Y339&lt;=$CN$6,$Y339&lt;&gt;$CN$7),1,0)</f>
        <v>0</v>
      </c>
      <c r="CS339" s="32">
        <f>IF(AND($AG339&lt;&gt;$CN$5,$AG339&lt;=$CN$6,$AG339&lt;&gt;$CN$7),1,0)</f>
        <v>0</v>
      </c>
      <c r="CT339" s="32">
        <f>IF(AND($AK339&lt;&gt;$CN$5,$AK339&lt;=$CN$6,$AK339&lt;&gt;$CN$7),1,0)</f>
        <v>0</v>
      </c>
      <c r="CU339" s="32">
        <f>IF(AND($AS339&lt;&gt;$CN$5,$AS339&lt;=$CN$6,$AS339&lt;&gt;$CN$7),1,0)</f>
        <v>0</v>
      </c>
      <c r="CV339" s="32">
        <f>IF(AND($AW339&lt;&gt;$CN$5,$AW339&lt;=$CN$6,$AW339&lt;&gt;$CN$7),1,0)</f>
        <v>0</v>
      </c>
      <c r="CW339" s="32">
        <f>IF(AND($BE339&lt;&gt;$CN$5,$BE339&lt;=$CN$6,$BE339&lt;&gt;$CN$7),1,0)</f>
        <v>0</v>
      </c>
      <c r="CX339" s="32">
        <f>IF(AND($BI339&lt;&gt;$CN$5,$BI339&lt;=$CN$6,$BI339&lt;&gt;$CN$7),1,0)</f>
        <v>0</v>
      </c>
      <c r="CY339" s="32">
        <f>IF(AND($BQ339&lt;&gt;$CN$5,$BQ339&lt;=$CN$6,$BQ339&lt;&gt;$CN$7),1,0)</f>
        <v>0</v>
      </c>
      <c r="CZ339" s="32">
        <f>IF(AND($BU339&lt;&gt;$CN$5,$BU339&lt;=$CN$6,$BU339&lt;&gt;$CN$7),1,0)</f>
        <v>0</v>
      </c>
      <c r="DC339" s="32">
        <f>IF(AND($M339&lt;&gt;$DB$5,$M339&lt;=$DB$6,$M339&lt;&gt;$CN$7),1,0)</f>
        <v>0</v>
      </c>
      <c r="DD339" s="32">
        <f>IF(AND($Q339&lt;&gt;$DB$5,$Q339&lt;=$DB$6,$Q339&lt;&gt;$CN$7),1,0)</f>
        <v>0</v>
      </c>
      <c r="DE339" s="32">
        <f>IF(AND($U339&lt;&gt;$DB$5,$U339&lt;=$DB$6,$U339&lt;&gt;$CN$7),1,0)</f>
        <v>0</v>
      </c>
      <c r="DF339" s="32">
        <f>IF(AND($Y339&lt;&gt;$DB$5,$Y339&lt;=$DB$6,$Y339&lt;&gt;$CN$7),1,0)</f>
        <v>0</v>
      </c>
      <c r="DG339" s="32">
        <f>IF(AND($AG339&lt;&gt;$DB$5,$AG339&lt;=$DB$6,$AG339&lt;&gt;$CN$7),1,0)</f>
        <v>0</v>
      </c>
      <c r="DH339" s="32">
        <f>IF(AND($AK339&lt;&gt;$DB$5,$AK339&lt;=$DB$6,$AK339&lt;&gt;$CN$7),1,0)</f>
        <v>0</v>
      </c>
      <c r="DI339" s="32">
        <f>IF(AND($AS339&lt;&gt;$DB$5,$AS339&lt;=$DB$6,$AS339&lt;&gt;$CN$7),1,0)</f>
        <v>0</v>
      </c>
      <c r="DJ339" s="32">
        <f>IF(AND($AW339&lt;&gt;$DB$5,$AW339&lt;=$DB$6,$AW339&lt;&gt;$CN$7),1,0)</f>
        <v>0</v>
      </c>
      <c r="DK339" s="32">
        <f>IF(AND($BE339&lt;&gt;$DB$5,$BE339&lt;=$DB$6,$BE339&lt;&gt;$CN$7),1,0)</f>
        <v>0</v>
      </c>
      <c r="DL339" s="32">
        <f>IF(AND($BI339&lt;&gt;$DB$5,$BI339&lt;=$DB$6,$BI339&lt;&gt;$CN$7),1,0)</f>
        <v>0</v>
      </c>
      <c r="DM339" s="32">
        <f>IF(AND($BQ339&lt;&gt;$DB$5,$BQ339&lt;=$DB$6,$BQ339&lt;&gt;$CN$7),1,0)</f>
        <v>0</v>
      </c>
      <c r="DN339" s="32">
        <f>IF(AND($BU339&lt;&gt;$DB$5,$BU339&lt;=$DB$6,$BU339&lt;&gt;$CN$7),1,0)</f>
        <v>0</v>
      </c>
      <c r="DQ339" s="32">
        <f t="shared" ref="DQ339" si="17119">IF(AND($M339&lt;&gt;$DP$5,$M339&lt;=$DP$6,$M339&lt;&gt;$CN$7),1,0)</f>
        <v>0</v>
      </c>
      <c r="DR339" s="32">
        <f t="shared" ref="DR339" si="17120">IF(AND($Q339&lt;&gt;$DP$5,$Q339&lt;=$DP$6,$Q339&lt;&gt;$CN$7),1,0)</f>
        <v>0</v>
      </c>
      <c r="DS339" s="32">
        <f t="shared" ref="DS339" si="17121">IF(AND($U339&lt;&gt;$DP$5,$U339&lt;=$DP$6,$U339&lt;&gt;$CN$7),1,0)</f>
        <v>0</v>
      </c>
      <c r="DT339" s="32">
        <f t="shared" ref="DT339" si="17122">IF(AND($Y339&lt;&gt;$DP$5,$Y339&lt;=$DP$6,$Y339&lt;&gt;$CN$7),1,0)</f>
        <v>0</v>
      </c>
      <c r="DU339" s="32">
        <f t="shared" ref="DU339" si="17123">IF(AND($AG339&lt;&gt;$DP$5,$AG339&lt;=$DP$6,$AG339&lt;&gt;$CN$7),1,0)</f>
        <v>0</v>
      </c>
      <c r="DV339" s="32">
        <f t="shared" ref="DV339" si="17124">IF(AND($AK339&lt;&gt;$DP$5,$AK339&lt;=$DP$6,$AK339&lt;&gt;$CN$7),1,0)</f>
        <v>0</v>
      </c>
      <c r="DW339" s="32">
        <f t="shared" ref="DW339" si="17125">IF(AND($AS339&lt;&gt;$DP$5,$AS339&lt;=$DP$6,$AS339&lt;&gt;$CN$7),1,0)</f>
        <v>0</v>
      </c>
      <c r="DX339" s="32">
        <f t="shared" ref="DX339" si="17126">IF(AND($AW339&lt;&gt;$DP$5,$AW339&lt;=$DP$6,$AW339&lt;&gt;$CN$7),1,0)</f>
        <v>0</v>
      </c>
      <c r="DY339" s="32">
        <f t="shared" ref="DY339" si="17127">IF(AND($BE339&lt;&gt;$DP$5,$BE339&lt;=$DP$6,$BE339&lt;&gt;$CN$7),1,0)</f>
        <v>0</v>
      </c>
      <c r="DZ339" s="32">
        <f t="shared" ref="DZ339" si="17128">IF(AND($BI339&lt;&gt;$DP$5,$BI339&lt;=$DP$6,$BI339&lt;&gt;$CN$7),1,0)</f>
        <v>0</v>
      </c>
      <c r="EA339" s="32">
        <f t="shared" ref="EA339" si="17129">IF(AND($BQ339&lt;&gt;$DP$5,$BQ339&lt;=$DP$6,$BQ339&lt;&gt;$CN$7),1,0)</f>
        <v>0</v>
      </c>
      <c r="EB339" s="32">
        <f t="shared" ref="EB339" si="17130">IF(AND($BU339&lt;&gt;$DP$5,$BU339&lt;=$DP$6,$BU339&lt;&gt;$CN$7),1,0)</f>
        <v>0</v>
      </c>
      <c r="EE339" s="328">
        <f>IF(M339&lt;&gt;"",IF(M339&lt;=$ED$6,1,IF(L339&gt;$ED$6,0,NETWORKDAYS(L339,$ED$6,祭日リスト)/NETWORKDAYS(L339,M339,祭日リスト)))*$GG339*週間進捗報告書!$G$9,0)</f>
        <v>0</v>
      </c>
      <c r="EF339" s="328">
        <f>IF(Q339&lt;&gt;"",IF(Q339&lt;=$ED$6,1,IF(P339&gt;$ED$6,0,NETWORKDAYS(P339,$ED$6,祭日リスト)/NETWORKDAYS(P339,Q339,祭日リスト)))*$GG339*週間進捗報告書!$G$10,0)</f>
        <v>0</v>
      </c>
      <c r="EG339" s="328">
        <f>IF(U339&lt;&gt;"",IF(U339&lt;=$ED$6,1,IF(T339&gt;$ED$6,0,NETWORKDAYS(T339,$ED$6,祭日リスト)/NETWORKDAYS(T339,U339,祭日リスト)))*$GG339*週間進捗報告書!$G$11,0)</f>
        <v>0</v>
      </c>
      <c r="EH339" s="328">
        <f>IF(Y339&lt;&gt;"",IF(Y339&lt;=$ED$6,1,IF(X339&gt;$ED$6,0,NETWORKDAYS(X339,$ED$6,祭日リスト)/NETWORKDAYS(X339,Y339,祭日リスト)))*$GG339*週間進捗報告書!$G$12,0)</f>
        <v>0</v>
      </c>
      <c r="EI339" s="328">
        <f>IF(AG339&lt;&gt;"",IF(AG339&lt;=$ED$6,1,IF(AF339&gt;$ED$6,0,NETWORKDAYS(AF339,$ED$6,祭日リスト)/NETWORKDAYS(AF339,AG339,祭日リスト)))*$GG339*週間進捗報告書!$G$13,0)</f>
        <v>0</v>
      </c>
      <c r="EJ339" s="328">
        <f>IF(AK339&lt;&gt;"",IF(AK339&lt;=$ED$6,1,IF(AJ339&gt;$ED$6,0,NETWORKDAYS(AJ339,$ED$6,祭日リスト)/NETWORKDAYS(AJ339,AK339,祭日リスト)))*$GG339*週間進捗報告書!$G$14,0)</f>
        <v>0</v>
      </c>
      <c r="EK339" s="328">
        <f>IF(AS339&lt;&gt;"",IF(AS339&lt;=$ED$6,1,IF(AR339&gt;$ED$6,0,NETWORKDAYS(AR339,$ED$6,祭日リスト)/NETWORKDAYS(AR339,AS339,祭日リスト)))*$GG339*週間進捗報告書!$G$15,0)</f>
        <v>0</v>
      </c>
      <c r="EL339" s="328">
        <f>IF(AW339&lt;&gt;"",IF(AW339&lt;=$ED$6,1,IF(AV339&gt;$ED$6,0,NETWORKDAYS(AV339,$ED$6,祭日リスト)/NETWORKDAYS(AV339,AW339,祭日リスト)))*$GG339*週間進捗報告書!$G$16,0)</f>
        <v>0</v>
      </c>
      <c r="EM339" s="328">
        <f>IF(BE339&lt;&gt;"",IF(BE339&lt;=$ED$6,1,IF(BD339&gt;$ED$6,0,NETWORKDAYS(BD339,$ED$6,祭日リスト)/NETWORKDAYS(BD339,BE339,祭日リスト)))*$GG339*週間進捗報告書!$G$17,0)</f>
        <v>0</v>
      </c>
      <c r="EN339" s="328">
        <f>IF(BI339&lt;&gt;"",IF(BI339&lt;=$ED$6,1,IF(BH339&gt;$ED$6,0,NETWORKDAYS(BH339,$ED$6,祭日リスト)/NETWORKDAYS(BH339,BI339,祭日リスト)))*$GG339*週間進捗報告書!$G$18,0)</f>
        <v>0</v>
      </c>
      <c r="EO339" s="328">
        <f>IF(BQ339&lt;&gt;"",IF(BQ339&lt;=$ED$6,1,IF(BP339&gt;$ED$6,0,NETWORKDAYS(BP339,$ED$6,祭日リスト)/NETWORKDAYS(BP339,BQ339,祭日リスト)))*$GG339*週間進捗報告書!$G$19,0)</f>
        <v>0</v>
      </c>
      <c r="EP339" s="328">
        <f>IF(BU339&lt;&gt;"",IF(BU339&lt;=$ED$6,1,IF(BT339&gt;$ED$6,0,NETWORKDAYS(BT339,$ED$6,祭日リスト)/NETWORKDAYS(BT339,BU339,祭日リスト)))*$GG339*週間進捗報告書!$G$20,0)</f>
        <v>0</v>
      </c>
      <c r="ER339" s="547">
        <f t="shared" ref="ER339:FC339" si="17131">EE339-EE340</f>
        <v>0</v>
      </c>
      <c r="ES339" s="547">
        <f t="shared" si="17131"/>
        <v>0</v>
      </c>
      <c r="ET339" s="547">
        <f t="shared" si="17131"/>
        <v>0</v>
      </c>
      <c r="EU339" s="547">
        <f t="shared" si="17131"/>
        <v>0</v>
      </c>
      <c r="EV339" s="547">
        <f t="shared" si="17131"/>
        <v>0</v>
      </c>
      <c r="EW339" s="547">
        <f t="shared" si="17131"/>
        <v>0</v>
      </c>
      <c r="EX339" s="547">
        <f t="shared" si="17131"/>
        <v>0</v>
      </c>
      <c r="EY339" s="547">
        <f t="shared" si="17131"/>
        <v>0</v>
      </c>
      <c r="EZ339" s="547">
        <f t="shared" si="17131"/>
        <v>0</v>
      </c>
      <c r="FA339" s="547">
        <f t="shared" si="17131"/>
        <v>0</v>
      </c>
      <c r="FB339" s="547">
        <f t="shared" si="17131"/>
        <v>0</v>
      </c>
      <c r="FC339" s="547">
        <f t="shared" si="17131"/>
        <v>0</v>
      </c>
      <c r="FD339" s="547">
        <f t="shared" ref="FD339" si="17132">SUM(ER339:FC340)</f>
        <v>0</v>
      </c>
      <c r="FE339" s="333"/>
      <c r="FG339" s="32">
        <f>IF(AND($M339&lt;&gt;$FF$7),1,0)</f>
        <v>0</v>
      </c>
      <c r="FH339" s="32">
        <f>IF(AND($Q339&lt;&gt;$FF$7),1,0)</f>
        <v>0</v>
      </c>
      <c r="FI339" s="32">
        <f>IF(AND($U339&lt;&gt;$FF$7),1,0)</f>
        <v>0</v>
      </c>
      <c r="FJ339" s="32">
        <f>IF(AND($Y339&lt;&gt;$FF$7),1,0)</f>
        <v>0</v>
      </c>
      <c r="FK339" s="32">
        <f>IF(AND($AG339&lt;&gt;$FF$7),1,0)</f>
        <v>0</v>
      </c>
      <c r="FL339" s="32">
        <f>IF(AND($AK339&lt;&gt;$FF$7),1,0)</f>
        <v>0</v>
      </c>
      <c r="FM339" s="32">
        <f>IF(AND($AS339&lt;&gt;$FF$7),1,0)</f>
        <v>0</v>
      </c>
      <c r="FN339" s="32">
        <f>IF(AND($AW339&lt;&gt;$FF$7),1,0)</f>
        <v>0</v>
      </c>
      <c r="FO339" s="32">
        <f>IF(AND($BE339&lt;&gt;$FF$7),1,0)</f>
        <v>0</v>
      </c>
      <c r="FP339" s="32">
        <f>IF(AND($BI339&lt;&gt;$FF$7),1,0)</f>
        <v>0</v>
      </c>
      <c r="FQ339" s="32">
        <f>IF(AND($BQ339&lt;&gt;$FF$7),1,0)</f>
        <v>0</v>
      </c>
      <c r="FR339" s="32">
        <f>IF(AND($BU339&lt;&gt;$FF$7),1,0)</f>
        <v>0</v>
      </c>
      <c r="FU339" s="294">
        <f t="shared" ref="FU339" si="17133">IF($K339&lt;&gt;"NG",$GG339,0)</f>
        <v>0</v>
      </c>
      <c r="FV339" s="294">
        <f t="shared" ref="FV339" si="17134">IF($O339&lt;&gt;"NG",$GG339,0)</f>
        <v>0</v>
      </c>
      <c r="FW339" s="294">
        <f t="shared" ref="FW339" si="17135">IF($S339&lt;&gt;"NG",$GG339,0)</f>
        <v>0</v>
      </c>
      <c r="FX339" s="294">
        <f t="shared" ref="FX339" si="17136">IF($W339&lt;&gt;"NG",$GG339,0)</f>
        <v>0</v>
      </c>
      <c r="FY339" s="294">
        <f t="shared" ref="FY339" si="17137">IF($AE339&lt;&gt;"NG",$GG339,0)</f>
        <v>0</v>
      </c>
      <c r="FZ339" s="294">
        <f t="shared" ref="FZ339" si="17138">IF($AI339&lt;&gt;"NG",$GG339,0)</f>
        <v>0</v>
      </c>
      <c r="GA339" s="294">
        <f t="shared" ref="GA339" si="17139">IF($AQ339&lt;&gt;"NG",$GG339,0)</f>
        <v>0</v>
      </c>
      <c r="GB339" s="294">
        <f t="shared" ref="GB339" si="17140">IF($AU339&lt;&gt;"NG",$GG339,0)</f>
        <v>0</v>
      </c>
      <c r="GC339" s="294">
        <f t="shared" ref="GC339" si="17141">IF($BC339&lt;&gt;"NG",$GG339,0)</f>
        <v>0</v>
      </c>
      <c r="GD339" s="294">
        <f t="shared" ref="GD339" si="17142">IF($BG339&lt;&gt;"NG",$GG339,0)</f>
        <v>0</v>
      </c>
      <c r="GE339" s="294">
        <f t="shared" ref="GE339" si="17143">IF($BO339&lt;&gt;"NG",$GG339,0)</f>
        <v>0</v>
      </c>
      <c r="GF339" s="294">
        <f t="shared" ref="GF339" si="17144">IF($BS339&lt;&gt;"NG",$GG339,0)</f>
        <v>0</v>
      </c>
      <c r="GG339" s="294" t="e">
        <f>VLOOKUP($D339,リスト!$D:$S,15,FALSE)</f>
        <v>#N/A</v>
      </c>
      <c r="GH339" s="2" t="e">
        <f>INDEX(リスト!$V:$V,MATCH(中日程計画表!$D339,リスト!$D:$D,0))</f>
        <v>#N/A</v>
      </c>
      <c r="GI339" s="2" t="e">
        <f>INDEX(リスト!$A:$A,MATCH(中日程計画表!$D339,リスト!$D:$D,0))</f>
        <v>#N/A</v>
      </c>
      <c r="GJ339" s="2" t="e">
        <f>INDEX(リスト!$U:$U,MATCH(中日程計画表!$D339,リスト!$D:$D,0))</f>
        <v>#N/A</v>
      </c>
      <c r="GK339" s="5" t="e">
        <f>INDEX(リスト!$W:$W,MATCH(中日程計画表!$D339,リスト!$D:$D,0))</f>
        <v>#N/A</v>
      </c>
      <c r="GL339" s="2" t="s">
        <v>200</v>
      </c>
      <c r="GM339" s="296">
        <f>D339</f>
        <v>0</v>
      </c>
      <c r="GN339" s="296">
        <f>E339</f>
        <v>0</v>
      </c>
      <c r="GU339" s="460" t="str">
        <f t="shared" ref="GU339" si="17145">AE339</f>
        <v>NG</v>
      </c>
      <c r="GV339" s="460">
        <f t="shared" ref="GV339" si="17146">EI339</f>
        <v>0</v>
      </c>
      <c r="GW339" s="460">
        <f t="shared" ref="GW339" si="17147">EI340</f>
        <v>0</v>
      </c>
      <c r="GX339" s="462">
        <f t="shared" ref="GX339" si="17148">EV339</f>
        <v>0</v>
      </c>
      <c r="GY339" s="460" t="str">
        <f t="shared" ref="GY339" si="17149">AI339</f>
        <v>NG</v>
      </c>
      <c r="GZ339" s="460">
        <f t="shared" ref="GZ339" si="17150">EJ339</f>
        <v>0</v>
      </c>
      <c r="HA339" s="460">
        <f t="shared" ref="HA339" si="17151">EJ340</f>
        <v>0</v>
      </c>
      <c r="HB339" s="462">
        <f t="shared" ref="HB339" si="17152">EW339</f>
        <v>0</v>
      </c>
      <c r="HC339" s="460" t="str">
        <f t="shared" ref="HC339" si="17153">AQ339</f>
        <v>NG</v>
      </c>
      <c r="HD339" s="460">
        <f t="shared" ref="HD339" si="17154">EK339</f>
        <v>0</v>
      </c>
      <c r="HE339" s="460">
        <f t="shared" ref="HE339" si="17155">EK340</f>
        <v>0</v>
      </c>
      <c r="HF339" s="462">
        <f t="shared" ref="HF339" si="17156">EX339</f>
        <v>0</v>
      </c>
      <c r="HG339" s="460" t="str">
        <f t="shared" ref="HG339" si="17157">AU339</f>
        <v>NG</v>
      </c>
      <c r="HH339" s="460">
        <f t="shared" ref="HH339" si="17158">EL339</f>
        <v>0</v>
      </c>
      <c r="HI339" s="460">
        <f t="shared" ref="HI339" si="17159">EL340</f>
        <v>0</v>
      </c>
      <c r="HJ339" s="462">
        <f t="shared" ref="HJ339" si="17160">EY339</f>
        <v>0</v>
      </c>
      <c r="HK339" s="460" t="str">
        <f t="shared" ref="HK339" si="17161">BC339</f>
        <v>NG</v>
      </c>
      <c r="HL339" s="460">
        <f t="shared" ref="HL339" si="17162">EM339</f>
        <v>0</v>
      </c>
      <c r="HM339" s="460">
        <f t="shared" ref="HM339" si="17163">EM340</f>
        <v>0</v>
      </c>
      <c r="HN339" s="462">
        <f t="shared" ref="HN339" si="17164">EZ339</f>
        <v>0</v>
      </c>
      <c r="HO339" s="460" t="str">
        <f t="shared" ref="HO339" si="17165">BG339</f>
        <v>NG</v>
      </c>
      <c r="HP339" s="460">
        <f t="shared" ref="HP339" si="17166">EN339</f>
        <v>0</v>
      </c>
      <c r="HQ339" s="460">
        <f t="shared" ref="HQ339" si="17167">EN340</f>
        <v>0</v>
      </c>
      <c r="HR339" s="462">
        <f t="shared" ref="HR339" si="17168">FA339</f>
        <v>0</v>
      </c>
      <c r="HS339" s="332"/>
    </row>
    <row r="340" spans="1:227" ht="12" customHeight="1">
      <c r="A340" s="489"/>
      <c r="B340" s="487"/>
      <c r="C340" s="475"/>
      <c r="D340" s="485"/>
      <c r="E340" s="483"/>
      <c r="F340" s="317"/>
      <c r="G340" s="317"/>
      <c r="H340" s="317"/>
      <c r="I340" s="317"/>
      <c r="J340" s="316"/>
      <c r="K340" s="481"/>
      <c r="L340" s="77"/>
      <c r="M340" s="77"/>
      <c r="N340" s="471"/>
      <c r="O340" s="475"/>
      <c r="P340" s="77"/>
      <c r="Q340" s="77"/>
      <c r="R340" s="471"/>
      <c r="S340" s="475"/>
      <c r="T340" s="77"/>
      <c r="U340" s="77"/>
      <c r="V340" s="471"/>
      <c r="W340" s="473"/>
      <c r="X340" s="77"/>
      <c r="Y340" s="77"/>
      <c r="Z340" s="471"/>
      <c r="AA340" s="477"/>
      <c r="AB340" s="80"/>
      <c r="AC340" s="80"/>
      <c r="AD340" s="471"/>
      <c r="AE340" s="473"/>
      <c r="AF340" s="77"/>
      <c r="AG340" s="77"/>
      <c r="AH340" s="471"/>
      <c r="AI340" s="473"/>
      <c r="AJ340" s="77"/>
      <c r="AK340" s="77"/>
      <c r="AL340" s="471"/>
      <c r="AM340" s="477"/>
      <c r="AN340" s="80"/>
      <c r="AO340" s="80"/>
      <c r="AP340" s="471"/>
      <c r="AQ340" s="473"/>
      <c r="AR340" s="77"/>
      <c r="AS340" s="77"/>
      <c r="AT340" s="471"/>
      <c r="AU340" s="473"/>
      <c r="AV340" s="77"/>
      <c r="AW340" s="77"/>
      <c r="AX340" s="471"/>
      <c r="AY340" s="477"/>
      <c r="AZ340" s="80"/>
      <c r="BA340" s="80"/>
      <c r="BB340" s="471"/>
      <c r="BC340" s="475"/>
      <c r="BD340" s="77"/>
      <c r="BE340" s="77"/>
      <c r="BF340" s="471"/>
      <c r="BG340" s="473"/>
      <c r="BH340" s="77"/>
      <c r="BI340" s="77"/>
      <c r="BJ340" s="471"/>
      <c r="BK340" s="477"/>
      <c r="BL340" s="80"/>
      <c r="BM340" s="80"/>
      <c r="BN340" s="471"/>
      <c r="BO340" s="475"/>
      <c r="BP340" s="77"/>
      <c r="BQ340" s="77"/>
      <c r="BR340" s="471"/>
      <c r="BS340" s="473"/>
      <c r="BT340" s="77"/>
      <c r="BU340" s="77"/>
      <c r="BV340" s="471"/>
      <c r="BW340" s="469"/>
      <c r="BX340" s="467"/>
      <c r="BY340" s="490"/>
      <c r="CA340" s="19">
        <f t="shared" ref="CA340" si="17169">IF(AND($N339=1,$M340&lt;&gt;$BZ$7),1,0)</f>
        <v>0</v>
      </c>
      <c r="CB340" s="19">
        <f t="shared" ref="CB340" si="17170">IF(AND($R339=1,$Q340&lt;&gt;$BZ$7),1,0)</f>
        <v>0</v>
      </c>
      <c r="CC340" s="19">
        <f t="shared" ref="CC340" si="17171">IF(AND($V339=1,$U340&lt;&gt;$BZ$7),1,0)</f>
        <v>0</v>
      </c>
      <c r="CD340" s="19">
        <f t="shared" ref="CD340" si="17172">IF(AND($Z339=1,$Y340&lt;&gt;$BZ$7),1,0)</f>
        <v>0</v>
      </c>
      <c r="CE340" s="19">
        <f t="shared" ref="CE340" si="17173">IF(AND($AH339=1,$AG340&lt;&gt;$BZ$7),1,0)</f>
        <v>0</v>
      </c>
      <c r="CF340" s="19">
        <f t="shared" ref="CF340" si="17174">IF(AND($AL339=1,$AK340&lt;&gt;$BZ$7),1,0)</f>
        <v>0</v>
      </c>
      <c r="CG340" s="19">
        <f t="shared" ref="CG340" si="17175">IF(AND($AT339=1,$AS340&lt;&gt;$BZ$7),1,0)</f>
        <v>0</v>
      </c>
      <c r="CH340" s="19">
        <f t="shared" ref="CH340" si="17176">IF(AND($AX339=1,$AW340&lt;&gt;$BZ$7),1,0)</f>
        <v>0</v>
      </c>
      <c r="CI340" s="19">
        <f t="shared" ref="CI340" si="17177">IF(AND($BF339=1,$BE340&lt;&gt;$BZ$7),1,0)</f>
        <v>0</v>
      </c>
      <c r="CJ340" s="19">
        <f t="shared" ref="CJ340" si="17178">IF(AND($BJ339=1,$BI340&lt;&gt;$BZ$7),1,0)</f>
        <v>0</v>
      </c>
      <c r="CK340" s="19">
        <f t="shared" ref="CK340" si="17179">IF(AND($BR339=1,$BQ340&lt;&gt;$BZ$7),1,0)</f>
        <v>0</v>
      </c>
      <c r="CL340" s="19">
        <f t="shared" ref="CL340" si="17180">IF(AND($BV339=1,$BU340&lt;&gt;$BZ$7),1,0)</f>
        <v>0</v>
      </c>
      <c r="CO340" s="19">
        <f>IF(AND($M340&lt;&gt;$CN$7,$M340&lt;=$CN$6),1,0)</f>
        <v>0</v>
      </c>
      <c r="CP340" s="19">
        <f>IF(AND($Q340&lt;&gt;$CN$7,$Q340&lt;=$CN$6),1,0)</f>
        <v>0</v>
      </c>
      <c r="CQ340" s="19">
        <f>IF(AND($U340&lt;&gt;$CN$7,$U340&lt;=$CN$6),1,0)</f>
        <v>0</v>
      </c>
      <c r="CR340" s="19">
        <f>IF(AND($Y340&lt;&gt;$CN$7,$Y340&lt;=$CN$6),1,0)</f>
        <v>0</v>
      </c>
      <c r="CS340" s="19">
        <f>IF(AND($AG340&lt;&gt;$CN$7,$AG340&lt;=$CN$6),1,0)</f>
        <v>0</v>
      </c>
      <c r="CT340" s="19">
        <f>IF(AND($AK340&lt;&gt;$CN$7,$AK340&lt;=$CN$6),1,0)</f>
        <v>0</v>
      </c>
      <c r="CU340" s="19">
        <f>IF(AND($AS340&lt;&gt;$CN$7,$AS340&lt;=$CN$6),1,0)</f>
        <v>0</v>
      </c>
      <c r="CV340" s="19">
        <f>IF(AND($AW340&lt;&gt;$CN$7,$AW340&lt;=$CN$6),1,0)</f>
        <v>0</v>
      </c>
      <c r="CW340" s="19">
        <f>IF(AND($BE340&lt;&gt;$CN$7,$BE340&lt;=$CN$6),1,0)</f>
        <v>0</v>
      </c>
      <c r="CX340" s="19">
        <f>IF(AND($BI340&lt;&gt;$CN$7,$BI340&lt;=$CN$6),1,0)</f>
        <v>0</v>
      </c>
      <c r="CY340" s="19">
        <f>IF(AND($BQ340&lt;&gt;$CN$7,$BQ340&lt;=$CN$6),1,0)</f>
        <v>0</v>
      </c>
      <c r="CZ340" s="19">
        <f>IF(AND($BU340&lt;&gt;$CN$7,$BU340&lt;=$CN$6),1,0)</f>
        <v>0</v>
      </c>
      <c r="DC340" s="19">
        <f>IF($N339=1,1,0)</f>
        <v>0</v>
      </c>
      <c r="DD340" s="19">
        <f>IF($R339=1,1,0)</f>
        <v>0</v>
      </c>
      <c r="DE340" s="19">
        <f>IF($V339=1,1,0)</f>
        <v>0</v>
      </c>
      <c r="DF340" s="19">
        <f>IF($Z339=1,1,0)</f>
        <v>0</v>
      </c>
      <c r="DG340" s="19">
        <f>IF($AH339=1,1,0)</f>
        <v>0</v>
      </c>
      <c r="DH340" s="19">
        <f>IF($AL339=1,1,0)</f>
        <v>0</v>
      </c>
      <c r="DI340" s="19">
        <f>IF($AT339=1,1,0)</f>
        <v>0</v>
      </c>
      <c r="DJ340" s="19">
        <f>IF($AX339=1,1,0)</f>
        <v>0</v>
      </c>
      <c r="DK340" s="19">
        <f>IF($BF339=1,1,0)</f>
        <v>0</v>
      </c>
      <c r="DL340" s="19">
        <f>IF($BJ339=1,1,0)</f>
        <v>0</v>
      </c>
      <c r="DM340" s="19">
        <f>IF($BR339=1,1,0)</f>
        <v>0</v>
      </c>
      <c r="DN340" s="19">
        <f>IF($BV339=1,1,0)</f>
        <v>0</v>
      </c>
      <c r="DQ340" s="19">
        <f t="shared" ref="DQ340" si="17181">IF($N339=1,1,0)</f>
        <v>0</v>
      </c>
      <c r="DR340" s="19">
        <f t="shared" ref="DR340" si="17182">IF($R339=1,1,0)</f>
        <v>0</v>
      </c>
      <c r="DS340" s="19">
        <f t="shared" ref="DS340" si="17183">IF($V339=1,1,0)</f>
        <v>0</v>
      </c>
      <c r="DT340" s="19">
        <f t="shared" ref="DT340" si="17184">IF($Z339=1,1,0)</f>
        <v>0</v>
      </c>
      <c r="DU340" s="19">
        <f t="shared" ref="DU340" si="17185">IF($AH339=1,1,0)</f>
        <v>0</v>
      </c>
      <c r="DV340" s="19">
        <f t="shared" ref="DV340" si="17186">IF($AL339=1,1,0)</f>
        <v>0</v>
      </c>
      <c r="DW340" s="19">
        <f t="shared" ref="DW340" si="17187">IF($AT339=1,1,0)</f>
        <v>0</v>
      </c>
      <c r="DX340" s="19">
        <f t="shared" ref="DX340" si="17188">IF($AX339=1,1,0)</f>
        <v>0</v>
      </c>
      <c r="DY340" s="19">
        <f t="shared" ref="DY340" si="17189">IF($BF339=1,1,0)</f>
        <v>0</v>
      </c>
      <c r="DZ340" s="19">
        <f t="shared" ref="DZ340" si="17190">IF($BJ339=1,1,0)</f>
        <v>0</v>
      </c>
      <c r="EA340" s="19">
        <f t="shared" ref="EA340" si="17191">IF($BR339=1,1,0)</f>
        <v>0</v>
      </c>
      <c r="EB340" s="19">
        <f t="shared" ref="EB340" si="17192">IF($BV339=1,1,0)</f>
        <v>0</v>
      </c>
      <c r="EE340" s="329">
        <f>N339*$FU340*週間進捗報告書!$G$9</f>
        <v>0</v>
      </c>
      <c r="EF340" s="329">
        <f>R339*$FV340*週間進捗報告書!$G$10</f>
        <v>0</v>
      </c>
      <c r="EG340" s="329">
        <f>V339*$FW340*週間進捗報告書!$G$11</f>
        <v>0</v>
      </c>
      <c r="EH340" s="329">
        <f>Z339*$FX340*週間進捗報告書!$G$12</f>
        <v>0</v>
      </c>
      <c r="EI340" s="329">
        <f>AH339*$FY340*週間進捗報告書!$G$13</f>
        <v>0</v>
      </c>
      <c r="EJ340" s="329">
        <f>AL339*$FZ340*週間進捗報告書!$G$14</f>
        <v>0</v>
      </c>
      <c r="EK340" s="329">
        <f>AT339*$GA340*週間進捗報告書!$G$15</f>
        <v>0</v>
      </c>
      <c r="EL340" s="329">
        <f>AX339*$GB340*週間進捗報告書!$G$16</f>
        <v>0</v>
      </c>
      <c r="EM340" s="329">
        <f>BF339*$GC340*週間進捗報告書!$G$17</f>
        <v>0</v>
      </c>
      <c r="EN340" s="329">
        <f>BJ339*$GD340*週間進捗報告書!$G$18</f>
        <v>0</v>
      </c>
      <c r="EO340" s="329">
        <f>BR339*$GE340*週間進捗報告書!$G$19</f>
        <v>0</v>
      </c>
      <c r="EP340" s="329">
        <f>BV339*$GF340*週間進捗報告書!$G$20</f>
        <v>0</v>
      </c>
      <c r="ER340" s="547"/>
      <c r="ES340" s="547"/>
      <c r="ET340" s="547"/>
      <c r="EU340" s="547"/>
      <c r="EV340" s="547"/>
      <c r="EW340" s="547"/>
      <c r="EX340" s="547"/>
      <c r="EY340" s="547"/>
      <c r="EZ340" s="547"/>
      <c r="FA340" s="547"/>
      <c r="FB340" s="547"/>
      <c r="FC340" s="547"/>
      <c r="FD340" s="547"/>
      <c r="FE340" s="332"/>
      <c r="FG340" s="19"/>
      <c r="FH340" s="19"/>
      <c r="FI340" s="19"/>
      <c r="FJ340" s="19"/>
      <c r="FK340" s="19"/>
      <c r="FL340" s="19"/>
      <c r="FM340" s="19"/>
      <c r="FN340" s="19"/>
      <c r="FO340" s="19"/>
      <c r="FP340" s="19"/>
      <c r="FQ340" s="19"/>
      <c r="FR340" s="19"/>
      <c r="FU340" s="295">
        <f t="shared" ref="FU340" si="17193">FU339</f>
        <v>0</v>
      </c>
      <c r="FV340" s="295">
        <f t="shared" ref="FV340" si="17194">FV339</f>
        <v>0</v>
      </c>
      <c r="FW340" s="295">
        <f t="shared" ref="FW340" si="17195">FW339</f>
        <v>0</v>
      </c>
      <c r="FX340" s="295">
        <f t="shared" ref="FX340" si="17196">FX339</f>
        <v>0</v>
      </c>
      <c r="FY340" s="295">
        <f t="shared" ref="FY340" si="17197">FY339</f>
        <v>0</v>
      </c>
      <c r="FZ340" s="295">
        <f t="shared" ref="FZ340" si="17198">FZ339</f>
        <v>0</v>
      </c>
      <c r="GA340" s="295">
        <f t="shared" ref="GA340" si="17199">GA339</f>
        <v>0</v>
      </c>
      <c r="GB340" s="295">
        <f t="shared" ref="GB340" si="17200">GB339</f>
        <v>0</v>
      </c>
      <c r="GC340" s="295">
        <f t="shared" ref="GC340" si="17201">GC339</f>
        <v>0</v>
      </c>
      <c r="GD340" s="295">
        <f t="shared" ref="GD340" si="17202">GD339</f>
        <v>0</v>
      </c>
      <c r="GE340" s="295">
        <f t="shared" ref="GE340" si="17203">GE339</f>
        <v>0</v>
      </c>
      <c r="GF340" s="295">
        <f t="shared" ref="GF340" si="17204">GF339</f>
        <v>0</v>
      </c>
      <c r="GG340" s="295" t="e">
        <f t="shared" ref="GG340" si="17205">GG339</f>
        <v>#N/A</v>
      </c>
      <c r="GH340" s="2" t="e">
        <f>INDEX(リスト!$V:$V,MATCH(中日程計画表!$D339,リスト!$D:$D,0))</f>
        <v>#N/A</v>
      </c>
      <c r="GI340" s="2" t="e">
        <f>INDEX(リスト!$A:$A,MATCH(中日程計画表!$D339,リスト!$D:$D,0))</f>
        <v>#N/A</v>
      </c>
      <c r="GJ340" s="2" t="e">
        <f>INDEX(リスト!$U:$U,MATCH(中日程計画表!$D339,リスト!$D:$D,0))</f>
        <v>#N/A</v>
      </c>
      <c r="GK340" s="5" t="e">
        <f>INDEX(リスト!$W:$W,MATCH(中日程計画表!$D339,リスト!$D:$D,0))</f>
        <v>#N/A</v>
      </c>
      <c r="GL340" s="2" t="s">
        <v>201</v>
      </c>
      <c r="GM340" s="296">
        <f t="shared" ref="GM340" si="17206">GM339</f>
        <v>0</v>
      </c>
      <c r="GN340" s="296">
        <f t="shared" ref="GN340" si="17207">GN339</f>
        <v>0</v>
      </c>
      <c r="GU340" s="461"/>
      <c r="GV340" s="460"/>
      <c r="GW340" s="460"/>
      <c r="GX340" s="461"/>
      <c r="GY340" s="461"/>
      <c r="GZ340" s="460"/>
      <c r="HA340" s="460"/>
      <c r="HB340" s="461"/>
      <c r="HC340" s="461"/>
      <c r="HD340" s="460"/>
      <c r="HE340" s="460"/>
      <c r="HF340" s="461"/>
      <c r="HG340" s="461"/>
      <c r="HH340" s="460"/>
      <c r="HI340" s="460"/>
      <c r="HJ340" s="461"/>
      <c r="HK340" s="461"/>
      <c r="HL340" s="460"/>
      <c r="HM340" s="460"/>
      <c r="HN340" s="461"/>
      <c r="HO340" s="461"/>
      <c r="HP340" s="460"/>
      <c r="HQ340" s="460"/>
      <c r="HR340" s="461"/>
      <c r="HS340" s="4"/>
    </row>
    <row r="341" spans="1:227" ht="12" customHeight="1">
      <c r="A341" s="488" t="str">
        <f t="shared" ref="A341" ca="1" si="17208">INDIRECT("リスト!A"&amp;B341+6)</f>
        <v/>
      </c>
      <c r="B341" s="486">
        <f t="shared" ref="B341" si="17209">ROUNDDOWN((ROW()-6)/2,0)+1</f>
        <v>168</v>
      </c>
      <c r="C341" s="474" t="str">
        <f>機能グループ名</f>
        <v/>
      </c>
      <c r="D341" s="484">
        <f>機能ID</f>
        <v>0</v>
      </c>
      <c r="E341" s="482">
        <f>機能名</f>
        <v>0</v>
      </c>
      <c r="F341" s="315"/>
      <c r="G341" s="315"/>
      <c r="H341" s="315"/>
      <c r="I341" s="315"/>
      <c r="J341" s="316"/>
      <c r="K341" s="480" t="str">
        <f>担当者_SR</f>
        <v>NG</v>
      </c>
      <c r="L341" s="76"/>
      <c r="M341" s="76"/>
      <c r="N341" s="470"/>
      <c r="O341" s="474" t="str">
        <f>担当者_SRR</f>
        <v>NG</v>
      </c>
      <c r="P341" s="76"/>
      <c r="Q341" s="76"/>
      <c r="R341" s="470"/>
      <c r="S341" s="474" t="str">
        <f>担当者_DS</f>
        <v>NG</v>
      </c>
      <c r="T341" s="76"/>
      <c r="U341" s="76"/>
      <c r="V341" s="470"/>
      <c r="W341" s="472" t="str">
        <f>担当者_DSR</f>
        <v>NG</v>
      </c>
      <c r="X341" s="76"/>
      <c r="Y341" s="76"/>
      <c r="Z341" s="470"/>
      <c r="AA341" s="476"/>
      <c r="AB341" s="79"/>
      <c r="AC341" s="79"/>
      <c r="AD341" s="470">
        <f>IF(AC342 &lt;&gt; "",1,0)</f>
        <v>0</v>
      </c>
      <c r="AE341" s="472" t="str">
        <f>担当者_CD</f>
        <v>NG</v>
      </c>
      <c r="AF341" s="76"/>
      <c r="AG341" s="76"/>
      <c r="AH341" s="470"/>
      <c r="AI341" s="472" t="str">
        <f>担当者_DD</f>
        <v>NG</v>
      </c>
      <c r="AJ341" s="76"/>
      <c r="AK341" s="76"/>
      <c r="AL341" s="470"/>
      <c r="AM341" s="476"/>
      <c r="AN341" s="79"/>
      <c r="AO341" s="79"/>
      <c r="AP341" s="470">
        <f>IF(AO342 &lt;&gt; "",1,0)</f>
        <v>0</v>
      </c>
      <c r="AQ341" s="472" t="str">
        <f>担当者_MCL</f>
        <v>NG</v>
      </c>
      <c r="AR341" s="76"/>
      <c r="AS341" s="76"/>
      <c r="AT341" s="470"/>
      <c r="AU341" s="472" t="str">
        <f>担当者_MCLR</f>
        <v>NG</v>
      </c>
      <c r="AV341" s="76"/>
      <c r="AW341" s="76"/>
      <c r="AX341" s="470"/>
      <c r="AY341" s="476"/>
      <c r="AZ341" s="79"/>
      <c r="BA341" s="79"/>
      <c r="BB341" s="470">
        <f>IF(BA342 &lt;&gt; "",1,0)</f>
        <v>0</v>
      </c>
      <c r="BC341" s="474" t="str">
        <f>担当者_MT</f>
        <v>NG</v>
      </c>
      <c r="BD341" s="76"/>
      <c r="BE341" s="76"/>
      <c r="BF341" s="470"/>
      <c r="BG341" s="472" t="str">
        <f>担当者_M検</f>
        <v>NG</v>
      </c>
      <c r="BH341" s="76"/>
      <c r="BI341" s="76"/>
      <c r="BJ341" s="470"/>
      <c r="BK341" s="476"/>
      <c r="BL341" s="79"/>
      <c r="BM341" s="79"/>
      <c r="BN341" s="470">
        <v>0</v>
      </c>
      <c r="BO341" s="474" t="str">
        <f>担当者_モテ</f>
        <v>NG</v>
      </c>
      <c r="BP341" s="76"/>
      <c r="BQ341" s="76"/>
      <c r="BR341" s="470"/>
      <c r="BS341" s="472" t="str">
        <f>担当者_モテR</f>
        <v>NG</v>
      </c>
      <c r="BT341" s="76"/>
      <c r="BU341" s="76"/>
      <c r="BV341" s="470"/>
      <c r="BW341" s="468">
        <f t="shared" ref="BW341" si="17210">IFERROR(SUM(IF(K341&lt;&gt;"NG",N341*K$1,0),IF(O341&lt;&gt;"NG",R341*O$1,0),IF(S341&lt;&gt;"NG",V341*S$1,0),IF(W341&lt;&gt;"NG",Z341*W$1,0),IF(AA341&lt;&gt;"NG",AD341*AA$1,0),IF(AE341&lt;&gt;"NG",AH341*AE$1,0),IF(AI341&lt;&gt;"NG",AL341*AI$1,0),IF(AM341&lt;&gt;"NG",AP341*AM$1,0),IF(AQ341&lt;&gt;"NG",AT341*AQ$1,0),IF(AU341&lt;&gt;"NG",AX341*AU$1,0),IF(AY341&lt;&gt;"NG",BB341*AY$1,0),IF(BC341&lt;&gt;"NG",BF341*BC$1,0),IF(BG341&lt;&gt;"NG",BJ341*BG$1,0),IF(BK341&lt;&gt;"NG",BN341*BK$1,0),IF(BO341&lt;&gt;"NG",BR341*BO$1,0),IF(BS341&lt;&gt;"NG",BV341*BS$1,0))/SUM(IF(K341&lt;&gt;"NG",K$1,0),IF(O341&lt;&gt;"NG",O$1,0),IF(S341&lt;&gt;"NG",S$1,0),IF(W341&lt;&gt;"NG",W$1,0),IF(AA341&lt;&gt;"NG",AA$1,0),IF(AE341&lt;&gt;"NG",AE$1,0),IF(AI341&lt;&gt;"NG",AI$1,0),IF(AM341&lt;&gt;"NG",AM$1,0),IF(AQ341&lt;&gt;"NG",AQ$1,0),IF(AU341&lt;&gt;"NG",AU$1,0),IF(AY341&lt;&gt;"NG",AY$1,0),IF(BC341&lt;&gt;"NG",BC$1,0),IF(BG341&lt;&gt;"NG",BG$1,0),IF(BK341&lt;&gt;"NG",BK$1,0),IF(BO341&lt;&gt;"NG",BO$1,0),IF(BS341&lt;&gt;"NG",BS$1,0)),0)</f>
        <v>0</v>
      </c>
      <c r="BX341" s="466"/>
      <c r="BY341" s="490"/>
      <c r="BZ341" s="5"/>
      <c r="CA341" s="32">
        <f t="shared" ref="CA341" si="17211">IF(AND($M341&lt;&gt;$BZ$5,$M341&lt;=$BZ$6,$M341&lt;&gt;$BZ$7),1,0)</f>
        <v>0</v>
      </c>
      <c r="CB341" s="32">
        <f t="shared" ref="CB341" si="17212">IF(AND($Q341&lt;&gt;$BZ$5,$Q341&lt;=$BZ$6,$Q341&lt;&gt;$BZ$7),1,0)</f>
        <v>0</v>
      </c>
      <c r="CC341" s="32">
        <f t="shared" ref="CC341" si="17213">IF(AND($U341&lt;&gt;$BZ$5,$U341&lt;=$BZ$6,$U341&lt;&gt;$BZ$7),1,0)</f>
        <v>0</v>
      </c>
      <c r="CD341" s="32">
        <f t="shared" ref="CD341" si="17214">IF(AND($Y341&lt;&gt;$BZ$5,$Y341&lt;=$BZ$6,$Y341&lt;&gt;$BZ$7),1,0)</f>
        <v>0</v>
      </c>
      <c r="CE341" s="32">
        <f t="shared" ref="CE341" si="17215">IF(AND($AG341&lt;&gt;$BZ$5,$AG341&lt;=$BZ$6,$AG341&lt;&gt;$BZ$7),1,0)</f>
        <v>0</v>
      </c>
      <c r="CF341" s="32">
        <f t="shared" ref="CF341" si="17216">IF(AND($AK341&lt;&gt;$BZ$5,$AK341&lt;=$BZ$6,$AK341&lt;&gt;$BZ$7),1,0)</f>
        <v>0</v>
      </c>
      <c r="CG341" s="32">
        <f t="shared" ref="CG341" si="17217">IF(AND($AS341&lt;&gt;$BZ$5,$AS341&lt;=$BZ$6,$AS341&lt;&gt;$BZ$7),1,0)</f>
        <v>0</v>
      </c>
      <c r="CH341" s="32">
        <f t="shared" ref="CH341" si="17218">IF(AND($AW341&lt;&gt;$BZ$5,$AW341&lt;=$BZ$6,$AW341&lt;&gt;$BZ$7),1,0)</f>
        <v>0</v>
      </c>
      <c r="CI341" s="32">
        <f t="shared" ref="CI341" si="17219">IF(AND($BE341&lt;&gt;$BZ$5,$BE341&lt;=$BZ$6,$BE341&lt;&gt;$BZ$7),1,0)</f>
        <v>0</v>
      </c>
      <c r="CJ341" s="32">
        <f t="shared" ref="CJ341" si="17220">IF(AND($BI341&lt;&gt;$BZ$5,$BI341&lt;=$BZ$6,$BI341&lt;&gt;$BZ$7),1,0)</f>
        <v>0</v>
      </c>
      <c r="CK341" s="32">
        <f t="shared" ref="CK341" si="17221">IF(AND($BQ341&lt;&gt;$BZ$5,$BQ341&lt;=$BZ$6,$BQ341&lt;&gt;$BZ$7),1,0)</f>
        <v>0</v>
      </c>
      <c r="CL341" s="32">
        <f t="shared" ref="CL341" si="17222">IF(AND($BU341&lt;&gt;$BZ$5,$BU341&lt;=$BZ$6,$BU341&lt;&gt;$BZ$7),1,0)</f>
        <v>0</v>
      </c>
      <c r="CO341" s="32">
        <f>IF(AND($M341&lt;&gt;$CN$5,$M341&lt;=$CN$6,$M341&lt;&gt;$CN$7),1,0)</f>
        <v>0</v>
      </c>
      <c r="CP341" s="32">
        <f>IF(AND($Q341&lt;&gt;$CN$5,$Q341&lt;=$CN$6,$Q341&lt;&gt;$CN$7),1,0)</f>
        <v>0</v>
      </c>
      <c r="CQ341" s="32">
        <f>IF(AND($U341&lt;&gt;$CN$5,$U341&lt;=$CN$6,$U341&lt;&gt;$CN$7),1,0)</f>
        <v>0</v>
      </c>
      <c r="CR341" s="32">
        <f>IF(AND($Y341&lt;&gt;$CN$5,$Y341&lt;=$CN$6,$Y341&lt;&gt;$CN$7),1,0)</f>
        <v>0</v>
      </c>
      <c r="CS341" s="32">
        <f>IF(AND($AG341&lt;&gt;$CN$5,$AG341&lt;=$CN$6,$AG341&lt;&gt;$CN$7),1,0)</f>
        <v>0</v>
      </c>
      <c r="CT341" s="32">
        <f>IF(AND($AK341&lt;&gt;$CN$5,$AK341&lt;=$CN$6,$AK341&lt;&gt;$CN$7),1,0)</f>
        <v>0</v>
      </c>
      <c r="CU341" s="32">
        <f>IF(AND($AS341&lt;&gt;$CN$5,$AS341&lt;=$CN$6,$AS341&lt;&gt;$CN$7),1,0)</f>
        <v>0</v>
      </c>
      <c r="CV341" s="32">
        <f>IF(AND($AW341&lt;&gt;$CN$5,$AW341&lt;=$CN$6,$AW341&lt;&gt;$CN$7),1,0)</f>
        <v>0</v>
      </c>
      <c r="CW341" s="32">
        <f>IF(AND($BE341&lt;&gt;$CN$5,$BE341&lt;=$CN$6,$BE341&lt;&gt;$CN$7),1,0)</f>
        <v>0</v>
      </c>
      <c r="CX341" s="32">
        <f>IF(AND($BI341&lt;&gt;$CN$5,$BI341&lt;=$CN$6,$BI341&lt;&gt;$CN$7),1,0)</f>
        <v>0</v>
      </c>
      <c r="CY341" s="32">
        <f>IF(AND($BQ341&lt;&gt;$CN$5,$BQ341&lt;=$CN$6,$BQ341&lt;&gt;$CN$7),1,0)</f>
        <v>0</v>
      </c>
      <c r="CZ341" s="32">
        <f>IF(AND($BU341&lt;&gt;$CN$5,$BU341&lt;=$CN$6,$BU341&lt;&gt;$CN$7),1,0)</f>
        <v>0</v>
      </c>
      <c r="DC341" s="32">
        <f>IF(AND($M341&lt;&gt;$DB$5,$M341&lt;=$DB$6,$M341&lt;&gt;$CN$7),1,0)</f>
        <v>0</v>
      </c>
      <c r="DD341" s="32">
        <f>IF(AND($Q341&lt;&gt;$DB$5,$Q341&lt;=$DB$6,$Q341&lt;&gt;$CN$7),1,0)</f>
        <v>0</v>
      </c>
      <c r="DE341" s="32">
        <f>IF(AND($U341&lt;&gt;$DB$5,$U341&lt;=$DB$6,$U341&lt;&gt;$CN$7),1,0)</f>
        <v>0</v>
      </c>
      <c r="DF341" s="32">
        <f>IF(AND($Y341&lt;&gt;$DB$5,$Y341&lt;=$DB$6,$Y341&lt;&gt;$CN$7),1,0)</f>
        <v>0</v>
      </c>
      <c r="DG341" s="32">
        <f>IF(AND($AG341&lt;&gt;$DB$5,$AG341&lt;=$DB$6,$AG341&lt;&gt;$CN$7),1,0)</f>
        <v>0</v>
      </c>
      <c r="DH341" s="32">
        <f>IF(AND($AK341&lt;&gt;$DB$5,$AK341&lt;=$DB$6,$AK341&lt;&gt;$CN$7),1,0)</f>
        <v>0</v>
      </c>
      <c r="DI341" s="32">
        <f>IF(AND($AS341&lt;&gt;$DB$5,$AS341&lt;=$DB$6,$AS341&lt;&gt;$CN$7),1,0)</f>
        <v>0</v>
      </c>
      <c r="DJ341" s="32">
        <f>IF(AND($AW341&lt;&gt;$DB$5,$AW341&lt;=$DB$6,$AW341&lt;&gt;$CN$7),1,0)</f>
        <v>0</v>
      </c>
      <c r="DK341" s="32">
        <f>IF(AND($BE341&lt;&gt;$DB$5,$BE341&lt;=$DB$6,$BE341&lt;&gt;$CN$7),1,0)</f>
        <v>0</v>
      </c>
      <c r="DL341" s="32">
        <f>IF(AND($BI341&lt;&gt;$DB$5,$BI341&lt;=$DB$6,$BI341&lt;&gt;$CN$7),1,0)</f>
        <v>0</v>
      </c>
      <c r="DM341" s="32">
        <f>IF(AND($BQ341&lt;&gt;$DB$5,$BQ341&lt;=$DB$6,$BQ341&lt;&gt;$CN$7),1,0)</f>
        <v>0</v>
      </c>
      <c r="DN341" s="32">
        <f>IF(AND($BU341&lt;&gt;$DB$5,$BU341&lt;=$DB$6,$BU341&lt;&gt;$CN$7),1,0)</f>
        <v>0</v>
      </c>
      <c r="DQ341" s="32">
        <f t="shared" ref="DQ341" si="17223">IF(AND($M341&lt;&gt;$DP$5,$M341&lt;=$DP$6,$M341&lt;&gt;$CN$7),1,0)</f>
        <v>0</v>
      </c>
      <c r="DR341" s="32">
        <f t="shared" ref="DR341" si="17224">IF(AND($Q341&lt;&gt;$DP$5,$Q341&lt;=$DP$6,$Q341&lt;&gt;$CN$7),1,0)</f>
        <v>0</v>
      </c>
      <c r="DS341" s="32">
        <f t="shared" ref="DS341" si="17225">IF(AND($U341&lt;&gt;$DP$5,$U341&lt;=$DP$6,$U341&lt;&gt;$CN$7),1,0)</f>
        <v>0</v>
      </c>
      <c r="DT341" s="32">
        <f t="shared" ref="DT341" si="17226">IF(AND($Y341&lt;&gt;$DP$5,$Y341&lt;=$DP$6,$Y341&lt;&gt;$CN$7),1,0)</f>
        <v>0</v>
      </c>
      <c r="DU341" s="32">
        <f t="shared" ref="DU341" si="17227">IF(AND($AG341&lt;&gt;$DP$5,$AG341&lt;=$DP$6,$AG341&lt;&gt;$CN$7),1,0)</f>
        <v>0</v>
      </c>
      <c r="DV341" s="32">
        <f t="shared" ref="DV341" si="17228">IF(AND($AK341&lt;&gt;$DP$5,$AK341&lt;=$DP$6,$AK341&lt;&gt;$CN$7),1,0)</f>
        <v>0</v>
      </c>
      <c r="DW341" s="32">
        <f t="shared" ref="DW341" si="17229">IF(AND($AS341&lt;&gt;$DP$5,$AS341&lt;=$DP$6,$AS341&lt;&gt;$CN$7),1,0)</f>
        <v>0</v>
      </c>
      <c r="DX341" s="32">
        <f t="shared" ref="DX341" si="17230">IF(AND($AW341&lt;&gt;$DP$5,$AW341&lt;=$DP$6,$AW341&lt;&gt;$CN$7),1,0)</f>
        <v>0</v>
      </c>
      <c r="DY341" s="32">
        <f t="shared" ref="DY341" si="17231">IF(AND($BE341&lt;&gt;$DP$5,$BE341&lt;=$DP$6,$BE341&lt;&gt;$CN$7),1,0)</f>
        <v>0</v>
      </c>
      <c r="DZ341" s="32">
        <f t="shared" ref="DZ341" si="17232">IF(AND($BI341&lt;&gt;$DP$5,$BI341&lt;=$DP$6,$BI341&lt;&gt;$CN$7),1,0)</f>
        <v>0</v>
      </c>
      <c r="EA341" s="32">
        <f t="shared" ref="EA341" si="17233">IF(AND($BQ341&lt;&gt;$DP$5,$BQ341&lt;=$DP$6,$BQ341&lt;&gt;$CN$7),1,0)</f>
        <v>0</v>
      </c>
      <c r="EB341" s="32">
        <f t="shared" ref="EB341" si="17234">IF(AND($BU341&lt;&gt;$DP$5,$BU341&lt;=$DP$6,$BU341&lt;&gt;$CN$7),1,0)</f>
        <v>0</v>
      </c>
      <c r="EE341" s="328">
        <f>IF(M341&lt;&gt;"",IF(M341&lt;=$ED$6,1,IF(L341&gt;$ED$6,0,NETWORKDAYS(L341,$ED$6,祭日リスト)/NETWORKDAYS(L341,M341,祭日リスト)))*$GG341*週間進捗報告書!$G$9,0)</f>
        <v>0</v>
      </c>
      <c r="EF341" s="328">
        <f>IF(Q341&lt;&gt;"",IF(Q341&lt;=$ED$6,1,IF(P341&gt;$ED$6,0,NETWORKDAYS(P341,$ED$6,祭日リスト)/NETWORKDAYS(P341,Q341,祭日リスト)))*$GG341*週間進捗報告書!$G$10,0)</f>
        <v>0</v>
      </c>
      <c r="EG341" s="328">
        <f>IF(U341&lt;&gt;"",IF(U341&lt;=$ED$6,1,IF(T341&gt;$ED$6,0,NETWORKDAYS(T341,$ED$6,祭日リスト)/NETWORKDAYS(T341,U341,祭日リスト)))*$GG341*週間進捗報告書!$G$11,0)</f>
        <v>0</v>
      </c>
      <c r="EH341" s="328">
        <f>IF(Y341&lt;&gt;"",IF(Y341&lt;=$ED$6,1,IF(X341&gt;$ED$6,0,NETWORKDAYS(X341,$ED$6,祭日リスト)/NETWORKDAYS(X341,Y341,祭日リスト)))*$GG341*週間進捗報告書!$G$12,0)</f>
        <v>0</v>
      </c>
      <c r="EI341" s="328">
        <f>IF(AG341&lt;&gt;"",IF(AG341&lt;=$ED$6,1,IF(AF341&gt;$ED$6,0,NETWORKDAYS(AF341,$ED$6,祭日リスト)/NETWORKDAYS(AF341,AG341,祭日リスト)))*$GG341*週間進捗報告書!$G$13,0)</f>
        <v>0</v>
      </c>
      <c r="EJ341" s="328">
        <f>IF(AK341&lt;&gt;"",IF(AK341&lt;=$ED$6,1,IF(AJ341&gt;$ED$6,0,NETWORKDAYS(AJ341,$ED$6,祭日リスト)/NETWORKDAYS(AJ341,AK341,祭日リスト)))*$GG341*週間進捗報告書!$G$14,0)</f>
        <v>0</v>
      </c>
      <c r="EK341" s="328">
        <f>IF(AS341&lt;&gt;"",IF(AS341&lt;=$ED$6,1,IF(AR341&gt;$ED$6,0,NETWORKDAYS(AR341,$ED$6,祭日リスト)/NETWORKDAYS(AR341,AS341,祭日リスト)))*$GG341*週間進捗報告書!$G$15,0)</f>
        <v>0</v>
      </c>
      <c r="EL341" s="328">
        <f>IF(AW341&lt;&gt;"",IF(AW341&lt;=$ED$6,1,IF(AV341&gt;$ED$6,0,NETWORKDAYS(AV341,$ED$6,祭日リスト)/NETWORKDAYS(AV341,AW341,祭日リスト)))*$GG341*週間進捗報告書!$G$16,0)</f>
        <v>0</v>
      </c>
      <c r="EM341" s="328">
        <f>IF(BE341&lt;&gt;"",IF(BE341&lt;=$ED$6,1,IF(BD341&gt;$ED$6,0,NETWORKDAYS(BD341,$ED$6,祭日リスト)/NETWORKDAYS(BD341,BE341,祭日リスト)))*$GG341*週間進捗報告書!$G$17,0)</f>
        <v>0</v>
      </c>
      <c r="EN341" s="328">
        <f>IF(BI341&lt;&gt;"",IF(BI341&lt;=$ED$6,1,IF(BH341&gt;$ED$6,0,NETWORKDAYS(BH341,$ED$6,祭日リスト)/NETWORKDAYS(BH341,BI341,祭日リスト)))*$GG341*週間進捗報告書!$G$18,0)</f>
        <v>0</v>
      </c>
      <c r="EO341" s="328">
        <f>IF(BQ341&lt;&gt;"",IF(BQ341&lt;=$ED$6,1,IF(BP341&gt;$ED$6,0,NETWORKDAYS(BP341,$ED$6,祭日リスト)/NETWORKDAYS(BP341,BQ341,祭日リスト)))*$GG341*週間進捗報告書!$G$19,0)</f>
        <v>0</v>
      </c>
      <c r="EP341" s="328">
        <f>IF(BU341&lt;&gt;"",IF(BU341&lt;=$ED$6,1,IF(BT341&gt;$ED$6,0,NETWORKDAYS(BT341,$ED$6,祭日リスト)/NETWORKDAYS(BT341,BU341,祭日リスト)))*$GG341*週間進捗報告書!$G$20,0)</f>
        <v>0</v>
      </c>
      <c r="ER341" s="547">
        <f t="shared" ref="ER341:FC341" si="17235">EE341-EE342</f>
        <v>0</v>
      </c>
      <c r="ES341" s="547">
        <f t="shared" si="17235"/>
        <v>0</v>
      </c>
      <c r="ET341" s="547">
        <f t="shared" si="17235"/>
        <v>0</v>
      </c>
      <c r="EU341" s="547">
        <f t="shared" si="17235"/>
        <v>0</v>
      </c>
      <c r="EV341" s="547">
        <f t="shared" si="17235"/>
        <v>0</v>
      </c>
      <c r="EW341" s="547">
        <f t="shared" si="17235"/>
        <v>0</v>
      </c>
      <c r="EX341" s="547">
        <f t="shared" si="17235"/>
        <v>0</v>
      </c>
      <c r="EY341" s="547">
        <f t="shared" si="17235"/>
        <v>0</v>
      </c>
      <c r="EZ341" s="547">
        <f t="shared" si="17235"/>
        <v>0</v>
      </c>
      <c r="FA341" s="547">
        <f t="shared" si="17235"/>
        <v>0</v>
      </c>
      <c r="FB341" s="547">
        <f t="shared" si="17235"/>
        <v>0</v>
      </c>
      <c r="FC341" s="547">
        <f t="shared" si="17235"/>
        <v>0</v>
      </c>
      <c r="FD341" s="547">
        <f t="shared" ref="FD341" si="17236">SUM(ER341:FC342)</f>
        <v>0</v>
      </c>
      <c r="FE341" s="333"/>
      <c r="FG341" s="32">
        <f>IF(AND($M341&lt;&gt;$FF$7),1,0)</f>
        <v>0</v>
      </c>
      <c r="FH341" s="32">
        <f>IF(AND($Q341&lt;&gt;$FF$7),1,0)</f>
        <v>0</v>
      </c>
      <c r="FI341" s="32">
        <f>IF(AND($U341&lt;&gt;$FF$7),1,0)</f>
        <v>0</v>
      </c>
      <c r="FJ341" s="32">
        <f>IF(AND($Y341&lt;&gt;$FF$7),1,0)</f>
        <v>0</v>
      </c>
      <c r="FK341" s="32">
        <f>IF(AND($AG341&lt;&gt;$FF$7),1,0)</f>
        <v>0</v>
      </c>
      <c r="FL341" s="32">
        <f>IF(AND($AK341&lt;&gt;$FF$7),1,0)</f>
        <v>0</v>
      </c>
      <c r="FM341" s="32">
        <f>IF(AND($AS341&lt;&gt;$FF$7),1,0)</f>
        <v>0</v>
      </c>
      <c r="FN341" s="32">
        <f>IF(AND($AW341&lt;&gt;$FF$7),1,0)</f>
        <v>0</v>
      </c>
      <c r="FO341" s="32">
        <f>IF(AND($BE341&lt;&gt;$FF$7),1,0)</f>
        <v>0</v>
      </c>
      <c r="FP341" s="32">
        <f>IF(AND($BI341&lt;&gt;$FF$7),1,0)</f>
        <v>0</v>
      </c>
      <c r="FQ341" s="32">
        <f>IF(AND($BQ341&lt;&gt;$FF$7),1,0)</f>
        <v>0</v>
      </c>
      <c r="FR341" s="32">
        <f>IF(AND($BU341&lt;&gt;$FF$7),1,0)</f>
        <v>0</v>
      </c>
      <c r="FU341" s="294">
        <f t="shared" ref="FU341" si="17237">IF($K341&lt;&gt;"NG",$GG341,0)</f>
        <v>0</v>
      </c>
      <c r="FV341" s="294">
        <f t="shared" ref="FV341" si="17238">IF($O341&lt;&gt;"NG",$GG341,0)</f>
        <v>0</v>
      </c>
      <c r="FW341" s="294">
        <f t="shared" ref="FW341" si="17239">IF($S341&lt;&gt;"NG",$GG341,0)</f>
        <v>0</v>
      </c>
      <c r="FX341" s="294">
        <f t="shared" ref="FX341" si="17240">IF($W341&lt;&gt;"NG",$GG341,0)</f>
        <v>0</v>
      </c>
      <c r="FY341" s="294">
        <f t="shared" ref="FY341" si="17241">IF($AE341&lt;&gt;"NG",$GG341,0)</f>
        <v>0</v>
      </c>
      <c r="FZ341" s="294">
        <f t="shared" ref="FZ341" si="17242">IF($AI341&lt;&gt;"NG",$GG341,0)</f>
        <v>0</v>
      </c>
      <c r="GA341" s="294">
        <f t="shared" ref="GA341" si="17243">IF($AQ341&lt;&gt;"NG",$GG341,0)</f>
        <v>0</v>
      </c>
      <c r="GB341" s="294">
        <f t="shared" ref="GB341" si="17244">IF($AU341&lt;&gt;"NG",$GG341,0)</f>
        <v>0</v>
      </c>
      <c r="GC341" s="294">
        <f t="shared" ref="GC341" si="17245">IF($BC341&lt;&gt;"NG",$GG341,0)</f>
        <v>0</v>
      </c>
      <c r="GD341" s="294">
        <f t="shared" ref="GD341" si="17246">IF($BG341&lt;&gt;"NG",$GG341,0)</f>
        <v>0</v>
      </c>
      <c r="GE341" s="294">
        <f t="shared" ref="GE341" si="17247">IF($BO341&lt;&gt;"NG",$GG341,0)</f>
        <v>0</v>
      </c>
      <c r="GF341" s="294">
        <f t="shared" ref="GF341" si="17248">IF($BS341&lt;&gt;"NG",$GG341,0)</f>
        <v>0</v>
      </c>
      <c r="GG341" s="294" t="e">
        <f>VLOOKUP($D341,リスト!$D:$S,15,FALSE)</f>
        <v>#N/A</v>
      </c>
      <c r="GH341" s="2" t="e">
        <f>INDEX(リスト!$V:$V,MATCH(中日程計画表!$D341,リスト!$D:$D,0))</f>
        <v>#N/A</v>
      </c>
      <c r="GI341" s="2" t="e">
        <f>INDEX(リスト!$A:$A,MATCH(中日程計画表!$D341,リスト!$D:$D,0))</f>
        <v>#N/A</v>
      </c>
      <c r="GJ341" s="2" t="e">
        <f>INDEX(リスト!$U:$U,MATCH(中日程計画表!$D341,リスト!$D:$D,0))</f>
        <v>#N/A</v>
      </c>
      <c r="GK341" s="5" t="e">
        <f>INDEX(リスト!$W:$W,MATCH(中日程計画表!$D341,リスト!$D:$D,0))</f>
        <v>#N/A</v>
      </c>
      <c r="GL341" s="2" t="s">
        <v>200</v>
      </c>
      <c r="GM341" s="296">
        <f>D341</f>
        <v>0</v>
      </c>
      <c r="GN341" s="296">
        <f>E341</f>
        <v>0</v>
      </c>
      <c r="GU341" s="460" t="str">
        <f t="shared" ref="GU341" si="17249">AE341</f>
        <v>NG</v>
      </c>
      <c r="GV341" s="460">
        <f t="shared" ref="GV341" si="17250">EI341</f>
        <v>0</v>
      </c>
      <c r="GW341" s="460">
        <f t="shared" ref="GW341" si="17251">EI342</f>
        <v>0</v>
      </c>
      <c r="GX341" s="462">
        <f t="shared" ref="GX341" si="17252">EV341</f>
        <v>0</v>
      </c>
      <c r="GY341" s="460" t="str">
        <f t="shared" ref="GY341" si="17253">AI341</f>
        <v>NG</v>
      </c>
      <c r="GZ341" s="460">
        <f t="shared" ref="GZ341" si="17254">EJ341</f>
        <v>0</v>
      </c>
      <c r="HA341" s="460">
        <f t="shared" ref="HA341" si="17255">EJ342</f>
        <v>0</v>
      </c>
      <c r="HB341" s="462">
        <f t="shared" ref="HB341" si="17256">EW341</f>
        <v>0</v>
      </c>
      <c r="HC341" s="460" t="str">
        <f t="shared" ref="HC341" si="17257">AQ341</f>
        <v>NG</v>
      </c>
      <c r="HD341" s="460">
        <f t="shared" ref="HD341" si="17258">EK341</f>
        <v>0</v>
      </c>
      <c r="HE341" s="460">
        <f t="shared" ref="HE341" si="17259">EK342</f>
        <v>0</v>
      </c>
      <c r="HF341" s="462">
        <f t="shared" ref="HF341" si="17260">EX341</f>
        <v>0</v>
      </c>
      <c r="HG341" s="460" t="str">
        <f t="shared" ref="HG341" si="17261">AU341</f>
        <v>NG</v>
      </c>
      <c r="HH341" s="460">
        <f t="shared" ref="HH341" si="17262">EL341</f>
        <v>0</v>
      </c>
      <c r="HI341" s="460">
        <f t="shared" ref="HI341" si="17263">EL342</f>
        <v>0</v>
      </c>
      <c r="HJ341" s="462">
        <f t="shared" ref="HJ341" si="17264">EY341</f>
        <v>0</v>
      </c>
      <c r="HK341" s="460" t="str">
        <f t="shared" ref="HK341" si="17265">BC341</f>
        <v>NG</v>
      </c>
      <c r="HL341" s="460">
        <f t="shared" ref="HL341" si="17266">EM341</f>
        <v>0</v>
      </c>
      <c r="HM341" s="460">
        <f t="shared" ref="HM341" si="17267">EM342</f>
        <v>0</v>
      </c>
      <c r="HN341" s="462">
        <f t="shared" ref="HN341" si="17268">EZ341</f>
        <v>0</v>
      </c>
      <c r="HO341" s="460" t="str">
        <f t="shared" ref="HO341" si="17269">BG341</f>
        <v>NG</v>
      </c>
      <c r="HP341" s="460">
        <f t="shared" ref="HP341" si="17270">EN341</f>
        <v>0</v>
      </c>
      <c r="HQ341" s="460">
        <f t="shared" ref="HQ341" si="17271">EN342</f>
        <v>0</v>
      </c>
      <c r="HR341" s="462">
        <f t="shared" ref="HR341" si="17272">FA341</f>
        <v>0</v>
      </c>
      <c r="HS341" s="332"/>
    </row>
    <row r="342" spans="1:227" ht="12" customHeight="1">
      <c r="A342" s="489"/>
      <c r="B342" s="487"/>
      <c r="C342" s="475"/>
      <c r="D342" s="485"/>
      <c r="E342" s="483"/>
      <c r="F342" s="317"/>
      <c r="G342" s="317"/>
      <c r="H342" s="317"/>
      <c r="I342" s="317"/>
      <c r="J342" s="316"/>
      <c r="K342" s="481"/>
      <c r="L342" s="77"/>
      <c r="M342" s="77"/>
      <c r="N342" s="471"/>
      <c r="O342" s="475"/>
      <c r="P342" s="77"/>
      <c r="Q342" s="77"/>
      <c r="R342" s="471"/>
      <c r="S342" s="475"/>
      <c r="T342" s="77"/>
      <c r="U342" s="77"/>
      <c r="V342" s="471"/>
      <c r="W342" s="473"/>
      <c r="X342" s="77"/>
      <c r="Y342" s="77"/>
      <c r="Z342" s="471"/>
      <c r="AA342" s="477"/>
      <c r="AB342" s="80"/>
      <c r="AC342" s="80"/>
      <c r="AD342" s="471"/>
      <c r="AE342" s="473"/>
      <c r="AF342" s="77"/>
      <c r="AG342" s="77"/>
      <c r="AH342" s="471"/>
      <c r="AI342" s="473"/>
      <c r="AJ342" s="77"/>
      <c r="AK342" s="77"/>
      <c r="AL342" s="471"/>
      <c r="AM342" s="477"/>
      <c r="AN342" s="80"/>
      <c r="AO342" s="80"/>
      <c r="AP342" s="471"/>
      <c r="AQ342" s="473"/>
      <c r="AR342" s="77"/>
      <c r="AS342" s="77"/>
      <c r="AT342" s="471"/>
      <c r="AU342" s="473"/>
      <c r="AV342" s="77"/>
      <c r="AW342" s="77"/>
      <c r="AX342" s="471"/>
      <c r="AY342" s="477"/>
      <c r="AZ342" s="80"/>
      <c r="BA342" s="80"/>
      <c r="BB342" s="471"/>
      <c r="BC342" s="475"/>
      <c r="BD342" s="77"/>
      <c r="BE342" s="77"/>
      <c r="BF342" s="471"/>
      <c r="BG342" s="473"/>
      <c r="BH342" s="77"/>
      <c r="BI342" s="77"/>
      <c r="BJ342" s="471"/>
      <c r="BK342" s="477"/>
      <c r="BL342" s="80"/>
      <c r="BM342" s="80"/>
      <c r="BN342" s="471"/>
      <c r="BO342" s="475"/>
      <c r="BP342" s="77"/>
      <c r="BQ342" s="77"/>
      <c r="BR342" s="471"/>
      <c r="BS342" s="473"/>
      <c r="BT342" s="77"/>
      <c r="BU342" s="77"/>
      <c r="BV342" s="471"/>
      <c r="BW342" s="469"/>
      <c r="BX342" s="467"/>
      <c r="BY342" s="490"/>
      <c r="CA342" s="19">
        <f t="shared" ref="CA342" si="17273">IF(AND($N341=1,$M342&lt;&gt;$BZ$7),1,0)</f>
        <v>0</v>
      </c>
      <c r="CB342" s="19">
        <f t="shared" ref="CB342" si="17274">IF(AND($R341=1,$Q342&lt;&gt;$BZ$7),1,0)</f>
        <v>0</v>
      </c>
      <c r="CC342" s="19">
        <f t="shared" ref="CC342" si="17275">IF(AND($V341=1,$U342&lt;&gt;$BZ$7),1,0)</f>
        <v>0</v>
      </c>
      <c r="CD342" s="19">
        <f t="shared" ref="CD342" si="17276">IF(AND($Z341=1,$Y342&lt;&gt;$BZ$7),1,0)</f>
        <v>0</v>
      </c>
      <c r="CE342" s="19">
        <f t="shared" ref="CE342" si="17277">IF(AND($AH341=1,$AG342&lt;&gt;$BZ$7),1,0)</f>
        <v>0</v>
      </c>
      <c r="CF342" s="19">
        <f t="shared" ref="CF342" si="17278">IF(AND($AL341=1,$AK342&lt;&gt;$BZ$7),1,0)</f>
        <v>0</v>
      </c>
      <c r="CG342" s="19">
        <f t="shared" ref="CG342" si="17279">IF(AND($AT341=1,$AS342&lt;&gt;$BZ$7),1,0)</f>
        <v>0</v>
      </c>
      <c r="CH342" s="19">
        <f t="shared" ref="CH342" si="17280">IF(AND($AX341=1,$AW342&lt;&gt;$BZ$7),1,0)</f>
        <v>0</v>
      </c>
      <c r="CI342" s="19">
        <f t="shared" ref="CI342" si="17281">IF(AND($BF341=1,$BE342&lt;&gt;$BZ$7),1,0)</f>
        <v>0</v>
      </c>
      <c r="CJ342" s="19">
        <f t="shared" ref="CJ342" si="17282">IF(AND($BJ341=1,$BI342&lt;&gt;$BZ$7),1,0)</f>
        <v>0</v>
      </c>
      <c r="CK342" s="19">
        <f t="shared" ref="CK342" si="17283">IF(AND($BR341=1,$BQ342&lt;&gt;$BZ$7),1,0)</f>
        <v>0</v>
      </c>
      <c r="CL342" s="19">
        <f t="shared" ref="CL342" si="17284">IF(AND($BV341=1,$BU342&lt;&gt;$BZ$7),1,0)</f>
        <v>0</v>
      </c>
      <c r="CO342" s="19">
        <f>IF(AND($M342&lt;&gt;$CN$7,$M342&lt;=$CN$6),1,0)</f>
        <v>0</v>
      </c>
      <c r="CP342" s="19">
        <f>IF(AND($Q342&lt;&gt;$CN$7,$Q342&lt;=$CN$6),1,0)</f>
        <v>0</v>
      </c>
      <c r="CQ342" s="19">
        <f>IF(AND($U342&lt;&gt;$CN$7,$U342&lt;=$CN$6),1,0)</f>
        <v>0</v>
      </c>
      <c r="CR342" s="19">
        <f>IF(AND($Y342&lt;&gt;$CN$7,$Y342&lt;=$CN$6),1,0)</f>
        <v>0</v>
      </c>
      <c r="CS342" s="19">
        <f>IF(AND($AG342&lt;&gt;$CN$7,$AG342&lt;=$CN$6),1,0)</f>
        <v>0</v>
      </c>
      <c r="CT342" s="19">
        <f>IF(AND($AK342&lt;&gt;$CN$7,$AK342&lt;=$CN$6),1,0)</f>
        <v>0</v>
      </c>
      <c r="CU342" s="19">
        <f>IF(AND($AS342&lt;&gt;$CN$7,$AS342&lt;=$CN$6),1,0)</f>
        <v>0</v>
      </c>
      <c r="CV342" s="19">
        <f>IF(AND($AW342&lt;&gt;$CN$7,$AW342&lt;=$CN$6),1,0)</f>
        <v>0</v>
      </c>
      <c r="CW342" s="19">
        <f>IF(AND($BE342&lt;&gt;$CN$7,$BE342&lt;=$CN$6),1,0)</f>
        <v>0</v>
      </c>
      <c r="CX342" s="19">
        <f>IF(AND($BI342&lt;&gt;$CN$7,$BI342&lt;=$CN$6),1,0)</f>
        <v>0</v>
      </c>
      <c r="CY342" s="19">
        <f>IF(AND($BQ342&lt;&gt;$CN$7,$BQ342&lt;=$CN$6),1,0)</f>
        <v>0</v>
      </c>
      <c r="CZ342" s="19">
        <f>IF(AND($BU342&lt;&gt;$CN$7,$BU342&lt;=$CN$6),1,0)</f>
        <v>0</v>
      </c>
      <c r="DC342" s="19">
        <f>IF($N341=1,1,0)</f>
        <v>0</v>
      </c>
      <c r="DD342" s="19">
        <f>IF($R341=1,1,0)</f>
        <v>0</v>
      </c>
      <c r="DE342" s="19">
        <f>IF($V341=1,1,0)</f>
        <v>0</v>
      </c>
      <c r="DF342" s="19">
        <f>IF($Z341=1,1,0)</f>
        <v>0</v>
      </c>
      <c r="DG342" s="19">
        <f>IF($AH341=1,1,0)</f>
        <v>0</v>
      </c>
      <c r="DH342" s="19">
        <f>IF($AL341=1,1,0)</f>
        <v>0</v>
      </c>
      <c r="DI342" s="19">
        <f>IF($AT341=1,1,0)</f>
        <v>0</v>
      </c>
      <c r="DJ342" s="19">
        <f>IF($AX341=1,1,0)</f>
        <v>0</v>
      </c>
      <c r="DK342" s="19">
        <f>IF($BF341=1,1,0)</f>
        <v>0</v>
      </c>
      <c r="DL342" s="19">
        <f>IF($BJ341=1,1,0)</f>
        <v>0</v>
      </c>
      <c r="DM342" s="19">
        <f>IF($BR341=1,1,0)</f>
        <v>0</v>
      </c>
      <c r="DN342" s="19">
        <f>IF($BV341=1,1,0)</f>
        <v>0</v>
      </c>
      <c r="DQ342" s="19">
        <f t="shared" ref="DQ342" si="17285">IF($N341=1,1,0)</f>
        <v>0</v>
      </c>
      <c r="DR342" s="19">
        <f t="shared" ref="DR342" si="17286">IF($R341=1,1,0)</f>
        <v>0</v>
      </c>
      <c r="DS342" s="19">
        <f t="shared" ref="DS342" si="17287">IF($V341=1,1,0)</f>
        <v>0</v>
      </c>
      <c r="DT342" s="19">
        <f t="shared" ref="DT342" si="17288">IF($Z341=1,1,0)</f>
        <v>0</v>
      </c>
      <c r="DU342" s="19">
        <f t="shared" ref="DU342" si="17289">IF($AH341=1,1,0)</f>
        <v>0</v>
      </c>
      <c r="DV342" s="19">
        <f t="shared" ref="DV342" si="17290">IF($AL341=1,1,0)</f>
        <v>0</v>
      </c>
      <c r="DW342" s="19">
        <f t="shared" ref="DW342" si="17291">IF($AT341=1,1,0)</f>
        <v>0</v>
      </c>
      <c r="DX342" s="19">
        <f t="shared" ref="DX342" si="17292">IF($AX341=1,1,0)</f>
        <v>0</v>
      </c>
      <c r="DY342" s="19">
        <f t="shared" ref="DY342" si="17293">IF($BF341=1,1,0)</f>
        <v>0</v>
      </c>
      <c r="DZ342" s="19">
        <f t="shared" ref="DZ342" si="17294">IF($BJ341=1,1,0)</f>
        <v>0</v>
      </c>
      <c r="EA342" s="19">
        <f t="shared" ref="EA342" si="17295">IF($BR341=1,1,0)</f>
        <v>0</v>
      </c>
      <c r="EB342" s="19">
        <f t="shared" ref="EB342" si="17296">IF($BV341=1,1,0)</f>
        <v>0</v>
      </c>
      <c r="EE342" s="329">
        <f>N341*$FU342*週間進捗報告書!$G$9</f>
        <v>0</v>
      </c>
      <c r="EF342" s="329">
        <f>R341*$FV342*週間進捗報告書!$G$10</f>
        <v>0</v>
      </c>
      <c r="EG342" s="329">
        <f>V341*$FW342*週間進捗報告書!$G$11</f>
        <v>0</v>
      </c>
      <c r="EH342" s="329">
        <f>Z341*$FX342*週間進捗報告書!$G$12</f>
        <v>0</v>
      </c>
      <c r="EI342" s="329">
        <f>AH341*$FY342*週間進捗報告書!$G$13</f>
        <v>0</v>
      </c>
      <c r="EJ342" s="329">
        <f>AL341*$FZ342*週間進捗報告書!$G$14</f>
        <v>0</v>
      </c>
      <c r="EK342" s="329">
        <f>AT341*$GA342*週間進捗報告書!$G$15</f>
        <v>0</v>
      </c>
      <c r="EL342" s="329">
        <f>AX341*$GB342*週間進捗報告書!$G$16</f>
        <v>0</v>
      </c>
      <c r="EM342" s="329">
        <f>BF341*$GC342*週間進捗報告書!$G$17</f>
        <v>0</v>
      </c>
      <c r="EN342" s="329">
        <f>BJ341*$GD342*週間進捗報告書!$G$18</f>
        <v>0</v>
      </c>
      <c r="EO342" s="329">
        <f>BR341*$GE342*週間進捗報告書!$G$19</f>
        <v>0</v>
      </c>
      <c r="EP342" s="329">
        <f>BV341*$GF342*週間進捗報告書!$G$20</f>
        <v>0</v>
      </c>
      <c r="ER342" s="547"/>
      <c r="ES342" s="547"/>
      <c r="ET342" s="547"/>
      <c r="EU342" s="547"/>
      <c r="EV342" s="547"/>
      <c r="EW342" s="547"/>
      <c r="EX342" s="547"/>
      <c r="EY342" s="547"/>
      <c r="EZ342" s="547"/>
      <c r="FA342" s="547"/>
      <c r="FB342" s="547"/>
      <c r="FC342" s="547"/>
      <c r="FD342" s="547"/>
      <c r="FE342" s="332"/>
      <c r="FG342" s="19"/>
      <c r="FH342" s="19"/>
      <c r="FI342" s="19"/>
      <c r="FJ342" s="19"/>
      <c r="FK342" s="19"/>
      <c r="FL342" s="19"/>
      <c r="FM342" s="19"/>
      <c r="FN342" s="19"/>
      <c r="FO342" s="19"/>
      <c r="FP342" s="19"/>
      <c r="FQ342" s="19"/>
      <c r="FR342" s="19"/>
      <c r="FU342" s="295">
        <f t="shared" ref="FU342" si="17297">FU341</f>
        <v>0</v>
      </c>
      <c r="FV342" s="295">
        <f t="shared" ref="FV342" si="17298">FV341</f>
        <v>0</v>
      </c>
      <c r="FW342" s="295">
        <f t="shared" ref="FW342" si="17299">FW341</f>
        <v>0</v>
      </c>
      <c r="FX342" s="295">
        <f t="shared" ref="FX342" si="17300">FX341</f>
        <v>0</v>
      </c>
      <c r="FY342" s="295">
        <f t="shared" ref="FY342" si="17301">FY341</f>
        <v>0</v>
      </c>
      <c r="FZ342" s="295">
        <f t="shared" ref="FZ342" si="17302">FZ341</f>
        <v>0</v>
      </c>
      <c r="GA342" s="295">
        <f t="shared" ref="GA342" si="17303">GA341</f>
        <v>0</v>
      </c>
      <c r="GB342" s="295">
        <f t="shared" ref="GB342" si="17304">GB341</f>
        <v>0</v>
      </c>
      <c r="GC342" s="295">
        <f t="shared" ref="GC342" si="17305">GC341</f>
        <v>0</v>
      </c>
      <c r="GD342" s="295">
        <f t="shared" ref="GD342" si="17306">GD341</f>
        <v>0</v>
      </c>
      <c r="GE342" s="295">
        <f t="shared" ref="GE342" si="17307">GE341</f>
        <v>0</v>
      </c>
      <c r="GF342" s="295">
        <f t="shared" ref="GF342" si="17308">GF341</f>
        <v>0</v>
      </c>
      <c r="GG342" s="295" t="e">
        <f t="shared" ref="GG342" si="17309">GG341</f>
        <v>#N/A</v>
      </c>
      <c r="GH342" s="2" t="e">
        <f>INDEX(リスト!$V:$V,MATCH(中日程計画表!$D341,リスト!$D:$D,0))</f>
        <v>#N/A</v>
      </c>
      <c r="GI342" s="2" t="e">
        <f>INDEX(リスト!$A:$A,MATCH(中日程計画表!$D341,リスト!$D:$D,0))</f>
        <v>#N/A</v>
      </c>
      <c r="GJ342" s="2" t="e">
        <f>INDEX(リスト!$U:$U,MATCH(中日程計画表!$D341,リスト!$D:$D,0))</f>
        <v>#N/A</v>
      </c>
      <c r="GK342" s="5" t="e">
        <f>INDEX(リスト!$W:$W,MATCH(中日程計画表!$D341,リスト!$D:$D,0))</f>
        <v>#N/A</v>
      </c>
      <c r="GL342" s="2" t="s">
        <v>201</v>
      </c>
      <c r="GM342" s="296">
        <f t="shared" ref="GM342" si="17310">GM341</f>
        <v>0</v>
      </c>
      <c r="GN342" s="296">
        <f t="shared" ref="GN342" si="17311">GN341</f>
        <v>0</v>
      </c>
      <c r="GU342" s="461"/>
      <c r="GV342" s="460"/>
      <c r="GW342" s="460"/>
      <c r="GX342" s="461"/>
      <c r="GY342" s="461"/>
      <c r="GZ342" s="460"/>
      <c r="HA342" s="460"/>
      <c r="HB342" s="461"/>
      <c r="HC342" s="461"/>
      <c r="HD342" s="460"/>
      <c r="HE342" s="460"/>
      <c r="HF342" s="461"/>
      <c r="HG342" s="461"/>
      <c r="HH342" s="460"/>
      <c r="HI342" s="460"/>
      <c r="HJ342" s="461"/>
      <c r="HK342" s="461"/>
      <c r="HL342" s="460"/>
      <c r="HM342" s="460"/>
      <c r="HN342" s="461"/>
      <c r="HO342" s="461"/>
      <c r="HP342" s="460"/>
      <c r="HQ342" s="460"/>
      <c r="HR342" s="461"/>
      <c r="HS342" s="4"/>
    </row>
    <row r="343" spans="1:227" ht="12" customHeight="1">
      <c r="A343" s="488" t="str">
        <f t="shared" ref="A343" ca="1" si="17312">INDIRECT("リスト!A"&amp;B343+6)</f>
        <v/>
      </c>
      <c r="B343" s="486">
        <f t="shared" ref="B343" si="17313">ROUNDDOWN((ROW()-6)/2,0)+1</f>
        <v>169</v>
      </c>
      <c r="C343" s="474" t="str">
        <f>機能グループ名</f>
        <v/>
      </c>
      <c r="D343" s="484">
        <f>機能ID</f>
        <v>0</v>
      </c>
      <c r="E343" s="482">
        <f>機能名</f>
        <v>0</v>
      </c>
      <c r="F343" s="315"/>
      <c r="G343" s="315"/>
      <c r="H343" s="315"/>
      <c r="I343" s="315"/>
      <c r="J343" s="316"/>
      <c r="K343" s="480" t="str">
        <f>担当者_SR</f>
        <v>NG</v>
      </c>
      <c r="L343" s="76"/>
      <c r="M343" s="76"/>
      <c r="N343" s="470"/>
      <c r="O343" s="474" t="str">
        <f>担当者_SRR</f>
        <v>NG</v>
      </c>
      <c r="P343" s="76"/>
      <c r="Q343" s="76"/>
      <c r="R343" s="470"/>
      <c r="S343" s="474" t="str">
        <f>担当者_DS</f>
        <v>NG</v>
      </c>
      <c r="T343" s="76"/>
      <c r="U343" s="76"/>
      <c r="V343" s="470"/>
      <c r="W343" s="472" t="str">
        <f>担当者_DSR</f>
        <v>NG</v>
      </c>
      <c r="X343" s="76"/>
      <c r="Y343" s="76"/>
      <c r="Z343" s="470"/>
      <c r="AA343" s="476"/>
      <c r="AB343" s="79"/>
      <c r="AC343" s="79"/>
      <c r="AD343" s="470">
        <f>IF(AC344 &lt;&gt; "",1,0)</f>
        <v>0</v>
      </c>
      <c r="AE343" s="472" t="str">
        <f>担当者_CD</f>
        <v>NG</v>
      </c>
      <c r="AF343" s="76"/>
      <c r="AG343" s="76"/>
      <c r="AH343" s="470"/>
      <c r="AI343" s="472" t="str">
        <f>担当者_DD</f>
        <v>NG</v>
      </c>
      <c r="AJ343" s="76"/>
      <c r="AK343" s="76"/>
      <c r="AL343" s="470"/>
      <c r="AM343" s="476"/>
      <c r="AN343" s="79"/>
      <c r="AO343" s="79"/>
      <c r="AP343" s="470">
        <f>IF(AO344 &lt;&gt; "",1,0)</f>
        <v>0</v>
      </c>
      <c r="AQ343" s="472" t="str">
        <f>担当者_MCL</f>
        <v>NG</v>
      </c>
      <c r="AR343" s="76"/>
      <c r="AS343" s="76"/>
      <c r="AT343" s="470"/>
      <c r="AU343" s="472" t="str">
        <f>担当者_MCLR</f>
        <v>NG</v>
      </c>
      <c r="AV343" s="76"/>
      <c r="AW343" s="76"/>
      <c r="AX343" s="470"/>
      <c r="AY343" s="476"/>
      <c r="AZ343" s="79"/>
      <c r="BA343" s="79"/>
      <c r="BB343" s="470">
        <f>IF(BA344 &lt;&gt; "",1,0)</f>
        <v>0</v>
      </c>
      <c r="BC343" s="474" t="str">
        <f>担当者_MT</f>
        <v>NG</v>
      </c>
      <c r="BD343" s="76"/>
      <c r="BE343" s="76"/>
      <c r="BF343" s="470"/>
      <c r="BG343" s="472" t="str">
        <f>担当者_M検</f>
        <v>NG</v>
      </c>
      <c r="BH343" s="76"/>
      <c r="BI343" s="76"/>
      <c r="BJ343" s="470"/>
      <c r="BK343" s="476"/>
      <c r="BL343" s="79"/>
      <c r="BM343" s="79"/>
      <c r="BN343" s="470">
        <v>0</v>
      </c>
      <c r="BO343" s="474" t="str">
        <f>担当者_モテ</f>
        <v>NG</v>
      </c>
      <c r="BP343" s="76"/>
      <c r="BQ343" s="76"/>
      <c r="BR343" s="470"/>
      <c r="BS343" s="472" t="str">
        <f>担当者_モテR</f>
        <v>NG</v>
      </c>
      <c r="BT343" s="76"/>
      <c r="BU343" s="76"/>
      <c r="BV343" s="470"/>
      <c r="BW343" s="468">
        <f t="shared" ref="BW343" si="17314">IFERROR(SUM(IF(K343&lt;&gt;"NG",N343*K$1,0),IF(O343&lt;&gt;"NG",R343*O$1,0),IF(S343&lt;&gt;"NG",V343*S$1,0),IF(W343&lt;&gt;"NG",Z343*W$1,0),IF(AA343&lt;&gt;"NG",AD343*AA$1,0),IF(AE343&lt;&gt;"NG",AH343*AE$1,0),IF(AI343&lt;&gt;"NG",AL343*AI$1,0),IF(AM343&lt;&gt;"NG",AP343*AM$1,0),IF(AQ343&lt;&gt;"NG",AT343*AQ$1,0),IF(AU343&lt;&gt;"NG",AX343*AU$1,0),IF(AY343&lt;&gt;"NG",BB343*AY$1,0),IF(BC343&lt;&gt;"NG",BF343*BC$1,0),IF(BG343&lt;&gt;"NG",BJ343*BG$1,0),IF(BK343&lt;&gt;"NG",BN343*BK$1,0),IF(BO343&lt;&gt;"NG",BR343*BO$1,0),IF(BS343&lt;&gt;"NG",BV343*BS$1,0))/SUM(IF(K343&lt;&gt;"NG",K$1,0),IF(O343&lt;&gt;"NG",O$1,0),IF(S343&lt;&gt;"NG",S$1,0),IF(W343&lt;&gt;"NG",W$1,0),IF(AA343&lt;&gt;"NG",AA$1,0),IF(AE343&lt;&gt;"NG",AE$1,0),IF(AI343&lt;&gt;"NG",AI$1,0),IF(AM343&lt;&gt;"NG",AM$1,0),IF(AQ343&lt;&gt;"NG",AQ$1,0),IF(AU343&lt;&gt;"NG",AU$1,0),IF(AY343&lt;&gt;"NG",AY$1,0),IF(BC343&lt;&gt;"NG",BC$1,0),IF(BG343&lt;&gt;"NG",BG$1,0),IF(BK343&lt;&gt;"NG",BK$1,0),IF(BO343&lt;&gt;"NG",BO$1,0),IF(BS343&lt;&gt;"NG",BS$1,0)),0)</f>
        <v>0</v>
      </c>
      <c r="BX343" s="466"/>
      <c r="BY343" s="490"/>
      <c r="BZ343" s="5"/>
      <c r="CA343" s="32">
        <f t="shared" ref="CA343" si="17315">IF(AND($M343&lt;&gt;$BZ$5,$M343&lt;=$BZ$6,$M343&lt;&gt;$BZ$7),1,0)</f>
        <v>0</v>
      </c>
      <c r="CB343" s="32">
        <f t="shared" ref="CB343" si="17316">IF(AND($Q343&lt;&gt;$BZ$5,$Q343&lt;=$BZ$6,$Q343&lt;&gt;$BZ$7),1,0)</f>
        <v>0</v>
      </c>
      <c r="CC343" s="32">
        <f t="shared" ref="CC343" si="17317">IF(AND($U343&lt;&gt;$BZ$5,$U343&lt;=$BZ$6,$U343&lt;&gt;$BZ$7),1,0)</f>
        <v>0</v>
      </c>
      <c r="CD343" s="32">
        <f t="shared" ref="CD343" si="17318">IF(AND($Y343&lt;&gt;$BZ$5,$Y343&lt;=$BZ$6,$Y343&lt;&gt;$BZ$7),1,0)</f>
        <v>0</v>
      </c>
      <c r="CE343" s="32">
        <f t="shared" ref="CE343" si="17319">IF(AND($AG343&lt;&gt;$BZ$5,$AG343&lt;=$BZ$6,$AG343&lt;&gt;$BZ$7),1,0)</f>
        <v>0</v>
      </c>
      <c r="CF343" s="32">
        <f t="shared" ref="CF343" si="17320">IF(AND($AK343&lt;&gt;$BZ$5,$AK343&lt;=$BZ$6,$AK343&lt;&gt;$BZ$7),1,0)</f>
        <v>0</v>
      </c>
      <c r="CG343" s="32">
        <f t="shared" ref="CG343" si="17321">IF(AND($AS343&lt;&gt;$BZ$5,$AS343&lt;=$BZ$6,$AS343&lt;&gt;$BZ$7),1,0)</f>
        <v>0</v>
      </c>
      <c r="CH343" s="32">
        <f t="shared" ref="CH343" si="17322">IF(AND($AW343&lt;&gt;$BZ$5,$AW343&lt;=$BZ$6,$AW343&lt;&gt;$BZ$7),1,0)</f>
        <v>0</v>
      </c>
      <c r="CI343" s="32">
        <f t="shared" ref="CI343" si="17323">IF(AND($BE343&lt;&gt;$BZ$5,$BE343&lt;=$BZ$6,$BE343&lt;&gt;$BZ$7),1,0)</f>
        <v>0</v>
      </c>
      <c r="CJ343" s="32">
        <f t="shared" ref="CJ343" si="17324">IF(AND($BI343&lt;&gt;$BZ$5,$BI343&lt;=$BZ$6,$BI343&lt;&gt;$BZ$7),1,0)</f>
        <v>0</v>
      </c>
      <c r="CK343" s="32">
        <f t="shared" ref="CK343" si="17325">IF(AND($BQ343&lt;&gt;$BZ$5,$BQ343&lt;=$BZ$6,$BQ343&lt;&gt;$BZ$7),1,0)</f>
        <v>0</v>
      </c>
      <c r="CL343" s="32">
        <f t="shared" ref="CL343" si="17326">IF(AND($BU343&lt;&gt;$BZ$5,$BU343&lt;=$BZ$6,$BU343&lt;&gt;$BZ$7),1,0)</f>
        <v>0</v>
      </c>
      <c r="CO343" s="32">
        <f>IF(AND($M343&lt;&gt;$CN$5,$M343&lt;=$CN$6,$M343&lt;&gt;$CN$7),1,0)</f>
        <v>0</v>
      </c>
      <c r="CP343" s="32">
        <f>IF(AND($Q343&lt;&gt;$CN$5,$Q343&lt;=$CN$6,$Q343&lt;&gt;$CN$7),1,0)</f>
        <v>0</v>
      </c>
      <c r="CQ343" s="32">
        <f>IF(AND($U343&lt;&gt;$CN$5,$U343&lt;=$CN$6,$U343&lt;&gt;$CN$7),1,0)</f>
        <v>0</v>
      </c>
      <c r="CR343" s="32">
        <f>IF(AND($Y343&lt;&gt;$CN$5,$Y343&lt;=$CN$6,$Y343&lt;&gt;$CN$7),1,0)</f>
        <v>0</v>
      </c>
      <c r="CS343" s="32">
        <f>IF(AND($AG343&lt;&gt;$CN$5,$AG343&lt;=$CN$6,$AG343&lt;&gt;$CN$7),1,0)</f>
        <v>0</v>
      </c>
      <c r="CT343" s="32">
        <f>IF(AND($AK343&lt;&gt;$CN$5,$AK343&lt;=$CN$6,$AK343&lt;&gt;$CN$7),1,0)</f>
        <v>0</v>
      </c>
      <c r="CU343" s="32">
        <f>IF(AND($AS343&lt;&gt;$CN$5,$AS343&lt;=$CN$6,$AS343&lt;&gt;$CN$7),1,0)</f>
        <v>0</v>
      </c>
      <c r="CV343" s="32">
        <f>IF(AND($AW343&lt;&gt;$CN$5,$AW343&lt;=$CN$6,$AW343&lt;&gt;$CN$7),1,0)</f>
        <v>0</v>
      </c>
      <c r="CW343" s="32">
        <f>IF(AND($BE343&lt;&gt;$CN$5,$BE343&lt;=$CN$6,$BE343&lt;&gt;$CN$7),1,0)</f>
        <v>0</v>
      </c>
      <c r="CX343" s="32">
        <f>IF(AND($BI343&lt;&gt;$CN$5,$BI343&lt;=$CN$6,$BI343&lt;&gt;$CN$7),1,0)</f>
        <v>0</v>
      </c>
      <c r="CY343" s="32">
        <f>IF(AND($BQ343&lt;&gt;$CN$5,$BQ343&lt;=$CN$6,$BQ343&lt;&gt;$CN$7),1,0)</f>
        <v>0</v>
      </c>
      <c r="CZ343" s="32">
        <f>IF(AND($BU343&lt;&gt;$CN$5,$BU343&lt;=$CN$6,$BU343&lt;&gt;$CN$7),1,0)</f>
        <v>0</v>
      </c>
      <c r="DC343" s="32">
        <f>IF(AND($M343&lt;&gt;$DB$5,$M343&lt;=$DB$6,$M343&lt;&gt;$CN$7),1,0)</f>
        <v>0</v>
      </c>
      <c r="DD343" s="32">
        <f>IF(AND($Q343&lt;&gt;$DB$5,$Q343&lt;=$DB$6,$Q343&lt;&gt;$CN$7),1,0)</f>
        <v>0</v>
      </c>
      <c r="DE343" s="32">
        <f>IF(AND($U343&lt;&gt;$DB$5,$U343&lt;=$DB$6,$U343&lt;&gt;$CN$7),1,0)</f>
        <v>0</v>
      </c>
      <c r="DF343" s="32">
        <f>IF(AND($Y343&lt;&gt;$DB$5,$Y343&lt;=$DB$6,$Y343&lt;&gt;$CN$7),1,0)</f>
        <v>0</v>
      </c>
      <c r="DG343" s="32">
        <f>IF(AND($AG343&lt;&gt;$DB$5,$AG343&lt;=$DB$6,$AG343&lt;&gt;$CN$7),1,0)</f>
        <v>0</v>
      </c>
      <c r="DH343" s="32">
        <f>IF(AND($AK343&lt;&gt;$DB$5,$AK343&lt;=$DB$6,$AK343&lt;&gt;$CN$7),1,0)</f>
        <v>0</v>
      </c>
      <c r="DI343" s="32">
        <f>IF(AND($AS343&lt;&gt;$DB$5,$AS343&lt;=$DB$6,$AS343&lt;&gt;$CN$7),1,0)</f>
        <v>0</v>
      </c>
      <c r="DJ343" s="32">
        <f>IF(AND($AW343&lt;&gt;$DB$5,$AW343&lt;=$DB$6,$AW343&lt;&gt;$CN$7),1,0)</f>
        <v>0</v>
      </c>
      <c r="DK343" s="32">
        <f>IF(AND($BE343&lt;&gt;$DB$5,$BE343&lt;=$DB$6,$BE343&lt;&gt;$CN$7),1,0)</f>
        <v>0</v>
      </c>
      <c r="DL343" s="32">
        <f>IF(AND($BI343&lt;&gt;$DB$5,$BI343&lt;=$DB$6,$BI343&lt;&gt;$CN$7),1,0)</f>
        <v>0</v>
      </c>
      <c r="DM343" s="32">
        <f>IF(AND($BQ343&lt;&gt;$DB$5,$BQ343&lt;=$DB$6,$BQ343&lt;&gt;$CN$7),1,0)</f>
        <v>0</v>
      </c>
      <c r="DN343" s="32">
        <f>IF(AND($BU343&lt;&gt;$DB$5,$BU343&lt;=$DB$6,$BU343&lt;&gt;$CN$7),1,0)</f>
        <v>0</v>
      </c>
      <c r="DQ343" s="32">
        <f t="shared" ref="DQ343" si="17327">IF(AND($M343&lt;&gt;$DP$5,$M343&lt;=$DP$6,$M343&lt;&gt;$CN$7),1,0)</f>
        <v>0</v>
      </c>
      <c r="DR343" s="32">
        <f t="shared" ref="DR343" si="17328">IF(AND($Q343&lt;&gt;$DP$5,$Q343&lt;=$DP$6,$Q343&lt;&gt;$CN$7),1,0)</f>
        <v>0</v>
      </c>
      <c r="DS343" s="32">
        <f t="shared" ref="DS343" si="17329">IF(AND($U343&lt;&gt;$DP$5,$U343&lt;=$DP$6,$U343&lt;&gt;$CN$7),1,0)</f>
        <v>0</v>
      </c>
      <c r="DT343" s="32">
        <f t="shared" ref="DT343" si="17330">IF(AND($Y343&lt;&gt;$DP$5,$Y343&lt;=$DP$6,$Y343&lt;&gt;$CN$7),1,0)</f>
        <v>0</v>
      </c>
      <c r="DU343" s="32">
        <f t="shared" ref="DU343" si="17331">IF(AND($AG343&lt;&gt;$DP$5,$AG343&lt;=$DP$6,$AG343&lt;&gt;$CN$7),1,0)</f>
        <v>0</v>
      </c>
      <c r="DV343" s="32">
        <f t="shared" ref="DV343" si="17332">IF(AND($AK343&lt;&gt;$DP$5,$AK343&lt;=$DP$6,$AK343&lt;&gt;$CN$7),1,0)</f>
        <v>0</v>
      </c>
      <c r="DW343" s="32">
        <f t="shared" ref="DW343" si="17333">IF(AND($AS343&lt;&gt;$DP$5,$AS343&lt;=$DP$6,$AS343&lt;&gt;$CN$7),1,0)</f>
        <v>0</v>
      </c>
      <c r="DX343" s="32">
        <f t="shared" ref="DX343" si="17334">IF(AND($AW343&lt;&gt;$DP$5,$AW343&lt;=$DP$6,$AW343&lt;&gt;$CN$7),1,0)</f>
        <v>0</v>
      </c>
      <c r="DY343" s="32">
        <f t="shared" ref="DY343" si="17335">IF(AND($BE343&lt;&gt;$DP$5,$BE343&lt;=$DP$6,$BE343&lt;&gt;$CN$7),1,0)</f>
        <v>0</v>
      </c>
      <c r="DZ343" s="32">
        <f t="shared" ref="DZ343" si="17336">IF(AND($BI343&lt;&gt;$DP$5,$BI343&lt;=$DP$6,$BI343&lt;&gt;$CN$7),1,0)</f>
        <v>0</v>
      </c>
      <c r="EA343" s="32">
        <f t="shared" ref="EA343" si="17337">IF(AND($BQ343&lt;&gt;$DP$5,$BQ343&lt;=$DP$6,$BQ343&lt;&gt;$CN$7),1,0)</f>
        <v>0</v>
      </c>
      <c r="EB343" s="32">
        <f t="shared" ref="EB343" si="17338">IF(AND($BU343&lt;&gt;$DP$5,$BU343&lt;=$DP$6,$BU343&lt;&gt;$CN$7),1,0)</f>
        <v>0</v>
      </c>
      <c r="EE343" s="328">
        <f>IF(M343&lt;&gt;"",IF(M343&lt;=$ED$6,1,IF(L343&gt;$ED$6,0,NETWORKDAYS(L343,$ED$6,祭日リスト)/NETWORKDAYS(L343,M343,祭日リスト)))*$GG343*週間進捗報告書!$G$9,0)</f>
        <v>0</v>
      </c>
      <c r="EF343" s="328">
        <f>IF(Q343&lt;&gt;"",IF(Q343&lt;=$ED$6,1,IF(P343&gt;$ED$6,0,NETWORKDAYS(P343,$ED$6,祭日リスト)/NETWORKDAYS(P343,Q343,祭日リスト)))*$GG343*週間進捗報告書!$G$10,0)</f>
        <v>0</v>
      </c>
      <c r="EG343" s="328">
        <f>IF(U343&lt;&gt;"",IF(U343&lt;=$ED$6,1,IF(T343&gt;$ED$6,0,NETWORKDAYS(T343,$ED$6,祭日リスト)/NETWORKDAYS(T343,U343,祭日リスト)))*$GG343*週間進捗報告書!$G$11,0)</f>
        <v>0</v>
      </c>
      <c r="EH343" s="328">
        <f>IF(Y343&lt;&gt;"",IF(Y343&lt;=$ED$6,1,IF(X343&gt;$ED$6,0,NETWORKDAYS(X343,$ED$6,祭日リスト)/NETWORKDAYS(X343,Y343,祭日リスト)))*$GG343*週間進捗報告書!$G$12,0)</f>
        <v>0</v>
      </c>
      <c r="EI343" s="328">
        <f>IF(AG343&lt;&gt;"",IF(AG343&lt;=$ED$6,1,IF(AF343&gt;$ED$6,0,NETWORKDAYS(AF343,$ED$6,祭日リスト)/NETWORKDAYS(AF343,AG343,祭日リスト)))*$GG343*週間進捗報告書!$G$13,0)</f>
        <v>0</v>
      </c>
      <c r="EJ343" s="328">
        <f>IF(AK343&lt;&gt;"",IF(AK343&lt;=$ED$6,1,IF(AJ343&gt;$ED$6,0,NETWORKDAYS(AJ343,$ED$6,祭日リスト)/NETWORKDAYS(AJ343,AK343,祭日リスト)))*$GG343*週間進捗報告書!$G$14,0)</f>
        <v>0</v>
      </c>
      <c r="EK343" s="328">
        <f>IF(AS343&lt;&gt;"",IF(AS343&lt;=$ED$6,1,IF(AR343&gt;$ED$6,0,NETWORKDAYS(AR343,$ED$6,祭日リスト)/NETWORKDAYS(AR343,AS343,祭日リスト)))*$GG343*週間進捗報告書!$G$15,0)</f>
        <v>0</v>
      </c>
      <c r="EL343" s="328">
        <f>IF(AW343&lt;&gt;"",IF(AW343&lt;=$ED$6,1,IF(AV343&gt;$ED$6,0,NETWORKDAYS(AV343,$ED$6,祭日リスト)/NETWORKDAYS(AV343,AW343,祭日リスト)))*$GG343*週間進捗報告書!$G$16,0)</f>
        <v>0</v>
      </c>
      <c r="EM343" s="328">
        <f>IF(BE343&lt;&gt;"",IF(BE343&lt;=$ED$6,1,IF(BD343&gt;$ED$6,0,NETWORKDAYS(BD343,$ED$6,祭日リスト)/NETWORKDAYS(BD343,BE343,祭日リスト)))*$GG343*週間進捗報告書!$G$17,0)</f>
        <v>0</v>
      </c>
      <c r="EN343" s="328">
        <f>IF(BI343&lt;&gt;"",IF(BI343&lt;=$ED$6,1,IF(BH343&gt;$ED$6,0,NETWORKDAYS(BH343,$ED$6,祭日リスト)/NETWORKDAYS(BH343,BI343,祭日リスト)))*$GG343*週間進捗報告書!$G$18,0)</f>
        <v>0</v>
      </c>
      <c r="EO343" s="328">
        <f>IF(BQ343&lt;&gt;"",IF(BQ343&lt;=$ED$6,1,IF(BP343&gt;$ED$6,0,NETWORKDAYS(BP343,$ED$6,祭日リスト)/NETWORKDAYS(BP343,BQ343,祭日リスト)))*$GG343*週間進捗報告書!$G$19,0)</f>
        <v>0</v>
      </c>
      <c r="EP343" s="328">
        <f>IF(BU343&lt;&gt;"",IF(BU343&lt;=$ED$6,1,IF(BT343&gt;$ED$6,0,NETWORKDAYS(BT343,$ED$6,祭日リスト)/NETWORKDAYS(BT343,BU343,祭日リスト)))*$GG343*週間進捗報告書!$G$20,0)</f>
        <v>0</v>
      </c>
      <c r="ER343" s="547">
        <f t="shared" ref="ER343:FC343" si="17339">EE343-EE344</f>
        <v>0</v>
      </c>
      <c r="ES343" s="547">
        <f t="shared" si="17339"/>
        <v>0</v>
      </c>
      <c r="ET343" s="547">
        <f t="shared" si="17339"/>
        <v>0</v>
      </c>
      <c r="EU343" s="547">
        <f t="shared" si="17339"/>
        <v>0</v>
      </c>
      <c r="EV343" s="547">
        <f t="shared" si="17339"/>
        <v>0</v>
      </c>
      <c r="EW343" s="547">
        <f t="shared" si="17339"/>
        <v>0</v>
      </c>
      <c r="EX343" s="547">
        <f t="shared" si="17339"/>
        <v>0</v>
      </c>
      <c r="EY343" s="547">
        <f t="shared" si="17339"/>
        <v>0</v>
      </c>
      <c r="EZ343" s="547">
        <f t="shared" si="17339"/>
        <v>0</v>
      </c>
      <c r="FA343" s="547">
        <f t="shared" si="17339"/>
        <v>0</v>
      </c>
      <c r="FB343" s="547">
        <f t="shared" si="17339"/>
        <v>0</v>
      </c>
      <c r="FC343" s="547">
        <f t="shared" si="17339"/>
        <v>0</v>
      </c>
      <c r="FD343" s="547">
        <f t="shared" ref="FD343" si="17340">SUM(ER343:FC344)</f>
        <v>0</v>
      </c>
      <c r="FE343" s="333"/>
      <c r="FG343" s="32">
        <f>IF(AND($M343&lt;&gt;$FF$7),1,0)</f>
        <v>0</v>
      </c>
      <c r="FH343" s="32">
        <f>IF(AND($Q343&lt;&gt;$FF$7),1,0)</f>
        <v>0</v>
      </c>
      <c r="FI343" s="32">
        <f>IF(AND($U343&lt;&gt;$FF$7),1,0)</f>
        <v>0</v>
      </c>
      <c r="FJ343" s="32">
        <f>IF(AND($Y343&lt;&gt;$FF$7),1,0)</f>
        <v>0</v>
      </c>
      <c r="FK343" s="32">
        <f>IF(AND($AG343&lt;&gt;$FF$7),1,0)</f>
        <v>0</v>
      </c>
      <c r="FL343" s="32">
        <f>IF(AND($AK343&lt;&gt;$FF$7),1,0)</f>
        <v>0</v>
      </c>
      <c r="FM343" s="32">
        <f>IF(AND($AS343&lt;&gt;$FF$7),1,0)</f>
        <v>0</v>
      </c>
      <c r="FN343" s="32">
        <f>IF(AND($AW343&lt;&gt;$FF$7),1,0)</f>
        <v>0</v>
      </c>
      <c r="FO343" s="32">
        <f>IF(AND($BE343&lt;&gt;$FF$7),1,0)</f>
        <v>0</v>
      </c>
      <c r="FP343" s="32">
        <f>IF(AND($BI343&lt;&gt;$FF$7),1,0)</f>
        <v>0</v>
      </c>
      <c r="FQ343" s="32">
        <f>IF(AND($BQ343&lt;&gt;$FF$7),1,0)</f>
        <v>0</v>
      </c>
      <c r="FR343" s="32">
        <f>IF(AND($BU343&lt;&gt;$FF$7),1,0)</f>
        <v>0</v>
      </c>
      <c r="FU343" s="294">
        <f t="shared" ref="FU343" si="17341">IF($K343&lt;&gt;"NG",$GG343,0)</f>
        <v>0</v>
      </c>
      <c r="FV343" s="294">
        <f t="shared" ref="FV343" si="17342">IF($O343&lt;&gt;"NG",$GG343,0)</f>
        <v>0</v>
      </c>
      <c r="FW343" s="294">
        <f t="shared" ref="FW343" si="17343">IF($S343&lt;&gt;"NG",$GG343,0)</f>
        <v>0</v>
      </c>
      <c r="FX343" s="294">
        <f t="shared" ref="FX343" si="17344">IF($W343&lt;&gt;"NG",$GG343,0)</f>
        <v>0</v>
      </c>
      <c r="FY343" s="294">
        <f t="shared" ref="FY343" si="17345">IF($AE343&lt;&gt;"NG",$GG343,0)</f>
        <v>0</v>
      </c>
      <c r="FZ343" s="294">
        <f t="shared" ref="FZ343" si="17346">IF($AI343&lt;&gt;"NG",$GG343,0)</f>
        <v>0</v>
      </c>
      <c r="GA343" s="294">
        <f t="shared" ref="GA343" si="17347">IF($AQ343&lt;&gt;"NG",$GG343,0)</f>
        <v>0</v>
      </c>
      <c r="GB343" s="294">
        <f t="shared" ref="GB343" si="17348">IF($AU343&lt;&gt;"NG",$GG343,0)</f>
        <v>0</v>
      </c>
      <c r="GC343" s="294">
        <f t="shared" ref="GC343" si="17349">IF($BC343&lt;&gt;"NG",$GG343,0)</f>
        <v>0</v>
      </c>
      <c r="GD343" s="294">
        <f t="shared" ref="GD343" si="17350">IF($BG343&lt;&gt;"NG",$GG343,0)</f>
        <v>0</v>
      </c>
      <c r="GE343" s="294">
        <f t="shared" ref="GE343" si="17351">IF($BO343&lt;&gt;"NG",$GG343,0)</f>
        <v>0</v>
      </c>
      <c r="GF343" s="294">
        <f t="shared" ref="GF343" si="17352">IF($BS343&lt;&gt;"NG",$GG343,0)</f>
        <v>0</v>
      </c>
      <c r="GG343" s="294" t="e">
        <f>VLOOKUP($D343,リスト!$D:$S,15,FALSE)</f>
        <v>#N/A</v>
      </c>
      <c r="GH343" s="2" t="e">
        <f>INDEX(リスト!$V:$V,MATCH(中日程計画表!$D343,リスト!$D:$D,0))</f>
        <v>#N/A</v>
      </c>
      <c r="GI343" s="2" t="e">
        <f>INDEX(リスト!$A:$A,MATCH(中日程計画表!$D343,リスト!$D:$D,0))</f>
        <v>#N/A</v>
      </c>
      <c r="GJ343" s="2" t="e">
        <f>INDEX(リスト!$U:$U,MATCH(中日程計画表!$D343,リスト!$D:$D,0))</f>
        <v>#N/A</v>
      </c>
      <c r="GK343" s="5" t="e">
        <f>INDEX(リスト!$W:$W,MATCH(中日程計画表!$D343,リスト!$D:$D,0))</f>
        <v>#N/A</v>
      </c>
      <c r="GL343" s="2" t="s">
        <v>200</v>
      </c>
      <c r="GM343" s="296">
        <f>D343</f>
        <v>0</v>
      </c>
      <c r="GN343" s="296">
        <f>E343</f>
        <v>0</v>
      </c>
      <c r="GU343" s="460" t="str">
        <f t="shared" ref="GU343" si="17353">AE343</f>
        <v>NG</v>
      </c>
      <c r="GV343" s="460">
        <f t="shared" ref="GV343" si="17354">EI343</f>
        <v>0</v>
      </c>
      <c r="GW343" s="460">
        <f t="shared" ref="GW343" si="17355">EI344</f>
        <v>0</v>
      </c>
      <c r="GX343" s="462">
        <f t="shared" ref="GX343" si="17356">EV343</f>
        <v>0</v>
      </c>
      <c r="GY343" s="460" t="str">
        <f t="shared" ref="GY343" si="17357">AI343</f>
        <v>NG</v>
      </c>
      <c r="GZ343" s="460">
        <f t="shared" ref="GZ343" si="17358">EJ343</f>
        <v>0</v>
      </c>
      <c r="HA343" s="460">
        <f t="shared" ref="HA343" si="17359">EJ344</f>
        <v>0</v>
      </c>
      <c r="HB343" s="462">
        <f t="shared" ref="HB343" si="17360">EW343</f>
        <v>0</v>
      </c>
      <c r="HC343" s="460" t="str">
        <f t="shared" ref="HC343" si="17361">AQ343</f>
        <v>NG</v>
      </c>
      <c r="HD343" s="460">
        <f t="shared" ref="HD343" si="17362">EK343</f>
        <v>0</v>
      </c>
      <c r="HE343" s="460">
        <f t="shared" ref="HE343" si="17363">EK344</f>
        <v>0</v>
      </c>
      <c r="HF343" s="462">
        <f t="shared" ref="HF343" si="17364">EX343</f>
        <v>0</v>
      </c>
      <c r="HG343" s="460" t="str">
        <f t="shared" ref="HG343" si="17365">AU343</f>
        <v>NG</v>
      </c>
      <c r="HH343" s="460">
        <f t="shared" ref="HH343" si="17366">EL343</f>
        <v>0</v>
      </c>
      <c r="HI343" s="460">
        <f t="shared" ref="HI343" si="17367">EL344</f>
        <v>0</v>
      </c>
      <c r="HJ343" s="462">
        <f t="shared" ref="HJ343" si="17368">EY343</f>
        <v>0</v>
      </c>
      <c r="HK343" s="460" t="str">
        <f t="shared" ref="HK343" si="17369">BC343</f>
        <v>NG</v>
      </c>
      <c r="HL343" s="460">
        <f t="shared" ref="HL343" si="17370">EM343</f>
        <v>0</v>
      </c>
      <c r="HM343" s="460">
        <f t="shared" ref="HM343" si="17371">EM344</f>
        <v>0</v>
      </c>
      <c r="HN343" s="462">
        <f t="shared" ref="HN343" si="17372">EZ343</f>
        <v>0</v>
      </c>
      <c r="HO343" s="460" t="str">
        <f t="shared" ref="HO343" si="17373">BG343</f>
        <v>NG</v>
      </c>
      <c r="HP343" s="460">
        <f t="shared" ref="HP343" si="17374">EN343</f>
        <v>0</v>
      </c>
      <c r="HQ343" s="460">
        <f t="shared" ref="HQ343" si="17375">EN344</f>
        <v>0</v>
      </c>
      <c r="HR343" s="462">
        <f t="shared" ref="HR343" si="17376">FA343</f>
        <v>0</v>
      </c>
      <c r="HS343" s="332"/>
    </row>
    <row r="344" spans="1:227" ht="12" customHeight="1">
      <c r="A344" s="489"/>
      <c r="B344" s="487"/>
      <c r="C344" s="475"/>
      <c r="D344" s="485"/>
      <c r="E344" s="483"/>
      <c r="F344" s="317"/>
      <c r="G344" s="317"/>
      <c r="H344" s="317"/>
      <c r="I344" s="317"/>
      <c r="J344" s="316"/>
      <c r="K344" s="481"/>
      <c r="L344" s="77"/>
      <c r="M344" s="77"/>
      <c r="N344" s="471"/>
      <c r="O344" s="475"/>
      <c r="P344" s="77"/>
      <c r="Q344" s="77"/>
      <c r="R344" s="471"/>
      <c r="S344" s="475"/>
      <c r="T344" s="77"/>
      <c r="U344" s="77"/>
      <c r="V344" s="471"/>
      <c r="W344" s="473"/>
      <c r="X344" s="77"/>
      <c r="Y344" s="77"/>
      <c r="Z344" s="471"/>
      <c r="AA344" s="477"/>
      <c r="AB344" s="80"/>
      <c r="AC344" s="80"/>
      <c r="AD344" s="471"/>
      <c r="AE344" s="473"/>
      <c r="AF344" s="77"/>
      <c r="AG344" s="77"/>
      <c r="AH344" s="471"/>
      <c r="AI344" s="473"/>
      <c r="AJ344" s="77"/>
      <c r="AK344" s="77"/>
      <c r="AL344" s="471"/>
      <c r="AM344" s="477"/>
      <c r="AN344" s="80"/>
      <c r="AO344" s="80"/>
      <c r="AP344" s="471"/>
      <c r="AQ344" s="473"/>
      <c r="AR344" s="77"/>
      <c r="AS344" s="77"/>
      <c r="AT344" s="471"/>
      <c r="AU344" s="473"/>
      <c r="AV344" s="77"/>
      <c r="AW344" s="77"/>
      <c r="AX344" s="471"/>
      <c r="AY344" s="477"/>
      <c r="AZ344" s="80"/>
      <c r="BA344" s="80"/>
      <c r="BB344" s="471"/>
      <c r="BC344" s="475"/>
      <c r="BD344" s="77"/>
      <c r="BE344" s="77"/>
      <c r="BF344" s="471"/>
      <c r="BG344" s="473"/>
      <c r="BH344" s="77"/>
      <c r="BI344" s="77"/>
      <c r="BJ344" s="471"/>
      <c r="BK344" s="477"/>
      <c r="BL344" s="80"/>
      <c r="BM344" s="80"/>
      <c r="BN344" s="471"/>
      <c r="BO344" s="475"/>
      <c r="BP344" s="77"/>
      <c r="BQ344" s="77"/>
      <c r="BR344" s="471"/>
      <c r="BS344" s="473"/>
      <c r="BT344" s="77"/>
      <c r="BU344" s="77"/>
      <c r="BV344" s="471"/>
      <c r="BW344" s="469"/>
      <c r="BX344" s="467"/>
      <c r="BY344" s="490"/>
      <c r="CA344" s="19">
        <f t="shared" ref="CA344" si="17377">IF(AND($N343=1,$M344&lt;&gt;$BZ$7),1,0)</f>
        <v>0</v>
      </c>
      <c r="CB344" s="19">
        <f t="shared" ref="CB344" si="17378">IF(AND($R343=1,$Q344&lt;&gt;$BZ$7),1,0)</f>
        <v>0</v>
      </c>
      <c r="CC344" s="19">
        <f t="shared" ref="CC344" si="17379">IF(AND($V343=1,$U344&lt;&gt;$BZ$7),1,0)</f>
        <v>0</v>
      </c>
      <c r="CD344" s="19">
        <f t="shared" ref="CD344" si="17380">IF(AND($Z343=1,$Y344&lt;&gt;$BZ$7),1,0)</f>
        <v>0</v>
      </c>
      <c r="CE344" s="19">
        <f t="shared" ref="CE344" si="17381">IF(AND($AH343=1,$AG344&lt;&gt;$BZ$7),1,0)</f>
        <v>0</v>
      </c>
      <c r="CF344" s="19">
        <f t="shared" ref="CF344" si="17382">IF(AND($AL343=1,$AK344&lt;&gt;$BZ$7),1,0)</f>
        <v>0</v>
      </c>
      <c r="CG344" s="19">
        <f t="shared" ref="CG344" si="17383">IF(AND($AT343=1,$AS344&lt;&gt;$BZ$7),1,0)</f>
        <v>0</v>
      </c>
      <c r="CH344" s="19">
        <f t="shared" ref="CH344" si="17384">IF(AND($AX343=1,$AW344&lt;&gt;$BZ$7),1,0)</f>
        <v>0</v>
      </c>
      <c r="CI344" s="19">
        <f t="shared" ref="CI344" si="17385">IF(AND($BF343=1,$BE344&lt;&gt;$BZ$7),1,0)</f>
        <v>0</v>
      </c>
      <c r="CJ344" s="19">
        <f t="shared" ref="CJ344" si="17386">IF(AND($BJ343=1,$BI344&lt;&gt;$BZ$7),1,0)</f>
        <v>0</v>
      </c>
      <c r="CK344" s="19">
        <f t="shared" ref="CK344" si="17387">IF(AND($BR343=1,$BQ344&lt;&gt;$BZ$7),1,0)</f>
        <v>0</v>
      </c>
      <c r="CL344" s="19">
        <f t="shared" ref="CL344" si="17388">IF(AND($BV343=1,$BU344&lt;&gt;$BZ$7),1,0)</f>
        <v>0</v>
      </c>
      <c r="CO344" s="19">
        <f>IF(AND($M344&lt;&gt;$CN$7,$M344&lt;=$CN$6),1,0)</f>
        <v>0</v>
      </c>
      <c r="CP344" s="19">
        <f>IF(AND($Q344&lt;&gt;$CN$7,$Q344&lt;=$CN$6),1,0)</f>
        <v>0</v>
      </c>
      <c r="CQ344" s="19">
        <f>IF(AND($U344&lt;&gt;$CN$7,$U344&lt;=$CN$6),1,0)</f>
        <v>0</v>
      </c>
      <c r="CR344" s="19">
        <f>IF(AND($Y344&lt;&gt;$CN$7,$Y344&lt;=$CN$6),1,0)</f>
        <v>0</v>
      </c>
      <c r="CS344" s="19">
        <f>IF(AND($AG344&lt;&gt;$CN$7,$AG344&lt;=$CN$6),1,0)</f>
        <v>0</v>
      </c>
      <c r="CT344" s="19">
        <f>IF(AND($AK344&lt;&gt;$CN$7,$AK344&lt;=$CN$6),1,0)</f>
        <v>0</v>
      </c>
      <c r="CU344" s="19">
        <f>IF(AND($AS344&lt;&gt;$CN$7,$AS344&lt;=$CN$6),1,0)</f>
        <v>0</v>
      </c>
      <c r="CV344" s="19">
        <f>IF(AND($AW344&lt;&gt;$CN$7,$AW344&lt;=$CN$6),1,0)</f>
        <v>0</v>
      </c>
      <c r="CW344" s="19">
        <f>IF(AND($BE344&lt;&gt;$CN$7,$BE344&lt;=$CN$6),1,0)</f>
        <v>0</v>
      </c>
      <c r="CX344" s="19">
        <f>IF(AND($BI344&lt;&gt;$CN$7,$BI344&lt;=$CN$6),1,0)</f>
        <v>0</v>
      </c>
      <c r="CY344" s="19">
        <f>IF(AND($BQ344&lt;&gt;$CN$7,$BQ344&lt;=$CN$6),1,0)</f>
        <v>0</v>
      </c>
      <c r="CZ344" s="19">
        <f>IF(AND($BU344&lt;&gt;$CN$7,$BU344&lt;=$CN$6),1,0)</f>
        <v>0</v>
      </c>
      <c r="DC344" s="19">
        <f>IF($N343=1,1,0)</f>
        <v>0</v>
      </c>
      <c r="DD344" s="19">
        <f>IF($R343=1,1,0)</f>
        <v>0</v>
      </c>
      <c r="DE344" s="19">
        <f>IF($V343=1,1,0)</f>
        <v>0</v>
      </c>
      <c r="DF344" s="19">
        <f>IF($Z343=1,1,0)</f>
        <v>0</v>
      </c>
      <c r="DG344" s="19">
        <f>IF($AH343=1,1,0)</f>
        <v>0</v>
      </c>
      <c r="DH344" s="19">
        <f>IF($AL343=1,1,0)</f>
        <v>0</v>
      </c>
      <c r="DI344" s="19">
        <f>IF($AT343=1,1,0)</f>
        <v>0</v>
      </c>
      <c r="DJ344" s="19">
        <f>IF($AX343=1,1,0)</f>
        <v>0</v>
      </c>
      <c r="DK344" s="19">
        <f>IF($BF343=1,1,0)</f>
        <v>0</v>
      </c>
      <c r="DL344" s="19">
        <f>IF($BJ343=1,1,0)</f>
        <v>0</v>
      </c>
      <c r="DM344" s="19">
        <f>IF($BR343=1,1,0)</f>
        <v>0</v>
      </c>
      <c r="DN344" s="19">
        <f>IF($BV343=1,1,0)</f>
        <v>0</v>
      </c>
      <c r="DQ344" s="19">
        <f t="shared" ref="DQ344" si="17389">IF($N343=1,1,0)</f>
        <v>0</v>
      </c>
      <c r="DR344" s="19">
        <f t="shared" ref="DR344" si="17390">IF($R343=1,1,0)</f>
        <v>0</v>
      </c>
      <c r="DS344" s="19">
        <f t="shared" ref="DS344" si="17391">IF($V343=1,1,0)</f>
        <v>0</v>
      </c>
      <c r="DT344" s="19">
        <f t="shared" ref="DT344" si="17392">IF($Z343=1,1,0)</f>
        <v>0</v>
      </c>
      <c r="DU344" s="19">
        <f t="shared" ref="DU344" si="17393">IF($AH343=1,1,0)</f>
        <v>0</v>
      </c>
      <c r="DV344" s="19">
        <f t="shared" ref="DV344" si="17394">IF($AL343=1,1,0)</f>
        <v>0</v>
      </c>
      <c r="DW344" s="19">
        <f t="shared" ref="DW344" si="17395">IF($AT343=1,1,0)</f>
        <v>0</v>
      </c>
      <c r="DX344" s="19">
        <f t="shared" ref="DX344" si="17396">IF($AX343=1,1,0)</f>
        <v>0</v>
      </c>
      <c r="DY344" s="19">
        <f t="shared" ref="DY344" si="17397">IF($BF343=1,1,0)</f>
        <v>0</v>
      </c>
      <c r="DZ344" s="19">
        <f t="shared" ref="DZ344" si="17398">IF($BJ343=1,1,0)</f>
        <v>0</v>
      </c>
      <c r="EA344" s="19">
        <f t="shared" ref="EA344" si="17399">IF($BR343=1,1,0)</f>
        <v>0</v>
      </c>
      <c r="EB344" s="19">
        <f t="shared" ref="EB344" si="17400">IF($BV343=1,1,0)</f>
        <v>0</v>
      </c>
      <c r="EE344" s="329">
        <f>N343*$FU344*週間進捗報告書!$G$9</f>
        <v>0</v>
      </c>
      <c r="EF344" s="329">
        <f>R343*$FV344*週間進捗報告書!$G$10</f>
        <v>0</v>
      </c>
      <c r="EG344" s="329">
        <f>V343*$FW344*週間進捗報告書!$G$11</f>
        <v>0</v>
      </c>
      <c r="EH344" s="329">
        <f>Z343*$FX344*週間進捗報告書!$G$12</f>
        <v>0</v>
      </c>
      <c r="EI344" s="329">
        <f>AH343*$FY344*週間進捗報告書!$G$13</f>
        <v>0</v>
      </c>
      <c r="EJ344" s="329">
        <f>AL343*$FZ344*週間進捗報告書!$G$14</f>
        <v>0</v>
      </c>
      <c r="EK344" s="329">
        <f>AT343*$GA344*週間進捗報告書!$G$15</f>
        <v>0</v>
      </c>
      <c r="EL344" s="329">
        <f>AX343*$GB344*週間進捗報告書!$G$16</f>
        <v>0</v>
      </c>
      <c r="EM344" s="329">
        <f>BF343*$GC344*週間進捗報告書!$G$17</f>
        <v>0</v>
      </c>
      <c r="EN344" s="329">
        <f>BJ343*$GD344*週間進捗報告書!$G$18</f>
        <v>0</v>
      </c>
      <c r="EO344" s="329">
        <f>BR343*$GE344*週間進捗報告書!$G$19</f>
        <v>0</v>
      </c>
      <c r="EP344" s="329">
        <f>BV343*$GF344*週間進捗報告書!$G$20</f>
        <v>0</v>
      </c>
      <c r="ER344" s="547"/>
      <c r="ES344" s="547"/>
      <c r="ET344" s="547"/>
      <c r="EU344" s="547"/>
      <c r="EV344" s="547"/>
      <c r="EW344" s="547"/>
      <c r="EX344" s="547"/>
      <c r="EY344" s="547"/>
      <c r="EZ344" s="547"/>
      <c r="FA344" s="547"/>
      <c r="FB344" s="547"/>
      <c r="FC344" s="547"/>
      <c r="FD344" s="547"/>
      <c r="FE344" s="332"/>
      <c r="FG344" s="19"/>
      <c r="FH344" s="19"/>
      <c r="FI344" s="19"/>
      <c r="FJ344" s="19"/>
      <c r="FK344" s="19"/>
      <c r="FL344" s="19"/>
      <c r="FM344" s="19"/>
      <c r="FN344" s="19"/>
      <c r="FO344" s="19"/>
      <c r="FP344" s="19"/>
      <c r="FQ344" s="19"/>
      <c r="FR344" s="19"/>
      <c r="FU344" s="295">
        <f t="shared" ref="FU344" si="17401">FU343</f>
        <v>0</v>
      </c>
      <c r="FV344" s="295">
        <f t="shared" ref="FV344" si="17402">FV343</f>
        <v>0</v>
      </c>
      <c r="FW344" s="295">
        <f t="shared" ref="FW344" si="17403">FW343</f>
        <v>0</v>
      </c>
      <c r="FX344" s="295">
        <f t="shared" ref="FX344" si="17404">FX343</f>
        <v>0</v>
      </c>
      <c r="FY344" s="295">
        <f t="shared" ref="FY344" si="17405">FY343</f>
        <v>0</v>
      </c>
      <c r="FZ344" s="295">
        <f t="shared" ref="FZ344" si="17406">FZ343</f>
        <v>0</v>
      </c>
      <c r="GA344" s="295">
        <f t="shared" ref="GA344" si="17407">GA343</f>
        <v>0</v>
      </c>
      <c r="GB344" s="295">
        <f t="shared" ref="GB344" si="17408">GB343</f>
        <v>0</v>
      </c>
      <c r="GC344" s="295">
        <f t="shared" ref="GC344" si="17409">GC343</f>
        <v>0</v>
      </c>
      <c r="GD344" s="295">
        <f t="shared" ref="GD344" si="17410">GD343</f>
        <v>0</v>
      </c>
      <c r="GE344" s="295">
        <f t="shared" ref="GE344" si="17411">GE343</f>
        <v>0</v>
      </c>
      <c r="GF344" s="295">
        <f t="shared" ref="GF344" si="17412">GF343</f>
        <v>0</v>
      </c>
      <c r="GG344" s="295" t="e">
        <f t="shared" ref="GG344" si="17413">GG343</f>
        <v>#N/A</v>
      </c>
      <c r="GH344" s="2" t="e">
        <f>INDEX(リスト!$V:$V,MATCH(中日程計画表!$D343,リスト!$D:$D,0))</f>
        <v>#N/A</v>
      </c>
      <c r="GI344" s="2" t="e">
        <f>INDEX(リスト!$A:$A,MATCH(中日程計画表!$D343,リスト!$D:$D,0))</f>
        <v>#N/A</v>
      </c>
      <c r="GJ344" s="2" t="e">
        <f>INDEX(リスト!$U:$U,MATCH(中日程計画表!$D343,リスト!$D:$D,0))</f>
        <v>#N/A</v>
      </c>
      <c r="GK344" s="5" t="e">
        <f>INDEX(リスト!$W:$W,MATCH(中日程計画表!$D343,リスト!$D:$D,0))</f>
        <v>#N/A</v>
      </c>
      <c r="GL344" s="2" t="s">
        <v>201</v>
      </c>
      <c r="GM344" s="296">
        <f t="shared" ref="GM344" si="17414">GM343</f>
        <v>0</v>
      </c>
      <c r="GN344" s="296">
        <f t="shared" ref="GN344" si="17415">GN343</f>
        <v>0</v>
      </c>
      <c r="GU344" s="461"/>
      <c r="GV344" s="460"/>
      <c r="GW344" s="460"/>
      <c r="GX344" s="461"/>
      <c r="GY344" s="461"/>
      <c r="GZ344" s="460"/>
      <c r="HA344" s="460"/>
      <c r="HB344" s="461"/>
      <c r="HC344" s="461"/>
      <c r="HD344" s="460"/>
      <c r="HE344" s="460"/>
      <c r="HF344" s="461"/>
      <c r="HG344" s="461"/>
      <c r="HH344" s="460"/>
      <c r="HI344" s="460"/>
      <c r="HJ344" s="461"/>
      <c r="HK344" s="461"/>
      <c r="HL344" s="460"/>
      <c r="HM344" s="460"/>
      <c r="HN344" s="461"/>
      <c r="HO344" s="461"/>
      <c r="HP344" s="460"/>
      <c r="HQ344" s="460"/>
      <c r="HR344" s="461"/>
      <c r="HS344" s="4"/>
    </row>
    <row r="345" spans="1:227" ht="12" customHeight="1">
      <c r="A345" s="488" t="str">
        <f t="shared" ref="A345" ca="1" si="17416">INDIRECT("リスト!A"&amp;B345+6)</f>
        <v/>
      </c>
      <c r="B345" s="486">
        <f t="shared" ref="B345" si="17417">ROUNDDOWN((ROW()-6)/2,0)+1</f>
        <v>170</v>
      </c>
      <c r="C345" s="474" t="str">
        <f>機能グループ名</f>
        <v/>
      </c>
      <c r="D345" s="484">
        <f>機能ID</f>
        <v>0</v>
      </c>
      <c r="E345" s="482">
        <f>機能名</f>
        <v>0</v>
      </c>
      <c r="F345" s="315"/>
      <c r="G345" s="315"/>
      <c r="H345" s="315"/>
      <c r="I345" s="315"/>
      <c r="J345" s="316"/>
      <c r="K345" s="480" t="str">
        <f>担当者_SR</f>
        <v>NG</v>
      </c>
      <c r="L345" s="76"/>
      <c r="M345" s="76"/>
      <c r="N345" s="470"/>
      <c r="O345" s="474" t="str">
        <f>担当者_SRR</f>
        <v>NG</v>
      </c>
      <c r="P345" s="76"/>
      <c r="Q345" s="76"/>
      <c r="R345" s="470"/>
      <c r="S345" s="474" t="str">
        <f>担当者_DS</f>
        <v>NG</v>
      </c>
      <c r="T345" s="76"/>
      <c r="U345" s="76"/>
      <c r="V345" s="470"/>
      <c r="W345" s="472" t="str">
        <f>担当者_DSR</f>
        <v>NG</v>
      </c>
      <c r="X345" s="76"/>
      <c r="Y345" s="76"/>
      <c r="Z345" s="470"/>
      <c r="AA345" s="476"/>
      <c r="AB345" s="79"/>
      <c r="AC345" s="79"/>
      <c r="AD345" s="470">
        <f>IF(AC346 &lt;&gt; "",1,0)</f>
        <v>0</v>
      </c>
      <c r="AE345" s="472" t="str">
        <f>担当者_CD</f>
        <v>NG</v>
      </c>
      <c r="AF345" s="76"/>
      <c r="AG345" s="76"/>
      <c r="AH345" s="470"/>
      <c r="AI345" s="472" t="str">
        <f>担当者_DD</f>
        <v>NG</v>
      </c>
      <c r="AJ345" s="76"/>
      <c r="AK345" s="76"/>
      <c r="AL345" s="470"/>
      <c r="AM345" s="476"/>
      <c r="AN345" s="79"/>
      <c r="AO345" s="79"/>
      <c r="AP345" s="470">
        <f>IF(AO346 &lt;&gt; "",1,0)</f>
        <v>0</v>
      </c>
      <c r="AQ345" s="472" t="str">
        <f>担当者_MCL</f>
        <v>NG</v>
      </c>
      <c r="AR345" s="76"/>
      <c r="AS345" s="76"/>
      <c r="AT345" s="470"/>
      <c r="AU345" s="472" t="str">
        <f>担当者_MCLR</f>
        <v>NG</v>
      </c>
      <c r="AV345" s="76"/>
      <c r="AW345" s="76"/>
      <c r="AX345" s="470"/>
      <c r="AY345" s="476"/>
      <c r="AZ345" s="79"/>
      <c r="BA345" s="79"/>
      <c r="BB345" s="470">
        <f>IF(BA346 &lt;&gt; "",1,0)</f>
        <v>0</v>
      </c>
      <c r="BC345" s="474" t="str">
        <f>担当者_MT</f>
        <v>NG</v>
      </c>
      <c r="BD345" s="76"/>
      <c r="BE345" s="76"/>
      <c r="BF345" s="470"/>
      <c r="BG345" s="472" t="str">
        <f>担当者_M検</f>
        <v>NG</v>
      </c>
      <c r="BH345" s="76"/>
      <c r="BI345" s="76"/>
      <c r="BJ345" s="470"/>
      <c r="BK345" s="476"/>
      <c r="BL345" s="79"/>
      <c r="BM345" s="79"/>
      <c r="BN345" s="470">
        <v>0</v>
      </c>
      <c r="BO345" s="474" t="str">
        <f>担当者_モテ</f>
        <v>NG</v>
      </c>
      <c r="BP345" s="76"/>
      <c r="BQ345" s="76"/>
      <c r="BR345" s="470"/>
      <c r="BS345" s="472" t="str">
        <f>担当者_モテR</f>
        <v>NG</v>
      </c>
      <c r="BT345" s="76"/>
      <c r="BU345" s="76"/>
      <c r="BV345" s="470"/>
      <c r="BW345" s="468">
        <f t="shared" ref="BW345" si="17418">IFERROR(SUM(IF(K345&lt;&gt;"NG",N345*K$1,0),IF(O345&lt;&gt;"NG",R345*O$1,0),IF(S345&lt;&gt;"NG",V345*S$1,0),IF(W345&lt;&gt;"NG",Z345*W$1,0),IF(AA345&lt;&gt;"NG",AD345*AA$1,0),IF(AE345&lt;&gt;"NG",AH345*AE$1,0),IF(AI345&lt;&gt;"NG",AL345*AI$1,0),IF(AM345&lt;&gt;"NG",AP345*AM$1,0),IF(AQ345&lt;&gt;"NG",AT345*AQ$1,0),IF(AU345&lt;&gt;"NG",AX345*AU$1,0),IF(AY345&lt;&gt;"NG",BB345*AY$1,0),IF(BC345&lt;&gt;"NG",BF345*BC$1,0),IF(BG345&lt;&gt;"NG",BJ345*BG$1,0),IF(BK345&lt;&gt;"NG",BN345*BK$1,0),IF(BO345&lt;&gt;"NG",BR345*BO$1,0),IF(BS345&lt;&gt;"NG",BV345*BS$1,0))/SUM(IF(K345&lt;&gt;"NG",K$1,0),IF(O345&lt;&gt;"NG",O$1,0),IF(S345&lt;&gt;"NG",S$1,0),IF(W345&lt;&gt;"NG",W$1,0),IF(AA345&lt;&gt;"NG",AA$1,0),IF(AE345&lt;&gt;"NG",AE$1,0),IF(AI345&lt;&gt;"NG",AI$1,0),IF(AM345&lt;&gt;"NG",AM$1,0),IF(AQ345&lt;&gt;"NG",AQ$1,0),IF(AU345&lt;&gt;"NG",AU$1,0),IF(AY345&lt;&gt;"NG",AY$1,0),IF(BC345&lt;&gt;"NG",BC$1,0),IF(BG345&lt;&gt;"NG",BG$1,0),IF(BK345&lt;&gt;"NG",BK$1,0),IF(BO345&lt;&gt;"NG",BO$1,0),IF(BS345&lt;&gt;"NG",BS$1,0)),0)</f>
        <v>0</v>
      </c>
      <c r="BX345" s="466"/>
      <c r="BY345" s="490"/>
      <c r="BZ345" s="5"/>
      <c r="CA345" s="32">
        <f t="shared" ref="CA345" si="17419">IF(AND($M345&lt;&gt;$BZ$5,$M345&lt;=$BZ$6,$M345&lt;&gt;$BZ$7),1,0)</f>
        <v>0</v>
      </c>
      <c r="CB345" s="32">
        <f t="shared" ref="CB345" si="17420">IF(AND($Q345&lt;&gt;$BZ$5,$Q345&lt;=$BZ$6,$Q345&lt;&gt;$BZ$7),1,0)</f>
        <v>0</v>
      </c>
      <c r="CC345" s="32">
        <f t="shared" ref="CC345" si="17421">IF(AND($U345&lt;&gt;$BZ$5,$U345&lt;=$BZ$6,$U345&lt;&gt;$BZ$7),1,0)</f>
        <v>0</v>
      </c>
      <c r="CD345" s="32">
        <f t="shared" ref="CD345" si="17422">IF(AND($Y345&lt;&gt;$BZ$5,$Y345&lt;=$BZ$6,$Y345&lt;&gt;$BZ$7),1,0)</f>
        <v>0</v>
      </c>
      <c r="CE345" s="32">
        <f t="shared" ref="CE345" si="17423">IF(AND($AG345&lt;&gt;$BZ$5,$AG345&lt;=$BZ$6,$AG345&lt;&gt;$BZ$7),1,0)</f>
        <v>0</v>
      </c>
      <c r="CF345" s="32">
        <f t="shared" ref="CF345" si="17424">IF(AND($AK345&lt;&gt;$BZ$5,$AK345&lt;=$BZ$6,$AK345&lt;&gt;$BZ$7),1,0)</f>
        <v>0</v>
      </c>
      <c r="CG345" s="32">
        <f t="shared" ref="CG345" si="17425">IF(AND($AS345&lt;&gt;$BZ$5,$AS345&lt;=$BZ$6,$AS345&lt;&gt;$BZ$7),1,0)</f>
        <v>0</v>
      </c>
      <c r="CH345" s="32">
        <f t="shared" ref="CH345" si="17426">IF(AND($AW345&lt;&gt;$BZ$5,$AW345&lt;=$BZ$6,$AW345&lt;&gt;$BZ$7),1,0)</f>
        <v>0</v>
      </c>
      <c r="CI345" s="32">
        <f t="shared" ref="CI345" si="17427">IF(AND($BE345&lt;&gt;$BZ$5,$BE345&lt;=$BZ$6,$BE345&lt;&gt;$BZ$7),1,0)</f>
        <v>0</v>
      </c>
      <c r="CJ345" s="32">
        <f t="shared" ref="CJ345" si="17428">IF(AND($BI345&lt;&gt;$BZ$5,$BI345&lt;=$BZ$6,$BI345&lt;&gt;$BZ$7),1,0)</f>
        <v>0</v>
      </c>
      <c r="CK345" s="32">
        <f t="shared" ref="CK345" si="17429">IF(AND($BQ345&lt;&gt;$BZ$5,$BQ345&lt;=$BZ$6,$BQ345&lt;&gt;$BZ$7),1,0)</f>
        <v>0</v>
      </c>
      <c r="CL345" s="32">
        <f t="shared" ref="CL345" si="17430">IF(AND($BU345&lt;&gt;$BZ$5,$BU345&lt;=$BZ$6,$BU345&lt;&gt;$BZ$7),1,0)</f>
        <v>0</v>
      </c>
      <c r="CO345" s="32">
        <f>IF(AND($M345&lt;&gt;$CN$5,$M345&lt;=$CN$6,$M345&lt;&gt;$CN$7),1,0)</f>
        <v>0</v>
      </c>
      <c r="CP345" s="32">
        <f>IF(AND($Q345&lt;&gt;$CN$5,$Q345&lt;=$CN$6,$Q345&lt;&gt;$CN$7),1,0)</f>
        <v>0</v>
      </c>
      <c r="CQ345" s="32">
        <f>IF(AND($U345&lt;&gt;$CN$5,$U345&lt;=$CN$6,$U345&lt;&gt;$CN$7),1,0)</f>
        <v>0</v>
      </c>
      <c r="CR345" s="32">
        <f>IF(AND($Y345&lt;&gt;$CN$5,$Y345&lt;=$CN$6,$Y345&lt;&gt;$CN$7),1,0)</f>
        <v>0</v>
      </c>
      <c r="CS345" s="32">
        <f>IF(AND($AG345&lt;&gt;$CN$5,$AG345&lt;=$CN$6,$AG345&lt;&gt;$CN$7),1,0)</f>
        <v>0</v>
      </c>
      <c r="CT345" s="32">
        <f>IF(AND($AK345&lt;&gt;$CN$5,$AK345&lt;=$CN$6,$AK345&lt;&gt;$CN$7),1,0)</f>
        <v>0</v>
      </c>
      <c r="CU345" s="32">
        <f>IF(AND($AS345&lt;&gt;$CN$5,$AS345&lt;=$CN$6,$AS345&lt;&gt;$CN$7),1,0)</f>
        <v>0</v>
      </c>
      <c r="CV345" s="32">
        <f>IF(AND($AW345&lt;&gt;$CN$5,$AW345&lt;=$CN$6,$AW345&lt;&gt;$CN$7),1,0)</f>
        <v>0</v>
      </c>
      <c r="CW345" s="32">
        <f>IF(AND($BE345&lt;&gt;$CN$5,$BE345&lt;=$CN$6,$BE345&lt;&gt;$CN$7),1,0)</f>
        <v>0</v>
      </c>
      <c r="CX345" s="32">
        <f>IF(AND($BI345&lt;&gt;$CN$5,$BI345&lt;=$CN$6,$BI345&lt;&gt;$CN$7),1,0)</f>
        <v>0</v>
      </c>
      <c r="CY345" s="32">
        <f>IF(AND($BQ345&lt;&gt;$CN$5,$BQ345&lt;=$CN$6,$BQ345&lt;&gt;$CN$7),1,0)</f>
        <v>0</v>
      </c>
      <c r="CZ345" s="32">
        <f>IF(AND($BU345&lt;&gt;$CN$5,$BU345&lt;=$CN$6,$BU345&lt;&gt;$CN$7),1,0)</f>
        <v>0</v>
      </c>
      <c r="DC345" s="32">
        <f>IF(AND($M345&lt;&gt;$DB$5,$M345&lt;=$DB$6,$M345&lt;&gt;$CN$7),1,0)</f>
        <v>0</v>
      </c>
      <c r="DD345" s="32">
        <f>IF(AND($Q345&lt;&gt;$DB$5,$Q345&lt;=$DB$6,$Q345&lt;&gt;$CN$7),1,0)</f>
        <v>0</v>
      </c>
      <c r="DE345" s="32">
        <f>IF(AND($U345&lt;&gt;$DB$5,$U345&lt;=$DB$6,$U345&lt;&gt;$CN$7),1,0)</f>
        <v>0</v>
      </c>
      <c r="DF345" s="32">
        <f>IF(AND($Y345&lt;&gt;$DB$5,$Y345&lt;=$DB$6,$Y345&lt;&gt;$CN$7),1,0)</f>
        <v>0</v>
      </c>
      <c r="DG345" s="32">
        <f>IF(AND($AG345&lt;&gt;$DB$5,$AG345&lt;=$DB$6,$AG345&lt;&gt;$CN$7),1,0)</f>
        <v>0</v>
      </c>
      <c r="DH345" s="32">
        <f>IF(AND($AK345&lt;&gt;$DB$5,$AK345&lt;=$DB$6,$AK345&lt;&gt;$CN$7),1,0)</f>
        <v>0</v>
      </c>
      <c r="DI345" s="32">
        <f>IF(AND($AS345&lt;&gt;$DB$5,$AS345&lt;=$DB$6,$AS345&lt;&gt;$CN$7),1,0)</f>
        <v>0</v>
      </c>
      <c r="DJ345" s="32">
        <f>IF(AND($AW345&lt;&gt;$DB$5,$AW345&lt;=$DB$6,$AW345&lt;&gt;$CN$7),1,0)</f>
        <v>0</v>
      </c>
      <c r="DK345" s="32">
        <f>IF(AND($BE345&lt;&gt;$DB$5,$BE345&lt;=$DB$6,$BE345&lt;&gt;$CN$7),1,0)</f>
        <v>0</v>
      </c>
      <c r="DL345" s="32">
        <f>IF(AND($BI345&lt;&gt;$DB$5,$BI345&lt;=$DB$6,$BI345&lt;&gt;$CN$7),1,0)</f>
        <v>0</v>
      </c>
      <c r="DM345" s="32">
        <f>IF(AND($BQ345&lt;&gt;$DB$5,$BQ345&lt;=$DB$6,$BQ345&lt;&gt;$CN$7),1,0)</f>
        <v>0</v>
      </c>
      <c r="DN345" s="32">
        <f>IF(AND($BU345&lt;&gt;$DB$5,$BU345&lt;=$DB$6,$BU345&lt;&gt;$CN$7),1,0)</f>
        <v>0</v>
      </c>
      <c r="DQ345" s="32">
        <f t="shared" ref="DQ345" si="17431">IF(AND($M345&lt;&gt;$DP$5,$M345&lt;=$DP$6,$M345&lt;&gt;$CN$7),1,0)</f>
        <v>0</v>
      </c>
      <c r="DR345" s="32">
        <f t="shared" ref="DR345" si="17432">IF(AND($Q345&lt;&gt;$DP$5,$Q345&lt;=$DP$6,$Q345&lt;&gt;$CN$7),1,0)</f>
        <v>0</v>
      </c>
      <c r="DS345" s="32">
        <f t="shared" ref="DS345" si="17433">IF(AND($U345&lt;&gt;$DP$5,$U345&lt;=$DP$6,$U345&lt;&gt;$CN$7),1,0)</f>
        <v>0</v>
      </c>
      <c r="DT345" s="32">
        <f t="shared" ref="DT345" si="17434">IF(AND($Y345&lt;&gt;$DP$5,$Y345&lt;=$DP$6,$Y345&lt;&gt;$CN$7),1,0)</f>
        <v>0</v>
      </c>
      <c r="DU345" s="32">
        <f t="shared" ref="DU345" si="17435">IF(AND($AG345&lt;&gt;$DP$5,$AG345&lt;=$DP$6,$AG345&lt;&gt;$CN$7),1,0)</f>
        <v>0</v>
      </c>
      <c r="DV345" s="32">
        <f t="shared" ref="DV345" si="17436">IF(AND($AK345&lt;&gt;$DP$5,$AK345&lt;=$DP$6,$AK345&lt;&gt;$CN$7),1,0)</f>
        <v>0</v>
      </c>
      <c r="DW345" s="32">
        <f t="shared" ref="DW345" si="17437">IF(AND($AS345&lt;&gt;$DP$5,$AS345&lt;=$DP$6,$AS345&lt;&gt;$CN$7),1,0)</f>
        <v>0</v>
      </c>
      <c r="DX345" s="32">
        <f t="shared" ref="DX345" si="17438">IF(AND($AW345&lt;&gt;$DP$5,$AW345&lt;=$DP$6,$AW345&lt;&gt;$CN$7),1,0)</f>
        <v>0</v>
      </c>
      <c r="DY345" s="32">
        <f t="shared" ref="DY345" si="17439">IF(AND($BE345&lt;&gt;$DP$5,$BE345&lt;=$DP$6,$BE345&lt;&gt;$CN$7),1,0)</f>
        <v>0</v>
      </c>
      <c r="DZ345" s="32">
        <f t="shared" ref="DZ345" si="17440">IF(AND($BI345&lt;&gt;$DP$5,$BI345&lt;=$DP$6,$BI345&lt;&gt;$CN$7),1,0)</f>
        <v>0</v>
      </c>
      <c r="EA345" s="32">
        <f t="shared" ref="EA345" si="17441">IF(AND($BQ345&lt;&gt;$DP$5,$BQ345&lt;=$DP$6,$BQ345&lt;&gt;$CN$7),1,0)</f>
        <v>0</v>
      </c>
      <c r="EB345" s="32">
        <f t="shared" ref="EB345" si="17442">IF(AND($BU345&lt;&gt;$DP$5,$BU345&lt;=$DP$6,$BU345&lt;&gt;$CN$7),1,0)</f>
        <v>0</v>
      </c>
      <c r="EE345" s="328">
        <f>IF(M345&lt;&gt;"",IF(M345&lt;=$ED$6,1,IF(L345&gt;$ED$6,0,NETWORKDAYS(L345,$ED$6,祭日リスト)/NETWORKDAYS(L345,M345,祭日リスト)))*$GG345*週間進捗報告書!$G$9,0)</f>
        <v>0</v>
      </c>
      <c r="EF345" s="328">
        <f>IF(Q345&lt;&gt;"",IF(Q345&lt;=$ED$6,1,IF(P345&gt;$ED$6,0,NETWORKDAYS(P345,$ED$6,祭日リスト)/NETWORKDAYS(P345,Q345,祭日リスト)))*$GG345*週間進捗報告書!$G$10,0)</f>
        <v>0</v>
      </c>
      <c r="EG345" s="328">
        <f>IF(U345&lt;&gt;"",IF(U345&lt;=$ED$6,1,IF(T345&gt;$ED$6,0,NETWORKDAYS(T345,$ED$6,祭日リスト)/NETWORKDAYS(T345,U345,祭日リスト)))*$GG345*週間進捗報告書!$G$11,0)</f>
        <v>0</v>
      </c>
      <c r="EH345" s="328">
        <f>IF(Y345&lt;&gt;"",IF(Y345&lt;=$ED$6,1,IF(X345&gt;$ED$6,0,NETWORKDAYS(X345,$ED$6,祭日リスト)/NETWORKDAYS(X345,Y345,祭日リスト)))*$GG345*週間進捗報告書!$G$12,0)</f>
        <v>0</v>
      </c>
      <c r="EI345" s="328">
        <f>IF(AG345&lt;&gt;"",IF(AG345&lt;=$ED$6,1,IF(AF345&gt;$ED$6,0,NETWORKDAYS(AF345,$ED$6,祭日リスト)/NETWORKDAYS(AF345,AG345,祭日リスト)))*$GG345*週間進捗報告書!$G$13,0)</f>
        <v>0</v>
      </c>
      <c r="EJ345" s="328">
        <f>IF(AK345&lt;&gt;"",IF(AK345&lt;=$ED$6,1,IF(AJ345&gt;$ED$6,0,NETWORKDAYS(AJ345,$ED$6,祭日リスト)/NETWORKDAYS(AJ345,AK345,祭日リスト)))*$GG345*週間進捗報告書!$G$14,0)</f>
        <v>0</v>
      </c>
      <c r="EK345" s="328">
        <f>IF(AS345&lt;&gt;"",IF(AS345&lt;=$ED$6,1,IF(AR345&gt;$ED$6,0,NETWORKDAYS(AR345,$ED$6,祭日リスト)/NETWORKDAYS(AR345,AS345,祭日リスト)))*$GG345*週間進捗報告書!$G$15,0)</f>
        <v>0</v>
      </c>
      <c r="EL345" s="328">
        <f>IF(AW345&lt;&gt;"",IF(AW345&lt;=$ED$6,1,IF(AV345&gt;$ED$6,0,NETWORKDAYS(AV345,$ED$6,祭日リスト)/NETWORKDAYS(AV345,AW345,祭日リスト)))*$GG345*週間進捗報告書!$G$16,0)</f>
        <v>0</v>
      </c>
      <c r="EM345" s="328">
        <f>IF(BE345&lt;&gt;"",IF(BE345&lt;=$ED$6,1,IF(BD345&gt;$ED$6,0,NETWORKDAYS(BD345,$ED$6,祭日リスト)/NETWORKDAYS(BD345,BE345,祭日リスト)))*$GG345*週間進捗報告書!$G$17,0)</f>
        <v>0</v>
      </c>
      <c r="EN345" s="328">
        <f>IF(BI345&lt;&gt;"",IF(BI345&lt;=$ED$6,1,IF(BH345&gt;$ED$6,0,NETWORKDAYS(BH345,$ED$6,祭日リスト)/NETWORKDAYS(BH345,BI345,祭日リスト)))*$GG345*週間進捗報告書!$G$18,0)</f>
        <v>0</v>
      </c>
      <c r="EO345" s="328">
        <f>IF(BQ345&lt;&gt;"",IF(BQ345&lt;=$ED$6,1,IF(BP345&gt;$ED$6,0,NETWORKDAYS(BP345,$ED$6,祭日リスト)/NETWORKDAYS(BP345,BQ345,祭日リスト)))*$GG345*週間進捗報告書!$G$19,0)</f>
        <v>0</v>
      </c>
      <c r="EP345" s="328">
        <f>IF(BU345&lt;&gt;"",IF(BU345&lt;=$ED$6,1,IF(BT345&gt;$ED$6,0,NETWORKDAYS(BT345,$ED$6,祭日リスト)/NETWORKDAYS(BT345,BU345,祭日リスト)))*$GG345*週間進捗報告書!$G$20,0)</f>
        <v>0</v>
      </c>
      <c r="ER345" s="547">
        <f t="shared" ref="ER345:FC345" si="17443">EE345-EE346</f>
        <v>0</v>
      </c>
      <c r="ES345" s="547">
        <f t="shared" si="17443"/>
        <v>0</v>
      </c>
      <c r="ET345" s="547">
        <f t="shared" si="17443"/>
        <v>0</v>
      </c>
      <c r="EU345" s="547">
        <f t="shared" si="17443"/>
        <v>0</v>
      </c>
      <c r="EV345" s="547">
        <f t="shared" si="17443"/>
        <v>0</v>
      </c>
      <c r="EW345" s="547">
        <f t="shared" si="17443"/>
        <v>0</v>
      </c>
      <c r="EX345" s="547">
        <f t="shared" si="17443"/>
        <v>0</v>
      </c>
      <c r="EY345" s="547">
        <f t="shared" si="17443"/>
        <v>0</v>
      </c>
      <c r="EZ345" s="547">
        <f t="shared" si="17443"/>
        <v>0</v>
      </c>
      <c r="FA345" s="547">
        <f t="shared" si="17443"/>
        <v>0</v>
      </c>
      <c r="FB345" s="547">
        <f t="shared" si="17443"/>
        <v>0</v>
      </c>
      <c r="FC345" s="547">
        <f t="shared" si="17443"/>
        <v>0</v>
      </c>
      <c r="FD345" s="547">
        <f t="shared" ref="FD345" si="17444">SUM(ER345:FC346)</f>
        <v>0</v>
      </c>
      <c r="FE345" s="333"/>
      <c r="FG345" s="32">
        <f>IF(AND($M345&lt;&gt;$FF$7),1,0)</f>
        <v>0</v>
      </c>
      <c r="FH345" s="32">
        <f>IF(AND($Q345&lt;&gt;$FF$7),1,0)</f>
        <v>0</v>
      </c>
      <c r="FI345" s="32">
        <f>IF(AND($U345&lt;&gt;$FF$7),1,0)</f>
        <v>0</v>
      </c>
      <c r="FJ345" s="32">
        <f>IF(AND($Y345&lt;&gt;$FF$7),1,0)</f>
        <v>0</v>
      </c>
      <c r="FK345" s="32">
        <f>IF(AND($AG345&lt;&gt;$FF$7),1,0)</f>
        <v>0</v>
      </c>
      <c r="FL345" s="32">
        <f>IF(AND($AK345&lt;&gt;$FF$7),1,0)</f>
        <v>0</v>
      </c>
      <c r="FM345" s="32">
        <f>IF(AND($AS345&lt;&gt;$FF$7),1,0)</f>
        <v>0</v>
      </c>
      <c r="FN345" s="32">
        <f>IF(AND($AW345&lt;&gt;$FF$7),1,0)</f>
        <v>0</v>
      </c>
      <c r="FO345" s="32">
        <f>IF(AND($BE345&lt;&gt;$FF$7),1,0)</f>
        <v>0</v>
      </c>
      <c r="FP345" s="32">
        <f>IF(AND($BI345&lt;&gt;$FF$7),1,0)</f>
        <v>0</v>
      </c>
      <c r="FQ345" s="32">
        <f>IF(AND($BQ345&lt;&gt;$FF$7),1,0)</f>
        <v>0</v>
      </c>
      <c r="FR345" s="32">
        <f>IF(AND($BU345&lt;&gt;$FF$7),1,0)</f>
        <v>0</v>
      </c>
      <c r="FU345" s="294">
        <f t="shared" ref="FU345" si="17445">IF($K345&lt;&gt;"NG",$GG345,0)</f>
        <v>0</v>
      </c>
      <c r="FV345" s="294">
        <f t="shared" ref="FV345" si="17446">IF($O345&lt;&gt;"NG",$GG345,0)</f>
        <v>0</v>
      </c>
      <c r="FW345" s="294">
        <f t="shared" ref="FW345" si="17447">IF($S345&lt;&gt;"NG",$GG345,0)</f>
        <v>0</v>
      </c>
      <c r="FX345" s="294">
        <f t="shared" ref="FX345" si="17448">IF($W345&lt;&gt;"NG",$GG345,0)</f>
        <v>0</v>
      </c>
      <c r="FY345" s="294">
        <f t="shared" ref="FY345" si="17449">IF($AE345&lt;&gt;"NG",$GG345,0)</f>
        <v>0</v>
      </c>
      <c r="FZ345" s="294">
        <f t="shared" ref="FZ345" si="17450">IF($AI345&lt;&gt;"NG",$GG345,0)</f>
        <v>0</v>
      </c>
      <c r="GA345" s="294">
        <f t="shared" ref="GA345" si="17451">IF($AQ345&lt;&gt;"NG",$GG345,0)</f>
        <v>0</v>
      </c>
      <c r="GB345" s="294">
        <f t="shared" ref="GB345" si="17452">IF($AU345&lt;&gt;"NG",$GG345,0)</f>
        <v>0</v>
      </c>
      <c r="GC345" s="294">
        <f t="shared" ref="GC345" si="17453">IF($BC345&lt;&gt;"NG",$GG345,0)</f>
        <v>0</v>
      </c>
      <c r="GD345" s="294">
        <f t="shared" ref="GD345" si="17454">IF($BG345&lt;&gt;"NG",$GG345,0)</f>
        <v>0</v>
      </c>
      <c r="GE345" s="294">
        <f t="shared" ref="GE345" si="17455">IF($BO345&lt;&gt;"NG",$GG345,0)</f>
        <v>0</v>
      </c>
      <c r="GF345" s="294">
        <f t="shared" ref="GF345" si="17456">IF($BS345&lt;&gt;"NG",$GG345,0)</f>
        <v>0</v>
      </c>
      <c r="GG345" s="294" t="e">
        <f>VLOOKUP($D345,リスト!$D:$S,15,FALSE)</f>
        <v>#N/A</v>
      </c>
      <c r="GH345" s="2" t="e">
        <f>INDEX(リスト!$V:$V,MATCH(中日程計画表!$D345,リスト!$D:$D,0))</f>
        <v>#N/A</v>
      </c>
      <c r="GI345" s="2" t="e">
        <f>INDEX(リスト!$A:$A,MATCH(中日程計画表!$D345,リスト!$D:$D,0))</f>
        <v>#N/A</v>
      </c>
      <c r="GJ345" s="2" t="e">
        <f>INDEX(リスト!$U:$U,MATCH(中日程計画表!$D345,リスト!$D:$D,0))</f>
        <v>#N/A</v>
      </c>
      <c r="GK345" s="5" t="e">
        <f>INDEX(リスト!$W:$W,MATCH(中日程計画表!$D345,リスト!$D:$D,0))</f>
        <v>#N/A</v>
      </c>
      <c r="GL345" s="2" t="s">
        <v>200</v>
      </c>
      <c r="GM345" s="296">
        <f>D345</f>
        <v>0</v>
      </c>
      <c r="GN345" s="296">
        <f>E345</f>
        <v>0</v>
      </c>
      <c r="GU345" s="460" t="str">
        <f t="shared" ref="GU345" si="17457">AE345</f>
        <v>NG</v>
      </c>
      <c r="GV345" s="460">
        <f t="shared" ref="GV345" si="17458">EI345</f>
        <v>0</v>
      </c>
      <c r="GW345" s="460">
        <f t="shared" ref="GW345" si="17459">EI346</f>
        <v>0</v>
      </c>
      <c r="GX345" s="462">
        <f t="shared" ref="GX345" si="17460">EV345</f>
        <v>0</v>
      </c>
      <c r="GY345" s="460" t="str">
        <f t="shared" ref="GY345" si="17461">AI345</f>
        <v>NG</v>
      </c>
      <c r="GZ345" s="460">
        <f t="shared" ref="GZ345" si="17462">EJ345</f>
        <v>0</v>
      </c>
      <c r="HA345" s="460">
        <f t="shared" ref="HA345" si="17463">EJ346</f>
        <v>0</v>
      </c>
      <c r="HB345" s="462">
        <f t="shared" ref="HB345" si="17464">EW345</f>
        <v>0</v>
      </c>
      <c r="HC345" s="460" t="str">
        <f t="shared" ref="HC345" si="17465">AQ345</f>
        <v>NG</v>
      </c>
      <c r="HD345" s="460">
        <f t="shared" ref="HD345" si="17466">EK345</f>
        <v>0</v>
      </c>
      <c r="HE345" s="460">
        <f t="shared" ref="HE345" si="17467">EK346</f>
        <v>0</v>
      </c>
      <c r="HF345" s="462">
        <f t="shared" ref="HF345" si="17468">EX345</f>
        <v>0</v>
      </c>
      <c r="HG345" s="460" t="str">
        <f t="shared" ref="HG345" si="17469">AU345</f>
        <v>NG</v>
      </c>
      <c r="HH345" s="460">
        <f t="shared" ref="HH345" si="17470">EL345</f>
        <v>0</v>
      </c>
      <c r="HI345" s="460">
        <f t="shared" ref="HI345" si="17471">EL346</f>
        <v>0</v>
      </c>
      <c r="HJ345" s="462">
        <f t="shared" ref="HJ345" si="17472">EY345</f>
        <v>0</v>
      </c>
      <c r="HK345" s="460" t="str">
        <f t="shared" ref="HK345" si="17473">BC345</f>
        <v>NG</v>
      </c>
      <c r="HL345" s="460">
        <f t="shared" ref="HL345" si="17474">EM345</f>
        <v>0</v>
      </c>
      <c r="HM345" s="460">
        <f t="shared" ref="HM345" si="17475">EM346</f>
        <v>0</v>
      </c>
      <c r="HN345" s="462">
        <f t="shared" ref="HN345" si="17476">EZ345</f>
        <v>0</v>
      </c>
      <c r="HO345" s="460" t="str">
        <f t="shared" ref="HO345" si="17477">BG345</f>
        <v>NG</v>
      </c>
      <c r="HP345" s="460">
        <f t="shared" ref="HP345" si="17478">EN345</f>
        <v>0</v>
      </c>
      <c r="HQ345" s="460">
        <f t="shared" ref="HQ345" si="17479">EN346</f>
        <v>0</v>
      </c>
      <c r="HR345" s="462">
        <f t="shared" ref="HR345" si="17480">FA345</f>
        <v>0</v>
      </c>
      <c r="HS345" s="332"/>
    </row>
    <row r="346" spans="1:227" ht="12" customHeight="1">
      <c r="A346" s="489"/>
      <c r="B346" s="487"/>
      <c r="C346" s="475"/>
      <c r="D346" s="485"/>
      <c r="E346" s="483"/>
      <c r="F346" s="317"/>
      <c r="G346" s="317"/>
      <c r="H346" s="317"/>
      <c r="I346" s="317"/>
      <c r="J346" s="316"/>
      <c r="K346" s="481"/>
      <c r="L346" s="77"/>
      <c r="M346" s="77"/>
      <c r="N346" s="471"/>
      <c r="O346" s="475"/>
      <c r="P346" s="77"/>
      <c r="Q346" s="77"/>
      <c r="R346" s="471"/>
      <c r="S346" s="475"/>
      <c r="T346" s="77"/>
      <c r="U346" s="77"/>
      <c r="V346" s="471"/>
      <c r="W346" s="473"/>
      <c r="X346" s="77"/>
      <c r="Y346" s="77"/>
      <c r="Z346" s="471"/>
      <c r="AA346" s="477"/>
      <c r="AB346" s="80"/>
      <c r="AC346" s="80"/>
      <c r="AD346" s="471"/>
      <c r="AE346" s="473"/>
      <c r="AF346" s="77"/>
      <c r="AG346" s="77"/>
      <c r="AH346" s="471"/>
      <c r="AI346" s="473"/>
      <c r="AJ346" s="77"/>
      <c r="AK346" s="77"/>
      <c r="AL346" s="471"/>
      <c r="AM346" s="477"/>
      <c r="AN346" s="80"/>
      <c r="AO346" s="80"/>
      <c r="AP346" s="471"/>
      <c r="AQ346" s="473"/>
      <c r="AR346" s="77"/>
      <c r="AS346" s="77"/>
      <c r="AT346" s="471"/>
      <c r="AU346" s="473"/>
      <c r="AV346" s="77"/>
      <c r="AW346" s="77"/>
      <c r="AX346" s="471"/>
      <c r="AY346" s="477"/>
      <c r="AZ346" s="80"/>
      <c r="BA346" s="80"/>
      <c r="BB346" s="471"/>
      <c r="BC346" s="475"/>
      <c r="BD346" s="77"/>
      <c r="BE346" s="77"/>
      <c r="BF346" s="471"/>
      <c r="BG346" s="473"/>
      <c r="BH346" s="77"/>
      <c r="BI346" s="77"/>
      <c r="BJ346" s="471"/>
      <c r="BK346" s="477"/>
      <c r="BL346" s="80"/>
      <c r="BM346" s="80"/>
      <c r="BN346" s="471"/>
      <c r="BO346" s="475"/>
      <c r="BP346" s="77"/>
      <c r="BQ346" s="77"/>
      <c r="BR346" s="471"/>
      <c r="BS346" s="473"/>
      <c r="BT346" s="77"/>
      <c r="BU346" s="77"/>
      <c r="BV346" s="471"/>
      <c r="BW346" s="469"/>
      <c r="BX346" s="467"/>
      <c r="BY346" s="490"/>
      <c r="CA346" s="19">
        <f t="shared" ref="CA346" si="17481">IF(AND($N345=1,$M346&lt;&gt;$BZ$7),1,0)</f>
        <v>0</v>
      </c>
      <c r="CB346" s="19">
        <f t="shared" ref="CB346" si="17482">IF(AND($R345=1,$Q346&lt;&gt;$BZ$7),1,0)</f>
        <v>0</v>
      </c>
      <c r="CC346" s="19">
        <f t="shared" ref="CC346" si="17483">IF(AND($V345=1,$U346&lt;&gt;$BZ$7),1,0)</f>
        <v>0</v>
      </c>
      <c r="CD346" s="19">
        <f t="shared" ref="CD346" si="17484">IF(AND($Z345=1,$Y346&lt;&gt;$BZ$7),1,0)</f>
        <v>0</v>
      </c>
      <c r="CE346" s="19">
        <f t="shared" ref="CE346" si="17485">IF(AND($AH345=1,$AG346&lt;&gt;$BZ$7),1,0)</f>
        <v>0</v>
      </c>
      <c r="CF346" s="19">
        <f t="shared" ref="CF346" si="17486">IF(AND($AL345=1,$AK346&lt;&gt;$BZ$7),1,0)</f>
        <v>0</v>
      </c>
      <c r="CG346" s="19">
        <f t="shared" ref="CG346" si="17487">IF(AND($AT345=1,$AS346&lt;&gt;$BZ$7),1,0)</f>
        <v>0</v>
      </c>
      <c r="CH346" s="19">
        <f t="shared" ref="CH346" si="17488">IF(AND($AX345=1,$AW346&lt;&gt;$BZ$7),1,0)</f>
        <v>0</v>
      </c>
      <c r="CI346" s="19">
        <f t="shared" ref="CI346" si="17489">IF(AND($BF345=1,$BE346&lt;&gt;$BZ$7),1,0)</f>
        <v>0</v>
      </c>
      <c r="CJ346" s="19">
        <f t="shared" ref="CJ346" si="17490">IF(AND($BJ345=1,$BI346&lt;&gt;$BZ$7),1,0)</f>
        <v>0</v>
      </c>
      <c r="CK346" s="19">
        <f t="shared" ref="CK346" si="17491">IF(AND($BR345=1,$BQ346&lt;&gt;$BZ$7),1,0)</f>
        <v>0</v>
      </c>
      <c r="CL346" s="19">
        <f t="shared" ref="CL346" si="17492">IF(AND($BV345=1,$BU346&lt;&gt;$BZ$7),1,0)</f>
        <v>0</v>
      </c>
      <c r="CO346" s="19">
        <f>IF(AND($M346&lt;&gt;$CN$7,$M346&lt;=$CN$6),1,0)</f>
        <v>0</v>
      </c>
      <c r="CP346" s="19">
        <f>IF(AND($Q346&lt;&gt;$CN$7,$Q346&lt;=$CN$6),1,0)</f>
        <v>0</v>
      </c>
      <c r="CQ346" s="19">
        <f>IF(AND($U346&lt;&gt;$CN$7,$U346&lt;=$CN$6),1,0)</f>
        <v>0</v>
      </c>
      <c r="CR346" s="19">
        <f>IF(AND($Y346&lt;&gt;$CN$7,$Y346&lt;=$CN$6),1,0)</f>
        <v>0</v>
      </c>
      <c r="CS346" s="19">
        <f>IF(AND($AG346&lt;&gt;$CN$7,$AG346&lt;=$CN$6),1,0)</f>
        <v>0</v>
      </c>
      <c r="CT346" s="19">
        <f>IF(AND($AK346&lt;&gt;$CN$7,$AK346&lt;=$CN$6),1,0)</f>
        <v>0</v>
      </c>
      <c r="CU346" s="19">
        <f>IF(AND($AS346&lt;&gt;$CN$7,$AS346&lt;=$CN$6),1,0)</f>
        <v>0</v>
      </c>
      <c r="CV346" s="19">
        <f>IF(AND($AW346&lt;&gt;$CN$7,$AW346&lt;=$CN$6),1,0)</f>
        <v>0</v>
      </c>
      <c r="CW346" s="19">
        <f>IF(AND($BE346&lt;&gt;$CN$7,$BE346&lt;=$CN$6),1,0)</f>
        <v>0</v>
      </c>
      <c r="CX346" s="19">
        <f>IF(AND($BI346&lt;&gt;$CN$7,$BI346&lt;=$CN$6),1,0)</f>
        <v>0</v>
      </c>
      <c r="CY346" s="19">
        <f>IF(AND($BQ346&lt;&gt;$CN$7,$BQ346&lt;=$CN$6),1,0)</f>
        <v>0</v>
      </c>
      <c r="CZ346" s="19">
        <f>IF(AND($BU346&lt;&gt;$CN$7,$BU346&lt;=$CN$6),1,0)</f>
        <v>0</v>
      </c>
      <c r="DC346" s="19">
        <f>IF($N345=1,1,0)</f>
        <v>0</v>
      </c>
      <c r="DD346" s="19">
        <f>IF($R345=1,1,0)</f>
        <v>0</v>
      </c>
      <c r="DE346" s="19">
        <f>IF($V345=1,1,0)</f>
        <v>0</v>
      </c>
      <c r="DF346" s="19">
        <f>IF($Z345=1,1,0)</f>
        <v>0</v>
      </c>
      <c r="DG346" s="19">
        <f>IF($AH345=1,1,0)</f>
        <v>0</v>
      </c>
      <c r="DH346" s="19">
        <f>IF($AL345=1,1,0)</f>
        <v>0</v>
      </c>
      <c r="DI346" s="19">
        <f>IF($AT345=1,1,0)</f>
        <v>0</v>
      </c>
      <c r="DJ346" s="19">
        <f>IF($AX345=1,1,0)</f>
        <v>0</v>
      </c>
      <c r="DK346" s="19">
        <f>IF($BF345=1,1,0)</f>
        <v>0</v>
      </c>
      <c r="DL346" s="19">
        <f>IF($BJ345=1,1,0)</f>
        <v>0</v>
      </c>
      <c r="DM346" s="19">
        <f>IF($BR345=1,1,0)</f>
        <v>0</v>
      </c>
      <c r="DN346" s="19">
        <f>IF($BV345=1,1,0)</f>
        <v>0</v>
      </c>
      <c r="DQ346" s="19">
        <f t="shared" ref="DQ346" si="17493">IF($N345=1,1,0)</f>
        <v>0</v>
      </c>
      <c r="DR346" s="19">
        <f t="shared" ref="DR346" si="17494">IF($R345=1,1,0)</f>
        <v>0</v>
      </c>
      <c r="DS346" s="19">
        <f t="shared" ref="DS346" si="17495">IF($V345=1,1,0)</f>
        <v>0</v>
      </c>
      <c r="DT346" s="19">
        <f t="shared" ref="DT346" si="17496">IF($Z345=1,1,0)</f>
        <v>0</v>
      </c>
      <c r="DU346" s="19">
        <f t="shared" ref="DU346" si="17497">IF($AH345=1,1,0)</f>
        <v>0</v>
      </c>
      <c r="DV346" s="19">
        <f t="shared" ref="DV346" si="17498">IF($AL345=1,1,0)</f>
        <v>0</v>
      </c>
      <c r="DW346" s="19">
        <f t="shared" ref="DW346" si="17499">IF($AT345=1,1,0)</f>
        <v>0</v>
      </c>
      <c r="DX346" s="19">
        <f t="shared" ref="DX346" si="17500">IF($AX345=1,1,0)</f>
        <v>0</v>
      </c>
      <c r="DY346" s="19">
        <f t="shared" ref="DY346" si="17501">IF($BF345=1,1,0)</f>
        <v>0</v>
      </c>
      <c r="DZ346" s="19">
        <f t="shared" ref="DZ346" si="17502">IF($BJ345=1,1,0)</f>
        <v>0</v>
      </c>
      <c r="EA346" s="19">
        <f t="shared" ref="EA346" si="17503">IF($BR345=1,1,0)</f>
        <v>0</v>
      </c>
      <c r="EB346" s="19">
        <f t="shared" ref="EB346" si="17504">IF($BV345=1,1,0)</f>
        <v>0</v>
      </c>
      <c r="EE346" s="329">
        <f>N345*$FU346*週間進捗報告書!$G$9</f>
        <v>0</v>
      </c>
      <c r="EF346" s="329">
        <f>R345*$FV346*週間進捗報告書!$G$10</f>
        <v>0</v>
      </c>
      <c r="EG346" s="329">
        <f>V345*$FW346*週間進捗報告書!$G$11</f>
        <v>0</v>
      </c>
      <c r="EH346" s="329">
        <f>Z345*$FX346*週間進捗報告書!$G$12</f>
        <v>0</v>
      </c>
      <c r="EI346" s="329">
        <f>AH345*$FY346*週間進捗報告書!$G$13</f>
        <v>0</v>
      </c>
      <c r="EJ346" s="329">
        <f>AL345*$FZ346*週間進捗報告書!$G$14</f>
        <v>0</v>
      </c>
      <c r="EK346" s="329">
        <f>AT345*$GA346*週間進捗報告書!$G$15</f>
        <v>0</v>
      </c>
      <c r="EL346" s="329">
        <f>AX345*$GB346*週間進捗報告書!$G$16</f>
        <v>0</v>
      </c>
      <c r="EM346" s="329">
        <f>BF345*$GC346*週間進捗報告書!$G$17</f>
        <v>0</v>
      </c>
      <c r="EN346" s="329">
        <f>BJ345*$GD346*週間進捗報告書!$G$18</f>
        <v>0</v>
      </c>
      <c r="EO346" s="329">
        <f>BR345*$GE346*週間進捗報告書!$G$19</f>
        <v>0</v>
      </c>
      <c r="EP346" s="329">
        <f>BV345*$GF346*週間進捗報告書!$G$20</f>
        <v>0</v>
      </c>
      <c r="ER346" s="547"/>
      <c r="ES346" s="547"/>
      <c r="ET346" s="547"/>
      <c r="EU346" s="547"/>
      <c r="EV346" s="547"/>
      <c r="EW346" s="547"/>
      <c r="EX346" s="547"/>
      <c r="EY346" s="547"/>
      <c r="EZ346" s="547"/>
      <c r="FA346" s="547"/>
      <c r="FB346" s="547"/>
      <c r="FC346" s="547"/>
      <c r="FD346" s="547"/>
      <c r="FE346" s="332"/>
      <c r="FG346" s="19"/>
      <c r="FH346" s="19"/>
      <c r="FI346" s="19"/>
      <c r="FJ346" s="19"/>
      <c r="FK346" s="19"/>
      <c r="FL346" s="19"/>
      <c r="FM346" s="19"/>
      <c r="FN346" s="19"/>
      <c r="FO346" s="19"/>
      <c r="FP346" s="19"/>
      <c r="FQ346" s="19"/>
      <c r="FR346" s="19"/>
      <c r="FU346" s="295">
        <f t="shared" ref="FU346" si="17505">FU345</f>
        <v>0</v>
      </c>
      <c r="FV346" s="295">
        <f t="shared" ref="FV346" si="17506">FV345</f>
        <v>0</v>
      </c>
      <c r="FW346" s="295">
        <f t="shared" ref="FW346" si="17507">FW345</f>
        <v>0</v>
      </c>
      <c r="FX346" s="295">
        <f t="shared" ref="FX346" si="17508">FX345</f>
        <v>0</v>
      </c>
      <c r="FY346" s="295">
        <f t="shared" ref="FY346" si="17509">FY345</f>
        <v>0</v>
      </c>
      <c r="FZ346" s="295">
        <f t="shared" ref="FZ346" si="17510">FZ345</f>
        <v>0</v>
      </c>
      <c r="GA346" s="295">
        <f t="shared" ref="GA346" si="17511">GA345</f>
        <v>0</v>
      </c>
      <c r="GB346" s="295">
        <f t="shared" ref="GB346" si="17512">GB345</f>
        <v>0</v>
      </c>
      <c r="GC346" s="295">
        <f t="shared" ref="GC346" si="17513">GC345</f>
        <v>0</v>
      </c>
      <c r="GD346" s="295">
        <f t="shared" ref="GD346" si="17514">GD345</f>
        <v>0</v>
      </c>
      <c r="GE346" s="295">
        <f t="shared" ref="GE346" si="17515">GE345</f>
        <v>0</v>
      </c>
      <c r="GF346" s="295">
        <f t="shared" ref="GF346" si="17516">GF345</f>
        <v>0</v>
      </c>
      <c r="GG346" s="295" t="e">
        <f t="shared" ref="GG346" si="17517">GG345</f>
        <v>#N/A</v>
      </c>
      <c r="GH346" s="2" t="e">
        <f>INDEX(リスト!$V:$V,MATCH(中日程計画表!$D345,リスト!$D:$D,0))</f>
        <v>#N/A</v>
      </c>
      <c r="GI346" s="2" t="e">
        <f>INDEX(リスト!$A:$A,MATCH(中日程計画表!$D345,リスト!$D:$D,0))</f>
        <v>#N/A</v>
      </c>
      <c r="GJ346" s="2" t="e">
        <f>INDEX(リスト!$U:$U,MATCH(中日程計画表!$D345,リスト!$D:$D,0))</f>
        <v>#N/A</v>
      </c>
      <c r="GK346" s="5" t="e">
        <f>INDEX(リスト!$W:$W,MATCH(中日程計画表!$D345,リスト!$D:$D,0))</f>
        <v>#N/A</v>
      </c>
      <c r="GL346" s="2" t="s">
        <v>201</v>
      </c>
      <c r="GM346" s="296">
        <f t="shared" ref="GM346" si="17518">GM345</f>
        <v>0</v>
      </c>
      <c r="GN346" s="296">
        <f t="shared" ref="GN346" si="17519">GN345</f>
        <v>0</v>
      </c>
      <c r="GU346" s="461"/>
      <c r="GV346" s="460"/>
      <c r="GW346" s="460"/>
      <c r="GX346" s="461"/>
      <c r="GY346" s="461"/>
      <c r="GZ346" s="460"/>
      <c r="HA346" s="460"/>
      <c r="HB346" s="461"/>
      <c r="HC346" s="461"/>
      <c r="HD346" s="460"/>
      <c r="HE346" s="460"/>
      <c r="HF346" s="461"/>
      <c r="HG346" s="461"/>
      <c r="HH346" s="460"/>
      <c r="HI346" s="460"/>
      <c r="HJ346" s="461"/>
      <c r="HK346" s="461"/>
      <c r="HL346" s="460"/>
      <c r="HM346" s="460"/>
      <c r="HN346" s="461"/>
      <c r="HO346" s="461"/>
      <c r="HP346" s="460"/>
      <c r="HQ346" s="460"/>
      <c r="HR346" s="461"/>
      <c r="HS346" s="4"/>
    </row>
    <row r="347" spans="1:227" ht="12" customHeight="1">
      <c r="A347" s="488" t="str">
        <f t="shared" ref="A347" ca="1" si="17520">INDIRECT("リスト!A"&amp;B347+6)</f>
        <v/>
      </c>
      <c r="B347" s="486">
        <f t="shared" ref="B347" si="17521">ROUNDDOWN((ROW()-6)/2,0)+1</f>
        <v>171</v>
      </c>
      <c r="C347" s="474" t="str">
        <f>機能グループ名</f>
        <v/>
      </c>
      <c r="D347" s="484">
        <f>機能ID</f>
        <v>0</v>
      </c>
      <c r="E347" s="482">
        <f>機能名</f>
        <v>0</v>
      </c>
      <c r="F347" s="315"/>
      <c r="G347" s="315"/>
      <c r="H347" s="315"/>
      <c r="I347" s="315"/>
      <c r="J347" s="316"/>
      <c r="K347" s="480" t="str">
        <f>担当者_SR</f>
        <v>NG</v>
      </c>
      <c r="L347" s="76"/>
      <c r="M347" s="76"/>
      <c r="N347" s="470"/>
      <c r="O347" s="474" t="str">
        <f>担当者_SRR</f>
        <v>NG</v>
      </c>
      <c r="P347" s="76"/>
      <c r="Q347" s="76"/>
      <c r="R347" s="470"/>
      <c r="S347" s="474" t="str">
        <f>担当者_DS</f>
        <v>NG</v>
      </c>
      <c r="T347" s="76"/>
      <c r="U347" s="76"/>
      <c r="V347" s="470"/>
      <c r="W347" s="472" t="str">
        <f>担当者_DSR</f>
        <v>NG</v>
      </c>
      <c r="X347" s="76"/>
      <c r="Y347" s="76"/>
      <c r="Z347" s="470"/>
      <c r="AA347" s="476"/>
      <c r="AB347" s="79"/>
      <c r="AC347" s="79"/>
      <c r="AD347" s="470">
        <f>IF(AC348 &lt;&gt; "",1,0)</f>
        <v>0</v>
      </c>
      <c r="AE347" s="472" t="str">
        <f>担当者_CD</f>
        <v>NG</v>
      </c>
      <c r="AF347" s="76"/>
      <c r="AG347" s="76"/>
      <c r="AH347" s="470"/>
      <c r="AI347" s="472" t="str">
        <f>担当者_DD</f>
        <v>NG</v>
      </c>
      <c r="AJ347" s="76"/>
      <c r="AK347" s="76"/>
      <c r="AL347" s="470"/>
      <c r="AM347" s="476"/>
      <c r="AN347" s="79"/>
      <c r="AO347" s="79"/>
      <c r="AP347" s="470">
        <f>IF(AO348 &lt;&gt; "",1,0)</f>
        <v>0</v>
      </c>
      <c r="AQ347" s="472" t="str">
        <f>担当者_MCL</f>
        <v>NG</v>
      </c>
      <c r="AR347" s="76"/>
      <c r="AS347" s="76"/>
      <c r="AT347" s="470"/>
      <c r="AU347" s="472" t="str">
        <f>担当者_MCLR</f>
        <v>NG</v>
      </c>
      <c r="AV347" s="76"/>
      <c r="AW347" s="76"/>
      <c r="AX347" s="470"/>
      <c r="AY347" s="476"/>
      <c r="AZ347" s="79"/>
      <c r="BA347" s="79"/>
      <c r="BB347" s="470">
        <f>IF(BA348 &lt;&gt; "",1,0)</f>
        <v>0</v>
      </c>
      <c r="BC347" s="474" t="str">
        <f>担当者_MT</f>
        <v>NG</v>
      </c>
      <c r="BD347" s="76"/>
      <c r="BE347" s="76"/>
      <c r="BF347" s="470"/>
      <c r="BG347" s="472" t="str">
        <f>担当者_M検</f>
        <v>NG</v>
      </c>
      <c r="BH347" s="76"/>
      <c r="BI347" s="76"/>
      <c r="BJ347" s="470"/>
      <c r="BK347" s="476"/>
      <c r="BL347" s="79"/>
      <c r="BM347" s="79"/>
      <c r="BN347" s="470">
        <v>0</v>
      </c>
      <c r="BO347" s="474" t="str">
        <f>担当者_モテ</f>
        <v>NG</v>
      </c>
      <c r="BP347" s="76"/>
      <c r="BQ347" s="76"/>
      <c r="BR347" s="470"/>
      <c r="BS347" s="472" t="str">
        <f>担当者_モテR</f>
        <v>NG</v>
      </c>
      <c r="BT347" s="76"/>
      <c r="BU347" s="76"/>
      <c r="BV347" s="470"/>
      <c r="BW347" s="468">
        <f t="shared" ref="BW347" si="17522">IFERROR(SUM(IF(K347&lt;&gt;"NG",N347*K$1,0),IF(O347&lt;&gt;"NG",R347*O$1,0),IF(S347&lt;&gt;"NG",V347*S$1,0),IF(W347&lt;&gt;"NG",Z347*W$1,0),IF(AA347&lt;&gt;"NG",AD347*AA$1,0),IF(AE347&lt;&gt;"NG",AH347*AE$1,0),IF(AI347&lt;&gt;"NG",AL347*AI$1,0),IF(AM347&lt;&gt;"NG",AP347*AM$1,0),IF(AQ347&lt;&gt;"NG",AT347*AQ$1,0),IF(AU347&lt;&gt;"NG",AX347*AU$1,0),IF(AY347&lt;&gt;"NG",BB347*AY$1,0),IF(BC347&lt;&gt;"NG",BF347*BC$1,0),IF(BG347&lt;&gt;"NG",BJ347*BG$1,0),IF(BK347&lt;&gt;"NG",BN347*BK$1,0),IF(BO347&lt;&gt;"NG",BR347*BO$1,0),IF(BS347&lt;&gt;"NG",BV347*BS$1,0))/SUM(IF(K347&lt;&gt;"NG",K$1,0),IF(O347&lt;&gt;"NG",O$1,0),IF(S347&lt;&gt;"NG",S$1,0),IF(W347&lt;&gt;"NG",W$1,0),IF(AA347&lt;&gt;"NG",AA$1,0),IF(AE347&lt;&gt;"NG",AE$1,0),IF(AI347&lt;&gt;"NG",AI$1,0),IF(AM347&lt;&gt;"NG",AM$1,0),IF(AQ347&lt;&gt;"NG",AQ$1,0),IF(AU347&lt;&gt;"NG",AU$1,0),IF(AY347&lt;&gt;"NG",AY$1,0),IF(BC347&lt;&gt;"NG",BC$1,0),IF(BG347&lt;&gt;"NG",BG$1,0),IF(BK347&lt;&gt;"NG",BK$1,0),IF(BO347&lt;&gt;"NG",BO$1,0),IF(BS347&lt;&gt;"NG",BS$1,0)),0)</f>
        <v>0</v>
      </c>
      <c r="BX347" s="466"/>
      <c r="BY347" s="490"/>
      <c r="BZ347" s="5"/>
      <c r="CA347" s="32">
        <f t="shared" ref="CA347" si="17523">IF(AND($M347&lt;&gt;$BZ$5,$M347&lt;=$BZ$6,$M347&lt;&gt;$BZ$7),1,0)</f>
        <v>0</v>
      </c>
      <c r="CB347" s="32">
        <f t="shared" ref="CB347" si="17524">IF(AND($Q347&lt;&gt;$BZ$5,$Q347&lt;=$BZ$6,$Q347&lt;&gt;$BZ$7),1,0)</f>
        <v>0</v>
      </c>
      <c r="CC347" s="32">
        <f t="shared" ref="CC347" si="17525">IF(AND($U347&lt;&gt;$BZ$5,$U347&lt;=$BZ$6,$U347&lt;&gt;$BZ$7),1,0)</f>
        <v>0</v>
      </c>
      <c r="CD347" s="32">
        <f t="shared" ref="CD347" si="17526">IF(AND($Y347&lt;&gt;$BZ$5,$Y347&lt;=$BZ$6,$Y347&lt;&gt;$BZ$7),1,0)</f>
        <v>0</v>
      </c>
      <c r="CE347" s="32">
        <f t="shared" ref="CE347" si="17527">IF(AND($AG347&lt;&gt;$BZ$5,$AG347&lt;=$BZ$6,$AG347&lt;&gt;$BZ$7),1,0)</f>
        <v>0</v>
      </c>
      <c r="CF347" s="32">
        <f t="shared" ref="CF347" si="17528">IF(AND($AK347&lt;&gt;$BZ$5,$AK347&lt;=$BZ$6,$AK347&lt;&gt;$BZ$7),1,0)</f>
        <v>0</v>
      </c>
      <c r="CG347" s="32">
        <f t="shared" ref="CG347" si="17529">IF(AND($AS347&lt;&gt;$BZ$5,$AS347&lt;=$BZ$6,$AS347&lt;&gt;$BZ$7),1,0)</f>
        <v>0</v>
      </c>
      <c r="CH347" s="32">
        <f t="shared" ref="CH347" si="17530">IF(AND($AW347&lt;&gt;$BZ$5,$AW347&lt;=$BZ$6,$AW347&lt;&gt;$BZ$7),1,0)</f>
        <v>0</v>
      </c>
      <c r="CI347" s="32">
        <f t="shared" ref="CI347" si="17531">IF(AND($BE347&lt;&gt;$BZ$5,$BE347&lt;=$BZ$6,$BE347&lt;&gt;$BZ$7),1,0)</f>
        <v>0</v>
      </c>
      <c r="CJ347" s="32">
        <f t="shared" ref="CJ347" si="17532">IF(AND($BI347&lt;&gt;$BZ$5,$BI347&lt;=$BZ$6,$BI347&lt;&gt;$BZ$7),1,0)</f>
        <v>0</v>
      </c>
      <c r="CK347" s="32">
        <f t="shared" ref="CK347" si="17533">IF(AND($BQ347&lt;&gt;$BZ$5,$BQ347&lt;=$BZ$6,$BQ347&lt;&gt;$BZ$7),1,0)</f>
        <v>0</v>
      </c>
      <c r="CL347" s="32">
        <f t="shared" ref="CL347" si="17534">IF(AND($BU347&lt;&gt;$BZ$5,$BU347&lt;=$BZ$6,$BU347&lt;&gt;$BZ$7),1,0)</f>
        <v>0</v>
      </c>
      <c r="CO347" s="32">
        <f>IF(AND($M347&lt;&gt;$CN$5,$M347&lt;=$CN$6,$M347&lt;&gt;$CN$7),1,0)</f>
        <v>0</v>
      </c>
      <c r="CP347" s="32">
        <f>IF(AND($Q347&lt;&gt;$CN$5,$Q347&lt;=$CN$6,$Q347&lt;&gt;$CN$7),1,0)</f>
        <v>0</v>
      </c>
      <c r="CQ347" s="32">
        <f>IF(AND($U347&lt;&gt;$CN$5,$U347&lt;=$CN$6,$U347&lt;&gt;$CN$7),1,0)</f>
        <v>0</v>
      </c>
      <c r="CR347" s="32">
        <f>IF(AND($Y347&lt;&gt;$CN$5,$Y347&lt;=$CN$6,$Y347&lt;&gt;$CN$7),1,0)</f>
        <v>0</v>
      </c>
      <c r="CS347" s="32">
        <f>IF(AND($AG347&lt;&gt;$CN$5,$AG347&lt;=$CN$6,$AG347&lt;&gt;$CN$7),1,0)</f>
        <v>0</v>
      </c>
      <c r="CT347" s="32">
        <f>IF(AND($AK347&lt;&gt;$CN$5,$AK347&lt;=$CN$6,$AK347&lt;&gt;$CN$7),1,0)</f>
        <v>0</v>
      </c>
      <c r="CU347" s="32">
        <f>IF(AND($AS347&lt;&gt;$CN$5,$AS347&lt;=$CN$6,$AS347&lt;&gt;$CN$7),1,0)</f>
        <v>0</v>
      </c>
      <c r="CV347" s="32">
        <f>IF(AND($AW347&lt;&gt;$CN$5,$AW347&lt;=$CN$6,$AW347&lt;&gt;$CN$7),1,0)</f>
        <v>0</v>
      </c>
      <c r="CW347" s="32">
        <f>IF(AND($BE347&lt;&gt;$CN$5,$BE347&lt;=$CN$6,$BE347&lt;&gt;$CN$7),1,0)</f>
        <v>0</v>
      </c>
      <c r="CX347" s="32">
        <f>IF(AND($BI347&lt;&gt;$CN$5,$BI347&lt;=$CN$6,$BI347&lt;&gt;$CN$7),1,0)</f>
        <v>0</v>
      </c>
      <c r="CY347" s="32">
        <f>IF(AND($BQ347&lt;&gt;$CN$5,$BQ347&lt;=$CN$6,$BQ347&lt;&gt;$CN$7),1,0)</f>
        <v>0</v>
      </c>
      <c r="CZ347" s="32">
        <f>IF(AND($BU347&lt;&gt;$CN$5,$BU347&lt;=$CN$6,$BU347&lt;&gt;$CN$7),1,0)</f>
        <v>0</v>
      </c>
      <c r="DC347" s="32">
        <f>IF(AND($M347&lt;&gt;$DB$5,$M347&lt;=$DB$6,$M347&lt;&gt;$CN$7),1,0)</f>
        <v>0</v>
      </c>
      <c r="DD347" s="32">
        <f>IF(AND($Q347&lt;&gt;$DB$5,$Q347&lt;=$DB$6,$Q347&lt;&gt;$CN$7),1,0)</f>
        <v>0</v>
      </c>
      <c r="DE347" s="32">
        <f>IF(AND($U347&lt;&gt;$DB$5,$U347&lt;=$DB$6,$U347&lt;&gt;$CN$7),1,0)</f>
        <v>0</v>
      </c>
      <c r="DF347" s="32">
        <f>IF(AND($Y347&lt;&gt;$DB$5,$Y347&lt;=$DB$6,$Y347&lt;&gt;$CN$7),1,0)</f>
        <v>0</v>
      </c>
      <c r="DG347" s="32">
        <f>IF(AND($AG347&lt;&gt;$DB$5,$AG347&lt;=$DB$6,$AG347&lt;&gt;$CN$7),1,0)</f>
        <v>0</v>
      </c>
      <c r="DH347" s="32">
        <f>IF(AND($AK347&lt;&gt;$DB$5,$AK347&lt;=$DB$6,$AK347&lt;&gt;$CN$7),1,0)</f>
        <v>0</v>
      </c>
      <c r="DI347" s="32">
        <f>IF(AND($AS347&lt;&gt;$DB$5,$AS347&lt;=$DB$6,$AS347&lt;&gt;$CN$7),1,0)</f>
        <v>0</v>
      </c>
      <c r="DJ347" s="32">
        <f>IF(AND($AW347&lt;&gt;$DB$5,$AW347&lt;=$DB$6,$AW347&lt;&gt;$CN$7),1,0)</f>
        <v>0</v>
      </c>
      <c r="DK347" s="32">
        <f>IF(AND($BE347&lt;&gt;$DB$5,$BE347&lt;=$DB$6,$BE347&lt;&gt;$CN$7),1,0)</f>
        <v>0</v>
      </c>
      <c r="DL347" s="32">
        <f>IF(AND($BI347&lt;&gt;$DB$5,$BI347&lt;=$DB$6,$BI347&lt;&gt;$CN$7),1,0)</f>
        <v>0</v>
      </c>
      <c r="DM347" s="32">
        <f>IF(AND($BQ347&lt;&gt;$DB$5,$BQ347&lt;=$DB$6,$BQ347&lt;&gt;$CN$7),1,0)</f>
        <v>0</v>
      </c>
      <c r="DN347" s="32">
        <f>IF(AND($BU347&lt;&gt;$DB$5,$BU347&lt;=$DB$6,$BU347&lt;&gt;$CN$7),1,0)</f>
        <v>0</v>
      </c>
      <c r="DQ347" s="32">
        <f t="shared" ref="DQ347" si="17535">IF(AND($M347&lt;&gt;$DP$5,$M347&lt;=$DP$6,$M347&lt;&gt;$CN$7),1,0)</f>
        <v>0</v>
      </c>
      <c r="DR347" s="32">
        <f t="shared" ref="DR347" si="17536">IF(AND($Q347&lt;&gt;$DP$5,$Q347&lt;=$DP$6,$Q347&lt;&gt;$CN$7),1,0)</f>
        <v>0</v>
      </c>
      <c r="DS347" s="32">
        <f t="shared" ref="DS347" si="17537">IF(AND($U347&lt;&gt;$DP$5,$U347&lt;=$DP$6,$U347&lt;&gt;$CN$7),1,0)</f>
        <v>0</v>
      </c>
      <c r="DT347" s="32">
        <f t="shared" ref="DT347" si="17538">IF(AND($Y347&lt;&gt;$DP$5,$Y347&lt;=$DP$6,$Y347&lt;&gt;$CN$7),1,0)</f>
        <v>0</v>
      </c>
      <c r="DU347" s="32">
        <f t="shared" ref="DU347" si="17539">IF(AND($AG347&lt;&gt;$DP$5,$AG347&lt;=$DP$6,$AG347&lt;&gt;$CN$7),1,0)</f>
        <v>0</v>
      </c>
      <c r="DV347" s="32">
        <f t="shared" ref="DV347" si="17540">IF(AND($AK347&lt;&gt;$DP$5,$AK347&lt;=$DP$6,$AK347&lt;&gt;$CN$7),1,0)</f>
        <v>0</v>
      </c>
      <c r="DW347" s="32">
        <f t="shared" ref="DW347" si="17541">IF(AND($AS347&lt;&gt;$DP$5,$AS347&lt;=$DP$6,$AS347&lt;&gt;$CN$7),1,0)</f>
        <v>0</v>
      </c>
      <c r="DX347" s="32">
        <f t="shared" ref="DX347" si="17542">IF(AND($AW347&lt;&gt;$DP$5,$AW347&lt;=$DP$6,$AW347&lt;&gt;$CN$7),1,0)</f>
        <v>0</v>
      </c>
      <c r="DY347" s="32">
        <f t="shared" ref="DY347" si="17543">IF(AND($BE347&lt;&gt;$DP$5,$BE347&lt;=$DP$6,$BE347&lt;&gt;$CN$7),1,0)</f>
        <v>0</v>
      </c>
      <c r="DZ347" s="32">
        <f t="shared" ref="DZ347" si="17544">IF(AND($BI347&lt;&gt;$DP$5,$BI347&lt;=$DP$6,$BI347&lt;&gt;$CN$7),1,0)</f>
        <v>0</v>
      </c>
      <c r="EA347" s="32">
        <f t="shared" ref="EA347" si="17545">IF(AND($BQ347&lt;&gt;$DP$5,$BQ347&lt;=$DP$6,$BQ347&lt;&gt;$CN$7),1,0)</f>
        <v>0</v>
      </c>
      <c r="EB347" s="32">
        <f t="shared" ref="EB347" si="17546">IF(AND($BU347&lt;&gt;$DP$5,$BU347&lt;=$DP$6,$BU347&lt;&gt;$CN$7),1,0)</f>
        <v>0</v>
      </c>
      <c r="EE347" s="328">
        <f>IF(M347&lt;&gt;"",IF(M347&lt;=$ED$6,1,IF(L347&gt;$ED$6,0,NETWORKDAYS(L347,$ED$6,祭日リスト)/NETWORKDAYS(L347,M347,祭日リスト)))*$GG347*週間進捗報告書!$G$9,0)</f>
        <v>0</v>
      </c>
      <c r="EF347" s="328">
        <f>IF(Q347&lt;&gt;"",IF(Q347&lt;=$ED$6,1,IF(P347&gt;$ED$6,0,NETWORKDAYS(P347,$ED$6,祭日リスト)/NETWORKDAYS(P347,Q347,祭日リスト)))*$GG347*週間進捗報告書!$G$10,0)</f>
        <v>0</v>
      </c>
      <c r="EG347" s="328">
        <f>IF(U347&lt;&gt;"",IF(U347&lt;=$ED$6,1,IF(T347&gt;$ED$6,0,NETWORKDAYS(T347,$ED$6,祭日リスト)/NETWORKDAYS(T347,U347,祭日リスト)))*$GG347*週間進捗報告書!$G$11,0)</f>
        <v>0</v>
      </c>
      <c r="EH347" s="328">
        <f>IF(Y347&lt;&gt;"",IF(Y347&lt;=$ED$6,1,IF(X347&gt;$ED$6,0,NETWORKDAYS(X347,$ED$6,祭日リスト)/NETWORKDAYS(X347,Y347,祭日リスト)))*$GG347*週間進捗報告書!$G$12,0)</f>
        <v>0</v>
      </c>
      <c r="EI347" s="328">
        <f>IF(AG347&lt;&gt;"",IF(AG347&lt;=$ED$6,1,IF(AF347&gt;$ED$6,0,NETWORKDAYS(AF347,$ED$6,祭日リスト)/NETWORKDAYS(AF347,AG347,祭日リスト)))*$GG347*週間進捗報告書!$G$13,0)</f>
        <v>0</v>
      </c>
      <c r="EJ347" s="328">
        <f>IF(AK347&lt;&gt;"",IF(AK347&lt;=$ED$6,1,IF(AJ347&gt;$ED$6,0,NETWORKDAYS(AJ347,$ED$6,祭日リスト)/NETWORKDAYS(AJ347,AK347,祭日リスト)))*$GG347*週間進捗報告書!$G$14,0)</f>
        <v>0</v>
      </c>
      <c r="EK347" s="328">
        <f>IF(AS347&lt;&gt;"",IF(AS347&lt;=$ED$6,1,IF(AR347&gt;$ED$6,0,NETWORKDAYS(AR347,$ED$6,祭日リスト)/NETWORKDAYS(AR347,AS347,祭日リスト)))*$GG347*週間進捗報告書!$G$15,0)</f>
        <v>0</v>
      </c>
      <c r="EL347" s="328">
        <f>IF(AW347&lt;&gt;"",IF(AW347&lt;=$ED$6,1,IF(AV347&gt;$ED$6,0,NETWORKDAYS(AV347,$ED$6,祭日リスト)/NETWORKDAYS(AV347,AW347,祭日リスト)))*$GG347*週間進捗報告書!$G$16,0)</f>
        <v>0</v>
      </c>
      <c r="EM347" s="328">
        <f>IF(BE347&lt;&gt;"",IF(BE347&lt;=$ED$6,1,IF(BD347&gt;$ED$6,0,NETWORKDAYS(BD347,$ED$6,祭日リスト)/NETWORKDAYS(BD347,BE347,祭日リスト)))*$GG347*週間進捗報告書!$G$17,0)</f>
        <v>0</v>
      </c>
      <c r="EN347" s="328">
        <f>IF(BI347&lt;&gt;"",IF(BI347&lt;=$ED$6,1,IF(BH347&gt;$ED$6,0,NETWORKDAYS(BH347,$ED$6,祭日リスト)/NETWORKDAYS(BH347,BI347,祭日リスト)))*$GG347*週間進捗報告書!$G$18,0)</f>
        <v>0</v>
      </c>
      <c r="EO347" s="328">
        <f>IF(BQ347&lt;&gt;"",IF(BQ347&lt;=$ED$6,1,IF(BP347&gt;$ED$6,0,NETWORKDAYS(BP347,$ED$6,祭日リスト)/NETWORKDAYS(BP347,BQ347,祭日リスト)))*$GG347*週間進捗報告書!$G$19,0)</f>
        <v>0</v>
      </c>
      <c r="EP347" s="328">
        <f>IF(BU347&lt;&gt;"",IF(BU347&lt;=$ED$6,1,IF(BT347&gt;$ED$6,0,NETWORKDAYS(BT347,$ED$6,祭日リスト)/NETWORKDAYS(BT347,BU347,祭日リスト)))*$GG347*週間進捗報告書!$G$20,0)</f>
        <v>0</v>
      </c>
      <c r="ER347" s="547">
        <f t="shared" ref="ER347:FC347" si="17547">EE347-EE348</f>
        <v>0</v>
      </c>
      <c r="ES347" s="547">
        <f t="shared" si="17547"/>
        <v>0</v>
      </c>
      <c r="ET347" s="547">
        <f t="shared" si="17547"/>
        <v>0</v>
      </c>
      <c r="EU347" s="547">
        <f t="shared" si="17547"/>
        <v>0</v>
      </c>
      <c r="EV347" s="547">
        <f t="shared" si="17547"/>
        <v>0</v>
      </c>
      <c r="EW347" s="547">
        <f t="shared" si="17547"/>
        <v>0</v>
      </c>
      <c r="EX347" s="547">
        <f t="shared" si="17547"/>
        <v>0</v>
      </c>
      <c r="EY347" s="547">
        <f t="shared" si="17547"/>
        <v>0</v>
      </c>
      <c r="EZ347" s="547">
        <f t="shared" si="17547"/>
        <v>0</v>
      </c>
      <c r="FA347" s="547">
        <f t="shared" si="17547"/>
        <v>0</v>
      </c>
      <c r="FB347" s="547">
        <f t="shared" si="17547"/>
        <v>0</v>
      </c>
      <c r="FC347" s="547">
        <f t="shared" si="17547"/>
        <v>0</v>
      </c>
      <c r="FD347" s="547">
        <f t="shared" ref="FD347" si="17548">SUM(ER347:FC348)</f>
        <v>0</v>
      </c>
      <c r="FE347" s="333"/>
      <c r="FG347" s="32">
        <f>IF(AND($M347&lt;&gt;$FF$7),1,0)</f>
        <v>0</v>
      </c>
      <c r="FH347" s="32">
        <f>IF(AND($Q347&lt;&gt;$FF$7),1,0)</f>
        <v>0</v>
      </c>
      <c r="FI347" s="32">
        <f>IF(AND($U347&lt;&gt;$FF$7),1,0)</f>
        <v>0</v>
      </c>
      <c r="FJ347" s="32">
        <f>IF(AND($Y347&lt;&gt;$FF$7),1,0)</f>
        <v>0</v>
      </c>
      <c r="FK347" s="32">
        <f>IF(AND($AG347&lt;&gt;$FF$7),1,0)</f>
        <v>0</v>
      </c>
      <c r="FL347" s="32">
        <f>IF(AND($AK347&lt;&gt;$FF$7),1,0)</f>
        <v>0</v>
      </c>
      <c r="FM347" s="32">
        <f>IF(AND($AS347&lt;&gt;$FF$7),1,0)</f>
        <v>0</v>
      </c>
      <c r="FN347" s="32">
        <f>IF(AND($AW347&lt;&gt;$FF$7),1,0)</f>
        <v>0</v>
      </c>
      <c r="FO347" s="32">
        <f>IF(AND($BE347&lt;&gt;$FF$7),1,0)</f>
        <v>0</v>
      </c>
      <c r="FP347" s="32">
        <f>IF(AND($BI347&lt;&gt;$FF$7),1,0)</f>
        <v>0</v>
      </c>
      <c r="FQ347" s="32">
        <f>IF(AND($BQ347&lt;&gt;$FF$7),1,0)</f>
        <v>0</v>
      </c>
      <c r="FR347" s="32">
        <f>IF(AND($BU347&lt;&gt;$FF$7),1,0)</f>
        <v>0</v>
      </c>
      <c r="FU347" s="294">
        <f t="shared" ref="FU347" si="17549">IF($K347&lt;&gt;"NG",$GG347,0)</f>
        <v>0</v>
      </c>
      <c r="FV347" s="294">
        <f t="shared" ref="FV347" si="17550">IF($O347&lt;&gt;"NG",$GG347,0)</f>
        <v>0</v>
      </c>
      <c r="FW347" s="294">
        <f t="shared" ref="FW347" si="17551">IF($S347&lt;&gt;"NG",$GG347,0)</f>
        <v>0</v>
      </c>
      <c r="FX347" s="294">
        <f t="shared" ref="FX347" si="17552">IF($W347&lt;&gt;"NG",$GG347,0)</f>
        <v>0</v>
      </c>
      <c r="FY347" s="294">
        <f t="shared" ref="FY347" si="17553">IF($AE347&lt;&gt;"NG",$GG347,0)</f>
        <v>0</v>
      </c>
      <c r="FZ347" s="294">
        <f t="shared" ref="FZ347" si="17554">IF($AI347&lt;&gt;"NG",$GG347,0)</f>
        <v>0</v>
      </c>
      <c r="GA347" s="294">
        <f t="shared" ref="GA347" si="17555">IF($AQ347&lt;&gt;"NG",$GG347,0)</f>
        <v>0</v>
      </c>
      <c r="GB347" s="294">
        <f t="shared" ref="GB347" si="17556">IF($AU347&lt;&gt;"NG",$GG347,0)</f>
        <v>0</v>
      </c>
      <c r="GC347" s="294">
        <f t="shared" ref="GC347" si="17557">IF($BC347&lt;&gt;"NG",$GG347,0)</f>
        <v>0</v>
      </c>
      <c r="GD347" s="294">
        <f t="shared" ref="GD347" si="17558">IF($BG347&lt;&gt;"NG",$GG347,0)</f>
        <v>0</v>
      </c>
      <c r="GE347" s="294">
        <f t="shared" ref="GE347" si="17559">IF($BO347&lt;&gt;"NG",$GG347,0)</f>
        <v>0</v>
      </c>
      <c r="GF347" s="294">
        <f t="shared" ref="GF347" si="17560">IF($BS347&lt;&gt;"NG",$GG347,0)</f>
        <v>0</v>
      </c>
      <c r="GG347" s="294" t="e">
        <f>VLOOKUP($D347,リスト!$D:$S,15,FALSE)</f>
        <v>#N/A</v>
      </c>
      <c r="GH347" s="2" t="e">
        <f>INDEX(リスト!$V:$V,MATCH(中日程計画表!$D347,リスト!$D:$D,0))</f>
        <v>#N/A</v>
      </c>
      <c r="GI347" s="2" t="e">
        <f>INDEX(リスト!$A:$A,MATCH(中日程計画表!$D347,リスト!$D:$D,0))</f>
        <v>#N/A</v>
      </c>
      <c r="GJ347" s="2" t="e">
        <f>INDEX(リスト!$U:$U,MATCH(中日程計画表!$D347,リスト!$D:$D,0))</f>
        <v>#N/A</v>
      </c>
      <c r="GK347" s="5" t="e">
        <f>INDEX(リスト!$W:$W,MATCH(中日程計画表!$D347,リスト!$D:$D,0))</f>
        <v>#N/A</v>
      </c>
      <c r="GL347" s="2" t="s">
        <v>200</v>
      </c>
      <c r="GM347" s="296">
        <f>D347</f>
        <v>0</v>
      </c>
      <c r="GN347" s="296">
        <f>E347</f>
        <v>0</v>
      </c>
      <c r="GU347" s="460" t="str">
        <f t="shared" ref="GU347" si="17561">AE347</f>
        <v>NG</v>
      </c>
      <c r="GV347" s="460">
        <f t="shared" ref="GV347" si="17562">EI347</f>
        <v>0</v>
      </c>
      <c r="GW347" s="460">
        <f t="shared" ref="GW347" si="17563">EI348</f>
        <v>0</v>
      </c>
      <c r="GX347" s="462">
        <f t="shared" ref="GX347" si="17564">EV347</f>
        <v>0</v>
      </c>
      <c r="GY347" s="460" t="str">
        <f t="shared" ref="GY347" si="17565">AI347</f>
        <v>NG</v>
      </c>
      <c r="GZ347" s="460">
        <f t="shared" ref="GZ347" si="17566">EJ347</f>
        <v>0</v>
      </c>
      <c r="HA347" s="460">
        <f t="shared" ref="HA347" si="17567">EJ348</f>
        <v>0</v>
      </c>
      <c r="HB347" s="462">
        <f t="shared" ref="HB347" si="17568">EW347</f>
        <v>0</v>
      </c>
      <c r="HC347" s="460" t="str">
        <f t="shared" ref="HC347" si="17569">AQ347</f>
        <v>NG</v>
      </c>
      <c r="HD347" s="460">
        <f t="shared" ref="HD347" si="17570">EK347</f>
        <v>0</v>
      </c>
      <c r="HE347" s="460">
        <f t="shared" ref="HE347" si="17571">EK348</f>
        <v>0</v>
      </c>
      <c r="HF347" s="462">
        <f t="shared" ref="HF347" si="17572">EX347</f>
        <v>0</v>
      </c>
      <c r="HG347" s="460" t="str">
        <f t="shared" ref="HG347" si="17573">AU347</f>
        <v>NG</v>
      </c>
      <c r="HH347" s="460">
        <f t="shared" ref="HH347" si="17574">EL347</f>
        <v>0</v>
      </c>
      <c r="HI347" s="460">
        <f t="shared" ref="HI347" si="17575">EL348</f>
        <v>0</v>
      </c>
      <c r="HJ347" s="462">
        <f t="shared" ref="HJ347" si="17576">EY347</f>
        <v>0</v>
      </c>
      <c r="HK347" s="460" t="str">
        <f t="shared" ref="HK347" si="17577">BC347</f>
        <v>NG</v>
      </c>
      <c r="HL347" s="460">
        <f t="shared" ref="HL347" si="17578">EM347</f>
        <v>0</v>
      </c>
      <c r="HM347" s="460">
        <f t="shared" ref="HM347" si="17579">EM348</f>
        <v>0</v>
      </c>
      <c r="HN347" s="462">
        <f t="shared" ref="HN347" si="17580">EZ347</f>
        <v>0</v>
      </c>
      <c r="HO347" s="460" t="str">
        <f t="shared" ref="HO347" si="17581">BG347</f>
        <v>NG</v>
      </c>
      <c r="HP347" s="460">
        <f t="shared" ref="HP347" si="17582">EN347</f>
        <v>0</v>
      </c>
      <c r="HQ347" s="460">
        <f t="shared" ref="HQ347" si="17583">EN348</f>
        <v>0</v>
      </c>
      <c r="HR347" s="462">
        <f t="shared" ref="HR347" si="17584">FA347</f>
        <v>0</v>
      </c>
      <c r="HS347" s="332"/>
    </row>
    <row r="348" spans="1:227" ht="12" customHeight="1">
      <c r="A348" s="489"/>
      <c r="B348" s="487"/>
      <c r="C348" s="475"/>
      <c r="D348" s="485"/>
      <c r="E348" s="483"/>
      <c r="F348" s="317"/>
      <c r="G348" s="317"/>
      <c r="H348" s="317"/>
      <c r="I348" s="317"/>
      <c r="J348" s="316"/>
      <c r="K348" s="481"/>
      <c r="L348" s="77"/>
      <c r="M348" s="77"/>
      <c r="N348" s="471"/>
      <c r="O348" s="475"/>
      <c r="P348" s="77"/>
      <c r="Q348" s="77"/>
      <c r="R348" s="471"/>
      <c r="S348" s="475"/>
      <c r="T348" s="77"/>
      <c r="U348" s="77"/>
      <c r="V348" s="471"/>
      <c r="W348" s="473"/>
      <c r="X348" s="77"/>
      <c r="Y348" s="77"/>
      <c r="Z348" s="471"/>
      <c r="AA348" s="477"/>
      <c r="AB348" s="80"/>
      <c r="AC348" s="80"/>
      <c r="AD348" s="471"/>
      <c r="AE348" s="473"/>
      <c r="AF348" s="77"/>
      <c r="AG348" s="77"/>
      <c r="AH348" s="471"/>
      <c r="AI348" s="473"/>
      <c r="AJ348" s="77"/>
      <c r="AK348" s="77"/>
      <c r="AL348" s="471"/>
      <c r="AM348" s="477"/>
      <c r="AN348" s="80"/>
      <c r="AO348" s="80"/>
      <c r="AP348" s="471"/>
      <c r="AQ348" s="473"/>
      <c r="AR348" s="77"/>
      <c r="AS348" s="77"/>
      <c r="AT348" s="471"/>
      <c r="AU348" s="473"/>
      <c r="AV348" s="77"/>
      <c r="AW348" s="77"/>
      <c r="AX348" s="471"/>
      <c r="AY348" s="477"/>
      <c r="AZ348" s="80"/>
      <c r="BA348" s="80"/>
      <c r="BB348" s="471"/>
      <c r="BC348" s="475"/>
      <c r="BD348" s="77"/>
      <c r="BE348" s="77"/>
      <c r="BF348" s="471"/>
      <c r="BG348" s="473"/>
      <c r="BH348" s="77"/>
      <c r="BI348" s="77"/>
      <c r="BJ348" s="471"/>
      <c r="BK348" s="477"/>
      <c r="BL348" s="80"/>
      <c r="BM348" s="80"/>
      <c r="BN348" s="471"/>
      <c r="BO348" s="475"/>
      <c r="BP348" s="77"/>
      <c r="BQ348" s="77"/>
      <c r="BR348" s="471"/>
      <c r="BS348" s="473"/>
      <c r="BT348" s="77"/>
      <c r="BU348" s="77"/>
      <c r="BV348" s="471"/>
      <c r="BW348" s="469"/>
      <c r="BX348" s="467"/>
      <c r="BY348" s="490"/>
      <c r="CA348" s="19">
        <f t="shared" ref="CA348" si="17585">IF(AND($N347=1,$M348&lt;&gt;$BZ$7),1,0)</f>
        <v>0</v>
      </c>
      <c r="CB348" s="19">
        <f t="shared" ref="CB348" si="17586">IF(AND($R347=1,$Q348&lt;&gt;$BZ$7),1,0)</f>
        <v>0</v>
      </c>
      <c r="CC348" s="19">
        <f t="shared" ref="CC348" si="17587">IF(AND($V347=1,$U348&lt;&gt;$BZ$7),1,0)</f>
        <v>0</v>
      </c>
      <c r="CD348" s="19">
        <f t="shared" ref="CD348" si="17588">IF(AND($Z347=1,$Y348&lt;&gt;$BZ$7),1,0)</f>
        <v>0</v>
      </c>
      <c r="CE348" s="19">
        <f t="shared" ref="CE348" si="17589">IF(AND($AH347=1,$AG348&lt;&gt;$BZ$7),1,0)</f>
        <v>0</v>
      </c>
      <c r="CF348" s="19">
        <f t="shared" ref="CF348" si="17590">IF(AND($AL347=1,$AK348&lt;&gt;$BZ$7),1,0)</f>
        <v>0</v>
      </c>
      <c r="CG348" s="19">
        <f t="shared" ref="CG348" si="17591">IF(AND($AT347=1,$AS348&lt;&gt;$BZ$7),1,0)</f>
        <v>0</v>
      </c>
      <c r="CH348" s="19">
        <f t="shared" ref="CH348" si="17592">IF(AND($AX347=1,$AW348&lt;&gt;$BZ$7),1,0)</f>
        <v>0</v>
      </c>
      <c r="CI348" s="19">
        <f t="shared" ref="CI348" si="17593">IF(AND($BF347=1,$BE348&lt;&gt;$BZ$7),1,0)</f>
        <v>0</v>
      </c>
      <c r="CJ348" s="19">
        <f t="shared" ref="CJ348" si="17594">IF(AND($BJ347=1,$BI348&lt;&gt;$BZ$7),1,0)</f>
        <v>0</v>
      </c>
      <c r="CK348" s="19">
        <f t="shared" ref="CK348" si="17595">IF(AND($BR347=1,$BQ348&lt;&gt;$BZ$7),1,0)</f>
        <v>0</v>
      </c>
      <c r="CL348" s="19">
        <f t="shared" ref="CL348" si="17596">IF(AND($BV347=1,$BU348&lt;&gt;$BZ$7),1,0)</f>
        <v>0</v>
      </c>
      <c r="CO348" s="19">
        <f>IF(AND($M348&lt;&gt;$CN$7,$M348&lt;=$CN$6),1,0)</f>
        <v>0</v>
      </c>
      <c r="CP348" s="19">
        <f>IF(AND($Q348&lt;&gt;$CN$7,$Q348&lt;=$CN$6),1,0)</f>
        <v>0</v>
      </c>
      <c r="CQ348" s="19">
        <f>IF(AND($U348&lt;&gt;$CN$7,$U348&lt;=$CN$6),1,0)</f>
        <v>0</v>
      </c>
      <c r="CR348" s="19">
        <f>IF(AND($Y348&lt;&gt;$CN$7,$Y348&lt;=$CN$6),1,0)</f>
        <v>0</v>
      </c>
      <c r="CS348" s="19">
        <f>IF(AND($AG348&lt;&gt;$CN$7,$AG348&lt;=$CN$6),1,0)</f>
        <v>0</v>
      </c>
      <c r="CT348" s="19">
        <f>IF(AND($AK348&lt;&gt;$CN$7,$AK348&lt;=$CN$6),1,0)</f>
        <v>0</v>
      </c>
      <c r="CU348" s="19">
        <f>IF(AND($AS348&lt;&gt;$CN$7,$AS348&lt;=$CN$6),1,0)</f>
        <v>0</v>
      </c>
      <c r="CV348" s="19">
        <f>IF(AND($AW348&lt;&gt;$CN$7,$AW348&lt;=$CN$6),1,0)</f>
        <v>0</v>
      </c>
      <c r="CW348" s="19">
        <f>IF(AND($BE348&lt;&gt;$CN$7,$BE348&lt;=$CN$6),1,0)</f>
        <v>0</v>
      </c>
      <c r="CX348" s="19">
        <f>IF(AND($BI348&lt;&gt;$CN$7,$BI348&lt;=$CN$6),1,0)</f>
        <v>0</v>
      </c>
      <c r="CY348" s="19">
        <f>IF(AND($BQ348&lt;&gt;$CN$7,$BQ348&lt;=$CN$6),1,0)</f>
        <v>0</v>
      </c>
      <c r="CZ348" s="19">
        <f>IF(AND($BU348&lt;&gt;$CN$7,$BU348&lt;=$CN$6),1,0)</f>
        <v>0</v>
      </c>
      <c r="DC348" s="19">
        <f>IF($N347=1,1,0)</f>
        <v>0</v>
      </c>
      <c r="DD348" s="19">
        <f>IF($R347=1,1,0)</f>
        <v>0</v>
      </c>
      <c r="DE348" s="19">
        <f>IF($V347=1,1,0)</f>
        <v>0</v>
      </c>
      <c r="DF348" s="19">
        <f>IF($Z347=1,1,0)</f>
        <v>0</v>
      </c>
      <c r="DG348" s="19">
        <f>IF($AH347=1,1,0)</f>
        <v>0</v>
      </c>
      <c r="DH348" s="19">
        <f>IF($AL347=1,1,0)</f>
        <v>0</v>
      </c>
      <c r="DI348" s="19">
        <f>IF($AT347=1,1,0)</f>
        <v>0</v>
      </c>
      <c r="DJ348" s="19">
        <f>IF($AX347=1,1,0)</f>
        <v>0</v>
      </c>
      <c r="DK348" s="19">
        <f>IF($BF347=1,1,0)</f>
        <v>0</v>
      </c>
      <c r="DL348" s="19">
        <f>IF($BJ347=1,1,0)</f>
        <v>0</v>
      </c>
      <c r="DM348" s="19">
        <f>IF($BR347=1,1,0)</f>
        <v>0</v>
      </c>
      <c r="DN348" s="19">
        <f>IF($BV347=1,1,0)</f>
        <v>0</v>
      </c>
      <c r="DQ348" s="19">
        <f t="shared" ref="DQ348" si="17597">IF($N347=1,1,0)</f>
        <v>0</v>
      </c>
      <c r="DR348" s="19">
        <f t="shared" ref="DR348" si="17598">IF($R347=1,1,0)</f>
        <v>0</v>
      </c>
      <c r="DS348" s="19">
        <f t="shared" ref="DS348" si="17599">IF($V347=1,1,0)</f>
        <v>0</v>
      </c>
      <c r="DT348" s="19">
        <f t="shared" ref="DT348" si="17600">IF($Z347=1,1,0)</f>
        <v>0</v>
      </c>
      <c r="DU348" s="19">
        <f t="shared" ref="DU348" si="17601">IF($AH347=1,1,0)</f>
        <v>0</v>
      </c>
      <c r="DV348" s="19">
        <f t="shared" ref="DV348" si="17602">IF($AL347=1,1,0)</f>
        <v>0</v>
      </c>
      <c r="DW348" s="19">
        <f t="shared" ref="DW348" si="17603">IF($AT347=1,1,0)</f>
        <v>0</v>
      </c>
      <c r="DX348" s="19">
        <f t="shared" ref="DX348" si="17604">IF($AX347=1,1,0)</f>
        <v>0</v>
      </c>
      <c r="DY348" s="19">
        <f t="shared" ref="DY348" si="17605">IF($BF347=1,1,0)</f>
        <v>0</v>
      </c>
      <c r="DZ348" s="19">
        <f t="shared" ref="DZ348" si="17606">IF($BJ347=1,1,0)</f>
        <v>0</v>
      </c>
      <c r="EA348" s="19">
        <f t="shared" ref="EA348" si="17607">IF($BR347=1,1,0)</f>
        <v>0</v>
      </c>
      <c r="EB348" s="19">
        <f t="shared" ref="EB348" si="17608">IF($BV347=1,1,0)</f>
        <v>0</v>
      </c>
      <c r="EE348" s="329">
        <f>N347*$FU348*週間進捗報告書!$G$9</f>
        <v>0</v>
      </c>
      <c r="EF348" s="329">
        <f>R347*$FV348*週間進捗報告書!$G$10</f>
        <v>0</v>
      </c>
      <c r="EG348" s="329">
        <f>V347*$FW348*週間進捗報告書!$G$11</f>
        <v>0</v>
      </c>
      <c r="EH348" s="329">
        <f>Z347*$FX348*週間進捗報告書!$G$12</f>
        <v>0</v>
      </c>
      <c r="EI348" s="329">
        <f>AH347*$FY348*週間進捗報告書!$G$13</f>
        <v>0</v>
      </c>
      <c r="EJ348" s="329">
        <f>AL347*$FZ348*週間進捗報告書!$G$14</f>
        <v>0</v>
      </c>
      <c r="EK348" s="329">
        <f>AT347*$GA348*週間進捗報告書!$G$15</f>
        <v>0</v>
      </c>
      <c r="EL348" s="329">
        <f>AX347*$GB348*週間進捗報告書!$G$16</f>
        <v>0</v>
      </c>
      <c r="EM348" s="329">
        <f>BF347*$GC348*週間進捗報告書!$G$17</f>
        <v>0</v>
      </c>
      <c r="EN348" s="329">
        <f>BJ347*$GD348*週間進捗報告書!$G$18</f>
        <v>0</v>
      </c>
      <c r="EO348" s="329">
        <f>BR347*$GE348*週間進捗報告書!$G$19</f>
        <v>0</v>
      </c>
      <c r="EP348" s="329">
        <f>BV347*$GF348*週間進捗報告書!$G$20</f>
        <v>0</v>
      </c>
      <c r="ER348" s="547"/>
      <c r="ES348" s="547"/>
      <c r="ET348" s="547"/>
      <c r="EU348" s="547"/>
      <c r="EV348" s="547"/>
      <c r="EW348" s="547"/>
      <c r="EX348" s="547"/>
      <c r="EY348" s="547"/>
      <c r="EZ348" s="547"/>
      <c r="FA348" s="547"/>
      <c r="FB348" s="547"/>
      <c r="FC348" s="547"/>
      <c r="FD348" s="547"/>
      <c r="FE348" s="332"/>
      <c r="FG348" s="19"/>
      <c r="FH348" s="19"/>
      <c r="FI348" s="19"/>
      <c r="FJ348" s="19"/>
      <c r="FK348" s="19"/>
      <c r="FL348" s="19"/>
      <c r="FM348" s="19"/>
      <c r="FN348" s="19"/>
      <c r="FO348" s="19"/>
      <c r="FP348" s="19"/>
      <c r="FQ348" s="19"/>
      <c r="FR348" s="19"/>
      <c r="FU348" s="295">
        <f t="shared" ref="FU348" si="17609">FU347</f>
        <v>0</v>
      </c>
      <c r="FV348" s="295">
        <f t="shared" ref="FV348" si="17610">FV347</f>
        <v>0</v>
      </c>
      <c r="FW348" s="295">
        <f t="shared" ref="FW348" si="17611">FW347</f>
        <v>0</v>
      </c>
      <c r="FX348" s="295">
        <f t="shared" ref="FX348" si="17612">FX347</f>
        <v>0</v>
      </c>
      <c r="FY348" s="295">
        <f t="shared" ref="FY348" si="17613">FY347</f>
        <v>0</v>
      </c>
      <c r="FZ348" s="295">
        <f t="shared" ref="FZ348" si="17614">FZ347</f>
        <v>0</v>
      </c>
      <c r="GA348" s="295">
        <f t="shared" ref="GA348" si="17615">GA347</f>
        <v>0</v>
      </c>
      <c r="GB348" s="295">
        <f t="shared" ref="GB348" si="17616">GB347</f>
        <v>0</v>
      </c>
      <c r="GC348" s="295">
        <f t="shared" ref="GC348" si="17617">GC347</f>
        <v>0</v>
      </c>
      <c r="GD348" s="295">
        <f t="shared" ref="GD348" si="17618">GD347</f>
        <v>0</v>
      </c>
      <c r="GE348" s="295">
        <f t="shared" ref="GE348" si="17619">GE347</f>
        <v>0</v>
      </c>
      <c r="GF348" s="295">
        <f t="shared" ref="GF348" si="17620">GF347</f>
        <v>0</v>
      </c>
      <c r="GG348" s="295" t="e">
        <f t="shared" ref="GG348" si="17621">GG347</f>
        <v>#N/A</v>
      </c>
      <c r="GH348" s="2" t="e">
        <f>INDEX(リスト!$V:$V,MATCH(中日程計画表!$D347,リスト!$D:$D,0))</f>
        <v>#N/A</v>
      </c>
      <c r="GI348" s="2" t="e">
        <f>INDEX(リスト!$A:$A,MATCH(中日程計画表!$D347,リスト!$D:$D,0))</f>
        <v>#N/A</v>
      </c>
      <c r="GJ348" s="2" t="e">
        <f>INDEX(リスト!$U:$U,MATCH(中日程計画表!$D347,リスト!$D:$D,0))</f>
        <v>#N/A</v>
      </c>
      <c r="GK348" s="5" t="e">
        <f>INDEX(リスト!$W:$W,MATCH(中日程計画表!$D347,リスト!$D:$D,0))</f>
        <v>#N/A</v>
      </c>
      <c r="GL348" s="2" t="s">
        <v>201</v>
      </c>
      <c r="GM348" s="296">
        <f t="shared" ref="GM348" si="17622">GM347</f>
        <v>0</v>
      </c>
      <c r="GN348" s="296">
        <f t="shared" ref="GN348" si="17623">GN347</f>
        <v>0</v>
      </c>
      <c r="GU348" s="461"/>
      <c r="GV348" s="460"/>
      <c r="GW348" s="460"/>
      <c r="GX348" s="461"/>
      <c r="GY348" s="461"/>
      <c r="GZ348" s="460"/>
      <c r="HA348" s="460"/>
      <c r="HB348" s="461"/>
      <c r="HC348" s="461"/>
      <c r="HD348" s="460"/>
      <c r="HE348" s="460"/>
      <c r="HF348" s="461"/>
      <c r="HG348" s="461"/>
      <c r="HH348" s="460"/>
      <c r="HI348" s="460"/>
      <c r="HJ348" s="461"/>
      <c r="HK348" s="461"/>
      <c r="HL348" s="460"/>
      <c r="HM348" s="460"/>
      <c r="HN348" s="461"/>
      <c r="HO348" s="461"/>
      <c r="HP348" s="460"/>
      <c r="HQ348" s="460"/>
      <c r="HR348" s="461"/>
      <c r="HS348" s="4"/>
    </row>
    <row r="349" spans="1:227" ht="12" customHeight="1">
      <c r="A349" s="488" t="str">
        <f t="shared" ref="A349" ca="1" si="17624">INDIRECT("リスト!A"&amp;B349+6)</f>
        <v/>
      </c>
      <c r="B349" s="486">
        <f t="shared" ref="B349" si="17625">ROUNDDOWN((ROW()-6)/2,0)+1</f>
        <v>172</v>
      </c>
      <c r="C349" s="474" t="str">
        <f>機能グループ名</f>
        <v/>
      </c>
      <c r="D349" s="484">
        <f>機能ID</f>
        <v>0</v>
      </c>
      <c r="E349" s="482">
        <f>機能名</f>
        <v>0</v>
      </c>
      <c r="F349" s="315"/>
      <c r="G349" s="315"/>
      <c r="H349" s="315"/>
      <c r="I349" s="315"/>
      <c r="J349" s="316"/>
      <c r="K349" s="480" t="str">
        <f>担当者_SR</f>
        <v>NG</v>
      </c>
      <c r="L349" s="76"/>
      <c r="M349" s="76"/>
      <c r="N349" s="470"/>
      <c r="O349" s="474" t="str">
        <f>担当者_SRR</f>
        <v>NG</v>
      </c>
      <c r="P349" s="76"/>
      <c r="Q349" s="76"/>
      <c r="R349" s="470"/>
      <c r="S349" s="474" t="str">
        <f>担当者_DS</f>
        <v>NG</v>
      </c>
      <c r="T349" s="76"/>
      <c r="U349" s="76"/>
      <c r="V349" s="470"/>
      <c r="W349" s="472" t="str">
        <f>担当者_DSR</f>
        <v>NG</v>
      </c>
      <c r="X349" s="76"/>
      <c r="Y349" s="76"/>
      <c r="Z349" s="470"/>
      <c r="AA349" s="476"/>
      <c r="AB349" s="79"/>
      <c r="AC349" s="79"/>
      <c r="AD349" s="470">
        <f>IF(AC350 &lt;&gt; "",1,0)</f>
        <v>0</v>
      </c>
      <c r="AE349" s="472" t="str">
        <f>担当者_CD</f>
        <v>NG</v>
      </c>
      <c r="AF349" s="76"/>
      <c r="AG349" s="76"/>
      <c r="AH349" s="470"/>
      <c r="AI349" s="472" t="str">
        <f>担当者_DD</f>
        <v>NG</v>
      </c>
      <c r="AJ349" s="76"/>
      <c r="AK349" s="76"/>
      <c r="AL349" s="470"/>
      <c r="AM349" s="476"/>
      <c r="AN349" s="79"/>
      <c r="AO349" s="79"/>
      <c r="AP349" s="470">
        <f>IF(AO350 &lt;&gt; "",1,0)</f>
        <v>0</v>
      </c>
      <c r="AQ349" s="472" t="str">
        <f>担当者_MCL</f>
        <v>NG</v>
      </c>
      <c r="AR349" s="76"/>
      <c r="AS349" s="76"/>
      <c r="AT349" s="470"/>
      <c r="AU349" s="472" t="str">
        <f>担当者_MCLR</f>
        <v>NG</v>
      </c>
      <c r="AV349" s="76"/>
      <c r="AW349" s="76"/>
      <c r="AX349" s="470"/>
      <c r="AY349" s="476"/>
      <c r="AZ349" s="79"/>
      <c r="BA349" s="79"/>
      <c r="BB349" s="470">
        <f>IF(BA350 &lt;&gt; "",1,0)</f>
        <v>0</v>
      </c>
      <c r="BC349" s="474" t="str">
        <f>担当者_MT</f>
        <v>NG</v>
      </c>
      <c r="BD349" s="76"/>
      <c r="BE349" s="76"/>
      <c r="BF349" s="470"/>
      <c r="BG349" s="472" t="str">
        <f>担当者_M検</f>
        <v>NG</v>
      </c>
      <c r="BH349" s="76"/>
      <c r="BI349" s="76"/>
      <c r="BJ349" s="470"/>
      <c r="BK349" s="476"/>
      <c r="BL349" s="79"/>
      <c r="BM349" s="79"/>
      <c r="BN349" s="470">
        <v>0</v>
      </c>
      <c r="BO349" s="474" t="str">
        <f>担当者_モテ</f>
        <v>NG</v>
      </c>
      <c r="BP349" s="76"/>
      <c r="BQ349" s="76"/>
      <c r="BR349" s="470"/>
      <c r="BS349" s="472" t="str">
        <f>担当者_モテR</f>
        <v>NG</v>
      </c>
      <c r="BT349" s="76"/>
      <c r="BU349" s="76"/>
      <c r="BV349" s="470"/>
      <c r="BW349" s="468">
        <f t="shared" ref="BW349" si="17626">IFERROR(SUM(IF(K349&lt;&gt;"NG",N349*K$1,0),IF(O349&lt;&gt;"NG",R349*O$1,0),IF(S349&lt;&gt;"NG",V349*S$1,0),IF(W349&lt;&gt;"NG",Z349*W$1,0),IF(AA349&lt;&gt;"NG",AD349*AA$1,0),IF(AE349&lt;&gt;"NG",AH349*AE$1,0),IF(AI349&lt;&gt;"NG",AL349*AI$1,0),IF(AM349&lt;&gt;"NG",AP349*AM$1,0),IF(AQ349&lt;&gt;"NG",AT349*AQ$1,0),IF(AU349&lt;&gt;"NG",AX349*AU$1,0),IF(AY349&lt;&gt;"NG",BB349*AY$1,0),IF(BC349&lt;&gt;"NG",BF349*BC$1,0),IF(BG349&lt;&gt;"NG",BJ349*BG$1,0),IF(BK349&lt;&gt;"NG",BN349*BK$1,0),IF(BO349&lt;&gt;"NG",BR349*BO$1,0),IF(BS349&lt;&gt;"NG",BV349*BS$1,0))/SUM(IF(K349&lt;&gt;"NG",K$1,0),IF(O349&lt;&gt;"NG",O$1,0),IF(S349&lt;&gt;"NG",S$1,0),IF(W349&lt;&gt;"NG",W$1,0),IF(AA349&lt;&gt;"NG",AA$1,0),IF(AE349&lt;&gt;"NG",AE$1,0),IF(AI349&lt;&gt;"NG",AI$1,0),IF(AM349&lt;&gt;"NG",AM$1,0),IF(AQ349&lt;&gt;"NG",AQ$1,0),IF(AU349&lt;&gt;"NG",AU$1,0),IF(AY349&lt;&gt;"NG",AY$1,0),IF(BC349&lt;&gt;"NG",BC$1,0),IF(BG349&lt;&gt;"NG",BG$1,0),IF(BK349&lt;&gt;"NG",BK$1,0),IF(BO349&lt;&gt;"NG",BO$1,0),IF(BS349&lt;&gt;"NG",BS$1,0)),0)</f>
        <v>0</v>
      </c>
      <c r="BX349" s="466"/>
      <c r="BY349" s="490"/>
      <c r="BZ349" s="5"/>
      <c r="CA349" s="32">
        <f t="shared" ref="CA349" si="17627">IF(AND($M349&lt;&gt;$BZ$5,$M349&lt;=$BZ$6,$M349&lt;&gt;$BZ$7),1,0)</f>
        <v>0</v>
      </c>
      <c r="CB349" s="32">
        <f t="shared" ref="CB349" si="17628">IF(AND($Q349&lt;&gt;$BZ$5,$Q349&lt;=$BZ$6,$Q349&lt;&gt;$BZ$7),1,0)</f>
        <v>0</v>
      </c>
      <c r="CC349" s="32">
        <f t="shared" ref="CC349" si="17629">IF(AND($U349&lt;&gt;$BZ$5,$U349&lt;=$BZ$6,$U349&lt;&gt;$BZ$7),1,0)</f>
        <v>0</v>
      </c>
      <c r="CD349" s="32">
        <f t="shared" ref="CD349" si="17630">IF(AND($Y349&lt;&gt;$BZ$5,$Y349&lt;=$BZ$6,$Y349&lt;&gt;$BZ$7),1,0)</f>
        <v>0</v>
      </c>
      <c r="CE349" s="32">
        <f t="shared" ref="CE349" si="17631">IF(AND($AG349&lt;&gt;$BZ$5,$AG349&lt;=$BZ$6,$AG349&lt;&gt;$BZ$7),1,0)</f>
        <v>0</v>
      </c>
      <c r="CF349" s="32">
        <f t="shared" ref="CF349" si="17632">IF(AND($AK349&lt;&gt;$BZ$5,$AK349&lt;=$BZ$6,$AK349&lt;&gt;$BZ$7),1,0)</f>
        <v>0</v>
      </c>
      <c r="CG349" s="32">
        <f t="shared" ref="CG349" si="17633">IF(AND($AS349&lt;&gt;$BZ$5,$AS349&lt;=$BZ$6,$AS349&lt;&gt;$BZ$7),1,0)</f>
        <v>0</v>
      </c>
      <c r="CH349" s="32">
        <f t="shared" ref="CH349" si="17634">IF(AND($AW349&lt;&gt;$BZ$5,$AW349&lt;=$BZ$6,$AW349&lt;&gt;$BZ$7),1,0)</f>
        <v>0</v>
      </c>
      <c r="CI349" s="32">
        <f t="shared" ref="CI349" si="17635">IF(AND($BE349&lt;&gt;$BZ$5,$BE349&lt;=$BZ$6,$BE349&lt;&gt;$BZ$7),1,0)</f>
        <v>0</v>
      </c>
      <c r="CJ349" s="32">
        <f t="shared" ref="CJ349" si="17636">IF(AND($BI349&lt;&gt;$BZ$5,$BI349&lt;=$BZ$6,$BI349&lt;&gt;$BZ$7),1,0)</f>
        <v>0</v>
      </c>
      <c r="CK349" s="32">
        <f t="shared" ref="CK349" si="17637">IF(AND($BQ349&lt;&gt;$BZ$5,$BQ349&lt;=$BZ$6,$BQ349&lt;&gt;$BZ$7),1,0)</f>
        <v>0</v>
      </c>
      <c r="CL349" s="32">
        <f t="shared" ref="CL349" si="17638">IF(AND($BU349&lt;&gt;$BZ$5,$BU349&lt;=$BZ$6,$BU349&lt;&gt;$BZ$7),1,0)</f>
        <v>0</v>
      </c>
      <c r="CO349" s="32">
        <f>IF(AND($M349&lt;&gt;$CN$5,$M349&lt;=$CN$6,$M349&lt;&gt;$CN$7),1,0)</f>
        <v>0</v>
      </c>
      <c r="CP349" s="32">
        <f>IF(AND($Q349&lt;&gt;$CN$5,$Q349&lt;=$CN$6,$Q349&lt;&gt;$CN$7),1,0)</f>
        <v>0</v>
      </c>
      <c r="CQ349" s="32">
        <f>IF(AND($U349&lt;&gt;$CN$5,$U349&lt;=$CN$6,$U349&lt;&gt;$CN$7),1,0)</f>
        <v>0</v>
      </c>
      <c r="CR349" s="32">
        <f>IF(AND($Y349&lt;&gt;$CN$5,$Y349&lt;=$CN$6,$Y349&lt;&gt;$CN$7),1,0)</f>
        <v>0</v>
      </c>
      <c r="CS349" s="32">
        <f>IF(AND($AG349&lt;&gt;$CN$5,$AG349&lt;=$CN$6,$AG349&lt;&gt;$CN$7),1,0)</f>
        <v>0</v>
      </c>
      <c r="CT349" s="32">
        <f>IF(AND($AK349&lt;&gt;$CN$5,$AK349&lt;=$CN$6,$AK349&lt;&gt;$CN$7),1,0)</f>
        <v>0</v>
      </c>
      <c r="CU349" s="32">
        <f>IF(AND($AS349&lt;&gt;$CN$5,$AS349&lt;=$CN$6,$AS349&lt;&gt;$CN$7),1,0)</f>
        <v>0</v>
      </c>
      <c r="CV349" s="32">
        <f>IF(AND($AW349&lt;&gt;$CN$5,$AW349&lt;=$CN$6,$AW349&lt;&gt;$CN$7),1,0)</f>
        <v>0</v>
      </c>
      <c r="CW349" s="32">
        <f>IF(AND($BE349&lt;&gt;$CN$5,$BE349&lt;=$CN$6,$BE349&lt;&gt;$CN$7),1,0)</f>
        <v>0</v>
      </c>
      <c r="CX349" s="32">
        <f>IF(AND($BI349&lt;&gt;$CN$5,$BI349&lt;=$CN$6,$BI349&lt;&gt;$CN$7),1,0)</f>
        <v>0</v>
      </c>
      <c r="CY349" s="32">
        <f>IF(AND($BQ349&lt;&gt;$CN$5,$BQ349&lt;=$CN$6,$BQ349&lt;&gt;$CN$7),1,0)</f>
        <v>0</v>
      </c>
      <c r="CZ349" s="32">
        <f>IF(AND($BU349&lt;&gt;$CN$5,$BU349&lt;=$CN$6,$BU349&lt;&gt;$CN$7),1,0)</f>
        <v>0</v>
      </c>
      <c r="DC349" s="32">
        <f>IF(AND($M349&lt;&gt;$DB$5,$M349&lt;=$DB$6,$M349&lt;&gt;$CN$7),1,0)</f>
        <v>0</v>
      </c>
      <c r="DD349" s="32">
        <f>IF(AND($Q349&lt;&gt;$DB$5,$Q349&lt;=$DB$6,$Q349&lt;&gt;$CN$7),1,0)</f>
        <v>0</v>
      </c>
      <c r="DE349" s="32">
        <f>IF(AND($U349&lt;&gt;$DB$5,$U349&lt;=$DB$6,$U349&lt;&gt;$CN$7),1,0)</f>
        <v>0</v>
      </c>
      <c r="DF349" s="32">
        <f>IF(AND($Y349&lt;&gt;$DB$5,$Y349&lt;=$DB$6,$Y349&lt;&gt;$CN$7),1,0)</f>
        <v>0</v>
      </c>
      <c r="DG349" s="32">
        <f>IF(AND($AG349&lt;&gt;$DB$5,$AG349&lt;=$DB$6,$AG349&lt;&gt;$CN$7),1,0)</f>
        <v>0</v>
      </c>
      <c r="DH349" s="32">
        <f>IF(AND($AK349&lt;&gt;$DB$5,$AK349&lt;=$DB$6,$AK349&lt;&gt;$CN$7),1,0)</f>
        <v>0</v>
      </c>
      <c r="DI349" s="32">
        <f>IF(AND($AS349&lt;&gt;$DB$5,$AS349&lt;=$DB$6,$AS349&lt;&gt;$CN$7),1,0)</f>
        <v>0</v>
      </c>
      <c r="DJ349" s="32">
        <f>IF(AND($AW349&lt;&gt;$DB$5,$AW349&lt;=$DB$6,$AW349&lt;&gt;$CN$7),1,0)</f>
        <v>0</v>
      </c>
      <c r="DK349" s="32">
        <f>IF(AND($BE349&lt;&gt;$DB$5,$BE349&lt;=$DB$6,$BE349&lt;&gt;$CN$7),1,0)</f>
        <v>0</v>
      </c>
      <c r="DL349" s="32">
        <f>IF(AND($BI349&lt;&gt;$DB$5,$BI349&lt;=$DB$6,$BI349&lt;&gt;$CN$7),1,0)</f>
        <v>0</v>
      </c>
      <c r="DM349" s="32">
        <f>IF(AND($BQ349&lt;&gt;$DB$5,$BQ349&lt;=$DB$6,$BQ349&lt;&gt;$CN$7),1,0)</f>
        <v>0</v>
      </c>
      <c r="DN349" s="32">
        <f>IF(AND($BU349&lt;&gt;$DB$5,$BU349&lt;=$DB$6,$BU349&lt;&gt;$CN$7),1,0)</f>
        <v>0</v>
      </c>
      <c r="DQ349" s="32">
        <f t="shared" ref="DQ349" si="17639">IF(AND($M349&lt;&gt;$DP$5,$M349&lt;=$DP$6,$M349&lt;&gt;$CN$7),1,0)</f>
        <v>0</v>
      </c>
      <c r="DR349" s="32">
        <f t="shared" ref="DR349" si="17640">IF(AND($Q349&lt;&gt;$DP$5,$Q349&lt;=$DP$6,$Q349&lt;&gt;$CN$7),1,0)</f>
        <v>0</v>
      </c>
      <c r="DS349" s="32">
        <f t="shared" ref="DS349" si="17641">IF(AND($U349&lt;&gt;$DP$5,$U349&lt;=$DP$6,$U349&lt;&gt;$CN$7),1,0)</f>
        <v>0</v>
      </c>
      <c r="DT349" s="32">
        <f t="shared" ref="DT349" si="17642">IF(AND($Y349&lt;&gt;$DP$5,$Y349&lt;=$DP$6,$Y349&lt;&gt;$CN$7),1,0)</f>
        <v>0</v>
      </c>
      <c r="DU349" s="32">
        <f t="shared" ref="DU349" si="17643">IF(AND($AG349&lt;&gt;$DP$5,$AG349&lt;=$DP$6,$AG349&lt;&gt;$CN$7),1,0)</f>
        <v>0</v>
      </c>
      <c r="DV349" s="32">
        <f t="shared" ref="DV349" si="17644">IF(AND($AK349&lt;&gt;$DP$5,$AK349&lt;=$DP$6,$AK349&lt;&gt;$CN$7),1,0)</f>
        <v>0</v>
      </c>
      <c r="DW349" s="32">
        <f t="shared" ref="DW349" si="17645">IF(AND($AS349&lt;&gt;$DP$5,$AS349&lt;=$DP$6,$AS349&lt;&gt;$CN$7),1,0)</f>
        <v>0</v>
      </c>
      <c r="DX349" s="32">
        <f t="shared" ref="DX349" si="17646">IF(AND($AW349&lt;&gt;$DP$5,$AW349&lt;=$DP$6,$AW349&lt;&gt;$CN$7),1,0)</f>
        <v>0</v>
      </c>
      <c r="DY349" s="32">
        <f t="shared" ref="DY349" si="17647">IF(AND($BE349&lt;&gt;$DP$5,$BE349&lt;=$DP$6,$BE349&lt;&gt;$CN$7),1,0)</f>
        <v>0</v>
      </c>
      <c r="DZ349" s="32">
        <f t="shared" ref="DZ349" si="17648">IF(AND($BI349&lt;&gt;$DP$5,$BI349&lt;=$DP$6,$BI349&lt;&gt;$CN$7),1,0)</f>
        <v>0</v>
      </c>
      <c r="EA349" s="32">
        <f t="shared" ref="EA349" si="17649">IF(AND($BQ349&lt;&gt;$DP$5,$BQ349&lt;=$DP$6,$BQ349&lt;&gt;$CN$7),1,0)</f>
        <v>0</v>
      </c>
      <c r="EB349" s="32">
        <f t="shared" ref="EB349" si="17650">IF(AND($BU349&lt;&gt;$DP$5,$BU349&lt;=$DP$6,$BU349&lt;&gt;$CN$7),1,0)</f>
        <v>0</v>
      </c>
      <c r="EE349" s="328">
        <f>IF(M349&lt;&gt;"",IF(M349&lt;=$ED$6,1,IF(L349&gt;$ED$6,0,NETWORKDAYS(L349,$ED$6,祭日リスト)/NETWORKDAYS(L349,M349,祭日リスト)))*$GG349*週間進捗報告書!$G$9,0)</f>
        <v>0</v>
      </c>
      <c r="EF349" s="328">
        <f>IF(Q349&lt;&gt;"",IF(Q349&lt;=$ED$6,1,IF(P349&gt;$ED$6,0,NETWORKDAYS(P349,$ED$6,祭日リスト)/NETWORKDAYS(P349,Q349,祭日リスト)))*$GG349*週間進捗報告書!$G$10,0)</f>
        <v>0</v>
      </c>
      <c r="EG349" s="328">
        <f>IF(U349&lt;&gt;"",IF(U349&lt;=$ED$6,1,IF(T349&gt;$ED$6,0,NETWORKDAYS(T349,$ED$6,祭日リスト)/NETWORKDAYS(T349,U349,祭日リスト)))*$GG349*週間進捗報告書!$G$11,0)</f>
        <v>0</v>
      </c>
      <c r="EH349" s="328">
        <f>IF(Y349&lt;&gt;"",IF(Y349&lt;=$ED$6,1,IF(X349&gt;$ED$6,0,NETWORKDAYS(X349,$ED$6,祭日リスト)/NETWORKDAYS(X349,Y349,祭日リスト)))*$GG349*週間進捗報告書!$G$12,0)</f>
        <v>0</v>
      </c>
      <c r="EI349" s="328">
        <f>IF(AG349&lt;&gt;"",IF(AG349&lt;=$ED$6,1,IF(AF349&gt;$ED$6,0,NETWORKDAYS(AF349,$ED$6,祭日リスト)/NETWORKDAYS(AF349,AG349,祭日リスト)))*$GG349*週間進捗報告書!$G$13,0)</f>
        <v>0</v>
      </c>
      <c r="EJ349" s="328">
        <f>IF(AK349&lt;&gt;"",IF(AK349&lt;=$ED$6,1,IF(AJ349&gt;$ED$6,0,NETWORKDAYS(AJ349,$ED$6,祭日リスト)/NETWORKDAYS(AJ349,AK349,祭日リスト)))*$GG349*週間進捗報告書!$G$14,0)</f>
        <v>0</v>
      </c>
      <c r="EK349" s="328">
        <f>IF(AS349&lt;&gt;"",IF(AS349&lt;=$ED$6,1,IF(AR349&gt;$ED$6,0,NETWORKDAYS(AR349,$ED$6,祭日リスト)/NETWORKDAYS(AR349,AS349,祭日リスト)))*$GG349*週間進捗報告書!$G$15,0)</f>
        <v>0</v>
      </c>
      <c r="EL349" s="328">
        <f>IF(AW349&lt;&gt;"",IF(AW349&lt;=$ED$6,1,IF(AV349&gt;$ED$6,0,NETWORKDAYS(AV349,$ED$6,祭日リスト)/NETWORKDAYS(AV349,AW349,祭日リスト)))*$GG349*週間進捗報告書!$G$16,0)</f>
        <v>0</v>
      </c>
      <c r="EM349" s="328">
        <f>IF(BE349&lt;&gt;"",IF(BE349&lt;=$ED$6,1,IF(BD349&gt;$ED$6,0,NETWORKDAYS(BD349,$ED$6,祭日リスト)/NETWORKDAYS(BD349,BE349,祭日リスト)))*$GG349*週間進捗報告書!$G$17,0)</f>
        <v>0</v>
      </c>
      <c r="EN349" s="328">
        <f>IF(BI349&lt;&gt;"",IF(BI349&lt;=$ED$6,1,IF(BH349&gt;$ED$6,0,NETWORKDAYS(BH349,$ED$6,祭日リスト)/NETWORKDAYS(BH349,BI349,祭日リスト)))*$GG349*週間進捗報告書!$G$18,0)</f>
        <v>0</v>
      </c>
      <c r="EO349" s="328">
        <f>IF(BQ349&lt;&gt;"",IF(BQ349&lt;=$ED$6,1,IF(BP349&gt;$ED$6,0,NETWORKDAYS(BP349,$ED$6,祭日リスト)/NETWORKDAYS(BP349,BQ349,祭日リスト)))*$GG349*週間進捗報告書!$G$19,0)</f>
        <v>0</v>
      </c>
      <c r="EP349" s="328">
        <f>IF(BU349&lt;&gt;"",IF(BU349&lt;=$ED$6,1,IF(BT349&gt;$ED$6,0,NETWORKDAYS(BT349,$ED$6,祭日リスト)/NETWORKDAYS(BT349,BU349,祭日リスト)))*$GG349*週間進捗報告書!$G$20,0)</f>
        <v>0</v>
      </c>
      <c r="ER349" s="547">
        <f t="shared" ref="ER349:FC349" si="17651">EE349-EE350</f>
        <v>0</v>
      </c>
      <c r="ES349" s="547">
        <f t="shared" si="17651"/>
        <v>0</v>
      </c>
      <c r="ET349" s="547">
        <f t="shared" si="17651"/>
        <v>0</v>
      </c>
      <c r="EU349" s="547">
        <f t="shared" si="17651"/>
        <v>0</v>
      </c>
      <c r="EV349" s="547">
        <f t="shared" si="17651"/>
        <v>0</v>
      </c>
      <c r="EW349" s="547">
        <f t="shared" si="17651"/>
        <v>0</v>
      </c>
      <c r="EX349" s="547">
        <f t="shared" si="17651"/>
        <v>0</v>
      </c>
      <c r="EY349" s="547">
        <f t="shared" si="17651"/>
        <v>0</v>
      </c>
      <c r="EZ349" s="547">
        <f t="shared" si="17651"/>
        <v>0</v>
      </c>
      <c r="FA349" s="547">
        <f t="shared" si="17651"/>
        <v>0</v>
      </c>
      <c r="FB349" s="547">
        <f t="shared" si="17651"/>
        <v>0</v>
      </c>
      <c r="FC349" s="547">
        <f t="shared" si="17651"/>
        <v>0</v>
      </c>
      <c r="FD349" s="547">
        <f t="shared" ref="FD349" si="17652">SUM(ER349:FC350)</f>
        <v>0</v>
      </c>
      <c r="FE349" s="333"/>
      <c r="FG349" s="32">
        <f>IF(AND($M349&lt;&gt;$FF$7),1,0)</f>
        <v>0</v>
      </c>
      <c r="FH349" s="32">
        <f>IF(AND($Q349&lt;&gt;$FF$7),1,0)</f>
        <v>0</v>
      </c>
      <c r="FI349" s="32">
        <f>IF(AND($U349&lt;&gt;$FF$7),1,0)</f>
        <v>0</v>
      </c>
      <c r="FJ349" s="32">
        <f>IF(AND($Y349&lt;&gt;$FF$7),1,0)</f>
        <v>0</v>
      </c>
      <c r="FK349" s="32">
        <f>IF(AND($AG349&lt;&gt;$FF$7),1,0)</f>
        <v>0</v>
      </c>
      <c r="FL349" s="32">
        <f>IF(AND($AK349&lt;&gt;$FF$7),1,0)</f>
        <v>0</v>
      </c>
      <c r="FM349" s="32">
        <f>IF(AND($AS349&lt;&gt;$FF$7),1,0)</f>
        <v>0</v>
      </c>
      <c r="FN349" s="32">
        <f>IF(AND($AW349&lt;&gt;$FF$7),1,0)</f>
        <v>0</v>
      </c>
      <c r="FO349" s="32">
        <f>IF(AND($BE349&lt;&gt;$FF$7),1,0)</f>
        <v>0</v>
      </c>
      <c r="FP349" s="32">
        <f>IF(AND($BI349&lt;&gt;$FF$7),1,0)</f>
        <v>0</v>
      </c>
      <c r="FQ349" s="32">
        <f>IF(AND($BQ349&lt;&gt;$FF$7),1,0)</f>
        <v>0</v>
      </c>
      <c r="FR349" s="32">
        <f>IF(AND($BU349&lt;&gt;$FF$7),1,0)</f>
        <v>0</v>
      </c>
      <c r="FU349" s="294">
        <f t="shared" ref="FU349" si="17653">IF($K349&lt;&gt;"NG",$GG349,0)</f>
        <v>0</v>
      </c>
      <c r="FV349" s="294">
        <f t="shared" ref="FV349" si="17654">IF($O349&lt;&gt;"NG",$GG349,0)</f>
        <v>0</v>
      </c>
      <c r="FW349" s="294">
        <f t="shared" ref="FW349" si="17655">IF($S349&lt;&gt;"NG",$GG349,0)</f>
        <v>0</v>
      </c>
      <c r="FX349" s="294">
        <f t="shared" ref="FX349" si="17656">IF($W349&lt;&gt;"NG",$GG349,0)</f>
        <v>0</v>
      </c>
      <c r="FY349" s="294">
        <f t="shared" ref="FY349" si="17657">IF($AE349&lt;&gt;"NG",$GG349,0)</f>
        <v>0</v>
      </c>
      <c r="FZ349" s="294">
        <f t="shared" ref="FZ349" si="17658">IF($AI349&lt;&gt;"NG",$GG349,0)</f>
        <v>0</v>
      </c>
      <c r="GA349" s="294">
        <f t="shared" ref="GA349" si="17659">IF($AQ349&lt;&gt;"NG",$GG349,0)</f>
        <v>0</v>
      </c>
      <c r="GB349" s="294">
        <f t="shared" ref="GB349" si="17660">IF($AU349&lt;&gt;"NG",$GG349,0)</f>
        <v>0</v>
      </c>
      <c r="GC349" s="294">
        <f t="shared" ref="GC349" si="17661">IF($BC349&lt;&gt;"NG",$GG349,0)</f>
        <v>0</v>
      </c>
      <c r="GD349" s="294">
        <f t="shared" ref="GD349" si="17662">IF($BG349&lt;&gt;"NG",$GG349,0)</f>
        <v>0</v>
      </c>
      <c r="GE349" s="294">
        <f t="shared" ref="GE349" si="17663">IF($BO349&lt;&gt;"NG",$GG349,0)</f>
        <v>0</v>
      </c>
      <c r="GF349" s="294">
        <f t="shared" ref="GF349" si="17664">IF($BS349&lt;&gt;"NG",$GG349,0)</f>
        <v>0</v>
      </c>
      <c r="GG349" s="294" t="e">
        <f>VLOOKUP($D349,リスト!$D:$S,15,FALSE)</f>
        <v>#N/A</v>
      </c>
      <c r="GH349" s="2" t="e">
        <f>INDEX(リスト!$V:$V,MATCH(中日程計画表!$D349,リスト!$D:$D,0))</f>
        <v>#N/A</v>
      </c>
      <c r="GI349" s="2" t="e">
        <f>INDEX(リスト!$A:$A,MATCH(中日程計画表!$D349,リスト!$D:$D,0))</f>
        <v>#N/A</v>
      </c>
      <c r="GJ349" s="2" t="e">
        <f>INDEX(リスト!$U:$U,MATCH(中日程計画表!$D349,リスト!$D:$D,0))</f>
        <v>#N/A</v>
      </c>
      <c r="GK349" s="5" t="e">
        <f>INDEX(リスト!$W:$W,MATCH(中日程計画表!$D349,リスト!$D:$D,0))</f>
        <v>#N/A</v>
      </c>
      <c r="GL349" s="2" t="s">
        <v>200</v>
      </c>
      <c r="GM349" s="296">
        <f>D349</f>
        <v>0</v>
      </c>
      <c r="GN349" s="296">
        <f>E349</f>
        <v>0</v>
      </c>
      <c r="GU349" s="460" t="str">
        <f t="shared" ref="GU349" si="17665">AE349</f>
        <v>NG</v>
      </c>
      <c r="GV349" s="460">
        <f t="shared" ref="GV349" si="17666">EI349</f>
        <v>0</v>
      </c>
      <c r="GW349" s="460">
        <f t="shared" ref="GW349" si="17667">EI350</f>
        <v>0</v>
      </c>
      <c r="GX349" s="462">
        <f t="shared" ref="GX349" si="17668">EV349</f>
        <v>0</v>
      </c>
      <c r="GY349" s="460" t="str">
        <f t="shared" ref="GY349" si="17669">AI349</f>
        <v>NG</v>
      </c>
      <c r="GZ349" s="460">
        <f t="shared" ref="GZ349" si="17670">EJ349</f>
        <v>0</v>
      </c>
      <c r="HA349" s="460">
        <f t="shared" ref="HA349" si="17671">EJ350</f>
        <v>0</v>
      </c>
      <c r="HB349" s="462">
        <f t="shared" ref="HB349" si="17672">EW349</f>
        <v>0</v>
      </c>
      <c r="HC349" s="460" t="str">
        <f t="shared" ref="HC349" si="17673">AQ349</f>
        <v>NG</v>
      </c>
      <c r="HD349" s="460">
        <f t="shared" ref="HD349" si="17674">EK349</f>
        <v>0</v>
      </c>
      <c r="HE349" s="460">
        <f t="shared" ref="HE349" si="17675">EK350</f>
        <v>0</v>
      </c>
      <c r="HF349" s="462">
        <f t="shared" ref="HF349" si="17676">EX349</f>
        <v>0</v>
      </c>
      <c r="HG349" s="460" t="str">
        <f t="shared" ref="HG349" si="17677">AU349</f>
        <v>NG</v>
      </c>
      <c r="HH349" s="460">
        <f t="shared" ref="HH349" si="17678">EL349</f>
        <v>0</v>
      </c>
      <c r="HI349" s="460">
        <f t="shared" ref="HI349" si="17679">EL350</f>
        <v>0</v>
      </c>
      <c r="HJ349" s="462">
        <f t="shared" ref="HJ349" si="17680">EY349</f>
        <v>0</v>
      </c>
      <c r="HK349" s="460" t="str">
        <f t="shared" ref="HK349" si="17681">BC349</f>
        <v>NG</v>
      </c>
      <c r="HL349" s="460">
        <f t="shared" ref="HL349" si="17682">EM349</f>
        <v>0</v>
      </c>
      <c r="HM349" s="460">
        <f t="shared" ref="HM349" si="17683">EM350</f>
        <v>0</v>
      </c>
      <c r="HN349" s="462">
        <f t="shared" ref="HN349" si="17684">EZ349</f>
        <v>0</v>
      </c>
      <c r="HO349" s="460" t="str">
        <f t="shared" ref="HO349" si="17685">BG349</f>
        <v>NG</v>
      </c>
      <c r="HP349" s="460">
        <f t="shared" ref="HP349" si="17686">EN349</f>
        <v>0</v>
      </c>
      <c r="HQ349" s="460">
        <f t="shared" ref="HQ349" si="17687">EN350</f>
        <v>0</v>
      </c>
      <c r="HR349" s="462">
        <f t="shared" ref="HR349" si="17688">FA349</f>
        <v>0</v>
      </c>
      <c r="HS349" s="332"/>
    </row>
    <row r="350" spans="1:227" ht="12" customHeight="1">
      <c r="A350" s="489"/>
      <c r="B350" s="487"/>
      <c r="C350" s="475"/>
      <c r="D350" s="485"/>
      <c r="E350" s="483"/>
      <c r="F350" s="317"/>
      <c r="G350" s="317"/>
      <c r="H350" s="317"/>
      <c r="I350" s="317"/>
      <c r="J350" s="316"/>
      <c r="K350" s="481"/>
      <c r="L350" s="77"/>
      <c r="M350" s="77"/>
      <c r="N350" s="471"/>
      <c r="O350" s="475"/>
      <c r="P350" s="77"/>
      <c r="Q350" s="77"/>
      <c r="R350" s="471"/>
      <c r="S350" s="475"/>
      <c r="T350" s="77"/>
      <c r="U350" s="77"/>
      <c r="V350" s="471"/>
      <c r="W350" s="473"/>
      <c r="X350" s="77"/>
      <c r="Y350" s="77"/>
      <c r="Z350" s="471"/>
      <c r="AA350" s="477"/>
      <c r="AB350" s="80"/>
      <c r="AC350" s="80"/>
      <c r="AD350" s="471"/>
      <c r="AE350" s="473"/>
      <c r="AF350" s="77"/>
      <c r="AG350" s="77"/>
      <c r="AH350" s="471"/>
      <c r="AI350" s="473"/>
      <c r="AJ350" s="77"/>
      <c r="AK350" s="77"/>
      <c r="AL350" s="471"/>
      <c r="AM350" s="477"/>
      <c r="AN350" s="80"/>
      <c r="AO350" s="80"/>
      <c r="AP350" s="471"/>
      <c r="AQ350" s="473"/>
      <c r="AR350" s="77"/>
      <c r="AS350" s="77"/>
      <c r="AT350" s="471"/>
      <c r="AU350" s="473"/>
      <c r="AV350" s="77"/>
      <c r="AW350" s="77"/>
      <c r="AX350" s="471"/>
      <c r="AY350" s="477"/>
      <c r="AZ350" s="80"/>
      <c r="BA350" s="80"/>
      <c r="BB350" s="471"/>
      <c r="BC350" s="475"/>
      <c r="BD350" s="77"/>
      <c r="BE350" s="77"/>
      <c r="BF350" s="471"/>
      <c r="BG350" s="473"/>
      <c r="BH350" s="77"/>
      <c r="BI350" s="77"/>
      <c r="BJ350" s="471"/>
      <c r="BK350" s="477"/>
      <c r="BL350" s="80"/>
      <c r="BM350" s="80"/>
      <c r="BN350" s="471"/>
      <c r="BO350" s="475"/>
      <c r="BP350" s="77"/>
      <c r="BQ350" s="77"/>
      <c r="BR350" s="471"/>
      <c r="BS350" s="473"/>
      <c r="BT350" s="77"/>
      <c r="BU350" s="77"/>
      <c r="BV350" s="471"/>
      <c r="BW350" s="469"/>
      <c r="BX350" s="467"/>
      <c r="BY350" s="490"/>
      <c r="CA350" s="19">
        <f t="shared" ref="CA350" si="17689">IF(AND($N349=1,$M350&lt;&gt;$BZ$7),1,0)</f>
        <v>0</v>
      </c>
      <c r="CB350" s="19">
        <f t="shared" ref="CB350" si="17690">IF(AND($R349=1,$Q350&lt;&gt;$BZ$7),1,0)</f>
        <v>0</v>
      </c>
      <c r="CC350" s="19">
        <f t="shared" ref="CC350" si="17691">IF(AND($V349=1,$U350&lt;&gt;$BZ$7),1,0)</f>
        <v>0</v>
      </c>
      <c r="CD350" s="19">
        <f t="shared" ref="CD350" si="17692">IF(AND($Z349=1,$Y350&lt;&gt;$BZ$7),1,0)</f>
        <v>0</v>
      </c>
      <c r="CE350" s="19">
        <f t="shared" ref="CE350" si="17693">IF(AND($AH349=1,$AG350&lt;&gt;$BZ$7),1,0)</f>
        <v>0</v>
      </c>
      <c r="CF350" s="19">
        <f t="shared" ref="CF350" si="17694">IF(AND($AL349=1,$AK350&lt;&gt;$BZ$7),1,0)</f>
        <v>0</v>
      </c>
      <c r="CG350" s="19">
        <f t="shared" ref="CG350" si="17695">IF(AND($AT349=1,$AS350&lt;&gt;$BZ$7),1,0)</f>
        <v>0</v>
      </c>
      <c r="CH350" s="19">
        <f t="shared" ref="CH350" si="17696">IF(AND($AX349=1,$AW350&lt;&gt;$BZ$7),1,0)</f>
        <v>0</v>
      </c>
      <c r="CI350" s="19">
        <f t="shared" ref="CI350" si="17697">IF(AND($BF349=1,$BE350&lt;&gt;$BZ$7),1,0)</f>
        <v>0</v>
      </c>
      <c r="CJ350" s="19">
        <f t="shared" ref="CJ350" si="17698">IF(AND($BJ349=1,$BI350&lt;&gt;$BZ$7),1,0)</f>
        <v>0</v>
      </c>
      <c r="CK350" s="19">
        <f t="shared" ref="CK350" si="17699">IF(AND($BR349=1,$BQ350&lt;&gt;$BZ$7),1,0)</f>
        <v>0</v>
      </c>
      <c r="CL350" s="19">
        <f t="shared" ref="CL350" si="17700">IF(AND($BV349=1,$BU350&lt;&gt;$BZ$7),1,0)</f>
        <v>0</v>
      </c>
      <c r="CO350" s="19">
        <f>IF(AND($M350&lt;&gt;$CN$7,$M350&lt;=$CN$6),1,0)</f>
        <v>0</v>
      </c>
      <c r="CP350" s="19">
        <f>IF(AND($Q350&lt;&gt;$CN$7,$Q350&lt;=$CN$6),1,0)</f>
        <v>0</v>
      </c>
      <c r="CQ350" s="19">
        <f>IF(AND($U350&lt;&gt;$CN$7,$U350&lt;=$CN$6),1,0)</f>
        <v>0</v>
      </c>
      <c r="CR350" s="19">
        <f>IF(AND($Y350&lt;&gt;$CN$7,$Y350&lt;=$CN$6),1,0)</f>
        <v>0</v>
      </c>
      <c r="CS350" s="19">
        <f>IF(AND($AG350&lt;&gt;$CN$7,$AG350&lt;=$CN$6),1,0)</f>
        <v>0</v>
      </c>
      <c r="CT350" s="19">
        <f>IF(AND($AK350&lt;&gt;$CN$7,$AK350&lt;=$CN$6),1,0)</f>
        <v>0</v>
      </c>
      <c r="CU350" s="19">
        <f>IF(AND($AS350&lt;&gt;$CN$7,$AS350&lt;=$CN$6),1,0)</f>
        <v>0</v>
      </c>
      <c r="CV350" s="19">
        <f>IF(AND($AW350&lt;&gt;$CN$7,$AW350&lt;=$CN$6),1,0)</f>
        <v>0</v>
      </c>
      <c r="CW350" s="19">
        <f>IF(AND($BE350&lt;&gt;$CN$7,$BE350&lt;=$CN$6),1,0)</f>
        <v>0</v>
      </c>
      <c r="CX350" s="19">
        <f>IF(AND($BI350&lt;&gt;$CN$7,$BI350&lt;=$CN$6),1,0)</f>
        <v>0</v>
      </c>
      <c r="CY350" s="19">
        <f>IF(AND($BQ350&lt;&gt;$CN$7,$BQ350&lt;=$CN$6),1,0)</f>
        <v>0</v>
      </c>
      <c r="CZ350" s="19">
        <f>IF(AND($BU350&lt;&gt;$CN$7,$BU350&lt;=$CN$6),1,0)</f>
        <v>0</v>
      </c>
      <c r="DC350" s="19">
        <f>IF($N349=1,1,0)</f>
        <v>0</v>
      </c>
      <c r="DD350" s="19">
        <f>IF($R349=1,1,0)</f>
        <v>0</v>
      </c>
      <c r="DE350" s="19">
        <f>IF($V349=1,1,0)</f>
        <v>0</v>
      </c>
      <c r="DF350" s="19">
        <f>IF($Z349=1,1,0)</f>
        <v>0</v>
      </c>
      <c r="DG350" s="19">
        <f>IF($AH349=1,1,0)</f>
        <v>0</v>
      </c>
      <c r="DH350" s="19">
        <f>IF($AL349=1,1,0)</f>
        <v>0</v>
      </c>
      <c r="DI350" s="19">
        <f>IF($AT349=1,1,0)</f>
        <v>0</v>
      </c>
      <c r="DJ350" s="19">
        <f>IF($AX349=1,1,0)</f>
        <v>0</v>
      </c>
      <c r="DK350" s="19">
        <f>IF($BF349=1,1,0)</f>
        <v>0</v>
      </c>
      <c r="DL350" s="19">
        <f>IF($BJ349=1,1,0)</f>
        <v>0</v>
      </c>
      <c r="DM350" s="19">
        <f>IF($BR349=1,1,0)</f>
        <v>0</v>
      </c>
      <c r="DN350" s="19">
        <f>IF($BV349=1,1,0)</f>
        <v>0</v>
      </c>
      <c r="DQ350" s="19">
        <f t="shared" ref="DQ350" si="17701">IF($N349=1,1,0)</f>
        <v>0</v>
      </c>
      <c r="DR350" s="19">
        <f t="shared" ref="DR350" si="17702">IF($R349=1,1,0)</f>
        <v>0</v>
      </c>
      <c r="DS350" s="19">
        <f t="shared" ref="DS350" si="17703">IF($V349=1,1,0)</f>
        <v>0</v>
      </c>
      <c r="DT350" s="19">
        <f t="shared" ref="DT350" si="17704">IF($Z349=1,1,0)</f>
        <v>0</v>
      </c>
      <c r="DU350" s="19">
        <f t="shared" ref="DU350" si="17705">IF($AH349=1,1,0)</f>
        <v>0</v>
      </c>
      <c r="DV350" s="19">
        <f t="shared" ref="DV350" si="17706">IF($AL349=1,1,0)</f>
        <v>0</v>
      </c>
      <c r="DW350" s="19">
        <f t="shared" ref="DW350" si="17707">IF($AT349=1,1,0)</f>
        <v>0</v>
      </c>
      <c r="DX350" s="19">
        <f t="shared" ref="DX350" si="17708">IF($AX349=1,1,0)</f>
        <v>0</v>
      </c>
      <c r="DY350" s="19">
        <f t="shared" ref="DY350" si="17709">IF($BF349=1,1,0)</f>
        <v>0</v>
      </c>
      <c r="DZ350" s="19">
        <f t="shared" ref="DZ350" si="17710">IF($BJ349=1,1,0)</f>
        <v>0</v>
      </c>
      <c r="EA350" s="19">
        <f t="shared" ref="EA350" si="17711">IF($BR349=1,1,0)</f>
        <v>0</v>
      </c>
      <c r="EB350" s="19">
        <f t="shared" ref="EB350" si="17712">IF($BV349=1,1,0)</f>
        <v>0</v>
      </c>
      <c r="EE350" s="329">
        <f>N349*$FU350*週間進捗報告書!$G$9</f>
        <v>0</v>
      </c>
      <c r="EF350" s="329">
        <f>R349*$FV350*週間進捗報告書!$G$10</f>
        <v>0</v>
      </c>
      <c r="EG350" s="329">
        <f>V349*$FW350*週間進捗報告書!$G$11</f>
        <v>0</v>
      </c>
      <c r="EH350" s="329">
        <f>Z349*$FX350*週間進捗報告書!$G$12</f>
        <v>0</v>
      </c>
      <c r="EI350" s="329">
        <f>AH349*$FY350*週間進捗報告書!$G$13</f>
        <v>0</v>
      </c>
      <c r="EJ350" s="329">
        <f>AL349*$FZ350*週間進捗報告書!$G$14</f>
        <v>0</v>
      </c>
      <c r="EK350" s="329">
        <f>AT349*$GA350*週間進捗報告書!$G$15</f>
        <v>0</v>
      </c>
      <c r="EL350" s="329">
        <f>AX349*$GB350*週間進捗報告書!$G$16</f>
        <v>0</v>
      </c>
      <c r="EM350" s="329">
        <f>BF349*$GC350*週間進捗報告書!$G$17</f>
        <v>0</v>
      </c>
      <c r="EN350" s="329">
        <f>BJ349*$GD350*週間進捗報告書!$G$18</f>
        <v>0</v>
      </c>
      <c r="EO350" s="329">
        <f>BR349*$GE350*週間進捗報告書!$G$19</f>
        <v>0</v>
      </c>
      <c r="EP350" s="329">
        <f>BV349*$GF350*週間進捗報告書!$G$20</f>
        <v>0</v>
      </c>
      <c r="ER350" s="547"/>
      <c r="ES350" s="547"/>
      <c r="ET350" s="547"/>
      <c r="EU350" s="547"/>
      <c r="EV350" s="547"/>
      <c r="EW350" s="547"/>
      <c r="EX350" s="547"/>
      <c r="EY350" s="547"/>
      <c r="EZ350" s="547"/>
      <c r="FA350" s="547"/>
      <c r="FB350" s="547"/>
      <c r="FC350" s="547"/>
      <c r="FD350" s="547"/>
      <c r="FE350" s="332"/>
      <c r="FG350" s="19"/>
      <c r="FH350" s="19"/>
      <c r="FI350" s="19"/>
      <c r="FJ350" s="19"/>
      <c r="FK350" s="19"/>
      <c r="FL350" s="19"/>
      <c r="FM350" s="19"/>
      <c r="FN350" s="19"/>
      <c r="FO350" s="19"/>
      <c r="FP350" s="19"/>
      <c r="FQ350" s="19"/>
      <c r="FR350" s="19"/>
      <c r="FU350" s="295">
        <f t="shared" ref="FU350" si="17713">FU349</f>
        <v>0</v>
      </c>
      <c r="FV350" s="295">
        <f t="shared" ref="FV350" si="17714">FV349</f>
        <v>0</v>
      </c>
      <c r="FW350" s="295">
        <f t="shared" ref="FW350" si="17715">FW349</f>
        <v>0</v>
      </c>
      <c r="FX350" s="295">
        <f t="shared" ref="FX350" si="17716">FX349</f>
        <v>0</v>
      </c>
      <c r="FY350" s="295">
        <f t="shared" ref="FY350" si="17717">FY349</f>
        <v>0</v>
      </c>
      <c r="FZ350" s="295">
        <f t="shared" ref="FZ350" si="17718">FZ349</f>
        <v>0</v>
      </c>
      <c r="GA350" s="295">
        <f t="shared" ref="GA350" si="17719">GA349</f>
        <v>0</v>
      </c>
      <c r="GB350" s="295">
        <f t="shared" ref="GB350" si="17720">GB349</f>
        <v>0</v>
      </c>
      <c r="GC350" s="295">
        <f t="shared" ref="GC350" si="17721">GC349</f>
        <v>0</v>
      </c>
      <c r="GD350" s="295">
        <f t="shared" ref="GD350" si="17722">GD349</f>
        <v>0</v>
      </c>
      <c r="GE350" s="295">
        <f t="shared" ref="GE350" si="17723">GE349</f>
        <v>0</v>
      </c>
      <c r="GF350" s="295">
        <f t="shared" ref="GF350" si="17724">GF349</f>
        <v>0</v>
      </c>
      <c r="GG350" s="295" t="e">
        <f t="shared" ref="GG350" si="17725">GG349</f>
        <v>#N/A</v>
      </c>
      <c r="GH350" s="2" t="e">
        <f>INDEX(リスト!$V:$V,MATCH(中日程計画表!$D349,リスト!$D:$D,0))</f>
        <v>#N/A</v>
      </c>
      <c r="GI350" s="2" t="e">
        <f>INDEX(リスト!$A:$A,MATCH(中日程計画表!$D349,リスト!$D:$D,0))</f>
        <v>#N/A</v>
      </c>
      <c r="GJ350" s="2" t="e">
        <f>INDEX(リスト!$U:$U,MATCH(中日程計画表!$D349,リスト!$D:$D,0))</f>
        <v>#N/A</v>
      </c>
      <c r="GK350" s="5" t="e">
        <f>INDEX(リスト!$W:$W,MATCH(中日程計画表!$D349,リスト!$D:$D,0))</f>
        <v>#N/A</v>
      </c>
      <c r="GL350" s="2" t="s">
        <v>201</v>
      </c>
      <c r="GM350" s="296">
        <f t="shared" ref="GM350" si="17726">GM349</f>
        <v>0</v>
      </c>
      <c r="GN350" s="296">
        <f t="shared" ref="GN350" si="17727">GN349</f>
        <v>0</v>
      </c>
      <c r="GU350" s="461"/>
      <c r="GV350" s="460"/>
      <c r="GW350" s="460"/>
      <c r="GX350" s="461"/>
      <c r="GY350" s="461"/>
      <c r="GZ350" s="460"/>
      <c r="HA350" s="460"/>
      <c r="HB350" s="461"/>
      <c r="HC350" s="461"/>
      <c r="HD350" s="460"/>
      <c r="HE350" s="460"/>
      <c r="HF350" s="461"/>
      <c r="HG350" s="461"/>
      <c r="HH350" s="460"/>
      <c r="HI350" s="460"/>
      <c r="HJ350" s="461"/>
      <c r="HK350" s="461"/>
      <c r="HL350" s="460"/>
      <c r="HM350" s="460"/>
      <c r="HN350" s="461"/>
      <c r="HO350" s="461"/>
      <c r="HP350" s="460"/>
      <c r="HQ350" s="460"/>
      <c r="HR350" s="461"/>
      <c r="HS350" s="4"/>
    </row>
    <row r="351" spans="1:227" ht="12" customHeight="1">
      <c r="A351" s="488" t="str">
        <f t="shared" ref="A351" ca="1" si="17728">INDIRECT("リスト!A"&amp;B351+6)</f>
        <v/>
      </c>
      <c r="B351" s="486">
        <f t="shared" ref="B351" si="17729">ROUNDDOWN((ROW()-6)/2,0)+1</f>
        <v>173</v>
      </c>
      <c r="C351" s="474" t="str">
        <f>機能グループ名</f>
        <v/>
      </c>
      <c r="D351" s="484">
        <f>機能ID</f>
        <v>0</v>
      </c>
      <c r="E351" s="482">
        <f>機能名</f>
        <v>0</v>
      </c>
      <c r="F351" s="315"/>
      <c r="G351" s="315"/>
      <c r="H351" s="315"/>
      <c r="I351" s="315"/>
      <c r="J351" s="316"/>
      <c r="K351" s="480" t="str">
        <f>担当者_SR</f>
        <v>NG</v>
      </c>
      <c r="L351" s="76"/>
      <c r="M351" s="76"/>
      <c r="N351" s="470"/>
      <c r="O351" s="474" t="str">
        <f>担当者_SRR</f>
        <v>NG</v>
      </c>
      <c r="P351" s="76"/>
      <c r="Q351" s="76"/>
      <c r="R351" s="470"/>
      <c r="S351" s="474" t="str">
        <f>担当者_DS</f>
        <v>NG</v>
      </c>
      <c r="T351" s="76"/>
      <c r="U351" s="76"/>
      <c r="V351" s="470"/>
      <c r="W351" s="472" t="str">
        <f>担当者_DSR</f>
        <v>NG</v>
      </c>
      <c r="X351" s="76"/>
      <c r="Y351" s="76"/>
      <c r="Z351" s="470"/>
      <c r="AA351" s="476"/>
      <c r="AB351" s="79"/>
      <c r="AC351" s="79"/>
      <c r="AD351" s="470">
        <f>IF(AC352 &lt;&gt; "",1,0)</f>
        <v>0</v>
      </c>
      <c r="AE351" s="472" t="str">
        <f>担当者_CD</f>
        <v>NG</v>
      </c>
      <c r="AF351" s="76"/>
      <c r="AG351" s="76"/>
      <c r="AH351" s="470"/>
      <c r="AI351" s="472" t="str">
        <f>担当者_DD</f>
        <v>NG</v>
      </c>
      <c r="AJ351" s="76"/>
      <c r="AK351" s="76"/>
      <c r="AL351" s="470"/>
      <c r="AM351" s="476"/>
      <c r="AN351" s="79"/>
      <c r="AO351" s="79"/>
      <c r="AP351" s="470">
        <f>IF(AO352 &lt;&gt; "",1,0)</f>
        <v>0</v>
      </c>
      <c r="AQ351" s="472" t="str">
        <f>担当者_MCL</f>
        <v>NG</v>
      </c>
      <c r="AR351" s="76"/>
      <c r="AS351" s="76"/>
      <c r="AT351" s="470"/>
      <c r="AU351" s="472" t="str">
        <f>担当者_MCLR</f>
        <v>NG</v>
      </c>
      <c r="AV351" s="76"/>
      <c r="AW351" s="76"/>
      <c r="AX351" s="470"/>
      <c r="AY351" s="476"/>
      <c r="AZ351" s="79"/>
      <c r="BA351" s="79"/>
      <c r="BB351" s="470">
        <f>IF(BA352 &lt;&gt; "",1,0)</f>
        <v>0</v>
      </c>
      <c r="BC351" s="474" t="str">
        <f>担当者_MT</f>
        <v>NG</v>
      </c>
      <c r="BD351" s="76"/>
      <c r="BE351" s="76"/>
      <c r="BF351" s="470"/>
      <c r="BG351" s="472" t="str">
        <f>担当者_M検</f>
        <v>NG</v>
      </c>
      <c r="BH351" s="76"/>
      <c r="BI351" s="76"/>
      <c r="BJ351" s="470"/>
      <c r="BK351" s="476"/>
      <c r="BL351" s="79"/>
      <c r="BM351" s="79"/>
      <c r="BN351" s="470">
        <v>0</v>
      </c>
      <c r="BO351" s="474" t="str">
        <f>担当者_モテ</f>
        <v>NG</v>
      </c>
      <c r="BP351" s="76"/>
      <c r="BQ351" s="76"/>
      <c r="BR351" s="470"/>
      <c r="BS351" s="472" t="str">
        <f>担当者_モテR</f>
        <v>NG</v>
      </c>
      <c r="BT351" s="76"/>
      <c r="BU351" s="76"/>
      <c r="BV351" s="470"/>
      <c r="BW351" s="468">
        <f t="shared" ref="BW351" si="17730">IFERROR(SUM(IF(K351&lt;&gt;"NG",N351*K$1,0),IF(O351&lt;&gt;"NG",R351*O$1,0),IF(S351&lt;&gt;"NG",V351*S$1,0),IF(W351&lt;&gt;"NG",Z351*W$1,0),IF(AA351&lt;&gt;"NG",AD351*AA$1,0),IF(AE351&lt;&gt;"NG",AH351*AE$1,0),IF(AI351&lt;&gt;"NG",AL351*AI$1,0),IF(AM351&lt;&gt;"NG",AP351*AM$1,0),IF(AQ351&lt;&gt;"NG",AT351*AQ$1,0),IF(AU351&lt;&gt;"NG",AX351*AU$1,0),IF(AY351&lt;&gt;"NG",BB351*AY$1,0),IF(BC351&lt;&gt;"NG",BF351*BC$1,0),IF(BG351&lt;&gt;"NG",BJ351*BG$1,0),IF(BK351&lt;&gt;"NG",BN351*BK$1,0),IF(BO351&lt;&gt;"NG",BR351*BO$1,0),IF(BS351&lt;&gt;"NG",BV351*BS$1,0))/SUM(IF(K351&lt;&gt;"NG",K$1,0),IF(O351&lt;&gt;"NG",O$1,0),IF(S351&lt;&gt;"NG",S$1,0),IF(W351&lt;&gt;"NG",W$1,0),IF(AA351&lt;&gt;"NG",AA$1,0),IF(AE351&lt;&gt;"NG",AE$1,0),IF(AI351&lt;&gt;"NG",AI$1,0),IF(AM351&lt;&gt;"NG",AM$1,0),IF(AQ351&lt;&gt;"NG",AQ$1,0),IF(AU351&lt;&gt;"NG",AU$1,0),IF(AY351&lt;&gt;"NG",AY$1,0),IF(BC351&lt;&gt;"NG",BC$1,0),IF(BG351&lt;&gt;"NG",BG$1,0),IF(BK351&lt;&gt;"NG",BK$1,0),IF(BO351&lt;&gt;"NG",BO$1,0),IF(BS351&lt;&gt;"NG",BS$1,0)),0)</f>
        <v>0</v>
      </c>
      <c r="BX351" s="466"/>
      <c r="BY351" s="490"/>
      <c r="BZ351" s="5"/>
      <c r="CA351" s="32">
        <f t="shared" ref="CA351" si="17731">IF(AND($M351&lt;&gt;$BZ$5,$M351&lt;=$BZ$6,$M351&lt;&gt;$BZ$7),1,0)</f>
        <v>0</v>
      </c>
      <c r="CB351" s="32">
        <f t="shared" ref="CB351" si="17732">IF(AND($Q351&lt;&gt;$BZ$5,$Q351&lt;=$BZ$6,$Q351&lt;&gt;$BZ$7),1,0)</f>
        <v>0</v>
      </c>
      <c r="CC351" s="32">
        <f t="shared" ref="CC351" si="17733">IF(AND($U351&lt;&gt;$BZ$5,$U351&lt;=$BZ$6,$U351&lt;&gt;$BZ$7),1,0)</f>
        <v>0</v>
      </c>
      <c r="CD351" s="32">
        <f t="shared" ref="CD351" si="17734">IF(AND($Y351&lt;&gt;$BZ$5,$Y351&lt;=$BZ$6,$Y351&lt;&gt;$BZ$7),1,0)</f>
        <v>0</v>
      </c>
      <c r="CE351" s="32">
        <f t="shared" ref="CE351" si="17735">IF(AND($AG351&lt;&gt;$BZ$5,$AG351&lt;=$BZ$6,$AG351&lt;&gt;$BZ$7),1,0)</f>
        <v>0</v>
      </c>
      <c r="CF351" s="32">
        <f t="shared" ref="CF351" si="17736">IF(AND($AK351&lt;&gt;$BZ$5,$AK351&lt;=$BZ$6,$AK351&lt;&gt;$BZ$7),1,0)</f>
        <v>0</v>
      </c>
      <c r="CG351" s="32">
        <f t="shared" ref="CG351" si="17737">IF(AND($AS351&lt;&gt;$BZ$5,$AS351&lt;=$BZ$6,$AS351&lt;&gt;$BZ$7),1,0)</f>
        <v>0</v>
      </c>
      <c r="CH351" s="32">
        <f t="shared" ref="CH351" si="17738">IF(AND($AW351&lt;&gt;$BZ$5,$AW351&lt;=$BZ$6,$AW351&lt;&gt;$BZ$7),1,0)</f>
        <v>0</v>
      </c>
      <c r="CI351" s="32">
        <f t="shared" ref="CI351" si="17739">IF(AND($BE351&lt;&gt;$BZ$5,$BE351&lt;=$BZ$6,$BE351&lt;&gt;$BZ$7),1,0)</f>
        <v>0</v>
      </c>
      <c r="CJ351" s="32">
        <f t="shared" ref="CJ351" si="17740">IF(AND($BI351&lt;&gt;$BZ$5,$BI351&lt;=$BZ$6,$BI351&lt;&gt;$BZ$7),1,0)</f>
        <v>0</v>
      </c>
      <c r="CK351" s="32">
        <f t="shared" ref="CK351" si="17741">IF(AND($BQ351&lt;&gt;$BZ$5,$BQ351&lt;=$BZ$6,$BQ351&lt;&gt;$BZ$7),1,0)</f>
        <v>0</v>
      </c>
      <c r="CL351" s="32">
        <f t="shared" ref="CL351" si="17742">IF(AND($BU351&lt;&gt;$BZ$5,$BU351&lt;=$BZ$6,$BU351&lt;&gt;$BZ$7),1,0)</f>
        <v>0</v>
      </c>
      <c r="CO351" s="32">
        <f>IF(AND($M351&lt;&gt;$CN$5,$M351&lt;=$CN$6,$M351&lt;&gt;$CN$7),1,0)</f>
        <v>0</v>
      </c>
      <c r="CP351" s="32">
        <f>IF(AND($Q351&lt;&gt;$CN$5,$Q351&lt;=$CN$6,$Q351&lt;&gt;$CN$7),1,0)</f>
        <v>0</v>
      </c>
      <c r="CQ351" s="32">
        <f>IF(AND($U351&lt;&gt;$CN$5,$U351&lt;=$CN$6,$U351&lt;&gt;$CN$7),1,0)</f>
        <v>0</v>
      </c>
      <c r="CR351" s="32">
        <f>IF(AND($Y351&lt;&gt;$CN$5,$Y351&lt;=$CN$6,$Y351&lt;&gt;$CN$7),1,0)</f>
        <v>0</v>
      </c>
      <c r="CS351" s="32">
        <f>IF(AND($AG351&lt;&gt;$CN$5,$AG351&lt;=$CN$6,$AG351&lt;&gt;$CN$7),1,0)</f>
        <v>0</v>
      </c>
      <c r="CT351" s="32">
        <f>IF(AND($AK351&lt;&gt;$CN$5,$AK351&lt;=$CN$6,$AK351&lt;&gt;$CN$7),1,0)</f>
        <v>0</v>
      </c>
      <c r="CU351" s="32">
        <f>IF(AND($AS351&lt;&gt;$CN$5,$AS351&lt;=$CN$6,$AS351&lt;&gt;$CN$7),1,0)</f>
        <v>0</v>
      </c>
      <c r="CV351" s="32">
        <f>IF(AND($AW351&lt;&gt;$CN$5,$AW351&lt;=$CN$6,$AW351&lt;&gt;$CN$7),1,0)</f>
        <v>0</v>
      </c>
      <c r="CW351" s="32">
        <f>IF(AND($BE351&lt;&gt;$CN$5,$BE351&lt;=$CN$6,$BE351&lt;&gt;$CN$7),1,0)</f>
        <v>0</v>
      </c>
      <c r="CX351" s="32">
        <f>IF(AND($BI351&lt;&gt;$CN$5,$BI351&lt;=$CN$6,$BI351&lt;&gt;$CN$7),1,0)</f>
        <v>0</v>
      </c>
      <c r="CY351" s="32">
        <f>IF(AND($BQ351&lt;&gt;$CN$5,$BQ351&lt;=$CN$6,$BQ351&lt;&gt;$CN$7),1,0)</f>
        <v>0</v>
      </c>
      <c r="CZ351" s="32">
        <f>IF(AND($BU351&lt;&gt;$CN$5,$BU351&lt;=$CN$6,$BU351&lt;&gt;$CN$7),1,0)</f>
        <v>0</v>
      </c>
      <c r="DC351" s="32">
        <f>IF(AND($M351&lt;&gt;$DB$5,$M351&lt;=$DB$6,$M351&lt;&gt;$CN$7),1,0)</f>
        <v>0</v>
      </c>
      <c r="DD351" s="32">
        <f>IF(AND($Q351&lt;&gt;$DB$5,$Q351&lt;=$DB$6,$Q351&lt;&gt;$CN$7),1,0)</f>
        <v>0</v>
      </c>
      <c r="DE351" s="32">
        <f>IF(AND($U351&lt;&gt;$DB$5,$U351&lt;=$DB$6,$U351&lt;&gt;$CN$7),1,0)</f>
        <v>0</v>
      </c>
      <c r="DF351" s="32">
        <f>IF(AND($Y351&lt;&gt;$DB$5,$Y351&lt;=$DB$6,$Y351&lt;&gt;$CN$7),1,0)</f>
        <v>0</v>
      </c>
      <c r="DG351" s="32">
        <f>IF(AND($AG351&lt;&gt;$DB$5,$AG351&lt;=$DB$6,$AG351&lt;&gt;$CN$7),1,0)</f>
        <v>0</v>
      </c>
      <c r="DH351" s="32">
        <f>IF(AND($AK351&lt;&gt;$DB$5,$AK351&lt;=$DB$6,$AK351&lt;&gt;$CN$7),1,0)</f>
        <v>0</v>
      </c>
      <c r="DI351" s="32">
        <f>IF(AND($AS351&lt;&gt;$DB$5,$AS351&lt;=$DB$6,$AS351&lt;&gt;$CN$7),1,0)</f>
        <v>0</v>
      </c>
      <c r="DJ351" s="32">
        <f>IF(AND($AW351&lt;&gt;$DB$5,$AW351&lt;=$DB$6,$AW351&lt;&gt;$CN$7),1,0)</f>
        <v>0</v>
      </c>
      <c r="DK351" s="32">
        <f>IF(AND($BE351&lt;&gt;$DB$5,$BE351&lt;=$DB$6,$BE351&lt;&gt;$CN$7),1,0)</f>
        <v>0</v>
      </c>
      <c r="DL351" s="32">
        <f>IF(AND($BI351&lt;&gt;$DB$5,$BI351&lt;=$DB$6,$BI351&lt;&gt;$CN$7),1,0)</f>
        <v>0</v>
      </c>
      <c r="DM351" s="32">
        <f>IF(AND($BQ351&lt;&gt;$DB$5,$BQ351&lt;=$DB$6,$BQ351&lt;&gt;$CN$7),1,0)</f>
        <v>0</v>
      </c>
      <c r="DN351" s="32">
        <f>IF(AND($BU351&lt;&gt;$DB$5,$BU351&lt;=$DB$6,$BU351&lt;&gt;$CN$7),1,0)</f>
        <v>0</v>
      </c>
      <c r="DQ351" s="32">
        <f t="shared" ref="DQ351" si="17743">IF(AND($M351&lt;&gt;$DP$5,$M351&lt;=$DP$6,$M351&lt;&gt;$CN$7),1,0)</f>
        <v>0</v>
      </c>
      <c r="DR351" s="32">
        <f t="shared" ref="DR351" si="17744">IF(AND($Q351&lt;&gt;$DP$5,$Q351&lt;=$DP$6,$Q351&lt;&gt;$CN$7),1,0)</f>
        <v>0</v>
      </c>
      <c r="DS351" s="32">
        <f t="shared" ref="DS351" si="17745">IF(AND($U351&lt;&gt;$DP$5,$U351&lt;=$DP$6,$U351&lt;&gt;$CN$7),1,0)</f>
        <v>0</v>
      </c>
      <c r="DT351" s="32">
        <f t="shared" ref="DT351" si="17746">IF(AND($Y351&lt;&gt;$DP$5,$Y351&lt;=$DP$6,$Y351&lt;&gt;$CN$7),1,0)</f>
        <v>0</v>
      </c>
      <c r="DU351" s="32">
        <f t="shared" ref="DU351" si="17747">IF(AND($AG351&lt;&gt;$DP$5,$AG351&lt;=$DP$6,$AG351&lt;&gt;$CN$7),1,0)</f>
        <v>0</v>
      </c>
      <c r="DV351" s="32">
        <f t="shared" ref="DV351" si="17748">IF(AND($AK351&lt;&gt;$DP$5,$AK351&lt;=$DP$6,$AK351&lt;&gt;$CN$7),1,0)</f>
        <v>0</v>
      </c>
      <c r="DW351" s="32">
        <f t="shared" ref="DW351" si="17749">IF(AND($AS351&lt;&gt;$DP$5,$AS351&lt;=$DP$6,$AS351&lt;&gt;$CN$7),1,0)</f>
        <v>0</v>
      </c>
      <c r="DX351" s="32">
        <f t="shared" ref="DX351" si="17750">IF(AND($AW351&lt;&gt;$DP$5,$AW351&lt;=$DP$6,$AW351&lt;&gt;$CN$7),1,0)</f>
        <v>0</v>
      </c>
      <c r="DY351" s="32">
        <f t="shared" ref="DY351" si="17751">IF(AND($BE351&lt;&gt;$DP$5,$BE351&lt;=$DP$6,$BE351&lt;&gt;$CN$7),1,0)</f>
        <v>0</v>
      </c>
      <c r="DZ351" s="32">
        <f t="shared" ref="DZ351" si="17752">IF(AND($BI351&lt;&gt;$DP$5,$BI351&lt;=$DP$6,$BI351&lt;&gt;$CN$7),1,0)</f>
        <v>0</v>
      </c>
      <c r="EA351" s="32">
        <f t="shared" ref="EA351" si="17753">IF(AND($BQ351&lt;&gt;$DP$5,$BQ351&lt;=$DP$6,$BQ351&lt;&gt;$CN$7),1,0)</f>
        <v>0</v>
      </c>
      <c r="EB351" s="32">
        <f t="shared" ref="EB351" si="17754">IF(AND($BU351&lt;&gt;$DP$5,$BU351&lt;=$DP$6,$BU351&lt;&gt;$CN$7),1,0)</f>
        <v>0</v>
      </c>
      <c r="EE351" s="328">
        <f>IF(M351&lt;&gt;"",IF(M351&lt;=$ED$6,1,IF(L351&gt;$ED$6,0,NETWORKDAYS(L351,$ED$6,祭日リスト)/NETWORKDAYS(L351,M351,祭日リスト)))*$GG351*週間進捗報告書!$G$9,0)</f>
        <v>0</v>
      </c>
      <c r="EF351" s="328">
        <f>IF(Q351&lt;&gt;"",IF(Q351&lt;=$ED$6,1,IF(P351&gt;$ED$6,0,NETWORKDAYS(P351,$ED$6,祭日リスト)/NETWORKDAYS(P351,Q351,祭日リスト)))*$GG351*週間進捗報告書!$G$10,0)</f>
        <v>0</v>
      </c>
      <c r="EG351" s="328">
        <f>IF(U351&lt;&gt;"",IF(U351&lt;=$ED$6,1,IF(T351&gt;$ED$6,0,NETWORKDAYS(T351,$ED$6,祭日リスト)/NETWORKDAYS(T351,U351,祭日リスト)))*$GG351*週間進捗報告書!$G$11,0)</f>
        <v>0</v>
      </c>
      <c r="EH351" s="328">
        <f>IF(Y351&lt;&gt;"",IF(Y351&lt;=$ED$6,1,IF(X351&gt;$ED$6,0,NETWORKDAYS(X351,$ED$6,祭日リスト)/NETWORKDAYS(X351,Y351,祭日リスト)))*$GG351*週間進捗報告書!$G$12,0)</f>
        <v>0</v>
      </c>
      <c r="EI351" s="328">
        <f>IF(AG351&lt;&gt;"",IF(AG351&lt;=$ED$6,1,IF(AF351&gt;$ED$6,0,NETWORKDAYS(AF351,$ED$6,祭日リスト)/NETWORKDAYS(AF351,AG351,祭日リスト)))*$GG351*週間進捗報告書!$G$13,0)</f>
        <v>0</v>
      </c>
      <c r="EJ351" s="328">
        <f>IF(AK351&lt;&gt;"",IF(AK351&lt;=$ED$6,1,IF(AJ351&gt;$ED$6,0,NETWORKDAYS(AJ351,$ED$6,祭日リスト)/NETWORKDAYS(AJ351,AK351,祭日リスト)))*$GG351*週間進捗報告書!$G$14,0)</f>
        <v>0</v>
      </c>
      <c r="EK351" s="328">
        <f>IF(AS351&lt;&gt;"",IF(AS351&lt;=$ED$6,1,IF(AR351&gt;$ED$6,0,NETWORKDAYS(AR351,$ED$6,祭日リスト)/NETWORKDAYS(AR351,AS351,祭日リスト)))*$GG351*週間進捗報告書!$G$15,0)</f>
        <v>0</v>
      </c>
      <c r="EL351" s="328">
        <f>IF(AW351&lt;&gt;"",IF(AW351&lt;=$ED$6,1,IF(AV351&gt;$ED$6,0,NETWORKDAYS(AV351,$ED$6,祭日リスト)/NETWORKDAYS(AV351,AW351,祭日リスト)))*$GG351*週間進捗報告書!$G$16,0)</f>
        <v>0</v>
      </c>
      <c r="EM351" s="328">
        <f>IF(BE351&lt;&gt;"",IF(BE351&lt;=$ED$6,1,IF(BD351&gt;$ED$6,0,NETWORKDAYS(BD351,$ED$6,祭日リスト)/NETWORKDAYS(BD351,BE351,祭日リスト)))*$GG351*週間進捗報告書!$G$17,0)</f>
        <v>0</v>
      </c>
      <c r="EN351" s="328">
        <f>IF(BI351&lt;&gt;"",IF(BI351&lt;=$ED$6,1,IF(BH351&gt;$ED$6,0,NETWORKDAYS(BH351,$ED$6,祭日リスト)/NETWORKDAYS(BH351,BI351,祭日リスト)))*$GG351*週間進捗報告書!$G$18,0)</f>
        <v>0</v>
      </c>
      <c r="EO351" s="328">
        <f>IF(BQ351&lt;&gt;"",IF(BQ351&lt;=$ED$6,1,IF(BP351&gt;$ED$6,0,NETWORKDAYS(BP351,$ED$6,祭日リスト)/NETWORKDAYS(BP351,BQ351,祭日リスト)))*$GG351*週間進捗報告書!$G$19,0)</f>
        <v>0</v>
      </c>
      <c r="EP351" s="328">
        <f>IF(BU351&lt;&gt;"",IF(BU351&lt;=$ED$6,1,IF(BT351&gt;$ED$6,0,NETWORKDAYS(BT351,$ED$6,祭日リスト)/NETWORKDAYS(BT351,BU351,祭日リスト)))*$GG351*週間進捗報告書!$G$20,0)</f>
        <v>0</v>
      </c>
      <c r="ER351" s="547">
        <f t="shared" ref="ER351:FC351" si="17755">EE351-EE352</f>
        <v>0</v>
      </c>
      <c r="ES351" s="547">
        <f t="shared" si="17755"/>
        <v>0</v>
      </c>
      <c r="ET351" s="547">
        <f t="shared" si="17755"/>
        <v>0</v>
      </c>
      <c r="EU351" s="547">
        <f t="shared" si="17755"/>
        <v>0</v>
      </c>
      <c r="EV351" s="547">
        <f t="shared" si="17755"/>
        <v>0</v>
      </c>
      <c r="EW351" s="547">
        <f t="shared" si="17755"/>
        <v>0</v>
      </c>
      <c r="EX351" s="547">
        <f t="shared" si="17755"/>
        <v>0</v>
      </c>
      <c r="EY351" s="547">
        <f t="shared" si="17755"/>
        <v>0</v>
      </c>
      <c r="EZ351" s="547">
        <f t="shared" si="17755"/>
        <v>0</v>
      </c>
      <c r="FA351" s="547">
        <f t="shared" si="17755"/>
        <v>0</v>
      </c>
      <c r="FB351" s="547">
        <f t="shared" si="17755"/>
        <v>0</v>
      </c>
      <c r="FC351" s="547">
        <f t="shared" si="17755"/>
        <v>0</v>
      </c>
      <c r="FD351" s="547">
        <f t="shared" ref="FD351" si="17756">SUM(ER351:FC352)</f>
        <v>0</v>
      </c>
      <c r="FE351" s="333"/>
      <c r="FG351" s="32">
        <f>IF(AND($M351&lt;&gt;$FF$7),1,0)</f>
        <v>0</v>
      </c>
      <c r="FH351" s="32">
        <f>IF(AND($Q351&lt;&gt;$FF$7),1,0)</f>
        <v>0</v>
      </c>
      <c r="FI351" s="32">
        <f>IF(AND($U351&lt;&gt;$FF$7),1,0)</f>
        <v>0</v>
      </c>
      <c r="FJ351" s="32">
        <f>IF(AND($Y351&lt;&gt;$FF$7),1,0)</f>
        <v>0</v>
      </c>
      <c r="FK351" s="32">
        <f>IF(AND($AG351&lt;&gt;$FF$7),1,0)</f>
        <v>0</v>
      </c>
      <c r="FL351" s="32">
        <f>IF(AND($AK351&lt;&gt;$FF$7),1,0)</f>
        <v>0</v>
      </c>
      <c r="FM351" s="32">
        <f>IF(AND($AS351&lt;&gt;$FF$7),1,0)</f>
        <v>0</v>
      </c>
      <c r="FN351" s="32">
        <f>IF(AND($AW351&lt;&gt;$FF$7),1,0)</f>
        <v>0</v>
      </c>
      <c r="FO351" s="32">
        <f>IF(AND($BE351&lt;&gt;$FF$7),1,0)</f>
        <v>0</v>
      </c>
      <c r="FP351" s="32">
        <f>IF(AND($BI351&lt;&gt;$FF$7),1,0)</f>
        <v>0</v>
      </c>
      <c r="FQ351" s="32">
        <f>IF(AND($BQ351&lt;&gt;$FF$7),1,0)</f>
        <v>0</v>
      </c>
      <c r="FR351" s="32">
        <f>IF(AND($BU351&lt;&gt;$FF$7),1,0)</f>
        <v>0</v>
      </c>
      <c r="FU351" s="294">
        <f t="shared" ref="FU351" si="17757">IF($K351&lt;&gt;"NG",$GG351,0)</f>
        <v>0</v>
      </c>
      <c r="FV351" s="294">
        <f t="shared" ref="FV351" si="17758">IF($O351&lt;&gt;"NG",$GG351,0)</f>
        <v>0</v>
      </c>
      <c r="FW351" s="294">
        <f t="shared" ref="FW351" si="17759">IF($S351&lt;&gt;"NG",$GG351,0)</f>
        <v>0</v>
      </c>
      <c r="FX351" s="294">
        <f t="shared" ref="FX351" si="17760">IF($W351&lt;&gt;"NG",$GG351,0)</f>
        <v>0</v>
      </c>
      <c r="FY351" s="294">
        <f t="shared" ref="FY351" si="17761">IF($AE351&lt;&gt;"NG",$GG351,0)</f>
        <v>0</v>
      </c>
      <c r="FZ351" s="294">
        <f t="shared" ref="FZ351" si="17762">IF($AI351&lt;&gt;"NG",$GG351,0)</f>
        <v>0</v>
      </c>
      <c r="GA351" s="294">
        <f t="shared" ref="GA351" si="17763">IF($AQ351&lt;&gt;"NG",$GG351,0)</f>
        <v>0</v>
      </c>
      <c r="GB351" s="294">
        <f t="shared" ref="GB351" si="17764">IF($AU351&lt;&gt;"NG",$GG351,0)</f>
        <v>0</v>
      </c>
      <c r="GC351" s="294">
        <f t="shared" ref="GC351" si="17765">IF($BC351&lt;&gt;"NG",$GG351,0)</f>
        <v>0</v>
      </c>
      <c r="GD351" s="294">
        <f t="shared" ref="GD351" si="17766">IF($BG351&lt;&gt;"NG",$GG351,0)</f>
        <v>0</v>
      </c>
      <c r="GE351" s="294">
        <f t="shared" ref="GE351" si="17767">IF($BO351&lt;&gt;"NG",$GG351,0)</f>
        <v>0</v>
      </c>
      <c r="GF351" s="294">
        <f t="shared" ref="GF351" si="17768">IF($BS351&lt;&gt;"NG",$GG351,0)</f>
        <v>0</v>
      </c>
      <c r="GG351" s="294" t="e">
        <f>VLOOKUP($D351,リスト!$D:$S,15,FALSE)</f>
        <v>#N/A</v>
      </c>
      <c r="GH351" s="2" t="e">
        <f>INDEX(リスト!$V:$V,MATCH(中日程計画表!$D351,リスト!$D:$D,0))</f>
        <v>#N/A</v>
      </c>
      <c r="GI351" s="2" t="e">
        <f>INDEX(リスト!$A:$A,MATCH(中日程計画表!$D351,リスト!$D:$D,0))</f>
        <v>#N/A</v>
      </c>
      <c r="GJ351" s="2" t="e">
        <f>INDEX(リスト!$U:$U,MATCH(中日程計画表!$D351,リスト!$D:$D,0))</f>
        <v>#N/A</v>
      </c>
      <c r="GK351" s="5" t="e">
        <f>INDEX(リスト!$W:$W,MATCH(中日程計画表!$D351,リスト!$D:$D,0))</f>
        <v>#N/A</v>
      </c>
      <c r="GL351" s="2" t="s">
        <v>200</v>
      </c>
      <c r="GM351" s="296">
        <f>D351</f>
        <v>0</v>
      </c>
      <c r="GN351" s="296">
        <f>E351</f>
        <v>0</v>
      </c>
      <c r="GU351" s="460" t="str">
        <f t="shared" ref="GU351" si="17769">AE351</f>
        <v>NG</v>
      </c>
      <c r="GV351" s="460">
        <f t="shared" ref="GV351" si="17770">EI351</f>
        <v>0</v>
      </c>
      <c r="GW351" s="460">
        <f t="shared" ref="GW351" si="17771">EI352</f>
        <v>0</v>
      </c>
      <c r="GX351" s="462">
        <f t="shared" ref="GX351" si="17772">EV351</f>
        <v>0</v>
      </c>
      <c r="GY351" s="460" t="str">
        <f t="shared" ref="GY351" si="17773">AI351</f>
        <v>NG</v>
      </c>
      <c r="GZ351" s="460">
        <f t="shared" ref="GZ351" si="17774">EJ351</f>
        <v>0</v>
      </c>
      <c r="HA351" s="460">
        <f t="shared" ref="HA351" si="17775">EJ352</f>
        <v>0</v>
      </c>
      <c r="HB351" s="462">
        <f t="shared" ref="HB351" si="17776">EW351</f>
        <v>0</v>
      </c>
      <c r="HC351" s="460" t="str">
        <f t="shared" ref="HC351" si="17777">AQ351</f>
        <v>NG</v>
      </c>
      <c r="HD351" s="460">
        <f t="shared" ref="HD351" si="17778">EK351</f>
        <v>0</v>
      </c>
      <c r="HE351" s="460">
        <f t="shared" ref="HE351" si="17779">EK352</f>
        <v>0</v>
      </c>
      <c r="HF351" s="462">
        <f t="shared" ref="HF351" si="17780">EX351</f>
        <v>0</v>
      </c>
      <c r="HG351" s="460" t="str">
        <f t="shared" ref="HG351" si="17781">AU351</f>
        <v>NG</v>
      </c>
      <c r="HH351" s="460">
        <f t="shared" ref="HH351" si="17782">EL351</f>
        <v>0</v>
      </c>
      <c r="HI351" s="460">
        <f t="shared" ref="HI351" si="17783">EL352</f>
        <v>0</v>
      </c>
      <c r="HJ351" s="462">
        <f t="shared" ref="HJ351" si="17784">EY351</f>
        <v>0</v>
      </c>
      <c r="HK351" s="460" t="str">
        <f t="shared" ref="HK351" si="17785">BC351</f>
        <v>NG</v>
      </c>
      <c r="HL351" s="460">
        <f t="shared" ref="HL351" si="17786">EM351</f>
        <v>0</v>
      </c>
      <c r="HM351" s="460">
        <f t="shared" ref="HM351" si="17787">EM352</f>
        <v>0</v>
      </c>
      <c r="HN351" s="462">
        <f t="shared" ref="HN351" si="17788">EZ351</f>
        <v>0</v>
      </c>
      <c r="HO351" s="460" t="str">
        <f t="shared" ref="HO351" si="17789">BG351</f>
        <v>NG</v>
      </c>
      <c r="HP351" s="460">
        <f t="shared" ref="HP351" si="17790">EN351</f>
        <v>0</v>
      </c>
      <c r="HQ351" s="460">
        <f t="shared" ref="HQ351" si="17791">EN352</f>
        <v>0</v>
      </c>
      <c r="HR351" s="462">
        <f t="shared" ref="HR351" si="17792">FA351</f>
        <v>0</v>
      </c>
      <c r="HS351" s="332"/>
    </row>
    <row r="352" spans="1:227" ht="12" customHeight="1">
      <c r="A352" s="489"/>
      <c r="B352" s="487"/>
      <c r="C352" s="475"/>
      <c r="D352" s="485"/>
      <c r="E352" s="483"/>
      <c r="F352" s="317"/>
      <c r="G352" s="317"/>
      <c r="H352" s="317"/>
      <c r="I352" s="317"/>
      <c r="J352" s="316"/>
      <c r="K352" s="481"/>
      <c r="L352" s="77"/>
      <c r="M352" s="77"/>
      <c r="N352" s="471"/>
      <c r="O352" s="475"/>
      <c r="P352" s="77"/>
      <c r="Q352" s="77"/>
      <c r="R352" s="471"/>
      <c r="S352" s="475"/>
      <c r="T352" s="77"/>
      <c r="U352" s="77"/>
      <c r="V352" s="471"/>
      <c r="W352" s="473"/>
      <c r="X352" s="77"/>
      <c r="Y352" s="77"/>
      <c r="Z352" s="471"/>
      <c r="AA352" s="477"/>
      <c r="AB352" s="80"/>
      <c r="AC352" s="80"/>
      <c r="AD352" s="471"/>
      <c r="AE352" s="473"/>
      <c r="AF352" s="77"/>
      <c r="AG352" s="77"/>
      <c r="AH352" s="471"/>
      <c r="AI352" s="473"/>
      <c r="AJ352" s="77"/>
      <c r="AK352" s="77"/>
      <c r="AL352" s="471"/>
      <c r="AM352" s="477"/>
      <c r="AN352" s="80"/>
      <c r="AO352" s="80"/>
      <c r="AP352" s="471"/>
      <c r="AQ352" s="473"/>
      <c r="AR352" s="77"/>
      <c r="AS352" s="77"/>
      <c r="AT352" s="471"/>
      <c r="AU352" s="473"/>
      <c r="AV352" s="77"/>
      <c r="AW352" s="77"/>
      <c r="AX352" s="471"/>
      <c r="AY352" s="477"/>
      <c r="AZ352" s="80"/>
      <c r="BA352" s="80"/>
      <c r="BB352" s="471"/>
      <c r="BC352" s="475"/>
      <c r="BD352" s="77"/>
      <c r="BE352" s="77"/>
      <c r="BF352" s="471"/>
      <c r="BG352" s="473"/>
      <c r="BH352" s="77"/>
      <c r="BI352" s="77"/>
      <c r="BJ352" s="471"/>
      <c r="BK352" s="477"/>
      <c r="BL352" s="80"/>
      <c r="BM352" s="80"/>
      <c r="BN352" s="471"/>
      <c r="BO352" s="475"/>
      <c r="BP352" s="77"/>
      <c r="BQ352" s="77"/>
      <c r="BR352" s="471"/>
      <c r="BS352" s="473"/>
      <c r="BT352" s="77"/>
      <c r="BU352" s="77"/>
      <c r="BV352" s="471"/>
      <c r="BW352" s="469"/>
      <c r="BX352" s="467"/>
      <c r="BY352" s="490"/>
      <c r="CA352" s="19">
        <f t="shared" ref="CA352" si="17793">IF(AND($N351=1,$M352&lt;&gt;$BZ$7),1,0)</f>
        <v>0</v>
      </c>
      <c r="CB352" s="19">
        <f t="shared" ref="CB352" si="17794">IF(AND($R351=1,$Q352&lt;&gt;$BZ$7),1,0)</f>
        <v>0</v>
      </c>
      <c r="CC352" s="19">
        <f t="shared" ref="CC352" si="17795">IF(AND($V351=1,$U352&lt;&gt;$BZ$7),1,0)</f>
        <v>0</v>
      </c>
      <c r="CD352" s="19">
        <f t="shared" ref="CD352" si="17796">IF(AND($Z351=1,$Y352&lt;&gt;$BZ$7),1,0)</f>
        <v>0</v>
      </c>
      <c r="CE352" s="19">
        <f t="shared" ref="CE352" si="17797">IF(AND($AH351=1,$AG352&lt;&gt;$BZ$7),1,0)</f>
        <v>0</v>
      </c>
      <c r="CF352" s="19">
        <f t="shared" ref="CF352" si="17798">IF(AND($AL351=1,$AK352&lt;&gt;$BZ$7),1,0)</f>
        <v>0</v>
      </c>
      <c r="CG352" s="19">
        <f t="shared" ref="CG352" si="17799">IF(AND($AT351=1,$AS352&lt;&gt;$BZ$7),1,0)</f>
        <v>0</v>
      </c>
      <c r="CH352" s="19">
        <f t="shared" ref="CH352" si="17800">IF(AND($AX351=1,$AW352&lt;&gt;$BZ$7),1,0)</f>
        <v>0</v>
      </c>
      <c r="CI352" s="19">
        <f t="shared" ref="CI352" si="17801">IF(AND($BF351=1,$BE352&lt;&gt;$BZ$7),1,0)</f>
        <v>0</v>
      </c>
      <c r="CJ352" s="19">
        <f t="shared" ref="CJ352" si="17802">IF(AND($BJ351=1,$BI352&lt;&gt;$BZ$7),1,0)</f>
        <v>0</v>
      </c>
      <c r="CK352" s="19">
        <f t="shared" ref="CK352" si="17803">IF(AND($BR351=1,$BQ352&lt;&gt;$BZ$7),1,0)</f>
        <v>0</v>
      </c>
      <c r="CL352" s="19">
        <f t="shared" ref="CL352" si="17804">IF(AND($BV351=1,$BU352&lt;&gt;$BZ$7),1,0)</f>
        <v>0</v>
      </c>
      <c r="CO352" s="19">
        <f>IF(AND($M352&lt;&gt;$CN$7,$M352&lt;=$CN$6),1,0)</f>
        <v>0</v>
      </c>
      <c r="CP352" s="19">
        <f>IF(AND($Q352&lt;&gt;$CN$7,$Q352&lt;=$CN$6),1,0)</f>
        <v>0</v>
      </c>
      <c r="CQ352" s="19">
        <f>IF(AND($U352&lt;&gt;$CN$7,$U352&lt;=$CN$6),1,0)</f>
        <v>0</v>
      </c>
      <c r="CR352" s="19">
        <f>IF(AND($Y352&lt;&gt;$CN$7,$Y352&lt;=$CN$6),1,0)</f>
        <v>0</v>
      </c>
      <c r="CS352" s="19">
        <f>IF(AND($AG352&lt;&gt;$CN$7,$AG352&lt;=$CN$6),1,0)</f>
        <v>0</v>
      </c>
      <c r="CT352" s="19">
        <f>IF(AND($AK352&lt;&gt;$CN$7,$AK352&lt;=$CN$6),1,0)</f>
        <v>0</v>
      </c>
      <c r="CU352" s="19">
        <f>IF(AND($AS352&lt;&gt;$CN$7,$AS352&lt;=$CN$6),1,0)</f>
        <v>0</v>
      </c>
      <c r="CV352" s="19">
        <f>IF(AND($AW352&lt;&gt;$CN$7,$AW352&lt;=$CN$6),1,0)</f>
        <v>0</v>
      </c>
      <c r="CW352" s="19">
        <f>IF(AND($BE352&lt;&gt;$CN$7,$BE352&lt;=$CN$6),1,0)</f>
        <v>0</v>
      </c>
      <c r="CX352" s="19">
        <f>IF(AND($BI352&lt;&gt;$CN$7,$BI352&lt;=$CN$6),1,0)</f>
        <v>0</v>
      </c>
      <c r="CY352" s="19">
        <f>IF(AND($BQ352&lt;&gt;$CN$7,$BQ352&lt;=$CN$6),1,0)</f>
        <v>0</v>
      </c>
      <c r="CZ352" s="19">
        <f>IF(AND($BU352&lt;&gt;$CN$7,$BU352&lt;=$CN$6),1,0)</f>
        <v>0</v>
      </c>
      <c r="DC352" s="19">
        <f>IF($N351=1,1,0)</f>
        <v>0</v>
      </c>
      <c r="DD352" s="19">
        <f>IF($R351=1,1,0)</f>
        <v>0</v>
      </c>
      <c r="DE352" s="19">
        <f>IF($V351=1,1,0)</f>
        <v>0</v>
      </c>
      <c r="DF352" s="19">
        <f>IF($Z351=1,1,0)</f>
        <v>0</v>
      </c>
      <c r="DG352" s="19">
        <f>IF($AH351=1,1,0)</f>
        <v>0</v>
      </c>
      <c r="DH352" s="19">
        <f>IF($AL351=1,1,0)</f>
        <v>0</v>
      </c>
      <c r="DI352" s="19">
        <f>IF($AT351=1,1,0)</f>
        <v>0</v>
      </c>
      <c r="DJ352" s="19">
        <f>IF($AX351=1,1,0)</f>
        <v>0</v>
      </c>
      <c r="DK352" s="19">
        <f>IF($BF351=1,1,0)</f>
        <v>0</v>
      </c>
      <c r="DL352" s="19">
        <f>IF($BJ351=1,1,0)</f>
        <v>0</v>
      </c>
      <c r="DM352" s="19">
        <f>IF($BR351=1,1,0)</f>
        <v>0</v>
      </c>
      <c r="DN352" s="19">
        <f>IF($BV351=1,1,0)</f>
        <v>0</v>
      </c>
      <c r="DQ352" s="19">
        <f t="shared" ref="DQ352" si="17805">IF($N351=1,1,0)</f>
        <v>0</v>
      </c>
      <c r="DR352" s="19">
        <f t="shared" ref="DR352" si="17806">IF($R351=1,1,0)</f>
        <v>0</v>
      </c>
      <c r="DS352" s="19">
        <f t="shared" ref="DS352" si="17807">IF($V351=1,1,0)</f>
        <v>0</v>
      </c>
      <c r="DT352" s="19">
        <f t="shared" ref="DT352" si="17808">IF($Z351=1,1,0)</f>
        <v>0</v>
      </c>
      <c r="DU352" s="19">
        <f t="shared" ref="DU352" si="17809">IF($AH351=1,1,0)</f>
        <v>0</v>
      </c>
      <c r="DV352" s="19">
        <f t="shared" ref="DV352" si="17810">IF($AL351=1,1,0)</f>
        <v>0</v>
      </c>
      <c r="DW352" s="19">
        <f t="shared" ref="DW352" si="17811">IF($AT351=1,1,0)</f>
        <v>0</v>
      </c>
      <c r="DX352" s="19">
        <f t="shared" ref="DX352" si="17812">IF($AX351=1,1,0)</f>
        <v>0</v>
      </c>
      <c r="DY352" s="19">
        <f t="shared" ref="DY352" si="17813">IF($BF351=1,1,0)</f>
        <v>0</v>
      </c>
      <c r="DZ352" s="19">
        <f t="shared" ref="DZ352" si="17814">IF($BJ351=1,1,0)</f>
        <v>0</v>
      </c>
      <c r="EA352" s="19">
        <f t="shared" ref="EA352" si="17815">IF($BR351=1,1,0)</f>
        <v>0</v>
      </c>
      <c r="EB352" s="19">
        <f t="shared" ref="EB352" si="17816">IF($BV351=1,1,0)</f>
        <v>0</v>
      </c>
      <c r="EE352" s="329">
        <f>N351*$FU352*週間進捗報告書!$G$9</f>
        <v>0</v>
      </c>
      <c r="EF352" s="329">
        <f>R351*$FV352*週間進捗報告書!$G$10</f>
        <v>0</v>
      </c>
      <c r="EG352" s="329">
        <f>V351*$FW352*週間進捗報告書!$G$11</f>
        <v>0</v>
      </c>
      <c r="EH352" s="329">
        <f>Z351*$FX352*週間進捗報告書!$G$12</f>
        <v>0</v>
      </c>
      <c r="EI352" s="329">
        <f>AH351*$FY352*週間進捗報告書!$G$13</f>
        <v>0</v>
      </c>
      <c r="EJ352" s="329">
        <f>AL351*$FZ352*週間進捗報告書!$G$14</f>
        <v>0</v>
      </c>
      <c r="EK352" s="329">
        <f>AT351*$GA352*週間進捗報告書!$G$15</f>
        <v>0</v>
      </c>
      <c r="EL352" s="329">
        <f>AX351*$GB352*週間進捗報告書!$G$16</f>
        <v>0</v>
      </c>
      <c r="EM352" s="329">
        <f>BF351*$GC352*週間進捗報告書!$G$17</f>
        <v>0</v>
      </c>
      <c r="EN352" s="329">
        <f>BJ351*$GD352*週間進捗報告書!$G$18</f>
        <v>0</v>
      </c>
      <c r="EO352" s="329">
        <f>BR351*$GE352*週間進捗報告書!$G$19</f>
        <v>0</v>
      </c>
      <c r="EP352" s="329">
        <f>BV351*$GF352*週間進捗報告書!$G$20</f>
        <v>0</v>
      </c>
      <c r="ER352" s="547"/>
      <c r="ES352" s="547"/>
      <c r="ET352" s="547"/>
      <c r="EU352" s="547"/>
      <c r="EV352" s="547"/>
      <c r="EW352" s="547"/>
      <c r="EX352" s="547"/>
      <c r="EY352" s="547"/>
      <c r="EZ352" s="547"/>
      <c r="FA352" s="547"/>
      <c r="FB352" s="547"/>
      <c r="FC352" s="547"/>
      <c r="FD352" s="547"/>
      <c r="FE352" s="332"/>
      <c r="FG352" s="19"/>
      <c r="FH352" s="19"/>
      <c r="FI352" s="19"/>
      <c r="FJ352" s="19"/>
      <c r="FK352" s="19"/>
      <c r="FL352" s="19"/>
      <c r="FM352" s="19"/>
      <c r="FN352" s="19"/>
      <c r="FO352" s="19"/>
      <c r="FP352" s="19"/>
      <c r="FQ352" s="19"/>
      <c r="FR352" s="19"/>
      <c r="FU352" s="295">
        <f t="shared" ref="FU352" si="17817">FU351</f>
        <v>0</v>
      </c>
      <c r="FV352" s="295">
        <f t="shared" ref="FV352" si="17818">FV351</f>
        <v>0</v>
      </c>
      <c r="FW352" s="295">
        <f t="shared" ref="FW352" si="17819">FW351</f>
        <v>0</v>
      </c>
      <c r="FX352" s="295">
        <f t="shared" ref="FX352" si="17820">FX351</f>
        <v>0</v>
      </c>
      <c r="FY352" s="295">
        <f t="shared" ref="FY352" si="17821">FY351</f>
        <v>0</v>
      </c>
      <c r="FZ352" s="295">
        <f t="shared" ref="FZ352" si="17822">FZ351</f>
        <v>0</v>
      </c>
      <c r="GA352" s="295">
        <f t="shared" ref="GA352" si="17823">GA351</f>
        <v>0</v>
      </c>
      <c r="GB352" s="295">
        <f t="shared" ref="GB352" si="17824">GB351</f>
        <v>0</v>
      </c>
      <c r="GC352" s="295">
        <f t="shared" ref="GC352" si="17825">GC351</f>
        <v>0</v>
      </c>
      <c r="GD352" s="295">
        <f t="shared" ref="GD352" si="17826">GD351</f>
        <v>0</v>
      </c>
      <c r="GE352" s="295">
        <f t="shared" ref="GE352" si="17827">GE351</f>
        <v>0</v>
      </c>
      <c r="GF352" s="295">
        <f t="shared" ref="GF352" si="17828">GF351</f>
        <v>0</v>
      </c>
      <c r="GG352" s="295" t="e">
        <f t="shared" ref="GG352" si="17829">GG351</f>
        <v>#N/A</v>
      </c>
      <c r="GH352" s="2" t="e">
        <f>INDEX(リスト!$V:$V,MATCH(中日程計画表!$D351,リスト!$D:$D,0))</f>
        <v>#N/A</v>
      </c>
      <c r="GI352" s="2" t="e">
        <f>INDEX(リスト!$A:$A,MATCH(中日程計画表!$D351,リスト!$D:$D,0))</f>
        <v>#N/A</v>
      </c>
      <c r="GJ352" s="2" t="e">
        <f>INDEX(リスト!$U:$U,MATCH(中日程計画表!$D351,リスト!$D:$D,0))</f>
        <v>#N/A</v>
      </c>
      <c r="GK352" s="5" t="e">
        <f>INDEX(リスト!$W:$W,MATCH(中日程計画表!$D351,リスト!$D:$D,0))</f>
        <v>#N/A</v>
      </c>
      <c r="GL352" s="2" t="s">
        <v>201</v>
      </c>
      <c r="GM352" s="296">
        <f t="shared" ref="GM352" si="17830">GM351</f>
        <v>0</v>
      </c>
      <c r="GN352" s="296">
        <f t="shared" ref="GN352" si="17831">GN351</f>
        <v>0</v>
      </c>
      <c r="GU352" s="461"/>
      <c r="GV352" s="460"/>
      <c r="GW352" s="460"/>
      <c r="GX352" s="461"/>
      <c r="GY352" s="461"/>
      <c r="GZ352" s="460"/>
      <c r="HA352" s="460"/>
      <c r="HB352" s="461"/>
      <c r="HC352" s="461"/>
      <c r="HD352" s="460"/>
      <c r="HE352" s="460"/>
      <c r="HF352" s="461"/>
      <c r="HG352" s="461"/>
      <c r="HH352" s="460"/>
      <c r="HI352" s="460"/>
      <c r="HJ352" s="461"/>
      <c r="HK352" s="461"/>
      <c r="HL352" s="460"/>
      <c r="HM352" s="460"/>
      <c r="HN352" s="461"/>
      <c r="HO352" s="461"/>
      <c r="HP352" s="460"/>
      <c r="HQ352" s="460"/>
      <c r="HR352" s="461"/>
      <c r="HS352" s="4"/>
    </row>
    <row r="353" spans="1:227" ht="12" customHeight="1">
      <c r="A353" s="488" t="str">
        <f t="shared" ref="A353" ca="1" si="17832">INDIRECT("リスト!A"&amp;B353+6)</f>
        <v/>
      </c>
      <c r="B353" s="486">
        <f t="shared" ref="B353" si="17833">ROUNDDOWN((ROW()-6)/2,0)+1</f>
        <v>174</v>
      </c>
      <c r="C353" s="474" t="str">
        <f>機能グループ名</f>
        <v/>
      </c>
      <c r="D353" s="484">
        <f>機能ID</f>
        <v>0</v>
      </c>
      <c r="E353" s="482">
        <f>機能名</f>
        <v>0</v>
      </c>
      <c r="F353" s="315"/>
      <c r="G353" s="315"/>
      <c r="H353" s="315"/>
      <c r="I353" s="315"/>
      <c r="J353" s="316"/>
      <c r="K353" s="480" t="str">
        <f>担当者_SR</f>
        <v>NG</v>
      </c>
      <c r="L353" s="76"/>
      <c r="M353" s="76"/>
      <c r="N353" s="470"/>
      <c r="O353" s="474" t="str">
        <f>担当者_SRR</f>
        <v>NG</v>
      </c>
      <c r="P353" s="76"/>
      <c r="Q353" s="76"/>
      <c r="R353" s="470"/>
      <c r="S353" s="474" t="str">
        <f>担当者_DS</f>
        <v>NG</v>
      </c>
      <c r="T353" s="76"/>
      <c r="U353" s="76"/>
      <c r="V353" s="470"/>
      <c r="W353" s="472" t="str">
        <f>担当者_DSR</f>
        <v>NG</v>
      </c>
      <c r="X353" s="76"/>
      <c r="Y353" s="76"/>
      <c r="Z353" s="470"/>
      <c r="AA353" s="476"/>
      <c r="AB353" s="79"/>
      <c r="AC353" s="79"/>
      <c r="AD353" s="470">
        <f>IF(AC354 &lt;&gt; "",1,0)</f>
        <v>0</v>
      </c>
      <c r="AE353" s="472" t="str">
        <f>担当者_CD</f>
        <v>NG</v>
      </c>
      <c r="AF353" s="76"/>
      <c r="AG353" s="76"/>
      <c r="AH353" s="470"/>
      <c r="AI353" s="472" t="str">
        <f>担当者_DD</f>
        <v>NG</v>
      </c>
      <c r="AJ353" s="76"/>
      <c r="AK353" s="76"/>
      <c r="AL353" s="470"/>
      <c r="AM353" s="476"/>
      <c r="AN353" s="79"/>
      <c r="AO353" s="79"/>
      <c r="AP353" s="470">
        <f>IF(AO354 &lt;&gt; "",1,0)</f>
        <v>0</v>
      </c>
      <c r="AQ353" s="472" t="str">
        <f>担当者_MCL</f>
        <v>NG</v>
      </c>
      <c r="AR353" s="76"/>
      <c r="AS353" s="76"/>
      <c r="AT353" s="470"/>
      <c r="AU353" s="472" t="str">
        <f>担当者_MCLR</f>
        <v>NG</v>
      </c>
      <c r="AV353" s="76"/>
      <c r="AW353" s="76"/>
      <c r="AX353" s="470"/>
      <c r="AY353" s="476"/>
      <c r="AZ353" s="79"/>
      <c r="BA353" s="79"/>
      <c r="BB353" s="470">
        <f>IF(BA354 &lt;&gt; "",1,0)</f>
        <v>0</v>
      </c>
      <c r="BC353" s="474" t="str">
        <f>担当者_MT</f>
        <v>NG</v>
      </c>
      <c r="BD353" s="76"/>
      <c r="BE353" s="76"/>
      <c r="BF353" s="470"/>
      <c r="BG353" s="472" t="str">
        <f>担当者_M検</f>
        <v>NG</v>
      </c>
      <c r="BH353" s="76"/>
      <c r="BI353" s="76"/>
      <c r="BJ353" s="470"/>
      <c r="BK353" s="476"/>
      <c r="BL353" s="79"/>
      <c r="BM353" s="79"/>
      <c r="BN353" s="470">
        <v>0</v>
      </c>
      <c r="BO353" s="474" t="str">
        <f>担当者_モテ</f>
        <v>NG</v>
      </c>
      <c r="BP353" s="76"/>
      <c r="BQ353" s="76"/>
      <c r="BR353" s="470"/>
      <c r="BS353" s="472" t="str">
        <f>担当者_モテR</f>
        <v>NG</v>
      </c>
      <c r="BT353" s="76"/>
      <c r="BU353" s="76"/>
      <c r="BV353" s="470"/>
      <c r="BW353" s="468">
        <f t="shared" ref="BW353" si="17834">IFERROR(SUM(IF(K353&lt;&gt;"NG",N353*K$1,0),IF(O353&lt;&gt;"NG",R353*O$1,0),IF(S353&lt;&gt;"NG",V353*S$1,0),IF(W353&lt;&gt;"NG",Z353*W$1,0),IF(AA353&lt;&gt;"NG",AD353*AA$1,0),IF(AE353&lt;&gt;"NG",AH353*AE$1,0),IF(AI353&lt;&gt;"NG",AL353*AI$1,0),IF(AM353&lt;&gt;"NG",AP353*AM$1,0),IF(AQ353&lt;&gt;"NG",AT353*AQ$1,0),IF(AU353&lt;&gt;"NG",AX353*AU$1,0),IF(AY353&lt;&gt;"NG",BB353*AY$1,0),IF(BC353&lt;&gt;"NG",BF353*BC$1,0),IF(BG353&lt;&gt;"NG",BJ353*BG$1,0),IF(BK353&lt;&gt;"NG",BN353*BK$1,0),IF(BO353&lt;&gt;"NG",BR353*BO$1,0),IF(BS353&lt;&gt;"NG",BV353*BS$1,0))/SUM(IF(K353&lt;&gt;"NG",K$1,0),IF(O353&lt;&gt;"NG",O$1,0),IF(S353&lt;&gt;"NG",S$1,0),IF(W353&lt;&gt;"NG",W$1,0),IF(AA353&lt;&gt;"NG",AA$1,0),IF(AE353&lt;&gt;"NG",AE$1,0),IF(AI353&lt;&gt;"NG",AI$1,0),IF(AM353&lt;&gt;"NG",AM$1,0),IF(AQ353&lt;&gt;"NG",AQ$1,0),IF(AU353&lt;&gt;"NG",AU$1,0),IF(AY353&lt;&gt;"NG",AY$1,0),IF(BC353&lt;&gt;"NG",BC$1,0),IF(BG353&lt;&gt;"NG",BG$1,0),IF(BK353&lt;&gt;"NG",BK$1,0),IF(BO353&lt;&gt;"NG",BO$1,0),IF(BS353&lt;&gt;"NG",BS$1,0)),0)</f>
        <v>0</v>
      </c>
      <c r="BX353" s="466"/>
      <c r="BY353" s="490"/>
      <c r="BZ353" s="5"/>
      <c r="CA353" s="32">
        <f t="shared" ref="CA353" si="17835">IF(AND($M353&lt;&gt;$BZ$5,$M353&lt;=$BZ$6,$M353&lt;&gt;$BZ$7),1,0)</f>
        <v>0</v>
      </c>
      <c r="CB353" s="32">
        <f t="shared" ref="CB353" si="17836">IF(AND($Q353&lt;&gt;$BZ$5,$Q353&lt;=$BZ$6,$Q353&lt;&gt;$BZ$7),1,0)</f>
        <v>0</v>
      </c>
      <c r="CC353" s="32">
        <f t="shared" ref="CC353" si="17837">IF(AND($U353&lt;&gt;$BZ$5,$U353&lt;=$BZ$6,$U353&lt;&gt;$BZ$7),1,0)</f>
        <v>0</v>
      </c>
      <c r="CD353" s="32">
        <f t="shared" ref="CD353" si="17838">IF(AND($Y353&lt;&gt;$BZ$5,$Y353&lt;=$BZ$6,$Y353&lt;&gt;$BZ$7),1,0)</f>
        <v>0</v>
      </c>
      <c r="CE353" s="32">
        <f t="shared" ref="CE353" si="17839">IF(AND($AG353&lt;&gt;$BZ$5,$AG353&lt;=$BZ$6,$AG353&lt;&gt;$BZ$7),1,0)</f>
        <v>0</v>
      </c>
      <c r="CF353" s="32">
        <f t="shared" ref="CF353" si="17840">IF(AND($AK353&lt;&gt;$BZ$5,$AK353&lt;=$BZ$6,$AK353&lt;&gt;$BZ$7),1,0)</f>
        <v>0</v>
      </c>
      <c r="CG353" s="32">
        <f t="shared" ref="CG353" si="17841">IF(AND($AS353&lt;&gt;$BZ$5,$AS353&lt;=$BZ$6,$AS353&lt;&gt;$BZ$7),1,0)</f>
        <v>0</v>
      </c>
      <c r="CH353" s="32">
        <f t="shared" ref="CH353" si="17842">IF(AND($AW353&lt;&gt;$BZ$5,$AW353&lt;=$BZ$6,$AW353&lt;&gt;$BZ$7),1,0)</f>
        <v>0</v>
      </c>
      <c r="CI353" s="32">
        <f t="shared" ref="CI353" si="17843">IF(AND($BE353&lt;&gt;$BZ$5,$BE353&lt;=$BZ$6,$BE353&lt;&gt;$BZ$7),1,0)</f>
        <v>0</v>
      </c>
      <c r="CJ353" s="32">
        <f t="shared" ref="CJ353" si="17844">IF(AND($BI353&lt;&gt;$BZ$5,$BI353&lt;=$BZ$6,$BI353&lt;&gt;$BZ$7),1,0)</f>
        <v>0</v>
      </c>
      <c r="CK353" s="32">
        <f t="shared" ref="CK353" si="17845">IF(AND($BQ353&lt;&gt;$BZ$5,$BQ353&lt;=$BZ$6,$BQ353&lt;&gt;$BZ$7),1,0)</f>
        <v>0</v>
      </c>
      <c r="CL353" s="32">
        <f t="shared" ref="CL353" si="17846">IF(AND($BU353&lt;&gt;$BZ$5,$BU353&lt;=$BZ$6,$BU353&lt;&gt;$BZ$7),1,0)</f>
        <v>0</v>
      </c>
      <c r="CO353" s="32">
        <f>IF(AND($M353&lt;&gt;$CN$5,$M353&lt;=$CN$6,$M353&lt;&gt;$CN$7),1,0)</f>
        <v>0</v>
      </c>
      <c r="CP353" s="32">
        <f>IF(AND($Q353&lt;&gt;$CN$5,$Q353&lt;=$CN$6,$Q353&lt;&gt;$CN$7),1,0)</f>
        <v>0</v>
      </c>
      <c r="CQ353" s="32">
        <f>IF(AND($U353&lt;&gt;$CN$5,$U353&lt;=$CN$6,$U353&lt;&gt;$CN$7),1,0)</f>
        <v>0</v>
      </c>
      <c r="CR353" s="32">
        <f>IF(AND($Y353&lt;&gt;$CN$5,$Y353&lt;=$CN$6,$Y353&lt;&gt;$CN$7),1,0)</f>
        <v>0</v>
      </c>
      <c r="CS353" s="32">
        <f>IF(AND($AG353&lt;&gt;$CN$5,$AG353&lt;=$CN$6,$AG353&lt;&gt;$CN$7),1,0)</f>
        <v>0</v>
      </c>
      <c r="CT353" s="32">
        <f>IF(AND($AK353&lt;&gt;$CN$5,$AK353&lt;=$CN$6,$AK353&lt;&gt;$CN$7),1,0)</f>
        <v>0</v>
      </c>
      <c r="CU353" s="32">
        <f>IF(AND($AS353&lt;&gt;$CN$5,$AS353&lt;=$CN$6,$AS353&lt;&gt;$CN$7),1,0)</f>
        <v>0</v>
      </c>
      <c r="CV353" s="32">
        <f>IF(AND($AW353&lt;&gt;$CN$5,$AW353&lt;=$CN$6,$AW353&lt;&gt;$CN$7),1,0)</f>
        <v>0</v>
      </c>
      <c r="CW353" s="32">
        <f>IF(AND($BE353&lt;&gt;$CN$5,$BE353&lt;=$CN$6,$BE353&lt;&gt;$CN$7),1,0)</f>
        <v>0</v>
      </c>
      <c r="CX353" s="32">
        <f>IF(AND($BI353&lt;&gt;$CN$5,$BI353&lt;=$CN$6,$BI353&lt;&gt;$CN$7),1,0)</f>
        <v>0</v>
      </c>
      <c r="CY353" s="32">
        <f>IF(AND($BQ353&lt;&gt;$CN$5,$BQ353&lt;=$CN$6,$BQ353&lt;&gt;$CN$7),1,0)</f>
        <v>0</v>
      </c>
      <c r="CZ353" s="32">
        <f>IF(AND($BU353&lt;&gt;$CN$5,$BU353&lt;=$CN$6,$BU353&lt;&gt;$CN$7),1,0)</f>
        <v>0</v>
      </c>
      <c r="DC353" s="32">
        <f>IF(AND($M353&lt;&gt;$DB$5,$M353&lt;=$DB$6,$M353&lt;&gt;$CN$7),1,0)</f>
        <v>0</v>
      </c>
      <c r="DD353" s="32">
        <f>IF(AND($Q353&lt;&gt;$DB$5,$Q353&lt;=$DB$6,$Q353&lt;&gt;$CN$7),1,0)</f>
        <v>0</v>
      </c>
      <c r="DE353" s="32">
        <f>IF(AND($U353&lt;&gt;$DB$5,$U353&lt;=$DB$6,$U353&lt;&gt;$CN$7),1,0)</f>
        <v>0</v>
      </c>
      <c r="DF353" s="32">
        <f>IF(AND($Y353&lt;&gt;$DB$5,$Y353&lt;=$DB$6,$Y353&lt;&gt;$CN$7),1,0)</f>
        <v>0</v>
      </c>
      <c r="DG353" s="32">
        <f>IF(AND($AG353&lt;&gt;$DB$5,$AG353&lt;=$DB$6,$AG353&lt;&gt;$CN$7),1,0)</f>
        <v>0</v>
      </c>
      <c r="DH353" s="32">
        <f>IF(AND($AK353&lt;&gt;$DB$5,$AK353&lt;=$DB$6,$AK353&lt;&gt;$CN$7),1,0)</f>
        <v>0</v>
      </c>
      <c r="DI353" s="32">
        <f>IF(AND($AS353&lt;&gt;$DB$5,$AS353&lt;=$DB$6,$AS353&lt;&gt;$CN$7),1,0)</f>
        <v>0</v>
      </c>
      <c r="DJ353" s="32">
        <f>IF(AND($AW353&lt;&gt;$DB$5,$AW353&lt;=$DB$6,$AW353&lt;&gt;$CN$7),1,0)</f>
        <v>0</v>
      </c>
      <c r="DK353" s="32">
        <f>IF(AND($BE353&lt;&gt;$DB$5,$BE353&lt;=$DB$6,$BE353&lt;&gt;$CN$7),1,0)</f>
        <v>0</v>
      </c>
      <c r="DL353" s="32">
        <f>IF(AND($BI353&lt;&gt;$DB$5,$BI353&lt;=$DB$6,$BI353&lt;&gt;$CN$7),1,0)</f>
        <v>0</v>
      </c>
      <c r="DM353" s="32">
        <f>IF(AND($BQ353&lt;&gt;$DB$5,$BQ353&lt;=$DB$6,$BQ353&lt;&gt;$CN$7),1,0)</f>
        <v>0</v>
      </c>
      <c r="DN353" s="32">
        <f>IF(AND($BU353&lt;&gt;$DB$5,$BU353&lt;=$DB$6,$BU353&lt;&gt;$CN$7),1,0)</f>
        <v>0</v>
      </c>
      <c r="DQ353" s="32">
        <f t="shared" ref="DQ353" si="17847">IF(AND($M353&lt;&gt;$DP$5,$M353&lt;=$DP$6,$M353&lt;&gt;$CN$7),1,0)</f>
        <v>0</v>
      </c>
      <c r="DR353" s="32">
        <f t="shared" ref="DR353" si="17848">IF(AND($Q353&lt;&gt;$DP$5,$Q353&lt;=$DP$6,$Q353&lt;&gt;$CN$7),1,0)</f>
        <v>0</v>
      </c>
      <c r="DS353" s="32">
        <f t="shared" ref="DS353" si="17849">IF(AND($U353&lt;&gt;$DP$5,$U353&lt;=$DP$6,$U353&lt;&gt;$CN$7),1,0)</f>
        <v>0</v>
      </c>
      <c r="DT353" s="32">
        <f t="shared" ref="DT353" si="17850">IF(AND($Y353&lt;&gt;$DP$5,$Y353&lt;=$DP$6,$Y353&lt;&gt;$CN$7),1,0)</f>
        <v>0</v>
      </c>
      <c r="DU353" s="32">
        <f t="shared" ref="DU353" si="17851">IF(AND($AG353&lt;&gt;$DP$5,$AG353&lt;=$DP$6,$AG353&lt;&gt;$CN$7),1,0)</f>
        <v>0</v>
      </c>
      <c r="DV353" s="32">
        <f t="shared" ref="DV353" si="17852">IF(AND($AK353&lt;&gt;$DP$5,$AK353&lt;=$DP$6,$AK353&lt;&gt;$CN$7),1,0)</f>
        <v>0</v>
      </c>
      <c r="DW353" s="32">
        <f t="shared" ref="DW353" si="17853">IF(AND($AS353&lt;&gt;$DP$5,$AS353&lt;=$DP$6,$AS353&lt;&gt;$CN$7),1,0)</f>
        <v>0</v>
      </c>
      <c r="DX353" s="32">
        <f t="shared" ref="DX353" si="17854">IF(AND($AW353&lt;&gt;$DP$5,$AW353&lt;=$DP$6,$AW353&lt;&gt;$CN$7),1,0)</f>
        <v>0</v>
      </c>
      <c r="DY353" s="32">
        <f t="shared" ref="DY353" si="17855">IF(AND($BE353&lt;&gt;$DP$5,$BE353&lt;=$DP$6,$BE353&lt;&gt;$CN$7),1,0)</f>
        <v>0</v>
      </c>
      <c r="DZ353" s="32">
        <f t="shared" ref="DZ353" si="17856">IF(AND($BI353&lt;&gt;$DP$5,$BI353&lt;=$DP$6,$BI353&lt;&gt;$CN$7),1,0)</f>
        <v>0</v>
      </c>
      <c r="EA353" s="32">
        <f t="shared" ref="EA353" si="17857">IF(AND($BQ353&lt;&gt;$DP$5,$BQ353&lt;=$DP$6,$BQ353&lt;&gt;$CN$7),1,0)</f>
        <v>0</v>
      </c>
      <c r="EB353" s="32">
        <f t="shared" ref="EB353" si="17858">IF(AND($BU353&lt;&gt;$DP$5,$BU353&lt;=$DP$6,$BU353&lt;&gt;$CN$7),1,0)</f>
        <v>0</v>
      </c>
      <c r="EE353" s="328">
        <f>IF(M353&lt;&gt;"",IF(M353&lt;=$ED$6,1,IF(L353&gt;$ED$6,0,NETWORKDAYS(L353,$ED$6,祭日リスト)/NETWORKDAYS(L353,M353,祭日リスト)))*$GG353*週間進捗報告書!$G$9,0)</f>
        <v>0</v>
      </c>
      <c r="EF353" s="328">
        <f>IF(Q353&lt;&gt;"",IF(Q353&lt;=$ED$6,1,IF(P353&gt;$ED$6,0,NETWORKDAYS(P353,$ED$6,祭日リスト)/NETWORKDAYS(P353,Q353,祭日リスト)))*$GG353*週間進捗報告書!$G$10,0)</f>
        <v>0</v>
      </c>
      <c r="EG353" s="328">
        <f>IF(U353&lt;&gt;"",IF(U353&lt;=$ED$6,1,IF(T353&gt;$ED$6,0,NETWORKDAYS(T353,$ED$6,祭日リスト)/NETWORKDAYS(T353,U353,祭日リスト)))*$GG353*週間進捗報告書!$G$11,0)</f>
        <v>0</v>
      </c>
      <c r="EH353" s="328">
        <f>IF(Y353&lt;&gt;"",IF(Y353&lt;=$ED$6,1,IF(X353&gt;$ED$6,0,NETWORKDAYS(X353,$ED$6,祭日リスト)/NETWORKDAYS(X353,Y353,祭日リスト)))*$GG353*週間進捗報告書!$G$12,0)</f>
        <v>0</v>
      </c>
      <c r="EI353" s="328">
        <f>IF(AG353&lt;&gt;"",IF(AG353&lt;=$ED$6,1,IF(AF353&gt;$ED$6,0,NETWORKDAYS(AF353,$ED$6,祭日リスト)/NETWORKDAYS(AF353,AG353,祭日リスト)))*$GG353*週間進捗報告書!$G$13,0)</f>
        <v>0</v>
      </c>
      <c r="EJ353" s="328">
        <f>IF(AK353&lt;&gt;"",IF(AK353&lt;=$ED$6,1,IF(AJ353&gt;$ED$6,0,NETWORKDAYS(AJ353,$ED$6,祭日リスト)/NETWORKDAYS(AJ353,AK353,祭日リスト)))*$GG353*週間進捗報告書!$G$14,0)</f>
        <v>0</v>
      </c>
      <c r="EK353" s="328">
        <f>IF(AS353&lt;&gt;"",IF(AS353&lt;=$ED$6,1,IF(AR353&gt;$ED$6,0,NETWORKDAYS(AR353,$ED$6,祭日リスト)/NETWORKDAYS(AR353,AS353,祭日リスト)))*$GG353*週間進捗報告書!$G$15,0)</f>
        <v>0</v>
      </c>
      <c r="EL353" s="328">
        <f>IF(AW353&lt;&gt;"",IF(AW353&lt;=$ED$6,1,IF(AV353&gt;$ED$6,0,NETWORKDAYS(AV353,$ED$6,祭日リスト)/NETWORKDAYS(AV353,AW353,祭日リスト)))*$GG353*週間進捗報告書!$G$16,0)</f>
        <v>0</v>
      </c>
      <c r="EM353" s="328">
        <f>IF(BE353&lt;&gt;"",IF(BE353&lt;=$ED$6,1,IF(BD353&gt;$ED$6,0,NETWORKDAYS(BD353,$ED$6,祭日リスト)/NETWORKDAYS(BD353,BE353,祭日リスト)))*$GG353*週間進捗報告書!$G$17,0)</f>
        <v>0</v>
      </c>
      <c r="EN353" s="328">
        <f>IF(BI353&lt;&gt;"",IF(BI353&lt;=$ED$6,1,IF(BH353&gt;$ED$6,0,NETWORKDAYS(BH353,$ED$6,祭日リスト)/NETWORKDAYS(BH353,BI353,祭日リスト)))*$GG353*週間進捗報告書!$G$18,0)</f>
        <v>0</v>
      </c>
      <c r="EO353" s="328">
        <f>IF(BQ353&lt;&gt;"",IF(BQ353&lt;=$ED$6,1,IF(BP353&gt;$ED$6,0,NETWORKDAYS(BP353,$ED$6,祭日リスト)/NETWORKDAYS(BP353,BQ353,祭日リスト)))*$GG353*週間進捗報告書!$G$19,0)</f>
        <v>0</v>
      </c>
      <c r="EP353" s="328">
        <f>IF(BU353&lt;&gt;"",IF(BU353&lt;=$ED$6,1,IF(BT353&gt;$ED$6,0,NETWORKDAYS(BT353,$ED$6,祭日リスト)/NETWORKDAYS(BT353,BU353,祭日リスト)))*$GG353*週間進捗報告書!$G$20,0)</f>
        <v>0</v>
      </c>
      <c r="ER353" s="547">
        <f t="shared" ref="ER353:FC353" si="17859">EE353-EE354</f>
        <v>0</v>
      </c>
      <c r="ES353" s="547">
        <f t="shared" si="17859"/>
        <v>0</v>
      </c>
      <c r="ET353" s="547">
        <f t="shared" si="17859"/>
        <v>0</v>
      </c>
      <c r="EU353" s="547">
        <f t="shared" si="17859"/>
        <v>0</v>
      </c>
      <c r="EV353" s="547">
        <f t="shared" si="17859"/>
        <v>0</v>
      </c>
      <c r="EW353" s="547">
        <f t="shared" si="17859"/>
        <v>0</v>
      </c>
      <c r="EX353" s="547">
        <f t="shared" si="17859"/>
        <v>0</v>
      </c>
      <c r="EY353" s="547">
        <f t="shared" si="17859"/>
        <v>0</v>
      </c>
      <c r="EZ353" s="547">
        <f t="shared" si="17859"/>
        <v>0</v>
      </c>
      <c r="FA353" s="547">
        <f t="shared" si="17859"/>
        <v>0</v>
      </c>
      <c r="FB353" s="547">
        <f t="shared" si="17859"/>
        <v>0</v>
      </c>
      <c r="FC353" s="547">
        <f t="shared" si="17859"/>
        <v>0</v>
      </c>
      <c r="FD353" s="547">
        <f t="shared" ref="FD353" si="17860">SUM(ER353:FC354)</f>
        <v>0</v>
      </c>
      <c r="FE353" s="333"/>
      <c r="FG353" s="32">
        <f>IF(AND($M353&lt;&gt;$FF$7),1,0)</f>
        <v>0</v>
      </c>
      <c r="FH353" s="32">
        <f>IF(AND($Q353&lt;&gt;$FF$7),1,0)</f>
        <v>0</v>
      </c>
      <c r="FI353" s="32">
        <f>IF(AND($U353&lt;&gt;$FF$7),1,0)</f>
        <v>0</v>
      </c>
      <c r="FJ353" s="32">
        <f>IF(AND($Y353&lt;&gt;$FF$7),1,0)</f>
        <v>0</v>
      </c>
      <c r="FK353" s="32">
        <f>IF(AND($AG353&lt;&gt;$FF$7),1,0)</f>
        <v>0</v>
      </c>
      <c r="FL353" s="32">
        <f>IF(AND($AK353&lt;&gt;$FF$7),1,0)</f>
        <v>0</v>
      </c>
      <c r="FM353" s="32">
        <f>IF(AND($AS353&lt;&gt;$FF$7),1,0)</f>
        <v>0</v>
      </c>
      <c r="FN353" s="32">
        <f>IF(AND($AW353&lt;&gt;$FF$7),1,0)</f>
        <v>0</v>
      </c>
      <c r="FO353" s="32">
        <f>IF(AND($BE353&lt;&gt;$FF$7),1,0)</f>
        <v>0</v>
      </c>
      <c r="FP353" s="32">
        <f>IF(AND($BI353&lt;&gt;$FF$7),1,0)</f>
        <v>0</v>
      </c>
      <c r="FQ353" s="32">
        <f>IF(AND($BQ353&lt;&gt;$FF$7),1,0)</f>
        <v>0</v>
      </c>
      <c r="FR353" s="32">
        <f>IF(AND($BU353&lt;&gt;$FF$7),1,0)</f>
        <v>0</v>
      </c>
      <c r="FU353" s="294">
        <f t="shared" ref="FU353" si="17861">IF($K353&lt;&gt;"NG",$GG353,0)</f>
        <v>0</v>
      </c>
      <c r="FV353" s="294">
        <f t="shared" ref="FV353" si="17862">IF($O353&lt;&gt;"NG",$GG353,0)</f>
        <v>0</v>
      </c>
      <c r="FW353" s="294">
        <f t="shared" ref="FW353" si="17863">IF($S353&lt;&gt;"NG",$GG353,0)</f>
        <v>0</v>
      </c>
      <c r="FX353" s="294">
        <f t="shared" ref="FX353" si="17864">IF($W353&lt;&gt;"NG",$GG353,0)</f>
        <v>0</v>
      </c>
      <c r="FY353" s="294">
        <f t="shared" ref="FY353" si="17865">IF($AE353&lt;&gt;"NG",$GG353,0)</f>
        <v>0</v>
      </c>
      <c r="FZ353" s="294">
        <f t="shared" ref="FZ353" si="17866">IF($AI353&lt;&gt;"NG",$GG353,0)</f>
        <v>0</v>
      </c>
      <c r="GA353" s="294">
        <f t="shared" ref="GA353" si="17867">IF($AQ353&lt;&gt;"NG",$GG353,0)</f>
        <v>0</v>
      </c>
      <c r="GB353" s="294">
        <f t="shared" ref="GB353" si="17868">IF($AU353&lt;&gt;"NG",$GG353,0)</f>
        <v>0</v>
      </c>
      <c r="GC353" s="294">
        <f t="shared" ref="GC353" si="17869">IF($BC353&lt;&gt;"NG",$GG353,0)</f>
        <v>0</v>
      </c>
      <c r="GD353" s="294">
        <f t="shared" ref="GD353" si="17870">IF($BG353&lt;&gt;"NG",$GG353,0)</f>
        <v>0</v>
      </c>
      <c r="GE353" s="294">
        <f t="shared" ref="GE353" si="17871">IF($BO353&lt;&gt;"NG",$GG353,0)</f>
        <v>0</v>
      </c>
      <c r="GF353" s="294">
        <f t="shared" ref="GF353" si="17872">IF($BS353&lt;&gt;"NG",$GG353,0)</f>
        <v>0</v>
      </c>
      <c r="GG353" s="294" t="e">
        <f>VLOOKUP($D353,リスト!$D:$S,15,FALSE)</f>
        <v>#N/A</v>
      </c>
      <c r="GH353" s="2" t="e">
        <f>INDEX(リスト!$V:$V,MATCH(中日程計画表!$D353,リスト!$D:$D,0))</f>
        <v>#N/A</v>
      </c>
      <c r="GI353" s="2" t="e">
        <f>INDEX(リスト!$A:$A,MATCH(中日程計画表!$D353,リスト!$D:$D,0))</f>
        <v>#N/A</v>
      </c>
      <c r="GJ353" s="2" t="e">
        <f>INDEX(リスト!$U:$U,MATCH(中日程計画表!$D353,リスト!$D:$D,0))</f>
        <v>#N/A</v>
      </c>
      <c r="GK353" s="5" t="e">
        <f>INDEX(リスト!$W:$W,MATCH(中日程計画表!$D353,リスト!$D:$D,0))</f>
        <v>#N/A</v>
      </c>
      <c r="GL353" s="2" t="s">
        <v>200</v>
      </c>
      <c r="GM353" s="296">
        <f>D353</f>
        <v>0</v>
      </c>
      <c r="GN353" s="296">
        <f>E353</f>
        <v>0</v>
      </c>
      <c r="GU353" s="460" t="str">
        <f t="shared" ref="GU353" si="17873">AE353</f>
        <v>NG</v>
      </c>
      <c r="GV353" s="460">
        <f t="shared" ref="GV353" si="17874">EI353</f>
        <v>0</v>
      </c>
      <c r="GW353" s="460">
        <f t="shared" ref="GW353" si="17875">EI354</f>
        <v>0</v>
      </c>
      <c r="GX353" s="462">
        <f t="shared" ref="GX353" si="17876">EV353</f>
        <v>0</v>
      </c>
      <c r="GY353" s="460" t="str">
        <f t="shared" ref="GY353" si="17877">AI353</f>
        <v>NG</v>
      </c>
      <c r="GZ353" s="460">
        <f t="shared" ref="GZ353" si="17878">EJ353</f>
        <v>0</v>
      </c>
      <c r="HA353" s="460">
        <f t="shared" ref="HA353" si="17879">EJ354</f>
        <v>0</v>
      </c>
      <c r="HB353" s="462">
        <f t="shared" ref="HB353" si="17880">EW353</f>
        <v>0</v>
      </c>
      <c r="HC353" s="460" t="str">
        <f t="shared" ref="HC353" si="17881">AQ353</f>
        <v>NG</v>
      </c>
      <c r="HD353" s="460">
        <f t="shared" ref="HD353" si="17882">EK353</f>
        <v>0</v>
      </c>
      <c r="HE353" s="460">
        <f t="shared" ref="HE353" si="17883">EK354</f>
        <v>0</v>
      </c>
      <c r="HF353" s="462">
        <f t="shared" ref="HF353" si="17884">EX353</f>
        <v>0</v>
      </c>
      <c r="HG353" s="460" t="str">
        <f t="shared" ref="HG353" si="17885">AU353</f>
        <v>NG</v>
      </c>
      <c r="HH353" s="460">
        <f t="shared" ref="HH353" si="17886">EL353</f>
        <v>0</v>
      </c>
      <c r="HI353" s="460">
        <f t="shared" ref="HI353" si="17887">EL354</f>
        <v>0</v>
      </c>
      <c r="HJ353" s="462">
        <f t="shared" ref="HJ353" si="17888">EY353</f>
        <v>0</v>
      </c>
      <c r="HK353" s="460" t="str">
        <f t="shared" ref="HK353" si="17889">BC353</f>
        <v>NG</v>
      </c>
      <c r="HL353" s="460">
        <f t="shared" ref="HL353" si="17890">EM353</f>
        <v>0</v>
      </c>
      <c r="HM353" s="460">
        <f t="shared" ref="HM353" si="17891">EM354</f>
        <v>0</v>
      </c>
      <c r="HN353" s="462">
        <f t="shared" ref="HN353" si="17892">EZ353</f>
        <v>0</v>
      </c>
      <c r="HO353" s="460" t="str">
        <f t="shared" ref="HO353" si="17893">BG353</f>
        <v>NG</v>
      </c>
      <c r="HP353" s="460">
        <f t="shared" ref="HP353" si="17894">EN353</f>
        <v>0</v>
      </c>
      <c r="HQ353" s="460">
        <f t="shared" ref="HQ353" si="17895">EN354</f>
        <v>0</v>
      </c>
      <c r="HR353" s="462">
        <f t="shared" ref="HR353" si="17896">FA353</f>
        <v>0</v>
      </c>
      <c r="HS353" s="332"/>
    </row>
    <row r="354" spans="1:227" ht="12" customHeight="1">
      <c r="A354" s="489"/>
      <c r="B354" s="487"/>
      <c r="C354" s="475"/>
      <c r="D354" s="485"/>
      <c r="E354" s="483"/>
      <c r="F354" s="317"/>
      <c r="G354" s="317"/>
      <c r="H354" s="317"/>
      <c r="I354" s="317"/>
      <c r="J354" s="316"/>
      <c r="K354" s="481"/>
      <c r="L354" s="77"/>
      <c r="M354" s="77"/>
      <c r="N354" s="471"/>
      <c r="O354" s="475"/>
      <c r="P354" s="77"/>
      <c r="Q354" s="77"/>
      <c r="R354" s="471"/>
      <c r="S354" s="475"/>
      <c r="T354" s="77"/>
      <c r="U354" s="77"/>
      <c r="V354" s="471"/>
      <c r="W354" s="473"/>
      <c r="X354" s="77"/>
      <c r="Y354" s="77"/>
      <c r="Z354" s="471"/>
      <c r="AA354" s="477"/>
      <c r="AB354" s="80"/>
      <c r="AC354" s="80"/>
      <c r="AD354" s="471"/>
      <c r="AE354" s="473"/>
      <c r="AF354" s="77"/>
      <c r="AG354" s="77"/>
      <c r="AH354" s="471"/>
      <c r="AI354" s="473"/>
      <c r="AJ354" s="77"/>
      <c r="AK354" s="77"/>
      <c r="AL354" s="471"/>
      <c r="AM354" s="477"/>
      <c r="AN354" s="80"/>
      <c r="AO354" s="80"/>
      <c r="AP354" s="471"/>
      <c r="AQ354" s="473"/>
      <c r="AR354" s="77"/>
      <c r="AS354" s="77"/>
      <c r="AT354" s="471"/>
      <c r="AU354" s="473"/>
      <c r="AV354" s="77"/>
      <c r="AW354" s="77"/>
      <c r="AX354" s="471"/>
      <c r="AY354" s="477"/>
      <c r="AZ354" s="80"/>
      <c r="BA354" s="80"/>
      <c r="BB354" s="471"/>
      <c r="BC354" s="475"/>
      <c r="BD354" s="77"/>
      <c r="BE354" s="77"/>
      <c r="BF354" s="471"/>
      <c r="BG354" s="473"/>
      <c r="BH354" s="77"/>
      <c r="BI354" s="77"/>
      <c r="BJ354" s="471"/>
      <c r="BK354" s="477"/>
      <c r="BL354" s="80"/>
      <c r="BM354" s="80"/>
      <c r="BN354" s="471"/>
      <c r="BO354" s="475"/>
      <c r="BP354" s="77"/>
      <c r="BQ354" s="77"/>
      <c r="BR354" s="471"/>
      <c r="BS354" s="473"/>
      <c r="BT354" s="77"/>
      <c r="BU354" s="77"/>
      <c r="BV354" s="471"/>
      <c r="BW354" s="469"/>
      <c r="BX354" s="467"/>
      <c r="BY354" s="490"/>
      <c r="CA354" s="19">
        <f t="shared" ref="CA354" si="17897">IF(AND($N353=1,$M354&lt;&gt;$BZ$7),1,0)</f>
        <v>0</v>
      </c>
      <c r="CB354" s="19">
        <f t="shared" ref="CB354" si="17898">IF(AND($R353=1,$Q354&lt;&gt;$BZ$7),1,0)</f>
        <v>0</v>
      </c>
      <c r="CC354" s="19">
        <f t="shared" ref="CC354" si="17899">IF(AND($V353=1,$U354&lt;&gt;$BZ$7),1,0)</f>
        <v>0</v>
      </c>
      <c r="CD354" s="19">
        <f t="shared" ref="CD354" si="17900">IF(AND($Z353=1,$Y354&lt;&gt;$BZ$7),1,0)</f>
        <v>0</v>
      </c>
      <c r="CE354" s="19">
        <f t="shared" ref="CE354" si="17901">IF(AND($AH353=1,$AG354&lt;&gt;$BZ$7),1,0)</f>
        <v>0</v>
      </c>
      <c r="CF354" s="19">
        <f t="shared" ref="CF354" si="17902">IF(AND($AL353=1,$AK354&lt;&gt;$BZ$7),1,0)</f>
        <v>0</v>
      </c>
      <c r="CG354" s="19">
        <f t="shared" ref="CG354" si="17903">IF(AND($AT353=1,$AS354&lt;&gt;$BZ$7),1,0)</f>
        <v>0</v>
      </c>
      <c r="CH354" s="19">
        <f t="shared" ref="CH354" si="17904">IF(AND($AX353=1,$AW354&lt;&gt;$BZ$7),1,0)</f>
        <v>0</v>
      </c>
      <c r="CI354" s="19">
        <f t="shared" ref="CI354" si="17905">IF(AND($BF353=1,$BE354&lt;&gt;$BZ$7),1,0)</f>
        <v>0</v>
      </c>
      <c r="CJ354" s="19">
        <f t="shared" ref="CJ354" si="17906">IF(AND($BJ353=1,$BI354&lt;&gt;$BZ$7),1,0)</f>
        <v>0</v>
      </c>
      <c r="CK354" s="19">
        <f t="shared" ref="CK354" si="17907">IF(AND($BR353=1,$BQ354&lt;&gt;$BZ$7),1,0)</f>
        <v>0</v>
      </c>
      <c r="CL354" s="19">
        <f t="shared" ref="CL354" si="17908">IF(AND($BV353=1,$BU354&lt;&gt;$BZ$7),1,0)</f>
        <v>0</v>
      </c>
      <c r="CO354" s="19">
        <f>IF(AND($M354&lt;&gt;$CN$7,$M354&lt;=$CN$6),1,0)</f>
        <v>0</v>
      </c>
      <c r="CP354" s="19">
        <f>IF(AND($Q354&lt;&gt;$CN$7,$Q354&lt;=$CN$6),1,0)</f>
        <v>0</v>
      </c>
      <c r="CQ354" s="19">
        <f>IF(AND($U354&lt;&gt;$CN$7,$U354&lt;=$CN$6),1,0)</f>
        <v>0</v>
      </c>
      <c r="CR354" s="19">
        <f>IF(AND($Y354&lt;&gt;$CN$7,$Y354&lt;=$CN$6),1,0)</f>
        <v>0</v>
      </c>
      <c r="CS354" s="19">
        <f>IF(AND($AG354&lt;&gt;$CN$7,$AG354&lt;=$CN$6),1,0)</f>
        <v>0</v>
      </c>
      <c r="CT354" s="19">
        <f>IF(AND($AK354&lt;&gt;$CN$7,$AK354&lt;=$CN$6),1,0)</f>
        <v>0</v>
      </c>
      <c r="CU354" s="19">
        <f>IF(AND($AS354&lt;&gt;$CN$7,$AS354&lt;=$CN$6),1,0)</f>
        <v>0</v>
      </c>
      <c r="CV354" s="19">
        <f>IF(AND($AW354&lt;&gt;$CN$7,$AW354&lt;=$CN$6),1,0)</f>
        <v>0</v>
      </c>
      <c r="CW354" s="19">
        <f>IF(AND($BE354&lt;&gt;$CN$7,$BE354&lt;=$CN$6),1,0)</f>
        <v>0</v>
      </c>
      <c r="CX354" s="19">
        <f>IF(AND($BI354&lt;&gt;$CN$7,$BI354&lt;=$CN$6),1,0)</f>
        <v>0</v>
      </c>
      <c r="CY354" s="19">
        <f>IF(AND($BQ354&lt;&gt;$CN$7,$BQ354&lt;=$CN$6),1,0)</f>
        <v>0</v>
      </c>
      <c r="CZ354" s="19">
        <f>IF(AND($BU354&lt;&gt;$CN$7,$BU354&lt;=$CN$6),1,0)</f>
        <v>0</v>
      </c>
      <c r="DC354" s="19">
        <f>IF($N353=1,1,0)</f>
        <v>0</v>
      </c>
      <c r="DD354" s="19">
        <f>IF($R353=1,1,0)</f>
        <v>0</v>
      </c>
      <c r="DE354" s="19">
        <f>IF($V353=1,1,0)</f>
        <v>0</v>
      </c>
      <c r="DF354" s="19">
        <f>IF($Z353=1,1,0)</f>
        <v>0</v>
      </c>
      <c r="DG354" s="19">
        <f>IF($AH353=1,1,0)</f>
        <v>0</v>
      </c>
      <c r="DH354" s="19">
        <f>IF($AL353=1,1,0)</f>
        <v>0</v>
      </c>
      <c r="DI354" s="19">
        <f>IF($AT353=1,1,0)</f>
        <v>0</v>
      </c>
      <c r="DJ354" s="19">
        <f>IF($AX353=1,1,0)</f>
        <v>0</v>
      </c>
      <c r="DK354" s="19">
        <f>IF($BF353=1,1,0)</f>
        <v>0</v>
      </c>
      <c r="DL354" s="19">
        <f>IF($BJ353=1,1,0)</f>
        <v>0</v>
      </c>
      <c r="DM354" s="19">
        <f>IF($BR353=1,1,0)</f>
        <v>0</v>
      </c>
      <c r="DN354" s="19">
        <f>IF($BV353=1,1,0)</f>
        <v>0</v>
      </c>
      <c r="DQ354" s="19">
        <f t="shared" ref="DQ354" si="17909">IF($N353=1,1,0)</f>
        <v>0</v>
      </c>
      <c r="DR354" s="19">
        <f t="shared" ref="DR354" si="17910">IF($R353=1,1,0)</f>
        <v>0</v>
      </c>
      <c r="DS354" s="19">
        <f t="shared" ref="DS354" si="17911">IF($V353=1,1,0)</f>
        <v>0</v>
      </c>
      <c r="DT354" s="19">
        <f t="shared" ref="DT354" si="17912">IF($Z353=1,1,0)</f>
        <v>0</v>
      </c>
      <c r="DU354" s="19">
        <f t="shared" ref="DU354" si="17913">IF($AH353=1,1,0)</f>
        <v>0</v>
      </c>
      <c r="DV354" s="19">
        <f t="shared" ref="DV354" si="17914">IF($AL353=1,1,0)</f>
        <v>0</v>
      </c>
      <c r="DW354" s="19">
        <f t="shared" ref="DW354" si="17915">IF($AT353=1,1,0)</f>
        <v>0</v>
      </c>
      <c r="DX354" s="19">
        <f t="shared" ref="DX354" si="17916">IF($AX353=1,1,0)</f>
        <v>0</v>
      </c>
      <c r="DY354" s="19">
        <f t="shared" ref="DY354" si="17917">IF($BF353=1,1,0)</f>
        <v>0</v>
      </c>
      <c r="DZ354" s="19">
        <f t="shared" ref="DZ354" si="17918">IF($BJ353=1,1,0)</f>
        <v>0</v>
      </c>
      <c r="EA354" s="19">
        <f t="shared" ref="EA354" si="17919">IF($BR353=1,1,0)</f>
        <v>0</v>
      </c>
      <c r="EB354" s="19">
        <f t="shared" ref="EB354" si="17920">IF($BV353=1,1,0)</f>
        <v>0</v>
      </c>
      <c r="EE354" s="329">
        <f>N353*$FU354*週間進捗報告書!$G$9</f>
        <v>0</v>
      </c>
      <c r="EF354" s="329">
        <f>R353*$FV354*週間進捗報告書!$G$10</f>
        <v>0</v>
      </c>
      <c r="EG354" s="329">
        <f>V353*$FW354*週間進捗報告書!$G$11</f>
        <v>0</v>
      </c>
      <c r="EH354" s="329">
        <f>Z353*$FX354*週間進捗報告書!$G$12</f>
        <v>0</v>
      </c>
      <c r="EI354" s="329">
        <f>AH353*$FY354*週間進捗報告書!$G$13</f>
        <v>0</v>
      </c>
      <c r="EJ354" s="329">
        <f>AL353*$FZ354*週間進捗報告書!$G$14</f>
        <v>0</v>
      </c>
      <c r="EK354" s="329">
        <f>AT353*$GA354*週間進捗報告書!$G$15</f>
        <v>0</v>
      </c>
      <c r="EL354" s="329">
        <f>AX353*$GB354*週間進捗報告書!$G$16</f>
        <v>0</v>
      </c>
      <c r="EM354" s="329">
        <f>BF353*$GC354*週間進捗報告書!$G$17</f>
        <v>0</v>
      </c>
      <c r="EN354" s="329">
        <f>BJ353*$GD354*週間進捗報告書!$G$18</f>
        <v>0</v>
      </c>
      <c r="EO354" s="329">
        <f>BR353*$GE354*週間進捗報告書!$G$19</f>
        <v>0</v>
      </c>
      <c r="EP354" s="329">
        <f>BV353*$GF354*週間進捗報告書!$G$20</f>
        <v>0</v>
      </c>
      <c r="ER354" s="547"/>
      <c r="ES354" s="547"/>
      <c r="ET354" s="547"/>
      <c r="EU354" s="547"/>
      <c r="EV354" s="547"/>
      <c r="EW354" s="547"/>
      <c r="EX354" s="547"/>
      <c r="EY354" s="547"/>
      <c r="EZ354" s="547"/>
      <c r="FA354" s="547"/>
      <c r="FB354" s="547"/>
      <c r="FC354" s="547"/>
      <c r="FD354" s="547"/>
      <c r="FE354" s="332"/>
      <c r="FG354" s="19"/>
      <c r="FH354" s="19"/>
      <c r="FI354" s="19"/>
      <c r="FJ354" s="19"/>
      <c r="FK354" s="19"/>
      <c r="FL354" s="19"/>
      <c r="FM354" s="19"/>
      <c r="FN354" s="19"/>
      <c r="FO354" s="19"/>
      <c r="FP354" s="19"/>
      <c r="FQ354" s="19"/>
      <c r="FR354" s="19"/>
      <c r="FU354" s="295">
        <f t="shared" ref="FU354" si="17921">FU353</f>
        <v>0</v>
      </c>
      <c r="FV354" s="295">
        <f t="shared" ref="FV354" si="17922">FV353</f>
        <v>0</v>
      </c>
      <c r="FW354" s="295">
        <f t="shared" ref="FW354" si="17923">FW353</f>
        <v>0</v>
      </c>
      <c r="FX354" s="295">
        <f t="shared" ref="FX354" si="17924">FX353</f>
        <v>0</v>
      </c>
      <c r="FY354" s="295">
        <f t="shared" ref="FY354" si="17925">FY353</f>
        <v>0</v>
      </c>
      <c r="FZ354" s="295">
        <f t="shared" ref="FZ354" si="17926">FZ353</f>
        <v>0</v>
      </c>
      <c r="GA354" s="295">
        <f t="shared" ref="GA354" si="17927">GA353</f>
        <v>0</v>
      </c>
      <c r="GB354" s="295">
        <f t="shared" ref="GB354" si="17928">GB353</f>
        <v>0</v>
      </c>
      <c r="GC354" s="295">
        <f t="shared" ref="GC354" si="17929">GC353</f>
        <v>0</v>
      </c>
      <c r="GD354" s="295">
        <f t="shared" ref="GD354" si="17930">GD353</f>
        <v>0</v>
      </c>
      <c r="GE354" s="295">
        <f t="shared" ref="GE354" si="17931">GE353</f>
        <v>0</v>
      </c>
      <c r="GF354" s="295">
        <f t="shared" ref="GF354" si="17932">GF353</f>
        <v>0</v>
      </c>
      <c r="GG354" s="295" t="e">
        <f t="shared" ref="GG354" si="17933">GG353</f>
        <v>#N/A</v>
      </c>
      <c r="GH354" s="2" t="e">
        <f>INDEX(リスト!$V:$V,MATCH(中日程計画表!$D353,リスト!$D:$D,0))</f>
        <v>#N/A</v>
      </c>
      <c r="GI354" s="2" t="e">
        <f>INDEX(リスト!$A:$A,MATCH(中日程計画表!$D353,リスト!$D:$D,0))</f>
        <v>#N/A</v>
      </c>
      <c r="GJ354" s="2" t="e">
        <f>INDEX(リスト!$U:$U,MATCH(中日程計画表!$D353,リスト!$D:$D,0))</f>
        <v>#N/A</v>
      </c>
      <c r="GK354" s="5" t="e">
        <f>INDEX(リスト!$W:$W,MATCH(中日程計画表!$D353,リスト!$D:$D,0))</f>
        <v>#N/A</v>
      </c>
      <c r="GL354" s="2" t="s">
        <v>201</v>
      </c>
      <c r="GM354" s="296">
        <f t="shared" ref="GM354" si="17934">GM353</f>
        <v>0</v>
      </c>
      <c r="GN354" s="296">
        <f t="shared" ref="GN354" si="17935">GN353</f>
        <v>0</v>
      </c>
      <c r="GU354" s="461"/>
      <c r="GV354" s="460"/>
      <c r="GW354" s="460"/>
      <c r="GX354" s="461"/>
      <c r="GY354" s="461"/>
      <c r="GZ354" s="460"/>
      <c r="HA354" s="460"/>
      <c r="HB354" s="461"/>
      <c r="HC354" s="461"/>
      <c r="HD354" s="460"/>
      <c r="HE354" s="460"/>
      <c r="HF354" s="461"/>
      <c r="HG354" s="461"/>
      <c r="HH354" s="460"/>
      <c r="HI354" s="460"/>
      <c r="HJ354" s="461"/>
      <c r="HK354" s="461"/>
      <c r="HL354" s="460"/>
      <c r="HM354" s="460"/>
      <c r="HN354" s="461"/>
      <c r="HO354" s="461"/>
      <c r="HP354" s="460"/>
      <c r="HQ354" s="460"/>
      <c r="HR354" s="461"/>
      <c r="HS354" s="4"/>
    </row>
    <row r="355" spans="1:227" ht="12" customHeight="1">
      <c r="A355" s="488" t="str">
        <f t="shared" ref="A355" ca="1" si="17936">INDIRECT("リスト!A"&amp;B355+6)</f>
        <v/>
      </c>
      <c r="B355" s="486">
        <f t="shared" ref="B355" si="17937">ROUNDDOWN((ROW()-6)/2,0)+1</f>
        <v>175</v>
      </c>
      <c r="C355" s="474" t="str">
        <f>機能グループ名</f>
        <v/>
      </c>
      <c r="D355" s="484">
        <f>機能ID</f>
        <v>0</v>
      </c>
      <c r="E355" s="482">
        <f>機能名</f>
        <v>0</v>
      </c>
      <c r="F355" s="315"/>
      <c r="G355" s="315"/>
      <c r="H355" s="315"/>
      <c r="I355" s="315"/>
      <c r="J355" s="316"/>
      <c r="K355" s="480" t="str">
        <f>担当者_SR</f>
        <v>NG</v>
      </c>
      <c r="L355" s="76"/>
      <c r="M355" s="76"/>
      <c r="N355" s="470"/>
      <c r="O355" s="474" t="str">
        <f>担当者_SRR</f>
        <v>NG</v>
      </c>
      <c r="P355" s="76"/>
      <c r="Q355" s="76"/>
      <c r="R355" s="470"/>
      <c r="S355" s="474" t="str">
        <f>担当者_DS</f>
        <v>NG</v>
      </c>
      <c r="T355" s="76"/>
      <c r="U355" s="76"/>
      <c r="V355" s="470"/>
      <c r="W355" s="472" t="str">
        <f>担当者_DSR</f>
        <v>NG</v>
      </c>
      <c r="X355" s="76"/>
      <c r="Y355" s="76"/>
      <c r="Z355" s="470"/>
      <c r="AA355" s="476"/>
      <c r="AB355" s="79"/>
      <c r="AC355" s="79"/>
      <c r="AD355" s="470">
        <f>IF(AC356 &lt;&gt; "",1,0)</f>
        <v>0</v>
      </c>
      <c r="AE355" s="472" t="str">
        <f>担当者_CD</f>
        <v>NG</v>
      </c>
      <c r="AF355" s="76"/>
      <c r="AG355" s="76"/>
      <c r="AH355" s="470"/>
      <c r="AI355" s="472" t="str">
        <f>担当者_DD</f>
        <v>NG</v>
      </c>
      <c r="AJ355" s="76"/>
      <c r="AK355" s="76"/>
      <c r="AL355" s="470"/>
      <c r="AM355" s="476"/>
      <c r="AN355" s="79"/>
      <c r="AO355" s="79"/>
      <c r="AP355" s="470">
        <f>IF(AO356 &lt;&gt; "",1,0)</f>
        <v>0</v>
      </c>
      <c r="AQ355" s="472" t="str">
        <f>担当者_MCL</f>
        <v>NG</v>
      </c>
      <c r="AR355" s="76"/>
      <c r="AS355" s="76"/>
      <c r="AT355" s="470"/>
      <c r="AU355" s="472" t="str">
        <f>担当者_MCLR</f>
        <v>NG</v>
      </c>
      <c r="AV355" s="76"/>
      <c r="AW355" s="76"/>
      <c r="AX355" s="470"/>
      <c r="AY355" s="476"/>
      <c r="AZ355" s="79"/>
      <c r="BA355" s="79"/>
      <c r="BB355" s="470">
        <f>IF(BA356 &lt;&gt; "",1,0)</f>
        <v>0</v>
      </c>
      <c r="BC355" s="474" t="str">
        <f>担当者_MT</f>
        <v>NG</v>
      </c>
      <c r="BD355" s="76"/>
      <c r="BE355" s="76"/>
      <c r="BF355" s="470"/>
      <c r="BG355" s="472" t="str">
        <f>担当者_M検</f>
        <v>NG</v>
      </c>
      <c r="BH355" s="76"/>
      <c r="BI355" s="76"/>
      <c r="BJ355" s="470"/>
      <c r="BK355" s="476"/>
      <c r="BL355" s="79"/>
      <c r="BM355" s="79"/>
      <c r="BN355" s="470">
        <v>0</v>
      </c>
      <c r="BO355" s="474" t="str">
        <f>担当者_モテ</f>
        <v>NG</v>
      </c>
      <c r="BP355" s="76"/>
      <c r="BQ355" s="76"/>
      <c r="BR355" s="470"/>
      <c r="BS355" s="472" t="str">
        <f>担当者_モテR</f>
        <v>NG</v>
      </c>
      <c r="BT355" s="76"/>
      <c r="BU355" s="76"/>
      <c r="BV355" s="470"/>
      <c r="BW355" s="468">
        <f t="shared" ref="BW355" si="17938">IFERROR(SUM(IF(K355&lt;&gt;"NG",N355*K$1,0),IF(O355&lt;&gt;"NG",R355*O$1,0),IF(S355&lt;&gt;"NG",V355*S$1,0),IF(W355&lt;&gt;"NG",Z355*W$1,0),IF(AA355&lt;&gt;"NG",AD355*AA$1,0),IF(AE355&lt;&gt;"NG",AH355*AE$1,0),IF(AI355&lt;&gt;"NG",AL355*AI$1,0),IF(AM355&lt;&gt;"NG",AP355*AM$1,0),IF(AQ355&lt;&gt;"NG",AT355*AQ$1,0),IF(AU355&lt;&gt;"NG",AX355*AU$1,0),IF(AY355&lt;&gt;"NG",BB355*AY$1,0),IF(BC355&lt;&gt;"NG",BF355*BC$1,0),IF(BG355&lt;&gt;"NG",BJ355*BG$1,0),IF(BK355&lt;&gt;"NG",BN355*BK$1,0),IF(BO355&lt;&gt;"NG",BR355*BO$1,0),IF(BS355&lt;&gt;"NG",BV355*BS$1,0))/SUM(IF(K355&lt;&gt;"NG",K$1,0),IF(O355&lt;&gt;"NG",O$1,0),IF(S355&lt;&gt;"NG",S$1,0),IF(W355&lt;&gt;"NG",W$1,0),IF(AA355&lt;&gt;"NG",AA$1,0),IF(AE355&lt;&gt;"NG",AE$1,0),IF(AI355&lt;&gt;"NG",AI$1,0),IF(AM355&lt;&gt;"NG",AM$1,0),IF(AQ355&lt;&gt;"NG",AQ$1,0),IF(AU355&lt;&gt;"NG",AU$1,0),IF(AY355&lt;&gt;"NG",AY$1,0),IF(BC355&lt;&gt;"NG",BC$1,0),IF(BG355&lt;&gt;"NG",BG$1,0),IF(BK355&lt;&gt;"NG",BK$1,0),IF(BO355&lt;&gt;"NG",BO$1,0),IF(BS355&lt;&gt;"NG",BS$1,0)),0)</f>
        <v>0</v>
      </c>
      <c r="BX355" s="466"/>
      <c r="BY355" s="490"/>
      <c r="BZ355" s="5"/>
      <c r="CA355" s="32">
        <f t="shared" ref="CA355" si="17939">IF(AND($M355&lt;&gt;$BZ$5,$M355&lt;=$BZ$6,$M355&lt;&gt;$BZ$7),1,0)</f>
        <v>0</v>
      </c>
      <c r="CB355" s="32">
        <f t="shared" ref="CB355" si="17940">IF(AND($Q355&lt;&gt;$BZ$5,$Q355&lt;=$BZ$6,$Q355&lt;&gt;$BZ$7),1,0)</f>
        <v>0</v>
      </c>
      <c r="CC355" s="32">
        <f t="shared" ref="CC355" si="17941">IF(AND($U355&lt;&gt;$BZ$5,$U355&lt;=$BZ$6,$U355&lt;&gt;$BZ$7),1,0)</f>
        <v>0</v>
      </c>
      <c r="CD355" s="32">
        <f t="shared" ref="CD355" si="17942">IF(AND($Y355&lt;&gt;$BZ$5,$Y355&lt;=$BZ$6,$Y355&lt;&gt;$BZ$7),1,0)</f>
        <v>0</v>
      </c>
      <c r="CE355" s="32">
        <f t="shared" ref="CE355" si="17943">IF(AND($AG355&lt;&gt;$BZ$5,$AG355&lt;=$BZ$6,$AG355&lt;&gt;$BZ$7),1,0)</f>
        <v>0</v>
      </c>
      <c r="CF355" s="32">
        <f t="shared" ref="CF355" si="17944">IF(AND($AK355&lt;&gt;$BZ$5,$AK355&lt;=$BZ$6,$AK355&lt;&gt;$BZ$7),1,0)</f>
        <v>0</v>
      </c>
      <c r="CG355" s="32">
        <f t="shared" ref="CG355" si="17945">IF(AND($AS355&lt;&gt;$BZ$5,$AS355&lt;=$BZ$6,$AS355&lt;&gt;$BZ$7),1,0)</f>
        <v>0</v>
      </c>
      <c r="CH355" s="32">
        <f t="shared" ref="CH355" si="17946">IF(AND($AW355&lt;&gt;$BZ$5,$AW355&lt;=$BZ$6,$AW355&lt;&gt;$BZ$7),1,0)</f>
        <v>0</v>
      </c>
      <c r="CI355" s="32">
        <f t="shared" ref="CI355" si="17947">IF(AND($BE355&lt;&gt;$BZ$5,$BE355&lt;=$BZ$6,$BE355&lt;&gt;$BZ$7),1,0)</f>
        <v>0</v>
      </c>
      <c r="CJ355" s="32">
        <f t="shared" ref="CJ355" si="17948">IF(AND($BI355&lt;&gt;$BZ$5,$BI355&lt;=$BZ$6,$BI355&lt;&gt;$BZ$7),1,0)</f>
        <v>0</v>
      </c>
      <c r="CK355" s="32">
        <f t="shared" ref="CK355" si="17949">IF(AND($BQ355&lt;&gt;$BZ$5,$BQ355&lt;=$BZ$6,$BQ355&lt;&gt;$BZ$7),1,0)</f>
        <v>0</v>
      </c>
      <c r="CL355" s="32">
        <f t="shared" ref="CL355" si="17950">IF(AND($BU355&lt;&gt;$BZ$5,$BU355&lt;=$BZ$6,$BU355&lt;&gt;$BZ$7),1,0)</f>
        <v>0</v>
      </c>
      <c r="CO355" s="32">
        <f>IF(AND($M355&lt;&gt;$CN$5,$M355&lt;=$CN$6,$M355&lt;&gt;$CN$7),1,0)</f>
        <v>0</v>
      </c>
      <c r="CP355" s="32">
        <f>IF(AND($Q355&lt;&gt;$CN$5,$Q355&lt;=$CN$6,$Q355&lt;&gt;$CN$7),1,0)</f>
        <v>0</v>
      </c>
      <c r="CQ355" s="32">
        <f>IF(AND($U355&lt;&gt;$CN$5,$U355&lt;=$CN$6,$U355&lt;&gt;$CN$7),1,0)</f>
        <v>0</v>
      </c>
      <c r="CR355" s="32">
        <f>IF(AND($Y355&lt;&gt;$CN$5,$Y355&lt;=$CN$6,$Y355&lt;&gt;$CN$7),1,0)</f>
        <v>0</v>
      </c>
      <c r="CS355" s="32">
        <f>IF(AND($AG355&lt;&gt;$CN$5,$AG355&lt;=$CN$6,$AG355&lt;&gt;$CN$7),1,0)</f>
        <v>0</v>
      </c>
      <c r="CT355" s="32">
        <f>IF(AND($AK355&lt;&gt;$CN$5,$AK355&lt;=$CN$6,$AK355&lt;&gt;$CN$7),1,0)</f>
        <v>0</v>
      </c>
      <c r="CU355" s="32">
        <f>IF(AND($AS355&lt;&gt;$CN$5,$AS355&lt;=$CN$6,$AS355&lt;&gt;$CN$7),1,0)</f>
        <v>0</v>
      </c>
      <c r="CV355" s="32">
        <f>IF(AND($AW355&lt;&gt;$CN$5,$AW355&lt;=$CN$6,$AW355&lt;&gt;$CN$7),1,0)</f>
        <v>0</v>
      </c>
      <c r="CW355" s="32">
        <f>IF(AND($BE355&lt;&gt;$CN$5,$BE355&lt;=$CN$6,$BE355&lt;&gt;$CN$7),1,0)</f>
        <v>0</v>
      </c>
      <c r="CX355" s="32">
        <f>IF(AND($BI355&lt;&gt;$CN$5,$BI355&lt;=$CN$6,$BI355&lt;&gt;$CN$7),1,0)</f>
        <v>0</v>
      </c>
      <c r="CY355" s="32">
        <f>IF(AND($BQ355&lt;&gt;$CN$5,$BQ355&lt;=$CN$6,$BQ355&lt;&gt;$CN$7),1,0)</f>
        <v>0</v>
      </c>
      <c r="CZ355" s="32">
        <f>IF(AND($BU355&lt;&gt;$CN$5,$BU355&lt;=$CN$6,$BU355&lt;&gt;$CN$7),1,0)</f>
        <v>0</v>
      </c>
      <c r="DC355" s="32">
        <f>IF(AND($M355&lt;&gt;$DB$5,$M355&lt;=$DB$6,$M355&lt;&gt;$CN$7),1,0)</f>
        <v>0</v>
      </c>
      <c r="DD355" s="32">
        <f>IF(AND($Q355&lt;&gt;$DB$5,$Q355&lt;=$DB$6,$Q355&lt;&gt;$CN$7),1,0)</f>
        <v>0</v>
      </c>
      <c r="DE355" s="32">
        <f>IF(AND($U355&lt;&gt;$DB$5,$U355&lt;=$DB$6,$U355&lt;&gt;$CN$7),1,0)</f>
        <v>0</v>
      </c>
      <c r="DF355" s="32">
        <f>IF(AND($Y355&lt;&gt;$DB$5,$Y355&lt;=$DB$6,$Y355&lt;&gt;$CN$7),1,0)</f>
        <v>0</v>
      </c>
      <c r="DG355" s="32">
        <f>IF(AND($AG355&lt;&gt;$DB$5,$AG355&lt;=$DB$6,$AG355&lt;&gt;$CN$7),1,0)</f>
        <v>0</v>
      </c>
      <c r="DH355" s="32">
        <f>IF(AND($AK355&lt;&gt;$DB$5,$AK355&lt;=$DB$6,$AK355&lt;&gt;$CN$7),1,0)</f>
        <v>0</v>
      </c>
      <c r="DI355" s="32">
        <f>IF(AND($AS355&lt;&gt;$DB$5,$AS355&lt;=$DB$6,$AS355&lt;&gt;$CN$7),1,0)</f>
        <v>0</v>
      </c>
      <c r="DJ355" s="32">
        <f>IF(AND($AW355&lt;&gt;$DB$5,$AW355&lt;=$DB$6,$AW355&lt;&gt;$CN$7),1,0)</f>
        <v>0</v>
      </c>
      <c r="DK355" s="32">
        <f>IF(AND($BE355&lt;&gt;$DB$5,$BE355&lt;=$DB$6,$BE355&lt;&gt;$CN$7),1,0)</f>
        <v>0</v>
      </c>
      <c r="DL355" s="32">
        <f>IF(AND($BI355&lt;&gt;$DB$5,$BI355&lt;=$DB$6,$BI355&lt;&gt;$CN$7),1,0)</f>
        <v>0</v>
      </c>
      <c r="DM355" s="32">
        <f>IF(AND($BQ355&lt;&gt;$DB$5,$BQ355&lt;=$DB$6,$BQ355&lt;&gt;$CN$7),1,0)</f>
        <v>0</v>
      </c>
      <c r="DN355" s="32">
        <f>IF(AND($BU355&lt;&gt;$DB$5,$BU355&lt;=$DB$6,$BU355&lt;&gt;$CN$7),1,0)</f>
        <v>0</v>
      </c>
      <c r="DQ355" s="32">
        <f t="shared" ref="DQ355" si="17951">IF(AND($M355&lt;&gt;$DP$5,$M355&lt;=$DP$6,$M355&lt;&gt;$CN$7),1,0)</f>
        <v>0</v>
      </c>
      <c r="DR355" s="32">
        <f t="shared" ref="DR355" si="17952">IF(AND($Q355&lt;&gt;$DP$5,$Q355&lt;=$DP$6,$Q355&lt;&gt;$CN$7),1,0)</f>
        <v>0</v>
      </c>
      <c r="DS355" s="32">
        <f t="shared" ref="DS355" si="17953">IF(AND($U355&lt;&gt;$DP$5,$U355&lt;=$DP$6,$U355&lt;&gt;$CN$7),1,0)</f>
        <v>0</v>
      </c>
      <c r="DT355" s="32">
        <f t="shared" ref="DT355" si="17954">IF(AND($Y355&lt;&gt;$DP$5,$Y355&lt;=$DP$6,$Y355&lt;&gt;$CN$7),1,0)</f>
        <v>0</v>
      </c>
      <c r="DU355" s="32">
        <f t="shared" ref="DU355" si="17955">IF(AND($AG355&lt;&gt;$DP$5,$AG355&lt;=$DP$6,$AG355&lt;&gt;$CN$7),1,0)</f>
        <v>0</v>
      </c>
      <c r="DV355" s="32">
        <f t="shared" ref="DV355" si="17956">IF(AND($AK355&lt;&gt;$DP$5,$AK355&lt;=$DP$6,$AK355&lt;&gt;$CN$7),1,0)</f>
        <v>0</v>
      </c>
      <c r="DW355" s="32">
        <f t="shared" ref="DW355" si="17957">IF(AND($AS355&lt;&gt;$DP$5,$AS355&lt;=$DP$6,$AS355&lt;&gt;$CN$7),1,0)</f>
        <v>0</v>
      </c>
      <c r="DX355" s="32">
        <f t="shared" ref="DX355" si="17958">IF(AND($AW355&lt;&gt;$DP$5,$AW355&lt;=$DP$6,$AW355&lt;&gt;$CN$7),1,0)</f>
        <v>0</v>
      </c>
      <c r="DY355" s="32">
        <f t="shared" ref="DY355" si="17959">IF(AND($BE355&lt;&gt;$DP$5,$BE355&lt;=$DP$6,$BE355&lt;&gt;$CN$7),1,0)</f>
        <v>0</v>
      </c>
      <c r="DZ355" s="32">
        <f t="shared" ref="DZ355" si="17960">IF(AND($BI355&lt;&gt;$DP$5,$BI355&lt;=$DP$6,$BI355&lt;&gt;$CN$7),1,0)</f>
        <v>0</v>
      </c>
      <c r="EA355" s="32">
        <f t="shared" ref="EA355" si="17961">IF(AND($BQ355&lt;&gt;$DP$5,$BQ355&lt;=$DP$6,$BQ355&lt;&gt;$CN$7),1,0)</f>
        <v>0</v>
      </c>
      <c r="EB355" s="32">
        <f t="shared" ref="EB355" si="17962">IF(AND($BU355&lt;&gt;$DP$5,$BU355&lt;=$DP$6,$BU355&lt;&gt;$CN$7),1,0)</f>
        <v>0</v>
      </c>
      <c r="EE355" s="328">
        <f>IF(M355&lt;&gt;"",IF(M355&lt;=$ED$6,1,IF(L355&gt;$ED$6,0,NETWORKDAYS(L355,$ED$6,祭日リスト)/NETWORKDAYS(L355,M355,祭日リスト)))*$GG355*週間進捗報告書!$G$9,0)</f>
        <v>0</v>
      </c>
      <c r="EF355" s="328">
        <f>IF(Q355&lt;&gt;"",IF(Q355&lt;=$ED$6,1,IF(P355&gt;$ED$6,0,NETWORKDAYS(P355,$ED$6,祭日リスト)/NETWORKDAYS(P355,Q355,祭日リスト)))*$GG355*週間進捗報告書!$G$10,0)</f>
        <v>0</v>
      </c>
      <c r="EG355" s="328">
        <f>IF(U355&lt;&gt;"",IF(U355&lt;=$ED$6,1,IF(T355&gt;$ED$6,0,NETWORKDAYS(T355,$ED$6,祭日リスト)/NETWORKDAYS(T355,U355,祭日リスト)))*$GG355*週間進捗報告書!$G$11,0)</f>
        <v>0</v>
      </c>
      <c r="EH355" s="328">
        <f>IF(Y355&lt;&gt;"",IF(Y355&lt;=$ED$6,1,IF(X355&gt;$ED$6,0,NETWORKDAYS(X355,$ED$6,祭日リスト)/NETWORKDAYS(X355,Y355,祭日リスト)))*$GG355*週間進捗報告書!$G$12,0)</f>
        <v>0</v>
      </c>
      <c r="EI355" s="328">
        <f>IF(AG355&lt;&gt;"",IF(AG355&lt;=$ED$6,1,IF(AF355&gt;$ED$6,0,NETWORKDAYS(AF355,$ED$6,祭日リスト)/NETWORKDAYS(AF355,AG355,祭日リスト)))*$GG355*週間進捗報告書!$G$13,0)</f>
        <v>0</v>
      </c>
      <c r="EJ355" s="328">
        <f>IF(AK355&lt;&gt;"",IF(AK355&lt;=$ED$6,1,IF(AJ355&gt;$ED$6,0,NETWORKDAYS(AJ355,$ED$6,祭日リスト)/NETWORKDAYS(AJ355,AK355,祭日リスト)))*$GG355*週間進捗報告書!$G$14,0)</f>
        <v>0</v>
      </c>
      <c r="EK355" s="328">
        <f>IF(AS355&lt;&gt;"",IF(AS355&lt;=$ED$6,1,IF(AR355&gt;$ED$6,0,NETWORKDAYS(AR355,$ED$6,祭日リスト)/NETWORKDAYS(AR355,AS355,祭日リスト)))*$GG355*週間進捗報告書!$G$15,0)</f>
        <v>0</v>
      </c>
      <c r="EL355" s="328">
        <f>IF(AW355&lt;&gt;"",IF(AW355&lt;=$ED$6,1,IF(AV355&gt;$ED$6,0,NETWORKDAYS(AV355,$ED$6,祭日リスト)/NETWORKDAYS(AV355,AW355,祭日リスト)))*$GG355*週間進捗報告書!$G$16,0)</f>
        <v>0</v>
      </c>
      <c r="EM355" s="328">
        <f>IF(BE355&lt;&gt;"",IF(BE355&lt;=$ED$6,1,IF(BD355&gt;$ED$6,0,NETWORKDAYS(BD355,$ED$6,祭日リスト)/NETWORKDAYS(BD355,BE355,祭日リスト)))*$GG355*週間進捗報告書!$G$17,0)</f>
        <v>0</v>
      </c>
      <c r="EN355" s="328">
        <f>IF(BI355&lt;&gt;"",IF(BI355&lt;=$ED$6,1,IF(BH355&gt;$ED$6,0,NETWORKDAYS(BH355,$ED$6,祭日リスト)/NETWORKDAYS(BH355,BI355,祭日リスト)))*$GG355*週間進捗報告書!$G$18,0)</f>
        <v>0</v>
      </c>
      <c r="EO355" s="328">
        <f>IF(BQ355&lt;&gt;"",IF(BQ355&lt;=$ED$6,1,IF(BP355&gt;$ED$6,0,NETWORKDAYS(BP355,$ED$6,祭日リスト)/NETWORKDAYS(BP355,BQ355,祭日リスト)))*$GG355*週間進捗報告書!$G$19,0)</f>
        <v>0</v>
      </c>
      <c r="EP355" s="328">
        <f>IF(BU355&lt;&gt;"",IF(BU355&lt;=$ED$6,1,IF(BT355&gt;$ED$6,0,NETWORKDAYS(BT355,$ED$6,祭日リスト)/NETWORKDAYS(BT355,BU355,祭日リスト)))*$GG355*週間進捗報告書!$G$20,0)</f>
        <v>0</v>
      </c>
      <c r="ER355" s="547">
        <f t="shared" ref="ER355:FC355" si="17963">EE355-EE356</f>
        <v>0</v>
      </c>
      <c r="ES355" s="547">
        <f t="shared" si="17963"/>
        <v>0</v>
      </c>
      <c r="ET355" s="547">
        <f t="shared" si="17963"/>
        <v>0</v>
      </c>
      <c r="EU355" s="547">
        <f t="shared" si="17963"/>
        <v>0</v>
      </c>
      <c r="EV355" s="547">
        <f t="shared" si="17963"/>
        <v>0</v>
      </c>
      <c r="EW355" s="547">
        <f t="shared" si="17963"/>
        <v>0</v>
      </c>
      <c r="EX355" s="547">
        <f t="shared" si="17963"/>
        <v>0</v>
      </c>
      <c r="EY355" s="547">
        <f t="shared" si="17963"/>
        <v>0</v>
      </c>
      <c r="EZ355" s="547">
        <f t="shared" si="17963"/>
        <v>0</v>
      </c>
      <c r="FA355" s="547">
        <f t="shared" si="17963"/>
        <v>0</v>
      </c>
      <c r="FB355" s="547">
        <f t="shared" si="17963"/>
        <v>0</v>
      </c>
      <c r="FC355" s="547">
        <f t="shared" si="17963"/>
        <v>0</v>
      </c>
      <c r="FD355" s="547">
        <f t="shared" ref="FD355" si="17964">SUM(ER355:FC356)</f>
        <v>0</v>
      </c>
      <c r="FE355" s="333"/>
      <c r="FG355" s="32">
        <f>IF(AND($M355&lt;&gt;$FF$7),1,0)</f>
        <v>0</v>
      </c>
      <c r="FH355" s="32">
        <f>IF(AND($Q355&lt;&gt;$FF$7),1,0)</f>
        <v>0</v>
      </c>
      <c r="FI355" s="32">
        <f>IF(AND($U355&lt;&gt;$FF$7),1,0)</f>
        <v>0</v>
      </c>
      <c r="FJ355" s="32">
        <f>IF(AND($Y355&lt;&gt;$FF$7),1,0)</f>
        <v>0</v>
      </c>
      <c r="FK355" s="32">
        <f>IF(AND($AG355&lt;&gt;$FF$7),1,0)</f>
        <v>0</v>
      </c>
      <c r="FL355" s="32">
        <f>IF(AND($AK355&lt;&gt;$FF$7),1,0)</f>
        <v>0</v>
      </c>
      <c r="FM355" s="32">
        <f>IF(AND($AS355&lt;&gt;$FF$7),1,0)</f>
        <v>0</v>
      </c>
      <c r="FN355" s="32">
        <f>IF(AND($AW355&lt;&gt;$FF$7),1,0)</f>
        <v>0</v>
      </c>
      <c r="FO355" s="32">
        <f>IF(AND($BE355&lt;&gt;$FF$7),1,0)</f>
        <v>0</v>
      </c>
      <c r="FP355" s="32">
        <f>IF(AND($BI355&lt;&gt;$FF$7),1,0)</f>
        <v>0</v>
      </c>
      <c r="FQ355" s="32">
        <f>IF(AND($BQ355&lt;&gt;$FF$7),1,0)</f>
        <v>0</v>
      </c>
      <c r="FR355" s="32">
        <f>IF(AND($BU355&lt;&gt;$FF$7),1,0)</f>
        <v>0</v>
      </c>
      <c r="FU355" s="294">
        <f t="shared" ref="FU355" si="17965">IF($K355&lt;&gt;"NG",$GG355,0)</f>
        <v>0</v>
      </c>
      <c r="FV355" s="294">
        <f t="shared" ref="FV355" si="17966">IF($O355&lt;&gt;"NG",$GG355,0)</f>
        <v>0</v>
      </c>
      <c r="FW355" s="294">
        <f t="shared" ref="FW355" si="17967">IF($S355&lt;&gt;"NG",$GG355,0)</f>
        <v>0</v>
      </c>
      <c r="FX355" s="294">
        <f t="shared" ref="FX355" si="17968">IF($W355&lt;&gt;"NG",$GG355,0)</f>
        <v>0</v>
      </c>
      <c r="FY355" s="294">
        <f t="shared" ref="FY355" si="17969">IF($AE355&lt;&gt;"NG",$GG355,0)</f>
        <v>0</v>
      </c>
      <c r="FZ355" s="294">
        <f t="shared" ref="FZ355" si="17970">IF($AI355&lt;&gt;"NG",$GG355,0)</f>
        <v>0</v>
      </c>
      <c r="GA355" s="294">
        <f t="shared" ref="GA355" si="17971">IF($AQ355&lt;&gt;"NG",$GG355,0)</f>
        <v>0</v>
      </c>
      <c r="GB355" s="294">
        <f t="shared" ref="GB355" si="17972">IF($AU355&lt;&gt;"NG",$GG355,0)</f>
        <v>0</v>
      </c>
      <c r="GC355" s="294">
        <f t="shared" ref="GC355" si="17973">IF($BC355&lt;&gt;"NG",$GG355,0)</f>
        <v>0</v>
      </c>
      <c r="GD355" s="294">
        <f t="shared" ref="GD355" si="17974">IF($BG355&lt;&gt;"NG",$GG355,0)</f>
        <v>0</v>
      </c>
      <c r="GE355" s="294">
        <f t="shared" ref="GE355" si="17975">IF($BO355&lt;&gt;"NG",$GG355,0)</f>
        <v>0</v>
      </c>
      <c r="GF355" s="294">
        <f t="shared" ref="GF355" si="17976">IF($BS355&lt;&gt;"NG",$GG355,0)</f>
        <v>0</v>
      </c>
      <c r="GG355" s="294" t="e">
        <f>VLOOKUP($D355,リスト!$D:$S,15,FALSE)</f>
        <v>#N/A</v>
      </c>
      <c r="GH355" s="2" t="e">
        <f>INDEX(リスト!$V:$V,MATCH(中日程計画表!$D355,リスト!$D:$D,0))</f>
        <v>#N/A</v>
      </c>
      <c r="GI355" s="2" t="e">
        <f>INDEX(リスト!$A:$A,MATCH(中日程計画表!$D355,リスト!$D:$D,0))</f>
        <v>#N/A</v>
      </c>
      <c r="GJ355" s="2" t="e">
        <f>INDEX(リスト!$U:$U,MATCH(中日程計画表!$D355,リスト!$D:$D,0))</f>
        <v>#N/A</v>
      </c>
      <c r="GK355" s="5" t="e">
        <f>INDEX(リスト!$W:$W,MATCH(中日程計画表!$D355,リスト!$D:$D,0))</f>
        <v>#N/A</v>
      </c>
      <c r="GL355" s="2" t="s">
        <v>200</v>
      </c>
      <c r="GM355" s="296">
        <f>D355</f>
        <v>0</v>
      </c>
      <c r="GN355" s="296">
        <f>E355</f>
        <v>0</v>
      </c>
      <c r="GU355" s="460" t="str">
        <f t="shared" ref="GU355" si="17977">AE355</f>
        <v>NG</v>
      </c>
      <c r="GV355" s="460">
        <f t="shared" ref="GV355" si="17978">EI355</f>
        <v>0</v>
      </c>
      <c r="GW355" s="460">
        <f t="shared" ref="GW355" si="17979">EI356</f>
        <v>0</v>
      </c>
      <c r="GX355" s="462">
        <f t="shared" ref="GX355" si="17980">EV355</f>
        <v>0</v>
      </c>
      <c r="GY355" s="460" t="str">
        <f t="shared" ref="GY355" si="17981">AI355</f>
        <v>NG</v>
      </c>
      <c r="GZ355" s="460">
        <f t="shared" ref="GZ355" si="17982">EJ355</f>
        <v>0</v>
      </c>
      <c r="HA355" s="460">
        <f t="shared" ref="HA355" si="17983">EJ356</f>
        <v>0</v>
      </c>
      <c r="HB355" s="462">
        <f t="shared" ref="HB355" si="17984">EW355</f>
        <v>0</v>
      </c>
      <c r="HC355" s="460" t="str">
        <f t="shared" ref="HC355" si="17985">AQ355</f>
        <v>NG</v>
      </c>
      <c r="HD355" s="460">
        <f t="shared" ref="HD355" si="17986">EK355</f>
        <v>0</v>
      </c>
      <c r="HE355" s="460">
        <f t="shared" ref="HE355" si="17987">EK356</f>
        <v>0</v>
      </c>
      <c r="HF355" s="462">
        <f t="shared" ref="HF355" si="17988">EX355</f>
        <v>0</v>
      </c>
      <c r="HG355" s="460" t="str">
        <f t="shared" ref="HG355" si="17989">AU355</f>
        <v>NG</v>
      </c>
      <c r="HH355" s="460">
        <f t="shared" ref="HH355" si="17990">EL355</f>
        <v>0</v>
      </c>
      <c r="HI355" s="460">
        <f t="shared" ref="HI355" si="17991">EL356</f>
        <v>0</v>
      </c>
      <c r="HJ355" s="462">
        <f t="shared" ref="HJ355" si="17992">EY355</f>
        <v>0</v>
      </c>
      <c r="HK355" s="460" t="str">
        <f t="shared" ref="HK355" si="17993">BC355</f>
        <v>NG</v>
      </c>
      <c r="HL355" s="460">
        <f t="shared" ref="HL355" si="17994">EM355</f>
        <v>0</v>
      </c>
      <c r="HM355" s="460">
        <f t="shared" ref="HM355" si="17995">EM356</f>
        <v>0</v>
      </c>
      <c r="HN355" s="462">
        <f t="shared" ref="HN355" si="17996">EZ355</f>
        <v>0</v>
      </c>
      <c r="HO355" s="460" t="str">
        <f t="shared" ref="HO355" si="17997">BG355</f>
        <v>NG</v>
      </c>
      <c r="HP355" s="460">
        <f t="shared" ref="HP355" si="17998">EN355</f>
        <v>0</v>
      </c>
      <c r="HQ355" s="460">
        <f t="shared" ref="HQ355" si="17999">EN356</f>
        <v>0</v>
      </c>
      <c r="HR355" s="462">
        <f t="shared" ref="HR355" si="18000">FA355</f>
        <v>0</v>
      </c>
      <c r="HS355" s="332"/>
    </row>
    <row r="356" spans="1:227" ht="12" customHeight="1">
      <c r="A356" s="489"/>
      <c r="B356" s="487"/>
      <c r="C356" s="475"/>
      <c r="D356" s="485"/>
      <c r="E356" s="483"/>
      <c r="F356" s="317"/>
      <c r="G356" s="317"/>
      <c r="H356" s="317"/>
      <c r="I356" s="317"/>
      <c r="J356" s="316"/>
      <c r="K356" s="481"/>
      <c r="L356" s="77"/>
      <c r="M356" s="77"/>
      <c r="N356" s="471"/>
      <c r="O356" s="475"/>
      <c r="P356" s="77"/>
      <c r="Q356" s="77"/>
      <c r="R356" s="471"/>
      <c r="S356" s="475"/>
      <c r="T356" s="77"/>
      <c r="U356" s="77"/>
      <c r="V356" s="471"/>
      <c r="W356" s="473"/>
      <c r="X356" s="77"/>
      <c r="Y356" s="77"/>
      <c r="Z356" s="471"/>
      <c r="AA356" s="477"/>
      <c r="AB356" s="80"/>
      <c r="AC356" s="80"/>
      <c r="AD356" s="471"/>
      <c r="AE356" s="473"/>
      <c r="AF356" s="77"/>
      <c r="AG356" s="77"/>
      <c r="AH356" s="471"/>
      <c r="AI356" s="473"/>
      <c r="AJ356" s="77"/>
      <c r="AK356" s="77"/>
      <c r="AL356" s="471"/>
      <c r="AM356" s="477"/>
      <c r="AN356" s="80"/>
      <c r="AO356" s="80"/>
      <c r="AP356" s="471"/>
      <c r="AQ356" s="473"/>
      <c r="AR356" s="77"/>
      <c r="AS356" s="77"/>
      <c r="AT356" s="471"/>
      <c r="AU356" s="473"/>
      <c r="AV356" s="77"/>
      <c r="AW356" s="77"/>
      <c r="AX356" s="471"/>
      <c r="AY356" s="477"/>
      <c r="AZ356" s="80"/>
      <c r="BA356" s="80"/>
      <c r="BB356" s="471"/>
      <c r="BC356" s="475"/>
      <c r="BD356" s="77"/>
      <c r="BE356" s="77"/>
      <c r="BF356" s="471"/>
      <c r="BG356" s="473"/>
      <c r="BH356" s="77"/>
      <c r="BI356" s="77"/>
      <c r="BJ356" s="471"/>
      <c r="BK356" s="477"/>
      <c r="BL356" s="80"/>
      <c r="BM356" s="80"/>
      <c r="BN356" s="471"/>
      <c r="BO356" s="475"/>
      <c r="BP356" s="77"/>
      <c r="BQ356" s="77"/>
      <c r="BR356" s="471"/>
      <c r="BS356" s="473"/>
      <c r="BT356" s="77"/>
      <c r="BU356" s="77"/>
      <c r="BV356" s="471"/>
      <c r="BW356" s="469"/>
      <c r="BX356" s="467"/>
      <c r="BY356" s="490"/>
      <c r="CA356" s="19">
        <f t="shared" ref="CA356" si="18001">IF(AND($N355=1,$M356&lt;&gt;$BZ$7),1,0)</f>
        <v>0</v>
      </c>
      <c r="CB356" s="19">
        <f t="shared" ref="CB356" si="18002">IF(AND($R355=1,$Q356&lt;&gt;$BZ$7),1,0)</f>
        <v>0</v>
      </c>
      <c r="CC356" s="19">
        <f t="shared" ref="CC356" si="18003">IF(AND($V355=1,$U356&lt;&gt;$BZ$7),1,0)</f>
        <v>0</v>
      </c>
      <c r="CD356" s="19">
        <f t="shared" ref="CD356" si="18004">IF(AND($Z355=1,$Y356&lt;&gt;$BZ$7),1,0)</f>
        <v>0</v>
      </c>
      <c r="CE356" s="19">
        <f t="shared" ref="CE356" si="18005">IF(AND($AH355=1,$AG356&lt;&gt;$BZ$7),1,0)</f>
        <v>0</v>
      </c>
      <c r="CF356" s="19">
        <f t="shared" ref="CF356" si="18006">IF(AND($AL355=1,$AK356&lt;&gt;$BZ$7),1,0)</f>
        <v>0</v>
      </c>
      <c r="CG356" s="19">
        <f t="shared" ref="CG356" si="18007">IF(AND($AT355=1,$AS356&lt;&gt;$BZ$7),1,0)</f>
        <v>0</v>
      </c>
      <c r="CH356" s="19">
        <f t="shared" ref="CH356" si="18008">IF(AND($AX355=1,$AW356&lt;&gt;$BZ$7),1,0)</f>
        <v>0</v>
      </c>
      <c r="CI356" s="19">
        <f t="shared" ref="CI356" si="18009">IF(AND($BF355=1,$BE356&lt;&gt;$BZ$7),1,0)</f>
        <v>0</v>
      </c>
      <c r="CJ356" s="19">
        <f t="shared" ref="CJ356" si="18010">IF(AND($BJ355=1,$BI356&lt;&gt;$BZ$7),1,0)</f>
        <v>0</v>
      </c>
      <c r="CK356" s="19">
        <f t="shared" ref="CK356" si="18011">IF(AND($BR355=1,$BQ356&lt;&gt;$BZ$7),1,0)</f>
        <v>0</v>
      </c>
      <c r="CL356" s="19">
        <f t="shared" ref="CL356" si="18012">IF(AND($BV355=1,$BU356&lt;&gt;$BZ$7),1,0)</f>
        <v>0</v>
      </c>
      <c r="CO356" s="19">
        <f>IF(AND($M356&lt;&gt;$CN$7,$M356&lt;=$CN$6),1,0)</f>
        <v>0</v>
      </c>
      <c r="CP356" s="19">
        <f>IF(AND($Q356&lt;&gt;$CN$7,$Q356&lt;=$CN$6),1,0)</f>
        <v>0</v>
      </c>
      <c r="CQ356" s="19">
        <f>IF(AND($U356&lt;&gt;$CN$7,$U356&lt;=$CN$6),1,0)</f>
        <v>0</v>
      </c>
      <c r="CR356" s="19">
        <f>IF(AND($Y356&lt;&gt;$CN$7,$Y356&lt;=$CN$6),1,0)</f>
        <v>0</v>
      </c>
      <c r="CS356" s="19">
        <f>IF(AND($AG356&lt;&gt;$CN$7,$AG356&lt;=$CN$6),1,0)</f>
        <v>0</v>
      </c>
      <c r="CT356" s="19">
        <f>IF(AND($AK356&lt;&gt;$CN$7,$AK356&lt;=$CN$6),1,0)</f>
        <v>0</v>
      </c>
      <c r="CU356" s="19">
        <f>IF(AND($AS356&lt;&gt;$CN$7,$AS356&lt;=$CN$6),1,0)</f>
        <v>0</v>
      </c>
      <c r="CV356" s="19">
        <f>IF(AND($AW356&lt;&gt;$CN$7,$AW356&lt;=$CN$6),1,0)</f>
        <v>0</v>
      </c>
      <c r="CW356" s="19">
        <f>IF(AND($BE356&lt;&gt;$CN$7,$BE356&lt;=$CN$6),1,0)</f>
        <v>0</v>
      </c>
      <c r="CX356" s="19">
        <f>IF(AND($BI356&lt;&gt;$CN$7,$BI356&lt;=$CN$6),1,0)</f>
        <v>0</v>
      </c>
      <c r="CY356" s="19">
        <f>IF(AND($BQ356&lt;&gt;$CN$7,$BQ356&lt;=$CN$6),1,0)</f>
        <v>0</v>
      </c>
      <c r="CZ356" s="19">
        <f>IF(AND($BU356&lt;&gt;$CN$7,$BU356&lt;=$CN$6),1,0)</f>
        <v>0</v>
      </c>
      <c r="DC356" s="19">
        <f>IF($N355=1,1,0)</f>
        <v>0</v>
      </c>
      <c r="DD356" s="19">
        <f>IF($R355=1,1,0)</f>
        <v>0</v>
      </c>
      <c r="DE356" s="19">
        <f>IF($V355=1,1,0)</f>
        <v>0</v>
      </c>
      <c r="DF356" s="19">
        <f>IF($Z355=1,1,0)</f>
        <v>0</v>
      </c>
      <c r="DG356" s="19">
        <f>IF($AH355=1,1,0)</f>
        <v>0</v>
      </c>
      <c r="DH356" s="19">
        <f>IF($AL355=1,1,0)</f>
        <v>0</v>
      </c>
      <c r="DI356" s="19">
        <f>IF($AT355=1,1,0)</f>
        <v>0</v>
      </c>
      <c r="DJ356" s="19">
        <f>IF($AX355=1,1,0)</f>
        <v>0</v>
      </c>
      <c r="DK356" s="19">
        <f>IF($BF355=1,1,0)</f>
        <v>0</v>
      </c>
      <c r="DL356" s="19">
        <f>IF($BJ355=1,1,0)</f>
        <v>0</v>
      </c>
      <c r="DM356" s="19">
        <f>IF($BR355=1,1,0)</f>
        <v>0</v>
      </c>
      <c r="DN356" s="19">
        <f>IF($BV355=1,1,0)</f>
        <v>0</v>
      </c>
      <c r="DQ356" s="19">
        <f t="shared" ref="DQ356" si="18013">IF($N355=1,1,0)</f>
        <v>0</v>
      </c>
      <c r="DR356" s="19">
        <f t="shared" ref="DR356" si="18014">IF($R355=1,1,0)</f>
        <v>0</v>
      </c>
      <c r="DS356" s="19">
        <f t="shared" ref="DS356" si="18015">IF($V355=1,1,0)</f>
        <v>0</v>
      </c>
      <c r="DT356" s="19">
        <f t="shared" ref="DT356" si="18016">IF($Z355=1,1,0)</f>
        <v>0</v>
      </c>
      <c r="DU356" s="19">
        <f t="shared" ref="DU356" si="18017">IF($AH355=1,1,0)</f>
        <v>0</v>
      </c>
      <c r="DV356" s="19">
        <f t="shared" ref="DV356" si="18018">IF($AL355=1,1,0)</f>
        <v>0</v>
      </c>
      <c r="DW356" s="19">
        <f t="shared" ref="DW356" si="18019">IF($AT355=1,1,0)</f>
        <v>0</v>
      </c>
      <c r="DX356" s="19">
        <f t="shared" ref="DX356" si="18020">IF($AX355=1,1,0)</f>
        <v>0</v>
      </c>
      <c r="DY356" s="19">
        <f t="shared" ref="DY356" si="18021">IF($BF355=1,1,0)</f>
        <v>0</v>
      </c>
      <c r="DZ356" s="19">
        <f t="shared" ref="DZ356" si="18022">IF($BJ355=1,1,0)</f>
        <v>0</v>
      </c>
      <c r="EA356" s="19">
        <f t="shared" ref="EA356" si="18023">IF($BR355=1,1,0)</f>
        <v>0</v>
      </c>
      <c r="EB356" s="19">
        <f t="shared" ref="EB356" si="18024">IF($BV355=1,1,0)</f>
        <v>0</v>
      </c>
      <c r="EE356" s="329">
        <f>N355*$FU356*週間進捗報告書!$G$9</f>
        <v>0</v>
      </c>
      <c r="EF356" s="329">
        <f>R355*$FV356*週間進捗報告書!$G$10</f>
        <v>0</v>
      </c>
      <c r="EG356" s="329">
        <f>V355*$FW356*週間進捗報告書!$G$11</f>
        <v>0</v>
      </c>
      <c r="EH356" s="329">
        <f>Z355*$FX356*週間進捗報告書!$G$12</f>
        <v>0</v>
      </c>
      <c r="EI356" s="329">
        <f>AH355*$FY356*週間進捗報告書!$G$13</f>
        <v>0</v>
      </c>
      <c r="EJ356" s="329">
        <f>AL355*$FZ356*週間進捗報告書!$G$14</f>
        <v>0</v>
      </c>
      <c r="EK356" s="329">
        <f>AT355*$GA356*週間進捗報告書!$G$15</f>
        <v>0</v>
      </c>
      <c r="EL356" s="329">
        <f>AX355*$GB356*週間進捗報告書!$G$16</f>
        <v>0</v>
      </c>
      <c r="EM356" s="329">
        <f>BF355*$GC356*週間進捗報告書!$G$17</f>
        <v>0</v>
      </c>
      <c r="EN356" s="329">
        <f>BJ355*$GD356*週間進捗報告書!$G$18</f>
        <v>0</v>
      </c>
      <c r="EO356" s="329">
        <f>BR355*$GE356*週間進捗報告書!$G$19</f>
        <v>0</v>
      </c>
      <c r="EP356" s="329">
        <f>BV355*$GF356*週間進捗報告書!$G$20</f>
        <v>0</v>
      </c>
      <c r="ER356" s="547"/>
      <c r="ES356" s="547"/>
      <c r="ET356" s="547"/>
      <c r="EU356" s="547"/>
      <c r="EV356" s="547"/>
      <c r="EW356" s="547"/>
      <c r="EX356" s="547"/>
      <c r="EY356" s="547"/>
      <c r="EZ356" s="547"/>
      <c r="FA356" s="547"/>
      <c r="FB356" s="547"/>
      <c r="FC356" s="547"/>
      <c r="FD356" s="547"/>
      <c r="FE356" s="332"/>
      <c r="FG356" s="19"/>
      <c r="FH356" s="19"/>
      <c r="FI356" s="19"/>
      <c r="FJ356" s="19"/>
      <c r="FK356" s="19"/>
      <c r="FL356" s="19"/>
      <c r="FM356" s="19"/>
      <c r="FN356" s="19"/>
      <c r="FO356" s="19"/>
      <c r="FP356" s="19"/>
      <c r="FQ356" s="19"/>
      <c r="FR356" s="19"/>
      <c r="FU356" s="295">
        <f t="shared" ref="FU356" si="18025">FU355</f>
        <v>0</v>
      </c>
      <c r="FV356" s="295">
        <f t="shared" ref="FV356" si="18026">FV355</f>
        <v>0</v>
      </c>
      <c r="FW356" s="295">
        <f t="shared" ref="FW356" si="18027">FW355</f>
        <v>0</v>
      </c>
      <c r="FX356" s="295">
        <f t="shared" ref="FX356" si="18028">FX355</f>
        <v>0</v>
      </c>
      <c r="FY356" s="295">
        <f t="shared" ref="FY356" si="18029">FY355</f>
        <v>0</v>
      </c>
      <c r="FZ356" s="295">
        <f t="shared" ref="FZ356" si="18030">FZ355</f>
        <v>0</v>
      </c>
      <c r="GA356" s="295">
        <f t="shared" ref="GA356" si="18031">GA355</f>
        <v>0</v>
      </c>
      <c r="GB356" s="295">
        <f t="shared" ref="GB356" si="18032">GB355</f>
        <v>0</v>
      </c>
      <c r="GC356" s="295">
        <f t="shared" ref="GC356" si="18033">GC355</f>
        <v>0</v>
      </c>
      <c r="GD356" s="295">
        <f t="shared" ref="GD356" si="18034">GD355</f>
        <v>0</v>
      </c>
      <c r="GE356" s="295">
        <f t="shared" ref="GE356" si="18035">GE355</f>
        <v>0</v>
      </c>
      <c r="GF356" s="295">
        <f t="shared" ref="GF356" si="18036">GF355</f>
        <v>0</v>
      </c>
      <c r="GG356" s="295" t="e">
        <f t="shared" ref="GG356" si="18037">GG355</f>
        <v>#N/A</v>
      </c>
      <c r="GH356" s="2" t="e">
        <f>INDEX(リスト!$V:$V,MATCH(中日程計画表!$D355,リスト!$D:$D,0))</f>
        <v>#N/A</v>
      </c>
      <c r="GI356" s="2" t="e">
        <f>INDEX(リスト!$A:$A,MATCH(中日程計画表!$D355,リスト!$D:$D,0))</f>
        <v>#N/A</v>
      </c>
      <c r="GJ356" s="2" t="e">
        <f>INDEX(リスト!$U:$U,MATCH(中日程計画表!$D355,リスト!$D:$D,0))</f>
        <v>#N/A</v>
      </c>
      <c r="GK356" s="5" t="e">
        <f>INDEX(リスト!$W:$W,MATCH(中日程計画表!$D355,リスト!$D:$D,0))</f>
        <v>#N/A</v>
      </c>
      <c r="GL356" s="2" t="s">
        <v>201</v>
      </c>
      <c r="GM356" s="296">
        <f t="shared" ref="GM356" si="18038">GM355</f>
        <v>0</v>
      </c>
      <c r="GN356" s="296">
        <f t="shared" ref="GN356" si="18039">GN355</f>
        <v>0</v>
      </c>
      <c r="GU356" s="461"/>
      <c r="GV356" s="460"/>
      <c r="GW356" s="460"/>
      <c r="GX356" s="461"/>
      <c r="GY356" s="461"/>
      <c r="GZ356" s="460"/>
      <c r="HA356" s="460"/>
      <c r="HB356" s="461"/>
      <c r="HC356" s="461"/>
      <c r="HD356" s="460"/>
      <c r="HE356" s="460"/>
      <c r="HF356" s="461"/>
      <c r="HG356" s="461"/>
      <c r="HH356" s="460"/>
      <c r="HI356" s="460"/>
      <c r="HJ356" s="461"/>
      <c r="HK356" s="461"/>
      <c r="HL356" s="460"/>
      <c r="HM356" s="460"/>
      <c r="HN356" s="461"/>
      <c r="HO356" s="461"/>
      <c r="HP356" s="460"/>
      <c r="HQ356" s="460"/>
      <c r="HR356" s="461"/>
      <c r="HS356" s="4"/>
    </row>
    <row r="357" spans="1:227" ht="12" customHeight="1">
      <c r="A357" s="488" t="str">
        <f t="shared" ref="A357" ca="1" si="18040">INDIRECT("リスト!A"&amp;B357+6)</f>
        <v/>
      </c>
      <c r="B357" s="486">
        <f t="shared" ref="B357" si="18041">ROUNDDOWN((ROW()-6)/2,0)+1</f>
        <v>176</v>
      </c>
      <c r="C357" s="474" t="str">
        <f>機能グループ名</f>
        <v/>
      </c>
      <c r="D357" s="484">
        <f>機能ID</f>
        <v>0</v>
      </c>
      <c r="E357" s="482">
        <f>機能名</f>
        <v>0</v>
      </c>
      <c r="F357" s="315"/>
      <c r="G357" s="315"/>
      <c r="H357" s="315"/>
      <c r="I357" s="315"/>
      <c r="J357" s="316"/>
      <c r="K357" s="480" t="str">
        <f>担当者_SR</f>
        <v>NG</v>
      </c>
      <c r="L357" s="76"/>
      <c r="M357" s="76"/>
      <c r="N357" s="470"/>
      <c r="O357" s="474" t="str">
        <f>担当者_SRR</f>
        <v>NG</v>
      </c>
      <c r="P357" s="76"/>
      <c r="Q357" s="76"/>
      <c r="R357" s="470"/>
      <c r="S357" s="474" t="str">
        <f>担当者_DS</f>
        <v>NG</v>
      </c>
      <c r="T357" s="76"/>
      <c r="U357" s="76"/>
      <c r="V357" s="470"/>
      <c r="W357" s="472" t="str">
        <f>担当者_DSR</f>
        <v>NG</v>
      </c>
      <c r="X357" s="76"/>
      <c r="Y357" s="76"/>
      <c r="Z357" s="478"/>
      <c r="AA357" s="476"/>
      <c r="AB357" s="79"/>
      <c r="AC357" s="79"/>
      <c r="AD357" s="470">
        <f>IF(AC358 &lt;&gt; "",1,0)</f>
        <v>0</v>
      </c>
      <c r="AE357" s="472" t="str">
        <f>担当者_CD</f>
        <v>NG</v>
      </c>
      <c r="AF357" s="76"/>
      <c r="AG357" s="76"/>
      <c r="AH357" s="470"/>
      <c r="AI357" s="472" t="str">
        <f>担当者_DD</f>
        <v>NG</v>
      </c>
      <c r="AJ357" s="76"/>
      <c r="AK357" s="76"/>
      <c r="AL357" s="478"/>
      <c r="AM357" s="476"/>
      <c r="AN357" s="79"/>
      <c r="AO357" s="79"/>
      <c r="AP357" s="470">
        <f>IF(AO358 &lt;&gt; "",1,0)</f>
        <v>0</v>
      </c>
      <c r="AQ357" s="472" t="str">
        <f>担当者_MCL</f>
        <v>NG</v>
      </c>
      <c r="AR357" s="76"/>
      <c r="AS357" s="76"/>
      <c r="AT357" s="470"/>
      <c r="AU357" s="472" t="str">
        <f>担当者_MCLR</f>
        <v>NG</v>
      </c>
      <c r="AV357" s="76"/>
      <c r="AW357" s="76"/>
      <c r="AX357" s="470"/>
      <c r="AY357" s="476"/>
      <c r="AZ357" s="79"/>
      <c r="BA357" s="79"/>
      <c r="BB357" s="470">
        <f>IF(BA358 &lt;&gt; "",1,0)</f>
        <v>0</v>
      </c>
      <c r="BC357" s="474" t="str">
        <f>担当者_MT</f>
        <v>NG</v>
      </c>
      <c r="BD357" s="76"/>
      <c r="BE357" s="76"/>
      <c r="BF357" s="470"/>
      <c r="BG357" s="472" t="str">
        <f>担当者_M検</f>
        <v>NG</v>
      </c>
      <c r="BH357" s="76"/>
      <c r="BI357" s="76"/>
      <c r="BJ357" s="470"/>
      <c r="BK357" s="476"/>
      <c r="BL357" s="79"/>
      <c r="BM357" s="79"/>
      <c r="BN357" s="470">
        <v>0</v>
      </c>
      <c r="BO357" s="474" t="str">
        <f>担当者_モテ</f>
        <v>NG</v>
      </c>
      <c r="BP357" s="76"/>
      <c r="BQ357" s="76"/>
      <c r="BR357" s="470"/>
      <c r="BS357" s="472" t="str">
        <f>担当者_モテR</f>
        <v>NG</v>
      </c>
      <c r="BT357" s="76"/>
      <c r="BU357" s="76"/>
      <c r="BV357" s="470"/>
      <c r="BW357" s="468">
        <f t="shared" ref="BW357" si="18042">IFERROR(SUM(IF(K357&lt;&gt;"NG",N357*K$1,0),IF(O357&lt;&gt;"NG",R357*O$1,0),IF(S357&lt;&gt;"NG",V357*S$1,0),IF(W357&lt;&gt;"NG",Z357*W$1,0),IF(AA357&lt;&gt;"NG",AD357*AA$1,0),IF(AE357&lt;&gt;"NG",AH357*AE$1,0),IF(AI357&lt;&gt;"NG",AL357*AI$1,0),IF(AM357&lt;&gt;"NG",AP357*AM$1,0),IF(AQ357&lt;&gt;"NG",AT357*AQ$1,0),IF(AU357&lt;&gt;"NG",AX357*AU$1,0),IF(AY357&lt;&gt;"NG",BB357*AY$1,0),IF(BC357&lt;&gt;"NG",BF357*BC$1,0),IF(BG357&lt;&gt;"NG",BJ357*BG$1,0),IF(BK357&lt;&gt;"NG",BN357*BK$1,0),IF(BO357&lt;&gt;"NG",BR357*BO$1,0),IF(BS357&lt;&gt;"NG",BV357*BS$1,0))/SUM(IF(K357&lt;&gt;"NG",K$1,0),IF(O357&lt;&gt;"NG",O$1,0),IF(S357&lt;&gt;"NG",S$1,0),IF(W357&lt;&gt;"NG",W$1,0),IF(AA357&lt;&gt;"NG",AA$1,0),IF(AE357&lt;&gt;"NG",AE$1,0),IF(AI357&lt;&gt;"NG",AI$1,0),IF(AM357&lt;&gt;"NG",AM$1,0),IF(AQ357&lt;&gt;"NG",AQ$1,0),IF(AU357&lt;&gt;"NG",AU$1,0),IF(AY357&lt;&gt;"NG",AY$1,0),IF(BC357&lt;&gt;"NG",BC$1,0),IF(BG357&lt;&gt;"NG",BG$1,0),IF(BK357&lt;&gt;"NG",BK$1,0),IF(BO357&lt;&gt;"NG",BO$1,0),IF(BS357&lt;&gt;"NG",BS$1,0)),0)</f>
        <v>0</v>
      </c>
      <c r="BX357" s="466"/>
      <c r="BY357" s="490"/>
      <c r="BZ357" s="5"/>
      <c r="CA357" s="32">
        <f t="shared" ref="CA357" si="18043">IF(AND($M357&lt;&gt;$BZ$5,$M357&lt;=$BZ$6,$M357&lt;&gt;$BZ$7),1,0)</f>
        <v>0</v>
      </c>
      <c r="CB357" s="32">
        <f t="shared" ref="CB357" si="18044">IF(AND($Q357&lt;&gt;$BZ$5,$Q357&lt;=$BZ$6,$Q357&lt;&gt;$BZ$7),1,0)</f>
        <v>0</v>
      </c>
      <c r="CC357" s="32">
        <f t="shared" ref="CC357" si="18045">IF(AND($U357&lt;&gt;$BZ$5,$U357&lt;=$BZ$6,$U357&lt;&gt;$BZ$7),1,0)</f>
        <v>0</v>
      </c>
      <c r="CD357" s="32">
        <f t="shared" ref="CD357" si="18046">IF(AND($Y357&lt;&gt;$BZ$5,$Y357&lt;=$BZ$6,$Y357&lt;&gt;$BZ$7),1,0)</f>
        <v>0</v>
      </c>
      <c r="CE357" s="32">
        <f t="shared" ref="CE357" si="18047">IF(AND($AG357&lt;&gt;$BZ$5,$AG357&lt;=$BZ$6,$AG357&lt;&gt;$BZ$7),1,0)</f>
        <v>0</v>
      </c>
      <c r="CF357" s="32">
        <f t="shared" ref="CF357" si="18048">IF(AND($AK357&lt;&gt;$BZ$5,$AK357&lt;=$BZ$6,$AK357&lt;&gt;$BZ$7),1,0)</f>
        <v>0</v>
      </c>
      <c r="CG357" s="32">
        <f t="shared" ref="CG357" si="18049">IF(AND($AS357&lt;&gt;$BZ$5,$AS357&lt;=$BZ$6,$AS357&lt;&gt;$BZ$7),1,0)</f>
        <v>0</v>
      </c>
      <c r="CH357" s="32">
        <f t="shared" ref="CH357" si="18050">IF(AND($AW357&lt;&gt;$BZ$5,$AW357&lt;=$BZ$6,$AW357&lt;&gt;$BZ$7),1,0)</f>
        <v>0</v>
      </c>
      <c r="CI357" s="32">
        <f t="shared" ref="CI357" si="18051">IF(AND($BE357&lt;&gt;$BZ$5,$BE357&lt;=$BZ$6,$BE357&lt;&gt;$BZ$7),1,0)</f>
        <v>0</v>
      </c>
      <c r="CJ357" s="32">
        <f t="shared" ref="CJ357" si="18052">IF(AND($BI357&lt;&gt;$BZ$5,$BI357&lt;=$BZ$6,$BI357&lt;&gt;$BZ$7),1,0)</f>
        <v>0</v>
      </c>
      <c r="CK357" s="32">
        <f t="shared" ref="CK357" si="18053">IF(AND($BQ357&lt;&gt;$BZ$5,$BQ357&lt;=$BZ$6,$BQ357&lt;&gt;$BZ$7),1,0)</f>
        <v>0</v>
      </c>
      <c r="CL357" s="32">
        <f t="shared" ref="CL357" si="18054">IF(AND($BU357&lt;&gt;$BZ$5,$BU357&lt;=$BZ$6,$BU357&lt;&gt;$BZ$7),1,0)</f>
        <v>0</v>
      </c>
      <c r="CO357" s="32">
        <f>IF(AND($M357&lt;&gt;$CN$5,$M357&lt;=$CN$6,$M357&lt;&gt;$CN$7),1,0)</f>
        <v>0</v>
      </c>
      <c r="CP357" s="32">
        <f>IF(AND($Q357&lt;&gt;$CN$5,$Q357&lt;=$CN$6,$Q357&lt;&gt;$CN$7),1,0)</f>
        <v>0</v>
      </c>
      <c r="CQ357" s="32">
        <f>IF(AND($U357&lt;&gt;$CN$5,$U357&lt;=$CN$6,$U357&lt;&gt;$CN$7),1,0)</f>
        <v>0</v>
      </c>
      <c r="CR357" s="32">
        <f>IF(AND($Y357&lt;&gt;$CN$5,$Y357&lt;=$CN$6,$Y357&lt;&gt;$CN$7),1,0)</f>
        <v>0</v>
      </c>
      <c r="CS357" s="32">
        <f>IF(AND($AG357&lt;&gt;$CN$5,$AG357&lt;=$CN$6,$AG357&lt;&gt;$CN$7),1,0)</f>
        <v>0</v>
      </c>
      <c r="CT357" s="32">
        <f>IF(AND($AK357&lt;&gt;$CN$5,$AK357&lt;=$CN$6,$AK357&lt;&gt;$CN$7),1,0)</f>
        <v>0</v>
      </c>
      <c r="CU357" s="32">
        <f>IF(AND($AS357&lt;&gt;$CN$5,$AS357&lt;=$CN$6,$AS357&lt;&gt;$CN$7),1,0)</f>
        <v>0</v>
      </c>
      <c r="CV357" s="32">
        <f>IF(AND($AW357&lt;&gt;$CN$5,$AW357&lt;=$CN$6,$AW357&lt;&gt;$CN$7),1,0)</f>
        <v>0</v>
      </c>
      <c r="CW357" s="32">
        <f>IF(AND($BE357&lt;&gt;$CN$5,$BE357&lt;=$CN$6,$BE357&lt;&gt;$CN$7),1,0)</f>
        <v>0</v>
      </c>
      <c r="CX357" s="32">
        <f>IF(AND($BI357&lt;&gt;$CN$5,$BI357&lt;=$CN$6,$BI357&lt;&gt;$CN$7),1,0)</f>
        <v>0</v>
      </c>
      <c r="CY357" s="32">
        <f>IF(AND($BQ357&lt;&gt;$CN$5,$BQ357&lt;=$CN$6,$BQ357&lt;&gt;$CN$7),1,0)</f>
        <v>0</v>
      </c>
      <c r="CZ357" s="32">
        <f>IF(AND($BU357&lt;&gt;$CN$5,$BU357&lt;=$CN$6,$BU357&lt;&gt;$CN$7),1,0)</f>
        <v>0</v>
      </c>
      <c r="DC357" s="32">
        <f>IF(AND($M357&lt;&gt;$DB$5,$M357&lt;=$DB$6,$M357&lt;&gt;$CN$7),1,0)</f>
        <v>0</v>
      </c>
      <c r="DD357" s="32">
        <f>IF(AND($Q357&lt;&gt;$DB$5,$Q357&lt;=$DB$6,$Q357&lt;&gt;$CN$7),1,0)</f>
        <v>0</v>
      </c>
      <c r="DE357" s="32">
        <f>IF(AND($U357&lt;&gt;$DB$5,$U357&lt;=$DB$6,$U357&lt;&gt;$CN$7),1,0)</f>
        <v>0</v>
      </c>
      <c r="DF357" s="32">
        <f>IF(AND($Y357&lt;&gt;$DB$5,$Y357&lt;=$DB$6,$Y357&lt;&gt;$CN$7),1,0)</f>
        <v>0</v>
      </c>
      <c r="DG357" s="32">
        <f>IF(AND($AG357&lt;&gt;$DB$5,$AG357&lt;=$DB$6,$AG357&lt;&gt;$CN$7),1,0)</f>
        <v>0</v>
      </c>
      <c r="DH357" s="32">
        <f>IF(AND($AK357&lt;&gt;$DB$5,$AK357&lt;=$DB$6,$AK357&lt;&gt;$CN$7),1,0)</f>
        <v>0</v>
      </c>
      <c r="DI357" s="32">
        <f>IF(AND($AS357&lt;&gt;$DB$5,$AS357&lt;=$DB$6,$AS357&lt;&gt;$CN$7),1,0)</f>
        <v>0</v>
      </c>
      <c r="DJ357" s="32">
        <f>IF(AND($AW357&lt;&gt;$DB$5,$AW357&lt;=$DB$6,$AW357&lt;&gt;$CN$7),1,0)</f>
        <v>0</v>
      </c>
      <c r="DK357" s="32">
        <f>IF(AND($BE357&lt;&gt;$DB$5,$BE357&lt;=$DB$6,$BE357&lt;&gt;$CN$7),1,0)</f>
        <v>0</v>
      </c>
      <c r="DL357" s="32">
        <f>IF(AND($BI357&lt;&gt;$DB$5,$BI357&lt;=$DB$6,$BI357&lt;&gt;$CN$7),1,0)</f>
        <v>0</v>
      </c>
      <c r="DM357" s="32">
        <f>IF(AND($BQ357&lt;&gt;$DB$5,$BQ357&lt;=$DB$6,$BQ357&lt;&gt;$CN$7),1,0)</f>
        <v>0</v>
      </c>
      <c r="DN357" s="32">
        <f>IF(AND($BU357&lt;&gt;$DB$5,$BU357&lt;=$DB$6,$BU357&lt;&gt;$CN$7),1,0)</f>
        <v>0</v>
      </c>
      <c r="DQ357" s="32">
        <f t="shared" ref="DQ357" si="18055">IF(AND($M357&lt;&gt;$DP$5,$M357&lt;=$DP$6,$M357&lt;&gt;$CN$7),1,0)</f>
        <v>0</v>
      </c>
      <c r="DR357" s="32">
        <f t="shared" ref="DR357" si="18056">IF(AND($Q357&lt;&gt;$DP$5,$Q357&lt;=$DP$6,$Q357&lt;&gt;$CN$7),1,0)</f>
        <v>0</v>
      </c>
      <c r="DS357" s="32">
        <f t="shared" ref="DS357" si="18057">IF(AND($U357&lt;&gt;$DP$5,$U357&lt;=$DP$6,$U357&lt;&gt;$CN$7),1,0)</f>
        <v>0</v>
      </c>
      <c r="DT357" s="32">
        <f t="shared" ref="DT357" si="18058">IF(AND($Y357&lt;&gt;$DP$5,$Y357&lt;=$DP$6,$Y357&lt;&gt;$CN$7),1,0)</f>
        <v>0</v>
      </c>
      <c r="DU357" s="32">
        <f t="shared" ref="DU357" si="18059">IF(AND($AG357&lt;&gt;$DP$5,$AG357&lt;=$DP$6,$AG357&lt;&gt;$CN$7),1,0)</f>
        <v>0</v>
      </c>
      <c r="DV357" s="32">
        <f t="shared" ref="DV357" si="18060">IF(AND($AK357&lt;&gt;$DP$5,$AK357&lt;=$DP$6,$AK357&lt;&gt;$CN$7),1,0)</f>
        <v>0</v>
      </c>
      <c r="DW357" s="32">
        <f t="shared" ref="DW357" si="18061">IF(AND($AS357&lt;&gt;$DP$5,$AS357&lt;=$DP$6,$AS357&lt;&gt;$CN$7),1,0)</f>
        <v>0</v>
      </c>
      <c r="DX357" s="32">
        <f t="shared" ref="DX357" si="18062">IF(AND($AW357&lt;&gt;$DP$5,$AW357&lt;=$DP$6,$AW357&lt;&gt;$CN$7),1,0)</f>
        <v>0</v>
      </c>
      <c r="DY357" s="32">
        <f t="shared" ref="DY357" si="18063">IF(AND($BE357&lt;&gt;$DP$5,$BE357&lt;=$DP$6,$BE357&lt;&gt;$CN$7),1,0)</f>
        <v>0</v>
      </c>
      <c r="DZ357" s="32">
        <f t="shared" ref="DZ357" si="18064">IF(AND($BI357&lt;&gt;$DP$5,$BI357&lt;=$DP$6,$BI357&lt;&gt;$CN$7),1,0)</f>
        <v>0</v>
      </c>
      <c r="EA357" s="32">
        <f t="shared" ref="EA357" si="18065">IF(AND($BQ357&lt;&gt;$DP$5,$BQ357&lt;=$DP$6,$BQ357&lt;&gt;$CN$7),1,0)</f>
        <v>0</v>
      </c>
      <c r="EB357" s="32">
        <f t="shared" ref="EB357" si="18066">IF(AND($BU357&lt;&gt;$DP$5,$BU357&lt;=$DP$6,$BU357&lt;&gt;$CN$7),1,0)</f>
        <v>0</v>
      </c>
      <c r="EE357" s="328">
        <f>IF(M357&lt;&gt;"",IF(M357&lt;=$ED$6,1,IF(L357&gt;$ED$6,0,NETWORKDAYS(L357,$ED$6,祭日リスト)/NETWORKDAYS(L357,M357,祭日リスト)))*$GG357*週間進捗報告書!$G$9,0)</f>
        <v>0</v>
      </c>
      <c r="EF357" s="328">
        <f>IF(Q357&lt;&gt;"",IF(Q357&lt;=$ED$6,1,IF(P357&gt;$ED$6,0,NETWORKDAYS(P357,$ED$6,祭日リスト)/NETWORKDAYS(P357,Q357,祭日リスト)))*$GG357*週間進捗報告書!$G$10,0)</f>
        <v>0</v>
      </c>
      <c r="EG357" s="328">
        <f>IF(U357&lt;&gt;"",IF(U357&lt;=$ED$6,1,IF(T357&gt;$ED$6,0,NETWORKDAYS(T357,$ED$6,祭日リスト)/NETWORKDAYS(T357,U357,祭日リスト)))*$GG357*週間進捗報告書!$G$11,0)</f>
        <v>0</v>
      </c>
      <c r="EH357" s="328">
        <f>IF(Y357&lt;&gt;"",IF(Y357&lt;=$ED$6,1,IF(X357&gt;$ED$6,0,NETWORKDAYS(X357,$ED$6,祭日リスト)/NETWORKDAYS(X357,Y357,祭日リスト)))*$GG357*週間進捗報告書!$G$12,0)</f>
        <v>0</v>
      </c>
      <c r="EI357" s="328">
        <f>IF(AG357&lt;&gt;"",IF(AG357&lt;=$ED$6,1,IF(AF357&gt;$ED$6,0,NETWORKDAYS(AF357,$ED$6,祭日リスト)/NETWORKDAYS(AF357,AG357,祭日リスト)))*$GG357*週間進捗報告書!$G$13,0)</f>
        <v>0</v>
      </c>
      <c r="EJ357" s="328">
        <f>IF(AK357&lt;&gt;"",IF(AK357&lt;=$ED$6,1,IF(AJ357&gt;$ED$6,0,NETWORKDAYS(AJ357,$ED$6,祭日リスト)/NETWORKDAYS(AJ357,AK357,祭日リスト)))*$GG357*週間進捗報告書!$G$14,0)</f>
        <v>0</v>
      </c>
      <c r="EK357" s="328">
        <f>IF(AS357&lt;&gt;"",IF(AS357&lt;=$ED$6,1,IF(AR357&gt;$ED$6,0,NETWORKDAYS(AR357,$ED$6,祭日リスト)/NETWORKDAYS(AR357,AS357,祭日リスト)))*$GG357*週間進捗報告書!$G$15,0)</f>
        <v>0</v>
      </c>
      <c r="EL357" s="328">
        <f>IF(AW357&lt;&gt;"",IF(AW357&lt;=$ED$6,1,IF(AV357&gt;$ED$6,0,NETWORKDAYS(AV357,$ED$6,祭日リスト)/NETWORKDAYS(AV357,AW357,祭日リスト)))*$GG357*週間進捗報告書!$G$16,0)</f>
        <v>0</v>
      </c>
      <c r="EM357" s="328">
        <f>IF(BE357&lt;&gt;"",IF(BE357&lt;=$ED$6,1,IF(BD357&gt;$ED$6,0,NETWORKDAYS(BD357,$ED$6,祭日リスト)/NETWORKDAYS(BD357,BE357,祭日リスト)))*$GG357*週間進捗報告書!$G$17,0)</f>
        <v>0</v>
      </c>
      <c r="EN357" s="328">
        <f>IF(BI357&lt;&gt;"",IF(BI357&lt;=$ED$6,1,IF(BH357&gt;$ED$6,0,NETWORKDAYS(BH357,$ED$6,祭日リスト)/NETWORKDAYS(BH357,BI357,祭日リスト)))*$GG357*週間進捗報告書!$G$18,0)</f>
        <v>0</v>
      </c>
      <c r="EO357" s="328">
        <f>IF(BQ357&lt;&gt;"",IF(BQ357&lt;=$ED$6,1,IF(BP357&gt;$ED$6,0,NETWORKDAYS(BP357,$ED$6,祭日リスト)/NETWORKDAYS(BP357,BQ357,祭日リスト)))*$GG357*週間進捗報告書!$G$19,0)</f>
        <v>0</v>
      </c>
      <c r="EP357" s="328">
        <f>IF(BU357&lt;&gt;"",IF(BU357&lt;=$ED$6,1,IF(BT357&gt;$ED$6,0,NETWORKDAYS(BT357,$ED$6,祭日リスト)/NETWORKDAYS(BT357,BU357,祭日リスト)))*$GG357*週間進捗報告書!$G$20,0)</f>
        <v>0</v>
      </c>
      <c r="ER357" s="547">
        <f t="shared" ref="ER357:FC357" si="18067">EE357-EE358</f>
        <v>0</v>
      </c>
      <c r="ES357" s="547">
        <f t="shared" si="18067"/>
        <v>0</v>
      </c>
      <c r="ET357" s="547">
        <f t="shared" si="18067"/>
        <v>0</v>
      </c>
      <c r="EU357" s="547">
        <f t="shared" si="18067"/>
        <v>0</v>
      </c>
      <c r="EV357" s="547">
        <f t="shared" si="18067"/>
        <v>0</v>
      </c>
      <c r="EW357" s="547">
        <f t="shared" si="18067"/>
        <v>0</v>
      </c>
      <c r="EX357" s="547">
        <f t="shared" si="18067"/>
        <v>0</v>
      </c>
      <c r="EY357" s="547">
        <f t="shared" si="18067"/>
        <v>0</v>
      </c>
      <c r="EZ357" s="547">
        <f t="shared" si="18067"/>
        <v>0</v>
      </c>
      <c r="FA357" s="547">
        <f t="shared" si="18067"/>
        <v>0</v>
      </c>
      <c r="FB357" s="547">
        <f t="shared" si="18067"/>
        <v>0</v>
      </c>
      <c r="FC357" s="547">
        <f t="shared" si="18067"/>
        <v>0</v>
      </c>
      <c r="FD357" s="547">
        <f t="shared" ref="FD357" si="18068">SUM(ER357:FC358)</f>
        <v>0</v>
      </c>
      <c r="FE357" s="333"/>
      <c r="FG357" s="32">
        <f>IF(AND($M357&lt;&gt;$FF$7),1,0)</f>
        <v>0</v>
      </c>
      <c r="FH357" s="32">
        <f>IF(AND($Q357&lt;&gt;$FF$7),1,0)</f>
        <v>0</v>
      </c>
      <c r="FI357" s="32">
        <f>IF(AND($U357&lt;&gt;$FF$7),1,0)</f>
        <v>0</v>
      </c>
      <c r="FJ357" s="32">
        <f>IF(AND($Y357&lt;&gt;$FF$7),1,0)</f>
        <v>0</v>
      </c>
      <c r="FK357" s="32">
        <f>IF(AND($AG357&lt;&gt;$FF$7),1,0)</f>
        <v>0</v>
      </c>
      <c r="FL357" s="32">
        <f>IF(AND($AK357&lt;&gt;$FF$7),1,0)</f>
        <v>0</v>
      </c>
      <c r="FM357" s="32">
        <f>IF(AND($AS357&lt;&gt;$FF$7),1,0)</f>
        <v>0</v>
      </c>
      <c r="FN357" s="32">
        <f>IF(AND($AW357&lt;&gt;$FF$7),1,0)</f>
        <v>0</v>
      </c>
      <c r="FO357" s="32">
        <f>IF(AND($BE357&lt;&gt;$FF$7),1,0)</f>
        <v>0</v>
      </c>
      <c r="FP357" s="32">
        <f>IF(AND($BI357&lt;&gt;$FF$7),1,0)</f>
        <v>0</v>
      </c>
      <c r="FQ357" s="32">
        <f>IF(AND($BQ357&lt;&gt;$FF$7),1,0)</f>
        <v>0</v>
      </c>
      <c r="FR357" s="32">
        <f>IF(AND($BU357&lt;&gt;$FF$7),1,0)</f>
        <v>0</v>
      </c>
      <c r="FU357" s="294">
        <f t="shared" ref="FU357" si="18069">IF($K357&lt;&gt;"NG",$GG357,0)</f>
        <v>0</v>
      </c>
      <c r="FV357" s="294">
        <f t="shared" ref="FV357" si="18070">IF($O357&lt;&gt;"NG",$GG357,0)</f>
        <v>0</v>
      </c>
      <c r="FW357" s="294">
        <f t="shared" ref="FW357" si="18071">IF($S357&lt;&gt;"NG",$GG357,0)</f>
        <v>0</v>
      </c>
      <c r="FX357" s="294">
        <f t="shared" ref="FX357" si="18072">IF($W357&lt;&gt;"NG",$GG357,0)</f>
        <v>0</v>
      </c>
      <c r="FY357" s="294">
        <f t="shared" ref="FY357" si="18073">IF($AE357&lt;&gt;"NG",$GG357,0)</f>
        <v>0</v>
      </c>
      <c r="FZ357" s="294">
        <f t="shared" ref="FZ357" si="18074">IF($AI357&lt;&gt;"NG",$GG357,0)</f>
        <v>0</v>
      </c>
      <c r="GA357" s="294">
        <f t="shared" ref="GA357" si="18075">IF($AQ357&lt;&gt;"NG",$GG357,0)</f>
        <v>0</v>
      </c>
      <c r="GB357" s="294">
        <f t="shared" ref="GB357" si="18076">IF($AU357&lt;&gt;"NG",$GG357,0)</f>
        <v>0</v>
      </c>
      <c r="GC357" s="294">
        <f t="shared" ref="GC357" si="18077">IF($BC357&lt;&gt;"NG",$GG357,0)</f>
        <v>0</v>
      </c>
      <c r="GD357" s="294">
        <f t="shared" ref="GD357" si="18078">IF($BG357&lt;&gt;"NG",$GG357,0)</f>
        <v>0</v>
      </c>
      <c r="GE357" s="294">
        <f t="shared" ref="GE357" si="18079">IF($BO357&lt;&gt;"NG",$GG357,0)</f>
        <v>0</v>
      </c>
      <c r="GF357" s="294">
        <f t="shared" ref="GF357" si="18080">IF($BS357&lt;&gt;"NG",$GG357,0)</f>
        <v>0</v>
      </c>
      <c r="GG357" s="294" t="e">
        <f>VLOOKUP($D357,リスト!$D:$S,15,FALSE)</f>
        <v>#N/A</v>
      </c>
      <c r="GH357" s="2" t="e">
        <f>INDEX(リスト!$V:$V,MATCH(中日程計画表!$D357,リスト!$D:$D,0))</f>
        <v>#N/A</v>
      </c>
      <c r="GI357" s="2" t="e">
        <f>INDEX(リスト!$A:$A,MATCH(中日程計画表!$D357,リスト!$D:$D,0))</f>
        <v>#N/A</v>
      </c>
      <c r="GJ357" s="2" t="e">
        <f>INDEX(リスト!$U:$U,MATCH(中日程計画表!$D357,リスト!$D:$D,0))</f>
        <v>#N/A</v>
      </c>
      <c r="GK357" s="5" t="e">
        <f>INDEX(リスト!$W:$W,MATCH(中日程計画表!$D357,リスト!$D:$D,0))</f>
        <v>#N/A</v>
      </c>
      <c r="GL357" s="2" t="s">
        <v>200</v>
      </c>
      <c r="GM357" s="296">
        <f>D357</f>
        <v>0</v>
      </c>
      <c r="GN357" s="296">
        <f>E357</f>
        <v>0</v>
      </c>
      <c r="GU357" s="460" t="str">
        <f t="shared" ref="GU357" si="18081">AE357</f>
        <v>NG</v>
      </c>
      <c r="GV357" s="460">
        <f t="shared" ref="GV357" si="18082">EI357</f>
        <v>0</v>
      </c>
      <c r="GW357" s="460">
        <f t="shared" ref="GW357" si="18083">EI358</f>
        <v>0</v>
      </c>
      <c r="GX357" s="462">
        <f t="shared" ref="GX357" si="18084">EV357</f>
        <v>0</v>
      </c>
      <c r="GY357" s="460" t="str">
        <f t="shared" ref="GY357" si="18085">AI357</f>
        <v>NG</v>
      </c>
      <c r="GZ357" s="460">
        <f t="shared" ref="GZ357" si="18086">EJ357</f>
        <v>0</v>
      </c>
      <c r="HA357" s="460">
        <f t="shared" ref="HA357" si="18087">EJ358</f>
        <v>0</v>
      </c>
      <c r="HB357" s="462">
        <f t="shared" ref="HB357" si="18088">EW357</f>
        <v>0</v>
      </c>
      <c r="HC357" s="460" t="str">
        <f t="shared" ref="HC357" si="18089">AQ357</f>
        <v>NG</v>
      </c>
      <c r="HD357" s="460">
        <f t="shared" ref="HD357" si="18090">EK357</f>
        <v>0</v>
      </c>
      <c r="HE357" s="460">
        <f t="shared" ref="HE357" si="18091">EK358</f>
        <v>0</v>
      </c>
      <c r="HF357" s="462">
        <f t="shared" ref="HF357" si="18092">EX357</f>
        <v>0</v>
      </c>
      <c r="HG357" s="460" t="str">
        <f t="shared" ref="HG357" si="18093">AU357</f>
        <v>NG</v>
      </c>
      <c r="HH357" s="460">
        <f t="shared" ref="HH357" si="18094">EL357</f>
        <v>0</v>
      </c>
      <c r="HI357" s="460">
        <f t="shared" ref="HI357" si="18095">EL358</f>
        <v>0</v>
      </c>
      <c r="HJ357" s="462">
        <f t="shared" ref="HJ357" si="18096">EY357</f>
        <v>0</v>
      </c>
      <c r="HK357" s="460" t="str">
        <f t="shared" ref="HK357" si="18097">BC357</f>
        <v>NG</v>
      </c>
      <c r="HL357" s="460">
        <f t="shared" ref="HL357" si="18098">EM357</f>
        <v>0</v>
      </c>
      <c r="HM357" s="460">
        <f t="shared" ref="HM357" si="18099">EM358</f>
        <v>0</v>
      </c>
      <c r="HN357" s="462">
        <f t="shared" ref="HN357" si="18100">EZ357</f>
        <v>0</v>
      </c>
      <c r="HO357" s="460" t="str">
        <f t="shared" ref="HO357" si="18101">BG357</f>
        <v>NG</v>
      </c>
      <c r="HP357" s="460">
        <f t="shared" ref="HP357" si="18102">EN357</f>
        <v>0</v>
      </c>
      <c r="HQ357" s="460">
        <f t="shared" ref="HQ357" si="18103">EN358</f>
        <v>0</v>
      </c>
      <c r="HR357" s="462">
        <f t="shared" ref="HR357" si="18104">FA357</f>
        <v>0</v>
      </c>
      <c r="HS357" s="332"/>
    </row>
    <row r="358" spans="1:227" ht="12" customHeight="1">
      <c r="A358" s="489"/>
      <c r="B358" s="487"/>
      <c r="C358" s="475"/>
      <c r="D358" s="485"/>
      <c r="E358" s="483"/>
      <c r="F358" s="317"/>
      <c r="G358" s="317"/>
      <c r="H358" s="317"/>
      <c r="I358" s="317"/>
      <c r="J358" s="316"/>
      <c r="K358" s="481"/>
      <c r="L358" s="77"/>
      <c r="M358" s="77"/>
      <c r="N358" s="471"/>
      <c r="O358" s="475"/>
      <c r="P358" s="77"/>
      <c r="Q358" s="77"/>
      <c r="R358" s="471"/>
      <c r="S358" s="475"/>
      <c r="T358" s="77"/>
      <c r="U358" s="77"/>
      <c r="V358" s="471"/>
      <c r="W358" s="473"/>
      <c r="X358" s="247"/>
      <c r="Y358" s="77"/>
      <c r="Z358" s="479"/>
      <c r="AA358" s="477"/>
      <c r="AB358" s="80"/>
      <c r="AC358" s="80"/>
      <c r="AD358" s="471"/>
      <c r="AE358" s="473"/>
      <c r="AF358" s="77"/>
      <c r="AG358" s="77"/>
      <c r="AH358" s="471"/>
      <c r="AI358" s="473"/>
      <c r="AJ358" s="247"/>
      <c r="AK358" s="77"/>
      <c r="AL358" s="479"/>
      <c r="AM358" s="477"/>
      <c r="AN358" s="80"/>
      <c r="AO358" s="80"/>
      <c r="AP358" s="471"/>
      <c r="AQ358" s="473"/>
      <c r="AR358" s="77"/>
      <c r="AS358" s="77"/>
      <c r="AT358" s="471"/>
      <c r="AU358" s="473"/>
      <c r="AV358" s="77"/>
      <c r="AW358" s="77"/>
      <c r="AX358" s="471"/>
      <c r="AY358" s="477"/>
      <c r="AZ358" s="80"/>
      <c r="BA358" s="80"/>
      <c r="BB358" s="471"/>
      <c r="BC358" s="475"/>
      <c r="BD358" s="77"/>
      <c r="BE358" s="77"/>
      <c r="BF358" s="471"/>
      <c r="BG358" s="473"/>
      <c r="BH358" s="77"/>
      <c r="BI358" s="77"/>
      <c r="BJ358" s="471"/>
      <c r="BK358" s="477"/>
      <c r="BL358" s="80"/>
      <c r="BM358" s="80"/>
      <c r="BN358" s="471"/>
      <c r="BO358" s="475"/>
      <c r="BP358" s="77"/>
      <c r="BQ358" s="77"/>
      <c r="BR358" s="471"/>
      <c r="BS358" s="473"/>
      <c r="BT358" s="77"/>
      <c r="BU358" s="77"/>
      <c r="BV358" s="471"/>
      <c r="BW358" s="469"/>
      <c r="BX358" s="467"/>
      <c r="BY358" s="490"/>
      <c r="CA358" s="19">
        <f t="shared" ref="CA358" si="18105">IF(AND($N357=1,$M358&lt;&gt;$BZ$7),1,0)</f>
        <v>0</v>
      </c>
      <c r="CB358" s="19">
        <f t="shared" ref="CB358" si="18106">IF(AND($R357=1,$Q358&lt;&gt;$BZ$7),1,0)</f>
        <v>0</v>
      </c>
      <c r="CC358" s="19">
        <f t="shared" ref="CC358" si="18107">IF(AND($V357=1,$U358&lt;&gt;$BZ$7),1,0)</f>
        <v>0</v>
      </c>
      <c r="CD358" s="19">
        <f t="shared" ref="CD358" si="18108">IF(AND($Z357=1,$Y358&lt;&gt;$BZ$7),1,0)</f>
        <v>0</v>
      </c>
      <c r="CE358" s="19">
        <f t="shared" ref="CE358" si="18109">IF(AND($AH357=1,$AG358&lt;&gt;$BZ$7),1,0)</f>
        <v>0</v>
      </c>
      <c r="CF358" s="19">
        <f t="shared" ref="CF358" si="18110">IF(AND($AL357=1,$AK358&lt;&gt;$BZ$7),1,0)</f>
        <v>0</v>
      </c>
      <c r="CG358" s="19">
        <f t="shared" ref="CG358" si="18111">IF(AND($AT357=1,$AS358&lt;&gt;$BZ$7),1,0)</f>
        <v>0</v>
      </c>
      <c r="CH358" s="19">
        <f t="shared" ref="CH358" si="18112">IF(AND($AX357=1,$AW358&lt;&gt;$BZ$7),1,0)</f>
        <v>0</v>
      </c>
      <c r="CI358" s="19">
        <f t="shared" ref="CI358" si="18113">IF(AND($BF357=1,$BE358&lt;&gt;$BZ$7),1,0)</f>
        <v>0</v>
      </c>
      <c r="CJ358" s="19">
        <f t="shared" ref="CJ358" si="18114">IF(AND($BJ357=1,$BI358&lt;&gt;$BZ$7),1,0)</f>
        <v>0</v>
      </c>
      <c r="CK358" s="19">
        <f t="shared" ref="CK358" si="18115">IF(AND($BR357=1,$BQ358&lt;&gt;$BZ$7),1,0)</f>
        <v>0</v>
      </c>
      <c r="CL358" s="19">
        <f t="shared" ref="CL358" si="18116">IF(AND($BV357=1,$BU358&lt;&gt;$BZ$7),1,0)</f>
        <v>0</v>
      </c>
      <c r="CO358" s="19">
        <f>IF(AND($M358&lt;&gt;$CN$7,$M358&lt;=$CN$6),1,0)</f>
        <v>0</v>
      </c>
      <c r="CP358" s="19">
        <f>IF(AND($Q358&lt;&gt;$CN$7,$Q358&lt;=$CN$6),1,0)</f>
        <v>0</v>
      </c>
      <c r="CQ358" s="19">
        <f>IF(AND($U358&lt;&gt;$CN$7,$U358&lt;=$CN$6),1,0)</f>
        <v>0</v>
      </c>
      <c r="CR358" s="19">
        <f>IF(AND($Y358&lt;&gt;$CN$7,$Y358&lt;=$CN$6),1,0)</f>
        <v>0</v>
      </c>
      <c r="CS358" s="19">
        <f>IF(AND($AG358&lt;&gt;$CN$7,$AG358&lt;=$CN$6),1,0)</f>
        <v>0</v>
      </c>
      <c r="CT358" s="19">
        <f>IF(AND($AK358&lt;&gt;$CN$7,$AK358&lt;=$CN$6),1,0)</f>
        <v>0</v>
      </c>
      <c r="CU358" s="19">
        <f>IF(AND($AS358&lt;&gt;$CN$7,$AS358&lt;=$CN$6),1,0)</f>
        <v>0</v>
      </c>
      <c r="CV358" s="19">
        <f>IF(AND($AW358&lt;&gt;$CN$7,$AW358&lt;=$CN$6),1,0)</f>
        <v>0</v>
      </c>
      <c r="CW358" s="19">
        <f>IF(AND($BE358&lt;&gt;$CN$7,$BE358&lt;=$CN$6),1,0)</f>
        <v>0</v>
      </c>
      <c r="CX358" s="19">
        <f>IF(AND($BI358&lt;&gt;$CN$7,$BI358&lt;=$CN$6),1,0)</f>
        <v>0</v>
      </c>
      <c r="CY358" s="19">
        <f>IF(AND($BQ358&lt;&gt;$CN$7,$BQ358&lt;=$CN$6),1,0)</f>
        <v>0</v>
      </c>
      <c r="CZ358" s="19">
        <f>IF(AND($BU358&lt;&gt;$CN$7,$BU358&lt;=$CN$6),1,0)</f>
        <v>0</v>
      </c>
      <c r="DC358" s="19">
        <f>IF($N357=1,1,0)</f>
        <v>0</v>
      </c>
      <c r="DD358" s="19">
        <f>IF($R357=1,1,0)</f>
        <v>0</v>
      </c>
      <c r="DE358" s="19">
        <f>IF($V357=1,1,0)</f>
        <v>0</v>
      </c>
      <c r="DF358" s="19">
        <f>IF($Z357=1,1,0)</f>
        <v>0</v>
      </c>
      <c r="DG358" s="19">
        <f>IF($AH357=1,1,0)</f>
        <v>0</v>
      </c>
      <c r="DH358" s="19">
        <f>IF($AL357=1,1,0)</f>
        <v>0</v>
      </c>
      <c r="DI358" s="19">
        <f>IF($AT357=1,1,0)</f>
        <v>0</v>
      </c>
      <c r="DJ358" s="19">
        <f>IF($AX357=1,1,0)</f>
        <v>0</v>
      </c>
      <c r="DK358" s="19">
        <f>IF($BF357=1,1,0)</f>
        <v>0</v>
      </c>
      <c r="DL358" s="19">
        <f>IF($BJ357=1,1,0)</f>
        <v>0</v>
      </c>
      <c r="DM358" s="19">
        <f>IF($BR357=1,1,0)</f>
        <v>0</v>
      </c>
      <c r="DN358" s="19">
        <f>IF($BV357=1,1,0)</f>
        <v>0</v>
      </c>
      <c r="DQ358" s="19">
        <f t="shared" ref="DQ358" si="18117">IF($N357=1,1,0)</f>
        <v>0</v>
      </c>
      <c r="DR358" s="19">
        <f t="shared" ref="DR358" si="18118">IF($R357=1,1,0)</f>
        <v>0</v>
      </c>
      <c r="DS358" s="19">
        <f t="shared" ref="DS358" si="18119">IF($V357=1,1,0)</f>
        <v>0</v>
      </c>
      <c r="DT358" s="19">
        <f t="shared" ref="DT358" si="18120">IF($Z357=1,1,0)</f>
        <v>0</v>
      </c>
      <c r="DU358" s="19">
        <f t="shared" ref="DU358" si="18121">IF($AH357=1,1,0)</f>
        <v>0</v>
      </c>
      <c r="DV358" s="19">
        <f t="shared" ref="DV358" si="18122">IF($AL357=1,1,0)</f>
        <v>0</v>
      </c>
      <c r="DW358" s="19">
        <f t="shared" ref="DW358" si="18123">IF($AT357=1,1,0)</f>
        <v>0</v>
      </c>
      <c r="DX358" s="19">
        <f t="shared" ref="DX358" si="18124">IF($AX357=1,1,0)</f>
        <v>0</v>
      </c>
      <c r="DY358" s="19">
        <f t="shared" ref="DY358" si="18125">IF($BF357=1,1,0)</f>
        <v>0</v>
      </c>
      <c r="DZ358" s="19">
        <f t="shared" ref="DZ358" si="18126">IF($BJ357=1,1,0)</f>
        <v>0</v>
      </c>
      <c r="EA358" s="19">
        <f t="shared" ref="EA358" si="18127">IF($BR357=1,1,0)</f>
        <v>0</v>
      </c>
      <c r="EB358" s="19">
        <f t="shared" ref="EB358" si="18128">IF($BV357=1,1,0)</f>
        <v>0</v>
      </c>
      <c r="EE358" s="329">
        <f>N357*$FU358*週間進捗報告書!$G$9</f>
        <v>0</v>
      </c>
      <c r="EF358" s="329">
        <f>R357*$FV358*週間進捗報告書!$G$10</f>
        <v>0</v>
      </c>
      <c r="EG358" s="329">
        <f>V357*$FW358*週間進捗報告書!$G$11</f>
        <v>0</v>
      </c>
      <c r="EH358" s="329">
        <f>Z357*$FX358*週間進捗報告書!$G$12</f>
        <v>0</v>
      </c>
      <c r="EI358" s="329">
        <f>AH357*$FY358*週間進捗報告書!$G$13</f>
        <v>0</v>
      </c>
      <c r="EJ358" s="329">
        <f>AL357*$FZ358*週間進捗報告書!$G$14</f>
        <v>0</v>
      </c>
      <c r="EK358" s="329">
        <f>AT357*$GA358*週間進捗報告書!$G$15</f>
        <v>0</v>
      </c>
      <c r="EL358" s="329">
        <f>AX357*$GB358*週間進捗報告書!$G$16</f>
        <v>0</v>
      </c>
      <c r="EM358" s="329">
        <f>BF357*$GC358*週間進捗報告書!$G$17</f>
        <v>0</v>
      </c>
      <c r="EN358" s="329">
        <f>BJ357*$GD358*週間進捗報告書!$G$18</f>
        <v>0</v>
      </c>
      <c r="EO358" s="329">
        <f>BR357*$GE358*週間進捗報告書!$G$19</f>
        <v>0</v>
      </c>
      <c r="EP358" s="329">
        <f>BV357*$GF358*週間進捗報告書!$G$20</f>
        <v>0</v>
      </c>
      <c r="ER358" s="547"/>
      <c r="ES358" s="547"/>
      <c r="ET358" s="547"/>
      <c r="EU358" s="547"/>
      <c r="EV358" s="547"/>
      <c r="EW358" s="547"/>
      <c r="EX358" s="547"/>
      <c r="EY358" s="547"/>
      <c r="EZ358" s="547"/>
      <c r="FA358" s="547"/>
      <c r="FB358" s="547"/>
      <c r="FC358" s="547"/>
      <c r="FD358" s="547"/>
      <c r="FE358" s="332"/>
      <c r="FG358" s="19"/>
      <c r="FH358" s="19"/>
      <c r="FI358" s="19"/>
      <c r="FJ358" s="19"/>
      <c r="FK358" s="19"/>
      <c r="FL358" s="19"/>
      <c r="FM358" s="19"/>
      <c r="FN358" s="19"/>
      <c r="FO358" s="19"/>
      <c r="FP358" s="19"/>
      <c r="FQ358" s="19"/>
      <c r="FR358" s="19"/>
      <c r="FU358" s="295">
        <f t="shared" ref="FU358" si="18129">FU357</f>
        <v>0</v>
      </c>
      <c r="FV358" s="295">
        <f t="shared" ref="FV358" si="18130">FV357</f>
        <v>0</v>
      </c>
      <c r="FW358" s="295">
        <f t="shared" ref="FW358" si="18131">FW357</f>
        <v>0</v>
      </c>
      <c r="FX358" s="295">
        <f t="shared" ref="FX358" si="18132">FX357</f>
        <v>0</v>
      </c>
      <c r="FY358" s="295">
        <f t="shared" ref="FY358" si="18133">FY357</f>
        <v>0</v>
      </c>
      <c r="FZ358" s="295">
        <f t="shared" ref="FZ358" si="18134">FZ357</f>
        <v>0</v>
      </c>
      <c r="GA358" s="295">
        <f t="shared" ref="GA358" si="18135">GA357</f>
        <v>0</v>
      </c>
      <c r="GB358" s="295">
        <f t="shared" ref="GB358" si="18136">GB357</f>
        <v>0</v>
      </c>
      <c r="GC358" s="295">
        <f t="shared" ref="GC358" si="18137">GC357</f>
        <v>0</v>
      </c>
      <c r="GD358" s="295">
        <f t="shared" ref="GD358" si="18138">GD357</f>
        <v>0</v>
      </c>
      <c r="GE358" s="295">
        <f t="shared" ref="GE358" si="18139">GE357</f>
        <v>0</v>
      </c>
      <c r="GF358" s="295">
        <f t="shared" ref="GF358" si="18140">GF357</f>
        <v>0</v>
      </c>
      <c r="GG358" s="295" t="e">
        <f t="shared" ref="GG358" si="18141">GG357</f>
        <v>#N/A</v>
      </c>
      <c r="GH358" s="2" t="e">
        <f>INDEX(リスト!$V:$V,MATCH(中日程計画表!$D357,リスト!$D:$D,0))</f>
        <v>#N/A</v>
      </c>
      <c r="GI358" s="2" t="e">
        <f>INDEX(リスト!$A:$A,MATCH(中日程計画表!$D357,リスト!$D:$D,0))</f>
        <v>#N/A</v>
      </c>
      <c r="GJ358" s="2" t="e">
        <f>INDEX(リスト!$U:$U,MATCH(中日程計画表!$D357,リスト!$D:$D,0))</f>
        <v>#N/A</v>
      </c>
      <c r="GK358" s="5" t="e">
        <f>INDEX(リスト!$W:$W,MATCH(中日程計画表!$D357,リスト!$D:$D,0))</f>
        <v>#N/A</v>
      </c>
      <c r="GL358" s="2" t="s">
        <v>201</v>
      </c>
      <c r="GM358" s="296">
        <f t="shared" ref="GM358" si="18142">GM357</f>
        <v>0</v>
      </c>
      <c r="GN358" s="296">
        <f t="shared" ref="GN358" si="18143">GN357</f>
        <v>0</v>
      </c>
      <c r="GU358" s="461"/>
      <c r="GV358" s="460"/>
      <c r="GW358" s="460"/>
      <c r="GX358" s="461"/>
      <c r="GY358" s="461"/>
      <c r="GZ358" s="460"/>
      <c r="HA358" s="460"/>
      <c r="HB358" s="461"/>
      <c r="HC358" s="461"/>
      <c r="HD358" s="460"/>
      <c r="HE358" s="460"/>
      <c r="HF358" s="461"/>
      <c r="HG358" s="461"/>
      <c r="HH358" s="460"/>
      <c r="HI358" s="460"/>
      <c r="HJ358" s="461"/>
      <c r="HK358" s="461"/>
      <c r="HL358" s="460"/>
      <c r="HM358" s="460"/>
      <c r="HN358" s="461"/>
      <c r="HO358" s="461"/>
      <c r="HP358" s="460"/>
      <c r="HQ358" s="460"/>
      <c r="HR358" s="461"/>
      <c r="HS358" s="4"/>
    </row>
    <row r="359" spans="1:227" ht="12" customHeight="1">
      <c r="A359" s="488" t="str">
        <f t="shared" ref="A359" ca="1" si="18144">INDIRECT("リスト!A"&amp;B359+6)</f>
        <v/>
      </c>
      <c r="B359" s="486">
        <f t="shared" ref="B359" si="18145">ROUNDDOWN((ROW()-6)/2,0)+1</f>
        <v>177</v>
      </c>
      <c r="C359" s="474" t="str">
        <f>機能グループ名</f>
        <v/>
      </c>
      <c r="D359" s="484">
        <f>機能ID</f>
        <v>0</v>
      </c>
      <c r="E359" s="482">
        <f>機能名</f>
        <v>0</v>
      </c>
      <c r="F359" s="315"/>
      <c r="G359" s="315"/>
      <c r="H359" s="315"/>
      <c r="I359" s="315"/>
      <c r="J359" s="316"/>
      <c r="K359" s="480" t="str">
        <f>担当者_SR</f>
        <v>NG</v>
      </c>
      <c r="L359" s="76"/>
      <c r="M359" s="76"/>
      <c r="N359" s="470"/>
      <c r="O359" s="474" t="str">
        <f>担当者_SRR</f>
        <v>NG</v>
      </c>
      <c r="P359" s="76"/>
      <c r="Q359" s="76"/>
      <c r="R359" s="470"/>
      <c r="S359" s="474" t="str">
        <f>担当者_DS</f>
        <v>NG</v>
      </c>
      <c r="T359" s="76"/>
      <c r="U359" s="76"/>
      <c r="V359" s="470"/>
      <c r="W359" s="472" t="str">
        <f>担当者_DSR</f>
        <v>NG</v>
      </c>
      <c r="X359" s="76"/>
      <c r="Y359" s="76"/>
      <c r="Z359" s="470"/>
      <c r="AA359" s="476"/>
      <c r="AB359" s="79"/>
      <c r="AC359" s="79"/>
      <c r="AD359" s="470">
        <f>IF(AC360 &lt;&gt; "",1,0)</f>
        <v>0</v>
      </c>
      <c r="AE359" s="472" t="str">
        <f>担当者_CD</f>
        <v>NG</v>
      </c>
      <c r="AF359" s="76"/>
      <c r="AG359" s="76"/>
      <c r="AH359" s="470"/>
      <c r="AI359" s="472" t="str">
        <f>担当者_DD</f>
        <v>NG</v>
      </c>
      <c r="AJ359" s="76"/>
      <c r="AK359" s="76"/>
      <c r="AL359" s="470"/>
      <c r="AM359" s="476"/>
      <c r="AN359" s="79"/>
      <c r="AO359" s="79"/>
      <c r="AP359" s="470">
        <f>IF(AO360 &lt;&gt; "",1,0)</f>
        <v>0</v>
      </c>
      <c r="AQ359" s="472" t="str">
        <f>担当者_MCL</f>
        <v>NG</v>
      </c>
      <c r="AR359" s="76"/>
      <c r="AS359" s="76"/>
      <c r="AT359" s="470"/>
      <c r="AU359" s="472" t="str">
        <f>担当者_MCLR</f>
        <v>NG</v>
      </c>
      <c r="AV359" s="76"/>
      <c r="AW359" s="76"/>
      <c r="AX359" s="470"/>
      <c r="AY359" s="476"/>
      <c r="AZ359" s="79"/>
      <c r="BA359" s="79"/>
      <c r="BB359" s="470">
        <f>IF(BA360 &lt;&gt; "",1,0)</f>
        <v>0</v>
      </c>
      <c r="BC359" s="474" t="str">
        <f>担当者_MT</f>
        <v>NG</v>
      </c>
      <c r="BD359" s="76"/>
      <c r="BE359" s="76"/>
      <c r="BF359" s="470"/>
      <c r="BG359" s="472" t="str">
        <f>担当者_M検</f>
        <v>NG</v>
      </c>
      <c r="BH359" s="76"/>
      <c r="BI359" s="76"/>
      <c r="BJ359" s="470"/>
      <c r="BK359" s="476"/>
      <c r="BL359" s="79"/>
      <c r="BM359" s="79"/>
      <c r="BN359" s="470">
        <v>0</v>
      </c>
      <c r="BO359" s="474" t="str">
        <f>担当者_モテ</f>
        <v>NG</v>
      </c>
      <c r="BP359" s="76"/>
      <c r="BQ359" s="76"/>
      <c r="BR359" s="470"/>
      <c r="BS359" s="472" t="str">
        <f>担当者_モテR</f>
        <v>NG</v>
      </c>
      <c r="BT359" s="76"/>
      <c r="BU359" s="76"/>
      <c r="BV359" s="470"/>
      <c r="BW359" s="468">
        <f t="shared" ref="BW359" si="18146">IFERROR(SUM(IF(K359&lt;&gt;"NG",N359*K$1,0),IF(O359&lt;&gt;"NG",R359*O$1,0),IF(S359&lt;&gt;"NG",V359*S$1,0),IF(W359&lt;&gt;"NG",Z359*W$1,0),IF(AA359&lt;&gt;"NG",AD359*AA$1,0),IF(AE359&lt;&gt;"NG",AH359*AE$1,0),IF(AI359&lt;&gt;"NG",AL359*AI$1,0),IF(AM359&lt;&gt;"NG",AP359*AM$1,0),IF(AQ359&lt;&gt;"NG",AT359*AQ$1,0),IF(AU359&lt;&gt;"NG",AX359*AU$1,0),IF(AY359&lt;&gt;"NG",BB359*AY$1,0),IF(BC359&lt;&gt;"NG",BF359*BC$1,0),IF(BG359&lt;&gt;"NG",BJ359*BG$1,0),IF(BK359&lt;&gt;"NG",BN359*BK$1,0),IF(BO359&lt;&gt;"NG",BR359*BO$1,0),IF(BS359&lt;&gt;"NG",BV359*BS$1,0))/SUM(IF(K359&lt;&gt;"NG",K$1,0),IF(O359&lt;&gt;"NG",O$1,0),IF(S359&lt;&gt;"NG",S$1,0),IF(W359&lt;&gt;"NG",W$1,0),IF(AA359&lt;&gt;"NG",AA$1,0),IF(AE359&lt;&gt;"NG",AE$1,0),IF(AI359&lt;&gt;"NG",AI$1,0),IF(AM359&lt;&gt;"NG",AM$1,0),IF(AQ359&lt;&gt;"NG",AQ$1,0),IF(AU359&lt;&gt;"NG",AU$1,0),IF(AY359&lt;&gt;"NG",AY$1,0),IF(BC359&lt;&gt;"NG",BC$1,0),IF(BG359&lt;&gt;"NG",BG$1,0),IF(BK359&lt;&gt;"NG",BK$1,0),IF(BO359&lt;&gt;"NG",BO$1,0),IF(BS359&lt;&gt;"NG",BS$1,0)),0)</f>
        <v>0</v>
      </c>
      <c r="BX359" s="466"/>
      <c r="BY359" s="490"/>
      <c r="BZ359" s="5"/>
      <c r="CA359" s="32">
        <f t="shared" ref="CA359" si="18147">IF(AND($M359&lt;&gt;$BZ$5,$M359&lt;=$BZ$6,$M359&lt;&gt;$BZ$7),1,0)</f>
        <v>0</v>
      </c>
      <c r="CB359" s="32">
        <f t="shared" ref="CB359" si="18148">IF(AND($Q359&lt;&gt;$BZ$5,$Q359&lt;=$BZ$6,$Q359&lt;&gt;$BZ$7),1,0)</f>
        <v>0</v>
      </c>
      <c r="CC359" s="32">
        <f t="shared" ref="CC359" si="18149">IF(AND($U359&lt;&gt;$BZ$5,$U359&lt;=$BZ$6,$U359&lt;&gt;$BZ$7),1,0)</f>
        <v>0</v>
      </c>
      <c r="CD359" s="32">
        <f t="shared" ref="CD359" si="18150">IF(AND($Y359&lt;&gt;$BZ$5,$Y359&lt;=$BZ$6,$Y359&lt;&gt;$BZ$7),1,0)</f>
        <v>0</v>
      </c>
      <c r="CE359" s="32">
        <f t="shared" ref="CE359" si="18151">IF(AND($AG359&lt;&gt;$BZ$5,$AG359&lt;=$BZ$6,$AG359&lt;&gt;$BZ$7),1,0)</f>
        <v>0</v>
      </c>
      <c r="CF359" s="32">
        <f t="shared" ref="CF359" si="18152">IF(AND($AK359&lt;&gt;$BZ$5,$AK359&lt;=$BZ$6,$AK359&lt;&gt;$BZ$7),1,0)</f>
        <v>0</v>
      </c>
      <c r="CG359" s="32">
        <f t="shared" ref="CG359" si="18153">IF(AND($AS359&lt;&gt;$BZ$5,$AS359&lt;=$BZ$6,$AS359&lt;&gt;$BZ$7),1,0)</f>
        <v>0</v>
      </c>
      <c r="CH359" s="32">
        <f t="shared" ref="CH359" si="18154">IF(AND($AW359&lt;&gt;$BZ$5,$AW359&lt;=$BZ$6,$AW359&lt;&gt;$BZ$7),1,0)</f>
        <v>0</v>
      </c>
      <c r="CI359" s="32">
        <f t="shared" ref="CI359" si="18155">IF(AND($BE359&lt;&gt;$BZ$5,$BE359&lt;=$BZ$6,$BE359&lt;&gt;$BZ$7),1,0)</f>
        <v>0</v>
      </c>
      <c r="CJ359" s="32">
        <f t="shared" ref="CJ359" si="18156">IF(AND($BI359&lt;&gt;$BZ$5,$BI359&lt;=$BZ$6,$BI359&lt;&gt;$BZ$7),1,0)</f>
        <v>0</v>
      </c>
      <c r="CK359" s="32">
        <f t="shared" ref="CK359" si="18157">IF(AND($BQ359&lt;&gt;$BZ$5,$BQ359&lt;=$BZ$6,$BQ359&lt;&gt;$BZ$7),1,0)</f>
        <v>0</v>
      </c>
      <c r="CL359" s="32">
        <f t="shared" ref="CL359" si="18158">IF(AND($BU359&lt;&gt;$BZ$5,$BU359&lt;=$BZ$6,$BU359&lt;&gt;$BZ$7),1,0)</f>
        <v>0</v>
      </c>
      <c r="CO359" s="32">
        <f>IF(AND($M359&lt;&gt;$CN$5,$M359&lt;=$CN$6,$M359&lt;&gt;$CN$7),1,0)</f>
        <v>0</v>
      </c>
      <c r="CP359" s="32">
        <f>IF(AND($Q359&lt;&gt;$CN$5,$Q359&lt;=$CN$6,$Q359&lt;&gt;$CN$7),1,0)</f>
        <v>0</v>
      </c>
      <c r="CQ359" s="32">
        <f>IF(AND($U359&lt;&gt;$CN$5,$U359&lt;=$CN$6,$U359&lt;&gt;$CN$7),1,0)</f>
        <v>0</v>
      </c>
      <c r="CR359" s="32">
        <f>IF(AND($Y359&lt;&gt;$CN$5,$Y359&lt;=$CN$6,$Y359&lt;&gt;$CN$7),1,0)</f>
        <v>0</v>
      </c>
      <c r="CS359" s="32">
        <f>IF(AND($AG359&lt;&gt;$CN$5,$AG359&lt;=$CN$6,$AG359&lt;&gt;$CN$7),1,0)</f>
        <v>0</v>
      </c>
      <c r="CT359" s="32">
        <f>IF(AND($AK359&lt;&gt;$CN$5,$AK359&lt;=$CN$6,$AK359&lt;&gt;$CN$7),1,0)</f>
        <v>0</v>
      </c>
      <c r="CU359" s="32">
        <f>IF(AND($AS359&lt;&gt;$CN$5,$AS359&lt;=$CN$6,$AS359&lt;&gt;$CN$7),1,0)</f>
        <v>0</v>
      </c>
      <c r="CV359" s="32">
        <f>IF(AND($AW359&lt;&gt;$CN$5,$AW359&lt;=$CN$6,$AW359&lt;&gt;$CN$7),1,0)</f>
        <v>0</v>
      </c>
      <c r="CW359" s="32">
        <f>IF(AND($BE359&lt;&gt;$CN$5,$BE359&lt;=$CN$6,$BE359&lt;&gt;$CN$7),1,0)</f>
        <v>0</v>
      </c>
      <c r="CX359" s="32">
        <f>IF(AND($BI359&lt;&gt;$CN$5,$BI359&lt;=$CN$6,$BI359&lt;&gt;$CN$7),1,0)</f>
        <v>0</v>
      </c>
      <c r="CY359" s="32">
        <f>IF(AND($BQ359&lt;&gt;$CN$5,$BQ359&lt;=$CN$6,$BQ359&lt;&gt;$CN$7),1,0)</f>
        <v>0</v>
      </c>
      <c r="CZ359" s="32">
        <f>IF(AND($BU359&lt;&gt;$CN$5,$BU359&lt;=$CN$6,$BU359&lt;&gt;$CN$7),1,0)</f>
        <v>0</v>
      </c>
      <c r="DC359" s="32">
        <f>IF(AND($M359&lt;&gt;$DB$5,$M359&lt;=$DB$6,$M359&lt;&gt;$CN$7),1,0)</f>
        <v>0</v>
      </c>
      <c r="DD359" s="32">
        <f>IF(AND($Q359&lt;&gt;$DB$5,$Q359&lt;=$DB$6,$Q359&lt;&gt;$CN$7),1,0)</f>
        <v>0</v>
      </c>
      <c r="DE359" s="32">
        <f>IF(AND($U359&lt;&gt;$DB$5,$U359&lt;=$DB$6,$U359&lt;&gt;$CN$7),1,0)</f>
        <v>0</v>
      </c>
      <c r="DF359" s="32">
        <f>IF(AND($Y359&lt;&gt;$DB$5,$Y359&lt;=$DB$6,$Y359&lt;&gt;$CN$7),1,0)</f>
        <v>0</v>
      </c>
      <c r="DG359" s="32">
        <f>IF(AND($AG359&lt;&gt;$DB$5,$AG359&lt;=$DB$6,$AG359&lt;&gt;$CN$7),1,0)</f>
        <v>0</v>
      </c>
      <c r="DH359" s="32">
        <f>IF(AND($AK359&lt;&gt;$DB$5,$AK359&lt;=$DB$6,$AK359&lt;&gt;$CN$7),1,0)</f>
        <v>0</v>
      </c>
      <c r="DI359" s="32">
        <f>IF(AND($AS359&lt;&gt;$DB$5,$AS359&lt;=$DB$6,$AS359&lt;&gt;$CN$7),1,0)</f>
        <v>0</v>
      </c>
      <c r="DJ359" s="32">
        <f>IF(AND($AW359&lt;&gt;$DB$5,$AW359&lt;=$DB$6,$AW359&lt;&gt;$CN$7),1,0)</f>
        <v>0</v>
      </c>
      <c r="DK359" s="32">
        <f>IF(AND($BE359&lt;&gt;$DB$5,$BE359&lt;=$DB$6,$BE359&lt;&gt;$CN$7),1,0)</f>
        <v>0</v>
      </c>
      <c r="DL359" s="32">
        <f>IF(AND($BI359&lt;&gt;$DB$5,$BI359&lt;=$DB$6,$BI359&lt;&gt;$CN$7),1,0)</f>
        <v>0</v>
      </c>
      <c r="DM359" s="32">
        <f>IF(AND($BQ359&lt;&gt;$DB$5,$BQ359&lt;=$DB$6,$BQ359&lt;&gt;$CN$7),1,0)</f>
        <v>0</v>
      </c>
      <c r="DN359" s="32">
        <f>IF(AND($BU359&lt;&gt;$DB$5,$BU359&lt;=$DB$6,$BU359&lt;&gt;$CN$7),1,0)</f>
        <v>0</v>
      </c>
      <c r="DQ359" s="32">
        <f t="shared" ref="DQ359" si="18159">IF(AND($M359&lt;&gt;$DP$5,$M359&lt;=$DP$6,$M359&lt;&gt;$CN$7),1,0)</f>
        <v>0</v>
      </c>
      <c r="DR359" s="32">
        <f t="shared" ref="DR359" si="18160">IF(AND($Q359&lt;&gt;$DP$5,$Q359&lt;=$DP$6,$Q359&lt;&gt;$CN$7),1,0)</f>
        <v>0</v>
      </c>
      <c r="DS359" s="32">
        <f t="shared" ref="DS359" si="18161">IF(AND($U359&lt;&gt;$DP$5,$U359&lt;=$DP$6,$U359&lt;&gt;$CN$7),1,0)</f>
        <v>0</v>
      </c>
      <c r="DT359" s="32">
        <f t="shared" ref="DT359" si="18162">IF(AND($Y359&lt;&gt;$DP$5,$Y359&lt;=$DP$6,$Y359&lt;&gt;$CN$7),1,0)</f>
        <v>0</v>
      </c>
      <c r="DU359" s="32">
        <f t="shared" ref="DU359" si="18163">IF(AND($AG359&lt;&gt;$DP$5,$AG359&lt;=$DP$6,$AG359&lt;&gt;$CN$7),1,0)</f>
        <v>0</v>
      </c>
      <c r="DV359" s="32">
        <f t="shared" ref="DV359" si="18164">IF(AND($AK359&lt;&gt;$DP$5,$AK359&lt;=$DP$6,$AK359&lt;&gt;$CN$7),1,0)</f>
        <v>0</v>
      </c>
      <c r="DW359" s="32">
        <f t="shared" ref="DW359" si="18165">IF(AND($AS359&lt;&gt;$DP$5,$AS359&lt;=$DP$6,$AS359&lt;&gt;$CN$7),1,0)</f>
        <v>0</v>
      </c>
      <c r="DX359" s="32">
        <f t="shared" ref="DX359" si="18166">IF(AND($AW359&lt;&gt;$DP$5,$AW359&lt;=$DP$6,$AW359&lt;&gt;$CN$7),1,0)</f>
        <v>0</v>
      </c>
      <c r="DY359" s="32">
        <f t="shared" ref="DY359" si="18167">IF(AND($BE359&lt;&gt;$DP$5,$BE359&lt;=$DP$6,$BE359&lt;&gt;$CN$7),1,0)</f>
        <v>0</v>
      </c>
      <c r="DZ359" s="32">
        <f t="shared" ref="DZ359" si="18168">IF(AND($BI359&lt;&gt;$DP$5,$BI359&lt;=$DP$6,$BI359&lt;&gt;$CN$7),1,0)</f>
        <v>0</v>
      </c>
      <c r="EA359" s="32">
        <f t="shared" ref="EA359" si="18169">IF(AND($BQ359&lt;&gt;$DP$5,$BQ359&lt;=$DP$6,$BQ359&lt;&gt;$CN$7),1,0)</f>
        <v>0</v>
      </c>
      <c r="EB359" s="32">
        <f t="shared" ref="EB359" si="18170">IF(AND($BU359&lt;&gt;$DP$5,$BU359&lt;=$DP$6,$BU359&lt;&gt;$CN$7),1,0)</f>
        <v>0</v>
      </c>
      <c r="EE359" s="328">
        <f>IF(M359&lt;&gt;"",IF(M359&lt;=$ED$6,1,IF(L359&gt;$ED$6,0,NETWORKDAYS(L359,$ED$6,祭日リスト)/NETWORKDAYS(L359,M359,祭日リスト)))*$GG359*週間進捗報告書!$G$9,0)</f>
        <v>0</v>
      </c>
      <c r="EF359" s="328">
        <f>IF(Q359&lt;&gt;"",IF(Q359&lt;=$ED$6,1,IF(P359&gt;$ED$6,0,NETWORKDAYS(P359,$ED$6,祭日リスト)/NETWORKDAYS(P359,Q359,祭日リスト)))*$GG359*週間進捗報告書!$G$10,0)</f>
        <v>0</v>
      </c>
      <c r="EG359" s="328">
        <f>IF(U359&lt;&gt;"",IF(U359&lt;=$ED$6,1,IF(T359&gt;$ED$6,0,NETWORKDAYS(T359,$ED$6,祭日リスト)/NETWORKDAYS(T359,U359,祭日リスト)))*$GG359*週間進捗報告書!$G$11,0)</f>
        <v>0</v>
      </c>
      <c r="EH359" s="328">
        <f>IF(Y359&lt;&gt;"",IF(Y359&lt;=$ED$6,1,IF(X359&gt;$ED$6,0,NETWORKDAYS(X359,$ED$6,祭日リスト)/NETWORKDAYS(X359,Y359,祭日リスト)))*$GG359*週間進捗報告書!$G$12,0)</f>
        <v>0</v>
      </c>
      <c r="EI359" s="328">
        <f>IF(AG359&lt;&gt;"",IF(AG359&lt;=$ED$6,1,IF(AF359&gt;$ED$6,0,NETWORKDAYS(AF359,$ED$6,祭日リスト)/NETWORKDAYS(AF359,AG359,祭日リスト)))*$GG359*週間進捗報告書!$G$13,0)</f>
        <v>0</v>
      </c>
      <c r="EJ359" s="328">
        <f>IF(AK359&lt;&gt;"",IF(AK359&lt;=$ED$6,1,IF(AJ359&gt;$ED$6,0,NETWORKDAYS(AJ359,$ED$6,祭日リスト)/NETWORKDAYS(AJ359,AK359,祭日リスト)))*$GG359*週間進捗報告書!$G$14,0)</f>
        <v>0</v>
      </c>
      <c r="EK359" s="328">
        <f>IF(AS359&lt;&gt;"",IF(AS359&lt;=$ED$6,1,IF(AR359&gt;$ED$6,0,NETWORKDAYS(AR359,$ED$6,祭日リスト)/NETWORKDAYS(AR359,AS359,祭日リスト)))*$GG359*週間進捗報告書!$G$15,0)</f>
        <v>0</v>
      </c>
      <c r="EL359" s="328">
        <f>IF(AW359&lt;&gt;"",IF(AW359&lt;=$ED$6,1,IF(AV359&gt;$ED$6,0,NETWORKDAYS(AV359,$ED$6,祭日リスト)/NETWORKDAYS(AV359,AW359,祭日リスト)))*$GG359*週間進捗報告書!$G$16,0)</f>
        <v>0</v>
      </c>
      <c r="EM359" s="328">
        <f>IF(BE359&lt;&gt;"",IF(BE359&lt;=$ED$6,1,IF(BD359&gt;$ED$6,0,NETWORKDAYS(BD359,$ED$6,祭日リスト)/NETWORKDAYS(BD359,BE359,祭日リスト)))*$GG359*週間進捗報告書!$G$17,0)</f>
        <v>0</v>
      </c>
      <c r="EN359" s="328">
        <f>IF(BI359&lt;&gt;"",IF(BI359&lt;=$ED$6,1,IF(BH359&gt;$ED$6,0,NETWORKDAYS(BH359,$ED$6,祭日リスト)/NETWORKDAYS(BH359,BI359,祭日リスト)))*$GG359*週間進捗報告書!$G$18,0)</f>
        <v>0</v>
      </c>
      <c r="EO359" s="328">
        <f>IF(BQ359&lt;&gt;"",IF(BQ359&lt;=$ED$6,1,IF(BP359&gt;$ED$6,0,NETWORKDAYS(BP359,$ED$6,祭日リスト)/NETWORKDAYS(BP359,BQ359,祭日リスト)))*$GG359*週間進捗報告書!$G$19,0)</f>
        <v>0</v>
      </c>
      <c r="EP359" s="328">
        <f>IF(BU359&lt;&gt;"",IF(BU359&lt;=$ED$6,1,IF(BT359&gt;$ED$6,0,NETWORKDAYS(BT359,$ED$6,祭日リスト)/NETWORKDAYS(BT359,BU359,祭日リスト)))*$GG359*週間進捗報告書!$G$20,0)</f>
        <v>0</v>
      </c>
      <c r="ER359" s="547">
        <f t="shared" ref="ER359:FC359" si="18171">EE359-EE360</f>
        <v>0</v>
      </c>
      <c r="ES359" s="547">
        <f t="shared" si="18171"/>
        <v>0</v>
      </c>
      <c r="ET359" s="547">
        <f t="shared" si="18171"/>
        <v>0</v>
      </c>
      <c r="EU359" s="547">
        <f t="shared" si="18171"/>
        <v>0</v>
      </c>
      <c r="EV359" s="547">
        <f t="shared" si="18171"/>
        <v>0</v>
      </c>
      <c r="EW359" s="547">
        <f t="shared" si="18171"/>
        <v>0</v>
      </c>
      <c r="EX359" s="547">
        <f t="shared" si="18171"/>
        <v>0</v>
      </c>
      <c r="EY359" s="547">
        <f t="shared" si="18171"/>
        <v>0</v>
      </c>
      <c r="EZ359" s="547">
        <f t="shared" si="18171"/>
        <v>0</v>
      </c>
      <c r="FA359" s="547">
        <f t="shared" si="18171"/>
        <v>0</v>
      </c>
      <c r="FB359" s="547">
        <f t="shared" si="18171"/>
        <v>0</v>
      </c>
      <c r="FC359" s="547">
        <f t="shared" si="18171"/>
        <v>0</v>
      </c>
      <c r="FD359" s="547">
        <f t="shared" ref="FD359" si="18172">SUM(ER359:FC360)</f>
        <v>0</v>
      </c>
      <c r="FE359" s="333"/>
      <c r="FG359" s="32">
        <f>IF(AND($M359&lt;&gt;$FF$7),1,0)</f>
        <v>0</v>
      </c>
      <c r="FH359" s="32">
        <f>IF(AND($Q359&lt;&gt;$FF$7),1,0)</f>
        <v>0</v>
      </c>
      <c r="FI359" s="32">
        <f>IF(AND($U359&lt;&gt;$FF$7),1,0)</f>
        <v>0</v>
      </c>
      <c r="FJ359" s="32">
        <f>IF(AND($Y359&lt;&gt;$FF$7),1,0)</f>
        <v>0</v>
      </c>
      <c r="FK359" s="32">
        <f>IF(AND($AG359&lt;&gt;$FF$7),1,0)</f>
        <v>0</v>
      </c>
      <c r="FL359" s="32">
        <f>IF(AND($AK359&lt;&gt;$FF$7),1,0)</f>
        <v>0</v>
      </c>
      <c r="FM359" s="32">
        <f>IF(AND($AS359&lt;&gt;$FF$7),1,0)</f>
        <v>0</v>
      </c>
      <c r="FN359" s="32">
        <f>IF(AND($AW359&lt;&gt;$FF$7),1,0)</f>
        <v>0</v>
      </c>
      <c r="FO359" s="32">
        <f>IF(AND($BE359&lt;&gt;$FF$7),1,0)</f>
        <v>0</v>
      </c>
      <c r="FP359" s="32">
        <f>IF(AND($BI359&lt;&gt;$FF$7),1,0)</f>
        <v>0</v>
      </c>
      <c r="FQ359" s="32">
        <f>IF(AND($BQ359&lt;&gt;$FF$7),1,0)</f>
        <v>0</v>
      </c>
      <c r="FR359" s="32">
        <f>IF(AND($BU359&lt;&gt;$FF$7),1,0)</f>
        <v>0</v>
      </c>
      <c r="FU359" s="294">
        <f t="shared" ref="FU359" si="18173">IF($K359&lt;&gt;"NG",$GG359,0)</f>
        <v>0</v>
      </c>
      <c r="FV359" s="294">
        <f t="shared" ref="FV359" si="18174">IF($O359&lt;&gt;"NG",$GG359,0)</f>
        <v>0</v>
      </c>
      <c r="FW359" s="294">
        <f t="shared" ref="FW359" si="18175">IF($S359&lt;&gt;"NG",$GG359,0)</f>
        <v>0</v>
      </c>
      <c r="FX359" s="294">
        <f t="shared" ref="FX359" si="18176">IF($W359&lt;&gt;"NG",$GG359,0)</f>
        <v>0</v>
      </c>
      <c r="FY359" s="294">
        <f t="shared" ref="FY359" si="18177">IF($AE359&lt;&gt;"NG",$GG359,0)</f>
        <v>0</v>
      </c>
      <c r="FZ359" s="294">
        <f t="shared" ref="FZ359" si="18178">IF($AI359&lt;&gt;"NG",$GG359,0)</f>
        <v>0</v>
      </c>
      <c r="GA359" s="294">
        <f t="shared" ref="GA359" si="18179">IF($AQ359&lt;&gt;"NG",$GG359,0)</f>
        <v>0</v>
      </c>
      <c r="GB359" s="294">
        <f t="shared" ref="GB359" si="18180">IF($AU359&lt;&gt;"NG",$GG359,0)</f>
        <v>0</v>
      </c>
      <c r="GC359" s="294">
        <f t="shared" ref="GC359" si="18181">IF($BC359&lt;&gt;"NG",$GG359,0)</f>
        <v>0</v>
      </c>
      <c r="GD359" s="294">
        <f t="shared" ref="GD359" si="18182">IF($BG359&lt;&gt;"NG",$GG359,0)</f>
        <v>0</v>
      </c>
      <c r="GE359" s="294">
        <f t="shared" ref="GE359" si="18183">IF($BO359&lt;&gt;"NG",$GG359,0)</f>
        <v>0</v>
      </c>
      <c r="GF359" s="294">
        <f t="shared" ref="GF359" si="18184">IF($BS359&lt;&gt;"NG",$GG359,0)</f>
        <v>0</v>
      </c>
      <c r="GG359" s="294" t="e">
        <f>VLOOKUP($D359,リスト!$D:$S,15,FALSE)</f>
        <v>#N/A</v>
      </c>
      <c r="GH359" s="2" t="e">
        <f>INDEX(リスト!$V:$V,MATCH(中日程計画表!$D359,リスト!$D:$D,0))</f>
        <v>#N/A</v>
      </c>
      <c r="GI359" s="2" t="e">
        <f>INDEX(リスト!$A:$A,MATCH(中日程計画表!$D359,リスト!$D:$D,0))</f>
        <v>#N/A</v>
      </c>
      <c r="GJ359" s="2" t="e">
        <f>INDEX(リスト!$U:$U,MATCH(中日程計画表!$D359,リスト!$D:$D,0))</f>
        <v>#N/A</v>
      </c>
      <c r="GK359" s="5" t="e">
        <f>INDEX(リスト!$W:$W,MATCH(中日程計画表!$D359,リスト!$D:$D,0))</f>
        <v>#N/A</v>
      </c>
      <c r="GL359" s="2" t="s">
        <v>200</v>
      </c>
      <c r="GM359" s="296">
        <f>D359</f>
        <v>0</v>
      </c>
      <c r="GN359" s="296">
        <f>E359</f>
        <v>0</v>
      </c>
      <c r="GU359" s="460" t="str">
        <f t="shared" ref="GU359" si="18185">AE359</f>
        <v>NG</v>
      </c>
      <c r="GV359" s="460">
        <f t="shared" ref="GV359" si="18186">EI359</f>
        <v>0</v>
      </c>
      <c r="GW359" s="460">
        <f t="shared" ref="GW359" si="18187">EI360</f>
        <v>0</v>
      </c>
      <c r="GX359" s="462">
        <f t="shared" ref="GX359" si="18188">EV359</f>
        <v>0</v>
      </c>
      <c r="GY359" s="460" t="str">
        <f t="shared" ref="GY359" si="18189">AI359</f>
        <v>NG</v>
      </c>
      <c r="GZ359" s="460">
        <f t="shared" ref="GZ359" si="18190">EJ359</f>
        <v>0</v>
      </c>
      <c r="HA359" s="460">
        <f t="shared" ref="HA359" si="18191">EJ360</f>
        <v>0</v>
      </c>
      <c r="HB359" s="462">
        <f t="shared" ref="HB359" si="18192">EW359</f>
        <v>0</v>
      </c>
      <c r="HC359" s="460" t="str">
        <f t="shared" ref="HC359" si="18193">AQ359</f>
        <v>NG</v>
      </c>
      <c r="HD359" s="460">
        <f t="shared" ref="HD359" si="18194">EK359</f>
        <v>0</v>
      </c>
      <c r="HE359" s="460">
        <f t="shared" ref="HE359" si="18195">EK360</f>
        <v>0</v>
      </c>
      <c r="HF359" s="462">
        <f t="shared" ref="HF359" si="18196">EX359</f>
        <v>0</v>
      </c>
      <c r="HG359" s="460" t="str">
        <f t="shared" ref="HG359" si="18197">AU359</f>
        <v>NG</v>
      </c>
      <c r="HH359" s="460">
        <f t="shared" ref="HH359" si="18198">EL359</f>
        <v>0</v>
      </c>
      <c r="HI359" s="460">
        <f t="shared" ref="HI359" si="18199">EL360</f>
        <v>0</v>
      </c>
      <c r="HJ359" s="462">
        <f t="shared" ref="HJ359" si="18200">EY359</f>
        <v>0</v>
      </c>
      <c r="HK359" s="460" t="str">
        <f t="shared" ref="HK359" si="18201">BC359</f>
        <v>NG</v>
      </c>
      <c r="HL359" s="460">
        <f t="shared" ref="HL359" si="18202">EM359</f>
        <v>0</v>
      </c>
      <c r="HM359" s="460">
        <f t="shared" ref="HM359" si="18203">EM360</f>
        <v>0</v>
      </c>
      <c r="HN359" s="462">
        <f t="shared" ref="HN359" si="18204">EZ359</f>
        <v>0</v>
      </c>
      <c r="HO359" s="460" t="str">
        <f t="shared" ref="HO359" si="18205">BG359</f>
        <v>NG</v>
      </c>
      <c r="HP359" s="460">
        <f t="shared" ref="HP359" si="18206">EN359</f>
        <v>0</v>
      </c>
      <c r="HQ359" s="460">
        <f t="shared" ref="HQ359" si="18207">EN360</f>
        <v>0</v>
      </c>
      <c r="HR359" s="462">
        <f t="shared" ref="HR359" si="18208">FA359</f>
        <v>0</v>
      </c>
      <c r="HS359" s="332"/>
    </row>
    <row r="360" spans="1:227" ht="12" customHeight="1">
      <c r="A360" s="489"/>
      <c r="B360" s="487"/>
      <c r="C360" s="475"/>
      <c r="D360" s="485"/>
      <c r="E360" s="483"/>
      <c r="F360" s="317"/>
      <c r="G360" s="317"/>
      <c r="H360" s="317"/>
      <c r="I360" s="317"/>
      <c r="J360" s="316"/>
      <c r="K360" s="481"/>
      <c r="L360" s="77"/>
      <c r="M360" s="77"/>
      <c r="N360" s="471"/>
      <c r="O360" s="475"/>
      <c r="P360" s="77"/>
      <c r="Q360" s="77"/>
      <c r="R360" s="471"/>
      <c r="S360" s="475"/>
      <c r="T360" s="77"/>
      <c r="U360" s="77"/>
      <c r="V360" s="471"/>
      <c r="W360" s="473"/>
      <c r="X360" s="77"/>
      <c r="Y360" s="77"/>
      <c r="Z360" s="471"/>
      <c r="AA360" s="477"/>
      <c r="AB360" s="80"/>
      <c r="AC360" s="80"/>
      <c r="AD360" s="471"/>
      <c r="AE360" s="473"/>
      <c r="AF360" s="77"/>
      <c r="AG360" s="77"/>
      <c r="AH360" s="471"/>
      <c r="AI360" s="473"/>
      <c r="AJ360" s="77"/>
      <c r="AK360" s="77"/>
      <c r="AL360" s="471"/>
      <c r="AM360" s="477"/>
      <c r="AN360" s="80"/>
      <c r="AO360" s="80"/>
      <c r="AP360" s="471"/>
      <c r="AQ360" s="473"/>
      <c r="AR360" s="77"/>
      <c r="AS360" s="77"/>
      <c r="AT360" s="471"/>
      <c r="AU360" s="473"/>
      <c r="AV360" s="77"/>
      <c r="AW360" s="77"/>
      <c r="AX360" s="471"/>
      <c r="AY360" s="477"/>
      <c r="AZ360" s="80"/>
      <c r="BA360" s="80"/>
      <c r="BB360" s="471"/>
      <c r="BC360" s="475"/>
      <c r="BD360" s="77"/>
      <c r="BE360" s="77"/>
      <c r="BF360" s="471"/>
      <c r="BG360" s="473"/>
      <c r="BH360" s="77"/>
      <c r="BI360" s="77"/>
      <c r="BJ360" s="471"/>
      <c r="BK360" s="477"/>
      <c r="BL360" s="80"/>
      <c r="BM360" s="80"/>
      <c r="BN360" s="471"/>
      <c r="BO360" s="475"/>
      <c r="BP360" s="77"/>
      <c r="BQ360" s="77"/>
      <c r="BR360" s="471"/>
      <c r="BS360" s="473"/>
      <c r="BT360" s="77"/>
      <c r="BU360" s="77"/>
      <c r="BV360" s="471"/>
      <c r="BW360" s="469"/>
      <c r="BX360" s="467"/>
      <c r="BY360" s="490"/>
      <c r="CA360" s="19">
        <f t="shared" ref="CA360" si="18209">IF(AND($N359=1,$M360&lt;&gt;$BZ$7),1,0)</f>
        <v>0</v>
      </c>
      <c r="CB360" s="19">
        <f t="shared" ref="CB360" si="18210">IF(AND($R359=1,$Q360&lt;&gt;$BZ$7),1,0)</f>
        <v>0</v>
      </c>
      <c r="CC360" s="19">
        <f t="shared" ref="CC360" si="18211">IF(AND($V359=1,$U360&lt;&gt;$BZ$7),1,0)</f>
        <v>0</v>
      </c>
      <c r="CD360" s="19">
        <f t="shared" ref="CD360" si="18212">IF(AND($Z359=1,$Y360&lt;&gt;$BZ$7),1,0)</f>
        <v>0</v>
      </c>
      <c r="CE360" s="19">
        <f t="shared" ref="CE360" si="18213">IF(AND($AH359=1,$AG360&lt;&gt;$BZ$7),1,0)</f>
        <v>0</v>
      </c>
      <c r="CF360" s="19">
        <f t="shared" ref="CF360" si="18214">IF(AND($AL359=1,$AK360&lt;&gt;$BZ$7),1,0)</f>
        <v>0</v>
      </c>
      <c r="CG360" s="19">
        <f t="shared" ref="CG360" si="18215">IF(AND($AT359=1,$AS360&lt;&gt;$BZ$7),1,0)</f>
        <v>0</v>
      </c>
      <c r="CH360" s="19">
        <f t="shared" ref="CH360" si="18216">IF(AND($AX359=1,$AW360&lt;&gt;$BZ$7),1,0)</f>
        <v>0</v>
      </c>
      <c r="CI360" s="19">
        <f t="shared" ref="CI360" si="18217">IF(AND($BF359=1,$BE360&lt;&gt;$BZ$7),1,0)</f>
        <v>0</v>
      </c>
      <c r="CJ360" s="19">
        <f t="shared" ref="CJ360" si="18218">IF(AND($BJ359=1,$BI360&lt;&gt;$BZ$7),1,0)</f>
        <v>0</v>
      </c>
      <c r="CK360" s="19">
        <f t="shared" ref="CK360" si="18219">IF(AND($BR359=1,$BQ360&lt;&gt;$BZ$7),1,0)</f>
        <v>0</v>
      </c>
      <c r="CL360" s="19">
        <f t="shared" ref="CL360" si="18220">IF(AND($BV359=1,$BU360&lt;&gt;$BZ$7),1,0)</f>
        <v>0</v>
      </c>
      <c r="CO360" s="19">
        <f>IF(AND($M360&lt;&gt;$CN$7,$M360&lt;=$CN$6),1,0)</f>
        <v>0</v>
      </c>
      <c r="CP360" s="19">
        <f>IF(AND($Q360&lt;&gt;$CN$7,$Q360&lt;=$CN$6),1,0)</f>
        <v>0</v>
      </c>
      <c r="CQ360" s="19">
        <f>IF(AND($U360&lt;&gt;$CN$7,$U360&lt;=$CN$6),1,0)</f>
        <v>0</v>
      </c>
      <c r="CR360" s="19">
        <f>IF(AND($Y360&lt;&gt;$CN$7,$Y360&lt;=$CN$6),1,0)</f>
        <v>0</v>
      </c>
      <c r="CS360" s="19">
        <f>IF(AND($AG360&lt;&gt;$CN$7,$AG360&lt;=$CN$6),1,0)</f>
        <v>0</v>
      </c>
      <c r="CT360" s="19">
        <f>IF(AND($AK360&lt;&gt;$CN$7,$AK360&lt;=$CN$6),1,0)</f>
        <v>0</v>
      </c>
      <c r="CU360" s="19">
        <f>IF(AND($AS360&lt;&gt;$CN$7,$AS360&lt;=$CN$6),1,0)</f>
        <v>0</v>
      </c>
      <c r="CV360" s="19">
        <f>IF(AND($AW360&lt;&gt;$CN$7,$AW360&lt;=$CN$6),1,0)</f>
        <v>0</v>
      </c>
      <c r="CW360" s="19">
        <f>IF(AND($BE360&lt;&gt;$CN$7,$BE360&lt;=$CN$6),1,0)</f>
        <v>0</v>
      </c>
      <c r="CX360" s="19">
        <f>IF(AND($BI360&lt;&gt;$CN$7,$BI360&lt;=$CN$6),1,0)</f>
        <v>0</v>
      </c>
      <c r="CY360" s="19">
        <f>IF(AND($BQ360&lt;&gt;$CN$7,$BQ360&lt;=$CN$6),1,0)</f>
        <v>0</v>
      </c>
      <c r="CZ360" s="19">
        <f>IF(AND($BU360&lt;&gt;$CN$7,$BU360&lt;=$CN$6),1,0)</f>
        <v>0</v>
      </c>
      <c r="DC360" s="19">
        <f>IF($N359=1,1,0)</f>
        <v>0</v>
      </c>
      <c r="DD360" s="19">
        <f>IF($R359=1,1,0)</f>
        <v>0</v>
      </c>
      <c r="DE360" s="19">
        <f>IF($V359=1,1,0)</f>
        <v>0</v>
      </c>
      <c r="DF360" s="19">
        <f>IF($Z359=1,1,0)</f>
        <v>0</v>
      </c>
      <c r="DG360" s="19">
        <f>IF($AH359=1,1,0)</f>
        <v>0</v>
      </c>
      <c r="DH360" s="19">
        <f>IF($AL359=1,1,0)</f>
        <v>0</v>
      </c>
      <c r="DI360" s="19">
        <f>IF($AT359=1,1,0)</f>
        <v>0</v>
      </c>
      <c r="DJ360" s="19">
        <f>IF($AX359=1,1,0)</f>
        <v>0</v>
      </c>
      <c r="DK360" s="19">
        <f>IF($BF359=1,1,0)</f>
        <v>0</v>
      </c>
      <c r="DL360" s="19">
        <f>IF($BJ359=1,1,0)</f>
        <v>0</v>
      </c>
      <c r="DM360" s="19">
        <f>IF($BR359=1,1,0)</f>
        <v>0</v>
      </c>
      <c r="DN360" s="19">
        <f>IF($BV359=1,1,0)</f>
        <v>0</v>
      </c>
      <c r="DQ360" s="19">
        <f t="shared" ref="DQ360" si="18221">IF($N359=1,1,0)</f>
        <v>0</v>
      </c>
      <c r="DR360" s="19">
        <f t="shared" ref="DR360" si="18222">IF($R359=1,1,0)</f>
        <v>0</v>
      </c>
      <c r="DS360" s="19">
        <f t="shared" ref="DS360" si="18223">IF($V359=1,1,0)</f>
        <v>0</v>
      </c>
      <c r="DT360" s="19">
        <f t="shared" ref="DT360" si="18224">IF($Z359=1,1,0)</f>
        <v>0</v>
      </c>
      <c r="DU360" s="19">
        <f t="shared" ref="DU360" si="18225">IF($AH359=1,1,0)</f>
        <v>0</v>
      </c>
      <c r="DV360" s="19">
        <f t="shared" ref="DV360" si="18226">IF($AL359=1,1,0)</f>
        <v>0</v>
      </c>
      <c r="DW360" s="19">
        <f t="shared" ref="DW360" si="18227">IF($AT359=1,1,0)</f>
        <v>0</v>
      </c>
      <c r="DX360" s="19">
        <f t="shared" ref="DX360" si="18228">IF($AX359=1,1,0)</f>
        <v>0</v>
      </c>
      <c r="DY360" s="19">
        <f t="shared" ref="DY360" si="18229">IF($BF359=1,1,0)</f>
        <v>0</v>
      </c>
      <c r="DZ360" s="19">
        <f t="shared" ref="DZ360" si="18230">IF($BJ359=1,1,0)</f>
        <v>0</v>
      </c>
      <c r="EA360" s="19">
        <f t="shared" ref="EA360" si="18231">IF($BR359=1,1,0)</f>
        <v>0</v>
      </c>
      <c r="EB360" s="19">
        <f t="shared" ref="EB360" si="18232">IF($BV359=1,1,0)</f>
        <v>0</v>
      </c>
      <c r="EE360" s="329">
        <f>N359*$FU360*週間進捗報告書!$G$9</f>
        <v>0</v>
      </c>
      <c r="EF360" s="329">
        <f>R359*$FV360*週間進捗報告書!$G$10</f>
        <v>0</v>
      </c>
      <c r="EG360" s="329">
        <f>V359*$FW360*週間進捗報告書!$G$11</f>
        <v>0</v>
      </c>
      <c r="EH360" s="329">
        <f>Z359*$FX360*週間進捗報告書!$G$12</f>
        <v>0</v>
      </c>
      <c r="EI360" s="329">
        <f>AH359*$FY360*週間進捗報告書!$G$13</f>
        <v>0</v>
      </c>
      <c r="EJ360" s="329">
        <f>AL359*$FZ360*週間進捗報告書!$G$14</f>
        <v>0</v>
      </c>
      <c r="EK360" s="329">
        <f>AT359*$GA360*週間進捗報告書!$G$15</f>
        <v>0</v>
      </c>
      <c r="EL360" s="329">
        <f>AX359*$GB360*週間進捗報告書!$G$16</f>
        <v>0</v>
      </c>
      <c r="EM360" s="329">
        <f>BF359*$GC360*週間進捗報告書!$G$17</f>
        <v>0</v>
      </c>
      <c r="EN360" s="329">
        <f>BJ359*$GD360*週間進捗報告書!$G$18</f>
        <v>0</v>
      </c>
      <c r="EO360" s="329">
        <f>BR359*$GE360*週間進捗報告書!$G$19</f>
        <v>0</v>
      </c>
      <c r="EP360" s="329">
        <f>BV359*$GF360*週間進捗報告書!$G$20</f>
        <v>0</v>
      </c>
      <c r="ER360" s="547"/>
      <c r="ES360" s="547"/>
      <c r="ET360" s="547"/>
      <c r="EU360" s="547"/>
      <c r="EV360" s="547"/>
      <c r="EW360" s="547"/>
      <c r="EX360" s="547"/>
      <c r="EY360" s="547"/>
      <c r="EZ360" s="547"/>
      <c r="FA360" s="547"/>
      <c r="FB360" s="547"/>
      <c r="FC360" s="547"/>
      <c r="FD360" s="547"/>
      <c r="FE360" s="332"/>
      <c r="FG360" s="19"/>
      <c r="FH360" s="19"/>
      <c r="FI360" s="19"/>
      <c r="FJ360" s="19"/>
      <c r="FK360" s="19"/>
      <c r="FL360" s="19"/>
      <c r="FM360" s="19"/>
      <c r="FN360" s="19"/>
      <c r="FO360" s="19"/>
      <c r="FP360" s="19"/>
      <c r="FQ360" s="19"/>
      <c r="FR360" s="19"/>
      <c r="FU360" s="295">
        <f t="shared" ref="FU360" si="18233">FU359</f>
        <v>0</v>
      </c>
      <c r="FV360" s="295">
        <f t="shared" ref="FV360" si="18234">FV359</f>
        <v>0</v>
      </c>
      <c r="FW360" s="295">
        <f t="shared" ref="FW360" si="18235">FW359</f>
        <v>0</v>
      </c>
      <c r="FX360" s="295">
        <f t="shared" ref="FX360" si="18236">FX359</f>
        <v>0</v>
      </c>
      <c r="FY360" s="295">
        <f t="shared" ref="FY360" si="18237">FY359</f>
        <v>0</v>
      </c>
      <c r="FZ360" s="295">
        <f t="shared" ref="FZ360" si="18238">FZ359</f>
        <v>0</v>
      </c>
      <c r="GA360" s="295">
        <f t="shared" ref="GA360" si="18239">GA359</f>
        <v>0</v>
      </c>
      <c r="GB360" s="295">
        <f t="shared" ref="GB360" si="18240">GB359</f>
        <v>0</v>
      </c>
      <c r="GC360" s="295">
        <f t="shared" ref="GC360" si="18241">GC359</f>
        <v>0</v>
      </c>
      <c r="GD360" s="295">
        <f t="shared" ref="GD360" si="18242">GD359</f>
        <v>0</v>
      </c>
      <c r="GE360" s="295">
        <f t="shared" ref="GE360" si="18243">GE359</f>
        <v>0</v>
      </c>
      <c r="GF360" s="295">
        <f t="shared" ref="GF360" si="18244">GF359</f>
        <v>0</v>
      </c>
      <c r="GG360" s="295" t="e">
        <f t="shared" ref="GG360" si="18245">GG359</f>
        <v>#N/A</v>
      </c>
      <c r="GH360" s="2" t="e">
        <f>INDEX(リスト!$V:$V,MATCH(中日程計画表!$D359,リスト!$D:$D,0))</f>
        <v>#N/A</v>
      </c>
      <c r="GI360" s="2" t="e">
        <f>INDEX(リスト!$A:$A,MATCH(中日程計画表!$D359,リスト!$D:$D,0))</f>
        <v>#N/A</v>
      </c>
      <c r="GJ360" s="2" t="e">
        <f>INDEX(リスト!$U:$U,MATCH(中日程計画表!$D359,リスト!$D:$D,0))</f>
        <v>#N/A</v>
      </c>
      <c r="GK360" s="5" t="e">
        <f>INDEX(リスト!$W:$W,MATCH(中日程計画表!$D359,リスト!$D:$D,0))</f>
        <v>#N/A</v>
      </c>
      <c r="GL360" s="2" t="s">
        <v>201</v>
      </c>
      <c r="GM360" s="296">
        <f t="shared" ref="GM360" si="18246">GM359</f>
        <v>0</v>
      </c>
      <c r="GN360" s="296">
        <f t="shared" ref="GN360" si="18247">GN359</f>
        <v>0</v>
      </c>
      <c r="GU360" s="461"/>
      <c r="GV360" s="460"/>
      <c r="GW360" s="460"/>
      <c r="GX360" s="461"/>
      <c r="GY360" s="461"/>
      <c r="GZ360" s="460"/>
      <c r="HA360" s="460"/>
      <c r="HB360" s="461"/>
      <c r="HC360" s="461"/>
      <c r="HD360" s="460"/>
      <c r="HE360" s="460"/>
      <c r="HF360" s="461"/>
      <c r="HG360" s="461"/>
      <c r="HH360" s="460"/>
      <c r="HI360" s="460"/>
      <c r="HJ360" s="461"/>
      <c r="HK360" s="461"/>
      <c r="HL360" s="460"/>
      <c r="HM360" s="460"/>
      <c r="HN360" s="461"/>
      <c r="HO360" s="461"/>
      <c r="HP360" s="460"/>
      <c r="HQ360" s="460"/>
      <c r="HR360" s="461"/>
      <c r="HS360" s="4"/>
    </row>
    <row r="361" spans="1:227" ht="12" customHeight="1">
      <c r="A361" s="488" t="str">
        <f t="shared" ref="A361" ca="1" si="18248">INDIRECT("リスト!A"&amp;B361+6)</f>
        <v/>
      </c>
      <c r="B361" s="486">
        <f t="shared" ref="B361" si="18249">ROUNDDOWN((ROW()-6)/2,0)+1</f>
        <v>178</v>
      </c>
      <c r="C361" s="474" t="str">
        <f>機能グループ名</f>
        <v/>
      </c>
      <c r="D361" s="484">
        <f>機能ID</f>
        <v>0</v>
      </c>
      <c r="E361" s="482">
        <f>機能名</f>
        <v>0</v>
      </c>
      <c r="F361" s="315"/>
      <c r="G361" s="315"/>
      <c r="H361" s="315"/>
      <c r="I361" s="315"/>
      <c r="J361" s="316"/>
      <c r="K361" s="480" t="str">
        <f>担当者_SR</f>
        <v>NG</v>
      </c>
      <c r="L361" s="76"/>
      <c r="M361" s="76"/>
      <c r="N361" s="470"/>
      <c r="O361" s="474" t="str">
        <f>担当者_SRR</f>
        <v>NG</v>
      </c>
      <c r="P361" s="76"/>
      <c r="Q361" s="76"/>
      <c r="R361" s="470"/>
      <c r="S361" s="474" t="str">
        <f>担当者_DS</f>
        <v>NG</v>
      </c>
      <c r="T361" s="76"/>
      <c r="U361" s="76"/>
      <c r="V361" s="470"/>
      <c r="W361" s="472" t="str">
        <f>担当者_DSR</f>
        <v>NG</v>
      </c>
      <c r="X361" s="76"/>
      <c r="Y361" s="76"/>
      <c r="Z361" s="470"/>
      <c r="AA361" s="476"/>
      <c r="AB361" s="79"/>
      <c r="AC361" s="79"/>
      <c r="AD361" s="470">
        <f>IF(AC362 &lt;&gt; "",1,0)</f>
        <v>0</v>
      </c>
      <c r="AE361" s="472" t="str">
        <f>担当者_CD</f>
        <v>NG</v>
      </c>
      <c r="AF361" s="76"/>
      <c r="AG361" s="76"/>
      <c r="AH361" s="470"/>
      <c r="AI361" s="472" t="str">
        <f>担当者_DD</f>
        <v>NG</v>
      </c>
      <c r="AJ361" s="76"/>
      <c r="AK361" s="76"/>
      <c r="AL361" s="470"/>
      <c r="AM361" s="476"/>
      <c r="AN361" s="79"/>
      <c r="AO361" s="79"/>
      <c r="AP361" s="470">
        <f>IF(AO362 &lt;&gt; "",1,0)</f>
        <v>0</v>
      </c>
      <c r="AQ361" s="472" t="str">
        <f>担当者_MCL</f>
        <v>NG</v>
      </c>
      <c r="AR361" s="76"/>
      <c r="AS361" s="76"/>
      <c r="AT361" s="470"/>
      <c r="AU361" s="472" t="str">
        <f>担当者_MCLR</f>
        <v>NG</v>
      </c>
      <c r="AV361" s="76"/>
      <c r="AW361" s="76"/>
      <c r="AX361" s="470"/>
      <c r="AY361" s="476"/>
      <c r="AZ361" s="79"/>
      <c r="BA361" s="79"/>
      <c r="BB361" s="470">
        <f>IF(BA362 &lt;&gt; "",1,0)</f>
        <v>0</v>
      </c>
      <c r="BC361" s="474" t="str">
        <f>担当者_MT</f>
        <v>NG</v>
      </c>
      <c r="BD361" s="76"/>
      <c r="BE361" s="76"/>
      <c r="BF361" s="470"/>
      <c r="BG361" s="472" t="str">
        <f>担当者_M検</f>
        <v>NG</v>
      </c>
      <c r="BH361" s="76"/>
      <c r="BI361" s="76"/>
      <c r="BJ361" s="470"/>
      <c r="BK361" s="476"/>
      <c r="BL361" s="79"/>
      <c r="BM361" s="79"/>
      <c r="BN361" s="470">
        <v>0</v>
      </c>
      <c r="BO361" s="474" t="str">
        <f>担当者_モテ</f>
        <v>NG</v>
      </c>
      <c r="BP361" s="76"/>
      <c r="BQ361" s="76"/>
      <c r="BR361" s="470"/>
      <c r="BS361" s="472" t="str">
        <f>担当者_モテR</f>
        <v>NG</v>
      </c>
      <c r="BT361" s="76"/>
      <c r="BU361" s="76"/>
      <c r="BV361" s="470"/>
      <c r="BW361" s="468">
        <f t="shared" ref="BW361" si="18250">IFERROR(SUM(IF(K361&lt;&gt;"NG",N361*K$1,0),IF(O361&lt;&gt;"NG",R361*O$1,0),IF(S361&lt;&gt;"NG",V361*S$1,0),IF(W361&lt;&gt;"NG",Z361*W$1,0),IF(AA361&lt;&gt;"NG",AD361*AA$1,0),IF(AE361&lt;&gt;"NG",AH361*AE$1,0),IF(AI361&lt;&gt;"NG",AL361*AI$1,0),IF(AM361&lt;&gt;"NG",AP361*AM$1,0),IF(AQ361&lt;&gt;"NG",AT361*AQ$1,0),IF(AU361&lt;&gt;"NG",AX361*AU$1,0),IF(AY361&lt;&gt;"NG",BB361*AY$1,0),IF(BC361&lt;&gt;"NG",BF361*BC$1,0),IF(BG361&lt;&gt;"NG",BJ361*BG$1,0),IF(BK361&lt;&gt;"NG",BN361*BK$1,0),IF(BO361&lt;&gt;"NG",BR361*BO$1,0),IF(BS361&lt;&gt;"NG",BV361*BS$1,0))/SUM(IF(K361&lt;&gt;"NG",K$1,0),IF(O361&lt;&gt;"NG",O$1,0),IF(S361&lt;&gt;"NG",S$1,0),IF(W361&lt;&gt;"NG",W$1,0),IF(AA361&lt;&gt;"NG",AA$1,0),IF(AE361&lt;&gt;"NG",AE$1,0),IF(AI361&lt;&gt;"NG",AI$1,0),IF(AM361&lt;&gt;"NG",AM$1,0),IF(AQ361&lt;&gt;"NG",AQ$1,0),IF(AU361&lt;&gt;"NG",AU$1,0),IF(AY361&lt;&gt;"NG",AY$1,0),IF(BC361&lt;&gt;"NG",BC$1,0),IF(BG361&lt;&gt;"NG",BG$1,0),IF(BK361&lt;&gt;"NG",BK$1,0),IF(BO361&lt;&gt;"NG",BO$1,0),IF(BS361&lt;&gt;"NG",BS$1,0)),0)</f>
        <v>0</v>
      </c>
      <c r="BX361" s="466"/>
      <c r="BY361" s="490"/>
      <c r="BZ361" s="5"/>
      <c r="CA361" s="32">
        <f t="shared" ref="CA361" si="18251">IF(AND($M361&lt;&gt;$BZ$5,$M361&lt;=$BZ$6,$M361&lt;&gt;$BZ$7),1,0)</f>
        <v>0</v>
      </c>
      <c r="CB361" s="32">
        <f t="shared" ref="CB361" si="18252">IF(AND($Q361&lt;&gt;$BZ$5,$Q361&lt;=$BZ$6,$Q361&lt;&gt;$BZ$7),1,0)</f>
        <v>0</v>
      </c>
      <c r="CC361" s="32">
        <f t="shared" ref="CC361" si="18253">IF(AND($U361&lt;&gt;$BZ$5,$U361&lt;=$BZ$6,$U361&lt;&gt;$BZ$7),1,0)</f>
        <v>0</v>
      </c>
      <c r="CD361" s="32">
        <f t="shared" ref="CD361" si="18254">IF(AND($Y361&lt;&gt;$BZ$5,$Y361&lt;=$BZ$6,$Y361&lt;&gt;$BZ$7),1,0)</f>
        <v>0</v>
      </c>
      <c r="CE361" s="32">
        <f t="shared" ref="CE361" si="18255">IF(AND($AG361&lt;&gt;$BZ$5,$AG361&lt;=$BZ$6,$AG361&lt;&gt;$BZ$7),1,0)</f>
        <v>0</v>
      </c>
      <c r="CF361" s="32">
        <f t="shared" ref="CF361" si="18256">IF(AND($AK361&lt;&gt;$BZ$5,$AK361&lt;=$BZ$6,$AK361&lt;&gt;$BZ$7),1,0)</f>
        <v>0</v>
      </c>
      <c r="CG361" s="32">
        <f t="shared" ref="CG361" si="18257">IF(AND($AS361&lt;&gt;$BZ$5,$AS361&lt;=$BZ$6,$AS361&lt;&gt;$BZ$7),1,0)</f>
        <v>0</v>
      </c>
      <c r="CH361" s="32">
        <f t="shared" ref="CH361" si="18258">IF(AND($AW361&lt;&gt;$BZ$5,$AW361&lt;=$BZ$6,$AW361&lt;&gt;$BZ$7),1,0)</f>
        <v>0</v>
      </c>
      <c r="CI361" s="32">
        <f t="shared" ref="CI361" si="18259">IF(AND($BE361&lt;&gt;$BZ$5,$BE361&lt;=$BZ$6,$BE361&lt;&gt;$BZ$7),1,0)</f>
        <v>0</v>
      </c>
      <c r="CJ361" s="32">
        <f t="shared" ref="CJ361" si="18260">IF(AND($BI361&lt;&gt;$BZ$5,$BI361&lt;=$BZ$6,$BI361&lt;&gt;$BZ$7),1,0)</f>
        <v>0</v>
      </c>
      <c r="CK361" s="32">
        <f t="shared" ref="CK361" si="18261">IF(AND($BQ361&lt;&gt;$BZ$5,$BQ361&lt;=$BZ$6,$BQ361&lt;&gt;$BZ$7),1,0)</f>
        <v>0</v>
      </c>
      <c r="CL361" s="32">
        <f t="shared" ref="CL361" si="18262">IF(AND($BU361&lt;&gt;$BZ$5,$BU361&lt;=$BZ$6,$BU361&lt;&gt;$BZ$7),1,0)</f>
        <v>0</v>
      </c>
      <c r="CO361" s="32">
        <f>IF(AND($M361&lt;&gt;$CN$5,$M361&lt;=$CN$6,$M361&lt;&gt;$CN$7),1,0)</f>
        <v>0</v>
      </c>
      <c r="CP361" s="32">
        <f>IF(AND($Q361&lt;&gt;$CN$5,$Q361&lt;=$CN$6,$Q361&lt;&gt;$CN$7),1,0)</f>
        <v>0</v>
      </c>
      <c r="CQ361" s="32">
        <f>IF(AND($U361&lt;&gt;$CN$5,$U361&lt;=$CN$6,$U361&lt;&gt;$CN$7),1,0)</f>
        <v>0</v>
      </c>
      <c r="CR361" s="32">
        <f>IF(AND($Y361&lt;&gt;$CN$5,$Y361&lt;=$CN$6,$Y361&lt;&gt;$CN$7),1,0)</f>
        <v>0</v>
      </c>
      <c r="CS361" s="32">
        <f>IF(AND($AG361&lt;&gt;$CN$5,$AG361&lt;=$CN$6,$AG361&lt;&gt;$CN$7),1,0)</f>
        <v>0</v>
      </c>
      <c r="CT361" s="32">
        <f>IF(AND($AK361&lt;&gt;$CN$5,$AK361&lt;=$CN$6,$AK361&lt;&gt;$CN$7),1,0)</f>
        <v>0</v>
      </c>
      <c r="CU361" s="32">
        <f>IF(AND($AS361&lt;&gt;$CN$5,$AS361&lt;=$CN$6,$AS361&lt;&gt;$CN$7),1,0)</f>
        <v>0</v>
      </c>
      <c r="CV361" s="32">
        <f>IF(AND($AW361&lt;&gt;$CN$5,$AW361&lt;=$CN$6,$AW361&lt;&gt;$CN$7),1,0)</f>
        <v>0</v>
      </c>
      <c r="CW361" s="32">
        <f>IF(AND($BE361&lt;&gt;$CN$5,$BE361&lt;=$CN$6,$BE361&lt;&gt;$CN$7),1,0)</f>
        <v>0</v>
      </c>
      <c r="CX361" s="32">
        <f>IF(AND($BI361&lt;&gt;$CN$5,$BI361&lt;=$CN$6,$BI361&lt;&gt;$CN$7),1,0)</f>
        <v>0</v>
      </c>
      <c r="CY361" s="32">
        <f>IF(AND($BQ361&lt;&gt;$CN$5,$BQ361&lt;=$CN$6,$BQ361&lt;&gt;$CN$7),1,0)</f>
        <v>0</v>
      </c>
      <c r="CZ361" s="32">
        <f>IF(AND($BU361&lt;&gt;$CN$5,$BU361&lt;=$CN$6,$BU361&lt;&gt;$CN$7),1,0)</f>
        <v>0</v>
      </c>
      <c r="DC361" s="32">
        <f>IF(AND($M361&lt;&gt;$DB$5,$M361&lt;=$DB$6,$M361&lt;&gt;$CN$7),1,0)</f>
        <v>0</v>
      </c>
      <c r="DD361" s="32">
        <f>IF(AND($Q361&lt;&gt;$DB$5,$Q361&lt;=$DB$6,$Q361&lt;&gt;$CN$7),1,0)</f>
        <v>0</v>
      </c>
      <c r="DE361" s="32">
        <f>IF(AND($U361&lt;&gt;$DB$5,$U361&lt;=$DB$6,$U361&lt;&gt;$CN$7),1,0)</f>
        <v>0</v>
      </c>
      <c r="DF361" s="32">
        <f>IF(AND($Y361&lt;&gt;$DB$5,$Y361&lt;=$DB$6,$Y361&lt;&gt;$CN$7),1,0)</f>
        <v>0</v>
      </c>
      <c r="DG361" s="32">
        <f>IF(AND($AG361&lt;&gt;$DB$5,$AG361&lt;=$DB$6,$AG361&lt;&gt;$CN$7),1,0)</f>
        <v>0</v>
      </c>
      <c r="DH361" s="32">
        <f>IF(AND($AK361&lt;&gt;$DB$5,$AK361&lt;=$DB$6,$AK361&lt;&gt;$CN$7),1,0)</f>
        <v>0</v>
      </c>
      <c r="DI361" s="32">
        <f>IF(AND($AS361&lt;&gt;$DB$5,$AS361&lt;=$DB$6,$AS361&lt;&gt;$CN$7),1,0)</f>
        <v>0</v>
      </c>
      <c r="DJ361" s="32">
        <f>IF(AND($AW361&lt;&gt;$DB$5,$AW361&lt;=$DB$6,$AW361&lt;&gt;$CN$7),1,0)</f>
        <v>0</v>
      </c>
      <c r="DK361" s="32">
        <f>IF(AND($BE361&lt;&gt;$DB$5,$BE361&lt;=$DB$6,$BE361&lt;&gt;$CN$7),1,0)</f>
        <v>0</v>
      </c>
      <c r="DL361" s="32">
        <f>IF(AND($BI361&lt;&gt;$DB$5,$BI361&lt;=$DB$6,$BI361&lt;&gt;$CN$7),1,0)</f>
        <v>0</v>
      </c>
      <c r="DM361" s="32">
        <f>IF(AND($BQ361&lt;&gt;$DB$5,$BQ361&lt;=$DB$6,$BQ361&lt;&gt;$CN$7),1,0)</f>
        <v>0</v>
      </c>
      <c r="DN361" s="32">
        <f>IF(AND($BU361&lt;&gt;$DB$5,$BU361&lt;=$DB$6,$BU361&lt;&gt;$CN$7),1,0)</f>
        <v>0</v>
      </c>
      <c r="DQ361" s="32">
        <f t="shared" ref="DQ361" si="18263">IF(AND($M361&lt;&gt;$DP$5,$M361&lt;=$DP$6,$M361&lt;&gt;$CN$7),1,0)</f>
        <v>0</v>
      </c>
      <c r="DR361" s="32">
        <f t="shared" ref="DR361" si="18264">IF(AND($Q361&lt;&gt;$DP$5,$Q361&lt;=$DP$6,$Q361&lt;&gt;$CN$7),1,0)</f>
        <v>0</v>
      </c>
      <c r="DS361" s="32">
        <f t="shared" ref="DS361" si="18265">IF(AND($U361&lt;&gt;$DP$5,$U361&lt;=$DP$6,$U361&lt;&gt;$CN$7),1,0)</f>
        <v>0</v>
      </c>
      <c r="DT361" s="32">
        <f t="shared" ref="DT361" si="18266">IF(AND($Y361&lt;&gt;$DP$5,$Y361&lt;=$DP$6,$Y361&lt;&gt;$CN$7),1,0)</f>
        <v>0</v>
      </c>
      <c r="DU361" s="32">
        <f t="shared" ref="DU361" si="18267">IF(AND($AG361&lt;&gt;$DP$5,$AG361&lt;=$DP$6,$AG361&lt;&gt;$CN$7),1,0)</f>
        <v>0</v>
      </c>
      <c r="DV361" s="32">
        <f t="shared" ref="DV361" si="18268">IF(AND($AK361&lt;&gt;$DP$5,$AK361&lt;=$DP$6,$AK361&lt;&gt;$CN$7),1,0)</f>
        <v>0</v>
      </c>
      <c r="DW361" s="32">
        <f t="shared" ref="DW361" si="18269">IF(AND($AS361&lt;&gt;$DP$5,$AS361&lt;=$DP$6,$AS361&lt;&gt;$CN$7),1,0)</f>
        <v>0</v>
      </c>
      <c r="DX361" s="32">
        <f t="shared" ref="DX361" si="18270">IF(AND($AW361&lt;&gt;$DP$5,$AW361&lt;=$DP$6,$AW361&lt;&gt;$CN$7),1,0)</f>
        <v>0</v>
      </c>
      <c r="DY361" s="32">
        <f t="shared" ref="DY361" si="18271">IF(AND($BE361&lt;&gt;$DP$5,$BE361&lt;=$DP$6,$BE361&lt;&gt;$CN$7),1,0)</f>
        <v>0</v>
      </c>
      <c r="DZ361" s="32">
        <f t="shared" ref="DZ361" si="18272">IF(AND($BI361&lt;&gt;$DP$5,$BI361&lt;=$DP$6,$BI361&lt;&gt;$CN$7),1,0)</f>
        <v>0</v>
      </c>
      <c r="EA361" s="32">
        <f t="shared" ref="EA361" si="18273">IF(AND($BQ361&lt;&gt;$DP$5,$BQ361&lt;=$DP$6,$BQ361&lt;&gt;$CN$7),1,0)</f>
        <v>0</v>
      </c>
      <c r="EB361" s="32">
        <f t="shared" ref="EB361" si="18274">IF(AND($BU361&lt;&gt;$DP$5,$BU361&lt;=$DP$6,$BU361&lt;&gt;$CN$7),1,0)</f>
        <v>0</v>
      </c>
      <c r="EE361" s="328">
        <f>IF(M361&lt;&gt;"",IF(M361&lt;=$ED$6,1,IF(L361&gt;$ED$6,0,NETWORKDAYS(L361,$ED$6,祭日リスト)/NETWORKDAYS(L361,M361,祭日リスト)))*$GG361*週間進捗報告書!$G$9,0)</f>
        <v>0</v>
      </c>
      <c r="EF361" s="328">
        <f>IF(Q361&lt;&gt;"",IF(Q361&lt;=$ED$6,1,IF(P361&gt;$ED$6,0,NETWORKDAYS(P361,$ED$6,祭日リスト)/NETWORKDAYS(P361,Q361,祭日リスト)))*$GG361*週間進捗報告書!$G$10,0)</f>
        <v>0</v>
      </c>
      <c r="EG361" s="328">
        <f>IF(U361&lt;&gt;"",IF(U361&lt;=$ED$6,1,IF(T361&gt;$ED$6,0,NETWORKDAYS(T361,$ED$6,祭日リスト)/NETWORKDAYS(T361,U361,祭日リスト)))*$GG361*週間進捗報告書!$G$11,0)</f>
        <v>0</v>
      </c>
      <c r="EH361" s="328">
        <f>IF(Y361&lt;&gt;"",IF(Y361&lt;=$ED$6,1,IF(X361&gt;$ED$6,0,NETWORKDAYS(X361,$ED$6,祭日リスト)/NETWORKDAYS(X361,Y361,祭日リスト)))*$GG361*週間進捗報告書!$G$12,0)</f>
        <v>0</v>
      </c>
      <c r="EI361" s="328">
        <f>IF(AG361&lt;&gt;"",IF(AG361&lt;=$ED$6,1,IF(AF361&gt;$ED$6,0,NETWORKDAYS(AF361,$ED$6,祭日リスト)/NETWORKDAYS(AF361,AG361,祭日リスト)))*$GG361*週間進捗報告書!$G$13,0)</f>
        <v>0</v>
      </c>
      <c r="EJ361" s="328">
        <f>IF(AK361&lt;&gt;"",IF(AK361&lt;=$ED$6,1,IF(AJ361&gt;$ED$6,0,NETWORKDAYS(AJ361,$ED$6,祭日リスト)/NETWORKDAYS(AJ361,AK361,祭日リスト)))*$GG361*週間進捗報告書!$G$14,0)</f>
        <v>0</v>
      </c>
      <c r="EK361" s="328">
        <f>IF(AS361&lt;&gt;"",IF(AS361&lt;=$ED$6,1,IF(AR361&gt;$ED$6,0,NETWORKDAYS(AR361,$ED$6,祭日リスト)/NETWORKDAYS(AR361,AS361,祭日リスト)))*$GG361*週間進捗報告書!$G$15,0)</f>
        <v>0</v>
      </c>
      <c r="EL361" s="328">
        <f>IF(AW361&lt;&gt;"",IF(AW361&lt;=$ED$6,1,IF(AV361&gt;$ED$6,0,NETWORKDAYS(AV361,$ED$6,祭日リスト)/NETWORKDAYS(AV361,AW361,祭日リスト)))*$GG361*週間進捗報告書!$G$16,0)</f>
        <v>0</v>
      </c>
      <c r="EM361" s="328">
        <f>IF(BE361&lt;&gt;"",IF(BE361&lt;=$ED$6,1,IF(BD361&gt;$ED$6,0,NETWORKDAYS(BD361,$ED$6,祭日リスト)/NETWORKDAYS(BD361,BE361,祭日リスト)))*$GG361*週間進捗報告書!$G$17,0)</f>
        <v>0</v>
      </c>
      <c r="EN361" s="328">
        <f>IF(BI361&lt;&gt;"",IF(BI361&lt;=$ED$6,1,IF(BH361&gt;$ED$6,0,NETWORKDAYS(BH361,$ED$6,祭日リスト)/NETWORKDAYS(BH361,BI361,祭日リスト)))*$GG361*週間進捗報告書!$G$18,0)</f>
        <v>0</v>
      </c>
      <c r="EO361" s="328">
        <f>IF(BQ361&lt;&gt;"",IF(BQ361&lt;=$ED$6,1,IF(BP361&gt;$ED$6,0,NETWORKDAYS(BP361,$ED$6,祭日リスト)/NETWORKDAYS(BP361,BQ361,祭日リスト)))*$GG361*週間進捗報告書!$G$19,0)</f>
        <v>0</v>
      </c>
      <c r="EP361" s="328">
        <f>IF(BU361&lt;&gt;"",IF(BU361&lt;=$ED$6,1,IF(BT361&gt;$ED$6,0,NETWORKDAYS(BT361,$ED$6,祭日リスト)/NETWORKDAYS(BT361,BU361,祭日リスト)))*$GG361*週間進捗報告書!$G$20,0)</f>
        <v>0</v>
      </c>
      <c r="ER361" s="547">
        <f t="shared" ref="ER361:FC361" si="18275">EE361-EE362</f>
        <v>0</v>
      </c>
      <c r="ES361" s="547">
        <f t="shared" si="18275"/>
        <v>0</v>
      </c>
      <c r="ET361" s="547">
        <f t="shared" si="18275"/>
        <v>0</v>
      </c>
      <c r="EU361" s="547">
        <f t="shared" si="18275"/>
        <v>0</v>
      </c>
      <c r="EV361" s="547">
        <f t="shared" si="18275"/>
        <v>0</v>
      </c>
      <c r="EW361" s="547">
        <f t="shared" si="18275"/>
        <v>0</v>
      </c>
      <c r="EX361" s="547">
        <f t="shared" si="18275"/>
        <v>0</v>
      </c>
      <c r="EY361" s="547">
        <f t="shared" si="18275"/>
        <v>0</v>
      </c>
      <c r="EZ361" s="547">
        <f t="shared" si="18275"/>
        <v>0</v>
      </c>
      <c r="FA361" s="547">
        <f t="shared" si="18275"/>
        <v>0</v>
      </c>
      <c r="FB361" s="547">
        <f t="shared" si="18275"/>
        <v>0</v>
      </c>
      <c r="FC361" s="547">
        <f t="shared" si="18275"/>
        <v>0</v>
      </c>
      <c r="FD361" s="547">
        <f t="shared" ref="FD361" si="18276">SUM(ER361:FC362)</f>
        <v>0</v>
      </c>
      <c r="FE361" s="333"/>
      <c r="FG361" s="32">
        <f>IF(AND($M361&lt;&gt;$FF$7),1,0)</f>
        <v>0</v>
      </c>
      <c r="FH361" s="32">
        <f>IF(AND($Q361&lt;&gt;$FF$7),1,0)</f>
        <v>0</v>
      </c>
      <c r="FI361" s="32">
        <f>IF(AND($U361&lt;&gt;$FF$7),1,0)</f>
        <v>0</v>
      </c>
      <c r="FJ361" s="32">
        <f>IF(AND($Y361&lt;&gt;$FF$7),1,0)</f>
        <v>0</v>
      </c>
      <c r="FK361" s="32">
        <f>IF(AND($AG361&lt;&gt;$FF$7),1,0)</f>
        <v>0</v>
      </c>
      <c r="FL361" s="32">
        <f>IF(AND($AK361&lt;&gt;$FF$7),1,0)</f>
        <v>0</v>
      </c>
      <c r="FM361" s="32">
        <f>IF(AND($AS361&lt;&gt;$FF$7),1,0)</f>
        <v>0</v>
      </c>
      <c r="FN361" s="32">
        <f>IF(AND($AW361&lt;&gt;$FF$7),1,0)</f>
        <v>0</v>
      </c>
      <c r="FO361" s="32">
        <f>IF(AND($BE361&lt;&gt;$FF$7),1,0)</f>
        <v>0</v>
      </c>
      <c r="FP361" s="32">
        <f>IF(AND($BI361&lt;&gt;$FF$7),1,0)</f>
        <v>0</v>
      </c>
      <c r="FQ361" s="32">
        <f>IF(AND($BQ361&lt;&gt;$FF$7),1,0)</f>
        <v>0</v>
      </c>
      <c r="FR361" s="32">
        <f>IF(AND($BU361&lt;&gt;$FF$7),1,0)</f>
        <v>0</v>
      </c>
      <c r="FU361" s="294">
        <f t="shared" ref="FU361" si="18277">IF($K361&lt;&gt;"NG",$GG361,0)</f>
        <v>0</v>
      </c>
      <c r="FV361" s="294">
        <f t="shared" ref="FV361" si="18278">IF($O361&lt;&gt;"NG",$GG361,0)</f>
        <v>0</v>
      </c>
      <c r="FW361" s="294">
        <f t="shared" ref="FW361" si="18279">IF($S361&lt;&gt;"NG",$GG361,0)</f>
        <v>0</v>
      </c>
      <c r="FX361" s="294">
        <f t="shared" ref="FX361" si="18280">IF($W361&lt;&gt;"NG",$GG361,0)</f>
        <v>0</v>
      </c>
      <c r="FY361" s="294">
        <f t="shared" ref="FY361" si="18281">IF($AE361&lt;&gt;"NG",$GG361,0)</f>
        <v>0</v>
      </c>
      <c r="FZ361" s="294">
        <f t="shared" ref="FZ361" si="18282">IF($AI361&lt;&gt;"NG",$GG361,0)</f>
        <v>0</v>
      </c>
      <c r="GA361" s="294">
        <f t="shared" ref="GA361" si="18283">IF($AQ361&lt;&gt;"NG",$GG361,0)</f>
        <v>0</v>
      </c>
      <c r="GB361" s="294">
        <f t="shared" ref="GB361" si="18284">IF($AU361&lt;&gt;"NG",$GG361,0)</f>
        <v>0</v>
      </c>
      <c r="GC361" s="294">
        <f t="shared" ref="GC361" si="18285">IF($BC361&lt;&gt;"NG",$GG361,0)</f>
        <v>0</v>
      </c>
      <c r="GD361" s="294">
        <f t="shared" ref="GD361" si="18286">IF($BG361&lt;&gt;"NG",$GG361,0)</f>
        <v>0</v>
      </c>
      <c r="GE361" s="294">
        <f t="shared" ref="GE361" si="18287">IF($BO361&lt;&gt;"NG",$GG361,0)</f>
        <v>0</v>
      </c>
      <c r="GF361" s="294">
        <f t="shared" ref="GF361" si="18288">IF($BS361&lt;&gt;"NG",$GG361,0)</f>
        <v>0</v>
      </c>
      <c r="GG361" s="294" t="e">
        <f>VLOOKUP($D361,リスト!$D:$S,15,FALSE)</f>
        <v>#N/A</v>
      </c>
      <c r="GH361" s="2" t="e">
        <f>INDEX(リスト!$V:$V,MATCH(中日程計画表!$D361,リスト!$D:$D,0))</f>
        <v>#N/A</v>
      </c>
      <c r="GI361" s="2" t="e">
        <f>INDEX(リスト!$A:$A,MATCH(中日程計画表!$D361,リスト!$D:$D,0))</f>
        <v>#N/A</v>
      </c>
      <c r="GJ361" s="2" t="e">
        <f>INDEX(リスト!$U:$U,MATCH(中日程計画表!$D361,リスト!$D:$D,0))</f>
        <v>#N/A</v>
      </c>
      <c r="GK361" s="5" t="e">
        <f>INDEX(リスト!$W:$W,MATCH(中日程計画表!$D361,リスト!$D:$D,0))</f>
        <v>#N/A</v>
      </c>
      <c r="GL361" s="2" t="s">
        <v>200</v>
      </c>
      <c r="GM361" s="296">
        <f>D361</f>
        <v>0</v>
      </c>
      <c r="GN361" s="296">
        <f>E361</f>
        <v>0</v>
      </c>
      <c r="GU361" s="460" t="str">
        <f t="shared" ref="GU361" si="18289">AE361</f>
        <v>NG</v>
      </c>
      <c r="GV361" s="460">
        <f t="shared" ref="GV361" si="18290">EI361</f>
        <v>0</v>
      </c>
      <c r="GW361" s="460">
        <f t="shared" ref="GW361" si="18291">EI362</f>
        <v>0</v>
      </c>
      <c r="GX361" s="462">
        <f t="shared" ref="GX361" si="18292">EV361</f>
        <v>0</v>
      </c>
      <c r="GY361" s="460" t="str">
        <f t="shared" ref="GY361" si="18293">AI361</f>
        <v>NG</v>
      </c>
      <c r="GZ361" s="460">
        <f t="shared" ref="GZ361" si="18294">EJ361</f>
        <v>0</v>
      </c>
      <c r="HA361" s="460">
        <f t="shared" ref="HA361" si="18295">EJ362</f>
        <v>0</v>
      </c>
      <c r="HB361" s="462">
        <f t="shared" ref="HB361" si="18296">EW361</f>
        <v>0</v>
      </c>
      <c r="HC361" s="460" t="str">
        <f t="shared" ref="HC361" si="18297">AQ361</f>
        <v>NG</v>
      </c>
      <c r="HD361" s="460">
        <f t="shared" ref="HD361" si="18298">EK361</f>
        <v>0</v>
      </c>
      <c r="HE361" s="460">
        <f t="shared" ref="HE361" si="18299">EK362</f>
        <v>0</v>
      </c>
      <c r="HF361" s="462">
        <f t="shared" ref="HF361" si="18300">EX361</f>
        <v>0</v>
      </c>
      <c r="HG361" s="460" t="str">
        <f t="shared" ref="HG361" si="18301">AU361</f>
        <v>NG</v>
      </c>
      <c r="HH361" s="460">
        <f t="shared" ref="HH361" si="18302">EL361</f>
        <v>0</v>
      </c>
      <c r="HI361" s="460">
        <f t="shared" ref="HI361" si="18303">EL362</f>
        <v>0</v>
      </c>
      <c r="HJ361" s="462">
        <f t="shared" ref="HJ361" si="18304">EY361</f>
        <v>0</v>
      </c>
      <c r="HK361" s="460" t="str">
        <f t="shared" ref="HK361" si="18305">BC361</f>
        <v>NG</v>
      </c>
      <c r="HL361" s="460">
        <f t="shared" ref="HL361" si="18306">EM361</f>
        <v>0</v>
      </c>
      <c r="HM361" s="460">
        <f t="shared" ref="HM361" si="18307">EM362</f>
        <v>0</v>
      </c>
      <c r="HN361" s="462">
        <f t="shared" ref="HN361" si="18308">EZ361</f>
        <v>0</v>
      </c>
      <c r="HO361" s="460" t="str">
        <f t="shared" ref="HO361" si="18309">BG361</f>
        <v>NG</v>
      </c>
      <c r="HP361" s="460">
        <f t="shared" ref="HP361" si="18310">EN361</f>
        <v>0</v>
      </c>
      <c r="HQ361" s="460">
        <f t="shared" ref="HQ361" si="18311">EN362</f>
        <v>0</v>
      </c>
      <c r="HR361" s="462">
        <f t="shared" ref="HR361" si="18312">FA361</f>
        <v>0</v>
      </c>
      <c r="HS361" s="332"/>
    </row>
    <row r="362" spans="1:227" ht="12" customHeight="1">
      <c r="A362" s="489"/>
      <c r="B362" s="487"/>
      <c r="C362" s="475"/>
      <c r="D362" s="485"/>
      <c r="E362" s="483"/>
      <c r="F362" s="317"/>
      <c r="G362" s="317"/>
      <c r="H362" s="317"/>
      <c r="I362" s="317"/>
      <c r="J362" s="316"/>
      <c r="K362" s="481"/>
      <c r="L362" s="77"/>
      <c r="M362" s="77"/>
      <c r="N362" s="471"/>
      <c r="O362" s="475"/>
      <c r="P362" s="77"/>
      <c r="Q362" s="77"/>
      <c r="R362" s="471"/>
      <c r="S362" s="475"/>
      <c r="T362" s="77"/>
      <c r="U362" s="77"/>
      <c r="V362" s="471"/>
      <c r="W362" s="473"/>
      <c r="X362" s="77"/>
      <c r="Y362" s="77"/>
      <c r="Z362" s="471"/>
      <c r="AA362" s="477"/>
      <c r="AB362" s="80"/>
      <c r="AC362" s="80"/>
      <c r="AD362" s="471"/>
      <c r="AE362" s="473"/>
      <c r="AF362" s="77"/>
      <c r="AG362" s="77"/>
      <c r="AH362" s="471"/>
      <c r="AI362" s="473"/>
      <c r="AJ362" s="77"/>
      <c r="AK362" s="77"/>
      <c r="AL362" s="471"/>
      <c r="AM362" s="477"/>
      <c r="AN362" s="80"/>
      <c r="AO362" s="80"/>
      <c r="AP362" s="471"/>
      <c r="AQ362" s="473"/>
      <c r="AR362" s="77"/>
      <c r="AS362" s="77"/>
      <c r="AT362" s="471"/>
      <c r="AU362" s="473"/>
      <c r="AV362" s="77"/>
      <c r="AW362" s="77"/>
      <c r="AX362" s="471"/>
      <c r="AY362" s="477"/>
      <c r="AZ362" s="80"/>
      <c r="BA362" s="80"/>
      <c r="BB362" s="471"/>
      <c r="BC362" s="475"/>
      <c r="BD362" s="77"/>
      <c r="BE362" s="77"/>
      <c r="BF362" s="471"/>
      <c r="BG362" s="473"/>
      <c r="BH362" s="77"/>
      <c r="BI362" s="77"/>
      <c r="BJ362" s="471"/>
      <c r="BK362" s="477"/>
      <c r="BL362" s="80"/>
      <c r="BM362" s="80"/>
      <c r="BN362" s="471"/>
      <c r="BO362" s="475"/>
      <c r="BP362" s="77"/>
      <c r="BQ362" s="77"/>
      <c r="BR362" s="471"/>
      <c r="BS362" s="473"/>
      <c r="BT362" s="77"/>
      <c r="BU362" s="77"/>
      <c r="BV362" s="471"/>
      <c r="BW362" s="469"/>
      <c r="BX362" s="467"/>
      <c r="BY362" s="490"/>
      <c r="CA362" s="19">
        <f t="shared" ref="CA362" si="18313">IF(AND($N361=1,$M362&lt;&gt;$BZ$7),1,0)</f>
        <v>0</v>
      </c>
      <c r="CB362" s="19">
        <f t="shared" ref="CB362" si="18314">IF(AND($R361=1,$Q362&lt;&gt;$BZ$7),1,0)</f>
        <v>0</v>
      </c>
      <c r="CC362" s="19">
        <f t="shared" ref="CC362" si="18315">IF(AND($V361=1,$U362&lt;&gt;$BZ$7),1,0)</f>
        <v>0</v>
      </c>
      <c r="CD362" s="19">
        <f t="shared" ref="CD362" si="18316">IF(AND($Z361=1,$Y362&lt;&gt;$BZ$7),1,0)</f>
        <v>0</v>
      </c>
      <c r="CE362" s="19">
        <f t="shared" ref="CE362" si="18317">IF(AND($AH361=1,$AG362&lt;&gt;$BZ$7),1,0)</f>
        <v>0</v>
      </c>
      <c r="CF362" s="19">
        <f t="shared" ref="CF362" si="18318">IF(AND($AL361=1,$AK362&lt;&gt;$BZ$7),1,0)</f>
        <v>0</v>
      </c>
      <c r="CG362" s="19">
        <f t="shared" ref="CG362" si="18319">IF(AND($AT361=1,$AS362&lt;&gt;$BZ$7),1,0)</f>
        <v>0</v>
      </c>
      <c r="CH362" s="19">
        <f t="shared" ref="CH362" si="18320">IF(AND($AX361=1,$AW362&lt;&gt;$BZ$7),1,0)</f>
        <v>0</v>
      </c>
      <c r="CI362" s="19">
        <f t="shared" ref="CI362" si="18321">IF(AND($BF361=1,$BE362&lt;&gt;$BZ$7),1,0)</f>
        <v>0</v>
      </c>
      <c r="CJ362" s="19">
        <f t="shared" ref="CJ362" si="18322">IF(AND($BJ361=1,$BI362&lt;&gt;$BZ$7),1,0)</f>
        <v>0</v>
      </c>
      <c r="CK362" s="19">
        <f t="shared" ref="CK362" si="18323">IF(AND($BR361=1,$BQ362&lt;&gt;$BZ$7),1,0)</f>
        <v>0</v>
      </c>
      <c r="CL362" s="19">
        <f t="shared" ref="CL362" si="18324">IF(AND($BV361=1,$BU362&lt;&gt;$BZ$7),1,0)</f>
        <v>0</v>
      </c>
      <c r="CO362" s="19">
        <f>IF(AND($M362&lt;&gt;$CN$7,$M362&lt;=$CN$6),1,0)</f>
        <v>0</v>
      </c>
      <c r="CP362" s="19">
        <f>IF(AND($Q362&lt;&gt;$CN$7,$Q362&lt;=$CN$6),1,0)</f>
        <v>0</v>
      </c>
      <c r="CQ362" s="19">
        <f>IF(AND($U362&lt;&gt;$CN$7,$U362&lt;=$CN$6),1,0)</f>
        <v>0</v>
      </c>
      <c r="CR362" s="19">
        <f>IF(AND($Y362&lt;&gt;$CN$7,$Y362&lt;=$CN$6),1,0)</f>
        <v>0</v>
      </c>
      <c r="CS362" s="19">
        <f>IF(AND($AG362&lt;&gt;$CN$7,$AG362&lt;=$CN$6),1,0)</f>
        <v>0</v>
      </c>
      <c r="CT362" s="19">
        <f>IF(AND($AK362&lt;&gt;$CN$7,$AK362&lt;=$CN$6),1,0)</f>
        <v>0</v>
      </c>
      <c r="CU362" s="19">
        <f>IF(AND($AS362&lt;&gt;$CN$7,$AS362&lt;=$CN$6),1,0)</f>
        <v>0</v>
      </c>
      <c r="CV362" s="19">
        <f>IF(AND($AW362&lt;&gt;$CN$7,$AW362&lt;=$CN$6),1,0)</f>
        <v>0</v>
      </c>
      <c r="CW362" s="19">
        <f>IF(AND($BE362&lt;&gt;$CN$7,$BE362&lt;=$CN$6),1,0)</f>
        <v>0</v>
      </c>
      <c r="CX362" s="19">
        <f>IF(AND($BI362&lt;&gt;$CN$7,$BI362&lt;=$CN$6),1,0)</f>
        <v>0</v>
      </c>
      <c r="CY362" s="19">
        <f>IF(AND($BQ362&lt;&gt;$CN$7,$BQ362&lt;=$CN$6),1,0)</f>
        <v>0</v>
      </c>
      <c r="CZ362" s="19">
        <f>IF(AND($BU362&lt;&gt;$CN$7,$BU362&lt;=$CN$6),1,0)</f>
        <v>0</v>
      </c>
      <c r="DC362" s="19">
        <f>IF($N361=1,1,0)</f>
        <v>0</v>
      </c>
      <c r="DD362" s="19">
        <f>IF($R361=1,1,0)</f>
        <v>0</v>
      </c>
      <c r="DE362" s="19">
        <f>IF($V361=1,1,0)</f>
        <v>0</v>
      </c>
      <c r="DF362" s="19">
        <f>IF($Z361=1,1,0)</f>
        <v>0</v>
      </c>
      <c r="DG362" s="19">
        <f>IF($AH361=1,1,0)</f>
        <v>0</v>
      </c>
      <c r="DH362" s="19">
        <f>IF($AL361=1,1,0)</f>
        <v>0</v>
      </c>
      <c r="DI362" s="19">
        <f>IF($AT361=1,1,0)</f>
        <v>0</v>
      </c>
      <c r="DJ362" s="19">
        <f>IF($AX361=1,1,0)</f>
        <v>0</v>
      </c>
      <c r="DK362" s="19">
        <f>IF($BF361=1,1,0)</f>
        <v>0</v>
      </c>
      <c r="DL362" s="19">
        <f>IF($BJ361=1,1,0)</f>
        <v>0</v>
      </c>
      <c r="DM362" s="19">
        <f>IF($BR361=1,1,0)</f>
        <v>0</v>
      </c>
      <c r="DN362" s="19">
        <f>IF($BV361=1,1,0)</f>
        <v>0</v>
      </c>
      <c r="DQ362" s="19">
        <f t="shared" ref="DQ362" si="18325">IF($N361=1,1,0)</f>
        <v>0</v>
      </c>
      <c r="DR362" s="19">
        <f t="shared" ref="DR362" si="18326">IF($R361=1,1,0)</f>
        <v>0</v>
      </c>
      <c r="DS362" s="19">
        <f t="shared" ref="DS362" si="18327">IF($V361=1,1,0)</f>
        <v>0</v>
      </c>
      <c r="DT362" s="19">
        <f t="shared" ref="DT362" si="18328">IF($Z361=1,1,0)</f>
        <v>0</v>
      </c>
      <c r="DU362" s="19">
        <f t="shared" ref="DU362" si="18329">IF($AH361=1,1,0)</f>
        <v>0</v>
      </c>
      <c r="DV362" s="19">
        <f t="shared" ref="DV362" si="18330">IF($AL361=1,1,0)</f>
        <v>0</v>
      </c>
      <c r="DW362" s="19">
        <f t="shared" ref="DW362" si="18331">IF($AT361=1,1,0)</f>
        <v>0</v>
      </c>
      <c r="DX362" s="19">
        <f t="shared" ref="DX362" si="18332">IF($AX361=1,1,0)</f>
        <v>0</v>
      </c>
      <c r="DY362" s="19">
        <f t="shared" ref="DY362" si="18333">IF($BF361=1,1,0)</f>
        <v>0</v>
      </c>
      <c r="DZ362" s="19">
        <f t="shared" ref="DZ362" si="18334">IF($BJ361=1,1,0)</f>
        <v>0</v>
      </c>
      <c r="EA362" s="19">
        <f t="shared" ref="EA362" si="18335">IF($BR361=1,1,0)</f>
        <v>0</v>
      </c>
      <c r="EB362" s="19">
        <f t="shared" ref="EB362" si="18336">IF($BV361=1,1,0)</f>
        <v>0</v>
      </c>
      <c r="EE362" s="329">
        <f>N361*$FU362*週間進捗報告書!$G$9</f>
        <v>0</v>
      </c>
      <c r="EF362" s="329">
        <f>R361*$FV362*週間進捗報告書!$G$10</f>
        <v>0</v>
      </c>
      <c r="EG362" s="329">
        <f>V361*$FW362*週間進捗報告書!$G$11</f>
        <v>0</v>
      </c>
      <c r="EH362" s="329">
        <f>Z361*$FX362*週間進捗報告書!$G$12</f>
        <v>0</v>
      </c>
      <c r="EI362" s="329">
        <f>AH361*$FY362*週間進捗報告書!$G$13</f>
        <v>0</v>
      </c>
      <c r="EJ362" s="329">
        <f>AL361*$FZ362*週間進捗報告書!$G$14</f>
        <v>0</v>
      </c>
      <c r="EK362" s="329">
        <f>AT361*$GA362*週間進捗報告書!$G$15</f>
        <v>0</v>
      </c>
      <c r="EL362" s="329">
        <f>AX361*$GB362*週間進捗報告書!$G$16</f>
        <v>0</v>
      </c>
      <c r="EM362" s="329">
        <f>BF361*$GC362*週間進捗報告書!$G$17</f>
        <v>0</v>
      </c>
      <c r="EN362" s="329">
        <f>BJ361*$GD362*週間進捗報告書!$G$18</f>
        <v>0</v>
      </c>
      <c r="EO362" s="329">
        <f>BR361*$GE362*週間進捗報告書!$G$19</f>
        <v>0</v>
      </c>
      <c r="EP362" s="329">
        <f>BV361*$GF362*週間進捗報告書!$G$20</f>
        <v>0</v>
      </c>
      <c r="ER362" s="547"/>
      <c r="ES362" s="547"/>
      <c r="ET362" s="547"/>
      <c r="EU362" s="547"/>
      <c r="EV362" s="547"/>
      <c r="EW362" s="547"/>
      <c r="EX362" s="547"/>
      <c r="EY362" s="547"/>
      <c r="EZ362" s="547"/>
      <c r="FA362" s="547"/>
      <c r="FB362" s="547"/>
      <c r="FC362" s="547"/>
      <c r="FD362" s="547"/>
      <c r="FE362" s="332"/>
      <c r="FG362" s="19"/>
      <c r="FH362" s="19"/>
      <c r="FI362" s="19"/>
      <c r="FJ362" s="19"/>
      <c r="FK362" s="19"/>
      <c r="FL362" s="19"/>
      <c r="FM362" s="19"/>
      <c r="FN362" s="19"/>
      <c r="FO362" s="19"/>
      <c r="FP362" s="19"/>
      <c r="FQ362" s="19"/>
      <c r="FR362" s="19"/>
      <c r="FU362" s="295">
        <f t="shared" ref="FU362" si="18337">FU361</f>
        <v>0</v>
      </c>
      <c r="FV362" s="295">
        <f t="shared" ref="FV362" si="18338">FV361</f>
        <v>0</v>
      </c>
      <c r="FW362" s="295">
        <f t="shared" ref="FW362" si="18339">FW361</f>
        <v>0</v>
      </c>
      <c r="FX362" s="295">
        <f t="shared" ref="FX362" si="18340">FX361</f>
        <v>0</v>
      </c>
      <c r="FY362" s="295">
        <f t="shared" ref="FY362" si="18341">FY361</f>
        <v>0</v>
      </c>
      <c r="FZ362" s="295">
        <f t="shared" ref="FZ362" si="18342">FZ361</f>
        <v>0</v>
      </c>
      <c r="GA362" s="295">
        <f t="shared" ref="GA362" si="18343">GA361</f>
        <v>0</v>
      </c>
      <c r="GB362" s="295">
        <f t="shared" ref="GB362" si="18344">GB361</f>
        <v>0</v>
      </c>
      <c r="GC362" s="295">
        <f t="shared" ref="GC362" si="18345">GC361</f>
        <v>0</v>
      </c>
      <c r="GD362" s="295">
        <f t="shared" ref="GD362" si="18346">GD361</f>
        <v>0</v>
      </c>
      <c r="GE362" s="295">
        <f t="shared" ref="GE362" si="18347">GE361</f>
        <v>0</v>
      </c>
      <c r="GF362" s="295">
        <f t="shared" ref="GF362" si="18348">GF361</f>
        <v>0</v>
      </c>
      <c r="GG362" s="295" t="e">
        <f t="shared" ref="GG362" si="18349">GG361</f>
        <v>#N/A</v>
      </c>
      <c r="GH362" s="2" t="e">
        <f>INDEX(リスト!$V:$V,MATCH(中日程計画表!$D361,リスト!$D:$D,0))</f>
        <v>#N/A</v>
      </c>
      <c r="GI362" s="2" t="e">
        <f>INDEX(リスト!$A:$A,MATCH(中日程計画表!$D361,リスト!$D:$D,0))</f>
        <v>#N/A</v>
      </c>
      <c r="GJ362" s="2" t="e">
        <f>INDEX(リスト!$U:$U,MATCH(中日程計画表!$D361,リスト!$D:$D,0))</f>
        <v>#N/A</v>
      </c>
      <c r="GK362" s="5" t="e">
        <f>INDEX(リスト!$W:$W,MATCH(中日程計画表!$D361,リスト!$D:$D,0))</f>
        <v>#N/A</v>
      </c>
      <c r="GL362" s="2" t="s">
        <v>201</v>
      </c>
      <c r="GM362" s="296">
        <f t="shared" ref="GM362" si="18350">GM361</f>
        <v>0</v>
      </c>
      <c r="GN362" s="296">
        <f t="shared" ref="GN362" si="18351">GN361</f>
        <v>0</v>
      </c>
      <c r="GU362" s="461"/>
      <c r="GV362" s="460"/>
      <c r="GW362" s="460"/>
      <c r="GX362" s="461"/>
      <c r="GY362" s="461"/>
      <c r="GZ362" s="460"/>
      <c r="HA362" s="460"/>
      <c r="HB362" s="461"/>
      <c r="HC362" s="461"/>
      <c r="HD362" s="460"/>
      <c r="HE362" s="460"/>
      <c r="HF362" s="461"/>
      <c r="HG362" s="461"/>
      <c r="HH362" s="460"/>
      <c r="HI362" s="460"/>
      <c r="HJ362" s="461"/>
      <c r="HK362" s="461"/>
      <c r="HL362" s="460"/>
      <c r="HM362" s="460"/>
      <c r="HN362" s="461"/>
      <c r="HO362" s="461"/>
      <c r="HP362" s="460"/>
      <c r="HQ362" s="460"/>
      <c r="HR362" s="461"/>
      <c r="HS362" s="4"/>
    </row>
    <row r="363" spans="1:227" ht="12" customHeight="1">
      <c r="A363" s="488" t="str">
        <f t="shared" ref="A363" ca="1" si="18352">INDIRECT("リスト!A"&amp;B363+6)</f>
        <v/>
      </c>
      <c r="B363" s="486">
        <f t="shared" ref="B363" si="18353">ROUNDDOWN((ROW()-6)/2,0)+1</f>
        <v>179</v>
      </c>
      <c r="C363" s="474" t="str">
        <f>機能グループ名</f>
        <v/>
      </c>
      <c r="D363" s="484">
        <f>機能ID</f>
        <v>0</v>
      </c>
      <c r="E363" s="482">
        <f>機能名</f>
        <v>0</v>
      </c>
      <c r="F363" s="315"/>
      <c r="G363" s="315"/>
      <c r="H363" s="315"/>
      <c r="I363" s="315"/>
      <c r="J363" s="316"/>
      <c r="K363" s="480" t="str">
        <f>担当者_SR</f>
        <v>NG</v>
      </c>
      <c r="L363" s="76"/>
      <c r="M363" s="76"/>
      <c r="N363" s="470"/>
      <c r="O363" s="474" t="str">
        <f>担当者_SRR</f>
        <v>NG</v>
      </c>
      <c r="P363" s="76"/>
      <c r="Q363" s="76"/>
      <c r="R363" s="470"/>
      <c r="S363" s="474" t="str">
        <f>担当者_DS</f>
        <v>NG</v>
      </c>
      <c r="T363" s="76"/>
      <c r="U363" s="76"/>
      <c r="V363" s="470"/>
      <c r="W363" s="472" t="str">
        <f>担当者_DSR</f>
        <v>NG</v>
      </c>
      <c r="X363" s="76"/>
      <c r="Y363" s="76"/>
      <c r="Z363" s="470"/>
      <c r="AA363" s="476"/>
      <c r="AB363" s="79"/>
      <c r="AC363" s="79"/>
      <c r="AD363" s="470">
        <f>IF(AC364 &lt;&gt; "",1,0)</f>
        <v>0</v>
      </c>
      <c r="AE363" s="472" t="str">
        <f>担当者_CD</f>
        <v>NG</v>
      </c>
      <c r="AF363" s="76"/>
      <c r="AG363" s="76"/>
      <c r="AH363" s="470"/>
      <c r="AI363" s="472" t="str">
        <f>担当者_DD</f>
        <v>NG</v>
      </c>
      <c r="AJ363" s="76"/>
      <c r="AK363" s="76"/>
      <c r="AL363" s="470"/>
      <c r="AM363" s="476"/>
      <c r="AN363" s="79"/>
      <c r="AO363" s="79"/>
      <c r="AP363" s="470">
        <f>IF(AO364 &lt;&gt; "",1,0)</f>
        <v>0</v>
      </c>
      <c r="AQ363" s="472" t="str">
        <f>担当者_MCL</f>
        <v>NG</v>
      </c>
      <c r="AR363" s="76"/>
      <c r="AS363" s="76"/>
      <c r="AT363" s="470"/>
      <c r="AU363" s="472" t="str">
        <f>担当者_MCLR</f>
        <v>NG</v>
      </c>
      <c r="AV363" s="76"/>
      <c r="AW363" s="76"/>
      <c r="AX363" s="470"/>
      <c r="AY363" s="476"/>
      <c r="AZ363" s="79"/>
      <c r="BA363" s="79"/>
      <c r="BB363" s="470">
        <f>IF(BA364 &lt;&gt; "",1,0)</f>
        <v>0</v>
      </c>
      <c r="BC363" s="474" t="str">
        <f>担当者_MT</f>
        <v>NG</v>
      </c>
      <c r="BD363" s="76"/>
      <c r="BE363" s="76"/>
      <c r="BF363" s="470"/>
      <c r="BG363" s="472" t="str">
        <f>担当者_M検</f>
        <v>NG</v>
      </c>
      <c r="BH363" s="76"/>
      <c r="BI363" s="76"/>
      <c r="BJ363" s="470"/>
      <c r="BK363" s="476"/>
      <c r="BL363" s="79"/>
      <c r="BM363" s="79"/>
      <c r="BN363" s="470">
        <v>0</v>
      </c>
      <c r="BO363" s="474" t="str">
        <f>担当者_モテ</f>
        <v>NG</v>
      </c>
      <c r="BP363" s="76"/>
      <c r="BQ363" s="76"/>
      <c r="BR363" s="470"/>
      <c r="BS363" s="472" t="str">
        <f>担当者_モテR</f>
        <v>NG</v>
      </c>
      <c r="BT363" s="76"/>
      <c r="BU363" s="76"/>
      <c r="BV363" s="470"/>
      <c r="BW363" s="468">
        <f t="shared" ref="BW363" si="18354">IFERROR(SUM(IF(K363&lt;&gt;"NG",N363*K$1,0),IF(O363&lt;&gt;"NG",R363*O$1,0),IF(S363&lt;&gt;"NG",V363*S$1,0),IF(W363&lt;&gt;"NG",Z363*W$1,0),IF(AA363&lt;&gt;"NG",AD363*AA$1,0),IF(AE363&lt;&gt;"NG",AH363*AE$1,0),IF(AI363&lt;&gt;"NG",AL363*AI$1,0),IF(AM363&lt;&gt;"NG",AP363*AM$1,0),IF(AQ363&lt;&gt;"NG",AT363*AQ$1,0),IF(AU363&lt;&gt;"NG",AX363*AU$1,0),IF(AY363&lt;&gt;"NG",BB363*AY$1,0),IF(BC363&lt;&gt;"NG",BF363*BC$1,0),IF(BG363&lt;&gt;"NG",BJ363*BG$1,0),IF(BK363&lt;&gt;"NG",BN363*BK$1,0),IF(BO363&lt;&gt;"NG",BR363*BO$1,0),IF(BS363&lt;&gt;"NG",BV363*BS$1,0))/SUM(IF(K363&lt;&gt;"NG",K$1,0),IF(O363&lt;&gt;"NG",O$1,0),IF(S363&lt;&gt;"NG",S$1,0),IF(W363&lt;&gt;"NG",W$1,0),IF(AA363&lt;&gt;"NG",AA$1,0),IF(AE363&lt;&gt;"NG",AE$1,0),IF(AI363&lt;&gt;"NG",AI$1,0),IF(AM363&lt;&gt;"NG",AM$1,0),IF(AQ363&lt;&gt;"NG",AQ$1,0),IF(AU363&lt;&gt;"NG",AU$1,0),IF(AY363&lt;&gt;"NG",AY$1,0),IF(BC363&lt;&gt;"NG",BC$1,0),IF(BG363&lt;&gt;"NG",BG$1,0),IF(BK363&lt;&gt;"NG",BK$1,0),IF(BO363&lt;&gt;"NG",BO$1,0),IF(BS363&lt;&gt;"NG",BS$1,0)),0)</f>
        <v>0</v>
      </c>
      <c r="BX363" s="466"/>
      <c r="BY363" s="490"/>
      <c r="BZ363" s="5"/>
      <c r="CA363" s="32">
        <f t="shared" ref="CA363" si="18355">IF(AND($M363&lt;&gt;$BZ$5,$M363&lt;=$BZ$6,$M363&lt;&gt;$BZ$7),1,0)</f>
        <v>0</v>
      </c>
      <c r="CB363" s="32">
        <f t="shared" ref="CB363" si="18356">IF(AND($Q363&lt;&gt;$BZ$5,$Q363&lt;=$BZ$6,$Q363&lt;&gt;$BZ$7),1,0)</f>
        <v>0</v>
      </c>
      <c r="CC363" s="32">
        <f t="shared" ref="CC363" si="18357">IF(AND($U363&lt;&gt;$BZ$5,$U363&lt;=$BZ$6,$U363&lt;&gt;$BZ$7),1,0)</f>
        <v>0</v>
      </c>
      <c r="CD363" s="32">
        <f t="shared" ref="CD363" si="18358">IF(AND($Y363&lt;&gt;$BZ$5,$Y363&lt;=$BZ$6,$Y363&lt;&gt;$BZ$7),1,0)</f>
        <v>0</v>
      </c>
      <c r="CE363" s="32">
        <f t="shared" ref="CE363" si="18359">IF(AND($AG363&lt;&gt;$BZ$5,$AG363&lt;=$BZ$6,$AG363&lt;&gt;$BZ$7),1,0)</f>
        <v>0</v>
      </c>
      <c r="CF363" s="32">
        <f t="shared" ref="CF363" si="18360">IF(AND($AK363&lt;&gt;$BZ$5,$AK363&lt;=$BZ$6,$AK363&lt;&gt;$BZ$7),1,0)</f>
        <v>0</v>
      </c>
      <c r="CG363" s="32">
        <f t="shared" ref="CG363" si="18361">IF(AND($AS363&lt;&gt;$BZ$5,$AS363&lt;=$BZ$6,$AS363&lt;&gt;$BZ$7),1,0)</f>
        <v>0</v>
      </c>
      <c r="CH363" s="32">
        <f t="shared" ref="CH363" si="18362">IF(AND($AW363&lt;&gt;$BZ$5,$AW363&lt;=$BZ$6,$AW363&lt;&gt;$BZ$7),1,0)</f>
        <v>0</v>
      </c>
      <c r="CI363" s="32">
        <f t="shared" ref="CI363" si="18363">IF(AND($BE363&lt;&gt;$BZ$5,$BE363&lt;=$BZ$6,$BE363&lt;&gt;$BZ$7),1,0)</f>
        <v>0</v>
      </c>
      <c r="CJ363" s="32">
        <f t="shared" ref="CJ363" si="18364">IF(AND($BI363&lt;&gt;$BZ$5,$BI363&lt;=$BZ$6,$BI363&lt;&gt;$BZ$7),1,0)</f>
        <v>0</v>
      </c>
      <c r="CK363" s="32">
        <f t="shared" ref="CK363" si="18365">IF(AND($BQ363&lt;&gt;$BZ$5,$BQ363&lt;=$BZ$6,$BQ363&lt;&gt;$BZ$7),1,0)</f>
        <v>0</v>
      </c>
      <c r="CL363" s="32">
        <f t="shared" ref="CL363" si="18366">IF(AND($BU363&lt;&gt;$BZ$5,$BU363&lt;=$BZ$6,$BU363&lt;&gt;$BZ$7),1,0)</f>
        <v>0</v>
      </c>
      <c r="CO363" s="32">
        <f>IF(AND($M363&lt;&gt;$CN$5,$M363&lt;=$CN$6,$M363&lt;&gt;$CN$7),1,0)</f>
        <v>0</v>
      </c>
      <c r="CP363" s="32">
        <f>IF(AND($Q363&lt;&gt;$CN$5,$Q363&lt;=$CN$6,$Q363&lt;&gt;$CN$7),1,0)</f>
        <v>0</v>
      </c>
      <c r="CQ363" s="32">
        <f>IF(AND($U363&lt;&gt;$CN$5,$U363&lt;=$CN$6,$U363&lt;&gt;$CN$7),1,0)</f>
        <v>0</v>
      </c>
      <c r="CR363" s="32">
        <f>IF(AND($Y363&lt;&gt;$CN$5,$Y363&lt;=$CN$6,$Y363&lt;&gt;$CN$7),1,0)</f>
        <v>0</v>
      </c>
      <c r="CS363" s="32">
        <f>IF(AND($AG363&lt;&gt;$CN$5,$AG363&lt;=$CN$6,$AG363&lt;&gt;$CN$7),1,0)</f>
        <v>0</v>
      </c>
      <c r="CT363" s="32">
        <f>IF(AND($AK363&lt;&gt;$CN$5,$AK363&lt;=$CN$6,$AK363&lt;&gt;$CN$7),1,0)</f>
        <v>0</v>
      </c>
      <c r="CU363" s="32">
        <f>IF(AND($AS363&lt;&gt;$CN$5,$AS363&lt;=$CN$6,$AS363&lt;&gt;$CN$7),1,0)</f>
        <v>0</v>
      </c>
      <c r="CV363" s="32">
        <f>IF(AND($AW363&lt;&gt;$CN$5,$AW363&lt;=$CN$6,$AW363&lt;&gt;$CN$7),1,0)</f>
        <v>0</v>
      </c>
      <c r="CW363" s="32">
        <f>IF(AND($BE363&lt;&gt;$CN$5,$BE363&lt;=$CN$6,$BE363&lt;&gt;$CN$7),1,0)</f>
        <v>0</v>
      </c>
      <c r="CX363" s="32">
        <f>IF(AND($BI363&lt;&gt;$CN$5,$BI363&lt;=$CN$6,$BI363&lt;&gt;$CN$7),1,0)</f>
        <v>0</v>
      </c>
      <c r="CY363" s="32">
        <f>IF(AND($BQ363&lt;&gt;$CN$5,$BQ363&lt;=$CN$6,$BQ363&lt;&gt;$CN$7),1,0)</f>
        <v>0</v>
      </c>
      <c r="CZ363" s="32">
        <f>IF(AND($BU363&lt;&gt;$CN$5,$BU363&lt;=$CN$6,$BU363&lt;&gt;$CN$7),1,0)</f>
        <v>0</v>
      </c>
      <c r="DC363" s="32">
        <f>IF(AND($M363&lt;&gt;$DB$5,$M363&lt;=$DB$6,$M363&lt;&gt;$CN$7),1,0)</f>
        <v>0</v>
      </c>
      <c r="DD363" s="32">
        <f>IF(AND($Q363&lt;&gt;$DB$5,$Q363&lt;=$DB$6,$Q363&lt;&gt;$CN$7),1,0)</f>
        <v>0</v>
      </c>
      <c r="DE363" s="32">
        <f>IF(AND($U363&lt;&gt;$DB$5,$U363&lt;=$DB$6,$U363&lt;&gt;$CN$7),1,0)</f>
        <v>0</v>
      </c>
      <c r="DF363" s="32">
        <f>IF(AND($Y363&lt;&gt;$DB$5,$Y363&lt;=$DB$6,$Y363&lt;&gt;$CN$7),1,0)</f>
        <v>0</v>
      </c>
      <c r="DG363" s="32">
        <f>IF(AND($AG363&lt;&gt;$DB$5,$AG363&lt;=$DB$6,$AG363&lt;&gt;$CN$7),1,0)</f>
        <v>0</v>
      </c>
      <c r="DH363" s="32">
        <f>IF(AND($AK363&lt;&gt;$DB$5,$AK363&lt;=$DB$6,$AK363&lt;&gt;$CN$7),1,0)</f>
        <v>0</v>
      </c>
      <c r="DI363" s="32">
        <f>IF(AND($AS363&lt;&gt;$DB$5,$AS363&lt;=$DB$6,$AS363&lt;&gt;$CN$7),1,0)</f>
        <v>0</v>
      </c>
      <c r="DJ363" s="32">
        <f>IF(AND($AW363&lt;&gt;$DB$5,$AW363&lt;=$DB$6,$AW363&lt;&gt;$CN$7),1,0)</f>
        <v>0</v>
      </c>
      <c r="DK363" s="32">
        <f>IF(AND($BE363&lt;&gt;$DB$5,$BE363&lt;=$DB$6,$BE363&lt;&gt;$CN$7),1,0)</f>
        <v>0</v>
      </c>
      <c r="DL363" s="32">
        <f>IF(AND($BI363&lt;&gt;$DB$5,$BI363&lt;=$DB$6,$BI363&lt;&gt;$CN$7),1,0)</f>
        <v>0</v>
      </c>
      <c r="DM363" s="32">
        <f>IF(AND($BQ363&lt;&gt;$DB$5,$BQ363&lt;=$DB$6,$BQ363&lt;&gt;$CN$7),1,0)</f>
        <v>0</v>
      </c>
      <c r="DN363" s="32">
        <f>IF(AND($BU363&lt;&gt;$DB$5,$BU363&lt;=$DB$6,$BU363&lt;&gt;$CN$7),1,0)</f>
        <v>0</v>
      </c>
      <c r="DQ363" s="32">
        <f t="shared" ref="DQ363" si="18367">IF(AND($M363&lt;&gt;$DP$5,$M363&lt;=$DP$6,$M363&lt;&gt;$CN$7),1,0)</f>
        <v>0</v>
      </c>
      <c r="DR363" s="32">
        <f t="shared" ref="DR363" si="18368">IF(AND($Q363&lt;&gt;$DP$5,$Q363&lt;=$DP$6,$Q363&lt;&gt;$CN$7),1,0)</f>
        <v>0</v>
      </c>
      <c r="DS363" s="32">
        <f t="shared" ref="DS363" si="18369">IF(AND($U363&lt;&gt;$DP$5,$U363&lt;=$DP$6,$U363&lt;&gt;$CN$7),1,0)</f>
        <v>0</v>
      </c>
      <c r="DT363" s="32">
        <f t="shared" ref="DT363" si="18370">IF(AND($Y363&lt;&gt;$DP$5,$Y363&lt;=$DP$6,$Y363&lt;&gt;$CN$7),1,0)</f>
        <v>0</v>
      </c>
      <c r="DU363" s="32">
        <f t="shared" ref="DU363" si="18371">IF(AND($AG363&lt;&gt;$DP$5,$AG363&lt;=$DP$6,$AG363&lt;&gt;$CN$7),1,0)</f>
        <v>0</v>
      </c>
      <c r="DV363" s="32">
        <f t="shared" ref="DV363" si="18372">IF(AND($AK363&lt;&gt;$DP$5,$AK363&lt;=$DP$6,$AK363&lt;&gt;$CN$7),1,0)</f>
        <v>0</v>
      </c>
      <c r="DW363" s="32">
        <f t="shared" ref="DW363" si="18373">IF(AND($AS363&lt;&gt;$DP$5,$AS363&lt;=$DP$6,$AS363&lt;&gt;$CN$7),1,0)</f>
        <v>0</v>
      </c>
      <c r="DX363" s="32">
        <f t="shared" ref="DX363" si="18374">IF(AND($AW363&lt;&gt;$DP$5,$AW363&lt;=$DP$6,$AW363&lt;&gt;$CN$7),1,0)</f>
        <v>0</v>
      </c>
      <c r="DY363" s="32">
        <f t="shared" ref="DY363" si="18375">IF(AND($BE363&lt;&gt;$DP$5,$BE363&lt;=$DP$6,$BE363&lt;&gt;$CN$7),1,0)</f>
        <v>0</v>
      </c>
      <c r="DZ363" s="32">
        <f t="shared" ref="DZ363" si="18376">IF(AND($BI363&lt;&gt;$DP$5,$BI363&lt;=$DP$6,$BI363&lt;&gt;$CN$7),1,0)</f>
        <v>0</v>
      </c>
      <c r="EA363" s="32">
        <f t="shared" ref="EA363" si="18377">IF(AND($BQ363&lt;&gt;$DP$5,$BQ363&lt;=$DP$6,$BQ363&lt;&gt;$CN$7),1,0)</f>
        <v>0</v>
      </c>
      <c r="EB363" s="32">
        <f t="shared" ref="EB363" si="18378">IF(AND($BU363&lt;&gt;$DP$5,$BU363&lt;=$DP$6,$BU363&lt;&gt;$CN$7),1,0)</f>
        <v>0</v>
      </c>
      <c r="EE363" s="328">
        <f>IF(M363&lt;&gt;"",IF(M363&lt;=$ED$6,1,IF(L363&gt;$ED$6,0,NETWORKDAYS(L363,$ED$6,祭日リスト)/NETWORKDAYS(L363,M363,祭日リスト)))*$GG363*週間進捗報告書!$G$9,0)</f>
        <v>0</v>
      </c>
      <c r="EF363" s="328">
        <f>IF(Q363&lt;&gt;"",IF(Q363&lt;=$ED$6,1,IF(P363&gt;$ED$6,0,NETWORKDAYS(P363,$ED$6,祭日リスト)/NETWORKDAYS(P363,Q363,祭日リスト)))*$GG363*週間進捗報告書!$G$10,0)</f>
        <v>0</v>
      </c>
      <c r="EG363" s="328">
        <f>IF(U363&lt;&gt;"",IF(U363&lt;=$ED$6,1,IF(T363&gt;$ED$6,0,NETWORKDAYS(T363,$ED$6,祭日リスト)/NETWORKDAYS(T363,U363,祭日リスト)))*$GG363*週間進捗報告書!$G$11,0)</f>
        <v>0</v>
      </c>
      <c r="EH363" s="328">
        <f>IF(Y363&lt;&gt;"",IF(Y363&lt;=$ED$6,1,IF(X363&gt;$ED$6,0,NETWORKDAYS(X363,$ED$6,祭日リスト)/NETWORKDAYS(X363,Y363,祭日リスト)))*$GG363*週間進捗報告書!$G$12,0)</f>
        <v>0</v>
      </c>
      <c r="EI363" s="328">
        <f>IF(AG363&lt;&gt;"",IF(AG363&lt;=$ED$6,1,IF(AF363&gt;$ED$6,0,NETWORKDAYS(AF363,$ED$6,祭日リスト)/NETWORKDAYS(AF363,AG363,祭日リスト)))*$GG363*週間進捗報告書!$G$13,0)</f>
        <v>0</v>
      </c>
      <c r="EJ363" s="328">
        <f>IF(AK363&lt;&gt;"",IF(AK363&lt;=$ED$6,1,IF(AJ363&gt;$ED$6,0,NETWORKDAYS(AJ363,$ED$6,祭日リスト)/NETWORKDAYS(AJ363,AK363,祭日リスト)))*$GG363*週間進捗報告書!$G$14,0)</f>
        <v>0</v>
      </c>
      <c r="EK363" s="328">
        <f>IF(AS363&lt;&gt;"",IF(AS363&lt;=$ED$6,1,IF(AR363&gt;$ED$6,0,NETWORKDAYS(AR363,$ED$6,祭日リスト)/NETWORKDAYS(AR363,AS363,祭日リスト)))*$GG363*週間進捗報告書!$G$15,0)</f>
        <v>0</v>
      </c>
      <c r="EL363" s="328">
        <f>IF(AW363&lt;&gt;"",IF(AW363&lt;=$ED$6,1,IF(AV363&gt;$ED$6,0,NETWORKDAYS(AV363,$ED$6,祭日リスト)/NETWORKDAYS(AV363,AW363,祭日リスト)))*$GG363*週間進捗報告書!$G$16,0)</f>
        <v>0</v>
      </c>
      <c r="EM363" s="328">
        <f>IF(BE363&lt;&gt;"",IF(BE363&lt;=$ED$6,1,IF(BD363&gt;$ED$6,0,NETWORKDAYS(BD363,$ED$6,祭日リスト)/NETWORKDAYS(BD363,BE363,祭日リスト)))*$GG363*週間進捗報告書!$G$17,0)</f>
        <v>0</v>
      </c>
      <c r="EN363" s="328">
        <f>IF(BI363&lt;&gt;"",IF(BI363&lt;=$ED$6,1,IF(BH363&gt;$ED$6,0,NETWORKDAYS(BH363,$ED$6,祭日リスト)/NETWORKDAYS(BH363,BI363,祭日リスト)))*$GG363*週間進捗報告書!$G$18,0)</f>
        <v>0</v>
      </c>
      <c r="EO363" s="328">
        <f>IF(BQ363&lt;&gt;"",IF(BQ363&lt;=$ED$6,1,IF(BP363&gt;$ED$6,0,NETWORKDAYS(BP363,$ED$6,祭日リスト)/NETWORKDAYS(BP363,BQ363,祭日リスト)))*$GG363*週間進捗報告書!$G$19,0)</f>
        <v>0</v>
      </c>
      <c r="EP363" s="328">
        <f>IF(BU363&lt;&gt;"",IF(BU363&lt;=$ED$6,1,IF(BT363&gt;$ED$6,0,NETWORKDAYS(BT363,$ED$6,祭日リスト)/NETWORKDAYS(BT363,BU363,祭日リスト)))*$GG363*週間進捗報告書!$G$20,0)</f>
        <v>0</v>
      </c>
      <c r="ER363" s="547">
        <f t="shared" ref="ER363:FC363" si="18379">EE363-EE364</f>
        <v>0</v>
      </c>
      <c r="ES363" s="547">
        <f t="shared" si="18379"/>
        <v>0</v>
      </c>
      <c r="ET363" s="547">
        <f t="shared" si="18379"/>
        <v>0</v>
      </c>
      <c r="EU363" s="547">
        <f t="shared" si="18379"/>
        <v>0</v>
      </c>
      <c r="EV363" s="547">
        <f t="shared" si="18379"/>
        <v>0</v>
      </c>
      <c r="EW363" s="547">
        <f t="shared" si="18379"/>
        <v>0</v>
      </c>
      <c r="EX363" s="547">
        <f t="shared" si="18379"/>
        <v>0</v>
      </c>
      <c r="EY363" s="547">
        <f t="shared" si="18379"/>
        <v>0</v>
      </c>
      <c r="EZ363" s="547">
        <f t="shared" si="18379"/>
        <v>0</v>
      </c>
      <c r="FA363" s="547">
        <f t="shared" si="18379"/>
        <v>0</v>
      </c>
      <c r="FB363" s="547">
        <f t="shared" si="18379"/>
        <v>0</v>
      </c>
      <c r="FC363" s="547">
        <f t="shared" si="18379"/>
        <v>0</v>
      </c>
      <c r="FD363" s="547">
        <f t="shared" ref="FD363" si="18380">SUM(ER363:FC364)</f>
        <v>0</v>
      </c>
      <c r="FE363" s="333"/>
      <c r="FG363" s="32">
        <f>IF(AND($M363&lt;&gt;$FF$7),1,0)</f>
        <v>0</v>
      </c>
      <c r="FH363" s="32">
        <f>IF(AND($Q363&lt;&gt;$FF$7),1,0)</f>
        <v>0</v>
      </c>
      <c r="FI363" s="32">
        <f>IF(AND($U363&lt;&gt;$FF$7),1,0)</f>
        <v>0</v>
      </c>
      <c r="FJ363" s="32">
        <f>IF(AND($Y363&lt;&gt;$FF$7),1,0)</f>
        <v>0</v>
      </c>
      <c r="FK363" s="32">
        <f>IF(AND($AG363&lt;&gt;$FF$7),1,0)</f>
        <v>0</v>
      </c>
      <c r="FL363" s="32">
        <f>IF(AND($AK363&lt;&gt;$FF$7),1,0)</f>
        <v>0</v>
      </c>
      <c r="FM363" s="32">
        <f>IF(AND($AS363&lt;&gt;$FF$7),1,0)</f>
        <v>0</v>
      </c>
      <c r="FN363" s="32">
        <f>IF(AND($AW363&lt;&gt;$FF$7),1,0)</f>
        <v>0</v>
      </c>
      <c r="FO363" s="32">
        <f>IF(AND($BE363&lt;&gt;$FF$7),1,0)</f>
        <v>0</v>
      </c>
      <c r="FP363" s="32">
        <f>IF(AND($BI363&lt;&gt;$FF$7),1,0)</f>
        <v>0</v>
      </c>
      <c r="FQ363" s="32">
        <f>IF(AND($BQ363&lt;&gt;$FF$7),1,0)</f>
        <v>0</v>
      </c>
      <c r="FR363" s="32">
        <f>IF(AND($BU363&lt;&gt;$FF$7),1,0)</f>
        <v>0</v>
      </c>
      <c r="FU363" s="294">
        <f t="shared" ref="FU363" si="18381">IF($K363&lt;&gt;"NG",$GG363,0)</f>
        <v>0</v>
      </c>
      <c r="FV363" s="294">
        <f t="shared" ref="FV363" si="18382">IF($O363&lt;&gt;"NG",$GG363,0)</f>
        <v>0</v>
      </c>
      <c r="FW363" s="294">
        <f t="shared" ref="FW363" si="18383">IF($S363&lt;&gt;"NG",$GG363,0)</f>
        <v>0</v>
      </c>
      <c r="FX363" s="294">
        <f t="shared" ref="FX363" si="18384">IF($W363&lt;&gt;"NG",$GG363,0)</f>
        <v>0</v>
      </c>
      <c r="FY363" s="294">
        <f t="shared" ref="FY363" si="18385">IF($AE363&lt;&gt;"NG",$GG363,0)</f>
        <v>0</v>
      </c>
      <c r="FZ363" s="294">
        <f t="shared" ref="FZ363" si="18386">IF($AI363&lt;&gt;"NG",$GG363,0)</f>
        <v>0</v>
      </c>
      <c r="GA363" s="294">
        <f t="shared" ref="GA363" si="18387">IF($AQ363&lt;&gt;"NG",$GG363,0)</f>
        <v>0</v>
      </c>
      <c r="GB363" s="294">
        <f t="shared" ref="GB363" si="18388">IF($AU363&lt;&gt;"NG",$GG363,0)</f>
        <v>0</v>
      </c>
      <c r="GC363" s="294">
        <f t="shared" ref="GC363" si="18389">IF($BC363&lt;&gt;"NG",$GG363,0)</f>
        <v>0</v>
      </c>
      <c r="GD363" s="294">
        <f t="shared" ref="GD363" si="18390">IF($BG363&lt;&gt;"NG",$GG363,0)</f>
        <v>0</v>
      </c>
      <c r="GE363" s="294">
        <f t="shared" ref="GE363" si="18391">IF($BO363&lt;&gt;"NG",$GG363,0)</f>
        <v>0</v>
      </c>
      <c r="GF363" s="294">
        <f t="shared" ref="GF363" si="18392">IF($BS363&lt;&gt;"NG",$GG363,0)</f>
        <v>0</v>
      </c>
      <c r="GG363" s="294" t="e">
        <f>VLOOKUP($D363,リスト!$D:$S,15,FALSE)</f>
        <v>#N/A</v>
      </c>
      <c r="GH363" s="2" t="e">
        <f>INDEX(リスト!$V:$V,MATCH(中日程計画表!$D363,リスト!$D:$D,0))</f>
        <v>#N/A</v>
      </c>
      <c r="GI363" s="2" t="e">
        <f>INDEX(リスト!$A:$A,MATCH(中日程計画表!$D363,リスト!$D:$D,0))</f>
        <v>#N/A</v>
      </c>
      <c r="GJ363" s="2" t="e">
        <f>INDEX(リスト!$U:$U,MATCH(中日程計画表!$D363,リスト!$D:$D,0))</f>
        <v>#N/A</v>
      </c>
      <c r="GK363" s="5" t="e">
        <f>INDEX(リスト!$W:$W,MATCH(中日程計画表!$D363,リスト!$D:$D,0))</f>
        <v>#N/A</v>
      </c>
      <c r="GL363" s="2" t="s">
        <v>200</v>
      </c>
      <c r="GM363" s="296">
        <f>D363</f>
        <v>0</v>
      </c>
      <c r="GN363" s="296">
        <f>E363</f>
        <v>0</v>
      </c>
      <c r="GU363" s="460" t="str">
        <f t="shared" ref="GU363" si="18393">AE363</f>
        <v>NG</v>
      </c>
      <c r="GV363" s="460">
        <f t="shared" ref="GV363" si="18394">EI363</f>
        <v>0</v>
      </c>
      <c r="GW363" s="460">
        <f t="shared" ref="GW363" si="18395">EI364</f>
        <v>0</v>
      </c>
      <c r="GX363" s="462">
        <f t="shared" ref="GX363" si="18396">EV363</f>
        <v>0</v>
      </c>
      <c r="GY363" s="460" t="str">
        <f t="shared" ref="GY363" si="18397">AI363</f>
        <v>NG</v>
      </c>
      <c r="GZ363" s="460">
        <f t="shared" ref="GZ363" si="18398">EJ363</f>
        <v>0</v>
      </c>
      <c r="HA363" s="460">
        <f t="shared" ref="HA363" si="18399">EJ364</f>
        <v>0</v>
      </c>
      <c r="HB363" s="462">
        <f t="shared" ref="HB363" si="18400">EW363</f>
        <v>0</v>
      </c>
      <c r="HC363" s="460" t="str">
        <f t="shared" ref="HC363" si="18401">AQ363</f>
        <v>NG</v>
      </c>
      <c r="HD363" s="460">
        <f t="shared" ref="HD363" si="18402">EK363</f>
        <v>0</v>
      </c>
      <c r="HE363" s="460">
        <f t="shared" ref="HE363" si="18403">EK364</f>
        <v>0</v>
      </c>
      <c r="HF363" s="462">
        <f t="shared" ref="HF363" si="18404">EX363</f>
        <v>0</v>
      </c>
      <c r="HG363" s="460" t="str">
        <f t="shared" ref="HG363" si="18405">AU363</f>
        <v>NG</v>
      </c>
      <c r="HH363" s="460">
        <f t="shared" ref="HH363" si="18406">EL363</f>
        <v>0</v>
      </c>
      <c r="HI363" s="460">
        <f t="shared" ref="HI363" si="18407">EL364</f>
        <v>0</v>
      </c>
      <c r="HJ363" s="462">
        <f t="shared" ref="HJ363" si="18408">EY363</f>
        <v>0</v>
      </c>
      <c r="HK363" s="460" t="str">
        <f t="shared" ref="HK363" si="18409">BC363</f>
        <v>NG</v>
      </c>
      <c r="HL363" s="460">
        <f t="shared" ref="HL363" si="18410">EM363</f>
        <v>0</v>
      </c>
      <c r="HM363" s="460">
        <f t="shared" ref="HM363" si="18411">EM364</f>
        <v>0</v>
      </c>
      <c r="HN363" s="462">
        <f t="shared" ref="HN363" si="18412">EZ363</f>
        <v>0</v>
      </c>
      <c r="HO363" s="460" t="str">
        <f t="shared" ref="HO363" si="18413">BG363</f>
        <v>NG</v>
      </c>
      <c r="HP363" s="460">
        <f t="shared" ref="HP363" si="18414">EN363</f>
        <v>0</v>
      </c>
      <c r="HQ363" s="460">
        <f t="shared" ref="HQ363" si="18415">EN364</f>
        <v>0</v>
      </c>
      <c r="HR363" s="462">
        <f t="shared" ref="HR363" si="18416">FA363</f>
        <v>0</v>
      </c>
      <c r="HS363" s="332"/>
    </row>
    <row r="364" spans="1:227" ht="12" customHeight="1">
      <c r="A364" s="489"/>
      <c r="B364" s="487"/>
      <c r="C364" s="475"/>
      <c r="D364" s="485"/>
      <c r="E364" s="483"/>
      <c r="F364" s="317"/>
      <c r="G364" s="317"/>
      <c r="H364" s="317"/>
      <c r="I364" s="317"/>
      <c r="J364" s="316"/>
      <c r="K364" s="481"/>
      <c r="L364" s="77"/>
      <c r="M364" s="77"/>
      <c r="N364" s="471"/>
      <c r="O364" s="475"/>
      <c r="P364" s="77"/>
      <c r="Q364" s="77"/>
      <c r="R364" s="471"/>
      <c r="S364" s="475"/>
      <c r="T364" s="77"/>
      <c r="U364" s="77"/>
      <c r="V364" s="471"/>
      <c r="W364" s="473"/>
      <c r="X364" s="77"/>
      <c r="Y364" s="77"/>
      <c r="Z364" s="471"/>
      <c r="AA364" s="477"/>
      <c r="AB364" s="80"/>
      <c r="AC364" s="80"/>
      <c r="AD364" s="471"/>
      <c r="AE364" s="473"/>
      <c r="AF364" s="77"/>
      <c r="AG364" s="77"/>
      <c r="AH364" s="471"/>
      <c r="AI364" s="473"/>
      <c r="AJ364" s="77"/>
      <c r="AK364" s="77"/>
      <c r="AL364" s="471"/>
      <c r="AM364" s="477"/>
      <c r="AN364" s="80"/>
      <c r="AO364" s="80"/>
      <c r="AP364" s="471"/>
      <c r="AQ364" s="473"/>
      <c r="AR364" s="77"/>
      <c r="AS364" s="77"/>
      <c r="AT364" s="471"/>
      <c r="AU364" s="473"/>
      <c r="AV364" s="77"/>
      <c r="AW364" s="77"/>
      <c r="AX364" s="471"/>
      <c r="AY364" s="477"/>
      <c r="AZ364" s="80"/>
      <c r="BA364" s="80"/>
      <c r="BB364" s="471"/>
      <c r="BC364" s="475"/>
      <c r="BD364" s="77"/>
      <c r="BE364" s="77"/>
      <c r="BF364" s="471"/>
      <c r="BG364" s="473"/>
      <c r="BH364" s="77"/>
      <c r="BI364" s="77"/>
      <c r="BJ364" s="471"/>
      <c r="BK364" s="477"/>
      <c r="BL364" s="80"/>
      <c r="BM364" s="80"/>
      <c r="BN364" s="471"/>
      <c r="BO364" s="475"/>
      <c r="BP364" s="77"/>
      <c r="BQ364" s="77"/>
      <c r="BR364" s="471"/>
      <c r="BS364" s="473"/>
      <c r="BT364" s="77"/>
      <c r="BU364" s="77"/>
      <c r="BV364" s="471"/>
      <c r="BW364" s="469"/>
      <c r="BX364" s="467"/>
      <c r="BY364" s="490"/>
      <c r="CA364" s="19">
        <f t="shared" ref="CA364" si="18417">IF(AND($N363=1,$M364&lt;&gt;$BZ$7),1,0)</f>
        <v>0</v>
      </c>
      <c r="CB364" s="19">
        <f t="shared" ref="CB364" si="18418">IF(AND($R363=1,$Q364&lt;&gt;$BZ$7),1,0)</f>
        <v>0</v>
      </c>
      <c r="CC364" s="19">
        <f t="shared" ref="CC364" si="18419">IF(AND($V363=1,$U364&lt;&gt;$BZ$7),1,0)</f>
        <v>0</v>
      </c>
      <c r="CD364" s="19">
        <f t="shared" ref="CD364" si="18420">IF(AND($Z363=1,$Y364&lt;&gt;$BZ$7),1,0)</f>
        <v>0</v>
      </c>
      <c r="CE364" s="19">
        <f t="shared" ref="CE364" si="18421">IF(AND($AH363=1,$AG364&lt;&gt;$BZ$7),1,0)</f>
        <v>0</v>
      </c>
      <c r="CF364" s="19">
        <f t="shared" ref="CF364" si="18422">IF(AND($AL363=1,$AK364&lt;&gt;$BZ$7),1,0)</f>
        <v>0</v>
      </c>
      <c r="CG364" s="19">
        <f t="shared" ref="CG364" si="18423">IF(AND($AT363=1,$AS364&lt;&gt;$BZ$7),1,0)</f>
        <v>0</v>
      </c>
      <c r="CH364" s="19">
        <f t="shared" ref="CH364" si="18424">IF(AND($AX363=1,$AW364&lt;&gt;$BZ$7),1,0)</f>
        <v>0</v>
      </c>
      <c r="CI364" s="19">
        <f t="shared" ref="CI364" si="18425">IF(AND($BF363=1,$BE364&lt;&gt;$BZ$7),1,0)</f>
        <v>0</v>
      </c>
      <c r="CJ364" s="19">
        <f t="shared" ref="CJ364" si="18426">IF(AND($BJ363=1,$BI364&lt;&gt;$BZ$7),1,0)</f>
        <v>0</v>
      </c>
      <c r="CK364" s="19">
        <f t="shared" ref="CK364" si="18427">IF(AND($BR363=1,$BQ364&lt;&gt;$BZ$7),1,0)</f>
        <v>0</v>
      </c>
      <c r="CL364" s="19">
        <f t="shared" ref="CL364" si="18428">IF(AND($BV363=1,$BU364&lt;&gt;$BZ$7),1,0)</f>
        <v>0</v>
      </c>
      <c r="CO364" s="19">
        <f>IF(AND($M364&lt;&gt;$CN$7,$M364&lt;=$CN$6),1,0)</f>
        <v>0</v>
      </c>
      <c r="CP364" s="19">
        <f>IF(AND($Q364&lt;&gt;$CN$7,$Q364&lt;=$CN$6),1,0)</f>
        <v>0</v>
      </c>
      <c r="CQ364" s="19">
        <f>IF(AND($U364&lt;&gt;$CN$7,$U364&lt;=$CN$6),1,0)</f>
        <v>0</v>
      </c>
      <c r="CR364" s="19">
        <f>IF(AND($Y364&lt;&gt;$CN$7,$Y364&lt;=$CN$6),1,0)</f>
        <v>0</v>
      </c>
      <c r="CS364" s="19">
        <f>IF(AND($AG364&lt;&gt;$CN$7,$AG364&lt;=$CN$6),1,0)</f>
        <v>0</v>
      </c>
      <c r="CT364" s="19">
        <f>IF(AND($AK364&lt;&gt;$CN$7,$AK364&lt;=$CN$6),1,0)</f>
        <v>0</v>
      </c>
      <c r="CU364" s="19">
        <f>IF(AND($AS364&lt;&gt;$CN$7,$AS364&lt;=$CN$6),1,0)</f>
        <v>0</v>
      </c>
      <c r="CV364" s="19">
        <f>IF(AND($AW364&lt;&gt;$CN$7,$AW364&lt;=$CN$6),1,0)</f>
        <v>0</v>
      </c>
      <c r="CW364" s="19">
        <f>IF(AND($BE364&lt;&gt;$CN$7,$BE364&lt;=$CN$6),1,0)</f>
        <v>0</v>
      </c>
      <c r="CX364" s="19">
        <f>IF(AND($BI364&lt;&gt;$CN$7,$BI364&lt;=$CN$6),1,0)</f>
        <v>0</v>
      </c>
      <c r="CY364" s="19">
        <f>IF(AND($BQ364&lt;&gt;$CN$7,$BQ364&lt;=$CN$6),1,0)</f>
        <v>0</v>
      </c>
      <c r="CZ364" s="19">
        <f>IF(AND($BU364&lt;&gt;$CN$7,$BU364&lt;=$CN$6),1,0)</f>
        <v>0</v>
      </c>
      <c r="DC364" s="19">
        <f>IF($N363=1,1,0)</f>
        <v>0</v>
      </c>
      <c r="DD364" s="19">
        <f>IF($R363=1,1,0)</f>
        <v>0</v>
      </c>
      <c r="DE364" s="19">
        <f>IF($V363=1,1,0)</f>
        <v>0</v>
      </c>
      <c r="DF364" s="19">
        <f>IF($Z363=1,1,0)</f>
        <v>0</v>
      </c>
      <c r="DG364" s="19">
        <f>IF($AH363=1,1,0)</f>
        <v>0</v>
      </c>
      <c r="DH364" s="19">
        <f>IF($AL363=1,1,0)</f>
        <v>0</v>
      </c>
      <c r="DI364" s="19">
        <f>IF($AT363=1,1,0)</f>
        <v>0</v>
      </c>
      <c r="DJ364" s="19">
        <f>IF($AX363=1,1,0)</f>
        <v>0</v>
      </c>
      <c r="DK364" s="19">
        <f>IF($BF363=1,1,0)</f>
        <v>0</v>
      </c>
      <c r="DL364" s="19">
        <f>IF($BJ363=1,1,0)</f>
        <v>0</v>
      </c>
      <c r="DM364" s="19">
        <f>IF($BR363=1,1,0)</f>
        <v>0</v>
      </c>
      <c r="DN364" s="19">
        <f>IF($BV363=1,1,0)</f>
        <v>0</v>
      </c>
      <c r="DQ364" s="19">
        <f t="shared" ref="DQ364" si="18429">IF($N363=1,1,0)</f>
        <v>0</v>
      </c>
      <c r="DR364" s="19">
        <f t="shared" ref="DR364" si="18430">IF($R363=1,1,0)</f>
        <v>0</v>
      </c>
      <c r="DS364" s="19">
        <f t="shared" ref="DS364" si="18431">IF($V363=1,1,0)</f>
        <v>0</v>
      </c>
      <c r="DT364" s="19">
        <f t="shared" ref="DT364" si="18432">IF($Z363=1,1,0)</f>
        <v>0</v>
      </c>
      <c r="DU364" s="19">
        <f t="shared" ref="DU364" si="18433">IF($AH363=1,1,0)</f>
        <v>0</v>
      </c>
      <c r="DV364" s="19">
        <f t="shared" ref="DV364" si="18434">IF($AL363=1,1,0)</f>
        <v>0</v>
      </c>
      <c r="DW364" s="19">
        <f t="shared" ref="DW364" si="18435">IF($AT363=1,1,0)</f>
        <v>0</v>
      </c>
      <c r="DX364" s="19">
        <f t="shared" ref="DX364" si="18436">IF($AX363=1,1,0)</f>
        <v>0</v>
      </c>
      <c r="DY364" s="19">
        <f t="shared" ref="DY364" si="18437">IF($BF363=1,1,0)</f>
        <v>0</v>
      </c>
      <c r="DZ364" s="19">
        <f t="shared" ref="DZ364" si="18438">IF($BJ363=1,1,0)</f>
        <v>0</v>
      </c>
      <c r="EA364" s="19">
        <f t="shared" ref="EA364" si="18439">IF($BR363=1,1,0)</f>
        <v>0</v>
      </c>
      <c r="EB364" s="19">
        <f t="shared" ref="EB364" si="18440">IF($BV363=1,1,0)</f>
        <v>0</v>
      </c>
      <c r="EE364" s="329">
        <f>N363*$FU364*週間進捗報告書!$G$9</f>
        <v>0</v>
      </c>
      <c r="EF364" s="329">
        <f>R363*$FV364*週間進捗報告書!$G$10</f>
        <v>0</v>
      </c>
      <c r="EG364" s="329">
        <f>V363*$FW364*週間進捗報告書!$G$11</f>
        <v>0</v>
      </c>
      <c r="EH364" s="329">
        <f>Z363*$FX364*週間進捗報告書!$G$12</f>
        <v>0</v>
      </c>
      <c r="EI364" s="329">
        <f>AH363*$FY364*週間進捗報告書!$G$13</f>
        <v>0</v>
      </c>
      <c r="EJ364" s="329">
        <f>AL363*$FZ364*週間進捗報告書!$G$14</f>
        <v>0</v>
      </c>
      <c r="EK364" s="329">
        <f>AT363*$GA364*週間進捗報告書!$G$15</f>
        <v>0</v>
      </c>
      <c r="EL364" s="329">
        <f>AX363*$GB364*週間進捗報告書!$G$16</f>
        <v>0</v>
      </c>
      <c r="EM364" s="329">
        <f>BF363*$GC364*週間進捗報告書!$G$17</f>
        <v>0</v>
      </c>
      <c r="EN364" s="329">
        <f>BJ363*$GD364*週間進捗報告書!$G$18</f>
        <v>0</v>
      </c>
      <c r="EO364" s="329">
        <f>BR363*$GE364*週間進捗報告書!$G$19</f>
        <v>0</v>
      </c>
      <c r="EP364" s="329">
        <f>BV363*$GF364*週間進捗報告書!$G$20</f>
        <v>0</v>
      </c>
      <c r="ER364" s="547"/>
      <c r="ES364" s="547"/>
      <c r="ET364" s="547"/>
      <c r="EU364" s="547"/>
      <c r="EV364" s="547"/>
      <c r="EW364" s="547"/>
      <c r="EX364" s="547"/>
      <c r="EY364" s="547"/>
      <c r="EZ364" s="547"/>
      <c r="FA364" s="547"/>
      <c r="FB364" s="547"/>
      <c r="FC364" s="547"/>
      <c r="FD364" s="547"/>
      <c r="FE364" s="332"/>
      <c r="FG364" s="19"/>
      <c r="FH364" s="19"/>
      <c r="FI364" s="19"/>
      <c r="FJ364" s="19"/>
      <c r="FK364" s="19"/>
      <c r="FL364" s="19"/>
      <c r="FM364" s="19"/>
      <c r="FN364" s="19"/>
      <c r="FO364" s="19"/>
      <c r="FP364" s="19"/>
      <c r="FQ364" s="19"/>
      <c r="FR364" s="19"/>
      <c r="FU364" s="295">
        <f t="shared" ref="FU364" si="18441">FU363</f>
        <v>0</v>
      </c>
      <c r="FV364" s="295">
        <f t="shared" ref="FV364" si="18442">FV363</f>
        <v>0</v>
      </c>
      <c r="FW364" s="295">
        <f t="shared" ref="FW364" si="18443">FW363</f>
        <v>0</v>
      </c>
      <c r="FX364" s="295">
        <f t="shared" ref="FX364" si="18444">FX363</f>
        <v>0</v>
      </c>
      <c r="FY364" s="295">
        <f t="shared" ref="FY364" si="18445">FY363</f>
        <v>0</v>
      </c>
      <c r="FZ364" s="295">
        <f t="shared" ref="FZ364" si="18446">FZ363</f>
        <v>0</v>
      </c>
      <c r="GA364" s="295">
        <f t="shared" ref="GA364" si="18447">GA363</f>
        <v>0</v>
      </c>
      <c r="GB364" s="295">
        <f t="shared" ref="GB364" si="18448">GB363</f>
        <v>0</v>
      </c>
      <c r="GC364" s="295">
        <f t="shared" ref="GC364" si="18449">GC363</f>
        <v>0</v>
      </c>
      <c r="GD364" s="295">
        <f t="shared" ref="GD364" si="18450">GD363</f>
        <v>0</v>
      </c>
      <c r="GE364" s="295">
        <f t="shared" ref="GE364" si="18451">GE363</f>
        <v>0</v>
      </c>
      <c r="GF364" s="295">
        <f t="shared" ref="GF364" si="18452">GF363</f>
        <v>0</v>
      </c>
      <c r="GG364" s="295" t="e">
        <f t="shared" ref="GG364" si="18453">GG363</f>
        <v>#N/A</v>
      </c>
      <c r="GH364" s="2" t="e">
        <f>INDEX(リスト!$V:$V,MATCH(中日程計画表!$D363,リスト!$D:$D,0))</f>
        <v>#N/A</v>
      </c>
      <c r="GI364" s="2" t="e">
        <f>INDEX(リスト!$A:$A,MATCH(中日程計画表!$D363,リスト!$D:$D,0))</f>
        <v>#N/A</v>
      </c>
      <c r="GJ364" s="2" t="e">
        <f>INDEX(リスト!$U:$U,MATCH(中日程計画表!$D363,リスト!$D:$D,0))</f>
        <v>#N/A</v>
      </c>
      <c r="GK364" s="5" t="e">
        <f>INDEX(リスト!$W:$W,MATCH(中日程計画表!$D363,リスト!$D:$D,0))</f>
        <v>#N/A</v>
      </c>
      <c r="GL364" s="2" t="s">
        <v>201</v>
      </c>
      <c r="GM364" s="296">
        <f t="shared" ref="GM364" si="18454">GM363</f>
        <v>0</v>
      </c>
      <c r="GN364" s="296">
        <f t="shared" ref="GN364" si="18455">GN363</f>
        <v>0</v>
      </c>
      <c r="GU364" s="461"/>
      <c r="GV364" s="460"/>
      <c r="GW364" s="460"/>
      <c r="GX364" s="461"/>
      <c r="GY364" s="461"/>
      <c r="GZ364" s="460"/>
      <c r="HA364" s="460"/>
      <c r="HB364" s="461"/>
      <c r="HC364" s="461"/>
      <c r="HD364" s="460"/>
      <c r="HE364" s="460"/>
      <c r="HF364" s="461"/>
      <c r="HG364" s="461"/>
      <c r="HH364" s="460"/>
      <c r="HI364" s="460"/>
      <c r="HJ364" s="461"/>
      <c r="HK364" s="461"/>
      <c r="HL364" s="460"/>
      <c r="HM364" s="460"/>
      <c r="HN364" s="461"/>
      <c r="HO364" s="461"/>
      <c r="HP364" s="460"/>
      <c r="HQ364" s="460"/>
      <c r="HR364" s="461"/>
      <c r="HS364" s="4"/>
    </row>
    <row r="365" spans="1:227" ht="12" customHeight="1">
      <c r="A365" s="488" t="str">
        <f t="shared" ref="A365" ca="1" si="18456">INDIRECT("リスト!A"&amp;B365+6)</f>
        <v/>
      </c>
      <c r="B365" s="486">
        <f t="shared" ref="B365" si="18457">ROUNDDOWN((ROW()-6)/2,0)+1</f>
        <v>180</v>
      </c>
      <c r="C365" s="474" t="str">
        <f>機能グループ名</f>
        <v/>
      </c>
      <c r="D365" s="484">
        <f>機能ID</f>
        <v>0</v>
      </c>
      <c r="E365" s="482">
        <f>機能名</f>
        <v>0</v>
      </c>
      <c r="F365" s="315"/>
      <c r="G365" s="315"/>
      <c r="H365" s="315"/>
      <c r="I365" s="315"/>
      <c r="J365" s="316"/>
      <c r="K365" s="480" t="str">
        <f>担当者_SR</f>
        <v>NG</v>
      </c>
      <c r="L365" s="76"/>
      <c r="M365" s="76"/>
      <c r="N365" s="470"/>
      <c r="O365" s="474" t="str">
        <f>担当者_SRR</f>
        <v>NG</v>
      </c>
      <c r="P365" s="76"/>
      <c r="Q365" s="76"/>
      <c r="R365" s="470"/>
      <c r="S365" s="474" t="str">
        <f>担当者_DS</f>
        <v>NG</v>
      </c>
      <c r="T365" s="76"/>
      <c r="U365" s="76"/>
      <c r="V365" s="470"/>
      <c r="W365" s="472" t="str">
        <f>担当者_DSR</f>
        <v>NG</v>
      </c>
      <c r="X365" s="76"/>
      <c r="Y365" s="76"/>
      <c r="Z365" s="470"/>
      <c r="AA365" s="476"/>
      <c r="AB365" s="79"/>
      <c r="AC365" s="79"/>
      <c r="AD365" s="470">
        <f>IF(AC366 &lt;&gt; "",1,0)</f>
        <v>0</v>
      </c>
      <c r="AE365" s="472" t="str">
        <f>担当者_CD</f>
        <v>NG</v>
      </c>
      <c r="AF365" s="76"/>
      <c r="AG365" s="76"/>
      <c r="AH365" s="470"/>
      <c r="AI365" s="472" t="str">
        <f>担当者_DD</f>
        <v>NG</v>
      </c>
      <c r="AJ365" s="76"/>
      <c r="AK365" s="76"/>
      <c r="AL365" s="470"/>
      <c r="AM365" s="476"/>
      <c r="AN365" s="79"/>
      <c r="AO365" s="79"/>
      <c r="AP365" s="470">
        <f>IF(AO366 &lt;&gt; "",1,0)</f>
        <v>0</v>
      </c>
      <c r="AQ365" s="472" t="str">
        <f>担当者_MCL</f>
        <v>NG</v>
      </c>
      <c r="AR365" s="76"/>
      <c r="AS365" s="76"/>
      <c r="AT365" s="470"/>
      <c r="AU365" s="472" t="str">
        <f>担当者_MCLR</f>
        <v>NG</v>
      </c>
      <c r="AV365" s="76"/>
      <c r="AW365" s="76"/>
      <c r="AX365" s="470"/>
      <c r="AY365" s="476"/>
      <c r="AZ365" s="79"/>
      <c r="BA365" s="79"/>
      <c r="BB365" s="470">
        <f>IF(BA366 &lt;&gt; "",1,0)</f>
        <v>0</v>
      </c>
      <c r="BC365" s="474" t="str">
        <f>担当者_MT</f>
        <v>NG</v>
      </c>
      <c r="BD365" s="76"/>
      <c r="BE365" s="76"/>
      <c r="BF365" s="470"/>
      <c r="BG365" s="472" t="str">
        <f>担当者_M検</f>
        <v>NG</v>
      </c>
      <c r="BH365" s="76"/>
      <c r="BI365" s="76"/>
      <c r="BJ365" s="470"/>
      <c r="BK365" s="476"/>
      <c r="BL365" s="79"/>
      <c r="BM365" s="79"/>
      <c r="BN365" s="470">
        <v>0</v>
      </c>
      <c r="BO365" s="474" t="str">
        <f>担当者_モテ</f>
        <v>NG</v>
      </c>
      <c r="BP365" s="76"/>
      <c r="BQ365" s="76"/>
      <c r="BR365" s="470"/>
      <c r="BS365" s="472" t="str">
        <f>担当者_モテR</f>
        <v>NG</v>
      </c>
      <c r="BT365" s="76"/>
      <c r="BU365" s="76"/>
      <c r="BV365" s="470"/>
      <c r="BW365" s="468">
        <f t="shared" ref="BW365" si="18458">IFERROR(SUM(IF(K365&lt;&gt;"NG",N365*K$1,0),IF(O365&lt;&gt;"NG",R365*O$1,0),IF(S365&lt;&gt;"NG",V365*S$1,0),IF(W365&lt;&gt;"NG",Z365*W$1,0),IF(AA365&lt;&gt;"NG",AD365*AA$1,0),IF(AE365&lt;&gt;"NG",AH365*AE$1,0),IF(AI365&lt;&gt;"NG",AL365*AI$1,0),IF(AM365&lt;&gt;"NG",AP365*AM$1,0),IF(AQ365&lt;&gt;"NG",AT365*AQ$1,0),IF(AU365&lt;&gt;"NG",AX365*AU$1,0),IF(AY365&lt;&gt;"NG",BB365*AY$1,0),IF(BC365&lt;&gt;"NG",BF365*BC$1,0),IF(BG365&lt;&gt;"NG",BJ365*BG$1,0),IF(BK365&lt;&gt;"NG",BN365*BK$1,0),IF(BO365&lt;&gt;"NG",BR365*BO$1,0),IF(BS365&lt;&gt;"NG",BV365*BS$1,0))/SUM(IF(K365&lt;&gt;"NG",K$1,0),IF(O365&lt;&gt;"NG",O$1,0),IF(S365&lt;&gt;"NG",S$1,0),IF(W365&lt;&gt;"NG",W$1,0),IF(AA365&lt;&gt;"NG",AA$1,0),IF(AE365&lt;&gt;"NG",AE$1,0),IF(AI365&lt;&gt;"NG",AI$1,0),IF(AM365&lt;&gt;"NG",AM$1,0),IF(AQ365&lt;&gt;"NG",AQ$1,0),IF(AU365&lt;&gt;"NG",AU$1,0),IF(AY365&lt;&gt;"NG",AY$1,0),IF(BC365&lt;&gt;"NG",BC$1,0),IF(BG365&lt;&gt;"NG",BG$1,0),IF(BK365&lt;&gt;"NG",BK$1,0),IF(BO365&lt;&gt;"NG",BO$1,0),IF(BS365&lt;&gt;"NG",BS$1,0)),0)</f>
        <v>0</v>
      </c>
      <c r="BX365" s="466"/>
      <c r="BY365" s="490"/>
      <c r="BZ365" s="5"/>
      <c r="CA365" s="32">
        <f t="shared" ref="CA365" si="18459">IF(AND($M365&lt;&gt;$BZ$5,$M365&lt;=$BZ$6,$M365&lt;&gt;$BZ$7),1,0)</f>
        <v>0</v>
      </c>
      <c r="CB365" s="32">
        <f t="shared" ref="CB365" si="18460">IF(AND($Q365&lt;&gt;$BZ$5,$Q365&lt;=$BZ$6,$Q365&lt;&gt;$BZ$7),1,0)</f>
        <v>0</v>
      </c>
      <c r="CC365" s="32">
        <f t="shared" ref="CC365" si="18461">IF(AND($U365&lt;&gt;$BZ$5,$U365&lt;=$BZ$6,$U365&lt;&gt;$BZ$7),1,0)</f>
        <v>0</v>
      </c>
      <c r="CD365" s="32">
        <f t="shared" ref="CD365" si="18462">IF(AND($Y365&lt;&gt;$BZ$5,$Y365&lt;=$BZ$6,$Y365&lt;&gt;$BZ$7),1,0)</f>
        <v>0</v>
      </c>
      <c r="CE365" s="32">
        <f t="shared" ref="CE365" si="18463">IF(AND($AG365&lt;&gt;$BZ$5,$AG365&lt;=$BZ$6,$AG365&lt;&gt;$BZ$7),1,0)</f>
        <v>0</v>
      </c>
      <c r="CF365" s="32">
        <f t="shared" ref="CF365" si="18464">IF(AND($AK365&lt;&gt;$BZ$5,$AK365&lt;=$BZ$6,$AK365&lt;&gt;$BZ$7),1,0)</f>
        <v>0</v>
      </c>
      <c r="CG365" s="32">
        <f t="shared" ref="CG365" si="18465">IF(AND($AS365&lt;&gt;$BZ$5,$AS365&lt;=$BZ$6,$AS365&lt;&gt;$BZ$7),1,0)</f>
        <v>0</v>
      </c>
      <c r="CH365" s="32">
        <f t="shared" ref="CH365" si="18466">IF(AND($AW365&lt;&gt;$BZ$5,$AW365&lt;=$BZ$6,$AW365&lt;&gt;$BZ$7),1,0)</f>
        <v>0</v>
      </c>
      <c r="CI365" s="32">
        <f t="shared" ref="CI365" si="18467">IF(AND($BE365&lt;&gt;$BZ$5,$BE365&lt;=$BZ$6,$BE365&lt;&gt;$BZ$7),1,0)</f>
        <v>0</v>
      </c>
      <c r="CJ365" s="32">
        <f t="shared" ref="CJ365" si="18468">IF(AND($BI365&lt;&gt;$BZ$5,$BI365&lt;=$BZ$6,$BI365&lt;&gt;$BZ$7),1,0)</f>
        <v>0</v>
      </c>
      <c r="CK365" s="32">
        <f t="shared" ref="CK365" si="18469">IF(AND($BQ365&lt;&gt;$BZ$5,$BQ365&lt;=$BZ$6,$BQ365&lt;&gt;$BZ$7),1,0)</f>
        <v>0</v>
      </c>
      <c r="CL365" s="32">
        <f t="shared" ref="CL365" si="18470">IF(AND($BU365&lt;&gt;$BZ$5,$BU365&lt;=$BZ$6,$BU365&lt;&gt;$BZ$7),1,0)</f>
        <v>0</v>
      </c>
      <c r="CO365" s="32">
        <f>IF(AND($M365&lt;&gt;$CN$5,$M365&lt;=$CN$6,$M365&lt;&gt;$CN$7),1,0)</f>
        <v>0</v>
      </c>
      <c r="CP365" s="32">
        <f>IF(AND($Q365&lt;&gt;$CN$5,$Q365&lt;=$CN$6,$Q365&lt;&gt;$CN$7),1,0)</f>
        <v>0</v>
      </c>
      <c r="CQ365" s="32">
        <f>IF(AND($U365&lt;&gt;$CN$5,$U365&lt;=$CN$6,$U365&lt;&gt;$CN$7),1,0)</f>
        <v>0</v>
      </c>
      <c r="CR365" s="32">
        <f>IF(AND($Y365&lt;&gt;$CN$5,$Y365&lt;=$CN$6,$Y365&lt;&gt;$CN$7),1,0)</f>
        <v>0</v>
      </c>
      <c r="CS365" s="32">
        <f>IF(AND($AG365&lt;&gt;$CN$5,$AG365&lt;=$CN$6,$AG365&lt;&gt;$CN$7),1,0)</f>
        <v>0</v>
      </c>
      <c r="CT365" s="32">
        <f>IF(AND($AK365&lt;&gt;$CN$5,$AK365&lt;=$CN$6,$AK365&lt;&gt;$CN$7),1,0)</f>
        <v>0</v>
      </c>
      <c r="CU365" s="32">
        <f>IF(AND($AS365&lt;&gt;$CN$5,$AS365&lt;=$CN$6,$AS365&lt;&gt;$CN$7),1,0)</f>
        <v>0</v>
      </c>
      <c r="CV365" s="32">
        <f>IF(AND($AW365&lt;&gt;$CN$5,$AW365&lt;=$CN$6,$AW365&lt;&gt;$CN$7),1,0)</f>
        <v>0</v>
      </c>
      <c r="CW365" s="32">
        <f>IF(AND($BE365&lt;&gt;$CN$5,$BE365&lt;=$CN$6,$BE365&lt;&gt;$CN$7),1,0)</f>
        <v>0</v>
      </c>
      <c r="CX365" s="32">
        <f>IF(AND($BI365&lt;&gt;$CN$5,$BI365&lt;=$CN$6,$BI365&lt;&gt;$CN$7),1,0)</f>
        <v>0</v>
      </c>
      <c r="CY365" s="32">
        <f>IF(AND($BQ365&lt;&gt;$CN$5,$BQ365&lt;=$CN$6,$BQ365&lt;&gt;$CN$7),1,0)</f>
        <v>0</v>
      </c>
      <c r="CZ365" s="32">
        <f>IF(AND($BU365&lt;&gt;$CN$5,$BU365&lt;=$CN$6,$BU365&lt;&gt;$CN$7),1,0)</f>
        <v>0</v>
      </c>
      <c r="DC365" s="32">
        <f>IF(AND($M365&lt;&gt;$DB$5,$M365&lt;=$DB$6,$M365&lt;&gt;$CN$7),1,0)</f>
        <v>0</v>
      </c>
      <c r="DD365" s="32">
        <f>IF(AND($Q365&lt;&gt;$DB$5,$Q365&lt;=$DB$6,$Q365&lt;&gt;$CN$7),1,0)</f>
        <v>0</v>
      </c>
      <c r="DE365" s="32">
        <f>IF(AND($U365&lt;&gt;$DB$5,$U365&lt;=$DB$6,$U365&lt;&gt;$CN$7),1,0)</f>
        <v>0</v>
      </c>
      <c r="DF365" s="32">
        <f>IF(AND($Y365&lt;&gt;$DB$5,$Y365&lt;=$DB$6,$Y365&lt;&gt;$CN$7),1,0)</f>
        <v>0</v>
      </c>
      <c r="DG365" s="32">
        <f>IF(AND($AG365&lt;&gt;$DB$5,$AG365&lt;=$DB$6,$AG365&lt;&gt;$CN$7),1,0)</f>
        <v>0</v>
      </c>
      <c r="DH365" s="32">
        <f>IF(AND($AK365&lt;&gt;$DB$5,$AK365&lt;=$DB$6,$AK365&lt;&gt;$CN$7),1,0)</f>
        <v>0</v>
      </c>
      <c r="DI365" s="32">
        <f>IF(AND($AS365&lt;&gt;$DB$5,$AS365&lt;=$DB$6,$AS365&lt;&gt;$CN$7),1,0)</f>
        <v>0</v>
      </c>
      <c r="DJ365" s="32">
        <f>IF(AND($AW365&lt;&gt;$DB$5,$AW365&lt;=$DB$6,$AW365&lt;&gt;$CN$7),1,0)</f>
        <v>0</v>
      </c>
      <c r="DK365" s="32">
        <f>IF(AND($BE365&lt;&gt;$DB$5,$BE365&lt;=$DB$6,$BE365&lt;&gt;$CN$7),1,0)</f>
        <v>0</v>
      </c>
      <c r="DL365" s="32">
        <f>IF(AND($BI365&lt;&gt;$DB$5,$BI365&lt;=$DB$6,$BI365&lt;&gt;$CN$7),1,0)</f>
        <v>0</v>
      </c>
      <c r="DM365" s="32">
        <f>IF(AND($BQ365&lt;&gt;$DB$5,$BQ365&lt;=$DB$6,$BQ365&lt;&gt;$CN$7),1,0)</f>
        <v>0</v>
      </c>
      <c r="DN365" s="32">
        <f>IF(AND($BU365&lt;&gt;$DB$5,$BU365&lt;=$DB$6,$BU365&lt;&gt;$CN$7),1,0)</f>
        <v>0</v>
      </c>
      <c r="DQ365" s="32">
        <f t="shared" ref="DQ365" si="18471">IF(AND($M365&lt;&gt;$DP$5,$M365&lt;=$DP$6,$M365&lt;&gt;$CN$7),1,0)</f>
        <v>0</v>
      </c>
      <c r="DR365" s="32">
        <f t="shared" ref="DR365" si="18472">IF(AND($Q365&lt;&gt;$DP$5,$Q365&lt;=$DP$6,$Q365&lt;&gt;$CN$7),1,0)</f>
        <v>0</v>
      </c>
      <c r="DS365" s="32">
        <f t="shared" ref="DS365" si="18473">IF(AND($U365&lt;&gt;$DP$5,$U365&lt;=$DP$6,$U365&lt;&gt;$CN$7),1,0)</f>
        <v>0</v>
      </c>
      <c r="DT365" s="32">
        <f t="shared" ref="DT365" si="18474">IF(AND($Y365&lt;&gt;$DP$5,$Y365&lt;=$DP$6,$Y365&lt;&gt;$CN$7),1,0)</f>
        <v>0</v>
      </c>
      <c r="DU365" s="32">
        <f t="shared" ref="DU365" si="18475">IF(AND($AG365&lt;&gt;$DP$5,$AG365&lt;=$DP$6,$AG365&lt;&gt;$CN$7),1,0)</f>
        <v>0</v>
      </c>
      <c r="DV365" s="32">
        <f t="shared" ref="DV365" si="18476">IF(AND($AK365&lt;&gt;$DP$5,$AK365&lt;=$DP$6,$AK365&lt;&gt;$CN$7),1,0)</f>
        <v>0</v>
      </c>
      <c r="DW365" s="32">
        <f t="shared" ref="DW365" si="18477">IF(AND($AS365&lt;&gt;$DP$5,$AS365&lt;=$DP$6,$AS365&lt;&gt;$CN$7),1,0)</f>
        <v>0</v>
      </c>
      <c r="DX365" s="32">
        <f t="shared" ref="DX365" si="18478">IF(AND($AW365&lt;&gt;$DP$5,$AW365&lt;=$DP$6,$AW365&lt;&gt;$CN$7),1,0)</f>
        <v>0</v>
      </c>
      <c r="DY365" s="32">
        <f t="shared" ref="DY365" si="18479">IF(AND($BE365&lt;&gt;$DP$5,$BE365&lt;=$DP$6,$BE365&lt;&gt;$CN$7),1,0)</f>
        <v>0</v>
      </c>
      <c r="DZ365" s="32">
        <f t="shared" ref="DZ365" si="18480">IF(AND($BI365&lt;&gt;$DP$5,$BI365&lt;=$DP$6,$BI365&lt;&gt;$CN$7),1,0)</f>
        <v>0</v>
      </c>
      <c r="EA365" s="32">
        <f t="shared" ref="EA365" si="18481">IF(AND($BQ365&lt;&gt;$DP$5,$BQ365&lt;=$DP$6,$BQ365&lt;&gt;$CN$7),1,0)</f>
        <v>0</v>
      </c>
      <c r="EB365" s="32">
        <f t="shared" ref="EB365" si="18482">IF(AND($BU365&lt;&gt;$DP$5,$BU365&lt;=$DP$6,$BU365&lt;&gt;$CN$7),1,0)</f>
        <v>0</v>
      </c>
      <c r="EE365" s="328">
        <f>IF(M365&lt;&gt;"",IF(M365&lt;=$ED$6,1,IF(L365&gt;$ED$6,0,NETWORKDAYS(L365,$ED$6,祭日リスト)/NETWORKDAYS(L365,M365,祭日リスト)))*$GG365*週間進捗報告書!$G$9,0)</f>
        <v>0</v>
      </c>
      <c r="EF365" s="328">
        <f>IF(Q365&lt;&gt;"",IF(Q365&lt;=$ED$6,1,IF(P365&gt;$ED$6,0,NETWORKDAYS(P365,$ED$6,祭日リスト)/NETWORKDAYS(P365,Q365,祭日リスト)))*$GG365*週間進捗報告書!$G$10,0)</f>
        <v>0</v>
      </c>
      <c r="EG365" s="328">
        <f>IF(U365&lt;&gt;"",IF(U365&lt;=$ED$6,1,IF(T365&gt;$ED$6,0,NETWORKDAYS(T365,$ED$6,祭日リスト)/NETWORKDAYS(T365,U365,祭日リスト)))*$GG365*週間進捗報告書!$G$11,0)</f>
        <v>0</v>
      </c>
      <c r="EH365" s="328">
        <f>IF(Y365&lt;&gt;"",IF(Y365&lt;=$ED$6,1,IF(X365&gt;$ED$6,0,NETWORKDAYS(X365,$ED$6,祭日リスト)/NETWORKDAYS(X365,Y365,祭日リスト)))*$GG365*週間進捗報告書!$G$12,0)</f>
        <v>0</v>
      </c>
      <c r="EI365" s="328">
        <f>IF(AG365&lt;&gt;"",IF(AG365&lt;=$ED$6,1,IF(AF365&gt;$ED$6,0,NETWORKDAYS(AF365,$ED$6,祭日リスト)/NETWORKDAYS(AF365,AG365,祭日リスト)))*$GG365*週間進捗報告書!$G$13,0)</f>
        <v>0</v>
      </c>
      <c r="EJ365" s="328">
        <f>IF(AK365&lt;&gt;"",IF(AK365&lt;=$ED$6,1,IF(AJ365&gt;$ED$6,0,NETWORKDAYS(AJ365,$ED$6,祭日リスト)/NETWORKDAYS(AJ365,AK365,祭日リスト)))*$GG365*週間進捗報告書!$G$14,0)</f>
        <v>0</v>
      </c>
      <c r="EK365" s="328">
        <f>IF(AS365&lt;&gt;"",IF(AS365&lt;=$ED$6,1,IF(AR365&gt;$ED$6,0,NETWORKDAYS(AR365,$ED$6,祭日リスト)/NETWORKDAYS(AR365,AS365,祭日リスト)))*$GG365*週間進捗報告書!$G$15,0)</f>
        <v>0</v>
      </c>
      <c r="EL365" s="328">
        <f>IF(AW365&lt;&gt;"",IF(AW365&lt;=$ED$6,1,IF(AV365&gt;$ED$6,0,NETWORKDAYS(AV365,$ED$6,祭日リスト)/NETWORKDAYS(AV365,AW365,祭日リスト)))*$GG365*週間進捗報告書!$G$16,0)</f>
        <v>0</v>
      </c>
      <c r="EM365" s="328">
        <f>IF(BE365&lt;&gt;"",IF(BE365&lt;=$ED$6,1,IF(BD365&gt;$ED$6,0,NETWORKDAYS(BD365,$ED$6,祭日リスト)/NETWORKDAYS(BD365,BE365,祭日リスト)))*$GG365*週間進捗報告書!$G$17,0)</f>
        <v>0</v>
      </c>
      <c r="EN365" s="328">
        <f>IF(BI365&lt;&gt;"",IF(BI365&lt;=$ED$6,1,IF(BH365&gt;$ED$6,0,NETWORKDAYS(BH365,$ED$6,祭日リスト)/NETWORKDAYS(BH365,BI365,祭日リスト)))*$GG365*週間進捗報告書!$G$18,0)</f>
        <v>0</v>
      </c>
      <c r="EO365" s="328">
        <f>IF(BQ365&lt;&gt;"",IF(BQ365&lt;=$ED$6,1,IF(BP365&gt;$ED$6,0,NETWORKDAYS(BP365,$ED$6,祭日リスト)/NETWORKDAYS(BP365,BQ365,祭日リスト)))*$GG365*週間進捗報告書!$G$19,0)</f>
        <v>0</v>
      </c>
      <c r="EP365" s="328">
        <f>IF(BU365&lt;&gt;"",IF(BU365&lt;=$ED$6,1,IF(BT365&gt;$ED$6,0,NETWORKDAYS(BT365,$ED$6,祭日リスト)/NETWORKDAYS(BT365,BU365,祭日リスト)))*$GG365*週間進捗報告書!$G$20,0)</f>
        <v>0</v>
      </c>
      <c r="ER365" s="547">
        <f t="shared" ref="ER365:FC365" si="18483">EE365-EE366</f>
        <v>0</v>
      </c>
      <c r="ES365" s="547">
        <f t="shared" si="18483"/>
        <v>0</v>
      </c>
      <c r="ET365" s="547">
        <f t="shared" si="18483"/>
        <v>0</v>
      </c>
      <c r="EU365" s="547">
        <f t="shared" si="18483"/>
        <v>0</v>
      </c>
      <c r="EV365" s="547">
        <f t="shared" si="18483"/>
        <v>0</v>
      </c>
      <c r="EW365" s="547">
        <f t="shared" si="18483"/>
        <v>0</v>
      </c>
      <c r="EX365" s="547">
        <f t="shared" si="18483"/>
        <v>0</v>
      </c>
      <c r="EY365" s="547">
        <f t="shared" si="18483"/>
        <v>0</v>
      </c>
      <c r="EZ365" s="547">
        <f t="shared" si="18483"/>
        <v>0</v>
      </c>
      <c r="FA365" s="547">
        <f t="shared" si="18483"/>
        <v>0</v>
      </c>
      <c r="FB365" s="547">
        <f t="shared" si="18483"/>
        <v>0</v>
      </c>
      <c r="FC365" s="547">
        <f t="shared" si="18483"/>
        <v>0</v>
      </c>
      <c r="FD365" s="547">
        <f t="shared" ref="FD365" si="18484">SUM(ER365:FC366)</f>
        <v>0</v>
      </c>
      <c r="FE365" s="333"/>
      <c r="FG365" s="32">
        <f>IF(AND($M365&lt;&gt;$FF$7),1,0)</f>
        <v>0</v>
      </c>
      <c r="FH365" s="32">
        <f>IF(AND($Q365&lt;&gt;$FF$7),1,0)</f>
        <v>0</v>
      </c>
      <c r="FI365" s="32">
        <f>IF(AND($U365&lt;&gt;$FF$7),1,0)</f>
        <v>0</v>
      </c>
      <c r="FJ365" s="32">
        <f>IF(AND($Y365&lt;&gt;$FF$7),1,0)</f>
        <v>0</v>
      </c>
      <c r="FK365" s="32">
        <f>IF(AND($AG365&lt;&gt;$FF$7),1,0)</f>
        <v>0</v>
      </c>
      <c r="FL365" s="32">
        <f>IF(AND($AK365&lt;&gt;$FF$7),1,0)</f>
        <v>0</v>
      </c>
      <c r="FM365" s="32">
        <f>IF(AND($AS365&lt;&gt;$FF$7),1,0)</f>
        <v>0</v>
      </c>
      <c r="FN365" s="32">
        <f>IF(AND($AW365&lt;&gt;$FF$7),1,0)</f>
        <v>0</v>
      </c>
      <c r="FO365" s="32">
        <f>IF(AND($BE365&lt;&gt;$FF$7),1,0)</f>
        <v>0</v>
      </c>
      <c r="FP365" s="32">
        <f>IF(AND($BI365&lt;&gt;$FF$7),1,0)</f>
        <v>0</v>
      </c>
      <c r="FQ365" s="32">
        <f>IF(AND($BQ365&lt;&gt;$FF$7),1,0)</f>
        <v>0</v>
      </c>
      <c r="FR365" s="32">
        <f>IF(AND($BU365&lt;&gt;$FF$7),1,0)</f>
        <v>0</v>
      </c>
      <c r="FU365" s="294">
        <f t="shared" ref="FU365" si="18485">IF($K365&lt;&gt;"NG",$GG365,0)</f>
        <v>0</v>
      </c>
      <c r="FV365" s="294">
        <f t="shared" ref="FV365" si="18486">IF($O365&lt;&gt;"NG",$GG365,0)</f>
        <v>0</v>
      </c>
      <c r="FW365" s="294">
        <f t="shared" ref="FW365" si="18487">IF($S365&lt;&gt;"NG",$GG365,0)</f>
        <v>0</v>
      </c>
      <c r="FX365" s="294">
        <f t="shared" ref="FX365" si="18488">IF($W365&lt;&gt;"NG",$GG365,0)</f>
        <v>0</v>
      </c>
      <c r="FY365" s="294">
        <f t="shared" ref="FY365" si="18489">IF($AE365&lt;&gt;"NG",$GG365,0)</f>
        <v>0</v>
      </c>
      <c r="FZ365" s="294">
        <f t="shared" ref="FZ365" si="18490">IF($AI365&lt;&gt;"NG",$GG365,0)</f>
        <v>0</v>
      </c>
      <c r="GA365" s="294">
        <f t="shared" ref="GA365" si="18491">IF($AQ365&lt;&gt;"NG",$GG365,0)</f>
        <v>0</v>
      </c>
      <c r="GB365" s="294">
        <f t="shared" ref="GB365" si="18492">IF($AU365&lt;&gt;"NG",$GG365,0)</f>
        <v>0</v>
      </c>
      <c r="GC365" s="294">
        <f t="shared" ref="GC365" si="18493">IF($BC365&lt;&gt;"NG",$GG365,0)</f>
        <v>0</v>
      </c>
      <c r="GD365" s="294">
        <f t="shared" ref="GD365" si="18494">IF($BG365&lt;&gt;"NG",$GG365,0)</f>
        <v>0</v>
      </c>
      <c r="GE365" s="294">
        <f t="shared" ref="GE365" si="18495">IF($BO365&lt;&gt;"NG",$GG365,0)</f>
        <v>0</v>
      </c>
      <c r="GF365" s="294">
        <f t="shared" ref="GF365" si="18496">IF($BS365&lt;&gt;"NG",$GG365,0)</f>
        <v>0</v>
      </c>
      <c r="GG365" s="294" t="e">
        <f>VLOOKUP($D365,リスト!$D:$S,15,FALSE)</f>
        <v>#N/A</v>
      </c>
      <c r="GH365" s="2" t="e">
        <f>INDEX(リスト!$V:$V,MATCH(中日程計画表!$D365,リスト!$D:$D,0))</f>
        <v>#N/A</v>
      </c>
      <c r="GI365" s="2" t="e">
        <f>INDEX(リスト!$A:$A,MATCH(中日程計画表!$D365,リスト!$D:$D,0))</f>
        <v>#N/A</v>
      </c>
      <c r="GJ365" s="2" t="e">
        <f>INDEX(リスト!$U:$U,MATCH(中日程計画表!$D365,リスト!$D:$D,0))</f>
        <v>#N/A</v>
      </c>
      <c r="GK365" s="5" t="e">
        <f>INDEX(リスト!$W:$W,MATCH(中日程計画表!$D365,リスト!$D:$D,0))</f>
        <v>#N/A</v>
      </c>
      <c r="GL365" s="2" t="s">
        <v>200</v>
      </c>
      <c r="GM365" s="296">
        <f>D365</f>
        <v>0</v>
      </c>
      <c r="GN365" s="296">
        <f>E365</f>
        <v>0</v>
      </c>
      <c r="GU365" s="460" t="str">
        <f t="shared" ref="GU365" si="18497">AE365</f>
        <v>NG</v>
      </c>
      <c r="GV365" s="460">
        <f t="shared" ref="GV365" si="18498">EI365</f>
        <v>0</v>
      </c>
      <c r="GW365" s="460">
        <f t="shared" ref="GW365" si="18499">EI366</f>
        <v>0</v>
      </c>
      <c r="GX365" s="462">
        <f t="shared" ref="GX365" si="18500">EV365</f>
        <v>0</v>
      </c>
      <c r="GY365" s="460" t="str">
        <f t="shared" ref="GY365" si="18501">AI365</f>
        <v>NG</v>
      </c>
      <c r="GZ365" s="460">
        <f t="shared" ref="GZ365" si="18502">EJ365</f>
        <v>0</v>
      </c>
      <c r="HA365" s="460">
        <f t="shared" ref="HA365" si="18503">EJ366</f>
        <v>0</v>
      </c>
      <c r="HB365" s="462">
        <f t="shared" ref="HB365" si="18504">EW365</f>
        <v>0</v>
      </c>
      <c r="HC365" s="460" t="str">
        <f t="shared" ref="HC365" si="18505">AQ365</f>
        <v>NG</v>
      </c>
      <c r="HD365" s="460">
        <f t="shared" ref="HD365" si="18506">EK365</f>
        <v>0</v>
      </c>
      <c r="HE365" s="460">
        <f t="shared" ref="HE365" si="18507">EK366</f>
        <v>0</v>
      </c>
      <c r="HF365" s="462">
        <f t="shared" ref="HF365" si="18508">EX365</f>
        <v>0</v>
      </c>
      <c r="HG365" s="460" t="str">
        <f t="shared" ref="HG365" si="18509">AU365</f>
        <v>NG</v>
      </c>
      <c r="HH365" s="460">
        <f t="shared" ref="HH365" si="18510">EL365</f>
        <v>0</v>
      </c>
      <c r="HI365" s="460">
        <f t="shared" ref="HI365" si="18511">EL366</f>
        <v>0</v>
      </c>
      <c r="HJ365" s="462">
        <f t="shared" ref="HJ365" si="18512">EY365</f>
        <v>0</v>
      </c>
      <c r="HK365" s="460" t="str">
        <f t="shared" ref="HK365" si="18513">BC365</f>
        <v>NG</v>
      </c>
      <c r="HL365" s="460">
        <f t="shared" ref="HL365" si="18514">EM365</f>
        <v>0</v>
      </c>
      <c r="HM365" s="460">
        <f t="shared" ref="HM365" si="18515">EM366</f>
        <v>0</v>
      </c>
      <c r="HN365" s="462">
        <f t="shared" ref="HN365" si="18516">EZ365</f>
        <v>0</v>
      </c>
      <c r="HO365" s="460" t="str">
        <f t="shared" ref="HO365" si="18517">BG365</f>
        <v>NG</v>
      </c>
      <c r="HP365" s="460">
        <f t="shared" ref="HP365" si="18518">EN365</f>
        <v>0</v>
      </c>
      <c r="HQ365" s="460">
        <f t="shared" ref="HQ365" si="18519">EN366</f>
        <v>0</v>
      </c>
      <c r="HR365" s="462">
        <f t="shared" ref="HR365" si="18520">FA365</f>
        <v>0</v>
      </c>
      <c r="HS365" s="332"/>
    </row>
    <row r="366" spans="1:227" ht="12" customHeight="1">
      <c r="A366" s="489"/>
      <c r="B366" s="487"/>
      <c r="C366" s="475"/>
      <c r="D366" s="485"/>
      <c r="E366" s="483"/>
      <c r="F366" s="317"/>
      <c r="G366" s="317"/>
      <c r="H366" s="317"/>
      <c r="I366" s="317"/>
      <c r="J366" s="316"/>
      <c r="K366" s="481"/>
      <c r="L366" s="77"/>
      <c r="M366" s="77"/>
      <c r="N366" s="471"/>
      <c r="O366" s="475"/>
      <c r="P366" s="77"/>
      <c r="Q366" s="77"/>
      <c r="R366" s="471"/>
      <c r="S366" s="475"/>
      <c r="T366" s="77"/>
      <c r="U366" s="77"/>
      <c r="V366" s="471"/>
      <c r="W366" s="473"/>
      <c r="X366" s="77"/>
      <c r="Y366" s="77"/>
      <c r="Z366" s="471"/>
      <c r="AA366" s="477"/>
      <c r="AB366" s="80"/>
      <c r="AC366" s="80"/>
      <c r="AD366" s="471"/>
      <c r="AE366" s="473"/>
      <c r="AF366" s="77"/>
      <c r="AG366" s="77"/>
      <c r="AH366" s="471"/>
      <c r="AI366" s="473"/>
      <c r="AJ366" s="77"/>
      <c r="AK366" s="77"/>
      <c r="AL366" s="471"/>
      <c r="AM366" s="477"/>
      <c r="AN366" s="80"/>
      <c r="AO366" s="80"/>
      <c r="AP366" s="471"/>
      <c r="AQ366" s="473"/>
      <c r="AR366" s="77"/>
      <c r="AS366" s="77"/>
      <c r="AT366" s="471"/>
      <c r="AU366" s="473"/>
      <c r="AV366" s="77"/>
      <c r="AW366" s="77"/>
      <c r="AX366" s="471"/>
      <c r="AY366" s="477"/>
      <c r="AZ366" s="80"/>
      <c r="BA366" s="80"/>
      <c r="BB366" s="471"/>
      <c r="BC366" s="475"/>
      <c r="BD366" s="77"/>
      <c r="BE366" s="77"/>
      <c r="BF366" s="471"/>
      <c r="BG366" s="473"/>
      <c r="BH366" s="77"/>
      <c r="BI366" s="77"/>
      <c r="BJ366" s="471"/>
      <c r="BK366" s="477"/>
      <c r="BL366" s="80"/>
      <c r="BM366" s="80"/>
      <c r="BN366" s="471"/>
      <c r="BO366" s="475"/>
      <c r="BP366" s="77"/>
      <c r="BQ366" s="77"/>
      <c r="BR366" s="471"/>
      <c r="BS366" s="473"/>
      <c r="BT366" s="77"/>
      <c r="BU366" s="77"/>
      <c r="BV366" s="471"/>
      <c r="BW366" s="469"/>
      <c r="BX366" s="467"/>
      <c r="BY366" s="490"/>
      <c r="CA366" s="19">
        <f t="shared" ref="CA366" si="18521">IF(AND($N365=1,$M366&lt;&gt;$BZ$7),1,0)</f>
        <v>0</v>
      </c>
      <c r="CB366" s="19">
        <f t="shared" ref="CB366" si="18522">IF(AND($R365=1,$Q366&lt;&gt;$BZ$7),1,0)</f>
        <v>0</v>
      </c>
      <c r="CC366" s="19">
        <f t="shared" ref="CC366" si="18523">IF(AND($V365=1,$U366&lt;&gt;$BZ$7),1,0)</f>
        <v>0</v>
      </c>
      <c r="CD366" s="19">
        <f t="shared" ref="CD366" si="18524">IF(AND($Z365=1,$Y366&lt;&gt;$BZ$7),1,0)</f>
        <v>0</v>
      </c>
      <c r="CE366" s="19">
        <f t="shared" ref="CE366" si="18525">IF(AND($AH365=1,$AG366&lt;&gt;$BZ$7),1,0)</f>
        <v>0</v>
      </c>
      <c r="CF366" s="19">
        <f t="shared" ref="CF366" si="18526">IF(AND($AL365=1,$AK366&lt;&gt;$BZ$7),1,0)</f>
        <v>0</v>
      </c>
      <c r="CG366" s="19">
        <f t="shared" ref="CG366" si="18527">IF(AND($AT365=1,$AS366&lt;&gt;$BZ$7),1,0)</f>
        <v>0</v>
      </c>
      <c r="CH366" s="19">
        <f t="shared" ref="CH366" si="18528">IF(AND($AX365=1,$AW366&lt;&gt;$BZ$7),1,0)</f>
        <v>0</v>
      </c>
      <c r="CI366" s="19">
        <f t="shared" ref="CI366" si="18529">IF(AND($BF365=1,$BE366&lt;&gt;$BZ$7),1,0)</f>
        <v>0</v>
      </c>
      <c r="CJ366" s="19">
        <f t="shared" ref="CJ366" si="18530">IF(AND($BJ365=1,$BI366&lt;&gt;$BZ$7),1,0)</f>
        <v>0</v>
      </c>
      <c r="CK366" s="19">
        <f t="shared" ref="CK366" si="18531">IF(AND($BR365=1,$BQ366&lt;&gt;$BZ$7),1,0)</f>
        <v>0</v>
      </c>
      <c r="CL366" s="19">
        <f t="shared" ref="CL366" si="18532">IF(AND($BV365=1,$BU366&lt;&gt;$BZ$7),1,0)</f>
        <v>0</v>
      </c>
      <c r="CO366" s="19">
        <f>IF(AND($M366&lt;&gt;$CN$7,$M366&lt;=$CN$6),1,0)</f>
        <v>0</v>
      </c>
      <c r="CP366" s="19">
        <f>IF(AND($Q366&lt;&gt;$CN$7,$Q366&lt;=$CN$6),1,0)</f>
        <v>0</v>
      </c>
      <c r="CQ366" s="19">
        <f>IF(AND($U366&lt;&gt;$CN$7,$U366&lt;=$CN$6),1,0)</f>
        <v>0</v>
      </c>
      <c r="CR366" s="19">
        <f>IF(AND($Y366&lt;&gt;$CN$7,$Y366&lt;=$CN$6),1,0)</f>
        <v>0</v>
      </c>
      <c r="CS366" s="19">
        <f>IF(AND($AG366&lt;&gt;$CN$7,$AG366&lt;=$CN$6),1,0)</f>
        <v>0</v>
      </c>
      <c r="CT366" s="19">
        <f>IF(AND($AK366&lt;&gt;$CN$7,$AK366&lt;=$CN$6),1,0)</f>
        <v>0</v>
      </c>
      <c r="CU366" s="19">
        <f>IF(AND($AS366&lt;&gt;$CN$7,$AS366&lt;=$CN$6),1,0)</f>
        <v>0</v>
      </c>
      <c r="CV366" s="19">
        <f>IF(AND($AW366&lt;&gt;$CN$7,$AW366&lt;=$CN$6),1,0)</f>
        <v>0</v>
      </c>
      <c r="CW366" s="19">
        <f>IF(AND($BE366&lt;&gt;$CN$7,$BE366&lt;=$CN$6),1,0)</f>
        <v>0</v>
      </c>
      <c r="CX366" s="19">
        <f>IF(AND($BI366&lt;&gt;$CN$7,$BI366&lt;=$CN$6),1,0)</f>
        <v>0</v>
      </c>
      <c r="CY366" s="19">
        <f>IF(AND($BQ366&lt;&gt;$CN$7,$BQ366&lt;=$CN$6),1,0)</f>
        <v>0</v>
      </c>
      <c r="CZ366" s="19">
        <f>IF(AND($BU366&lt;&gt;$CN$7,$BU366&lt;=$CN$6),1,0)</f>
        <v>0</v>
      </c>
      <c r="DC366" s="19">
        <f>IF($N365=1,1,0)</f>
        <v>0</v>
      </c>
      <c r="DD366" s="19">
        <f>IF($R365=1,1,0)</f>
        <v>0</v>
      </c>
      <c r="DE366" s="19">
        <f>IF($V365=1,1,0)</f>
        <v>0</v>
      </c>
      <c r="DF366" s="19">
        <f>IF($Z365=1,1,0)</f>
        <v>0</v>
      </c>
      <c r="DG366" s="19">
        <f>IF($AH365=1,1,0)</f>
        <v>0</v>
      </c>
      <c r="DH366" s="19">
        <f>IF($AL365=1,1,0)</f>
        <v>0</v>
      </c>
      <c r="DI366" s="19">
        <f>IF($AT365=1,1,0)</f>
        <v>0</v>
      </c>
      <c r="DJ366" s="19">
        <f>IF($AX365=1,1,0)</f>
        <v>0</v>
      </c>
      <c r="DK366" s="19">
        <f>IF($BF365=1,1,0)</f>
        <v>0</v>
      </c>
      <c r="DL366" s="19">
        <f>IF($BJ365=1,1,0)</f>
        <v>0</v>
      </c>
      <c r="DM366" s="19">
        <f>IF($BR365=1,1,0)</f>
        <v>0</v>
      </c>
      <c r="DN366" s="19">
        <f>IF($BV365=1,1,0)</f>
        <v>0</v>
      </c>
      <c r="DQ366" s="19">
        <f t="shared" ref="DQ366" si="18533">IF($N365=1,1,0)</f>
        <v>0</v>
      </c>
      <c r="DR366" s="19">
        <f t="shared" ref="DR366" si="18534">IF($R365=1,1,0)</f>
        <v>0</v>
      </c>
      <c r="DS366" s="19">
        <f t="shared" ref="DS366" si="18535">IF($V365=1,1,0)</f>
        <v>0</v>
      </c>
      <c r="DT366" s="19">
        <f t="shared" ref="DT366" si="18536">IF($Z365=1,1,0)</f>
        <v>0</v>
      </c>
      <c r="DU366" s="19">
        <f t="shared" ref="DU366" si="18537">IF($AH365=1,1,0)</f>
        <v>0</v>
      </c>
      <c r="DV366" s="19">
        <f t="shared" ref="DV366" si="18538">IF($AL365=1,1,0)</f>
        <v>0</v>
      </c>
      <c r="DW366" s="19">
        <f t="shared" ref="DW366" si="18539">IF($AT365=1,1,0)</f>
        <v>0</v>
      </c>
      <c r="DX366" s="19">
        <f t="shared" ref="DX366" si="18540">IF($AX365=1,1,0)</f>
        <v>0</v>
      </c>
      <c r="DY366" s="19">
        <f t="shared" ref="DY366" si="18541">IF($BF365=1,1,0)</f>
        <v>0</v>
      </c>
      <c r="DZ366" s="19">
        <f t="shared" ref="DZ366" si="18542">IF($BJ365=1,1,0)</f>
        <v>0</v>
      </c>
      <c r="EA366" s="19">
        <f t="shared" ref="EA366" si="18543">IF($BR365=1,1,0)</f>
        <v>0</v>
      </c>
      <c r="EB366" s="19">
        <f t="shared" ref="EB366" si="18544">IF($BV365=1,1,0)</f>
        <v>0</v>
      </c>
      <c r="EE366" s="329">
        <f>N365*$FU366*週間進捗報告書!$G$9</f>
        <v>0</v>
      </c>
      <c r="EF366" s="329">
        <f>R365*$FV366*週間進捗報告書!$G$10</f>
        <v>0</v>
      </c>
      <c r="EG366" s="329">
        <f>V365*$FW366*週間進捗報告書!$G$11</f>
        <v>0</v>
      </c>
      <c r="EH366" s="329">
        <f>Z365*$FX366*週間進捗報告書!$G$12</f>
        <v>0</v>
      </c>
      <c r="EI366" s="329">
        <f>AH365*$FY366*週間進捗報告書!$G$13</f>
        <v>0</v>
      </c>
      <c r="EJ366" s="329">
        <f>AL365*$FZ366*週間進捗報告書!$G$14</f>
        <v>0</v>
      </c>
      <c r="EK366" s="329">
        <f>AT365*$GA366*週間進捗報告書!$G$15</f>
        <v>0</v>
      </c>
      <c r="EL366" s="329">
        <f>AX365*$GB366*週間進捗報告書!$G$16</f>
        <v>0</v>
      </c>
      <c r="EM366" s="329">
        <f>BF365*$GC366*週間進捗報告書!$G$17</f>
        <v>0</v>
      </c>
      <c r="EN366" s="329">
        <f>BJ365*$GD366*週間進捗報告書!$G$18</f>
        <v>0</v>
      </c>
      <c r="EO366" s="329">
        <f>BR365*$GE366*週間進捗報告書!$G$19</f>
        <v>0</v>
      </c>
      <c r="EP366" s="329">
        <f>BV365*$GF366*週間進捗報告書!$G$20</f>
        <v>0</v>
      </c>
      <c r="ER366" s="547"/>
      <c r="ES366" s="547"/>
      <c r="ET366" s="547"/>
      <c r="EU366" s="547"/>
      <c r="EV366" s="547"/>
      <c r="EW366" s="547"/>
      <c r="EX366" s="547"/>
      <c r="EY366" s="547"/>
      <c r="EZ366" s="547"/>
      <c r="FA366" s="547"/>
      <c r="FB366" s="547"/>
      <c r="FC366" s="547"/>
      <c r="FD366" s="547"/>
      <c r="FE366" s="332"/>
      <c r="FG366" s="19"/>
      <c r="FH366" s="19"/>
      <c r="FI366" s="19"/>
      <c r="FJ366" s="19"/>
      <c r="FK366" s="19"/>
      <c r="FL366" s="19"/>
      <c r="FM366" s="19"/>
      <c r="FN366" s="19"/>
      <c r="FO366" s="19"/>
      <c r="FP366" s="19"/>
      <c r="FQ366" s="19"/>
      <c r="FR366" s="19"/>
      <c r="FU366" s="295">
        <f t="shared" ref="FU366" si="18545">FU365</f>
        <v>0</v>
      </c>
      <c r="FV366" s="295">
        <f t="shared" ref="FV366" si="18546">FV365</f>
        <v>0</v>
      </c>
      <c r="FW366" s="295">
        <f t="shared" ref="FW366" si="18547">FW365</f>
        <v>0</v>
      </c>
      <c r="FX366" s="295">
        <f t="shared" ref="FX366" si="18548">FX365</f>
        <v>0</v>
      </c>
      <c r="FY366" s="295">
        <f t="shared" ref="FY366" si="18549">FY365</f>
        <v>0</v>
      </c>
      <c r="FZ366" s="295">
        <f t="shared" ref="FZ366" si="18550">FZ365</f>
        <v>0</v>
      </c>
      <c r="GA366" s="295">
        <f t="shared" ref="GA366" si="18551">GA365</f>
        <v>0</v>
      </c>
      <c r="GB366" s="295">
        <f t="shared" ref="GB366" si="18552">GB365</f>
        <v>0</v>
      </c>
      <c r="GC366" s="295">
        <f t="shared" ref="GC366" si="18553">GC365</f>
        <v>0</v>
      </c>
      <c r="GD366" s="295">
        <f t="shared" ref="GD366" si="18554">GD365</f>
        <v>0</v>
      </c>
      <c r="GE366" s="295">
        <f t="shared" ref="GE366" si="18555">GE365</f>
        <v>0</v>
      </c>
      <c r="GF366" s="295">
        <f t="shared" ref="GF366" si="18556">GF365</f>
        <v>0</v>
      </c>
      <c r="GG366" s="295" t="e">
        <f t="shared" ref="GG366" si="18557">GG365</f>
        <v>#N/A</v>
      </c>
      <c r="GH366" s="2" t="e">
        <f>INDEX(リスト!$V:$V,MATCH(中日程計画表!$D365,リスト!$D:$D,0))</f>
        <v>#N/A</v>
      </c>
      <c r="GI366" s="2" t="e">
        <f>INDEX(リスト!$A:$A,MATCH(中日程計画表!$D365,リスト!$D:$D,0))</f>
        <v>#N/A</v>
      </c>
      <c r="GJ366" s="2" t="e">
        <f>INDEX(リスト!$U:$U,MATCH(中日程計画表!$D365,リスト!$D:$D,0))</f>
        <v>#N/A</v>
      </c>
      <c r="GK366" s="5" t="e">
        <f>INDEX(リスト!$W:$W,MATCH(中日程計画表!$D365,リスト!$D:$D,0))</f>
        <v>#N/A</v>
      </c>
      <c r="GL366" s="2" t="s">
        <v>201</v>
      </c>
      <c r="GM366" s="296">
        <f t="shared" ref="GM366" si="18558">GM365</f>
        <v>0</v>
      </c>
      <c r="GN366" s="296">
        <f t="shared" ref="GN366" si="18559">GN365</f>
        <v>0</v>
      </c>
      <c r="GU366" s="461"/>
      <c r="GV366" s="460"/>
      <c r="GW366" s="460"/>
      <c r="GX366" s="461"/>
      <c r="GY366" s="461"/>
      <c r="GZ366" s="460"/>
      <c r="HA366" s="460"/>
      <c r="HB366" s="461"/>
      <c r="HC366" s="461"/>
      <c r="HD366" s="460"/>
      <c r="HE366" s="460"/>
      <c r="HF366" s="461"/>
      <c r="HG366" s="461"/>
      <c r="HH366" s="460"/>
      <c r="HI366" s="460"/>
      <c r="HJ366" s="461"/>
      <c r="HK366" s="461"/>
      <c r="HL366" s="460"/>
      <c r="HM366" s="460"/>
      <c r="HN366" s="461"/>
      <c r="HO366" s="461"/>
      <c r="HP366" s="460"/>
      <c r="HQ366" s="460"/>
      <c r="HR366" s="461"/>
      <c r="HS366" s="4"/>
    </row>
    <row r="367" spans="1:227" ht="12" customHeight="1">
      <c r="A367" s="488" t="str">
        <f t="shared" ref="A367" ca="1" si="18560">INDIRECT("リスト!A"&amp;B367+6)</f>
        <v/>
      </c>
      <c r="B367" s="486">
        <f t="shared" ref="B367" si="18561">ROUNDDOWN((ROW()-6)/2,0)+1</f>
        <v>181</v>
      </c>
      <c r="C367" s="474" t="str">
        <f>機能グループ名</f>
        <v/>
      </c>
      <c r="D367" s="484">
        <f>機能ID</f>
        <v>0</v>
      </c>
      <c r="E367" s="482">
        <f>機能名</f>
        <v>0</v>
      </c>
      <c r="F367" s="315"/>
      <c r="G367" s="315"/>
      <c r="H367" s="315"/>
      <c r="I367" s="315"/>
      <c r="J367" s="316"/>
      <c r="K367" s="480" t="str">
        <f>担当者_SR</f>
        <v>NG</v>
      </c>
      <c r="L367" s="76"/>
      <c r="M367" s="76"/>
      <c r="N367" s="470"/>
      <c r="O367" s="474" t="str">
        <f>担当者_SRR</f>
        <v>NG</v>
      </c>
      <c r="P367" s="76"/>
      <c r="Q367" s="76"/>
      <c r="R367" s="470"/>
      <c r="S367" s="474" t="str">
        <f>担当者_DS</f>
        <v>NG</v>
      </c>
      <c r="T367" s="76"/>
      <c r="U367" s="76"/>
      <c r="V367" s="470"/>
      <c r="W367" s="472" t="str">
        <f>担当者_DSR</f>
        <v>NG</v>
      </c>
      <c r="X367" s="76"/>
      <c r="Y367" s="76"/>
      <c r="Z367" s="470"/>
      <c r="AA367" s="476"/>
      <c r="AB367" s="79"/>
      <c r="AC367" s="79"/>
      <c r="AD367" s="470">
        <f>IF(AC368 &lt;&gt; "",1,0)</f>
        <v>0</v>
      </c>
      <c r="AE367" s="472" t="str">
        <f>担当者_CD</f>
        <v>NG</v>
      </c>
      <c r="AF367" s="76"/>
      <c r="AG367" s="76"/>
      <c r="AH367" s="470"/>
      <c r="AI367" s="472" t="str">
        <f>担当者_DD</f>
        <v>NG</v>
      </c>
      <c r="AJ367" s="76"/>
      <c r="AK367" s="76"/>
      <c r="AL367" s="470"/>
      <c r="AM367" s="476"/>
      <c r="AN367" s="79"/>
      <c r="AO367" s="79"/>
      <c r="AP367" s="470">
        <f>IF(AO368 &lt;&gt; "",1,0)</f>
        <v>0</v>
      </c>
      <c r="AQ367" s="472" t="str">
        <f>担当者_MCL</f>
        <v>NG</v>
      </c>
      <c r="AR367" s="76"/>
      <c r="AS367" s="76"/>
      <c r="AT367" s="470"/>
      <c r="AU367" s="472" t="str">
        <f>担当者_MCLR</f>
        <v>NG</v>
      </c>
      <c r="AV367" s="76"/>
      <c r="AW367" s="76"/>
      <c r="AX367" s="470"/>
      <c r="AY367" s="476"/>
      <c r="AZ367" s="79"/>
      <c r="BA367" s="79"/>
      <c r="BB367" s="470">
        <f>IF(BA368 &lt;&gt; "",1,0)</f>
        <v>0</v>
      </c>
      <c r="BC367" s="474" t="str">
        <f>担当者_MT</f>
        <v>NG</v>
      </c>
      <c r="BD367" s="76"/>
      <c r="BE367" s="76"/>
      <c r="BF367" s="470"/>
      <c r="BG367" s="472" t="str">
        <f>担当者_M検</f>
        <v>NG</v>
      </c>
      <c r="BH367" s="76"/>
      <c r="BI367" s="76"/>
      <c r="BJ367" s="470"/>
      <c r="BK367" s="476"/>
      <c r="BL367" s="79"/>
      <c r="BM367" s="79"/>
      <c r="BN367" s="470">
        <v>0</v>
      </c>
      <c r="BO367" s="474" t="str">
        <f>担当者_モテ</f>
        <v>NG</v>
      </c>
      <c r="BP367" s="76"/>
      <c r="BQ367" s="76"/>
      <c r="BR367" s="470"/>
      <c r="BS367" s="472" t="str">
        <f>担当者_モテR</f>
        <v>NG</v>
      </c>
      <c r="BT367" s="76"/>
      <c r="BU367" s="76"/>
      <c r="BV367" s="470"/>
      <c r="BW367" s="468">
        <f t="shared" ref="BW367" si="18562">IFERROR(SUM(IF(K367&lt;&gt;"NG",N367*K$1,0),IF(O367&lt;&gt;"NG",R367*O$1,0),IF(S367&lt;&gt;"NG",V367*S$1,0),IF(W367&lt;&gt;"NG",Z367*W$1,0),IF(AA367&lt;&gt;"NG",AD367*AA$1,0),IF(AE367&lt;&gt;"NG",AH367*AE$1,0),IF(AI367&lt;&gt;"NG",AL367*AI$1,0),IF(AM367&lt;&gt;"NG",AP367*AM$1,0),IF(AQ367&lt;&gt;"NG",AT367*AQ$1,0),IF(AU367&lt;&gt;"NG",AX367*AU$1,0),IF(AY367&lt;&gt;"NG",BB367*AY$1,0),IF(BC367&lt;&gt;"NG",BF367*BC$1,0),IF(BG367&lt;&gt;"NG",BJ367*BG$1,0),IF(BK367&lt;&gt;"NG",BN367*BK$1,0),IF(BO367&lt;&gt;"NG",BR367*BO$1,0),IF(BS367&lt;&gt;"NG",BV367*BS$1,0))/SUM(IF(K367&lt;&gt;"NG",K$1,0),IF(O367&lt;&gt;"NG",O$1,0),IF(S367&lt;&gt;"NG",S$1,0),IF(W367&lt;&gt;"NG",W$1,0),IF(AA367&lt;&gt;"NG",AA$1,0),IF(AE367&lt;&gt;"NG",AE$1,0),IF(AI367&lt;&gt;"NG",AI$1,0),IF(AM367&lt;&gt;"NG",AM$1,0),IF(AQ367&lt;&gt;"NG",AQ$1,0),IF(AU367&lt;&gt;"NG",AU$1,0),IF(AY367&lt;&gt;"NG",AY$1,0),IF(BC367&lt;&gt;"NG",BC$1,0),IF(BG367&lt;&gt;"NG",BG$1,0),IF(BK367&lt;&gt;"NG",BK$1,0),IF(BO367&lt;&gt;"NG",BO$1,0),IF(BS367&lt;&gt;"NG",BS$1,0)),0)</f>
        <v>0</v>
      </c>
      <c r="BX367" s="466"/>
      <c r="BY367" s="490"/>
      <c r="BZ367" s="5"/>
      <c r="CA367" s="32">
        <f t="shared" ref="CA367" si="18563">IF(AND($M367&lt;&gt;$BZ$5,$M367&lt;=$BZ$6,$M367&lt;&gt;$BZ$7),1,0)</f>
        <v>0</v>
      </c>
      <c r="CB367" s="32">
        <f t="shared" ref="CB367" si="18564">IF(AND($Q367&lt;&gt;$BZ$5,$Q367&lt;=$BZ$6,$Q367&lt;&gt;$BZ$7),1,0)</f>
        <v>0</v>
      </c>
      <c r="CC367" s="32">
        <f t="shared" ref="CC367" si="18565">IF(AND($U367&lt;&gt;$BZ$5,$U367&lt;=$BZ$6,$U367&lt;&gt;$BZ$7),1,0)</f>
        <v>0</v>
      </c>
      <c r="CD367" s="32">
        <f t="shared" ref="CD367" si="18566">IF(AND($Y367&lt;&gt;$BZ$5,$Y367&lt;=$BZ$6,$Y367&lt;&gt;$BZ$7),1,0)</f>
        <v>0</v>
      </c>
      <c r="CE367" s="32">
        <f t="shared" ref="CE367" si="18567">IF(AND($AG367&lt;&gt;$BZ$5,$AG367&lt;=$BZ$6,$AG367&lt;&gt;$BZ$7),1,0)</f>
        <v>0</v>
      </c>
      <c r="CF367" s="32">
        <f t="shared" ref="CF367" si="18568">IF(AND($AK367&lt;&gt;$BZ$5,$AK367&lt;=$BZ$6,$AK367&lt;&gt;$BZ$7),1,0)</f>
        <v>0</v>
      </c>
      <c r="CG367" s="32">
        <f t="shared" ref="CG367" si="18569">IF(AND($AS367&lt;&gt;$BZ$5,$AS367&lt;=$BZ$6,$AS367&lt;&gt;$BZ$7),1,0)</f>
        <v>0</v>
      </c>
      <c r="CH367" s="32">
        <f t="shared" ref="CH367" si="18570">IF(AND($AW367&lt;&gt;$BZ$5,$AW367&lt;=$BZ$6,$AW367&lt;&gt;$BZ$7),1,0)</f>
        <v>0</v>
      </c>
      <c r="CI367" s="32">
        <f t="shared" ref="CI367" si="18571">IF(AND($BE367&lt;&gt;$BZ$5,$BE367&lt;=$BZ$6,$BE367&lt;&gt;$BZ$7),1,0)</f>
        <v>0</v>
      </c>
      <c r="CJ367" s="32">
        <f t="shared" ref="CJ367" si="18572">IF(AND($BI367&lt;&gt;$BZ$5,$BI367&lt;=$BZ$6,$BI367&lt;&gt;$BZ$7),1,0)</f>
        <v>0</v>
      </c>
      <c r="CK367" s="32">
        <f t="shared" ref="CK367" si="18573">IF(AND($BQ367&lt;&gt;$BZ$5,$BQ367&lt;=$BZ$6,$BQ367&lt;&gt;$BZ$7),1,0)</f>
        <v>0</v>
      </c>
      <c r="CL367" s="32">
        <f t="shared" ref="CL367" si="18574">IF(AND($BU367&lt;&gt;$BZ$5,$BU367&lt;=$BZ$6,$BU367&lt;&gt;$BZ$7),1,0)</f>
        <v>0</v>
      </c>
      <c r="CO367" s="32">
        <f>IF(AND($M367&lt;&gt;$CN$5,$M367&lt;=$CN$6,$M367&lt;&gt;$CN$7),1,0)</f>
        <v>0</v>
      </c>
      <c r="CP367" s="32">
        <f>IF(AND($Q367&lt;&gt;$CN$5,$Q367&lt;=$CN$6,$Q367&lt;&gt;$CN$7),1,0)</f>
        <v>0</v>
      </c>
      <c r="CQ367" s="32">
        <f>IF(AND($U367&lt;&gt;$CN$5,$U367&lt;=$CN$6,$U367&lt;&gt;$CN$7),1,0)</f>
        <v>0</v>
      </c>
      <c r="CR367" s="32">
        <f>IF(AND($Y367&lt;&gt;$CN$5,$Y367&lt;=$CN$6,$Y367&lt;&gt;$CN$7),1,0)</f>
        <v>0</v>
      </c>
      <c r="CS367" s="32">
        <f>IF(AND($AG367&lt;&gt;$CN$5,$AG367&lt;=$CN$6,$AG367&lt;&gt;$CN$7),1,0)</f>
        <v>0</v>
      </c>
      <c r="CT367" s="32">
        <f>IF(AND($AK367&lt;&gt;$CN$5,$AK367&lt;=$CN$6,$AK367&lt;&gt;$CN$7),1,0)</f>
        <v>0</v>
      </c>
      <c r="CU367" s="32">
        <f>IF(AND($AS367&lt;&gt;$CN$5,$AS367&lt;=$CN$6,$AS367&lt;&gt;$CN$7),1,0)</f>
        <v>0</v>
      </c>
      <c r="CV367" s="32">
        <f>IF(AND($AW367&lt;&gt;$CN$5,$AW367&lt;=$CN$6,$AW367&lt;&gt;$CN$7),1,0)</f>
        <v>0</v>
      </c>
      <c r="CW367" s="32">
        <f>IF(AND($BE367&lt;&gt;$CN$5,$BE367&lt;=$CN$6,$BE367&lt;&gt;$CN$7),1,0)</f>
        <v>0</v>
      </c>
      <c r="CX367" s="32">
        <f>IF(AND($BI367&lt;&gt;$CN$5,$BI367&lt;=$CN$6,$BI367&lt;&gt;$CN$7),1,0)</f>
        <v>0</v>
      </c>
      <c r="CY367" s="32">
        <f>IF(AND($BQ367&lt;&gt;$CN$5,$BQ367&lt;=$CN$6,$BQ367&lt;&gt;$CN$7),1,0)</f>
        <v>0</v>
      </c>
      <c r="CZ367" s="32">
        <f>IF(AND($BU367&lt;&gt;$CN$5,$BU367&lt;=$CN$6,$BU367&lt;&gt;$CN$7),1,0)</f>
        <v>0</v>
      </c>
      <c r="DC367" s="32">
        <f>IF(AND($M367&lt;&gt;$DB$5,$M367&lt;=$DB$6,$M367&lt;&gt;$CN$7),1,0)</f>
        <v>0</v>
      </c>
      <c r="DD367" s="32">
        <f>IF(AND($Q367&lt;&gt;$DB$5,$Q367&lt;=$DB$6,$Q367&lt;&gt;$CN$7),1,0)</f>
        <v>0</v>
      </c>
      <c r="DE367" s="32">
        <f>IF(AND($U367&lt;&gt;$DB$5,$U367&lt;=$DB$6,$U367&lt;&gt;$CN$7),1,0)</f>
        <v>0</v>
      </c>
      <c r="DF367" s="32">
        <f>IF(AND($Y367&lt;&gt;$DB$5,$Y367&lt;=$DB$6,$Y367&lt;&gt;$CN$7),1,0)</f>
        <v>0</v>
      </c>
      <c r="DG367" s="32">
        <f>IF(AND($AG367&lt;&gt;$DB$5,$AG367&lt;=$DB$6,$AG367&lt;&gt;$CN$7),1,0)</f>
        <v>0</v>
      </c>
      <c r="DH367" s="32">
        <f>IF(AND($AK367&lt;&gt;$DB$5,$AK367&lt;=$DB$6,$AK367&lt;&gt;$CN$7),1,0)</f>
        <v>0</v>
      </c>
      <c r="DI367" s="32">
        <f>IF(AND($AS367&lt;&gt;$DB$5,$AS367&lt;=$DB$6,$AS367&lt;&gt;$CN$7),1,0)</f>
        <v>0</v>
      </c>
      <c r="DJ367" s="32">
        <f>IF(AND($AW367&lt;&gt;$DB$5,$AW367&lt;=$DB$6,$AW367&lt;&gt;$CN$7),1,0)</f>
        <v>0</v>
      </c>
      <c r="DK367" s="32">
        <f>IF(AND($BE367&lt;&gt;$DB$5,$BE367&lt;=$DB$6,$BE367&lt;&gt;$CN$7),1,0)</f>
        <v>0</v>
      </c>
      <c r="DL367" s="32">
        <f>IF(AND($BI367&lt;&gt;$DB$5,$BI367&lt;=$DB$6,$BI367&lt;&gt;$CN$7),1,0)</f>
        <v>0</v>
      </c>
      <c r="DM367" s="32">
        <f>IF(AND($BQ367&lt;&gt;$DB$5,$BQ367&lt;=$DB$6,$BQ367&lt;&gt;$CN$7),1,0)</f>
        <v>0</v>
      </c>
      <c r="DN367" s="32">
        <f>IF(AND($BU367&lt;&gt;$DB$5,$BU367&lt;=$DB$6,$BU367&lt;&gt;$CN$7),1,0)</f>
        <v>0</v>
      </c>
      <c r="DQ367" s="32">
        <f t="shared" ref="DQ367" si="18575">IF(AND($M367&lt;&gt;$DP$5,$M367&lt;=$DP$6,$M367&lt;&gt;$CN$7),1,0)</f>
        <v>0</v>
      </c>
      <c r="DR367" s="32">
        <f t="shared" ref="DR367" si="18576">IF(AND($Q367&lt;&gt;$DP$5,$Q367&lt;=$DP$6,$Q367&lt;&gt;$CN$7),1,0)</f>
        <v>0</v>
      </c>
      <c r="DS367" s="32">
        <f t="shared" ref="DS367" si="18577">IF(AND($U367&lt;&gt;$DP$5,$U367&lt;=$DP$6,$U367&lt;&gt;$CN$7),1,0)</f>
        <v>0</v>
      </c>
      <c r="DT367" s="32">
        <f t="shared" ref="DT367" si="18578">IF(AND($Y367&lt;&gt;$DP$5,$Y367&lt;=$DP$6,$Y367&lt;&gt;$CN$7),1,0)</f>
        <v>0</v>
      </c>
      <c r="DU367" s="32">
        <f t="shared" ref="DU367" si="18579">IF(AND($AG367&lt;&gt;$DP$5,$AG367&lt;=$DP$6,$AG367&lt;&gt;$CN$7),1,0)</f>
        <v>0</v>
      </c>
      <c r="DV367" s="32">
        <f t="shared" ref="DV367" si="18580">IF(AND($AK367&lt;&gt;$DP$5,$AK367&lt;=$DP$6,$AK367&lt;&gt;$CN$7),1,0)</f>
        <v>0</v>
      </c>
      <c r="DW367" s="32">
        <f t="shared" ref="DW367" si="18581">IF(AND($AS367&lt;&gt;$DP$5,$AS367&lt;=$DP$6,$AS367&lt;&gt;$CN$7),1,0)</f>
        <v>0</v>
      </c>
      <c r="DX367" s="32">
        <f t="shared" ref="DX367" si="18582">IF(AND($AW367&lt;&gt;$DP$5,$AW367&lt;=$DP$6,$AW367&lt;&gt;$CN$7),1,0)</f>
        <v>0</v>
      </c>
      <c r="DY367" s="32">
        <f t="shared" ref="DY367" si="18583">IF(AND($BE367&lt;&gt;$DP$5,$BE367&lt;=$DP$6,$BE367&lt;&gt;$CN$7),1,0)</f>
        <v>0</v>
      </c>
      <c r="DZ367" s="32">
        <f t="shared" ref="DZ367" si="18584">IF(AND($BI367&lt;&gt;$DP$5,$BI367&lt;=$DP$6,$BI367&lt;&gt;$CN$7),1,0)</f>
        <v>0</v>
      </c>
      <c r="EA367" s="32">
        <f t="shared" ref="EA367" si="18585">IF(AND($BQ367&lt;&gt;$DP$5,$BQ367&lt;=$DP$6,$BQ367&lt;&gt;$CN$7),1,0)</f>
        <v>0</v>
      </c>
      <c r="EB367" s="32">
        <f t="shared" ref="EB367" si="18586">IF(AND($BU367&lt;&gt;$DP$5,$BU367&lt;=$DP$6,$BU367&lt;&gt;$CN$7),1,0)</f>
        <v>0</v>
      </c>
      <c r="EE367" s="328">
        <f>IF(M367&lt;&gt;"",IF(M367&lt;=$ED$6,1,IF(L367&gt;$ED$6,0,NETWORKDAYS(L367,$ED$6,祭日リスト)/NETWORKDAYS(L367,M367,祭日リスト)))*$GG367*週間進捗報告書!$G$9,0)</f>
        <v>0</v>
      </c>
      <c r="EF367" s="328">
        <f>IF(Q367&lt;&gt;"",IF(Q367&lt;=$ED$6,1,IF(P367&gt;$ED$6,0,NETWORKDAYS(P367,$ED$6,祭日リスト)/NETWORKDAYS(P367,Q367,祭日リスト)))*$GG367*週間進捗報告書!$G$10,0)</f>
        <v>0</v>
      </c>
      <c r="EG367" s="328">
        <f>IF(U367&lt;&gt;"",IF(U367&lt;=$ED$6,1,IF(T367&gt;$ED$6,0,NETWORKDAYS(T367,$ED$6,祭日リスト)/NETWORKDAYS(T367,U367,祭日リスト)))*$GG367*週間進捗報告書!$G$11,0)</f>
        <v>0</v>
      </c>
      <c r="EH367" s="328">
        <f>IF(Y367&lt;&gt;"",IF(Y367&lt;=$ED$6,1,IF(X367&gt;$ED$6,0,NETWORKDAYS(X367,$ED$6,祭日リスト)/NETWORKDAYS(X367,Y367,祭日リスト)))*$GG367*週間進捗報告書!$G$12,0)</f>
        <v>0</v>
      </c>
      <c r="EI367" s="328">
        <f>IF(AG367&lt;&gt;"",IF(AG367&lt;=$ED$6,1,IF(AF367&gt;$ED$6,0,NETWORKDAYS(AF367,$ED$6,祭日リスト)/NETWORKDAYS(AF367,AG367,祭日リスト)))*$GG367*週間進捗報告書!$G$13,0)</f>
        <v>0</v>
      </c>
      <c r="EJ367" s="328">
        <f>IF(AK367&lt;&gt;"",IF(AK367&lt;=$ED$6,1,IF(AJ367&gt;$ED$6,0,NETWORKDAYS(AJ367,$ED$6,祭日リスト)/NETWORKDAYS(AJ367,AK367,祭日リスト)))*$GG367*週間進捗報告書!$G$14,0)</f>
        <v>0</v>
      </c>
      <c r="EK367" s="328">
        <f>IF(AS367&lt;&gt;"",IF(AS367&lt;=$ED$6,1,IF(AR367&gt;$ED$6,0,NETWORKDAYS(AR367,$ED$6,祭日リスト)/NETWORKDAYS(AR367,AS367,祭日リスト)))*$GG367*週間進捗報告書!$G$15,0)</f>
        <v>0</v>
      </c>
      <c r="EL367" s="328">
        <f>IF(AW367&lt;&gt;"",IF(AW367&lt;=$ED$6,1,IF(AV367&gt;$ED$6,0,NETWORKDAYS(AV367,$ED$6,祭日リスト)/NETWORKDAYS(AV367,AW367,祭日リスト)))*$GG367*週間進捗報告書!$G$16,0)</f>
        <v>0</v>
      </c>
      <c r="EM367" s="328">
        <f>IF(BE367&lt;&gt;"",IF(BE367&lt;=$ED$6,1,IF(BD367&gt;$ED$6,0,NETWORKDAYS(BD367,$ED$6,祭日リスト)/NETWORKDAYS(BD367,BE367,祭日リスト)))*$GG367*週間進捗報告書!$G$17,0)</f>
        <v>0</v>
      </c>
      <c r="EN367" s="328">
        <f>IF(BI367&lt;&gt;"",IF(BI367&lt;=$ED$6,1,IF(BH367&gt;$ED$6,0,NETWORKDAYS(BH367,$ED$6,祭日リスト)/NETWORKDAYS(BH367,BI367,祭日リスト)))*$GG367*週間進捗報告書!$G$18,0)</f>
        <v>0</v>
      </c>
      <c r="EO367" s="328">
        <f>IF(BQ367&lt;&gt;"",IF(BQ367&lt;=$ED$6,1,IF(BP367&gt;$ED$6,0,NETWORKDAYS(BP367,$ED$6,祭日リスト)/NETWORKDAYS(BP367,BQ367,祭日リスト)))*$GG367*週間進捗報告書!$G$19,0)</f>
        <v>0</v>
      </c>
      <c r="EP367" s="328">
        <f>IF(BU367&lt;&gt;"",IF(BU367&lt;=$ED$6,1,IF(BT367&gt;$ED$6,0,NETWORKDAYS(BT367,$ED$6,祭日リスト)/NETWORKDAYS(BT367,BU367,祭日リスト)))*$GG367*週間進捗報告書!$G$20,0)</f>
        <v>0</v>
      </c>
      <c r="ER367" s="547">
        <f t="shared" ref="ER367:FC367" si="18587">EE367-EE368</f>
        <v>0</v>
      </c>
      <c r="ES367" s="547">
        <f t="shared" si="18587"/>
        <v>0</v>
      </c>
      <c r="ET367" s="547">
        <f t="shared" si="18587"/>
        <v>0</v>
      </c>
      <c r="EU367" s="547">
        <f t="shared" si="18587"/>
        <v>0</v>
      </c>
      <c r="EV367" s="547">
        <f t="shared" si="18587"/>
        <v>0</v>
      </c>
      <c r="EW367" s="547">
        <f t="shared" si="18587"/>
        <v>0</v>
      </c>
      <c r="EX367" s="547">
        <f t="shared" si="18587"/>
        <v>0</v>
      </c>
      <c r="EY367" s="547">
        <f t="shared" si="18587"/>
        <v>0</v>
      </c>
      <c r="EZ367" s="547">
        <f t="shared" si="18587"/>
        <v>0</v>
      </c>
      <c r="FA367" s="547">
        <f t="shared" si="18587"/>
        <v>0</v>
      </c>
      <c r="FB367" s="547">
        <f t="shared" si="18587"/>
        <v>0</v>
      </c>
      <c r="FC367" s="547">
        <f t="shared" si="18587"/>
        <v>0</v>
      </c>
      <c r="FD367" s="547">
        <f t="shared" ref="FD367" si="18588">SUM(ER367:FC368)</f>
        <v>0</v>
      </c>
      <c r="FE367" s="333"/>
      <c r="FG367" s="32">
        <f>IF(AND($M367&lt;&gt;$FF$7),1,0)</f>
        <v>0</v>
      </c>
      <c r="FH367" s="32">
        <f>IF(AND($Q367&lt;&gt;$FF$7),1,0)</f>
        <v>0</v>
      </c>
      <c r="FI367" s="32">
        <f>IF(AND($U367&lt;&gt;$FF$7),1,0)</f>
        <v>0</v>
      </c>
      <c r="FJ367" s="32">
        <f>IF(AND($Y367&lt;&gt;$FF$7),1,0)</f>
        <v>0</v>
      </c>
      <c r="FK367" s="32">
        <f>IF(AND($AG367&lt;&gt;$FF$7),1,0)</f>
        <v>0</v>
      </c>
      <c r="FL367" s="32">
        <f>IF(AND($AK367&lt;&gt;$FF$7),1,0)</f>
        <v>0</v>
      </c>
      <c r="FM367" s="32">
        <f>IF(AND($AS367&lt;&gt;$FF$7),1,0)</f>
        <v>0</v>
      </c>
      <c r="FN367" s="32">
        <f>IF(AND($AW367&lt;&gt;$FF$7),1,0)</f>
        <v>0</v>
      </c>
      <c r="FO367" s="32">
        <f>IF(AND($BE367&lt;&gt;$FF$7),1,0)</f>
        <v>0</v>
      </c>
      <c r="FP367" s="32">
        <f>IF(AND($BI367&lt;&gt;$FF$7),1,0)</f>
        <v>0</v>
      </c>
      <c r="FQ367" s="32">
        <f>IF(AND($BQ367&lt;&gt;$FF$7),1,0)</f>
        <v>0</v>
      </c>
      <c r="FR367" s="32">
        <f>IF(AND($BU367&lt;&gt;$FF$7),1,0)</f>
        <v>0</v>
      </c>
      <c r="FU367" s="294">
        <f t="shared" ref="FU367" si="18589">IF($K367&lt;&gt;"NG",$GG367,0)</f>
        <v>0</v>
      </c>
      <c r="FV367" s="294">
        <f t="shared" ref="FV367" si="18590">IF($O367&lt;&gt;"NG",$GG367,0)</f>
        <v>0</v>
      </c>
      <c r="FW367" s="294">
        <f t="shared" ref="FW367" si="18591">IF($S367&lt;&gt;"NG",$GG367,0)</f>
        <v>0</v>
      </c>
      <c r="FX367" s="294">
        <f t="shared" ref="FX367" si="18592">IF($W367&lt;&gt;"NG",$GG367,0)</f>
        <v>0</v>
      </c>
      <c r="FY367" s="294">
        <f t="shared" ref="FY367" si="18593">IF($AE367&lt;&gt;"NG",$GG367,0)</f>
        <v>0</v>
      </c>
      <c r="FZ367" s="294">
        <f t="shared" ref="FZ367" si="18594">IF($AI367&lt;&gt;"NG",$GG367,0)</f>
        <v>0</v>
      </c>
      <c r="GA367" s="294">
        <f t="shared" ref="GA367" si="18595">IF($AQ367&lt;&gt;"NG",$GG367,0)</f>
        <v>0</v>
      </c>
      <c r="GB367" s="294">
        <f t="shared" ref="GB367" si="18596">IF($AU367&lt;&gt;"NG",$GG367,0)</f>
        <v>0</v>
      </c>
      <c r="GC367" s="294">
        <f t="shared" ref="GC367" si="18597">IF($BC367&lt;&gt;"NG",$GG367,0)</f>
        <v>0</v>
      </c>
      <c r="GD367" s="294">
        <f t="shared" ref="GD367" si="18598">IF($BG367&lt;&gt;"NG",$GG367,0)</f>
        <v>0</v>
      </c>
      <c r="GE367" s="294">
        <f t="shared" ref="GE367" si="18599">IF($BO367&lt;&gt;"NG",$GG367,0)</f>
        <v>0</v>
      </c>
      <c r="GF367" s="294">
        <f t="shared" ref="GF367" si="18600">IF($BS367&lt;&gt;"NG",$GG367,0)</f>
        <v>0</v>
      </c>
      <c r="GG367" s="294" t="e">
        <f>VLOOKUP($D367,リスト!$D:$S,15,FALSE)</f>
        <v>#N/A</v>
      </c>
      <c r="GH367" s="2" t="e">
        <f>INDEX(リスト!$V:$V,MATCH(中日程計画表!$D367,リスト!$D:$D,0))</f>
        <v>#N/A</v>
      </c>
      <c r="GI367" s="2" t="e">
        <f>INDEX(リスト!$A:$A,MATCH(中日程計画表!$D367,リスト!$D:$D,0))</f>
        <v>#N/A</v>
      </c>
      <c r="GJ367" s="2" t="e">
        <f>INDEX(リスト!$U:$U,MATCH(中日程計画表!$D367,リスト!$D:$D,0))</f>
        <v>#N/A</v>
      </c>
      <c r="GK367" s="5" t="e">
        <f>INDEX(リスト!$W:$W,MATCH(中日程計画表!$D367,リスト!$D:$D,0))</f>
        <v>#N/A</v>
      </c>
      <c r="GL367" s="2" t="s">
        <v>200</v>
      </c>
      <c r="GM367" s="296">
        <f>D367</f>
        <v>0</v>
      </c>
      <c r="GN367" s="296">
        <f>E367</f>
        <v>0</v>
      </c>
      <c r="GU367" s="460" t="str">
        <f t="shared" ref="GU367" si="18601">AE367</f>
        <v>NG</v>
      </c>
      <c r="GV367" s="460">
        <f t="shared" ref="GV367" si="18602">EI367</f>
        <v>0</v>
      </c>
      <c r="GW367" s="460">
        <f t="shared" ref="GW367" si="18603">EI368</f>
        <v>0</v>
      </c>
      <c r="GX367" s="462">
        <f t="shared" ref="GX367" si="18604">EV367</f>
        <v>0</v>
      </c>
      <c r="GY367" s="460" t="str">
        <f t="shared" ref="GY367" si="18605">AI367</f>
        <v>NG</v>
      </c>
      <c r="GZ367" s="460">
        <f t="shared" ref="GZ367" si="18606">EJ367</f>
        <v>0</v>
      </c>
      <c r="HA367" s="460">
        <f t="shared" ref="HA367" si="18607">EJ368</f>
        <v>0</v>
      </c>
      <c r="HB367" s="462">
        <f t="shared" ref="HB367" si="18608">EW367</f>
        <v>0</v>
      </c>
      <c r="HC367" s="460" t="str">
        <f t="shared" ref="HC367" si="18609">AQ367</f>
        <v>NG</v>
      </c>
      <c r="HD367" s="460">
        <f t="shared" ref="HD367" si="18610">EK367</f>
        <v>0</v>
      </c>
      <c r="HE367" s="460">
        <f t="shared" ref="HE367" si="18611">EK368</f>
        <v>0</v>
      </c>
      <c r="HF367" s="462">
        <f t="shared" ref="HF367" si="18612">EX367</f>
        <v>0</v>
      </c>
      <c r="HG367" s="460" t="str">
        <f t="shared" ref="HG367" si="18613">AU367</f>
        <v>NG</v>
      </c>
      <c r="HH367" s="460">
        <f t="shared" ref="HH367" si="18614">EL367</f>
        <v>0</v>
      </c>
      <c r="HI367" s="460">
        <f t="shared" ref="HI367" si="18615">EL368</f>
        <v>0</v>
      </c>
      <c r="HJ367" s="462">
        <f t="shared" ref="HJ367" si="18616">EY367</f>
        <v>0</v>
      </c>
      <c r="HK367" s="460" t="str">
        <f t="shared" ref="HK367" si="18617">BC367</f>
        <v>NG</v>
      </c>
      <c r="HL367" s="460">
        <f t="shared" ref="HL367" si="18618">EM367</f>
        <v>0</v>
      </c>
      <c r="HM367" s="460">
        <f t="shared" ref="HM367" si="18619">EM368</f>
        <v>0</v>
      </c>
      <c r="HN367" s="462">
        <f t="shared" ref="HN367" si="18620">EZ367</f>
        <v>0</v>
      </c>
      <c r="HO367" s="460" t="str">
        <f t="shared" ref="HO367" si="18621">BG367</f>
        <v>NG</v>
      </c>
      <c r="HP367" s="460">
        <f t="shared" ref="HP367" si="18622">EN367</f>
        <v>0</v>
      </c>
      <c r="HQ367" s="460">
        <f t="shared" ref="HQ367" si="18623">EN368</f>
        <v>0</v>
      </c>
      <c r="HR367" s="462">
        <f t="shared" ref="HR367" si="18624">FA367</f>
        <v>0</v>
      </c>
      <c r="HS367" s="332"/>
    </row>
    <row r="368" spans="1:227" ht="12" customHeight="1">
      <c r="A368" s="489"/>
      <c r="B368" s="487"/>
      <c r="C368" s="475"/>
      <c r="D368" s="485"/>
      <c r="E368" s="483"/>
      <c r="F368" s="317"/>
      <c r="G368" s="317"/>
      <c r="H368" s="317"/>
      <c r="I368" s="317"/>
      <c r="J368" s="316"/>
      <c r="K368" s="481"/>
      <c r="L368" s="77"/>
      <c r="M368" s="77"/>
      <c r="N368" s="471"/>
      <c r="O368" s="475"/>
      <c r="P368" s="77"/>
      <c r="Q368" s="77"/>
      <c r="R368" s="471"/>
      <c r="S368" s="475"/>
      <c r="T368" s="77"/>
      <c r="U368" s="77"/>
      <c r="V368" s="471"/>
      <c r="W368" s="473"/>
      <c r="X368" s="77"/>
      <c r="Y368" s="77"/>
      <c r="Z368" s="471"/>
      <c r="AA368" s="477"/>
      <c r="AB368" s="80"/>
      <c r="AC368" s="80"/>
      <c r="AD368" s="471"/>
      <c r="AE368" s="473"/>
      <c r="AF368" s="77"/>
      <c r="AG368" s="77"/>
      <c r="AH368" s="471"/>
      <c r="AI368" s="473"/>
      <c r="AJ368" s="77"/>
      <c r="AK368" s="77"/>
      <c r="AL368" s="471"/>
      <c r="AM368" s="477"/>
      <c r="AN368" s="80"/>
      <c r="AO368" s="80"/>
      <c r="AP368" s="471"/>
      <c r="AQ368" s="473"/>
      <c r="AR368" s="77"/>
      <c r="AS368" s="77"/>
      <c r="AT368" s="471"/>
      <c r="AU368" s="473"/>
      <c r="AV368" s="77"/>
      <c r="AW368" s="77"/>
      <c r="AX368" s="471"/>
      <c r="AY368" s="477"/>
      <c r="AZ368" s="80"/>
      <c r="BA368" s="80"/>
      <c r="BB368" s="471"/>
      <c r="BC368" s="475"/>
      <c r="BD368" s="77"/>
      <c r="BE368" s="77"/>
      <c r="BF368" s="471"/>
      <c r="BG368" s="473"/>
      <c r="BH368" s="77"/>
      <c r="BI368" s="77"/>
      <c r="BJ368" s="471"/>
      <c r="BK368" s="477"/>
      <c r="BL368" s="80"/>
      <c r="BM368" s="80"/>
      <c r="BN368" s="471"/>
      <c r="BO368" s="475"/>
      <c r="BP368" s="77"/>
      <c r="BQ368" s="77"/>
      <c r="BR368" s="471"/>
      <c r="BS368" s="473"/>
      <c r="BT368" s="77"/>
      <c r="BU368" s="77"/>
      <c r="BV368" s="471"/>
      <c r="BW368" s="469"/>
      <c r="BX368" s="467"/>
      <c r="BY368" s="490"/>
      <c r="BZ368" s="5"/>
      <c r="CA368" s="19">
        <f t="shared" ref="CA368" si="18625">IF(AND($N367=1,$M368&lt;&gt;$BZ$7),1,0)</f>
        <v>0</v>
      </c>
      <c r="CB368" s="19">
        <f t="shared" ref="CB368" si="18626">IF(AND($R367=1,$Q368&lt;&gt;$BZ$7),1,0)</f>
        <v>0</v>
      </c>
      <c r="CC368" s="19">
        <f t="shared" ref="CC368" si="18627">IF(AND($V367=1,$U368&lt;&gt;$BZ$7),1,0)</f>
        <v>0</v>
      </c>
      <c r="CD368" s="19">
        <f t="shared" ref="CD368" si="18628">IF(AND($Z367=1,$Y368&lt;&gt;$BZ$7),1,0)</f>
        <v>0</v>
      </c>
      <c r="CE368" s="19">
        <f t="shared" ref="CE368" si="18629">IF(AND($AH367=1,$AG368&lt;&gt;$BZ$7),1,0)</f>
        <v>0</v>
      </c>
      <c r="CF368" s="19">
        <f t="shared" ref="CF368" si="18630">IF(AND($AL367=1,$AK368&lt;&gt;$BZ$7),1,0)</f>
        <v>0</v>
      </c>
      <c r="CG368" s="19">
        <f t="shared" ref="CG368" si="18631">IF(AND($AT367=1,$AS368&lt;&gt;$BZ$7),1,0)</f>
        <v>0</v>
      </c>
      <c r="CH368" s="19">
        <f t="shared" ref="CH368" si="18632">IF(AND($AX367=1,$AW368&lt;&gt;$BZ$7),1,0)</f>
        <v>0</v>
      </c>
      <c r="CI368" s="19">
        <f t="shared" ref="CI368" si="18633">IF(AND($BF367=1,$BE368&lt;&gt;$BZ$7),1,0)</f>
        <v>0</v>
      </c>
      <c r="CJ368" s="19">
        <f t="shared" ref="CJ368" si="18634">IF(AND($BJ367=1,$BI368&lt;&gt;$BZ$7),1,0)</f>
        <v>0</v>
      </c>
      <c r="CK368" s="19">
        <f t="shared" ref="CK368" si="18635">IF(AND($BR367=1,$BQ368&lt;&gt;$BZ$7),1,0)</f>
        <v>0</v>
      </c>
      <c r="CL368" s="19">
        <f t="shared" ref="CL368" si="18636">IF(AND($BV367=1,$BU368&lt;&gt;$BZ$7),1,0)</f>
        <v>0</v>
      </c>
      <c r="CO368" s="19">
        <f>IF(AND($M368&lt;&gt;$CN$7,$M368&lt;=$CN$6),1,0)</f>
        <v>0</v>
      </c>
      <c r="CP368" s="19">
        <f>IF(AND($Q368&lt;&gt;$CN$7,$Q368&lt;=$CN$6),1,0)</f>
        <v>0</v>
      </c>
      <c r="CQ368" s="19">
        <f>IF(AND($U368&lt;&gt;$CN$7,$U368&lt;=$CN$6),1,0)</f>
        <v>0</v>
      </c>
      <c r="CR368" s="19">
        <f>IF(AND($Y368&lt;&gt;$CN$7,$Y368&lt;=$CN$6),1,0)</f>
        <v>0</v>
      </c>
      <c r="CS368" s="19">
        <f>IF(AND($AG368&lt;&gt;$CN$7,$AG368&lt;=$CN$6),1,0)</f>
        <v>0</v>
      </c>
      <c r="CT368" s="19">
        <f>IF(AND($AK368&lt;&gt;$CN$7,$AK368&lt;=$CN$6),1,0)</f>
        <v>0</v>
      </c>
      <c r="CU368" s="19">
        <f>IF(AND($AS368&lt;&gt;$CN$7,$AS368&lt;=$CN$6),1,0)</f>
        <v>0</v>
      </c>
      <c r="CV368" s="19">
        <f>IF(AND($AW368&lt;&gt;$CN$7,$AW368&lt;=$CN$6),1,0)</f>
        <v>0</v>
      </c>
      <c r="CW368" s="19">
        <f>IF(AND($BE368&lt;&gt;$CN$7,$BE368&lt;=$CN$6),1,0)</f>
        <v>0</v>
      </c>
      <c r="CX368" s="19">
        <f>IF(AND($BI368&lt;&gt;$CN$7,$BI368&lt;=$CN$6),1,0)</f>
        <v>0</v>
      </c>
      <c r="CY368" s="19">
        <f>IF(AND($BQ368&lt;&gt;$CN$7,$BQ368&lt;=$CN$6),1,0)</f>
        <v>0</v>
      </c>
      <c r="CZ368" s="19">
        <f>IF(AND($BU368&lt;&gt;$CN$7,$BU368&lt;=$CN$6),1,0)</f>
        <v>0</v>
      </c>
      <c r="DC368" s="19">
        <f>IF($N367=1,1,0)</f>
        <v>0</v>
      </c>
      <c r="DD368" s="19">
        <f>IF($R367=1,1,0)</f>
        <v>0</v>
      </c>
      <c r="DE368" s="19">
        <f>IF($V367=1,1,0)</f>
        <v>0</v>
      </c>
      <c r="DF368" s="19">
        <f>IF($Z367=1,1,0)</f>
        <v>0</v>
      </c>
      <c r="DG368" s="19">
        <f>IF($AH367=1,1,0)</f>
        <v>0</v>
      </c>
      <c r="DH368" s="19">
        <f>IF($AL367=1,1,0)</f>
        <v>0</v>
      </c>
      <c r="DI368" s="19">
        <f>IF($AT367=1,1,0)</f>
        <v>0</v>
      </c>
      <c r="DJ368" s="19">
        <f>IF($AX367=1,1,0)</f>
        <v>0</v>
      </c>
      <c r="DK368" s="19">
        <f>IF($BF367=1,1,0)</f>
        <v>0</v>
      </c>
      <c r="DL368" s="19">
        <f>IF($BJ367=1,1,0)</f>
        <v>0</v>
      </c>
      <c r="DM368" s="19">
        <f>IF($BR367=1,1,0)</f>
        <v>0</v>
      </c>
      <c r="DN368" s="19">
        <f>IF($BV367=1,1,0)</f>
        <v>0</v>
      </c>
      <c r="DQ368" s="19">
        <f t="shared" ref="DQ368" si="18637">IF($N367=1,1,0)</f>
        <v>0</v>
      </c>
      <c r="DR368" s="19">
        <f t="shared" ref="DR368" si="18638">IF($R367=1,1,0)</f>
        <v>0</v>
      </c>
      <c r="DS368" s="19">
        <f t="shared" ref="DS368" si="18639">IF($V367=1,1,0)</f>
        <v>0</v>
      </c>
      <c r="DT368" s="19">
        <f t="shared" ref="DT368" si="18640">IF($Z367=1,1,0)</f>
        <v>0</v>
      </c>
      <c r="DU368" s="19">
        <f t="shared" ref="DU368" si="18641">IF($AH367=1,1,0)</f>
        <v>0</v>
      </c>
      <c r="DV368" s="19">
        <f t="shared" ref="DV368" si="18642">IF($AL367=1,1,0)</f>
        <v>0</v>
      </c>
      <c r="DW368" s="19">
        <f t="shared" ref="DW368" si="18643">IF($AT367=1,1,0)</f>
        <v>0</v>
      </c>
      <c r="DX368" s="19">
        <f t="shared" ref="DX368" si="18644">IF($AX367=1,1,0)</f>
        <v>0</v>
      </c>
      <c r="DY368" s="19">
        <f t="shared" ref="DY368" si="18645">IF($BF367=1,1,0)</f>
        <v>0</v>
      </c>
      <c r="DZ368" s="19">
        <f t="shared" ref="DZ368" si="18646">IF($BJ367=1,1,0)</f>
        <v>0</v>
      </c>
      <c r="EA368" s="19">
        <f t="shared" ref="EA368" si="18647">IF($BR367=1,1,0)</f>
        <v>0</v>
      </c>
      <c r="EB368" s="19">
        <f t="shared" ref="EB368" si="18648">IF($BV367=1,1,0)</f>
        <v>0</v>
      </c>
      <c r="EE368" s="329">
        <f>N367*$FU368*週間進捗報告書!$G$9</f>
        <v>0</v>
      </c>
      <c r="EF368" s="329">
        <f>R367*$FV368*週間進捗報告書!$G$10</f>
        <v>0</v>
      </c>
      <c r="EG368" s="329">
        <f>V367*$FW368*週間進捗報告書!$G$11</f>
        <v>0</v>
      </c>
      <c r="EH368" s="329">
        <f>Z367*$FX368*週間進捗報告書!$G$12</f>
        <v>0</v>
      </c>
      <c r="EI368" s="329">
        <f>AH367*$FY368*週間進捗報告書!$G$13</f>
        <v>0</v>
      </c>
      <c r="EJ368" s="329">
        <f>AL367*$FZ368*週間進捗報告書!$G$14</f>
        <v>0</v>
      </c>
      <c r="EK368" s="329">
        <f>AT367*$GA368*週間進捗報告書!$G$15</f>
        <v>0</v>
      </c>
      <c r="EL368" s="329">
        <f>AX367*$GB368*週間進捗報告書!$G$16</f>
        <v>0</v>
      </c>
      <c r="EM368" s="329">
        <f>BF367*$GC368*週間進捗報告書!$G$17</f>
        <v>0</v>
      </c>
      <c r="EN368" s="329">
        <f>BJ367*$GD368*週間進捗報告書!$G$18</f>
        <v>0</v>
      </c>
      <c r="EO368" s="329">
        <f>BR367*$GE368*週間進捗報告書!$G$19</f>
        <v>0</v>
      </c>
      <c r="EP368" s="329">
        <f>BV367*$GF368*週間進捗報告書!$G$20</f>
        <v>0</v>
      </c>
      <c r="ER368" s="547"/>
      <c r="ES368" s="547"/>
      <c r="ET368" s="547"/>
      <c r="EU368" s="547"/>
      <c r="EV368" s="547"/>
      <c r="EW368" s="547"/>
      <c r="EX368" s="547"/>
      <c r="EY368" s="547"/>
      <c r="EZ368" s="547"/>
      <c r="FA368" s="547"/>
      <c r="FB368" s="547"/>
      <c r="FC368" s="547"/>
      <c r="FD368" s="547"/>
      <c r="FE368" s="332"/>
      <c r="FG368" s="19"/>
      <c r="FH368" s="19"/>
      <c r="FI368" s="19"/>
      <c r="FJ368" s="19"/>
      <c r="FK368" s="19"/>
      <c r="FL368" s="19"/>
      <c r="FM368" s="19"/>
      <c r="FN368" s="19"/>
      <c r="FO368" s="19"/>
      <c r="FP368" s="19"/>
      <c r="FQ368" s="19"/>
      <c r="FR368" s="19"/>
      <c r="FU368" s="295">
        <f t="shared" ref="FU368" si="18649">FU367</f>
        <v>0</v>
      </c>
      <c r="FV368" s="295">
        <f t="shared" ref="FV368" si="18650">FV367</f>
        <v>0</v>
      </c>
      <c r="FW368" s="295">
        <f t="shared" ref="FW368" si="18651">FW367</f>
        <v>0</v>
      </c>
      <c r="FX368" s="295">
        <f t="shared" ref="FX368" si="18652">FX367</f>
        <v>0</v>
      </c>
      <c r="FY368" s="295">
        <f t="shared" ref="FY368" si="18653">FY367</f>
        <v>0</v>
      </c>
      <c r="FZ368" s="295">
        <f t="shared" ref="FZ368" si="18654">FZ367</f>
        <v>0</v>
      </c>
      <c r="GA368" s="295">
        <f t="shared" ref="GA368" si="18655">GA367</f>
        <v>0</v>
      </c>
      <c r="GB368" s="295">
        <f t="shared" ref="GB368" si="18656">GB367</f>
        <v>0</v>
      </c>
      <c r="GC368" s="295">
        <f t="shared" ref="GC368" si="18657">GC367</f>
        <v>0</v>
      </c>
      <c r="GD368" s="295">
        <f t="shared" ref="GD368" si="18658">GD367</f>
        <v>0</v>
      </c>
      <c r="GE368" s="295">
        <f t="shared" ref="GE368" si="18659">GE367</f>
        <v>0</v>
      </c>
      <c r="GF368" s="295">
        <f t="shared" ref="GF368" si="18660">GF367</f>
        <v>0</v>
      </c>
      <c r="GG368" s="295" t="e">
        <f t="shared" ref="GG368" si="18661">GG367</f>
        <v>#N/A</v>
      </c>
      <c r="GH368" s="2" t="e">
        <f>INDEX(リスト!$V:$V,MATCH(中日程計画表!$D367,リスト!$D:$D,0))</f>
        <v>#N/A</v>
      </c>
      <c r="GI368" s="2" t="e">
        <f>INDEX(リスト!$A:$A,MATCH(中日程計画表!$D367,リスト!$D:$D,0))</f>
        <v>#N/A</v>
      </c>
      <c r="GJ368" s="2" t="e">
        <f>INDEX(リスト!$U:$U,MATCH(中日程計画表!$D367,リスト!$D:$D,0))</f>
        <v>#N/A</v>
      </c>
      <c r="GK368" s="5" t="e">
        <f>INDEX(リスト!$W:$W,MATCH(中日程計画表!$D367,リスト!$D:$D,0))</f>
        <v>#N/A</v>
      </c>
      <c r="GL368" s="2" t="s">
        <v>201</v>
      </c>
      <c r="GM368" s="296">
        <f t="shared" ref="GM368" si="18662">GM367</f>
        <v>0</v>
      </c>
      <c r="GN368" s="296">
        <f t="shared" ref="GN368" si="18663">GN367</f>
        <v>0</v>
      </c>
      <c r="GU368" s="461"/>
      <c r="GV368" s="460"/>
      <c r="GW368" s="460"/>
      <c r="GX368" s="461"/>
      <c r="GY368" s="461"/>
      <c r="GZ368" s="460"/>
      <c r="HA368" s="460"/>
      <c r="HB368" s="461"/>
      <c r="HC368" s="461"/>
      <c r="HD368" s="460"/>
      <c r="HE368" s="460"/>
      <c r="HF368" s="461"/>
      <c r="HG368" s="461"/>
      <c r="HH368" s="460"/>
      <c r="HI368" s="460"/>
      <c r="HJ368" s="461"/>
      <c r="HK368" s="461"/>
      <c r="HL368" s="460"/>
      <c r="HM368" s="460"/>
      <c r="HN368" s="461"/>
      <c r="HO368" s="461"/>
      <c r="HP368" s="460"/>
      <c r="HQ368" s="460"/>
      <c r="HR368" s="461"/>
      <c r="HS368" s="4"/>
    </row>
    <row r="369" spans="1:227" ht="12" customHeight="1">
      <c r="A369" s="488" t="str">
        <f t="shared" ref="A369" ca="1" si="18664">INDIRECT("リスト!A"&amp;B369+6)</f>
        <v/>
      </c>
      <c r="B369" s="486">
        <f t="shared" ref="B369" si="18665">ROUNDDOWN((ROW()-6)/2,0)+1</f>
        <v>182</v>
      </c>
      <c r="C369" s="474" t="str">
        <f>機能グループ名</f>
        <v/>
      </c>
      <c r="D369" s="484">
        <f>機能ID</f>
        <v>0</v>
      </c>
      <c r="E369" s="482">
        <f>機能名</f>
        <v>0</v>
      </c>
      <c r="F369" s="315"/>
      <c r="G369" s="315"/>
      <c r="H369" s="315"/>
      <c r="I369" s="315"/>
      <c r="J369" s="316"/>
      <c r="K369" s="480" t="str">
        <f>担当者_SR</f>
        <v>NG</v>
      </c>
      <c r="L369" s="76"/>
      <c r="M369" s="76"/>
      <c r="N369" s="470"/>
      <c r="O369" s="474" t="str">
        <f>担当者_SRR</f>
        <v>NG</v>
      </c>
      <c r="P369" s="76"/>
      <c r="Q369" s="76"/>
      <c r="R369" s="470"/>
      <c r="S369" s="474" t="str">
        <f>担当者_DS</f>
        <v>NG</v>
      </c>
      <c r="T369" s="76"/>
      <c r="U369" s="76"/>
      <c r="V369" s="470"/>
      <c r="W369" s="472" t="str">
        <f>担当者_DSR</f>
        <v>NG</v>
      </c>
      <c r="X369" s="76"/>
      <c r="Y369" s="76"/>
      <c r="Z369" s="470"/>
      <c r="AA369" s="476"/>
      <c r="AB369" s="79"/>
      <c r="AC369" s="79"/>
      <c r="AD369" s="470">
        <f>IF(AC370 &lt;&gt; "",1,0)</f>
        <v>0</v>
      </c>
      <c r="AE369" s="472" t="str">
        <f>担当者_CD</f>
        <v>NG</v>
      </c>
      <c r="AF369" s="76"/>
      <c r="AG369" s="76"/>
      <c r="AH369" s="470"/>
      <c r="AI369" s="472" t="str">
        <f>担当者_DD</f>
        <v>NG</v>
      </c>
      <c r="AJ369" s="76"/>
      <c r="AK369" s="76"/>
      <c r="AL369" s="470"/>
      <c r="AM369" s="476"/>
      <c r="AN369" s="79"/>
      <c r="AO369" s="79"/>
      <c r="AP369" s="470">
        <f>IF(AO370 &lt;&gt; "",1,0)</f>
        <v>0</v>
      </c>
      <c r="AQ369" s="472" t="str">
        <f>担当者_MCL</f>
        <v>NG</v>
      </c>
      <c r="AR369" s="76"/>
      <c r="AS369" s="76"/>
      <c r="AT369" s="470"/>
      <c r="AU369" s="472" t="str">
        <f>担当者_MCLR</f>
        <v>NG</v>
      </c>
      <c r="AV369" s="76"/>
      <c r="AW369" s="76"/>
      <c r="AX369" s="470"/>
      <c r="AY369" s="476"/>
      <c r="AZ369" s="79"/>
      <c r="BA369" s="79"/>
      <c r="BB369" s="470">
        <f>IF(BA370 &lt;&gt; "",1,0)</f>
        <v>0</v>
      </c>
      <c r="BC369" s="474" t="str">
        <f>担当者_MT</f>
        <v>NG</v>
      </c>
      <c r="BD369" s="76"/>
      <c r="BE369" s="76"/>
      <c r="BF369" s="470"/>
      <c r="BG369" s="472" t="str">
        <f>担当者_M検</f>
        <v>NG</v>
      </c>
      <c r="BH369" s="76"/>
      <c r="BI369" s="76"/>
      <c r="BJ369" s="470"/>
      <c r="BK369" s="476"/>
      <c r="BL369" s="79"/>
      <c r="BM369" s="79"/>
      <c r="BN369" s="470">
        <v>0</v>
      </c>
      <c r="BO369" s="474" t="str">
        <f>担当者_モテ</f>
        <v>NG</v>
      </c>
      <c r="BP369" s="76"/>
      <c r="BQ369" s="76"/>
      <c r="BR369" s="470"/>
      <c r="BS369" s="472" t="str">
        <f>担当者_モテR</f>
        <v>NG</v>
      </c>
      <c r="BT369" s="76"/>
      <c r="BU369" s="76"/>
      <c r="BV369" s="470"/>
      <c r="BW369" s="468">
        <f t="shared" ref="BW369" si="18666">IFERROR(SUM(IF(K369&lt;&gt;"NG",N369*K$1,0),IF(O369&lt;&gt;"NG",R369*O$1,0),IF(S369&lt;&gt;"NG",V369*S$1,0),IF(W369&lt;&gt;"NG",Z369*W$1,0),IF(AA369&lt;&gt;"NG",AD369*AA$1,0),IF(AE369&lt;&gt;"NG",AH369*AE$1,0),IF(AI369&lt;&gt;"NG",AL369*AI$1,0),IF(AM369&lt;&gt;"NG",AP369*AM$1,0),IF(AQ369&lt;&gt;"NG",AT369*AQ$1,0),IF(AU369&lt;&gt;"NG",AX369*AU$1,0),IF(AY369&lt;&gt;"NG",BB369*AY$1,0),IF(BC369&lt;&gt;"NG",BF369*BC$1,0),IF(BG369&lt;&gt;"NG",BJ369*BG$1,0),IF(BK369&lt;&gt;"NG",BN369*BK$1,0),IF(BO369&lt;&gt;"NG",BR369*BO$1,0),IF(BS369&lt;&gt;"NG",BV369*BS$1,0))/SUM(IF(K369&lt;&gt;"NG",K$1,0),IF(O369&lt;&gt;"NG",O$1,0),IF(S369&lt;&gt;"NG",S$1,0),IF(W369&lt;&gt;"NG",W$1,0),IF(AA369&lt;&gt;"NG",AA$1,0),IF(AE369&lt;&gt;"NG",AE$1,0),IF(AI369&lt;&gt;"NG",AI$1,0),IF(AM369&lt;&gt;"NG",AM$1,0),IF(AQ369&lt;&gt;"NG",AQ$1,0),IF(AU369&lt;&gt;"NG",AU$1,0),IF(AY369&lt;&gt;"NG",AY$1,0),IF(BC369&lt;&gt;"NG",BC$1,0),IF(BG369&lt;&gt;"NG",BG$1,0),IF(BK369&lt;&gt;"NG",BK$1,0),IF(BO369&lt;&gt;"NG",BO$1,0),IF(BS369&lt;&gt;"NG",BS$1,0)),0)</f>
        <v>0</v>
      </c>
      <c r="BX369" s="466"/>
      <c r="BY369" s="490"/>
      <c r="BZ369" s="5"/>
      <c r="CA369" s="32">
        <f t="shared" ref="CA369" si="18667">IF(AND($M369&lt;&gt;$BZ$5,$M369&lt;=$BZ$6,$M369&lt;&gt;$BZ$7),1,0)</f>
        <v>0</v>
      </c>
      <c r="CB369" s="32">
        <f t="shared" ref="CB369" si="18668">IF(AND($Q369&lt;&gt;$BZ$5,$Q369&lt;=$BZ$6,$Q369&lt;&gt;$BZ$7),1,0)</f>
        <v>0</v>
      </c>
      <c r="CC369" s="32">
        <f t="shared" ref="CC369" si="18669">IF(AND($U369&lt;&gt;$BZ$5,$U369&lt;=$BZ$6,$U369&lt;&gt;$BZ$7),1,0)</f>
        <v>0</v>
      </c>
      <c r="CD369" s="32">
        <f t="shared" ref="CD369" si="18670">IF(AND($Y369&lt;&gt;$BZ$5,$Y369&lt;=$BZ$6,$Y369&lt;&gt;$BZ$7),1,0)</f>
        <v>0</v>
      </c>
      <c r="CE369" s="32">
        <f t="shared" ref="CE369" si="18671">IF(AND($AG369&lt;&gt;$BZ$5,$AG369&lt;=$BZ$6,$AG369&lt;&gt;$BZ$7),1,0)</f>
        <v>0</v>
      </c>
      <c r="CF369" s="32">
        <f t="shared" ref="CF369" si="18672">IF(AND($AK369&lt;&gt;$BZ$5,$AK369&lt;=$BZ$6,$AK369&lt;&gt;$BZ$7),1,0)</f>
        <v>0</v>
      </c>
      <c r="CG369" s="32">
        <f t="shared" ref="CG369" si="18673">IF(AND($AS369&lt;&gt;$BZ$5,$AS369&lt;=$BZ$6,$AS369&lt;&gt;$BZ$7),1,0)</f>
        <v>0</v>
      </c>
      <c r="CH369" s="32">
        <f t="shared" ref="CH369" si="18674">IF(AND($AW369&lt;&gt;$BZ$5,$AW369&lt;=$BZ$6,$AW369&lt;&gt;$BZ$7),1,0)</f>
        <v>0</v>
      </c>
      <c r="CI369" s="32">
        <f t="shared" ref="CI369" si="18675">IF(AND($BE369&lt;&gt;$BZ$5,$BE369&lt;=$BZ$6,$BE369&lt;&gt;$BZ$7),1,0)</f>
        <v>0</v>
      </c>
      <c r="CJ369" s="32">
        <f t="shared" ref="CJ369" si="18676">IF(AND($BI369&lt;&gt;$BZ$5,$BI369&lt;=$BZ$6,$BI369&lt;&gt;$BZ$7),1,0)</f>
        <v>0</v>
      </c>
      <c r="CK369" s="32">
        <f t="shared" ref="CK369" si="18677">IF(AND($BQ369&lt;&gt;$BZ$5,$BQ369&lt;=$BZ$6,$BQ369&lt;&gt;$BZ$7),1,0)</f>
        <v>0</v>
      </c>
      <c r="CL369" s="32">
        <f t="shared" ref="CL369" si="18678">IF(AND($BU369&lt;&gt;$BZ$5,$BU369&lt;=$BZ$6,$BU369&lt;&gt;$BZ$7),1,0)</f>
        <v>0</v>
      </c>
      <c r="CO369" s="32">
        <f>IF(AND($M369&lt;&gt;$CN$5,$M369&lt;=$CN$6,$M369&lt;&gt;$CN$7),1,0)</f>
        <v>0</v>
      </c>
      <c r="CP369" s="32">
        <f>IF(AND($Q369&lt;&gt;$CN$5,$Q369&lt;=$CN$6,$Q369&lt;&gt;$CN$7),1,0)</f>
        <v>0</v>
      </c>
      <c r="CQ369" s="32">
        <f>IF(AND($U369&lt;&gt;$CN$5,$U369&lt;=$CN$6,$U369&lt;&gt;$CN$7),1,0)</f>
        <v>0</v>
      </c>
      <c r="CR369" s="32">
        <f>IF(AND($Y369&lt;&gt;$CN$5,$Y369&lt;=$CN$6,$Y369&lt;&gt;$CN$7),1,0)</f>
        <v>0</v>
      </c>
      <c r="CS369" s="32">
        <f>IF(AND($AG369&lt;&gt;$CN$5,$AG369&lt;=$CN$6,$AG369&lt;&gt;$CN$7),1,0)</f>
        <v>0</v>
      </c>
      <c r="CT369" s="32">
        <f>IF(AND($AK369&lt;&gt;$CN$5,$AK369&lt;=$CN$6,$AK369&lt;&gt;$CN$7),1,0)</f>
        <v>0</v>
      </c>
      <c r="CU369" s="32">
        <f>IF(AND($AS369&lt;&gt;$CN$5,$AS369&lt;=$CN$6,$AS369&lt;&gt;$CN$7),1,0)</f>
        <v>0</v>
      </c>
      <c r="CV369" s="32">
        <f>IF(AND($AW369&lt;&gt;$CN$5,$AW369&lt;=$CN$6,$AW369&lt;&gt;$CN$7),1,0)</f>
        <v>0</v>
      </c>
      <c r="CW369" s="32">
        <f>IF(AND($BE369&lt;&gt;$CN$5,$BE369&lt;=$CN$6,$BE369&lt;&gt;$CN$7),1,0)</f>
        <v>0</v>
      </c>
      <c r="CX369" s="32">
        <f>IF(AND($BI369&lt;&gt;$CN$5,$BI369&lt;=$CN$6,$BI369&lt;&gt;$CN$7),1,0)</f>
        <v>0</v>
      </c>
      <c r="CY369" s="32">
        <f>IF(AND($BQ369&lt;&gt;$CN$5,$BQ369&lt;=$CN$6,$BQ369&lt;&gt;$CN$7),1,0)</f>
        <v>0</v>
      </c>
      <c r="CZ369" s="32">
        <f>IF(AND($BU369&lt;&gt;$CN$5,$BU369&lt;=$CN$6,$BU369&lt;&gt;$CN$7),1,0)</f>
        <v>0</v>
      </c>
      <c r="DC369" s="32">
        <f>IF(AND($M369&lt;&gt;$DB$5,$M369&lt;=$DB$6,$M369&lt;&gt;$CN$7),1,0)</f>
        <v>0</v>
      </c>
      <c r="DD369" s="32">
        <f>IF(AND($Q369&lt;&gt;$DB$5,$Q369&lt;=$DB$6,$Q369&lt;&gt;$CN$7),1,0)</f>
        <v>0</v>
      </c>
      <c r="DE369" s="32">
        <f>IF(AND($U369&lt;&gt;$DB$5,$U369&lt;=$DB$6,$U369&lt;&gt;$CN$7),1,0)</f>
        <v>0</v>
      </c>
      <c r="DF369" s="32">
        <f>IF(AND($Y369&lt;&gt;$DB$5,$Y369&lt;=$DB$6,$Y369&lt;&gt;$CN$7),1,0)</f>
        <v>0</v>
      </c>
      <c r="DG369" s="32">
        <f>IF(AND($AG369&lt;&gt;$DB$5,$AG369&lt;=$DB$6,$AG369&lt;&gt;$CN$7),1,0)</f>
        <v>0</v>
      </c>
      <c r="DH369" s="32">
        <f>IF(AND($AK369&lt;&gt;$DB$5,$AK369&lt;=$DB$6,$AK369&lt;&gt;$CN$7),1,0)</f>
        <v>0</v>
      </c>
      <c r="DI369" s="32">
        <f>IF(AND($AS369&lt;&gt;$DB$5,$AS369&lt;=$DB$6,$AS369&lt;&gt;$CN$7),1,0)</f>
        <v>0</v>
      </c>
      <c r="DJ369" s="32">
        <f>IF(AND($AW369&lt;&gt;$DB$5,$AW369&lt;=$DB$6,$AW369&lt;&gt;$CN$7),1,0)</f>
        <v>0</v>
      </c>
      <c r="DK369" s="32">
        <f>IF(AND($BE369&lt;&gt;$DB$5,$BE369&lt;=$DB$6,$BE369&lt;&gt;$CN$7),1,0)</f>
        <v>0</v>
      </c>
      <c r="DL369" s="32">
        <f>IF(AND($BI369&lt;&gt;$DB$5,$BI369&lt;=$DB$6,$BI369&lt;&gt;$CN$7),1,0)</f>
        <v>0</v>
      </c>
      <c r="DM369" s="32">
        <f>IF(AND($BQ369&lt;&gt;$DB$5,$BQ369&lt;=$DB$6,$BQ369&lt;&gt;$CN$7),1,0)</f>
        <v>0</v>
      </c>
      <c r="DN369" s="32">
        <f>IF(AND($BU369&lt;&gt;$DB$5,$BU369&lt;=$DB$6,$BU369&lt;&gt;$CN$7),1,0)</f>
        <v>0</v>
      </c>
      <c r="DQ369" s="32">
        <f t="shared" ref="DQ369" si="18679">IF(AND($M369&lt;&gt;$DP$5,$M369&lt;=$DP$6,$M369&lt;&gt;$CN$7),1,0)</f>
        <v>0</v>
      </c>
      <c r="DR369" s="32">
        <f t="shared" ref="DR369" si="18680">IF(AND($Q369&lt;&gt;$DP$5,$Q369&lt;=$DP$6,$Q369&lt;&gt;$CN$7),1,0)</f>
        <v>0</v>
      </c>
      <c r="DS369" s="32">
        <f t="shared" ref="DS369" si="18681">IF(AND($U369&lt;&gt;$DP$5,$U369&lt;=$DP$6,$U369&lt;&gt;$CN$7),1,0)</f>
        <v>0</v>
      </c>
      <c r="DT369" s="32">
        <f t="shared" ref="DT369" si="18682">IF(AND($Y369&lt;&gt;$DP$5,$Y369&lt;=$DP$6,$Y369&lt;&gt;$CN$7),1,0)</f>
        <v>0</v>
      </c>
      <c r="DU369" s="32">
        <f t="shared" ref="DU369" si="18683">IF(AND($AG369&lt;&gt;$DP$5,$AG369&lt;=$DP$6,$AG369&lt;&gt;$CN$7),1,0)</f>
        <v>0</v>
      </c>
      <c r="DV369" s="32">
        <f t="shared" ref="DV369" si="18684">IF(AND($AK369&lt;&gt;$DP$5,$AK369&lt;=$DP$6,$AK369&lt;&gt;$CN$7),1,0)</f>
        <v>0</v>
      </c>
      <c r="DW369" s="32">
        <f t="shared" ref="DW369" si="18685">IF(AND($AS369&lt;&gt;$DP$5,$AS369&lt;=$DP$6,$AS369&lt;&gt;$CN$7),1,0)</f>
        <v>0</v>
      </c>
      <c r="DX369" s="32">
        <f t="shared" ref="DX369" si="18686">IF(AND($AW369&lt;&gt;$DP$5,$AW369&lt;=$DP$6,$AW369&lt;&gt;$CN$7),1,0)</f>
        <v>0</v>
      </c>
      <c r="DY369" s="32">
        <f t="shared" ref="DY369" si="18687">IF(AND($BE369&lt;&gt;$DP$5,$BE369&lt;=$DP$6,$BE369&lt;&gt;$CN$7),1,0)</f>
        <v>0</v>
      </c>
      <c r="DZ369" s="32">
        <f t="shared" ref="DZ369" si="18688">IF(AND($BI369&lt;&gt;$DP$5,$BI369&lt;=$DP$6,$BI369&lt;&gt;$CN$7),1,0)</f>
        <v>0</v>
      </c>
      <c r="EA369" s="32">
        <f t="shared" ref="EA369" si="18689">IF(AND($BQ369&lt;&gt;$DP$5,$BQ369&lt;=$DP$6,$BQ369&lt;&gt;$CN$7),1,0)</f>
        <v>0</v>
      </c>
      <c r="EB369" s="32">
        <f t="shared" ref="EB369" si="18690">IF(AND($BU369&lt;&gt;$DP$5,$BU369&lt;=$DP$6,$BU369&lt;&gt;$CN$7),1,0)</f>
        <v>0</v>
      </c>
      <c r="EE369" s="328">
        <f>IF(M369&lt;&gt;"",IF(M369&lt;=$ED$6,1,IF(L369&gt;$ED$6,0,NETWORKDAYS(L369,$ED$6,祭日リスト)/NETWORKDAYS(L369,M369,祭日リスト)))*$GG369*週間進捗報告書!$G$9,0)</f>
        <v>0</v>
      </c>
      <c r="EF369" s="328">
        <f>IF(Q369&lt;&gt;"",IF(Q369&lt;=$ED$6,1,IF(P369&gt;$ED$6,0,NETWORKDAYS(P369,$ED$6,祭日リスト)/NETWORKDAYS(P369,Q369,祭日リスト)))*$GG369*週間進捗報告書!$G$10,0)</f>
        <v>0</v>
      </c>
      <c r="EG369" s="328">
        <f>IF(U369&lt;&gt;"",IF(U369&lt;=$ED$6,1,IF(T369&gt;$ED$6,0,NETWORKDAYS(T369,$ED$6,祭日リスト)/NETWORKDAYS(T369,U369,祭日リスト)))*$GG369*週間進捗報告書!$G$11,0)</f>
        <v>0</v>
      </c>
      <c r="EH369" s="328">
        <f>IF(Y369&lt;&gt;"",IF(Y369&lt;=$ED$6,1,IF(X369&gt;$ED$6,0,NETWORKDAYS(X369,$ED$6,祭日リスト)/NETWORKDAYS(X369,Y369,祭日リスト)))*$GG369*週間進捗報告書!$G$12,0)</f>
        <v>0</v>
      </c>
      <c r="EI369" s="328">
        <f>IF(AG369&lt;&gt;"",IF(AG369&lt;=$ED$6,1,IF(AF369&gt;$ED$6,0,NETWORKDAYS(AF369,$ED$6,祭日リスト)/NETWORKDAYS(AF369,AG369,祭日リスト)))*$GG369*週間進捗報告書!$G$13,0)</f>
        <v>0</v>
      </c>
      <c r="EJ369" s="328">
        <f>IF(AK369&lt;&gt;"",IF(AK369&lt;=$ED$6,1,IF(AJ369&gt;$ED$6,0,NETWORKDAYS(AJ369,$ED$6,祭日リスト)/NETWORKDAYS(AJ369,AK369,祭日リスト)))*$GG369*週間進捗報告書!$G$14,0)</f>
        <v>0</v>
      </c>
      <c r="EK369" s="328">
        <f>IF(AS369&lt;&gt;"",IF(AS369&lt;=$ED$6,1,IF(AR369&gt;$ED$6,0,NETWORKDAYS(AR369,$ED$6,祭日リスト)/NETWORKDAYS(AR369,AS369,祭日リスト)))*$GG369*週間進捗報告書!$G$15,0)</f>
        <v>0</v>
      </c>
      <c r="EL369" s="328">
        <f>IF(AW369&lt;&gt;"",IF(AW369&lt;=$ED$6,1,IF(AV369&gt;$ED$6,0,NETWORKDAYS(AV369,$ED$6,祭日リスト)/NETWORKDAYS(AV369,AW369,祭日リスト)))*$GG369*週間進捗報告書!$G$16,0)</f>
        <v>0</v>
      </c>
      <c r="EM369" s="328">
        <f>IF(BE369&lt;&gt;"",IF(BE369&lt;=$ED$6,1,IF(BD369&gt;$ED$6,0,NETWORKDAYS(BD369,$ED$6,祭日リスト)/NETWORKDAYS(BD369,BE369,祭日リスト)))*$GG369*週間進捗報告書!$G$17,0)</f>
        <v>0</v>
      </c>
      <c r="EN369" s="328">
        <f>IF(BI369&lt;&gt;"",IF(BI369&lt;=$ED$6,1,IF(BH369&gt;$ED$6,0,NETWORKDAYS(BH369,$ED$6,祭日リスト)/NETWORKDAYS(BH369,BI369,祭日リスト)))*$GG369*週間進捗報告書!$G$18,0)</f>
        <v>0</v>
      </c>
      <c r="EO369" s="328">
        <f>IF(BQ369&lt;&gt;"",IF(BQ369&lt;=$ED$6,1,IF(BP369&gt;$ED$6,0,NETWORKDAYS(BP369,$ED$6,祭日リスト)/NETWORKDAYS(BP369,BQ369,祭日リスト)))*$GG369*週間進捗報告書!$G$19,0)</f>
        <v>0</v>
      </c>
      <c r="EP369" s="328">
        <f>IF(BU369&lt;&gt;"",IF(BU369&lt;=$ED$6,1,IF(BT369&gt;$ED$6,0,NETWORKDAYS(BT369,$ED$6,祭日リスト)/NETWORKDAYS(BT369,BU369,祭日リスト)))*$GG369*週間進捗報告書!$G$20,0)</f>
        <v>0</v>
      </c>
      <c r="ER369" s="547">
        <f t="shared" ref="ER369:FC369" si="18691">EE369-EE370</f>
        <v>0</v>
      </c>
      <c r="ES369" s="547">
        <f t="shared" si="18691"/>
        <v>0</v>
      </c>
      <c r="ET369" s="547">
        <f t="shared" si="18691"/>
        <v>0</v>
      </c>
      <c r="EU369" s="547">
        <f t="shared" si="18691"/>
        <v>0</v>
      </c>
      <c r="EV369" s="547">
        <f t="shared" si="18691"/>
        <v>0</v>
      </c>
      <c r="EW369" s="547">
        <f t="shared" si="18691"/>
        <v>0</v>
      </c>
      <c r="EX369" s="547">
        <f t="shared" si="18691"/>
        <v>0</v>
      </c>
      <c r="EY369" s="547">
        <f t="shared" si="18691"/>
        <v>0</v>
      </c>
      <c r="EZ369" s="547">
        <f t="shared" si="18691"/>
        <v>0</v>
      </c>
      <c r="FA369" s="547">
        <f t="shared" si="18691"/>
        <v>0</v>
      </c>
      <c r="FB369" s="547">
        <f t="shared" si="18691"/>
        <v>0</v>
      </c>
      <c r="FC369" s="547">
        <f t="shared" si="18691"/>
        <v>0</v>
      </c>
      <c r="FD369" s="547">
        <f t="shared" ref="FD369" si="18692">SUM(ER369:FC370)</f>
        <v>0</v>
      </c>
      <c r="FE369" s="333"/>
      <c r="FG369" s="32">
        <f>IF(AND($M369&lt;&gt;$FF$7),1,0)</f>
        <v>0</v>
      </c>
      <c r="FH369" s="32">
        <f>IF(AND($Q369&lt;&gt;$FF$7),1,0)</f>
        <v>0</v>
      </c>
      <c r="FI369" s="32">
        <f>IF(AND($U369&lt;&gt;$FF$7),1,0)</f>
        <v>0</v>
      </c>
      <c r="FJ369" s="32">
        <f>IF(AND($Y369&lt;&gt;$FF$7),1,0)</f>
        <v>0</v>
      </c>
      <c r="FK369" s="32">
        <f>IF(AND($AG369&lt;&gt;$FF$7),1,0)</f>
        <v>0</v>
      </c>
      <c r="FL369" s="32">
        <f>IF(AND($AK369&lt;&gt;$FF$7),1,0)</f>
        <v>0</v>
      </c>
      <c r="FM369" s="32">
        <f>IF(AND($AS369&lt;&gt;$FF$7),1,0)</f>
        <v>0</v>
      </c>
      <c r="FN369" s="32">
        <f>IF(AND($AW369&lt;&gt;$FF$7),1,0)</f>
        <v>0</v>
      </c>
      <c r="FO369" s="32">
        <f>IF(AND($BE369&lt;&gt;$FF$7),1,0)</f>
        <v>0</v>
      </c>
      <c r="FP369" s="32">
        <f>IF(AND($BI369&lt;&gt;$FF$7),1,0)</f>
        <v>0</v>
      </c>
      <c r="FQ369" s="32">
        <f>IF(AND($BQ369&lt;&gt;$FF$7),1,0)</f>
        <v>0</v>
      </c>
      <c r="FR369" s="32">
        <f>IF(AND($BU369&lt;&gt;$FF$7),1,0)</f>
        <v>0</v>
      </c>
      <c r="FU369" s="294">
        <f t="shared" ref="FU369" si="18693">IF($K369&lt;&gt;"NG",$GG369,0)</f>
        <v>0</v>
      </c>
      <c r="FV369" s="294">
        <f t="shared" ref="FV369" si="18694">IF($O369&lt;&gt;"NG",$GG369,0)</f>
        <v>0</v>
      </c>
      <c r="FW369" s="294">
        <f t="shared" ref="FW369" si="18695">IF($S369&lt;&gt;"NG",$GG369,0)</f>
        <v>0</v>
      </c>
      <c r="FX369" s="294">
        <f t="shared" ref="FX369" si="18696">IF($W369&lt;&gt;"NG",$GG369,0)</f>
        <v>0</v>
      </c>
      <c r="FY369" s="294">
        <f t="shared" ref="FY369" si="18697">IF($AE369&lt;&gt;"NG",$GG369,0)</f>
        <v>0</v>
      </c>
      <c r="FZ369" s="294">
        <f t="shared" ref="FZ369" si="18698">IF($AI369&lt;&gt;"NG",$GG369,0)</f>
        <v>0</v>
      </c>
      <c r="GA369" s="294">
        <f t="shared" ref="GA369" si="18699">IF($AQ369&lt;&gt;"NG",$GG369,0)</f>
        <v>0</v>
      </c>
      <c r="GB369" s="294">
        <f t="shared" ref="GB369" si="18700">IF($AU369&lt;&gt;"NG",$GG369,0)</f>
        <v>0</v>
      </c>
      <c r="GC369" s="294">
        <f t="shared" ref="GC369" si="18701">IF($BC369&lt;&gt;"NG",$GG369,0)</f>
        <v>0</v>
      </c>
      <c r="GD369" s="294">
        <f t="shared" ref="GD369" si="18702">IF($BG369&lt;&gt;"NG",$GG369,0)</f>
        <v>0</v>
      </c>
      <c r="GE369" s="294">
        <f t="shared" ref="GE369" si="18703">IF($BO369&lt;&gt;"NG",$GG369,0)</f>
        <v>0</v>
      </c>
      <c r="GF369" s="294">
        <f t="shared" ref="GF369" si="18704">IF($BS369&lt;&gt;"NG",$GG369,0)</f>
        <v>0</v>
      </c>
      <c r="GG369" s="294" t="e">
        <f>VLOOKUP($D369,リスト!$D:$S,15,FALSE)</f>
        <v>#N/A</v>
      </c>
      <c r="GH369" s="2" t="e">
        <f>INDEX(リスト!$V:$V,MATCH(中日程計画表!$D369,リスト!$D:$D,0))</f>
        <v>#N/A</v>
      </c>
      <c r="GI369" s="2" t="e">
        <f>INDEX(リスト!$A:$A,MATCH(中日程計画表!$D369,リスト!$D:$D,0))</f>
        <v>#N/A</v>
      </c>
      <c r="GJ369" s="2" t="e">
        <f>INDEX(リスト!$U:$U,MATCH(中日程計画表!$D369,リスト!$D:$D,0))</f>
        <v>#N/A</v>
      </c>
      <c r="GK369" s="5" t="e">
        <f>INDEX(リスト!$W:$W,MATCH(中日程計画表!$D369,リスト!$D:$D,0))</f>
        <v>#N/A</v>
      </c>
      <c r="GL369" s="2" t="s">
        <v>200</v>
      </c>
      <c r="GM369" s="296">
        <f>D369</f>
        <v>0</v>
      </c>
      <c r="GN369" s="296">
        <f>E369</f>
        <v>0</v>
      </c>
      <c r="GU369" s="460" t="str">
        <f t="shared" ref="GU369" si="18705">AE369</f>
        <v>NG</v>
      </c>
      <c r="GV369" s="460">
        <f t="shared" ref="GV369" si="18706">EI369</f>
        <v>0</v>
      </c>
      <c r="GW369" s="460">
        <f t="shared" ref="GW369" si="18707">EI370</f>
        <v>0</v>
      </c>
      <c r="GX369" s="462">
        <f t="shared" ref="GX369" si="18708">EV369</f>
        <v>0</v>
      </c>
      <c r="GY369" s="460" t="str">
        <f t="shared" ref="GY369" si="18709">AI369</f>
        <v>NG</v>
      </c>
      <c r="GZ369" s="460">
        <f t="shared" ref="GZ369" si="18710">EJ369</f>
        <v>0</v>
      </c>
      <c r="HA369" s="460">
        <f t="shared" ref="HA369" si="18711">EJ370</f>
        <v>0</v>
      </c>
      <c r="HB369" s="462">
        <f t="shared" ref="HB369" si="18712">EW369</f>
        <v>0</v>
      </c>
      <c r="HC369" s="460" t="str">
        <f t="shared" ref="HC369" si="18713">AQ369</f>
        <v>NG</v>
      </c>
      <c r="HD369" s="460">
        <f t="shared" ref="HD369" si="18714">EK369</f>
        <v>0</v>
      </c>
      <c r="HE369" s="460">
        <f t="shared" ref="HE369" si="18715">EK370</f>
        <v>0</v>
      </c>
      <c r="HF369" s="462">
        <f t="shared" ref="HF369" si="18716">EX369</f>
        <v>0</v>
      </c>
      <c r="HG369" s="460" t="str">
        <f t="shared" ref="HG369" si="18717">AU369</f>
        <v>NG</v>
      </c>
      <c r="HH369" s="460">
        <f t="shared" ref="HH369" si="18718">EL369</f>
        <v>0</v>
      </c>
      <c r="HI369" s="460">
        <f t="shared" ref="HI369" si="18719">EL370</f>
        <v>0</v>
      </c>
      <c r="HJ369" s="462">
        <f t="shared" ref="HJ369" si="18720">EY369</f>
        <v>0</v>
      </c>
      <c r="HK369" s="460" t="str">
        <f t="shared" ref="HK369" si="18721">BC369</f>
        <v>NG</v>
      </c>
      <c r="HL369" s="460">
        <f t="shared" ref="HL369" si="18722">EM369</f>
        <v>0</v>
      </c>
      <c r="HM369" s="460">
        <f t="shared" ref="HM369" si="18723">EM370</f>
        <v>0</v>
      </c>
      <c r="HN369" s="462">
        <f t="shared" ref="HN369" si="18724">EZ369</f>
        <v>0</v>
      </c>
      <c r="HO369" s="460" t="str">
        <f t="shared" ref="HO369" si="18725">BG369</f>
        <v>NG</v>
      </c>
      <c r="HP369" s="460">
        <f t="shared" ref="HP369" si="18726">EN369</f>
        <v>0</v>
      </c>
      <c r="HQ369" s="460">
        <f t="shared" ref="HQ369" si="18727">EN370</f>
        <v>0</v>
      </c>
      <c r="HR369" s="462">
        <f t="shared" ref="HR369" si="18728">FA369</f>
        <v>0</v>
      </c>
      <c r="HS369" s="332"/>
    </row>
    <row r="370" spans="1:227" ht="12" customHeight="1">
      <c r="A370" s="489"/>
      <c r="B370" s="487"/>
      <c r="C370" s="475"/>
      <c r="D370" s="485"/>
      <c r="E370" s="483"/>
      <c r="F370" s="317"/>
      <c r="G370" s="317"/>
      <c r="H370" s="317"/>
      <c r="I370" s="317"/>
      <c r="J370" s="316"/>
      <c r="K370" s="481"/>
      <c r="L370" s="77"/>
      <c r="M370" s="77"/>
      <c r="N370" s="471"/>
      <c r="O370" s="475"/>
      <c r="P370" s="77"/>
      <c r="Q370" s="77"/>
      <c r="R370" s="471"/>
      <c r="S370" s="475"/>
      <c r="T370" s="77"/>
      <c r="U370" s="77"/>
      <c r="V370" s="471"/>
      <c r="W370" s="473"/>
      <c r="X370" s="77"/>
      <c r="Y370" s="77"/>
      <c r="Z370" s="471"/>
      <c r="AA370" s="477"/>
      <c r="AB370" s="80"/>
      <c r="AC370" s="80"/>
      <c r="AD370" s="471"/>
      <c r="AE370" s="473"/>
      <c r="AF370" s="77"/>
      <c r="AG370" s="77"/>
      <c r="AH370" s="471"/>
      <c r="AI370" s="473"/>
      <c r="AJ370" s="77"/>
      <c r="AK370" s="77"/>
      <c r="AL370" s="471"/>
      <c r="AM370" s="477"/>
      <c r="AN370" s="80"/>
      <c r="AO370" s="80"/>
      <c r="AP370" s="471"/>
      <c r="AQ370" s="473"/>
      <c r="AR370" s="77"/>
      <c r="AS370" s="77"/>
      <c r="AT370" s="471"/>
      <c r="AU370" s="473"/>
      <c r="AV370" s="77"/>
      <c r="AW370" s="77"/>
      <c r="AX370" s="471"/>
      <c r="AY370" s="477"/>
      <c r="AZ370" s="80"/>
      <c r="BA370" s="80"/>
      <c r="BB370" s="471"/>
      <c r="BC370" s="475"/>
      <c r="BD370" s="77"/>
      <c r="BE370" s="77"/>
      <c r="BF370" s="471"/>
      <c r="BG370" s="473"/>
      <c r="BH370" s="77"/>
      <c r="BI370" s="77"/>
      <c r="BJ370" s="471"/>
      <c r="BK370" s="477"/>
      <c r="BL370" s="80"/>
      <c r="BM370" s="80"/>
      <c r="BN370" s="471"/>
      <c r="BO370" s="475"/>
      <c r="BP370" s="77"/>
      <c r="BQ370" s="77"/>
      <c r="BR370" s="471"/>
      <c r="BS370" s="473"/>
      <c r="BT370" s="77"/>
      <c r="BU370" s="77"/>
      <c r="BV370" s="471"/>
      <c r="BW370" s="469"/>
      <c r="BX370" s="467"/>
      <c r="BY370" s="490"/>
      <c r="CA370" s="19">
        <f t="shared" ref="CA370" si="18729">IF(AND($N369=1,$M370&lt;&gt;$BZ$7),1,0)</f>
        <v>0</v>
      </c>
      <c r="CB370" s="19">
        <f t="shared" ref="CB370" si="18730">IF(AND($R369=1,$Q370&lt;&gt;$BZ$7),1,0)</f>
        <v>0</v>
      </c>
      <c r="CC370" s="19">
        <f t="shared" ref="CC370" si="18731">IF(AND($V369=1,$U370&lt;&gt;$BZ$7),1,0)</f>
        <v>0</v>
      </c>
      <c r="CD370" s="19">
        <f t="shared" ref="CD370" si="18732">IF(AND($Z369=1,$Y370&lt;&gt;$BZ$7),1,0)</f>
        <v>0</v>
      </c>
      <c r="CE370" s="19">
        <f t="shared" ref="CE370" si="18733">IF(AND($AH369=1,$AG370&lt;&gt;$BZ$7),1,0)</f>
        <v>0</v>
      </c>
      <c r="CF370" s="19">
        <f t="shared" ref="CF370" si="18734">IF(AND($AL369=1,$AK370&lt;&gt;$BZ$7),1,0)</f>
        <v>0</v>
      </c>
      <c r="CG370" s="19">
        <f t="shared" ref="CG370" si="18735">IF(AND($AT369=1,$AS370&lt;&gt;$BZ$7),1,0)</f>
        <v>0</v>
      </c>
      <c r="CH370" s="19">
        <f t="shared" ref="CH370" si="18736">IF(AND($AX369=1,$AW370&lt;&gt;$BZ$7),1,0)</f>
        <v>0</v>
      </c>
      <c r="CI370" s="19">
        <f t="shared" ref="CI370" si="18737">IF(AND($BF369=1,$BE370&lt;&gt;$BZ$7),1,0)</f>
        <v>0</v>
      </c>
      <c r="CJ370" s="19">
        <f t="shared" ref="CJ370" si="18738">IF(AND($BJ369=1,$BI370&lt;&gt;$BZ$7),1,0)</f>
        <v>0</v>
      </c>
      <c r="CK370" s="19">
        <f t="shared" ref="CK370" si="18739">IF(AND($BR369=1,$BQ370&lt;&gt;$BZ$7),1,0)</f>
        <v>0</v>
      </c>
      <c r="CL370" s="19">
        <f t="shared" ref="CL370" si="18740">IF(AND($BV369=1,$BU370&lt;&gt;$BZ$7),1,0)</f>
        <v>0</v>
      </c>
      <c r="CO370" s="19">
        <f>IF(AND($M370&lt;&gt;$CN$7,$M370&lt;=$CN$6),1,0)</f>
        <v>0</v>
      </c>
      <c r="CP370" s="19">
        <f>IF(AND($Q370&lt;&gt;$CN$7,$Q370&lt;=$CN$6),1,0)</f>
        <v>0</v>
      </c>
      <c r="CQ370" s="19">
        <f>IF(AND($U370&lt;&gt;$CN$7,$U370&lt;=$CN$6),1,0)</f>
        <v>0</v>
      </c>
      <c r="CR370" s="19">
        <f>IF(AND($Y370&lt;&gt;$CN$7,$Y370&lt;=$CN$6),1,0)</f>
        <v>0</v>
      </c>
      <c r="CS370" s="19">
        <f>IF(AND($AG370&lt;&gt;$CN$7,$AG370&lt;=$CN$6),1,0)</f>
        <v>0</v>
      </c>
      <c r="CT370" s="19">
        <f>IF(AND($AK370&lt;&gt;$CN$7,$AK370&lt;=$CN$6),1,0)</f>
        <v>0</v>
      </c>
      <c r="CU370" s="19">
        <f>IF(AND($AS370&lt;&gt;$CN$7,$AS370&lt;=$CN$6),1,0)</f>
        <v>0</v>
      </c>
      <c r="CV370" s="19">
        <f>IF(AND($AW370&lt;&gt;$CN$7,$AW370&lt;=$CN$6),1,0)</f>
        <v>0</v>
      </c>
      <c r="CW370" s="19">
        <f>IF(AND($BE370&lt;&gt;$CN$7,$BE370&lt;=$CN$6),1,0)</f>
        <v>0</v>
      </c>
      <c r="CX370" s="19">
        <f>IF(AND($BI370&lt;&gt;$CN$7,$BI370&lt;=$CN$6),1,0)</f>
        <v>0</v>
      </c>
      <c r="CY370" s="19">
        <f>IF(AND($BQ370&lt;&gt;$CN$7,$BQ370&lt;=$CN$6),1,0)</f>
        <v>0</v>
      </c>
      <c r="CZ370" s="19">
        <f>IF(AND($BU370&lt;&gt;$CN$7,$BU370&lt;=$CN$6),1,0)</f>
        <v>0</v>
      </c>
      <c r="DC370" s="19">
        <f>IF($N369=1,1,0)</f>
        <v>0</v>
      </c>
      <c r="DD370" s="19">
        <f>IF($R369=1,1,0)</f>
        <v>0</v>
      </c>
      <c r="DE370" s="19">
        <f>IF($V369=1,1,0)</f>
        <v>0</v>
      </c>
      <c r="DF370" s="19">
        <f>IF($Z369=1,1,0)</f>
        <v>0</v>
      </c>
      <c r="DG370" s="19">
        <f>IF($AH369=1,1,0)</f>
        <v>0</v>
      </c>
      <c r="DH370" s="19">
        <f>IF($AL369=1,1,0)</f>
        <v>0</v>
      </c>
      <c r="DI370" s="19">
        <f>IF($AT369=1,1,0)</f>
        <v>0</v>
      </c>
      <c r="DJ370" s="19">
        <f>IF($AX369=1,1,0)</f>
        <v>0</v>
      </c>
      <c r="DK370" s="19">
        <f>IF($BF369=1,1,0)</f>
        <v>0</v>
      </c>
      <c r="DL370" s="19">
        <f>IF($BJ369=1,1,0)</f>
        <v>0</v>
      </c>
      <c r="DM370" s="19">
        <f>IF($BR369=1,1,0)</f>
        <v>0</v>
      </c>
      <c r="DN370" s="19">
        <f>IF($BV369=1,1,0)</f>
        <v>0</v>
      </c>
      <c r="DQ370" s="19">
        <f t="shared" ref="DQ370" si="18741">IF($N369=1,1,0)</f>
        <v>0</v>
      </c>
      <c r="DR370" s="19">
        <f t="shared" ref="DR370" si="18742">IF($R369=1,1,0)</f>
        <v>0</v>
      </c>
      <c r="DS370" s="19">
        <f t="shared" ref="DS370" si="18743">IF($V369=1,1,0)</f>
        <v>0</v>
      </c>
      <c r="DT370" s="19">
        <f t="shared" ref="DT370" si="18744">IF($Z369=1,1,0)</f>
        <v>0</v>
      </c>
      <c r="DU370" s="19">
        <f t="shared" ref="DU370" si="18745">IF($AH369=1,1,0)</f>
        <v>0</v>
      </c>
      <c r="DV370" s="19">
        <f t="shared" ref="DV370" si="18746">IF($AL369=1,1,0)</f>
        <v>0</v>
      </c>
      <c r="DW370" s="19">
        <f t="shared" ref="DW370" si="18747">IF($AT369=1,1,0)</f>
        <v>0</v>
      </c>
      <c r="DX370" s="19">
        <f t="shared" ref="DX370" si="18748">IF($AX369=1,1,0)</f>
        <v>0</v>
      </c>
      <c r="DY370" s="19">
        <f t="shared" ref="DY370" si="18749">IF($BF369=1,1,0)</f>
        <v>0</v>
      </c>
      <c r="DZ370" s="19">
        <f t="shared" ref="DZ370" si="18750">IF($BJ369=1,1,0)</f>
        <v>0</v>
      </c>
      <c r="EA370" s="19">
        <f t="shared" ref="EA370" si="18751">IF($BR369=1,1,0)</f>
        <v>0</v>
      </c>
      <c r="EB370" s="19">
        <f t="shared" ref="EB370" si="18752">IF($BV369=1,1,0)</f>
        <v>0</v>
      </c>
      <c r="EE370" s="329">
        <f>N369*$FU370*週間進捗報告書!$G$9</f>
        <v>0</v>
      </c>
      <c r="EF370" s="329">
        <f>R369*$FV370*週間進捗報告書!$G$10</f>
        <v>0</v>
      </c>
      <c r="EG370" s="329">
        <f>V369*$FW370*週間進捗報告書!$G$11</f>
        <v>0</v>
      </c>
      <c r="EH370" s="329">
        <f>Z369*$FX370*週間進捗報告書!$G$12</f>
        <v>0</v>
      </c>
      <c r="EI370" s="329">
        <f>AH369*$FY370*週間進捗報告書!$G$13</f>
        <v>0</v>
      </c>
      <c r="EJ370" s="329">
        <f>AL369*$FZ370*週間進捗報告書!$G$14</f>
        <v>0</v>
      </c>
      <c r="EK370" s="329">
        <f>AT369*$GA370*週間進捗報告書!$G$15</f>
        <v>0</v>
      </c>
      <c r="EL370" s="329">
        <f>AX369*$GB370*週間進捗報告書!$G$16</f>
        <v>0</v>
      </c>
      <c r="EM370" s="329">
        <f>BF369*$GC370*週間進捗報告書!$G$17</f>
        <v>0</v>
      </c>
      <c r="EN370" s="329">
        <f>BJ369*$GD370*週間進捗報告書!$G$18</f>
        <v>0</v>
      </c>
      <c r="EO370" s="329">
        <f>BR369*$GE370*週間進捗報告書!$G$19</f>
        <v>0</v>
      </c>
      <c r="EP370" s="329">
        <f>BV369*$GF370*週間進捗報告書!$G$20</f>
        <v>0</v>
      </c>
      <c r="ER370" s="547"/>
      <c r="ES370" s="547"/>
      <c r="ET370" s="547"/>
      <c r="EU370" s="547"/>
      <c r="EV370" s="547"/>
      <c r="EW370" s="547"/>
      <c r="EX370" s="547"/>
      <c r="EY370" s="547"/>
      <c r="EZ370" s="547"/>
      <c r="FA370" s="547"/>
      <c r="FB370" s="547"/>
      <c r="FC370" s="547"/>
      <c r="FD370" s="547"/>
      <c r="FE370" s="332"/>
      <c r="FG370" s="19"/>
      <c r="FH370" s="19"/>
      <c r="FI370" s="19"/>
      <c r="FJ370" s="19"/>
      <c r="FK370" s="19"/>
      <c r="FL370" s="19"/>
      <c r="FM370" s="19"/>
      <c r="FN370" s="19"/>
      <c r="FO370" s="19"/>
      <c r="FP370" s="19"/>
      <c r="FQ370" s="19"/>
      <c r="FR370" s="19"/>
      <c r="FU370" s="295">
        <f t="shared" ref="FU370" si="18753">FU369</f>
        <v>0</v>
      </c>
      <c r="FV370" s="295">
        <f t="shared" ref="FV370" si="18754">FV369</f>
        <v>0</v>
      </c>
      <c r="FW370" s="295">
        <f t="shared" ref="FW370" si="18755">FW369</f>
        <v>0</v>
      </c>
      <c r="FX370" s="295">
        <f t="shared" ref="FX370" si="18756">FX369</f>
        <v>0</v>
      </c>
      <c r="FY370" s="295">
        <f t="shared" ref="FY370" si="18757">FY369</f>
        <v>0</v>
      </c>
      <c r="FZ370" s="295">
        <f t="shared" ref="FZ370" si="18758">FZ369</f>
        <v>0</v>
      </c>
      <c r="GA370" s="295">
        <f t="shared" ref="GA370" si="18759">GA369</f>
        <v>0</v>
      </c>
      <c r="GB370" s="295">
        <f t="shared" ref="GB370" si="18760">GB369</f>
        <v>0</v>
      </c>
      <c r="GC370" s="295">
        <f t="shared" ref="GC370" si="18761">GC369</f>
        <v>0</v>
      </c>
      <c r="GD370" s="295">
        <f t="shared" ref="GD370" si="18762">GD369</f>
        <v>0</v>
      </c>
      <c r="GE370" s="295">
        <f t="shared" ref="GE370" si="18763">GE369</f>
        <v>0</v>
      </c>
      <c r="GF370" s="295">
        <f t="shared" ref="GF370" si="18764">GF369</f>
        <v>0</v>
      </c>
      <c r="GG370" s="295" t="e">
        <f t="shared" ref="GG370" si="18765">GG369</f>
        <v>#N/A</v>
      </c>
      <c r="GH370" s="2" t="e">
        <f>INDEX(リスト!$V:$V,MATCH(中日程計画表!$D369,リスト!$D:$D,0))</f>
        <v>#N/A</v>
      </c>
      <c r="GI370" s="2" t="e">
        <f>INDEX(リスト!$A:$A,MATCH(中日程計画表!$D369,リスト!$D:$D,0))</f>
        <v>#N/A</v>
      </c>
      <c r="GJ370" s="2" t="e">
        <f>INDEX(リスト!$U:$U,MATCH(中日程計画表!$D369,リスト!$D:$D,0))</f>
        <v>#N/A</v>
      </c>
      <c r="GK370" s="5" t="e">
        <f>INDEX(リスト!$W:$W,MATCH(中日程計画表!$D369,リスト!$D:$D,0))</f>
        <v>#N/A</v>
      </c>
      <c r="GL370" s="2" t="s">
        <v>201</v>
      </c>
      <c r="GM370" s="296">
        <f t="shared" ref="GM370" si="18766">GM369</f>
        <v>0</v>
      </c>
      <c r="GN370" s="296">
        <f t="shared" ref="GN370" si="18767">GN369</f>
        <v>0</v>
      </c>
      <c r="GU370" s="461"/>
      <c r="GV370" s="460"/>
      <c r="GW370" s="460"/>
      <c r="GX370" s="461"/>
      <c r="GY370" s="461"/>
      <c r="GZ370" s="460"/>
      <c r="HA370" s="460"/>
      <c r="HB370" s="461"/>
      <c r="HC370" s="461"/>
      <c r="HD370" s="460"/>
      <c r="HE370" s="460"/>
      <c r="HF370" s="461"/>
      <c r="HG370" s="461"/>
      <c r="HH370" s="460"/>
      <c r="HI370" s="460"/>
      <c r="HJ370" s="461"/>
      <c r="HK370" s="461"/>
      <c r="HL370" s="460"/>
      <c r="HM370" s="460"/>
      <c r="HN370" s="461"/>
      <c r="HO370" s="461"/>
      <c r="HP370" s="460"/>
      <c r="HQ370" s="460"/>
      <c r="HR370" s="461"/>
      <c r="HS370" s="4"/>
    </row>
    <row r="371" spans="1:227" ht="12" customHeight="1">
      <c r="A371" s="488" t="str">
        <f t="shared" ref="A371" ca="1" si="18768">INDIRECT("リスト!A"&amp;B371+6)</f>
        <v/>
      </c>
      <c r="B371" s="486">
        <f t="shared" ref="B371" si="18769">ROUNDDOWN((ROW()-6)/2,0)+1</f>
        <v>183</v>
      </c>
      <c r="C371" s="474" t="str">
        <f>機能グループ名</f>
        <v/>
      </c>
      <c r="D371" s="484">
        <f>機能ID</f>
        <v>0</v>
      </c>
      <c r="E371" s="482">
        <f>機能名</f>
        <v>0</v>
      </c>
      <c r="F371" s="315"/>
      <c r="G371" s="315"/>
      <c r="H371" s="315"/>
      <c r="I371" s="315"/>
      <c r="J371" s="316"/>
      <c r="K371" s="480" t="str">
        <f>担当者_SR</f>
        <v>NG</v>
      </c>
      <c r="L371" s="76"/>
      <c r="M371" s="76"/>
      <c r="N371" s="470"/>
      <c r="O371" s="474" t="str">
        <f>担当者_SRR</f>
        <v>NG</v>
      </c>
      <c r="P371" s="76"/>
      <c r="Q371" s="76"/>
      <c r="R371" s="470"/>
      <c r="S371" s="474" t="str">
        <f>担当者_DS</f>
        <v>NG</v>
      </c>
      <c r="T371" s="76"/>
      <c r="U371" s="76"/>
      <c r="V371" s="470"/>
      <c r="W371" s="472" t="str">
        <f>担当者_DSR</f>
        <v>NG</v>
      </c>
      <c r="X371" s="76"/>
      <c r="Y371" s="76"/>
      <c r="Z371" s="470"/>
      <c r="AA371" s="476"/>
      <c r="AB371" s="79"/>
      <c r="AC371" s="79"/>
      <c r="AD371" s="470">
        <f>IF(AC372 &lt;&gt; "",1,0)</f>
        <v>0</v>
      </c>
      <c r="AE371" s="472" t="str">
        <f>担当者_CD</f>
        <v>NG</v>
      </c>
      <c r="AF371" s="76"/>
      <c r="AG371" s="76"/>
      <c r="AH371" s="470"/>
      <c r="AI371" s="472" t="str">
        <f>担当者_DD</f>
        <v>NG</v>
      </c>
      <c r="AJ371" s="76"/>
      <c r="AK371" s="76"/>
      <c r="AL371" s="470"/>
      <c r="AM371" s="476"/>
      <c r="AN371" s="79"/>
      <c r="AO371" s="79"/>
      <c r="AP371" s="470">
        <f>IF(AO372 &lt;&gt; "",1,0)</f>
        <v>0</v>
      </c>
      <c r="AQ371" s="472" t="str">
        <f>担当者_MCL</f>
        <v>NG</v>
      </c>
      <c r="AR371" s="76"/>
      <c r="AS371" s="76"/>
      <c r="AT371" s="470"/>
      <c r="AU371" s="472" t="str">
        <f>担当者_MCLR</f>
        <v>NG</v>
      </c>
      <c r="AV371" s="76"/>
      <c r="AW371" s="76"/>
      <c r="AX371" s="470"/>
      <c r="AY371" s="476"/>
      <c r="AZ371" s="79"/>
      <c r="BA371" s="79"/>
      <c r="BB371" s="470">
        <f>IF(BA372 &lt;&gt; "",1,0)</f>
        <v>0</v>
      </c>
      <c r="BC371" s="474" t="str">
        <f>担当者_MT</f>
        <v>NG</v>
      </c>
      <c r="BD371" s="76"/>
      <c r="BE371" s="76"/>
      <c r="BF371" s="470"/>
      <c r="BG371" s="472" t="str">
        <f>担当者_M検</f>
        <v>NG</v>
      </c>
      <c r="BH371" s="76"/>
      <c r="BI371" s="76"/>
      <c r="BJ371" s="470"/>
      <c r="BK371" s="476"/>
      <c r="BL371" s="79"/>
      <c r="BM371" s="79"/>
      <c r="BN371" s="470">
        <v>0</v>
      </c>
      <c r="BO371" s="474" t="str">
        <f>担当者_モテ</f>
        <v>NG</v>
      </c>
      <c r="BP371" s="76"/>
      <c r="BQ371" s="76"/>
      <c r="BR371" s="470"/>
      <c r="BS371" s="472" t="str">
        <f>担当者_モテR</f>
        <v>NG</v>
      </c>
      <c r="BT371" s="76"/>
      <c r="BU371" s="76"/>
      <c r="BV371" s="470"/>
      <c r="BW371" s="468">
        <f t="shared" ref="BW371" si="18770">IFERROR(SUM(IF(K371&lt;&gt;"NG",N371*K$1,0),IF(O371&lt;&gt;"NG",R371*O$1,0),IF(S371&lt;&gt;"NG",V371*S$1,0),IF(W371&lt;&gt;"NG",Z371*W$1,0),IF(AA371&lt;&gt;"NG",AD371*AA$1,0),IF(AE371&lt;&gt;"NG",AH371*AE$1,0),IF(AI371&lt;&gt;"NG",AL371*AI$1,0),IF(AM371&lt;&gt;"NG",AP371*AM$1,0),IF(AQ371&lt;&gt;"NG",AT371*AQ$1,0),IF(AU371&lt;&gt;"NG",AX371*AU$1,0),IF(AY371&lt;&gt;"NG",BB371*AY$1,0),IF(BC371&lt;&gt;"NG",BF371*BC$1,0),IF(BG371&lt;&gt;"NG",BJ371*BG$1,0),IF(BK371&lt;&gt;"NG",BN371*BK$1,0),IF(BO371&lt;&gt;"NG",BR371*BO$1,0),IF(BS371&lt;&gt;"NG",BV371*BS$1,0))/SUM(IF(K371&lt;&gt;"NG",K$1,0),IF(O371&lt;&gt;"NG",O$1,0),IF(S371&lt;&gt;"NG",S$1,0),IF(W371&lt;&gt;"NG",W$1,0),IF(AA371&lt;&gt;"NG",AA$1,0),IF(AE371&lt;&gt;"NG",AE$1,0),IF(AI371&lt;&gt;"NG",AI$1,0),IF(AM371&lt;&gt;"NG",AM$1,0),IF(AQ371&lt;&gt;"NG",AQ$1,0),IF(AU371&lt;&gt;"NG",AU$1,0),IF(AY371&lt;&gt;"NG",AY$1,0),IF(BC371&lt;&gt;"NG",BC$1,0),IF(BG371&lt;&gt;"NG",BG$1,0),IF(BK371&lt;&gt;"NG",BK$1,0),IF(BO371&lt;&gt;"NG",BO$1,0),IF(BS371&lt;&gt;"NG",BS$1,0)),0)</f>
        <v>0</v>
      </c>
      <c r="BX371" s="466"/>
      <c r="BY371" s="490"/>
      <c r="BZ371" s="5"/>
      <c r="CA371" s="32">
        <f t="shared" ref="CA371" si="18771">IF(AND($M371&lt;&gt;$BZ$5,$M371&lt;=$BZ$6,$M371&lt;&gt;$BZ$7),1,0)</f>
        <v>0</v>
      </c>
      <c r="CB371" s="32">
        <f t="shared" ref="CB371" si="18772">IF(AND($Q371&lt;&gt;$BZ$5,$Q371&lt;=$BZ$6,$Q371&lt;&gt;$BZ$7),1,0)</f>
        <v>0</v>
      </c>
      <c r="CC371" s="32">
        <f t="shared" ref="CC371" si="18773">IF(AND($U371&lt;&gt;$BZ$5,$U371&lt;=$BZ$6,$U371&lt;&gt;$BZ$7),1,0)</f>
        <v>0</v>
      </c>
      <c r="CD371" s="32">
        <f t="shared" ref="CD371" si="18774">IF(AND($Y371&lt;&gt;$BZ$5,$Y371&lt;=$BZ$6,$Y371&lt;&gt;$BZ$7),1,0)</f>
        <v>0</v>
      </c>
      <c r="CE371" s="32">
        <f t="shared" ref="CE371" si="18775">IF(AND($AG371&lt;&gt;$BZ$5,$AG371&lt;=$BZ$6,$AG371&lt;&gt;$BZ$7),1,0)</f>
        <v>0</v>
      </c>
      <c r="CF371" s="32">
        <f t="shared" ref="CF371" si="18776">IF(AND($AK371&lt;&gt;$BZ$5,$AK371&lt;=$BZ$6,$AK371&lt;&gt;$BZ$7),1,0)</f>
        <v>0</v>
      </c>
      <c r="CG371" s="32">
        <f t="shared" ref="CG371" si="18777">IF(AND($AS371&lt;&gt;$BZ$5,$AS371&lt;=$BZ$6,$AS371&lt;&gt;$BZ$7),1,0)</f>
        <v>0</v>
      </c>
      <c r="CH371" s="32">
        <f t="shared" ref="CH371" si="18778">IF(AND($AW371&lt;&gt;$BZ$5,$AW371&lt;=$BZ$6,$AW371&lt;&gt;$BZ$7),1,0)</f>
        <v>0</v>
      </c>
      <c r="CI371" s="32">
        <f t="shared" ref="CI371" si="18779">IF(AND($BE371&lt;&gt;$BZ$5,$BE371&lt;=$BZ$6,$BE371&lt;&gt;$BZ$7),1,0)</f>
        <v>0</v>
      </c>
      <c r="CJ371" s="32">
        <f t="shared" ref="CJ371" si="18780">IF(AND($BI371&lt;&gt;$BZ$5,$BI371&lt;=$BZ$6,$BI371&lt;&gt;$BZ$7),1,0)</f>
        <v>0</v>
      </c>
      <c r="CK371" s="32">
        <f t="shared" ref="CK371" si="18781">IF(AND($BQ371&lt;&gt;$BZ$5,$BQ371&lt;=$BZ$6,$BQ371&lt;&gt;$BZ$7),1,0)</f>
        <v>0</v>
      </c>
      <c r="CL371" s="32">
        <f t="shared" ref="CL371" si="18782">IF(AND($BU371&lt;&gt;$BZ$5,$BU371&lt;=$BZ$6,$BU371&lt;&gt;$BZ$7),1,0)</f>
        <v>0</v>
      </c>
      <c r="CO371" s="32">
        <f>IF(AND($M371&lt;&gt;$CN$5,$M371&lt;=$CN$6,$M371&lt;&gt;$CN$7),1,0)</f>
        <v>0</v>
      </c>
      <c r="CP371" s="32">
        <f>IF(AND($Q371&lt;&gt;$CN$5,$Q371&lt;=$CN$6,$Q371&lt;&gt;$CN$7),1,0)</f>
        <v>0</v>
      </c>
      <c r="CQ371" s="32">
        <f>IF(AND($U371&lt;&gt;$CN$5,$U371&lt;=$CN$6,$U371&lt;&gt;$CN$7),1,0)</f>
        <v>0</v>
      </c>
      <c r="CR371" s="32">
        <f>IF(AND($Y371&lt;&gt;$CN$5,$Y371&lt;=$CN$6,$Y371&lt;&gt;$CN$7),1,0)</f>
        <v>0</v>
      </c>
      <c r="CS371" s="32">
        <f>IF(AND($AG371&lt;&gt;$CN$5,$AG371&lt;=$CN$6,$AG371&lt;&gt;$CN$7),1,0)</f>
        <v>0</v>
      </c>
      <c r="CT371" s="32">
        <f>IF(AND($AK371&lt;&gt;$CN$5,$AK371&lt;=$CN$6,$AK371&lt;&gt;$CN$7),1,0)</f>
        <v>0</v>
      </c>
      <c r="CU371" s="32">
        <f>IF(AND($AS371&lt;&gt;$CN$5,$AS371&lt;=$CN$6,$AS371&lt;&gt;$CN$7),1,0)</f>
        <v>0</v>
      </c>
      <c r="CV371" s="32">
        <f>IF(AND($AW371&lt;&gt;$CN$5,$AW371&lt;=$CN$6,$AW371&lt;&gt;$CN$7),1,0)</f>
        <v>0</v>
      </c>
      <c r="CW371" s="32">
        <f>IF(AND($BE371&lt;&gt;$CN$5,$BE371&lt;=$CN$6,$BE371&lt;&gt;$CN$7),1,0)</f>
        <v>0</v>
      </c>
      <c r="CX371" s="32">
        <f>IF(AND($BI371&lt;&gt;$CN$5,$BI371&lt;=$CN$6,$BI371&lt;&gt;$CN$7),1,0)</f>
        <v>0</v>
      </c>
      <c r="CY371" s="32">
        <f>IF(AND($BQ371&lt;&gt;$CN$5,$BQ371&lt;=$CN$6,$BQ371&lt;&gt;$CN$7),1,0)</f>
        <v>0</v>
      </c>
      <c r="CZ371" s="32">
        <f>IF(AND($BU371&lt;&gt;$CN$5,$BU371&lt;=$CN$6,$BU371&lt;&gt;$CN$7),1,0)</f>
        <v>0</v>
      </c>
      <c r="DC371" s="32">
        <f>IF(AND($M371&lt;&gt;$DB$5,$M371&lt;=$DB$6,$M371&lt;&gt;$CN$7),1,0)</f>
        <v>0</v>
      </c>
      <c r="DD371" s="32">
        <f>IF(AND($Q371&lt;&gt;$DB$5,$Q371&lt;=$DB$6,$Q371&lt;&gt;$CN$7),1,0)</f>
        <v>0</v>
      </c>
      <c r="DE371" s="32">
        <f>IF(AND($U371&lt;&gt;$DB$5,$U371&lt;=$DB$6,$U371&lt;&gt;$CN$7),1,0)</f>
        <v>0</v>
      </c>
      <c r="DF371" s="32">
        <f>IF(AND($Y371&lt;&gt;$DB$5,$Y371&lt;=$DB$6,$Y371&lt;&gt;$CN$7),1,0)</f>
        <v>0</v>
      </c>
      <c r="DG371" s="32">
        <f>IF(AND($AG371&lt;&gt;$DB$5,$AG371&lt;=$DB$6,$AG371&lt;&gt;$CN$7),1,0)</f>
        <v>0</v>
      </c>
      <c r="DH371" s="32">
        <f>IF(AND($AK371&lt;&gt;$DB$5,$AK371&lt;=$DB$6,$AK371&lt;&gt;$CN$7),1,0)</f>
        <v>0</v>
      </c>
      <c r="DI371" s="32">
        <f>IF(AND($AS371&lt;&gt;$DB$5,$AS371&lt;=$DB$6,$AS371&lt;&gt;$CN$7),1,0)</f>
        <v>0</v>
      </c>
      <c r="DJ371" s="32">
        <f>IF(AND($AW371&lt;&gt;$DB$5,$AW371&lt;=$DB$6,$AW371&lt;&gt;$CN$7),1,0)</f>
        <v>0</v>
      </c>
      <c r="DK371" s="32">
        <f>IF(AND($BE371&lt;&gt;$DB$5,$BE371&lt;=$DB$6,$BE371&lt;&gt;$CN$7),1,0)</f>
        <v>0</v>
      </c>
      <c r="DL371" s="32">
        <f>IF(AND($BI371&lt;&gt;$DB$5,$BI371&lt;=$DB$6,$BI371&lt;&gt;$CN$7),1,0)</f>
        <v>0</v>
      </c>
      <c r="DM371" s="32">
        <f>IF(AND($BQ371&lt;&gt;$DB$5,$BQ371&lt;=$DB$6,$BQ371&lt;&gt;$CN$7),1,0)</f>
        <v>0</v>
      </c>
      <c r="DN371" s="32">
        <f>IF(AND($BU371&lt;&gt;$DB$5,$BU371&lt;=$DB$6,$BU371&lt;&gt;$CN$7),1,0)</f>
        <v>0</v>
      </c>
      <c r="DQ371" s="32">
        <f t="shared" ref="DQ371" si="18783">IF(AND($M371&lt;&gt;$DP$5,$M371&lt;=$DP$6,$M371&lt;&gt;$CN$7),1,0)</f>
        <v>0</v>
      </c>
      <c r="DR371" s="32">
        <f t="shared" ref="DR371" si="18784">IF(AND($Q371&lt;&gt;$DP$5,$Q371&lt;=$DP$6,$Q371&lt;&gt;$CN$7),1,0)</f>
        <v>0</v>
      </c>
      <c r="DS371" s="32">
        <f t="shared" ref="DS371" si="18785">IF(AND($U371&lt;&gt;$DP$5,$U371&lt;=$DP$6,$U371&lt;&gt;$CN$7),1,0)</f>
        <v>0</v>
      </c>
      <c r="DT371" s="32">
        <f t="shared" ref="DT371" si="18786">IF(AND($Y371&lt;&gt;$DP$5,$Y371&lt;=$DP$6,$Y371&lt;&gt;$CN$7),1,0)</f>
        <v>0</v>
      </c>
      <c r="DU371" s="32">
        <f t="shared" ref="DU371" si="18787">IF(AND($AG371&lt;&gt;$DP$5,$AG371&lt;=$DP$6,$AG371&lt;&gt;$CN$7),1,0)</f>
        <v>0</v>
      </c>
      <c r="DV371" s="32">
        <f t="shared" ref="DV371" si="18788">IF(AND($AK371&lt;&gt;$DP$5,$AK371&lt;=$DP$6,$AK371&lt;&gt;$CN$7),1,0)</f>
        <v>0</v>
      </c>
      <c r="DW371" s="32">
        <f t="shared" ref="DW371" si="18789">IF(AND($AS371&lt;&gt;$DP$5,$AS371&lt;=$DP$6,$AS371&lt;&gt;$CN$7),1,0)</f>
        <v>0</v>
      </c>
      <c r="DX371" s="32">
        <f t="shared" ref="DX371" si="18790">IF(AND($AW371&lt;&gt;$DP$5,$AW371&lt;=$DP$6,$AW371&lt;&gt;$CN$7),1,0)</f>
        <v>0</v>
      </c>
      <c r="DY371" s="32">
        <f t="shared" ref="DY371" si="18791">IF(AND($BE371&lt;&gt;$DP$5,$BE371&lt;=$DP$6,$BE371&lt;&gt;$CN$7),1,0)</f>
        <v>0</v>
      </c>
      <c r="DZ371" s="32">
        <f t="shared" ref="DZ371" si="18792">IF(AND($BI371&lt;&gt;$DP$5,$BI371&lt;=$DP$6,$BI371&lt;&gt;$CN$7),1,0)</f>
        <v>0</v>
      </c>
      <c r="EA371" s="32">
        <f t="shared" ref="EA371" si="18793">IF(AND($BQ371&lt;&gt;$DP$5,$BQ371&lt;=$DP$6,$BQ371&lt;&gt;$CN$7),1,0)</f>
        <v>0</v>
      </c>
      <c r="EB371" s="32">
        <f t="shared" ref="EB371" si="18794">IF(AND($BU371&lt;&gt;$DP$5,$BU371&lt;=$DP$6,$BU371&lt;&gt;$CN$7),1,0)</f>
        <v>0</v>
      </c>
      <c r="EE371" s="328">
        <f>IF(M371&lt;&gt;"",IF(M371&lt;=$ED$6,1,IF(L371&gt;$ED$6,0,NETWORKDAYS(L371,$ED$6,祭日リスト)/NETWORKDAYS(L371,M371,祭日リスト)))*$GG371*週間進捗報告書!$G$9,0)</f>
        <v>0</v>
      </c>
      <c r="EF371" s="328">
        <f>IF(Q371&lt;&gt;"",IF(Q371&lt;=$ED$6,1,IF(P371&gt;$ED$6,0,NETWORKDAYS(P371,$ED$6,祭日リスト)/NETWORKDAYS(P371,Q371,祭日リスト)))*$GG371*週間進捗報告書!$G$10,0)</f>
        <v>0</v>
      </c>
      <c r="EG371" s="328">
        <f>IF(U371&lt;&gt;"",IF(U371&lt;=$ED$6,1,IF(T371&gt;$ED$6,0,NETWORKDAYS(T371,$ED$6,祭日リスト)/NETWORKDAYS(T371,U371,祭日リスト)))*$GG371*週間進捗報告書!$G$11,0)</f>
        <v>0</v>
      </c>
      <c r="EH371" s="328">
        <f>IF(Y371&lt;&gt;"",IF(Y371&lt;=$ED$6,1,IF(X371&gt;$ED$6,0,NETWORKDAYS(X371,$ED$6,祭日リスト)/NETWORKDAYS(X371,Y371,祭日リスト)))*$GG371*週間進捗報告書!$G$12,0)</f>
        <v>0</v>
      </c>
      <c r="EI371" s="328">
        <f>IF(AG371&lt;&gt;"",IF(AG371&lt;=$ED$6,1,IF(AF371&gt;$ED$6,0,NETWORKDAYS(AF371,$ED$6,祭日リスト)/NETWORKDAYS(AF371,AG371,祭日リスト)))*$GG371*週間進捗報告書!$G$13,0)</f>
        <v>0</v>
      </c>
      <c r="EJ371" s="328">
        <f>IF(AK371&lt;&gt;"",IF(AK371&lt;=$ED$6,1,IF(AJ371&gt;$ED$6,0,NETWORKDAYS(AJ371,$ED$6,祭日リスト)/NETWORKDAYS(AJ371,AK371,祭日リスト)))*$GG371*週間進捗報告書!$G$14,0)</f>
        <v>0</v>
      </c>
      <c r="EK371" s="328">
        <f>IF(AS371&lt;&gt;"",IF(AS371&lt;=$ED$6,1,IF(AR371&gt;$ED$6,0,NETWORKDAYS(AR371,$ED$6,祭日リスト)/NETWORKDAYS(AR371,AS371,祭日リスト)))*$GG371*週間進捗報告書!$G$15,0)</f>
        <v>0</v>
      </c>
      <c r="EL371" s="328">
        <f>IF(AW371&lt;&gt;"",IF(AW371&lt;=$ED$6,1,IF(AV371&gt;$ED$6,0,NETWORKDAYS(AV371,$ED$6,祭日リスト)/NETWORKDAYS(AV371,AW371,祭日リスト)))*$GG371*週間進捗報告書!$G$16,0)</f>
        <v>0</v>
      </c>
      <c r="EM371" s="328">
        <f>IF(BE371&lt;&gt;"",IF(BE371&lt;=$ED$6,1,IF(BD371&gt;$ED$6,0,NETWORKDAYS(BD371,$ED$6,祭日リスト)/NETWORKDAYS(BD371,BE371,祭日リスト)))*$GG371*週間進捗報告書!$G$17,0)</f>
        <v>0</v>
      </c>
      <c r="EN371" s="328">
        <f>IF(BI371&lt;&gt;"",IF(BI371&lt;=$ED$6,1,IF(BH371&gt;$ED$6,0,NETWORKDAYS(BH371,$ED$6,祭日リスト)/NETWORKDAYS(BH371,BI371,祭日リスト)))*$GG371*週間進捗報告書!$G$18,0)</f>
        <v>0</v>
      </c>
      <c r="EO371" s="328">
        <f>IF(BQ371&lt;&gt;"",IF(BQ371&lt;=$ED$6,1,IF(BP371&gt;$ED$6,0,NETWORKDAYS(BP371,$ED$6,祭日リスト)/NETWORKDAYS(BP371,BQ371,祭日リスト)))*$GG371*週間進捗報告書!$G$19,0)</f>
        <v>0</v>
      </c>
      <c r="EP371" s="328">
        <f>IF(BU371&lt;&gt;"",IF(BU371&lt;=$ED$6,1,IF(BT371&gt;$ED$6,0,NETWORKDAYS(BT371,$ED$6,祭日リスト)/NETWORKDAYS(BT371,BU371,祭日リスト)))*$GG371*週間進捗報告書!$G$20,0)</f>
        <v>0</v>
      </c>
      <c r="ER371" s="547">
        <f t="shared" ref="ER371:FC371" si="18795">EE371-EE372</f>
        <v>0</v>
      </c>
      <c r="ES371" s="547">
        <f t="shared" si="18795"/>
        <v>0</v>
      </c>
      <c r="ET371" s="547">
        <f t="shared" si="18795"/>
        <v>0</v>
      </c>
      <c r="EU371" s="547">
        <f t="shared" si="18795"/>
        <v>0</v>
      </c>
      <c r="EV371" s="547">
        <f t="shared" si="18795"/>
        <v>0</v>
      </c>
      <c r="EW371" s="547">
        <f t="shared" si="18795"/>
        <v>0</v>
      </c>
      <c r="EX371" s="547">
        <f t="shared" si="18795"/>
        <v>0</v>
      </c>
      <c r="EY371" s="547">
        <f t="shared" si="18795"/>
        <v>0</v>
      </c>
      <c r="EZ371" s="547">
        <f t="shared" si="18795"/>
        <v>0</v>
      </c>
      <c r="FA371" s="547">
        <f t="shared" si="18795"/>
        <v>0</v>
      </c>
      <c r="FB371" s="547">
        <f t="shared" si="18795"/>
        <v>0</v>
      </c>
      <c r="FC371" s="547">
        <f t="shared" si="18795"/>
        <v>0</v>
      </c>
      <c r="FD371" s="547">
        <f t="shared" ref="FD371" si="18796">SUM(ER371:FC372)</f>
        <v>0</v>
      </c>
      <c r="FE371" s="333"/>
      <c r="FG371" s="32">
        <f>IF(AND($M371&lt;&gt;$FF$7),1,0)</f>
        <v>0</v>
      </c>
      <c r="FH371" s="32">
        <f>IF(AND($Q371&lt;&gt;$FF$7),1,0)</f>
        <v>0</v>
      </c>
      <c r="FI371" s="32">
        <f>IF(AND($U371&lt;&gt;$FF$7),1,0)</f>
        <v>0</v>
      </c>
      <c r="FJ371" s="32">
        <f>IF(AND($Y371&lt;&gt;$FF$7),1,0)</f>
        <v>0</v>
      </c>
      <c r="FK371" s="32">
        <f>IF(AND($AG371&lt;&gt;$FF$7),1,0)</f>
        <v>0</v>
      </c>
      <c r="FL371" s="32">
        <f>IF(AND($AK371&lt;&gt;$FF$7),1,0)</f>
        <v>0</v>
      </c>
      <c r="FM371" s="32">
        <f>IF(AND($AS371&lt;&gt;$FF$7),1,0)</f>
        <v>0</v>
      </c>
      <c r="FN371" s="32">
        <f>IF(AND($AW371&lt;&gt;$FF$7),1,0)</f>
        <v>0</v>
      </c>
      <c r="FO371" s="32">
        <f>IF(AND($BE371&lt;&gt;$FF$7),1,0)</f>
        <v>0</v>
      </c>
      <c r="FP371" s="32">
        <f>IF(AND($BI371&lt;&gt;$FF$7),1,0)</f>
        <v>0</v>
      </c>
      <c r="FQ371" s="32">
        <f>IF(AND($BQ371&lt;&gt;$FF$7),1,0)</f>
        <v>0</v>
      </c>
      <c r="FR371" s="32">
        <f>IF(AND($BU371&lt;&gt;$FF$7),1,0)</f>
        <v>0</v>
      </c>
      <c r="FU371" s="294">
        <f t="shared" ref="FU371" si="18797">IF($K371&lt;&gt;"NG",$GG371,0)</f>
        <v>0</v>
      </c>
      <c r="FV371" s="294">
        <f t="shared" ref="FV371" si="18798">IF($O371&lt;&gt;"NG",$GG371,0)</f>
        <v>0</v>
      </c>
      <c r="FW371" s="294">
        <f t="shared" ref="FW371" si="18799">IF($S371&lt;&gt;"NG",$GG371,0)</f>
        <v>0</v>
      </c>
      <c r="FX371" s="294">
        <f t="shared" ref="FX371" si="18800">IF($W371&lt;&gt;"NG",$GG371,0)</f>
        <v>0</v>
      </c>
      <c r="FY371" s="294">
        <f t="shared" ref="FY371" si="18801">IF($AE371&lt;&gt;"NG",$GG371,0)</f>
        <v>0</v>
      </c>
      <c r="FZ371" s="294">
        <f t="shared" ref="FZ371" si="18802">IF($AI371&lt;&gt;"NG",$GG371,0)</f>
        <v>0</v>
      </c>
      <c r="GA371" s="294">
        <f t="shared" ref="GA371" si="18803">IF($AQ371&lt;&gt;"NG",$GG371,0)</f>
        <v>0</v>
      </c>
      <c r="GB371" s="294">
        <f t="shared" ref="GB371" si="18804">IF($AU371&lt;&gt;"NG",$GG371,0)</f>
        <v>0</v>
      </c>
      <c r="GC371" s="294">
        <f t="shared" ref="GC371" si="18805">IF($BC371&lt;&gt;"NG",$GG371,0)</f>
        <v>0</v>
      </c>
      <c r="GD371" s="294">
        <f t="shared" ref="GD371" si="18806">IF($BG371&lt;&gt;"NG",$GG371,0)</f>
        <v>0</v>
      </c>
      <c r="GE371" s="294">
        <f t="shared" ref="GE371" si="18807">IF($BO371&lt;&gt;"NG",$GG371,0)</f>
        <v>0</v>
      </c>
      <c r="GF371" s="294">
        <f t="shared" ref="GF371" si="18808">IF($BS371&lt;&gt;"NG",$GG371,0)</f>
        <v>0</v>
      </c>
      <c r="GG371" s="294" t="e">
        <f>VLOOKUP($D371,リスト!$D:$S,15,FALSE)</f>
        <v>#N/A</v>
      </c>
      <c r="GH371" s="2" t="e">
        <f>INDEX(リスト!$V:$V,MATCH(中日程計画表!$D371,リスト!$D:$D,0))</f>
        <v>#N/A</v>
      </c>
      <c r="GI371" s="2" t="e">
        <f>INDEX(リスト!$A:$A,MATCH(中日程計画表!$D371,リスト!$D:$D,0))</f>
        <v>#N/A</v>
      </c>
      <c r="GJ371" s="2" t="e">
        <f>INDEX(リスト!$U:$U,MATCH(中日程計画表!$D371,リスト!$D:$D,0))</f>
        <v>#N/A</v>
      </c>
      <c r="GK371" s="5" t="e">
        <f>INDEX(リスト!$W:$W,MATCH(中日程計画表!$D371,リスト!$D:$D,0))</f>
        <v>#N/A</v>
      </c>
      <c r="GL371" s="2" t="s">
        <v>200</v>
      </c>
      <c r="GM371" s="296">
        <f>D371</f>
        <v>0</v>
      </c>
      <c r="GN371" s="296">
        <f>E371</f>
        <v>0</v>
      </c>
      <c r="GU371" s="460" t="str">
        <f t="shared" ref="GU371" si="18809">AE371</f>
        <v>NG</v>
      </c>
      <c r="GV371" s="460">
        <f t="shared" ref="GV371" si="18810">EI371</f>
        <v>0</v>
      </c>
      <c r="GW371" s="460">
        <f t="shared" ref="GW371" si="18811">EI372</f>
        <v>0</v>
      </c>
      <c r="GX371" s="462">
        <f t="shared" ref="GX371" si="18812">EV371</f>
        <v>0</v>
      </c>
      <c r="GY371" s="460" t="str">
        <f t="shared" ref="GY371" si="18813">AI371</f>
        <v>NG</v>
      </c>
      <c r="GZ371" s="460">
        <f t="shared" ref="GZ371" si="18814">EJ371</f>
        <v>0</v>
      </c>
      <c r="HA371" s="460">
        <f t="shared" ref="HA371" si="18815">EJ372</f>
        <v>0</v>
      </c>
      <c r="HB371" s="462">
        <f t="shared" ref="HB371" si="18816">EW371</f>
        <v>0</v>
      </c>
      <c r="HC371" s="460" t="str">
        <f t="shared" ref="HC371" si="18817">AQ371</f>
        <v>NG</v>
      </c>
      <c r="HD371" s="460">
        <f t="shared" ref="HD371" si="18818">EK371</f>
        <v>0</v>
      </c>
      <c r="HE371" s="460">
        <f t="shared" ref="HE371" si="18819">EK372</f>
        <v>0</v>
      </c>
      <c r="HF371" s="462">
        <f t="shared" ref="HF371" si="18820">EX371</f>
        <v>0</v>
      </c>
      <c r="HG371" s="460" t="str">
        <f t="shared" ref="HG371" si="18821">AU371</f>
        <v>NG</v>
      </c>
      <c r="HH371" s="460">
        <f t="shared" ref="HH371" si="18822">EL371</f>
        <v>0</v>
      </c>
      <c r="HI371" s="460">
        <f t="shared" ref="HI371" si="18823">EL372</f>
        <v>0</v>
      </c>
      <c r="HJ371" s="462">
        <f t="shared" ref="HJ371" si="18824">EY371</f>
        <v>0</v>
      </c>
      <c r="HK371" s="460" t="str">
        <f t="shared" ref="HK371" si="18825">BC371</f>
        <v>NG</v>
      </c>
      <c r="HL371" s="460">
        <f t="shared" ref="HL371" si="18826">EM371</f>
        <v>0</v>
      </c>
      <c r="HM371" s="460">
        <f t="shared" ref="HM371" si="18827">EM372</f>
        <v>0</v>
      </c>
      <c r="HN371" s="462">
        <f t="shared" ref="HN371" si="18828">EZ371</f>
        <v>0</v>
      </c>
      <c r="HO371" s="460" t="str">
        <f t="shared" ref="HO371" si="18829">BG371</f>
        <v>NG</v>
      </c>
      <c r="HP371" s="460">
        <f t="shared" ref="HP371" si="18830">EN371</f>
        <v>0</v>
      </c>
      <c r="HQ371" s="460">
        <f t="shared" ref="HQ371" si="18831">EN372</f>
        <v>0</v>
      </c>
      <c r="HR371" s="462">
        <f t="shared" ref="HR371" si="18832">FA371</f>
        <v>0</v>
      </c>
      <c r="HS371" s="332"/>
    </row>
    <row r="372" spans="1:227" ht="12" customHeight="1">
      <c r="A372" s="489"/>
      <c r="B372" s="487"/>
      <c r="C372" s="475"/>
      <c r="D372" s="485"/>
      <c r="E372" s="483"/>
      <c r="F372" s="317"/>
      <c r="G372" s="317"/>
      <c r="H372" s="317"/>
      <c r="I372" s="317"/>
      <c r="J372" s="316"/>
      <c r="K372" s="481"/>
      <c r="L372" s="77"/>
      <c r="M372" s="77"/>
      <c r="N372" s="471"/>
      <c r="O372" s="475"/>
      <c r="P372" s="77"/>
      <c r="Q372" s="77"/>
      <c r="R372" s="471"/>
      <c r="S372" s="475"/>
      <c r="T372" s="77"/>
      <c r="U372" s="77"/>
      <c r="V372" s="471"/>
      <c r="W372" s="473"/>
      <c r="X372" s="77"/>
      <c r="Y372" s="77"/>
      <c r="Z372" s="471"/>
      <c r="AA372" s="477"/>
      <c r="AB372" s="80"/>
      <c r="AC372" s="80"/>
      <c r="AD372" s="471"/>
      <c r="AE372" s="473"/>
      <c r="AF372" s="77"/>
      <c r="AG372" s="77"/>
      <c r="AH372" s="471"/>
      <c r="AI372" s="473"/>
      <c r="AJ372" s="77"/>
      <c r="AK372" s="77"/>
      <c r="AL372" s="471"/>
      <c r="AM372" s="477"/>
      <c r="AN372" s="80"/>
      <c r="AO372" s="80"/>
      <c r="AP372" s="471"/>
      <c r="AQ372" s="473"/>
      <c r="AR372" s="77"/>
      <c r="AS372" s="77"/>
      <c r="AT372" s="471"/>
      <c r="AU372" s="473"/>
      <c r="AV372" s="77"/>
      <c r="AW372" s="77"/>
      <c r="AX372" s="471"/>
      <c r="AY372" s="477"/>
      <c r="AZ372" s="80"/>
      <c r="BA372" s="80"/>
      <c r="BB372" s="471"/>
      <c r="BC372" s="475"/>
      <c r="BD372" s="77"/>
      <c r="BE372" s="77"/>
      <c r="BF372" s="471"/>
      <c r="BG372" s="473"/>
      <c r="BH372" s="77"/>
      <c r="BI372" s="77"/>
      <c r="BJ372" s="471"/>
      <c r="BK372" s="477"/>
      <c r="BL372" s="80"/>
      <c r="BM372" s="80"/>
      <c r="BN372" s="471"/>
      <c r="BO372" s="475"/>
      <c r="BP372" s="77"/>
      <c r="BQ372" s="77"/>
      <c r="BR372" s="471"/>
      <c r="BS372" s="473"/>
      <c r="BT372" s="77"/>
      <c r="BU372" s="77"/>
      <c r="BV372" s="471"/>
      <c r="BW372" s="469"/>
      <c r="BX372" s="467"/>
      <c r="BY372" s="490"/>
      <c r="CA372" s="19">
        <f t="shared" ref="CA372" si="18833">IF(AND($N371=1,$M372&lt;&gt;$BZ$7),1,0)</f>
        <v>0</v>
      </c>
      <c r="CB372" s="19">
        <f t="shared" ref="CB372" si="18834">IF(AND($R371=1,$Q372&lt;&gt;$BZ$7),1,0)</f>
        <v>0</v>
      </c>
      <c r="CC372" s="19">
        <f t="shared" ref="CC372" si="18835">IF(AND($V371=1,$U372&lt;&gt;$BZ$7),1,0)</f>
        <v>0</v>
      </c>
      <c r="CD372" s="19">
        <f t="shared" ref="CD372" si="18836">IF(AND($Z371=1,$Y372&lt;&gt;$BZ$7),1,0)</f>
        <v>0</v>
      </c>
      <c r="CE372" s="19">
        <f t="shared" ref="CE372" si="18837">IF(AND($AH371=1,$AG372&lt;&gt;$BZ$7),1,0)</f>
        <v>0</v>
      </c>
      <c r="CF372" s="19">
        <f t="shared" ref="CF372" si="18838">IF(AND($AL371=1,$AK372&lt;&gt;$BZ$7),1,0)</f>
        <v>0</v>
      </c>
      <c r="CG372" s="19">
        <f t="shared" ref="CG372" si="18839">IF(AND($AT371=1,$AS372&lt;&gt;$BZ$7),1,0)</f>
        <v>0</v>
      </c>
      <c r="CH372" s="19">
        <f t="shared" ref="CH372" si="18840">IF(AND($AX371=1,$AW372&lt;&gt;$BZ$7),1,0)</f>
        <v>0</v>
      </c>
      <c r="CI372" s="19">
        <f t="shared" ref="CI372" si="18841">IF(AND($BF371=1,$BE372&lt;&gt;$BZ$7),1,0)</f>
        <v>0</v>
      </c>
      <c r="CJ372" s="19">
        <f t="shared" ref="CJ372" si="18842">IF(AND($BJ371=1,$BI372&lt;&gt;$BZ$7),1,0)</f>
        <v>0</v>
      </c>
      <c r="CK372" s="19">
        <f t="shared" ref="CK372" si="18843">IF(AND($BR371=1,$BQ372&lt;&gt;$BZ$7),1,0)</f>
        <v>0</v>
      </c>
      <c r="CL372" s="19">
        <f t="shared" ref="CL372" si="18844">IF(AND($BV371=1,$BU372&lt;&gt;$BZ$7),1,0)</f>
        <v>0</v>
      </c>
      <c r="CO372" s="19">
        <f>IF(AND($M372&lt;&gt;$CN$7,$M372&lt;=$CN$6),1,0)</f>
        <v>0</v>
      </c>
      <c r="CP372" s="19">
        <f>IF(AND($Q372&lt;&gt;$CN$7,$Q372&lt;=$CN$6),1,0)</f>
        <v>0</v>
      </c>
      <c r="CQ372" s="19">
        <f>IF(AND($U372&lt;&gt;$CN$7,$U372&lt;=$CN$6),1,0)</f>
        <v>0</v>
      </c>
      <c r="CR372" s="19">
        <f>IF(AND($Y372&lt;&gt;$CN$7,$Y372&lt;=$CN$6),1,0)</f>
        <v>0</v>
      </c>
      <c r="CS372" s="19">
        <f>IF(AND($AG372&lt;&gt;$CN$7,$AG372&lt;=$CN$6),1,0)</f>
        <v>0</v>
      </c>
      <c r="CT372" s="19">
        <f>IF(AND($AK372&lt;&gt;$CN$7,$AK372&lt;=$CN$6),1,0)</f>
        <v>0</v>
      </c>
      <c r="CU372" s="19">
        <f>IF(AND($AS372&lt;&gt;$CN$7,$AS372&lt;=$CN$6),1,0)</f>
        <v>0</v>
      </c>
      <c r="CV372" s="19">
        <f>IF(AND($AW372&lt;&gt;$CN$7,$AW372&lt;=$CN$6),1,0)</f>
        <v>0</v>
      </c>
      <c r="CW372" s="19">
        <f>IF(AND($BE372&lt;&gt;$CN$7,$BE372&lt;=$CN$6),1,0)</f>
        <v>0</v>
      </c>
      <c r="CX372" s="19">
        <f>IF(AND($BI372&lt;&gt;$CN$7,$BI372&lt;=$CN$6),1,0)</f>
        <v>0</v>
      </c>
      <c r="CY372" s="19">
        <f>IF(AND($BQ372&lt;&gt;$CN$7,$BQ372&lt;=$CN$6),1,0)</f>
        <v>0</v>
      </c>
      <c r="CZ372" s="19">
        <f>IF(AND($BU372&lt;&gt;$CN$7,$BU372&lt;=$CN$6),1,0)</f>
        <v>0</v>
      </c>
      <c r="DC372" s="19">
        <f>IF($N371=1,1,0)</f>
        <v>0</v>
      </c>
      <c r="DD372" s="19">
        <f>IF($R371=1,1,0)</f>
        <v>0</v>
      </c>
      <c r="DE372" s="19">
        <f>IF($V371=1,1,0)</f>
        <v>0</v>
      </c>
      <c r="DF372" s="19">
        <f>IF($Z371=1,1,0)</f>
        <v>0</v>
      </c>
      <c r="DG372" s="19">
        <f>IF($AH371=1,1,0)</f>
        <v>0</v>
      </c>
      <c r="DH372" s="19">
        <f>IF($AL371=1,1,0)</f>
        <v>0</v>
      </c>
      <c r="DI372" s="19">
        <f>IF($AT371=1,1,0)</f>
        <v>0</v>
      </c>
      <c r="DJ372" s="19">
        <f>IF($AX371=1,1,0)</f>
        <v>0</v>
      </c>
      <c r="DK372" s="19">
        <f>IF($BF371=1,1,0)</f>
        <v>0</v>
      </c>
      <c r="DL372" s="19">
        <f>IF($BJ371=1,1,0)</f>
        <v>0</v>
      </c>
      <c r="DM372" s="19">
        <f>IF($BR371=1,1,0)</f>
        <v>0</v>
      </c>
      <c r="DN372" s="19">
        <f>IF($BV371=1,1,0)</f>
        <v>0</v>
      </c>
      <c r="DQ372" s="19">
        <f t="shared" ref="DQ372" si="18845">IF($N371=1,1,0)</f>
        <v>0</v>
      </c>
      <c r="DR372" s="19">
        <f t="shared" ref="DR372" si="18846">IF($R371=1,1,0)</f>
        <v>0</v>
      </c>
      <c r="DS372" s="19">
        <f t="shared" ref="DS372" si="18847">IF($V371=1,1,0)</f>
        <v>0</v>
      </c>
      <c r="DT372" s="19">
        <f t="shared" ref="DT372" si="18848">IF($Z371=1,1,0)</f>
        <v>0</v>
      </c>
      <c r="DU372" s="19">
        <f t="shared" ref="DU372" si="18849">IF($AH371=1,1,0)</f>
        <v>0</v>
      </c>
      <c r="DV372" s="19">
        <f t="shared" ref="DV372" si="18850">IF($AL371=1,1,0)</f>
        <v>0</v>
      </c>
      <c r="DW372" s="19">
        <f t="shared" ref="DW372" si="18851">IF($AT371=1,1,0)</f>
        <v>0</v>
      </c>
      <c r="DX372" s="19">
        <f t="shared" ref="DX372" si="18852">IF($AX371=1,1,0)</f>
        <v>0</v>
      </c>
      <c r="DY372" s="19">
        <f t="shared" ref="DY372" si="18853">IF($BF371=1,1,0)</f>
        <v>0</v>
      </c>
      <c r="DZ372" s="19">
        <f t="shared" ref="DZ372" si="18854">IF($BJ371=1,1,0)</f>
        <v>0</v>
      </c>
      <c r="EA372" s="19">
        <f t="shared" ref="EA372" si="18855">IF($BR371=1,1,0)</f>
        <v>0</v>
      </c>
      <c r="EB372" s="19">
        <f t="shared" ref="EB372" si="18856">IF($BV371=1,1,0)</f>
        <v>0</v>
      </c>
      <c r="EE372" s="329">
        <f>N371*$FU372*週間進捗報告書!$G$9</f>
        <v>0</v>
      </c>
      <c r="EF372" s="329">
        <f>R371*$FV372*週間進捗報告書!$G$10</f>
        <v>0</v>
      </c>
      <c r="EG372" s="329">
        <f>V371*$FW372*週間進捗報告書!$G$11</f>
        <v>0</v>
      </c>
      <c r="EH372" s="329">
        <f>Z371*$FX372*週間進捗報告書!$G$12</f>
        <v>0</v>
      </c>
      <c r="EI372" s="329">
        <f>AH371*$FY372*週間進捗報告書!$G$13</f>
        <v>0</v>
      </c>
      <c r="EJ372" s="329">
        <f>AL371*$FZ372*週間進捗報告書!$G$14</f>
        <v>0</v>
      </c>
      <c r="EK372" s="329">
        <f>AT371*$GA372*週間進捗報告書!$G$15</f>
        <v>0</v>
      </c>
      <c r="EL372" s="329">
        <f>AX371*$GB372*週間進捗報告書!$G$16</f>
        <v>0</v>
      </c>
      <c r="EM372" s="329">
        <f>BF371*$GC372*週間進捗報告書!$G$17</f>
        <v>0</v>
      </c>
      <c r="EN372" s="329">
        <f>BJ371*$GD372*週間進捗報告書!$G$18</f>
        <v>0</v>
      </c>
      <c r="EO372" s="329">
        <f>BR371*$GE372*週間進捗報告書!$G$19</f>
        <v>0</v>
      </c>
      <c r="EP372" s="329">
        <f>BV371*$GF372*週間進捗報告書!$G$20</f>
        <v>0</v>
      </c>
      <c r="ER372" s="547"/>
      <c r="ES372" s="547"/>
      <c r="ET372" s="547"/>
      <c r="EU372" s="547"/>
      <c r="EV372" s="547"/>
      <c r="EW372" s="547"/>
      <c r="EX372" s="547"/>
      <c r="EY372" s="547"/>
      <c r="EZ372" s="547"/>
      <c r="FA372" s="547"/>
      <c r="FB372" s="547"/>
      <c r="FC372" s="547"/>
      <c r="FD372" s="547"/>
      <c r="FE372" s="332"/>
      <c r="FG372" s="19"/>
      <c r="FH372" s="19"/>
      <c r="FI372" s="19"/>
      <c r="FJ372" s="19"/>
      <c r="FK372" s="19"/>
      <c r="FL372" s="19"/>
      <c r="FM372" s="19"/>
      <c r="FN372" s="19"/>
      <c r="FO372" s="19"/>
      <c r="FP372" s="19"/>
      <c r="FQ372" s="19"/>
      <c r="FR372" s="19"/>
      <c r="FU372" s="295">
        <f t="shared" ref="FU372" si="18857">FU371</f>
        <v>0</v>
      </c>
      <c r="FV372" s="295">
        <f t="shared" ref="FV372" si="18858">FV371</f>
        <v>0</v>
      </c>
      <c r="FW372" s="295">
        <f t="shared" ref="FW372" si="18859">FW371</f>
        <v>0</v>
      </c>
      <c r="FX372" s="295">
        <f t="shared" ref="FX372" si="18860">FX371</f>
        <v>0</v>
      </c>
      <c r="FY372" s="295">
        <f t="shared" ref="FY372" si="18861">FY371</f>
        <v>0</v>
      </c>
      <c r="FZ372" s="295">
        <f t="shared" ref="FZ372" si="18862">FZ371</f>
        <v>0</v>
      </c>
      <c r="GA372" s="295">
        <f t="shared" ref="GA372" si="18863">GA371</f>
        <v>0</v>
      </c>
      <c r="GB372" s="295">
        <f t="shared" ref="GB372" si="18864">GB371</f>
        <v>0</v>
      </c>
      <c r="GC372" s="295">
        <f t="shared" ref="GC372" si="18865">GC371</f>
        <v>0</v>
      </c>
      <c r="GD372" s="295">
        <f t="shared" ref="GD372" si="18866">GD371</f>
        <v>0</v>
      </c>
      <c r="GE372" s="295">
        <f t="shared" ref="GE372" si="18867">GE371</f>
        <v>0</v>
      </c>
      <c r="GF372" s="295">
        <f t="shared" ref="GF372" si="18868">GF371</f>
        <v>0</v>
      </c>
      <c r="GG372" s="295" t="e">
        <f t="shared" ref="GG372" si="18869">GG371</f>
        <v>#N/A</v>
      </c>
      <c r="GH372" s="2" t="e">
        <f>INDEX(リスト!$V:$V,MATCH(中日程計画表!$D371,リスト!$D:$D,0))</f>
        <v>#N/A</v>
      </c>
      <c r="GI372" s="2" t="e">
        <f>INDEX(リスト!$A:$A,MATCH(中日程計画表!$D371,リスト!$D:$D,0))</f>
        <v>#N/A</v>
      </c>
      <c r="GJ372" s="2" t="e">
        <f>INDEX(リスト!$U:$U,MATCH(中日程計画表!$D371,リスト!$D:$D,0))</f>
        <v>#N/A</v>
      </c>
      <c r="GK372" s="5" t="e">
        <f>INDEX(リスト!$W:$W,MATCH(中日程計画表!$D371,リスト!$D:$D,0))</f>
        <v>#N/A</v>
      </c>
      <c r="GL372" s="2" t="s">
        <v>201</v>
      </c>
      <c r="GM372" s="296">
        <f t="shared" ref="GM372" si="18870">GM371</f>
        <v>0</v>
      </c>
      <c r="GN372" s="296">
        <f t="shared" ref="GN372" si="18871">GN371</f>
        <v>0</v>
      </c>
      <c r="GU372" s="461"/>
      <c r="GV372" s="460"/>
      <c r="GW372" s="460"/>
      <c r="GX372" s="461"/>
      <c r="GY372" s="461"/>
      <c r="GZ372" s="460"/>
      <c r="HA372" s="460"/>
      <c r="HB372" s="461"/>
      <c r="HC372" s="461"/>
      <c r="HD372" s="460"/>
      <c r="HE372" s="460"/>
      <c r="HF372" s="461"/>
      <c r="HG372" s="461"/>
      <c r="HH372" s="460"/>
      <c r="HI372" s="460"/>
      <c r="HJ372" s="461"/>
      <c r="HK372" s="461"/>
      <c r="HL372" s="460"/>
      <c r="HM372" s="460"/>
      <c r="HN372" s="461"/>
      <c r="HO372" s="461"/>
      <c r="HP372" s="460"/>
      <c r="HQ372" s="460"/>
      <c r="HR372" s="461"/>
      <c r="HS372" s="4"/>
    </row>
    <row r="373" spans="1:227" ht="12" customHeight="1">
      <c r="A373" s="488" t="str">
        <f t="shared" ref="A373" ca="1" si="18872">INDIRECT("リスト!A"&amp;B373+6)</f>
        <v/>
      </c>
      <c r="B373" s="486">
        <f t="shared" ref="B373" si="18873">ROUNDDOWN((ROW()-6)/2,0)+1</f>
        <v>184</v>
      </c>
      <c r="C373" s="474" t="str">
        <f>機能グループ名</f>
        <v/>
      </c>
      <c r="D373" s="484">
        <f>機能ID</f>
        <v>0</v>
      </c>
      <c r="E373" s="482">
        <f>機能名</f>
        <v>0</v>
      </c>
      <c r="F373" s="315"/>
      <c r="G373" s="315"/>
      <c r="H373" s="315"/>
      <c r="I373" s="315"/>
      <c r="J373" s="316"/>
      <c r="K373" s="480" t="str">
        <f>担当者_SR</f>
        <v>NG</v>
      </c>
      <c r="L373" s="76"/>
      <c r="M373" s="76"/>
      <c r="N373" s="470"/>
      <c r="O373" s="474" t="str">
        <f>担当者_SRR</f>
        <v>NG</v>
      </c>
      <c r="P373" s="76"/>
      <c r="Q373" s="76"/>
      <c r="R373" s="470"/>
      <c r="S373" s="474" t="str">
        <f>担当者_DS</f>
        <v>NG</v>
      </c>
      <c r="T373" s="76"/>
      <c r="U373" s="76"/>
      <c r="V373" s="470"/>
      <c r="W373" s="472" t="str">
        <f>担当者_DSR</f>
        <v>NG</v>
      </c>
      <c r="X373" s="76"/>
      <c r="Y373" s="76"/>
      <c r="Z373" s="478"/>
      <c r="AA373" s="476"/>
      <c r="AB373" s="79"/>
      <c r="AC373" s="79"/>
      <c r="AD373" s="470">
        <f>IF(AC374 &lt;&gt; "",1,0)</f>
        <v>0</v>
      </c>
      <c r="AE373" s="472" t="str">
        <f>担当者_CD</f>
        <v>NG</v>
      </c>
      <c r="AF373" s="76"/>
      <c r="AG373" s="76"/>
      <c r="AH373" s="470"/>
      <c r="AI373" s="472" t="str">
        <f>担当者_DD</f>
        <v>NG</v>
      </c>
      <c r="AJ373" s="76"/>
      <c r="AK373" s="76"/>
      <c r="AL373" s="478"/>
      <c r="AM373" s="476"/>
      <c r="AN373" s="79"/>
      <c r="AO373" s="79"/>
      <c r="AP373" s="470">
        <f>IF(AO374 &lt;&gt; "",1,0)</f>
        <v>0</v>
      </c>
      <c r="AQ373" s="472" t="str">
        <f>担当者_MCL</f>
        <v>NG</v>
      </c>
      <c r="AR373" s="76"/>
      <c r="AS373" s="76"/>
      <c r="AT373" s="470"/>
      <c r="AU373" s="472" t="str">
        <f>担当者_MCLR</f>
        <v>NG</v>
      </c>
      <c r="AV373" s="76"/>
      <c r="AW373" s="76"/>
      <c r="AX373" s="470"/>
      <c r="AY373" s="476"/>
      <c r="AZ373" s="79"/>
      <c r="BA373" s="79"/>
      <c r="BB373" s="470">
        <f>IF(BA374 &lt;&gt; "",1,0)</f>
        <v>0</v>
      </c>
      <c r="BC373" s="474" t="str">
        <f>担当者_MT</f>
        <v>NG</v>
      </c>
      <c r="BD373" s="76"/>
      <c r="BE373" s="76"/>
      <c r="BF373" s="470"/>
      <c r="BG373" s="472" t="str">
        <f>担当者_M検</f>
        <v>NG</v>
      </c>
      <c r="BH373" s="76"/>
      <c r="BI373" s="76"/>
      <c r="BJ373" s="470"/>
      <c r="BK373" s="476"/>
      <c r="BL373" s="79"/>
      <c r="BM373" s="79"/>
      <c r="BN373" s="470">
        <v>0</v>
      </c>
      <c r="BO373" s="474" t="str">
        <f>担当者_モテ</f>
        <v>NG</v>
      </c>
      <c r="BP373" s="76"/>
      <c r="BQ373" s="76"/>
      <c r="BR373" s="470"/>
      <c r="BS373" s="472" t="str">
        <f>担当者_モテR</f>
        <v>NG</v>
      </c>
      <c r="BT373" s="76"/>
      <c r="BU373" s="76"/>
      <c r="BV373" s="470"/>
      <c r="BW373" s="468">
        <f t="shared" ref="BW373" si="18874">IFERROR(SUM(IF(K373&lt;&gt;"NG",N373*K$1,0),IF(O373&lt;&gt;"NG",R373*O$1,0),IF(S373&lt;&gt;"NG",V373*S$1,0),IF(W373&lt;&gt;"NG",Z373*W$1,0),IF(AA373&lt;&gt;"NG",AD373*AA$1,0),IF(AE373&lt;&gt;"NG",AH373*AE$1,0),IF(AI373&lt;&gt;"NG",AL373*AI$1,0),IF(AM373&lt;&gt;"NG",AP373*AM$1,0),IF(AQ373&lt;&gt;"NG",AT373*AQ$1,0),IF(AU373&lt;&gt;"NG",AX373*AU$1,0),IF(AY373&lt;&gt;"NG",BB373*AY$1,0),IF(BC373&lt;&gt;"NG",BF373*BC$1,0),IF(BG373&lt;&gt;"NG",BJ373*BG$1,0),IF(BK373&lt;&gt;"NG",BN373*BK$1,0),IF(BO373&lt;&gt;"NG",BR373*BO$1,0),IF(BS373&lt;&gt;"NG",BV373*BS$1,0))/SUM(IF(K373&lt;&gt;"NG",K$1,0),IF(O373&lt;&gt;"NG",O$1,0),IF(S373&lt;&gt;"NG",S$1,0),IF(W373&lt;&gt;"NG",W$1,0),IF(AA373&lt;&gt;"NG",AA$1,0),IF(AE373&lt;&gt;"NG",AE$1,0),IF(AI373&lt;&gt;"NG",AI$1,0),IF(AM373&lt;&gt;"NG",AM$1,0),IF(AQ373&lt;&gt;"NG",AQ$1,0),IF(AU373&lt;&gt;"NG",AU$1,0),IF(AY373&lt;&gt;"NG",AY$1,0),IF(BC373&lt;&gt;"NG",BC$1,0),IF(BG373&lt;&gt;"NG",BG$1,0),IF(BK373&lt;&gt;"NG",BK$1,0),IF(BO373&lt;&gt;"NG",BO$1,0),IF(BS373&lt;&gt;"NG",BS$1,0)),0)</f>
        <v>0</v>
      </c>
      <c r="BX373" s="466"/>
      <c r="BY373" s="490"/>
      <c r="BZ373" s="5"/>
      <c r="CA373" s="32">
        <f t="shared" ref="CA373" si="18875">IF(AND($M373&lt;&gt;$BZ$5,$M373&lt;=$BZ$6,$M373&lt;&gt;$BZ$7),1,0)</f>
        <v>0</v>
      </c>
      <c r="CB373" s="32">
        <f t="shared" ref="CB373" si="18876">IF(AND($Q373&lt;&gt;$BZ$5,$Q373&lt;=$BZ$6,$Q373&lt;&gt;$BZ$7),1,0)</f>
        <v>0</v>
      </c>
      <c r="CC373" s="32">
        <f t="shared" ref="CC373" si="18877">IF(AND($U373&lt;&gt;$BZ$5,$U373&lt;=$BZ$6,$U373&lt;&gt;$BZ$7),1,0)</f>
        <v>0</v>
      </c>
      <c r="CD373" s="32">
        <f t="shared" ref="CD373" si="18878">IF(AND($Y373&lt;&gt;$BZ$5,$Y373&lt;=$BZ$6,$Y373&lt;&gt;$BZ$7),1,0)</f>
        <v>0</v>
      </c>
      <c r="CE373" s="32">
        <f t="shared" ref="CE373" si="18879">IF(AND($AG373&lt;&gt;$BZ$5,$AG373&lt;=$BZ$6,$AG373&lt;&gt;$BZ$7),1,0)</f>
        <v>0</v>
      </c>
      <c r="CF373" s="32">
        <f t="shared" ref="CF373" si="18880">IF(AND($AK373&lt;&gt;$BZ$5,$AK373&lt;=$BZ$6,$AK373&lt;&gt;$BZ$7),1,0)</f>
        <v>0</v>
      </c>
      <c r="CG373" s="32">
        <f t="shared" ref="CG373" si="18881">IF(AND($AS373&lt;&gt;$BZ$5,$AS373&lt;=$BZ$6,$AS373&lt;&gt;$BZ$7),1,0)</f>
        <v>0</v>
      </c>
      <c r="CH373" s="32">
        <f t="shared" ref="CH373" si="18882">IF(AND($AW373&lt;&gt;$BZ$5,$AW373&lt;=$BZ$6,$AW373&lt;&gt;$BZ$7),1,0)</f>
        <v>0</v>
      </c>
      <c r="CI373" s="32">
        <f t="shared" ref="CI373" si="18883">IF(AND($BE373&lt;&gt;$BZ$5,$BE373&lt;=$BZ$6,$BE373&lt;&gt;$BZ$7),1,0)</f>
        <v>0</v>
      </c>
      <c r="CJ373" s="32">
        <f t="shared" ref="CJ373" si="18884">IF(AND($BI373&lt;&gt;$BZ$5,$BI373&lt;=$BZ$6,$BI373&lt;&gt;$BZ$7),1,0)</f>
        <v>0</v>
      </c>
      <c r="CK373" s="32">
        <f t="shared" ref="CK373" si="18885">IF(AND($BQ373&lt;&gt;$BZ$5,$BQ373&lt;=$BZ$6,$BQ373&lt;&gt;$BZ$7),1,0)</f>
        <v>0</v>
      </c>
      <c r="CL373" s="32">
        <f t="shared" ref="CL373" si="18886">IF(AND($BU373&lt;&gt;$BZ$5,$BU373&lt;=$BZ$6,$BU373&lt;&gt;$BZ$7),1,0)</f>
        <v>0</v>
      </c>
      <c r="CO373" s="32">
        <f>IF(AND($M373&lt;&gt;$CN$5,$M373&lt;=$CN$6,$M373&lt;&gt;$CN$7),1,0)</f>
        <v>0</v>
      </c>
      <c r="CP373" s="32">
        <f>IF(AND($Q373&lt;&gt;$CN$5,$Q373&lt;=$CN$6,$Q373&lt;&gt;$CN$7),1,0)</f>
        <v>0</v>
      </c>
      <c r="CQ373" s="32">
        <f>IF(AND($U373&lt;&gt;$CN$5,$U373&lt;=$CN$6,$U373&lt;&gt;$CN$7),1,0)</f>
        <v>0</v>
      </c>
      <c r="CR373" s="32">
        <f>IF(AND($Y373&lt;&gt;$CN$5,$Y373&lt;=$CN$6,$Y373&lt;&gt;$CN$7),1,0)</f>
        <v>0</v>
      </c>
      <c r="CS373" s="32">
        <f>IF(AND($AG373&lt;&gt;$CN$5,$AG373&lt;=$CN$6,$AG373&lt;&gt;$CN$7),1,0)</f>
        <v>0</v>
      </c>
      <c r="CT373" s="32">
        <f>IF(AND($AK373&lt;&gt;$CN$5,$AK373&lt;=$CN$6,$AK373&lt;&gt;$CN$7),1,0)</f>
        <v>0</v>
      </c>
      <c r="CU373" s="32">
        <f>IF(AND($AS373&lt;&gt;$CN$5,$AS373&lt;=$CN$6,$AS373&lt;&gt;$CN$7),1,0)</f>
        <v>0</v>
      </c>
      <c r="CV373" s="32">
        <f>IF(AND($AW373&lt;&gt;$CN$5,$AW373&lt;=$CN$6,$AW373&lt;&gt;$CN$7),1,0)</f>
        <v>0</v>
      </c>
      <c r="CW373" s="32">
        <f>IF(AND($BE373&lt;&gt;$CN$5,$BE373&lt;=$CN$6,$BE373&lt;&gt;$CN$7),1,0)</f>
        <v>0</v>
      </c>
      <c r="CX373" s="32">
        <f>IF(AND($BI373&lt;&gt;$CN$5,$BI373&lt;=$CN$6,$BI373&lt;&gt;$CN$7),1,0)</f>
        <v>0</v>
      </c>
      <c r="CY373" s="32">
        <f>IF(AND($BQ373&lt;&gt;$CN$5,$BQ373&lt;=$CN$6,$BQ373&lt;&gt;$CN$7),1,0)</f>
        <v>0</v>
      </c>
      <c r="CZ373" s="32">
        <f>IF(AND($BU373&lt;&gt;$CN$5,$BU373&lt;=$CN$6,$BU373&lt;&gt;$CN$7),1,0)</f>
        <v>0</v>
      </c>
      <c r="DC373" s="32">
        <f>IF(AND($M373&lt;&gt;$DB$5,$M373&lt;=$DB$6,$M373&lt;&gt;$CN$7),1,0)</f>
        <v>0</v>
      </c>
      <c r="DD373" s="32">
        <f>IF(AND($Q373&lt;&gt;$DB$5,$Q373&lt;=$DB$6,$Q373&lt;&gt;$CN$7),1,0)</f>
        <v>0</v>
      </c>
      <c r="DE373" s="32">
        <f>IF(AND($U373&lt;&gt;$DB$5,$U373&lt;=$DB$6,$U373&lt;&gt;$CN$7),1,0)</f>
        <v>0</v>
      </c>
      <c r="DF373" s="32">
        <f>IF(AND($Y373&lt;&gt;$DB$5,$Y373&lt;=$DB$6,$Y373&lt;&gt;$CN$7),1,0)</f>
        <v>0</v>
      </c>
      <c r="DG373" s="32">
        <f>IF(AND($AG373&lt;&gt;$DB$5,$AG373&lt;=$DB$6,$AG373&lt;&gt;$CN$7),1,0)</f>
        <v>0</v>
      </c>
      <c r="DH373" s="32">
        <f>IF(AND($AK373&lt;&gt;$DB$5,$AK373&lt;=$DB$6,$AK373&lt;&gt;$CN$7),1,0)</f>
        <v>0</v>
      </c>
      <c r="DI373" s="32">
        <f>IF(AND($AS373&lt;&gt;$DB$5,$AS373&lt;=$DB$6,$AS373&lt;&gt;$CN$7),1,0)</f>
        <v>0</v>
      </c>
      <c r="DJ373" s="32">
        <f>IF(AND($AW373&lt;&gt;$DB$5,$AW373&lt;=$DB$6,$AW373&lt;&gt;$CN$7),1,0)</f>
        <v>0</v>
      </c>
      <c r="DK373" s="32">
        <f>IF(AND($BE373&lt;&gt;$DB$5,$BE373&lt;=$DB$6,$BE373&lt;&gt;$CN$7),1,0)</f>
        <v>0</v>
      </c>
      <c r="DL373" s="32">
        <f>IF(AND($BI373&lt;&gt;$DB$5,$BI373&lt;=$DB$6,$BI373&lt;&gt;$CN$7),1,0)</f>
        <v>0</v>
      </c>
      <c r="DM373" s="32">
        <f>IF(AND($BQ373&lt;&gt;$DB$5,$BQ373&lt;=$DB$6,$BQ373&lt;&gt;$CN$7),1,0)</f>
        <v>0</v>
      </c>
      <c r="DN373" s="32">
        <f>IF(AND($BU373&lt;&gt;$DB$5,$BU373&lt;=$DB$6,$BU373&lt;&gt;$CN$7),1,0)</f>
        <v>0</v>
      </c>
      <c r="DQ373" s="32">
        <f t="shared" ref="DQ373" si="18887">IF(AND($M373&lt;&gt;$DP$5,$M373&lt;=$DP$6,$M373&lt;&gt;$CN$7),1,0)</f>
        <v>0</v>
      </c>
      <c r="DR373" s="32">
        <f t="shared" ref="DR373" si="18888">IF(AND($Q373&lt;&gt;$DP$5,$Q373&lt;=$DP$6,$Q373&lt;&gt;$CN$7),1,0)</f>
        <v>0</v>
      </c>
      <c r="DS373" s="32">
        <f t="shared" ref="DS373" si="18889">IF(AND($U373&lt;&gt;$DP$5,$U373&lt;=$DP$6,$U373&lt;&gt;$CN$7),1,0)</f>
        <v>0</v>
      </c>
      <c r="DT373" s="32">
        <f t="shared" ref="DT373" si="18890">IF(AND($Y373&lt;&gt;$DP$5,$Y373&lt;=$DP$6,$Y373&lt;&gt;$CN$7),1,0)</f>
        <v>0</v>
      </c>
      <c r="DU373" s="32">
        <f t="shared" ref="DU373" si="18891">IF(AND($AG373&lt;&gt;$DP$5,$AG373&lt;=$DP$6,$AG373&lt;&gt;$CN$7),1,0)</f>
        <v>0</v>
      </c>
      <c r="DV373" s="32">
        <f t="shared" ref="DV373" si="18892">IF(AND($AK373&lt;&gt;$DP$5,$AK373&lt;=$DP$6,$AK373&lt;&gt;$CN$7),1,0)</f>
        <v>0</v>
      </c>
      <c r="DW373" s="32">
        <f t="shared" ref="DW373" si="18893">IF(AND($AS373&lt;&gt;$DP$5,$AS373&lt;=$DP$6,$AS373&lt;&gt;$CN$7),1,0)</f>
        <v>0</v>
      </c>
      <c r="DX373" s="32">
        <f t="shared" ref="DX373" si="18894">IF(AND($AW373&lt;&gt;$DP$5,$AW373&lt;=$DP$6,$AW373&lt;&gt;$CN$7),1,0)</f>
        <v>0</v>
      </c>
      <c r="DY373" s="32">
        <f t="shared" ref="DY373" si="18895">IF(AND($BE373&lt;&gt;$DP$5,$BE373&lt;=$DP$6,$BE373&lt;&gt;$CN$7),1,0)</f>
        <v>0</v>
      </c>
      <c r="DZ373" s="32">
        <f t="shared" ref="DZ373" si="18896">IF(AND($BI373&lt;&gt;$DP$5,$BI373&lt;=$DP$6,$BI373&lt;&gt;$CN$7),1,0)</f>
        <v>0</v>
      </c>
      <c r="EA373" s="32">
        <f t="shared" ref="EA373" si="18897">IF(AND($BQ373&lt;&gt;$DP$5,$BQ373&lt;=$DP$6,$BQ373&lt;&gt;$CN$7),1,0)</f>
        <v>0</v>
      </c>
      <c r="EB373" s="32">
        <f t="shared" ref="EB373" si="18898">IF(AND($BU373&lt;&gt;$DP$5,$BU373&lt;=$DP$6,$BU373&lt;&gt;$CN$7),1,0)</f>
        <v>0</v>
      </c>
      <c r="EE373" s="328">
        <f>IF(M373&lt;&gt;"",IF(M373&lt;=$ED$6,1,IF(L373&gt;$ED$6,0,NETWORKDAYS(L373,$ED$6,祭日リスト)/NETWORKDAYS(L373,M373,祭日リスト)))*$GG373*週間進捗報告書!$G$9,0)</f>
        <v>0</v>
      </c>
      <c r="EF373" s="328">
        <f>IF(Q373&lt;&gt;"",IF(Q373&lt;=$ED$6,1,IF(P373&gt;$ED$6,0,NETWORKDAYS(P373,$ED$6,祭日リスト)/NETWORKDAYS(P373,Q373,祭日リスト)))*$GG373*週間進捗報告書!$G$10,0)</f>
        <v>0</v>
      </c>
      <c r="EG373" s="328">
        <f>IF(U373&lt;&gt;"",IF(U373&lt;=$ED$6,1,IF(T373&gt;$ED$6,0,NETWORKDAYS(T373,$ED$6,祭日リスト)/NETWORKDAYS(T373,U373,祭日リスト)))*$GG373*週間進捗報告書!$G$11,0)</f>
        <v>0</v>
      </c>
      <c r="EH373" s="328">
        <f>IF(Y373&lt;&gt;"",IF(Y373&lt;=$ED$6,1,IF(X373&gt;$ED$6,0,NETWORKDAYS(X373,$ED$6,祭日リスト)/NETWORKDAYS(X373,Y373,祭日リスト)))*$GG373*週間進捗報告書!$G$12,0)</f>
        <v>0</v>
      </c>
      <c r="EI373" s="328">
        <f>IF(AG373&lt;&gt;"",IF(AG373&lt;=$ED$6,1,IF(AF373&gt;$ED$6,0,NETWORKDAYS(AF373,$ED$6,祭日リスト)/NETWORKDAYS(AF373,AG373,祭日リスト)))*$GG373*週間進捗報告書!$G$13,0)</f>
        <v>0</v>
      </c>
      <c r="EJ373" s="328">
        <f>IF(AK373&lt;&gt;"",IF(AK373&lt;=$ED$6,1,IF(AJ373&gt;$ED$6,0,NETWORKDAYS(AJ373,$ED$6,祭日リスト)/NETWORKDAYS(AJ373,AK373,祭日リスト)))*$GG373*週間進捗報告書!$G$14,0)</f>
        <v>0</v>
      </c>
      <c r="EK373" s="328">
        <f>IF(AS373&lt;&gt;"",IF(AS373&lt;=$ED$6,1,IF(AR373&gt;$ED$6,0,NETWORKDAYS(AR373,$ED$6,祭日リスト)/NETWORKDAYS(AR373,AS373,祭日リスト)))*$GG373*週間進捗報告書!$G$15,0)</f>
        <v>0</v>
      </c>
      <c r="EL373" s="328">
        <f>IF(AW373&lt;&gt;"",IF(AW373&lt;=$ED$6,1,IF(AV373&gt;$ED$6,0,NETWORKDAYS(AV373,$ED$6,祭日リスト)/NETWORKDAYS(AV373,AW373,祭日リスト)))*$GG373*週間進捗報告書!$G$16,0)</f>
        <v>0</v>
      </c>
      <c r="EM373" s="328">
        <f>IF(BE373&lt;&gt;"",IF(BE373&lt;=$ED$6,1,IF(BD373&gt;$ED$6,0,NETWORKDAYS(BD373,$ED$6,祭日リスト)/NETWORKDAYS(BD373,BE373,祭日リスト)))*$GG373*週間進捗報告書!$G$17,0)</f>
        <v>0</v>
      </c>
      <c r="EN373" s="328">
        <f>IF(BI373&lt;&gt;"",IF(BI373&lt;=$ED$6,1,IF(BH373&gt;$ED$6,0,NETWORKDAYS(BH373,$ED$6,祭日リスト)/NETWORKDAYS(BH373,BI373,祭日リスト)))*$GG373*週間進捗報告書!$G$18,0)</f>
        <v>0</v>
      </c>
      <c r="EO373" s="328">
        <f>IF(BQ373&lt;&gt;"",IF(BQ373&lt;=$ED$6,1,IF(BP373&gt;$ED$6,0,NETWORKDAYS(BP373,$ED$6,祭日リスト)/NETWORKDAYS(BP373,BQ373,祭日リスト)))*$GG373*週間進捗報告書!$G$19,0)</f>
        <v>0</v>
      </c>
      <c r="EP373" s="328">
        <f>IF(BU373&lt;&gt;"",IF(BU373&lt;=$ED$6,1,IF(BT373&gt;$ED$6,0,NETWORKDAYS(BT373,$ED$6,祭日リスト)/NETWORKDAYS(BT373,BU373,祭日リスト)))*$GG373*週間進捗報告書!$G$20,0)</f>
        <v>0</v>
      </c>
      <c r="ER373" s="547">
        <f t="shared" ref="ER373:FC373" si="18899">EE373-EE374</f>
        <v>0</v>
      </c>
      <c r="ES373" s="547">
        <f t="shared" si="18899"/>
        <v>0</v>
      </c>
      <c r="ET373" s="547">
        <f t="shared" si="18899"/>
        <v>0</v>
      </c>
      <c r="EU373" s="547">
        <f t="shared" si="18899"/>
        <v>0</v>
      </c>
      <c r="EV373" s="547">
        <f t="shared" si="18899"/>
        <v>0</v>
      </c>
      <c r="EW373" s="547">
        <f t="shared" si="18899"/>
        <v>0</v>
      </c>
      <c r="EX373" s="547">
        <f t="shared" si="18899"/>
        <v>0</v>
      </c>
      <c r="EY373" s="547">
        <f t="shared" si="18899"/>
        <v>0</v>
      </c>
      <c r="EZ373" s="547">
        <f t="shared" si="18899"/>
        <v>0</v>
      </c>
      <c r="FA373" s="547">
        <f t="shared" si="18899"/>
        <v>0</v>
      </c>
      <c r="FB373" s="547">
        <f t="shared" si="18899"/>
        <v>0</v>
      </c>
      <c r="FC373" s="547">
        <f t="shared" si="18899"/>
        <v>0</v>
      </c>
      <c r="FD373" s="547">
        <f t="shared" ref="FD373" si="18900">SUM(ER373:FC374)</f>
        <v>0</v>
      </c>
      <c r="FE373" s="333"/>
      <c r="FG373" s="32">
        <f>IF(AND($M373&lt;&gt;$FF$7),1,0)</f>
        <v>0</v>
      </c>
      <c r="FH373" s="32">
        <f>IF(AND($Q373&lt;&gt;$FF$7),1,0)</f>
        <v>0</v>
      </c>
      <c r="FI373" s="32">
        <f>IF(AND($U373&lt;&gt;$FF$7),1,0)</f>
        <v>0</v>
      </c>
      <c r="FJ373" s="32">
        <f>IF(AND($Y373&lt;&gt;$FF$7),1,0)</f>
        <v>0</v>
      </c>
      <c r="FK373" s="32">
        <f>IF(AND($AG373&lt;&gt;$FF$7),1,0)</f>
        <v>0</v>
      </c>
      <c r="FL373" s="32">
        <f>IF(AND($AK373&lt;&gt;$FF$7),1,0)</f>
        <v>0</v>
      </c>
      <c r="FM373" s="32">
        <f>IF(AND($AS373&lt;&gt;$FF$7),1,0)</f>
        <v>0</v>
      </c>
      <c r="FN373" s="32">
        <f>IF(AND($AW373&lt;&gt;$FF$7),1,0)</f>
        <v>0</v>
      </c>
      <c r="FO373" s="32">
        <f>IF(AND($BE373&lt;&gt;$FF$7),1,0)</f>
        <v>0</v>
      </c>
      <c r="FP373" s="32">
        <f>IF(AND($BI373&lt;&gt;$FF$7),1,0)</f>
        <v>0</v>
      </c>
      <c r="FQ373" s="32">
        <f>IF(AND($BQ373&lt;&gt;$FF$7),1,0)</f>
        <v>0</v>
      </c>
      <c r="FR373" s="32">
        <f>IF(AND($BU373&lt;&gt;$FF$7),1,0)</f>
        <v>0</v>
      </c>
      <c r="FU373" s="294">
        <f t="shared" ref="FU373" si="18901">IF($K373&lt;&gt;"NG",$GG373,0)</f>
        <v>0</v>
      </c>
      <c r="FV373" s="294">
        <f t="shared" ref="FV373" si="18902">IF($O373&lt;&gt;"NG",$GG373,0)</f>
        <v>0</v>
      </c>
      <c r="FW373" s="294">
        <f t="shared" ref="FW373" si="18903">IF($S373&lt;&gt;"NG",$GG373,0)</f>
        <v>0</v>
      </c>
      <c r="FX373" s="294">
        <f t="shared" ref="FX373" si="18904">IF($W373&lt;&gt;"NG",$GG373,0)</f>
        <v>0</v>
      </c>
      <c r="FY373" s="294">
        <f t="shared" ref="FY373" si="18905">IF($AE373&lt;&gt;"NG",$GG373,0)</f>
        <v>0</v>
      </c>
      <c r="FZ373" s="294">
        <f t="shared" ref="FZ373" si="18906">IF($AI373&lt;&gt;"NG",$GG373,0)</f>
        <v>0</v>
      </c>
      <c r="GA373" s="294">
        <f t="shared" ref="GA373" si="18907">IF($AQ373&lt;&gt;"NG",$GG373,0)</f>
        <v>0</v>
      </c>
      <c r="GB373" s="294">
        <f t="shared" ref="GB373" si="18908">IF($AU373&lt;&gt;"NG",$GG373,0)</f>
        <v>0</v>
      </c>
      <c r="GC373" s="294">
        <f t="shared" ref="GC373" si="18909">IF($BC373&lt;&gt;"NG",$GG373,0)</f>
        <v>0</v>
      </c>
      <c r="GD373" s="294">
        <f t="shared" ref="GD373" si="18910">IF($BG373&lt;&gt;"NG",$GG373,0)</f>
        <v>0</v>
      </c>
      <c r="GE373" s="294">
        <f t="shared" ref="GE373" si="18911">IF($BO373&lt;&gt;"NG",$GG373,0)</f>
        <v>0</v>
      </c>
      <c r="GF373" s="294">
        <f t="shared" ref="GF373" si="18912">IF($BS373&lt;&gt;"NG",$GG373,0)</f>
        <v>0</v>
      </c>
      <c r="GG373" s="294" t="e">
        <f>VLOOKUP($D373,リスト!$D:$S,15,FALSE)</f>
        <v>#N/A</v>
      </c>
      <c r="GH373" s="2" t="e">
        <f>INDEX(リスト!$V:$V,MATCH(中日程計画表!$D373,リスト!$D:$D,0))</f>
        <v>#N/A</v>
      </c>
      <c r="GI373" s="2" t="e">
        <f>INDEX(リスト!$A:$A,MATCH(中日程計画表!$D373,リスト!$D:$D,0))</f>
        <v>#N/A</v>
      </c>
      <c r="GJ373" s="2" t="e">
        <f>INDEX(リスト!$U:$U,MATCH(中日程計画表!$D373,リスト!$D:$D,0))</f>
        <v>#N/A</v>
      </c>
      <c r="GK373" s="5" t="e">
        <f>INDEX(リスト!$W:$W,MATCH(中日程計画表!$D373,リスト!$D:$D,0))</f>
        <v>#N/A</v>
      </c>
      <c r="GL373" s="2" t="s">
        <v>200</v>
      </c>
      <c r="GM373" s="296">
        <f>D373</f>
        <v>0</v>
      </c>
      <c r="GN373" s="296">
        <f>E373</f>
        <v>0</v>
      </c>
      <c r="GU373" s="460" t="str">
        <f t="shared" ref="GU373" si="18913">AE373</f>
        <v>NG</v>
      </c>
      <c r="GV373" s="460">
        <f t="shared" ref="GV373" si="18914">EI373</f>
        <v>0</v>
      </c>
      <c r="GW373" s="460">
        <f t="shared" ref="GW373" si="18915">EI374</f>
        <v>0</v>
      </c>
      <c r="GX373" s="462">
        <f t="shared" ref="GX373" si="18916">EV373</f>
        <v>0</v>
      </c>
      <c r="GY373" s="460" t="str">
        <f t="shared" ref="GY373" si="18917">AI373</f>
        <v>NG</v>
      </c>
      <c r="GZ373" s="460">
        <f t="shared" ref="GZ373" si="18918">EJ373</f>
        <v>0</v>
      </c>
      <c r="HA373" s="460">
        <f t="shared" ref="HA373" si="18919">EJ374</f>
        <v>0</v>
      </c>
      <c r="HB373" s="462">
        <f t="shared" ref="HB373" si="18920">EW373</f>
        <v>0</v>
      </c>
      <c r="HC373" s="460" t="str">
        <f t="shared" ref="HC373" si="18921">AQ373</f>
        <v>NG</v>
      </c>
      <c r="HD373" s="460">
        <f t="shared" ref="HD373" si="18922">EK373</f>
        <v>0</v>
      </c>
      <c r="HE373" s="460">
        <f t="shared" ref="HE373" si="18923">EK374</f>
        <v>0</v>
      </c>
      <c r="HF373" s="462">
        <f t="shared" ref="HF373" si="18924">EX373</f>
        <v>0</v>
      </c>
      <c r="HG373" s="460" t="str">
        <f t="shared" ref="HG373" si="18925">AU373</f>
        <v>NG</v>
      </c>
      <c r="HH373" s="460">
        <f t="shared" ref="HH373" si="18926">EL373</f>
        <v>0</v>
      </c>
      <c r="HI373" s="460">
        <f t="shared" ref="HI373" si="18927">EL374</f>
        <v>0</v>
      </c>
      <c r="HJ373" s="462">
        <f t="shared" ref="HJ373" si="18928">EY373</f>
        <v>0</v>
      </c>
      <c r="HK373" s="460" t="str">
        <f t="shared" ref="HK373" si="18929">BC373</f>
        <v>NG</v>
      </c>
      <c r="HL373" s="460">
        <f t="shared" ref="HL373" si="18930">EM373</f>
        <v>0</v>
      </c>
      <c r="HM373" s="460">
        <f t="shared" ref="HM373" si="18931">EM374</f>
        <v>0</v>
      </c>
      <c r="HN373" s="462">
        <f t="shared" ref="HN373" si="18932">EZ373</f>
        <v>0</v>
      </c>
      <c r="HO373" s="460" t="str">
        <f t="shared" ref="HO373" si="18933">BG373</f>
        <v>NG</v>
      </c>
      <c r="HP373" s="460">
        <f t="shared" ref="HP373" si="18934">EN373</f>
        <v>0</v>
      </c>
      <c r="HQ373" s="460">
        <f t="shared" ref="HQ373" si="18935">EN374</f>
        <v>0</v>
      </c>
      <c r="HR373" s="462">
        <f t="shared" ref="HR373" si="18936">FA373</f>
        <v>0</v>
      </c>
      <c r="HS373" s="332"/>
    </row>
    <row r="374" spans="1:227" ht="12" customHeight="1">
      <c r="A374" s="489"/>
      <c r="B374" s="487"/>
      <c r="C374" s="475"/>
      <c r="D374" s="485"/>
      <c r="E374" s="483"/>
      <c r="F374" s="317"/>
      <c r="G374" s="317"/>
      <c r="H374" s="317"/>
      <c r="I374" s="317"/>
      <c r="J374" s="316"/>
      <c r="K374" s="481"/>
      <c r="L374" s="77"/>
      <c r="M374" s="77"/>
      <c r="N374" s="471"/>
      <c r="O374" s="475"/>
      <c r="P374" s="77"/>
      <c r="Q374" s="77"/>
      <c r="R374" s="471"/>
      <c r="S374" s="475"/>
      <c r="T374" s="77"/>
      <c r="U374" s="77"/>
      <c r="V374" s="471"/>
      <c r="W374" s="473"/>
      <c r="X374" s="247"/>
      <c r="Y374" s="77"/>
      <c r="Z374" s="479"/>
      <c r="AA374" s="477"/>
      <c r="AB374" s="80"/>
      <c r="AC374" s="80"/>
      <c r="AD374" s="471"/>
      <c r="AE374" s="473"/>
      <c r="AF374" s="77"/>
      <c r="AG374" s="77"/>
      <c r="AH374" s="471"/>
      <c r="AI374" s="473"/>
      <c r="AJ374" s="247"/>
      <c r="AK374" s="77"/>
      <c r="AL374" s="479"/>
      <c r="AM374" s="477"/>
      <c r="AN374" s="80"/>
      <c r="AO374" s="80"/>
      <c r="AP374" s="471"/>
      <c r="AQ374" s="473"/>
      <c r="AR374" s="77"/>
      <c r="AS374" s="77"/>
      <c r="AT374" s="471"/>
      <c r="AU374" s="473"/>
      <c r="AV374" s="77"/>
      <c r="AW374" s="77"/>
      <c r="AX374" s="471"/>
      <c r="AY374" s="477"/>
      <c r="AZ374" s="80"/>
      <c r="BA374" s="80"/>
      <c r="BB374" s="471"/>
      <c r="BC374" s="475"/>
      <c r="BD374" s="77"/>
      <c r="BE374" s="77"/>
      <c r="BF374" s="471"/>
      <c r="BG374" s="473"/>
      <c r="BH374" s="77"/>
      <c r="BI374" s="77"/>
      <c r="BJ374" s="471"/>
      <c r="BK374" s="477"/>
      <c r="BL374" s="80"/>
      <c r="BM374" s="80"/>
      <c r="BN374" s="471"/>
      <c r="BO374" s="475"/>
      <c r="BP374" s="77"/>
      <c r="BQ374" s="77"/>
      <c r="BR374" s="471"/>
      <c r="BS374" s="473"/>
      <c r="BT374" s="77"/>
      <c r="BU374" s="77"/>
      <c r="BV374" s="471"/>
      <c r="BW374" s="469"/>
      <c r="BX374" s="467"/>
      <c r="BY374" s="490"/>
      <c r="CA374" s="19">
        <f t="shared" ref="CA374" si="18937">IF(AND($N373=1,$M374&lt;&gt;$BZ$7),1,0)</f>
        <v>0</v>
      </c>
      <c r="CB374" s="19">
        <f t="shared" ref="CB374" si="18938">IF(AND($R373=1,$Q374&lt;&gt;$BZ$7),1,0)</f>
        <v>0</v>
      </c>
      <c r="CC374" s="19">
        <f t="shared" ref="CC374" si="18939">IF(AND($V373=1,$U374&lt;&gt;$BZ$7),1,0)</f>
        <v>0</v>
      </c>
      <c r="CD374" s="19">
        <f t="shared" ref="CD374" si="18940">IF(AND($Z373=1,$Y374&lt;&gt;$BZ$7),1,0)</f>
        <v>0</v>
      </c>
      <c r="CE374" s="19">
        <f t="shared" ref="CE374" si="18941">IF(AND($AH373=1,$AG374&lt;&gt;$BZ$7),1,0)</f>
        <v>0</v>
      </c>
      <c r="CF374" s="19">
        <f t="shared" ref="CF374" si="18942">IF(AND($AL373=1,$AK374&lt;&gt;$BZ$7),1,0)</f>
        <v>0</v>
      </c>
      <c r="CG374" s="19">
        <f t="shared" ref="CG374" si="18943">IF(AND($AT373=1,$AS374&lt;&gt;$BZ$7),1,0)</f>
        <v>0</v>
      </c>
      <c r="CH374" s="19">
        <f t="shared" ref="CH374" si="18944">IF(AND($AX373=1,$AW374&lt;&gt;$BZ$7),1,0)</f>
        <v>0</v>
      </c>
      <c r="CI374" s="19">
        <f t="shared" ref="CI374" si="18945">IF(AND($BF373=1,$BE374&lt;&gt;$BZ$7),1,0)</f>
        <v>0</v>
      </c>
      <c r="CJ374" s="19">
        <f t="shared" ref="CJ374" si="18946">IF(AND($BJ373=1,$BI374&lt;&gt;$BZ$7),1,0)</f>
        <v>0</v>
      </c>
      <c r="CK374" s="19">
        <f t="shared" ref="CK374" si="18947">IF(AND($BR373=1,$BQ374&lt;&gt;$BZ$7),1,0)</f>
        <v>0</v>
      </c>
      <c r="CL374" s="19">
        <f t="shared" ref="CL374" si="18948">IF(AND($BV373=1,$BU374&lt;&gt;$BZ$7),1,0)</f>
        <v>0</v>
      </c>
      <c r="CO374" s="19">
        <f>IF(AND($M374&lt;&gt;$CN$7,$M374&lt;=$CN$6),1,0)</f>
        <v>0</v>
      </c>
      <c r="CP374" s="19">
        <f>IF(AND($Q374&lt;&gt;$CN$7,$Q374&lt;=$CN$6),1,0)</f>
        <v>0</v>
      </c>
      <c r="CQ374" s="19">
        <f>IF(AND($U374&lt;&gt;$CN$7,$U374&lt;=$CN$6),1,0)</f>
        <v>0</v>
      </c>
      <c r="CR374" s="19">
        <f>IF(AND($Y374&lt;&gt;$CN$7,$Y374&lt;=$CN$6),1,0)</f>
        <v>0</v>
      </c>
      <c r="CS374" s="19">
        <f>IF(AND($AG374&lt;&gt;$CN$7,$AG374&lt;=$CN$6),1,0)</f>
        <v>0</v>
      </c>
      <c r="CT374" s="19">
        <f>IF(AND($AK374&lt;&gt;$CN$7,$AK374&lt;=$CN$6),1,0)</f>
        <v>0</v>
      </c>
      <c r="CU374" s="19">
        <f>IF(AND($AS374&lt;&gt;$CN$7,$AS374&lt;=$CN$6),1,0)</f>
        <v>0</v>
      </c>
      <c r="CV374" s="19">
        <f>IF(AND($AW374&lt;&gt;$CN$7,$AW374&lt;=$CN$6),1,0)</f>
        <v>0</v>
      </c>
      <c r="CW374" s="19">
        <f>IF(AND($BE374&lt;&gt;$CN$7,$BE374&lt;=$CN$6),1,0)</f>
        <v>0</v>
      </c>
      <c r="CX374" s="19">
        <f>IF(AND($BI374&lt;&gt;$CN$7,$BI374&lt;=$CN$6),1,0)</f>
        <v>0</v>
      </c>
      <c r="CY374" s="19">
        <f>IF(AND($BQ374&lt;&gt;$CN$7,$BQ374&lt;=$CN$6),1,0)</f>
        <v>0</v>
      </c>
      <c r="CZ374" s="19">
        <f>IF(AND($BU374&lt;&gt;$CN$7,$BU374&lt;=$CN$6),1,0)</f>
        <v>0</v>
      </c>
      <c r="DC374" s="19">
        <f>IF($N373=1,1,0)</f>
        <v>0</v>
      </c>
      <c r="DD374" s="19">
        <f>IF($R373=1,1,0)</f>
        <v>0</v>
      </c>
      <c r="DE374" s="19">
        <f>IF($V373=1,1,0)</f>
        <v>0</v>
      </c>
      <c r="DF374" s="19">
        <f>IF($Z373=1,1,0)</f>
        <v>0</v>
      </c>
      <c r="DG374" s="19">
        <f>IF($AH373=1,1,0)</f>
        <v>0</v>
      </c>
      <c r="DH374" s="19">
        <f>IF($AL373=1,1,0)</f>
        <v>0</v>
      </c>
      <c r="DI374" s="19">
        <f>IF($AT373=1,1,0)</f>
        <v>0</v>
      </c>
      <c r="DJ374" s="19">
        <f>IF($AX373=1,1,0)</f>
        <v>0</v>
      </c>
      <c r="DK374" s="19">
        <f>IF($BF373=1,1,0)</f>
        <v>0</v>
      </c>
      <c r="DL374" s="19">
        <f>IF($BJ373=1,1,0)</f>
        <v>0</v>
      </c>
      <c r="DM374" s="19">
        <f>IF($BR373=1,1,0)</f>
        <v>0</v>
      </c>
      <c r="DN374" s="19">
        <f>IF($BV373=1,1,0)</f>
        <v>0</v>
      </c>
      <c r="DQ374" s="19">
        <f t="shared" ref="DQ374" si="18949">IF($N373=1,1,0)</f>
        <v>0</v>
      </c>
      <c r="DR374" s="19">
        <f t="shared" ref="DR374" si="18950">IF($R373=1,1,0)</f>
        <v>0</v>
      </c>
      <c r="DS374" s="19">
        <f t="shared" ref="DS374" si="18951">IF($V373=1,1,0)</f>
        <v>0</v>
      </c>
      <c r="DT374" s="19">
        <f t="shared" ref="DT374" si="18952">IF($Z373=1,1,0)</f>
        <v>0</v>
      </c>
      <c r="DU374" s="19">
        <f t="shared" ref="DU374" si="18953">IF($AH373=1,1,0)</f>
        <v>0</v>
      </c>
      <c r="DV374" s="19">
        <f t="shared" ref="DV374" si="18954">IF($AL373=1,1,0)</f>
        <v>0</v>
      </c>
      <c r="DW374" s="19">
        <f t="shared" ref="DW374" si="18955">IF($AT373=1,1,0)</f>
        <v>0</v>
      </c>
      <c r="DX374" s="19">
        <f t="shared" ref="DX374" si="18956">IF($AX373=1,1,0)</f>
        <v>0</v>
      </c>
      <c r="DY374" s="19">
        <f t="shared" ref="DY374" si="18957">IF($BF373=1,1,0)</f>
        <v>0</v>
      </c>
      <c r="DZ374" s="19">
        <f t="shared" ref="DZ374" si="18958">IF($BJ373=1,1,0)</f>
        <v>0</v>
      </c>
      <c r="EA374" s="19">
        <f t="shared" ref="EA374" si="18959">IF($BR373=1,1,0)</f>
        <v>0</v>
      </c>
      <c r="EB374" s="19">
        <f t="shared" ref="EB374" si="18960">IF($BV373=1,1,0)</f>
        <v>0</v>
      </c>
      <c r="EE374" s="329">
        <f>N373*$FU374*週間進捗報告書!$G$9</f>
        <v>0</v>
      </c>
      <c r="EF374" s="329">
        <f>R373*$FV374*週間進捗報告書!$G$10</f>
        <v>0</v>
      </c>
      <c r="EG374" s="329">
        <f>V373*$FW374*週間進捗報告書!$G$11</f>
        <v>0</v>
      </c>
      <c r="EH374" s="329">
        <f>Z373*$FX374*週間進捗報告書!$G$12</f>
        <v>0</v>
      </c>
      <c r="EI374" s="329">
        <f>AH373*$FY374*週間進捗報告書!$G$13</f>
        <v>0</v>
      </c>
      <c r="EJ374" s="329">
        <f>AL373*$FZ374*週間進捗報告書!$G$14</f>
        <v>0</v>
      </c>
      <c r="EK374" s="329">
        <f>AT373*$GA374*週間進捗報告書!$G$15</f>
        <v>0</v>
      </c>
      <c r="EL374" s="329">
        <f>AX373*$GB374*週間進捗報告書!$G$16</f>
        <v>0</v>
      </c>
      <c r="EM374" s="329">
        <f>BF373*$GC374*週間進捗報告書!$G$17</f>
        <v>0</v>
      </c>
      <c r="EN374" s="329">
        <f>BJ373*$GD374*週間進捗報告書!$G$18</f>
        <v>0</v>
      </c>
      <c r="EO374" s="329">
        <f>BR373*$GE374*週間進捗報告書!$G$19</f>
        <v>0</v>
      </c>
      <c r="EP374" s="329">
        <f>BV373*$GF374*週間進捗報告書!$G$20</f>
        <v>0</v>
      </c>
      <c r="ER374" s="547"/>
      <c r="ES374" s="547"/>
      <c r="ET374" s="547"/>
      <c r="EU374" s="547"/>
      <c r="EV374" s="547"/>
      <c r="EW374" s="547"/>
      <c r="EX374" s="547"/>
      <c r="EY374" s="547"/>
      <c r="EZ374" s="547"/>
      <c r="FA374" s="547"/>
      <c r="FB374" s="547"/>
      <c r="FC374" s="547"/>
      <c r="FD374" s="547"/>
      <c r="FE374" s="332"/>
      <c r="FG374" s="19"/>
      <c r="FH374" s="19"/>
      <c r="FI374" s="19"/>
      <c r="FJ374" s="19"/>
      <c r="FK374" s="19"/>
      <c r="FL374" s="19"/>
      <c r="FM374" s="19"/>
      <c r="FN374" s="19"/>
      <c r="FO374" s="19"/>
      <c r="FP374" s="19"/>
      <c r="FQ374" s="19"/>
      <c r="FR374" s="19"/>
      <c r="FU374" s="295">
        <f t="shared" ref="FU374" si="18961">FU373</f>
        <v>0</v>
      </c>
      <c r="FV374" s="295">
        <f t="shared" ref="FV374" si="18962">FV373</f>
        <v>0</v>
      </c>
      <c r="FW374" s="295">
        <f t="shared" ref="FW374" si="18963">FW373</f>
        <v>0</v>
      </c>
      <c r="FX374" s="295">
        <f t="shared" ref="FX374" si="18964">FX373</f>
        <v>0</v>
      </c>
      <c r="FY374" s="295">
        <f t="shared" ref="FY374" si="18965">FY373</f>
        <v>0</v>
      </c>
      <c r="FZ374" s="295">
        <f t="shared" ref="FZ374" si="18966">FZ373</f>
        <v>0</v>
      </c>
      <c r="GA374" s="295">
        <f t="shared" ref="GA374" si="18967">GA373</f>
        <v>0</v>
      </c>
      <c r="GB374" s="295">
        <f t="shared" ref="GB374" si="18968">GB373</f>
        <v>0</v>
      </c>
      <c r="GC374" s="295">
        <f t="shared" ref="GC374" si="18969">GC373</f>
        <v>0</v>
      </c>
      <c r="GD374" s="295">
        <f t="shared" ref="GD374" si="18970">GD373</f>
        <v>0</v>
      </c>
      <c r="GE374" s="295">
        <f t="shared" ref="GE374" si="18971">GE373</f>
        <v>0</v>
      </c>
      <c r="GF374" s="295">
        <f t="shared" ref="GF374" si="18972">GF373</f>
        <v>0</v>
      </c>
      <c r="GG374" s="295" t="e">
        <f t="shared" ref="GG374" si="18973">GG373</f>
        <v>#N/A</v>
      </c>
      <c r="GH374" s="2" t="e">
        <f>INDEX(リスト!$V:$V,MATCH(中日程計画表!$D373,リスト!$D:$D,0))</f>
        <v>#N/A</v>
      </c>
      <c r="GI374" s="2" t="e">
        <f>INDEX(リスト!$A:$A,MATCH(中日程計画表!$D373,リスト!$D:$D,0))</f>
        <v>#N/A</v>
      </c>
      <c r="GJ374" s="2" t="e">
        <f>INDEX(リスト!$U:$U,MATCH(中日程計画表!$D373,リスト!$D:$D,0))</f>
        <v>#N/A</v>
      </c>
      <c r="GK374" s="5" t="e">
        <f>INDEX(リスト!$W:$W,MATCH(中日程計画表!$D373,リスト!$D:$D,0))</f>
        <v>#N/A</v>
      </c>
      <c r="GL374" s="2" t="s">
        <v>201</v>
      </c>
      <c r="GM374" s="296">
        <f t="shared" ref="GM374" si="18974">GM373</f>
        <v>0</v>
      </c>
      <c r="GN374" s="296">
        <f t="shared" ref="GN374" si="18975">GN373</f>
        <v>0</v>
      </c>
      <c r="GU374" s="461"/>
      <c r="GV374" s="460"/>
      <c r="GW374" s="460"/>
      <c r="GX374" s="461"/>
      <c r="GY374" s="461"/>
      <c r="GZ374" s="460"/>
      <c r="HA374" s="460"/>
      <c r="HB374" s="461"/>
      <c r="HC374" s="461"/>
      <c r="HD374" s="460"/>
      <c r="HE374" s="460"/>
      <c r="HF374" s="461"/>
      <c r="HG374" s="461"/>
      <c r="HH374" s="460"/>
      <c r="HI374" s="460"/>
      <c r="HJ374" s="461"/>
      <c r="HK374" s="461"/>
      <c r="HL374" s="460"/>
      <c r="HM374" s="460"/>
      <c r="HN374" s="461"/>
      <c r="HO374" s="461"/>
      <c r="HP374" s="460"/>
      <c r="HQ374" s="460"/>
      <c r="HR374" s="461"/>
      <c r="HS374" s="4"/>
    </row>
    <row r="375" spans="1:227" ht="12" customHeight="1">
      <c r="A375" s="488" t="str">
        <f t="shared" ref="A375" ca="1" si="18976">INDIRECT("リスト!A"&amp;B375+6)</f>
        <v/>
      </c>
      <c r="B375" s="486">
        <f t="shared" ref="B375" si="18977">ROUNDDOWN((ROW()-6)/2,0)+1</f>
        <v>185</v>
      </c>
      <c r="C375" s="474" t="str">
        <f>機能グループ名</f>
        <v/>
      </c>
      <c r="D375" s="484">
        <f>機能ID</f>
        <v>0</v>
      </c>
      <c r="E375" s="482">
        <f>機能名</f>
        <v>0</v>
      </c>
      <c r="F375" s="315"/>
      <c r="G375" s="315"/>
      <c r="H375" s="315"/>
      <c r="I375" s="315"/>
      <c r="J375" s="316"/>
      <c r="K375" s="480" t="str">
        <f>担当者_SR</f>
        <v>NG</v>
      </c>
      <c r="L375" s="76"/>
      <c r="M375" s="76"/>
      <c r="N375" s="470"/>
      <c r="O375" s="474" t="str">
        <f>担当者_SRR</f>
        <v>NG</v>
      </c>
      <c r="P375" s="76"/>
      <c r="Q375" s="76"/>
      <c r="R375" s="470"/>
      <c r="S375" s="474" t="str">
        <f>担当者_DS</f>
        <v>NG</v>
      </c>
      <c r="T375" s="76"/>
      <c r="U375" s="76"/>
      <c r="V375" s="470"/>
      <c r="W375" s="472" t="str">
        <f>担当者_DSR</f>
        <v>NG</v>
      </c>
      <c r="X375" s="76"/>
      <c r="Y375" s="76"/>
      <c r="Z375" s="470"/>
      <c r="AA375" s="476"/>
      <c r="AB375" s="79"/>
      <c r="AC375" s="79"/>
      <c r="AD375" s="470">
        <f>IF(AC376 &lt;&gt; "",1,0)</f>
        <v>0</v>
      </c>
      <c r="AE375" s="472" t="str">
        <f>担当者_CD</f>
        <v>NG</v>
      </c>
      <c r="AF375" s="76"/>
      <c r="AG375" s="76"/>
      <c r="AH375" s="470"/>
      <c r="AI375" s="472" t="str">
        <f>担当者_DD</f>
        <v>NG</v>
      </c>
      <c r="AJ375" s="76"/>
      <c r="AK375" s="76"/>
      <c r="AL375" s="470"/>
      <c r="AM375" s="476"/>
      <c r="AN375" s="79"/>
      <c r="AO375" s="79"/>
      <c r="AP375" s="470">
        <f>IF(AO376 &lt;&gt; "",1,0)</f>
        <v>0</v>
      </c>
      <c r="AQ375" s="472" t="str">
        <f>担当者_MCL</f>
        <v>NG</v>
      </c>
      <c r="AR375" s="76"/>
      <c r="AS375" s="76"/>
      <c r="AT375" s="470"/>
      <c r="AU375" s="472" t="str">
        <f>担当者_MCLR</f>
        <v>NG</v>
      </c>
      <c r="AV375" s="76"/>
      <c r="AW375" s="76"/>
      <c r="AX375" s="470"/>
      <c r="AY375" s="476"/>
      <c r="AZ375" s="79"/>
      <c r="BA375" s="79"/>
      <c r="BB375" s="470">
        <f>IF(BA376 &lt;&gt; "",1,0)</f>
        <v>0</v>
      </c>
      <c r="BC375" s="474" t="str">
        <f>担当者_MT</f>
        <v>NG</v>
      </c>
      <c r="BD375" s="76"/>
      <c r="BE375" s="76"/>
      <c r="BF375" s="470"/>
      <c r="BG375" s="472" t="str">
        <f>担当者_M検</f>
        <v>NG</v>
      </c>
      <c r="BH375" s="76"/>
      <c r="BI375" s="76"/>
      <c r="BJ375" s="470"/>
      <c r="BK375" s="476"/>
      <c r="BL375" s="79"/>
      <c r="BM375" s="79"/>
      <c r="BN375" s="470">
        <v>0</v>
      </c>
      <c r="BO375" s="474" t="str">
        <f>担当者_モテ</f>
        <v>NG</v>
      </c>
      <c r="BP375" s="76"/>
      <c r="BQ375" s="76"/>
      <c r="BR375" s="470"/>
      <c r="BS375" s="472" t="str">
        <f>担当者_モテR</f>
        <v>NG</v>
      </c>
      <c r="BT375" s="76"/>
      <c r="BU375" s="76"/>
      <c r="BV375" s="470"/>
      <c r="BW375" s="468">
        <f t="shared" ref="BW375" si="18978">IFERROR(SUM(IF(K375&lt;&gt;"NG",N375*K$1,0),IF(O375&lt;&gt;"NG",R375*O$1,0),IF(S375&lt;&gt;"NG",V375*S$1,0),IF(W375&lt;&gt;"NG",Z375*W$1,0),IF(AA375&lt;&gt;"NG",AD375*AA$1,0),IF(AE375&lt;&gt;"NG",AH375*AE$1,0),IF(AI375&lt;&gt;"NG",AL375*AI$1,0),IF(AM375&lt;&gt;"NG",AP375*AM$1,0),IF(AQ375&lt;&gt;"NG",AT375*AQ$1,0),IF(AU375&lt;&gt;"NG",AX375*AU$1,0),IF(AY375&lt;&gt;"NG",BB375*AY$1,0),IF(BC375&lt;&gt;"NG",BF375*BC$1,0),IF(BG375&lt;&gt;"NG",BJ375*BG$1,0),IF(BK375&lt;&gt;"NG",BN375*BK$1,0),IF(BO375&lt;&gt;"NG",BR375*BO$1,0),IF(BS375&lt;&gt;"NG",BV375*BS$1,0))/SUM(IF(K375&lt;&gt;"NG",K$1,0),IF(O375&lt;&gt;"NG",O$1,0),IF(S375&lt;&gt;"NG",S$1,0),IF(W375&lt;&gt;"NG",W$1,0),IF(AA375&lt;&gt;"NG",AA$1,0),IF(AE375&lt;&gt;"NG",AE$1,0),IF(AI375&lt;&gt;"NG",AI$1,0),IF(AM375&lt;&gt;"NG",AM$1,0),IF(AQ375&lt;&gt;"NG",AQ$1,0),IF(AU375&lt;&gt;"NG",AU$1,0),IF(AY375&lt;&gt;"NG",AY$1,0),IF(BC375&lt;&gt;"NG",BC$1,0),IF(BG375&lt;&gt;"NG",BG$1,0),IF(BK375&lt;&gt;"NG",BK$1,0),IF(BO375&lt;&gt;"NG",BO$1,0),IF(BS375&lt;&gt;"NG",BS$1,0)),0)</f>
        <v>0</v>
      </c>
      <c r="BX375" s="466"/>
      <c r="BY375" s="490"/>
      <c r="BZ375" s="5"/>
      <c r="CA375" s="32">
        <f t="shared" ref="CA375" si="18979">IF(AND($M375&lt;&gt;$BZ$5,$M375&lt;=$BZ$6,$M375&lt;&gt;$BZ$7),1,0)</f>
        <v>0</v>
      </c>
      <c r="CB375" s="32">
        <f t="shared" ref="CB375" si="18980">IF(AND($Q375&lt;&gt;$BZ$5,$Q375&lt;=$BZ$6,$Q375&lt;&gt;$BZ$7),1,0)</f>
        <v>0</v>
      </c>
      <c r="CC375" s="32">
        <f t="shared" ref="CC375" si="18981">IF(AND($U375&lt;&gt;$BZ$5,$U375&lt;=$BZ$6,$U375&lt;&gt;$BZ$7),1,0)</f>
        <v>0</v>
      </c>
      <c r="CD375" s="32">
        <f t="shared" ref="CD375" si="18982">IF(AND($Y375&lt;&gt;$BZ$5,$Y375&lt;=$BZ$6,$Y375&lt;&gt;$BZ$7),1,0)</f>
        <v>0</v>
      </c>
      <c r="CE375" s="32">
        <f t="shared" ref="CE375" si="18983">IF(AND($AG375&lt;&gt;$BZ$5,$AG375&lt;=$BZ$6,$AG375&lt;&gt;$BZ$7),1,0)</f>
        <v>0</v>
      </c>
      <c r="CF375" s="32">
        <f t="shared" ref="CF375" si="18984">IF(AND($AK375&lt;&gt;$BZ$5,$AK375&lt;=$BZ$6,$AK375&lt;&gt;$BZ$7),1,0)</f>
        <v>0</v>
      </c>
      <c r="CG375" s="32">
        <f t="shared" ref="CG375" si="18985">IF(AND($AS375&lt;&gt;$BZ$5,$AS375&lt;=$BZ$6,$AS375&lt;&gt;$BZ$7),1,0)</f>
        <v>0</v>
      </c>
      <c r="CH375" s="32">
        <f t="shared" ref="CH375" si="18986">IF(AND($AW375&lt;&gt;$BZ$5,$AW375&lt;=$BZ$6,$AW375&lt;&gt;$BZ$7),1,0)</f>
        <v>0</v>
      </c>
      <c r="CI375" s="32">
        <f t="shared" ref="CI375" si="18987">IF(AND($BE375&lt;&gt;$BZ$5,$BE375&lt;=$BZ$6,$BE375&lt;&gt;$BZ$7),1,0)</f>
        <v>0</v>
      </c>
      <c r="CJ375" s="32">
        <f t="shared" ref="CJ375" si="18988">IF(AND($BI375&lt;&gt;$BZ$5,$BI375&lt;=$BZ$6,$BI375&lt;&gt;$BZ$7),1,0)</f>
        <v>0</v>
      </c>
      <c r="CK375" s="32">
        <f t="shared" ref="CK375" si="18989">IF(AND($BQ375&lt;&gt;$BZ$5,$BQ375&lt;=$BZ$6,$BQ375&lt;&gt;$BZ$7),1,0)</f>
        <v>0</v>
      </c>
      <c r="CL375" s="32">
        <f t="shared" ref="CL375" si="18990">IF(AND($BU375&lt;&gt;$BZ$5,$BU375&lt;=$BZ$6,$BU375&lt;&gt;$BZ$7),1,0)</f>
        <v>0</v>
      </c>
      <c r="CO375" s="32">
        <f>IF(AND($M375&lt;&gt;$CN$5,$M375&lt;=$CN$6,$M375&lt;&gt;$CN$7),1,0)</f>
        <v>0</v>
      </c>
      <c r="CP375" s="32">
        <f>IF(AND($Q375&lt;&gt;$CN$5,$Q375&lt;=$CN$6,$Q375&lt;&gt;$CN$7),1,0)</f>
        <v>0</v>
      </c>
      <c r="CQ375" s="32">
        <f>IF(AND($U375&lt;&gt;$CN$5,$U375&lt;=$CN$6,$U375&lt;&gt;$CN$7),1,0)</f>
        <v>0</v>
      </c>
      <c r="CR375" s="32">
        <f>IF(AND($Y375&lt;&gt;$CN$5,$Y375&lt;=$CN$6,$Y375&lt;&gt;$CN$7),1,0)</f>
        <v>0</v>
      </c>
      <c r="CS375" s="32">
        <f>IF(AND($AG375&lt;&gt;$CN$5,$AG375&lt;=$CN$6,$AG375&lt;&gt;$CN$7),1,0)</f>
        <v>0</v>
      </c>
      <c r="CT375" s="32">
        <f>IF(AND($AK375&lt;&gt;$CN$5,$AK375&lt;=$CN$6,$AK375&lt;&gt;$CN$7),1,0)</f>
        <v>0</v>
      </c>
      <c r="CU375" s="32">
        <f>IF(AND($AS375&lt;&gt;$CN$5,$AS375&lt;=$CN$6,$AS375&lt;&gt;$CN$7),1,0)</f>
        <v>0</v>
      </c>
      <c r="CV375" s="32">
        <f>IF(AND($AW375&lt;&gt;$CN$5,$AW375&lt;=$CN$6,$AW375&lt;&gt;$CN$7),1,0)</f>
        <v>0</v>
      </c>
      <c r="CW375" s="32">
        <f>IF(AND($BE375&lt;&gt;$CN$5,$BE375&lt;=$CN$6,$BE375&lt;&gt;$CN$7),1,0)</f>
        <v>0</v>
      </c>
      <c r="CX375" s="32">
        <f>IF(AND($BI375&lt;&gt;$CN$5,$BI375&lt;=$CN$6,$BI375&lt;&gt;$CN$7),1,0)</f>
        <v>0</v>
      </c>
      <c r="CY375" s="32">
        <f>IF(AND($BQ375&lt;&gt;$CN$5,$BQ375&lt;=$CN$6,$BQ375&lt;&gt;$CN$7),1,0)</f>
        <v>0</v>
      </c>
      <c r="CZ375" s="32">
        <f>IF(AND($BU375&lt;&gt;$CN$5,$BU375&lt;=$CN$6,$BU375&lt;&gt;$CN$7),1,0)</f>
        <v>0</v>
      </c>
      <c r="DC375" s="32">
        <f>IF(AND($M375&lt;&gt;$DB$5,$M375&lt;=$DB$6,$M375&lt;&gt;$CN$7),1,0)</f>
        <v>0</v>
      </c>
      <c r="DD375" s="32">
        <f>IF(AND($Q375&lt;&gt;$DB$5,$Q375&lt;=$DB$6,$Q375&lt;&gt;$CN$7),1,0)</f>
        <v>0</v>
      </c>
      <c r="DE375" s="32">
        <f>IF(AND($U375&lt;&gt;$DB$5,$U375&lt;=$DB$6,$U375&lt;&gt;$CN$7),1,0)</f>
        <v>0</v>
      </c>
      <c r="DF375" s="32">
        <f>IF(AND($Y375&lt;&gt;$DB$5,$Y375&lt;=$DB$6,$Y375&lt;&gt;$CN$7),1,0)</f>
        <v>0</v>
      </c>
      <c r="DG375" s="32">
        <f>IF(AND($AG375&lt;&gt;$DB$5,$AG375&lt;=$DB$6,$AG375&lt;&gt;$CN$7),1,0)</f>
        <v>0</v>
      </c>
      <c r="DH375" s="32">
        <f>IF(AND($AK375&lt;&gt;$DB$5,$AK375&lt;=$DB$6,$AK375&lt;&gt;$CN$7),1,0)</f>
        <v>0</v>
      </c>
      <c r="DI375" s="32">
        <f>IF(AND($AS375&lt;&gt;$DB$5,$AS375&lt;=$DB$6,$AS375&lt;&gt;$CN$7),1,0)</f>
        <v>0</v>
      </c>
      <c r="DJ375" s="32">
        <f>IF(AND($AW375&lt;&gt;$DB$5,$AW375&lt;=$DB$6,$AW375&lt;&gt;$CN$7),1,0)</f>
        <v>0</v>
      </c>
      <c r="DK375" s="32">
        <f>IF(AND($BE375&lt;&gt;$DB$5,$BE375&lt;=$DB$6,$BE375&lt;&gt;$CN$7),1,0)</f>
        <v>0</v>
      </c>
      <c r="DL375" s="32">
        <f>IF(AND($BI375&lt;&gt;$DB$5,$BI375&lt;=$DB$6,$BI375&lt;&gt;$CN$7),1,0)</f>
        <v>0</v>
      </c>
      <c r="DM375" s="32">
        <f>IF(AND($BQ375&lt;&gt;$DB$5,$BQ375&lt;=$DB$6,$BQ375&lt;&gt;$CN$7),1,0)</f>
        <v>0</v>
      </c>
      <c r="DN375" s="32">
        <f>IF(AND($BU375&lt;&gt;$DB$5,$BU375&lt;=$DB$6,$BU375&lt;&gt;$CN$7),1,0)</f>
        <v>0</v>
      </c>
      <c r="DQ375" s="32">
        <f t="shared" ref="DQ375" si="18991">IF(AND($M375&lt;&gt;$DP$5,$M375&lt;=$DP$6,$M375&lt;&gt;$CN$7),1,0)</f>
        <v>0</v>
      </c>
      <c r="DR375" s="32">
        <f t="shared" ref="DR375" si="18992">IF(AND($Q375&lt;&gt;$DP$5,$Q375&lt;=$DP$6,$Q375&lt;&gt;$CN$7),1,0)</f>
        <v>0</v>
      </c>
      <c r="DS375" s="32">
        <f t="shared" ref="DS375" si="18993">IF(AND($U375&lt;&gt;$DP$5,$U375&lt;=$DP$6,$U375&lt;&gt;$CN$7),1,0)</f>
        <v>0</v>
      </c>
      <c r="DT375" s="32">
        <f t="shared" ref="DT375" si="18994">IF(AND($Y375&lt;&gt;$DP$5,$Y375&lt;=$DP$6,$Y375&lt;&gt;$CN$7),1,0)</f>
        <v>0</v>
      </c>
      <c r="DU375" s="32">
        <f t="shared" ref="DU375" si="18995">IF(AND($AG375&lt;&gt;$DP$5,$AG375&lt;=$DP$6,$AG375&lt;&gt;$CN$7),1,0)</f>
        <v>0</v>
      </c>
      <c r="DV375" s="32">
        <f t="shared" ref="DV375" si="18996">IF(AND($AK375&lt;&gt;$DP$5,$AK375&lt;=$DP$6,$AK375&lt;&gt;$CN$7),1,0)</f>
        <v>0</v>
      </c>
      <c r="DW375" s="32">
        <f t="shared" ref="DW375" si="18997">IF(AND($AS375&lt;&gt;$DP$5,$AS375&lt;=$DP$6,$AS375&lt;&gt;$CN$7),1,0)</f>
        <v>0</v>
      </c>
      <c r="DX375" s="32">
        <f t="shared" ref="DX375" si="18998">IF(AND($AW375&lt;&gt;$DP$5,$AW375&lt;=$DP$6,$AW375&lt;&gt;$CN$7),1,0)</f>
        <v>0</v>
      </c>
      <c r="DY375" s="32">
        <f t="shared" ref="DY375" si="18999">IF(AND($BE375&lt;&gt;$DP$5,$BE375&lt;=$DP$6,$BE375&lt;&gt;$CN$7),1,0)</f>
        <v>0</v>
      </c>
      <c r="DZ375" s="32">
        <f t="shared" ref="DZ375" si="19000">IF(AND($BI375&lt;&gt;$DP$5,$BI375&lt;=$DP$6,$BI375&lt;&gt;$CN$7),1,0)</f>
        <v>0</v>
      </c>
      <c r="EA375" s="32">
        <f t="shared" ref="EA375" si="19001">IF(AND($BQ375&lt;&gt;$DP$5,$BQ375&lt;=$DP$6,$BQ375&lt;&gt;$CN$7),1,0)</f>
        <v>0</v>
      </c>
      <c r="EB375" s="32">
        <f t="shared" ref="EB375" si="19002">IF(AND($BU375&lt;&gt;$DP$5,$BU375&lt;=$DP$6,$BU375&lt;&gt;$CN$7),1,0)</f>
        <v>0</v>
      </c>
      <c r="EE375" s="328">
        <f>IF(M375&lt;&gt;"",IF(M375&lt;=$ED$6,1,IF(L375&gt;$ED$6,0,NETWORKDAYS(L375,$ED$6,祭日リスト)/NETWORKDAYS(L375,M375,祭日リスト)))*$GG375*週間進捗報告書!$G$9,0)</f>
        <v>0</v>
      </c>
      <c r="EF375" s="328">
        <f>IF(Q375&lt;&gt;"",IF(Q375&lt;=$ED$6,1,IF(P375&gt;$ED$6,0,NETWORKDAYS(P375,$ED$6,祭日リスト)/NETWORKDAYS(P375,Q375,祭日リスト)))*$GG375*週間進捗報告書!$G$10,0)</f>
        <v>0</v>
      </c>
      <c r="EG375" s="328">
        <f>IF(U375&lt;&gt;"",IF(U375&lt;=$ED$6,1,IF(T375&gt;$ED$6,0,NETWORKDAYS(T375,$ED$6,祭日リスト)/NETWORKDAYS(T375,U375,祭日リスト)))*$GG375*週間進捗報告書!$G$11,0)</f>
        <v>0</v>
      </c>
      <c r="EH375" s="328">
        <f>IF(Y375&lt;&gt;"",IF(Y375&lt;=$ED$6,1,IF(X375&gt;$ED$6,0,NETWORKDAYS(X375,$ED$6,祭日リスト)/NETWORKDAYS(X375,Y375,祭日リスト)))*$GG375*週間進捗報告書!$G$12,0)</f>
        <v>0</v>
      </c>
      <c r="EI375" s="328">
        <f>IF(AG375&lt;&gt;"",IF(AG375&lt;=$ED$6,1,IF(AF375&gt;$ED$6,0,NETWORKDAYS(AF375,$ED$6,祭日リスト)/NETWORKDAYS(AF375,AG375,祭日リスト)))*$GG375*週間進捗報告書!$G$13,0)</f>
        <v>0</v>
      </c>
      <c r="EJ375" s="328">
        <f>IF(AK375&lt;&gt;"",IF(AK375&lt;=$ED$6,1,IF(AJ375&gt;$ED$6,0,NETWORKDAYS(AJ375,$ED$6,祭日リスト)/NETWORKDAYS(AJ375,AK375,祭日リスト)))*$GG375*週間進捗報告書!$G$14,0)</f>
        <v>0</v>
      </c>
      <c r="EK375" s="328">
        <f>IF(AS375&lt;&gt;"",IF(AS375&lt;=$ED$6,1,IF(AR375&gt;$ED$6,0,NETWORKDAYS(AR375,$ED$6,祭日リスト)/NETWORKDAYS(AR375,AS375,祭日リスト)))*$GG375*週間進捗報告書!$G$15,0)</f>
        <v>0</v>
      </c>
      <c r="EL375" s="328">
        <f>IF(AW375&lt;&gt;"",IF(AW375&lt;=$ED$6,1,IF(AV375&gt;$ED$6,0,NETWORKDAYS(AV375,$ED$6,祭日リスト)/NETWORKDAYS(AV375,AW375,祭日リスト)))*$GG375*週間進捗報告書!$G$16,0)</f>
        <v>0</v>
      </c>
      <c r="EM375" s="328">
        <f>IF(BE375&lt;&gt;"",IF(BE375&lt;=$ED$6,1,IF(BD375&gt;$ED$6,0,NETWORKDAYS(BD375,$ED$6,祭日リスト)/NETWORKDAYS(BD375,BE375,祭日リスト)))*$GG375*週間進捗報告書!$G$17,0)</f>
        <v>0</v>
      </c>
      <c r="EN375" s="328">
        <f>IF(BI375&lt;&gt;"",IF(BI375&lt;=$ED$6,1,IF(BH375&gt;$ED$6,0,NETWORKDAYS(BH375,$ED$6,祭日リスト)/NETWORKDAYS(BH375,BI375,祭日リスト)))*$GG375*週間進捗報告書!$G$18,0)</f>
        <v>0</v>
      </c>
      <c r="EO375" s="328">
        <f>IF(BQ375&lt;&gt;"",IF(BQ375&lt;=$ED$6,1,IF(BP375&gt;$ED$6,0,NETWORKDAYS(BP375,$ED$6,祭日リスト)/NETWORKDAYS(BP375,BQ375,祭日リスト)))*$GG375*週間進捗報告書!$G$19,0)</f>
        <v>0</v>
      </c>
      <c r="EP375" s="328">
        <f>IF(BU375&lt;&gt;"",IF(BU375&lt;=$ED$6,1,IF(BT375&gt;$ED$6,0,NETWORKDAYS(BT375,$ED$6,祭日リスト)/NETWORKDAYS(BT375,BU375,祭日リスト)))*$GG375*週間進捗報告書!$G$20,0)</f>
        <v>0</v>
      </c>
      <c r="ER375" s="547">
        <f t="shared" ref="ER375:FC375" si="19003">EE375-EE376</f>
        <v>0</v>
      </c>
      <c r="ES375" s="547">
        <f t="shared" si="19003"/>
        <v>0</v>
      </c>
      <c r="ET375" s="547">
        <f t="shared" si="19003"/>
        <v>0</v>
      </c>
      <c r="EU375" s="547">
        <f t="shared" si="19003"/>
        <v>0</v>
      </c>
      <c r="EV375" s="547">
        <f t="shared" si="19003"/>
        <v>0</v>
      </c>
      <c r="EW375" s="547">
        <f t="shared" si="19003"/>
        <v>0</v>
      </c>
      <c r="EX375" s="547">
        <f t="shared" si="19003"/>
        <v>0</v>
      </c>
      <c r="EY375" s="547">
        <f t="shared" si="19003"/>
        <v>0</v>
      </c>
      <c r="EZ375" s="547">
        <f t="shared" si="19003"/>
        <v>0</v>
      </c>
      <c r="FA375" s="547">
        <f t="shared" si="19003"/>
        <v>0</v>
      </c>
      <c r="FB375" s="547">
        <f t="shared" si="19003"/>
        <v>0</v>
      </c>
      <c r="FC375" s="547">
        <f t="shared" si="19003"/>
        <v>0</v>
      </c>
      <c r="FD375" s="547">
        <f t="shared" ref="FD375" si="19004">SUM(ER375:FC376)</f>
        <v>0</v>
      </c>
      <c r="FE375" s="333"/>
      <c r="FG375" s="32">
        <f>IF(AND($M375&lt;&gt;$FF$7),1,0)</f>
        <v>0</v>
      </c>
      <c r="FH375" s="32">
        <f>IF(AND($Q375&lt;&gt;$FF$7),1,0)</f>
        <v>0</v>
      </c>
      <c r="FI375" s="32">
        <f>IF(AND($U375&lt;&gt;$FF$7),1,0)</f>
        <v>0</v>
      </c>
      <c r="FJ375" s="32">
        <f>IF(AND($Y375&lt;&gt;$FF$7),1,0)</f>
        <v>0</v>
      </c>
      <c r="FK375" s="32">
        <f>IF(AND($AG375&lt;&gt;$FF$7),1,0)</f>
        <v>0</v>
      </c>
      <c r="FL375" s="32">
        <f>IF(AND($AK375&lt;&gt;$FF$7),1,0)</f>
        <v>0</v>
      </c>
      <c r="FM375" s="32">
        <f>IF(AND($AS375&lt;&gt;$FF$7),1,0)</f>
        <v>0</v>
      </c>
      <c r="FN375" s="32">
        <f>IF(AND($AW375&lt;&gt;$FF$7),1,0)</f>
        <v>0</v>
      </c>
      <c r="FO375" s="32">
        <f>IF(AND($BE375&lt;&gt;$FF$7),1,0)</f>
        <v>0</v>
      </c>
      <c r="FP375" s="32">
        <f>IF(AND($BI375&lt;&gt;$FF$7),1,0)</f>
        <v>0</v>
      </c>
      <c r="FQ375" s="32">
        <f>IF(AND($BQ375&lt;&gt;$FF$7),1,0)</f>
        <v>0</v>
      </c>
      <c r="FR375" s="32">
        <f>IF(AND($BU375&lt;&gt;$FF$7),1,0)</f>
        <v>0</v>
      </c>
      <c r="FU375" s="294">
        <f t="shared" ref="FU375" si="19005">IF($K375&lt;&gt;"NG",$GG375,0)</f>
        <v>0</v>
      </c>
      <c r="FV375" s="294">
        <f t="shared" ref="FV375" si="19006">IF($O375&lt;&gt;"NG",$GG375,0)</f>
        <v>0</v>
      </c>
      <c r="FW375" s="294">
        <f t="shared" ref="FW375" si="19007">IF($S375&lt;&gt;"NG",$GG375,0)</f>
        <v>0</v>
      </c>
      <c r="FX375" s="294">
        <f t="shared" ref="FX375" si="19008">IF($W375&lt;&gt;"NG",$GG375,0)</f>
        <v>0</v>
      </c>
      <c r="FY375" s="294">
        <f t="shared" ref="FY375" si="19009">IF($AE375&lt;&gt;"NG",$GG375,0)</f>
        <v>0</v>
      </c>
      <c r="FZ375" s="294">
        <f t="shared" ref="FZ375" si="19010">IF($AI375&lt;&gt;"NG",$GG375,0)</f>
        <v>0</v>
      </c>
      <c r="GA375" s="294">
        <f t="shared" ref="GA375" si="19011">IF($AQ375&lt;&gt;"NG",$GG375,0)</f>
        <v>0</v>
      </c>
      <c r="GB375" s="294">
        <f t="shared" ref="GB375" si="19012">IF($AU375&lt;&gt;"NG",$GG375,0)</f>
        <v>0</v>
      </c>
      <c r="GC375" s="294">
        <f t="shared" ref="GC375" si="19013">IF($BC375&lt;&gt;"NG",$GG375,0)</f>
        <v>0</v>
      </c>
      <c r="GD375" s="294">
        <f t="shared" ref="GD375" si="19014">IF($BG375&lt;&gt;"NG",$GG375,0)</f>
        <v>0</v>
      </c>
      <c r="GE375" s="294">
        <f t="shared" ref="GE375" si="19015">IF($BO375&lt;&gt;"NG",$GG375,0)</f>
        <v>0</v>
      </c>
      <c r="GF375" s="294">
        <f t="shared" ref="GF375" si="19016">IF($BS375&lt;&gt;"NG",$GG375,0)</f>
        <v>0</v>
      </c>
      <c r="GG375" s="294" t="e">
        <f>VLOOKUP($D375,リスト!$D:$S,15,FALSE)</f>
        <v>#N/A</v>
      </c>
      <c r="GH375" s="2" t="e">
        <f>INDEX(リスト!$V:$V,MATCH(中日程計画表!$D375,リスト!$D:$D,0))</f>
        <v>#N/A</v>
      </c>
      <c r="GI375" s="2" t="e">
        <f>INDEX(リスト!$A:$A,MATCH(中日程計画表!$D375,リスト!$D:$D,0))</f>
        <v>#N/A</v>
      </c>
      <c r="GJ375" s="2" t="e">
        <f>INDEX(リスト!$U:$U,MATCH(中日程計画表!$D375,リスト!$D:$D,0))</f>
        <v>#N/A</v>
      </c>
      <c r="GK375" s="5" t="e">
        <f>INDEX(リスト!$W:$W,MATCH(中日程計画表!$D375,リスト!$D:$D,0))</f>
        <v>#N/A</v>
      </c>
      <c r="GL375" s="2" t="s">
        <v>200</v>
      </c>
      <c r="GM375" s="296">
        <f>D375</f>
        <v>0</v>
      </c>
      <c r="GN375" s="296">
        <f>E375</f>
        <v>0</v>
      </c>
      <c r="GU375" s="460" t="str">
        <f t="shared" ref="GU375" si="19017">AE375</f>
        <v>NG</v>
      </c>
      <c r="GV375" s="460">
        <f t="shared" ref="GV375" si="19018">EI375</f>
        <v>0</v>
      </c>
      <c r="GW375" s="460">
        <f t="shared" ref="GW375" si="19019">EI376</f>
        <v>0</v>
      </c>
      <c r="GX375" s="462">
        <f t="shared" ref="GX375" si="19020">EV375</f>
        <v>0</v>
      </c>
      <c r="GY375" s="460" t="str">
        <f t="shared" ref="GY375" si="19021">AI375</f>
        <v>NG</v>
      </c>
      <c r="GZ375" s="460">
        <f t="shared" ref="GZ375" si="19022">EJ375</f>
        <v>0</v>
      </c>
      <c r="HA375" s="460">
        <f t="shared" ref="HA375" si="19023">EJ376</f>
        <v>0</v>
      </c>
      <c r="HB375" s="462">
        <f t="shared" ref="HB375" si="19024">EW375</f>
        <v>0</v>
      </c>
      <c r="HC375" s="460" t="str">
        <f t="shared" ref="HC375" si="19025">AQ375</f>
        <v>NG</v>
      </c>
      <c r="HD375" s="460">
        <f t="shared" ref="HD375" si="19026">EK375</f>
        <v>0</v>
      </c>
      <c r="HE375" s="460">
        <f t="shared" ref="HE375" si="19027">EK376</f>
        <v>0</v>
      </c>
      <c r="HF375" s="462">
        <f t="shared" ref="HF375" si="19028">EX375</f>
        <v>0</v>
      </c>
      <c r="HG375" s="460" t="str">
        <f t="shared" ref="HG375" si="19029">AU375</f>
        <v>NG</v>
      </c>
      <c r="HH375" s="460">
        <f t="shared" ref="HH375" si="19030">EL375</f>
        <v>0</v>
      </c>
      <c r="HI375" s="460">
        <f t="shared" ref="HI375" si="19031">EL376</f>
        <v>0</v>
      </c>
      <c r="HJ375" s="462">
        <f t="shared" ref="HJ375" si="19032">EY375</f>
        <v>0</v>
      </c>
      <c r="HK375" s="460" t="str">
        <f t="shared" ref="HK375" si="19033">BC375</f>
        <v>NG</v>
      </c>
      <c r="HL375" s="460">
        <f t="shared" ref="HL375" si="19034">EM375</f>
        <v>0</v>
      </c>
      <c r="HM375" s="460">
        <f t="shared" ref="HM375" si="19035">EM376</f>
        <v>0</v>
      </c>
      <c r="HN375" s="462">
        <f t="shared" ref="HN375" si="19036">EZ375</f>
        <v>0</v>
      </c>
      <c r="HO375" s="460" t="str">
        <f t="shared" ref="HO375" si="19037">BG375</f>
        <v>NG</v>
      </c>
      <c r="HP375" s="460">
        <f t="shared" ref="HP375" si="19038">EN375</f>
        <v>0</v>
      </c>
      <c r="HQ375" s="460">
        <f t="shared" ref="HQ375" si="19039">EN376</f>
        <v>0</v>
      </c>
      <c r="HR375" s="462">
        <f t="shared" ref="HR375" si="19040">FA375</f>
        <v>0</v>
      </c>
      <c r="HS375" s="332"/>
    </row>
    <row r="376" spans="1:227" ht="12" customHeight="1">
      <c r="A376" s="489"/>
      <c r="B376" s="487"/>
      <c r="C376" s="475"/>
      <c r="D376" s="485"/>
      <c r="E376" s="483"/>
      <c r="F376" s="317"/>
      <c r="G376" s="317"/>
      <c r="H376" s="317"/>
      <c r="I376" s="317"/>
      <c r="J376" s="316"/>
      <c r="K376" s="481"/>
      <c r="L376" s="77"/>
      <c r="M376" s="77"/>
      <c r="N376" s="471"/>
      <c r="O376" s="475"/>
      <c r="P376" s="77"/>
      <c r="Q376" s="77"/>
      <c r="R376" s="471"/>
      <c r="S376" s="475"/>
      <c r="T376" s="77"/>
      <c r="U376" s="77"/>
      <c r="V376" s="471"/>
      <c r="W376" s="473"/>
      <c r="X376" s="77"/>
      <c r="Y376" s="77"/>
      <c r="Z376" s="471"/>
      <c r="AA376" s="477"/>
      <c r="AB376" s="80"/>
      <c r="AC376" s="80"/>
      <c r="AD376" s="471"/>
      <c r="AE376" s="473"/>
      <c r="AF376" s="77"/>
      <c r="AG376" s="77"/>
      <c r="AH376" s="471"/>
      <c r="AI376" s="473"/>
      <c r="AJ376" s="77"/>
      <c r="AK376" s="77"/>
      <c r="AL376" s="471"/>
      <c r="AM376" s="477"/>
      <c r="AN376" s="80"/>
      <c r="AO376" s="80"/>
      <c r="AP376" s="471"/>
      <c r="AQ376" s="473"/>
      <c r="AR376" s="77"/>
      <c r="AS376" s="77"/>
      <c r="AT376" s="471"/>
      <c r="AU376" s="473"/>
      <c r="AV376" s="77"/>
      <c r="AW376" s="77"/>
      <c r="AX376" s="471"/>
      <c r="AY376" s="477"/>
      <c r="AZ376" s="80"/>
      <c r="BA376" s="80"/>
      <c r="BB376" s="471"/>
      <c r="BC376" s="475"/>
      <c r="BD376" s="77"/>
      <c r="BE376" s="77"/>
      <c r="BF376" s="471"/>
      <c r="BG376" s="473"/>
      <c r="BH376" s="77"/>
      <c r="BI376" s="77"/>
      <c r="BJ376" s="471"/>
      <c r="BK376" s="477"/>
      <c r="BL376" s="80"/>
      <c r="BM376" s="80"/>
      <c r="BN376" s="471"/>
      <c r="BO376" s="475"/>
      <c r="BP376" s="77"/>
      <c r="BQ376" s="77"/>
      <c r="BR376" s="471"/>
      <c r="BS376" s="473"/>
      <c r="BT376" s="77"/>
      <c r="BU376" s="77"/>
      <c r="BV376" s="471"/>
      <c r="BW376" s="469"/>
      <c r="BX376" s="467"/>
      <c r="BY376" s="490"/>
      <c r="CA376" s="19">
        <f t="shared" ref="CA376" si="19041">IF(AND($N375=1,$M376&lt;&gt;$BZ$7),1,0)</f>
        <v>0</v>
      </c>
      <c r="CB376" s="19">
        <f t="shared" ref="CB376" si="19042">IF(AND($R375=1,$Q376&lt;&gt;$BZ$7),1,0)</f>
        <v>0</v>
      </c>
      <c r="CC376" s="19">
        <f t="shared" ref="CC376" si="19043">IF(AND($V375=1,$U376&lt;&gt;$BZ$7),1,0)</f>
        <v>0</v>
      </c>
      <c r="CD376" s="19">
        <f t="shared" ref="CD376" si="19044">IF(AND($Z375=1,$Y376&lt;&gt;$BZ$7),1,0)</f>
        <v>0</v>
      </c>
      <c r="CE376" s="19">
        <f t="shared" ref="CE376" si="19045">IF(AND($AH375=1,$AG376&lt;&gt;$BZ$7),1,0)</f>
        <v>0</v>
      </c>
      <c r="CF376" s="19">
        <f t="shared" ref="CF376" si="19046">IF(AND($AL375=1,$AK376&lt;&gt;$BZ$7),1,0)</f>
        <v>0</v>
      </c>
      <c r="CG376" s="19">
        <f t="shared" ref="CG376" si="19047">IF(AND($AT375=1,$AS376&lt;&gt;$BZ$7),1,0)</f>
        <v>0</v>
      </c>
      <c r="CH376" s="19">
        <f t="shared" ref="CH376" si="19048">IF(AND($AX375=1,$AW376&lt;&gt;$BZ$7),1,0)</f>
        <v>0</v>
      </c>
      <c r="CI376" s="19">
        <f t="shared" ref="CI376" si="19049">IF(AND($BF375=1,$BE376&lt;&gt;$BZ$7),1,0)</f>
        <v>0</v>
      </c>
      <c r="CJ376" s="19">
        <f t="shared" ref="CJ376" si="19050">IF(AND($BJ375=1,$BI376&lt;&gt;$BZ$7),1,0)</f>
        <v>0</v>
      </c>
      <c r="CK376" s="19">
        <f t="shared" ref="CK376" si="19051">IF(AND($BR375=1,$BQ376&lt;&gt;$BZ$7),1,0)</f>
        <v>0</v>
      </c>
      <c r="CL376" s="19">
        <f t="shared" ref="CL376" si="19052">IF(AND($BV375=1,$BU376&lt;&gt;$BZ$7),1,0)</f>
        <v>0</v>
      </c>
      <c r="CO376" s="19">
        <f>IF(AND($M376&lt;&gt;$CN$7,$M376&lt;=$CN$6),1,0)</f>
        <v>0</v>
      </c>
      <c r="CP376" s="19">
        <f>IF(AND($Q376&lt;&gt;$CN$7,$Q376&lt;=$CN$6),1,0)</f>
        <v>0</v>
      </c>
      <c r="CQ376" s="19">
        <f>IF(AND($U376&lt;&gt;$CN$7,$U376&lt;=$CN$6),1,0)</f>
        <v>0</v>
      </c>
      <c r="CR376" s="19">
        <f>IF(AND($Y376&lt;&gt;$CN$7,$Y376&lt;=$CN$6),1,0)</f>
        <v>0</v>
      </c>
      <c r="CS376" s="19">
        <f>IF(AND($AG376&lt;&gt;$CN$7,$AG376&lt;=$CN$6),1,0)</f>
        <v>0</v>
      </c>
      <c r="CT376" s="19">
        <f>IF(AND($AK376&lt;&gt;$CN$7,$AK376&lt;=$CN$6),1,0)</f>
        <v>0</v>
      </c>
      <c r="CU376" s="19">
        <f>IF(AND($AS376&lt;&gt;$CN$7,$AS376&lt;=$CN$6),1,0)</f>
        <v>0</v>
      </c>
      <c r="CV376" s="19">
        <f>IF(AND($AW376&lt;&gt;$CN$7,$AW376&lt;=$CN$6),1,0)</f>
        <v>0</v>
      </c>
      <c r="CW376" s="19">
        <f>IF(AND($BE376&lt;&gt;$CN$7,$BE376&lt;=$CN$6),1,0)</f>
        <v>0</v>
      </c>
      <c r="CX376" s="19">
        <f>IF(AND($BI376&lt;&gt;$CN$7,$BI376&lt;=$CN$6),1,0)</f>
        <v>0</v>
      </c>
      <c r="CY376" s="19">
        <f>IF(AND($BQ376&lt;&gt;$CN$7,$BQ376&lt;=$CN$6),1,0)</f>
        <v>0</v>
      </c>
      <c r="CZ376" s="19">
        <f>IF(AND($BU376&lt;&gt;$CN$7,$BU376&lt;=$CN$6),1,0)</f>
        <v>0</v>
      </c>
      <c r="DC376" s="19">
        <f>IF($N375=1,1,0)</f>
        <v>0</v>
      </c>
      <c r="DD376" s="19">
        <f>IF($R375=1,1,0)</f>
        <v>0</v>
      </c>
      <c r="DE376" s="19">
        <f>IF($V375=1,1,0)</f>
        <v>0</v>
      </c>
      <c r="DF376" s="19">
        <f>IF($Z375=1,1,0)</f>
        <v>0</v>
      </c>
      <c r="DG376" s="19">
        <f>IF($AH375=1,1,0)</f>
        <v>0</v>
      </c>
      <c r="DH376" s="19">
        <f>IF($AL375=1,1,0)</f>
        <v>0</v>
      </c>
      <c r="DI376" s="19">
        <f>IF($AT375=1,1,0)</f>
        <v>0</v>
      </c>
      <c r="DJ376" s="19">
        <f>IF($AX375=1,1,0)</f>
        <v>0</v>
      </c>
      <c r="DK376" s="19">
        <f>IF($BF375=1,1,0)</f>
        <v>0</v>
      </c>
      <c r="DL376" s="19">
        <f>IF($BJ375=1,1,0)</f>
        <v>0</v>
      </c>
      <c r="DM376" s="19">
        <f>IF($BR375=1,1,0)</f>
        <v>0</v>
      </c>
      <c r="DN376" s="19">
        <f>IF($BV375=1,1,0)</f>
        <v>0</v>
      </c>
      <c r="DQ376" s="19">
        <f t="shared" ref="DQ376" si="19053">IF($N375=1,1,0)</f>
        <v>0</v>
      </c>
      <c r="DR376" s="19">
        <f t="shared" ref="DR376" si="19054">IF($R375=1,1,0)</f>
        <v>0</v>
      </c>
      <c r="DS376" s="19">
        <f t="shared" ref="DS376" si="19055">IF($V375=1,1,0)</f>
        <v>0</v>
      </c>
      <c r="DT376" s="19">
        <f t="shared" ref="DT376" si="19056">IF($Z375=1,1,0)</f>
        <v>0</v>
      </c>
      <c r="DU376" s="19">
        <f t="shared" ref="DU376" si="19057">IF($AH375=1,1,0)</f>
        <v>0</v>
      </c>
      <c r="DV376" s="19">
        <f t="shared" ref="DV376" si="19058">IF($AL375=1,1,0)</f>
        <v>0</v>
      </c>
      <c r="DW376" s="19">
        <f t="shared" ref="DW376" si="19059">IF($AT375=1,1,0)</f>
        <v>0</v>
      </c>
      <c r="DX376" s="19">
        <f t="shared" ref="DX376" si="19060">IF($AX375=1,1,0)</f>
        <v>0</v>
      </c>
      <c r="DY376" s="19">
        <f t="shared" ref="DY376" si="19061">IF($BF375=1,1,0)</f>
        <v>0</v>
      </c>
      <c r="DZ376" s="19">
        <f t="shared" ref="DZ376" si="19062">IF($BJ375=1,1,0)</f>
        <v>0</v>
      </c>
      <c r="EA376" s="19">
        <f t="shared" ref="EA376" si="19063">IF($BR375=1,1,0)</f>
        <v>0</v>
      </c>
      <c r="EB376" s="19">
        <f t="shared" ref="EB376" si="19064">IF($BV375=1,1,0)</f>
        <v>0</v>
      </c>
      <c r="EE376" s="329">
        <f>N375*$FU376*週間進捗報告書!$G$9</f>
        <v>0</v>
      </c>
      <c r="EF376" s="329">
        <f>R375*$FV376*週間進捗報告書!$G$10</f>
        <v>0</v>
      </c>
      <c r="EG376" s="329">
        <f>V375*$FW376*週間進捗報告書!$G$11</f>
        <v>0</v>
      </c>
      <c r="EH376" s="329">
        <f>Z375*$FX376*週間進捗報告書!$G$12</f>
        <v>0</v>
      </c>
      <c r="EI376" s="329">
        <f>AH375*$FY376*週間進捗報告書!$G$13</f>
        <v>0</v>
      </c>
      <c r="EJ376" s="329">
        <f>AL375*$FZ376*週間進捗報告書!$G$14</f>
        <v>0</v>
      </c>
      <c r="EK376" s="329">
        <f>AT375*$GA376*週間進捗報告書!$G$15</f>
        <v>0</v>
      </c>
      <c r="EL376" s="329">
        <f>AX375*$GB376*週間進捗報告書!$G$16</f>
        <v>0</v>
      </c>
      <c r="EM376" s="329">
        <f>BF375*$GC376*週間進捗報告書!$G$17</f>
        <v>0</v>
      </c>
      <c r="EN376" s="329">
        <f>BJ375*$GD376*週間進捗報告書!$G$18</f>
        <v>0</v>
      </c>
      <c r="EO376" s="329">
        <f>BR375*$GE376*週間進捗報告書!$G$19</f>
        <v>0</v>
      </c>
      <c r="EP376" s="329">
        <f>BV375*$GF376*週間進捗報告書!$G$20</f>
        <v>0</v>
      </c>
      <c r="ER376" s="547"/>
      <c r="ES376" s="547"/>
      <c r="ET376" s="547"/>
      <c r="EU376" s="547"/>
      <c r="EV376" s="547"/>
      <c r="EW376" s="547"/>
      <c r="EX376" s="547"/>
      <c r="EY376" s="547"/>
      <c r="EZ376" s="547"/>
      <c r="FA376" s="547"/>
      <c r="FB376" s="547"/>
      <c r="FC376" s="547"/>
      <c r="FD376" s="547"/>
      <c r="FE376" s="332"/>
      <c r="FG376" s="19"/>
      <c r="FH376" s="19"/>
      <c r="FI376" s="19"/>
      <c r="FJ376" s="19"/>
      <c r="FK376" s="19"/>
      <c r="FL376" s="19"/>
      <c r="FM376" s="19"/>
      <c r="FN376" s="19"/>
      <c r="FO376" s="19"/>
      <c r="FP376" s="19"/>
      <c r="FQ376" s="19"/>
      <c r="FR376" s="19"/>
      <c r="FU376" s="295">
        <f t="shared" ref="FU376" si="19065">FU375</f>
        <v>0</v>
      </c>
      <c r="FV376" s="295">
        <f t="shared" ref="FV376" si="19066">FV375</f>
        <v>0</v>
      </c>
      <c r="FW376" s="295">
        <f t="shared" ref="FW376" si="19067">FW375</f>
        <v>0</v>
      </c>
      <c r="FX376" s="295">
        <f t="shared" ref="FX376" si="19068">FX375</f>
        <v>0</v>
      </c>
      <c r="FY376" s="295">
        <f t="shared" ref="FY376" si="19069">FY375</f>
        <v>0</v>
      </c>
      <c r="FZ376" s="295">
        <f t="shared" ref="FZ376" si="19070">FZ375</f>
        <v>0</v>
      </c>
      <c r="GA376" s="295">
        <f t="shared" ref="GA376" si="19071">GA375</f>
        <v>0</v>
      </c>
      <c r="GB376" s="295">
        <f t="shared" ref="GB376" si="19072">GB375</f>
        <v>0</v>
      </c>
      <c r="GC376" s="295">
        <f t="shared" ref="GC376" si="19073">GC375</f>
        <v>0</v>
      </c>
      <c r="GD376" s="295">
        <f t="shared" ref="GD376" si="19074">GD375</f>
        <v>0</v>
      </c>
      <c r="GE376" s="295">
        <f t="shared" ref="GE376" si="19075">GE375</f>
        <v>0</v>
      </c>
      <c r="GF376" s="295">
        <f t="shared" ref="GF376" si="19076">GF375</f>
        <v>0</v>
      </c>
      <c r="GG376" s="295" t="e">
        <f t="shared" ref="GG376" si="19077">GG375</f>
        <v>#N/A</v>
      </c>
      <c r="GH376" s="2" t="e">
        <f>INDEX(リスト!$V:$V,MATCH(中日程計画表!$D375,リスト!$D:$D,0))</f>
        <v>#N/A</v>
      </c>
      <c r="GI376" s="2" t="e">
        <f>INDEX(リスト!$A:$A,MATCH(中日程計画表!$D375,リスト!$D:$D,0))</f>
        <v>#N/A</v>
      </c>
      <c r="GJ376" s="2" t="e">
        <f>INDEX(リスト!$U:$U,MATCH(中日程計画表!$D375,リスト!$D:$D,0))</f>
        <v>#N/A</v>
      </c>
      <c r="GK376" s="5" t="e">
        <f>INDEX(リスト!$W:$W,MATCH(中日程計画表!$D375,リスト!$D:$D,0))</f>
        <v>#N/A</v>
      </c>
      <c r="GL376" s="2" t="s">
        <v>201</v>
      </c>
      <c r="GM376" s="296">
        <f t="shared" ref="GM376" si="19078">GM375</f>
        <v>0</v>
      </c>
      <c r="GN376" s="296">
        <f t="shared" ref="GN376" si="19079">GN375</f>
        <v>0</v>
      </c>
      <c r="GU376" s="461"/>
      <c r="GV376" s="460"/>
      <c r="GW376" s="460"/>
      <c r="GX376" s="461"/>
      <c r="GY376" s="461"/>
      <c r="GZ376" s="460"/>
      <c r="HA376" s="460"/>
      <c r="HB376" s="461"/>
      <c r="HC376" s="461"/>
      <c r="HD376" s="460"/>
      <c r="HE376" s="460"/>
      <c r="HF376" s="461"/>
      <c r="HG376" s="461"/>
      <c r="HH376" s="460"/>
      <c r="HI376" s="460"/>
      <c r="HJ376" s="461"/>
      <c r="HK376" s="461"/>
      <c r="HL376" s="460"/>
      <c r="HM376" s="460"/>
      <c r="HN376" s="461"/>
      <c r="HO376" s="461"/>
      <c r="HP376" s="460"/>
      <c r="HQ376" s="460"/>
      <c r="HR376" s="461"/>
      <c r="HS376" s="4"/>
    </row>
    <row r="377" spans="1:227" ht="12" customHeight="1">
      <c r="A377" s="488" t="str">
        <f t="shared" ref="A377" ca="1" si="19080">INDIRECT("リスト!A"&amp;B377+6)</f>
        <v/>
      </c>
      <c r="B377" s="486">
        <f t="shared" ref="B377" si="19081">ROUNDDOWN((ROW()-6)/2,0)+1</f>
        <v>186</v>
      </c>
      <c r="C377" s="474" t="str">
        <f>機能グループ名</f>
        <v/>
      </c>
      <c r="D377" s="484">
        <f>機能ID</f>
        <v>0</v>
      </c>
      <c r="E377" s="482">
        <f>機能名</f>
        <v>0</v>
      </c>
      <c r="F377" s="315"/>
      <c r="G377" s="315"/>
      <c r="H377" s="315"/>
      <c r="I377" s="315"/>
      <c r="J377" s="316"/>
      <c r="K377" s="480" t="str">
        <f>担当者_SR</f>
        <v>NG</v>
      </c>
      <c r="L377" s="76"/>
      <c r="M377" s="76"/>
      <c r="N377" s="470"/>
      <c r="O377" s="474" t="str">
        <f>担当者_SRR</f>
        <v>NG</v>
      </c>
      <c r="P377" s="76"/>
      <c r="Q377" s="76"/>
      <c r="R377" s="470"/>
      <c r="S377" s="474" t="str">
        <f>担当者_DS</f>
        <v>NG</v>
      </c>
      <c r="T377" s="76"/>
      <c r="U377" s="76"/>
      <c r="V377" s="470"/>
      <c r="W377" s="472" t="str">
        <f>担当者_DSR</f>
        <v>NG</v>
      </c>
      <c r="X377" s="76"/>
      <c r="Y377" s="76"/>
      <c r="Z377" s="470"/>
      <c r="AA377" s="476"/>
      <c r="AB377" s="79"/>
      <c r="AC377" s="79"/>
      <c r="AD377" s="470">
        <f>IF(AC378 &lt;&gt; "",1,0)</f>
        <v>0</v>
      </c>
      <c r="AE377" s="472" t="str">
        <f>担当者_CD</f>
        <v>NG</v>
      </c>
      <c r="AF377" s="76"/>
      <c r="AG377" s="76"/>
      <c r="AH377" s="470"/>
      <c r="AI377" s="472" t="str">
        <f>担当者_DD</f>
        <v>NG</v>
      </c>
      <c r="AJ377" s="76"/>
      <c r="AK377" s="76"/>
      <c r="AL377" s="470"/>
      <c r="AM377" s="476"/>
      <c r="AN377" s="79"/>
      <c r="AO377" s="79"/>
      <c r="AP377" s="470">
        <f>IF(AO378 &lt;&gt; "",1,0)</f>
        <v>0</v>
      </c>
      <c r="AQ377" s="472" t="str">
        <f>担当者_MCL</f>
        <v>NG</v>
      </c>
      <c r="AR377" s="76"/>
      <c r="AS377" s="76"/>
      <c r="AT377" s="470"/>
      <c r="AU377" s="472" t="str">
        <f>担当者_MCLR</f>
        <v>NG</v>
      </c>
      <c r="AV377" s="76"/>
      <c r="AW377" s="76"/>
      <c r="AX377" s="470"/>
      <c r="AY377" s="476"/>
      <c r="AZ377" s="79"/>
      <c r="BA377" s="79"/>
      <c r="BB377" s="470">
        <f>IF(BA378 &lt;&gt; "",1,0)</f>
        <v>0</v>
      </c>
      <c r="BC377" s="474" t="str">
        <f>担当者_MT</f>
        <v>NG</v>
      </c>
      <c r="BD377" s="76"/>
      <c r="BE377" s="76"/>
      <c r="BF377" s="470"/>
      <c r="BG377" s="472" t="str">
        <f>担当者_M検</f>
        <v>NG</v>
      </c>
      <c r="BH377" s="76"/>
      <c r="BI377" s="76"/>
      <c r="BJ377" s="470"/>
      <c r="BK377" s="476"/>
      <c r="BL377" s="79"/>
      <c r="BM377" s="79"/>
      <c r="BN377" s="470">
        <v>0</v>
      </c>
      <c r="BO377" s="474" t="str">
        <f>担当者_モテ</f>
        <v>NG</v>
      </c>
      <c r="BP377" s="76"/>
      <c r="BQ377" s="76"/>
      <c r="BR377" s="470"/>
      <c r="BS377" s="472" t="str">
        <f>担当者_モテR</f>
        <v>NG</v>
      </c>
      <c r="BT377" s="76"/>
      <c r="BU377" s="76"/>
      <c r="BV377" s="470"/>
      <c r="BW377" s="468">
        <f t="shared" ref="BW377" si="19082">IFERROR(SUM(IF(K377&lt;&gt;"NG",N377*K$1,0),IF(O377&lt;&gt;"NG",R377*O$1,0),IF(S377&lt;&gt;"NG",V377*S$1,0),IF(W377&lt;&gt;"NG",Z377*W$1,0),IF(AA377&lt;&gt;"NG",AD377*AA$1,0),IF(AE377&lt;&gt;"NG",AH377*AE$1,0),IF(AI377&lt;&gt;"NG",AL377*AI$1,0),IF(AM377&lt;&gt;"NG",AP377*AM$1,0),IF(AQ377&lt;&gt;"NG",AT377*AQ$1,0),IF(AU377&lt;&gt;"NG",AX377*AU$1,0),IF(AY377&lt;&gt;"NG",BB377*AY$1,0),IF(BC377&lt;&gt;"NG",BF377*BC$1,0),IF(BG377&lt;&gt;"NG",BJ377*BG$1,0),IF(BK377&lt;&gt;"NG",BN377*BK$1,0),IF(BO377&lt;&gt;"NG",BR377*BO$1,0),IF(BS377&lt;&gt;"NG",BV377*BS$1,0))/SUM(IF(K377&lt;&gt;"NG",K$1,0),IF(O377&lt;&gt;"NG",O$1,0),IF(S377&lt;&gt;"NG",S$1,0),IF(W377&lt;&gt;"NG",W$1,0),IF(AA377&lt;&gt;"NG",AA$1,0),IF(AE377&lt;&gt;"NG",AE$1,0),IF(AI377&lt;&gt;"NG",AI$1,0),IF(AM377&lt;&gt;"NG",AM$1,0),IF(AQ377&lt;&gt;"NG",AQ$1,0),IF(AU377&lt;&gt;"NG",AU$1,0),IF(AY377&lt;&gt;"NG",AY$1,0),IF(BC377&lt;&gt;"NG",BC$1,0),IF(BG377&lt;&gt;"NG",BG$1,0),IF(BK377&lt;&gt;"NG",BK$1,0),IF(BO377&lt;&gt;"NG",BO$1,0),IF(BS377&lt;&gt;"NG",BS$1,0)),0)</f>
        <v>0</v>
      </c>
      <c r="BX377" s="466"/>
      <c r="BY377" s="490"/>
      <c r="BZ377" s="5"/>
      <c r="CA377" s="32">
        <f t="shared" ref="CA377" si="19083">IF(AND($M377&lt;&gt;$BZ$5,$M377&lt;=$BZ$6,$M377&lt;&gt;$BZ$7),1,0)</f>
        <v>0</v>
      </c>
      <c r="CB377" s="32">
        <f t="shared" ref="CB377" si="19084">IF(AND($Q377&lt;&gt;$BZ$5,$Q377&lt;=$BZ$6,$Q377&lt;&gt;$BZ$7),1,0)</f>
        <v>0</v>
      </c>
      <c r="CC377" s="32">
        <f t="shared" ref="CC377" si="19085">IF(AND($U377&lt;&gt;$BZ$5,$U377&lt;=$BZ$6,$U377&lt;&gt;$BZ$7),1,0)</f>
        <v>0</v>
      </c>
      <c r="CD377" s="32">
        <f t="shared" ref="CD377" si="19086">IF(AND($Y377&lt;&gt;$BZ$5,$Y377&lt;=$BZ$6,$Y377&lt;&gt;$BZ$7),1,0)</f>
        <v>0</v>
      </c>
      <c r="CE377" s="32">
        <f t="shared" ref="CE377" si="19087">IF(AND($AG377&lt;&gt;$BZ$5,$AG377&lt;=$BZ$6,$AG377&lt;&gt;$BZ$7),1,0)</f>
        <v>0</v>
      </c>
      <c r="CF377" s="32">
        <f t="shared" ref="CF377" si="19088">IF(AND($AK377&lt;&gt;$BZ$5,$AK377&lt;=$BZ$6,$AK377&lt;&gt;$BZ$7),1,0)</f>
        <v>0</v>
      </c>
      <c r="CG377" s="32">
        <f t="shared" ref="CG377" si="19089">IF(AND($AS377&lt;&gt;$BZ$5,$AS377&lt;=$BZ$6,$AS377&lt;&gt;$BZ$7),1,0)</f>
        <v>0</v>
      </c>
      <c r="CH377" s="32">
        <f t="shared" ref="CH377" si="19090">IF(AND($AW377&lt;&gt;$BZ$5,$AW377&lt;=$BZ$6,$AW377&lt;&gt;$BZ$7),1,0)</f>
        <v>0</v>
      </c>
      <c r="CI377" s="32">
        <f t="shared" ref="CI377" si="19091">IF(AND($BE377&lt;&gt;$BZ$5,$BE377&lt;=$BZ$6,$BE377&lt;&gt;$BZ$7),1,0)</f>
        <v>0</v>
      </c>
      <c r="CJ377" s="32">
        <f t="shared" ref="CJ377" si="19092">IF(AND($BI377&lt;&gt;$BZ$5,$BI377&lt;=$BZ$6,$BI377&lt;&gt;$BZ$7),1,0)</f>
        <v>0</v>
      </c>
      <c r="CK377" s="32">
        <f t="shared" ref="CK377" si="19093">IF(AND($BQ377&lt;&gt;$BZ$5,$BQ377&lt;=$BZ$6,$BQ377&lt;&gt;$BZ$7),1,0)</f>
        <v>0</v>
      </c>
      <c r="CL377" s="32">
        <f t="shared" ref="CL377" si="19094">IF(AND($BU377&lt;&gt;$BZ$5,$BU377&lt;=$BZ$6,$BU377&lt;&gt;$BZ$7),1,0)</f>
        <v>0</v>
      </c>
      <c r="CO377" s="32">
        <f>IF(AND($M377&lt;&gt;$CN$5,$M377&lt;=$CN$6,$M377&lt;&gt;$CN$7),1,0)</f>
        <v>0</v>
      </c>
      <c r="CP377" s="32">
        <f>IF(AND($Q377&lt;&gt;$CN$5,$Q377&lt;=$CN$6,$Q377&lt;&gt;$CN$7),1,0)</f>
        <v>0</v>
      </c>
      <c r="CQ377" s="32">
        <f>IF(AND($U377&lt;&gt;$CN$5,$U377&lt;=$CN$6,$U377&lt;&gt;$CN$7),1,0)</f>
        <v>0</v>
      </c>
      <c r="CR377" s="32">
        <f>IF(AND($Y377&lt;&gt;$CN$5,$Y377&lt;=$CN$6,$Y377&lt;&gt;$CN$7),1,0)</f>
        <v>0</v>
      </c>
      <c r="CS377" s="32">
        <f>IF(AND($AG377&lt;&gt;$CN$5,$AG377&lt;=$CN$6,$AG377&lt;&gt;$CN$7),1,0)</f>
        <v>0</v>
      </c>
      <c r="CT377" s="32">
        <f>IF(AND($AK377&lt;&gt;$CN$5,$AK377&lt;=$CN$6,$AK377&lt;&gt;$CN$7),1,0)</f>
        <v>0</v>
      </c>
      <c r="CU377" s="32">
        <f>IF(AND($AS377&lt;&gt;$CN$5,$AS377&lt;=$CN$6,$AS377&lt;&gt;$CN$7),1,0)</f>
        <v>0</v>
      </c>
      <c r="CV377" s="32">
        <f>IF(AND($AW377&lt;&gt;$CN$5,$AW377&lt;=$CN$6,$AW377&lt;&gt;$CN$7),1,0)</f>
        <v>0</v>
      </c>
      <c r="CW377" s="32">
        <f>IF(AND($BE377&lt;&gt;$CN$5,$BE377&lt;=$CN$6,$BE377&lt;&gt;$CN$7),1,0)</f>
        <v>0</v>
      </c>
      <c r="CX377" s="32">
        <f>IF(AND($BI377&lt;&gt;$CN$5,$BI377&lt;=$CN$6,$BI377&lt;&gt;$CN$7),1,0)</f>
        <v>0</v>
      </c>
      <c r="CY377" s="32">
        <f>IF(AND($BQ377&lt;&gt;$CN$5,$BQ377&lt;=$CN$6,$BQ377&lt;&gt;$CN$7),1,0)</f>
        <v>0</v>
      </c>
      <c r="CZ377" s="32">
        <f>IF(AND($BU377&lt;&gt;$CN$5,$BU377&lt;=$CN$6,$BU377&lt;&gt;$CN$7),1,0)</f>
        <v>0</v>
      </c>
      <c r="DC377" s="32">
        <f>IF(AND($M377&lt;&gt;$DB$5,$M377&lt;=$DB$6,$M377&lt;&gt;$CN$7),1,0)</f>
        <v>0</v>
      </c>
      <c r="DD377" s="32">
        <f>IF(AND($Q377&lt;&gt;$DB$5,$Q377&lt;=$DB$6,$Q377&lt;&gt;$CN$7),1,0)</f>
        <v>0</v>
      </c>
      <c r="DE377" s="32">
        <f>IF(AND($U377&lt;&gt;$DB$5,$U377&lt;=$DB$6,$U377&lt;&gt;$CN$7),1,0)</f>
        <v>0</v>
      </c>
      <c r="DF377" s="32">
        <f>IF(AND($Y377&lt;&gt;$DB$5,$Y377&lt;=$DB$6,$Y377&lt;&gt;$CN$7),1,0)</f>
        <v>0</v>
      </c>
      <c r="DG377" s="32">
        <f>IF(AND($AG377&lt;&gt;$DB$5,$AG377&lt;=$DB$6,$AG377&lt;&gt;$CN$7),1,0)</f>
        <v>0</v>
      </c>
      <c r="DH377" s="32">
        <f>IF(AND($AK377&lt;&gt;$DB$5,$AK377&lt;=$DB$6,$AK377&lt;&gt;$CN$7),1,0)</f>
        <v>0</v>
      </c>
      <c r="DI377" s="32">
        <f>IF(AND($AS377&lt;&gt;$DB$5,$AS377&lt;=$DB$6,$AS377&lt;&gt;$CN$7),1,0)</f>
        <v>0</v>
      </c>
      <c r="DJ377" s="32">
        <f>IF(AND($AW377&lt;&gt;$DB$5,$AW377&lt;=$DB$6,$AW377&lt;&gt;$CN$7),1,0)</f>
        <v>0</v>
      </c>
      <c r="DK377" s="32">
        <f>IF(AND($BE377&lt;&gt;$DB$5,$BE377&lt;=$DB$6,$BE377&lt;&gt;$CN$7),1,0)</f>
        <v>0</v>
      </c>
      <c r="DL377" s="32">
        <f>IF(AND($BI377&lt;&gt;$DB$5,$BI377&lt;=$DB$6,$BI377&lt;&gt;$CN$7),1,0)</f>
        <v>0</v>
      </c>
      <c r="DM377" s="32">
        <f>IF(AND($BQ377&lt;&gt;$DB$5,$BQ377&lt;=$DB$6,$BQ377&lt;&gt;$CN$7),1,0)</f>
        <v>0</v>
      </c>
      <c r="DN377" s="32">
        <f>IF(AND($BU377&lt;&gt;$DB$5,$BU377&lt;=$DB$6,$BU377&lt;&gt;$CN$7),1,0)</f>
        <v>0</v>
      </c>
      <c r="DQ377" s="32">
        <f t="shared" ref="DQ377" si="19095">IF(AND($M377&lt;&gt;$DP$5,$M377&lt;=$DP$6,$M377&lt;&gt;$CN$7),1,0)</f>
        <v>0</v>
      </c>
      <c r="DR377" s="32">
        <f t="shared" ref="DR377" si="19096">IF(AND($Q377&lt;&gt;$DP$5,$Q377&lt;=$DP$6,$Q377&lt;&gt;$CN$7),1,0)</f>
        <v>0</v>
      </c>
      <c r="DS377" s="32">
        <f t="shared" ref="DS377" si="19097">IF(AND($U377&lt;&gt;$DP$5,$U377&lt;=$DP$6,$U377&lt;&gt;$CN$7),1,0)</f>
        <v>0</v>
      </c>
      <c r="DT377" s="32">
        <f t="shared" ref="DT377" si="19098">IF(AND($Y377&lt;&gt;$DP$5,$Y377&lt;=$DP$6,$Y377&lt;&gt;$CN$7),1,0)</f>
        <v>0</v>
      </c>
      <c r="DU377" s="32">
        <f t="shared" ref="DU377" si="19099">IF(AND($AG377&lt;&gt;$DP$5,$AG377&lt;=$DP$6,$AG377&lt;&gt;$CN$7),1,0)</f>
        <v>0</v>
      </c>
      <c r="DV377" s="32">
        <f t="shared" ref="DV377" si="19100">IF(AND($AK377&lt;&gt;$DP$5,$AK377&lt;=$DP$6,$AK377&lt;&gt;$CN$7),1,0)</f>
        <v>0</v>
      </c>
      <c r="DW377" s="32">
        <f t="shared" ref="DW377" si="19101">IF(AND($AS377&lt;&gt;$DP$5,$AS377&lt;=$DP$6,$AS377&lt;&gt;$CN$7),1,0)</f>
        <v>0</v>
      </c>
      <c r="DX377" s="32">
        <f t="shared" ref="DX377" si="19102">IF(AND($AW377&lt;&gt;$DP$5,$AW377&lt;=$DP$6,$AW377&lt;&gt;$CN$7),1,0)</f>
        <v>0</v>
      </c>
      <c r="DY377" s="32">
        <f t="shared" ref="DY377" si="19103">IF(AND($BE377&lt;&gt;$DP$5,$BE377&lt;=$DP$6,$BE377&lt;&gt;$CN$7),1,0)</f>
        <v>0</v>
      </c>
      <c r="DZ377" s="32">
        <f t="shared" ref="DZ377" si="19104">IF(AND($BI377&lt;&gt;$DP$5,$BI377&lt;=$DP$6,$BI377&lt;&gt;$CN$7),1,0)</f>
        <v>0</v>
      </c>
      <c r="EA377" s="32">
        <f t="shared" ref="EA377" si="19105">IF(AND($BQ377&lt;&gt;$DP$5,$BQ377&lt;=$DP$6,$BQ377&lt;&gt;$CN$7),1,0)</f>
        <v>0</v>
      </c>
      <c r="EB377" s="32">
        <f t="shared" ref="EB377" si="19106">IF(AND($BU377&lt;&gt;$DP$5,$BU377&lt;=$DP$6,$BU377&lt;&gt;$CN$7),1,0)</f>
        <v>0</v>
      </c>
      <c r="EE377" s="328">
        <f>IF(M377&lt;&gt;"",IF(M377&lt;=$ED$6,1,IF(L377&gt;$ED$6,0,NETWORKDAYS(L377,$ED$6,祭日リスト)/NETWORKDAYS(L377,M377,祭日リスト)))*$GG377*週間進捗報告書!$G$9,0)</f>
        <v>0</v>
      </c>
      <c r="EF377" s="328">
        <f>IF(Q377&lt;&gt;"",IF(Q377&lt;=$ED$6,1,IF(P377&gt;$ED$6,0,NETWORKDAYS(P377,$ED$6,祭日リスト)/NETWORKDAYS(P377,Q377,祭日リスト)))*$GG377*週間進捗報告書!$G$10,0)</f>
        <v>0</v>
      </c>
      <c r="EG377" s="328">
        <f>IF(U377&lt;&gt;"",IF(U377&lt;=$ED$6,1,IF(T377&gt;$ED$6,0,NETWORKDAYS(T377,$ED$6,祭日リスト)/NETWORKDAYS(T377,U377,祭日リスト)))*$GG377*週間進捗報告書!$G$11,0)</f>
        <v>0</v>
      </c>
      <c r="EH377" s="328">
        <f>IF(Y377&lt;&gt;"",IF(Y377&lt;=$ED$6,1,IF(X377&gt;$ED$6,0,NETWORKDAYS(X377,$ED$6,祭日リスト)/NETWORKDAYS(X377,Y377,祭日リスト)))*$GG377*週間進捗報告書!$G$12,0)</f>
        <v>0</v>
      </c>
      <c r="EI377" s="328">
        <f>IF(AG377&lt;&gt;"",IF(AG377&lt;=$ED$6,1,IF(AF377&gt;$ED$6,0,NETWORKDAYS(AF377,$ED$6,祭日リスト)/NETWORKDAYS(AF377,AG377,祭日リスト)))*$GG377*週間進捗報告書!$G$13,0)</f>
        <v>0</v>
      </c>
      <c r="EJ377" s="328">
        <f>IF(AK377&lt;&gt;"",IF(AK377&lt;=$ED$6,1,IF(AJ377&gt;$ED$6,0,NETWORKDAYS(AJ377,$ED$6,祭日リスト)/NETWORKDAYS(AJ377,AK377,祭日リスト)))*$GG377*週間進捗報告書!$G$14,0)</f>
        <v>0</v>
      </c>
      <c r="EK377" s="328">
        <f>IF(AS377&lt;&gt;"",IF(AS377&lt;=$ED$6,1,IF(AR377&gt;$ED$6,0,NETWORKDAYS(AR377,$ED$6,祭日リスト)/NETWORKDAYS(AR377,AS377,祭日リスト)))*$GG377*週間進捗報告書!$G$15,0)</f>
        <v>0</v>
      </c>
      <c r="EL377" s="328">
        <f>IF(AW377&lt;&gt;"",IF(AW377&lt;=$ED$6,1,IF(AV377&gt;$ED$6,0,NETWORKDAYS(AV377,$ED$6,祭日リスト)/NETWORKDAYS(AV377,AW377,祭日リスト)))*$GG377*週間進捗報告書!$G$16,0)</f>
        <v>0</v>
      </c>
      <c r="EM377" s="328">
        <f>IF(BE377&lt;&gt;"",IF(BE377&lt;=$ED$6,1,IF(BD377&gt;$ED$6,0,NETWORKDAYS(BD377,$ED$6,祭日リスト)/NETWORKDAYS(BD377,BE377,祭日リスト)))*$GG377*週間進捗報告書!$G$17,0)</f>
        <v>0</v>
      </c>
      <c r="EN377" s="328">
        <f>IF(BI377&lt;&gt;"",IF(BI377&lt;=$ED$6,1,IF(BH377&gt;$ED$6,0,NETWORKDAYS(BH377,$ED$6,祭日リスト)/NETWORKDAYS(BH377,BI377,祭日リスト)))*$GG377*週間進捗報告書!$G$18,0)</f>
        <v>0</v>
      </c>
      <c r="EO377" s="328">
        <f>IF(BQ377&lt;&gt;"",IF(BQ377&lt;=$ED$6,1,IF(BP377&gt;$ED$6,0,NETWORKDAYS(BP377,$ED$6,祭日リスト)/NETWORKDAYS(BP377,BQ377,祭日リスト)))*$GG377*週間進捗報告書!$G$19,0)</f>
        <v>0</v>
      </c>
      <c r="EP377" s="328">
        <f>IF(BU377&lt;&gt;"",IF(BU377&lt;=$ED$6,1,IF(BT377&gt;$ED$6,0,NETWORKDAYS(BT377,$ED$6,祭日リスト)/NETWORKDAYS(BT377,BU377,祭日リスト)))*$GG377*週間進捗報告書!$G$20,0)</f>
        <v>0</v>
      </c>
      <c r="ER377" s="547">
        <f t="shared" ref="ER377:FC377" si="19107">EE377-EE378</f>
        <v>0</v>
      </c>
      <c r="ES377" s="547">
        <f t="shared" si="19107"/>
        <v>0</v>
      </c>
      <c r="ET377" s="547">
        <f t="shared" si="19107"/>
        <v>0</v>
      </c>
      <c r="EU377" s="547">
        <f t="shared" si="19107"/>
        <v>0</v>
      </c>
      <c r="EV377" s="547">
        <f t="shared" si="19107"/>
        <v>0</v>
      </c>
      <c r="EW377" s="547">
        <f t="shared" si="19107"/>
        <v>0</v>
      </c>
      <c r="EX377" s="547">
        <f t="shared" si="19107"/>
        <v>0</v>
      </c>
      <c r="EY377" s="547">
        <f t="shared" si="19107"/>
        <v>0</v>
      </c>
      <c r="EZ377" s="547">
        <f t="shared" si="19107"/>
        <v>0</v>
      </c>
      <c r="FA377" s="547">
        <f t="shared" si="19107"/>
        <v>0</v>
      </c>
      <c r="FB377" s="547">
        <f t="shared" si="19107"/>
        <v>0</v>
      </c>
      <c r="FC377" s="547">
        <f t="shared" si="19107"/>
        <v>0</v>
      </c>
      <c r="FD377" s="547">
        <f t="shared" ref="FD377" si="19108">SUM(ER377:FC378)</f>
        <v>0</v>
      </c>
      <c r="FE377" s="333"/>
      <c r="FG377" s="32">
        <f>IF(AND($M377&lt;&gt;$FF$7),1,0)</f>
        <v>0</v>
      </c>
      <c r="FH377" s="32">
        <f>IF(AND($Q377&lt;&gt;$FF$7),1,0)</f>
        <v>0</v>
      </c>
      <c r="FI377" s="32">
        <f>IF(AND($U377&lt;&gt;$FF$7),1,0)</f>
        <v>0</v>
      </c>
      <c r="FJ377" s="32">
        <f>IF(AND($Y377&lt;&gt;$FF$7),1,0)</f>
        <v>0</v>
      </c>
      <c r="FK377" s="32">
        <f>IF(AND($AG377&lt;&gt;$FF$7),1,0)</f>
        <v>0</v>
      </c>
      <c r="FL377" s="32">
        <f>IF(AND($AK377&lt;&gt;$FF$7),1,0)</f>
        <v>0</v>
      </c>
      <c r="FM377" s="32">
        <f>IF(AND($AS377&lt;&gt;$FF$7),1,0)</f>
        <v>0</v>
      </c>
      <c r="FN377" s="32">
        <f>IF(AND($AW377&lt;&gt;$FF$7),1,0)</f>
        <v>0</v>
      </c>
      <c r="FO377" s="32">
        <f>IF(AND($BE377&lt;&gt;$FF$7),1,0)</f>
        <v>0</v>
      </c>
      <c r="FP377" s="32">
        <f>IF(AND($BI377&lt;&gt;$FF$7),1,0)</f>
        <v>0</v>
      </c>
      <c r="FQ377" s="32">
        <f>IF(AND($BQ377&lt;&gt;$FF$7),1,0)</f>
        <v>0</v>
      </c>
      <c r="FR377" s="32">
        <f>IF(AND($BU377&lt;&gt;$FF$7),1,0)</f>
        <v>0</v>
      </c>
      <c r="FU377" s="294">
        <f t="shared" ref="FU377" si="19109">IF($K377&lt;&gt;"NG",$GG377,0)</f>
        <v>0</v>
      </c>
      <c r="FV377" s="294">
        <f t="shared" ref="FV377" si="19110">IF($O377&lt;&gt;"NG",$GG377,0)</f>
        <v>0</v>
      </c>
      <c r="FW377" s="294">
        <f t="shared" ref="FW377" si="19111">IF($S377&lt;&gt;"NG",$GG377,0)</f>
        <v>0</v>
      </c>
      <c r="FX377" s="294">
        <f t="shared" ref="FX377" si="19112">IF($W377&lt;&gt;"NG",$GG377,0)</f>
        <v>0</v>
      </c>
      <c r="FY377" s="294">
        <f t="shared" ref="FY377" si="19113">IF($AE377&lt;&gt;"NG",$GG377,0)</f>
        <v>0</v>
      </c>
      <c r="FZ377" s="294">
        <f t="shared" ref="FZ377" si="19114">IF($AI377&lt;&gt;"NG",$GG377,0)</f>
        <v>0</v>
      </c>
      <c r="GA377" s="294">
        <f t="shared" ref="GA377" si="19115">IF($AQ377&lt;&gt;"NG",$GG377,0)</f>
        <v>0</v>
      </c>
      <c r="GB377" s="294">
        <f t="shared" ref="GB377" si="19116">IF($AU377&lt;&gt;"NG",$GG377,0)</f>
        <v>0</v>
      </c>
      <c r="GC377" s="294">
        <f t="shared" ref="GC377" si="19117">IF($BC377&lt;&gt;"NG",$GG377,0)</f>
        <v>0</v>
      </c>
      <c r="GD377" s="294">
        <f t="shared" ref="GD377" si="19118">IF($BG377&lt;&gt;"NG",$GG377,0)</f>
        <v>0</v>
      </c>
      <c r="GE377" s="294">
        <f t="shared" ref="GE377" si="19119">IF($BO377&lt;&gt;"NG",$GG377,0)</f>
        <v>0</v>
      </c>
      <c r="GF377" s="294">
        <f t="shared" ref="GF377" si="19120">IF($BS377&lt;&gt;"NG",$GG377,0)</f>
        <v>0</v>
      </c>
      <c r="GG377" s="294" t="e">
        <f>VLOOKUP($D377,リスト!$D:$S,15,FALSE)</f>
        <v>#N/A</v>
      </c>
      <c r="GH377" s="2" t="e">
        <f>INDEX(リスト!$V:$V,MATCH(中日程計画表!$D377,リスト!$D:$D,0))</f>
        <v>#N/A</v>
      </c>
      <c r="GI377" s="2" t="e">
        <f>INDEX(リスト!$A:$A,MATCH(中日程計画表!$D377,リスト!$D:$D,0))</f>
        <v>#N/A</v>
      </c>
      <c r="GJ377" s="2" t="e">
        <f>INDEX(リスト!$U:$U,MATCH(中日程計画表!$D377,リスト!$D:$D,0))</f>
        <v>#N/A</v>
      </c>
      <c r="GK377" s="5" t="e">
        <f>INDEX(リスト!$W:$W,MATCH(中日程計画表!$D377,リスト!$D:$D,0))</f>
        <v>#N/A</v>
      </c>
      <c r="GL377" s="2" t="s">
        <v>200</v>
      </c>
      <c r="GM377" s="296">
        <f>D377</f>
        <v>0</v>
      </c>
      <c r="GN377" s="296">
        <f>E377</f>
        <v>0</v>
      </c>
      <c r="GU377" s="460" t="str">
        <f t="shared" ref="GU377" si="19121">AE377</f>
        <v>NG</v>
      </c>
      <c r="GV377" s="460">
        <f t="shared" ref="GV377" si="19122">EI377</f>
        <v>0</v>
      </c>
      <c r="GW377" s="460">
        <f t="shared" ref="GW377" si="19123">EI378</f>
        <v>0</v>
      </c>
      <c r="GX377" s="462">
        <f t="shared" ref="GX377" si="19124">EV377</f>
        <v>0</v>
      </c>
      <c r="GY377" s="460" t="str">
        <f t="shared" ref="GY377" si="19125">AI377</f>
        <v>NG</v>
      </c>
      <c r="GZ377" s="460">
        <f t="shared" ref="GZ377" si="19126">EJ377</f>
        <v>0</v>
      </c>
      <c r="HA377" s="460">
        <f t="shared" ref="HA377" si="19127">EJ378</f>
        <v>0</v>
      </c>
      <c r="HB377" s="462">
        <f t="shared" ref="HB377" si="19128">EW377</f>
        <v>0</v>
      </c>
      <c r="HC377" s="460" t="str">
        <f t="shared" ref="HC377" si="19129">AQ377</f>
        <v>NG</v>
      </c>
      <c r="HD377" s="460">
        <f t="shared" ref="HD377" si="19130">EK377</f>
        <v>0</v>
      </c>
      <c r="HE377" s="460">
        <f t="shared" ref="HE377" si="19131">EK378</f>
        <v>0</v>
      </c>
      <c r="HF377" s="462">
        <f t="shared" ref="HF377" si="19132">EX377</f>
        <v>0</v>
      </c>
      <c r="HG377" s="460" t="str">
        <f t="shared" ref="HG377" si="19133">AU377</f>
        <v>NG</v>
      </c>
      <c r="HH377" s="460">
        <f t="shared" ref="HH377" si="19134">EL377</f>
        <v>0</v>
      </c>
      <c r="HI377" s="460">
        <f t="shared" ref="HI377" si="19135">EL378</f>
        <v>0</v>
      </c>
      <c r="HJ377" s="462">
        <f t="shared" ref="HJ377" si="19136">EY377</f>
        <v>0</v>
      </c>
      <c r="HK377" s="460" t="str">
        <f t="shared" ref="HK377" si="19137">BC377</f>
        <v>NG</v>
      </c>
      <c r="HL377" s="460">
        <f t="shared" ref="HL377" si="19138">EM377</f>
        <v>0</v>
      </c>
      <c r="HM377" s="460">
        <f t="shared" ref="HM377" si="19139">EM378</f>
        <v>0</v>
      </c>
      <c r="HN377" s="462">
        <f t="shared" ref="HN377" si="19140">EZ377</f>
        <v>0</v>
      </c>
      <c r="HO377" s="460" t="str">
        <f t="shared" ref="HO377" si="19141">BG377</f>
        <v>NG</v>
      </c>
      <c r="HP377" s="460">
        <f t="shared" ref="HP377" si="19142">EN377</f>
        <v>0</v>
      </c>
      <c r="HQ377" s="460">
        <f t="shared" ref="HQ377" si="19143">EN378</f>
        <v>0</v>
      </c>
      <c r="HR377" s="462">
        <f t="shared" ref="HR377" si="19144">FA377</f>
        <v>0</v>
      </c>
      <c r="HS377" s="332"/>
    </row>
    <row r="378" spans="1:227" ht="12" customHeight="1">
      <c r="A378" s="489"/>
      <c r="B378" s="487"/>
      <c r="C378" s="475"/>
      <c r="D378" s="485"/>
      <c r="E378" s="483"/>
      <c r="F378" s="317"/>
      <c r="G378" s="317"/>
      <c r="H378" s="317"/>
      <c r="I378" s="317"/>
      <c r="J378" s="316"/>
      <c r="K378" s="481"/>
      <c r="L378" s="77"/>
      <c r="M378" s="77"/>
      <c r="N378" s="471"/>
      <c r="O378" s="475"/>
      <c r="P378" s="77"/>
      <c r="Q378" s="77"/>
      <c r="R378" s="471"/>
      <c r="S378" s="475"/>
      <c r="T378" s="77"/>
      <c r="U378" s="77"/>
      <c r="V378" s="471"/>
      <c r="W378" s="473"/>
      <c r="X378" s="77"/>
      <c r="Y378" s="77"/>
      <c r="Z378" s="471"/>
      <c r="AA378" s="477"/>
      <c r="AB378" s="80"/>
      <c r="AC378" s="80"/>
      <c r="AD378" s="471"/>
      <c r="AE378" s="473"/>
      <c r="AF378" s="77"/>
      <c r="AG378" s="77"/>
      <c r="AH378" s="471"/>
      <c r="AI378" s="473"/>
      <c r="AJ378" s="77"/>
      <c r="AK378" s="77"/>
      <c r="AL378" s="471"/>
      <c r="AM378" s="477"/>
      <c r="AN378" s="80"/>
      <c r="AO378" s="80"/>
      <c r="AP378" s="471"/>
      <c r="AQ378" s="473"/>
      <c r="AR378" s="77"/>
      <c r="AS378" s="77"/>
      <c r="AT378" s="471"/>
      <c r="AU378" s="473"/>
      <c r="AV378" s="77"/>
      <c r="AW378" s="77"/>
      <c r="AX378" s="471"/>
      <c r="AY378" s="477"/>
      <c r="AZ378" s="80"/>
      <c r="BA378" s="80"/>
      <c r="BB378" s="471"/>
      <c r="BC378" s="475"/>
      <c r="BD378" s="77"/>
      <c r="BE378" s="77"/>
      <c r="BF378" s="471"/>
      <c r="BG378" s="473"/>
      <c r="BH378" s="77"/>
      <c r="BI378" s="77"/>
      <c r="BJ378" s="471"/>
      <c r="BK378" s="477"/>
      <c r="BL378" s="80"/>
      <c r="BM378" s="80"/>
      <c r="BN378" s="471"/>
      <c r="BO378" s="475"/>
      <c r="BP378" s="77"/>
      <c r="BQ378" s="77"/>
      <c r="BR378" s="471"/>
      <c r="BS378" s="473"/>
      <c r="BT378" s="77"/>
      <c r="BU378" s="77"/>
      <c r="BV378" s="471"/>
      <c r="BW378" s="469"/>
      <c r="BX378" s="467"/>
      <c r="BY378" s="490"/>
      <c r="CA378" s="19">
        <f t="shared" ref="CA378" si="19145">IF(AND($N377=1,$M378&lt;&gt;$BZ$7),1,0)</f>
        <v>0</v>
      </c>
      <c r="CB378" s="19">
        <f t="shared" ref="CB378" si="19146">IF(AND($R377=1,$Q378&lt;&gt;$BZ$7),1,0)</f>
        <v>0</v>
      </c>
      <c r="CC378" s="19">
        <f t="shared" ref="CC378" si="19147">IF(AND($V377=1,$U378&lt;&gt;$BZ$7),1,0)</f>
        <v>0</v>
      </c>
      <c r="CD378" s="19">
        <f t="shared" ref="CD378" si="19148">IF(AND($Z377=1,$Y378&lt;&gt;$BZ$7),1,0)</f>
        <v>0</v>
      </c>
      <c r="CE378" s="19">
        <f t="shared" ref="CE378" si="19149">IF(AND($AH377=1,$AG378&lt;&gt;$BZ$7),1,0)</f>
        <v>0</v>
      </c>
      <c r="CF378" s="19">
        <f t="shared" ref="CF378" si="19150">IF(AND($AL377=1,$AK378&lt;&gt;$BZ$7),1,0)</f>
        <v>0</v>
      </c>
      <c r="CG378" s="19">
        <f t="shared" ref="CG378" si="19151">IF(AND($AT377=1,$AS378&lt;&gt;$BZ$7),1,0)</f>
        <v>0</v>
      </c>
      <c r="CH378" s="19">
        <f t="shared" ref="CH378" si="19152">IF(AND($AX377=1,$AW378&lt;&gt;$BZ$7),1,0)</f>
        <v>0</v>
      </c>
      <c r="CI378" s="19">
        <f t="shared" ref="CI378" si="19153">IF(AND($BF377=1,$BE378&lt;&gt;$BZ$7),1,0)</f>
        <v>0</v>
      </c>
      <c r="CJ378" s="19">
        <f t="shared" ref="CJ378" si="19154">IF(AND($BJ377=1,$BI378&lt;&gt;$BZ$7),1,0)</f>
        <v>0</v>
      </c>
      <c r="CK378" s="19">
        <f t="shared" ref="CK378" si="19155">IF(AND($BR377=1,$BQ378&lt;&gt;$BZ$7),1,0)</f>
        <v>0</v>
      </c>
      <c r="CL378" s="19">
        <f t="shared" ref="CL378" si="19156">IF(AND($BV377=1,$BU378&lt;&gt;$BZ$7),1,0)</f>
        <v>0</v>
      </c>
      <c r="CO378" s="19">
        <f>IF(AND($M378&lt;&gt;$CN$7,$M378&lt;=$CN$6),1,0)</f>
        <v>0</v>
      </c>
      <c r="CP378" s="19">
        <f>IF(AND($Q378&lt;&gt;$CN$7,$Q378&lt;=$CN$6),1,0)</f>
        <v>0</v>
      </c>
      <c r="CQ378" s="19">
        <f>IF(AND($U378&lt;&gt;$CN$7,$U378&lt;=$CN$6),1,0)</f>
        <v>0</v>
      </c>
      <c r="CR378" s="19">
        <f>IF(AND($Y378&lt;&gt;$CN$7,$Y378&lt;=$CN$6),1,0)</f>
        <v>0</v>
      </c>
      <c r="CS378" s="19">
        <f>IF(AND($AG378&lt;&gt;$CN$7,$AG378&lt;=$CN$6),1,0)</f>
        <v>0</v>
      </c>
      <c r="CT378" s="19">
        <f>IF(AND($AK378&lt;&gt;$CN$7,$AK378&lt;=$CN$6),1,0)</f>
        <v>0</v>
      </c>
      <c r="CU378" s="19">
        <f>IF(AND($AS378&lt;&gt;$CN$7,$AS378&lt;=$CN$6),1,0)</f>
        <v>0</v>
      </c>
      <c r="CV378" s="19">
        <f>IF(AND($AW378&lt;&gt;$CN$7,$AW378&lt;=$CN$6),1,0)</f>
        <v>0</v>
      </c>
      <c r="CW378" s="19">
        <f>IF(AND($BE378&lt;&gt;$CN$7,$BE378&lt;=$CN$6),1,0)</f>
        <v>0</v>
      </c>
      <c r="CX378" s="19">
        <f>IF(AND($BI378&lt;&gt;$CN$7,$BI378&lt;=$CN$6),1,0)</f>
        <v>0</v>
      </c>
      <c r="CY378" s="19">
        <f>IF(AND($BQ378&lt;&gt;$CN$7,$BQ378&lt;=$CN$6),1,0)</f>
        <v>0</v>
      </c>
      <c r="CZ378" s="19">
        <f>IF(AND($BU378&lt;&gt;$CN$7,$BU378&lt;=$CN$6),1,0)</f>
        <v>0</v>
      </c>
      <c r="DC378" s="19">
        <f>IF($N377=1,1,0)</f>
        <v>0</v>
      </c>
      <c r="DD378" s="19">
        <f>IF($R377=1,1,0)</f>
        <v>0</v>
      </c>
      <c r="DE378" s="19">
        <f>IF($V377=1,1,0)</f>
        <v>0</v>
      </c>
      <c r="DF378" s="19">
        <f>IF($Z377=1,1,0)</f>
        <v>0</v>
      </c>
      <c r="DG378" s="19">
        <f>IF($AH377=1,1,0)</f>
        <v>0</v>
      </c>
      <c r="DH378" s="19">
        <f>IF($AL377=1,1,0)</f>
        <v>0</v>
      </c>
      <c r="DI378" s="19">
        <f>IF($AT377=1,1,0)</f>
        <v>0</v>
      </c>
      <c r="DJ378" s="19">
        <f>IF($AX377=1,1,0)</f>
        <v>0</v>
      </c>
      <c r="DK378" s="19">
        <f>IF($BF377=1,1,0)</f>
        <v>0</v>
      </c>
      <c r="DL378" s="19">
        <f>IF($BJ377=1,1,0)</f>
        <v>0</v>
      </c>
      <c r="DM378" s="19">
        <f>IF($BR377=1,1,0)</f>
        <v>0</v>
      </c>
      <c r="DN378" s="19">
        <f>IF($BV377=1,1,0)</f>
        <v>0</v>
      </c>
      <c r="DQ378" s="19">
        <f t="shared" ref="DQ378" si="19157">IF($N377=1,1,0)</f>
        <v>0</v>
      </c>
      <c r="DR378" s="19">
        <f t="shared" ref="DR378" si="19158">IF($R377=1,1,0)</f>
        <v>0</v>
      </c>
      <c r="DS378" s="19">
        <f t="shared" ref="DS378" si="19159">IF($V377=1,1,0)</f>
        <v>0</v>
      </c>
      <c r="DT378" s="19">
        <f t="shared" ref="DT378" si="19160">IF($Z377=1,1,0)</f>
        <v>0</v>
      </c>
      <c r="DU378" s="19">
        <f t="shared" ref="DU378" si="19161">IF($AH377=1,1,0)</f>
        <v>0</v>
      </c>
      <c r="DV378" s="19">
        <f t="shared" ref="DV378" si="19162">IF($AL377=1,1,0)</f>
        <v>0</v>
      </c>
      <c r="DW378" s="19">
        <f t="shared" ref="DW378" si="19163">IF($AT377=1,1,0)</f>
        <v>0</v>
      </c>
      <c r="DX378" s="19">
        <f t="shared" ref="DX378" si="19164">IF($AX377=1,1,0)</f>
        <v>0</v>
      </c>
      <c r="DY378" s="19">
        <f t="shared" ref="DY378" si="19165">IF($BF377=1,1,0)</f>
        <v>0</v>
      </c>
      <c r="DZ378" s="19">
        <f t="shared" ref="DZ378" si="19166">IF($BJ377=1,1,0)</f>
        <v>0</v>
      </c>
      <c r="EA378" s="19">
        <f t="shared" ref="EA378" si="19167">IF($BR377=1,1,0)</f>
        <v>0</v>
      </c>
      <c r="EB378" s="19">
        <f t="shared" ref="EB378" si="19168">IF($BV377=1,1,0)</f>
        <v>0</v>
      </c>
      <c r="EE378" s="329">
        <f>N377*$FU378*週間進捗報告書!$G$9</f>
        <v>0</v>
      </c>
      <c r="EF378" s="329">
        <f>R377*$FV378*週間進捗報告書!$G$10</f>
        <v>0</v>
      </c>
      <c r="EG378" s="329">
        <f>V377*$FW378*週間進捗報告書!$G$11</f>
        <v>0</v>
      </c>
      <c r="EH378" s="329">
        <f>Z377*$FX378*週間進捗報告書!$G$12</f>
        <v>0</v>
      </c>
      <c r="EI378" s="329">
        <f>AH377*$FY378*週間進捗報告書!$G$13</f>
        <v>0</v>
      </c>
      <c r="EJ378" s="329">
        <f>AL377*$FZ378*週間進捗報告書!$G$14</f>
        <v>0</v>
      </c>
      <c r="EK378" s="329">
        <f>AT377*$GA378*週間進捗報告書!$G$15</f>
        <v>0</v>
      </c>
      <c r="EL378" s="329">
        <f>AX377*$GB378*週間進捗報告書!$G$16</f>
        <v>0</v>
      </c>
      <c r="EM378" s="329">
        <f>BF377*$GC378*週間進捗報告書!$G$17</f>
        <v>0</v>
      </c>
      <c r="EN378" s="329">
        <f>BJ377*$GD378*週間進捗報告書!$G$18</f>
        <v>0</v>
      </c>
      <c r="EO378" s="329">
        <f>BR377*$GE378*週間進捗報告書!$G$19</f>
        <v>0</v>
      </c>
      <c r="EP378" s="329">
        <f>BV377*$GF378*週間進捗報告書!$G$20</f>
        <v>0</v>
      </c>
      <c r="ER378" s="547"/>
      <c r="ES378" s="547"/>
      <c r="ET378" s="547"/>
      <c r="EU378" s="547"/>
      <c r="EV378" s="547"/>
      <c r="EW378" s="547"/>
      <c r="EX378" s="547"/>
      <c r="EY378" s="547"/>
      <c r="EZ378" s="547"/>
      <c r="FA378" s="547"/>
      <c r="FB378" s="547"/>
      <c r="FC378" s="547"/>
      <c r="FD378" s="547"/>
      <c r="FE378" s="332"/>
      <c r="FG378" s="19"/>
      <c r="FH378" s="19"/>
      <c r="FI378" s="19"/>
      <c r="FJ378" s="19"/>
      <c r="FK378" s="19"/>
      <c r="FL378" s="19"/>
      <c r="FM378" s="19"/>
      <c r="FN378" s="19"/>
      <c r="FO378" s="19"/>
      <c r="FP378" s="19"/>
      <c r="FQ378" s="19"/>
      <c r="FR378" s="19"/>
      <c r="FU378" s="295">
        <f t="shared" ref="FU378" si="19169">FU377</f>
        <v>0</v>
      </c>
      <c r="FV378" s="295">
        <f t="shared" ref="FV378" si="19170">FV377</f>
        <v>0</v>
      </c>
      <c r="FW378" s="295">
        <f t="shared" ref="FW378" si="19171">FW377</f>
        <v>0</v>
      </c>
      <c r="FX378" s="295">
        <f t="shared" ref="FX378" si="19172">FX377</f>
        <v>0</v>
      </c>
      <c r="FY378" s="295">
        <f t="shared" ref="FY378" si="19173">FY377</f>
        <v>0</v>
      </c>
      <c r="FZ378" s="295">
        <f t="shared" ref="FZ378" si="19174">FZ377</f>
        <v>0</v>
      </c>
      <c r="GA378" s="295">
        <f t="shared" ref="GA378" si="19175">GA377</f>
        <v>0</v>
      </c>
      <c r="GB378" s="295">
        <f t="shared" ref="GB378" si="19176">GB377</f>
        <v>0</v>
      </c>
      <c r="GC378" s="295">
        <f t="shared" ref="GC378" si="19177">GC377</f>
        <v>0</v>
      </c>
      <c r="GD378" s="295">
        <f t="shared" ref="GD378" si="19178">GD377</f>
        <v>0</v>
      </c>
      <c r="GE378" s="295">
        <f t="shared" ref="GE378" si="19179">GE377</f>
        <v>0</v>
      </c>
      <c r="GF378" s="295">
        <f t="shared" ref="GF378" si="19180">GF377</f>
        <v>0</v>
      </c>
      <c r="GG378" s="295" t="e">
        <f t="shared" ref="GG378" si="19181">GG377</f>
        <v>#N/A</v>
      </c>
      <c r="GH378" s="2" t="e">
        <f>INDEX(リスト!$V:$V,MATCH(中日程計画表!$D377,リスト!$D:$D,0))</f>
        <v>#N/A</v>
      </c>
      <c r="GI378" s="2" t="e">
        <f>INDEX(リスト!$A:$A,MATCH(中日程計画表!$D377,リスト!$D:$D,0))</f>
        <v>#N/A</v>
      </c>
      <c r="GJ378" s="2" t="e">
        <f>INDEX(リスト!$U:$U,MATCH(中日程計画表!$D377,リスト!$D:$D,0))</f>
        <v>#N/A</v>
      </c>
      <c r="GK378" s="5" t="e">
        <f>INDEX(リスト!$W:$W,MATCH(中日程計画表!$D377,リスト!$D:$D,0))</f>
        <v>#N/A</v>
      </c>
      <c r="GL378" s="2" t="s">
        <v>201</v>
      </c>
      <c r="GM378" s="296">
        <f t="shared" ref="GM378" si="19182">GM377</f>
        <v>0</v>
      </c>
      <c r="GN378" s="296">
        <f t="shared" ref="GN378" si="19183">GN377</f>
        <v>0</v>
      </c>
      <c r="GU378" s="461"/>
      <c r="GV378" s="460"/>
      <c r="GW378" s="460"/>
      <c r="GX378" s="461"/>
      <c r="GY378" s="461"/>
      <c r="GZ378" s="460"/>
      <c r="HA378" s="460"/>
      <c r="HB378" s="461"/>
      <c r="HC378" s="461"/>
      <c r="HD378" s="460"/>
      <c r="HE378" s="460"/>
      <c r="HF378" s="461"/>
      <c r="HG378" s="461"/>
      <c r="HH378" s="460"/>
      <c r="HI378" s="460"/>
      <c r="HJ378" s="461"/>
      <c r="HK378" s="461"/>
      <c r="HL378" s="460"/>
      <c r="HM378" s="460"/>
      <c r="HN378" s="461"/>
      <c r="HO378" s="461"/>
      <c r="HP378" s="460"/>
      <c r="HQ378" s="460"/>
      <c r="HR378" s="461"/>
      <c r="HS378" s="4"/>
    </row>
    <row r="379" spans="1:227" ht="12" customHeight="1">
      <c r="A379" s="488" t="str">
        <f t="shared" ref="A379" ca="1" si="19184">INDIRECT("リスト!A"&amp;B379+6)</f>
        <v/>
      </c>
      <c r="B379" s="486">
        <f t="shared" ref="B379" si="19185">ROUNDDOWN((ROW()-6)/2,0)+1</f>
        <v>187</v>
      </c>
      <c r="C379" s="474" t="str">
        <f>機能グループ名</f>
        <v/>
      </c>
      <c r="D379" s="484">
        <f>機能ID</f>
        <v>0</v>
      </c>
      <c r="E379" s="482">
        <f>機能名</f>
        <v>0</v>
      </c>
      <c r="F379" s="315"/>
      <c r="G379" s="315"/>
      <c r="H379" s="315"/>
      <c r="I379" s="315"/>
      <c r="J379" s="316"/>
      <c r="K379" s="480" t="str">
        <f>担当者_SR</f>
        <v>NG</v>
      </c>
      <c r="L379" s="76"/>
      <c r="M379" s="76"/>
      <c r="N379" s="470"/>
      <c r="O379" s="474" t="str">
        <f>担当者_SRR</f>
        <v>NG</v>
      </c>
      <c r="P379" s="76"/>
      <c r="Q379" s="76"/>
      <c r="R379" s="470"/>
      <c r="S379" s="474" t="str">
        <f>担当者_DS</f>
        <v>NG</v>
      </c>
      <c r="T379" s="76"/>
      <c r="U379" s="76"/>
      <c r="V379" s="470"/>
      <c r="W379" s="472" t="str">
        <f>担当者_DSR</f>
        <v>NG</v>
      </c>
      <c r="X379" s="76"/>
      <c r="Y379" s="76"/>
      <c r="Z379" s="470"/>
      <c r="AA379" s="476"/>
      <c r="AB379" s="79"/>
      <c r="AC379" s="79"/>
      <c r="AD379" s="470">
        <f>IF(AC380 &lt;&gt; "",1,0)</f>
        <v>0</v>
      </c>
      <c r="AE379" s="472" t="str">
        <f>担当者_CD</f>
        <v>NG</v>
      </c>
      <c r="AF379" s="76"/>
      <c r="AG379" s="76"/>
      <c r="AH379" s="470"/>
      <c r="AI379" s="472" t="str">
        <f>担当者_DD</f>
        <v>NG</v>
      </c>
      <c r="AJ379" s="76"/>
      <c r="AK379" s="76"/>
      <c r="AL379" s="470"/>
      <c r="AM379" s="476"/>
      <c r="AN379" s="79"/>
      <c r="AO379" s="79"/>
      <c r="AP379" s="470">
        <f>IF(AO380 &lt;&gt; "",1,0)</f>
        <v>0</v>
      </c>
      <c r="AQ379" s="472" t="str">
        <f>担当者_MCL</f>
        <v>NG</v>
      </c>
      <c r="AR379" s="76"/>
      <c r="AS379" s="76"/>
      <c r="AT379" s="470"/>
      <c r="AU379" s="472" t="str">
        <f>担当者_MCLR</f>
        <v>NG</v>
      </c>
      <c r="AV379" s="76"/>
      <c r="AW379" s="76"/>
      <c r="AX379" s="470"/>
      <c r="AY379" s="476"/>
      <c r="AZ379" s="79"/>
      <c r="BA379" s="79"/>
      <c r="BB379" s="470">
        <f>IF(BA380 &lt;&gt; "",1,0)</f>
        <v>0</v>
      </c>
      <c r="BC379" s="474" t="str">
        <f>担当者_MT</f>
        <v>NG</v>
      </c>
      <c r="BD379" s="76"/>
      <c r="BE379" s="76"/>
      <c r="BF379" s="470"/>
      <c r="BG379" s="472" t="str">
        <f>担当者_M検</f>
        <v>NG</v>
      </c>
      <c r="BH379" s="76"/>
      <c r="BI379" s="76"/>
      <c r="BJ379" s="470"/>
      <c r="BK379" s="476"/>
      <c r="BL379" s="79"/>
      <c r="BM379" s="79"/>
      <c r="BN379" s="470">
        <v>0</v>
      </c>
      <c r="BO379" s="474" t="str">
        <f>担当者_モテ</f>
        <v>NG</v>
      </c>
      <c r="BP379" s="76"/>
      <c r="BQ379" s="76"/>
      <c r="BR379" s="470"/>
      <c r="BS379" s="472" t="str">
        <f>担当者_モテR</f>
        <v>NG</v>
      </c>
      <c r="BT379" s="76"/>
      <c r="BU379" s="76"/>
      <c r="BV379" s="470"/>
      <c r="BW379" s="468">
        <f t="shared" ref="BW379" si="19186">IFERROR(SUM(IF(K379&lt;&gt;"NG",N379*K$1,0),IF(O379&lt;&gt;"NG",R379*O$1,0),IF(S379&lt;&gt;"NG",V379*S$1,0),IF(W379&lt;&gt;"NG",Z379*W$1,0),IF(AA379&lt;&gt;"NG",AD379*AA$1,0),IF(AE379&lt;&gt;"NG",AH379*AE$1,0),IF(AI379&lt;&gt;"NG",AL379*AI$1,0),IF(AM379&lt;&gt;"NG",AP379*AM$1,0),IF(AQ379&lt;&gt;"NG",AT379*AQ$1,0),IF(AU379&lt;&gt;"NG",AX379*AU$1,0),IF(AY379&lt;&gt;"NG",BB379*AY$1,0),IF(BC379&lt;&gt;"NG",BF379*BC$1,0),IF(BG379&lt;&gt;"NG",BJ379*BG$1,0),IF(BK379&lt;&gt;"NG",BN379*BK$1,0),IF(BO379&lt;&gt;"NG",BR379*BO$1,0),IF(BS379&lt;&gt;"NG",BV379*BS$1,0))/SUM(IF(K379&lt;&gt;"NG",K$1,0),IF(O379&lt;&gt;"NG",O$1,0),IF(S379&lt;&gt;"NG",S$1,0),IF(W379&lt;&gt;"NG",W$1,0),IF(AA379&lt;&gt;"NG",AA$1,0),IF(AE379&lt;&gt;"NG",AE$1,0),IF(AI379&lt;&gt;"NG",AI$1,0),IF(AM379&lt;&gt;"NG",AM$1,0),IF(AQ379&lt;&gt;"NG",AQ$1,0),IF(AU379&lt;&gt;"NG",AU$1,0),IF(AY379&lt;&gt;"NG",AY$1,0),IF(BC379&lt;&gt;"NG",BC$1,0),IF(BG379&lt;&gt;"NG",BG$1,0),IF(BK379&lt;&gt;"NG",BK$1,0),IF(BO379&lt;&gt;"NG",BO$1,0),IF(BS379&lt;&gt;"NG",BS$1,0)),0)</f>
        <v>0</v>
      </c>
      <c r="BX379" s="466"/>
      <c r="BY379" s="490"/>
      <c r="BZ379" s="5"/>
      <c r="CA379" s="32">
        <f t="shared" ref="CA379" si="19187">IF(AND($M379&lt;&gt;$BZ$5,$M379&lt;=$BZ$6,$M379&lt;&gt;$BZ$7),1,0)</f>
        <v>0</v>
      </c>
      <c r="CB379" s="32">
        <f t="shared" ref="CB379" si="19188">IF(AND($Q379&lt;&gt;$BZ$5,$Q379&lt;=$BZ$6,$Q379&lt;&gt;$BZ$7),1,0)</f>
        <v>0</v>
      </c>
      <c r="CC379" s="32">
        <f t="shared" ref="CC379" si="19189">IF(AND($U379&lt;&gt;$BZ$5,$U379&lt;=$BZ$6,$U379&lt;&gt;$BZ$7),1,0)</f>
        <v>0</v>
      </c>
      <c r="CD379" s="32">
        <f t="shared" ref="CD379" si="19190">IF(AND($Y379&lt;&gt;$BZ$5,$Y379&lt;=$BZ$6,$Y379&lt;&gt;$BZ$7),1,0)</f>
        <v>0</v>
      </c>
      <c r="CE379" s="32">
        <f t="shared" ref="CE379" si="19191">IF(AND($AG379&lt;&gt;$BZ$5,$AG379&lt;=$BZ$6,$AG379&lt;&gt;$BZ$7),1,0)</f>
        <v>0</v>
      </c>
      <c r="CF379" s="32">
        <f t="shared" ref="CF379" si="19192">IF(AND($AK379&lt;&gt;$BZ$5,$AK379&lt;=$BZ$6,$AK379&lt;&gt;$BZ$7),1,0)</f>
        <v>0</v>
      </c>
      <c r="CG379" s="32">
        <f t="shared" ref="CG379" si="19193">IF(AND($AS379&lt;&gt;$BZ$5,$AS379&lt;=$BZ$6,$AS379&lt;&gt;$BZ$7),1,0)</f>
        <v>0</v>
      </c>
      <c r="CH379" s="32">
        <f t="shared" ref="CH379" si="19194">IF(AND($AW379&lt;&gt;$BZ$5,$AW379&lt;=$BZ$6,$AW379&lt;&gt;$BZ$7),1,0)</f>
        <v>0</v>
      </c>
      <c r="CI379" s="32">
        <f t="shared" ref="CI379" si="19195">IF(AND($BE379&lt;&gt;$BZ$5,$BE379&lt;=$BZ$6,$BE379&lt;&gt;$BZ$7),1,0)</f>
        <v>0</v>
      </c>
      <c r="CJ379" s="32">
        <f t="shared" ref="CJ379" si="19196">IF(AND($BI379&lt;&gt;$BZ$5,$BI379&lt;=$BZ$6,$BI379&lt;&gt;$BZ$7),1,0)</f>
        <v>0</v>
      </c>
      <c r="CK379" s="32">
        <f t="shared" ref="CK379" si="19197">IF(AND($BQ379&lt;&gt;$BZ$5,$BQ379&lt;=$BZ$6,$BQ379&lt;&gt;$BZ$7),1,0)</f>
        <v>0</v>
      </c>
      <c r="CL379" s="32">
        <f t="shared" ref="CL379" si="19198">IF(AND($BU379&lt;&gt;$BZ$5,$BU379&lt;=$BZ$6,$BU379&lt;&gt;$BZ$7),1,0)</f>
        <v>0</v>
      </c>
      <c r="CO379" s="32">
        <f>IF(AND($M379&lt;&gt;$CN$5,$M379&lt;=$CN$6,$M379&lt;&gt;$CN$7),1,0)</f>
        <v>0</v>
      </c>
      <c r="CP379" s="32">
        <f>IF(AND($Q379&lt;&gt;$CN$5,$Q379&lt;=$CN$6,$Q379&lt;&gt;$CN$7),1,0)</f>
        <v>0</v>
      </c>
      <c r="CQ379" s="32">
        <f>IF(AND($U379&lt;&gt;$CN$5,$U379&lt;=$CN$6,$U379&lt;&gt;$CN$7),1,0)</f>
        <v>0</v>
      </c>
      <c r="CR379" s="32">
        <f>IF(AND($Y379&lt;&gt;$CN$5,$Y379&lt;=$CN$6,$Y379&lt;&gt;$CN$7),1,0)</f>
        <v>0</v>
      </c>
      <c r="CS379" s="32">
        <f>IF(AND($AG379&lt;&gt;$CN$5,$AG379&lt;=$CN$6,$AG379&lt;&gt;$CN$7),1,0)</f>
        <v>0</v>
      </c>
      <c r="CT379" s="32">
        <f>IF(AND($AK379&lt;&gt;$CN$5,$AK379&lt;=$CN$6,$AK379&lt;&gt;$CN$7),1,0)</f>
        <v>0</v>
      </c>
      <c r="CU379" s="32">
        <f>IF(AND($AS379&lt;&gt;$CN$5,$AS379&lt;=$CN$6,$AS379&lt;&gt;$CN$7),1,0)</f>
        <v>0</v>
      </c>
      <c r="CV379" s="32">
        <f>IF(AND($AW379&lt;&gt;$CN$5,$AW379&lt;=$CN$6,$AW379&lt;&gt;$CN$7),1,0)</f>
        <v>0</v>
      </c>
      <c r="CW379" s="32">
        <f>IF(AND($BE379&lt;&gt;$CN$5,$BE379&lt;=$CN$6,$BE379&lt;&gt;$CN$7),1,0)</f>
        <v>0</v>
      </c>
      <c r="CX379" s="32">
        <f>IF(AND($BI379&lt;&gt;$CN$5,$BI379&lt;=$CN$6,$BI379&lt;&gt;$CN$7),1,0)</f>
        <v>0</v>
      </c>
      <c r="CY379" s="32">
        <f>IF(AND($BQ379&lt;&gt;$CN$5,$BQ379&lt;=$CN$6,$BQ379&lt;&gt;$CN$7),1,0)</f>
        <v>0</v>
      </c>
      <c r="CZ379" s="32">
        <f>IF(AND($BU379&lt;&gt;$CN$5,$BU379&lt;=$CN$6,$BU379&lt;&gt;$CN$7),1,0)</f>
        <v>0</v>
      </c>
      <c r="DC379" s="32">
        <f>IF(AND($M379&lt;&gt;$DB$5,$M379&lt;=$DB$6,$M379&lt;&gt;$CN$7),1,0)</f>
        <v>0</v>
      </c>
      <c r="DD379" s="32">
        <f>IF(AND($Q379&lt;&gt;$DB$5,$Q379&lt;=$DB$6,$Q379&lt;&gt;$CN$7),1,0)</f>
        <v>0</v>
      </c>
      <c r="DE379" s="32">
        <f>IF(AND($U379&lt;&gt;$DB$5,$U379&lt;=$DB$6,$U379&lt;&gt;$CN$7),1,0)</f>
        <v>0</v>
      </c>
      <c r="DF379" s="32">
        <f>IF(AND($Y379&lt;&gt;$DB$5,$Y379&lt;=$DB$6,$Y379&lt;&gt;$CN$7),1,0)</f>
        <v>0</v>
      </c>
      <c r="DG379" s="32">
        <f>IF(AND($AG379&lt;&gt;$DB$5,$AG379&lt;=$DB$6,$AG379&lt;&gt;$CN$7),1,0)</f>
        <v>0</v>
      </c>
      <c r="DH379" s="32">
        <f>IF(AND($AK379&lt;&gt;$DB$5,$AK379&lt;=$DB$6,$AK379&lt;&gt;$CN$7),1,0)</f>
        <v>0</v>
      </c>
      <c r="DI379" s="32">
        <f>IF(AND($AS379&lt;&gt;$DB$5,$AS379&lt;=$DB$6,$AS379&lt;&gt;$CN$7),1,0)</f>
        <v>0</v>
      </c>
      <c r="DJ379" s="32">
        <f>IF(AND($AW379&lt;&gt;$DB$5,$AW379&lt;=$DB$6,$AW379&lt;&gt;$CN$7),1,0)</f>
        <v>0</v>
      </c>
      <c r="DK379" s="32">
        <f>IF(AND($BE379&lt;&gt;$DB$5,$BE379&lt;=$DB$6,$BE379&lt;&gt;$CN$7),1,0)</f>
        <v>0</v>
      </c>
      <c r="DL379" s="32">
        <f>IF(AND($BI379&lt;&gt;$DB$5,$BI379&lt;=$DB$6,$BI379&lt;&gt;$CN$7),1,0)</f>
        <v>0</v>
      </c>
      <c r="DM379" s="32">
        <f>IF(AND($BQ379&lt;&gt;$DB$5,$BQ379&lt;=$DB$6,$BQ379&lt;&gt;$CN$7),1,0)</f>
        <v>0</v>
      </c>
      <c r="DN379" s="32">
        <f>IF(AND($BU379&lt;&gt;$DB$5,$BU379&lt;=$DB$6,$BU379&lt;&gt;$CN$7),1,0)</f>
        <v>0</v>
      </c>
      <c r="DQ379" s="32">
        <f t="shared" ref="DQ379" si="19199">IF(AND($M379&lt;&gt;$DP$5,$M379&lt;=$DP$6,$M379&lt;&gt;$CN$7),1,0)</f>
        <v>0</v>
      </c>
      <c r="DR379" s="32">
        <f t="shared" ref="DR379" si="19200">IF(AND($Q379&lt;&gt;$DP$5,$Q379&lt;=$DP$6,$Q379&lt;&gt;$CN$7),1,0)</f>
        <v>0</v>
      </c>
      <c r="DS379" s="32">
        <f t="shared" ref="DS379" si="19201">IF(AND($U379&lt;&gt;$DP$5,$U379&lt;=$DP$6,$U379&lt;&gt;$CN$7),1,0)</f>
        <v>0</v>
      </c>
      <c r="DT379" s="32">
        <f t="shared" ref="DT379" si="19202">IF(AND($Y379&lt;&gt;$DP$5,$Y379&lt;=$DP$6,$Y379&lt;&gt;$CN$7),1,0)</f>
        <v>0</v>
      </c>
      <c r="DU379" s="32">
        <f t="shared" ref="DU379" si="19203">IF(AND($AG379&lt;&gt;$DP$5,$AG379&lt;=$DP$6,$AG379&lt;&gt;$CN$7),1,0)</f>
        <v>0</v>
      </c>
      <c r="DV379" s="32">
        <f t="shared" ref="DV379" si="19204">IF(AND($AK379&lt;&gt;$DP$5,$AK379&lt;=$DP$6,$AK379&lt;&gt;$CN$7),1,0)</f>
        <v>0</v>
      </c>
      <c r="DW379" s="32">
        <f t="shared" ref="DW379" si="19205">IF(AND($AS379&lt;&gt;$DP$5,$AS379&lt;=$DP$6,$AS379&lt;&gt;$CN$7),1,0)</f>
        <v>0</v>
      </c>
      <c r="DX379" s="32">
        <f t="shared" ref="DX379" si="19206">IF(AND($AW379&lt;&gt;$DP$5,$AW379&lt;=$DP$6,$AW379&lt;&gt;$CN$7),1,0)</f>
        <v>0</v>
      </c>
      <c r="DY379" s="32">
        <f t="shared" ref="DY379" si="19207">IF(AND($BE379&lt;&gt;$DP$5,$BE379&lt;=$DP$6,$BE379&lt;&gt;$CN$7),1,0)</f>
        <v>0</v>
      </c>
      <c r="DZ379" s="32">
        <f t="shared" ref="DZ379" si="19208">IF(AND($BI379&lt;&gt;$DP$5,$BI379&lt;=$DP$6,$BI379&lt;&gt;$CN$7),1,0)</f>
        <v>0</v>
      </c>
      <c r="EA379" s="32">
        <f t="shared" ref="EA379" si="19209">IF(AND($BQ379&lt;&gt;$DP$5,$BQ379&lt;=$DP$6,$BQ379&lt;&gt;$CN$7),1,0)</f>
        <v>0</v>
      </c>
      <c r="EB379" s="32">
        <f t="shared" ref="EB379" si="19210">IF(AND($BU379&lt;&gt;$DP$5,$BU379&lt;=$DP$6,$BU379&lt;&gt;$CN$7),1,0)</f>
        <v>0</v>
      </c>
      <c r="EE379" s="328">
        <f>IF(M379&lt;&gt;"",IF(M379&lt;=$ED$6,1,IF(L379&gt;$ED$6,0,NETWORKDAYS(L379,$ED$6,祭日リスト)/NETWORKDAYS(L379,M379,祭日リスト)))*$GG379*週間進捗報告書!$G$9,0)</f>
        <v>0</v>
      </c>
      <c r="EF379" s="328">
        <f>IF(Q379&lt;&gt;"",IF(Q379&lt;=$ED$6,1,IF(P379&gt;$ED$6,0,NETWORKDAYS(P379,$ED$6,祭日リスト)/NETWORKDAYS(P379,Q379,祭日リスト)))*$GG379*週間進捗報告書!$G$10,0)</f>
        <v>0</v>
      </c>
      <c r="EG379" s="328">
        <f>IF(U379&lt;&gt;"",IF(U379&lt;=$ED$6,1,IF(T379&gt;$ED$6,0,NETWORKDAYS(T379,$ED$6,祭日リスト)/NETWORKDAYS(T379,U379,祭日リスト)))*$GG379*週間進捗報告書!$G$11,0)</f>
        <v>0</v>
      </c>
      <c r="EH379" s="328">
        <f>IF(Y379&lt;&gt;"",IF(Y379&lt;=$ED$6,1,IF(X379&gt;$ED$6,0,NETWORKDAYS(X379,$ED$6,祭日リスト)/NETWORKDAYS(X379,Y379,祭日リスト)))*$GG379*週間進捗報告書!$G$12,0)</f>
        <v>0</v>
      </c>
      <c r="EI379" s="328">
        <f>IF(AG379&lt;&gt;"",IF(AG379&lt;=$ED$6,1,IF(AF379&gt;$ED$6,0,NETWORKDAYS(AF379,$ED$6,祭日リスト)/NETWORKDAYS(AF379,AG379,祭日リスト)))*$GG379*週間進捗報告書!$G$13,0)</f>
        <v>0</v>
      </c>
      <c r="EJ379" s="328">
        <f>IF(AK379&lt;&gt;"",IF(AK379&lt;=$ED$6,1,IF(AJ379&gt;$ED$6,0,NETWORKDAYS(AJ379,$ED$6,祭日リスト)/NETWORKDAYS(AJ379,AK379,祭日リスト)))*$GG379*週間進捗報告書!$G$14,0)</f>
        <v>0</v>
      </c>
      <c r="EK379" s="328">
        <f>IF(AS379&lt;&gt;"",IF(AS379&lt;=$ED$6,1,IF(AR379&gt;$ED$6,0,NETWORKDAYS(AR379,$ED$6,祭日リスト)/NETWORKDAYS(AR379,AS379,祭日リスト)))*$GG379*週間進捗報告書!$G$15,0)</f>
        <v>0</v>
      </c>
      <c r="EL379" s="328">
        <f>IF(AW379&lt;&gt;"",IF(AW379&lt;=$ED$6,1,IF(AV379&gt;$ED$6,0,NETWORKDAYS(AV379,$ED$6,祭日リスト)/NETWORKDAYS(AV379,AW379,祭日リスト)))*$GG379*週間進捗報告書!$G$16,0)</f>
        <v>0</v>
      </c>
      <c r="EM379" s="328">
        <f>IF(BE379&lt;&gt;"",IF(BE379&lt;=$ED$6,1,IF(BD379&gt;$ED$6,0,NETWORKDAYS(BD379,$ED$6,祭日リスト)/NETWORKDAYS(BD379,BE379,祭日リスト)))*$GG379*週間進捗報告書!$G$17,0)</f>
        <v>0</v>
      </c>
      <c r="EN379" s="328">
        <f>IF(BI379&lt;&gt;"",IF(BI379&lt;=$ED$6,1,IF(BH379&gt;$ED$6,0,NETWORKDAYS(BH379,$ED$6,祭日リスト)/NETWORKDAYS(BH379,BI379,祭日リスト)))*$GG379*週間進捗報告書!$G$18,0)</f>
        <v>0</v>
      </c>
      <c r="EO379" s="328">
        <f>IF(BQ379&lt;&gt;"",IF(BQ379&lt;=$ED$6,1,IF(BP379&gt;$ED$6,0,NETWORKDAYS(BP379,$ED$6,祭日リスト)/NETWORKDAYS(BP379,BQ379,祭日リスト)))*$GG379*週間進捗報告書!$G$19,0)</f>
        <v>0</v>
      </c>
      <c r="EP379" s="328">
        <f>IF(BU379&lt;&gt;"",IF(BU379&lt;=$ED$6,1,IF(BT379&gt;$ED$6,0,NETWORKDAYS(BT379,$ED$6,祭日リスト)/NETWORKDAYS(BT379,BU379,祭日リスト)))*$GG379*週間進捗報告書!$G$20,0)</f>
        <v>0</v>
      </c>
      <c r="ER379" s="547">
        <f t="shared" ref="ER379:FC379" si="19211">EE379-EE380</f>
        <v>0</v>
      </c>
      <c r="ES379" s="547">
        <f t="shared" si="19211"/>
        <v>0</v>
      </c>
      <c r="ET379" s="547">
        <f t="shared" si="19211"/>
        <v>0</v>
      </c>
      <c r="EU379" s="547">
        <f t="shared" si="19211"/>
        <v>0</v>
      </c>
      <c r="EV379" s="547">
        <f t="shared" si="19211"/>
        <v>0</v>
      </c>
      <c r="EW379" s="547">
        <f t="shared" si="19211"/>
        <v>0</v>
      </c>
      <c r="EX379" s="547">
        <f t="shared" si="19211"/>
        <v>0</v>
      </c>
      <c r="EY379" s="547">
        <f t="shared" si="19211"/>
        <v>0</v>
      </c>
      <c r="EZ379" s="547">
        <f t="shared" si="19211"/>
        <v>0</v>
      </c>
      <c r="FA379" s="547">
        <f t="shared" si="19211"/>
        <v>0</v>
      </c>
      <c r="FB379" s="547">
        <f t="shared" si="19211"/>
        <v>0</v>
      </c>
      <c r="FC379" s="547">
        <f t="shared" si="19211"/>
        <v>0</v>
      </c>
      <c r="FD379" s="547">
        <f t="shared" ref="FD379" si="19212">SUM(ER379:FC380)</f>
        <v>0</v>
      </c>
      <c r="FE379" s="333"/>
      <c r="FG379" s="32">
        <f>IF(AND($M379&lt;&gt;$FF$7),1,0)</f>
        <v>0</v>
      </c>
      <c r="FH379" s="32">
        <f>IF(AND($Q379&lt;&gt;$FF$7),1,0)</f>
        <v>0</v>
      </c>
      <c r="FI379" s="32">
        <f>IF(AND($U379&lt;&gt;$FF$7),1,0)</f>
        <v>0</v>
      </c>
      <c r="FJ379" s="32">
        <f>IF(AND($Y379&lt;&gt;$FF$7),1,0)</f>
        <v>0</v>
      </c>
      <c r="FK379" s="32">
        <f>IF(AND($AG379&lt;&gt;$FF$7),1,0)</f>
        <v>0</v>
      </c>
      <c r="FL379" s="32">
        <f>IF(AND($AK379&lt;&gt;$FF$7),1,0)</f>
        <v>0</v>
      </c>
      <c r="FM379" s="32">
        <f>IF(AND($AS379&lt;&gt;$FF$7),1,0)</f>
        <v>0</v>
      </c>
      <c r="FN379" s="32">
        <f>IF(AND($AW379&lt;&gt;$FF$7),1,0)</f>
        <v>0</v>
      </c>
      <c r="FO379" s="32">
        <f>IF(AND($BE379&lt;&gt;$FF$7),1,0)</f>
        <v>0</v>
      </c>
      <c r="FP379" s="32">
        <f>IF(AND($BI379&lt;&gt;$FF$7),1,0)</f>
        <v>0</v>
      </c>
      <c r="FQ379" s="32">
        <f>IF(AND($BQ379&lt;&gt;$FF$7),1,0)</f>
        <v>0</v>
      </c>
      <c r="FR379" s="32">
        <f>IF(AND($BU379&lt;&gt;$FF$7),1,0)</f>
        <v>0</v>
      </c>
      <c r="FU379" s="294">
        <f t="shared" ref="FU379" si="19213">IF($K379&lt;&gt;"NG",$GG379,0)</f>
        <v>0</v>
      </c>
      <c r="FV379" s="294">
        <f t="shared" ref="FV379" si="19214">IF($O379&lt;&gt;"NG",$GG379,0)</f>
        <v>0</v>
      </c>
      <c r="FW379" s="294">
        <f t="shared" ref="FW379" si="19215">IF($S379&lt;&gt;"NG",$GG379,0)</f>
        <v>0</v>
      </c>
      <c r="FX379" s="294">
        <f t="shared" ref="FX379" si="19216">IF($W379&lt;&gt;"NG",$GG379,0)</f>
        <v>0</v>
      </c>
      <c r="FY379" s="294">
        <f t="shared" ref="FY379" si="19217">IF($AE379&lt;&gt;"NG",$GG379,0)</f>
        <v>0</v>
      </c>
      <c r="FZ379" s="294">
        <f t="shared" ref="FZ379" si="19218">IF($AI379&lt;&gt;"NG",$GG379,0)</f>
        <v>0</v>
      </c>
      <c r="GA379" s="294">
        <f t="shared" ref="GA379" si="19219">IF($AQ379&lt;&gt;"NG",$GG379,0)</f>
        <v>0</v>
      </c>
      <c r="GB379" s="294">
        <f t="shared" ref="GB379" si="19220">IF($AU379&lt;&gt;"NG",$GG379,0)</f>
        <v>0</v>
      </c>
      <c r="GC379" s="294">
        <f t="shared" ref="GC379" si="19221">IF($BC379&lt;&gt;"NG",$GG379,0)</f>
        <v>0</v>
      </c>
      <c r="GD379" s="294">
        <f t="shared" ref="GD379" si="19222">IF($BG379&lt;&gt;"NG",$GG379,0)</f>
        <v>0</v>
      </c>
      <c r="GE379" s="294">
        <f t="shared" ref="GE379" si="19223">IF($BO379&lt;&gt;"NG",$GG379,0)</f>
        <v>0</v>
      </c>
      <c r="GF379" s="294">
        <f t="shared" ref="GF379" si="19224">IF($BS379&lt;&gt;"NG",$GG379,0)</f>
        <v>0</v>
      </c>
      <c r="GG379" s="294" t="e">
        <f>VLOOKUP($D379,リスト!$D:$S,15,FALSE)</f>
        <v>#N/A</v>
      </c>
      <c r="GH379" s="2" t="e">
        <f>INDEX(リスト!$V:$V,MATCH(中日程計画表!$D379,リスト!$D:$D,0))</f>
        <v>#N/A</v>
      </c>
      <c r="GI379" s="2" t="e">
        <f>INDEX(リスト!$A:$A,MATCH(中日程計画表!$D379,リスト!$D:$D,0))</f>
        <v>#N/A</v>
      </c>
      <c r="GJ379" s="2" t="e">
        <f>INDEX(リスト!$U:$U,MATCH(中日程計画表!$D379,リスト!$D:$D,0))</f>
        <v>#N/A</v>
      </c>
      <c r="GK379" s="5" t="e">
        <f>INDEX(リスト!$W:$W,MATCH(中日程計画表!$D379,リスト!$D:$D,0))</f>
        <v>#N/A</v>
      </c>
      <c r="GL379" s="2" t="s">
        <v>200</v>
      </c>
      <c r="GM379" s="296">
        <f>D379</f>
        <v>0</v>
      </c>
      <c r="GN379" s="296">
        <f>E379</f>
        <v>0</v>
      </c>
      <c r="GU379" s="460" t="str">
        <f t="shared" ref="GU379" si="19225">AE379</f>
        <v>NG</v>
      </c>
      <c r="GV379" s="460">
        <f t="shared" ref="GV379" si="19226">EI379</f>
        <v>0</v>
      </c>
      <c r="GW379" s="460">
        <f t="shared" ref="GW379" si="19227">EI380</f>
        <v>0</v>
      </c>
      <c r="GX379" s="462">
        <f t="shared" ref="GX379" si="19228">EV379</f>
        <v>0</v>
      </c>
      <c r="GY379" s="460" t="str">
        <f t="shared" ref="GY379" si="19229">AI379</f>
        <v>NG</v>
      </c>
      <c r="GZ379" s="460">
        <f t="shared" ref="GZ379" si="19230">EJ379</f>
        <v>0</v>
      </c>
      <c r="HA379" s="460">
        <f t="shared" ref="HA379" si="19231">EJ380</f>
        <v>0</v>
      </c>
      <c r="HB379" s="462">
        <f t="shared" ref="HB379" si="19232">EW379</f>
        <v>0</v>
      </c>
      <c r="HC379" s="460" t="str">
        <f t="shared" ref="HC379" si="19233">AQ379</f>
        <v>NG</v>
      </c>
      <c r="HD379" s="460">
        <f t="shared" ref="HD379" si="19234">EK379</f>
        <v>0</v>
      </c>
      <c r="HE379" s="460">
        <f t="shared" ref="HE379" si="19235">EK380</f>
        <v>0</v>
      </c>
      <c r="HF379" s="462">
        <f t="shared" ref="HF379" si="19236">EX379</f>
        <v>0</v>
      </c>
      <c r="HG379" s="460" t="str">
        <f t="shared" ref="HG379" si="19237">AU379</f>
        <v>NG</v>
      </c>
      <c r="HH379" s="460">
        <f t="shared" ref="HH379" si="19238">EL379</f>
        <v>0</v>
      </c>
      <c r="HI379" s="460">
        <f t="shared" ref="HI379" si="19239">EL380</f>
        <v>0</v>
      </c>
      <c r="HJ379" s="462">
        <f t="shared" ref="HJ379" si="19240">EY379</f>
        <v>0</v>
      </c>
      <c r="HK379" s="460" t="str">
        <f t="shared" ref="HK379" si="19241">BC379</f>
        <v>NG</v>
      </c>
      <c r="HL379" s="460">
        <f t="shared" ref="HL379" si="19242">EM379</f>
        <v>0</v>
      </c>
      <c r="HM379" s="460">
        <f t="shared" ref="HM379" si="19243">EM380</f>
        <v>0</v>
      </c>
      <c r="HN379" s="462">
        <f t="shared" ref="HN379" si="19244">EZ379</f>
        <v>0</v>
      </c>
      <c r="HO379" s="460" t="str">
        <f t="shared" ref="HO379" si="19245">BG379</f>
        <v>NG</v>
      </c>
      <c r="HP379" s="460">
        <f t="shared" ref="HP379" si="19246">EN379</f>
        <v>0</v>
      </c>
      <c r="HQ379" s="460">
        <f t="shared" ref="HQ379" si="19247">EN380</f>
        <v>0</v>
      </c>
      <c r="HR379" s="462">
        <f t="shared" ref="HR379" si="19248">FA379</f>
        <v>0</v>
      </c>
      <c r="HS379" s="332"/>
    </row>
    <row r="380" spans="1:227" ht="12" customHeight="1">
      <c r="A380" s="489"/>
      <c r="B380" s="487"/>
      <c r="C380" s="475"/>
      <c r="D380" s="485"/>
      <c r="E380" s="483"/>
      <c r="F380" s="317"/>
      <c r="G380" s="317"/>
      <c r="H380" s="317"/>
      <c r="I380" s="317"/>
      <c r="J380" s="316"/>
      <c r="K380" s="481"/>
      <c r="L380" s="77"/>
      <c r="M380" s="77"/>
      <c r="N380" s="471"/>
      <c r="O380" s="475"/>
      <c r="P380" s="77"/>
      <c r="Q380" s="77"/>
      <c r="R380" s="471"/>
      <c r="S380" s="475"/>
      <c r="T380" s="77"/>
      <c r="U380" s="77"/>
      <c r="V380" s="471"/>
      <c r="W380" s="473"/>
      <c r="X380" s="77"/>
      <c r="Y380" s="77"/>
      <c r="Z380" s="471"/>
      <c r="AA380" s="477"/>
      <c r="AB380" s="80"/>
      <c r="AC380" s="80"/>
      <c r="AD380" s="471"/>
      <c r="AE380" s="473"/>
      <c r="AF380" s="77"/>
      <c r="AG380" s="77"/>
      <c r="AH380" s="471"/>
      <c r="AI380" s="473"/>
      <c r="AJ380" s="77"/>
      <c r="AK380" s="77"/>
      <c r="AL380" s="471"/>
      <c r="AM380" s="477"/>
      <c r="AN380" s="80"/>
      <c r="AO380" s="80"/>
      <c r="AP380" s="471"/>
      <c r="AQ380" s="473"/>
      <c r="AR380" s="77"/>
      <c r="AS380" s="77"/>
      <c r="AT380" s="471"/>
      <c r="AU380" s="473"/>
      <c r="AV380" s="77"/>
      <c r="AW380" s="77"/>
      <c r="AX380" s="471"/>
      <c r="AY380" s="477"/>
      <c r="AZ380" s="80"/>
      <c r="BA380" s="80"/>
      <c r="BB380" s="471"/>
      <c r="BC380" s="475"/>
      <c r="BD380" s="77"/>
      <c r="BE380" s="77"/>
      <c r="BF380" s="471"/>
      <c r="BG380" s="473"/>
      <c r="BH380" s="77"/>
      <c r="BI380" s="77"/>
      <c r="BJ380" s="471"/>
      <c r="BK380" s="477"/>
      <c r="BL380" s="80"/>
      <c r="BM380" s="80"/>
      <c r="BN380" s="471"/>
      <c r="BO380" s="475"/>
      <c r="BP380" s="77"/>
      <c r="BQ380" s="77"/>
      <c r="BR380" s="471"/>
      <c r="BS380" s="473"/>
      <c r="BT380" s="77"/>
      <c r="BU380" s="77"/>
      <c r="BV380" s="471"/>
      <c r="BW380" s="469"/>
      <c r="BX380" s="467"/>
      <c r="BY380" s="490"/>
      <c r="CA380" s="19">
        <f t="shared" ref="CA380" si="19249">IF(AND($N379=1,$M380&lt;&gt;$BZ$7),1,0)</f>
        <v>0</v>
      </c>
      <c r="CB380" s="19">
        <f t="shared" ref="CB380" si="19250">IF(AND($R379=1,$Q380&lt;&gt;$BZ$7),1,0)</f>
        <v>0</v>
      </c>
      <c r="CC380" s="19">
        <f t="shared" ref="CC380" si="19251">IF(AND($V379=1,$U380&lt;&gt;$BZ$7),1,0)</f>
        <v>0</v>
      </c>
      <c r="CD380" s="19">
        <f t="shared" ref="CD380" si="19252">IF(AND($Z379=1,$Y380&lt;&gt;$BZ$7),1,0)</f>
        <v>0</v>
      </c>
      <c r="CE380" s="19">
        <f t="shared" ref="CE380" si="19253">IF(AND($AH379=1,$AG380&lt;&gt;$BZ$7),1,0)</f>
        <v>0</v>
      </c>
      <c r="CF380" s="19">
        <f t="shared" ref="CF380" si="19254">IF(AND($AL379=1,$AK380&lt;&gt;$BZ$7),1,0)</f>
        <v>0</v>
      </c>
      <c r="CG380" s="19">
        <f t="shared" ref="CG380" si="19255">IF(AND($AT379=1,$AS380&lt;&gt;$BZ$7),1,0)</f>
        <v>0</v>
      </c>
      <c r="CH380" s="19">
        <f t="shared" ref="CH380" si="19256">IF(AND($AX379=1,$AW380&lt;&gt;$BZ$7),1,0)</f>
        <v>0</v>
      </c>
      <c r="CI380" s="19">
        <f t="shared" ref="CI380" si="19257">IF(AND($BF379=1,$BE380&lt;&gt;$BZ$7),1,0)</f>
        <v>0</v>
      </c>
      <c r="CJ380" s="19">
        <f t="shared" ref="CJ380" si="19258">IF(AND($BJ379=1,$BI380&lt;&gt;$BZ$7),1,0)</f>
        <v>0</v>
      </c>
      <c r="CK380" s="19">
        <f t="shared" ref="CK380" si="19259">IF(AND($BR379=1,$BQ380&lt;&gt;$BZ$7),1,0)</f>
        <v>0</v>
      </c>
      <c r="CL380" s="19">
        <f t="shared" ref="CL380" si="19260">IF(AND($BV379=1,$BU380&lt;&gt;$BZ$7),1,0)</f>
        <v>0</v>
      </c>
      <c r="CO380" s="19">
        <f>IF(AND($M380&lt;&gt;$CN$7,$M380&lt;=$CN$6),1,0)</f>
        <v>0</v>
      </c>
      <c r="CP380" s="19">
        <f>IF(AND($Q380&lt;&gt;$CN$7,$Q380&lt;=$CN$6),1,0)</f>
        <v>0</v>
      </c>
      <c r="CQ380" s="19">
        <f>IF(AND($U380&lt;&gt;$CN$7,$U380&lt;=$CN$6),1,0)</f>
        <v>0</v>
      </c>
      <c r="CR380" s="19">
        <f>IF(AND($Y380&lt;&gt;$CN$7,$Y380&lt;=$CN$6),1,0)</f>
        <v>0</v>
      </c>
      <c r="CS380" s="19">
        <f>IF(AND($AG380&lt;&gt;$CN$7,$AG380&lt;=$CN$6),1,0)</f>
        <v>0</v>
      </c>
      <c r="CT380" s="19">
        <f>IF(AND($AK380&lt;&gt;$CN$7,$AK380&lt;=$CN$6),1,0)</f>
        <v>0</v>
      </c>
      <c r="CU380" s="19">
        <f>IF(AND($AS380&lt;&gt;$CN$7,$AS380&lt;=$CN$6),1,0)</f>
        <v>0</v>
      </c>
      <c r="CV380" s="19">
        <f>IF(AND($AW380&lt;&gt;$CN$7,$AW380&lt;=$CN$6),1,0)</f>
        <v>0</v>
      </c>
      <c r="CW380" s="19">
        <f>IF(AND($BE380&lt;&gt;$CN$7,$BE380&lt;=$CN$6),1,0)</f>
        <v>0</v>
      </c>
      <c r="CX380" s="19">
        <f>IF(AND($BI380&lt;&gt;$CN$7,$BI380&lt;=$CN$6),1,0)</f>
        <v>0</v>
      </c>
      <c r="CY380" s="19">
        <f>IF(AND($BQ380&lt;&gt;$CN$7,$BQ380&lt;=$CN$6),1,0)</f>
        <v>0</v>
      </c>
      <c r="CZ380" s="19">
        <f>IF(AND($BU380&lt;&gt;$CN$7,$BU380&lt;=$CN$6),1,0)</f>
        <v>0</v>
      </c>
      <c r="DC380" s="19">
        <f>IF($N379=1,1,0)</f>
        <v>0</v>
      </c>
      <c r="DD380" s="19">
        <f>IF($R379=1,1,0)</f>
        <v>0</v>
      </c>
      <c r="DE380" s="19">
        <f>IF($V379=1,1,0)</f>
        <v>0</v>
      </c>
      <c r="DF380" s="19">
        <f>IF($Z379=1,1,0)</f>
        <v>0</v>
      </c>
      <c r="DG380" s="19">
        <f>IF($AH379=1,1,0)</f>
        <v>0</v>
      </c>
      <c r="DH380" s="19">
        <f>IF($AL379=1,1,0)</f>
        <v>0</v>
      </c>
      <c r="DI380" s="19">
        <f>IF($AT379=1,1,0)</f>
        <v>0</v>
      </c>
      <c r="DJ380" s="19">
        <f>IF($AX379=1,1,0)</f>
        <v>0</v>
      </c>
      <c r="DK380" s="19">
        <f>IF($BF379=1,1,0)</f>
        <v>0</v>
      </c>
      <c r="DL380" s="19">
        <f>IF($BJ379=1,1,0)</f>
        <v>0</v>
      </c>
      <c r="DM380" s="19">
        <f>IF($BR379=1,1,0)</f>
        <v>0</v>
      </c>
      <c r="DN380" s="19">
        <f>IF($BV379=1,1,0)</f>
        <v>0</v>
      </c>
      <c r="DQ380" s="19">
        <f t="shared" ref="DQ380" si="19261">IF($N379=1,1,0)</f>
        <v>0</v>
      </c>
      <c r="DR380" s="19">
        <f t="shared" ref="DR380" si="19262">IF($R379=1,1,0)</f>
        <v>0</v>
      </c>
      <c r="DS380" s="19">
        <f t="shared" ref="DS380" si="19263">IF($V379=1,1,0)</f>
        <v>0</v>
      </c>
      <c r="DT380" s="19">
        <f t="shared" ref="DT380" si="19264">IF($Z379=1,1,0)</f>
        <v>0</v>
      </c>
      <c r="DU380" s="19">
        <f t="shared" ref="DU380" si="19265">IF($AH379=1,1,0)</f>
        <v>0</v>
      </c>
      <c r="DV380" s="19">
        <f t="shared" ref="DV380" si="19266">IF($AL379=1,1,0)</f>
        <v>0</v>
      </c>
      <c r="DW380" s="19">
        <f t="shared" ref="DW380" si="19267">IF($AT379=1,1,0)</f>
        <v>0</v>
      </c>
      <c r="DX380" s="19">
        <f t="shared" ref="DX380" si="19268">IF($AX379=1,1,0)</f>
        <v>0</v>
      </c>
      <c r="DY380" s="19">
        <f t="shared" ref="DY380" si="19269">IF($BF379=1,1,0)</f>
        <v>0</v>
      </c>
      <c r="DZ380" s="19">
        <f t="shared" ref="DZ380" si="19270">IF($BJ379=1,1,0)</f>
        <v>0</v>
      </c>
      <c r="EA380" s="19">
        <f t="shared" ref="EA380" si="19271">IF($BR379=1,1,0)</f>
        <v>0</v>
      </c>
      <c r="EB380" s="19">
        <f t="shared" ref="EB380" si="19272">IF($BV379=1,1,0)</f>
        <v>0</v>
      </c>
      <c r="EE380" s="329">
        <f>N379*$FU380*週間進捗報告書!$G$9</f>
        <v>0</v>
      </c>
      <c r="EF380" s="329">
        <f>R379*$FV380*週間進捗報告書!$G$10</f>
        <v>0</v>
      </c>
      <c r="EG380" s="329">
        <f>V379*$FW380*週間進捗報告書!$G$11</f>
        <v>0</v>
      </c>
      <c r="EH380" s="329">
        <f>Z379*$FX380*週間進捗報告書!$G$12</f>
        <v>0</v>
      </c>
      <c r="EI380" s="329">
        <f>AH379*$FY380*週間進捗報告書!$G$13</f>
        <v>0</v>
      </c>
      <c r="EJ380" s="329">
        <f>AL379*$FZ380*週間進捗報告書!$G$14</f>
        <v>0</v>
      </c>
      <c r="EK380" s="329">
        <f>AT379*$GA380*週間進捗報告書!$G$15</f>
        <v>0</v>
      </c>
      <c r="EL380" s="329">
        <f>AX379*$GB380*週間進捗報告書!$G$16</f>
        <v>0</v>
      </c>
      <c r="EM380" s="329">
        <f>BF379*$GC380*週間進捗報告書!$G$17</f>
        <v>0</v>
      </c>
      <c r="EN380" s="329">
        <f>BJ379*$GD380*週間進捗報告書!$G$18</f>
        <v>0</v>
      </c>
      <c r="EO380" s="329">
        <f>BR379*$GE380*週間進捗報告書!$G$19</f>
        <v>0</v>
      </c>
      <c r="EP380" s="329">
        <f>BV379*$GF380*週間進捗報告書!$G$20</f>
        <v>0</v>
      </c>
      <c r="ER380" s="547"/>
      <c r="ES380" s="547"/>
      <c r="ET380" s="547"/>
      <c r="EU380" s="547"/>
      <c r="EV380" s="547"/>
      <c r="EW380" s="547"/>
      <c r="EX380" s="547"/>
      <c r="EY380" s="547"/>
      <c r="EZ380" s="547"/>
      <c r="FA380" s="547"/>
      <c r="FB380" s="547"/>
      <c r="FC380" s="547"/>
      <c r="FD380" s="547"/>
      <c r="FE380" s="332"/>
      <c r="FG380" s="19"/>
      <c r="FH380" s="19"/>
      <c r="FI380" s="19"/>
      <c r="FJ380" s="19"/>
      <c r="FK380" s="19"/>
      <c r="FL380" s="19"/>
      <c r="FM380" s="19"/>
      <c r="FN380" s="19"/>
      <c r="FO380" s="19"/>
      <c r="FP380" s="19"/>
      <c r="FQ380" s="19"/>
      <c r="FR380" s="19"/>
      <c r="FU380" s="295">
        <f t="shared" ref="FU380" si="19273">FU379</f>
        <v>0</v>
      </c>
      <c r="FV380" s="295">
        <f t="shared" ref="FV380" si="19274">FV379</f>
        <v>0</v>
      </c>
      <c r="FW380" s="295">
        <f t="shared" ref="FW380" si="19275">FW379</f>
        <v>0</v>
      </c>
      <c r="FX380" s="295">
        <f t="shared" ref="FX380" si="19276">FX379</f>
        <v>0</v>
      </c>
      <c r="FY380" s="295">
        <f t="shared" ref="FY380" si="19277">FY379</f>
        <v>0</v>
      </c>
      <c r="FZ380" s="295">
        <f t="shared" ref="FZ380" si="19278">FZ379</f>
        <v>0</v>
      </c>
      <c r="GA380" s="295">
        <f t="shared" ref="GA380" si="19279">GA379</f>
        <v>0</v>
      </c>
      <c r="GB380" s="295">
        <f t="shared" ref="GB380" si="19280">GB379</f>
        <v>0</v>
      </c>
      <c r="GC380" s="295">
        <f t="shared" ref="GC380" si="19281">GC379</f>
        <v>0</v>
      </c>
      <c r="GD380" s="295">
        <f t="shared" ref="GD380" si="19282">GD379</f>
        <v>0</v>
      </c>
      <c r="GE380" s="295">
        <f t="shared" ref="GE380" si="19283">GE379</f>
        <v>0</v>
      </c>
      <c r="GF380" s="295">
        <f t="shared" ref="GF380" si="19284">GF379</f>
        <v>0</v>
      </c>
      <c r="GG380" s="295" t="e">
        <f t="shared" ref="GG380" si="19285">GG379</f>
        <v>#N/A</v>
      </c>
      <c r="GH380" s="2" t="e">
        <f>INDEX(リスト!$V:$V,MATCH(中日程計画表!$D379,リスト!$D:$D,0))</f>
        <v>#N/A</v>
      </c>
      <c r="GI380" s="2" t="e">
        <f>INDEX(リスト!$A:$A,MATCH(中日程計画表!$D379,リスト!$D:$D,0))</f>
        <v>#N/A</v>
      </c>
      <c r="GJ380" s="2" t="e">
        <f>INDEX(リスト!$U:$U,MATCH(中日程計画表!$D379,リスト!$D:$D,0))</f>
        <v>#N/A</v>
      </c>
      <c r="GK380" s="5" t="e">
        <f>INDEX(リスト!$W:$W,MATCH(中日程計画表!$D379,リスト!$D:$D,0))</f>
        <v>#N/A</v>
      </c>
      <c r="GL380" s="2" t="s">
        <v>201</v>
      </c>
      <c r="GM380" s="296">
        <f t="shared" ref="GM380" si="19286">GM379</f>
        <v>0</v>
      </c>
      <c r="GN380" s="296">
        <f t="shared" ref="GN380" si="19287">GN379</f>
        <v>0</v>
      </c>
      <c r="GU380" s="461"/>
      <c r="GV380" s="460"/>
      <c r="GW380" s="460"/>
      <c r="GX380" s="461"/>
      <c r="GY380" s="461"/>
      <c r="GZ380" s="460"/>
      <c r="HA380" s="460"/>
      <c r="HB380" s="461"/>
      <c r="HC380" s="461"/>
      <c r="HD380" s="460"/>
      <c r="HE380" s="460"/>
      <c r="HF380" s="461"/>
      <c r="HG380" s="461"/>
      <c r="HH380" s="460"/>
      <c r="HI380" s="460"/>
      <c r="HJ380" s="461"/>
      <c r="HK380" s="461"/>
      <c r="HL380" s="460"/>
      <c r="HM380" s="460"/>
      <c r="HN380" s="461"/>
      <c r="HO380" s="461"/>
      <c r="HP380" s="460"/>
      <c r="HQ380" s="460"/>
      <c r="HR380" s="461"/>
      <c r="HS380" s="4"/>
    </row>
    <row r="381" spans="1:227" ht="12" customHeight="1">
      <c r="A381" s="488" t="str">
        <f t="shared" ref="A381" ca="1" si="19288">INDIRECT("リスト!A"&amp;B381+6)</f>
        <v/>
      </c>
      <c r="B381" s="486">
        <f t="shared" ref="B381" si="19289">ROUNDDOWN((ROW()-6)/2,0)+1</f>
        <v>188</v>
      </c>
      <c r="C381" s="474" t="str">
        <f>機能グループ名</f>
        <v/>
      </c>
      <c r="D381" s="484">
        <f>機能ID</f>
        <v>0</v>
      </c>
      <c r="E381" s="482">
        <f>機能名</f>
        <v>0</v>
      </c>
      <c r="F381" s="315"/>
      <c r="G381" s="315"/>
      <c r="H381" s="315"/>
      <c r="I381" s="315"/>
      <c r="J381" s="316"/>
      <c r="K381" s="480" t="str">
        <f>担当者_SR</f>
        <v>NG</v>
      </c>
      <c r="L381" s="76"/>
      <c r="M381" s="76"/>
      <c r="N381" s="470"/>
      <c r="O381" s="474" t="str">
        <f>担当者_SRR</f>
        <v>NG</v>
      </c>
      <c r="P381" s="76"/>
      <c r="Q381" s="76"/>
      <c r="R381" s="470"/>
      <c r="S381" s="474" t="str">
        <f>担当者_DS</f>
        <v>NG</v>
      </c>
      <c r="T381" s="76"/>
      <c r="U381" s="76"/>
      <c r="V381" s="470"/>
      <c r="W381" s="472" t="str">
        <f>担当者_DSR</f>
        <v>NG</v>
      </c>
      <c r="X381" s="76"/>
      <c r="Y381" s="76"/>
      <c r="Z381" s="470"/>
      <c r="AA381" s="476"/>
      <c r="AB381" s="79"/>
      <c r="AC381" s="79"/>
      <c r="AD381" s="470">
        <f>IF(AC382 &lt;&gt; "",1,0)</f>
        <v>0</v>
      </c>
      <c r="AE381" s="472" t="str">
        <f>担当者_CD</f>
        <v>NG</v>
      </c>
      <c r="AF381" s="76"/>
      <c r="AG381" s="76"/>
      <c r="AH381" s="470"/>
      <c r="AI381" s="472" t="str">
        <f>担当者_DD</f>
        <v>NG</v>
      </c>
      <c r="AJ381" s="76"/>
      <c r="AK381" s="76"/>
      <c r="AL381" s="470"/>
      <c r="AM381" s="476"/>
      <c r="AN381" s="79"/>
      <c r="AO381" s="79"/>
      <c r="AP381" s="470">
        <f>IF(AO382 &lt;&gt; "",1,0)</f>
        <v>0</v>
      </c>
      <c r="AQ381" s="472" t="str">
        <f>担当者_MCL</f>
        <v>NG</v>
      </c>
      <c r="AR381" s="76"/>
      <c r="AS381" s="76"/>
      <c r="AT381" s="470"/>
      <c r="AU381" s="472" t="str">
        <f>担当者_MCLR</f>
        <v>NG</v>
      </c>
      <c r="AV381" s="76"/>
      <c r="AW381" s="76"/>
      <c r="AX381" s="470"/>
      <c r="AY381" s="476"/>
      <c r="AZ381" s="79"/>
      <c r="BA381" s="79"/>
      <c r="BB381" s="470">
        <f>IF(BA382 &lt;&gt; "",1,0)</f>
        <v>0</v>
      </c>
      <c r="BC381" s="474" t="str">
        <f>担当者_MT</f>
        <v>NG</v>
      </c>
      <c r="BD381" s="76"/>
      <c r="BE381" s="76"/>
      <c r="BF381" s="470"/>
      <c r="BG381" s="472" t="str">
        <f>担当者_M検</f>
        <v>NG</v>
      </c>
      <c r="BH381" s="76"/>
      <c r="BI381" s="76"/>
      <c r="BJ381" s="470"/>
      <c r="BK381" s="476"/>
      <c r="BL381" s="79"/>
      <c r="BM381" s="79"/>
      <c r="BN381" s="470">
        <v>0</v>
      </c>
      <c r="BO381" s="474" t="str">
        <f>担当者_モテ</f>
        <v>NG</v>
      </c>
      <c r="BP381" s="76"/>
      <c r="BQ381" s="76"/>
      <c r="BR381" s="470"/>
      <c r="BS381" s="472" t="str">
        <f>担当者_モテR</f>
        <v>NG</v>
      </c>
      <c r="BT381" s="76"/>
      <c r="BU381" s="76"/>
      <c r="BV381" s="470"/>
      <c r="BW381" s="468">
        <f t="shared" ref="BW381" si="19290">IFERROR(SUM(IF(K381&lt;&gt;"NG",N381*K$1,0),IF(O381&lt;&gt;"NG",R381*O$1,0),IF(S381&lt;&gt;"NG",V381*S$1,0),IF(W381&lt;&gt;"NG",Z381*W$1,0),IF(AA381&lt;&gt;"NG",AD381*AA$1,0),IF(AE381&lt;&gt;"NG",AH381*AE$1,0),IF(AI381&lt;&gt;"NG",AL381*AI$1,0),IF(AM381&lt;&gt;"NG",AP381*AM$1,0),IF(AQ381&lt;&gt;"NG",AT381*AQ$1,0),IF(AU381&lt;&gt;"NG",AX381*AU$1,0),IF(AY381&lt;&gt;"NG",BB381*AY$1,0),IF(BC381&lt;&gt;"NG",BF381*BC$1,0),IF(BG381&lt;&gt;"NG",BJ381*BG$1,0),IF(BK381&lt;&gt;"NG",BN381*BK$1,0),IF(BO381&lt;&gt;"NG",BR381*BO$1,0),IF(BS381&lt;&gt;"NG",BV381*BS$1,0))/SUM(IF(K381&lt;&gt;"NG",K$1,0),IF(O381&lt;&gt;"NG",O$1,0),IF(S381&lt;&gt;"NG",S$1,0),IF(W381&lt;&gt;"NG",W$1,0),IF(AA381&lt;&gt;"NG",AA$1,0),IF(AE381&lt;&gt;"NG",AE$1,0),IF(AI381&lt;&gt;"NG",AI$1,0),IF(AM381&lt;&gt;"NG",AM$1,0),IF(AQ381&lt;&gt;"NG",AQ$1,0),IF(AU381&lt;&gt;"NG",AU$1,0),IF(AY381&lt;&gt;"NG",AY$1,0),IF(BC381&lt;&gt;"NG",BC$1,0),IF(BG381&lt;&gt;"NG",BG$1,0),IF(BK381&lt;&gt;"NG",BK$1,0),IF(BO381&lt;&gt;"NG",BO$1,0),IF(BS381&lt;&gt;"NG",BS$1,0)),0)</f>
        <v>0</v>
      </c>
      <c r="BX381" s="466"/>
      <c r="BY381" s="490"/>
      <c r="BZ381" s="5"/>
      <c r="CA381" s="32">
        <f t="shared" ref="CA381" si="19291">IF(AND($M381&lt;&gt;$BZ$5,$M381&lt;=$BZ$6,$M381&lt;&gt;$BZ$7),1,0)</f>
        <v>0</v>
      </c>
      <c r="CB381" s="32">
        <f t="shared" ref="CB381" si="19292">IF(AND($Q381&lt;&gt;$BZ$5,$Q381&lt;=$BZ$6,$Q381&lt;&gt;$BZ$7),1,0)</f>
        <v>0</v>
      </c>
      <c r="CC381" s="32">
        <f t="shared" ref="CC381" si="19293">IF(AND($U381&lt;&gt;$BZ$5,$U381&lt;=$BZ$6,$U381&lt;&gt;$BZ$7),1,0)</f>
        <v>0</v>
      </c>
      <c r="CD381" s="32">
        <f t="shared" ref="CD381" si="19294">IF(AND($Y381&lt;&gt;$BZ$5,$Y381&lt;=$BZ$6,$Y381&lt;&gt;$BZ$7),1,0)</f>
        <v>0</v>
      </c>
      <c r="CE381" s="32">
        <f t="shared" ref="CE381" si="19295">IF(AND($AG381&lt;&gt;$BZ$5,$AG381&lt;=$BZ$6,$AG381&lt;&gt;$BZ$7),1,0)</f>
        <v>0</v>
      </c>
      <c r="CF381" s="32">
        <f t="shared" ref="CF381" si="19296">IF(AND($AK381&lt;&gt;$BZ$5,$AK381&lt;=$BZ$6,$AK381&lt;&gt;$BZ$7),1,0)</f>
        <v>0</v>
      </c>
      <c r="CG381" s="32">
        <f t="shared" ref="CG381" si="19297">IF(AND($AS381&lt;&gt;$BZ$5,$AS381&lt;=$BZ$6,$AS381&lt;&gt;$BZ$7),1,0)</f>
        <v>0</v>
      </c>
      <c r="CH381" s="32">
        <f t="shared" ref="CH381" si="19298">IF(AND($AW381&lt;&gt;$BZ$5,$AW381&lt;=$BZ$6,$AW381&lt;&gt;$BZ$7),1,0)</f>
        <v>0</v>
      </c>
      <c r="CI381" s="32">
        <f t="shared" ref="CI381" si="19299">IF(AND($BE381&lt;&gt;$BZ$5,$BE381&lt;=$BZ$6,$BE381&lt;&gt;$BZ$7),1,0)</f>
        <v>0</v>
      </c>
      <c r="CJ381" s="32">
        <f t="shared" ref="CJ381" si="19300">IF(AND($BI381&lt;&gt;$BZ$5,$BI381&lt;=$BZ$6,$BI381&lt;&gt;$BZ$7),1,0)</f>
        <v>0</v>
      </c>
      <c r="CK381" s="32">
        <f t="shared" ref="CK381" si="19301">IF(AND($BQ381&lt;&gt;$BZ$5,$BQ381&lt;=$BZ$6,$BQ381&lt;&gt;$BZ$7),1,0)</f>
        <v>0</v>
      </c>
      <c r="CL381" s="32">
        <f t="shared" ref="CL381" si="19302">IF(AND($BU381&lt;&gt;$BZ$5,$BU381&lt;=$BZ$6,$BU381&lt;&gt;$BZ$7),1,0)</f>
        <v>0</v>
      </c>
      <c r="CO381" s="32">
        <f>IF(AND($M381&lt;&gt;$CN$5,$M381&lt;=$CN$6,$M381&lt;&gt;$CN$7),1,0)</f>
        <v>0</v>
      </c>
      <c r="CP381" s="32">
        <f>IF(AND($Q381&lt;&gt;$CN$5,$Q381&lt;=$CN$6,$Q381&lt;&gt;$CN$7),1,0)</f>
        <v>0</v>
      </c>
      <c r="CQ381" s="32">
        <f>IF(AND($U381&lt;&gt;$CN$5,$U381&lt;=$CN$6,$U381&lt;&gt;$CN$7),1,0)</f>
        <v>0</v>
      </c>
      <c r="CR381" s="32">
        <f>IF(AND($Y381&lt;&gt;$CN$5,$Y381&lt;=$CN$6,$Y381&lt;&gt;$CN$7),1,0)</f>
        <v>0</v>
      </c>
      <c r="CS381" s="32">
        <f>IF(AND($AG381&lt;&gt;$CN$5,$AG381&lt;=$CN$6,$AG381&lt;&gt;$CN$7),1,0)</f>
        <v>0</v>
      </c>
      <c r="CT381" s="32">
        <f>IF(AND($AK381&lt;&gt;$CN$5,$AK381&lt;=$CN$6,$AK381&lt;&gt;$CN$7),1,0)</f>
        <v>0</v>
      </c>
      <c r="CU381" s="32">
        <f>IF(AND($AS381&lt;&gt;$CN$5,$AS381&lt;=$CN$6,$AS381&lt;&gt;$CN$7),1,0)</f>
        <v>0</v>
      </c>
      <c r="CV381" s="32">
        <f>IF(AND($AW381&lt;&gt;$CN$5,$AW381&lt;=$CN$6,$AW381&lt;&gt;$CN$7),1,0)</f>
        <v>0</v>
      </c>
      <c r="CW381" s="32">
        <f>IF(AND($BE381&lt;&gt;$CN$5,$BE381&lt;=$CN$6,$BE381&lt;&gt;$CN$7),1,0)</f>
        <v>0</v>
      </c>
      <c r="CX381" s="32">
        <f>IF(AND($BI381&lt;&gt;$CN$5,$BI381&lt;=$CN$6,$BI381&lt;&gt;$CN$7),1,0)</f>
        <v>0</v>
      </c>
      <c r="CY381" s="32">
        <f>IF(AND($BQ381&lt;&gt;$CN$5,$BQ381&lt;=$CN$6,$BQ381&lt;&gt;$CN$7),1,0)</f>
        <v>0</v>
      </c>
      <c r="CZ381" s="32">
        <f>IF(AND($BU381&lt;&gt;$CN$5,$BU381&lt;=$CN$6,$BU381&lt;&gt;$CN$7),1,0)</f>
        <v>0</v>
      </c>
      <c r="DC381" s="32">
        <f>IF(AND($M381&lt;&gt;$DB$5,$M381&lt;=$DB$6,$M381&lt;&gt;$CN$7),1,0)</f>
        <v>0</v>
      </c>
      <c r="DD381" s="32">
        <f>IF(AND($Q381&lt;&gt;$DB$5,$Q381&lt;=$DB$6,$Q381&lt;&gt;$CN$7),1,0)</f>
        <v>0</v>
      </c>
      <c r="DE381" s="32">
        <f>IF(AND($U381&lt;&gt;$DB$5,$U381&lt;=$DB$6,$U381&lt;&gt;$CN$7),1,0)</f>
        <v>0</v>
      </c>
      <c r="DF381" s="32">
        <f>IF(AND($Y381&lt;&gt;$DB$5,$Y381&lt;=$DB$6,$Y381&lt;&gt;$CN$7),1,0)</f>
        <v>0</v>
      </c>
      <c r="DG381" s="32">
        <f>IF(AND($AG381&lt;&gt;$DB$5,$AG381&lt;=$DB$6,$AG381&lt;&gt;$CN$7),1,0)</f>
        <v>0</v>
      </c>
      <c r="DH381" s="32">
        <f>IF(AND($AK381&lt;&gt;$DB$5,$AK381&lt;=$DB$6,$AK381&lt;&gt;$CN$7),1,0)</f>
        <v>0</v>
      </c>
      <c r="DI381" s="32">
        <f>IF(AND($AS381&lt;&gt;$DB$5,$AS381&lt;=$DB$6,$AS381&lt;&gt;$CN$7),1,0)</f>
        <v>0</v>
      </c>
      <c r="DJ381" s="32">
        <f>IF(AND($AW381&lt;&gt;$DB$5,$AW381&lt;=$DB$6,$AW381&lt;&gt;$CN$7),1,0)</f>
        <v>0</v>
      </c>
      <c r="DK381" s="32">
        <f>IF(AND($BE381&lt;&gt;$DB$5,$BE381&lt;=$DB$6,$BE381&lt;&gt;$CN$7),1,0)</f>
        <v>0</v>
      </c>
      <c r="DL381" s="32">
        <f>IF(AND($BI381&lt;&gt;$DB$5,$BI381&lt;=$DB$6,$BI381&lt;&gt;$CN$7),1,0)</f>
        <v>0</v>
      </c>
      <c r="DM381" s="32">
        <f>IF(AND($BQ381&lt;&gt;$DB$5,$BQ381&lt;=$DB$6,$BQ381&lt;&gt;$CN$7),1,0)</f>
        <v>0</v>
      </c>
      <c r="DN381" s="32">
        <f>IF(AND($BU381&lt;&gt;$DB$5,$BU381&lt;=$DB$6,$BU381&lt;&gt;$CN$7),1,0)</f>
        <v>0</v>
      </c>
      <c r="DQ381" s="32">
        <f t="shared" ref="DQ381" si="19303">IF(AND($M381&lt;&gt;$DP$5,$M381&lt;=$DP$6,$M381&lt;&gt;$CN$7),1,0)</f>
        <v>0</v>
      </c>
      <c r="DR381" s="32">
        <f t="shared" ref="DR381" si="19304">IF(AND($Q381&lt;&gt;$DP$5,$Q381&lt;=$DP$6,$Q381&lt;&gt;$CN$7),1,0)</f>
        <v>0</v>
      </c>
      <c r="DS381" s="32">
        <f t="shared" ref="DS381" si="19305">IF(AND($U381&lt;&gt;$DP$5,$U381&lt;=$DP$6,$U381&lt;&gt;$CN$7),1,0)</f>
        <v>0</v>
      </c>
      <c r="DT381" s="32">
        <f t="shared" ref="DT381" si="19306">IF(AND($Y381&lt;&gt;$DP$5,$Y381&lt;=$DP$6,$Y381&lt;&gt;$CN$7),1,0)</f>
        <v>0</v>
      </c>
      <c r="DU381" s="32">
        <f t="shared" ref="DU381" si="19307">IF(AND($AG381&lt;&gt;$DP$5,$AG381&lt;=$DP$6,$AG381&lt;&gt;$CN$7),1,0)</f>
        <v>0</v>
      </c>
      <c r="DV381" s="32">
        <f t="shared" ref="DV381" si="19308">IF(AND($AK381&lt;&gt;$DP$5,$AK381&lt;=$DP$6,$AK381&lt;&gt;$CN$7),1,0)</f>
        <v>0</v>
      </c>
      <c r="DW381" s="32">
        <f t="shared" ref="DW381" si="19309">IF(AND($AS381&lt;&gt;$DP$5,$AS381&lt;=$DP$6,$AS381&lt;&gt;$CN$7),1,0)</f>
        <v>0</v>
      </c>
      <c r="DX381" s="32">
        <f t="shared" ref="DX381" si="19310">IF(AND($AW381&lt;&gt;$DP$5,$AW381&lt;=$DP$6,$AW381&lt;&gt;$CN$7),1,0)</f>
        <v>0</v>
      </c>
      <c r="DY381" s="32">
        <f t="shared" ref="DY381" si="19311">IF(AND($BE381&lt;&gt;$DP$5,$BE381&lt;=$DP$6,$BE381&lt;&gt;$CN$7),1,0)</f>
        <v>0</v>
      </c>
      <c r="DZ381" s="32">
        <f t="shared" ref="DZ381" si="19312">IF(AND($BI381&lt;&gt;$DP$5,$BI381&lt;=$DP$6,$BI381&lt;&gt;$CN$7),1,0)</f>
        <v>0</v>
      </c>
      <c r="EA381" s="32">
        <f t="shared" ref="EA381" si="19313">IF(AND($BQ381&lt;&gt;$DP$5,$BQ381&lt;=$DP$6,$BQ381&lt;&gt;$CN$7),1,0)</f>
        <v>0</v>
      </c>
      <c r="EB381" s="32">
        <f t="shared" ref="EB381" si="19314">IF(AND($BU381&lt;&gt;$DP$5,$BU381&lt;=$DP$6,$BU381&lt;&gt;$CN$7),1,0)</f>
        <v>0</v>
      </c>
      <c r="EE381" s="328">
        <f>IF(M381&lt;&gt;"",IF(M381&lt;=$ED$6,1,IF(L381&gt;$ED$6,0,NETWORKDAYS(L381,$ED$6,祭日リスト)/NETWORKDAYS(L381,M381,祭日リスト)))*$GG381*週間進捗報告書!$G$9,0)</f>
        <v>0</v>
      </c>
      <c r="EF381" s="328">
        <f>IF(Q381&lt;&gt;"",IF(Q381&lt;=$ED$6,1,IF(P381&gt;$ED$6,0,NETWORKDAYS(P381,$ED$6,祭日リスト)/NETWORKDAYS(P381,Q381,祭日リスト)))*$GG381*週間進捗報告書!$G$10,0)</f>
        <v>0</v>
      </c>
      <c r="EG381" s="328">
        <f>IF(U381&lt;&gt;"",IF(U381&lt;=$ED$6,1,IF(T381&gt;$ED$6,0,NETWORKDAYS(T381,$ED$6,祭日リスト)/NETWORKDAYS(T381,U381,祭日リスト)))*$GG381*週間進捗報告書!$G$11,0)</f>
        <v>0</v>
      </c>
      <c r="EH381" s="328">
        <f>IF(Y381&lt;&gt;"",IF(Y381&lt;=$ED$6,1,IF(X381&gt;$ED$6,0,NETWORKDAYS(X381,$ED$6,祭日リスト)/NETWORKDAYS(X381,Y381,祭日リスト)))*$GG381*週間進捗報告書!$G$12,0)</f>
        <v>0</v>
      </c>
      <c r="EI381" s="328">
        <f>IF(AG381&lt;&gt;"",IF(AG381&lt;=$ED$6,1,IF(AF381&gt;$ED$6,0,NETWORKDAYS(AF381,$ED$6,祭日リスト)/NETWORKDAYS(AF381,AG381,祭日リスト)))*$GG381*週間進捗報告書!$G$13,0)</f>
        <v>0</v>
      </c>
      <c r="EJ381" s="328">
        <f>IF(AK381&lt;&gt;"",IF(AK381&lt;=$ED$6,1,IF(AJ381&gt;$ED$6,0,NETWORKDAYS(AJ381,$ED$6,祭日リスト)/NETWORKDAYS(AJ381,AK381,祭日リスト)))*$GG381*週間進捗報告書!$G$14,0)</f>
        <v>0</v>
      </c>
      <c r="EK381" s="328">
        <f>IF(AS381&lt;&gt;"",IF(AS381&lt;=$ED$6,1,IF(AR381&gt;$ED$6,0,NETWORKDAYS(AR381,$ED$6,祭日リスト)/NETWORKDAYS(AR381,AS381,祭日リスト)))*$GG381*週間進捗報告書!$G$15,0)</f>
        <v>0</v>
      </c>
      <c r="EL381" s="328">
        <f>IF(AW381&lt;&gt;"",IF(AW381&lt;=$ED$6,1,IF(AV381&gt;$ED$6,0,NETWORKDAYS(AV381,$ED$6,祭日リスト)/NETWORKDAYS(AV381,AW381,祭日リスト)))*$GG381*週間進捗報告書!$G$16,0)</f>
        <v>0</v>
      </c>
      <c r="EM381" s="328">
        <f>IF(BE381&lt;&gt;"",IF(BE381&lt;=$ED$6,1,IF(BD381&gt;$ED$6,0,NETWORKDAYS(BD381,$ED$6,祭日リスト)/NETWORKDAYS(BD381,BE381,祭日リスト)))*$GG381*週間進捗報告書!$G$17,0)</f>
        <v>0</v>
      </c>
      <c r="EN381" s="328">
        <f>IF(BI381&lt;&gt;"",IF(BI381&lt;=$ED$6,1,IF(BH381&gt;$ED$6,0,NETWORKDAYS(BH381,$ED$6,祭日リスト)/NETWORKDAYS(BH381,BI381,祭日リスト)))*$GG381*週間進捗報告書!$G$18,0)</f>
        <v>0</v>
      </c>
      <c r="EO381" s="328">
        <f>IF(BQ381&lt;&gt;"",IF(BQ381&lt;=$ED$6,1,IF(BP381&gt;$ED$6,0,NETWORKDAYS(BP381,$ED$6,祭日リスト)/NETWORKDAYS(BP381,BQ381,祭日リスト)))*$GG381*週間進捗報告書!$G$19,0)</f>
        <v>0</v>
      </c>
      <c r="EP381" s="328">
        <f>IF(BU381&lt;&gt;"",IF(BU381&lt;=$ED$6,1,IF(BT381&gt;$ED$6,0,NETWORKDAYS(BT381,$ED$6,祭日リスト)/NETWORKDAYS(BT381,BU381,祭日リスト)))*$GG381*週間進捗報告書!$G$20,0)</f>
        <v>0</v>
      </c>
      <c r="ER381" s="547">
        <f t="shared" ref="ER381:FC381" si="19315">EE381-EE382</f>
        <v>0</v>
      </c>
      <c r="ES381" s="547">
        <f t="shared" si="19315"/>
        <v>0</v>
      </c>
      <c r="ET381" s="547">
        <f t="shared" si="19315"/>
        <v>0</v>
      </c>
      <c r="EU381" s="547">
        <f t="shared" si="19315"/>
        <v>0</v>
      </c>
      <c r="EV381" s="547">
        <f t="shared" si="19315"/>
        <v>0</v>
      </c>
      <c r="EW381" s="547">
        <f t="shared" si="19315"/>
        <v>0</v>
      </c>
      <c r="EX381" s="547">
        <f t="shared" si="19315"/>
        <v>0</v>
      </c>
      <c r="EY381" s="547">
        <f t="shared" si="19315"/>
        <v>0</v>
      </c>
      <c r="EZ381" s="547">
        <f t="shared" si="19315"/>
        <v>0</v>
      </c>
      <c r="FA381" s="547">
        <f t="shared" si="19315"/>
        <v>0</v>
      </c>
      <c r="FB381" s="547">
        <f t="shared" si="19315"/>
        <v>0</v>
      </c>
      <c r="FC381" s="547">
        <f t="shared" si="19315"/>
        <v>0</v>
      </c>
      <c r="FD381" s="547">
        <f t="shared" ref="FD381" si="19316">SUM(ER381:FC382)</f>
        <v>0</v>
      </c>
      <c r="FE381" s="333"/>
      <c r="FG381" s="32">
        <f>IF(AND($M381&lt;&gt;$FF$7),1,0)</f>
        <v>0</v>
      </c>
      <c r="FH381" s="32">
        <f>IF(AND($Q381&lt;&gt;$FF$7),1,0)</f>
        <v>0</v>
      </c>
      <c r="FI381" s="32">
        <f>IF(AND($U381&lt;&gt;$FF$7),1,0)</f>
        <v>0</v>
      </c>
      <c r="FJ381" s="32">
        <f>IF(AND($Y381&lt;&gt;$FF$7),1,0)</f>
        <v>0</v>
      </c>
      <c r="FK381" s="32">
        <f>IF(AND($AG381&lt;&gt;$FF$7),1,0)</f>
        <v>0</v>
      </c>
      <c r="FL381" s="32">
        <f>IF(AND($AK381&lt;&gt;$FF$7),1,0)</f>
        <v>0</v>
      </c>
      <c r="FM381" s="32">
        <f>IF(AND($AS381&lt;&gt;$FF$7),1,0)</f>
        <v>0</v>
      </c>
      <c r="FN381" s="32">
        <f>IF(AND($AW381&lt;&gt;$FF$7),1,0)</f>
        <v>0</v>
      </c>
      <c r="FO381" s="32">
        <f>IF(AND($BE381&lt;&gt;$FF$7),1,0)</f>
        <v>0</v>
      </c>
      <c r="FP381" s="32">
        <f>IF(AND($BI381&lt;&gt;$FF$7),1,0)</f>
        <v>0</v>
      </c>
      <c r="FQ381" s="32">
        <f>IF(AND($BQ381&lt;&gt;$FF$7),1,0)</f>
        <v>0</v>
      </c>
      <c r="FR381" s="32">
        <f>IF(AND($BU381&lt;&gt;$FF$7),1,0)</f>
        <v>0</v>
      </c>
      <c r="FU381" s="294">
        <f t="shared" ref="FU381" si="19317">IF($K381&lt;&gt;"NG",$GG381,0)</f>
        <v>0</v>
      </c>
      <c r="FV381" s="294">
        <f t="shared" ref="FV381" si="19318">IF($O381&lt;&gt;"NG",$GG381,0)</f>
        <v>0</v>
      </c>
      <c r="FW381" s="294">
        <f t="shared" ref="FW381" si="19319">IF($S381&lt;&gt;"NG",$GG381,0)</f>
        <v>0</v>
      </c>
      <c r="FX381" s="294">
        <f t="shared" ref="FX381" si="19320">IF($W381&lt;&gt;"NG",$GG381,0)</f>
        <v>0</v>
      </c>
      <c r="FY381" s="294">
        <f t="shared" ref="FY381" si="19321">IF($AE381&lt;&gt;"NG",$GG381,0)</f>
        <v>0</v>
      </c>
      <c r="FZ381" s="294">
        <f t="shared" ref="FZ381" si="19322">IF($AI381&lt;&gt;"NG",$GG381,0)</f>
        <v>0</v>
      </c>
      <c r="GA381" s="294">
        <f t="shared" ref="GA381" si="19323">IF($AQ381&lt;&gt;"NG",$GG381,0)</f>
        <v>0</v>
      </c>
      <c r="GB381" s="294">
        <f t="shared" ref="GB381" si="19324">IF($AU381&lt;&gt;"NG",$GG381,0)</f>
        <v>0</v>
      </c>
      <c r="GC381" s="294">
        <f t="shared" ref="GC381" si="19325">IF($BC381&lt;&gt;"NG",$GG381,0)</f>
        <v>0</v>
      </c>
      <c r="GD381" s="294">
        <f t="shared" ref="GD381" si="19326">IF($BG381&lt;&gt;"NG",$GG381,0)</f>
        <v>0</v>
      </c>
      <c r="GE381" s="294">
        <f t="shared" ref="GE381" si="19327">IF($BO381&lt;&gt;"NG",$GG381,0)</f>
        <v>0</v>
      </c>
      <c r="GF381" s="294">
        <f t="shared" ref="GF381" si="19328">IF($BS381&lt;&gt;"NG",$GG381,0)</f>
        <v>0</v>
      </c>
      <c r="GG381" s="294" t="e">
        <f>VLOOKUP($D381,リスト!$D:$S,15,FALSE)</f>
        <v>#N/A</v>
      </c>
      <c r="GH381" s="2" t="e">
        <f>INDEX(リスト!$V:$V,MATCH(中日程計画表!$D381,リスト!$D:$D,0))</f>
        <v>#N/A</v>
      </c>
      <c r="GI381" s="2" t="e">
        <f>INDEX(リスト!$A:$A,MATCH(中日程計画表!$D381,リスト!$D:$D,0))</f>
        <v>#N/A</v>
      </c>
      <c r="GJ381" s="2" t="e">
        <f>INDEX(リスト!$U:$U,MATCH(中日程計画表!$D381,リスト!$D:$D,0))</f>
        <v>#N/A</v>
      </c>
      <c r="GK381" s="5" t="e">
        <f>INDEX(リスト!$W:$W,MATCH(中日程計画表!$D381,リスト!$D:$D,0))</f>
        <v>#N/A</v>
      </c>
      <c r="GL381" s="2" t="s">
        <v>200</v>
      </c>
      <c r="GM381" s="296">
        <f>D381</f>
        <v>0</v>
      </c>
      <c r="GN381" s="296">
        <f>E381</f>
        <v>0</v>
      </c>
      <c r="GU381" s="460" t="str">
        <f t="shared" ref="GU381" si="19329">AE381</f>
        <v>NG</v>
      </c>
      <c r="GV381" s="460">
        <f t="shared" ref="GV381" si="19330">EI381</f>
        <v>0</v>
      </c>
      <c r="GW381" s="460">
        <f t="shared" ref="GW381" si="19331">EI382</f>
        <v>0</v>
      </c>
      <c r="GX381" s="462">
        <f t="shared" ref="GX381" si="19332">EV381</f>
        <v>0</v>
      </c>
      <c r="GY381" s="460" t="str">
        <f t="shared" ref="GY381" si="19333">AI381</f>
        <v>NG</v>
      </c>
      <c r="GZ381" s="460">
        <f t="shared" ref="GZ381" si="19334">EJ381</f>
        <v>0</v>
      </c>
      <c r="HA381" s="460">
        <f t="shared" ref="HA381" si="19335">EJ382</f>
        <v>0</v>
      </c>
      <c r="HB381" s="462">
        <f t="shared" ref="HB381" si="19336">EW381</f>
        <v>0</v>
      </c>
      <c r="HC381" s="460" t="str">
        <f t="shared" ref="HC381" si="19337">AQ381</f>
        <v>NG</v>
      </c>
      <c r="HD381" s="460">
        <f t="shared" ref="HD381" si="19338">EK381</f>
        <v>0</v>
      </c>
      <c r="HE381" s="460">
        <f t="shared" ref="HE381" si="19339">EK382</f>
        <v>0</v>
      </c>
      <c r="HF381" s="462">
        <f t="shared" ref="HF381" si="19340">EX381</f>
        <v>0</v>
      </c>
      <c r="HG381" s="460" t="str">
        <f t="shared" ref="HG381" si="19341">AU381</f>
        <v>NG</v>
      </c>
      <c r="HH381" s="460">
        <f t="shared" ref="HH381" si="19342">EL381</f>
        <v>0</v>
      </c>
      <c r="HI381" s="460">
        <f t="shared" ref="HI381" si="19343">EL382</f>
        <v>0</v>
      </c>
      <c r="HJ381" s="462">
        <f t="shared" ref="HJ381" si="19344">EY381</f>
        <v>0</v>
      </c>
      <c r="HK381" s="460" t="str">
        <f t="shared" ref="HK381" si="19345">BC381</f>
        <v>NG</v>
      </c>
      <c r="HL381" s="460">
        <f t="shared" ref="HL381" si="19346">EM381</f>
        <v>0</v>
      </c>
      <c r="HM381" s="460">
        <f t="shared" ref="HM381" si="19347">EM382</f>
        <v>0</v>
      </c>
      <c r="HN381" s="462">
        <f t="shared" ref="HN381" si="19348">EZ381</f>
        <v>0</v>
      </c>
      <c r="HO381" s="460" t="str">
        <f t="shared" ref="HO381" si="19349">BG381</f>
        <v>NG</v>
      </c>
      <c r="HP381" s="460">
        <f t="shared" ref="HP381" si="19350">EN381</f>
        <v>0</v>
      </c>
      <c r="HQ381" s="460">
        <f t="shared" ref="HQ381" si="19351">EN382</f>
        <v>0</v>
      </c>
      <c r="HR381" s="462">
        <f t="shared" ref="HR381" si="19352">FA381</f>
        <v>0</v>
      </c>
      <c r="HS381" s="332"/>
    </row>
    <row r="382" spans="1:227" ht="12" customHeight="1">
      <c r="A382" s="489"/>
      <c r="B382" s="487"/>
      <c r="C382" s="475"/>
      <c r="D382" s="485"/>
      <c r="E382" s="483"/>
      <c r="F382" s="317"/>
      <c r="G382" s="317"/>
      <c r="H382" s="317"/>
      <c r="I382" s="317"/>
      <c r="J382" s="316"/>
      <c r="K382" s="481"/>
      <c r="L382" s="77"/>
      <c r="M382" s="77"/>
      <c r="N382" s="471"/>
      <c r="O382" s="475"/>
      <c r="P382" s="77"/>
      <c r="Q382" s="77"/>
      <c r="R382" s="471"/>
      <c r="S382" s="475"/>
      <c r="T382" s="77"/>
      <c r="U382" s="77"/>
      <c r="V382" s="471"/>
      <c r="W382" s="473"/>
      <c r="X382" s="77"/>
      <c r="Y382" s="77"/>
      <c r="Z382" s="471"/>
      <c r="AA382" s="477"/>
      <c r="AB382" s="80"/>
      <c r="AC382" s="80"/>
      <c r="AD382" s="471"/>
      <c r="AE382" s="473"/>
      <c r="AF382" s="77"/>
      <c r="AG382" s="77"/>
      <c r="AH382" s="471"/>
      <c r="AI382" s="473"/>
      <c r="AJ382" s="77"/>
      <c r="AK382" s="77"/>
      <c r="AL382" s="471"/>
      <c r="AM382" s="477"/>
      <c r="AN382" s="80"/>
      <c r="AO382" s="80"/>
      <c r="AP382" s="471"/>
      <c r="AQ382" s="473"/>
      <c r="AR382" s="77"/>
      <c r="AS382" s="77"/>
      <c r="AT382" s="471"/>
      <c r="AU382" s="473"/>
      <c r="AV382" s="77"/>
      <c r="AW382" s="77"/>
      <c r="AX382" s="471"/>
      <c r="AY382" s="477"/>
      <c r="AZ382" s="80"/>
      <c r="BA382" s="80"/>
      <c r="BB382" s="471"/>
      <c r="BC382" s="475"/>
      <c r="BD382" s="77"/>
      <c r="BE382" s="77"/>
      <c r="BF382" s="471"/>
      <c r="BG382" s="473"/>
      <c r="BH382" s="77"/>
      <c r="BI382" s="77"/>
      <c r="BJ382" s="471"/>
      <c r="BK382" s="477"/>
      <c r="BL382" s="80"/>
      <c r="BM382" s="80"/>
      <c r="BN382" s="471"/>
      <c r="BO382" s="475"/>
      <c r="BP382" s="77"/>
      <c r="BQ382" s="77"/>
      <c r="BR382" s="471"/>
      <c r="BS382" s="473"/>
      <c r="BT382" s="77"/>
      <c r="BU382" s="77"/>
      <c r="BV382" s="471"/>
      <c r="BW382" s="469"/>
      <c r="BX382" s="467"/>
      <c r="BY382" s="490"/>
      <c r="CA382" s="19">
        <f t="shared" ref="CA382" si="19353">IF(AND($N381=1,$M382&lt;&gt;$BZ$7),1,0)</f>
        <v>0</v>
      </c>
      <c r="CB382" s="19">
        <f t="shared" ref="CB382" si="19354">IF(AND($R381=1,$Q382&lt;&gt;$BZ$7),1,0)</f>
        <v>0</v>
      </c>
      <c r="CC382" s="19">
        <f t="shared" ref="CC382" si="19355">IF(AND($V381=1,$U382&lt;&gt;$BZ$7),1,0)</f>
        <v>0</v>
      </c>
      <c r="CD382" s="19">
        <f t="shared" ref="CD382" si="19356">IF(AND($Z381=1,$Y382&lt;&gt;$BZ$7),1,0)</f>
        <v>0</v>
      </c>
      <c r="CE382" s="19">
        <f t="shared" ref="CE382" si="19357">IF(AND($AH381=1,$AG382&lt;&gt;$BZ$7),1,0)</f>
        <v>0</v>
      </c>
      <c r="CF382" s="19">
        <f t="shared" ref="CF382" si="19358">IF(AND($AL381=1,$AK382&lt;&gt;$BZ$7),1,0)</f>
        <v>0</v>
      </c>
      <c r="CG382" s="19">
        <f t="shared" ref="CG382" si="19359">IF(AND($AT381=1,$AS382&lt;&gt;$BZ$7),1,0)</f>
        <v>0</v>
      </c>
      <c r="CH382" s="19">
        <f t="shared" ref="CH382" si="19360">IF(AND($AX381=1,$AW382&lt;&gt;$BZ$7),1,0)</f>
        <v>0</v>
      </c>
      <c r="CI382" s="19">
        <f t="shared" ref="CI382" si="19361">IF(AND($BF381=1,$BE382&lt;&gt;$BZ$7),1,0)</f>
        <v>0</v>
      </c>
      <c r="CJ382" s="19">
        <f t="shared" ref="CJ382" si="19362">IF(AND($BJ381=1,$BI382&lt;&gt;$BZ$7),1,0)</f>
        <v>0</v>
      </c>
      <c r="CK382" s="19">
        <f t="shared" ref="CK382" si="19363">IF(AND($BR381=1,$BQ382&lt;&gt;$BZ$7),1,0)</f>
        <v>0</v>
      </c>
      <c r="CL382" s="19">
        <f t="shared" ref="CL382" si="19364">IF(AND($BV381=1,$BU382&lt;&gt;$BZ$7),1,0)</f>
        <v>0</v>
      </c>
      <c r="CO382" s="19">
        <f>IF(AND($M382&lt;&gt;$CN$7,$M382&lt;=$CN$6),1,0)</f>
        <v>0</v>
      </c>
      <c r="CP382" s="19">
        <f>IF(AND($Q382&lt;&gt;$CN$7,$Q382&lt;=$CN$6),1,0)</f>
        <v>0</v>
      </c>
      <c r="CQ382" s="19">
        <f>IF(AND($U382&lt;&gt;$CN$7,$U382&lt;=$CN$6),1,0)</f>
        <v>0</v>
      </c>
      <c r="CR382" s="19">
        <f>IF(AND($Y382&lt;&gt;$CN$7,$Y382&lt;=$CN$6),1,0)</f>
        <v>0</v>
      </c>
      <c r="CS382" s="19">
        <f>IF(AND($AG382&lt;&gt;$CN$7,$AG382&lt;=$CN$6),1,0)</f>
        <v>0</v>
      </c>
      <c r="CT382" s="19">
        <f>IF(AND($AK382&lt;&gt;$CN$7,$AK382&lt;=$CN$6),1,0)</f>
        <v>0</v>
      </c>
      <c r="CU382" s="19">
        <f>IF(AND($AS382&lt;&gt;$CN$7,$AS382&lt;=$CN$6),1,0)</f>
        <v>0</v>
      </c>
      <c r="CV382" s="19">
        <f>IF(AND($AW382&lt;&gt;$CN$7,$AW382&lt;=$CN$6),1,0)</f>
        <v>0</v>
      </c>
      <c r="CW382" s="19">
        <f>IF(AND($BE382&lt;&gt;$CN$7,$BE382&lt;=$CN$6),1,0)</f>
        <v>0</v>
      </c>
      <c r="CX382" s="19">
        <f>IF(AND($BI382&lt;&gt;$CN$7,$BI382&lt;=$CN$6),1,0)</f>
        <v>0</v>
      </c>
      <c r="CY382" s="19">
        <f>IF(AND($BQ382&lt;&gt;$CN$7,$BQ382&lt;=$CN$6),1,0)</f>
        <v>0</v>
      </c>
      <c r="CZ382" s="19">
        <f>IF(AND($BU382&lt;&gt;$CN$7,$BU382&lt;=$CN$6),1,0)</f>
        <v>0</v>
      </c>
      <c r="DC382" s="19">
        <f>IF($N381=1,1,0)</f>
        <v>0</v>
      </c>
      <c r="DD382" s="19">
        <f>IF($R381=1,1,0)</f>
        <v>0</v>
      </c>
      <c r="DE382" s="19">
        <f>IF($V381=1,1,0)</f>
        <v>0</v>
      </c>
      <c r="DF382" s="19">
        <f>IF($Z381=1,1,0)</f>
        <v>0</v>
      </c>
      <c r="DG382" s="19">
        <f>IF($AH381=1,1,0)</f>
        <v>0</v>
      </c>
      <c r="DH382" s="19">
        <f>IF($AL381=1,1,0)</f>
        <v>0</v>
      </c>
      <c r="DI382" s="19">
        <f>IF($AT381=1,1,0)</f>
        <v>0</v>
      </c>
      <c r="DJ382" s="19">
        <f>IF($AX381=1,1,0)</f>
        <v>0</v>
      </c>
      <c r="DK382" s="19">
        <f>IF($BF381=1,1,0)</f>
        <v>0</v>
      </c>
      <c r="DL382" s="19">
        <f>IF($BJ381=1,1,0)</f>
        <v>0</v>
      </c>
      <c r="DM382" s="19">
        <f>IF($BR381=1,1,0)</f>
        <v>0</v>
      </c>
      <c r="DN382" s="19">
        <f>IF($BV381=1,1,0)</f>
        <v>0</v>
      </c>
      <c r="DQ382" s="19">
        <f t="shared" ref="DQ382" si="19365">IF($N381=1,1,0)</f>
        <v>0</v>
      </c>
      <c r="DR382" s="19">
        <f t="shared" ref="DR382" si="19366">IF($R381=1,1,0)</f>
        <v>0</v>
      </c>
      <c r="DS382" s="19">
        <f t="shared" ref="DS382" si="19367">IF($V381=1,1,0)</f>
        <v>0</v>
      </c>
      <c r="DT382" s="19">
        <f t="shared" ref="DT382" si="19368">IF($Z381=1,1,0)</f>
        <v>0</v>
      </c>
      <c r="DU382" s="19">
        <f t="shared" ref="DU382" si="19369">IF($AH381=1,1,0)</f>
        <v>0</v>
      </c>
      <c r="DV382" s="19">
        <f t="shared" ref="DV382" si="19370">IF($AL381=1,1,0)</f>
        <v>0</v>
      </c>
      <c r="DW382" s="19">
        <f t="shared" ref="DW382" si="19371">IF($AT381=1,1,0)</f>
        <v>0</v>
      </c>
      <c r="DX382" s="19">
        <f t="shared" ref="DX382" si="19372">IF($AX381=1,1,0)</f>
        <v>0</v>
      </c>
      <c r="DY382" s="19">
        <f t="shared" ref="DY382" si="19373">IF($BF381=1,1,0)</f>
        <v>0</v>
      </c>
      <c r="DZ382" s="19">
        <f t="shared" ref="DZ382" si="19374">IF($BJ381=1,1,0)</f>
        <v>0</v>
      </c>
      <c r="EA382" s="19">
        <f t="shared" ref="EA382" si="19375">IF($BR381=1,1,0)</f>
        <v>0</v>
      </c>
      <c r="EB382" s="19">
        <f t="shared" ref="EB382" si="19376">IF($BV381=1,1,0)</f>
        <v>0</v>
      </c>
      <c r="EE382" s="329">
        <f>N381*$FU382*週間進捗報告書!$G$9</f>
        <v>0</v>
      </c>
      <c r="EF382" s="329">
        <f>R381*$FV382*週間進捗報告書!$G$10</f>
        <v>0</v>
      </c>
      <c r="EG382" s="329">
        <f>V381*$FW382*週間進捗報告書!$G$11</f>
        <v>0</v>
      </c>
      <c r="EH382" s="329">
        <f>Z381*$FX382*週間進捗報告書!$G$12</f>
        <v>0</v>
      </c>
      <c r="EI382" s="329">
        <f>AH381*$FY382*週間進捗報告書!$G$13</f>
        <v>0</v>
      </c>
      <c r="EJ382" s="329">
        <f>AL381*$FZ382*週間進捗報告書!$G$14</f>
        <v>0</v>
      </c>
      <c r="EK382" s="329">
        <f>AT381*$GA382*週間進捗報告書!$G$15</f>
        <v>0</v>
      </c>
      <c r="EL382" s="329">
        <f>AX381*$GB382*週間進捗報告書!$G$16</f>
        <v>0</v>
      </c>
      <c r="EM382" s="329">
        <f>BF381*$GC382*週間進捗報告書!$G$17</f>
        <v>0</v>
      </c>
      <c r="EN382" s="329">
        <f>BJ381*$GD382*週間進捗報告書!$G$18</f>
        <v>0</v>
      </c>
      <c r="EO382" s="329">
        <f>BR381*$GE382*週間進捗報告書!$G$19</f>
        <v>0</v>
      </c>
      <c r="EP382" s="329">
        <f>BV381*$GF382*週間進捗報告書!$G$20</f>
        <v>0</v>
      </c>
      <c r="ER382" s="547"/>
      <c r="ES382" s="547"/>
      <c r="ET382" s="547"/>
      <c r="EU382" s="547"/>
      <c r="EV382" s="547"/>
      <c r="EW382" s="547"/>
      <c r="EX382" s="547"/>
      <c r="EY382" s="547"/>
      <c r="EZ382" s="547"/>
      <c r="FA382" s="547"/>
      <c r="FB382" s="547"/>
      <c r="FC382" s="547"/>
      <c r="FD382" s="547"/>
      <c r="FE382" s="332"/>
      <c r="FG382" s="19"/>
      <c r="FH382" s="19"/>
      <c r="FI382" s="19"/>
      <c r="FJ382" s="19"/>
      <c r="FK382" s="19"/>
      <c r="FL382" s="19"/>
      <c r="FM382" s="19"/>
      <c r="FN382" s="19"/>
      <c r="FO382" s="19"/>
      <c r="FP382" s="19"/>
      <c r="FQ382" s="19"/>
      <c r="FR382" s="19"/>
      <c r="FU382" s="295">
        <f t="shared" ref="FU382" si="19377">FU381</f>
        <v>0</v>
      </c>
      <c r="FV382" s="295">
        <f t="shared" ref="FV382" si="19378">FV381</f>
        <v>0</v>
      </c>
      <c r="FW382" s="295">
        <f t="shared" ref="FW382" si="19379">FW381</f>
        <v>0</v>
      </c>
      <c r="FX382" s="295">
        <f t="shared" ref="FX382" si="19380">FX381</f>
        <v>0</v>
      </c>
      <c r="FY382" s="295">
        <f t="shared" ref="FY382" si="19381">FY381</f>
        <v>0</v>
      </c>
      <c r="FZ382" s="295">
        <f t="shared" ref="FZ382" si="19382">FZ381</f>
        <v>0</v>
      </c>
      <c r="GA382" s="295">
        <f t="shared" ref="GA382" si="19383">GA381</f>
        <v>0</v>
      </c>
      <c r="GB382" s="295">
        <f t="shared" ref="GB382" si="19384">GB381</f>
        <v>0</v>
      </c>
      <c r="GC382" s="295">
        <f t="shared" ref="GC382" si="19385">GC381</f>
        <v>0</v>
      </c>
      <c r="GD382" s="295">
        <f t="shared" ref="GD382" si="19386">GD381</f>
        <v>0</v>
      </c>
      <c r="GE382" s="295">
        <f t="shared" ref="GE382" si="19387">GE381</f>
        <v>0</v>
      </c>
      <c r="GF382" s="295">
        <f t="shared" ref="GF382" si="19388">GF381</f>
        <v>0</v>
      </c>
      <c r="GG382" s="295" t="e">
        <f t="shared" ref="GG382" si="19389">GG381</f>
        <v>#N/A</v>
      </c>
      <c r="GH382" s="2" t="e">
        <f>INDEX(リスト!$V:$V,MATCH(中日程計画表!$D381,リスト!$D:$D,0))</f>
        <v>#N/A</v>
      </c>
      <c r="GI382" s="2" t="e">
        <f>INDEX(リスト!$A:$A,MATCH(中日程計画表!$D381,リスト!$D:$D,0))</f>
        <v>#N/A</v>
      </c>
      <c r="GJ382" s="2" t="e">
        <f>INDEX(リスト!$U:$U,MATCH(中日程計画表!$D381,リスト!$D:$D,0))</f>
        <v>#N/A</v>
      </c>
      <c r="GK382" s="5" t="e">
        <f>INDEX(リスト!$W:$W,MATCH(中日程計画表!$D381,リスト!$D:$D,0))</f>
        <v>#N/A</v>
      </c>
      <c r="GL382" s="2" t="s">
        <v>201</v>
      </c>
      <c r="GM382" s="296">
        <f t="shared" ref="GM382" si="19390">GM381</f>
        <v>0</v>
      </c>
      <c r="GN382" s="296">
        <f t="shared" ref="GN382" si="19391">GN381</f>
        <v>0</v>
      </c>
      <c r="GU382" s="461"/>
      <c r="GV382" s="460"/>
      <c r="GW382" s="460"/>
      <c r="GX382" s="461"/>
      <c r="GY382" s="461"/>
      <c r="GZ382" s="460"/>
      <c r="HA382" s="460"/>
      <c r="HB382" s="461"/>
      <c r="HC382" s="461"/>
      <c r="HD382" s="460"/>
      <c r="HE382" s="460"/>
      <c r="HF382" s="461"/>
      <c r="HG382" s="461"/>
      <c r="HH382" s="460"/>
      <c r="HI382" s="460"/>
      <c r="HJ382" s="461"/>
      <c r="HK382" s="461"/>
      <c r="HL382" s="460"/>
      <c r="HM382" s="460"/>
      <c r="HN382" s="461"/>
      <c r="HO382" s="461"/>
      <c r="HP382" s="460"/>
      <c r="HQ382" s="460"/>
      <c r="HR382" s="461"/>
      <c r="HS382" s="4"/>
    </row>
    <row r="383" spans="1:227" ht="12" customHeight="1">
      <c r="A383" s="488" t="str">
        <f t="shared" ref="A383" ca="1" si="19392">INDIRECT("リスト!A"&amp;B383+6)</f>
        <v/>
      </c>
      <c r="B383" s="486">
        <f t="shared" ref="B383" si="19393">ROUNDDOWN((ROW()-6)/2,0)+1</f>
        <v>189</v>
      </c>
      <c r="C383" s="474" t="str">
        <f>機能グループ名</f>
        <v/>
      </c>
      <c r="D383" s="484">
        <f>機能ID</f>
        <v>0</v>
      </c>
      <c r="E383" s="482">
        <f>機能名</f>
        <v>0</v>
      </c>
      <c r="F383" s="315"/>
      <c r="G383" s="315"/>
      <c r="H383" s="315"/>
      <c r="I383" s="315"/>
      <c r="J383" s="316"/>
      <c r="K383" s="480" t="str">
        <f>担当者_SR</f>
        <v>NG</v>
      </c>
      <c r="L383" s="76"/>
      <c r="M383" s="76"/>
      <c r="N383" s="470"/>
      <c r="O383" s="474" t="str">
        <f>担当者_SRR</f>
        <v>NG</v>
      </c>
      <c r="P383" s="76"/>
      <c r="Q383" s="76"/>
      <c r="R383" s="470"/>
      <c r="S383" s="474" t="str">
        <f>担当者_DS</f>
        <v>NG</v>
      </c>
      <c r="T383" s="76"/>
      <c r="U383" s="76"/>
      <c r="V383" s="470"/>
      <c r="W383" s="472" t="str">
        <f>担当者_DSR</f>
        <v>NG</v>
      </c>
      <c r="X383" s="76"/>
      <c r="Y383" s="76"/>
      <c r="Z383" s="470"/>
      <c r="AA383" s="476"/>
      <c r="AB383" s="79"/>
      <c r="AC383" s="79"/>
      <c r="AD383" s="470">
        <f>IF(AC384 &lt;&gt; "",1,0)</f>
        <v>0</v>
      </c>
      <c r="AE383" s="472" t="str">
        <f>担当者_CD</f>
        <v>NG</v>
      </c>
      <c r="AF383" s="76"/>
      <c r="AG383" s="76"/>
      <c r="AH383" s="470"/>
      <c r="AI383" s="472" t="str">
        <f>担当者_DD</f>
        <v>NG</v>
      </c>
      <c r="AJ383" s="76"/>
      <c r="AK383" s="76"/>
      <c r="AL383" s="470"/>
      <c r="AM383" s="476"/>
      <c r="AN383" s="79"/>
      <c r="AO383" s="79"/>
      <c r="AP383" s="470">
        <f>IF(AO384 &lt;&gt; "",1,0)</f>
        <v>0</v>
      </c>
      <c r="AQ383" s="472" t="str">
        <f>担当者_MCL</f>
        <v>NG</v>
      </c>
      <c r="AR383" s="76"/>
      <c r="AS383" s="76"/>
      <c r="AT383" s="470"/>
      <c r="AU383" s="472" t="str">
        <f>担当者_MCLR</f>
        <v>NG</v>
      </c>
      <c r="AV383" s="76"/>
      <c r="AW383" s="76"/>
      <c r="AX383" s="470"/>
      <c r="AY383" s="476"/>
      <c r="AZ383" s="79"/>
      <c r="BA383" s="79"/>
      <c r="BB383" s="470">
        <f>IF(BA384 &lt;&gt; "",1,0)</f>
        <v>0</v>
      </c>
      <c r="BC383" s="474" t="str">
        <f>担当者_MT</f>
        <v>NG</v>
      </c>
      <c r="BD383" s="76"/>
      <c r="BE383" s="76"/>
      <c r="BF383" s="470"/>
      <c r="BG383" s="472" t="str">
        <f>担当者_M検</f>
        <v>NG</v>
      </c>
      <c r="BH383" s="76"/>
      <c r="BI383" s="76"/>
      <c r="BJ383" s="470"/>
      <c r="BK383" s="476"/>
      <c r="BL383" s="79"/>
      <c r="BM383" s="79"/>
      <c r="BN383" s="470">
        <v>0</v>
      </c>
      <c r="BO383" s="474" t="str">
        <f>担当者_モテ</f>
        <v>NG</v>
      </c>
      <c r="BP383" s="76"/>
      <c r="BQ383" s="76"/>
      <c r="BR383" s="470"/>
      <c r="BS383" s="472" t="str">
        <f>担当者_モテR</f>
        <v>NG</v>
      </c>
      <c r="BT383" s="76"/>
      <c r="BU383" s="76"/>
      <c r="BV383" s="470"/>
      <c r="BW383" s="468">
        <f t="shared" ref="BW383" si="19394">IFERROR(SUM(IF(K383&lt;&gt;"NG",N383*K$1,0),IF(O383&lt;&gt;"NG",R383*O$1,0),IF(S383&lt;&gt;"NG",V383*S$1,0),IF(W383&lt;&gt;"NG",Z383*W$1,0),IF(AA383&lt;&gt;"NG",AD383*AA$1,0),IF(AE383&lt;&gt;"NG",AH383*AE$1,0),IF(AI383&lt;&gt;"NG",AL383*AI$1,0),IF(AM383&lt;&gt;"NG",AP383*AM$1,0),IF(AQ383&lt;&gt;"NG",AT383*AQ$1,0),IF(AU383&lt;&gt;"NG",AX383*AU$1,0),IF(AY383&lt;&gt;"NG",BB383*AY$1,0),IF(BC383&lt;&gt;"NG",BF383*BC$1,0),IF(BG383&lt;&gt;"NG",BJ383*BG$1,0),IF(BK383&lt;&gt;"NG",BN383*BK$1,0),IF(BO383&lt;&gt;"NG",BR383*BO$1,0),IF(BS383&lt;&gt;"NG",BV383*BS$1,0))/SUM(IF(K383&lt;&gt;"NG",K$1,0),IF(O383&lt;&gt;"NG",O$1,0),IF(S383&lt;&gt;"NG",S$1,0),IF(W383&lt;&gt;"NG",W$1,0),IF(AA383&lt;&gt;"NG",AA$1,0),IF(AE383&lt;&gt;"NG",AE$1,0),IF(AI383&lt;&gt;"NG",AI$1,0),IF(AM383&lt;&gt;"NG",AM$1,0),IF(AQ383&lt;&gt;"NG",AQ$1,0),IF(AU383&lt;&gt;"NG",AU$1,0),IF(AY383&lt;&gt;"NG",AY$1,0),IF(BC383&lt;&gt;"NG",BC$1,0),IF(BG383&lt;&gt;"NG",BG$1,0),IF(BK383&lt;&gt;"NG",BK$1,0),IF(BO383&lt;&gt;"NG",BO$1,0),IF(BS383&lt;&gt;"NG",BS$1,0)),0)</f>
        <v>0</v>
      </c>
      <c r="BX383" s="466"/>
      <c r="BY383" s="490"/>
      <c r="BZ383" s="5"/>
      <c r="CA383" s="32">
        <f t="shared" ref="CA383" si="19395">IF(AND($M383&lt;&gt;$BZ$5,$M383&lt;=$BZ$6,$M383&lt;&gt;$BZ$7),1,0)</f>
        <v>0</v>
      </c>
      <c r="CB383" s="32">
        <f t="shared" ref="CB383" si="19396">IF(AND($Q383&lt;&gt;$BZ$5,$Q383&lt;=$BZ$6,$Q383&lt;&gt;$BZ$7),1,0)</f>
        <v>0</v>
      </c>
      <c r="CC383" s="32">
        <f t="shared" ref="CC383" si="19397">IF(AND($U383&lt;&gt;$BZ$5,$U383&lt;=$BZ$6,$U383&lt;&gt;$BZ$7),1,0)</f>
        <v>0</v>
      </c>
      <c r="CD383" s="32">
        <f t="shared" ref="CD383" si="19398">IF(AND($Y383&lt;&gt;$BZ$5,$Y383&lt;=$BZ$6,$Y383&lt;&gt;$BZ$7),1,0)</f>
        <v>0</v>
      </c>
      <c r="CE383" s="32">
        <f t="shared" ref="CE383" si="19399">IF(AND($AG383&lt;&gt;$BZ$5,$AG383&lt;=$BZ$6,$AG383&lt;&gt;$BZ$7),1,0)</f>
        <v>0</v>
      </c>
      <c r="CF383" s="32">
        <f t="shared" ref="CF383" si="19400">IF(AND($AK383&lt;&gt;$BZ$5,$AK383&lt;=$BZ$6,$AK383&lt;&gt;$BZ$7),1,0)</f>
        <v>0</v>
      </c>
      <c r="CG383" s="32">
        <f t="shared" ref="CG383" si="19401">IF(AND($AS383&lt;&gt;$BZ$5,$AS383&lt;=$BZ$6,$AS383&lt;&gt;$BZ$7),1,0)</f>
        <v>0</v>
      </c>
      <c r="CH383" s="32">
        <f t="shared" ref="CH383" si="19402">IF(AND($AW383&lt;&gt;$BZ$5,$AW383&lt;=$BZ$6,$AW383&lt;&gt;$BZ$7),1,0)</f>
        <v>0</v>
      </c>
      <c r="CI383" s="32">
        <f t="shared" ref="CI383" si="19403">IF(AND($BE383&lt;&gt;$BZ$5,$BE383&lt;=$BZ$6,$BE383&lt;&gt;$BZ$7),1,0)</f>
        <v>0</v>
      </c>
      <c r="CJ383" s="32">
        <f t="shared" ref="CJ383" si="19404">IF(AND($BI383&lt;&gt;$BZ$5,$BI383&lt;=$BZ$6,$BI383&lt;&gt;$BZ$7),1,0)</f>
        <v>0</v>
      </c>
      <c r="CK383" s="32">
        <f t="shared" ref="CK383" si="19405">IF(AND($BQ383&lt;&gt;$BZ$5,$BQ383&lt;=$BZ$6,$BQ383&lt;&gt;$BZ$7),1,0)</f>
        <v>0</v>
      </c>
      <c r="CL383" s="32">
        <f t="shared" ref="CL383" si="19406">IF(AND($BU383&lt;&gt;$BZ$5,$BU383&lt;=$BZ$6,$BU383&lt;&gt;$BZ$7),1,0)</f>
        <v>0</v>
      </c>
      <c r="CO383" s="32">
        <f>IF(AND($M383&lt;&gt;$CN$5,$M383&lt;=$CN$6,$M383&lt;&gt;$CN$7),1,0)</f>
        <v>0</v>
      </c>
      <c r="CP383" s="32">
        <f>IF(AND($Q383&lt;&gt;$CN$5,$Q383&lt;=$CN$6,$Q383&lt;&gt;$CN$7),1,0)</f>
        <v>0</v>
      </c>
      <c r="CQ383" s="32">
        <f>IF(AND($U383&lt;&gt;$CN$5,$U383&lt;=$CN$6,$U383&lt;&gt;$CN$7),1,0)</f>
        <v>0</v>
      </c>
      <c r="CR383" s="32">
        <f>IF(AND($Y383&lt;&gt;$CN$5,$Y383&lt;=$CN$6,$Y383&lt;&gt;$CN$7),1,0)</f>
        <v>0</v>
      </c>
      <c r="CS383" s="32">
        <f>IF(AND($AG383&lt;&gt;$CN$5,$AG383&lt;=$CN$6,$AG383&lt;&gt;$CN$7),1,0)</f>
        <v>0</v>
      </c>
      <c r="CT383" s="32">
        <f>IF(AND($AK383&lt;&gt;$CN$5,$AK383&lt;=$CN$6,$AK383&lt;&gt;$CN$7),1,0)</f>
        <v>0</v>
      </c>
      <c r="CU383" s="32">
        <f>IF(AND($AS383&lt;&gt;$CN$5,$AS383&lt;=$CN$6,$AS383&lt;&gt;$CN$7),1,0)</f>
        <v>0</v>
      </c>
      <c r="CV383" s="32">
        <f>IF(AND($AW383&lt;&gt;$CN$5,$AW383&lt;=$CN$6,$AW383&lt;&gt;$CN$7),1,0)</f>
        <v>0</v>
      </c>
      <c r="CW383" s="32">
        <f>IF(AND($BE383&lt;&gt;$CN$5,$BE383&lt;=$CN$6,$BE383&lt;&gt;$CN$7),1,0)</f>
        <v>0</v>
      </c>
      <c r="CX383" s="32">
        <f>IF(AND($BI383&lt;&gt;$CN$5,$BI383&lt;=$CN$6,$BI383&lt;&gt;$CN$7),1,0)</f>
        <v>0</v>
      </c>
      <c r="CY383" s="32">
        <f>IF(AND($BQ383&lt;&gt;$CN$5,$BQ383&lt;=$CN$6,$BQ383&lt;&gt;$CN$7),1,0)</f>
        <v>0</v>
      </c>
      <c r="CZ383" s="32">
        <f>IF(AND($BU383&lt;&gt;$CN$5,$BU383&lt;=$CN$6,$BU383&lt;&gt;$CN$7),1,0)</f>
        <v>0</v>
      </c>
      <c r="DC383" s="32">
        <f>IF(AND($M383&lt;&gt;$DB$5,$M383&lt;=$DB$6,$M383&lt;&gt;$CN$7),1,0)</f>
        <v>0</v>
      </c>
      <c r="DD383" s="32">
        <f>IF(AND($Q383&lt;&gt;$DB$5,$Q383&lt;=$DB$6,$Q383&lt;&gt;$CN$7),1,0)</f>
        <v>0</v>
      </c>
      <c r="DE383" s="32">
        <f>IF(AND($U383&lt;&gt;$DB$5,$U383&lt;=$DB$6,$U383&lt;&gt;$CN$7),1,0)</f>
        <v>0</v>
      </c>
      <c r="DF383" s="32">
        <f>IF(AND($Y383&lt;&gt;$DB$5,$Y383&lt;=$DB$6,$Y383&lt;&gt;$CN$7),1,0)</f>
        <v>0</v>
      </c>
      <c r="DG383" s="32">
        <f>IF(AND($AG383&lt;&gt;$DB$5,$AG383&lt;=$DB$6,$AG383&lt;&gt;$CN$7),1,0)</f>
        <v>0</v>
      </c>
      <c r="DH383" s="32">
        <f>IF(AND($AK383&lt;&gt;$DB$5,$AK383&lt;=$DB$6,$AK383&lt;&gt;$CN$7),1,0)</f>
        <v>0</v>
      </c>
      <c r="DI383" s="32">
        <f>IF(AND($AS383&lt;&gt;$DB$5,$AS383&lt;=$DB$6,$AS383&lt;&gt;$CN$7),1,0)</f>
        <v>0</v>
      </c>
      <c r="DJ383" s="32">
        <f>IF(AND($AW383&lt;&gt;$DB$5,$AW383&lt;=$DB$6,$AW383&lt;&gt;$CN$7),1,0)</f>
        <v>0</v>
      </c>
      <c r="DK383" s="32">
        <f>IF(AND($BE383&lt;&gt;$DB$5,$BE383&lt;=$DB$6,$BE383&lt;&gt;$CN$7),1,0)</f>
        <v>0</v>
      </c>
      <c r="DL383" s="32">
        <f>IF(AND($BI383&lt;&gt;$DB$5,$BI383&lt;=$DB$6,$BI383&lt;&gt;$CN$7),1,0)</f>
        <v>0</v>
      </c>
      <c r="DM383" s="32">
        <f>IF(AND($BQ383&lt;&gt;$DB$5,$BQ383&lt;=$DB$6,$BQ383&lt;&gt;$CN$7),1,0)</f>
        <v>0</v>
      </c>
      <c r="DN383" s="32">
        <f>IF(AND($BU383&lt;&gt;$DB$5,$BU383&lt;=$DB$6,$BU383&lt;&gt;$CN$7),1,0)</f>
        <v>0</v>
      </c>
      <c r="DQ383" s="32">
        <f t="shared" ref="DQ383" si="19407">IF(AND($M383&lt;&gt;$DP$5,$M383&lt;=$DP$6,$M383&lt;&gt;$CN$7),1,0)</f>
        <v>0</v>
      </c>
      <c r="DR383" s="32">
        <f t="shared" ref="DR383" si="19408">IF(AND($Q383&lt;&gt;$DP$5,$Q383&lt;=$DP$6,$Q383&lt;&gt;$CN$7),1,0)</f>
        <v>0</v>
      </c>
      <c r="DS383" s="32">
        <f t="shared" ref="DS383" si="19409">IF(AND($U383&lt;&gt;$DP$5,$U383&lt;=$DP$6,$U383&lt;&gt;$CN$7),1,0)</f>
        <v>0</v>
      </c>
      <c r="DT383" s="32">
        <f t="shared" ref="DT383" si="19410">IF(AND($Y383&lt;&gt;$DP$5,$Y383&lt;=$DP$6,$Y383&lt;&gt;$CN$7),1,0)</f>
        <v>0</v>
      </c>
      <c r="DU383" s="32">
        <f t="shared" ref="DU383" si="19411">IF(AND($AG383&lt;&gt;$DP$5,$AG383&lt;=$DP$6,$AG383&lt;&gt;$CN$7),1,0)</f>
        <v>0</v>
      </c>
      <c r="DV383" s="32">
        <f t="shared" ref="DV383" si="19412">IF(AND($AK383&lt;&gt;$DP$5,$AK383&lt;=$DP$6,$AK383&lt;&gt;$CN$7),1,0)</f>
        <v>0</v>
      </c>
      <c r="DW383" s="32">
        <f t="shared" ref="DW383" si="19413">IF(AND($AS383&lt;&gt;$DP$5,$AS383&lt;=$DP$6,$AS383&lt;&gt;$CN$7),1,0)</f>
        <v>0</v>
      </c>
      <c r="DX383" s="32">
        <f t="shared" ref="DX383" si="19414">IF(AND($AW383&lt;&gt;$DP$5,$AW383&lt;=$DP$6,$AW383&lt;&gt;$CN$7),1,0)</f>
        <v>0</v>
      </c>
      <c r="DY383" s="32">
        <f t="shared" ref="DY383" si="19415">IF(AND($BE383&lt;&gt;$DP$5,$BE383&lt;=$DP$6,$BE383&lt;&gt;$CN$7),1,0)</f>
        <v>0</v>
      </c>
      <c r="DZ383" s="32">
        <f t="shared" ref="DZ383" si="19416">IF(AND($BI383&lt;&gt;$DP$5,$BI383&lt;=$DP$6,$BI383&lt;&gt;$CN$7),1,0)</f>
        <v>0</v>
      </c>
      <c r="EA383" s="32">
        <f t="shared" ref="EA383" si="19417">IF(AND($BQ383&lt;&gt;$DP$5,$BQ383&lt;=$DP$6,$BQ383&lt;&gt;$CN$7),1,0)</f>
        <v>0</v>
      </c>
      <c r="EB383" s="32">
        <f t="shared" ref="EB383" si="19418">IF(AND($BU383&lt;&gt;$DP$5,$BU383&lt;=$DP$6,$BU383&lt;&gt;$CN$7),1,0)</f>
        <v>0</v>
      </c>
      <c r="EE383" s="328">
        <f>IF(M383&lt;&gt;"",IF(M383&lt;=$ED$6,1,IF(L383&gt;$ED$6,0,NETWORKDAYS(L383,$ED$6,祭日リスト)/NETWORKDAYS(L383,M383,祭日リスト)))*$GG383*週間進捗報告書!$G$9,0)</f>
        <v>0</v>
      </c>
      <c r="EF383" s="328">
        <f>IF(Q383&lt;&gt;"",IF(Q383&lt;=$ED$6,1,IF(P383&gt;$ED$6,0,NETWORKDAYS(P383,$ED$6,祭日リスト)/NETWORKDAYS(P383,Q383,祭日リスト)))*$GG383*週間進捗報告書!$G$10,0)</f>
        <v>0</v>
      </c>
      <c r="EG383" s="328">
        <f>IF(U383&lt;&gt;"",IF(U383&lt;=$ED$6,1,IF(T383&gt;$ED$6,0,NETWORKDAYS(T383,$ED$6,祭日リスト)/NETWORKDAYS(T383,U383,祭日リスト)))*$GG383*週間進捗報告書!$G$11,0)</f>
        <v>0</v>
      </c>
      <c r="EH383" s="328">
        <f>IF(Y383&lt;&gt;"",IF(Y383&lt;=$ED$6,1,IF(X383&gt;$ED$6,0,NETWORKDAYS(X383,$ED$6,祭日リスト)/NETWORKDAYS(X383,Y383,祭日リスト)))*$GG383*週間進捗報告書!$G$12,0)</f>
        <v>0</v>
      </c>
      <c r="EI383" s="328">
        <f>IF(AG383&lt;&gt;"",IF(AG383&lt;=$ED$6,1,IF(AF383&gt;$ED$6,0,NETWORKDAYS(AF383,$ED$6,祭日リスト)/NETWORKDAYS(AF383,AG383,祭日リスト)))*$GG383*週間進捗報告書!$G$13,0)</f>
        <v>0</v>
      </c>
      <c r="EJ383" s="328">
        <f>IF(AK383&lt;&gt;"",IF(AK383&lt;=$ED$6,1,IF(AJ383&gt;$ED$6,0,NETWORKDAYS(AJ383,$ED$6,祭日リスト)/NETWORKDAYS(AJ383,AK383,祭日リスト)))*$GG383*週間進捗報告書!$G$14,0)</f>
        <v>0</v>
      </c>
      <c r="EK383" s="328">
        <f>IF(AS383&lt;&gt;"",IF(AS383&lt;=$ED$6,1,IF(AR383&gt;$ED$6,0,NETWORKDAYS(AR383,$ED$6,祭日リスト)/NETWORKDAYS(AR383,AS383,祭日リスト)))*$GG383*週間進捗報告書!$G$15,0)</f>
        <v>0</v>
      </c>
      <c r="EL383" s="328">
        <f>IF(AW383&lt;&gt;"",IF(AW383&lt;=$ED$6,1,IF(AV383&gt;$ED$6,0,NETWORKDAYS(AV383,$ED$6,祭日リスト)/NETWORKDAYS(AV383,AW383,祭日リスト)))*$GG383*週間進捗報告書!$G$16,0)</f>
        <v>0</v>
      </c>
      <c r="EM383" s="328">
        <f>IF(BE383&lt;&gt;"",IF(BE383&lt;=$ED$6,1,IF(BD383&gt;$ED$6,0,NETWORKDAYS(BD383,$ED$6,祭日リスト)/NETWORKDAYS(BD383,BE383,祭日リスト)))*$GG383*週間進捗報告書!$G$17,0)</f>
        <v>0</v>
      </c>
      <c r="EN383" s="328">
        <f>IF(BI383&lt;&gt;"",IF(BI383&lt;=$ED$6,1,IF(BH383&gt;$ED$6,0,NETWORKDAYS(BH383,$ED$6,祭日リスト)/NETWORKDAYS(BH383,BI383,祭日リスト)))*$GG383*週間進捗報告書!$G$18,0)</f>
        <v>0</v>
      </c>
      <c r="EO383" s="328">
        <f>IF(BQ383&lt;&gt;"",IF(BQ383&lt;=$ED$6,1,IF(BP383&gt;$ED$6,0,NETWORKDAYS(BP383,$ED$6,祭日リスト)/NETWORKDAYS(BP383,BQ383,祭日リスト)))*$GG383*週間進捗報告書!$G$19,0)</f>
        <v>0</v>
      </c>
      <c r="EP383" s="328">
        <f>IF(BU383&lt;&gt;"",IF(BU383&lt;=$ED$6,1,IF(BT383&gt;$ED$6,0,NETWORKDAYS(BT383,$ED$6,祭日リスト)/NETWORKDAYS(BT383,BU383,祭日リスト)))*$GG383*週間進捗報告書!$G$20,0)</f>
        <v>0</v>
      </c>
      <c r="ER383" s="547">
        <f t="shared" ref="ER383:FC383" si="19419">EE383-EE384</f>
        <v>0</v>
      </c>
      <c r="ES383" s="547">
        <f t="shared" si="19419"/>
        <v>0</v>
      </c>
      <c r="ET383" s="547">
        <f t="shared" si="19419"/>
        <v>0</v>
      </c>
      <c r="EU383" s="547">
        <f t="shared" si="19419"/>
        <v>0</v>
      </c>
      <c r="EV383" s="547">
        <f t="shared" si="19419"/>
        <v>0</v>
      </c>
      <c r="EW383" s="547">
        <f t="shared" si="19419"/>
        <v>0</v>
      </c>
      <c r="EX383" s="547">
        <f t="shared" si="19419"/>
        <v>0</v>
      </c>
      <c r="EY383" s="547">
        <f t="shared" si="19419"/>
        <v>0</v>
      </c>
      <c r="EZ383" s="547">
        <f t="shared" si="19419"/>
        <v>0</v>
      </c>
      <c r="FA383" s="547">
        <f t="shared" si="19419"/>
        <v>0</v>
      </c>
      <c r="FB383" s="547">
        <f t="shared" si="19419"/>
        <v>0</v>
      </c>
      <c r="FC383" s="547">
        <f t="shared" si="19419"/>
        <v>0</v>
      </c>
      <c r="FD383" s="547">
        <f t="shared" ref="FD383" si="19420">SUM(ER383:FC384)</f>
        <v>0</v>
      </c>
      <c r="FE383" s="333"/>
      <c r="FG383" s="32">
        <f>IF(AND($M383&lt;&gt;$FF$7),1,0)</f>
        <v>0</v>
      </c>
      <c r="FH383" s="32">
        <f>IF(AND($Q383&lt;&gt;$FF$7),1,0)</f>
        <v>0</v>
      </c>
      <c r="FI383" s="32">
        <f>IF(AND($U383&lt;&gt;$FF$7),1,0)</f>
        <v>0</v>
      </c>
      <c r="FJ383" s="32">
        <f>IF(AND($Y383&lt;&gt;$FF$7),1,0)</f>
        <v>0</v>
      </c>
      <c r="FK383" s="32">
        <f>IF(AND($AG383&lt;&gt;$FF$7),1,0)</f>
        <v>0</v>
      </c>
      <c r="FL383" s="32">
        <f>IF(AND($AK383&lt;&gt;$FF$7),1,0)</f>
        <v>0</v>
      </c>
      <c r="FM383" s="32">
        <f>IF(AND($AS383&lt;&gt;$FF$7),1,0)</f>
        <v>0</v>
      </c>
      <c r="FN383" s="32">
        <f>IF(AND($AW383&lt;&gt;$FF$7),1,0)</f>
        <v>0</v>
      </c>
      <c r="FO383" s="32">
        <f>IF(AND($BE383&lt;&gt;$FF$7),1,0)</f>
        <v>0</v>
      </c>
      <c r="FP383" s="32">
        <f>IF(AND($BI383&lt;&gt;$FF$7),1,0)</f>
        <v>0</v>
      </c>
      <c r="FQ383" s="32">
        <f>IF(AND($BQ383&lt;&gt;$FF$7),1,0)</f>
        <v>0</v>
      </c>
      <c r="FR383" s="32">
        <f>IF(AND($BU383&lt;&gt;$FF$7),1,0)</f>
        <v>0</v>
      </c>
      <c r="FU383" s="294">
        <f t="shared" ref="FU383" si="19421">IF($K383&lt;&gt;"NG",$GG383,0)</f>
        <v>0</v>
      </c>
      <c r="FV383" s="294">
        <f t="shared" ref="FV383" si="19422">IF($O383&lt;&gt;"NG",$GG383,0)</f>
        <v>0</v>
      </c>
      <c r="FW383" s="294">
        <f t="shared" ref="FW383" si="19423">IF($S383&lt;&gt;"NG",$GG383,0)</f>
        <v>0</v>
      </c>
      <c r="FX383" s="294">
        <f t="shared" ref="FX383" si="19424">IF($W383&lt;&gt;"NG",$GG383,0)</f>
        <v>0</v>
      </c>
      <c r="FY383" s="294">
        <f t="shared" ref="FY383" si="19425">IF($AE383&lt;&gt;"NG",$GG383,0)</f>
        <v>0</v>
      </c>
      <c r="FZ383" s="294">
        <f t="shared" ref="FZ383" si="19426">IF($AI383&lt;&gt;"NG",$GG383,0)</f>
        <v>0</v>
      </c>
      <c r="GA383" s="294">
        <f t="shared" ref="GA383" si="19427">IF($AQ383&lt;&gt;"NG",$GG383,0)</f>
        <v>0</v>
      </c>
      <c r="GB383" s="294">
        <f t="shared" ref="GB383" si="19428">IF($AU383&lt;&gt;"NG",$GG383,0)</f>
        <v>0</v>
      </c>
      <c r="GC383" s="294">
        <f t="shared" ref="GC383" si="19429">IF($BC383&lt;&gt;"NG",$GG383,0)</f>
        <v>0</v>
      </c>
      <c r="GD383" s="294">
        <f t="shared" ref="GD383" si="19430">IF($BG383&lt;&gt;"NG",$GG383,0)</f>
        <v>0</v>
      </c>
      <c r="GE383" s="294">
        <f t="shared" ref="GE383" si="19431">IF($BO383&lt;&gt;"NG",$GG383,0)</f>
        <v>0</v>
      </c>
      <c r="GF383" s="294">
        <f t="shared" ref="GF383" si="19432">IF($BS383&lt;&gt;"NG",$GG383,0)</f>
        <v>0</v>
      </c>
      <c r="GG383" s="294" t="e">
        <f>VLOOKUP($D383,リスト!$D:$S,15,FALSE)</f>
        <v>#N/A</v>
      </c>
      <c r="GH383" s="2" t="e">
        <f>INDEX(リスト!$V:$V,MATCH(中日程計画表!$D383,リスト!$D:$D,0))</f>
        <v>#N/A</v>
      </c>
      <c r="GI383" s="2" t="e">
        <f>INDEX(リスト!$A:$A,MATCH(中日程計画表!$D383,リスト!$D:$D,0))</f>
        <v>#N/A</v>
      </c>
      <c r="GJ383" s="2" t="e">
        <f>INDEX(リスト!$U:$U,MATCH(中日程計画表!$D383,リスト!$D:$D,0))</f>
        <v>#N/A</v>
      </c>
      <c r="GK383" s="5" t="e">
        <f>INDEX(リスト!$W:$W,MATCH(中日程計画表!$D383,リスト!$D:$D,0))</f>
        <v>#N/A</v>
      </c>
      <c r="GL383" s="2" t="s">
        <v>200</v>
      </c>
      <c r="GM383" s="296">
        <f>D383</f>
        <v>0</v>
      </c>
      <c r="GN383" s="296">
        <f>E383</f>
        <v>0</v>
      </c>
      <c r="GU383" s="460" t="str">
        <f t="shared" ref="GU383" si="19433">AE383</f>
        <v>NG</v>
      </c>
      <c r="GV383" s="460">
        <f t="shared" ref="GV383" si="19434">EI383</f>
        <v>0</v>
      </c>
      <c r="GW383" s="460">
        <f t="shared" ref="GW383" si="19435">EI384</f>
        <v>0</v>
      </c>
      <c r="GX383" s="462">
        <f t="shared" ref="GX383" si="19436">EV383</f>
        <v>0</v>
      </c>
      <c r="GY383" s="460" t="str">
        <f t="shared" ref="GY383" si="19437">AI383</f>
        <v>NG</v>
      </c>
      <c r="GZ383" s="460">
        <f t="shared" ref="GZ383" si="19438">EJ383</f>
        <v>0</v>
      </c>
      <c r="HA383" s="460">
        <f t="shared" ref="HA383" si="19439">EJ384</f>
        <v>0</v>
      </c>
      <c r="HB383" s="462">
        <f t="shared" ref="HB383" si="19440">EW383</f>
        <v>0</v>
      </c>
      <c r="HC383" s="460" t="str">
        <f t="shared" ref="HC383" si="19441">AQ383</f>
        <v>NG</v>
      </c>
      <c r="HD383" s="460">
        <f t="shared" ref="HD383" si="19442">EK383</f>
        <v>0</v>
      </c>
      <c r="HE383" s="460">
        <f t="shared" ref="HE383" si="19443">EK384</f>
        <v>0</v>
      </c>
      <c r="HF383" s="462">
        <f t="shared" ref="HF383" si="19444">EX383</f>
        <v>0</v>
      </c>
      <c r="HG383" s="460" t="str">
        <f t="shared" ref="HG383" si="19445">AU383</f>
        <v>NG</v>
      </c>
      <c r="HH383" s="460">
        <f t="shared" ref="HH383" si="19446">EL383</f>
        <v>0</v>
      </c>
      <c r="HI383" s="460">
        <f t="shared" ref="HI383" si="19447">EL384</f>
        <v>0</v>
      </c>
      <c r="HJ383" s="462">
        <f t="shared" ref="HJ383" si="19448">EY383</f>
        <v>0</v>
      </c>
      <c r="HK383" s="460" t="str">
        <f t="shared" ref="HK383" si="19449">BC383</f>
        <v>NG</v>
      </c>
      <c r="HL383" s="460">
        <f t="shared" ref="HL383" si="19450">EM383</f>
        <v>0</v>
      </c>
      <c r="HM383" s="460">
        <f t="shared" ref="HM383" si="19451">EM384</f>
        <v>0</v>
      </c>
      <c r="HN383" s="462">
        <f t="shared" ref="HN383" si="19452">EZ383</f>
        <v>0</v>
      </c>
      <c r="HO383" s="460" t="str">
        <f t="shared" ref="HO383" si="19453">BG383</f>
        <v>NG</v>
      </c>
      <c r="HP383" s="460">
        <f t="shared" ref="HP383" si="19454">EN383</f>
        <v>0</v>
      </c>
      <c r="HQ383" s="460">
        <f t="shared" ref="HQ383" si="19455">EN384</f>
        <v>0</v>
      </c>
      <c r="HR383" s="462">
        <f t="shared" ref="HR383" si="19456">FA383</f>
        <v>0</v>
      </c>
      <c r="HS383" s="332"/>
    </row>
    <row r="384" spans="1:227" ht="12" customHeight="1">
      <c r="A384" s="489"/>
      <c r="B384" s="487"/>
      <c r="C384" s="475"/>
      <c r="D384" s="485"/>
      <c r="E384" s="483"/>
      <c r="F384" s="317"/>
      <c r="G384" s="317"/>
      <c r="H384" s="317"/>
      <c r="I384" s="317"/>
      <c r="J384" s="316"/>
      <c r="K384" s="481"/>
      <c r="L384" s="77"/>
      <c r="M384" s="77"/>
      <c r="N384" s="471"/>
      <c r="O384" s="475"/>
      <c r="P384" s="77"/>
      <c r="Q384" s="77"/>
      <c r="R384" s="471"/>
      <c r="S384" s="475"/>
      <c r="T384" s="77"/>
      <c r="U384" s="77"/>
      <c r="V384" s="471"/>
      <c r="W384" s="473"/>
      <c r="X384" s="77"/>
      <c r="Y384" s="77"/>
      <c r="Z384" s="471"/>
      <c r="AA384" s="477"/>
      <c r="AB384" s="80"/>
      <c r="AC384" s="80"/>
      <c r="AD384" s="471"/>
      <c r="AE384" s="473"/>
      <c r="AF384" s="77"/>
      <c r="AG384" s="77"/>
      <c r="AH384" s="471"/>
      <c r="AI384" s="473"/>
      <c r="AJ384" s="77"/>
      <c r="AK384" s="77"/>
      <c r="AL384" s="471"/>
      <c r="AM384" s="477"/>
      <c r="AN384" s="80"/>
      <c r="AO384" s="80"/>
      <c r="AP384" s="471"/>
      <c r="AQ384" s="473"/>
      <c r="AR384" s="77"/>
      <c r="AS384" s="77"/>
      <c r="AT384" s="471"/>
      <c r="AU384" s="473"/>
      <c r="AV384" s="77"/>
      <c r="AW384" s="77"/>
      <c r="AX384" s="471"/>
      <c r="AY384" s="477"/>
      <c r="AZ384" s="80"/>
      <c r="BA384" s="80"/>
      <c r="BB384" s="471"/>
      <c r="BC384" s="475"/>
      <c r="BD384" s="77"/>
      <c r="BE384" s="77"/>
      <c r="BF384" s="471"/>
      <c r="BG384" s="473"/>
      <c r="BH384" s="77"/>
      <c r="BI384" s="77"/>
      <c r="BJ384" s="471"/>
      <c r="BK384" s="477"/>
      <c r="BL384" s="80"/>
      <c r="BM384" s="80"/>
      <c r="BN384" s="471"/>
      <c r="BO384" s="475"/>
      <c r="BP384" s="77"/>
      <c r="BQ384" s="77"/>
      <c r="BR384" s="471"/>
      <c r="BS384" s="473"/>
      <c r="BT384" s="77"/>
      <c r="BU384" s="77"/>
      <c r="BV384" s="471"/>
      <c r="BW384" s="469"/>
      <c r="BX384" s="467"/>
      <c r="BY384" s="490"/>
      <c r="CA384" s="19">
        <f t="shared" ref="CA384" si="19457">IF(AND($N383=1,$M384&lt;&gt;$BZ$7),1,0)</f>
        <v>0</v>
      </c>
      <c r="CB384" s="19">
        <f t="shared" ref="CB384" si="19458">IF(AND($R383=1,$Q384&lt;&gt;$BZ$7),1,0)</f>
        <v>0</v>
      </c>
      <c r="CC384" s="19">
        <f t="shared" ref="CC384" si="19459">IF(AND($V383=1,$U384&lt;&gt;$BZ$7),1,0)</f>
        <v>0</v>
      </c>
      <c r="CD384" s="19">
        <f t="shared" ref="CD384" si="19460">IF(AND($Z383=1,$Y384&lt;&gt;$BZ$7),1,0)</f>
        <v>0</v>
      </c>
      <c r="CE384" s="19">
        <f t="shared" ref="CE384" si="19461">IF(AND($AH383=1,$AG384&lt;&gt;$BZ$7),1,0)</f>
        <v>0</v>
      </c>
      <c r="CF384" s="19">
        <f t="shared" ref="CF384" si="19462">IF(AND($AL383=1,$AK384&lt;&gt;$BZ$7),1,0)</f>
        <v>0</v>
      </c>
      <c r="CG384" s="19">
        <f t="shared" ref="CG384" si="19463">IF(AND($AT383=1,$AS384&lt;&gt;$BZ$7),1,0)</f>
        <v>0</v>
      </c>
      <c r="CH384" s="19">
        <f t="shared" ref="CH384" si="19464">IF(AND($AX383=1,$AW384&lt;&gt;$BZ$7),1,0)</f>
        <v>0</v>
      </c>
      <c r="CI384" s="19">
        <f t="shared" ref="CI384" si="19465">IF(AND($BF383=1,$BE384&lt;&gt;$BZ$7),1,0)</f>
        <v>0</v>
      </c>
      <c r="CJ384" s="19">
        <f t="shared" ref="CJ384" si="19466">IF(AND($BJ383=1,$BI384&lt;&gt;$BZ$7),1,0)</f>
        <v>0</v>
      </c>
      <c r="CK384" s="19">
        <f t="shared" ref="CK384" si="19467">IF(AND($BR383=1,$BQ384&lt;&gt;$BZ$7),1,0)</f>
        <v>0</v>
      </c>
      <c r="CL384" s="19">
        <f t="shared" ref="CL384" si="19468">IF(AND($BV383=1,$BU384&lt;&gt;$BZ$7),1,0)</f>
        <v>0</v>
      </c>
      <c r="CO384" s="19">
        <f>IF(AND($M384&lt;&gt;$CN$7,$M384&lt;=$CN$6),1,0)</f>
        <v>0</v>
      </c>
      <c r="CP384" s="19">
        <f>IF(AND($Q384&lt;&gt;$CN$7,$Q384&lt;=$CN$6),1,0)</f>
        <v>0</v>
      </c>
      <c r="CQ384" s="19">
        <f>IF(AND($U384&lt;&gt;$CN$7,$U384&lt;=$CN$6),1,0)</f>
        <v>0</v>
      </c>
      <c r="CR384" s="19">
        <f>IF(AND($Y384&lt;&gt;$CN$7,$Y384&lt;=$CN$6),1,0)</f>
        <v>0</v>
      </c>
      <c r="CS384" s="19">
        <f>IF(AND($AG384&lt;&gt;$CN$7,$AG384&lt;=$CN$6),1,0)</f>
        <v>0</v>
      </c>
      <c r="CT384" s="19">
        <f>IF(AND($AK384&lt;&gt;$CN$7,$AK384&lt;=$CN$6),1,0)</f>
        <v>0</v>
      </c>
      <c r="CU384" s="19">
        <f>IF(AND($AS384&lt;&gt;$CN$7,$AS384&lt;=$CN$6),1,0)</f>
        <v>0</v>
      </c>
      <c r="CV384" s="19">
        <f>IF(AND($AW384&lt;&gt;$CN$7,$AW384&lt;=$CN$6),1,0)</f>
        <v>0</v>
      </c>
      <c r="CW384" s="19">
        <f>IF(AND($BE384&lt;&gt;$CN$7,$BE384&lt;=$CN$6),1,0)</f>
        <v>0</v>
      </c>
      <c r="CX384" s="19">
        <f>IF(AND($BI384&lt;&gt;$CN$7,$BI384&lt;=$CN$6),1,0)</f>
        <v>0</v>
      </c>
      <c r="CY384" s="19">
        <f>IF(AND($BQ384&lt;&gt;$CN$7,$BQ384&lt;=$CN$6),1,0)</f>
        <v>0</v>
      </c>
      <c r="CZ384" s="19">
        <f>IF(AND($BU384&lt;&gt;$CN$7,$BU384&lt;=$CN$6),1,0)</f>
        <v>0</v>
      </c>
      <c r="DC384" s="19">
        <f>IF($N383=1,1,0)</f>
        <v>0</v>
      </c>
      <c r="DD384" s="19">
        <f>IF($R383=1,1,0)</f>
        <v>0</v>
      </c>
      <c r="DE384" s="19">
        <f>IF($V383=1,1,0)</f>
        <v>0</v>
      </c>
      <c r="DF384" s="19">
        <f>IF($Z383=1,1,0)</f>
        <v>0</v>
      </c>
      <c r="DG384" s="19">
        <f>IF($AH383=1,1,0)</f>
        <v>0</v>
      </c>
      <c r="DH384" s="19">
        <f>IF($AL383=1,1,0)</f>
        <v>0</v>
      </c>
      <c r="DI384" s="19">
        <f>IF($AT383=1,1,0)</f>
        <v>0</v>
      </c>
      <c r="DJ384" s="19">
        <f>IF($AX383=1,1,0)</f>
        <v>0</v>
      </c>
      <c r="DK384" s="19">
        <f>IF($BF383=1,1,0)</f>
        <v>0</v>
      </c>
      <c r="DL384" s="19">
        <f>IF($BJ383=1,1,0)</f>
        <v>0</v>
      </c>
      <c r="DM384" s="19">
        <f>IF($BR383=1,1,0)</f>
        <v>0</v>
      </c>
      <c r="DN384" s="19">
        <f>IF($BV383=1,1,0)</f>
        <v>0</v>
      </c>
      <c r="DQ384" s="19">
        <f t="shared" ref="DQ384" si="19469">IF($N383=1,1,0)</f>
        <v>0</v>
      </c>
      <c r="DR384" s="19">
        <f t="shared" ref="DR384" si="19470">IF($R383=1,1,0)</f>
        <v>0</v>
      </c>
      <c r="DS384" s="19">
        <f t="shared" ref="DS384" si="19471">IF($V383=1,1,0)</f>
        <v>0</v>
      </c>
      <c r="DT384" s="19">
        <f t="shared" ref="DT384" si="19472">IF($Z383=1,1,0)</f>
        <v>0</v>
      </c>
      <c r="DU384" s="19">
        <f t="shared" ref="DU384" si="19473">IF($AH383=1,1,0)</f>
        <v>0</v>
      </c>
      <c r="DV384" s="19">
        <f t="shared" ref="DV384" si="19474">IF($AL383=1,1,0)</f>
        <v>0</v>
      </c>
      <c r="DW384" s="19">
        <f t="shared" ref="DW384" si="19475">IF($AT383=1,1,0)</f>
        <v>0</v>
      </c>
      <c r="DX384" s="19">
        <f t="shared" ref="DX384" si="19476">IF($AX383=1,1,0)</f>
        <v>0</v>
      </c>
      <c r="DY384" s="19">
        <f t="shared" ref="DY384" si="19477">IF($BF383=1,1,0)</f>
        <v>0</v>
      </c>
      <c r="DZ384" s="19">
        <f t="shared" ref="DZ384" si="19478">IF($BJ383=1,1,0)</f>
        <v>0</v>
      </c>
      <c r="EA384" s="19">
        <f t="shared" ref="EA384" si="19479">IF($BR383=1,1,0)</f>
        <v>0</v>
      </c>
      <c r="EB384" s="19">
        <f t="shared" ref="EB384" si="19480">IF($BV383=1,1,0)</f>
        <v>0</v>
      </c>
      <c r="EE384" s="329">
        <f>N383*$FU384*週間進捗報告書!$G$9</f>
        <v>0</v>
      </c>
      <c r="EF384" s="329">
        <f>R383*$FV384*週間進捗報告書!$G$10</f>
        <v>0</v>
      </c>
      <c r="EG384" s="329">
        <f>V383*$FW384*週間進捗報告書!$G$11</f>
        <v>0</v>
      </c>
      <c r="EH384" s="329">
        <f>Z383*$FX384*週間進捗報告書!$G$12</f>
        <v>0</v>
      </c>
      <c r="EI384" s="329">
        <f>AH383*$FY384*週間進捗報告書!$G$13</f>
        <v>0</v>
      </c>
      <c r="EJ384" s="329">
        <f>AL383*$FZ384*週間進捗報告書!$G$14</f>
        <v>0</v>
      </c>
      <c r="EK384" s="329">
        <f>AT383*$GA384*週間進捗報告書!$G$15</f>
        <v>0</v>
      </c>
      <c r="EL384" s="329">
        <f>AX383*$GB384*週間進捗報告書!$G$16</f>
        <v>0</v>
      </c>
      <c r="EM384" s="329">
        <f>BF383*$GC384*週間進捗報告書!$G$17</f>
        <v>0</v>
      </c>
      <c r="EN384" s="329">
        <f>BJ383*$GD384*週間進捗報告書!$G$18</f>
        <v>0</v>
      </c>
      <c r="EO384" s="329">
        <f>BR383*$GE384*週間進捗報告書!$G$19</f>
        <v>0</v>
      </c>
      <c r="EP384" s="329">
        <f>BV383*$GF384*週間進捗報告書!$G$20</f>
        <v>0</v>
      </c>
      <c r="ER384" s="547"/>
      <c r="ES384" s="547"/>
      <c r="ET384" s="547"/>
      <c r="EU384" s="547"/>
      <c r="EV384" s="547"/>
      <c r="EW384" s="547"/>
      <c r="EX384" s="547"/>
      <c r="EY384" s="547"/>
      <c r="EZ384" s="547"/>
      <c r="FA384" s="547"/>
      <c r="FB384" s="547"/>
      <c r="FC384" s="547"/>
      <c r="FD384" s="547"/>
      <c r="FE384" s="332"/>
      <c r="FG384" s="19"/>
      <c r="FH384" s="19"/>
      <c r="FI384" s="19"/>
      <c r="FJ384" s="19"/>
      <c r="FK384" s="19"/>
      <c r="FL384" s="19"/>
      <c r="FM384" s="19"/>
      <c r="FN384" s="19"/>
      <c r="FO384" s="19"/>
      <c r="FP384" s="19"/>
      <c r="FQ384" s="19"/>
      <c r="FR384" s="19"/>
      <c r="FU384" s="295">
        <f t="shared" ref="FU384" si="19481">FU383</f>
        <v>0</v>
      </c>
      <c r="FV384" s="295">
        <f t="shared" ref="FV384" si="19482">FV383</f>
        <v>0</v>
      </c>
      <c r="FW384" s="295">
        <f t="shared" ref="FW384" si="19483">FW383</f>
        <v>0</v>
      </c>
      <c r="FX384" s="295">
        <f t="shared" ref="FX384" si="19484">FX383</f>
        <v>0</v>
      </c>
      <c r="FY384" s="295">
        <f t="shared" ref="FY384" si="19485">FY383</f>
        <v>0</v>
      </c>
      <c r="FZ384" s="295">
        <f t="shared" ref="FZ384" si="19486">FZ383</f>
        <v>0</v>
      </c>
      <c r="GA384" s="295">
        <f t="shared" ref="GA384" si="19487">GA383</f>
        <v>0</v>
      </c>
      <c r="GB384" s="295">
        <f t="shared" ref="GB384" si="19488">GB383</f>
        <v>0</v>
      </c>
      <c r="GC384" s="295">
        <f t="shared" ref="GC384" si="19489">GC383</f>
        <v>0</v>
      </c>
      <c r="GD384" s="295">
        <f t="shared" ref="GD384" si="19490">GD383</f>
        <v>0</v>
      </c>
      <c r="GE384" s="295">
        <f t="shared" ref="GE384" si="19491">GE383</f>
        <v>0</v>
      </c>
      <c r="GF384" s="295">
        <f t="shared" ref="GF384" si="19492">GF383</f>
        <v>0</v>
      </c>
      <c r="GG384" s="295" t="e">
        <f t="shared" ref="GG384" si="19493">GG383</f>
        <v>#N/A</v>
      </c>
      <c r="GH384" s="2" t="e">
        <f>INDEX(リスト!$V:$V,MATCH(中日程計画表!$D383,リスト!$D:$D,0))</f>
        <v>#N/A</v>
      </c>
      <c r="GI384" s="2" t="e">
        <f>INDEX(リスト!$A:$A,MATCH(中日程計画表!$D383,リスト!$D:$D,0))</f>
        <v>#N/A</v>
      </c>
      <c r="GJ384" s="2" t="e">
        <f>INDEX(リスト!$U:$U,MATCH(中日程計画表!$D383,リスト!$D:$D,0))</f>
        <v>#N/A</v>
      </c>
      <c r="GK384" s="5" t="e">
        <f>INDEX(リスト!$W:$W,MATCH(中日程計画表!$D383,リスト!$D:$D,0))</f>
        <v>#N/A</v>
      </c>
      <c r="GL384" s="2" t="s">
        <v>201</v>
      </c>
      <c r="GM384" s="296">
        <f t="shared" ref="GM384" si="19494">GM383</f>
        <v>0</v>
      </c>
      <c r="GN384" s="296">
        <f t="shared" ref="GN384" si="19495">GN383</f>
        <v>0</v>
      </c>
      <c r="GU384" s="461"/>
      <c r="GV384" s="460"/>
      <c r="GW384" s="460"/>
      <c r="GX384" s="461"/>
      <c r="GY384" s="461"/>
      <c r="GZ384" s="460"/>
      <c r="HA384" s="460"/>
      <c r="HB384" s="461"/>
      <c r="HC384" s="461"/>
      <c r="HD384" s="460"/>
      <c r="HE384" s="460"/>
      <c r="HF384" s="461"/>
      <c r="HG384" s="461"/>
      <c r="HH384" s="460"/>
      <c r="HI384" s="460"/>
      <c r="HJ384" s="461"/>
      <c r="HK384" s="461"/>
      <c r="HL384" s="460"/>
      <c r="HM384" s="460"/>
      <c r="HN384" s="461"/>
      <c r="HO384" s="461"/>
      <c r="HP384" s="460"/>
      <c r="HQ384" s="460"/>
      <c r="HR384" s="461"/>
      <c r="HS384" s="4"/>
    </row>
    <row r="385" spans="1:227" ht="12" customHeight="1">
      <c r="A385" s="488" t="str">
        <f t="shared" ref="A385" ca="1" si="19496">INDIRECT("リスト!A"&amp;B385+6)</f>
        <v/>
      </c>
      <c r="B385" s="486">
        <f t="shared" ref="B385" si="19497">ROUNDDOWN((ROW()-6)/2,0)+1</f>
        <v>190</v>
      </c>
      <c r="C385" s="474" t="str">
        <f>機能グループ名</f>
        <v/>
      </c>
      <c r="D385" s="484">
        <f>機能ID</f>
        <v>0</v>
      </c>
      <c r="E385" s="482">
        <f>機能名</f>
        <v>0</v>
      </c>
      <c r="F385" s="315"/>
      <c r="G385" s="315"/>
      <c r="H385" s="315"/>
      <c r="I385" s="315"/>
      <c r="J385" s="316"/>
      <c r="K385" s="480" t="str">
        <f>担当者_SR</f>
        <v>NG</v>
      </c>
      <c r="L385" s="76"/>
      <c r="M385" s="76"/>
      <c r="N385" s="470"/>
      <c r="O385" s="474" t="str">
        <f>担当者_SRR</f>
        <v>NG</v>
      </c>
      <c r="P385" s="76"/>
      <c r="Q385" s="76"/>
      <c r="R385" s="470"/>
      <c r="S385" s="474" t="str">
        <f>担当者_DS</f>
        <v>NG</v>
      </c>
      <c r="T385" s="76"/>
      <c r="U385" s="76"/>
      <c r="V385" s="470"/>
      <c r="W385" s="472" t="str">
        <f>担当者_DSR</f>
        <v>NG</v>
      </c>
      <c r="X385" s="76"/>
      <c r="Y385" s="76"/>
      <c r="Z385" s="470"/>
      <c r="AA385" s="476"/>
      <c r="AB385" s="79"/>
      <c r="AC385" s="79"/>
      <c r="AD385" s="470">
        <f>IF(AC386 &lt;&gt; "",1,0)</f>
        <v>0</v>
      </c>
      <c r="AE385" s="472" t="str">
        <f>担当者_CD</f>
        <v>NG</v>
      </c>
      <c r="AF385" s="76"/>
      <c r="AG385" s="76"/>
      <c r="AH385" s="470"/>
      <c r="AI385" s="472" t="str">
        <f>担当者_DD</f>
        <v>NG</v>
      </c>
      <c r="AJ385" s="76"/>
      <c r="AK385" s="76"/>
      <c r="AL385" s="470"/>
      <c r="AM385" s="476"/>
      <c r="AN385" s="79"/>
      <c r="AO385" s="79"/>
      <c r="AP385" s="470">
        <f>IF(AO386 &lt;&gt; "",1,0)</f>
        <v>0</v>
      </c>
      <c r="AQ385" s="472" t="str">
        <f>担当者_MCL</f>
        <v>NG</v>
      </c>
      <c r="AR385" s="76"/>
      <c r="AS385" s="76"/>
      <c r="AT385" s="470"/>
      <c r="AU385" s="472" t="str">
        <f>担当者_MCLR</f>
        <v>NG</v>
      </c>
      <c r="AV385" s="76"/>
      <c r="AW385" s="76"/>
      <c r="AX385" s="470"/>
      <c r="AY385" s="476"/>
      <c r="AZ385" s="79"/>
      <c r="BA385" s="79"/>
      <c r="BB385" s="470">
        <f>IF(BA386 &lt;&gt; "",1,0)</f>
        <v>0</v>
      </c>
      <c r="BC385" s="474" t="str">
        <f>担当者_MT</f>
        <v>NG</v>
      </c>
      <c r="BD385" s="76"/>
      <c r="BE385" s="76"/>
      <c r="BF385" s="470"/>
      <c r="BG385" s="472" t="str">
        <f>担当者_M検</f>
        <v>NG</v>
      </c>
      <c r="BH385" s="76"/>
      <c r="BI385" s="76"/>
      <c r="BJ385" s="470"/>
      <c r="BK385" s="476"/>
      <c r="BL385" s="79"/>
      <c r="BM385" s="79"/>
      <c r="BN385" s="470">
        <v>0</v>
      </c>
      <c r="BO385" s="474" t="str">
        <f>担当者_モテ</f>
        <v>NG</v>
      </c>
      <c r="BP385" s="76"/>
      <c r="BQ385" s="76"/>
      <c r="BR385" s="470"/>
      <c r="BS385" s="472" t="str">
        <f>担当者_モテR</f>
        <v>NG</v>
      </c>
      <c r="BT385" s="76"/>
      <c r="BU385" s="76"/>
      <c r="BV385" s="470"/>
      <c r="BW385" s="468">
        <f t="shared" ref="BW385" si="19498">IFERROR(SUM(IF(K385&lt;&gt;"NG",N385*K$1,0),IF(O385&lt;&gt;"NG",R385*O$1,0),IF(S385&lt;&gt;"NG",V385*S$1,0),IF(W385&lt;&gt;"NG",Z385*W$1,0),IF(AA385&lt;&gt;"NG",AD385*AA$1,0),IF(AE385&lt;&gt;"NG",AH385*AE$1,0),IF(AI385&lt;&gt;"NG",AL385*AI$1,0),IF(AM385&lt;&gt;"NG",AP385*AM$1,0),IF(AQ385&lt;&gt;"NG",AT385*AQ$1,0),IF(AU385&lt;&gt;"NG",AX385*AU$1,0),IF(AY385&lt;&gt;"NG",BB385*AY$1,0),IF(BC385&lt;&gt;"NG",BF385*BC$1,0),IF(BG385&lt;&gt;"NG",BJ385*BG$1,0),IF(BK385&lt;&gt;"NG",BN385*BK$1,0),IF(BO385&lt;&gt;"NG",BR385*BO$1,0),IF(BS385&lt;&gt;"NG",BV385*BS$1,0))/SUM(IF(K385&lt;&gt;"NG",K$1,0),IF(O385&lt;&gt;"NG",O$1,0),IF(S385&lt;&gt;"NG",S$1,0),IF(W385&lt;&gt;"NG",W$1,0),IF(AA385&lt;&gt;"NG",AA$1,0),IF(AE385&lt;&gt;"NG",AE$1,0),IF(AI385&lt;&gt;"NG",AI$1,0),IF(AM385&lt;&gt;"NG",AM$1,0),IF(AQ385&lt;&gt;"NG",AQ$1,0),IF(AU385&lt;&gt;"NG",AU$1,0),IF(AY385&lt;&gt;"NG",AY$1,0),IF(BC385&lt;&gt;"NG",BC$1,0),IF(BG385&lt;&gt;"NG",BG$1,0),IF(BK385&lt;&gt;"NG",BK$1,0),IF(BO385&lt;&gt;"NG",BO$1,0),IF(BS385&lt;&gt;"NG",BS$1,0)),0)</f>
        <v>0</v>
      </c>
      <c r="BX385" s="466"/>
      <c r="BY385" s="490"/>
      <c r="BZ385" s="5"/>
      <c r="CA385" s="32">
        <f t="shared" ref="CA385" si="19499">IF(AND($M385&lt;&gt;$BZ$5,$M385&lt;=$BZ$6,$M385&lt;&gt;$BZ$7),1,0)</f>
        <v>0</v>
      </c>
      <c r="CB385" s="32">
        <f t="shared" ref="CB385" si="19500">IF(AND($Q385&lt;&gt;$BZ$5,$Q385&lt;=$BZ$6,$Q385&lt;&gt;$BZ$7),1,0)</f>
        <v>0</v>
      </c>
      <c r="CC385" s="32">
        <f t="shared" ref="CC385" si="19501">IF(AND($U385&lt;&gt;$BZ$5,$U385&lt;=$BZ$6,$U385&lt;&gt;$BZ$7),1,0)</f>
        <v>0</v>
      </c>
      <c r="CD385" s="32">
        <f t="shared" ref="CD385" si="19502">IF(AND($Y385&lt;&gt;$BZ$5,$Y385&lt;=$BZ$6,$Y385&lt;&gt;$BZ$7),1,0)</f>
        <v>0</v>
      </c>
      <c r="CE385" s="32">
        <f t="shared" ref="CE385" si="19503">IF(AND($AG385&lt;&gt;$BZ$5,$AG385&lt;=$BZ$6,$AG385&lt;&gt;$BZ$7),1,0)</f>
        <v>0</v>
      </c>
      <c r="CF385" s="32">
        <f t="shared" ref="CF385" si="19504">IF(AND($AK385&lt;&gt;$BZ$5,$AK385&lt;=$BZ$6,$AK385&lt;&gt;$BZ$7),1,0)</f>
        <v>0</v>
      </c>
      <c r="CG385" s="32">
        <f t="shared" ref="CG385" si="19505">IF(AND($AS385&lt;&gt;$BZ$5,$AS385&lt;=$BZ$6,$AS385&lt;&gt;$BZ$7),1,0)</f>
        <v>0</v>
      </c>
      <c r="CH385" s="32">
        <f t="shared" ref="CH385" si="19506">IF(AND($AW385&lt;&gt;$BZ$5,$AW385&lt;=$BZ$6,$AW385&lt;&gt;$BZ$7),1,0)</f>
        <v>0</v>
      </c>
      <c r="CI385" s="32">
        <f t="shared" ref="CI385" si="19507">IF(AND($BE385&lt;&gt;$BZ$5,$BE385&lt;=$BZ$6,$BE385&lt;&gt;$BZ$7),1,0)</f>
        <v>0</v>
      </c>
      <c r="CJ385" s="32">
        <f t="shared" ref="CJ385" si="19508">IF(AND($BI385&lt;&gt;$BZ$5,$BI385&lt;=$BZ$6,$BI385&lt;&gt;$BZ$7),1,0)</f>
        <v>0</v>
      </c>
      <c r="CK385" s="32">
        <f t="shared" ref="CK385" si="19509">IF(AND($BQ385&lt;&gt;$BZ$5,$BQ385&lt;=$BZ$6,$BQ385&lt;&gt;$BZ$7),1,0)</f>
        <v>0</v>
      </c>
      <c r="CL385" s="32">
        <f t="shared" ref="CL385" si="19510">IF(AND($BU385&lt;&gt;$BZ$5,$BU385&lt;=$BZ$6,$BU385&lt;&gt;$BZ$7),1,0)</f>
        <v>0</v>
      </c>
      <c r="CO385" s="32">
        <f>IF(AND($M385&lt;&gt;$CN$5,$M385&lt;=$CN$6,$M385&lt;&gt;$CN$7),1,0)</f>
        <v>0</v>
      </c>
      <c r="CP385" s="32">
        <f>IF(AND($Q385&lt;&gt;$CN$5,$Q385&lt;=$CN$6,$Q385&lt;&gt;$CN$7),1,0)</f>
        <v>0</v>
      </c>
      <c r="CQ385" s="32">
        <f>IF(AND($U385&lt;&gt;$CN$5,$U385&lt;=$CN$6,$U385&lt;&gt;$CN$7),1,0)</f>
        <v>0</v>
      </c>
      <c r="CR385" s="32">
        <f>IF(AND($Y385&lt;&gt;$CN$5,$Y385&lt;=$CN$6,$Y385&lt;&gt;$CN$7),1,0)</f>
        <v>0</v>
      </c>
      <c r="CS385" s="32">
        <f>IF(AND($AG385&lt;&gt;$CN$5,$AG385&lt;=$CN$6,$AG385&lt;&gt;$CN$7),1,0)</f>
        <v>0</v>
      </c>
      <c r="CT385" s="32">
        <f>IF(AND($AK385&lt;&gt;$CN$5,$AK385&lt;=$CN$6,$AK385&lt;&gt;$CN$7),1,0)</f>
        <v>0</v>
      </c>
      <c r="CU385" s="32">
        <f>IF(AND($AS385&lt;&gt;$CN$5,$AS385&lt;=$CN$6,$AS385&lt;&gt;$CN$7),1,0)</f>
        <v>0</v>
      </c>
      <c r="CV385" s="32">
        <f>IF(AND($AW385&lt;&gt;$CN$5,$AW385&lt;=$CN$6,$AW385&lt;&gt;$CN$7),1,0)</f>
        <v>0</v>
      </c>
      <c r="CW385" s="32">
        <f>IF(AND($BE385&lt;&gt;$CN$5,$BE385&lt;=$CN$6,$BE385&lt;&gt;$CN$7),1,0)</f>
        <v>0</v>
      </c>
      <c r="CX385" s="32">
        <f>IF(AND($BI385&lt;&gt;$CN$5,$BI385&lt;=$CN$6,$BI385&lt;&gt;$CN$7),1,0)</f>
        <v>0</v>
      </c>
      <c r="CY385" s="32">
        <f>IF(AND($BQ385&lt;&gt;$CN$5,$BQ385&lt;=$CN$6,$BQ385&lt;&gt;$CN$7),1,0)</f>
        <v>0</v>
      </c>
      <c r="CZ385" s="32">
        <f>IF(AND($BU385&lt;&gt;$CN$5,$BU385&lt;=$CN$6,$BU385&lt;&gt;$CN$7),1,0)</f>
        <v>0</v>
      </c>
      <c r="DC385" s="32">
        <f>IF(AND($M385&lt;&gt;$DB$5,$M385&lt;=$DB$6,$M385&lt;&gt;$CN$7),1,0)</f>
        <v>0</v>
      </c>
      <c r="DD385" s="32">
        <f>IF(AND($Q385&lt;&gt;$DB$5,$Q385&lt;=$DB$6,$Q385&lt;&gt;$CN$7),1,0)</f>
        <v>0</v>
      </c>
      <c r="DE385" s="32">
        <f>IF(AND($U385&lt;&gt;$DB$5,$U385&lt;=$DB$6,$U385&lt;&gt;$CN$7),1,0)</f>
        <v>0</v>
      </c>
      <c r="DF385" s="32">
        <f>IF(AND($Y385&lt;&gt;$DB$5,$Y385&lt;=$DB$6,$Y385&lt;&gt;$CN$7),1,0)</f>
        <v>0</v>
      </c>
      <c r="DG385" s="32">
        <f>IF(AND($AG385&lt;&gt;$DB$5,$AG385&lt;=$DB$6,$AG385&lt;&gt;$CN$7),1,0)</f>
        <v>0</v>
      </c>
      <c r="DH385" s="32">
        <f>IF(AND($AK385&lt;&gt;$DB$5,$AK385&lt;=$DB$6,$AK385&lt;&gt;$CN$7),1,0)</f>
        <v>0</v>
      </c>
      <c r="DI385" s="32">
        <f>IF(AND($AS385&lt;&gt;$DB$5,$AS385&lt;=$DB$6,$AS385&lt;&gt;$CN$7),1,0)</f>
        <v>0</v>
      </c>
      <c r="DJ385" s="32">
        <f>IF(AND($AW385&lt;&gt;$DB$5,$AW385&lt;=$DB$6,$AW385&lt;&gt;$CN$7),1,0)</f>
        <v>0</v>
      </c>
      <c r="DK385" s="32">
        <f>IF(AND($BE385&lt;&gt;$DB$5,$BE385&lt;=$DB$6,$BE385&lt;&gt;$CN$7),1,0)</f>
        <v>0</v>
      </c>
      <c r="DL385" s="32">
        <f>IF(AND($BI385&lt;&gt;$DB$5,$BI385&lt;=$DB$6,$BI385&lt;&gt;$CN$7),1,0)</f>
        <v>0</v>
      </c>
      <c r="DM385" s="32">
        <f>IF(AND($BQ385&lt;&gt;$DB$5,$BQ385&lt;=$DB$6,$BQ385&lt;&gt;$CN$7),1,0)</f>
        <v>0</v>
      </c>
      <c r="DN385" s="32">
        <f>IF(AND($BU385&lt;&gt;$DB$5,$BU385&lt;=$DB$6,$BU385&lt;&gt;$CN$7),1,0)</f>
        <v>0</v>
      </c>
      <c r="DQ385" s="32">
        <f t="shared" ref="DQ385" si="19511">IF(AND($M385&lt;&gt;$DP$5,$M385&lt;=$DP$6,$M385&lt;&gt;$CN$7),1,0)</f>
        <v>0</v>
      </c>
      <c r="DR385" s="32">
        <f t="shared" ref="DR385" si="19512">IF(AND($Q385&lt;&gt;$DP$5,$Q385&lt;=$DP$6,$Q385&lt;&gt;$CN$7),1,0)</f>
        <v>0</v>
      </c>
      <c r="DS385" s="32">
        <f t="shared" ref="DS385" si="19513">IF(AND($U385&lt;&gt;$DP$5,$U385&lt;=$DP$6,$U385&lt;&gt;$CN$7),1,0)</f>
        <v>0</v>
      </c>
      <c r="DT385" s="32">
        <f t="shared" ref="DT385" si="19514">IF(AND($Y385&lt;&gt;$DP$5,$Y385&lt;=$DP$6,$Y385&lt;&gt;$CN$7),1,0)</f>
        <v>0</v>
      </c>
      <c r="DU385" s="32">
        <f t="shared" ref="DU385" si="19515">IF(AND($AG385&lt;&gt;$DP$5,$AG385&lt;=$DP$6,$AG385&lt;&gt;$CN$7),1,0)</f>
        <v>0</v>
      </c>
      <c r="DV385" s="32">
        <f t="shared" ref="DV385" si="19516">IF(AND($AK385&lt;&gt;$DP$5,$AK385&lt;=$DP$6,$AK385&lt;&gt;$CN$7),1,0)</f>
        <v>0</v>
      </c>
      <c r="DW385" s="32">
        <f t="shared" ref="DW385" si="19517">IF(AND($AS385&lt;&gt;$DP$5,$AS385&lt;=$DP$6,$AS385&lt;&gt;$CN$7),1,0)</f>
        <v>0</v>
      </c>
      <c r="DX385" s="32">
        <f t="shared" ref="DX385" si="19518">IF(AND($AW385&lt;&gt;$DP$5,$AW385&lt;=$DP$6,$AW385&lt;&gt;$CN$7),1,0)</f>
        <v>0</v>
      </c>
      <c r="DY385" s="32">
        <f t="shared" ref="DY385" si="19519">IF(AND($BE385&lt;&gt;$DP$5,$BE385&lt;=$DP$6,$BE385&lt;&gt;$CN$7),1,0)</f>
        <v>0</v>
      </c>
      <c r="DZ385" s="32">
        <f t="shared" ref="DZ385" si="19520">IF(AND($BI385&lt;&gt;$DP$5,$BI385&lt;=$DP$6,$BI385&lt;&gt;$CN$7),1,0)</f>
        <v>0</v>
      </c>
      <c r="EA385" s="32">
        <f t="shared" ref="EA385" si="19521">IF(AND($BQ385&lt;&gt;$DP$5,$BQ385&lt;=$DP$6,$BQ385&lt;&gt;$CN$7),1,0)</f>
        <v>0</v>
      </c>
      <c r="EB385" s="32">
        <f t="shared" ref="EB385" si="19522">IF(AND($BU385&lt;&gt;$DP$5,$BU385&lt;=$DP$6,$BU385&lt;&gt;$CN$7),1,0)</f>
        <v>0</v>
      </c>
      <c r="EE385" s="328">
        <f>IF(M385&lt;&gt;"",IF(M385&lt;=$ED$6,1,IF(L385&gt;$ED$6,0,NETWORKDAYS(L385,$ED$6,祭日リスト)/NETWORKDAYS(L385,M385,祭日リスト)))*$GG385*週間進捗報告書!$G$9,0)</f>
        <v>0</v>
      </c>
      <c r="EF385" s="328">
        <f>IF(Q385&lt;&gt;"",IF(Q385&lt;=$ED$6,1,IF(P385&gt;$ED$6,0,NETWORKDAYS(P385,$ED$6,祭日リスト)/NETWORKDAYS(P385,Q385,祭日リスト)))*$GG385*週間進捗報告書!$G$10,0)</f>
        <v>0</v>
      </c>
      <c r="EG385" s="328">
        <f>IF(U385&lt;&gt;"",IF(U385&lt;=$ED$6,1,IF(T385&gt;$ED$6,0,NETWORKDAYS(T385,$ED$6,祭日リスト)/NETWORKDAYS(T385,U385,祭日リスト)))*$GG385*週間進捗報告書!$G$11,0)</f>
        <v>0</v>
      </c>
      <c r="EH385" s="328">
        <f>IF(Y385&lt;&gt;"",IF(Y385&lt;=$ED$6,1,IF(X385&gt;$ED$6,0,NETWORKDAYS(X385,$ED$6,祭日リスト)/NETWORKDAYS(X385,Y385,祭日リスト)))*$GG385*週間進捗報告書!$G$12,0)</f>
        <v>0</v>
      </c>
      <c r="EI385" s="328">
        <f>IF(AG385&lt;&gt;"",IF(AG385&lt;=$ED$6,1,IF(AF385&gt;$ED$6,0,NETWORKDAYS(AF385,$ED$6,祭日リスト)/NETWORKDAYS(AF385,AG385,祭日リスト)))*$GG385*週間進捗報告書!$G$13,0)</f>
        <v>0</v>
      </c>
      <c r="EJ385" s="328">
        <f>IF(AK385&lt;&gt;"",IF(AK385&lt;=$ED$6,1,IF(AJ385&gt;$ED$6,0,NETWORKDAYS(AJ385,$ED$6,祭日リスト)/NETWORKDAYS(AJ385,AK385,祭日リスト)))*$GG385*週間進捗報告書!$G$14,0)</f>
        <v>0</v>
      </c>
      <c r="EK385" s="328">
        <f>IF(AS385&lt;&gt;"",IF(AS385&lt;=$ED$6,1,IF(AR385&gt;$ED$6,0,NETWORKDAYS(AR385,$ED$6,祭日リスト)/NETWORKDAYS(AR385,AS385,祭日リスト)))*$GG385*週間進捗報告書!$G$15,0)</f>
        <v>0</v>
      </c>
      <c r="EL385" s="328">
        <f>IF(AW385&lt;&gt;"",IF(AW385&lt;=$ED$6,1,IF(AV385&gt;$ED$6,0,NETWORKDAYS(AV385,$ED$6,祭日リスト)/NETWORKDAYS(AV385,AW385,祭日リスト)))*$GG385*週間進捗報告書!$G$16,0)</f>
        <v>0</v>
      </c>
      <c r="EM385" s="328">
        <f>IF(BE385&lt;&gt;"",IF(BE385&lt;=$ED$6,1,IF(BD385&gt;$ED$6,0,NETWORKDAYS(BD385,$ED$6,祭日リスト)/NETWORKDAYS(BD385,BE385,祭日リスト)))*$GG385*週間進捗報告書!$G$17,0)</f>
        <v>0</v>
      </c>
      <c r="EN385" s="328">
        <f>IF(BI385&lt;&gt;"",IF(BI385&lt;=$ED$6,1,IF(BH385&gt;$ED$6,0,NETWORKDAYS(BH385,$ED$6,祭日リスト)/NETWORKDAYS(BH385,BI385,祭日リスト)))*$GG385*週間進捗報告書!$G$18,0)</f>
        <v>0</v>
      </c>
      <c r="EO385" s="328">
        <f>IF(BQ385&lt;&gt;"",IF(BQ385&lt;=$ED$6,1,IF(BP385&gt;$ED$6,0,NETWORKDAYS(BP385,$ED$6,祭日リスト)/NETWORKDAYS(BP385,BQ385,祭日リスト)))*$GG385*週間進捗報告書!$G$19,0)</f>
        <v>0</v>
      </c>
      <c r="EP385" s="328">
        <f>IF(BU385&lt;&gt;"",IF(BU385&lt;=$ED$6,1,IF(BT385&gt;$ED$6,0,NETWORKDAYS(BT385,$ED$6,祭日リスト)/NETWORKDAYS(BT385,BU385,祭日リスト)))*$GG385*週間進捗報告書!$G$20,0)</f>
        <v>0</v>
      </c>
      <c r="ER385" s="547">
        <f t="shared" ref="ER385:FC385" si="19523">EE385-EE386</f>
        <v>0</v>
      </c>
      <c r="ES385" s="547">
        <f t="shared" si="19523"/>
        <v>0</v>
      </c>
      <c r="ET385" s="547">
        <f t="shared" si="19523"/>
        <v>0</v>
      </c>
      <c r="EU385" s="547">
        <f t="shared" si="19523"/>
        <v>0</v>
      </c>
      <c r="EV385" s="547">
        <f t="shared" si="19523"/>
        <v>0</v>
      </c>
      <c r="EW385" s="547">
        <f t="shared" si="19523"/>
        <v>0</v>
      </c>
      <c r="EX385" s="547">
        <f t="shared" si="19523"/>
        <v>0</v>
      </c>
      <c r="EY385" s="547">
        <f t="shared" si="19523"/>
        <v>0</v>
      </c>
      <c r="EZ385" s="547">
        <f t="shared" si="19523"/>
        <v>0</v>
      </c>
      <c r="FA385" s="547">
        <f t="shared" si="19523"/>
        <v>0</v>
      </c>
      <c r="FB385" s="547">
        <f t="shared" si="19523"/>
        <v>0</v>
      </c>
      <c r="FC385" s="547">
        <f t="shared" si="19523"/>
        <v>0</v>
      </c>
      <c r="FD385" s="547">
        <f t="shared" ref="FD385" si="19524">SUM(ER385:FC386)</f>
        <v>0</v>
      </c>
      <c r="FE385" s="333"/>
      <c r="FG385" s="32">
        <f>IF(AND($M385&lt;&gt;$FF$7),1,0)</f>
        <v>0</v>
      </c>
      <c r="FH385" s="32">
        <f>IF(AND($Q385&lt;&gt;$FF$7),1,0)</f>
        <v>0</v>
      </c>
      <c r="FI385" s="32">
        <f>IF(AND($U385&lt;&gt;$FF$7),1,0)</f>
        <v>0</v>
      </c>
      <c r="FJ385" s="32">
        <f>IF(AND($Y385&lt;&gt;$FF$7),1,0)</f>
        <v>0</v>
      </c>
      <c r="FK385" s="32">
        <f>IF(AND($AG385&lt;&gt;$FF$7),1,0)</f>
        <v>0</v>
      </c>
      <c r="FL385" s="32">
        <f>IF(AND($AK385&lt;&gt;$FF$7),1,0)</f>
        <v>0</v>
      </c>
      <c r="FM385" s="32">
        <f>IF(AND($AS385&lt;&gt;$FF$7),1,0)</f>
        <v>0</v>
      </c>
      <c r="FN385" s="32">
        <f>IF(AND($AW385&lt;&gt;$FF$7),1,0)</f>
        <v>0</v>
      </c>
      <c r="FO385" s="32">
        <f>IF(AND($BE385&lt;&gt;$FF$7),1,0)</f>
        <v>0</v>
      </c>
      <c r="FP385" s="32">
        <f>IF(AND($BI385&lt;&gt;$FF$7),1,0)</f>
        <v>0</v>
      </c>
      <c r="FQ385" s="32">
        <f>IF(AND($BQ385&lt;&gt;$FF$7),1,0)</f>
        <v>0</v>
      </c>
      <c r="FR385" s="32">
        <f>IF(AND($BU385&lt;&gt;$FF$7),1,0)</f>
        <v>0</v>
      </c>
      <c r="FU385" s="294">
        <f t="shared" ref="FU385" si="19525">IF($K385&lt;&gt;"NG",$GG385,0)</f>
        <v>0</v>
      </c>
      <c r="FV385" s="294">
        <f t="shared" ref="FV385" si="19526">IF($O385&lt;&gt;"NG",$GG385,0)</f>
        <v>0</v>
      </c>
      <c r="FW385" s="294">
        <f t="shared" ref="FW385" si="19527">IF($S385&lt;&gt;"NG",$GG385,0)</f>
        <v>0</v>
      </c>
      <c r="FX385" s="294">
        <f t="shared" ref="FX385" si="19528">IF($W385&lt;&gt;"NG",$GG385,0)</f>
        <v>0</v>
      </c>
      <c r="FY385" s="294">
        <f t="shared" ref="FY385" si="19529">IF($AE385&lt;&gt;"NG",$GG385,0)</f>
        <v>0</v>
      </c>
      <c r="FZ385" s="294">
        <f t="shared" ref="FZ385" si="19530">IF($AI385&lt;&gt;"NG",$GG385,0)</f>
        <v>0</v>
      </c>
      <c r="GA385" s="294">
        <f t="shared" ref="GA385" si="19531">IF($AQ385&lt;&gt;"NG",$GG385,0)</f>
        <v>0</v>
      </c>
      <c r="GB385" s="294">
        <f t="shared" ref="GB385" si="19532">IF($AU385&lt;&gt;"NG",$GG385,0)</f>
        <v>0</v>
      </c>
      <c r="GC385" s="294">
        <f t="shared" ref="GC385" si="19533">IF($BC385&lt;&gt;"NG",$GG385,0)</f>
        <v>0</v>
      </c>
      <c r="GD385" s="294">
        <f t="shared" ref="GD385" si="19534">IF($BG385&lt;&gt;"NG",$GG385,0)</f>
        <v>0</v>
      </c>
      <c r="GE385" s="294">
        <f t="shared" ref="GE385" si="19535">IF($BO385&lt;&gt;"NG",$GG385,0)</f>
        <v>0</v>
      </c>
      <c r="GF385" s="294">
        <f t="shared" ref="GF385" si="19536">IF($BS385&lt;&gt;"NG",$GG385,0)</f>
        <v>0</v>
      </c>
      <c r="GG385" s="294" t="e">
        <f>VLOOKUP($D385,リスト!$D:$S,15,FALSE)</f>
        <v>#N/A</v>
      </c>
      <c r="GH385" s="2" t="e">
        <f>INDEX(リスト!$V:$V,MATCH(中日程計画表!$D385,リスト!$D:$D,0))</f>
        <v>#N/A</v>
      </c>
      <c r="GI385" s="2" t="e">
        <f>INDEX(リスト!$A:$A,MATCH(中日程計画表!$D385,リスト!$D:$D,0))</f>
        <v>#N/A</v>
      </c>
      <c r="GJ385" s="2" t="e">
        <f>INDEX(リスト!$U:$U,MATCH(中日程計画表!$D385,リスト!$D:$D,0))</f>
        <v>#N/A</v>
      </c>
      <c r="GK385" s="5" t="e">
        <f>INDEX(リスト!$W:$W,MATCH(中日程計画表!$D385,リスト!$D:$D,0))</f>
        <v>#N/A</v>
      </c>
      <c r="GL385" s="2" t="s">
        <v>200</v>
      </c>
      <c r="GM385" s="296">
        <f>D385</f>
        <v>0</v>
      </c>
      <c r="GN385" s="296">
        <f>E385</f>
        <v>0</v>
      </c>
      <c r="GU385" s="460" t="str">
        <f t="shared" ref="GU385" si="19537">AE385</f>
        <v>NG</v>
      </c>
      <c r="GV385" s="460">
        <f t="shared" ref="GV385" si="19538">EI385</f>
        <v>0</v>
      </c>
      <c r="GW385" s="460">
        <f t="shared" ref="GW385" si="19539">EI386</f>
        <v>0</v>
      </c>
      <c r="GX385" s="462">
        <f t="shared" ref="GX385" si="19540">EV385</f>
        <v>0</v>
      </c>
      <c r="GY385" s="460" t="str">
        <f t="shared" ref="GY385" si="19541">AI385</f>
        <v>NG</v>
      </c>
      <c r="GZ385" s="460">
        <f t="shared" ref="GZ385" si="19542">EJ385</f>
        <v>0</v>
      </c>
      <c r="HA385" s="460">
        <f t="shared" ref="HA385" si="19543">EJ386</f>
        <v>0</v>
      </c>
      <c r="HB385" s="462">
        <f t="shared" ref="HB385" si="19544">EW385</f>
        <v>0</v>
      </c>
      <c r="HC385" s="460" t="str">
        <f t="shared" ref="HC385" si="19545">AQ385</f>
        <v>NG</v>
      </c>
      <c r="HD385" s="460">
        <f t="shared" ref="HD385" si="19546">EK385</f>
        <v>0</v>
      </c>
      <c r="HE385" s="460">
        <f t="shared" ref="HE385" si="19547">EK386</f>
        <v>0</v>
      </c>
      <c r="HF385" s="462">
        <f t="shared" ref="HF385" si="19548">EX385</f>
        <v>0</v>
      </c>
      <c r="HG385" s="460" t="str">
        <f t="shared" ref="HG385" si="19549">AU385</f>
        <v>NG</v>
      </c>
      <c r="HH385" s="460">
        <f t="shared" ref="HH385" si="19550">EL385</f>
        <v>0</v>
      </c>
      <c r="HI385" s="460">
        <f t="shared" ref="HI385" si="19551">EL386</f>
        <v>0</v>
      </c>
      <c r="HJ385" s="462">
        <f t="shared" ref="HJ385" si="19552">EY385</f>
        <v>0</v>
      </c>
      <c r="HK385" s="460" t="str">
        <f t="shared" ref="HK385" si="19553">BC385</f>
        <v>NG</v>
      </c>
      <c r="HL385" s="460">
        <f t="shared" ref="HL385" si="19554">EM385</f>
        <v>0</v>
      </c>
      <c r="HM385" s="460">
        <f t="shared" ref="HM385" si="19555">EM386</f>
        <v>0</v>
      </c>
      <c r="HN385" s="462">
        <f t="shared" ref="HN385" si="19556">EZ385</f>
        <v>0</v>
      </c>
      <c r="HO385" s="460" t="str">
        <f t="shared" ref="HO385" si="19557">BG385</f>
        <v>NG</v>
      </c>
      <c r="HP385" s="460">
        <f t="shared" ref="HP385" si="19558">EN385</f>
        <v>0</v>
      </c>
      <c r="HQ385" s="460">
        <f t="shared" ref="HQ385" si="19559">EN386</f>
        <v>0</v>
      </c>
      <c r="HR385" s="462">
        <f t="shared" ref="HR385" si="19560">FA385</f>
        <v>0</v>
      </c>
      <c r="HS385" s="332"/>
    </row>
    <row r="386" spans="1:227" ht="12" customHeight="1">
      <c r="A386" s="489"/>
      <c r="B386" s="487"/>
      <c r="C386" s="475"/>
      <c r="D386" s="485"/>
      <c r="E386" s="483"/>
      <c r="F386" s="317"/>
      <c r="G386" s="317"/>
      <c r="H386" s="317"/>
      <c r="I386" s="317"/>
      <c r="J386" s="316"/>
      <c r="K386" s="481"/>
      <c r="L386" s="77"/>
      <c r="M386" s="77"/>
      <c r="N386" s="471"/>
      <c r="O386" s="475"/>
      <c r="P386" s="77"/>
      <c r="Q386" s="77"/>
      <c r="R386" s="471"/>
      <c r="S386" s="475"/>
      <c r="T386" s="77"/>
      <c r="U386" s="77"/>
      <c r="V386" s="471"/>
      <c r="W386" s="473"/>
      <c r="X386" s="77"/>
      <c r="Y386" s="77"/>
      <c r="Z386" s="471"/>
      <c r="AA386" s="477"/>
      <c r="AB386" s="80"/>
      <c r="AC386" s="80"/>
      <c r="AD386" s="471"/>
      <c r="AE386" s="473"/>
      <c r="AF386" s="77"/>
      <c r="AG386" s="77"/>
      <c r="AH386" s="471"/>
      <c r="AI386" s="473"/>
      <c r="AJ386" s="77"/>
      <c r="AK386" s="77"/>
      <c r="AL386" s="471"/>
      <c r="AM386" s="477"/>
      <c r="AN386" s="80"/>
      <c r="AO386" s="80"/>
      <c r="AP386" s="471"/>
      <c r="AQ386" s="473"/>
      <c r="AR386" s="77"/>
      <c r="AS386" s="77"/>
      <c r="AT386" s="471"/>
      <c r="AU386" s="473"/>
      <c r="AV386" s="77"/>
      <c r="AW386" s="77"/>
      <c r="AX386" s="471"/>
      <c r="AY386" s="477"/>
      <c r="AZ386" s="80"/>
      <c r="BA386" s="80"/>
      <c r="BB386" s="471"/>
      <c r="BC386" s="475"/>
      <c r="BD386" s="77"/>
      <c r="BE386" s="77"/>
      <c r="BF386" s="471"/>
      <c r="BG386" s="473"/>
      <c r="BH386" s="77"/>
      <c r="BI386" s="77"/>
      <c r="BJ386" s="471"/>
      <c r="BK386" s="477"/>
      <c r="BL386" s="80"/>
      <c r="BM386" s="80"/>
      <c r="BN386" s="471"/>
      <c r="BO386" s="475"/>
      <c r="BP386" s="77"/>
      <c r="BQ386" s="77"/>
      <c r="BR386" s="471"/>
      <c r="BS386" s="473"/>
      <c r="BT386" s="77"/>
      <c r="BU386" s="77"/>
      <c r="BV386" s="471"/>
      <c r="BW386" s="469"/>
      <c r="BX386" s="467"/>
      <c r="BY386" s="490"/>
      <c r="CA386" s="19">
        <f t="shared" ref="CA386" si="19561">IF(AND($N385=1,$M386&lt;&gt;$BZ$7),1,0)</f>
        <v>0</v>
      </c>
      <c r="CB386" s="19">
        <f t="shared" ref="CB386" si="19562">IF(AND($R385=1,$Q386&lt;&gt;$BZ$7),1,0)</f>
        <v>0</v>
      </c>
      <c r="CC386" s="19">
        <f t="shared" ref="CC386" si="19563">IF(AND($V385=1,$U386&lt;&gt;$BZ$7),1,0)</f>
        <v>0</v>
      </c>
      <c r="CD386" s="19">
        <f t="shared" ref="CD386" si="19564">IF(AND($Z385=1,$Y386&lt;&gt;$BZ$7),1,0)</f>
        <v>0</v>
      </c>
      <c r="CE386" s="19">
        <f t="shared" ref="CE386" si="19565">IF(AND($AH385=1,$AG386&lt;&gt;$BZ$7),1,0)</f>
        <v>0</v>
      </c>
      <c r="CF386" s="19">
        <f t="shared" ref="CF386" si="19566">IF(AND($AL385=1,$AK386&lt;&gt;$BZ$7),1,0)</f>
        <v>0</v>
      </c>
      <c r="CG386" s="19">
        <f t="shared" ref="CG386" si="19567">IF(AND($AT385=1,$AS386&lt;&gt;$BZ$7),1,0)</f>
        <v>0</v>
      </c>
      <c r="CH386" s="19">
        <f t="shared" ref="CH386" si="19568">IF(AND($AX385=1,$AW386&lt;&gt;$BZ$7),1,0)</f>
        <v>0</v>
      </c>
      <c r="CI386" s="19">
        <f t="shared" ref="CI386" si="19569">IF(AND($BF385=1,$BE386&lt;&gt;$BZ$7),1,0)</f>
        <v>0</v>
      </c>
      <c r="CJ386" s="19">
        <f t="shared" ref="CJ386" si="19570">IF(AND($BJ385=1,$BI386&lt;&gt;$BZ$7),1,0)</f>
        <v>0</v>
      </c>
      <c r="CK386" s="19">
        <f t="shared" ref="CK386" si="19571">IF(AND($BR385=1,$BQ386&lt;&gt;$BZ$7),1,0)</f>
        <v>0</v>
      </c>
      <c r="CL386" s="19">
        <f t="shared" ref="CL386" si="19572">IF(AND($BV385=1,$BU386&lt;&gt;$BZ$7),1,0)</f>
        <v>0</v>
      </c>
      <c r="CO386" s="19">
        <f>IF(AND($M386&lt;&gt;$CN$7,$M386&lt;=$CN$6),1,0)</f>
        <v>0</v>
      </c>
      <c r="CP386" s="19">
        <f>IF(AND($Q386&lt;&gt;$CN$7,$Q386&lt;=$CN$6),1,0)</f>
        <v>0</v>
      </c>
      <c r="CQ386" s="19">
        <f>IF(AND($U386&lt;&gt;$CN$7,$U386&lt;=$CN$6),1,0)</f>
        <v>0</v>
      </c>
      <c r="CR386" s="19">
        <f>IF(AND($Y386&lt;&gt;$CN$7,$Y386&lt;=$CN$6),1,0)</f>
        <v>0</v>
      </c>
      <c r="CS386" s="19">
        <f>IF(AND($AG386&lt;&gt;$CN$7,$AG386&lt;=$CN$6),1,0)</f>
        <v>0</v>
      </c>
      <c r="CT386" s="19">
        <f>IF(AND($AK386&lt;&gt;$CN$7,$AK386&lt;=$CN$6),1,0)</f>
        <v>0</v>
      </c>
      <c r="CU386" s="19">
        <f>IF(AND($AS386&lt;&gt;$CN$7,$AS386&lt;=$CN$6),1,0)</f>
        <v>0</v>
      </c>
      <c r="CV386" s="19">
        <f>IF(AND($AW386&lt;&gt;$CN$7,$AW386&lt;=$CN$6),1,0)</f>
        <v>0</v>
      </c>
      <c r="CW386" s="19">
        <f>IF(AND($BE386&lt;&gt;$CN$7,$BE386&lt;=$CN$6),1,0)</f>
        <v>0</v>
      </c>
      <c r="CX386" s="19">
        <f>IF(AND($BI386&lt;&gt;$CN$7,$BI386&lt;=$CN$6),1,0)</f>
        <v>0</v>
      </c>
      <c r="CY386" s="19">
        <f>IF(AND($BQ386&lt;&gt;$CN$7,$BQ386&lt;=$CN$6),1,0)</f>
        <v>0</v>
      </c>
      <c r="CZ386" s="19">
        <f>IF(AND($BU386&lt;&gt;$CN$7,$BU386&lt;=$CN$6),1,0)</f>
        <v>0</v>
      </c>
      <c r="DC386" s="19">
        <f>IF($N385=1,1,0)</f>
        <v>0</v>
      </c>
      <c r="DD386" s="19">
        <f>IF($R385=1,1,0)</f>
        <v>0</v>
      </c>
      <c r="DE386" s="19">
        <f>IF($V385=1,1,0)</f>
        <v>0</v>
      </c>
      <c r="DF386" s="19">
        <f>IF($Z385=1,1,0)</f>
        <v>0</v>
      </c>
      <c r="DG386" s="19">
        <f>IF($AH385=1,1,0)</f>
        <v>0</v>
      </c>
      <c r="DH386" s="19">
        <f>IF($AL385=1,1,0)</f>
        <v>0</v>
      </c>
      <c r="DI386" s="19">
        <f>IF($AT385=1,1,0)</f>
        <v>0</v>
      </c>
      <c r="DJ386" s="19">
        <f>IF($AX385=1,1,0)</f>
        <v>0</v>
      </c>
      <c r="DK386" s="19">
        <f>IF($BF385=1,1,0)</f>
        <v>0</v>
      </c>
      <c r="DL386" s="19">
        <f>IF($BJ385=1,1,0)</f>
        <v>0</v>
      </c>
      <c r="DM386" s="19">
        <f>IF($BR385=1,1,0)</f>
        <v>0</v>
      </c>
      <c r="DN386" s="19">
        <f>IF($BV385=1,1,0)</f>
        <v>0</v>
      </c>
      <c r="DQ386" s="19">
        <f t="shared" ref="DQ386" si="19573">IF($N385=1,1,0)</f>
        <v>0</v>
      </c>
      <c r="DR386" s="19">
        <f t="shared" ref="DR386" si="19574">IF($R385=1,1,0)</f>
        <v>0</v>
      </c>
      <c r="DS386" s="19">
        <f t="shared" ref="DS386" si="19575">IF($V385=1,1,0)</f>
        <v>0</v>
      </c>
      <c r="DT386" s="19">
        <f t="shared" ref="DT386" si="19576">IF($Z385=1,1,0)</f>
        <v>0</v>
      </c>
      <c r="DU386" s="19">
        <f t="shared" ref="DU386" si="19577">IF($AH385=1,1,0)</f>
        <v>0</v>
      </c>
      <c r="DV386" s="19">
        <f t="shared" ref="DV386" si="19578">IF($AL385=1,1,0)</f>
        <v>0</v>
      </c>
      <c r="DW386" s="19">
        <f t="shared" ref="DW386" si="19579">IF($AT385=1,1,0)</f>
        <v>0</v>
      </c>
      <c r="DX386" s="19">
        <f t="shared" ref="DX386" si="19580">IF($AX385=1,1,0)</f>
        <v>0</v>
      </c>
      <c r="DY386" s="19">
        <f t="shared" ref="DY386" si="19581">IF($BF385=1,1,0)</f>
        <v>0</v>
      </c>
      <c r="DZ386" s="19">
        <f t="shared" ref="DZ386" si="19582">IF($BJ385=1,1,0)</f>
        <v>0</v>
      </c>
      <c r="EA386" s="19">
        <f t="shared" ref="EA386" si="19583">IF($BR385=1,1,0)</f>
        <v>0</v>
      </c>
      <c r="EB386" s="19">
        <f t="shared" ref="EB386" si="19584">IF($BV385=1,1,0)</f>
        <v>0</v>
      </c>
      <c r="EE386" s="329">
        <f>N385*$FU386*週間進捗報告書!$G$9</f>
        <v>0</v>
      </c>
      <c r="EF386" s="329">
        <f>R385*$FV386*週間進捗報告書!$G$10</f>
        <v>0</v>
      </c>
      <c r="EG386" s="329">
        <f>V385*$FW386*週間進捗報告書!$G$11</f>
        <v>0</v>
      </c>
      <c r="EH386" s="329">
        <f>Z385*$FX386*週間進捗報告書!$G$12</f>
        <v>0</v>
      </c>
      <c r="EI386" s="329">
        <f>AH385*$FY386*週間進捗報告書!$G$13</f>
        <v>0</v>
      </c>
      <c r="EJ386" s="329">
        <f>AL385*$FZ386*週間進捗報告書!$G$14</f>
        <v>0</v>
      </c>
      <c r="EK386" s="329">
        <f>AT385*$GA386*週間進捗報告書!$G$15</f>
        <v>0</v>
      </c>
      <c r="EL386" s="329">
        <f>AX385*$GB386*週間進捗報告書!$G$16</f>
        <v>0</v>
      </c>
      <c r="EM386" s="329">
        <f>BF385*$GC386*週間進捗報告書!$G$17</f>
        <v>0</v>
      </c>
      <c r="EN386" s="329">
        <f>BJ385*$GD386*週間進捗報告書!$G$18</f>
        <v>0</v>
      </c>
      <c r="EO386" s="329">
        <f>BR385*$GE386*週間進捗報告書!$G$19</f>
        <v>0</v>
      </c>
      <c r="EP386" s="329">
        <f>BV385*$GF386*週間進捗報告書!$G$20</f>
        <v>0</v>
      </c>
      <c r="ER386" s="547"/>
      <c r="ES386" s="547"/>
      <c r="ET386" s="547"/>
      <c r="EU386" s="547"/>
      <c r="EV386" s="547"/>
      <c r="EW386" s="547"/>
      <c r="EX386" s="547"/>
      <c r="EY386" s="547"/>
      <c r="EZ386" s="547"/>
      <c r="FA386" s="547"/>
      <c r="FB386" s="547"/>
      <c r="FC386" s="547"/>
      <c r="FD386" s="547"/>
      <c r="FE386" s="332"/>
      <c r="FG386" s="19"/>
      <c r="FH386" s="19"/>
      <c r="FI386" s="19"/>
      <c r="FJ386" s="19"/>
      <c r="FK386" s="19"/>
      <c r="FL386" s="19"/>
      <c r="FM386" s="19"/>
      <c r="FN386" s="19"/>
      <c r="FO386" s="19"/>
      <c r="FP386" s="19"/>
      <c r="FQ386" s="19"/>
      <c r="FR386" s="19"/>
      <c r="FU386" s="295">
        <f t="shared" ref="FU386" si="19585">FU385</f>
        <v>0</v>
      </c>
      <c r="FV386" s="295">
        <f t="shared" ref="FV386" si="19586">FV385</f>
        <v>0</v>
      </c>
      <c r="FW386" s="295">
        <f t="shared" ref="FW386" si="19587">FW385</f>
        <v>0</v>
      </c>
      <c r="FX386" s="295">
        <f t="shared" ref="FX386" si="19588">FX385</f>
        <v>0</v>
      </c>
      <c r="FY386" s="295">
        <f t="shared" ref="FY386" si="19589">FY385</f>
        <v>0</v>
      </c>
      <c r="FZ386" s="295">
        <f t="shared" ref="FZ386" si="19590">FZ385</f>
        <v>0</v>
      </c>
      <c r="GA386" s="295">
        <f t="shared" ref="GA386" si="19591">GA385</f>
        <v>0</v>
      </c>
      <c r="GB386" s="295">
        <f t="shared" ref="GB386" si="19592">GB385</f>
        <v>0</v>
      </c>
      <c r="GC386" s="295">
        <f t="shared" ref="GC386" si="19593">GC385</f>
        <v>0</v>
      </c>
      <c r="GD386" s="295">
        <f t="shared" ref="GD386" si="19594">GD385</f>
        <v>0</v>
      </c>
      <c r="GE386" s="295">
        <f t="shared" ref="GE386" si="19595">GE385</f>
        <v>0</v>
      </c>
      <c r="GF386" s="295">
        <f t="shared" ref="GF386" si="19596">GF385</f>
        <v>0</v>
      </c>
      <c r="GG386" s="295" t="e">
        <f t="shared" ref="GG386" si="19597">GG385</f>
        <v>#N/A</v>
      </c>
      <c r="GH386" s="2" t="e">
        <f>INDEX(リスト!$V:$V,MATCH(中日程計画表!$D385,リスト!$D:$D,0))</f>
        <v>#N/A</v>
      </c>
      <c r="GI386" s="2" t="e">
        <f>INDEX(リスト!$A:$A,MATCH(中日程計画表!$D385,リスト!$D:$D,0))</f>
        <v>#N/A</v>
      </c>
      <c r="GJ386" s="2" t="e">
        <f>INDEX(リスト!$U:$U,MATCH(中日程計画表!$D385,リスト!$D:$D,0))</f>
        <v>#N/A</v>
      </c>
      <c r="GK386" s="5" t="e">
        <f>INDEX(リスト!$W:$W,MATCH(中日程計画表!$D385,リスト!$D:$D,0))</f>
        <v>#N/A</v>
      </c>
      <c r="GL386" s="2" t="s">
        <v>201</v>
      </c>
      <c r="GM386" s="296">
        <f t="shared" ref="GM386" si="19598">GM385</f>
        <v>0</v>
      </c>
      <c r="GN386" s="296">
        <f t="shared" ref="GN386" si="19599">GN385</f>
        <v>0</v>
      </c>
      <c r="GU386" s="461"/>
      <c r="GV386" s="460"/>
      <c r="GW386" s="460"/>
      <c r="GX386" s="461"/>
      <c r="GY386" s="461"/>
      <c r="GZ386" s="460"/>
      <c r="HA386" s="460"/>
      <c r="HB386" s="461"/>
      <c r="HC386" s="461"/>
      <c r="HD386" s="460"/>
      <c r="HE386" s="460"/>
      <c r="HF386" s="461"/>
      <c r="HG386" s="461"/>
      <c r="HH386" s="460"/>
      <c r="HI386" s="460"/>
      <c r="HJ386" s="461"/>
      <c r="HK386" s="461"/>
      <c r="HL386" s="460"/>
      <c r="HM386" s="460"/>
      <c r="HN386" s="461"/>
      <c r="HO386" s="461"/>
      <c r="HP386" s="460"/>
      <c r="HQ386" s="460"/>
      <c r="HR386" s="461"/>
      <c r="HS386" s="4"/>
    </row>
    <row r="387" spans="1:227" ht="12" customHeight="1">
      <c r="A387" s="488" t="str">
        <f t="shared" ref="A387" ca="1" si="19600">INDIRECT("リスト!A"&amp;B387+6)</f>
        <v/>
      </c>
      <c r="B387" s="486">
        <f t="shared" ref="B387" si="19601">ROUNDDOWN((ROW()-6)/2,0)+1</f>
        <v>191</v>
      </c>
      <c r="C387" s="474" t="str">
        <f>機能グループ名</f>
        <v/>
      </c>
      <c r="D387" s="484">
        <f>機能ID</f>
        <v>0</v>
      </c>
      <c r="E387" s="482">
        <f>機能名</f>
        <v>0</v>
      </c>
      <c r="F387" s="315"/>
      <c r="G387" s="315"/>
      <c r="H387" s="315"/>
      <c r="I387" s="315"/>
      <c r="J387" s="316"/>
      <c r="K387" s="480" t="str">
        <f>担当者_SR</f>
        <v>NG</v>
      </c>
      <c r="L387" s="76"/>
      <c r="M387" s="76"/>
      <c r="N387" s="470"/>
      <c r="O387" s="474" t="str">
        <f>担当者_SRR</f>
        <v>NG</v>
      </c>
      <c r="P387" s="76"/>
      <c r="Q387" s="76"/>
      <c r="R387" s="470"/>
      <c r="S387" s="474" t="str">
        <f>担当者_DS</f>
        <v>NG</v>
      </c>
      <c r="T387" s="76"/>
      <c r="U387" s="76"/>
      <c r="V387" s="470"/>
      <c r="W387" s="472" t="str">
        <f>担当者_DSR</f>
        <v>NG</v>
      </c>
      <c r="X387" s="76"/>
      <c r="Y387" s="76"/>
      <c r="Z387" s="470"/>
      <c r="AA387" s="476"/>
      <c r="AB387" s="79"/>
      <c r="AC387" s="79"/>
      <c r="AD387" s="470">
        <f>IF(AC388 &lt;&gt; "",1,0)</f>
        <v>0</v>
      </c>
      <c r="AE387" s="472" t="str">
        <f>担当者_CD</f>
        <v>NG</v>
      </c>
      <c r="AF387" s="76"/>
      <c r="AG387" s="76"/>
      <c r="AH387" s="470"/>
      <c r="AI387" s="472" t="str">
        <f>担当者_DD</f>
        <v>NG</v>
      </c>
      <c r="AJ387" s="76"/>
      <c r="AK387" s="76"/>
      <c r="AL387" s="470"/>
      <c r="AM387" s="476"/>
      <c r="AN387" s="79"/>
      <c r="AO387" s="79"/>
      <c r="AP387" s="470">
        <f>IF(AO388 &lt;&gt; "",1,0)</f>
        <v>0</v>
      </c>
      <c r="AQ387" s="472" t="str">
        <f>担当者_MCL</f>
        <v>NG</v>
      </c>
      <c r="AR387" s="76"/>
      <c r="AS387" s="76"/>
      <c r="AT387" s="470"/>
      <c r="AU387" s="472" t="str">
        <f>担当者_MCLR</f>
        <v>NG</v>
      </c>
      <c r="AV387" s="76"/>
      <c r="AW387" s="76"/>
      <c r="AX387" s="470"/>
      <c r="AY387" s="476"/>
      <c r="AZ387" s="79"/>
      <c r="BA387" s="79"/>
      <c r="BB387" s="470">
        <f>IF(BA388 &lt;&gt; "",1,0)</f>
        <v>0</v>
      </c>
      <c r="BC387" s="474" t="str">
        <f>担当者_MT</f>
        <v>NG</v>
      </c>
      <c r="BD387" s="76"/>
      <c r="BE387" s="76"/>
      <c r="BF387" s="470"/>
      <c r="BG387" s="472" t="str">
        <f>担当者_M検</f>
        <v>NG</v>
      </c>
      <c r="BH387" s="76"/>
      <c r="BI387" s="76"/>
      <c r="BJ387" s="470"/>
      <c r="BK387" s="476"/>
      <c r="BL387" s="79"/>
      <c r="BM387" s="79"/>
      <c r="BN387" s="470">
        <v>0</v>
      </c>
      <c r="BO387" s="474" t="str">
        <f>担当者_モテ</f>
        <v>NG</v>
      </c>
      <c r="BP387" s="76"/>
      <c r="BQ387" s="76"/>
      <c r="BR387" s="470"/>
      <c r="BS387" s="472" t="str">
        <f>担当者_モテR</f>
        <v>NG</v>
      </c>
      <c r="BT387" s="76"/>
      <c r="BU387" s="76"/>
      <c r="BV387" s="470"/>
      <c r="BW387" s="468">
        <f t="shared" ref="BW387" si="19602">IFERROR(SUM(IF(K387&lt;&gt;"NG",N387*K$1,0),IF(O387&lt;&gt;"NG",R387*O$1,0),IF(S387&lt;&gt;"NG",V387*S$1,0),IF(W387&lt;&gt;"NG",Z387*W$1,0),IF(AA387&lt;&gt;"NG",AD387*AA$1,0),IF(AE387&lt;&gt;"NG",AH387*AE$1,0),IF(AI387&lt;&gt;"NG",AL387*AI$1,0),IF(AM387&lt;&gt;"NG",AP387*AM$1,0),IF(AQ387&lt;&gt;"NG",AT387*AQ$1,0),IF(AU387&lt;&gt;"NG",AX387*AU$1,0),IF(AY387&lt;&gt;"NG",BB387*AY$1,0),IF(BC387&lt;&gt;"NG",BF387*BC$1,0),IF(BG387&lt;&gt;"NG",BJ387*BG$1,0),IF(BK387&lt;&gt;"NG",BN387*BK$1,0),IF(BO387&lt;&gt;"NG",BR387*BO$1,0),IF(BS387&lt;&gt;"NG",BV387*BS$1,0))/SUM(IF(K387&lt;&gt;"NG",K$1,0),IF(O387&lt;&gt;"NG",O$1,0),IF(S387&lt;&gt;"NG",S$1,0),IF(W387&lt;&gt;"NG",W$1,0),IF(AA387&lt;&gt;"NG",AA$1,0),IF(AE387&lt;&gt;"NG",AE$1,0),IF(AI387&lt;&gt;"NG",AI$1,0),IF(AM387&lt;&gt;"NG",AM$1,0),IF(AQ387&lt;&gt;"NG",AQ$1,0),IF(AU387&lt;&gt;"NG",AU$1,0),IF(AY387&lt;&gt;"NG",AY$1,0),IF(BC387&lt;&gt;"NG",BC$1,0),IF(BG387&lt;&gt;"NG",BG$1,0),IF(BK387&lt;&gt;"NG",BK$1,0),IF(BO387&lt;&gt;"NG",BO$1,0),IF(BS387&lt;&gt;"NG",BS$1,0)),0)</f>
        <v>0</v>
      </c>
      <c r="BX387" s="466"/>
      <c r="BY387" s="490"/>
      <c r="BZ387" s="5"/>
      <c r="CA387" s="32">
        <f t="shared" ref="CA387" si="19603">IF(AND($M387&lt;&gt;$BZ$5,$M387&lt;=$BZ$6,$M387&lt;&gt;$BZ$7),1,0)</f>
        <v>0</v>
      </c>
      <c r="CB387" s="32">
        <f t="shared" ref="CB387" si="19604">IF(AND($Q387&lt;&gt;$BZ$5,$Q387&lt;=$BZ$6,$Q387&lt;&gt;$BZ$7),1,0)</f>
        <v>0</v>
      </c>
      <c r="CC387" s="32">
        <f t="shared" ref="CC387" si="19605">IF(AND($U387&lt;&gt;$BZ$5,$U387&lt;=$BZ$6,$U387&lt;&gt;$BZ$7),1,0)</f>
        <v>0</v>
      </c>
      <c r="CD387" s="32">
        <f t="shared" ref="CD387" si="19606">IF(AND($Y387&lt;&gt;$BZ$5,$Y387&lt;=$BZ$6,$Y387&lt;&gt;$BZ$7),1,0)</f>
        <v>0</v>
      </c>
      <c r="CE387" s="32">
        <f t="shared" ref="CE387" si="19607">IF(AND($AG387&lt;&gt;$BZ$5,$AG387&lt;=$BZ$6,$AG387&lt;&gt;$BZ$7),1,0)</f>
        <v>0</v>
      </c>
      <c r="CF387" s="32">
        <f t="shared" ref="CF387" si="19608">IF(AND($AK387&lt;&gt;$BZ$5,$AK387&lt;=$BZ$6,$AK387&lt;&gt;$BZ$7),1,0)</f>
        <v>0</v>
      </c>
      <c r="CG387" s="32">
        <f t="shared" ref="CG387" si="19609">IF(AND($AS387&lt;&gt;$BZ$5,$AS387&lt;=$BZ$6,$AS387&lt;&gt;$BZ$7),1,0)</f>
        <v>0</v>
      </c>
      <c r="CH387" s="32">
        <f t="shared" ref="CH387" si="19610">IF(AND($AW387&lt;&gt;$BZ$5,$AW387&lt;=$BZ$6,$AW387&lt;&gt;$BZ$7),1,0)</f>
        <v>0</v>
      </c>
      <c r="CI387" s="32">
        <f t="shared" ref="CI387" si="19611">IF(AND($BE387&lt;&gt;$BZ$5,$BE387&lt;=$BZ$6,$BE387&lt;&gt;$BZ$7),1,0)</f>
        <v>0</v>
      </c>
      <c r="CJ387" s="32">
        <f t="shared" ref="CJ387" si="19612">IF(AND($BI387&lt;&gt;$BZ$5,$BI387&lt;=$BZ$6,$BI387&lt;&gt;$BZ$7),1,0)</f>
        <v>0</v>
      </c>
      <c r="CK387" s="32">
        <f t="shared" ref="CK387" si="19613">IF(AND($BQ387&lt;&gt;$BZ$5,$BQ387&lt;=$BZ$6,$BQ387&lt;&gt;$BZ$7),1,0)</f>
        <v>0</v>
      </c>
      <c r="CL387" s="32">
        <f t="shared" ref="CL387" si="19614">IF(AND($BU387&lt;&gt;$BZ$5,$BU387&lt;=$BZ$6,$BU387&lt;&gt;$BZ$7),1,0)</f>
        <v>0</v>
      </c>
      <c r="CO387" s="32">
        <f>IF(AND($M387&lt;&gt;$CN$5,$M387&lt;=$CN$6,$M387&lt;&gt;$CN$7),1,0)</f>
        <v>0</v>
      </c>
      <c r="CP387" s="32">
        <f>IF(AND($Q387&lt;&gt;$CN$5,$Q387&lt;=$CN$6,$Q387&lt;&gt;$CN$7),1,0)</f>
        <v>0</v>
      </c>
      <c r="CQ387" s="32">
        <f>IF(AND($U387&lt;&gt;$CN$5,$U387&lt;=$CN$6,$U387&lt;&gt;$CN$7),1,0)</f>
        <v>0</v>
      </c>
      <c r="CR387" s="32">
        <f>IF(AND($Y387&lt;&gt;$CN$5,$Y387&lt;=$CN$6,$Y387&lt;&gt;$CN$7),1,0)</f>
        <v>0</v>
      </c>
      <c r="CS387" s="32">
        <f>IF(AND($AG387&lt;&gt;$CN$5,$AG387&lt;=$CN$6,$AG387&lt;&gt;$CN$7),1,0)</f>
        <v>0</v>
      </c>
      <c r="CT387" s="32">
        <f>IF(AND($AK387&lt;&gt;$CN$5,$AK387&lt;=$CN$6,$AK387&lt;&gt;$CN$7),1,0)</f>
        <v>0</v>
      </c>
      <c r="CU387" s="32">
        <f>IF(AND($AS387&lt;&gt;$CN$5,$AS387&lt;=$CN$6,$AS387&lt;&gt;$CN$7),1,0)</f>
        <v>0</v>
      </c>
      <c r="CV387" s="32">
        <f>IF(AND($AW387&lt;&gt;$CN$5,$AW387&lt;=$CN$6,$AW387&lt;&gt;$CN$7),1,0)</f>
        <v>0</v>
      </c>
      <c r="CW387" s="32">
        <f>IF(AND($BE387&lt;&gt;$CN$5,$BE387&lt;=$CN$6,$BE387&lt;&gt;$CN$7),1,0)</f>
        <v>0</v>
      </c>
      <c r="CX387" s="32">
        <f>IF(AND($BI387&lt;&gt;$CN$5,$BI387&lt;=$CN$6,$BI387&lt;&gt;$CN$7),1,0)</f>
        <v>0</v>
      </c>
      <c r="CY387" s="32">
        <f>IF(AND($BQ387&lt;&gt;$CN$5,$BQ387&lt;=$CN$6,$BQ387&lt;&gt;$CN$7),1,0)</f>
        <v>0</v>
      </c>
      <c r="CZ387" s="32">
        <f>IF(AND($BU387&lt;&gt;$CN$5,$BU387&lt;=$CN$6,$BU387&lt;&gt;$CN$7),1,0)</f>
        <v>0</v>
      </c>
      <c r="DC387" s="32">
        <f>IF(AND($M387&lt;&gt;$DB$5,$M387&lt;=$DB$6,$M387&lt;&gt;$CN$7),1,0)</f>
        <v>0</v>
      </c>
      <c r="DD387" s="32">
        <f>IF(AND($Q387&lt;&gt;$DB$5,$Q387&lt;=$DB$6,$Q387&lt;&gt;$CN$7),1,0)</f>
        <v>0</v>
      </c>
      <c r="DE387" s="32">
        <f>IF(AND($U387&lt;&gt;$DB$5,$U387&lt;=$DB$6,$U387&lt;&gt;$CN$7),1,0)</f>
        <v>0</v>
      </c>
      <c r="DF387" s="32">
        <f>IF(AND($Y387&lt;&gt;$DB$5,$Y387&lt;=$DB$6,$Y387&lt;&gt;$CN$7),1,0)</f>
        <v>0</v>
      </c>
      <c r="DG387" s="32">
        <f>IF(AND($AG387&lt;&gt;$DB$5,$AG387&lt;=$DB$6,$AG387&lt;&gt;$CN$7),1,0)</f>
        <v>0</v>
      </c>
      <c r="DH387" s="32">
        <f>IF(AND($AK387&lt;&gt;$DB$5,$AK387&lt;=$DB$6,$AK387&lt;&gt;$CN$7),1,0)</f>
        <v>0</v>
      </c>
      <c r="DI387" s="32">
        <f>IF(AND($AS387&lt;&gt;$DB$5,$AS387&lt;=$DB$6,$AS387&lt;&gt;$CN$7),1,0)</f>
        <v>0</v>
      </c>
      <c r="DJ387" s="32">
        <f>IF(AND($AW387&lt;&gt;$DB$5,$AW387&lt;=$DB$6,$AW387&lt;&gt;$CN$7),1,0)</f>
        <v>0</v>
      </c>
      <c r="DK387" s="32">
        <f>IF(AND($BE387&lt;&gt;$DB$5,$BE387&lt;=$DB$6,$BE387&lt;&gt;$CN$7),1,0)</f>
        <v>0</v>
      </c>
      <c r="DL387" s="32">
        <f>IF(AND($BI387&lt;&gt;$DB$5,$BI387&lt;=$DB$6,$BI387&lt;&gt;$CN$7),1,0)</f>
        <v>0</v>
      </c>
      <c r="DM387" s="32">
        <f>IF(AND($BQ387&lt;&gt;$DB$5,$BQ387&lt;=$DB$6,$BQ387&lt;&gt;$CN$7),1,0)</f>
        <v>0</v>
      </c>
      <c r="DN387" s="32">
        <f>IF(AND($BU387&lt;&gt;$DB$5,$BU387&lt;=$DB$6,$BU387&lt;&gt;$CN$7),1,0)</f>
        <v>0</v>
      </c>
      <c r="DQ387" s="32">
        <f t="shared" ref="DQ387" si="19615">IF(AND($M387&lt;&gt;$DP$5,$M387&lt;=$DP$6,$M387&lt;&gt;$CN$7),1,0)</f>
        <v>0</v>
      </c>
      <c r="DR387" s="32">
        <f t="shared" ref="DR387" si="19616">IF(AND($Q387&lt;&gt;$DP$5,$Q387&lt;=$DP$6,$Q387&lt;&gt;$CN$7),1,0)</f>
        <v>0</v>
      </c>
      <c r="DS387" s="32">
        <f t="shared" ref="DS387" si="19617">IF(AND($U387&lt;&gt;$DP$5,$U387&lt;=$DP$6,$U387&lt;&gt;$CN$7),1,0)</f>
        <v>0</v>
      </c>
      <c r="DT387" s="32">
        <f t="shared" ref="DT387" si="19618">IF(AND($Y387&lt;&gt;$DP$5,$Y387&lt;=$DP$6,$Y387&lt;&gt;$CN$7),1,0)</f>
        <v>0</v>
      </c>
      <c r="DU387" s="32">
        <f t="shared" ref="DU387" si="19619">IF(AND($AG387&lt;&gt;$DP$5,$AG387&lt;=$DP$6,$AG387&lt;&gt;$CN$7),1,0)</f>
        <v>0</v>
      </c>
      <c r="DV387" s="32">
        <f t="shared" ref="DV387" si="19620">IF(AND($AK387&lt;&gt;$DP$5,$AK387&lt;=$DP$6,$AK387&lt;&gt;$CN$7),1,0)</f>
        <v>0</v>
      </c>
      <c r="DW387" s="32">
        <f t="shared" ref="DW387" si="19621">IF(AND($AS387&lt;&gt;$DP$5,$AS387&lt;=$DP$6,$AS387&lt;&gt;$CN$7),1,0)</f>
        <v>0</v>
      </c>
      <c r="DX387" s="32">
        <f t="shared" ref="DX387" si="19622">IF(AND($AW387&lt;&gt;$DP$5,$AW387&lt;=$DP$6,$AW387&lt;&gt;$CN$7),1,0)</f>
        <v>0</v>
      </c>
      <c r="DY387" s="32">
        <f t="shared" ref="DY387" si="19623">IF(AND($BE387&lt;&gt;$DP$5,$BE387&lt;=$DP$6,$BE387&lt;&gt;$CN$7),1,0)</f>
        <v>0</v>
      </c>
      <c r="DZ387" s="32">
        <f t="shared" ref="DZ387" si="19624">IF(AND($BI387&lt;&gt;$DP$5,$BI387&lt;=$DP$6,$BI387&lt;&gt;$CN$7),1,0)</f>
        <v>0</v>
      </c>
      <c r="EA387" s="32">
        <f t="shared" ref="EA387" si="19625">IF(AND($BQ387&lt;&gt;$DP$5,$BQ387&lt;=$DP$6,$BQ387&lt;&gt;$CN$7),1,0)</f>
        <v>0</v>
      </c>
      <c r="EB387" s="32">
        <f t="shared" ref="EB387" si="19626">IF(AND($BU387&lt;&gt;$DP$5,$BU387&lt;=$DP$6,$BU387&lt;&gt;$CN$7),1,0)</f>
        <v>0</v>
      </c>
      <c r="EE387" s="328">
        <f>IF(M387&lt;&gt;"",IF(M387&lt;=$ED$6,1,IF(L387&gt;$ED$6,0,NETWORKDAYS(L387,$ED$6,祭日リスト)/NETWORKDAYS(L387,M387,祭日リスト)))*$GG387*週間進捗報告書!$G$9,0)</f>
        <v>0</v>
      </c>
      <c r="EF387" s="328">
        <f>IF(Q387&lt;&gt;"",IF(Q387&lt;=$ED$6,1,IF(P387&gt;$ED$6,0,NETWORKDAYS(P387,$ED$6,祭日リスト)/NETWORKDAYS(P387,Q387,祭日リスト)))*$GG387*週間進捗報告書!$G$10,0)</f>
        <v>0</v>
      </c>
      <c r="EG387" s="328">
        <f>IF(U387&lt;&gt;"",IF(U387&lt;=$ED$6,1,IF(T387&gt;$ED$6,0,NETWORKDAYS(T387,$ED$6,祭日リスト)/NETWORKDAYS(T387,U387,祭日リスト)))*$GG387*週間進捗報告書!$G$11,0)</f>
        <v>0</v>
      </c>
      <c r="EH387" s="328">
        <f>IF(Y387&lt;&gt;"",IF(Y387&lt;=$ED$6,1,IF(X387&gt;$ED$6,0,NETWORKDAYS(X387,$ED$6,祭日リスト)/NETWORKDAYS(X387,Y387,祭日リスト)))*$GG387*週間進捗報告書!$G$12,0)</f>
        <v>0</v>
      </c>
      <c r="EI387" s="328">
        <f>IF(AG387&lt;&gt;"",IF(AG387&lt;=$ED$6,1,IF(AF387&gt;$ED$6,0,NETWORKDAYS(AF387,$ED$6,祭日リスト)/NETWORKDAYS(AF387,AG387,祭日リスト)))*$GG387*週間進捗報告書!$G$13,0)</f>
        <v>0</v>
      </c>
      <c r="EJ387" s="328">
        <f>IF(AK387&lt;&gt;"",IF(AK387&lt;=$ED$6,1,IF(AJ387&gt;$ED$6,0,NETWORKDAYS(AJ387,$ED$6,祭日リスト)/NETWORKDAYS(AJ387,AK387,祭日リスト)))*$GG387*週間進捗報告書!$G$14,0)</f>
        <v>0</v>
      </c>
      <c r="EK387" s="328">
        <f>IF(AS387&lt;&gt;"",IF(AS387&lt;=$ED$6,1,IF(AR387&gt;$ED$6,0,NETWORKDAYS(AR387,$ED$6,祭日リスト)/NETWORKDAYS(AR387,AS387,祭日リスト)))*$GG387*週間進捗報告書!$G$15,0)</f>
        <v>0</v>
      </c>
      <c r="EL387" s="328">
        <f>IF(AW387&lt;&gt;"",IF(AW387&lt;=$ED$6,1,IF(AV387&gt;$ED$6,0,NETWORKDAYS(AV387,$ED$6,祭日リスト)/NETWORKDAYS(AV387,AW387,祭日リスト)))*$GG387*週間進捗報告書!$G$16,0)</f>
        <v>0</v>
      </c>
      <c r="EM387" s="328">
        <f>IF(BE387&lt;&gt;"",IF(BE387&lt;=$ED$6,1,IF(BD387&gt;$ED$6,0,NETWORKDAYS(BD387,$ED$6,祭日リスト)/NETWORKDAYS(BD387,BE387,祭日リスト)))*$GG387*週間進捗報告書!$G$17,0)</f>
        <v>0</v>
      </c>
      <c r="EN387" s="328">
        <f>IF(BI387&lt;&gt;"",IF(BI387&lt;=$ED$6,1,IF(BH387&gt;$ED$6,0,NETWORKDAYS(BH387,$ED$6,祭日リスト)/NETWORKDAYS(BH387,BI387,祭日リスト)))*$GG387*週間進捗報告書!$G$18,0)</f>
        <v>0</v>
      </c>
      <c r="EO387" s="328">
        <f>IF(BQ387&lt;&gt;"",IF(BQ387&lt;=$ED$6,1,IF(BP387&gt;$ED$6,0,NETWORKDAYS(BP387,$ED$6,祭日リスト)/NETWORKDAYS(BP387,BQ387,祭日リスト)))*$GG387*週間進捗報告書!$G$19,0)</f>
        <v>0</v>
      </c>
      <c r="EP387" s="328">
        <f>IF(BU387&lt;&gt;"",IF(BU387&lt;=$ED$6,1,IF(BT387&gt;$ED$6,0,NETWORKDAYS(BT387,$ED$6,祭日リスト)/NETWORKDAYS(BT387,BU387,祭日リスト)))*$GG387*週間進捗報告書!$G$20,0)</f>
        <v>0</v>
      </c>
      <c r="ER387" s="547">
        <f t="shared" ref="ER387:FC387" si="19627">EE387-EE388</f>
        <v>0</v>
      </c>
      <c r="ES387" s="547">
        <f t="shared" si="19627"/>
        <v>0</v>
      </c>
      <c r="ET387" s="547">
        <f t="shared" si="19627"/>
        <v>0</v>
      </c>
      <c r="EU387" s="547">
        <f t="shared" si="19627"/>
        <v>0</v>
      </c>
      <c r="EV387" s="547">
        <f t="shared" si="19627"/>
        <v>0</v>
      </c>
      <c r="EW387" s="547">
        <f t="shared" si="19627"/>
        <v>0</v>
      </c>
      <c r="EX387" s="547">
        <f t="shared" si="19627"/>
        <v>0</v>
      </c>
      <c r="EY387" s="547">
        <f t="shared" si="19627"/>
        <v>0</v>
      </c>
      <c r="EZ387" s="547">
        <f t="shared" si="19627"/>
        <v>0</v>
      </c>
      <c r="FA387" s="547">
        <f t="shared" si="19627"/>
        <v>0</v>
      </c>
      <c r="FB387" s="547">
        <f t="shared" si="19627"/>
        <v>0</v>
      </c>
      <c r="FC387" s="547">
        <f t="shared" si="19627"/>
        <v>0</v>
      </c>
      <c r="FD387" s="547">
        <f t="shared" ref="FD387" si="19628">SUM(ER387:FC388)</f>
        <v>0</v>
      </c>
      <c r="FE387" s="333"/>
      <c r="FG387" s="32">
        <f>IF(AND($M387&lt;&gt;$FF$7),1,0)</f>
        <v>0</v>
      </c>
      <c r="FH387" s="32">
        <f>IF(AND($Q387&lt;&gt;$FF$7),1,0)</f>
        <v>0</v>
      </c>
      <c r="FI387" s="32">
        <f>IF(AND($U387&lt;&gt;$FF$7),1,0)</f>
        <v>0</v>
      </c>
      <c r="FJ387" s="32">
        <f>IF(AND($Y387&lt;&gt;$FF$7),1,0)</f>
        <v>0</v>
      </c>
      <c r="FK387" s="32">
        <f>IF(AND($AG387&lt;&gt;$FF$7),1,0)</f>
        <v>0</v>
      </c>
      <c r="FL387" s="32">
        <f>IF(AND($AK387&lt;&gt;$FF$7),1,0)</f>
        <v>0</v>
      </c>
      <c r="FM387" s="32">
        <f>IF(AND($AS387&lt;&gt;$FF$7),1,0)</f>
        <v>0</v>
      </c>
      <c r="FN387" s="32">
        <f>IF(AND($AW387&lt;&gt;$FF$7),1,0)</f>
        <v>0</v>
      </c>
      <c r="FO387" s="32">
        <f>IF(AND($BE387&lt;&gt;$FF$7),1,0)</f>
        <v>0</v>
      </c>
      <c r="FP387" s="32">
        <f>IF(AND($BI387&lt;&gt;$FF$7),1,0)</f>
        <v>0</v>
      </c>
      <c r="FQ387" s="32">
        <f>IF(AND($BQ387&lt;&gt;$FF$7),1,0)</f>
        <v>0</v>
      </c>
      <c r="FR387" s="32">
        <f>IF(AND($BU387&lt;&gt;$FF$7),1,0)</f>
        <v>0</v>
      </c>
      <c r="FU387" s="294">
        <f t="shared" ref="FU387" si="19629">IF($K387&lt;&gt;"NG",$GG387,0)</f>
        <v>0</v>
      </c>
      <c r="FV387" s="294">
        <f t="shared" ref="FV387" si="19630">IF($O387&lt;&gt;"NG",$GG387,0)</f>
        <v>0</v>
      </c>
      <c r="FW387" s="294">
        <f t="shared" ref="FW387" si="19631">IF($S387&lt;&gt;"NG",$GG387,0)</f>
        <v>0</v>
      </c>
      <c r="FX387" s="294">
        <f t="shared" ref="FX387" si="19632">IF($W387&lt;&gt;"NG",$GG387,0)</f>
        <v>0</v>
      </c>
      <c r="FY387" s="294">
        <f t="shared" ref="FY387" si="19633">IF($AE387&lt;&gt;"NG",$GG387,0)</f>
        <v>0</v>
      </c>
      <c r="FZ387" s="294">
        <f t="shared" ref="FZ387" si="19634">IF($AI387&lt;&gt;"NG",$GG387,0)</f>
        <v>0</v>
      </c>
      <c r="GA387" s="294">
        <f t="shared" ref="GA387" si="19635">IF($AQ387&lt;&gt;"NG",$GG387,0)</f>
        <v>0</v>
      </c>
      <c r="GB387" s="294">
        <f t="shared" ref="GB387" si="19636">IF($AU387&lt;&gt;"NG",$GG387,0)</f>
        <v>0</v>
      </c>
      <c r="GC387" s="294">
        <f t="shared" ref="GC387" si="19637">IF($BC387&lt;&gt;"NG",$GG387,0)</f>
        <v>0</v>
      </c>
      <c r="GD387" s="294">
        <f t="shared" ref="GD387" si="19638">IF($BG387&lt;&gt;"NG",$GG387,0)</f>
        <v>0</v>
      </c>
      <c r="GE387" s="294">
        <f t="shared" ref="GE387" si="19639">IF($BO387&lt;&gt;"NG",$GG387,0)</f>
        <v>0</v>
      </c>
      <c r="GF387" s="294">
        <f t="shared" ref="GF387" si="19640">IF($BS387&lt;&gt;"NG",$GG387,0)</f>
        <v>0</v>
      </c>
      <c r="GG387" s="294" t="e">
        <f>VLOOKUP($D387,リスト!$D:$S,15,FALSE)</f>
        <v>#N/A</v>
      </c>
      <c r="GH387" s="2" t="e">
        <f>INDEX(リスト!$V:$V,MATCH(中日程計画表!$D387,リスト!$D:$D,0))</f>
        <v>#N/A</v>
      </c>
      <c r="GI387" s="2" t="e">
        <f>INDEX(リスト!$A:$A,MATCH(中日程計画表!$D387,リスト!$D:$D,0))</f>
        <v>#N/A</v>
      </c>
      <c r="GJ387" s="2" t="e">
        <f>INDEX(リスト!$U:$U,MATCH(中日程計画表!$D387,リスト!$D:$D,0))</f>
        <v>#N/A</v>
      </c>
      <c r="GK387" s="5" t="e">
        <f>INDEX(リスト!$W:$W,MATCH(中日程計画表!$D387,リスト!$D:$D,0))</f>
        <v>#N/A</v>
      </c>
      <c r="GL387" s="2" t="s">
        <v>200</v>
      </c>
      <c r="GM387" s="296">
        <f>D387</f>
        <v>0</v>
      </c>
      <c r="GN387" s="296">
        <f>E387</f>
        <v>0</v>
      </c>
      <c r="GU387" s="460" t="str">
        <f t="shared" ref="GU387" si="19641">AE387</f>
        <v>NG</v>
      </c>
      <c r="GV387" s="460">
        <f t="shared" ref="GV387" si="19642">EI387</f>
        <v>0</v>
      </c>
      <c r="GW387" s="460">
        <f t="shared" ref="GW387" si="19643">EI388</f>
        <v>0</v>
      </c>
      <c r="GX387" s="462">
        <f t="shared" ref="GX387" si="19644">EV387</f>
        <v>0</v>
      </c>
      <c r="GY387" s="460" t="str">
        <f t="shared" ref="GY387" si="19645">AI387</f>
        <v>NG</v>
      </c>
      <c r="GZ387" s="460">
        <f t="shared" ref="GZ387" si="19646">EJ387</f>
        <v>0</v>
      </c>
      <c r="HA387" s="460">
        <f t="shared" ref="HA387" si="19647">EJ388</f>
        <v>0</v>
      </c>
      <c r="HB387" s="462">
        <f t="shared" ref="HB387" si="19648">EW387</f>
        <v>0</v>
      </c>
      <c r="HC387" s="460" t="str">
        <f t="shared" ref="HC387" si="19649">AQ387</f>
        <v>NG</v>
      </c>
      <c r="HD387" s="460">
        <f t="shared" ref="HD387" si="19650">EK387</f>
        <v>0</v>
      </c>
      <c r="HE387" s="460">
        <f t="shared" ref="HE387" si="19651">EK388</f>
        <v>0</v>
      </c>
      <c r="HF387" s="462">
        <f t="shared" ref="HF387" si="19652">EX387</f>
        <v>0</v>
      </c>
      <c r="HG387" s="460" t="str">
        <f t="shared" ref="HG387" si="19653">AU387</f>
        <v>NG</v>
      </c>
      <c r="HH387" s="460">
        <f t="shared" ref="HH387" si="19654">EL387</f>
        <v>0</v>
      </c>
      <c r="HI387" s="460">
        <f t="shared" ref="HI387" si="19655">EL388</f>
        <v>0</v>
      </c>
      <c r="HJ387" s="462">
        <f t="shared" ref="HJ387" si="19656">EY387</f>
        <v>0</v>
      </c>
      <c r="HK387" s="460" t="str">
        <f t="shared" ref="HK387" si="19657">BC387</f>
        <v>NG</v>
      </c>
      <c r="HL387" s="460">
        <f t="shared" ref="HL387" si="19658">EM387</f>
        <v>0</v>
      </c>
      <c r="HM387" s="460">
        <f t="shared" ref="HM387" si="19659">EM388</f>
        <v>0</v>
      </c>
      <c r="HN387" s="462">
        <f t="shared" ref="HN387" si="19660">EZ387</f>
        <v>0</v>
      </c>
      <c r="HO387" s="460" t="str">
        <f t="shared" ref="HO387" si="19661">BG387</f>
        <v>NG</v>
      </c>
      <c r="HP387" s="460">
        <f t="shared" ref="HP387" si="19662">EN387</f>
        <v>0</v>
      </c>
      <c r="HQ387" s="460">
        <f t="shared" ref="HQ387" si="19663">EN388</f>
        <v>0</v>
      </c>
      <c r="HR387" s="462">
        <f t="shared" ref="HR387" si="19664">FA387</f>
        <v>0</v>
      </c>
      <c r="HS387" s="332"/>
    </row>
    <row r="388" spans="1:227" ht="12" customHeight="1">
      <c r="A388" s="489"/>
      <c r="B388" s="487"/>
      <c r="C388" s="475"/>
      <c r="D388" s="485"/>
      <c r="E388" s="483"/>
      <c r="F388" s="317"/>
      <c r="G388" s="317"/>
      <c r="H388" s="317"/>
      <c r="I388" s="317"/>
      <c r="J388" s="316"/>
      <c r="K388" s="481"/>
      <c r="L388" s="77"/>
      <c r="M388" s="77"/>
      <c r="N388" s="471"/>
      <c r="O388" s="475"/>
      <c r="P388" s="77"/>
      <c r="Q388" s="77"/>
      <c r="R388" s="471"/>
      <c r="S388" s="475"/>
      <c r="T388" s="77"/>
      <c r="U388" s="77"/>
      <c r="V388" s="471"/>
      <c r="W388" s="473"/>
      <c r="X388" s="77"/>
      <c r="Y388" s="77"/>
      <c r="Z388" s="471"/>
      <c r="AA388" s="477"/>
      <c r="AB388" s="80"/>
      <c r="AC388" s="80"/>
      <c r="AD388" s="471"/>
      <c r="AE388" s="473"/>
      <c r="AF388" s="77"/>
      <c r="AG388" s="77"/>
      <c r="AH388" s="471"/>
      <c r="AI388" s="473"/>
      <c r="AJ388" s="77"/>
      <c r="AK388" s="77"/>
      <c r="AL388" s="471"/>
      <c r="AM388" s="477"/>
      <c r="AN388" s="80"/>
      <c r="AO388" s="80"/>
      <c r="AP388" s="471"/>
      <c r="AQ388" s="473"/>
      <c r="AR388" s="77"/>
      <c r="AS388" s="77"/>
      <c r="AT388" s="471"/>
      <c r="AU388" s="473"/>
      <c r="AV388" s="77"/>
      <c r="AW388" s="77"/>
      <c r="AX388" s="471"/>
      <c r="AY388" s="477"/>
      <c r="AZ388" s="80"/>
      <c r="BA388" s="80"/>
      <c r="BB388" s="471"/>
      <c r="BC388" s="475"/>
      <c r="BD388" s="77"/>
      <c r="BE388" s="77"/>
      <c r="BF388" s="471"/>
      <c r="BG388" s="473"/>
      <c r="BH388" s="77"/>
      <c r="BI388" s="77"/>
      <c r="BJ388" s="471"/>
      <c r="BK388" s="477"/>
      <c r="BL388" s="80"/>
      <c r="BM388" s="80"/>
      <c r="BN388" s="471"/>
      <c r="BO388" s="475"/>
      <c r="BP388" s="77"/>
      <c r="BQ388" s="77"/>
      <c r="BR388" s="471"/>
      <c r="BS388" s="473"/>
      <c r="BT388" s="77"/>
      <c r="BU388" s="77"/>
      <c r="BV388" s="471"/>
      <c r="BW388" s="469"/>
      <c r="BX388" s="467"/>
      <c r="BY388" s="490"/>
      <c r="CA388" s="19">
        <f t="shared" ref="CA388" si="19665">IF(AND($N387=1,$M388&lt;&gt;$BZ$7),1,0)</f>
        <v>0</v>
      </c>
      <c r="CB388" s="19">
        <f t="shared" ref="CB388" si="19666">IF(AND($R387=1,$Q388&lt;&gt;$BZ$7),1,0)</f>
        <v>0</v>
      </c>
      <c r="CC388" s="19">
        <f t="shared" ref="CC388" si="19667">IF(AND($V387=1,$U388&lt;&gt;$BZ$7),1,0)</f>
        <v>0</v>
      </c>
      <c r="CD388" s="19">
        <f t="shared" ref="CD388" si="19668">IF(AND($Z387=1,$Y388&lt;&gt;$BZ$7),1,0)</f>
        <v>0</v>
      </c>
      <c r="CE388" s="19">
        <f t="shared" ref="CE388" si="19669">IF(AND($AH387=1,$AG388&lt;&gt;$BZ$7),1,0)</f>
        <v>0</v>
      </c>
      <c r="CF388" s="19">
        <f t="shared" ref="CF388" si="19670">IF(AND($AL387=1,$AK388&lt;&gt;$BZ$7),1,0)</f>
        <v>0</v>
      </c>
      <c r="CG388" s="19">
        <f t="shared" ref="CG388" si="19671">IF(AND($AT387=1,$AS388&lt;&gt;$BZ$7),1,0)</f>
        <v>0</v>
      </c>
      <c r="CH388" s="19">
        <f t="shared" ref="CH388" si="19672">IF(AND($AX387=1,$AW388&lt;&gt;$BZ$7),1,0)</f>
        <v>0</v>
      </c>
      <c r="CI388" s="19">
        <f t="shared" ref="CI388" si="19673">IF(AND($BF387=1,$BE388&lt;&gt;$BZ$7),1,0)</f>
        <v>0</v>
      </c>
      <c r="CJ388" s="19">
        <f t="shared" ref="CJ388" si="19674">IF(AND($BJ387=1,$BI388&lt;&gt;$BZ$7),1,0)</f>
        <v>0</v>
      </c>
      <c r="CK388" s="19">
        <f t="shared" ref="CK388" si="19675">IF(AND($BR387=1,$BQ388&lt;&gt;$BZ$7),1,0)</f>
        <v>0</v>
      </c>
      <c r="CL388" s="19">
        <f t="shared" ref="CL388" si="19676">IF(AND($BV387=1,$BU388&lt;&gt;$BZ$7),1,0)</f>
        <v>0</v>
      </c>
      <c r="CO388" s="19">
        <f>IF(AND($M388&lt;&gt;$CN$7,$M388&lt;=$CN$6),1,0)</f>
        <v>0</v>
      </c>
      <c r="CP388" s="19">
        <f>IF(AND($Q388&lt;&gt;$CN$7,$Q388&lt;=$CN$6),1,0)</f>
        <v>0</v>
      </c>
      <c r="CQ388" s="19">
        <f>IF(AND($U388&lt;&gt;$CN$7,$U388&lt;=$CN$6),1,0)</f>
        <v>0</v>
      </c>
      <c r="CR388" s="19">
        <f>IF(AND($Y388&lt;&gt;$CN$7,$Y388&lt;=$CN$6),1,0)</f>
        <v>0</v>
      </c>
      <c r="CS388" s="19">
        <f>IF(AND($AG388&lt;&gt;$CN$7,$AG388&lt;=$CN$6),1,0)</f>
        <v>0</v>
      </c>
      <c r="CT388" s="19">
        <f>IF(AND($AK388&lt;&gt;$CN$7,$AK388&lt;=$CN$6),1,0)</f>
        <v>0</v>
      </c>
      <c r="CU388" s="19">
        <f>IF(AND($AS388&lt;&gt;$CN$7,$AS388&lt;=$CN$6),1,0)</f>
        <v>0</v>
      </c>
      <c r="CV388" s="19">
        <f>IF(AND($AW388&lt;&gt;$CN$7,$AW388&lt;=$CN$6),1,0)</f>
        <v>0</v>
      </c>
      <c r="CW388" s="19">
        <f>IF(AND($BE388&lt;&gt;$CN$7,$BE388&lt;=$CN$6),1,0)</f>
        <v>0</v>
      </c>
      <c r="CX388" s="19">
        <f>IF(AND($BI388&lt;&gt;$CN$7,$BI388&lt;=$CN$6),1,0)</f>
        <v>0</v>
      </c>
      <c r="CY388" s="19">
        <f>IF(AND($BQ388&lt;&gt;$CN$7,$BQ388&lt;=$CN$6),1,0)</f>
        <v>0</v>
      </c>
      <c r="CZ388" s="19">
        <f>IF(AND($BU388&lt;&gt;$CN$7,$BU388&lt;=$CN$6),1,0)</f>
        <v>0</v>
      </c>
      <c r="DC388" s="19">
        <f>IF($N387=1,1,0)</f>
        <v>0</v>
      </c>
      <c r="DD388" s="19">
        <f>IF($R387=1,1,0)</f>
        <v>0</v>
      </c>
      <c r="DE388" s="19">
        <f>IF($V387=1,1,0)</f>
        <v>0</v>
      </c>
      <c r="DF388" s="19">
        <f>IF($Z387=1,1,0)</f>
        <v>0</v>
      </c>
      <c r="DG388" s="19">
        <f>IF($AH387=1,1,0)</f>
        <v>0</v>
      </c>
      <c r="DH388" s="19">
        <f>IF($AL387=1,1,0)</f>
        <v>0</v>
      </c>
      <c r="DI388" s="19">
        <f>IF($AT387=1,1,0)</f>
        <v>0</v>
      </c>
      <c r="DJ388" s="19">
        <f>IF($AX387=1,1,0)</f>
        <v>0</v>
      </c>
      <c r="DK388" s="19">
        <f>IF($BF387=1,1,0)</f>
        <v>0</v>
      </c>
      <c r="DL388" s="19">
        <f>IF($BJ387=1,1,0)</f>
        <v>0</v>
      </c>
      <c r="DM388" s="19">
        <f>IF($BR387=1,1,0)</f>
        <v>0</v>
      </c>
      <c r="DN388" s="19">
        <f>IF($BV387=1,1,0)</f>
        <v>0</v>
      </c>
      <c r="DQ388" s="19">
        <f t="shared" ref="DQ388" si="19677">IF($N387=1,1,0)</f>
        <v>0</v>
      </c>
      <c r="DR388" s="19">
        <f t="shared" ref="DR388" si="19678">IF($R387=1,1,0)</f>
        <v>0</v>
      </c>
      <c r="DS388" s="19">
        <f t="shared" ref="DS388" si="19679">IF($V387=1,1,0)</f>
        <v>0</v>
      </c>
      <c r="DT388" s="19">
        <f t="shared" ref="DT388" si="19680">IF($Z387=1,1,0)</f>
        <v>0</v>
      </c>
      <c r="DU388" s="19">
        <f t="shared" ref="DU388" si="19681">IF($AH387=1,1,0)</f>
        <v>0</v>
      </c>
      <c r="DV388" s="19">
        <f t="shared" ref="DV388" si="19682">IF($AL387=1,1,0)</f>
        <v>0</v>
      </c>
      <c r="DW388" s="19">
        <f t="shared" ref="DW388" si="19683">IF($AT387=1,1,0)</f>
        <v>0</v>
      </c>
      <c r="DX388" s="19">
        <f t="shared" ref="DX388" si="19684">IF($AX387=1,1,0)</f>
        <v>0</v>
      </c>
      <c r="DY388" s="19">
        <f t="shared" ref="DY388" si="19685">IF($BF387=1,1,0)</f>
        <v>0</v>
      </c>
      <c r="DZ388" s="19">
        <f t="shared" ref="DZ388" si="19686">IF($BJ387=1,1,0)</f>
        <v>0</v>
      </c>
      <c r="EA388" s="19">
        <f t="shared" ref="EA388" si="19687">IF($BR387=1,1,0)</f>
        <v>0</v>
      </c>
      <c r="EB388" s="19">
        <f t="shared" ref="EB388" si="19688">IF($BV387=1,1,0)</f>
        <v>0</v>
      </c>
      <c r="EE388" s="329">
        <f>N387*$FU388*週間進捗報告書!$G$9</f>
        <v>0</v>
      </c>
      <c r="EF388" s="329">
        <f>R387*$FV388*週間進捗報告書!$G$10</f>
        <v>0</v>
      </c>
      <c r="EG388" s="329">
        <f>V387*$FW388*週間進捗報告書!$G$11</f>
        <v>0</v>
      </c>
      <c r="EH388" s="329">
        <f>Z387*$FX388*週間進捗報告書!$G$12</f>
        <v>0</v>
      </c>
      <c r="EI388" s="329">
        <f>AH387*$FY388*週間進捗報告書!$G$13</f>
        <v>0</v>
      </c>
      <c r="EJ388" s="329">
        <f>AL387*$FZ388*週間進捗報告書!$G$14</f>
        <v>0</v>
      </c>
      <c r="EK388" s="329">
        <f>AT387*$GA388*週間進捗報告書!$G$15</f>
        <v>0</v>
      </c>
      <c r="EL388" s="329">
        <f>AX387*$GB388*週間進捗報告書!$G$16</f>
        <v>0</v>
      </c>
      <c r="EM388" s="329">
        <f>BF387*$GC388*週間進捗報告書!$G$17</f>
        <v>0</v>
      </c>
      <c r="EN388" s="329">
        <f>BJ387*$GD388*週間進捗報告書!$G$18</f>
        <v>0</v>
      </c>
      <c r="EO388" s="329">
        <f>BR387*$GE388*週間進捗報告書!$G$19</f>
        <v>0</v>
      </c>
      <c r="EP388" s="329">
        <f>BV387*$GF388*週間進捗報告書!$G$20</f>
        <v>0</v>
      </c>
      <c r="ER388" s="547"/>
      <c r="ES388" s="547"/>
      <c r="ET388" s="547"/>
      <c r="EU388" s="547"/>
      <c r="EV388" s="547"/>
      <c r="EW388" s="547"/>
      <c r="EX388" s="547"/>
      <c r="EY388" s="547"/>
      <c r="EZ388" s="547"/>
      <c r="FA388" s="547"/>
      <c r="FB388" s="547"/>
      <c r="FC388" s="547"/>
      <c r="FD388" s="547"/>
      <c r="FE388" s="332"/>
      <c r="FG388" s="19"/>
      <c r="FH388" s="19"/>
      <c r="FI388" s="19"/>
      <c r="FJ388" s="19"/>
      <c r="FK388" s="19"/>
      <c r="FL388" s="19"/>
      <c r="FM388" s="19"/>
      <c r="FN388" s="19"/>
      <c r="FO388" s="19"/>
      <c r="FP388" s="19"/>
      <c r="FQ388" s="19"/>
      <c r="FR388" s="19"/>
      <c r="FU388" s="295">
        <f t="shared" ref="FU388" si="19689">FU387</f>
        <v>0</v>
      </c>
      <c r="FV388" s="295">
        <f t="shared" ref="FV388" si="19690">FV387</f>
        <v>0</v>
      </c>
      <c r="FW388" s="295">
        <f t="shared" ref="FW388" si="19691">FW387</f>
        <v>0</v>
      </c>
      <c r="FX388" s="295">
        <f t="shared" ref="FX388" si="19692">FX387</f>
        <v>0</v>
      </c>
      <c r="FY388" s="295">
        <f t="shared" ref="FY388" si="19693">FY387</f>
        <v>0</v>
      </c>
      <c r="FZ388" s="295">
        <f t="shared" ref="FZ388" si="19694">FZ387</f>
        <v>0</v>
      </c>
      <c r="GA388" s="295">
        <f t="shared" ref="GA388" si="19695">GA387</f>
        <v>0</v>
      </c>
      <c r="GB388" s="295">
        <f t="shared" ref="GB388" si="19696">GB387</f>
        <v>0</v>
      </c>
      <c r="GC388" s="295">
        <f t="shared" ref="GC388" si="19697">GC387</f>
        <v>0</v>
      </c>
      <c r="GD388" s="295">
        <f t="shared" ref="GD388" si="19698">GD387</f>
        <v>0</v>
      </c>
      <c r="GE388" s="295">
        <f t="shared" ref="GE388" si="19699">GE387</f>
        <v>0</v>
      </c>
      <c r="GF388" s="295">
        <f t="shared" ref="GF388" si="19700">GF387</f>
        <v>0</v>
      </c>
      <c r="GG388" s="295" t="e">
        <f t="shared" ref="GG388" si="19701">GG387</f>
        <v>#N/A</v>
      </c>
      <c r="GH388" s="2" t="e">
        <f>INDEX(リスト!$V:$V,MATCH(中日程計画表!$D387,リスト!$D:$D,0))</f>
        <v>#N/A</v>
      </c>
      <c r="GI388" s="2" t="e">
        <f>INDEX(リスト!$A:$A,MATCH(中日程計画表!$D387,リスト!$D:$D,0))</f>
        <v>#N/A</v>
      </c>
      <c r="GJ388" s="2" t="e">
        <f>INDEX(リスト!$U:$U,MATCH(中日程計画表!$D387,リスト!$D:$D,0))</f>
        <v>#N/A</v>
      </c>
      <c r="GK388" s="5" t="e">
        <f>INDEX(リスト!$W:$W,MATCH(中日程計画表!$D387,リスト!$D:$D,0))</f>
        <v>#N/A</v>
      </c>
      <c r="GL388" s="2" t="s">
        <v>201</v>
      </c>
      <c r="GM388" s="296">
        <f t="shared" ref="GM388" si="19702">GM387</f>
        <v>0</v>
      </c>
      <c r="GN388" s="296">
        <f t="shared" ref="GN388" si="19703">GN387</f>
        <v>0</v>
      </c>
      <c r="GU388" s="461"/>
      <c r="GV388" s="460"/>
      <c r="GW388" s="460"/>
      <c r="GX388" s="461"/>
      <c r="GY388" s="461"/>
      <c r="GZ388" s="460"/>
      <c r="HA388" s="460"/>
      <c r="HB388" s="461"/>
      <c r="HC388" s="461"/>
      <c r="HD388" s="460"/>
      <c r="HE388" s="460"/>
      <c r="HF388" s="461"/>
      <c r="HG388" s="461"/>
      <c r="HH388" s="460"/>
      <c r="HI388" s="460"/>
      <c r="HJ388" s="461"/>
      <c r="HK388" s="461"/>
      <c r="HL388" s="460"/>
      <c r="HM388" s="460"/>
      <c r="HN388" s="461"/>
      <c r="HO388" s="461"/>
      <c r="HP388" s="460"/>
      <c r="HQ388" s="460"/>
      <c r="HR388" s="461"/>
      <c r="HS388" s="4"/>
    </row>
    <row r="389" spans="1:227" ht="12" customHeight="1">
      <c r="A389" s="488" t="str">
        <f t="shared" ref="A389" ca="1" si="19704">INDIRECT("リスト!A"&amp;B389+6)</f>
        <v/>
      </c>
      <c r="B389" s="486">
        <f t="shared" ref="B389" si="19705">ROUNDDOWN((ROW()-6)/2,0)+1</f>
        <v>192</v>
      </c>
      <c r="C389" s="474" t="str">
        <f>機能グループ名</f>
        <v/>
      </c>
      <c r="D389" s="484">
        <f>機能ID</f>
        <v>0</v>
      </c>
      <c r="E389" s="482">
        <f>機能名</f>
        <v>0</v>
      </c>
      <c r="F389" s="315"/>
      <c r="G389" s="315"/>
      <c r="H389" s="315"/>
      <c r="I389" s="315"/>
      <c r="J389" s="316"/>
      <c r="K389" s="480" t="str">
        <f>担当者_SR</f>
        <v>NG</v>
      </c>
      <c r="L389" s="76"/>
      <c r="M389" s="76"/>
      <c r="N389" s="470"/>
      <c r="O389" s="474" t="str">
        <f>担当者_SRR</f>
        <v>NG</v>
      </c>
      <c r="P389" s="76"/>
      <c r="Q389" s="76"/>
      <c r="R389" s="470"/>
      <c r="S389" s="474" t="str">
        <f>担当者_DS</f>
        <v>NG</v>
      </c>
      <c r="T389" s="76"/>
      <c r="U389" s="76"/>
      <c r="V389" s="470"/>
      <c r="W389" s="472" t="str">
        <f>担当者_DSR</f>
        <v>NG</v>
      </c>
      <c r="X389" s="76"/>
      <c r="Y389" s="76"/>
      <c r="Z389" s="478"/>
      <c r="AA389" s="476"/>
      <c r="AB389" s="79"/>
      <c r="AC389" s="79"/>
      <c r="AD389" s="470">
        <f>IF(AC390 &lt;&gt; "",1,0)</f>
        <v>0</v>
      </c>
      <c r="AE389" s="472" t="str">
        <f>担当者_CD</f>
        <v>NG</v>
      </c>
      <c r="AF389" s="76"/>
      <c r="AG389" s="76"/>
      <c r="AH389" s="470"/>
      <c r="AI389" s="472" t="str">
        <f>担当者_DD</f>
        <v>NG</v>
      </c>
      <c r="AJ389" s="76"/>
      <c r="AK389" s="76"/>
      <c r="AL389" s="478"/>
      <c r="AM389" s="476"/>
      <c r="AN389" s="79"/>
      <c r="AO389" s="79"/>
      <c r="AP389" s="470">
        <f>IF(AO390 &lt;&gt; "",1,0)</f>
        <v>0</v>
      </c>
      <c r="AQ389" s="472" t="str">
        <f>担当者_MCL</f>
        <v>NG</v>
      </c>
      <c r="AR389" s="76"/>
      <c r="AS389" s="76"/>
      <c r="AT389" s="470"/>
      <c r="AU389" s="472" t="str">
        <f>担当者_MCLR</f>
        <v>NG</v>
      </c>
      <c r="AV389" s="76"/>
      <c r="AW389" s="76"/>
      <c r="AX389" s="470"/>
      <c r="AY389" s="476"/>
      <c r="AZ389" s="79"/>
      <c r="BA389" s="79"/>
      <c r="BB389" s="470">
        <f>IF(BA390 &lt;&gt; "",1,0)</f>
        <v>0</v>
      </c>
      <c r="BC389" s="474" t="str">
        <f>担当者_MT</f>
        <v>NG</v>
      </c>
      <c r="BD389" s="76"/>
      <c r="BE389" s="76"/>
      <c r="BF389" s="470"/>
      <c r="BG389" s="472" t="str">
        <f>担当者_M検</f>
        <v>NG</v>
      </c>
      <c r="BH389" s="76"/>
      <c r="BI389" s="76"/>
      <c r="BJ389" s="470"/>
      <c r="BK389" s="476"/>
      <c r="BL389" s="79"/>
      <c r="BM389" s="79"/>
      <c r="BN389" s="470">
        <v>0</v>
      </c>
      <c r="BO389" s="474" t="str">
        <f>担当者_モテ</f>
        <v>NG</v>
      </c>
      <c r="BP389" s="76"/>
      <c r="BQ389" s="76"/>
      <c r="BR389" s="470"/>
      <c r="BS389" s="472" t="str">
        <f>担当者_モテR</f>
        <v>NG</v>
      </c>
      <c r="BT389" s="76"/>
      <c r="BU389" s="76"/>
      <c r="BV389" s="470"/>
      <c r="BW389" s="468">
        <f t="shared" ref="BW389" si="19706">IFERROR(SUM(IF(K389&lt;&gt;"NG",N389*K$1,0),IF(O389&lt;&gt;"NG",R389*O$1,0),IF(S389&lt;&gt;"NG",V389*S$1,0),IF(W389&lt;&gt;"NG",Z389*W$1,0),IF(AA389&lt;&gt;"NG",AD389*AA$1,0),IF(AE389&lt;&gt;"NG",AH389*AE$1,0),IF(AI389&lt;&gt;"NG",AL389*AI$1,0),IF(AM389&lt;&gt;"NG",AP389*AM$1,0),IF(AQ389&lt;&gt;"NG",AT389*AQ$1,0),IF(AU389&lt;&gt;"NG",AX389*AU$1,0),IF(AY389&lt;&gt;"NG",BB389*AY$1,0),IF(BC389&lt;&gt;"NG",BF389*BC$1,0),IF(BG389&lt;&gt;"NG",BJ389*BG$1,0),IF(BK389&lt;&gt;"NG",BN389*BK$1,0),IF(BO389&lt;&gt;"NG",BR389*BO$1,0),IF(BS389&lt;&gt;"NG",BV389*BS$1,0))/SUM(IF(K389&lt;&gt;"NG",K$1,0),IF(O389&lt;&gt;"NG",O$1,0),IF(S389&lt;&gt;"NG",S$1,0),IF(W389&lt;&gt;"NG",W$1,0),IF(AA389&lt;&gt;"NG",AA$1,0),IF(AE389&lt;&gt;"NG",AE$1,0),IF(AI389&lt;&gt;"NG",AI$1,0),IF(AM389&lt;&gt;"NG",AM$1,0),IF(AQ389&lt;&gt;"NG",AQ$1,0),IF(AU389&lt;&gt;"NG",AU$1,0),IF(AY389&lt;&gt;"NG",AY$1,0),IF(BC389&lt;&gt;"NG",BC$1,0),IF(BG389&lt;&gt;"NG",BG$1,0),IF(BK389&lt;&gt;"NG",BK$1,0),IF(BO389&lt;&gt;"NG",BO$1,0),IF(BS389&lt;&gt;"NG",BS$1,0)),0)</f>
        <v>0</v>
      </c>
      <c r="BX389" s="466"/>
      <c r="BY389" s="490"/>
      <c r="BZ389" s="5"/>
      <c r="CA389" s="32">
        <f t="shared" ref="CA389" si="19707">IF(AND($M389&lt;&gt;$BZ$5,$M389&lt;=$BZ$6,$M389&lt;&gt;$BZ$7),1,0)</f>
        <v>0</v>
      </c>
      <c r="CB389" s="32">
        <f t="shared" ref="CB389" si="19708">IF(AND($Q389&lt;&gt;$BZ$5,$Q389&lt;=$BZ$6,$Q389&lt;&gt;$BZ$7),1,0)</f>
        <v>0</v>
      </c>
      <c r="CC389" s="32">
        <f t="shared" ref="CC389" si="19709">IF(AND($U389&lt;&gt;$BZ$5,$U389&lt;=$BZ$6,$U389&lt;&gt;$BZ$7),1,0)</f>
        <v>0</v>
      </c>
      <c r="CD389" s="32">
        <f t="shared" ref="CD389" si="19710">IF(AND($Y389&lt;&gt;$BZ$5,$Y389&lt;=$BZ$6,$Y389&lt;&gt;$BZ$7),1,0)</f>
        <v>0</v>
      </c>
      <c r="CE389" s="32">
        <f t="shared" ref="CE389" si="19711">IF(AND($AG389&lt;&gt;$BZ$5,$AG389&lt;=$BZ$6,$AG389&lt;&gt;$BZ$7),1,0)</f>
        <v>0</v>
      </c>
      <c r="CF389" s="32">
        <f t="shared" ref="CF389" si="19712">IF(AND($AK389&lt;&gt;$BZ$5,$AK389&lt;=$BZ$6,$AK389&lt;&gt;$BZ$7),1,0)</f>
        <v>0</v>
      </c>
      <c r="CG389" s="32">
        <f t="shared" ref="CG389" si="19713">IF(AND($AS389&lt;&gt;$BZ$5,$AS389&lt;=$BZ$6,$AS389&lt;&gt;$BZ$7),1,0)</f>
        <v>0</v>
      </c>
      <c r="CH389" s="32">
        <f t="shared" ref="CH389" si="19714">IF(AND($AW389&lt;&gt;$BZ$5,$AW389&lt;=$BZ$6,$AW389&lt;&gt;$BZ$7),1,0)</f>
        <v>0</v>
      </c>
      <c r="CI389" s="32">
        <f t="shared" ref="CI389" si="19715">IF(AND($BE389&lt;&gt;$BZ$5,$BE389&lt;=$BZ$6,$BE389&lt;&gt;$BZ$7),1,0)</f>
        <v>0</v>
      </c>
      <c r="CJ389" s="32">
        <f t="shared" ref="CJ389" si="19716">IF(AND($BI389&lt;&gt;$BZ$5,$BI389&lt;=$BZ$6,$BI389&lt;&gt;$BZ$7),1,0)</f>
        <v>0</v>
      </c>
      <c r="CK389" s="32">
        <f t="shared" ref="CK389" si="19717">IF(AND($BQ389&lt;&gt;$BZ$5,$BQ389&lt;=$BZ$6,$BQ389&lt;&gt;$BZ$7),1,0)</f>
        <v>0</v>
      </c>
      <c r="CL389" s="32">
        <f t="shared" ref="CL389" si="19718">IF(AND($BU389&lt;&gt;$BZ$5,$BU389&lt;=$BZ$6,$BU389&lt;&gt;$BZ$7),1,0)</f>
        <v>0</v>
      </c>
      <c r="CO389" s="32">
        <f>IF(AND($M389&lt;&gt;$CN$5,$M389&lt;=$CN$6,$M389&lt;&gt;$CN$7),1,0)</f>
        <v>0</v>
      </c>
      <c r="CP389" s="32">
        <f>IF(AND($Q389&lt;&gt;$CN$5,$Q389&lt;=$CN$6,$Q389&lt;&gt;$CN$7),1,0)</f>
        <v>0</v>
      </c>
      <c r="CQ389" s="32">
        <f>IF(AND($U389&lt;&gt;$CN$5,$U389&lt;=$CN$6,$U389&lt;&gt;$CN$7),1,0)</f>
        <v>0</v>
      </c>
      <c r="CR389" s="32">
        <f>IF(AND($Y389&lt;&gt;$CN$5,$Y389&lt;=$CN$6,$Y389&lt;&gt;$CN$7),1,0)</f>
        <v>0</v>
      </c>
      <c r="CS389" s="32">
        <f>IF(AND($AG389&lt;&gt;$CN$5,$AG389&lt;=$CN$6,$AG389&lt;&gt;$CN$7),1,0)</f>
        <v>0</v>
      </c>
      <c r="CT389" s="32">
        <f>IF(AND($AK389&lt;&gt;$CN$5,$AK389&lt;=$CN$6,$AK389&lt;&gt;$CN$7),1,0)</f>
        <v>0</v>
      </c>
      <c r="CU389" s="32">
        <f>IF(AND($AS389&lt;&gt;$CN$5,$AS389&lt;=$CN$6,$AS389&lt;&gt;$CN$7),1,0)</f>
        <v>0</v>
      </c>
      <c r="CV389" s="32">
        <f>IF(AND($AW389&lt;&gt;$CN$5,$AW389&lt;=$CN$6,$AW389&lt;&gt;$CN$7),1,0)</f>
        <v>0</v>
      </c>
      <c r="CW389" s="32">
        <f>IF(AND($BE389&lt;&gt;$CN$5,$BE389&lt;=$CN$6,$BE389&lt;&gt;$CN$7),1,0)</f>
        <v>0</v>
      </c>
      <c r="CX389" s="32">
        <f>IF(AND($BI389&lt;&gt;$CN$5,$BI389&lt;=$CN$6,$BI389&lt;&gt;$CN$7),1,0)</f>
        <v>0</v>
      </c>
      <c r="CY389" s="32">
        <f>IF(AND($BQ389&lt;&gt;$CN$5,$BQ389&lt;=$CN$6,$BQ389&lt;&gt;$CN$7),1,0)</f>
        <v>0</v>
      </c>
      <c r="CZ389" s="32">
        <f>IF(AND($BU389&lt;&gt;$CN$5,$BU389&lt;=$CN$6,$BU389&lt;&gt;$CN$7),1,0)</f>
        <v>0</v>
      </c>
      <c r="DC389" s="32">
        <f>IF(AND($M389&lt;&gt;$DB$5,$M389&lt;=$DB$6,$M389&lt;&gt;$CN$7),1,0)</f>
        <v>0</v>
      </c>
      <c r="DD389" s="32">
        <f>IF(AND($Q389&lt;&gt;$DB$5,$Q389&lt;=$DB$6,$Q389&lt;&gt;$CN$7),1,0)</f>
        <v>0</v>
      </c>
      <c r="DE389" s="32">
        <f>IF(AND($U389&lt;&gt;$DB$5,$U389&lt;=$DB$6,$U389&lt;&gt;$CN$7),1,0)</f>
        <v>0</v>
      </c>
      <c r="DF389" s="32">
        <f>IF(AND($Y389&lt;&gt;$DB$5,$Y389&lt;=$DB$6,$Y389&lt;&gt;$CN$7),1,0)</f>
        <v>0</v>
      </c>
      <c r="DG389" s="32">
        <f>IF(AND($AG389&lt;&gt;$DB$5,$AG389&lt;=$DB$6,$AG389&lt;&gt;$CN$7),1,0)</f>
        <v>0</v>
      </c>
      <c r="DH389" s="32">
        <f>IF(AND($AK389&lt;&gt;$DB$5,$AK389&lt;=$DB$6,$AK389&lt;&gt;$CN$7),1,0)</f>
        <v>0</v>
      </c>
      <c r="DI389" s="32">
        <f>IF(AND($AS389&lt;&gt;$DB$5,$AS389&lt;=$DB$6,$AS389&lt;&gt;$CN$7),1,0)</f>
        <v>0</v>
      </c>
      <c r="DJ389" s="32">
        <f>IF(AND($AW389&lt;&gt;$DB$5,$AW389&lt;=$DB$6,$AW389&lt;&gt;$CN$7),1,0)</f>
        <v>0</v>
      </c>
      <c r="DK389" s="32">
        <f>IF(AND($BE389&lt;&gt;$DB$5,$BE389&lt;=$DB$6,$BE389&lt;&gt;$CN$7),1,0)</f>
        <v>0</v>
      </c>
      <c r="DL389" s="32">
        <f>IF(AND($BI389&lt;&gt;$DB$5,$BI389&lt;=$DB$6,$BI389&lt;&gt;$CN$7),1,0)</f>
        <v>0</v>
      </c>
      <c r="DM389" s="32">
        <f>IF(AND($BQ389&lt;&gt;$DB$5,$BQ389&lt;=$DB$6,$BQ389&lt;&gt;$CN$7),1,0)</f>
        <v>0</v>
      </c>
      <c r="DN389" s="32">
        <f>IF(AND($BU389&lt;&gt;$DB$5,$BU389&lt;=$DB$6,$BU389&lt;&gt;$CN$7),1,0)</f>
        <v>0</v>
      </c>
      <c r="DQ389" s="32">
        <f t="shared" ref="DQ389" si="19719">IF(AND($M389&lt;&gt;$DP$5,$M389&lt;=$DP$6,$M389&lt;&gt;$CN$7),1,0)</f>
        <v>0</v>
      </c>
      <c r="DR389" s="32">
        <f t="shared" ref="DR389" si="19720">IF(AND($Q389&lt;&gt;$DP$5,$Q389&lt;=$DP$6,$Q389&lt;&gt;$CN$7),1,0)</f>
        <v>0</v>
      </c>
      <c r="DS389" s="32">
        <f t="shared" ref="DS389" si="19721">IF(AND($U389&lt;&gt;$DP$5,$U389&lt;=$DP$6,$U389&lt;&gt;$CN$7),1,0)</f>
        <v>0</v>
      </c>
      <c r="DT389" s="32">
        <f t="shared" ref="DT389" si="19722">IF(AND($Y389&lt;&gt;$DP$5,$Y389&lt;=$DP$6,$Y389&lt;&gt;$CN$7),1,0)</f>
        <v>0</v>
      </c>
      <c r="DU389" s="32">
        <f t="shared" ref="DU389" si="19723">IF(AND($AG389&lt;&gt;$DP$5,$AG389&lt;=$DP$6,$AG389&lt;&gt;$CN$7),1,0)</f>
        <v>0</v>
      </c>
      <c r="DV389" s="32">
        <f t="shared" ref="DV389" si="19724">IF(AND($AK389&lt;&gt;$DP$5,$AK389&lt;=$DP$6,$AK389&lt;&gt;$CN$7),1,0)</f>
        <v>0</v>
      </c>
      <c r="DW389" s="32">
        <f t="shared" ref="DW389" si="19725">IF(AND($AS389&lt;&gt;$DP$5,$AS389&lt;=$DP$6,$AS389&lt;&gt;$CN$7),1,0)</f>
        <v>0</v>
      </c>
      <c r="DX389" s="32">
        <f t="shared" ref="DX389" si="19726">IF(AND($AW389&lt;&gt;$DP$5,$AW389&lt;=$DP$6,$AW389&lt;&gt;$CN$7),1,0)</f>
        <v>0</v>
      </c>
      <c r="DY389" s="32">
        <f t="shared" ref="DY389" si="19727">IF(AND($BE389&lt;&gt;$DP$5,$BE389&lt;=$DP$6,$BE389&lt;&gt;$CN$7),1,0)</f>
        <v>0</v>
      </c>
      <c r="DZ389" s="32">
        <f t="shared" ref="DZ389" si="19728">IF(AND($BI389&lt;&gt;$DP$5,$BI389&lt;=$DP$6,$BI389&lt;&gt;$CN$7),1,0)</f>
        <v>0</v>
      </c>
      <c r="EA389" s="32">
        <f t="shared" ref="EA389" si="19729">IF(AND($BQ389&lt;&gt;$DP$5,$BQ389&lt;=$DP$6,$BQ389&lt;&gt;$CN$7),1,0)</f>
        <v>0</v>
      </c>
      <c r="EB389" s="32">
        <f t="shared" ref="EB389" si="19730">IF(AND($BU389&lt;&gt;$DP$5,$BU389&lt;=$DP$6,$BU389&lt;&gt;$CN$7),1,0)</f>
        <v>0</v>
      </c>
      <c r="EE389" s="328">
        <f>IF(M389&lt;&gt;"",IF(M389&lt;=$ED$6,1,IF(L389&gt;$ED$6,0,NETWORKDAYS(L389,$ED$6,祭日リスト)/NETWORKDAYS(L389,M389,祭日リスト)))*$GG389*週間進捗報告書!$G$9,0)</f>
        <v>0</v>
      </c>
      <c r="EF389" s="328">
        <f>IF(Q389&lt;&gt;"",IF(Q389&lt;=$ED$6,1,IF(P389&gt;$ED$6,0,NETWORKDAYS(P389,$ED$6,祭日リスト)/NETWORKDAYS(P389,Q389,祭日リスト)))*$GG389*週間進捗報告書!$G$10,0)</f>
        <v>0</v>
      </c>
      <c r="EG389" s="328">
        <f>IF(U389&lt;&gt;"",IF(U389&lt;=$ED$6,1,IF(T389&gt;$ED$6,0,NETWORKDAYS(T389,$ED$6,祭日リスト)/NETWORKDAYS(T389,U389,祭日リスト)))*$GG389*週間進捗報告書!$G$11,0)</f>
        <v>0</v>
      </c>
      <c r="EH389" s="328">
        <f>IF(Y389&lt;&gt;"",IF(Y389&lt;=$ED$6,1,IF(X389&gt;$ED$6,0,NETWORKDAYS(X389,$ED$6,祭日リスト)/NETWORKDAYS(X389,Y389,祭日リスト)))*$GG389*週間進捗報告書!$G$12,0)</f>
        <v>0</v>
      </c>
      <c r="EI389" s="328">
        <f>IF(AG389&lt;&gt;"",IF(AG389&lt;=$ED$6,1,IF(AF389&gt;$ED$6,0,NETWORKDAYS(AF389,$ED$6,祭日リスト)/NETWORKDAYS(AF389,AG389,祭日リスト)))*$GG389*週間進捗報告書!$G$13,0)</f>
        <v>0</v>
      </c>
      <c r="EJ389" s="328">
        <f>IF(AK389&lt;&gt;"",IF(AK389&lt;=$ED$6,1,IF(AJ389&gt;$ED$6,0,NETWORKDAYS(AJ389,$ED$6,祭日リスト)/NETWORKDAYS(AJ389,AK389,祭日リスト)))*$GG389*週間進捗報告書!$G$14,0)</f>
        <v>0</v>
      </c>
      <c r="EK389" s="328">
        <f>IF(AS389&lt;&gt;"",IF(AS389&lt;=$ED$6,1,IF(AR389&gt;$ED$6,0,NETWORKDAYS(AR389,$ED$6,祭日リスト)/NETWORKDAYS(AR389,AS389,祭日リスト)))*$GG389*週間進捗報告書!$G$15,0)</f>
        <v>0</v>
      </c>
      <c r="EL389" s="328">
        <f>IF(AW389&lt;&gt;"",IF(AW389&lt;=$ED$6,1,IF(AV389&gt;$ED$6,0,NETWORKDAYS(AV389,$ED$6,祭日リスト)/NETWORKDAYS(AV389,AW389,祭日リスト)))*$GG389*週間進捗報告書!$G$16,0)</f>
        <v>0</v>
      </c>
      <c r="EM389" s="328">
        <f>IF(BE389&lt;&gt;"",IF(BE389&lt;=$ED$6,1,IF(BD389&gt;$ED$6,0,NETWORKDAYS(BD389,$ED$6,祭日リスト)/NETWORKDAYS(BD389,BE389,祭日リスト)))*$GG389*週間進捗報告書!$G$17,0)</f>
        <v>0</v>
      </c>
      <c r="EN389" s="328">
        <f>IF(BI389&lt;&gt;"",IF(BI389&lt;=$ED$6,1,IF(BH389&gt;$ED$6,0,NETWORKDAYS(BH389,$ED$6,祭日リスト)/NETWORKDAYS(BH389,BI389,祭日リスト)))*$GG389*週間進捗報告書!$G$18,0)</f>
        <v>0</v>
      </c>
      <c r="EO389" s="328">
        <f>IF(BQ389&lt;&gt;"",IF(BQ389&lt;=$ED$6,1,IF(BP389&gt;$ED$6,0,NETWORKDAYS(BP389,$ED$6,祭日リスト)/NETWORKDAYS(BP389,BQ389,祭日リスト)))*$GG389*週間進捗報告書!$G$19,0)</f>
        <v>0</v>
      </c>
      <c r="EP389" s="328">
        <f>IF(BU389&lt;&gt;"",IF(BU389&lt;=$ED$6,1,IF(BT389&gt;$ED$6,0,NETWORKDAYS(BT389,$ED$6,祭日リスト)/NETWORKDAYS(BT389,BU389,祭日リスト)))*$GG389*週間進捗報告書!$G$20,0)</f>
        <v>0</v>
      </c>
      <c r="ER389" s="547">
        <f t="shared" ref="ER389:FC389" si="19731">EE389-EE390</f>
        <v>0</v>
      </c>
      <c r="ES389" s="547">
        <f t="shared" si="19731"/>
        <v>0</v>
      </c>
      <c r="ET389" s="547">
        <f t="shared" si="19731"/>
        <v>0</v>
      </c>
      <c r="EU389" s="547">
        <f t="shared" si="19731"/>
        <v>0</v>
      </c>
      <c r="EV389" s="547">
        <f t="shared" si="19731"/>
        <v>0</v>
      </c>
      <c r="EW389" s="547">
        <f t="shared" si="19731"/>
        <v>0</v>
      </c>
      <c r="EX389" s="547">
        <f t="shared" si="19731"/>
        <v>0</v>
      </c>
      <c r="EY389" s="547">
        <f t="shared" si="19731"/>
        <v>0</v>
      </c>
      <c r="EZ389" s="547">
        <f t="shared" si="19731"/>
        <v>0</v>
      </c>
      <c r="FA389" s="547">
        <f t="shared" si="19731"/>
        <v>0</v>
      </c>
      <c r="FB389" s="547">
        <f t="shared" si="19731"/>
        <v>0</v>
      </c>
      <c r="FC389" s="547">
        <f t="shared" si="19731"/>
        <v>0</v>
      </c>
      <c r="FD389" s="547">
        <f t="shared" ref="FD389" si="19732">SUM(ER389:FC390)</f>
        <v>0</v>
      </c>
      <c r="FE389" s="333"/>
      <c r="FG389" s="32">
        <f>IF(AND($M389&lt;&gt;$FF$7),1,0)</f>
        <v>0</v>
      </c>
      <c r="FH389" s="32">
        <f>IF(AND($Q389&lt;&gt;$FF$7),1,0)</f>
        <v>0</v>
      </c>
      <c r="FI389" s="32">
        <f>IF(AND($U389&lt;&gt;$FF$7),1,0)</f>
        <v>0</v>
      </c>
      <c r="FJ389" s="32">
        <f>IF(AND($Y389&lt;&gt;$FF$7),1,0)</f>
        <v>0</v>
      </c>
      <c r="FK389" s="32">
        <f>IF(AND($AG389&lt;&gt;$FF$7),1,0)</f>
        <v>0</v>
      </c>
      <c r="FL389" s="32">
        <f>IF(AND($AK389&lt;&gt;$FF$7),1,0)</f>
        <v>0</v>
      </c>
      <c r="FM389" s="32">
        <f>IF(AND($AS389&lt;&gt;$FF$7),1,0)</f>
        <v>0</v>
      </c>
      <c r="FN389" s="32">
        <f>IF(AND($AW389&lt;&gt;$FF$7),1,0)</f>
        <v>0</v>
      </c>
      <c r="FO389" s="32">
        <f>IF(AND($BE389&lt;&gt;$FF$7),1,0)</f>
        <v>0</v>
      </c>
      <c r="FP389" s="32">
        <f>IF(AND($BI389&lt;&gt;$FF$7),1,0)</f>
        <v>0</v>
      </c>
      <c r="FQ389" s="32">
        <f>IF(AND($BQ389&lt;&gt;$FF$7),1,0)</f>
        <v>0</v>
      </c>
      <c r="FR389" s="32">
        <f>IF(AND($BU389&lt;&gt;$FF$7),1,0)</f>
        <v>0</v>
      </c>
      <c r="FU389" s="294">
        <f t="shared" ref="FU389" si="19733">IF($K389&lt;&gt;"NG",$GG389,0)</f>
        <v>0</v>
      </c>
      <c r="FV389" s="294">
        <f t="shared" ref="FV389" si="19734">IF($O389&lt;&gt;"NG",$GG389,0)</f>
        <v>0</v>
      </c>
      <c r="FW389" s="294">
        <f t="shared" ref="FW389" si="19735">IF($S389&lt;&gt;"NG",$GG389,0)</f>
        <v>0</v>
      </c>
      <c r="FX389" s="294">
        <f t="shared" ref="FX389" si="19736">IF($W389&lt;&gt;"NG",$GG389,0)</f>
        <v>0</v>
      </c>
      <c r="FY389" s="294">
        <f t="shared" ref="FY389" si="19737">IF($AE389&lt;&gt;"NG",$GG389,0)</f>
        <v>0</v>
      </c>
      <c r="FZ389" s="294">
        <f t="shared" ref="FZ389" si="19738">IF($AI389&lt;&gt;"NG",$GG389,0)</f>
        <v>0</v>
      </c>
      <c r="GA389" s="294">
        <f t="shared" ref="GA389" si="19739">IF($AQ389&lt;&gt;"NG",$GG389,0)</f>
        <v>0</v>
      </c>
      <c r="GB389" s="294">
        <f t="shared" ref="GB389" si="19740">IF($AU389&lt;&gt;"NG",$GG389,0)</f>
        <v>0</v>
      </c>
      <c r="GC389" s="294">
        <f t="shared" ref="GC389" si="19741">IF($BC389&lt;&gt;"NG",$GG389,0)</f>
        <v>0</v>
      </c>
      <c r="GD389" s="294">
        <f t="shared" ref="GD389" si="19742">IF($BG389&lt;&gt;"NG",$GG389,0)</f>
        <v>0</v>
      </c>
      <c r="GE389" s="294">
        <f t="shared" ref="GE389" si="19743">IF($BO389&lt;&gt;"NG",$GG389,0)</f>
        <v>0</v>
      </c>
      <c r="GF389" s="294">
        <f t="shared" ref="GF389" si="19744">IF($BS389&lt;&gt;"NG",$GG389,0)</f>
        <v>0</v>
      </c>
      <c r="GG389" s="294" t="e">
        <f>VLOOKUP($D389,リスト!$D:$S,15,FALSE)</f>
        <v>#N/A</v>
      </c>
      <c r="GH389" s="2" t="e">
        <f>INDEX(リスト!$V:$V,MATCH(中日程計画表!$D389,リスト!$D:$D,0))</f>
        <v>#N/A</v>
      </c>
      <c r="GI389" s="2" t="e">
        <f>INDEX(リスト!$A:$A,MATCH(中日程計画表!$D389,リスト!$D:$D,0))</f>
        <v>#N/A</v>
      </c>
      <c r="GJ389" s="2" t="e">
        <f>INDEX(リスト!$U:$U,MATCH(中日程計画表!$D389,リスト!$D:$D,0))</f>
        <v>#N/A</v>
      </c>
      <c r="GK389" s="5" t="e">
        <f>INDEX(リスト!$W:$W,MATCH(中日程計画表!$D389,リスト!$D:$D,0))</f>
        <v>#N/A</v>
      </c>
      <c r="GL389" s="2" t="s">
        <v>200</v>
      </c>
      <c r="GM389" s="296">
        <f>D389</f>
        <v>0</v>
      </c>
      <c r="GN389" s="296">
        <f>E389</f>
        <v>0</v>
      </c>
      <c r="GU389" s="460" t="str">
        <f t="shared" ref="GU389" si="19745">AE389</f>
        <v>NG</v>
      </c>
      <c r="GV389" s="460">
        <f t="shared" ref="GV389" si="19746">EI389</f>
        <v>0</v>
      </c>
      <c r="GW389" s="460">
        <f t="shared" ref="GW389" si="19747">EI390</f>
        <v>0</v>
      </c>
      <c r="GX389" s="462">
        <f t="shared" ref="GX389" si="19748">EV389</f>
        <v>0</v>
      </c>
      <c r="GY389" s="460" t="str">
        <f t="shared" ref="GY389" si="19749">AI389</f>
        <v>NG</v>
      </c>
      <c r="GZ389" s="460">
        <f t="shared" ref="GZ389" si="19750">EJ389</f>
        <v>0</v>
      </c>
      <c r="HA389" s="460">
        <f t="shared" ref="HA389" si="19751">EJ390</f>
        <v>0</v>
      </c>
      <c r="HB389" s="462">
        <f t="shared" ref="HB389" si="19752">EW389</f>
        <v>0</v>
      </c>
      <c r="HC389" s="460" t="str">
        <f t="shared" ref="HC389" si="19753">AQ389</f>
        <v>NG</v>
      </c>
      <c r="HD389" s="460">
        <f t="shared" ref="HD389" si="19754">EK389</f>
        <v>0</v>
      </c>
      <c r="HE389" s="460">
        <f t="shared" ref="HE389" si="19755">EK390</f>
        <v>0</v>
      </c>
      <c r="HF389" s="462">
        <f t="shared" ref="HF389" si="19756">EX389</f>
        <v>0</v>
      </c>
      <c r="HG389" s="460" t="str">
        <f t="shared" ref="HG389" si="19757">AU389</f>
        <v>NG</v>
      </c>
      <c r="HH389" s="460">
        <f t="shared" ref="HH389" si="19758">EL389</f>
        <v>0</v>
      </c>
      <c r="HI389" s="460">
        <f t="shared" ref="HI389" si="19759">EL390</f>
        <v>0</v>
      </c>
      <c r="HJ389" s="462">
        <f t="shared" ref="HJ389" si="19760">EY389</f>
        <v>0</v>
      </c>
      <c r="HK389" s="460" t="str">
        <f t="shared" ref="HK389" si="19761">BC389</f>
        <v>NG</v>
      </c>
      <c r="HL389" s="460">
        <f t="shared" ref="HL389" si="19762">EM389</f>
        <v>0</v>
      </c>
      <c r="HM389" s="460">
        <f t="shared" ref="HM389" si="19763">EM390</f>
        <v>0</v>
      </c>
      <c r="HN389" s="462">
        <f t="shared" ref="HN389" si="19764">EZ389</f>
        <v>0</v>
      </c>
      <c r="HO389" s="460" t="str">
        <f t="shared" ref="HO389" si="19765">BG389</f>
        <v>NG</v>
      </c>
      <c r="HP389" s="460">
        <f t="shared" ref="HP389" si="19766">EN389</f>
        <v>0</v>
      </c>
      <c r="HQ389" s="460">
        <f t="shared" ref="HQ389" si="19767">EN390</f>
        <v>0</v>
      </c>
      <c r="HR389" s="462">
        <f t="shared" ref="HR389" si="19768">FA389</f>
        <v>0</v>
      </c>
      <c r="HS389" s="332"/>
    </row>
    <row r="390" spans="1:227" ht="12" customHeight="1">
      <c r="A390" s="489"/>
      <c r="B390" s="487"/>
      <c r="C390" s="475"/>
      <c r="D390" s="485"/>
      <c r="E390" s="483"/>
      <c r="F390" s="317"/>
      <c r="G390" s="317"/>
      <c r="H390" s="317"/>
      <c r="I390" s="317"/>
      <c r="J390" s="316"/>
      <c r="K390" s="481"/>
      <c r="L390" s="77"/>
      <c r="M390" s="77"/>
      <c r="N390" s="471"/>
      <c r="O390" s="475"/>
      <c r="P390" s="77"/>
      <c r="Q390" s="77"/>
      <c r="R390" s="471"/>
      <c r="S390" s="475"/>
      <c r="T390" s="77"/>
      <c r="U390" s="77"/>
      <c r="V390" s="471"/>
      <c r="W390" s="473"/>
      <c r="X390" s="247"/>
      <c r="Y390" s="77"/>
      <c r="Z390" s="479"/>
      <c r="AA390" s="477"/>
      <c r="AB390" s="80"/>
      <c r="AC390" s="80"/>
      <c r="AD390" s="471"/>
      <c r="AE390" s="473"/>
      <c r="AF390" s="77"/>
      <c r="AG390" s="77"/>
      <c r="AH390" s="471"/>
      <c r="AI390" s="473"/>
      <c r="AJ390" s="247"/>
      <c r="AK390" s="77"/>
      <c r="AL390" s="479"/>
      <c r="AM390" s="477"/>
      <c r="AN390" s="80"/>
      <c r="AO390" s="80"/>
      <c r="AP390" s="471"/>
      <c r="AQ390" s="473"/>
      <c r="AR390" s="77"/>
      <c r="AS390" s="77"/>
      <c r="AT390" s="471"/>
      <c r="AU390" s="473"/>
      <c r="AV390" s="77"/>
      <c r="AW390" s="77"/>
      <c r="AX390" s="471"/>
      <c r="AY390" s="477"/>
      <c r="AZ390" s="80"/>
      <c r="BA390" s="80"/>
      <c r="BB390" s="471"/>
      <c r="BC390" s="475"/>
      <c r="BD390" s="77"/>
      <c r="BE390" s="77"/>
      <c r="BF390" s="471"/>
      <c r="BG390" s="473"/>
      <c r="BH390" s="77"/>
      <c r="BI390" s="77"/>
      <c r="BJ390" s="471"/>
      <c r="BK390" s="477"/>
      <c r="BL390" s="80"/>
      <c r="BM390" s="80"/>
      <c r="BN390" s="471"/>
      <c r="BO390" s="475"/>
      <c r="BP390" s="77"/>
      <c r="BQ390" s="77"/>
      <c r="BR390" s="471"/>
      <c r="BS390" s="473"/>
      <c r="BT390" s="77"/>
      <c r="BU390" s="77"/>
      <c r="BV390" s="471"/>
      <c r="BW390" s="469"/>
      <c r="BX390" s="467"/>
      <c r="BY390" s="490"/>
      <c r="CA390" s="19">
        <f t="shared" ref="CA390" si="19769">IF(AND($N389=1,$M390&lt;&gt;$BZ$7),1,0)</f>
        <v>0</v>
      </c>
      <c r="CB390" s="19">
        <f t="shared" ref="CB390" si="19770">IF(AND($R389=1,$Q390&lt;&gt;$BZ$7),1,0)</f>
        <v>0</v>
      </c>
      <c r="CC390" s="19">
        <f t="shared" ref="CC390" si="19771">IF(AND($V389=1,$U390&lt;&gt;$BZ$7),1,0)</f>
        <v>0</v>
      </c>
      <c r="CD390" s="19">
        <f t="shared" ref="CD390" si="19772">IF(AND($Z389=1,$Y390&lt;&gt;$BZ$7),1,0)</f>
        <v>0</v>
      </c>
      <c r="CE390" s="19">
        <f t="shared" ref="CE390" si="19773">IF(AND($AH389=1,$AG390&lt;&gt;$BZ$7),1,0)</f>
        <v>0</v>
      </c>
      <c r="CF390" s="19">
        <f t="shared" ref="CF390" si="19774">IF(AND($AL389=1,$AK390&lt;&gt;$BZ$7),1,0)</f>
        <v>0</v>
      </c>
      <c r="CG390" s="19">
        <f t="shared" ref="CG390" si="19775">IF(AND($AT389=1,$AS390&lt;&gt;$BZ$7),1,0)</f>
        <v>0</v>
      </c>
      <c r="CH390" s="19">
        <f t="shared" ref="CH390" si="19776">IF(AND($AX389=1,$AW390&lt;&gt;$BZ$7),1,0)</f>
        <v>0</v>
      </c>
      <c r="CI390" s="19">
        <f t="shared" ref="CI390" si="19777">IF(AND($BF389=1,$BE390&lt;&gt;$BZ$7),1,0)</f>
        <v>0</v>
      </c>
      <c r="CJ390" s="19">
        <f t="shared" ref="CJ390" si="19778">IF(AND($BJ389=1,$BI390&lt;&gt;$BZ$7),1,0)</f>
        <v>0</v>
      </c>
      <c r="CK390" s="19">
        <f t="shared" ref="CK390" si="19779">IF(AND($BR389=1,$BQ390&lt;&gt;$BZ$7),1,0)</f>
        <v>0</v>
      </c>
      <c r="CL390" s="19">
        <f t="shared" ref="CL390" si="19780">IF(AND($BV389=1,$BU390&lt;&gt;$BZ$7),1,0)</f>
        <v>0</v>
      </c>
      <c r="CO390" s="19">
        <f>IF(AND($M390&lt;&gt;$CN$7,$M390&lt;=$CN$6),1,0)</f>
        <v>0</v>
      </c>
      <c r="CP390" s="19">
        <f>IF(AND($Q390&lt;&gt;$CN$7,$Q390&lt;=$CN$6),1,0)</f>
        <v>0</v>
      </c>
      <c r="CQ390" s="19">
        <f>IF(AND($U390&lt;&gt;$CN$7,$U390&lt;=$CN$6),1,0)</f>
        <v>0</v>
      </c>
      <c r="CR390" s="19">
        <f>IF(AND($Y390&lt;&gt;$CN$7,$Y390&lt;=$CN$6),1,0)</f>
        <v>0</v>
      </c>
      <c r="CS390" s="19">
        <f>IF(AND($AG390&lt;&gt;$CN$7,$AG390&lt;=$CN$6),1,0)</f>
        <v>0</v>
      </c>
      <c r="CT390" s="19">
        <f>IF(AND($AK390&lt;&gt;$CN$7,$AK390&lt;=$CN$6),1,0)</f>
        <v>0</v>
      </c>
      <c r="CU390" s="19">
        <f>IF(AND($AS390&lt;&gt;$CN$7,$AS390&lt;=$CN$6),1,0)</f>
        <v>0</v>
      </c>
      <c r="CV390" s="19">
        <f>IF(AND($AW390&lt;&gt;$CN$7,$AW390&lt;=$CN$6),1,0)</f>
        <v>0</v>
      </c>
      <c r="CW390" s="19">
        <f>IF(AND($BE390&lt;&gt;$CN$7,$BE390&lt;=$CN$6),1,0)</f>
        <v>0</v>
      </c>
      <c r="CX390" s="19">
        <f>IF(AND($BI390&lt;&gt;$CN$7,$BI390&lt;=$CN$6),1,0)</f>
        <v>0</v>
      </c>
      <c r="CY390" s="19">
        <f>IF(AND($BQ390&lt;&gt;$CN$7,$BQ390&lt;=$CN$6),1,0)</f>
        <v>0</v>
      </c>
      <c r="CZ390" s="19">
        <f>IF(AND($BU390&lt;&gt;$CN$7,$BU390&lt;=$CN$6),1,0)</f>
        <v>0</v>
      </c>
      <c r="DC390" s="19">
        <f>IF($N389=1,1,0)</f>
        <v>0</v>
      </c>
      <c r="DD390" s="19">
        <f>IF($R389=1,1,0)</f>
        <v>0</v>
      </c>
      <c r="DE390" s="19">
        <f>IF($V389=1,1,0)</f>
        <v>0</v>
      </c>
      <c r="DF390" s="19">
        <f>IF($Z389=1,1,0)</f>
        <v>0</v>
      </c>
      <c r="DG390" s="19">
        <f>IF($AH389=1,1,0)</f>
        <v>0</v>
      </c>
      <c r="DH390" s="19">
        <f>IF($AL389=1,1,0)</f>
        <v>0</v>
      </c>
      <c r="DI390" s="19">
        <f>IF($AT389=1,1,0)</f>
        <v>0</v>
      </c>
      <c r="DJ390" s="19">
        <f>IF($AX389=1,1,0)</f>
        <v>0</v>
      </c>
      <c r="DK390" s="19">
        <f>IF($BF389=1,1,0)</f>
        <v>0</v>
      </c>
      <c r="DL390" s="19">
        <f>IF($BJ389=1,1,0)</f>
        <v>0</v>
      </c>
      <c r="DM390" s="19">
        <f>IF($BR389=1,1,0)</f>
        <v>0</v>
      </c>
      <c r="DN390" s="19">
        <f>IF($BV389=1,1,0)</f>
        <v>0</v>
      </c>
      <c r="DQ390" s="19">
        <f t="shared" ref="DQ390" si="19781">IF($N389=1,1,0)</f>
        <v>0</v>
      </c>
      <c r="DR390" s="19">
        <f t="shared" ref="DR390" si="19782">IF($R389=1,1,0)</f>
        <v>0</v>
      </c>
      <c r="DS390" s="19">
        <f t="shared" ref="DS390" si="19783">IF($V389=1,1,0)</f>
        <v>0</v>
      </c>
      <c r="DT390" s="19">
        <f t="shared" ref="DT390" si="19784">IF($Z389=1,1,0)</f>
        <v>0</v>
      </c>
      <c r="DU390" s="19">
        <f t="shared" ref="DU390" si="19785">IF($AH389=1,1,0)</f>
        <v>0</v>
      </c>
      <c r="DV390" s="19">
        <f t="shared" ref="DV390" si="19786">IF($AL389=1,1,0)</f>
        <v>0</v>
      </c>
      <c r="DW390" s="19">
        <f t="shared" ref="DW390" si="19787">IF($AT389=1,1,0)</f>
        <v>0</v>
      </c>
      <c r="DX390" s="19">
        <f t="shared" ref="DX390" si="19788">IF($AX389=1,1,0)</f>
        <v>0</v>
      </c>
      <c r="DY390" s="19">
        <f t="shared" ref="DY390" si="19789">IF($BF389=1,1,0)</f>
        <v>0</v>
      </c>
      <c r="DZ390" s="19">
        <f t="shared" ref="DZ390" si="19790">IF($BJ389=1,1,0)</f>
        <v>0</v>
      </c>
      <c r="EA390" s="19">
        <f t="shared" ref="EA390" si="19791">IF($BR389=1,1,0)</f>
        <v>0</v>
      </c>
      <c r="EB390" s="19">
        <f t="shared" ref="EB390" si="19792">IF($BV389=1,1,0)</f>
        <v>0</v>
      </c>
      <c r="EE390" s="329">
        <f>N389*$FU390*週間進捗報告書!$G$9</f>
        <v>0</v>
      </c>
      <c r="EF390" s="329">
        <f>R389*$FV390*週間進捗報告書!$G$10</f>
        <v>0</v>
      </c>
      <c r="EG390" s="329">
        <f>V389*$FW390*週間進捗報告書!$G$11</f>
        <v>0</v>
      </c>
      <c r="EH390" s="329">
        <f>Z389*$FX390*週間進捗報告書!$G$12</f>
        <v>0</v>
      </c>
      <c r="EI390" s="329">
        <f>AH389*$FY390*週間進捗報告書!$G$13</f>
        <v>0</v>
      </c>
      <c r="EJ390" s="329">
        <f>AL389*$FZ390*週間進捗報告書!$G$14</f>
        <v>0</v>
      </c>
      <c r="EK390" s="329">
        <f>AT389*$GA390*週間進捗報告書!$G$15</f>
        <v>0</v>
      </c>
      <c r="EL390" s="329">
        <f>AX389*$GB390*週間進捗報告書!$G$16</f>
        <v>0</v>
      </c>
      <c r="EM390" s="329">
        <f>BF389*$GC390*週間進捗報告書!$G$17</f>
        <v>0</v>
      </c>
      <c r="EN390" s="329">
        <f>BJ389*$GD390*週間進捗報告書!$G$18</f>
        <v>0</v>
      </c>
      <c r="EO390" s="329">
        <f>BR389*$GE390*週間進捗報告書!$G$19</f>
        <v>0</v>
      </c>
      <c r="EP390" s="329">
        <f>BV389*$GF390*週間進捗報告書!$G$20</f>
        <v>0</v>
      </c>
      <c r="ER390" s="547"/>
      <c r="ES390" s="547"/>
      <c r="ET390" s="547"/>
      <c r="EU390" s="547"/>
      <c r="EV390" s="547"/>
      <c r="EW390" s="547"/>
      <c r="EX390" s="547"/>
      <c r="EY390" s="547"/>
      <c r="EZ390" s="547"/>
      <c r="FA390" s="547"/>
      <c r="FB390" s="547"/>
      <c r="FC390" s="547"/>
      <c r="FD390" s="547"/>
      <c r="FE390" s="332"/>
      <c r="FG390" s="19"/>
      <c r="FH390" s="19"/>
      <c r="FI390" s="19"/>
      <c r="FJ390" s="19"/>
      <c r="FK390" s="19"/>
      <c r="FL390" s="19"/>
      <c r="FM390" s="19"/>
      <c r="FN390" s="19"/>
      <c r="FO390" s="19"/>
      <c r="FP390" s="19"/>
      <c r="FQ390" s="19"/>
      <c r="FR390" s="19"/>
      <c r="FU390" s="295">
        <f t="shared" ref="FU390" si="19793">FU389</f>
        <v>0</v>
      </c>
      <c r="FV390" s="295">
        <f t="shared" ref="FV390" si="19794">FV389</f>
        <v>0</v>
      </c>
      <c r="FW390" s="295">
        <f t="shared" ref="FW390" si="19795">FW389</f>
        <v>0</v>
      </c>
      <c r="FX390" s="295">
        <f t="shared" ref="FX390" si="19796">FX389</f>
        <v>0</v>
      </c>
      <c r="FY390" s="295">
        <f t="shared" ref="FY390" si="19797">FY389</f>
        <v>0</v>
      </c>
      <c r="FZ390" s="295">
        <f t="shared" ref="FZ390" si="19798">FZ389</f>
        <v>0</v>
      </c>
      <c r="GA390" s="295">
        <f t="shared" ref="GA390" si="19799">GA389</f>
        <v>0</v>
      </c>
      <c r="GB390" s="295">
        <f t="shared" ref="GB390" si="19800">GB389</f>
        <v>0</v>
      </c>
      <c r="GC390" s="295">
        <f t="shared" ref="GC390" si="19801">GC389</f>
        <v>0</v>
      </c>
      <c r="GD390" s="295">
        <f t="shared" ref="GD390" si="19802">GD389</f>
        <v>0</v>
      </c>
      <c r="GE390" s="295">
        <f t="shared" ref="GE390" si="19803">GE389</f>
        <v>0</v>
      </c>
      <c r="GF390" s="295">
        <f t="shared" ref="GF390" si="19804">GF389</f>
        <v>0</v>
      </c>
      <c r="GG390" s="295" t="e">
        <f t="shared" ref="GG390" si="19805">GG389</f>
        <v>#N/A</v>
      </c>
      <c r="GH390" s="2" t="e">
        <f>INDEX(リスト!$V:$V,MATCH(中日程計画表!$D389,リスト!$D:$D,0))</f>
        <v>#N/A</v>
      </c>
      <c r="GI390" s="2" t="e">
        <f>INDEX(リスト!$A:$A,MATCH(中日程計画表!$D389,リスト!$D:$D,0))</f>
        <v>#N/A</v>
      </c>
      <c r="GJ390" s="2" t="e">
        <f>INDEX(リスト!$U:$U,MATCH(中日程計画表!$D389,リスト!$D:$D,0))</f>
        <v>#N/A</v>
      </c>
      <c r="GK390" s="5" t="e">
        <f>INDEX(リスト!$W:$W,MATCH(中日程計画表!$D389,リスト!$D:$D,0))</f>
        <v>#N/A</v>
      </c>
      <c r="GL390" s="2" t="s">
        <v>201</v>
      </c>
      <c r="GM390" s="296">
        <f t="shared" ref="GM390" si="19806">GM389</f>
        <v>0</v>
      </c>
      <c r="GN390" s="296">
        <f t="shared" ref="GN390" si="19807">GN389</f>
        <v>0</v>
      </c>
      <c r="GU390" s="461"/>
      <c r="GV390" s="460"/>
      <c r="GW390" s="460"/>
      <c r="GX390" s="461"/>
      <c r="GY390" s="461"/>
      <c r="GZ390" s="460"/>
      <c r="HA390" s="460"/>
      <c r="HB390" s="461"/>
      <c r="HC390" s="461"/>
      <c r="HD390" s="460"/>
      <c r="HE390" s="460"/>
      <c r="HF390" s="461"/>
      <c r="HG390" s="461"/>
      <c r="HH390" s="460"/>
      <c r="HI390" s="460"/>
      <c r="HJ390" s="461"/>
      <c r="HK390" s="461"/>
      <c r="HL390" s="460"/>
      <c r="HM390" s="460"/>
      <c r="HN390" s="461"/>
      <c r="HO390" s="461"/>
      <c r="HP390" s="460"/>
      <c r="HQ390" s="460"/>
      <c r="HR390" s="461"/>
      <c r="HS390" s="4"/>
    </row>
    <row r="391" spans="1:227" ht="12" customHeight="1">
      <c r="A391" s="488" t="str">
        <f t="shared" ref="A391" ca="1" si="19808">INDIRECT("リスト!A"&amp;B391+6)</f>
        <v/>
      </c>
      <c r="B391" s="486">
        <f t="shared" ref="B391" si="19809">ROUNDDOWN((ROW()-6)/2,0)+1</f>
        <v>193</v>
      </c>
      <c r="C391" s="474" t="str">
        <f>機能グループ名</f>
        <v/>
      </c>
      <c r="D391" s="484">
        <f>機能ID</f>
        <v>0</v>
      </c>
      <c r="E391" s="482">
        <f>機能名</f>
        <v>0</v>
      </c>
      <c r="F391" s="315"/>
      <c r="G391" s="315"/>
      <c r="H391" s="315"/>
      <c r="I391" s="315"/>
      <c r="J391" s="316"/>
      <c r="K391" s="480" t="str">
        <f>担当者_SR</f>
        <v>NG</v>
      </c>
      <c r="L391" s="76"/>
      <c r="M391" s="76"/>
      <c r="N391" s="470"/>
      <c r="O391" s="474" t="str">
        <f>担当者_SRR</f>
        <v>NG</v>
      </c>
      <c r="P391" s="76"/>
      <c r="Q391" s="76"/>
      <c r="R391" s="470"/>
      <c r="S391" s="474" t="str">
        <f>担当者_DS</f>
        <v>NG</v>
      </c>
      <c r="T391" s="76"/>
      <c r="U391" s="76"/>
      <c r="V391" s="470"/>
      <c r="W391" s="472" t="str">
        <f>担当者_DSR</f>
        <v>NG</v>
      </c>
      <c r="X391" s="76"/>
      <c r="Y391" s="76"/>
      <c r="Z391" s="470"/>
      <c r="AA391" s="476"/>
      <c r="AB391" s="79"/>
      <c r="AC391" s="79"/>
      <c r="AD391" s="470">
        <f>IF(AC392 &lt;&gt; "",1,0)</f>
        <v>0</v>
      </c>
      <c r="AE391" s="472" t="str">
        <f>担当者_CD</f>
        <v>NG</v>
      </c>
      <c r="AF391" s="76"/>
      <c r="AG391" s="76"/>
      <c r="AH391" s="470"/>
      <c r="AI391" s="472" t="str">
        <f>担当者_DD</f>
        <v>NG</v>
      </c>
      <c r="AJ391" s="76"/>
      <c r="AK391" s="76"/>
      <c r="AL391" s="470"/>
      <c r="AM391" s="476"/>
      <c r="AN391" s="79"/>
      <c r="AO391" s="79"/>
      <c r="AP391" s="470">
        <f>IF(AO392 &lt;&gt; "",1,0)</f>
        <v>0</v>
      </c>
      <c r="AQ391" s="472" t="str">
        <f>担当者_MCL</f>
        <v>NG</v>
      </c>
      <c r="AR391" s="76"/>
      <c r="AS391" s="76"/>
      <c r="AT391" s="470"/>
      <c r="AU391" s="472" t="str">
        <f>担当者_MCLR</f>
        <v>NG</v>
      </c>
      <c r="AV391" s="76"/>
      <c r="AW391" s="76"/>
      <c r="AX391" s="470"/>
      <c r="AY391" s="476"/>
      <c r="AZ391" s="79"/>
      <c r="BA391" s="79"/>
      <c r="BB391" s="470">
        <f>IF(BA392 &lt;&gt; "",1,0)</f>
        <v>0</v>
      </c>
      <c r="BC391" s="474" t="str">
        <f>担当者_MT</f>
        <v>NG</v>
      </c>
      <c r="BD391" s="76"/>
      <c r="BE391" s="76"/>
      <c r="BF391" s="470"/>
      <c r="BG391" s="472" t="str">
        <f>担当者_M検</f>
        <v>NG</v>
      </c>
      <c r="BH391" s="76"/>
      <c r="BI391" s="76"/>
      <c r="BJ391" s="470"/>
      <c r="BK391" s="476"/>
      <c r="BL391" s="79"/>
      <c r="BM391" s="79"/>
      <c r="BN391" s="470">
        <v>0</v>
      </c>
      <c r="BO391" s="474" t="str">
        <f>担当者_モテ</f>
        <v>NG</v>
      </c>
      <c r="BP391" s="76"/>
      <c r="BQ391" s="76"/>
      <c r="BR391" s="470"/>
      <c r="BS391" s="472" t="str">
        <f>担当者_モテR</f>
        <v>NG</v>
      </c>
      <c r="BT391" s="76"/>
      <c r="BU391" s="76"/>
      <c r="BV391" s="470"/>
      <c r="BW391" s="468">
        <f t="shared" ref="BW391" si="19810">IFERROR(SUM(IF(K391&lt;&gt;"NG",N391*K$1,0),IF(O391&lt;&gt;"NG",R391*O$1,0),IF(S391&lt;&gt;"NG",V391*S$1,0),IF(W391&lt;&gt;"NG",Z391*W$1,0),IF(AA391&lt;&gt;"NG",AD391*AA$1,0),IF(AE391&lt;&gt;"NG",AH391*AE$1,0),IF(AI391&lt;&gt;"NG",AL391*AI$1,0),IF(AM391&lt;&gt;"NG",AP391*AM$1,0),IF(AQ391&lt;&gt;"NG",AT391*AQ$1,0),IF(AU391&lt;&gt;"NG",AX391*AU$1,0),IF(AY391&lt;&gt;"NG",BB391*AY$1,0),IF(BC391&lt;&gt;"NG",BF391*BC$1,0),IF(BG391&lt;&gt;"NG",BJ391*BG$1,0),IF(BK391&lt;&gt;"NG",BN391*BK$1,0),IF(BO391&lt;&gt;"NG",BR391*BO$1,0),IF(BS391&lt;&gt;"NG",BV391*BS$1,0))/SUM(IF(K391&lt;&gt;"NG",K$1,0),IF(O391&lt;&gt;"NG",O$1,0),IF(S391&lt;&gt;"NG",S$1,0),IF(W391&lt;&gt;"NG",W$1,0),IF(AA391&lt;&gt;"NG",AA$1,0),IF(AE391&lt;&gt;"NG",AE$1,0),IF(AI391&lt;&gt;"NG",AI$1,0),IF(AM391&lt;&gt;"NG",AM$1,0),IF(AQ391&lt;&gt;"NG",AQ$1,0),IF(AU391&lt;&gt;"NG",AU$1,0),IF(AY391&lt;&gt;"NG",AY$1,0),IF(BC391&lt;&gt;"NG",BC$1,0),IF(BG391&lt;&gt;"NG",BG$1,0),IF(BK391&lt;&gt;"NG",BK$1,0),IF(BO391&lt;&gt;"NG",BO$1,0),IF(BS391&lt;&gt;"NG",BS$1,0)),0)</f>
        <v>0</v>
      </c>
      <c r="BX391" s="466"/>
      <c r="BY391" s="490"/>
      <c r="BZ391" s="5"/>
      <c r="CA391" s="32">
        <f t="shared" ref="CA391" si="19811">IF(AND($M391&lt;&gt;$BZ$5,$M391&lt;=$BZ$6,$M391&lt;&gt;$BZ$7),1,0)</f>
        <v>0</v>
      </c>
      <c r="CB391" s="32">
        <f t="shared" ref="CB391" si="19812">IF(AND($Q391&lt;&gt;$BZ$5,$Q391&lt;=$BZ$6,$Q391&lt;&gt;$BZ$7),1,0)</f>
        <v>0</v>
      </c>
      <c r="CC391" s="32">
        <f t="shared" ref="CC391" si="19813">IF(AND($U391&lt;&gt;$BZ$5,$U391&lt;=$BZ$6,$U391&lt;&gt;$BZ$7),1,0)</f>
        <v>0</v>
      </c>
      <c r="CD391" s="32">
        <f t="shared" ref="CD391" si="19814">IF(AND($Y391&lt;&gt;$BZ$5,$Y391&lt;=$BZ$6,$Y391&lt;&gt;$BZ$7),1,0)</f>
        <v>0</v>
      </c>
      <c r="CE391" s="32">
        <f t="shared" ref="CE391" si="19815">IF(AND($AG391&lt;&gt;$BZ$5,$AG391&lt;=$BZ$6,$AG391&lt;&gt;$BZ$7),1,0)</f>
        <v>0</v>
      </c>
      <c r="CF391" s="32">
        <f t="shared" ref="CF391" si="19816">IF(AND($AK391&lt;&gt;$BZ$5,$AK391&lt;=$BZ$6,$AK391&lt;&gt;$BZ$7),1,0)</f>
        <v>0</v>
      </c>
      <c r="CG391" s="32">
        <f t="shared" ref="CG391" si="19817">IF(AND($AS391&lt;&gt;$BZ$5,$AS391&lt;=$BZ$6,$AS391&lt;&gt;$BZ$7),1,0)</f>
        <v>0</v>
      </c>
      <c r="CH391" s="32">
        <f t="shared" ref="CH391" si="19818">IF(AND($AW391&lt;&gt;$BZ$5,$AW391&lt;=$BZ$6,$AW391&lt;&gt;$BZ$7),1,0)</f>
        <v>0</v>
      </c>
      <c r="CI391" s="32">
        <f t="shared" ref="CI391" si="19819">IF(AND($BE391&lt;&gt;$BZ$5,$BE391&lt;=$BZ$6,$BE391&lt;&gt;$BZ$7),1,0)</f>
        <v>0</v>
      </c>
      <c r="CJ391" s="32">
        <f t="shared" ref="CJ391" si="19820">IF(AND($BI391&lt;&gt;$BZ$5,$BI391&lt;=$BZ$6,$BI391&lt;&gt;$BZ$7),1,0)</f>
        <v>0</v>
      </c>
      <c r="CK391" s="32">
        <f t="shared" ref="CK391" si="19821">IF(AND($BQ391&lt;&gt;$BZ$5,$BQ391&lt;=$BZ$6,$BQ391&lt;&gt;$BZ$7),1,0)</f>
        <v>0</v>
      </c>
      <c r="CL391" s="32">
        <f t="shared" ref="CL391" si="19822">IF(AND($BU391&lt;&gt;$BZ$5,$BU391&lt;=$BZ$6,$BU391&lt;&gt;$BZ$7),1,0)</f>
        <v>0</v>
      </c>
      <c r="CO391" s="32">
        <f>IF(AND($M391&lt;&gt;$CN$5,$M391&lt;=$CN$6,$M391&lt;&gt;$CN$7),1,0)</f>
        <v>0</v>
      </c>
      <c r="CP391" s="32">
        <f>IF(AND($Q391&lt;&gt;$CN$5,$Q391&lt;=$CN$6,$Q391&lt;&gt;$CN$7),1,0)</f>
        <v>0</v>
      </c>
      <c r="CQ391" s="32">
        <f>IF(AND($U391&lt;&gt;$CN$5,$U391&lt;=$CN$6,$U391&lt;&gt;$CN$7),1,0)</f>
        <v>0</v>
      </c>
      <c r="CR391" s="32">
        <f>IF(AND($Y391&lt;&gt;$CN$5,$Y391&lt;=$CN$6,$Y391&lt;&gt;$CN$7),1,0)</f>
        <v>0</v>
      </c>
      <c r="CS391" s="32">
        <f>IF(AND($AG391&lt;&gt;$CN$5,$AG391&lt;=$CN$6,$AG391&lt;&gt;$CN$7),1,0)</f>
        <v>0</v>
      </c>
      <c r="CT391" s="32">
        <f>IF(AND($AK391&lt;&gt;$CN$5,$AK391&lt;=$CN$6,$AK391&lt;&gt;$CN$7),1,0)</f>
        <v>0</v>
      </c>
      <c r="CU391" s="32">
        <f>IF(AND($AS391&lt;&gt;$CN$5,$AS391&lt;=$CN$6,$AS391&lt;&gt;$CN$7),1,0)</f>
        <v>0</v>
      </c>
      <c r="CV391" s="32">
        <f>IF(AND($AW391&lt;&gt;$CN$5,$AW391&lt;=$CN$6,$AW391&lt;&gt;$CN$7),1,0)</f>
        <v>0</v>
      </c>
      <c r="CW391" s="32">
        <f>IF(AND($BE391&lt;&gt;$CN$5,$BE391&lt;=$CN$6,$BE391&lt;&gt;$CN$7),1,0)</f>
        <v>0</v>
      </c>
      <c r="CX391" s="32">
        <f>IF(AND($BI391&lt;&gt;$CN$5,$BI391&lt;=$CN$6,$BI391&lt;&gt;$CN$7),1,0)</f>
        <v>0</v>
      </c>
      <c r="CY391" s="32">
        <f>IF(AND($BQ391&lt;&gt;$CN$5,$BQ391&lt;=$CN$6,$BQ391&lt;&gt;$CN$7),1,0)</f>
        <v>0</v>
      </c>
      <c r="CZ391" s="32">
        <f>IF(AND($BU391&lt;&gt;$CN$5,$BU391&lt;=$CN$6,$BU391&lt;&gt;$CN$7),1,0)</f>
        <v>0</v>
      </c>
      <c r="DC391" s="32">
        <f>IF(AND($M391&lt;&gt;$DB$5,$M391&lt;=$DB$6,$M391&lt;&gt;$CN$7),1,0)</f>
        <v>0</v>
      </c>
      <c r="DD391" s="32">
        <f>IF(AND($Q391&lt;&gt;$DB$5,$Q391&lt;=$DB$6,$Q391&lt;&gt;$CN$7),1,0)</f>
        <v>0</v>
      </c>
      <c r="DE391" s="32">
        <f>IF(AND($U391&lt;&gt;$DB$5,$U391&lt;=$DB$6,$U391&lt;&gt;$CN$7),1,0)</f>
        <v>0</v>
      </c>
      <c r="DF391" s="32">
        <f>IF(AND($Y391&lt;&gt;$DB$5,$Y391&lt;=$DB$6,$Y391&lt;&gt;$CN$7),1,0)</f>
        <v>0</v>
      </c>
      <c r="DG391" s="32">
        <f>IF(AND($AG391&lt;&gt;$DB$5,$AG391&lt;=$DB$6,$AG391&lt;&gt;$CN$7),1,0)</f>
        <v>0</v>
      </c>
      <c r="DH391" s="32">
        <f>IF(AND($AK391&lt;&gt;$DB$5,$AK391&lt;=$DB$6,$AK391&lt;&gt;$CN$7),1,0)</f>
        <v>0</v>
      </c>
      <c r="DI391" s="32">
        <f>IF(AND($AS391&lt;&gt;$DB$5,$AS391&lt;=$DB$6,$AS391&lt;&gt;$CN$7),1,0)</f>
        <v>0</v>
      </c>
      <c r="DJ391" s="32">
        <f>IF(AND($AW391&lt;&gt;$DB$5,$AW391&lt;=$DB$6,$AW391&lt;&gt;$CN$7),1,0)</f>
        <v>0</v>
      </c>
      <c r="DK391" s="32">
        <f>IF(AND($BE391&lt;&gt;$DB$5,$BE391&lt;=$DB$6,$BE391&lt;&gt;$CN$7),1,0)</f>
        <v>0</v>
      </c>
      <c r="DL391" s="32">
        <f>IF(AND($BI391&lt;&gt;$DB$5,$BI391&lt;=$DB$6,$BI391&lt;&gt;$CN$7),1,0)</f>
        <v>0</v>
      </c>
      <c r="DM391" s="32">
        <f>IF(AND($BQ391&lt;&gt;$DB$5,$BQ391&lt;=$DB$6,$BQ391&lt;&gt;$CN$7),1,0)</f>
        <v>0</v>
      </c>
      <c r="DN391" s="32">
        <f>IF(AND($BU391&lt;&gt;$DB$5,$BU391&lt;=$DB$6,$BU391&lt;&gt;$CN$7),1,0)</f>
        <v>0</v>
      </c>
      <c r="DQ391" s="32">
        <f t="shared" ref="DQ391" si="19823">IF(AND($M391&lt;&gt;$DP$5,$M391&lt;=$DP$6,$M391&lt;&gt;$CN$7),1,0)</f>
        <v>0</v>
      </c>
      <c r="DR391" s="32">
        <f t="shared" ref="DR391" si="19824">IF(AND($Q391&lt;&gt;$DP$5,$Q391&lt;=$DP$6,$Q391&lt;&gt;$CN$7),1,0)</f>
        <v>0</v>
      </c>
      <c r="DS391" s="32">
        <f t="shared" ref="DS391" si="19825">IF(AND($U391&lt;&gt;$DP$5,$U391&lt;=$DP$6,$U391&lt;&gt;$CN$7),1,0)</f>
        <v>0</v>
      </c>
      <c r="DT391" s="32">
        <f t="shared" ref="DT391" si="19826">IF(AND($Y391&lt;&gt;$DP$5,$Y391&lt;=$DP$6,$Y391&lt;&gt;$CN$7),1,0)</f>
        <v>0</v>
      </c>
      <c r="DU391" s="32">
        <f t="shared" ref="DU391" si="19827">IF(AND($AG391&lt;&gt;$DP$5,$AG391&lt;=$DP$6,$AG391&lt;&gt;$CN$7),1,0)</f>
        <v>0</v>
      </c>
      <c r="DV391" s="32">
        <f t="shared" ref="DV391" si="19828">IF(AND($AK391&lt;&gt;$DP$5,$AK391&lt;=$DP$6,$AK391&lt;&gt;$CN$7),1,0)</f>
        <v>0</v>
      </c>
      <c r="DW391" s="32">
        <f t="shared" ref="DW391" si="19829">IF(AND($AS391&lt;&gt;$DP$5,$AS391&lt;=$DP$6,$AS391&lt;&gt;$CN$7),1,0)</f>
        <v>0</v>
      </c>
      <c r="DX391" s="32">
        <f t="shared" ref="DX391" si="19830">IF(AND($AW391&lt;&gt;$DP$5,$AW391&lt;=$DP$6,$AW391&lt;&gt;$CN$7),1,0)</f>
        <v>0</v>
      </c>
      <c r="DY391" s="32">
        <f t="shared" ref="DY391" si="19831">IF(AND($BE391&lt;&gt;$DP$5,$BE391&lt;=$DP$6,$BE391&lt;&gt;$CN$7),1,0)</f>
        <v>0</v>
      </c>
      <c r="DZ391" s="32">
        <f t="shared" ref="DZ391" si="19832">IF(AND($BI391&lt;&gt;$DP$5,$BI391&lt;=$DP$6,$BI391&lt;&gt;$CN$7),1,0)</f>
        <v>0</v>
      </c>
      <c r="EA391" s="32">
        <f t="shared" ref="EA391" si="19833">IF(AND($BQ391&lt;&gt;$DP$5,$BQ391&lt;=$DP$6,$BQ391&lt;&gt;$CN$7),1,0)</f>
        <v>0</v>
      </c>
      <c r="EB391" s="32">
        <f t="shared" ref="EB391" si="19834">IF(AND($BU391&lt;&gt;$DP$5,$BU391&lt;=$DP$6,$BU391&lt;&gt;$CN$7),1,0)</f>
        <v>0</v>
      </c>
      <c r="EE391" s="328">
        <f>IF(M391&lt;&gt;"",IF(M391&lt;=$ED$6,1,IF(L391&gt;$ED$6,0,NETWORKDAYS(L391,$ED$6,祭日リスト)/NETWORKDAYS(L391,M391,祭日リスト)))*$GG391*週間進捗報告書!$G$9,0)</f>
        <v>0</v>
      </c>
      <c r="EF391" s="328">
        <f>IF(Q391&lt;&gt;"",IF(Q391&lt;=$ED$6,1,IF(P391&gt;$ED$6,0,NETWORKDAYS(P391,$ED$6,祭日リスト)/NETWORKDAYS(P391,Q391,祭日リスト)))*$GG391*週間進捗報告書!$G$10,0)</f>
        <v>0</v>
      </c>
      <c r="EG391" s="328">
        <f>IF(U391&lt;&gt;"",IF(U391&lt;=$ED$6,1,IF(T391&gt;$ED$6,0,NETWORKDAYS(T391,$ED$6,祭日リスト)/NETWORKDAYS(T391,U391,祭日リスト)))*$GG391*週間進捗報告書!$G$11,0)</f>
        <v>0</v>
      </c>
      <c r="EH391" s="328">
        <f>IF(Y391&lt;&gt;"",IF(Y391&lt;=$ED$6,1,IF(X391&gt;$ED$6,0,NETWORKDAYS(X391,$ED$6,祭日リスト)/NETWORKDAYS(X391,Y391,祭日リスト)))*$GG391*週間進捗報告書!$G$12,0)</f>
        <v>0</v>
      </c>
      <c r="EI391" s="328">
        <f>IF(AG391&lt;&gt;"",IF(AG391&lt;=$ED$6,1,IF(AF391&gt;$ED$6,0,NETWORKDAYS(AF391,$ED$6,祭日リスト)/NETWORKDAYS(AF391,AG391,祭日リスト)))*$GG391*週間進捗報告書!$G$13,0)</f>
        <v>0</v>
      </c>
      <c r="EJ391" s="328">
        <f>IF(AK391&lt;&gt;"",IF(AK391&lt;=$ED$6,1,IF(AJ391&gt;$ED$6,0,NETWORKDAYS(AJ391,$ED$6,祭日リスト)/NETWORKDAYS(AJ391,AK391,祭日リスト)))*$GG391*週間進捗報告書!$G$14,0)</f>
        <v>0</v>
      </c>
      <c r="EK391" s="328">
        <f>IF(AS391&lt;&gt;"",IF(AS391&lt;=$ED$6,1,IF(AR391&gt;$ED$6,0,NETWORKDAYS(AR391,$ED$6,祭日リスト)/NETWORKDAYS(AR391,AS391,祭日リスト)))*$GG391*週間進捗報告書!$G$15,0)</f>
        <v>0</v>
      </c>
      <c r="EL391" s="328">
        <f>IF(AW391&lt;&gt;"",IF(AW391&lt;=$ED$6,1,IF(AV391&gt;$ED$6,0,NETWORKDAYS(AV391,$ED$6,祭日リスト)/NETWORKDAYS(AV391,AW391,祭日リスト)))*$GG391*週間進捗報告書!$G$16,0)</f>
        <v>0</v>
      </c>
      <c r="EM391" s="328">
        <f>IF(BE391&lt;&gt;"",IF(BE391&lt;=$ED$6,1,IF(BD391&gt;$ED$6,0,NETWORKDAYS(BD391,$ED$6,祭日リスト)/NETWORKDAYS(BD391,BE391,祭日リスト)))*$GG391*週間進捗報告書!$G$17,0)</f>
        <v>0</v>
      </c>
      <c r="EN391" s="328">
        <f>IF(BI391&lt;&gt;"",IF(BI391&lt;=$ED$6,1,IF(BH391&gt;$ED$6,0,NETWORKDAYS(BH391,$ED$6,祭日リスト)/NETWORKDAYS(BH391,BI391,祭日リスト)))*$GG391*週間進捗報告書!$G$18,0)</f>
        <v>0</v>
      </c>
      <c r="EO391" s="328">
        <f>IF(BQ391&lt;&gt;"",IF(BQ391&lt;=$ED$6,1,IF(BP391&gt;$ED$6,0,NETWORKDAYS(BP391,$ED$6,祭日リスト)/NETWORKDAYS(BP391,BQ391,祭日リスト)))*$GG391*週間進捗報告書!$G$19,0)</f>
        <v>0</v>
      </c>
      <c r="EP391" s="328">
        <f>IF(BU391&lt;&gt;"",IF(BU391&lt;=$ED$6,1,IF(BT391&gt;$ED$6,0,NETWORKDAYS(BT391,$ED$6,祭日リスト)/NETWORKDAYS(BT391,BU391,祭日リスト)))*$GG391*週間進捗報告書!$G$20,0)</f>
        <v>0</v>
      </c>
      <c r="ER391" s="547">
        <f t="shared" ref="ER391:FC391" si="19835">EE391-EE392</f>
        <v>0</v>
      </c>
      <c r="ES391" s="547">
        <f t="shared" si="19835"/>
        <v>0</v>
      </c>
      <c r="ET391" s="547">
        <f t="shared" si="19835"/>
        <v>0</v>
      </c>
      <c r="EU391" s="547">
        <f t="shared" si="19835"/>
        <v>0</v>
      </c>
      <c r="EV391" s="547">
        <f t="shared" si="19835"/>
        <v>0</v>
      </c>
      <c r="EW391" s="547">
        <f t="shared" si="19835"/>
        <v>0</v>
      </c>
      <c r="EX391" s="547">
        <f t="shared" si="19835"/>
        <v>0</v>
      </c>
      <c r="EY391" s="547">
        <f t="shared" si="19835"/>
        <v>0</v>
      </c>
      <c r="EZ391" s="547">
        <f t="shared" si="19835"/>
        <v>0</v>
      </c>
      <c r="FA391" s="547">
        <f t="shared" si="19835"/>
        <v>0</v>
      </c>
      <c r="FB391" s="547">
        <f t="shared" si="19835"/>
        <v>0</v>
      </c>
      <c r="FC391" s="547">
        <f t="shared" si="19835"/>
        <v>0</v>
      </c>
      <c r="FD391" s="547">
        <f t="shared" ref="FD391" si="19836">SUM(ER391:FC392)</f>
        <v>0</v>
      </c>
      <c r="FE391" s="333"/>
      <c r="FG391" s="32">
        <f>IF(AND($M391&lt;&gt;$FF$7),1,0)</f>
        <v>0</v>
      </c>
      <c r="FH391" s="32">
        <f>IF(AND($Q391&lt;&gt;$FF$7),1,0)</f>
        <v>0</v>
      </c>
      <c r="FI391" s="32">
        <f>IF(AND($U391&lt;&gt;$FF$7),1,0)</f>
        <v>0</v>
      </c>
      <c r="FJ391" s="32">
        <f>IF(AND($Y391&lt;&gt;$FF$7),1,0)</f>
        <v>0</v>
      </c>
      <c r="FK391" s="32">
        <f>IF(AND($AG391&lt;&gt;$FF$7),1,0)</f>
        <v>0</v>
      </c>
      <c r="FL391" s="32">
        <f>IF(AND($AK391&lt;&gt;$FF$7),1,0)</f>
        <v>0</v>
      </c>
      <c r="FM391" s="32">
        <f>IF(AND($AS391&lt;&gt;$FF$7),1,0)</f>
        <v>0</v>
      </c>
      <c r="FN391" s="32">
        <f>IF(AND($AW391&lt;&gt;$FF$7),1,0)</f>
        <v>0</v>
      </c>
      <c r="FO391" s="32">
        <f>IF(AND($BE391&lt;&gt;$FF$7),1,0)</f>
        <v>0</v>
      </c>
      <c r="FP391" s="32">
        <f>IF(AND($BI391&lt;&gt;$FF$7),1,0)</f>
        <v>0</v>
      </c>
      <c r="FQ391" s="32">
        <f>IF(AND($BQ391&lt;&gt;$FF$7),1,0)</f>
        <v>0</v>
      </c>
      <c r="FR391" s="32">
        <f>IF(AND($BU391&lt;&gt;$FF$7),1,0)</f>
        <v>0</v>
      </c>
      <c r="FU391" s="294">
        <f t="shared" ref="FU391" si="19837">IF($K391&lt;&gt;"NG",$GG391,0)</f>
        <v>0</v>
      </c>
      <c r="FV391" s="294">
        <f t="shared" ref="FV391" si="19838">IF($O391&lt;&gt;"NG",$GG391,0)</f>
        <v>0</v>
      </c>
      <c r="FW391" s="294">
        <f t="shared" ref="FW391" si="19839">IF($S391&lt;&gt;"NG",$GG391,0)</f>
        <v>0</v>
      </c>
      <c r="FX391" s="294">
        <f t="shared" ref="FX391" si="19840">IF($W391&lt;&gt;"NG",$GG391,0)</f>
        <v>0</v>
      </c>
      <c r="FY391" s="294">
        <f t="shared" ref="FY391" si="19841">IF($AE391&lt;&gt;"NG",$GG391,0)</f>
        <v>0</v>
      </c>
      <c r="FZ391" s="294">
        <f t="shared" ref="FZ391" si="19842">IF($AI391&lt;&gt;"NG",$GG391,0)</f>
        <v>0</v>
      </c>
      <c r="GA391" s="294">
        <f t="shared" ref="GA391" si="19843">IF($AQ391&lt;&gt;"NG",$GG391,0)</f>
        <v>0</v>
      </c>
      <c r="GB391" s="294">
        <f t="shared" ref="GB391" si="19844">IF($AU391&lt;&gt;"NG",$GG391,0)</f>
        <v>0</v>
      </c>
      <c r="GC391" s="294">
        <f t="shared" ref="GC391" si="19845">IF($BC391&lt;&gt;"NG",$GG391,0)</f>
        <v>0</v>
      </c>
      <c r="GD391" s="294">
        <f t="shared" ref="GD391" si="19846">IF($BG391&lt;&gt;"NG",$GG391,0)</f>
        <v>0</v>
      </c>
      <c r="GE391" s="294">
        <f t="shared" ref="GE391" si="19847">IF($BO391&lt;&gt;"NG",$GG391,0)</f>
        <v>0</v>
      </c>
      <c r="GF391" s="294">
        <f t="shared" ref="GF391" si="19848">IF($BS391&lt;&gt;"NG",$GG391,0)</f>
        <v>0</v>
      </c>
      <c r="GG391" s="294" t="e">
        <f>VLOOKUP($D391,リスト!$D:$S,15,FALSE)</f>
        <v>#N/A</v>
      </c>
      <c r="GH391" s="2" t="e">
        <f>INDEX(リスト!$V:$V,MATCH(中日程計画表!$D391,リスト!$D:$D,0))</f>
        <v>#N/A</v>
      </c>
      <c r="GI391" s="2" t="e">
        <f>INDEX(リスト!$A:$A,MATCH(中日程計画表!$D391,リスト!$D:$D,0))</f>
        <v>#N/A</v>
      </c>
      <c r="GJ391" s="2" t="e">
        <f>INDEX(リスト!$U:$U,MATCH(中日程計画表!$D391,リスト!$D:$D,0))</f>
        <v>#N/A</v>
      </c>
      <c r="GK391" s="5" t="e">
        <f>INDEX(リスト!$W:$W,MATCH(中日程計画表!$D391,リスト!$D:$D,0))</f>
        <v>#N/A</v>
      </c>
      <c r="GL391" s="2" t="s">
        <v>200</v>
      </c>
      <c r="GM391" s="296">
        <f>D391</f>
        <v>0</v>
      </c>
      <c r="GN391" s="296">
        <f>E391</f>
        <v>0</v>
      </c>
      <c r="GU391" s="460" t="str">
        <f t="shared" ref="GU391" si="19849">AE391</f>
        <v>NG</v>
      </c>
      <c r="GV391" s="460">
        <f t="shared" ref="GV391" si="19850">EI391</f>
        <v>0</v>
      </c>
      <c r="GW391" s="460">
        <f t="shared" ref="GW391" si="19851">EI392</f>
        <v>0</v>
      </c>
      <c r="GX391" s="462">
        <f t="shared" ref="GX391" si="19852">EV391</f>
        <v>0</v>
      </c>
      <c r="GY391" s="460" t="str">
        <f t="shared" ref="GY391" si="19853">AI391</f>
        <v>NG</v>
      </c>
      <c r="GZ391" s="460">
        <f t="shared" ref="GZ391" si="19854">EJ391</f>
        <v>0</v>
      </c>
      <c r="HA391" s="460">
        <f t="shared" ref="HA391" si="19855">EJ392</f>
        <v>0</v>
      </c>
      <c r="HB391" s="462">
        <f t="shared" ref="HB391" si="19856">EW391</f>
        <v>0</v>
      </c>
      <c r="HC391" s="460" t="str">
        <f t="shared" ref="HC391" si="19857">AQ391</f>
        <v>NG</v>
      </c>
      <c r="HD391" s="460">
        <f t="shared" ref="HD391" si="19858">EK391</f>
        <v>0</v>
      </c>
      <c r="HE391" s="460">
        <f t="shared" ref="HE391" si="19859">EK392</f>
        <v>0</v>
      </c>
      <c r="HF391" s="462">
        <f t="shared" ref="HF391" si="19860">EX391</f>
        <v>0</v>
      </c>
      <c r="HG391" s="460" t="str">
        <f t="shared" ref="HG391" si="19861">AU391</f>
        <v>NG</v>
      </c>
      <c r="HH391" s="460">
        <f t="shared" ref="HH391" si="19862">EL391</f>
        <v>0</v>
      </c>
      <c r="HI391" s="460">
        <f t="shared" ref="HI391" si="19863">EL392</f>
        <v>0</v>
      </c>
      <c r="HJ391" s="462">
        <f t="shared" ref="HJ391" si="19864">EY391</f>
        <v>0</v>
      </c>
      <c r="HK391" s="460" t="str">
        <f t="shared" ref="HK391" si="19865">BC391</f>
        <v>NG</v>
      </c>
      <c r="HL391" s="460">
        <f t="shared" ref="HL391" si="19866">EM391</f>
        <v>0</v>
      </c>
      <c r="HM391" s="460">
        <f t="shared" ref="HM391" si="19867">EM392</f>
        <v>0</v>
      </c>
      <c r="HN391" s="462">
        <f t="shared" ref="HN391" si="19868">EZ391</f>
        <v>0</v>
      </c>
      <c r="HO391" s="460" t="str">
        <f t="shared" ref="HO391" si="19869">BG391</f>
        <v>NG</v>
      </c>
      <c r="HP391" s="460">
        <f t="shared" ref="HP391" si="19870">EN391</f>
        <v>0</v>
      </c>
      <c r="HQ391" s="460">
        <f t="shared" ref="HQ391" si="19871">EN392</f>
        <v>0</v>
      </c>
      <c r="HR391" s="462">
        <f t="shared" ref="HR391" si="19872">FA391</f>
        <v>0</v>
      </c>
      <c r="HS391" s="332"/>
    </row>
    <row r="392" spans="1:227" ht="12" customHeight="1">
      <c r="A392" s="489"/>
      <c r="B392" s="487"/>
      <c r="C392" s="475"/>
      <c r="D392" s="485"/>
      <c r="E392" s="483"/>
      <c r="F392" s="317"/>
      <c r="G392" s="317"/>
      <c r="H392" s="317"/>
      <c r="I392" s="317"/>
      <c r="J392" s="316"/>
      <c r="K392" s="481"/>
      <c r="L392" s="77"/>
      <c r="M392" s="77"/>
      <c r="N392" s="471"/>
      <c r="O392" s="475"/>
      <c r="P392" s="77"/>
      <c r="Q392" s="77"/>
      <c r="R392" s="471"/>
      <c r="S392" s="475"/>
      <c r="T392" s="77"/>
      <c r="U392" s="77"/>
      <c r="V392" s="471"/>
      <c r="W392" s="473"/>
      <c r="X392" s="77"/>
      <c r="Y392" s="77"/>
      <c r="Z392" s="471"/>
      <c r="AA392" s="477"/>
      <c r="AB392" s="80"/>
      <c r="AC392" s="80"/>
      <c r="AD392" s="471"/>
      <c r="AE392" s="473"/>
      <c r="AF392" s="77"/>
      <c r="AG392" s="77"/>
      <c r="AH392" s="471"/>
      <c r="AI392" s="473"/>
      <c r="AJ392" s="77"/>
      <c r="AK392" s="77"/>
      <c r="AL392" s="471"/>
      <c r="AM392" s="477"/>
      <c r="AN392" s="80"/>
      <c r="AO392" s="80"/>
      <c r="AP392" s="471"/>
      <c r="AQ392" s="473"/>
      <c r="AR392" s="77"/>
      <c r="AS392" s="77"/>
      <c r="AT392" s="471"/>
      <c r="AU392" s="473"/>
      <c r="AV392" s="77"/>
      <c r="AW392" s="77"/>
      <c r="AX392" s="471"/>
      <c r="AY392" s="477"/>
      <c r="AZ392" s="80"/>
      <c r="BA392" s="80"/>
      <c r="BB392" s="471"/>
      <c r="BC392" s="475"/>
      <c r="BD392" s="77"/>
      <c r="BE392" s="77"/>
      <c r="BF392" s="471"/>
      <c r="BG392" s="473"/>
      <c r="BH392" s="77"/>
      <c r="BI392" s="77"/>
      <c r="BJ392" s="471"/>
      <c r="BK392" s="477"/>
      <c r="BL392" s="80"/>
      <c r="BM392" s="80"/>
      <c r="BN392" s="471"/>
      <c r="BO392" s="475"/>
      <c r="BP392" s="77"/>
      <c r="BQ392" s="77"/>
      <c r="BR392" s="471"/>
      <c r="BS392" s="473"/>
      <c r="BT392" s="77"/>
      <c r="BU392" s="77"/>
      <c r="BV392" s="471"/>
      <c r="BW392" s="469"/>
      <c r="BX392" s="467"/>
      <c r="BY392" s="490"/>
      <c r="CA392" s="19">
        <f t="shared" ref="CA392" si="19873">IF(AND($N391=1,$M392&lt;&gt;$BZ$7),1,0)</f>
        <v>0</v>
      </c>
      <c r="CB392" s="19">
        <f t="shared" ref="CB392" si="19874">IF(AND($R391=1,$Q392&lt;&gt;$BZ$7),1,0)</f>
        <v>0</v>
      </c>
      <c r="CC392" s="19">
        <f t="shared" ref="CC392" si="19875">IF(AND($V391=1,$U392&lt;&gt;$BZ$7),1,0)</f>
        <v>0</v>
      </c>
      <c r="CD392" s="19">
        <f t="shared" ref="CD392" si="19876">IF(AND($Z391=1,$Y392&lt;&gt;$BZ$7),1,0)</f>
        <v>0</v>
      </c>
      <c r="CE392" s="19">
        <f t="shared" ref="CE392" si="19877">IF(AND($AH391=1,$AG392&lt;&gt;$BZ$7),1,0)</f>
        <v>0</v>
      </c>
      <c r="CF392" s="19">
        <f t="shared" ref="CF392" si="19878">IF(AND($AL391=1,$AK392&lt;&gt;$BZ$7),1,0)</f>
        <v>0</v>
      </c>
      <c r="CG392" s="19">
        <f t="shared" ref="CG392" si="19879">IF(AND($AT391=1,$AS392&lt;&gt;$BZ$7),1,0)</f>
        <v>0</v>
      </c>
      <c r="CH392" s="19">
        <f t="shared" ref="CH392" si="19880">IF(AND($AX391=1,$AW392&lt;&gt;$BZ$7),1,0)</f>
        <v>0</v>
      </c>
      <c r="CI392" s="19">
        <f t="shared" ref="CI392" si="19881">IF(AND($BF391=1,$BE392&lt;&gt;$BZ$7),1,0)</f>
        <v>0</v>
      </c>
      <c r="CJ392" s="19">
        <f t="shared" ref="CJ392" si="19882">IF(AND($BJ391=1,$BI392&lt;&gt;$BZ$7),1,0)</f>
        <v>0</v>
      </c>
      <c r="CK392" s="19">
        <f t="shared" ref="CK392" si="19883">IF(AND($BR391=1,$BQ392&lt;&gt;$BZ$7),1,0)</f>
        <v>0</v>
      </c>
      <c r="CL392" s="19">
        <f t="shared" ref="CL392" si="19884">IF(AND($BV391=1,$BU392&lt;&gt;$BZ$7),1,0)</f>
        <v>0</v>
      </c>
      <c r="CO392" s="19">
        <f>IF(AND($M392&lt;&gt;$CN$7,$M392&lt;=$CN$6),1,0)</f>
        <v>0</v>
      </c>
      <c r="CP392" s="19">
        <f>IF(AND($Q392&lt;&gt;$CN$7,$Q392&lt;=$CN$6),1,0)</f>
        <v>0</v>
      </c>
      <c r="CQ392" s="19">
        <f>IF(AND($U392&lt;&gt;$CN$7,$U392&lt;=$CN$6),1,0)</f>
        <v>0</v>
      </c>
      <c r="CR392" s="19">
        <f>IF(AND($Y392&lt;&gt;$CN$7,$Y392&lt;=$CN$6),1,0)</f>
        <v>0</v>
      </c>
      <c r="CS392" s="19">
        <f>IF(AND($AG392&lt;&gt;$CN$7,$AG392&lt;=$CN$6),1,0)</f>
        <v>0</v>
      </c>
      <c r="CT392" s="19">
        <f>IF(AND($AK392&lt;&gt;$CN$7,$AK392&lt;=$CN$6),1,0)</f>
        <v>0</v>
      </c>
      <c r="CU392" s="19">
        <f>IF(AND($AS392&lt;&gt;$CN$7,$AS392&lt;=$CN$6),1,0)</f>
        <v>0</v>
      </c>
      <c r="CV392" s="19">
        <f>IF(AND($AW392&lt;&gt;$CN$7,$AW392&lt;=$CN$6),1,0)</f>
        <v>0</v>
      </c>
      <c r="CW392" s="19">
        <f>IF(AND($BE392&lt;&gt;$CN$7,$BE392&lt;=$CN$6),1,0)</f>
        <v>0</v>
      </c>
      <c r="CX392" s="19">
        <f>IF(AND($BI392&lt;&gt;$CN$7,$BI392&lt;=$CN$6),1,0)</f>
        <v>0</v>
      </c>
      <c r="CY392" s="19">
        <f>IF(AND($BQ392&lt;&gt;$CN$7,$BQ392&lt;=$CN$6),1,0)</f>
        <v>0</v>
      </c>
      <c r="CZ392" s="19">
        <f>IF(AND($BU392&lt;&gt;$CN$7,$BU392&lt;=$CN$6),1,0)</f>
        <v>0</v>
      </c>
      <c r="DC392" s="19">
        <f>IF($N391=1,1,0)</f>
        <v>0</v>
      </c>
      <c r="DD392" s="19">
        <f>IF($R391=1,1,0)</f>
        <v>0</v>
      </c>
      <c r="DE392" s="19">
        <f>IF($V391=1,1,0)</f>
        <v>0</v>
      </c>
      <c r="DF392" s="19">
        <f>IF($Z391=1,1,0)</f>
        <v>0</v>
      </c>
      <c r="DG392" s="19">
        <f>IF($AH391=1,1,0)</f>
        <v>0</v>
      </c>
      <c r="DH392" s="19">
        <f>IF($AL391=1,1,0)</f>
        <v>0</v>
      </c>
      <c r="DI392" s="19">
        <f>IF($AT391=1,1,0)</f>
        <v>0</v>
      </c>
      <c r="DJ392" s="19">
        <f>IF($AX391=1,1,0)</f>
        <v>0</v>
      </c>
      <c r="DK392" s="19">
        <f>IF($BF391=1,1,0)</f>
        <v>0</v>
      </c>
      <c r="DL392" s="19">
        <f>IF($BJ391=1,1,0)</f>
        <v>0</v>
      </c>
      <c r="DM392" s="19">
        <f>IF($BR391=1,1,0)</f>
        <v>0</v>
      </c>
      <c r="DN392" s="19">
        <f>IF($BV391=1,1,0)</f>
        <v>0</v>
      </c>
      <c r="DQ392" s="19">
        <f t="shared" ref="DQ392" si="19885">IF($N391=1,1,0)</f>
        <v>0</v>
      </c>
      <c r="DR392" s="19">
        <f t="shared" ref="DR392" si="19886">IF($R391=1,1,0)</f>
        <v>0</v>
      </c>
      <c r="DS392" s="19">
        <f t="shared" ref="DS392" si="19887">IF($V391=1,1,0)</f>
        <v>0</v>
      </c>
      <c r="DT392" s="19">
        <f t="shared" ref="DT392" si="19888">IF($Z391=1,1,0)</f>
        <v>0</v>
      </c>
      <c r="DU392" s="19">
        <f t="shared" ref="DU392" si="19889">IF($AH391=1,1,0)</f>
        <v>0</v>
      </c>
      <c r="DV392" s="19">
        <f t="shared" ref="DV392" si="19890">IF($AL391=1,1,0)</f>
        <v>0</v>
      </c>
      <c r="DW392" s="19">
        <f t="shared" ref="DW392" si="19891">IF($AT391=1,1,0)</f>
        <v>0</v>
      </c>
      <c r="DX392" s="19">
        <f t="shared" ref="DX392" si="19892">IF($AX391=1,1,0)</f>
        <v>0</v>
      </c>
      <c r="DY392" s="19">
        <f t="shared" ref="DY392" si="19893">IF($BF391=1,1,0)</f>
        <v>0</v>
      </c>
      <c r="DZ392" s="19">
        <f t="shared" ref="DZ392" si="19894">IF($BJ391=1,1,0)</f>
        <v>0</v>
      </c>
      <c r="EA392" s="19">
        <f t="shared" ref="EA392" si="19895">IF($BR391=1,1,0)</f>
        <v>0</v>
      </c>
      <c r="EB392" s="19">
        <f t="shared" ref="EB392" si="19896">IF($BV391=1,1,0)</f>
        <v>0</v>
      </c>
      <c r="EE392" s="329">
        <f>N391*$FU392*週間進捗報告書!$G$9</f>
        <v>0</v>
      </c>
      <c r="EF392" s="329">
        <f>R391*$FV392*週間進捗報告書!$G$10</f>
        <v>0</v>
      </c>
      <c r="EG392" s="329">
        <f>V391*$FW392*週間進捗報告書!$G$11</f>
        <v>0</v>
      </c>
      <c r="EH392" s="329">
        <f>Z391*$FX392*週間進捗報告書!$G$12</f>
        <v>0</v>
      </c>
      <c r="EI392" s="329">
        <f>AH391*$FY392*週間進捗報告書!$G$13</f>
        <v>0</v>
      </c>
      <c r="EJ392" s="329">
        <f>AL391*$FZ392*週間進捗報告書!$G$14</f>
        <v>0</v>
      </c>
      <c r="EK392" s="329">
        <f>AT391*$GA392*週間進捗報告書!$G$15</f>
        <v>0</v>
      </c>
      <c r="EL392" s="329">
        <f>AX391*$GB392*週間進捗報告書!$G$16</f>
        <v>0</v>
      </c>
      <c r="EM392" s="329">
        <f>BF391*$GC392*週間進捗報告書!$G$17</f>
        <v>0</v>
      </c>
      <c r="EN392" s="329">
        <f>BJ391*$GD392*週間進捗報告書!$G$18</f>
        <v>0</v>
      </c>
      <c r="EO392" s="329">
        <f>BR391*$GE392*週間進捗報告書!$G$19</f>
        <v>0</v>
      </c>
      <c r="EP392" s="329">
        <f>BV391*$GF392*週間進捗報告書!$G$20</f>
        <v>0</v>
      </c>
      <c r="ER392" s="547"/>
      <c r="ES392" s="547"/>
      <c r="ET392" s="547"/>
      <c r="EU392" s="547"/>
      <c r="EV392" s="547"/>
      <c r="EW392" s="547"/>
      <c r="EX392" s="547"/>
      <c r="EY392" s="547"/>
      <c r="EZ392" s="547"/>
      <c r="FA392" s="547"/>
      <c r="FB392" s="547"/>
      <c r="FC392" s="547"/>
      <c r="FD392" s="547"/>
      <c r="FE392" s="332"/>
      <c r="FG392" s="19"/>
      <c r="FH392" s="19"/>
      <c r="FI392" s="19"/>
      <c r="FJ392" s="19"/>
      <c r="FK392" s="19"/>
      <c r="FL392" s="19"/>
      <c r="FM392" s="19"/>
      <c r="FN392" s="19"/>
      <c r="FO392" s="19"/>
      <c r="FP392" s="19"/>
      <c r="FQ392" s="19"/>
      <c r="FR392" s="19"/>
      <c r="FU392" s="295">
        <f t="shared" ref="FU392" si="19897">FU391</f>
        <v>0</v>
      </c>
      <c r="FV392" s="295">
        <f t="shared" ref="FV392" si="19898">FV391</f>
        <v>0</v>
      </c>
      <c r="FW392" s="295">
        <f t="shared" ref="FW392" si="19899">FW391</f>
        <v>0</v>
      </c>
      <c r="FX392" s="295">
        <f t="shared" ref="FX392" si="19900">FX391</f>
        <v>0</v>
      </c>
      <c r="FY392" s="295">
        <f t="shared" ref="FY392" si="19901">FY391</f>
        <v>0</v>
      </c>
      <c r="FZ392" s="295">
        <f t="shared" ref="FZ392" si="19902">FZ391</f>
        <v>0</v>
      </c>
      <c r="GA392" s="295">
        <f t="shared" ref="GA392" si="19903">GA391</f>
        <v>0</v>
      </c>
      <c r="GB392" s="295">
        <f t="shared" ref="GB392" si="19904">GB391</f>
        <v>0</v>
      </c>
      <c r="GC392" s="295">
        <f t="shared" ref="GC392" si="19905">GC391</f>
        <v>0</v>
      </c>
      <c r="GD392" s="295">
        <f t="shared" ref="GD392" si="19906">GD391</f>
        <v>0</v>
      </c>
      <c r="GE392" s="295">
        <f t="shared" ref="GE392" si="19907">GE391</f>
        <v>0</v>
      </c>
      <c r="GF392" s="295">
        <f t="shared" ref="GF392" si="19908">GF391</f>
        <v>0</v>
      </c>
      <c r="GG392" s="295" t="e">
        <f t="shared" ref="GG392" si="19909">GG391</f>
        <v>#N/A</v>
      </c>
      <c r="GH392" s="2" t="e">
        <f>INDEX(リスト!$V:$V,MATCH(中日程計画表!$D391,リスト!$D:$D,0))</f>
        <v>#N/A</v>
      </c>
      <c r="GI392" s="2" t="e">
        <f>INDEX(リスト!$A:$A,MATCH(中日程計画表!$D391,リスト!$D:$D,0))</f>
        <v>#N/A</v>
      </c>
      <c r="GJ392" s="2" t="e">
        <f>INDEX(リスト!$U:$U,MATCH(中日程計画表!$D391,リスト!$D:$D,0))</f>
        <v>#N/A</v>
      </c>
      <c r="GK392" s="5" t="e">
        <f>INDEX(リスト!$W:$W,MATCH(中日程計画表!$D391,リスト!$D:$D,0))</f>
        <v>#N/A</v>
      </c>
      <c r="GL392" s="2" t="s">
        <v>201</v>
      </c>
      <c r="GM392" s="296">
        <f t="shared" ref="GM392" si="19910">GM391</f>
        <v>0</v>
      </c>
      <c r="GN392" s="296">
        <f t="shared" ref="GN392" si="19911">GN391</f>
        <v>0</v>
      </c>
      <c r="GU392" s="461"/>
      <c r="GV392" s="460"/>
      <c r="GW392" s="460"/>
      <c r="GX392" s="461"/>
      <c r="GY392" s="461"/>
      <c r="GZ392" s="460"/>
      <c r="HA392" s="460"/>
      <c r="HB392" s="461"/>
      <c r="HC392" s="461"/>
      <c r="HD392" s="460"/>
      <c r="HE392" s="460"/>
      <c r="HF392" s="461"/>
      <c r="HG392" s="461"/>
      <c r="HH392" s="460"/>
      <c r="HI392" s="460"/>
      <c r="HJ392" s="461"/>
      <c r="HK392" s="461"/>
      <c r="HL392" s="460"/>
      <c r="HM392" s="460"/>
      <c r="HN392" s="461"/>
      <c r="HO392" s="461"/>
      <c r="HP392" s="460"/>
      <c r="HQ392" s="460"/>
      <c r="HR392" s="461"/>
      <c r="HS392" s="4"/>
    </row>
    <row r="393" spans="1:227" ht="12" customHeight="1">
      <c r="A393" s="488" t="str">
        <f t="shared" ref="A393" ca="1" si="19912">INDIRECT("リスト!A"&amp;B393+6)</f>
        <v/>
      </c>
      <c r="B393" s="486">
        <f t="shared" ref="B393" si="19913">ROUNDDOWN((ROW()-6)/2,0)+1</f>
        <v>194</v>
      </c>
      <c r="C393" s="474" t="str">
        <f>機能グループ名</f>
        <v/>
      </c>
      <c r="D393" s="484">
        <f>機能ID</f>
        <v>0</v>
      </c>
      <c r="E393" s="482">
        <f>機能名</f>
        <v>0</v>
      </c>
      <c r="F393" s="315"/>
      <c r="G393" s="315"/>
      <c r="H393" s="315"/>
      <c r="I393" s="315"/>
      <c r="J393" s="316"/>
      <c r="K393" s="480" t="str">
        <f>担当者_SR</f>
        <v>NG</v>
      </c>
      <c r="L393" s="76"/>
      <c r="M393" s="76"/>
      <c r="N393" s="470"/>
      <c r="O393" s="474" t="str">
        <f>担当者_SRR</f>
        <v>NG</v>
      </c>
      <c r="P393" s="76"/>
      <c r="Q393" s="76"/>
      <c r="R393" s="470"/>
      <c r="S393" s="474" t="str">
        <f>担当者_DS</f>
        <v>NG</v>
      </c>
      <c r="T393" s="76"/>
      <c r="U393" s="76"/>
      <c r="V393" s="470"/>
      <c r="W393" s="472" t="str">
        <f>担当者_DSR</f>
        <v>NG</v>
      </c>
      <c r="X393" s="76"/>
      <c r="Y393" s="76"/>
      <c r="Z393" s="470"/>
      <c r="AA393" s="476"/>
      <c r="AB393" s="79"/>
      <c r="AC393" s="79"/>
      <c r="AD393" s="470">
        <f>IF(AC394 &lt;&gt; "",1,0)</f>
        <v>0</v>
      </c>
      <c r="AE393" s="472" t="str">
        <f>担当者_CD</f>
        <v>NG</v>
      </c>
      <c r="AF393" s="76"/>
      <c r="AG393" s="76"/>
      <c r="AH393" s="470"/>
      <c r="AI393" s="472" t="str">
        <f>担当者_DD</f>
        <v>NG</v>
      </c>
      <c r="AJ393" s="76"/>
      <c r="AK393" s="76"/>
      <c r="AL393" s="470"/>
      <c r="AM393" s="476"/>
      <c r="AN393" s="79"/>
      <c r="AO393" s="79"/>
      <c r="AP393" s="470">
        <f>IF(AO394 &lt;&gt; "",1,0)</f>
        <v>0</v>
      </c>
      <c r="AQ393" s="472" t="str">
        <f>担当者_MCL</f>
        <v>NG</v>
      </c>
      <c r="AR393" s="76"/>
      <c r="AS393" s="76"/>
      <c r="AT393" s="470"/>
      <c r="AU393" s="472" t="str">
        <f>担当者_MCLR</f>
        <v>NG</v>
      </c>
      <c r="AV393" s="76"/>
      <c r="AW393" s="76"/>
      <c r="AX393" s="470"/>
      <c r="AY393" s="476"/>
      <c r="AZ393" s="79"/>
      <c r="BA393" s="79"/>
      <c r="BB393" s="470">
        <f>IF(BA394 &lt;&gt; "",1,0)</f>
        <v>0</v>
      </c>
      <c r="BC393" s="474" t="str">
        <f>担当者_MT</f>
        <v>NG</v>
      </c>
      <c r="BD393" s="76"/>
      <c r="BE393" s="76"/>
      <c r="BF393" s="470"/>
      <c r="BG393" s="472" t="str">
        <f>担当者_M検</f>
        <v>NG</v>
      </c>
      <c r="BH393" s="76"/>
      <c r="BI393" s="76"/>
      <c r="BJ393" s="470"/>
      <c r="BK393" s="476"/>
      <c r="BL393" s="79"/>
      <c r="BM393" s="79"/>
      <c r="BN393" s="470">
        <v>0</v>
      </c>
      <c r="BO393" s="474" t="str">
        <f>担当者_モテ</f>
        <v>NG</v>
      </c>
      <c r="BP393" s="76"/>
      <c r="BQ393" s="76"/>
      <c r="BR393" s="470"/>
      <c r="BS393" s="472" t="str">
        <f>担当者_モテR</f>
        <v>NG</v>
      </c>
      <c r="BT393" s="76"/>
      <c r="BU393" s="76"/>
      <c r="BV393" s="470"/>
      <c r="BW393" s="468">
        <f t="shared" ref="BW393" si="19914">IFERROR(SUM(IF(K393&lt;&gt;"NG",N393*K$1,0),IF(O393&lt;&gt;"NG",R393*O$1,0),IF(S393&lt;&gt;"NG",V393*S$1,0),IF(W393&lt;&gt;"NG",Z393*W$1,0),IF(AA393&lt;&gt;"NG",AD393*AA$1,0),IF(AE393&lt;&gt;"NG",AH393*AE$1,0),IF(AI393&lt;&gt;"NG",AL393*AI$1,0),IF(AM393&lt;&gt;"NG",AP393*AM$1,0),IF(AQ393&lt;&gt;"NG",AT393*AQ$1,0),IF(AU393&lt;&gt;"NG",AX393*AU$1,0),IF(AY393&lt;&gt;"NG",BB393*AY$1,0),IF(BC393&lt;&gt;"NG",BF393*BC$1,0),IF(BG393&lt;&gt;"NG",BJ393*BG$1,0),IF(BK393&lt;&gt;"NG",BN393*BK$1,0),IF(BO393&lt;&gt;"NG",BR393*BO$1,0),IF(BS393&lt;&gt;"NG",BV393*BS$1,0))/SUM(IF(K393&lt;&gt;"NG",K$1,0),IF(O393&lt;&gt;"NG",O$1,0),IF(S393&lt;&gt;"NG",S$1,0),IF(W393&lt;&gt;"NG",W$1,0),IF(AA393&lt;&gt;"NG",AA$1,0),IF(AE393&lt;&gt;"NG",AE$1,0),IF(AI393&lt;&gt;"NG",AI$1,0),IF(AM393&lt;&gt;"NG",AM$1,0),IF(AQ393&lt;&gt;"NG",AQ$1,0),IF(AU393&lt;&gt;"NG",AU$1,0),IF(AY393&lt;&gt;"NG",AY$1,0),IF(BC393&lt;&gt;"NG",BC$1,0),IF(BG393&lt;&gt;"NG",BG$1,0),IF(BK393&lt;&gt;"NG",BK$1,0),IF(BO393&lt;&gt;"NG",BO$1,0),IF(BS393&lt;&gt;"NG",BS$1,0)),0)</f>
        <v>0</v>
      </c>
      <c r="BX393" s="466"/>
      <c r="BY393" s="490"/>
      <c r="BZ393" s="5"/>
      <c r="CA393" s="32">
        <f t="shared" ref="CA393" si="19915">IF(AND($M393&lt;&gt;$BZ$5,$M393&lt;=$BZ$6,$M393&lt;&gt;$BZ$7),1,0)</f>
        <v>0</v>
      </c>
      <c r="CB393" s="32">
        <f t="shared" ref="CB393" si="19916">IF(AND($Q393&lt;&gt;$BZ$5,$Q393&lt;=$BZ$6,$Q393&lt;&gt;$BZ$7),1,0)</f>
        <v>0</v>
      </c>
      <c r="CC393" s="32">
        <f t="shared" ref="CC393" si="19917">IF(AND($U393&lt;&gt;$BZ$5,$U393&lt;=$BZ$6,$U393&lt;&gt;$BZ$7),1,0)</f>
        <v>0</v>
      </c>
      <c r="CD393" s="32">
        <f t="shared" ref="CD393" si="19918">IF(AND($Y393&lt;&gt;$BZ$5,$Y393&lt;=$BZ$6,$Y393&lt;&gt;$BZ$7),1,0)</f>
        <v>0</v>
      </c>
      <c r="CE393" s="32">
        <f t="shared" ref="CE393" si="19919">IF(AND($AG393&lt;&gt;$BZ$5,$AG393&lt;=$BZ$6,$AG393&lt;&gt;$BZ$7),1,0)</f>
        <v>0</v>
      </c>
      <c r="CF393" s="32">
        <f t="shared" ref="CF393" si="19920">IF(AND($AK393&lt;&gt;$BZ$5,$AK393&lt;=$BZ$6,$AK393&lt;&gt;$BZ$7),1,0)</f>
        <v>0</v>
      </c>
      <c r="CG393" s="32">
        <f t="shared" ref="CG393" si="19921">IF(AND($AS393&lt;&gt;$BZ$5,$AS393&lt;=$BZ$6,$AS393&lt;&gt;$BZ$7),1,0)</f>
        <v>0</v>
      </c>
      <c r="CH393" s="32">
        <f t="shared" ref="CH393" si="19922">IF(AND($AW393&lt;&gt;$BZ$5,$AW393&lt;=$BZ$6,$AW393&lt;&gt;$BZ$7),1,0)</f>
        <v>0</v>
      </c>
      <c r="CI393" s="32">
        <f t="shared" ref="CI393" si="19923">IF(AND($BE393&lt;&gt;$BZ$5,$BE393&lt;=$BZ$6,$BE393&lt;&gt;$BZ$7),1,0)</f>
        <v>0</v>
      </c>
      <c r="CJ393" s="32">
        <f t="shared" ref="CJ393" si="19924">IF(AND($BI393&lt;&gt;$BZ$5,$BI393&lt;=$BZ$6,$BI393&lt;&gt;$BZ$7),1,0)</f>
        <v>0</v>
      </c>
      <c r="CK393" s="32">
        <f t="shared" ref="CK393" si="19925">IF(AND($BQ393&lt;&gt;$BZ$5,$BQ393&lt;=$BZ$6,$BQ393&lt;&gt;$BZ$7),1,0)</f>
        <v>0</v>
      </c>
      <c r="CL393" s="32">
        <f t="shared" ref="CL393" si="19926">IF(AND($BU393&lt;&gt;$BZ$5,$BU393&lt;=$BZ$6,$BU393&lt;&gt;$BZ$7),1,0)</f>
        <v>0</v>
      </c>
      <c r="CO393" s="32">
        <f>IF(AND($M393&lt;&gt;$CN$5,$M393&lt;=$CN$6,$M393&lt;&gt;$CN$7),1,0)</f>
        <v>0</v>
      </c>
      <c r="CP393" s="32">
        <f>IF(AND($Q393&lt;&gt;$CN$5,$Q393&lt;=$CN$6,$Q393&lt;&gt;$CN$7),1,0)</f>
        <v>0</v>
      </c>
      <c r="CQ393" s="32">
        <f>IF(AND($U393&lt;&gt;$CN$5,$U393&lt;=$CN$6,$U393&lt;&gt;$CN$7),1,0)</f>
        <v>0</v>
      </c>
      <c r="CR393" s="32">
        <f>IF(AND($Y393&lt;&gt;$CN$5,$Y393&lt;=$CN$6,$Y393&lt;&gt;$CN$7),1,0)</f>
        <v>0</v>
      </c>
      <c r="CS393" s="32">
        <f>IF(AND($AG393&lt;&gt;$CN$5,$AG393&lt;=$CN$6,$AG393&lt;&gt;$CN$7),1,0)</f>
        <v>0</v>
      </c>
      <c r="CT393" s="32">
        <f>IF(AND($AK393&lt;&gt;$CN$5,$AK393&lt;=$CN$6,$AK393&lt;&gt;$CN$7),1,0)</f>
        <v>0</v>
      </c>
      <c r="CU393" s="32">
        <f>IF(AND($AS393&lt;&gt;$CN$5,$AS393&lt;=$CN$6,$AS393&lt;&gt;$CN$7),1,0)</f>
        <v>0</v>
      </c>
      <c r="CV393" s="32">
        <f>IF(AND($AW393&lt;&gt;$CN$5,$AW393&lt;=$CN$6,$AW393&lt;&gt;$CN$7),1,0)</f>
        <v>0</v>
      </c>
      <c r="CW393" s="32">
        <f>IF(AND($BE393&lt;&gt;$CN$5,$BE393&lt;=$CN$6,$BE393&lt;&gt;$CN$7),1,0)</f>
        <v>0</v>
      </c>
      <c r="CX393" s="32">
        <f>IF(AND($BI393&lt;&gt;$CN$5,$BI393&lt;=$CN$6,$BI393&lt;&gt;$CN$7),1,0)</f>
        <v>0</v>
      </c>
      <c r="CY393" s="32">
        <f>IF(AND($BQ393&lt;&gt;$CN$5,$BQ393&lt;=$CN$6,$BQ393&lt;&gt;$CN$7),1,0)</f>
        <v>0</v>
      </c>
      <c r="CZ393" s="32">
        <f>IF(AND($BU393&lt;&gt;$CN$5,$BU393&lt;=$CN$6,$BU393&lt;&gt;$CN$7),1,0)</f>
        <v>0</v>
      </c>
      <c r="DC393" s="32">
        <f>IF(AND($M393&lt;&gt;$DB$5,$M393&lt;=$DB$6,$M393&lt;&gt;$CN$7),1,0)</f>
        <v>0</v>
      </c>
      <c r="DD393" s="32">
        <f>IF(AND($Q393&lt;&gt;$DB$5,$Q393&lt;=$DB$6,$Q393&lt;&gt;$CN$7),1,0)</f>
        <v>0</v>
      </c>
      <c r="DE393" s="32">
        <f>IF(AND($U393&lt;&gt;$DB$5,$U393&lt;=$DB$6,$U393&lt;&gt;$CN$7),1,0)</f>
        <v>0</v>
      </c>
      <c r="DF393" s="32">
        <f>IF(AND($Y393&lt;&gt;$DB$5,$Y393&lt;=$DB$6,$Y393&lt;&gt;$CN$7),1,0)</f>
        <v>0</v>
      </c>
      <c r="DG393" s="32">
        <f>IF(AND($AG393&lt;&gt;$DB$5,$AG393&lt;=$DB$6,$AG393&lt;&gt;$CN$7),1,0)</f>
        <v>0</v>
      </c>
      <c r="DH393" s="32">
        <f>IF(AND($AK393&lt;&gt;$DB$5,$AK393&lt;=$DB$6,$AK393&lt;&gt;$CN$7),1,0)</f>
        <v>0</v>
      </c>
      <c r="DI393" s="32">
        <f>IF(AND($AS393&lt;&gt;$DB$5,$AS393&lt;=$DB$6,$AS393&lt;&gt;$CN$7),1,0)</f>
        <v>0</v>
      </c>
      <c r="DJ393" s="32">
        <f>IF(AND($AW393&lt;&gt;$DB$5,$AW393&lt;=$DB$6,$AW393&lt;&gt;$CN$7),1,0)</f>
        <v>0</v>
      </c>
      <c r="DK393" s="32">
        <f>IF(AND($BE393&lt;&gt;$DB$5,$BE393&lt;=$DB$6,$BE393&lt;&gt;$CN$7),1,0)</f>
        <v>0</v>
      </c>
      <c r="DL393" s="32">
        <f>IF(AND($BI393&lt;&gt;$DB$5,$BI393&lt;=$DB$6,$BI393&lt;&gt;$CN$7),1,0)</f>
        <v>0</v>
      </c>
      <c r="DM393" s="32">
        <f>IF(AND($BQ393&lt;&gt;$DB$5,$BQ393&lt;=$DB$6,$BQ393&lt;&gt;$CN$7),1,0)</f>
        <v>0</v>
      </c>
      <c r="DN393" s="32">
        <f>IF(AND($BU393&lt;&gt;$DB$5,$BU393&lt;=$DB$6,$BU393&lt;&gt;$CN$7),1,0)</f>
        <v>0</v>
      </c>
      <c r="DQ393" s="32">
        <f t="shared" ref="DQ393" si="19927">IF(AND($M393&lt;&gt;$DP$5,$M393&lt;=$DP$6,$M393&lt;&gt;$CN$7),1,0)</f>
        <v>0</v>
      </c>
      <c r="DR393" s="32">
        <f t="shared" ref="DR393" si="19928">IF(AND($Q393&lt;&gt;$DP$5,$Q393&lt;=$DP$6,$Q393&lt;&gt;$CN$7),1,0)</f>
        <v>0</v>
      </c>
      <c r="DS393" s="32">
        <f t="shared" ref="DS393" si="19929">IF(AND($U393&lt;&gt;$DP$5,$U393&lt;=$DP$6,$U393&lt;&gt;$CN$7),1,0)</f>
        <v>0</v>
      </c>
      <c r="DT393" s="32">
        <f t="shared" ref="DT393" si="19930">IF(AND($Y393&lt;&gt;$DP$5,$Y393&lt;=$DP$6,$Y393&lt;&gt;$CN$7),1,0)</f>
        <v>0</v>
      </c>
      <c r="DU393" s="32">
        <f t="shared" ref="DU393" si="19931">IF(AND($AG393&lt;&gt;$DP$5,$AG393&lt;=$DP$6,$AG393&lt;&gt;$CN$7),1,0)</f>
        <v>0</v>
      </c>
      <c r="DV393" s="32">
        <f t="shared" ref="DV393" si="19932">IF(AND($AK393&lt;&gt;$DP$5,$AK393&lt;=$DP$6,$AK393&lt;&gt;$CN$7),1,0)</f>
        <v>0</v>
      </c>
      <c r="DW393" s="32">
        <f t="shared" ref="DW393" si="19933">IF(AND($AS393&lt;&gt;$DP$5,$AS393&lt;=$DP$6,$AS393&lt;&gt;$CN$7),1,0)</f>
        <v>0</v>
      </c>
      <c r="DX393" s="32">
        <f t="shared" ref="DX393" si="19934">IF(AND($AW393&lt;&gt;$DP$5,$AW393&lt;=$DP$6,$AW393&lt;&gt;$CN$7),1,0)</f>
        <v>0</v>
      </c>
      <c r="DY393" s="32">
        <f t="shared" ref="DY393" si="19935">IF(AND($BE393&lt;&gt;$DP$5,$BE393&lt;=$DP$6,$BE393&lt;&gt;$CN$7),1,0)</f>
        <v>0</v>
      </c>
      <c r="DZ393" s="32">
        <f t="shared" ref="DZ393" si="19936">IF(AND($BI393&lt;&gt;$DP$5,$BI393&lt;=$DP$6,$BI393&lt;&gt;$CN$7),1,0)</f>
        <v>0</v>
      </c>
      <c r="EA393" s="32">
        <f t="shared" ref="EA393" si="19937">IF(AND($BQ393&lt;&gt;$DP$5,$BQ393&lt;=$DP$6,$BQ393&lt;&gt;$CN$7),1,0)</f>
        <v>0</v>
      </c>
      <c r="EB393" s="32">
        <f t="shared" ref="EB393" si="19938">IF(AND($BU393&lt;&gt;$DP$5,$BU393&lt;=$DP$6,$BU393&lt;&gt;$CN$7),1,0)</f>
        <v>0</v>
      </c>
      <c r="EE393" s="328">
        <f>IF(M393&lt;&gt;"",IF(M393&lt;=$ED$6,1,IF(L393&gt;$ED$6,0,NETWORKDAYS(L393,$ED$6,祭日リスト)/NETWORKDAYS(L393,M393,祭日リスト)))*$GG393*週間進捗報告書!$G$9,0)</f>
        <v>0</v>
      </c>
      <c r="EF393" s="328">
        <f>IF(Q393&lt;&gt;"",IF(Q393&lt;=$ED$6,1,IF(P393&gt;$ED$6,0,NETWORKDAYS(P393,$ED$6,祭日リスト)/NETWORKDAYS(P393,Q393,祭日リスト)))*$GG393*週間進捗報告書!$G$10,0)</f>
        <v>0</v>
      </c>
      <c r="EG393" s="328">
        <f>IF(U393&lt;&gt;"",IF(U393&lt;=$ED$6,1,IF(T393&gt;$ED$6,0,NETWORKDAYS(T393,$ED$6,祭日リスト)/NETWORKDAYS(T393,U393,祭日リスト)))*$GG393*週間進捗報告書!$G$11,0)</f>
        <v>0</v>
      </c>
      <c r="EH393" s="328">
        <f>IF(Y393&lt;&gt;"",IF(Y393&lt;=$ED$6,1,IF(X393&gt;$ED$6,0,NETWORKDAYS(X393,$ED$6,祭日リスト)/NETWORKDAYS(X393,Y393,祭日リスト)))*$GG393*週間進捗報告書!$G$12,0)</f>
        <v>0</v>
      </c>
      <c r="EI393" s="328">
        <f>IF(AG393&lt;&gt;"",IF(AG393&lt;=$ED$6,1,IF(AF393&gt;$ED$6,0,NETWORKDAYS(AF393,$ED$6,祭日リスト)/NETWORKDAYS(AF393,AG393,祭日リスト)))*$GG393*週間進捗報告書!$G$13,0)</f>
        <v>0</v>
      </c>
      <c r="EJ393" s="328">
        <f>IF(AK393&lt;&gt;"",IF(AK393&lt;=$ED$6,1,IF(AJ393&gt;$ED$6,0,NETWORKDAYS(AJ393,$ED$6,祭日リスト)/NETWORKDAYS(AJ393,AK393,祭日リスト)))*$GG393*週間進捗報告書!$G$14,0)</f>
        <v>0</v>
      </c>
      <c r="EK393" s="328">
        <f>IF(AS393&lt;&gt;"",IF(AS393&lt;=$ED$6,1,IF(AR393&gt;$ED$6,0,NETWORKDAYS(AR393,$ED$6,祭日リスト)/NETWORKDAYS(AR393,AS393,祭日リスト)))*$GG393*週間進捗報告書!$G$15,0)</f>
        <v>0</v>
      </c>
      <c r="EL393" s="328">
        <f>IF(AW393&lt;&gt;"",IF(AW393&lt;=$ED$6,1,IF(AV393&gt;$ED$6,0,NETWORKDAYS(AV393,$ED$6,祭日リスト)/NETWORKDAYS(AV393,AW393,祭日リスト)))*$GG393*週間進捗報告書!$G$16,0)</f>
        <v>0</v>
      </c>
      <c r="EM393" s="328">
        <f>IF(BE393&lt;&gt;"",IF(BE393&lt;=$ED$6,1,IF(BD393&gt;$ED$6,0,NETWORKDAYS(BD393,$ED$6,祭日リスト)/NETWORKDAYS(BD393,BE393,祭日リスト)))*$GG393*週間進捗報告書!$G$17,0)</f>
        <v>0</v>
      </c>
      <c r="EN393" s="328">
        <f>IF(BI393&lt;&gt;"",IF(BI393&lt;=$ED$6,1,IF(BH393&gt;$ED$6,0,NETWORKDAYS(BH393,$ED$6,祭日リスト)/NETWORKDAYS(BH393,BI393,祭日リスト)))*$GG393*週間進捗報告書!$G$18,0)</f>
        <v>0</v>
      </c>
      <c r="EO393" s="328">
        <f>IF(BQ393&lt;&gt;"",IF(BQ393&lt;=$ED$6,1,IF(BP393&gt;$ED$6,0,NETWORKDAYS(BP393,$ED$6,祭日リスト)/NETWORKDAYS(BP393,BQ393,祭日リスト)))*$GG393*週間進捗報告書!$G$19,0)</f>
        <v>0</v>
      </c>
      <c r="EP393" s="328">
        <f>IF(BU393&lt;&gt;"",IF(BU393&lt;=$ED$6,1,IF(BT393&gt;$ED$6,0,NETWORKDAYS(BT393,$ED$6,祭日リスト)/NETWORKDAYS(BT393,BU393,祭日リスト)))*$GG393*週間進捗報告書!$G$20,0)</f>
        <v>0</v>
      </c>
      <c r="ER393" s="547">
        <f t="shared" ref="ER393:FC393" si="19939">EE393-EE394</f>
        <v>0</v>
      </c>
      <c r="ES393" s="547">
        <f t="shared" si="19939"/>
        <v>0</v>
      </c>
      <c r="ET393" s="547">
        <f t="shared" si="19939"/>
        <v>0</v>
      </c>
      <c r="EU393" s="547">
        <f t="shared" si="19939"/>
        <v>0</v>
      </c>
      <c r="EV393" s="547">
        <f t="shared" si="19939"/>
        <v>0</v>
      </c>
      <c r="EW393" s="547">
        <f t="shared" si="19939"/>
        <v>0</v>
      </c>
      <c r="EX393" s="547">
        <f t="shared" si="19939"/>
        <v>0</v>
      </c>
      <c r="EY393" s="547">
        <f t="shared" si="19939"/>
        <v>0</v>
      </c>
      <c r="EZ393" s="547">
        <f t="shared" si="19939"/>
        <v>0</v>
      </c>
      <c r="FA393" s="547">
        <f t="shared" si="19939"/>
        <v>0</v>
      </c>
      <c r="FB393" s="547">
        <f t="shared" si="19939"/>
        <v>0</v>
      </c>
      <c r="FC393" s="547">
        <f t="shared" si="19939"/>
        <v>0</v>
      </c>
      <c r="FD393" s="547">
        <f t="shared" ref="FD393" si="19940">SUM(ER393:FC394)</f>
        <v>0</v>
      </c>
      <c r="FE393" s="333"/>
      <c r="FG393" s="32">
        <f>IF(AND($M393&lt;&gt;$FF$7),1,0)</f>
        <v>0</v>
      </c>
      <c r="FH393" s="32">
        <f>IF(AND($Q393&lt;&gt;$FF$7),1,0)</f>
        <v>0</v>
      </c>
      <c r="FI393" s="32">
        <f>IF(AND($U393&lt;&gt;$FF$7),1,0)</f>
        <v>0</v>
      </c>
      <c r="FJ393" s="32">
        <f>IF(AND($Y393&lt;&gt;$FF$7),1,0)</f>
        <v>0</v>
      </c>
      <c r="FK393" s="32">
        <f>IF(AND($AG393&lt;&gt;$FF$7),1,0)</f>
        <v>0</v>
      </c>
      <c r="FL393" s="32">
        <f>IF(AND($AK393&lt;&gt;$FF$7),1,0)</f>
        <v>0</v>
      </c>
      <c r="FM393" s="32">
        <f>IF(AND($AS393&lt;&gt;$FF$7),1,0)</f>
        <v>0</v>
      </c>
      <c r="FN393" s="32">
        <f>IF(AND($AW393&lt;&gt;$FF$7),1,0)</f>
        <v>0</v>
      </c>
      <c r="FO393" s="32">
        <f>IF(AND($BE393&lt;&gt;$FF$7),1,0)</f>
        <v>0</v>
      </c>
      <c r="FP393" s="32">
        <f>IF(AND($BI393&lt;&gt;$FF$7),1,0)</f>
        <v>0</v>
      </c>
      <c r="FQ393" s="32">
        <f>IF(AND($BQ393&lt;&gt;$FF$7),1,0)</f>
        <v>0</v>
      </c>
      <c r="FR393" s="32">
        <f>IF(AND($BU393&lt;&gt;$FF$7),1,0)</f>
        <v>0</v>
      </c>
      <c r="FU393" s="294">
        <f t="shared" ref="FU393" si="19941">IF($K393&lt;&gt;"NG",$GG393,0)</f>
        <v>0</v>
      </c>
      <c r="FV393" s="294">
        <f t="shared" ref="FV393" si="19942">IF($O393&lt;&gt;"NG",$GG393,0)</f>
        <v>0</v>
      </c>
      <c r="FW393" s="294">
        <f t="shared" ref="FW393" si="19943">IF($S393&lt;&gt;"NG",$GG393,0)</f>
        <v>0</v>
      </c>
      <c r="FX393" s="294">
        <f t="shared" ref="FX393" si="19944">IF($W393&lt;&gt;"NG",$GG393,0)</f>
        <v>0</v>
      </c>
      <c r="FY393" s="294">
        <f t="shared" ref="FY393" si="19945">IF($AE393&lt;&gt;"NG",$GG393,0)</f>
        <v>0</v>
      </c>
      <c r="FZ393" s="294">
        <f t="shared" ref="FZ393" si="19946">IF($AI393&lt;&gt;"NG",$GG393,0)</f>
        <v>0</v>
      </c>
      <c r="GA393" s="294">
        <f t="shared" ref="GA393" si="19947">IF($AQ393&lt;&gt;"NG",$GG393,0)</f>
        <v>0</v>
      </c>
      <c r="GB393" s="294">
        <f t="shared" ref="GB393" si="19948">IF($AU393&lt;&gt;"NG",$GG393,0)</f>
        <v>0</v>
      </c>
      <c r="GC393" s="294">
        <f t="shared" ref="GC393" si="19949">IF($BC393&lt;&gt;"NG",$GG393,0)</f>
        <v>0</v>
      </c>
      <c r="GD393" s="294">
        <f t="shared" ref="GD393" si="19950">IF($BG393&lt;&gt;"NG",$GG393,0)</f>
        <v>0</v>
      </c>
      <c r="GE393" s="294">
        <f t="shared" ref="GE393" si="19951">IF($BO393&lt;&gt;"NG",$GG393,0)</f>
        <v>0</v>
      </c>
      <c r="GF393" s="294">
        <f t="shared" ref="GF393" si="19952">IF($BS393&lt;&gt;"NG",$GG393,0)</f>
        <v>0</v>
      </c>
      <c r="GG393" s="294" t="e">
        <f>VLOOKUP($D393,リスト!$D:$S,15,FALSE)</f>
        <v>#N/A</v>
      </c>
      <c r="GH393" s="2" t="e">
        <f>INDEX(リスト!$V:$V,MATCH(中日程計画表!$D393,リスト!$D:$D,0))</f>
        <v>#N/A</v>
      </c>
      <c r="GI393" s="2" t="e">
        <f>INDEX(リスト!$A:$A,MATCH(中日程計画表!$D393,リスト!$D:$D,0))</f>
        <v>#N/A</v>
      </c>
      <c r="GJ393" s="2" t="e">
        <f>INDEX(リスト!$U:$U,MATCH(中日程計画表!$D393,リスト!$D:$D,0))</f>
        <v>#N/A</v>
      </c>
      <c r="GK393" s="5" t="e">
        <f>INDEX(リスト!$W:$W,MATCH(中日程計画表!$D393,リスト!$D:$D,0))</f>
        <v>#N/A</v>
      </c>
      <c r="GL393" s="2" t="s">
        <v>200</v>
      </c>
      <c r="GM393" s="296">
        <f>D393</f>
        <v>0</v>
      </c>
      <c r="GN393" s="296">
        <f>E393</f>
        <v>0</v>
      </c>
      <c r="GU393" s="460" t="str">
        <f t="shared" ref="GU393" si="19953">AE393</f>
        <v>NG</v>
      </c>
      <c r="GV393" s="460">
        <f t="shared" ref="GV393" si="19954">EI393</f>
        <v>0</v>
      </c>
      <c r="GW393" s="460">
        <f t="shared" ref="GW393" si="19955">EI394</f>
        <v>0</v>
      </c>
      <c r="GX393" s="462">
        <f t="shared" ref="GX393" si="19956">EV393</f>
        <v>0</v>
      </c>
      <c r="GY393" s="460" t="str">
        <f t="shared" ref="GY393" si="19957">AI393</f>
        <v>NG</v>
      </c>
      <c r="GZ393" s="460">
        <f t="shared" ref="GZ393" si="19958">EJ393</f>
        <v>0</v>
      </c>
      <c r="HA393" s="460">
        <f t="shared" ref="HA393" si="19959">EJ394</f>
        <v>0</v>
      </c>
      <c r="HB393" s="462">
        <f t="shared" ref="HB393" si="19960">EW393</f>
        <v>0</v>
      </c>
      <c r="HC393" s="460" t="str">
        <f t="shared" ref="HC393" si="19961">AQ393</f>
        <v>NG</v>
      </c>
      <c r="HD393" s="460">
        <f t="shared" ref="HD393" si="19962">EK393</f>
        <v>0</v>
      </c>
      <c r="HE393" s="460">
        <f t="shared" ref="HE393" si="19963">EK394</f>
        <v>0</v>
      </c>
      <c r="HF393" s="462">
        <f t="shared" ref="HF393" si="19964">EX393</f>
        <v>0</v>
      </c>
      <c r="HG393" s="460" t="str">
        <f t="shared" ref="HG393" si="19965">AU393</f>
        <v>NG</v>
      </c>
      <c r="HH393" s="460">
        <f t="shared" ref="HH393" si="19966">EL393</f>
        <v>0</v>
      </c>
      <c r="HI393" s="460">
        <f t="shared" ref="HI393" si="19967">EL394</f>
        <v>0</v>
      </c>
      <c r="HJ393" s="462">
        <f t="shared" ref="HJ393" si="19968">EY393</f>
        <v>0</v>
      </c>
      <c r="HK393" s="460" t="str">
        <f t="shared" ref="HK393" si="19969">BC393</f>
        <v>NG</v>
      </c>
      <c r="HL393" s="460">
        <f t="shared" ref="HL393" si="19970">EM393</f>
        <v>0</v>
      </c>
      <c r="HM393" s="460">
        <f t="shared" ref="HM393" si="19971">EM394</f>
        <v>0</v>
      </c>
      <c r="HN393" s="462">
        <f t="shared" ref="HN393" si="19972">EZ393</f>
        <v>0</v>
      </c>
      <c r="HO393" s="460" t="str">
        <f t="shared" ref="HO393" si="19973">BG393</f>
        <v>NG</v>
      </c>
      <c r="HP393" s="460">
        <f t="shared" ref="HP393" si="19974">EN393</f>
        <v>0</v>
      </c>
      <c r="HQ393" s="460">
        <f t="shared" ref="HQ393" si="19975">EN394</f>
        <v>0</v>
      </c>
      <c r="HR393" s="462">
        <f t="shared" ref="HR393" si="19976">FA393</f>
        <v>0</v>
      </c>
      <c r="HS393" s="332"/>
    </row>
    <row r="394" spans="1:227" ht="12" customHeight="1">
      <c r="A394" s="489"/>
      <c r="B394" s="487"/>
      <c r="C394" s="475"/>
      <c r="D394" s="485"/>
      <c r="E394" s="483"/>
      <c r="F394" s="317"/>
      <c r="G394" s="317"/>
      <c r="H394" s="317"/>
      <c r="I394" s="317"/>
      <c r="J394" s="316"/>
      <c r="K394" s="481"/>
      <c r="L394" s="77"/>
      <c r="M394" s="77"/>
      <c r="N394" s="471"/>
      <c r="O394" s="475"/>
      <c r="P394" s="77"/>
      <c r="Q394" s="77"/>
      <c r="R394" s="471"/>
      <c r="S394" s="475"/>
      <c r="T394" s="77"/>
      <c r="U394" s="77"/>
      <c r="V394" s="471"/>
      <c r="W394" s="473"/>
      <c r="X394" s="77"/>
      <c r="Y394" s="77"/>
      <c r="Z394" s="471"/>
      <c r="AA394" s="477"/>
      <c r="AB394" s="80"/>
      <c r="AC394" s="80"/>
      <c r="AD394" s="471"/>
      <c r="AE394" s="473"/>
      <c r="AF394" s="77"/>
      <c r="AG394" s="77"/>
      <c r="AH394" s="471"/>
      <c r="AI394" s="473"/>
      <c r="AJ394" s="77"/>
      <c r="AK394" s="77"/>
      <c r="AL394" s="471"/>
      <c r="AM394" s="477"/>
      <c r="AN394" s="80"/>
      <c r="AO394" s="80"/>
      <c r="AP394" s="471"/>
      <c r="AQ394" s="473"/>
      <c r="AR394" s="77"/>
      <c r="AS394" s="77"/>
      <c r="AT394" s="471"/>
      <c r="AU394" s="473"/>
      <c r="AV394" s="77"/>
      <c r="AW394" s="77"/>
      <c r="AX394" s="471"/>
      <c r="AY394" s="477"/>
      <c r="AZ394" s="80"/>
      <c r="BA394" s="80"/>
      <c r="BB394" s="471"/>
      <c r="BC394" s="475"/>
      <c r="BD394" s="77"/>
      <c r="BE394" s="77"/>
      <c r="BF394" s="471"/>
      <c r="BG394" s="473"/>
      <c r="BH394" s="77"/>
      <c r="BI394" s="77"/>
      <c r="BJ394" s="471"/>
      <c r="BK394" s="477"/>
      <c r="BL394" s="80"/>
      <c r="BM394" s="80"/>
      <c r="BN394" s="471"/>
      <c r="BO394" s="475"/>
      <c r="BP394" s="77"/>
      <c r="BQ394" s="77"/>
      <c r="BR394" s="471"/>
      <c r="BS394" s="473"/>
      <c r="BT394" s="77"/>
      <c r="BU394" s="77"/>
      <c r="BV394" s="471"/>
      <c r="BW394" s="469"/>
      <c r="BX394" s="467"/>
      <c r="BY394" s="490"/>
      <c r="CA394" s="19">
        <f t="shared" ref="CA394" si="19977">IF(AND($N393=1,$M394&lt;&gt;$BZ$7),1,0)</f>
        <v>0</v>
      </c>
      <c r="CB394" s="19">
        <f t="shared" ref="CB394" si="19978">IF(AND($R393=1,$Q394&lt;&gt;$BZ$7),1,0)</f>
        <v>0</v>
      </c>
      <c r="CC394" s="19">
        <f t="shared" ref="CC394" si="19979">IF(AND($V393=1,$U394&lt;&gt;$BZ$7),1,0)</f>
        <v>0</v>
      </c>
      <c r="CD394" s="19">
        <f t="shared" ref="CD394" si="19980">IF(AND($Z393=1,$Y394&lt;&gt;$BZ$7),1,0)</f>
        <v>0</v>
      </c>
      <c r="CE394" s="19">
        <f t="shared" ref="CE394" si="19981">IF(AND($AH393=1,$AG394&lt;&gt;$BZ$7),1,0)</f>
        <v>0</v>
      </c>
      <c r="CF394" s="19">
        <f t="shared" ref="CF394" si="19982">IF(AND($AL393=1,$AK394&lt;&gt;$BZ$7),1,0)</f>
        <v>0</v>
      </c>
      <c r="CG394" s="19">
        <f t="shared" ref="CG394" si="19983">IF(AND($AT393=1,$AS394&lt;&gt;$BZ$7),1,0)</f>
        <v>0</v>
      </c>
      <c r="CH394" s="19">
        <f t="shared" ref="CH394" si="19984">IF(AND($AX393=1,$AW394&lt;&gt;$BZ$7),1,0)</f>
        <v>0</v>
      </c>
      <c r="CI394" s="19">
        <f t="shared" ref="CI394" si="19985">IF(AND($BF393=1,$BE394&lt;&gt;$BZ$7),1,0)</f>
        <v>0</v>
      </c>
      <c r="CJ394" s="19">
        <f t="shared" ref="CJ394" si="19986">IF(AND($BJ393=1,$BI394&lt;&gt;$BZ$7),1,0)</f>
        <v>0</v>
      </c>
      <c r="CK394" s="19">
        <f t="shared" ref="CK394" si="19987">IF(AND($BR393=1,$BQ394&lt;&gt;$BZ$7),1,0)</f>
        <v>0</v>
      </c>
      <c r="CL394" s="19">
        <f t="shared" ref="CL394" si="19988">IF(AND($BV393=1,$BU394&lt;&gt;$BZ$7),1,0)</f>
        <v>0</v>
      </c>
      <c r="CO394" s="19">
        <f>IF(AND($M394&lt;&gt;$CN$7,$M394&lt;=$CN$6),1,0)</f>
        <v>0</v>
      </c>
      <c r="CP394" s="19">
        <f>IF(AND($Q394&lt;&gt;$CN$7,$Q394&lt;=$CN$6),1,0)</f>
        <v>0</v>
      </c>
      <c r="CQ394" s="19">
        <f>IF(AND($U394&lt;&gt;$CN$7,$U394&lt;=$CN$6),1,0)</f>
        <v>0</v>
      </c>
      <c r="CR394" s="19">
        <f>IF(AND($Y394&lt;&gt;$CN$7,$Y394&lt;=$CN$6),1,0)</f>
        <v>0</v>
      </c>
      <c r="CS394" s="19">
        <f>IF(AND($AG394&lt;&gt;$CN$7,$AG394&lt;=$CN$6),1,0)</f>
        <v>0</v>
      </c>
      <c r="CT394" s="19">
        <f>IF(AND($AK394&lt;&gt;$CN$7,$AK394&lt;=$CN$6),1,0)</f>
        <v>0</v>
      </c>
      <c r="CU394" s="19">
        <f>IF(AND($AS394&lt;&gt;$CN$7,$AS394&lt;=$CN$6),1,0)</f>
        <v>0</v>
      </c>
      <c r="CV394" s="19">
        <f>IF(AND($AW394&lt;&gt;$CN$7,$AW394&lt;=$CN$6),1,0)</f>
        <v>0</v>
      </c>
      <c r="CW394" s="19">
        <f>IF(AND($BE394&lt;&gt;$CN$7,$BE394&lt;=$CN$6),1,0)</f>
        <v>0</v>
      </c>
      <c r="CX394" s="19">
        <f>IF(AND($BI394&lt;&gt;$CN$7,$BI394&lt;=$CN$6),1,0)</f>
        <v>0</v>
      </c>
      <c r="CY394" s="19">
        <f>IF(AND($BQ394&lt;&gt;$CN$7,$BQ394&lt;=$CN$6),1,0)</f>
        <v>0</v>
      </c>
      <c r="CZ394" s="19">
        <f>IF(AND($BU394&lt;&gt;$CN$7,$BU394&lt;=$CN$6),1,0)</f>
        <v>0</v>
      </c>
      <c r="DC394" s="19">
        <f>IF($N393=1,1,0)</f>
        <v>0</v>
      </c>
      <c r="DD394" s="19">
        <f>IF($R393=1,1,0)</f>
        <v>0</v>
      </c>
      <c r="DE394" s="19">
        <f>IF($V393=1,1,0)</f>
        <v>0</v>
      </c>
      <c r="DF394" s="19">
        <f>IF($Z393=1,1,0)</f>
        <v>0</v>
      </c>
      <c r="DG394" s="19">
        <f>IF($AH393=1,1,0)</f>
        <v>0</v>
      </c>
      <c r="DH394" s="19">
        <f>IF($AL393=1,1,0)</f>
        <v>0</v>
      </c>
      <c r="DI394" s="19">
        <f>IF($AT393=1,1,0)</f>
        <v>0</v>
      </c>
      <c r="DJ394" s="19">
        <f>IF($AX393=1,1,0)</f>
        <v>0</v>
      </c>
      <c r="DK394" s="19">
        <f>IF($BF393=1,1,0)</f>
        <v>0</v>
      </c>
      <c r="DL394" s="19">
        <f>IF($BJ393=1,1,0)</f>
        <v>0</v>
      </c>
      <c r="DM394" s="19">
        <f>IF($BR393=1,1,0)</f>
        <v>0</v>
      </c>
      <c r="DN394" s="19">
        <f>IF($BV393=1,1,0)</f>
        <v>0</v>
      </c>
      <c r="DQ394" s="19">
        <f t="shared" ref="DQ394" si="19989">IF($N393=1,1,0)</f>
        <v>0</v>
      </c>
      <c r="DR394" s="19">
        <f t="shared" ref="DR394" si="19990">IF($R393=1,1,0)</f>
        <v>0</v>
      </c>
      <c r="DS394" s="19">
        <f t="shared" ref="DS394" si="19991">IF($V393=1,1,0)</f>
        <v>0</v>
      </c>
      <c r="DT394" s="19">
        <f t="shared" ref="DT394" si="19992">IF($Z393=1,1,0)</f>
        <v>0</v>
      </c>
      <c r="DU394" s="19">
        <f t="shared" ref="DU394" si="19993">IF($AH393=1,1,0)</f>
        <v>0</v>
      </c>
      <c r="DV394" s="19">
        <f t="shared" ref="DV394" si="19994">IF($AL393=1,1,0)</f>
        <v>0</v>
      </c>
      <c r="DW394" s="19">
        <f t="shared" ref="DW394" si="19995">IF($AT393=1,1,0)</f>
        <v>0</v>
      </c>
      <c r="DX394" s="19">
        <f t="shared" ref="DX394" si="19996">IF($AX393=1,1,0)</f>
        <v>0</v>
      </c>
      <c r="DY394" s="19">
        <f t="shared" ref="DY394" si="19997">IF($BF393=1,1,0)</f>
        <v>0</v>
      </c>
      <c r="DZ394" s="19">
        <f t="shared" ref="DZ394" si="19998">IF($BJ393=1,1,0)</f>
        <v>0</v>
      </c>
      <c r="EA394" s="19">
        <f t="shared" ref="EA394" si="19999">IF($BR393=1,1,0)</f>
        <v>0</v>
      </c>
      <c r="EB394" s="19">
        <f t="shared" ref="EB394" si="20000">IF($BV393=1,1,0)</f>
        <v>0</v>
      </c>
      <c r="EE394" s="329">
        <f>N393*$FU394*週間進捗報告書!$G$9</f>
        <v>0</v>
      </c>
      <c r="EF394" s="329">
        <f>R393*$FV394*週間進捗報告書!$G$10</f>
        <v>0</v>
      </c>
      <c r="EG394" s="329">
        <f>V393*$FW394*週間進捗報告書!$G$11</f>
        <v>0</v>
      </c>
      <c r="EH394" s="329">
        <f>Z393*$FX394*週間進捗報告書!$G$12</f>
        <v>0</v>
      </c>
      <c r="EI394" s="329">
        <f>AH393*$FY394*週間進捗報告書!$G$13</f>
        <v>0</v>
      </c>
      <c r="EJ394" s="329">
        <f>AL393*$FZ394*週間進捗報告書!$G$14</f>
        <v>0</v>
      </c>
      <c r="EK394" s="329">
        <f>AT393*$GA394*週間進捗報告書!$G$15</f>
        <v>0</v>
      </c>
      <c r="EL394" s="329">
        <f>AX393*$GB394*週間進捗報告書!$G$16</f>
        <v>0</v>
      </c>
      <c r="EM394" s="329">
        <f>BF393*$GC394*週間進捗報告書!$G$17</f>
        <v>0</v>
      </c>
      <c r="EN394" s="329">
        <f>BJ393*$GD394*週間進捗報告書!$G$18</f>
        <v>0</v>
      </c>
      <c r="EO394" s="329">
        <f>BR393*$GE394*週間進捗報告書!$G$19</f>
        <v>0</v>
      </c>
      <c r="EP394" s="329">
        <f>BV393*$GF394*週間進捗報告書!$G$20</f>
        <v>0</v>
      </c>
      <c r="ER394" s="547"/>
      <c r="ES394" s="547"/>
      <c r="ET394" s="547"/>
      <c r="EU394" s="547"/>
      <c r="EV394" s="547"/>
      <c r="EW394" s="547"/>
      <c r="EX394" s="547"/>
      <c r="EY394" s="547"/>
      <c r="EZ394" s="547"/>
      <c r="FA394" s="547"/>
      <c r="FB394" s="547"/>
      <c r="FC394" s="547"/>
      <c r="FD394" s="547"/>
      <c r="FE394" s="332"/>
      <c r="FG394" s="19"/>
      <c r="FH394" s="19"/>
      <c r="FI394" s="19"/>
      <c r="FJ394" s="19"/>
      <c r="FK394" s="19"/>
      <c r="FL394" s="19"/>
      <c r="FM394" s="19"/>
      <c r="FN394" s="19"/>
      <c r="FO394" s="19"/>
      <c r="FP394" s="19"/>
      <c r="FQ394" s="19"/>
      <c r="FR394" s="19"/>
      <c r="FU394" s="295">
        <f t="shared" ref="FU394" si="20001">FU393</f>
        <v>0</v>
      </c>
      <c r="FV394" s="295">
        <f t="shared" ref="FV394" si="20002">FV393</f>
        <v>0</v>
      </c>
      <c r="FW394" s="295">
        <f t="shared" ref="FW394" si="20003">FW393</f>
        <v>0</v>
      </c>
      <c r="FX394" s="295">
        <f t="shared" ref="FX394" si="20004">FX393</f>
        <v>0</v>
      </c>
      <c r="FY394" s="295">
        <f t="shared" ref="FY394" si="20005">FY393</f>
        <v>0</v>
      </c>
      <c r="FZ394" s="295">
        <f t="shared" ref="FZ394" si="20006">FZ393</f>
        <v>0</v>
      </c>
      <c r="GA394" s="295">
        <f t="shared" ref="GA394" si="20007">GA393</f>
        <v>0</v>
      </c>
      <c r="GB394" s="295">
        <f t="shared" ref="GB394" si="20008">GB393</f>
        <v>0</v>
      </c>
      <c r="GC394" s="295">
        <f t="shared" ref="GC394" si="20009">GC393</f>
        <v>0</v>
      </c>
      <c r="GD394" s="295">
        <f t="shared" ref="GD394" si="20010">GD393</f>
        <v>0</v>
      </c>
      <c r="GE394" s="295">
        <f t="shared" ref="GE394" si="20011">GE393</f>
        <v>0</v>
      </c>
      <c r="GF394" s="295">
        <f t="shared" ref="GF394" si="20012">GF393</f>
        <v>0</v>
      </c>
      <c r="GG394" s="295" t="e">
        <f t="shared" ref="GG394" si="20013">GG393</f>
        <v>#N/A</v>
      </c>
      <c r="GH394" s="2" t="e">
        <f>INDEX(リスト!$V:$V,MATCH(中日程計画表!$D393,リスト!$D:$D,0))</f>
        <v>#N/A</v>
      </c>
      <c r="GI394" s="2" t="e">
        <f>INDEX(リスト!$A:$A,MATCH(中日程計画表!$D393,リスト!$D:$D,0))</f>
        <v>#N/A</v>
      </c>
      <c r="GJ394" s="2" t="e">
        <f>INDEX(リスト!$U:$U,MATCH(中日程計画表!$D393,リスト!$D:$D,0))</f>
        <v>#N/A</v>
      </c>
      <c r="GK394" s="5" t="e">
        <f>INDEX(リスト!$W:$W,MATCH(中日程計画表!$D393,リスト!$D:$D,0))</f>
        <v>#N/A</v>
      </c>
      <c r="GL394" s="2" t="s">
        <v>201</v>
      </c>
      <c r="GM394" s="296">
        <f t="shared" ref="GM394" si="20014">GM393</f>
        <v>0</v>
      </c>
      <c r="GN394" s="296">
        <f t="shared" ref="GN394" si="20015">GN393</f>
        <v>0</v>
      </c>
      <c r="GU394" s="461"/>
      <c r="GV394" s="460"/>
      <c r="GW394" s="460"/>
      <c r="GX394" s="461"/>
      <c r="GY394" s="461"/>
      <c r="GZ394" s="460"/>
      <c r="HA394" s="460"/>
      <c r="HB394" s="461"/>
      <c r="HC394" s="461"/>
      <c r="HD394" s="460"/>
      <c r="HE394" s="460"/>
      <c r="HF394" s="461"/>
      <c r="HG394" s="461"/>
      <c r="HH394" s="460"/>
      <c r="HI394" s="460"/>
      <c r="HJ394" s="461"/>
      <c r="HK394" s="461"/>
      <c r="HL394" s="460"/>
      <c r="HM394" s="460"/>
      <c r="HN394" s="461"/>
      <c r="HO394" s="461"/>
      <c r="HP394" s="460"/>
      <c r="HQ394" s="460"/>
      <c r="HR394" s="461"/>
      <c r="HS394" s="4"/>
    </row>
    <row r="395" spans="1:227" ht="12" customHeight="1">
      <c r="A395" s="488" t="str">
        <f t="shared" ref="A395" ca="1" si="20016">INDIRECT("リスト!A"&amp;B395+6)</f>
        <v/>
      </c>
      <c r="B395" s="486">
        <f t="shared" ref="B395" si="20017">ROUNDDOWN((ROW()-6)/2,0)+1</f>
        <v>195</v>
      </c>
      <c r="C395" s="474" t="str">
        <f>機能グループ名</f>
        <v/>
      </c>
      <c r="D395" s="484">
        <f>機能ID</f>
        <v>0</v>
      </c>
      <c r="E395" s="482">
        <f>機能名</f>
        <v>0</v>
      </c>
      <c r="F395" s="315"/>
      <c r="G395" s="315"/>
      <c r="H395" s="315"/>
      <c r="I395" s="315"/>
      <c r="J395" s="316"/>
      <c r="K395" s="480" t="str">
        <f>担当者_SR</f>
        <v>NG</v>
      </c>
      <c r="L395" s="76"/>
      <c r="M395" s="76"/>
      <c r="N395" s="470"/>
      <c r="O395" s="474" t="str">
        <f>担当者_SRR</f>
        <v>NG</v>
      </c>
      <c r="P395" s="76"/>
      <c r="Q395" s="76"/>
      <c r="R395" s="470"/>
      <c r="S395" s="474" t="str">
        <f>担当者_DS</f>
        <v>NG</v>
      </c>
      <c r="T395" s="76"/>
      <c r="U395" s="76"/>
      <c r="V395" s="470"/>
      <c r="W395" s="472" t="str">
        <f>担当者_DSR</f>
        <v>NG</v>
      </c>
      <c r="X395" s="76"/>
      <c r="Y395" s="76"/>
      <c r="Z395" s="470"/>
      <c r="AA395" s="476"/>
      <c r="AB395" s="79"/>
      <c r="AC395" s="79"/>
      <c r="AD395" s="470">
        <f>IF(AC396 &lt;&gt; "",1,0)</f>
        <v>0</v>
      </c>
      <c r="AE395" s="472" t="str">
        <f>担当者_CD</f>
        <v>NG</v>
      </c>
      <c r="AF395" s="76"/>
      <c r="AG395" s="76"/>
      <c r="AH395" s="470"/>
      <c r="AI395" s="472" t="str">
        <f>担当者_DD</f>
        <v>NG</v>
      </c>
      <c r="AJ395" s="76"/>
      <c r="AK395" s="76"/>
      <c r="AL395" s="470"/>
      <c r="AM395" s="476"/>
      <c r="AN395" s="79"/>
      <c r="AO395" s="79"/>
      <c r="AP395" s="470">
        <f>IF(AO396 &lt;&gt; "",1,0)</f>
        <v>0</v>
      </c>
      <c r="AQ395" s="472" t="str">
        <f>担当者_MCL</f>
        <v>NG</v>
      </c>
      <c r="AR395" s="76"/>
      <c r="AS395" s="76"/>
      <c r="AT395" s="470"/>
      <c r="AU395" s="472" t="str">
        <f>担当者_MCLR</f>
        <v>NG</v>
      </c>
      <c r="AV395" s="76"/>
      <c r="AW395" s="76"/>
      <c r="AX395" s="470"/>
      <c r="AY395" s="476"/>
      <c r="AZ395" s="79"/>
      <c r="BA395" s="79"/>
      <c r="BB395" s="470">
        <f>IF(BA396 &lt;&gt; "",1,0)</f>
        <v>0</v>
      </c>
      <c r="BC395" s="474" t="str">
        <f>担当者_MT</f>
        <v>NG</v>
      </c>
      <c r="BD395" s="76"/>
      <c r="BE395" s="76"/>
      <c r="BF395" s="470"/>
      <c r="BG395" s="472" t="str">
        <f>担当者_M検</f>
        <v>NG</v>
      </c>
      <c r="BH395" s="76"/>
      <c r="BI395" s="76"/>
      <c r="BJ395" s="470"/>
      <c r="BK395" s="476"/>
      <c r="BL395" s="79"/>
      <c r="BM395" s="79"/>
      <c r="BN395" s="470">
        <v>0</v>
      </c>
      <c r="BO395" s="474" t="str">
        <f>担当者_モテ</f>
        <v>NG</v>
      </c>
      <c r="BP395" s="76"/>
      <c r="BQ395" s="76"/>
      <c r="BR395" s="470"/>
      <c r="BS395" s="472" t="str">
        <f>担当者_モテR</f>
        <v>NG</v>
      </c>
      <c r="BT395" s="76"/>
      <c r="BU395" s="76"/>
      <c r="BV395" s="470"/>
      <c r="BW395" s="468">
        <f t="shared" ref="BW395" si="20018">IFERROR(SUM(IF(K395&lt;&gt;"NG",N395*K$1,0),IF(O395&lt;&gt;"NG",R395*O$1,0),IF(S395&lt;&gt;"NG",V395*S$1,0),IF(W395&lt;&gt;"NG",Z395*W$1,0),IF(AA395&lt;&gt;"NG",AD395*AA$1,0),IF(AE395&lt;&gt;"NG",AH395*AE$1,0),IF(AI395&lt;&gt;"NG",AL395*AI$1,0),IF(AM395&lt;&gt;"NG",AP395*AM$1,0),IF(AQ395&lt;&gt;"NG",AT395*AQ$1,0),IF(AU395&lt;&gt;"NG",AX395*AU$1,0),IF(AY395&lt;&gt;"NG",BB395*AY$1,0),IF(BC395&lt;&gt;"NG",BF395*BC$1,0),IF(BG395&lt;&gt;"NG",BJ395*BG$1,0),IF(BK395&lt;&gt;"NG",BN395*BK$1,0),IF(BO395&lt;&gt;"NG",BR395*BO$1,0),IF(BS395&lt;&gt;"NG",BV395*BS$1,0))/SUM(IF(K395&lt;&gt;"NG",K$1,0),IF(O395&lt;&gt;"NG",O$1,0),IF(S395&lt;&gt;"NG",S$1,0),IF(W395&lt;&gt;"NG",W$1,0),IF(AA395&lt;&gt;"NG",AA$1,0),IF(AE395&lt;&gt;"NG",AE$1,0),IF(AI395&lt;&gt;"NG",AI$1,0),IF(AM395&lt;&gt;"NG",AM$1,0),IF(AQ395&lt;&gt;"NG",AQ$1,0),IF(AU395&lt;&gt;"NG",AU$1,0),IF(AY395&lt;&gt;"NG",AY$1,0),IF(BC395&lt;&gt;"NG",BC$1,0),IF(BG395&lt;&gt;"NG",BG$1,0),IF(BK395&lt;&gt;"NG",BK$1,0),IF(BO395&lt;&gt;"NG",BO$1,0),IF(BS395&lt;&gt;"NG",BS$1,0)),0)</f>
        <v>0</v>
      </c>
      <c r="BX395" s="466"/>
      <c r="BY395" s="490"/>
      <c r="BZ395" s="5"/>
      <c r="CA395" s="32">
        <f t="shared" ref="CA395" si="20019">IF(AND($M395&lt;&gt;$BZ$5,$M395&lt;=$BZ$6,$M395&lt;&gt;$BZ$7),1,0)</f>
        <v>0</v>
      </c>
      <c r="CB395" s="32">
        <f t="shared" ref="CB395" si="20020">IF(AND($Q395&lt;&gt;$BZ$5,$Q395&lt;=$BZ$6,$Q395&lt;&gt;$BZ$7),1,0)</f>
        <v>0</v>
      </c>
      <c r="CC395" s="32">
        <f t="shared" ref="CC395" si="20021">IF(AND($U395&lt;&gt;$BZ$5,$U395&lt;=$BZ$6,$U395&lt;&gt;$BZ$7),1,0)</f>
        <v>0</v>
      </c>
      <c r="CD395" s="32">
        <f t="shared" ref="CD395" si="20022">IF(AND($Y395&lt;&gt;$BZ$5,$Y395&lt;=$BZ$6,$Y395&lt;&gt;$BZ$7),1,0)</f>
        <v>0</v>
      </c>
      <c r="CE395" s="32">
        <f t="shared" ref="CE395" si="20023">IF(AND($AG395&lt;&gt;$BZ$5,$AG395&lt;=$BZ$6,$AG395&lt;&gt;$BZ$7),1,0)</f>
        <v>0</v>
      </c>
      <c r="CF395" s="32">
        <f t="shared" ref="CF395" si="20024">IF(AND($AK395&lt;&gt;$BZ$5,$AK395&lt;=$BZ$6,$AK395&lt;&gt;$BZ$7),1,0)</f>
        <v>0</v>
      </c>
      <c r="CG395" s="32">
        <f t="shared" ref="CG395" si="20025">IF(AND($AS395&lt;&gt;$BZ$5,$AS395&lt;=$BZ$6,$AS395&lt;&gt;$BZ$7),1,0)</f>
        <v>0</v>
      </c>
      <c r="CH395" s="32">
        <f t="shared" ref="CH395" si="20026">IF(AND($AW395&lt;&gt;$BZ$5,$AW395&lt;=$BZ$6,$AW395&lt;&gt;$BZ$7),1,0)</f>
        <v>0</v>
      </c>
      <c r="CI395" s="32">
        <f t="shared" ref="CI395" si="20027">IF(AND($BE395&lt;&gt;$BZ$5,$BE395&lt;=$BZ$6,$BE395&lt;&gt;$BZ$7),1,0)</f>
        <v>0</v>
      </c>
      <c r="CJ395" s="32">
        <f t="shared" ref="CJ395" si="20028">IF(AND($BI395&lt;&gt;$BZ$5,$BI395&lt;=$BZ$6,$BI395&lt;&gt;$BZ$7),1,0)</f>
        <v>0</v>
      </c>
      <c r="CK395" s="32">
        <f t="shared" ref="CK395" si="20029">IF(AND($BQ395&lt;&gt;$BZ$5,$BQ395&lt;=$BZ$6,$BQ395&lt;&gt;$BZ$7),1,0)</f>
        <v>0</v>
      </c>
      <c r="CL395" s="32">
        <f t="shared" ref="CL395" si="20030">IF(AND($BU395&lt;&gt;$BZ$5,$BU395&lt;=$BZ$6,$BU395&lt;&gt;$BZ$7),1,0)</f>
        <v>0</v>
      </c>
      <c r="CO395" s="32">
        <f>IF(AND($M395&lt;&gt;$CN$5,$M395&lt;=$CN$6,$M395&lt;&gt;$CN$7),1,0)</f>
        <v>0</v>
      </c>
      <c r="CP395" s="32">
        <f>IF(AND($Q395&lt;&gt;$CN$5,$Q395&lt;=$CN$6,$Q395&lt;&gt;$CN$7),1,0)</f>
        <v>0</v>
      </c>
      <c r="CQ395" s="32">
        <f>IF(AND($U395&lt;&gt;$CN$5,$U395&lt;=$CN$6,$U395&lt;&gt;$CN$7),1,0)</f>
        <v>0</v>
      </c>
      <c r="CR395" s="32">
        <f>IF(AND($Y395&lt;&gt;$CN$5,$Y395&lt;=$CN$6,$Y395&lt;&gt;$CN$7),1,0)</f>
        <v>0</v>
      </c>
      <c r="CS395" s="32">
        <f>IF(AND($AG395&lt;&gt;$CN$5,$AG395&lt;=$CN$6,$AG395&lt;&gt;$CN$7),1,0)</f>
        <v>0</v>
      </c>
      <c r="CT395" s="32">
        <f>IF(AND($AK395&lt;&gt;$CN$5,$AK395&lt;=$CN$6,$AK395&lt;&gt;$CN$7),1,0)</f>
        <v>0</v>
      </c>
      <c r="CU395" s="32">
        <f>IF(AND($AS395&lt;&gt;$CN$5,$AS395&lt;=$CN$6,$AS395&lt;&gt;$CN$7),1,0)</f>
        <v>0</v>
      </c>
      <c r="CV395" s="32">
        <f>IF(AND($AW395&lt;&gt;$CN$5,$AW395&lt;=$CN$6,$AW395&lt;&gt;$CN$7),1,0)</f>
        <v>0</v>
      </c>
      <c r="CW395" s="32">
        <f>IF(AND($BE395&lt;&gt;$CN$5,$BE395&lt;=$CN$6,$BE395&lt;&gt;$CN$7),1,0)</f>
        <v>0</v>
      </c>
      <c r="CX395" s="32">
        <f>IF(AND($BI395&lt;&gt;$CN$5,$BI395&lt;=$CN$6,$BI395&lt;&gt;$CN$7),1,0)</f>
        <v>0</v>
      </c>
      <c r="CY395" s="32">
        <f>IF(AND($BQ395&lt;&gt;$CN$5,$BQ395&lt;=$CN$6,$BQ395&lt;&gt;$CN$7),1,0)</f>
        <v>0</v>
      </c>
      <c r="CZ395" s="32">
        <f>IF(AND($BU395&lt;&gt;$CN$5,$BU395&lt;=$CN$6,$BU395&lt;&gt;$CN$7),1,0)</f>
        <v>0</v>
      </c>
      <c r="DC395" s="32">
        <f>IF(AND($M395&lt;&gt;$DB$5,$M395&lt;=$DB$6,$M395&lt;&gt;$CN$7),1,0)</f>
        <v>0</v>
      </c>
      <c r="DD395" s="32">
        <f>IF(AND($Q395&lt;&gt;$DB$5,$Q395&lt;=$DB$6,$Q395&lt;&gt;$CN$7),1,0)</f>
        <v>0</v>
      </c>
      <c r="DE395" s="32">
        <f>IF(AND($U395&lt;&gt;$DB$5,$U395&lt;=$DB$6,$U395&lt;&gt;$CN$7),1,0)</f>
        <v>0</v>
      </c>
      <c r="DF395" s="32">
        <f>IF(AND($Y395&lt;&gt;$DB$5,$Y395&lt;=$DB$6,$Y395&lt;&gt;$CN$7),1,0)</f>
        <v>0</v>
      </c>
      <c r="DG395" s="32">
        <f>IF(AND($AG395&lt;&gt;$DB$5,$AG395&lt;=$DB$6,$AG395&lt;&gt;$CN$7),1,0)</f>
        <v>0</v>
      </c>
      <c r="DH395" s="32">
        <f>IF(AND($AK395&lt;&gt;$DB$5,$AK395&lt;=$DB$6,$AK395&lt;&gt;$CN$7),1,0)</f>
        <v>0</v>
      </c>
      <c r="DI395" s="32">
        <f>IF(AND($AS395&lt;&gt;$DB$5,$AS395&lt;=$DB$6,$AS395&lt;&gt;$CN$7),1,0)</f>
        <v>0</v>
      </c>
      <c r="DJ395" s="32">
        <f>IF(AND($AW395&lt;&gt;$DB$5,$AW395&lt;=$DB$6,$AW395&lt;&gt;$CN$7),1,0)</f>
        <v>0</v>
      </c>
      <c r="DK395" s="32">
        <f>IF(AND($BE395&lt;&gt;$DB$5,$BE395&lt;=$DB$6,$BE395&lt;&gt;$CN$7),1,0)</f>
        <v>0</v>
      </c>
      <c r="DL395" s="32">
        <f>IF(AND($BI395&lt;&gt;$DB$5,$BI395&lt;=$DB$6,$BI395&lt;&gt;$CN$7),1,0)</f>
        <v>0</v>
      </c>
      <c r="DM395" s="32">
        <f>IF(AND($BQ395&lt;&gt;$DB$5,$BQ395&lt;=$DB$6,$BQ395&lt;&gt;$CN$7),1,0)</f>
        <v>0</v>
      </c>
      <c r="DN395" s="32">
        <f>IF(AND($BU395&lt;&gt;$DB$5,$BU395&lt;=$DB$6,$BU395&lt;&gt;$CN$7),1,0)</f>
        <v>0</v>
      </c>
      <c r="DQ395" s="32">
        <f t="shared" ref="DQ395" si="20031">IF(AND($M395&lt;&gt;$DP$5,$M395&lt;=$DP$6,$M395&lt;&gt;$CN$7),1,0)</f>
        <v>0</v>
      </c>
      <c r="DR395" s="32">
        <f t="shared" ref="DR395" si="20032">IF(AND($Q395&lt;&gt;$DP$5,$Q395&lt;=$DP$6,$Q395&lt;&gt;$CN$7),1,0)</f>
        <v>0</v>
      </c>
      <c r="DS395" s="32">
        <f t="shared" ref="DS395" si="20033">IF(AND($U395&lt;&gt;$DP$5,$U395&lt;=$DP$6,$U395&lt;&gt;$CN$7),1,0)</f>
        <v>0</v>
      </c>
      <c r="DT395" s="32">
        <f t="shared" ref="DT395" si="20034">IF(AND($Y395&lt;&gt;$DP$5,$Y395&lt;=$DP$6,$Y395&lt;&gt;$CN$7),1,0)</f>
        <v>0</v>
      </c>
      <c r="DU395" s="32">
        <f t="shared" ref="DU395" si="20035">IF(AND($AG395&lt;&gt;$DP$5,$AG395&lt;=$DP$6,$AG395&lt;&gt;$CN$7),1,0)</f>
        <v>0</v>
      </c>
      <c r="DV395" s="32">
        <f t="shared" ref="DV395" si="20036">IF(AND($AK395&lt;&gt;$DP$5,$AK395&lt;=$DP$6,$AK395&lt;&gt;$CN$7),1,0)</f>
        <v>0</v>
      </c>
      <c r="DW395" s="32">
        <f t="shared" ref="DW395" si="20037">IF(AND($AS395&lt;&gt;$DP$5,$AS395&lt;=$DP$6,$AS395&lt;&gt;$CN$7),1,0)</f>
        <v>0</v>
      </c>
      <c r="DX395" s="32">
        <f t="shared" ref="DX395" si="20038">IF(AND($AW395&lt;&gt;$DP$5,$AW395&lt;=$DP$6,$AW395&lt;&gt;$CN$7),1,0)</f>
        <v>0</v>
      </c>
      <c r="DY395" s="32">
        <f t="shared" ref="DY395" si="20039">IF(AND($BE395&lt;&gt;$DP$5,$BE395&lt;=$DP$6,$BE395&lt;&gt;$CN$7),1,0)</f>
        <v>0</v>
      </c>
      <c r="DZ395" s="32">
        <f t="shared" ref="DZ395" si="20040">IF(AND($BI395&lt;&gt;$DP$5,$BI395&lt;=$DP$6,$BI395&lt;&gt;$CN$7),1,0)</f>
        <v>0</v>
      </c>
      <c r="EA395" s="32">
        <f t="shared" ref="EA395" si="20041">IF(AND($BQ395&lt;&gt;$DP$5,$BQ395&lt;=$DP$6,$BQ395&lt;&gt;$CN$7),1,0)</f>
        <v>0</v>
      </c>
      <c r="EB395" s="32">
        <f t="shared" ref="EB395" si="20042">IF(AND($BU395&lt;&gt;$DP$5,$BU395&lt;=$DP$6,$BU395&lt;&gt;$CN$7),1,0)</f>
        <v>0</v>
      </c>
      <c r="EE395" s="328">
        <f>IF(M395&lt;&gt;"",IF(M395&lt;=$ED$6,1,IF(L395&gt;$ED$6,0,NETWORKDAYS(L395,$ED$6,祭日リスト)/NETWORKDAYS(L395,M395,祭日リスト)))*$GG395*週間進捗報告書!$G$9,0)</f>
        <v>0</v>
      </c>
      <c r="EF395" s="328">
        <f>IF(Q395&lt;&gt;"",IF(Q395&lt;=$ED$6,1,IF(P395&gt;$ED$6,0,NETWORKDAYS(P395,$ED$6,祭日リスト)/NETWORKDAYS(P395,Q395,祭日リスト)))*$GG395*週間進捗報告書!$G$10,0)</f>
        <v>0</v>
      </c>
      <c r="EG395" s="328">
        <f>IF(U395&lt;&gt;"",IF(U395&lt;=$ED$6,1,IF(T395&gt;$ED$6,0,NETWORKDAYS(T395,$ED$6,祭日リスト)/NETWORKDAYS(T395,U395,祭日リスト)))*$GG395*週間進捗報告書!$G$11,0)</f>
        <v>0</v>
      </c>
      <c r="EH395" s="328">
        <f>IF(Y395&lt;&gt;"",IF(Y395&lt;=$ED$6,1,IF(X395&gt;$ED$6,0,NETWORKDAYS(X395,$ED$6,祭日リスト)/NETWORKDAYS(X395,Y395,祭日リスト)))*$GG395*週間進捗報告書!$G$12,0)</f>
        <v>0</v>
      </c>
      <c r="EI395" s="328">
        <f>IF(AG395&lt;&gt;"",IF(AG395&lt;=$ED$6,1,IF(AF395&gt;$ED$6,0,NETWORKDAYS(AF395,$ED$6,祭日リスト)/NETWORKDAYS(AF395,AG395,祭日リスト)))*$GG395*週間進捗報告書!$G$13,0)</f>
        <v>0</v>
      </c>
      <c r="EJ395" s="328">
        <f>IF(AK395&lt;&gt;"",IF(AK395&lt;=$ED$6,1,IF(AJ395&gt;$ED$6,0,NETWORKDAYS(AJ395,$ED$6,祭日リスト)/NETWORKDAYS(AJ395,AK395,祭日リスト)))*$GG395*週間進捗報告書!$G$14,0)</f>
        <v>0</v>
      </c>
      <c r="EK395" s="328">
        <f>IF(AS395&lt;&gt;"",IF(AS395&lt;=$ED$6,1,IF(AR395&gt;$ED$6,0,NETWORKDAYS(AR395,$ED$6,祭日リスト)/NETWORKDAYS(AR395,AS395,祭日リスト)))*$GG395*週間進捗報告書!$G$15,0)</f>
        <v>0</v>
      </c>
      <c r="EL395" s="328">
        <f>IF(AW395&lt;&gt;"",IF(AW395&lt;=$ED$6,1,IF(AV395&gt;$ED$6,0,NETWORKDAYS(AV395,$ED$6,祭日リスト)/NETWORKDAYS(AV395,AW395,祭日リスト)))*$GG395*週間進捗報告書!$G$16,0)</f>
        <v>0</v>
      </c>
      <c r="EM395" s="328">
        <f>IF(BE395&lt;&gt;"",IF(BE395&lt;=$ED$6,1,IF(BD395&gt;$ED$6,0,NETWORKDAYS(BD395,$ED$6,祭日リスト)/NETWORKDAYS(BD395,BE395,祭日リスト)))*$GG395*週間進捗報告書!$G$17,0)</f>
        <v>0</v>
      </c>
      <c r="EN395" s="328">
        <f>IF(BI395&lt;&gt;"",IF(BI395&lt;=$ED$6,1,IF(BH395&gt;$ED$6,0,NETWORKDAYS(BH395,$ED$6,祭日リスト)/NETWORKDAYS(BH395,BI395,祭日リスト)))*$GG395*週間進捗報告書!$G$18,0)</f>
        <v>0</v>
      </c>
      <c r="EO395" s="328">
        <f>IF(BQ395&lt;&gt;"",IF(BQ395&lt;=$ED$6,1,IF(BP395&gt;$ED$6,0,NETWORKDAYS(BP395,$ED$6,祭日リスト)/NETWORKDAYS(BP395,BQ395,祭日リスト)))*$GG395*週間進捗報告書!$G$19,0)</f>
        <v>0</v>
      </c>
      <c r="EP395" s="328">
        <f>IF(BU395&lt;&gt;"",IF(BU395&lt;=$ED$6,1,IF(BT395&gt;$ED$6,0,NETWORKDAYS(BT395,$ED$6,祭日リスト)/NETWORKDAYS(BT395,BU395,祭日リスト)))*$GG395*週間進捗報告書!$G$20,0)</f>
        <v>0</v>
      </c>
      <c r="ER395" s="547">
        <f t="shared" ref="ER395:FC395" si="20043">EE395-EE396</f>
        <v>0</v>
      </c>
      <c r="ES395" s="547">
        <f t="shared" si="20043"/>
        <v>0</v>
      </c>
      <c r="ET395" s="547">
        <f t="shared" si="20043"/>
        <v>0</v>
      </c>
      <c r="EU395" s="547">
        <f t="shared" si="20043"/>
        <v>0</v>
      </c>
      <c r="EV395" s="547">
        <f t="shared" si="20043"/>
        <v>0</v>
      </c>
      <c r="EW395" s="547">
        <f t="shared" si="20043"/>
        <v>0</v>
      </c>
      <c r="EX395" s="547">
        <f t="shared" si="20043"/>
        <v>0</v>
      </c>
      <c r="EY395" s="547">
        <f t="shared" si="20043"/>
        <v>0</v>
      </c>
      <c r="EZ395" s="547">
        <f t="shared" si="20043"/>
        <v>0</v>
      </c>
      <c r="FA395" s="547">
        <f t="shared" si="20043"/>
        <v>0</v>
      </c>
      <c r="FB395" s="547">
        <f t="shared" si="20043"/>
        <v>0</v>
      </c>
      <c r="FC395" s="547">
        <f t="shared" si="20043"/>
        <v>0</v>
      </c>
      <c r="FD395" s="547">
        <f t="shared" ref="FD395" si="20044">SUM(ER395:FC396)</f>
        <v>0</v>
      </c>
      <c r="FE395" s="333"/>
      <c r="FG395" s="32">
        <f>IF(AND($M395&lt;&gt;$FF$7),1,0)</f>
        <v>0</v>
      </c>
      <c r="FH395" s="32">
        <f>IF(AND($Q395&lt;&gt;$FF$7),1,0)</f>
        <v>0</v>
      </c>
      <c r="FI395" s="32">
        <f>IF(AND($U395&lt;&gt;$FF$7),1,0)</f>
        <v>0</v>
      </c>
      <c r="FJ395" s="32">
        <f>IF(AND($Y395&lt;&gt;$FF$7),1,0)</f>
        <v>0</v>
      </c>
      <c r="FK395" s="32">
        <f>IF(AND($AG395&lt;&gt;$FF$7),1,0)</f>
        <v>0</v>
      </c>
      <c r="FL395" s="32">
        <f>IF(AND($AK395&lt;&gt;$FF$7),1,0)</f>
        <v>0</v>
      </c>
      <c r="FM395" s="32">
        <f>IF(AND($AS395&lt;&gt;$FF$7),1,0)</f>
        <v>0</v>
      </c>
      <c r="FN395" s="32">
        <f>IF(AND($AW395&lt;&gt;$FF$7),1,0)</f>
        <v>0</v>
      </c>
      <c r="FO395" s="32">
        <f>IF(AND($BE395&lt;&gt;$FF$7),1,0)</f>
        <v>0</v>
      </c>
      <c r="FP395" s="32">
        <f>IF(AND($BI395&lt;&gt;$FF$7),1,0)</f>
        <v>0</v>
      </c>
      <c r="FQ395" s="32">
        <f>IF(AND($BQ395&lt;&gt;$FF$7),1,0)</f>
        <v>0</v>
      </c>
      <c r="FR395" s="32">
        <f>IF(AND($BU395&lt;&gt;$FF$7),1,0)</f>
        <v>0</v>
      </c>
      <c r="FU395" s="294">
        <f t="shared" ref="FU395" si="20045">IF($K395&lt;&gt;"NG",$GG395,0)</f>
        <v>0</v>
      </c>
      <c r="FV395" s="294">
        <f t="shared" ref="FV395" si="20046">IF($O395&lt;&gt;"NG",$GG395,0)</f>
        <v>0</v>
      </c>
      <c r="FW395" s="294">
        <f t="shared" ref="FW395" si="20047">IF($S395&lt;&gt;"NG",$GG395,0)</f>
        <v>0</v>
      </c>
      <c r="FX395" s="294">
        <f t="shared" ref="FX395" si="20048">IF($W395&lt;&gt;"NG",$GG395,0)</f>
        <v>0</v>
      </c>
      <c r="FY395" s="294">
        <f t="shared" ref="FY395" si="20049">IF($AE395&lt;&gt;"NG",$GG395,0)</f>
        <v>0</v>
      </c>
      <c r="FZ395" s="294">
        <f t="shared" ref="FZ395" si="20050">IF($AI395&lt;&gt;"NG",$GG395,0)</f>
        <v>0</v>
      </c>
      <c r="GA395" s="294">
        <f t="shared" ref="GA395" si="20051">IF($AQ395&lt;&gt;"NG",$GG395,0)</f>
        <v>0</v>
      </c>
      <c r="GB395" s="294">
        <f t="shared" ref="GB395" si="20052">IF($AU395&lt;&gt;"NG",$GG395,0)</f>
        <v>0</v>
      </c>
      <c r="GC395" s="294">
        <f t="shared" ref="GC395" si="20053">IF($BC395&lt;&gt;"NG",$GG395,0)</f>
        <v>0</v>
      </c>
      <c r="GD395" s="294">
        <f t="shared" ref="GD395" si="20054">IF($BG395&lt;&gt;"NG",$GG395,0)</f>
        <v>0</v>
      </c>
      <c r="GE395" s="294">
        <f t="shared" ref="GE395" si="20055">IF($BO395&lt;&gt;"NG",$GG395,0)</f>
        <v>0</v>
      </c>
      <c r="GF395" s="294">
        <f t="shared" ref="GF395" si="20056">IF($BS395&lt;&gt;"NG",$GG395,0)</f>
        <v>0</v>
      </c>
      <c r="GG395" s="294" t="e">
        <f>VLOOKUP($D395,リスト!$D:$S,15,FALSE)</f>
        <v>#N/A</v>
      </c>
      <c r="GH395" s="2" t="e">
        <f>INDEX(リスト!$V:$V,MATCH(中日程計画表!$D395,リスト!$D:$D,0))</f>
        <v>#N/A</v>
      </c>
      <c r="GI395" s="2" t="e">
        <f>INDEX(リスト!$A:$A,MATCH(中日程計画表!$D395,リスト!$D:$D,0))</f>
        <v>#N/A</v>
      </c>
      <c r="GJ395" s="2" t="e">
        <f>INDEX(リスト!$U:$U,MATCH(中日程計画表!$D395,リスト!$D:$D,0))</f>
        <v>#N/A</v>
      </c>
      <c r="GK395" s="5" t="e">
        <f>INDEX(リスト!$W:$W,MATCH(中日程計画表!$D395,リスト!$D:$D,0))</f>
        <v>#N/A</v>
      </c>
      <c r="GL395" s="2" t="s">
        <v>200</v>
      </c>
      <c r="GM395" s="296">
        <f>D395</f>
        <v>0</v>
      </c>
      <c r="GN395" s="296">
        <f>E395</f>
        <v>0</v>
      </c>
      <c r="GU395" s="460" t="str">
        <f t="shared" ref="GU395" si="20057">AE395</f>
        <v>NG</v>
      </c>
      <c r="GV395" s="460">
        <f t="shared" ref="GV395" si="20058">EI395</f>
        <v>0</v>
      </c>
      <c r="GW395" s="460">
        <f t="shared" ref="GW395" si="20059">EI396</f>
        <v>0</v>
      </c>
      <c r="GX395" s="462">
        <f t="shared" ref="GX395" si="20060">EV395</f>
        <v>0</v>
      </c>
      <c r="GY395" s="460" t="str">
        <f t="shared" ref="GY395" si="20061">AI395</f>
        <v>NG</v>
      </c>
      <c r="GZ395" s="460">
        <f t="shared" ref="GZ395" si="20062">EJ395</f>
        <v>0</v>
      </c>
      <c r="HA395" s="460">
        <f t="shared" ref="HA395" si="20063">EJ396</f>
        <v>0</v>
      </c>
      <c r="HB395" s="462">
        <f t="shared" ref="HB395" si="20064">EW395</f>
        <v>0</v>
      </c>
      <c r="HC395" s="460" t="str">
        <f t="shared" ref="HC395" si="20065">AQ395</f>
        <v>NG</v>
      </c>
      <c r="HD395" s="460">
        <f t="shared" ref="HD395" si="20066">EK395</f>
        <v>0</v>
      </c>
      <c r="HE395" s="460">
        <f t="shared" ref="HE395" si="20067">EK396</f>
        <v>0</v>
      </c>
      <c r="HF395" s="462">
        <f t="shared" ref="HF395" si="20068">EX395</f>
        <v>0</v>
      </c>
      <c r="HG395" s="460" t="str">
        <f t="shared" ref="HG395" si="20069">AU395</f>
        <v>NG</v>
      </c>
      <c r="HH395" s="460">
        <f t="shared" ref="HH395" si="20070">EL395</f>
        <v>0</v>
      </c>
      <c r="HI395" s="460">
        <f t="shared" ref="HI395" si="20071">EL396</f>
        <v>0</v>
      </c>
      <c r="HJ395" s="462">
        <f t="shared" ref="HJ395" si="20072">EY395</f>
        <v>0</v>
      </c>
      <c r="HK395" s="460" t="str">
        <f t="shared" ref="HK395" si="20073">BC395</f>
        <v>NG</v>
      </c>
      <c r="HL395" s="460">
        <f t="shared" ref="HL395" si="20074">EM395</f>
        <v>0</v>
      </c>
      <c r="HM395" s="460">
        <f t="shared" ref="HM395" si="20075">EM396</f>
        <v>0</v>
      </c>
      <c r="HN395" s="462">
        <f t="shared" ref="HN395" si="20076">EZ395</f>
        <v>0</v>
      </c>
      <c r="HO395" s="460" t="str">
        <f t="shared" ref="HO395" si="20077">BG395</f>
        <v>NG</v>
      </c>
      <c r="HP395" s="460">
        <f t="shared" ref="HP395" si="20078">EN395</f>
        <v>0</v>
      </c>
      <c r="HQ395" s="460">
        <f t="shared" ref="HQ395" si="20079">EN396</f>
        <v>0</v>
      </c>
      <c r="HR395" s="462">
        <f t="shared" ref="HR395" si="20080">FA395</f>
        <v>0</v>
      </c>
      <c r="HS395" s="332"/>
    </row>
    <row r="396" spans="1:227" ht="12" customHeight="1">
      <c r="A396" s="489"/>
      <c r="B396" s="487"/>
      <c r="C396" s="475"/>
      <c r="D396" s="485"/>
      <c r="E396" s="483"/>
      <c r="F396" s="317"/>
      <c r="G396" s="317"/>
      <c r="H396" s="317"/>
      <c r="I396" s="317"/>
      <c r="J396" s="316"/>
      <c r="K396" s="481"/>
      <c r="L396" s="77"/>
      <c r="M396" s="77"/>
      <c r="N396" s="471"/>
      <c r="O396" s="475"/>
      <c r="P396" s="77"/>
      <c r="Q396" s="77"/>
      <c r="R396" s="471"/>
      <c r="S396" s="475"/>
      <c r="T396" s="77"/>
      <c r="U396" s="77"/>
      <c r="V396" s="471"/>
      <c r="W396" s="473"/>
      <c r="X396" s="77"/>
      <c r="Y396" s="77"/>
      <c r="Z396" s="471"/>
      <c r="AA396" s="477"/>
      <c r="AB396" s="80"/>
      <c r="AC396" s="80"/>
      <c r="AD396" s="471"/>
      <c r="AE396" s="473"/>
      <c r="AF396" s="77"/>
      <c r="AG396" s="77"/>
      <c r="AH396" s="471"/>
      <c r="AI396" s="473"/>
      <c r="AJ396" s="77"/>
      <c r="AK396" s="77"/>
      <c r="AL396" s="471"/>
      <c r="AM396" s="477"/>
      <c r="AN396" s="80"/>
      <c r="AO396" s="80"/>
      <c r="AP396" s="471"/>
      <c r="AQ396" s="473"/>
      <c r="AR396" s="77"/>
      <c r="AS396" s="77"/>
      <c r="AT396" s="471"/>
      <c r="AU396" s="473"/>
      <c r="AV396" s="77"/>
      <c r="AW396" s="77"/>
      <c r="AX396" s="471"/>
      <c r="AY396" s="477"/>
      <c r="AZ396" s="80"/>
      <c r="BA396" s="80"/>
      <c r="BB396" s="471"/>
      <c r="BC396" s="475"/>
      <c r="BD396" s="77"/>
      <c r="BE396" s="77"/>
      <c r="BF396" s="471"/>
      <c r="BG396" s="473"/>
      <c r="BH396" s="77"/>
      <c r="BI396" s="77"/>
      <c r="BJ396" s="471"/>
      <c r="BK396" s="477"/>
      <c r="BL396" s="80"/>
      <c r="BM396" s="80"/>
      <c r="BN396" s="471"/>
      <c r="BO396" s="475"/>
      <c r="BP396" s="77"/>
      <c r="BQ396" s="77"/>
      <c r="BR396" s="471"/>
      <c r="BS396" s="473"/>
      <c r="BT396" s="77"/>
      <c r="BU396" s="77"/>
      <c r="BV396" s="471"/>
      <c r="BW396" s="469"/>
      <c r="BX396" s="467"/>
      <c r="BY396" s="490"/>
      <c r="CA396" s="19">
        <f t="shared" ref="CA396" si="20081">IF(AND($N395=1,$M396&lt;&gt;$BZ$7),1,0)</f>
        <v>0</v>
      </c>
      <c r="CB396" s="19">
        <f t="shared" ref="CB396" si="20082">IF(AND($R395=1,$Q396&lt;&gt;$BZ$7),1,0)</f>
        <v>0</v>
      </c>
      <c r="CC396" s="19">
        <f t="shared" ref="CC396" si="20083">IF(AND($V395=1,$U396&lt;&gt;$BZ$7),1,0)</f>
        <v>0</v>
      </c>
      <c r="CD396" s="19">
        <f t="shared" ref="CD396" si="20084">IF(AND($Z395=1,$Y396&lt;&gt;$BZ$7),1,0)</f>
        <v>0</v>
      </c>
      <c r="CE396" s="19">
        <f t="shared" ref="CE396" si="20085">IF(AND($AH395=1,$AG396&lt;&gt;$BZ$7),1,0)</f>
        <v>0</v>
      </c>
      <c r="CF396" s="19">
        <f t="shared" ref="CF396" si="20086">IF(AND($AL395=1,$AK396&lt;&gt;$BZ$7),1,0)</f>
        <v>0</v>
      </c>
      <c r="CG396" s="19">
        <f t="shared" ref="CG396" si="20087">IF(AND($AT395=1,$AS396&lt;&gt;$BZ$7),1,0)</f>
        <v>0</v>
      </c>
      <c r="CH396" s="19">
        <f t="shared" ref="CH396" si="20088">IF(AND($AX395=1,$AW396&lt;&gt;$BZ$7),1,0)</f>
        <v>0</v>
      </c>
      <c r="CI396" s="19">
        <f t="shared" ref="CI396" si="20089">IF(AND($BF395=1,$BE396&lt;&gt;$BZ$7),1,0)</f>
        <v>0</v>
      </c>
      <c r="CJ396" s="19">
        <f t="shared" ref="CJ396" si="20090">IF(AND($BJ395=1,$BI396&lt;&gt;$BZ$7),1,0)</f>
        <v>0</v>
      </c>
      <c r="CK396" s="19">
        <f t="shared" ref="CK396" si="20091">IF(AND($BR395=1,$BQ396&lt;&gt;$BZ$7),1,0)</f>
        <v>0</v>
      </c>
      <c r="CL396" s="19">
        <f t="shared" ref="CL396" si="20092">IF(AND($BV395=1,$BU396&lt;&gt;$BZ$7),1,0)</f>
        <v>0</v>
      </c>
      <c r="CO396" s="19">
        <f>IF(AND($M396&lt;&gt;$CN$7,$M396&lt;=$CN$6),1,0)</f>
        <v>0</v>
      </c>
      <c r="CP396" s="19">
        <f>IF(AND($Q396&lt;&gt;$CN$7,$Q396&lt;=$CN$6),1,0)</f>
        <v>0</v>
      </c>
      <c r="CQ396" s="19">
        <f>IF(AND($U396&lt;&gt;$CN$7,$U396&lt;=$CN$6),1,0)</f>
        <v>0</v>
      </c>
      <c r="CR396" s="19">
        <f>IF(AND($Y396&lt;&gt;$CN$7,$Y396&lt;=$CN$6),1,0)</f>
        <v>0</v>
      </c>
      <c r="CS396" s="19">
        <f>IF(AND($AG396&lt;&gt;$CN$7,$AG396&lt;=$CN$6),1,0)</f>
        <v>0</v>
      </c>
      <c r="CT396" s="19">
        <f>IF(AND($AK396&lt;&gt;$CN$7,$AK396&lt;=$CN$6),1,0)</f>
        <v>0</v>
      </c>
      <c r="CU396" s="19">
        <f>IF(AND($AS396&lt;&gt;$CN$7,$AS396&lt;=$CN$6),1,0)</f>
        <v>0</v>
      </c>
      <c r="CV396" s="19">
        <f>IF(AND($AW396&lt;&gt;$CN$7,$AW396&lt;=$CN$6),1,0)</f>
        <v>0</v>
      </c>
      <c r="CW396" s="19">
        <f>IF(AND($BE396&lt;&gt;$CN$7,$BE396&lt;=$CN$6),1,0)</f>
        <v>0</v>
      </c>
      <c r="CX396" s="19">
        <f>IF(AND($BI396&lt;&gt;$CN$7,$BI396&lt;=$CN$6),1,0)</f>
        <v>0</v>
      </c>
      <c r="CY396" s="19">
        <f>IF(AND($BQ396&lt;&gt;$CN$7,$BQ396&lt;=$CN$6),1,0)</f>
        <v>0</v>
      </c>
      <c r="CZ396" s="19">
        <f>IF(AND($BU396&lt;&gt;$CN$7,$BU396&lt;=$CN$6),1,0)</f>
        <v>0</v>
      </c>
      <c r="DC396" s="19">
        <f>IF($N395=1,1,0)</f>
        <v>0</v>
      </c>
      <c r="DD396" s="19">
        <f>IF($R395=1,1,0)</f>
        <v>0</v>
      </c>
      <c r="DE396" s="19">
        <f>IF($V395=1,1,0)</f>
        <v>0</v>
      </c>
      <c r="DF396" s="19">
        <f>IF($Z395=1,1,0)</f>
        <v>0</v>
      </c>
      <c r="DG396" s="19">
        <f>IF($AH395=1,1,0)</f>
        <v>0</v>
      </c>
      <c r="DH396" s="19">
        <f>IF($AL395=1,1,0)</f>
        <v>0</v>
      </c>
      <c r="DI396" s="19">
        <f>IF($AT395=1,1,0)</f>
        <v>0</v>
      </c>
      <c r="DJ396" s="19">
        <f>IF($AX395=1,1,0)</f>
        <v>0</v>
      </c>
      <c r="DK396" s="19">
        <f>IF($BF395=1,1,0)</f>
        <v>0</v>
      </c>
      <c r="DL396" s="19">
        <f>IF($BJ395=1,1,0)</f>
        <v>0</v>
      </c>
      <c r="DM396" s="19">
        <f>IF($BR395=1,1,0)</f>
        <v>0</v>
      </c>
      <c r="DN396" s="19">
        <f>IF($BV395=1,1,0)</f>
        <v>0</v>
      </c>
      <c r="DQ396" s="19">
        <f t="shared" ref="DQ396" si="20093">IF($N395=1,1,0)</f>
        <v>0</v>
      </c>
      <c r="DR396" s="19">
        <f t="shared" ref="DR396" si="20094">IF($R395=1,1,0)</f>
        <v>0</v>
      </c>
      <c r="DS396" s="19">
        <f t="shared" ref="DS396" si="20095">IF($V395=1,1,0)</f>
        <v>0</v>
      </c>
      <c r="DT396" s="19">
        <f t="shared" ref="DT396" si="20096">IF($Z395=1,1,0)</f>
        <v>0</v>
      </c>
      <c r="DU396" s="19">
        <f t="shared" ref="DU396" si="20097">IF($AH395=1,1,0)</f>
        <v>0</v>
      </c>
      <c r="DV396" s="19">
        <f t="shared" ref="DV396" si="20098">IF($AL395=1,1,0)</f>
        <v>0</v>
      </c>
      <c r="DW396" s="19">
        <f t="shared" ref="DW396" si="20099">IF($AT395=1,1,0)</f>
        <v>0</v>
      </c>
      <c r="DX396" s="19">
        <f t="shared" ref="DX396" si="20100">IF($AX395=1,1,0)</f>
        <v>0</v>
      </c>
      <c r="DY396" s="19">
        <f t="shared" ref="DY396" si="20101">IF($BF395=1,1,0)</f>
        <v>0</v>
      </c>
      <c r="DZ396" s="19">
        <f t="shared" ref="DZ396" si="20102">IF($BJ395=1,1,0)</f>
        <v>0</v>
      </c>
      <c r="EA396" s="19">
        <f t="shared" ref="EA396" si="20103">IF($BR395=1,1,0)</f>
        <v>0</v>
      </c>
      <c r="EB396" s="19">
        <f t="shared" ref="EB396" si="20104">IF($BV395=1,1,0)</f>
        <v>0</v>
      </c>
      <c r="EE396" s="329">
        <f>N395*$FU396*週間進捗報告書!$G$9</f>
        <v>0</v>
      </c>
      <c r="EF396" s="329">
        <f>R395*$FV396*週間進捗報告書!$G$10</f>
        <v>0</v>
      </c>
      <c r="EG396" s="329">
        <f>V395*$FW396*週間進捗報告書!$G$11</f>
        <v>0</v>
      </c>
      <c r="EH396" s="329">
        <f>Z395*$FX396*週間進捗報告書!$G$12</f>
        <v>0</v>
      </c>
      <c r="EI396" s="329">
        <f>AH395*$FY396*週間進捗報告書!$G$13</f>
        <v>0</v>
      </c>
      <c r="EJ396" s="329">
        <f>AL395*$FZ396*週間進捗報告書!$G$14</f>
        <v>0</v>
      </c>
      <c r="EK396" s="329">
        <f>AT395*$GA396*週間進捗報告書!$G$15</f>
        <v>0</v>
      </c>
      <c r="EL396" s="329">
        <f>AX395*$GB396*週間進捗報告書!$G$16</f>
        <v>0</v>
      </c>
      <c r="EM396" s="329">
        <f>BF395*$GC396*週間進捗報告書!$G$17</f>
        <v>0</v>
      </c>
      <c r="EN396" s="329">
        <f>BJ395*$GD396*週間進捗報告書!$G$18</f>
        <v>0</v>
      </c>
      <c r="EO396" s="329">
        <f>BR395*$GE396*週間進捗報告書!$G$19</f>
        <v>0</v>
      </c>
      <c r="EP396" s="329">
        <f>BV395*$GF396*週間進捗報告書!$G$20</f>
        <v>0</v>
      </c>
      <c r="ER396" s="547"/>
      <c r="ES396" s="547"/>
      <c r="ET396" s="547"/>
      <c r="EU396" s="547"/>
      <c r="EV396" s="547"/>
      <c r="EW396" s="547"/>
      <c r="EX396" s="547"/>
      <c r="EY396" s="547"/>
      <c r="EZ396" s="547"/>
      <c r="FA396" s="547"/>
      <c r="FB396" s="547"/>
      <c r="FC396" s="547"/>
      <c r="FD396" s="547"/>
      <c r="FE396" s="332"/>
      <c r="FG396" s="19"/>
      <c r="FH396" s="19"/>
      <c r="FI396" s="19"/>
      <c r="FJ396" s="19"/>
      <c r="FK396" s="19"/>
      <c r="FL396" s="19"/>
      <c r="FM396" s="19"/>
      <c r="FN396" s="19"/>
      <c r="FO396" s="19"/>
      <c r="FP396" s="19"/>
      <c r="FQ396" s="19"/>
      <c r="FR396" s="19"/>
      <c r="FU396" s="295">
        <f t="shared" ref="FU396" si="20105">FU395</f>
        <v>0</v>
      </c>
      <c r="FV396" s="295">
        <f t="shared" ref="FV396" si="20106">FV395</f>
        <v>0</v>
      </c>
      <c r="FW396" s="295">
        <f t="shared" ref="FW396" si="20107">FW395</f>
        <v>0</v>
      </c>
      <c r="FX396" s="295">
        <f t="shared" ref="FX396" si="20108">FX395</f>
        <v>0</v>
      </c>
      <c r="FY396" s="295">
        <f t="shared" ref="FY396" si="20109">FY395</f>
        <v>0</v>
      </c>
      <c r="FZ396" s="295">
        <f t="shared" ref="FZ396" si="20110">FZ395</f>
        <v>0</v>
      </c>
      <c r="GA396" s="295">
        <f t="shared" ref="GA396" si="20111">GA395</f>
        <v>0</v>
      </c>
      <c r="GB396" s="295">
        <f t="shared" ref="GB396" si="20112">GB395</f>
        <v>0</v>
      </c>
      <c r="GC396" s="295">
        <f t="shared" ref="GC396" si="20113">GC395</f>
        <v>0</v>
      </c>
      <c r="GD396" s="295">
        <f t="shared" ref="GD396" si="20114">GD395</f>
        <v>0</v>
      </c>
      <c r="GE396" s="295">
        <f t="shared" ref="GE396" si="20115">GE395</f>
        <v>0</v>
      </c>
      <c r="GF396" s="295">
        <f t="shared" ref="GF396" si="20116">GF395</f>
        <v>0</v>
      </c>
      <c r="GG396" s="295" t="e">
        <f t="shared" ref="GG396" si="20117">GG395</f>
        <v>#N/A</v>
      </c>
      <c r="GH396" s="2" t="e">
        <f>INDEX(リスト!$V:$V,MATCH(中日程計画表!$D395,リスト!$D:$D,0))</f>
        <v>#N/A</v>
      </c>
      <c r="GI396" s="2" t="e">
        <f>INDEX(リスト!$A:$A,MATCH(中日程計画表!$D395,リスト!$D:$D,0))</f>
        <v>#N/A</v>
      </c>
      <c r="GJ396" s="2" t="e">
        <f>INDEX(リスト!$U:$U,MATCH(中日程計画表!$D395,リスト!$D:$D,0))</f>
        <v>#N/A</v>
      </c>
      <c r="GK396" s="5" t="e">
        <f>INDEX(リスト!$W:$W,MATCH(中日程計画表!$D395,リスト!$D:$D,0))</f>
        <v>#N/A</v>
      </c>
      <c r="GL396" s="2" t="s">
        <v>201</v>
      </c>
      <c r="GM396" s="296">
        <f t="shared" ref="GM396" si="20118">GM395</f>
        <v>0</v>
      </c>
      <c r="GN396" s="296">
        <f t="shared" ref="GN396" si="20119">GN395</f>
        <v>0</v>
      </c>
      <c r="GU396" s="461"/>
      <c r="GV396" s="460"/>
      <c r="GW396" s="460"/>
      <c r="GX396" s="461"/>
      <c r="GY396" s="461"/>
      <c r="GZ396" s="460"/>
      <c r="HA396" s="460"/>
      <c r="HB396" s="461"/>
      <c r="HC396" s="461"/>
      <c r="HD396" s="460"/>
      <c r="HE396" s="460"/>
      <c r="HF396" s="461"/>
      <c r="HG396" s="461"/>
      <c r="HH396" s="460"/>
      <c r="HI396" s="460"/>
      <c r="HJ396" s="461"/>
      <c r="HK396" s="461"/>
      <c r="HL396" s="460"/>
      <c r="HM396" s="460"/>
      <c r="HN396" s="461"/>
      <c r="HO396" s="461"/>
      <c r="HP396" s="460"/>
      <c r="HQ396" s="460"/>
      <c r="HR396" s="461"/>
      <c r="HS396" s="4"/>
    </row>
    <row r="397" spans="1:227" ht="12" customHeight="1">
      <c r="A397" s="488" t="str">
        <f t="shared" ref="A397" ca="1" si="20120">INDIRECT("リスト!A"&amp;B397+6)</f>
        <v/>
      </c>
      <c r="B397" s="486">
        <f t="shared" ref="B397" si="20121">ROUNDDOWN((ROW()-6)/2,0)+1</f>
        <v>196</v>
      </c>
      <c r="C397" s="474" t="str">
        <f>機能グループ名</f>
        <v/>
      </c>
      <c r="D397" s="484">
        <f>機能ID</f>
        <v>0</v>
      </c>
      <c r="E397" s="482">
        <f>機能名</f>
        <v>0</v>
      </c>
      <c r="F397" s="315"/>
      <c r="G397" s="315"/>
      <c r="H397" s="315"/>
      <c r="I397" s="315"/>
      <c r="J397" s="316"/>
      <c r="K397" s="480" t="str">
        <f>担当者_SR</f>
        <v>NG</v>
      </c>
      <c r="L397" s="76"/>
      <c r="M397" s="76"/>
      <c r="N397" s="470"/>
      <c r="O397" s="474" t="str">
        <f>担当者_SRR</f>
        <v>NG</v>
      </c>
      <c r="P397" s="76"/>
      <c r="Q397" s="76"/>
      <c r="R397" s="470"/>
      <c r="S397" s="474" t="str">
        <f>担当者_DS</f>
        <v>NG</v>
      </c>
      <c r="T397" s="76"/>
      <c r="U397" s="76"/>
      <c r="V397" s="470"/>
      <c r="W397" s="472" t="str">
        <f>担当者_DSR</f>
        <v>NG</v>
      </c>
      <c r="X397" s="76"/>
      <c r="Y397" s="76"/>
      <c r="Z397" s="470"/>
      <c r="AA397" s="476"/>
      <c r="AB397" s="79"/>
      <c r="AC397" s="79"/>
      <c r="AD397" s="470">
        <f>IF(AC398 &lt;&gt; "",1,0)</f>
        <v>0</v>
      </c>
      <c r="AE397" s="472" t="str">
        <f>担当者_CD</f>
        <v>NG</v>
      </c>
      <c r="AF397" s="76"/>
      <c r="AG397" s="76"/>
      <c r="AH397" s="470"/>
      <c r="AI397" s="472" t="str">
        <f>担当者_DD</f>
        <v>NG</v>
      </c>
      <c r="AJ397" s="76"/>
      <c r="AK397" s="76"/>
      <c r="AL397" s="470"/>
      <c r="AM397" s="476"/>
      <c r="AN397" s="79"/>
      <c r="AO397" s="79"/>
      <c r="AP397" s="470">
        <f>IF(AO398 &lt;&gt; "",1,0)</f>
        <v>0</v>
      </c>
      <c r="AQ397" s="472" t="str">
        <f>担当者_MCL</f>
        <v>NG</v>
      </c>
      <c r="AR397" s="76"/>
      <c r="AS397" s="76"/>
      <c r="AT397" s="470"/>
      <c r="AU397" s="472" t="str">
        <f>担当者_MCLR</f>
        <v>NG</v>
      </c>
      <c r="AV397" s="76"/>
      <c r="AW397" s="76"/>
      <c r="AX397" s="470"/>
      <c r="AY397" s="476"/>
      <c r="AZ397" s="79"/>
      <c r="BA397" s="79"/>
      <c r="BB397" s="470">
        <f>IF(BA398 &lt;&gt; "",1,0)</f>
        <v>0</v>
      </c>
      <c r="BC397" s="474" t="str">
        <f>担当者_MT</f>
        <v>NG</v>
      </c>
      <c r="BD397" s="76"/>
      <c r="BE397" s="76"/>
      <c r="BF397" s="470"/>
      <c r="BG397" s="472" t="str">
        <f>担当者_M検</f>
        <v>NG</v>
      </c>
      <c r="BH397" s="76"/>
      <c r="BI397" s="76"/>
      <c r="BJ397" s="470"/>
      <c r="BK397" s="476"/>
      <c r="BL397" s="79"/>
      <c r="BM397" s="79"/>
      <c r="BN397" s="470">
        <v>0</v>
      </c>
      <c r="BO397" s="474" t="str">
        <f>担当者_モテ</f>
        <v>NG</v>
      </c>
      <c r="BP397" s="76"/>
      <c r="BQ397" s="76"/>
      <c r="BR397" s="470"/>
      <c r="BS397" s="472" t="str">
        <f>担当者_モテR</f>
        <v>NG</v>
      </c>
      <c r="BT397" s="76"/>
      <c r="BU397" s="76"/>
      <c r="BV397" s="470"/>
      <c r="BW397" s="468">
        <f t="shared" ref="BW397" si="20122">IFERROR(SUM(IF(K397&lt;&gt;"NG",N397*K$1,0),IF(O397&lt;&gt;"NG",R397*O$1,0),IF(S397&lt;&gt;"NG",V397*S$1,0),IF(W397&lt;&gt;"NG",Z397*W$1,0),IF(AA397&lt;&gt;"NG",AD397*AA$1,0),IF(AE397&lt;&gt;"NG",AH397*AE$1,0),IF(AI397&lt;&gt;"NG",AL397*AI$1,0),IF(AM397&lt;&gt;"NG",AP397*AM$1,0),IF(AQ397&lt;&gt;"NG",AT397*AQ$1,0),IF(AU397&lt;&gt;"NG",AX397*AU$1,0),IF(AY397&lt;&gt;"NG",BB397*AY$1,0),IF(BC397&lt;&gt;"NG",BF397*BC$1,0),IF(BG397&lt;&gt;"NG",BJ397*BG$1,0),IF(BK397&lt;&gt;"NG",BN397*BK$1,0),IF(BO397&lt;&gt;"NG",BR397*BO$1,0),IF(BS397&lt;&gt;"NG",BV397*BS$1,0))/SUM(IF(K397&lt;&gt;"NG",K$1,0),IF(O397&lt;&gt;"NG",O$1,0),IF(S397&lt;&gt;"NG",S$1,0),IF(W397&lt;&gt;"NG",W$1,0),IF(AA397&lt;&gt;"NG",AA$1,0),IF(AE397&lt;&gt;"NG",AE$1,0),IF(AI397&lt;&gt;"NG",AI$1,0),IF(AM397&lt;&gt;"NG",AM$1,0),IF(AQ397&lt;&gt;"NG",AQ$1,0),IF(AU397&lt;&gt;"NG",AU$1,0),IF(AY397&lt;&gt;"NG",AY$1,0),IF(BC397&lt;&gt;"NG",BC$1,0),IF(BG397&lt;&gt;"NG",BG$1,0),IF(BK397&lt;&gt;"NG",BK$1,0),IF(BO397&lt;&gt;"NG",BO$1,0),IF(BS397&lt;&gt;"NG",BS$1,0)),0)</f>
        <v>0</v>
      </c>
      <c r="BX397" s="466"/>
      <c r="BY397" s="490"/>
      <c r="BZ397" s="5"/>
      <c r="CA397" s="32">
        <f t="shared" ref="CA397" si="20123">IF(AND($M397&lt;&gt;$BZ$5,$M397&lt;=$BZ$6,$M397&lt;&gt;$BZ$7),1,0)</f>
        <v>0</v>
      </c>
      <c r="CB397" s="32">
        <f t="shared" ref="CB397" si="20124">IF(AND($Q397&lt;&gt;$BZ$5,$Q397&lt;=$BZ$6,$Q397&lt;&gt;$BZ$7),1,0)</f>
        <v>0</v>
      </c>
      <c r="CC397" s="32">
        <f t="shared" ref="CC397" si="20125">IF(AND($U397&lt;&gt;$BZ$5,$U397&lt;=$BZ$6,$U397&lt;&gt;$BZ$7),1,0)</f>
        <v>0</v>
      </c>
      <c r="CD397" s="32">
        <f t="shared" ref="CD397" si="20126">IF(AND($Y397&lt;&gt;$BZ$5,$Y397&lt;=$BZ$6,$Y397&lt;&gt;$BZ$7),1,0)</f>
        <v>0</v>
      </c>
      <c r="CE397" s="32">
        <f t="shared" ref="CE397" si="20127">IF(AND($AG397&lt;&gt;$BZ$5,$AG397&lt;=$BZ$6,$AG397&lt;&gt;$BZ$7),1,0)</f>
        <v>0</v>
      </c>
      <c r="CF397" s="32">
        <f t="shared" ref="CF397" si="20128">IF(AND($AK397&lt;&gt;$BZ$5,$AK397&lt;=$BZ$6,$AK397&lt;&gt;$BZ$7),1,0)</f>
        <v>0</v>
      </c>
      <c r="CG397" s="32">
        <f t="shared" ref="CG397" si="20129">IF(AND($AS397&lt;&gt;$BZ$5,$AS397&lt;=$BZ$6,$AS397&lt;&gt;$BZ$7),1,0)</f>
        <v>0</v>
      </c>
      <c r="CH397" s="32">
        <f t="shared" ref="CH397" si="20130">IF(AND($AW397&lt;&gt;$BZ$5,$AW397&lt;=$BZ$6,$AW397&lt;&gt;$BZ$7),1,0)</f>
        <v>0</v>
      </c>
      <c r="CI397" s="32">
        <f t="shared" ref="CI397" si="20131">IF(AND($BE397&lt;&gt;$BZ$5,$BE397&lt;=$BZ$6,$BE397&lt;&gt;$BZ$7),1,0)</f>
        <v>0</v>
      </c>
      <c r="CJ397" s="32">
        <f t="shared" ref="CJ397" si="20132">IF(AND($BI397&lt;&gt;$BZ$5,$BI397&lt;=$BZ$6,$BI397&lt;&gt;$BZ$7),1,0)</f>
        <v>0</v>
      </c>
      <c r="CK397" s="32">
        <f t="shared" ref="CK397" si="20133">IF(AND($BQ397&lt;&gt;$BZ$5,$BQ397&lt;=$BZ$6,$BQ397&lt;&gt;$BZ$7),1,0)</f>
        <v>0</v>
      </c>
      <c r="CL397" s="32">
        <f t="shared" ref="CL397" si="20134">IF(AND($BU397&lt;&gt;$BZ$5,$BU397&lt;=$BZ$6,$BU397&lt;&gt;$BZ$7),1,0)</f>
        <v>0</v>
      </c>
      <c r="CO397" s="32">
        <f>IF(AND($M397&lt;&gt;$CN$5,$M397&lt;=$CN$6,$M397&lt;&gt;$CN$7),1,0)</f>
        <v>0</v>
      </c>
      <c r="CP397" s="32">
        <f>IF(AND($Q397&lt;&gt;$CN$5,$Q397&lt;=$CN$6,$Q397&lt;&gt;$CN$7),1,0)</f>
        <v>0</v>
      </c>
      <c r="CQ397" s="32">
        <f>IF(AND($U397&lt;&gt;$CN$5,$U397&lt;=$CN$6,$U397&lt;&gt;$CN$7),1,0)</f>
        <v>0</v>
      </c>
      <c r="CR397" s="32">
        <f>IF(AND($Y397&lt;&gt;$CN$5,$Y397&lt;=$CN$6,$Y397&lt;&gt;$CN$7),1,0)</f>
        <v>0</v>
      </c>
      <c r="CS397" s="32">
        <f>IF(AND($AG397&lt;&gt;$CN$5,$AG397&lt;=$CN$6,$AG397&lt;&gt;$CN$7),1,0)</f>
        <v>0</v>
      </c>
      <c r="CT397" s="32">
        <f>IF(AND($AK397&lt;&gt;$CN$5,$AK397&lt;=$CN$6,$AK397&lt;&gt;$CN$7),1,0)</f>
        <v>0</v>
      </c>
      <c r="CU397" s="32">
        <f>IF(AND($AS397&lt;&gt;$CN$5,$AS397&lt;=$CN$6,$AS397&lt;&gt;$CN$7),1,0)</f>
        <v>0</v>
      </c>
      <c r="CV397" s="32">
        <f>IF(AND($AW397&lt;&gt;$CN$5,$AW397&lt;=$CN$6,$AW397&lt;&gt;$CN$7),1,0)</f>
        <v>0</v>
      </c>
      <c r="CW397" s="32">
        <f>IF(AND($BE397&lt;&gt;$CN$5,$BE397&lt;=$CN$6,$BE397&lt;&gt;$CN$7),1,0)</f>
        <v>0</v>
      </c>
      <c r="CX397" s="32">
        <f>IF(AND($BI397&lt;&gt;$CN$5,$BI397&lt;=$CN$6,$BI397&lt;&gt;$CN$7),1,0)</f>
        <v>0</v>
      </c>
      <c r="CY397" s="32">
        <f>IF(AND($BQ397&lt;&gt;$CN$5,$BQ397&lt;=$CN$6,$BQ397&lt;&gt;$CN$7),1,0)</f>
        <v>0</v>
      </c>
      <c r="CZ397" s="32">
        <f>IF(AND($BU397&lt;&gt;$CN$5,$BU397&lt;=$CN$6,$BU397&lt;&gt;$CN$7),1,0)</f>
        <v>0</v>
      </c>
      <c r="DC397" s="32">
        <f>IF(AND($M397&lt;&gt;$DB$5,$M397&lt;=$DB$6,$M397&lt;&gt;$CN$7),1,0)</f>
        <v>0</v>
      </c>
      <c r="DD397" s="32">
        <f>IF(AND($Q397&lt;&gt;$DB$5,$Q397&lt;=$DB$6,$Q397&lt;&gt;$CN$7),1,0)</f>
        <v>0</v>
      </c>
      <c r="DE397" s="32">
        <f>IF(AND($U397&lt;&gt;$DB$5,$U397&lt;=$DB$6,$U397&lt;&gt;$CN$7),1,0)</f>
        <v>0</v>
      </c>
      <c r="DF397" s="32">
        <f>IF(AND($Y397&lt;&gt;$DB$5,$Y397&lt;=$DB$6,$Y397&lt;&gt;$CN$7),1,0)</f>
        <v>0</v>
      </c>
      <c r="DG397" s="32">
        <f>IF(AND($AG397&lt;&gt;$DB$5,$AG397&lt;=$DB$6,$AG397&lt;&gt;$CN$7),1,0)</f>
        <v>0</v>
      </c>
      <c r="DH397" s="32">
        <f>IF(AND($AK397&lt;&gt;$DB$5,$AK397&lt;=$DB$6,$AK397&lt;&gt;$CN$7),1,0)</f>
        <v>0</v>
      </c>
      <c r="DI397" s="32">
        <f>IF(AND($AS397&lt;&gt;$DB$5,$AS397&lt;=$DB$6,$AS397&lt;&gt;$CN$7),1,0)</f>
        <v>0</v>
      </c>
      <c r="DJ397" s="32">
        <f>IF(AND($AW397&lt;&gt;$DB$5,$AW397&lt;=$DB$6,$AW397&lt;&gt;$CN$7),1,0)</f>
        <v>0</v>
      </c>
      <c r="DK397" s="32">
        <f>IF(AND($BE397&lt;&gt;$DB$5,$BE397&lt;=$DB$6,$BE397&lt;&gt;$CN$7),1,0)</f>
        <v>0</v>
      </c>
      <c r="DL397" s="32">
        <f>IF(AND($BI397&lt;&gt;$DB$5,$BI397&lt;=$DB$6,$BI397&lt;&gt;$CN$7),1,0)</f>
        <v>0</v>
      </c>
      <c r="DM397" s="32">
        <f>IF(AND($BQ397&lt;&gt;$DB$5,$BQ397&lt;=$DB$6,$BQ397&lt;&gt;$CN$7),1,0)</f>
        <v>0</v>
      </c>
      <c r="DN397" s="32">
        <f>IF(AND($BU397&lt;&gt;$DB$5,$BU397&lt;=$DB$6,$BU397&lt;&gt;$CN$7),1,0)</f>
        <v>0</v>
      </c>
      <c r="DQ397" s="32">
        <f t="shared" ref="DQ397" si="20135">IF(AND($M397&lt;&gt;$DP$5,$M397&lt;=$DP$6,$M397&lt;&gt;$CN$7),1,0)</f>
        <v>0</v>
      </c>
      <c r="DR397" s="32">
        <f t="shared" ref="DR397" si="20136">IF(AND($Q397&lt;&gt;$DP$5,$Q397&lt;=$DP$6,$Q397&lt;&gt;$CN$7),1,0)</f>
        <v>0</v>
      </c>
      <c r="DS397" s="32">
        <f t="shared" ref="DS397" si="20137">IF(AND($U397&lt;&gt;$DP$5,$U397&lt;=$DP$6,$U397&lt;&gt;$CN$7),1,0)</f>
        <v>0</v>
      </c>
      <c r="DT397" s="32">
        <f t="shared" ref="DT397" si="20138">IF(AND($Y397&lt;&gt;$DP$5,$Y397&lt;=$DP$6,$Y397&lt;&gt;$CN$7),1,0)</f>
        <v>0</v>
      </c>
      <c r="DU397" s="32">
        <f t="shared" ref="DU397" si="20139">IF(AND($AG397&lt;&gt;$DP$5,$AG397&lt;=$DP$6,$AG397&lt;&gt;$CN$7),1,0)</f>
        <v>0</v>
      </c>
      <c r="DV397" s="32">
        <f t="shared" ref="DV397" si="20140">IF(AND($AK397&lt;&gt;$DP$5,$AK397&lt;=$DP$6,$AK397&lt;&gt;$CN$7),1,0)</f>
        <v>0</v>
      </c>
      <c r="DW397" s="32">
        <f t="shared" ref="DW397" si="20141">IF(AND($AS397&lt;&gt;$DP$5,$AS397&lt;=$DP$6,$AS397&lt;&gt;$CN$7),1,0)</f>
        <v>0</v>
      </c>
      <c r="DX397" s="32">
        <f t="shared" ref="DX397" si="20142">IF(AND($AW397&lt;&gt;$DP$5,$AW397&lt;=$DP$6,$AW397&lt;&gt;$CN$7),1,0)</f>
        <v>0</v>
      </c>
      <c r="DY397" s="32">
        <f t="shared" ref="DY397" si="20143">IF(AND($BE397&lt;&gt;$DP$5,$BE397&lt;=$DP$6,$BE397&lt;&gt;$CN$7),1,0)</f>
        <v>0</v>
      </c>
      <c r="DZ397" s="32">
        <f t="shared" ref="DZ397" si="20144">IF(AND($BI397&lt;&gt;$DP$5,$BI397&lt;=$DP$6,$BI397&lt;&gt;$CN$7),1,0)</f>
        <v>0</v>
      </c>
      <c r="EA397" s="32">
        <f t="shared" ref="EA397" si="20145">IF(AND($BQ397&lt;&gt;$DP$5,$BQ397&lt;=$DP$6,$BQ397&lt;&gt;$CN$7),1,0)</f>
        <v>0</v>
      </c>
      <c r="EB397" s="32">
        <f t="shared" ref="EB397" si="20146">IF(AND($BU397&lt;&gt;$DP$5,$BU397&lt;=$DP$6,$BU397&lt;&gt;$CN$7),1,0)</f>
        <v>0</v>
      </c>
      <c r="EE397" s="328">
        <f>IF(M397&lt;&gt;"",IF(M397&lt;=$ED$6,1,IF(L397&gt;$ED$6,0,NETWORKDAYS(L397,$ED$6,祭日リスト)/NETWORKDAYS(L397,M397,祭日リスト)))*$GG397*週間進捗報告書!$G$9,0)</f>
        <v>0</v>
      </c>
      <c r="EF397" s="328">
        <f>IF(Q397&lt;&gt;"",IF(Q397&lt;=$ED$6,1,IF(P397&gt;$ED$6,0,NETWORKDAYS(P397,$ED$6,祭日リスト)/NETWORKDAYS(P397,Q397,祭日リスト)))*$GG397*週間進捗報告書!$G$10,0)</f>
        <v>0</v>
      </c>
      <c r="EG397" s="328">
        <f>IF(U397&lt;&gt;"",IF(U397&lt;=$ED$6,1,IF(T397&gt;$ED$6,0,NETWORKDAYS(T397,$ED$6,祭日リスト)/NETWORKDAYS(T397,U397,祭日リスト)))*$GG397*週間進捗報告書!$G$11,0)</f>
        <v>0</v>
      </c>
      <c r="EH397" s="328">
        <f>IF(Y397&lt;&gt;"",IF(Y397&lt;=$ED$6,1,IF(X397&gt;$ED$6,0,NETWORKDAYS(X397,$ED$6,祭日リスト)/NETWORKDAYS(X397,Y397,祭日リスト)))*$GG397*週間進捗報告書!$G$12,0)</f>
        <v>0</v>
      </c>
      <c r="EI397" s="328">
        <f>IF(AG397&lt;&gt;"",IF(AG397&lt;=$ED$6,1,IF(AF397&gt;$ED$6,0,NETWORKDAYS(AF397,$ED$6,祭日リスト)/NETWORKDAYS(AF397,AG397,祭日リスト)))*$GG397*週間進捗報告書!$G$13,0)</f>
        <v>0</v>
      </c>
      <c r="EJ397" s="328">
        <f>IF(AK397&lt;&gt;"",IF(AK397&lt;=$ED$6,1,IF(AJ397&gt;$ED$6,0,NETWORKDAYS(AJ397,$ED$6,祭日リスト)/NETWORKDAYS(AJ397,AK397,祭日リスト)))*$GG397*週間進捗報告書!$G$14,0)</f>
        <v>0</v>
      </c>
      <c r="EK397" s="328">
        <f>IF(AS397&lt;&gt;"",IF(AS397&lt;=$ED$6,1,IF(AR397&gt;$ED$6,0,NETWORKDAYS(AR397,$ED$6,祭日リスト)/NETWORKDAYS(AR397,AS397,祭日リスト)))*$GG397*週間進捗報告書!$G$15,0)</f>
        <v>0</v>
      </c>
      <c r="EL397" s="328">
        <f>IF(AW397&lt;&gt;"",IF(AW397&lt;=$ED$6,1,IF(AV397&gt;$ED$6,0,NETWORKDAYS(AV397,$ED$6,祭日リスト)/NETWORKDAYS(AV397,AW397,祭日リスト)))*$GG397*週間進捗報告書!$G$16,0)</f>
        <v>0</v>
      </c>
      <c r="EM397" s="328">
        <f>IF(BE397&lt;&gt;"",IF(BE397&lt;=$ED$6,1,IF(BD397&gt;$ED$6,0,NETWORKDAYS(BD397,$ED$6,祭日リスト)/NETWORKDAYS(BD397,BE397,祭日リスト)))*$GG397*週間進捗報告書!$G$17,0)</f>
        <v>0</v>
      </c>
      <c r="EN397" s="328">
        <f>IF(BI397&lt;&gt;"",IF(BI397&lt;=$ED$6,1,IF(BH397&gt;$ED$6,0,NETWORKDAYS(BH397,$ED$6,祭日リスト)/NETWORKDAYS(BH397,BI397,祭日リスト)))*$GG397*週間進捗報告書!$G$18,0)</f>
        <v>0</v>
      </c>
      <c r="EO397" s="328">
        <f>IF(BQ397&lt;&gt;"",IF(BQ397&lt;=$ED$6,1,IF(BP397&gt;$ED$6,0,NETWORKDAYS(BP397,$ED$6,祭日リスト)/NETWORKDAYS(BP397,BQ397,祭日リスト)))*$GG397*週間進捗報告書!$G$19,0)</f>
        <v>0</v>
      </c>
      <c r="EP397" s="328">
        <f>IF(BU397&lt;&gt;"",IF(BU397&lt;=$ED$6,1,IF(BT397&gt;$ED$6,0,NETWORKDAYS(BT397,$ED$6,祭日リスト)/NETWORKDAYS(BT397,BU397,祭日リスト)))*$GG397*週間進捗報告書!$G$20,0)</f>
        <v>0</v>
      </c>
      <c r="ER397" s="547">
        <f t="shared" ref="ER397:FC397" si="20147">EE397-EE398</f>
        <v>0</v>
      </c>
      <c r="ES397" s="547">
        <f t="shared" si="20147"/>
        <v>0</v>
      </c>
      <c r="ET397" s="547">
        <f t="shared" si="20147"/>
        <v>0</v>
      </c>
      <c r="EU397" s="547">
        <f t="shared" si="20147"/>
        <v>0</v>
      </c>
      <c r="EV397" s="547">
        <f t="shared" si="20147"/>
        <v>0</v>
      </c>
      <c r="EW397" s="547">
        <f t="shared" si="20147"/>
        <v>0</v>
      </c>
      <c r="EX397" s="547">
        <f t="shared" si="20147"/>
        <v>0</v>
      </c>
      <c r="EY397" s="547">
        <f t="shared" si="20147"/>
        <v>0</v>
      </c>
      <c r="EZ397" s="547">
        <f t="shared" si="20147"/>
        <v>0</v>
      </c>
      <c r="FA397" s="547">
        <f t="shared" si="20147"/>
        <v>0</v>
      </c>
      <c r="FB397" s="547">
        <f t="shared" si="20147"/>
        <v>0</v>
      </c>
      <c r="FC397" s="547">
        <f t="shared" si="20147"/>
        <v>0</v>
      </c>
      <c r="FD397" s="547">
        <f t="shared" ref="FD397" si="20148">SUM(ER397:FC398)</f>
        <v>0</v>
      </c>
      <c r="FE397" s="333"/>
      <c r="FG397" s="32">
        <f>IF(AND($M397&lt;&gt;$FF$7),1,0)</f>
        <v>0</v>
      </c>
      <c r="FH397" s="32">
        <f>IF(AND($Q397&lt;&gt;$FF$7),1,0)</f>
        <v>0</v>
      </c>
      <c r="FI397" s="32">
        <f>IF(AND($U397&lt;&gt;$FF$7),1,0)</f>
        <v>0</v>
      </c>
      <c r="FJ397" s="32">
        <f>IF(AND($Y397&lt;&gt;$FF$7),1,0)</f>
        <v>0</v>
      </c>
      <c r="FK397" s="32">
        <f>IF(AND($AG397&lt;&gt;$FF$7),1,0)</f>
        <v>0</v>
      </c>
      <c r="FL397" s="32">
        <f>IF(AND($AK397&lt;&gt;$FF$7),1,0)</f>
        <v>0</v>
      </c>
      <c r="FM397" s="32">
        <f>IF(AND($AS397&lt;&gt;$FF$7),1,0)</f>
        <v>0</v>
      </c>
      <c r="FN397" s="32">
        <f>IF(AND($AW397&lt;&gt;$FF$7),1,0)</f>
        <v>0</v>
      </c>
      <c r="FO397" s="32">
        <f>IF(AND($BE397&lt;&gt;$FF$7),1,0)</f>
        <v>0</v>
      </c>
      <c r="FP397" s="32">
        <f>IF(AND($BI397&lt;&gt;$FF$7),1,0)</f>
        <v>0</v>
      </c>
      <c r="FQ397" s="32">
        <f>IF(AND($BQ397&lt;&gt;$FF$7),1,0)</f>
        <v>0</v>
      </c>
      <c r="FR397" s="32">
        <f>IF(AND($BU397&lt;&gt;$FF$7),1,0)</f>
        <v>0</v>
      </c>
      <c r="FU397" s="294">
        <f t="shared" ref="FU397" si="20149">IF($K397&lt;&gt;"NG",$GG397,0)</f>
        <v>0</v>
      </c>
      <c r="FV397" s="294">
        <f t="shared" ref="FV397" si="20150">IF($O397&lt;&gt;"NG",$GG397,0)</f>
        <v>0</v>
      </c>
      <c r="FW397" s="294">
        <f t="shared" ref="FW397" si="20151">IF($S397&lt;&gt;"NG",$GG397,0)</f>
        <v>0</v>
      </c>
      <c r="FX397" s="294">
        <f t="shared" ref="FX397" si="20152">IF($W397&lt;&gt;"NG",$GG397,0)</f>
        <v>0</v>
      </c>
      <c r="FY397" s="294">
        <f t="shared" ref="FY397" si="20153">IF($AE397&lt;&gt;"NG",$GG397,0)</f>
        <v>0</v>
      </c>
      <c r="FZ397" s="294">
        <f t="shared" ref="FZ397" si="20154">IF($AI397&lt;&gt;"NG",$GG397,0)</f>
        <v>0</v>
      </c>
      <c r="GA397" s="294">
        <f t="shared" ref="GA397" si="20155">IF($AQ397&lt;&gt;"NG",$GG397,0)</f>
        <v>0</v>
      </c>
      <c r="GB397" s="294">
        <f t="shared" ref="GB397" si="20156">IF($AU397&lt;&gt;"NG",$GG397,0)</f>
        <v>0</v>
      </c>
      <c r="GC397" s="294">
        <f t="shared" ref="GC397" si="20157">IF($BC397&lt;&gt;"NG",$GG397,0)</f>
        <v>0</v>
      </c>
      <c r="GD397" s="294">
        <f t="shared" ref="GD397" si="20158">IF($BG397&lt;&gt;"NG",$GG397,0)</f>
        <v>0</v>
      </c>
      <c r="GE397" s="294">
        <f t="shared" ref="GE397" si="20159">IF($BO397&lt;&gt;"NG",$GG397,0)</f>
        <v>0</v>
      </c>
      <c r="GF397" s="294">
        <f t="shared" ref="GF397" si="20160">IF($BS397&lt;&gt;"NG",$GG397,0)</f>
        <v>0</v>
      </c>
      <c r="GG397" s="294" t="e">
        <f>VLOOKUP($D397,リスト!$D:$S,15,FALSE)</f>
        <v>#N/A</v>
      </c>
      <c r="GH397" s="2" t="e">
        <f>INDEX(リスト!$V:$V,MATCH(中日程計画表!$D397,リスト!$D:$D,0))</f>
        <v>#N/A</v>
      </c>
      <c r="GI397" s="2" t="e">
        <f>INDEX(リスト!$A:$A,MATCH(中日程計画表!$D397,リスト!$D:$D,0))</f>
        <v>#N/A</v>
      </c>
      <c r="GJ397" s="2" t="e">
        <f>INDEX(リスト!$U:$U,MATCH(中日程計画表!$D397,リスト!$D:$D,0))</f>
        <v>#N/A</v>
      </c>
      <c r="GK397" s="5" t="e">
        <f>INDEX(リスト!$W:$W,MATCH(中日程計画表!$D397,リスト!$D:$D,0))</f>
        <v>#N/A</v>
      </c>
      <c r="GL397" s="2" t="s">
        <v>200</v>
      </c>
      <c r="GM397" s="296">
        <f>D397</f>
        <v>0</v>
      </c>
      <c r="GN397" s="296">
        <f>E397</f>
        <v>0</v>
      </c>
      <c r="GU397" s="460" t="str">
        <f t="shared" ref="GU397" si="20161">AE397</f>
        <v>NG</v>
      </c>
      <c r="GV397" s="460">
        <f t="shared" ref="GV397" si="20162">EI397</f>
        <v>0</v>
      </c>
      <c r="GW397" s="460">
        <f t="shared" ref="GW397" si="20163">EI398</f>
        <v>0</v>
      </c>
      <c r="GX397" s="462">
        <f t="shared" ref="GX397" si="20164">EV397</f>
        <v>0</v>
      </c>
      <c r="GY397" s="460" t="str">
        <f t="shared" ref="GY397" si="20165">AI397</f>
        <v>NG</v>
      </c>
      <c r="GZ397" s="460">
        <f t="shared" ref="GZ397" si="20166">EJ397</f>
        <v>0</v>
      </c>
      <c r="HA397" s="460">
        <f t="shared" ref="HA397" si="20167">EJ398</f>
        <v>0</v>
      </c>
      <c r="HB397" s="462">
        <f t="shared" ref="HB397" si="20168">EW397</f>
        <v>0</v>
      </c>
      <c r="HC397" s="460" t="str">
        <f t="shared" ref="HC397" si="20169">AQ397</f>
        <v>NG</v>
      </c>
      <c r="HD397" s="460">
        <f t="shared" ref="HD397" si="20170">EK397</f>
        <v>0</v>
      </c>
      <c r="HE397" s="460">
        <f t="shared" ref="HE397" si="20171">EK398</f>
        <v>0</v>
      </c>
      <c r="HF397" s="462">
        <f t="shared" ref="HF397" si="20172">EX397</f>
        <v>0</v>
      </c>
      <c r="HG397" s="460" t="str">
        <f t="shared" ref="HG397" si="20173">AU397</f>
        <v>NG</v>
      </c>
      <c r="HH397" s="460">
        <f t="shared" ref="HH397" si="20174">EL397</f>
        <v>0</v>
      </c>
      <c r="HI397" s="460">
        <f t="shared" ref="HI397" si="20175">EL398</f>
        <v>0</v>
      </c>
      <c r="HJ397" s="462">
        <f t="shared" ref="HJ397" si="20176">EY397</f>
        <v>0</v>
      </c>
      <c r="HK397" s="460" t="str">
        <f t="shared" ref="HK397" si="20177">BC397</f>
        <v>NG</v>
      </c>
      <c r="HL397" s="460">
        <f t="shared" ref="HL397" si="20178">EM397</f>
        <v>0</v>
      </c>
      <c r="HM397" s="460">
        <f t="shared" ref="HM397" si="20179">EM398</f>
        <v>0</v>
      </c>
      <c r="HN397" s="462">
        <f t="shared" ref="HN397" si="20180">EZ397</f>
        <v>0</v>
      </c>
      <c r="HO397" s="460" t="str">
        <f t="shared" ref="HO397" si="20181">BG397</f>
        <v>NG</v>
      </c>
      <c r="HP397" s="460">
        <f t="shared" ref="HP397" si="20182">EN397</f>
        <v>0</v>
      </c>
      <c r="HQ397" s="460">
        <f t="shared" ref="HQ397" si="20183">EN398</f>
        <v>0</v>
      </c>
      <c r="HR397" s="462">
        <f t="shared" ref="HR397" si="20184">FA397</f>
        <v>0</v>
      </c>
      <c r="HS397" s="332"/>
    </row>
    <row r="398" spans="1:227" ht="12" customHeight="1">
      <c r="A398" s="489"/>
      <c r="B398" s="487"/>
      <c r="C398" s="475"/>
      <c r="D398" s="485"/>
      <c r="E398" s="483"/>
      <c r="F398" s="317"/>
      <c r="G398" s="317"/>
      <c r="H398" s="317"/>
      <c r="I398" s="317"/>
      <c r="J398" s="316"/>
      <c r="K398" s="481"/>
      <c r="L398" s="77"/>
      <c r="M398" s="77"/>
      <c r="N398" s="471"/>
      <c r="O398" s="475"/>
      <c r="P398" s="77"/>
      <c r="Q398" s="77"/>
      <c r="R398" s="471"/>
      <c r="S398" s="475"/>
      <c r="T398" s="77"/>
      <c r="U398" s="77"/>
      <c r="V398" s="471"/>
      <c r="W398" s="473"/>
      <c r="X398" s="77"/>
      <c r="Y398" s="77"/>
      <c r="Z398" s="471"/>
      <c r="AA398" s="477"/>
      <c r="AB398" s="80"/>
      <c r="AC398" s="80"/>
      <c r="AD398" s="471"/>
      <c r="AE398" s="473"/>
      <c r="AF398" s="77"/>
      <c r="AG398" s="77"/>
      <c r="AH398" s="471"/>
      <c r="AI398" s="473"/>
      <c r="AJ398" s="77"/>
      <c r="AK398" s="77"/>
      <c r="AL398" s="471"/>
      <c r="AM398" s="477"/>
      <c r="AN398" s="80"/>
      <c r="AO398" s="80"/>
      <c r="AP398" s="471"/>
      <c r="AQ398" s="473"/>
      <c r="AR398" s="77"/>
      <c r="AS398" s="77"/>
      <c r="AT398" s="471"/>
      <c r="AU398" s="473"/>
      <c r="AV398" s="77"/>
      <c r="AW398" s="77"/>
      <c r="AX398" s="471"/>
      <c r="AY398" s="477"/>
      <c r="AZ398" s="80"/>
      <c r="BA398" s="80"/>
      <c r="BB398" s="471"/>
      <c r="BC398" s="475"/>
      <c r="BD398" s="77"/>
      <c r="BE398" s="77"/>
      <c r="BF398" s="471"/>
      <c r="BG398" s="473"/>
      <c r="BH398" s="77"/>
      <c r="BI398" s="77"/>
      <c r="BJ398" s="471"/>
      <c r="BK398" s="477"/>
      <c r="BL398" s="80"/>
      <c r="BM398" s="80"/>
      <c r="BN398" s="471"/>
      <c r="BO398" s="475"/>
      <c r="BP398" s="77"/>
      <c r="BQ398" s="77"/>
      <c r="BR398" s="471"/>
      <c r="BS398" s="473"/>
      <c r="BT398" s="77"/>
      <c r="BU398" s="77"/>
      <c r="BV398" s="471"/>
      <c r="BW398" s="469"/>
      <c r="BX398" s="467"/>
      <c r="BY398" s="490"/>
      <c r="CA398" s="19">
        <f t="shared" ref="CA398" si="20185">IF(AND($N397=1,$M398&lt;&gt;$BZ$7),1,0)</f>
        <v>0</v>
      </c>
      <c r="CB398" s="19">
        <f t="shared" ref="CB398" si="20186">IF(AND($R397=1,$Q398&lt;&gt;$BZ$7),1,0)</f>
        <v>0</v>
      </c>
      <c r="CC398" s="19">
        <f t="shared" ref="CC398" si="20187">IF(AND($V397=1,$U398&lt;&gt;$BZ$7),1,0)</f>
        <v>0</v>
      </c>
      <c r="CD398" s="19">
        <f t="shared" ref="CD398" si="20188">IF(AND($Z397=1,$Y398&lt;&gt;$BZ$7),1,0)</f>
        <v>0</v>
      </c>
      <c r="CE398" s="19">
        <f t="shared" ref="CE398" si="20189">IF(AND($AH397=1,$AG398&lt;&gt;$BZ$7),1,0)</f>
        <v>0</v>
      </c>
      <c r="CF398" s="19">
        <f t="shared" ref="CF398" si="20190">IF(AND($AL397=1,$AK398&lt;&gt;$BZ$7),1,0)</f>
        <v>0</v>
      </c>
      <c r="CG398" s="19">
        <f t="shared" ref="CG398" si="20191">IF(AND($AT397=1,$AS398&lt;&gt;$BZ$7),1,0)</f>
        <v>0</v>
      </c>
      <c r="CH398" s="19">
        <f t="shared" ref="CH398" si="20192">IF(AND($AX397=1,$AW398&lt;&gt;$BZ$7),1,0)</f>
        <v>0</v>
      </c>
      <c r="CI398" s="19">
        <f t="shared" ref="CI398" si="20193">IF(AND($BF397=1,$BE398&lt;&gt;$BZ$7),1,0)</f>
        <v>0</v>
      </c>
      <c r="CJ398" s="19">
        <f t="shared" ref="CJ398" si="20194">IF(AND($BJ397=1,$BI398&lt;&gt;$BZ$7),1,0)</f>
        <v>0</v>
      </c>
      <c r="CK398" s="19">
        <f t="shared" ref="CK398" si="20195">IF(AND($BR397=1,$BQ398&lt;&gt;$BZ$7),1,0)</f>
        <v>0</v>
      </c>
      <c r="CL398" s="19">
        <f t="shared" ref="CL398" si="20196">IF(AND($BV397=1,$BU398&lt;&gt;$BZ$7),1,0)</f>
        <v>0</v>
      </c>
      <c r="CO398" s="19">
        <f>IF(AND($M398&lt;&gt;$CN$7,$M398&lt;=$CN$6),1,0)</f>
        <v>0</v>
      </c>
      <c r="CP398" s="19">
        <f>IF(AND($Q398&lt;&gt;$CN$7,$Q398&lt;=$CN$6),1,0)</f>
        <v>0</v>
      </c>
      <c r="CQ398" s="19">
        <f>IF(AND($U398&lt;&gt;$CN$7,$U398&lt;=$CN$6),1,0)</f>
        <v>0</v>
      </c>
      <c r="CR398" s="19">
        <f>IF(AND($Y398&lt;&gt;$CN$7,$Y398&lt;=$CN$6),1,0)</f>
        <v>0</v>
      </c>
      <c r="CS398" s="19">
        <f>IF(AND($AG398&lt;&gt;$CN$7,$AG398&lt;=$CN$6),1,0)</f>
        <v>0</v>
      </c>
      <c r="CT398" s="19">
        <f>IF(AND($AK398&lt;&gt;$CN$7,$AK398&lt;=$CN$6),1,0)</f>
        <v>0</v>
      </c>
      <c r="CU398" s="19">
        <f>IF(AND($AS398&lt;&gt;$CN$7,$AS398&lt;=$CN$6),1,0)</f>
        <v>0</v>
      </c>
      <c r="CV398" s="19">
        <f>IF(AND($AW398&lt;&gt;$CN$7,$AW398&lt;=$CN$6),1,0)</f>
        <v>0</v>
      </c>
      <c r="CW398" s="19">
        <f>IF(AND($BE398&lt;&gt;$CN$7,$BE398&lt;=$CN$6),1,0)</f>
        <v>0</v>
      </c>
      <c r="CX398" s="19">
        <f>IF(AND($BI398&lt;&gt;$CN$7,$BI398&lt;=$CN$6),1,0)</f>
        <v>0</v>
      </c>
      <c r="CY398" s="19">
        <f>IF(AND($BQ398&lt;&gt;$CN$7,$BQ398&lt;=$CN$6),1,0)</f>
        <v>0</v>
      </c>
      <c r="CZ398" s="19">
        <f>IF(AND($BU398&lt;&gt;$CN$7,$BU398&lt;=$CN$6),1,0)</f>
        <v>0</v>
      </c>
      <c r="DC398" s="19">
        <f>IF($N397=1,1,0)</f>
        <v>0</v>
      </c>
      <c r="DD398" s="19">
        <f>IF($R397=1,1,0)</f>
        <v>0</v>
      </c>
      <c r="DE398" s="19">
        <f>IF($V397=1,1,0)</f>
        <v>0</v>
      </c>
      <c r="DF398" s="19">
        <f>IF($Z397=1,1,0)</f>
        <v>0</v>
      </c>
      <c r="DG398" s="19">
        <f>IF($AH397=1,1,0)</f>
        <v>0</v>
      </c>
      <c r="DH398" s="19">
        <f>IF($AL397=1,1,0)</f>
        <v>0</v>
      </c>
      <c r="DI398" s="19">
        <f>IF($AT397=1,1,0)</f>
        <v>0</v>
      </c>
      <c r="DJ398" s="19">
        <f>IF($AX397=1,1,0)</f>
        <v>0</v>
      </c>
      <c r="DK398" s="19">
        <f>IF($BF397=1,1,0)</f>
        <v>0</v>
      </c>
      <c r="DL398" s="19">
        <f>IF($BJ397=1,1,0)</f>
        <v>0</v>
      </c>
      <c r="DM398" s="19">
        <f>IF($BR397=1,1,0)</f>
        <v>0</v>
      </c>
      <c r="DN398" s="19">
        <f>IF($BV397=1,1,0)</f>
        <v>0</v>
      </c>
      <c r="DQ398" s="19">
        <f t="shared" ref="DQ398" si="20197">IF($N397=1,1,0)</f>
        <v>0</v>
      </c>
      <c r="DR398" s="19">
        <f t="shared" ref="DR398" si="20198">IF($R397=1,1,0)</f>
        <v>0</v>
      </c>
      <c r="DS398" s="19">
        <f t="shared" ref="DS398" si="20199">IF($V397=1,1,0)</f>
        <v>0</v>
      </c>
      <c r="DT398" s="19">
        <f t="shared" ref="DT398" si="20200">IF($Z397=1,1,0)</f>
        <v>0</v>
      </c>
      <c r="DU398" s="19">
        <f t="shared" ref="DU398" si="20201">IF($AH397=1,1,0)</f>
        <v>0</v>
      </c>
      <c r="DV398" s="19">
        <f t="shared" ref="DV398" si="20202">IF($AL397=1,1,0)</f>
        <v>0</v>
      </c>
      <c r="DW398" s="19">
        <f t="shared" ref="DW398" si="20203">IF($AT397=1,1,0)</f>
        <v>0</v>
      </c>
      <c r="DX398" s="19">
        <f t="shared" ref="DX398" si="20204">IF($AX397=1,1,0)</f>
        <v>0</v>
      </c>
      <c r="DY398" s="19">
        <f t="shared" ref="DY398" si="20205">IF($BF397=1,1,0)</f>
        <v>0</v>
      </c>
      <c r="DZ398" s="19">
        <f t="shared" ref="DZ398" si="20206">IF($BJ397=1,1,0)</f>
        <v>0</v>
      </c>
      <c r="EA398" s="19">
        <f t="shared" ref="EA398" si="20207">IF($BR397=1,1,0)</f>
        <v>0</v>
      </c>
      <c r="EB398" s="19">
        <f t="shared" ref="EB398" si="20208">IF($BV397=1,1,0)</f>
        <v>0</v>
      </c>
      <c r="EE398" s="329">
        <f>N397*$FU398*週間進捗報告書!$G$9</f>
        <v>0</v>
      </c>
      <c r="EF398" s="329">
        <f>R397*$FV398*週間進捗報告書!$G$10</f>
        <v>0</v>
      </c>
      <c r="EG398" s="329">
        <f>V397*$FW398*週間進捗報告書!$G$11</f>
        <v>0</v>
      </c>
      <c r="EH398" s="329">
        <f>Z397*$FX398*週間進捗報告書!$G$12</f>
        <v>0</v>
      </c>
      <c r="EI398" s="329">
        <f>AH397*$FY398*週間進捗報告書!$G$13</f>
        <v>0</v>
      </c>
      <c r="EJ398" s="329">
        <f>AL397*$FZ398*週間進捗報告書!$G$14</f>
        <v>0</v>
      </c>
      <c r="EK398" s="329">
        <f>AT397*$GA398*週間進捗報告書!$G$15</f>
        <v>0</v>
      </c>
      <c r="EL398" s="329">
        <f>AX397*$GB398*週間進捗報告書!$G$16</f>
        <v>0</v>
      </c>
      <c r="EM398" s="329">
        <f>BF397*$GC398*週間進捗報告書!$G$17</f>
        <v>0</v>
      </c>
      <c r="EN398" s="329">
        <f>BJ397*$GD398*週間進捗報告書!$G$18</f>
        <v>0</v>
      </c>
      <c r="EO398" s="329">
        <f>BR397*$GE398*週間進捗報告書!$G$19</f>
        <v>0</v>
      </c>
      <c r="EP398" s="329">
        <f>BV397*$GF398*週間進捗報告書!$G$20</f>
        <v>0</v>
      </c>
      <c r="ER398" s="547"/>
      <c r="ES398" s="547"/>
      <c r="ET398" s="547"/>
      <c r="EU398" s="547"/>
      <c r="EV398" s="547"/>
      <c r="EW398" s="547"/>
      <c r="EX398" s="547"/>
      <c r="EY398" s="547"/>
      <c r="EZ398" s="547"/>
      <c r="FA398" s="547"/>
      <c r="FB398" s="547"/>
      <c r="FC398" s="547"/>
      <c r="FD398" s="547"/>
      <c r="FE398" s="332"/>
      <c r="FG398" s="19"/>
      <c r="FH398" s="19"/>
      <c r="FI398" s="19"/>
      <c r="FJ398" s="19"/>
      <c r="FK398" s="19"/>
      <c r="FL398" s="19"/>
      <c r="FM398" s="19"/>
      <c r="FN398" s="19"/>
      <c r="FO398" s="19"/>
      <c r="FP398" s="19"/>
      <c r="FQ398" s="19"/>
      <c r="FR398" s="19"/>
      <c r="FU398" s="295">
        <f t="shared" ref="FU398" si="20209">FU397</f>
        <v>0</v>
      </c>
      <c r="FV398" s="295">
        <f t="shared" ref="FV398" si="20210">FV397</f>
        <v>0</v>
      </c>
      <c r="FW398" s="295">
        <f t="shared" ref="FW398" si="20211">FW397</f>
        <v>0</v>
      </c>
      <c r="FX398" s="295">
        <f t="shared" ref="FX398" si="20212">FX397</f>
        <v>0</v>
      </c>
      <c r="FY398" s="295">
        <f t="shared" ref="FY398" si="20213">FY397</f>
        <v>0</v>
      </c>
      <c r="FZ398" s="295">
        <f t="shared" ref="FZ398" si="20214">FZ397</f>
        <v>0</v>
      </c>
      <c r="GA398" s="295">
        <f t="shared" ref="GA398" si="20215">GA397</f>
        <v>0</v>
      </c>
      <c r="GB398" s="295">
        <f t="shared" ref="GB398" si="20216">GB397</f>
        <v>0</v>
      </c>
      <c r="GC398" s="295">
        <f t="shared" ref="GC398" si="20217">GC397</f>
        <v>0</v>
      </c>
      <c r="GD398" s="295">
        <f t="shared" ref="GD398" si="20218">GD397</f>
        <v>0</v>
      </c>
      <c r="GE398" s="295">
        <f t="shared" ref="GE398" si="20219">GE397</f>
        <v>0</v>
      </c>
      <c r="GF398" s="295">
        <f t="shared" ref="GF398" si="20220">GF397</f>
        <v>0</v>
      </c>
      <c r="GG398" s="295" t="e">
        <f t="shared" ref="GG398" si="20221">GG397</f>
        <v>#N/A</v>
      </c>
      <c r="GH398" s="2" t="e">
        <f>INDEX(リスト!$V:$V,MATCH(中日程計画表!$D397,リスト!$D:$D,0))</f>
        <v>#N/A</v>
      </c>
      <c r="GI398" s="2" t="e">
        <f>INDEX(リスト!$A:$A,MATCH(中日程計画表!$D397,リスト!$D:$D,0))</f>
        <v>#N/A</v>
      </c>
      <c r="GJ398" s="2" t="e">
        <f>INDEX(リスト!$U:$U,MATCH(中日程計画表!$D397,リスト!$D:$D,0))</f>
        <v>#N/A</v>
      </c>
      <c r="GK398" s="5" t="e">
        <f>INDEX(リスト!$W:$W,MATCH(中日程計画表!$D397,リスト!$D:$D,0))</f>
        <v>#N/A</v>
      </c>
      <c r="GL398" s="2" t="s">
        <v>201</v>
      </c>
      <c r="GM398" s="296">
        <f t="shared" ref="GM398" si="20222">GM397</f>
        <v>0</v>
      </c>
      <c r="GN398" s="296">
        <f t="shared" ref="GN398" si="20223">GN397</f>
        <v>0</v>
      </c>
      <c r="GU398" s="461"/>
      <c r="GV398" s="460"/>
      <c r="GW398" s="460"/>
      <c r="GX398" s="461"/>
      <c r="GY398" s="461"/>
      <c r="GZ398" s="460"/>
      <c r="HA398" s="460"/>
      <c r="HB398" s="461"/>
      <c r="HC398" s="461"/>
      <c r="HD398" s="460"/>
      <c r="HE398" s="460"/>
      <c r="HF398" s="461"/>
      <c r="HG398" s="461"/>
      <c r="HH398" s="460"/>
      <c r="HI398" s="460"/>
      <c r="HJ398" s="461"/>
      <c r="HK398" s="461"/>
      <c r="HL398" s="460"/>
      <c r="HM398" s="460"/>
      <c r="HN398" s="461"/>
      <c r="HO398" s="461"/>
      <c r="HP398" s="460"/>
      <c r="HQ398" s="460"/>
      <c r="HR398" s="461"/>
      <c r="HS398" s="4"/>
    </row>
    <row r="399" spans="1:227" ht="12" customHeight="1">
      <c r="A399" s="488" t="str">
        <f t="shared" ref="A399" ca="1" si="20224">INDIRECT("リスト!A"&amp;B399+6)</f>
        <v/>
      </c>
      <c r="B399" s="486">
        <f t="shared" ref="B399" si="20225">ROUNDDOWN((ROW()-6)/2,0)+1</f>
        <v>197</v>
      </c>
      <c r="C399" s="474" t="str">
        <f>機能グループ名</f>
        <v/>
      </c>
      <c r="D399" s="484">
        <f>機能ID</f>
        <v>0</v>
      </c>
      <c r="E399" s="482">
        <f>機能名</f>
        <v>0</v>
      </c>
      <c r="F399" s="315"/>
      <c r="G399" s="315"/>
      <c r="H399" s="315"/>
      <c r="I399" s="315"/>
      <c r="J399" s="316"/>
      <c r="K399" s="480" t="str">
        <f>担当者_SR</f>
        <v>NG</v>
      </c>
      <c r="L399" s="76"/>
      <c r="M399" s="76"/>
      <c r="N399" s="470"/>
      <c r="O399" s="474" t="str">
        <f>担当者_SRR</f>
        <v>NG</v>
      </c>
      <c r="P399" s="76"/>
      <c r="Q399" s="76"/>
      <c r="R399" s="470"/>
      <c r="S399" s="474" t="str">
        <f>担当者_DS</f>
        <v>NG</v>
      </c>
      <c r="T399" s="76"/>
      <c r="U399" s="76"/>
      <c r="V399" s="470"/>
      <c r="W399" s="472" t="str">
        <f>担当者_DSR</f>
        <v>NG</v>
      </c>
      <c r="X399" s="76"/>
      <c r="Y399" s="76"/>
      <c r="Z399" s="470"/>
      <c r="AA399" s="476"/>
      <c r="AB399" s="79"/>
      <c r="AC399" s="79"/>
      <c r="AD399" s="470">
        <f>IF(AC400 &lt;&gt; "",1,0)</f>
        <v>0</v>
      </c>
      <c r="AE399" s="472" t="str">
        <f>担当者_CD</f>
        <v>NG</v>
      </c>
      <c r="AF399" s="76"/>
      <c r="AG399" s="76"/>
      <c r="AH399" s="470"/>
      <c r="AI399" s="472" t="str">
        <f>担当者_DD</f>
        <v>NG</v>
      </c>
      <c r="AJ399" s="76"/>
      <c r="AK399" s="76"/>
      <c r="AL399" s="470"/>
      <c r="AM399" s="476"/>
      <c r="AN399" s="79"/>
      <c r="AO399" s="79"/>
      <c r="AP399" s="470">
        <f>IF(AO400 &lt;&gt; "",1,0)</f>
        <v>0</v>
      </c>
      <c r="AQ399" s="472" t="str">
        <f>担当者_MCL</f>
        <v>NG</v>
      </c>
      <c r="AR399" s="76"/>
      <c r="AS399" s="76"/>
      <c r="AT399" s="470"/>
      <c r="AU399" s="472" t="str">
        <f>担当者_MCLR</f>
        <v>NG</v>
      </c>
      <c r="AV399" s="76"/>
      <c r="AW399" s="76"/>
      <c r="AX399" s="470"/>
      <c r="AY399" s="476"/>
      <c r="AZ399" s="79"/>
      <c r="BA399" s="79"/>
      <c r="BB399" s="470">
        <f>IF(BA400 &lt;&gt; "",1,0)</f>
        <v>0</v>
      </c>
      <c r="BC399" s="474" t="str">
        <f>担当者_MT</f>
        <v>NG</v>
      </c>
      <c r="BD399" s="76"/>
      <c r="BE399" s="76"/>
      <c r="BF399" s="470"/>
      <c r="BG399" s="472" t="str">
        <f>担当者_M検</f>
        <v>NG</v>
      </c>
      <c r="BH399" s="76"/>
      <c r="BI399" s="76"/>
      <c r="BJ399" s="470"/>
      <c r="BK399" s="476"/>
      <c r="BL399" s="79"/>
      <c r="BM399" s="79"/>
      <c r="BN399" s="470">
        <v>0</v>
      </c>
      <c r="BO399" s="474" t="str">
        <f>担当者_モテ</f>
        <v>NG</v>
      </c>
      <c r="BP399" s="76"/>
      <c r="BQ399" s="76"/>
      <c r="BR399" s="470"/>
      <c r="BS399" s="472" t="str">
        <f>担当者_モテR</f>
        <v>NG</v>
      </c>
      <c r="BT399" s="76"/>
      <c r="BU399" s="76"/>
      <c r="BV399" s="470"/>
      <c r="BW399" s="468">
        <f t="shared" ref="BW399" si="20226">IFERROR(SUM(IF(K399&lt;&gt;"NG",N399*K$1,0),IF(O399&lt;&gt;"NG",R399*O$1,0),IF(S399&lt;&gt;"NG",V399*S$1,0),IF(W399&lt;&gt;"NG",Z399*W$1,0),IF(AA399&lt;&gt;"NG",AD399*AA$1,0),IF(AE399&lt;&gt;"NG",AH399*AE$1,0),IF(AI399&lt;&gt;"NG",AL399*AI$1,0),IF(AM399&lt;&gt;"NG",AP399*AM$1,0),IF(AQ399&lt;&gt;"NG",AT399*AQ$1,0),IF(AU399&lt;&gt;"NG",AX399*AU$1,0),IF(AY399&lt;&gt;"NG",BB399*AY$1,0),IF(BC399&lt;&gt;"NG",BF399*BC$1,0),IF(BG399&lt;&gt;"NG",BJ399*BG$1,0),IF(BK399&lt;&gt;"NG",BN399*BK$1,0),IF(BO399&lt;&gt;"NG",BR399*BO$1,0),IF(BS399&lt;&gt;"NG",BV399*BS$1,0))/SUM(IF(K399&lt;&gt;"NG",K$1,0),IF(O399&lt;&gt;"NG",O$1,0),IF(S399&lt;&gt;"NG",S$1,0),IF(W399&lt;&gt;"NG",W$1,0),IF(AA399&lt;&gt;"NG",AA$1,0),IF(AE399&lt;&gt;"NG",AE$1,0),IF(AI399&lt;&gt;"NG",AI$1,0),IF(AM399&lt;&gt;"NG",AM$1,0),IF(AQ399&lt;&gt;"NG",AQ$1,0),IF(AU399&lt;&gt;"NG",AU$1,0),IF(AY399&lt;&gt;"NG",AY$1,0),IF(BC399&lt;&gt;"NG",BC$1,0),IF(BG399&lt;&gt;"NG",BG$1,0),IF(BK399&lt;&gt;"NG",BK$1,0),IF(BO399&lt;&gt;"NG",BO$1,0),IF(BS399&lt;&gt;"NG",BS$1,0)),0)</f>
        <v>0</v>
      </c>
      <c r="BX399" s="466"/>
      <c r="BY399" s="490"/>
      <c r="BZ399" s="5"/>
      <c r="CA399" s="32">
        <f t="shared" ref="CA399" si="20227">IF(AND($M399&lt;&gt;$BZ$5,$M399&lt;=$BZ$6,$M399&lt;&gt;$BZ$7),1,0)</f>
        <v>0</v>
      </c>
      <c r="CB399" s="32">
        <f t="shared" ref="CB399" si="20228">IF(AND($Q399&lt;&gt;$BZ$5,$Q399&lt;=$BZ$6,$Q399&lt;&gt;$BZ$7),1,0)</f>
        <v>0</v>
      </c>
      <c r="CC399" s="32">
        <f t="shared" ref="CC399" si="20229">IF(AND($U399&lt;&gt;$BZ$5,$U399&lt;=$BZ$6,$U399&lt;&gt;$BZ$7),1,0)</f>
        <v>0</v>
      </c>
      <c r="CD399" s="32">
        <f t="shared" ref="CD399" si="20230">IF(AND($Y399&lt;&gt;$BZ$5,$Y399&lt;=$BZ$6,$Y399&lt;&gt;$BZ$7),1,0)</f>
        <v>0</v>
      </c>
      <c r="CE399" s="32">
        <f t="shared" ref="CE399" si="20231">IF(AND($AG399&lt;&gt;$BZ$5,$AG399&lt;=$BZ$6,$AG399&lt;&gt;$BZ$7),1,0)</f>
        <v>0</v>
      </c>
      <c r="CF399" s="32">
        <f t="shared" ref="CF399" si="20232">IF(AND($AK399&lt;&gt;$BZ$5,$AK399&lt;=$BZ$6,$AK399&lt;&gt;$BZ$7),1,0)</f>
        <v>0</v>
      </c>
      <c r="CG399" s="32">
        <f t="shared" ref="CG399" si="20233">IF(AND($AS399&lt;&gt;$BZ$5,$AS399&lt;=$BZ$6,$AS399&lt;&gt;$BZ$7),1,0)</f>
        <v>0</v>
      </c>
      <c r="CH399" s="32">
        <f t="shared" ref="CH399" si="20234">IF(AND($AW399&lt;&gt;$BZ$5,$AW399&lt;=$BZ$6,$AW399&lt;&gt;$BZ$7),1,0)</f>
        <v>0</v>
      </c>
      <c r="CI399" s="32">
        <f t="shared" ref="CI399" si="20235">IF(AND($BE399&lt;&gt;$BZ$5,$BE399&lt;=$BZ$6,$BE399&lt;&gt;$BZ$7),1,0)</f>
        <v>0</v>
      </c>
      <c r="CJ399" s="32">
        <f t="shared" ref="CJ399" si="20236">IF(AND($BI399&lt;&gt;$BZ$5,$BI399&lt;=$BZ$6,$BI399&lt;&gt;$BZ$7),1,0)</f>
        <v>0</v>
      </c>
      <c r="CK399" s="32">
        <f t="shared" ref="CK399" si="20237">IF(AND($BQ399&lt;&gt;$BZ$5,$BQ399&lt;=$BZ$6,$BQ399&lt;&gt;$BZ$7),1,0)</f>
        <v>0</v>
      </c>
      <c r="CL399" s="32">
        <f t="shared" ref="CL399" si="20238">IF(AND($BU399&lt;&gt;$BZ$5,$BU399&lt;=$BZ$6,$BU399&lt;&gt;$BZ$7),1,0)</f>
        <v>0</v>
      </c>
      <c r="CO399" s="32">
        <f>IF(AND($M399&lt;&gt;$CN$5,$M399&lt;=$CN$6,$M399&lt;&gt;$CN$7),1,0)</f>
        <v>0</v>
      </c>
      <c r="CP399" s="32">
        <f>IF(AND($Q399&lt;&gt;$CN$5,$Q399&lt;=$CN$6,$Q399&lt;&gt;$CN$7),1,0)</f>
        <v>0</v>
      </c>
      <c r="CQ399" s="32">
        <f>IF(AND($U399&lt;&gt;$CN$5,$U399&lt;=$CN$6,$U399&lt;&gt;$CN$7),1,0)</f>
        <v>0</v>
      </c>
      <c r="CR399" s="32">
        <f>IF(AND($Y399&lt;&gt;$CN$5,$Y399&lt;=$CN$6,$Y399&lt;&gt;$CN$7),1,0)</f>
        <v>0</v>
      </c>
      <c r="CS399" s="32">
        <f>IF(AND($AG399&lt;&gt;$CN$5,$AG399&lt;=$CN$6,$AG399&lt;&gt;$CN$7),1,0)</f>
        <v>0</v>
      </c>
      <c r="CT399" s="32">
        <f>IF(AND($AK399&lt;&gt;$CN$5,$AK399&lt;=$CN$6,$AK399&lt;&gt;$CN$7),1,0)</f>
        <v>0</v>
      </c>
      <c r="CU399" s="32">
        <f>IF(AND($AS399&lt;&gt;$CN$5,$AS399&lt;=$CN$6,$AS399&lt;&gt;$CN$7),1,0)</f>
        <v>0</v>
      </c>
      <c r="CV399" s="32">
        <f>IF(AND($AW399&lt;&gt;$CN$5,$AW399&lt;=$CN$6,$AW399&lt;&gt;$CN$7),1,0)</f>
        <v>0</v>
      </c>
      <c r="CW399" s="32">
        <f>IF(AND($BE399&lt;&gt;$CN$5,$BE399&lt;=$CN$6,$BE399&lt;&gt;$CN$7),1,0)</f>
        <v>0</v>
      </c>
      <c r="CX399" s="32">
        <f>IF(AND($BI399&lt;&gt;$CN$5,$BI399&lt;=$CN$6,$BI399&lt;&gt;$CN$7),1,0)</f>
        <v>0</v>
      </c>
      <c r="CY399" s="32">
        <f>IF(AND($BQ399&lt;&gt;$CN$5,$BQ399&lt;=$CN$6,$BQ399&lt;&gt;$CN$7),1,0)</f>
        <v>0</v>
      </c>
      <c r="CZ399" s="32">
        <f>IF(AND($BU399&lt;&gt;$CN$5,$BU399&lt;=$CN$6,$BU399&lt;&gt;$CN$7),1,0)</f>
        <v>0</v>
      </c>
      <c r="DC399" s="32">
        <f>IF(AND($M399&lt;&gt;$DB$5,$M399&lt;=$DB$6,$M399&lt;&gt;$CN$7),1,0)</f>
        <v>0</v>
      </c>
      <c r="DD399" s="32">
        <f>IF(AND($Q399&lt;&gt;$DB$5,$Q399&lt;=$DB$6,$Q399&lt;&gt;$CN$7),1,0)</f>
        <v>0</v>
      </c>
      <c r="DE399" s="32">
        <f>IF(AND($U399&lt;&gt;$DB$5,$U399&lt;=$DB$6,$U399&lt;&gt;$CN$7),1,0)</f>
        <v>0</v>
      </c>
      <c r="DF399" s="32">
        <f>IF(AND($Y399&lt;&gt;$DB$5,$Y399&lt;=$DB$6,$Y399&lt;&gt;$CN$7),1,0)</f>
        <v>0</v>
      </c>
      <c r="DG399" s="32">
        <f>IF(AND($AG399&lt;&gt;$DB$5,$AG399&lt;=$DB$6,$AG399&lt;&gt;$CN$7),1,0)</f>
        <v>0</v>
      </c>
      <c r="DH399" s="32">
        <f>IF(AND($AK399&lt;&gt;$DB$5,$AK399&lt;=$DB$6,$AK399&lt;&gt;$CN$7),1,0)</f>
        <v>0</v>
      </c>
      <c r="DI399" s="32">
        <f>IF(AND($AS399&lt;&gt;$DB$5,$AS399&lt;=$DB$6,$AS399&lt;&gt;$CN$7),1,0)</f>
        <v>0</v>
      </c>
      <c r="DJ399" s="32">
        <f>IF(AND($AW399&lt;&gt;$DB$5,$AW399&lt;=$DB$6,$AW399&lt;&gt;$CN$7),1,0)</f>
        <v>0</v>
      </c>
      <c r="DK399" s="32">
        <f>IF(AND($BE399&lt;&gt;$DB$5,$BE399&lt;=$DB$6,$BE399&lt;&gt;$CN$7),1,0)</f>
        <v>0</v>
      </c>
      <c r="DL399" s="32">
        <f>IF(AND($BI399&lt;&gt;$DB$5,$BI399&lt;=$DB$6,$BI399&lt;&gt;$CN$7),1,0)</f>
        <v>0</v>
      </c>
      <c r="DM399" s="32">
        <f>IF(AND($BQ399&lt;&gt;$DB$5,$BQ399&lt;=$DB$6,$BQ399&lt;&gt;$CN$7),1,0)</f>
        <v>0</v>
      </c>
      <c r="DN399" s="32">
        <f>IF(AND($BU399&lt;&gt;$DB$5,$BU399&lt;=$DB$6,$BU399&lt;&gt;$CN$7),1,0)</f>
        <v>0</v>
      </c>
      <c r="DQ399" s="32">
        <f t="shared" ref="DQ399" si="20239">IF(AND($M399&lt;&gt;$DP$5,$M399&lt;=$DP$6,$M399&lt;&gt;$CN$7),1,0)</f>
        <v>0</v>
      </c>
      <c r="DR399" s="32">
        <f t="shared" ref="DR399" si="20240">IF(AND($Q399&lt;&gt;$DP$5,$Q399&lt;=$DP$6,$Q399&lt;&gt;$CN$7),1,0)</f>
        <v>0</v>
      </c>
      <c r="DS399" s="32">
        <f t="shared" ref="DS399" si="20241">IF(AND($U399&lt;&gt;$DP$5,$U399&lt;=$DP$6,$U399&lt;&gt;$CN$7),1,0)</f>
        <v>0</v>
      </c>
      <c r="DT399" s="32">
        <f t="shared" ref="DT399" si="20242">IF(AND($Y399&lt;&gt;$DP$5,$Y399&lt;=$DP$6,$Y399&lt;&gt;$CN$7),1,0)</f>
        <v>0</v>
      </c>
      <c r="DU399" s="32">
        <f t="shared" ref="DU399" si="20243">IF(AND($AG399&lt;&gt;$DP$5,$AG399&lt;=$DP$6,$AG399&lt;&gt;$CN$7),1,0)</f>
        <v>0</v>
      </c>
      <c r="DV399" s="32">
        <f t="shared" ref="DV399" si="20244">IF(AND($AK399&lt;&gt;$DP$5,$AK399&lt;=$DP$6,$AK399&lt;&gt;$CN$7),1,0)</f>
        <v>0</v>
      </c>
      <c r="DW399" s="32">
        <f t="shared" ref="DW399" si="20245">IF(AND($AS399&lt;&gt;$DP$5,$AS399&lt;=$DP$6,$AS399&lt;&gt;$CN$7),1,0)</f>
        <v>0</v>
      </c>
      <c r="DX399" s="32">
        <f t="shared" ref="DX399" si="20246">IF(AND($AW399&lt;&gt;$DP$5,$AW399&lt;=$DP$6,$AW399&lt;&gt;$CN$7),1,0)</f>
        <v>0</v>
      </c>
      <c r="DY399" s="32">
        <f t="shared" ref="DY399" si="20247">IF(AND($BE399&lt;&gt;$DP$5,$BE399&lt;=$DP$6,$BE399&lt;&gt;$CN$7),1,0)</f>
        <v>0</v>
      </c>
      <c r="DZ399" s="32">
        <f t="shared" ref="DZ399" si="20248">IF(AND($BI399&lt;&gt;$DP$5,$BI399&lt;=$DP$6,$BI399&lt;&gt;$CN$7),1,0)</f>
        <v>0</v>
      </c>
      <c r="EA399" s="32">
        <f t="shared" ref="EA399" si="20249">IF(AND($BQ399&lt;&gt;$DP$5,$BQ399&lt;=$DP$6,$BQ399&lt;&gt;$CN$7),1,0)</f>
        <v>0</v>
      </c>
      <c r="EB399" s="32">
        <f t="shared" ref="EB399" si="20250">IF(AND($BU399&lt;&gt;$DP$5,$BU399&lt;=$DP$6,$BU399&lt;&gt;$CN$7),1,0)</f>
        <v>0</v>
      </c>
      <c r="EE399" s="328">
        <f>IF(M399&lt;&gt;"",IF(M399&lt;=$ED$6,1,IF(L399&gt;$ED$6,0,NETWORKDAYS(L399,$ED$6,祭日リスト)/NETWORKDAYS(L399,M399,祭日リスト)))*$GG399*週間進捗報告書!$G$9,0)</f>
        <v>0</v>
      </c>
      <c r="EF399" s="328">
        <f>IF(Q399&lt;&gt;"",IF(Q399&lt;=$ED$6,1,IF(P399&gt;$ED$6,0,NETWORKDAYS(P399,$ED$6,祭日リスト)/NETWORKDAYS(P399,Q399,祭日リスト)))*$GG399*週間進捗報告書!$G$10,0)</f>
        <v>0</v>
      </c>
      <c r="EG399" s="328">
        <f>IF(U399&lt;&gt;"",IF(U399&lt;=$ED$6,1,IF(T399&gt;$ED$6,0,NETWORKDAYS(T399,$ED$6,祭日リスト)/NETWORKDAYS(T399,U399,祭日リスト)))*$GG399*週間進捗報告書!$G$11,0)</f>
        <v>0</v>
      </c>
      <c r="EH399" s="328">
        <f>IF(Y399&lt;&gt;"",IF(Y399&lt;=$ED$6,1,IF(X399&gt;$ED$6,0,NETWORKDAYS(X399,$ED$6,祭日リスト)/NETWORKDAYS(X399,Y399,祭日リスト)))*$GG399*週間進捗報告書!$G$12,0)</f>
        <v>0</v>
      </c>
      <c r="EI399" s="328">
        <f>IF(AG399&lt;&gt;"",IF(AG399&lt;=$ED$6,1,IF(AF399&gt;$ED$6,0,NETWORKDAYS(AF399,$ED$6,祭日リスト)/NETWORKDAYS(AF399,AG399,祭日リスト)))*$GG399*週間進捗報告書!$G$13,0)</f>
        <v>0</v>
      </c>
      <c r="EJ399" s="328">
        <f>IF(AK399&lt;&gt;"",IF(AK399&lt;=$ED$6,1,IF(AJ399&gt;$ED$6,0,NETWORKDAYS(AJ399,$ED$6,祭日リスト)/NETWORKDAYS(AJ399,AK399,祭日リスト)))*$GG399*週間進捗報告書!$G$14,0)</f>
        <v>0</v>
      </c>
      <c r="EK399" s="328">
        <f>IF(AS399&lt;&gt;"",IF(AS399&lt;=$ED$6,1,IF(AR399&gt;$ED$6,0,NETWORKDAYS(AR399,$ED$6,祭日リスト)/NETWORKDAYS(AR399,AS399,祭日リスト)))*$GG399*週間進捗報告書!$G$15,0)</f>
        <v>0</v>
      </c>
      <c r="EL399" s="328">
        <f>IF(AW399&lt;&gt;"",IF(AW399&lt;=$ED$6,1,IF(AV399&gt;$ED$6,0,NETWORKDAYS(AV399,$ED$6,祭日リスト)/NETWORKDAYS(AV399,AW399,祭日リスト)))*$GG399*週間進捗報告書!$G$16,0)</f>
        <v>0</v>
      </c>
      <c r="EM399" s="328">
        <f>IF(BE399&lt;&gt;"",IF(BE399&lt;=$ED$6,1,IF(BD399&gt;$ED$6,0,NETWORKDAYS(BD399,$ED$6,祭日リスト)/NETWORKDAYS(BD399,BE399,祭日リスト)))*$GG399*週間進捗報告書!$G$17,0)</f>
        <v>0</v>
      </c>
      <c r="EN399" s="328">
        <f>IF(BI399&lt;&gt;"",IF(BI399&lt;=$ED$6,1,IF(BH399&gt;$ED$6,0,NETWORKDAYS(BH399,$ED$6,祭日リスト)/NETWORKDAYS(BH399,BI399,祭日リスト)))*$GG399*週間進捗報告書!$G$18,0)</f>
        <v>0</v>
      </c>
      <c r="EO399" s="328">
        <f>IF(BQ399&lt;&gt;"",IF(BQ399&lt;=$ED$6,1,IF(BP399&gt;$ED$6,0,NETWORKDAYS(BP399,$ED$6,祭日リスト)/NETWORKDAYS(BP399,BQ399,祭日リスト)))*$GG399*週間進捗報告書!$G$19,0)</f>
        <v>0</v>
      </c>
      <c r="EP399" s="328">
        <f>IF(BU399&lt;&gt;"",IF(BU399&lt;=$ED$6,1,IF(BT399&gt;$ED$6,0,NETWORKDAYS(BT399,$ED$6,祭日リスト)/NETWORKDAYS(BT399,BU399,祭日リスト)))*$GG399*週間進捗報告書!$G$20,0)</f>
        <v>0</v>
      </c>
      <c r="ER399" s="547">
        <f t="shared" ref="ER399:FC399" si="20251">EE399-EE400</f>
        <v>0</v>
      </c>
      <c r="ES399" s="547">
        <f t="shared" si="20251"/>
        <v>0</v>
      </c>
      <c r="ET399" s="547">
        <f t="shared" si="20251"/>
        <v>0</v>
      </c>
      <c r="EU399" s="547">
        <f t="shared" si="20251"/>
        <v>0</v>
      </c>
      <c r="EV399" s="547">
        <f t="shared" si="20251"/>
        <v>0</v>
      </c>
      <c r="EW399" s="547">
        <f t="shared" si="20251"/>
        <v>0</v>
      </c>
      <c r="EX399" s="547">
        <f t="shared" si="20251"/>
        <v>0</v>
      </c>
      <c r="EY399" s="547">
        <f t="shared" si="20251"/>
        <v>0</v>
      </c>
      <c r="EZ399" s="547">
        <f t="shared" si="20251"/>
        <v>0</v>
      </c>
      <c r="FA399" s="547">
        <f t="shared" si="20251"/>
        <v>0</v>
      </c>
      <c r="FB399" s="547">
        <f t="shared" si="20251"/>
        <v>0</v>
      </c>
      <c r="FC399" s="547">
        <f t="shared" si="20251"/>
        <v>0</v>
      </c>
      <c r="FD399" s="547">
        <f t="shared" ref="FD399" si="20252">SUM(ER399:FC400)</f>
        <v>0</v>
      </c>
      <c r="FE399" s="333"/>
      <c r="FG399" s="32">
        <f>IF(AND($M399&lt;&gt;$FF$7),1,0)</f>
        <v>0</v>
      </c>
      <c r="FH399" s="32">
        <f>IF(AND($Q399&lt;&gt;$FF$7),1,0)</f>
        <v>0</v>
      </c>
      <c r="FI399" s="32">
        <f>IF(AND($U399&lt;&gt;$FF$7),1,0)</f>
        <v>0</v>
      </c>
      <c r="FJ399" s="32">
        <f>IF(AND($Y399&lt;&gt;$FF$7),1,0)</f>
        <v>0</v>
      </c>
      <c r="FK399" s="32">
        <f>IF(AND($AG399&lt;&gt;$FF$7),1,0)</f>
        <v>0</v>
      </c>
      <c r="FL399" s="32">
        <f>IF(AND($AK399&lt;&gt;$FF$7),1,0)</f>
        <v>0</v>
      </c>
      <c r="FM399" s="32">
        <f>IF(AND($AS399&lt;&gt;$FF$7),1,0)</f>
        <v>0</v>
      </c>
      <c r="FN399" s="32">
        <f>IF(AND($AW399&lt;&gt;$FF$7),1,0)</f>
        <v>0</v>
      </c>
      <c r="FO399" s="32">
        <f>IF(AND($BE399&lt;&gt;$FF$7),1,0)</f>
        <v>0</v>
      </c>
      <c r="FP399" s="32">
        <f>IF(AND($BI399&lt;&gt;$FF$7),1,0)</f>
        <v>0</v>
      </c>
      <c r="FQ399" s="32">
        <f>IF(AND($BQ399&lt;&gt;$FF$7),1,0)</f>
        <v>0</v>
      </c>
      <c r="FR399" s="32">
        <f>IF(AND($BU399&lt;&gt;$FF$7),1,0)</f>
        <v>0</v>
      </c>
      <c r="FU399" s="294">
        <f t="shared" ref="FU399" si="20253">IF($K399&lt;&gt;"NG",$GG399,0)</f>
        <v>0</v>
      </c>
      <c r="FV399" s="294">
        <f t="shared" ref="FV399" si="20254">IF($O399&lt;&gt;"NG",$GG399,0)</f>
        <v>0</v>
      </c>
      <c r="FW399" s="294">
        <f t="shared" ref="FW399" si="20255">IF($S399&lt;&gt;"NG",$GG399,0)</f>
        <v>0</v>
      </c>
      <c r="FX399" s="294">
        <f t="shared" ref="FX399" si="20256">IF($W399&lt;&gt;"NG",$GG399,0)</f>
        <v>0</v>
      </c>
      <c r="FY399" s="294">
        <f t="shared" ref="FY399" si="20257">IF($AE399&lt;&gt;"NG",$GG399,0)</f>
        <v>0</v>
      </c>
      <c r="FZ399" s="294">
        <f t="shared" ref="FZ399" si="20258">IF($AI399&lt;&gt;"NG",$GG399,0)</f>
        <v>0</v>
      </c>
      <c r="GA399" s="294">
        <f t="shared" ref="GA399" si="20259">IF($AQ399&lt;&gt;"NG",$GG399,0)</f>
        <v>0</v>
      </c>
      <c r="GB399" s="294">
        <f t="shared" ref="GB399" si="20260">IF($AU399&lt;&gt;"NG",$GG399,0)</f>
        <v>0</v>
      </c>
      <c r="GC399" s="294">
        <f t="shared" ref="GC399" si="20261">IF($BC399&lt;&gt;"NG",$GG399,0)</f>
        <v>0</v>
      </c>
      <c r="GD399" s="294">
        <f t="shared" ref="GD399" si="20262">IF($BG399&lt;&gt;"NG",$GG399,0)</f>
        <v>0</v>
      </c>
      <c r="GE399" s="294">
        <f t="shared" ref="GE399" si="20263">IF($BO399&lt;&gt;"NG",$GG399,0)</f>
        <v>0</v>
      </c>
      <c r="GF399" s="294">
        <f t="shared" ref="GF399" si="20264">IF($BS399&lt;&gt;"NG",$GG399,0)</f>
        <v>0</v>
      </c>
      <c r="GG399" s="294" t="e">
        <f>VLOOKUP($D399,リスト!$D:$S,15,FALSE)</f>
        <v>#N/A</v>
      </c>
      <c r="GH399" s="2" t="e">
        <f>INDEX(リスト!$V:$V,MATCH(中日程計画表!$D399,リスト!$D:$D,0))</f>
        <v>#N/A</v>
      </c>
      <c r="GI399" s="2" t="e">
        <f>INDEX(リスト!$A:$A,MATCH(中日程計画表!$D399,リスト!$D:$D,0))</f>
        <v>#N/A</v>
      </c>
      <c r="GJ399" s="2" t="e">
        <f>INDEX(リスト!$U:$U,MATCH(中日程計画表!$D399,リスト!$D:$D,0))</f>
        <v>#N/A</v>
      </c>
      <c r="GK399" s="5" t="e">
        <f>INDEX(リスト!$W:$W,MATCH(中日程計画表!$D399,リスト!$D:$D,0))</f>
        <v>#N/A</v>
      </c>
      <c r="GL399" s="2" t="s">
        <v>200</v>
      </c>
      <c r="GM399" s="296">
        <f>D399</f>
        <v>0</v>
      </c>
      <c r="GN399" s="296">
        <f>E399</f>
        <v>0</v>
      </c>
      <c r="GU399" s="460" t="str">
        <f t="shared" ref="GU399" si="20265">AE399</f>
        <v>NG</v>
      </c>
      <c r="GV399" s="460">
        <f t="shared" ref="GV399" si="20266">EI399</f>
        <v>0</v>
      </c>
      <c r="GW399" s="460">
        <f t="shared" ref="GW399" si="20267">EI400</f>
        <v>0</v>
      </c>
      <c r="GX399" s="462">
        <f t="shared" ref="GX399" si="20268">EV399</f>
        <v>0</v>
      </c>
      <c r="GY399" s="460" t="str">
        <f t="shared" ref="GY399" si="20269">AI399</f>
        <v>NG</v>
      </c>
      <c r="GZ399" s="460">
        <f t="shared" ref="GZ399" si="20270">EJ399</f>
        <v>0</v>
      </c>
      <c r="HA399" s="460">
        <f t="shared" ref="HA399" si="20271">EJ400</f>
        <v>0</v>
      </c>
      <c r="HB399" s="462">
        <f t="shared" ref="HB399" si="20272">EW399</f>
        <v>0</v>
      </c>
      <c r="HC399" s="460" t="str">
        <f t="shared" ref="HC399" si="20273">AQ399</f>
        <v>NG</v>
      </c>
      <c r="HD399" s="460">
        <f t="shared" ref="HD399" si="20274">EK399</f>
        <v>0</v>
      </c>
      <c r="HE399" s="460">
        <f t="shared" ref="HE399" si="20275">EK400</f>
        <v>0</v>
      </c>
      <c r="HF399" s="462">
        <f t="shared" ref="HF399" si="20276">EX399</f>
        <v>0</v>
      </c>
      <c r="HG399" s="460" t="str">
        <f t="shared" ref="HG399" si="20277">AU399</f>
        <v>NG</v>
      </c>
      <c r="HH399" s="460">
        <f t="shared" ref="HH399" si="20278">EL399</f>
        <v>0</v>
      </c>
      <c r="HI399" s="460">
        <f t="shared" ref="HI399" si="20279">EL400</f>
        <v>0</v>
      </c>
      <c r="HJ399" s="462">
        <f t="shared" ref="HJ399" si="20280">EY399</f>
        <v>0</v>
      </c>
      <c r="HK399" s="460" t="str">
        <f t="shared" ref="HK399" si="20281">BC399</f>
        <v>NG</v>
      </c>
      <c r="HL399" s="460">
        <f t="shared" ref="HL399" si="20282">EM399</f>
        <v>0</v>
      </c>
      <c r="HM399" s="460">
        <f t="shared" ref="HM399" si="20283">EM400</f>
        <v>0</v>
      </c>
      <c r="HN399" s="462">
        <f t="shared" ref="HN399" si="20284">EZ399</f>
        <v>0</v>
      </c>
      <c r="HO399" s="460" t="str">
        <f t="shared" ref="HO399" si="20285">BG399</f>
        <v>NG</v>
      </c>
      <c r="HP399" s="460">
        <f t="shared" ref="HP399" si="20286">EN399</f>
        <v>0</v>
      </c>
      <c r="HQ399" s="460">
        <f t="shared" ref="HQ399" si="20287">EN400</f>
        <v>0</v>
      </c>
      <c r="HR399" s="462">
        <f t="shared" ref="HR399" si="20288">FA399</f>
        <v>0</v>
      </c>
      <c r="HS399" s="332"/>
    </row>
    <row r="400" spans="1:227" ht="12" customHeight="1">
      <c r="A400" s="489"/>
      <c r="B400" s="487"/>
      <c r="C400" s="475"/>
      <c r="D400" s="485"/>
      <c r="E400" s="483"/>
      <c r="F400" s="317"/>
      <c r="G400" s="317"/>
      <c r="H400" s="317"/>
      <c r="I400" s="317"/>
      <c r="J400" s="316"/>
      <c r="K400" s="481"/>
      <c r="L400" s="77"/>
      <c r="M400" s="77"/>
      <c r="N400" s="471"/>
      <c r="O400" s="475"/>
      <c r="P400" s="77"/>
      <c r="Q400" s="77"/>
      <c r="R400" s="471"/>
      <c r="S400" s="475"/>
      <c r="T400" s="77"/>
      <c r="U400" s="77"/>
      <c r="V400" s="471"/>
      <c r="W400" s="473"/>
      <c r="X400" s="77"/>
      <c r="Y400" s="77"/>
      <c r="Z400" s="471"/>
      <c r="AA400" s="477"/>
      <c r="AB400" s="80"/>
      <c r="AC400" s="80"/>
      <c r="AD400" s="471"/>
      <c r="AE400" s="473"/>
      <c r="AF400" s="77"/>
      <c r="AG400" s="77"/>
      <c r="AH400" s="471"/>
      <c r="AI400" s="473"/>
      <c r="AJ400" s="77"/>
      <c r="AK400" s="77"/>
      <c r="AL400" s="471"/>
      <c r="AM400" s="477"/>
      <c r="AN400" s="80"/>
      <c r="AO400" s="80"/>
      <c r="AP400" s="471"/>
      <c r="AQ400" s="473"/>
      <c r="AR400" s="77"/>
      <c r="AS400" s="77"/>
      <c r="AT400" s="471"/>
      <c r="AU400" s="473"/>
      <c r="AV400" s="77"/>
      <c r="AW400" s="77"/>
      <c r="AX400" s="471"/>
      <c r="AY400" s="477"/>
      <c r="AZ400" s="80"/>
      <c r="BA400" s="80"/>
      <c r="BB400" s="471"/>
      <c r="BC400" s="475"/>
      <c r="BD400" s="77"/>
      <c r="BE400" s="77"/>
      <c r="BF400" s="471"/>
      <c r="BG400" s="473"/>
      <c r="BH400" s="77"/>
      <c r="BI400" s="77"/>
      <c r="BJ400" s="471"/>
      <c r="BK400" s="477"/>
      <c r="BL400" s="80"/>
      <c r="BM400" s="80"/>
      <c r="BN400" s="471"/>
      <c r="BO400" s="475"/>
      <c r="BP400" s="77"/>
      <c r="BQ400" s="77"/>
      <c r="BR400" s="471"/>
      <c r="BS400" s="473"/>
      <c r="BT400" s="77"/>
      <c r="BU400" s="77"/>
      <c r="BV400" s="471"/>
      <c r="BW400" s="469"/>
      <c r="BX400" s="467"/>
      <c r="BY400" s="490"/>
      <c r="CA400" s="19">
        <f t="shared" ref="CA400" si="20289">IF(AND($N399=1,$M400&lt;&gt;$BZ$7),1,0)</f>
        <v>0</v>
      </c>
      <c r="CB400" s="19">
        <f t="shared" ref="CB400" si="20290">IF(AND($R399=1,$Q400&lt;&gt;$BZ$7),1,0)</f>
        <v>0</v>
      </c>
      <c r="CC400" s="19">
        <f t="shared" ref="CC400" si="20291">IF(AND($V399=1,$U400&lt;&gt;$BZ$7),1,0)</f>
        <v>0</v>
      </c>
      <c r="CD400" s="19">
        <f t="shared" ref="CD400" si="20292">IF(AND($Z399=1,$Y400&lt;&gt;$BZ$7),1,0)</f>
        <v>0</v>
      </c>
      <c r="CE400" s="19">
        <f t="shared" ref="CE400" si="20293">IF(AND($AH399=1,$AG400&lt;&gt;$BZ$7),1,0)</f>
        <v>0</v>
      </c>
      <c r="CF400" s="19">
        <f t="shared" ref="CF400" si="20294">IF(AND($AL399=1,$AK400&lt;&gt;$BZ$7),1,0)</f>
        <v>0</v>
      </c>
      <c r="CG400" s="19">
        <f t="shared" ref="CG400" si="20295">IF(AND($AT399=1,$AS400&lt;&gt;$BZ$7),1,0)</f>
        <v>0</v>
      </c>
      <c r="CH400" s="19">
        <f t="shared" ref="CH400" si="20296">IF(AND($AX399=1,$AW400&lt;&gt;$BZ$7),1,0)</f>
        <v>0</v>
      </c>
      <c r="CI400" s="19">
        <f t="shared" ref="CI400" si="20297">IF(AND($BF399=1,$BE400&lt;&gt;$BZ$7),1,0)</f>
        <v>0</v>
      </c>
      <c r="CJ400" s="19">
        <f t="shared" ref="CJ400" si="20298">IF(AND($BJ399=1,$BI400&lt;&gt;$BZ$7),1,0)</f>
        <v>0</v>
      </c>
      <c r="CK400" s="19">
        <f t="shared" ref="CK400" si="20299">IF(AND($BR399=1,$BQ400&lt;&gt;$BZ$7),1,0)</f>
        <v>0</v>
      </c>
      <c r="CL400" s="19">
        <f t="shared" ref="CL400" si="20300">IF(AND($BV399=1,$BU400&lt;&gt;$BZ$7),1,0)</f>
        <v>0</v>
      </c>
      <c r="CO400" s="19">
        <f>IF(AND($M400&lt;&gt;$CN$7,$M400&lt;=$CN$6),1,0)</f>
        <v>0</v>
      </c>
      <c r="CP400" s="19">
        <f>IF(AND($Q400&lt;&gt;$CN$7,$Q400&lt;=$CN$6),1,0)</f>
        <v>0</v>
      </c>
      <c r="CQ400" s="19">
        <f>IF(AND($U400&lt;&gt;$CN$7,$U400&lt;=$CN$6),1,0)</f>
        <v>0</v>
      </c>
      <c r="CR400" s="19">
        <f>IF(AND($Y400&lt;&gt;$CN$7,$Y400&lt;=$CN$6),1,0)</f>
        <v>0</v>
      </c>
      <c r="CS400" s="19">
        <f>IF(AND($AG400&lt;&gt;$CN$7,$AG400&lt;=$CN$6),1,0)</f>
        <v>0</v>
      </c>
      <c r="CT400" s="19">
        <f>IF(AND($AK400&lt;&gt;$CN$7,$AK400&lt;=$CN$6),1,0)</f>
        <v>0</v>
      </c>
      <c r="CU400" s="19">
        <f>IF(AND($AS400&lt;&gt;$CN$7,$AS400&lt;=$CN$6),1,0)</f>
        <v>0</v>
      </c>
      <c r="CV400" s="19">
        <f>IF(AND($AW400&lt;&gt;$CN$7,$AW400&lt;=$CN$6),1,0)</f>
        <v>0</v>
      </c>
      <c r="CW400" s="19">
        <f>IF(AND($BE400&lt;&gt;$CN$7,$BE400&lt;=$CN$6),1,0)</f>
        <v>0</v>
      </c>
      <c r="CX400" s="19">
        <f>IF(AND($BI400&lt;&gt;$CN$7,$BI400&lt;=$CN$6),1,0)</f>
        <v>0</v>
      </c>
      <c r="CY400" s="19">
        <f>IF(AND($BQ400&lt;&gt;$CN$7,$BQ400&lt;=$CN$6),1,0)</f>
        <v>0</v>
      </c>
      <c r="CZ400" s="19">
        <f>IF(AND($BU400&lt;&gt;$CN$7,$BU400&lt;=$CN$6),1,0)</f>
        <v>0</v>
      </c>
      <c r="DC400" s="19">
        <f>IF($N399=1,1,0)</f>
        <v>0</v>
      </c>
      <c r="DD400" s="19">
        <f>IF($R399=1,1,0)</f>
        <v>0</v>
      </c>
      <c r="DE400" s="19">
        <f>IF($V399=1,1,0)</f>
        <v>0</v>
      </c>
      <c r="DF400" s="19">
        <f>IF($Z399=1,1,0)</f>
        <v>0</v>
      </c>
      <c r="DG400" s="19">
        <f>IF($AH399=1,1,0)</f>
        <v>0</v>
      </c>
      <c r="DH400" s="19">
        <f>IF($AL399=1,1,0)</f>
        <v>0</v>
      </c>
      <c r="DI400" s="19">
        <f>IF($AT399=1,1,0)</f>
        <v>0</v>
      </c>
      <c r="DJ400" s="19">
        <f>IF($AX399=1,1,0)</f>
        <v>0</v>
      </c>
      <c r="DK400" s="19">
        <f>IF($BF399=1,1,0)</f>
        <v>0</v>
      </c>
      <c r="DL400" s="19">
        <f>IF($BJ399=1,1,0)</f>
        <v>0</v>
      </c>
      <c r="DM400" s="19">
        <f>IF($BR399=1,1,0)</f>
        <v>0</v>
      </c>
      <c r="DN400" s="19">
        <f>IF($BV399=1,1,0)</f>
        <v>0</v>
      </c>
      <c r="DQ400" s="19">
        <f t="shared" ref="DQ400" si="20301">IF($N399=1,1,0)</f>
        <v>0</v>
      </c>
      <c r="DR400" s="19">
        <f t="shared" ref="DR400" si="20302">IF($R399=1,1,0)</f>
        <v>0</v>
      </c>
      <c r="DS400" s="19">
        <f t="shared" ref="DS400" si="20303">IF($V399=1,1,0)</f>
        <v>0</v>
      </c>
      <c r="DT400" s="19">
        <f t="shared" ref="DT400" si="20304">IF($Z399=1,1,0)</f>
        <v>0</v>
      </c>
      <c r="DU400" s="19">
        <f t="shared" ref="DU400" si="20305">IF($AH399=1,1,0)</f>
        <v>0</v>
      </c>
      <c r="DV400" s="19">
        <f t="shared" ref="DV400" si="20306">IF($AL399=1,1,0)</f>
        <v>0</v>
      </c>
      <c r="DW400" s="19">
        <f t="shared" ref="DW400" si="20307">IF($AT399=1,1,0)</f>
        <v>0</v>
      </c>
      <c r="DX400" s="19">
        <f t="shared" ref="DX400" si="20308">IF($AX399=1,1,0)</f>
        <v>0</v>
      </c>
      <c r="DY400" s="19">
        <f t="shared" ref="DY400" si="20309">IF($BF399=1,1,0)</f>
        <v>0</v>
      </c>
      <c r="DZ400" s="19">
        <f t="shared" ref="DZ400" si="20310">IF($BJ399=1,1,0)</f>
        <v>0</v>
      </c>
      <c r="EA400" s="19">
        <f t="shared" ref="EA400" si="20311">IF($BR399=1,1,0)</f>
        <v>0</v>
      </c>
      <c r="EB400" s="19">
        <f t="shared" ref="EB400" si="20312">IF($BV399=1,1,0)</f>
        <v>0</v>
      </c>
      <c r="EE400" s="329">
        <f>N399*$FU400*週間進捗報告書!$G$9</f>
        <v>0</v>
      </c>
      <c r="EF400" s="329">
        <f>R399*$FV400*週間進捗報告書!$G$10</f>
        <v>0</v>
      </c>
      <c r="EG400" s="329">
        <f>V399*$FW400*週間進捗報告書!$G$11</f>
        <v>0</v>
      </c>
      <c r="EH400" s="329">
        <f>Z399*$FX400*週間進捗報告書!$G$12</f>
        <v>0</v>
      </c>
      <c r="EI400" s="329">
        <f>AH399*$FY400*週間進捗報告書!$G$13</f>
        <v>0</v>
      </c>
      <c r="EJ400" s="329">
        <f>AL399*$FZ400*週間進捗報告書!$G$14</f>
        <v>0</v>
      </c>
      <c r="EK400" s="329">
        <f>AT399*$GA400*週間進捗報告書!$G$15</f>
        <v>0</v>
      </c>
      <c r="EL400" s="329">
        <f>AX399*$GB400*週間進捗報告書!$G$16</f>
        <v>0</v>
      </c>
      <c r="EM400" s="329">
        <f>BF399*$GC400*週間進捗報告書!$G$17</f>
        <v>0</v>
      </c>
      <c r="EN400" s="329">
        <f>BJ399*$GD400*週間進捗報告書!$G$18</f>
        <v>0</v>
      </c>
      <c r="EO400" s="329">
        <f>BR399*$GE400*週間進捗報告書!$G$19</f>
        <v>0</v>
      </c>
      <c r="EP400" s="329">
        <f>BV399*$GF400*週間進捗報告書!$G$20</f>
        <v>0</v>
      </c>
      <c r="ER400" s="547"/>
      <c r="ES400" s="547"/>
      <c r="ET400" s="547"/>
      <c r="EU400" s="547"/>
      <c r="EV400" s="547"/>
      <c r="EW400" s="547"/>
      <c r="EX400" s="547"/>
      <c r="EY400" s="547"/>
      <c r="EZ400" s="547"/>
      <c r="FA400" s="547"/>
      <c r="FB400" s="547"/>
      <c r="FC400" s="547"/>
      <c r="FD400" s="547"/>
      <c r="FE400" s="332"/>
      <c r="FG400" s="19"/>
      <c r="FH400" s="19"/>
      <c r="FI400" s="19"/>
      <c r="FJ400" s="19"/>
      <c r="FK400" s="19"/>
      <c r="FL400" s="19"/>
      <c r="FM400" s="19"/>
      <c r="FN400" s="19"/>
      <c r="FO400" s="19"/>
      <c r="FP400" s="19"/>
      <c r="FQ400" s="19"/>
      <c r="FR400" s="19"/>
      <c r="FU400" s="295">
        <f t="shared" ref="FU400" si="20313">FU399</f>
        <v>0</v>
      </c>
      <c r="FV400" s="295">
        <f t="shared" ref="FV400" si="20314">FV399</f>
        <v>0</v>
      </c>
      <c r="FW400" s="295">
        <f t="shared" ref="FW400" si="20315">FW399</f>
        <v>0</v>
      </c>
      <c r="FX400" s="295">
        <f t="shared" ref="FX400" si="20316">FX399</f>
        <v>0</v>
      </c>
      <c r="FY400" s="295">
        <f t="shared" ref="FY400" si="20317">FY399</f>
        <v>0</v>
      </c>
      <c r="FZ400" s="295">
        <f t="shared" ref="FZ400" si="20318">FZ399</f>
        <v>0</v>
      </c>
      <c r="GA400" s="295">
        <f t="shared" ref="GA400" si="20319">GA399</f>
        <v>0</v>
      </c>
      <c r="GB400" s="295">
        <f t="shared" ref="GB400" si="20320">GB399</f>
        <v>0</v>
      </c>
      <c r="GC400" s="295">
        <f t="shared" ref="GC400" si="20321">GC399</f>
        <v>0</v>
      </c>
      <c r="GD400" s="295">
        <f t="shared" ref="GD400" si="20322">GD399</f>
        <v>0</v>
      </c>
      <c r="GE400" s="295">
        <f t="shared" ref="GE400" si="20323">GE399</f>
        <v>0</v>
      </c>
      <c r="GF400" s="295">
        <f t="shared" ref="GF400" si="20324">GF399</f>
        <v>0</v>
      </c>
      <c r="GG400" s="295" t="e">
        <f t="shared" ref="GG400" si="20325">GG399</f>
        <v>#N/A</v>
      </c>
      <c r="GH400" s="2" t="e">
        <f>INDEX(リスト!$V:$V,MATCH(中日程計画表!$D399,リスト!$D:$D,0))</f>
        <v>#N/A</v>
      </c>
      <c r="GI400" s="2" t="e">
        <f>INDEX(リスト!$A:$A,MATCH(中日程計画表!$D399,リスト!$D:$D,0))</f>
        <v>#N/A</v>
      </c>
      <c r="GJ400" s="2" t="e">
        <f>INDEX(リスト!$U:$U,MATCH(中日程計画表!$D399,リスト!$D:$D,0))</f>
        <v>#N/A</v>
      </c>
      <c r="GK400" s="5" t="e">
        <f>INDEX(リスト!$W:$W,MATCH(中日程計画表!$D399,リスト!$D:$D,0))</f>
        <v>#N/A</v>
      </c>
      <c r="GL400" s="2" t="s">
        <v>201</v>
      </c>
      <c r="GM400" s="296">
        <f t="shared" ref="GM400" si="20326">GM399</f>
        <v>0</v>
      </c>
      <c r="GN400" s="296">
        <f t="shared" ref="GN400" si="20327">GN399</f>
        <v>0</v>
      </c>
      <c r="GU400" s="461"/>
      <c r="GV400" s="460"/>
      <c r="GW400" s="460"/>
      <c r="GX400" s="461"/>
      <c r="GY400" s="461"/>
      <c r="GZ400" s="460"/>
      <c r="HA400" s="460"/>
      <c r="HB400" s="461"/>
      <c r="HC400" s="461"/>
      <c r="HD400" s="460"/>
      <c r="HE400" s="460"/>
      <c r="HF400" s="461"/>
      <c r="HG400" s="461"/>
      <c r="HH400" s="460"/>
      <c r="HI400" s="460"/>
      <c r="HJ400" s="461"/>
      <c r="HK400" s="461"/>
      <c r="HL400" s="460"/>
      <c r="HM400" s="460"/>
      <c r="HN400" s="461"/>
      <c r="HO400" s="461"/>
      <c r="HP400" s="460"/>
      <c r="HQ400" s="460"/>
      <c r="HR400" s="461"/>
      <c r="HS400" s="4"/>
    </row>
    <row r="401" spans="1:227" ht="12" customHeight="1">
      <c r="A401" s="488" t="str">
        <f t="shared" ref="A401" ca="1" si="20328">INDIRECT("リスト!A"&amp;B401+6)</f>
        <v/>
      </c>
      <c r="B401" s="486">
        <f t="shared" ref="B401" si="20329">ROUNDDOWN((ROW()-6)/2,0)+1</f>
        <v>198</v>
      </c>
      <c r="C401" s="474" t="str">
        <f>機能グループ名</f>
        <v/>
      </c>
      <c r="D401" s="484">
        <f>機能ID</f>
        <v>0</v>
      </c>
      <c r="E401" s="482">
        <f>機能名</f>
        <v>0</v>
      </c>
      <c r="F401" s="315"/>
      <c r="G401" s="315"/>
      <c r="H401" s="315"/>
      <c r="I401" s="315"/>
      <c r="J401" s="316"/>
      <c r="K401" s="480" t="str">
        <f>担当者_SR</f>
        <v>NG</v>
      </c>
      <c r="L401" s="76"/>
      <c r="M401" s="76"/>
      <c r="N401" s="470"/>
      <c r="O401" s="474" t="str">
        <f>担当者_SRR</f>
        <v>NG</v>
      </c>
      <c r="P401" s="76"/>
      <c r="Q401" s="76"/>
      <c r="R401" s="470"/>
      <c r="S401" s="474" t="str">
        <f>担当者_DS</f>
        <v>NG</v>
      </c>
      <c r="T401" s="76"/>
      <c r="U401" s="76"/>
      <c r="V401" s="470"/>
      <c r="W401" s="472" t="str">
        <f>担当者_DSR</f>
        <v>NG</v>
      </c>
      <c r="X401" s="76"/>
      <c r="Y401" s="76"/>
      <c r="Z401" s="470"/>
      <c r="AA401" s="476"/>
      <c r="AB401" s="79"/>
      <c r="AC401" s="79"/>
      <c r="AD401" s="470">
        <f>IF(AC402 &lt;&gt; "",1,0)</f>
        <v>0</v>
      </c>
      <c r="AE401" s="472" t="str">
        <f>担当者_CD</f>
        <v>NG</v>
      </c>
      <c r="AF401" s="76"/>
      <c r="AG401" s="76"/>
      <c r="AH401" s="470"/>
      <c r="AI401" s="472" t="str">
        <f>担当者_DD</f>
        <v>NG</v>
      </c>
      <c r="AJ401" s="76"/>
      <c r="AK401" s="76"/>
      <c r="AL401" s="470"/>
      <c r="AM401" s="476"/>
      <c r="AN401" s="79"/>
      <c r="AO401" s="79"/>
      <c r="AP401" s="470">
        <f>IF(AO402 &lt;&gt; "",1,0)</f>
        <v>0</v>
      </c>
      <c r="AQ401" s="472" t="str">
        <f>担当者_MCL</f>
        <v>NG</v>
      </c>
      <c r="AR401" s="76"/>
      <c r="AS401" s="76"/>
      <c r="AT401" s="470"/>
      <c r="AU401" s="472" t="str">
        <f>担当者_MCLR</f>
        <v>NG</v>
      </c>
      <c r="AV401" s="76"/>
      <c r="AW401" s="76"/>
      <c r="AX401" s="470"/>
      <c r="AY401" s="476"/>
      <c r="AZ401" s="79"/>
      <c r="BA401" s="79"/>
      <c r="BB401" s="470">
        <f>IF(BA402 &lt;&gt; "",1,0)</f>
        <v>0</v>
      </c>
      <c r="BC401" s="474" t="str">
        <f>担当者_MT</f>
        <v>NG</v>
      </c>
      <c r="BD401" s="76"/>
      <c r="BE401" s="76"/>
      <c r="BF401" s="470"/>
      <c r="BG401" s="472" t="str">
        <f>担当者_M検</f>
        <v>NG</v>
      </c>
      <c r="BH401" s="76"/>
      <c r="BI401" s="76"/>
      <c r="BJ401" s="470"/>
      <c r="BK401" s="476"/>
      <c r="BL401" s="79"/>
      <c r="BM401" s="79"/>
      <c r="BN401" s="470">
        <v>0</v>
      </c>
      <c r="BO401" s="474" t="str">
        <f>担当者_モテ</f>
        <v>NG</v>
      </c>
      <c r="BP401" s="76"/>
      <c r="BQ401" s="76"/>
      <c r="BR401" s="470"/>
      <c r="BS401" s="472" t="str">
        <f>担当者_モテR</f>
        <v>NG</v>
      </c>
      <c r="BT401" s="76"/>
      <c r="BU401" s="76"/>
      <c r="BV401" s="470"/>
      <c r="BW401" s="468">
        <f t="shared" ref="BW401" si="20330">IFERROR(SUM(IF(K401&lt;&gt;"NG",N401*K$1,0),IF(O401&lt;&gt;"NG",R401*O$1,0),IF(S401&lt;&gt;"NG",V401*S$1,0),IF(W401&lt;&gt;"NG",Z401*W$1,0),IF(AA401&lt;&gt;"NG",AD401*AA$1,0),IF(AE401&lt;&gt;"NG",AH401*AE$1,0),IF(AI401&lt;&gt;"NG",AL401*AI$1,0),IF(AM401&lt;&gt;"NG",AP401*AM$1,0),IF(AQ401&lt;&gt;"NG",AT401*AQ$1,0),IF(AU401&lt;&gt;"NG",AX401*AU$1,0),IF(AY401&lt;&gt;"NG",BB401*AY$1,0),IF(BC401&lt;&gt;"NG",BF401*BC$1,0),IF(BG401&lt;&gt;"NG",BJ401*BG$1,0),IF(BK401&lt;&gt;"NG",BN401*BK$1,0),IF(BO401&lt;&gt;"NG",BR401*BO$1,0),IF(BS401&lt;&gt;"NG",BV401*BS$1,0))/SUM(IF(K401&lt;&gt;"NG",K$1,0),IF(O401&lt;&gt;"NG",O$1,0),IF(S401&lt;&gt;"NG",S$1,0),IF(W401&lt;&gt;"NG",W$1,0),IF(AA401&lt;&gt;"NG",AA$1,0),IF(AE401&lt;&gt;"NG",AE$1,0),IF(AI401&lt;&gt;"NG",AI$1,0),IF(AM401&lt;&gt;"NG",AM$1,0),IF(AQ401&lt;&gt;"NG",AQ$1,0),IF(AU401&lt;&gt;"NG",AU$1,0),IF(AY401&lt;&gt;"NG",AY$1,0),IF(BC401&lt;&gt;"NG",BC$1,0),IF(BG401&lt;&gt;"NG",BG$1,0),IF(BK401&lt;&gt;"NG",BK$1,0),IF(BO401&lt;&gt;"NG",BO$1,0),IF(BS401&lt;&gt;"NG",BS$1,0)),0)</f>
        <v>0</v>
      </c>
      <c r="BX401" s="466"/>
      <c r="BY401" s="490"/>
      <c r="BZ401" s="5"/>
      <c r="CA401" s="32">
        <f t="shared" ref="CA401" si="20331">IF(AND($M401&lt;&gt;$BZ$5,$M401&lt;=$BZ$6,$M401&lt;&gt;$BZ$7),1,0)</f>
        <v>0</v>
      </c>
      <c r="CB401" s="32">
        <f t="shared" ref="CB401" si="20332">IF(AND($Q401&lt;&gt;$BZ$5,$Q401&lt;=$BZ$6,$Q401&lt;&gt;$BZ$7),1,0)</f>
        <v>0</v>
      </c>
      <c r="CC401" s="32">
        <f t="shared" ref="CC401" si="20333">IF(AND($U401&lt;&gt;$BZ$5,$U401&lt;=$BZ$6,$U401&lt;&gt;$BZ$7),1,0)</f>
        <v>0</v>
      </c>
      <c r="CD401" s="32">
        <f t="shared" ref="CD401" si="20334">IF(AND($Y401&lt;&gt;$BZ$5,$Y401&lt;=$BZ$6,$Y401&lt;&gt;$BZ$7),1,0)</f>
        <v>0</v>
      </c>
      <c r="CE401" s="32">
        <f t="shared" ref="CE401" si="20335">IF(AND($AG401&lt;&gt;$BZ$5,$AG401&lt;=$BZ$6,$AG401&lt;&gt;$BZ$7),1,0)</f>
        <v>0</v>
      </c>
      <c r="CF401" s="32">
        <f t="shared" ref="CF401" si="20336">IF(AND($AK401&lt;&gt;$BZ$5,$AK401&lt;=$BZ$6,$AK401&lt;&gt;$BZ$7),1,0)</f>
        <v>0</v>
      </c>
      <c r="CG401" s="32">
        <f t="shared" ref="CG401" si="20337">IF(AND($AS401&lt;&gt;$BZ$5,$AS401&lt;=$BZ$6,$AS401&lt;&gt;$BZ$7),1,0)</f>
        <v>0</v>
      </c>
      <c r="CH401" s="32">
        <f t="shared" ref="CH401" si="20338">IF(AND($AW401&lt;&gt;$BZ$5,$AW401&lt;=$BZ$6,$AW401&lt;&gt;$BZ$7),1,0)</f>
        <v>0</v>
      </c>
      <c r="CI401" s="32">
        <f t="shared" ref="CI401" si="20339">IF(AND($BE401&lt;&gt;$BZ$5,$BE401&lt;=$BZ$6,$BE401&lt;&gt;$BZ$7),1,0)</f>
        <v>0</v>
      </c>
      <c r="CJ401" s="32">
        <f t="shared" ref="CJ401" si="20340">IF(AND($BI401&lt;&gt;$BZ$5,$BI401&lt;=$BZ$6,$BI401&lt;&gt;$BZ$7),1,0)</f>
        <v>0</v>
      </c>
      <c r="CK401" s="32">
        <f t="shared" ref="CK401" si="20341">IF(AND($BQ401&lt;&gt;$BZ$5,$BQ401&lt;=$BZ$6,$BQ401&lt;&gt;$BZ$7),1,0)</f>
        <v>0</v>
      </c>
      <c r="CL401" s="32">
        <f t="shared" ref="CL401" si="20342">IF(AND($BU401&lt;&gt;$BZ$5,$BU401&lt;=$BZ$6,$BU401&lt;&gt;$BZ$7),1,0)</f>
        <v>0</v>
      </c>
      <c r="CO401" s="32">
        <f>IF(AND($M401&lt;&gt;$CN$5,$M401&lt;=$CN$6,$M401&lt;&gt;$CN$7),1,0)</f>
        <v>0</v>
      </c>
      <c r="CP401" s="32">
        <f>IF(AND($Q401&lt;&gt;$CN$5,$Q401&lt;=$CN$6,$Q401&lt;&gt;$CN$7),1,0)</f>
        <v>0</v>
      </c>
      <c r="CQ401" s="32">
        <f>IF(AND($U401&lt;&gt;$CN$5,$U401&lt;=$CN$6,$U401&lt;&gt;$CN$7),1,0)</f>
        <v>0</v>
      </c>
      <c r="CR401" s="32">
        <f>IF(AND($Y401&lt;&gt;$CN$5,$Y401&lt;=$CN$6,$Y401&lt;&gt;$CN$7),1,0)</f>
        <v>0</v>
      </c>
      <c r="CS401" s="32">
        <f>IF(AND($AG401&lt;&gt;$CN$5,$AG401&lt;=$CN$6,$AG401&lt;&gt;$CN$7),1,0)</f>
        <v>0</v>
      </c>
      <c r="CT401" s="32">
        <f>IF(AND($AK401&lt;&gt;$CN$5,$AK401&lt;=$CN$6,$AK401&lt;&gt;$CN$7),1,0)</f>
        <v>0</v>
      </c>
      <c r="CU401" s="32">
        <f>IF(AND($AS401&lt;&gt;$CN$5,$AS401&lt;=$CN$6,$AS401&lt;&gt;$CN$7),1,0)</f>
        <v>0</v>
      </c>
      <c r="CV401" s="32">
        <f>IF(AND($AW401&lt;&gt;$CN$5,$AW401&lt;=$CN$6,$AW401&lt;&gt;$CN$7),1,0)</f>
        <v>0</v>
      </c>
      <c r="CW401" s="32">
        <f>IF(AND($BE401&lt;&gt;$CN$5,$BE401&lt;=$CN$6,$BE401&lt;&gt;$CN$7),1,0)</f>
        <v>0</v>
      </c>
      <c r="CX401" s="32">
        <f>IF(AND($BI401&lt;&gt;$CN$5,$BI401&lt;=$CN$6,$BI401&lt;&gt;$CN$7),1,0)</f>
        <v>0</v>
      </c>
      <c r="CY401" s="32">
        <f>IF(AND($BQ401&lt;&gt;$CN$5,$BQ401&lt;=$CN$6,$BQ401&lt;&gt;$CN$7),1,0)</f>
        <v>0</v>
      </c>
      <c r="CZ401" s="32">
        <f>IF(AND($BU401&lt;&gt;$CN$5,$BU401&lt;=$CN$6,$BU401&lt;&gt;$CN$7),1,0)</f>
        <v>0</v>
      </c>
      <c r="DC401" s="32">
        <f>IF(AND($M401&lt;&gt;$DB$5,$M401&lt;=$DB$6,$M401&lt;&gt;$CN$7),1,0)</f>
        <v>0</v>
      </c>
      <c r="DD401" s="32">
        <f>IF(AND($Q401&lt;&gt;$DB$5,$Q401&lt;=$DB$6,$Q401&lt;&gt;$CN$7),1,0)</f>
        <v>0</v>
      </c>
      <c r="DE401" s="32">
        <f>IF(AND($U401&lt;&gt;$DB$5,$U401&lt;=$DB$6,$U401&lt;&gt;$CN$7),1,0)</f>
        <v>0</v>
      </c>
      <c r="DF401" s="32">
        <f>IF(AND($Y401&lt;&gt;$DB$5,$Y401&lt;=$DB$6,$Y401&lt;&gt;$CN$7),1,0)</f>
        <v>0</v>
      </c>
      <c r="DG401" s="32">
        <f>IF(AND($AG401&lt;&gt;$DB$5,$AG401&lt;=$DB$6,$AG401&lt;&gt;$CN$7),1,0)</f>
        <v>0</v>
      </c>
      <c r="DH401" s="32">
        <f>IF(AND($AK401&lt;&gt;$DB$5,$AK401&lt;=$DB$6,$AK401&lt;&gt;$CN$7),1,0)</f>
        <v>0</v>
      </c>
      <c r="DI401" s="32">
        <f>IF(AND($AS401&lt;&gt;$DB$5,$AS401&lt;=$DB$6,$AS401&lt;&gt;$CN$7),1,0)</f>
        <v>0</v>
      </c>
      <c r="DJ401" s="32">
        <f>IF(AND($AW401&lt;&gt;$DB$5,$AW401&lt;=$DB$6,$AW401&lt;&gt;$CN$7),1,0)</f>
        <v>0</v>
      </c>
      <c r="DK401" s="32">
        <f>IF(AND($BE401&lt;&gt;$DB$5,$BE401&lt;=$DB$6,$BE401&lt;&gt;$CN$7),1,0)</f>
        <v>0</v>
      </c>
      <c r="DL401" s="32">
        <f>IF(AND($BI401&lt;&gt;$DB$5,$BI401&lt;=$DB$6,$BI401&lt;&gt;$CN$7),1,0)</f>
        <v>0</v>
      </c>
      <c r="DM401" s="32">
        <f>IF(AND($BQ401&lt;&gt;$DB$5,$BQ401&lt;=$DB$6,$BQ401&lt;&gt;$CN$7),1,0)</f>
        <v>0</v>
      </c>
      <c r="DN401" s="32">
        <f>IF(AND($BU401&lt;&gt;$DB$5,$BU401&lt;=$DB$6,$BU401&lt;&gt;$CN$7),1,0)</f>
        <v>0</v>
      </c>
      <c r="DQ401" s="32">
        <f t="shared" ref="DQ401" si="20343">IF(AND($M401&lt;&gt;$DP$5,$M401&lt;=$DP$6,$M401&lt;&gt;$CN$7),1,0)</f>
        <v>0</v>
      </c>
      <c r="DR401" s="32">
        <f t="shared" ref="DR401" si="20344">IF(AND($Q401&lt;&gt;$DP$5,$Q401&lt;=$DP$6,$Q401&lt;&gt;$CN$7),1,0)</f>
        <v>0</v>
      </c>
      <c r="DS401" s="32">
        <f t="shared" ref="DS401" si="20345">IF(AND($U401&lt;&gt;$DP$5,$U401&lt;=$DP$6,$U401&lt;&gt;$CN$7),1,0)</f>
        <v>0</v>
      </c>
      <c r="DT401" s="32">
        <f t="shared" ref="DT401" si="20346">IF(AND($Y401&lt;&gt;$DP$5,$Y401&lt;=$DP$6,$Y401&lt;&gt;$CN$7),1,0)</f>
        <v>0</v>
      </c>
      <c r="DU401" s="32">
        <f t="shared" ref="DU401" si="20347">IF(AND($AG401&lt;&gt;$DP$5,$AG401&lt;=$DP$6,$AG401&lt;&gt;$CN$7),1,0)</f>
        <v>0</v>
      </c>
      <c r="DV401" s="32">
        <f t="shared" ref="DV401" si="20348">IF(AND($AK401&lt;&gt;$DP$5,$AK401&lt;=$DP$6,$AK401&lt;&gt;$CN$7),1,0)</f>
        <v>0</v>
      </c>
      <c r="DW401" s="32">
        <f t="shared" ref="DW401" si="20349">IF(AND($AS401&lt;&gt;$DP$5,$AS401&lt;=$DP$6,$AS401&lt;&gt;$CN$7),1,0)</f>
        <v>0</v>
      </c>
      <c r="DX401" s="32">
        <f t="shared" ref="DX401" si="20350">IF(AND($AW401&lt;&gt;$DP$5,$AW401&lt;=$DP$6,$AW401&lt;&gt;$CN$7),1,0)</f>
        <v>0</v>
      </c>
      <c r="DY401" s="32">
        <f t="shared" ref="DY401" si="20351">IF(AND($BE401&lt;&gt;$DP$5,$BE401&lt;=$DP$6,$BE401&lt;&gt;$CN$7),1,0)</f>
        <v>0</v>
      </c>
      <c r="DZ401" s="32">
        <f t="shared" ref="DZ401" si="20352">IF(AND($BI401&lt;&gt;$DP$5,$BI401&lt;=$DP$6,$BI401&lt;&gt;$CN$7),1,0)</f>
        <v>0</v>
      </c>
      <c r="EA401" s="32">
        <f t="shared" ref="EA401" si="20353">IF(AND($BQ401&lt;&gt;$DP$5,$BQ401&lt;=$DP$6,$BQ401&lt;&gt;$CN$7),1,0)</f>
        <v>0</v>
      </c>
      <c r="EB401" s="32">
        <f t="shared" ref="EB401" si="20354">IF(AND($BU401&lt;&gt;$DP$5,$BU401&lt;=$DP$6,$BU401&lt;&gt;$CN$7),1,0)</f>
        <v>0</v>
      </c>
      <c r="EE401" s="328">
        <f>IF(M401&lt;&gt;"",IF(M401&lt;=$ED$6,1,IF(L401&gt;$ED$6,0,NETWORKDAYS(L401,$ED$6,祭日リスト)/NETWORKDAYS(L401,M401,祭日リスト)))*$GG401*週間進捗報告書!$G$9,0)</f>
        <v>0</v>
      </c>
      <c r="EF401" s="328">
        <f>IF(Q401&lt;&gt;"",IF(Q401&lt;=$ED$6,1,IF(P401&gt;$ED$6,0,NETWORKDAYS(P401,$ED$6,祭日リスト)/NETWORKDAYS(P401,Q401,祭日リスト)))*$GG401*週間進捗報告書!$G$10,0)</f>
        <v>0</v>
      </c>
      <c r="EG401" s="328">
        <f>IF(U401&lt;&gt;"",IF(U401&lt;=$ED$6,1,IF(T401&gt;$ED$6,0,NETWORKDAYS(T401,$ED$6,祭日リスト)/NETWORKDAYS(T401,U401,祭日リスト)))*$GG401*週間進捗報告書!$G$11,0)</f>
        <v>0</v>
      </c>
      <c r="EH401" s="328">
        <f>IF(Y401&lt;&gt;"",IF(Y401&lt;=$ED$6,1,IF(X401&gt;$ED$6,0,NETWORKDAYS(X401,$ED$6,祭日リスト)/NETWORKDAYS(X401,Y401,祭日リスト)))*$GG401*週間進捗報告書!$G$12,0)</f>
        <v>0</v>
      </c>
      <c r="EI401" s="328">
        <f>IF(AG401&lt;&gt;"",IF(AG401&lt;=$ED$6,1,IF(AF401&gt;$ED$6,0,NETWORKDAYS(AF401,$ED$6,祭日リスト)/NETWORKDAYS(AF401,AG401,祭日リスト)))*$GG401*週間進捗報告書!$G$13,0)</f>
        <v>0</v>
      </c>
      <c r="EJ401" s="328">
        <f>IF(AK401&lt;&gt;"",IF(AK401&lt;=$ED$6,1,IF(AJ401&gt;$ED$6,0,NETWORKDAYS(AJ401,$ED$6,祭日リスト)/NETWORKDAYS(AJ401,AK401,祭日リスト)))*$GG401*週間進捗報告書!$G$14,0)</f>
        <v>0</v>
      </c>
      <c r="EK401" s="328">
        <f>IF(AS401&lt;&gt;"",IF(AS401&lt;=$ED$6,1,IF(AR401&gt;$ED$6,0,NETWORKDAYS(AR401,$ED$6,祭日リスト)/NETWORKDAYS(AR401,AS401,祭日リスト)))*$GG401*週間進捗報告書!$G$15,0)</f>
        <v>0</v>
      </c>
      <c r="EL401" s="328">
        <f>IF(AW401&lt;&gt;"",IF(AW401&lt;=$ED$6,1,IF(AV401&gt;$ED$6,0,NETWORKDAYS(AV401,$ED$6,祭日リスト)/NETWORKDAYS(AV401,AW401,祭日リスト)))*$GG401*週間進捗報告書!$G$16,0)</f>
        <v>0</v>
      </c>
      <c r="EM401" s="328">
        <f>IF(BE401&lt;&gt;"",IF(BE401&lt;=$ED$6,1,IF(BD401&gt;$ED$6,0,NETWORKDAYS(BD401,$ED$6,祭日リスト)/NETWORKDAYS(BD401,BE401,祭日リスト)))*$GG401*週間進捗報告書!$G$17,0)</f>
        <v>0</v>
      </c>
      <c r="EN401" s="328">
        <f>IF(BI401&lt;&gt;"",IF(BI401&lt;=$ED$6,1,IF(BH401&gt;$ED$6,0,NETWORKDAYS(BH401,$ED$6,祭日リスト)/NETWORKDAYS(BH401,BI401,祭日リスト)))*$GG401*週間進捗報告書!$G$18,0)</f>
        <v>0</v>
      </c>
      <c r="EO401" s="328">
        <f>IF(BQ401&lt;&gt;"",IF(BQ401&lt;=$ED$6,1,IF(BP401&gt;$ED$6,0,NETWORKDAYS(BP401,$ED$6,祭日リスト)/NETWORKDAYS(BP401,BQ401,祭日リスト)))*$GG401*週間進捗報告書!$G$19,0)</f>
        <v>0</v>
      </c>
      <c r="EP401" s="328">
        <f>IF(BU401&lt;&gt;"",IF(BU401&lt;=$ED$6,1,IF(BT401&gt;$ED$6,0,NETWORKDAYS(BT401,$ED$6,祭日リスト)/NETWORKDAYS(BT401,BU401,祭日リスト)))*$GG401*週間進捗報告書!$G$20,0)</f>
        <v>0</v>
      </c>
      <c r="ER401" s="547">
        <f t="shared" ref="ER401:FC401" si="20355">EE401-EE402</f>
        <v>0</v>
      </c>
      <c r="ES401" s="547">
        <f t="shared" si="20355"/>
        <v>0</v>
      </c>
      <c r="ET401" s="547">
        <f t="shared" si="20355"/>
        <v>0</v>
      </c>
      <c r="EU401" s="547">
        <f t="shared" si="20355"/>
        <v>0</v>
      </c>
      <c r="EV401" s="547">
        <f t="shared" si="20355"/>
        <v>0</v>
      </c>
      <c r="EW401" s="547">
        <f t="shared" si="20355"/>
        <v>0</v>
      </c>
      <c r="EX401" s="547">
        <f t="shared" si="20355"/>
        <v>0</v>
      </c>
      <c r="EY401" s="547">
        <f t="shared" si="20355"/>
        <v>0</v>
      </c>
      <c r="EZ401" s="547">
        <f t="shared" si="20355"/>
        <v>0</v>
      </c>
      <c r="FA401" s="547">
        <f t="shared" si="20355"/>
        <v>0</v>
      </c>
      <c r="FB401" s="547">
        <f t="shared" si="20355"/>
        <v>0</v>
      </c>
      <c r="FC401" s="547">
        <f t="shared" si="20355"/>
        <v>0</v>
      </c>
      <c r="FD401" s="547">
        <f t="shared" ref="FD401" si="20356">SUM(ER401:FC402)</f>
        <v>0</v>
      </c>
      <c r="FE401" s="333"/>
      <c r="FG401" s="32">
        <f>IF(AND($M401&lt;&gt;$FF$7),1,0)</f>
        <v>0</v>
      </c>
      <c r="FH401" s="32">
        <f>IF(AND($Q401&lt;&gt;$FF$7),1,0)</f>
        <v>0</v>
      </c>
      <c r="FI401" s="32">
        <f>IF(AND($U401&lt;&gt;$FF$7),1,0)</f>
        <v>0</v>
      </c>
      <c r="FJ401" s="32">
        <f>IF(AND($Y401&lt;&gt;$FF$7),1,0)</f>
        <v>0</v>
      </c>
      <c r="FK401" s="32">
        <f>IF(AND($AG401&lt;&gt;$FF$7),1,0)</f>
        <v>0</v>
      </c>
      <c r="FL401" s="32">
        <f>IF(AND($AK401&lt;&gt;$FF$7),1,0)</f>
        <v>0</v>
      </c>
      <c r="FM401" s="32">
        <f>IF(AND($AS401&lt;&gt;$FF$7),1,0)</f>
        <v>0</v>
      </c>
      <c r="FN401" s="32">
        <f>IF(AND($AW401&lt;&gt;$FF$7),1,0)</f>
        <v>0</v>
      </c>
      <c r="FO401" s="32">
        <f>IF(AND($BE401&lt;&gt;$FF$7),1,0)</f>
        <v>0</v>
      </c>
      <c r="FP401" s="32">
        <f>IF(AND($BI401&lt;&gt;$FF$7),1,0)</f>
        <v>0</v>
      </c>
      <c r="FQ401" s="32">
        <f>IF(AND($BQ401&lt;&gt;$FF$7),1,0)</f>
        <v>0</v>
      </c>
      <c r="FR401" s="32">
        <f>IF(AND($BU401&lt;&gt;$FF$7),1,0)</f>
        <v>0</v>
      </c>
      <c r="FU401" s="294">
        <f t="shared" ref="FU401" si="20357">IF($K401&lt;&gt;"NG",$GG401,0)</f>
        <v>0</v>
      </c>
      <c r="FV401" s="294">
        <f t="shared" ref="FV401" si="20358">IF($O401&lt;&gt;"NG",$GG401,0)</f>
        <v>0</v>
      </c>
      <c r="FW401" s="294">
        <f t="shared" ref="FW401" si="20359">IF($S401&lt;&gt;"NG",$GG401,0)</f>
        <v>0</v>
      </c>
      <c r="FX401" s="294">
        <f t="shared" ref="FX401" si="20360">IF($W401&lt;&gt;"NG",$GG401,0)</f>
        <v>0</v>
      </c>
      <c r="FY401" s="294">
        <f t="shared" ref="FY401" si="20361">IF($AE401&lt;&gt;"NG",$GG401,0)</f>
        <v>0</v>
      </c>
      <c r="FZ401" s="294">
        <f t="shared" ref="FZ401" si="20362">IF($AI401&lt;&gt;"NG",$GG401,0)</f>
        <v>0</v>
      </c>
      <c r="GA401" s="294">
        <f t="shared" ref="GA401" si="20363">IF($AQ401&lt;&gt;"NG",$GG401,0)</f>
        <v>0</v>
      </c>
      <c r="GB401" s="294">
        <f t="shared" ref="GB401" si="20364">IF($AU401&lt;&gt;"NG",$GG401,0)</f>
        <v>0</v>
      </c>
      <c r="GC401" s="294">
        <f t="shared" ref="GC401" si="20365">IF($BC401&lt;&gt;"NG",$GG401,0)</f>
        <v>0</v>
      </c>
      <c r="GD401" s="294">
        <f t="shared" ref="GD401" si="20366">IF($BG401&lt;&gt;"NG",$GG401,0)</f>
        <v>0</v>
      </c>
      <c r="GE401" s="294">
        <f t="shared" ref="GE401" si="20367">IF($BO401&lt;&gt;"NG",$GG401,0)</f>
        <v>0</v>
      </c>
      <c r="GF401" s="294">
        <f t="shared" ref="GF401" si="20368">IF($BS401&lt;&gt;"NG",$GG401,0)</f>
        <v>0</v>
      </c>
      <c r="GG401" s="294" t="e">
        <f>VLOOKUP($D401,リスト!$D:$S,15,FALSE)</f>
        <v>#N/A</v>
      </c>
      <c r="GH401" s="2" t="e">
        <f>INDEX(リスト!$V:$V,MATCH(中日程計画表!$D401,リスト!$D:$D,0))</f>
        <v>#N/A</v>
      </c>
      <c r="GI401" s="2" t="e">
        <f>INDEX(リスト!$A:$A,MATCH(中日程計画表!$D401,リスト!$D:$D,0))</f>
        <v>#N/A</v>
      </c>
      <c r="GJ401" s="2" t="e">
        <f>INDEX(リスト!$U:$U,MATCH(中日程計画表!$D401,リスト!$D:$D,0))</f>
        <v>#N/A</v>
      </c>
      <c r="GK401" s="5" t="e">
        <f>INDEX(リスト!$W:$W,MATCH(中日程計画表!$D401,リスト!$D:$D,0))</f>
        <v>#N/A</v>
      </c>
      <c r="GL401" s="2" t="s">
        <v>200</v>
      </c>
      <c r="GM401" s="296">
        <f>D401</f>
        <v>0</v>
      </c>
      <c r="GN401" s="296">
        <f>E401</f>
        <v>0</v>
      </c>
      <c r="GU401" s="460" t="str">
        <f t="shared" ref="GU401" si="20369">AE401</f>
        <v>NG</v>
      </c>
      <c r="GV401" s="460">
        <f t="shared" ref="GV401" si="20370">EI401</f>
        <v>0</v>
      </c>
      <c r="GW401" s="460">
        <f t="shared" ref="GW401" si="20371">EI402</f>
        <v>0</v>
      </c>
      <c r="GX401" s="462">
        <f t="shared" ref="GX401" si="20372">EV401</f>
        <v>0</v>
      </c>
      <c r="GY401" s="460" t="str">
        <f t="shared" ref="GY401" si="20373">AI401</f>
        <v>NG</v>
      </c>
      <c r="GZ401" s="460">
        <f t="shared" ref="GZ401" si="20374">EJ401</f>
        <v>0</v>
      </c>
      <c r="HA401" s="460">
        <f t="shared" ref="HA401" si="20375">EJ402</f>
        <v>0</v>
      </c>
      <c r="HB401" s="462">
        <f t="shared" ref="HB401" si="20376">EW401</f>
        <v>0</v>
      </c>
      <c r="HC401" s="460" t="str">
        <f t="shared" ref="HC401" si="20377">AQ401</f>
        <v>NG</v>
      </c>
      <c r="HD401" s="460">
        <f t="shared" ref="HD401" si="20378">EK401</f>
        <v>0</v>
      </c>
      <c r="HE401" s="460">
        <f t="shared" ref="HE401" si="20379">EK402</f>
        <v>0</v>
      </c>
      <c r="HF401" s="462">
        <f t="shared" ref="HF401" si="20380">EX401</f>
        <v>0</v>
      </c>
      <c r="HG401" s="460" t="str">
        <f t="shared" ref="HG401" si="20381">AU401</f>
        <v>NG</v>
      </c>
      <c r="HH401" s="460">
        <f t="shared" ref="HH401" si="20382">EL401</f>
        <v>0</v>
      </c>
      <c r="HI401" s="460">
        <f t="shared" ref="HI401" si="20383">EL402</f>
        <v>0</v>
      </c>
      <c r="HJ401" s="462">
        <f t="shared" ref="HJ401" si="20384">EY401</f>
        <v>0</v>
      </c>
      <c r="HK401" s="460" t="str">
        <f t="shared" ref="HK401" si="20385">BC401</f>
        <v>NG</v>
      </c>
      <c r="HL401" s="460">
        <f t="shared" ref="HL401" si="20386">EM401</f>
        <v>0</v>
      </c>
      <c r="HM401" s="460">
        <f t="shared" ref="HM401" si="20387">EM402</f>
        <v>0</v>
      </c>
      <c r="HN401" s="462">
        <f t="shared" ref="HN401" si="20388">EZ401</f>
        <v>0</v>
      </c>
      <c r="HO401" s="460" t="str">
        <f t="shared" ref="HO401" si="20389">BG401</f>
        <v>NG</v>
      </c>
      <c r="HP401" s="460">
        <f t="shared" ref="HP401" si="20390">EN401</f>
        <v>0</v>
      </c>
      <c r="HQ401" s="460">
        <f t="shared" ref="HQ401" si="20391">EN402</f>
        <v>0</v>
      </c>
      <c r="HR401" s="462">
        <f t="shared" ref="HR401" si="20392">FA401</f>
        <v>0</v>
      </c>
      <c r="HS401" s="332"/>
    </row>
    <row r="402" spans="1:227" ht="12" customHeight="1">
      <c r="A402" s="489"/>
      <c r="B402" s="487"/>
      <c r="C402" s="475"/>
      <c r="D402" s="485"/>
      <c r="E402" s="483"/>
      <c r="F402" s="317"/>
      <c r="G402" s="317"/>
      <c r="H402" s="317"/>
      <c r="I402" s="317"/>
      <c r="J402" s="316"/>
      <c r="K402" s="481"/>
      <c r="L402" s="77"/>
      <c r="M402" s="77"/>
      <c r="N402" s="471"/>
      <c r="O402" s="475"/>
      <c r="P402" s="77"/>
      <c r="Q402" s="77"/>
      <c r="R402" s="471"/>
      <c r="S402" s="475"/>
      <c r="T402" s="77"/>
      <c r="U402" s="77"/>
      <c r="V402" s="471"/>
      <c r="W402" s="473"/>
      <c r="X402" s="77"/>
      <c r="Y402" s="77"/>
      <c r="Z402" s="471"/>
      <c r="AA402" s="477"/>
      <c r="AB402" s="80"/>
      <c r="AC402" s="80"/>
      <c r="AD402" s="471"/>
      <c r="AE402" s="473"/>
      <c r="AF402" s="77"/>
      <c r="AG402" s="77"/>
      <c r="AH402" s="471"/>
      <c r="AI402" s="473"/>
      <c r="AJ402" s="77"/>
      <c r="AK402" s="77"/>
      <c r="AL402" s="471"/>
      <c r="AM402" s="477"/>
      <c r="AN402" s="80"/>
      <c r="AO402" s="80"/>
      <c r="AP402" s="471"/>
      <c r="AQ402" s="473"/>
      <c r="AR402" s="77"/>
      <c r="AS402" s="77"/>
      <c r="AT402" s="471"/>
      <c r="AU402" s="473"/>
      <c r="AV402" s="77"/>
      <c r="AW402" s="77"/>
      <c r="AX402" s="471"/>
      <c r="AY402" s="477"/>
      <c r="AZ402" s="80"/>
      <c r="BA402" s="80"/>
      <c r="BB402" s="471"/>
      <c r="BC402" s="475"/>
      <c r="BD402" s="77"/>
      <c r="BE402" s="77"/>
      <c r="BF402" s="471"/>
      <c r="BG402" s="473"/>
      <c r="BH402" s="77"/>
      <c r="BI402" s="77"/>
      <c r="BJ402" s="471"/>
      <c r="BK402" s="477"/>
      <c r="BL402" s="80"/>
      <c r="BM402" s="80"/>
      <c r="BN402" s="471"/>
      <c r="BO402" s="475"/>
      <c r="BP402" s="77"/>
      <c r="BQ402" s="77"/>
      <c r="BR402" s="471"/>
      <c r="BS402" s="473"/>
      <c r="BT402" s="77"/>
      <c r="BU402" s="77"/>
      <c r="BV402" s="471"/>
      <c r="BW402" s="469"/>
      <c r="BX402" s="467"/>
      <c r="BY402" s="490"/>
      <c r="CA402" s="19">
        <f t="shared" ref="CA402" si="20393">IF(AND($N401=1,$M402&lt;&gt;$BZ$7),1,0)</f>
        <v>0</v>
      </c>
      <c r="CB402" s="19">
        <f t="shared" ref="CB402" si="20394">IF(AND($R401=1,$Q402&lt;&gt;$BZ$7),1,0)</f>
        <v>0</v>
      </c>
      <c r="CC402" s="19">
        <f t="shared" ref="CC402" si="20395">IF(AND($V401=1,$U402&lt;&gt;$BZ$7),1,0)</f>
        <v>0</v>
      </c>
      <c r="CD402" s="19">
        <f t="shared" ref="CD402" si="20396">IF(AND($Z401=1,$Y402&lt;&gt;$BZ$7),1,0)</f>
        <v>0</v>
      </c>
      <c r="CE402" s="19">
        <f t="shared" ref="CE402" si="20397">IF(AND($AH401=1,$AG402&lt;&gt;$BZ$7),1,0)</f>
        <v>0</v>
      </c>
      <c r="CF402" s="19">
        <f t="shared" ref="CF402" si="20398">IF(AND($AL401=1,$AK402&lt;&gt;$BZ$7),1,0)</f>
        <v>0</v>
      </c>
      <c r="CG402" s="19">
        <f t="shared" ref="CG402" si="20399">IF(AND($AT401=1,$AS402&lt;&gt;$BZ$7),1,0)</f>
        <v>0</v>
      </c>
      <c r="CH402" s="19">
        <f t="shared" ref="CH402" si="20400">IF(AND($AX401=1,$AW402&lt;&gt;$BZ$7),1,0)</f>
        <v>0</v>
      </c>
      <c r="CI402" s="19">
        <f t="shared" ref="CI402" si="20401">IF(AND($BF401=1,$BE402&lt;&gt;$BZ$7),1,0)</f>
        <v>0</v>
      </c>
      <c r="CJ402" s="19">
        <f t="shared" ref="CJ402" si="20402">IF(AND($BJ401=1,$BI402&lt;&gt;$BZ$7),1,0)</f>
        <v>0</v>
      </c>
      <c r="CK402" s="19">
        <f t="shared" ref="CK402" si="20403">IF(AND($BR401=1,$BQ402&lt;&gt;$BZ$7),1,0)</f>
        <v>0</v>
      </c>
      <c r="CL402" s="19">
        <f t="shared" ref="CL402" si="20404">IF(AND($BV401=1,$BU402&lt;&gt;$BZ$7),1,0)</f>
        <v>0</v>
      </c>
      <c r="CO402" s="19">
        <f>IF(AND($M402&lt;&gt;$CN$7,$M402&lt;=$CN$6),1,0)</f>
        <v>0</v>
      </c>
      <c r="CP402" s="19">
        <f>IF(AND($Q402&lt;&gt;$CN$7,$Q402&lt;=$CN$6),1,0)</f>
        <v>0</v>
      </c>
      <c r="CQ402" s="19">
        <f>IF(AND($U402&lt;&gt;$CN$7,$U402&lt;=$CN$6),1,0)</f>
        <v>0</v>
      </c>
      <c r="CR402" s="19">
        <f>IF(AND($Y402&lt;&gt;$CN$7,$Y402&lt;=$CN$6),1,0)</f>
        <v>0</v>
      </c>
      <c r="CS402" s="19">
        <f>IF(AND($AG402&lt;&gt;$CN$7,$AG402&lt;=$CN$6),1,0)</f>
        <v>0</v>
      </c>
      <c r="CT402" s="19">
        <f>IF(AND($AK402&lt;&gt;$CN$7,$AK402&lt;=$CN$6),1,0)</f>
        <v>0</v>
      </c>
      <c r="CU402" s="19">
        <f>IF(AND($AS402&lt;&gt;$CN$7,$AS402&lt;=$CN$6),1,0)</f>
        <v>0</v>
      </c>
      <c r="CV402" s="19">
        <f>IF(AND($AW402&lt;&gt;$CN$7,$AW402&lt;=$CN$6),1,0)</f>
        <v>0</v>
      </c>
      <c r="CW402" s="19">
        <f>IF(AND($BE402&lt;&gt;$CN$7,$BE402&lt;=$CN$6),1,0)</f>
        <v>0</v>
      </c>
      <c r="CX402" s="19">
        <f>IF(AND($BI402&lt;&gt;$CN$7,$BI402&lt;=$CN$6),1,0)</f>
        <v>0</v>
      </c>
      <c r="CY402" s="19">
        <f>IF(AND($BQ402&lt;&gt;$CN$7,$BQ402&lt;=$CN$6),1,0)</f>
        <v>0</v>
      </c>
      <c r="CZ402" s="19">
        <f>IF(AND($BU402&lt;&gt;$CN$7,$BU402&lt;=$CN$6),1,0)</f>
        <v>0</v>
      </c>
      <c r="DC402" s="19">
        <f>IF($N401=1,1,0)</f>
        <v>0</v>
      </c>
      <c r="DD402" s="19">
        <f>IF($R401=1,1,0)</f>
        <v>0</v>
      </c>
      <c r="DE402" s="19">
        <f>IF($V401=1,1,0)</f>
        <v>0</v>
      </c>
      <c r="DF402" s="19">
        <f>IF($Z401=1,1,0)</f>
        <v>0</v>
      </c>
      <c r="DG402" s="19">
        <f>IF($AH401=1,1,0)</f>
        <v>0</v>
      </c>
      <c r="DH402" s="19">
        <f>IF($AL401=1,1,0)</f>
        <v>0</v>
      </c>
      <c r="DI402" s="19">
        <f>IF($AT401=1,1,0)</f>
        <v>0</v>
      </c>
      <c r="DJ402" s="19">
        <f>IF($AX401=1,1,0)</f>
        <v>0</v>
      </c>
      <c r="DK402" s="19">
        <f>IF($BF401=1,1,0)</f>
        <v>0</v>
      </c>
      <c r="DL402" s="19">
        <f>IF($BJ401=1,1,0)</f>
        <v>0</v>
      </c>
      <c r="DM402" s="19">
        <f>IF($BR401=1,1,0)</f>
        <v>0</v>
      </c>
      <c r="DN402" s="19">
        <f>IF($BV401=1,1,0)</f>
        <v>0</v>
      </c>
      <c r="DQ402" s="19">
        <f t="shared" ref="DQ402" si="20405">IF($N401=1,1,0)</f>
        <v>0</v>
      </c>
      <c r="DR402" s="19">
        <f t="shared" ref="DR402" si="20406">IF($R401=1,1,0)</f>
        <v>0</v>
      </c>
      <c r="DS402" s="19">
        <f t="shared" ref="DS402" si="20407">IF($V401=1,1,0)</f>
        <v>0</v>
      </c>
      <c r="DT402" s="19">
        <f t="shared" ref="DT402" si="20408">IF($Z401=1,1,0)</f>
        <v>0</v>
      </c>
      <c r="DU402" s="19">
        <f t="shared" ref="DU402" si="20409">IF($AH401=1,1,0)</f>
        <v>0</v>
      </c>
      <c r="DV402" s="19">
        <f t="shared" ref="DV402" si="20410">IF($AL401=1,1,0)</f>
        <v>0</v>
      </c>
      <c r="DW402" s="19">
        <f t="shared" ref="DW402" si="20411">IF($AT401=1,1,0)</f>
        <v>0</v>
      </c>
      <c r="DX402" s="19">
        <f t="shared" ref="DX402" si="20412">IF($AX401=1,1,0)</f>
        <v>0</v>
      </c>
      <c r="DY402" s="19">
        <f t="shared" ref="DY402" si="20413">IF($BF401=1,1,0)</f>
        <v>0</v>
      </c>
      <c r="DZ402" s="19">
        <f t="shared" ref="DZ402" si="20414">IF($BJ401=1,1,0)</f>
        <v>0</v>
      </c>
      <c r="EA402" s="19">
        <f t="shared" ref="EA402" si="20415">IF($BR401=1,1,0)</f>
        <v>0</v>
      </c>
      <c r="EB402" s="19">
        <f t="shared" ref="EB402" si="20416">IF($BV401=1,1,0)</f>
        <v>0</v>
      </c>
      <c r="EE402" s="329">
        <f>N401*$FU402*週間進捗報告書!$G$9</f>
        <v>0</v>
      </c>
      <c r="EF402" s="329">
        <f>R401*$FV402*週間進捗報告書!$G$10</f>
        <v>0</v>
      </c>
      <c r="EG402" s="329">
        <f>V401*$FW402*週間進捗報告書!$G$11</f>
        <v>0</v>
      </c>
      <c r="EH402" s="329">
        <f>Z401*$FX402*週間進捗報告書!$G$12</f>
        <v>0</v>
      </c>
      <c r="EI402" s="329">
        <f>AH401*$FY402*週間進捗報告書!$G$13</f>
        <v>0</v>
      </c>
      <c r="EJ402" s="329">
        <f>AL401*$FZ402*週間進捗報告書!$G$14</f>
        <v>0</v>
      </c>
      <c r="EK402" s="329">
        <f>AT401*$GA402*週間進捗報告書!$G$15</f>
        <v>0</v>
      </c>
      <c r="EL402" s="329">
        <f>AX401*$GB402*週間進捗報告書!$G$16</f>
        <v>0</v>
      </c>
      <c r="EM402" s="329">
        <f>BF401*$GC402*週間進捗報告書!$G$17</f>
        <v>0</v>
      </c>
      <c r="EN402" s="329">
        <f>BJ401*$GD402*週間進捗報告書!$G$18</f>
        <v>0</v>
      </c>
      <c r="EO402" s="329">
        <f>BR401*$GE402*週間進捗報告書!$G$19</f>
        <v>0</v>
      </c>
      <c r="EP402" s="329">
        <f>BV401*$GF402*週間進捗報告書!$G$20</f>
        <v>0</v>
      </c>
      <c r="ER402" s="547"/>
      <c r="ES402" s="547"/>
      <c r="ET402" s="547"/>
      <c r="EU402" s="547"/>
      <c r="EV402" s="547"/>
      <c r="EW402" s="547"/>
      <c r="EX402" s="547"/>
      <c r="EY402" s="547"/>
      <c r="EZ402" s="547"/>
      <c r="FA402" s="547"/>
      <c r="FB402" s="547"/>
      <c r="FC402" s="547"/>
      <c r="FD402" s="547"/>
      <c r="FE402" s="332"/>
      <c r="FG402" s="19"/>
      <c r="FH402" s="19"/>
      <c r="FI402" s="19"/>
      <c r="FJ402" s="19"/>
      <c r="FK402" s="19"/>
      <c r="FL402" s="19"/>
      <c r="FM402" s="19"/>
      <c r="FN402" s="19"/>
      <c r="FO402" s="19"/>
      <c r="FP402" s="19"/>
      <c r="FQ402" s="19"/>
      <c r="FR402" s="19"/>
      <c r="FU402" s="295">
        <f t="shared" ref="FU402" si="20417">FU401</f>
        <v>0</v>
      </c>
      <c r="FV402" s="295">
        <f t="shared" ref="FV402" si="20418">FV401</f>
        <v>0</v>
      </c>
      <c r="FW402" s="295">
        <f t="shared" ref="FW402" si="20419">FW401</f>
        <v>0</v>
      </c>
      <c r="FX402" s="295">
        <f t="shared" ref="FX402" si="20420">FX401</f>
        <v>0</v>
      </c>
      <c r="FY402" s="295">
        <f t="shared" ref="FY402" si="20421">FY401</f>
        <v>0</v>
      </c>
      <c r="FZ402" s="295">
        <f t="shared" ref="FZ402" si="20422">FZ401</f>
        <v>0</v>
      </c>
      <c r="GA402" s="295">
        <f t="shared" ref="GA402" si="20423">GA401</f>
        <v>0</v>
      </c>
      <c r="GB402" s="295">
        <f t="shared" ref="GB402" si="20424">GB401</f>
        <v>0</v>
      </c>
      <c r="GC402" s="295">
        <f t="shared" ref="GC402" si="20425">GC401</f>
        <v>0</v>
      </c>
      <c r="GD402" s="295">
        <f t="shared" ref="GD402" si="20426">GD401</f>
        <v>0</v>
      </c>
      <c r="GE402" s="295">
        <f t="shared" ref="GE402" si="20427">GE401</f>
        <v>0</v>
      </c>
      <c r="GF402" s="295">
        <f t="shared" ref="GF402" si="20428">GF401</f>
        <v>0</v>
      </c>
      <c r="GG402" s="295" t="e">
        <f t="shared" ref="GG402" si="20429">GG401</f>
        <v>#N/A</v>
      </c>
      <c r="GH402" s="2" t="e">
        <f>INDEX(リスト!$V:$V,MATCH(中日程計画表!$D401,リスト!$D:$D,0))</f>
        <v>#N/A</v>
      </c>
      <c r="GI402" s="2" t="e">
        <f>INDEX(リスト!$A:$A,MATCH(中日程計画表!$D401,リスト!$D:$D,0))</f>
        <v>#N/A</v>
      </c>
      <c r="GJ402" s="2" t="e">
        <f>INDEX(リスト!$U:$U,MATCH(中日程計画表!$D401,リスト!$D:$D,0))</f>
        <v>#N/A</v>
      </c>
      <c r="GK402" s="5" t="e">
        <f>INDEX(リスト!$W:$W,MATCH(中日程計画表!$D401,リスト!$D:$D,0))</f>
        <v>#N/A</v>
      </c>
      <c r="GL402" s="2" t="s">
        <v>201</v>
      </c>
      <c r="GM402" s="296">
        <f t="shared" ref="GM402" si="20430">GM401</f>
        <v>0</v>
      </c>
      <c r="GN402" s="296">
        <f t="shared" ref="GN402" si="20431">GN401</f>
        <v>0</v>
      </c>
      <c r="GU402" s="461"/>
      <c r="GV402" s="460"/>
      <c r="GW402" s="460"/>
      <c r="GX402" s="461"/>
      <c r="GY402" s="461"/>
      <c r="GZ402" s="460"/>
      <c r="HA402" s="460"/>
      <c r="HB402" s="461"/>
      <c r="HC402" s="461"/>
      <c r="HD402" s="460"/>
      <c r="HE402" s="460"/>
      <c r="HF402" s="461"/>
      <c r="HG402" s="461"/>
      <c r="HH402" s="460"/>
      <c r="HI402" s="460"/>
      <c r="HJ402" s="461"/>
      <c r="HK402" s="461"/>
      <c r="HL402" s="460"/>
      <c r="HM402" s="460"/>
      <c r="HN402" s="461"/>
      <c r="HO402" s="461"/>
      <c r="HP402" s="460"/>
      <c r="HQ402" s="460"/>
      <c r="HR402" s="461"/>
      <c r="HS402" s="4"/>
    </row>
    <row r="403" spans="1:227" ht="12" customHeight="1">
      <c r="A403" s="488" t="str">
        <f t="shared" ref="A403" ca="1" si="20432">INDIRECT("リスト!A"&amp;B403+6)</f>
        <v/>
      </c>
      <c r="B403" s="486">
        <f t="shared" ref="B403" si="20433">ROUNDDOWN((ROW()-6)/2,0)+1</f>
        <v>199</v>
      </c>
      <c r="C403" s="474" t="str">
        <f>機能グループ名</f>
        <v/>
      </c>
      <c r="D403" s="484">
        <f>機能ID</f>
        <v>0</v>
      </c>
      <c r="E403" s="482">
        <f>機能名</f>
        <v>0</v>
      </c>
      <c r="F403" s="315"/>
      <c r="G403" s="315"/>
      <c r="H403" s="315"/>
      <c r="I403" s="315"/>
      <c r="J403" s="316"/>
      <c r="K403" s="480" t="str">
        <f>担当者_SR</f>
        <v>NG</v>
      </c>
      <c r="L403" s="76"/>
      <c r="M403" s="76"/>
      <c r="N403" s="470"/>
      <c r="O403" s="474" t="str">
        <f>担当者_SRR</f>
        <v>NG</v>
      </c>
      <c r="P403" s="76"/>
      <c r="Q403" s="76"/>
      <c r="R403" s="470"/>
      <c r="S403" s="474" t="str">
        <f>担当者_DS</f>
        <v>NG</v>
      </c>
      <c r="T403" s="76"/>
      <c r="U403" s="76"/>
      <c r="V403" s="470"/>
      <c r="W403" s="472" t="str">
        <f>担当者_DSR</f>
        <v>NG</v>
      </c>
      <c r="X403" s="76"/>
      <c r="Y403" s="76"/>
      <c r="Z403" s="470"/>
      <c r="AA403" s="476"/>
      <c r="AB403" s="79"/>
      <c r="AC403" s="79"/>
      <c r="AD403" s="470">
        <f>IF(AC404 &lt;&gt; "",1,0)</f>
        <v>0</v>
      </c>
      <c r="AE403" s="472" t="str">
        <f>担当者_CD</f>
        <v>NG</v>
      </c>
      <c r="AF403" s="76"/>
      <c r="AG403" s="76"/>
      <c r="AH403" s="470"/>
      <c r="AI403" s="472" t="str">
        <f>担当者_DD</f>
        <v>NG</v>
      </c>
      <c r="AJ403" s="76"/>
      <c r="AK403" s="76"/>
      <c r="AL403" s="470"/>
      <c r="AM403" s="476"/>
      <c r="AN403" s="79"/>
      <c r="AO403" s="79"/>
      <c r="AP403" s="470">
        <f>IF(AO404 &lt;&gt; "",1,0)</f>
        <v>0</v>
      </c>
      <c r="AQ403" s="472" t="str">
        <f>担当者_MCL</f>
        <v>NG</v>
      </c>
      <c r="AR403" s="76"/>
      <c r="AS403" s="76"/>
      <c r="AT403" s="470"/>
      <c r="AU403" s="472" t="str">
        <f>担当者_MCLR</f>
        <v>NG</v>
      </c>
      <c r="AV403" s="76"/>
      <c r="AW403" s="76"/>
      <c r="AX403" s="470"/>
      <c r="AY403" s="476"/>
      <c r="AZ403" s="79"/>
      <c r="BA403" s="79"/>
      <c r="BB403" s="470">
        <f>IF(BA404 &lt;&gt; "",1,0)</f>
        <v>0</v>
      </c>
      <c r="BC403" s="474" t="str">
        <f>担当者_MT</f>
        <v>NG</v>
      </c>
      <c r="BD403" s="76"/>
      <c r="BE403" s="76"/>
      <c r="BF403" s="470"/>
      <c r="BG403" s="472" t="str">
        <f>担当者_M検</f>
        <v>NG</v>
      </c>
      <c r="BH403" s="76"/>
      <c r="BI403" s="76"/>
      <c r="BJ403" s="470"/>
      <c r="BK403" s="476"/>
      <c r="BL403" s="79"/>
      <c r="BM403" s="79"/>
      <c r="BN403" s="470">
        <v>0</v>
      </c>
      <c r="BO403" s="474" t="str">
        <f>担当者_モテ</f>
        <v>NG</v>
      </c>
      <c r="BP403" s="76"/>
      <c r="BQ403" s="76"/>
      <c r="BR403" s="470"/>
      <c r="BS403" s="472" t="str">
        <f>担当者_モテR</f>
        <v>NG</v>
      </c>
      <c r="BT403" s="76"/>
      <c r="BU403" s="76"/>
      <c r="BV403" s="470"/>
      <c r="BW403" s="468">
        <f t="shared" ref="BW403" si="20434">IFERROR(SUM(IF(K403&lt;&gt;"NG",N403*K$1,0),IF(O403&lt;&gt;"NG",R403*O$1,0),IF(S403&lt;&gt;"NG",V403*S$1,0),IF(W403&lt;&gt;"NG",Z403*W$1,0),IF(AA403&lt;&gt;"NG",AD403*AA$1,0),IF(AE403&lt;&gt;"NG",AH403*AE$1,0),IF(AI403&lt;&gt;"NG",AL403*AI$1,0),IF(AM403&lt;&gt;"NG",AP403*AM$1,0),IF(AQ403&lt;&gt;"NG",AT403*AQ$1,0),IF(AU403&lt;&gt;"NG",AX403*AU$1,0),IF(AY403&lt;&gt;"NG",BB403*AY$1,0),IF(BC403&lt;&gt;"NG",BF403*BC$1,0),IF(BG403&lt;&gt;"NG",BJ403*BG$1,0),IF(BK403&lt;&gt;"NG",BN403*BK$1,0),IF(BO403&lt;&gt;"NG",BR403*BO$1,0),IF(BS403&lt;&gt;"NG",BV403*BS$1,0))/SUM(IF(K403&lt;&gt;"NG",K$1,0),IF(O403&lt;&gt;"NG",O$1,0),IF(S403&lt;&gt;"NG",S$1,0),IF(W403&lt;&gt;"NG",W$1,0),IF(AA403&lt;&gt;"NG",AA$1,0),IF(AE403&lt;&gt;"NG",AE$1,0),IF(AI403&lt;&gt;"NG",AI$1,0),IF(AM403&lt;&gt;"NG",AM$1,0),IF(AQ403&lt;&gt;"NG",AQ$1,0),IF(AU403&lt;&gt;"NG",AU$1,0),IF(AY403&lt;&gt;"NG",AY$1,0),IF(BC403&lt;&gt;"NG",BC$1,0),IF(BG403&lt;&gt;"NG",BG$1,0),IF(BK403&lt;&gt;"NG",BK$1,0),IF(BO403&lt;&gt;"NG",BO$1,0),IF(BS403&lt;&gt;"NG",BS$1,0)),0)</f>
        <v>0</v>
      </c>
      <c r="BX403" s="466"/>
      <c r="BY403" s="490"/>
      <c r="BZ403" s="5"/>
      <c r="CA403" s="32">
        <f t="shared" ref="CA403" si="20435">IF(AND($M403&lt;&gt;$BZ$5,$M403&lt;=$BZ$6,$M403&lt;&gt;$BZ$7),1,0)</f>
        <v>0</v>
      </c>
      <c r="CB403" s="32">
        <f t="shared" ref="CB403" si="20436">IF(AND($Q403&lt;&gt;$BZ$5,$Q403&lt;=$BZ$6,$Q403&lt;&gt;$BZ$7),1,0)</f>
        <v>0</v>
      </c>
      <c r="CC403" s="32">
        <f t="shared" ref="CC403" si="20437">IF(AND($U403&lt;&gt;$BZ$5,$U403&lt;=$BZ$6,$U403&lt;&gt;$BZ$7),1,0)</f>
        <v>0</v>
      </c>
      <c r="CD403" s="32">
        <f t="shared" ref="CD403" si="20438">IF(AND($Y403&lt;&gt;$BZ$5,$Y403&lt;=$BZ$6,$Y403&lt;&gt;$BZ$7),1,0)</f>
        <v>0</v>
      </c>
      <c r="CE403" s="32">
        <f t="shared" ref="CE403" si="20439">IF(AND($AG403&lt;&gt;$BZ$5,$AG403&lt;=$BZ$6,$AG403&lt;&gt;$BZ$7),1,0)</f>
        <v>0</v>
      </c>
      <c r="CF403" s="32">
        <f t="shared" ref="CF403" si="20440">IF(AND($AK403&lt;&gt;$BZ$5,$AK403&lt;=$BZ$6,$AK403&lt;&gt;$BZ$7),1,0)</f>
        <v>0</v>
      </c>
      <c r="CG403" s="32">
        <f t="shared" ref="CG403" si="20441">IF(AND($AS403&lt;&gt;$BZ$5,$AS403&lt;=$BZ$6,$AS403&lt;&gt;$BZ$7),1,0)</f>
        <v>0</v>
      </c>
      <c r="CH403" s="32">
        <f t="shared" ref="CH403" si="20442">IF(AND($AW403&lt;&gt;$BZ$5,$AW403&lt;=$BZ$6,$AW403&lt;&gt;$BZ$7),1,0)</f>
        <v>0</v>
      </c>
      <c r="CI403" s="32">
        <f t="shared" ref="CI403" si="20443">IF(AND($BE403&lt;&gt;$BZ$5,$BE403&lt;=$BZ$6,$BE403&lt;&gt;$BZ$7),1,0)</f>
        <v>0</v>
      </c>
      <c r="CJ403" s="32">
        <f t="shared" ref="CJ403" si="20444">IF(AND($BI403&lt;&gt;$BZ$5,$BI403&lt;=$BZ$6,$BI403&lt;&gt;$BZ$7),1,0)</f>
        <v>0</v>
      </c>
      <c r="CK403" s="32">
        <f t="shared" ref="CK403" si="20445">IF(AND($BQ403&lt;&gt;$BZ$5,$BQ403&lt;=$BZ$6,$BQ403&lt;&gt;$BZ$7),1,0)</f>
        <v>0</v>
      </c>
      <c r="CL403" s="32">
        <f t="shared" ref="CL403" si="20446">IF(AND($BU403&lt;&gt;$BZ$5,$BU403&lt;=$BZ$6,$BU403&lt;&gt;$BZ$7),1,0)</f>
        <v>0</v>
      </c>
      <c r="CO403" s="32">
        <f>IF(AND($M403&lt;&gt;$CN$5,$M403&lt;=$CN$6,$M403&lt;&gt;$CN$7),1,0)</f>
        <v>0</v>
      </c>
      <c r="CP403" s="32">
        <f>IF(AND($Q403&lt;&gt;$CN$5,$Q403&lt;=$CN$6,$Q403&lt;&gt;$CN$7),1,0)</f>
        <v>0</v>
      </c>
      <c r="CQ403" s="32">
        <f>IF(AND($U403&lt;&gt;$CN$5,$U403&lt;=$CN$6,$U403&lt;&gt;$CN$7),1,0)</f>
        <v>0</v>
      </c>
      <c r="CR403" s="32">
        <f>IF(AND($Y403&lt;&gt;$CN$5,$Y403&lt;=$CN$6,$Y403&lt;&gt;$CN$7),1,0)</f>
        <v>0</v>
      </c>
      <c r="CS403" s="32">
        <f>IF(AND($AG403&lt;&gt;$CN$5,$AG403&lt;=$CN$6,$AG403&lt;&gt;$CN$7),1,0)</f>
        <v>0</v>
      </c>
      <c r="CT403" s="32">
        <f>IF(AND($AK403&lt;&gt;$CN$5,$AK403&lt;=$CN$6,$AK403&lt;&gt;$CN$7),1,0)</f>
        <v>0</v>
      </c>
      <c r="CU403" s="32">
        <f>IF(AND($AS403&lt;&gt;$CN$5,$AS403&lt;=$CN$6,$AS403&lt;&gt;$CN$7),1,0)</f>
        <v>0</v>
      </c>
      <c r="CV403" s="32">
        <f>IF(AND($AW403&lt;&gt;$CN$5,$AW403&lt;=$CN$6,$AW403&lt;&gt;$CN$7),1,0)</f>
        <v>0</v>
      </c>
      <c r="CW403" s="32">
        <f>IF(AND($BE403&lt;&gt;$CN$5,$BE403&lt;=$CN$6,$BE403&lt;&gt;$CN$7),1,0)</f>
        <v>0</v>
      </c>
      <c r="CX403" s="32">
        <f>IF(AND($BI403&lt;&gt;$CN$5,$BI403&lt;=$CN$6,$BI403&lt;&gt;$CN$7),1,0)</f>
        <v>0</v>
      </c>
      <c r="CY403" s="32">
        <f>IF(AND($BQ403&lt;&gt;$CN$5,$BQ403&lt;=$CN$6,$BQ403&lt;&gt;$CN$7),1,0)</f>
        <v>0</v>
      </c>
      <c r="CZ403" s="32">
        <f>IF(AND($BU403&lt;&gt;$CN$5,$BU403&lt;=$CN$6,$BU403&lt;&gt;$CN$7),1,0)</f>
        <v>0</v>
      </c>
      <c r="DC403" s="32">
        <f>IF(AND($M403&lt;&gt;$DB$5,$M403&lt;=$DB$6,$M403&lt;&gt;$CN$7),1,0)</f>
        <v>0</v>
      </c>
      <c r="DD403" s="32">
        <f>IF(AND($Q403&lt;&gt;$DB$5,$Q403&lt;=$DB$6,$Q403&lt;&gt;$CN$7),1,0)</f>
        <v>0</v>
      </c>
      <c r="DE403" s="32">
        <f>IF(AND($U403&lt;&gt;$DB$5,$U403&lt;=$DB$6,$U403&lt;&gt;$CN$7),1,0)</f>
        <v>0</v>
      </c>
      <c r="DF403" s="32">
        <f>IF(AND($Y403&lt;&gt;$DB$5,$Y403&lt;=$DB$6,$Y403&lt;&gt;$CN$7),1,0)</f>
        <v>0</v>
      </c>
      <c r="DG403" s="32">
        <f>IF(AND($AG403&lt;&gt;$DB$5,$AG403&lt;=$DB$6,$AG403&lt;&gt;$CN$7),1,0)</f>
        <v>0</v>
      </c>
      <c r="DH403" s="32">
        <f>IF(AND($AK403&lt;&gt;$DB$5,$AK403&lt;=$DB$6,$AK403&lt;&gt;$CN$7),1,0)</f>
        <v>0</v>
      </c>
      <c r="DI403" s="32">
        <f>IF(AND($AS403&lt;&gt;$DB$5,$AS403&lt;=$DB$6,$AS403&lt;&gt;$CN$7),1,0)</f>
        <v>0</v>
      </c>
      <c r="DJ403" s="32">
        <f>IF(AND($AW403&lt;&gt;$DB$5,$AW403&lt;=$DB$6,$AW403&lt;&gt;$CN$7),1,0)</f>
        <v>0</v>
      </c>
      <c r="DK403" s="32">
        <f>IF(AND($BE403&lt;&gt;$DB$5,$BE403&lt;=$DB$6,$BE403&lt;&gt;$CN$7),1,0)</f>
        <v>0</v>
      </c>
      <c r="DL403" s="32">
        <f>IF(AND($BI403&lt;&gt;$DB$5,$BI403&lt;=$DB$6,$BI403&lt;&gt;$CN$7),1,0)</f>
        <v>0</v>
      </c>
      <c r="DM403" s="32">
        <f>IF(AND($BQ403&lt;&gt;$DB$5,$BQ403&lt;=$DB$6,$BQ403&lt;&gt;$CN$7),1,0)</f>
        <v>0</v>
      </c>
      <c r="DN403" s="32">
        <f>IF(AND($BU403&lt;&gt;$DB$5,$BU403&lt;=$DB$6,$BU403&lt;&gt;$CN$7),1,0)</f>
        <v>0</v>
      </c>
      <c r="DQ403" s="32">
        <f t="shared" ref="DQ403" si="20447">IF(AND($M403&lt;&gt;$DP$5,$M403&lt;=$DP$6,$M403&lt;&gt;$CN$7),1,0)</f>
        <v>0</v>
      </c>
      <c r="DR403" s="32">
        <f t="shared" ref="DR403" si="20448">IF(AND($Q403&lt;&gt;$DP$5,$Q403&lt;=$DP$6,$Q403&lt;&gt;$CN$7),1,0)</f>
        <v>0</v>
      </c>
      <c r="DS403" s="32">
        <f t="shared" ref="DS403" si="20449">IF(AND($U403&lt;&gt;$DP$5,$U403&lt;=$DP$6,$U403&lt;&gt;$CN$7),1,0)</f>
        <v>0</v>
      </c>
      <c r="DT403" s="32">
        <f t="shared" ref="DT403" si="20450">IF(AND($Y403&lt;&gt;$DP$5,$Y403&lt;=$DP$6,$Y403&lt;&gt;$CN$7),1,0)</f>
        <v>0</v>
      </c>
      <c r="DU403" s="32">
        <f t="shared" ref="DU403" si="20451">IF(AND($AG403&lt;&gt;$DP$5,$AG403&lt;=$DP$6,$AG403&lt;&gt;$CN$7),1,0)</f>
        <v>0</v>
      </c>
      <c r="DV403" s="32">
        <f t="shared" ref="DV403" si="20452">IF(AND($AK403&lt;&gt;$DP$5,$AK403&lt;=$DP$6,$AK403&lt;&gt;$CN$7),1,0)</f>
        <v>0</v>
      </c>
      <c r="DW403" s="32">
        <f t="shared" ref="DW403" si="20453">IF(AND($AS403&lt;&gt;$DP$5,$AS403&lt;=$DP$6,$AS403&lt;&gt;$CN$7),1,0)</f>
        <v>0</v>
      </c>
      <c r="DX403" s="32">
        <f t="shared" ref="DX403" si="20454">IF(AND($AW403&lt;&gt;$DP$5,$AW403&lt;=$DP$6,$AW403&lt;&gt;$CN$7),1,0)</f>
        <v>0</v>
      </c>
      <c r="DY403" s="32">
        <f t="shared" ref="DY403" si="20455">IF(AND($BE403&lt;&gt;$DP$5,$BE403&lt;=$DP$6,$BE403&lt;&gt;$CN$7),1,0)</f>
        <v>0</v>
      </c>
      <c r="DZ403" s="32">
        <f t="shared" ref="DZ403" si="20456">IF(AND($BI403&lt;&gt;$DP$5,$BI403&lt;=$DP$6,$BI403&lt;&gt;$CN$7),1,0)</f>
        <v>0</v>
      </c>
      <c r="EA403" s="32">
        <f t="shared" ref="EA403" si="20457">IF(AND($BQ403&lt;&gt;$DP$5,$BQ403&lt;=$DP$6,$BQ403&lt;&gt;$CN$7),1,0)</f>
        <v>0</v>
      </c>
      <c r="EB403" s="32">
        <f t="shared" ref="EB403" si="20458">IF(AND($BU403&lt;&gt;$DP$5,$BU403&lt;=$DP$6,$BU403&lt;&gt;$CN$7),1,0)</f>
        <v>0</v>
      </c>
      <c r="EE403" s="328">
        <f>IF(M403&lt;&gt;"",IF(M403&lt;=$ED$6,1,IF(L403&gt;$ED$6,0,NETWORKDAYS(L403,$ED$6,祭日リスト)/NETWORKDAYS(L403,M403,祭日リスト)))*$GG403*週間進捗報告書!$G$9,0)</f>
        <v>0</v>
      </c>
      <c r="EF403" s="328">
        <f>IF(Q403&lt;&gt;"",IF(Q403&lt;=$ED$6,1,IF(P403&gt;$ED$6,0,NETWORKDAYS(P403,$ED$6,祭日リスト)/NETWORKDAYS(P403,Q403,祭日リスト)))*$GG403*週間進捗報告書!$G$10,0)</f>
        <v>0</v>
      </c>
      <c r="EG403" s="328">
        <f>IF(U403&lt;&gt;"",IF(U403&lt;=$ED$6,1,IF(T403&gt;$ED$6,0,NETWORKDAYS(T403,$ED$6,祭日リスト)/NETWORKDAYS(T403,U403,祭日リスト)))*$GG403*週間進捗報告書!$G$11,0)</f>
        <v>0</v>
      </c>
      <c r="EH403" s="328">
        <f>IF(Y403&lt;&gt;"",IF(Y403&lt;=$ED$6,1,IF(X403&gt;$ED$6,0,NETWORKDAYS(X403,$ED$6,祭日リスト)/NETWORKDAYS(X403,Y403,祭日リスト)))*$GG403*週間進捗報告書!$G$12,0)</f>
        <v>0</v>
      </c>
      <c r="EI403" s="328">
        <f>IF(AG403&lt;&gt;"",IF(AG403&lt;=$ED$6,1,IF(AF403&gt;$ED$6,0,NETWORKDAYS(AF403,$ED$6,祭日リスト)/NETWORKDAYS(AF403,AG403,祭日リスト)))*$GG403*週間進捗報告書!$G$13,0)</f>
        <v>0</v>
      </c>
      <c r="EJ403" s="328">
        <f>IF(AK403&lt;&gt;"",IF(AK403&lt;=$ED$6,1,IF(AJ403&gt;$ED$6,0,NETWORKDAYS(AJ403,$ED$6,祭日リスト)/NETWORKDAYS(AJ403,AK403,祭日リスト)))*$GG403*週間進捗報告書!$G$14,0)</f>
        <v>0</v>
      </c>
      <c r="EK403" s="328">
        <f>IF(AS403&lt;&gt;"",IF(AS403&lt;=$ED$6,1,IF(AR403&gt;$ED$6,0,NETWORKDAYS(AR403,$ED$6,祭日リスト)/NETWORKDAYS(AR403,AS403,祭日リスト)))*$GG403*週間進捗報告書!$G$15,0)</f>
        <v>0</v>
      </c>
      <c r="EL403" s="328">
        <f>IF(AW403&lt;&gt;"",IF(AW403&lt;=$ED$6,1,IF(AV403&gt;$ED$6,0,NETWORKDAYS(AV403,$ED$6,祭日リスト)/NETWORKDAYS(AV403,AW403,祭日リスト)))*$GG403*週間進捗報告書!$G$16,0)</f>
        <v>0</v>
      </c>
      <c r="EM403" s="328">
        <f>IF(BE403&lt;&gt;"",IF(BE403&lt;=$ED$6,1,IF(BD403&gt;$ED$6,0,NETWORKDAYS(BD403,$ED$6,祭日リスト)/NETWORKDAYS(BD403,BE403,祭日リスト)))*$GG403*週間進捗報告書!$G$17,0)</f>
        <v>0</v>
      </c>
      <c r="EN403" s="328">
        <f>IF(BI403&lt;&gt;"",IF(BI403&lt;=$ED$6,1,IF(BH403&gt;$ED$6,0,NETWORKDAYS(BH403,$ED$6,祭日リスト)/NETWORKDAYS(BH403,BI403,祭日リスト)))*$GG403*週間進捗報告書!$G$18,0)</f>
        <v>0</v>
      </c>
      <c r="EO403" s="328">
        <f>IF(BQ403&lt;&gt;"",IF(BQ403&lt;=$ED$6,1,IF(BP403&gt;$ED$6,0,NETWORKDAYS(BP403,$ED$6,祭日リスト)/NETWORKDAYS(BP403,BQ403,祭日リスト)))*$GG403*週間進捗報告書!$G$19,0)</f>
        <v>0</v>
      </c>
      <c r="EP403" s="328">
        <f>IF(BU403&lt;&gt;"",IF(BU403&lt;=$ED$6,1,IF(BT403&gt;$ED$6,0,NETWORKDAYS(BT403,$ED$6,祭日リスト)/NETWORKDAYS(BT403,BU403,祭日リスト)))*$GG403*週間進捗報告書!$G$20,0)</f>
        <v>0</v>
      </c>
      <c r="ER403" s="547">
        <f t="shared" ref="ER403:FC403" si="20459">EE403-EE404</f>
        <v>0</v>
      </c>
      <c r="ES403" s="547">
        <f t="shared" si="20459"/>
        <v>0</v>
      </c>
      <c r="ET403" s="547">
        <f t="shared" si="20459"/>
        <v>0</v>
      </c>
      <c r="EU403" s="547">
        <f t="shared" si="20459"/>
        <v>0</v>
      </c>
      <c r="EV403" s="547">
        <f t="shared" si="20459"/>
        <v>0</v>
      </c>
      <c r="EW403" s="547">
        <f t="shared" si="20459"/>
        <v>0</v>
      </c>
      <c r="EX403" s="547">
        <f t="shared" si="20459"/>
        <v>0</v>
      </c>
      <c r="EY403" s="547">
        <f t="shared" si="20459"/>
        <v>0</v>
      </c>
      <c r="EZ403" s="547">
        <f t="shared" si="20459"/>
        <v>0</v>
      </c>
      <c r="FA403" s="547">
        <f t="shared" si="20459"/>
        <v>0</v>
      </c>
      <c r="FB403" s="547">
        <f t="shared" si="20459"/>
        <v>0</v>
      </c>
      <c r="FC403" s="547">
        <f t="shared" si="20459"/>
        <v>0</v>
      </c>
      <c r="FD403" s="547">
        <f t="shared" ref="FD403" si="20460">SUM(ER403:FC404)</f>
        <v>0</v>
      </c>
      <c r="FE403" s="333"/>
      <c r="FG403" s="32">
        <f>IF(AND($M403&lt;&gt;$FF$7),1,0)</f>
        <v>0</v>
      </c>
      <c r="FH403" s="32">
        <f>IF(AND($Q403&lt;&gt;$FF$7),1,0)</f>
        <v>0</v>
      </c>
      <c r="FI403" s="32">
        <f>IF(AND($U403&lt;&gt;$FF$7),1,0)</f>
        <v>0</v>
      </c>
      <c r="FJ403" s="32">
        <f>IF(AND($Y403&lt;&gt;$FF$7),1,0)</f>
        <v>0</v>
      </c>
      <c r="FK403" s="32">
        <f>IF(AND($AG403&lt;&gt;$FF$7),1,0)</f>
        <v>0</v>
      </c>
      <c r="FL403" s="32">
        <f>IF(AND($AK403&lt;&gt;$FF$7),1,0)</f>
        <v>0</v>
      </c>
      <c r="FM403" s="32">
        <f>IF(AND($AS403&lt;&gt;$FF$7),1,0)</f>
        <v>0</v>
      </c>
      <c r="FN403" s="32">
        <f>IF(AND($AW403&lt;&gt;$FF$7),1,0)</f>
        <v>0</v>
      </c>
      <c r="FO403" s="32">
        <f>IF(AND($BE403&lt;&gt;$FF$7),1,0)</f>
        <v>0</v>
      </c>
      <c r="FP403" s="32">
        <f>IF(AND($BI403&lt;&gt;$FF$7),1,0)</f>
        <v>0</v>
      </c>
      <c r="FQ403" s="32">
        <f>IF(AND($BQ403&lt;&gt;$FF$7),1,0)</f>
        <v>0</v>
      </c>
      <c r="FR403" s="32">
        <f>IF(AND($BU403&lt;&gt;$FF$7),1,0)</f>
        <v>0</v>
      </c>
      <c r="FU403" s="294">
        <f t="shared" ref="FU403" si="20461">IF($K403&lt;&gt;"NG",$GG403,0)</f>
        <v>0</v>
      </c>
      <c r="FV403" s="294">
        <f t="shared" ref="FV403" si="20462">IF($O403&lt;&gt;"NG",$GG403,0)</f>
        <v>0</v>
      </c>
      <c r="FW403" s="294">
        <f t="shared" ref="FW403" si="20463">IF($S403&lt;&gt;"NG",$GG403,0)</f>
        <v>0</v>
      </c>
      <c r="FX403" s="294">
        <f t="shared" ref="FX403" si="20464">IF($W403&lt;&gt;"NG",$GG403,0)</f>
        <v>0</v>
      </c>
      <c r="FY403" s="294">
        <f t="shared" ref="FY403" si="20465">IF($AE403&lt;&gt;"NG",$GG403,0)</f>
        <v>0</v>
      </c>
      <c r="FZ403" s="294">
        <f t="shared" ref="FZ403" si="20466">IF($AI403&lt;&gt;"NG",$GG403,0)</f>
        <v>0</v>
      </c>
      <c r="GA403" s="294">
        <f t="shared" ref="GA403" si="20467">IF($AQ403&lt;&gt;"NG",$GG403,0)</f>
        <v>0</v>
      </c>
      <c r="GB403" s="294">
        <f t="shared" ref="GB403" si="20468">IF($AU403&lt;&gt;"NG",$GG403,0)</f>
        <v>0</v>
      </c>
      <c r="GC403" s="294">
        <f t="shared" ref="GC403" si="20469">IF($BC403&lt;&gt;"NG",$GG403,0)</f>
        <v>0</v>
      </c>
      <c r="GD403" s="294">
        <f t="shared" ref="GD403" si="20470">IF($BG403&lt;&gt;"NG",$GG403,0)</f>
        <v>0</v>
      </c>
      <c r="GE403" s="294">
        <f t="shared" ref="GE403" si="20471">IF($BO403&lt;&gt;"NG",$GG403,0)</f>
        <v>0</v>
      </c>
      <c r="GF403" s="294">
        <f t="shared" ref="GF403" si="20472">IF($BS403&lt;&gt;"NG",$GG403,0)</f>
        <v>0</v>
      </c>
      <c r="GG403" s="294" t="e">
        <f>VLOOKUP($D403,リスト!$D:$S,15,FALSE)</f>
        <v>#N/A</v>
      </c>
      <c r="GH403" s="2" t="e">
        <f>INDEX(リスト!$V:$V,MATCH(中日程計画表!$D403,リスト!$D:$D,0))</f>
        <v>#N/A</v>
      </c>
      <c r="GI403" s="2" t="e">
        <f>INDEX(リスト!$A:$A,MATCH(中日程計画表!$D403,リスト!$D:$D,0))</f>
        <v>#N/A</v>
      </c>
      <c r="GJ403" s="2" t="e">
        <f>INDEX(リスト!$U:$U,MATCH(中日程計画表!$D403,リスト!$D:$D,0))</f>
        <v>#N/A</v>
      </c>
      <c r="GK403" s="5" t="e">
        <f>INDEX(リスト!$W:$W,MATCH(中日程計画表!$D403,リスト!$D:$D,0))</f>
        <v>#N/A</v>
      </c>
      <c r="GL403" s="2" t="s">
        <v>200</v>
      </c>
      <c r="GM403" s="296">
        <f>D403</f>
        <v>0</v>
      </c>
      <c r="GN403" s="296">
        <f>E403</f>
        <v>0</v>
      </c>
      <c r="GU403" s="460" t="str">
        <f t="shared" ref="GU403" si="20473">AE403</f>
        <v>NG</v>
      </c>
      <c r="GV403" s="460">
        <f t="shared" ref="GV403" si="20474">EI403</f>
        <v>0</v>
      </c>
      <c r="GW403" s="460">
        <f t="shared" ref="GW403" si="20475">EI404</f>
        <v>0</v>
      </c>
      <c r="GX403" s="462">
        <f t="shared" ref="GX403" si="20476">EV403</f>
        <v>0</v>
      </c>
      <c r="GY403" s="460" t="str">
        <f t="shared" ref="GY403" si="20477">AI403</f>
        <v>NG</v>
      </c>
      <c r="GZ403" s="460">
        <f t="shared" ref="GZ403" si="20478">EJ403</f>
        <v>0</v>
      </c>
      <c r="HA403" s="460">
        <f t="shared" ref="HA403" si="20479">EJ404</f>
        <v>0</v>
      </c>
      <c r="HB403" s="462">
        <f t="shared" ref="HB403" si="20480">EW403</f>
        <v>0</v>
      </c>
      <c r="HC403" s="460" t="str">
        <f t="shared" ref="HC403" si="20481">AQ403</f>
        <v>NG</v>
      </c>
      <c r="HD403" s="460">
        <f t="shared" ref="HD403" si="20482">EK403</f>
        <v>0</v>
      </c>
      <c r="HE403" s="460">
        <f t="shared" ref="HE403" si="20483">EK404</f>
        <v>0</v>
      </c>
      <c r="HF403" s="462">
        <f t="shared" ref="HF403" si="20484">EX403</f>
        <v>0</v>
      </c>
      <c r="HG403" s="460" t="str">
        <f t="shared" ref="HG403" si="20485">AU403</f>
        <v>NG</v>
      </c>
      <c r="HH403" s="460">
        <f t="shared" ref="HH403" si="20486">EL403</f>
        <v>0</v>
      </c>
      <c r="HI403" s="460">
        <f t="shared" ref="HI403" si="20487">EL404</f>
        <v>0</v>
      </c>
      <c r="HJ403" s="462">
        <f t="shared" ref="HJ403" si="20488">EY403</f>
        <v>0</v>
      </c>
      <c r="HK403" s="460" t="str">
        <f t="shared" ref="HK403" si="20489">BC403</f>
        <v>NG</v>
      </c>
      <c r="HL403" s="460">
        <f t="shared" ref="HL403" si="20490">EM403</f>
        <v>0</v>
      </c>
      <c r="HM403" s="460">
        <f t="shared" ref="HM403" si="20491">EM404</f>
        <v>0</v>
      </c>
      <c r="HN403" s="462">
        <f t="shared" ref="HN403" si="20492">EZ403</f>
        <v>0</v>
      </c>
      <c r="HO403" s="460" t="str">
        <f t="shared" ref="HO403" si="20493">BG403</f>
        <v>NG</v>
      </c>
      <c r="HP403" s="460">
        <f t="shared" ref="HP403" si="20494">EN403</f>
        <v>0</v>
      </c>
      <c r="HQ403" s="460">
        <f t="shared" ref="HQ403" si="20495">EN404</f>
        <v>0</v>
      </c>
      <c r="HR403" s="462">
        <f t="shared" ref="HR403" si="20496">FA403</f>
        <v>0</v>
      </c>
      <c r="HS403" s="332"/>
    </row>
    <row r="404" spans="1:227" ht="12" customHeight="1">
      <c r="A404" s="489"/>
      <c r="B404" s="487"/>
      <c r="C404" s="475"/>
      <c r="D404" s="485"/>
      <c r="E404" s="483"/>
      <c r="F404" s="317"/>
      <c r="G404" s="317"/>
      <c r="H404" s="317"/>
      <c r="I404" s="317"/>
      <c r="J404" s="316"/>
      <c r="K404" s="481"/>
      <c r="L404" s="77"/>
      <c r="M404" s="77"/>
      <c r="N404" s="471"/>
      <c r="O404" s="475"/>
      <c r="P404" s="77"/>
      <c r="Q404" s="77"/>
      <c r="R404" s="471"/>
      <c r="S404" s="475"/>
      <c r="T404" s="77"/>
      <c r="U404" s="77"/>
      <c r="V404" s="471"/>
      <c r="W404" s="473"/>
      <c r="X404" s="77"/>
      <c r="Y404" s="77"/>
      <c r="Z404" s="471"/>
      <c r="AA404" s="477"/>
      <c r="AB404" s="80"/>
      <c r="AC404" s="80"/>
      <c r="AD404" s="471"/>
      <c r="AE404" s="473"/>
      <c r="AF404" s="77"/>
      <c r="AG404" s="77"/>
      <c r="AH404" s="471"/>
      <c r="AI404" s="473"/>
      <c r="AJ404" s="77"/>
      <c r="AK404" s="77"/>
      <c r="AL404" s="471"/>
      <c r="AM404" s="477"/>
      <c r="AN404" s="80"/>
      <c r="AO404" s="80"/>
      <c r="AP404" s="471"/>
      <c r="AQ404" s="473"/>
      <c r="AR404" s="77"/>
      <c r="AS404" s="77"/>
      <c r="AT404" s="471"/>
      <c r="AU404" s="473"/>
      <c r="AV404" s="77"/>
      <c r="AW404" s="77"/>
      <c r="AX404" s="471"/>
      <c r="AY404" s="477"/>
      <c r="AZ404" s="80"/>
      <c r="BA404" s="80"/>
      <c r="BB404" s="471"/>
      <c r="BC404" s="475"/>
      <c r="BD404" s="77"/>
      <c r="BE404" s="77"/>
      <c r="BF404" s="471"/>
      <c r="BG404" s="473"/>
      <c r="BH404" s="77"/>
      <c r="BI404" s="77"/>
      <c r="BJ404" s="471"/>
      <c r="BK404" s="477"/>
      <c r="BL404" s="80"/>
      <c r="BM404" s="80"/>
      <c r="BN404" s="471"/>
      <c r="BO404" s="475"/>
      <c r="BP404" s="77"/>
      <c r="BQ404" s="77"/>
      <c r="BR404" s="471"/>
      <c r="BS404" s="473"/>
      <c r="BT404" s="77"/>
      <c r="BU404" s="77"/>
      <c r="BV404" s="471"/>
      <c r="BW404" s="469"/>
      <c r="BX404" s="467"/>
      <c r="BY404" s="490"/>
      <c r="CA404" s="19">
        <f t="shared" ref="CA404" si="20497">IF(AND($N403=1,$M404&lt;&gt;$BZ$7),1,0)</f>
        <v>0</v>
      </c>
      <c r="CB404" s="19">
        <f t="shared" ref="CB404" si="20498">IF(AND($R403=1,$Q404&lt;&gt;$BZ$7),1,0)</f>
        <v>0</v>
      </c>
      <c r="CC404" s="19">
        <f t="shared" ref="CC404" si="20499">IF(AND($V403=1,$U404&lt;&gt;$BZ$7),1,0)</f>
        <v>0</v>
      </c>
      <c r="CD404" s="19">
        <f t="shared" ref="CD404" si="20500">IF(AND($Z403=1,$Y404&lt;&gt;$BZ$7),1,0)</f>
        <v>0</v>
      </c>
      <c r="CE404" s="19">
        <f t="shared" ref="CE404" si="20501">IF(AND($AH403=1,$AG404&lt;&gt;$BZ$7),1,0)</f>
        <v>0</v>
      </c>
      <c r="CF404" s="19">
        <f t="shared" ref="CF404" si="20502">IF(AND($AL403=1,$AK404&lt;&gt;$BZ$7),1,0)</f>
        <v>0</v>
      </c>
      <c r="CG404" s="19">
        <f t="shared" ref="CG404" si="20503">IF(AND($AT403=1,$AS404&lt;&gt;$BZ$7),1,0)</f>
        <v>0</v>
      </c>
      <c r="CH404" s="19">
        <f t="shared" ref="CH404" si="20504">IF(AND($AX403=1,$AW404&lt;&gt;$BZ$7),1,0)</f>
        <v>0</v>
      </c>
      <c r="CI404" s="19">
        <f t="shared" ref="CI404" si="20505">IF(AND($BF403=1,$BE404&lt;&gt;$BZ$7),1,0)</f>
        <v>0</v>
      </c>
      <c r="CJ404" s="19">
        <f t="shared" ref="CJ404" si="20506">IF(AND($BJ403=1,$BI404&lt;&gt;$BZ$7),1,0)</f>
        <v>0</v>
      </c>
      <c r="CK404" s="19">
        <f t="shared" ref="CK404" si="20507">IF(AND($BR403=1,$BQ404&lt;&gt;$BZ$7),1,0)</f>
        <v>0</v>
      </c>
      <c r="CL404" s="19">
        <f t="shared" ref="CL404" si="20508">IF(AND($BV403=1,$BU404&lt;&gt;$BZ$7),1,0)</f>
        <v>0</v>
      </c>
      <c r="CO404" s="19">
        <f>IF(AND($M404&lt;&gt;$CN$7,$M404&lt;=$CN$6),1,0)</f>
        <v>0</v>
      </c>
      <c r="CP404" s="19">
        <f>IF(AND($Q404&lt;&gt;$CN$7,$Q404&lt;=$CN$6),1,0)</f>
        <v>0</v>
      </c>
      <c r="CQ404" s="19">
        <f>IF(AND($U404&lt;&gt;$CN$7,$U404&lt;=$CN$6),1,0)</f>
        <v>0</v>
      </c>
      <c r="CR404" s="19">
        <f>IF(AND($Y404&lt;&gt;$CN$7,$Y404&lt;=$CN$6),1,0)</f>
        <v>0</v>
      </c>
      <c r="CS404" s="19">
        <f>IF(AND($AG404&lt;&gt;$CN$7,$AG404&lt;=$CN$6),1,0)</f>
        <v>0</v>
      </c>
      <c r="CT404" s="19">
        <f>IF(AND($AK404&lt;&gt;$CN$7,$AK404&lt;=$CN$6),1,0)</f>
        <v>0</v>
      </c>
      <c r="CU404" s="19">
        <f>IF(AND($AS404&lt;&gt;$CN$7,$AS404&lt;=$CN$6),1,0)</f>
        <v>0</v>
      </c>
      <c r="CV404" s="19">
        <f>IF(AND($AW404&lt;&gt;$CN$7,$AW404&lt;=$CN$6),1,0)</f>
        <v>0</v>
      </c>
      <c r="CW404" s="19">
        <f>IF(AND($BE404&lt;&gt;$CN$7,$BE404&lt;=$CN$6),1,0)</f>
        <v>0</v>
      </c>
      <c r="CX404" s="19">
        <f>IF(AND($BI404&lt;&gt;$CN$7,$BI404&lt;=$CN$6),1,0)</f>
        <v>0</v>
      </c>
      <c r="CY404" s="19">
        <f>IF(AND($BQ404&lt;&gt;$CN$7,$BQ404&lt;=$CN$6),1,0)</f>
        <v>0</v>
      </c>
      <c r="CZ404" s="19">
        <f>IF(AND($BU404&lt;&gt;$CN$7,$BU404&lt;=$CN$6),1,0)</f>
        <v>0</v>
      </c>
      <c r="DC404" s="19">
        <f>IF($N403=1,1,0)</f>
        <v>0</v>
      </c>
      <c r="DD404" s="19">
        <f>IF($R403=1,1,0)</f>
        <v>0</v>
      </c>
      <c r="DE404" s="19">
        <f>IF($V403=1,1,0)</f>
        <v>0</v>
      </c>
      <c r="DF404" s="19">
        <f>IF($Z403=1,1,0)</f>
        <v>0</v>
      </c>
      <c r="DG404" s="19">
        <f>IF($AH403=1,1,0)</f>
        <v>0</v>
      </c>
      <c r="DH404" s="19">
        <f>IF($AL403=1,1,0)</f>
        <v>0</v>
      </c>
      <c r="DI404" s="19">
        <f>IF($AT403=1,1,0)</f>
        <v>0</v>
      </c>
      <c r="DJ404" s="19">
        <f>IF($AX403=1,1,0)</f>
        <v>0</v>
      </c>
      <c r="DK404" s="19">
        <f>IF($BF403=1,1,0)</f>
        <v>0</v>
      </c>
      <c r="DL404" s="19">
        <f>IF($BJ403=1,1,0)</f>
        <v>0</v>
      </c>
      <c r="DM404" s="19">
        <f>IF($BR403=1,1,0)</f>
        <v>0</v>
      </c>
      <c r="DN404" s="19">
        <f>IF($BV403=1,1,0)</f>
        <v>0</v>
      </c>
      <c r="DQ404" s="19">
        <f t="shared" ref="DQ404" si="20509">IF($N403=1,1,0)</f>
        <v>0</v>
      </c>
      <c r="DR404" s="19">
        <f t="shared" ref="DR404" si="20510">IF($R403=1,1,0)</f>
        <v>0</v>
      </c>
      <c r="DS404" s="19">
        <f t="shared" ref="DS404" si="20511">IF($V403=1,1,0)</f>
        <v>0</v>
      </c>
      <c r="DT404" s="19">
        <f t="shared" ref="DT404" si="20512">IF($Z403=1,1,0)</f>
        <v>0</v>
      </c>
      <c r="DU404" s="19">
        <f t="shared" ref="DU404" si="20513">IF($AH403=1,1,0)</f>
        <v>0</v>
      </c>
      <c r="DV404" s="19">
        <f t="shared" ref="DV404" si="20514">IF($AL403=1,1,0)</f>
        <v>0</v>
      </c>
      <c r="DW404" s="19">
        <f t="shared" ref="DW404" si="20515">IF($AT403=1,1,0)</f>
        <v>0</v>
      </c>
      <c r="DX404" s="19">
        <f t="shared" ref="DX404" si="20516">IF($AX403=1,1,0)</f>
        <v>0</v>
      </c>
      <c r="DY404" s="19">
        <f t="shared" ref="DY404" si="20517">IF($BF403=1,1,0)</f>
        <v>0</v>
      </c>
      <c r="DZ404" s="19">
        <f t="shared" ref="DZ404" si="20518">IF($BJ403=1,1,0)</f>
        <v>0</v>
      </c>
      <c r="EA404" s="19">
        <f t="shared" ref="EA404" si="20519">IF($BR403=1,1,0)</f>
        <v>0</v>
      </c>
      <c r="EB404" s="19">
        <f t="shared" ref="EB404" si="20520">IF($BV403=1,1,0)</f>
        <v>0</v>
      </c>
      <c r="EE404" s="329">
        <f>N403*$FU404*週間進捗報告書!$G$9</f>
        <v>0</v>
      </c>
      <c r="EF404" s="329">
        <f>R403*$FV404*週間進捗報告書!$G$10</f>
        <v>0</v>
      </c>
      <c r="EG404" s="329">
        <f>V403*$FW404*週間進捗報告書!$G$11</f>
        <v>0</v>
      </c>
      <c r="EH404" s="329">
        <f>Z403*$FX404*週間進捗報告書!$G$12</f>
        <v>0</v>
      </c>
      <c r="EI404" s="329">
        <f>AH403*$FY404*週間進捗報告書!$G$13</f>
        <v>0</v>
      </c>
      <c r="EJ404" s="329">
        <f>AL403*$FZ404*週間進捗報告書!$G$14</f>
        <v>0</v>
      </c>
      <c r="EK404" s="329">
        <f>AT403*$GA404*週間進捗報告書!$G$15</f>
        <v>0</v>
      </c>
      <c r="EL404" s="329">
        <f>AX403*$GB404*週間進捗報告書!$G$16</f>
        <v>0</v>
      </c>
      <c r="EM404" s="329">
        <f>BF403*$GC404*週間進捗報告書!$G$17</f>
        <v>0</v>
      </c>
      <c r="EN404" s="329">
        <f>BJ403*$GD404*週間進捗報告書!$G$18</f>
        <v>0</v>
      </c>
      <c r="EO404" s="329">
        <f>BR403*$GE404*週間進捗報告書!$G$19</f>
        <v>0</v>
      </c>
      <c r="EP404" s="329">
        <f>BV403*$GF404*週間進捗報告書!$G$20</f>
        <v>0</v>
      </c>
      <c r="ER404" s="547"/>
      <c r="ES404" s="547"/>
      <c r="ET404" s="547"/>
      <c r="EU404" s="547"/>
      <c r="EV404" s="547"/>
      <c r="EW404" s="547"/>
      <c r="EX404" s="547"/>
      <c r="EY404" s="547"/>
      <c r="EZ404" s="547"/>
      <c r="FA404" s="547"/>
      <c r="FB404" s="547"/>
      <c r="FC404" s="547"/>
      <c r="FD404" s="547"/>
      <c r="FE404" s="332"/>
      <c r="FG404" s="19"/>
      <c r="FH404" s="19"/>
      <c r="FI404" s="19"/>
      <c r="FJ404" s="19"/>
      <c r="FK404" s="19"/>
      <c r="FL404" s="19"/>
      <c r="FM404" s="19"/>
      <c r="FN404" s="19"/>
      <c r="FO404" s="19"/>
      <c r="FP404" s="19"/>
      <c r="FQ404" s="19"/>
      <c r="FR404" s="19"/>
      <c r="FU404" s="295">
        <f t="shared" ref="FU404" si="20521">FU403</f>
        <v>0</v>
      </c>
      <c r="FV404" s="295">
        <f t="shared" ref="FV404" si="20522">FV403</f>
        <v>0</v>
      </c>
      <c r="FW404" s="295">
        <f t="shared" ref="FW404" si="20523">FW403</f>
        <v>0</v>
      </c>
      <c r="FX404" s="295">
        <f t="shared" ref="FX404" si="20524">FX403</f>
        <v>0</v>
      </c>
      <c r="FY404" s="295">
        <f t="shared" ref="FY404" si="20525">FY403</f>
        <v>0</v>
      </c>
      <c r="FZ404" s="295">
        <f t="shared" ref="FZ404" si="20526">FZ403</f>
        <v>0</v>
      </c>
      <c r="GA404" s="295">
        <f t="shared" ref="GA404" si="20527">GA403</f>
        <v>0</v>
      </c>
      <c r="GB404" s="295">
        <f t="shared" ref="GB404" si="20528">GB403</f>
        <v>0</v>
      </c>
      <c r="GC404" s="295">
        <f t="shared" ref="GC404" si="20529">GC403</f>
        <v>0</v>
      </c>
      <c r="GD404" s="295">
        <f t="shared" ref="GD404" si="20530">GD403</f>
        <v>0</v>
      </c>
      <c r="GE404" s="295">
        <f t="shared" ref="GE404" si="20531">GE403</f>
        <v>0</v>
      </c>
      <c r="GF404" s="295">
        <f t="shared" ref="GF404" si="20532">GF403</f>
        <v>0</v>
      </c>
      <c r="GG404" s="295" t="e">
        <f t="shared" ref="GG404" si="20533">GG403</f>
        <v>#N/A</v>
      </c>
      <c r="GH404" s="2" t="e">
        <f>INDEX(リスト!$V:$V,MATCH(中日程計画表!$D403,リスト!$D:$D,0))</f>
        <v>#N/A</v>
      </c>
      <c r="GI404" s="2" t="e">
        <f>INDEX(リスト!$A:$A,MATCH(中日程計画表!$D403,リスト!$D:$D,0))</f>
        <v>#N/A</v>
      </c>
      <c r="GJ404" s="2" t="e">
        <f>INDEX(リスト!$U:$U,MATCH(中日程計画表!$D403,リスト!$D:$D,0))</f>
        <v>#N/A</v>
      </c>
      <c r="GK404" s="5" t="e">
        <f>INDEX(リスト!$W:$W,MATCH(中日程計画表!$D403,リスト!$D:$D,0))</f>
        <v>#N/A</v>
      </c>
      <c r="GL404" s="2" t="s">
        <v>201</v>
      </c>
      <c r="GM404" s="296">
        <f t="shared" ref="GM404" si="20534">GM403</f>
        <v>0</v>
      </c>
      <c r="GN404" s="296">
        <f t="shared" ref="GN404" si="20535">GN403</f>
        <v>0</v>
      </c>
      <c r="GU404" s="461"/>
      <c r="GV404" s="460"/>
      <c r="GW404" s="460"/>
      <c r="GX404" s="461"/>
      <c r="GY404" s="461"/>
      <c r="GZ404" s="460"/>
      <c r="HA404" s="460"/>
      <c r="HB404" s="461"/>
      <c r="HC404" s="461"/>
      <c r="HD404" s="460"/>
      <c r="HE404" s="460"/>
      <c r="HF404" s="461"/>
      <c r="HG404" s="461"/>
      <c r="HH404" s="460"/>
      <c r="HI404" s="460"/>
      <c r="HJ404" s="461"/>
      <c r="HK404" s="461"/>
      <c r="HL404" s="460"/>
      <c r="HM404" s="460"/>
      <c r="HN404" s="461"/>
      <c r="HO404" s="461"/>
      <c r="HP404" s="460"/>
      <c r="HQ404" s="460"/>
      <c r="HR404" s="461"/>
      <c r="HS404" s="4"/>
    </row>
    <row r="405" spans="1:227" ht="12" customHeight="1">
      <c r="A405" s="488" t="str">
        <f t="shared" ref="A405" ca="1" si="20536">INDIRECT("リスト!A"&amp;B405+6)</f>
        <v/>
      </c>
      <c r="B405" s="486">
        <f t="shared" ref="B405" si="20537">ROUNDDOWN((ROW()-6)/2,0)+1</f>
        <v>200</v>
      </c>
      <c r="C405" s="474" t="str">
        <f>機能グループ名</f>
        <v/>
      </c>
      <c r="D405" s="484">
        <f>機能ID</f>
        <v>0</v>
      </c>
      <c r="E405" s="482">
        <f>機能名</f>
        <v>0</v>
      </c>
      <c r="F405" s="315"/>
      <c r="G405" s="315"/>
      <c r="H405" s="315"/>
      <c r="I405" s="315"/>
      <c r="J405" s="316"/>
      <c r="K405" s="480" t="str">
        <f>担当者_SR</f>
        <v>NG</v>
      </c>
      <c r="L405" s="76"/>
      <c r="M405" s="76"/>
      <c r="N405" s="470"/>
      <c r="O405" s="474" t="str">
        <f>担当者_SRR</f>
        <v>NG</v>
      </c>
      <c r="P405" s="76"/>
      <c r="Q405" s="76"/>
      <c r="R405" s="470"/>
      <c r="S405" s="474" t="str">
        <f>担当者_DS</f>
        <v>NG</v>
      </c>
      <c r="T405" s="76"/>
      <c r="U405" s="76"/>
      <c r="V405" s="470"/>
      <c r="W405" s="472" t="str">
        <f>担当者_DSR</f>
        <v>NG</v>
      </c>
      <c r="X405" s="76"/>
      <c r="Y405" s="76"/>
      <c r="Z405" s="470"/>
      <c r="AA405" s="476"/>
      <c r="AB405" s="79"/>
      <c r="AC405" s="79"/>
      <c r="AD405" s="470">
        <f>IF(AC406 &lt;&gt; "",1,0)</f>
        <v>0</v>
      </c>
      <c r="AE405" s="472" t="str">
        <f>担当者_CD</f>
        <v>NG</v>
      </c>
      <c r="AF405" s="76"/>
      <c r="AG405" s="76"/>
      <c r="AH405" s="470"/>
      <c r="AI405" s="472" t="str">
        <f>担当者_DD</f>
        <v>NG</v>
      </c>
      <c r="AJ405" s="76"/>
      <c r="AK405" s="76"/>
      <c r="AL405" s="470"/>
      <c r="AM405" s="476"/>
      <c r="AN405" s="79"/>
      <c r="AO405" s="79"/>
      <c r="AP405" s="470">
        <f>IF(AO406 &lt;&gt; "",1,0)</f>
        <v>0</v>
      </c>
      <c r="AQ405" s="472" t="str">
        <f>担当者_MCL</f>
        <v>NG</v>
      </c>
      <c r="AR405" s="76"/>
      <c r="AS405" s="76"/>
      <c r="AT405" s="470"/>
      <c r="AU405" s="472" t="str">
        <f>担当者_MCLR</f>
        <v>NG</v>
      </c>
      <c r="AV405" s="76"/>
      <c r="AW405" s="76"/>
      <c r="AX405" s="470"/>
      <c r="AY405" s="476"/>
      <c r="AZ405" s="79"/>
      <c r="BA405" s="79"/>
      <c r="BB405" s="470">
        <f>IF(BA406 &lt;&gt; "",1,0)</f>
        <v>0</v>
      </c>
      <c r="BC405" s="474" t="str">
        <f>担当者_MT</f>
        <v>NG</v>
      </c>
      <c r="BD405" s="76"/>
      <c r="BE405" s="76"/>
      <c r="BF405" s="470"/>
      <c r="BG405" s="472" t="str">
        <f>担当者_M検</f>
        <v>NG</v>
      </c>
      <c r="BH405" s="76"/>
      <c r="BI405" s="76"/>
      <c r="BJ405" s="470"/>
      <c r="BK405" s="476"/>
      <c r="BL405" s="79"/>
      <c r="BM405" s="79"/>
      <c r="BN405" s="470">
        <v>0</v>
      </c>
      <c r="BO405" s="474" t="str">
        <f>担当者_モテ</f>
        <v>NG</v>
      </c>
      <c r="BP405" s="76"/>
      <c r="BQ405" s="76"/>
      <c r="BR405" s="470"/>
      <c r="BS405" s="472" t="str">
        <f>担当者_モテR</f>
        <v>NG</v>
      </c>
      <c r="BT405" s="76"/>
      <c r="BU405" s="76"/>
      <c r="BV405" s="470"/>
      <c r="BW405" s="468">
        <f t="shared" ref="BW405" si="20538">IFERROR(SUM(IF(K405&lt;&gt;"NG",N405*K$1,0),IF(O405&lt;&gt;"NG",R405*O$1,0),IF(S405&lt;&gt;"NG",V405*S$1,0),IF(W405&lt;&gt;"NG",Z405*W$1,0),IF(AA405&lt;&gt;"NG",AD405*AA$1,0),IF(AE405&lt;&gt;"NG",AH405*AE$1,0),IF(AI405&lt;&gt;"NG",AL405*AI$1,0),IF(AM405&lt;&gt;"NG",AP405*AM$1,0),IF(AQ405&lt;&gt;"NG",AT405*AQ$1,0),IF(AU405&lt;&gt;"NG",AX405*AU$1,0),IF(AY405&lt;&gt;"NG",BB405*AY$1,0),IF(BC405&lt;&gt;"NG",BF405*BC$1,0),IF(BG405&lt;&gt;"NG",BJ405*BG$1,0),IF(BK405&lt;&gt;"NG",BN405*BK$1,0),IF(BO405&lt;&gt;"NG",BR405*BO$1,0),IF(BS405&lt;&gt;"NG",BV405*BS$1,0))/SUM(IF(K405&lt;&gt;"NG",K$1,0),IF(O405&lt;&gt;"NG",O$1,0),IF(S405&lt;&gt;"NG",S$1,0),IF(W405&lt;&gt;"NG",W$1,0),IF(AA405&lt;&gt;"NG",AA$1,0),IF(AE405&lt;&gt;"NG",AE$1,0),IF(AI405&lt;&gt;"NG",AI$1,0),IF(AM405&lt;&gt;"NG",AM$1,0),IF(AQ405&lt;&gt;"NG",AQ$1,0),IF(AU405&lt;&gt;"NG",AU$1,0),IF(AY405&lt;&gt;"NG",AY$1,0),IF(BC405&lt;&gt;"NG",BC$1,0),IF(BG405&lt;&gt;"NG",BG$1,0),IF(BK405&lt;&gt;"NG",BK$1,0),IF(BO405&lt;&gt;"NG",BO$1,0),IF(BS405&lt;&gt;"NG",BS$1,0)),0)</f>
        <v>0</v>
      </c>
      <c r="BX405" s="466"/>
      <c r="BY405" s="490"/>
      <c r="BZ405" s="5"/>
      <c r="CA405" s="32">
        <f t="shared" ref="CA405" si="20539">IF(AND($M405&lt;&gt;$BZ$5,$M405&lt;=$BZ$6,$M405&lt;&gt;$BZ$7),1,0)</f>
        <v>0</v>
      </c>
      <c r="CB405" s="32">
        <f t="shared" ref="CB405" si="20540">IF(AND($Q405&lt;&gt;$BZ$5,$Q405&lt;=$BZ$6,$Q405&lt;&gt;$BZ$7),1,0)</f>
        <v>0</v>
      </c>
      <c r="CC405" s="32">
        <f t="shared" ref="CC405" si="20541">IF(AND($U405&lt;&gt;$BZ$5,$U405&lt;=$BZ$6,$U405&lt;&gt;$BZ$7),1,0)</f>
        <v>0</v>
      </c>
      <c r="CD405" s="32">
        <f t="shared" ref="CD405" si="20542">IF(AND($Y405&lt;&gt;$BZ$5,$Y405&lt;=$BZ$6,$Y405&lt;&gt;$BZ$7),1,0)</f>
        <v>0</v>
      </c>
      <c r="CE405" s="32">
        <f t="shared" ref="CE405" si="20543">IF(AND($AG405&lt;&gt;$BZ$5,$AG405&lt;=$BZ$6,$AG405&lt;&gt;$BZ$7),1,0)</f>
        <v>0</v>
      </c>
      <c r="CF405" s="32">
        <f t="shared" ref="CF405" si="20544">IF(AND($AK405&lt;&gt;$BZ$5,$AK405&lt;=$BZ$6,$AK405&lt;&gt;$BZ$7),1,0)</f>
        <v>0</v>
      </c>
      <c r="CG405" s="32">
        <f t="shared" ref="CG405" si="20545">IF(AND($AS405&lt;&gt;$BZ$5,$AS405&lt;=$BZ$6,$AS405&lt;&gt;$BZ$7),1,0)</f>
        <v>0</v>
      </c>
      <c r="CH405" s="32">
        <f t="shared" ref="CH405" si="20546">IF(AND($AW405&lt;&gt;$BZ$5,$AW405&lt;=$BZ$6,$AW405&lt;&gt;$BZ$7),1,0)</f>
        <v>0</v>
      </c>
      <c r="CI405" s="32">
        <f t="shared" ref="CI405" si="20547">IF(AND($BE405&lt;&gt;$BZ$5,$BE405&lt;=$BZ$6,$BE405&lt;&gt;$BZ$7),1,0)</f>
        <v>0</v>
      </c>
      <c r="CJ405" s="32">
        <f t="shared" ref="CJ405" si="20548">IF(AND($BI405&lt;&gt;$BZ$5,$BI405&lt;=$BZ$6,$BI405&lt;&gt;$BZ$7),1,0)</f>
        <v>0</v>
      </c>
      <c r="CK405" s="32">
        <f t="shared" ref="CK405" si="20549">IF(AND($BQ405&lt;&gt;$BZ$5,$BQ405&lt;=$BZ$6,$BQ405&lt;&gt;$BZ$7),1,0)</f>
        <v>0</v>
      </c>
      <c r="CL405" s="32">
        <f t="shared" ref="CL405" si="20550">IF(AND($BU405&lt;&gt;$BZ$5,$BU405&lt;=$BZ$6,$BU405&lt;&gt;$BZ$7),1,0)</f>
        <v>0</v>
      </c>
      <c r="CO405" s="32">
        <f>IF(AND($M405&lt;&gt;$CN$5,$M405&lt;=$CN$6,$M405&lt;&gt;$CN$7),1,0)</f>
        <v>0</v>
      </c>
      <c r="CP405" s="32">
        <f>IF(AND($Q405&lt;&gt;$CN$5,$Q405&lt;=$CN$6,$Q405&lt;&gt;$CN$7),1,0)</f>
        <v>0</v>
      </c>
      <c r="CQ405" s="32">
        <f>IF(AND($U405&lt;&gt;$CN$5,$U405&lt;=$CN$6,$U405&lt;&gt;$CN$7),1,0)</f>
        <v>0</v>
      </c>
      <c r="CR405" s="32">
        <f>IF(AND($Y405&lt;&gt;$CN$5,$Y405&lt;=$CN$6,$Y405&lt;&gt;$CN$7),1,0)</f>
        <v>0</v>
      </c>
      <c r="CS405" s="32">
        <f>IF(AND($AG405&lt;&gt;$CN$5,$AG405&lt;=$CN$6,$AG405&lt;&gt;$CN$7),1,0)</f>
        <v>0</v>
      </c>
      <c r="CT405" s="32">
        <f>IF(AND($AK405&lt;&gt;$CN$5,$AK405&lt;=$CN$6,$AK405&lt;&gt;$CN$7),1,0)</f>
        <v>0</v>
      </c>
      <c r="CU405" s="32">
        <f>IF(AND($AS405&lt;&gt;$CN$5,$AS405&lt;=$CN$6,$AS405&lt;&gt;$CN$7),1,0)</f>
        <v>0</v>
      </c>
      <c r="CV405" s="32">
        <f>IF(AND($AW405&lt;&gt;$CN$5,$AW405&lt;=$CN$6,$AW405&lt;&gt;$CN$7),1,0)</f>
        <v>0</v>
      </c>
      <c r="CW405" s="32">
        <f>IF(AND($BE405&lt;&gt;$CN$5,$BE405&lt;=$CN$6,$BE405&lt;&gt;$CN$7),1,0)</f>
        <v>0</v>
      </c>
      <c r="CX405" s="32">
        <f>IF(AND($BI405&lt;&gt;$CN$5,$BI405&lt;=$CN$6,$BI405&lt;&gt;$CN$7),1,0)</f>
        <v>0</v>
      </c>
      <c r="CY405" s="32">
        <f>IF(AND($BQ405&lt;&gt;$CN$5,$BQ405&lt;=$CN$6,$BQ405&lt;&gt;$CN$7),1,0)</f>
        <v>0</v>
      </c>
      <c r="CZ405" s="32">
        <f>IF(AND($BU405&lt;&gt;$CN$5,$BU405&lt;=$CN$6,$BU405&lt;&gt;$CN$7),1,0)</f>
        <v>0</v>
      </c>
      <c r="DC405" s="32">
        <f>IF(AND($M405&lt;&gt;$DB$5,$M405&lt;=$DB$6,$M405&lt;&gt;$CN$7),1,0)</f>
        <v>0</v>
      </c>
      <c r="DD405" s="32">
        <f>IF(AND($Q405&lt;&gt;$DB$5,$Q405&lt;=$DB$6,$Q405&lt;&gt;$CN$7),1,0)</f>
        <v>0</v>
      </c>
      <c r="DE405" s="32">
        <f>IF(AND($U405&lt;&gt;$DB$5,$U405&lt;=$DB$6,$U405&lt;&gt;$CN$7),1,0)</f>
        <v>0</v>
      </c>
      <c r="DF405" s="32">
        <f>IF(AND($Y405&lt;&gt;$DB$5,$Y405&lt;=$DB$6,$Y405&lt;&gt;$CN$7),1,0)</f>
        <v>0</v>
      </c>
      <c r="DG405" s="32">
        <f>IF(AND($AG405&lt;&gt;$DB$5,$AG405&lt;=$DB$6,$AG405&lt;&gt;$CN$7),1,0)</f>
        <v>0</v>
      </c>
      <c r="DH405" s="32">
        <f>IF(AND($AK405&lt;&gt;$DB$5,$AK405&lt;=$DB$6,$AK405&lt;&gt;$CN$7),1,0)</f>
        <v>0</v>
      </c>
      <c r="DI405" s="32">
        <f>IF(AND($AS405&lt;&gt;$DB$5,$AS405&lt;=$DB$6,$AS405&lt;&gt;$CN$7),1,0)</f>
        <v>0</v>
      </c>
      <c r="DJ405" s="32">
        <f>IF(AND($AW405&lt;&gt;$DB$5,$AW405&lt;=$DB$6,$AW405&lt;&gt;$CN$7),1,0)</f>
        <v>0</v>
      </c>
      <c r="DK405" s="32">
        <f>IF(AND($BE405&lt;&gt;$DB$5,$BE405&lt;=$DB$6,$BE405&lt;&gt;$CN$7),1,0)</f>
        <v>0</v>
      </c>
      <c r="DL405" s="32">
        <f>IF(AND($BI405&lt;&gt;$DB$5,$BI405&lt;=$DB$6,$BI405&lt;&gt;$CN$7),1,0)</f>
        <v>0</v>
      </c>
      <c r="DM405" s="32">
        <f>IF(AND($BQ405&lt;&gt;$DB$5,$BQ405&lt;=$DB$6,$BQ405&lt;&gt;$CN$7),1,0)</f>
        <v>0</v>
      </c>
      <c r="DN405" s="32">
        <f>IF(AND($BU405&lt;&gt;$DB$5,$BU405&lt;=$DB$6,$BU405&lt;&gt;$CN$7),1,0)</f>
        <v>0</v>
      </c>
      <c r="DQ405" s="32">
        <f t="shared" ref="DQ405" si="20551">IF(AND($M405&lt;&gt;$DP$5,$M405&lt;=$DP$6,$M405&lt;&gt;$CN$7),1,0)</f>
        <v>0</v>
      </c>
      <c r="DR405" s="32">
        <f t="shared" ref="DR405" si="20552">IF(AND($Q405&lt;&gt;$DP$5,$Q405&lt;=$DP$6,$Q405&lt;&gt;$CN$7),1,0)</f>
        <v>0</v>
      </c>
      <c r="DS405" s="32">
        <f t="shared" ref="DS405" si="20553">IF(AND($U405&lt;&gt;$DP$5,$U405&lt;=$DP$6,$U405&lt;&gt;$CN$7),1,0)</f>
        <v>0</v>
      </c>
      <c r="DT405" s="32">
        <f t="shared" ref="DT405" si="20554">IF(AND($Y405&lt;&gt;$DP$5,$Y405&lt;=$DP$6,$Y405&lt;&gt;$CN$7),1,0)</f>
        <v>0</v>
      </c>
      <c r="DU405" s="32">
        <f t="shared" ref="DU405" si="20555">IF(AND($AG405&lt;&gt;$DP$5,$AG405&lt;=$DP$6,$AG405&lt;&gt;$CN$7),1,0)</f>
        <v>0</v>
      </c>
      <c r="DV405" s="32">
        <f t="shared" ref="DV405" si="20556">IF(AND($AK405&lt;&gt;$DP$5,$AK405&lt;=$DP$6,$AK405&lt;&gt;$CN$7),1,0)</f>
        <v>0</v>
      </c>
      <c r="DW405" s="32">
        <f t="shared" ref="DW405" si="20557">IF(AND($AS405&lt;&gt;$DP$5,$AS405&lt;=$DP$6,$AS405&lt;&gt;$CN$7),1,0)</f>
        <v>0</v>
      </c>
      <c r="DX405" s="32">
        <f t="shared" ref="DX405" si="20558">IF(AND($AW405&lt;&gt;$DP$5,$AW405&lt;=$DP$6,$AW405&lt;&gt;$CN$7),1,0)</f>
        <v>0</v>
      </c>
      <c r="DY405" s="32">
        <f t="shared" ref="DY405" si="20559">IF(AND($BE405&lt;&gt;$DP$5,$BE405&lt;=$DP$6,$BE405&lt;&gt;$CN$7),1,0)</f>
        <v>0</v>
      </c>
      <c r="DZ405" s="32">
        <f t="shared" ref="DZ405" si="20560">IF(AND($BI405&lt;&gt;$DP$5,$BI405&lt;=$DP$6,$BI405&lt;&gt;$CN$7),1,0)</f>
        <v>0</v>
      </c>
      <c r="EA405" s="32">
        <f t="shared" ref="EA405" si="20561">IF(AND($BQ405&lt;&gt;$DP$5,$BQ405&lt;=$DP$6,$BQ405&lt;&gt;$CN$7),1,0)</f>
        <v>0</v>
      </c>
      <c r="EB405" s="32">
        <f t="shared" ref="EB405" si="20562">IF(AND($BU405&lt;&gt;$DP$5,$BU405&lt;=$DP$6,$BU405&lt;&gt;$CN$7),1,0)</f>
        <v>0</v>
      </c>
      <c r="EE405" s="328">
        <f>IF(M405&lt;&gt;"",IF(M405&lt;=$ED$6,1,IF(L405&gt;$ED$6,0,NETWORKDAYS(L405,$ED$6,祭日リスト)/NETWORKDAYS(L405,M405,祭日リスト)))*$GG405*週間進捗報告書!$G$9,0)</f>
        <v>0</v>
      </c>
      <c r="EF405" s="328">
        <f>IF(Q405&lt;&gt;"",IF(Q405&lt;=$ED$6,1,IF(P405&gt;$ED$6,0,NETWORKDAYS(P405,$ED$6,祭日リスト)/NETWORKDAYS(P405,Q405,祭日リスト)))*$GG405*週間進捗報告書!$G$10,0)</f>
        <v>0</v>
      </c>
      <c r="EG405" s="328">
        <f>IF(U405&lt;&gt;"",IF(U405&lt;=$ED$6,1,IF(T405&gt;$ED$6,0,NETWORKDAYS(T405,$ED$6,祭日リスト)/NETWORKDAYS(T405,U405,祭日リスト)))*$GG405*週間進捗報告書!$G$11,0)</f>
        <v>0</v>
      </c>
      <c r="EH405" s="328">
        <f>IF(Y405&lt;&gt;"",IF(Y405&lt;=$ED$6,1,IF(X405&gt;$ED$6,0,NETWORKDAYS(X405,$ED$6,祭日リスト)/NETWORKDAYS(X405,Y405,祭日リスト)))*$GG405*週間進捗報告書!$G$12,0)</f>
        <v>0</v>
      </c>
      <c r="EI405" s="328">
        <f>IF(AG405&lt;&gt;"",IF(AG405&lt;=$ED$6,1,IF(AF405&gt;$ED$6,0,NETWORKDAYS(AF405,$ED$6,祭日リスト)/NETWORKDAYS(AF405,AG405,祭日リスト)))*$GG405*週間進捗報告書!$G$13,0)</f>
        <v>0</v>
      </c>
      <c r="EJ405" s="328">
        <f>IF(AK405&lt;&gt;"",IF(AK405&lt;=$ED$6,1,IF(AJ405&gt;$ED$6,0,NETWORKDAYS(AJ405,$ED$6,祭日リスト)/NETWORKDAYS(AJ405,AK405,祭日リスト)))*$GG405*週間進捗報告書!$G$14,0)</f>
        <v>0</v>
      </c>
      <c r="EK405" s="328">
        <f>IF(AS405&lt;&gt;"",IF(AS405&lt;=$ED$6,1,IF(AR405&gt;$ED$6,0,NETWORKDAYS(AR405,$ED$6,祭日リスト)/NETWORKDAYS(AR405,AS405,祭日リスト)))*$GG405*週間進捗報告書!$G$15,0)</f>
        <v>0</v>
      </c>
      <c r="EL405" s="328">
        <f>IF(AW405&lt;&gt;"",IF(AW405&lt;=$ED$6,1,IF(AV405&gt;$ED$6,0,NETWORKDAYS(AV405,$ED$6,祭日リスト)/NETWORKDAYS(AV405,AW405,祭日リスト)))*$GG405*週間進捗報告書!$G$16,0)</f>
        <v>0</v>
      </c>
      <c r="EM405" s="328">
        <f>IF(BE405&lt;&gt;"",IF(BE405&lt;=$ED$6,1,IF(BD405&gt;$ED$6,0,NETWORKDAYS(BD405,$ED$6,祭日リスト)/NETWORKDAYS(BD405,BE405,祭日リスト)))*$GG405*週間進捗報告書!$G$17,0)</f>
        <v>0</v>
      </c>
      <c r="EN405" s="328">
        <f>IF(BI405&lt;&gt;"",IF(BI405&lt;=$ED$6,1,IF(BH405&gt;$ED$6,0,NETWORKDAYS(BH405,$ED$6,祭日リスト)/NETWORKDAYS(BH405,BI405,祭日リスト)))*$GG405*週間進捗報告書!$G$18,0)</f>
        <v>0</v>
      </c>
      <c r="EO405" s="328">
        <f>IF(BQ405&lt;&gt;"",IF(BQ405&lt;=$ED$6,1,IF(BP405&gt;$ED$6,0,NETWORKDAYS(BP405,$ED$6,祭日リスト)/NETWORKDAYS(BP405,BQ405,祭日リスト)))*$GG405*週間進捗報告書!$G$19,0)</f>
        <v>0</v>
      </c>
      <c r="EP405" s="328">
        <f>IF(BU405&lt;&gt;"",IF(BU405&lt;=$ED$6,1,IF(BT405&gt;$ED$6,0,NETWORKDAYS(BT405,$ED$6,祭日リスト)/NETWORKDAYS(BT405,BU405,祭日リスト)))*$GG405*週間進捗報告書!$G$20,0)</f>
        <v>0</v>
      </c>
      <c r="ER405" s="547">
        <f t="shared" ref="ER405:FC405" si="20563">EE405-EE406</f>
        <v>0</v>
      </c>
      <c r="ES405" s="547">
        <f t="shared" si="20563"/>
        <v>0</v>
      </c>
      <c r="ET405" s="547">
        <f t="shared" si="20563"/>
        <v>0</v>
      </c>
      <c r="EU405" s="547">
        <f t="shared" si="20563"/>
        <v>0</v>
      </c>
      <c r="EV405" s="547">
        <f t="shared" si="20563"/>
        <v>0</v>
      </c>
      <c r="EW405" s="547">
        <f t="shared" si="20563"/>
        <v>0</v>
      </c>
      <c r="EX405" s="547">
        <f t="shared" si="20563"/>
        <v>0</v>
      </c>
      <c r="EY405" s="547">
        <f t="shared" si="20563"/>
        <v>0</v>
      </c>
      <c r="EZ405" s="547">
        <f t="shared" si="20563"/>
        <v>0</v>
      </c>
      <c r="FA405" s="547">
        <f t="shared" si="20563"/>
        <v>0</v>
      </c>
      <c r="FB405" s="547">
        <f t="shared" si="20563"/>
        <v>0</v>
      </c>
      <c r="FC405" s="547">
        <f t="shared" si="20563"/>
        <v>0</v>
      </c>
      <c r="FD405" s="547">
        <f t="shared" ref="FD405" si="20564">SUM(ER405:FC406)</f>
        <v>0</v>
      </c>
      <c r="FE405" s="333"/>
      <c r="FG405" s="32">
        <f>IF(AND($M405&lt;&gt;$FF$7),1,0)</f>
        <v>0</v>
      </c>
      <c r="FH405" s="32">
        <f>IF(AND($Q405&lt;&gt;$FF$7),1,0)</f>
        <v>0</v>
      </c>
      <c r="FI405" s="32">
        <f>IF(AND($U405&lt;&gt;$FF$7),1,0)</f>
        <v>0</v>
      </c>
      <c r="FJ405" s="32">
        <f>IF(AND($Y405&lt;&gt;$FF$7),1,0)</f>
        <v>0</v>
      </c>
      <c r="FK405" s="32">
        <f>IF(AND($AG405&lt;&gt;$FF$7),1,0)</f>
        <v>0</v>
      </c>
      <c r="FL405" s="32">
        <f>IF(AND($AK405&lt;&gt;$FF$7),1,0)</f>
        <v>0</v>
      </c>
      <c r="FM405" s="32">
        <f>IF(AND($AS405&lt;&gt;$FF$7),1,0)</f>
        <v>0</v>
      </c>
      <c r="FN405" s="32">
        <f>IF(AND($AW405&lt;&gt;$FF$7),1,0)</f>
        <v>0</v>
      </c>
      <c r="FO405" s="32">
        <f>IF(AND($BE405&lt;&gt;$FF$7),1,0)</f>
        <v>0</v>
      </c>
      <c r="FP405" s="32">
        <f>IF(AND($BI405&lt;&gt;$FF$7),1,0)</f>
        <v>0</v>
      </c>
      <c r="FQ405" s="32">
        <f>IF(AND($BQ405&lt;&gt;$FF$7),1,0)</f>
        <v>0</v>
      </c>
      <c r="FR405" s="32">
        <f>IF(AND($BU405&lt;&gt;$FF$7),1,0)</f>
        <v>0</v>
      </c>
      <c r="FU405" s="294">
        <f t="shared" ref="FU405" si="20565">IF($K405&lt;&gt;"NG",$GG405,0)</f>
        <v>0</v>
      </c>
      <c r="FV405" s="294">
        <f t="shared" ref="FV405" si="20566">IF($O405&lt;&gt;"NG",$GG405,0)</f>
        <v>0</v>
      </c>
      <c r="FW405" s="294">
        <f t="shared" ref="FW405" si="20567">IF($S405&lt;&gt;"NG",$GG405,0)</f>
        <v>0</v>
      </c>
      <c r="FX405" s="294">
        <f t="shared" ref="FX405" si="20568">IF($W405&lt;&gt;"NG",$GG405,0)</f>
        <v>0</v>
      </c>
      <c r="FY405" s="294">
        <f t="shared" ref="FY405" si="20569">IF($AE405&lt;&gt;"NG",$GG405,0)</f>
        <v>0</v>
      </c>
      <c r="FZ405" s="294">
        <f t="shared" ref="FZ405" si="20570">IF($AI405&lt;&gt;"NG",$GG405,0)</f>
        <v>0</v>
      </c>
      <c r="GA405" s="294">
        <f t="shared" ref="GA405" si="20571">IF($AQ405&lt;&gt;"NG",$GG405,0)</f>
        <v>0</v>
      </c>
      <c r="GB405" s="294">
        <f t="shared" ref="GB405" si="20572">IF($AU405&lt;&gt;"NG",$GG405,0)</f>
        <v>0</v>
      </c>
      <c r="GC405" s="294">
        <f t="shared" ref="GC405" si="20573">IF($BC405&lt;&gt;"NG",$GG405,0)</f>
        <v>0</v>
      </c>
      <c r="GD405" s="294">
        <f t="shared" ref="GD405" si="20574">IF($BG405&lt;&gt;"NG",$GG405,0)</f>
        <v>0</v>
      </c>
      <c r="GE405" s="294">
        <f t="shared" ref="GE405" si="20575">IF($BO405&lt;&gt;"NG",$GG405,0)</f>
        <v>0</v>
      </c>
      <c r="GF405" s="294">
        <f t="shared" ref="GF405" si="20576">IF($BS405&lt;&gt;"NG",$GG405,0)</f>
        <v>0</v>
      </c>
      <c r="GG405" s="294" t="e">
        <f>VLOOKUP($D405,リスト!$D:$S,15,FALSE)</f>
        <v>#N/A</v>
      </c>
      <c r="GH405" s="2" t="e">
        <f>INDEX(リスト!$V:$V,MATCH(中日程計画表!$D405,リスト!$D:$D,0))</f>
        <v>#N/A</v>
      </c>
      <c r="GI405" s="2" t="e">
        <f>INDEX(リスト!$A:$A,MATCH(中日程計画表!$D405,リスト!$D:$D,0))</f>
        <v>#N/A</v>
      </c>
      <c r="GJ405" s="2" t="e">
        <f>INDEX(リスト!$U:$U,MATCH(中日程計画表!$D405,リスト!$D:$D,0))</f>
        <v>#N/A</v>
      </c>
      <c r="GK405" s="5" t="e">
        <f>INDEX(リスト!$W:$W,MATCH(中日程計画表!$D405,リスト!$D:$D,0))</f>
        <v>#N/A</v>
      </c>
      <c r="GL405" s="2" t="s">
        <v>200</v>
      </c>
      <c r="GM405" s="296">
        <f>D405</f>
        <v>0</v>
      </c>
      <c r="GN405" s="296">
        <f>E405</f>
        <v>0</v>
      </c>
      <c r="GU405" s="460" t="str">
        <f t="shared" ref="GU405" si="20577">AE405</f>
        <v>NG</v>
      </c>
      <c r="GV405" s="460">
        <f t="shared" ref="GV405" si="20578">EI405</f>
        <v>0</v>
      </c>
      <c r="GW405" s="460">
        <f t="shared" ref="GW405" si="20579">EI406</f>
        <v>0</v>
      </c>
      <c r="GX405" s="462">
        <f t="shared" ref="GX405" si="20580">EV405</f>
        <v>0</v>
      </c>
      <c r="GY405" s="460" t="str">
        <f t="shared" ref="GY405" si="20581">AI405</f>
        <v>NG</v>
      </c>
      <c r="GZ405" s="460">
        <f t="shared" ref="GZ405" si="20582">EJ405</f>
        <v>0</v>
      </c>
      <c r="HA405" s="460">
        <f t="shared" ref="HA405" si="20583">EJ406</f>
        <v>0</v>
      </c>
      <c r="HB405" s="462">
        <f t="shared" ref="HB405" si="20584">EW405</f>
        <v>0</v>
      </c>
      <c r="HC405" s="460" t="str">
        <f t="shared" ref="HC405" si="20585">AQ405</f>
        <v>NG</v>
      </c>
      <c r="HD405" s="460">
        <f t="shared" ref="HD405" si="20586">EK405</f>
        <v>0</v>
      </c>
      <c r="HE405" s="460">
        <f t="shared" ref="HE405" si="20587">EK406</f>
        <v>0</v>
      </c>
      <c r="HF405" s="462">
        <f t="shared" ref="HF405" si="20588">EX405</f>
        <v>0</v>
      </c>
      <c r="HG405" s="460" t="str">
        <f t="shared" ref="HG405" si="20589">AU405</f>
        <v>NG</v>
      </c>
      <c r="HH405" s="460">
        <f t="shared" ref="HH405" si="20590">EL405</f>
        <v>0</v>
      </c>
      <c r="HI405" s="460">
        <f t="shared" ref="HI405" si="20591">EL406</f>
        <v>0</v>
      </c>
      <c r="HJ405" s="462">
        <f t="shared" ref="HJ405" si="20592">EY405</f>
        <v>0</v>
      </c>
      <c r="HK405" s="460" t="str">
        <f t="shared" ref="HK405" si="20593">BC405</f>
        <v>NG</v>
      </c>
      <c r="HL405" s="460">
        <f t="shared" ref="HL405" si="20594">EM405</f>
        <v>0</v>
      </c>
      <c r="HM405" s="460">
        <f t="shared" ref="HM405" si="20595">EM406</f>
        <v>0</v>
      </c>
      <c r="HN405" s="462">
        <f t="shared" ref="HN405" si="20596">EZ405</f>
        <v>0</v>
      </c>
      <c r="HO405" s="460" t="str">
        <f t="shared" ref="HO405" si="20597">BG405</f>
        <v>NG</v>
      </c>
      <c r="HP405" s="460">
        <f t="shared" ref="HP405" si="20598">EN405</f>
        <v>0</v>
      </c>
      <c r="HQ405" s="460">
        <f t="shared" ref="HQ405" si="20599">EN406</f>
        <v>0</v>
      </c>
      <c r="HR405" s="462">
        <f t="shared" ref="HR405" si="20600">FA405</f>
        <v>0</v>
      </c>
      <c r="HS405" s="332"/>
    </row>
    <row r="406" spans="1:227" ht="12" customHeight="1">
      <c r="A406" s="489"/>
      <c r="B406" s="487"/>
      <c r="C406" s="475"/>
      <c r="D406" s="485"/>
      <c r="E406" s="483"/>
      <c r="F406" s="317"/>
      <c r="G406" s="317"/>
      <c r="H406" s="317"/>
      <c r="I406" s="317"/>
      <c r="J406" s="316"/>
      <c r="K406" s="481"/>
      <c r="L406" s="77"/>
      <c r="M406" s="77"/>
      <c r="N406" s="471"/>
      <c r="O406" s="475"/>
      <c r="P406" s="77"/>
      <c r="Q406" s="77"/>
      <c r="R406" s="471"/>
      <c r="S406" s="475"/>
      <c r="T406" s="77"/>
      <c r="U406" s="77"/>
      <c r="V406" s="471"/>
      <c r="W406" s="473"/>
      <c r="X406" s="77"/>
      <c r="Y406" s="77"/>
      <c r="Z406" s="471"/>
      <c r="AA406" s="477"/>
      <c r="AB406" s="80"/>
      <c r="AC406" s="80"/>
      <c r="AD406" s="471"/>
      <c r="AE406" s="473"/>
      <c r="AF406" s="77"/>
      <c r="AG406" s="77"/>
      <c r="AH406" s="471"/>
      <c r="AI406" s="473"/>
      <c r="AJ406" s="77"/>
      <c r="AK406" s="77"/>
      <c r="AL406" s="471"/>
      <c r="AM406" s="477"/>
      <c r="AN406" s="80"/>
      <c r="AO406" s="80"/>
      <c r="AP406" s="471"/>
      <c r="AQ406" s="473"/>
      <c r="AR406" s="77"/>
      <c r="AS406" s="77"/>
      <c r="AT406" s="471"/>
      <c r="AU406" s="473"/>
      <c r="AV406" s="77"/>
      <c r="AW406" s="77"/>
      <c r="AX406" s="471"/>
      <c r="AY406" s="477"/>
      <c r="AZ406" s="80"/>
      <c r="BA406" s="80"/>
      <c r="BB406" s="471"/>
      <c r="BC406" s="475"/>
      <c r="BD406" s="77"/>
      <c r="BE406" s="77"/>
      <c r="BF406" s="471"/>
      <c r="BG406" s="473"/>
      <c r="BH406" s="77"/>
      <c r="BI406" s="77"/>
      <c r="BJ406" s="471"/>
      <c r="BK406" s="477"/>
      <c r="BL406" s="80"/>
      <c r="BM406" s="80"/>
      <c r="BN406" s="471"/>
      <c r="BO406" s="475"/>
      <c r="BP406" s="77"/>
      <c r="BQ406" s="77"/>
      <c r="BR406" s="471"/>
      <c r="BS406" s="473"/>
      <c r="BT406" s="77"/>
      <c r="BU406" s="77"/>
      <c r="BV406" s="471"/>
      <c r="BW406" s="469"/>
      <c r="BX406" s="467"/>
      <c r="BY406" s="490"/>
      <c r="CA406" s="19">
        <f t="shared" ref="CA406" si="20601">IF(AND($N405=1,$M406&lt;&gt;$BZ$7),1,0)</f>
        <v>0</v>
      </c>
      <c r="CB406" s="19">
        <f t="shared" ref="CB406" si="20602">IF(AND($R405=1,$Q406&lt;&gt;$BZ$7),1,0)</f>
        <v>0</v>
      </c>
      <c r="CC406" s="19">
        <f t="shared" ref="CC406" si="20603">IF(AND($V405=1,$U406&lt;&gt;$BZ$7),1,0)</f>
        <v>0</v>
      </c>
      <c r="CD406" s="19">
        <f t="shared" ref="CD406" si="20604">IF(AND($Z405=1,$Y406&lt;&gt;$BZ$7),1,0)</f>
        <v>0</v>
      </c>
      <c r="CE406" s="19">
        <f t="shared" ref="CE406" si="20605">IF(AND($AH405=1,$AG406&lt;&gt;$BZ$7),1,0)</f>
        <v>0</v>
      </c>
      <c r="CF406" s="19">
        <f t="shared" ref="CF406" si="20606">IF(AND($AL405=1,$AK406&lt;&gt;$BZ$7),1,0)</f>
        <v>0</v>
      </c>
      <c r="CG406" s="19">
        <f t="shared" ref="CG406" si="20607">IF(AND($AT405=1,$AS406&lt;&gt;$BZ$7),1,0)</f>
        <v>0</v>
      </c>
      <c r="CH406" s="19">
        <f t="shared" ref="CH406" si="20608">IF(AND($AX405=1,$AW406&lt;&gt;$BZ$7),1,0)</f>
        <v>0</v>
      </c>
      <c r="CI406" s="19">
        <f t="shared" ref="CI406" si="20609">IF(AND($BF405=1,$BE406&lt;&gt;$BZ$7),1,0)</f>
        <v>0</v>
      </c>
      <c r="CJ406" s="19">
        <f t="shared" ref="CJ406" si="20610">IF(AND($BJ405=1,$BI406&lt;&gt;$BZ$7),1,0)</f>
        <v>0</v>
      </c>
      <c r="CK406" s="19">
        <f t="shared" ref="CK406" si="20611">IF(AND($BR405=1,$BQ406&lt;&gt;$BZ$7),1,0)</f>
        <v>0</v>
      </c>
      <c r="CL406" s="19">
        <f t="shared" ref="CL406" si="20612">IF(AND($BV405=1,$BU406&lt;&gt;$BZ$7),1,0)</f>
        <v>0</v>
      </c>
      <c r="CO406" s="19">
        <f>IF(AND($M406&lt;&gt;$CN$7,$M406&lt;=$CN$6),1,0)</f>
        <v>0</v>
      </c>
      <c r="CP406" s="19">
        <f>IF(AND($Q406&lt;&gt;$CN$7,$Q406&lt;=$CN$6),1,0)</f>
        <v>0</v>
      </c>
      <c r="CQ406" s="19">
        <f>IF(AND($U406&lt;&gt;$CN$7,$U406&lt;=$CN$6),1,0)</f>
        <v>0</v>
      </c>
      <c r="CR406" s="19">
        <f>IF(AND($Y406&lt;&gt;$CN$7,$Y406&lt;=$CN$6),1,0)</f>
        <v>0</v>
      </c>
      <c r="CS406" s="19">
        <f>IF(AND($AG406&lt;&gt;$CN$7,$AG406&lt;=$CN$6),1,0)</f>
        <v>0</v>
      </c>
      <c r="CT406" s="19">
        <f>IF(AND($AK406&lt;&gt;$CN$7,$AK406&lt;=$CN$6),1,0)</f>
        <v>0</v>
      </c>
      <c r="CU406" s="19">
        <f>IF(AND($AS406&lt;&gt;$CN$7,$AS406&lt;=$CN$6),1,0)</f>
        <v>0</v>
      </c>
      <c r="CV406" s="19">
        <f>IF(AND($AW406&lt;&gt;$CN$7,$AW406&lt;=$CN$6),1,0)</f>
        <v>0</v>
      </c>
      <c r="CW406" s="19">
        <f>IF(AND($BE406&lt;&gt;$CN$7,$BE406&lt;=$CN$6),1,0)</f>
        <v>0</v>
      </c>
      <c r="CX406" s="19">
        <f>IF(AND($BI406&lt;&gt;$CN$7,$BI406&lt;=$CN$6),1,0)</f>
        <v>0</v>
      </c>
      <c r="CY406" s="19">
        <f>IF(AND($BQ406&lt;&gt;$CN$7,$BQ406&lt;=$CN$6),1,0)</f>
        <v>0</v>
      </c>
      <c r="CZ406" s="19">
        <f>IF(AND($BU406&lt;&gt;$CN$7,$BU406&lt;=$CN$6),1,0)</f>
        <v>0</v>
      </c>
      <c r="DC406" s="19">
        <f>IF($N405=1,1,0)</f>
        <v>0</v>
      </c>
      <c r="DD406" s="19">
        <f>IF($R405=1,1,0)</f>
        <v>0</v>
      </c>
      <c r="DE406" s="19">
        <f>IF($V405=1,1,0)</f>
        <v>0</v>
      </c>
      <c r="DF406" s="19">
        <f>IF($Z405=1,1,0)</f>
        <v>0</v>
      </c>
      <c r="DG406" s="19">
        <f>IF($AH405=1,1,0)</f>
        <v>0</v>
      </c>
      <c r="DH406" s="19">
        <f>IF($AL405=1,1,0)</f>
        <v>0</v>
      </c>
      <c r="DI406" s="19">
        <f>IF($AT405=1,1,0)</f>
        <v>0</v>
      </c>
      <c r="DJ406" s="19">
        <f>IF($AX405=1,1,0)</f>
        <v>0</v>
      </c>
      <c r="DK406" s="19">
        <f>IF($BF405=1,1,0)</f>
        <v>0</v>
      </c>
      <c r="DL406" s="19">
        <f>IF($BJ405=1,1,0)</f>
        <v>0</v>
      </c>
      <c r="DM406" s="19">
        <f>IF($BR405=1,1,0)</f>
        <v>0</v>
      </c>
      <c r="DN406" s="19">
        <f>IF($BV405=1,1,0)</f>
        <v>0</v>
      </c>
      <c r="DQ406" s="19">
        <f t="shared" ref="DQ406" si="20613">IF($N405=1,1,0)</f>
        <v>0</v>
      </c>
      <c r="DR406" s="19">
        <f t="shared" ref="DR406" si="20614">IF($R405=1,1,0)</f>
        <v>0</v>
      </c>
      <c r="DS406" s="19">
        <f t="shared" ref="DS406" si="20615">IF($V405=1,1,0)</f>
        <v>0</v>
      </c>
      <c r="DT406" s="19">
        <f t="shared" ref="DT406" si="20616">IF($Z405=1,1,0)</f>
        <v>0</v>
      </c>
      <c r="DU406" s="19">
        <f t="shared" ref="DU406" si="20617">IF($AH405=1,1,0)</f>
        <v>0</v>
      </c>
      <c r="DV406" s="19">
        <f t="shared" ref="DV406" si="20618">IF($AL405=1,1,0)</f>
        <v>0</v>
      </c>
      <c r="DW406" s="19">
        <f t="shared" ref="DW406" si="20619">IF($AT405=1,1,0)</f>
        <v>0</v>
      </c>
      <c r="DX406" s="19">
        <f t="shared" ref="DX406" si="20620">IF($AX405=1,1,0)</f>
        <v>0</v>
      </c>
      <c r="DY406" s="19">
        <f t="shared" ref="DY406" si="20621">IF($BF405=1,1,0)</f>
        <v>0</v>
      </c>
      <c r="DZ406" s="19">
        <f t="shared" ref="DZ406" si="20622">IF($BJ405=1,1,0)</f>
        <v>0</v>
      </c>
      <c r="EA406" s="19">
        <f t="shared" ref="EA406" si="20623">IF($BR405=1,1,0)</f>
        <v>0</v>
      </c>
      <c r="EB406" s="19">
        <f t="shared" ref="EB406" si="20624">IF($BV405=1,1,0)</f>
        <v>0</v>
      </c>
      <c r="EE406" s="329">
        <f>N405*$FU406*週間進捗報告書!$G$9</f>
        <v>0</v>
      </c>
      <c r="EF406" s="329">
        <f>R405*$FV406*週間進捗報告書!$G$10</f>
        <v>0</v>
      </c>
      <c r="EG406" s="329">
        <f>V405*$FW406*週間進捗報告書!$G$11</f>
        <v>0</v>
      </c>
      <c r="EH406" s="329">
        <f>Z405*$FX406*週間進捗報告書!$G$12</f>
        <v>0</v>
      </c>
      <c r="EI406" s="329">
        <f>AH405*$FY406*週間進捗報告書!$G$13</f>
        <v>0</v>
      </c>
      <c r="EJ406" s="329">
        <f>AL405*$FZ406*週間進捗報告書!$G$14</f>
        <v>0</v>
      </c>
      <c r="EK406" s="329">
        <f>AT405*$GA406*週間進捗報告書!$G$15</f>
        <v>0</v>
      </c>
      <c r="EL406" s="329">
        <f>AX405*$GB406*週間進捗報告書!$G$16</f>
        <v>0</v>
      </c>
      <c r="EM406" s="329">
        <f>BF405*$GC406*週間進捗報告書!$G$17</f>
        <v>0</v>
      </c>
      <c r="EN406" s="329">
        <f>BJ405*$GD406*週間進捗報告書!$G$18</f>
        <v>0</v>
      </c>
      <c r="EO406" s="329">
        <f>BR405*$GE406*週間進捗報告書!$G$19</f>
        <v>0</v>
      </c>
      <c r="EP406" s="329">
        <f>BV405*$GF406*週間進捗報告書!$G$20</f>
        <v>0</v>
      </c>
      <c r="ER406" s="547"/>
      <c r="ES406" s="547"/>
      <c r="ET406" s="547"/>
      <c r="EU406" s="547"/>
      <c r="EV406" s="547"/>
      <c r="EW406" s="547"/>
      <c r="EX406" s="547"/>
      <c r="EY406" s="547"/>
      <c r="EZ406" s="547"/>
      <c r="FA406" s="547"/>
      <c r="FB406" s="547"/>
      <c r="FC406" s="547"/>
      <c r="FD406" s="547"/>
      <c r="FE406" s="332"/>
      <c r="FG406" s="19"/>
      <c r="FH406" s="19"/>
      <c r="FI406" s="19"/>
      <c r="FJ406" s="19"/>
      <c r="FK406" s="19"/>
      <c r="FL406" s="19"/>
      <c r="FM406" s="19"/>
      <c r="FN406" s="19"/>
      <c r="FO406" s="19"/>
      <c r="FP406" s="19"/>
      <c r="FQ406" s="19"/>
      <c r="FR406" s="19"/>
      <c r="FU406" s="295">
        <f t="shared" ref="FU406" si="20625">FU405</f>
        <v>0</v>
      </c>
      <c r="FV406" s="295">
        <f t="shared" ref="FV406" si="20626">FV405</f>
        <v>0</v>
      </c>
      <c r="FW406" s="295">
        <f t="shared" ref="FW406" si="20627">FW405</f>
        <v>0</v>
      </c>
      <c r="FX406" s="295">
        <f t="shared" ref="FX406" si="20628">FX405</f>
        <v>0</v>
      </c>
      <c r="FY406" s="295">
        <f t="shared" ref="FY406" si="20629">FY405</f>
        <v>0</v>
      </c>
      <c r="FZ406" s="295">
        <f t="shared" ref="FZ406" si="20630">FZ405</f>
        <v>0</v>
      </c>
      <c r="GA406" s="295">
        <f t="shared" ref="GA406" si="20631">GA405</f>
        <v>0</v>
      </c>
      <c r="GB406" s="295">
        <f t="shared" ref="GB406" si="20632">GB405</f>
        <v>0</v>
      </c>
      <c r="GC406" s="295">
        <f t="shared" ref="GC406" si="20633">GC405</f>
        <v>0</v>
      </c>
      <c r="GD406" s="295">
        <f t="shared" ref="GD406" si="20634">GD405</f>
        <v>0</v>
      </c>
      <c r="GE406" s="295">
        <f t="shared" ref="GE406" si="20635">GE405</f>
        <v>0</v>
      </c>
      <c r="GF406" s="295">
        <f t="shared" ref="GF406" si="20636">GF405</f>
        <v>0</v>
      </c>
      <c r="GG406" s="295" t="e">
        <f t="shared" ref="GG406" si="20637">GG405</f>
        <v>#N/A</v>
      </c>
      <c r="GH406" s="2" t="e">
        <f>INDEX(リスト!$V:$V,MATCH(中日程計画表!$D405,リスト!$D:$D,0))</f>
        <v>#N/A</v>
      </c>
      <c r="GI406" s="2" t="e">
        <f>INDEX(リスト!$A:$A,MATCH(中日程計画表!$D405,リスト!$D:$D,0))</f>
        <v>#N/A</v>
      </c>
      <c r="GJ406" s="2" t="e">
        <f>INDEX(リスト!$U:$U,MATCH(中日程計画表!$D405,リスト!$D:$D,0))</f>
        <v>#N/A</v>
      </c>
      <c r="GK406" s="5" t="e">
        <f>INDEX(リスト!$W:$W,MATCH(中日程計画表!$D405,リスト!$D:$D,0))</f>
        <v>#N/A</v>
      </c>
      <c r="GL406" s="2" t="s">
        <v>201</v>
      </c>
      <c r="GM406" s="296">
        <f t="shared" ref="GM406" si="20638">GM405</f>
        <v>0</v>
      </c>
      <c r="GN406" s="296">
        <f t="shared" ref="GN406" si="20639">GN405</f>
        <v>0</v>
      </c>
      <c r="GU406" s="461"/>
      <c r="GV406" s="460"/>
      <c r="GW406" s="460"/>
      <c r="GX406" s="461"/>
      <c r="GY406" s="461"/>
      <c r="GZ406" s="460"/>
      <c r="HA406" s="460"/>
      <c r="HB406" s="461"/>
      <c r="HC406" s="461"/>
      <c r="HD406" s="460"/>
      <c r="HE406" s="460"/>
      <c r="HF406" s="461"/>
      <c r="HG406" s="461"/>
      <c r="HH406" s="460"/>
      <c r="HI406" s="460"/>
      <c r="HJ406" s="461"/>
      <c r="HK406" s="461"/>
      <c r="HL406" s="460"/>
      <c r="HM406" s="460"/>
      <c r="HN406" s="461"/>
      <c r="HO406" s="461"/>
      <c r="HP406" s="460"/>
      <c r="HQ406" s="460"/>
      <c r="HR406" s="461"/>
      <c r="HS406" s="4"/>
    </row>
    <row r="407" spans="1:227" ht="12" customHeight="1">
      <c r="A407" s="488" t="str">
        <f t="shared" ref="A407" ca="1" si="20640">INDIRECT("リスト!A"&amp;B407+6)</f>
        <v/>
      </c>
      <c r="B407" s="486">
        <f t="shared" ref="B407" si="20641">ROUNDDOWN((ROW()-6)/2,0)+1</f>
        <v>201</v>
      </c>
      <c r="C407" s="474" t="str">
        <f>機能グループ名</f>
        <v/>
      </c>
      <c r="D407" s="484">
        <f>機能ID</f>
        <v>0</v>
      </c>
      <c r="E407" s="482">
        <f>機能名</f>
        <v>0</v>
      </c>
      <c r="F407" s="315"/>
      <c r="G407" s="315"/>
      <c r="H407" s="315"/>
      <c r="I407" s="315"/>
      <c r="J407" s="316"/>
      <c r="K407" s="480" t="str">
        <f>担当者_SR</f>
        <v>NG</v>
      </c>
      <c r="L407" s="76"/>
      <c r="M407" s="76"/>
      <c r="N407" s="470"/>
      <c r="O407" s="474" t="str">
        <f>担当者_SRR</f>
        <v>NG</v>
      </c>
      <c r="P407" s="76"/>
      <c r="Q407" s="76"/>
      <c r="R407" s="470"/>
      <c r="S407" s="474" t="str">
        <f>担当者_DS</f>
        <v>NG</v>
      </c>
      <c r="T407" s="76"/>
      <c r="U407" s="76"/>
      <c r="V407" s="470"/>
      <c r="W407" s="472" t="str">
        <f>担当者_DSR</f>
        <v>NG</v>
      </c>
      <c r="X407" s="76"/>
      <c r="Y407" s="76"/>
      <c r="Z407" s="470"/>
      <c r="AA407" s="476"/>
      <c r="AB407" s="79"/>
      <c r="AC407" s="79"/>
      <c r="AD407" s="470">
        <f>IF(AC408 &lt;&gt; "",1,0)</f>
        <v>0</v>
      </c>
      <c r="AE407" s="472" t="str">
        <f>担当者_CD</f>
        <v>NG</v>
      </c>
      <c r="AF407" s="76"/>
      <c r="AG407" s="76"/>
      <c r="AH407" s="470"/>
      <c r="AI407" s="472" t="str">
        <f>担当者_DD</f>
        <v>NG</v>
      </c>
      <c r="AJ407" s="76"/>
      <c r="AK407" s="76"/>
      <c r="AL407" s="470"/>
      <c r="AM407" s="476"/>
      <c r="AN407" s="79"/>
      <c r="AO407" s="79"/>
      <c r="AP407" s="470">
        <f>IF(AO408 &lt;&gt; "",1,0)</f>
        <v>0</v>
      </c>
      <c r="AQ407" s="472" t="str">
        <f>担当者_MCL</f>
        <v>NG</v>
      </c>
      <c r="AR407" s="76"/>
      <c r="AS407" s="76"/>
      <c r="AT407" s="470"/>
      <c r="AU407" s="472" t="str">
        <f>担当者_MCLR</f>
        <v>NG</v>
      </c>
      <c r="AV407" s="76"/>
      <c r="AW407" s="76"/>
      <c r="AX407" s="470"/>
      <c r="AY407" s="476"/>
      <c r="AZ407" s="79"/>
      <c r="BA407" s="79"/>
      <c r="BB407" s="470">
        <f>IF(BA408 &lt;&gt; "",1,0)</f>
        <v>0</v>
      </c>
      <c r="BC407" s="474" t="str">
        <f>担当者_MT</f>
        <v>NG</v>
      </c>
      <c r="BD407" s="76"/>
      <c r="BE407" s="76"/>
      <c r="BF407" s="470"/>
      <c r="BG407" s="472" t="str">
        <f>担当者_M検</f>
        <v>NG</v>
      </c>
      <c r="BH407" s="76"/>
      <c r="BI407" s="76"/>
      <c r="BJ407" s="470"/>
      <c r="BK407" s="476"/>
      <c r="BL407" s="79"/>
      <c r="BM407" s="79"/>
      <c r="BN407" s="470">
        <v>0</v>
      </c>
      <c r="BO407" s="474" t="str">
        <f>担当者_モテ</f>
        <v>NG</v>
      </c>
      <c r="BP407" s="76"/>
      <c r="BQ407" s="76"/>
      <c r="BR407" s="470"/>
      <c r="BS407" s="472" t="str">
        <f>担当者_モテR</f>
        <v>NG</v>
      </c>
      <c r="BT407" s="76"/>
      <c r="BU407" s="76"/>
      <c r="BV407" s="470"/>
      <c r="BW407" s="468">
        <f t="shared" ref="BW407" si="20642">IFERROR(SUM(IF(K407&lt;&gt;"NG",N407*K$1,0),IF(O407&lt;&gt;"NG",R407*O$1,0),IF(S407&lt;&gt;"NG",V407*S$1,0),IF(W407&lt;&gt;"NG",Z407*W$1,0),IF(AA407&lt;&gt;"NG",AD407*AA$1,0),IF(AE407&lt;&gt;"NG",AH407*AE$1,0),IF(AI407&lt;&gt;"NG",AL407*AI$1,0),IF(AM407&lt;&gt;"NG",AP407*AM$1,0),IF(AQ407&lt;&gt;"NG",AT407*AQ$1,0),IF(AU407&lt;&gt;"NG",AX407*AU$1,0),IF(AY407&lt;&gt;"NG",BB407*AY$1,0),IF(BC407&lt;&gt;"NG",BF407*BC$1,0),IF(BG407&lt;&gt;"NG",BJ407*BG$1,0),IF(BK407&lt;&gt;"NG",BN407*BK$1,0),IF(BO407&lt;&gt;"NG",BR407*BO$1,0),IF(BS407&lt;&gt;"NG",BV407*BS$1,0))/SUM(IF(K407&lt;&gt;"NG",K$1,0),IF(O407&lt;&gt;"NG",O$1,0),IF(S407&lt;&gt;"NG",S$1,0),IF(W407&lt;&gt;"NG",W$1,0),IF(AA407&lt;&gt;"NG",AA$1,0),IF(AE407&lt;&gt;"NG",AE$1,0),IF(AI407&lt;&gt;"NG",AI$1,0),IF(AM407&lt;&gt;"NG",AM$1,0),IF(AQ407&lt;&gt;"NG",AQ$1,0),IF(AU407&lt;&gt;"NG",AU$1,0),IF(AY407&lt;&gt;"NG",AY$1,0),IF(BC407&lt;&gt;"NG",BC$1,0),IF(BG407&lt;&gt;"NG",BG$1,0),IF(BK407&lt;&gt;"NG",BK$1,0),IF(BO407&lt;&gt;"NG",BO$1,0),IF(BS407&lt;&gt;"NG",BS$1,0)),0)</f>
        <v>0</v>
      </c>
      <c r="BX407" s="466"/>
      <c r="BY407" s="490"/>
      <c r="BZ407" s="5"/>
      <c r="CA407" s="32">
        <f t="shared" ref="CA407" si="20643">IF(AND($M407&lt;&gt;$BZ$5,$M407&lt;=$BZ$6,$M407&lt;&gt;$BZ$7),1,0)</f>
        <v>0</v>
      </c>
      <c r="CB407" s="32">
        <f t="shared" ref="CB407" si="20644">IF(AND($Q407&lt;&gt;$BZ$5,$Q407&lt;=$BZ$6,$Q407&lt;&gt;$BZ$7),1,0)</f>
        <v>0</v>
      </c>
      <c r="CC407" s="32">
        <f t="shared" ref="CC407" si="20645">IF(AND($U407&lt;&gt;$BZ$5,$U407&lt;=$BZ$6,$U407&lt;&gt;$BZ$7),1,0)</f>
        <v>0</v>
      </c>
      <c r="CD407" s="32">
        <f t="shared" ref="CD407" si="20646">IF(AND($Y407&lt;&gt;$BZ$5,$Y407&lt;=$BZ$6,$Y407&lt;&gt;$BZ$7),1,0)</f>
        <v>0</v>
      </c>
      <c r="CE407" s="32">
        <f t="shared" ref="CE407" si="20647">IF(AND($AG407&lt;&gt;$BZ$5,$AG407&lt;=$BZ$6,$AG407&lt;&gt;$BZ$7),1,0)</f>
        <v>0</v>
      </c>
      <c r="CF407" s="32">
        <f t="shared" ref="CF407" si="20648">IF(AND($AK407&lt;&gt;$BZ$5,$AK407&lt;=$BZ$6,$AK407&lt;&gt;$BZ$7),1,0)</f>
        <v>0</v>
      </c>
      <c r="CG407" s="32">
        <f t="shared" ref="CG407" si="20649">IF(AND($AS407&lt;&gt;$BZ$5,$AS407&lt;=$BZ$6,$AS407&lt;&gt;$BZ$7),1,0)</f>
        <v>0</v>
      </c>
      <c r="CH407" s="32">
        <f t="shared" ref="CH407" si="20650">IF(AND($AW407&lt;&gt;$BZ$5,$AW407&lt;=$BZ$6,$AW407&lt;&gt;$BZ$7),1,0)</f>
        <v>0</v>
      </c>
      <c r="CI407" s="32">
        <f t="shared" ref="CI407" si="20651">IF(AND($BE407&lt;&gt;$BZ$5,$BE407&lt;=$BZ$6,$BE407&lt;&gt;$BZ$7),1,0)</f>
        <v>0</v>
      </c>
      <c r="CJ407" s="32">
        <f t="shared" ref="CJ407" si="20652">IF(AND($BI407&lt;&gt;$BZ$5,$BI407&lt;=$BZ$6,$BI407&lt;&gt;$BZ$7),1,0)</f>
        <v>0</v>
      </c>
      <c r="CK407" s="32">
        <f t="shared" ref="CK407" si="20653">IF(AND($BQ407&lt;&gt;$BZ$5,$BQ407&lt;=$BZ$6,$BQ407&lt;&gt;$BZ$7),1,0)</f>
        <v>0</v>
      </c>
      <c r="CL407" s="32">
        <f t="shared" ref="CL407" si="20654">IF(AND($BU407&lt;&gt;$BZ$5,$BU407&lt;=$BZ$6,$BU407&lt;&gt;$BZ$7),1,0)</f>
        <v>0</v>
      </c>
      <c r="CO407" s="32">
        <f>IF(AND($M407&lt;&gt;$CN$5,$M407&lt;=$CN$6,$M407&lt;&gt;$CN$7),1,0)</f>
        <v>0</v>
      </c>
      <c r="CP407" s="32">
        <f>IF(AND($Q407&lt;&gt;$CN$5,$Q407&lt;=$CN$6,$Q407&lt;&gt;$CN$7),1,0)</f>
        <v>0</v>
      </c>
      <c r="CQ407" s="32">
        <f>IF(AND($U407&lt;&gt;$CN$5,$U407&lt;=$CN$6,$U407&lt;&gt;$CN$7),1,0)</f>
        <v>0</v>
      </c>
      <c r="CR407" s="32">
        <f>IF(AND($Y407&lt;&gt;$CN$5,$Y407&lt;=$CN$6,$Y407&lt;&gt;$CN$7),1,0)</f>
        <v>0</v>
      </c>
      <c r="CS407" s="32">
        <f>IF(AND($AG407&lt;&gt;$CN$5,$AG407&lt;=$CN$6,$AG407&lt;&gt;$CN$7),1,0)</f>
        <v>0</v>
      </c>
      <c r="CT407" s="32">
        <f>IF(AND($AK407&lt;&gt;$CN$5,$AK407&lt;=$CN$6,$AK407&lt;&gt;$CN$7),1,0)</f>
        <v>0</v>
      </c>
      <c r="CU407" s="32">
        <f>IF(AND($AS407&lt;&gt;$CN$5,$AS407&lt;=$CN$6,$AS407&lt;&gt;$CN$7),1,0)</f>
        <v>0</v>
      </c>
      <c r="CV407" s="32">
        <f>IF(AND($AW407&lt;&gt;$CN$5,$AW407&lt;=$CN$6,$AW407&lt;&gt;$CN$7),1,0)</f>
        <v>0</v>
      </c>
      <c r="CW407" s="32">
        <f>IF(AND($BE407&lt;&gt;$CN$5,$BE407&lt;=$CN$6,$BE407&lt;&gt;$CN$7),1,0)</f>
        <v>0</v>
      </c>
      <c r="CX407" s="32">
        <f>IF(AND($BI407&lt;&gt;$CN$5,$BI407&lt;=$CN$6,$BI407&lt;&gt;$CN$7),1,0)</f>
        <v>0</v>
      </c>
      <c r="CY407" s="32">
        <f>IF(AND($BQ407&lt;&gt;$CN$5,$BQ407&lt;=$CN$6,$BQ407&lt;&gt;$CN$7),1,0)</f>
        <v>0</v>
      </c>
      <c r="CZ407" s="32">
        <f>IF(AND($BU407&lt;&gt;$CN$5,$BU407&lt;=$CN$6,$BU407&lt;&gt;$CN$7),1,0)</f>
        <v>0</v>
      </c>
      <c r="DC407" s="32">
        <f>IF(AND($M407&lt;&gt;$DB$5,$M407&lt;=$DB$6,$M407&lt;&gt;$CN$7),1,0)</f>
        <v>0</v>
      </c>
      <c r="DD407" s="32">
        <f>IF(AND($Q407&lt;&gt;$DB$5,$Q407&lt;=$DB$6,$Q407&lt;&gt;$CN$7),1,0)</f>
        <v>0</v>
      </c>
      <c r="DE407" s="32">
        <f>IF(AND($U407&lt;&gt;$DB$5,$U407&lt;=$DB$6,$U407&lt;&gt;$CN$7),1,0)</f>
        <v>0</v>
      </c>
      <c r="DF407" s="32">
        <f>IF(AND($Y407&lt;&gt;$DB$5,$Y407&lt;=$DB$6,$Y407&lt;&gt;$CN$7),1,0)</f>
        <v>0</v>
      </c>
      <c r="DG407" s="32">
        <f>IF(AND($AG407&lt;&gt;$DB$5,$AG407&lt;=$DB$6,$AG407&lt;&gt;$CN$7),1,0)</f>
        <v>0</v>
      </c>
      <c r="DH407" s="32">
        <f>IF(AND($AK407&lt;&gt;$DB$5,$AK407&lt;=$DB$6,$AK407&lt;&gt;$CN$7),1,0)</f>
        <v>0</v>
      </c>
      <c r="DI407" s="32">
        <f>IF(AND($AS407&lt;&gt;$DB$5,$AS407&lt;=$DB$6,$AS407&lt;&gt;$CN$7),1,0)</f>
        <v>0</v>
      </c>
      <c r="DJ407" s="32">
        <f>IF(AND($AW407&lt;&gt;$DB$5,$AW407&lt;=$DB$6,$AW407&lt;&gt;$CN$7),1,0)</f>
        <v>0</v>
      </c>
      <c r="DK407" s="32">
        <f>IF(AND($BE407&lt;&gt;$DB$5,$BE407&lt;=$DB$6,$BE407&lt;&gt;$CN$7),1,0)</f>
        <v>0</v>
      </c>
      <c r="DL407" s="32">
        <f>IF(AND($BI407&lt;&gt;$DB$5,$BI407&lt;=$DB$6,$BI407&lt;&gt;$CN$7),1,0)</f>
        <v>0</v>
      </c>
      <c r="DM407" s="32">
        <f>IF(AND($BQ407&lt;&gt;$DB$5,$BQ407&lt;=$DB$6,$BQ407&lt;&gt;$CN$7),1,0)</f>
        <v>0</v>
      </c>
      <c r="DN407" s="32">
        <f>IF(AND($BU407&lt;&gt;$DB$5,$BU407&lt;=$DB$6,$BU407&lt;&gt;$CN$7),1,0)</f>
        <v>0</v>
      </c>
      <c r="DQ407" s="32">
        <f t="shared" ref="DQ407" si="20655">IF(AND($M407&lt;&gt;$DP$5,$M407&lt;=$DP$6,$M407&lt;&gt;$CN$7),1,0)</f>
        <v>0</v>
      </c>
      <c r="DR407" s="32">
        <f t="shared" ref="DR407" si="20656">IF(AND($Q407&lt;&gt;$DP$5,$Q407&lt;=$DP$6,$Q407&lt;&gt;$CN$7),1,0)</f>
        <v>0</v>
      </c>
      <c r="DS407" s="32">
        <f t="shared" ref="DS407" si="20657">IF(AND($U407&lt;&gt;$DP$5,$U407&lt;=$DP$6,$U407&lt;&gt;$CN$7),1,0)</f>
        <v>0</v>
      </c>
      <c r="DT407" s="32">
        <f t="shared" ref="DT407" si="20658">IF(AND($Y407&lt;&gt;$DP$5,$Y407&lt;=$DP$6,$Y407&lt;&gt;$CN$7),1,0)</f>
        <v>0</v>
      </c>
      <c r="DU407" s="32">
        <f t="shared" ref="DU407" si="20659">IF(AND($AG407&lt;&gt;$DP$5,$AG407&lt;=$DP$6,$AG407&lt;&gt;$CN$7),1,0)</f>
        <v>0</v>
      </c>
      <c r="DV407" s="32">
        <f t="shared" ref="DV407" si="20660">IF(AND($AK407&lt;&gt;$DP$5,$AK407&lt;=$DP$6,$AK407&lt;&gt;$CN$7),1,0)</f>
        <v>0</v>
      </c>
      <c r="DW407" s="32">
        <f t="shared" ref="DW407" si="20661">IF(AND($AS407&lt;&gt;$DP$5,$AS407&lt;=$DP$6,$AS407&lt;&gt;$CN$7),1,0)</f>
        <v>0</v>
      </c>
      <c r="DX407" s="32">
        <f t="shared" ref="DX407" si="20662">IF(AND($AW407&lt;&gt;$DP$5,$AW407&lt;=$DP$6,$AW407&lt;&gt;$CN$7),1,0)</f>
        <v>0</v>
      </c>
      <c r="DY407" s="32">
        <f t="shared" ref="DY407" si="20663">IF(AND($BE407&lt;&gt;$DP$5,$BE407&lt;=$DP$6,$BE407&lt;&gt;$CN$7),1,0)</f>
        <v>0</v>
      </c>
      <c r="DZ407" s="32">
        <f t="shared" ref="DZ407" si="20664">IF(AND($BI407&lt;&gt;$DP$5,$BI407&lt;=$DP$6,$BI407&lt;&gt;$CN$7),1,0)</f>
        <v>0</v>
      </c>
      <c r="EA407" s="32">
        <f t="shared" ref="EA407" si="20665">IF(AND($BQ407&lt;&gt;$DP$5,$BQ407&lt;=$DP$6,$BQ407&lt;&gt;$CN$7),1,0)</f>
        <v>0</v>
      </c>
      <c r="EB407" s="32">
        <f t="shared" ref="EB407" si="20666">IF(AND($BU407&lt;&gt;$DP$5,$BU407&lt;=$DP$6,$BU407&lt;&gt;$CN$7),1,0)</f>
        <v>0</v>
      </c>
      <c r="EE407" s="328">
        <f>IF(M407&lt;&gt;"",IF(M407&lt;=$ED$6,1,IF(L407&gt;$ED$6,0,NETWORKDAYS(L407,$ED$6,祭日リスト)/NETWORKDAYS(L407,M407,祭日リスト)))*$GG407*週間進捗報告書!$G$9,0)</f>
        <v>0</v>
      </c>
      <c r="EF407" s="328">
        <f>IF(Q407&lt;&gt;"",IF(Q407&lt;=$ED$6,1,IF(P407&gt;$ED$6,0,NETWORKDAYS(P407,$ED$6,祭日リスト)/NETWORKDAYS(P407,Q407,祭日リスト)))*$GG407*週間進捗報告書!$G$10,0)</f>
        <v>0</v>
      </c>
      <c r="EG407" s="328">
        <f>IF(U407&lt;&gt;"",IF(U407&lt;=$ED$6,1,IF(T407&gt;$ED$6,0,NETWORKDAYS(T407,$ED$6,祭日リスト)/NETWORKDAYS(T407,U407,祭日リスト)))*$GG407*週間進捗報告書!$G$11,0)</f>
        <v>0</v>
      </c>
      <c r="EH407" s="328">
        <f>IF(Y407&lt;&gt;"",IF(Y407&lt;=$ED$6,1,IF(X407&gt;$ED$6,0,NETWORKDAYS(X407,$ED$6,祭日リスト)/NETWORKDAYS(X407,Y407,祭日リスト)))*$GG407*週間進捗報告書!$G$12,0)</f>
        <v>0</v>
      </c>
      <c r="EI407" s="328">
        <f>IF(AG407&lt;&gt;"",IF(AG407&lt;=$ED$6,1,IF(AF407&gt;$ED$6,0,NETWORKDAYS(AF407,$ED$6,祭日リスト)/NETWORKDAYS(AF407,AG407,祭日リスト)))*$GG407*週間進捗報告書!$G$13,0)</f>
        <v>0</v>
      </c>
      <c r="EJ407" s="328">
        <f>IF(AK407&lt;&gt;"",IF(AK407&lt;=$ED$6,1,IF(AJ407&gt;$ED$6,0,NETWORKDAYS(AJ407,$ED$6,祭日リスト)/NETWORKDAYS(AJ407,AK407,祭日リスト)))*$GG407*週間進捗報告書!$G$14,0)</f>
        <v>0</v>
      </c>
      <c r="EK407" s="328">
        <f>IF(AS407&lt;&gt;"",IF(AS407&lt;=$ED$6,1,IF(AR407&gt;$ED$6,0,NETWORKDAYS(AR407,$ED$6,祭日リスト)/NETWORKDAYS(AR407,AS407,祭日リスト)))*$GG407*週間進捗報告書!$G$15,0)</f>
        <v>0</v>
      </c>
      <c r="EL407" s="328">
        <f>IF(AW407&lt;&gt;"",IF(AW407&lt;=$ED$6,1,IF(AV407&gt;$ED$6,0,NETWORKDAYS(AV407,$ED$6,祭日リスト)/NETWORKDAYS(AV407,AW407,祭日リスト)))*$GG407*週間進捗報告書!$G$16,0)</f>
        <v>0</v>
      </c>
      <c r="EM407" s="328">
        <f>IF(BE407&lt;&gt;"",IF(BE407&lt;=$ED$6,1,IF(BD407&gt;$ED$6,0,NETWORKDAYS(BD407,$ED$6,祭日リスト)/NETWORKDAYS(BD407,BE407,祭日リスト)))*$GG407*週間進捗報告書!$G$17,0)</f>
        <v>0</v>
      </c>
      <c r="EN407" s="328">
        <f>IF(BI407&lt;&gt;"",IF(BI407&lt;=$ED$6,1,IF(BH407&gt;$ED$6,0,NETWORKDAYS(BH407,$ED$6,祭日リスト)/NETWORKDAYS(BH407,BI407,祭日リスト)))*$GG407*週間進捗報告書!$G$18,0)</f>
        <v>0</v>
      </c>
      <c r="EO407" s="328">
        <f>IF(BQ407&lt;&gt;"",IF(BQ407&lt;=$ED$6,1,IF(BP407&gt;$ED$6,0,NETWORKDAYS(BP407,$ED$6,祭日リスト)/NETWORKDAYS(BP407,BQ407,祭日リスト)))*$GG407*週間進捗報告書!$G$19,0)</f>
        <v>0</v>
      </c>
      <c r="EP407" s="328">
        <f>IF(BU407&lt;&gt;"",IF(BU407&lt;=$ED$6,1,IF(BT407&gt;$ED$6,0,NETWORKDAYS(BT407,$ED$6,祭日リスト)/NETWORKDAYS(BT407,BU407,祭日リスト)))*$GG407*週間進捗報告書!$G$20,0)</f>
        <v>0</v>
      </c>
      <c r="ER407" s="547">
        <f t="shared" ref="ER407:FC407" si="20667">EE407-EE408</f>
        <v>0</v>
      </c>
      <c r="ES407" s="547">
        <f t="shared" si="20667"/>
        <v>0</v>
      </c>
      <c r="ET407" s="547">
        <f t="shared" si="20667"/>
        <v>0</v>
      </c>
      <c r="EU407" s="547">
        <f t="shared" si="20667"/>
        <v>0</v>
      </c>
      <c r="EV407" s="547">
        <f t="shared" si="20667"/>
        <v>0</v>
      </c>
      <c r="EW407" s="547">
        <f t="shared" si="20667"/>
        <v>0</v>
      </c>
      <c r="EX407" s="547">
        <f t="shared" si="20667"/>
        <v>0</v>
      </c>
      <c r="EY407" s="547">
        <f t="shared" si="20667"/>
        <v>0</v>
      </c>
      <c r="EZ407" s="547">
        <f t="shared" si="20667"/>
        <v>0</v>
      </c>
      <c r="FA407" s="547">
        <f t="shared" si="20667"/>
        <v>0</v>
      </c>
      <c r="FB407" s="547">
        <f t="shared" si="20667"/>
        <v>0</v>
      </c>
      <c r="FC407" s="547">
        <f t="shared" si="20667"/>
        <v>0</v>
      </c>
      <c r="FD407" s="547">
        <f t="shared" ref="FD407" si="20668">SUM(ER407:FC408)</f>
        <v>0</v>
      </c>
      <c r="FE407" s="333"/>
      <c r="FG407" s="32">
        <f>IF(AND($M407&lt;&gt;$FF$7),1,0)</f>
        <v>0</v>
      </c>
      <c r="FH407" s="32">
        <f>IF(AND($Q407&lt;&gt;$FF$7),1,0)</f>
        <v>0</v>
      </c>
      <c r="FI407" s="32">
        <f>IF(AND($U407&lt;&gt;$FF$7),1,0)</f>
        <v>0</v>
      </c>
      <c r="FJ407" s="32">
        <f>IF(AND($Y407&lt;&gt;$FF$7),1,0)</f>
        <v>0</v>
      </c>
      <c r="FK407" s="32">
        <f>IF(AND($AG407&lt;&gt;$FF$7),1,0)</f>
        <v>0</v>
      </c>
      <c r="FL407" s="32">
        <f>IF(AND($AK407&lt;&gt;$FF$7),1,0)</f>
        <v>0</v>
      </c>
      <c r="FM407" s="32">
        <f>IF(AND($AS407&lt;&gt;$FF$7),1,0)</f>
        <v>0</v>
      </c>
      <c r="FN407" s="32">
        <f>IF(AND($AW407&lt;&gt;$FF$7),1,0)</f>
        <v>0</v>
      </c>
      <c r="FO407" s="32">
        <f>IF(AND($BE407&lt;&gt;$FF$7),1,0)</f>
        <v>0</v>
      </c>
      <c r="FP407" s="32">
        <f>IF(AND($BI407&lt;&gt;$FF$7),1,0)</f>
        <v>0</v>
      </c>
      <c r="FQ407" s="32">
        <f>IF(AND($BQ407&lt;&gt;$FF$7),1,0)</f>
        <v>0</v>
      </c>
      <c r="FR407" s="32">
        <f>IF(AND($BU407&lt;&gt;$FF$7),1,0)</f>
        <v>0</v>
      </c>
      <c r="FU407" s="294">
        <f t="shared" ref="FU407" si="20669">IF($K407&lt;&gt;"NG",$GG407,0)</f>
        <v>0</v>
      </c>
      <c r="FV407" s="294">
        <f t="shared" ref="FV407" si="20670">IF($O407&lt;&gt;"NG",$GG407,0)</f>
        <v>0</v>
      </c>
      <c r="FW407" s="294">
        <f t="shared" ref="FW407" si="20671">IF($S407&lt;&gt;"NG",$GG407,0)</f>
        <v>0</v>
      </c>
      <c r="FX407" s="294">
        <f t="shared" ref="FX407" si="20672">IF($W407&lt;&gt;"NG",$GG407,0)</f>
        <v>0</v>
      </c>
      <c r="FY407" s="294">
        <f t="shared" ref="FY407" si="20673">IF($AE407&lt;&gt;"NG",$GG407,0)</f>
        <v>0</v>
      </c>
      <c r="FZ407" s="294">
        <f t="shared" ref="FZ407" si="20674">IF($AI407&lt;&gt;"NG",$GG407,0)</f>
        <v>0</v>
      </c>
      <c r="GA407" s="294">
        <f t="shared" ref="GA407" si="20675">IF($AQ407&lt;&gt;"NG",$GG407,0)</f>
        <v>0</v>
      </c>
      <c r="GB407" s="294">
        <f t="shared" ref="GB407" si="20676">IF($AU407&lt;&gt;"NG",$GG407,0)</f>
        <v>0</v>
      </c>
      <c r="GC407" s="294">
        <f t="shared" ref="GC407" si="20677">IF($BC407&lt;&gt;"NG",$GG407,0)</f>
        <v>0</v>
      </c>
      <c r="GD407" s="294">
        <f t="shared" ref="GD407" si="20678">IF($BG407&lt;&gt;"NG",$GG407,0)</f>
        <v>0</v>
      </c>
      <c r="GE407" s="294">
        <f t="shared" ref="GE407" si="20679">IF($BO407&lt;&gt;"NG",$GG407,0)</f>
        <v>0</v>
      </c>
      <c r="GF407" s="294">
        <f t="shared" ref="GF407" si="20680">IF($BS407&lt;&gt;"NG",$GG407,0)</f>
        <v>0</v>
      </c>
      <c r="GG407" s="294" t="e">
        <f>VLOOKUP($D407,リスト!$D:$S,15,FALSE)</f>
        <v>#N/A</v>
      </c>
      <c r="GH407" s="2" t="e">
        <f>INDEX(リスト!$V:$V,MATCH(中日程計画表!$D407,リスト!$D:$D,0))</f>
        <v>#N/A</v>
      </c>
      <c r="GI407" s="2" t="e">
        <f>INDEX(リスト!$A:$A,MATCH(中日程計画表!$D407,リスト!$D:$D,0))</f>
        <v>#N/A</v>
      </c>
      <c r="GJ407" s="2" t="e">
        <f>INDEX(リスト!$U:$U,MATCH(中日程計画表!$D407,リスト!$D:$D,0))</f>
        <v>#N/A</v>
      </c>
      <c r="GK407" s="5" t="e">
        <f>INDEX(リスト!$W:$W,MATCH(中日程計画表!$D407,リスト!$D:$D,0))</f>
        <v>#N/A</v>
      </c>
      <c r="GL407" s="2" t="s">
        <v>200</v>
      </c>
      <c r="GM407" s="296">
        <f>D407</f>
        <v>0</v>
      </c>
      <c r="GN407" s="296">
        <f>E407</f>
        <v>0</v>
      </c>
      <c r="GU407" s="460" t="str">
        <f t="shared" ref="GU407" si="20681">AE407</f>
        <v>NG</v>
      </c>
      <c r="GV407" s="460">
        <f t="shared" ref="GV407" si="20682">EI407</f>
        <v>0</v>
      </c>
      <c r="GW407" s="460">
        <f t="shared" ref="GW407" si="20683">EI408</f>
        <v>0</v>
      </c>
      <c r="GX407" s="462">
        <f t="shared" ref="GX407" si="20684">EV407</f>
        <v>0</v>
      </c>
      <c r="GY407" s="460" t="str">
        <f t="shared" ref="GY407" si="20685">AI407</f>
        <v>NG</v>
      </c>
      <c r="GZ407" s="460">
        <f t="shared" ref="GZ407" si="20686">EJ407</f>
        <v>0</v>
      </c>
      <c r="HA407" s="460">
        <f t="shared" ref="HA407" si="20687">EJ408</f>
        <v>0</v>
      </c>
      <c r="HB407" s="462">
        <f t="shared" ref="HB407" si="20688">EW407</f>
        <v>0</v>
      </c>
      <c r="HC407" s="460" t="str">
        <f t="shared" ref="HC407" si="20689">AQ407</f>
        <v>NG</v>
      </c>
      <c r="HD407" s="460">
        <f t="shared" ref="HD407" si="20690">EK407</f>
        <v>0</v>
      </c>
      <c r="HE407" s="460">
        <f t="shared" ref="HE407" si="20691">EK408</f>
        <v>0</v>
      </c>
      <c r="HF407" s="462">
        <f t="shared" ref="HF407" si="20692">EX407</f>
        <v>0</v>
      </c>
      <c r="HG407" s="460" t="str">
        <f t="shared" ref="HG407" si="20693">AU407</f>
        <v>NG</v>
      </c>
      <c r="HH407" s="460">
        <f t="shared" ref="HH407" si="20694">EL407</f>
        <v>0</v>
      </c>
      <c r="HI407" s="460">
        <f t="shared" ref="HI407" si="20695">EL408</f>
        <v>0</v>
      </c>
      <c r="HJ407" s="462">
        <f t="shared" ref="HJ407" si="20696">EY407</f>
        <v>0</v>
      </c>
      <c r="HK407" s="460" t="str">
        <f t="shared" ref="HK407" si="20697">BC407</f>
        <v>NG</v>
      </c>
      <c r="HL407" s="460">
        <f t="shared" ref="HL407" si="20698">EM407</f>
        <v>0</v>
      </c>
      <c r="HM407" s="460">
        <f t="shared" ref="HM407" si="20699">EM408</f>
        <v>0</v>
      </c>
      <c r="HN407" s="462">
        <f t="shared" ref="HN407" si="20700">EZ407</f>
        <v>0</v>
      </c>
      <c r="HO407" s="460" t="str">
        <f t="shared" ref="HO407" si="20701">BG407</f>
        <v>NG</v>
      </c>
      <c r="HP407" s="460">
        <f t="shared" ref="HP407" si="20702">EN407</f>
        <v>0</v>
      </c>
      <c r="HQ407" s="460">
        <f t="shared" ref="HQ407" si="20703">EN408</f>
        <v>0</v>
      </c>
      <c r="HR407" s="462">
        <f t="shared" ref="HR407" si="20704">FA407</f>
        <v>0</v>
      </c>
      <c r="HS407" s="332"/>
    </row>
    <row r="408" spans="1:227" ht="12" customHeight="1">
      <c r="A408" s="489"/>
      <c r="B408" s="487"/>
      <c r="C408" s="475"/>
      <c r="D408" s="485"/>
      <c r="E408" s="483"/>
      <c r="F408" s="317"/>
      <c r="G408" s="317"/>
      <c r="H408" s="317"/>
      <c r="I408" s="317"/>
      <c r="J408" s="316"/>
      <c r="K408" s="481"/>
      <c r="L408" s="77"/>
      <c r="M408" s="77"/>
      <c r="N408" s="471"/>
      <c r="O408" s="475"/>
      <c r="P408" s="77"/>
      <c r="Q408" s="77"/>
      <c r="R408" s="471"/>
      <c r="S408" s="475"/>
      <c r="T408" s="77"/>
      <c r="U408" s="77"/>
      <c r="V408" s="471"/>
      <c r="W408" s="473"/>
      <c r="X408" s="77"/>
      <c r="Y408" s="77"/>
      <c r="Z408" s="471"/>
      <c r="AA408" s="477"/>
      <c r="AB408" s="80"/>
      <c r="AC408" s="80"/>
      <c r="AD408" s="471"/>
      <c r="AE408" s="473"/>
      <c r="AF408" s="77"/>
      <c r="AG408" s="77"/>
      <c r="AH408" s="471"/>
      <c r="AI408" s="473"/>
      <c r="AJ408" s="77"/>
      <c r="AK408" s="77"/>
      <c r="AL408" s="471"/>
      <c r="AM408" s="477"/>
      <c r="AN408" s="80"/>
      <c r="AO408" s="80"/>
      <c r="AP408" s="471"/>
      <c r="AQ408" s="473"/>
      <c r="AR408" s="77"/>
      <c r="AS408" s="77"/>
      <c r="AT408" s="471"/>
      <c r="AU408" s="473"/>
      <c r="AV408" s="77"/>
      <c r="AW408" s="77"/>
      <c r="AX408" s="471"/>
      <c r="AY408" s="477"/>
      <c r="AZ408" s="80"/>
      <c r="BA408" s="80"/>
      <c r="BB408" s="471"/>
      <c r="BC408" s="475"/>
      <c r="BD408" s="77"/>
      <c r="BE408" s="77"/>
      <c r="BF408" s="471"/>
      <c r="BG408" s="473"/>
      <c r="BH408" s="77"/>
      <c r="BI408" s="77"/>
      <c r="BJ408" s="471"/>
      <c r="BK408" s="477"/>
      <c r="BL408" s="80"/>
      <c r="BM408" s="80"/>
      <c r="BN408" s="471"/>
      <c r="BO408" s="475"/>
      <c r="BP408" s="77"/>
      <c r="BQ408" s="77"/>
      <c r="BR408" s="471"/>
      <c r="BS408" s="473"/>
      <c r="BT408" s="77"/>
      <c r="BU408" s="77"/>
      <c r="BV408" s="471"/>
      <c r="BW408" s="469"/>
      <c r="BX408" s="467"/>
      <c r="BY408" s="490"/>
      <c r="CA408" s="19">
        <f t="shared" ref="CA408" si="20705">IF(AND($N407=1,$M408&lt;&gt;$BZ$7),1,0)</f>
        <v>0</v>
      </c>
      <c r="CB408" s="19">
        <f t="shared" ref="CB408" si="20706">IF(AND($R407=1,$Q408&lt;&gt;$BZ$7),1,0)</f>
        <v>0</v>
      </c>
      <c r="CC408" s="19">
        <f t="shared" ref="CC408" si="20707">IF(AND($V407=1,$U408&lt;&gt;$BZ$7),1,0)</f>
        <v>0</v>
      </c>
      <c r="CD408" s="19">
        <f t="shared" ref="CD408" si="20708">IF(AND($Z407=1,$Y408&lt;&gt;$BZ$7),1,0)</f>
        <v>0</v>
      </c>
      <c r="CE408" s="19">
        <f t="shared" ref="CE408" si="20709">IF(AND($AH407=1,$AG408&lt;&gt;$BZ$7),1,0)</f>
        <v>0</v>
      </c>
      <c r="CF408" s="19">
        <f t="shared" ref="CF408" si="20710">IF(AND($AL407=1,$AK408&lt;&gt;$BZ$7),1,0)</f>
        <v>0</v>
      </c>
      <c r="CG408" s="19">
        <f t="shared" ref="CG408" si="20711">IF(AND($AT407=1,$AS408&lt;&gt;$BZ$7),1,0)</f>
        <v>0</v>
      </c>
      <c r="CH408" s="19">
        <f t="shared" ref="CH408" si="20712">IF(AND($AX407=1,$AW408&lt;&gt;$BZ$7),1,0)</f>
        <v>0</v>
      </c>
      <c r="CI408" s="19">
        <f t="shared" ref="CI408" si="20713">IF(AND($BF407=1,$BE408&lt;&gt;$BZ$7),1,0)</f>
        <v>0</v>
      </c>
      <c r="CJ408" s="19">
        <f t="shared" ref="CJ408" si="20714">IF(AND($BJ407=1,$BI408&lt;&gt;$BZ$7),1,0)</f>
        <v>0</v>
      </c>
      <c r="CK408" s="19">
        <f t="shared" ref="CK408" si="20715">IF(AND($BR407=1,$BQ408&lt;&gt;$BZ$7),1,0)</f>
        <v>0</v>
      </c>
      <c r="CL408" s="19">
        <f t="shared" ref="CL408" si="20716">IF(AND($BV407=1,$BU408&lt;&gt;$BZ$7),1,0)</f>
        <v>0</v>
      </c>
      <c r="CO408" s="19">
        <f>IF(AND($M408&lt;&gt;$CN$7,$M408&lt;=$CN$6),1,0)</f>
        <v>0</v>
      </c>
      <c r="CP408" s="19">
        <f>IF(AND($Q408&lt;&gt;$CN$7,$Q408&lt;=$CN$6),1,0)</f>
        <v>0</v>
      </c>
      <c r="CQ408" s="19">
        <f>IF(AND($U408&lt;&gt;$CN$7,$U408&lt;=$CN$6),1,0)</f>
        <v>0</v>
      </c>
      <c r="CR408" s="19">
        <f>IF(AND($Y408&lt;&gt;$CN$7,$Y408&lt;=$CN$6),1,0)</f>
        <v>0</v>
      </c>
      <c r="CS408" s="19">
        <f>IF(AND($AG408&lt;&gt;$CN$7,$AG408&lt;=$CN$6),1,0)</f>
        <v>0</v>
      </c>
      <c r="CT408" s="19">
        <f>IF(AND($AK408&lt;&gt;$CN$7,$AK408&lt;=$CN$6),1,0)</f>
        <v>0</v>
      </c>
      <c r="CU408" s="19">
        <f>IF(AND($AS408&lt;&gt;$CN$7,$AS408&lt;=$CN$6),1,0)</f>
        <v>0</v>
      </c>
      <c r="CV408" s="19">
        <f>IF(AND($AW408&lt;&gt;$CN$7,$AW408&lt;=$CN$6),1,0)</f>
        <v>0</v>
      </c>
      <c r="CW408" s="19">
        <f>IF(AND($BE408&lt;&gt;$CN$7,$BE408&lt;=$CN$6),1,0)</f>
        <v>0</v>
      </c>
      <c r="CX408" s="19">
        <f>IF(AND($BI408&lt;&gt;$CN$7,$BI408&lt;=$CN$6),1,0)</f>
        <v>0</v>
      </c>
      <c r="CY408" s="19">
        <f>IF(AND($BQ408&lt;&gt;$CN$7,$BQ408&lt;=$CN$6),1,0)</f>
        <v>0</v>
      </c>
      <c r="CZ408" s="19">
        <f>IF(AND($BU408&lt;&gt;$CN$7,$BU408&lt;=$CN$6),1,0)</f>
        <v>0</v>
      </c>
      <c r="DC408" s="19">
        <f>IF($N407=1,1,0)</f>
        <v>0</v>
      </c>
      <c r="DD408" s="19">
        <f>IF($R407=1,1,0)</f>
        <v>0</v>
      </c>
      <c r="DE408" s="19">
        <f>IF($V407=1,1,0)</f>
        <v>0</v>
      </c>
      <c r="DF408" s="19">
        <f>IF($Z407=1,1,0)</f>
        <v>0</v>
      </c>
      <c r="DG408" s="19">
        <f>IF($AH407=1,1,0)</f>
        <v>0</v>
      </c>
      <c r="DH408" s="19">
        <f>IF($AL407=1,1,0)</f>
        <v>0</v>
      </c>
      <c r="DI408" s="19">
        <f>IF($AT407=1,1,0)</f>
        <v>0</v>
      </c>
      <c r="DJ408" s="19">
        <f>IF($AX407=1,1,0)</f>
        <v>0</v>
      </c>
      <c r="DK408" s="19">
        <f>IF($BF407=1,1,0)</f>
        <v>0</v>
      </c>
      <c r="DL408" s="19">
        <f>IF($BJ407=1,1,0)</f>
        <v>0</v>
      </c>
      <c r="DM408" s="19">
        <f>IF($BR407=1,1,0)</f>
        <v>0</v>
      </c>
      <c r="DN408" s="19">
        <f>IF($BV407=1,1,0)</f>
        <v>0</v>
      </c>
      <c r="DQ408" s="19">
        <f t="shared" ref="DQ408" si="20717">IF($N407=1,1,0)</f>
        <v>0</v>
      </c>
      <c r="DR408" s="19">
        <f t="shared" ref="DR408" si="20718">IF($R407=1,1,0)</f>
        <v>0</v>
      </c>
      <c r="DS408" s="19">
        <f t="shared" ref="DS408" si="20719">IF($V407=1,1,0)</f>
        <v>0</v>
      </c>
      <c r="DT408" s="19">
        <f t="shared" ref="DT408" si="20720">IF($Z407=1,1,0)</f>
        <v>0</v>
      </c>
      <c r="DU408" s="19">
        <f t="shared" ref="DU408" si="20721">IF($AH407=1,1,0)</f>
        <v>0</v>
      </c>
      <c r="DV408" s="19">
        <f t="shared" ref="DV408" si="20722">IF($AL407=1,1,0)</f>
        <v>0</v>
      </c>
      <c r="DW408" s="19">
        <f t="shared" ref="DW408" si="20723">IF($AT407=1,1,0)</f>
        <v>0</v>
      </c>
      <c r="DX408" s="19">
        <f t="shared" ref="DX408" si="20724">IF($AX407=1,1,0)</f>
        <v>0</v>
      </c>
      <c r="DY408" s="19">
        <f t="shared" ref="DY408" si="20725">IF($BF407=1,1,0)</f>
        <v>0</v>
      </c>
      <c r="DZ408" s="19">
        <f t="shared" ref="DZ408" si="20726">IF($BJ407=1,1,0)</f>
        <v>0</v>
      </c>
      <c r="EA408" s="19">
        <f t="shared" ref="EA408" si="20727">IF($BR407=1,1,0)</f>
        <v>0</v>
      </c>
      <c r="EB408" s="19">
        <f t="shared" ref="EB408" si="20728">IF($BV407=1,1,0)</f>
        <v>0</v>
      </c>
      <c r="EE408" s="329">
        <f>N407*$FU408*週間進捗報告書!$G$9</f>
        <v>0</v>
      </c>
      <c r="EF408" s="329">
        <f>R407*$FV408*週間進捗報告書!$G$10</f>
        <v>0</v>
      </c>
      <c r="EG408" s="329">
        <f>V407*$FW408*週間進捗報告書!$G$11</f>
        <v>0</v>
      </c>
      <c r="EH408" s="329">
        <f>Z407*$FX408*週間進捗報告書!$G$12</f>
        <v>0</v>
      </c>
      <c r="EI408" s="329">
        <f>AH407*$FY408*週間進捗報告書!$G$13</f>
        <v>0</v>
      </c>
      <c r="EJ408" s="329">
        <f>AL407*$FZ408*週間進捗報告書!$G$14</f>
        <v>0</v>
      </c>
      <c r="EK408" s="329">
        <f>AT407*$GA408*週間進捗報告書!$G$15</f>
        <v>0</v>
      </c>
      <c r="EL408" s="329">
        <f>AX407*$GB408*週間進捗報告書!$G$16</f>
        <v>0</v>
      </c>
      <c r="EM408" s="329">
        <f>BF407*$GC408*週間進捗報告書!$G$17</f>
        <v>0</v>
      </c>
      <c r="EN408" s="329">
        <f>BJ407*$GD408*週間進捗報告書!$G$18</f>
        <v>0</v>
      </c>
      <c r="EO408" s="329">
        <f>BR407*$GE408*週間進捗報告書!$G$19</f>
        <v>0</v>
      </c>
      <c r="EP408" s="329">
        <f>BV407*$GF408*週間進捗報告書!$G$20</f>
        <v>0</v>
      </c>
      <c r="ER408" s="547"/>
      <c r="ES408" s="547"/>
      <c r="ET408" s="547"/>
      <c r="EU408" s="547"/>
      <c r="EV408" s="547"/>
      <c r="EW408" s="547"/>
      <c r="EX408" s="547"/>
      <c r="EY408" s="547"/>
      <c r="EZ408" s="547"/>
      <c r="FA408" s="547"/>
      <c r="FB408" s="547"/>
      <c r="FC408" s="547"/>
      <c r="FD408" s="547"/>
      <c r="FE408" s="332"/>
      <c r="FG408" s="19"/>
      <c r="FH408" s="19"/>
      <c r="FI408" s="19"/>
      <c r="FJ408" s="19"/>
      <c r="FK408" s="19"/>
      <c r="FL408" s="19"/>
      <c r="FM408" s="19"/>
      <c r="FN408" s="19"/>
      <c r="FO408" s="19"/>
      <c r="FP408" s="19"/>
      <c r="FQ408" s="19"/>
      <c r="FR408" s="19"/>
      <c r="FU408" s="295">
        <f t="shared" ref="FU408" si="20729">FU407</f>
        <v>0</v>
      </c>
      <c r="FV408" s="295">
        <f t="shared" ref="FV408" si="20730">FV407</f>
        <v>0</v>
      </c>
      <c r="FW408" s="295">
        <f t="shared" ref="FW408" si="20731">FW407</f>
        <v>0</v>
      </c>
      <c r="FX408" s="295">
        <f t="shared" ref="FX408" si="20732">FX407</f>
        <v>0</v>
      </c>
      <c r="FY408" s="295">
        <f t="shared" ref="FY408" si="20733">FY407</f>
        <v>0</v>
      </c>
      <c r="FZ408" s="295">
        <f t="shared" ref="FZ408" si="20734">FZ407</f>
        <v>0</v>
      </c>
      <c r="GA408" s="295">
        <f t="shared" ref="GA408" si="20735">GA407</f>
        <v>0</v>
      </c>
      <c r="GB408" s="295">
        <f t="shared" ref="GB408" si="20736">GB407</f>
        <v>0</v>
      </c>
      <c r="GC408" s="295">
        <f t="shared" ref="GC408" si="20737">GC407</f>
        <v>0</v>
      </c>
      <c r="GD408" s="295">
        <f t="shared" ref="GD408" si="20738">GD407</f>
        <v>0</v>
      </c>
      <c r="GE408" s="295">
        <f t="shared" ref="GE408" si="20739">GE407</f>
        <v>0</v>
      </c>
      <c r="GF408" s="295">
        <f t="shared" ref="GF408" si="20740">GF407</f>
        <v>0</v>
      </c>
      <c r="GG408" s="295" t="e">
        <f t="shared" ref="GG408" si="20741">GG407</f>
        <v>#N/A</v>
      </c>
      <c r="GH408" s="2" t="e">
        <f>INDEX(リスト!$V:$V,MATCH(中日程計画表!$D407,リスト!$D:$D,0))</f>
        <v>#N/A</v>
      </c>
      <c r="GI408" s="2" t="e">
        <f>INDEX(リスト!$A:$A,MATCH(中日程計画表!$D407,リスト!$D:$D,0))</f>
        <v>#N/A</v>
      </c>
      <c r="GJ408" s="2" t="e">
        <f>INDEX(リスト!$U:$U,MATCH(中日程計画表!$D407,リスト!$D:$D,0))</f>
        <v>#N/A</v>
      </c>
      <c r="GK408" s="5" t="e">
        <f>INDEX(リスト!$W:$W,MATCH(中日程計画表!$D407,リスト!$D:$D,0))</f>
        <v>#N/A</v>
      </c>
      <c r="GL408" s="2" t="s">
        <v>201</v>
      </c>
      <c r="GM408" s="296">
        <f t="shared" ref="GM408" si="20742">GM407</f>
        <v>0</v>
      </c>
      <c r="GN408" s="296">
        <f t="shared" ref="GN408" si="20743">GN407</f>
        <v>0</v>
      </c>
      <c r="GU408" s="461"/>
      <c r="GV408" s="460"/>
      <c r="GW408" s="460"/>
      <c r="GX408" s="461"/>
      <c r="GY408" s="461"/>
      <c r="GZ408" s="460"/>
      <c r="HA408" s="460"/>
      <c r="HB408" s="461"/>
      <c r="HC408" s="461"/>
      <c r="HD408" s="460"/>
      <c r="HE408" s="460"/>
      <c r="HF408" s="461"/>
      <c r="HG408" s="461"/>
      <c r="HH408" s="460"/>
      <c r="HI408" s="460"/>
      <c r="HJ408" s="461"/>
      <c r="HK408" s="461"/>
      <c r="HL408" s="460"/>
      <c r="HM408" s="460"/>
      <c r="HN408" s="461"/>
      <c r="HO408" s="461"/>
      <c r="HP408" s="460"/>
      <c r="HQ408" s="460"/>
      <c r="HR408" s="461"/>
      <c r="HS408" s="4"/>
    </row>
    <row r="409" spans="1:227" ht="12" customHeight="1">
      <c r="A409" s="488" t="str">
        <f t="shared" ref="A409" ca="1" si="20744">INDIRECT("リスト!A"&amp;B409+6)</f>
        <v/>
      </c>
      <c r="B409" s="486">
        <f t="shared" ref="B409" si="20745">ROUNDDOWN((ROW()-6)/2,0)+1</f>
        <v>202</v>
      </c>
      <c r="C409" s="474" t="str">
        <f>機能グループ名</f>
        <v/>
      </c>
      <c r="D409" s="484">
        <f>機能ID</f>
        <v>0</v>
      </c>
      <c r="E409" s="482">
        <f>機能名</f>
        <v>0</v>
      </c>
      <c r="F409" s="315"/>
      <c r="G409" s="315"/>
      <c r="H409" s="315"/>
      <c r="I409" s="315"/>
      <c r="J409" s="316"/>
      <c r="K409" s="480" t="str">
        <f>担当者_SR</f>
        <v>NG</v>
      </c>
      <c r="L409" s="76"/>
      <c r="M409" s="76"/>
      <c r="N409" s="470"/>
      <c r="O409" s="474" t="str">
        <f>担当者_SRR</f>
        <v>NG</v>
      </c>
      <c r="P409" s="76"/>
      <c r="Q409" s="76"/>
      <c r="R409" s="470"/>
      <c r="S409" s="474" t="str">
        <f>担当者_DS</f>
        <v>NG</v>
      </c>
      <c r="T409" s="76"/>
      <c r="U409" s="76"/>
      <c r="V409" s="470"/>
      <c r="W409" s="472" t="str">
        <f>担当者_DSR</f>
        <v>NG</v>
      </c>
      <c r="X409" s="76"/>
      <c r="Y409" s="76"/>
      <c r="Z409" s="470"/>
      <c r="AA409" s="476"/>
      <c r="AB409" s="79"/>
      <c r="AC409" s="79"/>
      <c r="AD409" s="470">
        <f>IF(AC410 &lt;&gt; "",1,0)</f>
        <v>0</v>
      </c>
      <c r="AE409" s="472" t="str">
        <f>担当者_CD</f>
        <v>NG</v>
      </c>
      <c r="AF409" s="76"/>
      <c r="AG409" s="76"/>
      <c r="AH409" s="470"/>
      <c r="AI409" s="472" t="str">
        <f>担当者_DD</f>
        <v>NG</v>
      </c>
      <c r="AJ409" s="76"/>
      <c r="AK409" s="76"/>
      <c r="AL409" s="470"/>
      <c r="AM409" s="476"/>
      <c r="AN409" s="79"/>
      <c r="AO409" s="79"/>
      <c r="AP409" s="470">
        <f>IF(AO410 &lt;&gt; "",1,0)</f>
        <v>0</v>
      </c>
      <c r="AQ409" s="472" t="str">
        <f>担当者_MCL</f>
        <v>NG</v>
      </c>
      <c r="AR409" s="76"/>
      <c r="AS409" s="76"/>
      <c r="AT409" s="470"/>
      <c r="AU409" s="472" t="str">
        <f>担当者_MCLR</f>
        <v>NG</v>
      </c>
      <c r="AV409" s="76"/>
      <c r="AW409" s="76"/>
      <c r="AX409" s="470"/>
      <c r="AY409" s="476"/>
      <c r="AZ409" s="79"/>
      <c r="BA409" s="79"/>
      <c r="BB409" s="470">
        <f>IF(BA410 &lt;&gt; "",1,0)</f>
        <v>0</v>
      </c>
      <c r="BC409" s="474" t="str">
        <f>担当者_MT</f>
        <v>NG</v>
      </c>
      <c r="BD409" s="76"/>
      <c r="BE409" s="76"/>
      <c r="BF409" s="470"/>
      <c r="BG409" s="472" t="str">
        <f>担当者_M検</f>
        <v>NG</v>
      </c>
      <c r="BH409" s="76"/>
      <c r="BI409" s="76"/>
      <c r="BJ409" s="470"/>
      <c r="BK409" s="476"/>
      <c r="BL409" s="79"/>
      <c r="BM409" s="79"/>
      <c r="BN409" s="470">
        <v>0</v>
      </c>
      <c r="BO409" s="474" t="str">
        <f>担当者_モテ</f>
        <v>NG</v>
      </c>
      <c r="BP409" s="76"/>
      <c r="BQ409" s="76"/>
      <c r="BR409" s="470"/>
      <c r="BS409" s="472" t="str">
        <f>担当者_モテR</f>
        <v>NG</v>
      </c>
      <c r="BT409" s="76"/>
      <c r="BU409" s="76"/>
      <c r="BV409" s="470"/>
      <c r="BW409" s="468">
        <f t="shared" ref="BW409" si="20746">IFERROR(SUM(IF(K409&lt;&gt;"NG",N409*K$1,0),IF(O409&lt;&gt;"NG",R409*O$1,0),IF(S409&lt;&gt;"NG",V409*S$1,0),IF(W409&lt;&gt;"NG",Z409*W$1,0),IF(AA409&lt;&gt;"NG",AD409*AA$1,0),IF(AE409&lt;&gt;"NG",AH409*AE$1,0),IF(AI409&lt;&gt;"NG",AL409*AI$1,0),IF(AM409&lt;&gt;"NG",AP409*AM$1,0),IF(AQ409&lt;&gt;"NG",AT409*AQ$1,0),IF(AU409&lt;&gt;"NG",AX409*AU$1,0),IF(AY409&lt;&gt;"NG",BB409*AY$1,0),IF(BC409&lt;&gt;"NG",BF409*BC$1,0),IF(BG409&lt;&gt;"NG",BJ409*BG$1,0),IF(BK409&lt;&gt;"NG",BN409*BK$1,0),IF(BO409&lt;&gt;"NG",BR409*BO$1,0),IF(BS409&lt;&gt;"NG",BV409*BS$1,0))/SUM(IF(K409&lt;&gt;"NG",K$1,0),IF(O409&lt;&gt;"NG",O$1,0),IF(S409&lt;&gt;"NG",S$1,0),IF(W409&lt;&gt;"NG",W$1,0),IF(AA409&lt;&gt;"NG",AA$1,0),IF(AE409&lt;&gt;"NG",AE$1,0),IF(AI409&lt;&gt;"NG",AI$1,0),IF(AM409&lt;&gt;"NG",AM$1,0),IF(AQ409&lt;&gt;"NG",AQ$1,0),IF(AU409&lt;&gt;"NG",AU$1,0),IF(AY409&lt;&gt;"NG",AY$1,0),IF(BC409&lt;&gt;"NG",BC$1,0),IF(BG409&lt;&gt;"NG",BG$1,0),IF(BK409&lt;&gt;"NG",BK$1,0),IF(BO409&lt;&gt;"NG",BO$1,0),IF(BS409&lt;&gt;"NG",BS$1,0)),0)</f>
        <v>0</v>
      </c>
      <c r="BX409" s="466"/>
      <c r="BY409" s="490"/>
      <c r="BZ409" s="5"/>
      <c r="CA409" s="32">
        <f t="shared" ref="CA409" si="20747">IF(AND($M409&lt;&gt;$BZ$5,$M409&lt;=$BZ$6,$M409&lt;&gt;$BZ$7),1,0)</f>
        <v>0</v>
      </c>
      <c r="CB409" s="32">
        <f t="shared" ref="CB409" si="20748">IF(AND($Q409&lt;&gt;$BZ$5,$Q409&lt;=$BZ$6,$Q409&lt;&gt;$BZ$7),1,0)</f>
        <v>0</v>
      </c>
      <c r="CC409" s="32">
        <f t="shared" ref="CC409" si="20749">IF(AND($U409&lt;&gt;$BZ$5,$U409&lt;=$BZ$6,$U409&lt;&gt;$BZ$7),1,0)</f>
        <v>0</v>
      </c>
      <c r="CD409" s="32">
        <f t="shared" ref="CD409" si="20750">IF(AND($Y409&lt;&gt;$BZ$5,$Y409&lt;=$BZ$6,$Y409&lt;&gt;$BZ$7),1,0)</f>
        <v>0</v>
      </c>
      <c r="CE409" s="32">
        <f t="shared" ref="CE409" si="20751">IF(AND($AG409&lt;&gt;$BZ$5,$AG409&lt;=$BZ$6,$AG409&lt;&gt;$BZ$7),1,0)</f>
        <v>0</v>
      </c>
      <c r="CF409" s="32">
        <f t="shared" ref="CF409" si="20752">IF(AND($AK409&lt;&gt;$BZ$5,$AK409&lt;=$BZ$6,$AK409&lt;&gt;$BZ$7),1,0)</f>
        <v>0</v>
      </c>
      <c r="CG409" s="32">
        <f t="shared" ref="CG409" si="20753">IF(AND($AS409&lt;&gt;$BZ$5,$AS409&lt;=$BZ$6,$AS409&lt;&gt;$BZ$7),1,0)</f>
        <v>0</v>
      </c>
      <c r="CH409" s="32">
        <f t="shared" ref="CH409" si="20754">IF(AND($AW409&lt;&gt;$BZ$5,$AW409&lt;=$BZ$6,$AW409&lt;&gt;$BZ$7),1,0)</f>
        <v>0</v>
      </c>
      <c r="CI409" s="32">
        <f t="shared" ref="CI409" si="20755">IF(AND($BE409&lt;&gt;$BZ$5,$BE409&lt;=$BZ$6,$BE409&lt;&gt;$BZ$7),1,0)</f>
        <v>0</v>
      </c>
      <c r="CJ409" s="32">
        <f t="shared" ref="CJ409" si="20756">IF(AND($BI409&lt;&gt;$BZ$5,$BI409&lt;=$BZ$6,$BI409&lt;&gt;$BZ$7),1,0)</f>
        <v>0</v>
      </c>
      <c r="CK409" s="32">
        <f t="shared" ref="CK409" si="20757">IF(AND($BQ409&lt;&gt;$BZ$5,$BQ409&lt;=$BZ$6,$BQ409&lt;&gt;$BZ$7),1,0)</f>
        <v>0</v>
      </c>
      <c r="CL409" s="32">
        <f t="shared" ref="CL409" si="20758">IF(AND($BU409&lt;&gt;$BZ$5,$BU409&lt;=$BZ$6,$BU409&lt;&gt;$BZ$7),1,0)</f>
        <v>0</v>
      </c>
      <c r="CO409" s="32">
        <f>IF(AND($M409&lt;&gt;$CN$5,$M409&lt;=$CN$6,$M409&lt;&gt;$CN$7),1,0)</f>
        <v>0</v>
      </c>
      <c r="CP409" s="32">
        <f>IF(AND($Q409&lt;&gt;$CN$5,$Q409&lt;=$CN$6,$Q409&lt;&gt;$CN$7),1,0)</f>
        <v>0</v>
      </c>
      <c r="CQ409" s="32">
        <f>IF(AND($U409&lt;&gt;$CN$5,$U409&lt;=$CN$6,$U409&lt;&gt;$CN$7),1,0)</f>
        <v>0</v>
      </c>
      <c r="CR409" s="32">
        <f>IF(AND($Y409&lt;&gt;$CN$5,$Y409&lt;=$CN$6,$Y409&lt;&gt;$CN$7),1,0)</f>
        <v>0</v>
      </c>
      <c r="CS409" s="32">
        <f>IF(AND($AG409&lt;&gt;$CN$5,$AG409&lt;=$CN$6,$AG409&lt;&gt;$CN$7),1,0)</f>
        <v>0</v>
      </c>
      <c r="CT409" s="32">
        <f>IF(AND($AK409&lt;&gt;$CN$5,$AK409&lt;=$CN$6,$AK409&lt;&gt;$CN$7),1,0)</f>
        <v>0</v>
      </c>
      <c r="CU409" s="32">
        <f>IF(AND($AS409&lt;&gt;$CN$5,$AS409&lt;=$CN$6,$AS409&lt;&gt;$CN$7),1,0)</f>
        <v>0</v>
      </c>
      <c r="CV409" s="32">
        <f>IF(AND($AW409&lt;&gt;$CN$5,$AW409&lt;=$CN$6,$AW409&lt;&gt;$CN$7),1,0)</f>
        <v>0</v>
      </c>
      <c r="CW409" s="32">
        <f>IF(AND($BE409&lt;&gt;$CN$5,$BE409&lt;=$CN$6,$BE409&lt;&gt;$CN$7),1,0)</f>
        <v>0</v>
      </c>
      <c r="CX409" s="32">
        <f>IF(AND($BI409&lt;&gt;$CN$5,$BI409&lt;=$CN$6,$BI409&lt;&gt;$CN$7),1,0)</f>
        <v>0</v>
      </c>
      <c r="CY409" s="32">
        <f>IF(AND($BQ409&lt;&gt;$CN$5,$BQ409&lt;=$CN$6,$BQ409&lt;&gt;$CN$7),1,0)</f>
        <v>0</v>
      </c>
      <c r="CZ409" s="32">
        <f>IF(AND($BU409&lt;&gt;$CN$5,$BU409&lt;=$CN$6,$BU409&lt;&gt;$CN$7),1,0)</f>
        <v>0</v>
      </c>
      <c r="DC409" s="32">
        <f>IF(AND($M409&lt;&gt;$DB$5,$M409&lt;=$DB$6,$M409&lt;&gt;$CN$7),1,0)</f>
        <v>0</v>
      </c>
      <c r="DD409" s="32">
        <f>IF(AND($Q409&lt;&gt;$DB$5,$Q409&lt;=$DB$6,$Q409&lt;&gt;$CN$7),1,0)</f>
        <v>0</v>
      </c>
      <c r="DE409" s="32">
        <f>IF(AND($U409&lt;&gt;$DB$5,$U409&lt;=$DB$6,$U409&lt;&gt;$CN$7),1,0)</f>
        <v>0</v>
      </c>
      <c r="DF409" s="32">
        <f>IF(AND($Y409&lt;&gt;$DB$5,$Y409&lt;=$DB$6,$Y409&lt;&gt;$CN$7),1,0)</f>
        <v>0</v>
      </c>
      <c r="DG409" s="32">
        <f>IF(AND($AG409&lt;&gt;$DB$5,$AG409&lt;=$DB$6,$AG409&lt;&gt;$CN$7),1,0)</f>
        <v>0</v>
      </c>
      <c r="DH409" s="32">
        <f>IF(AND($AK409&lt;&gt;$DB$5,$AK409&lt;=$DB$6,$AK409&lt;&gt;$CN$7),1,0)</f>
        <v>0</v>
      </c>
      <c r="DI409" s="32">
        <f>IF(AND($AS409&lt;&gt;$DB$5,$AS409&lt;=$DB$6,$AS409&lt;&gt;$CN$7),1,0)</f>
        <v>0</v>
      </c>
      <c r="DJ409" s="32">
        <f>IF(AND($AW409&lt;&gt;$DB$5,$AW409&lt;=$DB$6,$AW409&lt;&gt;$CN$7),1,0)</f>
        <v>0</v>
      </c>
      <c r="DK409" s="32">
        <f>IF(AND($BE409&lt;&gt;$DB$5,$BE409&lt;=$DB$6,$BE409&lt;&gt;$CN$7),1,0)</f>
        <v>0</v>
      </c>
      <c r="DL409" s="32">
        <f>IF(AND($BI409&lt;&gt;$DB$5,$BI409&lt;=$DB$6,$BI409&lt;&gt;$CN$7),1,0)</f>
        <v>0</v>
      </c>
      <c r="DM409" s="32">
        <f>IF(AND($BQ409&lt;&gt;$DB$5,$BQ409&lt;=$DB$6,$BQ409&lt;&gt;$CN$7),1,0)</f>
        <v>0</v>
      </c>
      <c r="DN409" s="32">
        <f>IF(AND($BU409&lt;&gt;$DB$5,$BU409&lt;=$DB$6,$BU409&lt;&gt;$CN$7),1,0)</f>
        <v>0</v>
      </c>
      <c r="DQ409" s="32">
        <f t="shared" ref="DQ409" si="20759">IF(AND($M409&lt;&gt;$DP$5,$M409&lt;=$DP$6,$M409&lt;&gt;$CN$7),1,0)</f>
        <v>0</v>
      </c>
      <c r="DR409" s="32">
        <f t="shared" ref="DR409" si="20760">IF(AND($Q409&lt;&gt;$DP$5,$Q409&lt;=$DP$6,$Q409&lt;&gt;$CN$7),1,0)</f>
        <v>0</v>
      </c>
      <c r="DS409" s="32">
        <f t="shared" ref="DS409" si="20761">IF(AND($U409&lt;&gt;$DP$5,$U409&lt;=$DP$6,$U409&lt;&gt;$CN$7),1,0)</f>
        <v>0</v>
      </c>
      <c r="DT409" s="32">
        <f t="shared" ref="DT409" si="20762">IF(AND($Y409&lt;&gt;$DP$5,$Y409&lt;=$DP$6,$Y409&lt;&gt;$CN$7),1,0)</f>
        <v>0</v>
      </c>
      <c r="DU409" s="32">
        <f t="shared" ref="DU409" si="20763">IF(AND($AG409&lt;&gt;$DP$5,$AG409&lt;=$DP$6,$AG409&lt;&gt;$CN$7),1,0)</f>
        <v>0</v>
      </c>
      <c r="DV409" s="32">
        <f t="shared" ref="DV409" si="20764">IF(AND($AK409&lt;&gt;$DP$5,$AK409&lt;=$DP$6,$AK409&lt;&gt;$CN$7),1,0)</f>
        <v>0</v>
      </c>
      <c r="DW409" s="32">
        <f t="shared" ref="DW409" si="20765">IF(AND($AS409&lt;&gt;$DP$5,$AS409&lt;=$DP$6,$AS409&lt;&gt;$CN$7),1,0)</f>
        <v>0</v>
      </c>
      <c r="DX409" s="32">
        <f t="shared" ref="DX409" si="20766">IF(AND($AW409&lt;&gt;$DP$5,$AW409&lt;=$DP$6,$AW409&lt;&gt;$CN$7),1,0)</f>
        <v>0</v>
      </c>
      <c r="DY409" s="32">
        <f t="shared" ref="DY409" si="20767">IF(AND($BE409&lt;&gt;$DP$5,$BE409&lt;=$DP$6,$BE409&lt;&gt;$CN$7),1,0)</f>
        <v>0</v>
      </c>
      <c r="DZ409" s="32">
        <f t="shared" ref="DZ409" si="20768">IF(AND($BI409&lt;&gt;$DP$5,$BI409&lt;=$DP$6,$BI409&lt;&gt;$CN$7),1,0)</f>
        <v>0</v>
      </c>
      <c r="EA409" s="32">
        <f t="shared" ref="EA409" si="20769">IF(AND($BQ409&lt;&gt;$DP$5,$BQ409&lt;=$DP$6,$BQ409&lt;&gt;$CN$7),1,0)</f>
        <v>0</v>
      </c>
      <c r="EB409" s="32">
        <f t="shared" ref="EB409" si="20770">IF(AND($BU409&lt;&gt;$DP$5,$BU409&lt;=$DP$6,$BU409&lt;&gt;$CN$7),1,0)</f>
        <v>0</v>
      </c>
      <c r="EE409" s="328">
        <f>IF(M409&lt;&gt;"",IF(M409&lt;=$ED$6,1,IF(L409&gt;$ED$6,0,NETWORKDAYS(L409,$ED$6,祭日リスト)/NETWORKDAYS(L409,M409,祭日リスト)))*$GG409*週間進捗報告書!$G$9,0)</f>
        <v>0</v>
      </c>
      <c r="EF409" s="328">
        <f>IF(Q409&lt;&gt;"",IF(Q409&lt;=$ED$6,1,IF(P409&gt;$ED$6,0,NETWORKDAYS(P409,$ED$6,祭日リスト)/NETWORKDAYS(P409,Q409,祭日リスト)))*$GG409*週間進捗報告書!$G$10,0)</f>
        <v>0</v>
      </c>
      <c r="EG409" s="328">
        <f>IF(U409&lt;&gt;"",IF(U409&lt;=$ED$6,1,IF(T409&gt;$ED$6,0,NETWORKDAYS(T409,$ED$6,祭日リスト)/NETWORKDAYS(T409,U409,祭日リスト)))*$GG409*週間進捗報告書!$G$11,0)</f>
        <v>0</v>
      </c>
      <c r="EH409" s="328">
        <f>IF(Y409&lt;&gt;"",IF(Y409&lt;=$ED$6,1,IF(X409&gt;$ED$6,0,NETWORKDAYS(X409,$ED$6,祭日リスト)/NETWORKDAYS(X409,Y409,祭日リスト)))*$GG409*週間進捗報告書!$G$12,0)</f>
        <v>0</v>
      </c>
      <c r="EI409" s="328">
        <f>IF(AG409&lt;&gt;"",IF(AG409&lt;=$ED$6,1,IF(AF409&gt;$ED$6,0,NETWORKDAYS(AF409,$ED$6,祭日リスト)/NETWORKDAYS(AF409,AG409,祭日リスト)))*$GG409*週間進捗報告書!$G$13,0)</f>
        <v>0</v>
      </c>
      <c r="EJ409" s="328">
        <f>IF(AK409&lt;&gt;"",IF(AK409&lt;=$ED$6,1,IF(AJ409&gt;$ED$6,0,NETWORKDAYS(AJ409,$ED$6,祭日リスト)/NETWORKDAYS(AJ409,AK409,祭日リスト)))*$GG409*週間進捗報告書!$G$14,0)</f>
        <v>0</v>
      </c>
      <c r="EK409" s="328">
        <f>IF(AS409&lt;&gt;"",IF(AS409&lt;=$ED$6,1,IF(AR409&gt;$ED$6,0,NETWORKDAYS(AR409,$ED$6,祭日リスト)/NETWORKDAYS(AR409,AS409,祭日リスト)))*$GG409*週間進捗報告書!$G$15,0)</f>
        <v>0</v>
      </c>
      <c r="EL409" s="328">
        <f>IF(AW409&lt;&gt;"",IF(AW409&lt;=$ED$6,1,IF(AV409&gt;$ED$6,0,NETWORKDAYS(AV409,$ED$6,祭日リスト)/NETWORKDAYS(AV409,AW409,祭日リスト)))*$GG409*週間進捗報告書!$G$16,0)</f>
        <v>0</v>
      </c>
      <c r="EM409" s="328">
        <f>IF(BE409&lt;&gt;"",IF(BE409&lt;=$ED$6,1,IF(BD409&gt;$ED$6,0,NETWORKDAYS(BD409,$ED$6,祭日リスト)/NETWORKDAYS(BD409,BE409,祭日リスト)))*$GG409*週間進捗報告書!$G$17,0)</f>
        <v>0</v>
      </c>
      <c r="EN409" s="328">
        <f>IF(BI409&lt;&gt;"",IF(BI409&lt;=$ED$6,1,IF(BH409&gt;$ED$6,0,NETWORKDAYS(BH409,$ED$6,祭日リスト)/NETWORKDAYS(BH409,BI409,祭日リスト)))*$GG409*週間進捗報告書!$G$18,0)</f>
        <v>0</v>
      </c>
      <c r="EO409" s="328">
        <f>IF(BQ409&lt;&gt;"",IF(BQ409&lt;=$ED$6,1,IF(BP409&gt;$ED$6,0,NETWORKDAYS(BP409,$ED$6,祭日リスト)/NETWORKDAYS(BP409,BQ409,祭日リスト)))*$GG409*週間進捗報告書!$G$19,0)</f>
        <v>0</v>
      </c>
      <c r="EP409" s="328">
        <f>IF(BU409&lt;&gt;"",IF(BU409&lt;=$ED$6,1,IF(BT409&gt;$ED$6,0,NETWORKDAYS(BT409,$ED$6,祭日リスト)/NETWORKDAYS(BT409,BU409,祭日リスト)))*$GG409*週間進捗報告書!$G$20,0)</f>
        <v>0</v>
      </c>
      <c r="ER409" s="547">
        <f t="shared" ref="ER409:FC409" si="20771">EE409-EE410</f>
        <v>0</v>
      </c>
      <c r="ES409" s="547">
        <f t="shared" si="20771"/>
        <v>0</v>
      </c>
      <c r="ET409" s="547">
        <f t="shared" si="20771"/>
        <v>0</v>
      </c>
      <c r="EU409" s="547">
        <f t="shared" si="20771"/>
        <v>0</v>
      </c>
      <c r="EV409" s="547">
        <f t="shared" si="20771"/>
        <v>0</v>
      </c>
      <c r="EW409" s="547">
        <f t="shared" si="20771"/>
        <v>0</v>
      </c>
      <c r="EX409" s="547">
        <f t="shared" si="20771"/>
        <v>0</v>
      </c>
      <c r="EY409" s="547">
        <f t="shared" si="20771"/>
        <v>0</v>
      </c>
      <c r="EZ409" s="547">
        <f t="shared" si="20771"/>
        <v>0</v>
      </c>
      <c r="FA409" s="547">
        <f t="shared" si="20771"/>
        <v>0</v>
      </c>
      <c r="FB409" s="547">
        <f t="shared" si="20771"/>
        <v>0</v>
      </c>
      <c r="FC409" s="547">
        <f t="shared" si="20771"/>
        <v>0</v>
      </c>
      <c r="FD409" s="547">
        <f t="shared" ref="FD409" si="20772">SUM(ER409:FC410)</f>
        <v>0</v>
      </c>
      <c r="FE409" s="333"/>
      <c r="FG409" s="32">
        <f>IF(AND($M409&lt;&gt;$FF$7),1,0)</f>
        <v>0</v>
      </c>
      <c r="FH409" s="32">
        <f>IF(AND($Q409&lt;&gt;$FF$7),1,0)</f>
        <v>0</v>
      </c>
      <c r="FI409" s="32">
        <f>IF(AND($U409&lt;&gt;$FF$7),1,0)</f>
        <v>0</v>
      </c>
      <c r="FJ409" s="32">
        <f>IF(AND($Y409&lt;&gt;$FF$7),1,0)</f>
        <v>0</v>
      </c>
      <c r="FK409" s="32">
        <f>IF(AND($AG409&lt;&gt;$FF$7),1,0)</f>
        <v>0</v>
      </c>
      <c r="FL409" s="32">
        <f>IF(AND($AK409&lt;&gt;$FF$7),1,0)</f>
        <v>0</v>
      </c>
      <c r="FM409" s="32">
        <f>IF(AND($AS409&lt;&gt;$FF$7),1,0)</f>
        <v>0</v>
      </c>
      <c r="FN409" s="32">
        <f>IF(AND($AW409&lt;&gt;$FF$7),1,0)</f>
        <v>0</v>
      </c>
      <c r="FO409" s="32">
        <f>IF(AND($BE409&lt;&gt;$FF$7),1,0)</f>
        <v>0</v>
      </c>
      <c r="FP409" s="32">
        <f>IF(AND($BI409&lt;&gt;$FF$7),1,0)</f>
        <v>0</v>
      </c>
      <c r="FQ409" s="32">
        <f>IF(AND($BQ409&lt;&gt;$FF$7),1,0)</f>
        <v>0</v>
      </c>
      <c r="FR409" s="32">
        <f>IF(AND($BU409&lt;&gt;$FF$7),1,0)</f>
        <v>0</v>
      </c>
      <c r="FU409" s="294">
        <f t="shared" ref="FU409" si="20773">IF($K409&lt;&gt;"NG",$GG409,0)</f>
        <v>0</v>
      </c>
      <c r="FV409" s="294">
        <f t="shared" ref="FV409" si="20774">IF($O409&lt;&gt;"NG",$GG409,0)</f>
        <v>0</v>
      </c>
      <c r="FW409" s="294">
        <f t="shared" ref="FW409" si="20775">IF($S409&lt;&gt;"NG",$GG409,0)</f>
        <v>0</v>
      </c>
      <c r="FX409" s="294">
        <f t="shared" ref="FX409" si="20776">IF($W409&lt;&gt;"NG",$GG409,0)</f>
        <v>0</v>
      </c>
      <c r="FY409" s="294">
        <f t="shared" ref="FY409" si="20777">IF($AE409&lt;&gt;"NG",$GG409,0)</f>
        <v>0</v>
      </c>
      <c r="FZ409" s="294">
        <f t="shared" ref="FZ409" si="20778">IF($AI409&lt;&gt;"NG",$GG409,0)</f>
        <v>0</v>
      </c>
      <c r="GA409" s="294">
        <f t="shared" ref="GA409" si="20779">IF($AQ409&lt;&gt;"NG",$GG409,0)</f>
        <v>0</v>
      </c>
      <c r="GB409" s="294">
        <f t="shared" ref="GB409" si="20780">IF($AU409&lt;&gt;"NG",$GG409,0)</f>
        <v>0</v>
      </c>
      <c r="GC409" s="294">
        <f t="shared" ref="GC409" si="20781">IF($BC409&lt;&gt;"NG",$GG409,0)</f>
        <v>0</v>
      </c>
      <c r="GD409" s="294">
        <f t="shared" ref="GD409" si="20782">IF($BG409&lt;&gt;"NG",$GG409,0)</f>
        <v>0</v>
      </c>
      <c r="GE409" s="294">
        <f t="shared" ref="GE409" si="20783">IF($BO409&lt;&gt;"NG",$GG409,0)</f>
        <v>0</v>
      </c>
      <c r="GF409" s="294">
        <f t="shared" ref="GF409" si="20784">IF($BS409&lt;&gt;"NG",$GG409,0)</f>
        <v>0</v>
      </c>
      <c r="GG409" s="294" t="e">
        <f>VLOOKUP($D409,リスト!$D:$S,15,FALSE)</f>
        <v>#N/A</v>
      </c>
      <c r="GH409" s="2" t="e">
        <f>INDEX(リスト!$V:$V,MATCH(中日程計画表!$D409,リスト!$D:$D,0))</f>
        <v>#N/A</v>
      </c>
      <c r="GI409" s="2" t="e">
        <f>INDEX(リスト!$A:$A,MATCH(中日程計画表!$D409,リスト!$D:$D,0))</f>
        <v>#N/A</v>
      </c>
      <c r="GJ409" s="2" t="e">
        <f>INDEX(リスト!$U:$U,MATCH(中日程計画表!$D409,リスト!$D:$D,0))</f>
        <v>#N/A</v>
      </c>
      <c r="GK409" s="5" t="e">
        <f>INDEX(リスト!$W:$W,MATCH(中日程計画表!$D409,リスト!$D:$D,0))</f>
        <v>#N/A</v>
      </c>
      <c r="GL409" s="2" t="s">
        <v>200</v>
      </c>
      <c r="GM409" s="296">
        <f>D409</f>
        <v>0</v>
      </c>
      <c r="GN409" s="296">
        <f>E409</f>
        <v>0</v>
      </c>
      <c r="GU409" s="460" t="str">
        <f t="shared" ref="GU409" si="20785">AE409</f>
        <v>NG</v>
      </c>
      <c r="GV409" s="460">
        <f t="shared" ref="GV409" si="20786">EI409</f>
        <v>0</v>
      </c>
      <c r="GW409" s="460">
        <f t="shared" ref="GW409" si="20787">EI410</f>
        <v>0</v>
      </c>
      <c r="GX409" s="462">
        <f t="shared" ref="GX409" si="20788">EV409</f>
        <v>0</v>
      </c>
      <c r="GY409" s="460" t="str">
        <f t="shared" ref="GY409" si="20789">AI409</f>
        <v>NG</v>
      </c>
      <c r="GZ409" s="460">
        <f t="shared" ref="GZ409" si="20790">EJ409</f>
        <v>0</v>
      </c>
      <c r="HA409" s="460">
        <f t="shared" ref="HA409" si="20791">EJ410</f>
        <v>0</v>
      </c>
      <c r="HB409" s="462">
        <f t="shared" ref="HB409" si="20792">EW409</f>
        <v>0</v>
      </c>
      <c r="HC409" s="460" t="str">
        <f t="shared" ref="HC409" si="20793">AQ409</f>
        <v>NG</v>
      </c>
      <c r="HD409" s="460">
        <f t="shared" ref="HD409" si="20794">EK409</f>
        <v>0</v>
      </c>
      <c r="HE409" s="460">
        <f t="shared" ref="HE409" si="20795">EK410</f>
        <v>0</v>
      </c>
      <c r="HF409" s="462">
        <f t="shared" ref="HF409" si="20796">EX409</f>
        <v>0</v>
      </c>
      <c r="HG409" s="460" t="str">
        <f t="shared" ref="HG409" si="20797">AU409</f>
        <v>NG</v>
      </c>
      <c r="HH409" s="460">
        <f t="shared" ref="HH409" si="20798">EL409</f>
        <v>0</v>
      </c>
      <c r="HI409" s="460">
        <f t="shared" ref="HI409" si="20799">EL410</f>
        <v>0</v>
      </c>
      <c r="HJ409" s="462">
        <f t="shared" ref="HJ409" si="20800">EY409</f>
        <v>0</v>
      </c>
      <c r="HK409" s="460" t="str">
        <f t="shared" ref="HK409" si="20801">BC409</f>
        <v>NG</v>
      </c>
      <c r="HL409" s="460">
        <f t="shared" ref="HL409" si="20802">EM409</f>
        <v>0</v>
      </c>
      <c r="HM409" s="460">
        <f t="shared" ref="HM409" si="20803">EM410</f>
        <v>0</v>
      </c>
      <c r="HN409" s="462">
        <f t="shared" ref="HN409" si="20804">EZ409</f>
        <v>0</v>
      </c>
      <c r="HO409" s="460" t="str">
        <f t="shared" ref="HO409" si="20805">BG409</f>
        <v>NG</v>
      </c>
      <c r="HP409" s="460">
        <f t="shared" ref="HP409" si="20806">EN409</f>
        <v>0</v>
      </c>
      <c r="HQ409" s="460">
        <f t="shared" ref="HQ409" si="20807">EN410</f>
        <v>0</v>
      </c>
      <c r="HR409" s="462">
        <f t="shared" ref="HR409" si="20808">FA409</f>
        <v>0</v>
      </c>
      <c r="HS409" s="332"/>
    </row>
    <row r="410" spans="1:227" ht="12" customHeight="1">
      <c r="A410" s="489"/>
      <c r="B410" s="487"/>
      <c r="C410" s="475"/>
      <c r="D410" s="485"/>
      <c r="E410" s="483"/>
      <c r="F410" s="317"/>
      <c r="G410" s="317"/>
      <c r="H410" s="317"/>
      <c r="I410" s="317"/>
      <c r="J410" s="316"/>
      <c r="K410" s="481"/>
      <c r="L410" s="77"/>
      <c r="M410" s="77"/>
      <c r="N410" s="471"/>
      <c r="O410" s="475"/>
      <c r="P410" s="77"/>
      <c r="Q410" s="77"/>
      <c r="R410" s="471"/>
      <c r="S410" s="475"/>
      <c r="T410" s="77"/>
      <c r="U410" s="77"/>
      <c r="V410" s="471"/>
      <c r="W410" s="473"/>
      <c r="X410" s="77"/>
      <c r="Y410" s="77"/>
      <c r="Z410" s="471"/>
      <c r="AA410" s="477"/>
      <c r="AB410" s="80"/>
      <c r="AC410" s="80"/>
      <c r="AD410" s="471"/>
      <c r="AE410" s="473"/>
      <c r="AF410" s="77"/>
      <c r="AG410" s="77"/>
      <c r="AH410" s="471"/>
      <c r="AI410" s="473"/>
      <c r="AJ410" s="77"/>
      <c r="AK410" s="77"/>
      <c r="AL410" s="471"/>
      <c r="AM410" s="477"/>
      <c r="AN410" s="80"/>
      <c r="AO410" s="80"/>
      <c r="AP410" s="471"/>
      <c r="AQ410" s="473"/>
      <c r="AR410" s="77"/>
      <c r="AS410" s="77"/>
      <c r="AT410" s="471"/>
      <c r="AU410" s="473"/>
      <c r="AV410" s="77"/>
      <c r="AW410" s="77"/>
      <c r="AX410" s="471"/>
      <c r="AY410" s="477"/>
      <c r="AZ410" s="80"/>
      <c r="BA410" s="80"/>
      <c r="BB410" s="471"/>
      <c r="BC410" s="475"/>
      <c r="BD410" s="77"/>
      <c r="BE410" s="77"/>
      <c r="BF410" s="471"/>
      <c r="BG410" s="473"/>
      <c r="BH410" s="77"/>
      <c r="BI410" s="77"/>
      <c r="BJ410" s="471"/>
      <c r="BK410" s="477"/>
      <c r="BL410" s="80"/>
      <c r="BM410" s="80"/>
      <c r="BN410" s="471"/>
      <c r="BO410" s="475"/>
      <c r="BP410" s="77"/>
      <c r="BQ410" s="77"/>
      <c r="BR410" s="471"/>
      <c r="BS410" s="473"/>
      <c r="BT410" s="77"/>
      <c r="BU410" s="77"/>
      <c r="BV410" s="471"/>
      <c r="BW410" s="469"/>
      <c r="BX410" s="467"/>
      <c r="BY410" s="490"/>
      <c r="CA410" s="19">
        <f t="shared" ref="CA410" si="20809">IF(AND($N409=1,$M410&lt;&gt;$BZ$7),1,0)</f>
        <v>0</v>
      </c>
      <c r="CB410" s="19">
        <f t="shared" ref="CB410" si="20810">IF(AND($R409=1,$Q410&lt;&gt;$BZ$7),1,0)</f>
        <v>0</v>
      </c>
      <c r="CC410" s="19">
        <f t="shared" ref="CC410" si="20811">IF(AND($V409=1,$U410&lt;&gt;$BZ$7),1,0)</f>
        <v>0</v>
      </c>
      <c r="CD410" s="19">
        <f t="shared" ref="CD410" si="20812">IF(AND($Z409=1,$Y410&lt;&gt;$BZ$7),1,0)</f>
        <v>0</v>
      </c>
      <c r="CE410" s="19">
        <f t="shared" ref="CE410" si="20813">IF(AND($AH409=1,$AG410&lt;&gt;$BZ$7),1,0)</f>
        <v>0</v>
      </c>
      <c r="CF410" s="19">
        <f t="shared" ref="CF410" si="20814">IF(AND($AL409=1,$AK410&lt;&gt;$BZ$7),1,0)</f>
        <v>0</v>
      </c>
      <c r="CG410" s="19">
        <f t="shared" ref="CG410" si="20815">IF(AND($AT409=1,$AS410&lt;&gt;$BZ$7),1,0)</f>
        <v>0</v>
      </c>
      <c r="CH410" s="19">
        <f t="shared" ref="CH410" si="20816">IF(AND($AX409=1,$AW410&lt;&gt;$BZ$7),1,0)</f>
        <v>0</v>
      </c>
      <c r="CI410" s="19">
        <f t="shared" ref="CI410" si="20817">IF(AND($BF409=1,$BE410&lt;&gt;$BZ$7),1,0)</f>
        <v>0</v>
      </c>
      <c r="CJ410" s="19">
        <f t="shared" ref="CJ410" si="20818">IF(AND($BJ409=1,$BI410&lt;&gt;$BZ$7),1,0)</f>
        <v>0</v>
      </c>
      <c r="CK410" s="19">
        <f t="shared" ref="CK410" si="20819">IF(AND($BR409=1,$BQ410&lt;&gt;$BZ$7),1,0)</f>
        <v>0</v>
      </c>
      <c r="CL410" s="19">
        <f t="shared" ref="CL410" si="20820">IF(AND($BV409=1,$BU410&lt;&gt;$BZ$7),1,0)</f>
        <v>0</v>
      </c>
      <c r="CO410" s="19">
        <f>IF(AND($M410&lt;&gt;$CN$7,$M410&lt;=$CN$6),1,0)</f>
        <v>0</v>
      </c>
      <c r="CP410" s="19">
        <f>IF(AND($Q410&lt;&gt;$CN$7,$Q410&lt;=$CN$6),1,0)</f>
        <v>0</v>
      </c>
      <c r="CQ410" s="19">
        <f>IF(AND($U410&lt;&gt;$CN$7,$U410&lt;=$CN$6),1,0)</f>
        <v>0</v>
      </c>
      <c r="CR410" s="19">
        <f>IF(AND($Y410&lt;&gt;$CN$7,$Y410&lt;=$CN$6),1,0)</f>
        <v>0</v>
      </c>
      <c r="CS410" s="19">
        <f>IF(AND($AG410&lt;&gt;$CN$7,$AG410&lt;=$CN$6),1,0)</f>
        <v>0</v>
      </c>
      <c r="CT410" s="19">
        <f>IF(AND($AK410&lt;&gt;$CN$7,$AK410&lt;=$CN$6),1,0)</f>
        <v>0</v>
      </c>
      <c r="CU410" s="19">
        <f>IF(AND($AS410&lt;&gt;$CN$7,$AS410&lt;=$CN$6),1,0)</f>
        <v>0</v>
      </c>
      <c r="CV410" s="19">
        <f>IF(AND($AW410&lt;&gt;$CN$7,$AW410&lt;=$CN$6),1,0)</f>
        <v>0</v>
      </c>
      <c r="CW410" s="19">
        <f>IF(AND($BE410&lt;&gt;$CN$7,$BE410&lt;=$CN$6),1,0)</f>
        <v>0</v>
      </c>
      <c r="CX410" s="19">
        <f>IF(AND($BI410&lt;&gt;$CN$7,$BI410&lt;=$CN$6),1,0)</f>
        <v>0</v>
      </c>
      <c r="CY410" s="19">
        <f>IF(AND($BQ410&lt;&gt;$CN$7,$BQ410&lt;=$CN$6),1,0)</f>
        <v>0</v>
      </c>
      <c r="CZ410" s="19">
        <f>IF(AND($BU410&lt;&gt;$CN$7,$BU410&lt;=$CN$6),1,0)</f>
        <v>0</v>
      </c>
      <c r="DC410" s="19">
        <f>IF($N409=1,1,0)</f>
        <v>0</v>
      </c>
      <c r="DD410" s="19">
        <f>IF($R409=1,1,0)</f>
        <v>0</v>
      </c>
      <c r="DE410" s="19">
        <f>IF($V409=1,1,0)</f>
        <v>0</v>
      </c>
      <c r="DF410" s="19">
        <f>IF($Z409=1,1,0)</f>
        <v>0</v>
      </c>
      <c r="DG410" s="19">
        <f>IF($AH409=1,1,0)</f>
        <v>0</v>
      </c>
      <c r="DH410" s="19">
        <f>IF($AL409=1,1,0)</f>
        <v>0</v>
      </c>
      <c r="DI410" s="19">
        <f>IF($AT409=1,1,0)</f>
        <v>0</v>
      </c>
      <c r="DJ410" s="19">
        <f>IF($AX409=1,1,0)</f>
        <v>0</v>
      </c>
      <c r="DK410" s="19">
        <f>IF($BF409=1,1,0)</f>
        <v>0</v>
      </c>
      <c r="DL410" s="19">
        <f>IF($BJ409=1,1,0)</f>
        <v>0</v>
      </c>
      <c r="DM410" s="19">
        <f>IF($BR409=1,1,0)</f>
        <v>0</v>
      </c>
      <c r="DN410" s="19">
        <f>IF($BV409=1,1,0)</f>
        <v>0</v>
      </c>
      <c r="DQ410" s="19">
        <f t="shared" ref="DQ410" si="20821">IF($N409=1,1,0)</f>
        <v>0</v>
      </c>
      <c r="DR410" s="19">
        <f t="shared" ref="DR410" si="20822">IF($R409=1,1,0)</f>
        <v>0</v>
      </c>
      <c r="DS410" s="19">
        <f t="shared" ref="DS410" si="20823">IF($V409=1,1,0)</f>
        <v>0</v>
      </c>
      <c r="DT410" s="19">
        <f t="shared" ref="DT410" si="20824">IF($Z409=1,1,0)</f>
        <v>0</v>
      </c>
      <c r="DU410" s="19">
        <f t="shared" ref="DU410" si="20825">IF($AH409=1,1,0)</f>
        <v>0</v>
      </c>
      <c r="DV410" s="19">
        <f t="shared" ref="DV410" si="20826">IF($AL409=1,1,0)</f>
        <v>0</v>
      </c>
      <c r="DW410" s="19">
        <f t="shared" ref="DW410" si="20827">IF($AT409=1,1,0)</f>
        <v>0</v>
      </c>
      <c r="DX410" s="19">
        <f t="shared" ref="DX410" si="20828">IF($AX409=1,1,0)</f>
        <v>0</v>
      </c>
      <c r="DY410" s="19">
        <f t="shared" ref="DY410" si="20829">IF($BF409=1,1,0)</f>
        <v>0</v>
      </c>
      <c r="DZ410" s="19">
        <f t="shared" ref="DZ410" si="20830">IF($BJ409=1,1,0)</f>
        <v>0</v>
      </c>
      <c r="EA410" s="19">
        <f t="shared" ref="EA410" si="20831">IF($BR409=1,1,0)</f>
        <v>0</v>
      </c>
      <c r="EB410" s="19">
        <f t="shared" ref="EB410" si="20832">IF($BV409=1,1,0)</f>
        <v>0</v>
      </c>
      <c r="EE410" s="329">
        <f>N409*$FU410*週間進捗報告書!$G$9</f>
        <v>0</v>
      </c>
      <c r="EF410" s="329">
        <f>R409*$FV410*週間進捗報告書!$G$10</f>
        <v>0</v>
      </c>
      <c r="EG410" s="329">
        <f>V409*$FW410*週間進捗報告書!$G$11</f>
        <v>0</v>
      </c>
      <c r="EH410" s="329">
        <f>Z409*$FX410*週間進捗報告書!$G$12</f>
        <v>0</v>
      </c>
      <c r="EI410" s="329">
        <f>AH409*$FY410*週間進捗報告書!$G$13</f>
        <v>0</v>
      </c>
      <c r="EJ410" s="329">
        <f>AL409*$FZ410*週間進捗報告書!$G$14</f>
        <v>0</v>
      </c>
      <c r="EK410" s="329">
        <f>AT409*$GA410*週間進捗報告書!$G$15</f>
        <v>0</v>
      </c>
      <c r="EL410" s="329">
        <f>AX409*$GB410*週間進捗報告書!$G$16</f>
        <v>0</v>
      </c>
      <c r="EM410" s="329">
        <f>BF409*$GC410*週間進捗報告書!$G$17</f>
        <v>0</v>
      </c>
      <c r="EN410" s="329">
        <f>BJ409*$GD410*週間進捗報告書!$G$18</f>
        <v>0</v>
      </c>
      <c r="EO410" s="329">
        <f>BR409*$GE410*週間進捗報告書!$G$19</f>
        <v>0</v>
      </c>
      <c r="EP410" s="329">
        <f>BV409*$GF410*週間進捗報告書!$G$20</f>
        <v>0</v>
      </c>
      <c r="ER410" s="547"/>
      <c r="ES410" s="547"/>
      <c r="ET410" s="547"/>
      <c r="EU410" s="547"/>
      <c r="EV410" s="547"/>
      <c r="EW410" s="547"/>
      <c r="EX410" s="547"/>
      <c r="EY410" s="547"/>
      <c r="EZ410" s="547"/>
      <c r="FA410" s="547"/>
      <c r="FB410" s="547"/>
      <c r="FC410" s="547"/>
      <c r="FD410" s="547"/>
      <c r="FE410" s="332"/>
      <c r="FG410" s="19"/>
      <c r="FH410" s="19"/>
      <c r="FI410" s="19"/>
      <c r="FJ410" s="19"/>
      <c r="FK410" s="19"/>
      <c r="FL410" s="19"/>
      <c r="FM410" s="19"/>
      <c r="FN410" s="19"/>
      <c r="FO410" s="19"/>
      <c r="FP410" s="19"/>
      <c r="FQ410" s="19"/>
      <c r="FR410" s="19"/>
      <c r="FU410" s="295">
        <f t="shared" ref="FU410" si="20833">FU409</f>
        <v>0</v>
      </c>
      <c r="FV410" s="295">
        <f t="shared" ref="FV410" si="20834">FV409</f>
        <v>0</v>
      </c>
      <c r="FW410" s="295">
        <f t="shared" ref="FW410" si="20835">FW409</f>
        <v>0</v>
      </c>
      <c r="FX410" s="295">
        <f t="shared" ref="FX410" si="20836">FX409</f>
        <v>0</v>
      </c>
      <c r="FY410" s="295">
        <f t="shared" ref="FY410" si="20837">FY409</f>
        <v>0</v>
      </c>
      <c r="FZ410" s="295">
        <f t="shared" ref="FZ410" si="20838">FZ409</f>
        <v>0</v>
      </c>
      <c r="GA410" s="295">
        <f t="shared" ref="GA410" si="20839">GA409</f>
        <v>0</v>
      </c>
      <c r="GB410" s="295">
        <f t="shared" ref="GB410" si="20840">GB409</f>
        <v>0</v>
      </c>
      <c r="GC410" s="295">
        <f t="shared" ref="GC410" si="20841">GC409</f>
        <v>0</v>
      </c>
      <c r="GD410" s="295">
        <f t="shared" ref="GD410" si="20842">GD409</f>
        <v>0</v>
      </c>
      <c r="GE410" s="295">
        <f t="shared" ref="GE410" si="20843">GE409</f>
        <v>0</v>
      </c>
      <c r="GF410" s="295">
        <f t="shared" ref="GF410" si="20844">GF409</f>
        <v>0</v>
      </c>
      <c r="GG410" s="295" t="e">
        <f t="shared" ref="GG410" si="20845">GG409</f>
        <v>#N/A</v>
      </c>
      <c r="GH410" s="2" t="e">
        <f>INDEX(リスト!$V:$V,MATCH(中日程計画表!$D409,リスト!$D:$D,0))</f>
        <v>#N/A</v>
      </c>
      <c r="GI410" s="2" t="e">
        <f>INDEX(リスト!$A:$A,MATCH(中日程計画表!$D409,リスト!$D:$D,0))</f>
        <v>#N/A</v>
      </c>
      <c r="GJ410" s="2" t="e">
        <f>INDEX(リスト!$U:$U,MATCH(中日程計画表!$D409,リスト!$D:$D,0))</f>
        <v>#N/A</v>
      </c>
      <c r="GK410" s="5" t="e">
        <f>INDEX(リスト!$W:$W,MATCH(中日程計画表!$D409,リスト!$D:$D,0))</f>
        <v>#N/A</v>
      </c>
      <c r="GL410" s="2" t="s">
        <v>201</v>
      </c>
      <c r="GM410" s="296">
        <f t="shared" ref="GM410" si="20846">GM409</f>
        <v>0</v>
      </c>
      <c r="GN410" s="296">
        <f t="shared" ref="GN410" si="20847">GN409</f>
        <v>0</v>
      </c>
      <c r="GU410" s="461"/>
      <c r="GV410" s="460"/>
      <c r="GW410" s="460"/>
      <c r="GX410" s="461"/>
      <c r="GY410" s="461"/>
      <c r="GZ410" s="460"/>
      <c r="HA410" s="460"/>
      <c r="HB410" s="461"/>
      <c r="HC410" s="461"/>
      <c r="HD410" s="460"/>
      <c r="HE410" s="460"/>
      <c r="HF410" s="461"/>
      <c r="HG410" s="461"/>
      <c r="HH410" s="460"/>
      <c r="HI410" s="460"/>
      <c r="HJ410" s="461"/>
      <c r="HK410" s="461"/>
      <c r="HL410" s="460"/>
      <c r="HM410" s="460"/>
      <c r="HN410" s="461"/>
      <c r="HO410" s="461"/>
      <c r="HP410" s="460"/>
      <c r="HQ410" s="460"/>
      <c r="HR410" s="461"/>
      <c r="HS410" s="4"/>
    </row>
    <row r="411" spans="1:227" ht="12" customHeight="1">
      <c r="A411" s="488" t="str">
        <f t="shared" ref="A411" ca="1" si="20848">INDIRECT("リスト!A"&amp;B411+6)</f>
        <v/>
      </c>
      <c r="B411" s="486">
        <f t="shared" ref="B411" si="20849">ROUNDDOWN((ROW()-6)/2,0)+1</f>
        <v>203</v>
      </c>
      <c r="C411" s="474" t="str">
        <f>機能グループ名</f>
        <v/>
      </c>
      <c r="D411" s="484">
        <f>機能ID</f>
        <v>0</v>
      </c>
      <c r="E411" s="482">
        <f>機能名</f>
        <v>0</v>
      </c>
      <c r="F411" s="315"/>
      <c r="G411" s="315"/>
      <c r="H411" s="315"/>
      <c r="I411" s="315"/>
      <c r="J411" s="316"/>
      <c r="K411" s="480" t="str">
        <f>担当者_SR</f>
        <v>NG</v>
      </c>
      <c r="L411" s="76"/>
      <c r="M411" s="76"/>
      <c r="N411" s="470"/>
      <c r="O411" s="474" t="str">
        <f>担当者_SRR</f>
        <v>NG</v>
      </c>
      <c r="P411" s="76"/>
      <c r="Q411" s="76"/>
      <c r="R411" s="470"/>
      <c r="S411" s="474" t="str">
        <f>担当者_DS</f>
        <v>NG</v>
      </c>
      <c r="T411" s="76"/>
      <c r="U411" s="76"/>
      <c r="V411" s="470"/>
      <c r="W411" s="472" t="str">
        <f>担当者_DSR</f>
        <v>NG</v>
      </c>
      <c r="X411" s="76"/>
      <c r="Y411" s="76"/>
      <c r="Z411" s="470"/>
      <c r="AA411" s="476"/>
      <c r="AB411" s="79"/>
      <c r="AC411" s="79"/>
      <c r="AD411" s="470">
        <f>IF(AC412 &lt;&gt; "",1,0)</f>
        <v>0</v>
      </c>
      <c r="AE411" s="472" t="str">
        <f>担当者_CD</f>
        <v>NG</v>
      </c>
      <c r="AF411" s="76"/>
      <c r="AG411" s="76"/>
      <c r="AH411" s="470"/>
      <c r="AI411" s="472" t="str">
        <f>担当者_DD</f>
        <v>NG</v>
      </c>
      <c r="AJ411" s="76"/>
      <c r="AK411" s="76"/>
      <c r="AL411" s="470"/>
      <c r="AM411" s="476"/>
      <c r="AN411" s="79"/>
      <c r="AO411" s="79"/>
      <c r="AP411" s="470">
        <f>IF(AO412 &lt;&gt; "",1,0)</f>
        <v>0</v>
      </c>
      <c r="AQ411" s="472" t="str">
        <f>担当者_MCL</f>
        <v>NG</v>
      </c>
      <c r="AR411" s="76"/>
      <c r="AS411" s="76"/>
      <c r="AT411" s="470"/>
      <c r="AU411" s="472" t="str">
        <f>担当者_MCLR</f>
        <v>NG</v>
      </c>
      <c r="AV411" s="76"/>
      <c r="AW411" s="76"/>
      <c r="AX411" s="470"/>
      <c r="AY411" s="476"/>
      <c r="AZ411" s="79"/>
      <c r="BA411" s="79"/>
      <c r="BB411" s="470">
        <f>IF(BA412 &lt;&gt; "",1,0)</f>
        <v>0</v>
      </c>
      <c r="BC411" s="474" t="str">
        <f>担当者_MT</f>
        <v>NG</v>
      </c>
      <c r="BD411" s="76"/>
      <c r="BE411" s="76"/>
      <c r="BF411" s="470"/>
      <c r="BG411" s="472" t="str">
        <f>担当者_M検</f>
        <v>NG</v>
      </c>
      <c r="BH411" s="76"/>
      <c r="BI411" s="76"/>
      <c r="BJ411" s="470"/>
      <c r="BK411" s="476"/>
      <c r="BL411" s="79"/>
      <c r="BM411" s="79"/>
      <c r="BN411" s="470">
        <v>0</v>
      </c>
      <c r="BO411" s="474" t="str">
        <f>担当者_モテ</f>
        <v>NG</v>
      </c>
      <c r="BP411" s="76"/>
      <c r="BQ411" s="76"/>
      <c r="BR411" s="470"/>
      <c r="BS411" s="472" t="str">
        <f>担当者_モテR</f>
        <v>NG</v>
      </c>
      <c r="BT411" s="76"/>
      <c r="BU411" s="76"/>
      <c r="BV411" s="470"/>
      <c r="BW411" s="468">
        <f t="shared" ref="BW411" si="20850">IFERROR(SUM(IF(K411&lt;&gt;"NG",N411*K$1,0),IF(O411&lt;&gt;"NG",R411*O$1,0),IF(S411&lt;&gt;"NG",V411*S$1,0),IF(W411&lt;&gt;"NG",Z411*W$1,0),IF(AA411&lt;&gt;"NG",AD411*AA$1,0),IF(AE411&lt;&gt;"NG",AH411*AE$1,0),IF(AI411&lt;&gt;"NG",AL411*AI$1,0),IF(AM411&lt;&gt;"NG",AP411*AM$1,0),IF(AQ411&lt;&gt;"NG",AT411*AQ$1,0),IF(AU411&lt;&gt;"NG",AX411*AU$1,0),IF(AY411&lt;&gt;"NG",BB411*AY$1,0),IF(BC411&lt;&gt;"NG",BF411*BC$1,0),IF(BG411&lt;&gt;"NG",BJ411*BG$1,0),IF(BK411&lt;&gt;"NG",BN411*BK$1,0),IF(BO411&lt;&gt;"NG",BR411*BO$1,0),IF(BS411&lt;&gt;"NG",BV411*BS$1,0))/SUM(IF(K411&lt;&gt;"NG",K$1,0),IF(O411&lt;&gt;"NG",O$1,0),IF(S411&lt;&gt;"NG",S$1,0),IF(W411&lt;&gt;"NG",W$1,0),IF(AA411&lt;&gt;"NG",AA$1,0),IF(AE411&lt;&gt;"NG",AE$1,0),IF(AI411&lt;&gt;"NG",AI$1,0),IF(AM411&lt;&gt;"NG",AM$1,0),IF(AQ411&lt;&gt;"NG",AQ$1,0),IF(AU411&lt;&gt;"NG",AU$1,0),IF(AY411&lt;&gt;"NG",AY$1,0),IF(BC411&lt;&gt;"NG",BC$1,0),IF(BG411&lt;&gt;"NG",BG$1,0),IF(BK411&lt;&gt;"NG",BK$1,0),IF(BO411&lt;&gt;"NG",BO$1,0),IF(BS411&lt;&gt;"NG",BS$1,0)),0)</f>
        <v>0</v>
      </c>
      <c r="BX411" s="466"/>
      <c r="BY411" s="490"/>
      <c r="BZ411" s="5"/>
      <c r="CA411" s="32">
        <f t="shared" ref="CA411" si="20851">IF(AND($M411&lt;&gt;$BZ$5,$M411&lt;=$BZ$6,$M411&lt;&gt;$BZ$7),1,0)</f>
        <v>0</v>
      </c>
      <c r="CB411" s="32">
        <f t="shared" ref="CB411" si="20852">IF(AND($Q411&lt;&gt;$BZ$5,$Q411&lt;=$BZ$6,$Q411&lt;&gt;$BZ$7),1,0)</f>
        <v>0</v>
      </c>
      <c r="CC411" s="32">
        <f t="shared" ref="CC411" si="20853">IF(AND($U411&lt;&gt;$BZ$5,$U411&lt;=$BZ$6,$U411&lt;&gt;$BZ$7),1,0)</f>
        <v>0</v>
      </c>
      <c r="CD411" s="32">
        <f t="shared" ref="CD411" si="20854">IF(AND($Y411&lt;&gt;$BZ$5,$Y411&lt;=$BZ$6,$Y411&lt;&gt;$BZ$7),1,0)</f>
        <v>0</v>
      </c>
      <c r="CE411" s="32">
        <f t="shared" ref="CE411" si="20855">IF(AND($AG411&lt;&gt;$BZ$5,$AG411&lt;=$BZ$6,$AG411&lt;&gt;$BZ$7),1,0)</f>
        <v>0</v>
      </c>
      <c r="CF411" s="32">
        <f t="shared" ref="CF411" si="20856">IF(AND($AK411&lt;&gt;$BZ$5,$AK411&lt;=$BZ$6,$AK411&lt;&gt;$BZ$7),1,0)</f>
        <v>0</v>
      </c>
      <c r="CG411" s="32">
        <f t="shared" ref="CG411" si="20857">IF(AND($AS411&lt;&gt;$BZ$5,$AS411&lt;=$BZ$6,$AS411&lt;&gt;$BZ$7),1,0)</f>
        <v>0</v>
      </c>
      <c r="CH411" s="32">
        <f t="shared" ref="CH411" si="20858">IF(AND($AW411&lt;&gt;$BZ$5,$AW411&lt;=$BZ$6,$AW411&lt;&gt;$BZ$7),1,0)</f>
        <v>0</v>
      </c>
      <c r="CI411" s="32">
        <f t="shared" ref="CI411" si="20859">IF(AND($BE411&lt;&gt;$BZ$5,$BE411&lt;=$BZ$6,$BE411&lt;&gt;$BZ$7),1,0)</f>
        <v>0</v>
      </c>
      <c r="CJ411" s="32">
        <f t="shared" ref="CJ411" si="20860">IF(AND($BI411&lt;&gt;$BZ$5,$BI411&lt;=$BZ$6,$BI411&lt;&gt;$BZ$7),1,0)</f>
        <v>0</v>
      </c>
      <c r="CK411" s="32">
        <f t="shared" ref="CK411" si="20861">IF(AND($BQ411&lt;&gt;$BZ$5,$BQ411&lt;=$BZ$6,$BQ411&lt;&gt;$BZ$7),1,0)</f>
        <v>0</v>
      </c>
      <c r="CL411" s="32">
        <f t="shared" ref="CL411" si="20862">IF(AND($BU411&lt;&gt;$BZ$5,$BU411&lt;=$BZ$6,$BU411&lt;&gt;$BZ$7),1,0)</f>
        <v>0</v>
      </c>
      <c r="CO411" s="32">
        <f>IF(AND($M411&lt;&gt;$CN$5,$M411&lt;=$CN$6,$M411&lt;&gt;$CN$7),1,0)</f>
        <v>0</v>
      </c>
      <c r="CP411" s="32">
        <f>IF(AND($Q411&lt;&gt;$CN$5,$Q411&lt;=$CN$6,$Q411&lt;&gt;$CN$7),1,0)</f>
        <v>0</v>
      </c>
      <c r="CQ411" s="32">
        <f>IF(AND($U411&lt;&gt;$CN$5,$U411&lt;=$CN$6,$U411&lt;&gt;$CN$7),1,0)</f>
        <v>0</v>
      </c>
      <c r="CR411" s="32">
        <f>IF(AND($Y411&lt;&gt;$CN$5,$Y411&lt;=$CN$6,$Y411&lt;&gt;$CN$7),1,0)</f>
        <v>0</v>
      </c>
      <c r="CS411" s="32">
        <f>IF(AND($AG411&lt;&gt;$CN$5,$AG411&lt;=$CN$6,$AG411&lt;&gt;$CN$7),1,0)</f>
        <v>0</v>
      </c>
      <c r="CT411" s="32">
        <f>IF(AND($AK411&lt;&gt;$CN$5,$AK411&lt;=$CN$6,$AK411&lt;&gt;$CN$7),1,0)</f>
        <v>0</v>
      </c>
      <c r="CU411" s="32">
        <f>IF(AND($AS411&lt;&gt;$CN$5,$AS411&lt;=$CN$6,$AS411&lt;&gt;$CN$7),1,0)</f>
        <v>0</v>
      </c>
      <c r="CV411" s="32">
        <f>IF(AND($AW411&lt;&gt;$CN$5,$AW411&lt;=$CN$6,$AW411&lt;&gt;$CN$7),1,0)</f>
        <v>0</v>
      </c>
      <c r="CW411" s="32">
        <f>IF(AND($BE411&lt;&gt;$CN$5,$BE411&lt;=$CN$6,$BE411&lt;&gt;$CN$7),1,0)</f>
        <v>0</v>
      </c>
      <c r="CX411" s="32">
        <f>IF(AND($BI411&lt;&gt;$CN$5,$BI411&lt;=$CN$6,$BI411&lt;&gt;$CN$7),1,0)</f>
        <v>0</v>
      </c>
      <c r="CY411" s="32">
        <f>IF(AND($BQ411&lt;&gt;$CN$5,$BQ411&lt;=$CN$6,$BQ411&lt;&gt;$CN$7),1,0)</f>
        <v>0</v>
      </c>
      <c r="CZ411" s="32">
        <f>IF(AND($BU411&lt;&gt;$CN$5,$BU411&lt;=$CN$6,$BU411&lt;&gt;$CN$7),1,0)</f>
        <v>0</v>
      </c>
      <c r="DC411" s="32">
        <f>IF(AND($M411&lt;&gt;$DB$5,$M411&lt;=$DB$6,$M411&lt;&gt;$CN$7),1,0)</f>
        <v>0</v>
      </c>
      <c r="DD411" s="32">
        <f>IF(AND($Q411&lt;&gt;$DB$5,$Q411&lt;=$DB$6,$Q411&lt;&gt;$CN$7),1,0)</f>
        <v>0</v>
      </c>
      <c r="DE411" s="32">
        <f>IF(AND($U411&lt;&gt;$DB$5,$U411&lt;=$DB$6,$U411&lt;&gt;$CN$7),1,0)</f>
        <v>0</v>
      </c>
      <c r="DF411" s="32">
        <f>IF(AND($Y411&lt;&gt;$DB$5,$Y411&lt;=$DB$6,$Y411&lt;&gt;$CN$7),1,0)</f>
        <v>0</v>
      </c>
      <c r="DG411" s="32">
        <f>IF(AND($AG411&lt;&gt;$DB$5,$AG411&lt;=$DB$6,$AG411&lt;&gt;$CN$7),1,0)</f>
        <v>0</v>
      </c>
      <c r="DH411" s="32">
        <f>IF(AND($AK411&lt;&gt;$DB$5,$AK411&lt;=$DB$6,$AK411&lt;&gt;$CN$7),1,0)</f>
        <v>0</v>
      </c>
      <c r="DI411" s="32">
        <f>IF(AND($AS411&lt;&gt;$DB$5,$AS411&lt;=$DB$6,$AS411&lt;&gt;$CN$7),1,0)</f>
        <v>0</v>
      </c>
      <c r="DJ411" s="32">
        <f>IF(AND($AW411&lt;&gt;$DB$5,$AW411&lt;=$DB$6,$AW411&lt;&gt;$CN$7),1,0)</f>
        <v>0</v>
      </c>
      <c r="DK411" s="32">
        <f>IF(AND($BE411&lt;&gt;$DB$5,$BE411&lt;=$DB$6,$BE411&lt;&gt;$CN$7),1,0)</f>
        <v>0</v>
      </c>
      <c r="DL411" s="32">
        <f>IF(AND($BI411&lt;&gt;$DB$5,$BI411&lt;=$DB$6,$BI411&lt;&gt;$CN$7),1,0)</f>
        <v>0</v>
      </c>
      <c r="DM411" s="32">
        <f>IF(AND($BQ411&lt;&gt;$DB$5,$BQ411&lt;=$DB$6,$BQ411&lt;&gt;$CN$7),1,0)</f>
        <v>0</v>
      </c>
      <c r="DN411" s="32">
        <f>IF(AND($BU411&lt;&gt;$DB$5,$BU411&lt;=$DB$6,$BU411&lt;&gt;$CN$7),1,0)</f>
        <v>0</v>
      </c>
      <c r="DQ411" s="32">
        <f t="shared" ref="DQ411" si="20863">IF(AND($M411&lt;&gt;$DP$5,$M411&lt;=$DP$6,$M411&lt;&gt;$CN$7),1,0)</f>
        <v>0</v>
      </c>
      <c r="DR411" s="32">
        <f t="shared" ref="DR411" si="20864">IF(AND($Q411&lt;&gt;$DP$5,$Q411&lt;=$DP$6,$Q411&lt;&gt;$CN$7),1,0)</f>
        <v>0</v>
      </c>
      <c r="DS411" s="32">
        <f t="shared" ref="DS411" si="20865">IF(AND($U411&lt;&gt;$DP$5,$U411&lt;=$DP$6,$U411&lt;&gt;$CN$7),1,0)</f>
        <v>0</v>
      </c>
      <c r="DT411" s="32">
        <f t="shared" ref="DT411" si="20866">IF(AND($Y411&lt;&gt;$DP$5,$Y411&lt;=$DP$6,$Y411&lt;&gt;$CN$7),1,0)</f>
        <v>0</v>
      </c>
      <c r="DU411" s="32">
        <f t="shared" ref="DU411" si="20867">IF(AND($AG411&lt;&gt;$DP$5,$AG411&lt;=$DP$6,$AG411&lt;&gt;$CN$7),1,0)</f>
        <v>0</v>
      </c>
      <c r="DV411" s="32">
        <f t="shared" ref="DV411" si="20868">IF(AND($AK411&lt;&gt;$DP$5,$AK411&lt;=$DP$6,$AK411&lt;&gt;$CN$7),1,0)</f>
        <v>0</v>
      </c>
      <c r="DW411" s="32">
        <f t="shared" ref="DW411" si="20869">IF(AND($AS411&lt;&gt;$DP$5,$AS411&lt;=$DP$6,$AS411&lt;&gt;$CN$7),1,0)</f>
        <v>0</v>
      </c>
      <c r="DX411" s="32">
        <f t="shared" ref="DX411" si="20870">IF(AND($AW411&lt;&gt;$DP$5,$AW411&lt;=$DP$6,$AW411&lt;&gt;$CN$7),1,0)</f>
        <v>0</v>
      </c>
      <c r="DY411" s="32">
        <f t="shared" ref="DY411" si="20871">IF(AND($BE411&lt;&gt;$DP$5,$BE411&lt;=$DP$6,$BE411&lt;&gt;$CN$7),1,0)</f>
        <v>0</v>
      </c>
      <c r="DZ411" s="32">
        <f t="shared" ref="DZ411" si="20872">IF(AND($BI411&lt;&gt;$DP$5,$BI411&lt;=$DP$6,$BI411&lt;&gt;$CN$7),1,0)</f>
        <v>0</v>
      </c>
      <c r="EA411" s="32">
        <f t="shared" ref="EA411" si="20873">IF(AND($BQ411&lt;&gt;$DP$5,$BQ411&lt;=$DP$6,$BQ411&lt;&gt;$CN$7),1,0)</f>
        <v>0</v>
      </c>
      <c r="EB411" s="32">
        <f t="shared" ref="EB411" si="20874">IF(AND($BU411&lt;&gt;$DP$5,$BU411&lt;=$DP$6,$BU411&lt;&gt;$CN$7),1,0)</f>
        <v>0</v>
      </c>
      <c r="EE411" s="328">
        <f>IF(M411&lt;&gt;"",IF(M411&lt;=$ED$6,1,IF(L411&gt;$ED$6,0,NETWORKDAYS(L411,$ED$6,祭日リスト)/NETWORKDAYS(L411,M411,祭日リスト)))*$GG411*週間進捗報告書!$G$9,0)</f>
        <v>0</v>
      </c>
      <c r="EF411" s="328">
        <f>IF(Q411&lt;&gt;"",IF(Q411&lt;=$ED$6,1,IF(P411&gt;$ED$6,0,NETWORKDAYS(P411,$ED$6,祭日リスト)/NETWORKDAYS(P411,Q411,祭日リスト)))*$GG411*週間進捗報告書!$G$10,0)</f>
        <v>0</v>
      </c>
      <c r="EG411" s="328">
        <f>IF(U411&lt;&gt;"",IF(U411&lt;=$ED$6,1,IF(T411&gt;$ED$6,0,NETWORKDAYS(T411,$ED$6,祭日リスト)/NETWORKDAYS(T411,U411,祭日リスト)))*$GG411*週間進捗報告書!$G$11,0)</f>
        <v>0</v>
      </c>
      <c r="EH411" s="328">
        <f>IF(Y411&lt;&gt;"",IF(Y411&lt;=$ED$6,1,IF(X411&gt;$ED$6,0,NETWORKDAYS(X411,$ED$6,祭日リスト)/NETWORKDAYS(X411,Y411,祭日リスト)))*$GG411*週間進捗報告書!$G$12,0)</f>
        <v>0</v>
      </c>
      <c r="EI411" s="328">
        <f>IF(AG411&lt;&gt;"",IF(AG411&lt;=$ED$6,1,IF(AF411&gt;$ED$6,0,NETWORKDAYS(AF411,$ED$6,祭日リスト)/NETWORKDAYS(AF411,AG411,祭日リスト)))*$GG411*週間進捗報告書!$G$13,0)</f>
        <v>0</v>
      </c>
      <c r="EJ411" s="328">
        <f>IF(AK411&lt;&gt;"",IF(AK411&lt;=$ED$6,1,IF(AJ411&gt;$ED$6,0,NETWORKDAYS(AJ411,$ED$6,祭日リスト)/NETWORKDAYS(AJ411,AK411,祭日リスト)))*$GG411*週間進捗報告書!$G$14,0)</f>
        <v>0</v>
      </c>
      <c r="EK411" s="328">
        <f>IF(AS411&lt;&gt;"",IF(AS411&lt;=$ED$6,1,IF(AR411&gt;$ED$6,0,NETWORKDAYS(AR411,$ED$6,祭日リスト)/NETWORKDAYS(AR411,AS411,祭日リスト)))*$GG411*週間進捗報告書!$G$15,0)</f>
        <v>0</v>
      </c>
      <c r="EL411" s="328">
        <f>IF(AW411&lt;&gt;"",IF(AW411&lt;=$ED$6,1,IF(AV411&gt;$ED$6,0,NETWORKDAYS(AV411,$ED$6,祭日リスト)/NETWORKDAYS(AV411,AW411,祭日リスト)))*$GG411*週間進捗報告書!$G$16,0)</f>
        <v>0</v>
      </c>
      <c r="EM411" s="328">
        <f>IF(BE411&lt;&gt;"",IF(BE411&lt;=$ED$6,1,IF(BD411&gt;$ED$6,0,NETWORKDAYS(BD411,$ED$6,祭日リスト)/NETWORKDAYS(BD411,BE411,祭日リスト)))*$GG411*週間進捗報告書!$G$17,0)</f>
        <v>0</v>
      </c>
      <c r="EN411" s="328">
        <f>IF(BI411&lt;&gt;"",IF(BI411&lt;=$ED$6,1,IF(BH411&gt;$ED$6,0,NETWORKDAYS(BH411,$ED$6,祭日リスト)/NETWORKDAYS(BH411,BI411,祭日リスト)))*$GG411*週間進捗報告書!$G$18,0)</f>
        <v>0</v>
      </c>
      <c r="EO411" s="328">
        <f>IF(BQ411&lt;&gt;"",IF(BQ411&lt;=$ED$6,1,IF(BP411&gt;$ED$6,0,NETWORKDAYS(BP411,$ED$6,祭日リスト)/NETWORKDAYS(BP411,BQ411,祭日リスト)))*$GG411*週間進捗報告書!$G$19,0)</f>
        <v>0</v>
      </c>
      <c r="EP411" s="328">
        <f>IF(BU411&lt;&gt;"",IF(BU411&lt;=$ED$6,1,IF(BT411&gt;$ED$6,0,NETWORKDAYS(BT411,$ED$6,祭日リスト)/NETWORKDAYS(BT411,BU411,祭日リスト)))*$GG411*週間進捗報告書!$G$20,0)</f>
        <v>0</v>
      </c>
      <c r="ER411" s="547">
        <f t="shared" ref="ER411:FC411" si="20875">EE411-EE412</f>
        <v>0</v>
      </c>
      <c r="ES411" s="547">
        <f t="shared" si="20875"/>
        <v>0</v>
      </c>
      <c r="ET411" s="547">
        <f t="shared" si="20875"/>
        <v>0</v>
      </c>
      <c r="EU411" s="547">
        <f t="shared" si="20875"/>
        <v>0</v>
      </c>
      <c r="EV411" s="547">
        <f t="shared" si="20875"/>
        <v>0</v>
      </c>
      <c r="EW411" s="547">
        <f t="shared" si="20875"/>
        <v>0</v>
      </c>
      <c r="EX411" s="547">
        <f t="shared" si="20875"/>
        <v>0</v>
      </c>
      <c r="EY411" s="547">
        <f t="shared" si="20875"/>
        <v>0</v>
      </c>
      <c r="EZ411" s="547">
        <f t="shared" si="20875"/>
        <v>0</v>
      </c>
      <c r="FA411" s="547">
        <f t="shared" si="20875"/>
        <v>0</v>
      </c>
      <c r="FB411" s="547">
        <f t="shared" si="20875"/>
        <v>0</v>
      </c>
      <c r="FC411" s="547">
        <f t="shared" si="20875"/>
        <v>0</v>
      </c>
      <c r="FD411" s="547">
        <f t="shared" ref="FD411" si="20876">SUM(ER411:FC412)</f>
        <v>0</v>
      </c>
      <c r="FE411" s="333"/>
      <c r="FG411" s="32">
        <f>IF(AND($M411&lt;&gt;$FF$7),1,0)</f>
        <v>0</v>
      </c>
      <c r="FH411" s="32">
        <f>IF(AND($Q411&lt;&gt;$FF$7),1,0)</f>
        <v>0</v>
      </c>
      <c r="FI411" s="32">
        <f>IF(AND($U411&lt;&gt;$FF$7),1,0)</f>
        <v>0</v>
      </c>
      <c r="FJ411" s="32">
        <f>IF(AND($Y411&lt;&gt;$FF$7),1,0)</f>
        <v>0</v>
      </c>
      <c r="FK411" s="32">
        <f>IF(AND($AG411&lt;&gt;$FF$7),1,0)</f>
        <v>0</v>
      </c>
      <c r="FL411" s="32">
        <f>IF(AND($AK411&lt;&gt;$FF$7),1,0)</f>
        <v>0</v>
      </c>
      <c r="FM411" s="32">
        <f>IF(AND($AS411&lt;&gt;$FF$7),1,0)</f>
        <v>0</v>
      </c>
      <c r="FN411" s="32">
        <f>IF(AND($AW411&lt;&gt;$FF$7),1,0)</f>
        <v>0</v>
      </c>
      <c r="FO411" s="32">
        <f>IF(AND($BE411&lt;&gt;$FF$7),1,0)</f>
        <v>0</v>
      </c>
      <c r="FP411" s="32">
        <f>IF(AND($BI411&lt;&gt;$FF$7),1,0)</f>
        <v>0</v>
      </c>
      <c r="FQ411" s="32">
        <f>IF(AND($BQ411&lt;&gt;$FF$7),1,0)</f>
        <v>0</v>
      </c>
      <c r="FR411" s="32">
        <f>IF(AND($BU411&lt;&gt;$FF$7),1,0)</f>
        <v>0</v>
      </c>
      <c r="FU411" s="294">
        <f t="shared" ref="FU411" si="20877">IF($K411&lt;&gt;"NG",$GG411,0)</f>
        <v>0</v>
      </c>
      <c r="FV411" s="294">
        <f t="shared" ref="FV411" si="20878">IF($O411&lt;&gt;"NG",$GG411,0)</f>
        <v>0</v>
      </c>
      <c r="FW411" s="294">
        <f t="shared" ref="FW411" si="20879">IF($S411&lt;&gt;"NG",$GG411,0)</f>
        <v>0</v>
      </c>
      <c r="FX411" s="294">
        <f t="shared" ref="FX411" si="20880">IF($W411&lt;&gt;"NG",$GG411,0)</f>
        <v>0</v>
      </c>
      <c r="FY411" s="294">
        <f t="shared" ref="FY411" si="20881">IF($AE411&lt;&gt;"NG",$GG411,0)</f>
        <v>0</v>
      </c>
      <c r="FZ411" s="294">
        <f t="shared" ref="FZ411" si="20882">IF($AI411&lt;&gt;"NG",$GG411,0)</f>
        <v>0</v>
      </c>
      <c r="GA411" s="294">
        <f t="shared" ref="GA411" si="20883">IF($AQ411&lt;&gt;"NG",$GG411,0)</f>
        <v>0</v>
      </c>
      <c r="GB411" s="294">
        <f t="shared" ref="GB411" si="20884">IF($AU411&lt;&gt;"NG",$GG411,0)</f>
        <v>0</v>
      </c>
      <c r="GC411" s="294">
        <f t="shared" ref="GC411" si="20885">IF($BC411&lt;&gt;"NG",$GG411,0)</f>
        <v>0</v>
      </c>
      <c r="GD411" s="294">
        <f t="shared" ref="GD411" si="20886">IF($BG411&lt;&gt;"NG",$GG411,0)</f>
        <v>0</v>
      </c>
      <c r="GE411" s="294">
        <f t="shared" ref="GE411" si="20887">IF($BO411&lt;&gt;"NG",$GG411,0)</f>
        <v>0</v>
      </c>
      <c r="GF411" s="294">
        <f t="shared" ref="GF411" si="20888">IF($BS411&lt;&gt;"NG",$GG411,0)</f>
        <v>0</v>
      </c>
      <c r="GG411" s="294" t="e">
        <f>VLOOKUP($D411,リスト!$D:$S,15,FALSE)</f>
        <v>#N/A</v>
      </c>
      <c r="GH411" s="2" t="e">
        <f>INDEX(リスト!$V:$V,MATCH(中日程計画表!$D411,リスト!$D:$D,0))</f>
        <v>#N/A</v>
      </c>
      <c r="GI411" s="2" t="e">
        <f>INDEX(リスト!$A:$A,MATCH(中日程計画表!$D411,リスト!$D:$D,0))</f>
        <v>#N/A</v>
      </c>
      <c r="GJ411" s="2" t="e">
        <f>INDEX(リスト!$U:$U,MATCH(中日程計画表!$D411,リスト!$D:$D,0))</f>
        <v>#N/A</v>
      </c>
      <c r="GK411" s="5" t="e">
        <f>INDEX(リスト!$W:$W,MATCH(中日程計画表!$D411,リスト!$D:$D,0))</f>
        <v>#N/A</v>
      </c>
      <c r="GL411" s="2" t="s">
        <v>200</v>
      </c>
      <c r="GM411" s="296">
        <f>D411</f>
        <v>0</v>
      </c>
      <c r="GN411" s="296">
        <f>E411</f>
        <v>0</v>
      </c>
      <c r="GU411" s="460" t="str">
        <f t="shared" ref="GU411" si="20889">AE411</f>
        <v>NG</v>
      </c>
      <c r="GV411" s="460">
        <f t="shared" ref="GV411" si="20890">EI411</f>
        <v>0</v>
      </c>
      <c r="GW411" s="460">
        <f t="shared" ref="GW411" si="20891">EI412</f>
        <v>0</v>
      </c>
      <c r="GX411" s="462">
        <f t="shared" ref="GX411" si="20892">EV411</f>
        <v>0</v>
      </c>
      <c r="GY411" s="460" t="str">
        <f t="shared" ref="GY411" si="20893">AI411</f>
        <v>NG</v>
      </c>
      <c r="GZ411" s="460">
        <f t="shared" ref="GZ411" si="20894">EJ411</f>
        <v>0</v>
      </c>
      <c r="HA411" s="460">
        <f t="shared" ref="HA411" si="20895">EJ412</f>
        <v>0</v>
      </c>
      <c r="HB411" s="462">
        <f t="shared" ref="HB411" si="20896">EW411</f>
        <v>0</v>
      </c>
      <c r="HC411" s="460" t="str">
        <f t="shared" ref="HC411" si="20897">AQ411</f>
        <v>NG</v>
      </c>
      <c r="HD411" s="460">
        <f t="shared" ref="HD411" si="20898">EK411</f>
        <v>0</v>
      </c>
      <c r="HE411" s="460">
        <f t="shared" ref="HE411" si="20899">EK412</f>
        <v>0</v>
      </c>
      <c r="HF411" s="462">
        <f t="shared" ref="HF411" si="20900">EX411</f>
        <v>0</v>
      </c>
      <c r="HG411" s="460" t="str">
        <f t="shared" ref="HG411" si="20901">AU411</f>
        <v>NG</v>
      </c>
      <c r="HH411" s="460">
        <f t="shared" ref="HH411" si="20902">EL411</f>
        <v>0</v>
      </c>
      <c r="HI411" s="460">
        <f t="shared" ref="HI411" si="20903">EL412</f>
        <v>0</v>
      </c>
      <c r="HJ411" s="462">
        <f t="shared" ref="HJ411" si="20904">EY411</f>
        <v>0</v>
      </c>
      <c r="HK411" s="460" t="str">
        <f t="shared" ref="HK411" si="20905">BC411</f>
        <v>NG</v>
      </c>
      <c r="HL411" s="460">
        <f t="shared" ref="HL411" si="20906">EM411</f>
        <v>0</v>
      </c>
      <c r="HM411" s="460">
        <f t="shared" ref="HM411" si="20907">EM412</f>
        <v>0</v>
      </c>
      <c r="HN411" s="462">
        <f t="shared" ref="HN411" si="20908">EZ411</f>
        <v>0</v>
      </c>
      <c r="HO411" s="460" t="str">
        <f t="shared" ref="HO411" si="20909">BG411</f>
        <v>NG</v>
      </c>
      <c r="HP411" s="460">
        <f t="shared" ref="HP411" si="20910">EN411</f>
        <v>0</v>
      </c>
      <c r="HQ411" s="460">
        <f t="shared" ref="HQ411" si="20911">EN412</f>
        <v>0</v>
      </c>
      <c r="HR411" s="462">
        <f t="shared" ref="HR411" si="20912">FA411</f>
        <v>0</v>
      </c>
      <c r="HS411" s="332"/>
    </row>
    <row r="412" spans="1:227" ht="12" customHeight="1">
      <c r="A412" s="489"/>
      <c r="B412" s="487"/>
      <c r="C412" s="475"/>
      <c r="D412" s="485"/>
      <c r="E412" s="483"/>
      <c r="F412" s="317"/>
      <c r="G412" s="317"/>
      <c r="H412" s="317"/>
      <c r="I412" s="317"/>
      <c r="J412" s="316"/>
      <c r="K412" s="481"/>
      <c r="L412" s="77"/>
      <c r="M412" s="77"/>
      <c r="N412" s="471"/>
      <c r="O412" s="475"/>
      <c r="P412" s="77"/>
      <c r="Q412" s="77"/>
      <c r="R412" s="471"/>
      <c r="S412" s="475"/>
      <c r="T412" s="77"/>
      <c r="U412" s="77"/>
      <c r="V412" s="471"/>
      <c r="W412" s="473"/>
      <c r="X412" s="77"/>
      <c r="Y412" s="77"/>
      <c r="Z412" s="471"/>
      <c r="AA412" s="477"/>
      <c r="AB412" s="80"/>
      <c r="AC412" s="80"/>
      <c r="AD412" s="471"/>
      <c r="AE412" s="473"/>
      <c r="AF412" s="77"/>
      <c r="AG412" s="77"/>
      <c r="AH412" s="471"/>
      <c r="AI412" s="473"/>
      <c r="AJ412" s="77"/>
      <c r="AK412" s="77"/>
      <c r="AL412" s="471"/>
      <c r="AM412" s="477"/>
      <c r="AN412" s="80"/>
      <c r="AO412" s="80"/>
      <c r="AP412" s="471"/>
      <c r="AQ412" s="473"/>
      <c r="AR412" s="77"/>
      <c r="AS412" s="77"/>
      <c r="AT412" s="471"/>
      <c r="AU412" s="473"/>
      <c r="AV412" s="77"/>
      <c r="AW412" s="77"/>
      <c r="AX412" s="471"/>
      <c r="AY412" s="477"/>
      <c r="AZ412" s="80"/>
      <c r="BA412" s="80"/>
      <c r="BB412" s="471"/>
      <c r="BC412" s="475"/>
      <c r="BD412" s="77"/>
      <c r="BE412" s="77"/>
      <c r="BF412" s="471"/>
      <c r="BG412" s="473"/>
      <c r="BH412" s="77"/>
      <c r="BI412" s="77"/>
      <c r="BJ412" s="471"/>
      <c r="BK412" s="477"/>
      <c r="BL412" s="80"/>
      <c r="BM412" s="80"/>
      <c r="BN412" s="471"/>
      <c r="BO412" s="475"/>
      <c r="BP412" s="77"/>
      <c r="BQ412" s="77"/>
      <c r="BR412" s="471"/>
      <c r="BS412" s="473"/>
      <c r="BT412" s="77"/>
      <c r="BU412" s="77"/>
      <c r="BV412" s="471"/>
      <c r="BW412" s="469"/>
      <c r="BX412" s="467"/>
      <c r="BY412" s="490"/>
      <c r="CA412" s="19">
        <f t="shared" ref="CA412" si="20913">IF(AND($N411=1,$M412&lt;&gt;$BZ$7),1,0)</f>
        <v>0</v>
      </c>
      <c r="CB412" s="19">
        <f t="shared" ref="CB412" si="20914">IF(AND($R411=1,$Q412&lt;&gt;$BZ$7),1,0)</f>
        <v>0</v>
      </c>
      <c r="CC412" s="19">
        <f t="shared" ref="CC412" si="20915">IF(AND($V411=1,$U412&lt;&gt;$BZ$7),1,0)</f>
        <v>0</v>
      </c>
      <c r="CD412" s="19">
        <f t="shared" ref="CD412" si="20916">IF(AND($Z411=1,$Y412&lt;&gt;$BZ$7),1,0)</f>
        <v>0</v>
      </c>
      <c r="CE412" s="19">
        <f t="shared" ref="CE412" si="20917">IF(AND($AH411=1,$AG412&lt;&gt;$BZ$7),1,0)</f>
        <v>0</v>
      </c>
      <c r="CF412" s="19">
        <f t="shared" ref="CF412" si="20918">IF(AND($AL411=1,$AK412&lt;&gt;$BZ$7),1,0)</f>
        <v>0</v>
      </c>
      <c r="CG412" s="19">
        <f t="shared" ref="CG412" si="20919">IF(AND($AT411=1,$AS412&lt;&gt;$BZ$7),1,0)</f>
        <v>0</v>
      </c>
      <c r="CH412" s="19">
        <f t="shared" ref="CH412" si="20920">IF(AND($AX411=1,$AW412&lt;&gt;$BZ$7),1,0)</f>
        <v>0</v>
      </c>
      <c r="CI412" s="19">
        <f t="shared" ref="CI412" si="20921">IF(AND($BF411=1,$BE412&lt;&gt;$BZ$7),1,0)</f>
        <v>0</v>
      </c>
      <c r="CJ412" s="19">
        <f t="shared" ref="CJ412" si="20922">IF(AND($BJ411=1,$BI412&lt;&gt;$BZ$7),1,0)</f>
        <v>0</v>
      </c>
      <c r="CK412" s="19">
        <f t="shared" ref="CK412" si="20923">IF(AND($BR411=1,$BQ412&lt;&gt;$BZ$7),1,0)</f>
        <v>0</v>
      </c>
      <c r="CL412" s="19">
        <f t="shared" ref="CL412" si="20924">IF(AND($BV411=1,$BU412&lt;&gt;$BZ$7),1,0)</f>
        <v>0</v>
      </c>
      <c r="CO412" s="19">
        <f>IF(AND($M412&lt;&gt;$CN$7,$M412&lt;=$CN$6),1,0)</f>
        <v>0</v>
      </c>
      <c r="CP412" s="19">
        <f>IF(AND($Q412&lt;&gt;$CN$7,$Q412&lt;=$CN$6),1,0)</f>
        <v>0</v>
      </c>
      <c r="CQ412" s="19">
        <f>IF(AND($U412&lt;&gt;$CN$7,$U412&lt;=$CN$6),1,0)</f>
        <v>0</v>
      </c>
      <c r="CR412" s="19">
        <f>IF(AND($Y412&lt;&gt;$CN$7,$Y412&lt;=$CN$6),1,0)</f>
        <v>0</v>
      </c>
      <c r="CS412" s="19">
        <f>IF(AND($AG412&lt;&gt;$CN$7,$AG412&lt;=$CN$6),1,0)</f>
        <v>0</v>
      </c>
      <c r="CT412" s="19">
        <f>IF(AND($AK412&lt;&gt;$CN$7,$AK412&lt;=$CN$6),1,0)</f>
        <v>0</v>
      </c>
      <c r="CU412" s="19">
        <f>IF(AND($AS412&lt;&gt;$CN$7,$AS412&lt;=$CN$6),1,0)</f>
        <v>0</v>
      </c>
      <c r="CV412" s="19">
        <f>IF(AND($AW412&lt;&gt;$CN$7,$AW412&lt;=$CN$6),1,0)</f>
        <v>0</v>
      </c>
      <c r="CW412" s="19">
        <f>IF(AND($BE412&lt;&gt;$CN$7,$BE412&lt;=$CN$6),1,0)</f>
        <v>0</v>
      </c>
      <c r="CX412" s="19">
        <f>IF(AND($BI412&lt;&gt;$CN$7,$BI412&lt;=$CN$6),1,0)</f>
        <v>0</v>
      </c>
      <c r="CY412" s="19">
        <f>IF(AND($BQ412&lt;&gt;$CN$7,$BQ412&lt;=$CN$6),1,0)</f>
        <v>0</v>
      </c>
      <c r="CZ412" s="19">
        <f>IF(AND($BU412&lt;&gt;$CN$7,$BU412&lt;=$CN$6),1,0)</f>
        <v>0</v>
      </c>
      <c r="DC412" s="19">
        <f>IF($N411=1,1,0)</f>
        <v>0</v>
      </c>
      <c r="DD412" s="19">
        <f>IF($R411=1,1,0)</f>
        <v>0</v>
      </c>
      <c r="DE412" s="19">
        <f>IF($V411=1,1,0)</f>
        <v>0</v>
      </c>
      <c r="DF412" s="19">
        <f>IF($Z411=1,1,0)</f>
        <v>0</v>
      </c>
      <c r="DG412" s="19">
        <f>IF($AH411=1,1,0)</f>
        <v>0</v>
      </c>
      <c r="DH412" s="19">
        <f>IF($AL411=1,1,0)</f>
        <v>0</v>
      </c>
      <c r="DI412" s="19">
        <f>IF($AT411=1,1,0)</f>
        <v>0</v>
      </c>
      <c r="DJ412" s="19">
        <f>IF($AX411=1,1,0)</f>
        <v>0</v>
      </c>
      <c r="DK412" s="19">
        <f>IF($BF411=1,1,0)</f>
        <v>0</v>
      </c>
      <c r="DL412" s="19">
        <f>IF($BJ411=1,1,0)</f>
        <v>0</v>
      </c>
      <c r="DM412" s="19">
        <f>IF($BR411=1,1,0)</f>
        <v>0</v>
      </c>
      <c r="DN412" s="19">
        <f>IF($BV411=1,1,0)</f>
        <v>0</v>
      </c>
      <c r="DQ412" s="19">
        <f t="shared" ref="DQ412" si="20925">IF($N411=1,1,0)</f>
        <v>0</v>
      </c>
      <c r="DR412" s="19">
        <f t="shared" ref="DR412" si="20926">IF($R411=1,1,0)</f>
        <v>0</v>
      </c>
      <c r="DS412" s="19">
        <f t="shared" ref="DS412" si="20927">IF($V411=1,1,0)</f>
        <v>0</v>
      </c>
      <c r="DT412" s="19">
        <f t="shared" ref="DT412" si="20928">IF($Z411=1,1,0)</f>
        <v>0</v>
      </c>
      <c r="DU412" s="19">
        <f t="shared" ref="DU412" si="20929">IF($AH411=1,1,0)</f>
        <v>0</v>
      </c>
      <c r="DV412" s="19">
        <f t="shared" ref="DV412" si="20930">IF($AL411=1,1,0)</f>
        <v>0</v>
      </c>
      <c r="DW412" s="19">
        <f t="shared" ref="DW412" si="20931">IF($AT411=1,1,0)</f>
        <v>0</v>
      </c>
      <c r="DX412" s="19">
        <f t="shared" ref="DX412" si="20932">IF($AX411=1,1,0)</f>
        <v>0</v>
      </c>
      <c r="DY412" s="19">
        <f t="shared" ref="DY412" si="20933">IF($BF411=1,1,0)</f>
        <v>0</v>
      </c>
      <c r="DZ412" s="19">
        <f t="shared" ref="DZ412" si="20934">IF($BJ411=1,1,0)</f>
        <v>0</v>
      </c>
      <c r="EA412" s="19">
        <f t="shared" ref="EA412" si="20935">IF($BR411=1,1,0)</f>
        <v>0</v>
      </c>
      <c r="EB412" s="19">
        <f t="shared" ref="EB412" si="20936">IF($BV411=1,1,0)</f>
        <v>0</v>
      </c>
      <c r="EE412" s="329">
        <f>N411*$FU412*週間進捗報告書!$G$9</f>
        <v>0</v>
      </c>
      <c r="EF412" s="329">
        <f>R411*$FV412*週間進捗報告書!$G$10</f>
        <v>0</v>
      </c>
      <c r="EG412" s="329">
        <f>V411*$FW412*週間進捗報告書!$G$11</f>
        <v>0</v>
      </c>
      <c r="EH412" s="329">
        <f>Z411*$FX412*週間進捗報告書!$G$12</f>
        <v>0</v>
      </c>
      <c r="EI412" s="329">
        <f>AH411*$FY412*週間進捗報告書!$G$13</f>
        <v>0</v>
      </c>
      <c r="EJ412" s="329">
        <f>AL411*$FZ412*週間進捗報告書!$G$14</f>
        <v>0</v>
      </c>
      <c r="EK412" s="329">
        <f>AT411*$GA412*週間進捗報告書!$G$15</f>
        <v>0</v>
      </c>
      <c r="EL412" s="329">
        <f>AX411*$GB412*週間進捗報告書!$G$16</f>
        <v>0</v>
      </c>
      <c r="EM412" s="329">
        <f>BF411*$GC412*週間進捗報告書!$G$17</f>
        <v>0</v>
      </c>
      <c r="EN412" s="329">
        <f>BJ411*$GD412*週間進捗報告書!$G$18</f>
        <v>0</v>
      </c>
      <c r="EO412" s="329">
        <f>BR411*$GE412*週間進捗報告書!$G$19</f>
        <v>0</v>
      </c>
      <c r="EP412" s="329">
        <f>BV411*$GF412*週間進捗報告書!$G$20</f>
        <v>0</v>
      </c>
      <c r="ER412" s="547"/>
      <c r="ES412" s="547"/>
      <c r="ET412" s="547"/>
      <c r="EU412" s="547"/>
      <c r="EV412" s="547"/>
      <c r="EW412" s="547"/>
      <c r="EX412" s="547"/>
      <c r="EY412" s="547"/>
      <c r="EZ412" s="547"/>
      <c r="FA412" s="547"/>
      <c r="FB412" s="547"/>
      <c r="FC412" s="547"/>
      <c r="FD412" s="547"/>
      <c r="FE412" s="332"/>
      <c r="FG412" s="19"/>
      <c r="FH412" s="19"/>
      <c r="FI412" s="19"/>
      <c r="FJ412" s="19"/>
      <c r="FK412" s="19"/>
      <c r="FL412" s="19"/>
      <c r="FM412" s="19"/>
      <c r="FN412" s="19"/>
      <c r="FO412" s="19"/>
      <c r="FP412" s="19"/>
      <c r="FQ412" s="19"/>
      <c r="FR412" s="19"/>
      <c r="FU412" s="295">
        <f t="shared" ref="FU412" si="20937">FU411</f>
        <v>0</v>
      </c>
      <c r="FV412" s="295">
        <f t="shared" ref="FV412" si="20938">FV411</f>
        <v>0</v>
      </c>
      <c r="FW412" s="295">
        <f t="shared" ref="FW412" si="20939">FW411</f>
        <v>0</v>
      </c>
      <c r="FX412" s="295">
        <f t="shared" ref="FX412" si="20940">FX411</f>
        <v>0</v>
      </c>
      <c r="FY412" s="295">
        <f t="shared" ref="FY412" si="20941">FY411</f>
        <v>0</v>
      </c>
      <c r="FZ412" s="295">
        <f t="shared" ref="FZ412" si="20942">FZ411</f>
        <v>0</v>
      </c>
      <c r="GA412" s="295">
        <f t="shared" ref="GA412" si="20943">GA411</f>
        <v>0</v>
      </c>
      <c r="GB412" s="295">
        <f t="shared" ref="GB412" si="20944">GB411</f>
        <v>0</v>
      </c>
      <c r="GC412" s="295">
        <f t="shared" ref="GC412" si="20945">GC411</f>
        <v>0</v>
      </c>
      <c r="GD412" s="295">
        <f t="shared" ref="GD412" si="20946">GD411</f>
        <v>0</v>
      </c>
      <c r="GE412" s="295">
        <f t="shared" ref="GE412" si="20947">GE411</f>
        <v>0</v>
      </c>
      <c r="GF412" s="295">
        <f t="shared" ref="GF412" si="20948">GF411</f>
        <v>0</v>
      </c>
      <c r="GG412" s="295" t="e">
        <f t="shared" ref="GG412" si="20949">GG411</f>
        <v>#N/A</v>
      </c>
      <c r="GH412" s="2" t="e">
        <f>INDEX(リスト!$V:$V,MATCH(中日程計画表!$D411,リスト!$D:$D,0))</f>
        <v>#N/A</v>
      </c>
      <c r="GI412" s="2" t="e">
        <f>INDEX(リスト!$A:$A,MATCH(中日程計画表!$D411,リスト!$D:$D,0))</f>
        <v>#N/A</v>
      </c>
      <c r="GJ412" s="2" t="e">
        <f>INDEX(リスト!$U:$U,MATCH(中日程計画表!$D411,リスト!$D:$D,0))</f>
        <v>#N/A</v>
      </c>
      <c r="GK412" s="5" t="e">
        <f>INDEX(リスト!$W:$W,MATCH(中日程計画表!$D411,リスト!$D:$D,0))</f>
        <v>#N/A</v>
      </c>
      <c r="GL412" s="2" t="s">
        <v>201</v>
      </c>
      <c r="GM412" s="296">
        <f t="shared" ref="GM412" si="20950">GM411</f>
        <v>0</v>
      </c>
      <c r="GN412" s="296">
        <f t="shared" ref="GN412" si="20951">GN411</f>
        <v>0</v>
      </c>
      <c r="GU412" s="461"/>
      <c r="GV412" s="460"/>
      <c r="GW412" s="460"/>
      <c r="GX412" s="461"/>
      <c r="GY412" s="461"/>
      <c r="GZ412" s="460"/>
      <c r="HA412" s="460"/>
      <c r="HB412" s="461"/>
      <c r="HC412" s="461"/>
      <c r="HD412" s="460"/>
      <c r="HE412" s="460"/>
      <c r="HF412" s="461"/>
      <c r="HG412" s="461"/>
      <c r="HH412" s="460"/>
      <c r="HI412" s="460"/>
      <c r="HJ412" s="461"/>
      <c r="HK412" s="461"/>
      <c r="HL412" s="460"/>
      <c r="HM412" s="460"/>
      <c r="HN412" s="461"/>
      <c r="HO412" s="461"/>
      <c r="HP412" s="460"/>
      <c r="HQ412" s="460"/>
      <c r="HR412" s="461"/>
      <c r="HS412" s="4"/>
    </row>
    <row r="413" spans="1:227" ht="12" customHeight="1">
      <c r="A413" s="488" t="str">
        <f t="shared" ref="A413" ca="1" si="20952">INDIRECT("リスト!A"&amp;B413+6)</f>
        <v/>
      </c>
      <c r="B413" s="486">
        <f t="shared" ref="B413" si="20953">ROUNDDOWN((ROW()-6)/2,0)+1</f>
        <v>204</v>
      </c>
      <c r="C413" s="474" t="str">
        <f>機能グループ名</f>
        <v/>
      </c>
      <c r="D413" s="484">
        <f>機能ID</f>
        <v>0</v>
      </c>
      <c r="E413" s="482">
        <f>機能名</f>
        <v>0</v>
      </c>
      <c r="F413" s="315"/>
      <c r="G413" s="315"/>
      <c r="H413" s="315"/>
      <c r="I413" s="315"/>
      <c r="J413" s="316"/>
      <c r="K413" s="480" t="str">
        <f>担当者_SR</f>
        <v>NG</v>
      </c>
      <c r="L413" s="76"/>
      <c r="M413" s="76"/>
      <c r="N413" s="470"/>
      <c r="O413" s="474" t="str">
        <f>担当者_SRR</f>
        <v>NG</v>
      </c>
      <c r="P413" s="76"/>
      <c r="Q413" s="76"/>
      <c r="R413" s="470"/>
      <c r="S413" s="474" t="str">
        <f>担当者_DS</f>
        <v>NG</v>
      </c>
      <c r="T413" s="76"/>
      <c r="U413" s="76"/>
      <c r="V413" s="470"/>
      <c r="W413" s="472" t="str">
        <f>担当者_DSR</f>
        <v>NG</v>
      </c>
      <c r="X413" s="76"/>
      <c r="Y413" s="76"/>
      <c r="Z413" s="470"/>
      <c r="AA413" s="476"/>
      <c r="AB413" s="79"/>
      <c r="AC413" s="79"/>
      <c r="AD413" s="470">
        <f>IF(AC414 &lt;&gt; "",1,0)</f>
        <v>0</v>
      </c>
      <c r="AE413" s="472" t="str">
        <f>担当者_CD</f>
        <v>NG</v>
      </c>
      <c r="AF413" s="76"/>
      <c r="AG413" s="76"/>
      <c r="AH413" s="470"/>
      <c r="AI413" s="472" t="str">
        <f>担当者_DD</f>
        <v>NG</v>
      </c>
      <c r="AJ413" s="76"/>
      <c r="AK413" s="76"/>
      <c r="AL413" s="470"/>
      <c r="AM413" s="476"/>
      <c r="AN413" s="79"/>
      <c r="AO413" s="79"/>
      <c r="AP413" s="470">
        <f>IF(AO414 &lt;&gt; "",1,0)</f>
        <v>0</v>
      </c>
      <c r="AQ413" s="472" t="str">
        <f>担当者_MCL</f>
        <v>NG</v>
      </c>
      <c r="AR413" s="76"/>
      <c r="AS413" s="76"/>
      <c r="AT413" s="470"/>
      <c r="AU413" s="472" t="str">
        <f>担当者_MCLR</f>
        <v>NG</v>
      </c>
      <c r="AV413" s="76"/>
      <c r="AW413" s="76"/>
      <c r="AX413" s="470"/>
      <c r="AY413" s="476"/>
      <c r="AZ413" s="79"/>
      <c r="BA413" s="79"/>
      <c r="BB413" s="470">
        <f>IF(BA414 &lt;&gt; "",1,0)</f>
        <v>0</v>
      </c>
      <c r="BC413" s="474" t="str">
        <f>担当者_MT</f>
        <v>NG</v>
      </c>
      <c r="BD413" s="76"/>
      <c r="BE413" s="76"/>
      <c r="BF413" s="470"/>
      <c r="BG413" s="472" t="str">
        <f>担当者_M検</f>
        <v>NG</v>
      </c>
      <c r="BH413" s="76"/>
      <c r="BI413" s="76"/>
      <c r="BJ413" s="470"/>
      <c r="BK413" s="476"/>
      <c r="BL413" s="79"/>
      <c r="BM413" s="79"/>
      <c r="BN413" s="470">
        <v>0</v>
      </c>
      <c r="BO413" s="474" t="str">
        <f>担当者_モテ</f>
        <v>NG</v>
      </c>
      <c r="BP413" s="76"/>
      <c r="BQ413" s="76"/>
      <c r="BR413" s="470"/>
      <c r="BS413" s="472" t="str">
        <f>担当者_モテR</f>
        <v>NG</v>
      </c>
      <c r="BT413" s="76"/>
      <c r="BU413" s="76"/>
      <c r="BV413" s="470"/>
      <c r="BW413" s="468">
        <f t="shared" ref="BW413" si="20954">IFERROR(SUM(IF(K413&lt;&gt;"NG",N413*K$1,0),IF(O413&lt;&gt;"NG",R413*O$1,0),IF(S413&lt;&gt;"NG",V413*S$1,0),IF(W413&lt;&gt;"NG",Z413*W$1,0),IF(AA413&lt;&gt;"NG",AD413*AA$1,0),IF(AE413&lt;&gt;"NG",AH413*AE$1,0),IF(AI413&lt;&gt;"NG",AL413*AI$1,0),IF(AM413&lt;&gt;"NG",AP413*AM$1,0),IF(AQ413&lt;&gt;"NG",AT413*AQ$1,0),IF(AU413&lt;&gt;"NG",AX413*AU$1,0),IF(AY413&lt;&gt;"NG",BB413*AY$1,0),IF(BC413&lt;&gt;"NG",BF413*BC$1,0),IF(BG413&lt;&gt;"NG",BJ413*BG$1,0),IF(BK413&lt;&gt;"NG",BN413*BK$1,0),IF(BO413&lt;&gt;"NG",BR413*BO$1,0),IF(BS413&lt;&gt;"NG",BV413*BS$1,0))/SUM(IF(K413&lt;&gt;"NG",K$1,0),IF(O413&lt;&gt;"NG",O$1,0),IF(S413&lt;&gt;"NG",S$1,0),IF(W413&lt;&gt;"NG",W$1,0),IF(AA413&lt;&gt;"NG",AA$1,0),IF(AE413&lt;&gt;"NG",AE$1,0),IF(AI413&lt;&gt;"NG",AI$1,0),IF(AM413&lt;&gt;"NG",AM$1,0),IF(AQ413&lt;&gt;"NG",AQ$1,0),IF(AU413&lt;&gt;"NG",AU$1,0),IF(AY413&lt;&gt;"NG",AY$1,0),IF(BC413&lt;&gt;"NG",BC$1,0),IF(BG413&lt;&gt;"NG",BG$1,0),IF(BK413&lt;&gt;"NG",BK$1,0),IF(BO413&lt;&gt;"NG",BO$1,0),IF(BS413&lt;&gt;"NG",BS$1,0)),0)</f>
        <v>0</v>
      </c>
      <c r="BX413" s="466"/>
      <c r="BY413" s="490"/>
      <c r="BZ413" s="5"/>
      <c r="CA413" s="32">
        <f t="shared" ref="CA413" si="20955">IF(AND($M413&lt;&gt;$BZ$5,$M413&lt;=$BZ$6,$M413&lt;&gt;$BZ$7),1,0)</f>
        <v>0</v>
      </c>
      <c r="CB413" s="32">
        <f t="shared" ref="CB413" si="20956">IF(AND($Q413&lt;&gt;$BZ$5,$Q413&lt;=$BZ$6,$Q413&lt;&gt;$BZ$7),1,0)</f>
        <v>0</v>
      </c>
      <c r="CC413" s="32">
        <f t="shared" ref="CC413" si="20957">IF(AND($U413&lt;&gt;$BZ$5,$U413&lt;=$BZ$6,$U413&lt;&gt;$BZ$7),1,0)</f>
        <v>0</v>
      </c>
      <c r="CD413" s="32">
        <f t="shared" ref="CD413" si="20958">IF(AND($Y413&lt;&gt;$BZ$5,$Y413&lt;=$BZ$6,$Y413&lt;&gt;$BZ$7),1,0)</f>
        <v>0</v>
      </c>
      <c r="CE413" s="32">
        <f t="shared" ref="CE413" si="20959">IF(AND($AG413&lt;&gt;$BZ$5,$AG413&lt;=$BZ$6,$AG413&lt;&gt;$BZ$7),1,0)</f>
        <v>0</v>
      </c>
      <c r="CF413" s="32">
        <f t="shared" ref="CF413" si="20960">IF(AND($AK413&lt;&gt;$BZ$5,$AK413&lt;=$BZ$6,$AK413&lt;&gt;$BZ$7),1,0)</f>
        <v>0</v>
      </c>
      <c r="CG413" s="32">
        <f t="shared" ref="CG413" si="20961">IF(AND($AS413&lt;&gt;$BZ$5,$AS413&lt;=$BZ$6,$AS413&lt;&gt;$BZ$7),1,0)</f>
        <v>0</v>
      </c>
      <c r="CH413" s="32">
        <f t="shared" ref="CH413" si="20962">IF(AND($AW413&lt;&gt;$BZ$5,$AW413&lt;=$BZ$6,$AW413&lt;&gt;$BZ$7),1,0)</f>
        <v>0</v>
      </c>
      <c r="CI413" s="32">
        <f t="shared" ref="CI413" si="20963">IF(AND($BE413&lt;&gt;$BZ$5,$BE413&lt;=$BZ$6,$BE413&lt;&gt;$BZ$7),1,0)</f>
        <v>0</v>
      </c>
      <c r="CJ413" s="32">
        <f t="shared" ref="CJ413" si="20964">IF(AND($BI413&lt;&gt;$BZ$5,$BI413&lt;=$BZ$6,$BI413&lt;&gt;$BZ$7),1,0)</f>
        <v>0</v>
      </c>
      <c r="CK413" s="32">
        <f t="shared" ref="CK413" si="20965">IF(AND($BQ413&lt;&gt;$BZ$5,$BQ413&lt;=$BZ$6,$BQ413&lt;&gt;$BZ$7),1,0)</f>
        <v>0</v>
      </c>
      <c r="CL413" s="32">
        <f t="shared" ref="CL413" si="20966">IF(AND($BU413&lt;&gt;$BZ$5,$BU413&lt;=$BZ$6,$BU413&lt;&gt;$BZ$7),1,0)</f>
        <v>0</v>
      </c>
      <c r="CO413" s="32">
        <f>IF(AND($M413&lt;&gt;$CN$5,$M413&lt;=$CN$6,$M413&lt;&gt;$CN$7),1,0)</f>
        <v>0</v>
      </c>
      <c r="CP413" s="32">
        <f>IF(AND($Q413&lt;&gt;$CN$5,$Q413&lt;=$CN$6,$Q413&lt;&gt;$CN$7),1,0)</f>
        <v>0</v>
      </c>
      <c r="CQ413" s="32">
        <f>IF(AND($U413&lt;&gt;$CN$5,$U413&lt;=$CN$6,$U413&lt;&gt;$CN$7),1,0)</f>
        <v>0</v>
      </c>
      <c r="CR413" s="32">
        <f>IF(AND($Y413&lt;&gt;$CN$5,$Y413&lt;=$CN$6,$Y413&lt;&gt;$CN$7),1,0)</f>
        <v>0</v>
      </c>
      <c r="CS413" s="32">
        <f>IF(AND($AG413&lt;&gt;$CN$5,$AG413&lt;=$CN$6,$AG413&lt;&gt;$CN$7),1,0)</f>
        <v>0</v>
      </c>
      <c r="CT413" s="32">
        <f>IF(AND($AK413&lt;&gt;$CN$5,$AK413&lt;=$CN$6,$AK413&lt;&gt;$CN$7),1,0)</f>
        <v>0</v>
      </c>
      <c r="CU413" s="32">
        <f>IF(AND($AS413&lt;&gt;$CN$5,$AS413&lt;=$CN$6,$AS413&lt;&gt;$CN$7),1,0)</f>
        <v>0</v>
      </c>
      <c r="CV413" s="32">
        <f>IF(AND($AW413&lt;&gt;$CN$5,$AW413&lt;=$CN$6,$AW413&lt;&gt;$CN$7),1,0)</f>
        <v>0</v>
      </c>
      <c r="CW413" s="32">
        <f>IF(AND($BE413&lt;&gt;$CN$5,$BE413&lt;=$CN$6,$BE413&lt;&gt;$CN$7),1,0)</f>
        <v>0</v>
      </c>
      <c r="CX413" s="32">
        <f>IF(AND($BI413&lt;&gt;$CN$5,$BI413&lt;=$CN$6,$BI413&lt;&gt;$CN$7),1,0)</f>
        <v>0</v>
      </c>
      <c r="CY413" s="32">
        <f>IF(AND($BQ413&lt;&gt;$CN$5,$BQ413&lt;=$CN$6,$BQ413&lt;&gt;$CN$7),1,0)</f>
        <v>0</v>
      </c>
      <c r="CZ413" s="32">
        <f>IF(AND($BU413&lt;&gt;$CN$5,$BU413&lt;=$CN$6,$BU413&lt;&gt;$CN$7),1,0)</f>
        <v>0</v>
      </c>
      <c r="DC413" s="32">
        <f>IF(AND($M413&lt;&gt;$DB$5,$M413&lt;=$DB$6,$M413&lt;&gt;$CN$7),1,0)</f>
        <v>0</v>
      </c>
      <c r="DD413" s="32">
        <f>IF(AND($Q413&lt;&gt;$DB$5,$Q413&lt;=$DB$6,$Q413&lt;&gt;$CN$7),1,0)</f>
        <v>0</v>
      </c>
      <c r="DE413" s="32">
        <f>IF(AND($U413&lt;&gt;$DB$5,$U413&lt;=$DB$6,$U413&lt;&gt;$CN$7),1,0)</f>
        <v>0</v>
      </c>
      <c r="DF413" s="32">
        <f>IF(AND($Y413&lt;&gt;$DB$5,$Y413&lt;=$DB$6,$Y413&lt;&gt;$CN$7),1,0)</f>
        <v>0</v>
      </c>
      <c r="DG413" s="32">
        <f>IF(AND($AG413&lt;&gt;$DB$5,$AG413&lt;=$DB$6,$AG413&lt;&gt;$CN$7),1,0)</f>
        <v>0</v>
      </c>
      <c r="DH413" s="32">
        <f>IF(AND($AK413&lt;&gt;$DB$5,$AK413&lt;=$DB$6,$AK413&lt;&gt;$CN$7),1,0)</f>
        <v>0</v>
      </c>
      <c r="DI413" s="32">
        <f>IF(AND($AS413&lt;&gt;$DB$5,$AS413&lt;=$DB$6,$AS413&lt;&gt;$CN$7),1,0)</f>
        <v>0</v>
      </c>
      <c r="DJ413" s="32">
        <f>IF(AND($AW413&lt;&gt;$DB$5,$AW413&lt;=$DB$6,$AW413&lt;&gt;$CN$7),1,0)</f>
        <v>0</v>
      </c>
      <c r="DK413" s="32">
        <f>IF(AND($BE413&lt;&gt;$DB$5,$BE413&lt;=$DB$6,$BE413&lt;&gt;$CN$7),1,0)</f>
        <v>0</v>
      </c>
      <c r="DL413" s="32">
        <f>IF(AND($BI413&lt;&gt;$DB$5,$BI413&lt;=$DB$6,$BI413&lt;&gt;$CN$7),1,0)</f>
        <v>0</v>
      </c>
      <c r="DM413" s="32">
        <f>IF(AND($BQ413&lt;&gt;$DB$5,$BQ413&lt;=$DB$6,$BQ413&lt;&gt;$CN$7),1,0)</f>
        <v>0</v>
      </c>
      <c r="DN413" s="32">
        <f>IF(AND($BU413&lt;&gt;$DB$5,$BU413&lt;=$DB$6,$BU413&lt;&gt;$CN$7),1,0)</f>
        <v>0</v>
      </c>
      <c r="DQ413" s="32">
        <f t="shared" ref="DQ413" si="20967">IF(AND($M413&lt;&gt;$DP$5,$M413&lt;=$DP$6,$M413&lt;&gt;$CN$7),1,0)</f>
        <v>0</v>
      </c>
      <c r="DR413" s="32">
        <f t="shared" ref="DR413" si="20968">IF(AND($Q413&lt;&gt;$DP$5,$Q413&lt;=$DP$6,$Q413&lt;&gt;$CN$7),1,0)</f>
        <v>0</v>
      </c>
      <c r="DS413" s="32">
        <f t="shared" ref="DS413" si="20969">IF(AND($U413&lt;&gt;$DP$5,$U413&lt;=$DP$6,$U413&lt;&gt;$CN$7),1,0)</f>
        <v>0</v>
      </c>
      <c r="DT413" s="32">
        <f t="shared" ref="DT413" si="20970">IF(AND($Y413&lt;&gt;$DP$5,$Y413&lt;=$DP$6,$Y413&lt;&gt;$CN$7),1,0)</f>
        <v>0</v>
      </c>
      <c r="DU413" s="32">
        <f t="shared" ref="DU413" si="20971">IF(AND($AG413&lt;&gt;$DP$5,$AG413&lt;=$DP$6,$AG413&lt;&gt;$CN$7),1,0)</f>
        <v>0</v>
      </c>
      <c r="DV413" s="32">
        <f t="shared" ref="DV413" si="20972">IF(AND($AK413&lt;&gt;$DP$5,$AK413&lt;=$DP$6,$AK413&lt;&gt;$CN$7),1,0)</f>
        <v>0</v>
      </c>
      <c r="DW413" s="32">
        <f t="shared" ref="DW413" si="20973">IF(AND($AS413&lt;&gt;$DP$5,$AS413&lt;=$DP$6,$AS413&lt;&gt;$CN$7),1,0)</f>
        <v>0</v>
      </c>
      <c r="DX413" s="32">
        <f t="shared" ref="DX413" si="20974">IF(AND($AW413&lt;&gt;$DP$5,$AW413&lt;=$DP$6,$AW413&lt;&gt;$CN$7),1,0)</f>
        <v>0</v>
      </c>
      <c r="DY413" s="32">
        <f t="shared" ref="DY413" si="20975">IF(AND($BE413&lt;&gt;$DP$5,$BE413&lt;=$DP$6,$BE413&lt;&gt;$CN$7),1,0)</f>
        <v>0</v>
      </c>
      <c r="DZ413" s="32">
        <f t="shared" ref="DZ413" si="20976">IF(AND($BI413&lt;&gt;$DP$5,$BI413&lt;=$DP$6,$BI413&lt;&gt;$CN$7),1,0)</f>
        <v>0</v>
      </c>
      <c r="EA413" s="32">
        <f t="shared" ref="EA413" si="20977">IF(AND($BQ413&lt;&gt;$DP$5,$BQ413&lt;=$DP$6,$BQ413&lt;&gt;$CN$7),1,0)</f>
        <v>0</v>
      </c>
      <c r="EB413" s="32">
        <f t="shared" ref="EB413" si="20978">IF(AND($BU413&lt;&gt;$DP$5,$BU413&lt;=$DP$6,$BU413&lt;&gt;$CN$7),1,0)</f>
        <v>0</v>
      </c>
      <c r="EE413" s="328">
        <f>IF(M413&lt;&gt;"",IF(M413&lt;=$ED$6,1,IF(L413&gt;$ED$6,0,NETWORKDAYS(L413,$ED$6,祭日リスト)/NETWORKDAYS(L413,M413,祭日リスト)))*$GG413*週間進捗報告書!$G$9,0)</f>
        <v>0</v>
      </c>
      <c r="EF413" s="328">
        <f>IF(Q413&lt;&gt;"",IF(Q413&lt;=$ED$6,1,IF(P413&gt;$ED$6,0,NETWORKDAYS(P413,$ED$6,祭日リスト)/NETWORKDAYS(P413,Q413,祭日リスト)))*$GG413*週間進捗報告書!$G$10,0)</f>
        <v>0</v>
      </c>
      <c r="EG413" s="328">
        <f>IF(U413&lt;&gt;"",IF(U413&lt;=$ED$6,1,IF(T413&gt;$ED$6,0,NETWORKDAYS(T413,$ED$6,祭日リスト)/NETWORKDAYS(T413,U413,祭日リスト)))*$GG413*週間進捗報告書!$G$11,0)</f>
        <v>0</v>
      </c>
      <c r="EH413" s="328">
        <f>IF(Y413&lt;&gt;"",IF(Y413&lt;=$ED$6,1,IF(X413&gt;$ED$6,0,NETWORKDAYS(X413,$ED$6,祭日リスト)/NETWORKDAYS(X413,Y413,祭日リスト)))*$GG413*週間進捗報告書!$G$12,0)</f>
        <v>0</v>
      </c>
      <c r="EI413" s="328">
        <f>IF(AG413&lt;&gt;"",IF(AG413&lt;=$ED$6,1,IF(AF413&gt;$ED$6,0,NETWORKDAYS(AF413,$ED$6,祭日リスト)/NETWORKDAYS(AF413,AG413,祭日リスト)))*$GG413*週間進捗報告書!$G$13,0)</f>
        <v>0</v>
      </c>
      <c r="EJ413" s="328">
        <f>IF(AK413&lt;&gt;"",IF(AK413&lt;=$ED$6,1,IF(AJ413&gt;$ED$6,0,NETWORKDAYS(AJ413,$ED$6,祭日リスト)/NETWORKDAYS(AJ413,AK413,祭日リスト)))*$GG413*週間進捗報告書!$G$14,0)</f>
        <v>0</v>
      </c>
      <c r="EK413" s="328">
        <f>IF(AS413&lt;&gt;"",IF(AS413&lt;=$ED$6,1,IF(AR413&gt;$ED$6,0,NETWORKDAYS(AR413,$ED$6,祭日リスト)/NETWORKDAYS(AR413,AS413,祭日リスト)))*$GG413*週間進捗報告書!$G$15,0)</f>
        <v>0</v>
      </c>
      <c r="EL413" s="328">
        <f>IF(AW413&lt;&gt;"",IF(AW413&lt;=$ED$6,1,IF(AV413&gt;$ED$6,0,NETWORKDAYS(AV413,$ED$6,祭日リスト)/NETWORKDAYS(AV413,AW413,祭日リスト)))*$GG413*週間進捗報告書!$G$16,0)</f>
        <v>0</v>
      </c>
      <c r="EM413" s="328">
        <f>IF(BE413&lt;&gt;"",IF(BE413&lt;=$ED$6,1,IF(BD413&gt;$ED$6,0,NETWORKDAYS(BD413,$ED$6,祭日リスト)/NETWORKDAYS(BD413,BE413,祭日リスト)))*$GG413*週間進捗報告書!$G$17,0)</f>
        <v>0</v>
      </c>
      <c r="EN413" s="328">
        <f>IF(BI413&lt;&gt;"",IF(BI413&lt;=$ED$6,1,IF(BH413&gt;$ED$6,0,NETWORKDAYS(BH413,$ED$6,祭日リスト)/NETWORKDAYS(BH413,BI413,祭日リスト)))*$GG413*週間進捗報告書!$G$18,0)</f>
        <v>0</v>
      </c>
      <c r="EO413" s="328">
        <f>IF(BQ413&lt;&gt;"",IF(BQ413&lt;=$ED$6,1,IF(BP413&gt;$ED$6,0,NETWORKDAYS(BP413,$ED$6,祭日リスト)/NETWORKDAYS(BP413,BQ413,祭日リスト)))*$GG413*週間進捗報告書!$G$19,0)</f>
        <v>0</v>
      </c>
      <c r="EP413" s="328">
        <f>IF(BU413&lt;&gt;"",IF(BU413&lt;=$ED$6,1,IF(BT413&gt;$ED$6,0,NETWORKDAYS(BT413,$ED$6,祭日リスト)/NETWORKDAYS(BT413,BU413,祭日リスト)))*$GG413*週間進捗報告書!$G$20,0)</f>
        <v>0</v>
      </c>
      <c r="ER413" s="547">
        <f t="shared" ref="ER413:FC413" si="20979">EE413-EE414</f>
        <v>0</v>
      </c>
      <c r="ES413" s="547">
        <f t="shared" si="20979"/>
        <v>0</v>
      </c>
      <c r="ET413" s="547">
        <f t="shared" si="20979"/>
        <v>0</v>
      </c>
      <c r="EU413" s="547">
        <f t="shared" si="20979"/>
        <v>0</v>
      </c>
      <c r="EV413" s="547">
        <f t="shared" si="20979"/>
        <v>0</v>
      </c>
      <c r="EW413" s="547">
        <f t="shared" si="20979"/>
        <v>0</v>
      </c>
      <c r="EX413" s="547">
        <f t="shared" si="20979"/>
        <v>0</v>
      </c>
      <c r="EY413" s="547">
        <f t="shared" si="20979"/>
        <v>0</v>
      </c>
      <c r="EZ413" s="547">
        <f t="shared" si="20979"/>
        <v>0</v>
      </c>
      <c r="FA413" s="547">
        <f t="shared" si="20979"/>
        <v>0</v>
      </c>
      <c r="FB413" s="547">
        <f t="shared" si="20979"/>
        <v>0</v>
      </c>
      <c r="FC413" s="547">
        <f t="shared" si="20979"/>
        <v>0</v>
      </c>
      <c r="FD413" s="547">
        <f t="shared" ref="FD413" si="20980">SUM(ER413:FC414)</f>
        <v>0</v>
      </c>
      <c r="FE413" s="333"/>
      <c r="FG413" s="32">
        <f>IF(AND($M413&lt;&gt;$FF$7),1,0)</f>
        <v>0</v>
      </c>
      <c r="FH413" s="32">
        <f>IF(AND($Q413&lt;&gt;$FF$7),1,0)</f>
        <v>0</v>
      </c>
      <c r="FI413" s="32">
        <f>IF(AND($U413&lt;&gt;$FF$7),1,0)</f>
        <v>0</v>
      </c>
      <c r="FJ413" s="32">
        <f>IF(AND($Y413&lt;&gt;$FF$7),1,0)</f>
        <v>0</v>
      </c>
      <c r="FK413" s="32">
        <f>IF(AND($AG413&lt;&gt;$FF$7),1,0)</f>
        <v>0</v>
      </c>
      <c r="FL413" s="32">
        <f>IF(AND($AK413&lt;&gt;$FF$7),1,0)</f>
        <v>0</v>
      </c>
      <c r="FM413" s="32">
        <f>IF(AND($AS413&lt;&gt;$FF$7),1,0)</f>
        <v>0</v>
      </c>
      <c r="FN413" s="32">
        <f>IF(AND($AW413&lt;&gt;$FF$7),1,0)</f>
        <v>0</v>
      </c>
      <c r="FO413" s="32">
        <f>IF(AND($BE413&lt;&gt;$FF$7),1,0)</f>
        <v>0</v>
      </c>
      <c r="FP413" s="32">
        <f>IF(AND($BI413&lt;&gt;$FF$7),1,0)</f>
        <v>0</v>
      </c>
      <c r="FQ413" s="32">
        <f>IF(AND($BQ413&lt;&gt;$FF$7),1,0)</f>
        <v>0</v>
      </c>
      <c r="FR413" s="32">
        <f>IF(AND($BU413&lt;&gt;$FF$7),1,0)</f>
        <v>0</v>
      </c>
      <c r="FU413" s="294">
        <f t="shared" ref="FU413" si="20981">IF($K413&lt;&gt;"NG",$GG413,0)</f>
        <v>0</v>
      </c>
      <c r="FV413" s="294">
        <f t="shared" ref="FV413" si="20982">IF($O413&lt;&gt;"NG",$GG413,0)</f>
        <v>0</v>
      </c>
      <c r="FW413" s="294">
        <f t="shared" ref="FW413" si="20983">IF($S413&lt;&gt;"NG",$GG413,0)</f>
        <v>0</v>
      </c>
      <c r="FX413" s="294">
        <f t="shared" ref="FX413" si="20984">IF($W413&lt;&gt;"NG",$GG413,0)</f>
        <v>0</v>
      </c>
      <c r="FY413" s="294">
        <f t="shared" ref="FY413" si="20985">IF($AE413&lt;&gt;"NG",$GG413,0)</f>
        <v>0</v>
      </c>
      <c r="FZ413" s="294">
        <f t="shared" ref="FZ413" si="20986">IF($AI413&lt;&gt;"NG",$GG413,0)</f>
        <v>0</v>
      </c>
      <c r="GA413" s="294">
        <f t="shared" ref="GA413" si="20987">IF($AQ413&lt;&gt;"NG",$GG413,0)</f>
        <v>0</v>
      </c>
      <c r="GB413" s="294">
        <f t="shared" ref="GB413" si="20988">IF($AU413&lt;&gt;"NG",$GG413,0)</f>
        <v>0</v>
      </c>
      <c r="GC413" s="294">
        <f t="shared" ref="GC413" si="20989">IF($BC413&lt;&gt;"NG",$GG413,0)</f>
        <v>0</v>
      </c>
      <c r="GD413" s="294">
        <f t="shared" ref="GD413" si="20990">IF($BG413&lt;&gt;"NG",$GG413,0)</f>
        <v>0</v>
      </c>
      <c r="GE413" s="294">
        <f t="shared" ref="GE413" si="20991">IF($BO413&lt;&gt;"NG",$GG413,0)</f>
        <v>0</v>
      </c>
      <c r="GF413" s="294">
        <f t="shared" ref="GF413" si="20992">IF($BS413&lt;&gt;"NG",$GG413,0)</f>
        <v>0</v>
      </c>
      <c r="GG413" s="294" t="e">
        <f>VLOOKUP($D413,リスト!$D:$S,15,FALSE)</f>
        <v>#N/A</v>
      </c>
      <c r="GH413" s="2" t="e">
        <f>INDEX(リスト!$V:$V,MATCH(中日程計画表!$D413,リスト!$D:$D,0))</f>
        <v>#N/A</v>
      </c>
      <c r="GI413" s="2" t="e">
        <f>INDEX(リスト!$A:$A,MATCH(中日程計画表!$D413,リスト!$D:$D,0))</f>
        <v>#N/A</v>
      </c>
      <c r="GJ413" s="2" t="e">
        <f>INDEX(リスト!$U:$U,MATCH(中日程計画表!$D413,リスト!$D:$D,0))</f>
        <v>#N/A</v>
      </c>
      <c r="GK413" s="5" t="e">
        <f>INDEX(リスト!$W:$W,MATCH(中日程計画表!$D413,リスト!$D:$D,0))</f>
        <v>#N/A</v>
      </c>
      <c r="GL413" s="2" t="s">
        <v>200</v>
      </c>
      <c r="GM413" s="296">
        <f>D413</f>
        <v>0</v>
      </c>
      <c r="GN413" s="296">
        <f>E413</f>
        <v>0</v>
      </c>
      <c r="GU413" s="460" t="str">
        <f t="shared" ref="GU413" si="20993">AE413</f>
        <v>NG</v>
      </c>
      <c r="GV413" s="460">
        <f t="shared" ref="GV413" si="20994">EI413</f>
        <v>0</v>
      </c>
      <c r="GW413" s="460">
        <f t="shared" ref="GW413" si="20995">EI414</f>
        <v>0</v>
      </c>
      <c r="GX413" s="462">
        <f t="shared" ref="GX413" si="20996">EV413</f>
        <v>0</v>
      </c>
      <c r="GY413" s="460" t="str">
        <f t="shared" ref="GY413" si="20997">AI413</f>
        <v>NG</v>
      </c>
      <c r="GZ413" s="460">
        <f t="shared" ref="GZ413" si="20998">EJ413</f>
        <v>0</v>
      </c>
      <c r="HA413" s="460">
        <f t="shared" ref="HA413" si="20999">EJ414</f>
        <v>0</v>
      </c>
      <c r="HB413" s="462">
        <f t="shared" ref="HB413" si="21000">EW413</f>
        <v>0</v>
      </c>
      <c r="HC413" s="460" t="str">
        <f t="shared" ref="HC413" si="21001">AQ413</f>
        <v>NG</v>
      </c>
      <c r="HD413" s="460">
        <f t="shared" ref="HD413" si="21002">EK413</f>
        <v>0</v>
      </c>
      <c r="HE413" s="460">
        <f t="shared" ref="HE413" si="21003">EK414</f>
        <v>0</v>
      </c>
      <c r="HF413" s="462">
        <f t="shared" ref="HF413" si="21004">EX413</f>
        <v>0</v>
      </c>
      <c r="HG413" s="460" t="str">
        <f t="shared" ref="HG413" si="21005">AU413</f>
        <v>NG</v>
      </c>
      <c r="HH413" s="460">
        <f t="shared" ref="HH413" si="21006">EL413</f>
        <v>0</v>
      </c>
      <c r="HI413" s="460">
        <f t="shared" ref="HI413" si="21007">EL414</f>
        <v>0</v>
      </c>
      <c r="HJ413" s="462">
        <f t="shared" ref="HJ413" si="21008">EY413</f>
        <v>0</v>
      </c>
      <c r="HK413" s="460" t="str">
        <f t="shared" ref="HK413" si="21009">BC413</f>
        <v>NG</v>
      </c>
      <c r="HL413" s="460">
        <f t="shared" ref="HL413" si="21010">EM413</f>
        <v>0</v>
      </c>
      <c r="HM413" s="460">
        <f t="shared" ref="HM413" si="21011">EM414</f>
        <v>0</v>
      </c>
      <c r="HN413" s="462">
        <f t="shared" ref="HN413" si="21012">EZ413</f>
        <v>0</v>
      </c>
      <c r="HO413" s="460" t="str">
        <f t="shared" ref="HO413" si="21013">BG413</f>
        <v>NG</v>
      </c>
      <c r="HP413" s="460">
        <f t="shared" ref="HP413" si="21014">EN413</f>
        <v>0</v>
      </c>
      <c r="HQ413" s="460">
        <f t="shared" ref="HQ413" si="21015">EN414</f>
        <v>0</v>
      </c>
      <c r="HR413" s="462">
        <f t="shared" ref="HR413" si="21016">FA413</f>
        <v>0</v>
      </c>
      <c r="HS413" s="332"/>
    </row>
    <row r="414" spans="1:227" ht="12" customHeight="1">
      <c r="A414" s="489"/>
      <c r="B414" s="487"/>
      <c r="C414" s="475"/>
      <c r="D414" s="485"/>
      <c r="E414" s="483"/>
      <c r="F414" s="317"/>
      <c r="G414" s="317"/>
      <c r="H414" s="317"/>
      <c r="I414" s="317"/>
      <c r="J414" s="316"/>
      <c r="K414" s="481"/>
      <c r="L414" s="77"/>
      <c r="M414" s="77"/>
      <c r="N414" s="471"/>
      <c r="O414" s="475"/>
      <c r="P414" s="77"/>
      <c r="Q414" s="77"/>
      <c r="R414" s="471"/>
      <c r="S414" s="475"/>
      <c r="T414" s="77"/>
      <c r="U414" s="77"/>
      <c r="V414" s="471"/>
      <c r="W414" s="473"/>
      <c r="X414" s="77"/>
      <c r="Y414" s="77"/>
      <c r="Z414" s="471"/>
      <c r="AA414" s="477"/>
      <c r="AB414" s="80"/>
      <c r="AC414" s="80"/>
      <c r="AD414" s="471"/>
      <c r="AE414" s="473"/>
      <c r="AF414" s="77"/>
      <c r="AG414" s="77"/>
      <c r="AH414" s="471"/>
      <c r="AI414" s="473"/>
      <c r="AJ414" s="77"/>
      <c r="AK414" s="77"/>
      <c r="AL414" s="471"/>
      <c r="AM414" s="477"/>
      <c r="AN414" s="80"/>
      <c r="AO414" s="80"/>
      <c r="AP414" s="471"/>
      <c r="AQ414" s="473"/>
      <c r="AR414" s="77"/>
      <c r="AS414" s="77"/>
      <c r="AT414" s="471"/>
      <c r="AU414" s="473"/>
      <c r="AV414" s="77"/>
      <c r="AW414" s="77"/>
      <c r="AX414" s="471"/>
      <c r="AY414" s="477"/>
      <c r="AZ414" s="80"/>
      <c r="BA414" s="80"/>
      <c r="BB414" s="471"/>
      <c r="BC414" s="475"/>
      <c r="BD414" s="77"/>
      <c r="BE414" s="77"/>
      <c r="BF414" s="471"/>
      <c r="BG414" s="473"/>
      <c r="BH414" s="77"/>
      <c r="BI414" s="77"/>
      <c r="BJ414" s="471"/>
      <c r="BK414" s="477"/>
      <c r="BL414" s="80"/>
      <c r="BM414" s="80"/>
      <c r="BN414" s="471"/>
      <c r="BO414" s="475"/>
      <c r="BP414" s="77"/>
      <c r="BQ414" s="77"/>
      <c r="BR414" s="471"/>
      <c r="BS414" s="473"/>
      <c r="BT414" s="77"/>
      <c r="BU414" s="77"/>
      <c r="BV414" s="471"/>
      <c r="BW414" s="469"/>
      <c r="BX414" s="467"/>
      <c r="BY414" s="490"/>
      <c r="CA414" s="19">
        <f t="shared" ref="CA414" si="21017">IF(AND($N413=1,$M414&lt;&gt;$BZ$7),1,0)</f>
        <v>0</v>
      </c>
      <c r="CB414" s="19">
        <f t="shared" ref="CB414" si="21018">IF(AND($R413=1,$Q414&lt;&gt;$BZ$7),1,0)</f>
        <v>0</v>
      </c>
      <c r="CC414" s="19">
        <f t="shared" ref="CC414" si="21019">IF(AND($V413=1,$U414&lt;&gt;$BZ$7),1,0)</f>
        <v>0</v>
      </c>
      <c r="CD414" s="19">
        <f t="shared" ref="CD414" si="21020">IF(AND($Z413=1,$Y414&lt;&gt;$BZ$7),1,0)</f>
        <v>0</v>
      </c>
      <c r="CE414" s="19">
        <f t="shared" ref="CE414" si="21021">IF(AND($AH413=1,$AG414&lt;&gt;$BZ$7),1,0)</f>
        <v>0</v>
      </c>
      <c r="CF414" s="19">
        <f t="shared" ref="CF414" si="21022">IF(AND($AL413=1,$AK414&lt;&gt;$BZ$7),1,0)</f>
        <v>0</v>
      </c>
      <c r="CG414" s="19">
        <f t="shared" ref="CG414" si="21023">IF(AND($AT413=1,$AS414&lt;&gt;$BZ$7),1,0)</f>
        <v>0</v>
      </c>
      <c r="CH414" s="19">
        <f t="shared" ref="CH414" si="21024">IF(AND($AX413=1,$AW414&lt;&gt;$BZ$7),1,0)</f>
        <v>0</v>
      </c>
      <c r="CI414" s="19">
        <f t="shared" ref="CI414" si="21025">IF(AND($BF413=1,$BE414&lt;&gt;$BZ$7),1,0)</f>
        <v>0</v>
      </c>
      <c r="CJ414" s="19">
        <f t="shared" ref="CJ414" si="21026">IF(AND($BJ413=1,$BI414&lt;&gt;$BZ$7),1,0)</f>
        <v>0</v>
      </c>
      <c r="CK414" s="19">
        <f t="shared" ref="CK414" si="21027">IF(AND($BR413=1,$BQ414&lt;&gt;$BZ$7),1,0)</f>
        <v>0</v>
      </c>
      <c r="CL414" s="19">
        <f t="shared" ref="CL414" si="21028">IF(AND($BV413=1,$BU414&lt;&gt;$BZ$7),1,0)</f>
        <v>0</v>
      </c>
      <c r="CO414" s="19">
        <f>IF(AND($M414&lt;&gt;$CN$7,$M414&lt;=$CN$6),1,0)</f>
        <v>0</v>
      </c>
      <c r="CP414" s="19">
        <f>IF(AND($Q414&lt;&gt;$CN$7,$Q414&lt;=$CN$6),1,0)</f>
        <v>0</v>
      </c>
      <c r="CQ414" s="19">
        <f>IF(AND($U414&lt;&gt;$CN$7,$U414&lt;=$CN$6),1,0)</f>
        <v>0</v>
      </c>
      <c r="CR414" s="19">
        <f>IF(AND($Y414&lt;&gt;$CN$7,$Y414&lt;=$CN$6),1,0)</f>
        <v>0</v>
      </c>
      <c r="CS414" s="19">
        <f>IF(AND($AG414&lt;&gt;$CN$7,$AG414&lt;=$CN$6),1,0)</f>
        <v>0</v>
      </c>
      <c r="CT414" s="19">
        <f>IF(AND($AK414&lt;&gt;$CN$7,$AK414&lt;=$CN$6),1,0)</f>
        <v>0</v>
      </c>
      <c r="CU414" s="19">
        <f>IF(AND($AS414&lt;&gt;$CN$7,$AS414&lt;=$CN$6),1,0)</f>
        <v>0</v>
      </c>
      <c r="CV414" s="19">
        <f>IF(AND($AW414&lt;&gt;$CN$7,$AW414&lt;=$CN$6),1,0)</f>
        <v>0</v>
      </c>
      <c r="CW414" s="19">
        <f>IF(AND($BE414&lt;&gt;$CN$7,$BE414&lt;=$CN$6),1,0)</f>
        <v>0</v>
      </c>
      <c r="CX414" s="19">
        <f>IF(AND($BI414&lt;&gt;$CN$7,$BI414&lt;=$CN$6),1,0)</f>
        <v>0</v>
      </c>
      <c r="CY414" s="19">
        <f>IF(AND($BQ414&lt;&gt;$CN$7,$BQ414&lt;=$CN$6),1,0)</f>
        <v>0</v>
      </c>
      <c r="CZ414" s="19">
        <f>IF(AND($BU414&lt;&gt;$CN$7,$BU414&lt;=$CN$6),1,0)</f>
        <v>0</v>
      </c>
      <c r="DC414" s="19">
        <f>IF($N413=1,1,0)</f>
        <v>0</v>
      </c>
      <c r="DD414" s="19">
        <f>IF($R413=1,1,0)</f>
        <v>0</v>
      </c>
      <c r="DE414" s="19">
        <f>IF($V413=1,1,0)</f>
        <v>0</v>
      </c>
      <c r="DF414" s="19">
        <f>IF($Z413=1,1,0)</f>
        <v>0</v>
      </c>
      <c r="DG414" s="19">
        <f>IF($AH413=1,1,0)</f>
        <v>0</v>
      </c>
      <c r="DH414" s="19">
        <f>IF($AL413=1,1,0)</f>
        <v>0</v>
      </c>
      <c r="DI414" s="19">
        <f>IF($AT413=1,1,0)</f>
        <v>0</v>
      </c>
      <c r="DJ414" s="19">
        <f>IF($AX413=1,1,0)</f>
        <v>0</v>
      </c>
      <c r="DK414" s="19">
        <f>IF($BF413=1,1,0)</f>
        <v>0</v>
      </c>
      <c r="DL414" s="19">
        <f>IF($BJ413=1,1,0)</f>
        <v>0</v>
      </c>
      <c r="DM414" s="19">
        <f>IF($BR413=1,1,0)</f>
        <v>0</v>
      </c>
      <c r="DN414" s="19">
        <f>IF($BV413=1,1,0)</f>
        <v>0</v>
      </c>
      <c r="DQ414" s="19">
        <f t="shared" ref="DQ414" si="21029">IF($N413=1,1,0)</f>
        <v>0</v>
      </c>
      <c r="DR414" s="19">
        <f t="shared" ref="DR414" si="21030">IF($R413=1,1,0)</f>
        <v>0</v>
      </c>
      <c r="DS414" s="19">
        <f t="shared" ref="DS414" si="21031">IF($V413=1,1,0)</f>
        <v>0</v>
      </c>
      <c r="DT414" s="19">
        <f t="shared" ref="DT414" si="21032">IF($Z413=1,1,0)</f>
        <v>0</v>
      </c>
      <c r="DU414" s="19">
        <f t="shared" ref="DU414" si="21033">IF($AH413=1,1,0)</f>
        <v>0</v>
      </c>
      <c r="DV414" s="19">
        <f t="shared" ref="DV414" si="21034">IF($AL413=1,1,0)</f>
        <v>0</v>
      </c>
      <c r="DW414" s="19">
        <f t="shared" ref="DW414" si="21035">IF($AT413=1,1,0)</f>
        <v>0</v>
      </c>
      <c r="DX414" s="19">
        <f t="shared" ref="DX414" si="21036">IF($AX413=1,1,0)</f>
        <v>0</v>
      </c>
      <c r="DY414" s="19">
        <f t="shared" ref="DY414" si="21037">IF($BF413=1,1,0)</f>
        <v>0</v>
      </c>
      <c r="DZ414" s="19">
        <f t="shared" ref="DZ414" si="21038">IF($BJ413=1,1,0)</f>
        <v>0</v>
      </c>
      <c r="EA414" s="19">
        <f t="shared" ref="EA414" si="21039">IF($BR413=1,1,0)</f>
        <v>0</v>
      </c>
      <c r="EB414" s="19">
        <f t="shared" ref="EB414" si="21040">IF($BV413=1,1,0)</f>
        <v>0</v>
      </c>
      <c r="EE414" s="329">
        <f>N413*$FU414*週間進捗報告書!$G$9</f>
        <v>0</v>
      </c>
      <c r="EF414" s="329">
        <f>R413*$FV414*週間進捗報告書!$G$10</f>
        <v>0</v>
      </c>
      <c r="EG414" s="329">
        <f>V413*$FW414*週間進捗報告書!$G$11</f>
        <v>0</v>
      </c>
      <c r="EH414" s="329">
        <f>Z413*$FX414*週間進捗報告書!$G$12</f>
        <v>0</v>
      </c>
      <c r="EI414" s="329">
        <f>AH413*$FY414*週間進捗報告書!$G$13</f>
        <v>0</v>
      </c>
      <c r="EJ414" s="329">
        <f>AL413*$FZ414*週間進捗報告書!$G$14</f>
        <v>0</v>
      </c>
      <c r="EK414" s="329">
        <f>AT413*$GA414*週間進捗報告書!$G$15</f>
        <v>0</v>
      </c>
      <c r="EL414" s="329">
        <f>AX413*$GB414*週間進捗報告書!$G$16</f>
        <v>0</v>
      </c>
      <c r="EM414" s="329">
        <f>BF413*$GC414*週間進捗報告書!$G$17</f>
        <v>0</v>
      </c>
      <c r="EN414" s="329">
        <f>BJ413*$GD414*週間進捗報告書!$G$18</f>
        <v>0</v>
      </c>
      <c r="EO414" s="329">
        <f>BR413*$GE414*週間進捗報告書!$G$19</f>
        <v>0</v>
      </c>
      <c r="EP414" s="329">
        <f>BV413*$GF414*週間進捗報告書!$G$20</f>
        <v>0</v>
      </c>
      <c r="ER414" s="547"/>
      <c r="ES414" s="547"/>
      <c r="ET414" s="547"/>
      <c r="EU414" s="547"/>
      <c r="EV414" s="547"/>
      <c r="EW414" s="547"/>
      <c r="EX414" s="547"/>
      <c r="EY414" s="547"/>
      <c r="EZ414" s="547"/>
      <c r="FA414" s="547"/>
      <c r="FB414" s="547"/>
      <c r="FC414" s="547"/>
      <c r="FD414" s="547"/>
      <c r="FE414" s="332"/>
      <c r="FG414" s="19"/>
      <c r="FH414" s="19"/>
      <c r="FI414" s="19"/>
      <c r="FJ414" s="19"/>
      <c r="FK414" s="19"/>
      <c r="FL414" s="19"/>
      <c r="FM414" s="19"/>
      <c r="FN414" s="19"/>
      <c r="FO414" s="19"/>
      <c r="FP414" s="19"/>
      <c r="FQ414" s="19"/>
      <c r="FR414" s="19"/>
      <c r="FU414" s="295">
        <f t="shared" ref="FU414" si="21041">FU413</f>
        <v>0</v>
      </c>
      <c r="FV414" s="295">
        <f t="shared" ref="FV414" si="21042">FV413</f>
        <v>0</v>
      </c>
      <c r="FW414" s="295">
        <f t="shared" ref="FW414" si="21043">FW413</f>
        <v>0</v>
      </c>
      <c r="FX414" s="295">
        <f t="shared" ref="FX414" si="21044">FX413</f>
        <v>0</v>
      </c>
      <c r="FY414" s="295">
        <f t="shared" ref="FY414" si="21045">FY413</f>
        <v>0</v>
      </c>
      <c r="FZ414" s="295">
        <f t="shared" ref="FZ414" si="21046">FZ413</f>
        <v>0</v>
      </c>
      <c r="GA414" s="295">
        <f t="shared" ref="GA414" si="21047">GA413</f>
        <v>0</v>
      </c>
      <c r="GB414" s="295">
        <f t="shared" ref="GB414" si="21048">GB413</f>
        <v>0</v>
      </c>
      <c r="GC414" s="295">
        <f t="shared" ref="GC414" si="21049">GC413</f>
        <v>0</v>
      </c>
      <c r="GD414" s="295">
        <f t="shared" ref="GD414" si="21050">GD413</f>
        <v>0</v>
      </c>
      <c r="GE414" s="295">
        <f t="shared" ref="GE414" si="21051">GE413</f>
        <v>0</v>
      </c>
      <c r="GF414" s="295">
        <f t="shared" ref="GF414" si="21052">GF413</f>
        <v>0</v>
      </c>
      <c r="GG414" s="295" t="e">
        <f t="shared" ref="GG414" si="21053">GG413</f>
        <v>#N/A</v>
      </c>
      <c r="GH414" s="2" t="e">
        <f>INDEX(リスト!$V:$V,MATCH(中日程計画表!$D413,リスト!$D:$D,0))</f>
        <v>#N/A</v>
      </c>
      <c r="GI414" s="2" t="e">
        <f>INDEX(リスト!$A:$A,MATCH(中日程計画表!$D413,リスト!$D:$D,0))</f>
        <v>#N/A</v>
      </c>
      <c r="GJ414" s="2" t="e">
        <f>INDEX(リスト!$U:$U,MATCH(中日程計画表!$D413,リスト!$D:$D,0))</f>
        <v>#N/A</v>
      </c>
      <c r="GK414" s="5" t="e">
        <f>INDEX(リスト!$W:$W,MATCH(中日程計画表!$D413,リスト!$D:$D,0))</f>
        <v>#N/A</v>
      </c>
      <c r="GL414" s="2" t="s">
        <v>201</v>
      </c>
      <c r="GM414" s="296">
        <f t="shared" ref="GM414" si="21054">GM413</f>
        <v>0</v>
      </c>
      <c r="GN414" s="296">
        <f t="shared" ref="GN414" si="21055">GN413</f>
        <v>0</v>
      </c>
      <c r="GU414" s="461"/>
      <c r="GV414" s="460"/>
      <c r="GW414" s="460"/>
      <c r="GX414" s="461"/>
      <c r="GY414" s="461"/>
      <c r="GZ414" s="460"/>
      <c r="HA414" s="460"/>
      <c r="HB414" s="461"/>
      <c r="HC414" s="461"/>
      <c r="HD414" s="460"/>
      <c r="HE414" s="460"/>
      <c r="HF414" s="461"/>
      <c r="HG414" s="461"/>
      <c r="HH414" s="460"/>
      <c r="HI414" s="460"/>
      <c r="HJ414" s="461"/>
      <c r="HK414" s="461"/>
      <c r="HL414" s="460"/>
      <c r="HM414" s="460"/>
      <c r="HN414" s="461"/>
      <c r="HO414" s="461"/>
      <c r="HP414" s="460"/>
      <c r="HQ414" s="460"/>
      <c r="HR414" s="461"/>
      <c r="HS414" s="4"/>
    </row>
    <row r="415" spans="1:227" ht="12" customHeight="1">
      <c r="A415" s="488" t="str">
        <f t="shared" ref="A415" ca="1" si="21056">INDIRECT("リスト!A"&amp;B415+6)</f>
        <v/>
      </c>
      <c r="B415" s="486">
        <f t="shared" ref="B415" si="21057">ROUNDDOWN((ROW()-6)/2,0)+1</f>
        <v>205</v>
      </c>
      <c r="C415" s="474" t="str">
        <f>機能グループ名</f>
        <v/>
      </c>
      <c r="D415" s="484">
        <f>機能ID</f>
        <v>0</v>
      </c>
      <c r="E415" s="482">
        <f>機能名</f>
        <v>0</v>
      </c>
      <c r="F415" s="315"/>
      <c r="G415" s="315"/>
      <c r="H415" s="315"/>
      <c r="I415" s="315"/>
      <c r="J415" s="316"/>
      <c r="K415" s="480" t="str">
        <f>担当者_SR</f>
        <v>NG</v>
      </c>
      <c r="L415" s="76"/>
      <c r="M415" s="76"/>
      <c r="N415" s="470"/>
      <c r="O415" s="474" t="str">
        <f>担当者_SRR</f>
        <v>NG</v>
      </c>
      <c r="P415" s="76"/>
      <c r="Q415" s="76"/>
      <c r="R415" s="470"/>
      <c r="S415" s="474" t="str">
        <f>担当者_DS</f>
        <v>NG</v>
      </c>
      <c r="T415" s="76"/>
      <c r="U415" s="76"/>
      <c r="V415" s="470"/>
      <c r="W415" s="472" t="str">
        <f>担当者_DSR</f>
        <v>NG</v>
      </c>
      <c r="X415" s="76"/>
      <c r="Y415" s="76"/>
      <c r="Z415" s="470"/>
      <c r="AA415" s="476"/>
      <c r="AB415" s="79"/>
      <c r="AC415" s="79"/>
      <c r="AD415" s="470">
        <f>IF(AC416 &lt;&gt; "",1,0)</f>
        <v>0</v>
      </c>
      <c r="AE415" s="472" t="str">
        <f>担当者_CD</f>
        <v>NG</v>
      </c>
      <c r="AF415" s="76"/>
      <c r="AG415" s="76"/>
      <c r="AH415" s="470"/>
      <c r="AI415" s="472" t="str">
        <f>担当者_DD</f>
        <v>NG</v>
      </c>
      <c r="AJ415" s="76"/>
      <c r="AK415" s="76"/>
      <c r="AL415" s="470"/>
      <c r="AM415" s="476"/>
      <c r="AN415" s="79"/>
      <c r="AO415" s="79"/>
      <c r="AP415" s="470">
        <f>IF(AO416 &lt;&gt; "",1,0)</f>
        <v>0</v>
      </c>
      <c r="AQ415" s="472" t="str">
        <f>担当者_MCL</f>
        <v>NG</v>
      </c>
      <c r="AR415" s="76"/>
      <c r="AS415" s="76"/>
      <c r="AT415" s="470"/>
      <c r="AU415" s="472" t="str">
        <f>担当者_MCLR</f>
        <v>NG</v>
      </c>
      <c r="AV415" s="76"/>
      <c r="AW415" s="76"/>
      <c r="AX415" s="470"/>
      <c r="AY415" s="476"/>
      <c r="AZ415" s="79"/>
      <c r="BA415" s="79"/>
      <c r="BB415" s="470">
        <f>IF(BA416 &lt;&gt; "",1,0)</f>
        <v>0</v>
      </c>
      <c r="BC415" s="474" t="str">
        <f>担当者_MT</f>
        <v>NG</v>
      </c>
      <c r="BD415" s="76"/>
      <c r="BE415" s="76"/>
      <c r="BF415" s="470"/>
      <c r="BG415" s="472" t="str">
        <f>担当者_M検</f>
        <v>NG</v>
      </c>
      <c r="BH415" s="76"/>
      <c r="BI415" s="76"/>
      <c r="BJ415" s="470"/>
      <c r="BK415" s="476"/>
      <c r="BL415" s="79"/>
      <c r="BM415" s="79"/>
      <c r="BN415" s="470">
        <v>0</v>
      </c>
      <c r="BO415" s="474" t="str">
        <f>担当者_モテ</f>
        <v>NG</v>
      </c>
      <c r="BP415" s="76"/>
      <c r="BQ415" s="76"/>
      <c r="BR415" s="470"/>
      <c r="BS415" s="472" t="str">
        <f>担当者_モテR</f>
        <v>NG</v>
      </c>
      <c r="BT415" s="76"/>
      <c r="BU415" s="76"/>
      <c r="BV415" s="470"/>
      <c r="BW415" s="468">
        <f t="shared" ref="BW415" si="21058">IFERROR(SUM(IF(K415&lt;&gt;"NG",N415*K$1,0),IF(O415&lt;&gt;"NG",R415*O$1,0),IF(S415&lt;&gt;"NG",V415*S$1,0),IF(W415&lt;&gt;"NG",Z415*W$1,0),IF(AA415&lt;&gt;"NG",AD415*AA$1,0),IF(AE415&lt;&gt;"NG",AH415*AE$1,0),IF(AI415&lt;&gt;"NG",AL415*AI$1,0),IF(AM415&lt;&gt;"NG",AP415*AM$1,0),IF(AQ415&lt;&gt;"NG",AT415*AQ$1,0),IF(AU415&lt;&gt;"NG",AX415*AU$1,0),IF(AY415&lt;&gt;"NG",BB415*AY$1,0),IF(BC415&lt;&gt;"NG",BF415*BC$1,0),IF(BG415&lt;&gt;"NG",BJ415*BG$1,0),IF(BK415&lt;&gt;"NG",BN415*BK$1,0),IF(BO415&lt;&gt;"NG",BR415*BO$1,0),IF(BS415&lt;&gt;"NG",BV415*BS$1,0))/SUM(IF(K415&lt;&gt;"NG",K$1,0),IF(O415&lt;&gt;"NG",O$1,0),IF(S415&lt;&gt;"NG",S$1,0),IF(W415&lt;&gt;"NG",W$1,0),IF(AA415&lt;&gt;"NG",AA$1,0),IF(AE415&lt;&gt;"NG",AE$1,0),IF(AI415&lt;&gt;"NG",AI$1,0),IF(AM415&lt;&gt;"NG",AM$1,0),IF(AQ415&lt;&gt;"NG",AQ$1,0),IF(AU415&lt;&gt;"NG",AU$1,0),IF(AY415&lt;&gt;"NG",AY$1,0),IF(BC415&lt;&gt;"NG",BC$1,0),IF(BG415&lt;&gt;"NG",BG$1,0),IF(BK415&lt;&gt;"NG",BK$1,0),IF(BO415&lt;&gt;"NG",BO$1,0),IF(BS415&lt;&gt;"NG",BS$1,0)),0)</f>
        <v>0</v>
      </c>
      <c r="BX415" s="466"/>
      <c r="BY415" s="490"/>
      <c r="BZ415" s="5"/>
      <c r="CA415" s="32">
        <f t="shared" ref="CA415" si="21059">IF(AND($M415&lt;&gt;$BZ$5,$M415&lt;=$BZ$6,$M415&lt;&gt;$BZ$7),1,0)</f>
        <v>0</v>
      </c>
      <c r="CB415" s="32">
        <f t="shared" ref="CB415" si="21060">IF(AND($Q415&lt;&gt;$BZ$5,$Q415&lt;=$BZ$6,$Q415&lt;&gt;$BZ$7),1,0)</f>
        <v>0</v>
      </c>
      <c r="CC415" s="32">
        <f t="shared" ref="CC415" si="21061">IF(AND($U415&lt;&gt;$BZ$5,$U415&lt;=$BZ$6,$U415&lt;&gt;$BZ$7),1,0)</f>
        <v>0</v>
      </c>
      <c r="CD415" s="32">
        <f t="shared" ref="CD415" si="21062">IF(AND($Y415&lt;&gt;$BZ$5,$Y415&lt;=$BZ$6,$Y415&lt;&gt;$BZ$7),1,0)</f>
        <v>0</v>
      </c>
      <c r="CE415" s="32">
        <f t="shared" ref="CE415" si="21063">IF(AND($AG415&lt;&gt;$BZ$5,$AG415&lt;=$BZ$6,$AG415&lt;&gt;$BZ$7),1,0)</f>
        <v>0</v>
      </c>
      <c r="CF415" s="32">
        <f t="shared" ref="CF415" si="21064">IF(AND($AK415&lt;&gt;$BZ$5,$AK415&lt;=$BZ$6,$AK415&lt;&gt;$BZ$7),1,0)</f>
        <v>0</v>
      </c>
      <c r="CG415" s="32">
        <f t="shared" ref="CG415" si="21065">IF(AND($AS415&lt;&gt;$BZ$5,$AS415&lt;=$BZ$6,$AS415&lt;&gt;$BZ$7),1,0)</f>
        <v>0</v>
      </c>
      <c r="CH415" s="32">
        <f t="shared" ref="CH415" si="21066">IF(AND($AW415&lt;&gt;$BZ$5,$AW415&lt;=$BZ$6,$AW415&lt;&gt;$BZ$7),1,0)</f>
        <v>0</v>
      </c>
      <c r="CI415" s="32">
        <f t="shared" ref="CI415" si="21067">IF(AND($BE415&lt;&gt;$BZ$5,$BE415&lt;=$BZ$6,$BE415&lt;&gt;$BZ$7),1,0)</f>
        <v>0</v>
      </c>
      <c r="CJ415" s="32">
        <f t="shared" ref="CJ415" si="21068">IF(AND($BI415&lt;&gt;$BZ$5,$BI415&lt;=$BZ$6,$BI415&lt;&gt;$BZ$7),1,0)</f>
        <v>0</v>
      </c>
      <c r="CK415" s="32">
        <f t="shared" ref="CK415" si="21069">IF(AND($BQ415&lt;&gt;$BZ$5,$BQ415&lt;=$BZ$6,$BQ415&lt;&gt;$BZ$7),1,0)</f>
        <v>0</v>
      </c>
      <c r="CL415" s="32">
        <f t="shared" ref="CL415" si="21070">IF(AND($BU415&lt;&gt;$BZ$5,$BU415&lt;=$BZ$6,$BU415&lt;&gt;$BZ$7),1,0)</f>
        <v>0</v>
      </c>
      <c r="CO415" s="32">
        <f>IF(AND($M415&lt;&gt;$CN$5,$M415&lt;=$CN$6,$M415&lt;&gt;$CN$7),1,0)</f>
        <v>0</v>
      </c>
      <c r="CP415" s="32">
        <f>IF(AND($Q415&lt;&gt;$CN$5,$Q415&lt;=$CN$6,$Q415&lt;&gt;$CN$7),1,0)</f>
        <v>0</v>
      </c>
      <c r="CQ415" s="32">
        <f>IF(AND($U415&lt;&gt;$CN$5,$U415&lt;=$CN$6,$U415&lt;&gt;$CN$7),1,0)</f>
        <v>0</v>
      </c>
      <c r="CR415" s="32">
        <f>IF(AND($Y415&lt;&gt;$CN$5,$Y415&lt;=$CN$6,$Y415&lt;&gt;$CN$7),1,0)</f>
        <v>0</v>
      </c>
      <c r="CS415" s="32">
        <f>IF(AND($AG415&lt;&gt;$CN$5,$AG415&lt;=$CN$6,$AG415&lt;&gt;$CN$7),1,0)</f>
        <v>0</v>
      </c>
      <c r="CT415" s="32">
        <f>IF(AND($AK415&lt;&gt;$CN$5,$AK415&lt;=$CN$6,$AK415&lt;&gt;$CN$7),1,0)</f>
        <v>0</v>
      </c>
      <c r="CU415" s="32">
        <f>IF(AND($AS415&lt;&gt;$CN$5,$AS415&lt;=$CN$6,$AS415&lt;&gt;$CN$7),1,0)</f>
        <v>0</v>
      </c>
      <c r="CV415" s="32">
        <f>IF(AND($AW415&lt;&gt;$CN$5,$AW415&lt;=$CN$6,$AW415&lt;&gt;$CN$7),1,0)</f>
        <v>0</v>
      </c>
      <c r="CW415" s="32">
        <f>IF(AND($BE415&lt;&gt;$CN$5,$BE415&lt;=$CN$6,$BE415&lt;&gt;$CN$7),1,0)</f>
        <v>0</v>
      </c>
      <c r="CX415" s="32">
        <f>IF(AND($BI415&lt;&gt;$CN$5,$BI415&lt;=$CN$6,$BI415&lt;&gt;$CN$7),1,0)</f>
        <v>0</v>
      </c>
      <c r="CY415" s="32">
        <f>IF(AND($BQ415&lt;&gt;$CN$5,$BQ415&lt;=$CN$6,$BQ415&lt;&gt;$CN$7),1,0)</f>
        <v>0</v>
      </c>
      <c r="CZ415" s="32">
        <f>IF(AND($BU415&lt;&gt;$CN$5,$BU415&lt;=$CN$6,$BU415&lt;&gt;$CN$7),1,0)</f>
        <v>0</v>
      </c>
      <c r="DC415" s="32">
        <f>IF(AND($M415&lt;&gt;$DB$5,$M415&lt;=$DB$6,$M415&lt;&gt;$CN$7),1,0)</f>
        <v>0</v>
      </c>
      <c r="DD415" s="32">
        <f>IF(AND($Q415&lt;&gt;$DB$5,$Q415&lt;=$DB$6,$Q415&lt;&gt;$CN$7),1,0)</f>
        <v>0</v>
      </c>
      <c r="DE415" s="32">
        <f>IF(AND($U415&lt;&gt;$DB$5,$U415&lt;=$DB$6,$U415&lt;&gt;$CN$7),1,0)</f>
        <v>0</v>
      </c>
      <c r="DF415" s="32">
        <f>IF(AND($Y415&lt;&gt;$DB$5,$Y415&lt;=$DB$6,$Y415&lt;&gt;$CN$7),1,0)</f>
        <v>0</v>
      </c>
      <c r="DG415" s="32">
        <f>IF(AND($AG415&lt;&gt;$DB$5,$AG415&lt;=$DB$6,$AG415&lt;&gt;$CN$7),1,0)</f>
        <v>0</v>
      </c>
      <c r="DH415" s="32">
        <f>IF(AND($AK415&lt;&gt;$DB$5,$AK415&lt;=$DB$6,$AK415&lt;&gt;$CN$7),1,0)</f>
        <v>0</v>
      </c>
      <c r="DI415" s="32">
        <f>IF(AND($AS415&lt;&gt;$DB$5,$AS415&lt;=$DB$6,$AS415&lt;&gt;$CN$7),1,0)</f>
        <v>0</v>
      </c>
      <c r="DJ415" s="32">
        <f>IF(AND($AW415&lt;&gt;$DB$5,$AW415&lt;=$DB$6,$AW415&lt;&gt;$CN$7),1,0)</f>
        <v>0</v>
      </c>
      <c r="DK415" s="32">
        <f>IF(AND($BE415&lt;&gt;$DB$5,$BE415&lt;=$DB$6,$BE415&lt;&gt;$CN$7),1,0)</f>
        <v>0</v>
      </c>
      <c r="DL415" s="32">
        <f>IF(AND($BI415&lt;&gt;$DB$5,$BI415&lt;=$DB$6,$BI415&lt;&gt;$CN$7),1,0)</f>
        <v>0</v>
      </c>
      <c r="DM415" s="32">
        <f>IF(AND($BQ415&lt;&gt;$DB$5,$BQ415&lt;=$DB$6,$BQ415&lt;&gt;$CN$7),1,0)</f>
        <v>0</v>
      </c>
      <c r="DN415" s="32">
        <f>IF(AND($BU415&lt;&gt;$DB$5,$BU415&lt;=$DB$6,$BU415&lt;&gt;$CN$7),1,0)</f>
        <v>0</v>
      </c>
      <c r="DQ415" s="32">
        <f t="shared" ref="DQ415" si="21071">IF(AND($M415&lt;&gt;$DP$5,$M415&lt;=$DP$6,$M415&lt;&gt;$CN$7),1,0)</f>
        <v>0</v>
      </c>
      <c r="DR415" s="32">
        <f t="shared" ref="DR415" si="21072">IF(AND($Q415&lt;&gt;$DP$5,$Q415&lt;=$DP$6,$Q415&lt;&gt;$CN$7),1,0)</f>
        <v>0</v>
      </c>
      <c r="DS415" s="32">
        <f t="shared" ref="DS415" si="21073">IF(AND($U415&lt;&gt;$DP$5,$U415&lt;=$DP$6,$U415&lt;&gt;$CN$7),1,0)</f>
        <v>0</v>
      </c>
      <c r="DT415" s="32">
        <f t="shared" ref="DT415" si="21074">IF(AND($Y415&lt;&gt;$DP$5,$Y415&lt;=$DP$6,$Y415&lt;&gt;$CN$7),1,0)</f>
        <v>0</v>
      </c>
      <c r="DU415" s="32">
        <f t="shared" ref="DU415" si="21075">IF(AND($AG415&lt;&gt;$DP$5,$AG415&lt;=$DP$6,$AG415&lt;&gt;$CN$7),1,0)</f>
        <v>0</v>
      </c>
      <c r="DV415" s="32">
        <f t="shared" ref="DV415" si="21076">IF(AND($AK415&lt;&gt;$DP$5,$AK415&lt;=$DP$6,$AK415&lt;&gt;$CN$7),1,0)</f>
        <v>0</v>
      </c>
      <c r="DW415" s="32">
        <f t="shared" ref="DW415" si="21077">IF(AND($AS415&lt;&gt;$DP$5,$AS415&lt;=$DP$6,$AS415&lt;&gt;$CN$7),1,0)</f>
        <v>0</v>
      </c>
      <c r="DX415" s="32">
        <f t="shared" ref="DX415" si="21078">IF(AND($AW415&lt;&gt;$DP$5,$AW415&lt;=$DP$6,$AW415&lt;&gt;$CN$7),1,0)</f>
        <v>0</v>
      </c>
      <c r="DY415" s="32">
        <f t="shared" ref="DY415" si="21079">IF(AND($BE415&lt;&gt;$DP$5,$BE415&lt;=$DP$6,$BE415&lt;&gt;$CN$7),1,0)</f>
        <v>0</v>
      </c>
      <c r="DZ415" s="32">
        <f t="shared" ref="DZ415" si="21080">IF(AND($BI415&lt;&gt;$DP$5,$BI415&lt;=$DP$6,$BI415&lt;&gt;$CN$7),1,0)</f>
        <v>0</v>
      </c>
      <c r="EA415" s="32">
        <f t="shared" ref="EA415" si="21081">IF(AND($BQ415&lt;&gt;$DP$5,$BQ415&lt;=$DP$6,$BQ415&lt;&gt;$CN$7),1,0)</f>
        <v>0</v>
      </c>
      <c r="EB415" s="32">
        <f t="shared" ref="EB415" si="21082">IF(AND($BU415&lt;&gt;$DP$5,$BU415&lt;=$DP$6,$BU415&lt;&gt;$CN$7),1,0)</f>
        <v>0</v>
      </c>
      <c r="EE415" s="328">
        <f>IF(M415&lt;&gt;"",IF(M415&lt;=$ED$6,1,IF(L415&gt;$ED$6,0,NETWORKDAYS(L415,$ED$6,祭日リスト)/NETWORKDAYS(L415,M415,祭日リスト)))*$GG415*週間進捗報告書!$G$9,0)</f>
        <v>0</v>
      </c>
      <c r="EF415" s="328">
        <f>IF(Q415&lt;&gt;"",IF(Q415&lt;=$ED$6,1,IF(P415&gt;$ED$6,0,NETWORKDAYS(P415,$ED$6,祭日リスト)/NETWORKDAYS(P415,Q415,祭日リスト)))*$GG415*週間進捗報告書!$G$10,0)</f>
        <v>0</v>
      </c>
      <c r="EG415" s="328">
        <f>IF(U415&lt;&gt;"",IF(U415&lt;=$ED$6,1,IF(T415&gt;$ED$6,0,NETWORKDAYS(T415,$ED$6,祭日リスト)/NETWORKDAYS(T415,U415,祭日リスト)))*$GG415*週間進捗報告書!$G$11,0)</f>
        <v>0</v>
      </c>
      <c r="EH415" s="328">
        <f>IF(Y415&lt;&gt;"",IF(Y415&lt;=$ED$6,1,IF(X415&gt;$ED$6,0,NETWORKDAYS(X415,$ED$6,祭日リスト)/NETWORKDAYS(X415,Y415,祭日リスト)))*$GG415*週間進捗報告書!$G$12,0)</f>
        <v>0</v>
      </c>
      <c r="EI415" s="328">
        <f>IF(AG415&lt;&gt;"",IF(AG415&lt;=$ED$6,1,IF(AF415&gt;$ED$6,0,NETWORKDAYS(AF415,$ED$6,祭日リスト)/NETWORKDAYS(AF415,AG415,祭日リスト)))*$GG415*週間進捗報告書!$G$13,0)</f>
        <v>0</v>
      </c>
      <c r="EJ415" s="328">
        <f>IF(AK415&lt;&gt;"",IF(AK415&lt;=$ED$6,1,IF(AJ415&gt;$ED$6,0,NETWORKDAYS(AJ415,$ED$6,祭日リスト)/NETWORKDAYS(AJ415,AK415,祭日リスト)))*$GG415*週間進捗報告書!$G$14,0)</f>
        <v>0</v>
      </c>
      <c r="EK415" s="328">
        <f>IF(AS415&lt;&gt;"",IF(AS415&lt;=$ED$6,1,IF(AR415&gt;$ED$6,0,NETWORKDAYS(AR415,$ED$6,祭日リスト)/NETWORKDAYS(AR415,AS415,祭日リスト)))*$GG415*週間進捗報告書!$G$15,0)</f>
        <v>0</v>
      </c>
      <c r="EL415" s="328">
        <f>IF(AW415&lt;&gt;"",IF(AW415&lt;=$ED$6,1,IF(AV415&gt;$ED$6,0,NETWORKDAYS(AV415,$ED$6,祭日リスト)/NETWORKDAYS(AV415,AW415,祭日リスト)))*$GG415*週間進捗報告書!$G$16,0)</f>
        <v>0</v>
      </c>
      <c r="EM415" s="328">
        <f>IF(BE415&lt;&gt;"",IF(BE415&lt;=$ED$6,1,IF(BD415&gt;$ED$6,0,NETWORKDAYS(BD415,$ED$6,祭日リスト)/NETWORKDAYS(BD415,BE415,祭日リスト)))*$GG415*週間進捗報告書!$G$17,0)</f>
        <v>0</v>
      </c>
      <c r="EN415" s="328">
        <f>IF(BI415&lt;&gt;"",IF(BI415&lt;=$ED$6,1,IF(BH415&gt;$ED$6,0,NETWORKDAYS(BH415,$ED$6,祭日リスト)/NETWORKDAYS(BH415,BI415,祭日リスト)))*$GG415*週間進捗報告書!$G$18,0)</f>
        <v>0</v>
      </c>
      <c r="EO415" s="328">
        <f>IF(BQ415&lt;&gt;"",IF(BQ415&lt;=$ED$6,1,IF(BP415&gt;$ED$6,0,NETWORKDAYS(BP415,$ED$6,祭日リスト)/NETWORKDAYS(BP415,BQ415,祭日リスト)))*$GG415*週間進捗報告書!$G$19,0)</f>
        <v>0</v>
      </c>
      <c r="EP415" s="328">
        <f>IF(BU415&lt;&gt;"",IF(BU415&lt;=$ED$6,1,IF(BT415&gt;$ED$6,0,NETWORKDAYS(BT415,$ED$6,祭日リスト)/NETWORKDAYS(BT415,BU415,祭日リスト)))*$GG415*週間進捗報告書!$G$20,0)</f>
        <v>0</v>
      </c>
      <c r="ER415" s="547">
        <f t="shared" ref="ER415:FC415" si="21083">EE415-EE416</f>
        <v>0</v>
      </c>
      <c r="ES415" s="547">
        <f t="shared" si="21083"/>
        <v>0</v>
      </c>
      <c r="ET415" s="547">
        <f t="shared" si="21083"/>
        <v>0</v>
      </c>
      <c r="EU415" s="547">
        <f t="shared" si="21083"/>
        <v>0</v>
      </c>
      <c r="EV415" s="547">
        <f t="shared" si="21083"/>
        <v>0</v>
      </c>
      <c r="EW415" s="547">
        <f t="shared" si="21083"/>
        <v>0</v>
      </c>
      <c r="EX415" s="547">
        <f t="shared" si="21083"/>
        <v>0</v>
      </c>
      <c r="EY415" s="547">
        <f t="shared" si="21083"/>
        <v>0</v>
      </c>
      <c r="EZ415" s="547">
        <f t="shared" si="21083"/>
        <v>0</v>
      </c>
      <c r="FA415" s="547">
        <f t="shared" si="21083"/>
        <v>0</v>
      </c>
      <c r="FB415" s="547">
        <f t="shared" si="21083"/>
        <v>0</v>
      </c>
      <c r="FC415" s="547">
        <f t="shared" si="21083"/>
        <v>0</v>
      </c>
      <c r="FD415" s="547">
        <f t="shared" ref="FD415" si="21084">SUM(ER415:FC416)</f>
        <v>0</v>
      </c>
      <c r="FE415" s="333"/>
      <c r="FG415" s="32">
        <f>IF(AND($M415&lt;&gt;$FF$7),1,0)</f>
        <v>0</v>
      </c>
      <c r="FH415" s="32">
        <f>IF(AND($Q415&lt;&gt;$FF$7),1,0)</f>
        <v>0</v>
      </c>
      <c r="FI415" s="32">
        <f>IF(AND($U415&lt;&gt;$FF$7),1,0)</f>
        <v>0</v>
      </c>
      <c r="FJ415" s="32">
        <f>IF(AND($Y415&lt;&gt;$FF$7),1,0)</f>
        <v>0</v>
      </c>
      <c r="FK415" s="32">
        <f>IF(AND($AG415&lt;&gt;$FF$7),1,0)</f>
        <v>0</v>
      </c>
      <c r="FL415" s="32">
        <f>IF(AND($AK415&lt;&gt;$FF$7),1,0)</f>
        <v>0</v>
      </c>
      <c r="FM415" s="32">
        <f>IF(AND($AS415&lt;&gt;$FF$7),1,0)</f>
        <v>0</v>
      </c>
      <c r="FN415" s="32">
        <f>IF(AND($AW415&lt;&gt;$FF$7),1,0)</f>
        <v>0</v>
      </c>
      <c r="FO415" s="32">
        <f>IF(AND($BE415&lt;&gt;$FF$7),1,0)</f>
        <v>0</v>
      </c>
      <c r="FP415" s="32">
        <f>IF(AND($BI415&lt;&gt;$FF$7),1,0)</f>
        <v>0</v>
      </c>
      <c r="FQ415" s="32">
        <f>IF(AND($BQ415&lt;&gt;$FF$7),1,0)</f>
        <v>0</v>
      </c>
      <c r="FR415" s="32">
        <f>IF(AND($BU415&lt;&gt;$FF$7),1,0)</f>
        <v>0</v>
      </c>
      <c r="FU415" s="294">
        <f t="shared" ref="FU415" si="21085">IF($K415&lt;&gt;"NG",$GG415,0)</f>
        <v>0</v>
      </c>
      <c r="FV415" s="294">
        <f t="shared" ref="FV415" si="21086">IF($O415&lt;&gt;"NG",$GG415,0)</f>
        <v>0</v>
      </c>
      <c r="FW415" s="294">
        <f t="shared" ref="FW415" si="21087">IF($S415&lt;&gt;"NG",$GG415,0)</f>
        <v>0</v>
      </c>
      <c r="FX415" s="294">
        <f t="shared" ref="FX415" si="21088">IF($W415&lt;&gt;"NG",$GG415,0)</f>
        <v>0</v>
      </c>
      <c r="FY415" s="294">
        <f t="shared" ref="FY415" si="21089">IF($AE415&lt;&gt;"NG",$GG415,0)</f>
        <v>0</v>
      </c>
      <c r="FZ415" s="294">
        <f t="shared" ref="FZ415" si="21090">IF($AI415&lt;&gt;"NG",$GG415,0)</f>
        <v>0</v>
      </c>
      <c r="GA415" s="294">
        <f t="shared" ref="GA415" si="21091">IF($AQ415&lt;&gt;"NG",$GG415,0)</f>
        <v>0</v>
      </c>
      <c r="GB415" s="294">
        <f t="shared" ref="GB415" si="21092">IF($AU415&lt;&gt;"NG",$GG415,0)</f>
        <v>0</v>
      </c>
      <c r="GC415" s="294">
        <f t="shared" ref="GC415" si="21093">IF($BC415&lt;&gt;"NG",$GG415,0)</f>
        <v>0</v>
      </c>
      <c r="GD415" s="294">
        <f t="shared" ref="GD415" si="21094">IF($BG415&lt;&gt;"NG",$GG415,0)</f>
        <v>0</v>
      </c>
      <c r="GE415" s="294">
        <f t="shared" ref="GE415" si="21095">IF($BO415&lt;&gt;"NG",$GG415,0)</f>
        <v>0</v>
      </c>
      <c r="GF415" s="294">
        <f t="shared" ref="GF415" si="21096">IF($BS415&lt;&gt;"NG",$GG415,0)</f>
        <v>0</v>
      </c>
      <c r="GG415" s="294" t="e">
        <f>VLOOKUP($D415,リスト!$D:$S,15,FALSE)</f>
        <v>#N/A</v>
      </c>
      <c r="GH415" s="2" t="e">
        <f>INDEX(リスト!$V:$V,MATCH(中日程計画表!$D415,リスト!$D:$D,0))</f>
        <v>#N/A</v>
      </c>
      <c r="GI415" s="2" t="e">
        <f>INDEX(リスト!$A:$A,MATCH(中日程計画表!$D415,リスト!$D:$D,0))</f>
        <v>#N/A</v>
      </c>
      <c r="GJ415" s="2" t="e">
        <f>INDEX(リスト!$U:$U,MATCH(中日程計画表!$D415,リスト!$D:$D,0))</f>
        <v>#N/A</v>
      </c>
      <c r="GK415" s="5" t="e">
        <f>INDEX(リスト!$W:$W,MATCH(中日程計画表!$D415,リスト!$D:$D,0))</f>
        <v>#N/A</v>
      </c>
      <c r="GL415" s="2" t="s">
        <v>200</v>
      </c>
      <c r="GM415" s="296">
        <f>D415</f>
        <v>0</v>
      </c>
      <c r="GN415" s="296">
        <f>E415</f>
        <v>0</v>
      </c>
      <c r="GU415" s="460" t="str">
        <f t="shared" ref="GU415" si="21097">AE415</f>
        <v>NG</v>
      </c>
      <c r="GV415" s="460">
        <f t="shared" ref="GV415" si="21098">EI415</f>
        <v>0</v>
      </c>
      <c r="GW415" s="460">
        <f t="shared" ref="GW415" si="21099">EI416</f>
        <v>0</v>
      </c>
      <c r="GX415" s="462">
        <f t="shared" ref="GX415" si="21100">EV415</f>
        <v>0</v>
      </c>
      <c r="GY415" s="460" t="str">
        <f t="shared" ref="GY415" si="21101">AI415</f>
        <v>NG</v>
      </c>
      <c r="GZ415" s="460">
        <f t="shared" ref="GZ415" si="21102">EJ415</f>
        <v>0</v>
      </c>
      <c r="HA415" s="460">
        <f t="shared" ref="HA415" si="21103">EJ416</f>
        <v>0</v>
      </c>
      <c r="HB415" s="462">
        <f t="shared" ref="HB415" si="21104">EW415</f>
        <v>0</v>
      </c>
      <c r="HC415" s="460" t="str">
        <f t="shared" ref="HC415" si="21105">AQ415</f>
        <v>NG</v>
      </c>
      <c r="HD415" s="460">
        <f t="shared" ref="HD415" si="21106">EK415</f>
        <v>0</v>
      </c>
      <c r="HE415" s="460">
        <f t="shared" ref="HE415" si="21107">EK416</f>
        <v>0</v>
      </c>
      <c r="HF415" s="462">
        <f t="shared" ref="HF415" si="21108">EX415</f>
        <v>0</v>
      </c>
      <c r="HG415" s="460" t="str">
        <f t="shared" ref="HG415" si="21109">AU415</f>
        <v>NG</v>
      </c>
      <c r="HH415" s="460">
        <f t="shared" ref="HH415" si="21110">EL415</f>
        <v>0</v>
      </c>
      <c r="HI415" s="460">
        <f t="shared" ref="HI415" si="21111">EL416</f>
        <v>0</v>
      </c>
      <c r="HJ415" s="462">
        <f t="shared" ref="HJ415" si="21112">EY415</f>
        <v>0</v>
      </c>
      <c r="HK415" s="460" t="str">
        <f t="shared" ref="HK415" si="21113">BC415</f>
        <v>NG</v>
      </c>
      <c r="HL415" s="460">
        <f t="shared" ref="HL415" si="21114">EM415</f>
        <v>0</v>
      </c>
      <c r="HM415" s="460">
        <f t="shared" ref="HM415" si="21115">EM416</f>
        <v>0</v>
      </c>
      <c r="HN415" s="462">
        <f t="shared" ref="HN415" si="21116">EZ415</f>
        <v>0</v>
      </c>
      <c r="HO415" s="460" t="str">
        <f t="shared" ref="HO415" si="21117">BG415</f>
        <v>NG</v>
      </c>
      <c r="HP415" s="460">
        <f t="shared" ref="HP415" si="21118">EN415</f>
        <v>0</v>
      </c>
      <c r="HQ415" s="460">
        <f t="shared" ref="HQ415" si="21119">EN416</f>
        <v>0</v>
      </c>
      <c r="HR415" s="462">
        <f t="shared" ref="HR415" si="21120">FA415</f>
        <v>0</v>
      </c>
      <c r="HS415" s="332"/>
    </row>
    <row r="416" spans="1:227" ht="12" customHeight="1">
      <c r="A416" s="489"/>
      <c r="B416" s="487"/>
      <c r="C416" s="475"/>
      <c r="D416" s="485"/>
      <c r="E416" s="483"/>
      <c r="F416" s="317"/>
      <c r="G416" s="317"/>
      <c r="H416" s="317"/>
      <c r="I416" s="317"/>
      <c r="J416" s="316"/>
      <c r="K416" s="481"/>
      <c r="L416" s="77"/>
      <c r="M416" s="77"/>
      <c r="N416" s="471"/>
      <c r="O416" s="475"/>
      <c r="P416" s="77"/>
      <c r="Q416" s="77"/>
      <c r="R416" s="471"/>
      <c r="S416" s="475"/>
      <c r="T416" s="77"/>
      <c r="U416" s="77"/>
      <c r="V416" s="471"/>
      <c r="W416" s="473"/>
      <c r="X416" s="77"/>
      <c r="Y416" s="77"/>
      <c r="Z416" s="471"/>
      <c r="AA416" s="477"/>
      <c r="AB416" s="80"/>
      <c r="AC416" s="80"/>
      <c r="AD416" s="471"/>
      <c r="AE416" s="473"/>
      <c r="AF416" s="77"/>
      <c r="AG416" s="77"/>
      <c r="AH416" s="471"/>
      <c r="AI416" s="473"/>
      <c r="AJ416" s="77"/>
      <c r="AK416" s="77"/>
      <c r="AL416" s="471"/>
      <c r="AM416" s="477"/>
      <c r="AN416" s="80"/>
      <c r="AO416" s="80"/>
      <c r="AP416" s="471"/>
      <c r="AQ416" s="473"/>
      <c r="AR416" s="77"/>
      <c r="AS416" s="77"/>
      <c r="AT416" s="471"/>
      <c r="AU416" s="473"/>
      <c r="AV416" s="77"/>
      <c r="AW416" s="77"/>
      <c r="AX416" s="471"/>
      <c r="AY416" s="477"/>
      <c r="AZ416" s="80"/>
      <c r="BA416" s="80"/>
      <c r="BB416" s="471"/>
      <c r="BC416" s="475"/>
      <c r="BD416" s="77"/>
      <c r="BE416" s="77"/>
      <c r="BF416" s="471"/>
      <c r="BG416" s="473"/>
      <c r="BH416" s="77"/>
      <c r="BI416" s="77"/>
      <c r="BJ416" s="471"/>
      <c r="BK416" s="477"/>
      <c r="BL416" s="80"/>
      <c r="BM416" s="80"/>
      <c r="BN416" s="471"/>
      <c r="BO416" s="475"/>
      <c r="BP416" s="77"/>
      <c r="BQ416" s="77"/>
      <c r="BR416" s="471"/>
      <c r="BS416" s="473"/>
      <c r="BT416" s="77"/>
      <c r="BU416" s="77"/>
      <c r="BV416" s="471"/>
      <c r="BW416" s="469"/>
      <c r="BX416" s="467"/>
      <c r="BY416" s="490"/>
      <c r="CA416" s="19">
        <f t="shared" ref="CA416" si="21121">IF(AND($N415=1,$M416&lt;&gt;$BZ$7),1,0)</f>
        <v>0</v>
      </c>
      <c r="CB416" s="19">
        <f t="shared" ref="CB416" si="21122">IF(AND($R415=1,$Q416&lt;&gt;$BZ$7),1,0)</f>
        <v>0</v>
      </c>
      <c r="CC416" s="19">
        <f t="shared" ref="CC416" si="21123">IF(AND($V415=1,$U416&lt;&gt;$BZ$7),1,0)</f>
        <v>0</v>
      </c>
      <c r="CD416" s="19">
        <f t="shared" ref="CD416" si="21124">IF(AND($Z415=1,$Y416&lt;&gt;$BZ$7),1,0)</f>
        <v>0</v>
      </c>
      <c r="CE416" s="19">
        <f t="shared" ref="CE416" si="21125">IF(AND($AH415=1,$AG416&lt;&gt;$BZ$7),1,0)</f>
        <v>0</v>
      </c>
      <c r="CF416" s="19">
        <f t="shared" ref="CF416" si="21126">IF(AND($AL415=1,$AK416&lt;&gt;$BZ$7),1,0)</f>
        <v>0</v>
      </c>
      <c r="CG416" s="19">
        <f t="shared" ref="CG416" si="21127">IF(AND($AT415=1,$AS416&lt;&gt;$BZ$7),1,0)</f>
        <v>0</v>
      </c>
      <c r="CH416" s="19">
        <f t="shared" ref="CH416" si="21128">IF(AND($AX415=1,$AW416&lt;&gt;$BZ$7),1,0)</f>
        <v>0</v>
      </c>
      <c r="CI416" s="19">
        <f t="shared" ref="CI416" si="21129">IF(AND($BF415=1,$BE416&lt;&gt;$BZ$7),1,0)</f>
        <v>0</v>
      </c>
      <c r="CJ416" s="19">
        <f t="shared" ref="CJ416" si="21130">IF(AND($BJ415=1,$BI416&lt;&gt;$BZ$7),1,0)</f>
        <v>0</v>
      </c>
      <c r="CK416" s="19">
        <f t="shared" ref="CK416" si="21131">IF(AND($BR415=1,$BQ416&lt;&gt;$BZ$7),1,0)</f>
        <v>0</v>
      </c>
      <c r="CL416" s="19">
        <f t="shared" ref="CL416" si="21132">IF(AND($BV415=1,$BU416&lt;&gt;$BZ$7),1,0)</f>
        <v>0</v>
      </c>
      <c r="CO416" s="19">
        <f>IF(AND($M416&lt;&gt;$CN$7,$M416&lt;=$CN$6),1,0)</f>
        <v>0</v>
      </c>
      <c r="CP416" s="19">
        <f>IF(AND($Q416&lt;&gt;$CN$7,$Q416&lt;=$CN$6),1,0)</f>
        <v>0</v>
      </c>
      <c r="CQ416" s="19">
        <f>IF(AND($U416&lt;&gt;$CN$7,$U416&lt;=$CN$6),1,0)</f>
        <v>0</v>
      </c>
      <c r="CR416" s="19">
        <f>IF(AND($Y416&lt;&gt;$CN$7,$Y416&lt;=$CN$6),1,0)</f>
        <v>0</v>
      </c>
      <c r="CS416" s="19">
        <f>IF(AND($AG416&lt;&gt;$CN$7,$AG416&lt;=$CN$6),1,0)</f>
        <v>0</v>
      </c>
      <c r="CT416" s="19">
        <f>IF(AND($AK416&lt;&gt;$CN$7,$AK416&lt;=$CN$6),1,0)</f>
        <v>0</v>
      </c>
      <c r="CU416" s="19">
        <f>IF(AND($AS416&lt;&gt;$CN$7,$AS416&lt;=$CN$6),1,0)</f>
        <v>0</v>
      </c>
      <c r="CV416" s="19">
        <f>IF(AND($AW416&lt;&gt;$CN$7,$AW416&lt;=$CN$6),1,0)</f>
        <v>0</v>
      </c>
      <c r="CW416" s="19">
        <f>IF(AND($BE416&lt;&gt;$CN$7,$BE416&lt;=$CN$6),1,0)</f>
        <v>0</v>
      </c>
      <c r="CX416" s="19">
        <f>IF(AND($BI416&lt;&gt;$CN$7,$BI416&lt;=$CN$6),1,0)</f>
        <v>0</v>
      </c>
      <c r="CY416" s="19">
        <f>IF(AND($BQ416&lt;&gt;$CN$7,$BQ416&lt;=$CN$6),1,0)</f>
        <v>0</v>
      </c>
      <c r="CZ416" s="19">
        <f>IF(AND($BU416&lt;&gt;$CN$7,$BU416&lt;=$CN$6),1,0)</f>
        <v>0</v>
      </c>
      <c r="DC416" s="19">
        <f>IF($N415=1,1,0)</f>
        <v>0</v>
      </c>
      <c r="DD416" s="19">
        <f>IF($R415=1,1,0)</f>
        <v>0</v>
      </c>
      <c r="DE416" s="19">
        <f>IF($V415=1,1,0)</f>
        <v>0</v>
      </c>
      <c r="DF416" s="19">
        <f>IF($Z415=1,1,0)</f>
        <v>0</v>
      </c>
      <c r="DG416" s="19">
        <f>IF($AH415=1,1,0)</f>
        <v>0</v>
      </c>
      <c r="DH416" s="19">
        <f>IF($AL415=1,1,0)</f>
        <v>0</v>
      </c>
      <c r="DI416" s="19">
        <f>IF($AT415=1,1,0)</f>
        <v>0</v>
      </c>
      <c r="DJ416" s="19">
        <f>IF($AX415=1,1,0)</f>
        <v>0</v>
      </c>
      <c r="DK416" s="19">
        <f>IF($BF415=1,1,0)</f>
        <v>0</v>
      </c>
      <c r="DL416" s="19">
        <f>IF($BJ415=1,1,0)</f>
        <v>0</v>
      </c>
      <c r="DM416" s="19">
        <f>IF($BR415=1,1,0)</f>
        <v>0</v>
      </c>
      <c r="DN416" s="19">
        <f>IF($BV415=1,1,0)</f>
        <v>0</v>
      </c>
      <c r="DQ416" s="19">
        <f t="shared" ref="DQ416" si="21133">IF($N415=1,1,0)</f>
        <v>0</v>
      </c>
      <c r="DR416" s="19">
        <f t="shared" ref="DR416" si="21134">IF($R415=1,1,0)</f>
        <v>0</v>
      </c>
      <c r="DS416" s="19">
        <f t="shared" ref="DS416" si="21135">IF($V415=1,1,0)</f>
        <v>0</v>
      </c>
      <c r="DT416" s="19">
        <f t="shared" ref="DT416" si="21136">IF($Z415=1,1,0)</f>
        <v>0</v>
      </c>
      <c r="DU416" s="19">
        <f t="shared" ref="DU416" si="21137">IF($AH415=1,1,0)</f>
        <v>0</v>
      </c>
      <c r="DV416" s="19">
        <f t="shared" ref="DV416" si="21138">IF($AL415=1,1,0)</f>
        <v>0</v>
      </c>
      <c r="DW416" s="19">
        <f t="shared" ref="DW416" si="21139">IF($AT415=1,1,0)</f>
        <v>0</v>
      </c>
      <c r="DX416" s="19">
        <f t="shared" ref="DX416" si="21140">IF($AX415=1,1,0)</f>
        <v>0</v>
      </c>
      <c r="DY416" s="19">
        <f t="shared" ref="DY416" si="21141">IF($BF415=1,1,0)</f>
        <v>0</v>
      </c>
      <c r="DZ416" s="19">
        <f t="shared" ref="DZ416" si="21142">IF($BJ415=1,1,0)</f>
        <v>0</v>
      </c>
      <c r="EA416" s="19">
        <f t="shared" ref="EA416" si="21143">IF($BR415=1,1,0)</f>
        <v>0</v>
      </c>
      <c r="EB416" s="19">
        <f t="shared" ref="EB416" si="21144">IF($BV415=1,1,0)</f>
        <v>0</v>
      </c>
      <c r="EE416" s="329">
        <f>N415*$FU416*週間進捗報告書!$G$9</f>
        <v>0</v>
      </c>
      <c r="EF416" s="329">
        <f>R415*$FV416*週間進捗報告書!$G$10</f>
        <v>0</v>
      </c>
      <c r="EG416" s="329">
        <f>V415*$FW416*週間進捗報告書!$G$11</f>
        <v>0</v>
      </c>
      <c r="EH416" s="329">
        <f>Z415*$FX416*週間進捗報告書!$G$12</f>
        <v>0</v>
      </c>
      <c r="EI416" s="329">
        <f>AH415*$FY416*週間進捗報告書!$G$13</f>
        <v>0</v>
      </c>
      <c r="EJ416" s="329">
        <f>AL415*$FZ416*週間進捗報告書!$G$14</f>
        <v>0</v>
      </c>
      <c r="EK416" s="329">
        <f>AT415*$GA416*週間進捗報告書!$G$15</f>
        <v>0</v>
      </c>
      <c r="EL416" s="329">
        <f>AX415*$GB416*週間進捗報告書!$G$16</f>
        <v>0</v>
      </c>
      <c r="EM416" s="329">
        <f>BF415*$GC416*週間進捗報告書!$G$17</f>
        <v>0</v>
      </c>
      <c r="EN416" s="329">
        <f>BJ415*$GD416*週間進捗報告書!$G$18</f>
        <v>0</v>
      </c>
      <c r="EO416" s="329">
        <f>BR415*$GE416*週間進捗報告書!$G$19</f>
        <v>0</v>
      </c>
      <c r="EP416" s="329">
        <f>BV415*$GF416*週間進捗報告書!$G$20</f>
        <v>0</v>
      </c>
      <c r="ER416" s="547"/>
      <c r="ES416" s="547"/>
      <c r="ET416" s="547"/>
      <c r="EU416" s="547"/>
      <c r="EV416" s="547"/>
      <c r="EW416" s="547"/>
      <c r="EX416" s="547"/>
      <c r="EY416" s="547"/>
      <c r="EZ416" s="547"/>
      <c r="FA416" s="547"/>
      <c r="FB416" s="547"/>
      <c r="FC416" s="547"/>
      <c r="FD416" s="547"/>
      <c r="FE416" s="332"/>
      <c r="FG416" s="19"/>
      <c r="FH416" s="19"/>
      <c r="FI416" s="19"/>
      <c r="FJ416" s="19"/>
      <c r="FK416" s="19"/>
      <c r="FL416" s="19"/>
      <c r="FM416" s="19"/>
      <c r="FN416" s="19"/>
      <c r="FO416" s="19"/>
      <c r="FP416" s="19"/>
      <c r="FQ416" s="19"/>
      <c r="FR416" s="19"/>
      <c r="FU416" s="295">
        <f t="shared" ref="FU416" si="21145">FU415</f>
        <v>0</v>
      </c>
      <c r="FV416" s="295">
        <f t="shared" ref="FV416" si="21146">FV415</f>
        <v>0</v>
      </c>
      <c r="FW416" s="295">
        <f t="shared" ref="FW416" si="21147">FW415</f>
        <v>0</v>
      </c>
      <c r="FX416" s="295">
        <f t="shared" ref="FX416" si="21148">FX415</f>
        <v>0</v>
      </c>
      <c r="FY416" s="295">
        <f t="shared" ref="FY416" si="21149">FY415</f>
        <v>0</v>
      </c>
      <c r="FZ416" s="295">
        <f t="shared" ref="FZ416" si="21150">FZ415</f>
        <v>0</v>
      </c>
      <c r="GA416" s="295">
        <f t="shared" ref="GA416" si="21151">GA415</f>
        <v>0</v>
      </c>
      <c r="GB416" s="295">
        <f t="shared" ref="GB416" si="21152">GB415</f>
        <v>0</v>
      </c>
      <c r="GC416" s="295">
        <f t="shared" ref="GC416" si="21153">GC415</f>
        <v>0</v>
      </c>
      <c r="GD416" s="295">
        <f t="shared" ref="GD416" si="21154">GD415</f>
        <v>0</v>
      </c>
      <c r="GE416" s="295">
        <f t="shared" ref="GE416" si="21155">GE415</f>
        <v>0</v>
      </c>
      <c r="GF416" s="295">
        <f t="shared" ref="GF416" si="21156">GF415</f>
        <v>0</v>
      </c>
      <c r="GG416" s="295" t="e">
        <f t="shared" ref="GG416" si="21157">GG415</f>
        <v>#N/A</v>
      </c>
      <c r="GH416" s="2" t="e">
        <f>INDEX(リスト!$V:$V,MATCH(中日程計画表!$D415,リスト!$D:$D,0))</f>
        <v>#N/A</v>
      </c>
      <c r="GI416" s="2" t="e">
        <f>INDEX(リスト!$A:$A,MATCH(中日程計画表!$D415,リスト!$D:$D,0))</f>
        <v>#N/A</v>
      </c>
      <c r="GJ416" s="2" t="e">
        <f>INDEX(リスト!$U:$U,MATCH(中日程計画表!$D415,リスト!$D:$D,0))</f>
        <v>#N/A</v>
      </c>
      <c r="GK416" s="5" t="e">
        <f>INDEX(リスト!$W:$W,MATCH(中日程計画表!$D415,リスト!$D:$D,0))</f>
        <v>#N/A</v>
      </c>
      <c r="GL416" s="2" t="s">
        <v>201</v>
      </c>
      <c r="GM416" s="296">
        <f t="shared" ref="GM416" si="21158">GM415</f>
        <v>0</v>
      </c>
      <c r="GN416" s="296">
        <f t="shared" ref="GN416" si="21159">GN415</f>
        <v>0</v>
      </c>
      <c r="GU416" s="461"/>
      <c r="GV416" s="460"/>
      <c r="GW416" s="460"/>
      <c r="GX416" s="461"/>
      <c r="GY416" s="461"/>
      <c r="GZ416" s="460"/>
      <c r="HA416" s="460"/>
      <c r="HB416" s="461"/>
      <c r="HC416" s="461"/>
      <c r="HD416" s="460"/>
      <c r="HE416" s="460"/>
      <c r="HF416" s="461"/>
      <c r="HG416" s="461"/>
      <c r="HH416" s="460"/>
      <c r="HI416" s="460"/>
      <c r="HJ416" s="461"/>
      <c r="HK416" s="461"/>
      <c r="HL416" s="460"/>
      <c r="HM416" s="460"/>
      <c r="HN416" s="461"/>
      <c r="HO416" s="461"/>
      <c r="HP416" s="460"/>
      <c r="HQ416" s="460"/>
      <c r="HR416" s="461"/>
      <c r="HS416" s="4"/>
    </row>
    <row r="417" spans="1:227" ht="12" customHeight="1">
      <c r="A417" s="488" t="str">
        <f t="shared" ref="A417" ca="1" si="21160">INDIRECT("リスト!A"&amp;B417+6)</f>
        <v/>
      </c>
      <c r="B417" s="486">
        <f t="shared" ref="B417" si="21161">ROUNDDOWN((ROW()-6)/2,0)+1</f>
        <v>206</v>
      </c>
      <c r="C417" s="474" t="str">
        <f>機能グループ名</f>
        <v/>
      </c>
      <c r="D417" s="484">
        <f>機能ID</f>
        <v>0</v>
      </c>
      <c r="E417" s="482">
        <f>機能名</f>
        <v>0</v>
      </c>
      <c r="F417" s="315"/>
      <c r="G417" s="315"/>
      <c r="H417" s="315"/>
      <c r="I417" s="315"/>
      <c r="J417" s="316"/>
      <c r="K417" s="480" t="str">
        <f>担当者_SR</f>
        <v>NG</v>
      </c>
      <c r="L417" s="76"/>
      <c r="M417" s="76"/>
      <c r="N417" s="470"/>
      <c r="O417" s="474" t="str">
        <f>担当者_SRR</f>
        <v>NG</v>
      </c>
      <c r="P417" s="76"/>
      <c r="Q417" s="76"/>
      <c r="R417" s="470"/>
      <c r="S417" s="474" t="str">
        <f>担当者_DS</f>
        <v>NG</v>
      </c>
      <c r="T417" s="76"/>
      <c r="U417" s="76"/>
      <c r="V417" s="470"/>
      <c r="W417" s="472" t="str">
        <f>担当者_DSR</f>
        <v>NG</v>
      </c>
      <c r="X417" s="76"/>
      <c r="Y417" s="76"/>
      <c r="Z417" s="470"/>
      <c r="AA417" s="476"/>
      <c r="AB417" s="79"/>
      <c r="AC417" s="79"/>
      <c r="AD417" s="470">
        <f>IF(AC418 &lt;&gt; "",1,0)</f>
        <v>0</v>
      </c>
      <c r="AE417" s="472" t="str">
        <f>担当者_CD</f>
        <v>NG</v>
      </c>
      <c r="AF417" s="76"/>
      <c r="AG417" s="76"/>
      <c r="AH417" s="470"/>
      <c r="AI417" s="472" t="str">
        <f>担当者_DD</f>
        <v>NG</v>
      </c>
      <c r="AJ417" s="76"/>
      <c r="AK417" s="76"/>
      <c r="AL417" s="470"/>
      <c r="AM417" s="476"/>
      <c r="AN417" s="79"/>
      <c r="AO417" s="79"/>
      <c r="AP417" s="470">
        <f>IF(AO418 &lt;&gt; "",1,0)</f>
        <v>0</v>
      </c>
      <c r="AQ417" s="472" t="str">
        <f>担当者_MCL</f>
        <v>NG</v>
      </c>
      <c r="AR417" s="76"/>
      <c r="AS417" s="76"/>
      <c r="AT417" s="470"/>
      <c r="AU417" s="472" t="str">
        <f>担当者_MCLR</f>
        <v>NG</v>
      </c>
      <c r="AV417" s="76"/>
      <c r="AW417" s="76"/>
      <c r="AX417" s="470"/>
      <c r="AY417" s="476"/>
      <c r="AZ417" s="79"/>
      <c r="BA417" s="79"/>
      <c r="BB417" s="470">
        <f>IF(BA418 &lt;&gt; "",1,0)</f>
        <v>0</v>
      </c>
      <c r="BC417" s="474" t="str">
        <f>担当者_MT</f>
        <v>NG</v>
      </c>
      <c r="BD417" s="76"/>
      <c r="BE417" s="76"/>
      <c r="BF417" s="470"/>
      <c r="BG417" s="472" t="str">
        <f>担当者_M検</f>
        <v>NG</v>
      </c>
      <c r="BH417" s="76"/>
      <c r="BI417" s="76"/>
      <c r="BJ417" s="470"/>
      <c r="BK417" s="476"/>
      <c r="BL417" s="79"/>
      <c r="BM417" s="79"/>
      <c r="BN417" s="470">
        <v>0</v>
      </c>
      <c r="BO417" s="474" t="str">
        <f>担当者_モテ</f>
        <v>NG</v>
      </c>
      <c r="BP417" s="76"/>
      <c r="BQ417" s="76"/>
      <c r="BR417" s="470"/>
      <c r="BS417" s="472" t="str">
        <f>担当者_モテR</f>
        <v>NG</v>
      </c>
      <c r="BT417" s="76"/>
      <c r="BU417" s="76"/>
      <c r="BV417" s="470"/>
      <c r="BW417" s="468">
        <f t="shared" ref="BW417" si="21162">IFERROR(SUM(IF(K417&lt;&gt;"NG",N417*K$1,0),IF(O417&lt;&gt;"NG",R417*O$1,0),IF(S417&lt;&gt;"NG",V417*S$1,0),IF(W417&lt;&gt;"NG",Z417*W$1,0),IF(AA417&lt;&gt;"NG",AD417*AA$1,0),IF(AE417&lt;&gt;"NG",AH417*AE$1,0),IF(AI417&lt;&gt;"NG",AL417*AI$1,0),IF(AM417&lt;&gt;"NG",AP417*AM$1,0),IF(AQ417&lt;&gt;"NG",AT417*AQ$1,0),IF(AU417&lt;&gt;"NG",AX417*AU$1,0),IF(AY417&lt;&gt;"NG",BB417*AY$1,0),IF(BC417&lt;&gt;"NG",BF417*BC$1,0),IF(BG417&lt;&gt;"NG",BJ417*BG$1,0),IF(BK417&lt;&gt;"NG",BN417*BK$1,0),IF(BO417&lt;&gt;"NG",BR417*BO$1,0),IF(BS417&lt;&gt;"NG",BV417*BS$1,0))/SUM(IF(K417&lt;&gt;"NG",K$1,0),IF(O417&lt;&gt;"NG",O$1,0),IF(S417&lt;&gt;"NG",S$1,0),IF(W417&lt;&gt;"NG",W$1,0),IF(AA417&lt;&gt;"NG",AA$1,0),IF(AE417&lt;&gt;"NG",AE$1,0),IF(AI417&lt;&gt;"NG",AI$1,0),IF(AM417&lt;&gt;"NG",AM$1,0),IF(AQ417&lt;&gt;"NG",AQ$1,0),IF(AU417&lt;&gt;"NG",AU$1,0),IF(AY417&lt;&gt;"NG",AY$1,0),IF(BC417&lt;&gt;"NG",BC$1,0),IF(BG417&lt;&gt;"NG",BG$1,0),IF(BK417&lt;&gt;"NG",BK$1,0),IF(BO417&lt;&gt;"NG",BO$1,0),IF(BS417&lt;&gt;"NG",BS$1,0)),0)</f>
        <v>0</v>
      </c>
      <c r="BX417" s="466"/>
      <c r="BY417" s="490"/>
      <c r="BZ417" s="5"/>
      <c r="CA417" s="32">
        <f t="shared" ref="CA417" si="21163">IF(AND($M417&lt;&gt;$BZ$5,$M417&lt;=$BZ$6,$M417&lt;&gt;$BZ$7),1,0)</f>
        <v>0</v>
      </c>
      <c r="CB417" s="32">
        <f t="shared" ref="CB417" si="21164">IF(AND($Q417&lt;&gt;$BZ$5,$Q417&lt;=$BZ$6,$Q417&lt;&gt;$BZ$7),1,0)</f>
        <v>0</v>
      </c>
      <c r="CC417" s="32">
        <f t="shared" ref="CC417" si="21165">IF(AND($U417&lt;&gt;$BZ$5,$U417&lt;=$BZ$6,$U417&lt;&gt;$BZ$7),1,0)</f>
        <v>0</v>
      </c>
      <c r="CD417" s="32">
        <f t="shared" ref="CD417" si="21166">IF(AND($Y417&lt;&gt;$BZ$5,$Y417&lt;=$BZ$6,$Y417&lt;&gt;$BZ$7),1,0)</f>
        <v>0</v>
      </c>
      <c r="CE417" s="32">
        <f t="shared" ref="CE417" si="21167">IF(AND($AG417&lt;&gt;$BZ$5,$AG417&lt;=$BZ$6,$AG417&lt;&gt;$BZ$7),1,0)</f>
        <v>0</v>
      </c>
      <c r="CF417" s="32">
        <f t="shared" ref="CF417" si="21168">IF(AND($AK417&lt;&gt;$BZ$5,$AK417&lt;=$BZ$6,$AK417&lt;&gt;$BZ$7),1,0)</f>
        <v>0</v>
      </c>
      <c r="CG417" s="32">
        <f t="shared" ref="CG417" si="21169">IF(AND($AS417&lt;&gt;$BZ$5,$AS417&lt;=$BZ$6,$AS417&lt;&gt;$BZ$7),1,0)</f>
        <v>0</v>
      </c>
      <c r="CH417" s="32">
        <f t="shared" ref="CH417" si="21170">IF(AND($AW417&lt;&gt;$BZ$5,$AW417&lt;=$BZ$6,$AW417&lt;&gt;$BZ$7),1,0)</f>
        <v>0</v>
      </c>
      <c r="CI417" s="32">
        <f t="shared" ref="CI417" si="21171">IF(AND($BE417&lt;&gt;$BZ$5,$BE417&lt;=$BZ$6,$BE417&lt;&gt;$BZ$7),1,0)</f>
        <v>0</v>
      </c>
      <c r="CJ417" s="32">
        <f t="shared" ref="CJ417" si="21172">IF(AND($BI417&lt;&gt;$BZ$5,$BI417&lt;=$BZ$6,$BI417&lt;&gt;$BZ$7),1,0)</f>
        <v>0</v>
      </c>
      <c r="CK417" s="32">
        <f t="shared" ref="CK417" si="21173">IF(AND($BQ417&lt;&gt;$BZ$5,$BQ417&lt;=$BZ$6,$BQ417&lt;&gt;$BZ$7),1,0)</f>
        <v>0</v>
      </c>
      <c r="CL417" s="32">
        <f t="shared" ref="CL417" si="21174">IF(AND($BU417&lt;&gt;$BZ$5,$BU417&lt;=$BZ$6,$BU417&lt;&gt;$BZ$7),1,0)</f>
        <v>0</v>
      </c>
      <c r="CO417" s="32">
        <f>IF(AND($M417&lt;&gt;$CN$5,$M417&lt;=$CN$6,$M417&lt;&gt;$CN$7),1,0)</f>
        <v>0</v>
      </c>
      <c r="CP417" s="32">
        <f>IF(AND($Q417&lt;&gt;$CN$5,$Q417&lt;=$CN$6,$Q417&lt;&gt;$CN$7),1,0)</f>
        <v>0</v>
      </c>
      <c r="CQ417" s="32">
        <f>IF(AND($U417&lt;&gt;$CN$5,$U417&lt;=$CN$6,$U417&lt;&gt;$CN$7),1,0)</f>
        <v>0</v>
      </c>
      <c r="CR417" s="32">
        <f>IF(AND($Y417&lt;&gt;$CN$5,$Y417&lt;=$CN$6,$Y417&lt;&gt;$CN$7),1,0)</f>
        <v>0</v>
      </c>
      <c r="CS417" s="32">
        <f>IF(AND($AG417&lt;&gt;$CN$5,$AG417&lt;=$CN$6,$AG417&lt;&gt;$CN$7),1,0)</f>
        <v>0</v>
      </c>
      <c r="CT417" s="32">
        <f>IF(AND($AK417&lt;&gt;$CN$5,$AK417&lt;=$CN$6,$AK417&lt;&gt;$CN$7),1,0)</f>
        <v>0</v>
      </c>
      <c r="CU417" s="32">
        <f>IF(AND($AS417&lt;&gt;$CN$5,$AS417&lt;=$CN$6,$AS417&lt;&gt;$CN$7),1,0)</f>
        <v>0</v>
      </c>
      <c r="CV417" s="32">
        <f>IF(AND($AW417&lt;&gt;$CN$5,$AW417&lt;=$CN$6,$AW417&lt;&gt;$CN$7),1,0)</f>
        <v>0</v>
      </c>
      <c r="CW417" s="32">
        <f>IF(AND($BE417&lt;&gt;$CN$5,$BE417&lt;=$CN$6,$BE417&lt;&gt;$CN$7),1,0)</f>
        <v>0</v>
      </c>
      <c r="CX417" s="32">
        <f>IF(AND($BI417&lt;&gt;$CN$5,$BI417&lt;=$CN$6,$BI417&lt;&gt;$CN$7),1,0)</f>
        <v>0</v>
      </c>
      <c r="CY417" s="32">
        <f>IF(AND($BQ417&lt;&gt;$CN$5,$BQ417&lt;=$CN$6,$BQ417&lt;&gt;$CN$7),1,0)</f>
        <v>0</v>
      </c>
      <c r="CZ417" s="32">
        <f>IF(AND($BU417&lt;&gt;$CN$5,$BU417&lt;=$CN$6,$BU417&lt;&gt;$CN$7),1,0)</f>
        <v>0</v>
      </c>
      <c r="DC417" s="32">
        <f>IF(AND($M417&lt;&gt;$DB$5,$M417&lt;=$DB$6,$M417&lt;&gt;$CN$7),1,0)</f>
        <v>0</v>
      </c>
      <c r="DD417" s="32">
        <f>IF(AND($Q417&lt;&gt;$DB$5,$Q417&lt;=$DB$6,$Q417&lt;&gt;$CN$7),1,0)</f>
        <v>0</v>
      </c>
      <c r="DE417" s="32">
        <f>IF(AND($U417&lt;&gt;$DB$5,$U417&lt;=$DB$6,$U417&lt;&gt;$CN$7),1,0)</f>
        <v>0</v>
      </c>
      <c r="DF417" s="32">
        <f>IF(AND($Y417&lt;&gt;$DB$5,$Y417&lt;=$DB$6,$Y417&lt;&gt;$CN$7),1,0)</f>
        <v>0</v>
      </c>
      <c r="DG417" s="32">
        <f>IF(AND($AG417&lt;&gt;$DB$5,$AG417&lt;=$DB$6,$AG417&lt;&gt;$CN$7),1,0)</f>
        <v>0</v>
      </c>
      <c r="DH417" s="32">
        <f>IF(AND($AK417&lt;&gt;$DB$5,$AK417&lt;=$DB$6,$AK417&lt;&gt;$CN$7),1,0)</f>
        <v>0</v>
      </c>
      <c r="DI417" s="32">
        <f>IF(AND($AS417&lt;&gt;$DB$5,$AS417&lt;=$DB$6,$AS417&lt;&gt;$CN$7),1,0)</f>
        <v>0</v>
      </c>
      <c r="DJ417" s="32">
        <f>IF(AND($AW417&lt;&gt;$DB$5,$AW417&lt;=$DB$6,$AW417&lt;&gt;$CN$7),1,0)</f>
        <v>0</v>
      </c>
      <c r="DK417" s="32">
        <f>IF(AND($BE417&lt;&gt;$DB$5,$BE417&lt;=$DB$6,$BE417&lt;&gt;$CN$7),1,0)</f>
        <v>0</v>
      </c>
      <c r="DL417" s="32">
        <f>IF(AND($BI417&lt;&gt;$DB$5,$BI417&lt;=$DB$6,$BI417&lt;&gt;$CN$7),1,0)</f>
        <v>0</v>
      </c>
      <c r="DM417" s="32">
        <f>IF(AND($BQ417&lt;&gt;$DB$5,$BQ417&lt;=$DB$6,$BQ417&lt;&gt;$CN$7),1,0)</f>
        <v>0</v>
      </c>
      <c r="DN417" s="32">
        <f>IF(AND($BU417&lt;&gt;$DB$5,$BU417&lt;=$DB$6,$BU417&lt;&gt;$CN$7),1,0)</f>
        <v>0</v>
      </c>
      <c r="DQ417" s="32">
        <f t="shared" ref="DQ417" si="21175">IF(AND($M417&lt;&gt;$DP$5,$M417&lt;=$DP$6,$M417&lt;&gt;$CN$7),1,0)</f>
        <v>0</v>
      </c>
      <c r="DR417" s="32">
        <f t="shared" ref="DR417" si="21176">IF(AND($Q417&lt;&gt;$DP$5,$Q417&lt;=$DP$6,$Q417&lt;&gt;$CN$7),1,0)</f>
        <v>0</v>
      </c>
      <c r="DS417" s="32">
        <f t="shared" ref="DS417" si="21177">IF(AND($U417&lt;&gt;$DP$5,$U417&lt;=$DP$6,$U417&lt;&gt;$CN$7),1,0)</f>
        <v>0</v>
      </c>
      <c r="DT417" s="32">
        <f t="shared" ref="DT417" si="21178">IF(AND($Y417&lt;&gt;$DP$5,$Y417&lt;=$DP$6,$Y417&lt;&gt;$CN$7),1,0)</f>
        <v>0</v>
      </c>
      <c r="DU417" s="32">
        <f t="shared" ref="DU417" si="21179">IF(AND($AG417&lt;&gt;$DP$5,$AG417&lt;=$DP$6,$AG417&lt;&gt;$CN$7),1,0)</f>
        <v>0</v>
      </c>
      <c r="DV417" s="32">
        <f t="shared" ref="DV417" si="21180">IF(AND($AK417&lt;&gt;$DP$5,$AK417&lt;=$DP$6,$AK417&lt;&gt;$CN$7),1,0)</f>
        <v>0</v>
      </c>
      <c r="DW417" s="32">
        <f t="shared" ref="DW417" si="21181">IF(AND($AS417&lt;&gt;$DP$5,$AS417&lt;=$DP$6,$AS417&lt;&gt;$CN$7),1,0)</f>
        <v>0</v>
      </c>
      <c r="DX417" s="32">
        <f t="shared" ref="DX417" si="21182">IF(AND($AW417&lt;&gt;$DP$5,$AW417&lt;=$DP$6,$AW417&lt;&gt;$CN$7),1,0)</f>
        <v>0</v>
      </c>
      <c r="DY417" s="32">
        <f t="shared" ref="DY417" si="21183">IF(AND($BE417&lt;&gt;$DP$5,$BE417&lt;=$DP$6,$BE417&lt;&gt;$CN$7),1,0)</f>
        <v>0</v>
      </c>
      <c r="DZ417" s="32">
        <f t="shared" ref="DZ417" si="21184">IF(AND($BI417&lt;&gt;$DP$5,$BI417&lt;=$DP$6,$BI417&lt;&gt;$CN$7),1,0)</f>
        <v>0</v>
      </c>
      <c r="EA417" s="32">
        <f t="shared" ref="EA417" si="21185">IF(AND($BQ417&lt;&gt;$DP$5,$BQ417&lt;=$DP$6,$BQ417&lt;&gt;$CN$7),1,0)</f>
        <v>0</v>
      </c>
      <c r="EB417" s="32">
        <f t="shared" ref="EB417" si="21186">IF(AND($BU417&lt;&gt;$DP$5,$BU417&lt;=$DP$6,$BU417&lt;&gt;$CN$7),1,0)</f>
        <v>0</v>
      </c>
      <c r="EE417" s="328">
        <f>IF(M417&lt;&gt;"",IF(M417&lt;=$ED$6,1,IF(L417&gt;$ED$6,0,NETWORKDAYS(L417,$ED$6,祭日リスト)/NETWORKDAYS(L417,M417,祭日リスト)))*$GG417*週間進捗報告書!$G$9,0)</f>
        <v>0</v>
      </c>
      <c r="EF417" s="328">
        <f>IF(Q417&lt;&gt;"",IF(Q417&lt;=$ED$6,1,IF(P417&gt;$ED$6,0,NETWORKDAYS(P417,$ED$6,祭日リスト)/NETWORKDAYS(P417,Q417,祭日リスト)))*$GG417*週間進捗報告書!$G$10,0)</f>
        <v>0</v>
      </c>
      <c r="EG417" s="328">
        <f>IF(U417&lt;&gt;"",IF(U417&lt;=$ED$6,1,IF(T417&gt;$ED$6,0,NETWORKDAYS(T417,$ED$6,祭日リスト)/NETWORKDAYS(T417,U417,祭日リスト)))*$GG417*週間進捗報告書!$G$11,0)</f>
        <v>0</v>
      </c>
      <c r="EH417" s="328">
        <f>IF(Y417&lt;&gt;"",IF(Y417&lt;=$ED$6,1,IF(X417&gt;$ED$6,0,NETWORKDAYS(X417,$ED$6,祭日リスト)/NETWORKDAYS(X417,Y417,祭日リスト)))*$GG417*週間進捗報告書!$G$12,0)</f>
        <v>0</v>
      </c>
      <c r="EI417" s="328">
        <f>IF(AG417&lt;&gt;"",IF(AG417&lt;=$ED$6,1,IF(AF417&gt;$ED$6,0,NETWORKDAYS(AF417,$ED$6,祭日リスト)/NETWORKDAYS(AF417,AG417,祭日リスト)))*$GG417*週間進捗報告書!$G$13,0)</f>
        <v>0</v>
      </c>
      <c r="EJ417" s="328">
        <f>IF(AK417&lt;&gt;"",IF(AK417&lt;=$ED$6,1,IF(AJ417&gt;$ED$6,0,NETWORKDAYS(AJ417,$ED$6,祭日リスト)/NETWORKDAYS(AJ417,AK417,祭日リスト)))*$GG417*週間進捗報告書!$G$14,0)</f>
        <v>0</v>
      </c>
      <c r="EK417" s="328">
        <f>IF(AS417&lt;&gt;"",IF(AS417&lt;=$ED$6,1,IF(AR417&gt;$ED$6,0,NETWORKDAYS(AR417,$ED$6,祭日リスト)/NETWORKDAYS(AR417,AS417,祭日リスト)))*$GG417*週間進捗報告書!$G$15,0)</f>
        <v>0</v>
      </c>
      <c r="EL417" s="328">
        <f>IF(AW417&lt;&gt;"",IF(AW417&lt;=$ED$6,1,IF(AV417&gt;$ED$6,0,NETWORKDAYS(AV417,$ED$6,祭日リスト)/NETWORKDAYS(AV417,AW417,祭日リスト)))*$GG417*週間進捗報告書!$G$16,0)</f>
        <v>0</v>
      </c>
      <c r="EM417" s="328">
        <f>IF(BE417&lt;&gt;"",IF(BE417&lt;=$ED$6,1,IF(BD417&gt;$ED$6,0,NETWORKDAYS(BD417,$ED$6,祭日リスト)/NETWORKDAYS(BD417,BE417,祭日リスト)))*$GG417*週間進捗報告書!$G$17,0)</f>
        <v>0</v>
      </c>
      <c r="EN417" s="328">
        <f>IF(BI417&lt;&gt;"",IF(BI417&lt;=$ED$6,1,IF(BH417&gt;$ED$6,0,NETWORKDAYS(BH417,$ED$6,祭日リスト)/NETWORKDAYS(BH417,BI417,祭日リスト)))*$GG417*週間進捗報告書!$G$18,0)</f>
        <v>0</v>
      </c>
      <c r="EO417" s="328">
        <f>IF(BQ417&lt;&gt;"",IF(BQ417&lt;=$ED$6,1,IF(BP417&gt;$ED$6,0,NETWORKDAYS(BP417,$ED$6,祭日リスト)/NETWORKDAYS(BP417,BQ417,祭日リスト)))*$GG417*週間進捗報告書!$G$19,0)</f>
        <v>0</v>
      </c>
      <c r="EP417" s="328">
        <f>IF(BU417&lt;&gt;"",IF(BU417&lt;=$ED$6,1,IF(BT417&gt;$ED$6,0,NETWORKDAYS(BT417,$ED$6,祭日リスト)/NETWORKDAYS(BT417,BU417,祭日リスト)))*$GG417*週間進捗報告書!$G$20,0)</f>
        <v>0</v>
      </c>
      <c r="ER417" s="547">
        <f t="shared" ref="ER417:FC417" si="21187">EE417-EE418</f>
        <v>0</v>
      </c>
      <c r="ES417" s="547">
        <f t="shared" si="21187"/>
        <v>0</v>
      </c>
      <c r="ET417" s="547">
        <f t="shared" si="21187"/>
        <v>0</v>
      </c>
      <c r="EU417" s="547">
        <f t="shared" si="21187"/>
        <v>0</v>
      </c>
      <c r="EV417" s="547">
        <f t="shared" si="21187"/>
        <v>0</v>
      </c>
      <c r="EW417" s="547">
        <f t="shared" si="21187"/>
        <v>0</v>
      </c>
      <c r="EX417" s="547">
        <f t="shared" si="21187"/>
        <v>0</v>
      </c>
      <c r="EY417" s="547">
        <f t="shared" si="21187"/>
        <v>0</v>
      </c>
      <c r="EZ417" s="547">
        <f t="shared" si="21187"/>
        <v>0</v>
      </c>
      <c r="FA417" s="547">
        <f t="shared" si="21187"/>
        <v>0</v>
      </c>
      <c r="FB417" s="547">
        <f t="shared" si="21187"/>
        <v>0</v>
      </c>
      <c r="FC417" s="547">
        <f t="shared" si="21187"/>
        <v>0</v>
      </c>
      <c r="FD417" s="547">
        <f t="shared" ref="FD417" si="21188">SUM(ER417:FC418)</f>
        <v>0</v>
      </c>
      <c r="FE417" s="333"/>
      <c r="FG417" s="32">
        <f>IF(AND($M417&lt;&gt;$FF$7),1,0)</f>
        <v>0</v>
      </c>
      <c r="FH417" s="32">
        <f>IF(AND($Q417&lt;&gt;$FF$7),1,0)</f>
        <v>0</v>
      </c>
      <c r="FI417" s="32">
        <f>IF(AND($U417&lt;&gt;$FF$7),1,0)</f>
        <v>0</v>
      </c>
      <c r="FJ417" s="32">
        <f>IF(AND($Y417&lt;&gt;$FF$7),1,0)</f>
        <v>0</v>
      </c>
      <c r="FK417" s="32">
        <f>IF(AND($AG417&lt;&gt;$FF$7),1,0)</f>
        <v>0</v>
      </c>
      <c r="FL417" s="32">
        <f>IF(AND($AK417&lt;&gt;$FF$7),1,0)</f>
        <v>0</v>
      </c>
      <c r="FM417" s="32">
        <f>IF(AND($AS417&lt;&gt;$FF$7),1,0)</f>
        <v>0</v>
      </c>
      <c r="FN417" s="32">
        <f>IF(AND($AW417&lt;&gt;$FF$7),1,0)</f>
        <v>0</v>
      </c>
      <c r="FO417" s="32">
        <f>IF(AND($BE417&lt;&gt;$FF$7),1,0)</f>
        <v>0</v>
      </c>
      <c r="FP417" s="32">
        <f>IF(AND($BI417&lt;&gt;$FF$7),1,0)</f>
        <v>0</v>
      </c>
      <c r="FQ417" s="32">
        <f>IF(AND($BQ417&lt;&gt;$FF$7),1,0)</f>
        <v>0</v>
      </c>
      <c r="FR417" s="32">
        <f>IF(AND($BU417&lt;&gt;$FF$7),1,0)</f>
        <v>0</v>
      </c>
      <c r="FU417" s="294">
        <f t="shared" ref="FU417" si="21189">IF($K417&lt;&gt;"NG",$GG417,0)</f>
        <v>0</v>
      </c>
      <c r="FV417" s="294">
        <f t="shared" ref="FV417" si="21190">IF($O417&lt;&gt;"NG",$GG417,0)</f>
        <v>0</v>
      </c>
      <c r="FW417" s="294">
        <f t="shared" ref="FW417" si="21191">IF($S417&lt;&gt;"NG",$GG417,0)</f>
        <v>0</v>
      </c>
      <c r="FX417" s="294">
        <f t="shared" ref="FX417" si="21192">IF($W417&lt;&gt;"NG",$GG417,0)</f>
        <v>0</v>
      </c>
      <c r="FY417" s="294">
        <f t="shared" ref="FY417" si="21193">IF($AE417&lt;&gt;"NG",$GG417,0)</f>
        <v>0</v>
      </c>
      <c r="FZ417" s="294">
        <f t="shared" ref="FZ417" si="21194">IF($AI417&lt;&gt;"NG",$GG417,0)</f>
        <v>0</v>
      </c>
      <c r="GA417" s="294">
        <f t="shared" ref="GA417" si="21195">IF($AQ417&lt;&gt;"NG",$GG417,0)</f>
        <v>0</v>
      </c>
      <c r="GB417" s="294">
        <f t="shared" ref="GB417" si="21196">IF($AU417&lt;&gt;"NG",$GG417,0)</f>
        <v>0</v>
      </c>
      <c r="GC417" s="294">
        <f t="shared" ref="GC417" si="21197">IF($BC417&lt;&gt;"NG",$GG417,0)</f>
        <v>0</v>
      </c>
      <c r="GD417" s="294">
        <f t="shared" ref="GD417" si="21198">IF($BG417&lt;&gt;"NG",$GG417,0)</f>
        <v>0</v>
      </c>
      <c r="GE417" s="294">
        <f t="shared" ref="GE417" si="21199">IF($BO417&lt;&gt;"NG",$GG417,0)</f>
        <v>0</v>
      </c>
      <c r="GF417" s="294">
        <f t="shared" ref="GF417" si="21200">IF($BS417&lt;&gt;"NG",$GG417,0)</f>
        <v>0</v>
      </c>
      <c r="GG417" s="294" t="e">
        <f>VLOOKUP($D417,リスト!$D:$S,15,FALSE)</f>
        <v>#N/A</v>
      </c>
      <c r="GH417" s="2" t="e">
        <f>INDEX(リスト!$V:$V,MATCH(中日程計画表!$D417,リスト!$D:$D,0))</f>
        <v>#N/A</v>
      </c>
      <c r="GI417" s="2" t="e">
        <f>INDEX(リスト!$A:$A,MATCH(中日程計画表!$D417,リスト!$D:$D,0))</f>
        <v>#N/A</v>
      </c>
      <c r="GJ417" s="2" t="e">
        <f>INDEX(リスト!$U:$U,MATCH(中日程計画表!$D417,リスト!$D:$D,0))</f>
        <v>#N/A</v>
      </c>
      <c r="GK417" s="5" t="e">
        <f>INDEX(リスト!$W:$W,MATCH(中日程計画表!$D417,リスト!$D:$D,0))</f>
        <v>#N/A</v>
      </c>
      <c r="GL417" s="2" t="s">
        <v>200</v>
      </c>
      <c r="GM417" s="296">
        <f>D417</f>
        <v>0</v>
      </c>
      <c r="GN417" s="296">
        <f>E417</f>
        <v>0</v>
      </c>
      <c r="GU417" s="460" t="str">
        <f t="shared" ref="GU417" si="21201">AE417</f>
        <v>NG</v>
      </c>
      <c r="GV417" s="460">
        <f t="shared" ref="GV417" si="21202">EI417</f>
        <v>0</v>
      </c>
      <c r="GW417" s="460">
        <f t="shared" ref="GW417" si="21203">EI418</f>
        <v>0</v>
      </c>
      <c r="GX417" s="462">
        <f t="shared" ref="GX417" si="21204">EV417</f>
        <v>0</v>
      </c>
      <c r="GY417" s="460" t="str">
        <f t="shared" ref="GY417" si="21205">AI417</f>
        <v>NG</v>
      </c>
      <c r="GZ417" s="460">
        <f t="shared" ref="GZ417" si="21206">EJ417</f>
        <v>0</v>
      </c>
      <c r="HA417" s="460">
        <f t="shared" ref="HA417" si="21207">EJ418</f>
        <v>0</v>
      </c>
      <c r="HB417" s="462">
        <f t="shared" ref="HB417" si="21208">EW417</f>
        <v>0</v>
      </c>
      <c r="HC417" s="460" t="str">
        <f t="shared" ref="HC417" si="21209">AQ417</f>
        <v>NG</v>
      </c>
      <c r="HD417" s="460">
        <f t="shared" ref="HD417" si="21210">EK417</f>
        <v>0</v>
      </c>
      <c r="HE417" s="460">
        <f t="shared" ref="HE417" si="21211">EK418</f>
        <v>0</v>
      </c>
      <c r="HF417" s="462">
        <f t="shared" ref="HF417" si="21212">EX417</f>
        <v>0</v>
      </c>
      <c r="HG417" s="460" t="str">
        <f t="shared" ref="HG417" si="21213">AU417</f>
        <v>NG</v>
      </c>
      <c r="HH417" s="460">
        <f t="shared" ref="HH417" si="21214">EL417</f>
        <v>0</v>
      </c>
      <c r="HI417" s="460">
        <f t="shared" ref="HI417" si="21215">EL418</f>
        <v>0</v>
      </c>
      <c r="HJ417" s="462">
        <f t="shared" ref="HJ417" si="21216">EY417</f>
        <v>0</v>
      </c>
      <c r="HK417" s="460" t="str">
        <f t="shared" ref="HK417" si="21217">BC417</f>
        <v>NG</v>
      </c>
      <c r="HL417" s="460">
        <f t="shared" ref="HL417" si="21218">EM417</f>
        <v>0</v>
      </c>
      <c r="HM417" s="460">
        <f t="shared" ref="HM417" si="21219">EM418</f>
        <v>0</v>
      </c>
      <c r="HN417" s="462">
        <f t="shared" ref="HN417" si="21220">EZ417</f>
        <v>0</v>
      </c>
      <c r="HO417" s="460" t="str">
        <f t="shared" ref="HO417" si="21221">BG417</f>
        <v>NG</v>
      </c>
      <c r="HP417" s="460">
        <f t="shared" ref="HP417" si="21222">EN417</f>
        <v>0</v>
      </c>
      <c r="HQ417" s="460">
        <f t="shared" ref="HQ417" si="21223">EN418</f>
        <v>0</v>
      </c>
      <c r="HR417" s="462">
        <f t="shared" ref="HR417" si="21224">FA417</f>
        <v>0</v>
      </c>
      <c r="HS417" s="332"/>
    </row>
    <row r="418" spans="1:227" ht="12" customHeight="1">
      <c r="A418" s="489"/>
      <c r="B418" s="487"/>
      <c r="C418" s="475"/>
      <c r="D418" s="485"/>
      <c r="E418" s="483"/>
      <c r="F418" s="317"/>
      <c r="G418" s="317"/>
      <c r="H418" s="317"/>
      <c r="I418" s="317"/>
      <c r="J418" s="316"/>
      <c r="K418" s="481"/>
      <c r="L418" s="77"/>
      <c r="M418" s="77"/>
      <c r="N418" s="471"/>
      <c r="O418" s="475"/>
      <c r="P418" s="77"/>
      <c r="Q418" s="77"/>
      <c r="R418" s="471"/>
      <c r="S418" s="475"/>
      <c r="T418" s="77"/>
      <c r="U418" s="77"/>
      <c r="V418" s="471"/>
      <c r="W418" s="473"/>
      <c r="X418" s="77"/>
      <c r="Y418" s="77"/>
      <c r="Z418" s="471"/>
      <c r="AA418" s="477"/>
      <c r="AB418" s="80"/>
      <c r="AC418" s="80"/>
      <c r="AD418" s="471"/>
      <c r="AE418" s="473"/>
      <c r="AF418" s="77"/>
      <c r="AG418" s="77"/>
      <c r="AH418" s="471"/>
      <c r="AI418" s="473"/>
      <c r="AJ418" s="77"/>
      <c r="AK418" s="77"/>
      <c r="AL418" s="471"/>
      <c r="AM418" s="477"/>
      <c r="AN418" s="80"/>
      <c r="AO418" s="80"/>
      <c r="AP418" s="471"/>
      <c r="AQ418" s="473"/>
      <c r="AR418" s="77"/>
      <c r="AS418" s="77"/>
      <c r="AT418" s="471"/>
      <c r="AU418" s="473"/>
      <c r="AV418" s="77"/>
      <c r="AW418" s="77"/>
      <c r="AX418" s="471"/>
      <c r="AY418" s="477"/>
      <c r="AZ418" s="80"/>
      <c r="BA418" s="80"/>
      <c r="BB418" s="471"/>
      <c r="BC418" s="475"/>
      <c r="BD418" s="77"/>
      <c r="BE418" s="77"/>
      <c r="BF418" s="471"/>
      <c r="BG418" s="473"/>
      <c r="BH418" s="77"/>
      <c r="BI418" s="77"/>
      <c r="BJ418" s="471"/>
      <c r="BK418" s="477"/>
      <c r="BL418" s="80"/>
      <c r="BM418" s="80"/>
      <c r="BN418" s="471"/>
      <c r="BO418" s="475"/>
      <c r="BP418" s="77"/>
      <c r="BQ418" s="77"/>
      <c r="BR418" s="471"/>
      <c r="BS418" s="473"/>
      <c r="BT418" s="77"/>
      <c r="BU418" s="77"/>
      <c r="BV418" s="471"/>
      <c r="BW418" s="469"/>
      <c r="BX418" s="467"/>
      <c r="BY418" s="490"/>
      <c r="CA418" s="19">
        <f t="shared" ref="CA418" si="21225">IF(AND($N417=1,$M418&lt;&gt;$BZ$7),1,0)</f>
        <v>0</v>
      </c>
      <c r="CB418" s="19">
        <f t="shared" ref="CB418" si="21226">IF(AND($R417=1,$Q418&lt;&gt;$BZ$7),1,0)</f>
        <v>0</v>
      </c>
      <c r="CC418" s="19">
        <f t="shared" ref="CC418" si="21227">IF(AND($V417=1,$U418&lt;&gt;$BZ$7),1,0)</f>
        <v>0</v>
      </c>
      <c r="CD418" s="19">
        <f t="shared" ref="CD418" si="21228">IF(AND($Z417=1,$Y418&lt;&gt;$BZ$7),1,0)</f>
        <v>0</v>
      </c>
      <c r="CE418" s="19">
        <f t="shared" ref="CE418" si="21229">IF(AND($AH417=1,$AG418&lt;&gt;$BZ$7),1,0)</f>
        <v>0</v>
      </c>
      <c r="CF418" s="19">
        <f t="shared" ref="CF418" si="21230">IF(AND($AL417=1,$AK418&lt;&gt;$BZ$7),1,0)</f>
        <v>0</v>
      </c>
      <c r="CG418" s="19">
        <f t="shared" ref="CG418" si="21231">IF(AND($AT417=1,$AS418&lt;&gt;$BZ$7),1,0)</f>
        <v>0</v>
      </c>
      <c r="CH418" s="19">
        <f t="shared" ref="CH418" si="21232">IF(AND($AX417=1,$AW418&lt;&gt;$BZ$7),1,0)</f>
        <v>0</v>
      </c>
      <c r="CI418" s="19">
        <f t="shared" ref="CI418" si="21233">IF(AND($BF417=1,$BE418&lt;&gt;$BZ$7),1,0)</f>
        <v>0</v>
      </c>
      <c r="CJ418" s="19">
        <f t="shared" ref="CJ418" si="21234">IF(AND($BJ417=1,$BI418&lt;&gt;$BZ$7),1,0)</f>
        <v>0</v>
      </c>
      <c r="CK418" s="19">
        <f t="shared" ref="CK418" si="21235">IF(AND($BR417=1,$BQ418&lt;&gt;$BZ$7),1,0)</f>
        <v>0</v>
      </c>
      <c r="CL418" s="19">
        <f t="shared" ref="CL418" si="21236">IF(AND($BV417=1,$BU418&lt;&gt;$BZ$7),1,0)</f>
        <v>0</v>
      </c>
      <c r="CO418" s="19">
        <f>IF(AND($M418&lt;&gt;$CN$7,$M418&lt;=$CN$6),1,0)</f>
        <v>0</v>
      </c>
      <c r="CP418" s="19">
        <f>IF(AND($Q418&lt;&gt;$CN$7,$Q418&lt;=$CN$6),1,0)</f>
        <v>0</v>
      </c>
      <c r="CQ418" s="19">
        <f>IF(AND($U418&lt;&gt;$CN$7,$U418&lt;=$CN$6),1,0)</f>
        <v>0</v>
      </c>
      <c r="CR418" s="19">
        <f>IF(AND($Y418&lt;&gt;$CN$7,$Y418&lt;=$CN$6),1,0)</f>
        <v>0</v>
      </c>
      <c r="CS418" s="19">
        <f>IF(AND($AG418&lt;&gt;$CN$7,$AG418&lt;=$CN$6),1,0)</f>
        <v>0</v>
      </c>
      <c r="CT418" s="19">
        <f>IF(AND($AK418&lt;&gt;$CN$7,$AK418&lt;=$CN$6),1,0)</f>
        <v>0</v>
      </c>
      <c r="CU418" s="19">
        <f>IF(AND($AS418&lt;&gt;$CN$7,$AS418&lt;=$CN$6),1,0)</f>
        <v>0</v>
      </c>
      <c r="CV418" s="19">
        <f>IF(AND($AW418&lt;&gt;$CN$7,$AW418&lt;=$CN$6),1,0)</f>
        <v>0</v>
      </c>
      <c r="CW418" s="19">
        <f>IF(AND($BE418&lt;&gt;$CN$7,$BE418&lt;=$CN$6),1,0)</f>
        <v>0</v>
      </c>
      <c r="CX418" s="19">
        <f>IF(AND($BI418&lt;&gt;$CN$7,$BI418&lt;=$CN$6),1,0)</f>
        <v>0</v>
      </c>
      <c r="CY418" s="19">
        <f>IF(AND($BQ418&lt;&gt;$CN$7,$BQ418&lt;=$CN$6),1,0)</f>
        <v>0</v>
      </c>
      <c r="CZ418" s="19">
        <f>IF(AND($BU418&lt;&gt;$CN$7,$BU418&lt;=$CN$6),1,0)</f>
        <v>0</v>
      </c>
      <c r="DC418" s="19">
        <f>IF($N417=1,1,0)</f>
        <v>0</v>
      </c>
      <c r="DD418" s="19">
        <f>IF($R417=1,1,0)</f>
        <v>0</v>
      </c>
      <c r="DE418" s="19">
        <f>IF($V417=1,1,0)</f>
        <v>0</v>
      </c>
      <c r="DF418" s="19">
        <f>IF($Z417=1,1,0)</f>
        <v>0</v>
      </c>
      <c r="DG418" s="19">
        <f>IF($AH417=1,1,0)</f>
        <v>0</v>
      </c>
      <c r="DH418" s="19">
        <f>IF($AL417=1,1,0)</f>
        <v>0</v>
      </c>
      <c r="DI418" s="19">
        <f>IF($AT417=1,1,0)</f>
        <v>0</v>
      </c>
      <c r="DJ418" s="19">
        <f>IF($AX417=1,1,0)</f>
        <v>0</v>
      </c>
      <c r="DK418" s="19">
        <f>IF($BF417=1,1,0)</f>
        <v>0</v>
      </c>
      <c r="DL418" s="19">
        <f>IF($BJ417=1,1,0)</f>
        <v>0</v>
      </c>
      <c r="DM418" s="19">
        <f>IF($BR417=1,1,0)</f>
        <v>0</v>
      </c>
      <c r="DN418" s="19">
        <f>IF($BV417=1,1,0)</f>
        <v>0</v>
      </c>
      <c r="DQ418" s="19">
        <f t="shared" ref="DQ418" si="21237">IF($N417=1,1,0)</f>
        <v>0</v>
      </c>
      <c r="DR418" s="19">
        <f t="shared" ref="DR418" si="21238">IF($R417=1,1,0)</f>
        <v>0</v>
      </c>
      <c r="DS418" s="19">
        <f t="shared" ref="DS418" si="21239">IF($V417=1,1,0)</f>
        <v>0</v>
      </c>
      <c r="DT418" s="19">
        <f t="shared" ref="DT418" si="21240">IF($Z417=1,1,0)</f>
        <v>0</v>
      </c>
      <c r="DU418" s="19">
        <f t="shared" ref="DU418" si="21241">IF($AH417=1,1,0)</f>
        <v>0</v>
      </c>
      <c r="DV418" s="19">
        <f t="shared" ref="DV418" si="21242">IF($AL417=1,1,0)</f>
        <v>0</v>
      </c>
      <c r="DW418" s="19">
        <f t="shared" ref="DW418" si="21243">IF($AT417=1,1,0)</f>
        <v>0</v>
      </c>
      <c r="DX418" s="19">
        <f t="shared" ref="DX418" si="21244">IF($AX417=1,1,0)</f>
        <v>0</v>
      </c>
      <c r="DY418" s="19">
        <f t="shared" ref="DY418" si="21245">IF($BF417=1,1,0)</f>
        <v>0</v>
      </c>
      <c r="DZ418" s="19">
        <f t="shared" ref="DZ418" si="21246">IF($BJ417=1,1,0)</f>
        <v>0</v>
      </c>
      <c r="EA418" s="19">
        <f t="shared" ref="EA418" si="21247">IF($BR417=1,1,0)</f>
        <v>0</v>
      </c>
      <c r="EB418" s="19">
        <f t="shared" ref="EB418" si="21248">IF($BV417=1,1,0)</f>
        <v>0</v>
      </c>
      <c r="EE418" s="329">
        <f>N417*$FU418*週間進捗報告書!$G$9</f>
        <v>0</v>
      </c>
      <c r="EF418" s="329">
        <f>R417*$FV418*週間進捗報告書!$G$10</f>
        <v>0</v>
      </c>
      <c r="EG418" s="329">
        <f>V417*$FW418*週間進捗報告書!$G$11</f>
        <v>0</v>
      </c>
      <c r="EH418" s="329">
        <f>Z417*$FX418*週間進捗報告書!$G$12</f>
        <v>0</v>
      </c>
      <c r="EI418" s="329">
        <f>AH417*$FY418*週間進捗報告書!$G$13</f>
        <v>0</v>
      </c>
      <c r="EJ418" s="329">
        <f>AL417*$FZ418*週間進捗報告書!$G$14</f>
        <v>0</v>
      </c>
      <c r="EK418" s="329">
        <f>AT417*$GA418*週間進捗報告書!$G$15</f>
        <v>0</v>
      </c>
      <c r="EL418" s="329">
        <f>AX417*$GB418*週間進捗報告書!$G$16</f>
        <v>0</v>
      </c>
      <c r="EM418" s="329">
        <f>BF417*$GC418*週間進捗報告書!$G$17</f>
        <v>0</v>
      </c>
      <c r="EN418" s="329">
        <f>BJ417*$GD418*週間進捗報告書!$G$18</f>
        <v>0</v>
      </c>
      <c r="EO418" s="329">
        <f>BR417*$GE418*週間進捗報告書!$G$19</f>
        <v>0</v>
      </c>
      <c r="EP418" s="329">
        <f>BV417*$GF418*週間進捗報告書!$G$20</f>
        <v>0</v>
      </c>
      <c r="ER418" s="547"/>
      <c r="ES418" s="547"/>
      <c r="ET418" s="547"/>
      <c r="EU418" s="547"/>
      <c r="EV418" s="547"/>
      <c r="EW418" s="547"/>
      <c r="EX418" s="547"/>
      <c r="EY418" s="547"/>
      <c r="EZ418" s="547"/>
      <c r="FA418" s="547"/>
      <c r="FB418" s="547"/>
      <c r="FC418" s="547"/>
      <c r="FD418" s="547"/>
      <c r="FE418" s="332"/>
      <c r="FG418" s="19"/>
      <c r="FH418" s="19"/>
      <c r="FI418" s="19"/>
      <c r="FJ418" s="19"/>
      <c r="FK418" s="19"/>
      <c r="FL418" s="19"/>
      <c r="FM418" s="19"/>
      <c r="FN418" s="19"/>
      <c r="FO418" s="19"/>
      <c r="FP418" s="19"/>
      <c r="FQ418" s="19"/>
      <c r="FR418" s="19"/>
      <c r="FU418" s="295">
        <f t="shared" ref="FU418" si="21249">FU417</f>
        <v>0</v>
      </c>
      <c r="FV418" s="295">
        <f t="shared" ref="FV418" si="21250">FV417</f>
        <v>0</v>
      </c>
      <c r="FW418" s="295">
        <f t="shared" ref="FW418" si="21251">FW417</f>
        <v>0</v>
      </c>
      <c r="FX418" s="295">
        <f t="shared" ref="FX418" si="21252">FX417</f>
        <v>0</v>
      </c>
      <c r="FY418" s="295">
        <f t="shared" ref="FY418" si="21253">FY417</f>
        <v>0</v>
      </c>
      <c r="FZ418" s="295">
        <f t="shared" ref="FZ418" si="21254">FZ417</f>
        <v>0</v>
      </c>
      <c r="GA418" s="295">
        <f t="shared" ref="GA418" si="21255">GA417</f>
        <v>0</v>
      </c>
      <c r="GB418" s="295">
        <f t="shared" ref="GB418" si="21256">GB417</f>
        <v>0</v>
      </c>
      <c r="GC418" s="295">
        <f t="shared" ref="GC418" si="21257">GC417</f>
        <v>0</v>
      </c>
      <c r="GD418" s="295">
        <f t="shared" ref="GD418" si="21258">GD417</f>
        <v>0</v>
      </c>
      <c r="GE418" s="295">
        <f t="shared" ref="GE418" si="21259">GE417</f>
        <v>0</v>
      </c>
      <c r="GF418" s="295">
        <f t="shared" ref="GF418" si="21260">GF417</f>
        <v>0</v>
      </c>
      <c r="GG418" s="295" t="e">
        <f t="shared" ref="GG418" si="21261">GG417</f>
        <v>#N/A</v>
      </c>
      <c r="GH418" s="2" t="e">
        <f>INDEX(リスト!$V:$V,MATCH(中日程計画表!$D417,リスト!$D:$D,0))</f>
        <v>#N/A</v>
      </c>
      <c r="GI418" s="2" t="e">
        <f>INDEX(リスト!$A:$A,MATCH(中日程計画表!$D417,リスト!$D:$D,0))</f>
        <v>#N/A</v>
      </c>
      <c r="GJ418" s="2" t="e">
        <f>INDEX(リスト!$U:$U,MATCH(中日程計画表!$D417,リスト!$D:$D,0))</f>
        <v>#N/A</v>
      </c>
      <c r="GK418" s="5" t="e">
        <f>INDEX(リスト!$W:$W,MATCH(中日程計画表!$D417,リスト!$D:$D,0))</f>
        <v>#N/A</v>
      </c>
      <c r="GL418" s="2" t="s">
        <v>201</v>
      </c>
      <c r="GM418" s="296">
        <f t="shared" ref="GM418" si="21262">GM417</f>
        <v>0</v>
      </c>
      <c r="GN418" s="296">
        <f t="shared" ref="GN418" si="21263">GN417</f>
        <v>0</v>
      </c>
      <c r="GU418" s="461"/>
      <c r="GV418" s="460"/>
      <c r="GW418" s="460"/>
      <c r="GX418" s="461"/>
      <c r="GY418" s="461"/>
      <c r="GZ418" s="460"/>
      <c r="HA418" s="460"/>
      <c r="HB418" s="461"/>
      <c r="HC418" s="461"/>
      <c r="HD418" s="460"/>
      <c r="HE418" s="460"/>
      <c r="HF418" s="461"/>
      <c r="HG418" s="461"/>
      <c r="HH418" s="460"/>
      <c r="HI418" s="460"/>
      <c r="HJ418" s="461"/>
      <c r="HK418" s="461"/>
      <c r="HL418" s="460"/>
      <c r="HM418" s="460"/>
      <c r="HN418" s="461"/>
      <c r="HO418" s="461"/>
      <c r="HP418" s="460"/>
      <c r="HQ418" s="460"/>
      <c r="HR418" s="461"/>
      <c r="HS418" s="4"/>
    </row>
    <row r="419" spans="1:227" ht="12" customHeight="1">
      <c r="A419" s="488" t="str">
        <f t="shared" ref="A419" ca="1" si="21264">INDIRECT("リスト!A"&amp;B419+6)</f>
        <v/>
      </c>
      <c r="B419" s="486">
        <f t="shared" ref="B419" si="21265">ROUNDDOWN((ROW()-6)/2,0)+1</f>
        <v>207</v>
      </c>
      <c r="C419" s="474" t="str">
        <f>機能グループ名</f>
        <v/>
      </c>
      <c r="D419" s="484">
        <f>機能ID</f>
        <v>0</v>
      </c>
      <c r="E419" s="482">
        <f>機能名</f>
        <v>0</v>
      </c>
      <c r="F419" s="315"/>
      <c r="G419" s="315"/>
      <c r="H419" s="315"/>
      <c r="I419" s="315"/>
      <c r="J419" s="316"/>
      <c r="K419" s="480" t="str">
        <f>担当者_SR</f>
        <v>NG</v>
      </c>
      <c r="L419" s="76"/>
      <c r="M419" s="76"/>
      <c r="N419" s="470"/>
      <c r="O419" s="474" t="str">
        <f>担当者_SRR</f>
        <v>NG</v>
      </c>
      <c r="P419" s="76"/>
      <c r="Q419" s="76"/>
      <c r="R419" s="470"/>
      <c r="S419" s="474" t="str">
        <f>担当者_DS</f>
        <v>NG</v>
      </c>
      <c r="T419" s="76"/>
      <c r="U419" s="76"/>
      <c r="V419" s="470"/>
      <c r="W419" s="472" t="str">
        <f>担当者_DSR</f>
        <v>NG</v>
      </c>
      <c r="X419" s="76"/>
      <c r="Y419" s="76"/>
      <c r="Z419" s="470"/>
      <c r="AA419" s="476"/>
      <c r="AB419" s="79"/>
      <c r="AC419" s="79"/>
      <c r="AD419" s="470">
        <f>IF(AC420 &lt;&gt; "",1,0)</f>
        <v>0</v>
      </c>
      <c r="AE419" s="472" t="str">
        <f>担当者_CD</f>
        <v>NG</v>
      </c>
      <c r="AF419" s="76"/>
      <c r="AG419" s="76"/>
      <c r="AH419" s="470"/>
      <c r="AI419" s="472" t="str">
        <f>担当者_DD</f>
        <v>NG</v>
      </c>
      <c r="AJ419" s="76"/>
      <c r="AK419" s="76"/>
      <c r="AL419" s="470"/>
      <c r="AM419" s="476"/>
      <c r="AN419" s="79"/>
      <c r="AO419" s="79"/>
      <c r="AP419" s="470">
        <f>IF(AO420 &lt;&gt; "",1,0)</f>
        <v>0</v>
      </c>
      <c r="AQ419" s="472" t="str">
        <f>担当者_MCL</f>
        <v>NG</v>
      </c>
      <c r="AR419" s="76"/>
      <c r="AS419" s="76"/>
      <c r="AT419" s="470"/>
      <c r="AU419" s="472" t="str">
        <f>担当者_MCLR</f>
        <v>NG</v>
      </c>
      <c r="AV419" s="76"/>
      <c r="AW419" s="76"/>
      <c r="AX419" s="470"/>
      <c r="AY419" s="476"/>
      <c r="AZ419" s="79"/>
      <c r="BA419" s="79"/>
      <c r="BB419" s="470">
        <f>IF(BA420 &lt;&gt; "",1,0)</f>
        <v>0</v>
      </c>
      <c r="BC419" s="474" t="str">
        <f>担当者_MT</f>
        <v>NG</v>
      </c>
      <c r="BD419" s="76"/>
      <c r="BE419" s="76"/>
      <c r="BF419" s="470"/>
      <c r="BG419" s="472" t="str">
        <f>担当者_M検</f>
        <v>NG</v>
      </c>
      <c r="BH419" s="266"/>
      <c r="BI419" s="266"/>
      <c r="BJ419" s="491"/>
      <c r="BK419" s="476"/>
      <c r="BL419" s="79"/>
      <c r="BM419" s="79"/>
      <c r="BN419" s="470">
        <v>0</v>
      </c>
      <c r="BO419" s="474" t="str">
        <f>担当者_モテ</f>
        <v>NG</v>
      </c>
      <c r="BP419" s="76"/>
      <c r="BQ419" s="76"/>
      <c r="BR419" s="470"/>
      <c r="BS419" s="472" t="str">
        <f>担当者_モテR</f>
        <v>NG</v>
      </c>
      <c r="BT419" s="76"/>
      <c r="BU419" s="76"/>
      <c r="BV419" s="470"/>
      <c r="BW419" s="468">
        <f t="shared" ref="BW419" si="21266">IFERROR(SUM(IF(K419&lt;&gt;"NG",N419*K$1,0),IF(O419&lt;&gt;"NG",R419*O$1,0),IF(S419&lt;&gt;"NG",V419*S$1,0),IF(W419&lt;&gt;"NG",Z419*W$1,0),IF(AA419&lt;&gt;"NG",AD419*AA$1,0),IF(AE419&lt;&gt;"NG",AH419*AE$1,0),IF(AI419&lt;&gt;"NG",AL419*AI$1,0),IF(AM419&lt;&gt;"NG",AP419*AM$1,0),IF(AQ419&lt;&gt;"NG",AT419*AQ$1,0),IF(AU419&lt;&gt;"NG",AX419*AU$1,0),IF(AY419&lt;&gt;"NG",BB419*AY$1,0),IF(BC419&lt;&gt;"NG",BF419*BC$1,0),IF(BG419&lt;&gt;"NG",BJ419*BG$1,0),IF(BK419&lt;&gt;"NG",BN419*BK$1,0),IF(BO419&lt;&gt;"NG",BR419*BO$1,0),IF(BS419&lt;&gt;"NG",BV419*BS$1,0))/SUM(IF(K419&lt;&gt;"NG",K$1,0),IF(O419&lt;&gt;"NG",O$1,0),IF(S419&lt;&gt;"NG",S$1,0),IF(W419&lt;&gt;"NG",W$1,0),IF(AA419&lt;&gt;"NG",AA$1,0),IF(AE419&lt;&gt;"NG",AE$1,0),IF(AI419&lt;&gt;"NG",AI$1,0),IF(AM419&lt;&gt;"NG",AM$1,0),IF(AQ419&lt;&gt;"NG",AQ$1,0),IF(AU419&lt;&gt;"NG",AU$1,0),IF(AY419&lt;&gt;"NG",AY$1,0),IF(BC419&lt;&gt;"NG",BC$1,0),IF(BG419&lt;&gt;"NG",BG$1,0),IF(BK419&lt;&gt;"NG",BK$1,0),IF(BO419&lt;&gt;"NG",BO$1,0),IF(BS419&lt;&gt;"NG",BS$1,0)),0)</f>
        <v>0</v>
      </c>
      <c r="BX419" s="466"/>
      <c r="BY419" s="490"/>
      <c r="BZ419" s="5"/>
      <c r="CA419" s="32">
        <f t="shared" ref="CA419" si="21267">IF(AND($M419&lt;&gt;$BZ$5,$M419&lt;=$BZ$6,$M419&lt;&gt;$BZ$7),1,0)</f>
        <v>0</v>
      </c>
      <c r="CB419" s="32">
        <f t="shared" ref="CB419" si="21268">IF(AND($Q419&lt;&gt;$BZ$5,$Q419&lt;=$BZ$6,$Q419&lt;&gt;$BZ$7),1,0)</f>
        <v>0</v>
      </c>
      <c r="CC419" s="32">
        <f t="shared" ref="CC419" si="21269">IF(AND($U419&lt;&gt;$BZ$5,$U419&lt;=$BZ$6,$U419&lt;&gt;$BZ$7),1,0)</f>
        <v>0</v>
      </c>
      <c r="CD419" s="32">
        <f t="shared" ref="CD419" si="21270">IF(AND($Y419&lt;&gt;$BZ$5,$Y419&lt;=$BZ$6,$Y419&lt;&gt;$BZ$7),1,0)</f>
        <v>0</v>
      </c>
      <c r="CE419" s="32">
        <f t="shared" ref="CE419" si="21271">IF(AND($AG419&lt;&gt;$BZ$5,$AG419&lt;=$BZ$6,$AG419&lt;&gt;$BZ$7),1,0)</f>
        <v>0</v>
      </c>
      <c r="CF419" s="32">
        <f t="shared" ref="CF419" si="21272">IF(AND($AK419&lt;&gt;$BZ$5,$AK419&lt;=$BZ$6,$AK419&lt;&gt;$BZ$7),1,0)</f>
        <v>0</v>
      </c>
      <c r="CG419" s="32">
        <f t="shared" ref="CG419" si="21273">IF(AND($AS419&lt;&gt;$BZ$5,$AS419&lt;=$BZ$6,$AS419&lt;&gt;$BZ$7),1,0)</f>
        <v>0</v>
      </c>
      <c r="CH419" s="32">
        <f t="shared" ref="CH419" si="21274">IF(AND($AW419&lt;&gt;$BZ$5,$AW419&lt;=$BZ$6,$AW419&lt;&gt;$BZ$7),1,0)</f>
        <v>0</v>
      </c>
      <c r="CI419" s="32">
        <f t="shared" ref="CI419" si="21275">IF(AND($BE419&lt;&gt;$BZ$5,$BE419&lt;=$BZ$6,$BE419&lt;&gt;$BZ$7),1,0)</f>
        <v>0</v>
      </c>
      <c r="CJ419" s="32">
        <f t="shared" ref="CJ419" si="21276">IF(AND($BI419&lt;&gt;$BZ$5,$BI419&lt;=$BZ$6,$BI419&lt;&gt;$BZ$7),1,0)</f>
        <v>0</v>
      </c>
      <c r="CK419" s="32">
        <f t="shared" ref="CK419" si="21277">IF(AND($BQ419&lt;&gt;$BZ$5,$BQ419&lt;=$BZ$6,$BQ419&lt;&gt;$BZ$7),1,0)</f>
        <v>0</v>
      </c>
      <c r="CL419" s="32">
        <f t="shared" ref="CL419" si="21278">IF(AND($BU419&lt;&gt;$BZ$5,$BU419&lt;=$BZ$6,$BU419&lt;&gt;$BZ$7),1,0)</f>
        <v>0</v>
      </c>
      <c r="CO419" s="32">
        <f>IF(AND($M419&lt;&gt;$CN$5,$M419&lt;=$CN$6,$M419&lt;&gt;$CN$7),1,0)</f>
        <v>0</v>
      </c>
      <c r="CP419" s="32">
        <f>IF(AND($Q419&lt;&gt;$CN$5,$Q419&lt;=$CN$6,$Q419&lt;&gt;$CN$7),1,0)</f>
        <v>0</v>
      </c>
      <c r="CQ419" s="32">
        <f>IF(AND($U419&lt;&gt;$CN$5,$U419&lt;=$CN$6,$U419&lt;&gt;$CN$7),1,0)</f>
        <v>0</v>
      </c>
      <c r="CR419" s="32">
        <f>IF(AND($Y419&lt;&gt;$CN$5,$Y419&lt;=$CN$6,$Y419&lt;&gt;$CN$7),1,0)</f>
        <v>0</v>
      </c>
      <c r="CS419" s="32">
        <f>IF(AND($AG419&lt;&gt;$CN$5,$AG419&lt;=$CN$6,$AG419&lt;&gt;$CN$7),1,0)</f>
        <v>0</v>
      </c>
      <c r="CT419" s="32">
        <f>IF(AND($AK419&lt;&gt;$CN$5,$AK419&lt;=$CN$6,$AK419&lt;&gt;$CN$7),1,0)</f>
        <v>0</v>
      </c>
      <c r="CU419" s="32">
        <f>IF(AND($AS419&lt;&gt;$CN$5,$AS419&lt;=$CN$6,$AS419&lt;&gt;$CN$7),1,0)</f>
        <v>0</v>
      </c>
      <c r="CV419" s="32">
        <f>IF(AND($AW419&lt;&gt;$CN$5,$AW419&lt;=$CN$6,$AW419&lt;&gt;$CN$7),1,0)</f>
        <v>0</v>
      </c>
      <c r="CW419" s="32">
        <f>IF(AND($BE419&lt;&gt;$CN$5,$BE419&lt;=$CN$6,$BE419&lt;&gt;$CN$7),1,0)</f>
        <v>0</v>
      </c>
      <c r="CX419" s="32">
        <f>IF(AND($BI419&lt;&gt;$CN$5,$BI419&lt;=$CN$6,$BI419&lt;&gt;$CN$7),1,0)</f>
        <v>0</v>
      </c>
      <c r="CY419" s="32">
        <f>IF(AND($BQ419&lt;&gt;$CN$5,$BQ419&lt;=$CN$6,$BQ419&lt;&gt;$CN$7),1,0)</f>
        <v>0</v>
      </c>
      <c r="CZ419" s="32">
        <f>IF(AND($BU419&lt;&gt;$CN$5,$BU419&lt;=$CN$6,$BU419&lt;&gt;$CN$7),1,0)</f>
        <v>0</v>
      </c>
      <c r="DC419" s="32">
        <f>IF(AND($M419&lt;&gt;$DB$5,$M419&lt;=$DB$6,$M419&lt;&gt;$CN$7),1,0)</f>
        <v>0</v>
      </c>
      <c r="DD419" s="32">
        <f>IF(AND($Q419&lt;&gt;$DB$5,$Q419&lt;=$DB$6,$Q419&lt;&gt;$CN$7),1,0)</f>
        <v>0</v>
      </c>
      <c r="DE419" s="32">
        <f>IF(AND($U419&lt;&gt;$DB$5,$U419&lt;=$DB$6,$U419&lt;&gt;$CN$7),1,0)</f>
        <v>0</v>
      </c>
      <c r="DF419" s="32">
        <f>IF(AND($Y419&lt;&gt;$DB$5,$Y419&lt;=$DB$6,$Y419&lt;&gt;$CN$7),1,0)</f>
        <v>0</v>
      </c>
      <c r="DG419" s="32">
        <f>IF(AND($AG419&lt;&gt;$DB$5,$AG419&lt;=$DB$6,$AG419&lt;&gt;$CN$7),1,0)</f>
        <v>0</v>
      </c>
      <c r="DH419" s="32">
        <f>IF(AND($AK419&lt;&gt;$DB$5,$AK419&lt;=$DB$6,$AK419&lt;&gt;$CN$7),1,0)</f>
        <v>0</v>
      </c>
      <c r="DI419" s="32">
        <f>IF(AND($AS419&lt;&gt;$DB$5,$AS419&lt;=$DB$6,$AS419&lt;&gt;$CN$7),1,0)</f>
        <v>0</v>
      </c>
      <c r="DJ419" s="32">
        <f>IF(AND($AW419&lt;&gt;$DB$5,$AW419&lt;=$DB$6,$AW419&lt;&gt;$CN$7),1,0)</f>
        <v>0</v>
      </c>
      <c r="DK419" s="32">
        <f>IF(AND($BE419&lt;&gt;$DB$5,$BE419&lt;=$DB$6,$BE419&lt;&gt;$CN$7),1,0)</f>
        <v>0</v>
      </c>
      <c r="DL419" s="32">
        <f>IF(AND($BI419&lt;&gt;$DB$5,$BI419&lt;=$DB$6,$BI419&lt;&gt;$CN$7),1,0)</f>
        <v>0</v>
      </c>
      <c r="DM419" s="32">
        <f>IF(AND($BQ419&lt;&gt;$DB$5,$BQ419&lt;=$DB$6,$BQ419&lt;&gt;$CN$7),1,0)</f>
        <v>0</v>
      </c>
      <c r="DN419" s="32">
        <f>IF(AND($BU419&lt;&gt;$DB$5,$BU419&lt;=$DB$6,$BU419&lt;&gt;$CN$7),1,0)</f>
        <v>0</v>
      </c>
      <c r="DQ419" s="32">
        <f t="shared" ref="DQ419" si="21279">IF(AND($M419&lt;&gt;$DP$5,$M419&lt;=$DP$6,$M419&lt;&gt;$CN$7),1,0)</f>
        <v>0</v>
      </c>
      <c r="DR419" s="32">
        <f t="shared" ref="DR419" si="21280">IF(AND($Q419&lt;&gt;$DP$5,$Q419&lt;=$DP$6,$Q419&lt;&gt;$CN$7),1,0)</f>
        <v>0</v>
      </c>
      <c r="DS419" s="32">
        <f t="shared" ref="DS419" si="21281">IF(AND($U419&lt;&gt;$DP$5,$U419&lt;=$DP$6,$U419&lt;&gt;$CN$7),1,0)</f>
        <v>0</v>
      </c>
      <c r="DT419" s="32">
        <f t="shared" ref="DT419" si="21282">IF(AND($Y419&lt;&gt;$DP$5,$Y419&lt;=$DP$6,$Y419&lt;&gt;$CN$7),1,0)</f>
        <v>0</v>
      </c>
      <c r="DU419" s="32">
        <f t="shared" ref="DU419" si="21283">IF(AND($AG419&lt;&gt;$DP$5,$AG419&lt;=$DP$6,$AG419&lt;&gt;$CN$7),1,0)</f>
        <v>0</v>
      </c>
      <c r="DV419" s="32">
        <f t="shared" ref="DV419" si="21284">IF(AND($AK419&lt;&gt;$DP$5,$AK419&lt;=$DP$6,$AK419&lt;&gt;$CN$7),1,0)</f>
        <v>0</v>
      </c>
      <c r="DW419" s="32">
        <f t="shared" ref="DW419" si="21285">IF(AND($AS419&lt;&gt;$DP$5,$AS419&lt;=$DP$6,$AS419&lt;&gt;$CN$7),1,0)</f>
        <v>0</v>
      </c>
      <c r="DX419" s="32">
        <f t="shared" ref="DX419" si="21286">IF(AND($AW419&lt;&gt;$DP$5,$AW419&lt;=$DP$6,$AW419&lt;&gt;$CN$7),1,0)</f>
        <v>0</v>
      </c>
      <c r="DY419" s="32">
        <f t="shared" ref="DY419" si="21287">IF(AND($BE419&lt;&gt;$DP$5,$BE419&lt;=$DP$6,$BE419&lt;&gt;$CN$7),1,0)</f>
        <v>0</v>
      </c>
      <c r="DZ419" s="32">
        <f t="shared" ref="DZ419" si="21288">IF(AND($BI419&lt;&gt;$DP$5,$BI419&lt;=$DP$6,$BI419&lt;&gt;$CN$7),1,0)</f>
        <v>0</v>
      </c>
      <c r="EA419" s="32">
        <f t="shared" ref="EA419" si="21289">IF(AND($BQ419&lt;&gt;$DP$5,$BQ419&lt;=$DP$6,$BQ419&lt;&gt;$CN$7),1,0)</f>
        <v>0</v>
      </c>
      <c r="EB419" s="32">
        <f t="shared" ref="EB419" si="21290">IF(AND($BU419&lt;&gt;$DP$5,$BU419&lt;=$DP$6,$BU419&lt;&gt;$CN$7),1,0)</f>
        <v>0</v>
      </c>
      <c r="EE419" s="328">
        <f>IF(M419&lt;&gt;"",IF(M419&lt;=$ED$6,1,IF(L419&gt;$ED$6,0,NETWORKDAYS(L419,$ED$6,祭日リスト)/NETWORKDAYS(L419,M419,祭日リスト)))*$GG419*週間進捗報告書!$G$9,0)</f>
        <v>0</v>
      </c>
      <c r="EF419" s="328">
        <f>IF(Q419&lt;&gt;"",IF(Q419&lt;=$ED$6,1,IF(P419&gt;$ED$6,0,NETWORKDAYS(P419,$ED$6,祭日リスト)/NETWORKDAYS(P419,Q419,祭日リスト)))*$GG419*週間進捗報告書!$G$10,0)</f>
        <v>0</v>
      </c>
      <c r="EG419" s="328">
        <f>IF(U419&lt;&gt;"",IF(U419&lt;=$ED$6,1,IF(T419&gt;$ED$6,0,NETWORKDAYS(T419,$ED$6,祭日リスト)/NETWORKDAYS(T419,U419,祭日リスト)))*$GG419*週間進捗報告書!$G$11,0)</f>
        <v>0</v>
      </c>
      <c r="EH419" s="328">
        <f>IF(Y419&lt;&gt;"",IF(Y419&lt;=$ED$6,1,IF(X419&gt;$ED$6,0,NETWORKDAYS(X419,$ED$6,祭日リスト)/NETWORKDAYS(X419,Y419,祭日リスト)))*$GG419*週間進捗報告書!$G$12,0)</f>
        <v>0</v>
      </c>
      <c r="EI419" s="328">
        <f>IF(AG419&lt;&gt;"",IF(AG419&lt;=$ED$6,1,IF(AF419&gt;$ED$6,0,NETWORKDAYS(AF419,$ED$6,祭日リスト)/NETWORKDAYS(AF419,AG419,祭日リスト)))*$GG419*週間進捗報告書!$G$13,0)</f>
        <v>0</v>
      </c>
      <c r="EJ419" s="328">
        <f>IF(AK419&lt;&gt;"",IF(AK419&lt;=$ED$6,1,IF(AJ419&gt;$ED$6,0,NETWORKDAYS(AJ419,$ED$6,祭日リスト)/NETWORKDAYS(AJ419,AK419,祭日リスト)))*$GG419*週間進捗報告書!$G$14,0)</f>
        <v>0</v>
      </c>
      <c r="EK419" s="328">
        <f>IF(AS419&lt;&gt;"",IF(AS419&lt;=$ED$6,1,IF(AR419&gt;$ED$6,0,NETWORKDAYS(AR419,$ED$6,祭日リスト)/NETWORKDAYS(AR419,AS419,祭日リスト)))*$GG419*週間進捗報告書!$G$15,0)</f>
        <v>0</v>
      </c>
      <c r="EL419" s="328">
        <f>IF(AW419&lt;&gt;"",IF(AW419&lt;=$ED$6,1,IF(AV419&gt;$ED$6,0,NETWORKDAYS(AV419,$ED$6,祭日リスト)/NETWORKDAYS(AV419,AW419,祭日リスト)))*$GG419*週間進捗報告書!$G$16,0)</f>
        <v>0</v>
      </c>
      <c r="EM419" s="328">
        <f>IF(BE419&lt;&gt;"",IF(BE419&lt;=$ED$6,1,IF(BD419&gt;$ED$6,0,NETWORKDAYS(BD419,$ED$6,祭日リスト)/NETWORKDAYS(BD419,BE419,祭日リスト)))*$GG419*週間進捗報告書!$G$17,0)</f>
        <v>0</v>
      </c>
      <c r="EN419" s="328">
        <f>IF(BI419&lt;&gt;"",IF(BI419&lt;=$ED$6,1,IF(BH419&gt;$ED$6,0,NETWORKDAYS(BH419,$ED$6,祭日リスト)/NETWORKDAYS(BH419,BI419,祭日リスト)))*$GG419*週間進捗報告書!$G$18,0)</f>
        <v>0</v>
      </c>
      <c r="EO419" s="328">
        <f>IF(BQ419&lt;&gt;"",IF(BQ419&lt;=$ED$6,1,IF(BP419&gt;$ED$6,0,NETWORKDAYS(BP419,$ED$6,祭日リスト)/NETWORKDAYS(BP419,BQ419,祭日リスト)))*$GG419*週間進捗報告書!$G$19,0)</f>
        <v>0</v>
      </c>
      <c r="EP419" s="328">
        <f>IF(BU419&lt;&gt;"",IF(BU419&lt;=$ED$6,1,IF(BT419&gt;$ED$6,0,NETWORKDAYS(BT419,$ED$6,祭日リスト)/NETWORKDAYS(BT419,BU419,祭日リスト)))*$GG419*週間進捗報告書!$G$20,0)</f>
        <v>0</v>
      </c>
      <c r="ER419" s="547">
        <f t="shared" ref="ER419:FC419" si="21291">EE419-EE420</f>
        <v>0</v>
      </c>
      <c r="ES419" s="547">
        <f t="shared" si="21291"/>
        <v>0</v>
      </c>
      <c r="ET419" s="547">
        <f t="shared" si="21291"/>
        <v>0</v>
      </c>
      <c r="EU419" s="547">
        <f t="shared" si="21291"/>
        <v>0</v>
      </c>
      <c r="EV419" s="547">
        <f t="shared" si="21291"/>
        <v>0</v>
      </c>
      <c r="EW419" s="547">
        <f t="shared" si="21291"/>
        <v>0</v>
      </c>
      <c r="EX419" s="547">
        <f t="shared" si="21291"/>
        <v>0</v>
      </c>
      <c r="EY419" s="547">
        <f t="shared" si="21291"/>
        <v>0</v>
      </c>
      <c r="EZ419" s="547">
        <f t="shared" si="21291"/>
        <v>0</v>
      </c>
      <c r="FA419" s="547">
        <f t="shared" si="21291"/>
        <v>0</v>
      </c>
      <c r="FB419" s="547">
        <f t="shared" si="21291"/>
        <v>0</v>
      </c>
      <c r="FC419" s="547">
        <f t="shared" si="21291"/>
        <v>0</v>
      </c>
      <c r="FD419" s="547">
        <f t="shared" ref="FD419" si="21292">SUM(ER419:FC420)</f>
        <v>0</v>
      </c>
      <c r="FE419" s="333"/>
      <c r="FG419" s="32">
        <f>IF(AND($M419&lt;&gt;$FF$7),1,0)</f>
        <v>0</v>
      </c>
      <c r="FH419" s="32">
        <f>IF(AND($Q419&lt;&gt;$FF$7),1,0)</f>
        <v>0</v>
      </c>
      <c r="FI419" s="32">
        <f>IF(AND($U419&lt;&gt;$FF$7),1,0)</f>
        <v>0</v>
      </c>
      <c r="FJ419" s="32">
        <f>IF(AND($Y419&lt;&gt;$FF$7),1,0)</f>
        <v>0</v>
      </c>
      <c r="FK419" s="32">
        <f>IF(AND($AG419&lt;&gt;$FF$7),1,0)</f>
        <v>0</v>
      </c>
      <c r="FL419" s="32">
        <f>IF(AND($AK419&lt;&gt;$FF$7),1,0)</f>
        <v>0</v>
      </c>
      <c r="FM419" s="32">
        <f>IF(AND($AS419&lt;&gt;$FF$7),1,0)</f>
        <v>0</v>
      </c>
      <c r="FN419" s="32">
        <f>IF(AND($AW419&lt;&gt;$FF$7),1,0)</f>
        <v>0</v>
      </c>
      <c r="FO419" s="32">
        <f>IF(AND($BE419&lt;&gt;$FF$7),1,0)</f>
        <v>0</v>
      </c>
      <c r="FP419" s="32">
        <f>IF(AND($BI419&lt;&gt;$FF$7),1,0)</f>
        <v>0</v>
      </c>
      <c r="FQ419" s="32">
        <f>IF(AND($BQ419&lt;&gt;$FF$7),1,0)</f>
        <v>0</v>
      </c>
      <c r="FR419" s="32">
        <f>IF(AND($BU419&lt;&gt;$FF$7),1,0)</f>
        <v>0</v>
      </c>
      <c r="FU419" s="294">
        <f t="shared" ref="FU419" si="21293">IF($K419&lt;&gt;"NG",$GG419,0)</f>
        <v>0</v>
      </c>
      <c r="FV419" s="294">
        <f t="shared" ref="FV419" si="21294">IF($O419&lt;&gt;"NG",$GG419,0)</f>
        <v>0</v>
      </c>
      <c r="FW419" s="294">
        <f t="shared" ref="FW419" si="21295">IF($S419&lt;&gt;"NG",$GG419,0)</f>
        <v>0</v>
      </c>
      <c r="FX419" s="294">
        <f t="shared" ref="FX419" si="21296">IF($W419&lt;&gt;"NG",$GG419,0)</f>
        <v>0</v>
      </c>
      <c r="FY419" s="294">
        <f t="shared" ref="FY419" si="21297">IF($AE419&lt;&gt;"NG",$GG419,0)</f>
        <v>0</v>
      </c>
      <c r="FZ419" s="294">
        <f t="shared" ref="FZ419" si="21298">IF($AI419&lt;&gt;"NG",$GG419,0)</f>
        <v>0</v>
      </c>
      <c r="GA419" s="294">
        <f t="shared" ref="GA419" si="21299">IF($AQ419&lt;&gt;"NG",$GG419,0)</f>
        <v>0</v>
      </c>
      <c r="GB419" s="294">
        <f t="shared" ref="GB419" si="21300">IF($AU419&lt;&gt;"NG",$GG419,0)</f>
        <v>0</v>
      </c>
      <c r="GC419" s="294">
        <f t="shared" ref="GC419" si="21301">IF($BC419&lt;&gt;"NG",$GG419,0)</f>
        <v>0</v>
      </c>
      <c r="GD419" s="294">
        <f t="shared" ref="GD419" si="21302">IF($BG419&lt;&gt;"NG",$GG419,0)</f>
        <v>0</v>
      </c>
      <c r="GE419" s="294">
        <f t="shared" ref="GE419" si="21303">IF($BO419&lt;&gt;"NG",$GG419,0)</f>
        <v>0</v>
      </c>
      <c r="GF419" s="294">
        <f t="shared" ref="GF419" si="21304">IF($BS419&lt;&gt;"NG",$GG419,0)</f>
        <v>0</v>
      </c>
      <c r="GG419" s="294" t="e">
        <f>VLOOKUP($D419,リスト!$D:$S,15,FALSE)</f>
        <v>#N/A</v>
      </c>
      <c r="GH419" s="2" t="e">
        <f>INDEX(リスト!$V:$V,MATCH(中日程計画表!$D419,リスト!$D:$D,0))</f>
        <v>#N/A</v>
      </c>
      <c r="GI419" s="2" t="e">
        <f>INDEX(リスト!$A:$A,MATCH(中日程計画表!$D419,リスト!$D:$D,0))</f>
        <v>#N/A</v>
      </c>
      <c r="GJ419" s="2" t="e">
        <f>INDEX(リスト!$U:$U,MATCH(中日程計画表!$D419,リスト!$D:$D,0))</f>
        <v>#N/A</v>
      </c>
      <c r="GK419" s="5" t="e">
        <f>INDEX(リスト!$W:$W,MATCH(中日程計画表!$D419,リスト!$D:$D,0))</f>
        <v>#N/A</v>
      </c>
      <c r="GL419" s="2" t="s">
        <v>200</v>
      </c>
      <c r="GM419" s="296">
        <f>D419</f>
        <v>0</v>
      </c>
      <c r="GN419" s="296">
        <f>E419</f>
        <v>0</v>
      </c>
      <c r="GU419" s="460" t="str">
        <f t="shared" ref="GU419" si="21305">AE419</f>
        <v>NG</v>
      </c>
      <c r="GV419" s="460">
        <f t="shared" ref="GV419" si="21306">EI419</f>
        <v>0</v>
      </c>
      <c r="GW419" s="460">
        <f t="shared" ref="GW419" si="21307">EI420</f>
        <v>0</v>
      </c>
      <c r="GX419" s="462">
        <f t="shared" ref="GX419" si="21308">EV419</f>
        <v>0</v>
      </c>
      <c r="GY419" s="460" t="str">
        <f t="shared" ref="GY419" si="21309">AI419</f>
        <v>NG</v>
      </c>
      <c r="GZ419" s="460">
        <f t="shared" ref="GZ419" si="21310">EJ419</f>
        <v>0</v>
      </c>
      <c r="HA419" s="460">
        <f t="shared" ref="HA419" si="21311">EJ420</f>
        <v>0</v>
      </c>
      <c r="HB419" s="462">
        <f t="shared" ref="HB419" si="21312">EW419</f>
        <v>0</v>
      </c>
      <c r="HC419" s="460" t="str">
        <f t="shared" ref="HC419" si="21313">AQ419</f>
        <v>NG</v>
      </c>
      <c r="HD419" s="460">
        <f t="shared" ref="HD419" si="21314">EK419</f>
        <v>0</v>
      </c>
      <c r="HE419" s="460">
        <f t="shared" ref="HE419" si="21315">EK420</f>
        <v>0</v>
      </c>
      <c r="HF419" s="462">
        <f t="shared" ref="HF419" si="21316">EX419</f>
        <v>0</v>
      </c>
      <c r="HG419" s="460" t="str">
        <f t="shared" ref="HG419" si="21317">AU419</f>
        <v>NG</v>
      </c>
      <c r="HH419" s="460">
        <f t="shared" ref="HH419" si="21318">EL419</f>
        <v>0</v>
      </c>
      <c r="HI419" s="460">
        <f t="shared" ref="HI419" si="21319">EL420</f>
        <v>0</v>
      </c>
      <c r="HJ419" s="462">
        <f t="shared" ref="HJ419" si="21320">EY419</f>
        <v>0</v>
      </c>
      <c r="HK419" s="460" t="str">
        <f t="shared" ref="HK419" si="21321">BC419</f>
        <v>NG</v>
      </c>
      <c r="HL419" s="460">
        <f t="shared" ref="HL419" si="21322">EM419</f>
        <v>0</v>
      </c>
      <c r="HM419" s="460">
        <f t="shared" ref="HM419" si="21323">EM420</f>
        <v>0</v>
      </c>
      <c r="HN419" s="462">
        <f t="shared" ref="HN419" si="21324">EZ419</f>
        <v>0</v>
      </c>
      <c r="HO419" s="460" t="str">
        <f t="shared" ref="HO419" si="21325">BG419</f>
        <v>NG</v>
      </c>
      <c r="HP419" s="460">
        <f t="shared" ref="HP419" si="21326">EN419</f>
        <v>0</v>
      </c>
      <c r="HQ419" s="460">
        <f t="shared" ref="HQ419" si="21327">EN420</f>
        <v>0</v>
      </c>
      <c r="HR419" s="462">
        <f t="shared" ref="HR419" si="21328">FA419</f>
        <v>0</v>
      </c>
      <c r="HS419" s="332"/>
    </row>
    <row r="420" spans="1:227" ht="12" customHeight="1">
      <c r="A420" s="489"/>
      <c r="B420" s="487"/>
      <c r="C420" s="475"/>
      <c r="D420" s="485"/>
      <c r="E420" s="483"/>
      <c r="F420" s="317"/>
      <c r="G420" s="317"/>
      <c r="H420" s="317"/>
      <c r="I420" s="317"/>
      <c r="J420" s="316"/>
      <c r="K420" s="481"/>
      <c r="L420" s="77"/>
      <c r="M420" s="77"/>
      <c r="N420" s="471"/>
      <c r="O420" s="475"/>
      <c r="P420" s="77"/>
      <c r="Q420" s="77"/>
      <c r="R420" s="471"/>
      <c r="S420" s="475"/>
      <c r="T420" s="77"/>
      <c r="U420" s="77"/>
      <c r="V420" s="471"/>
      <c r="W420" s="473"/>
      <c r="X420" s="77"/>
      <c r="Y420" s="77"/>
      <c r="Z420" s="471"/>
      <c r="AA420" s="477"/>
      <c r="AB420" s="80"/>
      <c r="AC420" s="80"/>
      <c r="AD420" s="471"/>
      <c r="AE420" s="473"/>
      <c r="AF420" s="77"/>
      <c r="AG420" s="77"/>
      <c r="AH420" s="471"/>
      <c r="AI420" s="473"/>
      <c r="AJ420" s="77"/>
      <c r="AK420" s="77"/>
      <c r="AL420" s="471"/>
      <c r="AM420" s="477"/>
      <c r="AN420" s="80"/>
      <c r="AO420" s="80"/>
      <c r="AP420" s="471"/>
      <c r="AQ420" s="473"/>
      <c r="AR420" s="77"/>
      <c r="AS420" s="77"/>
      <c r="AT420" s="471"/>
      <c r="AU420" s="473"/>
      <c r="AV420" s="77"/>
      <c r="AW420" s="77"/>
      <c r="AX420" s="471"/>
      <c r="AY420" s="477"/>
      <c r="AZ420" s="80"/>
      <c r="BA420" s="80"/>
      <c r="BB420" s="471"/>
      <c r="BC420" s="475"/>
      <c r="BD420" s="77"/>
      <c r="BE420" s="77"/>
      <c r="BF420" s="471"/>
      <c r="BG420" s="473"/>
      <c r="BH420" s="267"/>
      <c r="BI420" s="267"/>
      <c r="BJ420" s="492"/>
      <c r="BK420" s="477"/>
      <c r="BL420" s="80"/>
      <c r="BM420" s="80"/>
      <c r="BN420" s="471"/>
      <c r="BO420" s="475"/>
      <c r="BP420" s="77"/>
      <c r="BQ420" s="77"/>
      <c r="BR420" s="471"/>
      <c r="BS420" s="473"/>
      <c r="BT420" s="77"/>
      <c r="BU420" s="77"/>
      <c r="BV420" s="471"/>
      <c r="BW420" s="469"/>
      <c r="BX420" s="467"/>
      <c r="BY420" s="490"/>
      <c r="CA420" s="19">
        <f t="shared" ref="CA420" si="21329">IF(AND($N419=1,$M420&lt;&gt;$BZ$7),1,0)</f>
        <v>0</v>
      </c>
      <c r="CB420" s="19">
        <f t="shared" ref="CB420" si="21330">IF(AND($R419=1,$Q420&lt;&gt;$BZ$7),1,0)</f>
        <v>0</v>
      </c>
      <c r="CC420" s="19">
        <f t="shared" ref="CC420" si="21331">IF(AND($V419=1,$U420&lt;&gt;$BZ$7),1,0)</f>
        <v>0</v>
      </c>
      <c r="CD420" s="19">
        <f t="shared" ref="CD420" si="21332">IF(AND($Z419=1,$Y420&lt;&gt;$BZ$7),1,0)</f>
        <v>0</v>
      </c>
      <c r="CE420" s="19">
        <f t="shared" ref="CE420" si="21333">IF(AND($AH419=1,$AG420&lt;&gt;$BZ$7),1,0)</f>
        <v>0</v>
      </c>
      <c r="CF420" s="19">
        <f t="shared" ref="CF420" si="21334">IF(AND($AL419=1,$AK420&lt;&gt;$BZ$7),1,0)</f>
        <v>0</v>
      </c>
      <c r="CG420" s="19">
        <f t="shared" ref="CG420" si="21335">IF(AND($AT419=1,$AS420&lt;&gt;$BZ$7),1,0)</f>
        <v>0</v>
      </c>
      <c r="CH420" s="19">
        <f t="shared" ref="CH420" si="21336">IF(AND($AX419=1,$AW420&lt;&gt;$BZ$7),1,0)</f>
        <v>0</v>
      </c>
      <c r="CI420" s="19">
        <f t="shared" ref="CI420" si="21337">IF(AND($BF419=1,$BE420&lt;&gt;$BZ$7),1,0)</f>
        <v>0</v>
      </c>
      <c r="CJ420" s="19">
        <f t="shared" ref="CJ420" si="21338">IF(AND($BJ419=1,$BI420&lt;&gt;$BZ$7),1,0)</f>
        <v>0</v>
      </c>
      <c r="CK420" s="19">
        <f t="shared" ref="CK420" si="21339">IF(AND($BR419=1,$BQ420&lt;&gt;$BZ$7),1,0)</f>
        <v>0</v>
      </c>
      <c r="CL420" s="19">
        <f t="shared" ref="CL420" si="21340">IF(AND($BV419=1,$BU420&lt;&gt;$BZ$7),1,0)</f>
        <v>0</v>
      </c>
      <c r="CO420" s="19">
        <f>IF(AND($M420&lt;&gt;$CN$7,$M420&lt;=$CN$6),1,0)</f>
        <v>0</v>
      </c>
      <c r="CP420" s="19">
        <f>IF(AND($Q420&lt;&gt;$CN$7,$Q420&lt;=$CN$6),1,0)</f>
        <v>0</v>
      </c>
      <c r="CQ420" s="19">
        <f>IF(AND($U420&lt;&gt;$CN$7,$U420&lt;=$CN$6),1,0)</f>
        <v>0</v>
      </c>
      <c r="CR420" s="19">
        <f>IF(AND($Y420&lt;&gt;$CN$7,$Y420&lt;=$CN$6),1,0)</f>
        <v>0</v>
      </c>
      <c r="CS420" s="19">
        <f>IF(AND($AG420&lt;&gt;$CN$7,$AG420&lt;=$CN$6),1,0)</f>
        <v>0</v>
      </c>
      <c r="CT420" s="19">
        <f>IF(AND($AK420&lt;&gt;$CN$7,$AK420&lt;=$CN$6),1,0)</f>
        <v>0</v>
      </c>
      <c r="CU420" s="19">
        <f>IF(AND($AS420&lt;&gt;$CN$7,$AS420&lt;=$CN$6),1,0)</f>
        <v>0</v>
      </c>
      <c r="CV420" s="19">
        <f>IF(AND($AW420&lt;&gt;$CN$7,$AW420&lt;=$CN$6),1,0)</f>
        <v>0</v>
      </c>
      <c r="CW420" s="19">
        <f>IF(AND($BE420&lt;&gt;$CN$7,$BE420&lt;=$CN$6),1,0)</f>
        <v>0</v>
      </c>
      <c r="CX420" s="19">
        <f>IF(AND($BI420&lt;&gt;$CN$7,$BI420&lt;=$CN$6),1,0)</f>
        <v>0</v>
      </c>
      <c r="CY420" s="19">
        <f>IF(AND($BQ420&lt;&gt;$CN$7,$BQ420&lt;=$CN$6),1,0)</f>
        <v>0</v>
      </c>
      <c r="CZ420" s="19">
        <f>IF(AND($BU420&lt;&gt;$CN$7,$BU420&lt;=$CN$6),1,0)</f>
        <v>0</v>
      </c>
      <c r="DC420" s="19">
        <f>IF($N419=1,1,0)</f>
        <v>0</v>
      </c>
      <c r="DD420" s="19">
        <f>IF($R419=1,1,0)</f>
        <v>0</v>
      </c>
      <c r="DE420" s="19">
        <f>IF($V419=1,1,0)</f>
        <v>0</v>
      </c>
      <c r="DF420" s="19">
        <f>IF($Z419=1,1,0)</f>
        <v>0</v>
      </c>
      <c r="DG420" s="19">
        <f>IF($AH419=1,1,0)</f>
        <v>0</v>
      </c>
      <c r="DH420" s="19">
        <f>IF($AL419=1,1,0)</f>
        <v>0</v>
      </c>
      <c r="DI420" s="19">
        <f>IF($AT419=1,1,0)</f>
        <v>0</v>
      </c>
      <c r="DJ420" s="19">
        <f>IF($AX419=1,1,0)</f>
        <v>0</v>
      </c>
      <c r="DK420" s="19">
        <f>IF($BF419=1,1,0)</f>
        <v>0</v>
      </c>
      <c r="DL420" s="19">
        <f>IF($BJ419=1,1,0)</f>
        <v>0</v>
      </c>
      <c r="DM420" s="19">
        <f>IF($BR419=1,1,0)</f>
        <v>0</v>
      </c>
      <c r="DN420" s="19">
        <f>IF($BV419=1,1,0)</f>
        <v>0</v>
      </c>
      <c r="DQ420" s="19">
        <f t="shared" ref="DQ420" si="21341">IF($N419=1,1,0)</f>
        <v>0</v>
      </c>
      <c r="DR420" s="19">
        <f t="shared" ref="DR420" si="21342">IF($R419=1,1,0)</f>
        <v>0</v>
      </c>
      <c r="DS420" s="19">
        <f t="shared" ref="DS420" si="21343">IF($V419=1,1,0)</f>
        <v>0</v>
      </c>
      <c r="DT420" s="19">
        <f t="shared" ref="DT420" si="21344">IF($Z419=1,1,0)</f>
        <v>0</v>
      </c>
      <c r="DU420" s="19">
        <f t="shared" ref="DU420" si="21345">IF($AH419=1,1,0)</f>
        <v>0</v>
      </c>
      <c r="DV420" s="19">
        <f t="shared" ref="DV420" si="21346">IF($AL419=1,1,0)</f>
        <v>0</v>
      </c>
      <c r="DW420" s="19">
        <f t="shared" ref="DW420" si="21347">IF($AT419=1,1,0)</f>
        <v>0</v>
      </c>
      <c r="DX420" s="19">
        <f t="shared" ref="DX420" si="21348">IF($AX419=1,1,0)</f>
        <v>0</v>
      </c>
      <c r="DY420" s="19">
        <f t="shared" ref="DY420" si="21349">IF($BF419=1,1,0)</f>
        <v>0</v>
      </c>
      <c r="DZ420" s="19">
        <f t="shared" ref="DZ420" si="21350">IF($BJ419=1,1,0)</f>
        <v>0</v>
      </c>
      <c r="EA420" s="19">
        <f t="shared" ref="EA420" si="21351">IF($BR419=1,1,0)</f>
        <v>0</v>
      </c>
      <c r="EB420" s="19">
        <f t="shared" ref="EB420" si="21352">IF($BV419=1,1,0)</f>
        <v>0</v>
      </c>
      <c r="EE420" s="329">
        <f>N419*$FU420*週間進捗報告書!$G$9</f>
        <v>0</v>
      </c>
      <c r="EF420" s="329">
        <f>R419*$FV420*週間進捗報告書!$G$10</f>
        <v>0</v>
      </c>
      <c r="EG420" s="329">
        <f>V419*$FW420*週間進捗報告書!$G$11</f>
        <v>0</v>
      </c>
      <c r="EH420" s="329">
        <f>Z419*$FX420*週間進捗報告書!$G$12</f>
        <v>0</v>
      </c>
      <c r="EI420" s="329">
        <f>AH419*$FY420*週間進捗報告書!$G$13</f>
        <v>0</v>
      </c>
      <c r="EJ420" s="329">
        <f>AL419*$FZ420*週間進捗報告書!$G$14</f>
        <v>0</v>
      </c>
      <c r="EK420" s="329">
        <f>AT419*$GA420*週間進捗報告書!$G$15</f>
        <v>0</v>
      </c>
      <c r="EL420" s="329">
        <f>AX419*$GB420*週間進捗報告書!$G$16</f>
        <v>0</v>
      </c>
      <c r="EM420" s="329">
        <f>BF419*$GC420*週間進捗報告書!$G$17</f>
        <v>0</v>
      </c>
      <c r="EN420" s="329">
        <f>BJ419*$GD420*週間進捗報告書!$G$18</f>
        <v>0</v>
      </c>
      <c r="EO420" s="329">
        <f>BR419*$GE420*週間進捗報告書!$G$19</f>
        <v>0</v>
      </c>
      <c r="EP420" s="329">
        <f>BV419*$GF420*週間進捗報告書!$G$20</f>
        <v>0</v>
      </c>
      <c r="ER420" s="547"/>
      <c r="ES420" s="547"/>
      <c r="ET420" s="547"/>
      <c r="EU420" s="547"/>
      <c r="EV420" s="547"/>
      <c r="EW420" s="547"/>
      <c r="EX420" s="547"/>
      <c r="EY420" s="547"/>
      <c r="EZ420" s="547"/>
      <c r="FA420" s="547"/>
      <c r="FB420" s="547"/>
      <c r="FC420" s="547"/>
      <c r="FD420" s="547"/>
      <c r="FE420" s="332"/>
      <c r="FG420" s="19"/>
      <c r="FH420" s="19"/>
      <c r="FI420" s="19"/>
      <c r="FJ420" s="19"/>
      <c r="FK420" s="19"/>
      <c r="FL420" s="19"/>
      <c r="FM420" s="19"/>
      <c r="FN420" s="19"/>
      <c r="FO420" s="19"/>
      <c r="FP420" s="19"/>
      <c r="FQ420" s="19"/>
      <c r="FR420" s="19"/>
      <c r="FU420" s="295">
        <f t="shared" ref="FU420" si="21353">FU419</f>
        <v>0</v>
      </c>
      <c r="FV420" s="295">
        <f t="shared" ref="FV420" si="21354">FV419</f>
        <v>0</v>
      </c>
      <c r="FW420" s="295">
        <f t="shared" ref="FW420" si="21355">FW419</f>
        <v>0</v>
      </c>
      <c r="FX420" s="295">
        <f t="shared" ref="FX420" si="21356">FX419</f>
        <v>0</v>
      </c>
      <c r="FY420" s="295">
        <f t="shared" ref="FY420" si="21357">FY419</f>
        <v>0</v>
      </c>
      <c r="FZ420" s="295">
        <f t="shared" ref="FZ420" si="21358">FZ419</f>
        <v>0</v>
      </c>
      <c r="GA420" s="295">
        <f t="shared" ref="GA420" si="21359">GA419</f>
        <v>0</v>
      </c>
      <c r="GB420" s="295">
        <f t="shared" ref="GB420" si="21360">GB419</f>
        <v>0</v>
      </c>
      <c r="GC420" s="295">
        <f t="shared" ref="GC420" si="21361">GC419</f>
        <v>0</v>
      </c>
      <c r="GD420" s="295">
        <f t="shared" ref="GD420" si="21362">GD419</f>
        <v>0</v>
      </c>
      <c r="GE420" s="295">
        <f t="shared" ref="GE420" si="21363">GE419</f>
        <v>0</v>
      </c>
      <c r="GF420" s="295">
        <f t="shared" ref="GF420" si="21364">GF419</f>
        <v>0</v>
      </c>
      <c r="GG420" s="295" t="e">
        <f t="shared" ref="GG420" si="21365">GG419</f>
        <v>#N/A</v>
      </c>
      <c r="GH420" s="2" t="e">
        <f>INDEX(リスト!$V:$V,MATCH(中日程計画表!$D419,リスト!$D:$D,0))</f>
        <v>#N/A</v>
      </c>
      <c r="GI420" s="2" t="e">
        <f>INDEX(リスト!$A:$A,MATCH(中日程計画表!$D419,リスト!$D:$D,0))</f>
        <v>#N/A</v>
      </c>
      <c r="GJ420" s="2" t="e">
        <f>INDEX(リスト!$U:$U,MATCH(中日程計画表!$D419,リスト!$D:$D,0))</f>
        <v>#N/A</v>
      </c>
      <c r="GK420" s="5" t="e">
        <f>INDEX(リスト!$W:$W,MATCH(中日程計画表!$D419,リスト!$D:$D,0))</f>
        <v>#N/A</v>
      </c>
      <c r="GL420" s="2" t="s">
        <v>201</v>
      </c>
      <c r="GM420" s="296">
        <f t="shared" ref="GM420" si="21366">GM419</f>
        <v>0</v>
      </c>
      <c r="GN420" s="296">
        <f t="shared" ref="GN420" si="21367">GN419</f>
        <v>0</v>
      </c>
      <c r="GU420" s="461"/>
      <c r="GV420" s="460"/>
      <c r="GW420" s="460"/>
      <c r="GX420" s="461"/>
      <c r="GY420" s="461"/>
      <c r="GZ420" s="460"/>
      <c r="HA420" s="460"/>
      <c r="HB420" s="461"/>
      <c r="HC420" s="461"/>
      <c r="HD420" s="460"/>
      <c r="HE420" s="460"/>
      <c r="HF420" s="461"/>
      <c r="HG420" s="461"/>
      <c r="HH420" s="460"/>
      <c r="HI420" s="460"/>
      <c r="HJ420" s="461"/>
      <c r="HK420" s="461"/>
      <c r="HL420" s="460"/>
      <c r="HM420" s="460"/>
      <c r="HN420" s="461"/>
      <c r="HO420" s="461"/>
      <c r="HP420" s="460"/>
      <c r="HQ420" s="460"/>
      <c r="HR420" s="461"/>
      <c r="HS420" s="4"/>
    </row>
    <row r="421" spans="1:227" ht="12" customHeight="1">
      <c r="A421" s="488" t="str">
        <f t="shared" ref="A421" ca="1" si="21368">INDIRECT("リスト!A"&amp;B421+6)</f>
        <v/>
      </c>
      <c r="B421" s="486">
        <f t="shared" ref="B421" si="21369">ROUNDDOWN((ROW()-6)/2,0)+1</f>
        <v>208</v>
      </c>
      <c r="C421" s="474" t="str">
        <f>機能グループ名</f>
        <v/>
      </c>
      <c r="D421" s="484">
        <f>機能ID</f>
        <v>0</v>
      </c>
      <c r="E421" s="482">
        <f>機能名</f>
        <v>0</v>
      </c>
      <c r="F421" s="315"/>
      <c r="G421" s="315"/>
      <c r="H421" s="315"/>
      <c r="I421" s="315"/>
      <c r="J421" s="316"/>
      <c r="K421" s="480" t="str">
        <f>担当者_SR</f>
        <v>NG</v>
      </c>
      <c r="L421" s="76"/>
      <c r="M421" s="76"/>
      <c r="N421" s="470"/>
      <c r="O421" s="474" t="str">
        <f>担当者_SRR</f>
        <v>NG</v>
      </c>
      <c r="P421" s="76"/>
      <c r="Q421" s="76"/>
      <c r="R421" s="470"/>
      <c r="S421" s="474" t="str">
        <f>担当者_DS</f>
        <v>NG</v>
      </c>
      <c r="T421" s="76"/>
      <c r="U421" s="76"/>
      <c r="V421" s="470"/>
      <c r="W421" s="472" t="str">
        <f>担当者_DSR</f>
        <v>NG</v>
      </c>
      <c r="X421" s="76"/>
      <c r="Y421" s="76"/>
      <c r="Z421" s="470"/>
      <c r="AA421" s="476"/>
      <c r="AB421" s="79"/>
      <c r="AC421" s="79"/>
      <c r="AD421" s="470">
        <f>IF(AC422 &lt;&gt; "",1,0)</f>
        <v>0</v>
      </c>
      <c r="AE421" s="472" t="str">
        <f>担当者_CD</f>
        <v>NG</v>
      </c>
      <c r="AF421" s="76"/>
      <c r="AG421" s="76"/>
      <c r="AH421" s="470"/>
      <c r="AI421" s="472" t="str">
        <f>担当者_DD</f>
        <v>NG</v>
      </c>
      <c r="AJ421" s="76"/>
      <c r="AK421" s="76"/>
      <c r="AL421" s="470"/>
      <c r="AM421" s="476"/>
      <c r="AN421" s="79"/>
      <c r="AO421" s="79"/>
      <c r="AP421" s="470">
        <f>IF(AO422 &lt;&gt; "",1,0)</f>
        <v>0</v>
      </c>
      <c r="AQ421" s="472" t="str">
        <f>担当者_MCL</f>
        <v>NG</v>
      </c>
      <c r="AR421" s="76"/>
      <c r="AS421" s="76"/>
      <c r="AT421" s="470"/>
      <c r="AU421" s="472" t="str">
        <f>担当者_MCLR</f>
        <v>NG</v>
      </c>
      <c r="AV421" s="76"/>
      <c r="AW421" s="76"/>
      <c r="AX421" s="470"/>
      <c r="AY421" s="476"/>
      <c r="AZ421" s="79"/>
      <c r="BA421" s="79"/>
      <c r="BB421" s="470">
        <f>IF(BA422 &lt;&gt; "",1,0)</f>
        <v>0</v>
      </c>
      <c r="BC421" s="474" t="str">
        <f>担当者_MT</f>
        <v>NG</v>
      </c>
      <c r="BD421" s="76"/>
      <c r="BE421" s="76"/>
      <c r="BF421" s="470"/>
      <c r="BG421" s="472" t="str">
        <f>担当者_M検</f>
        <v>NG</v>
      </c>
      <c r="BH421" s="76"/>
      <c r="BI421" s="76"/>
      <c r="BJ421" s="470"/>
      <c r="BK421" s="476"/>
      <c r="BL421" s="79"/>
      <c r="BM421" s="79"/>
      <c r="BN421" s="470">
        <v>0</v>
      </c>
      <c r="BO421" s="474" t="str">
        <f>担当者_モテ</f>
        <v>NG</v>
      </c>
      <c r="BP421" s="76"/>
      <c r="BQ421" s="76"/>
      <c r="BR421" s="470"/>
      <c r="BS421" s="472" t="str">
        <f>担当者_モテR</f>
        <v>NG</v>
      </c>
      <c r="BT421" s="76"/>
      <c r="BU421" s="76"/>
      <c r="BV421" s="470"/>
      <c r="BW421" s="468">
        <f t="shared" ref="BW421" si="21370">IFERROR(SUM(IF(K421&lt;&gt;"NG",N421*K$1,0),IF(O421&lt;&gt;"NG",R421*O$1,0),IF(S421&lt;&gt;"NG",V421*S$1,0),IF(W421&lt;&gt;"NG",Z421*W$1,0),IF(AA421&lt;&gt;"NG",AD421*AA$1,0),IF(AE421&lt;&gt;"NG",AH421*AE$1,0),IF(AI421&lt;&gt;"NG",AL421*AI$1,0),IF(AM421&lt;&gt;"NG",AP421*AM$1,0),IF(AQ421&lt;&gt;"NG",AT421*AQ$1,0),IF(AU421&lt;&gt;"NG",AX421*AU$1,0),IF(AY421&lt;&gt;"NG",BB421*AY$1,0),IF(BC421&lt;&gt;"NG",BF421*BC$1,0),IF(BG421&lt;&gt;"NG",BJ421*BG$1,0),IF(BK421&lt;&gt;"NG",BN421*BK$1,0),IF(BO421&lt;&gt;"NG",BR421*BO$1,0),IF(BS421&lt;&gt;"NG",BV421*BS$1,0))/SUM(IF(K421&lt;&gt;"NG",K$1,0),IF(O421&lt;&gt;"NG",O$1,0),IF(S421&lt;&gt;"NG",S$1,0),IF(W421&lt;&gt;"NG",W$1,0),IF(AA421&lt;&gt;"NG",AA$1,0),IF(AE421&lt;&gt;"NG",AE$1,0),IF(AI421&lt;&gt;"NG",AI$1,0),IF(AM421&lt;&gt;"NG",AM$1,0),IF(AQ421&lt;&gt;"NG",AQ$1,0),IF(AU421&lt;&gt;"NG",AU$1,0),IF(AY421&lt;&gt;"NG",AY$1,0),IF(BC421&lt;&gt;"NG",BC$1,0),IF(BG421&lt;&gt;"NG",BG$1,0),IF(BK421&lt;&gt;"NG",BK$1,0),IF(BO421&lt;&gt;"NG",BO$1,0),IF(BS421&lt;&gt;"NG",BS$1,0)),0)</f>
        <v>0</v>
      </c>
      <c r="BX421" s="466"/>
      <c r="BY421" s="490"/>
      <c r="BZ421" s="5"/>
      <c r="CA421" s="32">
        <f t="shared" ref="CA421" si="21371">IF(AND($M421&lt;&gt;$BZ$5,$M421&lt;=$BZ$6,$M421&lt;&gt;$BZ$7),1,0)</f>
        <v>0</v>
      </c>
      <c r="CB421" s="32">
        <f t="shared" ref="CB421" si="21372">IF(AND($Q421&lt;&gt;$BZ$5,$Q421&lt;=$BZ$6,$Q421&lt;&gt;$BZ$7),1,0)</f>
        <v>0</v>
      </c>
      <c r="CC421" s="32">
        <f t="shared" ref="CC421" si="21373">IF(AND($U421&lt;&gt;$BZ$5,$U421&lt;=$BZ$6,$U421&lt;&gt;$BZ$7),1,0)</f>
        <v>0</v>
      </c>
      <c r="CD421" s="32">
        <f t="shared" ref="CD421" si="21374">IF(AND($Y421&lt;&gt;$BZ$5,$Y421&lt;=$BZ$6,$Y421&lt;&gt;$BZ$7),1,0)</f>
        <v>0</v>
      </c>
      <c r="CE421" s="32">
        <f t="shared" ref="CE421" si="21375">IF(AND($AG421&lt;&gt;$BZ$5,$AG421&lt;=$BZ$6,$AG421&lt;&gt;$BZ$7),1,0)</f>
        <v>0</v>
      </c>
      <c r="CF421" s="32">
        <f t="shared" ref="CF421" si="21376">IF(AND($AK421&lt;&gt;$BZ$5,$AK421&lt;=$BZ$6,$AK421&lt;&gt;$BZ$7),1,0)</f>
        <v>0</v>
      </c>
      <c r="CG421" s="32">
        <f t="shared" ref="CG421" si="21377">IF(AND($AS421&lt;&gt;$BZ$5,$AS421&lt;=$BZ$6,$AS421&lt;&gt;$BZ$7),1,0)</f>
        <v>0</v>
      </c>
      <c r="CH421" s="32">
        <f t="shared" ref="CH421" si="21378">IF(AND($AW421&lt;&gt;$BZ$5,$AW421&lt;=$BZ$6,$AW421&lt;&gt;$BZ$7),1,0)</f>
        <v>0</v>
      </c>
      <c r="CI421" s="32">
        <f t="shared" ref="CI421" si="21379">IF(AND($BE421&lt;&gt;$BZ$5,$BE421&lt;=$BZ$6,$BE421&lt;&gt;$BZ$7),1,0)</f>
        <v>0</v>
      </c>
      <c r="CJ421" s="32">
        <f t="shared" ref="CJ421" si="21380">IF(AND($BI421&lt;&gt;$BZ$5,$BI421&lt;=$BZ$6,$BI421&lt;&gt;$BZ$7),1,0)</f>
        <v>0</v>
      </c>
      <c r="CK421" s="32">
        <f t="shared" ref="CK421" si="21381">IF(AND($BQ421&lt;&gt;$BZ$5,$BQ421&lt;=$BZ$6,$BQ421&lt;&gt;$BZ$7),1,0)</f>
        <v>0</v>
      </c>
      <c r="CL421" s="32">
        <f t="shared" ref="CL421" si="21382">IF(AND($BU421&lt;&gt;$BZ$5,$BU421&lt;=$BZ$6,$BU421&lt;&gt;$BZ$7),1,0)</f>
        <v>0</v>
      </c>
      <c r="CO421" s="32">
        <f>IF(AND($M421&lt;&gt;$CN$5,$M421&lt;=$CN$6,$M421&lt;&gt;$CN$7),1,0)</f>
        <v>0</v>
      </c>
      <c r="CP421" s="32">
        <f>IF(AND($Q421&lt;&gt;$CN$5,$Q421&lt;=$CN$6,$Q421&lt;&gt;$CN$7),1,0)</f>
        <v>0</v>
      </c>
      <c r="CQ421" s="32">
        <f>IF(AND($U421&lt;&gt;$CN$5,$U421&lt;=$CN$6,$U421&lt;&gt;$CN$7),1,0)</f>
        <v>0</v>
      </c>
      <c r="CR421" s="32">
        <f>IF(AND($Y421&lt;&gt;$CN$5,$Y421&lt;=$CN$6,$Y421&lt;&gt;$CN$7),1,0)</f>
        <v>0</v>
      </c>
      <c r="CS421" s="32">
        <f>IF(AND($AG421&lt;&gt;$CN$5,$AG421&lt;=$CN$6,$AG421&lt;&gt;$CN$7),1,0)</f>
        <v>0</v>
      </c>
      <c r="CT421" s="32">
        <f>IF(AND($AK421&lt;&gt;$CN$5,$AK421&lt;=$CN$6,$AK421&lt;&gt;$CN$7),1,0)</f>
        <v>0</v>
      </c>
      <c r="CU421" s="32">
        <f>IF(AND($AS421&lt;&gt;$CN$5,$AS421&lt;=$CN$6,$AS421&lt;&gt;$CN$7),1,0)</f>
        <v>0</v>
      </c>
      <c r="CV421" s="32">
        <f>IF(AND($AW421&lt;&gt;$CN$5,$AW421&lt;=$CN$6,$AW421&lt;&gt;$CN$7),1,0)</f>
        <v>0</v>
      </c>
      <c r="CW421" s="32">
        <f>IF(AND($BE421&lt;&gt;$CN$5,$BE421&lt;=$CN$6,$BE421&lt;&gt;$CN$7),1,0)</f>
        <v>0</v>
      </c>
      <c r="CX421" s="32">
        <f>IF(AND($BI421&lt;&gt;$CN$5,$BI421&lt;=$CN$6,$BI421&lt;&gt;$CN$7),1,0)</f>
        <v>0</v>
      </c>
      <c r="CY421" s="32">
        <f>IF(AND($BQ421&lt;&gt;$CN$5,$BQ421&lt;=$CN$6,$BQ421&lt;&gt;$CN$7),1,0)</f>
        <v>0</v>
      </c>
      <c r="CZ421" s="32">
        <f>IF(AND($BU421&lt;&gt;$CN$5,$BU421&lt;=$CN$6,$BU421&lt;&gt;$CN$7),1,0)</f>
        <v>0</v>
      </c>
      <c r="DC421" s="32">
        <f>IF(AND($M421&lt;&gt;$DB$5,$M421&lt;=$DB$6,$M421&lt;&gt;$CN$7),1,0)</f>
        <v>0</v>
      </c>
      <c r="DD421" s="32">
        <f>IF(AND($Q421&lt;&gt;$DB$5,$Q421&lt;=$DB$6,$Q421&lt;&gt;$CN$7),1,0)</f>
        <v>0</v>
      </c>
      <c r="DE421" s="32">
        <f>IF(AND($U421&lt;&gt;$DB$5,$U421&lt;=$DB$6,$U421&lt;&gt;$CN$7),1,0)</f>
        <v>0</v>
      </c>
      <c r="DF421" s="32">
        <f>IF(AND($Y421&lt;&gt;$DB$5,$Y421&lt;=$DB$6,$Y421&lt;&gt;$CN$7),1,0)</f>
        <v>0</v>
      </c>
      <c r="DG421" s="32">
        <f>IF(AND($AG421&lt;&gt;$DB$5,$AG421&lt;=$DB$6,$AG421&lt;&gt;$CN$7),1,0)</f>
        <v>0</v>
      </c>
      <c r="DH421" s="32">
        <f>IF(AND($AK421&lt;&gt;$DB$5,$AK421&lt;=$DB$6,$AK421&lt;&gt;$CN$7),1,0)</f>
        <v>0</v>
      </c>
      <c r="DI421" s="32">
        <f>IF(AND($AS421&lt;&gt;$DB$5,$AS421&lt;=$DB$6,$AS421&lt;&gt;$CN$7),1,0)</f>
        <v>0</v>
      </c>
      <c r="DJ421" s="32">
        <f>IF(AND($AW421&lt;&gt;$DB$5,$AW421&lt;=$DB$6,$AW421&lt;&gt;$CN$7),1,0)</f>
        <v>0</v>
      </c>
      <c r="DK421" s="32">
        <f>IF(AND($BE421&lt;&gt;$DB$5,$BE421&lt;=$DB$6,$BE421&lt;&gt;$CN$7),1,0)</f>
        <v>0</v>
      </c>
      <c r="DL421" s="32">
        <f>IF(AND($BI421&lt;&gt;$DB$5,$BI421&lt;=$DB$6,$BI421&lt;&gt;$CN$7),1,0)</f>
        <v>0</v>
      </c>
      <c r="DM421" s="32">
        <f>IF(AND($BQ421&lt;&gt;$DB$5,$BQ421&lt;=$DB$6,$BQ421&lt;&gt;$CN$7),1,0)</f>
        <v>0</v>
      </c>
      <c r="DN421" s="32">
        <f>IF(AND($BU421&lt;&gt;$DB$5,$BU421&lt;=$DB$6,$BU421&lt;&gt;$CN$7),1,0)</f>
        <v>0</v>
      </c>
      <c r="DQ421" s="32">
        <f t="shared" ref="DQ421" si="21383">IF(AND($M421&lt;&gt;$DP$5,$M421&lt;=$DP$6,$M421&lt;&gt;$CN$7),1,0)</f>
        <v>0</v>
      </c>
      <c r="DR421" s="32">
        <f t="shared" ref="DR421" si="21384">IF(AND($Q421&lt;&gt;$DP$5,$Q421&lt;=$DP$6,$Q421&lt;&gt;$CN$7),1,0)</f>
        <v>0</v>
      </c>
      <c r="DS421" s="32">
        <f t="shared" ref="DS421" si="21385">IF(AND($U421&lt;&gt;$DP$5,$U421&lt;=$DP$6,$U421&lt;&gt;$CN$7),1,0)</f>
        <v>0</v>
      </c>
      <c r="DT421" s="32">
        <f t="shared" ref="DT421" si="21386">IF(AND($Y421&lt;&gt;$DP$5,$Y421&lt;=$DP$6,$Y421&lt;&gt;$CN$7),1,0)</f>
        <v>0</v>
      </c>
      <c r="DU421" s="32">
        <f t="shared" ref="DU421" si="21387">IF(AND($AG421&lt;&gt;$DP$5,$AG421&lt;=$DP$6,$AG421&lt;&gt;$CN$7),1,0)</f>
        <v>0</v>
      </c>
      <c r="DV421" s="32">
        <f t="shared" ref="DV421" si="21388">IF(AND($AK421&lt;&gt;$DP$5,$AK421&lt;=$DP$6,$AK421&lt;&gt;$CN$7),1,0)</f>
        <v>0</v>
      </c>
      <c r="DW421" s="32">
        <f t="shared" ref="DW421" si="21389">IF(AND($AS421&lt;&gt;$DP$5,$AS421&lt;=$DP$6,$AS421&lt;&gt;$CN$7),1,0)</f>
        <v>0</v>
      </c>
      <c r="DX421" s="32">
        <f t="shared" ref="DX421" si="21390">IF(AND($AW421&lt;&gt;$DP$5,$AW421&lt;=$DP$6,$AW421&lt;&gt;$CN$7),1,0)</f>
        <v>0</v>
      </c>
      <c r="DY421" s="32">
        <f t="shared" ref="DY421" si="21391">IF(AND($BE421&lt;&gt;$DP$5,$BE421&lt;=$DP$6,$BE421&lt;&gt;$CN$7),1,0)</f>
        <v>0</v>
      </c>
      <c r="DZ421" s="32">
        <f t="shared" ref="DZ421" si="21392">IF(AND($BI421&lt;&gt;$DP$5,$BI421&lt;=$DP$6,$BI421&lt;&gt;$CN$7),1,0)</f>
        <v>0</v>
      </c>
      <c r="EA421" s="32">
        <f t="shared" ref="EA421" si="21393">IF(AND($BQ421&lt;&gt;$DP$5,$BQ421&lt;=$DP$6,$BQ421&lt;&gt;$CN$7),1,0)</f>
        <v>0</v>
      </c>
      <c r="EB421" s="32">
        <f t="shared" ref="EB421" si="21394">IF(AND($BU421&lt;&gt;$DP$5,$BU421&lt;=$DP$6,$BU421&lt;&gt;$CN$7),1,0)</f>
        <v>0</v>
      </c>
      <c r="EE421" s="328">
        <f>IF(M421&lt;&gt;"",IF(M421&lt;=$ED$6,1,IF(L421&gt;$ED$6,0,NETWORKDAYS(L421,$ED$6,祭日リスト)/NETWORKDAYS(L421,M421,祭日リスト)))*$GG421*週間進捗報告書!$G$9,0)</f>
        <v>0</v>
      </c>
      <c r="EF421" s="328">
        <f>IF(Q421&lt;&gt;"",IF(Q421&lt;=$ED$6,1,IF(P421&gt;$ED$6,0,NETWORKDAYS(P421,$ED$6,祭日リスト)/NETWORKDAYS(P421,Q421,祭日リスト)))*$GG421*週間進捗報告書!$G$10,0)</f>
        <v>0</v>
      </c>
      <c r="EG421" s="328">
        <f>IF(U421&lt;&gt;"",IF(U421&lt;=$ED$6,1,IF(T421&gt;$ED$6,0,NETWORKDAYS(T421,$ED$6,祭日リスト)/NETWORKDAYS(T421,U421,祭日リスト)))*$GG421*週間進捗報告書!$G$11,0)</f>
        <v>0</v>
      </c>
      <c r="EH421" s="328">
        <f>IF(Y421&lt;&gt;"",IF(Y421&lt;=$ED$6,1,IF(X421&gt;$ED$6,0,NETWORKDAYS(X421,$ED$6,祭日リスト)/NETWORKDAYS(X421,Y421,祭日リスト)))*$GG421*週間進捗報告書!$G$12,0)</f>
        <v>0</v>
      </c>
      <c r="EI421" s="328">
        <f>IF(AG421&lt;&gt;"",IF(AG421&lt;=$ED$6,1,IF(AF421&gt;$ED$6,0,NETWORKDAYS(AF421,$ED$6,祭日リスト)/NETWORKDAYS(AF421,AG421,祭日リスト)))*$GG421*週間進捗報告書!$G$13,0)</f>
        <v>0</v>
      </c>
      <c r="EJ421" s="328">
        <f>IF(AK421&lt;&gt;"",IF(AK421&lt;=$ED$6,1,IF(AJ421&gt;$ED$6,0,NETWORKDAYS(AJ421,$ED$6,祭日リスト)/NETWORKDAYS(AJ421,AK421,祭日リスト)))*$GG421*週間進捗報告書!$G$14,0)</f>
        <v>0</v>
      </c>
      <c r="EK421" s="328">
        <f>IF(AS421&lt;&gt;"",IF(AS421&lt;=$ED$6,1,IF(AR421&gt;$ED$6,0,NETWORKDAYS(AR421,$ED$6,祭日リスト)/NETWORKDAYS(AR421,AS421,祭日リスト)))*$GG421*週間進捗報告書!$G$15,0)</f>
        <v>0</v>
      </c>
      <c r="EL421" s="328">
        <f>IF(AW421&lt;&gt;"",IF(AW421&lt;=$ED$6,1,IF(AV421&gt;$ED$6,0,NETWORKDAYS(AV421,$ED$6,祭日リスト)/NETWORKDAYS(AV421,AW421,祭日リスト)))*$GG421*週間進捗報告書!$G$16,0)</f>
        <v>0</v>
      </c>
      <c r="EM421" s="328">
        <f>IF(BE421&lt;&gt;"",IF(BE421&lt;=$ED$6,1,IF(BD421&gt;$ED$6,0,NETWORKDAYS(BD421,$ED$6,祭日リスト)/NETWORKDAYS(BD421,BE421,祭日リスト)))*$GG421*週間進捗報告書!$G$17,0)</f>
        <v>0</v>
      </c>
      <c r="EN421" s="328">
        <f>IF(BI421&lt;&gt;"",IF(BI421&lt;=$ED$6,1,IF(BH421&gt;$ED$6,0,NETWORKDAYS(BH421,$ED$6,祭日リスト)/NETWORKDAYS(BH421,BI421,祭日リスト)))*$GG421*週間進捗報告書!$G$18,0)</f>
        <v>0</v>
      </c>
      <c r="EO421" s="328">
        <f>IF(BQ421&lt;&gt;"",IF(BQ421&lt;=$ED$6,1,IF(BP421&gt;$ED$6,0,NETWORKDAYS(BP421,$ED$6,祭日リスト)/NETWORKDAYS(BP421,BQ421,祭日リスト)))*$GG421*週間進捗報告書!$G$19,0)</f>
        <v>0</v>
      </c>
      <c r="EP421" s="328">
        <f>IF(BU421&lt;&gt;"",IF(BU421&lt;=$ED$6,1,IF(BT421&gt;$ED$6,0,NETWORKDAYS(BT421,$ED$6,祭日リスト)/NETWORKDAYS(BT421,BU421,祭日リスト)))*$GG421*週間進捗報告書!$G$20,0)</f>
        <v>0</v>
      </c>
      <c r="ER421" s="547">
        <f t="shared" ref="ER421:FC421" si="21395">EE421-EE422</f>
        <v>0</v>
      </c>
      <c r="ES421" s="547">
        <f t="shared" si="21395"/>
        <v>0</v>
      </c>
      <c r="ET421" s="547">
        <f t="shared" si="21395"/>
        <v>0</v>
      </c>
      <c r="EU421" s="547">
        <f t="shared" si="21395"/>
        <v>0</v>
      </c>
      <c r="EV421" s="547">
        <f t="shared" si="21395"/>
        <v>0</v>
      </c>
      <c r="EW421" s="547">
        <f t="shared" si="21395"/>
        <v>0</v>
      </c>
      <c r="EX421" s="547">
        <f t="shared" si="21395"/>
        <v>0</v>
      </c>
      <c r="EY421" s="547">
        <f t="shared" si="21395"/>
        <v>0</v>
      </c>
      <c r="EZ421" s="547">
        <f t="shared" si="21395"/>
        <v>0</v>
      </c>
      <c r="FA421" s="547">
        <f t="shared" si="21395"/>
        <v>0</v>
      </c>
      <c r="FB421" s="547">
        <f t="shared" si="21395"/>
        <v>0</v>
      </c>
      <c r="FC421" s="547">
        <f t="shared" si="21395"/>
        <v>0</v>
      </c>
      <c r="FD421" s="547">
        <f t="shared" ref="FD421" si="21396">SUM(ER421:FC422)</f>
        <v>0</v>
      </c>
      <c r="FE421" s="333"/>
      <c r="FG421" s="32">
        <f>IF(AND($M421&lt;&gt;$FF$7),1,0)</f>
        <v>0</v>
      </c>
      <c r="FH421" s="32">
        <f>IF(AND($Q421&lt;&gt;$FF$7),1,0)</f>
        <v>0</v>
      </c>
      <c r="FI421" s="32">
        <f>IF(AND($U421&lt;&gt;$FF$7),1,0)</f>
        <v>0</v>
      </c>
      <c r="FJ421" s="32">
        <f>IF(AND($Y421&lt;&gt;$FF$7),1,0)</f>
        <v>0</v>
      </c>
      <c r="FK421" s="32">
        <f>IF(AND($AG421&lt;&gt;$FF$7),1,0)</f>
        <v>0</v>
      </c>
      <c r="FL421" s="32">
        <f>IF(AND($AK421&lt;&gt;$FF$7),1,0)</f>
        <v>0</v>
      </c>
      <c r="FM421" s="32">
        <f>IF(AND($AS421&lt;&gt;$FF$7),1,0)</f>
        <v>0</v>
      </c>
      <c r="FN421" s="32">
        <f>IF(AND($AW421&lt;&gt;$FF$7),1,0)</f>
        <v>0</v>
      </c>
      <c r="FO421" s="32">
        <f>IF(AND($BE421&lt;&gt;$FF$7),1,0)</f>
        <v>0</v>
      </c>
      <c r="FP421" s="32">
        <f>IF(AND($BI421&lt;&gt;$FF$7),1,0)</f>
        <v>0</v>
      </c>
      <c r="FQ421" s="32">
        <f>IF(AND($BQ421&lt;&gt;$FF$7),1,0)</f>
        <v>0</v>
      </c>
      <c r="FR421" s="32">
        <f>IF(AND($BU421&lt;&gt;$FF$7),1,0)</f>
        <v>0</v>
      </c>
      <c r="FU421" s="294">
        <f t="shared" ref="FU421" si="21397">IF($K421&lt;&gt;"NG",$GG421,0)</f>
        <v>0</v>
      </c>
      <c r="FV421" s="294">
        <f t="shared" ref="FV421" si="21398">IF($O421&lt;&gt;"NG",$GG421,0)</f>
        <v>0</v>
      </c>
      <c r="FW421" s="294">
        <f t="shared" ref="FW421" si="21399">IF($S421&lt;&gt;"NG",$GG421,0)</f>
        <v>0</v>
      </c>
      <c r="FX421" s="294">
        <f t="shared" ref="FX421" si="21400">IF($W421&lt;&gt;"NG",$GG421,0)</f>
        <v>0</v>
      </c>
      <c r="FY421" s="294">
        <f t="shared" ref="FY421" si="21401">IF($AE421&lt;&gt;"NG",$GG421,0)</f>
        <v>0</v>
      </c>
      <c r="FZ421" s="294">
        <f t="shared" ref="FZ421" si="21402">IF($AI421&lt;&gt;"NG",$GG421,0)</f>
        <v>0</v>
      </c>
      <c r="GA421" s="294">
        <f t="shared" ref="GA421" si="21403">IF($AQ421&lt;&gt;"NG",$GG421,0)</f>
        <v>0</v>
      </c>
      <c r="GB421" s="294">
        <f t="shared" ref="GB421" si="21404">IF($AU421&lt;&gt;"NG",$GG421,0)</f>
        <v>0</v>
      </c>
      <c r="GC421" s="294">
        <f t="shared" ref="GC421" si="21405">IF($BC421&lt;&gt;"NG",$GG421,0)</f>
        <v>0</v>
      </c>
      <c r="GD421" s="294">
        <f t="shared" ref="GD421" si="21406">IF($BG421&lt;&gt;"NG",$GG421,0)</f>
        <v>0</v>
      </c>
      <c r="GE421" s="294">
        <f t="shared" ref="GE421" si="21407">IF($BO421&lt;&gt;"NG",$GG421,0)</f>
        <v>0</v>
      </c>
      <c r="GF421" s="294">
        <f t="shared" ref="GF421" si="21408">IF($BS421&lt;&gt;"NG",$GG421,0)</f>
        <v>0</v>
      </c>
      <c r="GG421" s="294" t="e">
        <f>VLOOKUP($D421,リスト!$D:$S,15,FALSE)</f>
        <v>#N/A</v>
      </c>
      <c r="GH421" s="2" t="e">
        <f>INDEX(リスト!$V:$V,MATCH(中日程計画表!$D421,リスト!$D:$D,0))</f>
        <v>#N/A</v>
      </c>
      <c r="GI421" s="2" t="e">
        <f>INDEX(リスト!$A:$A,MATCH(中日程計画表!$D421,リスト!$D:$D,0))</f>
        <v>#N/A</v>
      </c>
      <c r="GJ421" s="2" t="e">
        <f>INDEX(リスト!$U:$U,MATCH(中日程計画表!$D421,リスト!$D:$D,0))</f>
        <v>#N/A</v>
      </c>
      <c r="GK421" s="5" t="e">
        <f>INDEX(リスト!$W:$W,MATCH(中日程計画表!$D421,リスト!$D:$D,0))</f>
        <v>#N/A</v>
      </c>
      <c r="GL421" s="2" t="s">
        <v>200</v>
      </c>
      <c r="GM421" s="296">
        <f>D421</f>
        <v>0</v>
      </c>
      <c r="GN421" s="296">
        <f>E421</f>
        <v>0</v>
      </c>
      <c r="GU421" s="460" t="str">
        <f t="shared" ref="GU421" si="21409">AE421</f>
        <v>NG</v>
      </c>
      <c r="GV421" s="460">
        <f t="shared" ref="GV421" si="21410">EI421</f>
        <v>0</v>
      </c>
      <c r="GW421" s="460">
        <f t="shared" ref="GW421" si="21411">EI422</f>
        <v>0</v>
      </c>
      <c r="GX421" s="462">
        <f t="shared" ref="GX421" si="21412">EV421</f>
        <v>0</v>
      </c>
      <c r="GY421" s="460" t="str">
        <f t="shared" ref="GY421" si="21413">AI421</f>
        <v>NG</v>
      </c>
      <c r="GZ421" s="460">
        <f t="shared" ref="GZ421" si="21414">EJ421</f>
        <v>0</v>
      </c>
      <c r="HA421" s="460">
        <f t="shared" ref="HA421" si="21415">EJ422</f>
        <v>0</v>
      </c>
      <c r="HB421" s="462">
        <f t="shared" ref="HB421" si="21416">EW421</f>
        <v>0</v>
      </c>
      <c r="HC421" s="460" t="str">
        <f t="shared" ref="HC421" si="21417">AQ421</f>
        <v>NG</v>
      </c>
      <c r="HD421" s="460">
        <f t="shared" ref="HD421" si="21418">EK421</f>
        <v>0</v>
      </c>
      <c r="HE421" s="460">
        <f t="shared" ref="HE421" si="21419">EK422</f>
        <v>0</v>
      </c>
      <c r="HF421" s="462">
        <f t="shared" ref="HF421" si="21420">EX421</f>
        <v>0</v>
      </c>
      <c r="HG421" s="460" t="str">
        <f t="shared" ref="HG421" si="21421">AU421</f>
        <v>NG</v>
      </c>
      <c r="HH421" s="460">
        <f t="shared" ref="HH421" si="21422">EL421</f>
        <v>0</v>
      </c>
      <c r="HI421" s="460">
        <f t="shared" ref="HI421" si="21423">EL422</f>
        <v>0</v>
      </c>
      <c r="HJ421" s="462">
        <f t="shared" ref="HJ421" si="21424">EY421</f>
        <v>0</v>
      </c>
      <c r="HK421" s="460" t="str">
        <f t="shared" ref="HK421" si="21425">BC421</f>
        <v>NG</v>
      </c>
      <c r="HL421" s="460">
        <f t="shared" ref="HL421" si="21426">EM421</f>
        <v>0</v>
      </c>
      <c r="HM421" s="460">
        <f t="shared" ref="HM421" si="21427">EM422</f>
        <v>0</v>
      </c>
      <c r="HN421" s="462">
        <f t="shared" ref="HN421" si="21428">EZ421</f>
        <v>0</v>
      </c>
      <c r="HO421" s="460" t="str">
        <f t="shared" ref="HO421" si="21429">BG421</f>
        <v>NG</v>
      </c>
      <c r="HP421" s="460">
        <f t="shared" ref="HP421" si="21430">EN421</f>
        <v>0</v>
      </c>
      <c r="HQ421" s="460">
        <f t="shared" ref="HQ421" si="21431">EN422</f>
        <v>0</v>
      </c>
      <c r="HR421" s="462">
        <f t="shared" ref="HR421" si="21432">FA421</f>
        <v>0</v>
      </c>
      <c r="HS421" s="332"/>
    </row>
    <row r="422" spans="1:227" ht="12" customHeight="1">
      <c r="A422" s="489"/>
      <c r="B422" s="487"/>
      <c r="C422" s="475"/>
      <c r="D422" s="485"/>
      <c r="E422" s="483"/>
      <c r="F422" s="317"/>
      <c r="G422" s="317"/>
      <c r="H422" s="317"/>
      <c r="I422" s="317"/>
      <c r="J422" s="316"/>
      <c r="K422" s="481"/>
      <c r="L422" s="77"/>
      <c r="M422" s="77"/>
      <c r="N422" s="471"/>
      <c r="O422" s="475"/>
      <c r="P422" s="77"/>
      <c r="Q422" s="77"/>
      <c r="R422" s="471"/>
      <c r="S422" s="475"/>
      <c r="T422" s="77"/>
      <c r="U422" s="77"/>
      <c r="V422" s="471"/>
      <c r="W422" s="473"/>
      <c r="X422" s="77"/>
      <c r="Y422" s="77"/>
      <c r="Z422" s="471"/>
      <c r="AA422" s="477"/>
      <c r="AB422" s="80"/>
      <c r="AC422" s="80"/>
      <c r="AD422" s="471"/>
      <c r="AE422" s="473"/>
      <c r="AF422" s="77"/>
      <c r="AG422" s="77"/>
      <c r="AH422" s="471"/>
      <c r="AI422" s="473"/>
      <c r="AJ422" s="77"/>
      <c r="AK422" s="77"/>
      <c r="AL422" s="471"/>
      <c r="AM422" s="477"/>
      <c r="AN422" s="80"/>
      <c r="AO422" s="80"/>
      <c r="AP422" s="471"/>
      <c r="AQ422" s="473"/>
      <c r="AR422" s="77"/>
      <c r="AS422" s="77"/>
      <c r="AT422" s="471"/>
      <c r="AU422" s="473"/>
      <c r="AV422" s="77"/>
      <c r="AW422" s="77"/>
      <c r="AX422" s="471"/>
      <c r="AY422" s="477"/>
      <c r="AZ422" s="80"/>
      <c r="BA422" s="80"/>
      <c r="BB422" s="471"/>
      <c r="BC422" s="475"/>
      <c r="BD422" s="77"/>
      <c r="BE422" s="77"/>
      <c r="BF422" s="471"/>
      <c r="BG422" s="473"/>
      <c r="BH422" s="77"/>
      <c r="BI422" s="77"/>
      <c r="BJ422" s="471"/>
      <c r="BK422" s="477"/>
      <c r="BL422" s="80"/>
      <c r="BM422" s="80"/>
      <c r="BN422" s="471"/>
      <c r="BO422" s="475"/>
      <c r="BP422" s="77"/>
      <c r="BQ422" s="77"/>
      <c r="BR422" s="471"/>
      <c r="BS422" s="473"/>
      <c r="BT422" s="77"/>
      <c r="BU422" s="77"/>
      <c r="BV422" s="471"/>
      <c r="BW422" s="469"/>
      <c r="BX422" s="467"/>
      <c r="BY422" s="490"/>
      <c r="CA422" s="19">
        <f t="shared" ref="CA422" si="21433">IF(AND($N421=1,$M422&lt;&gt;$BZ$7),1,0)</f>
        <v>0</v>
      </c>
      <c r="CB422" s="19">
        <f t="shared" ref="CB422" si="21434">IF(AND($R421=1,$Q422&lt;&gt;$BZ$7),1,0)</f>
        <v>0</v>
      </c>
      <c r="CC422" s="19">
        <f t="shared" ref="CC422" si="21435">IF(AND($V421=1,$U422&lt;&gt;$BZ$7),1,0)</f>
        <v>0</v>
      </c>
      <c r="CD422" s="19">
        <f t="shared" ref="CD422" si="21436">IF(AND($Z421=1,$Y422&lt;&gt;$BZ$7),1,0)</f>
        <v>0</v>
      </c>
      <c r="CE422" s="19">
        <f t="shared" ref="CE422" si="21437">IF(AND($AH421=1,$AG422&lt;&gt;$BZ$7),1,0)</f>
        <v>0</v>
      </c>
      <c r="CF422" s="19">
        <f t="shared" ref="CF422" si="21438">IF(AND($AL421=1,$AK422&lt;&gt;$BZ$7),1,0)</f>
        <v>0</v>
      </c>
      <c r="CG422" s="19">
        <f t="shared" ref="CG422" si="21439">IF(AND($AT421=1,$AS422&lt;&gt;$BZ$7),1,0)</f>
        <v>0</v>
      </c>
      <c r="CH422" s="19">
        <f t="shared" ref="CH422" si="21440">IF(AND($AX421=1,$AW422&lt;&gt;$BZ$7),1,0)</f>
        <v>0</v>
      </c>
      <c r="CI422" s="19">
        <f t="shared" ref="CI422" si="21441">IF(AND($BF421=1,$BE422&lt;&gt;$BZ$7),1,0)</f>
        <v>0</v>
      </c>
      <c r="CJ422" s="19">
        <f t="shared" ref="CJ422" si="21442">IF(AND($BJ421=1,$BI422&lt;&gt;$BZ$7),1,0)</f>
        <v>0</v>
      </c>
      <c r="CK422" s="19">
        <f t="shared" ref="CK422" si="21443">IF(AND($BR421=1,$BQ422&lt;&gt;$BZ$7),1,0)</f>
        <v>0</v>
      </c>
      <c r="CL422" s="19">
        <f t="shared" ref="CL422" si="21444">IF(AND($BV421=1,$BU422&lt;&gt;$BZ$7),1,0)</f>
        <v>0</v>
      </c>
      <c r="CO422" s="19">
        <f>IF(AND($M422&lt;&gt;$CN$7,$M422&lt;=$CN$6),1,0)</f>
        <v>0</v>
      </c>
      <c r="CP422" s="19">
        <f>IF(AND($Q422&lt;&gt;$CN$7,$Q422&lt;=$CN$6),1,0)</f>
        <v>0</v>
      </c>
      <c r="CQ422" s="19">
        <f>IF(AND($U422&lt;&gt;$CN$7,$U422&lt;=$CN$6),1,0)</f>
        <v>0</v>
      </c>
      <c r="CR422" s="19">
        <f>IF(AND($Y422&lt;&gt;$CN$7,$Y422&lt;=$CN$6),1,0)</f>
        <v>0</v>
      </c>
      <c r="CS422" s="19">
        <f>IF(AND($AG422&lt;&gt;$CN$7,$AG422&lt;=$CN$6),1,0)</f>
        <v>0</v>
      </c>
      <c r="CT422" s="19">
        <f>IF(AND($AK422&lt;&gt;$CN$7,$AK422&lt;=$CN$6),1,0)</f>
        <v>0</v>
      </c>
      <c r="CU422" s="19">
        <f>IF(AND($AS422&lt;&gt;$CN$7,$AS422&lt;=$CN$6),1,0)</f>
        <v>0</v>
      </c>
      <c r="CV422" s="19">
        <f>IF(AND($AW422&lt;&gt;$CN$7,$AW422&lt;=$CN$6),1,0)</f>
        <v>0</v>
      </c>
      <c r="CW422" s="19">
        <f>IF(AND($BE422&lt;&gt;$CN$7,$BE422&lt;=$CN$6),1,0)</f>
        <v>0</v>
      </c>
      <c r="CX422" s="19">
        <f>IF(AND($BI422&lt;&gt;$CN$7,$BI422&lt;=$CN$6),1,0)</f>
        <v>0</v>
      </c>
      <c r="CY422" s="19">
        <f>IF(AND($BQ422&lt;&gt;$CN$7,$BQ422&lt;=$CN$6),1,0)</f>
        <v>0</v>
      </c>
      <c r="CZ422" s="19">
        <f>IF(AND($BU422&lt;&gt;$CN$7,$BU422&lt;=$CN$6),1,0)</f>
        <v>0</v>
      </c>
      <c r="DC422" s="19">
        <f>IF($N421=1,1,0)</f>
        <v>0</v>
      </c>
      <c r="DD422" s="19">
        <f>IF($R421=1,1,0)</f>
        <v>0</v>
      </c>
      <c r="DE422" s="19">
        <f>IF($V421=1,1,0)</f>
        <v>0</v>
      </c>
      <c r="DF422" s="19">
        <f>IF($Z421=1,1,0)</f>
        <v>0</v>
      </c>
      <c r="DG422" s="19">
        <f>IF($AH421=1,1,0)</f>
        <v>0</v>
      </c>
      <c r="DH422" s="19">
        <f>IF($AL421=1,1,0)</f>
        <v>0</v>
      </c>
      <c r="DI422" s="19">
        <f>IF($AT421=1,1,0)</f>
        <v>0</v>
      </c>
      <c r="DJ422" s="19">
        <f>IF($AX421=1,1,0)</f>
        <v>0</v>
      </c>
      <c r="DK422" s="19">
        <f>IF($BF421=1,1,0)</f>
        <v>0</v>
      </c>
      <c r="DL422" s="19">
        <f>IF($BJ421=1,1,0)</f>
        <v>0</v>
      </c>
      <c r="DM422" s="19">
        <f>IF($BR421=1,1,0)</f>
        <v>0</v>
      </c>
      <c r="DN422" s="19">
        <f>IF($BV421=1,1,0)</f>
        <v>0</v>
      </c>
      <c r="DQ422" s="19">
        <f t="shared" ref="DQ422" si="21445">IF($N421=1,1,0)</f>
        <v>0</v>
      </c>
      <c r="DR422" s="19">
        <f t="shared" ref="DR422" si="21446">IF($R421=1,1,0)</f>
        <v>0</v>
      </c>
      <c r="DS422" s="19">
        <f t="shared" ref="DS422" si="21447">IF($V421=1,1,0)</f>
        <v>0</v>
      </c>
      <c r="DT422" s="19">
        <f t="shared" ref="DT422" si="21448">IF($Z421=1,1,0)</f>
        <v>0</v>
      </c>
      <c r="DU422" s="19">
        <f t="shared" ref="DU422" si="21449">IF($AH421=1,1,0)</f>
        <v>0</v>
      </c>
      <c r="DV422" s="19">
        <f t="shared" ref="DV422" si="21450">IF($AL421=1,1,0)</f>
        <v>0</v>
      </c>
      <c r="DW422" s="19">
        <f t="shared" ref="DW422" si="21451">IF($AT421=1,1,0)</f>
        <v>0</v>
      </c>
      <c r="DX422" s="19">
        <f t="shared" ref="DX422" si="21452">IF($AX421=1,1,0)</f>
        <v>0</v>
      </c>
      <c r="DY422" s="19">
        <f t="shared" ref="DY422" si="21453">IF($BF421=1,1,0)</f>
        <v>0</v>
      </c>
      <c r="DZ422" s="19">
        <f t="shared" ref="DZ422" si="21454">IF($BJ421=1,1,0)</f>
        <v>0</v>
      </c>
      <c r="EA422" s="19">
        <f t="shared" ref="EA422" si="21455">IF($BR421=1,1,0)</f>
        <v>0</v>
      </c>
      <c r="EB422" s="19">
        <f t="shared" ref="EB422" si="21456">IF($BV421=1,1,0)</f>
        <v>0</v>
      </c>
      <c r="EE422" s="329">
        <f>N421*$FU422*週間進捗報告書!$G$9</f>
        <v>0</v>
      </c>
      <c r="EF422" s="329">
        <f>R421*$FV422*週間進捗報告書!$G$10</f>
        <v>0</v>
      </c>
      <c r="EG422" s="329">
        <f>V421*$FW422*週間進捗報告書!$G$11</f>
        <v>0</v>
      </c>
      <c r="EH422" s="329">
        <f>Z421*$FX422*週間進捗報告書!$G$12</f>
        <v>0</v>
      </c>
      <c r="EI422" s="329">
        <f>AH421*$FY422*週間進捗報告書!$G$13</f>
        <v>0</v>
      </c>
      <c r="EJ422" s="329">
        <f>AL421*$FZ422*週間進捗報告書!$G$14</f>
        <v>0</v>
      </c>
      <c r="EK422" s="329">
        <f>AT421*$GA422*週間進捗報告書!$G$15</f>
        <v>0</v>
      </c>
      <c r="EL422" s="329">
        <f>AX421*$GB422*週間進捗報告書!$G$16</f>
        <v>0</v>
      </c>
      <c r="EM422" s="329">
        <f>BF421*$GC422*週間進捗報告書!$G$17</f>
        <v>0</v>
      </c>
      <c r="EN422" s="329">
        <f>BJ421*$GD422*週間進捗報告書!$G$18</f>
        <v>0</v>
      </c>
      <c r="EO422" s="329">
        <f>BR421*$GE422*週間進捗報告書!$G$19</f>
        <v>0</v>
      </c>
      <c r="EP422" s="329">
        <f>BV421*$GF422*週間進捗報告書!$G$20</f>
        <v>0</v>
      </c>
      <c r="ER422" s="547"/>
      <c r="ES422" s="547"/>
      <c r="ET422" s="547"/>
      <c r="EU422" s="547"/>
      <c r="EV422" s="547"/>
      <c r="EW422" s="547"/>
      <c r="EX422" s="547"/>
      <c r="EY422" s="547"/>
      <c r="EZ422" s="547"/>
      <c r="FA422" s="547"/>
      <c r="FB422" s="547"/>
      <c r="FC422" s="547"/>
      <c r="FD422" s="547"/>
      <c r="FE422" s="332"/>
      <c r="FG422" s="19"/>
      <c r="FH422" s="19"/>
      <c r="FI422" s="19"/>
      <c r="FJ422" s="19"/>
      <c r="FK422" s="19"/>
      <c r="FL422" s="19"/>
      <c r="FM422" s="19"/>
      <c r="FN422" s="19"/>
      <c r="FO422" s="19"/>
      <c r="FP422" s="19"/>
      <c r="FQ422" s="19"/>
      <c r="FR422" s="19"/>
      <c r="FU422" s="295">
        <f t="shared" ref="FU422" si="21457">FU421</f>
        <v>0</v>
      </c>
      <c r="FV422" s="295">
        <f t="shared" ref="FV422" si="21458">FV421</f>
        <v>0</v>
      </c>
      <c r="FW422" s="295">
        <f t="shared" ref="FW422" si="21459">FW421</f>
        <v>0</v>
      </c>
      <c r="FX422" s="295">
        <f t="shared" ref="FX422" si="21460">FX421</f>
        <v>0</v>
      </c>
      <c r="FY422" s="295">
        <f t="shared" ref="FY422" si="21461">FY421</f>
        <v>0</v>
      </c>
      <c r="FZ422" s="295">
        <f t="shared" ref="FZ422" si="21462">FZ421</f>
        <v>0</v>
      </c>
      <c r="GA422" s="295">
        <f t="shared" ref="GA422" si="21463">GA421</f>
        <v>0</v>
      </c>
      <c r="GB422" s="295">
        <f t="shared" ref="GB422" si="21464">GB421</f>
        <v>0</v>
      </c>
      <c r="GC422" s="295">
        <f t="shared" ref="GC422" si="21465">GC421</f>
        <v>0</v>
      </c>
      <c r="GD422" s="295">
        <f t="shared" ref="GD422" si="21466">GD421</f>
        <v>0</v>
      </c>
      <c r="GE422" s="295">
        <f t="shared" ref="GE422" si="21467">GE421</f>
        <v>0</v>
      </c>
      <c r="GF422" s="295">
        <f t="shared" ref="GF422" si="21468">GF421</f>
        <v>0</v>
      </c>
      <c r="GG422" s="295" t="e">
        <f t="shared" ref="GG422" si="21469">GG421</f>
        <v>#N/A</v>
      </c>
      <c r="GH422" s="2" t="e">
        <f>INDEX(リスト!$V:$V,MATCH(中日程計画表!$D421,リスト!$D:$D,0))</f>
        <v>#N/A</v>
      </c>
      <c r="GI422" s="2" t="e">
        <f>INDEX(リスト!$A:$A,MATCH(中日程計画表!$D421,リスト!$D:$D,0))</f>
        <v>#N/A</v>
      </c>
      <c r="GJ422" s="2" t="e">
        <f>INDEX(リスト!$U:$U,MATCH(中日程計画表!$D421,リスト!$D:$D,0))</f>
        <v>#N/A</v>
      </c>
      <c r="GK422" s="5" t="e">
        <f>INDEX(リスト!$W:$W,MATCH(中日程計画表!$D421,リスト!$D:$D,0))</f>
        <v>#N/A</v>
      </c>
      <c r="GL422" s="2" t="s">
        <v>201</v>
      </c>
      <c r="GM422" s="296">
        <f t="shared" ref="GM422" si="21470">GM421</f>
        <v>0</v>
      </c>
      <c r="GN422" s="296">
        <f t="shared" ref="GN422" si="21471">GN421</f>
        <v>0</v>
      </c>
      <c r="GU422" s="461"/>
      <c r="GV422" s="460"/>
      <c r="GW422" s="460"/>
      <c r="GX422" s="461"/>
      <c r="GY422" s="461"/>
      <c r="GZ422" s="460"/>
      <c r="HA422" s="460"/>
      <c r="HB422" s="461"/>
      <c r="HC422" s="461"/>
      <c r="HD422" s="460"/>
      <c r="HE422" s="460"/>
      <c r="HF422" s="461"/>
      <c r="HG422" s="461"/>
      <c r="HH422" s="460"/>
      <c r="HI422" s="460"/>
      <c r="HJ422" s="461"/>
      <c r="HK422" s="461"/>
      <c r="HL422" s="460"/>
      <c r="HM422" s="460"/>
      <c r="HN422" s="461"/>
      <c r="HO422" s="461"/>
      <c r="HP422" s="460"/>
      <c r="HQ422" s="460"/>
      <c r="HR422" s="461"/>
      <c r="HS422" s="4"/>
    </row>
    <row r="423" spans="1:227" ht="12" customHeight="1">
      <c r="A423" s="488" t="str">
        <f t="shared" ref="A423" ca="1" si="21472">INDIRECT("リスト!A"&amp;B423+6)</f>
        <v/>
      </c>
      <c r="B423" s="486">
        <f t="shared" ref="B423" si="21473">ROUNDDOWN((ROW()-6)/2,0)+1</f>
        <v>209</v>
      </c>
      <c r="C423" s="474" t="str">
        <f>機能グループ名</f>
        <v/>
      </c>
      <c r="D423" s="484">
        <f>機能ID</f>
        <v>0</v>
      </c>
      <c r="E423" s="482">
        <f>機能名</f>
        <v>0</v>
      </c>
      <c r="F423" s="315"/>
      <c r="G423" s="315"/>
      <c r="H423" s="315"/>
      <c r="I423" s="315"/>
      <c r="J423" s="316"/>
      <c r="K423" s="480" t="str">
        <f>担当者_SR</f>
        <v>NG</v>
      </c>
      <c r="L423" s="76"/>
      <c r="M423" s="76"/>
      <c r="N423" s="470"/>
      <c r="O423" s="474" t="str">
        <f>担当者_SRR</f>
        <v>NG</v>
      </c>
      <c r="P423" s="76"/>
      <c r="Q423" s="76"/>
      <c r="R423" s="470"/>
      <c r="S423" s="474" t="str">
        <f>担当者_DS</f>
        <v>NG</v>
      </c>
      <c r="T423" s="76"/>
      <c r="U423" s="76"/>
      <c r="V423" s="470"/>
      <c r="W423" s="472" t="str">
        <f>担当者_DSR</f>
        <v>NG</v>
      </c>
      <c r="X423" s="76"/>
      <c r="Y423" s="76"/>
      <c r="Z423" s="470"/>
      <c r="AA423" s="476"/>
      <c r="AB423" s="79"/>
      <c r="AC423" s="79"/>
      <c r="AD423" s="470">
        <f>IF(AC424 &lt;&gt; "",1,0)</f>
        <v>0</v>
      </c>
      <c r="AE423" s="472" t="str">
        <f>担当者_CD</f>
        <v>NG</v>
      </c>
      <c r="AF423" s="76"/>
      <c r="AG423" s="76"/>
      <c r="AH423" s="470"/>
      <c r="AI423" s="472" t="str">
        <f>担当者_DD</f>
        <v>NG</v>
      </c>
      <c r="AJ423" s="76"/>
      <c r="AK423" s="76"/>
      <c r="AL423" s="470"/>
      <c r="AM423" s="476"/>
      <c r="AN423" s="79"/>
      <c r="AO423" s="79"/>
      <c r="AP423" s="470">
        <f>IF(AO424 &lt;&gt; "",1,0)</f>
        <v>0</v>
      </c>
      <c r="AQ423" s="472" t="str">
        <f>担当者_MCL</f>
        <v>NG</v>
      </c>
      <c r="AR423" s="76"/>
      <c r="AS423" s="76"/>
      <c r="AT423" s="470"/>
      <c r="AU423" s="472" t="str">
        <f>担当者_MCLR</f>
        <v>NG</v>
      </c>
      <c r="AV423" s="76"/>
      <c r="AW423" s="76"/>
      <c r="AX423" s="470"/>
      <c r="AY423" s="476"/>
      <c r="AZ423" s="79"/>
      <c r="BA423" s="79"/>
      <c r="BB423" s="470">
        <f>IF(BA424 &lt;&gt; "",1,0)</f>
        <v>0</v>
      </c>
      <c r="BC423" s="474" t="str">
        <f>担当者_MT</f>
        <v>NG</v>
      </c>
      <c r="BD423" s="76"/>
      <c r="BE423" s="76"/>
      <c r="BF423" s="470"/>
      <c r="BG423" s="472" t="str">
        <f>担当者_M検</f>
        <v>NG</v>
      </c>
      <c r="BH423" s="76"/>
      <c r="BI423" s="76"/>
      <c r="BJ423" s="470"/>
      <c r="BK423" s="476"/>
      <c r="BL423" s="79"/>
      <c r="BM423" s="79"/>
      <c r="BN423" s="470">
        <v>0</v>
      </c>
      <c r="BO423" s="474" t="str">
        <f>担当者_モテ</f>
        <v>NG</v>
      </c>
      <c r="BP423" s="76"/>
      <c r="BQ423" s="76"/>
      <c r="BR423" s="470"/>
      <c r="BS423" s="472" t="str">
        <f>担当者_モテR</f>
        <v>NG</v>
      </c>
      <c r="BT423" s="76"/>
      <c r="BU423" s="76"/>
      <c r="BV423" s="470"/>
      <c r="BW423" s="468">
        <f t="shared" ref="BW423" si="21474">IFERROR(SUM(IF(K423&lt;&gt;"NG",N423*K$1,0),IF(O423&lt;&gt;"NG",R423*O$1,0),IF(S423&lt;&gt;"NG",V423*S$1,0),IF(W423&lt;&gt;"NG",Z423*W$1,0),IF(AA423&lt;&gt;"NG",AD423*AA$1,0),IF(AE423&lt;&gt;"NG",AH423*AE$1,0),IF(AI423&lt;&gt;"NG",AL423*AI$1,0),IF(AM423&lt;&gt;"NG",AP423*AM$1,0),IF(AQ423&lt;&gt;"NG",AT423*AQ$1,0),IF(AU423&lt;&gt;"NG",AX423*AU$1,0),IF(AY423&lt;&gt;"NG",BB423*AY$1,0),IF(BC423&lt;&gt;"NG",BF423*BC$1,0),IF(BG423&lt;&gt;"NG",BJ423*BG$1,0),IF(BK423&lt;&gt;"NG",BN423*BK$1,0),IF(BO423&lt;&gt;"NG",BR423*BO$1,0),IF(BS423&lt;&gt;"NG",BV423*BS$1,0))/SUM(IF(K423&lt;&gt;"NG",K$1,0),IF(O423&lt;&gt;"NG",O$1,0),IF(S423&lt;&gt;"NG",S$1,0),IF(W423&lt;&gt;"NG",W$1,0),IF(AA423&lt;&gt;"NG",AA$1,0),IF(AE423&lt;&gt;"NG",AE$1,0),IF(AI423&lt;&gt;"NG",AI$1,0),IF(AM423&lt;&gt;"NG",AM$1,0),IF(AQ423&lt;&gt;"NG",AQ$1,0),IF(AU423&lt;&gt;"NG",AU$1,0),IF(AY423&lt;&gt;"NG",AY$1,0),IF(BC423&lt;&gt;"NG",BC$1,0),IF(BG423&lt;&gt;"NG",BG$1,0),IF(BK423&lt;&gt;"NG",BK$1,0),IF(BO423&lt;&gt;"NG",BO$1,0),IF(BS423&lt;&gt;"NG",BS$1,0)),0)</f>
        <v>0</v>
      </c>
      <c r="BX423" s="466"/>
      <c r="BY423" s="490"/>
      <c r="BZ423" s="5"/>
      <c r="CA423" s="32">
        <f t="shared" ref="CA423" si="21475">IF(AND($M423&lt;&gt;$BZ$5,$M423&lt;=$BZ$6,$M423&lt;&gt;$BZ$7),1,0)</f>
        <v>0</v>
      </c>
      <c r="CB423" s="32">
        <f t="shared" ref="CB423" si="21476">IF(AND($Q423&lt;&gt;$BZ$5,$Q423&lt;=$BZ$6,$Q423&lt;&gt;$BZ$7),1,0)</f>
        <v>0</v>
      </c>
      <c r="CC423" s="32">
        <f t="shared" ref="CC423" si="21477">IF(AND($U423&lt;&gt;$BZ$5,$U423&lt;=$BZ$6,$U423&lt;&gt;$BZ$7),1,0)</f>
        <v>0</v>
      </c>
      <c r="CD423" s="32">
        <f t="shared" ref="CD423" si="21478">IF(AND($Y423&lt;&gt;$BZ$5,$Y423&lt;=$BZ$6,$Y423&lt;&gt;$BZ$7),1,0)</f>
        <v>0</v>
      </c>
      <c r="CE423" s="32">
        <f t="shared" ref="CE423" si="21479">IF(AND($AG423&lt;&gt;$BZ$5,$AG423&lt;=$BZ$6,$AG423&lt;&gt;$BZ$7),1,0)</f>
        <v>0</v>
      </c>
      <c r="CF423" s="32">
        <f t="shared" ref="CF423" si="21480">IF(AND($AK423&lt;&gt;$BZ$5,$AK423&lt;=$BZ$6,$AK423&lt;&gt;$BZ$7),1,0)</f>
        <v>0</v>
      </c>
      <c r="CG423" s="32">
        <f t="shared" ref="CG423" si="21481">IF(AND($AS423&lt;&gt;$BZ$5,$AS423&lt;=$BZ$6,$AS423&lt;&gt;$BZ$7),1,0)</f>
        <v>0</v>
      </c>
      <c r="CH423" s="32">
        <f t="shared" ref="CH423" si="21482">IF(AND($AW423&lt;&gt;$BZ$5,$AW423&lt;=$BZ$6,$AW423&lt;&gt;$BZ$7),1,0)</f>
        <v>0</v>
      </c>
      <c r="CI423" s="32">
        <f t="shared" ref="CI423" si="21483">IF(AND($BE423&lt;&gt;$BZ$5,$BE423&lt;=$BZ$6,$BE423&lt;&gt;$BZ$7),1,0)</f>
        <v>0</v>
      </c>
      <c r="CJ423" s="32">
        <f t="shared" ref="CJ423" si="21484">IF(AND($BI423&lt;&gt;$BZ$5,$BI423&lt;=$BZ$6,$BI423&lt;&gt;$BZ$7),1,0)</f>
        <v>0</v>
      </c>
      <c r="CK423" s="32">
        <f t="shared" ref="CK423" si="21485">IF(AND($BQ423&lt;&gt;$BZ$5,$BQ423&lt;=$BZ$6,$BQ423&lt;&gt;$BZ$7),1,0)</f>
        <v>0</v>
      </c>
      <c r="CL423" s="32">
        <f t="shared" ref="CL423" si="21486">IF(AND($BU423&lt;&gt;$BZ$5,$BU423&lt;=$BZ$6,$BU423&lt;&gt;$BZ$7),1,0)</f>
        <v>0</v>
      </c>
      <c r="CO423" s="32">
        <f>IF(AND($M423&lt;&gt;$CN$5,$M423&lt;=$CN$6,$M423&lt;&gt;$CN$7),1,0)</f>
        <v>0</v>
      </c>
      <c r="CP423" s="32">
        <f>IF(AND($Q423&lt;&gt;$CN$5,$Q423&lt;=$CN$6,$Q423&lt;&gt;$CN$7),1,0)</f>
        <v>0</v>
      </c>
      <c r="CQ423" s="32">
        <f>IF(AND($U423&lt;&gt;$CN$5,$U423&lt;=$CN$6,$U423&lt;&gt;$CN$7),1,0)</f>
        <v>0</v>
      </c>
      <c r="CR423" s="32">
        <f>IF(AND($Y423&lt;&gt;$CN$5,$Y423&lt;=$CN$6,$Y423&lt;&gt;$CN$7),1,0)</f>
        <v>0</v>
      </c>
      <c r="CS423" s="32">
        <f>IF(AND($AG423&lt;&gt;$CN$5,$AG423&lt;=$CN$6,$AG423&lt;&gt;$CN$7),1,0)</f>
        <v>0</v>
      </c>
      <c r="CT423" s="32">
        <f>IF(AND($AK423&lt;&gt;$CN$5,$AK423&lt;=$CN$6,$AK423&lt;&gt;$CN$7),1,0)</f>
        <v>0</v>
      </c>
      <c r="CU423" s="32">
        <f>IF(AND($AS423&lt;&gt;$CN$5,$AS423&lt;=$CN$6,$AS423&lt;&gt;$CN$7),1,0)</f>
        <v>0</v>
      </c>
      <c r="CV423" s="32">
        <f>IF(AND($AW423&lt;&gt;$CN$5,$AW423&lt;=$CN$6,$AW423&lt;&gt;$CN$7),1,0)</f>
        <v>0</v>
      </c>
      <c r="CW423" s="32">
        <f>IF(AND($BE423&lt;&gt;$CN$5,$BE423&lt;=$CN$6,$BE423&lt;&gt;$CN$7),1,0)</f>
        <v>0</v>
      </c>
      <c r="CX423" s="32">
        <f>IF(AND($BI423&lt;&gt;$CN$5,$BI423&lt;=$CN$6,$BI423&lt;&gt;$CN$7),1,0)</f>
        <v>0</v>
      </c>
      <c r="CY423" s="32">
        <f>IF(AND($BQ423&lt;&gt;$CN$5,$BQ423&lt;=$CN$6,$BQ423&lt;&gt;$CN$7),1,0)</f>
        <v>0</v>
      </c>
      <c r="CZ423" s="32">
        <f>IF(AND($BU423&lt;&gt;$CN$5,$BU423&lt;=$CN$6,$BU423&lt;&gt;$CN$7),1,0)</f>
        <v>0</v>
      </c>
      <c r="DC423" s="32">
        <f>IF(AND($M423&lt;&gt;$DB$5,$M423&lt;=$DB$6,$M423&lt;&gt;$CN$7),1,0)</f>
        <v>0</v>
      </c>
      <c r="DD423" s="32">
        <f>IF(AND($Q423&lt;&gt;$DB$5,$Q423&lt;=$DB$6,$Q423&lt;&gt;$CN$7),1,0)</f>
        <v>0</v>
      </c>
      <c r="DE423" s="32">
        <f>IF(AND($U423&lt;&gt;$DB$5,$U423&lt;=$DB$6,$U423&lt;&gt;$CN$7),1,0)</f>
        <v>0</v>
      </c>
      <c r="DF423" s="32">
        <f>IF(AND($Y423&lt;&gt;$DB$5,$Y423&lt;=$DB$6,$Y423&lt;&gt;$CN$7),1,0)</f>
        <v>0</v>
      </c>
      <c r="DG423" s="32">
        <f>IF(AND($AG423&lt;&gt;$DB$5,$AG423&lt;=$DB$6,$AG423&lt;&gt;$CN$7),1,0)</f>
        <v>0</v>
      </c>
      <c r="DH423" s="32">
        <f>IF(AND($AK423&lt;&gt;$DB$5,$AK423&lt;=$DB$6,$AK423&lt;&gt;$CN$7),1,0)</f>
        <v>0</v>
      </c>
      <c r="DI423" s="32">
        <f>IF(AND($AS423&lt;&gt;$DB$5,$AS423&lt;=$DB$6,$AS423&lt;&gt;$CN$7),1,0)</f>
        <v>0</v>
      </c>
      <c r="DJ423" s="32">
        <f>IF(AND($AW423&lt;&gt;$DB$5,$AW423&lt;=$DB$6,$AW423&lt;&gt;$CN$7),1,0)</f>
        <v>0</v>
      </c>
      <c r="DK423" s="32">
        <f>IF(AND($BE423&lt;&gt;$DB$5,$BE423&lt;=$DB$6,$BE423&lt;&gt;$CN$7),1,0)</f>
        <v>0</v>
      </c>
      <c r="DL423" s="32">
        <f>IF(AND($BI423&lt;&gt;$DB$5,$BI423&lt;=$DB$6,$BI423&lt;&gt;$CN$7),1,0)</f>
        <v>0</v>
      </c>
      <c r="DM423" s="32">
        <f>IF(AND($BQ423&lt;&gt;$DB$5,$BQ423&lt;=$DB$6,$BQ423&lt;&gt;$CN$7),1,0)</f>
        <v>0</v>
      </c>
      <c r="DN423" s="32">
        <f>IF(AND($BU423&lt;&gt;$DB$5,$BU423&lt;=$DB$6,$BU423&lt;&gt;$CN$7),1,0)</f>
        <v>0</v>
      </c>
      <c r="DQ423" s="32">
        <f t="shared" ref="DQ423" si="21487">IF(AND($M423&lt;&gt;$DP$5,$M423&lt;=$DP$6,$M423&lt;&gt;$CN$7),1,0)</f>
        <v>0</v>
      </c>
      <c r="DR423" s="32">
        <f t="shared" ref="DR423" si="21488">IF(AND($Q423&lt;&gt;$DP$5,$Q423&lt;=$DP$6,$Q423&lt;&gt;$CN$7),1,0)</f>
        <v>0</v>
      </c>
      <c r="DS423" s="32">
        <f t="shared" ref="DS423" si="21489">IF(AND($U423&lt;&gt;$DP$5,$U423&lt;=$DP$6,$U423&lt;&gt;$CN$7),1,0)</f>
        <v>0</v>
      </c>
      <c r="DT423" s="32">
        <f t="shared" ref="DT423" si="21490">IF(AND($Y423&lt;&gt;$DP$5,$Y423&lt;=$DP$6,$Y423&lt;&gt;$CN$7),1,0)</f>
        <v>0</v>
      </c>
      <c r="DU423" s="32">
        <f t="shared" ref="DU423" si="21491">IF(AND($AG423&lt;&gt;$DP$5,$AG423&lt;=$DP$6,$AG423&lt;&gt;$CN$7),1,0)</f>
        <v>0</v>
      </c>
      <c r="DV423" s="32">
        <f t="shared" ref="DV423" si="21492">IF(AND($AK423&lt;&gt;$DP$5,$AK423&lt;=$DP$6,$AK423&lt;&gt;$CN$7),1,0)</f>
        <v>0</v>
      </c>
      <c r="DW423" s="32">
        <f t="shared" ref="DW423" si="21493">IF(AND($AS423&lt;&gt;$DP$5,$AS423&lt;=$DP$6,$AS423&lt;&gt;$CN$7),1,0)</f>
        <v>0</v>
      </c>
      <c r="DX423" s="32">
        <f t="shared" ref="DX423" si="21494">IF(AND($AW423&lt;&gt;$DP$5,$AW423&lt;=$DP$6,$AW423&lt;&gt;$CN$7),1,0)</f>
        <v>0</v>
      </c>
      <c r="DY423" s="32">
        <f t="shared" ref="DY423" si="21495">IF(AND($BE423&lt;&gt;$DP$5,$BE423&lt;=$DP$6,$BE423&lt;&gt;$CN$7),1,0)</f>
        <v>0</v>
      </c>
      <c r="DZ423" s="32">
        <f t="shared" ref="DZ423" si="21496">IF(AND($BI423&lt;&gt;$DP$5,$BI423&lt;=$DP$6,$BI423&lt;&gt;$CN$7),1,0)</f>
        <v>0</v>
      </c>
      <c r="EA423" s="32">
        <f t="shared" ref="EA423" si="21497">IF(AND($BQ423&lt;&gt;$DP$5,$BQ423&lt;=$DP$6,$BQ423&lt;&gt;$CN$7),1,0)</f>
        <v>0</v>
      </c>
      <c r="EB423" s="32">
        <f t="shared" ref="EB423" si="21498">IF(AND($BU423&lt;&gt;$DP$5,$BU423&lt;=$DP$6,$BU423&lt;&gt;$CN$7),1,0)</f>
        <v>0</v>
      </c>
      <c r="EE423" s="328">
        <f>IF(M423&lt;&gt;"",IF(M423&lt;=$ED$6,1,IF(L423&gt;$ED$6,0,NETWORKDAYS(L423,$ED$6,祭日リスト)/NETWORKDAYS(L423,M423,祭日リスト)))*$GG423*週間進捗報告書!$G$9,0)</f>
        <v>0</v>
      </c>
      <c r="EF423" s="328">
        <f>IF(Q423&lt;&gt;"",IF(Q423&lt;=$ED$6,1,IF(P423&gt;$ED$6,0,NETWORKDAYS(P423,$ED$6,祭日リスト)/NETWORKDAYS(P423,Q423,祭日リスト)))*$GG423*週間進捗報告書!$G$10,0)</f>
        <v>0</v>
      </c>
      <c r="EG423" s="328">
        <f>IF(U423&lt;&gt;"",IF(U423&lt;=$ED$6,1,IF(T423&gt;$ED$6,0,NETWORKDAYS(T423,$ED$6,祭日リスト)/NETWORKDAYS(T423,U423,祭日リスト)))*$GG423*週間進捗報告書!$G$11,0)</f>
        <v>0</v>
      </c>
      <c r="EH423" s="328">
        <f>IF(Y423&lt;&gt;"",IF(Y423&lt;=$ED$6,1,IF(X423&gt;$ED$6,0,NETWORKDAYS(X423,$ED$6,祭日リスト)/NETWORKDAYS(X423,Y423,祭日リスト)))*$GG423*週間進捗報告書!$G$12,0)</f>
        <v>0</v>
      </c>
      <c r="EI423" s="328">
        <f>IF(AG423&lt;&gt;"",IF(AG423&lt;=$ED$6,1,IF(AF423&gt;$ED$6,0,NETWORKDAYS(AF423,$ED$6,祭日リスト)/NETWORKDAYS(AF423,AG423,祭日リスト)))*$GG423*週間進捗報告書!$G$13,0)</f>
        <v>0</v>
      </c>
      <c r="EJ423" s="328">
        <f>IF(AK423&lt;&gt;"",IF(AK423&lt;=$ED$6,1,IF(AJ423&gt;$ED$6,0,NETWORKDAYS(AJ423,$ED$6,祭日リスト)/NETWORKDAYS(AJ423,AK423,祭日リスト)))*$GG423*週間進捗報告書!$G$14,0)</f>
        <v>0</v>
      </c>
      <c r="EK423" s="328">
        <f>IF(AS423&lt;&gt;"",IF(AS423&lt;=$ED$6,1,IF(AR423&gt;$ED$6,0,NETWORKDAYS(AR423,$ED$6,祭日リスト)/NETWORKDAYS(AR423,AS423,祭日リスト)))*$GG423*週間進捗報告書!$G$15,0)</f>
        <v>0</v>
      </c>
      <c r="EL423" s="328">
        <f>IF(AW423&lt;&gt;"",IF(AW423&lt;=$ED$6,1,IF(AV423&gt;$ED$6,0,NETWORKDAYS(AV423,$ED$6,祭日リスト)/NETWORKDAYS(AV423,AW423,祭日リスト)))*$GG423*週間進捗報告書!$G$16,0)</f>
        <v>0</v>
      </c>
      <c r="EM423" s="328">
        <f>IF(BE423&lt;&gt;"",IF(BE423&lt;=$ED$6,1,IF(BD423&gt;$ED$6,0,NETWORKDAYS(BD423,$ED$6,祭日リスト)/NETWORKDAYS(BD423,BE423,祭日リスト)))*$GG423*週間進捗報告書!$G$17,0)</f>
        <v>0</v>
      </c>
      <c r="EN423" s="328">
        <f>IF(BI423&lt;&gt;"",IF(BI423&lt;=$ED$6,1,IF(BH423&gt;$ED$6,0,NETWORKDAYS(BH423,$ED$6,祭日リスト)/NETWORKDAYS(BH423,BI423,祭日リスト)))*$GG423*週間進捗報告書!$G$18,0)</f>
        <v>0</v>
      </c>
      <c r="EO423" s="328">
        <f>IF(BQ423&lt;&gt;"",IF(BQ423&lt;=$ED$6,1,IF(BP423&gt;$ED$6,0,NETWORKDAYS(BP423,$ED$6,祭日リスト)/NETWORKDAYS(BP423,BQ423,祭日リスト)))*$GG423*週間進捗報告書!$G$19,0)</f>
        <v>0</v>
      </c>
      <c r="EP423" s="328">
        <f>IF(BU423&lt;&gt;"",IF(BU423&lt;=$ED$6,1,IF(BT423&gt;$ED$6,0,NETWORKDAYS(BT423,$ED$6,祭日リスト)/NETWORKDAYS(BT423,BU423,祭日リスト)))*$GG423*週間進捗報告書!$G$20,0)</f>
        <v>0</v>
      </c>
      <c r="ER423" s="547">
        <f t="shared" ref="ER423:FC423" si="21499">EE423-EE424</f>
        <v>0</v>
      </c>
      <c r="ES423" s="547">
        <f t="shared" si="21499"/>
        <v>0</v>
      </c>
      <c r="ET423" s="547">
        <f t="shared" si="21499"/>
        <v>0</v>
      </c>
      <c r="EU423" s="547">
        <f t="shared" si="21499"/>
        <v>0</v>
      </c>
      <c r="EV423" s="547">
        <f t="shared" si="21499"/>
        <v>0</v>
      </c>
      <c r="EW423" s="547">
        <f t="shared" si="21499"/>
        <v>0</v>
      </c>
      <c r="EX423" s="547">
        <f t="shared" si="21499"/>
        <v>0</v>
      </c>
      <c r="EY423" s="547">
        <f t="shared" si="21499"/>
        <v>0</v>
      </c>
      <c r="EZ423" s="547">
        <f t="shared" si="21499"/>
        <v>0</v>
      </c>
      <c r="FA423" s="547">
        <f t="shared" si="21499"/>
        <v>0</v>
      </c>
      <c r="FB423" s="547">
        <f t="shared" si="21499"/>
        <v>0</v>
      </c>
      <c r="FC423" s="547">
        <f t="shared" si="21499"/>
        <v>0</v>
      </c>
      <c r="FD423" s="547">
        <f t="shared" ref="FD423" si="21500">SUM(ER423:FC424)</f>
        <v>0</v>
      </c>
      <c r="FE423" s="333"/>
      <c r="FG423" s="32">
        <f>IF(AND($M423&lt;&gt;$FF$7),1,0)</f>
        <v>0</v>
      </c>
      <c r="FH423" s="32">
        <f>IF(AND($Q423&lt;&gt;$FF$7),1,0)</f>
        <v>0</v>
      </c>
      <c r="FI423" s="32">
        <f>IF(AND($U423&lt;&gt;$FF$7),1,0)</f>
        <v>0</v>
      </c>
      <c r="FJ423" s="32">
        <f>IF(AND($Y423&lt;&gt;$FF$7),1,0)</f>
        <v>0</v>
      </c>
      <c r="FK423" s="32">
        <f>IF(AND($AG423&lt;&gt;$FF$7),1,0)</f>
        <v>0</v>
      </c>
      <c r="FL423" s="32">
        <f>IF(AND($AK423&lt;&gt;$FF$7),1,0)</f>
        <v>0</v>
      </c>
      <c r="FM423" s="32">
        <f>IF(AND($AS423&lt;&gt;$FF$7),1,0)</f>
        <v>0</v>
      </c>
      <c r="FN423" s="32">
        <f>IF(AND($AW423&lt;&gt;$FF$7),1,0)</f>
        <v>0</v>
      </c>
      <c r="FO423" s="32">
        <f>IF(AND($BE423&lt;&gt;$FF$7),1,0)</f>
        <v>0</v>
      </c>
      <c r="FP423" s="32">
        <f>IF(AND($BI423&lt;&gt;$FF$7),1,0)</f>
        <v>0</v>
      </c>
      <c r="FQ423" s="32">
        <f>IF(AND($BQ423&lt;&gt;$FF$7),1,0)</f>
        <v>0</v>
      </c>
      <c r="FR423" s="32">
        <f>IF(AND($BU423&lt;&gt;$FF$7),1,0)</f>
        <v>0</v>
      </c>
      <c r="FU423" s="294">
        <f t="shared" ref="FU423" si="21501">IF($K423&lt;&gt;"NG",$GG423,0)</f>
        <v>0</v>
      </c>
      <c r="FV423" s="294">
        <f t="shared" ref="FV423" si="21502">IF($O423&lt;&gt;"NG",$GG423,0)</f>
        <v>0</v>
      </c>
      <c r="FW423" s="294">
        <f t="shared" ref="FW423" si="21503">IF($S423&lt;&gt;"NG",$GG423,0)</f>
        <v>0</v>
      </c>
      <c r="FX423" s="294">
        <f t="shared" ref="FX423" si="21504">IF($W423&lt;&gt;"NG",$GG423,0)</f>
        <v>0</v>
      </c>
      <c r="FY423" s="294">
        <f t="shared" ref="FY423" si="21505">IF($AE423&lt;&gt;"NG",$GG423,0)</f>
        <v>0</v>
      </c>
      <c r="FZ423" s="294">
        <f t="shared" ref="FZ423" si="21506">IF($AI423&lt;&gt;"NG",$GG423,0)</f>
        <v>0</v>
      </c>
      <c r="GA423" s="294">
        <f t="shared" ref="GA423" si="21507">IF($AQ423&lt;&gt;"NG",$GG423,0)</f>
        <v>0</v>
      </c>
      <c r="GB423" s="294">
        <f t="shared" ref="GB423" si="21508">IF($AU423&lt;&gt;"NG",$GG423,0)</f>
        <v>0</v>
      </c>
      <c r="GC423" s="294">
        <f t="shared" ref="GC423" si="21509">IF($BC423&lt;&gt;"NG",$GG423,0)</f>
        <v>0</v>
      </c>
      <c r="GD423" s="294">
        <f t="shared" ref="GD423" si="21510">IF($BG423&lt;&gt;"NG",$GG423,0)</f>
        <v>0</v>
      </c>
      <c r="GE423" s="294">
        <f t="shared" ref="GE423" si="21511">IF($BO423&lt;&gt;"NG",$GG423,0)</f>
        <v>0</v>
      </c>
      <c r="GF423" s="294">
        <f t="shared" ref="GF423" si="21512">IF($BS423&lt;&gt;"NG",$GG423,0)</f>
        <v>0</v>
      </c>
      <c r="GG423" s="294" t="e">
        <f>VLOOKUP($D423,リスト!$D:$S,15,FALSE)</f>
        <v>#N/A</v>
      </c>
      <c r="GH423" s="2" t="e">
        <f>INDEX(リスト!$V:$V,MATCH(中日程計画表!$D423,リスト!$D:$D,0))</f>
        <v>#N/A</v>
      </c>
      <c r="GI423" s="2" t="e">
        <f>INDEX(リスト!$A:$A,MATCH(中日程計画表!$D423,リスト!$D:$D,0))</f>
        <v>#N/A</v>
      </c>
      <c r="GJ423" s="2" t="e">
        <f>INDEX(リスト!$U:$U,MATCH(中日程計画表!$D423,リスト!$D:$D,0))</f>
        <v>#N/A</v>
      </c>
      <c r="GK423" s="5" t="e">
        <f>INDEX(リスト!$W:$W,MATCH(中日程計画表!$D423,リスト!$D:$D,0))</f>
        <v>#N/A</v>
      </c>
      <c r="GL423" s="2" t="s">
        <v>200</v>
      </c>
      <c r="GM423" s="296">
        <f>D423</f>
        <v>0</v>
      </c>
      <c r="GN423" s="296">
        <f>E423</f>
        <v>0</v>
      </c>
      <c r="GU423" s="460" t="str">
        <f t="shared" ref="GU423" si="21513">AE423</f>
        <v>NG</v>
      </c>
      <c r="GV423" s="460">
        <f t="shared" ref="GV423" si="21514">EI423</f>
        <v>0</v>
      </c>
      <c r="GW423" s="460">
        <f t="shared" ref="GW423" si="21515">EI424</f>
        <v>0</v>
      </c>
      <c r="GX423" s="462">
        <f t="shared" ref="GX423" si="21516">EV423</f>
        <v>0</v>
      </c>
      <c r="GY423" s="460" t="str">
        <f t="shared" ref="GY423" si="21517">AI423</f>
        <v>NG</v>
      </c>
      <c r="GZ423" s="460">
        <f t="shared" ref="GZ423" si="21518">EJ423</f>
        <v>0</v>
      </c>
      <c r="HA423" s="460">
        <f t="shared" ref="HA423" si="21519">EJ424</f>
        <v>0</v>
      </c>
      <c r="HB423" s="462">
        <f t="shared" ref="HB423" si="21520">EW423</f>
        <v>0</v>
      </c>
      <c r="HC423" s="460" t="str">
        <f t="shared" ref="HC423" si="21521">AQ423</f>
        <v>NG</v>
      </c>
      <c r="HD423" s="460">
        <f t="shared" ref="HD423" si="21522">EK423</f>
        <v>0</v>
      </c>
      <c r="HE423" s="460">
        <f t="shared" ref="HE423" si="21523">EK424</f>
        <v>0</v>
      </c>
      <c r="HF423" s="462">
        <f t="shared" ref="HF423" si="21524">EX423</f>
        <v>0</v>
      </c>
      <c r="HG423" s="460" t="str">
        <f t="shared" ref="HG423" si="21525">AU423</f>
        <v>NG</v>
      </c>
      <c r="HH423" s="460">
        <f t="shared" ref="HH423" si="21526">EL423</f>
        <v>0</v>
      </c>
      <c r="HI423" s="460">
        <f t="shared" ref="HI423" si="21527">EL424</f>
        <v>0</v>
      </c>
      <c r="HJ423" s="462">
        <f t="shared" ref="HJ423" si="21528">EY423</f>
        <v>0</v>
      </c>
      <c r="HK423" s="460" t="str">
        <f t="shared" ref="HK423" si="21529">BC423</f>
        <v>NG</v>
      </c>
      <c r="HL423" s="460">
        <f t="shared" ref="HL423" si="21530">EM423</f>
        <v>0</v>
      </c>
      <c r="HM423" s="460">
        <f t="shared" ref="HM423" si="21531">EM424</f>
        <v>0</v>
      </c>
      <c r="HN423" s="462">
        <f t="shared" ref="HN423" si="21532">EZ423</f>
        <v>0</v>
      </c>
      <c r="HO423" s="460" t="str">
        <f t="shared" ref="HO423" si="21533">BG423</f>
        <v>NG</v>
      </c>
      <c r="HP423" s="460">
        <f t="shared" ref="HP423" si="21534">EN423</f>
        <v>0</v>
      </c>
      <c r="HQ423" s="460">
        <f t="shared" ref="HQ423" si="21535">EN424</f>
        <v>0</v>
      </c>
      <c r="HR423" s="462">
        <f t="shared" ref="HR423" si="21536">FA423</f>
        <v>0</v>
      </c>
      <c r="HS423" s="332"/>
    </row>
    <row r="424" spans="1:227" ht="12" customHeight="1">
      <c r="A424" s="489"/>
      <c r="B424" s="487"/>
      <c r="C424" s="475"/>
      <c r="D424" s="485"/>
      <c r="E424" s="483"/>
      <c r="F424" s="317"/>
      <c r="G424" s="317"/>
      <c r="H424" s="317"/>
      <c r="I424" s="317"/>
      <c r="J424" s="316"/>
      <c r="K424" s="481"/>
      <c r="L424" s="77"/>
      <c r="M424" s="77"/>
      <c r="N424" s="471"/>
      <c r="O424" s="475"/>
      <c r="P424" s="77"/>
      <c r="Q424" s="77"/>
      <c r="R424" s="471"/>
      <c r="S424" s="475"/>
      <c r="T424" s="77"/>
      <c r="U424" s="77"/>
      <c r="V424" s="471"/>
      <c r="W424" s="473"/>
      <c r="X424" s="77"/>
      <c r="Y424" s="77"/>
      <c r="Z424" s="471"/>
      <c r="AA424" s="477"/>
      <c r="AB424" s="80"/>
      <c r="AC424" s="80"/>
      <c r="AD424" s="471"/>
      <c r="AE424" s="473"/>
      <c r="AF424" s="77"/>
      <c r="AG424" s="77"/>
      <c r="AH424" s="471"/>
      <c r="AI424" s="473"/>
      <c r="AJ424" s="77"/>
      <c r="AK424" s="77"/>
      <c r="AL424" s="471"/>
      <c r="AM424" s="477"/>
      <c r="AN424" s="80"/>
      <c r="AO424" s="80"/>
      <c r="AP424" s="471"/>
      <c r="AQ424" s="473"/>
      <c r="AR424" s="77"/>
      <c r="AS424" s="77"/>
      <c r="AT424" s="471"/>
      <c r="AU424" s="473"/>
      <c r="AV424" s="77"/>
      <c r="AW424" s="77"/>
      <c r="AX424" s="471"/>
      <c r="AY424" s="477"/>
      <c r="AZ424" s="80"/>
      <c r="BA424" s="80"/>
      <c r="BB424" s="471"/>
      <c r="BC424" s="475"/>
      <c r="BD424" s="77"/>
      <c r="BE424" s="77"/>
      <c r="BF424" s="471"/>
      <c r="BG424" s="473"/>
      <c r="BH424" s="77"/>
      <c r="BI424" s="77"/>
      <c r="BJ424" s="471"/>
      <c r="BK424" s="477"/>
      <c r="BL424" s="80"/>
      <c r="BM424" s="80"/>
      <c r="BN424" s="471"/>
      <c r="BO424" s="475"/>
      <c r="BP424" s="77"/>
      <c r="BQ424" s="77"/>
      <c r="BR424" s="471"/>
      <c r="BS424" s="473"/>
      <c r="BT424" s="77"/>
      <c r="BU424" s="77"/>
      <c r="BV424" s="471"/>
      <c r="BW424" s="469"/>
      <c r="BX424" s="467"/>
      <c r="BY424" s="490"/>
      <c r="CA424" s="19">
        <f t="shared" ref="CA424" si="21537">IF(AND($N423=1,$M424&lt;&gt;$BZ$7),1,0)</f>
        <v>0</v>
      </c>
      <c r="CB424" s="19">
        <f t="shared" ref="CB424" si="21538">IF(AND($R423=1,$Q424&lt;&gt;$BZ$7),1,0)</f>
        <v>0</v>
      </c>
      <c r="CC424" s="19">
        <f t="shared" ref="CC424" si="21539">IF(AND($V423=1,$U424&lt;&gt;$BZ$7),1,0)</f>
        <v>0</v>
      </c>
      <c r="CD424" s="19">
        <f t="shared" ref="CD424" si="21540">IF(AND($Z423=1,$Y424&lt;&gt;$BZ$7),1,0)</f>
        <v>0</v>
      </c>
      <c r="CE424" s="19">
        <f t="shared" ref="CE424" si="21541">IF(AND($AH423=1,$AG424&lt;&gt;$BZ$7),1,0)</f>
        <v>0</v>
      </c>
      <c r="CF424" s="19">
        <f t="shared" ref="CF424" si="21542">IF(AND($AL423=1,$AK424&lt;&gt;$BZ$7),1,0)</f>
        <v>0</v>
      </c>
      <c r="CG424" s="19">
        <f t="shared" ref="CG424" si="21543">IF(AND($AT423=1,$AS424&lt;&gt;$BZ$7),1,0)</f>
        <v>0</v>
      </c>
      <c r="CH424" s="19">
        <f t="shared" ref="CH424" si="21544">IF(AND($AX423=1,$AW424&lt;&gt;$BZ$7),1,0)</f>
        <v>0</v>
      </c>
      <c r="CI424" s="19">
        <f t="shared" ref="CI424" si="21545">IF(AND($BF423=1,$BE424&lt;&gt;$BZ$7),1,0)</f>
        <v>0</v>
      </c>
      <c r="CJ424" s="19">
        <f t="shared" ref="CJ424" si="21546">IF(AND($BJ423=1,$BI424&lt;&gt;$BZ$7),1,0)</f>
        <v>0</v>
      </c>
      <c r="CK424" s="19">
        <f t="shared" ref="CK424" si="21547">IF(AND($BR423=1,$BQ424&lt;&gt;$BZ$7),1,0)</f>
        <v>0</v>
      </c>
      <c r="CL424" s="19">
        <f t="shared" ref="CL424" si="21548">IF(AND($BV423=1,$BU424&lt;&gt;$BZ$7),1,0)</f>
        <v>0</v>
      </c>
      <c r="CO424" s="19">
        <f>IF(AND($M424&lt;&gt;$CN$7,$M424&lt;=$CN$6),1,0)</f>
        <v>0</v>
      </c>
      <c r="CP424" s="19">
        <f>IF(AND($Q424&lt;&gt;$CN$7,$Q424&lt;=$CN$6),1,0)</f>
        <v>0</v>
      </c>
      <c r="CQ424" s="19">
        <f>IF(AND($U424&lt;&gt;$CN$7,$U424&lt;=$CN$6),1,0)</f>
        <v>0</v>
      </c>
      <c r="CR424" s="19">
        <f>IF(AND($Y424&lt;&gt;$CN$7,$Y424&lt;=$CN$6),1,0)</f>
        <v>0</v>
      </c>
      <c r="CS424" s="19">
        <f>IF(AND($AG424&lt;&gt;$CN$7,$AG424&lt;=$CN$6),1,0)</f>
        <v>0</v>
      </c>
      <c r="CT424" s="19">
        <f>IF(AND($AK424&lt;&gt;$CN$7,$AK424&lt;=$CN$6),1,0)</f>
        <v>0</v>
      </c>
      <c r="CU424" s="19">
        <f>IF(AND($AS424&lt;&gt;$CN$7,$AS424&lt;=$CN$6),1,0)</f>
        <v>0</v>
      </c>
      <c r="CV424" s="19">
        <f>IF(AND($AW424&lt;&gt;$CN$7,$AW424&lt;=$CN$6),1,0)</f>
        <v>0</v>
      </c>
      <c r="CW424" s="19">
        <f>IF(AND($BE424&lt;&gt;$CN$7,$BE424&lt;=$CN$6),1,0)</f>
        <v>0</v>
      </c>
      <c r="CX424" s="19">
        <f>IF(AND($BI424&lt;&gt;$CN$7,$BI424&lt;=$CN$6),1,0)</f>
        <v>0</v>
      </c>
      <c r="CY424" s="19">
        <f>IF(AND($BQ424&lt;&gt;$CN$7,$BQ424&lt;=$CN$6),1,0)</f>
        <v>0</v>
      </c>
      <c r="CZ424" s="19">
        <f>IF(AND($BU424&lt;&gt;$CN$7,$BU424&lt;=$CN$6),1,0)</f>
        <v>0</v>
      </c>
      <c r="DC424" s="19">
        <f>IF($N423=1,1,0)</f>
        <v>0</v>
      </c>
      <c r="DD424" s="19">
        <f>IF($R423=1,1,0)</f>
        <v>0</v>
      </c>
      <c r="DE424" s="19">
        <f>IF($V423=1,1,0)</f>
        <v>0</v>
      </c>
      <c r="DF424" s="19">
        <f>IF($Z423=1,1,0)</f>
        <v>0</v>
      </c>
      <c r="DG424" s="19">
        <f>IF($AH423=1,1,0)</f>
        <v>0</v>
      </c>
      <c r="DH424" s="19">
        <f>IF($AL423=1,1,0)</f>
        <v>0</v>
      </c>
      <c r="DI424" s="19">
        <f>IF($AT423=1,1,0)</f>
        <v>0</v>
      </c>
      <c r="DJ424" s="19">
        <f>IF($AX423=1,1,0)</f>
        <v>0</v>
      </c>
      <c r="DK424" s="19">
        <f>IF($BF423=1,1,0)</f>
        <v>0</v>
      </c>
      <c r="DL424" s="19">
        <f>IF($BJ423=1,1,0)</f>
        <v>0</v>
      </c>
      <c r="DM424" s="19">
        <f>IF($BR423=1,1,0)</f>
        <v>0</v>
      </c>
      <c r="DN424" s="19">
        <f>IF($BV423=1,1,0)</f>
        <v>0</v>
      </c>
      <c r="DQ424" s="19">
        <f t="shared" ref="DQ424" si="21549">IF($N423=1,1,0)</f>
        <v>0</v>
      </c>
      <c r="DR424" s="19">
        <f t="shared" ref="DR424" si="21550">IF($R423=1,1,0)</f>
        <v>0</v>
      </c>
      <c r="DS424" s="19">
        <f t="shared" ref="DS424" si="21551">IF($V423=1,1,0)</f>
        <v>0</v>
      </c>
      <c r="DT424" s="19">
        <f t="shared" ref="DT424" si="21552">IF($Z423=1,1,0)</f>
        <v>0</v>
      </c>
      <c r="DU424" s="19">
        <f t="shared" ref="DU424" si="21553">IF($AH423=1,1,0)</f>
        <v>0</v>
      </c>
      <c r="DV424" s="19">
        <f t="shared" ref="DV424" si="21554">IF($AL423=1,1,0)</f>
        <v>0</v>
      </c>
      <c r="DW424" s="19">
        <f t="shared" ref="DW424" si="21555">IF($AT423=1,1,0)</f>
        <v>0</v>
      </c>
      <c r="DX424" s="19">
        <f t="shared" ref="DX424" si="21556">IF($AX423=1,1,0)</f>
        <v>0</v>
      </c>
      <c r="DY424" s="19">
        <f t="shared" ref="DY424" si="21557">IF($BF423=1,1,0)</f>
        <v>0</v>
      </c>
      <c r="DZ424" s="19">
        <f t="shared" ref="DZ424" si="21558">IF($BJ423=1,1,0)</f>
        <v>0</v>
      </c>
      <c r="EA424" s="19">
        <f t="shared" ref="EA424" si="21559">IF($BR423=1,1,0)</f>
        <v>0</v>
      </c>
      <c r="EB424" s="19">
        <f t="shared" ref="EB424" si="21560">IF($BV423=1,1,0)</f>
        <v>0</v>
      </c>
      <c r="EE424" s="329">
        <f>N423*$FU424*週間進捗報告書!$G$9</f>
        <v>0</v>
      </c>
      <c r="EF424" s="329">
        <f>R423*$FV424*週間進捗報告書!$G$10</f>
        <v>0</v>
      </c>
      <c r="EG424" s="329">
        <f>V423*$FW424*週間進捗報告書!$G$11</f>
        <v>0</v>
      </c>
      <c r="EH424" s="329">
        <f>Z423*$FX424*週間進捗報告書!$G$12</f>
        <v>0</v>
      </c>
      <c r="EI424" s="329">
        <f>AH423*$FY424*週間進捗報告書!$G$13</f>
        <v>0</v>
      </c>
      <c r="EJ424" s="329">
        <f>AL423*$FZ424*週間進捗報告書!$G$14</f>
        <v>0</v>
      </c>
      <c r="EK424" s="329">
        <f>AT423*$GA424*週間進捗報告書!$G$15</f>
        <v>0</v>
      </c>
      <c r="EL424" s="329">
        <f>AX423*$GB424*週間進捗報告書!$G$16</f>
        <v>0</v>
      </c>
      <c r="EM424" s="329">
        <f>BF423*$GC424*週間進捗報告書!$G$17</f>
        <v>0</v>
      </c>
      <c r="EN424" s="329">
        <f>BJ423*$GD424*週間進捗報告書!$G$18</f>
        <v>0</v>
      </c>
      <c r="EO424" s="329">
        <f>BR423*$GE424*週間進捗報告書!$G$19</f>
        <v>0</v>
      </c>
      <c r="EP424" s="329">
        <f>BV423*$GF424*週間進捗報告書!$G$20</f>
        <v>0</v>
      </c>
      <c r="ER424" s="547"/>
      <c r="ES424" s="547"/>
      <c r="ET424" s="547"/>
      <c r="EU424" s="547"/>
      <c r="EV424" s="547"/>
      <c r="EW424" s="547"/>
      <c r="EX424" s="547"/>
      <c r="EY424" s="547"/>
      <c r="EZ424" s="547"/>
      <c r="FA424" s="547"/>
      <c r="FB424" s="547"/>
      <c r="FC424" s="547"/>
      <c r="FD424" s="547"/>
      <c r="FE424" s="332"/>
      <c r="FG424" s="19"/>
      <c r="FH424" s="19"/>
      <c r="FI424" s="19"/>
      <c r="FJ424" s="19"/>
      <c r="FK424" s="19"/>
      <c r="FL424" s="19"/>
      <c r="FM424" s="19"/>
      <c r="FN424" s="19"/>
      <c r="FO424" s="19"/>
      <c r="FP424" s="19"/>
      <c r="FQ424" s="19"/>
      <c r="FR424" s="19"/>
      <c r="FU424" s="295">
        <f t="shared" ref="FU424" si="21561">FU423</f>
        <v>0</v>
      </c>
      <c r="FV424" s="295">
        <f t="shared" ref="FV424" si="21562">FV423</f>
        <v>0</v>
      </c>
      <c r="FW424" s="295">
        <f t="shared" ref="FW424" si="21563">FW423</f>
        <v>0</v>
      </c>
      <c r="FX424" s="295">
        <f t="shared" ref="FX424" si="21564">FX423</f>
        <v>0</v>
      </c>
      <c r="FY424" s="295">
        <f t="shared" ref="FY424" si="21565">FY423</f>
        <v>0</v>
      </c>
      <c r="FZ424" s="295">
        <f t="shared" ref="FZ424" si="21566">FZ423</f>
        <v>0</v>
      </c>
      <c r="GA424" s="295">
        <f t="shared" ref="GA424" si="21567">GA423</f>
        <v>0</v>
      </c>
      <c r="GB424" s="295">
        <f t="shared" ref="GB424" si="21568">GB423</f>
        <v>0</v>
      </c>
      <c r="GC424" s="295">
        <f t="shared" ref="GC424" si="21569">GC423</f>
        <v>0</v>
      </c>
      <c r="GD424" s="295">
        <f t="shared" ref="GD424" si="21570">GD423</f>
        <v>0</v>
      </c>
      <c r="GE424" s="295">
        <f t="shared" ref="GE424" si="21571">GE423</f>
        <v>0</v>
      </c>
      <c r="GF424" s="295">
        <f t="shared" ref="GF424" si="21572">GF423</f>
        <v>0</v>
      </c>
      <c r="GG424" s="295" t="e">
        <f t="shared" ref="GG424" si="21573">GG423</f>
        <v>#N/A</v>
      </c>
      <c r="GH424" s="2" t="e">
        <f>INDEX(リスト!$V:$V,MATCH(中日程計画表!$D423,リスト!$D:$D,0))</f>
        <v>#N/A</v>
      </c>
      <c r="GI424" s="2" t="e">
        <f>INDEX(リスト!$A:$A,MATCH(中日程計画表!$D423,リスト!$D:$D,0))</f>
        <v>#N/A</v>
      </c>
      <c r="GJ424" s="2" t="e">
        <f>INDEX(リスト!$U:$U,MATCH(中日程計画表!$D423,リスト!$D:$D,0))</f>
        <v>#N/A</v>
      </c>
      <c r="GK424" s="5" t="e">
        <f>INDEX(リスト!$W:$W,MATCH(中日程計画表!$D423,リスト!$D:$D,0))</f>
        <v>#N/A</v>
      </c>
      <c r="GL424" s="2" t="s">
        <v>201</v>
      </c>
      <c r="GM424" s="296">
        <f t="shared" ref="GM424" si="21574">GM423</f>
        <v>0</v>
      </c>
      <c r="GN424" s="296">
        <f t="shared" ref="GN424" si="21575">GN423</f>
        <v>0</v>
      </c>
      <c r="GU424" s="461"/>
      <c r="GV424" s="460"/>
      <c r="GW424" s="460"/>
      <c r="GX424" s="461"/>
      <c r="GY424" s="461"/>
      <c r="GZ424" s="460"/>
      <c r="HA424" s="460"/>
      <c r="HB424" s="461"/>
      <c r="HC424" s="461"/>
      <c r="HD424" s="460"/>
      <c r="HE424" s="460"/>
      <c r="HF424" s="461"/>
      <c r="HG424" s="461"/>
      <c r="HH424" s="460"/>
      <c r="HI424" s="460"/>
      <c r="HJ424" s="461"/>
      <c r="HK424" s="461"/>
      <c r="HL424" s="460"/>
      <c r="HM424" s="460"/>
      <c r="HN424" s="461"/>
      <c r="HO424" s="461"/>
      <c r="HP424" s="460"/>
      <c r="HQ424" s="460"/>
      <c r="HR424" s="461"/>
      <c r="HS424" s="4"/>
    </row>
    <row r="425" spans="1:227" ht="12" customHeight="1">
      <c r="A425" s="488" t="str">
        <f t="shared" ref="A425" ca="1" si="21576">INDIRECT("リスト!A"&amp;B425+6)</f>
        <v/>
      </c>
      <c r="B425" s="486">
        <f t="shared" ref="B425" si="21577">ROUNDDOWN((ROW()-6)/2,0)+1</f>
        <v>210</v>
      </c>
      <c r="C425" s="474" t="str">
        <f>機能グループ名</f>
        <v/>
      </c>
      <c r="D425" s="484">
        <f>機能ID</f>
        <v>0</v>
      </c>
      <c r="E425" s="482">
        <f>機能名</f>
        <v>0</v>
      </c>
      <c r="F425" s="315"/>
      <c r="G425" s="315"/>
      <c r="H425" s="315"/>
      <c r="I425" s="315"/>
      <c r="J425" s="316"/>
      <c r="K425" s="480" t="str">
        <f>担当者_SR</f>
        <v>NG</v>
      </c>
      <c r="L425" s="76"/>
      <c r="M425" s="76"/>
      <c r="N425" s="470"/>
      <c r="O425" s="474" t="str">
        <f>担当者_SRR</f>
        <v>NG</v>
      </c>
      <c r="P425" s="76"/>
      <c r="Q425" s="76"/>
      <c r="R425" s="470"/>
      <c r="S425" s="474" t="str">
        <f>担当者_DS</f>
        <v>NG</v>
      </c>
      <c r="T425" s="76"/>
      <c r="U425" s="76"/>
      <c r="V425" s="470"/>
      <c r="W425" s="472" t="str">
        <f>担当者_DSR</f>
        <v>NG</v>
      </c>
      <c r="X425" s="76"/>
      <c r="Y425" s="76"/>
      <c r="Z425" s="470"/>
      <c r="AA425" s="476"/>
      <c r="AB425" s="79"/>
      <c r="AC425" s="79"/>
      <c r="AD425" s="470">
        <f>IF(AC426 &lt;&gt; "",1,0)</f>
        <v>0</v>
      </c>
      <c r="AE425" s="472" t="str">
        <f>担当者_CD</f>
        <v>NG</v>
      </c>
      <c r="AF425" s="76"/>
      <c r="AG425" s="76"/>
      <c r="AH425" s="470"/>
      <c r="AI425" s="472" t="str">
        <f>担当者_DD</f>
        <v>NG</v>
      </c>
      <c r="AJ425" s="76"/>
      <c r="AK425" s="76"/>
      <c r="AL425" s="470"/>
      <c r="AM425" s="476"/>
      <c r="AN425" s="79"/>
      <c r="AO425" s="79"/>
      <c r="AP425" s="470">
        <f>IF(AO426 &lt;&gt; "",1,0)</f>
        <v>0</v>
      </c>
      <c r="AQ425" s="472" t="str">
        <f>担当者_MCL</f>
        <v>NG</v>
      </c>
      <c r="AR425" s="76"/>
      <c r="AS425" s="76"/>
      <c r="AT425" s="470"/>
      <c r="AU425" s="472" t="str">
        <f>担当者_MCLR</f>
        <v>NG</v>
      </c>
      <c r="AV425" s="76"/>
      <c r="AW425" s="76"/>
      <c r="AX425" s="470"/>
      <c r="AY425" s="476"/>
      <c r="AZ425" s="79"/>
      <c r="BA425" s="79"/>
      <c r="BB425" s="470">
        <f>IF(BA426 &lt;&gt; "",1,0)</f>
        <v>0</v>
      </c>
      <c r="BC425" s="474" t="str">
        <f>担当者_MT</f>
        <v>NG</v>
      </c>
      <c r="BD425" s="76"/>
      <c r="BE425" s="76"/>
      <c r="BF425" s="470"/>
      <c r="BG425" s="472" t="str">
        <f>担当者_M検</f>
        <v>NG</v>
      </c>
      <c r="BH425" s="76"/>
      <c r="BI425" s="76"/>
      <c r="BJ425" s="470"/>
      <c r="BK425" s="476"/>
      <c r="BL425" s="79"/>
      <c r="BM425" s="79"/>
      <c r="BN425" s="470">
        <v>0</v>
      </c>
      <c r="BO425" s="474" t="str">
        <f>担当者_モテ</f>
        <v>NG</v>
      </c>
      <c r="BP425" s="76"/>
      <c r="BQ425" s="76"/>
      <c r="BR425" s="470"/>
      <c r="BS425" s="472" t="str">
        <f>担当者_モテR</f>
        <v>NG</v>
      </c>
      <c r="BT425" s="76"/>
      <c r="BU425" s="76"/>
      <c r="BV425" s="470"/>
      <c r="BW425" s="468">
        <f t="shared" ref="BW425" si="21578">IFERROR(SUM(IF(K425&lt;&gt;"NG",N425*K$1,0),IF(O425&lt;&gt;"NG",R425*O$1,0),IF(S425&lt;&gt;"NG",V425*S$1,0),IF(W425&lt;&gt;"NG",Z425*W$1,0),IF(AA425&lt;&gt;"NG",AD425*AA$1,0),IF(AE425&lt;&gt;"NG",AH425*AE$1,0),IF(AI425&lt;&gt;"NG",AL425*AI$1,0),IF(AM425&lt;&gt;"NG",AP425*AM$1,0),IF(AQ425&lt;&gt;"NG",AT425*AQ$1,0),IF(AU425&lt;&gt;"NG",AX425*AU$1,0),IF(AY425&lt;&gt;"NG",BB425*AY$1,0),IF(BC425&lt;&gt;"NG",BF425*BC$1,0),IF(BG425&lt;&gt;"NG",BJ425*BG$1,0),IF(BK425&lt;&gt;"NG",BN425*BK$1,0),IF(BO425&lt;&gt;"NG",BR425*BO$1,0),IF(BS425&lt;&gt;"NG",BV425*BS$1,0))/SUM(IF(K425&lt;&gt;"NG",K$1,0),IF(O425&lt;&gt;"NG",O$1,0),IF(S425&lt;&gt;"NG",S$1,0),IF(W425&lt;&gt;"NG",W$1,0),IF(AA425&lt;&gt;"NG",AA$1,0),IF(AE425&lt;&gt;"NG",AE$1,0),IF(AI425&lt;&gt;"NG",AI$1,0),IF(AM425&lt;&gt;"NG",AM$1,0),IF(AQ425&lt;&gt;"NG",AQ$1,0),IF(AU425&lt;&gt;"NG",AU$1,0),IF(AY425&lt;&gt;"NG",AY$1,0),IF(BC425&lt;&gt;"NG",BC$1,0),IF(BG425&lt;&gt;"NG",BG$1,0),IF(BK425&lt;&gt;"NG",BK$1,0),IF(BO425&lt;&gt;"NG",BO$1,0),IF(BS425&lt;&gt;"NG",BS$1,0)),0)</f>
        <v>0</v>
      </c>
      <c r="BX425" s="466"/>
      <c r="BY425" s="490"/>
      <c r="BZ425" s="5"/>
      <c r="CA425" s="32">
        <f t="shared" ref="CA425" si="21579">IF(AND($M425&lt;&gt;$BZ$5,$M425&lt;=$BZ$6,$M425&lt;&gt;$BZ$7),1,0)</f>
        <v>0</v>
      </c>
      <c r="CB425" s="32">
        <f t="shared" ref="CB425" si="21580">IF(AND($Q425&lt;&gt;$BZ$5,$Q425&lt;=$BZ$6,$Q425&lt;&gt;$BZ$7),1,0)</f>
        <v>0</v>
      </c>
      <c r="CC425" s="32">
        <f t="shared" ref="CC425" si="21581">IF(AND($U425&lt;&gt;$BZ$5,$U425&lt;=$BZ$6,$U425&lt;&gt;$BZ$7),1,0)</f>
        <v>0</v>
      </c>
      <c r="CD425" s="32">
        <f t="shared" ref="CD425" si="21582">IF(AND($Y425&lt;&gt;$BZ$5,$Y425&lt;=$BZ$6,$Y425&lt;&gt;$BZ$7),1,0)</f>
        <v>0</v>
      </c>
      <c r="CE425" s="32">
        <f t="shared" ref="CE425" si="21583">IF(AND($AG425&lt;&gt;$BZ$5,$AG425&lt;=$BZ$6,$AG425&lt;&gt;$BZ$7),1,0)</f>
        <v>0</v>
      </c>
      <c r="CF425" s="32">
        <f t="shared" ref="CF425" si="21584">IF(AND($AK425&lt;&gt;$BZ$5,$AK425&lt;=$BZ$6,$AK425&lt;&gt;$BZ$7),1,0)</f>
        <v>0</v>
      </c>
      <c r="CG425" s="32">
        <f t="shared" ref="CG425" si="21585">IF(AND($AS425&lt;&gt;$BZ$5,$AS425&lt;=$BZ$6,$AS425&lt;&gt;$BZ$7),1,0)</f>
        <v>0</v>
      </c>
      <c r="CH425" s="32">
        <f t="shared" ref="CH425" si="21586">IF(AND($AW425&lt;&gt;$BZ$5,$AW425&lt;=$BZ$6,$AW425&lt;&gt;$BZ$7),1,0)</f>
        <v>0</v>
      </c>
      <c r="CI425" s="32">
        <f t="shared" ref="CI425" si="21587">IF(AND($BE425&lt;&gt;$BZ$5,$BE425&lt;=$BZ$6,$BE425&lt;&gt;$BZ$7),1,0)</f>
        <v>0</v>
      </c>
      <c r="CJ425" s="32">
        <f t="shared" ref="CJ425" si="21588">IF(AND($BI425&lt;&gt;$BZ$5,$BI425&lt;=$BZ$6,$BI425&lt;&gt;$BZ$7),1,0)</f>
        <v>0</v>
      </c>
      <c r="CK425" s="32">
        <f t="shared" ref="CK425" si="21589">IF(AND($BQ425&lt;&gt;$BZ$5,$BQ425&lt;=$BZ$6,$BQ425&lt;&gt;$BZ$7),1,0)</f>
        <v>0</v>
      </c>
      <c r="CL425" s="32">
        <f t="shared" ref="CL425" si="21590">IF(AND($BU425&lt;&gt;$BZ$5,$BU425&lt;=$BZ$6,$BU425&lt;&gt;$BZ$7),1,0)</f>
        <v>0</v>
      </c>
      <c r="CO425" s="32">
        <f>IF(AND($M425&lt;&gt;$CN$5,$M425&lt;=$CN$6,$M425&lt;&gt;$CN$7),1,0)</f>
        <v>0</v>
      </c>
      <c r="CP425" s="32">
        <f>IF(AND($Q425&lt;&gt;$CN$5,$Q425&lt;=$CN$6,$Q425&lt;&gt;$CN$7),1,0)</f>
        <v>0</v>
      </c>
      <c r="CQ425" s="32">
        <f>IF(AND($U425&lt;&gt;$CN$5,$U425&lt;=$CN$6,$U425&lt;&gt;$CN$7),1,0)</f>
        <v>0</v>
      </c>
      <c r="CR425" s="32">
        <f>IF(AND($Y425&lt;&gt;$CN$5,$Y425&lt;=$CN$6,$Y425&lt;&gt;$CN$7),1,0)</f>
        <v>0</v>
      </c>
      <c r="CS425" s="32">
        <f>IF(AND($AG425&lt;&gt;$CN$5,$AG425&lt;=$CN$6,$AG425&lt;&gt;$CN$7),1,0)</f>
        <v>0</v>
      </c>
      <c r="CT425" s="32">
        <f>IF(AND($AK425&lt;&gt;$CN$5,$AK425&lt;=$CN$6,$AK425&lt;&gt;$CN$7),1,0)</f>
        <v>0</v>
      </c>
      <c r="CU425" s="32">
        <f>IF(AND($AS425&lt;&gt;$CN$5,$AS425&lt;=$CN$6,$AS425&lt;&gt;$CN$7),1,0)</f>
        <v>0</v>
      </c>
      <c r="CV425" s="32">
        <f>IF(AND($AW425&lt;&gt;$CN$5,$AW425&lt;=$CN$6,$AW425&lt;&gt;$CN$7),1,0)</f>
        <v>0</v>
      </c>
      <c r="CW425" s="32">
        <f>IF(AND($BE425&lt;&gt;$CN$5,$BE425&lt;=$CN$6,$BE425&lt;&gt;$CN$7),1,0)</f>
        <v>0</v>
      </c>
      <c r="CX425" s="32">
        <f>IF(AND($BI425&lt;&gt;$CN$5,$BI425&lt;=$CN$6,$BI425&lt;&gt;$CN$7),1,0)</f>
        <v>0</v>
      </c>
      <c r="CY425" s="32">
        <f>IF(AND($BQ425&lt;&gt;$CN$5,$BQ425&lt;=$CN$6,$BQ425&lt;&gt;$CN$7),1,0)</f>
        <v>0</v>
      </c>
      <c r="CZ425" s="32">
        <f>IF(AND($BU425&lt;&gt;$CN$5,$BU425&lt;=$CN$6,$BU425&lt;&gt;$CN$7),1,0)</f>
        <v>0</v>
      </c>
      <c r="DC425" s="32">
        <f>IF(AND($M425&lt;&gt;$DB$5,$M425&lt;=$DB$6,$M425&lt;&gt;$CN$7),1,0)</f>
        <v>0</v>
      </c>
      <c r="DD425" s="32">
        <f>IF(AND($Q425&lt;&gt;$DB$5,$Q425&lt;=$DB$6,$Q425&lt;&gt;$CN$7),1,0)</f>
        <v>0</v>
      </c>
      <c r="DE425" s="32">
        <f>IF(AND($U425&lt;&gt;$DB$5,$U425&lt;=$DB$6,$U425&lt;&gt;$CN$7),1,0)</f>
        <v>0</v>
      </c>
      <c r="DF425" s="32">
        <f>IF(AND($Y425&lt;&gt;$DB$5,$Y425&lt;=$DB$6,$Y425&lt;&gt;$CN$7),1,0)</f>
        <v>0</v>
      </c>
      <c r="DG425" s="32">
        <f>IF(AND($AG425&lt;&gt;$DB$5,$AG425&lt;=$DB$6,$AG425&lt;&gt;$CN$7),1,0)</f>
        <v>0</v>
      </c>
      <c r="DH425" s="32">
        <f>IF(AND($AK425&lt;&gt;$DB$5,$AK425&lt;=$DB$6,$AK425&lt;&gt;$CN$7),1,0)</f>
        <v>0</v>
      </c>
      <c r="DI425" s="32">
        <f>IF(AND($AS425&lt;&gt;$DB$5,$AS425&lt;=$DB$6,$AS425&lt;&gt;$CN$7),1,0)</f>
        <v>0</v>
      </c>
      <c r="DJ425" s="32">
        <f>IF(AND($AW425&lt;&gt;$DB$5,$AW425&lt;=$DB$6,$AW425&lt;&gt;$CN$7),1,0)</f>
        <v>0</v>
      </c>
      <c r="DK425" s="32">
        <f>IF(AND($BE425&lt;&gt;$DB$5,$BE425&lt;=$DB$6,$BE425&lt;&gt;$CN$7),1,0)</f>
        <v>0</v>
      </c>
      <c r="DL425" s="32">
        <f>IF(AND($BI425&lt;&gt;$DB$5,$BI425&lt;=$DB$6,$BI425&lt;&gt;$CN$7),1,0)</f>
        <v>0</v>
      </c>
      <c r="DM425" s="32">
        <f>IF(AND($BQ425&lt;&gt;$DB$5,$BQ425&lt;=$DB$6,$BQ425&lt;&gt;$CN$7),1,0)</f>
        <v>0</v>
      </c>
      <c r="DN425" s="32">
        <f>IF(AND($BU425&lt;&gt;$DB$5,$BU425&lt;=$DB$6,$BU425&lt;&gt;$CN$7),1,0)</f>
        <v>0</v>
      </c>
      <c r="DQ425" s="32">
        <f t="shared" ref="DQ425" si="21591">IF(AND($M425&lt;&gt;$DP$5,$M425&lt;=$DP$6,$M425&lt;&gt;$CN$7),1,0)</f>
        <v>0</v>
      </c>
      <c r="DR425" s="32">
        <f t="shared" ref="DR425" si="21592">IF(AND($Q425&lt;&gt;$DP$5,$Q425&lt;=$DP$6,$Q425&lt;&gt;$CN$7),1,0)</f>
        <v>0</v>
      </c>
      <c r="DS425" s="32">
        <f t="shared" ref="DS425" si="21593">IF(AND($U425&lt;&gt;$DP$5,$U425&lt;=$DP$6,$U425&lt;&gt;$CN$7),1,0)</f>
        <v>0</v>
      </c>
      <c r="DT425" s="32">
        <f t="shared" ref="DT425" si="21594">IF(AND($Y425&lt;&gt;$DP$5,$Y425&lt;=$DP$6,$Y425&lt;&gt;$CN$7),1,0)</f>
        <v>0</v>
      </c>
      <c r="DU425" s="32">
        <f t="shared" ref="DU425" si="21595">IF(AND($AG425&lt;&gt;$DP$5,$AG425&lt;=$DP$6,$AG425&lt;&gt;$CN$7),1,0)</f>
        <v>0</v>
      </c>
      <c r="DV425" s="32">
        <f t="shared" ref="DV425" si="21596">IF(AND($AK425&lt;&gt;$DP$5,$AK425&lt;=$DP$6,$AK425&lt;&gt;$CN$7),1,0)</f>
        <v>0</v>
      </c>
      <c r="DW425" s="32">
        <f t="shared" ref="DW425" si="21597">IF(AND($AS425&lt;&gt;$DP$5,$AS425&lt;=$DP$6,$AS425&lt;&gt;$CN$7),1,0)</f>
        <v>0</v>
      </c>
      <c r="DX425" s="32">
        <f t="shared" ref="DX425" si="21598">IF(AND($AW425&lt;&gt;$DP$5,$AW425&lt;=$DP$6,$AW425&lt;&gt;$CN$7),1,0)</f>
        <v>0</v>
      </c>
      <c r="DY425" s="32">
        <f t="shared" ref="DY425" si="21599">IF(AND($BE425&lt;&gt;$DP$5,$BE425&lt;=$DP$6,$BE425&lt;&gt;$CN$7),1,0)</f>
        <v>0</v>
      </c>
      <c r="DZ425" s="32">
        <f t="shared" ref="DZ425" si="21600">IF(AND($BI425&lt;&gt;$DP$5,$BI425&lt;=$DP$6,$BI425&lt;&gt;$CN$7),1,0)</f>
        <v>0</v>
      </c>
      <c r="EA425" s="32">
        <f t="shared" ref="EA425" si="21601">IF(AND($BQ425&lt;&gt;$DP$5,$BQ425&lt;=$DP$6,$BQ425&lt;&gt;$CN$7),1,0)</f>
        <v>0</v>
      </c>
      <c r="EB425" s="32">
        <f t="shared" ref="EB425" si="21602">IF(AND($BU425&lt;&gt;$DP$5,$BU425&lt;=$DP$6,$BU425&lt;&gt;$CN$7),1,0)</f>
        <v>0</v>
      </c>
      <c r="EE425" s="328">
        <f>IF(M425&lt;&gt;"",IF(M425&lt;=$ED$6,1,IF(L425&gt;$ED$6,0,NETWORKDAYS(L425,$ED$6,祭日リスト)/NETWORKDAYS(L425,M425,祭日リスト)))*$GG425*週間進捗報告書!$G$9,0)</f>
        <v>0</v>
      </c>
      <c r="EF425" s="328">
        <f>IF(Q425&lt;&gt;"",IF(Q425&lt;=$ED$6,1,IF(P425&gt;$ED$6,0,NETWORKDAYS(P425,$ED$6,祭日リスト)/NETWORKDAYS(P425,Q425,祭日リスト)))*$GG425*週間進捗報告書!$G$10,0)</f>
        <v>0</v>
      </c>
      <c r="EG425" s="328">
        <f>IF(U425&lt;&gt;"",IF(U425&lt;=$ED$6,1,IF(T425&gt;$ED$6,0,NETWORKDAYS(T425,$ED$6,祭日リスト)/NETWORKDAYS(T425,U425,祭日リスト)))*$GG425*週間進捗報告書!$G$11,0)</f>
        <v>0</v>
      </c>
      <c r="EH425" s="328">
        <f>IF(Y425&lt;&gt;"",IF(Y425&lt;=$ED$6,1,IF(X425&gt;$ED$6,0,NETWORKDAYS(X425,$ED$6,祭日リスト)/NETWORKDAYS(X425,Y425,祭日リスト)))*$GG425*週間進捗報告書!$G$12,0)</f>
        <v>0</v>
      </c>
      <c r="EI425" s="328">
        <f>IF(AG425&lt;&gt;"",IF(AG425&lt;=$ED$6,1,IF(AF425&gt;$ED$6,0,NETWORKDAYS(AF425,$ED$6,祭日リスト)/NETWORKDAYS(AF425,AG425,祭日リスト)))*$GG425*週間進捗報告書!$G$13,0)</f>
        <v>0</v>
      </c>
      <c r="EJ425" s="328">
        <f>IF(AK425&lt;&gt;"",IF(AK425&lt;=$ED$6,1,IF(AJ425&gt;$ED$6,0,NETWORKDAYS(AJ425,$ED$6,祭日リスト)/NETWORKDAYS(AJ425,AK425,祭日リスト)))*$GG425*週間進捗報告書!$G$14,0)</f>
        <v>0</v>
      </c>
      <c r="EK425" s="328">
        <f>IF(AS425&lt;&gt;"",IF(AS425&lt;=$ED$6,1,IF(AR425&gt;$ED$6,0,NETWORKDAYS(AR425,$ED$6,祭日リスト)/NETWORKDAYS(AR425,AS425,祭日リスト)))*$GG425*週間進捗報告書!$G$15,0)</f>
        <v>0</v>
      </c>
      <c r="EL425" s="328">
        <f>IF(AW425&lt;&gt;"",IF(AW425&lt;=$ED$6,1,IF(AV425&gt;$ED$6,0,NETWORKDAYS(AV425,$ED$6,祭日リスト)/NETWORKDAYS(AV425,AW425,祭日リスト)))*$GG425*週間進捗報告書!$G$16,0)</f>
        <v>0</v>
      </c>
      <c r="EM425" s="328">
        <f>IF(BE425&lt;&gt;"",IF(BE425&lt;=$ED$6,1,IF(BD425&gt;$ED$6,0,NETWORKDAYS(BD425,$ED$6,祭日リスト)/NETWORKDAYS(BD425,BE425,祭日リスト)))*$GG425*週間進捗報告書!$G$17,0)</f>
        <v>0</v>
      </c>
      <c r="EN425" s="328">
        <f>IF(BI425&lt;&gt;"",IF(BI425&lt;=$ED$6,1,IF(BH425&gt;$ED$6,0,NETWORKDAYS(BH425,$ED$6,祭日リスト)/NETWORKDAYS(BH425,BI425,祭日リスト)))*$GG425*週間進捗報告書!$G$18,0)</f>
        <v>0</v>
      </c>
      <c r="EO425" s="328">
        <f>IF(BQ425&lt;&gt;"",IF(BQ425&lt;=$ED$6,1,IF(BP425&gt;$ED$6,0,NETWORKDAYS(BP425,$ED$6,祭日リスト)/NETWORKDAYS(BP425,BQ425,祭日リスト)))*$GG425*週間進捗報告書!$G$19,0)</f>
        <v>0</v>
      </c>
      <c r="EP425" s="328">
        <f>IF(BU425&lt;&gt;"",IF(BU425&lt;=$ED$6,1,IF(BT425&gt;$ED$6,0,NETWORKDAYS(BT425,$ED$6,祭日リスト)/NETWORKDAYS(BT425,BU425,祭日リスト)))*$GG425*週間進捗報告書!$G$20,0)</f>
        <v>0</v>
      </c>
      <c r="ER425" s="547">
        <f t="shared" ref="ER425:FC425" si="21603">EE425-EE426</f>
        <v>0</v>
      </c>
      <c r="ES425" s="547">
        <f t="shared" si="21603"/>
        <v>0</v>
      </c>
      <c r="ET425" s="547">
        <f t="shared" si="21603"/>
        <v>0</v>
      </c>
      <c r="EU425" s="547">
        <f t="shared" si="21603"/>
        <v>0</v>
      </c>
      <c r="EV425" s="547">
        <f t="shared" si="21603"/>
        <v>0</v>
      </c>
      <c r="EW425" s="547">
        <f t="shared" si="21603"/>
        <v>0</v>
      </c>
      <c r="EX425" s="547">
        <f t="shared" si="21603"/>
        <v>0</v>
      </c>
      <c r="EY425" s="547">
        <f t="shared" si="21603"/>
        <v>0</v>
      </c>
      <c r="EZ425" s="547">
        <f t="shared" si="21603"/>
        <v>0</v>
      </c>
      <c r="FA425" s="547">
        <f t="shared" si="21603"/>
        <v>0</v>
      </c>
      <c r="FB425" s="547">
        <f t="shared" si="21603"/>
        <v>0</v>
      </c>
      <c r="FC425" s="547">
        <f t="shared" si="21603"/>
        <v>0</v>
      </c>
      <c r="FD425" s="547">
        <f t="shared" ref="FD425" si="21604">SUM(ER425:FC426)</f>
        <v>0</v>
      </c>
      <c r="FE425" s="333"/>
      <c r="FG425" s="32">
        <f>IF(AND($M425&lt;&gt;$FF$7),1,0)</f>
        <v>0</v>
      </c>
      <c r="FH425" s="32">
        <f>IF(AND($Q425&lt;&gt;$FF$7),1,0)</f>
        <v>0</v>
      </c>
      <c r="FI425" s="32">
        <f>IF(AND($U425&lt;&gt;$FF$7),1,0)</f>
        <v>0</v>
      </c>
      <c r="FJ425" s="32">
        <f>IF(AND($Y425&lt;&gt;$FF$7),1,0)</f>
        <v>0</v>
      </c>
      <c r="FK425" s="32">
        <f>IF(AND($AG425&lt;&gt;$FF$7),1,0)</f>
        <v>0</v>
      </c>
      <c r="FL425" s="32">
        <f>IF(AND($AK425&lt;&gt;$FF$7),1,0)</f>
        <v>0</v>
      </c>
      <c r="FM425" s="32">
        <f>IF(AND($AS425&lt;&gt;$FF$7),1,0)</f>
        <v>0</v>
      </c>
      <c r="FN425" s="32">
        <f>IF(AND($AW425&lt;&gt;$FF$7),1,0)</f>
        <v>0</v>
      </c>
      <c r="FO425" s="32">
        <f>IF(AND($BE425&lt;&gt;$FF$7),1,0)</f>
        <v>0</v>
      </c>
      <c r="FP425" s="32">
        <f>IF(AND($BI425&lt;&gt;$FF$7),1,0)</f>
        <v>0</v>
      </c>
      <c r="FQ425" s="32">
        <f>IF(AND($BQ425&lt;&gt;$FF$7),1,0)</f>
        <v>0</v>
      </c>
      <c r="FR425" s="32">
        <f>IF(AND($BU425&lt;&gt;$FF$7),1,0)</f>
        <v>0</v>
      </c>
      <c r="FU425" s="294">
        <f t="shared" ref="FU425" si="21605">IF($K425&lt;&gt;"NG",$GG425,0)</f>
        <v>0</v>
      </c>
      <c r="FV425" s="294">
        <f t="shared" ref="FV425" si="21606">IF($O425&lt;&gt;"NG",$GG425,0)</f>
        <v>0</v>
      </c>
      <c r="FW425" s="294">
        <f t="shared" ref="FW425" si="21607">IF($S425&lt;&gt;"NG",$GG425,0)</f>
        <v>0</v>
      </c>
      <c r="FX425" s="294">
        <f t="shared" ref="FX425" si="21608">IF($W425&lt;&gt;"NG",$GG425,0)</f>
        <v>0</v>
      </c>
      <c r="FY425" s="294">
        <f t="shared" ref="FY425" si="21609">IF($AE425&lt;&gt;"NG",$GG425,0)</f>
        <v>0</v>
      </c>
      <c r="FZ425" s="294">
        <f t="shared" ref="FZ425" si="21610">IF($AI425&lt;&gt;"NG",$GG425,0)</f>
        <v>0</v>
      </c>
      <c r="GA425" s="294">
        <f t="shared" ref="GA425" si="21611">IF($AQ425&lt;&gt;"NG",$GG425,0)</f>
        <v>0</v>
      </c>
      <c r="GB425" s="294">
        <f t="shared" ref="GB425" si="21612">IF($AU425&lt;&gt;"NG",$GG425,0)</f>
        <v>0</v>
      </c>
      <c r="GC425" s="294">
        <f t="shared" ref="GC425" si="21613">IF($BC425&lt;&gt;"NG",$GG425,0)</f>
        <v>0</v>
      </c>
      <c r="GD425" s="294">
        <f t="shared" ref="GD425" si="21614">IF($BG425&lt;&gt;"NG",$GG425,0)</f>
        <v>0</v>
      </c>
      <c r="GE425" s="294">
        <f t="shared" ref="GE425" si="21615">IF($BO425&lt;&gt;"NG",$GG425,0)</f>
        <v>0</v>
      </c>
      <c r="GF425" s="294">
        <f t="shared" ref="GF425" si="21616">IF($BS425&lt;&gt;"NG",$GG425,0)</f>
        <v>0</v>
      </c>
      <c r="GG425" s="294" t="e">
        <f>VLOOKUP($D425,リスト!$D:$S,15,FALSE)</f>
        <v>#N/A</v>
      </c>
      <c r="GH425" s="2" t="e">
        <f>INDEX(リスト!$V:$V,MATCH(中日程計画表!$D425,リスト!$D:$D,0))</f>
        <v>#N/A</v>
      </c>
      <c r="GI425" s="2" t="e">
        <f>INDEX(リスト!$A:$A,MATCH(中日程計画表!$D425,リスト!$D:$D,0))</f>
        <v>#N/A</v>
      </c>
      <c r="GJ425" s="2" t="e">
        <f>INDEX(リスト!$U:$U,MATCH(中日程計画表!$D425,リスト!$D:$D,0))</f>
        <v>#N/A</v>
      </c>
      <c r="GK425" s="5" t="e">
        <f>INDEX(リスト!$W:$W,MATCH(中日程計画表!$D425,リスト!$D:$D,0))</f>
        <v>#N/A</v>
      </c>
      <c r="GL425" s="2" t="s">
        <v>200</v>
      </c>
      <c r="GM425" s="296">
        <f>D425</f>
        <v>0</v>
      </c>
      <c r="GN425" s="296">
        <f>E425</f>
        <v>0</v>
      </c>
      <c r="GU425" s="460" t="str">
        <f t="shared" ref="GU425" si="21617">AE425</f>
        <v>NG</v>
      </c>
      <c r="GV425" s="460">
        <f t="shared" ref="GV425" si="21618">EI425</f>
        <v>0</v>
      </c>
      <c r="GW425" s="460">
        <f t="shared" ref="GW425" si="21619">EI426</f>
        <v>0</v>
      </c>
      <c r="GX425" s="462">
        <f t="shared" ref="GX425" si="21620">EV425</f>
        <v>0</v>
      </c>
      <c r="GY425" s="460" t="str">
        <f t="shared" ref="GY425" si="21621">AI425</f>
        <v>NG</v>
      </c>
      <c r="GZ425" s="460">
        <f t="shared" ref="GZ425" si="21622">EJ425</f>
        <v>0</v>
      </c>
      <c r="HA425" s="460">
        <f t="shared" ref="HA425" si="21623">EJ426</f>
        <v>0</v>
      </c>
      <c r="HB425" s="462">
        <f t="shared" ref="HB425" si="21624">EW425</f>
        <v>0</v>
      </c>
      <c r="HC425" s="460" t="str">
        <f t="shared" ref="HC425" si="21625">AQ425</f>
        <v>NG</v>
      </c>
      <c r="HD425" s="460">
        <f t="shared" ref="HD425" si="21626">EK425</f>
        <v>0</v>
      </c>
      <c r="HE425" s="460">
        <f t="shared" ref="HE425" si="21627">EK426</f>
        <v>0</v>
      </c>
      <c r="HF425" s="462">
        <f t="shared" ref="HF425" si="21628">EX425</f>
        <v>0</v>
      </c>
      <c r="HG425" s="460" t="str">
        <f t="shared" ref="HG425" si="21629">AU425</f>
        <v>NG</v>
      </c>
      <c r="HH425" s="460">
        <f t="shared" ref="HH425" si="21630">EL425</f>
        <v>0</v>
      </c>
      <c r="HI425" s="460">
        <f t="shared" ref="HI425" si="21631">EL426</f>
        <v>0</v>
      </c>
      <c r="HJ425" s="462">
        <f t="shared" ref="HJ425" si="21632">EY425</f>
        <v>0</v>
      </c>
      <c r="HK425" s="460" t="str">
        <f t="shared" ref="HK425" si="21633">BC425</f>
        <v>NG</v>
      </c>
      <c r="HL425" s="460">
        <f t="shared" ref="HL425" si="21634">EM425</f>
        <v>0</v>
      </c>
      <c r="HM425" s="460">
        <f t="shared" ref="HM425" si="21635">EM426</f>
        <v>0</v>
      </c>
      <c r="HN425" s="462">
        <f t="shared" ref="HN425" si="21636">EZ425</f>
        <v>0</v>
      </c>
      <c r="HO425" s="460" t="str">
        <f t="shared" ref="HO425" si="21637">BG425</f>
        <v>NG</v>
      </c>
      <c r="HP425" s="460">
        <f t="shared" ref="HP425" si="21638">EN425</f>
        <v>0</v>
      </c>
      <c r="HQ425" s="460">
        <f t="shared" ref="HQ425" si="21639">EN426</f>
        <v>0</v>
      </c>
      <c r="HR425" s="462">
        <f t="shared" ref="HR425" si="21640">FA425</f>
        <v>0</v>
      </c>
      <c r="HS425" s="332"/>
    </row>
    <row r="426" spans="1:227" ht="12" customHeight="1">
      <c r="A426" s="489"/>
      <c r="B426" s="487"/>
      <c r="C426" s="475"/>
      <c r="D426" s="485"/>
      <c r="E426" s="483"/>
      <c r="F426" s="317"/>
      <c r="G426" s="317"/>
      <c r="H426" s="317"/>
      <c r="I426" s="317"/>
      <c r="J426" s="316"/>
      <c r="K426" s="481"/>
      <c r="L426" s="77"/>
      <c r="M426" s="77"/>
      <c r="N426" s="471"/>
      <c r="O426" s="475"/>
      <c r="P426" s="77"/>
      <c r="Q426" s="77"/>
      <c r="R426" s="471"/>
      <c r="S426" s="475"/>
      <c r="T426" s="77"/>
      <c r="U426" s="77"/>
      <c r="V426" s="471"/>
      <c r="W426" s="473"/>
      <c r="X426" s="77"/>
      <c r="Y426" s="77"/>
      <c r="Z426" s="471"/>
      <c r="AA426" s="477"/>
      <c r="AB426" s="80"/>
      <c r="AC426" s="80"/>
      <c r="AD426" s="471"/>
      <c r="AE426" s="473"/>
      <c r="AF426" s="77"/>
      <c r="AG426" s="77"/>
      <c r="AH426" s="471"/>
      <c r="AI426" s="473"/>
      <c r="AJ426" s="77"/>
      <c r="AK426" s="77"/>
      <c r="AL426" s="471"/>
      <c r="AM426" s="477"/>
      <c r="AN426" s="80"/>
      <c r="AO426" s="80"/>
      <c r="AP426" s="471"/>
      <c r="AQ426" s="473"/>
      <c r="AR426" s="77"/>
      <c r="AS426" s="77"/>
      <c r="AT426" s="471"/>
      <c r="AU426" s="473"/>
      <c r="AV426" s="77"/>
      <c r="AW426" s="77"/>
      <c r="AX426" s="471"/>
      <c r="AY426" s="477"/>
      <c r="AZ426" s="80"/>
      <c r="BA426" s="80"/>
      <c r="BB426" s="471"/>
      <c r="BC426" s="475"/>
      <c r="BD426" s="77"/>
      <c r="BE426" s="77"/>
      <c r="BF426" s="471"/>
      <c r="BG426" s="473"/>
      <c r="BH426" s="77"/>
      <c r="BI426" s="77"/>
      <c r="BJ426" s="471"/>
      <c r="BK426" s="477"/>
      <c r="BL426" s="80"/>
      <c r="BM426" s="80"/>
      <c r="BN426" s="471"/>
      <c r="BO426" s="475"/>
      <c r="BP426" s="77"/>
      <c r="BQ426" s="77"/>
      <c r="BR426" s="471"/>
      <c r="BS426" s="473"/>
      <c r="BT426" s="77"/>
      <c r="BU426" s="77"/>
      <c r="BV426" s="471"/>
      <c r="BW426" s="469"/>
      <c r="BX426" s="467"/>
      <c r="BY426" s="490"/>
      <c r="CA426" s="19">
        <f t="shared" ref="CA426" si="21641">IF(AND($N425=1,$M426&lt;&gt;$BZ$7),1,0)</f>
        <v>0</v>
      </c>
      <c r="CB426" s="19">
        <f t="shared" ref="CB426" si="21642">IF(AND($R425=1,$Q426&lt;&gt;$BZ$7),1,0)</f>
        <v>0</v>
      </c>
      <c r="CC426" s="19">
        <f t="shared" ref="CC426" si="21643">IF(AND($V425=1,$U426&lt;&gt;$BZ$7),1,0)</f>
        <v>0</v>
      </c>
      <c r="CD426" s="19">
        <f t="shared" ref="CD426" si="21644">IF(AND($Z425=1,$Y426&lt;&gt;$BZ$7),1,0)</f>
        <v>0</v>
      </c>
      <c r="CE426" s="19">
        <f t="shared" ref="CE426" si="21645">IF(AND($AH425=1,$AG426&lt;&gt;$BZ$7),1,0)</f>
        <v>0</v>
      </c>
      <c r="CF426" s="19">
        <f t="shared" ref="CF426" si="21646">IF(AND($AL425=1,$AK426&lt;&gt;$BZ$7),1,0)</f>
        <v>0</v>
      </c>
      <c r="CG426" s="19">
        <f t="shared" ref="CG426" si="21647">IF(AND($AT425=1,$AS426&lt;&gt;$BZ$7),1,0)</f>
        <v>0</v>
      </c>
      <c r="CH426" s="19">
        <f t="shared" ref="CH426" si="21648">IF(AND($AX425=1,$AW426&lt;&gt;$BZ$7),1,0)</f>
        <v>0</v>
      </c>
      <c r="CI426" s="19">
        <f t="shared" ref="CI426" si="21649">IF(AND($BF425=1,$BE426&lt;&gt;$BZ$7),1,0)</f>
        <v>0</v>
      </c>
      <c r="CJ426" s="19">
        <f t="shared" ref="CJ426" si="21650">IF(AND($BJ425=1,$BI426&lt;&gt;$BZ$7),1,0)</f>
        <v>0</v>
      </c>
      <c r="CK426" s="19">
        <f t="shared" ref="CK426" si="21651">IF(AND($BR425=1,$BQ426&lt;&gt;$BZ$7),1,0)</f>
        <v>0</v>
      </c>
      <c r="CL426" s="19">
        <f t="shared" ref="CL426" si="21652">IF(AND($BV425=1,$BU426&lt;&gt;$BZ$7),1,0)</f>
        <v>0</v>
      </c>
      <c r="CO426" s="19">
        <f>IF(AND($M426&lt;&gt;$CN$7,$M426&lt;=$CN$6),1,0)</f>
        <v>0</v>
      </c>
      <c r="CP426" s="19">
        <f>IF(AND($Q426&lt;&gt;$CN$7,$Q426&lt;=$CN$6),1,0)</f>
        <v>0</v>
      </c>
      <c r="CQ426" s="19">
        <f>IF(AND($U426&lt;&gt;$CN$7,$U426&lt;=$CN$6),1,0)</f>
        <v>0</v>
      </c>
      <c r="CR426" s="19">
        <f>IF(AND($Y426&lt;&gt;$CN$7,$Y426&lt;=$CN$6),1,0)</f>
        <v>0</v>
      </c>
      <c r="CS426" s="19">
        <f>IF(AND($AG426&lt;&gt;$CN$7,$AG426&lt;=$CN$6),1,0)</f>
        <v>0</v>
      </c>
      <c r="CT426" s="19">
        <f>IF(AND($AK426&lt;&gt;$CN$7,$AK426&lt;=$CN$6),1,0)</f>
        <v>0</v>
      </c>
      <c r="CU426" s="19">
        <f>IF(AND($AS426&lt;&gt;$CN$7,$AS426&lt;=$CN$6),1,0)</f>
        <v>0</v>
      </c>
      <c r="CV426" s="19">
        <f>IF(AND($AW426&lt;&gt;$CN$7,$AW426&lt;=$CN$6),1,0)</f>
        <v>0</v>
      </c>
      <c r="CW426" s="19">
        <f>IF(AND($BE426&lt;&gt;$CN$7,$BE426&lt;=$CN$6),1,0)</f>
        <v>0</v>
      </c>
      <c r="CX426" s="19">
        <f>IF(AND($BI426&lt;&gt;$CN$7,$BI426&lt;=$CN$6),1,0)</f>
        <v>0</v>
      </c>
      <c r="CY426" s="19">
        <f>IF(AND($BQ426&lt;&gt;$CN$7,$BQ426&lt;=$CN$6),1,0)</f>
        <v>0</v>
      </c>
      <c r="CZ426" s="19">
        <f>IF(AND($BU426&lt;&gt;$CN$7,$BU426&lt;=$CN$6),1,0)</f>
        <v>0</v>
      </c>
      <c r="DC426" s="19">
        <f>IF($N425=1,1,0)</f>
        <v>0</v>
      </c>
      <c r="DD426" s="19">
        <f>IF($R425=1,1,0)</f>
        <v>0</v>
      </c>
      <c r="DE426" s="19">
        <f>IF($V425=1,1,0)</f>
        <v>0</v>
      </c>
      <c r="DF426" s="19">
        <f>IF($Z425=1,1,0)</f>
        <v>0</v>
      </c>
      <c r="DG426" s="19">
        <f>IF($AH425=1,1,0)</f>
        <v>0</v>
      </c>
      <c r="DH426" s="19">
        <f>IF($AL425=1,1,0)</f>
        <v>0</v>
      </c>
      <c r="DI426" s="19">
        <f>IF($AT425=1,1,0)</f>
        <v>0</v>
      </c>
      <c r="DJ426" s="19">
        <f>IF($AX425=1,1,0)</f>
        <v>0</v>
      </c>
      <c r="DK426" s="19">
        <f>IF($BF425=1,1,0)</f>
        <v>0</v>
      </c>
      <c r="DL426" s="19">
        <f>IF($BJ425=1,1,0)</f>
        <v>0</v>
      </c>
      <c r="DM426" s="19">
        <f>IF($BR425=1,1,0)</f>
        <v>0</v>
      </c>
      <c r="DN426" s="19">
        <f>IF($BV425=1,1,0)</f>
        <v>0</v>
      </c>
      <c r="DQ426" s="19">
        <f t="shared" ref="DQ426" si="21653">IF($N425=1,1,0)</f>
        <v>0</v>
      </c>
      <c r="DR426" s="19">
        <f t="shared" ref="DR426" si="21654">IF($R425=1,1,0)</f>
        <v>0</v>
      </c>
      <c r="DS426" s="19">
        <f t="shared" ref="DS426" si="21655">IF($V425=1,1,0)</f>
        <v>0</v>
      </c>
      <c r="DT426" s="19">
        <f t="shared" ref="DT426" si="21656">IF($Z425=1,1,0)</f>
        <v>0</v>
      </c>
      <c r="DU426" s="19">
        <f t="shared" ref="DU426" si="21657">IF($AH425=1,1,0)</f>
        <v>0</v>
      </c>
      <c r="DV426" s="19">
        <f t="shared" ref="DV426" si="21658">IF($AL425=1,1,0)</f>
        <v>0</v>
      </c>
      <c r="DW426" s="19">
        <f t="shared" ref="DW426" si="21659">IF($AT425=1,1,0)</f>
        <v>0</v>
      </c>
      <c r="DX426" s="19">
        <f t="shared" ref="DX426" si="21660">IF($AX425=1,1,0)</f>
        <v>0</v>
      </c>
      <c r="DY426" s="19">
        <f t="shared" ref="DY426" si="21661">IF($BF425=1,1,0)</f>
        <v>0</v>
      </c>
      <c r="DZ426" s="19">
        <f t="shared" ref="DZ426" si="21662">IF($BJ425=1,1,0)</f>
        <v>0</v>
      </c>
      <c r="EA426" s="19">
        <f t="shared" ref="EA426" si="21663">IF($BR425=1,1,0)</f>
        <v>0</v>
      </c>
      <c r="EB426" s="19">
        <f t="shared" ref="EB426" si="21664">IF($BV425=1,1,0)</f>
        <v>0</v>
      </c>
      <c r="EE426" s="329">
        <f>N425*$FU426*週間進捗報告書!$G$9</f>
        <v>0</v>
      </c>
      <c r="EF426" s="329">
        <f>R425*$FV426*週間進捗報告書!$G$10</f>
        <v>0</v>
      </c>
      <c r="EG426" s="329">
        <f>V425*$FW426*週間進捗報告書!$G$11</f>
        <v>0</v>
      </c>
      <c r="EH426" s="329">
        <f>Z425*$FX426*週間進捗報告書!$G$12</f>
        <v>0</v>
      </c>
      <c r="EI426" s="329">
        <f>AH425*$FY426*週間進捗報告書!$G$13</f>
        <v>0</v>
      </c>
      <c r="EJ426" s="329">
        <f>AL425*$FZ426*週間進捗報告書!$G$14</f>
        <v>0</v>
      </c>
      <c r="EK426" s="329">
        <f>AT425*$GA426*週間進捗報告書!$G$15</f>
        <v>0</v>
      </c>
      <c r="EL426" s="329">
        <f>AX425*$GB426*週間進捗報告書!$G$16</f>
        <v>0</v>
      </c>
      <c r="EM426" s="329">
        <f>BF425*$GC426*週間進捗報告書!$G$17</f>
        <v>0</v>
      </c>
      <c r="EN426" s="329">
        <f>BJ425*$GD426*週間進捗報告書!$G$18</f>
        <v>0</v>
      </c>
      <c r="EO426" s="329">
        <f>BR425*$GE426*週間進捗報告書!$G$19</f>
        <v>0</v>
      </c>
      <c r="EP426" s="329">
        <f>BV425*$GF426*週間進捗報告書!$G$20</f>
        <v>0</v>
      </c>
      <c r="ER426" s="547"/>
      <c r="ES426" s="547"/>
      <c r="ET426" s="547"/>
      <c r="EU426" s="547"/>
      <c r="EV426" s="547"/>
      <c r="EW426" s="547"/>
      <c r="EX426" s="547"/>
      <c r="EY426" s="547"/>
      <c r="EZ426" s="547"/>
      <c r="FA426" s="547"/>
      <c r="FB426" s="547"/>
      <c r="FC426" s="547"/>
      <c r="FD426" s="547"/>
      <c r="FE426" s="332"/>
      <c r="FG426" s="19"/>
      <c r="FH426" s="19"/>
      <c r="FI426" s="19"/>
      <c r="FJ426" s="19"/>
      <c r="FK426" s="19"/>
      <c r="FL426" s="19"/>
      <c r="FM426" s="19"/>
      <c r="FN426" s="19"/>
      <c r="FO426" s="19"/>
      <c r="FP426" s="19"/>
      <c r="FQ426" s="19"/>
      <c r="FR426" s="19"/>
      <c r="FU426" s="295">
        <f t="shared" ref="FU426" si="21665">FU425</f>
        <v>0</v>
      </c>
      <c r="FV426" s="295">
        <f t="shared" ref="FV426" si="21666">FV425</f>
        <v>0</v>
      </c>
      <c r="FW426" s="295">
        <f t="shared" ref="FW426" si="21667">FW425</f>
        <v>0</v>
      </c>
      <c r="FX426" s="295">
        <f t="shared" ref="FX426" si="21668">FX425</f>
        <v>0</v>
      </c>
      <c r="FY426" s="295">
        <f t="shared" ref="FY426" si="21669">FY425</f>
        <v>0</v>
      </c>
      <c r="FZ426" s="295">
        <f t="shared" ref="FZ426" si="21670">FZ425</f>
        <v>0</v>
      </c>
      <c r="GA426" s="295">
        <f t="shared" ref="GA426" si="21671">GA425</f>
        <v>0</v>
      </c>
      <c r="GB426" s="295">
        <f t="shared" ref="GB426" si="21672">GB425</f>
        <v>0</v>
      </c>
      <c r="GC426" s="295">
        <f t="shared" ref="GC426" si="21673">GC425</f>
        <v>0</v>
      </c>
      <c r="GD426" s="295">
        <f t="shared" ref="GD426" si="21674">GD425</f>
        <v>0</v>
      </c>
      <c r="GE426" s="295">
        <f t="shared" ref="GE426" si="21675">GE425</f>
        <v>0</v>
      </c>
      <c r="GF426" s="295">
        <f t="shared" ref="GF426" si="21676">GF425</f>
        <v>0</v>
      </c>
      <c r="GG426" s="295" t="e">
        <f t="shared" ref="GG426" si="21677">GG425</f>
        <v>#N/A</v>
      </c>
      <c r="GH426" s="2" t="e">
        <f>INDEX(リスト!$V:$V,MATCH(中日程計画表!$D425,リスト!$D:$D,0))</f>
        <v>#N/A</v>
      </c>
      <c r="GI426" s="2" t="e">
        <f>INDEX(リスト!$A:$A,MATCH(中日程計画表!$D425,リスト!$D:$D,0))</f>
        <v>#N/A</v>
      </c>
      <c r="GJ426" s="2" t="e">
        <f>INDEX(リスト!$U:$U,MATCH(中日程計画表!$D425,リスト!$D:$D,0))</f>
        <v>#N/A</v>
      </c>
      <c r="GK426" s="5" t="e">
        <f>INDEX(リスト!$W:$W,MATCH(中日程計画表!$D425,リスト!$D:$D,0))</f>
        <v>#N/A</v>
      </c>
      <c r="GL426" s="2" t="s">
        <v>201</v>
      </c>
      <c r="GM426" s="296">
        <f t="shared" ref="GM426" si="21678">GM425</f>
        <v>0</v>
      </c>
      <c r="GN426" s="296">
        <f t="shared" ref="GN426" si="21679">GN425</f>
        <v>0</v>
      </c>
      <c r="GU426" s="461"/>
      <c r="GV426" s="460"/>
      <c r="GW426" s="460"/>
      <c r="GX426" s="461"/>
      <c r="GY426" s="461"/>
      <c r="GZ426" s="460"/>
      <c r="HA426" s="460"/>
      <c r="HB426" s="461"/>
      <c r="HC426" s="461"/>
      <c r="HD426" s="460"/>
      <c r="HE426" s="460"/>
      <c r="HF426" s="461"/>
      <c r="HG426" s="461"/>
      <c r="HH426" s="460"/>
      <c r="HI426" s="460"/>
      <c r="HJ426" s="461"/>
      <c r="HK426" s="461"/>
      <c r="HL426" s="460"/>
      <c r="HM426" s="460"/>
      <c r="HN426" s="461"/>
      <c r="HO426" s="461"/>
      <c r="HP426" s="460"/>
      <c r="HQ426" s="460"/>
      <c r="HR426" s="461"/>
      <c r="HS426" s="4"/>
    </row>
    <row r="427" spans="1:227" ht="12" customHeight="1">
      <c r="A427" s="488" t="str">
        <f t="shared" ref="A427" ca="1" si="21680">INDIRECT("リスト!A"&amp;B427+6)</f>
        <v/>
      </c>
      <c r="B427" s="486">
        <f t="shared" ref="B427" si="21681">ROUNDDOWN((ROW()-6)/2,0)+1</f>
        <v>211</v>
      </c>
      <c r="C427" s="474" t="str">
        <f>機能グループ名</f>
        <v/>
      </c>
      <c r="D427" s="484">
        <f>機能ID</f>
        <v>0</v>
      </c>
      <c r="E427" s="482">
        <f>機能名</f>
        <v>0</v>
      </c>
      <c r="F427" s="315"/>
      <c r="G427" s="315"/>
      <c r="H427" s="315"/>
      <c r="I427" s="315"/>
      <c r="J427" s="316"/>
      <c r="K427" s="480" t="str">
        <f>担当者_SR</f>
        <v>NG</v>
      </c>
      <c r="L427" s="76"/>
      <c r="M427" s="76"/>
      <c r="N427" s="470"/>
      <c r="O427" s="474" t="str">
        <f>担当者_SRR</f>
        <v>NG</v>
      </c>
      <c r="P427" s="76"/>
      <c r="Q427" s="76"/>
      <c r="R427" s="470"/>
      <c r="S427" s="474" t="str">
        <f>担当者_DS</f>
        <v>NG</v>
      </c>
      <c r="T427" s="76"/>
      <c r="U427" s="76"/>
      <c r="V427" s="470"/>
      <c r="W427" s="472" t="str">
        <f>担当者_DSR</f>
        <v>NG</v>
      </c>
      <c r="X427" s="76"/>
      <c r="Y427" s="76"/>
      <c r="Z427" s="470"/>
      <c r="AA427" s="476"/>
      <c r="AB427" s="79"/>
      <c r="AC427" s="79"/>
      <c r="AD427" s="470">
        <f>IF(AC428 &lt;&gt; "",1,0)</f>
        <v>0</v>
      </c>
      <c r="AE427" s="472" t="str">
        <f>担当者_CD</f>
        <v>NG</v>
      </c>
      <c r="AF427" s="76"/>
      <c r="AG427" s="76"/>
      <c r="AH427" s="470"/>
      <c r="AI427" s="472" t="str">
        <f>担当者_DD</f>
        <v>NG</v>
      </c>
      <c r="AJ427" s="76"/>
      <c r="AK427" s="76"/>
      <c r="AL427" s="470"/>
      <c r="AM427" s="476"/>
      <c r="AN427" s="79"/>
      <c r="AO427" s="79"/>
      <c r="AP427" s="470">
        <f>IF(AO428 &lt;&gt; "",1,0)</f>
        <v>0</v>
      </c>
      <c r="AQ427" s="472" t="str">
        <f>担当者_MCL</f>
        <v>NG</v>
      </c>
      <c r="AR427" s="76"/>
      <c r="AS427" s="76"/>
      <c r="AT427" s="470"/>
      <c r="AU427" s="472" t="str">
        <f>担当者_MCLR</f>
        <v>NG</v>
      </c>
      <c r="AV427" s="76"/>
      <c r="AW427" s="76"/>
      <c r="AX427" s="470"/>
      <c r="AY427" s="476"/>
      <c r="AZ427" s="79"/>
      <c r="BA427" s="79"/>
      <c r="BB427" s="470">
        <f>IF(BA428 &lt;&gt; "",1,0)</f>
        <v>0</v>
      </c>
      <c r="BC427" s="474" t="str">
        <f>担当者_MT</f>
        <v>NG</v>
      </c>
      <c r="BD427" s="76"/>
      <c r="BE427" s="76"/>
      <c r="BF427" s="470"/>
      <c r="BG427" s="472" t="str">
        <f>担当者_M検</f>
        <v>NG</v>
      </c>
      <c r="BH427" s="76"/>
      <c r="BI427" s="76"/>
      <c r="BJ427" s="470"/>
      <c r="BK427" s="476"/>
      <c r="BL427" s="79"/>
      <c r="BM427" s="79"/>
      <c r="BN427" s="470">
        <v>0</v>
      </c>
      <c r="BO427" s="474" t="str">
        <f>担当者_モテ</f>
        <v>NG</v>
      </c>
      <c r="BP427" s="76"/>
      <c r="BQ427" s="76"/>
      <c r="BR427" s="470"/>
      <c r="BS427" s="472" t="str">
        <f>担当者_モテR</f>
        <v>NG</v>
      </c>
      <c r="BT427" s="76"/>
      <c r="BU427" s="76"/>
      <c r="BV427" s="470"/>
      <c r="BW427" s="468">
        <f t="shared" ref="BW427" si="21682">IFERROR(SUM(IF(K427&lt;&gt;"NG",N427*K$1,0),IF(O427&lt;&gt;"NG",R427*O$1,0),IF(S427&lt;&gt;"NG",V427*S$1,0),IF(W427&lt;&gt;"NG",Z427*W$1,0),IF(AA427&lt;&gt;"NG",AD427*AA$1,0),IF(AE427&lt;&gt;"NG",AH427*AE$1,0),IF(AI427&lt;&gt;"NG",AL427*AI$1,0),IF(AM427&lt;&gt;"NG",AP427*AM$1,0),IF(AQ427&lt;&gt;"NG",AT427*AQ$1,0),IF(AU427&lt;&gt;"NG",AX427*AU$1,0),IF(AY427&lt;&gt;"NG",BB427*AY$1,0),IF(BC427&lt;&gt;"NG",BF427*BC$1,0),IF(BG427&lt;&gt;"NG",BJ427*BG$1,0),IF(BK427&lt;&gt;"NG",BN427*BK$1,0),IF(BO427&lt;&gt;"NG",BR427*BO$1,0),IF(BS427&lt;&gt;"NG",BV427*BS$1,0))/SUM(IF(K427&lt;&gt;"NG",K$1,0),IF(O427&lt;&gt;"NG",O$1,0),IF(S427&lt;&gt;"NG",S$1,0),IF(W427&lt;&gt;"NG",W$1,0),IF(AA427&lt;&gt;"NG",AA$1,0),IF(AE427&lt;&gt;"NG",AE$1,0),IF(AI427&lt;&gt;"NG",AI$1,0),IF(AM427&lt;&gt;"NG",AM$1,0),IF(AQ427&lt;&gt;"NG",AQ$1,0),IF(AU427&lt;&gt;"NG",AU$1,0),IF(AY427&lt;&gt;"NG",AY$1,0),IF(BC427&lt;&gt;"NG",BC$1,0),IF(BG427&lt;&gt;"NG",BG$1,0),IF(BK427&lt;&gt;"NG",BK$1,0),IF(BO427&lt;&gt;"NG",BO$1,0),IF(BS427&lt;&gt;"NG",BS$1,0)),0)</f>
        <v>0</v>
      </c>
      <c r="BX427" s="466"/>
      <c r="BY427" s="490"/>
      <c r="BZ427" s="5"/>
      <c r="CA427" s="32">
        <f t="shared" ref="CA427" si="21683">IF(AND($M427&lt;&gt;$BZ$5,$M427&lt;=$BZ$6,$M427&lt;&gt;$BZ$7),1,0)</f>
        <v>0</v>
      </c>
      <c r="CB427" s="32">
        <f t="shared" ref="CB427" si="21684">IF(AND($Q427&lt;&gt;$BZ$5,$Q427&lt;=$BZ$6,$Q427&lt;&gt;$BZ$7),1,0)</f>
        <v>0</v>
      </c>
      <c r="CC427" s="32">
        <f t="shared" ref="CC427" si="21685">IF(AND($U427&lt;&gt;$BZ$5,$U427&lt;=$BZ$6,$U427&lt;&gt;$BZ$7),1,0)</f>
        <v>0</v>
      </c>
      <c r="CD427" s="32">
        <f t="shared" ref="CD427" si="21686">IF(AND($Y427&lt;&gt;$BZ$5,$Y427&lt;=$BZ$6,$Y427&lt;&gt;$BZ$7),1,0)</f>
        <v>0</v>
      </c>
      <c r="CE427" s="32">
        <f t="shared" ref="CE427" si="21687">IF(AND($AG427&lt;&gt;$BZ$5,$AG427&lt;=$BZ$6,$AG427&lt;&gt;$BZ$7),1,0)</f>
        <v>0</v>
      </c>
      <c r="CF427" s="32">
        <f t="shared" ref="CF427" si="21688">IF(AND($AK427&lt;&gt;$BZ$5,$AK427&lt;=$BZ$6,$AK427&lt;&gt;$BZ$7),1,0)</f>
        <v>0</v>
      </c>
      <c r="CG427" s="32">
        <f t="shared" ref="CG427" si="21689">IF(AND($AS427&lt;&gt;$BZ$5,$AS427&lt;=$BZ$6,$AS427&lt;&gt;$BZ$7),1,0)</f>
        <v>0</v>
      </c>
      <c r="CH427" s="32">
        <f t="shared" ref="CH427" si="21690">IF(AND($AW427&lt;&gt;$BZ$5,$AW427&lt;=$BZ$6,$AW427&lt;&gt;$BZ$7),1,0)</f>
        <v>0</v>
      </c>
      <c r="CI427" s="32">
        <f t="shared" ref="CI427" si="21691">IF(AND($BE427&lt;&gt;$BZ$5,$BE427&lt;=$BZ$6,$BE427&lt;&gt;$BZ$7),1,0)</f>
        <v>0</v>
      </c>
      <c r="CJ427" s="32">
        <f t="shared" ref="CJ427" si="21692">IF(AND($BI427&lt;&gt;$BZ$5,$BI427&lt;=$BZ$6,$BI427&lt;&gt;$BZ$7),1,0)</f>
        <v>0</v>
      </c>
      <c r="CK427" s="32">
        <f t="shared" ref="CK427" si="21693">IF(AND($BQ427&lt;&gt;$BZ$5,$BQ427&lt;=$BZ$6,$BQ427&lt;&gt;$BZ$7),1,0)</f>
        <v>0</v>
      </c>
      <c r="CL427" s="32">
        <f t="shared" ref="CL427" si="21694">IF(AND($BU427&lt;&gt;$BZ$5,$BU427&lt;=$BZ$6,$BU427&lt;&gt;$BZ$7),1,0)</f>
        <v>0</v>
      </c>
      <c r="CO427" s="32">
        <f>IF(AND($M427&lt;&gt;$CN$5,$M427&lt;=$CN$6,$M427&lt;&gt;$CN$7),1,0)</f>
        <v>0</v>
      </c>
      <c r="CP427" s="32">
        <f>IF(AND($Q427&lt;&gt;$CN$5,$Q427&lt;=$CN$6,$Q427&lt;&gt;$CN$7),1,0)</f>
        <v>0</v>
      </c>
      <c r="CQ427" s="32">
        <f>IF(AND($U427&lt;&gt;$CN$5,$U427&lt;=$CN$6,$U427&lt;&gt;$CN$7),1,0)</f>
        <v>0</v>
      </c>
      <c r="CR427" s="32">
        <f>IF(AND($Y427&lt;&gt;$CN$5,$Y427&lt;=$CN$6,$Y427&lt;&gt;$CN$7),1,0)</f>
        <v>0</v>
      </c>
      <c r="CS427" s="32">
        <f>IF(AND($AG427&lt;&gt;$CN$5,$AG427&lt;=$CN$6,$AG427&lt;&gt;$CN$7),1,0)</f>
        <v>0</v>
      </c>
      <c r="CT427" s="32">
        <f>IF(AND($AK427&lt;&gt;$CN$5,$AK427&lt;=$CN$6,$AK427&lt;&gt;$CN$7),1,0)</f>
        <v>0</v>
      </c>
      <c r="CU427" s="32">
        <f>IF(AND($AS427&lt;&gt;$CN$5,$AS427&lt;=$CN$6,$AS427&lt;&gt;$CN$7),1,0)</f>
        <v>0</v>
      </c>
      <c r="CV427" s="32">
        <f>IF(AND($AW427&lt;&gt;$CN$5,$AW427&lt;=$CN$6,$AW427&lt;&gt;$CN$7),1,0)</f>
        <v>0</v>
      </c>
      <c r="CW427" s="32">
        <f>IF(AND($BE427&lt;&gt;$CN$5,$BE427&lt;=$CN$6,$BE427&lt;&gt;$CN$7),1,0)</f>
        <v>0</v>
      </c>
      <c r="CX427" s="32">
        <f>IF(AND($BI427&lt;&gt;$CN$5,$BI427&lt;=$CN$6,$BI427&lt;&gt;$CN$7),1,0)</f>
        <v>0</v>
      </c>
      <c r="CY427" s="32">
        <f>IF(AND($BQ427&lt;&gt;$CN$5,$BQ427&lt;=$CN$6,$BQ427&lt;&gt;$CN$7),1,0)</f>
        <v>0</v>
      </c>
      <c r="CZ427" s="32">
        <f>IF(AND($BU427&lt;&gt;$CN$5,$BU427&lt;=$CN$6,$BU427&lt;&gt;$CN$7),1,0)</f>
        <v>0</v>
      </c>
      <c r="DC427" s="32">
        <f>IF(AND($M427&lt;&gt;$DB$5,$M427&lt;=$DB$6,$M427&lt;&gt;$CN$7),1,0)</f>
        <v>0</v>
      </c>
      <c r="DD427" s="32">
        <f>IF(AND($Q427&lt;&gt;$DB$5,$Q427&lt;=$DB$6,$Q427&lt;&gt;$CN$7),1,0)</f>
        <v>0</v>
      </c>
      <c r="DE427" s="32">
        <f>IF(AND($U427&lt;&gt;$DB$5,$U427&lt;=$DB$6,$U427&lt;&gt;$CN$7),1,0)</f>
        <v>0</v>
      </c>
      <c r="DF427" s="32">
        <f>IF(AND($Y427&lt;&gt;$DB$5,$Y427&lt;=$DB$6,$Y427&lt;&gt;$CN$7),1,0)</f>
        <v>0</v>
      </c>
      <c r="DG427" s="32">
        <f>IF(AND($AG427&lt;&gt;$DB$5,$AG427&lt;=$DB$6,$AG427&lt;&gt;$CN$7),1,0)</f>
        <v>0</v>
      </c>
      <c r="DH427" s="32">
        <f>IF(AND($AK427&lt;&gt;$DB$5,$AK427&lt;=$DB$6,$AK427&lt;&gt;$CN$7),1,0)</f>
        <v>0</v>
      </c>
      <c r="DI427" s="32">
        <f>IF(AND($AS427&lt;&gt;$DB$5,$AS427&lt;=$DB$6,$AS427&lt;&gt;$CN$7),1,0)</f>
        <v>0</v>
      </c>
      <c r="DJ427" s="32">
        <f>IF(AND($AW427&lt;&gt;$DB$5,$AW427&lt;=$DB$6,$AW427&lt;&gt;$CN$7),1,0)</f>
        <v>0</v>
      </c>
      <c r="DK427" s="32">
        <f>IF(AND($BE427&lt;&gt;$DB$5,$BE427&lt;=$DB$6,$BE427&lt;&gt;$CN$7),1,0)</f>
        <v>0</v>
      </c>
      <c r="DL427" s="32">
        <f>IF(AND($BI427&lt;&gt;$DB$5,$BI427&lt;=$DB$6,$BI427&lt;&gt;$CN$7),1,0)</f>
        <v>0</v>
      </c>
      <c r="DM427" s="32">
        <f>IF(AND($BQ427&lt;&gt;$DB$5,$BQ427&lt;=$DB$6,$BQ427&lt;&gt;$CN$7),1,0)</f>
        <v>0</v>
      </c>
      <c r="DN427" s="32">
        <f>IF(AND($BU427&lt;&gt;$DB$5,$BU427&lt;=$DB$6,$BU427&lt;&gt;$CN$7),1,0)</f>
        <v>0</v>
      </c>
      <c r="DQ427" s="32">
        <f t="shared" ref="DQ427" si="21695">IF(AND($M427&lt;&gt;$DP$5,$M427&lt;=$DP$6,$M427&lt;&gt;$CN$7),1,0)</f>
        <v>0</v>
      </c>
      <c r="DR427" s="32">
        <f t="shared" ref="DR427" si="21696">IF(AND($Q427&lt;&gt;$DP$5,$Q427&lt;=$DP$6,$Q427&lt;&gt;$CN$7),1,0)</f>
        <v>0</v>
      </c>
      <c r="DS427" s="32">
        <f t="shared" ref="DS427" si="21697">IF(AND($U427&lt;&gt;$DP$5,$U427&lt;=$DP$6,$U427&lt;&gt;$CN$7),1,0)</f>
        <v>0</v>
      </c>
      <c r="DT427" s="32">
        <f t="shared" ref="DT427" si="21698">IF(AND($Y427&lt;&gt;$DP$5,$Y427&lt;=$DP$6,$Y427&lt;&gt;$CN$7),1,0)</f>
        <v>0</v>
      </c>
      <c r="DU427" s="32">
        <f t="shared" ref="DU427" si="21699">IF(AND($AG427&lt;&gt;$DP$5,$AG427&lt;=$DP$6,$AG427&lt;&gt;$CN$7),1,0)</f>
        <v>0</v>
      </c>
      <c r="DV427" s="32">
        <f t="shared" ref="DV427" si="21700">IF(AND($AK427&lt;&gt;$DP$5,$AK427&lt;=$DP$6,$AK427&lt;&gt;$CN$7),1,0)</f>
        <v>0</v>
      </c>
      <c r="DW427" s="32">
        <f t="shared" ref="DW427" si="21701">IF(AND($AS427&lt;&gt;$DP$5,$AS427&lt;=$DP$6,$AS427&lt;&gt;$CN$7),1,0)</f>
        <v>0</v>
      </c>
      <c r="DX427" s="32">
        <f t="shared" ref="DX427" si="21702">IF(AND($AW427&lt;&gt;$DP$5,$AW427&lt;=$DP$6,$AW427&lt;&gt;$CN$7),1,0)</f>
        <v>0</v>
      </c>
      <c r="DY427" s="32">
        <f t="shared" ref="DY427" si="21703">IF(AND($BE427&lt;&gt;$DP$5,$BE427&lt;=$DP$6,$BE427&lt;&gt;$CN$7),1,0)</f>
        <v>0</v>
      </c>
      <c r="DZ427" s="32">
        <f t="shared" ref="DZ427" si="21704">IF(AND($BI427&lt;&gt;$DP$5,$BI427&lt;=$DP$6,$BI427&lt;&gt;$CN$7),1,0)</f>
        <v>0</v>
      </c>
      <c r="EA427" s="32">
        <f t="shared" ref="EA427" si="21705">IF(AND($BQ427&lt;&gt;$DP$5,$BQ427&lt;=$DP$6,$BQ427&lt;&gt;$CN$7),1,0)</f>
        <v>0</v>
      </c>
      <c r="EB427" s="32">
        <f t="shared" ref="EB427" si="21706">IF(AND($BU427&lt;&gt;$DP$5,$BU427&lt;=$DP$6,$BU427&lt;&gt;$CN$7),1,0)</f>
        <v>0</v>
      </c>
      <c r="EE427" s="328">
        <f>IF(M427&lt;&gt;"",IF(M427&lt;=$ED$6,1,IF(L427&gt;$ED$6,0,NETWORKDAYS(L427,$ED$6,祭日リスト)/NETWORKDAYS(L427,M427,祭日リスト)))*$GG427*週間進捗報告書!$G$9,0)</f>
        <v>0</v>
      </c>
      <c r="EF427" s="328">
        <f>IF(Q427&lt;&gt;"",IF(Q427&lt;=$ED$6,1,IF(P427&gt;$ED$6,0,NETWORKDAYS(P427,$ED$6,祭日リスト)/NETWORKDAYS(P427,Q427,祭日リスト)))*$GG427*週間進捗報告書!$G$10,0)</f>
        <v>0</v>
      </c>
      <c r="EG427" s="328">
        <f>IF(U427&lt;&gt;"",IF(U427&lt;=$ED$6,1,IF(T427&gt;$ED$6,0,NETWORKDAYS(T427,$ED$6,祭日リスト)/NETWORKDAYS(T427,U427,祭日リスト)))*$GG427*週間進捗報告書!$G$11,0)</f>
        <v>0</v>
      </c>
      <c r="EH427" s="328">
        <f>IF(Y427&lt;&gt;"",IF(Y427&lt;=$ED$6,1,IF(X427&gt;$ED$6,0,NETWORKDAYS(X427,$ED$6,祭日リスト)/NETWORKDAYS(X427,Y427,祭日リスト)))*$GG427*週間進捗報告書!$G$12,0)</f>
        <v>0</v>
      </c>
      <c r="EI427" s="328">
        <f>IF(AG427&lt;&gt;"",IF(AG427&lt;=$ED$6,1,IF(AF427&gt;$ED$6,0,NETWORKDAYS(AF427,$ED$6,祭日リスト)/NETWORKDAYS(AF427,AG427,祭日リスト)))*$GG427*週間進捗報告書!$G$13,0)</f>
        <v>0</v>
      </c>
      <c r="EJ427" s="328">
        <f>IF(AK427&lt;&gt;"",IF(AK427&lt;=$ED$6,1,IF(AJ427&gt;$ED$6,0,NETWORKDAYS(AJ427,$ED$6,祭日リスト)/NETWORKDAYS(AJ427,AK427,祭日リスト)))*$GG427*週間進捗報告書!$G$14,0)</f>
        <v>0</v>
      </c>
      <c r="EK427" s="328">
        <f>IF(AS427&lt;&gt;"",IF(AS427&lt;=$ED$6,1,IF(AR427&gt;$ED$6,0,NETWORKDAYS(AR427,$ED$6,祭日リスト)/NETWORKDAYS(AR427,AS427,祭日リスト)))*$GG427*週間進捗報告書!$G$15,0)</f>
        <v>0</v>
      </c>
      <c r="EL427" s="328">
        <f>IF(AW427&lt;&gt;"",IF(AW427&lt;=$ED$6,1,IF(AV427&gt;$ED$6,0,NETWORKDAYS(AV427,$ED$6,祭日リスト)/NETWORKDAYS(AV427,AW427,祭日リスト)))*$GG427*週間進捗報告書!$G$16,0)</f>
        <v>0</v>
      </c>
      <c r="EM427" s="328">
        <f>IF(BE427&lt;&gt;"",IF(BE427&lt;=$ED$6,1,IF(BD427&gt;$ED$6,0,NETWORKDAYS(BD427,$ED$6,祭日リスト)/NETWORKDAYS(BD427,BE427,祭日リスト)))*$GG427*週間進捗報告書!$G$17,0)</f>
        <v>0</v>
      </c>
      <c r="EN427" s="328">
        <f>IF(BI427&lt;&gt;"",IF(BI427&lt;=$ED$6,1,IF(BH427&gt;$ED$6,0,NETWORKDAYS(BH427,$ED$6,祭日リスト)/NETWORKDAYS(BH427,BI427,祭日リスト)))*$GG427*週間進捗報告書!$G$18,0)</f>
        <v>0</v>
      </c>
      <c r="EO427" s="328">
        <f>IF(BQ427&lt;&gt;"",IF(BQ427&lt;=$ED$6,1,IF(BP427&gt;$ED$6,0,NETWORKDAYS(BP427,$ED$6,祭日リスト)/NETWORKDAYS(BP427,BQ427,祭日リスト)))*$GG427*週間進捗報告書!$G$19,0)</f>
        <v>0</v>
      </c>
      <c r="EP427" s="328">
        <f>IF(BU427&lt;&gt;"",IF(BU427&lt;=$ED$6,1,IF(BT427&gt;$ED$6,0,NETWORKDAYS(BT427,$ED$6,祭日リスト)/NETWORKDAYS(BT427,BU427,祭日リスト)))*$GG427*週間進捗報告書!$G$20,0)</f>
        <v>0</v>
      </c>
      <c r="ER427" s="547">
        <f t="shared" ref="ER427:FC427" si="21707">EE427-EE428</f>
        <v>0</v>
      </c>
      <c r="ES427" s="547">
        <f t="shared" si="21707"/>
        <v>0</v>
      </c>
      <c r="ET427" s="547">
        <f t="shared" si="21707"/>
        <v>0</v>
      </c>
      <c r="EU427" s="547">
        <f t="shared" si="21707"/>
        <v>0</v>
      </c>
      <c r="EV427" s="547">
        <f t="shared" si="21707"/>
        <v>0</v>
      </c>
      <c r="EW427" s="547">
        <f t="shared" si="21707"/>
        <v>0</v>
      </c>
      <c r="EX427" s="547">
        <f t="shared" si="21707"/>
        <v>0</v>
      </c>
      <c r="EY427" s="547">
        <f t="shared" si="21707"/>
        <v>0</v>
      </c>
      <c r="EZ427" s="547">
        <f t="shared" si="21707"/>
        <v>0</v>
      </c>
      <c r="FA427" s="547">
        <f t="shared" si="21707"/>
        <v>0</v>
      </c>
      <c r="FB427" s="547">
        <f t="shared" si="21707"/>
        <v>0</v>
      </c>
      <c r="FC427" s="547">
        <f t="shared" si="21707"/>
        <v>0</v>
      </c>
      <c r="FD427" s="547">
        <f t="shared" ref="FD427" si="21708">SUM(ER427:FC428)</f>
        <v>0</v>
      </c>
      <c r="FE427" s="333"/>
      <c r="FG427" s="32">
        <f>IF(AND($M427&lt;&gt;$FF$7),1,0)</f>
        <v>0</v>
      </c>
      <c r="FH427" s="32">
        <f>IF(AND($Q427&lt;&gt;$FF$7),1,0)</f>
        <v>0</v>
      </c>
      <c r="FI427" s="32">
        <f>IF(AND($U427&lt;&gt;$FF$7),1,0)</f>
        <v>0</v>
      </c>
      <c r="FJ427" s="32">
        <f>IF(AND($Y427&lt;&gt;$FF$7),1,0)</f>
        <v>0</v>
      </c>
      <c r="FK427" s="32">
        <f>IF(AND($AG427&lt;&gt;$FF$7),1,0)</f>
        <v>0</v>
      </c>
      <c r="FL427" s="32">
        <f>IF(AND($AK427&lt;&gt;$FF$7),1,0)</f>
        <v>0</v>
      </c>
      <c r="FM427" s="32">
        <f>IF(AND($AS427&lt;&gt;$FF$7),1,0)</f>
        <v>0</v>
      </c>
      <c r="FN427" s="32">
        <f>IF(AND($AW427&lt;&gt;$FF$7),1,0)</f>
        <v>0</v>
      </c>
      <c r="FO427" s="32">
        <f>IF(AND($BE427&lt;&gt;$FF$7),1,0)</f>
        <v>0</v>
      </c>
      <c r="FP427" s="32">
        <f>IF(AND($BI427&lt;&gt;$FF$7),1,0)</f>
        <v>0</v>
      </c>
      <c r="FQ427" s="32">
        <f>IF(AND($BQ427&lt;&gt;$FF$7),1,0)</f>
        <v>0</v>
      </c>
      <c r="FR427" s="32">
        <f>IF(AND($BU427&lt;&gt;$FF$7),1,0)</f>
        <v>0</v>
      </c>
      <c r="FU427" s="294">
        <f t="shared" ref="FU427" si="21709">IF($K427&lt;&gt;"NG",$GG427,0)</f>
        <v>0</v>
      </c>
      <c r="FV427" s="294">
        <f t="shared" ref="FV427" si="21710">IF($O427&lt;&gt;"NG",$GG427,0)</f>
        <v>0</v>
      </c>
      <c r="FW427" s="294">
        <f t="shared" ref="FW427" si="21711">IF($S427&lt;&gt;"NG",$GG427,0)</f>
        <v>0</v>
      </c>
      <c r="FX427" s="294">
        <f t="shared" ref="FX427" si="21712">IF($W427&lt;&gt;"NG",$GG427,0)</f>
        <v>0</v>
      </c>
      <c r="FY427" s="294">
        <f t="shared" ref="FY427" si="21713">IF($AE427&lt;&gt;"NG",$GG427,0)</f>
        <v>0</v>
      </c>
      <c r="FZ427" s="294">
        <f t="shared" ref="FZ427" si="21714">IF($AI427&lt;&gt;"NG",$GG427,0)</f>
        <v>0</v>
      </c>
      <c r="GA427" s="294">
        <f t="shared" ref="GA427" si="21715">IF($AQ427&lt;&gt;"NG",$GG427,0)</f>
        <v>0</v>
      </c>
      <c r="GB427" s="294">
        <f t="shared" ref="GB427" si="21716">IF($AU427&lt;&gt;"NG",$GG427,0)</f>
        <v>0</v>
      </c>
      <c r="GC427" s="294">
        <f t="shared" ref="GC427" si="21717">IF($BC427&lt;&gt;"NG",$GG427,0)</f>
        <v>0</v>
      </c>
      <c r="GD427" s="294">
        <f t="shared" ref="GD427" si="21718">IF($BG427&lt;&gt;"NG",$GG427,0)</f>
        <v>0</v>
      </c>
      <c r="GE427" s="294">
        <f t="shared" ref="GE427" si="21719">IF($BO427&lt;&gt;"NG",$GG427,0)</f>
        <v>0</v>
      </c>
      <c r="GF427" s="294">
        <f t="shared" ref="GF427" si="21720">IF($BS427&lt;&gt;"NG",$GG427,0)</f>
        <v>0</v>
      </c>
      <c r="GG427" s="294" t="e">
        <f>VLOOKUP($D427,リスト!$D:$S,15,FALSE)</f>
        <v>#N/A</v>
      </c>
      <c r="GH427" s="2" t="e">
        <f>INDEX(リスト!$V:$V,MATCH(中日程計画表!$D427,リスト!$D:$D,0))</f>
        <v>#N/A</v>
      </c>
      <c r="GI427" s="2" t="e">
        <f>INDEX(リスト!$A:$A,MATCH(中日程計画表!$D427,リスト!$D:$D,0))</f>
        <v>#N/A</v>
      </c>
      <c r="GJ427" s="2" t="e">
        <f>INDEX(リスト!$U:$U,MATCH(中日程計画表!$D427,リスト!$D:$D,0))</f>
        <v>#N/A</v>
      </c>
      <c r="GK427" s="5" t="e">
        <f>INDEX(リスト!$W:$W,MATCH(中日程計画表!$D427,リスト!$D:$D,0))</f>
        <v>#N/A</v>
      </c>
      <c r="GL427" s="2" t="s">
        <v>200</v>
      </c>
      <c r="GM427" s="296">
        <f>D427</f>
        <v>0</v>
      </c>
      <c r="GN427" s="296">
        <f>E427</f>
        <v>0</v>
      </c>
      <c r="GU427" s="460" t="str">
        <f t="shared" ref="GU427" si="21721">AE427</f>
        <v>NG</v>
      </c>
      <c r="GV427" s="460">
        <f t="shared" ref="GV427" si="21722">EI427</f>
        <v>0</v>
      </c>
      <c r="GW427" s="460">
        <f t="shared" ref="GW427" si="21723">EI428</f>
        <v>0</v>
      </c>
      <c r="GX427" s="462">
        <f t="shared" ref="GX427" si="21724">EV427</f>
        <v>0</v>
      </c>
      <c r="GY427" s="460" t="str">
        <f t="shared" ref="GY427" si="21725">AI427</f>
        <v>NG</v>
      </c>
      <c r="GZ427" s="460">
        <f t="shared" ref="GZ427" si="21726">EJ427</f>
        <v>0</v>
      </c>
      <c r="HA427" s="460">
        <f t="shared" ref="HA427" si="21727">EJ428</f>
        <v>0</v>
      </c>
      <c r="HB427" s="462">
        <f t="shared" ref="HB427" si="21728">EW427</f>
        <v>0</v>
      </c>
      <c r="HC427" s="460" t="str">
        <f t="shared" ref="HC427" si="21729">AQ427</f>
        <v>NG</v>
      </c>
      <c r="HD427" s="460">
        <f t="shared" ref="HD427" si="21730">EK427</f>
        <v>0</v>
      </c>
      <c r="HE427" s="460">
        <f t="shared" ref="HE427" si="21731">EK428</f>
        <v>0</v>
      </c>
      <c r="HF427" s="462">
        <f t="shared" ref="HF427" si="21732">EX427</f>
        <v>0</v>
      </c>
      <c r="HG427" s="460" t="str">
        <f t="shared" ref="HG427" si="21733">AU427</f>
        <v>NG</v>
      </c>
      <c r="HH427" s="460">
        <f t="shared" ref="HH427" si="21734">EL427</f>
        <v>0</v>
      </c>
      <c r="HI427" s="460">
        <f t="shared" ref="HI427" si="21735">EL428</f>
        <v>0</v>
      </c>
      <c r="HJ427" s="462">
        <f t="shared" ref="HJ427" si="21736">EY427</f>
        <v>0</v>
      </c>
      <c r="HK427" s="460" t="str">
        <f t="shared" ref="HK427" si="21737">BC427</f>
        <v>NG</v>
      </c>
      <c r="HL427" s="460">
        <f t="shared" ref="HL427" si="21738">EM427</f>
        <v>0</v>
      </c>
      <c r="HM427" s="460">
        <f t="shared" ref="HM427" si="21739">EM428</f>
        <v>0</v>
      </c>
      <c r="HN427" s="462">
        <f t="shared" ref="HN427" si="21740">EZ427</f>
        <v>0</v>
      </c>
      <c r="HO427" s="460" t="str">
        <f t="shared" ref="HO427" si="21741">BG427</f>
        <v>NG</v>
      </c>
      <c r="HP427" s="460">
        <f t="shared" ref="HP427" si="21742">EN427</f>
        <v>0</v>
      </c>
      <c r="HQ427" s="460">
        <f t="shared" ref="HQ427" si="21743">EN428</f>
        <v>0</v>
      </c>
      <c r="HR427" s="462">
        <f t="shared" ref="HR427" si="21744">FA427</f>
        <v>0</v>
      </c>
      <c r="HS427" s="332"/>
    </row>
    <row r="428" spans="1:227" ht="12" customHeight="1">
      <c r="A428" s="489"/>
      <c r="B428" s="487"/>
      <c r="C428" s="475"/>
      <c r="D428" s="485"/>
      <c r="E428" s="483"/>
      <c r="F428" s="317"/>
      <c r="G428" s="317"/>
      <c r="H428" s="317"/>
      <c r="I428" s="317"/>
      <c r="J428" s="316"/>
      <c r="K428" s="481"/>
      <c r="L428" s="77"/>
      <c r="M428" s="77"/>
      <c r="N428" s="471"/>
      <c r="O428" s="475"/>
      <c r="P428" s="77"/>
      <c r="Q428" s="77"/>
      <c r="R428" s="471"/>
      <c r="S428" s="475"/>
      <c r="T428" s="77"/>
      <c r="U428" s="77"/>
      <c r="V428" s="471"/>
      <c r="W428" s="473"/>
      <c r="X428" s="77"/>
      <c r="Y428" s="77"/>
      <c r="Z428" s="471"/>
      <c r="AA428" s="477"/>
      <c r="AB428" s="80"/>
      <c r="AC428" s="80"/>
      <c r="AD428" s="471"/>
      <c r="AE428" s="473"/>
      <c r="AF428" s="77"/>
      <c r="AG428" s="77"/>
      <c r="AH428" s="471"/>
      <c r="AI428" s="473"/>
      <c r="AJ428" s="77"/>
      <c r="AK428" s="77"/>
      <c r="AL428" s="471"/>
      <c r="AM428" s="477"/>
      <c r="AN428" s="80"/>
      <c r="AO428" s="80"/>
      <c r="AP428" s="471"/>
      <c r="AQ428" s="473"/>
      <c r="AR428" s="77"/>
      <c r="AS428" s="77"/>
      <c r="AT428" s="471"/>
      <c r="AU428" s="473"/>
      <c r="AV428" s="77"/>
      <c r="AW428" s="77"/>
      <c r="AX428" s="471"/>
      <c r="AY428" s="477"/>
      <c r="AZ428" s="80"/>
      <c r="BA428" s="80"/>
      <c r="BB428" s="471"/>
      <c r="BC428" s="475"/>
      <c r="BD428" s="77"/>
      <c r="BE428" s="77"/>
      <c r="BF428" s="471"/>
      <c r="BG428" s="473"/>
      <c r="BH428" s="77"/>
      <c r="BI428" s="77"/>
      <c r="BJ428" s="471"/>
      <c r="BK428" s="477"/>
      <c r="BL428" s="80"/>
      <c r="BM428" s="80"/>
      <c r="BN428" s="471"/>
      <c r="BO428" s="475"/>
      <c r="BP428" s="77"/>
      <c r="BQ428" s="77"/>
      <c r="BR428" s="471"/>
      <c r="BS428" s="473"/>
      <c r="BT428" s="77"/>
      <c r="BU428" s="77"/>
      <c r="BV428" s="471"/>
      <c r="BW428" s="469"/>
      <c r="BX428" s="467"/>
      <c r="BY428" s="490"/>
      <c r="CA428" s="19">
        <f t="shared" ref="CA428" si="21745">IF(AND($N427=1,$M428&lt;&gt;$BZ$7),1,0)</f>
        <v>0</v>
      </c>
      <c r="CB428" s="19">
        <f t="shared" ref="CB428" si="21746">IF(AND($R427=1,$Q428&lt;&gt;$BZ$7),1,0)</f>
        <v>0</v>
      </c>
      <c r="CC428" s="19">
        <f t="shared" ref="CC428" si="21747">IF(AND($V427=1,$U428&lt;&gt;$BZ$7),1,0)</f>
        <v>0</v>
      </c>
      <c r="CD428" s="19">
        <f t="shared" ref="CD428" si="21748">IF(AND($Z427=1,$Y428&lt;&gt;$BZ$7),1,0)</f>
        <v>0</v>
      </c>
      <c r="CE428" s="19">
        <f t="shared" ref="CE428" si="21749">IF(AND($AH427=1,$AG428&lt;&gt;$BZ$7),1,0)</f>
        <v>0</v>
      </c>
      <c r="CF428" s="19">
        <f t="shared" ref="CF428" si="21750">IF(AND($AL427=1,$AK428&lt;&gt;$BZ$7),1,0)</f>
        <v>0</v>
      </c>
      <c r="CG428" s="19">
        <f t="shared" ref="CG428" si="21751">IF(AND($AT427=1,$AS428&lt;&gt;$BZ$7),1,0)</f>
        <v>0</v>
      </c>
      <c r="CH428" s="19">
        <f t="shared" ref="CH428" si="21752">IF(AND($AX427=1,$AW428&lt;&gt;$BZ$7),1,0)</f>
        <v>0</v>
      </c>
      <c r="CI428" s="19">
        <f t="shared" ref="CI428" si="21753">IF(AND($BF427=1,$BE428&lt;&gt;$BZ$7),1,0)</f>
        <v>0</v>
      </c>
      <c r="CJ428" s="19">
        <f t="shared" ref="CJ428" si="21754">IF(AND($BJ427=1,$BI428&lt;&gt;$BZ$7),1,0)</f>
        <v>0</v>
      </c>
      <c r="CK428" s="19">
        <f t="shared" ref="CK428" si="21755">IF(AND($BR427=1,$BQ428&lt;&gt;$BZ$7),1,0)</f>
        <v>0</v>
      </c>
      <c r="CL428" s="19">
        <f t="shared" ref="CL428" si="21756">IF(AND($BV427=1,$BU428&lt;&gt;$BZ$7),1,0)</f>
        <v>0</v>
      </c>
      <c r="CO428" s="19">
        <f>IF(AND($M428&lt;&gt;$CN$7,$M428&lt;=$CN$6),1,0)</f>
        <v>0</v>
      </c>
      <c r="CP428" s="19">
        <f>IF(AND($Q428&lt;&gt;$CN$7,$Q428&lt;=$CN$6),1,0)</f>
        <v>0</v>
      </c>
      <c r="CQ428" s="19">
        <f>IF(AND($U428&lt;&gt;$CN$7,$U428&lt;=$CN$6),1,0)</f>
        <v>0</v>
      </c>
      <c r="CR428" s="19">
        <f>IF(AND($Y428&lt;&gt;$CN$7,$Y428&lt;=$CN$6),1,0)</f>
        <v>0</v>
      </c>
      <c r="CS428" s="19">
        <f>IF(AND($AG428&lt;&gt;$CN$7,$AG428&lt;=$CN$6),1,0)</f>
        <v>0</v>
      </c>
      <c r="CT428" s="19">
        <f>IF(AND($AK428&lt;&gt;$CN$7,$AK428&lt;=$CN$6),1,0)</f>
        <v>0</v>
      </c>
      <c r="CU428" s="19">
        <f>IF(AND($AS428&lt;&gt;$CN$7,$AS428&lt;=$CN$6),1,0)</f>
        <v>0</v>
      </c>
      <c r="CV428" s="19">
        <f>IF(AND($AW428&lt;&gt;$CN$7,$AW428&lt;=$CN$6),1,0)</f>
        <v>0</v>
      </c>
      <c r="CW428" s="19">
        <f>IF(AND($BE428&lt;&gt;$CN$7,$BE428&lt;=$CN$6),1,0)</f>
        <v>0</v>
      </c>
      <c r="CX428" s="19">
        <f>IF(AND($BI428&lt;&gt;$CN$7,$BI428&lt;=$CN$6),1,0)</f>
        <v>0</v>
      </c>
      <c r="CY428" s="19">
        <f>IF(AND($BQ428&lt;&gt;$CN$7,$BQ428&lt;=$CN$6),1,0)</f>
        <v>0</v>
      </c>
      <c r="CZ428" s="19">
        <f>IF(AND($BU428&lt;&gt;$CN$7,$BU428&lt;=$CN$6),1,0)</f>
        <v>0</v>
      </c>
      <c r="DC428" s="19">
        <f>IF($N427=1,1,0)</f>
        <v>0</v>
      </c>
      <c r="DD428" s="19">
        <f>IF($R427=1,1,0)</f>
        <v>0</v>
      </c>
      <c r="DE428" s="19">
        <f>IF($V427=1,1,0)</f>
        <v>0</v>
      </c>
      <c r="DF428" s="19">
        <f>IF($Z427=1,1,0)</f>
        <v>0</v>
      </c>
      <c r="DG428" s="19">
        <f>IF($AH427=1,1,0)</f>
        <v>0</v>
      </c>
      <c r="DH428" s="19">
        <f>IF($AL427=1,1,0)</f>
        <v>0</v>
      </c>
      <c r="DI428" s="19">
        <f>IF($AT427=1,1,0)</f>
        <v>0</v>
      </c>
      <c r="DJ428" s="19">
        <f>IF($AX427=1,1,0)</f>
        <v>0</v>
      </c>
      <c r="DK428" s="19">
        <f>IF($BF427=1,1,0)</f>
        <v>0</v>
      </c>
      <c r="DL428" s="19">
        <f>IF($BJ427=1,1,0)</f>
        <v>0</v>
      </c>
      <c r="DM428" s="19">
        <f>IF($BR427=1,1,0)</f>
        <v>0</v>
      </c>
      <c r="DN428" s="19">
        <f>IF($BV427=1,1,0)</f>
        <v>0</v>
      </c>
      <c r="DQ428" s="19">
        <f t="shared" ref="DQ428" si="21757">IF($N427=1,1,0)</f>
        <v>0</v>
      </c>
      <c r="DR428" s="19">
        <f t="shared" ref="DR428" si="21758">IF($R427=1,1,0)</f>
        <v>0</v>
      </c>
      <c r="DS428" s="19">
        <f t="shared" ref="DS428" si="21759">IF($V427=1,1,0)</f>
        <v>0</v>
      </c>
      <c r="DT428" s="19">
        <f t="shared" ref="DT428" si="21760">IF($Z427=1,1,0)</f>
        <v>0</v>
      </c>
      <c r="DU428" s="19">
        <f t="shared" ref="DU428" si="21761">IF($AH427=1,1,0)</f>
        <v>0</v>
      </c>
      <c r="DV428" s="19">
        <f t="shared" ref="DV428" si="21762">IF($AL427=1,1,0)</f>
        <v>0</v>
      </c>
      <c r="DW428" s="19">
        <f t="shared" ref="DW428" si="21763">IF($AT427=1,1,0)</f>
        <v>0</v>
      </c>
      <c r="DX428" s="19">
        <f t="shared" ref="DX428" si="21764">IF($AX427=1,1,0)</f>
        <v>0</v>
      </c>
      <c r="DY428" s="19">
        <f t="shared" ref="DY428" si="21765">IF($BF427=1,1,0)</f>
        <v>0</v>
      </c>
      <c r="DZ428" s="19">
        <f t="shared" ref="DZ428" si="21766">IF($BJ427=1,1,0)</f>
        <v>0</v>
      </c>
      <c r="EA428" s="19">
        <f t="shared" ref="EA428" si="21767">IF($BR427=1,1,0)</f>
        <v>0</v>
      </c>
      <c r="EB428" s="19">
        <f t="shared" ref="EB428" si="21768">IF($BV427=1,1,0)</f>
        <v>0</v>
      </c>
      <c r="EE428" s="329">
        <f>N427*$FU428*週間進捗報告書!$G$9</f>
        <v>0</v>
      </c>
      <c r="EF428" s="329">
        <f>R427*$FV428*週間進捗報告書!$G$10</f>
        <v>0</v>
      </c>
      <c r="EG428" s="329">
        <f>V427*$FW428*週間進捗報告書!$G$11</f>
        <v>0</v>
      </c>
      <c r="EH428" s="329">
        <f>Z427*$FX428*週間進捗報告書!$G$12</f>
        <v>0</v>
      </c>
      <c r="EI428" s="329">
        <f>AH427*$FY428*週間進捗報告書!$G$13</f>
        <v>0</v>
      </c>
      <c r="EJ428" s="329">
        <f>AL427*$FZ428*週間進捗報告書!$G$14</f>
        <v>0</v>
      </c>
      <c r="EK428" s="329">
        <f>AT427*$GA428*週間進捗報告書!$G$15</f>
        <v>0</v>
      </c>
      <c r="EL428" s="329">
        <f>AX427*$GB428*週間進捗報告書!$G$16</f>
        <v>0</v>
      </c>
      <c r="EM428" s="329">
        <f>BF427*$GC428*週間進捗報告書!$G$17</f>
        <v>0</v>
      </c>
      <c r="EN428" s="329">
        <f>BJ427*$GD428*週間進捗報告書!$G$18</f>
        <v>0</v>
      </c>
      <c r="EO428" s="329">
        <f>BR427*$GE428*週間進捗報告書!$G$19</f>
        <v>0</v>
      </c>
      <c r="EP428" s="329">
        <f>BV427*$GF428*週間進捗報告書!$G$20</f>
        <v>0</v>
      </c>
      <c r="ER428" s="547"/>
      <c r="ES428" s="547"/>
      <c r="ET428" s="547"/>
      <c r="EU428" s="547"/>
      <c r="EV428" s="547"/>
      <c r="EW428" s="547"/>
      <c r="EX428" s="547"/>
      <c r="EY428" s="547"/>
      <c r="EZ428" s="547"/>
      <c r="FA428" s="547"/>
      <c r="FB428" s="547"/>
      <c r="FC428" s="547"/>
      <c r="FD428" s="547"/>
      <c r="FE428" s="332"/>
      <c r="FG428" s="19"/>
      <c r="FH428" s="19"/>
      <c r="FI428" s="19"/>
      <c r="FJ428" s="19"/>
      <c r="FK428" s="19"/>
      <c r="FL428" s="19"/>
      <c r="FM428" s="19"/>
      <c r="FN428" s="19"/>
      <c r="FO428" s="19"/>
      <c r="FP428" s="19"/>
      <c r="FQ428" s="19"/>
      <c r="FR428" s="19"/>
      <c r="FU428" s="295">
        <f t="shared" ref="FU428" si="21769">FU427</f>
        <v>0</v>
      </c>
      <c r="FV428" s="295">
        <f t="shared" ref="FV428" si="21770">FV427</f>
        <v>0</v>
      </c>
      <c r="FW428" s="295">
        <f t="shared" ref="FW428" si="21771">FW427</f>
        <v>0</v>
      </c>
      <c r="FX428" s="295">
        <f t="shared" ref="FX428" si="21772">FX427</f>
        <v>0</v>
      </c>
      <c r="FY428" s="295">
        <f t="shared" ref="FY428" si="21773">FY427</f>
        <v>0</v>
      </c>
      <c r="FZ428" s="295">
        <f t="shared" ref="FZ428" si="21774">FZ427</f>
        <v>0</v>
      </c>
      <c r="GA428" s="295">
        <f t="shared" ref="GA428" si="21775">GA427</f>
        <v>0</v>
      </c>
      <c r="GB428" s="295">
        <f t="shared" ref="GB428" si="21776">GB427</f>
        <v>0</v>
      </c>
      <c r="GC428" s="295">
        <f t="shared" ref="GC428" si="21777">GC427</f>
        <v>0</v>
      </c>
      <c r="GD428" s="295">
        <f t="shared" ref="GD428" si="21778">GD427</f>
        <v>0</v>
      </c>
      <c r="GE428" s="295">
        <f t="shared" ref="GE428" si="21779">GE427</f>
        <v>0</v>
      </c>
      <c r="GF428" s="295">
        <f t="shared" ref="GF428" si="21780">GF427</f>
        <v>0</v>
      </c>
      <c r="GG428" s="295" t="e">
        <f t="shared" ref="GG428" si="21781">GG427</f>
        <v>#N/A</v>
      </c>
      <c r="GH428" s="2" t="e">
        <f>INDEX(リスト!$V:$V,MATCH(中日程計画表!$D427,リスト!$D:$D,0))</f>
        <v>#N/A</v>
      </c>
      <c r="GI428" s="2" t="e">
        <f>INDEX(リスト!$A:$A,MATCH(中日程計画表!$D427,リスト!$D:$D,0))</f>
        <v>#N/A</v>
      </c>
      <c r="GJ428" s="2" t="e">
        <f>INDEX(リスト!$U:$U,MATCH(中日程計画表!$D427,リスト!$D:$D,0))</f>
        <v>#N/A</v>
      </c>
      <c r="GK428" s="5" t="e">
        <f>INDEX(リスト!$W:$W,MATCH(中日程計画表!$D427,リスト!$D:$D,0))</f>
        <v>#N/A</v>
      </c>
      <c r="GL428" s="2" t="s">
        <v>201</v>
      </c>
      <c r="GM428" s="296">
        <f t="shared" ref="GM428" si="21782">GM427</f>
        <v>0</v>
      </c>
      <c r="GN428" s="296">
        <f t="shared" ref="GN428" si="21783">GN427</f>
        <v>0</v>
      </c>
      <c r="GU428" s="461"/>
      <c r="GV428" s="460"/>
      <c r="GW428" s="460"/>
      <c r="GX428" s="461"/>
      <c r="GY428" s="461"/>
      <c r="GZ428" s="460"/>
      <c r="HA428" s="460"/>
      <c r="HB428" s="461"/>
      <c r="HC428" s="461"/>
      <c r="HD428" s="460"/>
      <c r="HE428" s="460"/>
      <c r="HF428" s="461"/>
      <c r="HG428" s="461"/>
      <c r="HH428" s="460"/>
      <c r="HI428" s="460"/>
      <c r="HJ428" s="461"/>
      <c r="HK428" s="461"/>
      <c r="HL428" s="460"/>
      <c r="HM428" s="460"/>
      <c r="HN428" s="461"/>
      <c r="HO428" s="461"/>
      <c r="HP428" s="460"/>
      <c r="HQ428" s="460"/>
      <c r="HR428" s="461"/>
      <c r="HS428" s="4"/>
    </row>
    <row r="429" spans="1:227" ht="12" customHeight="1">
      <c r="A429" s="488" t="str">
        <f t="shared" ref="A429" ca="1" si="21784">INDIRECT("リスト!A"&amp;B429+6)</f>
        <v/>
      </c>
      <c r="B429" s="486">
        <f t="shared" ref="B429" si="21785">ROUNDDOWN((ROW()-6)/2,0)+1</f>
        <v>212</v>
      </c>
      <c r="C429" s="474" t="str">
        <f>機能グループ名</f>
        <v/>
      </c>
      <c r="D429" s="484">
        <f>機能ID</f>
        <v>0</v>
      </c>
      <c r="E429" s="482">
        <f>機能名</f>
        <v>0</v>
      </c>
      <c r="F429" s="315"/>
      <c r="G429" s="315"/>
      <c r="H429" s="315"/>
      <c r="I429" s="315"/>
      <c r="J429" s="316"/>
      <c r="K429" s="480" t="str">
        <f>担当者_SR</f>
        <v>NG</v>
      </c>
      <c r="L429" s="76"/>
      <c r="M429" s="76"/>
      <c r="N429" s="470"/>
      <c r="O429" s="474" t="str">
        <f>担当者_SRR</f>
        <v>NG</v>
      </c>
      <c r="P429" s="76"/>
      <c r="Q429" s="76"/>
      <c r="R429" s="470"/>
      <c r="S429" s="474" t="str">
        <f>担当者_DS</f>
        <v>NG</v>
      </c>
      <c r="T429" s="76"/>
      <c r="U429" s="76"/>
      <c r="V429" s="470"/>
      <c r="W429" s="472" t="str">
        <f>担当者_DSR</f>
        <v>NG</v>
      </c>
      <c r="X429" s="76"/>
      <c r="Y429" s="76"/>
      <c r="Z429" s="470"/>
      <c r="AA429" s="476"/>
      <c r="AB429" s="79"/>
      <c r="AC429" s="79"/>
      <c r="AD429" s="470">
        <f>IF(AC430 &lt;&gt; "",1,0)</f>
        <v>0</v>
      </c>
      <c r="AE429" s="472" t="str">
        <f>担当者_CD</f>
        <v>NG</v>
      </c>
      <c r="AF429" s="76"/>
      <c r="AG429" s="76"/>
      <c r="AH429" s="470"/>
      <c r="AI429" s="472" t="str">
        <f>担当者_DD</f>
        <v>NG</v>
      </c>
      <c r="AJ429" s="76"/>
      <c r="AK429" s="76"/>
      <c r="AL429" s="470"/>
      <c r="AM429" s="476"/>
      <c r="AN429" s="79"/>
      <c r="AO429" s="79"/>
      <c r="AP429" s="470">
        <f>IF(AO430 &lt;&gt; "",1,0)</f>
        <v>0</v>
      </c>
      <c r="AQ429" s="472" t="str">
        <f>担当者_MCL</f>
        <v>NG</v>
      </c>
      <c r="AR429" s="76"/>
      <c r="AS429" s="76"/>
      <c r="AT429" s="470"/>
      <c r="AU429" s="472" t="str">
        <f>担当者_MCLR</f>
        <v>NG</v>
      </c>
      <c r="AV429" s="76"/>
      <c r="AW429" s="76"/>
      <c r="AX429" s="470"/>
      <c r="AY429" s="476"/>
      <c r="AZ429" s="79"/>
      <c r="BA429" s="79"/>
      <c r="BB429" s="470">
        <f>IF(BA430 &lt;&gt; "",1,0)</f>
        <v>0</v>
      </c>
      <c r="BC429" s="474" t="str">
        <f>担当者_MT</f>
        <v>NG</v>
      </c>
      <c r="BD429" s="76"/>
      <c r="BE429" s="76"/>
      <c r="BF429" s="470"/>
      <c r="BG429" s="472" t="str">
        <f>担当者_M検</f>
        <v>NG</v>
      </c>
      <c r="BH429" s="76"/>
      <c r="BI429" s="76"/>
      <c r="BJ429" s="470"/>
      <c r="BK429" s="476"/>
      <c r="BL429" s="79"/>
      <c r="BM429" s="79"/>
      <c r="BN429" s="470">
        <v>0</v>
      </c>
      <c r="BO429" s="474" t="str">
        <f>担当者_モテ</f>
        <v>NG</v>
      </c>
      <c r="BP429" s="76"/>
      <c r="BQ429" s="76"/>
      <c r="BR429" s="470"/>
      <c r="BS429" s="472" t="str">
        <f>担当者_モテR</f>
        <v>NG</v>
      </c>
      <c r="BT429" s="76"/>
      <c r="BU429" s="76"/>
      <c r="BV429" s="470"/>
      <c r="BW429" s="468">
        <f t="shared" ref="BW429" si="21786">IFERROR(SUM(IF(K429&lt;&gt;"NG",N429*K$1,0),IF(O429&lt;&gt;"NG",R429*O$1,0),IF(S429&lt;&gt;"NG",V429*S$1,0),IF(W429&lt;&gt;"NG",Z429*W$1,0),IF(AA429&lt;&gt;"NG",AD429*AA$1,0),IF(AE429&lt;&gt;"NG",AH429*AE$1,0),IF(AI429&lt;&gt;"NG",AL429*AI$1,0),IF(AM429&lt;&gt;"NG",AP429*AM$1,0),IF(AQ429&lt;&gt;"NG",AT429*AQ$1,0),IF(AU429&lt;&gt;"NG",AX429*AU$1,0),IF(AY429&lt;&gt;"NG",BB429*AY$1,0),IF(BC429&lt;&gt;"NG",BF429*BC$1,0),IF(BG429&lt;&gt;"NG",BJ429*BG$1,0),IF(BK429&lt;&gt;"NG",BN429*BK$1,0),IF(BO429&lt;&gt;"NG",BR429*BO$1,0),IF(BS429&lt;&gt;"NG",BV429*BS$1,0))/SUM(IF(K429&lt;&gt;"NG",K$1,0),IF(O429&lt;&gt;"NG",O$1,0),IF(S429&lt;&gt;"NG",S$1,0),IF(W429&lt;&gt;"NG",W$1,0),IF(AA429&lt;&gt;"NG",AA$1,0),IF(AE429&lt;&gt;"NG",AE$1,0),IF(AI429&lt;&gt;"NG",AI$1,0),IF(AM429&lt;&gt;"NG",AM$1,0),IF(AQ429&lt;&gt;"NG",AQ$1,0),IF(AU429&lt;&gt;"NG",AU$1,0),IF(AY429&lt;&gt;"NG",AY$1,0),IF(BC429&lt;&gt;"NG",BC$1,0),IF(BG429&lt;&gt;"NG",BG$1,0),IF(BK429&lt;&gt;"NG",BK$1,0),IF(BO429&lt;&gt;"NG",BO$1,0),IF(BS429&lt;&gt;"NG",BS$1,0)),0)</f>
        <v>0</v>
      </c>
      <c r="BX429" s="466"/>
      <c r="BY429" s="490"/>
      <c r="BZ429" s="5"/>
      <c r="CA429" s="32">
        <f t="shared" ref="CA429" si="21787">IF(AND($M429&lt;&gt;$BZ$5,$M429&lt;=$BZ$6,$M429&lt;&gt;$BZ$7),1,0)</f>
        <v>0</v>
      </c>
      <c r="CB429" s="32">
        <f t="shared" ref="CB429" si="21788">IF(AND($Q429&lt;&gt;$BZ$5,$Q429&lt;=$BZ$6,$Q429&lt;&gt;$BZ$7),1,0)</f>
        <v>0</v>
      </c>
      <c r="CC429" s="32">
        <f t="shared" ref="CC429" si="21789">IF(AND($U429&lt;&gt;$BZ$5,$U429&lt;=$BZ$6,$U429&lt;&gt;$BZ$7),1,0)</f>
        <v>0</v>
      </c>
      <c r="CD429" s="32">
        <f t="shared" ref="CD429" si="21790">IF(AND($Y429&lt;&gt;$BZ$5,$Y429&lt;=$BZ$6,$Y429&lt;&gt;$BZ$7),1,0)</f>
        <v>0</v>
      </c>
      <c r="CE429" s="32">
        <f t="shared" ref="CE429" si="21791">IF(AND($AG429&lt;&gt;$BZ$5,$AG429&lt;=$BZ$6,$AG429&lt;&gt;$BZ$7),1,0)</f>
        <v>0</v>
      </c>
      <c r="CF429" s="32">
        <f t="shared" ref="CF429" si="21792">IF(AND($AK429&lt;&gt;$BZ$5,$AK429&lt;=$BZ$6,$AK429&lt;&gt;$BZ$7),1,0)</f>
        <v>0</v>
      </c>
      <c r="CG429" s="32">
        <f t="shared" ref="CG429" si="21793">IF(AND($AS429&lt;&gt;$BZ$5,$AS429&lt;=$BZ$6,$AS429&lt;&gt;$BZ$7),1,0)</f>
        <v>0</v>
      </c>
      <c r="CH429" s="32">
        <f t="shared" ref="CH429" si="21794">IF(AND($AW429&lt;&gt;$BZ$5,$AW429&lt;=$BZ$6,$AW429&lt;&gt;$BZ$7),1,0)</f>
        <v>0</v>
      </c>
      <c r="CI429" s="32">
        <f t="shared" ref="CI429" si="21795">IF(AND($BE429&lt;&gt;$BZ$5,$BE429&lt;=$BZ$6,$BE429&lt;&gt;$BZ$7),1,0)</f>
        <v>0</v>
      </c>
      <c r="CJ429" s="32">
        <f t="shared" ref="CJ429" si="21796">IF(AND($BI429&lt;&gt;$BZ$5,$BI429&lt;=$BZ$6,$BI429&lt;&gt;$BZ$7),1,0)</f>
        <v>0</v>
      </c>
      <c r="CK429" s="32">
        <f t="shared" ref="CK429" si="21797">IF(AND($BQ429&lt;&gt;$BZ$5,$BQ429&lt;=$BZ$6,$BQ429&lt;&gt;$BZ$7),1,0)</f>
        <v>0</v>
      </c>
      <c r="CL429" s="32">
        <f t="shared" ref="CL429" si="21798">IF(AND($BU429&lt;&gt;$BZ$5,$BU429&lt;=$BZ$6,$BU429&lt;&gt;$BZ$7),1,0)</f>
        <v>0</v>
      </c>
      <c r="CO429" s="32">
        <f>IF(AND($M429&lt;&gt;$CN$5,$M429&lt;=$CN$6,$M429&lt;&gt;$CN$7),1,0)</f>
        <v>0</v>
      </c>
      <c r="CP429" s="32">
        <f>IF(AND($Q429&lt;&gt;$CN$5,$Q429&lt;=$CN$6,$Q429&lt;&gt;$CN$7),1,0)</f>
        <v>0</v>
      </c>
      <c r="CQ429" s="32">
        <f>IF(AND($U429&lt;&gt;$CN$5,$U429&lt;=$CN$6,$U429&lt;&gt;$CN$7),1,0)</f>
        <v>0</v>
      </c>
      <c r="CR429" s="32">
        <f>IF(AND($Y429&lt;&gt;$CN$5,$Y429&lt;=$CN$6,$Y429&lt;&gt;$CN$7),1,0)</f>
        <v>0</v>
      </c>
      <c r="CS429" s="32">
        <f>IF(AND($AG429&lt;&gt;$CN$5,$AG429&lt;=$CN$6,$AG429&lt;&gt;$CN$7),1,0)</f>
        <v>0</v>
      </c>
      <c r="CT429" s="32">
        <f>IF(AND($AK429&lt;&gt;$CN$5,$AK429&lt;=$CN$6,$AK429&lt;&gt;$CN$7),1,0)</f>
        <v>0</v>
      </c>
      <c r="CU429" s="32">
        <f>IF(AND($AS429&lt;&gt;$CN$5,$AS429&lt;=$CN$6,$AS429&lt;&gt;$CN$7),1,0)</f>
        <v>0</v>
      </c>
      <c r="CV429" s="32">
        <f>IF(AND($AW429&lt;&gt;$CN$5,$AW429&lt;=$CN$6,$AW429&lt;&gt;$CN$7),1,0)</f>
        <v>0</v>
      </c>
      <c r="CW429" s="32">
        <f>IF(AND($BE429&lt;&gt;$CN$5,$BE429&lt;=$CN$6,$BE429&lt;&gt;$CN$7),1,0)</f>
        <v>0</v>
      </c>
      <c r="CX429" s="32">
        <f>IF(AND($BI429&lt;&gt;$CN$5,$BI429&lt;=$CN$6,$BI429&lt;&gt;$CN$7),1,0)</f>
        <v>0</v>
      </c>
      <c r="CY429" s="32">
        <f>IF(AND($BQ429&lt;&gt;$CN$5,$BQ429&lt;=$CN$6,$BQ429&lt;&gt;$CN$7),1,0)</f>
        <v>0</v>
      </c>
      <c r="CZ429" s="32">
        <f>IF(AND($BU429&lt;&gt;$CN$5,$BU429&lt;=$CN$6,$BU429&lt;&gt;$CN$7),1,0)</f>
        <v>0</v>
      </c>
      <c r="DC429" s="32">
        <f>IF(AND($M429&lt;&gt;$DB$5,$M429&lt;=$DB$6,$M429&lt;&gt;$CN$7),1,0)</f>
        <v>0</v>
      </c>
      <c r="DD429" s="32">
        <f>IF(AND($Q429&lt;&gt;$DB$5,$Q429&lt;=$DB$6,$Q429&lt;&gt;$CN$7),1,0)</f>
        <v>0</v>
      </c>
      <c r="DE429" s="32">
        <f>IF(AND($U429&lt;&gt;$DB$5,$U429&lt;=$DB$6,$U429&lt;&gt;$CN$7),1,0)</f>
        <v>0</v>
      </c>
      <c r="DF429" s="32">
        <f>IF(AND($Y429&lt;&gt;$DB$5,$Y429&lt;=$DB$6,$Y429&lt;&gt;$CN$7),1,0)</f>
        <v>0</v>
      </c>
      <c r="DG429" s="32">
        <f>IF(AND($AG429&lt;&gt;$DB$5,$AG429&lt;=$DB$6,$AG429&lt;&gt;$CN$7),1,0)</f>
        <v>0</v>
      </c>
      <c r="DH429" s="32">
        <f>IF(AND($AK429&lt;&gt;$DB$5,$AK429&lt;=$DB$6,$AK429&lt;&gt;$CN$7),1,0)</f>
        <v>0</v>
      </c>
      <c r="DI429" s="32">
        <f>IF(AND($AS429&lt;&gt;$DB$5,$AS429&lt;=$DB$6,$AS429&lt;&gt;$CN$7),1,0)</f>
        <v>0</v>
      </c>
      <c r="DJ429" s="32">
        <f>IF(AND($AW429&lt;&gt;$DB$5,$AW429&lt;=$DB$6,$AW429&lt;&gt;$CN$7),1,0)</f>
        <v>0</v>
      </c>
      <c r="DK429" s="32">
        <f>IF(AND($BE429&lt;&gt;$DB$5,$BE429&lt;=$DB$6,$BE429&lt;&gt;$CN$7),1,0)</f>
        <v>0</v>
      </c>
      <c r="DL429" s="32">
        <f>IF(AND($BI429&lt;&gt;$DB$5,$BI429&lt;=$DB$6,$BI429&lt;&gt;$CN$7),1,0)</f>
        <v>0</v>
      </c>
      <c r="DM429" s="32">
        <f>IF(AND($BQ429&lt;&gt;$DB$5,$BQ429&lt;=$DB$6,$BQ429&lt;&gt;$CN$7),1,0)</f>
        <v>0</v>
      </c>
      <c r="DN429" s="32">
        <f>IF(AND($BU429&lt;&gt;$DB$5,$BU429&lt;=$DB$6,$BU429&lt;&gt;$CN$7),1,0)</f>
        <v>0</v>
      </c>
      <c r="DQ429" s="32">
        <f t="shared" ref="DQ429" si="21799">IF(AND($M429&lt;&gt;$DP$5,$M429&lt;=$DP$6,$M429&lt;&gt;$CN$7),1,0)</f>
        <v>0</v>
      </c>
      <c r="DR429" s="32">
        <f t="shared" ref="DR429" si="21800">IF(AND($Q429&lt;&gt;$DP$5,$Q429&lt;=$DP$6,$Q429&lt;&gt;$CN$7),1,0)</f>
        <v>0</v>
      </c>
      <c r="DS429" s="32">
        <f t="shared" ref="DS429" si="21801">IF(AND($U429&lt;&gt;$DP$5,$U429&lt;=$DP$6,$U429&lt;&gt;$CN$7),1,0)</f>
        <v>0</v>
      </c>
      <c r="DT429" s="32">
        <f t="shared" ref="DT429" si="21802">IF(AND($Y429&lt;&gt;$DP$5,$Y429&lt;=$DP$6,$Y429&lt;&gt;$CN$7),1,0)</f>
        <v>0</v>
      </c>
      <c r="DU429" s="32">
        <f t="shared" ref="DU429" si="21803">IF(AND($AG429&lt;&gt;$DP$5,$AG429&lt;=$DP$6,$AG429&lt;&gt;$CN$7),1,0)</f>
        <v>0</v>
      </c>
      <c r="DV429" s="32">
        <f t="shared" ref="DV429" si="21804">IF(AND($AK429&lt;&gt;$DP$5,$AK429&lt;=$DP$6,$AK429&lt;&gt;$CN$7),1,0)</f>
        <v>0</v>
      </c>
      <c r="DW429" s="32">
        <f t="shared" ref="DW429" si="21805">IF(AND($AS429&lt;&gt;$DP$5,$AS429&lt;=$DP$6,$AS429&lt;&gt;$CN$7),1,0)</f>
        <v>0</v>
      </c>
      <c r="DX429" s="32">
        <f t="shared" ref="DX429" si="21806">IF(AND($AW429&lt;&gt;$DP$5,$AW429&lt;=$DP$6,$AW429&lt;&gt;$CN$7),1,0)</f>
        <v>0</v>
      </c>
      <c r="DY429" s="32">
        <f t="shared" ref="DY429" si="21807">IF(AND($BE429&lt;&gt;$DP$5,$BE429&lt;=$DP$6,$BE429&lt;&gt;$CN$7),1,0)</f>
        <v>0</v>
      </c>
      <c r="DZ429" s="32">
        <f t="shared" ref="DZ429" si="21808">IF(AND($BI429&lt;&gt;$DP$5,$BI429&lt;=$DP$6,$BI429&lt;&gt;$CN$7),1,0)</f>
        <v>0</v>
      </c>
      <c r="EA429" s="32">
        <f t="shared" ref="EA429" si="21809">IF(AND($BQ429&lt;&gt;$DP$5,$BQ429&lt;=$DP$6,$BQ429&lt;&gt;$CN$7),1,0)</f>
        <v>0</v>
      </c>
      <c r="EB429" s="32">
        <f t="shared" ref="EB429" si="21810">IF(AND($BU429&lt;&gt;$DP$5,$BU429&lt;=$DP$6,$BU429&lt;&gt;$CN$7),1,0)</f>
        <v>0</v>
      </c>
      <c r="EE429" s="328">
        <f>IF(M429&lt;&gt;"",IF(M429&lt;=$ED$6,1,IF(L429&gt;$ED$6,0,NETWORKDAYS(L429,$ED$6,祭日リスト)/NETWORKDAYS(L429,M429,祭日リスト)))*$GG429*週間進捗報告書!$G$9,0)</f>
        <v>0</v>
      </c>
      <c r="EF429" s="328">
        <f>IF(Q429&lt;&gt;"",IF(Q429&lt;=$ED$6,1,IF(P429&gt;$ED$6,0,NETWORKDAYS(P429,$ED$6,祭日リスト)/NETWORKDAYS(P429,Q429,祭日リスト)))*$GG429*週間進捗報告書!$G$10,0)</f>
        <v>0</v>
      </c>
      <c r="EG429" s="328">
        <f>IF(U429&lt;&gt;"",IF(U429&lt;=$ED$6,1,IF(T429&gt;$ED$6,0,NETWORKDAYS(T429,$ED$6,祭日リスト)/NETWORKDAYS(T429,U429,祭日リスト)))*$GG429*週間進捗報告書!$G$11,0)</f>
        <v>0</v>
      </c>
      <c r="EH429" s="328">
        <f>IF(Y429&lt;&gt;"",IF(Y429&lt;=$ED$6,1,IF(X429&gt;$ED$6,0,NETWORKDAYS(X429,$ED$6,祭日リスト)/NETWORKDAYS(X429,Y429,祭日リスト)))*$GG429*週間進捗報告書!$G$12,0)</f>
        <v>0</v>
      </c>
      <c r="EI429" s="328">
        <f>IF(AG429&lt;&gt;"",IF(AG429&lt;=$ED$6,1,IF(AF429&gt;$ED$6,0,NETWORKDAYS(AF429,$ED$6,祭日リスト)/NETWORKDAYS(AF429,AG429,祭日リスト)))*$GG429*週間進捗報告書!$G$13,0)</f>
        <v>0</v>
      </c>
      <c r="EJ429" s="328">
        <f>IF(AK429&lt;&gt;"",IF(AK429&lt;=$ED$6,1,IF(AJ429&gt;$ED$6,0,NETWORKDAYS(AJ429,$ED$6,祭日リスト)/NETWORKDAYS(AJ429,AK429,祭日リスト)))*$GG429*週間進捗報告書!$G$14,0)</f>
        <v>0</v>
      </c>
      <c r="EK429" s="328">
        <f>IF(AS429&lt;&gt;"",IF(AS429&lt;=$ED$6,1,IF(AR429&gt;$ED$6,0,NETWORKDAYS(AR429,$ED$6,祭日リスト)/NETWORKDAYS(AR429,AS429,祭日リスト)))*$GG429*週間進捗報告書!$G$15,0)</f>
        <v>0</v>
      </c>
      <c r="EL429" s="328">
        <f>IF(AW429&lt;&gt;"",IF(AW429&lt;=$ED$6,1,IF(AV429&gt;$ED$6,0,NETWORKDAYS(AV429,$ED$6,祭日リスト)/NETWORKDAYS(AV429,AW429,祭日リスト)))*$GG429*週間進捗報告書!$G$16,0)</f>
        <v>0</v>
      </c>
      <c r="EM429" s="328">
        <f>IF(BE429&lt;&gt;"",IF(BE429&lt;=$ED$6,1,IF(BD429&gt;$ED$6,0,NETWORKDAYS(BD429,$ED$6,祭日リスト)/NETWORKDAYS(BD429,BE429,祭日リスト)))*$GG429*週間進捗報告書!$G$17,0)</f>
        <v>0</v>
      </c>
      <c r="EN429" s="328">
        <f>IF(BI429&lt;&gt;"",IF(BI429&lt;=$ED$6,1,IF(BH429&gt;$ED$6,0,NETWORKDAYS(BH429,$ED$6,祭日リスト)/NETWORKDAYS(BH429,BI429,祭日リスト)))*$GG429*週間進捗報告書!$G$18,0)</f>
        <v>0</v>
      </c>
      <c r="EO429" s="328">
        <f>IF(BQ429&lt;&gt;"",IF(BQ429&lt;=$ED$6,1,IF(BP429&gt;$ED$6,0,NETWORKDAYS(BP429,$ED$6,祭日リスト)/NETWORKDAYS(BP429,BQ429,祭日リスト)))*$GG429*週間進捗報告書!$G$19,0)</f>
        <v>0</v>
      </c>
      <c r="EP429" s="328">
        <f>IF(BU429&lt;&gt;"",IF(BU429&lt;=$ED$6,1,IF(BT429&gt;$ED$6,0,NETWORKDAYS(BT429,$ED$6,祭日リスト)/NETWORKDAYS(BT429,BU429,祭日リスト)))*$GG429*週間進捗報告書!$G$20,0)</f>
        <v>0</v>
      </c>
      <c r="ER429" s="547">
        <f t="shared" ref="ER429:FC429" si="21811">EE429-EE430</f>
        <v>0</v>
      </c>
      <c r="ES429" s="547">
        <f t="shared" si="21811"/>
        <v>0</v>
      </c>
      <c r="ET429" s="547">
        <f t="shared" si="21811"/>
        <v>0</v>
      </c>
      <c r="EU429" s="547">
        <f t="shared" si="21811"/>
        <v>0</v>
      </c>
      <c r="EV429" s="547">
        <f t="shared" si="21811"/>
        <v>0</v>
      </c>
      <c r="EW429" s="547">
        <f t="shared" si="21811"/>
        <v>0</v>
      </c>
      <c r="EX429" s="547">
        <f t="shared" si="21811"/>
        <v>0</v>
      </c>
      <c r="EY429" s="547">
        <f t="shared" si="21811"/>
        <v>0</v>
      </c>
      <c r="EZ429" s="547">
        <f t="shared" si="21811"/>
        <v>0</v>
      </c>
      <c r="FA429" s="547">
        <f t="shared" si="21811"/>
        <v>0</v>
      </c>
      <c r="FB429" s="547">
        <f t="shared" si="21811"/>
        <v>0</v>
      </c>
      <c r="FC429" s="547">
        <f t="shared" si="21811"/>
        <v>0</v>
      </c>
      <c r="FD429" s="547">
        <f t="shared" ref="FD429" si="21812">SUM(ER429:FC430)</f>
        <v>0</v>
      </c>
      <c r="FE429" s="333"/>
      <c r="FG429" s="32">
        <f>IF(AND($M429&lt;&gt;$FF$7),1,0)</f>
        <v>0</v>
      </c>
      <c r="FH429" s="32">
        <f>IF(AND($Q429&lt;&gt;$FF$7),1,0)</f>
        <v>0</v>
      </c>
      <c r="FI429" s="32">
        <f>IF(AND($U429&lt;&gt;$FF$7),1,0)</f>
        <v>0</v>
      </c>
      <c r="FJ429" s="32">
        <f>IF(AND($Y429&lt;&gt;$FF$7),1,0)</f>
        <v>0</v>
      </c>
      <c r="FK429" s="32">
        <f>IF(AND($AG429&lt;&gt;$FF$7),1,0)</f>
        <v>0</v>
      </c>
      <c r="FL429" s="32">
        <f>IF(AND($AK429&lt;&gt;$FF$7),1,0)</f>
        <v>0</v>
      </c>
      <c r="FM429" s="32">
        <f>IF(AND($AS429&lt;&gt;$FF$7),1,0)</f>
        <v>0</v>
      </c>
      <c r="FN429" s="32">
        <f>IF(AND($AW429&lt;&gt;$FF$7),1,0)</f>
        <v>0</v>
      </c>
      <c r="FO429" s="32">
        <f>IF(AND($BE429&lt;&gt;$FF$7),1,0)</f>
        <v>0</v>
      </c>
      <c r="FP429" s="32">
        <f>IF(AND($BI429&lt;&gt;$FF$7),1,0)</f>
        <v>0</v>
      </c>
      <c r="FQ429" s="32">
        <f>IF(AND($BQ429&lt;&gt;$FF$7),1,0)</f>
        <v>0</v>
      </c>
      <c r="FR429" s="32">
        <f>IF(AND($BU429&lt;&gt;$FF$7),1,0)</f>
        <v>0</v>
      </c>
      <c r="FU429" s="294">
        <f t="shared" ref="FU429" si="21813">IF($K429&lt;&gt;"NG",$GG429,0)</f>
        <v>0</v>
      </c>
      <c r="FV429" s="294">
        <f t="shared" ref="FV429" si="21814">IF($O429&lt;&gt;"NG",$GG429,0)</f>
        <v>0</v>
      </c>
      <c r="FW429" s="294">
        <f t="shared" ref="FW429" si="21815">IF($S429&lt;&gt;"NG",$GG429,0)</f>
        <v>0</v>
      </c>
      <c r="FX429" s="294">
        <f t="shared" ref="FX429" si="21816">IF($W429&lt;&gt;"NG",$GG429,0)</f>
        <v>0</v>
      </c>
      <c r="FY429" s="294">
        <f t="shared" ref="FY429" si="21817">IF($AE429&lt;&gt;"NG",$GG429,0)</f>
        <v>0</v>
      </c>
      <c r="FZ429" s="294">
        <f t="shared" ref="FZ429" si="21818">IF($AI429&lt;&gt;"NG",$GG429,0)</f>
        <v>0</v>
      </c>
      <c r="GA429" s="294">
        <f t="shared" ref="GA429" si="21819">IF($AQ429&lt;&gt;"NG",$GG429,0)</f>
        <v>0</v>
      </c>
      <c r="GB429" s="294">
        <f t="shared" ref="GB429" si="21820">IF($AU429&lt;&gt;"NG",$GG429,0)</f>
        <v>0</v>
      </c>
      <c r="GC429" s="294">
        <f t="shared" ref="GC429" si="21821">IF($BC429&lt;&gt;"NG",$GG429,0)</f>
        <v>0</v>
      </c>
      <c r="GD429" s="294">
        <f t="shared" ref="GD429" si="21822">IF($BG429&lt;&gt;"NG",$GG429,0)</f>
        <v>0</v>
      </c>
      <c r="GE429" s="294">
        <f t="shared" ref="GE429" si="21823">IF($BO429&lt;&gt;"NG",$GG429,0)</f>
        <v>0</v>
      </c>
      <c r="GF429" s="294">
        <f t="shared" ref="GF429" si="21824">IF($BS429&lt;&gt;"NG",$GG429,0)</f>
        <v>0</v>
      </c>
      <c r="GG429" s="294" t="e">
        <f>VLOOKUP($D429,リスト!$D:$S,15,FALSE)</f>
        <v>#N/A</v>
      </c>
      <c r="GH429" s="2" t="e">
        <f>INDEX(リスト!$V:$V,MATCH(中日程計画表!$D429,リスト!$D:$D,0))</f>
        <v>#N/A</v>
      </c>
      <c r="GI429" s="2" t="e">
        <f>INDEX(リスト!$A:$A,MATCH(中日程計画表!$D429,リスト!$D:$D,0))</f>
        <v>#N/A</v>
      </c>
      <c r="GJ429" s="2" t="e">
        <f>INDEX(リスト!$U:$U,MATCH(中日程計画表!$D429,リスト!$D:$D,0))</f>
        <v>#N/A</v>
      </c>
      <c r="GK429" s="5" t="e">
        <f>INDEX(リスト!$W:$W,MATCH(中日程計画表!$D429,リスト!$D:$D,0))</f>
        <v>#N/A</v>
      </c>
      <c r="GL429" s="2" t="s">
        <v>200</v>
      </c>
      <c r="GM429" s="296">
        <f>D429</f>
        <v>0</v>
      </c>
      <c r="GN429" s="296">
        <f>E429</f>
        <v>0</v>
      </c>
      <c r="GU429" s="460" t="str">
        <f t="shared" ref="GU429" si="21825">AE429</f>
        <v>NG</v>
      </c>
      <c r="GV429" s="460">
        <f t="shared" ref="GV429" si="21826">EI429</f>
        <v>0</v>
      </c>
      <c r="GW429" s="460">
        <f t="shared" ref="GW429" si="21827">EI430</f>
        <v>0</v>
      </c>
      <c r="GX429" s="462">
        <f t="shared" ref="GX429" si="21828">EV429</f>
        <v>0</v>
      </c>
      <c r="GY429" s="460" t="str">
        <f t="shared" ref="GY429" si="21829">AI429</f>
        <v>NG</v>
      </c>
      <c r="GZ429" s="460">
        <f t="shared" ref="GZ429" si="21830">EJ429</f>
        <v>0</v>
      </c>
      <c r="HA429" s="460">
        <f t="shared" ref="HA429" si="21831">EJ430</f>
        <v>0</v>
      </c>
      <c r="HB429" s="462">
        <f t="shared" ref="HB429" si="21832">EW429</f>
        <v>0</v>
      </c>
      <c r="HC429" s="460" t="str">
        <f t="shared" ref="HC429" si="21833">AQ429</f>
        <v>NG</v>
      </c>
      <c r="HD429" s="460">
        <f t="shared" ref="HD429" si="21834">EK429</f>
        <v>0</v>
      </c>
      <c r="HE429" s="460">
        <f t="shared" ref="HE429" si="21835">EK430</f>
        <v>0</v>
      </c>
      <c r="HF429" s="462">
        <f t="shared" ref="HF429" si="21836">EX429</f>
        <v>0</v>
      </c>
      <c r="HG429" s="460" t="str">
        <f t="shared" ref="HG429" si="21837">AU429</f>
        <v>NG</v>
      </c>
      <c r="HH429" s="460">
        <f t="shared" ref="HH429" si="21838">EL429</f>
        <v>0</v>
      </c>
      <c r="HI429" s="460">
        <f t="shared" ref="HI429" si="21839">EL430</f>
        <v>0</v>
      </c>
      <c r="HJ429" s="462">
        <f t="shared" ref="HJ429" si="21840">EY429</f>
        <v>0</v>
      </c>
      <c r="HK429" s="460" t="str">
        <f t="shared" ref="HK429" si="21841">BC429</f>
        <v>NG</v>
      </c>
      <c r="HL429" s="460">
        <f t="shared" ref="HL429" si="21842">EM429</f>
        <v>0</v>
      </c>
      <c r="HM429" s="460">
        <f t="shared" ref="HM429" si="21843">EM430</f>
        <v>0</v>
      </c>
      <c r="HN429" s="462">
        <f t="shared" ref="HN429" si="21844">EZ429</f>
        <v>0</v>
      </c>
      <c r="HO429" s="460" t="str">
        <f t="shared" ref="HO429" si="21845">BG429</f>
        <v>NG</v>
      </c>
      <c r="HP429" s="460">
        <f t="shared" ref="HP429" si="21846">EN429</f>
        <v>0</v>
      </c>
      <c r="HQ429" s="460">
        <f t="shared" ref="HQ429" si="21847">EN430</f>
        <v>0</v>
      </c>
      <c r="HR429" s="462">
        <f t="shared" ref="HR429" si="21848">FA429</f>
        <v>0</v>
      </c>
      <c r="HS429" s="332"/>
    </row>
    <row r="430" spans="1:227" ht="12" customHeight="1">
      <c r="A430" s="489"/>
      <c r="B430" s="487"/>
      <c r="C430" s="475"/>
      <c r="D430" s="485"/>
      <c r="E430" s="483"/>
      <c r="F430" s="317"/>
      <c r="G430" s="317"/>
      <c r="H430" s="317"/>
      <c r="I430" s="317"/>
      <c r="J430" s="316"/>
      <c r="K430" s="481"/>
      <c r="L430" s="77"/>
      <c r="M430" s="77"/>
      <c r="N430" s="471"/>
      <c r="O430" s="475"/>
      <c r="P430" s="77"/>
      <c r="Q430" s="77"/>
      <c r="R430" s="471"/>
      <c r="S430" s="475"/>
      <c r="T430" s="77"/>
      <c r="U430" s="77"/>
      <c r="V430" s="471"/>
      <c r="W430" s="473"/>
      <c r="X430" s="77"/>
      <c r="Y430" s="77"/>
      <c r="Z430" s="471"/>
      <c r="AA430" s="477"/>
      <c r="AB430" s="80"/>
      <c r="AC430" s="80"/>
      <c r="AD430" s="471"/>
      <c r="AE430" s="473"/>
      <c r="AF430" s="77"/>
      <c r="AG430" s="77"/>
      <c r="AH430" s="471"/>
      <c r="AI430" s="473"/>
      <c r="AJ430" s="77"/>
      <c r="AK430" s="77"/>
      <c r="AL430" s="471"/>
      <c r="AM430" s="477"/>
      <c r="AN430" s="80"/>
      <c r="AO430" s="80"/>
      <c r="AP430" s="471"/>
      <c r="AQ430" s="473"/>
      <c r="AR430" s="77"/>
      <c r="AS430" s="77"/>
      <c r="AT430" s="471"/>
      <c r="AU430" s="473"/>
      <c r="AV430" s="77"/>
      <c r="AW430" s="77"/>
      <c r="AX430" s="471"/>
      <c r="AY430" s="477"/>
      <c r="AZ430" s="80"/>
      <c r="BA430" s="80"/>
      <c r="BB430" s="471"/>
      <c r="BC430" s="475"/>
      <c r="BD430" s="77"/>
      <c r="BE430" s="77"/>
      <c r="BF430" s="471"/>
      <c r="BG430" s="473"/>
      <c r="BH430" s="77"/>
      <c r="BI430" s="77"/>
      <c r="BJ430" s="471"/>
      <c r="BK430" s="477"/>
      <c r="BL430" s="80"/>
      <c r="BM430" s="80"/>
      <c r="BN430" s="471"/>
      <c r="BO430" s="475"/>
      <c r="BP430" s="77"/>
      <c r="BQ430" s="77"/>
      <c r="BR430" s="471"/>
      <c r="BS430" s="473"/>
      <c r="BT430" s="77"/>
      <c r="BU430" s="77"/>
      <c r="BV430" s="471"/>
      <c r="BW430" s="469"/>
      <c r="BX430" s="467"/>
      <c r="BY430" s="490"/>
      <c r="CA430" s="19">
        <f t="shared" ref="CA430" si="21849">IF(AND($N429=1,$M430&lt;&gt;$BZ$7),1,0)</f>
        <v>0</v>
      </c>
      <c r="CB430" s="19">
        <f t="shared" ref="CB430" si="21850">IF(AND($R429=1,$Q430&lt;&gt;$BZ$7),1,0)</f>
        <v>0</v>
      </c>
      <c r="CC430" s="19">
        <f t="shared" ref="CC430" si="21851">IF(AND($V429=1,$U430&lt;&gt;$BZ$7),1,0)</f>
        <v>0</v>
      </c>
      <c r="CD430" s="19">
        <f t="shared" ref="CD430" si="21852">IF(AND($Z429=1,$Y430&lt;&gt;$BZ$7),1,0)</f>
        <v>0</v>
      </c>
      <c r="CE430" s="19">
        <f t="shared" ref="CE430" si="21853">IF(AND($AH429=1,$AG430&lt;&gt;$BZ$7),1,0)</f>
        <v>0</v>
      </c>
      <c r="CF430" s="19">
        <f t="shared" ref="CF430" si="21854">IF(AND($AL429=1,$AK430&lt;&gt;$BZ$7),1,0)</f>
        <v>0</v>
      </c>
      <c r="CG430" s="19">
        <f t="shared" ref="CG430" si="21855">IF(AND($AT429=1,$AS430&lt;&gt;$BZ$7),1,0)</f>
        <v>0</v>
      </c>
      <c r="CH430" s="19">
        <f t="shared" ref="CH430" si="21856">IF(AND($AX429=1,$AW430&lt;&gt;$BZ$7),1,0)</f>
        <v>0</v>
      </c>
      <c r="CI430" s="19">
        <f t="shared" ref="CI430" si="21857">IF(AND($BF429=1,$BE430&lt;&gt;$BZ$7),1,0)</f>
        <v>0</v>
      </c>
      <c r="CJ430" s="19">
        <f t="shared" ref="CJ430" si="21858">IF(AND($BJ429=1,$BI430&lt;&gt;$BZ$7),1,0)</f>
        <v>0</v>
      </c>
      <c r="CK430" s="19">
        <f t="shared" ref="CK430" si="21859">IF(AND($BR429=1,$BQ430&lt;&gt;$BZ$7),1,0)</f>
        <v>0</v>
      </c>
      <c r="CL430" s="19">
        <f t="shared" ref="CL430" si="21860">IF(AND($BV429=1,$BU430&lt;&gt;$BZ$7),1,0)</f>
        <v>0</v>
      </c>
      <c r="CO430" s="19">
        <f>IF(AND($M430&lt;&gt;$CN$7,$M430&lt;=$CN$6),1,0)</f>
        <v>0</v>
      </c>
      <c r="CP430" s="19">
        <f>IF(AND($Q430&lt;&gt;$CN$7,$Q430&lt;=$CN$6),1,0)</f>
        <v>0</v>
      </c>
      <c r="CQ430" s="19">
        <f>IF(AND($U430&lt;&gt;$CN$7,$U430&lt;=$CN$6),1,0)</f>
        <v>0</v>
      </c>
      <c r="CR430" s="19">
        <f>IF(AND($Y430&lt;&gt;$CN$7,$Y430&lt;=$CN$6),1,0)</f>
        <v>0</v>
      </c>
      <c r="CS430" s="19">
        <f>IF(AND($AG430&lt;&gt;$CN$7,$AG430&lt;=$CN$6),1,0)</f>
        <v>0</v>
      </c>
      <c r="CT430" s="19">
        <f>IF(AND($AK430&lt;&gt;$CN$7,$AK430&lt;=$CN$6),1,0)</f>
        <v>0</v>
      </c>
      <c r="CU430" s="19">
        <f>IF(AND($AS430&lt;&gt;$CN$7,$AS430&lt;=$CN$6),1,0)</f>
        <v>0</v>
      </c>
      <c r="CV430" s="19">
        <f>IF(AND($AW430&lt;&gt;$CN$7,$AW430&lt;=$CN$6),1,0)</f>
        <v>0</v>
      </c>
      <c r="CW430" s="19">
        <f>IF(AND($BE430&lt;&gt;$CN$7,$BE430&lt;=$CN$6),1,0)</f>
        <v>0</v>
      </c>
      <c r="CX430" s="19">
        <f>IF(AND($BI430&lt;&gt;$CN$7,$BI430&lt;=$CN$6),1,0)</f>
        <v>0</v>
      </c>
      <c r="CY430" s="19">
        <f>IF(AND($BQ430&lt;&gt;$CN$7,$BQ430&lt;=$CN$6),1,0)</f>
        <v>0</v>
      </c>
      <c r="CZ430" s="19">
        <f>IF(AND($BU430&lt;&gt;$CN$7,$BU430&lt;=$CN$6),1,0)</f>
        <v>0</v>
      </c>
      <c r="DC430" s="19">
        <f>IF($N429=1,1,0)</f>
        <v>0</v>
      </c>
      <c r="DD430" s="19">
        <f>IF($R429=1,1,0)</f>
        <v>0</v>
      </c>
      <c r="DE430" s="19">
        <f>IF($V429=1,1,0)</f>
        <v>0</v>
      </c>
      <c r="DF430" s="19">
        <f>IF($Z429=1,1,0)</f>
        <v>0</v>
      </c>
      <c r="DG430" s="19">
        <f>IF($AH429=1,1,0)</f>
        <v>0</v>
      </c>
      <c r="DH430" s="19">
        <f>IF($AL429=1,1,0)</f>
        <v>0</v>
      </c>
      <c r="DI430" s="19">
        <f>IF($AT429=1,1,0)</f>
        <v>0</v>
      </c>
      <c r="DJ430" s="19">
        <f>IF($AX429=1,1,0)</f>
        <v>0</v>
      </c>
      <c r="DK430" s="19">
        <f>IF($BF429=1,1,0)</f>
        <v>0</v>
      </c>
      <c r="DL430" s="19">
        <f>IF($BJ429=1,1,0)</f>
        <v>0</v>
      </c>
      <c r="DM430" s="19">
        <f>IF($BR429=1,1,0)</f>
        <v>0</v>
      </c>
      <c r="DN430" s="19">
        <f>IF($BV429=1,1,0)</f>
        <v>0</v>
      </c>
      <c r="DQ430" s="19">
        <f t="shared" ref="DQ430" si="21861">IF($N429=1,1,0)</f>
        <v>0</v>
      </c>
      <c r="DR430" s="19">
        <f t="shared" ref="DR430" si="21862">IF($R429=1,1,0)</f>
        <v>0</v>
      </c>
      <c r="DS430" s="19">
        <f t="shared" ref="DS430" si="21863">IF($V429=1,1,0)</f>
        <v>0</v>
      </c>
      <c r="DT430" s="19">
        <f t="shared" ref="DT430" si="21864">IF($Z429=1,1,0)</f>
        <v>0</v>
      </c>
      <c r="DU430" s="19">
        <f t="shared" ref="DU430" si="21865">IF($AH429=1,1,0)</f>
        <v>0</v>
      </c>
      <c r="DV430" s="19">
        <f t="shared" ref="DV430" si="21866">IF($AL429=1,1,0)</f>
        <v>0</v>
      </c>
      <c r="DW430" s="19">
        <f t="shared" ref="DW430" si="21867">IF($AT429=1,1,0)</f>
        <v>0</v>
      </c>
      <c r="DX430" s="19">
        <f t="shared" ref="DX430" si="21868">IF($AX429=1,1,0)</f>
        <v>0</v>
      </c>
      <c r="DY430" s="19">
        <f t="shared" ref="DY430" si="21869">IF($BF429=1,1,0)</f>
        <v>0</v>
      </c>
      <c r="DZ430" s="19">
        <f t="shared" ref="DZ430" si="21870">IF($BJ429=1,1,0)</f>
        <v>0</v>
      </c>
      <c r="EA430" s="19">
        <f t="shared" ref="EA430" si="21871">IF($BR429=1,1,0)</f>
        <v>0</v>
      </c>
      <c r="EB430" s="19">
        <f t="shared" ref="EB430" si="21872">IF($BV429=1,1,0)</f>
        <v>0</v>
      </c>
      <c r="EE430" s="329">
        <f>N429*$FU430*週間進捗報告書!$G$9</f>
        <v>0</v>
      </c>
      <c r="EF430" s="329">
        <f>R429*$FV430*週間進捗報告書!$G$10</f>
        <v>0</v>
      </c>
      <c r="EG430" s="329">
        <f>V429*$FW430*週間進捗報告書!$G$11</f>
        <v>0</v>
      </c>
      <c r="EH430" s="329">
        <f>Z429*$FX430*週間進捗報告書!$G$12</f>
        <v>0</v>
      </c>
      <c r="EI430" s="329">
        <f>AH429*$FY430*週間進捗報告書!$G$13</f>
        <v>0</v>
      </c>
      <c r="EJ430" s="329">
        <f>AL429*$FZ430*週間進捗報告書!$G$14</f>
        <v>0</v>
      </c>
      <c r="EK430" s="329">
        <f>AT429*$GA430*週間進捗報告書!$G$15</f>
        <v>0</v>
      </c>
      <c r="EL430" s="329">
        <f>AX429*$GB430*週間進捗報告書!$G$16</f>
        <v>0</v>
      </c>
      <c r="EM430" s="329">
        <f>BF429*$GC430*週間進捗報告書!$G$17</f>
        <v>0</v>
      </c>
      <c r="EN430" s="329">
        <f>BJ429*$GD430*週間進捗報告書!$G$18</f>
        <v>0</v>
      </c>
      <c r="EO430" s="329">
        <f>BR429*$GE430*週間進捗報告書!$G$19</f>
        <v>0</v>
      </c>
      <c r="EP430" s="329">
        <f>BV429*$GF430*週間進捗報告書!$G$20</f>
        <v>0</v>
      </c>
      <c r="ER430" s="547"/>
      <c r="ES430" s="547"/>
      <c r="ET430" s="547"/>
      <c r="EU430" s="547"/>
      <c r="EV430" s="547"/>
      <c r="EW430" s="547"/>
      <c r="EX430" s="547"/>
      <c r="EY430" s="547"/>
      <c r="EZ430" s="547"/>
      <c r="FA430" s="547"/>
      <c r="FB430" s="547"/>
      <c r="FC430" s="547"/>
      <c r="FD430" s="547"/>
      <c r="FE430" s="332"/>
      <c r="FG430" s="19"/>
      <c r="FH430" s="19"/>
      <c r="FI430" s="19"/>
      <c r="FJ430" s="19"/>
      <c r="FK430" s="19"/>
      <c r="FL430" s="19"/>
      <c r="FM430" s="19"/>
      <c r="FN430" s="19"/>
      <c r="FO430" s="19"/>
      <c r="FP430" s="19"/>
      <c r="FQ430" s="19"/>
      <c r="FR430" s="19"/>
      <c r="FU430" s="295">
        <f t="shared" ref="FU430" si="21873">FU429</f>
        <v>0</v>
      </c>
      <c r="FV430" s="295">
        <f t="shared" ref="FV430" si="21874">FV429</f>
        <v>0</v>
      </c>
      <c r="FW430" s="295">
        <f t="shared" ref="FW430" si="21875">FW429</f>
        <v>0</v>
      </c>
      <c r="FX430" s="295">
        <f t="shared" ref="FX430" si="21876">FX429</f>
        <v>0</v>
      </c>
      <c r="FY430" s="295">
        <f t="shared" ref="FY430" si="21877">FY429</f>
        <v>0</v>
      </c>
      <c r="FZ430" s="295">
        <f t="shared" ref="FZ430" si="21878">FZ429</f>
        <v>0</v>
      </c>
      <c r="GA430" s="295">
        <f t="shared" ref="GA430" si="21879">GA429</f>
        <v>0</v>
      </c>
      <c r="GB430" s="295">
        <f t="shared" ref="GB430" si="21880">GB429</f>
        <v>0</v>
      </c>
      <c r="GC430" s="295">
        <f t="shared" ref="GC430" si="21881">GC429</f>
        <v>0</v>
      </c>
      <c r="GD430" s="295">
        <f t="shared" ref="GD430" si="21882">GD429</f>
        <v>0</v>
      </c>
      <c r="GE430" s="295">
        <f t="shared" ref="GE430" si="21883">GE429</f>
        <v>0</v>
      </c>
      <c r="GF430" s="295">
        <f t="shared" ref="GF430" si="21884">GF429</f>
        <v>0</v>
      </c>
      <c r="GG430" s="295" t="e">
        <f t="shared" ref="GG430" si="21885">GG429</f>
        <v>#N/A</v>
      </c>
      <c r="GH430" s="2" t="e">
        <f>INDEX(リスト!$V:$V,MATCH(中日程計画表!$D429,リスト!$D:$D,0))</f>
        <v>#N/A</v>
      </c>
      <c r="GI430" s="2" t="e">
        <f>INDEX(リスト!$A:$A,MATCH(中日程計画表!$D429,リスト!$D:$D,0))</f>
        <v>#N/A</v>
      </c>
      <c r="GJ430" s="2" t="e">
        <f>INDEX(リスト!$U:$U,MATCH(中日程計画表!$D429,リスト!$D:$D,0))</f>
        <v>#N/A</v>
      </c>
      <c r="GK430" s="5" t="e">
        <f>INDEX(リスト!$W:$W,MATCH(中日程計画表!$D429,リスト!$D:$D,0))</f>
        <v>#N/A</v>
      </c>
      <c r="GL430" s="2" t="s">
        <v>201</v>
      </c>
      <c r="GM430" s="296">
        <f t="shared" ref="GM430" si="21886">GM429</f>
        <v>0</v>
      </c>
      <c r="GN430" s="296">
        <f t="shared" ref="GN430" si="21887">GN429</f>
        <v>0</v>
      </c>
      <c r="GU430" s="461"/>
      <c r="GV430" s="460"/>
      <c r="GW430" s="460"/>
      <c r="GX430" s="461"/>
      <c r="GY430" s="461"/>
      <c r="GZ430" s="460"/>
      <c r="HA430" s="460"/>
      <c r="HB430" s="461"/>
      <c r="HC430" s="461"/>
      <c r="HD430" s="460"/>
      <c r="HE430" s="460"/>
      <c r="HF430" s="461"/>
      <c r="HG430" s="461"/>
      <c r="HH430" s="460"/>
      <c r="HI430" s="460"/>
      <c r="HJ430" s="461"/>
      <c r="HK430" s="461"/>
      <c r="HL430" s="460"/>
      <c r="HM430" s="460"/>
      <c r="HN430" s="461"/>
      <c r="HO430" s="461"/>
      <c r="HP430" s="460"/>
      <c r="HQ430" s="460"/>
      <c r="HR430" s="461"/>
      <c r="HS430" s="4"/>
    </row>
    <row r="431" spans="1:227" ht="12" customHeight="1">
      <c r="A431" s="488" t="str">
        <f t="shared" ref="A431" ca="1" si="21888">INDIRECT("リスト!A"&amp;B431+6)</f>
        <v/>
      </c>
      <c r="B431" s="486">
        <f t="shared" ref="B431" si="21889">ROUNDDOWN((ROW()-6)/2,0)+1</f>
        <v>213</v>
      </c>
      <c r="C431" s="474" t="str">
        <f>機能グループ名</f>
        <v/>
      </c>
      <c r="D431" s="484">
        <f>機能ID</f>
        <v>0</v>
      </c>
      <c r="E431" s="482">
        <f>機能名</f>
        <v>0</v>
      </c>
      <c r="F431" s="315"/>
      <c r="G431" s="315"/>
      <c r="H431" s="315"/>
      <c r="I431" s="315"/>
      <c r="J431" s="316"/>
      <c r="K431" s="480" t="str">
        <f>担当者_SR</f>
        <v>NG</v>
      </c>
      <c r="L431" s="76"/>
      <c r="M431" s="76"/>
      <c r="N431" s="470"/>
      <c r="O431" s="474" t="str">
        <f>担当者_SRR</f>
        <v>NG</v>
      </c>
      <c r="P431" s="76"/>
      <c r="Q431" s="76"/>
      <c r="R431" s="470"/>
      <c r="S431" s="474" t="str">
        <f>担当者_DS</f>
        <v>NG</v>
      </c>
      <c r="T431" s="76"/>
      <c r="U431" s="76"/>
      <c r="V431" s="470"/>
      <c r="W431" s="472" t="str">
        <f>担当者_DSR</f>
        <v>NG</v>
      </c>
      <c r="X431" s="76"/>
      <c r="Y431" s="76"/>
      <c r="Z431" s="470"/>
      <c r="AA431" s="476"/>
      <c r="AB431" s="79"/>
      <c r="AC431" s="79"/>
      <c r="AD431" s="470">
        <f>IF(AC432 &lt;&gt; "",1,0)</f>
        <v>0</v>
      </c>
      <c r="AE431" s="472" t="str">
        <f>担当者_CD</f>
        <v>NG</v>
      </c>
      <c r="AF431" s="76"/>
      <c r="AG431" s="76"/>
      <c r="AH431" s="470"/>
      <c r="AI431" s="472" t="str">
        <f>担当者_DD</f>
        <v>NG</v>
      </c>
      <c r="AJ431" s="76"/>
      <c r="AK431" s="76"/>
      <c r="AL431" s="470"/>
      <c r="AM431" s="476"/>
      <c r="AN431" s="79"/>
      <c r="AO431" s="79"/>
      <c r="AP431" s="470">
        <f>IF(AO432 &lt;&gt; "",1,0)</f>
        <v>0</v>
      </c>
      <c r="AQ431" s="472" t="str">
        <f>担当者_MCL</f>
        <v>NG</v>
      </c>
      <c r="AR431" s="76"/>
      <c r="AS431" s="76"/>
      <c r="AT431" s="470"/>
      <c r="AU431" s="472" t="str">
        <f>担当者_MCLR</f>
        <v>NG</v>
      </c>
      <c r="AV431" s="76"/>
      <c r="AW431" s="76"/>
      <c r="AX431" s="470"/>
      <c r="AY431" s="476"/>
      <c r="AZ431" s="79"/>
      <c r="BA431" s="79"/>
      <c r="BB431" s="470">
        <f>IF(BA432 &lt;&gt; "",1,0)</f>
        <v>0</v>
      </c>
      <c r="BC431" s="474" t="str">
        <f>担当者_MT</f>
        <v>NG</v>
      </c>
      <c r="BD431" s="76"/>
      <c r="BE431" s="76"/>
      <c r="BF431" s="470"/>
      <c r="BG431" s="472" t="str">
        <f>担当者_M検</f>
        <v>NG</v>
      </c>
      <c r="BH431" s="76"/>
      <c r="BI431" s="76"/>
      <c r="BJ431" s="470"/>
      <c r="BK431" s="476"/>
      <c r="BL431" s="79"/>
      <c r="BM431" s="79"/>
      <c r="BN431" s="470">
        <v>0</v>
      </c>
      <c r="BO431" s="474" t="str">
        <f>担当者_モテ</f>
        <v>NG</v>
      </c>
      <c r="BP431" s="76"/>
      <c r="BQ431" s="76"/>
      <c r="BR431" s="470"/>
      <c r="BS431" s="472" t="str">
        <f>担当者_モテR</f>
        <v>NG</v>
      </c>
      <c r="BT431" s="76"/>
      <c r="BU431" s="76"/>
      <c r="BV431" s="470"/>
      <c r="BW431" s="468">
        <f t="shared" ref="BW431" si="21890">IFERROR(SUM(IF(K431&lt;&gt;"NG",N431*K$1,0),IF(O431&lt;&gt;"NG",R431*O$1,0),IF(S431&lt;&gt;"NG",V431*S$1,0),IF(W431&lt;&gt;"NG",Z431*W$1,0),IF(AA431&lt;&gt;"NG",AD431*AA$1,0),IF(AE431&lt;&gt;"NG",AH431*AE$1,0),IF(AI431&lt;&gt;"NG",AL431*AI$1,0),IF(AM431&lt;&gt;"NG",AP431*AM$1,0),IF(AQ431&lt;&gt;"NG",AT431*AQ$1,0),IF(AU431&lt;&gt;"NG",AX431*AU$1,0),IF(AY431&lt;&gt;"NG",BB431*AY$1,0),IF(BC431&lt;&gt;"NG",BF431*BC$1,0),IF(BG431&lt;&gt;"NG",BJ431*BG$1,0),IF(BK431&lt;&gt;"NG",BN431*BK$1,0),IF(BO431&lt;&gt;"NG",BR431*BO$1,0),IF(BS431&lt;&gt;"NG",BV431*BS$1,0))/SUM(IF(K431&lt;&gt;"NG",K$1,0),IF(O431&lt;&gt;"NG",O$1,0),IF(S431&lt;&gt;"NG",S$1,0),IF(W431&lt;&gt;"NG",W$1,0),IF(AA431&lt;&gt;"NG",AA$1,0),IF(AE431&lt;&gt;"NG",AE$1,0),IF(AI431&lt;&gt;"NG",AI$1,0),IF(AM431&lt;&gt;"NG",AM$1,0),IF(AQ431&lt;&gt;"NG",AQ$1,0),IF(AU431&lt;&gt;"NG",AU$1,0),IF(AY431&lt;&gt;"NG",AY$1,0),IF(BC431&lt;&gt;"NG",BC$1,0),IF(BG431&lt;&gt;"NG",BG$1,0),IF(BK431&lt;&gt;"NG",BK$1,0),IF(BO431&lt;&gt;"NG",BO$1,0),IF(BS431&lt;&gt;"NG",BS$1,0)),0)</f>
        <v>0</v>
      </c>
      <c r="BX431" s="466"/>
      <c r="BY431" s="490"/>
      <c r="BZ431" s="5"/>
      <c r="CA431" s="32">
        <f t="shared" ref="CA431" si="21891">IF(AND($M431&lt;&gt;$BZ$5,$M431&lt;=$BZ$6,$M431&lt;&gt;$BZ$7),1,0)</f>
        <v>0</v>
      </c>
      <c r="CB431" s="32">
        <f t="shared" ref="CB431" si="21892">IF(AND($Q431&lt;&gt;$BZ$5,$Q431&lt;=$BZ$6,$Q431&lt;&gt;$BZ$7),1,0)</f>
        <v>0</v>
      </c>
      <c r="CC431" s="32">
        <f t="shared" ref="CC431" si="21893">IF(AND($U431&lt;&gt;$BZ$5,$U431&lt;=$BZ$6,$U431&lt;&gt;$BZ$7),1,0)</f>
        <v>0</v>
      </c>
      <c r="CD431" s="32">
        <f t="shared" ref="CD431" si="21894">IF(AND($Y431&lt;&gt;$BZ$5,$Y431&lt;=$BZ$6,$Y431&lt;&gt;$BZ$7),1,0)</f>
        <v>0</v>
      </c>
      <c r="CE431" s="32">
        <f t="shared" ref="CE431" si="21895">IF(AND($AG431&lt;&gt;$BZ$5,$AG431&lt;=$BZ$6,$AG431&lt;&gt;$BZ$7),1,0)</f>
        <v>0</v>
      </c>
      <c r="CF431" s="32">
        <f t="shared" ref="CF431" si="21896">IF(AND($AK431&lt;&gt;$BZ$5,$AK431&lt;=$BZ$6,$AK431&lt;&gt;$BZ$7),1,0)</f>
        <v>0</v>
      </c>
      <c r="CG431" s="32">
        <f t="shared" ref="CG431" si="21897">IF(AND($AS431&lt;&gt;$BZ$5,$AS431&lt;=$BZ$6,$AS431&lt;&gt;$BZ$7),1,0)</f>
        <v>0</v>
      </c>
      <c r="CH431" s="32">
        <f t="shared" ref="CH431" si="21898">IF(AND($AW431&lt;&gt;$BZ$5,$AW431&lt;=$BZ$6,$AW431&lt;&gt;$BZ$7),1,0)</f>
        <v>0</v>
      </c>
      <c r="CI431" s="32">
        <f t="shared" ref="CI431" si="21899">IF(AND($BE431&lt;&gt;$BZ$5,$BE431&lt;=$BZ$6,$BE431&lt;&gt;$BZ$7),1,0)</f>
        <v>0</v>
      </c>
      <c r="CJ431" s="32">
        <f t="shared" ref="CJ431" si="21900">IF(AND($BI431&lt;&gt;$BZ$5,$BI431&lt;=$BZ$6,$BI431&lt;&gt;$BZ$7),1,0)</f>
        <v>0</v>
      </c>
      <c r="CK431" s="32">
        <f t="shared" ref="CK431" si="21901">IF(AND($BQ431&lt;&gt;$BZ$5,$BQ431&lt;=$BZ$6,$BQ431&lt;&gt;$BZ$7),1,0)</f>
        <v>0</v>
      </c>
      <c r="CL431" s="32">
        <f t="shared" ref="CL431" si="21902">IF(AND($BU431&lt;&gt;$BZ$5,$BU431&lt;=$BZ$6,$BU431&lt;&gt;$BZ$7),1,0)</f>
        <v>0</v>
      </c>
      <c r="CO431" s="32">
        <f>IF(AND($M431&lt;&gt;$CN$5,$M431&lt;=$CN$6,$M431&lt;&gt;$CN$7),1,0)</f>
        <v>0</v>
      </c>
      <c r="CP431" s="32">
        <f>IF(AND($Q431&lt;&gt;$CN$5,$Q431&lt;=$CN$6,$Q431&lt;&gt;$CN$7),1,0)</f>
        <v>0</v>
      </c>
      <c r="CQ431" s="32">
        <f>IF(AND($U431&lt;&gt;$CN$5,$U431&lt;=$CN$6,$U431&lt;&gt;$CN$7),1,0)</f>
        <v>0</v>
      </c>
      <c r="CR431" s="32">
        <f>IF(AND($Y431&lt;&gt;$CN$5,$Y431&lt;=$CN$6,$Y431&lt;&gt;$CN$7),1,0)</f>
        <v>0</v>
      </c>
      <c r="CS431" s="32">
        <f>IF(AND($AG431&lt;&gt;$CN$5,$AG431&lt;=$CN$6,$AG431&lt;&gt;$CN$7),1,0)</f>
        <v>0</v>
      </c>
      <c r="CT431" s="32">
        <f>IF(AND($AK431&lt;&gt;$CN$5,$AK431&lt;=$CN$6,$AK431&lt;&gt;$CN$7),1,0)</f>
        <v>0</v>
      </c>
      <c r="CU431" s="32">
        <f>IF(AND($AS431&lt;&gt;$CN$5,$AS431&lt;=$CN$6,$AS431&lt;&gt;$CN$7),1,0)</f>
        <v>0</v>
      </c>
      <c r="CV431" s="32">
        <f>IF(AND($AW431&lt;&gt;$CN$5,$AW431&lt;=$CN$6,$AW431&lt;&gt;$CN$7),1,0)</f>
        <v>0</v>
      </c>
      <c r="CW431" s="32">
        <f>IF(AND($BE431&lt;&gt;$CN$5,$BE431&lt;=$CN$6,$BE431&lt;&gt;$CN$7),1,0)</f>
        <v>0</v>
      </c>
      <c r="CX431" s="32">
        <f>IF(AND($BI431&lt;&gt;$CN$5,$BI431&lt;=$CN$6,$BI431&lt;&gt;$CN$7),1,0)</f>
        <v>0</v>
      </c>
      <c r="CY431" s="32">
        <f>IF(AND($BQ431&lt;&gt;$CN$5,$BQ431&lt;=$CN$6,$BQ431&lt;&gt;$CN$7),1,0)</f>
        <v>0</v>
      </c>
      <c r="CZ431" s="32">
        <f>IF(AND($BU431&lt;&gt;$CN$5,$BU431&lt;=$CN$6,$BU431&lt;&gt;$CN$7),1,0)</f>
        <v>0</v>
      </c>
      <c r="DC431" s="32">
        <f>IF(AND($M431&lt;&gt;$DB$5,$M431&lt;=$DB$6,$M431&lt;&gt;$CN$7),1,0)</f>
        <v>0</v>
      </c>
      <c r="DD431" s="32">
        <f>IF(AND($Q431&lt;&gt;$DB$5,$Q431&lt;=$DB$6,$Q431&lt;&gt;$CN$7),1,0)</f>
        <v>0</v>
      </c>
      <c r="DE431" s="32">
        <f>IF(AND($U431&lt;&gt;$DB$5,$U431&lt;=$DB$6,$U431&lt;&gt;$CN$7),1,0)</f>
        <v>0</v>
      </c>
      <c r="DF431" s="32">
        <f>IF(AND($Y431&lt;&gt;$DB$5,$Y431&lt;=$DB$6,$Y431&lt;&gt;$CN$7),1,0)</f>
        <v>0</v>
      </c>
      <c r="DG431" s="32">
        <f>IF(AND($AG431&lt;&gt;$DB$5,$AG431&lt;=$DB$6,$AG431&lt;&gt;$CN$7),1,0)</f>
        <v>0</v>
      </c>
      <c r="DH431" s="32">
        <f>IF(AND($AK431&lt;&gt;$DB$5,$AK431&lt;=$DB$6,$AK431&lt;&gt;$CN$7),1,0)</f>
        <v>0</v>
      </c>
      <c r="DI431" s="32">
        <f>IF(AND($AS431&lt;&gt;$DB$5,$AS431&lt;=$DB$6,$AS431&lt;&gt;$CN$7),1,0)</f>
        <v>0</v>
      </c>
      <c r="DJ431" s="32">
        <f>IF(AND($AW431&lt;&gt;$DB$5,$AW431&lt;=$DB$6,$AW431&lt;&gt;$CN$7),1,0)</f>
        <v>0</v>
      </c>
      <c r="DK431" s="32">
        <f>IF(AND($BE431&lt;&gt;$DB$5,$BE431&lt;=$DB$6,$BE431&lt;&gt;$CN$7),1,0)</f>
        <v>0</v>
      </c>
      <c r="DL431" s="32">
        <f>IF(AND($BI431&lt;&gt;$DB$5,$BI431&lt;=$DB$6,$BI431&lt;&gt;$CN$7),1,0)</f>
        <v>0</v>
      </c>
      <c r="DM431" s="32">
        <f>IF(AND($BQ431&lt;&gt;$DB$5,$BQ431&lt;=$DB$6,$BQ431&lt;&gt;$CN$7),1,0)</f>
        <v>0</v>
      </c>
      <c r="DN431" s="32">
        <f>IF(AND($BU431&lt;&gt;$DB$5,$BU431&lt;=$DB$6,$BU431&lt;&gt;$CN$7),1,0)</f>
        <v>0</v>
      </c>
      <c r="DQ431" s="32">
        <f t="shared" ref="DQ431" si="21903">IF(AND($M431&lt;&gt;$DP$5,$M431&lt;=$DP$6,$M431&lt;&gt;$CN$7),1,0)</f>
        <v>0</v>
      </c>
      <c r="DR431" s="32">
        <f t="shared" ref="DR431" si="21904">IF(AND($Q431&lt;&gt;$DP$5,$Q431&lt;=$DP$6,$Q431&lt;&gt;$CN$7),1,0)</f>
        <v>0</v>
      </c>
      <c r="DS431" s="32">
        <f t="shared" ref="DS431" si="21905">IF(AND($U431&lt;&gt;$DP$5,$U431&lt;=$DP$6,$U431&lt;&gt;$CN$7),1,0)</f>
        <v>0</v>
      </c>
      <c r="DT431" s="32">
        <f t="shared" ref="DT431" si="21906">IF(AND($Y431&lt;&gt;$DP$5,$Y431&lt;=$DP$6,$Y431&lt;&gt;$CN$7),1,0)</f>
        <v>0</v>
      </c>
      <c r="DU431" s="32">
        <f t="shared" ref="DU431" si="21907">IF(AND($AG431&lt;&gt;$DP$5,$AG431&lt;=$DP$6,$AG431&lt;&gt;$CN$7),1,0)</f>
        <v>0</v>
      </c>
      <c r="DV431" s="32">
        <f t="shared" ref="DV431" si="21908">IF(AND($AK431&lt;&gt;$DP$5,$AK431&lt;=$DP$6,$AK431&lt;&gt;$CN$7),1,0)</f>
        <v>0</v>
      </c>
      <c r="DW431" s="32">
        <f t="shared" ref="DW431" si="21909">IF(AND($AS431&lt;&gt;$DP$5,$AS431&lt;=$DP$6,$AS431&lt;&gt;$CN$7),1,0)</f>
        <v>0</v>
      </c>
      <c r="DX431" s="32">
        <f t="shared" ref="DX431" si="21910">IF(AND($AW431&lt;&gt;$DP$5,$AW431&lt;=$DP$6,$AW431&lt;&gt;$CN$7),1,0)</f>
        <v>0</v>
      </c>
      <c r="DY431" s="32">
        <f t="shared" ref="DY431" si="21911">IF(AND($BE431&lt;&gt;$DP$5,$BE431&lt;=$DP$6,$BE431&lt;&gt;$CN$7),1,0)</f>
        <v>0</v>
      </c>
      <c r="DZ431" s="32">
        <f t="shared" ref="DZ431" si="21912">IF(AND($BI431&lt;&gt;$DP$5,$BI431&lt;=$DP$6,$BI431&lt;&gt;$CN$7),1,0)</f>
        <v>0</v>
      </c>
      <c r="EA431" s="32">
        <f t="shared" ref="EA431" si="21913">IF(AND($BQ431&lt;&gt;$DP$5,$BQ431&lt;=$DP$6,$BQ431&lt;&gt;$CN$7),1,0)</f>
        <v>0</v>
      </c>
      <c r="EB431" s="32">
        <f t="shared" ref="EB431" si="21914">IF(AND($BU431&lt;&gt;$DP$5,$BU431&lt;=$DP$6,$BU431&lt;&gt;$CN$7),1,0)</f>
        <v>0</v>
      </c>
      <c r="EE431" s="328">
        <f>IF(M431&lt;&gt;"",IF(M431&lt;=$ED$6,1,IF(L431&gt;$ED$6,0,NETWORKDAYS(L431,$ED$6,祭日リスト)/NETWORKDAYS(L431,M431,祭日リスト)))*$GG431*週間進捗報告書!$G$9,0)</f>
        <v>0</v>
      </c>
      <c r="EF431" s="328">
        <f>IF(Q431&lt;&gt;"",IF(Q431&lt;=$ED$6,1,IF(P431&gt;$ED$6,0,NETWORKDAYS(P431,$ED$6,祭日リスト)/NETWORKDAYS(P431,Q431,祭日リスト)))*$GG431*週間進捗報告書!$G$10,0)</f>
        <v>0</v>
      </c>
      <c r="EG431" s="328">
        <f>IF(U431&lt;&gt;"",IF(U431&lt;=$ED$6,1,IF(T431&gt;$ED$6,0,NETWORKDAYS(T431,$ED$6,祭日リスト)/NETWORKDAYS(T431,U431,祭日リスト)))*$GG431*週間進捗報告書!$G$11,0)</f>
        <v>0</v>
      </c>
      <c r="EH431" s="328">
        <f>IF(Y431&lt;&gt;"",IF(Y431&lt;=$ED$6,1,IF(X431&gt;$ED$6,0,NETWORKDAYS(X431,$ED$6,祭日リスト)/NETWORKDAYS(X431,Y431,祭日リスト)))*$GG431*週間進捗報告書!$G$12,0)</f>
        <v>0</v>
      </c>
      <c r="EI431" s="328">
        <f>IF(AG431&lt;&gt;"",IF(AG431&lt;=$ED$6,1,IF(AF431&gt;$ED$6,0,NETWORKDAYS(AF431,$ED$6,祭日リスト)/NETWORKDAYS(AF431,AG431,祭日リスト)))*$GG431*週間進捗報告書!$G$13,0)</f>
        <v>0</v>
      </c>
      <c r="EJ431" s="328">
        <f>IF(AK431&lt;&gt;"",IF(AK431&lt;=$ED$6,1,IF(AJ431&gt;$ED$6,0,NETWORKDAYS(AJ431,$ED$6,祭日リスト)/NETWORKDAYS(AJ431,AK431,祭日リスト)))*$GG431*週間進捗報告書!$G$14,0)</f>
        <v>0</v>
      </c>
      <c r="EK431" s="328">
        <f>IF(AS431&lt;&gt;"",IF(AS431&lt;=$ED$6,1,IF(AR431&gt;$ED$6,0,NETWORKDAYS(AR431,$ED$6,祭日リスト)/NETWORKDAYS(AR431,AS431,祭日リスト)))*$GG431*週間進捗報告書!$G$15,0)</f>
        <v>0</v>
      </c>
      <c r="EL431" s="328">
        <f>IF(AW431&lt;&gt;"",IF(AW431&lt;=$ED$6,1,IF(AV431&gt;$ED$6,0,NETWORKDAYS(AV431,$ED$6,祭日リスト)/NETWORKDAYS(AV431,AW431,祭日リスト)))*$GG431*週間進捗報告書!$G$16,0)</f>
        <v>0</v>
      </c>
      <c r="EM431" s="328">
        <f>IF(BE431&lt;&gt;"",IF(BE431&lt;=$ED$6,1,IF(BD431&gt;$ED$6,0,NETWORKDAYS(BD431,$ED$6,祭日リスト)/NETWORKDAYS(BD431,BE431,祭日リスト)))*$GG431*週間進捗報告書!$G$17,0)</f>
        <v>0</v>
      </c>
      <c r="EN431" s="328">
        <f>IF(BI431&lt;&gt;"",IF(BI431&lt;=$ED$6,1,IF(BH431&gt;$ED$6,0,NETWORKDAYS(BH431,$ED$6,祭日リスト)/NETWORKDAYS(BH431,BI431,祭日リスト)))*$GG431*週間進捗報告書!$G$18,0)</f>
        <v>0</v>
      </c>
      <c r="EO431" s="328">
        <f>IF(BQ431&lt;&gt;"",IF(BQ431&lt;=$ED$6,1,IF(BP431&gt;$ED$6,0,NETWORKDAYS(BP431,$ED$6,祭日リスト)/NETWORKDAYS(BP431,BQ431,祭日リスト)))*$GG431*週間進捗報告書!$G$19,0)</f>
        <v>0</v>
      </c>
      <c r="EP431" s="328">
        <f>IF(BU431&lt;&gt;"",IF(BU431&lt;=$ED$6,1,IF(BT431&gt;$ED$6,0,NETWORKDAYS(BT431,$ED$6,祭日リスト)/NETWORKDAYS(BT431,BU431,祭日リスト)))*$GG431*週間進捗報告書!$G$20,0)</f>
        <v>0</v>
      </c>
      <c r="ER431" s="547">
        <f t="shared" ref="ER431:FC431" si="21915">EE431-EE432</f>
        <v>0</v>
      </c>
      <c r="ES431" s="547">
        <f t="shared" si="21915"/>
        <v>0</v>
      </c>
      <c r="ET431" s="547">
        <f t="shared" si="21915"/>
        <v>0</v>
      </c>
      <c r="EU431" s="547">
        <f t="shared" si="21915"/>
        <v>0</v>
      </c>
      <c r="EV431" s="547">
        <f t="shared" si="21915"/>
        <v>0</v>
      </c>
      <c r="EW431" s="547">
        <f t="shared" si="21915"/>
        <v>0</v>
      </c>
      <c r="EX431" s="547">
        <f t="shared" si="21915"/>
        <v>0</v>
      </c>
      <c r="EY431" s="547">
        <f t="shared" si="21915"/>
        <v>0</v>
      </c>
      <c r="EZ431" s="547">
        <f t="shared" si="21915"/>
        <v>0</v>
      </c>
      <c r="FA431" s="547">
        <f t="shared" si="21915"/>
        <v>0</v>
      </c>
      <c r="FB431" s="547">
        <f t="shared" si="21915"/>
        <v>0</v>
      </c>
      <c r="FC431" s="547">
        <f t="shared" si="21915"/>
        <v>0</v>
      </c>
      <c r="FD431" s="547">
        <f t="shared" ref="FD431" si="21916">SUM(ER431:FC432)</f>
        <v>0</v>
      </c>
      <c r="FE431" s="333"/>
      <c r="FG431" s="32">
        <f>IF(AND($M431&lt;&gt;$FF$7),1,0)</f>
        <v>0</v>
      </c>
      <c r="FH431" s="32">
        <f>IF(AND($Q431&lt;&gt;$FF$7),1,0)</f>
        <v>0</v>
      </c>
      <c r="FI431" s="32">
        <f>IF(AND($U431&lt;&gt;$FF$7),1,0)</f>
        <v>0</v>
      </c>
      <c r="FJ431" s="32">
        <f>IF(AND($Y431&lt;&gt;$FF$7),1,0)</f>
        <v>0</v>
      </c>
      <c r="FK431" s="32">
        <f>IF(AND($AG431&lt;&gt;$FF$7),1,0)</f>
        <v>0</v>
      </c>
      <c r="FL431" s="32">
        <f>IF(AND($AK431&lt;&gt;$FF$7),1,0)</f>
        <v>0</v>
      </c>
      <c r="FM431" s="32">
        <f>IF(AND($AS431&lt;&gt;$FF$7),1,0)</f>
        <v>0</v>
      </c>
      <c r="FN431" s="32">
        <f>IF(AND($AW431&lt;&gt;$FF$7),1,0)</f>
        <v>0</v>
      </c>
      <c r="FO431" s="32">
        <f>IF(AND($BE431&lt;&gt;$FF$7),1,0)</f>
        <v>0</v>
      </c>
      <c r="FP431" s="32">
        <f>IF(AND($BI431&lt;&gt;$FF$7),1,0)</f>
        <v>0</v>
      </c>
      <c r="FQ431" s="32">
        <f>IF(AND($BQ431&lt;&gt;$FF$7),1,0)</f>
        <v>0</v>
      </c>
      <c r="FR431" s="32">
        <f>IF(AND($BU431&lt;&gt;$FF$7),1,0)</f>
        <v>0</v>
      </c>
      <c r="FU431" s="294">
        <f t="shared" ref="FU431" si="21917">IF($K431&lt;&gt;"NG",$GG431,0)</f>
        <v>0</v>
      </c>
      <c r="FV431" s="294">
        <f t="shared" ref="FV431" si="21918">IF($O431&lt;&gt;"NG",$GG431,0)</f>
        <v>0</v>
      </c>
      <c r="FW431" s="294">
        <f t="shared" ref="FW431" si="21919">IF($S431&lt;&gt;"NG",$GG431,0)</f>
        <v>0</v>
      </c>
      <c r="FX431" s="294">
        <f t="shared" ref="FX431" si="21920">IF($W431&lt;&gt;"NG",$GG431,0)</f>
        <v>0</v>
      </c>
      <c r="FY431" s="294">
        <f t="shared" ref="FY431" si="21921">IF($AE431&lt;&gt;"NG",$GG431,0)</f>
        <v>0</v>
      </c>
      <c r="FZ431" s="294">
        <f t="shared" ref="FZ431" si="21922">IF($AI431&lt;&gt;"NG",$GG431,0)</f>
        <v>0</v>
      </c>
      <c r="GA431" s="294">
        <f t="shared" ref="GA431" si="21923">IF($AQ431&lt;&gt;"NG",$GG431,0)</f>
        <v>0</v>
      </c>
      <c r="GB431" s="294">
        <f t="shared" ref="GB431" si="21924">IF($AU431&lt;&gt;"NG",$GG431,0)</f>
        <v>0</v>
      </c>
      <c r="GC431" s="294">
        <f t="shared" ref="GC431" si="21925">IF($BC431&lt;&gt;"NG",$GG431,0)</f>
        <v>0</v>
      </c>
      <c r="GD431" s="294">
        <f t="shared" ref="GD431" si="21926">IF($BG431&lt;&gt;"NG",$GG431,0)</f>
        <v>0</v>
      </c>
      <c r="GE431" s="294">
        <f t="shared" ref="GE431" si="21927">IF($BO431&lt;&gt;"NG",$GG431,0)</f>
        <v>0</v>
      </c>
      <c r="GF431" s="294">
        <f t="shared" ref="GF431" si="21928">IF($BS431&lt;&gt;"NG",$GG431,0)</f>
        <v>0</v>
      </c>
      <c r="GG431" s="294" t="e">
        <f>VLOOKUP($D431,リスト!$D:$S,15,FALSE)</f>
        <v>#N/A</v>
      </c>
      <c r="GH431" s="2" t="e">
        <f>INDEX(リスト!$V:$V,MATCH(中日程計画表!$D431,リスト!$D:$D,0))</f>
        <v>#N/A</v>
      </c>
      <c r="GI431" s="2" t="e">
        <f>INDEX(リスト!$A:$A,MATCH(中日程計画表!$D431,リスト!$D:$D,0))</f>
        <v>#N/A</v>
      </c>
      <c r="GJ431" s="2" t="e">
        <f>INDEX(リスト!$U:$U,MATCH(中日程計画表!$D431,リスト!$D:$D,0))</f>
        <v>#N/A</v>
      </c>
      <c r="GK431" s="5" t="e">
        <f>INDEX(リスト!$W:$W,MATCH(中日程計画表!$D431,リスト!$D:$D,0))</f>
        <v>#N/A</v>
      </c>
      <c r="GL431" s="2" t="s">
        <v>200</v>
      </c>
      <c r="GM431" s="296">
        <f>D431</f>
        <v>0</v>
      </c>
      <c r="GN431" s="296">
        <f>E431</f>
        <v>0</v>
      </c>
      <c r="GU431" s="460" t="str">
        <f t="shared" ref="GU431" si="21929">AE431</f>
        <v>NG</v>
      </c>
      <c r="GV431" s="460">
        <f t="shared" ref="GV431" si="21930">EI431</f>
        <v>0</v>
      </c>
      <c r="GW431" s="460">
        <f t="shared" ref="GW431" si="21931">EI432</f>
        <v>0</v>
      </c>
      <c r="GX431" s="462">
        <f t="shared" ref="GX431" si="21932">EV431</f>
        <v>0</v>
      </c>
      <c r="GY431" s="460" t="str">
        <f t="shared" ref="GY431" si="21933">AI431</f>
        <v>NG</v>
      </c>
      <c r="GZ431" s="460">
        <f t="shared" ref="GZ431" si="21934">EJ431</f>
        <v>0</v>
      </c>
      <c r="HA431" s="460">
        <f t="shared" ref="HA431" si="21935">EJ432</f>
        <v>0</v>
      </c>
      <c r="HB431" s="462">
        <f t="shared" ref="HB431" si="21936">EW431</f>
        <v>0</v>
      </c>
      <c r="HC431" s="460" t="str">
        <f t="shared" ref="HC431" si="21937">AQ431</f>
        <v>NG</v>
      </c>
      <c r="HD431" s="460">
        <f t="shared" ref="HD431" si="21938">EK431</f>
        <v>0</v>
      </c>
      <c r="HE431" s="460">
        <f t="shared" ref="HE431" si="21939">EK432</f>
        <v>0</v>
      </c>
      <c r="HF431" s="462">
        <f t="shared" ref="HF431" si="21940">EX431</f>
        <v>0</v>
      </c>
      <c r="HG431" s="460" t="str">
        <f t="shared" ref="HG431" si="21941">AU431</f>
        <v>NG</v>
      </c>
      <c r="HH431" s="460">
        <f t="shared" ref="HH431" si="21942">EL431</f>
        <v>0</v>
      </c>
      <c r="HI431" s="460">
        <f t="shared" ref="HI431" si="21943">EL432</f>
        <v>0</v>
      </c>
      <c r="HJ431" s="462">
        <f t="shared" ref="HJ431" si="21944">EY431</f>
        <v>0</v>
      </c>
      <c r="HK431" s="460" t="str">
        <f t="shared" ref="HK431" si="21945">BC431</f>
        <v>NG</v>
      </c>
      <c r="HL431" s="460">
        <f t="shared" ref="HL431" si="21946">EM431</f>
        <v>0</v>
      </c>
      <c r="HM431" s="460">
        <f t="shared" ref="HM431" si="21947">EM432</f>
        <v>0</v>
      </c>
      <c r="HN431" s="462">
        <f t="shared" ref="HN431" si="21948">EZ431</f>
        <v>0</v>
      </c>
      <c r="HO431" s="460" t="str">
        <f t="shared" ref="HO431" si="21949">BG431</f>
        <v>NG</v>
      </c>
      <c r="HP431" s="460">
        <f t="shared" ref="HP431" si="21950">EN431</f>
        <v>0</v>
      </c>
      <c r="HQ431" s="460">
        <f t="shared" ref="HQ431" si="21951">EN432</f>
        <v>0</v>
      </c>
      <c r="HR431" s="462">
        <f t="shared" ref="HR431" si="21952">FA431</f>
        <v>0</v>
      </c>
      <c r="HS431" s="332"/>
    </row>
    <row r="432" spans="1:227" ht="12" customHeight="1">
      <c r="A432" s="489"/>
      <c r="B432" s="487"/>
      <c r="C432" s="475"/>
      <c r="D432" s="485"/>
      <c r="E432" s="483"/>
      <c r="F432" s="317"/>
      <c r="G432" s="317"/>
      <c r="H432" s="317"/>
      <c r="I432" s="317"/>
      <c r="J432" s="316"/>
      <c r="K432" s="481"/>
      <c r="L432" s="77"/>
      <c r="M432" s="77"/>
      <c r="N432" s="471"/>
      <c r="O432" s="475"/>
      <c r="P432" s="77"/>
      <c r="Q432" s="77"/>
      <c r="R432" s="471"/>
      <c r="S432" s="475"/>
      <c r="T432" s="77"/>
      <c r="U432" s="77"/>
      <c r="V432" s="471"/>
      <c r="W432" s="473"/>
      <c r="X432" s="77"/>
      <c r="Y432" s="77"/>
      <c r="Z432" s="471"/>
      <c r="AA432" s="477"/>
      <c r="AB432" s="80"/>
      <c r="AC432" s="80"/>
      <c r="AD432" s="471"/>
      <c r="AE432" s="473"/>
      <c r="AF432" s="77"/>
      <c r="AG432" s="77"/>
      <c r="AH432" s="471"/>
      <c r="AI432" s="473"/>
      <c r="AJ432" s="77"/>
      <c r="AK432" s="77"/>
      <c r="AL432" s="471"/>
      <c r="AM432" s="477"/>
      <c r="AN432" s="80"/>
      <c r="AO432" s="80"/>
      <c r="AP432" s="471"/>
      <c r="AQ432" s="473"/>
      <c r="AR432" s="77"/>
      <c r="AS432" s="77"/>
      <c r="AT432" s="471"/>
      <c r="AU432" s="473"/>
      <c r="AV432" s="77"/>
      <c r="AW432" s="77"/>
      <c r="AX432" s="471"/>
      <c r="AY432" s="477"/>
      <c r="AZ432" s="80"/>
      <c r="BA432" s="80"/>
      <c r="BB432" s="471"/>
      <c r="BC432" s="475"/>
      <c r="BD432" s="77"/>
      <c r="BE432" s="77"/>
      <c r="BF432" s="471"/>
      <c r="BG432" s="473"/>
      <c r="BH432" s="77"/>
      <c r="BI432" s="77"/>
      <c r="BJ432" s="471"/>
      <c r="BK432" s="477"/>
      <c r="BL432" s="80"/>
      <c r="BM432" s="80"/>
      <c r="BN432" s="471"/>
      <c r="BO432" s="475"/>
      <c r="BP432" s="77"/>
      <c r="BQ432" s="77"/>
      <c r="BR432" s="471"/>
      <c r="BS432" s="473"/>
      <c r="BT432" s="77"/>
      <c r="BU432" s="77"/>
      <c r="BV432" s="471"/>
      <c r="BW432" s="469"/>
      <c r="BX432" s="467"/>
      <c r="BY432" s="490"/>
      <c r="CA432" s="19">
        <f t="shared" ref="CA432" si="21953">IF(AND($N431=1,$M432&lt;&gt;$BZ$7),1,0)</f>
        <v>0</v>
      </c>
      <c r="CB432" s="19">
        <f t="shared" ref="CB432" si="21954">IF(AND($R431=1,$Q432&lt;&gt;$BZ$7),1,0)</f>
        <v>0</v>
      </c>
      <c r="CC432" s="19">
        <f t="shared" ref="CC432" si="21955">IF(AND($V431=1,$U432&lt;&gt;$BZ$7),1,0)</f>
        <v>0</v>
      </c>
      <c r="CD432" s="19">
        <f t="shared" ref="CD432" si="21956">IF(AND($Z431=1,$Y432&lt;&gt;$BZ$7),1,0)</f>
        <v>0</v>
      </c>
      <c r="CE432" s="19">
        <f t="shared" ref="CE432" si="21957">IF(AND($AH431=1,$AG432&lt;&gt;$BZ$7),1,0)</f>
        <v>0</v>
      </c>
      <c r="CF432" s="19">
        <f t="shared" ref="CF432" si="21958">IF(AND($AL431=1,$AK432&lt;&gt;$BZ$7),1,0)</f>
        <v>0</v>
      </c>
      <c r="CG432" s="19">
        <f t="shared" ref="CG432" si="21959">IF(AND($AT431=1,$AS432&lt;&gt;$BZ$7),1,0)</f>
        <v>0</v>
      </c>
      <c r="CH432" s="19">
        <f t="shared" ref="CH432" si="21960">IF(AND($AX431=1,$AW432&lt;&gt;$BZ$7),1,0)</f>
        <v>0</v>
      </c>
      <c r="CI432" s="19">
        <f t="shared" ref="CI432" si="21961">IF(AND($BF431=1,$BE432&lt;&gt;$BZ$7),1,0)</f>
        <v>0</v>
      </c>
      <c r="CJ432" s="19">
        <f t="shared" ref="CJ432" si="21962">IF(AND($BJ431=1,$BI432&lt;&gt;$BZ$7),1,0)</f>
        <v>0</v>
      </c>
      <c r="CK432" s="19">
        <f t="shared" ref="CK432" si="21963">IF(AND($BR431=1,$BQ432&lt;&gt;$BZ$7),1,0)</f>
        <v>0</v>
      </c>
      <c r="CL432" s="19">
        <f t="shared" ref="CL432" si="21964">IF(AND($BV431=1,$BU432&lt;&gt;$BZ$7),1,0)</f>
        <v>0</v>
      </c>
      <c r="CO432" s="19">
        <f>IF(AND($M432&lt;&gt;$CN$7,$M432&lt;=$CN$6),1,0)</f>
        <v>0</v>
      </c>
      <c r="CP432" s="19">
        <f>IF(AND($Q432&lt;&gt;$CN$7,$Q432&lt;=$CN$6),1,0)</f>
        <v>0</v>
      </c>
      <c r="CQ432" s="19">
        <f>IF(AND($U432&lt;&gt;$CN$7,$U432&lt;=$CN$6),1,0)</f>
        <v>0</v>
      </c>
      <c r="CR432" s="19">
        <f>IF(AND($Y432&lt;&gt;$CN$7,$Y432&lt;=$CN$6),1,0)</f>
        <v>0</v>
      </c>
      <c r="CS432" s="19">
        <f>IF(AND($AG432&lt;&gt;$CN$7,$AG432&lt;=$CN$6),1,0)</f>
        <v>0</v>
      </c>
      <c r="CT432" s="19">
        <f>IF(AND($AK432&lt;&gt;$CN$7,$AK432&lt;=$CN$6),1,0)</f>
        <v>0</v>
      </c>
      <c r="CU432" s="19">
        <f>IF(AND($AS432&lt;&gt;$CN$7,$AS432&lt;=$CN$6),1,0)</f>
        <v>0</v>
      </c>
      <c r="CV432" s="19">
        <f>IF(AND($AW432&lt;&gt;$CN$7,$AW432&lt;=$CN$6),1,0)</f>
        <v>0</v>
      </c>
      <c r="CW432" s="19">
        <f>IF(AND($BE432&lt;&gt;$CN$7,$BE432&lt;=$CN$6),1,0)</f>
        <v>0</v>
      </c>
      <c r="CX432" s="19">
        <f>IF(AND($BI432&lt;&gt;$CN$7,$BI432&lt;=$CN$6),1,0)</f>
        <v>0</v>
      </c>
      <c r="CY432" s="19">
        <f>IF(AND($BQ432&lt;&gt;$CN$7,$BQ432&lt;=$CN$6),1,0)</f>
        <v>0</v>
      </c>
      <c r="CZ432" s="19">
        <f>IF(AND($BU432&lt;&gt;$CN$7,$BU432&lt;=$CN$6),1,0)</f>
        <v>0</v>
      </c>
      <c r="DC432" s="19">
        <f>IF($N431=1,1,0)</f>
        <v>0</v>
      </c>
      <c r="DD432" s="19">
        <f>IF($R431=1,1,0)</f>
        <v>0</v>
      </c>
      <c r="DE432" s="19">
        <f>IF($V431=1,1,0)</f>
        <v>0</v>
      </c>
      <c r="DF432" s="19">
        <f>IF($Z431=1,1,0)</f>
        <v>0</v>
      </c>
      <c r="DG432" s="19">
        <f>IF($AH431=1,1,0)</f>
        <v>0</v>
      </c>
      <c r="DH432" s="19">
        <f>IF($AL431=1,1,0)</f>
        <v>0</v>
      </c>
      <c r="DI432" s="19">
        <f>IF($AT431=1,1,0)</f>
        <v>0</v>
      </c>
      <c r="DJ432" s="19">
        <f>IF($AX431=1,1,0)</f>
        <v>0</v>
      </c>
      <c r="DK432" s="19">
        <f>IF($BF431=1,1,0)</f>
        <v>0</v>
      </c>
      <c r="DL432" s="19">
        <f>IF($BJ431=1,1,0)</f>
        <v>0</v>
      </c>
      <c r="DM432" s="19">
        <f>IF($BR431=1,1,0)</f>
        <v>0</v>
      </c>
      <c r="DN432" s="19">
        <f>IF($BV431=1,1,0)</f>
        <v>0</v>
      </c>
      <c r="DQ432" s="19">
        <f t="shared" ref="DQ432" si="21965">IF($N431=1,1,0)</f>
        <v>0</v>
      </c>
      <c r="DR432" s="19">
        <f t="shared" ref="DR432" si="21966">IF($R431=1,1,0)</f>
        <v>0</v>
      </c>
      <c r="DS432" s="19">
        <f t="shared" ref="DS432" si="21967">IF($V431=1,1,0)</f>
        <v>0</v>
      </c>
      <c r="DT432" s="19">
        <f t="shared" ref="DT432" si="21968">IF($Z431=1,1,0)</f>
        <v>0</v>
      </c>
      <c r="DU432" s="19">
        <f t="shared" ref="DU432" si="21969">IF($AH431=1,1,0)</f>
        <v>0</v>
      </c>
      <c r="DV432" s="19">
        <f t="shared" ref="DV432" si="21970">IF($AL431=1,1,0)</f>
        <v>0</v>
      </c>
      <c r="DW432" s="19">
        <f t="shared" ref="DW432" si="21971">IF($AT431=1,1,0)</f>
        <v>0</v>
      </c>
      <c r="DX432" s="19">
        <f t="shared" ref="DX432" si="21972">IF($AX431=1,1,0)</f>
        <v>0</v>
      </c>
      <c r="DY432" s="19">
        <f t="shared" ref="DY432" si="21973">IF($BF431=1,1,0)</f>
        <v>0</v>
      </c>
      <c r="DZ432" s="19">
        <f t="shared" ref="DZ432" si="21974">IF($BJ431=1,1,0)</f>
        <v>0</v>
      </c>
      <c r="EA432" s="19">
        <f t="shared" ref="EA432" si="21975">IF($BR431=1,1,0)</f>
        <v>0</v>
      </c>
      <c r="EB432" s="19">
        <f t="shared" ref="EB432" si="21976">IF($BV431=1,1,0)</f>
        <v>0</v>
      </c>
      <c r="EE432" s="329">
        <f>N431*$FU432*週間進捗報告書!$G$9</f>
        <v>0</v>
      </c>
      <c r="EF432" s="329">
        <f>R431*$FV432*週間進捗報告書!$G$10</f>
        <v>0</v>
      </c>
      <c r="EG432" s="329">
        <f>V431*$FW432*週間進捗報告書!$G$11</f>
        <v>0</v>
      </c>
      <c r="EH432" s="329">
        <f>Z431*$FX432*週間進捗報告書!$G$12</f>
        <v>0</v>
      </c>
      <c r="EI432" s="329">
        <f>AH431*$FY432*週間進捗報告書!$G$13</f>
        <v>0</v>
      </c>
      <c r="EJ432" s="329">
        <f>AL431*$FZ432*週間進捗報告書!$G$14</f>
        <v>0</v>
      </c>
      <c r="EK432" s="329">
        <f>AT431*$GA432*週間進捗報告書!$G$15</f>
        <v>0</v>
      </c>
      <c r="EL432" s="329">
        <f>AX431*$GB432*週間進捗報告書!$G$16</f>
        <v>0</v>
      </c>
      <c r="EM432" s="329">
        <f>BF431*$GC432*週間進捗報告書!$G$17</f>
        <v>0</v>
      </c>
      <c r="EN432" s="329">
        <f>BJ431*$GD432*週間進捗報告書!$G$18</f>
        <v>0</v>
      </c>
      <c r="EO432" s="329">
        <f>BR431*$GE432*週間進捗報告書!$G$19</f>
        <v>0</v>
      </c>
      <c r="EP432" s="329">
        <f>BV431*$GF432*週間進捗報告書!$G$20</f>
        <v>0</v>
      </c>
      <c r="ER432" s="547"/>
      <c r="ES432" s="547"/>
      <c r="ET432" s="547"/>
      <c r="EU432" s="547"/>
      <c r="EV432" s="547"/>
      <c r="EW432" s="547"/>
      <c r="EX432" s="547"/>
      <c r="EY432" s="547"/>
      <c r="EZ432" s="547"/>
      <c r="FA432" s="547"/>
      <c r="FB432" s="547"/>
      <c r="FC432" s="547"/>
      <c r="FD432" s="547"/>
      <c r="FE432" s="332"/>
      <c r="FG432" s="19"/>
      <c r="FH432" s="19"/>
      <c r="FI432" s="19"/>
      <c r="FJ432" s="19"/>
      <c r="FK432" s="19"/>
      <c r="FL432" s="19"/>
      <c r="FM432" s="19"/>
      <c r="FN432" s="19"/>
      <c r="FO432" s="19"/>
      <c r="FP432" s="19"/>
      <c r="FQ432" s="19"/>
      <c r="FR432" s="19"/>
      <c r="FU432" s="295">
        <f t="shared" ref="FU432" si="21977">FU431</f>
        <v>0</v>
      </c>
      <c r="FV432" s="295">
        <f t="shared" ref="FV432" si="21978">FV431</f>
        <v>0</v>
      </c>
      <c r="FW432" s="295">
        <f t="shared" ref="FW432" si="21979">FW431</f>
        <v>0</v>
      </c>
      <c r="FX432" s="295">
        <f t="shared" ref="FX432" si="21980">FX431</f>
        <v>0</v>
      </c>
      <c r="FY432" s="295">
        <f t="shared" ref="FY432" si="21981">FY431</f>
        <v>0</v>
      </c>
      <c r="FZ432" s="295">
        <f t="shared" ref="FZ432" si="21982">FZ431</f>
        <v>0</v>
      </c>
      <c r="GA432" s="295">
        <f t="shared" ref="GA432" si="21983">GA431</f>
        <v>0</v>
      </c>
      <c r="GB432" s="295">
        <f t="shared" ref="GB432" si="21984">GB431</f>
        <v>0</v>
      </c>
      <c r="GC432" s="295">
        <f t="shared" ref="GC432" si="21985">GC431</f>
        <v>0</v>
      </c>
      <c r="GD432" s="295">
        <f t="shared" ref="GD432" si="21986">GD431</f>
        <v>0</v>
      </c>
      <c r="GE432" s="295">
        <f t="shared" ref="GE432" si="21987">GE431</f>
        <v>0</v>
      </c>
      <c r="GF432" s="295">
        <f t="shared" ref="GF432" si="21988">GF431</f>
        <v>0</v>
      </c>
      <c r="GG432" s="295" t="e">
        <f t="shared" ref="GG432" si="21989">GG431</f>
        <v>#N/A</v>
      </c>
      <c r="GH432" s="2" t="e">
        <f>INDEX(リスト!$V:$V,MATCH(中日程計画表!$D431,リスト!$D:$D,0))</f>
        <v>#N/A</v>
      </c>
      <c r="GI432" s="2" t="e">
        <f>INDEX(リスト!$A:$A,MATCH(中日程計画表!$D431,リスト!$D:$D,0))</f>
        <v>#N/A</v>
      </c>
      <c r="GJ432" s="2" t="e">
        <f>INDEX(リスト!$U:$U,MATCH(中日程計画表!$D431,リスト!$D:$D,0))</f>
        <v>#N/A</v>
      </c>
      <c r="GK432" s="5" t="e">
        <f>INDEX(リスト!$W:$W,MATCH(中日程計画表!$D431,リスト!$D:$D,0))</f>
        <v>#N/A</v>
      </c>
      <c r="GL432" s="2" t="s">
        <v>201</v>
      </c>
      <c r="GM432" s="296">
        <f t="shared" ref="GM432" si="21990">GM431</f>
        <v>0</v>
      </c>
      <c r="GN432" s="296">
        <f t="shared" ref="GN432" si="21991">GN431</f>
        <v>0</v>
      </c>
      <c r="GU432" s="461"/>
      <c r="GV432" s="460"/>
      <c r="GW432" s="460"/>
      <c r="GX432" s="461"/>
      <c r="GY432" s="461"/>
      <c r="GZ432" s="460"/>
      <c r="HA432" s="460"/>
      <c r="HB432" s="461"/>
      <c r="HC432" s="461"/>
      <c r="HD432" s="460"/>
      <c r="HE432" s="460"/>
      <c r="HF432" s="461"/>
      <c r="HG432" s="461"/>
      <c r="HH432" s="460"/>
      <c r="HI432" s="460"/>
      <c r="HJ432" s="461"/>
      <c r="HK432" s="461"/>
      <c r="HL432" s="460"/>
      <c r="HM432" s="460"/>
      <c r="HN432" s="461"/>
      <c r="HO432" s="461"/>
      <c r="HP432" s="460"/>
      <c r="HQ432" s="460"/>
      <c r="HR432" s="461"/>
      <c r="HS432" s="4"/>
    </row>
    <row r="433" spans="1:227" ht="12" customHeight="1">
      <c r="A433" s="488" t="str">
        <f t="shared" ref="A433" ca="1" si="21992">INDIRECT("リスト!A"&amp;B433+6)</f>
        <v/>
      </c>
      <c r="B433" s="486">
        <f t="shared" ref="B433" si="21993">ROUNDDOWN((ROW()-6)/2,0)+1</f>
        <v>214</v>
      </c>
      <c r="C433" s="474" t="str">
        <f>機能グループ名</f>
        <v/>
      </c>
      <c r="D433" s="484">
        <f>機能ID</f>
        <v>0</v>
      </c>
      <c r="E433" s="482">
        <f>機能名</f>
        <v>0</v>
      </c>
      <c r="F433" s="315"/>
      <c r="G433" s="315"/>
      <c r="H433" s="315"/>
      <c r="I433" s="315"/>
      <c r="J433" s="316"/>
      <c r="K433" s="480" t="str">
        <f>担当者_SR</f>
        <v>NG</v>
      </c>
      <c r="L433" s="76"/>
      <c r="M433" s="76"/>
      <c r="N433" s="470"/>
      <c r="O433" s="474" t="str">
        <f>担当者_SRR</f>
        <v>NG</v>
      </c>
      <c r="P433" s="76"/>
      <c r="Q433" s="76"/>
      <c r="R433" s="470"/>
      <c r="S433" s="474" t="str">
        <f>担当者_DS</f>
        <v>NG</v>
      </c>
      <c r="T433" s="76"/>
      <c r="U433" s="76"/>
      <c r="V433" s="470"/>
      <c r="W433" s="472" t="str">
        <f>担当者_DSR</f>
        <v>NG</v>
      </c>
      <c r="X433" s="76"/>
      <c r="Y433" s="76"/>
      <c r="Z433" s="470"/>
      <c r="AA433" s="476"/>
      <c r="AB433" s="79"/>
      <c r="AC433" s="79"/>
      <c r="AD433" s="470">
        <f>IF(AC434 &lt;&gt; "",1,0)</f>
        <v>0</v>
      </c>
      <c r="AE433" s="472" t="str">
        <f>担当者_CD</f>
        <v>NG</v>
      </c>
      <c r="AF433" s="76"/>
      <c r="AG433" s="76"/>
      <c r="AH433" s="470"/>
      <c r="AI433" s="472" t="str">
        <f>担当者_DD</f>
        <v>NG</v>
      </c>
      <c r="AJ433" s="76"/>
      <c r="AK433" s="76"/>
      <c r="AL433" s="470"/>
      <c r="AM433" s="476"/>
      <c r="AN433" s="79"/>
      <c r="AO433" s="79"/>
      <c r="AP433" s="470">
        <f>IF(AO434 &lt;&gt; "",1,0)</f>
        <v>0</v>
      </c>
      <c r="AQ433" s="472" t="str">
        <f>担当者_MCL</f>
        <v>NG</v>
      </c>
      <c r="AR433" s="76"/>
      <c r="AS433" s="76"/>
      <c r="AT433" s="470"/>
      <c r="AU433" s="472" t="str">
        <f>担当者_MCLR</f>
        <v>NG</v>
      </c>
      <c r="AV433" s="76"/>
      <c r="AW433" s="76"/>
      <c r="AX433" s="470"/>
      <c r="AY433" s="476"/>
      <c r="AZ433" s="79"/>
      <c r="BA433" s="79"/>
      <c r="BB433" s="470">
        <f>IF(BA434 &lt;&gt; "",1,0)</f>
        <v>0</v>
      </c>
      <c r="BC433" s="474" t="str">
        <f>担当者_MT</f>
        <v>NG</v>
      </c>
      <c r="BD433" s="76"/>
      <c r="BE433" s="76"/>
      <c r="BF433" s="470"/>
      <c r="BG433" s="472" t="str">
        <f>担当者_M検</f>
        <v>NG</v>
      </c>
      <c r="BH433" s="76"/>
      <c r="BI433" s="76"/>
      <c r="BJ433" s="470"/>
      <c r="BK433" s="476"/>
      <c r="BL433" s="79"/>
      <c r="BM433" s="79"/>
      <c r="BN433" s="470">
        <v>0</v>
      </c>
      <c r="BO433" s="474" t="str">
        <f>担当者_モテ</f>
        <v>NG</v>
      </c>
      <c r="BP433" s="76"/>
      <c r="BQ433" s="76"/>
      <c r="BR433" s="470"/>
      <c r="BS433" s="472" t="str">
        <f>担当者_モテR</f>
        <v>NG</v>
      </c>
      <c r="BT433" s="76"/>
      <c r="BU433" s="76"/>
      <c r="BV433" s="470"/>
      <c r="BW433" s="468">
        <f t="shared" ref="BW433" si="21994">IFERROR(SUM(IF(K433&lt;&gt;"NG",N433*K$1,0),IF(O433&lt;&gt;"NG",R433*O$1,0),IF(S433&lt;&gt;"NG",V433*S$1,0),IF(W433&lt;&gt;"NG",Z433*W$1,0),IF(AA433&lt;&gt;"NG",AD433*AA$1,0),IF(AE433&lt;&gt;"NG",AH433*AE$1,0),IF(AI433&lt;&gt;"NG",AL433*AI$1,0),IF(AM433&lt;&gt;"NG",AP433*AM$1,0),IF(AQ433&lt;&gt;"NG",AT433*AQ$1,0),IF(AU433&lt;&gt;"NG",AX433*AU$1,0),IF(AY433&lt;&gt;"NG",BB433*AY$1,0),IF(BC433&lt;&gt;"NG",BF433*BC$1,0),IF(BG433&lt;&gt;"NG",BJ433*BG$1,0),IF(BK433&lt;&gt;"NG",BN433*BK$1,0),IF(BO433&lt;&gt;"NG",BR433*BO$1,0),IF(BS433&lt;&gt;"NG",BV433*BS$1,0))/SUM(IF(K433&lt;&gt;"NG",K$1,0),IF(O433&lt;&gt;"NG",O$1,0),IF(S433&lt;&gt;"NG",S$1,0),IF(W433&lt;&gt;"NG",W$1,0),IF(AA433&lt;&gt;"NG",AA$1,0),IF(AE433&lt;&gt;"NG",AE$1,0),IF(AI433&lt;&gt;"NG",AI$1,0),IF(AM433&lt;&gt;"NG",AM$1,0),IF(AQ433&lt;&gt;"NG",AQ$1,0),IF(AU433&lt;&gt;"NG",AU$1,0),IF(AY433&lt;&gt;"NG",AY$1,0),IF(BC433&lt;&gt;"NG",BC$1,0),IF(BG433&lt;&gt;"NG",BG$1,0),IF(BK433&lt;&gt;"NG",BK$1,0),IF(BO433&lt;&gt;"NG",BO$1,0),IF(BS433&lt;&gt;"NG",BS$1,0)),0)</f>
        <v>0</v>
      </c>
      <c r="BX433" s="466"/>
      <c r="BY433" s="490"/>
      <c r="BZ433" s="5"/>
      <c r="CA433" s="32">
        <f t="shared" ref="CA433" si="21995">IF(AND($M433&lt;&gt;$BZ$5,$M433&lt;=$BZ$6,$M433&lt;&gt;$BZ$7),1,0)</f>
        <v>0</v>
      </c>
      <c r="CB433" s="32">
        <f t="shared" ref="CB433" si="21996">IF(AND($Q433&lt;&gt;$BZ$5,$Q433&lt;=$BZ$6,$Q433&lt;&gt;$BZ$7),1,0)</f>
        <v>0</v>
      </c>
      <c r="CC433" s="32">
        <f t="shared" ref="CC433" si="21997">IF(AND($U433&lt;&gt;$BZ$5,$U433&lt;=$BZ$6,$U433&lt;&gt;$BZ$7),1,0)</f>
        <v>0</v>
      </c>
      <c r="CD433" s="32">
        <f t="shared" ref="CD433" si="21998">IF(AND($Y433&lt;&gt;$BZ$5,$Y433&lt;=$BZ$6,$Y433&lt;&gt;$BZ$7),1,0)</f>
        <v>0</v>
      </c>
      <c r="CE433" s="32">
        <f t="shared" ref="CE433" si="21999">IF(AND($AG433&lt;&gt;$BZ$5,$AG433&lt;=$BZ$6,$AG433&lt;&gt;$BZ$7),1,0)</f>
        <v>0</v>
      </c>
      <c r="CF433" s="32">
        <f t="shared" ref="CF433" si="22000">IF(AND($AK433&lt;&gt;$BZ$5,$AK433&lt;=$BZ$6,$AK433&lt;&gt;$BZ$7),1,0)</f>
        <v>0</v>
      </c>
      <c r="CG433" s="32">
        <f t="shared" ref="CG433" si="22001">IF(AND($AS433&lt;&gt;$BZ$5,$AS433&lt;=$BZ$6,$AS433&lt;&gt;$BZ$7),1,0)</f>
        <v>0</v>
      </c>
      <c r="CH433" s="32">
        <f t="shared" ref="CH433" si="22002">IF(AND($AW433&lt;&gt;$BZ$5,$AW433&lt;=$BZ$6,$AW433&lt;&gt;$BZ$7),1,0)</f>
        <v>0</v>
      </c>
      <c r="CI433" s="32">
        <f t="shared" ref="CI433" si="22003">IF(AND($BE433&lt;&gt;$BZ$5,$BE433&lt;=$BZ$6,$BE433&lt;&gt;$BZ$7),1,0)</f>
        <v>0</v>
      </c>
      <c r="CJ433" s="32">
        <f t="shared" ref="CJ433" si="22004">IF(AND($BI433&lt;&gt;$BZ$5,$BI433&lt;=$BZ$6,$BI433&lt;&gt;$BZ$7),1,0)</f>
        <v>0</v>
      </c>
      <c r="CK433" s="32">
        <f t="shared" ref="CK433" si="22005">IF(AND($BQ433&lt;&gt;$BZ$5,$BQ433&lt;=$BZ$6,$BQ433&lt;&gt;$BZ$7),1,0)</f>
        <v>0</v>
      </c>
      <c r="CL433" s="32">
        <f t="shared" ref="CL433" si="22006">IF(AND($BU433&lt;&gt;$BZ$5,$BU433&lt;=$BZ$6,$BU433&lt;&gt;$BZ$7),1,0)</f>
        <v>0</v>
      </c>
      <c r="CO433" s="32">
        <f>IF(AND($M433&lt;&gt;$CN$5,$M433&lt;=$CN$6,$M433&lt;&gt;$CN$7),1,0)</f>
        <v>0</v>
      </c>
      <c r="CP433" s="32">
        <f>IF(AND($Q433&lt;&gt;$CN$5,$Q433&lt;=$CN$6,$Q433&lt;&gt;$CN$7),1,0)</f>
        <v>0</v>
      </c>
      <c r="CQ433" s="32">
        <f>IF(AND($U433&lt;&gt;$CN$5,$U433&lt;=$CN$6,$U433&lt;&gt;$CN$7),1,0)</f>
        <v>0</v>
      </c>
      <c r="CR433" s="32">
        <f>IF(AND($Y433&lt;&gt;$CN$5,$Y433&lt;=$CN$6,$Y433&lt;&gt;$CN$7),1,0)</f>
        <v>0</v>
      </c>
      <c r="CS433" s="32">
        <f>IF(AND($AG433&lt;&gt;$CN$5,$AG433&lt;=$CN$6,$AG433&lt;&gt;$CN$7),1,0)</f>
        <v>0</v>
      </c>
      <c r="CT433" s="32">
        <f>IF(AND($AK433&lt;&gt;$CN$5,$AK433&lt;=$CN$6,$AK433&lt;&gt;$CN$7),1,0)</f>
        <v>0</v>
      </c>
      <c r="CU433" s="32">
        <f>IF(AND($AS433&lt;&gt;$CN$5,$AS433&lt;=$CN$6,$AS433&lt;&gt;$CN$7),1,0)</f>
        <v>0</v>
      </c>
      <c r="CV433" s="32">
        <f>IF(AND($AW433&lt;&gt;$CN$5,$AW433&lt;=$CN$6,$AW433&lt;&gt;$CN$7),1,0)</f>
        <v>0</v>
      </c>
      <c r="CW433" s="32">
        <f>IF(AND($BE433&lt;&gt;$CN$5,$BE433&lt;=$CN$6,$BE433&lt;&gt;$CN$7),1,0)</f>
        <v>0</v>
      </c>
      <c r="CX433" s="32">
        <f>IF(AND($BI433&lt;&gt;$CN$5,$BI433&lt;=$CN$6,$BI433&lt;&gt;$CN$7),1,0)</f>
        <v>0</v>
      </c>
      <c r="CY433" s="32">
        <f>IF(AND($BQ433&lt;&gt;$CN$5,$BQ433&lt;=$CN$6,$BQ433&lt;&gt;$CN$7),1,0)</f>
        <v>0</v>
      </c>
      <c r="CZ433" s="32">
        <f>IF(AND($BU433&lt;&gt;$CN$5,$BU433&lt;=$CN$6,$BU433&lt;&gt;$CN$7),1,0)</f>
        <v>0</v>
      </c>
      <c r="DC433" s="32">
        <f>IF(AND($M433&lt;&gt;$DB$5,$M433&lt;=$DB$6,$M433&lt;&gt;$CN$7),1,0)</f>
        <v>0</v>
      </c>
      <c r="DD433" s="32">
        <f>IF(AND($Q433&lt;&gt;$DB$5,$Q433&lt;=$DB$6,$Q433&lt;&gt;$CN$7),1,0)</f>
        <v>0</v>
      </c>
      <c r="DE433" s="32">
        <f>IF(AND($U433&lt;&gt;$DB$5,$U433&lt;=$DB$6,$U433&lt;&gt;$CN$7),1,0)</f>
        <v>0</v>
      </c>
      <c r="DF433" s="32">
        <f>IF(AND($Y433&lt;&gt;$DB$5,$Y433&lt;=$DB$6,$Y433&lt;&gt;$CN$7),1,0)</f>
        <v>0</v>
      </c>
      <c r="DG433" s="32">
        <f>IF(AND($AG433&lt;&gt;$DB$5,$AG433&lt;=$DB$6,$AG433&lt;&gt;$CN$7),1,0)</f>
        <v>0</v>
      </c>
      <c r="DH433" s="32">
        <f>IF(AND($AK433&lt;&gt;$DB$5,$AK433&lt;=$DB$6,$AK433&lt;&gt;$CN$7),1,0)</f>
        <v>0</v>
      </c>
      <c r="DI433" s="32">
        <f>IF(AND($AS433&lt;&gt;$DB$5,$AS433&lt;=$DB$6,$AS433&lt;&gt;$CN$7),1,0)</f>
        <v>0</v>
      </c>
      <c r="DJ433" s="32">
        <f>IF(AND($AW433&lt;&gt;$DB$5,$AW433&lt;=$DB$6,$AW433&lt;&gt;$CN$7),1,0)</f>
        <v>0</v>
      </c>
      <c r="DK433" s="32">
        <f>IF(AND($BE433&lt;&gt;$DB$5,$BE433&lt;=$DB$6,$BE433&lt;&gt;$CN$7),1,0)</f>
        <v>0</v>
      </c>
      <c r="DL433" s="32">
        <f>IF(AND($BI433&lt;&gt;$DB$5,$BI433&lt;=$DB$6,$BI433&lt;&gt;$CN$7),1,0)</f>
        <v>0</v>
      </c>
      <c r="DM433" s="32">
        <f>IF(AND($BQ433&lt;&gt;$DB$5,$BQ433&lt;=$DB$6,$BQ433&lt;&gt;$CN$7),1,0)</f>
        <v>0</v>
      </c>
      <c r="DN433" s="32">
        <f>IF(AND($BU433&lt;&gt;$DB$5,$BU433&lt;=$DB$6,$BU433&lt;&gt;$CN$7),1,0)</f>
        <v>0</v>
      </c>
      <c r="DQ433" s="32">
        <f t="shared" ref="DQ433" si="22007">IF(AND($M433&lt;&gt;$DP$5,$M433&lt;=$DP$6,$M433&lt;&gt;$CN$7),1,0)</f>
        <v>0</v>
      </c>
      <c r="DR433" s="32">
        <f t="shared" ref="DR433" si="22008">IF(AND($Q433&lt;&gt;$DP$5,$Q433&lt;=$DP$6,$Q433&lt;&gt;$CN$7),1,0)</f>
        <v>0</v>
      </c>
      <c r="DS433" s="32">
        <f t="shared" ref="DS433" si="22009">IF(AND($U433&lt;&gt;$DP$5,$U433&lt;=$DP$6,$U433&lt;&gt;$CN$7),1,0)</f>
        <v>0</v>
      </c>
      <c r="DT433" s="32">
        <f t="shared" ref="DT433" si="22010">IF(AND($Y433&lt;&gt;$DP$5,$Y433&lt;=$DP$6,$Y433&lt;&gt;$CN$7),1,0)</f>
        <v>0</v>
      </c>
      <c r="DU433" s="32">
        <f t="shared" ref="DU433" si="22011">IF(AND($AG433&lt;&gt;$DP$5,$AG433&lt;=$DP$6,$AG433&lt;&gt;$CN$7),1,0)</f>
        <v>0</v>
      </c>
      <c r="DV433" s="32">
        <f t="shared" ref="DV433" si="22012">IF(AND($AK433&lt;&gt;$DP$5,$AK433&lt;=$DP$6,$AK433&lt;&gt;$CN$7),1,0)</f>
        <v>0</v>
      </c>
      <c r="DW433" s="32">
        <f t="shared" ref="DW433" si="22013">IF(AND($AS433&lt;&gt;$DP$5,$AS433&lt;=$DP$6,$AS433&lt;&gt;$CN$7),1,0)</f>
        <v>0</v>
      </c>
      <c r="DX433" s="32">
        <f t="shared" ref="DX433" si="22014">IF(AND($AW433&lt;&gt;$DP$5,$AW433&lt;=$DP$6,$AW433&lt;&gt;$CN$7),1,0)</f>
        <v>0</v>
      </c>
      <c r="DY433" s="32">
        <f t="shared" ref="DY433" si="22015">IF(AND($BE433&lt;&gt;$DP$5,$BE433&lt;=$DP$6,$BE433&lt;&gt;$CN$7),1,0)</f>
        <v>0</v>
      </c>
      <c r="DZ433" s="32">
        <f t="shared" ref="DZ433" si="22016">IF(AND($BI433&lt;&gt;$DP$5,$BI433&lt;=$DP$6,$BI433&lt;&gt;$CN$7),1,0)</f>
        <v>0</v>
      </c>
      <c r="EA433" s="32">
        <f t="shared" ref="EA433" si="22017">IF(AND($BQ433&lt;&gt;$DP$5,$BQ433&lt;=$DP$6,$BQ433&lt;&gt;$CN$7),1,0)</f>
        <v>0</v>
      </c>
      <c r="EB433" s="32">
        <f t="shared" ref="EB433" si="22018">IF(AND($BU433&lt;&gt;$DP$5,$BU433&lt;=$DP$6,$BU433&lt;&gt;$CN$7),1,0)</f>
        <v>0</v>
      </c>
      <c r="EE433" s="328">
        <f>IF(M433&lt;&gt;"",IF(M433&lt;=$ED$6,1,IF(L433&gt;$ED$6,0,NETWORKDAYS(L433,$ED$6,祭日リスト)/NETWORKDAYS(L433,M433,祭日リスト)))*$GG433*週間進捗報告書!$G$9,0)</f>
        <v>0</v>
      </c>
      <c r="EF433" s="328">
        <f>IF(Q433&lt;&gt;"",IF(Q433&lt;=$ED$6,1,IF(P433&gt;$ED$6,0,NETWORKDAYS(P433,$ED$6,祭日リスト)/NETWORKDAYS(P433,Q433,祭日リスト)))*$GG433*週間進捗報告書!$G$10,0)</f>
        <v>0</v>
      </c>
      <c r="EG433" s="328">
        <f>IF(U433&lt;&gt;"",IF(U433&lt;=$ED$6,1,IF(T433&gt;$ED$6,0,NETWORKDAYS(T433,$ED$6,祭日リスト)/NETWORKDAYS(T433,U433,祭日リスト)))*$GG433*週間進捗報告書!$G$11,0)</f>
        <v>0</v>
      </c>
      <c r="EH433" s="328">
        <f>IF(Y433&lt;&gt;"",IF(Y433&lt;=$ED$6,1,IF(X433&gt;$ED$6,0,NETWORKDAYS(X433,$ED$6,祭日リスト)/NETWORKDAYS(X433,Y433,祭日リスト)))*$GG433*週間進捗報告書!$G$12,0)</f>
        <v>0</v>
      </c>
      <c r="EI433" s="328">
        <f>IF(AG433&lt;&gt;"",IF(AG433&lt;=$ED$6,1,IF(AF433&gt;$ED$6,0,NETWORKDAYS(AF433,$ED$6,祭日リスト)/NETWORKDAYS(AF433,AG433,祭日リスト)))*$GG433*週間進捗報告書!$G$13,0)</f>
        <v>0</v>
      </c>
      <c r="EJ433" s="328">
        <f>IF(AK433&lt;&gt;"",IF(AK433&lt;=$ED$6,1,IF(AJ433&gt;$ED$6,0,NETWORKDAYS(AJ433,$ED$6,祭日リスト)/NETWORKDAYS(AJ433,AK433,祭日リスト)))*$GG433*週間進捗報告書!$G$14,0)</f>
        <v>0</v>
      </c>
      <c r="EK433" s="328">
        <f>IF(AS433&lt;&gt;"",IF(AS433&lt;=$ED$6,1,IF(AR433&gt;$ED$6,0,NETWORKDAYS(AR433,$ED$6,祭日リスト)/NETWORKDAYS(AR433,AS433,祭日リスト)))*$GG433*週間進捗報告書!$G$15,0)</f>
        <v>0</v>
      </c>
      <c r="EL433" s="328">
        <f>IF(AW433&lt;&gt;"",IF(AW433&lt;=$ED$6,1,IF(AV433&gt;$ED$6,0,NETWORKDAYS(AV433,$ED$6,祭日リスト)/NETWORKDAYS(AV433,AW433,祭日リスト)))*$GG433*週間進捗報告書!$G$16,0)</f>
        <v>0</v>
      </c>
      <c r="EM433" s="328">
        <f>IF(BE433&lt;&gt;"",IF(BE433&lt;=$ED$6,1,IF(BD433&gt;$ED$6,0,NETWORKDAYS(BD433,$ED$6,祭日リスト)/NETWORKDAYS(BD433,BE433,祭日リスト)))*$GG433*週間進捗報告書!$G$17,0)</f>
        <v>0</v>
      </c>
      <c r="EN433" s="328">
        <f>IF(BI433&lt;&gt;"",IF(BI433&lt;=$ED$6,1,IF(BH433&gt;$ED$6,0,NETWORKDAYS(BH433,$ED$6,祭日リスト)/NETWORKDAYS(BH433,BI433,祭日リスト)))*$GG433*週間進捗報告書!$G$18,0)</f>
        <v>0</v>
      </c>
      <c r="EO433" s="328">
        <f>IF(BQ433&lt;&gt;"",IF(BQ433&lt;=$ED$6,1,IF(BP433&gt;$ED$6,0,NETWORKDAYS(BP433,$ED$6,祭日リスト)/NETWORKDAYS(BP433,BQ433,祭日リスト)))*$GG433*週間進捗報告書!$G$19,0)</f>
        <v>0</v>
      </c>
      <c r="EP433" s="328">
        <f>IF(BU433&lt;&gt;"",IF(BU433&lt;=$ED$6,1,IF(BT433&gt;$ED$6,0,NETWORKDAYS(BT433,$ED$6,祭日リスト)/NETWORKDAYS(BT433,BU433,祭日リスト)))*$GG433*週間進捗報告書!$G$20,0)</f>
        <v>0</v>
      </c>
      <c r="ER433" s="547">
        <f t="shared" ref="ER433:FC433" si="22019">EE433-EE434</f>
        <v>0</v>
      </c>
      <c r="ES433" s="547">
        <f t="shared" si="22019"/>
        <v>0</v>
      </c>
      <c r="ET433" s="547">
        <f t="shared" si="22019"/>
        <v>0</v>
      </c>
      <c r="EU433" s="547">
        <f t="shared" si="22019"/>
        <v>0</v>
      </c>
      <c r="EV433" s="547">
        <f t="shared" si="22019"/>
        <v>0</v>
      </c>
      <c r="EW433" s="547">
        <f t="shared" si="22019"/>
        <v>0</v>
      </c>
      <c r="EX433" s="547">
        <f t="shared" si="22019"/>
        <v>0</v>
      </c>
      <c r="EY433" s="547">
        <f t="shared" si="22019"/>
        <v>0</v>
      </c>
      <c r="EZ433" s="547">
        <f t="shared" si="22019"/>
        <v>0</v>
      </c>
      <c r="FA433" s="547">
        <f t="shared" si="22019"/>
        <v>0</v>
      </c>
      <c r="FB433" s="547">
        <f t="shared" si="22019"/>
        <v>0</v>
      </c>
      <c r="FC433" s="547">
        <f t="shared" si="22019"/>
        <v>0</v>
      </c>
      <c r="FD433" s="547">
        <f t="shared" ref="FD433" si="22020">SUM(ER433:FC434)</f>
        <v>0</v>
      </c>
      <c r="FE433" s="333"/>
      <c r="FG433" s="32">
        <f>IF(AND($M433&lt;&gt;$FF$7),1,0)</f>
        <v>0</v>
      </c>
      <c r="FH433" s="32">
        <f>IF(AND($Q433&lt;&gt;$FF$7),1,0)</f>
        <v>0</v>
      </c>
      <c r="FI433" s="32">
        <f>IF(AND($U433&lt;&gt;$FF$7),1,0)</f>
        <v>0</v>
      </c>
      <c r="FJ433" s="32">
        <f>IF(AND($Y433&lt;&gt;$FF$7),1,0)</f>
        <v>0</v>
      </c>
      <c r="FK433" s="32">
        <f>IF(AND($AG433&lt;&gt;$FF$7),1,0)</f>
        <v>0</v>
      </c>
      <c r="FL433" s="32">
        <f>IF(AND($AK433&lt;&gt;$FF$7),1,0)</f>
        <v>0</v>
      </c>
      <c r="FM433" s="32">
        <f>IF(AND($AS433&lt;&gt;$FF$7),1,0)</f>
        <v>0</v>
      </c>
      <c r="FN433" s="32">
        <f>IF(AND($AW433&lt;&gt;$FF$7),1,0)</f>
        <v>0</v>
      </c>
      <c r="FO433" s="32">
        <f>IF(AND($BE433&lt;&gt;$FF$7),1,0)</f>
        <v>0</v>
      </c>
      <c r="FP433" s="32">
        <f>IF(AND($BI433&lt;&gt;$FF$7),1,0)</f>
        <v>0</v>
      </c>
      <c r="FQ433" s="32">
        <f>IF(AND($BQ433&lt;&gt;$FF$7),1,0)</f>
        <v>0</v>
      </c>
      <c r="FR433" s="32">
        <f>IF(AND($BU433&lt;&gt;$FF$7),1,0)</f>
        <v>0</v>
      </c>
      <c r="FU433" s="294">
        <f t="shared" ref="FU433" si="22021">IF($K433&lt;&gt;"NG",$GG433,0)</f>
        <v>0</v>
      </c>
      <c r="FV433" s="294">
        <f t="shared" ref="FV433" si="22022">IF($O433&lt;&gt;"NG",$GG433,0)</f>
        <v>0</v>
      </c>
      <c r="FW433" s="294">
        <f t="shared" ref="FW433" si="22023">IF($S433&lt;&gt;"NG",$GG433,0)</f>
        <v>0</v>
      </c>
      <c r="FX433" s="294">
        <f t="shared" ref="FX433" si="22024">IF($W433&lt;&gt;"NG",$GG433,0)</f>
        <v>0</v>
      </c>
      <c r="FY433" s="294">
        <f t="shared" ref="FY433" si="22025">IF($AE433&lt;&gt;"NG",$GG433,0)</f>
        <v>0</v>
      </c>
      <c r="FZ433" s="294">
        <f t="shared" ref="FZ433" si="22026">IF($AI433&lt;&gt;"NG",$GG433,0)</f>
        <v>0</v>
      </c>
      <c r="GA433" s="294">
        <f t="shared" ref="GA433" si="22027">IF($AQ433&lt;&gt;"NG",$GG433,0)</f>
        <v>0</v>
      </c>
      <c r="GB433" s="294">
        <f t="shared" ref="GB433" si="22028">IF($AU433&lt;&gt;"NG",$GG433,0)</f>
        <v>0</v>
      </c>
      <c r="GC433" s="294">
        <f t="shared" ref="GC433" si="22029">IF($BC433&lt;&gt;"NG",$GG433,0)</f>
        <v>0</v>
      </c>
      <c r="GD433" s="294">
        <f t="shared" ref="GD433" si="22030">IF($BG433&lt;&gt;"NG",$GG433,0)</f>
        <v>0</v>
      </c>
      <c r="GE433" s="294">
        <f t="shared" ref="GE433" si="22031">IF($BO433&lt;&gt;"NG",$GG433,0)</f>
        <v>0</v>
      </c>
      <c r="GF433" s="294">
        <f t="shared" ref="GF433" si="22032">IF($BS433&lt;&gt;"NG",$GG433,0)</f>
        <v>0</v>
      </c>
      <c r="GG433" s="294" t="e">
        <f>VLOOKUP($D433,リスト!$D:$S,15,FALSE)</f>
        <v>#N/A</v>
      </c>
      <c r="GH433" s="2" t="e">
        <f>INDEX(リスト!$V:$V,MATCH(中日程計画表!$D433,リスト!$D:$D,0))</f>
        <v>#N/A</v>
      </c>
      <c r="GI433" s="2" t="e">
        <f>INDEX(リスト!$A:$A,MATCH(中日程計画表!$D433,リスト!$D:$D,0))</f>
        <v>#N/A</v>
      </c>
      <c r="GJ433" s="2" t="e">
        <f>INDEX(リスト!$U:$U,MATCH(中日程計画表!$D433,リスト!$D:$D,0))</f>
        <v>#N/A</v>
      </c>
      <c r="GK433" s="5" t="e">
        <f>INDEX(リスト!$W:$W,MATCH(中日程計画表!$D433,リスト!$D:$D,0))</f>
        <v>#N/A</v>
      </c>
      <c r="GL433" s="2" t="s">
        <v>200</v>
      </c>
      <c r="GM433" s="296">
        <f>D433</f>
        <v>0</v>
      </c>
      <c r="GN433" s="296">
        <f>E433</f>
        <v>0</v>
      </c>
      <c r="GU433" s="460" t="str">
        <f t="shared" ref="GU433" si="22033">AE433</f>
        <v>NG</v>
      </c>
      <c r="GV433" s="460">
        <f t="shared" ref="GV433" si="22034">EI433</f>
        <v>0</v>
      </c>
      <c r="GW433" s="460">
        <f t="shared" ref="GW433" si="22035">EI434</f>
        <v>0</v>
      </c>
      <c r="GX433" s="462">
        <f t="shared" ref="GX433" si="22036">EV433</f>
        <v>0</v>
      </c>
      <c r="GY433" s="460" t="str">
        <f t="shared" ref="GY433" si="22037">AI433</f>
        <v>NG</v>
      </c>
      <c r="GZ433" s="460">
        <f t="shared" ref="GZ433" si="22038">EJ433</f>
        <v>0</v>
      </c>
      <c r="HA433" s="460">
        <f t="shared" ref="HA433" si="22039">EJ434</f>
        <v>0</v>
      </c>
      <c r="HB433" s="462">
        <f t="shared" ref="HB433" si="22040">EW433</f>
        <v>0</v>
      </c>
      <c r="HC433" s="460" t="str">
        <f t="shared" ref="HC433" si="22041">AQ433</f>
        <v>NG</v>
      </c>
      <c r="HD433" s="460">
        <f t="shared" ref="HD433" si="22042">EK433</f>
        <v>0</v>
      </c>
      <c r="HE433" s="460">
        <f t="shared" ref="HE433" si="22043">EK434</f>
        <v>0</v>
      </c>
      <c r="HF433" s="462">
        <f t="shared" ref="HF433" si="22044">EX433</f>
        <v>0</v>
      </c>
      <c r="HG433" s="460" t="str">
        <f t="shared" ref="HG433" si="22045">AU433</f>
        <v>NG</v>
      </c>
      <c r="HH433" s="460">
        <f t="shared" ref="HH433" si="22046">EL433</f>
        <v>0</v>
      </c>
      <c r="HI433" s="460">
        <f t="shared" ref="HI433" si="22047">EL434</f>
        <v>0</v>
      </c>
      <c r="HJ433" s="462">
        <f t="shared" ref="HJ433" si="22048">EY433</f>
        <v>0</v>
      </c>
      <c r="HK433" s="460" t="str">
        <f t="shared" ref="HK433" si="22049">BC433</f>
        <v>NG</v>
      </c>
      <c r="HL433" s="460">
        <f t="shared" ref="HL433" si="22050">EM433</f>
        <v>0</v>
      </c>
      <c r="HM433" s="460">
        <f t="shared" ref="HM433" si="22051">EM434</f>
        <v>0</v>
      </c>
      <c r="HN433" s="462">
        <f t="shared" ref="HN433" si="22052">EZ433</f>
        <v>0</v>
      </c>
      <c r="HO433" s="460" t="str">
        <f t="shared" ref="HO433" si="22053">BG433</f>
        <v>NG</v>
      </c>
      <c r="HP433" s="460">
        <f t="shared" ref="HP433" si="22054">EN433</f>
        <v>0</v>
      </c>
      <c r="HQ433" s="460">
        <f t="shared" ref="HQ433" si="22055">EN434</f>
        <v>0</v>
      </c>
      <c r="HR433" s="462">
        <f t="shared" ref="HR433" si="22056">FA433</f>
        <v>0</v>
      </c>
      <c r="HS433" s="332"/>
    </row>
    <row r="434" spans="1:227" ht="12" customHeight="1">
      <c r="A434" s="489"/>
      <c r="B434" s="487"/>
      <c r="C434" s="475"/>
      <c r="D434" s="485"/>
      <c r="E434" s="483"/>
      <c r="F434" s="317"/>
      <c r="G434" s="317"/>
      <c r="H434" s="317"/>
      <c r="I434" s="317"/>
      <c r="J434" s="316"/>
      <c r="K434" s="481"/>
      <c r="L434" s="77"/>
      <c r="M434" s="77"/>
      <c r="N434" s="471"/>
      <c r="O434" s="475"/>
      <c r="P434" s="77"/>
      <c r="Q434" s="77"/>
      <c r="R434" s="471"/>
      <c r="S434" s="475"/>
      <c r="T434" s="77"/>
      <c r="U434" s="77"/>
      <c r="V434" s="471"/>
      <c r="W434" s="473"/>
      <c r="X434" s="77"/>
      <c r="Y434" s="77"/>
      <c r="Z434" s="471"/>
      <c r="AA434" s="477"/>
      <c r="AB434" s="80"/>
      <c r="AC434" s="80"/>
      <c r="AD434" s="471"/>
      <c r="AE434" s="473"/>
      <c r="AF434" s="77"/>
      <c r="AG434" s="77"/>
      <c r="AH434" s="471"/>
      <c r="AI434" s="473"/>
      <c r="AJ434" s="77"/>
      <c r="AK434" s="77"/>
      <c r="AL434" s="471"/>
      <c r="AM434" s="477"/>
      <c r="AN434" s="80"/>
      <c r="AO434" s="80"/>
      <c r="AP434" s="471"/>
      <c r="AQ434" s="473"/>
      <c r="AR434" s="77"/>
      <c r="AS434" s="77"/>
      <c r="AT434" s="471"/>
      <c r="AU434" s="473"/>
      <c r="AV434" s="77"/>
      <c r="AW434" s="77"/>
      <c r="AX434" s="471"/>
      <c r="AY434" s="477"/>
      <c r="AZ434" s="80"/>
      <c r="BA434" s="80"/>
      <c r="BB434" s="471"/>
      <c r="BC434" s="475"/>
      <c r="BD434" s="77"/>
      <c r="BE434" s="77"/>
      <c r="BF434" s="471"/>
      <c r="BG434" s="473"/>
      <c r="BH434" s="77"/>
      <c r="BI434" s="77"/>
      <c r="BJ434" s="471"/>
      <c r="BK434" s="477"/>
      <c r="BL434" s="80"/>
      <c r="BM434" s="80"/>
      <c r="BN434" s="471"/>
      <c r="BO434" s="475"/>
      <c r="BP434" s="77"/>
      <c r="BQ434" s="77"/>
      <c r="BR434" s="471"/>
      <c r="BS434" s="473"/>
      <c r="BT434" s="77"/>
      <c r="BU434" s="77"/>
      <c r="BV434" s="471"/>
      <c r="BW434" s="469"/>
      <c r="BX434" s="467"/>
      <c r="BY434" s="490"/>
      <c r="CA434" s="19">
        <f t="shared" ref="CA434" si="22057">IF(AND($N433=1,$M434&lt;&gt;$BZ$7),1,0)</f>
        <v>0</v>
      </c>
      <c r="CB434" s="19">
        <f t="shared" ref="CB434" si="22058">IF(AND($R433=1,$Q434&lt;&gt;$BZ$7),1,0)</f>
        <v>0</v>
      </c>
      <c r="CC434" s="19">
        <f t="shared" ref="CC434" si="22059">IF(AND($V433=1,$U434&lt;&gt;$BZ$7),1,0)</f>
        <v>0</v>
      </c>
      <c r="CD434" s="19">
        <f t="shared" ref="CD434" si="22060">IF(AND($Z433=1,$Y434&lt;&gt;$BZ$7),1,0)</f>
        <v>0</v>
      </c>
      <c r="CE434" s="19">
        <f t="shared" ref="CE434" si="22061">IF(AND($AH433=1,$AG434&lt;&gt;$BZ$7),1,0)</f>
        <v>0</v>
      </c>
      <c r="CF434" s="19">
        <f t="shared" ref="CF434" si="22062">IF(AND($AL433=1,$AK434&lt;&gt;$BZ$7),1,0)</f>
        <v>0</v>
      </c>
      <c r="CG434" s="19">
        <f t="shared" ref="CG434" si="22063">IF(AND($AT433=1,$AS434&lt;&gt;$BZ$7),1,0)</f>
        <v>0</v>
      </c>
      <c r="CH434" s="19">
        <f t="shared" ref="CH434" si="22064">IF(AND($AX433=1,$AW434&lt;&gt;$BZ$7),1,0)</f>
        <v>0</v>
      </c>
      <c r="CI434" s="19">
        <f t="shared" ref="CI434" si="22065">IF(AND($BF433=1,$BE434&lt;&gt;$BZ$7),1,0)</f>
        <v>0</v>
      </c>
      <c r="CJ434" s="19">
        <f t="shared" ref="CJ434" si="22066">IF(AND($BJ433=1,$BI434&lt;&gt;$BZ$7),1,0)</f>
        <v>0</v>
      </c>
      <c r="CK434" s="19">
        <f t="shared" ref="CK434" si="22067">IF(AND($BR433=1,$BQ434&lt;&gt;$BZ$7),1,0)</f>
        <v>0</v>
      </c>
      <c r="CL434" s="19">
        <f t="shared" ref="CL434" si="22068">IF(AND($BV433=1,$BU434&lt;&gt;$BZ$7),1,0)</f>
        <v>0</v>
      </c>
      <c r="CO434" s="19">
        <f>IF(AND($M434&lt;&gt;$CN$7,$M434&lt;=$CN$6),1,0)</f>
        <v>0</v>
      </c>
      <c r="CP434" s="19">
        <f>IF(AND($Q434&lt;&gt;$CN$7,$Q434&lt;=$CN$6),1,0)</f>
        <v>0</v>
      </c>
      <c r="CQ434" s="19">
        <f>IF(AND($U434&lt;&gt;$CN$7,$U434&lt;=$CN$6),1,0)</f>
        <v>0</v>
      </c>
      <c r="CR434" s="19">
        <f>IF(AND($Y434&lt;&gt;$CN$7,$Y434&lt;=$CN$6),1,0)</f>
        <v>0</v>
      </c>
      <c r="CS434" s="19">
        <f>IF(AND($AG434&lt;&gt;$CN$7,$AG434&lt;=$CN$6),1,0)</f>
        <v>0</v>
      </c>
      <c r="CT434" s="19">
        <f>IF(AND($AK434&lt;&gt;$CN$7,$AK434&lt;=$CN$6),1,0)</f>
        <v>0</v>
      </c>
      <c r="CU434" s="19">
        <f>IF(AND($AS434&lt;&gt;$CN$7,$AS434&lt;=$CN$6),1,0)</f>
        <v>0</v>
      </c>
      <c r="CV434" s="19">
        <f>IF(AND($AW434&lt;&gt;$CN$7,$AW434&lt;=$CN$6),1,0)</f>
        <v>0</v>
      </c>
      <c r="CW434" s="19">
        <f>IF(AND($BE434&lt;&gt;$CN$7,$BE434&lt;=$CN$6),1,0)</f>
        <v>0</v>
      </c>
      <c r="CX434" s="19">
        <f>IF(AND($BI434&lt;&gt;$CN$7,$BI434&lt;=$CN$6),1,0)</f>
        <v>0</v>
      </c>
      <c r="CY434" s="19">
        <f>IF(AND($BQ434&lt;&gt;$CN$7,$BQ434&lt;=$CN$6),1,0)</f>
        <v>0</v>
      </c>
      <c r="CZ434" s="19">
        <f>IF(AND($BU434&lt;&gt;$CN$7,$BU434&lt;=$CN$6),1,0)</f>
        <v>0</v>
      </c>
      <c r="DC434" s="19">
        <f>IF($N433=1,1,0)</f>
        <v>0</v>
      </c>
      <c r="DD434" s="19">
        <f>IF($R433=1,1,0)</f>
        <v>0</v>
      </c>
      <c r="DE434" s="19">
        <f>IF($V433=1,1,0)</f>
        <v>0</v>
      </c>
      <c r="DF434" s="19">
        <f>IF($Z433=1,1,0)</f>
        <v>0</v>
      </c>
      <c r="DG434" s="19">
        <f>IF($AH433=1,1,0)</f>
        <v>0</v>
      </c>
      <c r="DH434" s="19">
        <f>IF($AL433=1,1,0)</f>
        <v>0</v>
      </c>
      <c r="DI434" s="19">
        <f>IF($AT433=1,1,0)</f>
        <v>0</v>
      </c>
      <c r="DJ434" s="19">
        <f>IF($AX433=1,1,0)</f>
        <v>0</v>
      </c>
      <c r="DK434" s="19">
        <f>IF($BF433=1,1,0)</f>
        <v>0</v>
      </c>
      <c r="DL434" s="19">
        <f>IF($BJ433=1,1,0)</f>
        <v>0</v>
      </c>
      <c r="DM434" s="19">
        <f>IF($BR433=1,1,0)</f>
        <v>0</v>
      </c>
      <c r="DN434" s="19">
        <f>IF($BV433=1,1,0)</f>
        <v>0</v>
      </c>
      <c r="DQ434" s="19">
        <f t="shared" ref="DQ434" si="22069">IF($N433=1,1,0)</f>
        <v>0</v>
      </c>
      <c r="DR434" s="19">
        <f t="shared" ref="DR434" si="22070">IF($R433=1,1,0)</f>
        <v>0</v>
      </c>
      <c r="DS434" s="19">
        <f t="shared" ref="DS434" si="22071">IF($V433=1,1,0)</f>
        <v>0</v>
      </c>
      <c r="DT434" s="19">
        <f t="shared" ref="DT434" si="22072">IF($Z433=1,1,0)</f>
        <v>0</v>
      </c>
      <c r="DU434" s="19">
        <f t="shared" ref="DU434" si="22073">IF($AH433=1,1,0)</f>
        <v>0</v>
      </c>
      <c r="DV434" s="19">
        <f t="shared" ref="DV434" si="22074">IF($AL433=1,1,0)</f>
        <v>0</v>
      </c>
      <c r="DW434" s="19">
        <f t="shared" ref="DW434" si="22075">IF($AT433=1,1,0)</f>
        <v>0</v>
      </c>
      <c r="DX434" s="19">
        <f t="shared" ref="DX434" si="22076">IF($AX433=1,1,0)</f>
        <v>0</v>
      </c>
      <c r="DY434" s="19">
        <f t="shared" ref="DY434" si="22077">IF($BF433=1,1,0)</f>
        <v>0</v>
      </c>
      <c r="DZ434" s="19">
        <f t="shared" ref="DZ434" si="22078">IF($BJ433=1,1,0)</f>
        <v>0</v>
      </c>
      <c r="EA434" s="19">
        <f t="shared" ref="EA434" si="22079">IF($BR433=1,1,0)</f>
        <v>0</v>
      </c>
      <c r="EB434" s="19">
        <f t="shared" ref="EB434" si="22080">IF($BV433=1,1,0)</f>
        <v>0</v>
      </c>
      <c r="EE434" s="329">
        <f>N433*$FU434*週間進捗報告書!$G$9</f>
        <v>0</v>
      </c>
      <c r="EF434" s="329">
        <f>R433*$FV434*週間進捗報告書!$G$10</f>
        <v>0</v>
      </c>
      <c r="EG434" s="329">
        <f>V433*$FW434*週間進捗報告書!$G$11</f>
        <v>0</v>
      </c>
      <c r="EH434" s="329">
        <f>Z433*$FX434*週間進捗報告書!$G$12</f>
        <v>0</v>
      </c>
      <c r="EI434" s="329">
        <f>AH433*$FY434*週間進捗報告書!$G$13</f>
        <v>0</v>
      </c>
      <c r="EJ434" s="329">
        <f>AL433*$FZ434*週間進捗報告書!$G$14</f>
        <v>0</v>
      </c>
      <c r="EK434" s="329">
        <f>AT433*$GA434*週間進捗報告書!$G$15</f>
        <v>0</v>
      </c>
      <c r="EL434" s="329">
        <f>AX433*$GB434*週間進捗報告書!$G$16</f>
        <v>0</v>
      </c>
      <c r="EM434" s="329">
        <f>BF433*$GC434*週間進捗報告書!$G$17</f>
        <v>0</v>
      </c>
      <c r="EN434" s="329">
        <f>BJ433*$GD434*週間進捗報告書!$G$18</f>
        <v>0</v>
      </c>
      <c r="EO434" s="329">
        <f>BR433*$GE434*週間進捗報告書!$G$19</f>
        <v>0</v>
      </c>
      <c r="EP434" s="329">
        <f>BV433*$GF434*週間進捗報告書!$G$20</f>
        <v>0</v>
      </c>
      <c r="ER434" s="547"/>
      <c r="ES434" s="547"/>
      <c r="ET434" s="547"/>
      <c r="EU434" s="547"/>
      <c r="EV434" s="547"/>
      <c r="EW434" s="547"/>
      <c r="EX434" s="547"/>
      <c r="EY434" s="547"/>
      <c r="EZ434" s="547"/>
      <c r="FA434" s="547"/>
      <c r="FB434" s="547"/>
      <c r="FC434" s="547"/>
      <c r="FD434" s="547"/>
      <c r="FE434" s="332"/>
      <c r="FG434" s="19"/>
      <c r="FH434" s="19"/>
      <c r="FI434" s="19"/>
      <c r="FJ434" s="19"/>
      <c r="FK434" s="19"/>
      <c r="FL434" s="19"/>
      <c r="FM434" s="19"/>
      <c r="FN434" s="19"/>
      <c r="FO434" s="19"/>
      <c r="FP434" s="19"/>
      <c r="FQ434" s="19"/>
      <c r="FR434" s="19"/>
      <c r="FU434" s="295">
        <f t="shared" ref="FU434" si="22081">FU433</f>
        <v>0</v>
      </c>
      <c r="FV434" s="295">
        <f t="shared" ref="FV434" si="22082">FV433</f>
        <v>0</v>
      </c>
      <c r="FW434" s="295">
        <f t="shared" ref="FW434" si="22083">FW433</f>
        <v>0</v>
      </c>
      <c r="FX434" s="295">
        <f t="shared" ref="FX434" si="22084">FX433</f>
        <v>0</v>
      </c>
      <c r="FY434" s="295">
        <f t="shared" ref="FY434" si="22085">FY433</f>
        <v>0</v>
      </c>
      <c r="FZ434" s="295">
        <f t="shared" ref="FZ434" si="22086">FZ433</f>
        <v>0</v>
      </c>
      <c r="GA434" s="295">
        <f t="shared" ref="GA434" si="22087">GA433</f>
        <v>0</v>
      </c>
      <c r="GB434" s="295">
        <f t="shared" ref="GB434" si="22088">GB433</f>
        <v>0</v>
      </c>
      <c r="GC434" s="295">
        <f t="shared" ref="GC434" si="22089">GC433</f>
        <v>0</v>
      </c>
      <c r="GD434" s="295">
        <f t="shared" ref="GD434" si="22090">GD433</f>
        <v>0</v>
      </c>
      <c r="GE434" s="295">
        <f t="shared" ref="GE434" si="22091">GE433</f>
        <v>0</v>
      </c>
      <c r="GF434" s="295">
        <f t="shared" ref="GF434" si="22092">GF433</f>
        <v>0</v>
      </c>
      <c r="GG434" s="295" t="e">
        <f t="shared" ref="GG434" si="22093">GG433</f>
        <v>#N/A</v>
      </c>
      <c r="GH434" s="2" t="e">
        <f>INDEX(リスト!$V:$V,MATCH(中日程計画表!$D433,リスト!$D:$D,0))</f>
        <v>#N/A</v>
      </c>
      <c r="GI434" s="2" t="e">
        <f>INDEX(リスト!$A:$A,MATCH(中日程計画表!$D433,リスト!$D:$D,0))</f>
        <v>#N/A</v>
      </c>
      <c r="GJ434" s="2" t="e">
        <f>INDEX(リスト!$U:$U,MATCH(中日程計画表!$D433,リスト!$D:$D,0))</f>
        <v>#N/A</v>
      </c>
      <c r="GK434" s="5" t="e">
        <f>INDEX(リスト!$W:$W,MATCH(中日程計画表!$D433,リスト!$D:$D,0))</f>
        <v>#N/A</v>
      </c>
      <c r="GL434" s="2" t="s">
        <v>201</v>
      </c>
      <c r="GM434" s="296">
        <f t="shared" ref="GM434" si="22094">GM433</f>
        <v>0</v>
      </c>
      <c r="GN434" s="296">
        <f t="shared" ref="GN434" si="22095">GN433</f>
        <v>0</v>
      </c>
      <c r="GU434" s="461"/>
      <c r="GV434" s="460"/>
      <c r="GW434" s="460"/>
      <c r="GX434" s="461"/>
      <c r="GY434" s="461"/>
      <c r="GZ434" s="460"/>
      <c r="HA434" s="460"/>
      <c r="HB434" s="461"/>
      <c r="HC434" s="461"/>
      <c r="HD434" s="460"/>
      <c r="HE434" s="460"/>
      <c r="HF434" s="461"/>
      <c r="HG434" s="461"/>
      <c r="HH434" s="460"/>
      <c r="HI434" s="460"/>
      <c r="HJ434" s="461"/>
      <c r="HK434" s="461"/>
      <c r="HL434" s="460"/>
      <c r="HM434" s="460"/>
      <c r="HN434" s="461"/>
      <c r="HO434" s="461"/>
      <c r="HP434" s="460"/>
      <c r="HQ434" s="460"/>
      <c r="HR434" s="461"/>
      <c r="HS434" s="4"/>
    </row>
    <row r="435" spans="1:227" ht="12" customHeight="1">
      <c r="A435" s="488" t="str">
        <f t="shared" ref="A435" ca="1" si="22096">INDIRECT("リスト!A"&amp;B435+6)</f>
        <v/>
      </c>
      <c r="B435" s="486">
        <f t="shared" ref="B435" si="22097">ROUNDDOWN((ROW()-6)/2,0)+1</f>
        <v>215</v>
      </c>
      <c r="C435" s="474" t="str">
        <f>機能グループ名</f>
        <v/>
      </c>
      <c r="D435" s="484">
        <f>機能ID</f>
        <v>0</v>
      </c>
      <c r="E435" s="482">
        <f>機能名</f>
        <v>0</v>
      </c>
      <c r="F435" s="315"/>
      <c r="G435" s="315"/>
      <c r="H435" s="315"/>
      <c r="I435" s="315"/>
      <c r="J435" s="316"/>
      <c r="K435" s="480" t="str">
        <f>担当者_SR</f>
        <v>NG</v>
      </c>
      <c r="L435" s="76"/>
      <c r="M435" s="76"/>
      <c r="N435" s="470"/>
      <c r="O435" s="474" t="str">
        <f>担当者_SRR</f>
        <v>NG</v>
      </c>
      <c r="P435" s="76"/>
      <c r="Q435" s="76"/>
      <c r="R435" s="470"/>
      <c r="S435" s="474" t="str">
        <f>担当者_DS</f>
        <v>NG</v>
      </c>
      <c r="T435" s="76"/>
      <c r="U435" s="76"/>
      <c r="V435" s="470"/>
      <c r="W435" s="472" t="str">
        <f>担当者_DSR</f>
        <v>NG</v>
      </c>
      <c r="X435" s="76"/>
      <c r="Y435" s="76"/>
      <c r="Z435" s="478"/>
      <c r="AA435" s="476"/>
      <c r="AB435" s="79"/>
      <c r="AC435" s="79"/>
      <c r="AD435" s="470">
        <f>IF(AC436 &lt;&gt; "",1,0)</f>
        <v>0</v>
      </c>
      <c r="AE435" s="472" t="str">
        <f>担当者_CD</f>
        <v>NG</v>
      </c>
      <c r="AF435" s="76"/>
      <c r="AG435" s="76"/>
      <c r="AH435" s="470"/>
      <c r="AI435" s="472" t="str">
        <f>担当者_DD</f>
        <v>NG</v>
      </c>
      <c r="AJ435" s="76"/>
      <c r="AK435" s="76"/>
      <c r="AL435" s="478"/>
      <c r="AM435" s="476"/>
      <c r="AN435" s="79"/>
      <c r="AO435" s="79"/>
      <c r="AP435" s="470">
        <f>IF(AO436 &lt;&gt; "",1,0)</f>
        <v>0</v>
      </c>
      <c r="AQ435" s="472" t="str">
        <f>担当者_MCL</f>
        <v>NG</v>
      </c>
      <c r="AR435" s="76"/>
      <c r="AS435" s="76"/>
      <c r="AT435" s="470"/>
      <c r="AU435" s="472" t="str">
        <f>担当者_MCLR</f>
        <v>NG</v>
      </c>
      <c r="AV435" s="76"/>
      <c r="AW435" s="76"/>
      <c r="AX435" s="470"/>
      <c r="AY435" s="476"/>
      <c r="AZ435" s="79"/>
      <c r="BA435" s="79"/>
      <c r="BB435" s="470">
        <f>IF(BA436 &lt;&gt; "",1,0)</f>
        <v>0</v>
      </c>
      <c r="BC435" s="474" t="str">
        <f>担当者_MT</f>
        <v>NG</v>
      </c>
      <c r="BD435" s="76"/>
      <c r="BE435" s="76"/>
      <c r="BF435" s="470"/>
      <c r="BG435" s="472" t="str">
        <f>担当者_M検</f>
        <v>NG</v>
      </c>
      <c r="BH435" s="76"/>
      <c r="BI435" s="76"/>
      <c r="BJ435" s="470"/>
      <c r="BK435" s="476"/>
      <c r="BL435" s="79"/>
      <c r="BM435" s="79"/>
      <c r="BN435" s="470">
        <v>0</v>
      </c>
      <c r="BO435" s="474" t="str">
        <f>担当者_モテ</f>
        <v>NG</v>
      </c>
      <c r="BP435" s="76"/>
      <c r="BQ435" s="76"/>
      <c r="BR435" s="470"/>
      <c r="BS435" s="472" t="str">
        <f>担当者_モテR</f>
        <v>NG</v>
      </c>
      <c r="BT435" s="76"/>
      <c r="BU435" s="76"/>
      <c r="BV435" s="470"/>
      <c r="BW435" s="468">
        <f t="shared" ref="BW435" si="22098">IFERROR(SUM(IF(K435&lt;&gt;"NG",N435*K$1,0),IF(O435&lt;&gt;"NG",R435*O$1,0),IF(S435&lt;&gt;"NG",V435*S$1,0),IF(W435&lt;&gt;"NG",Z435*W$1,0),IF(AA435&lt;&gt;"NG",AD435*AA$1,0),IF(AE435&lt;&gt;"NG",AH435*AE$1,0),IF(AI435&lt;&gt;"NG",AL435*AI$1,0),IF(AM435&lt;&gt;"NG",AP435*AM$1,0),IF(AQ435&lt;&gt;"NG",AT435*AQ$1,0),IF(AU435&lt;&gt;"NG",AX435*AU$1,0),IF(AY435&lt;&gt;"NG",BB435*AY$1,0),IF(BC435&lt;&gt;"NG",BF435*BC$1,0),IF(BG435&lt;&gt;"NG",BJ435*BG$1,0),IF(BK435&lt;&gt;"NG",BN435*BK$1,0),IF(BO435&lt;&gt;"NG",BR435*BO$1,0),IF(BS435&lt;&gt;"NG",BV435*BS$1,0))/SUM(IF(K435&lt;&gt;"NG",K$1,0),IF(O435&lt;&gt;"NG",O$1,0),IF(S435&lt;&gt;"NG",S$1,0),IF(W435&lt;&gt;"NG",W$1,0),IF(AA435&lt;&gt;"NG",AA$1,0),IF(AE435&lt;&gt;"NG",AE$1,0),IF(AI435&lt;&gt;"NG",AI$1,0),IF(AM435&lt;&gt;"NG",AM$1,0),IF(AQ435&lt;&gt;"NG",AQ$1,0),IF(AU435&lt;&gt;"NG",AU$1,0),IF(AY435&lt;&gt;"NG",AY$1,0),IF(BC435&lt;&gt;"NG",BC$1,0),IF(BG435&lt;&gt;"NG",BG$1,0),IF(BK435&lt;&gt;"NG",BK$1,0),IF(BO435&lt;&gt;"NG",BO$1,0),IF(BS435&lt;&gt;"NG",BS$1,0)),0)</f>
        <v>0</v>
      </c>
      <c r="BX435" s="466"/>
      <c r="BY435" s="490"/>
      <c r="BZ435" s="5"/>
      <c r="CA435" s="32">
        <f t="shared" ref="CA435" si="22099">IF(AND($M435&lt;&gt;$BZ$5,$M435&lt;=$BZ$6,$M435&lt;&gt;$BZ$7),1,0)</f>
        <v>0</v>
      </c>
      <c r="CB435" s="32">
        <f t="shared" ref="CB435" si="22100">IF(AND($Q435&lt;&gt;$BZ$5,$Q435&lt;=$BZ$6,$Q435&lt;&gt;$BZ$7),1,0)</f>
        <v>0</v>
      </c>
      <c r="CC435" s="32">
        <f t="shared" ref="CC435" si="22101">IF(AND($U435&lt;&gt;$BZ$5,$U435&lt;=$BZ$6,$U435&lt;&gt;$BZ$7),1,0)</f>
        <v>0</v>
      </c>
      <c r="CD435" s="32">
        <f t="shared" ref="CD435" si="22102">IF(AND($Y435&lt;&gt;$BZ$5,$Y435&lt;=$BZ$6,$Y435&lt;&gt;$BZ$7),1,0)</f>
        <v>0</v>
      </c>
      <c r="CE435" s="32">
        <f t="shared" ref="CE435" si="22103">IF(AND($AG435&lt;&gt;$BZ$5,$AG435&lt;=$BZ$6,$AG435&lt;&gt;$BZ$7),1,0)</f>
        <v>0</v>
      </c>
      <c r="CF435" s="32">
        <f t="shared" ref="CF435" si="22104">IF(AND($AK435&lt;&gt;$BZ$5,$AK435&lt;=$BZ$6,$AK435&lt;&gt;$BZ$7),1,0)</f>
        <v>0</v>
      </c>
      <c r="CG435" s="32">
        <f t="shared" ref="CG435" si="22105">IF(AND($AS435&lt;&gt;$BZ$5,$AS435&lt;=$BZ$6,$AS435&lt;&gt;$BZ$7),1,0)</f>
        <v>0</v>
      </c>
      <c r="CH435" s="32">
        <f t="shared" ref="CH435" si="22106">IF(AND($AW435&lt;&gt;$BZ$5,$AW435&lt;=$BZ$6,$AW435&lt;&gt;$BZ$7),1,0)</f>
        <v>0</v>
      </c>
      <c r="CI435" s="32">
        <f t="shared" ref="CI435" si="22107">IF(AND($BE435&lt;&gt;$BZ$5,$BE435&lt;=$BZ$6,$BE435&lt;&gt;$BZ$7),1,0)</f>
        <v>0</v>
      </c>
      <c r="CJ435" s="32">
        <f t="shared" ref="CJ435" si="22108">IF(AND($BI435&lt;&gt;$BZ$5,$BI435&lt;=$BZ$6,$BI435&lt;&gt;$BZ$7),1,0)</f>
        <v>0</v>
      </c>
      <c r="CK435" s="32">
        <f t="shared" ref="CK435" si="22109">IF(AND($BQ435&lt;&gt;$BZ$5,$BQ435&lt;=$BZ$6,$BQ435&lt;&gt;$BZ$7),1,0)</f>
        <v>0</v>
      </c>
      <c r="CL435" s="32">
        <f t="shared" ref="CL435" si="22110">IF(AND($BU435&lt;&gt;$BZ$5,$BU435&lt;=$BZ$6,$BU435&lt;&gt;$BZ$7),1,0)</f>
        <v>0</v>
      </c>
      <c r="CO435" s="32">
        <f>IF(AND($M435&lt;&gt;$CN$5,$M435&lt;=$CN$6,$M435&lt;&gt;$CN$7),1,0)</f>
        <v>0</v>
      </c>
      <c r="CP435" s="32">
        <f>IF(AND($Q435&lt;&gt;$CN$5,$Q435&lt;=$CN$6,$Q435&lt;&gt;$CN$7),1,0)</f>
        <v>0</v>
      </c>
      <c r="CQ435" s="32">
        <f>IF(AND($U435&lt;&gt;$CN$5,$U435&lt;=$CN$6,$U435&lt;&gt;$CN$7),1,0)</f>
        <v>0</v>
      </c>
      <c r="CR435" s="32">
        <f>IF(AND($Y435&lt;&gt;$CN$5,$Y435&lt;=$CN$6,$Y435&lt;&gt;$CN$7),1,0)</f>
        <v>0</v>
      </c>
      <c r="CS435" s="32">
        <f>IF(AND($AG435&lt;&gt;$CN$5,$AG435&lt;=$CN$6,$AG435&lt;&gt;$CN$7),1,0)</f>
        <v>0</v>
      </c>
      <c r="CT435" s="32">
        <f>IF(AND($AK435&lt;&gt;$CN$5,$AK435&lt;=$CN$6,$AK435&lt;&gt;$CN$7),1,0)</f>
        <v>0</v>
      </c>
      <c r="CU435" s="32">
        <f>IF(AND($AS435&lt;&gt;$CN$5,$AS435&lt;=$CN$6,$AS435&lt;&gt;$CN$7),1,0)</f>
        <v>0</v>
      </c>
      <c r="CV435" s="32">
        <f>IF(AND($AW435&lt;&gt;$CN$5,$AW435&lt;=$CN$6,$AW435&lt;&gt;$CN$7),1,0)</f>
        <v>0</v>
      </c>
      <c r="CW435" s="32">
        <f>IF(AND($BE435&lt;&gt;$CN$5,$BE435&lt;=$CN$6,$BE435&lt;&gt;$CN$7),1,0)</f>
        <v>0</v>
      </c>
      <c r="CX435" s="32">
        <f>IF(AND($BI435&lt;&gt;$CN$5,$BI435&lt;=$CN$6,$BI435&lt;&gt;$CN$7),1,0)</f>
        <v>0</v>
      </c>
      <c r="CY435" s="32">
        <f>IF(AND($BQ435&lt;&gt;$CN$5,$BQ435&lt;=$CN$6,$BQ435&lt;&gt;$CN$7),1,0)</f>
        <v>0</v>
      </c>
      <c r="CZ435" s="32">
        <f>IF(AND($BU435&lt;&gt;$CN$5,$BU435&lt;=$CN$6,$BU435&lt;&gt;$CN$7),1,0)</f>
        <v>0</v>
      </c>
      <c r="DC435" s="32">
        <f>IF(AND($M435&lt;&gt;$DB$5,$M435&lt;=$DB$6,$M435&lt;&gt;$CN$7),1,0)</f>
        <v>0</v>
      </c>
      <c r="DD435" s="32">
        <f>IF(AND($Q435&lt;&gt;$DB$5,$Q435&lt;=$DB$6,$Q435&lt;&gt;$CN$7),1,0)</f>
        <v>0</v>
      </c>
      <c r="DE435" s="32">
        <f>IF(AND($U435&lt;&gt;$DB$5,$U435&lt;=$DB$6,$U435&lt;&gt;$CN$7),1,0)</f>
        <v>0</v>
      </c>
      <c r="DF435" s="32">
        <f>IF(AND($Y435&lt;&gt;$DB$5,$Y435&lt;=$DB$6,$Y435&lt;&gt;$CN$7),1,0)</f>
        <v>0</v>
      </c>
      <c r="DG435" s="32">
        <f>IF(AND($AG435&lt;&gt;$DB$5,$AG435&lt;=$DB$6,$AG435&lt;&gt;$CN$7),1,0)</f>
        <v>0</v>
      </c>
      <c r="DH435" s="32">
        <f>IF(AND($AK435&lt;&gt;$DB$5,$AK435&lt;=$DB$6,$AK435&lt;&gt;$CN$7),1,0)</f>
        <v>0</v>
      </c>
      <c r="DI435" s="32">
        <f>IF(AND($AS435&lt;&gt;$DB$5,$AS435&lt;=$DB$6,$AS435&lt;&gt;$CN$7),1,0)</f>
        <v>0</v>
      </c>
      <c r="DJ435" s="32">
        <f>IF(AND($AW435&lt;&gt;$DB$5,$AW435&lt;=$DB$6,$AW435&lt;&gt;$CN$7),1,0)</f>
        <v>0</v>
      </c>
      <c r="DK435" s="32">
        <f>IF(AND($BE435&lt;&gt;$DB$5,$BE435&lt;=$DB$6,$BE435&lt;&gt;$CN$7),1,0)</f>
        <v>0</v>
      </c>
      <c r="DL435" s="32">
        <f>IF(AND($BI435&lt;&gt;$DB$5,$BI435&lt;=$DB$6,$BI435&lt;&gt;$CN$7),1,0)</f>
        <v>0</v>
      </c>
      <c r="DM435" s="32">
        <f>IF(AND($BQ435&lt;&gt;$DB$5,$BQ435&lt;=$DB$6,$BQ435&lt;&gt;$CN$7),1,0)</f>
        <v>0</v>
      </c>
      <c r="DN435" s="32">
        <f>IF(AND($BU435&lt;&gt;$DB$5,$BU435&lt;=$DB$6,$BU435&lt;&gt;$CN$7),1,0)</f>
        <v>0</v>
      </c>
      <c r="DQ435" s="32">
        <f t="shared" ref="DQ435" si="22111">IF(AND($M435&lt;&gt;$DP$5,$M435&lt;=$DP$6,$M435&lt;&gt;$CN$7),1,0)</f>
        <v>0</v>
      </c>
      <c r="DR435" s="32">
        <f t="shared" ref="DR435" si="22112">IF(AND($Q435&lt;&gt;$DP$5,$Q435&lt;=$DP$6,$Q435&lt;&gt;$CN$7),1,0)</f>
        <v>0</v>
      </c>
      <c r="DS435" s="32">
        <f t="shared" ref="DS435" si="22113">IF(AND($U435&lt;&gt;$DP$5,$U435&lt;=$DP$6,$U435&lt;&gt;$CN$7),1,0)</f>
        <v>0</v>
      </c>
      <c r="DT435" s="32">
        <f t="shared" ref="DT435" si="22114">IF(AND($Y435&lt;&gt;$DP$5,$Y435&lt;=$DP$6,$Y435&lt;&gt;$CN$7),1,0)</f>
        <v>0</v>
      </c>
      <c r="DU435" s="32">
        <f t="shared" ref="DU435" si="22115">IF(AND($AG435&lt;&gt;$DP$5,$AG435&lt;=$DP$6,$AG435&lt;&gt;$CN$7),1,0)</f>
        <v>0</v>
      </c>
      <c r="DV435" s="32">
        <f t="shared" ref="DV435" si="22116">IF(AND($AK435&lt;&gt;$DP$5,$AK435&lt;=$DP$6,$AK435&lt;&gt;$CN$7),1,0)</f>
        <v>0</v>
      </c>
      <c r="DW435" s="32">
        <f t="shared" ref="DW435" si="22117">IF(AND($AS435&lt;&gt;$DP$5,$AS435&lt;=$DP$6,$AS435&lt;&gt;$CN$7),1,0)</f>
        <v>0</v>
      </c>
      <c r="DX435" s="32">
        <f t="shared" ref="DX435" si="22118">IF(AND($AW435&lt;&gt;$DP$5,$AW435&lt;=$DP$6,$AW435&lt;&gt;$CN$7),1,0)</f>
        <v>0</v>
      </c>
      <c r="DY435" s="32">
        <f t="shared" ref="DY435" si="22119">IF(AND($BE435&lt;&gt;$DP$5,$BE435&lt;=$DP$6,$BE435&lt;&gt;$CN$7),1,0)</f>
        <v>0</v>
      </c>
      <c r="DZ435" s="32">
        <f t="shared" ref="DZ435" si="22120">IF(AND($BI435&lt;&gt;$DP$5,$BI435&lt;=$DP$6,$BI435&lt;&gt;$CN$7),1,0)</f>
        <v>0</v>
      </c>
      <c r="EA435" s="32">
        <f t="shared" ref="EA435" si="22121">IF(AND($BQ435&lt;&gt;$DP$5,$BQ435&lt;=$DP$6,$BQ435&lt;&gt;$CN$7),1,0)</f>
        <v>0</v>
      </c>
      <c r="EB435" s="32">
        <f t="shared" ref="EB435" si="22122">IF(AND($BU435&lt;&gt;$DP$5,$BU435&lt;=$DP$6,$BU435&lt;&gt;$CN$7),1,0)</f>
        <v>0</v>
      </c>
      <c r="EE435" s="328">
        <f>IF(M435&lt;&gt;"",IF(M435&lt;=$ED$6,1,IF(L435&gt;$ED$6,0,NETWORKDAYS(L435,$ED$6,祭日リスト)/NETWORKDAYS(L435,M435,祭日リスト)))*$GG435*週間進捗報告書!$G$9,0)</f>
        <v>0</v>
      </c>
      <c r="EF435" s="328">
        <f>IF(Q435&lt;&gt;"",IF(Q435&lt;=$ED$6,1,IF(P435&gt;$ED$6,0,NETWORKDAYS(P435,$ED$6,祭日リスト)/NETWORKDAYS(P435,Q435,祭日リスト)))*$GG435*週間進捗報告書!$G$10,0)</f>
        <v>0</v>
      </c>
      <c r="EG435" s="328">
        <f>IF(U435&lt;&gt;"",IF(U435&lt;=$ED$6,1,IF(T435&gt;$ED$6,0,NETWORKDAYS(T435,$ED$6,祭日リスト)/NETWORKDAYS(T435,U435,祭日リスト)))*$GG435*週間進捗報告書!$G$11,0)</f>
        <v>0</v>
      </c>
      <c r="EH435" s="328">
        <f>IF(Y435&lt;&gt;"",IF(Y435&lt;=$ED$6,1,IF(X435&gt;$ED$6,0,NETWORKDAYS(X435,$ED$6,祭日リスト)/NETWORKDAYS(X435,Y435,祭日リスト)))*$GG435*週間進捗報告書!$G$12,0)</f>
        <v>0</v>
      </c>
      <c r="EI435" s="328">
        <f>IF(AG435&lt;&gt;"",IF(AG435&lt;=$ED$6,1,IF(AF435&gt;$ED$6,0,NETWORKDAYS(AF435,$ED$6,祭日リスト)/NETWORKDAYS(AF435,AG435,祭日リスト)))*$GG435*週間進捗報告書!$G$13,0)</f>
        <v>0</v>
      </c>
      <c r="EJ435" s="328">
        <f>IF(AK435&lt;&gt;"",IF(AK435&lt;=$ED$6,1,IF(AJ435&gt;$ED$6,0,NETWORKDAYS(AJ435,$ED$6,祭日リスト)/NETWORKDAYS(AJ435,AK435,祭日リスト)))*$GG435*週間進捗報告書!$G$14,0)</f>
        <v>0</v>
      </c>
      <c r="EK435" s="328">
        <f>IF(AS435&lt;&gt;"",IF(AS435&lt;=$ED$6,1,IF(AR435&gt;$ED$6,0,NETWORKDAYS(AR435,$ED$6,祭日リスト)/NETWORKDAYS(AR435,AS435,祭日リスト)))*$GG435*週間進捗報告書!$G$15,0)</f>
        <v>0</v>
      </c>
      <c r="EL435" s="328">
        <f>IF(AW435&lt;&gt;"",IF(AW435&lt;=$ED$6,1,IF(AV435&gt;$ED$6,0,NETWORKDAYS(AV435,$ED$6,祭日リスト)/NETWORKDAYS(AV435,AW435,祭日リスト)))*$GG435*週間進捗報告書!$G$16,0)</f>
        <v>0</v>
      </c>
      <c r="EM435" s="328">
        <f>IF(BE435&lt;&gt;"",IF(BE435&lt;=$ED$6,1,IF(BD435&gt;$ED$6,0,NETWORKDAYS(BD435,$ED$6,祭日リスト)/NETWORKDAYS(BD435,BE435,祭日リスト)))*$GG435*週間進捗報告書!$G$17,0)</f>
        <v>0</v>
      </c>
      <c r="EN435" s="328">
        <f>IF(BI435&lt;&gt;"",IF(BI435&lt;=$ED$6,1,IF(BH435&gt;$ED$6,0,NETWORKDAYS(BH435,$ED$6,祭日リスト)/NETWORKDAYS(BH435,BI435,祭日リスト)))*$GG435*週間進捗報告書!$G$18,0)</f>
        <v>0</v>
      </c>
      <c r="EO435" s="328">
        <f>IF(BQ435&lt;&gt;"",IF(BQ435&lt;=$ED$6,1,IF(BP435&gt;$ED$6,0,NETWORKDAYS(BP435,$ED$6,祭日リスト)/NETWORKDAYS(BP435,BQ435,祭日リスト)))*$GG435*週間進捗報告書!$G$19,0)</f>
        <v>0</v>
      </c>
      <c r="EP435" s="328">
        <f>IF(BU435&lt;&gt;"",IF(BU435&lt;=$ED$6,1,IF(BT435&gt;$ED$6,0,NETWORKDAYS(BT435,$ED$6,祭日リスト)/NETWORKDAYS(BT435,BU435,祭日リスト)))*$GG435*週間進捗報告書!$G$20,0)</f>
        <v>0</v>
      </c>
      <c r="ER435" s="547">
        <f t="shared" ref="ER435:FC435" si="22123">EE435-EE436</f>
        <v>0</v>
      </c>
      <c r="ES435" s="547">
        <f t="shared" si="22123"/>
        <v>0</v>
      </c>
      <c r="ET435" s="547">
        <f t="shared" si="22123"/>
        <v>0</v>
      </c>
      <c r="EU435" s="547">
        <f t="shared" si="22123"/>
        <v>0</v>
      </c>
      <c r="EV435" s="547">
        <f t="shared" si="22123"/>
        <v>0</v>
      </c>
      <c r="EW435" s="547">
        <f t="shared" si="22123"/>
        <v>0</v>
      </c>
      <c r="EX435" s="547">
        <f t="shared" si="22123"/>
        <v>0</v>
      </c>
      <c r="EY435" s="547">
        <f t="shared" si="22123"/>
        <v>0</v>
      </c>
      <c r="EZ435" s="547">
        <f t="shared" si="22123"/>
        <v>0</v>
      </c>
      <c r="FA435" s="547">
        <f t="shared" si="22123"/>
        <v>0</v>
      </c>
      <c r="FB435" s="547">
        <f t="shared" si="22123"/>
        <v>0</v>
      </c>
      <c r="FC435" s="547">
        <f t="shared" si="22123"/>
        <v>0</v>
      </c>
      <c r="FD435" s="547">
        <f t="shared" ref="FD435" si="22124">SUM(ER435:FC436)</f>
        <v>0</v>
      </c>
      <c r="FE435" s="333"/>
      <c r="FG435" s="32">
        <f>IF(AND($M435&lt;&gt;$FF$7),1,0)</f>
        <v>0</v>
      </c>
      <c r="FH435" s="32">
        <f>IF(AND($Q435&lt;&gt;$FF$7),1,0)</f>
        <v>0</v>
      </c>
      <c r="FI435" s="32">
        <f>IF(AND($U435&lt;&gt;$FF$7),1,0)</f>
        <v>0</v>
      </c>
      <c r="FJ435" s="32">
        <f>IF(AND($Y435&lt;&gt;$FF$7),1,0)</f>
        <v>0</v>
      </c>
      <c r="FK435" s="32">
        <f>IF(AND($AG435&lt;&gt;$FF$7),1,0)</f>
        <v>0</v>
      </c>
      <c r="FL435" s="32">
        <f>IF(AND($AK435&lt;&gt;$FF$7),1,0)</f>
        <v>0</v>
      </c>
      <c r="FM435" s="32">
        <f>IF(AND($AS435&lt;&gt;$FF$7),1,0)</f>
        <v>0</v>
      </c>
      <c r="FN435" s="32">
        <f>IF(AND($AW435&lt;&gt;$FF$7),1,0)</f>
        <v>0</v>
      </c>
      <c r="FO435" s="32">
        <f>IF(AND($BE435&lt;&gt;$FF$7),1,0)</f>
        <v>0</v>
      </c>
      <c r="FP435" s="32">
        <f>IF(AND($BI435&lt;&gt;$FF$7),1,0)</f>
        <v>0</v>
      </c>
      <c r="FQ435" s="32">
        <f>IF(AND($BQ435&lt;&gt;$FF$7),1,0)</f>
        <v>0</v>
      </c>
      <c r="FR435" s="32">
        <f>IF(AND($BU435&lt;&gt;$FF$7),1,0)</f>
        <v>0</v>
      </c>
      <c r="FU435" s="294">
        <f t="shared" ref="FU435" si="22125">IF($K435&lt;&gt;"NG",$GG435,0)</f>
        <v>0</v>
      </c>
      <c r="FV435" s="294">
        <f t="shared" ref="FV435" si="22126">IF($O435&lt;&gt;"NG",$GG435,0)</f>
        <v>0</v>
      </c>
      <c r="FW435" s="294">
        <f t="shared" ref="FW435" si="22127">IF($S435&lt;&gt;"NG",$GG435,0)</f>
        <v>0</v>
      </c>
      <c r="FX435" s="294">
        <f t="shared" ref="FX435" si="22128">IF($W435&lt;&gt;"NG",$GG435,0)</f>
        <v>0</v>
      </c>
      <c r="FY435" s="294">
        <f t="shared" ref="FY435" si="22129">IF($AE435&lt;&gt;"NG",$GG435,0)</f>
        <v>0</v>
      </c>
      <c r="FZ435" s="294">
        <f t="shared" ref="FZ435" si="22130">IF($AI435&lt;&gt;"NG",$GG435,0)</f>
        <v>0</v>
      </c>
      <c r="GA435" s="294">
        <f t="shared" ref="GA435" si="22131">IF($AQ435&lt;&gt;"NG",$GG435,0)</f>
        <v>0</v>
      </c>
      <c r="GB435" s="294">
        <f t="shared" ref="GB435" si="22132">IF($AU435&lt;&gt;"NG",$GG435,0)</f>
        <v>0</v>
      </c>
      <c r="GC435" s="294">
        <f t="shared" ref="GC435" si="22133">IF($BC435&lt;&gt;"NG",$GG435,0)</f>
        <v>0</v>
      </c>
      <c r="GD435" s="294">
        <f t="shared" ref="GD435" si="22134">IF($BG435&lt;&gt;"NG",$GG435,0)</f>
        <v>0</v>
      </c>
      <c r="GE435" s="294">
        <f t="shared" ref="GE435" si="22135">IF($BO435&lt;&gt;"NG",$GG435,0)</f>
        <v>0</v>
      </c>
      <c r="GF435" s="294">
        <f t="shared" ref="GF435" si="22136">IF($BS435&lt;&gt;"NG",$GG435,0)</f>
        <v>0</v>
      </c>
      <c r="GG435" s="294" t="e">
        <f>VLOOKUP($D435,リスト!$D:$S,15,FALSE)</f>
        <v>#N/A</v>
      </c>
      <c r="GH435" s="2" t="e">
        <f>INDEX(リスト!$V:$V,MATCH(中日程計画表!$D435,リスト!$D:$D,0))</f>
        <v>#N/A</v>
      </c>
      <c r="GI435" s="2" t="e">
        <f>INDEX(リスト!$A:$A,MATCH(中日程計画表!$D435,リスト!$D:$D,0))</f>
        <v>#N/A</v>
      </c>
      <c r="GJ435" s="2" t="e">
        <f>INDEX(リスト!$U:$U,MATCH(中日程計画表!$D435,リスト!$D:$D,0))</f>
        <v>#N/A</v>
      </c>
      <c r="GK435" s="5" t="e">
        <f>INDEX(リスト!$W:$W,MATCH(中日程計画表!$D435,リスト!$D:$D,0))</f>
        <v>#N/A</v>
      </c>
      <c r="GL435" s="2" t="s">
        <v>200</v>
      </c>
      <c r="GM435" s="296">
        <f>D435</f>
        <v>0</v>
      </c>
      <c r="GN435" s="296">
        <f>E435</f>
        <v>0</v>
      </c>
      <c r="GU435" s="460" t="str">
        <f t="shared" ref="GU435" si="22137">AE435</f>
        <v>NG</v>
      </c>
      <c r="GV435" s="460">
        <f t="shared" ref="GV435" si="22138">EI435</f>
        <v>0</v>
      </c>
      <c r="GW435" s="460">
        <f t="shared" ref="GW435" si="22139">EI436</f>
        <v>0</v>
      </c>
      <c r="GX435" s="462">
        <f t="shared" ref="GX435" si="22140">EV435</f>
        <v>0</v>
      </c>
      <c r="GY435" s="460" t="str">
        <f t="shared" ref="GY435" si="22141">AI435</f>
        <v>NG</v>
      </c>
      <c r="GZ435" s="460">
        <f t="shared" ref="GZ435" si="22142">EJ435</f>
        <v>0</v>
      </c>
      <c r="HA435" s="460">
        <f t="shared" ref="HA435" si="22143">EJ436</f>
        <v>0</v>
      </c>
      <c r="HB435" s="462">
        <f t="shared" ref="HB435" si="22144">EW435</f>
        <v>0</v>
      </c>
      <c r="HC435" s="460" t="str">
        <f t="shared" ref="HC435" si="22145">AQ435</f>
        <v>NG</v>
      </c>
      <c r="HD435" s="460">
        <f t="shared" ref="HD435" si="22146">EK435</f>
        <v>0</v>
      </c>
      <c r="HE435" s="460">
        <f t="shared" ref="HE435" si="22147">EK436</f>
        <v>0</v>
      </c>
      <c r="HF435" s="462">
        <f t="shared" ref="HF435" si="22148">EX435</f>
        <v>0</v>
      </c>
      <c r="HG435" s="460" t="str">
        <f t="shared" ref="HG435" si="22149">AU435</f>
        <v>NG</v>
      </c>
      <c r="HH435" s="460">
        <f t="shared" ref="HH435" si="22150">EL435</f>
        <v>0</v>
      </c>
      <c r="HI435" s="460">
        <f t="shared" ref="HI435" si="22151">EL436</f>
        <v>0</v>
      </c>
      <c r="HJ435" s="462">
        <f t="shared" ref="HJ435" si="22152">EY435</f>
        <v>0</v>
      </c>
      <c r="HK435" s="460" t="str">
        <f t="shared" ref="HK435" si="22153">BC435</f>
        <v>NG</v>
      </c>
      <c r="HL435" s="460">
        <f t="shared" ref="HL435" si="22154">EM435</f>
        <v>0</v>
      </c>
      <c r="HM435" s="460">
        <f t="shared" ref="HM435" si="22155">EM436</f>
        <v>0</v>
      </c>
      <c r="HN435" s="462">
        <f t="shared" ref="HN435" si="22156">EZ435</f>
        <v>0</v>
      </c>
      <c r="HO435" s="460" t="str">
        <f t="shared" ref="HO435" si="22157">BG435</f>
        <v>NG</v>
      </c>
      <c r="HP435" s="460">
        <f t="shared" ref="HP435" si="22158">EN435</f>
        <v>0</v>
      </c>
      <c r="HQ435" s="460">
        <f t="shared" ref="HQ435" si="22159">EN436</f>
        <v>0</v>
      </c>
      <c r="HR435" s="462">
        <f t="shared" ref="HR435" si="22160">FA435</f>
        <v>0</v>
      </c>
      <c r="HS435" s="332"/>
    </row>
    <row r="436" spans="1:227" ht="12" customHeight="1">
      <c r="A436" s="489"/>
      <c r="B436" s="487"/>
      <c r="C436" s="475"/>
      <c r="D436" s="485"/>
      <c r="E436" s="483"/>
      <c r="F436" s="317"/>
      <c r="G436" s="317"/>
      <c r="H436" s="317"/>
      <c r="I436" s="317"/>
      <c r="J436" s="316"/>
      <c r="K436" s="481"/>
      <c r="L436" s="77"/>
      <c r="M436" s="77"/>
      <c r="N436" s="471"/>
      <c r="O436" s="475"/>
      <c r="P436" s="77"/>
      <c r="Q436" s="77"/>
      <c r="R436" s="471"/>
      <c r="S436" s="475"/>
      <c r="T436" s="77"/>
      <c r="U436" s="77"/>
      <c r="V436" s="471"/>
      <c r="W436" s="473"/>
      <c r="X436" s="247"/>
      <c r="Y436" s="77"/>
      <c r="Z436" s="479"/>
      <c r="AA436" s="477"/>
      <c r="AB436" s="80"/>
      <c r="AC436" s="80"/>
      <c r="AD436" s="471"/>
      <c r="AE436" s="473"/>
      <c r="AF436" s="77"/>
      <c r="AG436" s="77"/>
      <c r="AH436" s="471"/>
      <c r="AI436" s="473"/>
      <c r="AJ436" s="247"/>
      <c r="AK436" s="77"/>
      <c r="AL436" s="479"/>
      <c r="AM436" s="477"/>
      <c r="AN436" s="80"/>
      <c r="AO436" s="80"/>
      <c r="AP436" s="471"/>
      <c r="AQ436" s="473"/>
      <c r="AR436" s="77"/>
      <c r="AS436" s="77"/>
      <c r="AT436" s="471"/>
      <c r="AU436" s="473"/>
      <c r="AV436" s="77"/>
      <c r="AW436" s="77"/>
      <c r="AX436" s="471"/>
      <c r="AY436" s="477"/>
      <c r="AZ436" s="80"/>
      <c r="BA436" s="80"/>
      <c r="BB436" s="471"/>
      <c r="BC436" s="475"/>
      <c r="BD436" s="77"/>
      <c r="BE436" s="77"/>
      <c r="BF436" s="471"/>
      <c r="BG436" s="473"/>
      <c r="BH436" s="77"/>
      <c r="BI436" s="77"/>
      <c r="BJ436" s="471"/>
      <c r="BK436" s="477"/>
      <c r="BL436" s="80"/>
      <c r="BM436" s="80"/>
      <c r="BN436" s="471"/>
      <c r="BO436" s="475"/>
      <c r="BP436" s="77"/>
      <c r="BQ436" s="77"/>
      <c r="BR436" s="471"/>
      <c r="BS436" s="473"/>
      <c r="BT436" s="77"/>
      <c r="BU436" s="77"/>
      <c r="BV436" s="471"/>
      <c r="BW436" s="469"/>
      <c r="BX436" s="467"/>
      <c r="BY436" s="490"/>
      <c r="CA436" s="19">
        <f t="shared" ref="CA436" si="22161">IF(AND($N435=1,$M436&lt;&gt;$BZ$7),1,0)</f>
        <v>0</v>
      </c>
      <c r="CB436" s="19">
        <f t="shared" ref="CB436" si="22162">IF(AND($R435=1,$Q436&lt;&gt;$BZ$7),1,0)</f>
        <v>0</v>
      </c>
      <c r="CC436" s="19">
        <f t="shared" ref="CC436" si="22163">IF(AND($V435=1,$U436&lt;&gt;$BZ$7),1,0)</f>
        <v>0</v>
      </c>
      <c r="CD436" s="19">
        <f t="shared" ref="CD436" si="22164">IF(AND($Z435=1,$Y436&lt;&gt;$BZ$7),1,0)</f>
        <v>0</v>
      </c>
      <c r="CE436" s="19">
        <f t="shared" ref="CE436" si="22165">IF(AND($AH435=1,$AG436&lt;&gt;$BZ$7),1,0)</f>
        <v>0</v>
      </c>
      <c r="CF436" s="19">
        <f t="shared" ref="CF436" si="22166">IF(AND($AL435=1,$AK436&lt;&gt;$BZ$7),1,0)</f>
        <v>0</v>
      </c>
      <c r="CG436" s="19">
        <f t="shared" ref="CG436" si="22167">IF(AND($AT435=1,$AS436&lt;&gt;$BZ$7),1,0)</f>
        <v>0</v>
      </c>
      <c r="CH436" s="19">
        <f t="shared" ref="CH436" si="22168">IF(AND($AX435=1,$AW436&lt;&gt;$BZ$7),1,0)</f>
        <v>0</v>
      </c>
      <c r="CI436" s="19">
        <f t="shared" ref="CI436" si="22169">IF(AND($BF435=1,$BE436&lt;&gt;$BZ$7),1,0)</f>
        <v>0</v>
      </c>
      <c r="CJ436" s="19">
        <f t="shared" ref="CJ436" si="22170">IF(AND($BJ435=1,$BI436&lt;&gt;$BZ$7),1,0)</f>
        <v>0</v>
      </c>
      <c r="CK436" s="19">
        <f t="shared" ref="CK436" si="22171">IF(AND($BR435=1,$BQ436&lt;&gt;$BZ$7),1,0)</f>
        <v>0</v>
      </c>
      <c r="CL436" s="19">
        <f t="shared" ref="CL436" si="22172">IF(AND($BV435=1,$BU436&lt;&gt;$BZ$7),1,0)</f>
        <v>0</v>
      </c>
      <c r="CO436" s="19">
        <f>IF(AND($M436&lt;&gt;$CN$7,$M436&lt;=$CN$6),1,0)</f>
        <v>0</v>
      </c>
      <c r="CP436" s="19">
        <f>IF(AND($Q436&lt;&gt;$CN$7,$Q436&lt;=$CN$6),1,0)</f>
        <v>0</v>
      </c>
      <c r="CQ436" s="19">
        <f>IF(AND($U436&lt;&gt;$CN$7,$U436&lt;=$CN$6),1,0)</f>
        <v>0</v>
      </c>
      <c r="CR436" s="19">
        <f>IF(AND($Y436&lt;&gt;$CN$7,$Y436&lt;=$CN$6),1,0)</f>
        <v>0</v>
      </c>
      <c r="CS436" s="19">
        <f>IF(AND($AG436&lt;&gt;$CN$7,$AG436&lt;=$CN$6),1,0)</f>
        <v>0</v>
      </c>
      <c r="CT436" s="19">
        <f>IF(AND($AK436&lt;&gt;$CN$7,$AK436&lt;=$CN$6),1,0)</f>
        <v>0</v>
      </c>
      <c r="CU436" s="19">
        <f>IF(AND($AS436&lt;&gt;$CN$7,$AS436&lt;=$CN$6),1,0)</f>
        <v>0</v>
      </c>
      <c r="CV436" s="19">
        <f>IF(AND($AW436&lt;&gt;$CN$7,$AW436&lt;=$CN$6),1,0)</f>
        <v>0</v>
      </c>
      <c r="CW436" s="19">
        <f>IF(AND($BE436&lt;&gt;$CN$7,$BE436&lt;=$CN$6),1,0)</f>
        <v>0</v>
      </c>
      <c r="CX436" s="19">
        <f>IF(AND($BI436&lt;&gt;$CN$7,$BI436&lt;=$CN$6),1,0)</f>
        <v>0</v>
      </c>
      <c r="CY436" s="19">
        <f>IF(AND($BQ436&lt;&gt;$CN$7,$BQ436&lt;=$CN$6),1,0)</f>
        <v>0</v>
      </c>
      <c r="CZ436" s="19">
        <f>IF(AND($BU436&lt;&gt;$CN$7,$BU436&lt;=$CN$6),1,0)</f>
        <v>0</v>
      </c>
      <c r="DC436" s="19">
        <f>IF($N435=1,1,0)</f>
        <v>0</v>
      </c>
      <c r="DD436" s="19">
        <f>IF($R435=1,1,0)</f>
        <v>0</v>
      </c>
      <c r="DE436" s="19">
        <f>IF($V435=1,1,0)</f>
        <v>0</v>
      </c>
      <c r="DF436" s="19">
        <f>IF($Z435=1,1,0)</f>
        <v>0</v>
      </c>
      <c r="DG436" s="19">
        <f>IF($AH435=1,1,0)</f>
        <v>0</v>
      </c>
      <c r="DH436" s="19">
        <f>IF($AL435=1,1,0)</f>
        <v>0</v>
      </c>
      <c r="DI436" s="19">
        <f>IF($AT435=1,1,0)</f>
        <v>0</v>
      </c>
      <c r="DJ436" s="19">
        <f>IF($AX435=1,1,0)</f>
        <v>0</v>
      </c>
      <c r="DK436" s="19">
        <f>IF($BF435=1,1,0)</f>
        <v>0</v>
      </c>
      <c r="DL436" s="19">
        <f>IF($BJ435=1,1,0)</f>
        <v>0</v>
      </c>
      <c r="DM436" s="19">
        <f>IF($BR435=1,1,0)</f>
        <v>0</v>
      </c>
      <c r="DN436" s="19">
        <f>IF($BV435=1,1,0)</f>
        <v>0</v>
      </c>
      <c r="DQ436" s="19">
        <f t="shared" ref="DQ436" si="22173">IF($N435=1,1,0)</f>
        <v>0</v>
      </c>
      <c r="DR436" s="19">
        <f t="shared" ref="DR436" si="22174">IF($R435=1,1,0)</f>
        <v>0</v>
      </c>
      <c r="DS436" s="19">
        <f t="shared" ref="DS436" si="22175">IF($V435=1,1,0)</f>
        <v>0</v>
      </c>
      <c r="DT436" s="19">
        <f t="shared" ref="DT436" si="22176">IF($Z435=1,1,0)</f>
        <v>0</v>
      </c>
      <c r="DU436" s="19">
        <f t="shared" ref="DU436" si="22177">IF($AH435=1,1,0)</f>
        <v>0</v>
      </c>
      <c r="DV436" s="19">
        <f t="shared" ref="DV436" si="22178">IF($AL435=1,1,0)</f>
        <v>0</v>
      </c>
      <c r="DW436" s="19">
        <f t="shared" ref="DW436" si="22179">IF($AT435=1,1,0)</f>
        <v>0</v>
      </c>
      <c r="DX436" s="19">
        <f t="shared" ref="DX436" si="22180">IF($AX435=1,1,0)</f>
        <v>0</v>
      </c>
      <c r="DY436" s="19">
        <f t="shared" ref="DY436" si="22181">IF($BF435=1,1,0)</f>
        <v>0</v>
      </c>
      <c r="DZ436" s="19">
        <f t="shared" ref="DZ436" si="22182">IF($BJ435=1,1,0)</f>
        <v>0</v>
      </c>
      <c r="EA436" s="19">
        <f t="shared" ref="EA436" si="22183">IF($BR435=1,1,0)</f>
        <v>0</v>
      </c>
      <c r="EB436" s="19">
        <f t="shared" ref="EB436" si="22184">IF($BV435=1,1,0)</f>
        <v>0</v>
      </c>
      <c r="EE436" s="329">
        <f>N435*$FU436*週間進捗報告書!$G$9</f>
        <v>0</v>
      </c>
      <c r="EF436" s="329">
        <f>R435*$FV436*週間進捗報告書!$G$10</f>
        <v>0</v>
      </c>
      <c r="EG436" s="329">
        <f>V435*$FW436*週間進捗報告書!$G$11</f>
        <v>0</v>
      </c>
      <c r="EH436" s="329">
        <f>Z435*$FX436*週間進捗報告書!$G$12</f>
        <v>0</v>
      </c>
      <c r="EI436" s="329">
        <f>AH435*$FY436*週間進捗報告書!$G$13</f>
        <v>0</v>
      </c>
      <c r="EJ436" s="329">
        <f>AL435*$FZ436*週間進捗報告書!$G$14</f>
        <v>0</v>
      </c>
      <c r="EK436" s="329">
        <f>AT435*$GA436*週間進捗報告書!$G$15</f>
        <v>0</v>
      </c>
      <c r="EL436" s="329">
        <f>AX435*$GB436*週間進捗報告書!$G$16</f>
        <v>0</v>
      </c>
      <c r="EM436" s="329">
        <f>BF435*$GC436*週間進捗報告書!$G$17</f>
        <v>0</v>
      </c>
      <c r="EN436" s="329">
        <f>BJ435*$GD436*週間進捗報告書!$G$18</f>
        <v>0</v>
      </c>
      <c r="EO436" s="329">
        <f>BR435*$GE436*週間進捗報告書!$G$19</f>
        <v>0</v>
      </c>
      <c r="EP436" s="329">
        <f>BV435*$GF436*週間進捗報告書!$G$20</f>
        <v>0</v>
      </c>
      <c r="ER436" s="547"/>
      <c r="ES436" s="547"/>
      <c r="ET436" s="547"/>
      <c r="EU436" s="547"/>
      <c r="EV436" s="547"/>
      <c r="EW436" s="547"/>
      <c r="EX436" s="547"/>
      <c r="EY436" s="547"/>
      <c r="EZ436" s="547"/>
      <c r="FA436" s="547"/>
      <c r="FB436" s="547"/>
      <c r="FC436" s="547"/>
      <c r="FD436" s="547"/>
      <c r="FE436" s="332"/>
      <c r="FG436" s="19"/>
      <c r="FH436" s="19"/>
      <c r="FI436" s="19"/>
      <c r="FJ436" s="19"/>
      <c r="FK436" s="19"/>
      <c r="FL436" s="19"/>
      <c r="FM436" s="19"/>
      <c r="FN436" s="19"/>
      <c r="FO436" s="19"/>
      <c r="FP436" s="19"/>
      <c r="FQ436" s="19"/>
      <c r="FR436" s="19"/>
      <c r="FU436" s="295">
        <f t="shared" ref="FU436" si="22185">FU435</f>
        <v>0</v>
      </c>
      <c r="FV436" s="295">
        <f t="shared" ref="FV436" si="22186">FV435</f>
        <v>0</v>
      </c>
      <c r="FW436" s="295">
        <f t="shared" ref="FW436" si="22187">FW435</f>
        <v>0</v>
      </c>
      <c r="FX436" s="295">
        <f t="shared" ref="FX436" si="22188">FX435</f>
        <v>0</v>
      </c>
      <c r="FY436" s="295">
        <f t="shared" ref="FY436" si="22189">FY435</f>
        <v>0</v>
      </c>
      <c r="FZ436" s="295">
        <f t="shared" ref="FZ436" si="22190">FZ435</f>
        <v>0</v>
      </c>
      <c r="GA436" s="295">
        <f t="shared" ref="GA436" si="22191">GA435</f>
        <v>0</v>
      </c>
      <c r="GB436" s="295">
        <f t="shared" ref="GB436" si="22192">GB435</f>
        <v>0</v>
      </c>
      <c r="GC436" s="295">
        <f t="shared" ref="GC436" si="22193">GC435</f>
        <v>0</v>
      </c>
      <c r="GD436" s="295">
        <f t="shared" ref="GD436" si="22194">GD435</f>
        <v>0</v>
      </c>
      <c r="GE436" s="295">
        <f t="shared" ref="GE436" si="22195">GE435</f>
        <v>0</v>
      </c>
      <c r="GF436" s="295">
        <f t="shared" ref="GF436" si="22196">GF435</f>
        <v>0</v>
      </c>
      <c r="GG436" s="295" t="e">
        <f t="shared" ref="GG436" si="22197">GG435</f>
        <v>#N/A</v>
      </c>
      <c r="GH436" s="2" t="e">
        <f>INDEX(リスト!$V:$V,MATCH(中日程計画表!$D435,リスト!$D:$D,0))</f>
        <v>#N/A</v>
      </c>
      <c r="GI436" s="2" t="e">
        <f>INDEX(リスト!$A:$A,MATCH(中日程計画表!$D435,リスト!$D:$D,0))</f>
        <v>#N/A</v>
      </c>
      <c r="GJ436" s="2" t="e">
        <f>INDEX(リスト!$U:$U,MATCH(中日程計画表!$D435,リスト!$D:$D,0))</f>
        <v>#N/A</v>
      </c>
      <c r="GK436" s="5" t="e">
        <f>INDEX(リスト!$W:$W,MATCH(中日程計画表!$D435,リスト!$D:$D,0))</f>
        <v>#N/A</v>
      </c>
      <c r="GL436" s="2" t="s">
        <v>201</v>
      </c>
      <c r="GM436" s="296">
        <f t="shared" ref="GM436" si="22198">GM435</f>
        <v>0</v>
      </c>
      <c r="GN436" s="296">
        <f t="shared" ref="GN436" si="22199">GN435</f>
        <v>0</v>
      </c>
      <c r="GU436" s="461"/>
      <c r="GV436" s="460"/>
      <c r="GW436" s="460"/>
      <c r="GX436" s="461"/>
      <c r="GY436" s="461"/>
      <c r="GZ436" s="460"/>
      <c r="HA436" s="460"/>
      <c r="HB436" s="461"/>
      <c r="HC436" s="461"/>
      <c r="HD436" s="460"/>
      <c r="HE436" s="460"/>
      <c r="HF436" s="461"/>
      <c r="HG436" s="461"/>
      <c r="HH436" s="460"/>
      <c r="HI436" s="460"/>
      <c r="HJ436" s="461"/>
      <c r="HK436" s="461"/>
      <c r="HL436" s="460"/>
      <c r="HM436" s="460"/>
      <c r="HN436" s="461"/>
      <c r="HO436" s="461"/>
      <c r="HP436" s="460"/>
      <c r="HQ436" s="460"/>
      <c r="HR436" s="461"/>
      <c r="HS436" s="4"/>
    </row>
    <row r="437" spans="1:227" ht="12" customHeight="1">
      <c r="A437" s="488" t="str">
        <f t="shared" ref="A437" ca="1" si="22200">INDIRECT("リスト!A"&amp;B437+6)</f>
        <v/>
      </c>
      <c r="B437" s="486">
        <f t="shared" ref="B437" si="22201">ROUNDDOWN((ROW()-6)/2,0)+1</f>
        <v>216</v>
      </c>
      <c r="C437" s="474" t="str">
        <f>機能グループ名</f>
        <v/>
      </c>
      <c r="D437" s="484">
        <f>機能ID</f>
        <v>0</v>
      </c>
      <c r="E437" s="482">
        <f>機能名</f>
        <v>0</v>
      </c>
      <c r="F437" s="315"/>
      <c r="G437" s="315"/>
      <c r="H437" s="315"/>
      <c r="I437" s="315"/>
      <c r="J437" s="316"/>
      <c r="K437" s="480" t="str">
        <f>担当者_SR</f>
        <v>NG</v>
      </c>
      <c r="L437" s="76"/>
      <c r="M437" s="76"/>
      <c r="N437" s="470"/>
      <c r="O437" s="474" t="str">
        <f>担当者_SRR</f>
        <v>NG</v>
      </c>
      <c r="P437" s="76"/>
      <c r="Q437" s="76"/>
      <c r="R437" s="470"/>
      <c r="S437" s="474" t="str">
        <f>担当者_DS</f>
        <v>NG</v>
      </c>
      <c r="T437" s="76"/>
      <c r="U437" s="76"/>
      <c r="V437" s="470"/>
      <c r="W437" s="472" t="str">
        <f>担当者_DSR</f>
        <v>NG</v>
      </c>
      <c r="X437" s="76"/>
      <c r="Y437" s="76"/>
      <c r="Z437" s="470"/>
      <c r="AA437" s="476"/>
      <c r="AB437" s="79"/>
      <c r="AC437" s="79"/>
      <c r="AD437" s="470">
        <f>IF(AC438 &lt;&gt; "",1,0)</f>
        <v>0</v>
      </c>
      <c r="AE437" s="472" t="str">
        <f>担当者_CD</f>
        <v>NG</v>
      </c>
      <c r="AF437" s="76"/>
      <c r="AG437" s="76"/>
      <c r="AH437" s="470"/>
      <c r="AI437" s="472" t="str">
        <f>担当者_DD</f>
        <v>NG</v>
      </c>
      <c r="AJ437" s="76"/>
      <c r="AK437" s="76"/>
      <c r="AL437" s="470"/>
      <c r="AM437" s="476"/>
      <c r="AN437" s="79"/>
      <c r="AO437" s="79"/>
      <c r="AP437" s="470">
        <f>IF(AO438 &lt;&gt; "",1,0)</f>
        <v>0</v>
      </c>
      <c r="AQ437" s="472" t="str">
        <f>担当者_MCL</f>
        <v>NG</v>
      </c>
      <c r="AR437" s="76"/>
      <c r="AS437" s="76"/>
      <c r="AT437" s="470"/>
      <c r="AU437" s="472" t="str">
        <f>担当者_MCLR</f>
        <v>NG</v>
      </c>
      <c r="AV437" s="76"/>
      <c r="AW437" s="76"/>
      <c r="AX437" s="470"/>
      <c r="AY437" s="476"/>
      <c r="AZ437" s="79"/>
      <c r="BA437" s="79"/>
      <c r="BB437" s="470">
        <f>IF(BA438 &lt;&gt; "",1,0)</f>
        <v>0</v>
      </c>
      <c r="BC437" s="474" t="str">
        <f>担当者_MT</f>
        <v>NG</v>
      </c>
      <c r="BD437" s="76"/>
      <c r="BE437" s="76"/>
      <c r="BF437" s="470"/>
      <c r="BG437" s="472" t="str">
        <f>担当者_M検</f>
        <v>NG</v>
      </c>
      <c r="BH437" s="76"/>
      <c r="BI437" s="76"/>
      <c r="BJ437" s="470"/>
      <c r="BK437" s="476"/>
      <c r="BL437" s="79"/>
      <c r="BM437" s="79"/>
      <c r="BN437" s="470">
        <v>0</v>
      </c>
      <c r="BO437" s="474" t="str">
        <f>担当者_モテ</f>
        <v>NG</v>
      </c>
      <c r="BP437" s="76"/>
      <c r="BQ437" s="76"/>
      <c r="BR437" s="470"/>
      <c r="BS437" s="472" t="str">
        <f>担当者_モテR</f>
        <v>NG</v>
      </c>
      <c r="BT437" s="76"/>
      <c r="BU437" s="76"/>
      <c r="BV437" s="470"/>
      <c r="BW437" s="468">
        <f t="shared" ref="BW437" si="22202">IFERROR(SUM(IF(K437&lt;&gt;"NG",N437*K$1,0),IF(O437&lt;&gt;"NG",R437*O$1,0),IF(S437&lt;&gt;"NG",V437*S$1,0),IF(W437&lt;&gt;"NG",Z437*W$1,0),IF(AA437&lt;&gt;"NG",AD437*AA$1,0),IF(AE437&lt;&gt;"NG",AH437*AE$1,0),IF(AI437&lt;&gt;"NG",AL437*AI$1,0),IF(AM437&lt;&gt;"NG",AP437*AM$1,0),IF(AQ437&lt;&gt;"NG",AT437*AQ$1,0),IF(AU437&lt;&gt;"NG",AX437*AU$1,0),IF(AY437&lt;&gt;"NG",BB437*AY$1,0),IF(BC437&lt;&gt;"NG",BF437*BC$1,0),IF(BG437&lt;&gt;"NG",BJ437*BG$1,0),IF(BK437&lt;&gt;"NG",BN437*BK$1,0),IF(BO437&lt;&gt;"NG",BR437*BO$1,0),IF(BS437&lt;&gt;"NG",BV437*BS$1,0))/SUM(IF(K437&lt;&gt;"NG",K$1,0),IF(O437&lt;&gt;"NG",O$1,0),IF(S437&lt;&gt;"NG",S$1,0),IF(W437&lt;&gt;"NG",W$1,0),IF(AA437&lt;&gt;"NG",AA$1,0),IF(AE437&lt;&gt;"NG",AE$1,0),IF(AI437&lt;&gt;"NG",AI$1,0),IF(AM437&lt;&gt;"NG",AM$1,0),IF(AQ437&lt;&gt;"NG",AQ$1,0),IF(AU437&lt;&gt;"NG",AU$1,0),IF(AY437&lt;&gt;"NG",AY$1,0),IF(BC437&lt;&gt;"NG",BC$1,0),IF(BG437&lt;&gt;"NG",BG$1,0),IF(BK437&lt;&gt;"NG",BK$1,0),IF(BO437&lt;&gt;"NG",BO$1,0),IF(BS437&lt;&gt;"NG",BS$1,0)),0)</f>
        <v>0</v>
      </c>
      <c r="BX437" s="466"/>
      <c r="BY437" s="490"/>
      <c r="BZ437" s="5"/>
      <c r="CA437" s="32">
        <f t="shared" ref="CA437" si="22203">IF(AND($M437&lt;&gt;$BZ$5,$M437&lt;=$BZ$6,$M437&lt;&gt;$BZ$7),1,0)</f>
        <v>0</v>
      </c>
      <c r="CB437" s="32">
        <f t="shared" ref="CB437" si="22204">IF(AND($Q437&lt;&gt;$BZ$5,$Q437&lt;=$BZ$6,$Q437&lt;&gt;$BZ$7),1,0)</f>
        <v>0</v>
      </c>
      <c r="CC437" s="32">
        <f t="shared" ref="CC437" si="22205">IF(AND($U437&lt;&gt;$BZ$5,$U437&lt;=$BZ$6,$U437&lt;&gt;$BZ$7),1,0)</f>
        <v>0</v>
      </c>
      <c r="CD437" s="32">
        <f t="shared" ref="CD437" si="22206">IF(AND($Y437&lt;&gt;$BZ$5,$Y437&lt;=$BZ$6,$Y437&lt;&gt;$BZ$7),1,0)</f>
        <v>0</v>
      </c>
      <c r="CE437" s="32">
        <f t="shared" ref="CE437" si="22207">IF(AND($AG437&lt;&gt;$BZ$5,$AG437&lt;=$BZ$6,$AG437&lt;&gt;$BZ$7),1,0)</f>
        <v>0</v>
      </c>
      <c r="CF437" s="32">
        <f t="shared" ref="CF437" si="22208">IF(AND($AK437&lt;&gt;$BZ$5,$AK437&lt;=$BZ$6,$AK437&lt;&gt;$BZ$7),1,0)</f>
        <v>0</v>
      </c>
      <c r="CG437" s="32">
        <f t="shared" ref="CG437" si="22209">IF(AND($AS437&lt;&gt;$BZ$5,$AS437&lt;=$BZ$6,$AS437&lt;&gt;$BZ$7),1,0)</f>
        <v>0</v>
      </c>
      <c r="CH437" s="32">
        <f t="shared" ref="CH437" si="22210">IF(AND($AW437&lt;&gt;$BZ$5,$AW437&lt;=$BZ$6,$AW437&lt;&gt;$BZ$7),1,0)</f>
        <v>0</v>
      </c>
      <c r="CI437" s="32">
        <f t="shared" ref="CI437" si="22211">IF(AND($BE437&lt;&gt;$BZ$5,$BE437&lt;=$BZ$6,$BE437&lt;&gt;$BZ$7),1,0)</f>
        <v>0</v>
      </c>
      <c r="CJ437" s="32">
        <f t="shared" ref="CJ437" si="22212">IF(AND($BI437&lt;&gt;$BZ$5,$BI437&lt;=$BZ$6,$BI437&lt;&gt;$BZ$7),1,0)</f>
        <v>0</v>
      </c>
      <c r="CK437" s="32">
        <f t="shared" ref="CK437" si="22213">IF(AND($BQ437&lt;&gt;$BZ$5,$BQ437&lt;=$BZ$6,$BQ437&lt;&gt;$BZ$7),1,0)</f>
        <v>0</v>
      </c>
      <c r="CL437" s="32">
        <f t="shared" ref="CL437" si="22214">IF(AND($BU437&lt;&gt;$BZ$5,$BU437&lt;=$BZ$6,$BU437&lt;&gt;$BZ$7),1,0)</f>
        <v>0</v>
      </c>
      <c r="CO437" s="32">
        <f>IF(AND($M437&lt;&gt;$CN$5,$M437&lt;=$CN$6,$M437&lt;&gt;$CN$7),1,0)</f>
        <v>0</v>
      </c>
      <c r="CP437" s="32">
        <f>IF(AND($Q437&lt;&gt;$CN$5,$Q437&lt;=$CN$6,$Q437&lt;&gt;$CN$7),1,0)</f>
        <v>0</v>
      </c>
      <c r="CQ437" s="32">
        <f>IF(AND($U437&lt;&gt;$CN$5,$U437&lt;=$CN$6,$U437&lt;&gt;$CN$7),1,0)</f>
        <v>0</v>
      </c>
      <c r="CR437" s="32">
        <f>IF(AND($Y437&lt;&gt;$CN$5,$Y437&lt;=$CN$6,$Y437&lt;&gt;$CN$7),1,0)</f>
        <v>0</v>
      </c>
      <c r="CS437" s="32">
        <f>IF(AND($AG437&lt;&gt;$CN$5,$AG437&lt;=$CN$6,$AG437&lt;&gt;$CN$7),1,0)</f>
        <v>0</v>
      </c>
      <c r="CT437" s="32">
        <f>IF(AND($AK437&lt;&gt;$CN$5,$AK437&lt;=$CN$6,$AK437&lt;&gt;$CN$7),1,0)</f>
        <v>0</v>
      </c>
      <c r="CU437" s="32">
        <f>IF(AND($AS437&lt;&gt;$CN$5,$AS437&lt;=$CN$6,$AS437&lt;&gt;$CN$7),1,0)</f>
        <v>0</v>
      </c>
      <c r="CV437" s="32">
        <f>IF(AND($AW437&lt;&gt;$CN$5,$AW437&lt;=$CN$6,$AW437&lt;&gt;$CN$7),1,0)</f>
        <v>0</v>
      </c>
      <c r="CW437" s="32">
        <f>IF(AND($BE437&lt;&gt;$CN$5,$BE437&lt;=$CN$6,$BE437&lt;&gt;$CN$7),1,0)</f>
        <v>0</v>
      </c>
      <c r="CX437" s="32">
        <f>IF(AND($BI437&lt;&gt;$CN$5,$BI437&lt;=$CN$6,$BI437&lt;&gt;$CN$7),1,0)</f>
        <v>0</v>
      </c>
      <c r="CY437" s="32">
        <f>IF(AND($BQ437&lt;&gt;$CN$5,$BQ437&lt;=$CN$6,$BQ437&lt;&gt;$CN$7),1,0)</f>
        <v>0</v>
      </c>
      <c r="CZ437" s="32">
        <f>IF(AND($BU437&lt;&gt;$CN$5,$BU437&lt;=$CN$6,$BU437&lt;&gt;$CN$7),1,0)</f>
        <v>0</v>
      </c>
      <c r="DC437" s="32">
        <f>IF(AND($M437&lt;&gt;$DB$5,$M437&lt;=$DB$6,$M437&lt;&gt;$CN$7),1,0)</f>
        <v>0</v>
      </c>
      <c r="DD437" s="32">
        <f>IF(AND($Q437&lt;&gt;$DB$5,$Q437&lt;=$DB$6,$Q437&lt;&gt;$CN$7),1,0)</f>
        <v>0</v>
      </c>
      <c r="DE437" s="32">
        <f>IF(AND($U437&lt;&gt;$DB$5,$U437&lt;=$DB$6,$U437&lt;&gt;$CN$7),1,0)</f>
        <v>0</v>
      </c>
      <c r="DF437" s="32">
        <f>IF(AND($Y437&lt;&gt;$DB$5,$Y437&lt;=$DB$6,$Y437&lt;&gt;$CN$7),1,0)</f>
        <v>0</v>
      </c>
      <c r="DG437" s="32">
        <f>IF(AND($AG437&lt;&gt;$DB$5,$AG437&lt;=$DB$6,$AG437&lt;&gt;$CN$7),1,0)</f>
        <v>0</v>
      </c>
      <c r="DH437" s="32">
        <f>IF(AND($AK437&lt;&gt;$DB$5,$AK437&lt;=$DB$6,$AK437&lt;&gt;$CN$7),1,0)</f>
        <v>0</v>
      </c>
      <c r="DI437" s="32">
        <f>IF(AND($AS437&lt;&gt;$DB$5,$AS437&lt;=$DB$6,$AS437&lt;&gt;$CN$7),1,0)</f>
        <v>0</v>
      </c>
      <c r="DJ437" s="32">
        <f>IF(AND($AW437&lt;&gt;$DB$5,$AW437&lt;=$DB$6,$AW437&lt;&gt;$CN$7),1,0)</f>
        <v>0</v>
      </c>
      <c r="DK437" s="32">
        <f>IF(AND($BE437&lt;&gt;$DB$5,$BE437&lt;=$DB$6,$BE437&lt;&gt;$CN$7),1,0)</f>
        <v>0</v>
      </c>
      <c r="DL437" s="32">
        <f>IF(AND($BI437&lt;&gt;$DB$5,$BI437&lt;=$DB$6,$BI437&lt;&gt;$CN$7),1,0)</f>
        <v>0</v>
      </c>
      <c r="DM437" s="32">
        <f>IF(AND($BQ437&lt;&gt;$DB$5,$BQ437&lt;=$DB$6,$BQ437&lt;&gt;$CN$7),1,0)</f>
        <v>0</v>
      </c>
      <c r="DN437" s="32">
        <f>IF(AND($BU437&lt;&gt;$DB$5,$BU437&lt;=$DB$6,$BU437&lt;&gt;$CN$7),1,0)</f>
        <v>0</v>
      </c>
      <c r="DQ437" s="32">
        <f t="shared" ref="DQ437" si="22215">IF(AND($M437&lt;&gt;$DP$5,$M437&lt;=$DP$6,$M437&lt;&gt;$CN$7),1,0)</f>
        <v>0</v>
      </c>
      <c r="DR437" s="32">
        <f t="shared" ref="DR437" si="22216">IF(AND($Q437&lt;&gt;$DP$5,$Q437&lt;=$DP$6,$Q437&lt;&gt;$CN$7),1,0)</f>
        <v>0</v>
      </c>
      <c r="DS437" s="32">
        <f t="shared" ref="DS437" si="22217">IF(AND($U437&lt;&gt;$DP$5,$U437&lt;=$DP$6,$U437&lt;&gt;$CN$7),1,0)</f>
        <v>0</v>
      </c>
      <c r="DT437" s="32">
        <f t="shared" ref="DT437" si="22218">IF(AND($Y437&lt;&gt;$DP$5,$Y437&lt;=$DP$6,$Y437&lt;&gt;$CN$7),1,0)</f>
        <v>0</v>
      </c>
      <c r="DU437" s="32">
        <f t="shared" ref="DU437" si="22219">IF(AND($AG437&lt;&gt;$DP$5,$AG437&lt;=$DP$6,$AG437&lt;&gt;$CN$7),1,0)</f>
        <v>0</v>
      </c>
      <c r="DV437" s="32">
        <f t="shared" ref="DV437" si="22220">IF(AND($AK437&lt;&gt;$DP$5,$AK437&lt;=$DP$6,$AK437&lt;&gt;$CN$7),1,0)</f>
        <v>0</v>
      </c>
      <c r="DW437" s="32">
        <f t="shared" ref="DW437" si="22221">IF(AND($AS437&lt;&gt;$DP$5,$AS437&lt;=$DP$6,$AS437&lt;&gt;$CN$7),1,0)</f>
        <v>0</v>
      </c>
      <c r="DX437" s="32">
        <f t="shared" ref="DX437" si="22222">IF(AND($AW437&lt;&gt;$DP$5,$AW437&lt;=$DP$6,$AW437&lt;&gt;$CN$7),1,0)</f>
        <v>0</v>
      </c>
      <c r="DY437" s="32">
        <f t="shared" ref="DY437" si="22223">IF(AND($BE437&lt;&gt;$DP$5,$BE437&lt;=$DP$6,$BE437&lt;&gt;$CN$7),1,0)</f>
        <v>0</v>
      </c>
      <c r="DZ437" s="32">
        <f t="shared" ref="DZ437" si="22224">IF(AND($BI437&lt;&gt;$DP$5,$BI437&lt;=$DP$6,$BI437&lt;&gt;$CN$7),1,0)</f>
        <v>0</v>
      </c>
      <c r="EA437" s="32">
        <f t="shared" ref="EA437" si="22225">IF(AND($BQ437&lt;&gt;$DP$5,$BQ437&lt;=$DP$6,$BQ437&lt;&gt;$CN$7),1,0)</f>
        <v>0</v>
      </c>
      <c r="EB437" s="32">
        <f t="shared" ref="EB437" si="22226">IF(AND($BU437&lt;&gt;$DP$5,$BU437&lt;=$DP$6,$BU437&lt;&gt;$CN$7),1,0)</f>
        <v>0</v>
      </c>
      <c r="EE437" s="328">
        <f>IF(M437&lt;&gt;"",IF(M437&lt;=$ED$6,1,IF(L437&gt;$ED$6,0,NETWORKDAYS(L437,$ED$6,祭日リスト)/NETWORKDAYS(L437,M437,祭日リスト)))*$GG437*週間進捗報告書!$G$9,0)</f>
        <v>0</v>
      </c>
      <c r="EF437" s="328">
        <f>IF(Q437&lt;&gt;"",IF(Q437&lt;=$ED$6,1,IF(P437&gt;$ED$6,0,NETWORKDAYS(P437,$ED$6,祭日リスト)/NETWORKDAYS(P437,Q437,祭日リスト)))*$GG437*週間進捗報告書!$G$10,0)</f>
        <v>0</v>
      </c>
      <c r="EG437" s="328">
        <f>IF(U437&lt;&gt;"",IF(U437&lt;=$ED$6,1,IF(T437&gt;$ED$6,0,NETWORKDAYS(T437,$ED$6,祭日リスト)/NETWORKDAYS(T437,U437,祭日リスト)))*$GG437*週間進捗報告書!$G$11,0)</f>
        <v>0</v>
      </c>
      <c r="EH437" s="328">
        <f>IF(Y437&lt;&gt;"",IF(Y437&lt;=$ED$6,1,IF(X437&gt;$ED$6,0,NETWORKDAYS(X437,$ED$6,祭日リスト)/NETWORKDAYS(X437,Y437,祭日リスト)))*$GG437*週間進捗報告書!$G$12,0)</f>
        <v>0</v>
      </c>
      <c r="EI437" s="328">
        <f>IF(AG437&lt;&gt;"",IF(AG437&lt;=$ED$6,1,IF(AF437&gt;$ED$6,0,NETWORKDAYS(AF437,$ED$6,祭日リスト)/NETWORKDAYS(AF437,AG437,祭日リスト)))*$GG437*週間進捗報告書!$G$13,0)</f>
        <v>0</v>
      </c>
      <c r="EJ437" s="328">
        <f>IF(AK437&lt;&gt;"",IF(AK437&lt;=$ED$6,1,IF(AJ437&gt;$ED$6,0,NETWORKDAYS(AJ437,$ED$6,祭日リスト)/NETWORKDAYS(AJ437,AK437,祭日リスト)))*$GG437*週間進捗報告書!$G$14,0)</f>
        <v>0</v>
      </c>
      <c r="EK437" s="328">
        <f>IF(AS437&lt;&gt;"",IF(AS437&lt;=$ED$6,1,IF(AR437&gt;$ED$6,0,NETWORKDAYS(AR437,$ED$6,祭日リスト)/NETWORKDAYS(AR437,AS437,祭日リスト)))*$GG437*週間進捗報告書!$G$15,0)</f>
        <v>0</v>
      </c>
      <c r="EL437" s="328">
        <f>IF(AW437&lt;&gt;"",IF(AW437&lt;=$ED$6,1,IF(AV437&gt;$ED$6,0,NETWORKDAYS(AV437,$ED$6,祭日リスト)/NETWORKDAYS(AV437,AW437,祭日リスト)))*$GG437*週間進捗報告書!$G$16,0)</f>
        <v>0</v>
      </c>
      <c r="EM437" s="328">
        <f>IF(BE437&lt;&gt;"",IF(BE437&lt;=$ED$6,1,IF(BD437&gt;$ED$6,0,NETWORKDAYS(BD437,$ED$6,祭日リスト)/NETWORKDAYS(BD437,BE437,祭日リスト)))*$GG437*週間進捗報告書!$G$17,0)</f>
        <v>0</v>
      </c>
      <c r="EN437" s="328">
        <f>IF(BI437&lt;&gt;"",IF(BI437&lt;=$ED$6,1,IF(BH437&gt;$ED$6,0,NETWORKDAYS(BH437,$ED$6,祭日リスト)/NETWORKDAYS(BH437,BI437,祭日リスト)))*$GG437*週間進捗報告書!$G$18,0)</f>
        <v>0</v>
      </c>
      <c r="EO437" s="328">
        <f>IF(BQ437&lt;&gt;"",IF(BQ437&lt;=$ED$6,1,IF(BP437&gt;$ED$6,0,NETWORKDAYS(BP437,$ED$6,祭日リスト)/NETWORKDAYS(BP437,BQ437,祭日リスト)))*$GG437*週間進捗報告書!$G$19,0)</f>
        <v>0</v>
      </c>
      <c r="EP437" s="328">
        <f>IF(BU437&lt;&gt;"",IF(BU437&lt;=$ED$6,1,IF(BT437&gt;$ED$6,0,NETWORKDAYS(BT437,$ED$6,祭日リスト)/NETWORKDAYS(BT437,BU437,祭日リスト)))*$GG437*週間進捗報告書!$G$20,0)</f>
        <v>0</v>
      </c>
      <c r="ER437" s="547">
        <f t="shared" ref="ER437:FC437" si="22227">EE437-EE438</f>
        <v>0</v>
      </c>
      <c r="ES437" s="547">
        <f t="shared" si="22227"/>
        <v>0</v>
      </c>
      <c r="ET437" s="547">
        <f t="shared" si="22227"/>
        <v>0</v>
      </c>
      <c r="EU437" s="547">
        <f t="shared" si="22227"/>
        <v>0</v>
      </c>
      <c r="EV437" s="547">
        <f t="shared" si="22227"/>
        <v>0</v>
      </c>
      <c r="EW437" s="547">
        <f t="shared" si="22227"/>
        <v>0</v>
      </c>
      <c r="EX437" s="547">
        <f t="shared" si="22227"/>
        <v>0</v>
      </c>
      <c r="EY437" s="547">
        <f t="shared" si="22227"/>
        <v>0</v>
      </c>
      <c r="EZ437" s="547">
        <f t="shared" si="22227"/>
        <v>0</v>
      </c>
      <c r="FA437" s="547">
        <f t="shared" si="22227"/>
        <v>0</v>
      </c>
      <c r="FB437" s="547">
        <f t="shared" si="22227"/>
        <v>0</v>
      </c>
      <c r="FC437" s="547">
        <f t="shared" si="22227"/>
        <v>0</v>
      </c>
      <c r="FD437" s="547">
        <f t="shared" ref="FD437" si="22228">SUM(ER437:FC438)</f>
        <v>0</v>
      </c>
      <c r="FE437" s="333"/>
      <c r="FG437" s="32">
        <f>IF(AND($M437&lt;&gt;$FF$7),1,0)</f>
        <v>0</v>
      </c>
      <c r="FH437" s="32">
        <f>IF(AND($Q437&lt;&gt;$FF$7),1,0)</f>
        <v>0</v>
      </c>
      <c r="FI437" s="32">
        <f>IF(AND($U437&lt;&gt;$FF$7),1,0)</f>
        <v>0</v>
      </c>
      <c r="FJ437" s="32">
        <f>IF(AND($Y437&lt;&gt;$FF$7),1,0)</f>
        <v>0</v>
      </c>
      <c r="FK437" s="32">
        <f>IF(AND($AG437&lt;&gt;$FF$7),1,0)</f>
        <v>0</v>
      </c>
      <c r="FL437" s="32">
        <f>IF(AND($AK437&lt;&gt;$FF$7),1,0)</f>
        <v>0</v>
      </c>
      <c r="FM437" s="32">
        <f>IF(AND($AS437&lt;&gt;$FF$7),1,0)</f>
        <v>0</v>
      </c>
      <c r="FN437" s="32">
        <f>IF(AND($AW437&lt;&gt;$FF$7),1,0)</f>
        <v>0</v>
      </c>
      <c r="FO437" s="32">
        <f>IF(AND($BE437&lt;&gt;$FF$7),1,0)</f>
        <v>0</v>
      </c>
      <c r="FP437" s="32">
        <f>IF(AND($BI437&lt;&gt;$FF$7),1,0)</f>
        <v>0</v>
      </c>
      <c r="FQ437" s="32">
        <f>IF(AND($BQ437&lt;&gt;$FF$7),1,0)</f>
        <v>0</v>
      </c>
      <c r="FR437" s="32">
        <f>IF(AND($BU437&lt;&gt;$FF$7),1,0)</f>
        <v>0</v>
      </c>
      <c r="FU437" s="294">
        <f t="shared" ref="FU437" si="22229">IF($K437&lt;&gt;"NG",$GG437,0)</f>
        <v>0</v>
      </c>
      <c r="FV437" s="294">
        <f t="shared" ref="FV437" si="22230">IF($O437&lt;&gt;"NG",$GG437,0)</f>
        <v>0</v>
      </c>
      <c r="FW437" s="294">
        <f t="shared" ref="FW437" si="22231">IF($S437&lt;&gt;"NG",$GG437,0)</f>
        <v>0</v>
      </c>
      <c r="FX437" s="294">
        <f t="shared" ref="FX437" si="22232">IF($W437&lt;&gt;"NG",$GG437,0)</f>
        <v>0</v>
      </c>
      <c r="FY437" s="294">
        <f t="shared" ref="FY437" si="22233">IF($AE437&lt;&gt;"NG",$GG437,0)</f>
        <v>0</v>
      </c>
      <c r="FZ437" s="294">
        <f t="shared" ref="FZ437" si="22234">IF($AI437&lt;&gt;"NG",$GG437,0)</f>
        <v>0</v>
      </c>
      <c r="GA437" s="294">
        <f t="shared" ref="GA437" si="22235">IF($AQ437&lt;&gt;"NG",$GG437,0)</f>
        <v>0</v>
      </c>
      <c r="GB437" s="294">
        <f t="shared" ref="GB437" si="22236">IF($AU437&lt;&gt;"NG",$GG437,0)</f>
        <v>0</v>
      </c>
      <c r="GC437" s="294">
        <f t="shared" ref="GC437" si="22237">IF($BC437&lt;&gt;"NG",$GG437,0)</f>
        <v>0</v>
      </c>
      <c r="GD437" s="294">
        <f t="shared" ref="GD437" si="22238">IF($BG437&lt;&gt;"NG",$GG437,0)</f>
        <v>0</v>
      </c>
      <c r="GE437" s="294">
        <f t="shared" ref="GE437" si="22239">IF($BO437&lt;&gt;"NG",$GG437,0)</f>
        <v>0</v>
      </c>
      <c r="GF437" s="294">
        <f t="shared" ref="GF437" si="22240">IF($BS437&lt;&gt;"NG",$GG437,0)</f>
        <v>0</v>
      </c>
      <c r="GG437" s="294" t="e">
        <f>VLOOKUP($D437,リスト!$D:$S,15,FALSE)</f>
        <v>#N/A</v>
      </c>
      <c r="GH437" s="2" t="e">
        <f>INDEX(リスト!$V:$V,MATCH(中日程計画表!$D437,リスト!$D:$D,0))</f>
        <v>#N/A</v>
      </c>
      <c r="GI437" s="2" t="e">
        <f>INDEX(リスト!$A:$A,MATCH(中日程計画表!$D437,リスト!$D:$D,0))</f>
        <v>#N/A</v>
      </c>
      <c r="GJ437" s="2" t="e">
        <f>INDEX(リスト!$U:$U,MATCH(中日程計画表!$D437,リスト!$D:$D,0))</f>
        <v>#N/A</v>
      </c>
      <c r="GK437" s="5" t="e">
        <f>INDEX(リスト!$W:$W,MATCH(中日程計画表!$D437,リスト!$D:$D,0))</f>
        <v>#N/A</v>
      </c>
      <c r="GL437" s="2" t="s">
        <v>200</v>
      </c>
      <c r="GM437" s="296">
        <f>D437</f>
        <v>0</v>
      </c>
      <c r="GN437" s="296">
        <f>E437</f>
        <v>0</v>
      </c>
      <c r="GU437" s="460" t="str">
        <f t="shared" ref="GU437" si="22241">AE437</f>
        <v>NG</v>
      </c>
      <c r="GV437" s="460">
        <f t="shared" ref="GV437" si="22242">EI437</f>
        <v>0</v>
      </c>
      <c r="GW437" s="460">
        <f t="shared" ref="GW437" si="22243">EI438</f>
        <v>0</v>
      </c>
      <c r="GX437" s="462">
        <f t="shared" ref="GX437" si="22244">EV437</f>
        <v>0</v>
      </c>
      <c r="GY437" s="460" t="str">
        <f t="shared" ref="GY437" si="22245">AI437</f>
        <v>NG</v>
      </c>
      <c r="GZ437" s="460">
        <f t="shared" ref="GZ437" si="22246">EJ437</f>
        <v>0</v>
      </c>
      <c r="HA437" s="460">
        <f t="shared" ref="HA437" si="22247">EJ438</f>
        <v>0</v>
      </c>
      <c r="HB437" s="462">
        <f t="shared" ref="HB437" si="22248">EW437</f>
        <v>0</v>
      </c>
      <c r="HC437" s="460" t="str">
        <f t="shared" ref="HC437" si="22249">AQ437</f>
        <v>NG</v>
      </c>
      <c r="HD437" s="460">
        <f t="shared" ref="HD437" si="22250">EK437</f>
        <v>0</v>
      </c>
      <c r="HE437" s="460">
        <f t="shared" ref="HE437" si="22251">EK438</f>
        <v>0</v>
      </c>
      <c r="HF437" s="462">
        <f t="shared" ref="HF437" si="22252">EX437</f>
        <v>0</v>
      </c>
      <c r="HG437" s="460" t="str">
        <f t="shared" ref="HG437" si="22253">AU437</f>
        <v>NG</v>
      </c>
      <c r="HH437" s="460">
        <f t="shared" ref="HH437" si="22254">EL437</f>
        <v>0</v>
      </c>
      <c r="HI437" s="460">
        <f t="shared" ref="HI437" si="22255">EL438</f>
        <v>0</v>
      </c>
      <c r="HJ437" s="462">
        <f t="shared" ref="HJ437" si="22256">EY437</f>
        <v>0</v>
      </c>
      <c r="HK437" s="460" t="str">
        <f t="shared" ref="HK437" si="22257">BC437</f>
        <v>NG</v>
      </c>
      <c r="HL437" s="460">
        <f t="shared" ref="HL437" si="22258">EM437</f>
        <v>0</v>
      </c>
      <c r="HM437" s="460">
        <f t="shared" ref="HM437" si="22259">EM438</f>
        <v>0</v>
      </c>
      <c r="HN437" s="462">
        <f t="shared" ref="HN437" si="22260">EZ437</f>
        <v>0</v>
      </c>
      <c r="HO437" s="460" t="str">
        <f t="shared" ref="HO437" si="22261">BG437</f>
        <v>NG</v>
      </c>
      <c r="HP437" s="460">
        <f t="shared" ref="HP437" si="22262">EN437</f>
        <v>0</v>
      </c>
      <c r="HQ437" s="460">
        <f t="shared" ref="HQ437" si="22263">EN438</f>
        <v>0</v>
      </c>
      <c r="HR437" s="462">
        <f t="shared" ref="HR437" si="22264">FA437</f>
        <v>0</v>
      </c>
      <c r="HS437" s="332"/>
    </row>
    <row r="438" spans="1:227" ht="12" customHeight="1">
      <c r="A438" s="489"/>
      <c r="B438" s="487"/>
      <c r="C438" s="475"/>
      <c r="D438" s="485"/>
      <c r="E438" s="483"/>
      <c r="F438" s="317"/>
      <c r="G438" s="317"/>
      <c r="H438" s="317"/>
      <c r="I438" s="317"/>
      <c r="J438" s="316"/>
      <c r="K438" s="481"/>
      <c r="L438" s="77"/>
      <c r="M438" s="77"/>
      <c r="N438" s="471"/>
      <c r="O438" s="475"/>
      <c r="P438" s="77"/>
      <c r="Q438" s="77"/>
      <c r="R438" s="471"/>
      <c r="S438" s="475"/>
      <c r="T438" s="77"/>
      <c r="U438" s="77"/>
      <c r="V438" s="471"/>
      <c r="W438" s="473"/>
      <c r="X438" s="77"/>
      <c r="Y438" s="77"/>
      <c r="Z438" s="471"/>
      <c r="AA438" s="477"/>
      <c r="AB438" s="80"/>
      <c r="AC438" s="80"/>
      <c r="AD438" s="471"/>
      <c r="AE438" s="473"/>
      <c r="AF438" s="77"/>
      <c r="AG438" s="77"/>
      <c r="AH438" s="471"/>
      <c r="AI438" s="473"/>
      <c r="AJ438" s="77"/>
      <c r="AK438" s="77"/>
      <c r="AL438" s="471"/>
      <c r="AM438" s="477"/>
      <c r="AN438" s="80"/>
      <c r="AO438" s="80"/>
      <c r="AP438" s="471"/>
      <c r="AQ438" s="473"/>
      <c r="AR438" s="77"/>
      <c r="AS438" s="77"/>
      <c r="AT438" s="471"/>
      <c r="AU438" s="473"/>
      <c r="AV438" s="77"/>
      <c r="AW438" s="77"/>
      <c r="AX438" s="471"/>
      <c r="AY438" s="477"/>
      <c r="AZ438" s="80"/>
      <c r="BA438" s="80"/>
      <c r="BB438" s="471"/>
      <c r="BC438" s="475"/>
      <c r="BD438" s="77"/>
      <c r="BE438" s="77"/>
      <c r="BF438" s="471"/>
      <c r="BG438" s="473"/>
      <c r="BH438" s="77"/>
      <c r="BI438" s="77"/>
      <c r="BJ438" s="471"/>
      <c r="BK438" s="477"/>
      <c r="BL438" s="80"/>
      <c r="BM438" s="80"/>
      <c r="BN438" s="471"/>
      <c r="BO438" s="475"/>
      <c r="BP438" s="77"/>
      <c r="BQ438" s="77"/>
      <c r="BR438" s="471"/>
      <c r="BS438" s="473"/>
      <c r="BT438" s="77"/>
      <c r="BU438" s="77"/>
      <c r="BV438" s="471"/>
      <c r="BW438" s="469"/>
      <c r="BX438" s="467"/>
      <c r="BY438" s="490"/>
      <c r="CA438" s="19">
        <f t="shared" ref="CA438" si="22265">IF(AND($N437=1,$M438&lt;&gt;$BZ$7),1,0)</f>
        <v>0</v>
      </c>
      <c r="CB438" s="19">
        <f t="shared" ref="CB438" si="22266">IF(AND($R437=1,$Q438&lt;&gt;$BZ$7),1,0)</f>
        <v>0</v>
      </c>
      <c r="CC438" s="19">
        <f t="shared" ref="CC438" si="22267">IF(AND($V437=1,$U438&lt;&gt;$BZ$7),1,0)</f>
        <v>0</v>
      </c>
      <c r="CD438" s="19">
        <f t="shared" ref="CD438" si="22268">IF(AND($Z437=1,$Y438&lt;&gt;$BZ$7),1,0)</f>
        <v>0</v>
      </c>
      <c r="CE438" s="19">
        <f t="shared" ref="CE438" si="22269">IF(AND($AH437=1,$AG438&lt;&gt;$BZ$7),1,0)</f>
        <v>0</v>
      </c>
      <c r="CF438" s="19">
        <f t="shared" ref="CF438" si="22270">IF(AND($AL437=1,$AK438&lt;&gt;$BZ$7),1,0)</f>
        <v>0</v>
      </c>
      <c r="CG438" s="19">
        <f t="shared" ref="CG438" si="22271">IF(AND($AT437=1,$AS438&lt;&gt;$BZ$7),1,0)</f>
        <v>0</v>
      </c>
      <c r="CH438" s="19">
        <f t="shared" ref="CH438" si="22272">IF(AND($AX437=1,$AW438&lt;&gt;$BZ$7),1,0)</f>
        <v>0</v>
      </c>
      <c r="CI438" s="19">
        <f t="shared" ref="CI438" si="22273">IF(AND($BF437=1,$BE438&lt;&gt;$BZ$7),1,0)</f>
        <v>0</v>
      </c>
      <c r="CJ438" s="19">
        <f t="shared" ref="CJ438" si="22274">IF(AND($BJ437=1,$BI438&lt;&gt;$BZ$7),1,0)</f>
        <v>0</v>
      </c>
      <c r="CK438" s="19">
        <f t="shared" ref="CK438" si="22275">IF(AND($BR437=1,$BQ438&lt;&gt;$BZ$7),1,0)</f>
        <v>0</v>
      </c>
      <c r="CL438" s="19">
        <f t="shared" ref="CL438" si="22276">IF(AND($BV437=1,$BU438&lt;&gt;$BZ$7),1,0)</f>
        <v>0</v>
      </c>
      <c r="CO438" s="19">
        <f>IF(AND($M438&lt;&gt;$CN$7,$M438&lt;=$CN$6),1,0)</f>
        <v>0</v>
      </c>
      <c r="CP438" s="19">
        <f>IF(AND($Q438&lt;&gt;$CN$7,$Q438&lt;=$CN$6),1,0)</f>
        <v>0</v>
      </c>
      <c r="CQ438" s="19">
        <f>IF(AND($U438&lt;&gt;$CN$7,$U438&lt;=$CN$6),1,0)</f>
        <v>0</v>
      </c>
      <c r="CR438" s="19">
        <f>IF(AND($Y438&lt;&gt;$CN$7,$Y438&lt;=$CN$6),1,0)</f>
        <v>0</v>
      </c>
      <c r="CS438" s="19">
        <f>IF(AND($AG438&lt;&gt;$CN$7,$AG438&lt;=$CN$6),1,0)</f>
        <v>0</v>
      </c>
      <c r="CT438" s="19">
        <f>IF(AND($AK438&lt;&gt;$CN$7,$AK438&lt;=$CN$6),1,0)</f>
        <v>0</v>
      </c>
      <c r="CU438" s="19">
        <f>IF(AND($AS438&lt;&gt;$CN$7,$AS438&lt;=$CN$6),1,0)</f>
        <v>0</v>
      </c>
      <c r="CV438" s="19">
        <f>IF(AND($AW438&lt;&gt;$CN$7,$AW438&lt;=$CN$6),1,0)</f>
        <v>0</v>
      </c>
      <c r="CW438" s="19">
        <f>IF(AND($BE438&lt;&gt;$CN$7,$BE438&lt;=$CN$6),1,0)</f>
        <v>0</v>
      </c>
      <c r="CX438" s="19">
        <f>IF(AND($BI438&lt;&gt;$CN$7,$BI438&lt;=$CN$6),1,0)</f>
        <v>0</v>
      </c>
      <c r="CY438" s="19">
        <f>IF(AND($BQ438&lt;&gt;$CN$7,$BQ438&lt;=$CN$6),1,0)</f>
        <v>0</v>
      </c>
      <c r="CZ438" s="19">
        <f>IF(AND($BU438&lt;&gt;$CN$7,$BU438&lt;=$CN$6),1,0)</f>
        <v>0</v>
      </c>
      <c r="DC438" s="19">
        <f>IF($N437=1,1,0)</f>
        <v>0</v>
      </c>
      <c r="DD438" s="19">
        <f>IF($R437=1,1,0)</f>
        <v>0</v>
      </c>
      <c r="DE438" s="19">
        <f>IF($V437=1,1,0)</f>
        <v>0</v>
      </c>
      <c r="DF438" s="19">
        <f>IF($Z437=1,1,0)</f>
        <v>0</v>
      </c>
      <c r="DG438" s="19">
        <f>IF($AH437=1,1,0)</f>
        <v>0</v>
      </c>
      <c r="DH438" s="19">
        <f>IF($AL437=1,1,0)</f>
        <v>0</v>
      </c>
      <c r="DI438" s="19">
        <f>IF($AT437=1,1,0)</f>
        <v>0</v>
      </c>
      <c r="DJ438" s="19">
        <f>IF($AX437=1,1,0)</f>
        <v>0</v>
      </c>
      <c r="DK438" s="19">
        <f>IF($BF437=1,1,0)</f>
        <v>0</v>
      </c>
      <c r="DL438" s="19">
        <f>IF($BJ437=1,1,0)</f>
        <v>0</v>
      </c>
      <c r="DM438" s="19">
        <f>IF($BR437=1,1,0)</f>
        <v>0</v>
      </c>
      <c r="DN438" s="19">
        <f>IF($BV437=1,1,0)</f>
        <v>0</v>
      </c>
      <c r="DQ438" s="19">
        <f t="shared" ref="DQ438" si="22277">IF($N437=1,1,0)</f>
        <v>0</v>
      </c>
      <c r="DR438" s="19">
        <f t="shared" ref="DR438" si="22278">IF($R437=1,1,0)</f>
        <v>0</v>
      </c>
      <c r="DS438" s="19">
        <f t="shared" ref="DS438" si="22279">IF($V437=1,1,0)</f>
        <v>0</v>
      </c>
      <c r="DT438" s="19">
        <f t="shared" ref="DT438" si="22280">IF($Z437=1,1,0)</f>
        <v>0</v>
      </c>
      <c r="DU438" s="19">
        <f t="shared" ref="DU438" si="22281">IF($AH437=1,1,0)</f>
        <v>0</v>
      </c>
      <c r="DV438" s="19">
        <f t="shared" ref="DV438" si="22282">IF($AL437=1,1,0)</f>
        <v>0</v>
      </c>
      <c r="DW438" s="19">
        <f t="shared" ref="DW438" si="22283">IF($AT437=1,1,0)</f>
        <v>0</v>
      </c>
      <c r="DX438" s="19">
        <f t="shared" ref="DX438" si="22284">IF($AX437=1,1,0)</f>
        <v>0</v>
      </c>
      <c r="DY438" s="19">
        <f t="shared" ref="DY438" si="22285">IF($BF437=1,1,0)</f>
        <v>0</v>
      </c>
      <c r="DZ438" s="19">
        <f t="shared" ref="DZ438" si="22286">IF($BJ437=1,1,0)</f>
        <v>0</v>
      </c>
      <c r="EA438" s="19">
        <f t="shared" ref="EA438" si="22287">IF($BR437=1,1,0)</f>
        <v>0</v>
      </c>
      <c r="EB438" s="19">
        <f t="shared" ref="EB438" si="22288">IF($BV437=1,1,0)</f>
        <v>0</v>
      </c>
      <c r="EE438" s="329">
        <f>N437*$FU438*週間進捗報告書!$G$9</f>
        <v>0</v>
      </c>
      <c r="EF438" s="329">
        <f>R437*$FV438*週間進捗報告書!$G$10</f>
        <v>0</v>
      </c>
      <c r="EG438" s="329">
        <f>V437*$FW438*週間進捗報告書!$G$11</f>
        <v>0</v>
      </c>
      <c r="EH438" s="329">
        <f>Z437*$FX438*週間進捗報告書!$G$12</f>
        <v>0</v>
      </c>
      <c r="EI438" s="329">
        <f>AH437*$FY438*週間進捗報告書!$G$13</f>
        <v>0</v>
      </c>
      <c r="EJ438" s="329">
        <f>AL437*$FZ438*週間進捗報告書!$G$14</f>
        <v>0</v>
      </c>
      <c r="EK438" s="329">
        <f>AT437*$GA438*週間進捗報告書!$G$15</f>
        <v>0</v>
      </c>
      <c r="EL438" s="329">
        <f>AX437*$GB438*週間進捗報告書!$G$16</f>
        <v>0</v>
      </c>
      <c r="EM438" s="329">
        <f>BF437*$GC438*週間進捗報告書!$G$17</f>
        <v>0</v>
      </c>
      <c r="EN438" s="329">
        <f>BJ437*$GD438*週間進捗報告書!$G$18</f>
        <v>0</v>
      </c>
      <c r="EO438" s="329">
        <f>BR437*$GE438*週間進捗報告書!$G$19</f>
        <v>0</v>
      </c>
      <c r="EP438" s="329">
        <f>BV437*$GF438*週間進捗報告書!$G$20</f>
        <v>0</v>
      </c>
      <c r="ER438" s="547"/>
      <c r="ES438" s="547"/>
      <c r="ET438" s="547"/>
      <c r="EU438" s="547"/>
      <c r="EV438" s="547"/>
      <c r="EW438" s="547"/>
      <c r="EX438" s="547"/>
      <c r="EY438" s="547"/>
      <c r="EZ438" s="547"/>
      <c r="FA438" s="547"/>
      <c r="FB438" s="547"/>
      <c r="FC438" s="547"/>
      <c r="FD438" s="547"/>
      <c r="FE438" s="332"/>
      <c r="FG438" s="19"/>
      <c r="FH438" s="19"/>
      <c r="FI438" s="19"/>
      <c r="FJ438" s="19"/>
      <c r="FK438" s="19"/>
      <c r="FL438" s="19"/>
      <c r="FM438" s="19"/>
      <c r="FN438" s="19"/>
      <c r="FO438" s="19"/>
      <c r="FP438" s="19"/>
      <c r="FQ438" s="19"/>
      <c r="FR438" s="19"/>
      <c r="FU438" s="295">
        <f t="shared" ref="FU438" si="22289">FU437</f>
        <v>0</v>
      </c>
      <c r="FV438" s="295">
        <f t="shared" ref="FV438" si="22290">FV437</f>
        <v>0</v>
      </c>
      <c r="FW438" s="295">
        <f t="shared" ref="FW438" si="22291">FW437</f>
        <v>0</v>
      </c>
      <c r="FX438" s="295">
        <f t="shared" ref="FX438" si="22292">FX437</f>
        <v>0</v>
      </c>
      <c r="FY438" s="295">
        <f t="shared" ref="FY438" si="22293">FY437</f>
        <v>0</v>
      </c>
      <c r="FZ438" s="295">
        <f t="shared" ref="FZ438" si="22294">FZ437</f>
        <v>0</v>
      </c>
      <c r="GA438" s="295">
        <f t="shared" ref="GA438" si="22295">GA437</f>
        <v>0</v>
      </c>
      <c r="GB438" s="295">
        <f t="shared" ref="GB438" si="22296">GB437</f>
        <v>0</v>
      </c>
      <c r="GC438" s="295">
        <f t="shared" ref="GC438" si="22297">GC437</f>
        <v>0</v>
      </c>
      <c r="GD438" s="295">
        <f t="shared" ref="GD438" si="22298">GD437</f>
        <v>0</v>
      </c>
      <c r="GE438" s="295">
        <f t="shared" ref="GE438" si="22299">GE437</f>
        <v>0</v>
      </c>
      <c r="GF438" s="295">
        <f t="shared" ref="GF438" si="22300">GF437</f>
        <v>0</v>
      </c>
      <c r="GG438" s="295" t="e">
        <f t="shared" ref="GG438" si="22301">GG437</f>
        <v>#N/A</v>
      </c>
      <c r="GH438" s="2" t="e">
        <f>INDEX(リスト!$V:$V,MATCH(中日程計画表!$D437,リスト!$D:$D,0))</f>
        <v>#N/A</v>
      </c>
      <c r="GI438" s="2" t="e">
        <f>INDEX(リスト!$A:$A,MATCH(中日程計画表!$D437,リスト!$D:$D,0))</f>
        <v>#N/A</v>
      </c>
      <c r="GJ438" s="2" t="e">
        <f>INDEX(リスト!$U:$U,MATCH(中日程計画表!$D437,リスト!$D:$D,0))</f>
        <v>#N/A</v>
      </c>
      <c r="GK438" s="5" t="e">
        <f>INDEX(リスト!$W:$W,MATCH(中日程計画表!$D437,リスト!$D:$D,0))</f>
        <v>#N/A</v>
      </c>
      <c r="GL438" s="2" t="s">
        <v>201</v>
      </c>
      <c r="GM438" s="296">
        <f t="shared" ref="GM438" si="22302">GM437</f>
        <v>0</v>
      </c>
      <c r="GN438" s="296">
        <f t="shared" ref="GN438" si="22303">GN437</f>
        <v>0</v>
      </c>
      <c r="GU438" s="461"/>
      <c r="GV438" s="460"/>
      <c r="GW438" s="460"/>
      <c r="GX438" s="461"/>
      <c r="GY438" s="461"/>
      <c r="GZ438" s="460"/>
      <c r="HA438" s="460"/>
      <c r="HB438" s="461"/>
      <c r="HC438" s="461"/>
      <c r="HD438" s="460"/>
      <c r="HE438" s="460"/>
      <c r="HF438" s="461"/>
      <c r="HG438" s="461"/>
      <c r="HH438" s="460"/>
      <c r="HI438" s="460"/>
      <c r="HJ438" s="461"/>
      <c r="HK438" s="461"/>
      <c r="HL438" s="460"/>
      <c r="HM438" s="460"/>
      <c r="HN438" s="461"/>
      <c r="HO438" s="461"/>
      <c r="HP438" s="460"/>
      <c r="HQ438" s="460"/>
      <c r="HR438" s="461"/>
      <c r="HS438" s="4"/>
    </row>
    <row r="439" spans="1:227" ht="12" customHeight="1">
      <c r="A439" s="488" t="str">
        <f t="shared" ref="A439" ca="1" si="22304">INDIRECT("リスト!A"&amp;B439+6)</f>
        <v/>
      </c>
      <c r="B439" s="486">
        <f t="shared" ref="B439" si="22305">ROUNDDOWN((ROW()-6)/2,0)+1</f>
        <v>217</v>
      </c>
      <c r="C439" s="474" t="str">
        <f>機能グループ名</f>
        <v/>
      </c>
      <c r="D439" s="484">
        <f>機能ID</f>
        <v>0</v>
      </c>
      <c r="E439" s="482">
        <f>機能名</f>
        <v>0</v>
      </c>
      <c r="F439" s="315"/>
      <c r="G439" s="315"/>
      <c r="H439" s="315"/>
      <c r="I439" s="315"/>
      <c r="J439" s="316"/>
      <c r="K439" s="480" t="str">
        <f>担当者_SR</f>
        <v>NG</v>
      </c>
      <c r="L439" s="76"/>
      <c r="M439" s="76"/>
      <c r="N439" s="470"/>
      <c r="O439" s="474" t="str">
        <f>担当者_SRR</f>
        <v>NG</v>
      </c>
      <c r="P439" s="76"/>
      <c r="Q439" s="76"/>
      <c r="R439" s="470"/>
      <c r="S439" s="474" t="str">
        <f>担当者_DS</f>
        <v>NG</v>
      </c>
      <c r="T439" s="76"/>
      <c r="U439" s="76"/>
      <c r="V439" s="470"/>
      <c r="W439" s="472" t="str">
        <f>担当者_DSR</f>
        <v>NG</v>
      </c>
      <c r="X439" s="76"/>
      <c r="Y439" s="76"/>
      <c r="Z439" s="470"/>
      <c r="AA439" s="476"/>
      <c r="AB439" s="79"/>
      <c r="AC439" s="79"/>
      <c r="AD439" s="470">
        <f>IF(AC440 &lt;&gt; "",1,0)</f>
        <v>0</v>
      </c>
      <c r="AE439" s="472" t="str">
        <f>担当者_CD</f>
        <v>NG</v>
      </c>
      <c r="AF439" s="76"/>
      <c r="AG439" s="76"/>
      <c r="AH439" s="470"/>
      <c r="AI439" s="472" t="str">
        <f>担当者_DD</f>
        <v>NG</v>
      </c>
      <c r="AJ439" s="76"/>
      <c r="AK439" s="76"/>
      <c r="AL439" s="470"/>
      <c r="AM439" s="476"/>
      <c r="AN439" s="79"/>
      <c r="AO439" s="79"/>
      <c r="AP439" s="470">
        <f>IF(AO440 &lt;&gt; "",1,0)</f>
        <v>0</v>
      </c>
      <c r="AQ439" s="472" t="str">
        <f>担当者_MCL</f>
        <v>NG</v>
      </c>
      <c r="AR439" s="76"/>
      <c r="AS439" s="76"/>
      <c r="AT439" s="470"/>
      <c r="AU439" s="472" t="str">
        <f>担当者_MCLR</f>
        <v>NG</v>
      </c>
      <c r="AV439" s="76"/>
      <c r="AW439" s="76"/>
      <c r="AX439" s="470"/>
      <c r="AY439" s="476"/>
      <c r="AZ439" s="79"/>
      <c r="BA439" s="79"/>
      <c r="BB439" s="470">
        <f>IF(BA440 &lt;&gt; "",1,0)</f>
        <v>0</v>
      </c>
      <c r="BC439" s="474" t="str">
        <f>担当者_MT</f>
        <v>NG</v>
      </c>
      <c r="BD439" s="76"/>
      <c r="BE439" s="76"/>
      <c r="BF439" s="470"/>
      <c r="BG439" s="472" t="str">
        <f>担当者_M検</f>
        <v>NG</v>
      </c>
      <c r="BH439" s="76"/>
      <c r="BI439" s="76"/>
      <c r="BJ439" s="470"/>
      <c r="BK439" s="476"/>
      <c r="BL439" s="79"/>
      <c r="BM439" s="79"/>
      <c r="BN439" s="470">
        <v>0</v>
      </c>
      <c r="BO439" s="474" t="str">
        <f>担当者_モテ</f>
        <v>NG</v>
      </c>
      <c r="BP439" s="76"/>
      <c r="BQ439" s="76"/>
      <c r="BR439" s="470"/>
      <c r="BS439" s="472" t="str">
        <f>担当者_モテR</f>
        <v>NG</v>
      </c>
      <c r="BT439" s="76"/>
      <c r="BU439" s="76"/>
      <c r="BV439" s="470"/>
      <c r="BW439" s="468">
        <f t="shared" ref="BW439" si="22306">IFERROR(SUM(IF(K439&lt;&gt;"NG",N439*K$1,0),IF(O439&lt;&gt;"NG",R439*O$1,0),IF(S439&lt;&gt;"NG",V439*S$1,0),IF(W439&lt;&gt;"NG",Z439*W$1,0),IF(AA439&lt;&gt;"NG",AD439*AA$1,0),IF(AE439&lt;&gt;"NG",AH439*AE$1,0),IF(AI439&lt;&gt;"NG",AL439*AI$1,0),IF(AM439&lt;&gt;"NG",AP439*AM$1,0),IF(AQ439&lt;&gt;"NG",AT439*AQ$1,0),IF(AU439&lt;&gt;"NG",AX439*AU$1,0),IF(AY439&lt;&gt;"NG",BB439*AY$1,0),IF(BC439&lt;&gt;"NG",BF439*BC$1,0),IF(BG439&lt;&gt;"NG",BJ439*BG$1,0),IF(BK439&lt;&gt;"NG",BN439*BK$1,0),IF(BO439&lt;&gt;"NG",BR439*BO$1,0),IF(BS439&lt;&gt;"NG",BV439*BS$1,0))/SUM(IF(K439&lt;&gt;"NG",K$1,0),IF(O439&lt;&gt;"NG",O$1,0),IF(S439&lt;&gt;"NG",S$1,0),IF(W439&lt;&gt;"NG",W$1,0),IF(AA439&lt;&gt;"NG",AA$1,0),IF(AE439&lt;&gt;"NG",AE$1,0),IF(AI439&lt;&gt;"NG",AI$1,0),IF(AM439&lt;&gt;"NG",AM$1,0),IF(AQ439&lt;&gt;"NG",AQ$1,0),IF(AU439&lt;&gt;"NG",AU$1,0),IF(AY439&lt;&gt;"NG",AY$1,0),IF(BC439&lt;&gt;"NG",BC$1,0),IF(BG439&lt;&gt;"NG",BG$1,0),IF(BK439&lt;&gt;"NG",BK$1,0),IF(BO439&lt;&gt;"NG",BO$1,0),IF(BS439&lt;&gt;"NG",BS$1,0)),0)</f>
        <v>0</v>
      </c>
      <c r="BX439" s="466"/>
      <c r="BY439" s="490"/>
      <c r="BZ439" s="5"/>
      <c r="CA439" s="32">
        <f t="shared" ref="CA439" si="22307">IF(AND($M439&lt;&gt;$BZ$5,$M439&lt;=$BZ$6,$M439&lt;&gt;$BZ$7),1,0)</f>
        <v>0</v>
      </c>
      <c r="CB439" s="32">
        <f t="shared" ref="CB439" si="22308">IF(AND($Q439&lt;&gt;$BZ$5,$Q439&lt;=$BZ$6,$Q439&lt;&gt;$BZ$7),1,0)</f>
        <v>0</v>
      </c>
      <c r="CC439" s="32">
        <f t="shared" ref="CC439" si="22309">IF(AND($U439&lt;&gt;$BZ$5,$U439&lt;=$BZ$6,$U439&lt;&gt;$BZ$7),1,0)</f>
        <v>0</v>
      </c>
      <c r="CD439" s="32">
        <f t="shared" ref="CD439" si="22310">IF(AND($Y439&lt;&gt;$BZ$5,$Y439&lt;=$BZ$6,$Y439&lt;&gt;$BZ$7),1,0)</f>
        <v>0</v>
      </c>
      <c r="CE439" s="32">
        <f t="shared" ref="CE439" si="22311">IF(AND($AG439&lt;&gt;$BZ$5,$AG439&lt;=$BZ$6,$AG439&lt;&gt;$BZ$7),1,0)</f>
        <v>0</v>
      </c>
      <c r="CF439" s="32">
        <f t="shared" ref="CF439" si="22312">IF(AND($AK439&lt;&gt;$BZ$5,$AK439&lt;=$BZ$6,$AK439&lt;&gt;$BZ$7),1,0)</f>
        <v>0</v>
      </c>
      <c r="CG439" s="32">
        <f t="shared" ref="CG439" si="22313">IF(AND($AS439&lt;&gt;$BZ$5,$AS439&lt;=$BZ$6,$AS439&lt;&gt;$BZ$7),1,0)</f>
        <v>0</v>
      </c>
      <c r="CH439" s="32">
        <f t="shared" ref="CH439" si="22314">IF(AND($AW439&lt;&gt;$BZ$5,$AW439&lt;=$BZ$6,$AW439&lt;&gt;$BZ$7),1,0)</f>
        <v>0</v>
      </c>
      <c r="CI439" s="32">
        <f t="shared" ref="CI439" si="22315">IF(AND($BE439&lt;&gt;$BZ$5,$BE439&lt;=$BZ$6,$BE439&lt;&gt;$BZ$7),1,0)</f>
        <v>0</v>
      </c>
      <c r="CJ439" s="32">
        <f t="shared" ref="CJ439" si="22316">IF(AND($BI439&lt;&gt;$BZ$5,$BI439&lt;=$BZ$6,$BI439&lt;&gt;$BZ$7),1,0)</f>
        <v>0</v>
      </c>
      <c r="CK439" s="32">
        <f t="shared" ref="CK439" si="22317">IF(AND($BQ439&lt;&gt;$BZ$5,$BQ439&lt;=$BZ$6,$BQ439&lt;&gt;$BZ$7),1,0)</f>
        <v>0</v>
      </c>
      <c r="CL439" s="32">
        <f t="shared" ref="CL439" si="22318">IF(AND($BU439&lt;&gt;$BZ$5,$BU439&lt;=$BZ$6,$BU439&lt;&gt;$BZ$7),1,0)</f>
        <v>0</v>
      </c>
      <c r="CO439" s="32">
        <f>IF(AND($M439&lt;&gt;$CN$5,$M439&lt;=$CN$6,$M439&lt;&gt;$CN$7),1,0)</f>
        <v>0</v>
      </c>
      <c r="CP439" s="32">
        <f>IF(AND($Q439&lt;&gt;$CN$5,$Q439&lt;=$CN$6,$Q439&lt;&gt;$CN$7),1,0)</f>
        <v>0</v>
      </c>
      <c r="CQ439" s="32">
        <f>IF(AND($U439&lt;&gt;$CN$5,$U439&lt;=$CN$6,$U439&lt;&gt;$CN$7),1,0)</f>
        <v>0</v>
      </c>
      <c r="CR439" s="32">
        <f>IF(AND($Y439&lt;&gt;$CN$5,$Y439&lt;=$CN$6,$Y439&lt;&gt;$CN$7),1,0)</f>
        <v>0</v>
      </c>
      <c r="CS439" s="32">
        <f>IF(AND($AG439&lt;&gt;$CN$5,$AG439&lt;=$CN$6,$AG439&lt;&gt;$CN$7),1,0)</f>
        <v>0</v>
      </c>
      <c r="CT439" s="32">
        <f>IF(AND($AK439&lt;&gt;$CN$5,$AK439&lt;=$CN$6,$AK439&lt;&gt;$CN$7),1,0)</f>
        <v>0</v>
      </c>
      <c r="CU439" s="32">
        <f>IF(AND($AS439&lt;&gt;$CN$5,$AS439&lt;=$CN$6,$AS439&lt;&gt;$CN$7),1,0)</f>
        <v>0</v>
      </c>
      <c r="CV439" s="32">
        <f>IF(AND($AW439&lt;&gt;$CN$5,$AW439&lt;=$CN$6,$AW439&lt;&gt;$CN$7),1,0)</f>
        <v>0</v>
      </c>
      <c r="CW439" s="32">
        <f>IF(AND($BE439&lt;&gt;$CN$5,$BE439&lt;=$CN$6,$BE439&lt;&gt;$CN$7),1,0)</f>
        <v>0</v>
      </c>
      <c r="CX439" s="32">
        <f>IF(AND($BI439&lt;&gt;$CN$5,$BI439&lt;=$CN$6,$BI439&lt;&gt;$CN$7),1,0)</f>
        <v>0</v>
      </c>
      <c r="CY439" s="32">
        <f>IF(AND($BQ439&lt;&gt;$CN$5,$BQ439&lt;=$CN$6,$BQ439&lt;&gt;$CN$7),1,0)</f>
        <v>0</v>
      </c>
      <c r="CZ439" s="32">
        <f>IF(AND($BU439&lt;&gt;$CN$5,$BU439&lt;=$CN$6,$BU439&lt;&gt;$CN$7),1,0)</f>
        <v>0</v>
      </c>
      <c r="DC439" s="32">
        <f>IF(AND($M439&lt;&gt;$DB$5,$M439&lt;=$DB$6,$M439&lt;&gt;$CN$7),1,0)</f>
        <v>0</v>
      </c>
      <c r="DD439" s="32">
        <f>IF(AND($Q439&lt;&gt;$DB$5,$Q439&lt;=$DB$6,$Q439&lt;&gt;$CN$7),1,0)</f>
        <v>0</v>
      </c>
      <c r="DE439" s="32">
        <f>IF(AND($U439&lt;&gt;$DB$5,$U439&lt;=$DB$6,$U439&lt;&gt;$CN$7),1,0)</f>
        <v>0</v>
      </c>
      <c r="DF439" s="32">
        <f>IF(AND($Y439&lt;&gt;$DB$5,$Y439&lt;=$DB$6,$Y439&lt;&gt;$CN$7),1,0)</f>
        <v>0</v>
      </c>
      <c r="DG439" s="32">
        <f>IF(AND($AG439&lt;&gt;$DB$5,$AG439&lt;=$DB$6,$AG439&lt;&gt;$CN$7),1,0)</f>
        <v>0</v>
      </c>
      <c r="DH439" s="32">
        <f>IF(AND($AK439&lt;&gt;$DB$5,$AK439&lt;=$DB$6,$AK439&lt;&gt;$CN$7),1,0)</f>
        <v>0</v>
      </c>
      <c r="DI439" s="32">
        <f>IF(AND($AS439&lt;&gt;$DB$5,$AS439&lt;=$DB$6,$AS439&lt;&gt;$CN$7),1,0)</f>
        <v>0</v>
      </c>
      <c r="DJ439" s="32">
        <f>IF(AND($AW439&lt;&gt;$DB$5,$AW439&lt;=$DB$6,$AW439&lt;&gt;$CN$7),1,0)</f>
        <v>0</v>
      </c>
      <c r="DK439" s="32">
        <f>IF(AND($BE439&lt;&gt;$DB$5,$BE439&lt;=$DB$6,$BE439&lt;&gt;$CN$7),1,0)</f>
        <v>0</v>
      </c>
      <c r="DL439" s="32">
        <f>IF(AND($BI439&lt;&gt;$DB$5,$BI439&lt;=$DB$6,$BI439&lt;&gt;$CN$7),1,0)</f>
        <v>0</v>
      </c>
      <c r="DM439" s="32">
        <f>IF(AND($BQ439&lt;&gt;$DB$5,$BQ439&lt;=$DB$6,$BQ439&lt;&gt;$CN$7),1,0)</f>
        <v>0</v>
      </c>
      <c r="DN439" s="32">
        <f>IF(AND($BU439&lt;&gt;$DB$5,$BU439&lt;=$DB$6,$BU439&lt;&gt;$CN$7),1,0)</f>
        <v>0</v>
      </c>
      <c r="DQ439" s="32">
        <f t="shared" ref="DQ439" si="22319">IF(AND($M439&lt;&gt;$DP$5,$M439&lt;=$DP$6,$M439&lt;&gt;$CN$7),1,0)</f>
        <v>0</v>
      </c>
      <c r="DR439" s="32">
        <f t="shared" ref="DR439" si="22320">IF(AND($Q439&lt;&gt;$DP$5,$Q439&lt;=$DP$6,$Q439&lt;&gt;$CN$7),1,0)</f>
        <v>0</v>
      </c>
      <c r="DS439" s="32">
        <f t="shared" ref="DS439" si="22321">IF(AND($U439&lt;&gt;$DP$5,$U439&lt;=$DP$6,$U439&lt;&gt;$CN$7),1,0)</f>
        <v>0</v>
      </c>
      <c r="DT439" s="32">
        <f t="shared" ref="DT439" si="22322">IF(AND($Y439&lt;&gt;$DP$5,$Y439&lt;=$DP$6,$Y439&lt;&gt;$CN$7),1,0)</f>
        <v>0</v>
      </c>
      <c r="DU439" s="32">
        <f t="shared" ref="DU439" si="22323">IF(AND($AG439&lt;&gt;$DP$5,$AG439&lt;=$DP$6,$AG439&lt;&gt;$CN$7),1,0)</f>
        <v>0</v>
      </c>
      <c r="DV439" s="32">
        <f t="shared" ref="DV439" si="22324">IF(AND($AK439&lt;&gt;$DP$5,$AK439&lt;=$DP$6,$AK439&lt;&gt;$CN$7),1,0)</f>
        <v>0</v>
      </c>
      <c r="DW439" s="32">
        <f t="shared" ref="DW439" si="22325">IF(AND($AS439&lt;&gt;$DP$5,$AS439&lt;=$DP$6,$AS439&lt;&gt;$CN$7),1,0)</f>
        <v>0</v>
      </c>
      <c r="DX439" s="32">
        <f t="shared" ref="DX439" si="22326">IF(AND($AW439&lt;&gt;$DP$5,$AW439&lt;=$DP$6,$AW439&lt;&gt;$CN$7),1,0)</f>
        <v>0</v>
      </c>
      <c r="DY439" s="32">
        <f t="shared" ref="DY439" si="22327">IF(AND($BE439&lt;&gt;$DP$5,$BE439&lt;=$DP$6,$BE439&lt;&gt;$CN$7),1,0)</f>
        <v>0</v>
      </c>
      <c r="DZ439" s="32">
        <f t="shared" ref="DZ439" si="22328">IF(AND($BI439&lt;&gt;$DP$5,$BI439&lt;=$DP$6,$BI439&lt;&gt;$CN$7),1,0)</f>
        <v>0</v>
      </c>
      <c r="EA439" s="32">
        <f t="shared" ref="EA439" si="22329">IF(AND($BQ439&lt;&gt;$DP$5,$BQ439&lt;=$DP$6,$BQ439&lt;&gt;$CN$7),1,0)</f>
        <v>0</v>
      </c>
      <c r="EB439" s="32">
        <f t="shared" ref="EB439" si="22330">IF(AND($BU439&lt;&gt;$DP$5,$BU439&lt;=$DP$6,$BU439&lt;&gt;$CN$7),1,0)</f>
        <v>0</v>
      </c>
      <c r="EE439" s="328">
        <f>IF(M439&lt;&gt;"",IF(M439&lt;=$ED$6,1,IF(L439&gt;$ED$6,0,NETWORKDAYS(L439,$ED$6,祭日リスト)/NETWORKDAYS(L439,M439,祭日リスト)))*$GG439*週間進捗報告書!$G$9,0)</f>
        <v>0</v>
      </c>
      <c r="EF439" s="328">
        <f>IF(Q439&lt;&gt;"",IF(Q439&lt;=$ED$6,1,IF(P439&gt;$ED$6,0,NETWORKDAYS(P439,$ED$6,祭日リスト)/NETWORKDAYS(P439,Q439,祭日リスト)))*$GG439*週間進捗報告書!$G$10,0)</f>
        <v>0</v>
      </c>
      <c r="EG439" s="328">
        <f>IF(U439&lt;&gt;"",IF(U439&lt;=$ED$6,1,IF(T439&gt;$ED$6,0,NETWORKDAYS(T439,$ED$6,祭日リスト)/NETWORKDAYS(T439,U439,祭日リスト)))*$GG439*週間進捗報告書!$G$11,0)</f>
        <v>0</v>
      </c>
      <c r="EH439" s="328">
        <f>IF(Y439&lt;&gt;"",IF(Y439&lt;=$ED$6,1,IF(X439&gt;$ED$6,0,NETWORKDAYS(X439,$ED$6,祭日リスト)/NETWORKDAYS(X439,Y439,祭日リスト)))*$GG439*週間進捗報告書!$G$12,0)</f>
        <v>0</v>
      </c>
      <c r="EI439" s="328">
        <f>IF(AG439&lt;&gt;"",IF(AG439&lt;=$ED$6,1,IF(AF439&gt;$ED$6,0,NETWORKDAYS(AF439,$ED$6,祭日リスト)/NETWORKDAYS(AF439,AG439,祭日リスト)))*$GG439*週間進捗報告書!$G$13,0)</f>
        <v>0</v>
      </c>
      <c r="EJ439" s="328">
        <f>IF(AK439&lt;&gt;"",IF(AK439&lt;=$ED$6,1,IF(AJ439&gt;$ED$6,0,NETWORKDAYS(AJ439,$ED$6,祭日リスト)/NETWORKDAYS(AJ439,AK439,祭日リスト)))*$GG439*週間進捗報告書!$G$14,0)</f>
        <v>0</v>
      </c>
      <c r="EK439" s="328">
        <f>IF(AS439&lt;&gt;"",IF(AS439&lt;=$ED$6,1,IF(AR439&gt;$ED$6,0,NETWORKDAYS(AR439,$ED$6,祭日リスト)/NETWORKDAYS(AR439,AS439,祭日リスト)))*$GG439*週間進捗報告書!$G$15,0)</f>
        <v>0</v>
      </c>
      <c r="EL439" s="328">
        <f>IF(AW439&lt;&gt;"",IF(AW439&lt;=$ED$6,1,IF(AV439&gt;$ED$6,0,NETWORKDAYS(AV439,$ED$6,祭日リスト)/NETWORKDAYS(AV439,AW439,祭日リスト)))*$GG439*週間進捗報告書!$G$16,0)</f>
        <v>0</v>
      </c>
      <c r="EM439" s="328">
        <f>IF(BE439&lt;&gt;"",IF(BE439&lt;=$ED$6,1,IF(BD439&gt;$ED$6,0,NETWORKDAYS(BD439,$ED$6,祭日リスト)/NETWORKDAYS(BD439,BE439,祭日リスト)))*$GG439*週間進捗報告書!$G$17,0)</f>
        <v>0</v>
      </c>
      <c r="EN439" s="328">
        <f>IF(BI439&lt;&gt;"",IF(BI439&lt;=$ED$6,1,IF(BH439&gt;$ED$6,0,NETWORKDAYS(BH439,$ED$6,祭日リスト)/NETWORKDAYS(BH439,BI439,祭日リスト)))*$GG439*週間進捗報告書!$G$18,0)</f>
        <v>0</v>
      </c>
      <c r="EO439" s="328">
        <f>IF(BQ439&lt;&gt;"",IF(BQ439&lt;=$ED$6,1,IF(BP439&gt;$ED$6,0,NETWORKDAYS(BP439,$ED$6,祭日リスト)/NETWORKDAYS(BP439,BQ439,祭日リスト)))*$GG439*週間進捗報告書!$G$19,0)</f>
        <v>0</v>
      </c>
      <c r="EP439" s="328">
        <f>IF(BU439&lt;&gt;"",IF(BU439&lt;=$ED$6,1,IF(BT439&gt;$ED$6,0,NETWORKDAYS(BT439,$ED$6,祭日リスト)/NETWORKDAYS(BT439,BU439,祭日リスト)))*$GG439*週間進捗報告書!$G$20,0)</f>
        <v>0</v>
      </c>
      <c r="ER439" s="547">
        <f t="shared" ref="ER439:FC439" si="22331">EE439-EE440</f>
        <v>0</v>
      </c>
      <c r="ES439" s="547">
        <f t="shared" si="22331"/>
        <v>0</v>
      </c>
      <c r="ET439" s="547">
        <f t="shared" si="22331"/>
        <v>0</v>
      </c>
      <c r="EU439" s="547">
        <f t="shared" si="22331"/>
        <v>0</v>
      </c>
      <c r="EV439" s="547">
        <f t="shared" si="22331"/>
        <v>0</v>
      </c>
      <c r="EW439" s="547">
        <f t="shared" si="22331"/>
        <v>0</v>
      </c>
      <c r="EX439" s="547">
        <f t="shared" si="22331"/>
        <v>0</v>
      </c>
      <c r="EY439" s="547">
        <f t="shared" si="22331"/>
        <v>0</v>
      </c>
      <c r="EZ439" s="547">
        <f t="shared" si="22331"/>
        <v>0</v>
      </c>
      <c r="FA439" s="547">
        <f t="shared" si="22331"/>
        <v>0</v>
      </c>
      <c r="FB439" s="547">
        <f t="shared" si="22331"/>
        <v>0</v>
      </c>
      <c r="FC439" s="547">
        <f t="shared" si="22331"/>
        <v>0</v>
      </c>
      <c r="FD439" s="547">
        <f t="shared" ref="FD439" si="22332">SUM(ER439:FC440)</f>
        <v>0</v>
      </c>
      <c r="FE439" s="333"/>
      <c r="FG439" s="32">
        <f>IF(AND($M439&lt;&gt;$FF$7),1,0)</f>
        <v>0</v>
      </c>
      <c r="FH439" s="32">
        <f>IF(AND($Q439&lt;&gt;$FF$7),1,0)</f>
        <v>0</v>
      </c>
      <c r="FI439" s="32">
        <f>IF(AND($U439&lt;&gt;$FF$7),1,0)</f>
        <v>0</v>
      </c>
      <c r="FJ439" s="32">
        <f>IF(AND($Y439&lt;&gt;$FF$7),1,0)</f>
        <v>0</v>
      </c>
      <c r="FK439" s="32">
        <f>IF(AND($AG439&lt;&gt;$FF$7),1,0)</f>
        <v>0</v>
      </c>
      <c r="FL439" s="32">
        <f>IF(AND($AK439&lt;&gt;$FF$7),1,0)</f>
        <v>0</v>
      </c>
      <c r="FM439" s="32">
        <f>IF(AND($AS439&lt;&gt;$FF$7),1,0)</f>
        <v>0</v>
      </c>
      <c r="FN439" s="32">
        <f>IF(AND($AW439&lt;&gt;$FF$7),1,0)</f>
        <v>0</v>
      </c>
      <c r="FO439" s="32">
        <f>IF(AND($BE439&lt;&gt;$FF$7),1,0)</f>
        <v>0</v>
      </c>
      <c r="FP439" s="32">
        <f>IF(AND($BI439&lt;&gt;$FF$7),1,0)</f>
        <v>0</v>
      </c>
      <c r="FQ439" s="32">
        <f>IF(AND($BQ439&lt;&gt;$FF$7),1,0)</f>
        <v>0</v>
      </c>
      <c r="FR439" s="32">
        <f>IF(AND($BU439&lt;&gt;$FF$7),1,0)</f>
        <v>0</v>
      </c>
      <c r="FU439" s="294">
        <f t="shared" ref="FU439" si="22333">IF($K439&lt;&gt;"NG",$GG439,0)</f>
        <v>0</v>
      </c>
      <c r="FV439" s="294">
        <f t="shared" ref="FV439" si="22334">IF($O439&lt;&gt;"NG",$GG439,0)</f>
        <v>0</v>
      </c>
      <c r="FW439" s="294">
        <f t="shared" ref="FW439" si="22335">IF($S439&lt;&gt;"NG",$GG439,0)</f>
        <v>0</v>
      </c>
      <c r="FX439" s="294">
        <f t="shared" ref="FX439" si="22336">IF($W439&lt;&gt;"NG",$GG439,0)</f>
        <v>0</v>
      </c>
      <c r="FY439" s="294">
        <f t="shared" ref="FY439" si="22337">IF($AE439&lt;&gt;"NG",$GG439,0)</f>
        <v>0</v>
      </c>
      <c r="FZ439" s="294">
        <f t="shared" ref="FZ439" si="22338">IF($AI439&lt;&gt;"NG",$GG439,0)</f>
        <v>0</v>
      </c>
      <c r="GA439" s="294">
        <f t="shared" ref="GA439" si="22339">IF($AQ439&lt;&gt;"NG",$GG439,0)</f>
        <v>0</v>
      </c>
      <c r="GB439" s="294">
        <f t="shared" ref="GB439" si="22340">IF($AU439&lt;&gt;"NG",$GG439,0)</f>
        <v>0</v>
      </c>
      <c r="GC439" s="294">
        <f t="shared" ref="GC439" si="22341">IF($BC439&lt;&gt;"NG",$GG439,0)</f>
        <v>0</v>
      </c>
      <c r="GD439" s="294">
        <f t="shared" ref="GD439" si="22342">IF($BG439&lt;&gt;"NG",$GG439,0)</f>
        <v>0</v>
      </c>
      <c r="GE439" s="294">
        <f t="shared" ref="GE439" si="22343">IF($BO439&lt;&gt;"NG",$GG439,0)</f>
        <v>0</v>
      </c>
      <c r="GF439" s="294">
        <f t="shared" ref="GF439" si="22344">IF($BS439&lt;&gt;"NG",$GG439,0)</f>
        <v>0</v>
      </c>
      <c r="GG439" s="294" t="e">
        <f>VLOOKUP($D439,リスト!$D:$S,15,FALSE)</f>
        <v>#N/A</v>
      </c>
      <c r="GH439" s="2" t="e">
        <f>INDEX(リスト!$V:$V,MATCH(中日程計画表!$D439,リスト!$D:$D,0))</f>
        <v>#N/A</v>
      </c>
      <c r="GI439" s="2" t="e">
        <f>INDEX(リスト!$A:$A,MATCH(中日程計画表!$D439,リスト!$D:$D,0))</f>
        <v>#N/A</v>
      </c>
      <c r="GJ439" s="2" t="e">
        <f>INDEX(リスト!$U:$U,MATCH(中日程計画表!$D439,リスト!$D:$D,0))</f>
        <v>#N/A</v>
      </c>
      <c r="GK439" s="5" t="e">
        <f>INDEX(リスト!$W:$W,MATCH(中日程計画表!$D439,リスト!$D:$D,0))</f>
        <v>#N/A</v>
      </c>
      <c r="GL439" s="2" t="s">
        <v>200</v>
      </c>
      <c r="GM439" s="296">
        <f>D439</f>
        <v>0</v>
      </c>
      <c r="GN439" s="296">
        <f>E439</f>
        <v>0</v>
      </c>
      <c r="GU439" s="460" t="str">
        <f t="shared" ref="GU439" si="22345">AE439</f>
        <v>NG</v>
      </c>
      <c r="GV439" s="460">
        <f t="shared" ref="GV439" si="22346">EI439</f>
        <v>0</v>
      </c>
      <c r="GW439" s="460">
        <f t="shared" ref="GW439" si="22347">EI440</f>
        <v>0</v>
      </c>
      <c r="GX439" s="462">
        <f t="shared" ref="GX439" si="22348">EV439</f>
        <v>0</v>
      </c>
      <c r="GY439" s="460" t="str">
        <f t="shared" ref="GY439" si="22349">AI439</f>
        <v>NG</v>
      </c>
      <c r="GZ439" s="460">
        <f t="shared" ref="GZ439" si="22350">EJ439</f>
        <v>0</v>
      </c>
      <c r="HA439" s="460">
        <f t="shared" ref="HA439" si="22351">EJ440</f>
        <v>0</v>
      </c>
      <c r="HB439" s="462">
        <f t="shared" ref="HB439" si="22352">EW439</f>
        <v>0</v>
      </c>
      <c r="HC439" s="460" t="str">
        <f t="shared" ref="HC439" si="22353">AQ439</f>
        <v>NG</v>
      </c>
      <c r="HD439" s="460">
        <f t="shared" ref="HD439" si="22354">EK439</f>
        <v>0</v>
      </c>
      <c r="HE439" s="460">
        <f t="shared" ref="HE439" si="22355">EK440</f>
        <v>0</v>
      </c>
      <c r="HF439" s="462">
        <f t="shared" ref="HF439" si="22356">EX439</f>
        <v>0</v>
      </c>
      <c r="HG439" s="460" t="str">
        <f t="shared" ref="HG439" si="22357">AU439</f>
        <v>NG</v>
      </c>
      <c r="HH439" s="460">
        <f t="shared" ref="HH439" si="22358">EL439</f>
        <v>0</v>
      </c>
      <c r="HI439" s="460">
        <f t="shared" ref="HI439" si="22359">EL440</f>
        <v>0</v>
      </c>
      <c r="HJ439" s="462">
        <f t="shared" ref="HJ439" si="22360">EY439</f>
        <v>0</v>
      </c>
      <c r="HK439" s="460" t="str">
        <f t="shared" ref="HK439" si="22361">BC439</f>
        <v>NG</v>
      </c>
      <c r="HL439" s="460">
        <f t="shared" ref="HL439" si="22362">EM439</f>
        <v>0</v>
      </c>
      <c r="HM439" s="460">
        <f t="shared" ref="HM439" si="22363">EM440</f>
        <v>0</v>
      </c>
      <c r="HN439" s="462">
        <f t="shared" ref="HN439" si="22364">EZ439</f>
        <v>0</v>
      </c>
      <c r="HO439" s="460" t="str">
        <f t="shared" ref="HO439" si="22365">BG439</f>
        <v>NG</v>
      </c>
      <c r="HP439" s="460">
        <f t="shared" ref="HP439" si="22366">EN439</f>
        <v>0</v>
      </c>
      <c r="HQ439" s="460">
        <f t="shared" ref="HQ439" si="22367">EN440</f>
        <v>0</v>
      </c>
      <c r="HR439" s="462">
        <f t="shared" ref="HR439" si="22368">FA439</f>
        <v>0</v>
      </c>
      <c r="HS439" s="332"/>
    </row>
    <row r="440" spans="1:227" ht="12" customHeight="1">
      <c r="A440" s="489"/>
      <c r="B440" s="487"/>
      <c r="C440" s="475"/>
      <c r="D440" s="485"/>
      <c r="E440" s="483"/>
      <c r="F440" s="317"/>
      <c r="G440" s="317"/>
      <c r="H440" s="317"/>
      <c r="I440" s="317"/>
      <c r="J440" s="316"/>
      <c r="K440" s="481"/>
      <c r="L440" s="77"/>
      <c r="M440" s="77"/>
      <c r="N440" s="471"/>
      <c r="O440" s="475"/>
      <c r="P440" s="77"/>
      <c r="Q440" s="77"/>
      <c r="R440" s="471"/>
      <c r="S440" s="475"/>
      <c r="T440" s="77"/>
      <c r="U440" s="77"/>
      <c r="V440" s="471"/>
      <c r="W440" s="473"/>
      <c r="X440" s="77"/>
      <c r="Y440" s="77"/>
      <c r="Z440" s="471"/>
      <c r="AA440" s="477"/>
      <c r="AB440" s="80"/>
      <c r="AC440" s="80"/>
      <c r="AD440" s="471"/>
      <c r="AE440" s="473"/>
      <c r="AF440" s="77"/>
      <c r="AG440" s="77"/>
      <c r="AH440" s="471"/>
      <c r="AI440" s="473"/>
      <c r="AJ440" s="77"/>
      <c r="AK440" s="77"/>
      <c r="AL440" s="471"/>
      <c r="AM440" s="477"/>
      <c r="AN440" s="80"/>
      <c r="AO440" s="80"/>
      <c r="AP440" s="471"/>
      <c r="AQ440" s="473"/>
      <c r="AR440" s="77"/>
      <c r="AS440" s="77"/>
      <c r="AT440" s="471"/>
      <c r="AU440" s="473"/>
      <c r="AV440" s="77"/>
      <c r="AW440" s="77"/>
      <c r="AX440" s="471"/>
      <c r="AY440" s="477"/>
      <c r="AZ440" s="80"/>
      <c r="BA440" s="80"/>
      <c r="BB440" s="471"/>
      <c r="BC440" s="475"/>
      <c r="BD440" s="77"/>
      <c r="BE440" s="77"/>
      <c r="BF440" s="471"/>
      <c r="BG440" s="473"/>
      <c r="BH440" s="77"/>
      <c r="BI440" s="77"/>
      <c r="BJ440" s="471"/>
      <c r="BK440" s="477"/>
      <c r="BL440" s="80"/>
      <c r="BM440" s="80"/>
      <c r="BN440" s="471"/>
      <c r="BO440" s="475"/>
      <c r="BP440" s="77"/>
      <c r="BQ440" s="77"/>
      <c r="BR440" s="471"/>
      <c r="BS440" s="473"/>
      <c r="BT440" s="77"/>
      <c r="BU440" s="77"/>
      <c r="BV440" s="471"/>
      <c r="BW440" s="469"/>
      <c r="BX440" s="467"/>
      <c r="BY440" s="490"/>
      <c r="CA440" s="19">
        <f t="shared" ref="CA440" si="22369">IF(AND($N439=1,$M440&lt;&gt;$BZ$7),1,0)</f>
        <v>0</v>
      </c>
      <c r="CB440" s="19">
        <f t="shared" ref="CB440" si="22370">IF(AND($R439=1,$Q440&lt;&gt;$BZ$7),1,0)</f>
        <v>0</v>
      </c>
      <c r="CC440" s="19">
        <f t="shared" ref="CC440" si="22371">IF(AND($V439=1,$U440&lt;&gt;$BZ$7),1,0)</f>
        <v>0</v>
      </c>
      <c r="CD440" s="19">
        <f t="shared" ref="CD440" si="22372">IF(AND($Z439=1,$Y440&lt;&gt;$BZ$7),1,0)</f>
        <v>0</v>
      </c>
      <c r="CE440" s="19">
        <f t="shared" ref="CE440" si="22373">IF(AND($AH439=1,$AG440&lt;&gt;$BZ$7),1,0)</f>
        <v>0</v>
      </c>
      <c r="CF440" s="19">
        <f t="shared" ref="CF440" si="22374">IF(AND($AL439=1,$AK440&lt;&gt;$BZ$7),1,0)</f>
        <v>0</v>
      </c>
      <c r="CG440" s="19">
        <f t="shared" ref="CG440" si="22375">IF(AND($AT439=1,$AS440&lt;&gt;$BZ$7),1,0)</f>
        <v>0</v>
      </c>
      <c r="CH440" s="19">
        <f t="shared" ref="CH440" si="22376">IF(AND($AX439=1,$AW440&lt;&gt;$BZ$7),1,0)</f>
        <v>0</v>
      </c>
      <c r="CI440" s="19">
        <f t="shared" ref="CI440" si="22377">IF(AND($BF439=1,$BE440&lt;&gt;$BZ$7),1,0)</f>
        <v>0</v>
      </c>
      <c r="CJ440" s="19">
        <f t="shared" ref="CJ440" si="22378">IF(AND($BJ439=1,$BI440&lt;&gt;$BZ$7),1,0)</f>
        <v>0</v>
      </c>
      <c r="CK440" s="19">
        <f t="shared" ref="CK440" si="22379">IF(AND($BR439=1,$BQ440&lt;&gt;$BZ$7),1,0)</f>
        <v>0</v>
      </c>
      <c r="CL440" s="19">
        <f t="shared" ref="CL440" si="22380">IF(AND($BV439=1,$BU440&lt;&gt;$BZ$7),1,0)</f>
        <v>0</v>
      </c>
      <c r="CO440" s="19">
        <f>IF(AND($M440&lt;&gt;$CN$7,$M440&lt;=$CN$6),1,0)</f>
        <v>0</v>
      </c>
      <c r="CP440" s="19">
        <f>IF(AND($Q440&lt;&gt;$CN$7,$Q440&lt;=$CN$6),1,0)</f>
        <v>0</v>
      </c>
      <c r="CQ440" s="19">
        <f>IF(AND($U440&lt;&gt;$CN$7,$U440&lt;=$CN$6),1,0)</f>
        <v>0</v>
      </c>
      <c r="CR440" s="19">
        <f>IF(AND($Y440&lt;&gt;$CN$7,$Y440&lt;=$CN$6),1,0)</f>
        <v>0</v>
      </c>
      <c r="CS440" s="19">
        <f>IF(AND($AG440&lt;&gt;$CN$7,$AG440&lt;=$CN$6),1,0)</f>
        <v>0</v>
      </c>
      <c r="CT440" s="19">
        <f>IF(AND($AK440&lt;&gt;$CN$7,$AK440&lt;=$CN$6),1,0)</f>
        <v>0</v>
      </c>
      <c r="CU440" s="19">
        <f>IF(AND($AS440&lt;&gt;$CN$7,$AS440&lt;=$CN$6),1,0)</f>
        <v>0</v>
      </c>
      <c r="CV440" s="19">
        <f>IF(AND($AW440&lt;&gt;$CN$7,$AW440&lt;=$CN$6),1,0)</f>
        <v>0</v>
      </c>
      <c r="CW440" s="19">
        <f>IF(AND($BE440&lt;&gt;$CN$7,$BE440&lt;=$CN$6),1,0)</f>
        <v>0</v>
      </c>
      <c r="CX440" s="19">
        <f>IF(AND($BI440&lt;&gt;$CN$7,$BI440&lt;=$CN$6),1,0)</f>
        <v>0</v>
      </c>
      <c r="CY440" s="19">
        <f>IF(AND($BQ440&lt;&gt;$CN$7,$BQ440&lt;=$CN$6),1,0)</f>
        <v>0</v>
      </c>
      <c r="CZ440" s="19">
        <f>IF(AND($BU440&lt;&gt;$CN$7,$BU440&lt;=$CN$6),1,0)</f>
        <v>0</v>
      </c>
      <c r="DC440" s="19">
        <f>IF($N439=1,1,0)</f>
        <v>0</v>
      </c>
      <c r="DD440" s="19">
        <f>IF($R439=1,1,0)</f>
        <v>0</v>
      </c>
      <c r="DE440" s="19">
        <f>IF($V439=1,1,0)</f>
        <v>0</v>
      </c>
      <c r="DF440" s="19">
        <f>IF($Z439=1,1,0)</f>
        <v>0</v>
      </c>
      <c r="DG440" s="19">
        <f>IF($AH439=1,1,0)</f>
        <v>0</v>
      </c>
      <c r="DH440" s="19">
        <f>IF($AL439=1,1,0)</f>
        <v>0</v>
      </c>
      <c r="DI440" s="19">
        <f>IF($AT439=1,1,0)</f>
        <v>0</v>
      </c>
      <c r="DJ440" s="19">
        <f>IF($AX439=1,1,0)</f>
        <v>0</v>
      </c>
      <c r="DK440" s="19">
        <f>IF($BF439=1,1,0)</f>
        <v>0</v>
      </c>
      <c r="DL440" s="19">
        <f>IF($BJ439=1,1,0)</f>
        <v>0</v>
      </c>
      <c r="DM440" s="19">
        <f>IF($BR439=1,1,0)</f>
        <v>0</v>
      </c>
      <c r="DN440" s="19">
        <f>IF($BV439=1,1,0)</f>
        <v>0</v>
      </c>
      <c r="DQ440" s="19">
        <f t="shared" ref="DQ440" si="22381">IF($N439=1,1,0)</f>
        <v>0</v>
      </c>
      <c r="DR440" s="19">
        <f t="shared" ref="DR440" si="22382">IF($R439=1,1,0)</f>
        <v>0</v>
      </c>
      <c r="DS440" s="19">
        <f t="shared" ref="DS440" si="22383">IF($V439=1,1,0)</f>
        <v>0</v>
      </c>
      <c r="DT440" s="19">
        <f t="shared" ref="DT440" si="22384">IF($Z439=1,1,0)</f>
        <v>0</v>
      </c>
      <c r="DU440" s="19">
        <f t="shared" ref="DU440" si="22385">IF($AH439=1,1,0)</f>
        <v>0</v>
      </c>
      <c r="DV440" s="19">
        <f t="shared" ref="DV440" si="22386">IF($AL439=1,1,0)</f>
        <v>0</v>
      </c>
      <c r="DW440" s="19">
        <f t="shared" ref="DW440" si="22387">IF($AT439=1,1,0)</f>
        <v>0</v>
      </c>
      <c r="DX440" s="19">
        <f t="shared" ref="DX440" si="22388">IF($AX439=1,1,0)</f>
        <v>0</v>
      </c>
      <c r="DY440" s="19">
        <f t="shared" ref="DY440" si="22389">IF($BF439=1,1,0)</f>
        <v>0</v>
      </c>
      <c r="DZ440" s="19">
        <f t="shared" ref="DZ440" si="22390">IF($BJ439=1,1,0)</f>
        <v>0</v>
      </c>
      <c r="EA440" s="19">
        <f t="shared" ref="EA440" si="22391">IF($BR439=1,1,0)</f>
        <v>0</v>
      </c>
      <c r="EB440" s="19">
        <f t="shared" ref="EB440" si="22392">IF($BV439=1,1,0)</f>
        <v>0</v>
      </c>
      <c r="EE440" s="329">
        <f>N439*$FU440*週間進捗報告書!$G$9</f>
        <v>0</v>
      </c>
      <c r="EF440" s="329">
        <f>R439*$FV440*週間進捗報告書!$G$10</f>
        <v>0</v>
      </c>
      <c r="EG440" s="329">
        <f>V439*$FW440*週間進捗報告書!$G$11</f>
        <v>0</v>
      </c>
      <c r="EH440" s="329">
        <f>Z439*$FX440*週間進捗報告書!$G$12</f>
        <v>0</v>
      </c>
      <c r="EI440" s="329">
        <f>AH439*$FY440*週間進捗報告書!$G$13</f>
        <v>0</v>
      </c>
      <c r="EJ440" s="329">
        <f>AL439*$FZ440*週間進捗報告書!$G$14</f>
        <v>0</v>
      </c>
      <c r="EK440" s="329">
        <f>AT439*$GA440*週間進捗報告書!$G$15</f>
        <v>0</v>
      </c>
      <c r="EL440" s="329">
        <f>AX439*$GB440*週間進捗報告書!$G$16</f>
        <v>0</v>
      </c>
      <c r="EM440" s="329">
        <f>BF439*$GC440*週間進捗報告書!$G$17</f>
        <v>0</v>
      </c>
      <c r="EN440" s="329">
        <f>BJ439*$GD440*週間進捗報告書!$G$18</f>
        <v>0</v>
      </c>
      <c r="EO440" s="329">
        <f>BR439*$GE440*週間進捗報告書!$G$19</f>
        <v>0</v>
      </c>
      <c r="EP440" s="329">
        <f>BV439*$GF440*週間進捗報告書!$G$20</f>
        <v>0</v>
      </c>
      <c r="ER440" s="547"/>
      <c r="ES440" s="547"/>
      <c r="ET440" s="547"/>
      <c r="EU440" s="547"/>
      <c r="EV440" s="547"/>
      <c r="EW440" s="547"/>
      <c r="EX440" s="547"/>
      <c r="EY440" s="547"/>
      <c r="EZ440" s="547"/>
      <c r="FA440" s="547"/>
      <c r="FB440" s="547"/>
      <c r="FC440" s="547"/>
      <c r="FD440" s="547"/>
      <c r="FE440" s="332"/>
      <c r="FG440" s="19"/>
      <c r="FH440" s="19"/>
      <c r="FI440" s="19"/>
      <c r="FJ440" s="19"/>
      <c r="FK440" s="19"/>
      <c r="FL440" s="19"/>
      <c r="FM440" s="19"/>
      <c r="FN440" s="19"/>
      <c r="FO440" s="19"/>
      <c r="FP440" s="19"/>
      <c r="FQ440" s="19"/>
      <c r="FR440" s="19"/>
      <c r="FU440" s="295">
        <f t="shared" ref="FU440" si="22393">FU439</f>
        <v>0</v>
      </c>
      <c r="FV440" s="295">
        <f t="shared" ref="FV440" si="22394">FV439</f>
        <v>0</v>
      </c>
      <c r="FW440" s="295">
        <f t="shared" ref="FW440" si="22395">FW439</f>
        <v>0</v>
      </c>
      <c r="FX440" s="295">
        <f t="shared" ref="FX440" si="22396">FX439</f>
        <v>0</v>
      </c>
      <c r="FY440" s="295">
        <f t="shared" ref="FY440" si="22397">FY439</f>
        <v>0</v>
      </c>
      <c r="FZ440" s="295">
        <f t="shared" ref="FZ440" si="22398">FZ439</f>
        <v>0</v>
      </c>
      <c r="GA440" s="295">
        <f t="shared" ref="GA440" si="22399">GA439</f>
        <v>0</v>
      </c>
      <c r="GB440" s="295">
        <f t="shared" ref="GB440" si="22400">GB439</f>
        <v>0</v>
      </c>
      <c r="GC440" s="295">
        <f t="shared" ref="GC440" si="22401">GC439</f>
        <v>0</v>
      </c>
      <c r="GD440" s="295">
        <f t="shared" ref="GD440" si="22402">GD439</f>
        <v>0</v>
      </c>
      <c r="GE440" s="295">
        <f t="shared" ref="GE440" si="22403">GE439</f>
        <v>0</v>
      </c>
      <c r="GF440" s="295">
        <f t="shared" ref="GF440" si="22404">GF439</f>
        <v>0</v>
      </c>
      <c r="GG440" s="295" t="e">
        <f t="shared" ref="GG440" si="22405">GG439</f>
        <v>#N/A</v>
      </c>
      <c r="GH440" s="2" t="e">
        <f>INDEX(リスト!$V:$V,MATCH(中日程計画表!$D439,リスト!$D:$D,0))</f>
        <v>#N/A</v>
      </c>
      <c r="GI440" s="2" t="e">
        <f>INDEX(リスト!$A:$A,MATCH(中日程計画表!$D439,リスト!$D:$D,0))</f>
        <v>#N/A</v>
      </c>
      <c r="GJ440" s="2" t="e">
        <f>INDEX(リスト!$U:$U,MATCH(中日程計画表!$D439,リスト!$D:$D,0))</f>
        <v>#N/A</v>
      </c>
      <c r="GK440" s="5" t="e">
        <f>INDEX(リスト!$W:$W,MATCH(中日程計画表!$D439,リスト!$D:$D,0))</f>
        <v>#N/A</v>
      </c>
      <c r="GL440" s="2" t="s">
        <v>201</v>
      </c>
      <c r="GM440" s="296">
        <f t="shared" ref="GM440" si="22406">GM439</f>
        <v>0</v>
      </c>
      <c r="GN440" s="296">
        <f t="shared" ref="GN440" si="22407">GN439</f>
        <v>0</v>
      </c>
      <c r="GU440" s="461"/>
      <c r="GV440" s="460"/>
      <c r="GW440" s="460"/>
      <c r="GX440" s="461"/>
      <c r="GY440" s="461"/>
      <c r="GZ440" s="460"/>
      <c r="HA440" s="460"/>
      <c r="HB440" s="461"/>
      <c r="HC440" s="461"/>
      <c r="HD440" s="460"/>
      <c r="HE440" s="460"/>
      <c r="HF440" s="461"/>
      <c r="HG440" s="461"/>
      <c r="HH440" s="460"/>
      <c r="HI440" s="460"/>
      <c r="HJ440" s="461"/>
      <c r="HK440" s="461"/>
      <c r="HL440" s="460"/>
      <c r="HM440" s="460"/>
      <c r="HN440" s="461"/>
      <c r="HO440" s="461"/>
      <c r="HP440" s="460"/>
      <c r="HQ440" s="460"/>
      <c r="HR440" s="461"/>
      <c r="HS440" s="4"/>
    </row>
    <row r="441" spans="1:227" ht="12" customHeight="1">
      <c r="A441" s="488" t="str">
        <f t="shared" ref="A441" ca="1" si="22408">INDIRECT("リスト!A"&amp;B441+6)</f>
        <v/>
      </c>
      <c r="B441" s="486">
        <f t="shared" ref="B441" si="22409">ROUNDDOWN((ROW()-6)/2,0)+1</f>
        <v>218</v>
      </c>
      <c r="C441" s="474" t="str">
        <f>機能グループ名</f>
        <v/>
      </c>
      <c r="D441" s="484">
        <f>機能ID</f>
        <v>0</v>
      </c>
      <c r="E441" s="482">
        <f>機能名</f>
        <v>0</v>
      </c>
      <c r="F441" s="315"/>
      <c r="G441" s="315"/>
      <c r="H441" s="315"/>
      <c r="I441" s="315"/>
      <c r="J441" s="316"/>
      <c r="K441" s="480" t="str">
        <f>担当者_SR</f>
        <v>NG</v>
      </c>
      <c r="L441" s="76"/>
      <c r="M441" s="76"/>
      <c r="N441" s="470"/>
      <c r="O441" s="474" t="str">
        <f>担当者_SRR</f>
        <v>NG</v>
      </c>
      <c r="P441" s="76"/>
      <c r="Q441" s="76"/>
      <c r="R441" s="470"/>
      <c r="S441" s="474" t="str">
        <f>担当者_DS</f>
        <v>NG</v>
      </c>
      <c r="T441" s="76"/>
      <c r="U441" s="76"/>
      <c r="V441" s="470"/>
      <c r="W441" s="472" t="str">
        <f>担当者_DSR</f>
        <v>NG</v>
      </c>
      <c r="X441" s="76"/>
      <c r="Y441" s="76"/>
      <c r="Z441" s="470"/>
      <c r="AA441" s="476"/>
      <c r="AB441" s="79"/>
      <c r="AC441" s="79"/>
      <c r="AD441" s="470">
        <f>IF(AC442 &lt;&gt; "",1,0)</f>
        <v>0</v>
      </c>
      <c r="AE441" s="472" t="str">
        <f>担当者_CD</f>
        <v>NG</v>
      </c>
      <c r="AF441" s="76"/>
      <c r="AG441" s="76"/>
      <c r="AH441" s="470"/>
      <c r="AI441" s="472" t="str">
        <f>担当者_DD</f>
        <v>NG</v>
      </c>
      <c r="AJ441" s="76"/>
      <c r="AK441" s="76"/>
      <c r="AL441" s="470"/>
      <c r="AM441" s="476"/>
      <c r="AN441" s="79"/>
      <c r="AO441" s="79"/>
      <c r="AP441" s="470">
        <f>IF(AO442 &lt;&gt; "",1,0)</f>
        <v>0</v>
      </c>
      <c r="AQ441" s="472" t="str">
        <f>担当者_MCL</f>
        <v>NG</v>
      </c>
      <c r="AR441" s="76"/>
      <c r="AS441" s="76"/>
      <c r="AT441" s="470"/>
      <c r="AU441" s="472" t="str">
        <f>担当者_MCLR</f>
        <v>NG</v>
      </c>
      <c r="AV441" s="76"/>
      <c r="AW441" s="76"/>
      <c r="AX441" s="470"/>
      <c r="AY441" s="476"/>
      <c r="AZ441" s="79"/>
      <c r="BA441" s="79"/>
      <c r="BB441" s="470">
        <f>IF(BA442 &lt;&gt; "",1,0)</f>
        <v>0</v>
      </c>
      <c r="BC441" s="474" t="str">
        <f>担当者_MT</f>
        <v>NG</v>
      </c>
      <c r="BD441" s="76"/>
      <c r="BE441" s="76"/>
      <c r="BF441" s="470"/>
      <c r="BG441" s="472" t="str">
        <f>担当者_M検</f>
        <v>NG</v>
      </c>
      <c r="BH441" s="76"/>
      <c r="BI441" s="76"/>
      <c r="BJ441" s="470"/>
      <c r="BK441" s="476"/>
      <c r="BL441" s="79"/>
      <c r="BM441" s="79"/>
      <c r="BN441" s="470">
        <v>0</v>
      </c>
      <c r="BO441" s="474" t="str">
        <f>担当者_モテ</f>
        <v>NG</v>
      </c>
      <c r="BP441" s="76"/>
      <c r="BQ441" s="76"/>
      <c r="BR441" s="470"/>
      <c r="BS441" s="472" t="str">
        <f>担当者_モテR</f>
        <v>NG</v>
      </c>
      <c r="BT441" s="76"/>
      <c r="BU441" s="76"/>
      <c r="BV441" s="470"/>
      <c r="BW441" s="468">
        <f t="shared" ref="BW441" si="22410">IFERROR(SUM(IF(K441&lt;&gt;"NG",N441*K$1,0),IF(O441&lt;&gt;"NG",R441*O$1,0),IF(S441&lt;&gt;"NG",V441*S$1,0),IF(W441&lt;&gt;"NG",Z441*W$1,0),IF(AA441&lt;&gt;"NG",AD441*AA$1,0),IF(AE441&lt;&gt;"NG",AH441*AE$1,0),IF(AI441&lt;&gt;"NG",AL441*AI$1,0),IF(AM441&lt;&gt;"NG",AP441*AM$1,0),IF(AQ441&lt;&gt;"NG",AT441*AQ$1,0),IF(AU441&lt;&gt;"NG",AX441*AU$1,0),IF(AY441&lt;&gt;"NG",BB441*AY$1,0),IF(BC441&lt;&gt;"NG",BF441*BC$1,0),IF(BG441&lt;&gt;"NG",BJ441*BG$1,0),IF(BK441&lt;&gt;"NG",BN441*BK$1,0),IF(BO441&lt;&gt;"NG",BR441*BO$1,0),IF(BS441&lt;&gt;"NG",BV441*BS$1,0))/SUM(IF(K441&lt;&gt;"NG",K$1,0),IF(O441&lt;&gt;"NG",O$1,0),IF(S441&lt;&gt;"NG",S$1,0),IF(W441&lt;&gt;"NG",W$1,0),IF(AA441&lt;&gt;"NG",AA$1,0),IF(AE441&lt;&gt;"NG",AE$1,0),IF(AI441&lt;&gt;"NG",AI$1,0),IF(AM441&lt;&gt;"NG",AM$1,0),IF(AQ441&lt;&gt;"NG",AQ$1,0),IF(AU441&lt;&gt;"NG",AU$1,0),IF(AY441&lt;&gt;"NG",AY$1,0),IF(BC441&lt;&gt;"NG",BC$1,0),IF(BG441&lt;&gt;"NG",BG$1,0),IF(BK441&lt;&gt;"NG",BK$1,0),IF(BO441&lt;&gt;"NG",BO$1,0),IF(BS441&lt;&gt;"NG",BS$1,0)),0)</f>
        <v>0</v>
      </c>
      <c r="BX441" s="466"/>
      <c r="BY441" s="490"/>
      <c r="BZ441" s="5"/>
      <c r="CA441" s="32">
        <f t="shared" ref="CA441" si="22411">IF(AND($M441&lt;&gt;$BZ$5,$M441&lt;=$BZ$6,$M441&lt;&gt;$BZ$7),1,0)</f>
        <v>0</v>
      </c>
      <c r="CB441" s="32">
        <f t="shared" ref="CB441" si="22412">IF(AND($Q441&lt;&gt;$BZ$5,$Q441&lt;=$BZ$6,$Q441&lt;&gt;$BZ$7),1,0)</f>
        <v>0</v>
      </c>
      <c r="CC441" s="32">
        <f t="shared" ref="CC441" si="22413">IF(AND($U441&lt;&gt;$BZ$5,$U441&lt;=$BZ$6,$U441&lt;&gt;$BZ$7),1,0)</f>
        <v>0</v>
      </c>
      <c r="CD441" s="32">
        <f t="shared" ref="CD441" si="22414">IF(AND($Y441&lt;&gt;$BZ$5,$Y441&lt;=$BZ$6,$Y441&lt;&gt;$BZ$7),1,0)</f>
        <v>0</v>
      </c>
      <c r="CE441" s="32">
        <f t="shared" ref="CE441" si="22415">IF(AND($AG441&lt;&gt;$BZ$5,$AG441&lt;=$BZ$6,$AG441&lt;&gt;$BZ$7),1,0)</f>
        <v>0</v>
      </c>
      <c r="CF441" s="32">
        <f t="shared" ref="CF441" si="22416">IF(AND($AK441&lt;&gt;$BZ$5,$AK441&lt;=$BZ$6,$AK441&lt;&gt;$BZ$7),1,0)</f>
        <v>0</v>
      </c>
      <c r="CG441" s="32">
        <f t="shared" ref="CG441" si="22417">IF(AND($AS441&lt;&gt;$BZ$5,$AS441&lt;=$BZ$6,$AS441&lt;&gt;$BZ$7),1,0)</f>
        <v>0</v>
      </c>
      <c r="CH441" s="32">
        <f t="shared" ref="CH441" si="22418">IF(AND($AW441&lt;&gt;$BZ$5,$AW441&lt;=$BZ$6,$AW441&lt;&gt;$BZ$7),1,0)</f>
        <v>0</v>
      </c>
      <c r="CI441" s="32">
        <f t="shared" ref="CI441" si="22419">IF(AND($BE441&lt;&gt;$BZ$5,$BE441&lt;=$BZ$6,$BE441&lt;&gt;$BZ$7),1,0)</f>
        <v>0</v>
      </c>
      <c r="CJ441" s="32">
        <f t="shared" ref="CJ441" si="22420">IF(AND($BI441&lt;&gt;$BZ$5,$BI441&lt;=$BZ$6,$BI441&lt;&gt;$BZ$7),1,0)</f>
        <v>0</v>
      </c>
      <c r="CK441" s="32">
        <f t="shared" ref="CK441" si="22421">IF(AND($BQ441&lt;&gt;$BZ$5,$BQ441&lt;=$BZ$6,$BQ441&lt;&gt;$BZ$7),1,0)</f>
        <v>0</v>
      </c>
      <c r="CL441" s="32">
        <f t="shared" ref="CL441" si="22422">IF(AND($BU441&lt;&gt;$BZ$5,$BU441&lt;=$BZ$6,$BU441&lt;&gt;$BZ$7),1,0)</f>
        <v>0</v>
      </c>
      <c r="CO441" s="32">
        <f>IF(AND($M441&lt;&gt;$CN$5,$M441&lt;=$CN$6,$M441&lt;&gt;$CN$7),1,0)</f>
        <v>0</v>
      </c>
      <c r="CP441" s="32">
        <f>IF(AND($Q441&lt;&gt;$CN$5,$Q441&lt;=$CN$6,$Q441&lt;&gt;$CN$7),1,0)</f>
        <v>0</v>
      </c>
      <c r="CQ441" s="32">
        <f>IF(AND($U441&lt;&gt;$CN$5,$U441&lt;=$CN$6,$U441&lt;&gt;$CN$7),1,0)</f>
        <v>0</v>
      </c>
      <c r="CR441" s="32">
        <f>IF(AND($Y441&lt;&gt;$CN$5,$Y441&lt;=$CN$6,$Y441&lt;&gt;$CN$7),1,0)</f>
        <v>0</v>
      </c>
      <c r="CS441" s="32">
        <f>IF(AND($AG441&lt;&gt;$CN$5,$AG441&lt;=$CN$6,$AG441&lt;&gt;$CN$7),1,0)</f>
        <v>0</v>
      </c>
      <c r="CT441" s="32">
        <f>IF(AND($AK441&lt;&gt;$CN$5,$AK441&lt;=$CN$6,$AK441&lt;&gt;$CN$7),1,0)</f>
        <v>0</v>
      </c>
      <c r="CU441" s="32">
        <f>IF(AND($AS441&lt;&gt;$CN$5,$AS441&lt;=$CN$6,$AS441&lt;&gt;$CN$7),1,0)</f>
        <v>0</v>
      </c>
      <c r="CV441" s="32">
        <f>IF(AND($AW441&lt;&gt;$CN$5,$AW441&lt;=$CN$6,$AW441&lt;&gt;$CN$7),1,0)</f>
        <v>0</v>
      </c>
      <c r="CW441" s="32">
        <f>IF(AND($BE441&lt;&gt;$CN$5,$BE441&lt;=$CN$6,$BE441&lt;&gt;$CN$7),1,0)</f>
        <v>0</v>
      </c>
      <c r="CX441" s="32">
        <f>IF(AND($BI441&lt;&gt;$CN$5,$BI441&lt;=$CN$6,$BI441&lt;&gt;$CN$7),1,0)</f>
        <v>0</v>
      </c>
      <c r="CY441" s="32">
        <f>IF(AND($BQ441&lt;&gt;$CN$5,$BQ441&lt;=$CN$6,$BQ441&lt;&gt;$CN$7),1,0)</f>
        <v>0</v>
      </c>
      <c r="CZ441" s="32">
        <f>IF(AND($BU441&lt;&gt;$CN$5,$BU441&lt;=$CN$6,$BU441&lt;&gt;$CN$7),1,0)</f>
        <v>0</v>
      </c>
      <c r="DC441" s="32">
        <f>IF(AND($M441&lt;&gt;$DB$5,$M441&lt;=$DB$6,$M441&lt;&gt;$CN$7),1,0)</f>
        <v>0</v>
      </c>
      <c r="DD441" s="32">
        <f>IF(AND($Q441&lt;&gt;$DB$5,$Q441&lt;=$DB$6,$Q441&lt;&gt;$CN$7),1,0)</f>
        <v>0</v>
      </c>
      <c r="DE441" s="32">
        <f>IF(AND($U441&lt;&gt;$DB$5,$U441&lt;=$DB$6,$U441&lt;&gt;$CN$7),1,0)</f>
        <v>0</v>
      </c>
      <c r="DF441" s="32">
        <f>IF(AND($Y441&lt;&gt;$DB$5,$Y441&lt;=$DB$6,$Y441&lt;&gt;$CN$7),1,0)</f>
        <v>0</v>
      </c>
      <c r="DG441" s="32">
        <f>IF(AND($AG441&lt;&gt;$DB$5,$AG441&lt;=$DB$6,$AG441&lt;&gt;$CN$7),1,0)</f>
        <v>0</v>
      </c>
      <c r="DH441" s="32">
        <f>IF(AND($AK441&lt;&gt;$DB$5,$AK441&lt;=$DB$6,$AK441&lt;&gt;$CN$7),1,0)</f>
        <v>0</v>
      </c>
      <c r="DI441" s="32">
        <f>IF(AND($AS441&lt;&gt;$DB$5,$AS441&lt;=$DB$6,$AS441&lt;&gt;$CN$7),1,0)</f>
        <v>0</v>
      </c>
      <c r="DJ441" s="32">
        <f>IF(AND($AW441&lt;&gt;$DB$5,$AW441&lt;=$DB$6,$AW441&lt;&gt;$CN$7),1,0)</f>
        <v>0</v>
      </c>
      <c r="DK441" s="32">
        <f>IF(AND($BE441&lt;&gt;$DB$5,$BE441&lt;=$DB$6,$BE441&lt;&gt;$CN$7),1,0)</f>
        <v>0</v>
      </c>
      <c r="DL441" s="32">
        <f>IF(AND($BI441&lt;&gt;$DB$5,$BI441&lt;=$DB$6,$BI441&lt;&gt;$CN$7),1,0)</f>
        <v>0</v>
      </c>
      <c r="DM441" s="32">
        <f>IF(AND($BQ441&lt;&gt;$DB$5,$BQ441&lt;=$DB$6,$BQ441&lt;&gt;$CN$7),1,0)</f>
        <v>0</v>
      </c>
      <c r="DN441" s="32">
        <f>IF(AND($BU441&lt;&gt;$DB$5,$BU441&lt;=$DB$6,$BU441&lt;&gt;$CN$7),1,0)</f>
        <v>0</v>
      </c>
      <c r="DQ441" s="32">
        <f t="shared" ref="DQ441" si="22423">IF(AND($M441&lt;&gt;$DP$5,$M441&lt;=$DP$6,$M441&lt;&gt;$CN$7),1,0)</f>
        <v>0</v>
      </c>
      <c r="DR441" s="32">
        <f t="shared" ref="DR441" si="22424">IF(AND($Q441&lt;&gt;$DP$5,$Q441&lt;=$DP$6,$Q441&lt;&gt;$CN$7),1,0)</f>
        <v>0</v>
      </c>
      <c r="DS441" s="32">
        <f t="shared" ref="DS441" si="22425">IF(AND($U441&lt;&gt;$DP$5,$U441&lt;=$DP$6,$U441&lt;&gt;$CN$7),1,0)</f>
        <v>0</v>
      </c>
      <c r="DT441" s="32">
        <f t="shared" ref="DT441" si="22426">IF(AND($Y441&lt;&gt;$DP$5,$Y441&lt;=$DP$6,$Y441&lt;&gt;$CN$7),1,0)</f>
        <v>0</v>
      </c>
      <c r="DU441" s="32">
        <f t="shared" ref="DU441" si="22427">IF(AND($AG441&lt;&gt;$DP$5,$AG441&lt;=$DP$6,$AG441&lt;&gt;$CN$7),1,0)</f>
        <v>0</v>
      </c>
      <c r="DV441" s="32">
        <f t="shared" ref="DV441" si="22428">IF(AND($AK441&lt;&gt;$DP$5,$AK441&lt;=$DP$6,$AK441&lt;&gt;$CN$7),1,0)</f>
        <v>0</v>
      </c>
      <c r="DW441" s="32">
        <f t="shared" ref="DW441" si="22429">IF(AND($AS441&lt;&gt;$DP$5,$AS441&lt;=$DP$6,$AS441&lt;&gt;$CN$7),1,0)</f>
        <v>0</v>
      </c>
      <c r="DX441" s="32">
        <f t="shared" ref="DX441" si="22430">IF(AND($AW441&lt;&gt;$DP$5,$AW441&lt;=$DP$6,$AW441&lt;&gt;$CN$7),1,0)</f>
        <v>0</v>
      </c>
      <c r="DY441" s="32">
        <f t="shared" ref="DY441" si="22431">IF(AND($BE441&lt;&gt;$DP$5,$BE441&lt;=$DP$6,$BE441&lt;&gt;$CN$7),1,0)</f>
        <v>0</v>
      </c>
      <c r="DZ441" s="32">
        <f t="shared" ref="DZ441" si="22432">IF(AND($BI441&lt;&gt;$DP$5,$BI441&lt;=$DP$6,$BI441&lt;&gt;$CN$7),1,0)</f>
        <v>0</v>
      </c>
      <c r="EA441" s="32">
        <f t="shared" ref="EA441" si="22433">IF(AND($BQ441&lt;&gt;$DP$5,$BQ441&lt;=$DP$6,$BQ441&lt;&gt;$CN$7),1,0)</f>
        <v>0</v>
      </c>
      <c r="EB441" s="32">
        <f t="shared" ref="EB441" si="22434">IF(AND($BU441&lt;&gt;$DP$5,$BU441&lt;=$DP$6,$BU441&lt;&gt;$CN$7),1,0)</f>
        <v>0</v>
      </c>
      <c r="EE441" s="328">
        <f>IF(M441&lt;&gt;"",IF(M441&lt;=$ED$6,1,IF(L441&gt;$ED$6,0,NETWORKDAYS(L441,$ED$6,祭日リスト)/NETWORKDAYS(L441,M441,祭日リスト)))*$GG441*週間進捗報告書!$G$9,0)</f>
        <v>0</v>
      </c>
      <c r="EF441" s="328">
        <f>IF(Q441&lt;&gt;"",IF(Q441&lt;=$ED$6,1,IF(P441&gt;$ED$6,0,NETWORKDAYS(P441,$ED$6,祭日リスト)/NETWORKDAYS(P441,Q441,祭日リスト)))*$GG441*週間進捗報告書!$G$10,0)</f>
        <v>0</v>
      </c>
      <c r="EG441" s="328">
        <f>IF(U441&lt;&gt;"",IF(U441&lt;=$ED$6,1,IF(T441&gt;$ED$6,0,NETWORKDAYS(T441,$ED$6,祭日リスト)/NETWORKDAYS(T441,U441,祭日リスト)))*$GG441*週間進捗報告書!$G$11,0)</f>
        <v>0</v>
      </c>
      <c r="EH441" s="328">
        <f>IF(Y441&lt;&gt;"",IF(Y441&lt;=$ED$6,1,IF(X441&gt;$ED$6,0,NETWORKDAYS(X441,$ED$6,祭日リスト)/NETWORKDAYS(X441,Y441,祭日リスト)))*$GG441*週間進捗報告書!$G$12,0)</f>
        <v>0</v>
      </c>
      <c r="EI441" s="328">
        <f>IF(AG441&lt;&gt;"",IF(AG441&lt;=$ED$6,1,IF(AF441&gt;$ED$6,0,NETWORKDAYS(AF441,$ED$6,祭日リスト)/NETWORKDAYS(AF441,AG441,祭日リスト)))*$GG441*週間進捗報告書!$G$13,0)</f>
        <v>0</v>
      </c>
      <c r="EJ441" s="328">
        <f>IF(AK441&lt;&gt;"",IF(AK441&lt;=$ED$6,1,IF(AJ441&gt;$ED$6,0,NETWORKDAYS(AJ441,$ED$6,祭日リスト)/NETWORKDAYS(AJ441,AK441,祭日リスト)))*$GG441*週間進捗報告書!$G$14,0)</f>
        <v>0</v>
      </c>
      <c r="EK441" s="328">
        <f>IF(AS441&lt;&gt;"",IF(AS441&lt;=$ED$6,1,IF(AR441&gt;$ED$6,0,NETWORKDAYS(AR441,$ED$6,祭日リスト)/NETWORKDAYS(AR441,AS441,祭日リスト)))*$GG441*週間進捗報告書!$G$15,0)</f>
        <v>0</v>
      </c>
      <c r="EL441" s="328">
        <f>IF(AW441&lt;&gt;"",IF(AW441&lt;=$ED$6,1,IF(AV441&gt;$ED$6,0,NETWORKDAYS(AV441,$ED$6,祭日リスト)/NETWORKDAYS(AV441,AW441,祭日リスト)))*$GG441*週間進捗報告書!$G$16,0)</f>
        <v>0</v>
      </c>
      <c r="EM441" s="328">
        <f>IF(BE441&lt;&gt;"",IF(BE441&lt;=$ED$6,1,IF(BD441&gt;$ED$6,0,NETWORKDAYS(BD441,$ED$6,祭日リスト)/NETWORKDAYS(BD441,BE441,祭日リスト)))*$GG441*週間進捗報告書!$G$17,0)</f>
        <v>0</v>
      </c>
      <c r="EN441" s="328">
        <f>IF(BI441&lt;&gt;"",IF(BI441&lt;=$ED$6,1,IF(BH441&gt;$ED$6,0,NETWORKDAYS(BH441,$ED$6,祭日リスト)/NETWORKDAYS(BH441,BI441,祭日リスト)))*$GG441*週間進捗報告書!$G$18,0)</f>
        <v>0</v>
      </c>
      <c r="EO441" s="328">
        <f>IF(BQ441&lt;&gt;"",IF(BQ441&lt;=$ED$6,1,IF(BP441&gt;$ED$6,0,NETWORKDAYS(BP441,$ED$6,祭日リスト)/NETWORKDAYS(BP441,BQ441,祭日リスト)))*$GG441*週間進捗報告書!$G$19,0)</f>
        <v>0</v>
      </c>
      <c r="EP441" s="328">
        <f>IF(BU441&lt;&gt;"",IF(BU441&lt;=$ED$6,1,IF(BT441&gt;$ED$6,0,NETWORKDAYS(BT441,$ED$6,祭日リスト)/NETWORKDAYS(BT441,BU441,祭日リスト)))*$GG441*週間進捗報告書!$G$20,0)</f>
        <v>0</v>
      </c>
      <c r="ER441" s="547">
        <f t="shared" ref="ER441:FC441" si="22435">EE441-EE442</f>
        <v>0</v>
      </c>
      <c r="ES441" s="547">
        <f t="shared" si="22435"/>
        <v>0</v>
      </c>
      <c r="ET441" s="547">
        <f t="shared" si="22435"/>
        <v>0</v>
      </c>
      <c r="EU441" s="547">
        <f t="shared" si="22435"/>
        <v>0</v>
      </c>
      <c r="EV441" s="547">
        <f t="shared" si="22435"/>
        <v>0</v>
      </c>
      <c r="EW441" s="547">
        <f t="shared" si="22435"/>
        <v>0</v>
      </c>
      <c r="EX441" s="547">
        <f t="shared" si="22435"/>
        <v>0</v>
      </c>
      <c r="EY441" s="547">
        <f t="shared" si="22435"/>
        <v>0</v>
      </c>
      <c r="EZ441" s="547">
        <f t="shared" si="22435"/>
        <v>0</v>
      </c>
      <c r="FA441" s="547">
        <f t="shared" si="22435"/>
        <v>0</v>
      </c>
      <c r="FB441" s="547">
        <f t="shared" si="22435"/>
        <v>0</v>
      </c>
      <c r="FC441" s="547">
        <f t="shared" si="22435"/>
        <v>0</v>
      </c>
      <c r="FD441" s="547">
        <f t="shared" ref="FD441" si="22436">SUM(ER441:FC442)</f>
        <v>0</v>
      </c>
      <c r="FE441" s="333"/>
      <c r="FG441" s="32">
        <f>IF(AND($M441&lt;&gt;$FF$7),1,0)</f>
        <v>0</v>
      </c>
      <c r="FH441" s="32">
        <f>IF(AND($Q441&lt;&gt;$FF$7),1,0)</f>
        <v>0</v>
      </c>
      <c r="FI441" s="32">
        <f>IF(AND($U441&lt;&gt;$FF$7),1,0)</f>
        <v>0</v>
      </c>
      <c r="FJ441" s="32">
        <f>IF(AND($Y441&lt;&gt;$FF$7),1,0)</f>
        <v>0</v>
      </c>
      <c r="FK441" s="32">
        <f>IF(AND($AG441&lt;&gt;$FF$7),1,0)</f>
        <v>0</v>
      </c>
      <c r="FL441" s="32">
        <f>IF(AND($AK441&lt;&gt;$FF$7),1,0)</f>
        <v>0</v>
      </c>
      <c r="FM441" s="32">
        <f>IF(AND($AS441&lt;&gt;$FF$7),1,0)</f>
        <v>0</v>
      </c>
      <c r="FN441" s="32">
        <f>IF(AND($AW441&lt;&gt;$FF$7),1,0)</f>
        <v>0</v>
      </c>
      <c r="FO441" s="32">
        <f>IF(AND($BE441&lt;&gt;$FF$7),1,0)</f>
        <v>0</v>
      </c>
      <c r="FP441" s="32">
        <f>IF(AND($BI441&lt;&gt;$FF$7),1,0)</f>
        <v>0</v>
      </c>
      <c r="FQ441" s="32">
        <f>IF(AND($BQ441&lt;&gt;$FF$7),1,0)</f>
        <v>0</v>
      </c>
      <c r="FR441" s="32">
        <f>IF(AND($BU441&lt;&gt;$FF$7),1,0)</f>
        <v>0</v>
      </c>
      <c r="FU441" s="294">
        <f t="shared" ref="FU441" si="22437">IF($K441&lt;&gt;"NG",$GG441,0)</f>
        <v>0</v>
      </c>
      <c r="FV441" s="294">
        <f t="shared" ref="FV441" si="22438">IF($O441&lt;&gt;"NG",$GG441,0)</f>
        <v>0</v>
      </c>
      <c r="FW441" s="294">
        <f t="shared" ref="FW441" si="22439">IF($S441&lt;&gt;"NG",$GG441,0)</f>
        <v>0</v>
      </c>
      <c r="FX441" s="294">
        <f t="shared" ref="FX441" si="22440">IF($W441&lt;&gt;"NG",$GG441,0)</f>
        <v>0</v>
      </c>
      <c r="FY441" s="294">
        <f t="shared" ref="FY441" si="22441">IF($AE441&lt;&gt;"NG",$GG441,0)</f>
        <v>0</v>
      </c>
      <c r="FZ441" s="294">
        <f t="shared" ref="FZ441" si="22442">IF($AI441&lt;&gt;"NG",$GG441,0)</f>
        <v>0</v>
      </c>
      <c r="GA441" s="294">
        <f t="shared" ref="GA441" si="22443">IF($AQ441&lt;&gt;"NG",$GG441,0)</f>
        <v>0</v>
      </c>
      <c r="GB441" s="294">
        <f t="shared" ref="GB441" si="22444">IF($AU441&lt;&gt;"NG",$GG441,0)</f>
        <v>0</v>
      </c>
      <c r="GC441" s="294">
        <f t="shared" ref="GC441" si="22445">IF($BC441&lt;&gt;"NG",$GG441,0)</f>
        <v>0</v>
      </c>
      <c r="GD441" s="294">
        <f t="shared" ref="GD441" si="22446">IF($BG441&lt;&gt;"NG",$GG441,0)</f>
        <v>0</v>
      </c>
      <c r="GE441" s="294">
        <f t="shared" ref="GE441" si="22447">IF($BO441&lt;&gt;"NG",$GG441,0)</f>
        <v>0</v>
      </c>
      <c r="GF441" s="294">
        <f t="shared" ref="GF441" si="22448">IF($BS441&lt;&gt;"NG",$GG441,0)</f>
        <v>0</v>
      </c>
      <c r="GG441" s="294" t="e">
        <f>VLOOKUP($D441,リスト!$D:$S,15,FALSE)</f>
        <v>#N/A</v>
      </c>
      <c r="GH441" s="2" t="e">
        <f>INDEX(リスト!$V:$V,MATCH(中日程計画表!$D441,リスト!$D:$D,0))</f>
        <v>#N/A</v>
      </c>
      <c r="GI441" s="2" t="e">
        <f>INDEX(リスト!$A:$A,MATCH(中日程計画表!$D441,リスト!$D:$D,0))</f>
        <v>#N/A</v>
      </c>
      <c r="GJ441" s="2" t="e">
        <f>INDEX(リスト!$U:$U,MATCH(中日程計画表!$D441,リスト!$D:$D,0))</f>
        <v>#N/A</v>
      </c>
      <c r="GK441" s="5" t="e">
        <f>INDEX(リスト!$W:$W,MATCH(中日程計画表!$D441,リスト!$D:$D,0))</f>
        <v>#N/A</v>
      </c>
      <c r="GL441" s="2" t="s">
        <v>200</v>
      </c>
      <c r="GM441" s="296">
        <f>D441</f>
        <v>0</v>
      </c>
      <c r="GN441" s="296">
        <f>E441</f>
        <v>0</v>
      </c>
      <c r="GU441" s="460" t="str">
        <f t="shared" ref="GU441" si="22449">AE441</f>
        <v>NG</v>
      </c>
      <c r="GV441" s="460">
        <f t="shared" ref="GV441" si="22450">EI441</f>
        <v>0</v>
      </c>
      <c r="GW441" s="460">
        <f t="shared" ref="GW441" si="22451">EI442</f>
        <v>0</v>
      </c>
      <c r="GX441" s="462">
        <f t="shared" ref="GX441" si="22452">EV441</f>
        <v>0</v>
      </c>
      <c r="GY441" s="460" t="str">
        <f t="shared" ref="GY441" si="22453">AI441</f>
        <v>NG</v>
      </c>
      <c r="GZ441" s="460">
        <f t="shared" ref="GZ441" si="22454">EJ441</f>
        <v>0</v>
      </c>
      <c r="HA441" s="460">
        <f t="shared" ref="HA441" si="22455">EJ442</f>
        <v>0</v>
      </c>
      <c r="HB441" s="462">
        <f t="shared" ref="HB441" si="22456">EW441</f>
        <v>0</v>
      </c>
      <c r="HC441" s="460" t="str">
        <f t="shared" ref="HC441" si="22457">AQ441</f>
        <v>NG</v>
      </c>
      <c r="HD441" s="460">
        <f t="shared" ref="HD441" si="22458">EK441</f>
        <v>0</v>
      </c>
      <c r="HE441" s="460">
        <f t="shared" ref="HE441" si="22459">EK442</f>
        <v>0</v>
      </c>
      <c r="HF441" s="462">
        <f t="shared" ref="HF441" si="22460">EX441</f>
        <v>0</v>
      </c>
      <c r="HG441" s="460" t="str">
        <f t="shared" ref="HG441" si="22461">AU441</f>
        <v>NG</v>
      </c>
      <c r="HH441" s="460">
        <f t="shared" ref="HH441" si="22462">EL441</f>
        <v>0</v>
      </c>
      <c r="HI441" s="460">
        <f t="shared" ref="HI441" si="22463">EL442</f>
        <v>0</v>
      </c>
      <c r="HJ441" s="462">
        <f t="shared" ref="HJ441" si="22464">EY441</f>
        <v>0</v>
      </c>
      <c r="HK441" s="460" t="str">
        <f t="shared" ref="HK441" si="22465">BC441</f>
        <v>NG</v>
      </c>
      <c r="HL441" s="460">
        <f t="shared" ref="HL441" si="22466">EM441</f>
        <v>0</v>
      </c>
      <c r="HM441" s="460">
        <f t="shared" ref="HM441" si="22467">EM442</f>
        <v>0</v>
      </c>
      <c r="HN441" s="462">
        <f t="shared" ref="HN441" si="22468">EZ441</f>
        <v>0</v>
      </c>
      <c r="HO441" s="460" t="str">
        <f t="shared" ref="HO441" si="22469">BG441</f>
        <v>NG</v>
      </c>
      <c r="HP441" s="460">
        <f t="shared" ref="HP441" si="22470">EN441</f>
        <v>0</v>
      </c>
      <c r="HQ441" s="460">
        <f t="shared" ref="HQ441" si="22471">EN442</f>
        <v>0</v>
      </c>
      <c r="HR441" s="462">
        <f t="shared" ref="HR441" si="22472">FA441</f>
        <v>0</v>
      </c>
      <c r="HS441" s="332"/>
    </row>
    <row r="442" spans="1:227" ht="12" customHeight="1">
      <c r="A442" s="489"/>
      <c r="B442" s="487"/>
      <c r="C442" s="475"/>
      <c r="D442" s="485"/>
      <c r="E442" s="483"/>
      <c r="F442" s="317"/>
      <c r="G442" s="317"/>
      <c r="H442" s="317"/>
      <c r="I442" s="317"/>
      <c r="J442" s="316"/>
      <c r="K442" s="481"/>
      <c r="L442" s="77"/>
      <c r="M442" s="77"/>
      <c r="N442" s="471"/>
      <c r="O442" s="475"/>
      <c r="P442" s="77"/>
      <c r="Q442" s="77"/>
      <c r="R442" s="471"/>
      <c r="S442" s="475"/>
      <c r="T442" s="77"/>
      <c r="U442" s="77"/>
      <c r="V442" s="471"/>
      <c r="W442" s="473"/>
      <c r="X442" s="77"/>
      <c r="Y442" s="77"/>
      <c r="Z442" s="471"/>
      <c r="AA442" s="477"/>
      <c r="AB442" s="80"/>
      <c r="AC442" s="80"/>
      <c r="AD442" s="471"/>
      <c r="AE442" s="473"/>
      <c r="AF442" s="77"/>
      <c r="AG442" s="77"/>
      <c r="AH442" s="471"/>
      <c r="AI442" s="473"/>
      <c r="AJ442" s="77"/>
      <c r="AK442" s="77"/>
      <c r="AL442" s="471"/>
      <c r="AM442" s="477"/>
      <c r="AN442" s="80"/>
      <c r="AO442" s="80"/>
      <c r="AP442" s="471"/>
      <c r="AQ442" s="473"/>
      <c r="AR442" s="77"/>
      <c r="AS442" s="77"/>
      <c r="AT442" s="471"/>
      <c r="AU442" s="473"/>
      <c r="AV442" s="77"/>
      <c r="AW442" s="77"/>
      <c r="AX442" s="471"/>
      <c r="AY442" s="477"/>
      <c r="AZ442" s="80"/>
      <c r="BA442" s="80"/>
      <c r="BB442" s="471"/>
      <c r="BC442" s="475"/>
      <c r="BD442" s="77"/>
      <c r="BE442" s="77"/>
      <c r="BF442" s="471"/>
      <c r="BG442" s="473"/>
      <c r="BH442" s="77"/>
      <c r="BI442" s="77"/>
      <c r="BJ442" s="471"/>
      <c r="BK442" s="477"/>
      <c r="BL442" s="80"/>
      <c r="BM442" s="80"/>
      <c r="BN442" s="471"/>
      <c r="BO442" s="475"/>
      <c r="BP442" s="77"/>
      <c r="BQ442" s="77"/>
      <c r="BR442" s="471"/>
      <c r="BS442" s="473"/>
      <c r="BT442" s="77"/>
      <c r="BU442" s="77"/>
      <c r="BV442" s="471"/>
      <c r="BW442" s="469"/>
      <c r="BX442" s="467"/>
      <c r="BY442" s="490"/>
      <c r="CA442" s="19">
        <f t="shared" ref="CA442" si="22473">IF(AND($N441=1,$M442&lt;&gt;$BZ$7),1,0)</f>
        <v>0</v>
      </c>
      <c r="CB442" s="19">
        <f t="shared" ref="CB442" si="22474">IF(AND($R441=1,$Q442&lt;&gt;$BZ$7),1,0)</f>
        <v>0</v>
      </c>
      <c r="CC442" s="19">
        <f t="shared" ref="CC442" si="22475">IF(AND($V441=1,$U442&lt;&gt;$BZ$7),1,0)</f>
        <v>0</v>
      </c>
      <c r="CD442" s="19">
        <f t="shared" ref="CD442" si="22476">IF(AND($Z441=1,$Y442&lt;&gt;$BZ$7),1,0)</f>
        <v>0</v>
      </c>
      <c r="CE442" s="19">
        <f t="shared" ref="CE442" si="22477">IF(AND($AH441=1,$AG442&lt;&gt;$BZ$7),1,0)</f>
        <v>0</v>
      </c>
      <c r="CF442" s="19">
        <f t="shared" ref="CF442" si="22478">IF(AND($AL441=1,$AK442&lt;&gt;$BZ$7),1,0)</f>
        <v>0</v>
      </c>
      <c r="CG442" s="19">
        <f t="shared" ref="CG442" si="22479">IF(AND($AT441=1,$AS442&lt;&gt;$BZ$7),1,0)</f>
        <v>0</v>
      </c>
      <c r="CH442" s="19">
        <f t="shared" ref="CH442" si="22480">IF(AND($AX441=1,$AW442&lt;&gt;$BZ$7),1,0)</f>
        <v>0</v>
      </c>
      <c r="CI442" s="19">
        <f t="shared" ref="CI442" si="22481">IF(AND($BF441=1,$BE442&lt;&gt;$BZ$7),1,0)</f>
        <v>0</v>
      </c>
      <c r="CJ442" s="19">
        <f t="shared" ref="CJ442" si="22482">IF(AND($BJ441=1,$BI442&lt;&gt;$BZ$7),1,0)</f>
        <v>0</v>
      </c>
      <c r="CK442" s="19">
        <f t="shared" ref="CK442" si="22483">IF(AND($BR441=1,$BQ442&lt;&gt;$BZ$7),1,0)</f>
        <v>0</v>
      </c>
      <c r="CL442" s="19">
        <f t="shared" ref="CL442" si="22484">IF(AND($BV441=1,$BU442&lt;&gt;$BZ$7),1,0)</f>
        <v>0</v>
      </c>
      <c r="CO442" s="19">
        <f>IF(AND($M442&lt;&gt;$CN$7,$M442&lt;=$CN$6),1,0)</f>
        <v>0</v>
      </c>
      <c r="CP442" s="19">
        <f>IF(AND($Q442&lt;&gt;$CN$7,$Q442&lt;=$CN$6),1,0)</f>
        <v>0</v>
      </c>
      <c r="CQ442" s="19">
        <f>IF(AND($U442&lt;&gt;$CN$7,$U442&lt;=$CN$6),1,0)</f>
        <v>0</v>
      </c>
      <c r="CR442" s="19">
        <f>IF(AND($Y442&lt;&gt;$CN$7,$Y442&lt;=$CN$6),1,0)</f>
        <v>0</v>
      </c>
      <c r="CS442" s="19">
        <f>IF(AND($AG442&lt;&gt;$CN$7,$AG442&lt;=$CN$6),1,0)</f>
        <v>0</v>
      </c>
      <c r="CT442" s="19">
        <f>IF(AND($AK442&lt;&gt;$CN$7,$AK442&lt;=$CN$6),1,0)</f>
        <v>0</v>
      </c>
      <c r="CU442" s="19">
        <f>IF(AND($AS442&lt;&gt;$CN$7,$AS442&lt;=$CN$6),1,0)</f>
        <v>0</v>
      </c>
      <c r="CV442" s="19">
        <f>IF(AND($AW442&lt;&gt;$CN$7,$AW442&lt;=$CN$6),1,0)</f>
        <v>0</v>
      </c>
      <c r="CW442" s="19">
        <f>IF(AND($BE442&lt;&gt;$CN$7,$BE442&lt;=$CN$6),1,0)</f>
        <v>0</v>
      </c>
      <c r="CX442" s="19">
        <f>IF(AND($BI442&lt;&gt;$CN$7,$BI442&lt;=$CN$6),1,0)</f>
        <v>0</v>
      </c>
      <c r="CY442" s="19">
        <f>IF(AND($BQ442&lt;&gt;$CN$7,$BQ442&lt;=$CN$6),1,0)</f>
        <v>0</v>
      </c>
      <c r="CZ442" s="19">
        <f>IF(AND($BU442&lt;&gt;$CN$7,$BU442&lt;=$CN$6),1,0)</f>
        <v>0</v>
      </c>
      <c r="DC442" s="19">
        <f>IF($N441=1,1,0)</f>
        <v>0</v>
      </c>
      <c r="DD442" s="19">
        <f>IF($R441=1,1,0)</f>
        <v>0</v>
      </c>
      <c r="DE442" s="19">
        <f>IF($V441=1,1,0)</f>
        <v>0</v>
      </c>
      <c r="DF442" s="19">
        <f>IF($Z441=1,1,0)</f>
        <v>0</v>
      </c>
      <c r="DG442" s="19">
        <f>IF($AH441=1,1,0)</f>
        <v>0</v>
      </c>
      <c r="DH442" s="19">
        <f>IF($AL441=1,1,0)</f>
        <v>0</v>
      </c>
      <c r="DI442" s="19">
        <f>IF($AT441=1,1,0)</f>
        <v>0</v>
      </c>
      <c r="DJ442" s="19">
        <f>IF($AX441=1,1,0)</f>
        <v>0</v>
      </c>
      <c r="DK442" s="19">
        <f>IF($BF441=1,1,0)</f>
        <v>0</v>
      </c>
      <c r="DL442" s="19">
        <f>IF($BJ441=1,1,0)</f>
        <v>0</v>
      </c>
      <c r="DM442" s="19">
        <f>IF($BR441=1,1,0)</f>
        <v>0</v>
      </c>
      <c r="DN442" s="19">
        <f>IF($BV441=1,1,0)</f>
        <v>0</v>
      </c>
      <c r="DQ442" s="19">
        <f t="shared" ref="DQ442" si="22485">IF($N441=1,1,0)</f>
        <v>0</v>
      </c>
      <c r="DR442" s="19">
        <f t="shared" ref="DR442" si="22486">IF($R441=1,1,0)</f>
        <v>0</v>
      </c>
      <c r="DS442" s="19">
        <f t="shared" ref="DS442" si="22487">IF($V441=1,1,0)</f>
        <v>0</v>
      </c>
      <c r="DT442" s="19">
        <f t="shared" ref="DT442" si="22488">IF($Z441=1,1,0)</f>
        <v>0</v>
      </c>
      <c r="DU442" s="19">
        <f t="shared" ref="DU442" si="22489">IF($AH441=1,1,0)</f>
        <v>0</v>
      </c>
      <c r="DV442" s="19">
        <f t="shared" ref="DV442" si="22490">IF($AL441=1,1,0)</f>
        <v>0</v>
      </c>
      <c r="DW442" s="19">
        <f t="shared" ref="DW442" si="22491">IF($AT441=1,1,0)</f>
        <v>0</v>
      </c>
      <c r="DX442" s="19">
        <f t="shared" ref="DX442" si="22492">IF($AX441=1,1,0)</f>
        <v>0</v>
      </c>
      <c r="DY442" s="19">
        <f t="shared" ref="DY442" si="22493">IF($BF441=1,1,0)</f>
        <v>0</v>
      </c>
      <c r="DZ442" s="19">
        <f t="shared" ref="DZ442" si="22494">IF($BJ441=1,1,0)</f>
        <v>0</v>
      </c>
      <c r="EA442" s="19">
        <f t="shared" ref="EA442" si="22495">IF($BR441=1,1,0)</f>
        <v>0</v>
      </c>
      <c r="EB442" s="19">
        <f t="shared" ref="EB442" si="22496">IF($BV441=1,1,0)</f>
        <v>0</v>
      </c>
      <c r="EE442" s="329">
        <f>N441*$FU442*週間進捗報告書!$G$9</f>
        <v>0</v>
      </c>
      <c r="EF442" s="329">
        <f>R441*$FV442*週間進捗報告書!$G$10</f>
        <v>0</v>
      </c>
      <c r="EG442" s="329">
        <f>V441*$FW442*週間進捗報告書!$G$11</f>
        <v>0</v>
      </c>
      <c r="EH442" s="329">
        <f>Z441*$FX442*週間進捗報告書!$G$12</f>
        <v>0</v>
      </c>
      <c r="EI442" s="329">
        <f>AH441*$FY442*週間進捗報告書!$G$13</f>
        <v>0</v>
      </c>
      <c r="EJ442" s="329">
        <f>AL441*$FZ442*週間進捗報告書!$G$14</f>
        <v>0</v>
      </c>
      <c r="EK442" s="329">
        <f>AT441*$GA442*週間進捗報告書!$G$15</f>
        <v>0</v>
      </c>
      <c r="EL442" s="329">
        <f>AX441*$GB442*週間進捗報告書!$G$16</f>
        <v>0</v>
      </c>
      <c r="EM442" s="329">
        <f>BF441*$GC442*週間進捗報告書!$G$17</f>
        <v>0</v>
      </c>
      <c r="EN442" s="329">
        <f>BJ441*$GD442*週間進捗報告書!$G$18</f>
        <v>0</v>
      </c>
      <c r="EO442" s="329">
        <f>BR441*$GE442*週間進捗報告書!$G$19</f>
        <v>0</v>
      </c>
      <c r="EP442" s="329">
        <f>BV441*$GF442*週間進捗報告書!$G$20</f>
        <v>0</v>
      </c>
      <c r="ER442" s="547"/>
      <c r="ES442" s="547"/>
      <c r="ET442" s="547"/>
      <c r="EU442" s="547"/>
      <c r="EV442" s="547"/>
      <c r="EW442" s="547"/>
      <c r="EX442" s="547"/>
      <c r="EY442" s="547"/>
      <c r="EZ442" s="547"/>
      <c r="FA442" s="547"/>
      <c r="FB442" s="547"/>
      <c r="FC442" s="547"/>
      <c r="FD442" s="547"/>
      <c r="FE442" s="332"/>
      <c r="FG442" s="19"/>
      <c r="FH442" s="19"/>
      <c r="FI442" s="19"/>
      <c r="FJ442" s="19"/>
      <c r="FK442" s="19"/>
      <c r="FL442" s="19"/>
      <c r="FM442" s="19"/>
      <c r="FN442" s="19"/>
      <c r="FO442" s="19"/>
      <c r="FP442" s="19"/>
      <c r="FQ442" s="19"/>
      <c r="FR442" s="19"/>
      <c r="FU442" s="295">
        <f t="shared" ref="FU442" si="22497">FU441</f>
        <v>0</v>
      </c>
      <c r="FV442" s="295">
        <f t="shared" ref="FV442" si="22498">FV441</f>
        <v>0</v>
      </c>
      <c r="FW442" s="295">
        <f t="shared" ref="FW442" si="22499">FW441</f>
        <v>0</v>
      </c>
      <c r="FX442" s="295">
        <f t="shared" ref="FX442" si="22500">FX441</f>
        <v>0</v>
      </c>
      <c r="FY442" s="295">
        <f t="shared" ref="FY442" si="22501">FY441</f>
        <v>0</v>
      </c>
      <c r="FZ442" s="295">
        <f t="shared" ref="FZ442" si="22502">FZ441</f>
        <v>0</v>
      </c>
      <c r="GA442" s="295">
        <f t="shared" ref="GA442" si="22503">GA441</f>
        <v>0</v>
      </c>
      <c r="GB442" s="295">
        <f t="shared" ref="GB442" si="22504">GB441</f>
        <v>0</v>
      </c>
      <c r="GC442" s="295">
        <f t="shared" ref="GC442" si="22505">GC441</f>
        <v>0</v>
      </c>
      <c r="GD442" s="295">
        <f t="shared" ref="GD442" si="22506">GD441</f>
        <v>0</v>
      </c>
      <c r="GE442" s="295">
        <f t="shared" ref="GE442" si="22507">GE441</f>
        <v>0</v>
      </c>
      <c r="GF442" s="295">
        <f t="shared" ref="GF442" si="22508">GF441</f>
        <v>0</v>
      </c>
      <c r="GG442" s="295" t="e">
        <f t="shared" ref="GG442" si="22509">GG441</f>
        <v>#N/A</v>
      </c>
      <c r="GH442" s="2" t="e">
        <f>INDEX(リスト!$V:$V,MATCH(中日程計画表!$D441,リスト!$D:$D,0))</f>
        <v>#N/A</v>
      </c>
      <c r="GI442" s="2" t="e">
        <f>INDEX(リスト!$A:$A,MATCH(中日程計画表!$D441,リスト!$D:$D,0))</f>
        <v>#N/A</v>
      </c>
      <c r="GJ442" s="2" t="e">
        <f>INDEX(リスト!$U:$U,MATCH(中日程計画表!$D441,リスト!$D:$D,0))</f>
        <v>#N/A</v>
      </c>
      <c r="GK442" s="5" t="e">
        <f>INDEX(リスト!$W:$W,MATCH(中日程計画表!$D441,リスト!$D:$D,0))</f>
        <v>#N/A</v>
      </c>
      <c r="GL442" s="2" t="s">
        <v>201</v>
      </c>
      <c r="GM442" s="296">
        <f t="shared" ref="GM442" si="22510">GM441</f>
        <v>0</v>
      </c>
      <c r="GN442" s="296">
        <f t="shared" ref="GN442" si="22511">GN441</f>
        <v>0</v>
      </c>
      <c r="GU442" s="461"/>
      <c r="GV442" s="460"/>
      <c r="GW442" s="460"/>
      <c r="GX442" s="461"/>
      <c r="GY442" s="461"/>
      <c r="GZ442" s="460"/>
      <c r="HA442" s="460"/>
      <c r="HB442" s="461"/>
      <c r="HC442" s="461"/>
      <c r="HD442" s="460"/>
      <c r="HE442" s="460"/>
      <c r="HF442" s="461"/>
      <c r="HG442" s="461"/>
      <c r="HH442" s="460"/>
      <c r="HI442" s="460"/>
      <c r="HJ442" s="461"/>
      <c r="HK442" s="461"/>
      <c r="HL442" s="460"/>
      <c r="HM442" s="460"/>
      <c r="HN442" s="461"/>
      <c r="HO442" s="461"/>
      <c r="HP442" s="460"/>
      <c r="HQ442" s="460"/>
      <c r="HR442" s="461"/>
      <c r="HS442" s="4"/>
    </row>
    <row r="443" spans="1:227" ht="12" customHeight="1">
      <c r="A443" s="488" t="str">
        <f t="shared" ref="A443" ca="1" si="22512">INDIRECT("リスト!A"&amp;B443+6)</f>
        <v/>
      </c>
      <c r="B443" s="486">
        <f t="shared" ref="B443" si="22513">ROUNDDOWN((ROW()-6)/2,0)+1</f>
        <v>219</v>
      </c>
      <c r="C443" s="474" t="str">
        <f>機能グループ名</f>
        <v/>
      </c>
      <c r="D443" s="484">
        <f>機能ID</f>
        <v>0</v>
      </c>
      <c r="E443" s="482">
        <f>機能名</f>
        <v>0</v>
      </c>
      <c r="F443" s="315"/>
      <c r="G443" s="315"/>
      <c r="H443" s="315"/>
      <c r="I443" s="315"/>
      <c r="J443" s="316"/>
      <c r="K443" s="480" t="str">
        <f>担当者_SR</f>
        <v>NG</v>
      </c>
      <c r="L443" s="76"/>
      <c r="M443" s="76"/>
      <c r="N443" s="470"/>
      <c r="O443" s="474" t="str">
        <f>担当者_SRR</f>
        <v>NG</v>
      </c>
      <c r="P443" s="76"/>
      <c r="Q443" s="76"/>
      <c r="R443" s="470"/>
      <c r="S443" s="474" t="str">
        <f>担当者_DS</f>
        <v>NG</v>
      </c>
      <c r="T443" s="76"/>
      <c r="U443" s="76"/>
      <c r="V443" s="470"/>
      <c r="W443" s="472" t="str">
        <f>担当者_DSR</f>
        <v>NG</v>
      </c>
      <c r="X443" s="76"/>
      <c r="Y443" s="76"/>
      <c r="Z443" s="470"/>
      <c r="AA443" s="476"/>
      <c r="AB443" s="79"/>
      <c r="AC443" s="79"/>
      <c r="AD443" s="470">
        <f>IF(AC444 &lt;&gt; "",1,0)</f>
        <v>0</v>
      </c>
      <c r="AE443" s="472" t="str">
        <f>担当者_CD</f>
        <v>NG</v>
      </c>
      <c r="AF443" s="76"/>
      <c r="AG443" s="76"/>
      <c r="AH443" s="470"/>
      <c r="AI443" s="472" t="str">
        <f>担当者_DD</f>
        <v>NG</v>
      </c>
      <c r="AJ443" s="76"/>
      <c r="AK443" s="76"/>
      <c r="AL443" s="470"/>
      <c r="AM443" s="476"/>
      <c r="AN443" s="79"/>
      <c r="AO443" s="79"/>
      <c r="AP443" s="470">
        <f>IF(AO444 &lt;&gt; "",1,0)</f>
        <v>0</v>
      </c>
      <c r="AQ443" s="472" t="str">
        <f>担当者_MCL</f>
        <v>NG</v>
      </c>
      <c r="AR443" s="76"/>
      <c r="AS443" s="76"/>
      <c r="AT443" s="470"/>
      <c r="AU443" s="472" t="str">
        <f>担当者_MCLR</f>
        <v>NG</v>
      </c>
      <c r="AV443" s="76"/>
      <c r="AW443" s="76"/>
      <c r="AX443" s="470"/>
      <c r="AY443" s="476"/>
      <c r="AZ443" s="79"/>
      <c r="BA443" s="79"/>
      <c r="BB443" s="470">
        <f>IF(BA444 &lt;&gt; "",1,0)</f>
        <v>0</v>
      </c>
      <c r="BC443" s="474" t="str">
        <f>担当者_MT</f>
        <v>NG</v>
      </c>
      <c r="BD443" s="76"/>
      <c r="BE443" s="76"/>
      <c r="BF443" s="470"/>
      <c r="BG443" s="472" t="str">
        <f>担当者_M検</f>
        <v>NG</v>
      </c>
      <c r="BH443" s="76"/>
      <c r="BI443" s="76"/>
      <c r="BJ443" s="470"/>
      <c r="BK443" s="476"/>
      <c r="BL443" s="79"/>
      <c r="BM443" s="79"/>
      <c r="BN443" s="470">
        <v>0</v>
      </c>
      <c r="BO443" s="474" t="str">
        <f>担当者_モテ</f>
        <v>NG</v>
      </c>
      <c r="BP443" s="76"/>
      <c r="BQ443" s="76"/>
      <c r="BR443" s="470"/>
      <c r="BS443" s="472" t="str">
        <f>担当者_モテR</f>
        <v>NG</v>
      </c>
      <c r="BT443" s="76"/>
      <c r="BU443" s="76"/>
      <c r="BV443" s="470"/>
      <c r="BW443" s="468">
        <f t="shared" ref="BW443" si="22514">IFERROR(SUM(IF(K443&lt;&gt;"NG",N443*K$1,0),IF(O443&lt;&gt;"NG",R443*O$1,0),IF(S443&lt;&gt;"NG",V443*S$1,0),IF(W443&lt;&gt;"NG",Z443*W$1,0),IF(AA443&lt;&gt;"NG",AD443*AA$1,0),IF(AE443&lt;&gt;"NG",AH443*AE$1,0),IF(AI443&lt;&gt;"NG",AL443*AI$1,0),IF(AM443&lt;&gt;"NG",AP443*AM$1,0),IF(AQ443&lt;&gt;"NG",AT443*AQ$1,0),IF(AU443&lt;&gt;"NG",AX443*AU$1,0),IF(AY443&lt;&gt;"NG",BB443*AY$1,0),IF(BC443&lt;&gt;"NG",BF443*BC$1,0),IF(BG443&lt;&gt;"NG",BJ443*BG$1,0),IF(BK443&lt;&gt;"NG",BN443*BK$1,0),IF(BO443&lt;&gt;"NG",BR443*BO$1,0),IF(BS443&lt;&gt;"NG",BV443*BS$1,0))/SUM(IF(K443&lt;&gt;"NG",K$1,0),IF(O443&lt;&gt;"NG",O$1,0),IF(S443&lt;&gt;"NG",S$1,0),IF(W443&lt;&gt;"NG",W$1,0),IF(AA443&lt;&gt;"NG",AA$1,0),IF(AE443&lt;&gt;"NG",AE$1,0),IF(AI443&lt;&gt;"NG",AI$1,0),IF(AM443&lt;&gt;"NG",AM$1,0),IF(AQ443&lt;&gt;"NG",AQ$1,0),IF(AU443&lt;&gt;"NG",AU$1,0),IF(AY443&lt;&gt;"NG",AY$1,0),IF(BC443&lt;&gt;"NG",BC$1,0),IF(BG443&lt;&gt;"NG",BG$1,0),IF(BK443&lt;&gt;"NG",BK$1,0),IF(BO443&lt;&gt;"NG",BO$1,0),IF(BS443&lt;&gt;"NG",BS$1,0)),0)</f>
        <v>0</v>
      </c>
      <c r="BX443" s="466"/>
      <c r="BY443" s="490"/>
      <c r="BZ443" s="5"/>
      <c r="CA443" s="32">
        <f t="shared" ref="CA443" si="22515">IF(AND($M443&lt;&gt;$BZ$5,$M443&lt;=$BZ$6,$M443&lt;&gt;$BZ$7),1,0)</f>
        <v>0</v>
      </c>
      <c r="CB443" s="32">
        <f t="shared" ref="CB443" si="22516">IF(AND($Q443&lt;&gt;$BZ$5,$Q443&lt;=$BZ$6,$Q443&lt;&gt;$BZ$7),1,0)</f>
        <v>0</v>
      </c>
      <c r="CC443" s="32">
        <f t="shared" ref="CC443" si="22517">IF(AND($U443&lt;&gt;$BZ$5,$U443&lt;=$BZ$6,$U443&lt;&gt;$BZ$7),1,0)</f>
        <v>0</v>
      </c>
      <c r="CD443" s="32">
        <f t="shared" ref="CD443" si="22518">IF(AND($Y443&lt;&gt;$BZ$5,$Y443&lt;=$BZ$6,$Y443&lt;&gt;$BZ$7),1,0)</f>
        <v>0</v>
      </c>
      <c r="CE443" s="32">
        <f t="shared" ref="CE443" si="22519">IF(AND($AG443&lt;&gt;$BZ$5,$AG443&lt;=$BZ$6,$AG443&lt;&gt;$BZ$7),1,0)</f>
        <v>0</v>
      </c>
      <c r="CF443" s="32">
        <f t="shared" ref="CF443" si="22520">IF(AND($AK443&lt;&gt;$BZ$5,$AK443&lt;=$BZ$6,$AK443&lt;&gt;$BZ$7),1,0)</f>
        <v>0</v>
      </c>
      <c r="CG443" s="32">
        <f t="shared" ref="CG443" si="22521">IF(AND($AS443&lt;&gt;$BZ$5,$AS443&lt;=$BZ$6,$AS443&lt;&gt;$BZ$7),1,0)</f>
        <v>0</v>
      </c>
      <c r="CH443" s="32">
        <f t="shared" ref="CH443" si="22522">IF(AND($AW443&lt;&gt;$BZ$5,$AW443&lt;=$BZ$6,$AW443&lt;&gt;$BZ$7),1,0)</f>
        <v>0</v>
      </c>
      <c r="CI443" s="32">
        <f t="shared" ref="CI443" si="22523">IF(AND($BE443&lt;&gt;$BZ$5,$BE443&lt;=$BZ$6,$BE443&lt;&gt;$BZ$7),1,0)</f>
        <v>0</v>
      </c>
      <c r="CJ443" s="32">
        <f t="shared" ref="CJ443" si="22524">IF(AND($BI443&lt;&gt;$BZ$5,$BI443&lt;=$BZ$6,$BI443&lt;&gt;$BZ$7),1,0)</f>
        <v>0</v>
      </c>
      <c r="CK443" s="32">
        <f t="shared" ref="CK443" si="22525">IF(AND($BQ443&lt;&gt;$BZ$5,$BQ443&lt;=$BZ$6,$BQ443&lt;&gt;$BZ$7),1,0)</f>
        <v>0</v>
      </c>
      <c r="CL443" s="32">
        <f t="shared" ref="CL443" si="22526">IF(AND($BU443&lt;&gt;$BZ$5,$BU443&lt;=$BZ$6,$BU443&lt;&gt;$BZ$7),1,0)</f>
        <v>0</v>
      </c>
      <c r="CO443" s="32">
        <f>IF(AND($M443&lt;&gt;$CN$5,$M443&lt;=$CN$6,$M443&lt;&gt;$CN$7),1,0)</f>
        <v>0</v>
      </c>
      <c r="CP443" s="32">
        <f>IF(AND($Q443&lt;&gt;$CN$5,$Q443&lt;=$CN$6,$Q443&lt;&gt;$CN$7),1,0)</f>
        <v>0</v>
      </c>
      <c r="CQ443" s="32">
        <f>IF(AND($U443&lt;&gt;$CN$5,$U443&lt;=$CN$6,$U443&lt;&gt;$CN$7),1,0)</f>
        <v>0</v>
      </c>
      <c r="CR443" s="32">
        <f>IF(AND($Y443&lt;&gt;$CN$5,$Y443&lt;=$CN$6,$Y443&lt;&gt;$CN$7),1,0)</f>
        <v>0</v>
      </c>
      <c r="CS443" s="32">
        <f>IF(AND($AG443&lt;&gt;$CN$5,$AG443&lt;=$CN$6,$AG443&lt;&gt;$CN$7),1,0)</f>
        <v>0</v>
      </c>
      <c r="CT443" s="32">
        <f>IF(AND($AK443&lt;&gt;$CN$5,$AK443&lt;=$CN$6,$AK443&lt;&gt;$CN$7),1,0)</f>
        <v>0</v>
      </c>
      <c r="CU443" s="32">
        <f>IF(AND($AS443&lt;&gt;$CN$5,$AS443&lt;=$CN$6,$AS443&lt;&gt;$CN$7),1,0)</f>
        <v>0</v>
      </c>
      <c r="CV443" s="32">
        <f>IF(AND($AW443&lt;&gt;$CN$5,$AW443&lt;=$CN$6,$AW443&lt;&gt;$CN$7),1,0)</f>
        <v>0</v>
      </c>
      <c r="CW443" s="32">
        <f>IF(AND($BE443&lt;&gt;$CN$5,$BE443&lt;=$CN$6,$BE443&lt;&gt;$CN$7),1,0)</f>
        <v>0</v>
      </c>
      <c r="CX443" s="32">
        <f>IF(AND($BI443&lt;&gt;$CN$5,$BI443&lt;=$CN$6,$BI443&lt;&gt;$CN$7),1,0)</f>
        <v>0</v>
      </c>
      <c r="CY443" s="32">
        <f>IF(AND($BQ443&lt;&gt;$CN$5,$BQ443&lt;=$CN$6,$BQ443&lt;&gt;$CN$7),1,0)</f>
        <v>0</v>
      </c>
      <c r="CZ443" s="32">
        <f>IF(AND($BU443&lt;&gt;$CN$5,$BU443&lt;=$CN$6,$BU443&lt;&gt;$CN$7),1,0)</f>
        <v>0</v>
      </c>
      <c r="DC443" s="32">
        <f>IF(AND($M443&lt;&gt;$DB$5,$M443&lt;=$DB$6,$M443&lt;&gt;$CN$7),1,0)</f>
        <v>0</v>
      </c>
      <c r="DD443" s="32">
        <f>IF(AND($Q443&lt;&gt;$DB$5,$Q443&lt;=$DB$6,$Q443&lt;&gt;$CN$7),1,0)</f>
        <v>0</v>
      </c>
      <c r="DE443" s="32">
        <f>IF(AND($U443&lt;&gt;$DB$5,$U443&lt;=$DB$6,$U443&lt;&gt;$CN$7),1,0)</f>
        <v>0</v>
      </c>
      <c r="DF443" s="32">
        <f>IF(AND($Y443&lt;&gt;$DB$5,$Y443&lt;=$DB$6,$Y443&lt;&gt;$CN$7),1,0)</f>
        <v>0</v>
      </c>
      <c r="DG443" s="32">
        <f>IF(AND($AG443&lt;&gt;$DB$5,$AG443&lt;=$DB$6,$AG443&lt;&gt;$CN$7),1,0)</f>
        <v>0</v>
      </c>
      <c r="DH443" s="32">
        <f>IF(AND($AK443&lt;&gt;$DB$5,$AK443&lt;=$DB$6,$AK443&lt;&gt;$CN$7),1,0)</f>
        <v>0</v>
      </c>
      <c r="DI443" s="32">
        <f>IF(AND($AS443&lt;&gt;$DB$5,$AS443&lt;=$DB$6,$AS443&lt;&gt;$CN$7),1,0)</f>
        <v>0</v>
      </c>
      <c r="DJ443" s="32">
        <f>IF(AND($AW443&lt;&gt;$DB$5,$AW443&lt;=$DB$6,$AW443&lt;&gt;$CN$7),1,0)</f>
        <v>0</v>
      </c>
      <c r="DK443" s="32">
        <f>IF(AND($BE443&lt;&gt;$DB$5,$BE443&lt;=$DB$6,$BE443&lt;&gt;$CN$7),1,0)</f>
        <v>0</v>
      </c>
      <c r="DL443" s="32">
        <f>IF(AND($BI443&lt;&gt;$DB$5,$BI443&lt;=$DB$6,$BI443&lt;&gt;$CN$7),1,0)</f>
        <v>0</v>
      </c>
      <c r="DM443" s="32">
        <f>IF(AND($BQ443&lt;&gt;$DB$5,$BQ443&lt;=$DB$6,$BQ443&lt;&gt;$CN$7),1,0)</f>
        <v>0</v>
      </c>
      <c r="DN443" s="32">
        <f>IF(AND($BU443&lt;&gt;$DB$5,$BU443&lt;=$DB$6,$BU443&lt;&gt;$CN$7),1,0)</f>
        <v>0</v>
      </c>
      <c r="DQ443" s="32">
        <f t="shared" ref="DQ443" si="22527">IF(AND($M443&lt;&gt;$DP$5,$M443&lt;=$DP$6,$M443&lt;&gt;$CN$7),1,0)</f>
        <v>0</v>
      </c>
      <c r="DR443" s="32">
        <f t="shared" ref="DR443" si="22528">IF(AND($Q443&lt;&gt;$DP$5,$Q443&lt;=$DP$6,$Q443&lt;&gt;$CN$7),1,0)</f>
        <v>0</v>
      </c>
      <c r="DS443" s="32">
        <f t="shared" ref="DS443" si="22529">IF(AND($U443&lt;&gt;$DP$5,$U443&lt;=$DP$6,$U443&lt;&gt;$CN$7),1,0)</f>
        <v>0</v>
      </c>
      <c r="DT443" s="32">
        <f t="shared" ref="DT443" si="22530">IF(AND($Y443&lt;&gt;$DP$5,$Y443&lt;=$DP$6,$Y443&lt;&gt;$CN$7),1,0)</f>
        <v>0</v>
      </c>
      <c r="DU443" s="32">
        <f t="shared" ref="DU443" si="22531">IF(AND($AG443&lt;&gt;$DP$5,$AG443&lt;=$DP$6,$AG443&lt;&gt;$CN$7),1,0)</f>
        <v>0</v>
      </c>
      <c r="DV443" s="32">
        <f t="shared" ref="DV443" si="22532">IF(AND($AK443&lt;&gt;$DP$5,$AK443&lt;=$DP$6,$AK443&lt;&gt;$CN$7),1,0)</f>
        <v>0</v>
      </c>
      <c r="DW443" s="32">
        <f t="shared" ref="DW443" si="22533">IF(AND($AS443&lt;&gt;$DP$5,$AS443&lt;=$DP$6,$AS443&lt;&gt;$CN$7),1,0)</f>
        <v>0</v>
      </c>
      <c r="DX443" s="32">
        <f t="shared" ref="DX443" si="22534">IF(AND($AW443&lt;&gt;$DP$5,$AW443&lt;=$DP$6,$AW443&lt;&gt;$CN$7),1,0)</f>
        <v>0</v>
      </c>
      <c r="DY443" s="32">
        <f t="shared" ref="DY443" si="22535">IF(AND($BE443&lt;&gt;$DP$5,$BE443&lt;=$DP$6,$BE443&lt;&gt;$CN$7),1,0)</f>
        <v>0</v>
      </c>
      <c r="DZ443" s="32">
        <f t="shared" ref="DZ443" si="22536">IF(AND($BI443&lt;&gt;$DP$5,$BI443&lt;=$DP$6,$BI443&lt;&gt;$CN$7),1,0)</f>
        <v>0</v>
      </c>
      <c r="EA443" s="32">
        <f t="shared" ref="EA443" si="22537">IF(AND($BQ443&lt;&gt;$DP$5,$BQ443&lt;=$DP$6,$BQ443&lt;&gt;$CN$7),1,0)</f>
        <v>0</v>
      </c>
      <c r="EB443" s="32">
        <f t="shared" ref="EB443" si="22538">IF(AND($BU443&lt;&gt;$DP$5,$BU443&lt;=$DP$6,$BU443&lt;&gt;$CN$7),1,0)</f>
        <v>0</v>
      </c>
      <c r="EE443" s="328">
        <f>IF(M443&lt;&gt;"",IF(M443&lt;=$ED$6,1,IF(L443&gt;$ED$6,0,NETWORKDAYS(L443,$ED$6,祭日リスト)/NETWORKDAYS(L443,M443,祭日リスト)))*$GG443*週間進捗報告書!$G$9,0)</f>
        <v>0</v>
      </c>
      <c r="EF443" s="328">
        <f>IF(Q443&lt;&gt;"",IF(Q443&lt;=$ED$6,1,IF(P443&gt;$ED$6,0,NETWORKDAYS(P443,$ED$6,祭日リスト)/NETWORKDAYS(P443,Q443,祭日リスト)))*$GG443*週間進捗報告書!$G$10,0)</f>
        <v>0</v>
      </c>
      <c r="EG443" s="328">
        <f>IF(U443&lt;&gt;"",IF(U443&lt;=$ED$6,1,IF(T443&gt;$ED$6,0,NETWORKDAYS(T443,$ED$6,祭日リスト)/NETWORKDAYS(T443,U443,祭日リスト)))*$GG443*週間進捗報告書!$G$11,0)</f>
        <v>0</v>
      </c>
      <c r="EH443" s="328">
        <f>IF(Y443&lt;&gt;"",IF(Y443&lt;=$ED$6,1,IF(X443&gt;$ED$6,0,NETWORKDAYS(X443,$ED$6,祭日リスト)/NETWORKDAYS(X443,Y443,祭日リスト)))*$GG443*週間進捗報告書!$G$12,0)</f>
        <v>0</v>
      </c>
      <c r="EI443" s="328">
        <f>IF(AG443&lt;&gt;"",IF(AG443&lt;=$ED$6,1,IF(AF443&gt;$ED$6,0,NETWORKDAYS(AF443,$ED$6,祭日リスト)/NETWORKDAYS(AF443,AG443,祭日リスト)))*$GG443*週間進捗報告書!$G$13,0)</f>
        <v>0</v>
      </c>
      <c r="EJ443" s="328">
        <f>IF(AK443&lt;&gt;"",IF(AK443&lt;=$ED$6,1,IF(AJ443&gt;$ED$6,0,NETWORKDAYS(AJ443,$ED$6,祭日リスト)/NETWORKDAYS(AJ443,AK443,祭日リスト)))*$GG443*週間進捗報告書!$G$14,0)</f>
        <v>0</v>
      </c>
      <c r="EK443" s="328">
        <f>IF(AS443&lt;&gt;"",IF(AS443&lt;=$ED$6,1,IF(AR443&gt;$ED$6,0,NETWORKDAYS(AR443,$ED$6,祭日リスト)/NETWORKDAYS(AR443,AS443,祭日リスト)))*$GG443*週間進捗報告書!$G$15,0)</f>
        <v>0</v>
      </c>
      <c r="EL443" s="328">
        <f>IF(AW443&lt;&gt;"",IF(AW443&lt;=$ED$6,1,IF(AV443&gt;$ED$6,0,NETWORKDAYS(AV443,$ED$6,祭日リスト)/NETWORKDAYS(AV443,AW443,祭日リスト)))*$GG443*週間進捗報告書!$G$16,0)</f>
        <v>0</v>
      </c>
      <c r="EM443" s="328">
        <f>IF(BE443&lt;&gt;"",IF(BE443&lt;=$ED$6,1,IF(BD443&gt;$ED$6,0,NETWORKDAYS(BD443,$ED$6,祭日リスト)/NETWORKDAYS(BD443,BE443,祭日リスト)))*$GG443*週間進捗報告書!$G$17,0)</f>
        <v>0</v>
      </c>
      <c r="EN443" s="328">
        <f>IF(BI443&lt;&gt;"",IF(BI443&lt;=$ED$6,1,IF(BH443&gt;$ED$6,0,NETWORKDAYS(BH443,$ED$6,祭日リスト)/NETWORKDAYS(BH443,BI443,祭日リスト)))*$GG443*週間進捗報告書!$G$18,0)</f>
        <v>0</v>
      </c>
      <c r="EO443" s="328">
        <f>IF(BQ443&lt;&gt;"",IF(BQ443&lt;=$ED$6,1,IF(BP443&gt;$ED$6,0,NETWORKDAYS(BP443,$ED$6,祭日リスト)/NETWORKDAYS(BP443,BQ443,祭日リスト)))*$GG443*週間進捗報告書!$G$19,0)</f>
        <v>0</v>
      </c>
      <c r="EP443" s="328">
        <f>IF(BU443&lt;&gt;"",IF(BU443&lt;=$ED$6,1,IF(BT443&gt;$ED$6,0,NETWORKDAYS(BT443,$ED$6,祭日リスト)/NETWORKDAYS(BT443,BU443,祭日リスト)))*$GG443*週間進捗報告書!$G$20,0)</f>
        <v>0</v>
      </c>
      <c r="ER443" s="547">
        <f t="shared" ref="ER443:FC443" si="22539">EE443-EE444</f>
        <v>0</v>
      </c>
      <c r="ES443" s="547">
        <f t="shared" si="22539"/>
        <v>0</v>
      </c>
      <c r="ET443" s="547">
        <f t="shared" si="22539"/>
        <v>0</v>
      </c>
      <c r="EU443" s="547">
        <f t="shared" si="22539"/>
        <v>0</v>
      </c>
      <c r="EV443" s="547">
        <f t="shared" si="22539"/>
        <v>0</v>
      </c>
      <c r="EW443" s="547">
        <f t="shared" si="22539"/>
        <v>0</v>
      </c>
      <c r="EX443" s="547">
        <f t="shared" si="22539"/>
        <v>0</v>
      </c>
      <c r="EY443" s="547">
        <f t="shared" si="22539"/>
        <v>0</v>
      </c>
      <c r="EZ443" s="547">
        <f t="shared" si="22539"/>
        <v>0</v>
      </c>
      <c r="FA443" s="547">
        <f t="shared" si="22539"/>
        <v>0</v>
      </c>
      <c r="FB443" s="547">
        <f t="shared" si="22539"/>
        <v>0</v>
      </c>
      <c r="FC443" s="547">
        <f t="shared" si="22539"/>
        <v>0</v>
      </c>
      <c r="FD443" s="547">
        <f t="shared" ref="FD443" si="22540">SUM(ER443:FC444)</f>
        <v>0</v>
      </c>
      <c r="FE443" s="333"/>
      <c r="FG443" s="32">
        <f>IF(AND($M443&lt;&gt;$FF$7),1,0)</f>
        <v>0</v>
      </c>
      <c r="FH443" s="32">
        <f>IF(AND($Q443&lt;&gt;$FF$7),1,0)</f>
        <v>0</v>
      </c>
      <c r="FI443" s="32">
        <f>IF(AND($U443&lt;&gt;$FF$7),1,0)</f>
        <v>0</v>
      </c>
      <c r="FJ443" s="32">
        <f>IF(AND($Y443&lt;&gt;$FF$7),1,0)</f>
        <v>0</v>
      </c>
      <c r="FK443" s="32">
        <f>IF(AND($AG443&lt;&gt;$FF$7),1,0)</f>
        <v>0</v>
      </c>
      <c r="FL443" s="32">
        <f>IF(AND($AK443&lt;&gt;$FF$7),1,0)</f>
        <v>0</v>
      </c>
      <c r="FM443" s="32">
        <f>IF(AND($AS443&lt;&gt;$FF$7),1,0)</f>
        <v>0</v>
      </c>
      <c r="FN443" s="32">
        <f>IF(AND($AW443&lt;&gt;$FF$7),1,0)</f>
        <v>0</v>
      </c>
      <c r="FO443" s="32">
        <f>IF(AND($BE443&lt;&gt;$FF$7),1,0)</f>
        <v>0</v>
      </c>
      <c r="FP443" s="32">
        <f>IF(AND($BI443&lt;&gt;$FF$7),1,0)</f>
        <v>0</v>
      </c>
      <c r="FQ443" s="32">
        <f>IF(AND($BQ443&lt;&gt;$FF$7),1,0)</f>
        <v>0</v>
      </c>
      <c r="FR443" s="32">
        <f>IF(AND($BU443&lt;&gt;$FF$7),1,0)</f>
        <v>0</v>
      </c>
      <c r="FU443" s="294">
        <f t="shared" ref="FU443" si="22541">IF($K443&lt;&gt;"NG",$GG443,0)</f>
        <v>0</v>
      </c>
      <c r="FV443" s="294">
        <f t="shared" ref="FV443" si="22542">IF($O443&lt;&gt;"NG",$GG443,0)</f>
        <v>0</v>
      </c>
      <c r="FW443" s="294">
        <f t="shared" ref="FW443" si="22543">IF($S443&lt;&gt;"NG",$GG443,0)</f>
        <v>0</v>
      </c>
      <c r="FX443" s="294">
        <f t="shared" ref="FX443" si="22544">IF($W443&lt;&gt;"NG",$GG443,0)</f>
        <v>0</v>
      </c>
      <c r="FY443" s="294">
        <f t="shared" ref="FY443" si="22545">IF($AE443&lt;&gt;"NG",$GG443,0)</f>
        <v>0</v>
      </c>
      <c r="FZ443" s="294">
        <f t="shared" ref="FZ443" si="22546">IF($AI443&lt;&gt;"NG",$GG443,0)</f>
        <v>0</v>
      </c>
      <c r="GA443" s="294">
        <f t="shared" ref="GA443" si="22547">IF($AQ443&lt;&gt;"NG",$GG443,0)</f>
        <v>0</v>
      </c>
      <c r="GB443" s="294">
        <f t="shared" ref="GB443" si="22548">IF($AU443&lt;&gt;"NG",$GG443,0)</f>
        <v>0</v>
      </c>
      <c r="GC443" s="294">
        <f t="shared" ref="GC443" si="22549">IF($BC443&lt;&gt;"NG",$GG443,0)</f>
        <v>0</v>
      </c>
      <c r="GD443" s="294">
        <f t="shared" ref="GD443" si="22550">IF($BG443&lt;&gt;"NG",$GG443,0)</f>
        <v>0</v>
      </c>
      <c r="GE443" s="294">
        <f t="shared" ref="GE443" si="22551">IF($BO443&lt;&gt;"NG",$GG443,0)</f>
        <v>0</v>
      </c>
      <c r="GF443" s="294">
        <f t="shared" ref="GF443" si="22552">IF($BS443&lt;&gt;"NG",$GG443,0)</f>
        <v>0</v>
      </c>
      <c r="GG443" s="294" t="e">
        <f>VLOOKUP($D443,リスト!$D:$S,15,FALSE)</f>
        <v>#N/A</v>
      </c>
      <c r="GH443" s="2" t="e">
        <f>INDEX(リスト!$V:$V,MATCH(中日程計画表!$D443,リスト!$D:$D,0))</f>
        <v>#N/A</v>
      </c>
      <c r="GI443" s="2" t="e">
        <f>INDEX(リスト!$A:$A,MATCH(中日程計画表!$D443,リスト!$D:$D,0))</f>
        <v>#N/A</v>
      </c>
      <c r="GJ443" s="2" t="e">
        <f>INDEX(リスト!$U:$U,MATCH(中日程計画表!$D443,リスト!$D:$D,0))</f>
        <v>#N/A</v>
      </c>
      <c r="GK443" s="5" t="e">
        <f>INDEX(リスト!$W:$W,MATCH(中日程計画表!$D443,リスト!$D:$D,0))</f>
        <v>#N/A</v>
      </c>
      <c r="GL443" s="2" t="s">
        <v>200</v>
      </c>
      <c r="GM443" s="296">
        <f>D443</f>
        <v>0</v>
      </c>
      <c r="GN443" s="296">
        <f>E443</f>
        <v>0</v>
      </c>
      <c r="GU443" s="460" t="str">
        <f t="shared" ref="GU443" si="22553">AE443</f>
        <v>NG</v>
      </c>
      <c r="GV443" s="460">
        <f t="shared" ref="GV443" si="22554">EI443</f>
        <v>0</v>
      </c>
      <c r="GW443" s="460">
        <f t="shared" ref="GW443" si="22555">EI444</f>
        <v>0</v>
      </c>
      <c r="GX443" s="462">
        <f t="shared" ref="GX443" si="22556">EV443</f>
        <v>0</v>
      </c>
      <c r="GY443" s="460" t="str">
        <f t="shared" ref="GY443" si="22557">AI443</f>
        <v>NG</v>
      </c>
      <c r="GZ443" s="460">
        <f t="shared" ref="GZ443" si="22558">EJ443</f>
        <v>0</v>
      </c>
      <c r="HA443" s="460">
        <f t="shared" ref="HA443" si="22559">EJ444</f>
        <v>0</v>
      </c>
      <c r="HB443" s="462">
        <f t="shared" ref="HB443" si="22560">EW443</f>
        <v>0</v>
      </c>
      <c r="HC443" s="460" t="str">
        <f t="shared" ref="HC443" si="22561">AQ443</f>
        <v>NG</v>
      </c>
      <c r="HD443" s="460">
        <f t="shared" ref="HD443" si="22562">EK443</f>
        <v>0</v>
      </c>
      <c r="HE443" s="460">
        <f t="shared" ref="HE443" si="22563">EK444</f>
        <v>0</v>
      </c>
      <c r="HF443" s="462">
        <f t="shared" ref="HF443" si="22564">EX443</f>
        <v>0</v>
      </c>
      <c r="HG443" s="460" t="str">
        <f t="shared" ref="HG443" si="22565">AU443</f>
        <v>NG</v>
      </c>
      <c r="HH443" s="460">
        <f t="shared" ref="HH443" si="22566">EL443</f>
        <v>0</v>
      </c>
      <c r="HI443" s="460">
        <f t="shared" ref="HI443" si="22567">EL444</f>
        <v>0</v>
      </c>
      <c r="HJ443" s="462">
        <f t="shared" ref="HJ443" si="22568">EY443</f>
        <v>0</v>
      </c>
      <c r="HK443" s="460" t="str">
        <f t="shared" ref="HK443" si="22569">BC443</f>
        <v>NG</v>
      </c>
      <c r="HL443" s="460">
        <f t="shared" ref="HL443" si="22570">EM443</f>
        <v>0</v>
      </c>
      <c r="HM443" s="460">
        <f t="shared" ref="HM443" si="22571">EM444</f>
        <v>0</v>
      </c>
      <c r="HN443" s="462">
        <f t="shared" ref="HN443" si="22572">EZ443</f>
        <v>0</v>
      </c>
      <c r="HO443" s="460" t="str">
        <f t="shared" ref="HO443" si="22573">BG443</f>
        <v>NG</v>
      </c>
      <c r="HP443" s="460">
        <f t="shared" ref="HP443" si="22574">EN443</f>
        <v>0</v>
      </c>
      <c r="HQ443" s="460">
        <f t="shared" ref="HQ443" si="22575">EN444</f>
        <v>0</v>
      </c>
      <c r="HR443" s="462">
        <f t="shared" ref="HR443" si="22576">FA443</f>
        <v>0</v>
      </c>
      <c r="HS443" s="332"/>
    </row>
    <row r="444" spans="1:227" ht="12" customHeight="1">
      <c r="A444" s="489"/>
      <c r="B444" s="487"/>
      <c r="C444" s="475"/>
      <c r="D444" s="485"/>
      <c r="E444" s="483"/>
      <c r="F444" s="317"/>
      <c r="G444" s="317"/>
      <c r="H444" s="317"/>
      <c r="I444" s="317"/>
      <c r="J444" s="316"/>
      <c r="K444" s="481"/>
      <c r="L444" s="77"/>
      <c r="M444" s="77"/>
      <c r="N444" s="471"/>
      <c r="O444" s="475"/>
      <c r="P444" s="77"/>
      <c r="Q444" s="77"/>
      <c r="R444" s="471"/>
      <c r="S444" s="475"/>
      <c r="T444" s="77"/>
      <c r="U444" s="77"/>
      <c r="V444" s="471"/>
      <c r="W444" s="473"/>
      <c r="X444" s="77"/>
      <c r="Y444" s="77"/>
      <c r="Z444" s="471"/>
      <c r="AA444" s="477"/>
      <c r="AB444" s="80"/>
      <c r="AC444" s="80"/>
      <c r="AD444" s="471"/>
      <c r="AE444" s="473"/>
      <c r="AF444" s="77"/>
      <c r="AG444" s="77"/>
      <c r="AH444" s="471"/>
      <c r="AI444" s="473"/>
      <c r="AJ444" s="77"/>
      <c r="AK444" s="77"/>
      <c r="AL444" s="471"/>
      <c r="AM444" s="477"/>
      <c r="AN444" s="80"/>
      <c r="AO444" s="80"/>
      <c r="AP444" s="471"/>
      <c r="AQ444" s="473"/>
      <c r="AR444" s="77"/>
      <c r="AS444" s="77"/>
      <c r="AT444" s="471"/>
      <c r="AU444" s="473"/>
      <c r="AV444" s="77"/>
      <c r="AW444" s="77"/>
      <c r="AX444" s="471"/>
      <c r="AY444" s="477"/>
      <c r="AZ444" s="80"/>
      <c r="BA444" s="80"/>
      <c r="BB444" s="471"/>
      <c r="BC444" s="475"/>
      <c r="BD444" s="77"/>
      <c r="BE444" s="77"/>
      <c r="BF444" s="471"/>
      <c r="BG444" s="473"/>
      <c r="BH444" s="77"/>
      <c r="BI444" s="77"/>
      <c r="BJ444" s="471"/>
      <c r="BK444" s="477"/>
      <c r="BL444" s="80"/>
      <c r="BM444" s="80"/>
      <c r="BN444" s="471"/>
      <c r="BO444" s="475"/>
      <c r="BP444" s="77"/>
      <c r="BQ444" s="77"/>
      <c r="BR444" s="471"/>
      <c r="BS444" s="473"/>
      <c r="BT444" s="77"/>
      <c r="BU444" s="77"/>
      <c r="BV444" s="471"/>
      <c r="BW444" s="469"/>
      <c r="BX444" s="467"/>
      <c r="BY444" s="490"/>
      <c r="CA444" s="19">
        <f t="shared" ref="CA444" si="22577">IF(AND($N443=1,$M444&lt;&gt;$BZ$7),1,0)</f>
        <v>0</v>
      </c>
      <c r="CB444" s="19">
        <f t="shared" ref="CB444" si="22578">IF(AND($R443=1,$Q444&lt;&gt;$BZ$7),1,0)</f>
        <v>0</v>
      </c>
      <c r="CC444" s="19">
        <f t="shared" ref="CC444" si="22579">IF(AND($V443=1,$U444&lt;&gt;$BZ$7),1,0)</f>
        <v>0</v>
      </c>
      <c r="CD444" s="19">
        <f t="shared" ref="CD444" si="22580">IF(AND($Z443=1,$Y444&lt;&gt;$BZ$7),1,0)</f>
        <v>0</v>
      </c>
      <c r="CE444" s="19">
        <f t="shared" ref="CE444" si="22581">IF(AND($AH443=1,$AG444&lt;&gt;$BZ$7),1,0)</f>
        <v>0</v>
      </c>
      <c r="CF444" s="19">
        <f t="shared" ref="CF444" si="22582">IF(AND($AL443=1,$AK444&lt;&gt;$BZ$7),1,0)</f>
        <v>0</v>
      </c>
      <c r="CG444" s="19">
        <f t="shared" ref="CG444" si="22583">IF(AND($AT443=1,$AS444&lt;&gt;$BZ$7),1,0)</f>
        <v>0</v>
      </c>
      <c r="CH444" s="19">
        <f t="shared" ref="CH444" si="22584">IF(AND($AX443=1,$AW444&lt;&gt;$BZ$7),1,0)</f>
        <v>0</v>
      </c>
      <c r="CI444" s="19">
        <f t="shared" ref="CI444" si="22585">IF(AND($BF443=1,$BE444&lt;&gt;$BZ$7),1,0)</f>
        <v>0</v>
      </c>
      <c r="CJ444" s="19">
        <f t="shared" ref="CJ444" si="22586">IF(AND($BJ443=1,$BI444&lt;&gt;$BZ$7),1,0)</f>
        <v>0</v>
      </c>
      <c r="CK444" s="19">
        <f t="shared" ref="CK444" si="22587">IF(AND($BR443=1,$BQ444&lt;&gt;$BZ$7),1,0)</f>
        <v>0</v>
      </c>
      <c r="CL444" s="19">
        <f t="shared" ref="CL444" si="22588">IF(AND($BV443=1,$BU444&lt;&gt;$BZ$7),1,0)</f>
        <v>0</v>
      </c>
      <c r="CO444" s="19">
        <f>IF(AND($M444&lt;&gt;$CN$7,$M444&lt;=$CN$6),1,0)</f>
        <v>0</v>
      </c>
      <c r="CP444" s="19">
        <f>IF(AND($Q444&lt;&gt;$CN$7,$Q444&lt;=$CN$6),1,0)</f>
        <v>0</v>
      </c>
      <c r="CQ444" s="19">
        <f>IF(AND($U444&lt;&gt;$CN$7,$U444&lt;=$CN$6),1,0)</f>
        <v>0</v>
      </c>
      <c r="CR444" s="19">
        <f>IF(AND($Y444&lt;&gt;$CN$7,$Y444&lt;=$CN$6),1,0)</f>
        <v>0</v>
      </c>
      <c r="CS444" s="19">
        <f>IF(AND($AG444&lt;&gt;$CN$7,$AG444&lt;=$CN$6),1,0)</f>
        <v>0</v>
      </c>
      <c r="CT444" s="19">
        <f>IF(AND($AK444&lt;&gt;$CN$7,$AK444&lt;=$CN$6),1,0)</f>
        <v>0</v>
      </c>
      <c r="CU444" s="19">
        <f>IF(AND($AS444&lt;&gt;$CN$7,$AS444&lt;=$CN$6),1,0)</f>
        <v>0</v>
      </c>
      <c r="CV444" s="19">
        <f>IF(AND($AW444&lt;&gt;$CN$7,$AW444&lt;=$CN$6),1,0)</f>
        <v>0</v>
      </c>
      <c r="CW444" s="19">
        <f>IF(AND($BE444&lt;&gt;$CN$7,$BE444&lt;=$CN$6),1,0)</f>
        <v>0</v>
      </c>
      <c r="CX444" s="19">
        <f>IF(AND($BI444&lt;&gt;$CN$7,$BI444&lt;=$CN$6),1,0)</f>
        <v>0</v>
      </c>
      <c r="CY444" s="19">
        <f>IF(AND($BQ444&lt;&gt;$CN$7,$BQ444&lt;=$CN$6),1,0)</f>
        <v>0</v>
      </c>
      <c r="CZ444" s="19">
        <f>IF(AND($BU444&lt;&gt;$CN$7,$BU444&lt;=$CN$6),1,0)</f>
        <v>0</v>
      </c>
      <c r="DC444" s="19">
        <f>IF($N443=1,1,0)</f>
        <v>0</v>
      </c>
      <c r="DD444" s="19">
        <f>IF($R443=1,1,0)</f>
        <v>0</v>
      </c>
      <c r="DE444" s="19">
        <f>IF($V443=1,1,0)</f>
        <v>0</v>
      </c>
      <c r="DF444" s="19">
        <f>IF($Z443=1,1,0)</f>
        <v>0</v>
      </c>
      <c r="DG444" s="19">
        <f>IF($AH443=1,1,0)</f>
        <v>0</v>
      </c>
      <c r="DH444" s="19">
        <f>IF($AL443=1,1,0)</f>
        <v>0</v>
      </c>
      <c r="DI444" s="19">
        <f>IF($AT443=1,1,0)</f>
        <v>0</v>
      </c>
      <c r="DJ444" s="19">
        <f>IF($AX443=1,1,0)</f>
        <v>0</v>
      </c>
      <c r="DK444" s="19">
        <f>IF($BF443=1,1,0)</f>
        <v>0</v>
      </c>
      <c r="DL444" s="19">
        <f>IF($BJ443=1,1,0)</f>
        <v>0</v>
      </c>
      <c r="DM444" s="19">
        <f>IF($BR443=1,1,0)</f>
        <v>0</v>
      </c>
      <c r="DN444" s="19">
        <f>IF($BV443=1,1,0)</f>
        <v>0</v>
      </c>
      <c r="DQ444" s="19">
        <f t="shared" ref="DQ444" si="22589">IF($N443=1,1,0)</f>
        <v>0</v>
      </c>
      <c r="DR444" s="19">
        <f t="shared" ref="DR444" si="22590">IF($R443=1,1,0)</f>
        <v>0</v>
      </c>
      <c r="DS444" s="19">
        <f t="shared" ref="DS444" si="22591">IF($V443=1,1,0)</f>
        <v>0</v>
      </c>
      <c r="DT444" s="19">
        <f t="shared" ref="DT444" si="22592">IF($Z443=1,1,0)</f>
        <v>0</v>
      </c>
      <c r="DU444" s="19">
        <f t="shared" ref="DU444" si="22593">IF($AH443=1,1,0)</f>
        <v>0</v>
      </c>
      <c r="DV444" s="19">
        <f t="shared" ref="DV444" si="22594">IF($AL443=1,1,0)</f>
        <v>0</v>
      </c>
      <c r="DW444" s="19">
        <f t="shared" ref="DW444" si="22595">IF($AT443=1,1,0)</f>
        <v>0</v>
      </c>
      <c r="DX444" s="19">
        <f t="shared" ref="DX444" si="22596">IF($AX443=1,1,0)</f>
        <v>0</v>
      </c>
      <c r="DY444" s="19">
        <f t="shared" ref="DY444" si="22597">IF($BF443=1,1,0)</f>
        <v>0</v>
      </c>
      <c r="DZ444" s="19">
        <f t="shared" ref="DZ444" si="22598">IF($BJ443=1,1,0)</f>
        <v>0</v>
      </c>
      <c r="EA444" s="19">
        <f t="shared" ref="EA444" si="22599">IF($BR443=1,1,0)</f>
        <v>0</v>
      </c>
      <c r="EB444" s="19">
        <f t="shared" ref="EB444" si="22600">IF($BV443=1,1,0)</f>
        <v>0</v>
      </c>
      <c r="EE444" s="329">
        <f>N443*$FU444*週間進捗報告書!$G$9</f>
        <v>0</v>
      </c>
      <c r="EF444" s="329">
        <f>R443*$FV444*週間進捗報告書!$G$10</f>
        <v>0</v>
      </c>
      <c r="EG444" s="329">
        <f>V443*$FW444*週間進捗報告書!$G$11</f>
        <v>0</v>
      </c>
      <c r="EH444" s="329">
        <f>Z443*$FX444*週間進捗報告書!$G$12</f>
        <v>0</v>
      </c>
      <c r="EI444" s="329">
        <f>AH443*$FY444*週間進捗報告書!$G$13</f>
        <v>0</v>
      </c>
      <c r="EJ444" s="329">
        <f>AL443*$FZ444*週間進捗報告書!$G$14</f>
        <v>0</v>
      </c>
      <c r="EK444" s="329">
        <f>AT443*$GA444*週間進捗報告書!$G$15</f>
        <v>0</v>
      </c>
      <c r="EL444" s="329">
        <f>AX443*$GB444*週間進捗報告書!$G$16</f>
        <v>0</v>
      </c>
      <c r="EM444" s="329">
        <f>BF443*$GC444*週間進捗報告書!$G$17</f>
        <v>0</v>
      </c>
      <c r="EN444" s="329">
        <f>BJ443*$GD444*週間進捗報告書!$G$18</f>
        <v>0</v>
      </c>
      <c r="EO444" s="329">
        <f>BR443*$GE444*週間進捗報告書!$G$19</f>
        <v>0</v>
      </c>
      <c r="EP444" s="329">
        <f>BV443*$GF444*週間進捗報告書!$G$20</f>
        <v>0</v>
      </c>
      <c r="ER444" s="547"/>
      <c r="ES444" s="547"/>
      <c r="ET444" s="547"/>
      <c r="EU444" s="547"/>
      <c r="EV444" s="547"/>
      <c r="EW444" s="547"/>
      <c r="EX444" s="547"/>
      <c r="EY444" s="547"/>
      <c r="EZ444" s="547"/>
      <c r="FA444" s="547"/>
      <c r="FB444" s="547"/>
      <c r="FC444" s="547"/>
      <c r="FD444" s="547"/>
      <c r="FE444" s="332"/>
      <c r="FG444" s="19"/>
      <c r="FH444" s="19"/>
      <c r="FI444" s="19"/>
      <c r="FJ444" s="19"/>
      <c r="FK444" s="19"/>
      <c r="FL444" s="19"/>
      <c r="FM444" s="19"/>
      <c r="FN444" s="19"/>
      <c r="FO444" s="19"/>
      <c r="FP444" s="19"/>
      <c r="FQ444" s="19"/>
      <c r="FR444" s="19"/>
      <c r="FU444" s="295">
        <f t="shared" ref="FU444" si="22601">FU443</f>
        <v>0</v>
      </c>
      <c r="FV444" s="295">
        <f t="shared" ref="FV444" si="22602">FV443</f>
        <v>0</v>
      </c>
      <c r="FW444" s="295">
        <f t="shared" ref="FW444" si="22603">FW443</f>
        <v>0</v>
      </c>
      <c r="FX444" s="295">
        <f t="shared" ref="FX444" si="22604">FX443</f>
        <v>0</v>
      </c>
      <c r="FY444" s="295">
        <f t="shared" ref="FY444" si="22605">FY443</f>
        <v>0</v>
      </c>
      <c r="FZ444" s="295">
        <f t="shared" ref="FZ444" si="22606">FZ443</f>
        <v>0</v>
      </c>
      <c r="GA444" s="295">
        <f t="shared" ref="GA444" si="22607">GA443</f>
        <v>0</v>
      </c>
      <c r="GB444" s="295">
        <f t="shared" ref="GB444" si="22608">GB443</f>
        <v>0</v>
      </c>
      <c r="GC444" s="295">
        <f t="shared" ref="GC444" si="22609">GC443</f>
        <v>0</v>
      </c>
      <c r="GD444" s="295">
        <f t="shared" ref="GD444" si="22610">GD443</f>
        <v>0</v>
      </c>
      <c r="GE444" s="295">
        <f t="shared" ref="GE444" si="22611">GE443</f>
        <v>0</v>
      </c>
      <c r="GF444" s="295">
        <f t="shared" ref="GF444" si="22612">GF443</f>
        <v>0</v>
      </c>
      <c r="GG444" s="295" t="e">
        <f t="shared" ref="GG444" si="22613">GG443</f>
        <v>#N/A</v>
      </c>
      <c r="GH444" s="2" t="e">
        <f>INDEX(リスト!$V:$V,MATCH(中日程計画表!$D443,リスト!$D:$D,0))</f>
        <v>#N/A</v>
      </c>
      <c r="GI444" s="2" t="e">
        <f>INDEX(リスト!$A:$A,MATCH(中日程計画表!$D443,リスト!$D:$D,0))</f>
        <v>#N/A</v>
      </c>
      <c r="GJ444" s="2" t="e">
        <f>INDEX(リスト!$U:$U,MATCH(中日程計画表!$D443,リスト!$D:$D,0))</f>
        <v>#N/A</v>
      </c>
      <c r="GK444" s="5" t="e">
        <f>INDEX(リスト!$W:$W,MATCH(中日程計画表!$D443,リスト!$D:$D,0))</f>
        <v>#N/A</v>
      </c>
      <c r="GL444" s="2" t="s">
        <v>201</v>
      </c>
      <c r="GM444" s="296">
        <f t="shared" ref="GM444" si="22614">GM443</f>
        <v>0</v>
      </c>
      <c r="GN444" s="296">
        <f t="shared" ref="GN444" si="22615">GN443</f>
        <v>0</v>
      </c>
      <c r="GU444" s="461"/>
      <c r="GV444" s="460"/>
      <c r="GW444" s="460"/>
      <c r="GX444" s="461"/>
      <c r="GY444" s="461"/>
      <c r="GZ444" s="460"/>
      <c r="HA444" s="460"/>
      <c r="HB444" s="461"/>
      <c r="HC444" s="461"/>
      <c r="HD444" s="460"/>
      <c r="HE444" s="460"/>
      <c r="HF444" s="461"/>
      <c r="HG444" s="461"/>
      <c r="HH444" s="460"/>
      <c r="HI444" s="460"/>
      <c r="HJ444" s="461"/>
      <c r="HK444" s="461"/>
      <c r="HL444" s="460"/>
      <c r="HM444" s="460"/>
      <c r="HN444" s="461"/>
      <c r="HO444" s="461"/>
      <c r="HP444" s="460"/>
      <c r="HQ444" s="460"/>
      <c r="HR444" s="461"/>
      <c r="HS444" s="4"/>
    </row>
    <row r="445" spans="1:227" ht="12" customHeight="1">
      <c r="A445" s="488" t="str">
        <f t="shared" ref="A445" ca="1" si="22616">INDIRECT("リスト!A"&amp;B445+6)</f>
        <v/>
      </c>
      <c r="B445" s="486">
        <f t="shared" ref="B445" si="22617">ROUNDDOWN((ROW()-6)/2,0)+1</f>
        <v>220</v>
      </c>
      <c r="C445" s="474" t="str">
        <f>機能グループ名</f>
        <v/>
      </c>
      <c r="D445" s="484">
        <f>機能ID</f>
        <v>0</v>
      </c>
      <c r="E445" s="482">
        <f>機能名</f>
        <v>0</v>
      </c>
      <c r="F445" s="315"/>
      <c r="G445" s="315"/>
      <c r="H445" s="315"/>
      <c r="I445" s="315"/>
      <c r="J445" s="316"/>
      <c r="K445" s="480" t="str">
        <f>担当者_SR</f>
        <v>NG</v>
      </c>
      <c r="L445" s="76"/>
      <c r="M445" s="76"/>
      <c r="N445" s="470"/>
      <c r="O445" s="474" t="str">
        <f>担当者_SRR</f>
        <v>NG</v>
      </c>
      <c r="P445" s="76"/>
      <c r="Q445" s="76"/>
      <c r="R445" s="470"/>
      <c r="S445" s="474" t="str">
        <f>担当者_DS</f>
        <v>NG</v>
      </c>
      <c r="T445" s="76"/>
      <c r="U445" s="76"/>
      <c r="V445" s="470"/>
      <c r="W445" s="472" t="str">
        <f>担当者_DSR</f>
        <v>NG</v>
      </c>
      <c r="X445" s="76"/>
      <c r="Y445" s="76"/>
      <c r="Z445" s="470"/>
      <c r="AA445" s="476"/>
      <c r="AB445" s="79"/>
      <c r="AC445" s="79"/>
      <c r="AD445" s="470">
        <f>IF(AC446 &lt;&gt; "",1,0)</f>
        <v>0</v>
      </c>
      <c r="AE445" s="472" t="str">
        <f>担当者_CD</f>
        <v>NG</v>
      </c>
      <c r="AF445" s="76"/>
      <c r="AG445" s="76"/>
      <c r="AH445" s="470"/>
      <c r="AI445" s="472" t="str">
        <f>担当者_DD</f>
        <v>NG</v>
      </c>
      <c r="AJ445" s="76"/>
      <c r="AK445" s="76"/>
      <c r="AL445" s="470"/>
      <c r="AM445" s="476"/>
      <c r="AN445" s="79"/>
      <c r="AO445" s="79"/>
      <c r="AP445" s="470">
        <f>IF(AO446 &lt;&gt; "",1,0)</f>
        <v>0</v>
      </c>
      <c r="AQ445" s="472" t="str">
        <f>担当者_MCL</f>
        <v>NG</v>
      </c>
      <c r="AR445" s="76"/>
      <c r="AS445" s="76"/>
      <c r="AT445" s="470"/>
      <c r="AU445" s="472" t="str">
        <f>担当者_MCLR</f>
        <v>NG</v>
      </c>
      <c r="AV445" s="76"/>
      <c r="AW445" s="76"/>
      <c r="AX445" s="470"/>
      <c r="AY445" s="476"/>
      <c r="AZ445" s="79"/>
      <c r="BA445" s="79"/>
      <c r="BB445" s="470">
        <f>IF(BA446 &lt;&gt; "",1,0)</f>
        <v>0</v>
      </c>
      <c r="BC445" s="474" t="str">
        <f>担当者_MT</f>
        <v>NG</v>
      </c>
      <c r="BD445" s="76"/>
      <c r="BE445" s="76"/>
      <c r="BF445" s="470"/>
      <c r="BG445" s="472" t="str">
        <f>担当者_M検</f>
        <v>NG</v>
      </c>
      <c r="BH445" s="76"/>
      <c r="BI445" s="76"/>
      <c r="BJ445" s="470"/>
      <c r="BK445" s="476"/>
      <c r="BL445" s="79"/>
      <c r="BM445" s="79"/>
      <c r="BN445" s="470">
        <v>0</v>
      </c>
      <c r="BO445" s="474" t="str">
        <f>担当者_モテ</f>
        <v>NG</v>
      </c>
      <c r="BP445" s="76"/>
      <c r="BQ445" s="76"/>
      <c r="BR445" s="470"/>
      <c r="BS445" s="472" t="str">
        <f>担当者_モテR</f>
        <v>NG</v>
      </c>
      <c r="BT445" s="76"/>
      <c r="BU445" s="76"/>
      <c r="BV445" s="470"/>
      <c r="BW445" s="468">
        <f t="shared" ref="BW445" si="22618">IFERROR(SUM(IF(K445&lt;&gt;"NG",N445*K$1,0),IF(O445&lt;&gt;"NG",R445*O$1,0),IF(S445&lt;&gt;"NG",V445*S$1,0),IF(W445&lt;&gt;"NG",Z445*W$1,0),IF(AA445&lt;&gt;"NG",AD445*AA$1,0),IF(AE445&lt;&gt;"NG",AH445*AE$1,0),IF(AI445&lt;&gt;"NG",AL445*AI$1,0),IF(AM445&lt;&gt;"NG",AP445*AM$1,0),IF(AQ445&lt;&gt;"NG",AT445*AQ$1,0),IF(AU445&lt;&gt;"NG",AX445*AU$1,0),IF(AY445&lt;&gt;"NG",BB445*AY$1,0),IF(BC445&lt;&gt;"NG",BF445*BC$1,0),IF(BG445&lt;&gt;"NG",BJ445*BG$1,0),IF(BK445&lt;&gt;"NG",BN445*BK$1,0),IF(BO445&lt;&gt;"NG",BR445*BO$1,0),IF(BS445&lt;&gt;"NG",BV445*BS$1,0))/SUM(IF(K445&lt;&gt;"NG",K$1,0),IF(O445&lt;&gt;"NG",O$1,0),IF(S445&lt;&gt;"NG",S$1,0),IF(W445&lt;&gt;"NG",W$1,0),IF(AA445&lt;&gt;"NG",AA$1,0),IF(AE445&lt;&gt;"NG",AE$1,0),IF(AI445&lt;&gt;"NG",AI$1,0),IF(AM445&lt;&gt;"NG",AM$1,0),IF(AQ445&lt;&gt;"NG",AQ$1,0),IF(AU445&lt;&gt;"NG",AU$1,0),IF(AY445&lt;&gt;"NG",AY$1,0),IF(BC445&lt;&gt;"NG",BC$1,0),IF(BG445&lt;&gt;"NG",BG$1,0),IF(BK445&lt;&gt;"NG",BK$1,0),IF(BO445&lt;&gt;"NG",BO$1,0),IF(BS445&lt;&gt;"NG",BS$1,0)),0)</f>
        <v>0</v>
      </c>
      <c r="BX445" s="466"/>
      <c r="BY445" s="490"/>
      <c r="BZ445" s="5"/>
      <c r="CA445" s="32">
        <f t="shared" ref="CA445" si="22619">IF(AND($M445&lt;&gt;$BZ$5,$M445&lt;=$BZ$6,$M445&lt;&gt;$BZ$7),1,0)</f>
        <v>0</v>
      </c>
      <c r="CB445" s="32">
        <f t="shared" ref="CB445" si="22620">IF(AND($Q445&lt;&gt;$BZ$5,$Q445&lt;=$BZ$6,$Q445&lt;&gt;$BZ$7),1,0)</f>
        <v>0</v>
      </c>
      <c r="CC445" s="32">
        <f t="shared" ref="CC445" si="22621">IF(AND($U445&lt;&gt;$BZ$5,$U445&lt;=$BZ$6,$U445&lt;&gt;$BZ$7),1,0)</f>
        <v>0</v>
      </c>
      <c r="CD445" s="32">
        <f t="shared" ref="CD445" si="22622">IF(AND($Y445&lt;&gt;$BZ$5,$Y445&lt;=$BZ$6,$Y445&lt;&gt;$BZ$7),1,0)</f>
        <v>0</v>
      </c>
      <c r="CE445" s="32">
        <f t="shared" ref="CE445" si="22623">IF(AND($AG445&lt;&gt;$BZ$5,$AG445&lt;=$BZ$6,$AG445&lt;&gt;$BZ$7),1,0)</f>
        <v>0</v>
      </c>
      <c r="CF445" s="32">
        <f t="shared" ref="CF445" si="22624">IF(AND($AK445&lt;&gt;$BZ$5,$AK445&lt;=$BZ$6,$AK445&lt;&gt;$BZ$7),1,0)</f>
        <v>0</v>
      </c>
      <c r="CG445" s="32">
        <f t="shared" ref="CG445" si="22625">IF(AND($AS445&lt;&gt;$BZ$5,$AS445&lt;=$BZ$6,$AS445&lt;&gt;$BZ$7),1,0)</f>
        <v>0</v>
      </c>
      <c r="CH445" s="32">
        <f t="shared" ref="CH445" si="22626">IF(AND($AW445&lt;&gt;$BZ$5,$AW445&lt;=$BZ$6,$AW445&lt;&gt;$BZ$7),1,0)</f>
        <v>0</v>
      </c>
      <c r="CI445" s="32">
        <f t="shared" ref="CI445" si="22627">IF(AND($BE445&lt;&gt;$BZ$5,$BE445&lt;=$BZ$6,$BE445&lt;&gt;$BZ$7),1,0)</f>
        <v>0</v>
      </c>
      <c r="CJ445" s="32">
        <f t="shared" ref="CJ445" si="22628">IF(AND($BI445&lt;&gt;$BZ$5,$BI445&lt;=$BZ$6,$BI445&lt;&gt;$BZ$7),1,0)</f>
        <v>0</v>
      </c>
      <c r="CK445" s="32">
        <f t="shared" ref="CK445" si="22629">IF(AND($BQ445&lt;&gt;$BZ$5,$BQ445&lt;=$BZ$6,$BQ445&lt;&gt;$BZ$7),1,0)</f>
        <v>0</v>
      </c>
      <c r="CL445" s="32">
        <f t="shared" ref="CL445" si="22630">IF(AND($BU445&lt;&gt;$BZ$5,$BU445&lt;=$BZ$6,$BU445&lt;&gt;$BZ$7),1,0)</f>
        <v>0</v>
      </c>
      <c r="CO445" s="32">
        <f>IF(AND($M445&lt;&gt;$CN$5,$M445&lt;=$CN$6,$M445&lt;&gt;$CN$7),1,0)</f>
        <v>0</v>
      </c>
      <c r="CP445" s="32">
        <f>IF(AND($Q445&lt;&gt;$CN$5,$Q445&lt;=$CN$6,$Q445&lt;&gt;$CN$7),1,0)</f>
        <v>0</v>
      </c>
      <c r="CQ445" s="32">
        <f>IF(AND($U445&lt;&gt;$CN$5,$U445&lt;=$CN$6,$U445&lt;&gt;$CN$7),1,0)</f>
        <v>0</v>
      </c>
      <c r="CR445" s="32">
        <f>IF(AND($Y445&lt;&gt;$CN$5,$Y445&lt;=$CN$6,$Y445&lt;&gt;$CN$7),1,0)</f>
        <v>0</v>
      </c>
      <c r="CS445" s="32">
        <f>IF(AND($AG445&lt;&gt;$CN$5,$AG445&lt;=$CN$6,$AG445&lt;&gt;$CN$7),1,0)</f>
        <v>0</v>
      </c>
      <c r="CT445" s="32">
        <f>IF(AND($AK445&lt;&gt;$CN$5,$AK445&lt;=$CN$6,$AK445&lt;&gt;$CN$7),1,0)</f>
        <v>0</v>
      </c>
      <c r="CU445" s="32">
        <f>IF(AND($AS445&lt;&gt;$CN$5,$AS445&lt;=$CN$6,$AS445&lt;&gt;$CN$7),1,0)</f>
        <v>0</v>
      </c>
      <c r="CV445" s="32">
        <f>IF(AND($AW445&lt;&gt;$CN$5,$AW445&lt;=$CN$6,$AW445&lt;&gt;$CN$7),1,0)</f>
        <v>0</v>
      </c>
      <c r="CW445" s="32">
        <f>IF(AND($BE445&lt;&gt;$CN$5,$BE445&lt;=$CN$6,$BE445&lt;&gt;$CN$7),1,0)</f>
        <v>0</v>
      </c>
      <c r="CX445" s="32">
        <f>IF(AND($BI445&lt;&gt;$CN$5,$BI445&lt;=$CN$6,$BI445&lt;&gt;$CN$7),1,0)</f>
        <v>0</v>
      </c>
      <c r="CY445" s="32">
        <f>IF(AND($BQ445&lt;&gt;$CN$5,$BQ445&lt;=$CN$6,$BQ445&lt;&gt;$CN$7),1,0)</f>
        <v>0</v>
      </c>
      <c r="CZ445" s="32">
        <f>IF(AND($BU445&lt;&gt;$CN$5,$BU445&lt;=$CN$6,$BU445&lt;&gt;$CN$7),1,0)</f>
        <v>0</v>
      </c>
      <c r="DC445" s="32">
        <f>IF(AND($M445&lt;&gt;$DB$5,$M445&lt;=$DB$6,$M445&lt;&gt;$CN$7),1,0)</f>
        <v>0</v>
      </c>
      <c r="DD445" s="32">
        <f>IF(AND($Q445&lt;&gt;$DB$5,$Q445&lt;=$DB$6,$Q445&lt;&gt;$CN$7),1,0)</f>
        <v>0</v>
      </c>
      <c r="DE445" s="32">
        <f>IF(AND($U445&lt;&gt;$DB$5,$U445&lt;=$DB$6,$U445&lt;&gt;$CN$7),1,0)</f>
        <v>0</v>
      </c>
      <c r="DF445" s="32">
        <f>IF(AND($Y445&lt;&gt;$DB$5,$Y445&lt;=$DB$6,$Y445&lt;&gt;$CN$7),1,0)</f>
        <v>0</v>
      </c>
      <c r="DG445" s="32">
        <f>IF(AND($AG445&lt;&gt;$DB$5,$AG445&lt;=$DB$6,$AG445&lt;&gt;$CN$7),1,0)</f>
        <v>0</v>
      </c>
      <c r="DH445" s="32">
        <f>IF(AND($AK445&lt;&gt;$DB$5,$AK445&lt;=$DB$6,$AK445&lt;&gt;$CN$7),1,0)</f>
        <v>0</v>
      </c>
      <c r="DI445" s="32">
        <f>IF(AND($AS445&lt;&gt;$DB$5,$AS445&lt;=$DB$6,$AS445&lt;&gt;$CN$7),1,0)</f>
        <v>0</v>
      </c>
      <c r="DJ445" s="32">
        <f>IF(AND($AW445&lt;&gt;$DB$5,$AW445&lt;=$DB$6,$AW445&lt;&gt;$CN$7),1,0)</f>
        <v>0</v>
      </c>
      <c r="DK445" s="32">
        <f>IF(AND($BE445&lt;&gt;$DB$5,$BE445&lt;=$DB$6,$BE445&lt;&gt;$CN$7),1,0)</f>
        <v>0</v>
      </c>
      <c r="DL445" s="32">
        <f>IF(AND($BI445&lt;&gt;$DB$5,$BI445&lt;=$DB$6,$BI445&lt;&gt;$CN$7),1,0)</f>
        <v>0</v>
      </c>
      <c r="DM445" s="32">
        <f>IF(AND($BQ445&lt;&gt;$DB$5,$BQ445&lt;=$DB$6,$BQ445&lt;&gt;$CN$7),1,0)</f>
        <v>0</v>
      </c>
      <c r="DN445" s="32">
        <f>IF(AND($BU445&lt;&gt;$DB$5,$BU445&lt;=$DB$6,$BU445&lt;&gt;$CN$7),1,0)</f>
        <v>0</v>
      </c>
      <c r="DQ445" s="32">
        <f t="shared" ref="DQ445" si="22631">IF(AND($M445&lt;&gt;$DP$5,$M445&lt;=$DP$6,$M445&lt;&gt;$CN$7),1,0)</f>
        <v>0</v>
      </c>
      <c r="DR445" s="32">
        <f t="shared" ref="DR445" si="22632">IF(AND($Q445&lt;&gt;$DP$5,$Q445&lt;=$DP$6,$Q445&lt;&gt;$CN$7),1,0)</f>
        <v>0</v>
      </c>
      <c r="DS445" s="32">
        <f t="shared" ref="DS445" si="22633">IF(AND($U445&lt;&gt;$DP$5,$U445&lt;=$DP$6,$U445&lt;&gt;$CN$7),1,0)</f>
        <v>0</v>
      </c>
      <c r="DT445" s="32">
        <f t="shared" ref="DT445" si="22634">IF(AND($Y445&lt;&gt;$DP$5,$Y445&lt;=$DP$6,$Y445&lt;&gt;$CN$7),1,0)</f>
        <v>0</v>
      </c>
      <c r="DU445" s="32">
        <f t="shared" ref="DU445" si="22635">IF(AND($AG445&lt;&gt;$DP$5,$AG445&lt;=$DP$6,$AG445&lt;&gt;$CN$7),1,0)</f>
        <v>0</v>
      </c>
      <c r="DV445" s="32">
        <f t="shared" ref="DV445" si="22636">IF(AND($AK445&lt;&gt;$DP$5,$AK445&lt;=$DP$6,$AK445&lt;&gt;$CN$7),1,0)</f>
        <v>0</v>
      </c>
      <c r="DW445" s="32">
        <f t="shared" ref="DW445" si="22637">IF(AND($AS445&lt;&gt;$DP$5,$AS445&lt;=$DP$6,$AS445&lt;&gt;$CN$7),1,0)</f>
        <v>0</v>
      </c>
      <c r="DX445" s="32">
        <f t="shared" ref="DX445" si="22638">IF(AND($AW445&lt;&gt;$DP$5,$AW445&lt;=$DP$6,$AW445&lt;&gt;$CN$7),1,0)</f>
        <v>0</v>
      </c>
      <c r="DY445" s="32">
        <f t="shared" ref="DY445" si="22639">IF(AND($BE445&lt;&gt;$DP$5,$BE445&lt;=$DP$6,$BE445&lt;&gt;$CN$7),1,0)</f>
        <v>0</v>
      </c>
      <c r="DZ445" s="32">
        <f t="shared" ref="DZ445" si="22640">IF(AND($BI445&lt;&gt;$DP$5,$BI445&lt;=$DP$6,$BI445&lt;&gt;$CN$7),1,0)</f>
        <v>0</v>
      </c>
      <c r="EA445" s="32">
        <f t="shared" ref="EA445" si="22641">IF(AND($BQ445&lt;&gt;$DP$5,$BQ445&lt;=$DP$6,$BQ445&lt;&gt;$CN$7),1,0)</f>
        <v>0</v>
      </c>
      <c r="EB445" s="32">
        <f t="shared" ref="EB445" si="22642">IF(AND($BU445&lt;&gt;$DP$5,$BU445&lt;=$DP$6,$BU445&lt;&gt;$CN$7),1,0)</f>
        <v>0</v>
      </c>
      <c r="EE445" s="328">
        <f>IF(M445&lt;&gt;"",IF(M445&lt;=$ED$6,1,IF(L445&gt;$ED$6,0,NETWORKDAYS(L445,$ED$6,祭日リスト)/NETWORKDAYS(L445,M445,祭日リスト)))*$GG445*週間進捗報告書!$G$9,0)</f>
        <v>0</v>
      </c>
      <c r="EF445" s="328">
        <f>IF(Q445&lt;&gt;"",IF(Q445&lt;=$ED$6,1,IF(P445&gt;$ED$6,0,NETWORKDAYS(P445,$ED$6,祭日リスト)/NETWORKDAYS(P445,Q445,祭日リスト)))*$GG445*週間進捗報告書!$G$10,0)</f>
        <v>0</v>
      </c>
      <c r="EG445" s="328">
        <f>IF(U445&lt;&gt;"",IF(U445&lt;=$ED$6,1,IF(T445&gt;$ED$6,0,NETWORKDAYS(T445,$ED$6,祭日リスト)/NETWORKDAYS(T445,U445,祭日リスト)))*$GG445*週間進捗報告書!$G$11,0)</f>
        <v>0</v>
      </c>
      <c r="EH445" s="328">
        <f>IF(Y445&lt;&gt;"",IF(Y445&lt;=$ED$6,1,IF(X445&gt;$ED$6,0,NETWORKDAYS(X445,$ED$6,祭日リスト)/NETWORKDAYS(X445,Y445,祭日リスト)))*$GG445*週間進捗報告書!$G$12,0)</f>
        <v>0</v>
      </c>
      <c r="EI445" s="328">
        <f>IF(AG445&lt;&gt;"",IF(AG445&lt;=$ED$6,1,IF(AF445&gt;$ED$6,0,NETWORKDAYS(AF445,$ED$6,祭日リスト)/NETWORKDAYS(AF445,AG445,祭日リスト)))*$GG445*週間進捗報告書!$G$13,0)</f>
        <v>0</v>
      </c>
      <c r="EJ445" s="328">
        <f>IF(AK445&lt;&gt;"",IF(AK445&lt;=$ED$6,1,IF(AJ445&gt;$ED$6,0,NETWORKDAYS(AJ445,$ED$6,祭日リスト)/NETWORKDAYS(AJ445,AK445,祭日リスト)))*$GG445*週間進捗報告書!$G$14,0)</f>
        <v>0</v>
      </c>
      <c r="EK445" s="328">
        <f>IF(AS445&lt;&gt;"",IF(AS445&lt;=$ED$6,1,IF(AR445&gt;$ED$6,0,NETWORKDAYS(AR445,$ED$6,祭日リスト)/NETWORKDAYS(AR445,AS445,祭日リスト)))*$GG445*週間進捗報告書!$G$15,0)</f>
        <v>0</v>
      </c>
      <c r="EL445" s="328">
        <f>IF(AW445&lt;&gt;"",IF(AW445&lt;=$ED$6,1,IF(AV445&gt;$ED$6,0,NETWORKDAYS(AV445,$ED$6,祭日リスト)/NETWORKDAYS(AV445,AW445,祭日リスト)))*$GG445*週間進捗報告書!$G$16,0)</f>
        <v>0</v>
      </c>
      <c r="EM445" s="328">
        <f>IF(BE445&lt;&gt;"",IF(BE445&lt;=$ED$6,1,IF(BD445&gt;$ED$6,0,NETWORKDAYS(BD445,$ED$6,祭日リスト)/NETWORKDAYS(BD445,BE445,祭日リスト)))*$GG445*週間進捗報告書!$G$17,0)</f>
        <v>0</v>
      </c>
      <c r="EN445" s="328">
        <f>IF(BI445&lt;&gt;"",IF(BI445&lt;=$ED$6,1,IF(BH445&gt;$ED$6,0,NETWORKDAYS(BH445,$ED$6,祭日リスト)/NETWORKDAYS(BH445,BI445,祭日リスト)))*$GG445*週間進捗報告書!$G$18,0)</f>
        <v>0</v>
      </c>
      <c r="EO445" s="328">
        <f>IF(BQ445&lt;&gt;"",IF(BQ445&lt;=$ED$6,1,IF(BP445&gt;$ED$6,0,NETWORKDAYS(BP445,$ED$6,祭日リスト)/NETWORKDAYS(BP445,BQ445,祭日リスト)))*$GG445*週間進捗報告書!$G$19,0)</f>
        <v>0</v>
      </c>
      <c r="EP445" s="328">
        <f>IF(BU445&lt;&gt;"",IF(BU445&lt;=$ED$6,1,IF(BT445&gt;$ED$6,0,NETWORKDAYS(BT445,$ED$6,祭日リスト)/NETWORKDAYS(BT445,BU445,祭日リスト)))*$GG445*週間進捗報告書!$G$20,0)</f>
        <v>0</v>
      </c>
      <c r="ER445" s="547">
        <f t="shared" ref="ER445:FC445" si="22643">EE445-EE446</f>
        <v>0</v>
      </c>
      <c r="ES445" s="547">
        <f t="shared" si="22643"/>
        <v>0</v>
      </c>
      <c r="ET445" s="547">
        <f t="shared" si="22643"/>
        <v>0</v>
      </c>
      <c r="EU445" s="547">
        <f t="shared" si="22643"/>
        <v>0</v>
      </c>
      <c r="EV445" s="547">
        <f t="shared" si="22643"/>
        <v>0</v>
      </c>
      <c r="EW445" s="547">
        <f t="shared" si="22643"/>
        <v>0</v>
      </c>
      <c r="EX445" s="547">
        <f t="shared" si="22643"/>
        <v>0</v>
      </c>
      <c r="EY445" s="547">
        <f t="shared" si="22643"/>
        <v>0</v>
      </c>
      <c r="EZ445" s="547">
        <f t="shared" si="22643"/>
        <v>0</v>
      </c>
      <c r="FA445" s="547">
        <f t="shared" si="22643"/>
        <v>0</v>
      </c>
      <c r="FB445" s="547">
        <f t="shared" si="22643"/>
        <v>0</v>
      </c>
      <c r="FC445" s="547">
        <f t="shared" si="22643"/>
        <v>0</v>
      </c>
      <c r="FD445" s="547">
        <f t="shared" ref="FD445" si="22644">SUM(ER445:FC446)</f>
        <v>0</v>
      </c>
      <c r="FE445" s="333"/>
      <c r="FG445" s="32">
        <f>IF(AND($M445&lt;&gt;$FF$7),1,0)</f>
        <v>0</v>
      </c>
      <c r="FH445" s="32">
        <f>IF(AND($Q445&lt;&gt;$FF$7),1,0)</f>
        <v>0</v>
      </c>
      <c r="FI445" s="32">
        <f>IF(AND($U445&lt;&gt;$FF$7),1,0)</f>
        <v>0</v>
      </c>
      <c r="FJ445" s="32">
        <f>IF(AND($Y445&lt;&gt;$FF$7),1,0)</f>
        <v>0</v>
      </c>
      <c r="FK445" s="32">
        <f>IF(AND($AG445&lt;&gt;$FF$7),1,0)</f>
        <v>0</v>
      </c>
      <c r="FL445" s="32">
        <f>IF(AND($AK445&lt;&gt;$FF$7),1,0)</f>
        <v>0</v>
      </c>
      <c r="FM445" s="32">
        <f>IF(AND($AS445&lt;&gt;$FF$7),1,0)</f>
        <v>0</v>
      </c>
      <c r="FN445" s="32">
        <f>IF(AND($AW445&lt;&gt;$FF$7),1,0)</f>
        <v>0</v>
      </c>
      <c r="FO445" s="32">
        <f>IF(AND($BE445&lt;&gt;$FF$7),1,0)</f>
        <v>0</v>
      </c>
      <c r="FP445" s="32">
        <f>IF(AND($BI445&lt;&gt;$FF$7),1,0)</f>
        <v>0</v>
      </c>
      <c r="FQ445" s="32">
        <f>IF(AND($BQ445&lt;&gt;$FF$7),1,0)</f>
        <v>0</v>
      </c>
      <c r="FR445" s="32">
        <f>IF(AND($BU445&lt;&gt;$FF$7),1,0)</f>
        <v>0</v>
      </c>
      <c r="FU445" s="294">
        <f t="shared" ref="FU445" si="22645">IF($K445&lt;&gt;"NG",$GG445,0)</f>
        <v>0</v>
      </c>
      <c r="FV445" s="294">
        <f t="shared" ref="FV445" si="22646">IF($O445&lt;&gt;"NG",$GG445,0)</f>
        <v>0</v>
      </c>
      <c r="FW445" s="294">
        <f t="shared" ref="FW445" si="22647">IF($S445&lt;&gt;"NG",$GG445,0)</f>
        <v>0</v>
      </c>
      <c r="FX445" s="294">
        <f t="shared" ref="FX445" si="22648">IF($W445&lt;&gt;"NG",$GG445,0)</f>
        <v>0</v>
      </c>
      <c r="FY445" s="294">
        <f t="shared" ref="FY445" si="22649">IF($AE445&lt;&gt;"NG",$GG445,0)</f>
        <v>0</v>
      </c>
      <c r="FZ445" s="294">
        <f t="shared" ref="FZ445" si="22650">IF($AI445&lt;&gt;"NG",$GG445,0)</f>
        <v>0</v>
      </c>
      <c r="GA445" s="294">
        <f t="shared" ref="GA445" si="22651">IF($AQ445&lt;&gt;"NG",$GG445,0)</f>
        <v>0</v>
      </c>
      <c r="GB445" s="294">
        <f t="shared" ref="GB445" si="22652">IF($AU445&lt;&gt;"NG",$GG445,0)</f>
        <v>0</v>
      </c>
      <c r="GC445" s="294">
        <f t="shared" ref="GC445" si="22653">IF($BC445&lt;&gt;"NG",$GG445,0)</f>
        <v>0</v>
      </c>
      <c r="GD445" s="294">
        <f t="shared" ref="GD445" si="22654">IF($BG445&lt;&gt;"NG",$GG445,0)</f>
        <v>0</v>
      </c>
      <c r="GE445" s="294">
        <f t="shared" ref="GE445" si="22655">IF($BO445&lt;&gt;"NG",$GG445,0)</f>
        <v>0</v>
      </c>
      <c r="GF445" s="294">
        <f t="shared" ref="GF445" si="22656">IF($BS445&lt;&gt;"NG",$GG445,0)</f>
        <v>0</v>
      </c>
      <c r="GG445" s="294" t="e">
        <f>VLOOKUP($D445,リスト!$D:$S,15,FALSE)</f>
        <v>#N/A</v>
      </c>
      <c r="GH445" s="2" t="e">
        <f>INDEX(リスト!$V:$V,MATCH(中日程計画表!$D445,リスト!$D:$D,0))</f>
        <v>#N/A</v>
      </c>
      <c r="GI445" s="2" t="e">
        <f>INDEX(リスト!$A:$A,MATCH(中日程計画表!$D445,リスト!$D:$D,0))</f>
        <v>#N/A</v>
      </c>
      <c r="GJ445" s="2" t="e">
        <f>INDEX(リスト!$U:$U,MATCH(中日程計画表!$D445,リスト!$D:$D,0))</f>
        <v>#N/A</v>
      </c>
      <c r="GK445" s="5" t="e">
        <f>INDEX(リスト!$W:$W,MATCH(中日程計画表!$D445,リスト!$D:$D,0))</f>
        <v>#N/A</v>
      </c>
      <c r="GL445" s="2" t="s">
        <v>200</v>
      </c>
      <c r="GM445" s="296">
        <f>D445</f>
        <v>0</v>
      </c>
      <c r="GN445" s="296">
        <f>E445</f>
        <v>0</v>
      </c>
      <c r="GU445" s="460" t="str">
        <f t="shared" ref="GU445" si="22657">AE445</f>
        <v>NG</v>
      </c>
      <c r="GV445" s="460">
        <f t="shared" ref="GV445" si="22658">EI445</f>
        <v>0</v>
      </c>
      <c r="GW445" s="460">
        <f t="shared" ref="GW445" si="22659">EI446</f>
        <v>0</v>
      </c>
      <c r="GX445" s="462">
        <f t="shared" ref="GX445" si="22660">EV445</f>
        <v>0</v>
      </c>
      <c r="GY445" s="460" t="str">
        <f t="shared" ref="GY445" si="22661">AI445</f>
        <v>NG</v>
      </c>
      <c r="GZ445" s="460">
        <f t="shared" ref="GZ445" si="22662">EJ445</f>
        <v>0</v>
      </c>
      <c r="HA445" s="460">
        <f t="shared" ref="HA445" si="22663">EJ446</f>
        <v>0</v>
      </c>
      <c r="HB445" s="462">
        <f t="shared" ref="HB445" si="22664">EW445</f>
        <v>0</v>
      </c>
      <c r="HC445" s="460" t="str">
        <f t="shared" ref="HC445" si="22665">AQ445</f>
        <v>NG</v>
      </c>
      <c r="HD445" s="460">
        <f t="shared" ref="HD445" si="22666">EK445</f>
        <v>0</v>
      </c>
      <c r="HE445" s="460">
        <f t="shared" ref="HE445" si="22667">EK446</f>
        <v>0</v>
      </c>
      <c r="HF445" s="462">
        <f t="shared" ref="HF445" si="22668">EX445</f>
        <v>0</v>
      </c>
      <c r="HG445" s="460" t="str">
        <f t="shared" ref="HG445" si="22669">AU445</f>
        <v>NG</v>
      </c>
      <c r="HH445" s="460">
        <f t="shared" ref="HH445" si="22670">EL445</f>
        <v>0</v>
      </c>
      <c r="HI445" s="460">
        <f t="shared" ref="HI445" si="22671">EL446</f>
        <v>0</v>
      </c>
      <c r="HJ445" s="462">
        <f t="shared" ref="HJ445" si="22672">EY445</f>
        <v>0</v>
      </c>
      <c r="HK445" s="460" t="str">
        <f t="shared" ref="HK445" si="22673">BC445</f>
        <v>NG</v>
      </c>
      <c r="HL445" s="460">
        <f t="shared" ref="HL445" si="22674">EM445</f>
        <v>0</v>
      </c>
      <c r="HM445" s="460">
        <f t="shared" ref="HM445" si="22675">EM446</f>
        <v>0</v>
      </c>
      <c r="HN445" s="462">
        <f t="shared" ref="HN445" si="22676">EZ445</f>
        <v>0</v>
      </c>
      <c r="HO445" s="460" t="str">
        <f t="shared" ref="HO445" si="22677">BG445</f>
        <v>NG</v>
      </c>
      <c r="HP445" s="460">
        <f t="shared" ref="HP445" si="22678">EN445</f>
        <v>0</v>
      </c>
      <c r="HQ445" s="460">
        <f t="shared" ref="HQ445" si="22679">EN446</f>
        <v>0</v>
      </c>
      <c r="HR445" s="462">
        <f t="shared" ref="HR445" si="22680">FA445</f>
        <v>0</v>
      </c>
      <c r="HS445" s="332"/>
    </row>
    <row r="446" spans="1:227" ht="12" customHeight="1">
      <c r="A446" s="489"/>
      <c r="B446" s="487"/>
      <c r="C446" s="475"/>
      <c r="D446" s="485"/>
      <c r="E446" s="483"/>
      <c r="F446" s="317"/>
      <c r="G446" s="317"/>
      <c r="H446" s="317"/>
      <c r="I446" s="317"/>
      <c r="J446" s="316"/>
      <c r="K446" s="481"/>
      <c r="L446" s="77"/>
      <c r="M446" s="77"/>
      <c r="N446" s="471"/>
      <c r="O446" s="475"/>
      <c r="P446" s="77"/>
      <c r="Q446" s="77"/>
      <c r="R446" s="471"/>
      <c r="S446" s="475"/>
      <c r="T446" s="77"/>
      <c r="U446" s="77"/>
      <c r="V446" s="471"/>
      <c r="W446" s="473"/>
      <c r="X446" s="77"/>
      <c r="Y446" s="77"/>
      <c r="Z446" s="471"/>
      <c r="AA446" s="477"/>
      <c r="AB446" s="80"/>
      <c r="AC446" s="80"/>
      <c r="AD446" s="471"/>
      <c r="AE446" s="473"/>
      <c r="AF446" s="77"/>
      <c r="AG446" s="77"/>
      <c r="AH446" s="471"/>
      <c r="AI446" s="473"/>
      <c r="AJ446" s="77"/>
      <c r="AK446" s="77"/>
      <c r="AL446" s="471"/>
      <c r="AM446" s="477"/>
      <c r="AN446" s="80"/>
      <c r="AO446" s="80"/>
      <c r="AP446" s="471"/>
      <c r="AQ446" s="473"/>
      <c r="AR446" s="77"/>
      <c r="AS446" s="77"/>
      <c r="AT446" s="471"/>
      <c r="AU446" s="473"/>
      <c r="AV446" s="77"/>
      <c r="AW446" s="77"/>
      <c r="AX446" s="471"/>
      <c r="AY446" s="477"/>
      <c r="AZ446" s="80"/>
      <c r="BA446" s="80"/>
      <c r="BB446" s="471"/>
      <c r="BC446" s="475"/>
      <c r="BD446" s="77"/>
      <c r="BE446" s="77"/>
      <c r="BF446" s="471"/>
      <c r="BG446" s="473"/>
      <c r="BH446" s="77"/>
      <c r="BI446" s="77"/>
      <c r="BJ446" s="471"/>
      <c r="BK446" s="477"/>
      <c r="BL446" s="80"/>
      <c r="BM446" s="80"/>
      <c r="BN446" s="471"/>
      <c r="BO446" s="475"/>
      <c r="BP446" s="77"/>
      <c r="BQ446" s="77"/>
      <c r="BR446" s="471"/>
      <c r="BS446" s="473"/>
      <c r="BT446" s="77"/>
      <c r="BU446" s="77"/>
      <c r="BV446" s="471"/>
      <c r="BW446" s="469"/>
      <c r="BX446" s="467"/>
      <c r="BY446" s="490"/>
      <c r="BZ446" s="5"/>
      <c r="CA446" s="19">
        <f t="shared" ref="CA446" si="22681">IF(AND($N445=1,$M446&lt;&gt;$BZ$7),1,0)</f>
        <v>0</v>
      </c>
      <c r="CB446" s="19">
        <f t="shared" ref="CB446" si="22682">IF(AND($R445=1,$Q446&lt;&gt;$BZ$7),1,0)</f>
        <v>0</v>
      </c>
      <c r="CC446" s="19">
        <f t="shared" ref="CC446" si="22683">IF(AND($V445=1,$U446&lt;&gt;$BZ$7),1,0)</f>
        <v>0</v>
      </c>
      <c r="CD446" s="19">
        <f t="shared" ref="CD446" si="22684">IF(AND($Z445=1,$Y446&lt;&gt;$BZ$7),1,0)</f>
        <v>0</v>
      </c>
      <c r="CE446" s="19">
        <f t="shared" ref="CE446" si="22685">IF(AND($AH445=1,$AG446&lt;&gt;$BZ$7),1,0)</f>
        <v>0</v>
      </c>
      <c r="CF446" s="19">
        <f t="shared" ref="CF446" si="22686">IF(AND($AL445=1,$AK446&lt;&gt;$BZ$7),1,0)</f>
        <v>0</v>
      </c>
      <c r="CG446" s="19">
        <f t="shared" ref="CG446" si="22687">IF(AND($AT445=1,$AS446&lt;&gt;$BZ$7),1,0)</f>
        <v>0</v>
      </c>
      <c r="CH446" s="19">
        <f t="shared" ref="CH446" si="22688">IF(AND($AX445=1,$AW446&lt;&gt;$BZ$7),1,0)</f>
        <v>0</v>
      </c>
      <c r="CI446" s="19">
        <f t="shared" ref="CI446" si="22689">IF(AND($BF445=1,$BE446&lt;&gt;$BZ$7),1,0)</f>
        <v>0</v>
      </c>
      <c r="CJ446" s="19">
        <f t="shared" ref="CJ446" si="22690">IF(AND($BJ445=1,$BI446&lt;&gt;$BZ$7),1,0)</f>
        <v>0</v>
      </c>
      <c r="CK446" s="19">
        <f t="shared" ref="CK446" si="22691">IF(AND($BR445=1,$BQ446&lt;&gt;$BZ$7),1,0)</f>
        <v>0</v>
      </c>
      <c r="CL446" s="19">
        <f t="shared" ref="CL446" si="22692">IF(AND($BV445=1,$BU446&lt;&gt;$BZ$7),1,0)</f>
        <v>0</v>
      </c>
      <c r="CO446" s="19">
        <f>IF(AND($M446&lt;&gt;$CN$7,$M446&lt;=$CN$6),1,0)</f>
        <v>0</v>
      </c>
      <c r="CP446" s="19">
        <f>IF(AND($Q446&lt;&gt;$CN$7,$Q446&lt;=$CN$6),1,0)</f>
        <v>0</v>
      </c>
      <c r="CQ446" s="19">
        <f>IF(AND($U446&lt;&gt;$CN$7,$U446&lt;=$CN$6),1,0)</f>
        <v>0</v>
      </c>
      <c r="CR446" s="19">
        <f>IF(AND($Y446&lt;&gt;$CN$7,$Y446&lt;=$CN$6),1,0)</f>
        <v>0</v>
      </c>
      <c r="CS446" s="19">
        <f>IF(AND($AG446&lt;&gt;$CN$7,$AG446&lt;=$CN$6),1,0)</f>
        <v>0</v>
      </c>
      <c r="CT446" s="19">
        <f>IF(AND($AK446&lt;&gt;$CN$7,$AK446&lt;=$CN$6),1,0)</f>
        <v>0</v>
      </c>
      <c r="CU446" s="19">
        <f>IF(AND($AS446&lt;&gt;$CN$7,$AS446&lt;=$CN$6),1,0)</f>
        <v>0</v>
      </c>
      <c r="CV446" s="19">
        <f>IF(AND($AW446&lt;&gt;$CN$7,$AW446&lt;=$CN$6),1,0)</f>
        <v>0</v>
      </c>
      <c r="CW446" s="19">
        <f>IF(AND($BE446&lt;&gt;$CN$7,$BE446&lt;=$CN$6),1,0)</f>
        <v>0</v>
      </c>
      <c r="CX446" s="19">
        <f>IF(AND($BI446&lt;&gt;$CN$7,$BI446&lt;=$CN$6),1,0)</f>
        <v>0</v>
      </c>
      <c r="CY446" s="19">
        <f>IF(AND($BQ446&lt;&gt;$CN$7,$BQ446&lt;=$CN$6),1,0)</f>
        <v>0</v>
      </c>
      <c r="CZ446" s="19">
        <f>IF(AND($BU446&lt;&gt;$CN$7,$BU446&lt;=$CN$6),1,0)</f>
        <v>0</v>
      </c>
      <c r="DC446" s="19">
        <f>IF($N445=1,1,0)</f>
        <v>0</v>
      </c>
      <c r="DD446" s="19">
        <f>IF($R445=1,1,0)</f>
        <v>0</v>
      </c>
      <c r="DE446" s="19">
        <f>IF($V445=1,1,0)</f>
        <v>0</v>
      </c>
      <c r="DF446" s="19">
        <f>IF($Z445=1,1,0)</f>
        <v>0</v>
      </c>
      <c r="DG446" s="19">
        <f>IF($AH445=1,1,0)</f>
        <v>0</v>
      </c>
      <c r="DH446" s="19">
        <f>IF($AL445=1,1,0)</f>
        <v>0</v>
      </c>
      <c r="DI446" s="19">
        <f>IF($AT445=1,1,0)</f>
        <v>0</v>
      </c>
      <c r="DJ446" s="19">
        <f>IF($AX445=1,1,0)</f>
        <v>0</v>
      </c>
      <c r="DK446" s="19">
        <f>IF($BF445=1,1,0)</f>
        <v>0</v>
      </c>
      <c r="DL446" s="19">
        <f>IF($BJ445=1,1,0)</f>
        <v>0</v>
      </c>
      <c r="DM446" s="19">
        <f>IF($BR445=1,1,0)</f>
        <v>0</v>
      </c>
      <c r="DN446" s="19">
        <f>IF($BV445=1,1,0)</f>
        <v>0</v>
      </c>
      <c r="DQ446" s="19">
        <f t="shared" ref="DQ446" si="22693">IF($N445=1,1,0)</f>
        <v>0</v>
      </c>
      <c r="DR446" s="19">
        <f t="shared" ref="DR446" si="22694">IF($R445=1,1,0)</f>
        <v>0</v>
      </c>
      <c r="DS446" s="19">
        <f t="shared" ref="DS446" si="22695">IF($V445=1,1,0)</f>
        <v>0</v>
      </c>
      <c r="DT446" s="19">
        <f t="shared" ref="DT446" si="22696">IF($Z445=1,1,0)</f>
        <v>0</v>
      </c>
      <c r="DU446" s="19">
        <f t="shared" ref="DU446" si="22697">IF($AH445=1,1,0)</f>
        <v>0</v>
      </c>
      <c r="DV446" s="19">
        <f t="shared" ref="DV446" si="22698">IF($AL445=1,1,0)</f>
        <v>0</v>
      </c>
      <c r="DW446" s="19">
        <f t="shared" ref="DW446" si="22699">IF($AT445=1,1,0)</f>
        <v>0</v>
      </c>
      <c r="DX446" s="19">
        <f t="shared" ref="DX446" si="22700">IF($AX445=1,1,0)</f>
        <v>0</v>
      </c>
      <c r="DY446" s="19">
        <f t="shared" ref="DY446" si="22701">IF($BF445=1,1,0)</f>
        <v>0</v>
      </c>
      <c r="DZ446" s="19">
        <f t="shared" ref="DZ446" si="22702">IF($BJ445=1,1,0)</f>
        <v>0</v>
      </c>
      <c r="EA446" s="19">
        <f t="shared" ref="EA446" si="22703">IF($BR445=1,1,0)</f>
        <v>0</v>
      </c>
      <c r="EB446" s="19">
        <f t="shared" ref="EB446" si="22704">IF($BV445=1,1,0)</f>
        <v>0</v>
      </c>
      <c r="EE446" s="329">
        <f>N445*$FU446*週間進捗報告書!$G$9</f>
        <v>0</v>
      </c>
      <c r="EF446" s="329">
        <f>R445*$FV446*週間進捗報告書!$G$10</f>
        <v>0</v>
      </c>
      <c r="EG446" s="329">
        <f>V445*$FW446*週間進捗報告書!$G$11</f>
        <v>0</v>
      </c>
      <c r="EH446" s="329">
        <f>Z445*$FX446*週間進捗報告書!$G$12</f>
        <v>0</v>
      </c>
      <c r="EI446" s="329">
        <f>AH445*$FY446*週間進捗報告書!$G$13</f>
        <v>0</v>
      </c>
      <c r="EJ446" s="329">
        <f>AL445*$FZ446*週間進捗報告書!$G$14</f>
        <v>0</v>
      </c>
      <c r="EK446" s="329">
        <f>AT445*$GA446*週間進捗報告書!$G$15</f>
        <v>0</v>
      </c>
      <c r="EL446" s="329">
        <f>AX445*$GB446*週間進捗報告書!$G$16</f>
        <v>0</v>
      </c>
      <c r="EM446" s="329">
        <f>BF445*$GC446*週間進捗報告書!$G$17</f>
        <v>0</v>
      </c>
      <c r="EN446" s="329">
        <f>BJ445*$GD446*週間進捗報告書!$G$18</f>
        <v>0</v>
      </c>
      <c r="EO446" s="329">
        <f>BR445*$GE446*週間進捗報告書!$G$19</f>
        <v>0</v>
      </c>
      <c r="EP446" s="329">
        <f>BV445*$GF446*週間進捗報告書!$G$20</f>
        <v>0</v>
      </c>
      <c r="ER446" s="547"/>
      <c r="ES446" s="547"/>
      <c r="ET446" s="547"/>
      <c r="EU446" s="547"/>
      <c r="EV446" s="547"/>
      <c r="EW446" s="547"/>
      <c r="EX446" s="547"/>
      <c r="EY446" s="547"/>
      <c r="EZ446" s="547"/>
      <c r="FA446" s="547"/>
      <c r="FB446" s="547"/>
      <c r="FC446" s="547"/>
      <c r="FD446" s="547"/>
      <c r="FE446" s="332"/>
      <c r="FG446" s="19"/>
      <c r="FH446" s="19"/>
      <c r="FI446" s="19"/>
      <c r="FJ446" s="19"/>
      <c r="FK446" s="19"/>
      <c r="FL446" s="19"/>
      <c r="FM446" s="19"/>
      <c r="FN446" s="19"/>
      <c r="FO446" s="19"/>
      <c r="FP446" s="19"/>
      <c r="FQ446" s="19"/>
      <c r="FR446" s="19"/>
      <c r="FU446" s="295">
        <f t="shared" ref="FU446" si="22705">FU445</f>
        <v>0</v>
      </c>
      <c r="FV446" s="295">
        <f t="shared" ref="FV446" si="22706">FV445</f>
        <v>0</v>
      </c>
      <c r="FW446" s="295">
        <f t="shared" ref="FW446" si="22707">FW445</f>
        <v>0</v>
      </c>
      <c r="FX446" s="295">
        <f t="shared" ref="FX446" si="22708">FX445</f>
        <v>0</v>
      </c>
      <c r="FY446" s="295">
        <f t="shared" ref="FY446" si="22709">FY445</f>
        <v>0</v>
      </c>
      <c r="FZ446" s="295">
        <f t="shared" ref="FZ446" si="22710">FZ445</f>
        <v>0</v>
      </c>
      <c r="GA446" s="295">
        <f t="shared" ref="GA446" si="22711">GA445</f>
        <v>0</v>
      </c>
      <c r="GB446" s="295">
        <f t="shared" ref="GB446" si="22712">GB445</f>
        <v>0</v>
      </c>
      <c r="GC446" s="295">
        <f t="shared" ref="GC446" si="22713">GC445</f>
        <v>0</v>
      </c>
      <c r="GD446" s="295">
        <f t="shared" ref="GD446" si="22714">GD445</f>
        <v>0</v>
      </c>
      <c r="GE446" s="295">
        <f t="shared" ref="GE446" si="22715">GE445</f>
        <v>0</v>
      </c>
      <c r="GF446" s="295">
        <f t="shared" ref="GF446" si="22716">GF445</f>
        <v>0</v>
      </c>
      <c r="GG446" s="295" t="e">
        <f t="shared" ref="GG446" si="22717">GG445</f>
        <v>#N/A</v>
      </c>
      <c r="GH446" s="2" t="e">
        <f>INDEX(リスト!$V:$V,MATCH(中日程計画表!$D445,リスト!$D:$D,0))</f>
        <v>#N/A</v>
      </c>
      <c r="GI446" s="2" t="e">
        <f>INDEX(リスト!$A:$A,MATCH(中日程計画表!$D445,リスト!$D:$D,0))</f>
        <v>#N/A</v>
      </c>
      <c r="GJ446" s="2" t="e">
        <f>INDEX(リスト!$U:$U,MATCH(中日程計画表!$D445,リスト!$D:$D,0))</f>
        <v>#N/A</v>
      </c>
      <c r="GK446" s="5" t="e">
        <f>INDEX(リスト!$W:$W,MATCH(中日程計画表!$D445,リスト!$D:$D,0))</f>
        <v>#N/A</v>
      </c>
      <c r="GL446" s="2" t="s">
        <v>201</v>
      </c>
      <c r="GM446" s="296">
        <f t="shared" ref="GM446" si="22718">GM445</f>
        <v>0</v>
      </c>
      <c r="GN446" s="296">
        <f t="shared" ref="GN446" si="22719">GN445</f>
        <v>0</v>
      </c>
      <c r="GU446" s="461"/>
      <c r="GV446" s="460"/>
      <c r="GW446" s="460"/>
      <c r="GX446" s="461"/>
      <c r="GY446" s="461"/>
      <c r="GZ446" s="460"/>
      <c r="HA446" s="460"/>
      <c r="HB446" s="461"/>
      <c r="HC446" s="461"/>
      <c r="HD446" s="460"/>
      <c r="HE446" s="460"/>
      <c r="HF446" s="461"/>
      <c r="HG446" s="461"/>
      <c r="HH446" s="460"/>
      <c r="HI446" s="460"/>
      <c r="HJ446" s="461"/>
      <c r="HK446" s="461"/>
      <c r="HL446" s="460"/>
      <c r="HM446" s="460"/>
      <c r="HN446" s="461"/>
      <c r="HO446" s="461"/>
      <c r="HP446" s="460"/>
      <c r="HQ446" s="460"/>
      <c r="HR446" s="461"/>
      <c r="HS446" s="4"/>
    </row>
    <row r="447" spans="1:227" ht="12" customHeight="1">
      <c r="A447" s="488" t="str">
        <f t="shared" ref="A447" ca="1" si="22720">INDIRECT("リスト!A"&amp;B447+6)</f>
        <v/>
      </c>
      <c r="B447" s="486">
        <f t="shared" ref="B447" si="22721">ROUNDDOWN((ROW()-6)/2,0)+1</f>
        <v>221</v>
      </c>
      <c r="C447" s="474" t="str">
        <f>機能グループ名</f>
        <v/>
      </c>
      <c r="D447" s="484">
        <f>機能ID</f>
        <v>0</v>
      </c>
      <c r="E447" s="482">
        <f>機能名</f>
        <v>0</v>
      </c>
      <c r="F447" s="315"/>
      <c r="G447" s="315"/>
      <c r="H447" s="315"/>
      <c r="I447" s="315"/>
      <c r="J447" s="316"/>
      <c r="K447" s="480" t="str">
        <f>担当者_SR</f>
        <v>NG</v>
      </c>
      <c r="L447" s="76"/>
      <c r="M447" s="76"/>
      <c r="N447" s="470"/>
      <c r="O447" s="474" t="str">
        <f>担当者_SRR</f>
        <v>NG</v>
      </c>
      <c r="P447" s="76"/>
      <c r="Q447" s="76"/>
      <c r="R447" s="470"/>
      <c r="S447" s="474" t="str">
        <f>担当者_DS</f>
        <v>NG</v>
      </c>
      <c r="T447" s="76"/>
      <c r="U447" s="76"/>
      <c r="V447" s="470"/>
      <c r="W447" s="472" t="str">
        <f>担当者_DSR</f>
        <v>NG</v>
      </c>
      <c r="X447" s="76"/>
      <c r="Y447" s="76"/>
      <c r="Z447" s="478"/>
      <c r="AA447" s="476"/>
      <c r="AB447" s="79"/>
      <c r="AC447" s="79"/>
      <c r="AD447" s="470">
        <f>IF(AC448 &lt;&gt; "",1,0)</f>
        <v>0</v>
      </c>
      <c r="AE447" s="472" t="str">
        <f>担当者_CD</f>
        <v>NG</v>
      </c>
      <c r="AF447" s="76"/>
      <c r="AG447" s="76"/>
      <c r="AH447" s="470"/>
      <c r="AI447" s="472" t="str">
        <f>担当者_DD</f>
        <v>NG</v>
      </c>
      <c r="AJ447" s="76"/>
      <c r="AK447" s="76"/>
      <c r="AL447" s="478"/>
      <c r="AM447" s="476"/>
      <c r="AN447" s="79"/>
      <c r="AO447" s="79"/>
      <c r="AP447" s="470">
        <f>IF(AO448 &lt;&gt; "",1,0)</f>
        <v>0</v>
      </c>
      <c r="AQ447" s="472" t="str">
        <f>担当者_MCL</f>
        <v>NG</v>
      </c>
      <c r="AR447" s="76"/>
      <c r="AS447" s="76"/>
      <c r="AT447" s="470"/>
      <c r="AU447" s="472" t="str">
        <f>担当者_MCLR</f>
        <v>NG</v>
      </c>
      <c r="AV447" s="76"/>
      <c r="AW447" s="76"/>
      <c r="AX447" s="470"/>
      <c r="AY447" s="476"/>
      <c r="AZ447" s="79"/>
      <c r="BA447" s="79"/>
      <c r="BB447" s="470">
        <f>IF(BA448 &lt;&gt; "",1,0)</f>
        <v>0</v>
      </c>
      <c r="BC447" s="474" t="str">
        <f>担当者_MT</f>
        <v>NG</v>
      </c>
      <c r="BD447" s="76"/>
      <c r="BE447" s="76"/>
      <c r="BF447" s="470"/>
      <c r="BG447" s="472" t="str">
        <f>担当者_M検</f>
        <v>NG</v>
      </c>
      <c r="BH447" s="76"/>
      <c r="BI447" s="76"/>
      <c r="BJ447" s="470"/>
      <c r="BK447" s="476"/>
      <c r="BL447" s="79"/>
      <c r="BM447" s="79"/>
      <c r="BN447" s="470">
        <v>0</v>
      </c>
      <c r="BO447" s="474" t="str">
        <f>担当者_モテ</f>
        <v>NG</v>
      </c>
      <c r="BP447" s="76"/>
      <c r="BQ447" s="76"/>
      <c r="BR447" s="470"/>
      <c r="BS447" s="472" t="str">
        <f>担当者_モテR</f>
        <v>NG</v>
      </c>
      <c r="BT447" s="76"/>
      <c r="BU447" s="76"/>
      <c r="BV447" s="470"/>
      <c r="BW447" s="468">
        <f t="shared" ref="BW447" si="22722">IFERROR(SUM(IF(K447&lt;&gt;"NG",N447*K$1,0),IF(O447&lt;&gt;"NG",R447*O$1,0),IF(S447&lt;&gt;"NG",V447*S$1,0),IF(W447&lt;&gt;"NG",Z447*W$1,0),IF(AA447&lt;&gt;"NG",AD447*AA$1,0),IF(AE447&lt;&gt;"NG",AH447*AE$1,0),IF(AI447&lt;&gt;"NG",AL447*AI$1,0),IF(AM447&lt;&gt;"NG",AP447*AM$1,0),IF(AQ447&lt;&gt;"NG",AT447*AQ$1,0),IF(AU447&lt;&gt;"NG",AX447*AU$1,0),IF(AY447&lt;&gt;"NG",BB447*AY$1,0),IF(BC447&lt;&gt;"NG",BF447*BC$1,0),IF(BG447&lt;&gt;"NG",BJ447*BG$1,0),IF(BK447&lt;&gt;"NG",BN447*BK$1,0),IF(BO447&lt;&gt;"NG",BR447*BO$1,0),IF(BS447&lt;&gt;"NG",BV447*BS$1,0))/SUM(IF(K447&lt;&gt;"NG",K$1,0),IF(O447&lt;&gt;"NG",O$1,0),IF(S447&lt;&gt;"NG",S$1,0),IF(W447&lt;&gt;"NG",W$1,0),IF(AA447&lt;&gt;"NG",AA$1,0),IF(AE447&lt;&gt;"NG",AE$1,0),IF(AI447&lt;&gt;"NG",AI$1,0),IF(AM447&lt;&gt;"NG",AM$1,0),IF(AQ447&lt;&gt;"NG",AQ$1,0),IF(AU447&lt;&gt;"NG",AU$1,0),IF(AY447&lt;&gt;"NG",AY$1,0),IF(BC447&lt;&gt;"NG",BC$1,0),IF(BG447&lt;&gt;"NG",BG$1,0),IF(BK447&lt;&gt;"NG",BK$1,0),IF(BO447&lt;&gt;"NG",BO$1,0),IF(BS447&lt;&gt;"NG",BS$1,0)),0)</f>
        <v>0</v>
      </c>
      <c r="BX447" s="466"/>
      <c r="BY447" s="490"/>
      <c r="BZ447" s="5"/>
      <c r="CA447" s="32">
        <f t="shared" ref="CA447" si="22723">IF(AND($M447&lt;&gt;$BZ$5,$M447&lt;=$BZ$6,$M447&lt;&gt;$BZ$7),1,0)</f>
        <v>0</v>
      </c>
      <c r="CB447" s="32">
        <f t="shared" ref="CB447" si="22724">IF(AND($Q447&lt;&gt;$BZ$5,$Q447&lt;=$BZ$6,$Q447&lt;&gt;$BZ$7),1,0)</f>
        <v>0</v>
      </c>
      <c r="CC447" s="32">
        <f t="shared" ref="CC447" si="22725">IF(AND($U447&lt;&gt;$BZ$5,$U447&lt;=$BZ$6,$U447&lt;&gt;$BZ$7),1,0)</f>
        <v>0</v>
      </c>
      <c r="CD447" s="32">
        <f t="shared" ref="CD447" si="22726">IF(AND($Y447&lt;&gt;$BZ$5,$Y447&lt;=$BZ$6,$Y447&lt;&gt;$BZ$7),1,0)</f>
        <v>0</v>
      </c>
      <c r="CE447" s="32">
        <f t="shared" ref="CE447" si="22727">IF(AND($AG447&lt;&gt;$BZ$5,$AG447&lt;=$BZ$6,$AG447&lt;&gt;$BZ$7),1,0)</f>
        <v>0</v>
      </c>
      <c r="CF447" s="32">
        <f t="shared" ref="CF447" si="22728">IF(AND($AK447&lt;&gt;$BZ$5,$AK447&lt;=$BZ$6,$AK447&lt;&gt;$BZ$7),1,0)</f>
        <v>0</v>
      </c>
      <c r="CG447" s="32">
        <f t="shared" ref="CG447" si="22729">IF(AND($AS447&lt;&gt;$BZ$5,$AS447&lt;=$BZ$6,$AS447&lt;&gt;$BZ$7),1,0)</f>
        <v>0</v>
      </c>
      <c r="CH447" s="32">
        <f t="shared" ref="CH447" si="22730">IF(AND($AW447&lt;&gt;$BZ$5,$AW447&lt;=$BZ$6,$AW447&lt;&gt;$BZ$7),1,0)</f>
        <v>0</v>
      </c>
      <c r="CI447" s="32">
        <f t="shared" ref="CI447" si="22731">IF(AND($BE447&lt;&gt;$BZ$5,$BE447&lt;=$BZ$6,$BE447&lt;&gt;$BZ$7),1,0)</f>
        <v>0</v>
      </c>
      <c r="CJ447" s="32">
        <f t="shared" ref="CJ447" si="22732">IF(AND($BI447&lt;&gt;$BZ$5,$BI447&lt;=$BZ$6,$BI447&lt;&gt;$BZ$7),1,0)</f>
        <v>0</v>
      </c>
      <c r="CK447" s="32">
        <f t="shared" ref="CK447" si="22733">IF(AND($BQ447&lt;&gt;$BZ$5,$BQ447&lt;=$BZ$6,$BQ447&lt;&gt;$BZ$7),1,0)</f>
        <v>0</v>
      </c>
      <c r="CL447" s="32">
        <f t="shared" ref="CL447" si="22734">IF(AND($BU447&lt;&gt;$BZ$5,$BU447&lt;=$BZ$6,$BU447&lt;&gt;$BZ$7),1,0)</f>
        <v>0</v>
      </c>
      <c r="CO447" s="32">
        <f>IF(AND($M447&lt;&gt;$CN$5,$M447&lt;=$CN$6,$M447&lt;&gt;$CN$7),1,0)</f>
        <v>0</v>
      </c>
      <c r="CP447" s="32">
        <f>IF(AND($Q447&lt;&gt;$CN$5,$Q447&lt;=$CN$6,$Q447&lt;&gt;$CN$7),1,0)</f>
        <v>0</v>
      </c>
      <c r="CQ447" s="32">
        <f>IF(AND($U447&lt;&gt;$CN$5,$U447&lt;=$CN$6,$U447&lt;&gt;$CN$7),1,0)</f>
        <v>0</v>
      </c>
      <c r="CR447" s="32">
        <f>IF(AND($Y447&lt;&gt;$CN$5,$Y447&lt;=$CN$6,$Y447&lt;&gt;$CN$7),1,0)</f>
        <v>0</v>
      </c>
      <c r="CS447" s="32">
        <f>IF(AND($AG447&lt;&gt;$CN$5,$AG447&lt;=$CN$6,$AG447&lt;&gt;$CN$7),1,0)</f>
        <v>0</v>
      </c>
      <c r="CT447" s="32">
        <f>IF(AND($AK447&lt;&gt;$CN$5,$AK447&lt;=$CN$6,$AK447&lt;&gt;$CN$7),1,0)</f>
        <v>0</v>
      </c>
      <c r="CU447" s="32">
        <f>IF(AND($AS447&lt;&gt;$CN$5,$AS447&lt;=$CN$6,$AS447&lt;&gt;$CN$7),1,0)</f>
        <v>0</v>
      </c>
      <c r="CV447" s="32">
        <f>IF(AND($AW447&lt;&gt;$CN$5,$AW447&lt;=$CN$6,$AW447&lt;&gt;$CN$7),1,0)</f>
        <v>0</v>
      </c>
      <c r="CW447" s="32">
        <f>IF(AND($BE447&lt;&gt;$CN$5,$BE447&lt;=$CN$6,$BE447&lt;&gt;$CN$7),1,0)</f>
        <v>0</v>
      </c>
      <c r="CX447" s="32">
        <f>IF(AND($BI447&lt;&gt;$CN$5,$BI447&lt;=$CN$6,$BI447&lt;&gt;$CN$7),1,0)</f>
        <v>0</v>
      </c>
      <c r="CY447" s="32">
        <f>IF(AND($BQ447&lt;&gt;$CN$5,$BQ447&lt;=$CN$6,$BQ447&lt;&gt;$CN$7),1,0)</f>
        <v>0</v>
      </c>
      <c r="CZ447" s="32">
        <f>IF(AND($BU447&lt;&gt;$CN$5,$BU447&lt;=$CN$6,$BU447&lt;&gt;$CN$7),1,0)</f>
        <v>0</v>
      </c>
      <c r="DC447" s="32">
        <f>IF(AND($M447&lt;&gt;$DB$5,$M447&lt;=$DB$6,$M447&lt;&gt;$CN$7),1,0)</f>
        <v>0</v>
      </c>
      <c r="DD447" s="32">
        <f>IF(AND($Q447&lt;&gt;$DB$5,$Q447&lt;=$DB$6,$Q447&lt;&gt;$CN$7),1,0)</f>
        <v>0</v>
      </c>
      <c r="DE447" s="32">
        <f>IF(AND($U447&lt;&gt;$DB$5,$U447&lt;=$DB$6,$U447&lt;&gt;$CN$7),1,0)</f>
        <v>0</v>
      </c>
      <c r="DF447" s="32">
        <f>IF(AND($Y447&lt;&gt;$DB$5,$Y447&lt;=$DB$6,$Y447&lt;&gt;$CN$7),1,0)</f>
        <v>0</v>
      </c>
      <c r="DG447" s="32">
        <f>IF(AND($AG447&lt;&gt;$DB$5,$AG447&lt;=$DB$6,$AG447&lt;&gt;$CN$7),1,0)</f>
        <v>0</v>
      </c>
      <c r="DH447" s="32">
        <f>IF(AND($AK447&lt;&gt;$DB$5,$AK447&lt;=$DB$6,$AK447&lt;&gt;$CN$7),1,0)</f>
        <v>0</v>
      </c>
      <c r="DI447" s="32">
        <f>IF(AND($AS447&lt;&gt;$DB$5,$AS447&lt;=$DB$6,$AS447&lt;&gt;$CN$7),1,0)</f>
        <v>0</v>
      </c>
      <c r="DJ447" s="32">
        <f>IF(AND($AW447&lt;&gt;$DB$5,$AW447&lt;=$DB$6,$AW447&lt;&gt;$CN$7),1,0)</f>
        <v>0</v>
      </c>
      <c r="DK447" s="32">
        <f>IF(AND($BE447&lt;&gt;$DB$5,$BE447&lt;=$DB$6,$BE447&lt;&gt;$CN$7),1,0)</f>
        <v>0</v>
      </c>
      <c r="DL447" s="32">
        <f>IF(AND($BI447&lt;&gt;$DB$5,$BI447&lt;=$DB$6,$BI447&lt;&gt;$CN$7),1,0)</f>
        <v>0</v>
      </c>
      <c r="DM447" s="32">
        <f>IF(AND($BQ447&lt;&gt;$DB$5,$BQ447&lt;=$DB$6,$BQ447&lt;&gt;$CN$7),1,0)</f>
        <v>0</v>
      </c>
      <c r="DN447" s="32">
        <f>IF(AND($BU447&lt;&gt;$DB$5,$BU447&lt;=$DB$6,$BU447&lt;&gt;$CN$7),1,0)</f>
        <v>0</v>
      </c>
      <c r="DQ447" s="32">
        <f t="shared" ref="DQ447" si="22735">IF(AND($M447&lt;&gt;$DP$5,$M447&lt;=$DP$6,$M447&lt;&gt;$CN$7),1,0)</f>
        <v>0</v>
      </c>
      <c r="DR447" s="32">
        <f t="shared" ref="DR447" si="22736">IF(AND($Q447&lt;&gt;$DP$5,$Q447&lt;=$DP$6,$Q447&lt;&gt;$CN$7),1,0)</f>
        <v>0</v>
      </c>
      <c r="DS447" s="32">
        <f t="shared" ref="DS447" si="22737">IF(AND($U447&lt;&gt;$DP$5,$U447&lt;=$DP$6,$U447&lt;&gt;$CN$7),1,0)</f>
        <v>0</v>
      </c>
      <c r="DT447" s="32">
        <f t="shared" ref="DT447" si="22738">IF(AND($Y447&lt;&gt;$DP$5,$Y447&lt;=$DP$6,$Y447&lt;&gt;$CN$7),1,0)</f>
        <v>0</v>
      </c>
      <c r="DU447" s="32">
        <f t="shared" ref="DU447" si="22739">IF(AND($AG447&lt;&gt;$DP$5,$AG447&lt;=$DP$6,$AG447&lt;&gt;$CN$7),1,0)</f>
        <v>0</v>
      </c>
      <c r="DV447" s="32">
        <f t="shared" ref="DV447" si="22740">IF(AND($AK447&lt;&gt;$DP$5,$AK447&lt;=$DP$6,$AK447&lt;&gt;$CN$7),1,0)</f>
        <v>0</v>
      </c>
      <c r="DW447" s="32">
        <f t="shared" ref="DW447" si="22741">IF(AND($AS447&lt;&gt;$DP$5,$AS447&lt;=$DP$6,$AS447&lt;&gt;$CN$7),1,0)</f>
        <v>0</v>
      </c>
      <c r="DX447" s="32">
        <f t="shared" ref="DX447" si="22742">IF(AND($AW447&lt;&gt;$DP$5,$AW447&lt;=$DP$6,$AW447&lt;&gt;$CN$7),1,0)</f>
        <v>0</v>
      </c>
      <c r="DY447" s="32">
        <f t="shared" ref="DY447" si="22743">IF(AND($BE447&lt;&gt;$DP$5,$BE447&lt;=$DP$6,$BE447&lt;&gt;$CN$7),1,0)</f>
        <v>0</v>
      </c>
      <c r="DZ447" s="32">
        <f t="shared" ref="DZ447" si="22744">IF(AND($BI447&lt;&gt;$DP$5,$BI447&lt;=$DP$6,$BI447&lt;&gt;$CN$7),1,0)</f>
        <v>0</v>
      </c>
      <c r="EA447" s="32">
        <f t="shared" ref="EA447" si="22745">IF(AND($BQ447&lt;&gt;$DP$5,$BQ447&lt;=$DP$6,$BQ447&lt;&gt;$CN$7),1,0)</f>
        <v>0</v>
      </c>
      <c r="EB447" s="32">
        <f t="shared" ref="EB447" si="22746">IF(AND($BU447&lt;&gt;$DP$5,$BU447&lt;=$DP$6,$BU447&lt;&gt;$CN$7),1,0)</f>
        <v>0</v>
      </c>
      <c r="EE447" s="328">
        <f>IF(M447&lt;&gt;"",IF(M447&lt;=$ED$6,1,IF(L447&gt;$ED$6,0,NETWORKDAYS(L447,$ED$6,祭日リスト)/NETWORKDAYS(L447,M447,祭日リスト)))*$GG447*週間進捗報告書!$G$9,0)</f>
        <v>0</v>
      </c>
      <c r="EF447" s="328">
        <f>IF(Q447&lt;&gt;"",IF(Q447&lt;=$ED$6,1,IF(P447&gt;$ED$6,0,NETWORKDAYS(P447,$ED$6,祭日リスト)/NETWORKDAYS(P447,Q447,祭日リスト)))*$GG447*週間進捗報告書!$G$10,0)</f>
        <v>0</v>
      </c>
      <c r="EG447" s="328">
        <f>IF(U447&lt;&gt;"",IF(U447&lt;=$ED$6,1,IF(T447&gt;$ED$6,0,NETWORKDAYS(T447,$ED$6,祭日リスト)/NETWORKDAYS(T447,U447,祭日リスト)))*$GG447*週間進捗報告書!$G$11,0)</f>
        <v>0</v>
      </c>
      <c r="EH447" s="328">
        <f>IF(Y447&lt;&gt;"",IF(Y447&lt;=$ED$6,1,IF(X447&gt;$ED$6,0,NETWORKDAYS(X447,$ED$6,祭日リスト)/NETWORKDAYS(X447,Y447,祭日リスト)))*$GG447*週間進捗報告書!$G$12,0)</f>
        <v>0</v>
      </c>
      <c r="EI447" s="328">
        <f>IF(AG447&lt;&gt;"",IF(AG447&lt;=$ED$6,1,IF(AF447&gt;$ED$6,0,NETWORKDAYS(AF447,$ED$6,祭日リスト)/NETWORKDAYS(AF447,AG447,祭日リスト)))*$GG447*週間進捗報告書!$G$13,0)</f>
        <v>0</v>
      </c>
      <c r="EJ447" s="328">
        <f>IF(AK447&lt;&gt;"",IF(AK447&lt;=$ED$6,1,IF(AJ447&gt;$ED$6,0,NETWORKDAYS(AJ447,$ED$6,祭日リスト)/NETWORKDAYS(AJ447,AK447,祭日リスト)))*$GG447*週間進捗報告書!$G$14,0)</f>
        <v>0</v>
      </c>
      <c r="EK447" s="328">
        <f>IF(AS447&lt;&gt;"",IF(AS447&lt;=$ED$6,1,IF(AR447&gt;$ED$6,0,NETWORKDAYS(AR447,$ED$6,祭日リスト)/NETWORKDAYS(AR447,AS447,祭日リスト)))*$GG447*週間進捗報告書!$G$15,0)</f>
        <v>0</v>
      </c>
      <c r="EL447" s="328">
        <f>IF(AW447&lt;&gt;"",IF(AW447&lt;=$ED$6,1,IF(AV447&gt;$ED$6,0,NETWORKDAYS(AV447,$ED$6,祭日リスト)/NETWORKDAYS(AV447,AW447,祭日リスト)))*$GG447*週間進捗報告書!$G$16,0)</f>
        <v>0</v>
      </c>
      <c r="EM447" s="328">
        <f>IF(BE447&lt;&gt;"",IF(BE447&lt;=$ED$6,1,IF(BD447&gt;$ED$6,0,NETWORKDAYS(BD447,$ED$6,祭日リスト)/NETWORKDAYS(BD447,BE447,祭日リスト)))*$GG447*週間進捗報告書!$G$17,0)</f>
        <v>0</v>
      </c>
      <c r="EN447" s="328">
        <f>IF(BI447&lt;&gt;"",IF(BI447&lt;=$ED$6,1,IF(BH447&gt;$ED$6,0,NETWORKDAYS(BH447,$ED$6,祭日リスト)/NETWORKDAYS(BH447,BI447,祭日リスト)))*$GG447*週間進捗報告書!$G$18,0)</f>
        <v>0</v>
      </c>
      <c r="EO447" s="328">
        <f>IF(BQ447&lt;&gt;"",IF(BQ447&lt;=$ED$6,1,IF(BP447&gt;$ED$6,0,NETWORKDAYS(BP447,$ED$6,祭日リスト)/NETWORKDAYS(BP447,BQ447,祭日リスト)))*$GG447*週間進捗報告書!$G$19,0)</f>
        <v>0</v>
      </c>
      <c r="EP447" s="328">
        <f>IF(BU447&lt;&gt;"",IF(BU447&lt;=$ED$6,1,IF(BT447&gt;$ED$6,0,NETWORKDAYS(BT447,$ED$6,祭日リスト)/NETWORKDAYS(BT447,BU447,祭日リスト)))*$GG447*週間進捗報告書!$G$20,0)</f>
        <v>0</v>
      </c>
      <c r="ER447" s="547">
        <f t="shared" ref="ER447:FC447" si="22747">EE447-EE448</f>
        <v>0</v>
      </c>
      <c r="ES447" s="547">
        <f t="shared" si="22747"/>
        <v>0</v>
      </c>
      <c r="ET447" s="547">
        <f t="shared" si="22747"/>
        <v>0</v>
      </c>
      <c r="EU447" s="547">
        <f t="shared" si="22747"/>
        <v>0</v>
      </c>
      <c r="EV447" s="547">
        <f t="shared" si="22747"/>
        <v>0</v>
      </c>
      <c r="EW447" s="547">
        <f t="shared" si="22747"/>
        <v>0</v>
      </c>
      <c r="EX447" s="547">
        <f t="shared" si="22747"/>
        <v>0</v>
      </c>
      <c r="EY447" s="547">
        <f t="shared" si="22747"/>
        <v>0</v>
      </c>
      <c r="EZ447" s="547">
        <f t="shared" si="22747"/>
        <v>0</v>
      </c>
      <c r="FA447" s="547">
        <f t="shared" si="22747"/>
        <v>0</v>
      </c>
      <c r="FB447" s="547">
        <f t="shared" si="22747"/>
        <v>0</v>
      </c>
      <c r="FC447" s="547">
        <f t="shared" si="22747"/>
        <v>0</v>
      </c>
      <c r="FD447" s="547">
        <f t="shared" ref="FD447" si="22748">SUM(ER447:FC448)</f>
        <v>0</v>
      </c>
      <c r="FE447" s="333"/>
      <c r="FG447" s="32">
        <f>IF(AND($M447&lt;&gt;$FF$7),1,0)</f>
        <v>0</v>
      </c>
      <c r="FH447" s="32">
        <f>IF(AND($Q447&lt;&gt;$FF$7),1,0)</f>
        <v>0</v>
      </c>
      <c r="FI447" s="32">
        <f>IF(AND($U447&lt;&gt;$FF$7),1,0)</f>
        <v>0</v>
      </c>
      <c r="FJ447" s="32">
        <f>IF(AND($Y447&lt;&gt;$FF$7),1,0)</f>
        <v>0</v>
      </c>
      <c r="FK447" s="32">
        <f>IF(AND($AG447&lt;&gt;$FF$7),1,0)</f>
        <v>0</v>
      </c>
      <c r="FL447" s="32">
        <f>IF(AND($AK447&lt;&gt;$FF$7),1,0)</f>
        <v>0</v>
      </c>
      <c r="FM447" s="32">
        <f>IF(AND($AS447&lt;&gt;$FF$7),1,0)</f>
        <v>0</v>
      </c>
      <c r="FN447" s="32">
        <f>IF(AND($AW447&lt;&gt;$FF$7),1,0)</f>
        <v>0</v>
      </c>
      <c r="FO447" s="32">
        <f>IF(AND($BE447&lt;&gt;$FF$7),1,0)</f>
        <v>0</v>
      </c>
      <c r="FP447" s="32">
        <f>IF(AND($BI447&lt;&gt;$FF$7),1,0)</f>
        <v>0</v>
      </c>
      <c r="FQ447" s="32">
        <f>IF(AND($BQ447&lt;&gt;$FF$7),1,0)</f>
        <v>0</v>
      </c>
      <c r="FR447" s="32">
        <f>IF(AND($BU447&lt;&gt;$FF$7),1,0)</f>
        <v>0</v>
      </c>
      <c r="FU447" s="294">
        <f t="shared" ref="FU447" si="22749">IF($K447&lt;&gt;"NG",$GG447,0)</f>
        <v>0</v>
      </c>
      <c r="FV447" s="294">
        <f t="shared" ref="FV447" si="22750">IF($O447&lt;&gt;"NG",$GG447,0)</f>
        <v>0</v>
      </c>
      <c r="FW447" s="294">
        <f t="shared" ref="FW447" si="22751">IF($S447&lt;&gt;"NG",$GG447,0)</f>
        <v>0</v>
      </c>
      <c r="FX447" s="294">
        <f t="shared" ref="FX447" si="22752">IF($W447&lt;&gt;"NG",$GG447,0)</f>
        <v>0</v>
      </c>
      <c r="FY447" s="294">
        <f t="shared" ref="FY447" si="22753">IF($AE447&lt;&gt;"NG",$GG447,0)</f>
        <v>0</v>
      </c>
      <c r="FZ447" s="294">
        <f t="shared" ref="FZ447" si="22754">IF($AI447&lt;&gt;"NG",$GG447,0)</f>
        <v>0</v>
      </c>
      <c r="GA447" s="294">
        <f t="shared" ref="GA447" si="22755">IF($AQ447&lt;&gt;"NG",$GG447,0)</f>
        <v>0</v>
      </c>
      <c r="GB447" s="294">
        <f t="shared" ref="GB447" si="22756">IF($AU447&lt;&gt;"NG",$GG447,0)</f>
        <v>0</v>
      </c>
      <c r="GC447" s="294">
        <f t="shared" ref="GC447" si="22757">IF($BC447&lt;&gt;"NG",$GG447,0)</f>
        <v>0</v>
      </c>
      <c r="GD447" s="294">
        <f t="shared" ref="GD447" si="22758">IF($BG447&lt;&gt;"NG",$GG447,0)</f>
        <v>0</v>
      </c>
      <c r="GE447" s="294">
        <f t="shared" ref="GE447" si="22759">IF($BO447&lt;&gt;"NG",$GG447,0)</f>
        <v>0</v>
      </c>
      <c r="GF447" s="294">
        <f t="shared" ref="GF447" si="22760">IF($BS447&lt;&gt;"NG",$GG447,0)</f>
        <v>0</v>
      </c>
      <c r="GG447" s="294" t="e">
        <f>VLOOKUP($D447,リスト!$D:$S,15,FALSE)</f>
        <v>#N/A</v>
      </c>
      <c r="GH447" s="2" t="e">
        <f>INDEX(リスト!$V:$V,MATCH(中日程計画表!$D447,リスト!$D:$D,0))</f>
        <v>#N/A</v>
      </c>
      <c r="GI447" s="2" t="e">
        <f>INDEX(リスト!$A:$A,MATCH(中日程計画表!$D447,リスト!$D:$D,0))</f>
        <v>#N/A</v>
      </c>
      <c r="GJ447" s="2" t="e">
        <f>INDEX(リスト!$U:$U,MATCH(中日程計画表!$D447,リスト!$D:$D,0))</f>
        <v>#N/A</v>
      </c>
      <c r="GK447" s="5" t="e">
        <f>INDEX(リスト!$W:$W,MATCH(中日程計画表!$D447,リスト!$D:$D,0))</f>
        <v>#N/A</v>
      </c>
      <c r="GL447" s="2" t="s">
        <v>200</v>
      </c>
      <c r="GM447" s="296">
        <f>D447</f>
        <v>0</v>
      </c>
      <c r="GN447" s="296">
        <f>E447</f>
        <v>0</v>
      </c>
      <c r="GU447" s="460" t="str">
        <f t="shared" ref="GU447" si="22761">AE447</f>
        <v>NG</v>
      </c>
      <c r="GV447" s="460">
        <f t="shared" ref="GV447" si="22762">EI447</f>
        <v>0</v>
      </c>
      <c r="GW447" s="460">
        <f t="shared" ref="GW447" si="22763">EI448</f>
        <v>0</v>
      </c>
      <c r="GX447" s="462">
        <f t="shared" ref="GX447" si="22764">EV447</f>
        <v>0</v>
      </c>
      <c r="GY447" s="460" t="str">
        <f t="shared" ref="GY447" si="22765">AI447</f>
        <v>NG</v>
      </c>
      <c r="GZ447" s="460">
        <f t="shared" ref="GZ447" si="22766">EJ447</f>
        <v>0</v>
      </c>
      <c r="HA447" s="460">
        <f t="shared" ref="HA447" si="22767">EJ448</f>
        <v>0</v>
      </c>
      <c r="HB447" s="462">
        <f t="shared" ref="HB447" si="22768">EW447</f>
        <v>0</v>
      </c>
      <c r="HC447" s="460" t="str">
        <f t="shared" ref="HC447" si="22769">AQ447</f>
        <v>NG</v>
      </c>
      <c r="HD447" s="460">
        <f t="shared" ref="HD447" si="22770">EK447</f>
        <v>0</v>
      </c>
      <c r="HE447" s="460">
        <f t="shared" ref="HE447" si="22771">EK448</f>
        <v>0</v>
      </c>
      <c r="HF447" s="462">
        <f t="shared" ref="HF447" si="22772">EX447</f>
        <v>0</v>
      </c>
      <c r="HG447" s="460" t="str">
        <f t="shared" ref="HG447" si="22773">AU447</f>
        <v>NG</v>
      </c>
      <c r="HH447" s="460">
        <f t="shared" ref="HH447" si="22774">EL447</f>
        <v>0</v>
      </c>
      <c r="HI447" s="460">
        <f t="shared" ref="HI447" si="22775">EL448</f>
        <v>0</v>
      </c>
      <c r="HJ447" s="462">
        <f t="shared" ref="HJ447" si="22776">EY447</f>
        <v>0</v>
      </c>
      <c r="HK447" s="460" t="str">
        <f t="shared" ref="HK447" si="22777">BC447</f>
        <v>NG</v>
      </c>
      <c r="HL447" s="460">
        <f t="shared" ref="HL447" si="22778">EM447</f>
        <v>0</v>
      </c>
      <c r="HM447" s="460">
        <f t="shared" ref="HM447" si="22779">EM448</f>
        <v>0</v>
      </c>
      <c r="HN447" s="462">
        <f t="shared" ref="HN447" si="22780">EZ447</f>
        <v>0</v>
      </c>
      <c r="HO447" s="460" t="str">
        <f t="shared" ref="HO447" si="22781">BG447</f>
        <v>NG</v>
      </c>
      <c r="HP447" s="460">
        <f t="shared" ref="HP447" si="22782">EN447</f>
        <v>0</v>
      </c>
      <c r="HQ447" s="460">
        <f t="shared" ref="HQ447" si="22783">EN448</f>
        <v>0</v>
      </c>
      <c r="HR447" s="462">
        <f t="shared" ref="HR447" si="22784">FA447</f>
        <v>0</v>
      </c>
      <c r="HS447" s="332"/>
    </row>
    <row r="448" spans="1:227" ht="12" customHeight="1">
      <c r="A448" s="489"/>
      <c r="B448" s="487"/>
      <c r="C448" s="475"/>
      <c r="D448" s="485"/>
      <c r="E448" s="483"/>
      <c r="F448" s="317"/>
      <c r="G448" s="317"/>
      <c r="H448" s="317"/>
      <c r="I448" s="317"/>
      <c r="J448" s="316"/>
      <c r="K448" s="481"/>
      <c r="L448" s="77"/>
      <c r="M448" s="77"/>
      <c r="N448" s="471"/>
      <c r="O448" s="475"/>
      <c r="P448" s="77"/>
      <c r="Q448" s="77"/>
      <c r="R448" s="471"/>
      <c r="S448" s="475"/>
      <c r="T448" s="77"/>
      <c r="U448" s="77"/>
      <c r="V448" s="471"/>
      <c r="W448" s="473"/>
      <c r="X448" s="247"/>
      <c r="Y448" s="77"/>
      <c r="Z448" s="479"/>
      <c r="AA448" s="477"/>
      <c r="AB448" s="80"/>
      <c r="AC448" s="80"/>
      <c r="AD448" s="471"/>
      <c r="AE448" s="473"/>
      <c r="AF448" s="77"/>
      <c r="AG448" s="77"/>
      <c r="AH448" s="471"/>
      <c r="AI448" s="473"/>
      <c r="AJ448" s="247"/>
      <c r="AK448" s="77"/>
      <c r="AL448" s="479"/>
      <c r="AM448" s="477"/>
      <c r="AN448" s="80"/>
      <c r="AO448" s="80"/>
      <c r="AP448" s="471"/>
      <c r="AQ448" s="473"/>
      <c r="AR448" s="77"/>
      <c r="AS448" s="77"/>
      <c r="AT448" s="471"/>
      <c r="AU448" s="473"/>
      <c r="AV448" s="77"/>
      <c r="AW448" s="77"/>
      <c r="AX448" s="471"/>
      <c r="AY448" s="477"/>
      <c r="AZ448" s="80"/>
      <c r="BA448" s="80"/>
      <c r="BB448" s="471"/>
      <c r="BC448" s="475"/>
      <c r="BD448" s="77"/>
      <c r="BE448" s="77"/>
      <c r="BF448" s="471"/>
      <c r="BG448" s="473"/>
      <c r="BH448" s="77"/>
      <c r="BI448" s="77"/>
      <c r="BJ448" s="471"/>
      <c r="BK448" s="477"/>
      <c r="BL448" s="80"/>
      <c r="BM448" s="80"/>
      <c r="BN448" s="471"/>
      <c r="BO448" s="475"/>
      <c r="BP448" s="77"/>
      <c r="BQ448" s="77"/>
      <c r="BR448" s="471"/>
      <c r="BS448" s="473"/>
      <c r="BT448" s="77"/>
      <c r="BU448" s="77"/>
      <c r="BV448" s="471"/>
      <c r="BW448" s="469"/>
      <c r="BX448" s="467"/>
      <c r="BY448" s="490"/>
      <c r="CA448" s="19">
        <f t="shared" ref="CA448" si="22785">IF(AND($N447=1,$M448&lt;&gt;$BZ$7),1,0)</f>
        <v>0</v>
      </c>
      <c r="CB448" s="19">
        <f t="shared" ref="CB448" si="22786">IF(AND($R447=1,$Q448&lt;&gt;$BZ$7),1,0)</f>
        <v>0</v>
      </c>
      <c r="CC448" s="19">
        <f t="shared" ref="CC448" si="22787">IF(AND($V447=1,$U448&lt;&gt;$BZ$7),1,0)</f>
        <v>0</v>
      </c>
      <c r="CD448" s="19">
        <f t="shared" ref="CD448" si="22788">IF(AND($Z447=1,$Y448&lt;&gt;$BZ$7),1,0)</f>
        <v>0</v>
      </c>
      <c r="CE448" s="19">
        <f t="shared" ref="CE448" si="22789">IF(AND($AH447=1,$AG448&lt;&gt;$BZ$7),1,0)</f>
        <v>0</v>
      </c>
      <c r="CF448" s="19">
        <f t="shared" ref="CF448" si="22790">IF(AND($AL447=1,$AK448&lt;&gt;$BZ$7),1,0)</f>
        <v>0</v>
      </c>
      <c r="CG448" s="19">
        <f t="shared" ref="CG448" si="22791">IF(AND($AT447=1,$AS448&lt;&gt;$BZ$7),1,0)</f>
        <v>0</v>
      </c>
      <c r="CH448" s="19">
        <f t="shared" ref="CH448" si="22792">IF(AND($AX447=1,$AW448&lt;&gt;$BZ$7),1,0)</f>
        <v>0</v>
      </c>
      <c r="CI448" s="19">
        <f t="shared" ref="CI448" si="22793">IF(AND($BF447=1,$BE448&lt;&gt;$BZ$7),1,0)</f>
        <v>0</v>
      </c>
      <c r="CJ448" s="19">
        <f t="shared" ref="CJ448" si="22794">IF(AND($BJ447=1,$BI448&lt;&gt;$BZ$7),1,0)</f>
        <v>0</v>
      </c>
      <c r="CK448" s="19">
        <f t="shared" ref="CK448" si="22795">IF(AND($BR447=1,$BQ448&lt;&gt;$BZ$7),1,0)</f>
        <v>0</v>
      </c>
      <c r="CL448" s="19">
        <f t="shared" ref="CL448" si="22796">IF(AND($BV447=1,$BU448&lt;&gt;$BZ$7),1,0)</f>
        <v>0</v>
      </c>
      <c r="CO448" s="19">
        <f>IF(AND($M448&lt;&gt;$CN$7,$M448&lt;=$CN$6),1,0)</f>
        <v>0</v>
      </c>
      <c r="CP448" s="19">
        <f>IF(AND($Q448&lt;&gt;$CN$7,$Q448&lt;=$CN$6),1,0)</f>
        <v>0</v>
      </c>
      <c r="CQ448" s="19">
        <f>IF(AND($U448&lt;&gt;$CN$7,$U448&lt;=$CN$6),1,0)</f>
        <v>0</v>
      </c>
      <c r="CR448" s="19">
        <f>IF(AND($Y448&lt;&gt;$CN$7,$Y448&lt;=$CN$6),1,0)</f>
        <v>0</v>
      </c>
      <c r="CS448" s="19">
        <f>IF(AND($AG448&lt;&gt;$CN$7,$AG448&lt;=$CN$6),1,0)</f>
        <v>0</v>
      </c>
      <c r="CT448" s="19">
        <f>IF(AND($AK448&lt;&gt;$CN$7,$AK448&lt;=$CN$6),1,0)</f>
        <v>0</v>
      </c>
      <c r="CU448" s="19">
        <f>IF(AND($AS448&lt;&gt;$CN$7,$AS448&lt;=$CN$6),1,0)</f>
        <v>0</v>
      </c>
      <c r="CV448" s="19">
        <f>IF(AND($AW448&lt;&gt;$CN$7,$AW448&lt;=$CN$6),1,0)</f>
        <v>0</v>
      </c>
      <c r="CW448" s="19">
        <f>IF(AND($BE448&lt;&gt;$CN$7,$BE448&lt;=$CN$6),1,0)</f>
        <v>0</v>
      </c>
      <c r="CX448" s="19">
        <f>IF(AND($BI448&lt;&gt;$CN$7,$BI448&lt;=$CN$6),1,0)</f>
        <v>0</v>
      </c>
      <c r="CY448" s="19">
        <f>IF(AND($BQ448&lt;&gt;$CN$7,$BQ448&lt;=$CN$6),1,0)</f>
        <v>0</v>
      </c>
      <c r="CZ448" s="19">
        <f>IF(AND($BU448&lt;&gt;$CN$7,$BU448&lt;=$CN$6),1,0)</f>
        <v>0</v>
      </c>
      <c r="DC448" s="19">
        <f>IF($N447=1,1,0)</f>
        <v>0</v>
      </c>
      <c r="DD448" s="19">
        <f>IF($R447=1,1,0)</f>
        <v>0</v>
      </c>
      <c r="DE448" s="19">
        <f>IF($V447=1,1,0)</f>
        <v>0</v>
      </c>
      <c r="DF448" s="19">
        <f>IF($Z447=1,1,0)</f>
        <v>0</v>
      </c>
      <c r="DG448" s="19">
        <f>IF($AH447=1,1,0)</f>
        <v>0</v>
      </c>
      <c r="DH448" s="19">
        <f>IF($AL447=1,1,0)</f>
        <v>0</v>
      </c>
      <c r="DI448" s="19">
        <f>IF($AT447=1,1,0)</f>
        <v>0</v>
      </c>
      <c r="DJ448" s="19">
        <f>IF($AX447=1,1,0)</f>
        <v>0</v>
      </c>
      <c r="DK448" s="19">
        <f>IF($BF447=1,1,0)</f>
        <v>0</v>
      </c>
      <c r="DL448" s="19">
        <f>IF($BJ447=1,1,0)</f>
        <v>0</v>
      </c>
      <c r="DM448" s="19">
        <f>IF($BR447=1,1,0)</f>
        <v>0</v>
      </c>
      <c r="DN448" s="19">
        <f>IF($BV447=1,1,0)</f>
        <v>0</v>
      </c>
      <c r="DQ448" s="19">
        <f t="shared" ref="DQ448" si="22797">IF($N447=1,1,0)</f>
        <v>0</v>
      </c>
      <c r="DR448" s="19">
        <f t="shared" ref="DR448" si="22798">IF($R447=1,1,0)</f>
        <v>0</v>
      </c>
      <c r="DS448" s="19">
        <f t="shared" ref="DS448" si="22799">IF($V447=1,1,0)</f>
        <v>0</v>
      </c>
      <c r="DT448" s="19">
        <f t="shared" ref="DT448" si="22800">IF($Z447=1,1,0)</f>
        <v>0</v>
      </c>
      <c r="DU448" s="19">
        <f t="shared" ref="DU448" si="22801">IF($AH447=1,1,0)</f>
        <v>0</v>
      </c>
      <c r="DV448" s="19">
        <f t="shared" ref="DV448" si="22802">IF($AL447=1,1,0)</f>
        <v>0</v>
      </c>
      <c r="DW448" s="19">
        <f t="shared" ref="DW448" si="22803">IF($AT447=1,1,0)</f>
        <v>0</v>
      </c>
      <c r="DX448" s="19">
        <f t="shared" ref="DX448" si="22804">IF($AX447=1,1,0)</f>
        <v>0</v>
      </c>
      <c r="DY448" s="19">
        <f t="shared" ref="DY448" si="22805">IF($BF447=1,1,0)</f>
        <v>0</v>
      </c>
      <c r="DZ448" s="19">
        <f t="shared" ref="DZ448" si="22806">IF($BJ447=1,1,0)</f>
        <v>0</v>
      </c>
      <c r="EA448" s="19">
        <f t="shared" ref="EA448" si="22807">IF($BR447=1,1,0)</f>
        <v>0</v>
      </c>
      <c r="EB448" s="19">
        <f t="shared" ref="EB448" si="22808">IF($BV447=1,1,0)</f>
        <v>0</v>
      </c>
      <c r="EE448" s="329">
        <f>N447*$FU448*週間進捗報告書!$G$9</f>
        <v>0</v>
      </c>
      <c r="EF448" s="329">
        <f>R447*$FV448*週間進捗報告書!$G$10</f>
        <v>0</v>
      </c>
      <c r="EG448" s="329">
        <f>V447*$FW448*週間進捗報告書!$G$11</f>
        <v>0</v>
      </c>
      <c r="EH448" s="329">
        <f>Z447*$FX448*週間進捗報告書!$G$12</f>
        <v>0</v>
      </c>
      <c r="EI448" s="329">
        <f>AH447*$FY448*週間進捗報告書!$G$13</f>
        <v>0</v>
      </c>
      <c r="EJ448" s="329">
        <f>AL447*$FZ448*週間進捗報告書!$G$14</f>
        <v>0</v>
      </c>
      <c r="EK448" s="329">
        <f>AT447*$GA448*週間進捗報告書!$G$15</f>
        <v>0</v>
      </c>
      <c r="EL448" s="329">
        <f>AX447*$GB448*週間進捗報告書!$G$16</f>
        <v>0</v>
      </c>
      <c r="EM448" s="329">
        <f>BF447*$GC448*週間進捗報告書!$G$17</f>
        <v>0</v>
      </c>
      <c r="EN448" s="329">
        <f>BJ447*$GD448*週間進捗報告書!$G$18</f>
        <v>0</v>
      </c>
      <c r="EO448" s="329">
        <f>BR447*$GE448*週間進捗報告書!$G$19</f>
        <v>0</v>
      </c>
      <c r="EP448" s="329">
        <f>BV447*$GF448*週間進捗報告書!$G$20</f>
        <v>0</v>
      </c>
      <c r="ER448" s="547"/>
      <c r="ES448" s="547"/>
      <c r="ET448" s="547"/>
      <c r="EU448" s="547"/>
      <c r="EV448" s="547"/>
      <c r="EW448" s="547"/>
      <c r="EX448" s="547"/>
      <c r="EY448" s="547"/>
      <c r="EZ448" s="547"/>
      <c r="FA448" s="547"/>
      <c r="FB448" s="547"/>
      <c r="FC448" s="547"/>
      <c r="FD448" s="547"/>
      <c r="FE448" s="332"/>
      <c r="FG448" s="19"/>
      <c r="FH448" s="19"/>
      <c r="FI448" s="19"/>
      <c r="FJ448" s="19"/>
      <c r="FK448" s="19"/>
      <c r="FL448" s="19"/>
      <c r="FM448" s="19"/>
      <c r="FN448" s="19"/>
      <c r="FO448" s="19"/>
      <c r="FP448" s="19"/>
      <c r="FQ448" s="19"/>
      <c r="FR448" s="19"/>
      <c r="FU448" s="295">
        <f t="shared" ref="FU448" si="22809">FU447</f>
        <v>0</v>
      </c>
      <c r="FV448" s="295">
        <f t="shared" ref="FV448" si="22810">FV447</f>
        <v>0</v>
      </c>
      <c r="FW448" s="295">
        <f t="shared" ref="FW448" si="22811">FW447</f>
        <v>0</v>
      </c>
      <c r="FX448" s="295">
        <f t="shared" ref="FX448" si="22812">FX447</f>
        <v>0</v>
      </c>
      <c r="FY448" s="295">
        <f t="shared" ref="FY448" si="22813">FY447</f>
        <v>0</v>
      </c>
      <c r="FZ448" s="295">
        <f t="shared" ref="FZ448" si="22814">FZ447</f>
        <v>0</v>
      </c>
      <c r="GA448" s="295">
        <f t="shared" ref="GA448" si="22815">GA447</f>
        <v>0</v>
      </c>
      <c r="GB448" s="295">
        <f t="shared" ref="GB448" si="22816">GB447</f>
        <v>0</v>
      </c>
      <c r="GC448" s="295">
        <f t="shared" ref="GC448" si="22817">GC447</f>
        <v>0</v>
      </c>
      <c r="GD448" s="295">
        <f t="shared" ref="GD448" si="22818">GD447</f>
        <v>0</v>
      </c>
      <c r="GE448" s="295">
        <f t="shared" ref="GE448" si="22819">GE447</f>
        <v>0</v>
      </c>
      <c r="GF448" s="295">
        <f t="shared" ref="GF448" si="22820">GF447</f>
        <v>0</v>
      </c>
      <c r="GG448" s="295" t="e">
        <f t="shared" ref="GG448" si="22821">GG447</f>
        <v>#N/A</v>
      </c>
      <c r="GH448" s="2" t="e">
        <f>INDEX(リスト!$V:$V,MATCH(中日程計画表!$D447,リスト!$D:$D,0))</f>
        <v>#N/A</v>
      </c>
      <c r="GI448" s="2" t="e">
        <f>INDEX(リスト!$A:$A,MATCH(中日程計画表!$D447,リスト!$D:$D,0))</f>
        <v>#N/A</v>
      </c>
      <c r="GJ448" s="2" t="e">
        <f>INDEX(リスト!$U:$U,MATCH(中日程計画表!$D447,リスト!$D:$D,0))</f>
        <v>#N/A</v>
      </c>
      <c r="GK448" s="5" t="e">
        <f>INDEX(リスト!$W:$W,MATCH(中日程計画表!$D447,リスト!$D:$D,0))</f>
        <v>#N/A</v>
      </c>
      <c r="GL448" s="2" t="s">
        <v>201</v>
      </c>
      <c r="GM448" s="296">
        <f t="shared" ref="GM448" si="22822">GM447</f>
        <v>0</v>
      </c>
      <c r="GN448" s="296">
        <f t="shared" ref="GN448" si="22823">GN447</f>
        <v>0</v>
      </c>
      <c r="GU448" s="461"/>
      <c r="GV448" s="460"/>
      <c r="GW448" s="460"/>
      <c r="GX448" s="461"/>
      <c r="GY448" s="461"/>
      <c r="GZ448" s="460"/>
      <c r="HA448" s="460"/>
      <c r="HB448" s="461"/>
      <c r="HC448" s="461"/>
      <c r="HD448" s="460"/>
      <c r="HE448" s="460"/>
      <c r="HF448" s="461"/>
      <c r="HG448" s="461"/>
      <c r="HH448" s="460"/>
      <c r="HI448" s="460"/>
      <c r="HJ448" s="461"/>
      <c r="HK448" s="461"/>
      <c r="HL448" s="460"/>
      <c r="HM448" s="460"/>
      <c r="HN448" s="461"/>
      <c r="HO448" s="461"/>
      <c r="HP448" s="460"/>
      <c r="HQ448" s="460"/>
      <c r="HR448" s="461"/>
      <c r="HS448" s="4"/>
    </row>
    <row r="449" spans="1:227" ht="12" customHeight="1">
      <c r="A449" s="488" t="str">
        <f t="shared" ref="A449" ca="1" si="22824">INDIRECT("リスト!A"&amp;B449+6)</f>
        <v/>
      </c>
      <c r="B449" s="486">
        <f t="shared" ref="B449" si="22825">ROUNDDOWN((ROW()-6)/2,0)+1</f>
        <v>222</v>
      </c>
      <c r="C449" s="474" t="str">
        <f>機能グループ名</f>
        <v/>
      </c>
      <c r="D449" s="484">
        <f>機能ID</f>
        <v>0</v>
      </c>
      <c r="E449" s="482">
        <f>機能名</f>
        <v>0</v>
      </c>
      <c r="F449" s="315"/>
      <c r="G449" s="315"/>
      <c r="H449" s="315"/>
      <c r="I449" s="315"/>
      <c r="J449" s="316"/>
      <c r="K449" s="480" t="str">
        <f>担当者_SR</f>
        <v>NG</v>
      </c>
      <c r="L449" s="76"/>
      <c r="M449" s="76"/>
      <c r="N449" s="470"/>
      <c r="O449" s="474" t="str">
        <f>担当者_SRR</f>
        <v>NG</v>
      </c>
      <c r="P449" s="76"/>
      <c r="Q449" s="76"/>
      <c r="R449" s="470"/>
      <c r="S449" s="474" t="str">
        <f>担当者_DS</f>
        <v>NG</v>
      </c>
      <c r="T449" s="76"/>
      <c r="U449" s="76"/>
      <c r="V449" s="470"/>
      <c r="W449" s="472" t="str">
        <f>担当者_DSR</f>
        <v>NG</v>
      </c>
      <c r="X449" s="76"/>
      <c r="Y449" s="76"/>
      <c r="Z449" s="470"/>
      <c r="AA449" s="476"/>
      <c r="AB449" s="79"/>
      <c r="AC449" s="79"/>
      <c r="AD449" s="470">
        <f>IF(AC450 &lt;&gt; "",1,0)</f>
        <v>0</v>
      </c>
      <c r="AE449" s="472" t="str">
        <f>担当者_CD</f>
        <v>NG</v>
      </c>
      <c r="AF449" s="76"/>
      <c r="AG449" s="76"/>
      <c r="AH449" s="470"/>
      <c r="AI449" s="472" t="str">
        <f>担当者_DD</f>
        <v>NG</v>
      </c>
      <c r="AJ449" s="76"/>
      <c r="AK449" s="76"/>
      <c r="AL449" s="470"/>
      <c r="AM449" s="476"/>
      <c r="AN449" s="79"/>
      <c r="AO449" s="79"/>
      <c r="AP449" s="470">
        <f>IF(AO450 &lt;&gt; "",1,0)</f>
        <v>0</v>
      </c>
      <c r="AQ449" s="472" t="str">
        <f>担当者_MCL</f>
        <v>NG</v>
      </c>
      <c r="AR449" s="76"/>
      <c r="AS449" s="76"/>
      <c r="AT449" s="470"/>
      <c r="AU449" s="472" t="str">
        <f>担当者_MCLR</f>
        <v>NG</v>
      </c>
      <c r="AV449" s="76"/>
      <c r="AW449" s="76"/>
      <c r="AX449" s="470"/>
      <c r="AY449" s="476"/>
      <c r="AZ449" s="79"/>
      <c r="BA449" s="79"/>
      <c r="BB449" s="470">
        <f>IF(BA450 &lt;&gt; "",1,0)</f>
        <v>0</v>
      </c>
      <c r="BC449" s="474" t="str">
        <f>担当者_MT</f>
        <v>NG</v>
      </c>
      <c r="BD449" s="76"/>
      <c r="BE449" s="76"/>
      <c r="BF449" s="470"/>
      <c r="BG449" s="472" t="str">
        <f>担当者_M検</f>
        <v>NG</v>
      </c>
      <c r="BH449" s="76"/>
      <c r="BI449" s="76"/>
      <c r="BJ449" s="470"/>
      <c r="BK449" s="476"/>
      <c r="BL449" s="79"/>
      <c r="BM449" s="79"/>
      <c r="BN449" s="470">
        <v>0</v>
      </c>
      <c r="BO449" s="474" t="str">
        <f>担当者_モテ</f>
        <v>NG</v>
      </c>
      <c r="BP449" s="76"/>
      <c r="BQ449" s="76"/>
      <c r="BR449" s="470"/>
      <c r="BS449" s="472" t="str">
        <f>担当者_モテR</f>
        <v>NG</v>
      </c>
      <c r="BT449" s="76"/>
      <c r="BU449" s="76"/>
      <c r="BV449" s="470"/>
      <c r="BW449" s="468">
        <f t="shared" ref="BW449" si="22826">IFERROR(SUM(IF(K449&lt;&gt;"NG",N449*K$1,0),IF(O449&lt;&gt;"NG",R449*O$1,0),IF(S449&lt;&gt;"NG",V449*S$1,0),IF(W449&lt;&gt;"NG",Z449*W$1,0),IF(AA449&lt;&gt;"NG",AD449*AA$1,0),IF(AE449&lt;&gt;"NG",AH449*AE$1,0),IF(AI449&lt;&gt;"NG",AL449*AI$1,0),IF(AM449&lt;&gt;"NG",AP449*AM$1,0),IF(AQ449&lt;&gt;"NG",AT449*AQ$1,0),IF(AU449&lt;&gt;"NG",AX449*AU$1,0),IF(AY449&lt;&gt;"NG",BB449*AY$1,0),IF(BC449&lt;&gt;"NG",BF449*BC$1,0),IF(BG449&lt;&gt;"NG",BJ449*BG$1,0),IF(BK449&lt;&gt;"NG",BN449*BK$1,0),IF(BO449&lt;&gt;"NG",BR449*BO$1,0),IF(BS449&lt;&gt;"NG",BV449*BS$1,0))/SUM(IF(K449&lt;&gt;"NG",K$1,0),IF(O449&lt;&gt;"NG",O$1,0),IF(S449&lt;&gt;"NG",S$1,0),IF(W449&lt;&gt;"NG",W$1,0),IF(AA449&lt;&gt;"NG",AA$1,0),IF(AE449&lt;&gt;"NG",AE$1,0),IF(AI449&lt;&gt;"NG",AI$1,0),IF(AM449&lt;&gt;"NG",AM$1,0),IF(AQ449&lt;&gt;"NG",AQ$1,0),IF(AU449&lt;&gt;"NG",AU$1,0),IF(AY449&lt;&gt;"NG",AY$1,0),IF(BC449&lt;&gt;"NG",BC$1,0),IF(BG449&lt;&gt;"NG",BG$1,0),IF(BK449&lt;&gt;"NG",BK$1,0),IF(BO449&lt;&gt;"NG",BO$1,0),IF(BS449&lt;&gt;"NG",BS$1,0)),0)</f>
        <v>0</v>
      </c>
      <c r="BX449" s="466"/>
      <c r="BY449" s="490"/>
      <c r="BZ449" s="5"/>
      <c r="CA449" s="32">
        <f t="shared" ref="CA449" si="22827">IF(AND($M449&lt;&gt;$BZ$5,$M449&lt;=$BZ$6,$M449&lt;&gt;$BZ$7),1,0)</f>
        <v>0</v>
      </c>
      <c r="CB449" s="32">
        <f t="shared" ref="CB449" si="22828">IF(AND($Q449&lt;&gt;$BZ$5,$Q449&lt;=$BZ$6,$Q449&lt;&gt;$BZ$7),1,0)</f>
        <v>0</v>
      </c>
      <c r="CC449" s="32">
        <f t="shared" ref="CC449" si="22829">IF(AND($U449&lt;&gt;$BZ$5,$U449&lt;=$BZ$6,$U449&lt;&gt;$BZ$7),1,0)</f>
        <v>0</v>
      </c>
      <c r="CD449" s="32">
        <f t="shared" ref="CD449" si="22830">IF(AND($Y449&lt;&gt;$BZ$5,$Y449&lt;=$BZ$6,$Y449&lt;&gt;$BZ$7),1,0)</f>
        <v>0</v>
      </c>
      <c r="CE449" s="32">
        <f t="shared" ref="CE449" si="22831">IF(AND($AG449&lt;&gt;$BZ$5,$AG449&lt;=$BZ$6,$AG449&lt;&gt;$BZ$7),1,0)</f>
        <v>0</v>
      </c>
      <c r="CF449" s="32">
        <f t="shared" ref="CF449" si="22832">IF(AND($AK449&lt;&gt;$BZ$5,$AK449&lt;=$BZ$6,$AK449&lt;&gt;$BZ$7),1,0)</f>
        <v>0</v>
      </c>
      <c r="CG449" s="32">
        <f t="shared" ref="CG449" si="22833">IF(AND($AS449&lt;&gt;$BZ$5,$AS449&lt;=$BZ$6,$AS449&lt;&gt;$BZ$7),1,0)</f>
        <v>0</v>
      </c>
      <c r="CH449" s="32">
        <f t="shared" ref="CH449" si="22834">IF(AND($AW449&lt;&gt;$BZ$5,$AW449&lt;=$BZ$6,$AW449&lt;&gt;$BZ$7),1,0)</f>
        <v>0</v>
      </c>
      <c r="CI449" s="32">
        <f t="shared" ref="CI449" si="22835">IF(AND($BE449&lt;&gt;$BZ$5,$BE449&lt;=$BZ$6,$BE449&lt;&gt;$BZ$7),1,0)</f>
        <v>0</v>
      </c>
      <c r="CJ449" s="32">
        <f t="shared" ref="CJ449" si="22836">IF(AND($BI449&lt;&gt;$BZ$5,$BI449&lt;=$BZ$6,$BI449&lt;&gt;$BZ$7),1,0)</f>
        <v>0</v>
      </c>
      <c r="CK449" s="32">
        <f t="shared" ref="CK449" si="22837">IF(AND($BQ449&lt;&gt;$BZ$5,$BQ449&lt;=$BZ$6,$BQ449&lt;&gt;$BZ$7),1,0)</f>
        <v>0</v>
      </c>
      <c r="CL449" s="32">
        <f t="shared" ref="CL449" si="22838">IF(AND($BU449&lt;&gt;$BZ$5,$BU449&lt;=$BZ$6,$BU449&lt;&gt;$BZ$7),1,0)</f>
        <v>0</v>
      </c>
      <c r="CO449" s="32">
        <f>IF(AND($M449&lt;&gt;$CN$5,$M449&lt;=$CN$6,$M449&lt;&gt;$CN$7),1,0)</f>
        <v>0</v>
      </c>
      <c r="CP449" s="32">
        <f>IF(AND($Q449&lt;&gt;$CN$5,$Q449&lt;=$CN$6,$Q449&lt;&gt;$CN$7),1,0)</f>
        <v>0</v>
      </c>
      <c r="CQ449" s="32">
        <f>IF(AND($U449&lt;&gt;$CN$5,$U449&lt;=$CN$6,$U449&lt;&gt;$CN$7),1,0)</f>
        <v>0</v>
      </c>
      <c r="CR449" s="32">
        <f>IF(AND($Y449&lt;&gt;$CN$5,$Y449&lt;=$CN$6,$Y449&lt;&gt;$CN$7),1,0)</f>
        <v>0</v>
      </c>
      <c r="CS449" s="32">
        <f>IF(AND($AG449&lt;&gt;$CN$5,$AG449&lt;=$CN$6,$AG449&lt;&gt;$CN$7),1,0)</f>
        <v>0</v>
      </c>
      <c r="CT449" s="32">
        <f>IF(AND($AK449&lt;&gt;$CN$5,$AK449&lt;=$CN$6,$AK449&lt;&gt;$CN$7),1,0)</f>
        <v>0</v>
      </c>
      <c r="CU449" s="32">
        <f>IF(AND($AS449&lt;&gt;$CN$5,$AS449&lt;=$CN$6,$AS449&lt;&gt;$CN$7),1,0)</f>
        <v>0</v>
      </c>
      <c r="CV449" s="32">
        <f>IF(AND($AW449&lt;&gt;$CN$5,$AW449&lt;=$CN$6,$AW449&lt;&gt;$CN$7),1,0)</f>
        <v>0</v>
      </c>
      <c r="CW449" s="32">
        <f>IF(AND($BE449&lt;&gt;$CN$5,$BE449&lt;=$CN$6,$BE449&lt;&gt;$CN$7),1,0)</f>
        <v>0</v>
      </c>
      <c r="CX449" s="32">
        <f>IF(AND($BI449&lt;&gt;$CN$5,$BI449&lt;=$CN$6,$BI449&lt;&gt;$CN$7),1,0)</f>
        <v>0</v>
      </c>
      <c r="CY449" s="32">
        <f>IF(AND($BQ449&lt;&gt;$CN$5,$BQ449&lt;=$CN$6,$BQ449&lt;&gt;$CN$7),1,0)</f>
        <v>0</v>
      </c>
      <c r="CZ449" s="32">
        <f>IF(AND($BU449&lt;&gt;$CN$5,$BU449&lt;=$CN$6,$BU449&lt;&gt;$CN$7),1,0)</f>
        <v>0</v>
      </c>
      <c r="DC449" s="32">
        <f>IF(AND($M449&lt;&gt;$DB$5,$M449&lt;=$DB$6,$M449&lt;&gt;$CN$7),1,0)</f>
        <v>0</v>
      </c>
      <c r="DD449" s="32">
        <f>IF(AND($Q449&lt;&gt;$DB$5,$Q449&lt;=$DB$6,$Q449&lt;&gt;$CN$7),1,0)</f>
        <v>0</v>
      </c>
      <c r="DE449" s="32">
        <f>IF(AND($U449&lt;&gt;$DB$5,$U449&lt;=$DB$6,$U449&lt;&gt;$CN$7),1,0)</f>
        <v>0</v>
      </c>
      <c r="DF449" s="32">
        <f>IF(AND($Y449&lt;&gt;$DB$5,$Y449&lt;=$DB$6,$Y449&lt;&gt;$CN$7),1,0)</f>
        <v>0</v>
      </c>
      <c r="DG449" s="32">
        <f>IF(AND($AG449&lt;&gt;$DB$5,$AG449&lt;=$DB$6,$AG449&lt;&gt;$CN$7),1,0)</f>
        <v>0</v>
      </c>
      <c r="DH449" s="32">
        <f>IF(AND($AK449&lt;&gt;$DB$5,$AK449&lt;=$DB$6,$AK449&lt;&gt;$CN$7),1,0)</f>
        <v>0</v>
      </c>
      <c r="DI449" s="32">
        <f>IF(AND($AS449&lt;&gt;$DB$5,$AS449&lt;=$DB$6,$AS449&lt;&gt;$CN$7),1,0)</f>
        <v>0</v>
      </c>
      <c r="DJ449" s="32">
        <f>IF(AND($AW449&lt;&gt;$DB$5,$AW449&lt;=$DB$6,$AW449&lt;&gt;$CN$7),1,0)</f>
        <v>0</v>
      </c>
      <c r="DK449" s="32">
        <f>IF(AND($BE449&lt;&gt;$DB$5,$BE449&lt;=$DB$6,$BE449&lt;&gt;$CN$7),1,0)</f>
        <v>0</v>
      </c>
      <c r="DL449" s="32">
        <f>IF(AND($BI449&lt;&gt;$DB$5,$BI449&lt;=$DB$6,$BI449&lt;&gt;$CN$7),1,0)</f>
        <v>0</v>
      </c>
      <c r="DM449" s="32">
        <f>IF(AND($BQ449&lt;&gt;$DB$5,$BQ449&lt;=$DB$6,$BQ449&lt;&gt;$CN$7),1,0)</f>
        <v>0</v>
      </c>
      <c r="DN449" s="32">
        <f>IF(AND($BU449&lt;&gt;$DB$5,$BU449&lt;=$DB$6,$BU449&lt;&gt;$CN$7),1,0)</f>
        <v>0</v>
      </c>
      <c r="DQ449" s="32">
        <f t="shared" ref="DQ449" si="22839">IF(AND($M449&lt;&gt;$DP$5,$M449&lt;=$DP$6,$M449&lt;&gt;$CN$7),1,0)</f>
        <v>0</v>
      </c>
      <c r="DR449" s="32">
        <f t="shared" ref="DR449" si="22840">IF(AND($Q449&lt;&gt;$DP$5,$Q449&lt;=$DP$6,$Q449&lt;&gt;$CN$7),1,0)</f>
        <v>0</v>
      </c>
      <c r="DS449" s="32">
        <f t="shared" ref="DS449" si="22841">IF(AND($U449&lt;&gt;$DP$5,$U449&lt;=$DP$6,$U449&lt;&gt;$CN$7),1,0)</f>
        <v>0</v>
      </c>
      <c r="DT449" s="32">
        <f t="shared" ref="DT449" si="22842">IF(AND($Y449&lt;&gt;$DP$5,$Y449&lt;=$DP$6,$Y449&lt;&gt;$CN$7),1,0)</f>
        <v>0</v>
      </c>
      <c r="DU449" s="32">
        <f t="shared" ref="DU449" si="22843">IF(AND($AG449&lt;&gt;$DP$5,$AG449&lt;=$DP$6,$AG449&lt;&gt;$CN$7),1,0)</f>
        <v>0</v>
      </c>
      <c r="DV449" s="32">
        <f t="shared" ref="DV449" si="22844">IF(AND($AK449&lt;&gt;$DP$5,$AK449&lt;=$DP$6,$AK449&lt;&gt;$CN$7),1,0)</f>
        <v>0</v>
      </c>
      <c r="DW449" s="32">
        <f t="shared" ref="DW449" si="22845">IF(AND($AS449&lt;&gt;$DP$5,$AS449&lt;=$DP$6,$AS449&lt;&gt;$CN$7),1,0)</f>
        <v>0</v>
      </c>
      <c r="DX449" s="32">
        <f t="shared" ref="DX449" si="22846">IF(AND($AW449&lt;&gt;$DP$5,$AW449&lt;=$DP$6,$AW449&lt;&gt;$CN$7),1,0)</f>
        <v>0</v>
      </c>
      <c r="DY449" s="32">
        <f t="shared" ref="DY449" si="22847">IF(AND($BE449&lt;&gt;$DP$5,$BE449&lt;=$DP$6,$BE449&lt;&gt;$CN$7),1,0)</f>
        <v>0</v>
      </c>
      <c r="DZ449" s="32">
        <f t="shared" ref="DZ449" si="22848">IF(AND($BI449&lt;&gt;$DP$5,$BI449&lt;=$DP$6,$BI449&lt;&gt;$CN$7),1,0)</f>
        <v>0</v>
      </c>
      <c r="EA449" s="32">
        <f t="shared" ref="EA449" si="22849">IF(AND($BQ449&lt;&gt;$DP$5,$BQ449&lt;=$DP$6,$BQ449&lt;&gt;$CN$7),1,0)</f>
        <v>0</v>
      </c>
      <c r="EB449" s="32">
        <f t="shared" ref="EB449" si="22850">IF(AND($BU449&lt;&gt;$DP$5,$BU449&lt;=$DP$6,$BU449&lt;&gt;$CN$7),1,0)</f>
        <v>0</v>
      </c>
      <c r="EE449" s="328">
        <f>IF(M449&lt;&gt;"",IF(M449&lt;=$ED$6,1,IF(L449&gt;$ED$6,0,NETWORKDAYS(L449,$ED$6,祭日リスト)/NETWORKDAYS(L449,M449,祭日リスト)))*$GG449*週間進捗報告書!$G$9,0)</f>
        <v>0</v>
      </c>
      <c r="EF449" s="328">
        <f>IF(Q449&lt;&gt;"",IF(Q449&lt;=$ED$6,1,IF(P449&gt;$ED$6,0,NETWORKDAYS(P449,$ED$6,祭日リスト)/NETWORKDAYS(P449,Q449,祭日リスト)))*$GG449*週間進捗報告書!$G$10,0)</f>
        <v>0</v>
      </c>
      <c r="EG449" s="328">
        <f>IF(U449&lt;&gt;"",IF(U449&lt;=$ED$6,1,IF(T449&gt;$ED$6,0,NETWORKDAYS(T449,$ED$6,祭日リスト)/NETWORKDAYS(T449,U449,祭日リスト)))*$GG449*週間進捗報告書!$G$11,0)</f>
        <v>0</v>
      </c>
      <c r="EH449" s="328">
        <f>IF(Y449&lt;&gt;"",IF(Y449&lt;=$ED$6,1,IF(X449&gt;$ED$6,0,NETWORKDAYS(X449,$ED$6,祭日リスト)/NETWORKDAYS(X449,Y449,祭日リスト)))*$GG449*週間進捗報告書!$G$12,0)</f>
        <v>0</v>
      </c>
      <c r="EI449" s="328">
        <f>IF(AG449&lt;&gt;"",IF(AG449&lt;=$ED$6,1,IF(AF449&gt;$ED$6,0,NETWORKDAYS(AF449,$ED$6,祭日リスト)/NETWORKDAYS(AF449,AG449,祭日リスト)))*$GG449*週間進捗報告書!$G$13,0)</f>
        <v>0</v>
      </c>
      <c r="EJ449" s="328">
        <f>IF(AK449&lt;&gt;"",IF(AK449&lt;=$ED$6,1,IF(AJ449&gt;$ED$6,0,NETWORKDAYS(AJ449,$ED$6,祭日リスト)/NETWORKDAYS(AJ449,AK449,祭日リスト)))*$GG449*週間進捗報告書!$G$14,0)</f>
        <v>0</v>
      </c>
      <c r="EK449" s="328">
        <f>IF(AS449&lt;&gt;"",IF(AS449&lt;=$ED$6,1,IF(AR449&gt;$ED$6,0,NETWORKDAYS(AR449,$ED$6,祭日リスト)/NETWORKDAYS(AR449,AS449,祭日リスト)))*$GG449*週間進捗報告書!$G$15,0)</f>
        <v>0</v>
      </c>
      <c r="EL449" s="328">
        <f>IF(AW449&lt;&gt;"",IF(AW449&lt;=$ED$6,1,IF(AV449&gt;$ED$6,0,NETWORKDAYS(AV449,$ED$6,祭日リスト)/NETWORKDAYS(AV449,AW449,祭日リスト)))*$GG449*週間進捗報告書!$G$16,0)</f>
        <v>0</v>
      </c>
      <c r="EM449" s="328">
        <f>IF(BE449&lt;&gt;"",IF(BE449&lt;=$ED$6,1,IF(BD449&gt;$ED$6,0,NETWORKDAYS(BD449,$ED$6,祭日リスト)/NETWORKDAYS(BD449,BE449,祭日リスト)))*$GG449*週間進捗報告書!$G$17,0)</f>
        <v>0</v>
      </c>
      <c r="EN449" s="328">
        <f>IF(BI449&lt;&gt;"",IF(BI449&lt;=$ED$6,1,IF(BH449&gt;$ED$6,0,NETWORKDAYS(BH449,$ED$6,祭日リスト)/NETWORKDAYS(BH449,BI449,祭日リスト)))*$GG449*週間進捗報告書!$G$18,0)</f>
        <v>0</v>
      </c>
      <c r="EO449" s="328">
        <f>IF(BQ449&lt;&gt;"",IF(BQ449&lt;=$ED$6,1,IF(BP449&gt;$ED$6,0,NETWORKDAYS(BP449,$ED$6,祭日リスト)/NETWORKDAYS(BP449,BQ449,祭日リスト)))*$GG449*週間進捗報告書!$G$19,0)</f>
        <v>0</v>
      </c>
      <c r="EP449" s="328">
        <f>IF(BU449&lt;&gt;"",IF(BU449&lt;=$ED$6,1,IF(BT449&gt;$ED$6,0,NETWORKDAYS(BT449,$ED$6,祭日リスト)/NETWORKDAYS(BT449,BU449,祭日リスト)))*$GG449*週間進捗報告書!$G$20,0)</f>
        <v>0</v>
      </c>
      <c r="ER449" s="547">
        <f t="shared" ref="ER449:FC449" si="22851">EE449-EE450</f>
        <v>0</v>
      </c>
      <c r="ES449" s="547">
        <f t="shared" si="22851"/>
        <v>0</v>
      </c>
      <c r="ET449" s="547">
        <f t="shared" si="22851"/>
        <v>0</v>
      </c>
      <c r="EU449" s="547">
        <f t="shared" si="22851"/>
        <v>0</v>
      </c>
      <c r="EV449" s="547">
        <f t="shared" si="22851"/>
        <v>0</v>
      </c>
      <c r="EW449" s="547">
        <f t="shared" si="22851"/>
        <v>0</v>
      </c>
      <c r="EX449" s="547">
        <f t="shared" si="22851"/>
        <v>0</v>
      </c>
      <c r="EY449" s="547">
        <f t="shared" si="22851"/>
        <v>0</v>
      </c>
      <c r="EZ449" s="547">
        <f t="shared" si="22851"/>
        <v>0</v>
      </c>
      <c r="FA449" s="547">
        <f t="shared" si="22851"/>
        <v>0</v>
      </c>
      <c r="FB449" s="547">
        <f t="shared" si="22851"/>
        <v>0</v>
      </c>
      <c r="FC449" s="547">
        <f t="shared" si="22851"/>
        <v>0</v>
      </c>
      <c r="FD449" s="547">
        <f t="shared" ref="FD449" si="22852">SUM(ER449:FC450)</f>
        <v>0</v>
      </c>
      <c r="FE449" s="333"/>
      <c r="FG449" s="32">
        <f>IF(AND($M449&lt;&gt;$FF$7),1,0)</f>
        <v>0</v>
      </c>
      <c r="FH449" s="32">
        <f>IF(AND($Q449&lt;&gt;$FF$7),1,0)</f>
        <v>0</v>
      </c>
      <c r="FI449" s="32">
        <f>IF(AND($U449&lt;&gt;$FF$7),1,0)</f>
        <v>0</v>
      </c>
      <c r="FJ449" s="32">
        <f>IF(AND($Y449&lt;&gt;$FF$7),1,0)</f>
        <v>0</v>
      </c>
      <c r="FK449" s="32">
        <f>IF(AND($AG449&lt;&gt;$FF$7),1,0)</f>
        <v>0</v>
      </c>
      <c r="FL449" s="32">
        <f>IF(AND($AK449&lt;&gt;$FF$7),1,0)</f>
        <v>0</v>
      </c>
      <c r="FM449" s="32">
        <f>IF(AND($AS449&lt;&gt;$FF$7),1,0)</f>
        <v>0</v>
      </c>
      <c r="FN449" s="32">
        <f>IF(AND($AW449&lt;&gt;$FF$7),1,0)</f>
        <v>0</v>
      </c>
      <c r="FO449" s="32">
        <f>IF(AND($BE449&lt;&gt;$FF$7),1,0)</f>
        <v>0</v>
      </c>
      <c r="FP449" s="32">
        <f>IF(AND($BI449&lt;&gt;$FF$7),1,0)</f>
        <v>0</v>
      </c>
      <c r="FQ449" s="32">
        <f>IF(AND($BQ449&lt;&gt;$FF$7),1,0)</f>
        <v>0</v>
      </c>
      <c r="FR449" s="32">
        <f>IF(AND($BU449&lt;&gt;$FF$7),1,0)</f>
        <v>0</v>
      </c>
      <c r="FU449" s="294">
        <f t="shared" ref="FU449" si="22853">IF($K449&lt;&gt;"NG",$GG449,0)</f>
        <v>0</v>
      </c>
      <c r="FV449" s="294">
        <f t="shared" ref="FV449" si="22854">IF($O449&lt;&gt;"NG",$GG449,0)</f>
        <v>0</v>
      </c>
      <c r="FW449" s="294">
        <f t="shared" ref="FW449" si="22855">IF($S449&lt;&gt;"NG",$GG449,0)</f>
        <v>0</v>
      </c>
      <c r="FX449" s="294">
        <f t="shared" ref="FX449" si="22856">IF($W449&lt;&gt;"NG",$GG449,0)</f>
        <v>0</v>
      </c>
      <c r="FY449" s="294">
        <f t="shared" ref="FY449" si="22857">IF($AE449&lt;&gt;"NG",$GG449,0)</f>
        <v>0</v>
      </c>
      <c r="FZ449" s="294">
        <f t="shared" ref="FZ449" si="22858">IF($AI449&lt;&gt;"NG",$GG449,0)</f>
        <v>0</v>
      </c>
      <c r="GA449" s="294">
        <f t="shared" ref="GA449" si="22859">IF($AQ449&lt;&gt;"NG",$GG449,0)</f>
        <v>0</v>
      </c>
      <c r="GB449" s="294">
        <f t="shared" ref="GB449" si="22860">IF($AU449&lt;&gt;"NG",$GG449,0)</f>
        <v>0</v>
      </c>
      <c r="GC449" s="294">
        <f t="shared" ref="GC449" si="22861">IF($BC449&lt;&gt;"NG",$GG449,0)</f>
        <v>0</v>
      </c>
      <c r="GD449" s="294">
        <f t="shared" ref="GD449" si="22862">IF($BG449&lt;&gt;"NG",$GG449,0)</f>
        <v>0</v>
      </c>
      <c r="GE449" s="294">
        <f t="shared" ref="GE449" si="22863">IF($BO449&lt;&gt;"NG",$GG449,0)</f>
        <v>0</v>
      </c>
      <c r="GF449" s="294">
        <f t="shared" ref="GF449" si="22864">IF($BS449&lt;&gt;"NG",$GG449,0)</f>
        <v>0</v>
      </c>
      <c r="GG449" s="294" t="e">
        <f>VLOOKUP($D449,リスト!$D:$S,15,FALSE)</f>
        <v>#N/A</v>
      </c>
      <c r="GH449" s="2" t="e">
        <f>INDEX(リスト!$V:$V,MATCH(中日程計画表!$D449,リスト!$D:$D,0))</f>
        <v>#N/A</v>
      </c>
      <c r="GI449" s="2" t="e">
        <f>INDEX(リスト!$A:$A,MATCH(中日程計画表!$D449,リスト!$D:$D,0))</f>
        <v>#N/A</v>
      </c>
      <c r="GJ449" s="2" t="e">
        <f>INDEX(リスト!$U:$U,MATCH(中日程計画表!$D449,リスト!$D:$D,0))</f>
        <v>#N/A</v>
      </c>
      <c r="GK449" s="5" t="e">
        <f>INDEX(リスト!$W:$W,MATCH(中日程計画表!$D449,リスト!$D:$D,0))</f>
        <v>#N/A</v>
      </c>
      <c r="GL449" s="2" t="s">
        <v>200</v>
      </c>
      <c r="GM449" s="296">
        <f>D449</f>
        <v>0</v>
      </c>
      <c r="GN449" s="296">
        <f>E449</f>
        <v>0</v>
      </c>
      <c r="GU449" s="460" t="str">
        <f t="shared" ref="GU449" si="22865">AE449</f>
        <v>NG</v>
      </c>
      <c r="GV449" s="460">
        <f t="shared" ref="GV449" si="22866">EI449</f>
        <v>0</v>
      </c>
      <c r="GW449" s="460">
        <f t="shared" ref="GW449" si="22867">EI450</f>
        <v>0</v>
      </c>
      <c r="GX449" s="462">
        <f t="shared" ref="GX449" si="22868">EV449</f>
        <v>0</v>
      </c>
      <c r="GY449" s="460" t="str">
        <f t="shared" ref="GY449" si="22869">AI449</f>
        <v>NG</v>
      </c>
      <c r="GZ449" s="460">
        <f t="shared" ref="GZ449" si="22870">EJ449</f>
        <v>0</v>
      </c>
      <c r="HA449" s="460">
        <f t="shared" ref="HA449" si="22871">EJ450</f>
        <v>0</v>
      </c>
      <c r="HB449" s="462">
        <f t="shared" ref="HB449" si="22872">EW449</f>
        <v>0</v>
      </c>
      <c r="HC449" s="460" t="str">
        <f t="shared" ref="HC449" si="22873">AQ449</f>
        <v>NG</v>
      </c>
      <c r="HD449" s="460">
        <f t="shared" ref="HD449" si="22874">EK449</f>
        <v>0</v>
      </c>
      <c r="HE449" s="460">
        <f t="shared" ref="HE449" si="22875">EK450</f>
        <v>0</v>
      </c>
      <c r="HF449" s="462">
        <f t="shared" ref="HF449" si="22876">EX449</f>
        <v>0</v>
      </c>
      <c r="HG449" s="460" t="str">
        <f t="shared" ref="HG449" si="22877">AU449</f>
        <v>NG</v>
      </c>
      <c r="HH449" s="460">
        <f t="shared" ref="HH449" si="22878">EL449</f>
        <v>0</v>
      </c>
      <c r="HI449" s="460">
        <f t="shared" ref="HI449" si="22879">EL450</f>
        <v>0</v>
      </c>
      <c r="HJ449" s="462">
        <f t="shared" ref="HJ449" si="22880">EY449</f>
        <v>0</v>
      </c>
      <c r="HK449" s="460" t="str">
        <f t="shared" ref="HK449" si="22881">BC449</f>
        <v>NG</v>
      </c>
      <c r="HL449" s="460">
        <f t="shared" ref="HL449" si="22882">EM449</f>
        <v>0</v>
      </c>
      <c r="HM449" s="460">
        <f t="shared" ref="HM449" si="22883">EM450</f>
        <v>0</v>
      </c>
      <c r="HN449" s="462">
        <f t="shared" ref="HN449" si="22884">EZ449</f>
        <v>0</v>
      </c>
      <c r="HO449" s="460" t="str">
        <f t="shared" ref="HO449" si="22885">BG449</f>
        <v>NG</v>
      </c>
      <c r="HP449" s="460">
        <f t="shared" ref="HP449" si="22886">EN449</f>
        <v>0</v>
      </c>
      <c r="HQ449" s="460">
        <f t="shared" ref="HQ449" si="22887">EN450</f>
        <v>0</v>
      </c>
      <c r="HR449" s="462">
        <f t="shared" ref="HR449" si="22888">FA449</f>
        <v>0</v>
      </c>
      <c r="HS449" s="332"/>
    </row>
    <row r="450" spans="1:227" ht="12" customHeight="1">
      <c r="A450" s="489"/>
      <c r="B450" s="487"/>
      <c r="C450" s="475"/>
      <c r="D450" s="485"/>
      <c r="E450" s="483"/>
      <c r="F450" s="317"/>
      <c r="G450" s="317"/>
      <c r="H450" s="317"/>
      <c r="I450" s="317"/>
      <c r="J450" s="316"/>
      <c r="K450" s="481"/>
      <c r="L450" s="77"/>
      <c r="M450" s="77"/>
      <c r="N450" s="471"/>
      <c r="O450" s="475"/>
      <c r="P450" s="77"/>
      <c r="Q450" s="77"/>
      <c r="R450" s="471"/>
      <c r="S450" s="475"/>
      <c r="T450" s="77"/>
      <c r="U450" s="77"/>
      <c r="V450" s="471"/>
      <c r="W450" s="473"/>
      <c r="X450" s="77"/>
      <c r="Y450" s="77"/>
      <c r="Z450" s="471"/>
      <c r="AA450" s="477"/>
      <c r="AB450" s="80"/>
      <c r="AC450" s="80"/>
      <c r="AD450" s="471"/>
      <c r="AE450" s="473"/>
      <c r="AF450" s="77"/>
      <c r="AG450" s="77"/>
      <c r="AH450" s="471"/>
      <c r="AI450" s="473"/>
      <c r="AJ450" s="77"/>
      <c r="AK450" s="77"/>
      <c r="AL450" s="471"/>
      <c r="AM450" s="477"/>
      <c r="AN450" s="80"/>
      <c r="AO450" s="80"/>
      <c r="AP450" s="471"/>
      <c r="AQ450" s="473"/>
      <c r="AR450" s="77"/>
      <c r="AS450" s="77"/>
      <c r="AT450" s="471"/>
      <c r="AU450" s="473"/>
      <c r="AV450" s="77"/>
      <c r="AW450" s="77"/>
      <c r="AX450" s="471"/>
      <c r="AY450" s="477"/>
      <c r="AZ450" s="80"/>
      <c r="BA450" s="80"/>
      <c r="BB450" s="471"/>
      <c r="BC450" s="475"/>
      <c r="BD450" s="77"/>
      <c r="BE450" s="77"/>
      <c r="BF450" s="471"/>
      <c r="BG450" s="473"/>
      <c r="BH450" s="77"/>
      <c r="BI450" s="77"/>
      <c r="BJ450" s="471"/>
      <c r="BK450" s="477"/>
      <c r="BL450" s="80"/>
      <c r="BM450" s="80"/>
      <c r="BN450" s="471"/>
      <c r="BO450" s="475"/>
      <c r="BP450" s="77"/>
      <c r="BQ450" s="77"/>
      <c r="BR450" s="471"/>
      <c r="BS450" s="473"/>
      <c r="BT450" s="77"/>
      <c r="BU450" s="77"/>
      <c r="BV450" s="471"/>
      <c r="BW450" s="469"/>
      <c r="BX450" s="467"/>
      <c r="BY450" s="490"/>
      <c r="CA450" s="19">
        <f t="shared" ref="CA450" si="22889">IF(AND($N449=1,$M450&lt;&gt;$BZ$7),1,0)</f>
        <v>0</v>
      </c>
      <c r="CB450" s="19">
        <f t="shared" ref="CB450" si="22890">IF(AND($R449=1,$Q450&lt;&gt;$BZ$7),1,0)</f>
        <v>0</v>
      </c>
      <c r="CC450" s="19">
        <f t="shared" ref="CC450" si="22891">IF(AND($V449=1,$U450&lt;&gt;$BZ$7),1,0)</f>
        <v>0</v>
      </c>
      <c r="CD450" s="19">
        <f t="shared" ref="CD450" si="22892">IF(AND($Z449=1,$Y450&lt;&gt;$BZ$7),1,0)</f>
        <v>0</v>
      </c>
      <c r="CE450" s="19">
        <f t="shared" ref="CE450" si="22893">IF(AND($AH449=1,$AG450&lt;&gt;$BZ$7),1,0)</f>
        <v>0</v>
      </c>
      <c r="CF450" s="19">
        <f t="shared" ref="CF450" si="22894">IF(AND($AL449=1,$AK450&lt;&gt;$BZ$7),1,0)</f>
        <v>0</v>
      </c>
      <c r="CG450" s="19">
        <f t="shared" ref="CG450" si="22895">IF(AND($AT449=1,$AS450&lt;&gt;$BZ$7),1,0)</f>
        <v>0</v>
      </c>
      <c r="CH450" s="19">
        <f t="shared" ref="CH450" si="22896">IF(AND($AX449=1,$AW450&lt;&gt;$BZ$7),1,0)</f>
        <v>0</v>
      </c>
      <c r="CI450" s="19">
        <f t="shared" ref="CI450" si="22897">IF(AND($BF449=1,$BE450&lt;&gt;$BZ$7),1,0)</f>
        <v>0</v>
      </c>
      <c r="CJ450" s="19">
        <f t="shared" ref="CJ450" si="22898">IF(AND($BJ449=1,$BI450&lt;&gt;$BZ$7),1,0)</f>
        <v>0</v>
      </c>
      <c r="CK450" s="19">
        <f t="shared" ref="CK450" si="22899">IF(AND($BR449=1,$BQ450&lt;&gt;$BZ$7),1,0)</f>
        <v>0</v>
      </c>
      <c r="CL450" s="19">
        <f t="shared" ref="CL450" si="22900">IF(AND($BV449=1,$BU450&lt;&gt;$BZ$7),1,0)</f>
        <v>0</v>
      </c>
      <c r="CO450" s="19">
        <f>IF(AND($M450&lt;&gt;$CN$7,$M450&lt;=$CN$6),1,0)</f>
        <v>0</v>
      </c>
      <c r="CP450" s="19">
        <f>IF(AND($Q450&lt;&gt;$CN$7,$Q450&lt;=$CN$6),1,0)</f>
        <v>0</v>
      </c>
      <c r="CQ450" s="19">
        <f>IF(AND($U450&lt;&gt;$CN$7,$U450&lt;=$CN$6),1,0)</f>
        <v>0</v>
      </c>
      <c r="CR450" s="19">
        <f>IF(AND($Y450&lt;&gt;$CN$7,$Y450&lt;=$CN$6),1,0)</f>
        <v>0</v>
      </c>
      <c r="CS450" s="19">
        <f>IF(AND($AG450&lt;&gt;$CN$7,$AG450&lt;=$CN$6),1,0)</f>
        <v>0</v>
      </c>
      <c r="CT450" s="19">
        <f>IF(AND($AK450&lt;&gt;$CN$7,$AK450&lt;=$CN$6),1,0)</f>
        <v>0</v>
      </c>
      <c r="CU450" s="19">
        <f>IF(AND($AS450&lt;&gt;$CN$7,$AS450&lt;=$CN$6),1,0)</f>
        <v>0</v>
      </c>
      <c r="CV450" s="19">
        <f>IF(AND($AW450&lt;&gt;$CN$7,$AW450&lt;=$CN$6),1,0)</f>
        <v>0</v>
      </c>
      <c r="CW450" s="19">
        <f>IF(AND($BE450&lt;&gt;$CN$7,$BE450&lt;=$CN$6),1,0)</f>
        <v>0</v>
      </c>
      <c r="CX450" s="19">
        <f>IF(AND($BI450&lt;&gt;$CN$7,$BI450&lt;=$CN$6),1,0)</f>
        <v>0</v>
      </c>
      <c r="CY450" s="19">
        <f>IF(AND($BQ450&lt;&gt;$CN$7,$BQ450&lt;=$CN$6),1,0)</f>
        <v>0</v>
      </c>
      <c r="CZ450" s="19">
        <f>IF(AND($BU450&lt;&gt;$CN$7,$BU450&lt;=$CN$6),1,0)</f>
        <v>0</v>
      </c>
      <c r="DC450" s="19">
        <f>IF($N449=1,1,0)</f>
        <v>0</v>
      </c>
      <c r="DD450" s="19">
        <f>IF($R449=1,1,0)</f>
        <v>0</v>
      </c>
      <c r="DE450" s="19">
        <f>IF($V449=1,1,0)</f>
        <v>0</v>
      </c>
      <c r="DF450" s="19">
        <f>IF($Z449=1,1,0)</f>
        <v>0</v>
      </c>
      <c r="DG450" s="19">
        <f>IF($AH449=1,1,0)</f>
        <v>0</v>
      </c>
      <c r="DH450" s="19">
        <f>IF($AL449=1,1,0)</f>
        <v>0</v>
      </c>
      <c r="DI450" s="19">
        <f>IF($AT449=1,1,0)</f>
        <v>0</v>
      </c>
      <c r="DJ450" s="19">
        <f>IF($AX449=1,1,0)</f>
        <v>0</v>
      </c>
      <c r="DK450" s="19">
        <f>IF($BF449=1,1,0)</f>
        <v>0</v>
      </c>
      <c r="DL450" s="19">
        <f>IF($BJ449=1,1,0)</f>
        <v>0</v>
      </c>
      <c r="DM450" s="19">
        <f>IF($BR449=1,1,0)</f>
        <v>0</v>
      </c>
      <c r="DN450" s="19">
        <f>IF($BV449=1,1,0)</f>
        <v>0</v>
      </c>
      <c r="DQ450" s="19">
        <f t="shared" ref="DQ450" si="22901">IF($N449=1,1,0)</f>
        <v>0</v>
      </c>
      <c r="DR450" s="19">
        <f t="shared" ref="DR450" si="22902">IF($R449=1,1,0)</f>
        <v>0</v>
      </c>
      <c r="DS450" s="19">
        <f t="shared" ref="DS450" si="22903">IF($V449=1,1,0)</f>
        <v>0</v>
      </c>
      <c r="DT450" s="19">
        <f t="shared" ref="DT450" si="22904">IF($Z449=1,1,0)</f>
        <v>0</v>
      </c>
      <c r="DU450" s="19">
        <f t="shared" ref="DU450" si="22905">IF($AH449=1,1,0)</f>
        <v>0</v>
      </c>
      <c r="DV450" s="19">
        <f t="shared" ref="DV450" si="22906">IF($AL449=1,1,0)</f>
        <v>0</v>
      </c>
      <c r="DW450" s="19">
        <f t="shared" ref="DW450" si="22907">IF($AT449=1,1,0)</f>
        <v>0</v>
      </c>
      <c r="DX450" s="19">
        <f t="shared" ref="DX450" si="22908">IF($AX449=1,1,0)</f>
        <v>0</v>
      </c>
      <c r="DY450" s="19">
        <f t="shared" ref="DY450" si="22909">IF($BF449=1,1,0)</f>
        <v>0</v>
      </c>
      <c r="DZ450" s="19">
        <f t="shared" ref="DZ450" si="22910">IF($BJ449=1,1,0)</f>
        <v>0</v>
      </c>
      <c r="EA450" s="19">
        <f t="shared" ref="EA450" si="22911">IF($BR449=1,1,0)</f>
        <v>0</v>
      </c>
      <c r="EB450" s="19">
        <f t="shared" ref="EB450" si="22912">IF($BV449=1,1,0)</f>
        <v>0</v>
      </c>
      <c r="EE450" s="329">
        <f>N449*$FU450*週間進捗報告書!$G$9</f>
        <v>0</v>
      </c>
      <c r="EF450" s="329">
        <f>R449*$FV450*週間進捗報告書!$G$10</f>
        <v>0</v>
      </c>
      <c r="EG450" s="329">
        <f>V449*$FW450*週間進捗報告書!$G$11</f>
        <v>0</v>
      </c>
      <c r="EH450" s="329">
        <f>Z449*$FX450*週間進捗報告書!$G$12</f>
        <v>0</v>
      </c>
      <c r="EI450" s="329">
        <f>AH449*$FY450*週間進捗報告書!$G$13</f>
        <v>0</v>
      </c>
      <c r="EJ450" s="329">
        <f>AL449*$FZ450*週間進捗報告書!$G$14</f>
        <v>0</v>
      </c>
      <c r="EK450" s="329">
        <f>AT449*$GA450*週間進捗報告書!$G$15</f>
        <v>0</v>
      </c>
      <c r="EL450" s="329">
        <f>AX449*$GB450*週間進捗報告書!$G$16</f>
        <v>0</v>
      </c>
      <c r="EM450" s="329">
        <f>BF449*$GC450*週間進捗報告書!$G$17</f>
        <v>0</v>
      </c>
      <c r="EN450" s="329">
        <f>BJ449*$GD450*週間進捗報告書!$G$18</f>
        <v>0</v>
      </c>
      <c r="EO450" s="329">
        <f>BR449*$GE450*週間進捗報告書!$G$19</f>
        <v>0</v>
      </c>
      <c r="EP450" s="329">
        <f>BV449*$GF450*週間進捗報告書!$G$20</f>
        <v>0</v>
      </c>
      <c r="ER450" s="547"/>
      <c r="ES450" s="547"/>
      <c r="ET450" s="547"/>
      <c r="EU450" s="547"/>
      <c r="EV450" s="547"/>
      <c r="EW450" s="547"/>
      <c r="EX450" s="547"/>
      <c r="EY450" s="547"/>
      <c r="EZ450" s="547"/>
      <c r="FA450" s="547"/>
      <c r="FB450" s="547"/>
      <c r="FC450" s="547"/>
      <c r="FD450" s="547"/>
      <c r="FE450" s="332"/>
      <c r="FG450" s="19"/>
      <c r="FH450" s="19"/>
      <c r="FI450" s="19"/>
      <c r="FJ450" s="19"/>
      <c r="FK450" s="19"/>
      <c r="FL450" s="19"/>
      <c r="FM450" s="19"/>
      <c r="FN450" s="19"/>
      <c r="FO450" s="19"/>
      <c r="FP450" s="19"/>
      <c r="FQ450" s="19"/>
      <c r="FR450" s="19"/>
      <c r="FU450" s="295">
        <f t="shared" ref="FU450" si="22913">FU449</f>
        <v>0</v>
      </c>
      <c r="FV450" s="295">
        <f t="shared" ref="FV450" si="22914">FV449</f>
        <v>0</v>
      </c>
      <c r="FW450" s="295">
        <f t="shared" ref="FW450" si="22915">FW449</f>
        <v>0</v>
      </c>
      <c r="FX450" s="295">
        <f t="shared" ref="FX450" si="22916">FX449</f>
        <v>0</v>
      </c>
      <c r="FY450" s="295">
        <f t="shared" ref="FY450" si="22917">FY449</f>
        <v>0</v>
      </c>
      <c r="FZ450" s="295">
        <f t="shared" ref="FZ450" si="22918">FZ449</f>
        <v>0</v>
      </c>
      <c r="GA450" s="295">
        <f t="shared" ref="GA450" si="22919">GA449</f>
        <v>0</v>
      </c>
      <c r="GB450" s="295">
        <f t="shared" ref="GB450" si="22920">GB449</f>
        <v>0</v>
      </c>
      <c r="GC450" s="295">
        <f t="shared" ref="GC450" si="22921">GC449</f>
        <v>0</v>
      </c>
      <c r="GD450" s="295">
        <f t="shared" ref="GD450" si="22922">GD449</f>
        <v>0</v>
      </c>
      <c r="GE450" s="295">
        <f t="shared" ref="GE450" si="22923">GE449</f>
        <v>0</v>
      </c>
      <c r="GF450" s="295">
        <f t="shared" ref="GF450" si="22924">GF449</f>
        <v>0</v>
      </c>
      <c r="GG450" s="295" t="e">
        <f t="shared" ref="GG450" si="22925">GG449</f>
        <v>#N/A</v>
      </c>
      <c r="GH450" s="2" t="e">
        <f>INDEX(リスト!$V:$V,MATCH(中日程計画表!$D449,リスト!$D:$D,0))</f>
        <v>#N/A</v>
      </c>
      <c r="GI450" s="2" t="e">
        <f>INDEX(リスト!$A:$A,MATCH(中日程計画表!$D449,リスト!$D:$D,0))</f>
        <v>#N/A</v>
      </c>
      <c r="GJ450" s="2" t="e">
        <f>INDEX(リスト!$U:$U,MATCH(中日程計画表!$D449,リスト!$D:$D,0))</f>
        <v>#N/A</v>
      </c>
      <c r="GK450" s="5" t="e">
        <f>INDEX(リスト!$W:$W,MATCH(中日程計画表!$D449,リスト!$D:$D,0))</f>
        <v>#N/A</v>
      </c>
      <c r="GL450" s="2" t="s">
        <v>201</v>
      </c>
      <c r="GM450" s="296">
        <f t="shared" ref="GM450" si="22926">GM449</f>
        <v>0</v>
      </c>
      <c r="GN450" s="296">
        <f t="shared" ref="GN450" si="22927">GN449</f>
        <v>0</v>
      </c>
      <c r="GU450" s="461"/>
      <c r="GV450" s="460"/>
      <c r="GW450" s="460"/>
      <c r="GX450" s="461"/>
      <c r="GY450" s="461"/>
      <c r="GZ450" s="460"/>
      <c r="HA450" s="460"/>
      <c r="HB450" s="461"/>
      <c r="HC450" s="461"/>
      <c r="HD450" s="460"/>
      <c r="HE450" s="460"/>
      <c r="HF450" s="461"/>
      <c r="HG450" s="461"/>
      <c r="HH450" s="460"/>
      <c r="HI450" s="460"/>
      <c r="HJ450" s="461"/>
      <c r="HK450" s="461"/>
      <c r="HL450" s="460"/>
      <c r="HM450" s="460"/>
      <c r="HN450" s="461"/>
      <c r="HO450" s="461"/>
      <c r="HP450" s="460"/>
      <c r="HQ450" s="460"/>
      <c r="HR450" s="461"/>
      <c r="HS450" s="4"/>
    </row>
    <row r="451" spans="1:227" ht="12" customHeight="1">
      <c r="A451" s="488" t="str">
        <f t="shared" ref="A451" ca="1" si="22928">INDIRECT("リスト!A"&amp;B451+6)</f>
        <v/>
      </c>
      <c r="B451" s="486">
        <f t="shared" ref="B451" si="22929">ROUNDDOWN((ROW()-6)/2,0)+1</f>
        <v>223</v>
      </c>
      <c r="C451" s="474" t="str">
        <f>機能グループ名</f>
        <v/>
      </c>
      <c r="D451" s="484">
        <f>機能ID</f>
        <v>0</v>
      </c>
      <c r="E451" s="482">
        <f>機能名</f>
        <v>0</v>
      </c>
      <c r="F451" s="315"/>
      <c r="G451" s="315"/>
      <c r="H451" s="315"/>
      <c r="I451" s="315"/>
      <c r="J451" s="316"/>
      <c r="K451" s="480" t="str">
        <f>担当者_SR</f>
        <v>NG</v>
      </c>
      <c r="L451" s="76"/>
      <c r="M451" s="76"/>
      <c r="N451" s="470"/>
      <c r="O451" s="474" t="str">
        <f>担当者_SRR</f>
        <v>NG</v>
      </c>
      <c r="P451" s="76"/>
      <c r="Q451" s="76"/>
      <c r="R451" s="470"/>
      <c r="S451" s="474" t="str">
        <f>担当者_DS</f>
        <v>NG</v>
      </c>
      <c r="T451" s="76"/>
      <c r="U451" s="76"/>
      <c r="V451" s="470"/>
      <c r="W451" s="472" t="str">
        <f>担当者_DSR</f>
        <v>NG</v>
      </c>
      <c r="X451" s="76"/>
      <c r="Y451" s="76"/>
      <c r="Z451" s="470"/>
      <c r="AA451" s="476"/>
      <c r="AB451" s="79"/>
      <c r="AC451" s="79"/>
      <c r="AD451" s="470">
        <f>IF(AC452 &lt;&gt; "",1,0)</f>
        <v>0</v>
      </c>
      <c r="AE451" s="472" t="str">
        <f>担当者_CD</f>
        <v>NG</v>
      </c>
      <c r="AF451" s="76"/>
      <c r="AG451" s="76"/>
      <c r="AH451" s="470"/>
      <c r="AI451" s="472" t="str">
        <f>担当者_DD</f>
        <v>NG</v>
      </c>
      <c r="AJ451" s="76"/>
      <c r="AK451" s="76"/>
      <c r="AL451" s="470"/>
      <c r="AM451" s="476"/>
      <c r="AN451" s="79"/>
      <c r="AO451" s="79"/>
      <c r="AP451" s="470">
        <f>IF(AO452 &lt;&gt; "",1,0)</f>
        <v>0</v>
      </c>
      <c r="AQ451" s="472" t="str">
        <f>担当者_MCL</f>
        <v>NG</v>
      </c>
      <c r="AR451" s="76"/>
      <c r="AS451" s="76"/>
      <c r="AT451" s="470"/>
      <c r="AU451" s="472" t="str">
        <f>担当者_MCLR</f>
        <v>NG</v>
      </c>
      <c r="AV451" s="76"/>
      <c r="AW451" s="76"/>
      <c r="AX451" s="470"/>
      <c r="AY451" s="476"/>
      <c r="AZ451" s="79"/>
      <c r="BA451" s="79"/>
      <c r="BB451" s="470">
        <f>IF(BA452 &lt;&gt; "",1,0)</f>
        <v>0</v>
      </c>
      <c r="BC451" s="474" t="str">
        <f>担当者_MT</f>
        <v>NG</v>
      </c>
      <c r="BD451" s="76"/>
      <c r="BE451" s="76"/>
      <c r="BF451" s="470"/>
      <c r="BG451" s="472" t="str">
        <f>担当者_M検</f>
        <v>NG</v>
      </c>
      <c r="BH451" s="76"/>
      <c r="BI451" s="76"/>
      <c r="BJ451" s="470"/>
      <c r="BK451" s="476"/>
      <c r="BL451" s="79"/>
      <c r="BM451" s="79"/>
      <c r="BN451" s="470">
        <v>0</v>
      </c>
      <c r="BO451" s="474" t="str">
        <f>担当者_モテ</f>
        <v>NG</v>
      </c>
      <c r="BP451" s="76"/>
      <c r="BQ451" s="76"/>
      <c r="BR451" s="470"/>
      <c r="BS451" s="472" t="str">
        <f>担当者_モテR</f>
        <v>NG</v>
      </c>
      <c r="BT451" s="76"/>
      <c r="BU451" s="76"/>
      <c r="BV451" s="470"/>
      <c r="BW451" s="468">
        <f t="shared" ref="BW451" si="22930">IFERROR(SUM(IF(K451&lt;&gt;"NG",N451*K$1,0),IF(O451&lt;&gt;"NG",R451*O$1,0),IF(S451&lt;&gt;"NG",V451*S$1,0),IF(W451&lt;&gt;"NG",Z451*W$1,0),IF(AA451&lt;&gt;"NG",AD451*AA$1,0),IF(AE451&lt;&gt;"NG",AH451*AE$1,0),IF(AI451&lt;&gt;"NG",AL451*AI$1,0),IF(AM451&lt;&gt;"NG",AP451*AM$1,0),IF(AQ451&lt;&gt;"NG",AT451*AQ$1,0),IF(AU451&lt;&gt;"NG",AX451*AU$1,0),IF(AY451&lt;&gt;"NG",BB451*AY$1,0),IF(BC451&lt;&gt;"NG",BF451*BC$1,0),IF(BG451&lt;&gt;"NG",BJ451*BG$1,0),IF(BK451&lt;&gt;"NG",BN451*BK$1,0),IF(BO451&lt;&gt;"NG",BR451*BO$1,0),IF(BS451&lt;&gt;"NG",BV451*BS$1,0))/SUM(IF(K451&lt;&gt;"NG",K$1,0),IF(O451&lt;&gt;"NG",O$1,0),IF(S451&lt;&gt;"NG",S$1,0),IF(W451&lt;&gt;"NG",W$1,0),IF(AA451&lt;&gt;"NG",AA$1,0),IF(AE451&lt;&gt;"NG",AE$1,0),IF(AI451&lt;&gt;"NG",AI$1,0),IF(AM451&lt;&gt;"NG",AM$1,0),IF(AQ451&lt;&gt;"NG",AQ$1,0),IF(AU451&lt;&gt;"NG",AU$1,0),IF(AY451&lt;&gt;"NG",AY$1,0),IF(BC451&lt;&gt;"NG",BC$1,0),IF(BG451&lt;&gt;"NG",BG$1,0),IF(BK451&lt;&gt;"NG",BK$1,0),IF(BO451&lt;&gt;"NG",BO$1,0),IF(BS451&lt;&gt;"NG",BS$1,0)),0)</f>
        <v>0</v>
      </c>
      <c r="BX451" s="466"/>
      <c r="BY451" s="490"/>
      <c r="BZ451" s="5"/>
      <c r="CA451" s="32">
        <f t="shared" ref="CA451" si="22931">IF(AND($M451&lt;&gt;$BZ$5,$M451&lt;=$BZ$6,$M451&lt;&gt;$BZ$7),1,0)</f>
        <v>0</v>
      </c>
      <c r="CB451" s="32">
        <f t="shared" ref="CB451" si="22932">IF(AND($Q451&lt;&gt;$BZ$5,$Q451&lt;=$BZ$6,$Q451&lt;&gt;$BZ$7),1,0)</f>
        <v>0</v>
      </c>
      <c r="CC451" s="32">
        <f t="shared" ref="CC451" si="22933">IF(AND($U451&lt;&gt;$BZ$5,$U451&lt;=$BZ$6,$U451&lt;&gt;$BZ$7),1,0)</f>
        <v>0</v>
      </c>
      <c r="CD451" s="32">
        <f t="shared" ref="CD451" si="22934">IF(AND($Y451&lt;&gt;$BZ$5,$Y451&lt;=$BZ$6,$Y451&lt;&gt;$BZ$7),1,0)</f>
        <v>0</v>
      </c>
      <c r="CE451" s="32">
        <f t="shared" ref="CE451" si="22935">IF(AND($AG451&lt;&gt;$BZ$5,$AG451&lt;=$BZ$6,$AG451&lt;&gt;$BZ$7),1,0)</f>
        <v>0</v>
      </c>
      <c r="CF451" s="32">
        <f t="shared" ref="CF451" si="22936">IF(AND($AK451&lt;&gt;$BZ$5,$AK451&lt;=$BZ$6,$AK451&lt;&gt;$BZ$7),1,0)</f>
        <v>0</v>
      </c>
      <c r="CG451" s="32">
        <f t="shared" ref="CG451" si="22937">IF(AND($AS451&lt;&gt;$BZ$5,$AS451&lt;=$BZ$6,$AS451&lt;&gt;$BZ$7),1,0)</f>
        <v>0</v>
      </c>
      <c r="CH451" s="32">
        <f t="shared" ref="CH451" si="22938">IF(AND($AW451&lt;&gt;$BZ$5,$AW451&lt;=$BZ$6,$AW451&lt;&gt;$BZ$7),1,0)</f>
        <v>0</v>
      </c>
      <c r="CI451" s="32">
        <f t="shared" ref="CI451" si="22939">IF(AND($BE451&lt;&gt;$BZ$5,$BE451&lt;=$BZ$6,$BE451&lt;&gt;$BZ$7),1,0)</f>
        <v>0</v>
      </c>
      <c r="CJ451" s="32">
        <f t="shared" ref="CJ451" si="22940">IF(AND($BI451&lt;&gt;$BZ$5,$BI451&lt;=$BZ$6,$BI451&lt;&gt;$BZ$7),1,0)</f>
        <v>0</v>
      </c>
      <c r="CK451" s="32">
        <f t="shared" ref="CK451" si="22941">IF(AND($BQ451&lt;&gt;$BZ$5,$BQ451&lt;=$BZ$6,$BQ451&lt;&gt;$BZ$7),1,0)</f>
        <v>0</v>
      </c>
      <c r="CL451" s="32">
        <f t="shared" ref="CL451" si="22942">IF(AND($BU451&lt;&gt;$BZ$5,$BU451&lt;=$BZ$6,$BU451&lt;&gt;$BZ$7),1,0)</f>
        <v>0</v>
      </c>
      <c r="CO451" s="32">
        <f>IF(AND($M451&lt;&gt;$CN$5,$M451&lt;=$CN$6,$M451&lt;&gt;$CN$7),1,0)</f>
        <v>0</v>
      </c>
      <c r="CP451" s="32">
        <f>IF(AND($Q451&lt;&gt;$CN$5,$Q451&lt;=$CN$6,$Q451&lt;&gt;$CN$7),1,0)</f>
        <v>0</v>
      </c>
      <c r="CQ451" s="32">
        <f>IF(AND($U451&lt;&gt;$CN$5,$U451&lt;=$CN$6,$U451&lt;&gt;$CN$7),1,0)</f>
        <v>0</v>
      </c>
      <c r="CR451" s="32">
        <f>IF(AND($Y451&lt;&gt;$CN$5,$Y451&lt;=$CN$6,$Y451&lt;&gt;$CN$7),1,0)</f>
        <v>0</v>
      </c>
      <c r="CS451" s="32">
        <f>IF(AND($AG451&lt;&gt;$CN$5,$AG451&lt;=$CN$6,$AG451&lt;&gt;$CN$7),1,0)</f>
        <v>0</v>
      </c>
      <c r="CT451" s="32">
        <f>IF(AND($AK451&lt;&gt;$CN$5,$AK451&lt;=$CN$6,$AK451&lt;&gt;$CN$7),1,0)</f>
        <v>0</v>
      </c>
      <c r="CU451" s="32">
        <f>IF(AND($AS451&lt;&gt;$CN$5,$AS451&lt;=$CN$6,$AS451&lt;&gt;$CN$7),1,0)</f>
        <v>0</v>
      </c>
      <c r="CV451" s="32">
        <f>IF(AND($AW451&lt;&gt;$CN$5,$AW451&lt;=$CN$6,$AW451&lt;&gt;$CN$7),1,0)</f>
        <v>0</v>
      </c>
      <c r="CW451" s="32">
        <f>IF(AND($BE451&lt;&gt;$CN$5,$BE451&lt;=$CN$6,$BE451&lt;&gt;$CN$7),1,0)</f>
        <v>0</v>
      </c>
      <c r="CX451" s="32">
        <f>IF(AND($BI451&lt;&gt;$CN$5,$BI451&lt;=$CN$6,$BI451&lt;&gt;$CN$7),1,0)</f>
        <v>0</v>
      </c>
      <c r="CY451" s="32">
        <f>IF(AND($BQ451&lt;&gt;$CN$5,$BQ451&lt;=$CN$6,$BQ451&lt;&gt;$CN$7),1,0)</f>
        <v>0</v>
      </c>
      <c r="CZ451" s="32">
        <f>IF(AND($BU451&lt;&gt;$CN$5,$BU451&lt;=$CN$6,$BU451&lt;&gt;$CN$7),1,0)</f>
        <v>0</v>
      </c>
      <c r="DC451" s="32">
        <f>IF(AND($M451&lt;&gt;$DB$5,$M451&lt;=$DB$6,$M451&lt;&gt;$CN$7),1,0)</f>
        <v>0</v>
      </c>
      <c r="DD451" s="32">
        <f>IF(AND($Q451&lt;&gt;$DB$5,$Q451&lt;=$DB$6,$Q451&lt;&gt;$CN$7),1,0)</f>
        <v>0</v>
      </c>
      <c r="DE451" s="32">
        <f>IF(AND($U451&lt;&gt;$DB$5,$U451&lt;=$DB$6,$U451&lt;&gt;$CN$7),1,0)</f>
        <v>0</v>
      </c>
      <c r="DF451" s="32">
        <f>IF(AND($Y451&lt;&gt;$DB$5,$Y451&lt;=$DB$6,$Y451&lt;&gt;$CN$7),1,0)</f>
        <v>0</v>
      </c>
      <c r="DG451" s="32">
        <f>IF(AND($AG451&lt;&gt;$DB$5,$AG451&lt;=$DB$6,$AG451&lt;&gt;$CN$7),1,0)</f>
        <v>0</v>
      </c>
      <c r="DH451" s="32">
        <f>IF(AND($AK451&lt;&gt;$DB$5,$AK451&lt;=$DB$6,$AK451&lt;&gt;$CN$7),1,0)</f>
        <v>0</v>
      </c>
      <c r="DI451" s="32">
        <f>IF(AND($AS451&lt;&gt;$DB$5,$AS451&lt;=$DB$6,$AS451&lt;&gt;$CN$7),1,0)</f>
        <v>0</v>
      </c>
      <c r="DJ451" s="32">
        <f>IF(AND($AW451&lt;&gt;$DB$5,$AW451&lt;=$DB$6,$AW451&lt;&gt;$CN$7),1,0)</f>
        <v>0</v>
      </c>
      <c r="DK451" s="32">
        <f>IF(AND($BE451&lt;&gt;$DB$5,$BE451&lt;=$DB$6,$BE451&lt;&gt;$CN$7),1,0)</f>
        <v>0</v>
      </c>
      <c r="DL451" s="32">
        <f>IF(AND($BI451&lt;&gt;$DB$5,$BI451&lt;=$DB$6,$BI451&lt;&gt;$CN$7),1,0)</f>
        <v>0</v>
      </c>
      <c r="DM451" s="32">
        <f>IF(AND($BQ451&lt;&gt;$DB$5,$BQ451&lt;=$DB$6,$BQ451&lt;&gt;$CN$7),1,0)</f>
        <v>0</v>
      </c>
      <c r="DN451" s="32">
        <f>IF(AND($BU451&lt;&gt;$DB$5,$BU451&lt;=$DB$6,$BU451&lt;&gt;$CN$7),1,0)</f>
        <v>0</v>
      </c>
      <c r="DQ451" s="32">
        <f t="shared" ref="DQ451" si="22943">IF(AND($M451&lt;&gt;$DP$5,$M451&lt;=$DP$6,$M451&lt;&gt;$CN$7),1,0)</f>
        <v>0</v>
      </c>
      <c r="DR451" s="32">
        <f t="shared" ref="DR451" si="22944">IF(AND($Q451&lt;&gt;$DP$5,$Q451&lt;=$DP$6,$Q451&lt;&gt;$CN$7),1,0)</f>
        <v>0</v>
      </c>
      <c r="DS451" s="32">
        <f t="shared" ref="DS451" si="22945">IF(AND($U451&lt;&gt;$DP$5,$U451&lt;=$DP$6,$U451&lt;&gt;$CN$7),1,0)</f>
        <v>0</v>
      </c>
      <c r="DT451" s="32">
        <f t="shared" ref="DT451" si="22946">IF(AND($Y451&lt;&gt;$DP$5,$Y451&lt;=$DP$6,$Y451&lt;&gt;$CN$7),1,0)</f>
        <v>0</v>
      </c>
      <c r="DU451" s="32">
        <f t="shared" ref="DU451" si="22947">IF(AND($AG451&lt;&gt;$DP$5,$AG451&lt;=$DP$6,$AG451&lt;&gt;$CN$7),1,0)</f>
        <v>0</v>
      </c>
      <c r="DV451" s="32">
        <f t="shared" ref="DV451" si="22948">IF(AND($AK451&lt;&gt;$DP$5,$AK451&lt;=$DP$6,$AK451&lt;&gt;$CN$7),1,0)</f>
        <v>0</v>
      </c>
      <c r="DW451" s="32">
        <f t="shared" ref="DW451" si="22949">IF(AND($AS451&lt;&gt;$DP$5,$AS451&lt;=$DP$6,$AS451&lt;&gt;$CN$7),1,0)</f>
        <v>0</v>
      </c>
      <c r="DX451" s="32">
        <f t="shared" ref="DX451" si="22950">IF(AND($AW451&lt;&gt;$DP$5,$AW451&lt;=$DP$6,$AW451&lt;&gt;$CN$7),1,0)</f>
        <v>0</v>
      </c>
      <c r="DY451" s="32">
        <f t="shared" ref="DY451" si="22951">IF(AND($BE451&lt;&gt;$DP$5,$BE451&lt;=$DP$6,$BE451&lt;&gt;$CN$7),1,0)</f>
        <v>0</v>
      </c>
      <c r="DZ451" s="32">
        <f t="shared" ref="DZ451" si="22952">IF(AND($BI451&lt;&gt;$DP$5,$BI451&lt;=$DP$6,$BI451&lt;&gt;$CN$7),1,0)</f>
        <v>0</v>
      </c>
      <c r="EA451" s="32">
        <f t="shared" ref="EA451" si="22953">IF(AND($BQ451&lt;&gt;$DP$5,$BQ451&lt;=$DP$6,$BQ451&lt;&gt;$CN$7),1,0)</f>
        <v>0</v>
      </c>
      <c r="EB451" s="32">
        <f t="shared" ref="EB451" si="22954">IF(AND($BU451&lt;&gt;$DP$5,$BU451&lt;=$DP$6,$BU451&lt;&gt;$CN$7),1,0)</f>
        <v>0</v>
      </c>
      <c r="EE451" s="328">
        <f>IF(M451&lt;&gt;"",IF(M451&lt;=$ED$6,1,IF(L451&gt;$ED$6,0,NETWORKDAYS(L451,$ED$6,祭日リスト)/NETWORKDAYS(L451,M451,祭日リスト)))*$GG451*週間進捗報告書!$G$9,0)</f>
        <v>0</v>
      </c>
      <c r="EF451" s="328">
        <f>IF(Q451&lt;&gt;"",IF(Q451&lt;=$ED$6,1,IF(P451&gt;$ED$6,0,NETWORKDAYS(P451,$ED$6,祭日リスト)/NETWORKDAYS(P451,Q451,祭日リスト)))*$GG451*週間進捗報告書!$G$10,0)</f>
        <v>0</v>
      </c>
      <c r="EG451" s="328">
        <f>IF(U451&lt;&gt;"",IF(U451&lt;=$ED$6,1,IF(T451&gt;$ED$6,0,NETWORKDAYS(T451,$ED$6,祭日リスト)/NETWORKDAYS(T451,U451,祭日リスト)))*$GG451*週間進捗報告書!$G$11,0)</f>
        <v>0</v>
      </c>
      <c r="EH451" s="328">
        <f>IF(Y451&lt;&gt;"",IF(Y451&lt;=$ED$6,1,IF(X451&gt;$ED$6,0,NETWORKDAYS(X451,$ED$6,祭日リスト)/NETWORKDAYS(X451,Y451,祭日リスト)))*$GG451*週間進捗報告書!$G$12,0)</f>
        <v>0</v>
      </c>
      <c r="EI451" s="328">
        <f>IF(AG451&lt;&gt;"",IF(AG451&lt;=$ED$6,1,IF(AF451&gt;$ED$6,0,NETWORKDAYS(AF451,$ED$6,祭日リスト)/NETWORKDAYS(AF451,AG451,祭日リスト)))*$GG451*週間進捗報告書!$G$13,0)</f>
        <v>0</v>
      </c>
      <c r="EJ451" s="328">
        <f>IF(AK451&lt;&gt;"",IF(AK451&lt;=$ED$6,1,IF(AJ451&gt;$ED$6,0,NETWORKDAYS(AJ451,$ED$6,祭日リスト)/NETWORKDAYS(AJ451,AK451,祭日リスト)))*$GG451*週間進捗報告書!$G$14,0)</f>
        <v>0</v>
      </c>
      <c r="EK451" s="328">
        <f>IF(AS451&lt;&gt;"",IF(AS451&lt;=$ED$6,1,IF(AR451&gt;$ED$6,0,NETWORKDAYS(AR451,$ED$6,祭日リスト)/NETWORKDAYS(AR451,AS451,祭日リスト)))*$GG451*週間進捗報告書!$G$15,0)</f>
        <v>0</v>
      </c>
      <c r="EL451" s="328">
        <f>IF(AW451&lt;&gt;"",IF(AW451&lt;=$ED$6,1,IF(AV451&gt;$ED$6,0,NETWORKDAYS(AV451,$ED$6,祭日リスト)/NETWORKDAYS(AV451,AW451,祭日リスト)))*$GG451*週間進捗報告書!$G$16,0)</f>
        <v>0</v>
      </c>
      <c r="EM451" s="328">
        <f>IF(BE451&lt;&gt;"",IF(BE451&lt;=$ED$6,1,IF(BD451&gt;$ED$6,0,NETWORKDAYS(BD451,$ED$6,祭日リスト)/NETWORKDAYS(BD451,BE451,祭日リスト)))*$GG451*週間進捗報告書!$G$17,0)</f>
        <v>0</v>
      </c>
      <c r="EN451" s="328">
        <f>IF(BI451&lt;&gt;"",IF(BI451&lt;=$ED$6,1,IF(BH451&gt;$ED$6,0,NETWORKDAYS(BH451,$ED$6,祭日リスト)/NETWORKDAYS(BH451,BI451,祭日リスト)))*$GG451*週間進捗報告書!$G$18,0)</f>
        <v>0</v>
      </c>
      <c r="EO451" s="328">
        <f>IF(BQ451&lt;&gt;"",IF(BQ451&lt;=$ED$6,1,IF(BP451&gt;$ED$6,0,NETWORKDAYS(BP451,$ED$6,祭日リスト)/NETWORKDAYS(BP451,BQ451,祭日リスト)))*$GG451*週間進捗報告書!$G$19,0)</f>
        <v>0</v>
      </c>
      <c r="EP451" s="328">
        <f>IF(BU451&lt;&gt;"",IF(BU451&lt;=$ED$6,1,IF(BT451&gt;$ED$6,0,NETWORKDAYS(BT451,$ED$6,祭日リスト)/NETWORKDAYS(BT451,BU451,祭日リスト)))*$GG451*週間進捗報告書!$G$20,0)</f>
        <v>0</v>
      </c>
      <c r="ER451" s="547">
        <f t="shared" ref="ER451:FC451" si="22955">EE451-EE452</f>
        <v>0</v>
      </c>
      <c r="ES451" s="547">
        <f t="shared" si="22955"/>
        <v>0</v>
      </c>
      <c r="ET451" s="547">
        <f t="shared" si="22955"/>
        <v>0</v>
      </c>
      <c r="EU451" s="547">
        <f t="shared" si="22955"/>
        <v>0</v>
      </c>
      <c r="EV451" s="547">
        <f t="shared" si="22955"/>
        <v>0</v>
      </c>
      <c r="EW451" s="547">
        <f t="shared" si="22955"/>
        <v>0</v>
      </c>
      <c r="EX451" s="547">
        <f t="shared" si="22955"/>
        <v>0</v>
      </c>
      <c r="EY451" s="547">
        <f t="shared" si="22955"/>
        <v>0</v>
      </c>
      <c r="EZ451" s="547">
        <f t="shared" si="22955"/>
        <v>0</v>
      </c>
      <c r="FA451" s="547">
        <f t="shared" si="22955"/>
        <v>0</v>
      </c>
      <c r="FB451" s="547">
        <f t="shared" si="22955"/>
        <v>0</v>
      </c>
      <c r="FC451" s="547">
        <f t="shared" si="22955"/>
        <v>0</v>
      </c>
      <c r="FD451" s="547">
        <f t="shared" ref="FD451" si="22956">SUM(ER451:FC452)</f>
        <v>0</v>
      </c>
      <c r="FE451" s="333"/>
      <c r="FG451" s="32">
        <f>IF(AND($M451&lt;&gt;$FF$7),1,0)</f>
        <v>0</v>
      </c>
      <c r="FH451" s="32">
        <f>IF(AND($Q451&lt;&gt;$FF$7),1,0)</f>
        <v>0</v>
      </c>
      <c r="FI451" s="32">
        <f>IF(AND($U451&lt;&gt;$FF$7),1,0)</f>
        <v>0</v>
      </c>
      <c r="FJ451" s="32">
        <f>IF(AND($Y451&lt;&gt;$FF$7),1,0)</f>
        <v>0</v>
      </c>
      <c r="FK451" s="32">
        <f>IF(AND($AG451&lt;&gt;$FF$7),1,0)</f>
        <v>0</v>
      </c>
      <c r="FL451" s="32">
        <f>IF(AND($AK451&lt;&gt;$FF$7),1,0)</f>
        <v>0</v>
      </c>
      <c r="FM451" s="32">
        <f>IF(AND($AS451&lt;&gt;$FF$7),1,0)</f>
        <v>0</v>
      </c>
      <c r="FN451" s="32">
        <f>IF(AND($AW451&lt;&gt;$FF$7),1,0)</f>
        <v>0</v>
      </c>
      <c r="FO451" s="32">
        <f>IF(AND($BE451&lt;&gt;$FF$7),1,0)</f>
        <v>0</v>
      </c>
      <c r="FP451" s="32">
        <f>IF(AND($BI451&lt;&gt;$FF$7),1,0)</f>
        <v>0</v>
      </c>
      <c r="FQ451" s="32">
        <f>IF(AND($BQ451&lt;&gt;$FF$7),1,0)</f>
        <v>0</v>
      </c>
      <c r="FR451" s="32">
        <f>IF(AND($BU451&lt;&gt;$FF$7),1,0)</f>
        <v>0</v>
      </c>
      <c r="FU451" s="294">
        <f t="shared" ref="FU451" si="22957">IF($K451&lt;&gt;"NG",$GG451,0)</f>
        <v>0</v>
      </c>
      <c r="FV451" s="294">
        <f t="shared" ref="FV451" si="22958">IF($O451&lt;&gt;"NG",$GG451,0)</f>
        <v>0</v>
      </c>
      <c r="FW451" s="294">
        <f t="shared" ref="FW451" si="22959">IF($S451&lt;&gt;"NG",$GG451,0)</f>
        <v>0</v>
      </c>
      <c r="FX451" s="294">
        <f t="shared" ref="FX451" si="22960">IF($W451&lt;&gt;"NG",$GG451,0)</f>
        <v>0</v>
      </c>
      <c r="FY451" s="294">
        <f t="shared" ref="FY451" si="22961">IF($AE451&lt;&gt;"NG",$GG451,0)</f>
        <v>0</v>
      </c>
      <c r="FZ451" s="294">
        <f t="shared" ref="FZ451" si="22962">IF($AI451&lt;&gt;"NG",$GG451,0)</f>
        <v>0</v>
      </c>
      <c r="GA451" s="294">
        <f t="shared" ref="GA451" si="22963">IF($AQ451&lt;&gt;"NG",$GG451,0)</f>
        <v>0</v>
      </c>
      <c r="GB451" s="294">
        <f t="shared" ref="GB451" si="22964">IF($AU451&lt;&gt;"NG",$GG451,0)</f>
        <v>0</v>
      </c>
      <c r="GC451" s="294">
        <f t="shared" ref="GC451" si="22965">IF($BC451&lt;&gt;"NG",$GG451,0)</f>
        <v>0</v>
      </c>
      <c r="GD451" s="294">
        <f t="shared" ref="GD451" si="22966">IF($BG451&lt;&gt;"NG",$GG451,0)</f>
        <v>0</v>
      </c>
      <c r="GE451" s="294">
        <f t="shared" ref="GE451" si="22967">IF($BO451&lt;&gt;"NG",$GG451,0)</f>
        <v>0</v>
      </c>
      <c r="GF451" s="294">
        <f t="shared" ref="GF451" si="22968">IF($BS451&lt;&gt;"NG",$GG451,0)</f>
        <v>0</v>
      </c>
      <c r="GG451" s="294" t="e">
        <f>VLOOKUP($D451,リスト!$D:$S,15,FALSE)</f>
        <v>#N/A</v>
      </c>
      <c r="GH451" s="2" t="e">
        <f>INDEX(リスト!$V:$V,MATCH(中日程計画表!$D451,リスト!$D:$D,0))</f>
        <v>#N/A</v>
      </c>
      <c r="GI451" s="2" t="e">
        <f>INDEX(リスト!$A:$A,MATCH(中日程計画表!$D451,リスト!$D:$D,0))</f>
        <v>#N/A</v>
      </c>
      <c r="GJ451" s="2" t="e">
        <f>INDEX(リスト!$U:$U,MATCH(中日程計画表!$D451,リスト!$D:$D,0))</f>
        <v>#N/A</v>
      </c>
      <c r="GK451" s="5" t="e">
        <f>INDEX(リスト!$W:$W,MATCH(中日程計画表!$D451,リスト!$D:$D,0))</f>
        <v>#N/A</v>
      </c>
      <c r="GL451" s="2" t="s">
        <v>200</v>
      </c>
      <c r="GM451" s="296">
        <f>D451</f>
        <v>0</v>
      </c>
      <c r="GN451" s="296">
        <f>E451</f>
        <v>0</v>
      </c>
      <c r="GU451" s="460" t="str">
        <f t="shared" ref="GU451" si="22969">AE451</f>
        <v>NG</v>
      </c>
      <c r="GV451" s="460">
        <f t="shared" ref="GV451" si="22970">EI451</f>
        <v>0</v>
      </c>
      <c r="GW451" s="460">
        <f t="shared" ref="GW451" si="22971">EI452</f>
        <v>0</v>
      </c>
      <c r="GX451" s="462">
        <f t="shared" ref="GX451" si="22972">EV451</f>
        <v>0</v>
      </c>
      <c r="GY451" s="460" t="str">
        <f t="shared" ref="GY451" si="22973">AI451</f>
        <v>NG</v>
      </c>
      <c r="GZ451" s="460">
        <f t="shared" ref="GZ451" si="22974">EJ451</f>
        <v>0</v>
      </c>
      <c r="HA451" s="460">
        <f t="shared" ref="HA451" si="22975">EJ452</f>
        <v>0</v>
      </c>
      <c r="HB451" s="462">
        <f t="shared" ref="HB451" si="22976">EW451</f>
        <v>0</v>
      </c>
      <c r="HC451" s="460" t="str">
        <f t="shared" ref="HC451" si="22977">AQ451</f>
        <v>NG</v>
      </c>
      <c r="HD451" s="460">
        <f t="shared" ref="HD451" si="22978">EK451</f>
        <v>0</v>
      </c>
      <c r="HE451" s="460">
        <f t="shared" ref="HE451" si="22979">EK452</f>
        <v>0</v>
      </c>
      <c r="HF451" s="462">
        <f t="shared" ref="HF451" si="22980">EX451</f>
        <v>0</v>
      </c>
      <c r="HG451" s="460" t="str">
        <f t="shared" ref="HG451" si="22981">AU451</f>
        <v>NG</v>
      </c>
      <c r="HH451" s="460">
        <f t="shared" ref="HH451" si="22982">EL451</f>
        <v>0</v>
      </c>
      <c r="HI451" s="460">
        <f t="shared" ref="HI451" si="22983">EL452</f>
        <v>0</v>
      </c>
      <c r="HJ451" s="462">
        <f t="shared" ref="HJ451" si="22984">EY451</f>
        <v>0</v>
      </c>
      <c r="HK451" s="460" t="str">
        <f t="shared" ref="HK451" si="22985">BC451</f>
        <v>NG</v>
      </c>
      <c r="HL451" s="460">
        <f t="shared" ref="HL451" si="22986">EM451</f>
        <v>0</v>
      </c>
      <c r="HM451" s="460">
        <f t="shared" ref="HM451" si="22987">EM452</f>
        <v>0</v>
      </c>
      <c r="HN451" s="462">
        <f t="shared" ref="HN451" si="22988">EZ451</f>
        <v>0</v>
      </c>
      <c r="HO451" s="460" t="str">
        <f t="shared" ref="HO451" si="22989">BG451</f>
        <v>NG</v>
      </c>
      <c r="HP451" s="460">
        <f t="shared" ref="HP451" si="22990">EN451</f>
        <v>0</v>
      </c>
      <c r="HQ451" s="460">
        <f t="shared" ref="HQ451" si="22991">EN452</f>
        <v>0</v>
      </c>
      <c r="HR451" s="462">
        <f t="shared" ref="HR451" si="22992">FA451</f>
        <v>0</v>
      </c>
      <c r="HS451" s="332"/>
    </row>
    <row r="452" spans="1:227" ht="12" customHeight="1">
      <c r="A452" s="489"/>
      <c r="B452" s="487"/>
      <c r="C452" s="475"/>
      <c r="D452" s="485"/>
      <c r="E452" s="483"/>
      <c r="F452" s="317"/>
      <c r="G452" s="317"/>
      <c r="H452" s="317"/>
      <c r="I452" s="317"/>
      <c r="J452" s="316"/>
      <c r="K452" s="481"/>
      <c r="L452" s="77"/>
      <c r="M452" s="77"/>
      <c r="N452" s="471"/>
      <c r="O452" s="475"/>
      <c r="P452" s="77"/>
      <c r="Q452" s="77"/>
      <c r="R452" s="471"/>
      <c r="S452" s="475"/>
      <c r="T452" s="77"/>
      <c r="U452" s="77"/>
      <c r="V452" s="471"/>
      <c r="W452" s="473"/>
      <c r="X452" s="77"/>
      <c r="Y452" s="77"/>
      <c r="Z452" s="471"/>
      <c r="AA452" s="477"/>
      <c r="AB452" s="80"/>
      <c r="AC452" s="80"/>
      <c r="AD452" s="471"/>
      <c r="AE452" s="473"/>
      <c r="AF452" s="77"/>
      <c r="AG452" s="77"/>
      <c r="AH452" s="471"/>
      <c r="AI452" s="473"/>
      <c r="AJ452" s="77"/>
      <c r="AK452" s="77"/>
      <c r="AL452" s="471"/>
      <c r="AM452" s="477"/>
      <c r="AN452" s="80"/>
      <c r="AO452" s="80"/>
      <c r="AP452" s="471"/>
      <c r="AQ452" s="473"/>
      <c r="AR452" s="77"/>
      <c r="AS452" s="77"/>
      <c r="AT452" s="471"/>
      <c r="AU452" s="473"/>
      <c r="AV452" s="77"/>
      <c r="AW452" s="77"/>
      <c r="AX452" s="471"/>
      <c r="AY452" s="477"/>
      <c r="AZ452" s="80"/>
      <c r="BA452" s="80"/>
      <c r="BB452" s="471"/>
      <c r="BC452" s="475"/>
      <c r="BD452" s="77"/>
      <c r="BE452" s="77"/>
      <c r="BF452" s="471"/>
      <c r="BG452" s="473"/>
      <c r="BH452" s="77"/>
      <c r="BI452" s="77"/>
      <c r="BJ452" s="471"/>
      <c r="BK452" s="477"/>
      <c r="BL452" s="80"/>
      <c r="BM452" s="80"/>
      <c r="BN452" s="471"/>
      <c r="BO452" s="475"/>
      <c r="BP452" s="77"/>
      <c r="BQ452" s="77"/>
      <c r="BR452" s="471"/>
      <c r="BS452" s="473"/>
      <c r="BT452" s="77"/>
      <c r="BU452" s="77"/>
      <c r="BV452" s="471"/>
      <c r="BW452" s="469"/>
      <c r="BX452" s="467"/>
      <c r="BY452" s="490"/>
      <c r="CA452" s="19">
        <f t="shared" ref="CA452" si="22993">IF(AND($N451=1,$M452&lt;&gt;$BZ$7),1,0)</f>
        <v>0</v>
      </c>
      <c r="CB452" s="19">
        <f t="shared" ref="CB452" si="22994">IF(AND($R451=1,$Q452&lt;&gt;$BZ$7),1,0)</f>
        <v>0</v>
      </c>
      <c r="CC452" s="19">
        <f t="shared" ref="CC452" si="22995">IF(AND($V451=1,$U452&lt;&gt;$BZ$7),1,0)</f>
        <v>0</v>
      </c>
      <c r="CD452" s="19">
        <f t="shared" ref="CD452" si="22996">IF(AND($Z451=1,$Y452&lt;&gt;$BZ$7),1,0)</f>
        <v>0</v>
      </c>
      <c r="CE452" s="19">
        <f t="shared" ref="CE452" si="22997">IF(AND($AH451=1,$AG452&lt;&gt;$BZ$7),1,0)</f>
        <v>0</v>
      </c>
      <c r="CF452" s="19">
        <f t="shared" ref="CF452" si="22998">IF(AND($AL451=1,$AK452&lt;&gt;$BZ$7),1,0)</f>
        <v>0</v>
      </c>
      <c r="CG452" s="19">
        <f t="shared" ref="CG452" si="22999">IF(AND($AT451=1,$AS452&lt;&gt;$BZ$7),1,0)</f>
        <v>0</v>
      </c>
      <c r="CH452" s="19">
        <f t="shared" ref="CH452" si="23000">IF(AND($AX451=1,$AW452&lt;&gt;$BZ$7),1,0)</f>
        <v>0</v>
      </c>
      <c r="CI452" s="19">
        <f t="shared" ref="CI452" si="23001">IF(AND($BF451=1,$BE452&lt;&gt;$BZ$7),1,0)</f>
        <v>0</v>
      </c>
      <c r="CJ452" s="19">
        <f t="shared" ref="CJ452" si="23002">IF(AND($BJ451=1,$BI452&lt;&gt;$BZ$7),1,0)</f>
        <v>0</v>
      </c>
      <c r="CK452" s="19">
        <f t="shared" ref="CK452" si="23003">IF(AND($BR451=1,$BQ452&lt;&gt;$BZ$7),1,0)</f>
        <v>0</v>
      </c>
      <c r="CL452" s="19">
        <f t="shared" ref="CL452" si="23004">IF(AND($BV451=1,$BU452&lt;&gt;$BZ$7),1,0)</f>
        <v>0</v>
      </c>
      <c r="CO452" s="19">
        <f>IF(AND($M452&lt;&gt;$CN$7,$M452&lt;=$CN$6),1,0)</f>
        <v>0</v>
      </c>
      <c r="CP452" s="19">
        <f>IF(AND($Q452&lt;&gt;$CN$7,$Q452&lt;=$CN$6),1,0)</f>
        <v>0</v>
      </c>
      <c r="CQ452" s="19">
        <f>IF(AND($U452&lt;&gt;$CN$7,$U452&lt;=$CN$6),1,0)</f>
        <v>0</v>
      </c>
      <c r="CR452" s="19">
        <f>IF(AND($Y452&lt;&gt;$CN$7,$Y452&lt;=$CN$6),1,0)</f>
        <v>0</v>
      </c>
      <c r="CS452" s="19">
        <f>IF(AND($AG452&lt;&gt;$CN$7,$AG452&lt;=$CN$6),1,0)</f>
        <v>0</v>
      </c>
      <c r="CT452" s="19">
        <f>IF(AND($AK452&lt;&gt;$CN$7,$AK452&lt;=$CN$6),1,0)</f>
        <v>0</v>
      </c>
      <c r="CU452" s="19">
        <f>IF(AND($AS452&lt;&gt;$CN$7,$AS452&lt;=$CN$6),1,0)</f>
        <v>0</v>
      </c>
      <c r="CV452" s="19">
        <f>IF(AND($AW452&lt;&gt;$CN$7,$AW452&lt;=$CN$6),1,0)</f>
        <v>0</v>
      </c>
      <c r="CW452" s="19">
        <f>IF(AND($BE452&lt;&gt;$CN$7,$BE452&lt;=$CN$6),1,0)</f>
        <v>0</v>
      </c>
      <c r="CX452" s="19">
        <f>IF(AND($BI452&lt;&gt;$CN$7,$BI452&lt;=$CN$6),1,0)</f>
        <v>0</v>
      </c>
      <c r="CY452" s="19">
        <f>IF(AND($BQ452&lt;&gt;$CN$7,$BQ452&lt;=$CN$6),1,0)</f>
        <v>0</v>
      </c>
      <c r="CZ452" s="19">
        <f>IF(AND($BU452&lt;&gt;$CN$7,$BU452&lt;=$CN$6),1,0)</f>
        <v>0</v>
      </c>
      <c r="DC452" s="19">
        <f>IF($N451=1,1,0)</f>
        <v>0</v>
      </c>
      <c r="DD452" s="19">
        <f>IF($R451=1,1,0)</f>
        <v>0</v>
      </c>
      <c r="DE452" s="19">
        <f>IF($V451=1,1,0)</f>
        <v>0</v>
      </c>
      <c r="DF452" s="19">
        <f>IF($Z451=1,1,0)</f>
        <v>0</v>
      </c>
      <c r="DG452" s="19">
        <f>IF($AH451=1,1,0)</f>
        <v>0</v>
      </c>
      <c r="DH452" s="19">
        <f>IF($AL451=1,1,0)</f>
        <v>0</v>
      </c>
      <c r="DI452" s="19">
        <f>IF($AT451=1,1,0)</f>
        <v>0</v>
      </c>
      <c r="DJ452" s="19">
        <f>IF($AX451=1,1,0)</f>
        <v>0</v>
      </c>
      <c r="DK452" s="19">
        <f>IF($BF451=1,1,0)</f>
        <v>0</v>
      </c>
      <c r="DL452" s="19">
        <f>IF($BJ451=1,1,0)</f>
        <v>0</v>
      </c>
      <c r="DM452" s="19">
        <f>IF($BR451=1,1,0)</f>
        <v>0</v>
      </c>
      <c r="DN452" s="19">
        <f>IF($BV451=1,1,0)</f>
        <v>0</v>
      </c>
      <c r="DQ452" s="19">
        <f t="shared" ref="DQ452" si="23005">IF($N451=1,1,0)</f>
        <v>0</v>
      </c>
      <c r="DR452" s="19">
        <f t="shared" ref="DR452" si="23006">IF($R451=1,1,0)</f>
        <v>0</v>
      </c>
      <c r="DS452" s="19">
        <f t="shared" ref="DS452" si="23007">IF($V451=1,1,0)</f>
        <v>0</v>
      </c>
      <c r="DT452" s="19">
        <f t="shared" ref="DT452" si="23008">IF($Z451=1,1,0)</f>
        <v>0</v>
      </c>
      <c r="DU452" s="19">
        <f t="shared" ref="DU452" si="23009">IF($AH451=1,1,0)</f>
        <v>0</v>
      </c>
      <c r="DV452" s="19">
        <f t="shared" ref="DV452" si="23010">IF($AL451=1,1,0)</f>
        <v>0</v>
      </c>
      <c r="DW452" s="19">
        <f t="shared" ref="DW452" si="23011">IF($AT451=1,1,0)</f>
        <v>0</v>
      </c>
      <c r="DX452" s="19">
        <f t="shared" ref="DX452" si="23012">IF($AX451=1,1,0)</f>
        <v>0</v>
      </c>
      <c r="DY452" s="19">
        <f t="shared" ref="DY452" si="23013">IF($BF451=1,1,0)</f>
        <v>0</v>
      </c>
      <c r="DZ452" s="19">
        <f t="shared" ref="DZ452" si="23014">IF($BJ451=1,1,0)</f>
        <v>0</v>
      </c>
      <c r="EA452" s="19">
        <f t="shared" ref="EA452" si="23015">IF($BR451=1,1,0)</f>
        <v>0</v>
      </c>
      <c r="EB452" s="19">
        <f t="shared" ref="EB452" si="23016">IF($BV451=1,1,0)</f>
        <v>0</v>
      </c>
      <c r="EE452" s="329">
        <f>N451*$FU452*週間進捗報告書!$G$9</f>
        <v>0</v>
      </c>
      <c r="EF452" s="329">
        <f>R451*$FV452*週間進捗報告書!$G$10</f>
        <v>0</v>
      </c>
      <c r="EG452" s="329">
        <f>V451*$FW452*週間進捗報告書!$G$11</f>
        <v>0</v>
      </c>
      <c r="EH452" s="329">
        <f>Z451*$FX452*週間進捗報告書!$G$12</f>
        <v>0</v>
      </c>
      <c r="EI452" s="329">
        <f>AH451*$FY452*週間進捗報告書!$G$13</f>
        <v>0</v>
      </c>
      <c r="EJ452" s="329">
        <f>AL451*$FZ452*週間進捗報告書!$G$14</f>
        <v>0</v>
      </c>
      <c r="EK452" s="329">
        <f>AT451*$GA452*週間進捗報告書!$G$15</f>
        <v>0</v>
      </c>
      <c r="EL452" s="329">
        <f>AX451*$GB452*週間進捗報告書!$G$16</f>
        <v>0</v>
      </c>
      <c r="EM452" s="329">
        <f>BF451*$GC452*週間進捗報告書!$G$17</f>
        <v>0</v>
      </c>
      <c r="EN452" s="329">
        <f>BJ451*$GD452*週間進捗報告書!$G$18</f>
        <v>0</v>
      </c>
      <c r="EO452" s="329">
        <f>BR451*$GE452*週間進捗報告書!$G$19</f>
        <v>0</v>
      </c>
      <c r="EP452" s="329">
        <f>BV451*$GF452*週間進捗報告書!$G$20</f>
        <v>0</v>
      </c>
      <c r="ER452" s="547"/>
      <c r="ES452" s="547"/>
      <c r="ET452" s="547"/>
      <c r="EU452" s="547"/>
      <c r="EV452" s="547"/>
      <c r="EW452" s="547"/>
      <c r="EX452" s="547"/>
      <c r="EY452" s="547"/>
      <c r="EZ452" s="547"/>
      <c r="FA452" s="547"/>
      <c r="FB452" s="547"/>
      <c r="FC452" s="547"/>
      <c r="FD452" s="547"/>
      <c r="FE452" s="332"/>
      <c r="FG452" s="19"/>
      <c r="FH452" s="19"/>
      <c r="FI452" s="19"/>
      <c r="FJ452" s="19"/>
      <c r="FK452" s="19"/>
      <c r="FL452" s="19"/>
      <c r="FM452" s="19"/>
      <c r="FN452" s="19"/>
      <c r="FO452" s="19"/>
      <c r="FP452" s="19"/>
      <c r="FQ452" s="19"/>
      <c r="FR452" s="19"/>
      <c r="FU452" s="295">
        <f t="shared" ref="FU452" si="23017">FU451</f>
        <v>0</v>
      </c>
      <c r="FV452" s="295">
        <f t="shared" ref="FV452" si="23018">FV451</f>
        <v>0</v>
      </c>
      <c r="FW452" s="295">
        <f t="shared" ref="FW452" si="23019">FW451</f>
        <v>0</v>
      </c>
      <c r="FX452" s="295">
        <f t="shared" ref="FX452" si="23020">FX451</f>
        <v>0</v>
      </c>
      <c r="FY452" s="295">
        <f t="shared" ref="FY452" si="23021">FY451</f>
        <v>0</v>
      </c>
      <c r="FZ452" s="295">
        <f t="shared" ref="FZ452" si="23022">FZ451</f>
        <v>0</v>
      </c>
      <c r="GA452" s="295">
        <f t="shared" ref="GA452" si="23023">GA451</f>
        <v>0</v>
      </c>
      <c r="GB452" s="295">
        <f t="shared" ref="GB452" si="23024">GB451</f>
        <v>0</v>
      </c>
      <c r="GC452" s="295">
        <f t="shared" ref="GC452" si="23025">GC451</f>
        <v>0</v>
      </c>
      <c r="GD452" s="295">
        <f t="shared" ref="GD452" si="23026">GD451</f>
        <v>0</v>
      </c>
      <c r="GE452" s="295">
        <f t="shared" ref="GE452" si="23027">GE451</f>
        <v>0</v>
      </c>
      <c r="GF452" s="295">
        <f t="shared" ref="GF452" si="23028">GF451</f>
        <v>0</v>
      </c>
      <c r="GG452" s="295" t="e">
        <f t="shared" ref="GG452" si="23029">GG451</f>
        <v>#N/A</v>
      </c>
      <c r="GH452" s="2" t="e">
        <f>INDEX(リスト!$V:$V,MATCH(中日程計画表!$D451,リスト!$D:$D,0))</f>
        <v>#N/A</v>
      </c>
      <c r="GI452" s="2" t="e">
        <f>INDEX(リスト!$A:$A,MATCH(中日程計画表!$D451,リスト!$D:$D,0))</f>
        <v>#N/A</v>
      </c>
      <c r="GJ452" s="2" t="e">
        <f>INDEX(リスト!$U:$U,MATCH(中日程計画表!$D451,リスト!$D:$D,0))</f>
        <v>#N/A</v>
      </c>
      <c r="GK452" s="5" t="e">
        <f>INDEX(リスト!$W:$W,MATCH(中日程計画表!$D451,リスト!$D:$D,0))</f>
        <v>#N/A</v>
      </c>
      <c r="GL452" s="2" t="s">
        <v>201</v>
      </c>
      <c r="GM452" s="296">
        <f t="shared" ref="GM452" si="23030">GM451</f>
        <v>0</v>
      </c>
      <c r="GN452" s="296">
        <f t="shared" ref="GN452" si="23031">GN451</f>
        <v>0</v>
      </c>
      <c r="GU452" s="461"/>
      <c r="GV452" s="460"/>
      <c r="GW452" s="460"/>
      <c r="GX452" s="461"/>
      <c r="GY452" s="461"/>
      <c r="GZ452" s="460"/>
      <c r="HA452" s="460"/>
      <c r="HB452" s="461"/>
      <c r="HC452" s="461"/>
      <c r="HD452" s="460"/>
      <c r="HE452" s="460"/>
      <c r="HF452" s="461"/>
      <c r="HG452" s="461"/>
      <c r="HH452" s="460"/>
      <c r="HI452" s="460"/>
      <c r="HJ452" s="461"/>
      <c r="HK452" s="461"/>
      <c r="HL452" s="460"/>
      <c r="HM452" s="460"/>
      <c r="HN452" s="461"/>
      <c r="HO452" s="461"/>
      <c r="HP452" s="460"/>
      <c r="HQ452" s="460"/>
      <c r="HR452" s="461"/>
      <c r="HS452" s="4"/>
    </row>
    <row r="453" spans="1:227" ht="12" customHeight="1">
      <c r="A453" s="488" t="str">
        <f t="shared" ref="A453" ca="1" si="23032">INDIRECT("リスト!A"&amp;B453+6)</f>
        <v/>
      </c>
      <c r="B453" s="486">
        <f t="shared" ref="B453" si="23033">ROUNDDOWN((ROW()-6)/2,0)+1</f>
        <v>224</v>
      </c>
      <c r="C453" s="474" t="str">
        <f>機能グループ名</f>
        <v/>
      </c>
      <c r="D453" s="484">
        <f>機能ID</f>
        <v>0</v>
      </c>
      <c r="E453" s="482">
        <f>機能名</f>
        <v>0</v>
      </c>
      <c r="F453" s="315"/>
      <c r="G453" s="315"/>
      <c r="H453" s="315"/>
      <c r="I453" s="315"/>
      <c r="J453" s="316"/>
      <c r="K453" s="480" t="str">
        <f>担当者_SR</f>
        <v>NG</v>
      </c>
      <c r="L453" s="76"/>
      <c r="M453" s="76"/>
      <c r="N453" s="470"/>
      <c r="O453" s="474" t="str">
        <f>担当者_SRR</f>
        <v>NG</v>
      </c>
      <c r="P453" s="76"/>
      <c r="Q453" s="76"/>
      <c r="R453" s="470"/>
      <c r="S453" s="474" t="str">
        <f>担当者_DS</f>
        <v>NG</v>
      </c>
      <c r="T453" s="76"/>
      <c r="U453" s="76"/>
      <c r="V453" s="470"/>
      <c r="W453" s="472" t="str">
        <f>担当者_DSR</f>
        <v>NG</v>
      </c>
      <c r="X453" s="76"/>
      <c r="Y453" s="76"/>
      <c r="Z453" s="470"/>
      <c r="AA453" s="476"/>
      <c r="AB453" s="79"/>
      <c r="AC453" s="79"/>
      <c r="AD453" s="470">
        <f>IF(AC454 &lt;&gt; "",1,0)</f>
        <v>0</v>
      </c>
      <c r="AE453" s="472" t="str">
        <f>担当者_CD</f>
        <v>NG</v>
      </c>
      <c r="AF453" s="76"/>
      <c r="AG453" s="76"/>
      <c r="AH453" s="470"/>
      <c r="AI453" s="472" t="str">
        <f>担当者_DD</f>
        <v>NG</v>
      </c>
      <c r="AJ453" s="76"/>
      <c r="AK453" s="76"/>
      <c r="AL453" s="470"/>
      <c r="AM453" s="476"/>
      <c r="AN453" s="79"/>
      <c r="AO453" s="79"/>
      <c r="AP453" s="470">
        <f>IF(AO454 &lt;&gt; "",1,0)</f>
        <v>0</v>
      </c>
      <c r="AQ453" s="472" t="str">
        <f>担当者_MCL</f>
        <v>NG</v>
      </c>
      <c r="AR453" s="76"/>
      <c r="AS453" s="76"/>
      <c r="AT453" s="470"/>
      <c r="AU453" s="472" t="str">
        <f>担当者_MCLR</f>
        <v>NG</v>
      </c>
      <c r="AV453" s="76"/>
      <c r="AW453" s="76"/>
      <c r="AX453" s="470"/>
      <c r="AY453" s="476"/>
      <c r="AZ453" s="79"/>
      <c r="BA453" s="79"/>
      <c r="BB453" s="470">
        <f>IF(BA454 &lt;&gt; "",1,0)</f>
        <v>0</v>
      </c>
      <c r="BC453" s="474" t="str">
        <f>担当者_MT</f>
        <v>NG</v>
      </c>
      <c r="BD453" s="76"/>
      <c r="BE453" s="76"/>
      <c r="BF453" s="470"/>
      <c r="BG453" s="472" t="str">
        <f>担当者_M検</f>
        <v>NG</v>
      </c>
      <c r="BH453" s="76"/>
      <c r="BI453" s="76"/>
      <c r="BJ453" s="470"/>
      <c r="BK453" s="476"/>
      <c r="BL453" s="79"/>
      <c r="BM453" s="79"/>
      <c r="BN453" s="470">
        <v>0</v>
      </c>
      <c r="BO453" s="474" t="str">
        <f>担当者_モテ</f>
        <v>NG</v>
      </c>
      <c r="BP453" s="76"/>
      <c r="BQ453" s="76"/>
      <c r="BR453" s="470"/>
      <c r="BS453" s="472" t="str">
        <f>担当者_モテR</f>
        <v>NG</v>
      </c>
      <c r="BT453" s="76"/>
      <c r="BU453" s="76"/>
      <c r="BV453" s="470"/>
      <c r="BW453" s="468">
        <f t="shared" ref="BW453" si="23034">IFERROR(SUM(IF(K453&lt;&gt;"NG",N453*K$1,0),IF(O453&lt;&gt;"NG",R453*O$1,0),IF(S453&lt;&gt;"NG",V453*S$1,0),IF(W453&lt;&gt;"NG",Z453*W$1,0),IF(AA453&lt;&gt;"NG",AD453*AA$1,0),IF(AE453&lt;&gt;"NG",AH453*AE$1,0),IF(AI453&lt;&gt;"NG",AL453*AI$1,0),IF(AM453&lt;&gt;"NG",AP453*AM$1,0),IF(AQ453&lt;&gt;"NG",AT453*AQ$1,0),IF(AU453&lt;&gt;"NG",AX453*AU$1,0),IF(AY453&lt;&gt;"NG",BB453*AY$1,0),IF(BC453&lt;&gt;"NG",BF453*BC$1,0),IF(BG453&lt;&gt;"NG",BJ453*BG$1,0),IF(BK453&lt;&gt;"NG",BN453*BK$1,0),IF(BO453&lt;&gt;"NG",BR453*BO$1,0),IF(BS453&lt;&gt;"NG",BV453*BS$1,0))/SUM(IF(K453&lt;&gt;"NG",K$1,0),IF(O453&lt;&gt;"NG",O$1,0),IF(S453&lt;&gt;"NG",S$1,0),IF(W453&lt;&gt;"NG",W$1,0),IF(AA453&lt;&gt;"NG",AA$1,0),IF(AE453&lt;&gt;"NG",AE$1,0),IF(AI453&lt;&gt;"NG",AI$1,0),IF(AM453&lt;&gt;"NG",AM$1,0),IF(AQ453&lt;&gt;"NG",AQ$1,0),IF(AU453&lt;&gt;"NG",AU$1,0),IF(AY453&lt;&gt;"NG",AY$1,0),IF(BC453&lt;&gt;"NG",BC$1,0),IF(BG453&lt;&gt;"NG",BG$1,0),IF(BK453&lt;&gt;"NG",BK$1,0),IF(BO453&lt;&gt;"NG",BO$1,0),IF(BS453&lt;&gt;"NG",BS$1,0)),0)</f>
        <v>0</v>
      </c>
      <c r="BX453" s="466"/>
      <c r="BY453" s="490"/>
      <c r="BZ453" s="5"/>
      <c r="CA453" s="32">
        <f t="shared" ref="CA453" si="23035">IF(AND($M453&lt;&gt;$BZ$5,$M453&lt;=$BZ$6,$M453&lt;&gt;$BZ$7),1,0)</f>
        <v>0</v>
      </c>
      <c r="CB453" s="32">
        <f t="shared" ref="CB453" si="23036">IF(AND($Q453&lt;&gt;$BZ$5,$Q453&lt;=$BZ$6,$Q453&lt;&gt;$BZ$7),1,0)</f>
        <v>0</v>
      </c>
      <c r="CC453" s="32">
        <f t="shared" ref="CC453" si="23037">IF(AND($U453&lt;&gt;$BZ$5,$U453&lt;=$BZ$6,$U453&lt;&gt;$BZ$7),1,0)</f>
        <v>0</v>
      </c>
      <c r="CD453" s="32">
        <f t="shared" ref="CD453" si="23038">IF(AND($Y453&lt;&gt;$BZ$5,$Y453&lt;=$BZ$6,$Y453&lt;&gt;$BZ$7),1,0)</f>
        <v>0</v>
      </c>
      <c r="CE453" s="32">
        <f t="shared" ref="CE453" si="23039">IF(AND($AG453&lt;&gt;$BZ$5,$AG453&lt;=$BZ$6,$AG453&lt;&gt;$BZ$7),1,0)</f>
        <v>0</v>
      </c>
      <c r="CF453" s="32">
        <f t="shared" ref="CF453" si="23040">IF(AND($AK453&lt;&gt;$BZ$5,$AK453&lt;=$BZ$6,$AK453&lt;&gt;$BZ$7),1,0)</f>
        <v>0</v>
      </c>
      <c r="CG453" s="32">
        <f t="shared" ref="CG453" si="23041">IF(AND($AS453&lt;&gt;$BZ$5,$AS453&lt;=$BZ$6,$AS453&lt;&gt;$BZ$7),1,0)</f>
        <v>0</v>
      </c>
      <c r="CH453" s="32">
        <f t="shared" ref="CH453" si="23042">IF(AND($AW453&lt;&gt;$BZ$5,$AW453&lt;=$BZ$6,$AW453&lt;&gt;$BZ$7),1,0)</f>
        <v>0</v>
      </c>
      <c r="CI453" s="32">
        <f t="shared" ref="CI453" si="23043">IF(AND($BE453&lt;&gt;$BZ$5,$BE453&lt;=$BZ$6,$BE453&lt;&gt;$BZ$7),1,0)</f>
        <v>0</v>
      </c>
      <c r="CJ453" s="32">
        <f t="shared" ref="CJ453" si="23044">IF(AND($BI453&lt;&gt;$BZ$5,$BI453&lt;=$BZ$6,$BI453&lt;&gt;$BZ$7),1,0)</f>
        <v>0</v>
      </c>
      <c r="CK453" s="32">
        <f t="shared" ref="CK453" si="23045">IF(AND($BQ453&lt;&gt;$BZ$5,$BQ453&lt;=$BZ$6,$BQ453&lt;&gt;$BZ$7),1,0)</f>
        <v>0</v>
      </c>
      <c r="CL453" s="32">
        <f t="shared" ref="CL453" si="23046">IF(AND($BU453&lt;&gt;$BZ$5,$BU453&lt;=$BZ$6,$BU453&lt;&gt;$BZ$7),1,0)</f>
        <v>0</v>
      </c>
      <c r="CO453" s="32">
        <f>IF(AND($M453&lt;&gt;$CN$5,$M453&lt;=$CN$6,$M453&lt;&gt;$CN$7),1,0)</f>
        <v>0</v>
      </c>
      <c r="CP453" s="32">
        <f>IF(AND($Q453&lt;&gt;$CN$5,$Q453&lt;=$CN$6,$Q453&lt;&gt;$CN$7),1,0)</f>
        <v>0</v>
      </c>
      <c r="CQ453" s="32">
        <f>IF(AND($U453&lt;&gt;$CN$5,$U453&lt;=$CN$6,$U453&lt;&gt;$CN$7),1,0)</f>
        <v>0</v>
      </c>
      <c r="CR453" s="32">
        <f>IF(AND($Y453&lt;&gt;$CN$5,$Y453&lt;=$CN$6,$Y453&lt;&gt;$CN$7),1,0)</f>
        <v>0</v>
      </c>
      <c r="CS453" s="32">
        <f>IF(AND($AG453&lt;&gt;$CN$5,$AG453&lt;=$CN$6,$AG453&lt;&gt;$CN$7),1,0)</f>
        <v>0</v>
      </c>
      <c r="CT453" s="32">
        <f>IF(AND($AK453&lt;&gt;$CN$5,$AK453&lt;=$CN$6,$AK453&lt;&gt;$CN$7),1,0)</f>
        <v>0</v>
      </c>
      <c r="CU453" s="32">
        <f>IF(AND($AS453&lt;&gt;$CN$5,$AS453&lt;=$CN$6,$AS453&lt;&gt;$CN$7),1,0)</f>
        <v>0</v>
      </c>
      <c r="CV453" s="32">
        <f>IF(AND($AW453&lt;&gt;$CN$5,$AW453&lt;=$CN$6,$AW453&lt;&gt;$CN$7),1,0)</f>
        <v>0</v>
      </c>
      <c r="CW453" s="32">
        <f>IF(AND($BE453&lt;&gt;$CN$5,$BE453&lt;=$CN$6,$BE453&lt;&gt;$CN$7),1,0)</f>
        <v>0</v>
      </c>
      <c r="CX453" s="32">
        <f>IF(AND($BI453&lt;&gt;$CN$5,$BI453&lt;=$CN$6,$BI453&lt;&gt;$CN$7),1,0)</f>
        <v>0</v>
      </c>
      <c r="CY453" s="32">
        <f>IF(AND($BQ453&lt;&gt;$CN$5,$BQ453&lt;=$CN$6,$BQ453&lt;&gt;$CN$7),1,0)</f>
        <v>0</v>
      </c>
      <c r="CZ453" s="32">
        <f>IF(AND($BU453&lt;&gt;$CN$5,$BU453&lt;=$CN$6,$BU453&lt;&gt;$CN$7),1,0)</f>
        <v>0</v>
      </c>
      <c r="DC453" s="32">
        <f>IF(AND($M453&lt;&gt;$DB$5,$M453&lt;=$DB$6,$M453&lt;&gt;$CN$7),1,0)</f>
        <v>0</v>
      </c>
      <c r="DD453" s="32">
        <f>IF(AND($Q453&lt;&gt;$DB$5,$Q453&lt;=$DB$6,$Q453&lt;&gt;$CN$7),1,0)</f>
        <v>0</v>
      </c>
      <c r="DE453" s="32">
        <f>IF(AND($U453&lt;&gt;$DB$5,$U453&lt;=$DB$6,$U453&lt;&gt;$CN$7),1,0)</f>
        <v>0</v>
      </c>
      <c r="DF453" s="32">
        <f>IF(AND($Y453&lt;&gt;$DB$5,$Y453&lt;=$DB$6,$Y453&lt;&gt;$CN$7),1,0)</f>
        <v>0</v>
      </c>
      <c r="DG453" s="32">
        <f>IF(AND($AG453&lt;&gt;$DB$5,$AG453&lt;=$DB$6,$AG453&lt;&gt;$CN$7),1,0)</f>
        <v>0</v>
      </c>
      <c r="DH453" s="32">
        <f>IF(AND($AK453&lt;&gt;$DB$5,$AK453&lt;=$DB$6,$AK453&lt;&gt;$CN$7),1,0)</f>
        <v>0</v>
      </c>
      <c r="DI453" s="32">
        <f>IF(AND($AS453&lt;&gt;$DB$5,$AS453&lt;=$DB$6,$AS453&lt;&gt;$CN$7),1,0)</f>
        <v>0</v>
      </c>
      <c r="DJ453" s="32">
        <f>IF(AND($AW453&lt;&gt;$DB$5,$AW453&lt;=$DB$6,$AW453&lt;&gt;$CN$7),1,0)</f>
        <v>0</v>
      </c>
      <c r="DK453" s="32">
        <f>IF(AND($BE453&lt;&gt;$DB$5,$BE453&lt;=$DB$6,$BE453&lt;&gt;$CN$7),1,0)</f>
        <v>0</v>
      </c>
      <c r="DL453" s="32">
        <f>IF(AND($BI453&lt;&gt;$DB$5,$BI453&lt;=$DB$6,$BI453&lt;&gt;$CN$7),1,0)</f>
        <v>0</v>
      </c>
      <c r="DM453" s="32">
        <f>IF(AND($BQ453&lt;&gt;$DB$5,$BQ453&lt;=$DB$6,$BQ453&lt;&gt;$CN$7),1,0)</f>
        <v>0</v>
      </c>
      <c r="DN453" s="32">
        <f>IF(AND($BU453&lt;&gt;$DB$5,$BU453&lt;=$DB$6,$BU453&lt;&gt;$CN$7),1,0)</f>
        <v>0</v>
      </c>
      <c r="DQ453" s="32">
        <f t="shared" ref="DQ453" si="23047">IF(AND($M453&lt;&gt;$DP$5,$M453&lt;=$DP$6,$M453&lt;&gt;$CN$7),1,0)</f>
        <v>0</v>
      </c>
      <c r="DR453" s="32">
        <f t="shared" ref="DR453" si="23048">IF(AND($Q453&lt;&gt;$DP$5,$Q453&lt;=$DP$6,$Q453&lt;&gt;$CN$7),1,0)</f>
        <v>0</v>
      </c>
      <c r="DS453" s="32">
        <f t="shared" ref="DS453" si="23049">IF(AND($U453&lt;&gt;$DP$5,$U453&lt;=$DP$6,$U453&lt;&gt;$CN$7),1,0)</f>
        <v>0</v>
      </c>
      <c r="DT453" s="32">
        <f t="shared" ref="DT453" si="23050">IF(AND($Y453&lt;&gt;$DP$5,$Y453&lt;=$DP$6,$Y453&lt;&gt;$CN$7),1,0)</f>
        <v>0</v>
      </c>
      <c r="DU453" s="32">
        <f t="shared" ref="DU453" si="23051">IF(AND($AG453&lt;&gt;$DP$5,$AG453&lt;=$DP$6,$AG453&lt;&gt;$CN$7),1,0)</f>
        <v>0</v>
      </c>
      <c r="DV453" s="32">
        <f t="shared" ref="DV453" si="23052">IF(AND($AK453&lt;&gt;$DP$5,$AK453&lt;=$DP$6,$AK453&lt;&gt;$CN$7),1,0)</f>
        <v>0</v>
      </c>
      <c r="DW453" s="32">
        <f t="shared" ref="DW453" si="23053">IF(AND($AS453&lt;&gt;$DP$5,$AS453&lt;=$DP$6,$AS453&lt;&gt;$CN$7),1,0)</f>
        <v>0</v>
      </c>
      <c r="DX453" s="32">
        <f t="shared" ref="DX453" si="23054">IF(AND($AW453&lt;&gt;$DP$5,$AW453&lt;=$DP$6,$AW453&lt;&gt;$CN$7),1,0)</f>
        <v>0</v>
      </c>
      <c r="DY453" s="32">
        <f t="shared" ref="DY453" si="23055">IF(AND($BE453&lt;&gt;$DP$5,$BE453&lt;=$DP$6,$BE453&lt;&gt;$CN$7),1,0)</f>
        <v>0</v>
      </c>
      <c r="DZ453" s="32">
        <f t="shared" ref="DZ453" si="23056">IF(AND($BI453&lt;&gt;$DP$5,$BI453&lt;=$DP$6,$BI453&lt;&gt;$CN$7),1,0)</f>
        <v>0</v>
      </c>
      <c r="EA453" s="32">
        <f t="shared" ref="EA453" si="23057">IF(AND($BQ453&lt;&gt;$DP$5,$BQ453&lt;=$DP$6,$BQ453&lt;&gt;$CN$7),1,0)</f>
        <v>0</v>
      </c>
      <c r="EB453" s="32">
        <f t="shared" ref="EB453" si="23058">IF(AND($BU453&lt;&gt;$DP$5,$BU453&lt;=$DP$6,$BU453&lt;&gt;$CN$7),1,0)</f>
        <v>0</v>
      </c>
      <c r="EE453" s="328">
        <f>IF(M453&lt;&gt;"",IF(M453&lt;=$ED$6,1,IF(L453&gt;$ED$6,0,NETWORKDAYS(L453,$ED$6,祭日リスト)/NETWORKDAYS(L453,M453,祭日リスト)))*$GG453*週間進捗報告書!$G$9,0)</f>
        <v>0</v>
      </c>
      <c r="EF453" s="328">
        <f>IF(Q453&lt;&gt;"",IF(Q453&lt;=$ED$6,1,IF(P453&gt;$ED$6,0,NETWORKDAYS(P453,$ED$6,祭日リスト)/NETWORKDAYS(P453,Q453,祭日リスト)))*$GG453*週間進捗報告書!$G$10,0)</f>
        <v>0</v>
      </c>
      <c r="EG453" s="328">
        <f>IF(U453&lt;&gt;"",IF(U453&lt;=$ED$6,1,IF(T453&gt;$ED$6,0,NETWORKDAYS(T453,$ED$6,祭日リスト)/NETWORKDAYS(T453,U453,祭日リスト)))*$GG453*週間進捗報告書!$G$11,0)</f>
        <v>0</v>
      </c>
      <c r="EH453" s="328">
        <f>IF(Y453&lt;&gt;"",IF(Y453&lt;=$ED$6,1,IF(X453&gt;$ED$6,0,NETWORKDAYS(X453,$ED$6,祭日リスト)/NETWORKDAYS(X453,Y453,祭日リスト)))*$GG453*週間進捗報告書!$G$12,0)</f>
        <v>0</v>
      </c>
      <c r="EI453" s="328">
        <f>IF(AG453&lt;&gt;"",IF(AG453&lt;=$ED$6,1,IF(AF453&gt;$ED$6,0,NETWORKDAYS(AF453,$ED$6,祭日リスト)/NETWORKDAYS(AF453,AG453,祭日リスト)))*$GG453*週間進捗報告書!$G$13,0)</f>
        <v>0</v>
      </c>
      <c r="EJ453" s="328">
        <f>IF(AK453&lt;&gt;"",IF(AK453&lt;=$ED$6,1,IF(AJ453&gt;$ED$6,0,NETWORKDAYS(AJ453,$ED$6,祭日リスト)/NETWORKDAYS(AJ453,AK453,祭日リスト)))*$GG453*週間進捗報告書!$G$14,0)</f>
        <v>0</v>
      </c>
      <c r="EK453" s="328">
        <f>IF(AS453&lt;&gt;"",IF(AS453&lt;=$ED$6,1,IF(AR453&gt;$ED$6,0,NETWORKDAYS(AR453,$ED$6,祭日リスト)/NETWORKDAYS(AR453,AS453,祭日リスト)))*$GG453*週間進捗報告書!$G$15,0)</f>
        <v>0</v>
      </c>
      <c r="EL453" s="328">
        <f>IF(AW453&lt;&gt;"",IF(AW453&lt;=$ED$6,1,IF(AV453&gt;$ED$6,0,NETWORKDAYS(AV453,$ED$6,祭日リスト)/NETWORKDAYS(AV453,AW453,祭日リスト)))*$GG453*週間進捗報告書!$G$16,0)</f>
        <v>0</v>
      </c>
      <c r="EM453" s="328">
        <f>IF(BE453&lt;&gt;"",IF(BE453&lt;=$ED$6,1,IF(BD453&gt;$ED$6,0,NETWORKDAYS(BD453,$ED$6,祭日リスト)/NETWORKDAYS(BD453,BE453,祭日リスト)))*$GG453*週間進捗報告書!$G$17,0)</f>
        <v>0</v>
      </c>
      <c r="EN453" s="328">
        <f>IF(BI453&lt;&gt;"",IF(BI453&lt;=$ED$6,1,IF(BH453&gt;$ED$6,0,NETWORKDAYS(BH453,$ED$6,祭日リスト)/NETWORKDAYS(BH453,BI453,祭日リスト)))*$GG453*週間進捗報告書!$G$18,0)</f>
        <v>0</v>
      </c>
      <c r="EO453" s="328">
        <f>IF(BQ453&lt;&gt;"",IF(BQ453&lt;=$ED$6,1,IF(BP453&gt;$ED$6,0,NETWORKDAYS(BP453,$ED$6,祭日リスト)/NETWORKDAYS(BP453,BQ453,祭日リスト)))*$GG453*週間進捗報告書!$G$19,0)</f>
        <v>0</v>
      </c>
      <c r="EP453" s="328">
        <f>IF(BU453&lt;&gt;"",IF(BU453&lt;=$ED$6,1,IF(BT453&gt;$ED$6,0,NETWORKDAYS(BT453,$ED$6,祭日リスト)/NETWORKDAYS(BT453,BU453,祭日リスト)))*$GG453*週間進捗報告書!$G$20,0)</f>
        <v>0</v>
      </c>
      <c r="ER453" s="547">
        <f t="shared" ref="ER453:FC453" si="23059">EE453-EE454</f>
        <v>0</v>
      </c>
      <c r="ES453" s="547">
        <f t="shared" si="23059"/>
        <v>0</v>
      </c>
      <c r="ET453" s="547">
        <f t="shared" si="23059"/>
        <v>0</v>
      </c>
      <c r="EU453" s="547">
        <f t="shared" si="23059"/>
        <v>0</v>
      </c>
      <c r="EV453" s="547">
        <f t="shared" si="23059"/>
        <v>0</v>
      </c>
      <c r="EW453" s="547">
        <f t="shared" si="23059"/>
        <v>0</v>
      </c>
      <c r="EX453" s="547">
        <f t="shared" si="23059"/>
        <v>0</v>
      </c>
      <c r="EY453" s="547">
        <f t="shared" si="23059"/>
        <v>0</v>
      </c>
      <c r="EZ453" s="547">
        <f t="shared" si="23059"/>
        <v>0</v>
      </c>
      <c r="FA453" s="547">
        <f t="shared" si="23059"/>
        <v>0</v>
      </c>
      <c r="FB453" s="547">
        <f t="shared" si="23059"/>
        <v>0</v>
      </c>
      <c r="FC453" s="547">
        <f t="shared" si="23059"/>
        <v>0</v>
      </c>
      <c r="FD453" s="547">
        <f t="shared" ref="FD453" si="23060">SUM(ER453:FC454)</f>
        <v>0</v>
      </c>
      <c r="FE453" s="333"/>
      <c r="FG453" s="32">
        <f>IF(AND($M453&lt;&gt;$FF$7),1,0)</f>
        <v>0</v>
      </c>
      <c r="FH453" s="32">
        <f>IF(AND($Q453&lt;&gt;$FF$7),1,0)</f>
        <v>0</v>
      </c>
      <c r="FI453" s="32">
        <f>IF(AND($U453&lt;&gt;$FF$7),1,0)</f>
        <v>0</v>
      </c>
      <c r="FJ453" s="32">
        <f>IF(AND($Y453&lt;&gt;$FF$7),1,0)</f>
        <v>0</v>
      </c>
      <c r="FK453" s="32">
        <f>IF(AND($AG453&lt;&gt;$FF$7),1,0)</f>
        <v>0</v>
      </c>
      <c r="FL453" s="32">
        <f>IF(AND($AK453&lt;&gt;$FF$7),1,0)</f>
        <v>0</v>
      </c>
      <c r="FM453" s="32">
        <f>IF(AND($AS453&lt;&gt;$FF$7),1,0)</f>
        <v>0</v>
      </c>
      <c r="FN453" s="32">
        <f>IF(AND($AW453&lt;&gt;$FF$7),1,0)</f>
        <v>0</v>
      </c>
      <c r="FO453" s="32">
        <f>IF(AND($BE453&lt;&gt;$FF$7),1,0)</f>
        <v>0</v>
      </c>
      <c r="FP453" s="32">
        <f>IF(AND($BI453&lt;&gt;$FF$7),1,0)</f>
        <v>0</v>
      </c>
      <c r="FQ453" s="32">
        <f>IF(AND($BQ453&lt;&gt;$FF$7),1,0)</f>
        <v>0</v>
      </c>
      <c r="FR453" s="32">
        <f>IF(AND($BU453&lt;&gt;$FF$7),1,0)</f>
        <v>0</v>
      </c>
      <c r="FU453" s="294">
        <f t="shared" ref="FU453" si="23061">IF($K453&lt;&gt;"NG",$GG453,0)</f>
        <v>0</v>
      </c>
      <c r="FV453" s="294">
        <f t="shared" ref="FV453" si="23062">IF($O453&lt;&gt;"NG",$GG453,0)</f>
        <v>0</v>
      </c>
      <c r="FW453" s="294">
        <f t="shared" ref="FW453" si="23063">IF($S453&lt;&gt;"NG",$GG453,0)</f>
        <v>0</v>
      </c>
      <c r="FX453" s="294">
        <f t="shared" ref="FX453" si="23064">IF($W453&lt;&gt;"NG",$GG453,0)</f>
        <v>0</v>
      </c>
      <c r="FY453" s="294">
        <f t="shared" ref="FY453" si="23065">IF($AE453&lt;&gt;"NG",$GG453,0)</f>
        <v>0</v>
      </c>
      <c r="FZ453" s="294">
        <f t="shared" ref="FZ453" si="23066">IF($AI453&lt;&gt;"NG",$GG453,0)</f>
        <v>0</v>
      </c>
      <c r="GA453" s="294">
        <f t="shared" ref="GA453" si="23067">IF($AQ453&lt;&gt;"NG",$GG453,0)</f>
        <v>0</v>
      </c>
      <c r="GB453" s="294">
        <f t="shared" ref="GB453" si="23068">IF($AU453&lt;&gt;"NG",$GG453,0)</f>
        <v>0</v>
      </c>
      <c r="GC453" s="294">
        <f t="shared" ref="GC453" si="23069">IF($BC453&lt;&gt;"NG",$GG453,0)</f>
        <v>0</v>
      </c>
      <c r="GD453" s="294">
        <f t="shared" ref="GD453" si="23070">IF($BG453&lt;&gt;"NG",$GG453,0)</f>
        <v>0</v>
      </c>
      <c r="GE453" s="294">
        <f t="shared" ref="GE453" si="23071">IF($BO453&lt;&gt;"NG",$GG453,0)</f>
        <v>0</v>
      </c>
      <c r="GF453" s="294">
        <f t="shared" ref="GF453" si="23072">IF($BS453&lt;&gt;"NG",$GG453,0)</f>
        <v>0</v>
      </c>
      <c r="GG453" s="294" t="e">
        <f>VLOOKUP($D453,リスト!$D:$S,15,FALSE)</f>
        <v>#N/A</v>
      </c>
      <c r="GH453" s="2" t="e">
        <f>INDEX(リスト!$V:$V,MATCH(中日程計画表!$D453,リスト!$D:$D,0))</f>
        <v>#N/A</v>
      </c>
      <c r="GI453" s="2" t="e">
        <f>INDEX(リスト!$A:$A,MATCH(中日程計画表!$D453,リスト!$D:$D,0))</f>
        <v>#N/A</v>
      </c>
      <c r="GJ453" s="2" t="e">
        <f>INDEX(リスト!$U:$U,MATCH(中日程計画表!$D453,リスト!$D:$D,0))</f>
        <v>#N/A</v>
      </c>
      <c r="GK453" s="5" t="e">
        <f>INDEX(リスト!$W:$W,MATCH(中日程計画表!$D453,リスト!$D:$D,0))</f>
        <v>#N/A</v>
      </c>
      <c r="GL453" s="2" t="s">
        <v>200</v>
      </c>
      <c r="GM453" s="296">
        <f>D453</f>
        <v>0</v>
      </c>
      <c r="GN453" s="296">
        <f>E453</f>
        <v>0</v>
      </c>
      <c r="GU453" s="460" t="str">
        <f t="shared" ref="GU453" si="23073">AE453</f>
        <v>NG</v>
      </c>
      <c r="GV453" s="460">
        <f t="shared" ref="GV453" si="23074">EI453</f>
        <v>0</v>
      </c>
      <c r="GW453" s="460">
        <f t="shared" ref="GW453" si="23075">EI454</f>
        <v>0</v>
      </c>
      <c r="GX453" s="462">
        <f t="shared" ref="GX453" si="23076">EV453</f>
        <v>0</v>
      </c>
      <c r="GY453" s="460" t="str">
        <f t="shared" ref="GY453" si="23077">AI453</f>
        <v>NG</v>
      </c>
      <c r="GZ453" s="460">
        <f t="shared" ref="GZ453" si="23078">EJ453</f>
        <v>0</v>
      </c>
      <c r="HA453" s="460">
        <f t="shared" ref="HA453" si="23079">EJ454</f>
        <v>0</v>
      </c>
      <c r="HB453" s="462">
        <f t="shared" ref="HB453" si="23080">EW453</f>
        <v>0</v>
      </c>
      <c r="HC453" s="460" t="str">
        <f t="shared" ref="HC453" si="23081">AQ453</f>
        <v>NG</v>
      </c>
      <c r="HD453" s="460">
        <f t="shared" ref="HD453" si="23082">EK453</f>
        <v>0</v>
      </c>
      <c r="HE453" s="460">
        <f t="shared" ref="HE453" si="23083">EK454</f>
        <v>0</v>
      </c>
      <c r="HF453" s="462">
        <f t="shared" ref="HF453" si="23084">EX453</f>
        <v>0</v>
      </c>
      <c r="HG453" s="460" t="str">
        <f t="shared" ref="HG453" si="23085">AU453</f>
        <v>NG</v>
      </c>
      <c r="HH453" s="460">
        <f t="shared" ref="HH453" si="23086">EL453</f>
        <v>0</v>
      </c>
      <c r="HI453" s="460">
        <f t="shared" ref="HI453" si="23087">EL454</f>
        <v>0</v>
      </c>
      <c r="HJ453" s="462">
        <f t="shared" ref="HJ453" si="23088">EY453</f>
        <v>0</v>
      </c>
      <c r="HK453" s="460" t="str">
        <f t="shared" ref="HK453" si="23089">BC453</f>
        <v>NG</v>
      </c>
      <c r="HL453" s="460">
        <f t="shared" ref="HL453" si="23090">EM453</f>
        <v>0</v>
      </c>
      <c r="HM453" s="460">
        <f t="shared" ref="HM453" si="23091">EM454</f>
        <v>0</v>
      </c>
      <c r="HN453" s="462">
        <f t="shared" ref="HN453" si="23092">EZ453</f>
        <v>0</v>
      </c>
      <c r="HO453" s="460" t="str">
        <f t="shared" ref="HO453" si="23093">BG453</f>
        <v>NG</v>
      </c>
      <c r="HP453" s="460">
        <f t="shared" ref="HP453" si="23094">EN453</f>
        <v>0</v>
      </c>
      <c r="HQ453" s="460">
        <f t="shared" ref="HQ453" si="23095">EN454</f>
        <v>0</v>
      </c>
      <c r="HR453" s="462">
        <f t="shared" ref="HR453" si="23096">FA453</f>
        <v>0</v>
      </c>
      <c r="HS453" s="332"/>
    </row>
    <row r="454" spans="1:227" ht="12" customHeight="1">
      <c r="A454" s="489"/>
      <c r="B454" s="487"/>
      <c r="C454" s="475"/>
      <c r="D454" s="485"/>
      <c r="E454" s="483"/>
      <c r="F454" s="317"/>
      <c r="G454" s="317"/>
      <c r="H454" s="317"/>
      <c r="I454" s="317"/>
      <c r="J454" s="316"/>
      <c r="K454" s="481"/>
      <c r="L454" s="77"/>
      <c r="M454" s="77"/>
      <c r="N454" s="471"/>
      <c r="O454" s="475"/>
      <c r="P454" s="77"/>
      <c r="Q454" s="77"/>
      <c r="R454" s="471"/>
      <c r="S454" s="475"/>
      <c r="T454" s="77"/>
      <c r="U454" s="77"/>
      <c r="V454" s="471"/>
      <c r="W454" s="473"/>
      <c r="X454" s="77"/>
      <c r="Y454" s="77"/>
      <c r="Z454" s="471"/>
      <c r="AA454" s="477"/>
      <c r="AB454" s="80"/>
      <c r="AC454" s="80"/>
      <c r="AD454" s="471"/>
      <c r="AE454" s="473"/>
      <c r="AF454" s="77"/>
      <c r="AG454" s="77"/>
      <c r="AH454" s="471"/>
      <c r="AI454" s="473"/>
      <c r="AJ454" s="77"/>
      <c r="AK454" s="77"/>
      <c r="AL454" s="471"/>
      <c r="AM454" s="477"/>
      <c r="AN454" s="80"/>
      <c r="AO454" s="80"/>
      <c r="AP454" s="471"/>
      <c r="AQ454" s="473"/>
      <c r="AR454" s="77"/>
      <c r="AS454" s="77"/>
      <c r="AT454" s="471"/>
      <c r="AU454" s="473"/>
      <c r="AV454" s="77"/>
      <c r="AW454" s="77"/>
      <c r="AX454" s="471"/>
      <c r="AY454" s="477"/>
      <c r="AZ454" s="80"/>
      <c r="BA454" s="80"/>
      <c r="BB454" s="471"/>
      <c r="BC454" s="475"/>
      <c r="BD454" s="77"/>
      <c r="BE454" s="77"/>
      <c r="BF454" s="471"/>
      <c r="BG454" s="473"/>
      <c r="BH454" s="77"/>
      <c r="BI454" s="77"/>
      <c r="BJ454" s="471"/>
      <c r="BK454" s="477"/>
      <c r="BL454" s="80"/>
      <c r="BM454" s="80"/>
      <c r="BN454" s="471"/>
      <c r="BO454" s="475"/>
      <c r="BP454" s="77"/>
      <c r="BQ454" s="77"/>
      <c r="BR454" s="471"/>
      <c r="BS454" s="473"/>
      <c r="BT454" s="77"/>
      <c r="BU454" s="77"/>
      <c r="BV454" s="471"/>
      <c r="BW454" s="469"/>
      <c r="BX454" s="467"/>
      <c r="BY454" s="490"/>
      <c r="CA454" s="19">
        <f t="shared" ref="CA454" si="23097">IF(AND($N453=1,$M454&lt;&gt;$BZ$7),1,0)</f>
        <v>0</v>
      </c>
      <c r="CB454" s="19">
        <f t="shared" ref="CB454" si="23098">IF(AND($R453=1,$Q454&lt;&gt;$BZ$7),1,0)</f>
        <v>0</v>
      </c>
      <c r="CC454" s="19">
        <f t="shared" ref="CC454" si="23099">IF(AND($V453=1,$U454&lt;&gt;$BZ$7),1,0)</f>
        <v>0</v>
      </c>
      <c r="CD454" s="19">
        <f t="shared" ref="CD454" si="23100">IF(AND($Z453=1,$Y454&lt;&gt;$BZ$7),1,0)</f>
        <v>0</v>
      </c>
      <c r="CE454" s="19">
        <f t="shared" ref="CE454" si="23101">IF(AND($AH453=1,$AG454&lt;&gt;$BZ$7),1,0)</f>
        <v>0</v>
      </c>
      <c r="CF454" s="19">
        <f t="shared" ref="CF454" si="23102">IF(AND($AL453=1,$AK454&lt;&gt;$BZ$7),1,0)</f>
        <v>0</v>
      </c>
      <c r="CG454" s="19">
        <f t="shared" ref="CG454" si="23103">IF(AND($AT453=1,$AS454&lt;&gt;$BZ$7),1,0)</f>
        <v>0</v>
      </c>
      <c r="CH454" s="19">
        <f t="shared" ref="CH454" si="23104">IF(AND($AX453=1,$AW454&lt;&gt;$BZ$7),1,0)</f>
        <v>0</v>
      </c>
      <c r="CI454" s="19">
        <f t="shared" ref="CI454" si="23105">IF(AND($BF453=1,$BE454&lt;&gt;$BZ$7),1,0)</f>
        <v>0</v>
      </c>
      <c r="CJ454" s="19">
        <f t="shared" ref="CJ454" si="23106">IF(AND($BJ453=1,$BI454&lt;&gt;$BZ$7),1,0)</f>
        <v>0</v>
      </c>
      <c r="CK454" s="19">
        <f t="shared" ref="CK454" si="23107">IF(AND($BR453=1,$BQ454&lt;&gt;$BZ$7),1,0)</f>
        <v>0</v>
      </c>
      <c r="CL454" s="19">
        <f t="shared" ref="CL454" si="23108">IF(AND($BV453=1,$BU454&lt;&gt;$BZ$7),1,0)</f>
        <v>0</v>
      </c>
      <c r="CO454" s="19">
        <f>IF(AND($M454&lt;&gt;$CN$7,$M454&lt;=$CN$6),1,0)</f>
        <v>0</v>
      </c>
      <c r="CP454" s="19">
        <f>IF(AND($Q454&lt;&gt;$CN$7,$Q454&lt;=$CN$6),1,0)</f>
        <v>0</v>
      </c>
      <c r="CQ454" s="19">
        <f>IF(AND($U454&lt;&gt;$CN$7,$U454&lt;=$CN$6),1,0)</f>
        <v>0</v>
      </c>
      <c r="CR454" s="19">
        <f>IF(AND($Y454&lt;&gt;$CN$7,$Y454&lt;=$CN$6),1,0)</f>
        <v>0</v>
      </c>
      <c r="CS454" s="19">
        <f>IF(AND($AG454&lt;&gt;$CN$7,$AG454&lt;=$CN$6),1,0)</f>
        <v>0</v>
      </c>
      <c r="CT454" s="19">
        <f>IF(AND($AK454&lt;&gt;$CN$7,$AK454&lt;=$CN$6),1,0)</f>
        <v>0</v>
      </c>
      <c r="CU454" s="19">
        <f>IF(AND($AS454&lt;&gt;$CN$7,$AS454&lt;=$CN$6),1,0)</f>
        <v>0</v>
      </c>
      <c r="CV454" s="19">
        <f>IF(AND($AW454&lt;&gt;$CN$7,$AW454&lt;=$CN$6),1,0)</f>
        <v>0</v>
      </c>
      <c r="CW454" s="19">
        <f>IF(AND($BE454&lt;&gt;$CN$7,$BE454&lt;=$CN$6),1,0)</f>
        <v>0</v>
      </c>
      <c r="CX454" s="19">
        <f>IF(AND($BI454&lt;&gt;$CN$7,$BI454&lt;=$CN$6),1,0)</f>
        <v>0</v>
      </c>
      <c r="CY454" s="19">
        <f>IF(AND($BQ454&lt;&gt;$CN$7,$BQ454&lt;=$CN$6),1,0)</f>
        <v>0</v>
      </c>
      <c r="CZ454" s="19">
        <f>IF(AND($BU454&lt;&gt;$CN$7,$BU454&lt;=$CN$6),1,0)</f>
        <v>0</v>
      </c>
      <c r="DC454" s="19">
        <f>IF($N453=1,1,0)</f>
        <v>0</v>
      </c>
      <c r="DD454" s="19">
        <f>IF($R453=1,1,0)</f>
        <v>0</v>
      </c>
      <c r="DE454" s="19">
        <f>IF($V453=1,1,0)</f>
        <v>0</v>
      </c>
      <c r="DF454" s="19">
        <f>IF($Z453=1,1,0)</f>
        <v>0</v>
      </c>
      <c r="DG454" s="19">
        <f>IF($AH453=1,1,0)</f>
        <v>0</v>
      </c>
      <c r="DH454" s="19">
        <f>IF($AL453=1,1,0)</f>
        <v>0</v>
      </c>
      <c r="DI454" s="19">
        <f>IF($AT453=1,1,0)</f>
        <v>0</v>
      </c>
      <c r="DJ454" s="19">
        <f>IF($AX453=1,1,0)</f>
        <v>0</v>
      </c>
      <c r="DK454" s="19">
        <f>IF($BF453=1,1,0)</f>
        <v>0</v>
      </c>
      <c r="DL454" s="19">
        <f>IF($BJ453=1,1,0)</f>
        <v>0</v>
      </c>
      <c r="DM454" s="19">
        <f>IF($BR453=1,1,0)</f>
        <v>0</v>
      </c>
      <c r="DN454" s="19">
        <f>IF($BV453=1,1,0)</f>
        <v>0</v>
      </c>
      <c r="DQ454" s="19">
        <f t="shared" ref="DQ454" si="23109">IF($N453=1,1,0)</f>
        <v>0</v>
      </c>
      <c r="DR454" s="19">
        <f t="shared" ref="DR454" si="23110">IF($R453=1,1,0)</f>
        <v>0</v>
      </c>
      <c r="DS454" s="19">
        <f t="shared" ref="DS454" si="23111">IF($V453=1,1,0)</f>
        <v>0</v>
      </c>
      <c r="DT454" s="19">
        <f t="shared" ref="DT454" si="23112">IF($Z453=1,1,0)</f>
        <v>0</v>
      </c>
      <c r="DU454" s="19">
        <f t="shared" ref="DU454" si="23113">IF($AH453=1,1,0)</f>
        <v>0</v>
      </c>
      <c r="DV454" s="19">
        <f t="shared" ref="DV454" si="23114">IF($AL453=1,1,0)</f>
        <v>0</v>
      </c>
      <c r="DW454" s="19">
        <f t="shared" ref="DW454" si="23115">IF($AT453=1,1,0)</f>
        <v>0</v>
      </c>
      <c r="DX454" s="19">
        <f t="shared" ref="DX454" si="23116">IF($AX453=1,1,0)</f>
        <v>0</v>
      </c>
      <c r="DY454" s="19">
        <f t="shared" ref="DY454" si="23117">IF($BF453=1,1,0)</f>
        <v>0</v>
      </c>
      <c r="DZ454" s="19">
        <f t="shared" ref="DZ454" si="23118">IF($BJ453=1,1,0)</f>
        <v>0</v>
      </c>
      <c r="EA454" s="19">
        <f t="shared" ref="EA454" si="23119">IF($BR453=1,1,0)</f>
        <v>0</v>
      </c>
      <c r="EB454" s="19">
        <f t="shared" ref="EB454" si="23120">IF($BV453=1,1,0)</f>
        <v>0</v>
      </c>
      <c r="EE454" s="329">
        <f>N453*$FU454*週間進捗報告書!$G$9</f>
        <v>0</v>
      </c>
      <c r="EF454" s="329">
        <f>R453*$FV454*週間進捗報告書!$G$10</f>
        <v>0</v>
      </c>
      <c r="EG454" s="329">
        <f>V453*$FW454*週間進捗報告書!$G$11</f>
        <v>0</v>
      </c>
      <c r="EH454" s="329">
        <f>Z453*$FX454*週間進捗報告書!$G$12</f>
        <v>0</v>
      </c>
      <c r="EI454" s="329">
        <f>AH453*$FY454*週間進捗報告書!$G$13</f>
        <v>0</v>
      </c>
      <c r="EJ454" s="329">
        <f>AL453*$FZ454*週間進捗報告書!$G$14</f>
        <v>0</v>
      </c>
      <c r="EK454" s="329">
        <f>AT453*$GA454*週間進捗報告書!$G$15</f>
        <v>0</v>
      </c>
      <c r="EL454" s="329">
        <f>AX453*$GB454*週間進捗報告書!$G$16</f>
        <v>0</v>
      </c>
      <c r="EM454" s="329">
        <f>BF453*$GC454*週間進捗報告書!$G$17</f>
        <v>0</v>
      </c>
      <c r="EN454" s="329">
        <f>BJ453*$GD454*週間進捗報告書!$G$18</f>
        <v>0</v>
      </c>
      <c r="EO454" s="329">
        <f>BR453*$GE454*週間進捗報告書!$G$19</f>
        <v>0</v>
      </c>
      <c r="EP454" s="329">
        <f>BV453*$GF454*週間進捗報告書!$G$20</f>
        <v>0</v>
      </c>
      <c r="ER454" s="547"/>
      <c r="ES454" s="547"/>
      <c r="ET454" s="547"/>
      <c r="EU454" s="547"/>
      <c r="EV454" s="547"/>
      <c r="EW454" s="547"/>
      <c r="EX454" s="547"/>
      <c r="EY454" s="547"/>
      <c r="EZ454" s="547"/>
      <c r="FA454" s="547"/>
      <c r="FB454" s="547"/>
      <c r="FC454" s="547"/>
      <c r="FD454" s="547"/>
      <c r="FE454" s="332"/>
      <c r="FG454" s="19"/>
      <c r="FH454" s="19"/>
      <c r="FI454" s="19"/>
      <c r="FJ454" s="19"/>
      <c r="FK454" s="19"/>
      <c r="FL454" s="19"/>
      <c r="FM454" s="19"/>
      <c r="FN454" s="19"/>
      <c r="FO454" s="19"/>
      <c r="FP454" s="19"/>
      <c r="FQ454" s="19"/>
      <c r="FR454" s="19"/>
      <c r="FU454" s="295">
        <f t="shared" ref="FU454" si="23121">FU453</f>
        <v>0</v>
      </c>
      <c r="FV454" s="295">
        <f t="shared" ref="FV454" si="23122">FV453</f>
        <v>0</v>
      </c>
      <c r="FW454" s="295">
        <f t="shared" ref="FW454" si="23123">FW453</f>
        <v>0</v>
      </c>
      <c r="FX454" s="295">
        <f t="shared" ref="FX454" si="23124">FX453</f>
        <v>0</v>
      </c>
      <c r="FY454" s="295">
        <f t="shared" ref="FY454" si="23125">FY453</f>
        <v>0</v>
      </c>
      <c r="FZ454" s="295">
        <f t="shared" ref="FZ454" si="23126">FZ453</f>
        <v>0</v>
      </c>
      <c r="GA454" s="295">
        <f t="shared" ref="GA454" si="23127">GA453</f>
        <v>0</v>
      </c>
      <c r="GB454" s="295">
        <f t="shared" ref="GB454" si="23128">GB453</f>
        <v>0</v>
      </c>
      <c r="GC454" s="295">
        <f t="shared" ref="GC454" si="23129">GC453</f>
        <v>0</v>
      </c>
      <c r="GD454" s="295">
        <f t="shared" ref="GD454" si="23130">GD453</f>
        <v>0</v>
      </c>
      <c r="GE454" s="295">
        <f t="shared" ref="GE454" si="23131">GE453</f>
        <v>0</v>
      </c>
      <c r="GF454" s="295">
        <f t="shared" ref="GF454" si="23132">GF453</f>
        <v>0</v>
      </c>
      <c r="GG454" s="295" t="e">
        <f t="shared" ref="GG454" si="23133">GG453</f>
        <v>#N/A</v>
      </c>
      <c r="GH454" s="2" t="e">
        <f>INDEX(リスト!$V:$V,MATCH(中日程計画表!$D453,リスト!$D:$D,0))</f>
        <v>#N/A</v>
      </c>
      <c r="GI454" s="2" t="e">
        <f>INDEX(リスト!$A:$A,MATCH(中日程計画表!$D453,リスト!$D:$D,0))</f>
        <v>#N/A</v>
      </c>
      <c r="GJ454" s="2" t="e">
        <f>INDEX(リスト!$U:$U,MATCH(中日程計画表!$D453,リスト!$D:$D,0))</f>
        <v>#N/A</v>
      </c>
      <c r="GK454" s="5" t="e">
        <f>INDEX(リスト!$W:$W,MATCH(中日程計画表!$D453,リスト!$D:$D,0))</f>
        <v>#N/A</v>
      </c>
      <c r="GL454" s="2" t="s">
        <v>201</v>
      </c>
      <c r="GM454" s="296">
        <f t="shared" ref="GM454" si="23134">GM453</f>
        <v>0</v>
      </c>
      <c r="GN454" s="296">
        <f t="shared" ref="GN454" si="23135">GN453</f>
        <v>0</v>
      </c>
      <c r="GU454" s="461"/>
      <c r="GV454" s="460"/>
      <c r="GW454" s="460"/>
      <c r="GX454" s="461"/>
      <c r="GY454" s="461"/>
      <c r="GZ454" s="460"/>
      <c r="HA454" s="460"/>
      <c r="HB454" s="461"/>
      <c r="HC454" s="461"/>
      <c r="HD454" s="460"/>
      <c r="HE454" s="460"/>
      <c r="HF454" s="461"/>
      <c r="HG454" s="461"/>
      <c r="HH454" s="460"/>
      <c r="HI454" s="460"/>
      <c r="HJ454" s="461"/>
      <c r="HK454" s="461"/>
      <c r="HL454" s="460"/>
      <c r="HM454" s="460"/>
      <c r="HN454" s="461"/>
      <c r="HO454" s="461"/>
      <c r="HP454" s="460"/>
      <c r="HQ454" s="460"/>
      <c r="HR454" s="461"/>
      <c r="HS454" s="4"/>
    </row>
    <row r="455" spans="1:227" ht="12" customHeight="1">
      <c r="A455" s="488" t="str">
        <f t="shared" ref="A455" ca="1" si="23136">INDIRECT("リスト!A"&amp;B455+6)</f>
        <v/>
      </c>
      <c r="B455" s="486">
        <f t="shared" ref="B455" si="23137">ROUNDDOWN((ROW()-6)/2,0)+1</f>
        <v>225</v>
      </c>
      <c r="C455" s="474" t="str">
        <f>機能グループ名</f>
        <v/>
      </c>
      <c r="D455" s="484">
        <f>機能ID</f>
        <v>0</v>
      </c>
      <c r="E455" s="482">
        <f>機能名</f>
        <v>0</v>
      </c>
      <c r="F455" s="315"/>
      <c r="G455" s="315"/>
      <c r="H455" s="315"/>
      <c r="I455" s="315"/>
      <c r="J455" s="316"/>
      <c r="K455" s="480" t="str">
        <f>担当者_SR</f>
        <v>NG</v>
      </c>
      <c r="L455" s="76"/>
      <c r="M455" s="76"/>
      <c r="N455" s="470"/>
      <c r="O455" s="474" t="str">
        <f>担当者_SRR</f>
        <v>NG</v>
      </c>
      <c r="P455" s="76"/>
      <c r="Q455" s="76"/>
      <c r="R455" s="470"/>
      <c r="S455" s="474" t="str">
        <f>担当者_DS</f>
        <v>NG</v>
      </c>
      <c r="T455" s="76"/>
      <c r="U455" s="76"/>
      <c r="V455" s="470"/>
      <c r="W455" s="472" t="str">
        <f>担当者_DSR</f>
        <v>NG</v>
      </c>
      <c r="X455" s="76"/>
      <c r="Y455" s="76"/>
      <c r="Z455" s="470"/>
      <c r="AA455" s="476"/>
      <c r="AB455" s="79"/>
      <c r="AC455" s="79"/>
      <c r="AD455" s="470">
        <f>IF(AC456 &lt;&gt; "",1,0)</f>
        <v>0</v>
      </c>
      <c r="AE455" s="472" t="str">
        <f>担当者_CD</f>
        <v>NG</v>
      </c>
      <c r="AF455" s="76"/>
      <c r="AG455" s="76"/>
      <c r="AH455" s="470"/>
      <c r="AI455" s="472" t="str">
        <f>担当者_DD</f>
        <v>NG</v>
      </c>
      <c r="AJ455" s="76"/>
      <c r="AK455" s="76"/>
      <c r="AL455" s="470"/>
      <c r="AM455" s="476"/>
      <c r="AN455" s="79"/>
      <c r="AO455" s="79"/>
      <c r="AP455" s="470">
        <f>IF(AO456 &lt;&gt; "",1,0)</f>
        <v>0</v>
      </c>
      <c r="AQ455" s="472" t="str">
        <f>担当者_MCL</f>
        <v>NG</v>
      </c>
      <c r="AR455" s="76"/>
      <c r="AS455" s="76"/>
      <c r="AT455" s="470"/>
      <c r="AU455" s="472" t="str">
        <f>担当者_MCLR</f>
        <v>NG</v>
      </c>
      <c r="AV455" s="76"/>
      <c r="AW455" s="76"/>
      <c r="AX455" s="470"/>
      <c r="AY455" s="476"/>
      <c r="AZ455" s="79"/>
      <c r="BA455" s="79"/>
      <c r="BB455" s="470">
        <f>IF(BA456 &lt;&gt; "",1,0)</f>
        <v>0</v>
      </c>
      <c r="BC455" s="474" t="str">
        <f>担当者_MT</f>
        <v>NG</v>
      </c>
      <c r="BD455" s="76"/>
      <c r="BE455" s="76"/>
      <c r="BF455" s="470"/>
      <c r="BG455" s="472" t="str">
        <f>担当者_M検</f>
        <v>NG</v>
      </c>
      <c r="BH455" s="76"/>
      <c r="BI455" s="76"/>
      <c r="BJ455" s="470"/>
      <c r="BK455" s="476"/>
      <c r="BL455" s="79"/>
      <c r="BM455" s="79"/>
      <c r="BN455" s="470">
        <v>0</v>
      </c>
      <c r="BO455" s="474" t="str">
        <f>担当者_モテ</f>
        <v>NG</v>
      </c>
      <c r="BP455" s="76"/>
      <c r="BQ455" s="76"/>
      <c r="BR455" s="470"/>
      <c r="BS455" s="472" t="str">
        <f>担当者_モテR</f>
        <v>NG</v>
      </c>
      <c r="BT455" s="76"/>
      <c r="BU455" s="76"/>
      <c r="BV455" s="470"/>
      <c r="BW455" s="468">
        <f t="shared" ref="BW455" si="23138">IFERROR(SUM(IF(K455&lt;&gt;"NG",N455*K$1,0),IF(O455&lt;&gt;"NG",R455*O$1,0),IF(S455&lt;&gt;"NG",V455*S$1,0),IF(W455&lt;&gt;"NG",Z455*W$1,0),IF(AA455&lt;&gt;"NG",AD455*AA$1,0),IF(AE455&lt;&gt;"NG",AH455*AE$1,0),IF(AI455&lt;&gt;"NG",AL455*AI$1,0),IF(AM455&lt;&gt;"NG",AP455*AM$1,0),IF(AQ455&lt;&gt;"NG",AT455*AQ$1,0),IF(AU455&lt;&gt;"NG",AX455*AU$1,0),IF(AY455&lt;&gt;"NG",BB455*AY$1,0),IF(BC455&lt;&gt;"NG",BF455*BC$1,0),IF(BG455&lt;&gt;"NG",BJ455*BG$1,0),IF(BK455&lt;&gt;"NG",BN455*BK$1,0),IF(BO455&lt;&gt;"NG",BR455*BO$1,0),IF(BS455&lt;&gt;"NG",BV455*BS$1,0))/SUM(IF(K455&lt;&gt;"NG",K$1,0),IF(O455&lt;&gt;"NG",O$1,0),IF(S455&lt;&gt;"NG",S$1,0),IF(W455&lt;&gt;"NG",W$1,0),IF(AA455&lt;&gt;"NG",AA$1,0),IF(AE455&lt;&gt;"NG",AE$1,0),IF(AI455&lt;&gt;"NG",AI$1,0),IF(AM455&lt;&gt;"NG",AM$1,0),IF(AQ455&lt;&gt;"NG",AQ$1,0),IF(AU455&lt;&gt;"NG",AU$1,0),IF(AY455&lt;&gt;"NG",AY$1,0),IF(BC455&lt;&gt;"NG",BC$1,0),IF(BG455&lt;&gt;"NG",BG$1,0),IF(BK455&lt;&gt;"NG",BK$1,0),IF(BO455&lt;&gt;"NG",BO$1,0),IF(BS455&lt;&gt;"NG",BS$1,0)),0)</f>
        <v>0</v>
      </c>
      <c r="BX455" s="466"/>
      <c r="BY455" s="490"/>
      <c r="BZ455" s="5"/>
      <c r="CA455" s="32">
        <f t="shared" ref="CA455" si="23139">IF(AND($M455&lt;&gt;$BZ$5,$M455&lt;=$BZ$6,$M455&lt;&gt;$BZ$7),1,0)</f>
        <v>0</v>
      </c>
      <c r="CB455" s="32">
        <f t="shared" ref="CB455" si="23140">IF(AND($Q455&lt;&gt;$BZ$5,$Q455&lt;=$BZ$6,$Q455&lt;&gt;$BZ$7),1,0)</f>
        <v>0</v>
      </c>
      <c r="CC455" s="32">
        <f t="shared" ref="CC455" si="23141">IF(AND($U455&lt;&gt;$BZ$5,$U455&lt;=$BZ$6,$U455&lt;&gt;$BZ$7),1,0)</f>
        <v>0</v>
      </c>
      <c r="CD455" s="32">
        <f t="shared" ref="CD455" si="23142">IF(AND($Y455&lt;&gt;$BZ$5,$Y455&lt;=$BZ$6,$Y455&lt;&gt;$BZ$7),1,0)</f>
        <v>0</v>
      </c>
      <c r="CE455" s="32">
        <f t="shared" ref="CE455" si="23143">IF(AND($AG455&lt;&gt;$BZ$5,$AG455&lt;=$BZ$6,$AG455&lt;&gt;$BZ$7),1,0)</f>
        <v>0</v>
      </c>
      <c r="CF455" s="32">
        <f t="shared" ref="CF455" si="23144">IF(AND($AK455&lt;&gt;$BZ$5,$AK455&lt;=$BZ$6,$AK455&lt;&gt;$BZ$7),1,0)</f>
        <v>0</v>
      </c>
      <c r="CG455" s="32">
        <f t="shared" ref="CG455" si="23145">IF(AND($AS455&lt;&gt;$BZ$5,$AS455&lt;=$BZ$6,$AS455&lt;&gt;$BZ$7),1,0)</f>
        <v>0</v>
      </c>
      <c r="CH455" s="32">
        <f t="shared" ref="CH455" si="23146">IF(AND($AW455&lt;&gt;$BZ$5,$AW455&lt;=$BZ$6,$AW455&lt;&gt;$BZ$7),1,0)</f>
        <v>0</v>
      </c>
      <c r="CI455" s="32">
        <f t="shared" ref="CI455" si="23147">IF(AND($BE455&lt;&gt;$BZ$5,$BE455&lt;=$BZ$6,$BE455&lt;&gt;$BZ$7),1,0)</f>
        <v>0</v>
      </c>
      <c r="CJ455" s="32">
        <f t="shared" ref="CJ455" si="23148">IF(AND($BI455&lt;&gt;$BZ$5,$BI455&lt;=$BZ$6,$BI455&lt;&gt;$BZ$7),1,0)</f>
        <v>0</v>
      </c>
      <c r="CK455" s="32">
        <f t="shared" ref="CK455" si="23149">IF(AND($BQ455&lt;&gt;$BZ$5,$BQ455&lt;=$BZ$6,$BQ455&lt;&gt;$BZ$7),1,0)</f>
        <v>0</v>
      </c>
      <c r="CL455" s="32">
        <f t="shared" ref="CL455" si="23150">IF(AND($BU455&lt;&gt;$BZ$5,$BU455&lt;=$BZ$6,$BU455&lt;&gt;$BZ$7),1,0)</f>
        <v>0</v>
      </c>
      <c r="CO455" s="32">
        <f>IF(AND($M455&lt;&gt;$CN$5,$M455&lt;=$CN$6,$M455&lt;&gt;$CN$7),1,0)</f>
        <v>0</v>
      </c>
      <c r="CP455" s="32">
        <f>IF(AND($Q455&lt;&gt;$CN$5,$Q455&lt;=$CN$6,$Q455&lt;&gt;$CN$7),1,0)</f>
        <v>0</v>
      </c>
      <c r="CQ455" s="32">
        <f>IF(AND($U455&lt;&gt;$CN$5,$U455&lt;=$CN$6,$U455&lt;&gt;$CN$7),1,0)</f>
        <v>0</v>
      </c>
      <c r="CR455" s="32">
        <f>IF(AND($Y455&lt;&gt;$CN$5,$Y455&lt;=$CN$6,$Y455&lt;&gt;$CN$7),1,0)</f>
        <v>0</v>
      </c>
      <c r="CS455" s="32">
        <f>IF(AND($AG455&lt;&gt;$CN$5,$AG455&lt;=$CN$6,$AG455&lt;&gt;$CN$7),1,0)</f>
        <v>0</v>
      </c>
      <c r="CT455" s="32">
        <f>IF(AND($AK455&lt;&gt;$CN$5,$AK455&lt;=$CN$6,$AK455&lt;&gt;$CN$7),1,0)</f>
        <v>0</v>
      </c>
      <c r="CU455" s="32">
        <f>IF(AND($AS455&lt;&gt;$CN$5,$AS455&lt;=$CN$6,$AS455&lt;&gt;$CN$7),1,0)</f>
        <v>0</v>
      </c>
      <c r="CV455" s="32">
        <f>IF(AND($AW455&lt;&gt;$CN$5,$AW455&lt;=$CN$6,$AW455&lt;&gt;$CN$7),1,0)</f>
        <v>0</v>
      </c>
      <c r="CW455" s="32">
        <f>IF(AND($BE455&lt;&gt;$CN$5,$BE455&lt;=$CN$6,$BE455&lt;&gt;$CN$7),1,0)</f>
        <v>0</v>
      </c>
      <c r="CX455" s="32">
        <f>IF(AND($BI455&lt;&gt;$CN$5,$BI455&lt;=$CN$6,$BI455&lt;&gt;$CN$7),1,0)</f>
        <v>0</v>
      </c>
      <c r="CY455" s="32">
        <f>IF(AND($BQ455&lt;&gt;$CN$5,$BQ455&lt;=$CN$6,$BQ455&lt;&gt;$CN$7),1,0)</f>
        <v>0</v>
      </c>
      <c r="CZ455" s="32">
        <f>IF(AND($BU455&lt;&gt;$CN$5,$BU455&lt;=$CN$6,$BU455&lt;&gt;$CN$7),1,0)</f>
        <v>0</v>
      </c>
      <c r="DC455" s="32">
        <f>IF(AND($M455&lt;&gt;$DB$5,$M455&lt;=$DB$6,$M455&lt;&gt;$CN$7),1,0)</f>
        <v>0</v>
      </c>
      <c r="DD455" s="32">
        <f>IF(AND($Q455&lt;&gt;$DB$5,$Q455&lt;=$DB$6,$Q455&lt;&gt;$CN$7),1,0)</f>
        <v>0</v>
      </c>
      <c r="DE455" s="32">
        <f>IF(AND($U455&lt;&gt;$DB$5,$U455&lt;=$DB$6,$U455&lt;&gt;$CN$7),1,0)</f>
        <v>0</v>
      </c>
      <c r="DF455" s="32">
        <f>IF(AND($Y455&lt;&gt;$DB$5,$Y455&lt;=$DB$6,$Y455&lt;&gt;$CN$7),1,0)</f>
        <v>0</v>
      </c>
      <c r="DG455" s="32">
        <f>IF(AND($AG455&lt;&gt;$DB$5,$AG455&lt;=$DB$6,$AG455&lt;&gt;$CN$7),1,0)</f>
        <v>0</v>
      </c>
      <c r="DH455" s="32">
        <f>IF(AND($AK455&lt;&gt;$DB$5,$AK455&lt;=$DB$6,$AK455&lt;&gt;$CN$7),1,0)</f>
        <v>0</v>
      </c>
      <c r="DI455" s="32">
        <f>IF(AND($AS455&lt;&gt;$DB$5,$AS455&lt;=$DB$6,$AS455&lt;&gt;$CN$7),1,0)</f>
        <v>0</v>
      </c>
      <c r="DJ455" s="32">
        <f>IF(AND($AW455&lt;&gt;$DB$5,$AW455&lt;=$DB$6,$AW455&lt;&gt;$CN$7),1,0)</f>
        <v>0</v>
      </c>
      <c r="DK455" s="32">
        <f>IF(AND($BE455&lt;&gt;$DB$5,$BE455&lt;=$DB$6,$BE455&lt;&gt;$CN$7),1,0)</f>
        <v>0</v>
      </c>
      <c r="DL455" s="32">
        <f>IF(AND($BI455&lt;&gt;$DB$5,$BI455&lt;=$DB$6,$BI455&lt;&gt;$CN$7),1,0)</f>
        <v>0</v>
      </c>
      <c r="DM455" s="32">
        <f>IF(AND($BQ455&lt;&gt;$DB$5,$BQ455&lt;=$DB$6,$BQ455&lt;&gt;$CN$7),1,0)</f>
        <v>0</v>
      </c>
      <c r="DN455" s="32">
        <f>IF(AND($BU455&lt;&gt;$DB$5,$BU455&lt;=$DB$6,$BU455&lt;&gt;$CN$7),1,0)</f>
        <v>0</v>
      </c>
      <c r="DQ455" s="32">
        <f t="shared" ref="DQ455" si="23151">IF(AND($M455&lt;&gt;$DP$5,$M455&lt;=$DP$6,$M455&lt;&gt;$CN$7),1,0)</f>
        <v>0</v>
      </c>
      <c r="DR455" s="32">
        <f t="shared" ref="DR455" si="23152">IF(AND($Q455&lt;&gt;$DP$5,$Q455&lt;=$DP$6,$Q455&lt;&gt;$CN$7),1,0)</f>
        <v>0</v>
      </c>
      <c r="DS455" s="32">
        <f t="shared" ref="DS455" si="23153">IF(AND($U455&lt;&gt;$DP$5,$U455&lt;=$DP$6,$U455&lt;&gt;$CN$7),1,0)</f>
        <v>0</v>
      </c>
      <c r="DT455" s="32">
        <f t="shared" ref="DT455" si="23154">IF(AND($Y455&lt;&gt;$DP$5,$Y455&lt;=$DP$6,$Y455&lt;&gt;$CN$7),1,0)</f>
        <v>0</v>
      </c>
      <c r="DU455" s="32">
        <f t="shared" ref="DU455" si="23155">IF(AND($AG455&lt;&gt;$DP$5,$AG455&lt;=$DP$6,$AG455&lt;&gt;$CN$7),1,0)</f>
        <v>0</v>
      </c>
      <c r="DV455" s="32">
        <f t="shared" ref="DV455" si="23156">IF(AND($AK455&lt;&gt;$DP$5,$AK455&lt;=$DP$6,$AK455&lt;&gt;$CN$7),1,0)</f>
        <v>0</v>
      </c>
      <c r="DW455" s="32">
        <f t="shared" ref="DW455" si="23157">IF(AND($AS455&lt;&gt;$DP$5,$AS455&lt;=$DP$6,$AS455&lt;&gt;$CN$7),1,0)</f>
        <v>0</v>
      </c>
      <c r="DX455" s="32">
        <f t="shared" ref="DX455" si="23158">IF(AND($AW455&lt;&gt;$DP$5,$AW455&lt;=$DP$6,$AW455&lt;&gt;$CN$7),1,0)</f>
        <v>0</v>
      </c>
      <c r="DY455" s="32">
        <f t="shared" ref="DY455" si="23159">IF(AND($BE455&lt;&gt;$DP$5,$BE455&lt;=$DP$6,$BE455&lt;&gt;$CN$7),1,0)</f>
        <v>0</v>
      </c>
      <c r="DZ455" s="32">
        <f t="shared" ref="DZ455" si="23160">IF(AND($BI455&lt;&gt;$DP$5,$BI455&lt;=$DP$6,$BI455&lt;&gt;$CN$7),1,0)</f>
        <v>0</v>
      </c>
      <c r="EA455" s="32">
        <f t="shared" ref="EA455" si="23161">IF(AND($BQ455&lt;&gt;$DP$5,$BQ455&lt;=$DP$6,$BQ455&lt;&gt;$CN$7),1,0)</f>
        <v>0</v>
      </c>
      <c r="EB455" s="32">
        <f t="shared" ref="EB455" si="23162">IF(AND($BU455&lt;&gt;$DP$5,$BU455&lt;=$DP$6,$BU455&lt;&gt;$CN$7),1,0)</f>
        <v>0</v>
      </c>
      <c r="EE455" s="328">
        <f>IF(M455&lt;&gt;"",IF(M455&lt;=$ED$6,1,IF(L455&gt;$ED$6,0,NETWORKDAYS(L455,$ED$6,祭日リスト)/NETWORKDAYS(L455,M455,祭日リスト)))*$GG455*週間進捗報告書!$G$9,0)</f>
        <v>0</v>
      </c>
      <c r="EF455" s="328">
        <f>IF(Q455&lt;&gt;"",IF(Q455&lt;=$ED$6,1,IF(P455&gt;$ED$6,0,NETWORKDAYS(P455,$ED$6,祭日リスト)/NETWORKDAYS(P455,Q455,祭日リスト)))*$GG455*週間進捗報告書!$G$10,0)</f>
        <v>0</v>
      </c>
      <c r="EG455" s="328">
        <f>IF(U455&lt;&gt;"",IF(U455&lt;=$ED$6,1,IF(T455&gt;$ED$6,0,NETWORKDAYS(T455,$ED$6,祭日リスト)/NETWORKDAYS(T455,U455,祭日リスト)))*$GG455*週間進捗報告書!$G$11,0)</f>
        <v>0</v>
      </c>
      <c r="EH455" s="328">
        <f>IF(Y455&lt;&gt;"",IF(Y455&lt;=$ED$6,1,IF(X455&gt;$ED$6,0,NETWORKDAYS(X455,$ED$6,祭日リスト)/NETWORKDAYS(X455,Y455,祭日リスト)))*$GG455*週間進捗報告書!$G$12,0)</f>
        <v>0</v>
      </c>
      <c r="EI455" s="328">
        <f>IF(AG455&lt;&gt;"",IF(AG455&lt;=$ED$6,1,IF(AF455&gt;$ED$6,0,NETWORKDAYS(AF455,$ED$6,祭日リスト)/NETWORKDAYS(AF455,AG455,祭日リスト)))*$GG455*週間進捗報告書!$G$13,0)</f>
        <v>0</v>
      </c>
      <c r="EJ455" s="328">
        <f>IF(AK455&lt;&gt;"",IF(AK455&lt;=$ED$6,1,IF(AJ455&gt;$ED$6,0,NETWORKDAYS(AJ455,$ED$6,祭日リスト)/NETWORKDAYS(AJ455,AK455,祭日リスト)))*$GG455*週間進捗報告書!$G$14,0)</f>
        <v>0</v>
      </c>
      <c r="EK455" s="328">
        <f>IF(AS455&lt;&gt;"",IF(AS455&lt;=$ED$6,1,IF(AR455&gt;$ED$6,0,NETWORKDAYS(AR455,$ED$6,祭日リスト)/NETWORKDAYS(AR455,AS455,祭日リスト)))*$GG455*週間進捗報告書!$G$15,0)</f>
        <v>0</v>
      </c>
      <c r="EL455" s="328">
        <f>IF(AW455&lt;&gt;"",IF(AW455&lt;=$ED$6,1,IF(AV455&gt;$ED$6,0,NETWORKDAYS(AV455,$ED$6,祭日リスト)/NETWORKDAYS(AV455,AW455,祭日リスト)))*$GG455*週間進捗報告書!$G$16,0)</f>
        <v>0</v>
      </c>
      <c r="EM455" s="328">
        <f>IF(BE455&lt;&gt;"",IF(BE455&lt;=$ED$6,1,IF(BD455&gt;$ED$6,0,NETWORKDAYS(BD455,$ED$6,祭日リスト)/NETWORKDAYS(BD455,BE455,祭日リスト)))*$GG455*週間進捗報告書!$G$17,0)</f>
        <v>0</v>
      </c>
      <c r="EN455" s="328">
        <f>IF(BI455&lt;&gt;"",IF(BI455&lt;=$ED$6,1,IF(BH455&gt;$ED$6,0,NETWORKDAYS(BH455,$ED$6,祭日リスト)/NETWORKDAYS(BH455,BI455,祭日リスト)))*$GG455*週間進捗報告書!$G$18,0)</f>
        <v>0</v>
      </c>
      <c r="EO455" s="328">
        <f>IF(BQ455&lt;&gt;"",IF(BQ455&lt;=$ED$6,1,IF(BP455&gt;$ED$6,0,NETWORKDAYS(BP455,$ED$6,祭日リスト)/NETWORKDAYS(BP455,BQ455,祭日リスト)))*$GG455*週間進捗報告書!$G$19,0)</f>
        <v>0</v>
      </c>
      <c r="EP455" s="328">
        <f>IF(BU455&lt;&gt;"",IF(BU455&lt;=$ED$6,1,IF(BT455&gt;$ED$6,0,NETWORKDAYS(BT455,$ED$6,祭日リスト)/NETWORKDAYS(BT455,BU455,祭日リスト)))*$GG455*週間進捗報告書!$G$20,0)</f>
        <v>0</v>
      </c>
      <c r="ER455" s="547">
        <f t="shared" ref="ER455:FC455" si="23163">EE455-EE456</f>
        <v>0</v>
      </c>
      <c r="ES455" s="547">
        <f t="shared" si="23163"/>
        <v>0</v>
      </c>
      <c r="ET455" s="547">
        <f t="shared" si="23163"/>
        <v>0</v>
      </c>
      <c r="EU455" s="547">
        <f t="shared" si="23163"/>
        <v>0</v>
      </c>
      <c r="EV455" s="547">
        <f t="shared" si="23163"/>
        <v>0</v>
      </c>
      <c r="EW455" s="547">
        <f t="shared" si="23163"/>
        <v>0</v>
      </c>
      <c r="EX455" s="547">
        <f t="shared" si="23163"/>
        <v>0</v>
      </c>
      <c r="EY455" s="547">
        <f t="shared" si="23163"/>
        <v>0</v>
      </c>
      <c r="EZ455" s="547">
        <f t="shared" si="23163"/>
        <v>0</v>
      </c>
      <c r="FA455" s="547">
        <f t="shared" si="23163"/>
        <v>0</v>
      </c>
      <c r="FB455" s="547">
        <f t="shared" si="23163"/>
        <v>0</v>
      </c>
      <c r="FC455" s="547">
        <f t="shared" si="23163"/>
        <v>0</v>
      </c>
      <c r="FD455" s="547">
        <f t="shared" ref="FD455" si="23164">SUM(ER455:FC456)</f>
        <v>0</v>
      </c>
      <c r="FE455" s="333"/>
      <c r="FG455" s="32">
        <f>IF(AND($M455&lt;&gt;$FF$7),1,0)</f>
        <v>0</v>
      </c>
      <c r="FH455" s="32">
        <f>IF(AND($Q455&lt;&gt;$FF$7),1,0)</f>
        <v>0</v>
      </c>
      <c r="FI455" s="32">
        <f>IF(AND($U455&lt;&gt;$FF$7),1,0)</f>
        <v>0</v>
      </c>
      <c r="FJ455" s="32">
        <f>IF(AND($Y455&lt;&gt;$FF$7),1,0)</f>
        <v>0</v>
      </c>
      <c r="FK455" s="32">
        <f>IF(AND($AG455&lt;&gt;$FF$7),1,0)</f>
        <v>0</v>
      </c>
      <c r="FL455" s="32">
        <f>IF(AND($AK455&lt;&gt;$FF$7),1,0)</f>
        <v>0</v>
      </c>
      <c r="FM455" s="32">
        <f>IF(AND($AS455&lt;&gt;$FF$7),1,0)</f>
        <v>0</v>
      </c>
      <c r="FN455" s="32">
        <f>IF(AND($AW455&lt;&gt;$FF$7),1,0)</f>
        <v>0</v>
      </c>
      <c r="FO455" s="32">
        <f>IF(AND($BE455&lt;&gt;$FF$7),1,0)</f>
        <v>0</v>
      </c>
      <c r="FP455" s="32">
        <f>IF(AND($BI455&lt;&gt;$FF$7),1,0)</f>
        <v>0</v>
      </c>
      <c r="FQ455" s="32">
        <f>IF(AND($BQ455&lt;&gt;$FF$7),1,0)</f>
        <v>0</v>
      </c>
      <c r="FR455" s="32">
        <f>IF(AND($BU455&lt;&gt;$FF$7),1,0)</f>
        <v>0</v>
      </c>
      <c r="FU455" s="294">
        <f t="shared" ref="FU455" si="23165">IF($K455&lt;&gt;"NG",$GG455,0)</f>
        <v>0</v>
      </c>
      <c r="FV455" s="294">
        <f t="shared" ref="FV455" si="23166">IF($O455&lt;&gt;"NG",$GG455,0)</f>
        <v>0</v>
      </c>
      <c r="FW455" s="294">
        <f t="shared" ref="FW455" si="23167">IF($S455&lt;&gt;"NG",$GG455,0)</f>
        <v>0</v>
      </c>
      <c r="FX455" s="294">
        <f t="shared" ref="FX455" si="23168">IF($W455&lt;&gt;"NG",$GG455,0)</f>
        <v>0</v>
      </c>
      <c r="FY455" s="294">
        <f t="shared" ref="FY455" si="23169">IF($AE455&lt;&gt;"NG",$GG455,0)</f>
        <v>0</v>
      </c>
      <c r="FZ455" s="294">
        <f t="shared" ref="FZ455" si="23170">IF($AI455&lt;&gt;"NG",$GG455,0)</f>
        <v>0</v>
      </c>
      <c r="GA455" s="294">
        <f t="shared" ref="GA455" si="23171">IF($AQ455&lt;&gt;"NG",$GG455,0)</f>
        <v>0</v>
      </c>
      <c r="GB455" s="294">
        <f t="shared" ref="GB455" si="23172">IF($AU455&lt;&gt;"NG",$GG455,0)</f>
        <v>0</v>
      </c>
      <c r="GC455" s="294">
        <f t="shared" ref="GC455" si="23173">IF($BC455&lt;&gt;"NG",$GG455,0)</f>
        <v>0</v>
      </c>
      <c r="GD455" s="294">
        <f t="shared" ref="GD455" si="23174">IF($BG455&lt;&gt;"NG",$GG455,0)</f>
        <v>0</v>
      </c>
      <c r="GE455" s="294">
        <f t="shared" ref="GE455" si="23175">IF($BO455&lt;&gt;"NG",$GG455,0)</f>
        <v>0</v>
      </c>
      <c r="GF455" s="294">
        <f t="shared" ref="GF455" si="23176">IF($BS455&lt;&gt;"NG",$GG455,0)</f>
        <v>0</v>
      </c>
      <c r="GG455" s="294" t="e">
        <f>VLOOKUP($D455,リスト!$D:$S,15,FALSE)</f>
        <v>#N/A</v>
      </c>
      <c r="GH455" s="2" t="e">
        <f>INDEX(リスト!$V:$V,MATCH(中日程計画表!$D455,リスト!$D:$D,0))</f>
        <v>#N/A</v>
      </c>
      <c r="GI455" s="2" t="e">
        <f>INDEX(リスト!$A:$A,MATCH(中日程計画表!$D455,リスト!$D:$D,0))</f>
        <v>#N/A</v>
      </c>
      <c r="GJ455" s="2" t="e">
        <f>INDEX(リスト!$U:$U,MATCH(中日程計画表!$D455,リスト!$D:$D,0))</f>
        <v>#N/A</v>
      </c>
      <c r="GK455" s="5" t="e">
        <f>INDEX(リスト!$W:$W,MATCH(中日程計画表!$D455,リスト!$D:$D,0))</f>
        <v>#N/A</v>
      </c>
      <c r="GL455" s="2" t="s">
        <v>200</v>
      </c>
      <c r="GM455" s="296">
        <f>D455</f>
        <v>0</v>
      </c>
      <c r="GN455" s="296">
        <f>E455</f>
        <v>0</v>
      </c>
      <c r="GU455" s="460" t="str">
        <f t="shared" ref="GU455" si="23177">AE455</f>
        <v>NG</v>
      </c>
      <c r="GV455" s="460">
        <f t="shared" ref="GV455" si="23178">EI455</f>
        <v>0</v>
      </c>
      <c r="GW455" s="460">
        <f t="shared" ref="GW455" si="23179">EI456</f>
        <v>0</v>
      </c>
      <c r="GX455" s="462">
        <f t="shared" ref="GX455" si="23180">EV455</f>
        <v>0</v>
      </c>
      <c r="GY455" s="460" t="str">
        <f t="shared" ref="GY455" si="23181">AI455</f>
        <v>NG</v>
      </c>
      <c r="GZ455" s="460">
        <f t="shared" ref="GZ455" si="23182">EJ455</f>
        <v>0</v>
      </c>
      <c r="HA455" s="460">
        <f t="shared" ref="HA455" si="23183">EJ456</f>
        <v>0</v>
      </c>
      <c r="HB455" s="462">
        <f t="shared" ref="HB455" si="23184">EW455</f>
        <v>0</v>
      </c>
      <c r="HC455" s="460" t="str">
        <f t="shared" ref="HC455" si="23185">AQ455</f>
        <v>NG</v>
      </c>
      <c r="HD455" s="460">
        <f t="shared" ref="HD455" si="23186">EK455</f>
        <v>0</v>
      </c>
      <c r="HE455" s="460">
        <f t="shared" ref="HE455" si="23187">EK456</f>
        <v>0</v>
      </c>
      <c r="HF455" s="462">
        <f t="shared" ref="HF455" si="23188">EX455</f>
        <v>0</v>
      </c>
      <c r="HG455" s="460" t="str">
        <f t="shared" ref="HG455" si="23189">AU455</f>
        <v>NG</v>
      </c>
      <c r="HH455" s="460">
        <f t="shared" ref="HH455" si="23190">EL455</f>
        <v>0</v>
      </c>
      <c r="HI455" s="460">
        <f t="shared" ref="HI455" si="23191">EL456</f>
        <v>0</v>
      </c>
      <c r="HJ455" s="462">
        <f t="shared" ref="HJ455" si="23192">EY455</f>
        <v>0</v>
      </c>
      <c r="HK455" s="460" t="str">
        <f t="shared" ref="HK455" si="23193">BC455</f>
        <v>NG</v>
      </c>
      <c r="HL455" s="460">
        <f t="shared" ref="HL455" si="23194">EM455</f>
        <v>0</v>
      </c>
      <c r="HM455" s="460">
        <f t="shared" ref="HM455" si="23195">EM456</f>
        <v>0</v>
      </c>
      <c r="HN455" s="462">
        <f t="shared" ref="HN455" si="23196">EZ455</f>
        <v>0</v>
      </c>
      <c r="HO455" s="460" t="str">
        <f t="shared" ref="HO455" si="23197">BG455</f>
        <v>NG</v>
      </c>
      <c r="HP455" s="460">
        <f t="shared" ref="HP455" si="23198">EN455</f>
        <v>0</v>
      </c>
      <c r="HQ455" s="460">
        <f t="shared" ref="HQ455" si="23199">EN456</f>
        <v>0</v>
      </c>
      <c r="HR455" s="462">
        <f t="shared" ref="HR455" si="23200">FA455</f>
        <v>0</v>
      </c>
      <c r="HS455" s="332"/>
    </row>
    <row r="456" spans="1:227" ht="12" customHeight="1">
      <c r="A456" s="489"/>
      <c r="B456" s="487"/>
      <c r="C456" s="475"/>
      <c r="D456" s="485"/>
      <c r="E456" s="483"/>
      <c r="F456" s="317"/>
      <c r="G456" s="317"/>
      <c r="H456" s="317"/>
      <c r="I456" s="317"/>
      <c r="J456" s="316"/>
      <c r="K456" s="481"/>
      <c r="L456" s="77"/>
      <c r="M456" s="77"/>
      <c r="N456" s="471"/>
      <c r="O456" s="475"/>
      <c r="P456" s="77"/>
      <c r="Q456" s="77"/>
      <c r="R456" s="471"/>
      <c r="S456" s="475"/>
      <c r="T456" s="77"/>
      <c r="U456" s="77"/>
      <c r="V456" s="471"/>
      <c r="W456" s="473"/>
      <c r="X456" s="77"/>
      <c r="Y456" s="77"/>
      <c r="Z456" s="471"/>
      <c r="AA456" s="477"/>
      <c r="AB456" s="80"/>
      <c r="AC456" s="80"/>
      <c r="AD456" s="471"/>
      <c r="AE456" s="473"/>
      <c r="AF456" s="77"/>
      <c r="AG456" s="77"/>
      <c r="AH456" s="471"/>
      <c r="AI456" s="473"/>
      <c r="AJ456" s="77"/>
      <c r="AK456" s="77"/>
      <c r="AL456" s="471"/>
      <c r="AM456" s="477"/>
      <c r="AN456" s="80"/>
      <c r="AO456" s="80"/>
      <c r="AP456" s="471"/>
      <c r="AQ456" s="473"/>
      <c r="AR456" s="77"/>
      <c r="AS456" s="77"/>
      <c r="AT456" s="471"/>
      <c r="AU456" s="473"/>
      <c r="AV456" s="77"/>
      <c r="AW456" s="77"/>
      <c r="AX456" s="471"/>
      <c r="AY456" s="477"/>
      <c r="AZ456" s="80"/>
      <c r="BA456" s="80"/>
      <c r="BB456" s="471"/>
      <c r="BC456" s="475"/>
      <c r="BD456" s="77"/>
      <c r="BE456" s="77"/>
      <c r="BF456" s="471"/>
      <c r="BG456" s="473"/>
      <c r="BH456" s="77"/>
      <c r="BI456" s="77"/>
      <c r="BJ456" s="471"/>
      <c r="BK456" s="477"/>
      <c r="BL456" s="80"/>
      <c r="BM456" s="80"/>
      <c r="BN456" s="471"/>
      <c r="BO456" s="475"/>
      <c r="BP456" s="77"/>
      <c r="BQ456" s="77"/>
      <c r="BR456" s="471"/>
      <c r="BS456" s="473"/>
      <c r="BT456" s="77"/>
      <c r="BU456" s="77"/>
      <c r="BV456" s="471"/>
      <c r="BW456" s="469"/>
      <c r="BX456" s="467"/>
      <c r="BY456" s="490"/>
      <c r="CA456" s="19">
        <f t="shared" ref="CA456" si="23201">IF(AND($N455=1,$M456&lt;&gt;$BZ$7),1,0)</f>
        <v>0</v>
      </c>
      <c r="CB456" s="19">
        <f t="shared" ref="CB456" si="23202">IF(AND($R455=1,$Q456&lt;&gt;$BZ$7),1,0)</f>
        <v>0</v>
      </c>
      <c r="CC456" s="19">
        <f t="shared" ref="CC456" si="23203">IF(AND($V455=1,$U456&lt;&gt;$BZ$7),1,0)</f>
        <v>0</v>
      </c>
      <c r="CD456" s="19">
        <f t="shared" ref="CD456" si="23204">IF(AND($Z455=1,$Y456&lt;&gt;$BZ$7),1,0)</f>
        <v>0</v>
      </c>
      <c r="CE456" s="19">
        <f t="shared" ref="CE456" si="23205">IF(AND($AH455=1,$AG456&lt;&gt;$BZ$7),1,0)</f>
        <v>0</v>
      </c>
      <c r="CF456" s="19">
        <f t="shared" ref="CF456" si="23206">IF(AND($AL455=1,$AK456&lt;&gt;$BZ$7),1,0)</f>
        <v>0</v>
      </c>
      <c r="CG456" s="19">
        <f t="shared" ref="CG456" si="23207">IF(AND($AT455=1,$AS456&lt;&gt;$BZ$7),1,0)</f>
        <v>0</v>
      </c>
      <c r="CH456" s="19">
        <f t="shared" ref="CH456" si="23208">IF(AND($AX455=1,$AW456&lt;&gt;$BZ$7),1,0)</f>
        <v>0</v>
      </c>
      <c r="CI456" s="19">
        <f t="shared" ref="CI456" si="23209">IF(AND($BF455=1,$BE456&lt;&gt;$BZ$7),1,0)</f>
        <v>0</v>
      </c>
      <c r="CJ456" s="19">
        <f t="shared" ref="CJ456" si="23210">IF(AND($BJ455=1,$BI456&lt;&gt;$BZ$7),1,0)</f>
        <v>0</v>
      </c>
      <c r="CK456" s="19">
        <f t="shared" ref="CK456" si="23211">IF(AND($BR455=1,$BQ456&lt;&gt;$BZ$7),1,0)</f>
        <v>0</v>
      </c>
      <c r="CL456" s="19">
        <f t="shared" ref="CL456" si="23212">IF(AND($BV455=1,$BU456&lt;&gt;$BZ$7),1,0)</f>
        <v>0</v>
      </c>
      <c r="CO456" s="19">
        <f>IF(AND($M456&lt;&gt;$CN$7,$M456&lt;=$CN$6),1,0)</f>
        <v>0</v>
      </c>
      <c r="CP456" s="19">
        <f>IF(AND($Q456&lt;&gt;$CN$7,$Q456&lt;=$CN$6),1,0)</f>
        <v>0</v>
      </c>
      <c r="CQ456" s="19">
        <f>IF(AND($U456&lt;&gt;$CN$7,$U456&lt;=$CN$6),1,0)</f>
        <v>0</v>
      </c>
      <c r="CR456" s="19">
        <f>IF(AND($Y456&lt;&gt;$CN$7,$Y456&lt;=$CN$6),1,0)</f>
        <v>0</v>
      </c>
      <c r="CS456" s="19">
        <f>IF(AND($AG456&lt;&gt;$CN$7,$AG456&lt;=$CN$6),1,0)</f>
        <v>0</v>
      </c>
      <c r="CT456" s="19">
        <f>IF(AND($AK456&lt;&gt;$CN$7,$AK456&lt;=$CN$6),1,0)</f>
        <v>0</v>
      </c>
      <c r="CU456" s="19">
        <f>IF(AND($AS456&lt;&gt;$CN$7,$AS456&lt;=$CN$6),1,0)</f>
        <v>0</v>
      </c>
      <c r="CV456" s="19">
        <f>IF(AND($AW456&lt;&gt;$CN$7,$AW456&lt;=$CN$6),1,0)</f>
        <v>0</v>
      </c>
      <c r="CW456" s="19">
        <f>IF(AND($BE456&lt;&gt;$CN$7,$BE456&lt;=$CN$6),1,0)</f>
        <v>0</v>
      </c>
      <c r="CX456" s="19">
        <f>IF(AND($BI456&lt;&gt;$CN$7,$BI456&lt;=$CN$6),1,0)</f>
        <v>0</v>
      </c>
      <c r="CY456" s="19">
        <f>IF(AND($BQ456&lt;&gt;$CN$7,$BQ456&lt;=$CN$6),1,0)</f>
        <v>0</v>
      </c>
      <c r="CZ456" s="19">
        <f>IF(AND($BU456&lt;&gt;$CN$7,$BU456&lt;=$CN$6),1,0)</f>
        <v>0</v>
      </c>
      <c r="DC456" s="19">
        <f>IF($N455=1,1,0)</f>
        <v>0</v>
      </c>
      <c r="DD456" s="19">
        <f>IF($R455=1,1,0)</f>
        <v>0</v>
      </c>
      <c r="DE456" s="19">
        <f>IF($V455=1,1,0)</f>
        <v>0</v>
      </c>
      <c r="DF456" s="19">
        <f>IF($Z455=1,1,0)</f>
        <v>0</v>
      </c>
      <c r="DG456" s="19">
        <f>IF($AH455=1,1,0)</f>
        <v>0</v>
      </c>
      <c r="DH456" s="19">
        <f>IF($AL455=1,1,0)</f>
        <v>0</v>
      </c>
      <c r="DI456" s="19">
        <f>IF($AT455=1,1,0)</f>
        <v>0</v>
      </c>
      <c r="DJ456" s="19">
        <f>IF($AX455=1,1,0)</f>
        <v>0</v>
      </c>
      <c r="DK456" s="19">
        <f>IF($BF455=1,1,0)</f>
        <v>0</v>
      </c>
      <c r="DL456" s="19">
        <f>IF($BJ455=1,1,0)</f>
        <v>0</v>
      </c>
      <c r="DM456" s="19">
        <f>IF($BR455=1,1,0)</f>
        <v>0</v>
      </c>
      <c r="DN456" s="19">
        <f>IF($BV455=1,1,0)</f>
        <v>0</v>
      </c>
      <c r="DQ456" s="19">
        <f t="shared" ref="DQ456" si="23213">IF($N455=1,1,0)</f>
        <v>0</v>
      </c>
      <c r="DR456" s="19">
        <f t="shared" ref="DR456" si="23214">IF($R455=1,1,0)</f>
        <v>0</v>
      </c>
      <c r="DS456" s="19">
        <f t="shared" ref="DS456" si="23215">IF($V455=1,1,0)</f>
        <v>0</v>
      </c>
      <c r="DT456" s="19">
        <f t="shared" ref="DT456" si="23216">IF($Z455=1,1,0)</f>
        <v>0</v>
      </c>
      <c r="DU456" s="19">
        <f t="shared" ref="DU456" si="23217">IF($AH455=1,1,0)</f>
        <v>0</v>
      </c>
      <c r="DV456" s="19">
        <f t="shared" ref="DV456" si="23218">IF($AL455=1,1,0)</f>
        <v>0</v>
      </c>
      <c r="DW456" s="19">
        <f t="shared" ref="DW456" si="23219">IF($AT455=1,1,0)</f>
        <v>0</v>
      </c>
      <c r="DX456" s="19">
        <f t="shared" ref="DX456" si="23220">IF($AX455=1,1,0)</f>
        <v>0</v>
      </c>
      <c r="DY456" s="19">
        <f t="shared" ref="DY456" si="23221">IF($BF455=1,1,0)</f>
        <v>0</v>
      </c>
      <c r="DZ456" s="19">
        <f t="shared" ref="DZ456" si="23222">IF($BJ455=1,1,0)</f>
        <v>0</v>
      </c>
      <c r="EA456" s="19">
        <f t="shared" ref="EA456" si="23223">IF($BR455=1,1,0)</f>
        <v>0</v>
      </c>
      <c r="EB456" s="19">
        <f t="shared" ref="EB456" si="23224">IF($BV455=1,1,0)</f>
        <v>0</v>
      </c>
      <c r="EE456" s="329">
        <f>N455*$FU456*週間進捗報告書!$G$9</f>
        <v>0</v>
      </c>
      <c r="EF456" s="329">
        <f>R455*$FV456*週間進捗報告書!$G$10</f>
        <v>0</v>
      </c>
      <c r="EG456" s="329">
        <f>V455*$FW456*週間進捗報告書!$G$11</f>
        <v>0</v>
      </c>
      <c r="EH456" s="329">
        <f>Z455*$FX456*週間進捗報告書!$G$12</f>
        <v>0</v>
      </c>
      <c r="EI456" s="329">
        <f>AH455*$FY456*週間進捗報告書!$G$13</f>
        <v>0</v>
      </c>
      <c r="EJ456" s="329">
        <f>AL455*$FZ456*週間進捗報告書!$G$14</f>
        <v>0</v>
      </c>
      <c r="EK456" s="329">
        <f>AT455*$GA456*週間進捗報告書!$G$15</f>
        <v>0</v>
      </c>
      <c r="EL456" s="329">
        <f>AX455*$GB456*週間進捗報告書!$G$16</f>
        <v>0</v>
      </c>
      <c r="EM456" s="329">
        <f>BF455*$GC456*週間進捗報告書!$G$17</f>
        <v>0</v>
      </c>
      <c r="EN456" s="329">
        <f>BJ455*$GD456*週間進捗報告書!$G$18</f>
        <v>0</v>
      </c>
      <c r="EO456" s="329">
        <f>BR455*$GE456*週間進捗報告書!$G$19</f>
        <v>0</v>
      </c>
      <c r="EP456" s="329">
        <f>BV455*$GF456*週間進捗報告書!$G$20</f>
        <v>0</v>
      </c>
      <c r="ER456" s="547"/>
      <c r="ES456" s="547"/>
      <c r="ET456" s="547"/>
      <c r="EU456" s="547"/>
      <c r="EV456" s="547"/>
      <c r="EW456" s="547"/>
      <c r="EX456" s="547"/>
      <c r="EY456" s="547"/>
      <c r="EZ456" s="547"/>
      <c r="FA456" s="547"/>
      <c r="FB456" s="547"/>
      <c r="FC456" s="547"/>
      <c r="FD456" s="547"/>
      <c r="FE456" s="332"/>
      <c r="FG456" s="19"/>
      <c r="FH456" s="19"/>
      <c r="FI456" s="19"/>
      <c r="FJ456" s="19"/>
      <c r="FK456" s="19"/>
      <c r="FL456" s="19"/>
      <c r="FM456" s="19"/>
      <c r="FN456" s="19"/>
      <c r="FO456" s="19"/>
      <c r="FP456" s="19"/>
      <c r="FQ456" s="19"/>
      <c r="FR456" s="19"/>
      <c r="FU456" s="295">
        <f t="shared" ref="FU456" si="23225">FU455</f>
        <v>0</v>
      </c>
      <c r="FV456" s="295">
        <f t="shared" ref="FV456" si="23226">FV455</f>
        <v>0</v>
      </c>
      <c r="FW456" s="295">
        <f t="shared" ref="FW456" si="23227">FW455</f>
        <v>0</v>
      </c>
      <c r="FX456" s="295">
        <f t="shared" ref="FX456" si="23228">FX455</f>
        <v>0</v>
      </c>
      <c r="FY456" s="295">
        <f t="shared" ref="FY456" si="23229">FY455</f>
        <v>0</v>
      </c>
      <c r="FZ456" s="295">
        <f t="shared" ref="FZ456" si="23230">FZ455</f>
        <v>0</v>
      </c>
      <c r="GA456" s="295">
        <f t="shared" ref="GA456" si="23231">GA455</f>
        <v>0</v>
      </c>
      <c r="GB456" s="295">
        <f t="shared" ref="GB456" si="23232">GB455</f>
        <v>0</v>
      </c>
      <c r="GC456" s="295">
        <f t="shared" ref="GC456" si="23233">GC455</f>
        <v>0</v>
      </c>
      <c r="GD456" s="295">
        <f t="shared" ref="GD456" si="23234">GD455</f>
        <v>0</v>
      </c>
      <c r="GE456" s="295">
        <f t="shared" ref="GE456" si="23235">GE455</f>
        <v>0</v>
      </c>
      <c r="GF456" s="295">
        <f t="shared" ref="GF456" si="23236">GF455</f>
        <v>0</v>
      </c>
      <c r="GG456" s="295" t="e">
        <f t="shared" ref="GG456" si="23237">GG455</f>
        <v>#N/A</v>
      </c>
      <c r="GH456" s="2" t="e">
        <f>INDEX(リスト!$V:$V,MATCH(中日程計画表!$D455,リスト!$D:$D,0))</f>
        <v>#N/A</v>
      </c>
      <c r="GI456" s="2" t="e">
        <f>INDEX(リスト!$A:$A,MATCH(中日程計画表!$D455,リスト!$D:$D,0))</f>
        <v>#N/A</v>
      </c>
      <c r="GJ456" s="2" t="e">
        <f>INDEX(リスト!$U:$U,MATCH(中日程計画表!$D455,リスト!$D:$D,0))</f>
        <v>#N/A</v>
      </c>
      <c r="GK456" s="5" t="e">
        <f>INDEX(リスト!$W:$W,MATCH(中日程計画表!$D455,リスト!$D:$D,0))</f>
        <v>#N/A</v>
      </c>
      <c r="GL456" s="2" t="s">
        <v>201</v>
      </c>
      <c r="GM456" s="296">
        <f t="shared" ref="GM456" si="23238">GM455</f>
        <v>0</v>
      </c>
      <c r="GN456" s="296">
        <f t="shared" ref="GN456" si="23239">GN455</f>
        <v>0</v>
      </c>
      <c r="GU456" s="461"/>
      <c r="GV456" s="460"/>
      <c r="GW456" s="460"/>
      <c r="GX456" s="461"/>
      <c r="GY456" s="461"/>
      <c r="GZ456" s="460"/>
      <c r="HA456" s="460"/>
      <c r="HB456" s="461"/>
      <c r="HC456" s="461"/>
      <c r="HD456" s="460"/>
      <c r="HE456" s="460"/>
      <c r="HF456" s="461"/>
      <c r="HG456" s="461"/>
      <c r="HH456" s="460"/>
      <c r="HI456" s="460"/>
      <c r="HJ456" s="461"/>
      <c r="HK456" s="461"/>
      <c r="HL456" s="460"/>
      <c r="HM456" s="460"/>
      <c r="HN456" s="461"/>
      <c r="HO456" s="461"/>
      <c r="HP456" s="460"/>
      <c r="HQ456" s="460"/>
      <c r="HR456" s="461"/>
      <c r="HS456" s="4"/>
    </row>
    <row r="457" spans="1:227" ht="12" customHeight="1">
      <c r="A457" s="488" t="str">
        <f t="shared" ref="A457" ca="1" si="23240">INDIRECT("リスト!A"&amp;B457+6)</f>
        <v/>
      </c>
      <c r="B457" s="486">
        <f t="shared" ref="B457" si="23241">ROUNDDOWN((ROW()-6)/2,0)+1</f>
        <v>226</v>
      </c>
      <c r="C457" s="474" t="str">
        <f>機能グループ名</f>
        <v/>
      </c>
      <c r="D457" s="484">
        <f>機能ID</f>
        <v>0</v>
      </c>
      <c r="E457" s="482">
        <f>機能名</f>
        <v>0</v>
      </c>
      <c r="F457" s="315"/>
      <c r="G457" s="315"/>
      <c r="H457" s="315"/>
      <c r="I457" s="315"/>
      <c r="J457" s="316"/>
      <c r="K457" s="480" t="str">
        <f>担当者_SR</f>
        <v>NG</v>
      </c>
      <c r="L457" s="76"/>
      <c r="M457" s="76"/>
      <c r="N457" s="470"/>
      <c r="O457" s="474" t="str">
        <f>担当者_SRR</f>
        <v>NG</v>
      </c>
      <c r="P457" s="76"/>
      <c r="Q457" s="76"/>
      <c r="R457" s="470"/>
      <c r="S457" s="474" t="str">
        <f>担当者_DS</f>
        <v>NG</v>
      </c>
      <c r="T457" s="76"/>
      <c r="U457" s="76"/>
      <c r="V457" s="470"/>
      <c r="W457" s="472" t="str">
        <f>担当者_DSR</f>
        <v>NG</v>
      </c>
      <c r="X457" s="76"/>
      <c r="Y457" s="76"/>
      <c r="Z457" s="470"/>
      <c r="AA457" s="476"/>
      <c r="AB457" s="79"/>
      <c r="AC457" s="79"/>
      <c r="AD457" s="470">
        <f>IF(AC458 &lt;&gt; "",1,0)</f>
        <v>0</v>
      </c>
      <c r="AE457" s="472" t="str">
        <f>担当者_CD</f>
        <v>NG</v>
      </c>
      <c r="AF457" s="76"/>
      <c r="AG457" s="76"/>
      <c r="AH457" s="470"/>
      <c r="AI457" s="472" t="str">
        <f>担当者_DD</f>
        <v>NG</v>
      </c>
      <c r="AJ457" s="76"/>
      <c r="AK457" s="76"/>
      <c r="AL457" s="470"/>
      <c r="AM457" s="476"/>
      <c r="AN457" s="79"/>
      <c r="AO457" s="79"/>
      <c r="AP457" s="470">
        <f>IF(AO458 &lt;&gt; "",1,0)</f>
        <v>0</v>
      </c>
      <c r="AQ457" s="472" t="str">
        <f>担当者_MCL</f>
        <v>NG</v>
      </c>
      <c r="AR457" s="76"/>
      <c r="AS457" s="76"/>
      <c r="AT457" s="470"/>
      <c r="AU457" s="472" t="str">
        <f>担当者_MCLR</f>
        <v>NG</v>
      </c>
      <c r="AV457" s="76"/>
      <c r="AW457" s="76"/>
      <c r="AX457" s="470"/>
      <c r="AY457" s="476"/>
      <c r="AZ457" s="79"/>
      <c r="BA457" s="79"/>
      <c r="BB457" s="470">
        <f>IF(BA458 &lt;&gt; "",1,0)</f>
        <v>0</v>
      </c>
      <c r="BC457" s="474" t="str">
        <f>担当者_MT</f>
        <v>NG</v>
      </c>
      <c r="BD457" s="76"/>
      <c r="BE457" s="76"/>
      <c r="BF457" s="470"/>
      <c r="BG457" s="472" t="str">
        <f>担当者_M検</f>
        <v>NG</v>
      </c>
      <c r="BH457" s="76"/>
      <c r="BI457" s="76"/>
      <c r="BJ457" s="470"/>
      <c r="BK457" s="476"/>
      <c r="BL457" s="79"/>
      <c r="BM457" s="79"/>
      <c r="BN457" s="470">
        <v>0</v>
      </c>
      <c r="BO457" s="474" t="str">
        <f>担当者_モテ</f>
        <v>NG</v>
      </c>
      <c r="BP457" s="76"/>
      <c r="BQ457" s="76"/>
      <c r="BR457" s="470"/>
      <c r="BS457" s="472" t="str">
        <f>担当者_モテR</f>
        <v>NG</v>
      </c>
      <c r="BT457" s="76"/>
      <c r="BU457" s="76"/>
      <c r="BV457" s="470"/>
      <c r="BW457" s="468">
        <f t="shared" ref="BW457" si="23242">IFERROR(SUM(IF(K457&lt;&gt;"NG",N457*K$1,0),IF(O457&lt;&gt;"NG",R457*O$1,0),IF(S457&lt;&gt;"NG",V457*S$1,0),IF(W457&lt;&gt;"NG",Z457*W$1,0),IF(AA457&lt;&gt;"NG",AD457*AA$1,0),IF(AE457&lt;&gt;"NG",AH457*AE$1,0),IF(AI457&lt;&gt;"NG",AL457*AI$1,0),IF(AM457&lt;&gt;"NG",AP457*AM$1,0),IF(AQ457&lt;&gt;"NG",AT457*AQ$1,0),IF(AU457&lt;&gt;"NG",AX457*AU$1,0),IF(AY457&lt;&gt;"NG",BB457*AY$1,0),IF(BC457&lt;&gt;"NG",BF457*BC$1,0),IF(BG457&lt;&gt;"NG",BJ457*BG$1,0),IF(BK457&lt;&gt;"NG",BN457*BK$1,0),IF(BO457&lt;&gt;"NG",BR457*BO$1,0),IF(BS457&lt;&gt;"NG",BV457*BS$1,0))/SUM(IF(K457&lt;&gt;"NG",K$1,0),IF(O457&lt;&gt;"NG",O$1,0),IF(S457&lt;&gt;"NG",S$1,0),IF(W457&lt;&gt;"NG",W$1,0),IF(AA457&lt;&gt;"NG",AA$1,0),IF(AE457&lt;&gt;"NG",AE$1,0),IF(AI457&lt;&gt;"NG",AI$1,0),IF(AM457&lt;&gt;"NG",AM$1,0),IF(AQ457&lt;&gt;"NG",AQ$1,0),IF(AU457&lt;&gt;"NG",AU$1,0),IF(AY457&lt;&gt;"NG",AY$1,0),IF(BC457&lt;&gt;"NG",BC$1,0),IF(BG457&lt;&gt;"NG",BG$1,0),IF(BK457&lt;&gt;"NG",BK$1,0),IF(BO457&lt;&gt;"NG",BO$1,0),IF(BS457&lt;&gt;"NG",BS$1,0)),0)</f>
        <v>0</v>
      </c>
      <c r="BX457" s="466"/>
      <c r="BY457" s="490"/>
      <c r="BZ457" s="5"/>
      <c r="CA457" s="32">
        <f t="shared" ref="CA457" si="23243">IF(AND($M457&lt;&gt;$BZ$5,$M457&lt;=$BZ$6,$M457&lt;&gt;$BZ$7),1,0)</f>
        <v>0</v>
      </c>
      <c r="CB457" s="32">
        <f t="shared" ref="CB457" si="23244">IF(AND($Q457&lt;&gt;$BZ$5,$Q457&lt;=$BZ$6,$Q457&lt;&gt;$BZ$7),1,0)</f>
        <v>0</v>
      </c>
      <c r="CC457" s="32">
        <f t="shared" ref="CC457" si="23245">IF(AND($U457&lt;&gt;$BZ$5,$U457&lt;=$BZ$6,$U457&lt;&gt;$BZ$7),1,0)</f>
        <v>0</v>
      </c>
      <c r="CD457" s="32">
        <f t="shared" ref="CD457" si="23246">IF(AND($Y457&lt;&gt;$BZ$5,$Y457&lt;=$BZ$6,$Y457&lt;&gt;$BZ$7),1,0)</f>
        <v>0</v>
      </c>
      <c r="CE457" s="32">
        <f t="shared" ref="CE457" si="23247">IF(AND($AG457&lt;&gt;$BZ$5,$AG457&lt;=$BZ$6,$AG457&lt;&gt;$BZ$7),1,0)</f>
        <v>0</v>
      </c>
      <c r="CF457" s="32">
        <f t="shared" ref="CF457" si="23248">IF(AND($AK457&lt;&gt;$BZ$5,$AK457&lt;=$BZ$6,$AK457&lt;&gt;$BZ$7),1,0)</f>
        <v>0</v>
      </c>
      <c r="CG457" s="32">
        <f t="shared" ref="CG457" si="23249">IF(AND($AS457&lt;&gt;$BZ$5,$AS457&lt;=$BZ$6,$AS457&lt;&gt;$BZ$7),1,0)</f>
        <v>0</v>
      </c>
      <c r="CH457" s="32">
        <f t="shared" ref="CH457" si="23250">IF(AND($AW457&lt;&gt;$BZ$5,$AW457&lt;=$BZ$6,$AW457&lt;&gt;$BZ$7),1,0)</f>
        <v>0</v>
      </c>
      <c r="CI457" s="32">
        <f t="shared" ref="CI457" si="23251">IF(AND($BE457&lt;&gt;$BZ$5,$BE457&lt;=$BZ$6,$BE457&lt;&gt;$BZ$7),1,0)</f>
        <v>0</v>
      </c>
      <c r="CJ457" s="32">
        <f t="shared" ref="CJ457" si="23252">IF(AND($BI457&lt;&gt;$BZ$5,$BI457&lt;=$BZ$6,$BI457&lt;&gt;$BZ$7),1,0)</f>
        <v>0</v>
      </c>
      <c r="CK457" s="32">
        <f t="shared" ref="CK457" si="23253">IF(AND($BQ457&lt;&gt;$BZ$5,$BQ457&lt;=$BZ$6,$BQ457&lt;&gt;$BZ$7),1,0)</f>
        <v>0</v>
      </c>
      <c r="CL457" s="32">
        <f t="shared" ref="CL457" si="23254">IF(AND($BU457&lt;&gt;$BZ$5,$BU457&lt;=$BZ$6,$BU457&lt;&gt;$BZ$7),1,0)</f>
        <v>0</v>
      </c>
      <c r="CO457" s="32">
        <f>IF(AND($M457&lt;&gt;$CN$5,$M457&lt;=$CN$6,$M457&lt;&gt;$CN$7),1,0)</f>
        <v>0</v>
      </c>
      <c r="CP457" s="32">
        <f>IF(AND($Q457&lt;&gt;$CN$5,$Q457&lt;=$CN$6,$Q457&lt;&gt;$CN$7),1,0)</f>
        <v>0</v>
      </c>
      <c r="CQ457" s="32">
        <f>IF(AND($U457&lt;&gt;$CN$5,$U457&lt;=$CN$6,$U457&lt;&gt;$CN$7),1,0)</f>
        <v>0</v>
      </c>
      <c r="CR457" s="32">
        <f>IF(AND($Y457&lt;&gt;$CN$5,$Y457&lt;=$CN$6,$Y457&lt;&gt;$CN$7),1,0)</f>
        <v>0</v>
      </c>
      <c r="CS457" s="32">
        <f>IF(AND($AG457&lt;&gt;$CN$5,$AG457&lt;=$CN$6,$AG457&lt;&gt;$CN$7),1,0)</f>
        <v>0</v>
      </c>
      <c r="CT457" s="32">
        <f>IF(AND($AK457&lt;&gt;$CN$5,$AK457&lt;=$CN$6,$AK457&lt;&gt;$CN$7),1,0)</f>
        <v>0</v>
      </c>
      <c r="CU457" s="32">
        <f>IF(AND($AS457&lt;&gt;$CN$5,$AS457&lt;=$CN$6,$AS457&lt;&gt;$CN$7),1,0)</f>
        <v>0</v>
      </c>
      <c r="CV457" s="32">
        <f>IF(AND($AW457&lt;&gt;$CN$5,$AW457&lt;=$CN$6,$AW457&lt;&gt;$CN$7),1,0)</f>
        <v>0</v>
      </c>
      <c r="CW457" s="32">
        <f>IF(AND($BE457&lt;&gt;$CN$5,$BE457&lt;=$CN$6,$BE457&lt;&gt;$CN$7),1,0)</f>
        <v>0</v>
      </c>
      <c r="CX457" s="32">
        <f>IF(AND($BI457&lt;&gt;$CN$5,$BI457&lt;=$CN$6,$BI457&lt;&gt;$CN$7),1,0)</f>
        <v>0</v>
      </c>
      <c r="CY457" s="32">
        <f>IF(AND($BQ457&lt;&gt;$CN$5,$BQ457&lt;=$CN$6,$BQ457&lt;&gt;$CN$7),1,0)</f>
        <v>0</v>
      </c>
      <c r="CZ457" s="32">
        <f>IF(AND($BU457&lt;&gt;$CN$5,$BU457&lt;=$CN$6,$BU457&lt;&gt;$CN$7),1,0)</f>
        <v>0</v>
      </c>
      <c r="DC457" s="32">
        <f>IF(AND($M457&lt;&gt;$DB$5,$M457&lt;=$DB$6,$M457&lt;&gt;$CN$7),1,0)</f>
        <v>0</v>
      </c>
      <c r="DD457" s="32">
        <f>IF(AND($Q457&lt;&gt;$DB$5,$Q457&lt;=$DB$6,$Q457&lt;&gt;$CN$7),1,0)</f>
        <v>0</v>
      </c>
      <c r="DE457" s="32">
        <f>IF(AND($U457&lt;&gt;$DB$5,$U457&lt;=$DB$6,$U457&lt;&gt;$CN$7),1,0)</f>
        <v>0</v>
      </c>
      <c r="DF457" s="32">
        <f>IF(AND($Y457&lt;&gt;$DB$5,$Y457&lt;=$DB$6,$Y457&lt;&gt;$CN$7),1,0)</f>
        <v>0</v>
      </c>
      <c r="DG457" s="32">
        <f>IF(AND($AG457&lt;&gt;$DB$5,$AG457&lt;=$DB$6,$AG457&lt;&gt;$CN$7),1,0)</f>
        <v>0</v>
      </c>
      <c r="DH457" s="32">
        <f>IF(AND($AK457&lt;&gt;$DB$5,$AK457&lt;=$DB$6,$AK457&lt;&gt;$CN$7),1,0)</f>
        <v>0</v>
      </c>
      <c r="DI457" s="32">
        <f>IF(AND($AS457&lt;&gt;$DB$5,$AS457&lt;=$DB$6,$AS457&lt;&gt;$CN$7),1,0)</f>
        <v>0</v>
      </c>
      <c r="DJ457" s="32">
        <f>IF(AND($AW457&lt;&gt;$DB$5,$AW457&lt;=$DB$6,$AW457&lt;&gt;$CN$7),1,0)</f>
        <v>0</v>
      </c>
      <c r="DK457" s="32">
        <f>IF(AND($BE457&lt;&gt;$DB$5,$BE457&lt;=$DB$6,$BE457&lt;&gt;$CN$7),1,0)</f>
        <v>0</v>
      </c>
      <c r="DL457" s="32">
        <f>IF(AND($BI457&lt;&gt;$DB$5,$BI457&lt;=$DB$6,$BI457&lt;&gt;$CN$7),1,0)</f>
        <v>0</v>
      </c>
      <c r="DM457" s="32">
        <f>IF(AND($BQ457&lt;&gt;$DB$5,$BQ457&lt;=$DB$6,$BQ457&lt;&gt;$CN$7),1,0)</f>
        <v>0</v>
      </c>
      <c r="DN457" s="32">
        <f>IF(AND($BU457&lt;&gt;$DB$5,$BU457&lt;=$DB$6,$BU457&lt;&gt;$CN$7),1,0)</f>
        <v>0</v>
      </c>
      <c r="DQ457" s="32">
        <f t="shared" ref="DQ457" si="23255">IF(AND($M457&lt;&gt;$DP$5,$M457&lt;=$DP$6,$M457&lt;&gt;$CN$7),1,0)</f>
        <v>0</v>
      </c>
      <c r="DR457" s="32">
        <f t="shared" ref="DR457" si="23256">IF(AND($Q457&lt;&gt;$DP$5,$Q457&lt;=$DP$6,$Q457&lt;&gt;$CN$7),1,0)</f>
        <v>0</v>
      </c>
      <c r="DS457" s="32">
        <f t="shared" ref="DS457" si="23257">IF(AND($U457&lt;&gt;$DP$5,$U457&lt;=$DP$6,$U457&lt;&gt;$CN$7),1,0)</f>
        <v>0</v>
      </c>
      <c r="DT457" s="32">
        <f t="shared" ref="DT457" si="23258">IF(AND($Y457&lt;&gt;$DP$5,$Y457&lt;=$DP$6,$Y457&lt;&gt;$CN$7),1,0)</f>
        <v>0</v>
      </c>
      <c r="DU457" s="32">
        <f t="shared" ref="DU457" si="23259">IF(AND($AG457&lt;&gt;$DP$5,$AG457&lt;=$DP$6,$AG457&lt;&gt;$CN$7),1,0)</f>
        <v>0</v>
      </c>
      <c r="DV457" s="32">
        <f t="shared" ref="DV457" si="23260">IF(AND($AK457&lt;&gt;$DP$5,$AK457&lt;=$DP$6,$AK457&lt;&gt;$CN$7),1,0)</f>
        <v>0</v>
      </c>
      <c r="DW457" s="32">
        <f t="shared" ref="DW457" si="23261">IF(AND($AS457&lt;&gt;$DP$5,$AS457&lt;=$DP$6,$AS457&lt;&gt;$CN$7),1,0)</f>
        <v>0</v>
      </c>
      <c r="DX457" s="32">
        <f t="shared" ref="DX457" si="23262">IF(AND($AW457&lt;&gt;$DP$5,$AW457&lt;=$DP$6,$AW457&lt;&gt;$CN$7),1,0)</f>
        <v>0</v>
      </c>
      <c r="DY457" s="32">
        <f t="shared" ref="DY457" si="23263">IF(AND($BE457&lt;&gt;$DP$5,$BE457&lt;=$DP$6,$BE457&lt;&gt;$CN$7),1,0)</f>
        <v>0</v>
      </c>
      <c r="DZ457" s="32">
        <f t="shared" ref="DZ457" si="23264">IF(AND($BI457&lt;&gt;$DP$5,$BI457&lt;=$DP$6,$BI457&lt;&gt;$CN$7),1,0)</f>
        <v>0</v>
      </c>
      <c r="EA457" s="32">
        <f t="shared" ref="EA457" si="23265">IF(AND($BQ457&lt;&gt;$DP$5,$BQ457&lt;=$DP$6,$BQ457&lt;&gt;$CN$7),1,0)</f>
        <v>0</v>
      </c>
      <c r="EB457" s="32">
        <f t="shared" ref="EB457" si="23266">IF(AND($BU457&lt;&gt;$DP$5,$BU457&lt;=$DP$6,$BU457&lt;&gt;$CN$7),1,0)</f>
        <v>0</v>
      </c>
      <c r="EE457" s="328">
        <f>IF(M457&lt;&gt;"",IF(M457&lt;=$ED$6,1,IF(L457&gt;$ED$6,0,NETWORKDAYS(L457,$ED$6,祭日リスト)/NETWORKDAYS(L457,M457,祭日リスト)))*$GG457*週間進捗報告書!$G$9,0)</f>
        <v>0</v>
      </c>
      <c r="EF457" s="328">
        <f>IF(Q457&lt;&gt;"",IF(Q457&lt;=$ED$6,1,IF(P457&gt;$ED$6,0,NETWORKDAYS(P457,$ED$6,祭日リスト)/NETWORKDAYS(P457,Q457,祭日リスト)))*$GG457*週間進捗報告書!$G$10,0)</f>
        <v>0</v>
      </c>
      <c r="EG457" s="328">
        <f>IF(U457&lt;&gt;"",IF(U457&lt;=$ED$6,1,IF(T457&gt;$ED$6,0,NETWORKDAYS(T457,$ED$6,祭日リスト)/NETWORKDAYS(T457,U457,祭日リスト)))*$GG457*週間進捗報告書!$G$11,0)</f>
        <v>0</v>
      </c>
      <c r="EH457" s="328">
        <f>IF(Y457&lt;&gt;"",IF(Y457&lt;=$ED$6,1,IF(X457&gt;$ED$6,0,NETWORKDAYS(X457,$ED$6,祭日リスト)/NETWORKDAYS(X457,Y457,祭日リスト)))*$GG457*週間進捗報告書!$G$12,0)</f>
        <v>0</v>
      </c>
      <c r="EI457" s="328">
        <f>IF(AG457&lt;&gt;"",IF(AG457&lt;=$ED$6,1,IF(AF457&gt;$ED$6,0,NETWORKDAYS(AF457,$ED$6,祭日リスト)/NETWORKDAYS(AF457,AG457,祭日リスト)))*$GG457*週間進捗報告書!$G$13,0)</f>
        <v>0</v>
      </c>
      <c r="EJ457" s="328">
        <f>IF(AK457&lt;&gt;"",IF(AK457&lt;=$ED$6,1,IF(AJ457&gt;$ED$6,0,NETWORKDAYS(AJ457,$ED$6,祭日リスト)/NETWORKDAYS(AJ457,AK457,祭日リスト)))*$GG457*週間進捗報告書!$G$14,0)</f>
        <v>0</v>
      </c>
      <c r="EK457" s="328">
        <f>IF(AS457&lt;&gt;"",IF(AS457&lt;=$ED$6,1,IF(AR457&gt;$ED$6,0,NETWORKDAYS(AR457,$ED$6,祭日リスト)/NETWORKDAYS(AR457,AS457,祭日リスト)))*$GG457*週間進捗報告書!$G$15,0)</f>
        <v>0</v>
      </c>
      <c r="EL457" s="328">
        <f>IF(AW457&lt;&gt;"",IF(AW457&lt;=$ED$6,1,IF(AV457&gt;$ED$6,0,NETWORKDAYS(AV457,$ED$6,祭日リスト)/NETWORKDAYS(AV457,AW457,祭日リスト)))*$GG457*週間進捗報告書!$G$16,0)</f>
        <v>0</v>
      </c>
      <c r="EM457" s="328">
        <f>IF(BE457&lt;&gt;"",IF(BE457&lt;=$ED$6,1,IF(BD457&gt;$ED$6,0,NETWORKDAYS(BD457,$ED$6,祭日リスト)/NETWORKDAYS(BD457,BE457,祭日リスト)))*$GG457*週間進捗報告書!$G$17,0)</f>
        <v>0</v>
      </c>
      <c r="EN457" s="328">
        <f>IF(BI457&lt;&gt;"",IF(BI457&lt;=$ED$6,1,IF(BH457&gt;$ED$6,0,NETWORKDAYS(BH457,$ED$6,祭日リスト)/NETWORKDAYS(BH457,BI457,祭日リスト)))*$GG457*週間進捗報告書!$G$18,0)</f>
        <v>0</v>
      </c>
      <c r="EO457" s="328">
        <f>IF(BQ457&lt;&gt;"",IF(BQ457&lt;=$ED$6,1,IF(BP457&gt;$ED$6,0,NETWORKDAYS(BP457,$ED$6,祭日リスト)/NETWORKDAYS(BP457,BQ457,祭日リスト)))*$GG457*週間進捗報告書!$G$19,0)</f>
        <v>0</v>
      </c>
      <c r="EP457" s="328">
        <f>IF(BU457&lt;&gt;"",IF(BU457&lt;=$ED$6,1,IF(BT457&gt;$ED$6,0,NETWORKDAYS(BT457,$ED$6,祭日リスト)/NETWORKDAYS(BT457,BU457,祭日リスト)))*$GG457*週間進捗報告書!$G$20,0)</f>
        <v>0</v>
      </c>
      <c r="ER457" s="547">
        <f t="shared" ref="ER457:FC457" si="23267">EE457-EE458</f>
        <v>0</v>
      </c>
      <c r="ES457" s="547">
        <f t="shared" si="23267"/>
        <v>0</v>
      </c>
      <c r="ET457" s="547">
        <f t="shared" si="23267"/>
        <v>0</v>
      </c>
      <c r="EU457" s="547">
        <f t="shared" si="23267"/>
        <v>0</v>
      </c>
      <c r="EV457" s="547">
        <f t="shared" si="23267"/>
        <v>0</v>
      </c>
      <c r="EW457" s="547">
        <f t="shared" si="23267"/>
        <v>0</v>
      </c>
      <c r="EX457" s="547">
        <f t="shared" si="23267"/>
        <v>0</v>
      </c>
      <c r="EY457" s="547">
        <f t="shared" si="23267"/>
        <v>0</v>
      </c>
      <c r="EZ457" s="547">
        <f t="shared" si="23267"/>
        <v>0</v>
      </c>
      <c r="FA457" s="547">
        <f t="shared" si="23267"/>
        <v>0</v>
      </c>
      <c r="FB457" s="547">
        <f t="shared" si="23267"/>
        <v>0</v>
      </c>
      <c r="FC457" s="547">
        <f t="shared" si="23267"/>
        <v>0</v>
      </c>
      <c r="FD457" s="547">
        <f t="shared" ref="FD457" si="23268">SUM(ER457:FC458)</f>
        <v>0</v>
      </c>
      <c r="FE457" s="333"/>
      <c r="FG457" s="32">
        <f>IF(AND($M457&lt;&gt;$FF$7),1,0)</f>
        <v>0</v>
      </c>
      <c r="FH457" s="32">
        <f>IF(AND($Q457&lt;&gt;$FF$7),1,0)</f>
        <v>0</v>
      </c>
      <c r="FI457" s="32">
        <f>IF(AND($U457&lt;&gt;$FF$7),1,0)</f>
        <v>0</v>
      </c>
      <c r="FJ457" s="32">
        <f>IF(AND($Y457&lt;&gt;$FF$7),1,0)</f>
        <v>0</v>
      </c>
      <c r="FK457" s="32">
        <f>IF(AND($AG457&lt;&gt;$FF$7),1,0)</f>
        <v>0</v>
      </c>
      <c r="FL457" s="32">
        <f>IF(AND($AK457&lt;&gt;$FF$7),1,0)</f>
        <v>0</v>
      </c>
      <c r="FM457" s="32">
        <f>IF(AND($AS457&lt;&gt;$FF$7),1,0)</f>
        <v>0</v>
      </c>
      <c r="FN457" s="32">
        <f>IF(AND($AW457&lt;&gt;$FF$7),1,0)</f>
        <v>0</v>
      </c>
      <c r="FO457" s="32">
        <f>IF(AND($BE457&lt;&gt;$FF$7),1,0)</f>
        <v>0</v>
      </c>
      <c r="FP457" s="32">
        <f>IF(AND($BI457&lt;&gt;$FF$7),1,0)</f>
        <v>0</v>
      </c>
      <c r="FQ457" s="32">
        <f>IF(AND($BQ457&lt;&gt;$FF$7),1,0)</f>
        <v>0</v>
      </c>
      <c r="FR457" s="32">
        <f>IF(AND($BU457&lt;&gt;$FF$7),1,0)</f>
        <v>0</v>
      </c>
      <c r="FU457" s="294">
        <f t="shared" ref="FU457" si="23269">IF($K457&lt;&gt;"NG",$GG457,0)</f>
        <v>0</v>
      </c>
      <c r="FV457" s="294">
        <f t="shared" ref="FV457" si="23270">IF($O457&lt;&gt;"NG",$GG457,0)</f>
        <v>0</v>
      </c>
      <c r="FW457" s="294">
        <f t="shared" ref="FW457" si="23271">IF($S457&lt;&gt;"NG",$GG457,0)</f>
        <v>0</v>
      </c>
      <c r="FX457" s="294">
        <f t="shared" ref="FX457" si="23272">IF($W457&lt;&gt;"NG",$GG457,0)</f>
        <v>0</v>
      </c>
      <c r="FY457" s="294">
        <f t="shared" ref="FY457" si="23273">IF($AE457&lt;&gt;"NG",$GG457,0)</f>
        <v>0</v>
      </c>
      <c r="FZ457" s="294">
        <f t="shared" ref="FZ457" si="23274">IF($AI457&lt;&gt;"NG",$GG457,0)</f>
        <v>0</v>
      </c>
      <c r="GA457" s="294">
        <f t="shared" ref="GA457" si="23275">IF($AQ457&lt;&gt;"NG",$GG457,0)</f>
        <v>0</v>
      </c>
      <c r="GB457" s="294">
        <f t="shared" ref="GB457" si="23276">IF($AU457&lt;&gt;"NG",$GG457,0)</f>
        <v>0</v>
      </c>
      <c r="GC457" s="294">
        <f t="shared" ref="GC457" si="23277">IF($BC457&lt;&gt;"NG",$GG457,0)</f>
        <v>0</v>
      </c>
      <c r="GD457" s="294">
        <f t="shared" ref="GD457" si="23278">IF($BG457&lt;&gt;"NG",$GG457,0)</f>
        <v>0</v>
      </c>
      <c r="GE457" s="294">
        <f t="shared" ref="GE457" si="23279">IF($BO457&lt;&gt;"NG",$GG457,0)</f>
        <v>0</v>
      </c>
      <c r="GF457" s="294">
        <f t="shared" ref="GF457" si="23280">IF($BS457&lt;&gt;"NG",$GG457,0)</f>
        <v>0</v>
      </c>
      <c r="GG457" s="294" t="e">
        <f>VLOOKUP($D457,リスト!$D:$S,15,FALSE)</f>
        <v>#N/A</v>
      </c>
      <c r="GH457" s="2" t="e">
        <f>INDEX(リスト!$V:$V,MATCH(中日程計画表!$D457,リスト!$D:$D,0))</f>
        <v>#N/A</v>
      </c>
      <c r="GI457" s="2" t="e">
        <f>INDEX(リスト!$A:$A,MATCH(中日程計画表!$D457,リスト!$D:$D,0))</f>
        <v>#N/A</v>
      </c>
      <c r="GJ457" s="2" t="e">
        <f>INDEX(リスト!$U:$U,MATCH(中日程計画表!$D457,リスト!$D:$D,0))</f>
        <v>#N/A</v>
      </c>
      <c r="GK457" s="5" t="e">
        <f>INDEX(リスト!$W:$W,MATCH(中日程計画表!$D457,リスト!$D:$D,0))</f>
        <v>#N/A</v>
      </c>
      <c r="GL457" s="2" t="s">
        <v>200</v>
      </c>
      <c r="GM457" s="296">
        <f>D457</f>
        <v>0</v>
      </c>
      <c r="GN457" s="296">
        <f>E457</f>
        <v>0</v>
      </c>
      <c r="GU457" s="460" t="str">
        <f t="shared" ref="GU457" si="23281">AE457</f>
        <v>NG</v>
      </c>
      <c r="GV457" s="460">
        <f t="shared" ref="GV457" si="23282">EI457</f>
        <v>0</v>
      </c>
      <c r="GW457" s="460">
        <f t="shared" ref="GW457" si="23283">EI458</f>
        <v>0</v>
      </c>
      <c r="GX457" s="462">
        <f t="shared" ref="GX457" si="23284">EV457</f>
        <v>0</v>
      </c>
      <c r="GY457" s="460" t="str">
        <f t="shared" ref="GY457" si="23285">AI457</f>
        <v>NG</v>
      </c>
      <c r="GZ457" s="460">
        <f t="shared" ref="GZ457" si="23286">EJ457</f>
        <v>0</v>
      </c>
      <c r="HA457" s="460">
        <f t="shared" ref="HA457" si="23287">EJ458</f>
        <v>0</v>
      </c>
      <c r="HB457" s="462">
        <f t="shared" ref="HB457" si="23288">EW457</f>
        <v>0</v>
      </c>
      <c r="HC457" s="460" t="str">
        <f t="shared" ref="HC457" si="23289">AQ457</f>
        <v>NG</v>
      </c>
      <c r="HD457" s="460">
        <f t="shared" ref="HD457" si="23290">EK457</f>
        <v>0</v>
      </c>
      <c r="HE457" s="460">
        <f t="shared" ref="HE457" si="23291">EK458</f>
        <v>0</v>
      </c>
      <c r="HF457" s="462">
        <f t="shared" ref="HF457" si="23292">EX457</f>
        <v>0</v>
      </c>
      <c r="HG457" s="460" t="str">
        <f t="shared" ref="HG457" si="23293">AU457</f>
        <v>NG</v>
      </c>
      <c r="HH457" s="460">
        <f t="shared" ref="HH457" si="23294">EL457</f>
        <v>0</v>
      </c>
      <c r="HI457" s="460">
        <f t="shared" ref="HI457" si="23295">EL458</f>
        <v>0</v>
      </c>
      <c r="HJ457" s="462">
        <f t="shared" ref="HJ457" si="23296">EY457</f>
        <v>0</v>
      </c>
      <c r="HK457" s="460" t="str">
        <f t="shared" ref="HK457" si="23297">BC457</f>
        <v>NG</v>
      </c>
      <c r="HL457" s="460">
        <f t="shared" ref="HL457" si="23298">EM457</f>
        <v>0</v>
      </c>
      <c r="HM457" s="460">
        <f t="shared" ref="HM457" si="23299">EM458</f>
        <v>0</v>
      </c>
      <c r="HN457" s="462">
        <f t="shared" ref="HN457" si="23300">EZ457</f>
        <v>0</v>
      </c>
      <c r="HO457" s="460" t="str">
        <f t="shared" ref="HO457" si="23301">BG457</f>
        <v>NG</v>
      </c>
      <c r="HP457" s="460">
        <f t="shared" ref="HP457" si="23302">EN457</f>
        <v>0</v>
      </c>
      <c r="HQ457" s="460">
        <f t="shared" ref="HQ457" si="23303">EN458</f>
        <v>0</v>
      </c>
      <c r="HR457" s="462">
        <f t="shared" ref="HR457" si="23304">FA457</f>
        <v>0</v>
      </c>
      <c r="HS457" s="332"/>
    </row>
    <row r="458" spans="1:227" ht="12" customHeight="1">
      <c r="A458" s="489"/>
      <c r="B458" s="487"/>
      <c r="C458" s="475"/>
      <c r="D458" s="485"/>
      <c r="E458" s="483"/>
      <c r="F458" s="317"/>
      <c r="G458" s="317"/>
      <c r="H458" s="317"/>
      <c r="I458" s="317"/>
      <c r="J458" s="316"/>
      <c r="K458" s="481"/>
      <c r="L458" s="77"/>
      <c r="M458" s="77"/>
      <c r="N458" s="471"/>
      <c r="O458" s="475"/>
      <c r="P458" s="77"/>
      <c r="Q458" s="77"/>
      <c r="R458" s="471"/>
      <c r="S458" s="475"/>
      <c r="T458" s="77"/>
      <c r="U458" s="77"/>
      <c r="V458" s="471"/>
      <c r="W458" s="473"/>
      <c r="X458" s="77"/>
      <c r="Y458" s="77"/>
      <c r="Z458" s="471"/>
      <c r="AA458" s="477"/>
      <c r="AB458" s="80"/>
      <c r="AC458" s="80"/>
      <c r="AD458" s="471"/>
      <c r="AE458" s="473"/>
      <c r="AF458" s="77"/>
      <c r="AG458" s="77"/>
      <c r="AH458" s="471"/>
      <c r="AI458" s="473"/>
      <c r="AJ458" s="77"/>
      <c r="AK458" s="77"/>
      <c r="AL458" s="471"/>
      <c r="AM458" s="477"/>
      <c r="AN458" s="80"/>
      <c r="AO458" s="80"/>
      <c r="AP458" s="471"/>
      <c r="AQ458" s="473"/>
      <c r="AR458" s="77"/>
      <c r="AS458" s="77"/>
      <c r="AT458" s="471"/>
      <c r="AU458" s="473"/>
      <c r="AV458" s="77"/>
      <c r="AW458" s="77"/>
      <c r="AX458" s="471"/>
      <c r="AY458" s="477"/>
      <c r="AZ458" s="80"/>
      <c r="BA458" s="80"/>
      <c r="BB458" s="471"/>
      <c r="BC458" s="475"/>
      <c r="BD458" s="77"/>
      <c r="BE458" s="77"/>
      <c r="BF458" s="471"/>
      <c r="BG458" s="473"/>
      <c r="BH458" s="77"/>
      <c r="BI458" s="77"/>
      <c r="BJ458" s="471"/>
      <c r="BK458" s="477"/>
      <c r="BL458" s="80"/>
      <c r="BM458" s="80"/>
      <c r="BN458" s="471"/>
      <c r="BO458" s="475"/>
      <c r="BP458" s="77"/>
      <c r="BQ458" s="77"/>
      <c r="BR458" s="471"/>
      <c r="BS458" s="473"/>
      <c r="BT458" s="77"/>
      <c r="BU458" s="77"/>
      <c r="BV458" s="471"/>
      <c r="BW458" s="469"/>
      <c r="BX458" s="467"/>
      <c r="BY458" s="490"/>
      <c r="CA458" s="19">
        <f t="shared" ref="CA458" si="23305">IF(AND($N457=1,$M458&lt;&gt;$BZ$7),1,0)</f>
        <v>0</v>
      </c>
      <c r="CB458" s="19">
        <f t="shared" ref="CB458" si="23306">IF(AND($R457=1,$Q458&lt;&gt;$BZ$7),1,0)</f>
        <v>0</v>
      </c>
      <c r="CC458" s="19">
        <f t="shared" ref="CC458" si="23307">IF(AND($V457=1,$U458&lt;&gt;$BZ$7),1,0)</f>
        <v>0</v>
      </c>
      <c r="CD458" s="19">
        <f t="shared" ref="CD458" si="23308">IF(AND($Z457=1,$Y458&lt;&gt;$BZ$7),1,0)</f>
        <v>0</v>
      </c>
      <c r="CE458" s="19">
        <f t="shared" ref="CE458" si="23309">IF(AND($AH457=1,$AG458&lt;&gt;$BZ$7),1,0)</f>
        <v>0</v>
      </c>
      <c r="CF458" s="19">
        <f t="shared" ref="CF458" si="23310">IF(AND($AL457=1,$AK458&lt;&gt;$BZ$7),1,0)</f>
        <v>0</v>
      </c>
      <c r="CG458" s="19">
        <f t="shared" ref="CG458" si="23311">IF(AND($AT457=1,$AS458&lt;&gt;$BZ$7),1,0)</f>
        <v>0</v>
      </c>
      <c r="CH458" s="19">
        <f t="shared" ref="CH458" si="23312">IF(AND($AX457=1,$AW458&lt;&gt;$BZ$7),1,0)</f>
        <v>0</v>
      </c>
      <c r="CI458" s="19">
        <f t="shared" ref="CI458" si="23313">IF(AND($BF457=1,$BE458&lt;&gt;$BZ$7),1,0)</f>
        <v>0</v>
      </c>
      <c r="CJ458" s="19">
        <f t="shared" ref="CJ458" si="23314">IF(AND($BJ457=1,$BI458&lt;&gt;$BZ$7),1,0)</f>
        <v>0</v>
      </c>
      <c r="CK458" s="19">
        <f t="shared" ref="CK458" si="23315">IF(AND($BR457=1,$BQ458&lt;&gt;$BZ$7),1,0)</f>
        <v>0</v>
      </c>
      <c r="CL458" s="19">
        <f t="shared" ref="CL458" si="23316">IF(AND($BV457=1,$BU458&lt;&gt;$BZ$7),1,0)</f>
        <v>0</v>
      </c>
      <c r="CO458" s="19">
        <f>IF(AND($M458&lt;&gt;$CN$7,$M458&lt;=$CN$6),1,0)</f>
        <v>0</v>
      </c>
      <c r="CP458" s="19">
        <f>IF(AND($Q458&lt;&gt;$CN$7,$Q458&lt;=$CN$6),1,0)</f>
        <v>0</v>
      </c>
      <c r="CQ458" s="19">
        <f>IF(AND($U458&lt;&gt;$CN$7,$U458&lt;=$CN$6),1,0)</f>
        <v>0</v>
      </c>
      <c r="CR458" s="19">
        <f>IF(AND($Y458&lt;&gt;$CN$7,$Y458&lt;=$CN$6),1,0)</f>
        <v>0</v>
      </c>
      <c r="CS458" s="19">
        <f>IF(AND($AG458&lt;&gt;$CN$7,$AG458&lt;=$CN$6),1,0)</f>
        <v>0</v>
      </c>
      <c r="CT458" s="19">
        <f>IF(AND($AK458&lt;&gt;$CN$7,$AK458&lt;=$CN$6),1,0)</f>
        <v>0</v>
      </c>
      <c r="CU458" s="19">
        <f>IF(AND($AS458&lt;&gt;$CN$7,$AS458&lt;=$CN$6),1,0)</f>
        <v>0</v>
      </c>
      <c r="CV458" s="19">
        <f>IF(AND($AW458&lt;&gt;$CN$7,$AW458&lt;=$CN$6),1,0)</f>
        <v>0</v>
      </c>
      <c r="CW458" s="19">
        <f>IF(AND($BE458&lt;&gt;$CN$7,$BE458&lt;=$CN$6),1,0)</f>
        <v>0</v>
      </c>
      <c r="CX458" s="19">
        <f>IF(AND($BI458&lt;&gt;$CN$7,$BI458&lt;=$CN$6),1,0)</f>
        <v>0</v>
      </c>
      <c r="CY458" s="19">
        <f>IF(AND($BQ458&lt;&gt;$CN$7,$BQ458&lt;=$CN$6),1,0)</f>
        <v>0</v>
      </c>
      <c r="CZ458" s="19">
        <f>IF(AND($BU458&lt;&gt;$CN$7,$BU458&lt;=$CN$6),1,0)</f>
        <v>0</v>
      </c>
      <c r="DC458" s="19">
        <f>IF($N457=1,1,0)</f>
        <v>0</v>
      </c>
      <c r="DD458" s="19">
        <f>IF($R457=1,1,0)</f>
        <v>0</v>
      </c>
      <c r="DE458" s="19">
        <f>IF($V457=1,1,0)</f>
        <v>0</v>
      </c>
      <c r="DF458" s="19">
        <f>IF($Z457=1,1,0)</f>
        <v>0</v>
      </c>
      <c r="DG458" s="19">
        <f>IF($AH457=1,1,0)</f>
        <v>0</v>
      </c>
      <c r="DH458" s="19">
        <f>IF($AL457=1,1,0)</f>
        <v>0</v>
      </c>
      <c r="DI458" s="19">
        <f>IF($AT457=1,1,0)</f>
        <v>0</v>
      </c>
      <c r="DJ458" s="19">
        <f>IF($AX457=1,1,0)</f>
        <v>0</v>
      </c>
      <c r="DK458" s="19">
        <f>IF($BF457=1,1,0)</f>
        <v>0</v>
      </c>
      <c r="DL458" s="19">
        <f>IF($BJ457=1,1,0)</f>
        <v>0</v>
      </c>
      <c r="DM458" s="19">
        <f>IF($BR457=1,1,0)</f>
        <v>0</v>
      </c>
      <c r="DN458" s="19">
        <f>IF($BV457=1,1,0)</f>
        <v>0</v>
      </c>
      <c r="DQ458" s="19">
        <f t="shared" ref="DQ458" si="23317">IF($N457=1,1,0)</f>
        <v>0</v>
      </c>
      <c r="DR458" s="19">
        <f t="shared" ref="DR458" si="23318">IF($R457=1,1,0)</f>
        <v>0</v>
      </c>
      <c r="DS458" s="19">
        <f t="shared" ref="DS458" si="23319">IF($V457=1,1,0)</f>
        <v>0</v>
      </c>
      <c r="DT458" s="19">
        <f t="shared" ref="DT458" si="23320">IF($Z457=1,1,0)</f>
        <v>0</v>
      </c>
      <c r="DU458" s="19">
        <f t="shared" ref="DU458" si="23321">IF($AH457=1,1,0)</f>
        <v>0</v>
      </c>
      <c r="DV458" s="19">
        <f t="shared" ref="DV458" si="23322">IF($AL457=1,1,0)</f>
        <v>0</v>
      </c>
      <c r="DW458" s="19">
        <f t="shared" ref="DW458" si="23323">IF($AT457=1,1,0)</f>
        <v>0</v>
      </c>
      <c r="DX458" s="19">
        <f t="shared" ref="DX458" si="23324">IF($AX457=1,1,0)</f>
        <v>0</v>
      </c>
      <c r="DY458" s="19">
        <f t="shared" ref="DY458" si="23325">IF($BF457=1,1,0)</f>
        <v>0</v>
      </c>
      <c r="DZ458" s="19">
        <f t="shared" ref="DZ458" si="23326">IF($BJ457=1,1,0)</f>
        <v>0</v>
      </c>
      <c r="EA458" s="19">
        <f t="shared" ref="EA458" si="23327">IF($BR457=1,1,0)</f>
        <v>0</v>
      </c>
      <c r="EB458" s="19">
        <f t="shared" ref="EB458" si="23328">IF($BV457=1,1,0)</f>
        <v>0</v>
      </c>
      <c r="EE458" s="329">
        <f>N457*$FU458*週間進捗報告書!$G$9</f>
        <v>0</v>
      </c>
      <c r="EF458" s="329">
        <f>R457*$FV458*週間進捗報告書!$G$10</f>
        <v>0</v>
      </c>
      <c r="EG458" s="329">
        <f>V457*$FW458*週間進捗報告書!$G$11</f>
        <v>0</v>
      </c>
      <c r="EH458" s="329">
        <f>Z457*$FX458*週間進捗報告書!$G$12</f>
        <v>0</v>
      </c>
      <c r="EI458" s="329">
        <f>AH457*$FY458*週間進捗報告書!$G$13</f>
        <v>0</v>
      </c>
      <c r="EJ458" s="329">
        <f>AL457*$FZ458*週間進捗報告書!$G$14</f>
        <v>0</v>
      </c>
      <c r="EK458" s="329">
        <f>AT457*$GA458*週間進捗報告書!$G$15</f>
        <v>0</v>
      </c>
      <c r="EL458" s="329">
        <f>AX457*$GB458*週間進捗報告書!$G$16</f>
        <v>0</v>
      </c>
      <c r="EM458" s="329">
        <f>BF457*$GC458*週間進捗報告書!$G$17</f>
        <v>0</v>
      </c>
      <c r="EN458" s="329">
        <f>BJ457*$GD458*週間進捗報告書!$G$18</f>
        <v>0</v>
      </c>
      <c r="EO458" s="329">
        <f>BR457*$GE458*週間進捗報告書!$G$19</f>
        <v>0</v>
      </c>
      <c r="EP458" s="329">
        <f>BV457*$GF458*週間進捗報告書!$G$20</f>
        <v>0</v>
      </c>
      <c r="ER458" s="547"/>
      <c r="ES458" s="547"/>
      <c r="ET458" s="547"/>
      <c r="EU458" s="547"/>
      <c r="EV458" s="547"/>
      <c r="EW458" s="547"/>
      <c r="EX458" s="547"/>
      <c r="EY458" s="547"/>
      <c r="EZ458" s="547"/>
      <c r="FA458" s="547"/>
      <c r="FB458" s="547"/>
      <c r="FC458" s="547"/>
      <c r="FD458" s="547"/>
      <c r="FE458" s="332"/>
      <c r="FG458" s="19"/>
      <c r="FH458" s="19"/>
      <c r="FI458" s="19"/>
      <c r="FJ458" s="19"/>
      <c r="FK458" s="19"/>
      <c r="FL458" s="19"/>
      <c r="FM458" s="19"/>
      <c r="FN458" s="19"/>
      <c r="FO458" s="19"/>
      <c r="FP458" s="19"/>
      <c r="FQ458" s="19"/>
      <c r="FR458" s="19"/>
      <c r="FU458" s="295">
        <f t="shared" ref="FU458" si="23329">FU457</f>
        <v>0</v>
      </c>
      <c r="FV458" s="295">
        <f t="shared" ref="FV458" si="23330">FV457</f>
        <v>0</v>
      </c>
      <c r="FW458" s="295">
        <f t="shared" ref="FW458" si="23331">FW457</f>
        <v>0</v>
      </c>
      <c r="FX458" s="295">
        <f t="shared" ref="FX458" si="23332">FX457</f>
        <v>0</v>
      </c>
      <c r="FY458" s="295">
        <f t="shared" ref="FY458" si="23333">FY457</f>
        <v>0</v>
      </c>
      <c r="FZ458" s="295">
        <f t="shared" ref="FZ458" si="23334">FZ457</f>
        <v>0</v>
      </c>
      <c r="GA458" s="295">
        <f t="shared" ref="GA458" si="23335">GA457</f>
        <v>0</v>
      </c>
      <c r="GB458" s="295">
        <f t="shared" ref="GB458" si="23336">GB457</f>
        <v>0</v>
      </c>
      <c r="GC458" s="295">
        <f t="shared" ref="GC458" si="23337">GC457</f>
        <v>0</v>
      </c>
      <c r="GD458" s="295">
        <f t="shared" ref="GD458" si="23338">GD457</f>
        <v>0</v>
      </c>
      <c r="GE458" s="295">
        <f t="shared" ref="GE458" si="23339">GE457</f>
        <v>0</v>
      </c>
      <c r="GF458" s="295">
        <f t="shared" ref="GF458" si="23340">GF457</f>
        <v>0</v>
      </c>
      <c r="GG458" s="295" t="e">
        <f t="shared" ref="GG458" si="23341">GG457</f>
        <v>#N/A</v>
      </c>
      <c r="GH458" s="2" t="e">
        <f>INDEX(リスト!$V:$V,MATCH(中日程計画表!$D457,リスト!$D:$D,0))</f>
        <v>#N/A</v>
      </c>
      <c r="GI458" s="2" t="e">
        <f>INDEX(リスト!$A:$A,MATCH(中日程計画表!$D457,リスト!$D:$D,0))</f>
        <v>#N/A</v>
      </c>
      <c r="GJ458" s="2" t="e">
        <f>INDEX(リスト!$U:$U,MATCH(中日程計画表!$D457,リスト!$D:$D,0))</f>
        <v>#N/A</v>
      </c>
      <c r="GK458" s="5" t="e">
        <f>INDEX(リスト!$W:$W,MATCH(中日程計画表!$D457,リスト!$D:$D,0))</f>
        <v>#N/A</v>
      </c>
      <c r="GL458" s="2" t="s">
        <v>201</v>
      </c>
      <c r="GM458" s="296">
        <f t="shared" ref="GM458" si="23342">GM457</f>
        <v>0</v>
      </c>
      <c r="GN458" s="296">
        <f t="shared" ref="GN458" si="23343">GN457</f>
        <v>0</v>
      </c>
      <c r="GU458" s="461"/>
      <c r="GV458" s="460"/>
      <c r="GW458" s="460"/>
      <c r="GX458" s="461"/>
      <c r="GY458" s="461"/>
      <c r="GZ458" s="460"/>
      <c r="HA458" s="460"/>
      <c r="HB458" s="461"/>
      <c r="HC458" s="461"/>
      <c r="HD458" s="460"/>
      <c r="HE458" s="460"/>
      <c r="HF458" s="461"/>
      <c r="HG458" s="461"/>
      <c r="HH458" s="460"/>
      <c r="HI458" s="460"/>
      <c r="HJ458" s="461"/>
      <c r="HK458" s="461"/>
      <c r="HL458" s="460"/>
      <c r="HM458" s="460"/>
      <c r="HN458" s="461"/>
      <c r="HO458" s="461"/>
      <c r="HP458" s="460"/>
      <c r="HQ458" s="460"/>
      <c r="HR458" s="461"/>
      <c r="HS458" s="4"/>
    </row>
    <row r="459" spans="1:227" ht="12" customHeight="1">
      <c r="A459" s="488" t="str">
        <f t="shared" ref="A459" ca="1" si="23344">INDIRECT("リスト!A"&amp;B459+6)</f>
        <v/>
      </c>
      <c r="B459" s="486">
        <f t="shared" ref="B459" si="23345">ROUNDDOWN((ROW()-6)/2,0)+1</f>
        <v>227</v>
      </c>
      <c r="C459" s="474" t="str">
        <f>機能グループ名</f>
        <v/>
      </c>
      <c r="D459" s="484">
        <f>機能ID</f>
        <v>0</v>
      </c>
      <c r="E459" s="482">
        <f>機能名</f>
        <v>0</v>
      </c>
      <c r="F459" s="315"/>
      <c r="G459" s="315"/>
      <c r="H459" s="315"/>
      <c r="I459" s="315"/>
      <c r="J459" s="316"/>
      <c r="K459" s="480" t="str">
        <f>担当者_SR</f>
        <v>NG</v>
      </c>
      <c r="L459" s="76"/>
      <c r="M459" s="76"/>
      <c r="N459" s="470"/>
      <c r="O459" s="474" t="str">
        <f>担当者_SRR</f>
        <v>NG</v>
      </c>
      <c r="P459" s="76"/>
      <c r="Q459" s="76"/>
      <c r="R459" s="470"/>
      <c r="S459" s="474" t="str">
        <f>担当者_DS</f>
        <v>NG</v>
      </c>
      <c r="T459" s="76"/>
      <c r="U459" s="76"/>
      <c r="V459" s="470"/>
      <c r="W459" s="472" t="str">
        <f>担当者_DSR</f>
        <v>NG</v>
      </c>
      <c r="X459" s="76"/>
      <c r="Y459" s="76"/>
      <c r="Z459" s="470"/>
      <c r="AA459" s="476"/>
      <c r="AB459" s="79"/>
      <c r="AC459" s="79"/>
      <c r="AD459" s="470">
        <f>IF(AC460 &lt;&gt; "",1,0)</f>
        <v>0</v>
      </c>
      <c r="AE459" s="472" t="str">
        <f>担当者_CD</f>
        <v>NG</v>
      </c>
      <c r="AF459" s="76"/>
      <c r="AG459" s="76"/>
      <c r="AH459" s="470"/>
      <c r="AI459" s="472" t="str">
        <f>担当者_DD</f>
        <v>NG</v>
      </c>
      <c r="AJ459" s="76"/>
      <c r="AK459" s="76"/>
      <c r="AL459" s="470"/>
      <c r="AM459" s="476"/>
      <c r="AN459" s="79"/>
      <c r="AO459" s="79"/>
      <c r="AP459" s="470">
        <f>IF(AO460 &lt;&gt; "",1,0)</f>
        <v>0</v>
      </c>
      <c r="AQ459" s="472" t="str">
        <f>担当者_MCL</f>
        <v>NG</v>
      </c>
      <c r="AR459" s="76"/>
      <c r="AS459" s="76"/>
      <c r="AT459" s="470"/>
      <c r="AU459" s="472" t="str">
        <f>担当者_MCLR</f>
        <v>NG</v>
      </c>
      <c r="AV459" s="76"/>
      <c r="AW459" s="76"/>
      <c r="AX459" s="470"/>
      <c r="AY459" s="476"/>
      <c r="AZ459" s="79"/>
      <c r="BA459" s="79"/>
      <c r="BB459" s="470">
        <f>IF(BA460 &lt;&gt; "",1,0)</f>
        <v>0</v>
      </c>
      <c r="BC459" s="474" t="str">
        <f>担当者_MT</f>
        <v>NG</v>
      </c>
      <c r="BD459" s="76"/>
      <c r="BE459" s="76"/>
      <c r="BF459" s="470"/>
      <c r="BG459" s="472" t="str">
        <f>担当者_M検</f>
        <v>NG</v>
      </c>
      <c r="BH459" s="76"/>
      <c r="BI459" s="76"/>
      <c r="BJ459" s="470"/>
      <c r="BK459" s="476"/>
      <c r="BL459" s="79"/>
      <c r="BM459" s="79"/>
      <c r="BN459" s="470">
        <v>0</v>
      </c>
      <c r="BO459" s="474" t="str">
        <f>担当者_モテ</f>
        <v>NG</v>
      </c>
      <c r="BP459" s="76"/>
      <c r="BQ459" s="76"/>
      <c r="BR459" s="470"/>
      <c r="BS459" s="472" t="str">
        <f>担当者_モテR</f>
        <v>NG</v>
      </c>
      <c r="BT459" s="76"/>
      <c r="BU459" s="76"/>
      <c r="BV459" s="470"/>
      <c r="BW459" s="468">
        <f t="shared" ref="BW459" si="23346">IFERROR(SUM(IF(K459&lt;&gt;"NG",N459*K$1,0),IF(O459&lt;&gt;"NG",R459*O$1,0),IF(S459&lt;&gt;"NG",V459*S$1,0),IF(W459&lt;&gt;"NG",Z459*W$1,0),IF(AA459&lt;&gt;"NG",AD459*AA$1,0),IF(AE459&lt;&gt;"NG",AH459*AE$1,0),IF(AI459&lt;&gt;"NG",AL459*AI$1,0),IF(AM459&lt;&gt;"NG",AP459*AM$1,0),IF(AQ459&lt;&gt;"NG",AT459*AQ$1,0),IF(AU459&lt;&gt;"NG",AX459*AU$1,0),IF(AY459&lt;&gt;"NG",BB459*AY$1,0),IF(BC459&lt;&gt;"NG",BF459*BC$1,0),IF(BG459&lt;&gt;"NG",BJ459*BG$1,0),IF(BK459&lt;&gt;"NG",BN459*BK$1,0),IF(BO459&lt;&gt;"NG",BR459*BO$1,0),IF(BS459&lt;&gt;"NG",BV459*BS$1,0))/SUM(IF(K459&lt;&gt;"NG",K$1,0),IF(O459&lt;&gt;"NG",O$1,0),IF(S459&lt;&gt;"NG",S$1,0),IF(W459&lt;&gt;"NG",W$1,0),IF(AA459&lt;&gt;"NG",AA$1,0),IF(AE459&lt;&gt;"NG",AE$1,0),IF(AI459&lt;&gt;"NG",AI$1,0),IF(AM459&lt;&gt;"NG",AM$1,0),IF(AQ459&lt;&gt;"NG",AQ$1,0),IF(AU459&lt;&gt;"NG",AU$1,0),IF(AY459&lt;&gt;"NG",AY$1,0),IF(BC459&lt;&gt;"NG",BC$1,0),IF(BG459&lt;&gt;"NG",BG$1,0),IF(BK459&lt;&gt;"NG",BK$1,0),IF(BO459&lt;&gt;"NG",BO$1,0),IF(BS459&lt;&gt;"NG",BS$1,0)),0)</f>
        <v>0</v>
      </c>
      <c r="BX459" s="466"/>
      <c r="BY459" s="490"/>
      <c r="BZ459" s="5"/>
      <c r="CA459" s="32">
        <f t="shared" ref="CA459" si="23347">IF(AND($M459&lt;&gt;$BZ$5,$M459&lt;=$BZ$6,$M459&lt;&gt;$BZ$7),1,0)</f>
        <v>0</v>
      </c>
      <c r="CB459" s="32">
        <f t="shared" ref="CB459" si="23348">IF(AND($Q459&lt;&gt;$BZ$5,$Q459&lt;=$BZ$6,$Q459&lt;&gt;$BZ$7),1,0)</f>
        <v>0</v>
      </c>
      <c r="CC459" s="32">
        <f t="shared" ref="CC459" si="23349">IF(AND($U459&lt;&gt;$BZ$5,$U459&lt;=$BZ$6,$U459&lt;&gt;$BZ$7),1,0)</f>
        <v>0</v>
      </c>
      <c r="CD459" s="32">
        <f t="shared" ref="CD459" si="23350">IF(AND($Y459&lt;&gt;$BZ$5,$Y459&lt;=$BZ$6,$Y459&lt;&gt;$BZ$7),1,0)</f>
        <v>0</v>
      </c>
      <c r="CE459" s="32">
        <f t="shared" ref="CE459" si="23351">IF(AND($AG459&lt;&gt;$BZ$5,$AG459&lt;=$BZ$6,$AG459&lt;&gt;$BZ$7),1,0)</f>
        <v>0</v>
      </c>
      <c r="CF459" s="32">
        <f t="shared" ref="CF459" si="23352">IF(AND($AK459&lt;&gt;$BZ$5,$AK459&lt;=$BZ$6,$AK459&lt;&gt;$BZ$7),1,0)</f>
        <v>0</v>
      </c>
      <c r="CG459" s="32">
        <f t="shared" ref="CG459" si="23353">IF(AND($AS459&lt;&gt;$BZ$5,$AS459&lt;=$BZ$6,$AS459&lt;&gt;$BZ$7),1,0)</f>
        <v>0</v>
      </c>
      <c r="CH459" s="32">
        <f t="shared" ref="CH459" si="23354">IF(AND($AW459&lt;&gt;$BZ$5,$AW459&lt;=$BZ$6,$AW459&lt;&gt;$BZ$7),1,0)</f>
        <v>0</v>
      </c>
      <c r="CI459" s="32">
        <f t="shared" ref="CI459" si="23355">IF(AND($BE459&lt;&gt;$BZ$5,$BE459&lt;=$BZ$6,$BE459&lt;&gt;$BZ$7),1,0)</f>
        <v>0</v>
      </c>
      <c r="CJ459" s="32">
        <f t="shared" ref="CJ459" si="23356">IF(AND($BI459&lt;&gt;$BZ$5,$BI459&lt;=$BZ$6,$BI459&lt;&gt;$BZ$7),1,0)</f>
        <v>0</v>
      </c>
      <c r="CK459" s="32">
        <f t="shared" ref="CK459" si="23357">IF(AND($BQ459&lt;&gt;$BZ$5,$BQ459&lt;=$BZ$6,$BQ459&lt;&gt;$BZ$7),1,0)</f>
        <v>0</v>
      </c>
      <c r="CL459" s="32">
        <f t="shared" ref="CL459" si="23358">IF(AND($BU459&lt;&gt;$BZ$5,$BU459&lt;=$BZ$6,$BU459&lt;&gt;$BZ$7),1,0)</f>
        <v>0</v>
      </c>
      <c r="CO459" s="32">
        <f>IF(AND($M459&lt;&gt;$CN$5,$M459&lt;=$CN$6,$M459&lt;&gt;$CN$7),1,0)</f>
        <v>0</v>
      </c>
      <c r="CP459" s="32">
        <f>IF(AND($Q459&lt;&gt;$CN$5,$Q459&lt;=$CN$6,$Q459&lt;&gt;$CN$7),1,0)</f>
        <v>0</v>
      </c>
      <c r="CQ459" s="32">
        <f>IF(AND($U459&lt;&gt;$CN$5,$U459&lt;=$CN$6,$U459&lt;&gt;$CN$7),1,0)</f>
        <v>0</v>
      </c>
      <c r="CR459" s="32">
        <f>IF(AND($Y459&lt;&gt;$CN$5,$Y459&lt;=$CN$6,$Y459&lt;&gt;$CN$7),1,0)</f>
        <v>0</v>
      </c>
      <c r="CS459" s="32">
        <f>IF(AND($AG459&lt;&gt;$CN$5,$AG459&lt;=$CN$6,$AG459&lt;&gt;$CN$7),1,0)</f>
        <v>0</v>
      </c>
      <c r="CT459" s="32">
        <f>IF(AND($AK459&lt;&gt;$CN$5,$AK459&lt;=$CN$6,$AK459&lt;&gt;$CN$7),1,0)</f>
        <v>0</v>
      </c>
      <c r="CU459" s="32">
        <f>IF(AND($AS459&lt;&gt;$CN$5,$AS459&lt;=$CN$6,$AS459&lt;&gt;$CN$7),1,0)</f>
        <v>0</v>
      </c>
      <c r="CV459" s="32">
        <f>IF(AND($AW459&lt;&gt;$CN$5,$AW459&lt;=$CN$6,$AW459&lt;&gt;$CN$7),1,0)</f>
        <v>0</v>
      </c>
      <c r="CW459" s="32">
        <f>IF(AND($BE459&lt;&gt;$CN$5,$BE459&lt;=$CN$6,$BE459&lt;&gt;$CN$7),1,0)</f>
        <v>0</v>
      </c>
      <c r="CX459" s="32">
        <f>IF(AND($BI459&lt;&gt;$CN$5,$BI459&lt;=$CN$6,$BI459&lt;&gt;$CN$7),1,0)</f>
        <v>0</v>
      </c>
      <c r="CY459" s="32">
        <f>IF(AND($BQ459&lt;&gt;$CN$5,$BQ459&lt;=$CN$6,$BQ459&lt;&gt;$CN$7),1,0)</f>
        <v>0</v>
      </c>
      <c r="CZ459" s="32">
        <f>IF(AND($BU459&lt;&gt;$CN$5,$BU459&lt;=$CN$6,$BU459&lt;&gt;$CN$7),1,0)</f>
        <v>0</v>
      </c>
      <c r="DC459" s="32">
        <f>IF(AND($M459&lt;&gt;$DB$5,$M459&lt;=$DB$6,$M459&lt;&gt;$CN$7),1,0)</f>
        <v>0</v>
      </c>
      <c r="DD459" s="32">
        <f>IF(AND($Q459&lt;&gt;$DB$5,$Q459&lt;=$DB$6,$Q459&lt;&gt;$CN$7),1,0)</f>
        <v>0</v>
      </c>
      <c r="DE459" s="32">
        <f>IF(AND($U459&lt;&gt;$DB$5,$U459&lt;=$DB$6,$U459&lt;&gt;$CN$7),1,0)</f>
        <v>0</v>
      </c>
      <c r="DF459" s="32">
        <f>IF(AND($Y459&lt;&gt;$DB$5,$Y459&lt;=$DB$6,$Y459&lt;&gt;$CN$7),1,0)</f>
        <v>0</v>
      </c>
      <c r="DG459" s="32">
        <f>IF(AND($AG459&lt;&gt;$DB$5,$AG459&lt;=$DB$6,$AG459&lt;&gt;$CN$7),1,0)</f>
        <v>0</v>
      </c>
      <c r="DH459" s="32">
        <f>IF(AND($AK459&lt;&gt;$DB$5,$AK459&lt;=$DB$6,$AK459&lt;&gt;$CN$7),1,0)</f>
        <v>0</v>
      </c>
      <c r="DI459" s="32">
        <f>IF(AND($AS459&lt;&gt;$DB$5,$AS459&lt;=$DB$6,$AS459&lt;&gt;$CN$7),1,0)</f>
        <v>0</v>
      </c>
      <c r="DJ459" s="32">
        <f>IF(AND($AW459&lt;&gt;$DB$5,$AW459&lt;=$DB$6,$AW459&lt;&gt;$CN$7),1,0)</f>
        <v>0</v>
      </c>
      <c r="DK459" s="32">
        <f>IF(AND($BE459&lt;&gt;$DB$5,$BE459&lt;=$DB$6,$BE459&lt;&gt;$CN$7),1,0)</f>
        <v>0</v>
      </c>
      <c r="DL459" s="32">
        <f>IF(AND($BI459&lt;&gt;$DB$5,$BI459&lt;=$DB$6,$BI459&lt;&gt;$CN$7),1,0)</f>
        <v>0</v>
      </c>
      <c r="DM459" s="32">
        <f>IF(AND($BQ459&lt;&gt;$DB$5,$BQ459&lt;=$DB$6,$BQ459&lt;&gt;$CN$7),1,0)</f>
        <v>0</v>
      </c>
      <c r="DN459" s="32">
        <f>IF(AND($BU459&lt;&gt;$DB$5,$BU459&lt;=$DB$6,$BU459&lt;&gt;$CN$7),1,0)</f>
        <v>0</v>
      </c>
      <c r="DQ459" s="32">
        <f t="shared" ref="DQ459" si="23359">IF(AND($M459&lt;&gt;$DP$5,$M459&lt;=$DP$6,$M459&lt;&gt;$CN$7),1,0)</f>
        <v>0</v>
      </c>
      <c r="DR459" s="32">
        <f t="shared" ref="DR459" si="23360">IF(AND($Q459&lt;&gt;$DP$5,$Q459&lt;=$DP$6,$Q459&lt;&gt;$CN$7),1,0)</f>
        <v>0</v>
      </c>
      <c r="DS459" s="32">
        <f t="shared" ref="DS459" si="23361">IF(AND($U459&lt;&gt;$DP$5,$U459&lt;=$DP$6,$U459&lt;&gt;$CN$7),1,0)</f>
        <v>0</v>
      </c>
      <c r="DT459" s="32">
        <f t="shared" ref="DT459" si="23362">IF(AND($Y459&lt;&gt;$DP$5,$Y459&lt;=$DP$6,$Y459&lt;&gt;$CN$7),1,0)</f>
        <v>0</v>
      </c>
      <c r="DU459" s="32">
        <f t="shared" ref="DU459" si="23363">IF(AND($AG459&lt;&gt;$DP$5,$AG459&lt;=$DP$6,$AG459&lt;&gt;$CN$7),1,0)</f>
        <v>0</v>
      </c>
      <c r="DV459" s="32">
        <f t="shared" ref="DV459" si="23364">IF(AND($AK459&lt;&gt;$DP$5,$AK459&lt;=$DP$6,$AK459&lt;&gt;$CN$7),1,0)</f>
        <v>0</v>
      </c>
      <c r="DW459" s="32">
        <f t="shared" ref="DW459" si="23365">IF(AND($AS459&lt;&gt;$DP$5,$AS459&lt;=$DP$6,$AS459&lt;&gt;$CN$7),1,0)</f>
        <v>0</v>
      </c>
      <c r="DX459" s="32">
        <f t="shared" ref="DX459" si="23366">IF(AND($AW459&lt;&gt;$DP$5,$AW459&lt;=$DP$6,$AW459&lt;&gt;$CN$7),1,0)</f>
        <v>0</v>
      </c>
      <c r="DY459" s="32">
        <f t="shared" ref="DY459" si="23367">IF(AND($BE459&lt;&gt;$DP$5,$BE459&lt;=$DP$6,$BE459&lt;&gt;$CN$7),1,0)</f>
        <v>0</v>
      </c>
      <c r="DZ459" s="32">
        <f t="shared" ref="DZ459" si="23368">IF(AND($BI459&lt;&gt;$DP$5,$BI459&lt;=$DP$6,$BI459&lt;&gt;$CN$7),1,0)</f>
        <v>0</v>
      </c>
      <c r="EA459" s="32">
        <f t="shared" ref="EA459" si="23369">IF(AND($BQ459&lt;&gt;$DP$5,$BQ459&lt;=$DP$6,$BQ459&lt;&gt;$CN$7),1,0)</f>
        <v>0</v>
      </c>
      <c r="EB459" s="32">
        <f t="shared" ref="EB459" si="23370">IF(AND($BU459&lt;&gt;$DP$5,$BU459&lt;=$DP$6,$BU459&lt;&gt;$CN$7),1,0)</f>
        <v>0</v>
      </c>
      <c r="EE459" s="328">
        <f>IF(M459&lt;&gt;"",IF(M459&lt;=$ED$6,1,IF(L459&gt;$ED$6,0,NETWORKDAYS(L459,$ED$6,祭日リスト)/NETWORKDAYS(L459,M459,祭日リスト)))*$GG459*週間進捗報告書!$G$9,0)</f>
        <v>0</v>
      </c>
      <c r="EF459" s="328">
        <f>IF(Q459&lt;&gt;"",IF(Q459&lt;=$ED$6,1,IF(P459&gt;$ED$6,0,NETWORKDAYS(P459,$ED$6,祭日リスト)/NETWORKDAYS(P459,Q459,祭日リスト)))*$GG459*週間進捗報告書!$G$10,0)</f>
        <v>0</v>
      </c>
      <c r="EG459" s="328">
        <f>IF(U459&lt;&gt;"",IF(U459&lt;=$ED$6,1,IF(T459&gt;$ED$6,0,NETWORKDAYS(T459,$ED$6,祭日リスト)/NETWORKDAYS(T459,U459,祭日リスト)))*$GG459*週間進捗報告書!$G$11,0)</f>
        <v>0</v>
      </c>
      <c r="EH459" s="328">
        <f>IF(Y459&lt;&gt;"",IF(Y459&lt;=$ED$6,1,IF(X459&gt;$ED$6,0,NETWORKDAYS(X459,$ED$6,祭日リスト)/NETWORKDAYS(X459,Y459,祭日リスト)))*$GG459*週間進捗報告書!$G$12,0)</f>
        <v>0</v>
      </c>
      <c r="EI459" s="328">
        <f>IF(AG459&lt;&gt;"",IF(AG459&lt;=$ED$6,1,IF(AF459&gt;$ED$6,0,NETWORKDAYS(AF459,$ED$6,祭日リスト)/NETWORKDAYS(AF459,AG459,祭日リスト)))*$GG459*週間進捗報告書!$G$13,0)</f>
        <v>0</v>
      </c>
      <c r="EJ459" s="328">
        <f>IF(AK459&lt;&gt;"",IF(AK459&lt;=$ED$6,1,IF(AJ459&gt;$ED$6,0,NETWORKDAYS(AJ459,$ED$6,祭日リスト)/NETWORKDAYS(AJ459,AK459,祭日リスト)))*$GG459*週間進捗報告書!$G$14,0)</f>
        <v>0</v>
      </c>
      <c r="EK459" s="328">
        <f>IF(AS459&lt;&gt;"",IF(AS459&lt;=$ED$6,1,IF(AR459&gt;$ED$6,0,NETWORKDAYS(AR459,$ED$6,祭日リスト)/NETWORKDAYS(AR459,AS459,祭日リスト)))*$GG459*週間進捗報告書!$G$15,0)</f>
        <v>0</v>
      </c>
      <c r="EL459" s="328">
        <f>IF(AW459&lt;&gt;"",IF(AW459&lt;=$ED$6,1,IF(AV459&gt;$ED$6,0,NETWORKDAYS(AV459,$ED$6,祭日リスト)/NETWORKDAYS(AV459,AW459,祭日リスト)))*$GG459*週間進捗報告書!$G$16,0)</f>
        <v>0</v>
      </c>
      <c r="EM459" s="328">
        <f>IF(BE459&lt;&gt;"",IF(BE459&lt;=$ED$6,1,IF(BD459&gt;$ED$6,0,NETWORKDAYS(BD459,$ED$6,祭日リスト)/NETWORKDAYS(BD459,BE459,祭日リスト)))*$GG459*週間進捗報告書!$G$17,0)</f>
        <v>0</v>
      </c>
      <c r="EN459" s="328">
        <f>IF(BI459&lt;&gt;"",IF(BI459&lt;=$ED$6,1,IF(BH459&gt;$ED$6,0,NETWORKDAYS(BH459,$ED$6,祭日リスト)/NETWORKDAYS(BH459,BI459,祭日リスト)))*$GG459*週間進捗報告書!$G$18,0)</f>
        <v>0</v>
      </c>
      <c r="EO459" s="328">
        <f>IF(BQ459&lt;&gt;"",IF(BQ459&lt;=$ED$6,1,IF(BP459&gt;$ED$6,0,NETWORKDAYS(BP459,$ED$6,祭日リスト)/NETWORKDAYS(BP459,BQ459,祭日リスト)))*$GG459*週間進捗報告書!$G$19,0)</f>
        <v>0</v>
      </c>
      <c r="EP459" s="328">
        <f>IF(BU459&lt;&gt;"",IF(BU459&lt;=$ED$6,1,IF(BT459&gt;$ED$6,0,NETWORKDAYS(BT459,$ED$6,祭日リスト)/NETWORKDAYS(BT459,BU459,祭日リスト)))*$GG459*週間進捗報告書!$G$20,0)</f>
        <v>0</v>
      </c>
      <c r="ER459" s="547">
        <f t="shared" ref="ER459:FC459" si="23371">EE459-EE460</f>
        <v>0</v>
      </c>
      <c r="ES459" s="547">
        <f t="shared" si="23371"/>
        <v>0</v>
      </c>
      <c r="ET459" s="547">
        <f t="shared" si="23371"/>
        <v>0</v>
      </c>
      <c r="EU459" s="547">
        <f t="shared" si="23371"/>
        <v>0</v>
      </c>
      <c r="EV459" s="547">
        <f t="shared" si="23371"/>
        <v>0</v>
      </c>
      <c r="EW459" s="547">
        <f t="shared" si="23371"/>
        <v>0</v>
      </c>
      <c r="EX459" s="547">
        <f t="shared" si="23371"/>
        <v>0</v>
      </c>
      <c r="EY459" s="547">
        <f t="shared" si="23371"/>
        <v>0</v>
      </c>
      <c r="EZ459" s="547">
        <f t="shared" si="23371"/>
        <v>0</v>
      </c>
      <c r="FA459" s="547">
        <f t="shared" si="23371"/>
        <v>0</v>
      </c>
      <c r="FB459" s="547">
        <f t="shared" si="23371"/>
        <v>0</v>
      </c>
      <c r="FC459" s="547">
        <f t="shared" si="23371"/>
        <v>0</v>
      </c>
      <c r="FD459" s="547">
        <f t="shared" ref="FD459" si="23372">SUM(ER459:FC460)</f>
        <v>0</v>
      </c>
      <c r="FE459" s="333"/>
      <c r="FG459" s="32">
        <f>IF(AND($M459&lt;&gt;$FF$7),1,0)</f>
        <v>0</v>
      </c>
      <c r="FH459" s="32">
        <f>IF(AND($Q459&lt;&gt;$FF$7),1,0)</f>
        <v>0</v>
      </c>
      <c r="FI459" s="32">
        <f>IF(AND($U459&lt;&gt;$FF$7),1,0)</f>
        <v>0</v>
      </c>
      <c r="FJ459" s="32">
        <f>IF(AND($Y459&lt;&gt;$FF$7),1,0)</f>
        <v>0</v>
      </c>
      <c r="FK459" s="32">
        <f>IF(AND($AG459&lt;&gt;$FF$7),1,0)</f>
        <v>0</v>
      </c>
      <c r="FL459" s="32">
        <f>IF(AND($AK459&lt;&gt;$FF$7),1,0)</f>
        <v>0</v>
      </c>
      <c r="FM459" s="32">
        <f>IF(AND($AS459&lt;&gt;$FF$7),1,0)</f>
        <v>0</v>
      </c>
      <c r="FN459" s="32">
        <f>IF(AND($AW459&lt;&gt;$FF$7),1,0)</f>
        <v>0</v>
      </c>
      <c r="FO459" s="32">
        <f>IF(AND($BE459&lt;&gt;$FF$7),1,0)</f>
        <v>0</v>
      </c>
      <c r="FP459" s="32">
        <f>IF(AND($BI459&lt;&gt;$FF$7),1,0)</f>
        <v>0</v>
      </c>
      <c r="FQ459" s="32">
        <f>IF(AND($BQ459&lt;&gt;$FF$7),1,0)</f>
        <v>0</v>
      </c>
      <c r="FR459" s="32">
        <f>IF(AND($BU459&lt;&gt;$FF$7),1,0)</f>
        <v>0</v>
      </c>
      <c r="FU459" s="294">
        <f t="shared" ref="FU459" si="23373">IF($K459&lt;&gt;"NG",$GG459,0)</f>
        <v>0</v>
      </c>
      <c r="FV459" s="294">
        <f t="shared" ref="FV459" si="23374">IF($O459&lt;&gt;"NG",$GG459,0)</f>
        <v>0</v>
      </c>
      <c r="FW459" s="294">
        <f t="shared" ref="FW459" si="23375">IF($S459&lt;&gt;"NG",$GG459,0)</f>
        <v>0</v>
      </c>
      <c r="FX459" s="294">
        <f t="shared" ref="FX459" si="23376">IF($W459&lt;&gt;"NG",$GG459,0)</f>
        <v>0</v>
      </c>
      <c r="FY459" s="294">
        <f t="shared" ref="FY459" si="23377">IF($AE459&lt;&gt;"NG",$GG459,0)</f>
        <v>0</v>
      </c>
      <c r="FZ459" s="294">
        <f t="shared" ref="FZ459" si="23378">IF($AI459&lt;&gt;"NG",$GG459,0)</f>
        <v>0</v>
      </c>
      <c r="GA459" s="294">
        <f t="shared" ref="GA459" si="23379">IF($AQ459&lt;&gt;"NG",$GG459,0)</f>
        <v>0</v>
      </c>
      <c r="GB459" s="294">
        <f t="shared" ref="GB459" si="23380">IF($AU459&lt;&gt;"NG",$GG459,0)</f>
        <v>0</v>
      </c>
      <c r="GC459" s="294">
        <f t="shared" ref="GC459" si="23381">IF($BC459&lt;&gt;"NG",$GG459,0)</f>
        <v>0</v>
      </c>
      <c r="GD459" s="294">
        <f t="shared" ref="GD459" si="23382">IF($BG459&lt;&gt;"NG",$GG459,0)</f>
        <v>0</v>
      </c>
      <c r="GE459" s="294">
        <f t="shared" ref="GE459" si="23383">IF($BO459&lt;&gt;"NG",$GG459,0)</f>
        <v>0</v>
      </c>
      <c r="GF459" s="294">
        <f t="shared" ref="GF459" si="23384">IF($BS459&lt;&gt;"NG",$GG459,0)</f>
        <v>0</v>
      </c>
      <c r="GG459" s="294" t="e">
        <f>VLOOKUP($D459,リスト!$D:$S,15,FALSE)</f>
        <v>#N/A</v>
      </c>
      <c r="GH459" s="2" t="e">
        <f>INDEX(リスト!$V:$V,MATCH(中日程計画表!$D459,リスト!$D:$D,0))</f>
        <v>#N/A</v>
      </c>
      <c r="GI459" s="2" t="e">
        <f>INDEX(リスト!$A:$A,MATCH(中日程計画表!$D459,リスト!$D:$D,0))</f>
        <v>#N/A</v>
      </c>
      <c r="GJ459" s="2" t="e">
        <f>INDEX(リスト!$U:$U,MATCH(中日程計画表!$D459,リスト!$D:$D,0))</f>
        <v>#N/A</v>
      </c>
      <c r="GK459" s="5" t="e">
        <f>INDEX(リスト!$W:$W,MATCH(中日程計画表!$D459,リスト!$D:$D,0))</f>
        <v>#N/A</v>
      </c>
      <c r="GL459" s="2" t="s">
        <v>200</v>
      </c>
      <c r="GM459" s="296">
        <f>D459</f>
        <v>0</v>
      </c>
      <c r="GN459" s="296">
        <f>E459</f>
        <v>0</v>
      </c>
      <c r="GU459" s="460" t="str">
        <f t="shared" ref="GU459" si="23385">AE459</f>
        <v>NG</v>
      </c>
      <c r="GV459" s="460">
        <f t="shared" ref="GV459" si="23386">EI459</f>
        <v>0</v>
      </c>
      <c r="GW459" s="460">
        <f t="shared" ref="GW459" si="23387">EI460</f>
        <v>0</v>
      </c>
      <c r="GX459" s="462">
        <f t="shared" ref="GX459" si="23388">EV459</f>
        <v>0</v>
      </c>
      <c r="GY459" s="460" t="str">
        <f t="shared" ref="GY459" si="23389">AI459</f>
        <v>NG</v>
      </c>
      <c r="GZ459" s="460">
        <f t="shared" ref="GZ459" si="23390">EJ459</f>
        <v>0</v>
      </c>
      <c r="HA459" s="460">
        <f t="shared" ref="HA459" si="23391">EJ460</f>
        <v>0</v>
      </c>
      <c r="HB459" s="462">
        <f t="shared" ref="HB459" si="23392">EW459</f>
        <v>0</v>
      </c>
      <c r="HC459" s="460" t="str">
        <f t="shared" ref="HC459" si="23393">AQ459</f>
        <v>NG</v>
      </c>
      <c r="HD459" s="460">
        <f t="shared" ref="HD459" si="23394">EK459</f>
        <v>0</v>
      </c>
      <c r="HE459" s="460">
        <f t="shared" ref="HE459" si="23395">EK460</f>
        <v>0</v>
      </c>
      <c r="HF459" s="462">
        <f t="shared" ref="HF459" si="23396">EX459</f>
        <v>0</v>
      </c>
      <c r="HG459" s="460" t="str">
        <f t="shared" ref="HG459" si="23397">AU459</f>
        <v>NG</v>
      </c>
      <c r="HH459" s="460">
        <f t="shared" ref="HH459" si="23398">EL459</f>
        <v>0</v>
      </c>
      <c r="HI459" s="460">
        <f t="shared" ref="HI459" si="23399">EL460</f>
        <v>0</v>
      </c>
      <c r="HJ459" s="462">
        <f t="shared" ref="HJ459" si="23400">EY459</f>
        <v>0</v>
      </c>
      <c r="HK459" s="460" t="str">
        <f t="shared" ref="HK459" si="23401">BC459</f>
        <v>NG</v>
      </c>
      <c r="HL459" s="460">
        <f t="shared" ref="HL459" si="23402">EM459</f>
        <v>0</v>
      </c>
      <c r="HM459" s="460">
        <f t="shared" ref="HM459" si="23403">EM460</f>
        <v>0</v>
      </c>
      <c r="HN459" s="462">
        <f t="shared" ref="HN459" si="23404">EZ459</f>
        <v>0</v>
      </c>
      <c r="HO459" s="460" t="str">
        <f t="shared" ref="HO459" si="23405">BG459</f>
        <v>NG</v>
      </c>
      <c r="HP459" s="460">
        <f t="shared" ref="HP459" si="23406">EN459</f>
        <v>0</v>
      </c>
      <c r="HQ459" s="460">
        <f t="shared" ref="HQ459" si="23407">EN460</f>
        <v>0</v>
      </c>
      <c r="HR459" s="462">
        <f t="shared" ref="HR459" si="23408">FA459</f>
        <v>0</v>
      </c>
      <c r="HS459" s="332"/>
    </row>
    <row r="460" spans="1:227" ht="12" customHeight="1">
      <c r="A460" s="489"/>
      <c r="B460" s="487"/>
      <c r="C460" s="475"/>
      <c r="D460" s="485"/>
      <c r="E460" s="483"/>
      <c r="F460" s="317"/>
      <c r="G460" s="317"/>
      <c r="H460" s="317"/>
      <c r="I460" s="317"/>
      <c r="J460" s="316"/>
      <c r="K460" s="481"/>
      <c r="L460" s="77"/>
      <c r="M460" s="77"/>
      <c r="N460" s="471"/>
      <c r="O460" s="475"/>
      <c r="P460" s="77"/>
      <c r="Q460" s="77"/>
      <c r="R460" s="471"/>
      <c r="S460" s="475"/>
      <c r="T460" s="77"/>
      <c r="U460" s="77"/>
      <c r="V460" s="471"/>
      <c r="W460" s="473"/>
      <c r="X460" s="77"/>
      <c r="Y460" s="77"/>
      <c r="Z460" s="471"/>
      <c r="AA460" s="477"/>
      <c r="AB460" s="80"/>
      <c r="AC460" s="80"/>
      <c r="AD460" s="471"/>
      <c r="AE460" s="473"/>
      <c r="AF460" s="77"/>
      <c r="AG460" s="77"/>
      <c r="AH460" s="471"/>
      <c r="AI460" s="473"/>
      <c r="AJ460" s="77"/>
      <c r="AK460" s="77"/>
      <c r="AL460" s="471"/>
      <c r="AM460" s="477"/>
      <c r="AN460" s="80"/>
      <c r="AO460" s="80"/>
      <c r="AP460" s="471"/>
      <c r="AQ460" s="473"/>
      <c r="AR460" s="77"/>
      <c r="AS460" s="77"/>
      <c r="AT460" s="471"/>
      <c r="AU460" s="473"/>
      <c r="AV460" s="77"/>
      <c r="AW460" s="77"/>
      <c r="AX460" s="471"/>
      <c r="AY460" s="477"/>
      <c r="AZ460" s="80"/>
      <c r="BA460" s="80"/>
      <c r="BB460" s="471"/>
      <c r="BC460" s="475"/>
      <c r="BD460" s="77"/>
      <c r="BE460" s="77"/>
      <c r="BF460" s="471"/>
      <c r="BG460" s="473"/>
      <c r="BH460" s="77"/>
      <c r="BI460" s="77"/>
      <c r="BJ460" s="471"/>
      <c r="BK460" s="477"/>
      <c r="BL460" s="80"/>
      <c r="BM460" s="80"/>
      <c r="BN460" s="471"/>
      <c r="BO460" s="475"/>
      <c r="BP460" s="77"/>
      <c r="BQ460" s="77"/>
      <c r="BR460" s="471"/>
      <c r="BS460" s="473"/>
      <c r="BT460" s="77"/>
      <c r="BU460" s="77"/>
      <c r="BV460" s="471"/>
      <c r="BW460" s="469"/>
      <c r="BX460" s="467"/>
      <c r="BY460" s="490"/>
      <c r="CA460" s="19">
        <f t="shared" ref="CA460" si="23409">IF(AND($N459=1,$M460&lt;&gt;$BZ$7),1,0)</f>
        <v>0</v>
      </c>
      <c r="CB460" s="19">
        <f t="shared" ref="CB460" si="23410">IF(AND($R459=1,$Q460&lt;&gt;$BZ$7),1,0)</f>
        <v>0</v>
      </c>
      <c r="CC460" s="19">
        <f t="shared" ref="CC460" si="23411">IF(AND($V459=1,$U460&lt;&gt;$BZ$7),1,0)</f>
        <v>0</v>
      </c>
      <c r="CD460" s="19">
        <f t="shared" ref="CD460" si="23412">IF(AND($Z459=1,$Y460&lt;&gt;$BZ$7),1,0)</f>
        <v>0</v>
      </c>
      <c r="CE460" s="19">
        <f t="shared" ref="CE460" si="23413">IF(AND($AH459=1,$AG460&lt;&gt;$BZ$7),1,0)</f>
        <v>0</v>
      </c>
      <c r="CF460" s="19">
        <f t="shared" ref="CF460" si="23414">IF(AND($AL459=1,$AK460&lt;&gt;$BZ$7),1,0)</f>
        <v>0</v>
      </c>
      <c r="CG460" s="19">
        <f t="shared" ref="CG460" si="23415">IF(AND($AT459=1,$AS460&lt;&gt;$BZ$7),1,0)</f>
        <v>0</v>
      </c>
      <c r="CH460" s="19">
        <f t="shared" ref="CH460" si="23416">IF(AND($AX459=1,$AW460&lt;&gt;$BZ$7),1,0)</f>
        <v>0</v>
      </c>
      <c r="CI460" s="19">
        <f t="shared" ref="CI460" si="23417">IF(AND($BF459=1,$BE460&lt;&gt;$BZ$7),1,0)</f>
        <v>0</v>
      </c>
      <c r="CJ460" s="19">
        <f t="shared" ref="CJ460" si="23418">IF(AND($BJ459=1,$BI460&lt;&gt;$BZ$7),1,0)</f>
        <v>0</v>
      </c>
      <c r="CK460" s="19">
        <f t="shared" ref="CK460" si="23419">IF(AND($BR459=1,$BQ460&lt;&gt;$BZ$7),1,0)</f>
        <v>0</v>
      </c>
      <c r="CL460" s="19">
        <f t="shared" ref="CL460" si="23420">IF(AND($BV459=1,$BU460&lt;&gt;$BZ$7),1,0)</f>
        <v>0</v>
      </c>
      <c r="CO460" s="19">
        <f>IF(AND($M460&lt;&gt;$CN$7,$M460&lt;=$CN$6),1,0)</f>
        <v>0</v>
      </c>
      <c r="CP460" s="19">
        <f>IF(AND($Q460&lt;&gt;$CN$7,$Q460&lt;=$CN$6),1,0)</f>
        <v>0</v>
      </c>
      <c r="CQ460" s="19">
        <f>IF(AND($U460&lt;&gt;$CN$7,$U460&lt;=$CN$6),1,0)</f>
        <v>0</v>
      </c>
      <c r="CR460" s="19">
        <f>IF(AND($Y460&lt;&gt;$CN$7,$Y460&lt;=$CN$6),1,0)</f>
        <v>0</v>
      </c>
      <c r="CS460" s="19">
        <f>IF(AND($AG460&lt;&gt;$CN$7,$AG460&lt;=$CN$6),1,0)</f>
        <v>0</v>
      </c>
      <c r="CT460" s="19">
        <f>IF(AND($AK460&lt;&gt;$CN$7,$AK460&lt;=$CN$6),1,0)</f>
        <v>0</v>
      </c>
      <c r="CU460" s="19">
        <f>IF(AND($AS460&lt;&gt;$CN$7,$AS460&lt;=$CN$6),1,0)</f>
        <v>0</v>
      </c>
      <c r="CV460" s="19">
        <f>IF(AND($AW460&lt;&gt;$CN$7,$AW460&lt;=$CN$6),1,0)</f>
        <v>0</v>
      </c>
      <c r="CW460" s="19">
        <f>IF(AND($BE460&lt;&gt;$CN$7,$BE460&lt;=$CN$6),1,0)</f>
        <v>0</v>
      </c>
      <c r="CX460" s="19">
        <f>IF(AND($BI460&lt;&gt;$CN$7,$BI460&lt;=$CN$6),1,0)</f>
        <v>0</v>
      </c>
      <c r="CY460" s="19">
        <f>IF(AND($BQ460&lt;&gt;$CN$7,$BQ460&lt;=$CN$6),1,0)</f>
        <v>0</v>
      </c>
      <c r="CZ460" s="19">
        <f>IF(AND($BU460&lt;&gt;$CN$7,$BU460&lt;=$CN$6),1,0)</f>
        <v>0</v>
      </c>
      <c r="DC460" s="19">
        <f>IF($N459=1,1,0)</f>
        <v>0</v>
      </c>
      <c r="DD460" s="19">
        <f>IF($R459=1,1,0)</f>
        <v>0</v>
      </c>
      <c r="DE460" s="19">
        <f>IF($V459=1,1,0)</f>
        <v>0</v>
      </c>
      <c r="DF460" s="19">
        <f>IF($Z459=1,1,0)</f>
        <v>0</v>
      </c>
      <c r="DG460" s="19">
        <f>IF($AH459=1,1,0)</f>
        <v>0</v>
      </c>
      <c r="DH460" s="19">
        <f>IF($AL459=1,1,0)</f>
        <v>0</v>
      </c>
      <c r="DI460" s="19">
        <f>IF($AT459=1,1,0)</f>
        <v>0</v>
      </c>
      <c r="DJ460" s="19">
        <f>IF($AX459=1,1,0)</f>
        <v>0</v>
      </c>
      <c r="DK460" s="19">
        <f>IF($BF459=1,1,0)</f>
        <v>0</v>
      </c>
      <c r="DL460" s="19">
        <f>IF($BJ459=1,1,0)</f>
        <v>0</v>
      </c>
      <c r="DM460" s="19">
        <f>IF($BR459=1,1,0)</f>
        <v>0</v>
      </c>
      <c r="DN460" s="19">
        <f>IF($BV459=1,1,0)</f>
        <v>0</v>
      </c>
      <c r="DQ460" s="19">
        <f t="shared" ref="DQ460" si="23421">IF($N459=1,1,0)</f>
        <v>0</v>
      </c>
      <c r="DR460" s="19">
        <f t="shared" ref="DR460" si="23422">IF($R459=1,1,0)</f>
        <v>0</v>
      </c>
      <c r="DS460" s="19">
        <f t="shared" ref="DS460" si="23423">IF($V459=1,1,0)</f>
        <v>0</v>
      </c>
      <c r="DT460" s="19">
        <f t="shared" ref="DT460" si="23424">IF($Z459=1,1,0)</f>
        <v>0</v>
      </c>
      <c r="DU460" s="19">
        <f t="shared" ref="DU460" si="23425">IF($AH459=1,1,0)</f>
        <v>0</v>
      </c>
      <c r="DV460" s="19">
        <f t="shared" ref="DV460" si="23426">IF($AL459=1,1,0)</f>
        <v>0</v>
      </c>
      <c r="DW460" s="19">
        <f t="shared" ref="DW460" si="23427">IF($AT459=1,1,0)</f>
        <v>0</v>
      </c>
      <c r="DX460" s="19">
        <f t="shared" ref="DX460" si="23428">IF($AX459=1,1,0)</f>
        <v>0</v>
      </c>
      <c r="DY460" s="19">
        <f t="shared" ref="DY460" si="23429">IF($BF459=1,1,0)</f>
        <v>0</v>
      </c>
      <c r="DZ460" s="19">
        <f t="shared" ref="DZ460" si="23430">IF($BJ459=1,1,0)</f>
        <v>0</v>
      </c>
      <c r="EA460" s="19">
        <f t="shared" ref="EA460" si="23431">IF($BR459=1,1,0)</f>
        <v>0</v>
      </c>
      <c r="EB460" s="19">
        <f t="shared" ref="EB460" si="23432">IF($BV459=1,1,0)</f>
        <v>0</v>
      </c>
      <c r="EE460" s="329">
        <f>N459*$FU460*週間進捗報告書!$G$9</f>
        <v>0</v>
      </c>
      <c r="EF460" s="329">
        <f>R459*$FV460*週間進捗報告書!$G$10</f>
        <v>0</v>
      </c>
      <c r="EG460" s="329">
        <f>V459*$FW460*週間進捗報告書!$G$11</f>
        <v>0</v>
      </c>
      <c r="EH460" s="329">
        <f>Z459*$FX460*週間進捗報告書!$G$12</f>
        <v>0</v>
      </c>
      <c r="EI460" s="329">
        <f>AH459*$FY460*週間進捗報告書!$G$13</f>
        <v>0</v>
      </c>
      <c r="EJ460" s="329">
        <f>AL459*$FZ460*週間進捗報告書!$G$14</f>
        <v>0</v>
      </c>
      <c r="EK460" s="329">
        <f>AT459*$GA460*週間進捗報告書!$G$15</f>
        <v>0</v>
      </c>
      <c r="EL460" s="329">
        <f>AX459*$GB460*週間進捗報告書!$G$16</f>
        <v>0</v>
      </c>
      <c r="EM460" s="329">
        <f>BF459*$GC460*週間進捗報告書!$G$17</f>
        <v>0</v>
      </c>
      <c r="EN460" s="329">
        <f>BJ459*$GD460*週間進捗報告書!$G$18</f>
        <v>0</v>
      </c>
      <c r="EO460" s="329">
        <f>BR459*$GE460*週間進捗報告書!$G$19</f>
        <v>0</v>
      </c>
      <c r="EP460" s="329">
        <f>BV459*$GF460*週間進捗報告書!$G$20</f>
        <v>0</v>
      </c>
      <c r="ER460" s="547"/>
      <c r="ES460" s="547"/>
      <c r="ET460" s="547"/>
      <c r="EU460" s="547"/>
      <c r="EV460" s="547"/>
      <c r="EW460" s="547"/>
      <c r="EX460" s="547"/>
      <c r="EY460" s="547"/>
      <c r="EZ460" s="547"/>
      <c r="FA460" s="547"/>
      <c r="FB460" s="547"/>
      <c r="FC460" s="547"/>
      <c r="FD460" s="547"/>
      <c r="FE460" s="332"/>
      <c r="FG460" s="19"/>
      <c r="FH460" s="19"/>
      <c r="FI460" s="19"/>
      <c r="FJ460" s="19"/>
      <c r="FK460" s="19"/>
      <c r="FL460" s="19"/>
      <c r="FM460" s="19"/>
      <c r="FN460" s="19"/>
      <c r="FO460" s="19"/>
      <c r="FP460" s="19"/>
      <c r="FQ460" s="19"/>
      <c r="FR460" s="19"/>
      <c r="FU460" s="295">
        <f t="shared" ref="FU460" si="23433">FU459</f>
        <v>0</v>
      </c>
      <c r="FV460" s="295">
        <f t="shared" ref="FV460" si="23434">FV459</f>
        <v>0</v>
      </c>
      <c r="FW460" s="295">
        <f t="shared" ref="FW460" si="23435">FW459</f>
        <v>0</v>
      </c>
      <c r="FX460" s="295">
        <f t="shared" ref="FX460" si="23436">FX459</f>
        <v>0</v>
      </c>
      <c r="FY460" s="295">
        <f t="shared" ref="FY460" si="23437">FY459</f>
        <v>0</v>
      </c>
      <c r="FZ460" s="295">
        <f t="shared" ref="FZ460" si="23438">FZ459</f>
        <v>0</v>
      </c>
      <c r="GA460" s="295">
        <f t="shared" ref="GA460" si="23439">GA459</f>
        <v>0</v>
      </c>
      <c r="GB460" s="295">
        <f t="shared" ref="GB460" si="23440">GB459</f>
        <v>0</v>
      </c>
      <c r="GC460" s="295">
        <f t="shared" ref="GC460" si="23441">GC459</f>
        <v>0</v>
      </c>
      <c r="GD460" s="295">
        <f t="shared" ref="GD460" si="23442">GD459</f>
        <v>0</v>
      </c>
      <c r="GE460" s="295">
        <f t="shared" ref="GE460" si="23443">GE459</f>
        <v>0</v>
      </c>
      <c r="GF460" s="295">
        <f t="shared" ref="GF460" si="23444">GF459</f>
        <v>0</v>
      </c>
      <c r="GG460" s="295" t="e">
        <f t="shared" ref="GG460" si="23445">GG459</f>
        <v>#N/A</v>
      </c>
      <c r="GH460" s="2" t="e">
        <f>INDEX(リスト!$V:$V,MATCH(中日程計画表!$D459,リスト!$D:$D,0))</f>
        <v>#N/A</v>
      </c>
      <c r="GI460" s="2" t="e">
        <f>INDEX(リスト!$A:$A,MATCH(中日程計画表!$D459,リスト!$D:$D,0))</f>
        <v>#N/A</v>
      </c>
      <c r="GJ460" s="2" t="e">
        <f>INDEX(リスト!$U:$U,MATCH(中日程計画表!$D459,リスト!$D:$D,0))</f>
        <v>#N/A</v>
      </c>
      <c r="GK460" s="5" t="e">
        <f>INDEX(リスト!$W:$W,MATCH(中日程計画表!$D459,リスト!$D:$D,0))</f>
        <v>#N/A</v>
      </c>
      <c r="GL460" s="2" t="s">
        <v>201</v>
      </c>
      <c r="GM460" s="296">
        <f t="shared" ref="GM460" si="23446">GM459</f>
        <v>0</v>
      </c>
      <c r="GN460" s="296">
        <f t="shared" ref="GN460" si="23447">GN459</f>
        <v>0</v>
      </c>
      <c r="GU460" s="461"/>
      <c r="GV460" s="460"/>
      <c r="GW460" s="460"/>
      <c r="GX460" s="461"/>
      <c r="GY460" s="461"/>
      <c r="GZ460" s="460"/>
      <c r="HA460" s="460"/>
      <c r="HB460" s="461"/>
      <c r="HC460" s="461"/>
      <c r="HD460" s="460"/>
      <c r="HE460" s="460"/>
      <c r="HF460" s="461"/>
      <c r="HG460" s="461"/>
      <c r="HH460" s="460"/>
      <c r="HI460" s="460"/>
      <c r="HJ460" s="461"/>
      <c r="HK460" s="461"/>
      <c r="HL460" s="460"/>
      <c r="HM460" s="460"/>
      <c r="HN460" s="461"/>
      <c r="HO460" s="461"/>
      <c r="HP460" s="460"/>
      <c r="HQ460" s="460"/>
      <c r="HR460" s="461"/>
      <c r="HS460" s="4"/>
    </row>
    <row r="461" spans="1:227" ht="12" customHeight="1">
      <c r="A461" s="488" t="str">
        <f t="shared" ref="A461" ca="1" si="23448">INDIRECT("リスト!A"&amp;B461+6)</f>
        <v/>
      </c>
      <c r="B461" s="486">
        <f t="shared" ref="B461" si="23449">ROUNDDOWN((ROW()-6)/2,0)+1</f>
        <v>228</v>
      </c>
      <c r="C461" s="474" t="str">
        <f>機能グループ名</f>
        <v/>
      </c>
      <c r="D461" s="484">
        <f>機能ID</f>
        <v>0</v>
      </c>
      <c r="E461" s="482">
        <f>機能名</f>
        <v>0</v>
      </c>
      <c r="F461" s="315"/>
      <c r="G461" s="315"/>
      <c r="H461" s="315"/>
      <c r="I461" s="315"/>
      <c r="J461" s="316"/>
      <c r="K461" s="480" t="str">
        <f>担当者_SR</f>
        <v>NG</v>
      </c>
      <c r="L461" s="76"/>
      <c r="M461" s="76"/>
      <c r="N461" s="470"/>
      <c r="O461" s="474" t="str">
        <f>担当者_SRR</f>
        <v>NG</v>
      </c>
      <c r="P461" s="76"/>
      <c r="Q461" s="76"/>
      <c r="R461" s="470"/>
      <c r="S461" s="474" t="str">
        <f>担当者_DS</f>
        <v>NG</v>
      </c>
      <c r="T461" s="76"/>
      <c r="U461" s="76"/>
      <c r="V461" s="470"/>
      <c r="W461" s="472" t="str">
        <f>担当者_DSR</f>
        <v>NG</v>
      </c>
      <c r="X461" s="76"/>
      <c r="Y461" s="76"/>
      <c r="Z461" s="470"/>
      <c r="AA461" s="476"/>
      <c r="AB461" s="79"/>
      <c r="AC461" s="79"/>
      <c r="AD461" s="470">
        <f>IF(AC462 &lt;&gt; "",1,0)</f>
        <v>0</v>
      </c>
      <c r="AE461" s="472" t="str">
        <f>担当者_CD</f>
        <v>NG</v>
      </c>
      <c r="AF461" s="76"/>
      <c r="AG461" s="76"/>
      <c r="AH461" s="470"/>
      <c r="AI461" s="472" t="str">
        <f>担当者_DD</f>
        <v>NG</v>
      </c>
      <c r="AJ461" s="76"/>
      <c r="AK461" s="76"/>
      <c r="AL461" s="470"/>
      <c r="AM461" s="476"/>
      <c r="AN461" s="79"/>
      <c r="AO461" s="79"/>
      <c r="AP461" s="470">
        <f>IF(AO462 &lt;&gt; "",1,0)</f>
        <v>0</v>
      </c>
      <c r="AQ461" s="472" t="str">
        <f>担当者_MCL</f>
        <v>NG</v>
      </c>
      <c r="AR461" s="76"/>
      <c r="AS461" s="76"/>
      <c r="AT461" s="470"/>
      <c r="AU461" s="472" t="str">
        <f>担当者_MCLR</f>
        <v>NG</v>
      </c>
      <c r="AV461" s="76"/>
      <c r="AW461" s="76"/>
      <c r="AX461" s="470"/>
      <c r="AY461" s="476"/>
      <c r="AZ461" s="79"/>
      <c r="BA461" s="79"/>
      <c r="BB461" s="470">
        <f>IF(BA462 &lt;&gt; "",1,0)</f>
        <v>0</v>
      </c>
      <c r="BC461" s="474" t="str">
        <f>担当者_MT</f>
        <v>NG</v>
      </c>
      <c r="BD461" s="76"/>
      <c r="BE461" s="76"/>
      <c r="BF461" s="470"/>
      <c r="BG461" s="472" t="str">
        <f>担当者_M検</f>
        <v>NG</v>
      </c>
      <c r="BH461" s="76"/>
      <c r="BI461" s="76"/>
      <c r="BJ461" s="470"/>
      <c r="BK461" s="476"/>
      <c r="BL461" s="79"/>
      <c r="BM461" s="79"/>
      <c r="BN461" s="470">
        <v>0</v>
      </c>
      <c r="BO461" s="474" t="str">
        <f>担当者_モテ</f>
        <v>NG</v>
      </c>
      <c r="BP461" s="76"/>
      <c r="BQ461" s="76"/>
      <c r="BR461" s="470"/>
      <c r="BS461" s="472" t="str">
        <f>担当者_モテR</f>
        <v>NG</v>
      </c>
      <c r="BT461" s="76"/>
      <c r="BU461" s="76"/>
      <c r="BV461" s="470"/>
      <c r="BW461" s="468">
        <f t="shared" ref="BW461" si="23450">IFERROR(SUM(IF(K461&lt;&gt;"NG",N461*K$1,0),IF(O461&lt;&gt;"NG",R461*O$1,0),IF(S461&lt;&gt;"NG",V461*S$1,0),IF(W461&lt;&gt;"NG",Z461*W$1,0),IF(AA461&lt;&gt;"NG",AD461*AA$1,0),IF(AE461&lt;&gt;"NG",AH461*AE$1,0),IF(AI461&lt;&gt;"NG",AL461*AI$1,0),IF(AM461&lt;&gt;"NG",AP461*AM$1,0),IF(AQ461&lt;&gt;"NG",AT461*AQ$1,0),IF(AU461&lt;&gt;"NG",AX461*AU$1,0),IF(AY461&lt;&gt;"NG",BB461*AY$1,0),IF(BC461&lt;&gt;"NG",BF461*BC$1,0),IF(BG461&lt;&gt;"NG",BJ461*BG$1,0),IF(BK461&lt;&gt;"NG",BN461*BK$1,0),IF(BO461&lt;&gt;"NG",BR461*BO$1,0),IF(BS461&lt;&gt;"NG",BV461*BS$1,0))/SUM(IF(K461&lt;&gt;"NG",K$1,0),IF(O461&lt;&gt;"NG",O$1,0),IF(S461&lt;&gt;"NG",S$1,0),IF(W461&lt;&gt;"NG",W$1,0),IF(AA461&lt;&gt;"NG",AA$1,0),IF(AE461&lt;&gt;"NG",AE$1,0),IF(AI461&lt;&gt;"NG",AI$1,0),IF(AM461&lt;&gt;"NG",AM$1,0),IF(AQ461&lt;&gt;"NG",AQ$1,0),IF(AU461&lt;&gt;"NG",AU$1,0),IF(AY461&lt;&gt;"NG",AY$1,0),IF(BC461&lt;&gt;"NG",BC$1,0),IF(BG461&lt;&gt;"NG",BG$1,0),IF(BK461&lt;&gt;"NG",BK$1,0),IF(BO461&lt;&gt;"NG",BO$1,0),IF(BS461&lt;&gt;"NG",BS$1,0)),0)</f>
        <v>0</v>
      </c>
      <c r="BX461" s="466"/>
      <c r="BY461" s="490"/>
      <c r="BZ461" s="5"/>
      <c r="CA461" s="32">
        <f t="shared" ref="CA461" si="23451">IF(AND($M461&lt;&gt;$BZ$5,$M461&lt;=$BZ$6,$M461&lt;&gt;$BZ$7),1,0)</f>
        <v>0</v>
      </c>
      <c r="CB461" s="32">
        <f t="shared" ref="CB461" si="23452">IF(AND($Q461&lt;&gt;$BZ$5,$Q461&lt;=$BZ$6,$Q461&lt;&gt;$BZ$7),1,0)</f>
        <v>0</v>
      </c>
      <c r="CC461" s="32">
        <f t="shared" ref="CC461" si="23453">IF(AND($U461&lt;&gt;$BZ$5,$U461&lt;=$BZ$6,$U461&lt;&gt;$BZ$7),1,0)</f>
        <v>0</v>
      </c>
      <c r="CD461" s="32">
        <f t="shared" ref="CD461" si="23454">IF(AND($Y461&lt;&gt;$BZ$5,$Y461&lt;=$BZ$6,$Y461&lt;&gt;$BZ$7),1,0)</f>
        <v>0</v>
      </c>
      <c r="CE461" s="32">
        <f t="shared" ref="CE461" si="23455">IF(AND($AG461&lt;&gt;$BZ$5,$AG461&lt;=$BZ$6,$AG461&lt;&gt;$BZ$7),1,0)</f>
        <v>0</v>
      </c>
      <c r="CF461" s="32">
        <f t="shared" ref="CF461" si="23456">IF(AND($AK461&lt;&gt;$BZ$5,$AK461&lt;=$BZ$6,$AK461&lt;&gt;$BZ$7),1,0)</f>
        <v>0</v>
      </c>
      <c r="CG461" s="32">
        <f t="shared" ref="CG461" si="23457">IF(AND($AS461&lt;&gt;$BZ$5,$AS461&lt;=$BZ$6,$AS461&lt;&gt;$BZ$7),1,0)</f>
        <v>0</v>
      </c>
      <c r="CH461" s="32">
        <f t="shared" ref="CH461" si="23458">IF(AND($AW461&lt;&gt;$BZ$5,$AW461&lt;=$BZ$6,$AW461&lt;&gt;$BZ$7),1,0)</f>
        <v>0</v>
      </c>
      <c r="CI461" s="32">
        <f t="shared" ref="CI461" si="23459">IF(AND($BE461&lt;&gt;$BZ$5,$BE461&lt;=$BZ$6,$BE461&lt;&gt;$BZ$7),1,0)</f>
        <v>0</v>
      </c>
      <c r="CJ461" s="32">
        <f t="shared" ref="CJ461" si="23460">IF(AND($BI461&lt;&gt;$BZ$5,$BI461&lt;=$BZ$6,$BI461&lt;&gt;$BZ$7),1,0)</f>
        <v>0</v>
      </c>
      <c r="CK461" s="32">
        <f t="shared" ref="CK461" si="23461">IF(AND($BQ461&lt;&gt;$BZ$5,$BQ461&lt;=$BZ$6,$BQ461&lt;&gt;$BZ$7),1,0)</f>
        <v>0</v>
      </c>
      <c r="CL461" s="32">
        <f t="shared" ref="CL461" si="23462">IF(AND($BU461&lt;&gt;$BZ$5,$BU461&lt;=$BZ$6,$BU461&lt;&gt;$BZ$7),1,0)</f>
        <v>0</v>
      </c>
      <c r="CO461" s="32">
        <f>IF(AND($M461&lt;&gt;$CN$5,$M461&lt;=$CN$6,$M461&lt;&gt;$CN$7),1,0)</f>
        <v>0</v>
      </c>
      <c r="CP461" s="32">
        <f>IF(AND($Q461&lt;&gt;$CN$5,$Q461&lt;=$CN$6,$Q461&lt;&gt;$CN$7),1,0)</f>
        <v>0</v>
      </c>
      <c r="CQ461" s="32">
        <f>IF(AND($U461&lt;&gt;$CN$5,$U461&lt;=$CN$6,$U461&lt;&gt;$CN$7),1,0)</f>
        <v>0</v>
      </c>
      <c r="CR461" s="32">
        <f>IF(AND($Y461&lt;&gt;$CN$5,$Y461&lt;=$CN$6,$Y461&lt;&gt;$CN$7),1,0)</f>
        <v>0</v>
      </c>
      <c r="CS461" s="32">
        <f>IF(AND($AG461&lt;&gt;$CN$5,$AG461&lt;=$CN$6,$AG461&lt;&gt;$CN$7),1,0)</f>
        <v>0</v>
      </c>
      <c r="CT461" s="32">
        <f>IF(AND($AK461&lt;&gt;$CN$5,$AK461&lt;=$CN$6,$AK461&lt;&gt;$CN$7),1,0)</f>
        <v>0</v>
      </c>
      <c r="CU461" s="32">
        <f>IF(AND($AS461&lt;&gt;$CN$5,$AS461&lt;=$CN$6,$AS461&lt;&gt;$CN$7),1,0)</f>
        <v>0</v>
      </c>
      <c r="CV461" s="32">
        <f>IF(AND($AW461&lt;&gt;$CN$5,$AW461&lt;=$CN$6,$AW461&lt;&gt;$CN$7),1,0)</f>
        <v>0</v>
      </c>
      <c r="CW461" s="32">
        <f>IF(AND($BE461&lt;&gt;$CN$5,$BE461&lt;=$CN$6,$BE461&lt;&gt;$CN$7),1,0)</f>
        <v>0</v>
      </c>
      <c r="CX461" s="32">
        <f>IF(AND($BI461&lt;&gt;$CN$5,$BI461&lt;=$CN$6,$BI461&lt;&gt;$CN$7),1,0)</f>
        <v>0</v>
      </c>
      <c r="CY461" s="32">
        <f>IF(AND($BQ461&lt;&gt;$CN$5,$BQ461&lt;=$CN$6,$BQ461&lt;&gt;$CN$7),1,0)</f>
        <v>0</v>
      </c>
      <c r="CZ461" s="32">
        <f>IF(AND($BU461&lt;&gt;$CN$5,$BU461&lt;=$CN$6,$BU461&lt;&gt;$CN$7),1,0)</f>
        <v>0</v>
      </c>
      <c r="DC461" s="32">
        <f>IF(AND($M461&lt;&gt;$DB$5,$M461&lt;=$DB$6,$M461&lt;&gt;$CN$7),1,0)</f>
        <v>0</v>
      </c>
      <c r="DD461" s="32">
        <f>IF(AND($Q461&lt;&gt;$DB$5,$Q461&lt;=$DB$6,$Q461&lt;&gt;$CN$7),1,0)</f>
        <v>0</v>
      </c>
      <c r="DE461" s="32">
        <f>IF(AND($U461&lt;&gt;$DB$5,$U461&lt;=$DB$6,$U461&lt;&gt;$CN$7),1,0)</f>
        <v>0</v>
      </c>
      <c r="DF461" s="32">
        <f>IF(AND($Y461&lt;&gt;$DB$5,$Y461&lt;=$DB$6,$Y461&lt;&gt;$CN$7),1,0)</f>
        <v>0</v>
      </c>
      <c r="DG461" s="32">
        <f>IF(AND($AG461&lt;&gt;$DB$5,$AG461&lt;=$DB$6,$AG461&lt;&gt;$CN$7),1,0)</f>
        <v>0</v>
      </c>
      <c r="DH461" s="32">
        <f>IF(AND($AK461&lt;&gt;$DB$5,$AK461&lt;=$DB$6,$AK461&lt;&gt;$CN$7),1,0)</f>
        <v>0</v>
      </c>
      <c r="DI461" s="32">
        <f>IF(AND($AS461&lt;&gt;$DB$5,$AS461&lt;=$DB$6,$AS461&lt;&gt;$CN$7),1,0)</f>
        <v>0</v>
      </c>
      <c r="DJ461" s="32">
        <f>IF(AND($AW461&lt;&gt;$DB$5,$AW461&lt;=$DB$6,$AW461&lt;&gt;$CN$7),1,0)</f>
        <v>0</v>
      </c>
      <c r="DK461" s="32">
        <f>IF(AND($BE461&lt;&gt;$DB$5,$BE461&lt;=$DB$6,$BE461&lt;&gt;$CN$7),1,0)</f>
        <v>0</v>
      </c>
      <c r="DL461" s="32">
        <f>IF(AND($BI461&lt;&gt;$DB$5,$BI461&lt;=$DB$6,$BI461&lt;&gt;$CN$7),1,0)</f>
        <v>0</v>
      </c>
      <c r="DM461" s="32">
        <f>IF(AND($BQ461&lt;&gt;$DB$5,$BQ461&lt;=$DB$6,$BQ461&lt;&gt;$CN$7),1,0)</f>
        <v>0</v>
      </c>
      <c r="DN461" s="32">
        <f>IF(AND($BU461&lt;&gt;$DB$5,$BU461&lt;=$DB$6,$BU461&lt;&gt;$CN$7),1,0)</f>
        <v>0</v>
      </c>
      <c r="DQ461" s="32">
        <f t="shared" ref="DQ461" si="23463">IF(AND($M461&lt;&gt;$DP$5,$M461&lt;=$DP$6,$M461&lt;&gt;$CN$7),1,0)</f>
        <v>0</v>
      </c>
      <c r="DR461" s="32">
        <f t="shared" ref="DR461" si="23464">IF(AND($Q461&lt;&gt;$DP$5,$Q461&lt;=$DP$6,$Q461&lt;&gt;$CN$7),1,0)</f>
        <v>0</v>
      </c>
      <c r="DS461" s="32">
        <f t="shared" ref="DS461" si="23465">IF(AND($U461&lt;&gt;$DP$5,$U461&lt;=$DP$6,$U461&lt;&gt;$CN$7),1,0)</f>
        <v>0</v>
      </c>
      <c r="DT461" s="32">
        <f t="shared" ref="DT461" si="23466">IF(AND($Y461&lt;&gt;$DP$5,$Y461&lt;=$DP$6,$Y461&lt;&gt;$CN$7),1,0)</f>
        <v>0</v>
      </c>
      <c r="DU461" s="32">
        <f t="shared" ref="DU461" si="23467">IF(AND($AG461&lt;&gt;$DP$5,$AG461&lt;=$DP$6,$AG461&lt;&gt;$CN$7),1,0)</f>
        <v>0</v>
      </c>
      <c r="DV461" s="32">
        <f t="shared" ref="DV461" si="23468">IF(AND($AK461&lt;&gt;$DP$5,$AK461&lt;=$DP$6,$AK461&lt;&gt;$CN$7),1,0)</f>
        <v>0</v>
      </c>
      <c r="DW461" s="32">
        <f t="shared" ref="DW461" si="23469">IF(AND($AS461&lt;&gt;$DP$5,$AS461&lt;=$DP$6,$AS461&lt;&gt;$CN$7),1,0)</f>
        <v>0</v>
      </c>
      <c r="DX461" s="32">
        <f t="shared" ref="DX461" si="23470">IF(AND($AW461&lt;&gt;$DP$5,$AW461&lt;=$DP$6,$AW461&lt;&gt;$CN$7),1,0)</f>
        <v>0</v>
      </c>
      <c r="DY461" s="32">
        <f t="shared" ref="DY461" si="23471">IF(AND($BE461&lt;&gt;$DP$5,$BE461&lt;=$DP$6,$BE461&lt;&gt;$CN$7),1,0)</f>
        <v>0</v>
      </c>
      <c r="DZ461" s="32">
        <f t="shared" ref="DZ461" si="23472">IF(AND($BI461&lt;&gt;$DP$5,$BI461&lt;=$DP$6,$BI461&lt;&gt;$CN$7),1,0)</f>
        <v>0</v>
      </c>
      <c r="EA461" s="32">
        <f t="shared" ref="EA461" si="23473">IF(AND($BQ461&lt;&gt;$DP$5,$BQ461&lt;=$DP$6,$BQ461&lt;&gt;$CN$7),1,0)</f>
        <v>0</v>
      </c>
      <c r="EB461" s="32">
        <f t="shared" ref="EB461" si="23474">IF(AND($BU461&lt;&gt;$DP$5,$BU461&lt;=$DP$6,$BU461&lt;&gt;$CN$7),1,0)</f>
        <v>0</v>
      </c>
      <c r="EE461" s="328">
        <f>IF(M461&lt;&gt;"",IF(M461&lt;=$ED$6,1,IF(L461&gt;$ED$6,0,NETWORKDAYS(L461,$ED$6,祭日リスト)/NETWORKDAYS(L461,M461,祭日リスト)))*$GG461*週間進捗報告書!$G$9,0)</f>
        <v>0</v>
      </c>
      <c r="EF461" s="328">
        <f>IF(Q461&lt;&gt;"",IF(Q461&lt;=$ED$6,1,IF(P461&gt;$ED$6,0,NETWORKDAYS(P461,$ED$6,祭日リスト)/NETWORKDAYS(P461,Q461,祭日リスト)))*$GG461*週間進捗報告書!$G$10,0)</f>
        <v>0</v>
      </c>
      <c r="EG461" s="328">
        <f>IF(U461&lt;&gt;"",IF(U461&lt;=$ED$6,1,IF(T461&gt;$ED$6,0,NETWORKDAYS(T461,$ED$6,祭日リスト)/NETWORKDAYS(T461,U461,祭日リスト)))*$GG461*週間進捗報告書!$G$11,0)</f>
        <v>0</v>
      </c>
      <c r="EH461" s="328">
        <f>IF(Y461&lt;&gt;"",IF(Y461&lt;=$ED$6,1,IF(X461&gt;$ED$6,0,NETWORKDAYS(X461,$ED$6,祭日リスト)/NETWORKDAYS(X461,Y461,祭日リスト)))*$GG461*週間進捗報告書!$G$12,0)</f>
        <v>0</v>
      </c>
      <c r="EI461" s="328">
        <f>IF(AG461&lt;&gt;"",IF(AG461&lt;=$ED$6,1,IF(AF461&gt;$ED$6,0,NETWORKDAYS(AF461,$ED$6,祭日リスト)/NETWORKDAYS(AF461,AG461,祭日リスト)))*$GG461*週間進捗報告書!$G$13,0)</f>
        <v>0</v>
      </c>
      <c r="EJ461" s="328">
        <f>IF(AK461&lt;&gt;"",IF(AK461&lt;=$ED$6,1,IF(AJ461&gt;$ED$6,0,NETWORKDAYS(AJ461,$ED$6,祭日リスト)/NETWORKDAYS(AJ461,AK461,祭日リスト)))*$GG461*週間進捗報告書!$G$14,0)</f>
        <v>0</v>
      </c>
      <c r="EK461" s="328">
        <f>IF(AS461&lt;&gt;"",IF(AS461&lt;=$ED$6,1,IF(AR461&gt;$ED$6,0,NETWORKDAYS(AR461,$ED$6,祭日リスト)/NETWORKDAYS(AR461,AS461,祭日リスト)))*$GG461*週間進捗報告書!$G$15,0)</f>
        <v>0</v>
      </c>
      <c r="EL461" s="328">
        <f>IF(AW461&lt;&gt;"",IF(AW461&lt;=$ED$6,1,IF(AV461&gt;$ED$6,0,NETWORKDAYS(AV461,$ED$6,祭日リスト)/NETWORKDAYS(AV461,AW461,祭日リスト)))*$GG461*週間進捗報告書!$G$16,0)</f>
        <v>0</v>
      </c>
      <c r="EM461" s="328">
        <f>IF(BE461&lt;&gt;"",IF(BE461&lt;=$ED$6,1,IF(BD461&gt;$ED$6,0,NETWORKDAYS(BD461,$ED$6,祭日リスト)/NETWORKDAYS(BD461,BE461,祭日リスト)))*$GG461*週間進捗報告書!$G$17,0)</f>
        <v>0</v>
      </c>
      <c r="EN461" s="328">
        <f>IF(BI461&lt;&gt;"",IF(BI461&lt;=$ED$6,1,IF(BH461&gt;$ED$6,0,NETWORKDAYS(BH461,$ED$6,祭日リスト)/NETWORKDAYS(BH461,BI461,祭日リスト)))*$GG461*週間進捗報告書!$G$18,0)</f>
        <v>0</v>
      </c>
      <c r="EO461" s="328">
        <f>IF(BQ461&lt;&gt;"",IF(BQ461&lt;=$ED$6,1,IF(BP461&gt;$ED$6,0,NETWORKDAYS(BP461,$ED$6,祭日リスト)/NETWORKDAYS(BP461,BQ461,祭日リスト)))*$GG461*週間進捗報告書!$G$19,0)</f>
        <v>0</v>
      </c>
      <c r="EP461" s="328">
        <f>IF(BU461&lt;&gt;"",IF(BU461&lt;=$ED$6,1,IF(BT461&gt;$ED$6,0,NETWORKDAYS(BT461,$ED$6,祭日リスト)/NETWORKDAYS(BT461,BU461,祭日リスト)))*$GG461*週間進捗報告書!$G$20,0)</f>
        <v>0</v>
      </c>
      <c r="ER461" s="547">
        <f t="shared" ref="ER461:FC461" si="23475">EE461-EE462</f>
        <v>0</v>
      </c>
      <c r="ES461" s="547">
        <f t="shared" si="23475"/>
        <v>0</v>
      </c>
      <c r="ET461" s="547">
        <f t="shared" si="23475"/>
        <v>0</v>
      </c>
      <c r="EU461" s="547">
        <f t="shared" si="23475"/>
        <v>0</v>
      </c>
      <c r="EV461" s="547">
        <f t="shared" si="23475"/>
        <v>0</v>
      </c>
      <c r="EW461" s="547">
        <f t="shared" si="23475"/>
        <v>0</v>
      </c>
      <c r="EX461" s="547">
        <f t="shared" si="23475"/>
        <v>0</v>
      </c>
      <c r="EY461" s="547">
        <f t="shared" si="23475"/>
        <v>0</v>
      </c>
      <c r="EZ461" s="547">
        <f t="shared" si="23475"/>
        <v>0</v>
      </c>
      <c r="FA461" s="547">
        <f t="shared" si="23475"/>
        <v>0</v>
      </c>
      <c r="FB461" s="547">
        <f t="shared" si="23475"/>
        <v>0</v>
      </c>
      <c r="FC461" s="547">
        <f t="shared" si="23475"/>
        <v>0</v>
      </c>
      <c r="FD461" s="547">
        <f t="shared" ref="FD461" si="23476">SUM(ER461:FC462)</f>
        <v>0</v>
      </c>
      <c r="FE461" s="333"/>
      <c r="FG461" s="32">
        <f>IF(AND($M461&lt;&gt;$FF$7),1,0)</f>
        <v>0</v>
      </c>
      <c r="FH461" s="32">
        <f>IF(AND($Q461&lt;&gt;$FF$7),1,0)</f>
        <v>0</v>
      </c>
      <c r="FI461" s="32">
        <f>IF(AND($U461&lt;&gt;$FF$7),1,0)</f>
        <v>0</v>
      </c>
      <c r="FJ461" s="32">
        <f>IF(AND($Y461&lt;&gt;$FF$7),1,0)</f>
        <v>0</v>
      </c>
      <c r="FK461" s="32">
        <f>IF(AND($AG461&lt;&gt;$FF$7),1,0)</f>
        <v>0</v>
      </c>
      <c r="FL461" s="32">
        <f>IF(AND($AK461&lt;&gt;$FF$7),1,0)</f>
        <v>0</v>
      </c>
      <c r="FM461" s="32">
        <f>IF(AND($AS461&lt;&gt;$FF$7),1,0)</f>
        <v>0</v>
      </c>
      <c r="FN461" s="32">
        <f>IF(AND($AW461&lt;&gt;$FF$7),1,0)</f>
        <v>0</v>
      </c>
      <c r="FO461" s="32">
        <f>IF(AND($BE461&lt;&gt;$FF$7),1,0)</f>
        <v>0</v>
      </c>
      <c r="FP461" s="32">
        <f>IF(AND($BI461&lt;&gt;$FF$7),1,0)</f>
        <v>0</v>
      </c>
      <c r="FQ461" s="32">
        <f>IF(AND($BQ461&lt;&gt;$FF$7),1,0)</f>
        <v>0</v>
      </c>
      <c r="FR461" s="32">
        <f>IF(AND($BU461&lt;&gt;$FF$7),1,0)</f>
        <v>0</v>
      </c>
      <c r="FU461" s="294">
        <f t="shared" ref="FU461" si="23477">IF($K461&lt;&gt;"NG",$GG461,0)</f>
        <v>0</v>
      </c>
      <c r="FV461" s="294">
        <f t="shared" ref="FV461" si="23478">IF($O461&lt;&gt;"NG",$GG461,0)</f>
        <v>0</v>
      </c>
      <c r="FW461" s="294">
        <f t="shared" ref="FW461" si="23479">IF($S461&lt;&gt;"NG",$GG461,0)</f>
        <v>0</v>
      </c>
      <c r="FX461" s="294">
        <f t="shared" ref="FX461" si="23480">IF($W461&lt;&gt;"NG",$GG461,0)</f>
        <v>0</v>
      </c>
      <c r="FY461" s="294">
        <f t="shared" ref="FY461" si="23481">IF($AE461&lt;&gt;"NG",$GG461,0)</f>
        <v>0</v>
      </c>
      <c r="FZ461" s="294">
        <f t="shared" ref="FZ461" si="23482">IF($AI461&lt;&gt;"NG",$GG461,0)</f>
        <v>0</v>
      </c>
      <c r="GA461" s="294">
        <f t="shared" ref="GA461" si="23483">IF($AQ461&lt;&gt;"NG",$GG461,0)</f>
        <v>0</v>
      </c>
      <c r="GB461" s="294">
        <f t="shared" ref="GB461" si="23484">IF($AU461&lt;&gt;"NG",$GG461,0)</f>
        <v>0</v>
      </c>
      <c r="GC461" s="294">
        <f t="shared" ref="GC461" si="23485">IF($BC461&lt;&gt;"NG",$GG461,0)</f>
        <v>0</v>
      </c>
      <c r="GD461" s="294">
        <f t="shared" ref="GD461" si="23486">IF($BG461&lt;&gt;"NG",$GG461,0)</f>
        <v>0</v>
      </c>
      <c r="GE461" s="294">
        <f t="shared" ref="GE461" si="23487">IF($BO461&lt;&gt;"NG",$GG461,0)</f>
        <v>0</v>
      </c>
      <c r="GF461" s="294">
        <f t="shared" ref="GF461" si="23488">IF($BS461&lt;&gt;"NG",$GG461,0)</f>
        <v>0</v>
      </c>
      <c r="GG461" s="294" t="e">
        <f>VLOOKUP($D461,リスト!$D:$S,15,FALSE)</f>
        <v>#N/A</v>
      </c>
      <c r="GH461" s="2" t="e">
        <f>INDEX(リスト!$V:$V,MATCH(中日程計画表!$D461,リスト!$D:$D,0))</f>
        <v>#N/A</v>
      </c>
      <c r="GI461" s="2" t="e">
        <f>INDEX(リスト!$A:$A,MATCH(中日程計画表!$D461,リスト!$D:$D,0))</f>
        <v>#N/A</v>
      </c>
      <c r="GJ461" s="2" t="e">
        <f>INDEX(リスト!$U:$U,MATCH(中日程計画表!$D461,リスト!$D:$D,0))</f>
        <v>#N/A</v>
      </c>
      <c r="GK461" s="5" t="e">
        <f>INDEX(リスト!$W:$W,MATCH(中日程計画表!$D461,リスト!$D:$D,0))</f>
        <v>#N/A</v>
      </c>
      <c r="GL461" s="2" t="s">
        <v>200</v>
      </c>
      <c r="GM461" s="296">
        <f>D461</f>
        <v>0</v>
      </c>
      <c r="GN461" s="296">
        <f>E461</f>
        <v>0</v>
      </c>
      <c r="GU461" s="460" t="str">
        <f t="shared" ref="GU461" si="23489">AE461</f>
        <v>NG</v>
      </c>
      <c r="GV461" s="460">
        <f t="shared" ref="GV461" si="23490">EI461</f>
        <v>0</v>
      </c>
      <c r="GW461" s="460">
        <f t="shared" ref="GW461" si="23491">EI462</f>
        <v>0</v>
      </c>
      <c r="GX461" s="462">
        <f t="shared" ref="GX461" si="23492">EV461</f>
        <v>0</v>
      </c>
      <c r="GY461" s="460" t="str">
        <f t="shared" ref="GY461" si="23493">AI461</f>
        <v>NG</v>
      </c>
      <c r="GZ461" s="460">
        <f t="shared" ref="GZ461" si="23494">EJ461</f>
        <v>0</v>
      </c>
      <c r="HA461" s="460">
        <f t="shared" ref="HA461" si="23495">EJ462</f>
        <v>0</v>
      </c>
      <c r="HB461" s="462">
        <f t="shared" ref="HB461" si="23496">EW461</f>
        <v>0</v>
      </c>
      <c r="HC461" s="460" t="str">
        <f t="shared" ref="HC461" si="23497">AQ461</f>
        <v>NG</v>
      </c>
      <c r="HD461" s="460">
        <f t="shared" ref="HD461" si="23498">EK461</f>
        <v>0</v>
      </c>
      <c r="HE461" s="460">
        <f t="shared" ref="HE461" si="23499">EK462</f>
        <v>0</v>
      </c>
      <c r="HF461" s="462">
        <f t="shared" ref="HF461" si="23500">EX461</f>
        <v>0</v>
      </c>
      <c r="HG461" s="460" t="str">
        <f t="shared" ref="HG461" si="23501">AU461</f>
        <v>NG</v>
      </c>
      <c r="HH461" s="460">
        <f t="shared" ref="HH461" si="23502">EL461</f>
        <v>0</v>
      </c>
      <c r="HI461" s="460">
        <f t="shared" ref="HI461" si="23503">EL462</f>
        <v>0</v>
      </c>
      <c r="HJ461" s="462">
        <f t="shared" ref="HJ461" si="23504">EY461</f>
        <v>0</v>
      </c>
      <c r="HK461" s="460" t="str">
        <f t="shared" ref="HK461" si="23505">BC461</f>
        <v>NG</v>
      </c>
      <c r="HL461" s="460">
        <f t="shared" ref="HL461" si="23506">EM461</f>
        <v>0</v>
      </c>
      <c r="HM461" s="460">
        <f t="shared" ref="HM461" si="23507">EM462</f>
        <v>0</v>
      </c>
      <c r="HN461" s="462">
        <f t="shared" ref="HN461" si="23508">EZ461</f>
        <v>0</v>
      </c>
      <c r="HO461" s="460" t="str">
        <f t="shared" ref="HO461" si="23509">BG461</f>
        <v>NG</v>
      </c>
      <c r="HP461" s="460">
        <f t="shared" ref="HP461" si="23510">EN461</f>
        <v>0</v>
      </c>
      <c r="HQ461" s="460">
        <f t="shared" ref="HQ461" si="23511">EN462</f>
        <v>0</v>
      </c>
      <c r="HR461" s="462">
        <f t="shared" ref="HR461" si="23512">FA461</f>
        <v>0</v>
      </c>
      <c r="HS461" s="332"/>
    </row>
    <row r="462" spans="1:227" ht="12" customHeight="1">
      <c r="A462" s="489"/>
      <c r="B462" s="487"/>
      <c r="C462" s="475"/>
      <c r="D462" s="485"/>
      <c r="E462" s="483"/>
      <c r="F462" s="317"/>
      <c r="G462" s="317"/>
      <c r="H462" s="317"/>
      <c r="I462" s="317"/>
      <c r="J462" s="316"/>
      <c r="K462" s="481"/>
      <c r="L462" s="77"/>
      <c r="M462" s="77"/>
      <c r="N462" s="471"/>
      <c r="O462" s="475"/>
      <c r="P462" s="77"/>
      <c r="Q462" s="77"/>
      <c r="R462" s="471"/>
      <c r="S462" s="475"/>
      <c r="T462" s="77"/>
      <c r="U462" s="77"/>
      <c r="V462" s="471"/>
      <c r="W462" s="473"/>
      <c r="X462" s="77"/>
      <c r="Y462" s="77"/>
      <c r="Z462" s="471"/>
      <c r="AA462" s="477"/>
      <c r="AB462" s="80"/>
      <c r="AC462" s="80"/>
      <c r="AD462" s="471"/>
      <c r="AE462" s="473"/>
      <c r="AF462" s="77"/>
      <c r="AG462" s="77"/>
      <c r="AH462" s="471"/>
      <c r="AI462" s="473"/>
      <c r="AJ462" s="77"/>
      <c r="AK462" s="77"/>
      <c r="AL462" s="471"/>
      <c r="AM462" s="477"/>
      <c r="AN462" s="80"/>
      <c r="AO462" s="80"/>
      <c r="AP462" s="471"/>
      <c r="AQ462" s="473"/>
      <c r="AR462" s="77"/>
      <c r="AS462" s="77"/>
      <c r="AT462" s="471"/>
      <c r="AU462" s="473"/>
      <c r="AV462" s="77"/>
      <c r="AW462" s="77"/>
      <c r="AX462" s="471"/>
      <c r="AY462" s="477"/>
      <c r="AZ462" s="80"/>
      <c r="BA462" s="80"/>
      <c r="BB462" s="471"/>
      <c r="BC462" s="475"/>
      <c r="BD462" s="77"/>
      <c r="BE462" s="77"/>
      <c r="BF462" s="471"/>
      <c r="BG462" s="473"/>
      <c r="BH462" s="77"/>
      <c r="BI462" s="77"/>
      <c r="BJ462" s="471"/>
      <c r="BK462" s="477"/>
      <c r="BL462" s="80"/>
      <c r="BM462" s="80"/>
      <c r="BN462" s="471"/>
      <c r="BO462" s="475"/>
      <c r="BP462" s="77"/>
      <c r="BQ462" s="77"/>
      <c r="BR462" s="471"/>
      <c r="BS462" s="473"/>
      <c r="BT462" s="77"/>
      <c r="BU462" s="77"/>
      <c r="BV462" s="471"/>
      <c r="BW462" s="469"/>
      <c r="BX462" s="467"/>
      <c r="BY462" s="490"/>
      <c r="CA462" s="19">
        <f t="shared" ref="CA462" si="23513">IF(AND($N461=1,$M462&lt;&gt;$BZ$7),1,0)</f>
        <v>0</v>
      </c>
      <c r="CB462" s="19">
        <f t="shared" ref="CB462" si="23514">IF(AND($R461=1,$Q462&lt;&gt;$BZ$7),1,0)</f>
        <v>0</v>
      </c>
      <c r="CC462" s="19">
        <f t="shared" ref="CC462" si="23515">IF(AND($V461=1,$U462&lt;&gt;$BZ$7),1,0)</f>
        <v>0</v>
      </c>
      <c r="CD462" s="19">
        <f t="shared" ref="CD462" si="23516">IF(AND($Z461=1,$Y462&lt;&gt;$BZ$7),1,0)</f>
        <v>0</v>
      </c>
      <c r="CE462" s="19">
        <f t="shared" ref="CE462" si="23517">IF(AND($AH461=1,$AG462&lt;&gt;$BZ$7),1,0)</f>
        <v>0</v>
      </c>
      <c r="CF462" s="19">
        <f t="shared" ref="CF462" si="23518">IF(AND($AL461=1,$AK462&lt;&gt;$BZ$7),1,0)</f>
        <v>0</v>
      </c>
      <c r="CG462" s="19">
        <f t="shared" ref="CG462" si="23519">IF(AND($AT461=1,$AS462&lt;&gt;$BZ$7),1,0)</f>
        <v>0</v>
      </c>
      <c r="CH462" s="19">
        <f t="shared" ref="CH462" si="23520">IF(AND($AX461=1,$AW462&lt;&gt;$BZ$7),1,0)</f>
        <v>0</v>
      </c>
      <c r="CI462" s="19">
        <f t="shared" ref="CI462" si="23521">IF(AND($BF461=1,$BE462&lt;&gt;$BZ$7),1,0)</f>
        <v>0</v>
      </c>
      <c r="CJ462" s="19">
        <f t="shared" ref="CJ462" si="23522">IF(AND($BJ461=1,$BI462&lt;&gt;$BZ$7),1,0)</f>
        <v>0</v>
      </c>
      <c r="CK462" s="19">
        <f t="shared" ref="CK462" si="23523">IF(AND($BR461=1,$BQ462&lt;&gt;$BZ$7),1,0)</f>
        <v>0</v>
      </c>
      <c r="CL462" s="19">
        <f t="shared" ref="CL462" si="23524">IF(AND($BV461=1,$BU462&lt;&gt;$BZ$7),1,0)</f>
        <v>0</v>
      </c>
      <c r="CO462" s="19">
        <f>IF(AND($M462&lt;&gt;$CN$7,$M462&lt;=$CN$6),1,0)</f>
        <v>0</v>
      </c>
      <c r="CP462" s="19">
        <f>IF(AND($Q462&lt;&gt;$CN$7,$Q462&lt;=$CN$6),1,0)</f>
        <v>0</v>
      </c>
      <c r="CQ462" s="19">
        <f>IF(AND($U462&lt;&gt;$CN$7,$U462&lt;=$CN$6),1,0)</f>
        <v>0</v>
      </c>
      <c r="CR462" s="19">
        <f>IF(AND($Y462&lt;&gt;$CN$7,$Y462&lt;=$CN$6),1,0)</f>
        <v>0</v>
      </c>
      <c r="CS462" s="19">
        <f>IF(AND($AG462&lt;&gt;$CN$7,$AG462&lt;=$CN$6),1,0)</f>
        <v>0</v>
      </c>
      <c r="CT462" s="19">
        <f>IF(AND($AK462&lt;&gt;$CN$7,$AK462&lt;=$CN$6),1,0)</f>
        <v>0</v>
      </c>
      <c r="CU462" s="19">
        <f>IF(AND($AS462&lt;&gt;$CN$7,$AS462&lt;=$CN$6),1,0)</f>
        <v>0</v>
      </c>
      <c r="CV462" s="19">
        <f>IF(AND($AW462&lt;&gt;$CN$7,$AW462&lt;=$CN$6),1,0)</f>
        <v>0</v>
      </c>
      <c r="CW462" s="19">
        <f>IF(AND($BE462&lt;&gt;$CN$7,$BE462&lt;=$CN$6),1,0)</f>
        <v>0</v>
      </c>
      <c r="CX462" s="19">
        <f>IF(AND($BI462&lt;&gt;$CN$7,$BI462&lt;=$CN$6),1,0)</f>
        <v>0</v>
      </c>
      <c r="CY462" s="19">
        <f>IF(AND($BQ462&lt;&gt;$CN$7,$BQ462&lt;=$CN$6),1,0)</f>
        <v>0</v>
      </c>
      <c r="CZ462" s="19">
        <f>IF(AND($BU462&lt;&gt;$CN$7,$BU462&lt;=$CN$6),1,0)</f>
        <v>0</v>
      </c>
      <c r="DC462" s="19">
        <f>IF($N461=1,1,0)</f>
        <v>0</v>
      </c>
      <c r="DD462" s="19">
        <f>IF($R461=1,1,0)</f>
        <v>0</v>
      </c>
      <c r="DE462" s="19">
        <f>IF($V461=1,1,0)</f>
        <v>0</v>
      </c>
      <c r="DF462" s="19">
        <f>IF($Z461=1,1,0)</f>
        <v>0</v>
      </c>
      <c r="DG462" s="19">
        <f>IF($AH461=1,1,0)</f>
        <v>0</v>
      </c>
      <c r="DH462" s="19">
        <f>IF($AL461=1,1,0)</f>
        <v>0</v>
      </c>
      <c r="DI462" s="19">
        <f>IF($AT461=1,1,0)</f>
        <v>0</v>
      </c>
      <c r="DJ462" s="19">
        <f>IF($AX461=1,1,0)</f>
        <v>0</v>
      </c>
      <c r="DK462" s="19">
        <f>IF($BF461=1,1,0)</f>
        <v>0</v>
      </c>
      <c r="DL462" s="19">
        <f>IF($BJ461=1,1,0)</f>
        <v>0</v>
      </c>
      <c r="DM462" s="19">
        <f>IF($BR461=1,1,0)</f>
        <v>0</v>
      </c>
      <c r="DN462" s="19">
        <f>IF($BV461=1,1,0)</f>
        <v>0</v>
      </c>
      <c r="DQ462" s="19">
        <f t="shared" ref="DQ462" si="23525">IF($N461=1,1,0)</f>
        <v>0</v>
      </c>
      <c r="DR462" s="19">
        <f t="shared" ref="DR462" si="23526">IF($R461=1,1,0)</f>
        <v>0</v>
      </c>
      <c r="DS462" s="19">
        <f t="shared" ref="DS462" si="23527">IF($V461=1,1,0)</f>
        <v>0</v>
      </c>
      <c r="DT462" s="19">
        <f t="shared" ref="DT462" si="23528">IF($Z461=1,1,0)</f>
        <v>0</v>
      </c>
      <c r="DU462" s="19">
        <f t="shared" ref="DU462" si="23529">IF($AH461=1,1,0)</f>
        <v>0</v>
      </c>
      <c r="DV462" s="19">
        <f t="shared" ref="DV462" si="23530">IF($AL461=1,1,0)</f>
        <v>0</v>
      </c>
      <c r="DW462" s="19">
        <f t="shared" ref="DW462" si="23531">IF($AT461=1,1,0)</f>
        <v>0</v>
      </c>
      <c r="DX462" s="19">
        <f t="shared" ref="DX462" si="23532">IF($AX461=1,1,0)</f>
        <v>0</v>
      </c>
      <c r="DY462" s="19">
        <f t="shared" ref="DY462" si="23533">IF($BF461=1,1,0)</f>
        <v>0</v>
      </c>
      <c r="DZ462" s="19">
        <f t="shared" ref="DZ462" si="23534">IF($BJ461=1,1,0)</f>
        <v>0</v>
      </c>
      <c r="EA462" s="19">
        <f t="shared" ref="EA462" si="23535">IF($BR461=1,1,0)</f>
        <v>0</v>
      </c>
      <c r="EB462" s="19">
        <f t="shared" ref="EB462" si="23536">IF($BV461=1,1,0)</f>
        <v>0</v>
      </c>
      <c r="EE462" s="329">
        <f>N461*$FU462*週間進捗報告書!$G$9</f>
        <v>0</v>
      </c>
      <c r="EF462" s="329">
        <f>R461*$FV462*週間進捗報告書!$G$10</f>
        <v>0</v>
      </c>
      <c r="EG462" s="329">
        <f>V461*$FW462*週間進捗報告書!$G$11</f>
        <v>0</v>
      </c>
      <c r="EH462" s="329">
        <f>Z461*$FX462*週間進捗報告書!$G$12</f>
        <v>0</v>
      </c>
      <c r="EI462" s="329">
        <f>AH461*$FY462*週間進捗報告書!$G$13</f>
        <v>0</v>
      </c>
      <c r="EJ462" s="329">
        <f>AL461*$FZ462*週間進捗報告書!$G$14</f>
        <v>0</v>
      </c>
      <c r="EK462" s="329">
        <f>AT461*$GA462*週間進捗報告書!$G$15</f>
        <v>0</v>
      </c>
      <c r="EL462" s="329">
        <f>AX461*$GB462*週間進捗報告書!$G$16</f>
        <v>0</v>
      </c>
      <c r="EM462" s="329">
        <f>BF461*$GC462*週間進捗報告書!$G$17</f>
        <v>0</v>
      </c>
      <c r="EN462" s="329">
        <f>BJ461*$GD462*週間進捗報告書!$G$18</f>
        <v>0</v>
      </c>
      <c r="EO462" s="329">
        <f>BR461*$GE462*週間進捗報告書!$G$19</f>
        <v>0</v>
      </c>
      <c r="EP462" s="329">
        <f>BV461*$GF462*週間進捗報告書!$G$20</f>
        <v>0</v>
      </c>
      <c r="ER462" s="547"/>
      <c r="ES462" s="547"/>
      <c r="ET462" s="547"/>
      <c r="EU462" s="547"/>
      <c r="EV462" s="547"/>
      <c r="EW462" s="547"/>
      <c r="EX462" s="547"/>
      <c r="EY462" s="547"/>
      <c r="EZ462" s="547"/>
      <c r="FA462" s="547"/>
      <c r="FB462" s="547"/>
      <c r="FC462" s="547"/>
      <c r="FD462" s="547"/>
      <c r="FE462" s="332"/>
      <c r="FG462" s="19"/>
      <c r="FH462" s="19"/>
      <c r="FI462" s="19"/>
      <c r="FJ462" s="19"/>
      <c r="FK462" s="19"/>
      <c r="FL462" s="19"/>
      <c r="FM462" s="19"/>
      <c r="FN462" s="19"/>
      <c r="FO462" s="19"/>
      <c r="FP462" s="19"/>
      <c r="FQ462" s="19"/>
      <c r="FR462" s="19"/>
      <c r="FU462" s="295">
        <f t="shared" ref="FU462" si="23537">FU461</f>
        <v>0</v>
      </c>
      <c r="FV462" s="295">
        <f t="shared" ref="FV462" si="23538">FV461</f>
        <v>0</v>
      </c>
      <c r="FW462" s="295">
        <f t="shared" ref="FW462" si="23539">FW461</f>
        <v>0</v>
      </c>
      <c r="FX462" s="295">
        <f t="shared" ref="FX462" si="23540">FX461</f>
        <v>0</v>
      </c>
      <c r="FY462" s="295">
        <f t="shared" ref="FY462" si="23541">FY461</f>
        <v>0</v>
      </c>
      <c r="FZ462" s="295">
        <f t="shared" ref="FZ462" si="23542">FZ461</f>
        <v>0</v>
      </c>
      <c r="GA462" s="295">
        <f t="shared" ref="GA462" si="23543">GA461</f>
        <v>0</v>
      </c>
      <c r="GB462" s="295">
        <f t="shared" ref="GB462" si="23544">GB461</f>
        <v>0</v>
      </c>
      <c r="GC462" s="295">
        <f t="shared" ref="GC462" si="23545">GC461</f>
        <v>0</v>
      </c>
      <c r="GD462" s="295">
        <f t="shared" ref="GD462" si="23546">GD461</f>
        <v>0</v>
      </c>
      <c r="GE462" s="295">
        <f t="shared" ref="GE462" si="23547">GE461</f>
        <v>0</v>
      </c>
      <c r="GF462" s="295">
        <f t="shared" ref="GF462" si="23548">GF461</f>
        <v>0</v>
      </c>
      <c r="GG462" s="295" t="e">
        <f t="shared" ref="GG462" si="23549">GG461</f>
        <v>#N/A</v>
      </c>
      <c r="GH462" s="2" t="e">
        <f>INDEX(リスト!$V:$V,MATCH(中日程計画表!$D461,リスト!$D:$D,0))</f>
        <v>#N/A</v>
      </c>
      <c r="GI462" s="2" t="e">
        <f>INDEX(リスト!$A:$A,MATCH(中日程計画表!$D461,リスト!$D:$D,0))</f>
        <v>#N/A</v>
      </c>
      <c r="GJ462" s="2" t="e">
        <f>INDEX(リスト!$U:$U,MATCH(中日程計画表!$D461,リスト!$D:$D,0))</f>
        <v>#N/A</v>
      </c>
      <c r="GK462" s="5" t="e">
        <f>INDEX(リスト!$W:$W,MATCH(中日程計画表!$D461,リスト!$D:$D,0))</f>
        <v>#N/A</v>
      </c>
      <c r="GL462" s="2" t="s">
        <v>201</v>
      </c>
      <c r="GM462" s="296">
        <f t="shared" ref="GM462" si="23550">GM461</f>
        <v>0</v>
      </c>
      <c r="GN462" s="296">
        <f t="shared" ref="GN462" si="23551">GN461</f>
        <v>0</v>
      </c>
      <c r="GU462" s="461"/>
      <c r="GV462" s="460"/>
      <c r="GW462" s="460"/>
      <c r="GX462" s="461"/>
      <c r="GY462" s="461"/>
      <c r="GZ462" s="460"/>
      <c r="HA462" s="460"/>
      <c r="HB462" s="461"/>
      <c r="HC462" s="461"/>
      <c r="HD462" s="460"/>
      <c r="HE462" s="460"/>
      <c r="HF462" s="461"/>
      <c r="HG462" s="461"/>
      <c r="HH462" s="460"/>
      <c r="HI462" s="460"/>
      <c r="HJ462" s="461"/>
      <c r="HK462" s="461"/>
      <c r="HL462" s="460"/>
      <c r="HM462" s="460"/>
      <c r="HN462" s="461"/>
      <c r="HO462" s="461"/>
      <c r="HP462" s="460"/>
      <c r="HQ462" s="460"/>
      <c r="HR462" s="461"/>
      <c r="HS462" s="4"/>
    </row>
    <row r="463" spans="1:227" ht="12" customHeight="1">
      <c r="A463" s="488" t="str">
        <f t="shared" ref="A463" ca="1" si="23552">INDIRECT("リスト!A"&amp;B463+6)</f>
        <v/>
      </c>
      <c r="B463" s="486">
        <f t="shared" ref="B463" si="23553">ROUNDDOWN((ROW()-6)/2,0)+1</f>
        <v>229</v>
      </c>
      <c r="C463" s="474" t="str">
        <f>機能グループ名</f>
        <v/>
      </c>
      <c r="D463" s="484">
        <f>機能ID</f>
        <v>0</v>
      </c>
      <c r="E463" s="482">
        <f>機能名</f>
        <v>0</v>
      </c>
      <c r="F463" s="315"/>
      <c r="G463" s="315"/>
      <c r="H463" s="315"/>
      <c r="I463" s="315"/>
      <c r="J463" s="316"/>
      <c r="K463" s="480" t="str">
        <f>担当者_SR</f>
        <v>NG</v>
      </c>
      <c r="L463" s="76"/>
      <c r="M463" s="76"/>
      <c r="N463" s="470"/>
      <c r="O463" s="474" t="str">
        <f>担当者_SRR</f>
        <v>NG</v>
      </c>
      <c r="P463" s="76"/>
      <c r="Q463" s="76"/>
      <c r="R463" s="470"/>
      <c r="S463" s="474" t="str">
        <f>担当者_DS</f>
        <v>NG</v>
      </c>
      <c r="T463" s="76"/>
      <c r="U463" s="76"/>
      <c r="V463" s="470"/>
      <c r="W463" s="472" t="str">
        <f>担当者_DSR</f>
        <v>NG</v>
      </c>
      <c r="X463" s="76"/>
      <c r="Y463" s="76"/>
      <c r="Z463" s="470"/>
      <c r="AA463" s="476"/>
      <c r="AB463" s="79"/>
      <c r="AC463" s="79"/>
      <c r="AD463" s="470">
        <f>IF(AC464 &lt;&gt; "",1,0)</f>
        <v>0</v>
      </c>
      <c r="AE463" s="472" t="str">
        <f>担当者_CD</f>
        <v>NG</v>
      </c>
      <c r="AF463" s="76"/>
      <c r="AG463" s="76"/>
      <c r="AH463" s="470"/>
      <c r="AI463" s="472" t="str">
        <f>担当者_DD</f>
        <v>NG</v>
      </c>
      <c r="AJ463" s="76"/>
      <c r="AK463" s="76"/>
      <c r="AL463" s="470"/>
      <c r="AM463" s="476"/>
      <c r="AN463" s="79"/>
      <c r="AO463" s="79"/>
      <c r="AP463" s="470">
        <f>IF(AO464 &lt;&gt; "",1,0)</f>
        <v>0</v>
      </c>
      <c r="AQ463" s="472" t="str">
        <f>担当者_MCL</f>
        <v>NG</v>
      </c>
      <c r="AR463" s="76"/>
      <c r="AS463" s="76"/>
      <c r="AT463" s="470"/>
      <c r="AU463" s="472" t="str">
        <f>担当者_MCLR</f>
        <v>NG</v>
      </c>
      <c r="AV463" s="76"/>
      <c r="AW463" s="76"/>
      <c r="AX463" s="470"/>
      <c r="AY463" s="476"/>
      <c r="AZ463" s="79"/>
      <c r="BA463" s="79"/>
      <c r="BB463" s="470">
        <f>IF(BA464 &lt;&gt; "",1,0)</f>
        <v>0</v>
      </c>
      <c r="BC463" s="474" t="str">
        <f>担当者_MT</f>
        <v>NG</v>
      </c>
      <c r="BD463" s="76"/>
      <c r="BE463" s="76"/>
      <c r="BF463" s="470"/>
      <c r="BG463" s="472" t="str">
        <f>担当者_M検</f>
        <v>NG</v>
      </c>
      <c r="BH463" s="76"/>
      <c r="BI463" s="76"/>
      <c r="BJ463" s="470"/>
      <c r="BK463" s="476"/>
      <c r="BL463" s="79"/>
      <c r="BM463" s="79"/>
      <c r="BN463" s="470">
        <v>0</v>
      </c>
      <c r="BO463" s="474" t="str">
        <f>担当者_モテ</f>
        <v>NG</v>
      </c>
      <c r="BP463" s="76"/>
      <c r="BQ463" s="76"/>
      <c r="BR463" s="470"/>
      <c r="BS463" s="472" t="str">
        <f>担当者_モテR</f>
        <v>NG</v>
      </c>
      <c r="BT463" s="76"/>
      <c r="BU463" s="76"/>
      <c r="BV463" s="470"/>
      <c r="BW463" s="468">
        <f t="shared" ref="BW463" si="23554">IFERROR(SUM(IF(K463&lt;&gt;"NG",N463*K$1,0),IF(O463&lt;&gt;"NG",R463*O$1,0),IF(S463&lt;&gt;"NG",V463*S$1,0),IF(W463&lt;&gt;"NG",Z463*W$1,0),IF(AA463&lt;&gt;"NG",AD463*AA$1,0),IF(AE463&lt;&gt;"NG",AH463*AE$1,0),IF(AI463&lt;&gt;"NG",AL463*AI$1,0),IF(AM463&lt;&gt;"NG",AP463*AM$1,0),IF(AQ463&lt;&gt;"NG",AT463*AQ$1,0),IF(AU463&lt;&gt;"NG",AX463*AU$1,0),IF(AY463&lt;&gt;"NG",BB463*AY$1,0),IF(BC463&lt;&gt;"NG",BF463*BC$1,0),IF(BG463&lt;&gt;"NG",BJ463*BG$1,0),IF(BK463&lt;&gt;"NG",BN463*BK$1,0),IF(BO463&lt;&gt;"NG",BR463*BO$1,0),IF(BS463&lt;&gt;"NG",BV463*BS$1,0))/SUM(IF(K463&lt;&gt;"NG",K$1,0),IF(O463&lt;&gt;"NG",O$1,0),IF(S463&lt;&gt;"NG",S$1,0),IF(W463&lt;&gt;"NG",W$1,0),IF(AA463&lt;&gt;"NG",AA$1,0),IF(AE463&lt;&gt;"NG",AE$1,0),IF(AI463&lt;&gt;"NG",AI$1,0),IF(AM463&lt;&gt;"NG",AM$1,0),IF(AQ463&lt;&gt;"NG",AQ$1,0),IF(AU463&lt;&gt;"NG",AU$1,0),IF(AY463&lt;&gt;"NG",AY$1,0),IF(BC463&lt;&gt;"NG",BC$1,0),IF(BG463&lt;&gt;"NG",BG$1,0),IF(BK463&lt;&gt;"NG",BK$1,0),IF(BO463&lt;&gt;"NG",BO$1,0),IF(BS463&lt;&gt;"NG",BS$1,0)),0)</f>
        <v>0</v>
      </c>
      <c r="BX463" s="466"/>
      <c r="BY463" s="490"/>
      <c r="BZ463" s="5"/>
      <c r="CA463" s="32">
        <f t="shared" ref="CA463" si="23555">IF(AND($M463&lt;&gt;$BZ$5,$M463&lt;=$BZ$6,$M463&lt;&gt;$BZ$7),1,0)</f>
        <v>0</v>
      </c>
      <c r="CB463" s="32">
        <f t="shared" ref="CB463" si="23556">IF(AND($Q463&lt;&gt;$BZ$5,$Q463&lt;=$BZ$6,$Q463&lt;&gt;$BZ$7),1,0)</f>
        <v>0</v>
      </c>
      <c r="CC463" s="32">
        <f t="shared" ref="CC463" si="23557">IF(AND($U463&lt;&gt;$BZ$5,$U463&lt;=$BZ$6,$U463&lt;&gt;$BZ$7),1,0)</f>
        <v>0</v>
      </c>
      <c r="CD463" s="32">
        <f t="shared" ref="CD463" si="23558">IF(AND($Y463&lt;&gt;$BZ$5,$Y463&lt;=$BZ$6,$Y463&lt;&gt;$BZ$7),1,0)</f>
        <v>0</v>
      </c>
      <c r="CE463" s="32">
        <f t="shared" ref="CE463" si="23559">IF(AND($AG463&lt;&gt;$BZ$5,$AG463&lt;=$BZ$6,$AG463&lt;&gt;$BZ$7),1,0)</f>
        <v>0</v>
      </c>
      <c r="CF463" s="32">
        <f t="shared" ref="CF463" si="23560">IF(AND($AK463&lt;&gt;$BZ$5,$AK463&lt;=$BZ$6,$AK463&lt;&gt;$BZ$7),1,0)</f>
        <v>0</v>
      </c>
      <c r="CG463" s="32">
        <f t="shared" ref="CG463" si="23561">IF(AND($AS463&lt;&gt;$BZ$5,$AS463&lt;=$BZ$6,$AS463&lt;&gt;$BZ$7),1,0)</f>
        <v>0</v>
      </c>
      <c r="CH463" s="32">
        <f t="shared" ref="CH463" si="23562">IF(AND($AW463&lt;&gt;$BZ$5,$AW463&lt;=$BZ$6,$AW463&lt;&gt;$BZ$7),1,0)</f>
        <v>0</v>
      </c>
      <c r="CI463" s="32">
        <f t="shared" ref="CI463" si="23563">IF(AND($BE463&lt;&gt;$BZ$5,$BE463&lt;=$BZ$6,$BE463&lt;&gt;$BZ$7),1,0)</f>
        <v>0</v>
      </c>
      <c r="CJ463" s="32">
        <f t="shared" ref="CJ463" si="23564">IF(AND($BI463&lt;&gt;$BZ$5,$BI463&lt;=$BZ$6,$BI463&lt;&gt;$BZ$7),1,0)</f>
        <v>0</v>
      </c>
      <c r="CK463" s="32">
        <f t="shared" ref="CK463" si="23565">IF(AND($BQ463&lt;&gt;$BZ$5,$BQ463&lt;=$BZ$6,$BQ463&lt;&gt;$BZ$7),1,0)</f>
        <v>0</v>
      </c>
      <c r="CL463" s="32">
        <f t="shared" ref="CL463" si="23566">IF(AND($BU463&lt;&gt;$BZ$5,$BU463&lt;=$BZ$6,$BU463&lt;&gt;$BZ$7),1,0)</f>
        <v>0</v>
      </c>
      <c r="CO463" s="32">
        <f>IF(AND($M463&lt;&gt;$CN$5,$M463&lt;=$CN$6,$M463&lt;&gt;$CN$7),1,0)</f>
        <v>0</v>
      </c>
      <c r="CP463" s="32">
        <f>IF(AND($Q463&lt;&gt;$CN$5,$Q463&lt;=$CN$6,$Q463&lt;&gt;$CN$7),1,0)</f>
        <v>0</v>
      </c>
      <c r="CQ463" s="32">
        <f>IF(AND($U463&lt;&gt;$CN$5,$U463&lt;=$CN$6,$U463&lt;&gt;$CN$7),1,0)</f>
        <v>0</v>
      </c>
      <c r="CR463" s="32">
        <f>IF(AND($Y463&lt;&gt;$CN$5,$Y463&lt;=$CN$6,$Y463&lt;&gt;$CN$7),1,0)</f>
        <v>0</v>
      </c>
      <c r="CS463" s="32">
        <f>IF(AND($AG463&lt;&gt;$CN$5,$AG463&lt;=$CN$6,$AG463&lt;&gt;$CN$7),1,0)</f>
        <v>0</v>
      </c>
      <c r="CT463" s="32">
        <f>IF(AND($AK463&lt;&gt;$CN$5,$AK463&lt;=$CN$6,$AK463&lt;&gt;$CN$7),1,0)</f>
        <v>0</v>
      </c>
      <c r="CU463" s="32">
        <f>IF(AND($AS463&lt;&gt;$CN$5,$AS463&lt;=$CN$6,$AS463&lt;&gt;$CN$7),1,0)</f>
        <v>0</v>
      </c>
      <c r="CV463" s="32">
        <f>IF(AND($AW463&lt;&gt;$CN$5,$AW463&lt;=$CN$6,$AW463&lt;&gt;$CN$7),1,0)</f>
        <v>0</v>
      </c>
      <c r="CW463" s="32">
        <f>IF(AND($BE463&lt;&gt;$CN$5,$BE463&lt;=$CN$6,$BE463&lt;&gt;$CN$7),1,0)</f>
        <v>0</v>
      </c>
      <c r="CX463" s="32">
        <f>IF(AND($BI463&lt;&gt;$CN$5,$BI463&lt;=$CN$6,$BI463&lt;&gt;$CN$7),1,0)</f>
        <v>0</v>
      </c>
      <c r="CY463" s="32">
        <f>IF(AND($BQ463&lt;&gt;$CN$5,$BQ463&lt;=$CN$6,$BQ463&lt;&gt;$CN$7),1,0)</f>
        <v>0</v>
      </c>
      <c r="CZ463" s="32">
        <f>IF(AND($BU463&lt;&gt;$CN$5,$BU463&lt;=$CN$6,$BU463&lt;&gt;$CN$7),1,0)</f>
        <v>0</v>
      </c>
      <c r="DC463" s="32">
        <f>IF(AND($M463&lt;&gt;$DB$5,$M463&lt;=$DB$6,$M463&lt;&gt;$CN$7),1,0)</f>
        <v>0</v>
      </c>
      <c r="DD463" s="32">
        <f>IF(AND($Q463&lt;&gt;$DB$5,$Q463&lt;=$DB$6,$Q463&lt;&gt;$CN$7),1,0)</f>
        <v>0</v>
      </c>
      <c r="DE463" s="32">
        <f>IF(AND($U463&lt;&gt;$DB$5,$U463&lt;=$DB$6,$U463&lt;&gt;$CN$7),1,0)</f>
        <v>0</v>
      </c>
      <c r="DF463" s="32">
        <f>IF(AND($Y463&lt;&gt;$DB$5,$Y463&lt;=$DB$6,$Y463&lt;&gt;$CN$7),1,0)</f>
        <v>0</v>
      </c>
      <c r="DG463" s="32">
        <f>IF(AND($AG463&lt;&gt;$DB$5,$AG463&lt;=$DB$6,$AG463&lt;&gt;$CN$7),1,0)</f>
        <v>0</v>
      </c>
      <c r="DH463" s="32">
        <f>IF(AND($AK463&lt;&gt;$DB$5,$AK463&lt;=$DB$6,$AK463&lt;&gt;$CN$7),1,0)</f>
        <v>0</v>
      </c>
      <c r="DI463" s="32">
        <f>IF(AND($AS463&lt;&gt;$DB$5,$AS463&lt;=$DB$6,$AS463&lt;&gt;$CN$7),1,0)</f>
        <v>0</v>
      </c>
      <c r="DJ463" s="32">
        <f>IF(AND($AW463&lt;&gt;$DB$5,$AW463&lt;=$DB$6,$AW463&lt;&gt;$CN$7),1,0)</f>
        <v>0</v>
      </c>
      <c r="DK463" s="32">
        <f>IF(AND($BE463&lt;&gt;$DB$5,$BE463&lt;=$DB$6,$BE463&lt;&gt;$CN$7),1,0)</f>
        <v>0</v>
      </c>
      <c r="DL463" s="32">
        <f>IF(AND($BI463&lt;&gt;$DB$5,$BI463&lt;=$DB$6,$BI463&lt;&gt;$CN$7),1,0)</f>
        <v>0</v>
      </c>
      <c r="DM463" s="32">
        <f>IF(AND($BQ463&lt;&gt;$DB$5,$BQ463&lt;=$DB$6,$BQ463&lt;&gt;$CN$7),1,0)</f>
        <v>0</v>
      </c>
      <c r="DN463" s="32">
        <f>IF(AND($BU463&lt;&gt;$DB$5,$BU463&lt;=$DB$6,$BU463&lt;&gt;$CN$7),1,0)</f>
        <v>0</v>
      </c>
      <c r="DQ463" s="32">
        <f t="shared" ref="DQ463" si="23567">IF(AND($M463&lt;&gt;$DP$5,$M463&lt;=$DP$6,$M463&lt;&gt;$CN$7),1,0)</f>
        <v>0</v>
      </c>
      <c r="DR463" s="32">
        <f t="shared" ref="DR463" si="23568">IF(AND($Q463&lt;&gt;$DP$5,$Q463&lt;=$DP$6,$Q463&lt;&gt;$CN$7),1,0)</f>
        <v>0</v>
      </c>
      <c r="DS463" s="32">
        <f t="shared" ref="DS463" si="23569">IF(AND($U463&lt;&gt;$DP$5,$U463&lt;=$DP$6,$U463&lt;&gt;$CN$7),1,0)</f>
        <v>0</v>
      </c>
      <c r="DT463" s="32">
        <f t="shared" ref="DT463" si="23570">IF(AND($Y463&lt;&gt;$DP$5,$Y463&lt;=$DP$6,$Y463&lt;&gt;$CN$7),1,0)</f>
        <v>0</v>
      </c>
      <c r="DU463" s="32">
        <f t="shared" ref="DU463" si="23571">IF(AND($AG463&lt;&gt;$DP$5,$AG463&lt;=$DP$6,$AG463&lt;&gt;$CN$7),1,0)</f>
        <v>0</v>
      </c>
      <c r="DV463" s="32">
        <f t="shared" ref="DV463" si="23572">IF(AND($AK463&lt;&gt;$DP$5,$AK463&lt;=$DP$6,$AK463&lt;&gt;$CN$7),1,0)</f>
        <v>0</v>
      </c>
      <c r="DW463" s="32">
        <f t="shared" ref="DW463" si="23573">IF(AND($AS463&lt;&gt;$DP$5,$AS463&lt;=$DP$6,$AS463&lt;&gt;$CN$7),1,0)</f>
        <v>0</v>
      </c>
      <c r="DX463" s="32">
        <f t="shared" ref="DX463" si="23574">IF(AND($AW463&lt;&gt;$DP$5,$AW463&lt;=$DP$6,$AW463&lt;&gt;$CN$7),1,0)</f>
        <v>0</v>
      </c>
      <c r="DY463" s="32">
        <f t="shared" ref="DY463" si="23575">IF(AND($BE463&lt;&gt;$DP$5,$BE463&lt;=$DP$6,$BE463&lt;&gt;$CN$7),1,0)</f>
        <v>0</v>
      </c>
      <c r="DZ463" s="32">
        <f t="shared" ref="DZ463" si="23576">IF(AND($BI463&lt;&gt;$DP$5,$BI463&lt;=$DP$6,$BI463&lt;&gt;$CN$7),1,0)</f>
        <v>0</v>
      </c>
      <c r="EA463" s="32">
        <f t="shared" ref="EA463" si="23577">IF(AND($BQ463&lt;&gt;$DP$5,$BQ463&lt;=$DP$6,$BQ463&lt;&gt;$CN$7),1,0)</f>
        <v>0</v>
      </c>
      <c r="EB463" s="32">
        <f t="shared" ref="EB463" si="23578">IF(AND($BU463&lt;&gt;$DP$5,$BU463&lt;=$DP$6,$BU463&lt;&gt;$CN$7),1,0)</f>
        <v>0</v>
      </c>
      <c r="EE463" s="328">
        <f>IF(M463&lt;&gt;"",IF(M463&lt;=$ED$6,1,IF(L463&gt;$ED$6,0,NETWORKDAYS(L463,$ED$6,祭日リスト)/NETWORKDAYS(L463,M463,祭日リスト)))*$GG463*週間進捗報告書!$G$9,0)</f>
        <v>0</v>
      </c>
      <c r="EF463" s="328">
        <f>IF(Q463&lt;&gt;"",IF(Q463&lt;=$ED$6,1,IF(P463&gt;$ED$6,0,NETWORKDAYS(P463,$ED$6,祭日リスト)/NETWORKDAYS(P463,Q463,祭日リスト)))*$GG463*週間進捗報告書!$G$10,0)</f>
        <v>0</v>
      </c>
      <c r="EG463" s="328">
        <f>IF(U463&lt;&gt;"",IF(U463&lt;=$ED$6,1,IF(T463&gt;$ED$6,0,NETWORKDAYS(T463,$ED$6,祭日リスト)/NETWORKDAYS(T463,U463,祭日リスト)))*$GG463*週間進捗報告書!$G$11,0)</f>
        <v>0</v>
      </c>
      <c r="EH463" s="328">
        <f>IF(Y463&lt;&gt;"",IF(Y463&lt;=$ED$6,1,IF(X463&gt;$ED$6,0,NETWORKDAYS(X463,$ED$6,祭日リスト)/NETWORKDAYS(X463,Y463,祭日リスト)))*$GG463*週間進捗報告書!$G$12,0)</f>
        <v>0</v>
      </c>
      <c r="EI463" s="328">
        <f>IF(AG463&lt;&gt;"",IF(AG463&lt;=$ED$6,1,IF(AF463&gt;$ED$6,0,NETWORKDAYS(AF463,$ED$6,祭日リスト)/NETWORKDAYS(AF463,AG463,祭日リスト)))*$GG463*週間進捗報告書!$G$13,0)</f>
        <v>0</v>
      </c>
      <c r="EJ463" s="328">
        <f>IF(AK463&lt;&gt;"",IF(AK463&lt;=$ED$6,1,IF(AJ463&gt;$ED$6,0,NETWORKDAYS(AJ463,$ED$6,祭日リスト)/NETWORKDAYS(AJ463,AK463,祭日リスト)))*$GG463*週間進捗報告書!$G$14,0)</f>
        <v>0</v>
      </c>
      <c r="EK463" s="328">
        <f>IF(AS463&lt;&gt;"",IF(AS463&lt;=$ED$6,1,IF(AR463&gt;$ED$6,0,NETWORKDAYS(AR463,$ED$6,祭日リスト)/NETWORKDAYS(AR463,AS463,祭日リスト)))*$GG463*週間進捗報告書!$G$15,0)</f>
        <v>0</v>
      </c>
      <c r="EL463" s="328">
        <f>IF(AW463&lt;&gt;"",IF(AW463&lt;=$ED$6,1,IF(AV463&gt;$ED$6,0,NETWORKDAYS(AV463,$ED$6,祭日リスト)/NETWORKDAYS(AV463,AW463,祭日リスト)))*$GG463*週間進捗報告書!$G$16,0)</f>
        <v>0</v>
      </c>
      <c r="EM463" s="328">
        <f>IF(BE463&lt;&gt;"",IF(BE463&lt;=$ED$6,1,IF(BD463&gt;$ED$6,0,NETWORKDAYS(BD463,$ED$6,祭日リスト)/NETWORKDAYS(BD463,BE463,祭日リスト)))*$GG463*週間進捗報告書!$G$17,0)</f>
        <v>0</v>
      </c>
      <c r="EN463" s="328">
        <f>IF(BI463&lt;&gt;"",IF(BI463&lt;=$ED$6,1,IF(BH463&gt;$ED$6,0,NETWORKDAYS(BH463,$ED$6,祭日リスト)/NETWORKDAYS(BH463,BI463,祭日リスト)))*$GG463*週間進捗報告書!$G$18,0)</f>
        <v>0</v>
      </c>
      <c r="EO463" s="328">
        <f>IF(BQ463&lt;&gt;"",IF(BQ463&lt;=$ED$6,1,IF(BP463&gt;$ED$6,0,NETWORKDAYS(BP463,$ED$6,祭日リスト)/NETWORKDAYS(BP463,BQ463,祭日リスト)))*$GG463*週間進捗報告書!$G$19,0)</f>
        <v>0</v>
      </c>
      <c r="EP463" s="328">
        <f>IF(BU463&lt;&gt;"",IF(BU463&lt;=$ED$6,1,IF(BT463&gt;$ED$6,0,NETWORKDAYS(BT463,$ED$6,祭日リスト)/NETWORKDAYS(BT463,BU463,祭日リスト)))*$GG463*週間進捗報告書!$G$20,0)</f>
        <v>0</v>
      </c>
      <c r="ER463" s="547">
        <f t="shared" ref="ER463:FC463" si="23579">EE463-EE464</f>
        <v>0</v>
      </c>
      <c r="ES463" s="547">
        <f t="shared" si="23579"/>
        <v>0</v>
      </c>
      <c r="ET463" s="547">
        <f t="shared" si="23579"/>
        <v>0</v>
      </c>
      <c r="EU463" s="547">
        <f t="shared" si="23579"/>
        <v>0</v>
      </c>
      <c r="EV463" s="547">
        <f t="shared" si="23579"/>
        <v>0</v>
      </c>
      <c r="EW463" s="547">
        <f t="shared" si="23579"/>
        <v>0</v>
      </c>
      <c r="EX463" s="547">
        <f t="shared" si="23579"/>
        <v>0</v>
      </c>
      <c r="EY463" s="547">
        <f t="shared" si="23579"/>
        <v>0</v>
      </c>
      <c r="EZ463" s="547">
        <f t="shared" si="23579"/>
        <v>0</v>
      </c>
      <c r="FA463" s="547">
        <f t="shared" si="23579"/>
        <v>0</v>
      </c>
      <c r="FB463" s="547">
        <f t="shared" si="23579"/>
        <v>0</v>
      </c>
      <c r="FC463" s="547">
        <f t="shared" si="23579"/>
        <v>0</v>
      </c>
      <c r="FD463" s="547">
        <f t="shared" ref="FD463" si="23580">SUM(ER463:FC464)</f>
        <v>0</v>
      </c>
      <c r="FE463" s="333"/>
      <c r="FG463" s="32">
        <f>IF(AND($M463&lt;&gt;$FF$7),1,0)</f>
        <v>0</v>
      </c>
      <c r="FH463" s="32">
        <f>IF(AND($Q463&lt;&gt;$FF$7),1,0)</f>
        <v>0</v>
      </c>
      <c r="FI463" s="32">
        <f>IF(AND($U463&lt;&gt;$FF$7),1,0)</f>
        <v>0</v>
      </c>
      <c r="FJ463" s="32">
        <f>IF(AND($Y463&lt;&gt;$FF$7),1,0)</f>
        <v>0</v>
      </c>
      <c r="FK463" s="32">
        <f>IF(AND($AG463&lt;&gt;$FF$7),1,0)</f>
        <v>0</v>
      </c>
      <c r="FL463" s="32">
        <f>IF(AND($AK463&lt;&gt;$FF$7),1,0)</f>
        <v>0</v>
      </c>
      <c r="FM463" s="32">
        <f>IF(AND($AS463&lt;&gt;$FF$7),1,0)</f>
        <v>0</v>
      </c>
      <c r="FN463" s="32">
        <f>IF(AND($AW463&lt;&gt;$FF$7),1,0)</f>
        <v>0</v>
      </c>
      <c r="FO463" s="32">
        <f>IF(AND($BE463&lt;&gt;$FF$7),1,0)</f>
        <v>0</v>
      </c>
      <c r="FP463" s="32">
        <f>IF(AND($BI463&lt;&gt;$FF$7),1,0)</f>
        <v>0</v>
      </c>
      <c r="FQ463" s="32">
        <f>IF(AND($BQ463&lt;&gt;$FF$7),1,0)</f>
        <v>0</v>
      </c>
      <c r="FR463" s="32">
        <f>IF(AND($BU463&lt;&gt;$FF$7),1,0)</f>
        <v>0</v>
      </c>
      <c r="FU463" s="294">
        <f t="shared" ref="FU463" si="23581">IF($K463&lt;&gt;"NG",$GG463,0)</f>
        <v>0</v>
      </c>
      <c r="FV463" s="294">
        <f t="shared" ref="FV463" si="23582">IF($O463&lt;&gt;"NG",$GG463,0)</f>
        <v>0</v>
      </c>
      <c r="FW463" s="294">
        <f t="shared" ref="FW463" si="23583">IF($S463&lt;&gt;"NG",$GG463,0)</f>
        <v>0</v>
      </c>
      <c r="FX463" s="294">
        <f t="shared" ref="FX463" si="23584">IF($W463&lt;&gt;"NG",$GG463,0)</f>
        <v>0</v>
      </c>
      <c r="FY463" s="294">
        <f t="shared" ref="FY463" si="23585">IF($AE463&lt;&gt;"NG",$GG463,0)</f>
        <v>0</v>
      </c>
      <c r="FZ463" s="294">
        <f t="shared" ref="FZ463" si="23586">IF($AI463&lt;&gt;"NG",$GG463,0)</f>
        <v>0</v>
      </c>
      <c r="GA463" s="294">
        <f t="shared" ref="GA463" si="23587">IF($AQ463&lt;&gt;"NG",$GG463,0)</f>
        <v>0</v>
      </c>
      <c r="GB463" s="294">
        <f t="shared" ref="GB463" si="23588">IF($AU463&lt;&gt;"NG",$GG463,0)</f>
        <v>0</v>
      </c>
      <c r="GC463" s="294">
        <f t="shared" ref="GC463" si="23589">IF($BC463&lt;&gt;"NG",$GG463,0)</f>
        <v>0</v>
      </c>
      <c r="GD463" s="294">
        <f t="shared" ref="GD463" si="23590">IF($BG463&lt;&gt;"NG",$GG463,0)</f>
        <v>0</v>
      </c>
      <c r="GE463" s="294">
        <f t="shared" ref="GE463" si="23591">IF($BO463&lt;&gt;"NG",$GG463,0)</f>
        <v>0</v>
      </c>
      <c r="GF463" s="294">
        <f t="shared" ref="GF463" si="23592">IF($BS463&lt;&gt;"NG",$GG463,0)</f>
        <v>0</v>
      </c>
      <c r="GG463" s="294" t="e">
        <f>VLOOKUP($D463,リスト!$D:$S,15,FALSE)</f>
        <v>#N/A</v>
      </c>
      <c r="GH463" s="2" t="e">
        <f>INDEX(リスト!$V:$V,MATCH(中日程計画表!$D463,リスト!$D:$D,0))</f>
        <v>#N/A</v>
      </c>
      <c r="GI463" s="2" t="e">
        <f>INDEX(リスト!$A:$A,MATCH(中日程計画表!$D463,リスト!$D:$D,0))</f>
        <v>#N/A</v>
      </c>
      <c r="GJ463" s="2" t="e">
        <f>INDEX(リスト!$U:$U,MATCH(中日程計画表!$D463,リスト!$D:$D,0))</f>
        <v>#N/A</v>
      </c>
      <c r="GK463" s="5" t="e">
        <f>INDEX(リスト!$W:$W,MATCH(中日程計画表!$D463,リスト!$D:$D,0))</f>
        <v>#N/A</v>
      </c>
      <c r="GL463" s="2" t="s">
        <v>200</v>
      </c>
      <c r="GM463" s="296">
        <f>D463</f>
        <v>0</v>
      </c>
      <c r="GN463" s="296">
        <f>E463</f>
        <v>0</v>
      </c>
      <c r="GU463" s="460" t="str">
        <f t="shared" ref="GU463" si="23593">AE463</f>
        <v>NG</v>
      </c>
      <c r="GV463" s="460">
        <f t="shared" ref="GV463" si="23594">EI463</f>
        <v>0</v>
      </c>
      <c r="GW463" s="460">
        <f t="shared" ref="GW463" si="23595">EI464</f>
        <v>0</v>
      </c>
      <c r="GX463" s="462">
        <f t="shared" ref="GX463" si="23596">EV463</f>
        <v>0</v>
      </c>
      <c r="GY463" s="460" t="str">
        <f t="shared" ref="GY463" si="23597">AI463</f>
        <v>NG</v>
      </c>
      <c r="GZ463" s="460">
        <f t="shared" ref="GZ463" si="23598">EJ463</f>
        <v>0</v>
      </c>
      <c r="HA463" s="460">
        <f t="shared" ref="HA463" si="23599">EJ464</f>
        <v>0</v>
      </c>
      <c r="HB463" s="462">
        <f t="shared" ref="HB463" si="23600">EW463</f>
        <v>0</v>
      </c>
      <c r="HC463" s="460" t="str">
        <f t="shared" ref="HC463" si="23601">AQ463</f>
        <v>NG</v>
      </c>
      <c r="HD463" s="460">
        <f t="shared" ref="HD463" si="23602">EK463</f>
        <v>0</v>
      </c>
      <c r="HE463" s="460">
        <f t="shared" ref="HE463" si="23603">EK464</f>
        <v>0</v>
      </c>
      <c r="HF463" s="462">
        <f t="shared" ref="HF463" si="23604">EX463</f>
        <v>0</v>
      </c>
      <c r="HG463" s="460" t="str">
        <f t="shared" ref="HG463" si="23605">AU463</f>
        <v>NG</v>
      </c>
      <c r="HH463" s="460">
        <f t="shared" ref="HH463" si="23606">EL463</f>
        <v>0</v>
      </c>
      <c r="HI463" s="460">
        <f t="shared" ref="HI463" si="23607">EL464</f>
        <v>0</v>
      </c>
      <c r="HJ463" s="462">
        <f t="shared" ref="HJ463" si="23608">EY463</f>
        <v>0</v>
      </c>
      <c r="HK463" s="460" t="str">
        <f t="shared" ref="HK463" si="23609">BC463</f>
        <v>NG</v>
      </c>
      <c r="HL463" s="460">
        <f t="shared" ref="HL463" si="23610">EM463</f>
        <v>0</v>
      </c>
      <c r="HM463" s="460">
        <f t="shared" ref="HM463" si="23611">EM464</f>
        <v>0</v>
      </c>
      <c r="HN463" s="462">
        <f t="shared" ref="HN463" si="23612">EZ463</f>
        <v>0</v>
      </c>
      <c r="HO463" s="460" t="str">
        <f t="shared" ref="HO463" si="23613">BG463</f>
        <v>NG</v>
      </c>
      <c r="HP463" s="460">
        <f t="shared" ref="HP463" si="23614">EN463</f>
        <v>0</v>
      </c>
      <c r="HQ463" s="460">
        <f t="shared" ref="HQ463" si="23615">EN464</f>
        <v>0</v>
      </c>
      <c r="HR463" s="462">
        <f t="shared" ref="HR463" si="23616">FA463</f>
        <v>0</v>
      </c>
      <c r="HS463" s="332"/>
    </row>
    <row r="464" spans="1:227" ht="12" customHeight="1">
      <c r="A464" s="489"/>
      <c r="B464" s="487"/>
      <c r="C464" s="475"/>
      <c r="D464" s="485"/>
      <c r="E464" s="483"/>
      <c r="F464" s="317"/>
      <c r="G464" s="317"/>
      <c r="H464" s="317"/>
      <c r="I464" s="317"/>
      <c r="J464" s="316"/>
      <c r="K464" s="481"/>
      <c r="L464" s="77"/>
      <c r="M464" s="77"/>
      <c r="N464" s="471"/>
      <c r="O464" s="475"/>
      <c r="P464" s="77"/>
      <c r="Q464" s="77"/>
      <c r="R464" s="471"/>
      <c r="S464" s="475"/>
      <c r="T464" s="77"/>
      <c r="U464" s="77"/>
      <c r="V464" s="471"/>
      <c r="W464" s="473"/>
      <c r="X464" s="77"/>
      <c r="Y464" s="77"/>
      <c r="Z464" s="471"/>
      <c r="AA464" s="477"/>
      <c r="AB464" s="80"/>
      <c r="AC464" s="80"/>
      <c r="AD464" s="471"/>
      <c r="AE464" s="473"/>
      <c r="AF464" s="77"/>
      <c r="AG464" s="77"/>
      <c r="AH464" s="471"/>
      <c r="AI464" s="473"/>
      <c r="AJ464" s="77"/>
      <c r="AK464" s="77"/>
      <c r="AL464" s="471"/>
      <c r="AM464" s="477"/>
      <c r="AN464" s="80"/>
      <c r="AO464" s="80"/>
      <c r="AP464" s="471"/>
      <c r="AQ464" s="473"/>
      <c r="AR464" s="77"/>
      <c r="AS464" s="77"/>
      <c r="AT464" s="471"/>
      <c r="AU464" s="473"/>
      <c r="AV464" s="77"/>
      <c r="AW464" s="77"/>
      <c r="AX464" s="471"/>
      <c r="AY464" s="477"/>
      <c r="AZ464" s="80"/>
      <c r="BA464" s="80"/>
      <c r="BB464" s="471"/>
      <c r="BC464" s="475"/>
      <c r="BD464" s="77"/>
      <c r="BE464" s="77"/>
      <c r="BF464" s="471"/>
      <c r="BG464" s="473"/>
      <c r="BH464" s="77"/>
      <c r="BI464" s="77"/>
      <c r="BJ464" s="471"/>
      <c r="BK464" s="477"/>
      <c r="BL464" s="80"/>
      <c r="BM464" s="80"/>
      <c r="BN464" s="471"/>
      <c r="BO464" s="475"/>
      <c r="BP464" s="77"/>
      <c r="BQ464" s="77"/>
      <c r="BR464" s="471"/>
      <c r="BS464" s="473"/>
      <c r="BT464" s="77"/>
      <c r="BU464" s="77"/>
      <c r="BV464" s="471"/>
      <c r="BW464" s="469"/>
      <c r="BX464" s="467"/>
      <c r="BY464" s="490"/>
      <c r="CA464" s="19">
        <f t="shared" ref="CA464" si="23617">IF(AND($N463=1,$M464&lt;&gt;$BZ$7),1,0)</f>
        <v>0</v>
      </c>
      <c r="CB464" s="19">
        <f t="shared" ref="CB464" si="23618">IF(AND($R463=1,$Q464&lt;&gt;$BZ$7),1,0)</f>
        <v>0</v>
      </c>
      <c r="CC464" s="19">
        <f t="shared" ref="CC464" si="23619">IF(AND($V463=1,$U464&lt;&gt;$BZ$7),1,0)</f>
        <v>0</v>
      </c>
      <c r="CD464" s="19">
        <f t="shared" ref="CD464" si="23620">IF(AND($Z463=1,$Y464&lt;&gt;$BZ$7),1,0)</f>
        <v>0</v>
      </c>
      <c r="CE464" s="19">
        <f t="shared" ref="CE464" si="23621">IF(AND($AH463=1,$AG464&lt;&gt;$BZ$7),1,0)</f>
        <v>0</v>
      </c>
      <c r="CF464" s="19">
        <f t="shared" ref="CF464" si="23622">IF(AND($AL463=1,$AK464&lt;&gt;$BZ$7),1,0)</f>
        <v>0</v>
      </c>
      <c r="CG464" s="19">
        <f t="shared" ref="CG464" si="23623">IF(AND($AT463=1,$AS464&lt;&gt;$BZ$7),1,0)</f>
        <v>0</v>
      </c>
      <c r="CH464" s="19">
        <f t="shared" ref="CH464" si="23624">IF(AND($AX463=1,$AW464&lt;&gt;$BZ$7),1,0)</f>
        <v>0</v>
      </c>
      <c r="CI464" s="19">
        <f t="shared" ref="CI464" si="23625">IF(AND($BF463=1,$BE464&lt;&gt;$BZ$7),1,0)</f>
        <v>0</v>
      </c>
      <c r="CJ464" s="19">
        <f t="shared" ref="CJ464" si="23626">IF(AND($BJ463=1,$BI464&lt;&gt;$BZ$7),1,0)</f>
        <v>0</v>
      </c>
      <c r="CK464" s="19">
        <f t="shared" ref="CK464" si="23627">IF(AND($BR463=1,$BQ464&lt;&gt;$BZ$7),1,0)</f>
        <v>0</v>
      </c>
      <c r="CL464" s="19">
        <f t="shared" ref="CL464" si="23628">IF(AND($BV463=1,$BU464&lt;&gt;$BZ$7),1,0)</f>
        <v>0</v>
      </c>
      <c r="CO464" s="19">
        <f>IF(AND($M464&lt;&gt;$CN$7,$M464&lt;=$CN$6),1,0)</f>
        <v>0</v>
      </c>
      <c r="CP464" s="19">
        <f>IF(AND($Q464&lt;&gt;$CN$7,$Q464&lt;=$CN$6),1,0)</f>
        <v>0</v>
      </c>
      <c r="CQ464" s="19">
        <f>IF(AND($U464&lt;&gt;$CN$7,$U464&lt;=$CN$6),1,0)</f>
        <v>0</v>
      </c>
      <c r="CR464" s="19">
        <f>IF(AND($Y464&lt;&gt;$CN$7,$Y464&lt;=$CN$6),1,0)</f>
        <v>0</v>
      </c>
      <c r="CS464" s="19">
        <f>IF(AND($AG464&lt;&gt;$CN$7,$AG464&lt;=$CN$6),1,0)</f>
        <v>0</v>
      </c>
      <c r="CT464" s="19">
        <f>IF(AND($AK464&lt;&gt;$CN$7,$AK464&lt;=$CN$6),1,0)</f>
        <v>0</v>
      </c>
      <c r="CU464" s="19">
        <f>IF(AND($AS464&lt;&gt;$CN$7,$AS464&lt;=$CN$6),1,0)</f>
        <v>0</v>
      </c>
      <c r="CV464" s="19">
        <f>IF(AND($AW464&lt;&gt;$CN$7,$AW464&lt;=$CN$6),1,0)</f>
        <v>0</v>
      </c>
      <c r="CW464" s="19">
        <f>IF(AND($BE464&lt;&gt;$CN$7,$BE464&lt;=$CN$6),1,0)</f>
        <v>0</v>
      </c>
      <c r="CX464" s="19">
        <f>IF(AND($BI464&lt;&gt;$CN$7,$BI464&lt;=$CN$6),1,0)</f>
        <v>0</v>
      </c>
      <c r="CY464" s="19">
        <f>IF(AND($BQ464&lt;&gt;$CN$7,$BQ464&lt;=$CN$6),1,0)</f>
        <v>0</v>
      </c>
      <c r="CZ464" s="19">
        <f>IF(AND($BU464&lt;&gt;$CN$7,$BU464&lt;=$CN$6),1,0)</f>
        <v>0</v>
      </c>
      <c r="DC464" s="19">
        <f>IF($N463=1,1,0)</f>
        <v>0</v>
      </c>
      <c r="DD464" s="19">
        <f>IF($R463=1,1,0)</f>
        <v>0</v>
      </c>
      <c r="DE464" s="19">
        <f>IF($V463=1,1,0)</f>
        <v>0</v>
      </c>
      <c r="DF464" s="19">
        <f>IF($Z463=1,1,0)</f>
        <v>0</v>
      </c>
      <c r="DG464" s="19">
        <f>IF($AH463=1,1,0)</f>
        <v>0</v>
      </c>
      <c r="DH464" s="19">
        <f>IF($AL463=1,1,0)</f>
        <v>0</v>
      </c>
      <c r="DI464" s="19">
        <f>IF($AT463=1,1,0)</f>
        <v>0</v>
      </c>
      <c r="DJ464" s="19">
        <f>IF($AX463=1,1,0)</f>
        <v>0</v>
      </c>
      <c r="DK464" s="19">
        <f>IF($BF463=1,1,0)</f>
        <v>0</v>
      </c>
      <c r="DL464" s="19">
        <f>IF($BJ463=1,1,0)</f>
        <v>0</v>
      </c>
      <c r="DM464" s="19">
        <f>IF($BR463=1,1,0)</f>
        <v>0</v>
      </c>
      <c r="DN464" s="19">
        <f>IF($BV463=1,1,0)</f>
        <v>0</v>
      </c>
      <c r="DQ464" s="19">
        <f t="shared" ref="DQ464" si="23629">IF($N463=1,1,0)</f>
        <v>0</v>
      </c>
      <c r="DR464" s="19">
        <f t="shared" ref="DR464" si="23630">IF($R463=1,1,0)</f>
        <v>0</v>
      </c>
      <c r="DS464" s="19">
        <f t="shared" ref="DS464" si="23631">IF($V463=1,1,0)</f>
        <v>0</v>
      </c>
      <c r="DT464" s="19">
        <f t="shared" ref="DT464" si="23632">IF($Z463=1,1,0)</f>
        <v>0</v>
      </c>
      <c r="DU464" s="19">
        <f t="shared" ref="DU464" si="23633">IF($AH463=1,1,0)</f>
        <v>0</v>
      </c>
      <c r="DV464" s="19">
        <f t="shared" ref="DV464" si="23634">IF($AL463=1,1,0)</f>
        <v>0</v>
      </c>
      <c r="DW464" s="19">
        <f t="shared" ref="DW464" si="23635">IF($AT463=1,1,0)</f>
        <v>0</v>
      </c>
      <c r="DX464" s="19">
        <f t="shared" ref="DX464" si="23636">IF($AX463=1,1,0)</f>
        <v>0</v>
      </c>
      <c r="DY464" s="19">
        <f t="shared" ref="DY464" si="23637">IF($BF463=1,1,0)</f>
        <v>0</v>
      </c>
      <c r="DZ464" s="19">
        <f t="shared" ref="DZ464" si="23638">IF($BJ463=1,1,0)</f>
        <v>0</v>
      </c>
      <c r="EA464" s="19">
        <f t="shared" ref="EA464" si="23639">IF($BR463=1,1,0)</f>
        <v>0</v>
      </c>
      <c r="EB464" s="19">
        <f t="shared" ref="EB464" si="23640">IF($BV463=1,1,0)</f>
        <v>0</v>
      </c>
      <c r="EE464" s="329">
        <f>N463*$FU464*週間進捗報告書!$G$9</f>
        <v>0</v>
      </c>
      <c r="EF464" s="329">
        <f>R463*$FV464*週間進捗報告書!$G$10</f>
        <v>0</v>
      </c>
      <c r="EG464" s="329">
        <f>V463*$FW464*週間進捗報告書!$G$11</f>
        <v>0</v>
      </c>
      <c r="EH464" s="329">
        <f>Z463*$FX464*週間進捗報告書!$G$12</f>
        <v>0</v>
      </c>
      <c r="EI464" s="329">
        <f>AH463*$FY464*週間進捗報告書!$G$13</f>
        <v>0</v>
      </c>
      <c r="EJ464" s="329">
        <f>AL463*$FZ464*週間進捗報告書!$G$14</f>
        <v>0</v>
      </c>
      <c r="EK464" s="329">
        <f>AT463*$GA464*週間進捗報告書!$G$15</f>
        <v>0</v>
      </c>
      <c r="EL464" s="329">
        <f>AX463*$GB464*週間進捗報告書!$G$16</f>
        <v>0</v>
      </c>
      <c r="EM464" s="329">
        <f>BF463*$GC464*週間進捗報告書!$G$17</f>
        <v>0</v>
      </c>
      <c r="EN464" s="329">
        <f>BJ463*$GD464*週間進捗報告書!$G$18</f>
        <v>0</v>
      </c>
      <c r="EO464" s="329">
        <f>BR463*$GE464*週間進捗報告書!$G$19</f>
        <v>0</v>
      </c>
      <c r="EP464" s="329">
        <f>BV463*$GF464*週間進捗報告書!$G$20</f>
        <v>0</v>
      </c>
      <c r="ER464" s="547"/>
      <c r="ES464" s="547"/>
      <c r="ET464" s="547"/>
      <c r="EU464" s="547"/>
      <c r="EV464" s="547"/>
      <c r="EW464" s="547"/>
      <c r="EX464" s="547"/>
      <c r="EY464" s="547"/>
      <c r="EZ464" s="547"/>
      <c r="FA464" s="547"/>
      <c r="FB464" s="547"/>
      <c r="FC464" s="547"/>
      <c r="FD464" s="547"/>
      <c r="FE464" s="332"/>
      <c r="FG464" s="19"/>
      <c r="FH464" s="19"/>
      <c r="FI464" s="19"/>
      <c r="FJ464" s="19"/>
      <c r="FK464" s="19"/>
      <c r="FL464" s="19"/>
      <c r="FM464" s="19"/>
      <c r="FN464" s="19"/>
      <c r="FO464" s="19"/>
      <c r="FP464" s="19"/>
      <c r="FQ464" s="19"/>
      <c r="FR464" s="19"/>
      <c r="FU464" s="295">
        <f t="shared" ref="FU464" si="23641">FU463</f>
        <v>0</v>
      </c>
      <c r="FV464" s="295">
        <f t="shared" ref="FV464" si="23642">FV463</f>
        <v>0</v>
      </c>
      <c r="FW464" s="295">
        <f t="shared" ref="FW464" si="23643">FW463</f>
        <v>0</v>
      </c>
      <c r="FX464" s="295">
        <f t="shared" ref="FX464" si="23644">FX463</f>
        <v>0</v>
      </c>
      <c r="FY464" s="295">
        <f t="shared" ref="FY464" si="23645">FY463</f>
        <v>0</v>
      </c>
      <c r="FZ464" s="295">
        <f t="shared" ref="FZ464" si="23646">FZ463</f>
        <v>0</v>
      </c>
      <c r="GA464" s="295">
        <f t="shared" ref="GA464" si="23647">GA463</f>
        <v>0</v>
      </c>
      <c r="GB464" s="295">
        <f t="shared" ref="GB464" si="23648">GB463</f>
        <v>0</v>
      </c>
      <c r="GC464" s="295">
        <f t="shared" ref="GC464" si="23649">GC463</f>
        <v>0</v>
      </c>
      <c r="GD464" s="295">
        <f t="shared" ref="GD464" si="23650">GD463</f>
        <v>0</v>
      </c>
      <c r="GE464" s="295">
        <f t="shared" ref="GE464" si="23651">GE463</f>
        <v>0</v>
      </c>
      <c r="GF464" s="295">
        <f t="shared" ref="GF464" si="23652">GF463</f>
        <v>0</v>
      </c>
      <c r="GG464" s="295" t="e">
        <f t="shared" ref="GG464" si="23653">GG463</f>
        <v>#N/A</v>
      </c>
      <c r="GH464" s="2" t="e">
        <f>INDEX(リスト!$V:$V,MATCH(中日程計画表!$D463,リスト!$D:$D,0))</f>
        <v>#N/A</v>
      </c>
      <c r="GI464" s="2" t="e">
        <f>INDEX(リスト!$A:$A,MATCH(中日程計画表!$D463,リスト!$D:$D,0))</f>
        <v>#N/A</v>
      </c>
      <c r="GJ464" s="2" t="e">
        <f>INDEX(リスト!$U:$U,MATCH(中日程計画表!$D463,リスト!$D:$D,0))</f>
        <v>#N/A</v>
      </c>
      <c r="GK464" s="5" t="e">
        <f>INDEX(リスト!$W:$W,MATCH(中日程計画表!$D463,リスト!$D:$D,0))</f>
        <v>#N/A</v>
      </c>
      <c r="GL464" s="2" t="s">
        <v>201</v>
      </c>
      <c r="GM464" s="296">
        <f t="shared" ref="GM464" si="23654">GM463</f>
        <v>0</v>
      </c>
      <c r="GN464" s="296">
        <f t="shared" ref="GN464" si="23655">GN463</f>
        <v>0</v>
      </c>
      <c r="GU464" s="461"/>
      <c r="GV464" s="460"/>
      <c r="GW464" s="460"/>
      <c r="GX464" s="461"/>
      <c r="GY464" s="461"/>
      <c r="GZ464" s="460"/>
      <c r="HA464" s="460"/>
      <c r="HB464" s="461"/>
      <c r="HC464" s="461"/>
      <c r="HD464" s="460"/>
      <c r="HE464" s="460"/>
      <c r="HF464" s="461"/>
      <c r="HG464" s="461"/>
      <c r="HH464" s="460"/>
      <c r="HI464" s="460"/>
      <c r="HJ464" s="461"/>
      <c r="HK464" s="461"/>
      <c r="HL464" s="460"/>
      <c r="HM464" s="460"/>
      <c r="HN464" s="461"/>
      <c r="HO464" s="461"/>
      <c r="HP464" s="460"/>
      <c r="HQ464" s="460"/>
      <c r="HR464" s="461"/>
      <c r="HS464" s="4"/>
    </row>
    <row r="465" spans="1:227" ht="12" customHeight="1">
      <c r="A465" s="488" t="str">
        <f t="shared" ref="A465" ca="1" si="23656">INDIRECT("リスト!A"&amp;B465+6)</f>
        <v/>
      </c>
      <c r="B465" s="486">
        <f t="shared" ref="B465" si="23657">ROUNDDOWN((ROW()-6)/2,0)+1</f>
        <v>230</v>
      </c>
      <c r="C465" s="474" t="str">
        <f>機能グループ名</f>
        <v/>
      </c>
      <c r="D465" s="484">
        <f>機能ID</f>
        <v>0</v>
      </c>
      <c r="E465" s="482">
        <f>機能名</f>
        <v>0</v>
      </c>
      <c r="F465" s="315"/>
      <c r="G465" s="315"/>
      <c r="H465" s="315"/>
      <c r="I465" s="315"/>
      <c r="J465" s="316"/>
      <c r="K465" s="480" t="str">
        <f>担当者_SR</f>
        <v>NG</v>
      </c>
      <c r="L465" s="76"/>
      <c r="M465" s="76"/>
      <c r="N465" s="470"/>
      <c r="O465" s="474" t="str">
        <f>担当者_SRR</f>
        <v>NG</v>
      </c>
      <c r="P465" s="76"/>
      <c r="Q465" s="76"/>
      <c r="R465" s="470"/>
      <c r="S465" s="474" t="str">
        <f>担当者_DS</f>
        <v>NG</v>
      </c>
      <c r="T465" s="76"/>
      <c r="U465" s="76"/>
      <c r="V465" s="470"/>
      <c r="W465" s="472" t="str">
        <f>担当者_DSR</f>
        <v>NG</v>
      </c>
      <c r="X465" s="76"/>
      <c r="Y465" s="76"/>
      <c r="Z465" s="470"/>
      <c r="AA465" s="476"/>
      <c r="AB465" s="79"/>
      <c r="AC465" s="79"/>
      <c r="AD465" s="470">
        <f>IF(AC466 &lt;&gt; "",1,0)</f>
        <v>0</v>
      </c>
      <c r="AE465" s="472" t="str">
        <f>担当者_CD</f>
        <v>NG</v>
      </c>
      <c r="AF465" s="76"/>
      <c r="AG465" s="76"/>
      <c r="AH465" s="470"/>
      <c r="AI465" s="472" t="str">
        <f>担当者_DD</f>
        <v>NG</v>
      </c>
      <c r="AJ465" s="76"/>
      <c r="AK465" s="76"/>
      <c r="AL465" s="470"/>
      <c r="AM465" s="476"/>
      <c r="AN465" s="79"/>
      <c r="AO465" s="79"/>
      <c r="AP465" s="470">
        <f>IF(AO466 &lt;&gt; "",1,0)</f>
        <v>0</v>
      </c>
      <c r="AQ465" s="472" t="str">
        <f>担当者_MCL</f>
        <v>NG</v>
      </c>
      <c r="AR465" s="76"/>
      <c r="AS465" s="76"/>
      <c r="AT465" s="470"/>
      <c r="AU465" s="472" t="str">
        <f>担当者_MCLR</f>
        <v>NG</v>
      </c>
      <c r="AV465" s="76"/>
      <c r="AW465" s="76"/>
      <c r="AX465" s="470"/>
      <c r="AY465" s="476"/>
      <c r="AZ465" s="79"/>
      <c r="BA465" s="79"/>
      <c r="BB465" s="470">
        <f>IF(BA466 &lt;&gt; "",1,0)</f>
        <v>0</v>
      </c>
      <c r="BC465" s="474" t="str">
        <f>担当者_MT</f>
        <v>NG</v>
      </c>
      <c r="BD465" s="76"/>
      <c r="BE465" s="76"/>
      <c r="BF465" s="470"/>
      <c r="BG465" s="472" t="str">
        <f>担当者_M検</f>
        <v>NG</v>
      </c>
      <c r="BH465" s="76"/>
      <c r="BI465" s="76"/>
      <c r="BJ465" s="470"/>
      <c r="BK465" s="476"/>
      <c r="BL465" s="79"/>
      <c r="BM465" s="79"/>
      <c r="BN465" s="470">
        <v>0</v>
      </c>
      <c r="BO465" s="474" t="str">
        <f>担当者_モテ</f>
        <v>NG</v>
      </c>
      <c r="BP465" s="76"/>
      <c r="BQ465" s="76"/>
      <c r="BR465" s="470"/>
      <c r="BS465" s="472" t="str">
        <f>担当者_モテR</f>
        <v>NG</v>
      </c>
      <c r="BT465" s="76"/>
      <c r="BU465" s="76"/>
      <c r="BV465" s="470"/>
      <c r="BW465" s="468">
        <f t="shared" ref="BW465" si="23658">IFERROR(SUM(IF(K465&lt;&gt;"NG",N465*K$1,0),IF(O465&lt;&gt;"NG",R465*O$1,0),IF(S465&lt;&gt;"NG",V465*S$1,0),IF(W465&lt;&gt;"NG",Z465*W$1,0),IF(AA465&lt;&gt;"NG",AD465*AA$1,0),IF(AE465&lt;&gt;"NG",AH465*AE$1,0),IF(AI465&lt;&gt;"NG",AL465*AI$1,0),IF(AM465&lt;&gt;"NG",AP465*AM$1,0),IF(AQ465&lt;&gt;"NG",AT465*AQ$1,0),IF(AU465&lt;&gt;"NG",AX465*AU$1,0),IF(AY465&lt;&gt;"NG",BB465*AY$1,0),IF(BC465&lt;&gt;"NG",BF465*BC$1,0),IF(BG465&lt;&gt;"NG",BJ465*BG$1,0),IF(BK465&lt;&gt;"NG",BN465*BK$1,0),IF(BO465&lt;&gt;"NG",BR465*BO$1,0),IF(BS465&lt;&gt;"NG",BV465*BS$1,0))/SUM(IF(K465&lt;&gt;"NG",K$1,0),IF(O465&lt;&gt;"NG",O$1,0),IF(S465&lt;&gt;"NG",S$1,0),IF(W465&lt;&gt;"NG",W$1,0),IF(AA465&lt;&gt;"NG",AA$1,0),IF(AE465&lt;&gt;"NG",AE$1,0),IF(AI465&lt;&gt;"NG",AI$1,0),IF(AM465&lt;&gt;"NG",AM$1,0),IF(AQ465&lt;&gt;"NG",AQ$1,0),IF(AU465&lt;&gt;"NG",AU$1,0),IF(AY465&lt;&gt;"NG",AY$1,0),IF(BC465&lt;&gt;"NG",BC$1,0),IF(BG465&lt;&gt;"NG",BG$1,0),IF(BK465&lt;&gt;"NG",BK$1,0),IF(BO465&lt;&gt;"NG",BO$1,0),IF(BS465&lt;&gt;"NG",BS$1,0)),0)</f>
        <v>0</v>
      </c>
      <c r="BX465" s="466"/>
      <c r="BY465" s="490"/>
      <c r="BZ465" s="5"/>
      <c r="CA465" s="32">
        <f t="shared" ref="CA465" si="23659">IF(AND($M465&lt;&gt;$BZ$5,$M465&lt;=$BZ$6,$M465&lt;&gt;$BZ$7),1,0)</f>
        <v>0</v>
      </c>
      <c r="CB465" s="32">
        <f t="shared" ref="CB465" si="23660">IF(AND($Q465&lt;&gt;$BZ$5,$Q465&lt;=$BZ$6,$Q465&lt;&gt;$BZ$7),1,0)</f>
        <v>0</v>
      </c>
      <c r="CC465" s="32">
        <f t="shared" ref="CC465" si="23661">IF(AND($U465&lt;&gt;$BZ$5,$U465&lt;=$BZ$6,$U465&lt;&gt;$BZ$7),1,0)</f>
        <v>0</v>
      </c>
      <c r="CD465" s="32">
        <f t="shared" ref="CD465" si="23662">IF(AND($Y465&lt;&gt;$BZ$5,$Y465&lt;=$BZ$6,$Y465&lt;&gt;$BZ$7),1,0)</f>
        <v>0</v>
      </c>
      <c r="CE465" s="32">
        <f t="shared" ref="CE465" si="23663">IF(AND($AG465&lt;&gt;$BZ$5,$AG465&lt;=$BZ$6,$AG465&lt;&gt;$BZ$7),1,0)</f>
        <v>0</v>
      </c>
      <c r="CF465" s="32">
        <f t="shared" ref="CF465" si="23664">IF(AND($AK465&lt;&gt;$BZ$5,$AK465&lt;=$BZ$6,$AK465&lt;&gt;$BZ$7),1,0)</f>
        <v>0</v>
      </c>
      <c r="CG465" s="32">
        <f t="shared" ref="CG465" si="23665">IF(AND($AS465&lt;&gt;$BZ$5,$AS465&lt;=$BZ$6,$AS465&lt;&gt;$BZ$7),1,0)</f>
        <v>0</v>
      </c>
      <c r="CH465" s="32">
        <f t="shared" ref="CH465" si="23666">IF(AND($AW465&lt;&gt;$BZ$5,$AW465&lt;=$BZ$6,$AW465&lt;&gt;$BZ$7),1,0)</f>
        <v>0</v>
      </c>
      <c r="CI465" s="32">
        <f t="shared" ref="CI465" si="23667">IF(AND($BE465&lt;&gt;$BZ$5,$BE465&lt;=$BZ$6,$BE465&lt;&gt;$BZ$7),1,0)</f>
        <v>0</v>
      </c>
      <c r="CJ465" s="32">
        <f t="shared" ref="CJ465" si="23668">IF(AND($BI465&lt;&gt;$BZ$5,$BI465&lt;=$BZ$6,$BI465&lt;&gt;$BZ$7),1,0)</f>
        <v>0</v>
      </c>
      <c r="CK465" s="32">
        <f t="shared" ref="CK465" si="23669">IF(AND($BQ465&lt;&gt;$BZ$5,$BQ465&lt;=$BZ$6,$BQ465&lt;&gt;$BZ$7),1,0)</f>
        <v>0</v>
      </c>
      <c r="CL465" s="32">
        <f t="shared" ref="CL465" si="23670">IF(AND($BU465&lt;&gt;$BZ$5,$BU465&lt;=$BZ$6,$BU465&lt;&gt;$BZ$7),1,0)</f>
        <v>0</v>
      </c>
      <c r="CO465" s="32">
        <f>IF(AND($M465&lt;&gt;$CN$5,$M465&lt;=$CN$6,$M465&lt;&gt;$CN$7),1,0)</f>
        <v>0</v>
      </c>
      <c r="CP465" s="32">
        <f>IF(AND($Q465&lt;&gt;$CN$5,$Q465&lt;=$CN$6,$Q465&lt;&gt;$CN$7),1,0)</f>
        <v>0</v>
      </c>
      <c r="CQ465" s="32">
        <f>IF(AND($U465&lt;&gt;$CN$5,$U465&lt;=$CN$6,$U465&lt;&gt;$CN$7),1,0)</f>
        <v>0</v>
      </c>
      <c r="CR465" s="32">
        <f>IF(AND($Y465&lt;&gt;$CN$5,$Y465&lt;=$CN$6,$Y465&lt;&gt;$CN$7),1,0)</f>
        <v>0</v>
      </c>
      <c r="CS465" s="32">
        <f>IF(AND($AG465&lt;&gt;$CN$5,$AG465&lt;=$CN$6,$AG465&lt;&gt;$CN$7),1,0)</f>
        <v>0</v>
      </c>
      <c r="CT465" s="32">
        <f>IF(AND($AK465&lt;&gt;$CN$5,$AK465&lt;=$CN$6,$AK465&lt;&gt;$CN$7),1,0)</f>
        <v>0</v>
      </c>
      <c r="CU465" s="32">
        <f>IF(AND($AS465&lt;&gt;$CN$5,$AS465&lt;=$CN$6,$AS465&lt;&gt;$CN$7),1,0)</f>
        <v>0</v>
      </c>
      <c r="CV465" s="32">
        <f>IF(AND($AW465&lt;&gt;$CN$5,$AW465&lt;=$CN$6,$AW465&lt;&gt;$CN$7),1,0)</f>
        <v>0</v>
      </c>
      <c r="CW465" s="32">
        <f>IF(AND($BE465&lt;&gt;$CN$5,$BE465&lt;=$CN$6,$BE465&lt;&gt;$CN$7),1,0)</f>
        <v>0</v>
      </c>
      <c r="CX465" s="32">
        <f>IF(AND($BI465&lt;&gt;$CN$5,$BI465&lt;=$CN$6,$BI465&lt;&gt;$CN$7),1,0)</f>
        <v>0</v>
      </c>
      <c r="CY465" s="32">
        <f>IF(AND($BQ465&lt;&gt;$CN$5,$BQ465&lt;=$CN$6,$BQ465&lt;&gt;$CN$7),1,0)</f>
        <v>0</v>
      </c>
      <c r="CZ465" s="32">
        <f>IF(AND($BU465&lt;&gt;$CN$5,$BU465&lt;=$CN$6,$BU465&lt;&gt;$CN$7),1,0)</f>
        <v>0</v>
      </c>
      <c r="DC465" s="32">
        <f>IF(AND($M465&lt;&gt;$DB$5,$M465&lt;=$DB$6,$M465&lt;&gt;$CN$7),1,0)</f>
        <v>0</v>
      </c>
      <c r="DD465" s="32">
        <f>IF(AND($Q465&lt;&gt;$DB$5,$Q465&lt;=$DB$6,$Q465&lt;&gt;$CN$7),1,0)</f>
        <v>0</v>
      </c>
      <c r="DE465" s="32">
        <f>IF(AND($U465&lt;&gt;$DB$5,$U465&lt;=$DB$6,$U465&lt;&gt;$CN$7),1,0)</f>
        <v>0</v>
      </c>
      <c r="DF465" s="32">
        <f>IF(AND($Y465&lt;&gt;$DB$5,$Y465&lt;=$DB$6,$Y465&lt;&gt;$CN$7),1,0)</f>
        <v>0</v>
      </c>
      <c r="DG465" s="32">
        <f>IF(AND($AG465&lt;&gt;$DB$5,$AG465&lt;=$DB$6,$AG465&lt;&gt;$CN$7),1,0)</f>
        <v>0</v>
      </c>
      <c r="DH465" s="32">
        <f>IF(AND($AK465&lt;&gt;$DB$5,$AK465&lt;=$DB$6,$AK465&lt;&gt;$CN$7),1,0)</f>
        <v>0</v>
      </c>
      <c r="DI465" s="32">
        <f>IF(AND($AS465&lt;&gt;$DB$5,$AS465&lt;=$DB$6,$AS465&lt;&gt;$CN$7),1,0)</f>
        <v>0</v>
      </c>
      <c r="DJ465" s="32">
        <f>IF(AND($AW465&lt;&gt;$DB$5,$AW465&lt;=$DB$6,$AW465&lt;&gt;$CN$7),1,0)</f>
        <v>0</v>
      </c>
      <c r="DK465" s="32">
        <f>IF(AND($BE465&lt;&gt;$DB$5,$BE465&lt;=$DB$6,$BE465&lt;&gt;$CN$7),1,0)</f>
        <v>0</v>
      </c>
      <c r="DL465" s="32">
        <f>IF(AND($BI465&lt;&gt;$DB$5,$BI465&lt;=$DB$6,$BI465&lt;&gt;$CN$7),1,0)</f>
        <v>0</v>
      </c>
      <c r="DM465" s="32">
        <f>IF(AND($BQ465&lt;&gt;$DB$5,$BQ465&lt;=$DB$6,$BQ465&lt;&gt;$CN$7),1,0)</f>
        <v>0</v>
      </c>
      <c r="DN465" s="32">
        <f>IF(AND($BU465&lt;&gt;$DB$5,$BU465&lt;=$DB$6,$BU465&lt;&gt;$CN$7),1,0)</f>
        <v>0</v>
      </c>
      <c r="DQ465" s="32">
        <f t="shared" ref="DQ465" si="23671">IF(AND($M465&lt;&gt;$DP$5,$M465&lt;=$DP$6,$M465&lt;&gt;$CN$7),1,0)</f>
        <v>0</v>
      </c>
      <c r="DR465" s="32">
        <f t="shared" ref="DR465" si="23672">IF(AND($Q465&lt;&gt;$DP$5,$Q465&lt;=$DP$6,$Q465&lt;&gt;$CN$7),1,0)</f>
        <v>0</v>
      </c>
      <c r="DS465" s="32">
        <f t="shared" ref="DS465" si="23673">IF(AND($U465&lt;&gt;$DP$5,$U465&lt;=$DP$6,$U465&lt;&gt;$CN$7),1,0)</f>
        <v>0</v>
      </c>
      <c r="DT465" s="32">
        <f t="shared" ref="DT465" si="23674">IF(AND($Y465&lt;&gt;$DP$5,$Y465&lt;=$DP$6,$Y465&lt;&gt;$CN$7),1,0)</f>
        <v>0</v>
      </c>
      <c r="DU465" s="32">
        <f t="shared" ref="DU465" si="23675">IF(AND($AG465&lt;&gt;$DP$5,$AG465&lt;=$DP$6,$AG465&lt;&gt;$CN$7),1,0)</f>
        <v>0</v>
      </c>
      <c r="DV465" s="32">
        <f t="shared" ref="DV465" si="23676">IF(AND($AK465&lt;&gt;$DP$5,$AK465&lt;=$DP$6,$AK465&lt;&gt;$CN$7),1,0)</f>
        <v>0</v>
      </c>
      <c r="DW465" s="32">
        <f t="shared" ref="DW465" si="23677">IF(AND($AS465&lt;&gt;$DP$5,$AS465&lt;=$DP$6,$AS465&lt;&gt;$CN$7),1,0)</f>
        <v>0</v>
      </c>
      <c r="DX465" s="32">
        <f t="shared" ref="DX465" si="23678">IF(AND($AW465&lt;&gt;$DP$5,$AW465&lt;=$DP$6,$AW465&lt;&gt;$CN$7),1,0)</f>
        <v>0</v>
      </c>
      <c r="DY465" s="32">
        <f t="shared" ref="DY465" si="23679">IF(AND($BE465&lt;&gt;$DP$5,$BE465&lt;=$DP$6,$BE465&lt;&gt;$CN$7),1,0)</f>
        <v>0</v>
      </c>
      <c r="DZ465" s="32">
        <f t="shared" ref="DZ465" si="23680">IF(AND($BI465&lt;&gt;$DP$5,$BI465&lt;=$DP$6,$BI465&lt;&gt;$CN$7),1,0)</f>
        <v>0</v>
      </c>
      <c r="EA465" s="32">
        <f t="shared" ref="EA465" si="23681">IF(AND($BQ465&lt;&gt;$DP$5,$BQ465&lt;=$DP$6,$BQ465&lt;&gt;$CN$7),1,0)</f>
        <v>0</v>
      </c>
      <c r="EB465" s="32">
        <f t="shared" ref="EB465" si="23682">IF(AND($BU465&lt;&gt;$DP$5,$BU465&lt;=$DP$6,$BU465&lt;&gt;$CN$7),1,0)</f>
        <v>0</v>
      </c>
      <c r="EE465" s="328">
        <f>IF(M465&lt;&gt;"",IF(M465&lt;=$ED$6,1,IF(L465&gt;$ED$6,0,NETWORKDAYS(L465,$ED$6,祭日リスト)/NETWORKDAYS(L465,M465,祭日リスト)))*$GG465*週間進捗報告書!$G$9,0)</f>
        <v>0</v>
      </c>
      <c r="EF465" s="328">
        <f>IF(Q465&lt;&gt;"",IF(Q465&lt;=$ED$6,1,IF(P465&gt;$ED$6,0,NETWORKDAYS(P465,$ED$6,祭日リスト)/NETWORKDAYS(P465,Q465,祭日リスト)))*$GG465*週間進捗報告書!$G$10,0)</f>
        <v>0</v>
      </c>
      <c r="EG465" s="328">
        <f>IF(U465&lt;&gt;"",IF(U465&lt;=$ED$6,1,IF(T465&gt;$ED$6,0,NETWORKDAYS(T465,$ED$6,祭日リスト)/NETWORKDAYS(T465,U465,祭日リスト)))*$GG465*週間進捗報告書!$G$11,0)</f>
        <v>0</v>
      </c>
      <c r="EH465" s="328">
        <f>IF(Y465&lt;&gt;"",IF(Y465&lt;=$ED$6,1,IF(X465&gt;$ED$6,0,NETWORKDAYS(X465,$ED$6,祭日リスト)/NETWORKDAYS(X465,Y465,祭日リスト)))*$GG465*週間進捗報告書!$G$12,0)</f>
        <v>0</v>
      </c>
      <c r="EI465" s="328">
        <f>IF(AG465&lt;&gt;"",IF(AG465&lt;=$ED$6,1,IF(AF465&gt;$ED$6,0,NETWORKDAYS(AF465,$ED$6,祭日リスト)/NETWORKDAYS(AF465,AG465,祭日リスト)))*$GG465*週間進捗報告書!$G$13,0)</f>
        <v>0</v>
      </c>
      <c r="EJ465" s="328">
        <f>IF(AK465&lt;&gt;"",IF(AK465&lt;=$ED$6,1,IF(AJ465&gt;$ED$6,0,NETWORKDAYS(AJ465,$ED$6,祭日リスト)/NETWORKDAYS(AJ465,AK465,祭日リスト)))*$GG465*週間進捗報告書!$G$14,0)</f>
        <v>0</v>
      </c>
      <c r="EK465" s="328">
        <f>IF(AS465&lt;&gt;"",IF(AS465&lt;=$ED$6,1,IF(AR465&gt;$ED$6,0,NETWORKDAYS(AR465,$ED$6,祭日リスト)/NETWORKDAYS(AR465,AS465,祭日リスト)))*$GG465*週間進捗報告書!$G$15,0)</f>
        <v>0</v>
      </c>
      <c r="EL465" s="328">
        <f>IF(AW465&lt;&gt;"",IF(AW465&lt;=$ED$6,1,IF(AV465&gt;$ED$6,0,NETWORKDAYS(AV465,$ED$6,祭日リスト)/NETWORKDAYS(AV465,AW465,祭日リスト)))*$GG465*週間進捗報告書!$G$16,0)</f>
        <v>0</v>
      </c>
      <c r="EM465" s="328">
        <f>IF(BE465&lt;&gt;"",IF(BE465&lt;=$ED$6,1,IF(BD465&gt;$ED$6,0,NETWORKDAYS(BD465,$ED$6,祭日リスト)/NETWORKDAYS(BD465,BE465,祭日リスト)))*$GG465*週間進捗報告書!$G$17,0)</f>
        <v>0</v>
      </c>
      <c r="EN465" s="328">
        <f>IF(BI465&lt;&gt;"",IF(BI465&lt;=$ED$6,1,IF(BH465&gt;$ED$6,0,NETWORKDAYS(BH465,$ED$6,祭日リスト)/NETWORKDAYS(BH465,BI465,祭日リスト)))*$GG465*週間進捗報告書!$G$18,0)</f>
        <v>0</v>
      </c>
      <c r="EO465" s="328">
        <f>IF(BQ465&lt;&gt;"",IF(BQ465&lt;=$ED$6,1,IF(BP465&gt;$ED$6,0,NETWORKDAYS(BP465,$ED$6,祭日リスト)/NETWORKDAYS(BP465,BQ465,祭日リスト)))*$GG465*週間進捗報告書!$G$19,0)</f>
        <v>0</v>
      </c>
      <c r="EP465" s="328">
        <f>IF(BU465&lt;&gt;"",IF(BU465&lt;=$ED$6,1,IF(BT465&gt;$ED$6,0,NETWORKDAYS(BT465,$ED$6,祭日リスト)/NETWORKDAYS(BT465,BU465,祭日リスト)))*$GG465*週間進捗報告書!$G$20,0)</f>
        <v>0</v>
      </c>
      <c r="ER465" s="547">
        <f t="shared" ref="ER465:FC465" si="23683">EE465-EE466</f>
        <v>0</v>
      </c>
      <c r="ES465" s="547">
        <f t="shared" si="23683"/>
        <v>0</v>
      </c>
      <c r="ET465" s="547">
        <f t="shared" si="23683"/>
        <v>0</v>
      </c>
      <c r="EU465" s="547">
        <f t="shared" si="23683"/>
        <v>0</v>
      </c>
      <c r="EV465" s="547">
        <f t="shared" si="23683"/>
        <v>0</v>
      </c>
      <c r="EW465" s="547">
        <f t="shared" si="23683"/>
        <v>0</v>
      </c>
      <c r="EX465" s="547">
        <f t="shared" si="23683"/>
        <v>0</v>
      </c>
      <c r="EY465" s="547">
        <f t="shared" si="23683"/>
        <v>0</v>
      </c>
      <c r="EZ465" s="547">
        <f t="shared" si="23683"/>
        <v>0</v>
      </c>
      <c r="FA465" s="547">
        <f t="shared" si="23683"/>
        <v>0</v>
      </c>
      <c r="FB465" s="547">
        <f t="shared" si="23683"/>
        <v>0</v>
      </c>
      <c r="FC465" s="547">
        <f t="shared" si="23683"/>
        <v>0</v>
      </c>
      <c r="FD465" s="547">
        <f t="shared" ref="FD465" si="23684">SUM(ER465:FC466)</f>
        <v>0</v>
      </c>
      <c r="FE465" s="333"/>
      <c r="FG465" s="32">
        <f>IF(AND($M465&lt;&gt;$FF$7),1,0)</f>
        <v>0</v>
      </c>
      <c r="FH465" s="32">
        <f>IF(AND($Q465&lt;&gt;$FF$7),1,0)</f>
        <v>0</v>
      </c>
      <c r="FI465" s="32">
        <f>IF(AND($U465&lt;&gt;$FF$7),1,0)</f>
        <v>0</v>
      </c>
      <c r="FJ465" s="32">
        <f>IF(AND($Y465&lt;&gt;$FF$7),1,0)</f>
        <v>0</v>
      </c>
      <c r="FK465" s="32">
        <f>IF(AND($AG465&lt;&gt;$FF$7),1,0)</f>
        <v>0</v>
      </c>
      <c r="FL465" s="32">
        <f>IF(AND($AK465&lt;&gt;$FF$7),1,0)</f>
        <v>0</v>
      </c>
      <c r="FM465" s="32">
        <f>IF(AND($AS465&lt;&gt;$FF$7),1,0)</f>
        <v>0</v>
      </c>
      <c r="FN465" s="32">
        <f>IF(AND($AW465&lt;&gt;$FF$7),1,0)</f>
        <v>0</v>
      </c>
      <c r="FO465" s="32">
        <f>IF(AND($BE465&lt;&gt;$FF$7),1,0)</f>
        <v>0</v>
      </c>
      <c r="FP465" s="32">
        <f>IF(AND($BI465&lt;&gt;$FF$7),1,0)</f>
        <v>0</v>
      </c>
      <c r="FQ465" s="32">
        <f>IF(AND($BQ465&lt;&gt;$FF$7),1,0)</f>
        <v>0</v>
      </c>
      <c r="FR465" s="32">
        <f>IF(AND($BU465&lt;&gt;$FF$7),1,0)</f>
        <v>0</v>
      </c>
      <c r="FU465" s="294">
        <f t="shared" ref="FU465" si="23685">IF($K465&lt;&gt;"NG",$GG465,0)</f>
        <v>0</v>
      </c>
      <c r="FV465" s="294">
        <f t="shared" ref="FV465" si="23686">IF($O465&lt;&gt;"NG",$GG465,0)</f>
        <v>0</v>
      </c>
      <c r="FW465" s="294">
        <f t="shared" ref="FW465" si="23687">IF($S465&lt;&gt;"NG",$GG465,0)</f>
        <v>0</v>
      </c>
      <c r="FX465" s="294">
        <f t="shared" ref="FX465" si="23688">IF($W465&lt;&gt;"NG",$GG465,0)</f>
        <v>0</v>
      </c>
      <c r="FY465" s="294">
        <f t="shared" ref="FY465" si="23689">IF($AE465&lt;&gt;"NG",$GG465,0)</f>
        <v>0</v>
      </c>
      <c r="FZ465" s="294">
        <f t="shared" ref="FZ465" si="23690">IF($AI465&lt;&gt;"NG",$GG465,0)</f>
        <v>0</v>
      </c>
      <c r="GA465" s="294">
        <f t="shared" ref="GA465" si="23691">IF($AQ465&lt;&gt;"NG",$GG465,0)</f>
        <v>0</v>
      </c>
      <c r="GB465" s="294">
        <f t="shared" ref="GB465" si="23692">IF($AU465&lt;&gt;"NG",$GG465,0)</f>
        <v>0</v>
      </c>
      <c r="GC465" s="294">
        <f t="shared" ref="GC465" si="23693">IF($BC465&lt;&gt;"NG",$GG465,0)</f>
        <v>0</v>
      </c>
      <c r="GD465" s="294">
        <f t="shared" ref="GD465" si="23694">IF($BG465&lt;&gt;"NG",$GG465,0)</f>
        <v>0</v>
      </c>
      <c r="GE465" s="294">
        <f t="shared" ref="GE465" si="23695">IF($BO465&lt;&gt;"NG",$GG465,0)</f>
        <v>0</v>
      </c>
      <c r="GF465" s="294">
        <f t="shared" ref="GF465" si="23696">IF($BS465&lt;&gt;"NG",$GG465,0)</f>
        <v>0</v>
      </c>
      <c r="GG465" s="294" t="e">
        <f>VLOOKUP($D465,リスト!$D:$S,15,FALSE)</f>
        <v>#N/A</v>
      </c>
      <c r="GH465" s="2" t="e">
        <f>INDEX(リスト!$V:$V,MATCH(中日程計画表!$D465,リスト!$D:$D,0))</f>
        <v>#N/A</v>
      </c>
      <c r="GI465" s="2" t="e">
        <f>INDEX(リスト!$A:$A,MATCH(中日程計画表!$D465,リスト!$D:$D,0))</f>
        <v>#N/A</v>
      </c>
      <c r="GJ465" s="2" t="e">
        <f>INDEX(リスト!$U:$U,MATCH(中日程計画表!$D465,リスト!$D:$D,0))</f>
        <v>#N/A</v>
      </c>
      <c r="GK465" s="5" t="e">
        <f>INDEX(リスト!$W:$W,MATCH(中日程計画表!$D465,リスト!$D:$D,0))</f>
        <v>#N/A</v>
      </c>
      <c r="GL465" s="2" t="s">
        <v>200</v>
      </c>
      <c r="GM465" s="296">
        <f>D465</f>
        <v>0</v>
      </c>
      <c r="GN465" s="296">
        <f>E465</f>
        <v>0</v>
      </c>
      <c r="GU465" s="460" t="str">
        <f t="shared" ref="GU465" si="23697">AE465</f>
        <v>NG</v>
      </c>
      <c r="GV465" s="460">
        <f t="shared" ref="GV465" si="23698">EI465</f>
        <v>0</v>
      </c>
      <c r="GW465" s="460">
        <f t="shared" ref="GW465" si="23699">EI466</f>
        <v>0</v>
      </c>
      <c r="GX465" s="462">
        <f t="shared" ref="GX465" si="23700">EV465</f>
        <v>0</v>
      </c>
      <c r="GY465" s="460" t="str">
        <f t="shared" ref="GY465" si="23701">AI465</f>
        <v>NG</v>
      </c>
      <c r="GZ465" s="460">
        <f t="shared" ref="GZ465" si="23702">EJ465</f>
        <v>0</v>
      </c>
      <c r="HA465" s="460">
        <f t="shared" ref="HA465" si="23703">EJ466</f>
        <v>0</v>
      </c>
      <c r="HB465" s="462">
        <f t="shared" ref="HB465" si="23704">EW465</f>
        <v>0</v>
      </c>
      <c r="HC465" s="460" t="str">
        <f t="shared" ref="HC465" si="23705">AQ465</f>
        <v>NG</v>
      </c>
      <c r="HD465" s="460">
        <f t="shared" ref="HD465" si="23706">EK465</f>
        <v>0</v>
      </c>
      <c r="HE465" s="460">
        <f t="shared" ref="HE465" si="23707">EK466</f>
        <v>0</v>
      </c>
      <c r="HF465" s="462">
        <f t="shared" ref="HF465" si="23708">EX465</f>
        <v>0</v>
      </c>
      <c r="HG465" s="460" t="str">
        <f t="shared" ref="HG465" si="23709">AU465</f>
        <v>NG</v>
      </c>
      <c r="HH465" s="460">
        <f t="shared" ref="HH465" si="23710">EL465</f>
        <v>0</v>
      </c>
      <c r="HI465" s="460">
        <f t="shared" ref="HI465" si="23711">EL466</f>
        <v>0</v>
      </c>
      <c r="HJ465" s="462">
        <f t="shared" ref="HJ465" si="23712">EY465</f>
        <v>0</v>
      </c>
      <c r="HK465" s="460" t="str">
        <f t="shared" ref="HK465" si="23713">BC465</f>
        <v>NG</v>
      </c>
      <c r="HL465" s="460">
        <f t="shared" ref="HL465" si="23714">EM465</f>
        <v>0</v>
      </c>
      <c r="HM465" s="460">
        <f t="shared" ref="HM465" si="23715">EM466</f>
        <v>0</v>
      </c>
      <c r="HN465" s="462">
        <f t="shared" ref="HN465" si="23716">EZ465</f>
        <v>0</v>
      </c>
      <c r="HO465" s="460" t="str">
        <f t="shared" ref="HO465" si="23717">BG465</f>
        <v>NG</v>
      </c>
      <c r="HP465" s="460">
        <f t="shared" ref="HP465" si="23718">EN465</f>
        <v>0</v>
      </c>
      <c r="HQ465" s="460">
        <f t="shared" ref="HQ465" si="23719">EN466</f>
        <v>0</v>
      </c>
      <c r="HR465" s="462">
        <f t="shared" ref="HR465" si="23720">FA465</f>
        <v>0</v>
      </c>
      <c r="HS465" s="332"/>
    </row>
    <row r="466" spans="1:227" ht="12" customHeight="1">
      <c r="A466" s="489"/>
      <c r="B466" s="487"/>
      <c r="C466" s="475"/>
      <c r="D466" s="485"/>
      <c r="E466" s="483"/>
      <c r="F466" s="317"/>
      <c r="G466" s="317"/>
      <c r="H466" s="317"/>
      <c r="I466" s="317"/>
      <c r="J466" s="316"/>
      <c r="K466" s="481"/>
      <c r="L466" s="77"/>
      <c r="M466" s="77"/>
      <c r="N466" s="471"/>
      <c r="O466" s="475"/>
      <c r="P466" s="77"/>
      <c r="Q466" s="77"/>
      <c r="R466" s="471"/>
      <c r="S466" s="475"/>
      <c r="T466" s="77"/>
      <c r="U466" s="77"/>
      <c r="V466" s="471"/>
      <c r="W466" s="473"/>
      <c r="X466" s="77"/>
      <c r="Y466" s="77"/>
      <c r="Z466" s="471"/>
      <c r="AA466" s="477"/>
      <c r="AB466" s="80"/>
      <c r="AC466" s="80"/>
      <c r="AD466" s="471"/>
      <c r="AE466" s="473"/>
      <c r="AF466" s="77"/>
      <c r="AG466" s="77"/>
      <c r="AH466" s="471"/>
      <c r="AI466" s="473"/>
      <c r="AJ466" s="77"/>
      <c r="AK466" s="77"/>
      <c r="AL466" s="471"/>
      <c r="AM466" s="477"/>
      <c r="AN466" s="80"/>
      <c r="AO466" s="80"/>
      <c r="AP466" s="471"/>
      <c r="AQ466" s="473"/>
      <c r="AR466" s="77"/>
      <c r="AS466" s="77"/>
      <c r="AT466" s="471"/>
      <c r="AU466" s="473"/>
      <c r="AV466" s="77"/>
      <c r="AW466" s="77"/>
      <c r="AX466" s="471"/>
      <c r="AY466" s="477"/>
      <c r="AZ466" s="80"/>
      <c r="BA466" s="80"/>
      <c r="BB466" s="471"/>
      <c r="BC466" s="475"/>
      <c r="BD466" s="77"/>
      <c r="BE466" s="77"/>
      <c r="BF466" s="471"/>
      <c r="BG466" s="473"/>
      <c r="BH466" s="77"/>
      <c r="BI466" s="77"/>
      <c r="BJ466" s="471"/>
      <c r="BK466" s="477"/>
      <c r="BL466" s="80"/>
      <c r="BM466" s="80"/>
      <c r="BN466" s="471"/>
      <c r="BO466" s="475"/>
      <c r="BP466" s="77"/>
      <c r="BQ466" s="77"/>
      <c r="BR466" s="471"/>
      <c r="BS466" s="473"/>
      <c r="BT466" s="77"/>
      <c r="BU466" s="77"/>
      <c r="BV466" s="471"/>
      <c r="BW466" s="469"/>
      <c r="BX466" s="467"/>
      <c r="BY466" s="490"/>
      <c r="CA466" s="19">
        <f t="shared" ref="CA466" si="23721">IF(AND($N465=1,$M466&lt;&gt;$BZ$7),1,0)</f>
        <v>0</v>
      </c>
      <c r="CB466" s="19">
        <f t="shared" ref="CB466" si="23722">IF(AND($R465=1,$Q466&lt;&gt;$BZ$7),1,0)</f>
        <v>0</v>
      </c>
      <c r="CC466" s="19">
        <f t="shared" ref="CC466" si="23723">IF(AND($V465=1,$U466&lt;&gt;$BZ$7),1,0)</f>
        <v>0</v>
      </c>
      <c r="CD466" s="19">
        <f t="shared" ref="CD466" si="23724">IF(AND($Z465=1,$Y466&lt;&gt;$BZ$7),1,0)</f>
        <v>0</v>
      </c>
      <c r="CE466" s="19">
        <f t="shared" ref="CE466" si="23725">IF(AND($AH465=1,$AG466&lt;&gt;$BZ$7),1,0)</f>
        <v>0</v>
      </c>
      <c r="CF466" s="19">
        <f t="shared" ref="CF466" si="23726">IF(AND($AL465=1,$AK466&lt;&gt;$BZ$7),1,0)</f>
        <v>0</v>
      </c>
      <c r="CG466" s="19">
        <f t="shared" ref="CG466" si="23727">IF(AND($AT465=1,$AS466&lt;&gt;$BZ$7),1,0)</f>
        <v>0</v>
      </c>
      <c r="CH466" s="19">
        <f t="shared" ref="CH466" si="23728">IF(AND($AX465=1,$AW466&lt;&gt;$BZ$7),1,0)</f>
        <v>0</v>
      </c>
      <c r="CI466" s="19">
        <f t="shared" ref="CI466" si="23729">IF(AND($BF465=1,$BE466&lt;&gt;$BZ$7),1,0)</f>
        <v>0</v>
      </c>
      <c r="CJ466" s="19">
        <f t="shared" ref="CJ466" si="23730">IF(AND($BJ465=1,$BI466&lt;&gt;$BZ$7),1,0)</f>
        <v>0</v>
      </c>
      <c r="CK466" s="19">
        <f t="shared" ref="CK466" si="23731">IF(AND($BR465=1,$BQ466&lt;&gt;$BZ$7),1,0)</f>
        <v>0</v>
      </c>
      <c r="CL466" s="19">
        <f t="shared" ref="CL466" si="23732">IF(AND($BV465=1,$BU466&lt;&gt;$BZ$7),1,0)</f>
        <v>0</v>
      </c>
      <c r="CO466" s="19">
        <f>IF(AND($M466&lt;&gt;$CN$7,$M466&lt;=$CN$6),1,0)</f>
        <v>0</v>
      </c>
      <c r="CP466" s="19">
        <f>IF(AND($Q466&lt;&gt;$CN$7,$Q466&lt;=$CN$6),1,0)</f>
        <v>0</v>
      </c>
      <c r="CQ466" s="19">
        <f>IF(AND($U466&lt;&gt;$CN$7,$U466&lt;=$CN$6),1,0)</f>
        <v>0</v>
      </c>
      <c r="CR466" s="19">
        <f>IF(AND($Y466&lt;&gt;$CN$7,$Y466&lt;=$CN$6),1,0)</f>
        <v>0</v>
      </c>
      <c r="CS466" s="19">
        <f>IF(AND($AG466&lt;&gt;$CN$7,$AG466&lt;=$CN$6),1,0)</f>
        <v>0</v>
      </c>
      <c r="CT466" s="19">
        <f>IF(AND($AK466&lt;&gt;$CN$7,$AK466&lt;=$CN$6),1,0)</f>
        <v>0</v>
      </c>
      <c r="CU466" s="19">
        <f>IF(AND($AS466&lt;&gt;$CN$7,$AS466&lt;=$CN$6),1,0)</f>
        <v>0</v>
      </c>
      <c r="CV466" s="19">
        <f>IF(AND($AW466&lt;&gt;$CN$7,$AW466&lt;=$CN$6),1,0)</f>
        <v>0</v>
      </c>
      <c r="CW466" s="19">
        <f>IF(AND($BE466&lt;&gt;$CN$7,$BE466&lt;=$CN$6),1,0)</f>
        <v>0</v>
      </c>
      <c r="CX466" s="19">
        <f>IF(AND($BI466&lt;&gt;$CN$7,$BI466&lt;=$CN$6),1,0)</f>
        <v>0</v>
      </c>
      <c r="CY466" s="19">
        <f>IF(AND($BQ466&lt;&gt;$CN$7,$BQ466&lt;=$CN$6),1,0)</f>
        <v>0</v>
      </c>
      <c r="CZ466" s="19">
        <f>IF(AND($BU466&lt;&gt;$CN$7,$BU466&lt;=$CN$6),1,0)</f>
        <v>0</v>
      </c>
      <c r="DC466" s="19">
        <f>IF($N465=1,1,0)</f>
        <v>0</v>
      </c>
      <c r="DD466" s="19">
        <f>IF($R465=1,1,0)</f>
        <v>0</v>
      </c>
      <c r="DE466" s="19">
        <f>IF($V465=1,1,0)</f>
        <v>0</v>
      </c>
      <c r="DF466" s="19">
        <f>IF($Z465=1,1,0)</f>
        <v>0</v>
      </c>
      <c r="DG466" s="19">
        <f>IF($AH465=1,1,0)</f>
        <v>0</v>
      </c>
      <c r="DH466" s="19">
        <f>IF($AL465=1,1,0)</f>
        <v>0</v>
      </c>
      <c r="DI466" s="19">
        <f>IF($AT465=1,1,0)</f>
        <v>0</v>
      </c>
      <c r="DJ466" s="19">
        <f>IF($AX465=1,1,0)</f>
        <v>0</v>
      </c>
      <c r="DK466" s="19">
        <f>IF($BF465=1,1,0)</f>
        <v>0</v>
      </c>
      <c r="DL466" s="19">
        <f>IF($BJ465=1,1,0)</f>
        <v>0</v>
      </c>
      <c r="DM466" s="19">
        <f>IF($BR465=1,1,0)</f>
        <v>0</v>
      </c>
      <c r="DN466" s="19">
        <f>IF($BV465=1,1,0)</f>
        <v>0</v>
      </c>
      <c r="DQ466" s="19">
        <f t="shared" ref="DQ466" si="23733">IF($N465=1,1,0)</f>
        <v>0</v>
      </c>
      <c r="DR466" s="19">
        <f t="shared" ref="DR466" si="23734">IF($R465=1,1,0)</f>
        <v>0</v>
      </c>
      <c r="DS466" s="19">
        <f t="shared" ref="DS466" si="23735">IF($V465=1,1,0)</f>
        <v>0</v>
      </c>
      <c r="DT466" s="19">
        <f t="shared" ref="DT466" si="23736">IF($Z465=1,1,0)</f>
        <v>0</v>
      </c>
      <c r="DU466" s="19">
        <f t="shared" ref="DU466" si="23737">IF($AH465=1,1,0)</f>
        <v>0</v>
      </c>
      <c r="DV466" s="19">
        <f t="shared" ref="DV466" si="23738">IF($AL465=1,1,0)</f>
        <v>0</v>
      </c>
      <c r="DW466" s="19">
        <f t="shared" ref="DW466" si="23739">IF($AT465=1,1,0)</f>
        <v>0</v>
      </c>
      <c r="DX466" s="19">
        <f t="shared" ref="DX466" si="23740">IF($AX465=1,1,0)</f>
        <v>0</v>
      </c>
      <c r="DY466" s="19">
        <f t="shared" ref="DY466" si="23741">IF($BF465=1,1,0)</f>
        <v>0</v>
      </c>
      <c r="DZ466" s="19">
        <f t="shared" ref="DZ466" si="23742">IF($BJ465=1,1,0)</f>
        <v>0</v>
      </c>
      <c r="EA466" s="19">
        <f t="shared" ref="EA466" si="23743">IF($BR465=1,1,0)</f>
        <v>0</v>
      </c>
      <c r="EB466" s="19">
        <f t="shared" ref="EB466" si="23744">IF($BV465=1,1,0)</f>
        <v>0</v>
      </c>
      <c r="EE466" s="329">
        <f>N465*$FU466*週間進捗報告書!$G$9</f>
        <v>0</v>
      </c>
      <c r="EF466" s="329">
        <f>R465*$FV466*週間進捗報告書!$G$10</f>
        <v>0</v>
      </c>
      <c r="EG466" s="329">
        <f>V465*$FW466*週間進捗報告書!$G$11</f>
        <v>0</v>
      </c>
      <c r="EH466" s="329">
        <f>Z465*$FX466*週間進捗報告書!$G$12</f>
        <v>0</v>
      </c>
      <c r="EI466" s="329">
        <f>AH465*$FY466*週間進捗報告書!$G$13</f>
        <v>0</v>
      </c>
      <c r="EJ466" s="329">
        <f>AL465*$FZ466*週間進捗報告書!$G$14</f>
        <v>0</v>
      </c>
      <c r="EK466" s="329">
        <f>AT465*$GA466*週間進捗報告書!$G$15</f>
        <v>0</v>
      </c>
      <c r="EL466" s="329">
        <f>AX465*$GB466*週間進捗報告書!$G$16</f>
        <v>0</v>
      </c>
      <c r="EM466" s="329">
        <f>BF465*$GC466*週間進捗報告書!$G$17</f>
        <v>0</v>
      </c>
      <c r="EN466" s="329">
        <f>BJ465*$GD466*週間進捗報告書!$G$18</f>
        <v>0</v>
      </c>
      <c r="EO466" s="329">
        <f>BR465*$GE466*週間進捗報告書!$G$19</f>
        <v>0</v>
      </c>
      <c r="EP466" s="329">
        <f>BV465*$GF466*週間進捗報告書!$G$20</f>
        <v>0</v>
      </c>
      <c r="ER466" s="547"/>
      <c r="ES466" s="547"/>
      <c r="ET466" s="547"/>
      <c r="EU466" s="547"/>
      <c r="EV466" s="547"/>
      <c r="EW466" s="547"/>
      <c r="EX466" s="547"/>
      <c r="EY466" s="547"/>
      <c r="EZ466" s="547"/>
      <c r="FA466" s="547"/>
      <c r="FB466" s="547"/>
      <c r="FC466" s="547"/>
      <c r="FD466" s="547"/>
      <c r="FE466" s="332"/>
      <c r="FG466" s="19"/>
      <c r="FH466" s="19"/>
      <c r="FI466" s="19"/>
      <c r="FJ466" s="19"/>
      <c r="FK466" s="19"/>
      <c r="FL466" s="19"/>
      <c r="FM466" s="19"/>
      <c r="FN466" s="19"/>
      <c r="FO466" s="19"/>
      <c r="FP466" s="19"/>
      <c r="FQ466" s="19"/>
      <c r="FR466" s="19"/>
      <c r="FU466" s="295">
        <f t="shared" ref="FU466" si="23745">FU465</f>
        <v>0</v>
      </c>
      <c r="FV466" s="295">
        <f t="shared" ref="FV466" si="23746">FV465</f>
        <v>0</v>
      </c>
      <c r="FW466" s="295">
        <f t="shared" ref="FW466" si="23747">FW465</f>
        <v>0</v>
      </c>
      <c r="FX466" s="295">
        <f t="shared" ref="FX466" si="23748">FX465</f>
        <v>0</v>
      </c>
      <c r="FY466" s="295">
        <f t="shared" ref="FY466" si="23749">FY465</f>
        <v>0</v>
      </c>
      <c r="FZ466" s="295">
        <f t="shared" ref="FZ466" si="23750">FZ465</f>
        <v>0</v>
      </c>
      <c r="GA466" s="295">
        <f t="shared" ref="GA466" si="23751">GA465</f>
        <v>0</v>
      </c>
      <c r="GB466" s="295">
        <f t="shared" ref="GB466" si="23752">GB465</f>
        <v>0</v>
      </c>
      <c r="GC466" s="295">
        <f t="shared" ref="GC466" si="23753">GC465</f>
        <v>0</v>
      </c>
      <c r="GD466" s="295">
        <f t="shared" ref="GD466" si="23754">GD465</f>
        <v>0</v>
      </c>
      <c r="GE466" s="295">
        <f t="shared" ref="GE466" si="23755">GE465</f>
        <v>0</v>
      </c>
      <c r="GF466" s="295">
        <f t="shared" ref="GF466" si="23756">GF465</f>
        <v>0</v>
      </c>
      <c r="GG466" s="295" t="e">
        <f t="shared" ref="GG466" si="23757">GG465</f>
        <v>#N/A</v>
      </c>
      <c r="GH466" s="2" t="e">
        <f>INDEX(リスト!$V:$V,MATCH(中日程計画表!$D465,リスト!$D:$D,0))</f>
        <v>#N/A</v>
      </c>
      <c r="GI466" s="2" t="e">
        <f>INDEX(リスト!$A:$A,MATCH(中日程計画表!$D465,リスト!$D:$D,0))</f>
        <v>#N/A</v>
      </c>
      <c r="GJ466" s="2" t="e">
        <f>INDEX(リスト!$U:$U,MATCH(中日程計画表!$D465,リスト!$D:$D,0))</f>
        <v>#N/A</v>
      </c>
      <c r="GK466" s="5" t="e">
        <f>INDEX(リスト!$W:$W,MATCH(中日程計画表!$D465,リスト!$D:$D,0))</f>
        <v>#N/A</v>
      </c>
      <c r="GL466" s="2" t="s">
        <v>201</v>
      </c>
      <c r="GM466" s="296">
        <f t="shared" ref="GM466" si="23758">GM465</f>
        <v>0</v>
      </c>
      <c r="GN466" s="296">
        <f t="shared" ref="GN466" si="23759">GN465</f>
        <v>0</v>
      </c>
      <c r="GU466" s="461"/>
      <c r="GV466" s="460"/>
      <c r="GW466" s="460"/>
      <c r="GX466" s="461"/>
      <c r="GY466" s="461"/>
      <c r="GZ466" s="460"/>
      <c r="HA466" s="460"/>
      <c r="HB466" s="461"/>
      <c r="HC466" s="461"/>
      <c r="HD466" s="460"/>
      <c r="HE466" s="460"/>
      <c r="HF466" s="461"/>
      <c r="HG466" s="461"/>
      <c r="HH466" s="460"/>
      <c r="HI466" s="460"/>
      <c r="HJ466" s="461"/>
      <c r="HK466" s="461"/>
      <c r="HL466" s="460"/>
      <c r="HM466" s="460"/>
      <c r="HN466" s="461"/>
      <c r="HO466" s="461"/>
      <c r="HP466" s="460"/>
      <c r="HQ466" s="460"/>
      <c r="HR466" s="461"/>
      <c r="HS466" s="4"/>
    </row>
    <row r="467" spans="1:227" ht="12" customHeight="1">
      <c r="A467" s="488" t="str">
        <f t="shared" ref="A467" ca="1" si="23760">INDIRECT("リスト!A"&amp;B467+6)</f>
        <v/>
      </c>
      <c r="B467" s="486">
        <f t="shared" ref="B467" si="23761">ROUNDDOWN((ROW()-6)/2,0)+1</f>
        <v>231</v>
      </c>
      <c r="C467" s="474" t="str">
        <f>機能グループ名</f>
        <v/>
      </c>
      <c r="D467" s="484">
        <f>機能ID</f>
        <v>0</v>
      </c>
      <c r="E467" s="482">
        <f>機能名</f>
        <v>0</v>
      </c>
      <c r="F467" s="315"/>
      <c r="G467" s="315"/>
      <c r="H467" s="315"/>
      <c r="I467" s="315"/>
      <c r="J467" s="316"/>
      <c r="K467" s="480" t="str">
        <f>担当者_SR</f>
        <v>NG</v>
      </c>
      <c r="L467" s="76"/>
      <c r="M467" s="76"/>
      <c r="N467" s="470"/>
      <c r="O467" s="474" t="str">
        <f>担当者_SRR</f>
        <v>NG</v>
      </c>
      <c r="P467" s="76"/>
      <c r="Q467" s="76"/>
      <c r="R467" s="470"/>
      <c r="S467" s="474" t="str">
        <f>担当者_DS</f>
        <v>NG</v>
      </c>
      <c r="T467" s="76"/>
      <c r="U467" s="76"/>
      <c r="V467" s="470"/>
      <c r="W467" s="472" t="str">
        <f>担当者_DSR</f>
        <v>NG</v>
      </c>
      <c r="X467" s="76"/>
      <c r="Y467" s="76"/>
      <c r="Z467" s="470"/>
      <c r="AA467" s="476"/>
      <c r="AB467" s="79"/>
      <c r="AC467" s="79"/>
      <c r="AD467" s="470">
        <f>IF(AC468 &lt;&gt; "",1,0)</f>
        <v>0</v>
      </c>
      <c r="AE467" s="472" t="str">
        <f>担当者_CD</f>
        <v>NG</v>
      </c>
      <c r="AF467" s="76"/>
      <c r="AG467" s="76"/>
      <c r="AH467" s="470"/>
      <c r="AI467" s="472" t="str">
        <f>担当者_DD</f>
        <v>NG</v>
      </c>
      <c r="AJ467" s="76"/>
      <c r="AK467" s="76"/>
      <c r="AL467" s="470"/>
      <c r="AM467" s="476"/>
      <c r="AN467" s="79"/>
      <c r="AO467" s="79"/>
      <c r="AP467" s="470">
        <f>IF(AO468 &lt;&gt; "",1,0)</f>
        <v>0</v>
      </c>
      <c r="AQ467" s="472" t="str">
        <f>担当者_MCL</f>
        <v>NG</v>
      </c>
      <c r="AR467" s="76"/>
      <c r="AS467" s="76"/>
      <c r="AT467" s="470"/>
      <c r="AU467" s="472" t="str">
        <f>担当者_MCLR</f>
        <v>NG</v>
      </c>
      <c r="AV467" s="76"/>
      <c r="AW467" s="76"/>
      <c r="AX467" s="470"/>
      <c r="AY467" s="476"/>
      <c r="AZ467" s="79"/>
      <c r="BA467" s="79"/>
      <c r="BB467" s="470">
        <f>IF(BA468 &lt;&gt; "",1,0)</f>
        <v>0</v>
      </c>
      <c r="BC467" s="474" t="str">
        <f>担当者_MT</f>
        <v>NG</v>
      </c>
      <c r="BD467" s="76"/>
      <c r="BE467" s="76"/>
      <c r="BF467" s="470"/>
      <c r="BG467" s="472" t="str">
        <f>担当者_M検</f>
        <v>NG</v>
      </c>
      <c r="BH467" s="76"/>
      <c r="BI467" s="76"/>
      <c r="BJ467" s="470"/>
      <c r="BK467" s="476"/>
      <c r="BL467" s="79"/>
      <c r="BM467" s="79"/>
      <c r="BN467" s="470">
        <v>0</v>
      </c>
      <c r="BO467" s="474" t="str">
        <f>担当者_モテ</f>
        <v>NG</v>
      </c>
      <c r="BP467" s="76"/>
      <c r="BQ467" s="76"/>
      <c r="BR467" s="470"/>
      <c r="BS467" s="472" t="str">
        <f>担当者_モテR</f>
        <v>NG</v>
      </c>
      <c r="BT467" s="76"/>
      <c r="BU467" s="76"/>
      <c r="BV467" s="470"/>
      <c r="BW467" s="468">
        <f t="shared" ref="BW467" si="23762">IFERROR(SUM(IF(K467&lt;&gt;"NG",N467*K$1,0),IF(O467&lt;&gt;"NG",R467*O$1,0),IF(S467&lt;&gt;"NG",V467*S$1,0),IF(W467&lt;&gt;"NG",Z467*W$1,0),IF(AA467&lt;&gt;"NG",AD467*AA$1,0),IF(AE467&lt;&gt;"NG",AH467*AE$1,0),IF(AI467&lt;&gt;"NG",AL467*AI$1,0),IF(AM467&lt;&gt;"NG",AP467*AM$1,0),IF(AQ467&lt;&gt;"NG",AT467*AQ$1,0),IF(AU467&lt;&gt;"NG",AX467*AU$1,0),IF(AY467&lt;&gt;"NG",BB467*AY$1,0),IF(BC467&lt;&gt;"NG",BF467*BC$1,0),IF(BG467&lt;&gt;"NG",BJ467*BG$1,0),IF(BK467&lt;&gt;"NG",BN467*BK$1,0),IF(BO467&lt;&gt;"NG",BR467*BO$1,0),IF(BS467&lt;&gt;"NG",BV467*BS$1,0))/SUM(IF(K467&lt;&gt;"NG",K$1,0),IF(O467&lt;&gt;"NG",O$1,0),IF(S467&lt;&gt;"NG",S$1,0),IF(W467&lt;&gt;"NG",W$1,0),IF(AA467&lt;&gt;"NG",AA$1,0),IF(AE467&lt;&gt;"NG",AE$1,0),IF(AI467&lt;&gt;"NG",AI$1,0),IF(AM467&lt;&gt;"NG",AM$1,0),IF(AQ467&lt;&gt;"NG",AQ$1,0),IF(AU467&lt;&gt;"NG",AU$1,0),IF(AY467&lt;&gt;"NG",AY$1,0),IF(BC467&lt;&gt;"NG",BC$1,0),IF(BG467&lt;&gt;"NG",BG$1,0),IF(BK467&lt;&gt;"NG",BK$1,0),IF(BO467&lt;&gt;"NG",BO$1,0),IF(BS467&lt;&gt;"NG",BS$1,0)),0)</f>
        <v>0</v>
      </c>
      <c r="BX467" s="466"/>
      <c r="BY467" s="490"/>
      <c r="BZ467" s="5"/>
      <c r="CA467" s="32">
        <f t="shared" ref="CA467" si="23763">IF(AND($M467&lt;&gt;$BZ$5,$M467&lt;=$BZ$6,$M467&lt;&gt;$BZ$7),1,0)</f>
        <v>0</v>
      </c>
      <c r="CB467" s="32">
        <f t="shared" ref="CB467" si="23764">IF(AND($Q467&lt;&gt;$BZ$5,$Q467&lt;=$BZ$6,$Q467&lt;&gt;$BZ$7),1,0)</f>
        <v>0</v>
      </c>
      <c r="CC467" s="32">
        <f t="shared" ref="CC467" si="23765">IF(AND($U467&lt;&gt;$BZ$5,$U467&lt;=$BZ$6,$U467&lt;&gt;$BZ$7),1,0)</f>
        <v>0</v>
      </c>
      <c r="CD467" s="32">
        <f t="shared" ref="CD467" si="23766">IF(AND($Y467&lt;&gt;$BZ$5,$Y467&lt;=$BZ$6,$Y467&lt;&gt;$BZ$7),1,0)</f>
        <v>0</v>
      </c>
      <c r="CE467" s="32">
        <f t="shared" ref="CE467" si="23767">IF(AND($AG467&lt;&gt;$BZ$5,$AG467&lt;=$BZ$6,$AG467&lt;&gt;$BZ$7),1,0)</f>
        <v>0</v>
      </c>
      <c r="CF467" s="32">
        <f t="shared" ref="CF467" si="23768">IF(AND($AK467&lt;&gt;$BZ$5,$AK467&lt;=$BZ$6,$AK467&lt;&gt;$BZ$7),1,0)</f>
        <v>0</v>
      </c>
      <c r="CG467" s="32">
        <f t="shared" ref="CG467" si="23769">IF(AND($AS467&lt;&gt;$BZ$5,$AS467&lt;=$BZ$6,$AS467&lt;&gt;$BZ$7),1,0)</f>
        <v>0</v>
      </c>
      <c r="CH467" s="32">
        <f t="shared" ref="CH467" si="23770">IF(AND($AW467&lt;&gt;$BZ$5,$AW467&lt;=$BZ$6,$AW467&lt;&gt;$BZ$7),1,0)</f>
        <v>0</v>
      </c>
      <c r="CI467" s="32">
        <f t="shared" ref="CI467" si="23771">IF(AND($BE467&lt;&gt;$BZ$5,$BE467&lt;=$BZ$6,$BE467&lt;&gt;$BZ$7),1,0)</f>
        <v>0</v>
      </c>
      <c r="CJ467" s="32">
        <f t="shared" ref="CJ467" si="23772">IF(AND($BI467&lt;&gt;$BZ$5,$BI467&lt;=$BZ$6,$BI467&lt;&gt;$BZ$7),1,0)</f>
        <v>0</v>
      </c>
      <c r="CK467" s="32">
        <f t="shared" ref="CK467" si="23773">IF(AND($BQ467&lt;&gt;$BZ$5,$BQ467&lt;=$BZ$6,$BQ467&lt;&gt;$BZ$7),1,0)</f>
        <v>0</v>
      </c>
      <c r="CL467" s="32">
        <f t="shared" ref="CL467" si="23774">IF(AND($BU467&lt;&gt;$BZ$5,$BU467&lt;=$BZ$6,$BU467&lt;&gt;$BZ$7),1,0)</f>
        <v>0</v>
      </c>
      <c r="CO467" s="32">
        <f>IF(AND($M467&lt;&gt;$CN$5,$M467&lt;=$CN$6,$M467&lt;&gt;$CN$7),1,0)</f>
        <v>0</v>
      </c>
      <c r="CP467" s="32">
        <f>IF(AND($Q467&lt;&gt;$CN$5,$Q467&lt;=$CN$6,$Q467&lt;&gt;$CN$7),1,0)</f>
        <v>0</v>
      </c>
      <c r="CQ467" s="32">
        <f>IF(AND($U467&lt;&gt;$CN$5,$U467&lt;=$CN$6,$U467&lt;&gt;$CN$7),1,0)</f>
        <v>0</v>
      </c>
      <c r="CR467" s="32">
        <f>IF(AND($Y467&lt;&gt;$CN$5,$Y467&lt;=$CN$6,$Y467&lt;&gt;$CN$7),1,0)</f>
        <v>0</v>
      </c>
      <c r="CS467" s="32">
        <f>IF(AND($AG467&lt;&gt;$CN$5,$AG467&lt;=$CN$6,$AG467&lt;&gt;$CN$7),1,0)</f>
        <v>0</v>
      </c>
      <c r="CT467" s="32">
        <f>IF(AND($AK467&lt;&gt;$CN$5,$AK467&lt;=$CN$6,$AK467&lt;&gt;$CN$7),1,0)</f>
        <v>0</v>
      </c>
      <c r="CU467" s="32">
        <f>IF(AND($AS467&lt;&gt;$CN$5,$AS467&lt;=$CN$6,$AS467&lt;&gt;$CN$7),1,0)</f>
        <v>0</v>
      </c>
      <c r="CV467" s="32">
        <f>IF(AND($AW467&lt;&gt;$CN$5,$AW467&lt;=$CN$6,$AW467&lt;&gt;$CN$7),1,0)</f>
        <v>0</v>
      </c>
      <c r="CW467" s="32">
        <f>IF(AND($BE467&lt;&gt;$CN$5,$BE467&lt;=$CN$6,$BE467&lt;&gt;$CN$7),1,0)</f>
        <v>0</v>
      </c>
      <c r="CX467" s="32">
        <f>IF(AND($BI467&lt;&gt;$CN$5,$BI467&lt;=$CN$6,$BI467&lt;&gt;$CN$7),1,0)</f>
        <v>0</v>
      </c>
      <c r="CY467" s="32">
        <f>IF(AND($BQ467&lt;&gt;$CN$5,$BQ467&lt;=$CN$6,$BQ467&lt;&gt;$CN$7),1,0)</f>
        <v>0</v>
      </c>
      <c r="CZ467" s="32">
        <f>IF(AND($BU467&lt;&gt;$CN$5,$BU467&lt;=$CN$6,$BU467&lt;&gt;$CN$7),1,0)</f>
        <v>0</v>
      </c>
      <c r="DC467" s="32">
        <f>IF(AND($M467&lt;&gt;$DB$5,$M467&lt;=$DB$6,$M467&lt;&gt;$CN$7),1,0)</f>
        <v>0</v>
      </c>
      <c r="DD467" s="32">
        <f>IF(AND($Q467&lt;&gt;$DB$5,$Q467&lt;=$DB$6,$Q467&lt;&gt;$CN$7),1,0)</f>
        <v>0</v>
      </c>
      <c r="DE467" s="32">
        <f>IF(AND($U467&lt;&gt;$DB$5,$U467&lt;=$DB$6,$U467&lt;&gt;$CN$7),1,0)</f>
        <v>0</v>
      </c>
      <c r="DF467" s="32">
        <f>IF(AND($Y467&lt;&gt;$DB$5,$Y467&lt;=$DB$6,$Y467&lt;&gt;$CN$7),1,0)</f>
        <v>0</v>
      </c>
      <c r="DG467" s="32">
        <f>IF(AND($AG467&lt;&gt;$DB$5,$AG467&lt;=$DB$6,$AG467&lt;&gt;$CN$7),1,0)</f>
        <v>0</v>
      </c>
      <c r="DH467" s="32">
        <f>IF(AND($AK467&lt;&gt;$DB$5,$AK467&lt;=$DB$6,$AK467&lt;&gt;$CN$7),1,0)</f>
        <v>0</v>
      </c>
      <c r="DI467" s="32">
        <f>IF(AND($AS467&lt;&gt;$DB$5,$AS467&lt;=$DB$6,$AS467&lt;&gt;$CN$7),1,0)</f>
        <v>0</v>
      </c>
      <c r="DJ467" s="32">
        <f>IF(AND($AW467&lt;&gt;$DB$5,$AW467&lt;=$DB$6,$AW467&lt;&gt;$CN$7),1,0)</f>
        <v>0</v>
      </c>
      <c r="DK467" s="32">
        <f>IF(AND($BE467&lt;&gt;$DB$5,$BE467&lt;=$DB$6,$BE467&lt;&gt;$CN$7),1,0)</f>
        <v>0</v>
      </c>
      <c r="DL467" s="32">
        <f>IF(AND($BI467&lt;&gt;$DB$5,$BI467&lt;=$DB$6,$BI467&lt;&gt;$CN$7),1,0)</f>
        <v>0</v>
      </c>
      <c r="DM467" s="32">
        <f>IF(AND($BQ467&lt;&gt;$DB$5,$BQ467&lt;=$DB$6,$BQ467&lt;&gt;$CN$7),1,0)</f>
        <v>0</v>
      </c>
      <c r="DN467" s="32">
        <f>IF(AND($BU467&lt;&gt;$DB$5,$BU467&lt;=$DB$6,$BU467&lt;&gt;$CN$7),1,0)</f>
        <v>0</v>
      </c>
      <c r="DQ467" s="32">
        <f t="shared" ref="DQ467" si="23775">IF(AND($M467&lt;&gt;$DP$5,$M467&lt;=$DP$6,$M467&lt;&gt;$CN$7),1,0)</f>
        <v>0</v>
      </c>
      <c r="DR467" s="32">
        <f t="shared" ref="DR467" si="23776">IF(AND($Q467&lt;&gt;$DP$5,$Q467&lt;=$DP$6,$Q467&lt;&gt;$CN$7),1,0)</f>
        <v>0</v>
      </c>
      <c r="DS467" s="32">
        <f t="shared" ref="DS467" si="23777">IF(AND($U467&lt;&gt;$DP$5,$U467&lt;=$DP$6,$U467&lt;&gt;$CN$7),1,0)</f>
        <v>0</v>
      </c>
      <c r="DT467" s="32">
        <f t="shared" ref="DT467" si="23778">IF(AND($Y467&lt;&gt;$DP$5,$Y467&lt;=$DP$6,$Y467&lt;&gt;$CN$7),1,0)</f>
        <v>0</v>
      </c>
      <c r="DU467" s="32">
        <f t="shared" ref="DU467" si="23779">IF(AND($AG467&lt;&gt;$DP$5,$AG467&lt;=$DP$6,$AG467&lt;&gt;$CN$7),1,0)</f>
        <v>0</v>
      </c>
      <c r="DV467" s="32">
        <f t="shared" ref="DV467" si="23780">IF(AND($AK467&lt;&gt;$DP$5,$AK467&lt;=$DP$6,$AK467&lt;&gt;$CN$7),1,0)</f>
        <v>0</v>
      </c>
      <c r="DW467" s="32">
        <f t="shared" ref="DW467" si="23781">IF(AND($AS467&lt;&gt;$DP$5,$AS467&lt;=$DP$6,$AS467&lt;&gt;$CN$7),1,0)</f>
        <v>0</v>
      </c>
      <c r="DX467" s="32">
        <f t="shared" ref="DX467" si="23782">IF(AND($AW467&lt;&gt;$DP$5,$AW467&lt;=$DP$6,$AW467&lt;&gt;$CN$7),1,0)</f>
        <v>0</v>
      </c>
      <c r="DY467" s="32">
        <f t="shared" ref="DY467" si="23783">IF(AND($BE467&lt;&gt;$DP$5,$BE467&lt;=$DP$6,$BE467&lt;&gt;$CN$7),1,0)</f>
        <v>0</v>
      </c>
      <c r="DZ467" s="32">
        <f t="shared" ref="DZ467" si="23784">IF(AND($BI467&lt;&gt;$DP$5,$BI467&lt;=$DP$6,$BI467&lt;&gt;$CN$7),1,0)</f>
        <v>0</v>
      </c>
      <c r="EA467" s="32">
        <f t="shared" ref="EA467" si="23785">IF(AND($BQ467&lt;&gt;$DP$5,$BQ467&lt;=$DP$6,$BQ467&lt;&gt;$CN$7),1,0)</f>
        <v>0</v>
      </c>
      <c r="EB467" s="32">
        <f t="shared" ref="EB467" si="23786">IF(AND($BU467&lt;&gt;$DP$5,$BU467&lt;=$DP$6,$BU467&lt;&gt;$CN$7),1,0)</f>
        <v>0</v>
      </c>
      <c r="EE467" s="328">
        <f>IF(M467&lt;&gt;"",IF(M467&lt;=$ED$6,1,IF(L467&gt;$ED$6,0,NETWORKDAYS(L467,$ED$6,祭日リスト)/NETWORKDAYS(L467,M467,祭日リスト)))*$GG467*週間進捗報告書!$G$9,0)</f>
        <v>0</v>
      </c>
      <c r="EF467" s="328">
        <f>IF(Q467&lt;&gt;"",IF(Q467&lt;=$ED$6,1,IF(P467&gt;$ED$6,0,NETWORKDAYS(P467,$ED$6,祭日リスト)/NETWORKDAYS(P467,Q467,祭日リスト)))*$GG467*週間進捗報告書!$G$10,0)</f>
        <v>0</v>
      </c>
      <c r="EG467" s="328">
        <f>IF(U467&lt;&gt;"",IF(U467&lt;=$ED$6,1,IF(T467&gt;$ED$6,0,NETWORKDAYS(T467,$ED$6,祭日リスト)/NETWORKDAYS(T467,U467,祭日リスト)))*$GG467*週間進捗報告書!$G$11,0)</f>
        <v>0</v>
      </c>
      <c r="EH467" s="328">
        <f>IF(Y467&lt;&gt;"",IF(Y467&lt;=$ED$6,1,IF(X467&gt;$ED$6,0,NETWORKDAYS(X467,$ED$6,祭日リスト)/NETWORKDAYS(X467,Y467,祭日リスト)))*$GG467*週間進捗報告書!$G$12,0)</f>
        <v>0</v>
      </c>
      <c r="EI467" s="328">
        <f>IF(AG467&lt;&gt;"",IF(AG467&lt;=$ED$6,1,IF(AF467&gt;$ED$6,0,NETWORKDAYS(AF467,$ED$6,祭日リスト)/NETWORKDAYS(AF467,AG467,祭日リスト)))*$GG467*週間進捗報告書!$G$13,0)</f>
        <v>0</v>
      </c>
      <c r="EJ467" s="328">
        <f>IF(AK467&lt;&gt;"",IF(AK467&lt;=$ED$6,1,IF(AJ467&gt;$ED$6,0,NETWORKDAYS(AJ467,$ED$6,祭日リスト)/NETWORKDAYS(AJ467,AK467,祭日リスト)))*$GG467*週間進捗報告書!$G$14,0)</f>
        <v>0</v>
      </c>
      <c r="EK467" s="328">
        <f>IF(AS467&lt;&gt;"",IF(AS467&lt;=$ED$6,1,IF(AR467&gt;$ED$6,0,NETWORKDAYS(AR467,$ED$6,祭日リスト)/NETWORKDAYS(AR467,AS467,祭日リスト)))*$GG467*週間進捗報告書!$G$15,0)</f>
        <v>0</v>
      </c>
      <c r="EL467" s="328">
        <f>IF(AW467&lt;&gt;"",IF(AW467&lt;=$ED$6,1,IF(AV467&gt;$ED$6,0,NETWORKDAYS(AV467,$ED$6,祭日リスト)/NETWORKDAYS(AV467,AW467,祭日リスト)))*$GG467*週間進捗報告書!$G$16,0)</f>
        <v>0</v>
      </c>
      <c r="EM467" s="328">
        <f>IF(BE467&lt;&gt;"",IF(BE467&lt;=$ED$6,1,IF(BD467&gt;$ED$6,0,NETWORKDAYS(BD467,$ED$6,祭日リスト)/NETWORKDAYS(BD467,BE467,祭日リスト)))*$GG467*週間進捗報告書!$G$17,0)</f>
        <v>0</v>
      </c>
      <c r="EN467" s="328">
        <f>IF(BI467&lt;&gt;"",IF(BI467&lt;=$ED$6,1,IF(BH467&gt;$ED$6,0,NETWORKDAYS(BH467,$ED$6,祭日リスト)/NETWORKDAYS(BH467,BI467,祭日リスト)))*$GG467*週間進捗報告書!$G$18,0)</f>
        <v>0</v>
      </c>
      <c r="EO467" s="328">
        <f>IF(BQ467&lt;&gt;"",IF(BQ467&lt;=$ED$6,1,IF(BP467&gt;$ED$6,0,NETWORKDAYS(BP467,$ED$6,祭日リスト)/NETWORKDAYS(BP467,BQ467,祭日リスト)))*$GG467*週間進捗報告書!$G$19,0)</f>
        <v>0</v>
      </c>
      <c r="EP467" s="328">
        <f>IF(BU467&lt;&gt;"",IF(BU467&lt;=$ED$6,1,IF(BT467&gt;$ED$6,0,NETWORKDAYS(BT467,$ED$6,祭日リスト)/NETWORKDAYS(BT467,BU467,祭日リスト)))*$GG467*週間進捗報告書!$G$20,0)</f>
        <v>0</v>
      </c>
      <c r="ER467" s="547">
        <f t="shared" ref="ER467:FC467" si="23787">EE467-EE468</f>
        <v>0</v>
      </c>
      <c r="ES467" s="547">
        <f t="shared" si="23787"/>
        <v>0</v>
      </c>
      <c r="ET467" s="547">
        <f t="shared" si="23787"/>
        <v>0</v>
      </c>
      <c r="EU467" s="547">
        <f t="shared" si="23787"/>
        <v>0</v>
      </c>
      <c r="EV467" s="547">
        <f t="shared" si="23787"/>
        <v>0</v>
      </c>
      <c r="EW467" s="547">
        <f t="shared" si="23787"/>
        <v>0</v>
      </c>
      <c r="EX467" s="547">
        <f t="shared" si="23787"/>
        <v>0</v>
      </c>
      <c r="EY467" s="547">
        <f t="shared" si="23787"/>
        <v>0</v>
      </c>
      <c r="EZ467" s="547">
        <f t="shared" si="23787"/>
        <v>0</v>
      </c>
      <c r="FA467" s="547">
        <f t="shared" si="23787"/>
        <v>0</v>
      </c>
      <c r="FB467" s="547">
        <f t="shared" si="23787"/>
        <v>0</v>
      </c>
      <c r="FC467" s="547">
        <f t="shared" si="23787"/>
        <v>0</v>
      </c>
      <c r="FD467" s="547">
        <f t="shared" ref="FD467" si="23788">SUM(ER467:FC468)</f>
        <v>0</v>
      </c>
      <c r="FE467" s="333"/>
      <c r="FG467" s="32">
        <f>IF(AND($M467&lt;&gt;$FF$7),1,0)</f>
        <v>0</v>
      </c>
      <c r="FH467" s="32">
        <f>IF(AND($Q467&lt;&gt;$FF$7),1,0)</f>
        <v>0</v>
      </c>
      <c r="FI467" s="32">
        <f>IF(AND($U467&lt;&gt;$FF$7),1,0)</f>
        <v>0</v>
      </c>
      <c r="FJ467" s="32">
        <f>IF(AND($Y467&lt;&gt;$FF$7),1,0)</f>
        <v>0</v>
      </c>
      <c r="FK467" s="32">
        <f>IF(AND($AG467&lt;&gt;$FF$7),1,0)</f>
        <v>0</v>
      </c>
      <c r="FL467" s="32">
        <f>IF(AND($AK467&lt;&gt;$FF$7),1,0)</f>
        <v>0</v>
      </c>
      <c r="FM467" s="32">
        <f>IF(AND($AS467&lt;&gt;$FF$7),1,0)</f>
        <v>0</v>
      </c>
      <c r="FN467" s="32">
        <f>IF(AND($AW467&lt;&gt;$FF$7),1,0)</f>
        <v>0</v>
      </c>
      <c r="FO467" s="32">
        <f>IF(AND($BE467&lt;&gt;$FF$7),1,0)</f>
        <v>0</v>
      </c>
      <c r="FP467" s="32">
        <f>IF(AND($BI467&lt;&gt;$FF$7),1,0)</f>
        <v>0</v>
      </c>
      <c r="FQ467" s="32">
        <f>IF(AND($BQ467&lt;&gt;$FF$7),1,0)</f>
        <v>0</v>
      </c>
      <c r="FR467" s="32">
        <f>IF(AND($BU467&lt;&gt;$FF$7),1,0)</f>
        <v>0</v>
      </c>
      <c r="FU467" s="294">
        <f t="shared" ref="FU467" si="23789">IF($K467&lt;&gt;"NG",$GG467,0)</f>
        <v>0</v>
      </c>
      <c r="FV467" s="294">
        <f t="shared" ref="FV467" si="23790">IF($O467&lt;&gt;"NG",$GG467,0)</f>
        <v>0</v>
      </c>
      <c r="FW467" s="294">
        <f t="shared" ref="FW467" si="23791">IF($S467&lt;&gt;"NG",$GG467,0)</f>
        <v>0</v>
      </c>
      <c r="FX467" s="294">
        <f t="shared" ref="FX467" si="23792">IF($W467&lt;&gt;"NG",$GG467,0)</f>
        <v>0</v>
      </c>
      <c r="FY467" s="294">
        <f t="shared" ref="FY467" si="23793">IF($AE467&lt;&gt;"NG",$GG467,0)</f>
        <v>0</v>
      </c>
      <c r="FZ467" s="294">
        <f t="shared" ref="FZ467" si="23794">IF($AI467&lt;&gt;"NG",$GG467,0)</f>
        <v>0</v>
      </c>
      <c r="GA467" s="294">
        <f t="shared" ref="GA467" si="23795">IF($AQ467&lt;&gt;"NG",$GG467,0)</f>
        <v>0</v>
      </c>
      <c r="GB467" s="294">
        <f t="shared" ref="GB467" si="23796">IF($AU467&lt;&gt;"NG",$GG467,0)</f>
        <v>0</v>
      </c>
      <c r="GC467" s="294">
        <f t="shared" ref="GC467" si="23797">IF($BC467&lt;&gt;"NG",$GG467,0)</f>
        <v>0</v>
      </c>
      <c r="GD467" s="294">
        <f t="shared" ref="GD467" si="23798">IF($BG467&lt;&gt;"NG",$GG467,0)</f>
        <v>0</v>
      </c>
      <c r="GE467" s="294">
        <f t="shared" ref="GE467" si="23799">IF($BO467&lt;&gt;"NG",$GG467,0)</f>
        <v>0</v>
      </c>
      <c r="GF467" s="294">
        <f t="shared" ref="GF467" si="23800">IF($BS467&lt;&gt;"NG",$GG467,0)</f>
        <v>0</v>
      </c>
      <c r="GG467" s="294" t="e">
        <f>VLOOKUP($D467,リスト!$D:$S,15,FALSE)</f>
        <v>#N/A</v>
      </c>
      <c r="GH467" s="2" t="e">
        <f>INDEX(リスト!$V:$V,MATCH(中日程計画表!$D467,リスト!$D:$D,0))</f>
        <v>#N/A</v>
      </c>
      <c r="GI467" s="2" t="e">
        <f>INDEX(リスト!$A:$A,MATCH(中日程計画表!$D467,リスト!$D:$D,0))</f>
        <v>#N/A</v>
      </c>
      <c r="GJ467" s="2" t="e">
        <f>INDEX(リスト!$U:$U,MATCH(中日程計画表!$D467,リスト!$D:$D,0))</f>
        <v>#N/A</v>
      </c>
      <c r="GK467" s="5" t="e">
        <f>INDEX(リスト!$W:$W,MATCH(中日程計画表!$D467,リスト!$D:$D,0))</f>
        <v>#N/A</v>
      </c>
      <c r="GL467" s="2" t="s">
        <v>200</v>
      </c>
      <c r="GM467" s="296">
        <f>D467</f>
        <v>0</v>
      </c>
      <c r="GN467" s="296">
        <f>E467</f>
        <v>0</v>
      </c>
      <c r="GU467" s="460" t="str">
        <f t="shared" ref="GU467" si="23801">AE467</f>
        <v>NG</v>
      </c>
      <c r="GV467" s="460">
        <f t="shared" ref="GV467" si="23802">EI467</f>
        <v>0</v>
      </c>
      <c r="GW467" s="460">
        <f t="shared" ref="GW467" si="23803">EI468</f>
        <v>0</v>
      </c>
      <c r="GX467" s="462">
        <f t="shared" ref="GX467" si="23804">EV467</f>
        <v>0</v>
      </c>
      <c r="GY467" s="460" t="str">
        <f t="shared" ref="GY467" si="23805">AI467</f>
        <v>NG</v>
      </c>
      <c r="GZ467" s="460">
        <f t="shared" ref="GZ467" si="23806">EJ467</f>
        <v>0</v>
      </c>
      <c r="HA467" s="460">
        <f t="shared" ref="HA467" si="23807">EJ468</f>
        <v>0</v>
      </c>
      <c r="HB467" s="462">
        <f t="shared" ref="HB467" si="23808">EW467</f>
        <v>0</v>
      </c>
      <c r="HC467" s="460" t="str">
        <f t="shared" ref="HC467" si="23809">AQ467</f>
        <v>NG</v>
      </c>
      <c r="HD467" s="460">
        <f t="shared" ref="HD467" si="23810">EK467</f>
        <v>0</v>
      </c>
      <c r="HE467" s="460">
        <f t="shared" ref="HE467" si="23811">EK468</f>
        <v>0</v>
      </c>
      <c r="HF467" s="462">
        <f t="shared" ref="HF467" si="23812">EX467</f>
        <v>0</v>
      </c>
      <c r="HG467" s="460" t="str">
        <f t="shared" ref="HG467" si="23813">AU467</f>
        <v>NG</v>
      </c>
      <c r="HH467" s="460">
        <f t="shared" ref="HH467" si="23814">EL467</f>
        <v>0</v>
      </c>
      <c r="HI467" s="460">
        <f t="shared" ref="HI467" si="23815">EL468</f>
        <v>0</v>
      </c>
      <c r="HJ467" s="462">
        <f t="shared" ref="HJ467" si="23816">EY467</f>
        <v>0</v>
      </c>
      <c r="HK467" s="460" t="str">
        <f t="shared" ref="HK467" si="23817">BC467</f>
        <v>NG</v>
      </c>
      <c r="HL467" s="460">
        <f t="shared" ref="HL467" si="23818">EM467</f>
        <v>0</v>
      </c>
      <c r="HM467" s="460">
        <f t="shared" ref="HM467" si="23819">EM468</f>
        <v>0</v>
      </c>
      <c r="HN467" s="462">
        <f t="shared" ref="HN467" si="23820">EZ467</f>
        <v>0</v>
      </c>
      <c r="HO467" s="460" t="str">
        <f t="shared" ref="HO467" si="23821">BG467</f>
        <v>NG</v>
      </c>
      <c r="HP467" s="460">
        <f t="shared" ref="HP467" si="23822">EN467</f>
        <v>0</v>
      </c>
      <c r="HQ467" s="460">
        <f t="shared" ref="HQ467" si="23823">EN468</f>
        <v>0</v>
      </c>
      <c r="HR467" s="462">
        <f t="shared" ref="HR467" si="23824">FA467</f>
        <v>0</v>
      </c>
      <c r="HS467" s="332"/>
    </row>
    <row r="468" spans="1:227" ht="12" customHeight="1">
      <c r="A468" s="489"/>
      <c r="B468" s="487"/>
      <c r="C468" s="475"/>
      <c r="D468" s="485"/>
      <c r="E468" s="483"/>
      <c r="F468" s="317"/>
      <c r="G468" s="317"/>
      <c r="H468" s="317"/>
      <c r="I468" s="317"/>
      <c r="J468" s="316"/>
      <c r="K468" s="481"/>
      <c r="L468" s="77"/>
      <c r="M468" s="77"/>
      <c r="N468" s="471"/>
      <c r="O468" s="475"/>
      <c r="P468" s="77"/>
      <c r="Q468" s="77"/>
      <c r="R468" s="471"/>
      <c r="S468" s="475"/>
      <c r="T468" s="77"/>
      <c r="U468" s="77"/>
      <c r="V468" s="471"/>
      <c r="W468" s="473"/>
      <c r="X468" s="77"/>
      <c r="Y468" s="77"/>
      <c r="Z468" s="471"/>
      <c r="AA468" s="477"/>
      <c r="AB468" s="80"/>
      <c r="AC468" s="80"/>
      <c r="AD468" s="471"/>
      <c r="AE468" s="473"/>
      <c r="AF468" s="77"/>
      <c r="AG468" s="77"/>
      <c r="AH468" s="471"/>
      <c r="AI468" s="473"/>
      <c r="AJ468" s="77"/>
      <c r="AK468" s="77"/>
      <c r="AL468" s="471"/>
      <c r="AM468" s="477"/>
      <c r="AN468" s="80"/>
      <c r="AO468" s="80"/>
      <c r="AP468" s="471"/>
      <c r="AQ468" s="473"/>
      <c r="AR468" s="77"/>
      <c r="AS468" s="77"/>
      <c r="AT468" s="471"/>
      <c r="AU468" s="473"/>
      <c r="AV468" s="77"/>
      <c r="AW468" s="77"/>
      <c r="AX468" s="471"/>
      <c r="AY468" s="477"/>
      <c r="AZ468" s="80"/>
      <c r="BA468" s="80"/>
      <c r="BB468" s="471"/>
      <c r="BC468" s="475"/>
      <c r="BD468" s="77"/>
      <c r="BE468" s="77"/>
      <c r="BF468" s="471"/>
      <c r="BG468" s="473"/>
      <c r="BH468" s="77"/>
      <c r="BI468" s="77"/>
      <c r="BJ468" s="471"/>
      <c r="BK468" s="477"/>
      <c r="BL468" s="80"/>
      <c r="BM468" s="80"/>
      <c r="BN468" s="471"/>
      <c r="BO468" s="475"/>
      <c r="BP468" s="77"/>
      <c r="BQ468" s="77"/>
      <c r="BR468" s="471"/>
      <c r="BS468" s="473"/>
      <c r="BT468" s="77"/>
      <c r="BU468" s="77"/>
      <c r="BV468" s="471"/>
      <c r="BW468" s="469"/>
      <c r="BX468" s="467"/>
      <c r="BY468" s="490"/>
      <c r="CA468" s="19">
        <f t="shared" ref="CA468" si="23825">IF(AND($N467=1,$M468&lt;&gt;$BZ$7),1,0)</f>
        <v>0</v>
      </c>
      <c r="CB468" s="19">
        <f t="shared" ref="CB468" si="23826">IF(AND($R467=1,$Q468&lt;&gt;$BZ$7),1,0)</f>
        <v>0</v>
      </c>
      <c r="CC468" s="19">
        <f t="shared" ref="CC468" si="23827">IF(AND($V467=1,$U468&lt;&gt;$BZ$7),1,0)</f>
        <v>0</v>
      </c>
      <c r="CD468" s="19">
        <f t="shared" ref="CD468" si="23828">IF(AND($Z467=1,$Y468&lt;&gt;$BZ$7),1,0)</f>
        <v>0</v>
      </c>
      <c r="CE468" s="19">
        <f t="shared" ref="CE468" si="23829">IF(AND($AH467=1,$AG468&lt;&gt;$BZ$7),1,0)</f>
        <v>0</v>
      </c>
      <c r="CF468" s="19">
        <f t="shared" ref="CF468" si="23830">IF(AND($AL467=1,$AK468&lt;&gt;$BZ$7),1,0)</f>
        <v>0</v>
      </c>
      <c r="CG468" s="19">
        <f t="shared" ref="CG468" si="23831">IF(AND($AT467=1,$AS468&lt;&gt;$BZ$7),1,0)</f>
        <v>0</v>
      </c>
      <c r="CH468" s="19">
        <f t="shared" ref="CH468" si="23832">IF(AND($AX467=1,$AW468&lt;&gt;$BZ$7),1,0)</f>
        <v>0</v>
      </c>
      <c r="CI468" s="19">
        <f t="shared" ref="CI468" si="23833">IF(AND($BF467=1,$BE468&lt;&gt;$BZ$7),1,0)</f>
        <v>0</v>
      </c>
      <c r="CJ468" s="19">
        <f t="shared" ref="CJ468" si="23834">IF(AND($BJ467=1,$BI468&lt;&gt;$BZ$7),1,0)</f>
        <v>0</v>
      </c>
      <c r="CK468" s="19">
        <f t="shared" ref="CK468" si="23835">IF(AND($BR467=1,$BQ468&lt;&gt;$BZ$7),1,0)</f>
        <v>0</v>
      </c>
      <c r="CL468" s="19">
        <f t="shared" ref="CL468" si="23836">IF(AND($BV467=1,$BU468&lt;&gt;$BZ$7),1,0)</f>
        <v>0</v>
      </c>
      <c r="CO468" s="19">
        <f>IF(AND($M468&lt;&gt;$CN$7,$M468&lt;=$CN$6),1,0)</f>
        <v>0</v>
      </c>
      <c r="CP468" s="19">
        <f>IF(AND($Q468&lt;&gt;$CN$7,$Q468&lt;=$CN$6),1,0)</f>
        <v>0</v>
      </c>
      <c r="CQ468" s="19">
        <f>IF(AND($U468&lt;&gt;$CN$7,$U468&lt;=$CN$6),1,0)</f>
        <v>0</v>
      </c>
      <c r="CR468" s="19">
        <f>IF(AND($Y468&lt;&gt;$CN$7,$Y468&lt;=$CN$6),1,0)</f>
        <v>0</v>
      </c>
      <c r="CS468" s="19">
        <f>IF(AND($AG468&lt;&gt;$CN$7,$AG468&lt;=$CN$6),1,0)</f>
        <v>0</v>
      </c>
      <c r="CT468" s="19">
        <f>IF(AND($AK468&lt;&gt;$CN$7,$AK468&lt;=$CN$6),1,0)</f>
        <v>0</v>
      </c>
      <c r="CU468" s="19">
        <f>IF(AND($AS468&lt;&gt;$CN$7,$AS468&lt;=$CN$6),1,0)</f>
        <v>0</v>
      </c>
      <c r="CV468" s="19">
        <f>IF(AND($AW468&lt;&gt;$CN$7,$AW468&lt;=$CN$6),1,0)</f>
        <v>0</v>
      </c>
      <c r="CW468" s="19">
        <f>IF(AND($BE468&lt;&gt;$CN$7,$BE468&lt;=$CN$6),1,0)</f>
        <v>0</v>
      </c>
      <c r="CX468" s="19">
        <f>IF(AND($BI468&lt;&gt;$CN$7,$BI468&lt;=$CN$6),1,0)</f>
        <v>0</v>
      </c>
      <c r="CY468" s="19">
        <f>IF(AND($BQ468&lt;&gt;$CN$7,$BQ468&lt;=$CN$6),1,0)</f>
        <v>0</v>
      </c>
      <c r="CZ468" s="19">
        <f>IF(AND($BU468&lt;&gt;$CN$7,$BU468&lt;=$CN$6),1,0)</f>
        <v>0</v>
      </c>
      <c r="DC468" s="19">
        <f>IF($N467=1,1,0)</f>
        <v>0</v>
      </c>
      <c r="DD468" s="19">
        <f>IF($R467=1,1,0)</f>
        <v>0</v>
      </c>
      <c r="DE468" s="19">
        <f>IF($V467=1,1,0)</f>
        <v>0</v>
      </c>
      <c r="DF468" s="19">
        <f>IF($Z467=1,1,0)</f>
        <v>0</v>
      </c>
      <c r="DG468" s="19">
        <f>IF($AH467=1,1,0)</f>
        <v>0</v>
      </c>
      <c r="DH468" s="19">
        <f>IF($AL467=1,1,0)</f>
        <v>0</v>
      </c>
      <c r="DI468" s="19">
        <f>IF($AT467=1,1,0)</f>
        <v>0</v>
      </c>
      <c r="DJ468" s="19">
        <f>IF($AX467=1,1,0)</f>
        <v>0</v>
      </c>
      <c r="DK468" s="19">
        <f>IF($BF467=1,1,0)</f>
        <v>0</v>
      </c>
      <c r="DL468" s="19">
        <f>IF($BJ467=1,1,0)</f>
        <v>0</v>
      </c>
      <c r="DM468" s="19">
        <f>IF($BR467=1,1,0)</f>
        <v>0</v>
      </c>
      <c r="DN468" s="19">
        <f>IF($BV467=1,1,0)</f>
        <v>0</v>
      </c>
      <c r="DQ468" s="19">
        <f t="shared" ref="DQ468" si="23837">IF($N467=1,1,0)</f>
        <v>0</v>
      </c>
      <c r="DR468" s="19">
        <f t="shared" ref="DR468" si="23838">IF($R467=1,1,0)</f>
        <v>0</v>
      </c>
      <c r="DS468" s="19">
        <f t="shared" ref="DS468" si="23839">IF($V467=1,1,0)</f>
        <v>0</v>
      </c>
      <c r="DT468" s="19">
        <f t="shared" ref="DT468" si="23840">IF($Z467=1,1,0)</f>
        <v>0</v>
      </c>
      <c r="DU468" s="19">
        <f t="shared" ref="DU468" si="23841">IF($AH467=1,1,0)</f>
        <v>0</v>
      </c>
      <c r="DV468" s="19">
        <f t="shared" ref="DV468" si="23842">IF($AL467=1,1,0)</f>
        <v>0</v>
      </c>
      <c r="DW468" s="19">
        <f t="shared" ref="DW468" si="23843">IF($AT467=1,1,0)</f>
        <v>0</v>
      </c>
      <c r="DX468" s="19">
        <f t="shared" ref="DX468" si="23844">IF($AX467=1,1,0)</f>
        <v>0</v>
      </c>
      <c r="DY468" s="19">
        <f t="shared" ref="DY468" si="23845">IF($BF467=1,1,0)</f>
        <v>0</v>
      </c>
      <c r="DZ468" s="19">
        <f t="shared" ref="DZ468" si="23846">IF($BJ467=1,1,0)</f>
        <v>0</v>
      </c>
      <c r="EA468" s="19">
        <f t="shared" ref="EA468" si="23847">IF($BR467=1,1,0)</f>
        <v>0</v>
      </c>
      <c r="EB468" s="19">
        <f t="shared" ref="EB468" si="23848">IF($BV467=1,1,0)</f>
        <v>0</v>
      </c>
      <c r="EE468" s="329">
        <f>N467*$FU468*週間進捗報告書!$G$9</f>
        <v>0</v>
      </c>
      <c r="EF468" s="329">
        <f>R467*$FV468*週間進捗報告書!$G$10</f>
        <v>0</v>
      </c>
      <c r="EG468" s="329">
        <f>V467*$FW468*週間進捗報告書!$G$11</f>
        <v>0</v>
      </c>
      <c r="EH468" s="329">
        <f>Z467*$FX468*週間進捗報告書!$G$12</f>
        <v>0</v>
      </c>
      <c r="EI468" s="329">
        <f>AH467*$FY468*週間進捗報告書!$G$13</f>
        <v>0</v>
      </c>
      <c r="EJ468" s="329">
        <f>AL467*$FZ468*週間進捗報告書!$G$14</f>
        <v>0</v>
      </c>
      <c r="EK468" s="329">
        <f>AT467*$GA468*週間進捗報告書!$G$15</f>
        <v>0</v>
      </c>
      <c r="EL468" s="329">
        <f>AX467*$GB468*週間進捗報告書!$G$16</f>
        <v>0</v>
      </c>
      <c r="EM468" s="329">
        <f>BF467*$GC468*週間進捗報告書!$G$17</f>
        <v>0</v>
      </c>
      <c r="EN468" s="329">
        <f>BJ467*$GD468*週間進捗報告書!$G$18</f>
        <v>0</v>
      </c>
      <c r="EO468" s="329">
        <f>BR467*$GE468*週間進捗報告書!$G$19</f>
        <v>0</v>
      </c>
      <c r="EP468" s="329">
        <f>BV467*$GF468*週間進捗報告書!$G$20</f>
        <v>0</v>
      </c>
      <c r="ER468" s="547"/>
      <c r="ES468" s="547"/>
      <c r="ET468" s="547"/>
      <c r="EU468" s="547"/>
      <c r="EV468" s="547"/>
      <c r="EW468" s="547"/>
      <c r="EX468" s="547"/>
      <c r="EY468" s="547"/>
      <c r="EZ468" s="547"/>
      <c r="FA468" s="547"/>
      <c r="FB468" s="547"/>
      <c r="FC468" s="547"/>
      <c r="FD468" s="547"/>
      <c r="FE468" s="332"/>
      <c r="FG468" s="19"/>
      <c r="FH468" s="19"/>
      <c r="FI468" s="19"/>
      <c r="FJ468" s="19"/>
      <c r="FK468" s="19"/>
      <c r="FL468" s="19"/>
      <c r="FM468" s="19"/>
      <c r="FN468" s="19"/>
      <c r="FO468" s="19"/>
      <c r="FP468" s="19"/>
      <c r="FQ468" s="19"/>
      <c r="FR468" s="19"/>
      <c r="FU468" s="295">
        <f t="shared" ref="FU468" si="23849">FU467</f>
        <v>0</v>
      </c>
      <c r="FV468" s="295">
        <f t="shared" ref="FV468" si="23850">FV467</f>
        <v>0</v>
      </c>
      <c r="FW468" s="295">
        <f t="shared" ref="FW468" si="23851">FW467</f>
        <v>0</v>
      </c>
      <c r="FX468" s="295">
        <f t="shared" ref="FX468" si="23852">FX467</f>
        <v>0</v>
      </c>
      <c r="FY468" s="295">
        <f t="shared" ref="FY468" si="23853">FY467</f>
        <v>0</v>
      </c>
      <c r="FZ468" s="295">
        <f t="shared" ref="FZ468" si="23854">FZ467</f>
        <v>0</v>
      </c>
      <c r="GA468" s="295">
        <f t="shared" ref="GA468" si="23855">GA467</f>
        <v>0</v>
      </c>
      <c r="GB468" s="295">
        <f t="shared" ref="GB468" si="23856">GB467</f>
        <v>0</v>
      </c>
      <c r="GC468" s="295">
        <f t="shared" ref="GC468" si="23857">GC467</f>
        <v>0</v>
      </c>
      <c r="GD468" s="295">
        <f t="shared" ref="GD468" si="23858">GD467</f>
        <v>0</v>
      </c>
      <c r="GE468" s="295">
        <f t="shared" ref="GE468" si="23859">GE467</f>
        <v>0</v>
      </c>
      <c r="GF468" s="295">
        <f t="shared" ref="GF468" si="23860">GF467</f>
        <v>0</v>
      </c>
      <c r="GG468" s="295" t="e">
        <f t="shared" ref="GG468" si="23861">GG467</f>
        <v>#N/A</v>
      </c>
      <c r="GH468" s="2" t="e">
        <f>INDEX(リスト!$V:$V,MATCH(中日程計画表!$D467,リスト!$D:$D,0))</f>
        <v>#N/A</v>
      </c>
      <c r="GI468" s="2" t="e">
        <f>INDEX(リスト!$A:$A,MATCH(中日程計画表!$D467,リスト!$D:$D,0))</f>
        <v>#N/A</v>
      </c>
      <c r="GJ468" s="2" t="e">
        <f>INDEX(リスト!$U:$U,MATCH(中日程計画表!$D467,リスト!$D:$D,0))</f>
        <v>#N/A</v>
      </c>
      <c r="GK468" s="5" t="e">
        <f>INDEX(リスト!$W:$W,MATCH(中日程計画表!$D467,リスト!$D:$D,0))</f>
        <v>#N/A</v>
      </c>
      <c r="GL468" s="2" t="s">
        <v>201</v>
      </c>
      <c r="GM468" s="296">
        <f t="shared" ref="GM468" si="23862">GM467</f>
        <v>0</v>
      </c>
      <c r="GN468" s="296">
        <f t="shared" ref="GN468" si="23863">GN467</f>
        <v>0</v>
      </c>
      <c r="GU468" s="461"/>
      <c r="GV468" s="460"/>
      <c r="GW468" s="460"/>
      <c r="GX468" s="461"/>
      <c r="GY468" s="461"/>
      <c r="GZ468" s="460"/>
      <c r="HA468" s="460"/>
      <c r="HB468" s="461"/>
      <c r="HC468" s="461"/>
      <c r="HD468" s="460"/>
      <c r="HE468" s="460"/>
      <c r="HF468" s="461"/>
      <c r="HG468" s="461"/>
      <c r="HH468" s="460"/>
      <c r="HI468" s="460"/>
      <c r="HJ468" s="461"/>
      <c r="HK468" s="461"/>
      <c r="HL468" s="460"/>
      <c r="HM468" s="460"/>
      <c r="HN468" s="461"/>
      <c r="HO468" s="461"/>
      <c r="HP468" s="460"/>
      <c r="HQ468" s="460"/>
      <c r="HR468" s="461"/>
      <c r="HS468" s="4"/>
    </row>
    <row r="469" spans="1:227" ht="12" customHeight="1">
      <c r="A469" s="488" t="str">
        <f t="shared" ref="A469" ca="1" si="23864">INDIRECT("リスト!A"&amp;B469+6)</f>
        <v/>
      </c>
      <c r="B469" s="486">
        <f t="shared" ref="B469" si="23865">ROUNDDOWN((ROW()-6)/2,0)+1</f>
        <v>232</v>
      </c>
      <c r="C469" s="474" t="str">
        <f>機能グループ名</f>
        <v/>
      </c>
      <c r="D469" s="484">
        <f>機能ID</f>
        <v>0</v>
      </c>
      <c r="E469" s="482">
        <f>機能名</f>
        <v>0</v>
      </c>
      <c r="F469" s="315"/>
      <c r="G469" s="315"/>
      <c r="H469" s="315"/>
      <c r="I469" s="315"/>
      <c r="J469" s="316"/>
      <c r="K469" s="480" t="str">
        <f>担当者_SR</f>
        <v>NG</v>
      </c>
      <c r="L469" s="76"/>
      <c r="M469" s="76"/>
      <c r="N469" s="470"/>
      <c r="O469" s="474" t="str">
        <f>担当者_SRR</f>
        <v>NG</v>
      </c>
      <c r="P469" s="76"/>
      <c r="Q469" s="76"/>
      <c r="R469" s="470"/>
      <c r="S469" s="474" t="str">
        <f>担当者_DS</f>
        <v>NG</v>
      </c>
      <c r="T469" s="76"/>
      <c r="U469" s="76"/>
      <c r="V469" s="470"/>
      <c r="W469" s="472" t="str">
        <f>担当者_DSR</f>
        <v>NG</v>
      </c>
      <c r="X469" s="76"/>
      <c r="Y469" s="76"/>
      <c r="Z469" s="478"/>
      <c r="AA469" s="476"/>
      <c r="AB469" s="79"/>
      <c r="AC469" s="79"/>
      <c r="AD469" s="470">
        <f>IF(AC470 &lt;&gt; "",1,0)</f>
        <v>0</v>
      </c>
      <c r="AE469" s="472" t="str">
        <f>担当者_CD</f>
        <v>NG</v>
      </c>
      <c r="AF469" s="76"/>
      <c r="AG469" s="76"/>
      <c r="AH469" s="470"/>
      <c r="AI469" s="472" t="str">
        <f>担当者_DD</f>
        <v>NG</v>
      </c>
      <c r="AJ469" s="76"/>
      <c r="AK469" s="76"/>
      <c r="AL469" s="478"/>
      <c r="AM469" s="476"/>
      <c r="AN469" s="79"/>
      <c r="AO469" s="79"/>
      <c r="AP469" s="470">
        <f>IF(AO470 &lt;&gt; "",1,0)</f>
        <v>0</v>
      </c>
      <c r="AQ469" s="472" t="str">
        <f>担当者_MCL</f>
        <v>NG</v>
      </c>
      <c r="AR469" s="76"/>
      <c r="AS469" s="76"/>
      <c r="AT469" s="470"/>
      <c r="AU469" s="472" t="str">
        <f>担当者_MCLR</f>
        <v>NG</v>
      </c>
      <c r="AV469" s="76"/>
      <c r="AW469" s="76"/>
      <c r="AX469" s="470"/>
      <c r="AY469" s="476"/>
      <c r="AZ469" s="79"/>
      <c r="BA469" s="79"/>
      <c r="BB469" s="470">
        <f>IF(BA470 &lt;&gt; "",1,0)</f>
        <v>0</v>
      </c>
      <c r="BC469" s="474" t="str">
        <f>担当者_MT</f>
        <v>NG</v>
      </c>
      <c r="BD469" s="76"/>
      <c r="BE469" s="76"/>
      <c r="BF469" s="470"/>
      <c r="BG469" s="472" t="str">
        <f>担当者_M検</f>
        <v>NG</v>
      </c>
      <c r="BH469" s="76"/>
      <c r="BI469" s="76"/>
      <c r="BJ469" s="470"/>
      <c r="BK469" s="476"/>
      <c r="BL469" s="79"/>
      <c r="BM469" s="79"/>
      <c r="BN469" s="470">
        <v>0</v>
      </c>
      <c r="BO469" s="474" t="str">
        <f>担当者_モテ</f>
        <v>NG</v>
      </c>
      <c r="BP469" s="76"/>
      <c r="BQ469" s="76"/>
      <c r="BR469" s="470"/>
      <c r="BS469" s="472" t="str">
        <f>担当者_モテR</f>
        <v>NG</v>
      </c>
      <c r="BT469" s="76"/>
      <c r="BU469" s="76"/>
      <c r="BV469" s="470"/>
      <c r="BW469" s="468">
        <f t="shared" ref="BW469" si="23866">IFERROR(SUM(IF(K469&lt;&gt;"NG",N469*K$1,0),IF(O469&lt;&gt;"NG",R469*O$1,0),IF(S469&lt;&gt;"NG",V469*S$1,0),IF(W469&lt;&gt;"NG",Z469*W$1,0),IF(AA469&lt;&gt;"NG",AD469*AA$1,0),IF(AE469&lt;&gt;"NG",AH469*AE$1,0),IF(AI469&lt;&gt;"NG",AL469*AI$1,0),IF(AM469&lt;&gt;"NG",AP469*AM$1,0),IF(AQ469&lt;&gt;"NG",AT469*AQ$1,0),IF(AU469&lt;&gt;"NG",AX469*AU$1,0),IF(AY469&lt;&gt;"NG",BB469*AY$1,0),IF(BC469&lt;&gt;"NG",BF469*BC$1,0),IF(BG469&lt;&gt;"NG",BJ469*BG$1,0),IF(BK469&lt;&gt;"NG",BN469*BK$1,0),IF(BO469&lt;&gt;"NG",BR469*BO$1,0),IF(BS469&lt;&gt;"NG",BV469*BS$1,0))/SUM(IF(K469&lt;&gt;"NG",K$1,0),IF(O469&lt;&gt;"NG",O$1,0),IF(S469&lt;&gt;"NG",S$1,0),IF(W469&lt;&gt;"NG",W$1,0),IF(AA469&lt;&gt;"NG",AA$1,0),IF(AE469&lt;&gt;"NG",AE$1,0),IF(AI469&lt;&gt;"NG",AI$1,0),IF(AM469&lt;&gt;"NG",AM$1,0),IF(AQ469&lt;&gt;"NG",AQ$1,0),IF(AU469&lt;&gt;"NG",AU$1,0),IF(AY469&lt;&gt;"NG",AY$1,0),IF(BC469&lt;&gt;"NG",BC$1,0),IF(BG469&lt;&gt;"NG",BG$1,0),IF(BK469&lt;&gt;"NG",BK$1,0),IF(BO469&lt;&gt;"NG",BO$1,0),IF(BS469&lt;&gt;"NG",BS$1,0)),0)</f>
        <v>0</v>
      </c>
      <c r="BX469" s="466"/>
      <c r="BY469" s="490"/>
      <c r="BZ469" s="5"/>
      <c r="CA469" s="32">
        <f t="shared" ref="CA469" si="23867">IF(AND($M469&lt;&gt;$BZ$5,$M469&lt;=$BZ$6,$M469&lt;&gt;$BZ$7),1,0)</f>
        <v>0</v>
      </c>
      <c r="CB469" s="32">
        <f t="shared" ref="CB469" si="23868">IF(AND($Q469&lt;&gt;$BZ$5,$Q469&lt;=$BZ$6,$Q469&lt;&gt;$BZ$7),1,0)</f>
        <v>0</v>
      </c>
      <c r="CC469" s="32">
        <f t="shared" ref="CC469" si="23869">IF(AND($U469&lt;&gt;$BZ$5,$U469&lt;=$BZ$6,$U469&lt;&gt;$BZ$7),1,0)</f>
        <v>0</v>
      </c>
      <c r="CD469" s="32">
        <f t="shared" ref="CD469" si="23870">IF(AND($Y469&lt;&gt;$BZ$5,$Y469&lt;=$BZ$6,$Y469&lt;&gt;$BZ$7),1,0)</f>
        <v>0</v>
      </c>
      <c r="CE469" s="32">
        <f t="shared" ref="CE469" si="23871">IF(AND($AG469&lt;&gt;$BZ$5,$AG469&lt;=$BZ$6,$AG469&lt;&gt;$BZ$7),1,0)</f>
        <v>0</v>
      </c>
      <c r="CF469" s="32">
        <f t="shared" ref="CF469" si="23872">IF(AND($AK469&lt;&gt;$BZ$5,$AK469&lt;=$BZ$6,$AK469&lt;&gt;$BZ$7),1,0)</f>
        <v>0</v>
      </c>
      <c r="CG469" s="32">
        <f t="shared" ref="CG469" si="23873">IF(AND($AS469&lt;&gt;$BZ$5,$AS469&lt;=$BZ$6,$AS469&lt;&gt;$BZ$7),1,0)</f>
        <v>0</v>
      </c>
      <c r="CH469" s="32">
        <f t="shared" ref="CH469" si="23874">IF(AND($AW469&lt;&gt;$BZ$5,$AW469&lt;=$BZ$6,$AW469&lt;&gt;$BZ$7),1,0)</f>
        <v>0</v>
      </c>
      <c r="CI469" s="32">
        <f t="shared" ref="CI469" si="23875">IF(AND($BE469&lt;&gt;$BZ$5,$BE469&lt;=$BZ$6,$BE469&lt;&gt;$BZ$7),1,0)</f>
        <v>0</v>
      </c>
      <c r="CJ469" s="32">
        <f t="shared" ref="CJ469" si="23876">IF(AND($BI469&lt;&gt;$BZ$5,$BI469&lt;=$BZ$6,$BI469&lt;&gt;$BZ$7),1,0)</f>
        <v>0</v>
      </c>
      <c r="CK469" s="32">
        <f t="shared" ref="CK469" si="23877">IF(AND($BQ469&lt;&gt;$BZ$5,$BQ469&lt;=$BZ$6,$BQ469&lt;&gt;$BZ$7),1,0)</f>
        <v>0</v>
      </c>
      <c r="CL469" s="32">
        <f t="shared" ref="CL469" si="23878">IF(AND($BU469&lt;&gt;$BZ$5,$BU469&lt;=$BZ$6,$BU469&lt;&gt;$BZ$7),1,0)</f>
        <v>0</v>
      </c>
      <c r="CO469" s="32">
        <f>IF(AND($M469&lt;&gt;$CN$5,$M469&lt;=$CN$6,$M469&lt;&gt;$CN$7),1,0)</f>
        <v>0</v>
      </c>
      <c r="CP469" s="32">
        <f>IF(AND($Q469&lt;&gt;$CN$5,$Q469&lt;=$CN$6,$Q469&lt;&gt;$CN$7),1,0)</f>
        <v>0</v>
      </c>
      <c r="CQ469" s="32">
        <f>IF(AND($U469&lt;&gt;$CN$5,$U469&lt;=$CN$6,$U469&lt;&gt;$CN$7),1,0)</f>
        <v>0</v>
      </c>
      <c r="CR469" s="32">
        <f>IF(AND($Y469&lt;&gt;$CN$5,$Y469&lt;=$CN$6,$Y469&lt;&gt;$CN$7),1,0)</f>
        <v>0</v>
      </c>
      <c r="CS469" s="32">
        <f>IF(AND($AG469&lt;&gt;$CN$5,$AG469&lt;=$CN$6,$AG469&lt;&gt;$CN$7),1,0)</f>
        <v>0</v>
      </c>
      <c r="CT469" s="32">
        <f>IF(AND($AK469&lt;&gt;$CN$5,$AK469&lt;=$CN$6,$AK469&lt;&gt;$CN$7),1,0)</f>
        <v>0</v>
      </c>
      <c r="CU469" s="32">
        <f>IF(AND($AS469&lt;&gt;$CN$5,$AS469&lt;=$CN$6,$AS469&lt;&gt;$CN$7),1,0)</f>
        <v>0</v>
      </c>
      <c r="CV469" s="32">
        <f>IF(AND($AW469&lt;&gt;$CN$5,$AW469&lt;=$CN$6,$AW469&lt;&gt;$CN$7),1,0)</f>
        <v>0</v>
      </c>
      <c r="CW469" s="32">
        <f>IF(AND($BE469&lt;&gt;$CN$5,$BE469&lt;=$CN$6,$BE469&lt;&gt;$CN$7),1,0)</f>
        <v>0</v>
      </c>
      <c r="CX469" s="32">
        <f>IF(AND($BI469&lt;&gt;$CN$5,$BI469&lt;=$CN$6,$BI469&lt;&gt;$CN$7),1,0)</f>
        <v>0</v>
      </c>
      <c r="CY469" s="32">
        <f>IF(AND($BQ469&lt;&gt;$CN$5,$BQ469&lt;=$CN$6,$BQ469&lt;&gt;$CN$7),1,0)</f>
        <v>0</v>
      </c>
      <c r="CZ469" s="32">
        <f>IF(AND($BU469&lt;&gt;$CN$5,$BU469&lt;=$CN$6,$BU469&lt;&gt;$CN$7),1,0)</f>
        <v>0</v>
      </c>
      <c r="DC469" s="32">
        <f>IF(AND($M469&lt;&gt;$DB$5,$M469&lt;=$DB$6,$M469&lt;&gt;$CN$7),1,0)</f>
        <v>0</v>
      </c>
      <c r="DD469" s="32">
        <f>IF(AND($Q469&lt;&gt;$DB$5,$Q469&lt;=$DB$6,$Q469&lt;&gt;$CN$7),1,0)</f>
        <v>0</v>
      </c>
      <c r="DE469" s="32">
        <f>IF(AND($U469&lt;&gt;$DB$5,$U469&lt;=$DB$6,$U469&lt;&gt;$CN$7),1,0)</f>
        <v>0</v>
      </c>
      <c r="DF469" s="32">
        <f>IF(AND($Y469&lt;&gt;$DB$5,$Y469&lt;=$DB$6,$Y469&lt;&gt;$CN$7),1,0)</f>
        <v>0</v>
      </c>
      <c r="DG469" s="32">
        <f>IF(AND($AG469&lt;&gt;$DB$5,$AG469&lt;=$DB$6,$AG469&lt;&gt;$CN$7),1,0)</f>
        <v>0</v>
      </c>
      <c r="DH469" s="32">
        <f>IF(AND($AK469&lt;&gt;$DB$5,$AK469&lt;=$DB$6,$AK469&lt;&gt;$CN$7),1,0)</f>
        <v>0</v>
      </c>
      <c r="DI469" s="32">
        <f>IF(AND($AS469&lt;&gt;$DB$5,$AS469&lt;=$DB$6,$AS469&lt;&gt;$CN$7),1,0)</f>
        <v>0</v>
      </c>
      <c r="DJ469" s="32">
        <f>IF(AND($AW469&lt;&gt;$DB$5,$AW469&lt;=$DB$6,$AW469&lt;&gt;$CN$7),1,0)</f>
        <v>0</v>
      </c>
      <c r="DK469" s="32">
        <f>IF(AND($BE469&lt;&gt;$DB$5,$BE469&lt;=$DB$6,$BE469&lt;&gt;$CN$7),1,0)</f>
        <v>0</v>
      </c>
      <c r="DL469" s="32">
        <f>IF(AND($BI469&lt;&gt;$DB$5,$BI469&lt;=$DB$6,$BI469&lt;&gt;$CN$7),1,0)</f>
        <v>0</v>
      </c>
      <c r="DM469" s="32">
        <f>IF(AND($BQ469&lt;&gt;$DB$5,$BQ469&lt;=$DB$6,$BQ469&lt;&gt;$CN$7),1,0)</f>
        <v>0</v>
      </c>
      <c r="DN469" s="32">
        <f>IF(AND($BU469&lt;&gt;$DB$5,$BU469&lt;=$DB$6,$BU469&lt;&gt;$CN$7),1,0)</f>
        <v>0</v>
      </c>
      <c r="DQ469" s="32">
        <f t="shared" ref="DQ469" si="23879">IF(AND($M469&lt;&gt;$DP$5,$M469&lt;=$DP$6,$M469&lt;&gt;$CN$7),1,0)</f>
        <v>0</v>
      </c>
      <c r="DR469" s="32">
        <f t="shared" ref="DR469" si="23880">IF(AND($Q469&lt;&gt;$DP$5,$Q469&lt;=$DP$6,$Q469&lt;&gt;$CN$7),1,0)</f>
        <v>0</v>
      </c>
      <c r="DS469" s="32">
        <f t="shared" ref="DS469" si="23881">IF(AND($U469&lt;&gt;$DP$5,$U469&lt;=$DP$6,$U469&lt;&gt;$CN$7),1,0)</f>
        <v>0</v>
      </c>
      <c r="DT469" s="32">
        <f t="shared" ref="DT469" si="23882">IF(AND($Y469&lt;&gt;$DP$5,$Y469&lt;=$DP$6,$Y469&lt;&gt;$CN$7),1,0)</f>
        <v>0</v>
      </c>
      <c r="DU469" s="32">
        <f t="shared" ref="DU469" si="23883">IF(AND($AG469&lt;&gt;$DP$5,$AG469&lt;=$DP$6,$AG469&lt;&gt;$CN$7),1,0)</f>
        <v>0</v>
      </c>
      <c r="DV469" s="32">
        <f t="shared" ref="DV469" si="23884">IF(AND($AK469&lt;&gt;$DP$5,$AK469&lt;=$DP$6,$AK469&lt;&gt;$CN$7),1,0)</f>
        <v>0</v>
      </c>
      <c r="DW469" s="32">
        <f t="shared" ref="DW469" si="23885">IF(AND($AS469&lt;&gt;$DP$5,$AS469&lt;=$DP$6,$AS469&lt;&gt;$CN$7),1,0)</f>
        <v>0</v>
      </c>
      <c r="DX469" s="32">
        <f t="shared" ref="DX469" si="23886">IF(AND($AW469&lt;&gt;$DP$5,$AW469&lt;=$DP$6,$AW469&lt;&gt;$CN$7),1,0)</f>
        <v>0</v>
      </c>
      <c r="DY469" s="32">
        <f t="shared" ref="DY469" si="23887">IF(AND($BE469&lt;&gt;$DP$5,$BE469&lt;=$DP$6,$BE469&lt;&gt;$CN$7),1,0)</f>
        <v>0</v>
      </c>
      <c r="DZ469" s="32">
        <f t="shared" ref="DZ469" si="23888">IF(AND($BI469&lt;&gt;$DP$5,$BI469&lt;=$DP$6,$BI469&lt;&gt;$CN$7),1,0)</f>
        <v>0</v>
      </c>
      <c r="EA469" s="32">
        <f t="shared" ref="EA469" si="23889">IF(AND($BQ469&lt;&gt;$DP$5,$BQ469&lt;=$DP$6,$BQ469&lt;&gt;$CN$7),1,0)</f>
        <v>0</v>
      </c>
      <c r="EB469" s="32">
        <f t="shared" ref="EB469" si="23890">IF(AND($BU469&lt;&gt;$DP$5,$BU469&lt;=$DP$6,$BU469&lt;&gt;$CN$7),1,0)</f>
        <v>0</v>
      </c>
      <c r="EE469" s="328">
        <f>IF(M469&lt;&gt;"",IF(M469&lt;=$ED$6,1,IF(L469&gt;$ED$6,0,NETWORKDAYS(L469,$ED$6,祭日リスト)/NETWORKDAYS(L469,M469,祭日リスト)))*$GG469*週間進捗報告書!$G$9,0)</f>
        <v>0</v>
      </c>
      <c r="EF469" s="328">
        <f>IF(Q469&lt;&gt;"",IF(Q469&lt;=$ED$6,1,IF(P469&gt;$ED$6,0,NETWORKDAYS(P469,$ED$6,祭日リスト)/NETWORKDAYS(P469,Q469,祭日リスト)))*$GG469*週間進捗報告書!$G$10,0)</f>
        <v>0</v>
      </c>
      <c r="EG469" s="328">
        <f>IF(U469&lt;&gt;"",IF(U469&lt;=$ED$6,1,IF(T469&gt;$ED$6,0,NETWORKDAYS(T469,$ED$6,祭日リスト)/NETWORKDAYS(T469,U469,祭日リスト)))*$GG469*週間進捗報告書!$G$11,0)</f>
        <v>0</v>
      </c>
      <c r="EH469" s="328">
        <f>IF(Y469&lt;&gt;"",IF(Y469&lt;=$ED$6,1,IF(X469&gt;$ED$6,0,NETWORKDAYS(X469,$ED$6,祭日リスト)/NETWORKDAYS(X469,Y469,祭日リスト)))*$GG469*週間進捗報告書!$G$12,0)</f>
        <v>0</v>
      </c>
      <c r="EI469" s="328">
        <f>IF(AG469&lt;&gt;"",IF(AG469&lt;=$ED$6,1,IF(AF469&gt;$ED$6,0,NETWORKDAYS(AF469,$ED$6,祭日リスト)/NETWORKDAYS(AF469,AG469,祭日リスト)))*$GG469*週間進捗報告書!$G$13,0)</f>
        <v>0</v>
      </c>
      <c r="EJ469" s="328">
        <f>IF(AK469&lt;&gt;"",IF(AK469&lt;=$ED$6,1,IF(AJ469&gt;$ED$6,0,NETWORKDAYS(AJ469,$ED$6,祭日リスト)/NETWORKDAYS(AJ469,AK469,祭日リスト)))*$GG469*週間進捗報告書!$G$14,0)</f>
        <v>0</v>
      </c>
      <c r="EK469" s="328">
        <f>IF(AS469&lt;&gt;"",IF(AS469&lt;=$ED$6,1,IF(AR469&gt;$ED$6,0,NETWORKDAYS(AR469,$ED$6,祭日リスト)/NETWORKDAYS(AR469,AS469,祭日リスト)))*$GG469*週間進捗報告書!$G$15,0)</f>
        <v>0</v>
      </c>
      <c r="EL469" s="328">
        <f>IF(AW469&lt;&gt;"",IF(AW469&lt;=$ED$6,1,IF(AV469&gt;$ED$6,0,NETWORKDAYS(AV469,$ED$6,祭日リスト)/NETWORKDAYS(AV469,AW469,祭日リスト)))*$GG469*週間進捗報告書!$G$16,0)</f>
        <v>0</v>
      </c>
      <c r="EM469" s="328">
        <f>IF(BE469&lt;&gt;"",IF(BE469&lt;=$ED$6,1,IF(BD469&gt;$ED$6,0,NETWORKDAYS(BD469,$ED$6,祭日リスト)/NETWORKDAYS(BD469,BE469,祭日リスト)))*$GG469*週間進捗報告書!$G$17,0)</f>
        <v>0</v>
      </c>
      <c r="EN469" s="328">
        <f>IF(BI469&lt;&gt;"",IF(BI469&lt;=$ED$6,1,IF(BH469&gt;$ED$6,0,NETWORKDAYS(BH469,$ED$6,祭日リスト)/NETWORKDAYS(BH469,BI469,祭日リスト)))*$GG469*週間進捗報告書!$G$18,0)</f>
        <v>0</v>
      </c>
      <c r="EO469" s="328">
        <f>IF(BQ469&lt;&gt;"",IF(BQ469&lt;=$ED$6,1,IF(BP469&gt;$ED$6,0,NETWORKDAYS(BP469,$ED$6,祭日リスト)/NETWORKDAYS(BP469,BQ469,祭日リスト)))*$GG469*週間進捗報告書!$G$19,0)</f>
        <v>0</v>
      </c>
      <c r="EP469" s="328">
        <f>IF(BU469&lt;&gt;"",IF(BU469&lt;=$ED$6,1,IF(BT469&gt;$ED$6,0,NETWORKDAYS(BT469,$ED$6,祭日リスト)/NETWORKDAYS(BT469,BU469,祭日リスト)))*$GG469*週間進捗報告書!$G$20,0)</f>
        <v>0</v>
      </c>
      <c r="ER469" s="547">
        <f t="shared" ref="ER469:FC469" si="23891">EE469-EE470</f>
        <v>0</v>
      </c>
      <c r="ES469" s="547">
        <f t="shared" si="23891"/>
        <v>0</v>
      </c>
      <c r="ET469" s="547">
        <f t="shared" si="23891"/>
        <v>0</v>
      </c>
      <c r="EU469" s="547">
        <f t="shared" si="23891"/>
        <v>0</v>
      </c>
      <c r="EV469" s="547">
        <f t="shared" si="23891"/>
        <v>0</v>
      </c>
      <c r="EW469" s="547">
        <f t="shared" si="23891"/>
        <v>0</v>
      </c>
      <c r="EX469" s="547">
        <f t="shared" si="23891"/>
        <v>0</v>
      </c>
      <c r="EY469" s="547">
        <f t="shared" si="23891"/>
        <v>0</v>
      </c>
      <c r="EZ469" s="547">
        <f t="shared" si="23891"/>
        <v>0</v>
      </c>
      <c r="FA469" s="547">
        <f t="shared" si="23891"/>
        <v>0</v>
      </c>
      <c r="FB469" s="547">
        <f t="shared" si="23891"/>
        <v>0</v>
      </c>
      <c r="FC469" s="547">
        <f t="shared" si="23891"/>
        <v>0</v>
      </c>
      <c r="FD469" s="547">
        <f t="shared" ref="FD469" si="23892">SUM(ER469:FC470)</f>
        <v>0</v>
      </c>
      <c r="FE469" s="333"/>
      <c r="FG469" s="32">
        <f>IF(AND($M469&lt;&gt;$FF$7),1,0)</f>
        <v>0</v>
      </c>
      <c r="FH469" s="32">
        <f>IF(AND($Q469&lt;&gt;$FF$7),1,0)</f>
        <v>0</v>
      </c>
      <c r="FI469" s="32">
        <f>IF(AND($U469&lt;&gt;$FF$7),1,0)</f>
        <v>0</v>
      </c>
      <c r="FJ469" s="32">
        <f>IF(AND($Y469&lt;&gt;$FF$7),1,0)</f>
        <v>0</v>
      </c>
      <c r="FK469" s="32">
        <f>IF(AND($AG469&lt;&gt;$FF$7),1,0)</f>
        <v>0</v>
      </c>
      <c r="FL469" s="32">
        <f>IF(AND($AK469&lt;&gt;$FF$7),1,0)</f>
        <v>0</v>
      </c>
      <c r="FM469" s="32">
        <f>IF(AND($AS469&lt;&gt;$FF$7),1,0)</f>
        <v>0</v>
      </c>
      <c r="FN469" s="32">
        <f>IF(AND($AW469&lt;&gt;$FF$7),1,0)</f>
        <v>0</v>
      </c>
      <c r="FO469" s="32">
        <f>IF(AND($BE469&lt;&gt;$FF$7),1,0)</f>
        <v>0</v>
      </c>
      <c r="FP469" s="32">
        <f>IF(AND($BI469&lt;&gt;$FF$7),1,0)</f>
        <v>0</v>
      </c>
      <c r="FQ469" s="32">
        <f>IF(AND($BQ469&lt;&gt;$FF$7),1,0)</f>
        <v>0</v>
      </c>
      <c r="FR469" s="32">
        <f>IF(AND($BU469&lt;&gt;$FF$7),1,0)</f>
        <v>0</v>
      </c>
      <c r="FU469" s="294">
        <f t="shared" ref="FU469" si="23893">IF($K469&lt;&gt;"NG",$GG469,0)</f>
        <v>0</v>
      </c>
      <c r="FV469" s="294">
        <f t="shared" ref="FV469" si="23894">IF($O469&lt;&gt;"NG",$GG469,0)</f>
        <v>0</v>
      </c>
      <c r="FW469" s="294">
        <f t="shared" ref="FW469" si="23895">IF($S469&lt;&gt;"NG",$GG469,0)</f>
        <v>0</v>
      </c>
      <c r="FX469" s="294">
        <f t="shared" ref="FX469" si="23896">IF($W469&lt;&gt;"NG",$GG469,0)</f>
        <v>0</v>
      </c>
      <c r="FY469" s="294">
        <f t="shared" ref="FY469" si="23897">IF($AE469&lt;&gt;"NG",$GG469,0)</f>
        <v>0</v>
      </c>
      <c r="FZ469" s="294">
        <f t="shared" ref="FZ469" si="23898">IF($AI469&lt;&gt;"NG",$GG469,0)</f>
        <v>0</v>
      </c>
      <c r="GA469" s="294">
        <f t="shared" ref="GA469" si="23899">IF($AQ469&lt;&gt;"NG",$GG469,0)</f>
        <v>0</v>
      </c>
      <c r="GB469" s="294">
        <f t="shared" ref="GB469" si="23900">IF($AU469&lt;&gt;"NG",$GG469,0)</f>
        <v>0</v>
      </c>
      <c r="GC469" s="294">
        <f t="shared" ref="GC469" si="23901">IF($BC469&lt;&gt;"NG",$GG469,0)</f>
        <v>0</v>
      </c>
      <c r="GD469" s="294">
        <f t="shared" ref="GD469" si="23902">IF($BG469&lt;&gt;"NG",$GG469,0)</f>
        <v>0</v>
      </c>
      <c r="GE469" s="294">
        <f t="shared" ref="GE469" si="23903">IF($BO469&lt;&gt;"NG",$GG469,0)</f>
        <v>0</v>
      </c>
      <c r="GF469" s="294">
        <f t="shared" ref="GF469" si="23904">IF($BS469&lt;&gt;"NG",$GG469,0)</f>
        <v>0</v>
      </c>
      <c r="GG469" s="294" t="e">
        <f>VLOOKUP($D469,リスト!$D:$S,15,FALSE)</f>
        <v>#N/A</v>
      </c>
      <c r="GH469" s="2" t="e">
        <f>INDEX(リスト!$V:$V,MATCH(中日程計画表!$D469,リスト!$D:$D,0))</f>
        <v>#N/A</v>
      </c>
      <c r="GI469" s="2" t="e">
        <f>INDEX(リスト!$A:$A,MATCH(中日程計画表!$D469,リスト!$D:$D,0))</f>
        <v>#N/A</v>
      </c>
      <c r="GJ469" s="2" t="e">
        <f>INDEX(リスト!$U:$U,MATCH(中日程計画表!$D469,リスト!$D:$D,0))</f>
        <v>#N/A</v>
      </c>
      <c r="GK469" s="5" t="e">
        <f>INDEX(リスト!$W:$W,MATCH(中日程計画表!$D469,リスト!$D:$D,0))</f>
        <v>#N/A</v>
      </c>
      <c r="GL469" s="2" t="s">
        <v>200</v>
      </c>
      <c r="GM469" s="296">
        <f>D469</f>
        <v>0</v>
      </c>
      <c r="GN469" s="296">
        <f>E469</f>
        <v>0</v>
      </c>
      <c r="GU469" s="460" t="str">
        <f t="shared" ref="GU469" si="23905">AE469</f>
        <v>NG</v>
      </c>
      <c r="GV469" s="460">
        <f t="shared" ref="GV469" si="23906">EI469</f>
        <v>0</v>
      </c>
      <c r="GW469" s="460">
        <f t="shared" ref="GW469" si="23907">EI470</f>
        <v>0</v>
      </c>
      <c r="GX469" s="462">
        <f t="shared" ref="GX469" si="23908">EV469</f>
        <v>0</v>
      </c>
      <c r="GY469" s="460" t="str">
        <f t="shared" ref="GY469" si="23909">AI469</f>
        <v>NG</v>
      </c>
      <c r="GZ469" s="460">
        <f t="shared" ref="GZ469" si="23910">EJ469</f>
        <v>0</v>
      </c>
      <c r="HA469" s="460">
        <f t="shared" ref="HA469" si="23911">EJ470</f>
        <v>0</v>
      </c>
      <c r="HB469" s="462">
        <f t="shared" ref="HB469" si="23912">EW469</f>
        <v>0</v>
      </c>
      <c r="HC469" s="460" t="str">
        <f t="shared" ref="HC469" si="23913">AQ469</f>
        <v>NG</v>
      </c>
      <c r="HD469" s="460">
        <f t="shared" ref="HD469" si="23914">EK469</f>
        <v>0</v>
      </c>
      <c r="HE469" s="460">
        <f t="shared" ref="HE469" si="23915">EK470</f>
        <v>0</v>
      </c>
      <c r="HF469" s="462">
        <f t="shared" ref="HF469" si="23916">EX469</f>
        <v>0</v>
      </c>
      <c r="HG469" s="460" t="str">
        <f t="shared" ref="HG469" si="23917">AU469</f>
        <v>NG</v>
      </c>
      <c r="HH469" s="460">
        <f t="shared" ref="HH469" si="23918">EL469</f>
        <v>0</v>
      </c>
      <c r="HI469" s="460">
        <f t="shared" ref="HI469" si="23919">EL470</f>
        <v>0</v>
      </c>
      <c r="HJ469" s="462">
        <f t="shared" ref="HJ469" si="23920">EY469</f>
        <v>0</v>
      </c>
      <c r="HK469" s="460" t="str">
        <f t="shared" ref="HK469" si="23921">BC469</f>
        <v>NG</v>
      </c>
      <c r="HL469" s="460">
        <f t="shared" ref="HL469" si="23922">EM469</f>
        <v>0</v>
      </c>
      <c r="HM469" s="460">
        <f t="shared" ref="HM469" si="23923">EM470</f>
        <v>0</v>
      </c>
      <c r="HN469" s="462">
        <f t="shared" ref="HN469" si="23924">EZ469</f>
        <v>0</v>
      </c>
      <c r="HO469" s="460" t="str">
        <f t="shared" ref="HO469" si="23925">BG469</f>
        <v>NG</v>
      </c>
      <c r="HP469" s="460">
        <f t="shared" ref="HP469" si="23926">EN469</f>
        <v>0</v>
      </c>
      <c r="HQ469" s="460">
        <f t="shared" ref="HQ469" si="23927">EN470</f>
        <v>0</v>
      </c>
      <c r="HR469" s="462">
        <f t="shared" ref="HR469" si="23928">FA469</f>
        <v>0</v>
      </c>
      <c r="HS469" s="332"/>
    </row>
    <row r="470" spans="1:227" ht="12" customHeight="1">
      <c r="A470" s="489"/>
      <c r="B470" s="487"/>
      <c r="C470" s="475"/>
      <c r="D470" s="485"/>
      <c r="E470" s="483"/>
      <c r="F470" s="317"/>
      <c r="G470" s="317"/>
      <c r="H470" s="317"/>
      <c r="I470" s="317"/>
      <c r="J470" s="316"/>
      <c r="K470" s="481"/>
      <c r="L470" s="77"/>
      <c r="M470" s="77"/>
      <c r="N470" s="471"/>
      <c r="O470" s="475"/>
      <c r="P470" s="77"/>
      <c r="Q470" s="77"/>
      <c r="R470" s="471"/>
      <c r="S470" s="475"/>
      <c r="T470" s="77"/>
      <c r="U470" s="77"/>
      <c r="V470" s="471"/>
      <c r="W470" s="473"/>
      <c r="X470" s="247"/>
      <c r="Y470" s="77"/>
      <c r="Z470" s="479"/>
      <c r="AA470" s="477"/>
      <c r="AB470" s="80"/>
      <c r="AC470" s="80"/>
      <c r="AD470" s="471"/>
      <c r="AE470" s="473"/>
      <c r="AF470" s="77"/>
      <c r="AG470" s="77"/>
      <c r="AH470" s="471"/>
      <c r="AI470" s="473"/>
      <c r="AJ470" s="247"/>
      <c r="AK470" s="77"/>
      <c r="AL470" s="479"/>
      <c r="AM470" s="477"/>
      <c r="AN470" s="80"/>
      <c r="AO470" s="80"/>
      <c r="AP470" s="471"/>
      <c r="AQ470" s="473"/>
      <c r="AR470" s="77"/>
      <c r="AS470" s="77"/>
      <c r="AT470" s="471"/>
      <c r="AU470" s="473"/>
      <c r="AV470" s="77"/>
      <c r="AW470" s="77"/>
      <c r="AX470" s="471"/>
      <c r="AY470" s="477"/>
      <c r="AZ470" s="80"/>
      <c r="BA470" s="80"/>
      <c r="BB470" s="471"/>
      <c r="BC470" s="475"/>
      <c r="BD470" s="77"/>
      <c r="BE470" s="77"/>
      <c r="BF470" s="471"/>
      <c r="BG470" s="473"/>
      <c r="BH470" s="77"/>
      <c r="BI470" s="77"/>
      <c r="BJ470" s="471"/>
      <c r="BK470" s="477"/>
      <c r="BL470" s="80"/>
      <c r="BM470" s="80"/>
      <c r="BN470" s="471"/>
      <c r="BO470" s="475"/>
      <c r="BP470" s="77"/>
      <c r="BQ470" s="77"/>
      <c r="BR470" s="471"/>
      <c r="BS470" s="473"/>
      <c r="BT470" s="77"/>
      <c r="BU470" s="77"/>
      <c r="BV470" s="471"/>
      <c r="BW470" s="469"/>
      <c r="BX470" s="467"/>
      <c r="BY470" s="490"/>
      <c r="CA470" s="19">
        <f t="shared" ref="CA470" si="23929">IF(AND($N469=1,$M470&lt;&gt;$BZ$7),1,0)</f>
        <v>0</v>
      </c>
      <c r="CB470" s="19">
        <f t="shared" ref="CB470" si="23930">IF(AND($R469=1,$Q470&lt;&gt;$BZ$7),1,0)</f>
        <v>0</v>
      </c>
      <c r="CC470" s="19">
        <f t="shared" ref="CC470" si="23931">IF(AND($V469=1,$U470&lt;&gt;$BZ$7),1,0)</f>
        <v>0</v>
      </c>
      <c r="CD470" s="19">
        <f t="shared" ref="CD470" si="23932">IF(AND($Z469=1,$Y470&lt;&gt;$BZ$7),1,0)</f>
        <v>0</v>
      </c>
      <c r="CE470" s="19">
        <f t="shared" ref="CE470" si="23933">IF(AND($AH469=1,$AG470&lt;&gt;$BZ$7),1,0)</f>
        <v>0</v>
      </c>
      <c r="CF470" s="19">
        <f t="shared" ref="CF470" si="23934">IF(AND($AL469=1,$AK470&lt;&gt;$BZ$7),1,0)</f>
        <v>0</v>
      </c>
      <c r="CG470" s="19">
        <f t="shared" ref="CG470" si="23935">IF(AND($AT469=1,$AS470&lt;&gt;$BZ$7),1,0)</f>
        <v>0</v>
      </c>
      <c r="CH470" s="19">
        <f t="shared" ref="CH470" si="23936">IF(AND($AX469=1,$AW470&lt;&gt;$BZ$7),1,0)</f>
        <v>0</v>
      </c>
      <c r="CI470" s="19">
        <f t="shared" ref="CI470" si="23937">IF(AND($BF469=1,$BE470&lt;&gt;$BZ$7),1,0)</f>
        <v>0</v>
      </c>
      <c r="CJ470" s="19">
        <f t="shared" ref="CJ470" si="23938">IF(AND($BJ469=1,$BI470&lt;&gt;$BZ$7),1,0)</f>
        <v>0</v>
      </c>
      <c r="CK470" s="19">
        <f t="shared" ref="CK470" si="23939">IF(AND($BR469=1,$BQ470&lt;&gt;$BZ$7),1,0)</f>
        <v>0</v>
      </c>
      <c r="CL470" s="19">
        <f t="shared" ref="CL470" si="23940">IF(AND($BV469=1,$BU470&lt;&gt;$BZ$7),1,0)</f>
        <v>0</v>
      </c>
      <c r="CO470" s="19">
        <f>IF(AND($M470&lt;&gt;$CN$7,$M470&lt;=$CN$6),1,0)</f>
        <v>0</v>
      </c>
      <c r="CP470" s="19">
        <f>IF(AND($Q470&lt;&gt;$CN$7,$Q470&lt;=$CN$6),1,0)</f>
        <v>0</v>
      </c>
      <c r="CQ470" s="19">
        <f>IF(AND($U470&lt;&gt;$CN$7,$U470&lt;=$CN$6),1,0)</f>
        <v>0</v>
      </c>
      <c r="CR470" s="19">
        <f>IF(AND($Y470&lt;&gt;$CN$7,$Y470&lt;=$CN$6),1,0)</f>
        <v>0</v>
      </c>
      <c r="CS470" s="19">
        <f>IF(AND($AG470&lt;&gt;$CN$7,$AG470&lt;=$CN$6),1,0)</f>
        <v>0</v>
      </c>
      <c r="CT470" s="19">
        <f>IF(AND($AK470&lt;&gt;$CN$7,$AK470&lt;=$CN$6),1,0)</f>
        <v>0</v>
      </c>
      <c r="CU470" s="19">
        <f>IF(AND($AS470&lt;&gt;$CN$7,$AS470&lt;=$CN$6),1,0)</f>
        <v>0</v>
      </c>
      <c r="CV470" s="19">
        <f>IF(AND($AW470&lt;&gt;$CN$7,$AW470&lt;=$CN$6),1,0)</f>
        <v>0</v>
      </c>
      <c r="CW470" s="19">
        <f>IF(AND($BE470&lt;&gt;$CN$7,$BE470&lt;=$CN$6),1,0)</f>
        <v>0</v>
      </c>
      <c r="CX470" s="19">
        <f>IF(AND($BI470&lt;&gt;$CN$7,$BI470&lt;=$CN$6),1,0)</f>
        <v>0</v>
      </c>
      <c r="CY470" s="19">
        <f>IF(AND($BQ470&lt;&gt;$CN$7,$BQ470&lt;=$CN$6),1,0)</f>
        <v>0</v>
      </c>
      <c r="CZ470" s="19">
        <f>IF(AND($BU470&lt;&gt;$CN$7,$BU470&lt;=$CN$6),1,0)</f>
        <v>0</v>
      </c>
      <c r="DC470" s="19">
        <f>IF($N469=1,1,0)</f>
        <v>0</v>
      </c>
      <c r="DD470" s="19">
        <f>IF($R469=1,1,0)</f>
        <v>0</v>
      </c>
      <c r="DE470" s="19">
        <f>IF($V469=1,1,0)</f>
        <v>0</v>
      </c>
      <c r="DF470" s="19">
        <f>IF($Z469=1,1,0)</f>
        <v>0</v>
      </c>
      <c r="DG470" s="19">
        <f>IF($AH469=1,1,0)</f>
        <v>0</v>
      </c>
      <c r="DH470" s="19">
        <f>IF($AL469=1,1,0)</f>
        <v>0</v>
      </c>
      <c r="DI470" s="19">
        <f>IF($AT469=1,1,0)</f>
        <v>0</v>
      </c>
      <c r="DJ470" s="19">
        <f>IF($AX469=1,1,0)</f>
        <v>0</v>
      </c>
      <c r="DK470" s="19">
        <f>IF($BF469=1,1,0)</f>
        <v>0</v>
      </c>
      <c r="DL470" s="19">
        <f>IF($BJ469=1,1,0)</f>
        <v>0</v>
      </c>
      <c r="DM470" s="19">
        <f>IF($BR469=1,1,0)</f>
        <v>0</v>
      </c>
      <c r="DN470" s="19">
        <f>IF($BV469=1,1,0)</f>
        <v>0</v>
      </c>
      <c r="DQ470" s="19">
        <f t="shared" ref="DQ470" si="23941">IF($N469=1,1,0)</f>
        <v>0</v>
      </c>
      <c r="DR470" s="19">
        <f t="shared" ref="DR470" si="23942">IF($R469=1,1,0)</f>
        <v>0</v>
      </c>
      <c r="DS470" s="19">
        <f t="shared" ref="DS470" si="23943">IF($V469=1,1,0)</f>
        <v>0</v>
      </c>
      <c r="DT470" s="19">
        <f t="shared" ref="DT470" si="23944">IF($Z469=1,1,0)</f>
        <v>0</v>
      </c>
      <c r="DU470" s="19">
        <f t="shared" ref="DU470" si="23945">IF($AH469=1,1,0)</f>
        <v>0</v>
      </c>
      <c r="DV470" s="19">
        <f t="shared" ref="DV470" si="23946">IF($AL469=1,1,0)</f>
        <v>0</v>
      </c>
      <c r="DW470" s="19">
        <f t="shared" ref="DW470" si="23947">IF($AT469=1,1,0)</f>
        <v>0</v>
      </c>
      <c r="DX470" s="19">
        <f t="shared" ref="DX470" si="23948">IF($AX469=1,1,0)</f>
        <v>0</v>
      </c>
      <c r="DY470" s="19">
        <f t="shared" ref="DY470" si="23949">IF($BF469=1,1,0)</f>
        <v>0</v>
      </c>
      <c r="DZ470" s="19">
        <f t="shared" ref="DZ470" si="23950">IF($BJ469=1,1,0)</f>
        <v>0</v>
      </c>
      <c r="EA470" s="19">
        <f t="shared" ref="EA470" si="23951">IF($BR469=1,1,0)</f>
        <v>0</v>
      </c>
      <c r="EB470" s="19">
        <f t="shared" ref="EB470" si="23952">IF($BV469=1,1,0)</f>
        <v>0</v>
      </c>
      <c r="EE470" s="329">
        <f>N469*$FU470*週間進捗報告書!$G$9</f>
        <v>0</v>
      </c>
      <c r="EF470" s="329">
        <f>R469*$FV470*週間進捗報告書!$G$10</f>
        <v>0</v>
      </c>
      <c r="EG470" s="329">
        <f>V469*$FW470*週間進捗報告書!$G$11</f>
        <v>0</v>
      </c>
      <c r="EH470" s="329">
        <f>Z469*$FX470*週間進捗報告書!$G$12</f>
        <v>0</v>
      </c>
      <c r="EI470" s="329">
        <f>AH469*$FY470*週間進捗報告書!$G$13</f>
        <v>0</v>
      </c>
      <c r="EJ470" s="329">
        <f>AL469*$FZ470*週間進捗報告書!$G$14</f>
        <v>0</v>
      </c>
      <c r="EK470" s="329">
        <f>AT469*$GA470*週間進捗報告書!$G$15</f>
        <v>0</v>
      </c>
      <c r="EL470" s="329">
        <f>AX469*$GB470*週間進捗報告書!$G$16</f>
        <v>0</v>
      </c>
      <c r="EM470" s="329">
        <f>BF469*$GC470*週間進捗報告書!$G$17</f>
        <v>0</v>
      </c>
      <c r="EN470" s="329">
        <f>BJ469*$GD470*週間進捗報告書!$G$18</f>
        <v>0</v>
      </c>
      <c r="EO470" s="329">
        <f>BR469*$GE470*週間進捗報告書!$G$19</f>
        <v>0</v>
      </c>
      <c r="EP470" s="329">
        <f>BV469*$GF470*週間進捗報告書!$G$20</f>
        <v>0</v>
      </c>
      <c r="ER470" s="547"/>
      <c r="ES470" s="547"/>
      <c r="ET470" s="547"/>
      <c r="EU470" s="547"/>
      <c r="EV470" s="547"/>
      <c r="EW470" s="547"/>
      <c r="EX470" s="547"/>
      <c r="EY470" s="547"/>
      <c r="EZ470" s="547"/>
      <c r="FA470" s="547"/>
      <c r="FB470" s="547"/>
      <c r="FC470" s="547"/>
      <c r="FD470" s="547"/>
      <c r="FE470" s="332"/>
      <c r="FG470" s="19"/>
      <c r="FH470" s="19"/>
      <c r="FI470" s="19"/>
      <c r="FJ470" s="19"/>
      <c r="FK470" s="19"/>
      <c r="FL470" s="19"/>
      <c r="FM470" s="19"/>
      <c r="FN470" s="19"/>
      <c r="FO470" s="19"/>
      <c r="FP470" s="19"/>
      <c r="FQ470" s="19"/>
      <c r="FR470" s="19"/>
      <c r="FU470" s="295">
        <f t="shared" ref="FU470" si="23953">FU469</f>
        <v>0</v>
      </c>
      <c r="FV470" s="295">
        <f t="shared" ref="FV470" si="23954">FV469</f>
        <v>0</v>
      </c>
      <c r="FW470" s="295">
        <f t="shared" ref="FW470" si="23955">FW469</f>
        <v>0</v>
      </c>
      <c r="FX470" s="295">
        <f t="shared" ref="FX470" si="23956">FX469</f>
        <v>0</v>
      </c>
      <c r="FY470" s="295">
        <f t="shared" ref="FY470" si="23957">FY469</f>
        <v>0</v>
      </c>
      <c r="FZ470" s="295">
        <f t="shared" ref="FZ470" si="23958">FZ469</f>
        <v>0</v>
      </c>
      <c r="GA470" s="295">
        <f t="shared" ref="GA470" si="23959">GA469</f>
        <v>0</v>
      </c>
      <c r="GB470" s="295">
        <f t="shared" ref="GB470" si="23960">GB469</f>
        <v>0</v>
      </c>
      <c r="GC470" s="295">
        <f t="shared" ref="GC470" si="23961">GC469</f>
        <v>0</v>
      </c>
      <c r="GD470" s="295">
        <f t="shared" ref="GD470" si="23962">GD469</f>
        <v>0</v>
      </c>
      <c r="GE470" s="295">
        <f t="shared" ref="GE470" si="23963">GE469</f>
        <v>0</v>
      </c>
      <c r="GF470" s="295">
        <f t="shared" ref="GF470" si="23964">GF469</f>
        <v>0</v>
      </c>
      <c r="GG470" s="295" t="e">
        <f t="shared" ref="GG470" si="23965">GG469</f>
        <v>#N/A</v>
      </c>
      <c r="GH470" s="2" t="e">
        <f>INDEX(リスト!$V:$V,MATCH(中日程計画表!$D469,リスト!$D:$D,0))</f>
        <v>#N/A</v>
      </c>
      <c r="GI470" s="2" t="e">
        <f>INDEX(リスト!$A:$A,MATCH(中日程計画表!$D469,リスト!$D:$D,0))</f>
        <v>#N/A</v>
      </c>
      <c r="GJ470" s="2" t="e">
        <f>INDEX(リスト!$U:$U,MATCH(中日程計画表!$D469,リスト!$D:$D,0))</f>
        <v>#N/A</v>
      </c>
      <c r="GK470" s="5" t="e">
        <f>INDEX(リスト!$W:$W,MATCH(中日程計画表!$D469,リスト!$D:$D,0))</f>
        <v>#N/A</v>
      </c>
      <c r="GL470" s="2" t="s">
        <v>201</v>
      </c>
      <c r="GM470" s="296">
        <f t="shared" ref="GM470" si="23966">GM469</f>
        <v>0</v>
      </c>
      <c r="GN470" s="296">
        <f t="shared" ref="GN470" si="23967">GN469</f>
        <v>0</v>
      </c>
      <c r="GU470" s="461"/>
      <c r="GV470" s="460"/>
      <c r="GW470" s="460"/>
      <c r="GX470" s="461"/>
      <c r="GY470" s="461"/>
      <c r="GZ470" s="460"/>
      <c r="HA470" s="460"/>
      <c r="HB470" s="461"/>
      <c r="HC470" s="461"/>
      <c r="HD470" s="460"/>
      <c r="HE470" s="460"/>
      <c r="HF470" s="461"/>
      <c r="HG470" s="461"/>
      <c r="HH470" s="460"/>
      <c r="HI470" s="460"/>
      <c r="HJ470" s="461"/>
      <c r="HK470" s="461"/>
      <c r="HL470" s="460"/>
      <c r="HM470" s="460"/>
      <c r="HN470" s="461"/>
      <c r="HO470" s="461"/>
      <c r="HP470" s="460"/>
      <c r="HQ470" s="460"/>
      <c r="HR470" s="461"/>
      <c r="HS470" s="4"/>
    </row>
    <row r="471" spans="1:227" ht="12" customHeight="1">
      <c r="A471" s="488" t="str">
        <f t="shared" ref="A471" ca="1" si="23968">INDIRECT("リスト!A"&amp;B471+6)</f>
        <v/>
      </c>
      <c r="B471" s="486">
        <f t="shared" ref="B471" si="23969">ROUNDDOWN((ROW()-6)/2,0)+1</f>
        <v>233</v>
      </c>
      <c r="C471" s="474" t="str">
        <f>機能グループ名</f>
        <v/>
      </c>
      <c r="D471" s="484">
        <f>機能ID</f>
        <v>0</v>
      </c>
      <c r="E471" s="482">
        <f>機能名</f>
        <v>0</v>
      </c>
      <c r="F471" s="315"/>
      <c r="G471" s="315"/>
      <c r="H471" s="315"/>
      <c r="I471" s="315"/>
      <c r="J471" s="316"/>
      <c r="K471" s="480" t="str">
        <f>担当者_SR</f>
        <v>NG</v>
      </c>
      <c r="L471" s="76"/>
      <c r="M471" s="76"/>
      <c r="N471" s="470"/>
      <c r="O471" s="474" t="str">
        <f>担当者_SRR</f>
        <v>NG</v>
      </c>
      <c r="P471" s="76"/>
      <c r="Q471" s="76"/>
      <c r="R471" s="470"/>
      <c r="S471" s="474" t="str">
        <f>担当者_DS</f>
        <v>NG</v>
      </c>
      <c r="T471" s="76"/>
      <c r="U471" s="76"/>
      <c r="V471" s="470"/>
      <c r="W471" s="472" t="str">
        <f>担当者_DSR</f>
        <v>NG</v>
      </c>
      <c r="X471" s="76"/>
      <c r="Y471" s="76"/>
      <c r="Z471" s="470"/>
      <c r="AA471" s="476"/>
      <c r="AB471" s="79"/>
      <c r="AC471" s="79"/>
      <c r="AD471" s="470">
        <f>IF(AC472 &lt;&gt; "",1,0)</f>
        <v>0</v>
      </c>
      <c r="AE471" s="472" t="str">
        <f>担当者_CD</f>
        <v>NG</v>
      </c>
      <c r="AF471" s="76"/>
      <c r="AG471" s="76"/>
      <c r="AH471" s="470"/>
      <c r="AI471" s="472" t="str">
        <f>担当者_DD</f>
        <v>NG</v>
      </c>
      <c r="AJ471" s="76"/>
      <c r="AK471" s="76"/>
      <c r="AL471" s="470"/>
      <c r="AM471" s="476"/>
      <c r="AN471" s="79"/>
      <c r="AO471" s="79"/>
      <c r="AP471" s="470">
        <f>IF(AO472 &lt;&gt; "",1,0)</f>
        <v>0</v>
      </c>
      <c r="AQ471" s="472" t="str">
        <f>担当者_MCL</f>
        <v>NG</v>
      </c>
      <c r="AR471" s="76"/>
      <c r="AS471" s="76"/>
      <c r="AT471" s="470"/>
      <c r="AU471" s="472" t="str">
        <f>担当者_MCLR</f>
        <v>NG</v>
      </c>
      <c r="AV471" s="76"/>
      <c r="AW471" s="76"/>
      <c r="AX471" s="470"/>
      <c r="AY471" s="476"/>
      <c r="AZ471" s="79"/>
      <c r="BA471" s="79"/>
      <c r="BB471" s="470">
        <f>IF(BA472 &lt;&gt; "",1,0)</f>
        <v>0</v>
      </c>
      <c r="BC471" s="474" t="str">
        <f>担当者_MT</f>
        <v>NG</v>
      </c>
      <c r="BD471" s="76"/>
      <c r="BE471" s="76"/>
      <c r="BF471" s="470"/>
      <c r="BG471" s="472" t="str">
        <f>担当者_M検</f>
        <v>NG</v>
      </c>
      <c r="BH471" s="76"/>
      <c r="BI471" s="76"/>
      <c r="BJ471" s="470"/>
      <c r="BK471" s="476"/>
      <c r="BL471" s="79"/>
      <c r="BM471" s="79"/>
      <c r="BN471" s="470">
        <v>0</v>
      </c>
      <c r="BO471" s="474" t="str">
        <f>担当者_モテ</f>
        <v>NG</v>
      </c>
      <c r="BP471" s="76"/>
      <c r="BQ471" s="76"/>
      <c r="BR471" s="470"/>
      <c r="BS471" s="472" t="str">
        <f>担当者_モテR</f>
        <v>NG</v>
      </c>
      <c r="BT471" s="76"/>
      <c r="BU471" s="76"/>
      <c r="BV471" s="470"/>
      <c r="BW471" s="468">
        <f t="shared" ref="BW471" si="23970">IFERROR(SUM(IF(K471&lt;&gt;"NG",N471*K$1,0),IF(O471&lt;&gt;"NG",R471*O$1,0),IF(S471&lt;&gt;"NG",V471*S$1,0),IF(W471&lt;&gt;"NG",Z471*W$1,0),IF(AA471&lt;&gt;"NG",AD471*AA$1,0),IF(AE471&lt;&gt;"NG",AH471*AE$1,0),IF(AI471&lt;&gt;"NG",AL471*AI$1,0),IF(AM471&lt;&gt;"NG",AP471*AM$1,0),IF(AQ471&lt;&gt;"NG",AT471*AQ$1,0),IF(AU471&lt;&gt;"NG",AX471*AU$1,0),IF(AY471&lt;&gt;"NG",BB471*AY$1,0),IF(BC471&lt;&gt;"NG",BF471*BC$1,0),IF(BG471&lt;&gt;"NG",BJ471*BG$1,0),IF(BK471&lt;&gt;"NG",BN471*BK$1,0),IF(BO471&lt;&gt;"NG",BR471*BO$1,0),IF(BS471&lt;&gt;"NG",BV471*BS$1,0))/SUM(IF(K471&lt;&gt;"NG",K$1,0),IF(O471&lt;&gt;"NG",O$1,0),IF(S471&lt;&gt;"NG",S$1,0),IF(W471&lt;&gt;"NG",W$1,0),IF(AA471&lt;&gt;"NG",AA$1,0),IF(AE471&lt;&gt;"NG",AE$1,0),IF(AI471&lt;&gt;"NG",AI$1,0),IF(AM471&lt;&gt;"NG",AM$1,0),IF(AQ471&lt;&gt;"NG",AQ$1,0),IF(AU471&lt;&gt;"NG",AU$1,0),IF(AY471&lt;&gt;"NG",AY$1,0),IF(BC471&lt;&gt;"NG",BC$1,0),IF(BG471&lt;&gt;"NG",BG$1,0),IF(BK471&lt;&gt;"NG",BK$1,0),IF(BO471&lt;&gt;"NG",BO$1,0),IF(BS471&lt;&gt;"NG",BS$1,0)),0)</f>
        <v>0</v>
      </c>
      <c r="BX471" s="466"/>
      <c r="BY471" s="490"/>
      <c r="BZ471" s="5"/>
      <c r="CA471" s="32">
        <f t="shared" ref="CA471" si="23971">IF(AND($M471&lt;&gt;$BZ$5,$M471&lt;=$BZ$6,$M471&lt;&gt;$BZ$7),1,0)</f>
        <v>0</v>
      </c>
      <c r="CB471" s="32">
        <f t="shared" ref="CB471" si="23972">IF(AND($Q471&lt;&gt;$BZ$5,$Q471&lt;=$BZ$6,$Q471&lt;&gt;$BZ$7),1,0)</f>
        <v>0</v>
      </c>
      <c r="CC471" s="32">
        <f t="shared" ref="CC471" si="23973">IF(AND($U471&lt;&gt;$BZ$5,$U471&lt;=$BZ$6,$U471&lt;&gt;$BZ$7),1,0)</f>
        <v>0</v>
      </c>
      <c r="CD471" s="32">
        <f t="shared" ref="CD471" si="23974">IF(AND($Y471&lt;&gt;$BZ$5,$Y471&lt;=$BZ$6,$Y471&lt;&gt;$BZ$7),1,0)</f>
        <v>0</v>
      </c>
      <c r="CE471" s="32">
        <f t="shared" ref="CE471" si="23975">IF(AND($AG471&lt;&gt;$BZ$5,$AG471&lt;=$BZ$6,$AG471&lt;&gt;$BZ$7),1,0)</f>
        <v>0</v>
      </c>
      <c r="CF471" s="32">
        <f t="shared" ref="CF471" si="23976">IF(AND($AK471&lt;&gt;$BZ$5,$AK471&lt;=$BZ$6,$AK471&lt;&gt;$BZ$7),1,0)</f>
        <v>0</v>
      </c>
      <c r="CG471" s="32">
        <f t="shared" ref="CG471" si="23977">IF(AND($AS471&lt;&gt;$BZ$5,$AS471&lt;=$BZ$6,$AS471&lt;&gt;$BZ$7),1,0)</f>
        <v>0</v>
      </c>
      <c r="CH471" s="32">
        <f t="shared" ref="CH471" si="23978">IF(AND($AW471&lt;&gt;$BZ$5,$AW471&lt;=$BZ$6,$AW471&lt;&gt;$BZ$7),1,0)</f>
        <v>0</v>
      </c>
      <c r="CI471" s="32">
        <f t="shared" ref="CI471" si="23979">IF(AND($BE471&lt;&gt;$BZ$5,$BE471&lt;=$BZ$6,$BE471&lt;&gt;$BZ$7),1,0)</f>
        <v>0</v>
      </c>
      <c r="CJ471" s="32">
        <f t="shared" ref="CJ471" si="23980">IF(AND($BI471&lt;&gt;$BZ$5,$BI471&lt;=$BZ$6,$BI471&lt;&gt;$BZ$7),1,0)</f>
        <v>0</v>
      </c>
      <c r="CK471" s="32">
        <f t="shared" ref="CK471" si="23981">IF(AND($BQ471&lt;&gt;$BZ$5,$BQ471&lt;=$BZ$6,$BQ471&lt;&gt;$BZ$7),1,0)</f>
        <v>0</v>
      </c>
      <c r="CL471" s="32">
        <f t="shared" ref="CL471" si="23982">IF(AND($BU471&lt;&gt;$BZ$5,$BU471&lt;=$BZ$6,$BU471&lt;&gt;$BZ$7),1,0)</f>
        <v>0</v>
      </c>
      <c r="CO471" s="32">
        <f>IF(AND($M471&lt;&gt;$CN$5,$M471&lt;=$CN$6,$M471&lt;&gt;$CN$7),1,0)</f>
        <v>0</v>
      </c>
      <c r="CP471" s="32">
        <f>IF(AND($Q471&lt;&gt;$CN$5,$Q471&lt;=$CN$6,$Q471&lt;&gt;$CN$7),1,0)</f>
        <v>0</v>
      </c>
      <c r="CQ471" s="32">
        <f>IF(AND($U471&lt;&gt;$CN$5,$U471&lt;=$CN$6,$U471&lt;&gt;$CN$7),1,0)</f>
        <v>0</v>
      </c>
      <c r="CR471" s="32">
        <f>IF(AND($Y471&lt;&gt;$CN$5,$Y471&lt;=$CN$6,$Y471&lt;&gt;$CN$7),1,0)</f>
        <v>0</v>
      </c>
      <c r="CS471" s="32">
        <f>IF(AND($AG471&lt;&gt;$CN$5,$AG471&lt;=$CN$6,$AG471&lt;&gt;$CN$7),1,0)</f>
        <v>0</v>
      </c>
      <c r="CT471" s="32">
        <f>IF(AND($AK471&lt;&gt;$CN$5,$AK471&lt;=$CN$6,$AK471&lt;&gt;$CN$7),1,0)</f>
        <v>0</v>
      </c>
      <c r="CU471" s="32">
        <f>IF(AND($AS471&lt;&gt;$CN$5,$AS471&lt;=$CN$6,$AS471&lt;&gt;$CN$7),1,0)</f>
        <v>0</v>
      </c>
      <c r="CV471" s="32">
        <f>IF(AND($AW471&lt;&gt;$CN$5,$AW471&lt;=$CN$6,$AW471&lt;&gt;$CN$7),1,0)</f>
        <v>0</v>
      </c>
      <c r="CW471" s="32">
        <f>IF(AND($BE471&lt;&gt;$CN$5,$BE471&lt;=$CN$6,$BE471&lt;&gt;$CN$7),1,0)</f>
        <v>0</v>
      </c>
      <c r="CX471" s="32">
        <f>IF(AND($BI471&lt;&gt;$CN$5,$BI471&lt;=$CN$6,$BI471&lt;&gt;$CN$7),1,0)</f>
        <v>0</v>
      </c>
      <c r="CY471" s="32">
        <f>IF(AND($BQ471&lt;&gt;$CN$5,$BQ471&lt;=$CN$6,$BQ471&lt;&gt;$CN$7),1,0)</f>
        <v>0</v>
      </c>
      <c r="CZ471" s="32">
        <f>IF(AND($BU471&lt;&gt;$CN$5,$BU471&lt;=$CN$6,$BU471&lt;&gt;$CN$7),1,0)</f>
        <v>0</v>
      </c>
      <c r="DC471" s="32">
        <f>IF(AND($M471&lt;&gt;$DB$5,$M471&lt;=$DB$6,$M471&lt;&gt;$CN$7),1,0)</f>
        <v>0</v>
      </c>
      <c r="DD471" s="32">
        <f>IF(AND($Q471&lt;&gt;$DB$5,$Q471&lt;=$DB$6,$Q471&lt;&gt;$CN$7),1,0)</f>
        <v>0</v>
      </c>
      <c r="DE471" s="32">
        <f>IF(AND($U471&lt;&gt;$DB$5,$U471&lt;=$DB$6,$U471&lt;&gt;$CN$7),1,0)</f>
        <v>0</v>
      </c>
      <c r="DF471" s="32">
        <f>IF(AND($Y471&lt;&gt;$DB$5,$Y471&lt;=$DB$6,$Y471&lt;&gt;$CN$7),1,0)</f>
        <v>0</v>
      </c>
      <c r="DG471" s="32">
        <f>IF(AND($AG471&lt;&gt;$DB$5,$AG471&lt;=$DB$6,$AG471&lt;&gt;$CN$7),1,0)</f>
        <v>0</v>
      </c>
      <c r="DH471" s="32">
        <f>IF(AND($AK471&lt;&gt;$DB$5,$AK471&lt;=$DB$6,$AK471&lt;&gt;$CN$7),1,0)</f>
        <v>0</v>
      </c>
      <c r="DI471" s="32">
        <f>IF(AND($AS471&lt;&gt;$DB$5,$AS471&lt;=$DB$6,$AS471&lt;&gt;$CN$7),1,0)</f>
        <v>0</v>
      </c>
      <c r="DJ471" s="32">
        <f>IF(AND($AW471&lt;&gt;$DB$5,$AW471&lt;=$DB$6,$AW471&lt;&gt;$CN$7),1,0)</f>
        <v>0</v>
      </c>
      <c r="DK471" s="32">
        <f>IF(AND($BE471&lt;&gt;$DB$5,$BE471&lt;=$DB$6,$BE471&lt;&gt;$CN$7),1,0)</f>
        <v>0</v>
      </c>
      <c r="DL471" s="32">
        <f>IF(AND($BI471&lt;&gt;$DB$5,$BI471&lt;=$DB$6,$BI471&lt;&gt;$CN$7),1,0)</f>
        <v>0</v>
      </c>
      <c r="DM471" s="32">
        <f>IF(AND($BQ471&lt;&gt;$DB$5,$BQ471&lt;=$DB$6,$BQ471&lt;&gt;$CN$7),1,0)</f>
        <v>0</v>
      </c>
      <c r="DN471" s="32">
        <f>IF(AND($BU471&lt;&gt;$DB$5,$BU471&lt;=$DB$6,$BU471&lt;&gt;$CN$7),1,0)</f>
        <v>0</v>
      </c>
      <c r="DQ471" s="32">
        <f t="shared" ref="DQ471" si="23983">IF(AND($M471&lt;&gt;$DP$5,$M471&lt;=$DP$6,$M471&lt;&gt;$CN$7),1,0)</f>
        <v>0</v>
      </c>
      <c r="DR471" s="32">
        <f t="shared" ref="DR471" si="23984">IF(AND($Q471&lt;&gt;$DP$5,$Q471&lt;=$DP$6,$Q471&lt;&gt;$CN$7),1,0)</f>
        <v>0</v>
      </c>
      <c r="DS471" s="32">
        <f t="shared" ref="DS471" si="23985">IF(AND($U471&lt;&gt;$DP$5,$U471&lt;=$DP$6,$U471&lt;&gt;$CN$7),1,0)</f>
        <v>0</v>
      </c>
      <c r="DT471" s="32">
        <f t="shared" ref="DT471" si="23986">IF(AND($Y471&lt;&gt;$DP$5,$Y471&lt;=$DP$6,$Y471&lt;&gt;$CN$7),1,0)</f>
        <v>0</v>
      </c>
      <c r="DU471" s="32">
        <f t="shared" ref="DU471" si="23987">IF(AND($AG471&lt;&gt;$DP$5,$AG471&lt;=$DP$6,$AG471&lt;&gt;$CN$7),1,0)</f>
        <v>0</v>
      </c>
      <c r="DV471" s="32">
        <f t="shared" ref="DV471" si="23988">IF(AND($AK471&lt;&gt;$DP$5,$AK471&lt;=$DP$6,$AK471&lt;&gt;$CN$7),1,0)</f>
        <v>0</v>
      </c>
      <c r="DW471" s="32">
        <f t="shared" ref="DW471" si="23989">IF(AND($AS471&lt;&gt;$DP$5,$AS471&lt;=$DP$6,$AS471&lt;&gt;$CN$7),1,0)</f>
        <v>0</v>
      </c>
      <c r="DX471" s="32">
        <f t="shared" ref="DX471" si="23990">IF(AND($AW471&lt;&gt;$DP$5,$AW471&lt;=$DP$6,$AW471&lt;&gt;$CN$7),1,0)</f>
        <v>0</v>
      </c>
      <c r="DY471" s="32">
        <f t="shared" ref="DY471" si="23991">IF(AND($BE471&lt;&gt;$DP$5,$BE471&lt;=$DP$6,$BE471&lt;&gt;$CN$7),1,0)</f>
        <v>0</v>
      </c>
      <c r="DZ471" s="32">
        <f t="shared" ref="DZ471" si="23992">IF(AND($BI471&lt;&gt;$DP$5,$BI471&lt;=$DP$6,$BI471&lt;&gt;$CN$7),1,0)</f>
        <v>0</v>
      </c>
      <c r="EA471" s="32">
        <f t="shared" ref="EA471" si="23993">IF(AND($BQ471&lt;&gt;$DP$5,$BQ471&lt;=$DP$6,$BQ471&lt;&gt;$CN$7),1,0)</f>
        <v>0</v>
      </c>
      <c r="EB471" s="32">
        <f t="shared" ref="EB471" si="23994">IF(AND($BU471&lt;&gt;$DP$5,$BU471&lt;=$DP$6,$BU471&lt;&gt;$CN$7),1,0)</f>
        <v>0</v>
      </c>
      <c r="EE471" s="328">
        <f>IF(M471&lt;&gt;"",IF(M471&lt;=$ED$6,1,IF(L471&gt;$ED$6,0,NETWORKDAYS(L471,$ED$6,祭日リスト)/NETWORKDAYS(L471,M471,祭日リスト)))*$GG471*週間進捗報告書!$G$9,0)</f>
        <v>0</v>
      </c>
      <c r="EF471" s="328">
        <f>IF(Q471&lt;&gt;"",IF(Q471&lt;=$ED$6,1,IF(P471&gt;$ED$6,0,NETWORKDAYS(P471,$ED$6,祭日リスト)/NETWORKDAYS(P471,Q471,祭日リスト)))*$GG471*週間進捗報告書!$G$10,0)</f>
        <v>0</v>
      </c>
      <c r="EG471" s="328">
        <f>IF(U471&lt;&gt;"",IF(U471&lt;=$ED$6,1,IF(T471&gt;$ED$6,0,NETWORKDAYS(T471,$ED$6,祭日リスト)/NETWORKDAYS(T471,U471,祭日リスト)))*$GG471*週間進捗報告書!$G$11,0)</f>
        <v>0</v>
      </c>
      <c r="EH471" s="328">
        <f>IF(Y471&lt;&gt;"",IF(Y471&lt;=$ED$6,1,IF(X471&gt;$ED$6,0,NETWORKDAYS(X471,$ED$6,祭日リスト)/NETWORKDAYS(X471,Y471,祭日リスト)))*$GG471*週間進捗報告書!$G$12,0)</f>
        <v>0</v>
      </c>
      <c r="EI471" s="328">
        <f>IF(AG471&lt;&gt;"",IF(AG471&lt;=$ED$6,1,IF(AF471&gt;$ED$6,0,NETWORKDAYS(AF471,$ED$6,祭日リスト)/NETWORKDAYS(AF471,AG471,祭日リスト)))*$GG471*週間進捗報告書!$G$13,0)</f>
        <v>0</v>
      </c>
      <c r="EJ471" s="328">
        <f>IF(AK471&lt;&gt;"",IF(AK471&lt;=$ED$6,1,IF(AJ471&gt;$ED$6,0,NETWORKDAYS(AJ471,$ED$6,祭日リスト)/NETWORKDAYS(AJ471,AK471,祭日リスト)))*$GG471*週間進捗報告書!$G$14,0)</f>
        <v>0</v>
      </c>
      <c r="EK471" s="328">
        <f>IF(AS471&lt;&gt;"",IF(AS471&lt;=$ED$6,1,IF(AR471&gt;$ED$6,0,NETWORKDAYS(AR471,$ED$6,祭日リスト)/NETWORKDAYS(AR471,AS471,祭日リスト)))*$GG471*週間進捗報告書!$G$15,0)</f>
        <v>0</v>
      </c>
      <c r="EL471" s="328">
        <f>IF(AW471&lt;&gt;"",IF(AW471&lt;=$ED$6,1,IF(AV471&gt;$ED$6,0,NETWORKDAYS(AV471,$ED$6,祭日リスト)/NETWORKDAYS(AV471,AW471,祭日リスト)))*$GG471*週間進捗報告書!$G$16,0)</f>
        <v>0</v>
      </c>
      <c r="EM471" s="328">
        <f>IF(BE471&lt;&gt;"",IF(BE471&lt;=$ED$6,1,IF(BD471&gt;$ED$6,0,NETWORKDAYS(BD471,$ED$6,祭日リスト)/NETWORKDAYS(BD471,BE471,祭日リスト)))*$GG471*週間進捗報告書!$G$17,0)</f>
        <v>0</v>
      </c>
      <c r="EN471" s="328">
        <f>IF(BI471&lt;&gt;"",IF(BI471&lt;=$ED$6,1,IF(BH471&gt;$ED$6,0,NETWORKDAYS(BH471,$ED$6,祭日リスト)/NETWORKDAYS(BH471,BI471,祭日リスト)))*$GG471*週間進捗報告書!$G$18,0)</f>
        <v>0</v>
      </c>
      <c r="EO471" s="328">
        <f>IF(BQ471&lt;&gt;"",IF(BQ471&lt;=$ED$6,1,IF(BP471&gt;$ED$6,0,NETWORKDAYS(BP471,$ED$6,祭日リスト)/NETWORKDAYS(BP471,BQ471,祭日リスト)))*$GG471*週間進捗報告書!$G$19,0)</f>
        <v>0</v>
      </c>
      <c r="EP471" s="328">
        <f>IF(BU471&lt;&gt;"",IF(BU471&lt;=$ED$6,1,IF(BT471&gt;$ED$6,0,NETWORKDAYS(BT471,$ED$6,祭日リスト)/NETWORKDAYS(BT471,BU471,祭日リスト)))*$GG471*週間進捗報告書!$G$20,0)</f>
        <v>0</v>
      </c>
      <c r="ER471" s="547">
        <f t="shared" ref="ER471:FC471" si="23995">EE471-EE472</f>
        <v>0</v>
      </c>
      <c r="ES471" s="547">
        <f t="shared" si="23995"/>
        <v>0</v>
      </c>
      <c r="ET471" s="547">
        <f t="shared" si="23995"/>
        <v>0</v>
      </c>
      <c r="EU471" s="547">
        <f t="shared" si="23995"/>
        <v>0</v>
      </c>
      <c r="EV471" s="547">
        <f t="shared" si="23995"/>
        <v>0</v>
      </c>
      <c r="EW471" s="547">
        <f t="shared" si="23995"/>
        <v>0</v>
      </c>
      <c r="EX471" s="547">
        <f t="shared" si="23995"/>
        <v>0</v>
      </c>
      <c r="EY471" s="547">
        <f t="shared" si="23995"/>
        <v>0</v>
      </c>
      <c r="EZ471" s="547">
        <f t="shared" si="23995"/>
        <v>0</v>
      </c>
      <c r="FA471" s="547">
        <f t="shared" si="23995"/>
        <v>0</v>
      </c>
      <c r="FB471" s="547">
        <f t="shared" si="23995"/>
        <v>0</v>
      </c>
      <c r="FC471" s="547">
        <f t="shared" si="23995"/>
        <v>0</v>
      </c>
      <c r="FD471" s="547">
        <f t="shared" ref="FD471" si="23996">SUM(ER471:FC472)</f>
        <v>0</v>
      </c>
      <c r="FE471" s="333"/>
      <c r="FG471" s="32">
        <f>IF(AND($M471&lt;&gt;$FF$7),1,0)</f>
        <v>0</v>
      </c>
      <c r="FH471" s="32">
        <f>IF(AND($Q471&lt;&gt;$FF$7),1,0)</f>
        <v>0</v>
      </c>
      <c r="FI471" s="32">
        <f>IF(AND($U471&lt;&gt;$FF$7),1,0)</f>
        <v>0</v>
      </c>
      <c r="FJ471" s="32">
        <f>IF(AND($Y471&lt;&gt;$FF$7),1,0)</f>
        <v>0</v>
      </c>
      <c r="FK471" s="32">
        <f>IF(AND($AG471&lt;&gt;$FF$7),1,0)</f>
        <v>0</v>
      </c>
      <c r="FL471" s="32">
        <f>IF(AND($AK471&lt;&gt;$FF$7),1,0)</f>
        <v>0</v>
      </c>
      <c r="FM471" s="32">
        <f>IF(AND($AS471&lt;&gt;$FF$7),1,0)</f>
        <v>0</v>
      </c>
      <c r="FN471" s="32">
        <f>IF(AND($AW471&lt;&gt;$FF$7),1,0)</f>
        <v>0</v>
      </c>
      <c r="FO471" s="32">
        <f>IF(AND($BE471&lt;&gt;$FF$7),1,0)</f>
        <v>0</v>
      </c>
      <c r="FP471" s="32">
        <f>IF(AND($BI471&lt;&gt;$FF$7),1,0)</f>
        <v>0</v>
      </c>
      <c r="FQ471" s="32">
        <f>IF(AND($BQ471&lt;&gt;$FF$7),1,0)</f>
        <v>0</v>
      </c>
      <c r="FR471" s="32">
        <f>IF(AND($BU471&lt;&gt;$FF$7),1,0)</f>
        <v>0</v>
      </c>
      <c r="FU471" s="294">
        <f t="shared" ref="FU471" si="23997">IF($K471&lt;&gt;"NG",$GG471,0)</f>
        <v>0</v>
      </c>
      <c r="FV471" s="294">
        <f t="shared" ref="FV471" si="23998">IF($O471&lt;&gt;"NG",$GG471,0)</f>
        <v>0</v>
      </c>
      <c r="FW471" s="294">
        <f t="shared" ref="FW471" si="23999">IF($S471&lt;&gt;"NG",$GG471,0)</f>
        <v>0</v>
      </c>
      <c r="FX471" s="294">
        <f t="shared" ref="FX471" si="24000">IF($W471&lt;&gt;"NG",$GG471,0)</f>
        <v>0</v>
      </c>
      <c r="FY471" s="294">
        <f t="shared" ref="FY471" si="24001">IF($AE471&lt;&gt;"NG",$GG471,0)</f>
        <v>0</v>
      </c>
      <c r="FZ471" s="294">
        <f t="shared" ref="FZ471" si="24002">IF($AI471&lt;&gt;"NG",$GG471,0)</f>
        <v>0</v>
      </c>
      <c r="GA471" s="294">
        <f t="shared" ref="GA471" si="24003">IF($AQ471&lt;&gt;"NG",$GG471,0)</f>
        <v>0</v>
      </c>
      <c r="GB471" s="294">
        <f t="shared" ref="GB471" si="24004">IF($AU471&lt;&gt;"NG",$GG471,0)</f>
        <v>0</v>
      </c>
      <c r="GC471" s="294">
        <f t="shared" ref="GC471" si="24005">IF($BC471&lt;&gt;"NG",$GG471,0)</f>
        <v>0</v>
      </c>
      <c r="GD471" s="294">
        <f t="shared" ref="GD471" si="24006">IF($BG471&lt;&gt;"NG",$GG471,0)</f>
        <v>0</v>
      </c>
      <c r="GE471" s="294">
        <f t="shared" ref="GE471" si="24007">IF($BO471&lt;&gt;"NG",$GG471,0)</f>
        <v>0</v>
      </c>
      <c r="GF471" s="294">
        <f t="shared" ref="GF471" si="24008">IF($BS471&lt;&gt;"NG",$GG471,0)</f>
        <v>0</v>
      </c>
      <c r="GG471" s="294" t="e">
        <f>VLOOKUP($D471,リスト!$D:$S,15,FALSE)</f>
        <v>#N/A</v>
      </c>
      <c r="GH471" s="2" t="e">
        <f>INDEX(リスト!$V:$V,MATCH(中日程計画表!$D471,リスト!$D:$D,0))</f>
        <v>#N/A</v>
      </c>
      <c r="GI471" s="2" t="e">
        <f>INDEX(リスト!$A:$A,MATCH(中日程計画表!$D471,リスト!$D:$D,0))</f>
        <v>#N/A</v>
      </c>
      <c r="GJ471" s="2" t="e">
        <f>INDEX(リスト!$U:$U,MATCH(中日程計画表!$D471,リスト!$D:$D,0))</f>
        <v>#N/A</v>
      </c>
      <c r="GK471" s="5" t="e">
        <f>INDEX(リスト!$W:$W,MATCH(中日程計画表!$D471,リスト!$D:$D,0))</f>
        <v>#N/A</v>
      </c>
      <c r="GL471" s="2" t="s">
        <v>200</v>
      </c>
      <c r="GM471" s="296">
        <f>D471</f>
        <v>0</v>
      </c>
      <c r="GN471" s="296">
        <f>E471</f>
        <v>0</v>
      </c>
      <c r="GU471" s="460" t="str">
        <f t="shared" ref="GU471" si="24009">AE471</f>
        <v>NG</v>
      </c>
      <c r="GV471" s="460">
        <f t="shared" ref="GV471" si="24010">EI471</f>
        <v>0</v>
      </c>
      <c r="GW471" s="460">
        <f t="shared" ref="GW471" si="24011">EI472</f>
        <v>0</v>
      </c>
      <c r="GX471" s="462">
        <f t="shared" ref="GX471" si="24012">EV471</f>
        <v>0</v>
      </c>
      <c r="GY471" s="460" t="str">
        <f t="shared" ref="GY471" si="24013">AI471</f>
        <v>NG</v>
      </c>
      <c r="GZ471" s="460">
        <f t="shared" ref="GZ471" si="24014">EJ471</f>
        <v>0</v>
      </c>
      <c r="HA471" s="460">
        <f t="shared" ref="HA471" si="24015">EJ472</f>
        <v>0</v>
      </c>
      <c r="HB471" s="462">
        <f t="shared" ref="HB471" si="24016">EW471</f>
        <v>0</v>
      </c>
      <c r="HC471" s="460" t="str">
        <f t="shared" ref="HC471" si="24017">AQ471</f>
        <v>NG</v>
      </c>
      <c r="HD471" s="460">
        <f t="shared" ref="HD471" si="24018">EK471</f>
        <v>0</v>
      </c>
      <c r="HE471" s="460">
        <f t="shared" ref="HE471" si="24019">EK472</f>
        <v>0</v>
      </c>
      <c r="HF471" s="462">
        <f t="shared" ref="HF471" si="24020">EX471</f>
        <v>0</v>
      </c>
      <c r="HG471" s="460" t="str">
        <f t="shared" ref="HG471" si="24021">AU471</f>
        <v>NG</v>
      </c>
      <c r="HH471" s="460">
        <f t="shared" ref="HH471" si="24022">EL471</f>
        <v>0</v>
      </c>
      <c r="HI471" s="460">
        <f t="shared" ref="HI471" si="24023">EL472</f>
        <v>0</v>
      </c>
      <c r="HJ471" s="462">
        <f t="shared" ref="HJ471" si="24024">EY471</f>
        <v>0</v>
      </c>
      <c r="HK471" s="460" t="str">
        <f t="shared" ref="HK471" si="24025">BC471</f>
        <v>NG</v>
      </c>
      <c r="HL471" s="460">
        <f t="shared" ref="HL471" si="24026">EM471</f>
        <v>0</v>
      </c>
      <c r="HM471" s="460">
        <f t="shared" ref="HM471" si="24027">EM472</f>
        <v>0</v>
      </c>
      <c r="HN471" s="462">
        <f t="shared" ref="HN471" si="24028">EZ471</f>
        <v>0</v>
      </c>
      <c r="HO471" s="460" t="str">
        <f t="shared" ref="HO471" si="24029">BG471</f>
        <v>NG</v>
      </c>
      <c r="HP471" s="460">
        <f t="shared" ref="HP471" si="24030">EN471</f>
        <v>0</v>
      </c>
      <c r="HQ471" s="460">
        <f t="shared" ref="HQ471" si="24031">EN472</f>
        <v>0</v>
      </c>
      <c r="HR471" s="462">
        <f t="shared" ref="HR471" si="24032">FA471</f>
        <v>0</v>
      </c>
      <c r="HS471" s="332"/>
    </row>
    <row r="472" spans="1:227" ht="12" customHeight="1">
      <c r="A472" s="489"/>
      <c r="B472" s="487"/>
      <c r="C472" s="475"/>
      <c r="D472" s="485"/>
      <c r="E472" s="483"/>
      <c r="F472" s="317"/>
      <c r="G472" s="317"/>
      <c r="H472" s="317"/>
      <c r="I472" s="317"/>
      <c r="J472" s="316"/>
      <c r="K472" s="481"/>
      <c r="L472" s="77"/>
      <c r="M472" s="77"/>
      <c r="N472" s="471"/>
      <c r="O472" s="475"/>
      <c r="P472" s="77"/>
      <c r="Q472" s="77"/>
      <c r="R472" s="471"/>
      <c r="S472" s="475"/>
      <c r="T472" s="77"/>
      <c r="U472" s="77"/>
      <c r="V472" s="471"/>
      <c r="W472" s="473"/>
      <c r="X472" s="77"/>
      <c r="Y472" s="77"/>
      <c r="Z472" s="471"/>
      <c r="AA472" s="477"/>
      <c r="AB472" s="80"/>
      <c r="AC472" s="80"/>
      <c r="AD472" s="471"/>
      <c r="AE472" s="473"/>
      <c r="AF472" s="77"/>
      <c r="AG472" s="77"/>
      <c r="AH472" s="471"/>
      <c r="AI472" s="473"/>
      <c r="AJ472" s="77"/>
      <c r="AK472" s="77"/>
      <c r="AL472" s="471"/>
      <c r="AM472" s="477"/>
      <c r="AN472" s="80"/>
      <c r="AO472" s="80"/>
      <c r="AP472" s="471"/>
      <c r="AQ472" s="473"/>
      <c r="AR472" s="77"/>
      <c r="AS472" s="77"/>
      <c r="AT472" s="471"/>
      <c r="AU472" s="473"/>
      <c r="AV472" s="77"/>
      <c r="AW472" s="77"/>
      <c r="AX472" s="471"/>
      <c r="AY472" s="477"/>
      <c r="AZ472" s="80"/>
      <c r="BA472" s="80"/>
      <c r="BB472" s="471"/>
      <c r="BC472" s="475"/>
      <c r="BD472" s="77"/>
      <c r="BE472" s="77"/>
      <c r="BF472" s="471"/>
      <c r="BG472" s="473"/>
      <c r="BH472" s="77"/>
      <c r="BI472" s="77"/>
      <c r="BJ472" s="471"/>
      <c r="BK472" s="477"/>
      <c r="BL472" s="80"/>
      <c r="BM472" s="80"/>
      <c r="BN472" s="471"/>
      <c r="BO472" s="475"/>
      <c r="BP472" s="77"/>
      <c r="BQ472" s="77"/>
      <c r="BR472" s="471"/>
      <c r="BS472" s="473"/>
      <c r="BT472" s="77"/>
      <c r="BU472" s="77"/>
      <c r="BV472" s="471"/>
      <c r="BW472" s="469"/>
      <c r="BX472" s="467"/>
      <c r="BY472" s="490"/>
      <c r="CA472" s="19">
        <f t="shared" ref="CA472" si="24033">IF(AND($N471=1,$M472&lt;&gt;$BZ$7),1,0)</f>
        <v>0</v>
      </c>
      <c r="CB472" s="19">
        <f t="shared" ref="CB472" si="24034">IF(AND($R471=1,$Q472&lt;&gt;$BZ$7),1,0)</f>
        <v>0</v>
      </c>
      <c r="CC472" s="19">
        <f t="shared" ref="CC472" si="24035">IF(AND($V471=1,$U472&lt;&gt;$BZ$7),1,0)</f>
        <v>0</v>
      </c>
      <c r="CD472" s="19">
        <f t="shared" ref="CD472" si="24036">IF(AND($Z471=1,$Y472&lt;&gt;$BZ$7),1,0)</f>
        <v>0</v>
      </c>
      <c r="CE472" s="19">
        <f t="shared" ref="CE472" si="24037">IF(AND($AH471=1,$AG472&lt;&gt;$BZ$7),1,0)</f>
        <v>0</v>
      </c>
      <c r="CF472" s="19">
        <f t="shared" ref="CF472" si="24038">IF(AND($AL471=1,$AK472&lt;&gt;$BZ$7),1,0)</f>
        <v>0</v>
      </c>
      <c r="CG472" s="19">
        <f t="shared" ref="CG472" si="24039">IF(AND($AT471=1,$AS472&lt;&gt;$BZ$7),1,0)</f>
        <v>0</v>
      </c>
      <c r="CH472" s="19">
        <f t="shared" ref="CH472" si="24040">IF(AND($AX471=1,$AW472&lt;&gt;$BZ$7),1,0)</f>
        <v>0</v>
      </c>
      <c r="CI472" s="19">
        <f t="shared" ref="CI472" si="24041">IF(AND($BF471=1,$BE472&lt;&gt;$BZ$7),1,0)</f>
        <v>0</v>
      </c>
      <c r="CJ472" s="19">
        <f t="shared" ref="CJ472" si="24042">IF(AND($BJ471=1,$BI472&lt;&gt;$BZ$7),1,0)</f>
        <v>0</v>
      </c>
      <c r="CK472" s="19">
        <f t="shared" ref="CK472" si="24043">IF(AND($BR471=1,$BQ472&lt;&gt;$BZ$7),1,0)</f>
        <v>0</v>
      </c>
      <c r="CL472" s="19">
        <f t="shared" ref="CL472" si="24044">IF(AND($BV471=1,$BU472&lt;&gt;$BZ$7),1,0)</f>
        <v>0</v>
      </c>
      <c r="CO472" s="19">
        <f>IF(AND($M472&lt;&gt;$CN$7,$M472&lt;=$CN$6),1,0)</f>
        <v>0</v>
      </c>
      <c r="CP472" s="19">
        <f>IF(AND($Q472&lt;&gt;$CN$7,$Q472&lt;=$CN$6),1,0)</f>
        <v>0</v>
      </c>
      <c r="CQ472" s="19">
        <f>IF(AND($U472&lt;&gt;$CN$7,$U472&lt;=$CN$6),1,0)</f>
        <v>0</v>
      </c>
      <c r="CR472" s="19">
        <f>IF(AND($Y472&lt;&gt;$CN$7,$Y472&lt;=$CN$6),1,0)</f>
        <v>0</v>
      </c>
      <c r="CS472" s="19">
        <f>IF(AND($AG472&lt;&gt;$CN$7,$AG472&lt;=$CN$6),1,0)</f>
        <v>0</v>
      </c>
      <c r="CT472" s="19">
        <f>IF(AND($AK472&lt;&gt;$CN$7,$AK472&lt;=$CN$6),1,0)</f>
        <v>0</v>
      </c>
      <c r="CU472" s="19">
        <f>IF(AND($AS472&lt;&gt;$CN$7,$AS472&lt;=$CN$6),1,0)</f>
        <v>0</v>
      </c>
      <c r="CV472" s="19">
        <f>IF(AND($AW472&lt;&gt;$CN$7,$AW472&lt;=$CN$6),1,0)</f>
        <v>0</v>
      </c>
      <c r="CW472" s="19">
        <f>IF(AND($BE472&lt;&gt;$CN$7,$BE472&lt;=$CN$6),1,0)</f>
        <v>0</v>
      </c>
      <c r="CX472" s="19">
        <f>IF(AND($BI472&lt;&gt;$CN$7,$BI472&lt;=$CN$6),1,0)</f>
        <v>0</v>
      </c>
      <c r="CY472" s="19">
        <f>IF(AND($BQ472&lt;&gt;$CN$7,$BQ472&lt;=$CN$6),1,0)</f>
        <v>0</v>
      </c>
      <c r="CZ472" s="19">
        <f>IF(AND($BU472&lt;&gt;$CN$7,$BU472&lt;=$CN$6),1,0)</f>
        <v>0</v>
      </c>
      <c r="DC472" s="19">
        <f>IF($N471=1,1,0)</f>
        <v>0</v>
      </c>
      <c r="DD472" s="19">
        <f>IF($R471=1,1,0)</f>
        <v>0</v>
      </c>
      <c r="DE472" s="19">
        <f>IF($V471=1,1,0)</f>
        <v>0</v>
      </c>
      <c r="DF472" s="19">
        <f>IF($Z471=1,1,0)</f>
        <v>0</v>
      </c>
      <c r="DG472" s="19">
        <f>IF($AH471=1,1,0)</f>
        <v>0</v>
      </c>
      <c r="DH472" s="19">
        <f>IF($AL471=1,1,0)</f>
        <v>0</v>
      </c>
      <c r="DI472" s="19">
        <f>IF($AT471=1,1,0)</f>
        <v>0</v>
      </c>
      <c r="DJ472" s="19">
        <f>IF($AX471=1,1,0)</f>
        <v>0</v>
      </c>
      <c r="DK472" s="19">
        <f>IF($BF471=1,1,0)</f>
        <v>0</v>
      </c>
      <c r="DL472" s="19">
        <f>IF($BJ471=1,1,0)</f>
        <v>0</v>
      </c>
      <c r="DM472" s="19">
        <f>IF($BR471=1,1,0)</f>
        <v>0</v>
      </c>
      <c r="DN472" s="19">
        <f>IF($BV471=1,1,0)</f>
        <v>0</v>
      </c>
      <c r="DQ472" s="19">
        <f t="shared" ref="DQ472" si="24045">IF($N471=1,1,0)</f>
        <v>0</v>
      </c>
      <c r="DR472" s="19">
        <f t="shared" ref="DR472" si="24046">IF($R471=1,1,0)</f>
        <v>0</v>
      </c>
      <c r="DS472" s="19">
        <f t="shared" ref="DS472" si="24047">IF($V471=1,1,0)</f>
        <v>0</v>
      </c>
      <c r="DT472" s="19">
        <f t="shared" ref="DT472" si="24048">IF($Z471=1,1,0)</f>
        <v>0</v>
      </c>
      <c r="DU472" s="19">
        <f t="shared" ref="DU472" si="24049">IF($AH471=1,1,0)</f>
        <v>0</v>
      </c>
      <c r="DV472" s="19">
        <f t="shared" ref="DV472" si="24050">IF($AL471=1,1,0)</f>
        <v>0</v>
      </c>
      <c r="DW472" s="19">
        <f t="shared" ref="DW472" si="24051">IF($AT471=1,1,0)</f>
        <v>0</v>
      </c>
      <c r="DX472" s="19">
        <f t="shared" ref="DX472" si="24052">IF($AX471=1,1,0)</f>
        <v>0</v>
      </c>
      <c r="DY472" s="19">
        <f t="shared" ref="DY472" si="24053">IF($BF471=1,1,0)</f>
        <v>0</v>
      </c>
      <c r="DZ472" s="19">
        <f t="shared" ref="DZ472" si="24054">IF($BJ471=1,1,0)</f>
        <v>0</v>
      </c>
      <c r="EA472" s="19">
        <f t="shared" ref="EA472" si="24055">IF($BR471=1,1,0)</f>
        <v>0</v>
      </c>
      <c r="EB472" s="19">
        <f t="shared" ref="EB472" si="24056">IF($BV471=1,1,0)</f>
        <v>0</v>
      </c>
      <c r="EE472" s="329">
        <f>N471*$FU472*週間進捗報告書!$G$9</f>
        <v>0</v>
      </c>
      <c r="EF472" s="329">
        <f>R471*$FV472*週間進捗報告書!$G$10</f>
        <v>0</v>
      </c>
      <c r="EG472" s="329">
        <f>V471*$FW472*週間進捗報告書!$G$11</f>
        <v>0</v>
      </c>
      <c r="EH472" s="329">
        <f>Z471*$FX472*週間進捗報告書!$G$12</f>
        <v>0</v>
      </c>
      <c r="EI472" s="329">
        <f>AH471*$FY472*週間進捗報告書!$G$13</f>
        <v>0</v>
      </c>
      <c r="EJ472" s="329">
        <f>AL471*$FZ472*週間進捗報告書!$G$14</f>
        <v>0</v>
      </c>
      <c r="EK472" s="329">
        <f>AT471*$GA472*週間進捗報告書!$G$15</f>
        <v>0</v>
      </c>
      <c r="EL472" s="329">
        <f>AX471*$GB472*週間進捗報告書!$G$16</f>
        <v>0</v>
      </c>
      <c r="EM472" s="329">
        <f>BF471*$GC472*週間進捗報告書!$G$17</f>
        <v>0</v>
      </c>
      <c r="EN472" s="329">
        <f>BJ471*$GD472*週間進捗報告書!$G$18</f>
        <v>0</v>
      </c>
      <c r="EO472" s="329">
        <f>BR471*$GE472*週間進捗報告書!$G$19</f>
        <v>0</v>
      </c>
      <c r="EP472" s="329">
        <f>BV471*$GF472*週間進捗報告書!$G$20</f>
        <v>0</v>
      </c>
      <c r="ER472" s="547"/>
      <c r="ES472" s="547"/>
      <c r="ET472" s="547"/>
      <c r="EU472" s="547"/>
      <c r="EV472" s="547"/>
      <c r="EW472" s="547"/>
      <c r="EX472" s="547"/>
      <c r="EY472" s="547"/>
      <c r="EZ472" s="547"/>
      <c r="FA472" s="547"/>
      <c r="FB472" s="547"/>
      <c r="FC472" s="547"/>
      <c r="FD472" s="547"/>
      <c r="FE472" s="332"/>
      <c r="FG472" s="19"/>
      <c r="FH472" s="19"/>
      <c r="FI472" s="19"/>
      <c r="FJ472" s="19"/>
      <c r="FK472" s="19"/>
      <c r="FL472" s="19"/>
      <c r="FM472" s="19"/>
      <c r="FN472" s="19"/>
      <c r="FO472" s="19"/>
      <c r="FP472" s="19"/>
      <c r="FQ472" s="19"/>
      <c r="FR472" s="19"/>
      <c r="FU472" s="295">
        <f t="shared" ref="FU472" si="24057">FU471</f>
        <v>0</v>
      </c>
      <c r="FV472" s="295">
        <f t="shared" ref="FV472" si="24058">FV471</f>
        <v>0</v>
      </c>
      <c r="FW472" s="295">
        <f t="shared" ref="FW472" si="24059">FW471</f>
        <v>0</v>
      </c>
      <c r="FX472" s="295">
        <f t="shared" ref="FX472" si="24060">FX471</f>
        <v>0</v>
      </c>
      <c r="FY472" s="295">
        <f t="shared" ref="FY472" si="24061">FY471</f>
        <v>0</v>
      </c>
      <c r="FZ472" s="295">
        <f t="shared" ref="FZ472" si="24062">FZ471</f>
        <v>0</v>
      </c>
      <c r="GA472" s="295">
        <f t="shared" ref="GA472" si="24063">GA471</f>
        <v>0</v>
      </c>
      <c r="GB472" s="295">
        <f t="shared" ref="GB472" si="24064">GB471</f>
        <v>0</v>
      </c>
      <c r="GC472" s="295">
        <f t="shared" ref="GC472" si="24065">GC471</f>
        <v>0</v>
      </c>
      <c r="GD472" s="295">
        <f t="shared" ref="GD472" si="24066">GD471</f>
        <v>0</v>
      </c>
      <c r="GE472" s="295">
        <f t="shared" ref="GE472" si="24067">GE471</f>
        <v>0</v>
      </c>
      <c r="GF472" s="295">
        <f t="shared" ref="GF472" si="24068">GF471</f>
        <v>0</v>
      </c>
      <c r="GG472" s="295" t="e">
        <f t="shared" ref="GG472" si="24069">GG471</f>
        <v>#N/A</v>
      </c>
      <c r="GH472" s="2" t="e">
        <f>INDEX(リスト!$V:$V,MATCH(中日程計画表!$D471,リスト!$D:$D,0))</f>
        <v>#N/A</v>
      </c>
      <c r="GI472" s="2" t="e">
        <f>INDEX(リスト!$A:$A,MATCH(中日程計画表!$D471,リスト!$D:$D,0))</f>
        <v>#N/A</v>
      </c>
      <c r="GJ472" s="2" t="e">
        <f>INDEX(リスト!$U:$U,MATCH(中日程計画表!$D471,リスト!$D:$D,0))</f>
        <v>#N/A</v>
      </c>
      <c r="GK472" s="5" t="e">
        <f>INDEX(リスト!$W:$W,MATCH(中日程計画表!$D471,リスト!$D:$D,0))</f>
        <v>#N/A</v>
      </c>
      <c r="GL472" s="2" t="s">
        <v>201</v>
      </c>
      <c r="GM472" s="296">
        <f t="shared" ref="GM472" si="24070">GM471</f>
        <v>0</v>
      </c>
      <c r="GN472" s="296">
        <f t="shared" ref="GN472" si="24071">GN471</f>
        <v>0</v>
      </c>
      <c r="GU472" s="461"/>
      <c r="GV472" s="460"/>
      <c r="GW472" s="460"/>
      <c r="GX472" s="461"/>
      <c r="GY472" s="461"/>
      <c r="GZ472" s="460"/>
      <c r="HA472" s="460"/>
      <c r="HB472" s="461"/>
      <c r="HC472" s="461"/>
      <c r="HD472" s="460"/>
      <c r="HE472" s="460"/>
      <c r="HF472" s="461"/>
      <c r="HG472" s="461"/>
      <c r="HH472" s="460"/>
      <c r="HI472" s="460"/>
      <c r="HJ472" s="461"/>
      <c r="HK472" s="461"/>
      <c r="HL472" s="460"/>
      <c r="HM472" s="460"/>
      <c r="HN472" s="461"/>
      <c r="HO472" s="461"/>
      <c r="HP472" s="460"/>
      <c r="HQ472" s="460"/>
      <c r="HR472" s="461"/>
      <c r="HS472" s="4"/>
    </row>
    <row r="473" spans="1:227" ht="12" customHeight="1">
      <c r="A473" s="488" t="str">
        <f t="shared" ref="A473" ca="1" si="24072">INDIRECT("リスト!A"&amp;B473+6)</f>
        <v/>
      </c>
      <c r="B473" s="486">
        <f t="shared" ref="B473" si="24073">ROUNDDOWN((ROW()-6)/2,0)+1</f>
        <v>234</v>
      </c>
      <c r="C473" s="474" t="str">
        <f>機能グループ名</f>
        <v/>
      </c>
      <c r="D473" s="484">
        <f>機能ID</f>
        <v>0</v>
      </c>
      <c r="E473" s="482">
        <f>機能名</f>
        <v>0</v>
      </c>
      <c r="F473" s="315"/>
      <c r="G473" s="315"/>
      <c r="H473" s="315"/>
      <c r="I473" s="315"/>
      <c r="J473" s="316"/>
      <c r="K473" s="480" t="str">
        <f>担当者_SR</f>
        <v>NG</v>
      </c>
      <c r="L473" s="76"/>
      <c r="M473" s="76"/>
      <c r="N473" s="470"/>
      <c r="O473" s="474" t="str">
        <f>担当者_SRR</f>
        <v>NG</v>
      </c>
      <c r="P473" s="76"/>
      <c r="Q473" s="76"/>
      <c r="R473" s="470"/>
      <c r="S473" s="474" t="str">
        <f>担当者_DS</f>
        <v>NG</v>
      </c>
      <c r="T473" s="76"/>
      <c r="U473" s="76"/>
      <c r="V473" s="470"/>
      <c r="W473" s="472" t="str">
        <f>担当者_DSR</f>
        <v>NG</v>
      </c>
      <c r="X473" s="76"/>
      <c r="Y473" s="76"/>
      <c r="Z473" s="470"/>
      <c r="AA473" s="476"/>
      <c r="AB473" s="79"/>
      <c r="AC473" s="79"/>
      <c r="AD473" s="470">
        <f>IF(AC474 &lt;&gt; "",1,0)</f>
        <v>0</v>
      </c>
      <c r="AE473" s="472" t="str">
        <f>担当者_CD</f>
        <v>NG</v>
      </c>
      <c r="AF473" s="76"/>
      <c r="AG473" s="76"/>
      <c r="AH473" s="470"/>
      <c r="AI473" s="472" t="str">
        <f>担当者_DD</f>
        <v>NG</v>
      </c>
      <c r="AJ473" s="76"/>
      <c r="AK473" s="76"/>
      <c r="AL473" s="470"/>
      <c r="AM473" s="476"/>
      <c r="AN473" s="79"/>
      <c r="AO473" s="79"/>
      <c r="AP473" s="470">
        <f>IF(AO474 &lt;&gt; "",1,0)</f>
        <v>0</v>
      </c>
      <c r="AQ473" s="472" t="str">
        <f>担当者_MCL</f>
        <v>NG</v>
      </c>
      <c r="AR473" s="76"/>
      <c r="AS473" s="76"/>
      <c r="AT473" s="470"/>
      <c r="AU473" s="472" t="str">
        <f>担当者_MCLR</f>
        <v>NG</v>
      </c>
      <c r="AV473" s="76"/>
      <c r="AW473" s="76"/>
      <c r="AX473" s="470"/>
      <c r="AY473" s="476"/>
      <c r="AZ473" s="79"/>
      <c r="BA473" s="79"/>
      <c r="BB473" s="470">
        <f>IF(BA474 &lt;&gt; "",1,0)</f>
        <v>0</v>
      </c>
      <c r="BC473" s="474" t="str">
        <f>担当者_MT</f>
        <v>NG</v>
      </c>
      <c r="BD473" s="76"/>
      <c r="BE473" s="76"/>
      <c r="BF473" s="470"/>
      <c r="BG473" s="472" t="str">
        <f>担当者_M検</f>
        <v>NG</v>
      </c>
      <c r="BH473" s="76"/>
      <c r="BI473" s="76"/>
      <c r="BJ473" s="470"/>
      <c r="BK473" s="476"/>
      <c r="BL473" s="79"/>
      <c r="BM473" s="79"/>
      <c r="BN473" s="470">
        <v>0</v>
      </c>
      <c r="BO473" s="474" t="str">
        <f>担当者_モテ</f>
        <v>NG</v>
      </c>
      <c r="BP473" s="76"/>
      <c r="BQ473" s="76"/>
      <c r="BR473" s="470"/>
      <c r="BS473" s="472" t="str">
        <f>担当者_モテR</f>
        <v>NG</v>
      </c>
      <c r="BT473" s="76"/>
      <c r="BU473" s="76"/>
      <c r="BV473" s="470"/>
      <c r="BW473" s="468">
        <f t="shared" ref="BW473" si="24074">IFERROR(SUM(IF(K473&lt;&gt;"NG",N473*K$1,0),IF(O473&lt;&gt;"NG",R473*O$1,0),IF(S473&lt;&gt;"NG",V473*S$1,0),IF(W473&lt;&gt;"NG",Z473*W$1,0),IF(AA473&lt;&gt;"NG",AD473*AA$1,0),IF(AE473&lt;&gt;"NG",AH473*AE$1,0),IF(AI473&lt;&gt;"NG",AL473*AI$1,0),IF(AM473&lt;&gt;"NG",AP473*AM$1,0),IF(AQ473&lt;&gt;"NG",AT473*AQ$1,0),IF(AU473&lt;&gt;"NG",AX473*AU$1,0),IF(AY473&lt;&gt;"NG",BB473*AY$1,0),IF(BC473&lt;&gt;"NG",BF473*BC$1,0),IF(BG473&lt;&gt;"NG",BJ473*BG$1,0),IF(BK473&lt;&gt;"NG",BN473*BK$1,0),IF(BO473&lt;&gt;"NG",BR473*BO$1,0),IF(BS473&lt;&gt;"NG",BV473*BS$1,0))/SUM(IF(K473&lt;&gt;"NG",K$1,0),IF(O473&lt;&gt;"NG",O$1,0),IF(S473&lt;&gt;"NG",S$1,0),IF(W473&lt;&gt;"NG",W$1,0),IF(AA473&lt;&gt;"NG",AA$1,0),IF(AE473&lt;&gt;"NG",AE$1,0),IF(AI473&lt;&gt;"NG",AI$1,0),IF(AM473&lt;&gt;"NG",AM$1,0),IF(AQ473&lt;&gt;"NG",AQ$1,0),IF(AU473&lt;&gt;"NG",AU$1,0),IF(AY473&lt;&gt;"NG",AY$1,0),IF(BC473&lt;&gt;"NG",BC$1,0),IF(BG473&lt;&gt;"NG",BG$1,0),IF(BK473&lt;&gt;"NG",BK$1,0),IF(BO473&lt;&gt;"NG",BO$1,0),IF(BS473&lt;&gt;"NG",BS$1,0)),0)</f>
        <v>0</v>
      </c>
      <c r="BX473" s="466"/>
      <c r="BY473" s="490"/>
      <c r="BZ473" s="5"/>
      <c r="CA473" s="32">
        <f t="shared" ref="CA473" si="24075">IF(AND($M473&lt;&gt;$BZ$5,$M473&lt;=$BZ$6,$M473&lt;&gt;$BZ$7),1,0)</f>
        <v>0</v>
      </c>
      <c r="CB473" s="32">
        <f t="shared" ref="CB473" si="24076">IF(AND($Q473&lt;&gt;$BZ$5,$Q473&lt;=$BZ$6,$Q473&lt;&gt;$BZ$7),1,0)</f>
        <v>0</v>
      </c>
      <c r="CC473" s="32">
        <f t="shared" ref="CC473" si="24077">IF(AND($U473&lt;&gt;$BZ$5,$U473&lt;=$BZ$6,$U473&lt;&gt;$BZ$7),1,0)</f>
        <v>0</v>
      </c>
      <c r="CD473" s="32">
        <f t="shared" ref="CD473" si="24078">IF(AND($Y473&lt;&gt;$BZ$5,$Y473&lt;=$BZ$6,$Y473&lt;&gt;$BZ$7),1,0)</f>
        <v>0</v>
      </c>
      <c r="CE473" s="32">
        <f t="shared" ref="CE473" si="24079">IF(AND($AG473&lt;&gt;$BZ$5,$AG473&lt;=$BZ$6,$AG473&lt;&gt;$BZ$7),1,0)</f>
        <v>0</v>
      </c>
      <c r="CF473" s="32">
        <f t="shared" ref="CF473" si="24080">IF(AND($AK473&lt;&gt;$BZ$5,$AK473&lt;=$BZ$6,$AK473&lt;&gt;$BZ$7),1,0)</f>
        <v>0</v>
      </c>
      <c r="CG473" s="32">
        <f t="shared" ref="CG473" si="24081">IF(AND($AS473&lt;&gt;$BZ$5,$AS473&lt;=$BZ$6,$AS473&lt;&gt;$BZ$7),1,0)</f>
        <v>0</v>
      </c>
      <c r="CH473" s="32">
        <f t="shared" ref="CH473" si="24082">IF(AND($AW473&lt;&gt;$BZ$5,$AW473&lt;=$BZ$6,$AW473&lt;&gt;$BZ$7),1,0)</f>
        <v>0</v>
      </c>
      <c r="CI473" s="32">
        <f t="shared" ref="CI473" si="24083">IF(AND($BE473&lt;&gt;$BZ$5,$BE473&lt;=$BZ$6,$BE473&lt;&gt;$BZ$7),1,0)</f>
        <v>0</v>
      </c>
      <c r="CJ473" s="32">
        <f t="shared" ref="CJ473" si="24084">IF(AND($BI473&lt;&gt;$BZ$5,$BI473&lt;=$BZ$6,$BI473&lt;&gt;$BZ$7),1,0)</f>
        <v>0</v>
      </c>
      <c r="CK473" s="32">
        <f t="shared" ref="CK473" si="24085">IF(AND($BQ473&lt;&gt;$BZ$5,$BQ473&lt;=$BZ$6,$BQ473&lt;&gt;$BZ$7),1,0)</f>
        <v>0</v>
      </c>
      <c r="CL473" s="32">
        <f t="shared" ref="CL473" si="24086">IF(AND($BU473&lt;&gt;$BZ$5,$BU473&lt;=$BZ$6,$BU473&lt;&gt;$BZ$7),1,0)</f>
        <v>0</v>
      </c>
      <c r="CO473" s="32">
        <f>IF(AND($M473&lt;&gt;$CN$5,$M473&lt;=$CN$6,$M473&lt;&gt;$CN$7),1,0)</f>
        <v>0</v>
      </c>
      <c r="CP473" s="32">
        <f>IF(AND($Q473&lt;&gt;$CN$5,$Q473&lt;=$CN$6,$Q473&lt;&gt;$CN$7),1,0)</f>
        <v>0</v>
      </c>
      <c r="CQ473" s="32">
        <f>IF(AND($U473&lt;&gt;$CN$5,$U473&lt;=$CN$6,$U473&lt;&gt;$CN$7),1,0)</f>
        <v>0</v>
      </c>
      <c r="CR473" s="32">
        <f>IF(AND($Y473&lt;&gt;$CN$5,$Y473&lt;=$CN$6,$Y473&lt;&gt;$CN$7),1,0)</f>
        <v>0</v>
      </c>
      <c r="CS473" s="32">
        <f>IF(AND($AG473&lt;&gt;$CN$5,$AG473&lt;=$CN$6,$AG473&lt;&gt;$CN$7),1,0)</f>
        <v>0</v>
      </c>
      <c r="CT473" s="32">
        <f>IF(AND($AK473&lt;&gt;$CN$5,$AK473&lt;=$CN$6,$AK473&lt;&gt;$CN$7),1,0)</f>
        <v>0</v>
      </c>
      <c r="CU473" s="32">
        <f>IF(AND($AS473&lt;&gt;$CN$5,$AS473&lt;=$CN$6,$AS473&lt;&gt;$CN$7),1,0)</f>
        <v>0</v>
      </c>
      <c r="CV473" s="32">
        <f>IF(AND($AW473&lt;&gt;$CN$5,$AW473&lt;=$CN$6,$AW473&lt;&gt;$CN$7),1,0)</f>
        <v>0</v>
      </c>
      <c r="CW473" s="32">
        <f>IF(AND($BE473&lt;&gt;$CN$5,$BE473&lt;=$CN$6,$BE473&lt;&gt;$CN$7),1,0)</f>
        <v>0</v>
      </c>
      <c r="CX473" s="32">
        <f>IF(AND($BI473&lt;&gt;$CN$5,$BI473&lt;=$CN$6,$BI473&lt;&gt;$CN$7),1,0)</f>
        <v>0</v>
      </c>
      <c r="CY473" s="32">
        <f>IF(AND($BQ473&lt;&gt;$CN$5,$BQ473&lt;=$CN$6,$BQ473&lt;&gt;$CN$7),1,0)</f>
        <v>0</v>
      </c>
      <c r="CZ473" s="32">
        <f>IF(AND($BU473&lt;&gt;$CN$5,$BU473&lt;=$CN$6,$BU473&lt;&gt;$CN$7),1,0)</f>
        <v>0</v>
      </c>
      <c r="DC473" s="32">
        <f>IF(AND($M473&lt;&gt;$DB$5,$M473&lt;=$DB$6,$M473&lt;&gt;$CN$7),1,0)</f>
        <v>0</v>
      </c>
      <c r="DD473" s="32">
        <f>IF(AND($Q473&lt;&gt;$DB$5,$Q473&lt;=$DB$6,$Q473&lt;&gt;$CN$7),1,0)</f>
        <v>0</v>
      </c>
      <c r="DE473" s="32">
        <f>IF(AND($U473&lt;&gt;$DB$5,$U473&lt;=$DB$6,$U473&lt;&gt;$CN$7),1,0)</f>
        <v>0</v>
      </c>
      <c r="DF473" s="32">
        <f>IF(AND($Y473&lt;&gt;$DB$5,$Y473&lt;=$DB$6,$Y473&lt;&gt;$CN$7),1,0)</f>
        <v>0</v>
      </c>
      <c r="DG473" s="32">
        <f>IF(AND($AG473&lt;&gt;$DB$5,$AG473&lt;=$DB$6,$AG473&lt;&gt;$CN$7),1,0)</f>
        <v>0</v>
      </c>
      <c r="DH473" s="32">
        <f>IF(AND($AK473&lt;&gt;$DB$5,$AK473&lt;=$DB$6,$AK473&lt;&gt;$CN$7),1,0)</f>
        <v>0</v>
      </c>
      <c r="DI473" s="32">
        <f>IF(AND($AS473&lt;&gt;$DB$5,$AS473&lt;=$DB$6,$AS473&lt;&gt;$CN$7),1,0)</f>
        <v>0</v>
      </c>
      <c r="DJ473" s="32">
        <f>IF(AND($AW473&lt;&gt;$DB$5,$AW473&lt;=$DB$6,$AW473&lt;&gt;$CN$7),1,0)</f>
        <v>0</v>
      </c>
      <c r="DK473" s="32">
        <f>IF(AND($BE473&lt;&gt;$DB$5,$BE473&lt;=$DB$6,$BE473&lt;&gt;$CN$7),1,0)</f>
        <v>0</v>
      </c>
      <c r="DL473" s="32">
        <f>IF(AND($BI473&lt;&gt;$DB$5,$BI473&lt;=$DB$6,$BI473&lt;&gt;$CN$7),1,0)</f>
        <v>0</v>
      </c>
      <c r="DM473" s="32">
        <f>IF(AND($BQ473&lt;&gt;$DB$5,$BQ473&lt;=$DB$6,$BQ473&lt;&gt;$CN$7),1,0)</f>
        <v>0</v>
      </c>
      <c r="DN473" s="32">
        <f>IF(AND($BU473&lt;&gt;$DB$5,$BU473&lt;=$DB$6,$BU473&lt;&gt;$CN$7),1,0)</f>
        <v>0</v>
      </c>
      <c r="DQ473" s="32">
        <f t="shared" ref="DQ473" si="24087">IF(AND($M473&lt;&gt;$DP$5,$M473&lt;=$DP$6,$M473&lt;&gt;$CN$7),1,0)</f>
        <v>0</v>
      </c>
      <c r="DR473" s="32">
        <f t="shared" ref="DR473" si="24088">IF(AND($Q473&lt;&gt;$DP$5,$Q473&lt;=$DP$6,$Q473&lt;&gt;$CN$7),1,0)</f>
        <v>0</v>
      </c>
      <c r="DS473" s="32">
        <f t="shared" ref="DS473" si="24089">IF(AND($U473&lt;&gt;$DP$5,$U473&lt;=$DP$6,$U473&lt;&gt;$CN$7),1,0)</f>
        <v>0</v>
      </c>
      <c r="DT473" s="32">
        <f t="shared" ref="DT473" si="24090">IF(AND($Y473&lt;&gt;$DP$5,$Y473&lt;=$DP$6,$Y473&lt;&gt;$CN$7),1,0)</f>
        <v>0</v>
      </c>
      <c r="DU473" s="32">
        <f t="shared" ref="DU473" si="24091">IF(AND($AG473&lt;&gt;$DP$5,$AG473&lt;=$DP$6,$AG473&lt;&gt;$CN$7),1,0)</f>
        <v>0</v>
      </c>
      <c r="DV473" s="32">
        <f t="shared" ref="DV473" si="24092">IF(AND($AK473&lt;&gt;$DP$5,$AK473&lt;=$DP$6,$AK473&lt;&gt;$CN$7),1,0)</f>
        <v>0</v>
      </c>
      <c r="DW473" s="32">
        <f t="shared" ref="DW473" si="24093">IF(AND($AS473&lt;&gt;$DP$5,$AS473&lt;=$DP$6,$AS473&lt;&gt;$CN$7),1,0)</f>
        <v>0</v>
      </c>
      <c r="DX473" s="32">
        <f t="shared" ref="DX473" si="24094">IF(AND($AW473&lt;&gt;$DP$5,$AW473&lt;=$DP$6,$AW473&lt;&gt;$CN$7),1,0)</f>
        <v>0</v>
      </c>
      <c r="DY473" s="32">
        <f t="shared" ref="DY473" si="24095">IF(AND($BE473&lt;&gt;$DP$5,$BE473&lt;=$DP$6,$BE473&lt;&gt;$CN$7),1,0)</f>
        <v>0</v>
      </c>
      <c r="DZ473" s="32">
        <f t="shared" ref="DZ473" si="24096">IF(AND($BI473&lt;&gt;$DP$5,$BI473&lt;=$DP$6,$BI473&lt;&gt;$CN$7),1,0)</f>
        <v>0</v>
      </c>
      <c r="EA473" s="32">
        <f t="shared" ref="EA473" si="24097">IF(AND($BQ473&lt;&gt;$DP$5,$BQ473&lt;=$DP$6,$BQ473&lt;&gt;$CN$7),1,0)</f>
        <v>0</v>
      </c>
      <c r="EB473" s="32">
        <f t="shared" ref="EB473" si="24098">IF(AND($BU473&lt;&gt;$DP$5,$BU473&lt;=$DP$6,$BU473&lt;&gt;$CN$7),1,0)</f>
        <v>0</v>
      </c>
      <c r="EE473" s="328">
        <f>IF(M473&lt;&gt;"",IF(M473&lt;=$ED$6,1,IF(L473&gt;$ED$6,0,NETWORKDAYS(L473,$ED$6,祭日リスト)/NETWORKDAYS(L473,M473,祭日リスト)))*$GG473*週間進捗報告書!$G$9,0)</f>
        <v>0</v>
      </c>
      <c r="EF473" s="328">
        <f>IF(Q473&lt;&gt;"",IF(Q473&lt;=$ED$6,1,IF(P473&gt;$ED$6,0,NETWORKDAYS(P473,$ED$6,祭日リスト)/NETWORKDAYS(P473,Q473,祭日リスト)))*$GG473*週間進捗報告書!$G$10,0)</f>
        <v>0</v>
      </c>
      <c r="EG473" s="328">
        <f>IF(U473&lt;&gt;"",IF(U473&lt;=$ED$6,1,IF(T473&gt;$ED$6,0,NETWORKDAYS(T473,$ED$6,祭日リスト)/NETWORKDAYS(T473,U473,祭日リスト)))*$GG473*週間進捗報告書!$G$11,0)</f>
        <v>0</v>
      </c>
      <c r="EH473" s="328">
        <f>IF(Y473&lt;&gt;"",IF(Y473&lt;=$ED$6,1,IF(X473&gt;$ED$6,0,NETWORKDAYS(X473,$ED$6,祭日リスト)/NETWORKDAYS(X473,Y473,祭日リスト)))*$GG473*週間進捗報告書!$G$12,0)</f>
        <v>0</v>
      </c>
      <c r="EI473" s="328">
        <f>IF(AG473&lt;&gt;"",IF(AG473&lt;=$ED$6,1,IF(AF473&gt;$ED$6,0,NETWORKDAYS(AF473,$ED$6,祭日リスト)/NETWORKDAYS(AF473,AG473,祭日リスト)))*$GG473*週間進捗報告書!$G$13,0)</f>
        <v>0</v>
      </c>
      <c r="EJ473" s="328">
        <f>IF(AK473&lt;&gt;"",IF(AK473&lt;=$ED$6,1,IF(AJ473&gt;$ED$6,0,NETWORKDAYS(AJ473,$ED$6,祭日リスト)/NETWORKDAYS(AJ473,AK473,祭日リスト)))*$GG473*週間進捗報告書!$G$14,0)</f>
        <v>0</v>
      </c>
      <c r="EK473" s="328">
        <f>IF(AS473&lt;&gt;"",IF(AS473&lt;=$ED$6,1,IF(AR473&gt;$ED$6,0,NETWORKDAYS(AR473,$ED$6,祭日リスト)/NETWORKDAYS(AR473,AS473,祭日リスト)))*$GG473*週間進捗報告書!$G$15,0)</f>
        <v>0</v>
      </c>
      <c r="EL473" s="328">
        <f>IF(AW473&lt;&gt;"",IF(AW473&lt;=$ED$6,1,IF(AV473&gt;$ED$6,0,NETWORKDAYS(AV473,$ED$6,祭日リスト)/NETWORKDAYS(AV473,AW473,祭日リスト)))*$GG473*週間進捗報告書!$G$16,0)</f>
        <v>0</v>
      </c>
      <c r="EM473" s="328">
        <f>IF(BE473&lt;&gt;"",IF(BE473&lt;=$ED$6,1,IF(BD473&gt;$ED$6,0,NETWORKDAYS(BD473,$ED$6,祭日リスト)/NETWORKDAYS(BD473,BE473,祭日リスト)))*$GG473*週間進捗報告書!$G$17,0)</f>
        <v>0</v>
      </c>
      <c r="EN473" s="328">
        <f>IF(BI473&lt;&gt;"",IF(BI473&lt;=$ED$6,1,IF(BH473&gt;$ED$6,0,NETWORKDAYS(BH473,$ED$6,祭日リスト)/NETWORKDAYS(BH473,BI473,祭日リスト)))*$GG473*週間進捗報告書!$G$18,0)</f>
        <v>0</v>
      </c>
      <c r="EO473" s="328">
        <f>IF(BQ473&lt;&gt;"",IF(BQ473&lt;=$ED$6,1,IF(BP473&gt;$ED$6,0,NETWORKDAYS(BP473,$ED$6,祭日リスト)/NETWORKDAYS(BP473,BQ473,祭日リスト)))*$GG473*週間進捗報告書!$G$19,0)</f>
        <v>0</v>
      </c>
      <c r="EP473" s="328">
        <f>IF(BU473&lt;&gt;"",IF(BU473&lt;=$ED$6,1,IF(BT473&gt;$ED$6,0,NETWORKDAYS(BT473,$ED$6,祭日リスト)/NETWORKDAYS(BT473,BU473,祭日リスト)))*$GG473*週間進捗報告書!$G$20,0)</f>
        <v>0</v>
      </c>
      <c r="ER473" s="547">
        <f t="shared" ref="ER473:FC473" si="24099">EE473-EE474</f>
        <v>0</v>
      </c>
      <c r="ES473" s="547">
        <f t="shared" si="24099"/>
        <v>0</v>
      </c>
      <c r="ET473" s="547">
        <f t="shared" si="24099"/>
        <v>0</v>
      </c>
      <c r="EU473" s="547">
        <f t="shared" si="24099"/>
        <v>0</v>
      </c>
      <c r="EV473" s="547">
        <f t="shared" si="24099"/>
        <v>0</v>
      </c>
      <c r="EW473" s="547">
        <f t="shared" si="24099"/>
        <v>0</v>
      </c>
      <c r="EX473" s="547">
        <f t="shared" si="24099"/>
        <v>0</v>
      </c>
      <c r="EY473" s="547">
        <f t="shared" si="24099"/>
        <v>0</v>
      </c>
      <c r="EZ473" s="547">
        <f t="shared" si="24099"/>
        <v>0</v>
      </c>
      <c r="FA473" s="547">
        <f t="shared" si="24099"/>
        <v>0</v>
      </c>
      <c r="FB473" s="547">
        <f t="shared" si="24099"/>
        <v>0</v>
      </c>
      <c r="FC473" s="547">
        <f t="shared" si="24099"/>
        <v>0</v>
      </c>
      <c r="FD473" s="547">
        <f t="shared" ref="FD473" si="24100">SUM(ER473:FC474)</f>
        <v>0</v>
      </c>
      <c r="FE473" s="333"/>
      <c r="FG473" s="32">
        <f>IF(AND($M473&lt;&gt;$FF$7),1,0)</f>
        <v>0</v>
      </c>
      <c r="FH473" s="32">
        <f>IF(AND($Q473&lt;&gt;$FF$7),1,0)</f>
        <v>0</v>
      </c>
      <c r="FI473" s="32">
        <f>IF(AND($U473&lt;&gt;$FF$7),1,0)</f>
        <v>0</v>
      </c>
      <c r="FJ473" s="32">
        <f>IF(AND($Y473&lt;&gt;$FF$7),1,0)</f>
        <v>0</v>
      </c>
      <c r="FK473" s="32">
        <f>IF(AND($AG473&lt;&gt;$FF$7),1,0)</f>
        <v>0</v>
      </c>
      <c r="FL473" s="32">
        <f>IF(AND($AK473&lt;&gt;$FF$7),1,0)</f>
        <v>0</v>
      </c>
      <c r="FM473" s="32">
        <f>IF(AND($AS473&lt;&gt;$FF$7),1,0)</f>
        <v>0</v>
      </c>
      <c r="FN473" s="32">
        <f>IF(AND($AW473&lt;&gt;$FF$7),1,0)</f>
        <v>0</v>
      </c>
      <c r="FO473" s="32">
        <f>IF(AND($BE473&lt;&gt;$FF$7),1,0)</f>
        <v>0</v>
      </c>
      <c r="FP473" s="32">
        <f>IF(AND($BI473&lt;&gt;$FF$7),1,0)</f>
        <v>0</v>
      </c>
      <c r="FQ473" s="32">
        <f>IF(AND($BQ473&lt;&gt;$FF$7),1,0)</f>
        <v>0</v>
      </c>
      <c r="FR473" s="32">
        <f>IF(AND($BU473&lt;&gt;$FF$7),1,0)</f>
        <v>0</v>
      </c>
      <c r="FU473" s="294">
        <f t="shared" ref="FU473" si="24101">IF($K473&lt;&gt;"NG",$GG473,0)</f>
        <v>0</v>
      </c>
      <c r="FV473" s="294">
        <f t="shared" ref="FV473" si="24102">IF($O473&lt;&gt;"NG",$GG473,0)</f>
        <v>0</v>
      </c>
      <c r="FW473" s="294">
        <f t="shared" ref="FW473" si="24103">IF($S473&lt;&gt;"NG",$GG473,0)</f>
        <v>0</v>
      </c>
      <c r="FX473" s="294">
        <f t="shared" ref="FX473" si="24104">IF($W473&lt;&gt;"NG",$GG473,0)</f>
        <v>0</v>
      </c>
      <c r="FY473" s="294">
        <f t="shared" ref="FY473" si="24105">IF($AE473&lt;&gt;"NG",$GG473,0)</f>
        <v>0</v>
      </c>
      <c r="FZ473" s="294">
        <f t="shared" ref="FZ473" si="24106">IF($AI473&lt;&gt;"NG",$GG473,0)</f>
        <v>0</v>
      </c>
      <c r="GA473" s="294">
        <f t="shared" ref="GA473" si="24107">IF($AQ473&lt;&gt;"NG",$GG473,0)</f>
        <v>0</v>
      </c>
      <c r="GB473" s="294">
        <f t="shared" ref="GB473" si="24108">IF($AU473&lt;&gt;"NG",$GG473,0)</f>
        <v>0</v>
      </c>
      <c r="GC473" s="294">
        <f t="shared" ref="GC473" si="24109">IF($BC473&lt;&gt;"NG",$GG473,0)</f>
        <v>0</v>
      </c>
      <c r="GD473" s="294">
        <f t="shared" ref="GD473" si="24110">IF($BG473&lt;&gt;"NG",$GG473,0)</f>
        <v>0</v>
      </c>
      <c r="GE473" s="294">
        <f t="shared" ref="GE473" si="24111">IF($BO473&lt;&gt;"NG",$GG473,0)</f>
        <v>0</v>
      </c>
      <c r="GF473" s="294">
        <f t="shared" ref="GF473" si="24112">IF($BS473&lt;&gt;"NG",$GG473,0)</f>
        <v>0</v>
      </c>
      <c r="GG473" s="294" t="e">
        <f>VLOOKUP($D473,リスト!$D:$S,15,FALSE)</f>
        <v>#N/A</v>
      </c>
      <c r="GH473" s="2" t="e">
        <f>INDEX(リスト!$V:$V,MATCH(中日程計画表!$D473,リスト!$D:$D,0))</f>
        <v>#N/A</v>
      </c>
      <c r="GI473" s="2" t="e">
        <f>INDEX(リスト!$A:$A,MATCH(中日程計画表!$D473,リスト!$D:$D,0))</f>
        <v>#N/A</v>
      </c>
      <c r="GJ473" s="2" t="e">
        <f>INDEX(リスト!$U:$U,MATCH(中日程計画表!$D473,リスト!$D:$D,0))</f>
        <v>#N/A</v>
      </c>
      <c r="GK473" s="5" t="e">
        <f>INDEX(リスト!$W:$W,MATCH(中日程計画表!$D473,リスト!$D:$D,0))</f>
        <v>#N/A</v>
      </c>
      <c r="GL473" s="2" t="s">
        <v>200</v>
      </c>
      <c r="GM473" s="296">
        <f>D473</f>
        <v>0</v>
      </c>
      <c r="GN473" s="296">
        <f>E473</f>
        <v>0</v>
      </c>
      <c r="GU473" s="460" t="str">
        <f t="shared" ref="GU473" si="24113">AE473</f>
        <v>NG</v>
      </c>
      <c r="GV473" s="460">
        <f t="shared" ref="GV473" si="24114">EI473</f>
        <v>0</v>
      </c>
      <c r="GW473" s="460">
        <f t="shared" ref="GW473" si="24115">EI474</f>
        <v>0</v>
      </c>
      <c r="GX473" s="462">
        <f t="shared" ref="GX473" si="24116">EV473</f>
        <v>0</v>
      </c>
      <c r="GY473" s="460" t="str">
        <f t="shared" ref="GY473" si="24117">AI473</f>
        <v>NG</v>
      </c>
      <c r="GZ473" s="460">
        <f t="shared" ref="GZ473" si="24118">EJ473</f>
        <v>0</v>
      </c>
      <c r="HA473" s="460">
        <f t="shared" ref="HA473" si="24119">EJ474</f>
        <v>0</v>
      </c>
      <c r="HB473" s="462">
        <f t="shared" ref="HB473" si="24120">EW473</f>
        <v>0</v>
      </c>
      <c r="HC473" s="460" t="str">
        <f t="shared" ref="HC473" si="24121">AQ473</f>
        <v>NG</v>
      </c>
      <c r="HD473" s="460">
        <f t="shared" ref="HD473" si="24122">EK473</f>
        <v>0</v>
      </c>
      <c r="HE473" s="460">
        <f t="shared" ref="HE473" si="24123">EK474</f>
        <v>0</v>
      </c>
      <c r="HF473" s="462">
        <f t="shared" ref="HF473" si="24124">EX473</f>
        <v>0</v>
      </c>
      <c r="HG473" s="460" t="str">
        <f t="shared" ref="HG473" si="24125">AU473</f>
        <v>NG</v>
      </c>
      <c r="HH473" s="460">
        <f t="shared" ref="HH473" si="24126">EL473</f>
        <v>0</v>
      </c>
      <c r="HI473" s="460">
        <f t="shared" ref="HI473" si="24127">EL474</f>
        <v>0</v>
      </c>
      <c r="HJ473" s="462">
        <f t="shared" ref="HJ473" si="24128">EY473</f>
        <v>0</v>
      </c>
      <c r="HK473" s="460" t="str">
        <f t="shared" ref="HK473" si="24129">BC473</f>
        <v>NG</v>
      </c>
      <c r="HL473" s="460">
        <f t="shared" ref="HL473" si="24130">EM473</f>
        <v>0</v>
      </c>
      <c r="HM473" s="460">
        <f t="shared" ref="HM473" si="24131">EM474</f>
        <v>0</v>
      </c>
      <c r="HN473" s="462">
        <f t="shared" ref="HN473" si="24132">EZ473</f>
        <v>0</v>
      </c>
      <c r="HO473" s="460" t="str">
        <f t="shared" ref="HO473" si="24133">BG473</f>
        <v>NG</v>
      </c>
      <c r="HP473" s="460">
        <f t="shared" ref="HP473" si="24134">EN473</f>
        <v>0</v>
      </c>
      <c r="HQ473" s="460">
        <f t="shared" ref="HQ473" si="24135">EN474</f>
        <v>0</v>
      </c>
      <c r="HR473" s="462">
        <f t="shared" ref="HR473" si="24136">FA473</f>
        <v>0</v>
      </c>
      <c r="HS473" s="332"/>
    </row>
    <row r="474" spans="1:227" ht="12" customHeight="1">
      <c r="A474" s="489"/>
      <c r="B474" s="487"/>
      <c r="C474" s="475"/>
      <c r="D474" s="485"/>
      <c r="E474" s="483"/>
      <c r="F474" s="317"/>
      <c r="G474" s="317"/>
      <c r="H474" s="317"/>
      <c r="I474" s="317"/>
      <c r="J474" s="316"/>
      <c r="K474" s="481"/>
      <c r="L474" s="77"/>
      <c r="M474" s="77"/>
      <c r="N474" s="471"/>
      <c r="O474" s="475"/>
      <c r="P474" s="77"/>
      <c r="Q474" s="77"/>
      <c r="R474" s="471"/>
      <c r="S474" s="475"/>
      <c r="T474" s="77"/>
      <c r="U474" s="77"/>
      <c r="V474" s="471"/>
      <c r="W474" s="473"/>
      <c r="X474" s="77"/>
      <c r="Y474" s="77"/>
      <c r="Z474" s="471"/>
      <c r="AA474" s="477"/>
      <c r="AB474" s="80"/>
      <c r="AC474" s="80"/>
      <c r="AD474" s="471"/>
      <c r="AE474" s="473"/>
      <c r="AF474" s="77"/>
      <c r="AG474" s="77"/>
      <c r="AH474" s="471"/>
      <c r="AI474" s="473"/>
      <c r="AJ474" s="77"/>
      <c r="AK474" s="77"/>
      <c r="AL474" s="471"/>
      <c r="AM474" s="477"/>
      <c r="AN474" s="80"/>
      <c r="AO474" s="80"/>
      <c r="AP474" s="471"/>
      <c r="AQ474" s="473"/>
      <c r="AR474" s="77"/>
      <c r="AS474" s="77"/>
      <c r="AT474" s="471"/>
      <c r="AU474" s="473"/>
      <c r="AV474" s="77"/>
      <c r="AW474" s="77"/>
      <c r="AX474" s="471"/>
      <c r="AY474" s="477"/>
      <c r="AZ474" s="80"/>
      <c r="BA474" s="80"/>
      <c r="BB474" s="471"/>
      <c r="BC474" s="475"/>
      <c r="BD474" s="77"/>
      <c r="BE474" s="77"/>
      <c r="BF474" s="471"/>
      <c r="BG474" s="473"/>
      <c r="BH474" s="77"/>
      <c r="BI474" s="77"/>
      <c r="BJ474" s="471"/>
      <c r="BK474" s="477"/>
      <c r="BL474" s="80"/>
      <c r="BM474" s="80"/>
      <c r="BN474" s="471"/>
      <c r="BO474" s="475"/>
      <c r="BP474" s="77"/>
      <c r="BQ474" s="77"/>
      <c r="BR474" s="471"/>
      <c r="BS474" s="473"/>
      <c r="BT474" s="77"/>
      <c r="BU474" s="77"/>
      <c r="BV474" s="471"/>
      <c r="BW474" s="469"/>
      <c r="BX474" s="467"/>
      <c r="BY474" s="490"/>
      <c r="CA474" s="19">
        <f t="shared" ref="CA474" si="24137">IF(AND($N473=1,$M474&lt;&gt;$BZ$7),1,0)</f>
        <v>0</v>
      </c>
      <c r="CB474" s="19">
        <f t="shared" ref="CB474" si="24138">IF(AND($R473=1,$Q474&lt;&gt;$BZ$7),1,0)</f>
        <v>0</v>
      </c>
      <c r="CC474" s="19">
        <f t="shared" ref="CC474" si="24139">IF(AND($V473=1,$U474&lt;&gt;$BZ$7),1,0)</f>
        <v>0</v>
      </c>
      <c r="CD474" s="19">
        <f t="shared" ref="CD474" si="24140">IF(AND($Z473=1,$Y474&lt;&gt;$BZ$7),1,0)</f>
        <v>0</v>
      </c>
      <c r="CE474" s="19">
        <f t="shared" ref="CE474" si="24141">IF(AND($AH473=1,$AG474&lt;&gt;$BZ$7),1,0)</f>
        <v>0</v>
      </c>
      <c r="CF474" s="19">
        <f t="shared" ref="CF474" si="24142">IF(AND($AL473=1,$AK474&lt;&gt;$BZ$7),1,0)</f>
        <v>0</v>
      </c>
      <c r="CG474" s="19">
        <f t="shared" ref="CG474" si="24143">IF(AND($AT473=1,$AS474&lt;&gt;$BZ$7),1,0)</f>
        <v>0</v>
      </c>
      <c r="CH474" s="19">
        <f t="shared" ref="CH474" si="24144">IF(AND($AX473=1,$AW474&lt;&gt;$BZ$7),1,0)</f>
        <v>0</v>
      </c>
      <c r="CI474" s="19">
        <f t="shared" ref="CI474" si="24145">IF(AND($BF473=1,$BE474&lt;&gt;$BZ$7),1,0)</f>
        <v>0</v>
      </c>
      <c r="CJ474" s="19">
        <f t="shared" ref="CJ474" si="24146">IF(AND($BJ473=1,$BI474&lt;&gt;$BZ$7),1,0)</f>
        <v>0</v>
      </c>
      <c r="CK474" s="19">
        <f t="shared" ref="CK474" si="24147">IF(AND($BR473=1,$BQ474&lt;&gt;$BZ$7),1,0)</f>
        <v>0</v>
      </c>
      <c r="CL474" s="19">
        <f t="shared" ref="CL474" si="24148">IF(AND($BV473=1,$BU474&lt;&gt;$BZ$7),1,0)</f>
        <v>0</v>
      </c>
      <c r="CO474" s="19">
        <f>IF(AND($M474&lt;&gt;$CN$7,$M474&lt;=$CN$6),1,0)</f>
        <v>0</v>
      </c>
      <c r="CP474" s="19">
        <f>IF(AND($Q474&lt;&gt;$CN$7,$Q474&lt;=$CN$6),1,0)</f>
        <v>0</v>
      </c>
      <c r="CQ474" s="19">
        <f>IF(AND($U474&lt;&gt;$CN$7,$U474&lt;=$CN$6),1,0)</f>
        <v>0</v>
      </c>
      <c r="CR474" s="19">
        <f>IF(AND($Y474&lt;&gt;$CN$7,$Y474&lt;=$CN$6),1,0)</f>
        <v>0</v>
      </c>
      <c r="CS474" s="19">
        <f>IF(AND($AG474&lt;&gt;$CN$7,$AG474&lt;=$CN$6),1,0)</f>
        <v>0</v>
      </c>
      <c r="CT474" s="19">
        <f>IF(AND($AK474&lt;&gt;$CN$7,$AK474&lt;=$CN$6),1,0)</f>
        <v>0</v>
      </c>
      <c r="CU474" s="19">
        <f>IF(AND($AS474&lt;&gt;$CN$7,$AS474&lt;=$CN$6),1,0)</f>
        <v>0</v>
      </c>
      <c r="CV474" s="19">
        <f>IF(AND($AW474&lt;&gt;$CN$7,$AW474&lt;=$CN$6),1,0)</f>
        <v>0</v>
      </c>
      <c r="CW474" s="19">
        <f>IF(AND($BE474&lt;&gt;$CN$7,$BE474&lt;=$CN$6),1,0)</f>
        <v>0</v>
      </c>
      <c r="CX474" s="19">
        <f>IF(AND($BI474&lt;&gt;$CN$7,$BI474&lt;=$CN$6),1,0)</f>
        <v>0</v>
      </c>
      <c r="CY474" s="19">
        <f>IF(AND($BQ474&lt;&gt;$CN$7,$BQ474&lt;=$CN$6),1,0)</f>
        <v>0</v>
      </c>
      <c r="CZ474" s="19">
        <f>IF(AND($BU474&lt;&gt;$CN$7,$BU474&lt;=$CN$6),1,0)</f>
        <v>0</v>
      </c>
      <c r="DC474" s="19">
        <f>IF($N473=1,1,0)</f>
        <v>0</v>
      </c>
      <c r="DD474" s="19">
        <f>IF($R473=1,1,0)</f>
        <v>0</v>
      </c>
      <c r="DE474" s="19">
        <f>IF($V473=1,1,0)</f>
        <v>0</v>
      </c>
      <c r="DF474" s="19">
        <f>IF($Z473=1,1,0)</f>
        <v>0</v>
      </c>
      <c r="DG474" s="19">
        <f>IF($AH473=1,1,0)</f>
        <v>0</v>
      </c>
      <c r="DH474" s="19">
        <f>IF($AL473=1,1,0)</f>
        <v>0</v>
      </c>
      <c r="DI474" s="19">
        <f>IF($AT473=1,1,0)</f>
        <v>0</v>
      </c>
      <c r="DJ474" s="19">
        <f>IF($AX473=1,1,0)</f>
        <v>0</v>
      </c>
      <c r="DK474" s="19">
        <f>IF($BF473=1,1,0)</f>
        <v>0</v>
      </c>
      <c r="DL474" s="19">
        <f>IF($BJ473=1,1,0)</f>
        <v>0</v>
      </c>
      <c r="DM474" s="19">
        <f>IF($BR473=1,1,0)</f>
        <v>0</v>
      </c>
      <c r="DN474" s="19">
        <f>IF($BV473=1,1,0)</f>
        <v>0</v>
      </c>
      <c r="DQ474" s="19">
        <f t="shared" ref="DQ474" si="24149">IF($N473=1,1,0)</f>
        <v>0</v>
      </c>
      <c r="DR474" s="19">
        <f t="shared" ref="DR474" si="24150">IF($R473=1,1,0)</f>
        <v>0</v>
      </c>
      <c r="DS474" s="19">
        <f t="shared" ref="DS474" si="24151">IF($V473=1,1,0)</f>
        <v>0</v>
      </c>
      <c r="DT474" s="19">
        <f t="shared" ref="DT474" si="24152">IF($Z473=1,1,0)</f>
        <v>0</v>
      </c>
      <c r="DU474" s="19">
        <f t="shared" ref="DU474" si="24153">IF($AH473=1,1,0)</f>
        <v>0</v>
      </c>
      <c r="DV474" s="19">
        <f t="shared" ref="DV474" si="24154">IF($AL473=1,1,0)</f>
        <v>0</v>
      </c>
      <c r="DW474" s="19">
        <f t="shared" ref="DW474" si="24155">IF($AT473=1,1,0)</f>
        <v>0</v>
      </c>
      <c r="DX474" s="19">
        <f t="shared" ref="DX474" si="24156">IF($AX473=1,1,0)</f>
        <v>0</v>
      </c>
      <c r="DY474" s="19">
        <f t="shared" ref="DY474" si="24157">IF($BF473=1,1,0)</f>
        <v>0</v>
      </c>
      <c r="DZ474" s="19">
        <f t="shared" ref="DZ474" si="24158">IF($BJ473=1,1,0)</f>
        <v>0</v>
      </c>
      <c r="EA474" s="19">
        <f t="shared" ref="EA474" si="24159">IF($BR473=1,1,0)</f>
        <v>0</v>
      </c>
      <c r="EB474" s="19">
        <f t="shared" ref="EB474" si="24160">IF($BV473=1,1,0)</f>
        <v>0</v>
      </c>
      <c r="EE474" s="329">
        <f>N473*$FU474*週間進捗報告書!$G$9</f>
        <v>0</v>
      </c>
      <c r="EF474" s="329">
        <f>R473*$FV474*週間進捗報告書!$G$10</f>
        <v>0</v>
      </c>
      <c r="EG474" s="329">
        <f>V473*$FW474*週間進捗報告書!$G$11</f>
        <v>0</v>
      </c>
      <c r="EH474" s="329">
        <f>Z473*$FX474*週間進捗報告書!$G$12</f>
        <v>0</v>
      </c>
      <c r="EI474" s="329">
        <f>AH473*$FY474*週間進捗報告書!$G$13</f>
        <v>0</v>
      </c>
      <c r="EJ474" s="329">
        <f>AL473*$FZ474*週間進捗報告書!$G$14</f>
        <v>0</v>
      </c>
      <c r="EK474" s="329">
        <f>AT473*$GA474*週間進捗報告書!$G$15</f>
        <v>0</v>
      </c>
      <c r="EL474" s="329">
        <f>AX473*$GB474*週間進捗報告書!$G$16</f>
        <v>0</v>
      </c>
      <c r="EM474" s="329">
        <f>BF473*$GC474*週間進捗報告書!$G$17</f>
        <v>0</v>
      </c>
      <c r="EN474" s="329">
        <f>BJ473*$GD474*週間進捗報告書!$G$18</f>
        <v>0</v>
      </c>
      <c r="EO474" s="329">
        <f>BR473*$GE474*週間進捗報告書!$G$19</f>
        <v>0</v>
      </c>
      <c r="EP474" s="329">
        <f>BV473*$GF474*週間進捗報告書!$G$20</f>
        <v>0</v>
      </c>
      <c r="ER474" s="547"/>
      <c r="ES474" s="547"/>
      <c r="ET474" s="547"/>
      <c r="EU474" s="547"/>
      <c r="EV474" s="547"/>
      <c r="EW474" s="547"/>
      <c r="EX474" s="547"/>
      <c r="EY474" s="547"/>
      <c r="EZ474" s="547"/>
      <c r="FA474" s="547"/>
      <c r="FB474" s="547"/>
      <c r="FC474" s="547"/>
      <c r="FD474" s="547"/>
      <c r="FE474" s="332"/>
      <c r="FG474" s="19"/>
      <c r="FH474" s="19"/>
      <c r="FI474" s="19"/>
      <c r="FJ474" s="19"/>
      <c r="FK474" s="19"/>
      <c r="FL474" s="19"/>
      <c r="FM474" s="19"/>
      <c r="FN474" s="19"/>
      <c r="FO474" s="19"/>
      <c r="FP474" s="19"/>
      <c r="FQ474" s="19"/>
      <c r="FR474" s="19"/>
      <c r="FU474" s="295">
        <f t="shared" ref="FU474" si="24161">FU473</f>
        <v>0</v>
      </c>
      <c r="FV474" s="295">
        <f t="shared" ref="FV474" si="24162">FV473</f>
        <v>0</v>
      </c>
      <c r="FW474" s="295">
        <f t="shared" ref="FW474" si="24163">FW473</f>
        <v>0</v>
      </c>
      <c r="FX474" s="295">
        <f t="shared" ref="FX474" si="24164">FX473</f>
        <v>0</v>
      </c>
      <c r="FY474" s="295">
        <f t="shared" ref="FY474" si="24165">FY473</f>
        <v>0</v>
      </c>
      <c r="FZ474" s="295">
        <f t="shared" ref="FZ474" si="24166">FZ473</f>
        <v>0</v>
      </c>
      <c r="GA474" s="295">
        <f t="shared" ref="GA474" si="24167">GA473</f>
        <v>0</v>
      </c>
      <c r="GB474" s="295">
        <f t="shared" ref="GB474" si="24168">GB473</f>
        <v>0</v>
      </c>
      <c r="GC474" s="295">
        <f t="shared" ref="GC474" si="24169">GC473</f>
        <v>0</v>
      </c>
      <c r="GD474" s="295">
        <f t="shared" ref="GD474" si="24170">GD473</f>
        <v>0</v>
      </c>
      <c r="GE474" s="295">
        <f t="shared" ref="GE474" si="24171">GE473</f>
        <v>0</v>
      </c>
      <c r="GF474" s="295">
        <f t="shared" ref="GF474" si="24172">GF473</f>
        <v>0</v>
      </c>
      <c r="GG474" s="295" t="e">
        <f t="shared" ref="GG474" si="24173">GG473</f>
        <v>#N/A</v>
      </c>
      <c r="GH474" s="2" t="e">
        <f>INDEX(リスト!$V:$V,MATCH(中日程計画表!$D473,リスト!$D:$D,0))</f>
        <v>#N/A</v>
      </c>
      <c r="GI474" s="2" t="e">
        <f>INDEX(リスト!$A:$A,MATCH(中日程計画表!$D473,リスト!$D:$D,0))</f>
        <v>#N/A</v>
      </c>
      <c r="GJ474" s="2" t="e">
        <f>INDEX(リスト!$U:$U,MATCH(中日程計画表!$D473,リスト!$D:$D,0))</f>
        <v>#N/A</v>
      </c>
      <c r="GK474" s="5" t="e">
        <f>INDEX(リスト!$W:$W,MATCH(中日程計画表!$D473,リスト!$D:$D,0))</f>
        <v>#N/A</v>
      </c>
      <c r="GL474" s="2" t="s">
        <v>201</v>
      </c>
      <c r="GM474" s="296">
        <f t="shared" ref="GM474" si="24174">GM473</f>
        <v>0</v>
      </c>
      <c r="GN474" s="296">
        <f t="shared" ref="GN474" si="24175">GN473</f>
        <v>0</v>
      </c>
      <c r="GU474" s="461"/>
      <c r="GV474" s="460"/>
      <c r="GW474" s="460"/>
      <c r="GX474" s="461"/>
      <c r="GY474" s="461"/>
      <c r="GZ474" s="460"/>
      <c r="HA474" s="460"/>
      <c r="HB474" s="461"/>
      <c r="HC474" s="461"/>
      <c r="HD474" s="460"/>
      <c r="HE474" s="460"/>
      <c r="HF474" s="461"/>
      <c r="HG474" s="461"/>
      <c r="HH474" s="460"/>
      <c r="HI474" s="460"/>
      <c r="HJ474" s="461"/>
      <c r="HK474" s="461"/>
      <c r="HL474" s="460"/>
      <c r="HM474" s="460"/>
      <c r="HN474" s="461"/>
      <c r="HO474" s="461"/>
      <c r="HP474" s="460"/>
      <c r="HQ474" s="460"/>
      <c r="HR474" s="461"/>
      <c r="HS474" s="4"/>
    </row>
    <row r="475" spans="1:227" ht="12" customHeight="1">
      <c r="A475" s="488" t="str">
        <f t="shared" ref="A475" ca="1" si="24176">INDIRECT("リスト!A"&amp;B475+6)</f>
        <v/>
      </c>
      <c r="B475" s="486">
        <f t="shared" ref="B475" si="24177">ROUNDDOWN((ROW()-6)/2,0)+1</f>
        <v>235</v>
      </c>
      <c r="C475" s="474" t="str">
        <f>機能グループ名</f>
        <v/>
      </c>
      <c r="D475" s="484">
        <f>機能ID</f>
        <v>0</v>
      </c>
      <c r="E475" s="482">
        <f>機能名</f>
        <v>0</v>
      </c>
      <c r="F475" s="315"/>
      <c r="G475" s="315"/>
      <c r="H475" s="315"/>
      <c r="I475" s="315"/>
      <c r="J475" s="316"/>
      <c r="K475" s="480" t="str">
        <f>担当者_SR</f>
        <v>NG</v>
      </c>
      <c r="L475" s="76"/>
      <c r="M475" s="76"/>
      <c r="N475" s="470"/>
      <c r="O475" s="474" t="str">
        <f>担当者_SRR</f>
        <v>NG</v>
      </c>
      <c r="P475" s="76"/>
      <c r="Q475" s="76"/>
      <c r="R475" s="470"/>
      <c r="S475" s="474" t="str">
        <f>担当者_DS</f>
        <v>NG</v>
      </c>
      <c r="T475" s="76"/>
      <c r="U475" s="76"/>
      <c r="V475" s="470"/>
      <c r="W475" s="472" t="str">
        <f>担当者_DSR</f>
        <v>NG</v>
      </c>
      <c r="X475" s="76"/>
      <c r="Y475" s="76"/>
      <c r="Z475" s="470"/>
      <c r="AA475" s="476"/>
      <c r="AB475" s="79"/>
      <c r="AC475" s="79"/>
      <c r="AD475" s="470">
        <f>IF(AC476 &lt;&gt; "",1,0)</f>
        <v>0</v>
      </c>
      <c r="AE475" s="472" t="str">
        <f>担当者_CD</f>
        <v>NG</v>
      </c>
      <c r="AF475" s="76"/>
      <c r="AG475" s="76"/>
      <c r="AH475" s="470"/>
      <c r="AI475" s="472" t="str">
        <f>担当者_DD</f>
        <v>NG</v>
      </c>
      <c r="AJ475" s="76"/>
      <c r="AK475" s="76"/>
      <c r="AL475" s="470"/>
      <c r="AM475" s="476"/>
      <c r="AN475" s="79"/>
      <c r="AO475" s="79"/>
      <c r="AP475" s="470">
        <f>IF(AO476 &lt;&gt; "",1,0)</f>
        <v>0</v>
      </c>
      <c r="AQ475" s="472" t="str">
        <f>担当者_MCL</f>
        <v>NG</v>
      </c>
      <c r="AR475" s="76"/>
      <c r="AS475" s="76"/>
      <c r="AT475" s="470"/>
      <c r="AU475" s="472" t="str">
        <f>担当者_MCLR</f>
        <v>NG</v>
      </c>
      <c r="AV475" s="76"/>
      <c r="AW475" s="76"/>
      <c r="AX475" s="470"/>
      <c r="AY475" s="476"/>
      <c r="AZ475" s="79"/>
      <c r="BA475" s="79"/>
      <c r="BB475" s="470">
        <f>IF(BA476 &lt;&gt; "",1,0)</f>
        <v>0</v>
      </c>
      <c r="BC475" s="474" t="str">
        <f>担当者_MT</f>
        <v>NG</v>
      </c>
      <c r="BD475" s="76"/>
      <c r="BE475" s="76"/>
      <c r="BF475" s="470"/>
      <c r="BG475" s="472" t="str">
        <f>担当者_M検</f>
        <v>NG</v>
      </c>
      <c r="BH475" s="76"/>
      <c r="BI475" s="76"/>
      <c r="BJ475" s="470"/>
      <c r="BK475" s="476"/>
      <c r="BL475" s="79"/>
      <c r="BM475" s="79"/>
      <c r="BN475" s="470">
        <v>0</v>
      </c>
      <c r="BO475" s="474" t="str">
        <f>担当者_モテ</f>
        <v>NG</v>
      </c>
      <c r="BP475" s="76"/>
      <c r="BQ475" s="76"/>
      <c r="BR475" s="470"/>
      <c r="BS475" s="472" t="str">
        <f>担当者_モテR</f>
        <v>NG</v>
      </c>
      <c r="BT475" s="76"/>
      <c r="BU475" s="76"/>
      <c r="BV475" s="470"/>
      <c r="BW475" s="468">
        <f t="shared" ref="BW475" si="24178">IFERROR(SUM(IF(K475&lt;&gt;"NG",N475*K$1,0),IF(O475&lt;&gt;"NG",R475*O$1,0),IF(S475&lt;&gt;"NG",V475*S$1,0),IF(W475&lt;&gt;"NG",Z475*W$1,0),IF(AA475&lt;&gt;"NG",AD475*AA$1,0),IF(AE475&lt;&gt;"NG",AH475*AE$1,0),IF(AI475&lt;&gt;"NG",AL475*AI$1,0),IF(AM475&lt;&gt;"NG",AP475*AM$1,0),IF(AQ475&lt;&gt;"NG",AT475*AQ$1,0),IF(AU475&lt;&gt;"NG",AX475*AU$1,0),IF(AY475&lt;&gt;"NG",BB475*AY$1,0),IF(BC475&lt;&gt;"NG",BF475*BC$1,0),IF(BG475&lt;&gt;"NG",BJ475*BG$1,0),IF(BK475&lt;&gt;"NG",BN475*BK$1,0),IF(BO475&lt;&gt;"NG",BR475*BO$1,0),IF(BS475&lt;&gt;"NG",BV475*BS$1,0))/SUM(IF(K475&lt;&gt;"NG",K$1,0),IF(O475&lt;&gt;"NG",O$1,0),IF(S475&lt;&gt;"NG",S$1,0),IF(W475&lt;&gt;"NG",W$1,0),IF(AA475&lt;&gt;"NG",AA$1,0),IF(AE475&lt;&gt;"NG",AE$1,0),IF(AI475&lt;&gt;"NG",AI$1,0),IF(AM475&lt;&gt;"NG",AM$1,0),IF(AQ475&lt;&gt;"NG",AQ$1,0),IF(AU475&lt;&gt;"NG",AU$1,0),IF(AY475&lt;&gt;"NG",AY$1,0),IF(BC475&lt;&gt;"NG",BC$1,0),IF(BG475&lt;&gt;"NG",BG$1,0),IF(BK475&lt;&gt;"NG",BK$1,0),IF(BO475&lt;&gt;"NG",BO$1,0),IF(BS475&lt;&gt;"NG",BS$1,0)),0)</f>
        <v>0</v>
      </c>
      <c r="BX475" s="466"/>
      <c r="BY475" s="490"/>
      <c r="BZ475" s="5"/>
      <c r="CA475" s="32">
        <f t="shared" ref="CA475" si="24179">IF(AND($M475&lt;&gt;$BZ$5,$M475&lt;=$BZ$6,$M475&lt;&gt;$BZ$7),1,0)</f>
        <v>0</v>
      </c>
      <c r="CB475" s="32">
        <f t="shared" ref="CB475" si="24180">IF(AND($Q475&lt;&gt;$BZ$5,$Q475&lt;=$BZ$6,$Q475&lt;&gt;$BZ$7),1,0)</f>
        <v>0</v>
      </c>
      <c r="CC475" s="32">
        <f t="shared" ref="CC475" si="24181">IF(AND($U475&lt;&gt;$BZ$5,$U475&lt;=$BZ$6,$U475&lt;&gt;$BZ$7),1,0)</f>
        <v>0</v>
      </c>
      <c r="CD475" s="32">
        <f t="shared" ref="CD475" si="24182">IF(AND($Y475&lt;&gt;$BZ$5,$Y475&lt;=$BZ$6,$Y475&lt;&gt;$BZ$7),1,0)</f>
        <v>0</v>
      </c>
      <c r="CE475" s="32">
        <f t="shared" ref="CE475" si="24183">IF(AND($AG475&lt;&gt;$BZ$5,$AG475&lt;=$BZ$6,$AG475&lt;&gt;$BZ$7),1,0)</f>
        <v>0</v>
      </c>
      <c r="CF475" s="32">
        <f t="shared" ref="CF475" si="24184">IF(AND($AK475&lt;&gt;$BZ$5,$AK475&lt;=$BZ$6,$AK475&lt;&gt;$BZ$7),1,0)</f>
        <v>0</v>
      </c>
      <c r="CG475" s="32">
        <f t="shared" ref="CG475" si="24185">IF(AND($AS475&lt;&gt;$BZ$5,$AS475&lt;=$BZ$6,$AS475&lt;&gt;$BZ$7),1,0)</f>
        <v>0</v>
      </c>
      <c r="CH475" s="32">
        <f t="shared" ref="CH475" si="24186">IF(AND($AW475&lt;&gt;$BZ$5,$AW475&lt;=$BZ$6,$AW475&lt;&gt;$BZ$7),1,0)</f>
        <v>0</v>
      </c>
      <c r="CI475" s="32">
        <f t="shared" ref="CI475" si="24187">IF(AND($BE475&lt;&gt;$BZ$5,$BE475&lt;=$BZ$6,$BE475&lt;&gt;$BZ$7),1,0)</f>
        <v>0</v>
      </c>
      <c r="CJ475" s="32">
        <f t="shared" ref="CJ475" si="24188">IF(AND($BI475&lt;&gt;$BZ$5,$BI475&lt;=$BZ$6,$BI475&lt;&gt;$BZ$7),1,0)</f>
        <v>0</v>
      </c>
      <c r="CK475" s="32">
        <f t="shared" ref="CK475" si="24189">IF(AND($BQ475&lt;&gt;$BZ$5,$BQ475&lt;=$BZ$6,$BQ475&lt;&gt;$BZ$7),1,0)</f>
        <v>0</v>
      </c>
      <c r="CL475" s="32">
        <f t="shared" ref="CL475" si="24190">IF(AND($BU475&lt;&gt;$BZ$5,$BU475&lt;=$BZ$6,$BU475&lt;&gt;$BZ$7),1,0)</f>
        <v>0</v>
      </c>
      <c r="CO475" s="32">
        <f>IF(AND($M475&lt;&gt;$CN$5,$M475&lt;=$CN$6,$M475&lt;&gt;$CN$7),1,0)</f>
        <v>0</v>
      </c>
      <c r="CP475" s="32">
        <f>IF(AND($Q475&lt;&gt;$CN$5,$Q475&lt;=$CN$6,$Q475&lt;&gt;$CN$7),1,0)</f>
        <v>0</v>
      </c>
      <c r="CQ475" s="32">
        <f>IF(AND($U475&lt;&gt;$CN$5,$U475&lt;=$CN$6,$U475&lt;&gt;$CN$7),1,0)</f>
        <v>0</v>
      </c>
      <c r="CR475" s="32">
        <f>IF(AND($Y475&lt;&gt;$CN$5,$Y475&lt;=$CN$6,$Y475&lt;&gt;$CN$7),1,0)</f>
        <v>0</v>
      </c>
      <c r="CS475" s="32">
        <f>IF(AND($AG475&lt;&gt;$CN$5,$AG475&lt;=$CN$6,$AG475&lt;&gt;$CN$7),1,0)</f>
        <v>0</v>
      </c>
      <c r="CT475" s="32">
        <f>IF(AND($AK475&lt;&gt;$CN$5,$AK475&lt;=$CN$6,$AK475&lt;&gt;$CN$7),1,0)</f>
        <v>0</v>
      </c>
      <c r="CU475" s="32">
        <f>IF(AND($AS475&lt;&gt;$CN$5,$AS475&lt;=$CN$6,$AS475&lt;&gt;$CN$7),1,0)</f>
        <v>0</v>
      </c>
      <c r="CV475" s="32">
        <f>IF(AND($AW475&lt;&gt;$CN$5,$AW475&lt;=$CN$6,$AW475&lt;&gt;$CN$7),1,0)</f>
        <v>0</v>
      </c>
      <c r="CW475" s="32">
        <f>IF(AND($BE475&lt;&gt;$CN$5,$BE475&lt;=$CN$6,$BE475&lt;&gt;$CN$7),1,0)</f>
        <v>0</v>
      </c>
      <c r="CX475" s="32">
        <f>IF(AND($BI475&lt;&gt;$CN$5,$BI475&lt;=$CN$6,$BI475&lt;&gt;$CN$7),1,0)</f>
        <v>0</v>
      </c>
      <c r="CY475" s="32">
        <f>IF(AND($BQ475&lt;&gt;$CN$5,$BQ475&lt;=$CN$6,$BQ475&lt;&gt;$CN$7),1,0)</f>
        <v>0</v>
      </c>
      <c r="CZ475" s="32">
        <f>IF(AND($BU475&lt;&gt;$CN$5,$BU475&lt;=$CN$6,$BU475&lt;&gt;$CN$7),1,0)</f>
        <v>0</v>
      </c>
      <c r="DC475" s="32">
        <f>IF(AND($M475&lt;&gt;$DB$5,$M475&lt;=$DB$6,$M475&lt;&gt;$CN$7),1,0)</f>
        <v>0</v>
      </c>
      <c r="DD475" s="32">
        <f>IF(AND($Q475&lt;&gt;$DB$5,$Q475&lt;=$DB$6,$Q475&lt;&gt;$CN$7),1,0)</f>
        <v>0</v>
      </c>
      <c r="DE475" s="32">
        <f>IF(AND($U475&lt;&gt;$DB$5,$U475&lt;=$DB$6,$U475&lt;&gt;$CN$7),1,0)</f>
        <v>0</v>
      </c>
      <c r="DF475" s="32">
        <f>IF(AND($Y475&lt;&gt;$DB$5,$Y475&lt;=$DB$6,$Y475&lt;&gt;$CN$7),1,0)</f>
        <v>0</v>
      </c>
      <c r="DG475" s="32">
        <f>IF(AND($AG475&lt;&gt;$DB$5,$AG475&lt;=$DB$6,$AG475&lt;&gt;$CN$7),1,0)</f>
        <v>0</v>
      </c>
      <c r="DH475" s="32">
        <f>IF(AND($AK475&lt;&gt;$DB$5,$AK475&lt;=$DB$6,$AK475&lt;&gt;$CN$7),1,0)</f>
        <v>0</v>
      </c>
      <c r="DI475" s="32">
        <f>IF(AND($AS475&lt;&gt;$DB$5,$AS475&lt;=$DB$6,$AS475&lt;&gt;$CN$7),1,0)</f>
        <v>0</v>
      </c>
      <c r="DJ475" s="32">
        <f>IF(AND($AW475&lt;&gt;$DB$5,$AW475&lt;=$DB$6,$AW475&lt;&gt;$CN$7),1,0)</f>
        <v>0</v>
      </c>
      <c r="DK475" s="32">
        <f>IF(AND($BE475&lt;&gt;$DB$5,$BE475&lt;=$DB$6,$BE475&lt;&gt;$CN$7),1,0)</f>
        <v>0</v>
      </c>
      <c r="DL475" s="32">
        <f>IF(AND($BI475&lt;&gt;$DB$5,$BI475&lt;=$DB$6,$BI475&lt;&gt;$CN$7),1,0)</f>
        <v>0</v>
      </c>
      <c r="DM475" s="32">
        <f>IF(AND($BQ475&lt;&gt;$DB$5,$BQ475&lt;=$DB$6,$BQ475&lt;&gt;$CN$7),1,0)</f>
        <v>0</v>
      </c>
      <c r="DN475" s="32">
        <f>IF(AND($BU475&lt;&gt;$DB$5,$BU475&lt;=$DB$6,$BU475&lt;&gt;$CN$7),1,0)</f>
        <v>0</v>
      </c>
      <c r="DQ475" s="32">
        <f t="shared" ref="DQ475" si="24191">IF(AND($M475&lt;&gt;$DP$5,$M475&lt;=$DP$6,$M475&lt;&gt;$CN$7),1,0)</f>
        <v>0</v>
      </c>
      <c r="DR475" s="32">
        <f t="shared" ref="DR475" si="24192">IF(AND($Q475&lt;&gt;$DP$5,$Q475&lt;=$DP$6,$Q475&lt;&gt;$CN$7),1,0)</f>
        <v>0</v>
      </c>
      <c r="DS475" s="32">
        <f t="shared" ref="DS475" si="24193">IF(AND($U475&lt;&gt;$DP$5,$U475&lt;=$DP$6,$U475&lt;&gt;$CN$7),1,0)</f>
        <v>0</v>
      </c>
      <c r="DT475" s="32">
        <f t="shared" ref="DT475" si="24194">IF(AND($Y475&lt;&gt;$DP$5,$Y475&lt;=$DP$6,$Y475&lt;&gt;$CN$7),1,0)</f>
        <v>0</v>
      </c>
      <c r="DU475" s="32">
        <f t="shared" ref="DU475" si="24195">IF(AND($AG475&lt;&gt;$DP$5,$AG475&lt;=$DP$6,$AG475&lt;&gt;$CN$7),1,0)</f>
        <v>0</v>
      </c>
      <c r="DV475" s="32">
        <f t="shared" ref="DV475" si="24196">IF(AND($AK475&lt;&gt;$DP$5,$AK475&lt;=$DP$6,$AK475&lt;&gt;$CN$7),1,0)</f>
        <v>0</v>
      </c>
      <c r="DW475" s="32">
        <f t="shared" ref="DW475" si="24197">IF(AND($AS475&lt;&gt;$DP$5,$AS475&lt;=$DP$6,$AS475&lt;&gt;$CN$7),1,0)</f>
        <v>0</v>
      </c>
      <c r="DX475" s="32">
        <f t="shared" ref="DX475" si="24198">IF(AND($AW475&lt;&gt;$DP$5,$AW475&lt;=$DP$6,$AW475&lt;&gt;$CN$7),1,0)</f>
        <v>0</v>
      </c>
      <c r="DY475" s="32">
        <f t="shared" ref="DY475" si="24199">IF(AND($BE475&lt;&gt;$DP$5,$BE475&lt;=$DP$6,$BE475&lt;&gt;$CN$7),1,0)</f>
        <v>0</v>
      </c>
      <c r="DZ475" s="32">
        <f t="shared" ref="DZ475" si="24200">IF(AND($BI475&lt;&gt;$DP$5,$BI475&lt;=$DP$6,$BI475&lt;&gt;$CN$7),1,0)</f>
        <v>0</v>
      </c>
      <c r="EA475" s="32">
        <f t="shared" ref="EA475" si="24201">IF(AND($BQ475&lt;&gt;$DP$5,$BQ475&lt;=$DP$6,$BQ475&lt;&gt;$CN$7),1,0)</f>
        <v>0</v>
      </c>
      <c r="EB475" s="32">
        <f t="shared" ref="EB475" si="24202">IF(AND($BU475&lt;&gt;$DP$5,$BU475&lt;=$DP$6,$BU475&lt;&gt;$CN$7),1,0)</f>
        <v>0</v>
      </c>
      <c r="EE475" s="328">
        <f>IF(M475&lt;&gt;"",IF(M475&lt;=$ED$6,1,IF(L475&gt;$ED$6,0,NETWORKDAYS(L475,$ED$6,祭日リスト)/NETWORKDAYS(L475,M475,祭日リスト)))*$GG475*週間進捗報告書!$G$9,0)</f>
        <v>0</v>
      </c>
      <c r="EF475" s="328">
        <f>IF(Q475&lt;&gt;"",IF(Q475&lt;=$ED$6,1,IF(P475&gt;$ED$6,0,NETWORKDAYS(P475,$ED$6,祭日リスト)/NETWORKDAYS(P475,Q475,祭日リスト)))*$GG475*週間進捗報告書!$G$10,0)</f>
        <v>0</v>
      </c>
      <c r="EG475" s="328">
        <f>IF(U475&lt;&gt;"",IF(U475&lt;=$ED$6,1,IF(T475&gt;$ED$6,0,NETWORKDAYS(T475,$ED$6,祭日リスト)/NETWORKDAYS(T475,U475,祭日リスト)))*$GG475*週間進捗報告書!$G$11,0)</f>
        <v>0</v>
      </c>
      <c r="EH475" s="328">
        <f>IF(Y475&lt;&gt;"",IF(Y475&lt;=$ED$6,1,IF(X475&gt;$ED$6,0,NETWORKDAYS(X475,$ED$6,祭日リスト)/NETWORKDAYS(X475,Y475,祭日リスト)))*$GG475*週間進捗報告書!$G$12,0)</f>
        <v>0</v>
      </c>
      <c r="EI475" s="328">
        <f>IF(AG475&lt;&gt;"",IF(AG475&lt;=$ED$6,1,IF(AF475&gt;$ED$6,0,NETWORKDAYS(AF475,$ED$6,祭日リスト)/NETWORKDAYS(AF475,AG475,祭日リスト)))*$GG475*週間進捗報告書!$G$13,0)</f>
        <v>0</v>
      </c>
      <c r="EJ475" s="328">
        <f>IF(AK475&lt;&gt;"",IF(AK475&lt;=$ED$6,1,IF(AJ475&gt;$ED$6,0,NETWORKDAYS(AJ475,$ED$6,祭日リスト)/NETWORKDAYS(AJ475,AK475,祭日リスト)))*$GG475*週間進捗報告書!$G$14,0)</f>
        <v>0</v>
      </c>
      <c r="EK475" s="328">
        <f>IF(AS475&lt;&gt;"",IF(AS475&lt;=$ED$6,1,IF(AR475&gt;$ED$6,0,NETWORKDAYS(AR475,$ED$6,祭日リスト)/NETWORKDAYS(AR475,AS475,祭日リスト)))*$GG475*週間進捗報告書!$G$15,0)</f>
        <v>0</v>
      </c>
      <c r="EL475" s="328">
        <f>IF(AW475&lt;&gt;"",IF(AW475&lt;=$ED$6,1,IF(AV475&gt;$ED$6,0,NETWORKDAYS(AV475,$ED$6,祭日リスト)/NETWORKDAYS(AV475,AW475,祭日リスト)))*$GG475*週間進捗報告書!$G$16,0)</f>
        <v>0</v>
      </c>
      <c r="EM475" s="328">
        <f>IF(BE475&lt;&gt;"",IF(BE475&lt;=$ED$6,1,IF(BD475&gt;$ED$6,0,NETWORKDAYS(BD475,$ED$6,祭日リスト)/NETWORKDAYS(BD475,BE475,祭日リスト)))*$GG475*週間進捗報告書!$G$17,0)</f>
        <v>0</v>
      </c>
      <c r="EN475" s="328">
        <f>IF(BI475&lt;&gt;"",IF(BI475&lt;=$ED$6,1,IF(BH475&gt;$ED$6,0,NETWORKDAYS(BH475,$ED$6,祭日リスト)/NETWORKDAYS(BH475,BI475,祭日リスト)))*$GG475*週間進捗報告書!$G$18,0)</f>
        <v>0</v>
      </c>
      <c r="EO475" s="328">
        <f>IF(BQ475&lt;&gt;"",IF(BQ475&lt;=$ED$6,1,IF(BP475&gt;$ED$6,0,NETWORKDAYS(BP475,$ED$6,祭日リスト)/NETWORKDAYS(BP475,BQ475,祭日リスト)))*$GG475*週間進捗報告書!$G$19,0)</f>
        <v>0</v>
      </c>
      <c r="EP475" s="328">
        <f>IF(BU475&lt;&gt;"",IF(BU475&lt;=$ED$6,1,IF(BT475&gt;$ED$6,0,NETWORKDAYS(BT475,$ED$6,祭日リスト)/NETWORKDAYS(BT475,BU475,祭日リスト)))*$GG475*週間進捗報告書!$G$20,0)</f>
        <v>0</v>
      </c>
      <c r="ER475" s="547">
        <f t="shared" ref="ER475:FC475" si="24203">EE475-EE476</f>
        <v>0</v>
      </c>
      <c r="ES475" s="547">
        <f t="shared" si="24203"/>
        <v>0</v>
      </c>
      <c r="ET475" s="547">
        <f t="shared" si="24203"/>
        <v>0</v>
      </c>
      <c r="EU475" s="547">
        <f t="shared" si="24203"/>
        <v>0</v>
      </c>
      <c r="EV475" s="547">
        <f t="shared" si="24203"/>
        <v>0</v>
      </c>
      <c r="EW475" s="547">
        <f t="shared" si="24203"/>
        <v>0</v>
      </c>
      <c r="EX475" s="547">
        <f t="shared" si="24203"/>
        <v>0</v>
      </c>
      <c r="EY475" s="547">
        <f t="shared" si="24203"/>
        <v>0</v>
      </c>
      <c r="EZ475" s="547">
        <f t="shared" si="24203"/>
        <v>0</v>
      </c>
      <c r="FA475" s="547">
        <f t="shared" si="24203"/>
        <v>0</v>
      </c>
      <c r="FB475" s="547">
        <f t="shared" si="24203"/>
        <v>0</v>
      </c>
      <c r="FC475" s="547">
        <f t="shared" si="24203"/>
        <v>0</v>
      </c>
      <c r="FD475" s="547">
        <f t="shared" ref="FD475" si="24204">SUM(ER475:FC476)</f>
        <v>0</v>
      </c>
      <c r="FE475" s="333"/>
      <c r="FG475" s="32">
        <f>IF(AND($M475&lt;&gt;$FF$7),1,0)</f>
        <v>0</v>
      </c>
      <c r="FH475" s="32">
        <f>IF(AND($Q475&lt;&gt;$FF$7),1,0)</f>
        <v>0</v>
      </c>
      <c r="FI475" s="32">
        <f>IF(AND($U475&lt;&gt;$FF$7),1,0)</f>
        <v>0</v>
      </c>
      <c r="FJ475" s="32">
        <f>IF(AND($Y475&lt;&gt;$FF$7),1,0)</f>
        <v>0</v>
      </c>
      <c r="FK475" s="32">
        <f>IF(AND($AG475&lt;&gt;$FF$7),1,0)</f>
        <v>0</v>
      </c>
      <c r="FL475" s="32">
        <f>IF(AND($AK475&lt;&gt;$FF$7),1,0)</f>
        <v>0</v>
      </c>
      <c r="FM475" s="32">
        <f>IF(AND($AS475&lt;&gt;$FF$7),1,0)</f>
        <v>0</v>
      </c>
      <c r="FN475" s="32">
        <f>IF(AND($AW475&lt;&gt;$FF$7),1,0)</f>
        <v>0</v>
      </c>
      <c r="FO475" s="32">
        <f>IF(AND($BE475&lt;&gt;$FF$7),1,0)</f>
        <v>0</v>
      </c>
      <c r="FP475" s="32">
        <f>IF(AND($BI475&lt;&gt;$FF$7),1,0)</f>
        <v>0</v>
      </c>
      <c r="FQ475" s="32">
        <f>IF(AND($BQ475&lt;&gt;$FF$7),1,0)</f>
        <v>0</v>
      </c>
      <c r="FR475" s="32">
        <f>IF(AND($BU475&lt;&gt;$FF$7),1,0)</f>
        <v>0</v>
      </c>
      <c r="FU475" s="294">
        <f t="shared" ref="FU475" si="24205">IF($K475&lt;&gt;"NG",$GG475,0)</f>
        <v>0</v>
      </c>
      <c r="FV475" s="294">
        <f t="shared" ref="FV475" si="24206">IF($O475&lt;&gt;"NG",$GG475,0)</f>
        <v>0</v>
      </c>
      <c r="FW475" s="294">
        <f t="shared" ref="FW475" si="24207">IF($S475&lt;&gt;"NG",$GG475,0)</f>
        <v>0</v>
      </c>
      <c r="FX475" s="294">
        <f t="shared" ref="FX475" si="24208">IF($W475&lt;&gt;"NG",$GG475,0)</f>
        <v>0</v>
      </c>
      <c r="FY475" s="294">
        <f t="shared" ref="FY475" si="24209">IF($AE475&lt;&gt;"NG",$GG475,0)</f>
        <v>0</v>
      </c>
      <c r="FZ475" s="294">
        <f t="shared" ref="FZ475" si="24210">IF($AI475&lt;&gt;"NG",$GG475,0)</f>
        <v>0</v>
      </c>
      <c r="GA475" s="294">
        <f t="shared" ref="GA475" si="24211">IF($AQ475&lt;&gt;"NG",$GG475,0)</f>
        <v>0</v>
      </c>
      <c r="GB475" s="294">
        <f t="shared" ref="GB475" si="24212">IF($AU475&lt;&gt;"NG",$GG475,0)</f>
        <v>0</v>
      </c>
      <c r="GC475" s="294">
        <f t="shared" ref="GC475" si="24213">IF($BC475&lt;&gt;"NG",$GG475,0)</f>
        <v>0</v>
      </c>
      <c r="GD475" s="294">
        <f t="shared" ref="GD475" si="24214">IF($BG475&lt;&gt;"NG",$GG475,0)</f>
        <v>0</v>
      </c>
      <c r="GE475" s="294">
        <f t="shared" ref="GE475" si="24215">IF($BO475&lt;&gt;"NG",$GG475,0)</f>
        <v>0</v>
      </c>
      <c r="GF475" s="294">
        <f t="shared" ref="GF475" si="24216">IF($BS475&lt;&gt;"NG",$GG475,0)</f>
        <v>0</v>
      </c>
      <c r="GG475" s="294" t="e">
        <f>VLOOKUP($D475,リスト!$D:$S,15,FALSE)</f>
        <v>#N/A</v>
      </c>
      <c r="GH475" s="2" t="e">
        <f>INDEX(リスト!$V:$V,MATCH(中日程計画表!$D475,リスト!$D:$D,0))</f>
        <v>#N/A</v>
      </c>
      <c r="GI475" s="2" t="e">
        <f>INDEX(リスト!$A:$A,MATCH(中日程計画表!$D475,リスト!$D:$D,0))</f>
        <v>#N/A</v>
      </c>
      <c r="GJ475" s="2" t="e">
        <f>INDEX(リスト!$U:$U,MATCH(中日程計画表!$D475,リスト!$D:$D,0))</f>
        <v>#N/A</v>
      </c>
      <c r="GK475" s="5" t="e">
        <f>INDEX(リスト!$W:$W,MATCH(中日程計画表!$D475,リスト!$D:$D,0))</f>
        <v>#N/A</v>
      </c>
      <c r="GL475" s="2" t="s">
        <v>200</v>
      </c>
      <c r="GM475" s="296">
        <f>D475</f>
        <v>0</v>
      </c>
      <c r="GN475" s="296">
        <f>E475</f>
        <v>0</v>
      </c>
      <c r="GU475" s="460" t="str">
        <f t="shared" ref="GU475" si="24217">AE475</f>
        <v>NG</v>
      </c>
      <c r="GV475" s="460">
        <f t="shared" ref="GV475" si="24218">EI475</f>
        <v>0</v>
      </c>
      <c r="GW475" s="460">
        <f t="shared" ref="GW475" si="24219">EI476</f>
        <v>0</v>
      </c>
      <c r="GX475" s="462">
        <f t="shared" ref="GX475" si="24220">EV475</f>
        <v>0</v>
      </c>
      <c r="GY475" s="460" t="str">
        <f t="shared" ref="GY475" si="24221">AI475</f>
        <v>NG</v>
      </c>
      <c r="GZ475" s="460">
        <f t="shared" ref="GZ475" si="24222">EJ475</f>
        <v>0</v>
      </c>
      <c r="HA475" s="460">
        <f t="shared" ref="HA475" si="24223">EJ476</f>
        <v>0</v>
      </c>
      <c r="HB475" s="462">
        <f t="shared" ref="HB475" si="24224">EW475</f>
        <v>0</v>
      </c>
      <c r="HC475" s="460" t="str">
        <f t="shared" ref="HC475" si="24225">AQ475</f>
        <v>NG</v>
      </c>
      <c r="HD475" s="460">
        <f t="shared" ref="HD475" si="24226">EK475</f>
        <v>0</v>
      </c>
      <c r="HE475" s="460">
        <f t="shared" ref="HE475" si="24227">EK476</f>
        <v>0</v>
      </c>
      <c r="HF475" s="462">
        <f t="shared" ref="HF475" si="24228">EX475</f>
        <v>0</v>
      </c>
      <c r="HG475" s="460" t="str">
        <f t="shared" ref="HG475" si="24229">AU475</f>
        <v>NG</v>
      </c>
      <c r="HH475" s="460">
        <f t="shared" ref="HH475" si="24230">EL475</f>
        <v>0</v>
      </c>
      <c r="HI475" s="460">
        <f t="shared" ref="HI475" si="24231">EL476</f>
        <v>0</v>
      </c>
      <c r="HJ475" s="462">
        <f t="shared" ref="HJ475" si="24232">EY475</f>
        <v>0</v>
      </c>
      <c r="HK475" s="460" t="str">
        <f t="shared" ref="HK475" si="24233">BC475</f>
        <v>NG</v>
      </c>
      <c r="HL475" s="460">
        <f t="shared" ref="HL475" si="24234">EM475</f>
        <v>0</v>
      </c>
      <c r="HM475" s="460">
        <f t="shared" ref="HM475" si="24235">EM476</f>
        <v>0</v>
      </c>
      <c r="HN475" s="462">
        <f t="shared" ref="HN475" si="24236">EZ475</f>
        <v>0</v>
      </c>
      <c r="HO475" s="460" t="str">
        <f t="shared" ref="HO475" si="24237">BG475</f>
        <v>NG</v>
      </c>
      <c r="HP475" s="460">
        <f t="shared" ref="HP475" si="24238">EN475</f>
        <v>0</v>
      </c>
      <c r="HQ475" s="460">
        <f t="shared" ref="HQ475" si="24239">EN476</f>
        <v>0</v>
      </c>
      <c r="HR475" s="462">
        <f t="shared" ref="HR475" si="24240">FA475</f>
        <v>0</v>
      </c>
      <c r="HS475" s="332"/>
    </row>
    <row r="476" spans="1:227" ht="12" customHeight="1">
      <c r="A476" s="489"/>
      <c r="B476" s="487"/>
      <c r="C476" s="475"/>
      <c r="D476" s="485"/>
      <c r="E476" s="483"/>
      <c r="F476" s="317"/>
      <c r="G476" s="317"/>
      <c r="H476" s="317"/>
      <c r="I476" s="317"/>
      <c r="J476" s="316"/>
      <c r="K476" s="481"/>
      <c r="L476" s="77"/>
      <c r="M476" s="77"/>
      <c r="N476" s="471"/>
      <c r="O476" s="475"/>
      <c r="P476" s="77"/>
      <c r="Q476" s="77"/>
      <c r="R476" s="471"/>
      <c r="S476" s="475"/>
      <c r="T476" s="77"/>
      <c r="U476" s="77"/>
      <c r="V476" s="471"/>
      <c r="W476" s="473"/>
      <c r="X476" s="77"/>
      <c r="Y476" s="77"/>
      <c r="Z476" s="471"/>
      <c r="AA476" s="477"/>
      <c r="AB476" s="80"/>
      <c r="AC476" s="80"/>
      <c r="AD476" s="471"/>
      <c r="AE476" s="473"/>
      <c r="AF476" s="77"/>
      <c r="AG476" s="77"/>
      <c r="AH476" s="471"/>
      <c r="AI476" s="473"/>
      <c r="AJ476" s="77"/>
      <c r="AK476" s="77"/>
      <c r="AL476" s="471"/>
      <c r="AM476" s="477"/>
      <c r="AN476" s="80"/>
      <c r="AO476" s="80"/>
      <c r="AP476" s="471"/>
      <c r="AQ476" s="473"/>
      <c r="AR476" s="77"/>
      <c r="AS476" s="77"/>
      <c r="AT476" s="471"/>
      <c r="AU476" s="473"/>
      <c r="AV476" s="77"/>
      <c r="AW476" s="77"/>
      <c r="AX476" s="471"/>
      <c r="AY476" s="477"/>
      <c r="AZ476" s="80"/>
      <c r="BA476" s="80"/>
      <c r="BB476" s="471"/>
      <c r="BC476" s="475"/>
      <c r="BD476" s="77"/>
      <c r="BE476" s="77"/>
      <c r="BF476" s="471"/>
      <c r="BG476" s="473"/>
      <c r="BH476" s="77"/>
      <c r="BI476" s="77"/>
      <c r="BJ476" s="471"/>
      <c r="BK476" s="477"/>
      <c r="BL476" s="80"/>
      <c r="BM476" s="80"/>
      <c r="BN476" s="471"/>
      <c r="BO476" s="475"/>
      <c r="BP476" s="77"/>
      <c r="BQ476" s="77"/>
      <c r="BR476" s="471"/>
      <c r="BS476" s="473"/>
      <c r="BT476" s="77"/>
      <c r="BU476" s="77"/>
      <c r="BV476" s="471"/>
      <c r="BW476" s="469"/>
      <c r="BX476" s="467"/>
      <c r="BY476" s="490"/>
      <c r="CA476" s="19">
        <f t="shared" ref="CA476" si="24241">IF(AND($N475=1,$M476&lt;&gt;$BZ$7),1,0)</f>
        <v>0</v>
      </c>
      <c r="CB476" s="19">
        <f t="shared" ref="CB476" si="24242">IF(AND($R475=1,$Q476&lt;&gt;$BZ$7),1,0)</f>
        <v>0</v>
      </c>
      <c r="CC476" s="19">
        <f t="shared" ref="CC476" si="24243">IF(AND($V475=1,$U476&lt;&gt;$BZ$7),1,0)</f>
        <v>0</v>
      </c>
      <c r="CD476" s="19">
        <f t="shared" ref="CD476" si="24244">IF(AND($Z475=1,$Y476&lt;&gt;$BZ$7),1,0)</f>
        <v>0</v>
      </c>
      <c r="CE476" s="19">
        <f t="shared" ref="CE476" si="24245">IF(AND($AH475=1,$AG476&lt;&gt;$BZ$7),1,0)</f>
        <v>0</v>
      </c>
      <c r="CF476" s="19">
        <f t="shared" ref="CF476" si="24246">IF(AND($AL475=1,$AK476&lt;&gt;$BZ$7),1,0)</f>
        <v>0</v>
      </c>
      <c r="CG476" s="19">
        <f t="shared" ref="CG476" si="24247">IF(AND($AT475=1,$AS476&lt;&gt;$BZ$7),1,0)</f>
        <v>0</v>
      </c>
      <c r="CH476" s="19">
        <f t="shared" ref="CH476" si="24248">IF(AND($AX475=1,$AW476&lt;&gt;$BZ$7),1,0)</f>
        <v>0</v>
      </c>
      <c r="CI476" s="19">
        <f t="shared" ref="CI476" si="24249">IF(AND($BF475=1,$BE476&lt;&gt;$BZ$7),1,0)</f>
        <v>0</v>
      </c>
      <c r="CJ476" s="19">
        <f t="shared" ref="CJ476" si="24250">IF(AND($BJ475=1,$BI476&lt;&gt;$BZ$7),1,0)</f>
        <v>0</v>
      </c>
      <c r="CK476" s="19">
        <f t="shared" ref="CK476" si="24251">IF(AND($BR475=1,$BQ476&lt;&gt;$BZ$7),1,0)</f>
        <v>0</v>
      </c>
      <c r="CL476" s="19">
        <f t="shared" ref="CL476" si="24252">IF(AND($BV475=1,$BU476&lt;&gt;$BZ$7),1,0)</f>
        <v>0</v>
      </c>
      <c r="CO476" s="19">
        <f>IF(AND($M476&lt;&gt;$CN$7,$M476&lt;=$CN$6),1,0)</f>
        <v>0</v>
      </c>
      <c r="CP476" s="19">
        <f>IF(AND($Q476&lt;&gt;$CN$7,$Q476&lt;=$CN$6),1,0)</f>
        <v>0</v>
      </c>
      <c r="CQ476" s="19">
        <f>IF(AND($U476&lt;&gt;$CN$7,$U476&lt;=$CN$6),1,0)</f>
        <v>0</v>
      </c>
      <c r="CR476" s="19">
        <f>IF(AND($Y476&lt;&gt;$CN$7,$Y476&lt;=$CN$6),1,0)</f>
        <v>0</v>
      </c>
      <c r="CS476" s="19">
        <f>IF(AND($AG476&lt;&gt;$CN$7,$AG476&lt;=$CN$6),1,0)</f>
        <v>0</v>
      </c>
      <c r="CT476" s="19">
        <f>IF(AND($AK476&lt;&gt;$CN$7,$AK476&lt;=$CN$6),1,0)</f>
        <v>0</v>
      </c>
      <c r="CU476" s="19">
        <f>IF(AND($AS476&lt;&gt;$CN$7,$AS476&lt;=$CN$6),1,0)</f>
        <v>0</v>
      </c>
      <c r="CV476" s="19">
        <f>IF(AND($AW476&lt;&gt;$CN$7,$AW476&lt;=$CN$6),1,0)</f>
        <v>0</v>
      </c>
      <c r="CW476" s="19">
        <f>IF(AND($BE476&lt;&gt;$CN$7,$BE476&lt;=$CN$6),1,0)</f>
        <v>0</v>
      </c>
      <c r="CX476" s="19">
        <f>IF(AND($BI476&lt;&gt;$CN$7,$BI476&lt;=$CN$6),1,0)</f>
        <v>0</v>
      </c>
      <c r="CY476" s="19">
        <f>IF(AND($BQ476&lt;&gt;$CN$7,$BQ476&lt;=$CN$6),1,0)</f>
        <v>0</v>
      </c>
      <c r="CZ476" s="19">
        <f>IF(AND($BU476&lt;&gt;$CN$7,$BU476&lt;=$CN$6),1,0)</f>
        <v>0</v>
      </c>
      <c r="DC476" s="19">
        <f>IF($N475=1,1,0)</f>
        <v>0</v>
      </c>
      <c r="DD476" s="19">
        <f>IF($R475=1,1,0)</f>
        <v>0</v>
      </c>
      <c r="DE476" s="19">
        <f>IF($V475=1,1,0)</f>
        <v>0</v>
      </c>
      <c r="DF476" s="19">
        <f>IF($Z475=1,1,0)</f>
        <v>0</v>
      </c>
      <c r="DG476" s="19">
        <f>IF($AH475=1,1,0)</f>
        <v>0</v>
      </c>
      <c r="DH476" s="19">
        <f>IF($AL475=1,1,0)</f>
        <v>0</v>
      </c>
      <c r="DI476" s="19">
        <f>IF($AT475=1,1,0)</f>
        <v>0</v>
      </c>
      <c r="DJ476" s="19">
        <f>IF($AX475=1,1,0)</f>
        <v>0</v>
      </c>
      <c r="DK476" s="19">
        <f>IF($BF475=1,1,0)</f>
        <v>0</v>
      </c>
      <c r="DL476" s="19">
        <f>IF($BJ475=1,1,0)</f>
        <v>0</v>
      </c>
      <c r="DM476" s="19">
        <f>IF($BR475=1,1,0)</f>
        <v>0</v>
      </c>
      <c r="DN476" s="19">
        <f>IF($BV475=1,1,0)</f>
        <v>0</v>
      </c>
      <c r="DQ476" s="19">
        <f t="shared" ref="DQ476" si="24253">IF($N475=1,1,0)</f>
        <v>0</v>
      </c>
      <c r="DR476" s="19">
        <f t="shared" ref="DR476" si="24254">IF($R475=1,1,0)</f>
        <v>0</v>
      </c>
      <c r="DS476" s="19">
        <f t="shared" ref="DS476" si="24255">IF($V475=1,1,0)</f>
        <v>0</v>
      </c>
      <c r="DT476" s="19">
        <f t="shared" ref="DT476" si="24256">IF($Z475=1,1,0)</f>
        <v>0</v>
      </c>
      <c r="DU476" s="19">
        <f t="shared" ref="DU476" si="24257">IF($AH475=1,1,0)</f>
        <v>0</v>
      </c>
      <c r="DV476" s="19">
        <f t="shared" ref="DV476" si="24258">IF($AL475=1,1,0)</f>
        <v>0</v>
      </c>
      <c r="DW476" s="19">
        <f t="shared" ref="DW476" si="24259">IF($AT475=1,1,0)</f>
        <v>0</v>
      </c>
      <c r="DX476" s="19">
        <f t="shared" ref="DX476" si="24260">IF($AX475=1,1,0)</f>
        <v>0</v>
      </c>
      <c r="DY476" s="19">
        <f t="shared" ref="DY476" si="24261">IF($BF475=1,1,0)</f>
        <v>0</v>
      </c>
      <c r="DZ476" s="19">
        <f t="shared" ref="DZ476" si="24262">IF($BJ475=1,1,0)</f>
        <v>0</v>
      </c>
      <c r="EA476" s="19">
        <f t="shared" ref="EA476" si="24263">IF($BR475=1,1,0)</f>
        <v>0</v>
      </c>
      <c r="EB476" s="19">
        <f t="shared" ref="EB476" si="24264">IF($BV475=1,1,0)</f>
        <v>0</v>
      </c>
      <c r="EE476" s="329">
        <f>N475*$FU476*週間進捗報告書!$G$9</f>
        <v>0</v>
      </c>
      <c r="EF476" s="329">
        <f>R475*$FV476*週間進捗報告書!$G$10</f>
        <v>0</v>
      </c>
      <c r="EG476" s="329">
        <f>V475*$FW476*週間進捗報告書!$G$11</f>
        <v>0</v>
      </c>
      <c r="EH476" s="329">
        <f>Z475*$FX476*週間進捗報告書!$G$12</f>
        <v>0</v>
      </c>
      <c r="EI476" s="329">
        <f>AH475*$FY476*週間進捗報告書!$G$13</f>
        <v>0</v>
      </c>
      <c r="EJ476" s="329">
        <f>AL475*$FZ476*週間進捗報告書!$G$14</f>
        <v>0</v>
      </c>
      <c r="EK476" s="329">
        <f>AT475*$GA476*週間進捗報告書!$G$15</f>
        <v>0</v>
      </c>
      <c r="EL476" s="329">
        <f>AX475*$GB476*週間進捗報告書!$G$16</f>
        <v>0</v>
      </c>
      <c r="EM476" s="329">
        <f>BF475*$GC476*週間進捗報告書!$G$17</f>
        <v>0</v>
      </c>
      <c r="EN476" s="329">
        <f>BJ475*$GD476*週間進捗報告書!$G$18</f>
        <v>0</v>
      </c>
      <c r="EO476" s="329">
        <f>BR475*$GE476*週間進捗報告書!$G$19</f>
        <v>0</v>
      </c>
      <c r="EP476" s="329">
        <f>BV475*$GF476*週間進捗報告書!$G$20</f>
        <v>0</v>
      </c>
      <c r="ER476" s="547"/>
      <c r="ES476" s="547"/>
      <c r="ET476" s="547"/>
      <c r="EU476" s="547"/>
      <c r="EV476" s="547"/>
      <c r="EW476" s="547"/>
      <c r="EX476" s="547"/>
      <c r="EY476" s="547"/>
      <c r="EZ476" s="547"/>
      <c r="FA476" s="547"/>
      <c r="FB476" s="547"/>
      <c r="FC476" s="547"/>
      <c r="FD476" s="547"/>
      <c r="FE476" s="332"/>
      <c r="FG476" s="19"/>
      <c r="FH476" s="19"/>
      <c r="FI476" s="19"/>
      <c r="FJ476" s="19"/>
      <c r="FK476" s="19"/>
      <c r="FL476" s="19"/>
      <c r="FM476" s="19"/>
      <c r="FN476" s="19"/>
      <c r="FO476" s="19"/>
      <c r="FP476" s="19"/>
      <c r="FQ476" s="19"/>
      <c r="FR476" s="19"/>
      <c r="FU476" s="295">
        <f t="shared" ref="FU476" si="24265">FU475</f>
        <v>0</v>
      </c>
      <c r="FV476" s="295">
        <f t="shared" ref="FV476" si="24266">FV475</f>
        <v>0</v>
      </c>
      <c r="FW476" s="295">
        <f t="shared" ref="FW476" si="24267">FW475</f>
        <v>0</v>
      </c>
      <c r="FX476" s="295">
        <f t="shared" ref="FX476" si="24268">FX475</f>
        <v>0</v>
      </c>
      <c r="FY476" s="295">
        <f t="shared" ref="FY476" si="24269">FY475</f>
        <v>0</v>
      </c>
      <c r="FZ476" s="295">
        <f t="shared" ref="FZ476" si="24270">FZ475</f>
        <v>0</v>
      </c>
      <c r="GA476" s="295">
        <f t="shared" ref="GA476" si="24271">GA475</f>
        <v>0</v>
      </c>
      <c r="GB476" s="295">
        <f t="shared" ref="GB476" si="24272">GB475</f>
        <v>0</v>
      </c>
      <c r="GC476" s="295">
        <f t="shared" ref="GC476" si="24273">GC475</f>
        <v>0</v>
      </c>
      <c r="GD476" s="295">
        <f t="shared" ref="GD476" si="24274">GD475</f>
        <v>0</v>
      </c>
      <c r="GE476" s="295">
        <f t="shared" ref="GE476" si="24275">GE475</f>
        <v>0</v>
      </c>
      <c r="GF476" s="295">
        <f t="shared" ref="GF476" si="24276">GF475</f>
        <v>0</v>
      </c>
      <c r="GG476" s="295" t="e">
        <f t="shared" ref="GG476" si="24277">GG475</f>
        <v>#N/A</v>
      </c>
      <c r="GH476" s="2" t="e">
        <f>INDEX(リスト!$V:$V,MATCH(中日程計画表!$D475,リスト!$D:$D,0))</f>
        <v>#N/A</v>
      </c>
      <c r="GI476" s="2" t="e">
        <f>INDEX(リスト!$A:$A,MATCH(中日程計画表!$D475,リスト!$D:$D,0))</f>
        <v>#N/A</v>
      </c>
      <c r="GJ476" s="2" t="e">
        <f>INDEX(リスト!$U:$U,MATCH(中日程計画表!$D475,リスト!$D:$D,0))</f>
        <v>#N/A</v>
      </c>
      <c r="GK476" s="5" t="e">
        <f>INDEX(リスト!$W:$W,MATCH(中日程計画表!$D475,リスト!$D:$D,0))</f>
        <v>#N/A</v>
      </c>
      <c r="GL476" s="2" t="s">
        <v>201</v>
      </c>
      <c r="GM476" s="296">
        <f t="shared" ref="GM476" si="24278">GM475</f>
        <v>0</v>
      </c>
      <c r="GN476" s="296">
        <f t="shared" ref="GN476" si="24279">GN475</f>
        <v>0</v>
      </c>
      <c r="GU476" s="461"/>
      <c r="GV476" s="460"/>
      <c r="GW476" s="460"/>
      <c r="GX476" s="461"/>
      <c r="GY476" s="461"/>
      <c r="GZ476" s="460"/>
      <c r="HA476" s="460"/>
      <c r="HB476" s="461"/>
      <c r="HC476" s="461"/>
      <c r="HD476" s="460"/>
      <c r="HE476" s="460"/>
      <c r="HF476" s="461"/>
      <c r="HG476" s="461"/>
      <c r="HH476" s="460"/>
      <c r="HI476" s="460"/>
      <c r="HJ476" s="461"/>
      <c r="HK476" s="461"/>
      <c r="HL476" s="460"/>
      <c r="HM476" s="460"/>
      <c r="HN476" s="461"/>
      <c r="HO476" s="461"/>
      <c r="HP476" s="460"/>
      <c r="HQ476" s="460"/>
      <c r="HR476" s="461"/>
      <c r="HS476" s="4"/>
    </row>
    <row r="477" spans="1:227" ht="12" customHeight="1">
      <c r="A477" s="488" t="str">
        <f t="shared" ref="A477" ca="1" si="24280">INDIRECT("リスト!A"&amp;B477+6)</f>
        <v/>
      </c>
      <c r="B477" s="486">
        <f t="shared" ref="B477" si="24281">ROUNDDOWN((ROW()-6)/2,0)+1</f>
        <v>236</v>
      </c>
      <c r="C477" s="474" t="str">
        <f>機能グループ名</f>
        <v/>
      </c>
      <c r="D477" s="484">
        <f>機能ID</f>
        <v>0</v>
      </c>
      <c r="E477" s="482">
        <f>機能名</f>
        <v>0</v>
      </c>
      <c r="F477" s="315"/>
      <c r="G477" s="315"/>
      <c r="H477" s="315"/>
      <c r="I477" s="315"/>
      <c r="J477" s="316"/>
      <c r="K477" s="480" t="str">
        <f>担当者_SR</f>
        <v>NG</v>
      </c>
      <c r="L477" s="76"/>
      <c r="M477" s="76"/>
      <c r="N477" s="470"/>
      <c r="O477" s="474" t="str">
        <f>担当者_SRR</f>
        <v>NG</v>
      </c>
      <c r="P477" s="76"/>
      <c r="Q477" s="76"/>
      <c r="R477" s="470"/>
      <c r="S477" s="474" t="str">
        <f>担当者_DS</f>
        <v>NG</v>
      </c>
      <c r="T477" s="76"/>
      <c r="U477" s="76"/>
      <c r="V477" s="470"/>
      <c r="W477" s="472" t="str">
        <f>担当者_DSR</f>
        <v>NG</v>
      </c>
      <c r="X477" s="76"/>
      <c r="Y477" s="76"/>
      <c r="Z477" s="470"/>
      <c r="AA477" s="476"/>
      <c r="AB477" s="79"/>
      <c r="AC477" s="79"/>
      <c r="AD477" s="470">
        <f>IF(AC478 &lt;&gt; "",1,0)</f>
        <v>0</v>
      </c>
      <c r="AE477" s="472" t="str">
        <f>担当者_CD</f>
        <v>NG</v>
      </c>
      <c r="AF477" s="76"/>
      <c r="AG477" s="76"/>
      <c r="AH477" s="470"/>
      <c r="AI477" s="472" t="str">
        <f>担当者_DD</f>
        <v>NG</v>
      </c>
      <c r="AJ477" s="76"/>
      <c r="AK477" s="76"/>
      <c r="AL477" s="470"/>
      <c r="AM477" s="476"/>
      <c r="AN477" s="79"/>
      <c r="AO477" s="79"/>
      <c r="AP477" s="470">
        <f>IF(AO478 &lt;&gt; "",1,0)</f>
        <v>0</v>
      </c>
      <c r="AQ477" s="472" t="str">
        <f>担当者_MCL</f>
        <v>NG</v>
      </c>
      <c r="AR477" s="76"/>
      <c r="AS477" s="76"/>
      <c r="AT477" s="470"/>
      <c r="AU477" s="472" t="str">
        <f>担当者_MCLR</f>
        <v>NG</v>
      </c>
      <c r="AV477" s="76"/>
      <c r="AW477" s="76"/>
      <c r="AX477" s="470"/>
      <c r="AY477" s="476"/>
      <c r="AZ477" s="79"/>
      <c r="BA477" s="79"/>
      <c r="BB477" s="470">
        <f>IF(BA478 &lt;&gt; "",1,0)</f>
        <v>0</v>
      </c>
      <c r="BC477" s="474" t="str">
        <f>担当者_MT</f>
        <v>NG</v>
      </c>
      <c r="BD477" s="76"/>
      <c r="BE477" s="76"/>
      <c r="BF477" s="470"/>
      <c r="BG477" s="472" t="str">
        <f>担当者_M検</f>
        <v>NG</v>
      </c>
      <c r="BH477" s="76"/>
      <c r="BI477" s="76"/>
      <c r="BJ477" s="470"/>
      <c r="BK477" s="476"/>
      <c r="BL477" s="79"/>
      <c r="BM477" s="79"/>
      <c r="BN477" s="470">
        <v>0</v>
      </c>
      <c r="BO477" s="474" t="str">
        <f>担当者_モテ</f>
        <v>NG</v>
      </c>
      <c r="BP477" s="76"/>
      <c r="BQ477" s="76"/>
      <c r="BR477" s="470"/>
      <c r="BS477" s="472" t="str">
        <f>担当者_モテR</f>
        <v>NG</v>
      </c>
      <c r="BT477" s="76"/>
      <c r="BU477" s="76"/>
      <c r="BV477" s="470"/>
      <c r="BW477" s="468">
        <f t="shared" ref="BW477" si="24282">IFERROR(SUM(IF(K477&lt;&gt;"NG",N477*K$1,0),IF(O477&lt;&gt;"NG",R477*O$1,0),IF(S477&lt;&gt;"NG",V477*S$1,0),IF(W477&lt;&gt;"NG",Z477*W$1,0),IF(AA477&lt;&gt;"NG",AD477*AA$1,0),IF(AE477&lt;&gt;"NG",AH477*AE$1,0),IF(AI477&lt;&gt;"NG",AL477*AI$1,0),IF(AM477&lt;&gt;"NG",AP477*AM$1,0),IF(AQ477&lt;&gt;"NG",AT477*AQ$1,0),IF(AU477&lt;&gt;"NG",AX477*AU$1,0),IF(AY477&lt;&gt;"NG",BB477*AY$1,0),IF(BC477&lt;&gt;"NG",BF477*BC$1,0),IF(BG477&lt;&gt;"NG",BJ477*BG$1,0),IF(BK477&lt;&gt;"NG",BN477*BK$1,0),IF(BO477&lt;&gt;"NG",BR477*BO$1,0),IF(BS477&lt;&gt;"NG",BV477*BS$1,0))/SUM(IF(K477&lt;&gt;"NG",K$1,0),IF(O477&lt;&gt;"NG",O$1,0),IF(S477&lt;&gt;"NG",S$1,0),IF(W477&lt;&gt;"NG",W$1,0),IF(AA477&lt;&gt;"NG",AA$1,0),IF(AE477&lt;&gt;"NG",AE$1,0),IF(AI477&lt;&gt;"NG",AI$1,0),IF(AM477&lt;&gt;"NG",AM$1,0),IF(AQ477&lt;&gt;"NG",AQ$1,0),IF(AU477&lt;&gt;"NG",AU$1,0),IF(AY477&lt;&gt;"NG",AY$1,0),IF(BC477&lt;&gt;"NG",BC$1,0),IF(BG477&lt;&gt;"NG",BG$1,0),IF(BK477&lt;&gt;"NG",BK$1,0),IF(BO477&lt;&gt;"NG",BO$1,0),IF(BS477&lt;&gt;"NG",BS$1,0)),0)</f>
        <v>0</v>
      </c>
      <c r="BX477" s="466"/>
      <c r="BY477" s="490"/>
      <c r="BZ477" s="5"/>
      <c r="CA477" s="32">
        <f t="shared" ref="CA477" si="24283">IF(AND($M477&lt;&gt;$BZ$5,$M477&lt;=$BZ$6,$M477&lt;&gt;$BZ$7),1,0)</f>
        <v>0</v>
      </c>
      <c r="CB477" s="32">
        <f t="shared" ref="CB477" si="24284">IF(AND($Q477&lt;&gt;$BZ$5,$Q477&lt;=$BZ$6,$Q477&lt;&gt;$BZ$7),1,0)</f>
        <v>0</v>
      </c>
      <c r="CC477" s="32">
        <f t="shared" ref="CC477" si="24285">IF(AND($U477&lt;&gt;$BZ$5,$U477&lt;=$BZ$6,$U477&lt;&gt;$BZ$7),1,0)</f>
        <v>0</v>
      </c>
      <c r="CD477" s="32">
        <f t="shared" ref="CD477" si="24286">IF(AND($Y477&lt;&gt;$BZ$5,$Y477&lt;=$BZ$6,$Y477&lt;&gt;$BZ$7),1,0)</f>
        <v>0</v>
      </c>
      <c r="CE477" s="32">
        <f t="shared" ref="CE477" si="24287">IF(AND($AG477&lt;&gt;$BZ$5,$AG477&lt;=$BZ$6,$AG477&lt;&gt;$BZ$7),1,0)</f>
        <v>0</v>
      </c>
      <c r="CF477" s="32">
        <f t="shared" ref="CF477" si="24288">IF(AND($AK477&lt;&gt;$BZ$5,$AK477&lt;=$BZ$6,$AK477&lt;&gt;$BZ$7),1,0)</f>
        <v>0</v>
      </c>
      <c r="CG477" s="32">
        <f t="shared" ref="CG477" si="24289">IF(AND($AS477&lt;&gt;$BZ$5,$AS477&lt;=$BZ$6,$AS477&lt;&gt;$BZ$7),1,0)</f>
        <v>0</v>
      </c>
      <c r="CH477" s="32">
        <f t="shared" ref="CH477" si="24290">IF(AND($AW477&lt;&gt;$BZ$5,$AW477&lt;=$BZ$6,$AW477&lt;&gt;$BZ$7),1,0)</f>
        <v>0</v>
      </c>
      <c r="CI477" s="32">
        <f t="shared" ref="CI477" si="24291">IF(AND($BE477&lt;&gt;$BZ$5,$BE477&lt;=$BZ$6,$BE477&lt;&gt;$BZ$7),1,0)</f>
        <v>0</v>
      </c>
      <c r="CJ477" s="32">
        <f t="shared" ref="CJ477" si="24292">IF(AND($BI477&lt;&gt;$BZ$5,$BI477&lt;=$BZ$6,$BI477&lt;&gt;$BZ$7),1,0)</f>
        <v>0</v>
      </c>
      <c r="CK477" s="32">
        <f t="shared" ref="CK477" si="24293">IF(AND($BQ477&lt;&gt;$BZ$5,$BQ477&lt;=$BZ$6,$BQ477&lt;&gt;$BZ$7),1,0)</f>
        <v>0</v>
      </c>
      <c r="CL477" s="32">
        <f t="shared" ref="CL477" si="24294">IF(AND($BU477&lt;&gt;$BZ$5,$BU477&lt;=$BZ$6,$BU477&lt;&gt;$BZ$7),1,0)</f>
        <v>0</v>
      </c>
      <c r="CO477" s="32">
        <f>IF(AND($M477&lt;&gt;$CN$5,$M477&lt;=$CN$6,$M477&lt;&gt;$CN$7),1,0)</f>
        <v>0</v>
      </c>
      <c r="CP477" s="32">
        <f>IF(AND($Q477&lt;&gt;$CN$5,$Q477&lt;=$CN$6,$Q477&lt;&gt;$CN$7),1,0)</f>
        <v>0</v>
      </c>
      <c r="CQ477" s="32">
        <f>IF(AND($U477&lt;&gt;$CN$5,$U477&lt;=$CN$6,$U477&lt;&gt;$CN$7),1,0)</f>
        <v>0</v>
      </c>
      <c r="CR477" s="32">
        <f>IF(AND($Y477&lt;&gt;$CN$5,$Y477&lt;=$CN$6,$Y477&lt;&gt;$CN$7),1,0)</f>
        <v>0</v>
      </c>
      <c r="CS477" s="32">
        <f>IF(AND($AG477&lt;&gt;$CN$5,$AG477&lt;=$CN$6,$AG477&lt;&gt;$CN$7),1,0)</f>
        <v>0</v>
      </c>
      <c r="CT477" s="32">
        <f>IF(AND($AK477&lt;&gt;$CN$5,$AK477&lt;=$CN$6,$AK477&lt;&gt;$CN$7),1,0)</f>
        <v>0</v>
      </c>
      <c r="CU477" s="32">
        <f>IF(AND($AS477&lt;&gt;$CN$5,$AS477&lt;=$CN$6,$AS477&lt;&gt;$CN$7),1,0)</f>
        <v>0</v>
      </c>
      <c r="CV477" s="32">
        <f>IF(AND($AW477&lt;&gt;$CN$5,$AW477&lt;=$CN$6,$AW477&lt;&gt;$CN$7),1,0)</f>
        <v>0</v>
      </c>
      <c r="CW477" s="32">
        <f>IF(AND($BE477&lt;&gt;$CN$5,$BE477&lt;=$CN$6,$BE477&lt;&gt;$CN$7),1,0)</f>
        <v>0</v>
      </c>
      <c r="CX477" s="32">
        <f>IF(AND($BI477&lt;&gt;$CN$5,$BI477&lt;=$CN$6,$BI477&lt;&gt;$CN$7),1,0)</f>
        <v>0</v>
      </c>
      <c r="CY477" s="32">
        <f>IF(AND($BQ477&lt;&gt;$CN$5,$BQ477&lt;=$CN$6,$BQ477&lt;&gt;$CN$7),1,0)</f>
        <v>0</v>
      </c>
      <c r="CZ477" s="32">
        <f>IF(AND($BU477&lt;&gt;$CN$5,$BU477&lt;=$CN$6,$BU477&lt;&gt;$CN$7),1,0)</f>
        <v>0</v>
      </c>
      <c r="DC477" s="32">
        <f>IF(AND($M477&lt;&gt;$DB$5,$M477&lt;=$DB$6,$M477&lt;&gt;$CN$7),1,0)</f>
        <v>0</v>
      </c>
      <c r="DD477" s="32">
        <f>IF(AND($Q477&lt;&gt;$DB$5,$Q477&lt;=$DB$6,$Q477&lt;&gt;$CN$7),1,0)</f>
        <v>0</v>
      </c>
      <c r="DE477" s="32">
        <f>IF(AND($U477&lt;&gt;$DB$5,$U477&lt;=$DB$6,$U477&lt;&gt;$CN$7),1,0)</f>
        <v>0</v>
      </c>
      <c r="DF477" s="32">
        <f>IF(AND($Y477&lt;&gt;$DB$5,$Y477&lt;=$DB$6,$Y477&lt;&gt;$CN$7),1,0)</f>
        <v>0</v>
      </c>
      <c r="DG477" s="32">
        <f>IF(AND($AG477&lt;&gt;$DB$5,$AG477&lt;=$DB$6,$AG477&lt;&gt;$CN$7),1,0)</f>
        <v>0</v>
      </c>
      <c r="DH477" s="32">
        <f>IF(AND($AK477&lt;&gt;$DB$5,$AK477&lt;=$DB$6,$AK477&lt;&gt;$CN$7),1,0)</f>
        <v>0</v>
      </c>
      <c r="DI477" s="32">
        <f>IF(AND($AS477&lt;&gt;$DB$5,$AS477&lt;=$DB$6,$AS477&lt;&gt;$CN$7),1,0)</f>
        <v>0</v>
      </c>
      <c r="DJ477" s="32">
        <f>IF(AND($AW477&lt;&gt;$DB$5,$AW477&lt;=$DB$6,$AW477&lt;&gt;$CN$7),1,0)</f>
        <v>0</v>
      </c>
      <c r="DK477" s="32">
        <f>IF(AND($BE477&lt;&gt;$DB$5,$BE477&lt;=$DB$6,$BE477&lt;&gt;$CN$7),1,0)</f>
        <v>0</v>
      </c>
      <c r="DL477" s="32">
        <f>IF(AND($BI477&lt;&gt;$DB$5,$BI477&lt;=$DB$6,$BI477&lt;&gt;$CN$7),1,0)</f>
        <v>0</v>
      </c>
      <c r="DM477" s="32">
        <f>IF(AND($BQ477&lt;&gt;$DB$5,$BQ477&lt;=$DB$6,$BQ477&lt;&gt;$CN$7),1,0)</f>
        <v>0</v>
      </c>
      <c r="DN477" s="32">
        <f>IF(AND($BU477&lt;&gt;$DB$5,$BU477&lt;=$DB$6,$BU477&lt;&gt;$CN$7),1,0)</f>
        <v>0</v>
      </c>
      <c r="DQ477" s="32">
        <f t="shared" ref="DQ477" si="24295">IF(AND($M477&lt;&gt;$DP$5,$M477&lt;=$DP$6,$M477&lt;&gt;$CN$7),1,0)</f>
        <v>0</v>
      </c>
      <c r="DR477" s="32">
        <f t="shared" ref="DR477" si="24296">IF(AND($Q477&lt;&gt;$DP$5,$Q477&lt;=$DP$6,$Q477&lt;&gt;$CN$7),1,0)</f>
        <v>0</v>
      </c>
      <c r="DS477" s="32">
        <f t="shared" ref="DS477" si="24297">IF(AND($U477&lt;&gt;$DP$5,$U477&lt;=$DP$6,$U477&lt;&gt;$CN$7),1,0)</f>
        <v>0</v>
      </c>
      <c r="DT477" s="32">
        <f t="shared" ref="DT477" si="24298">IF(AND($Y477&lt;&gt;$DP$5,$Y477&lt;=$DP$6,$Y477&lt;&gt;$CN$7),1,0)</f>
        <v>0</v>
      </c>
      <c r="DU477" s="32">
        <f t="shared" ref="DU477" si="24299">IF(AND($AG477&lt;&gt;$DP$5,$AG477&lt;=$DP$6,$AG477&lt;&gt;$CN$7),1,0)</f>
        <v>0</v>
      </c>
      <c r="DV477" s="32">
        <f t="shared" ref="DV477" si="24300">IF(AND($AK477&lt;&gt;$DP$5,$AK477&lt;=$DP$6,$AK477&lt;&gt;$CN$7),1,0)</f>
        <v>0</v>
      </c>
      <c r="DW477" s="32">
        <f t="shared" ref="DW477" si="24301">IF(AND($AS477&lt;&gt;$DP$5,$AS477&lt;=$DP$6,$AS477&lt;&gt;$CN$7),1,0)</f>
        <v>0</v>
      </c>
      <c r="DX477" s="32">
        <f t="shared" ref="DX477" si="24302">IF(AND($AW477&lt;&gt;$DP$5,$AW477&lt;=$DP$6,$AW477&lt;&gt;$CN$7),1,0)</f>
        <v>0</v>
      </c>
      <c r="DY477" s="32">
        <f t="shared" ref="DY477" si="24303">IF(AND($BE477&lt;&gt;$DP$5,$BE477&lt;=$DP$6,$BE477&lt;&gt;$CN$7),1,0)</f>
        <v>0</v>
      </c>
      <c r="DZ477" s="32">
        <f t="shared" ref="DZ477" si="24304">IF(AND($BI477&lt;&gt;$DP$5,$BI477&lt;=$DP$6,$BI477&lt;&gt;$CN$7),1,0)</f>
        <v>0</v>
      </c>
      <c r="EA477" s="32">
        <f t="shared" ref="EA477" si="24305">IF(AND($BQ477&lt;&gt;$DP$5,$BQ477&lt;=$DP$6,$BQ477&lt;&gt;$CN$7),1,0)</f>
        <v>0</v>
      </c>
      <c r="EB477" s="32">
        <f t="shared" ref="EB477" si="24306">IF(AND($BU477&lt;&gt;$DP$5,$BU477&lt;=$DP$6,$BU477&lt;&gt;$CN$7),1,0)</f>
        <v>0</v>
      </c>
      <c r="EE477" s="328">
        <f>IF(M477&lt;&gt;"",IF(M477&lt;=$ED$6,1,IF(L477&gt;$ED$6,0,NETWORKDAYS(L477,$ED$6,祭日リスト)/NETWORKDAYS(L477,M477,祭日リスト)))*$GG477*週間進捗報告書!$G$9,0)</f>
        <v>0</v>
      </c>
      <c r="EF477" s="328">
        <f>IF(Q477&lt;&gt;"",IF(Q477&lt;=$ED$6,1,IF(P477&gt;$ED$6,0,NETWORKDAYS(P477,$ED$6,祭日リスト)/NETWORKDAYS(P477,Q477,祭日リスト)))*$GG477*週間進捗報告書!$G$10,0)</f>
        <v>0</v>
      </c>
      <c r="EG477" s="328">
        <f>IF(U477&lt;&gt;"",IF(U477&lt;=$ED$6,1,IF(T477&gt;$ED$6,0,NETWORKDAYS(T477,$ED$6,祭日リスト)/NETWORKDAYS(T477,U477,祭日リスト)))*$GG477*週間進捗報告書!$G$11,0)</f>
        <v>0</v>
      </c>
      <c r="EH477" s="328">
        <f>IF(Y477&lt;&gt;"",IF(Y477&lt;=$ED$6,1,IF(X477&gt;$ED$6,0,NETWORKDAYS(X477,$ED$6,祭日リスト)/NETWORKDAYS(X477,Y477,祭日リスト)))*$GG477*週間進捗報告書!$G$12,0)</f>
        <v>0</v>
      </c>
      <c r="EI477" s="328">
        <f>IF(AG477&lt;&gt;"",IF(AG477&lt;=$ED$6,1,IF(AF477&gt;$ED$6,0,NETWORKDAYS(AF477,$ED$6,祭日リスト)/NETWORKDAYS(AF477,AG477,祭日リスト)))*$GG477*週間進捗報告書!$G$13,0)</f>
        <v>0</v>
      </c>
      <c r="EJ477" s="328">
        <f>IF(AK477&lt;&gt;"",IF(AK477&lt;=$ED$6,1,IF(AJ477&gt;$ED$6,0,NETWORKDAYS(AJ477,$ED$6,祭日リスト)/NETWORKDAYS(AJ477,AK477,祭日リスト)))*$GG477*週間進捗報告書!$G$14,0)</f>
        <v>0</v>
      </c>
      <c r="EK477" s="328">
        <f>IF(AS477&lt;&gt;"",IF(AS477&lt;=$ED$6,1,IF(AR477&gt;$ED$6,0,NETWORKDAYS(AR477,$ED$6,祭日リスト)/NETWORKDAYS(AR477,AS477,祭日リスト)))*$GG477*週間進捗報告書!$G$15,0)</f>
        <v>0</v>
      </c>
      <c r="EL477" s="328">
        <f>IF(AW477&lt;&gt;"",IF(AW477&lt;=$ED$6,1,IF(AV477&gt;$ED$6,0,NETWORKDAYS(AV477,$ED$6,祭日リスト)/NETWORKDAYS(AV477,AW477,祭日リスト)))*$GG477*週間進捗報告書!$G$16,0)</f>
        <v>0</v>
      </c>
      <c r="EM477" s="328">
        <f>IF(BE477&lt;&gt;"",IF(BE477&lt;=$ED$6,1,IF(BD477&gt;$ED$6,0,NETWORKDAYS(BD477,$ED$6,祭日リスト)/NETWORKDAYS(BD477,BE477,祭日リスト)))*$GG477*週間進捗報告書!$G$17,0)</f>
        <v>0</v>
      </c>
      <c r="EN477" s="328">
        <f>IF(BI477&lt;&gt;"",IF(BI477&lt;=$ED$6,1,IF(BH477&gt;$ED$6,0,NETWORKDAYS(BH477,$ED$6,祭日リスト)/NETWORKDAYS(BH477,BI477,祭日リスト)))*$GG477*週間進捗報告書!$G$18,0)</f>
        <v>0</v>
      </c>
      <c r="EO477" s="328">
        <f>IF(BQ477&lt;&gt;"",IF(BQ477&lt;=$ED$6,1,IF(BP477&gt;$ED$6,0,NETWORKDAYS(BP477,$ED$6,祭日リスト)/NETWORKDAYS(BP477,BQ477,祭日リスト)))*$GG477*週間進捗報告書!$G$19,0)</f>
        <v>0</v>
      </c>
      <c r="EP477" s="328">
        <f>IF(BU477&lt;&gt;"",IF(BU477&lt;=$ED$6,1,IF(BT477&gt;$ED$6,0,NETWORKDAYS(BT477,$ED$6,祭日リスト)/NETWORKDAYS(BT477,BU477,祭日リスト)))*$GG477*週間進捗報告書!$G$20,0)</f>
        <v>0</v>
      </c>
      <c r="ER477" s="547">
        <f t="shared" ref="ER477:FC477" si="24307">EE477-EE478</f>
        <v>0</v>
      </c>
      <c r="ES477" s="547">
        <f t="shared" si="24307"/>
        <v>0</v>
      </c>
      <c r="ET477" s="547">
        <f t="shared" si="24307"/>
        <v>0</v>
      </c>
      <c r="EU477" s="547">
        <f t="shared" si="24307"/>
        <v>0</v>
      </c>
      <c r="EV477" s="547">
        <f t="shared" si="24307"/>
        <v>0</v>
      </c>
      <c r="EW477" s="547">
        <f t="shared" si="24307"/>
        <v>0</v>
      </c>
      <c r="EX477" s="547">
        <f t="shared" si="24307"/>
        <v>0</v>
      </c>
      <c r="EY477" s="547">
        <f t="shared" si="24307"/>
        <v>0</v>
      </c>
      <c r="EZ477" s="547">
        <f t="shared" si="24307"/>
        <v>0</v>
      </c>
      <c r="FA477" s="547">
        <f t="shared" si="24307"/>
        <v>0</v>
      </c>
      <c r="FB477" s="547">
        <f t="shared" si="24307"/>
        <v>0</v>
      </c>
      <c r="FC477" s="547">
        <f t="shared" si="24307"/>
        <v>0</v>
      </c>
      <c r="FD477" s="547">
        <f t="shared" ref="FD477" si="24308">SUM(ER477:FC478)</f>
        <v>0</v>
      </c>
      <c r="FE477" s="333"/>
      <c r="FG477" s="32">
        <f>IF(AND($M477&lt;&gt;$FF$7),1,0)</f>
        <v>0</v>
      </c>
      <c r="FH477" s="32">
        <f>IF(AND($Q477&lt;&gt;$FF$7),1,0)</f>
        <v>0</v>
      </c>
      <c r="FI477" s="32">
        <f>IF(AND($U477&lt;&gt;$FF$7),1,0)</f>
        <v>0</v>
      </c>
      <c r="FJ477" s="32">
        <f>IF(AND($Y477&lt;&gt;$FF$7),1,0)</f>
        <v>0</v>
      </c>
      <c r="FK477" s="32">
        <f>IF(AND($AG477&lt;&gt;$FF$7),1,0)</f>
        <v>0</v>
      </c>
      <c r="FL477" s="32">
        <f>IF(AND($AK477&lt;&gt;$FF$7),1,0)</f>
        <v>0</v>
      </c>
      <c r="FM477" s="32">
        <f>IF(AND($AS477&lt;&gt;$FF$7),1,0)</f>
        <v>0</v>
      </c>
      <c r="FN477" s="32">
        <f>IF(AND($AW477&lt;&gt;$FF$7),1,0)</f>
        <v>0</v>
      </c>
      <c r="FO477" s="32">
        <f>IF(AND($BE477&lt;&gt;$FF$7),1,0)</f>
        <v>0</v>
      </c>
      <c r="FP477" s="32">
        <f>IF(AND($BI477&lt;&gt;$FF$7),1,0)</f>
        <v>0</v>
      </c>
      <c r="FQ477" s="32">
        <f>IF(AND($BQ477&lt;&gt;$FF$7),1,0)</f>
        <v>0</v>
      </c>
      <c r="FR477" s="32">
        <f>IF(AND($BU477&lt;&gt;$FF$7),1,0)</f>
        <v>0</v>
      </c>
      <c r="FU477" s="294">
        <f t="shared" ref="FU477" si="24309">IF($K477&lt;&gt;"NG",$GG477,0)</f>
        <v>0</v>
      </c>
      <c r="FV477" s="294">
        <f t="shared" ref="FV477" si="24310">IF($O477&lt;&gt;"NG",$GG477,0)</f>
        <v>0</v>
      </c>
      <c r="FW477" s="294">
        <f t="shared" ref="FW477" si="24311">IF($S477&lt;&gt;"NG",$GG477,0)</f>
        <v>0</v>
      </c>
      <c r="FX477" s="294">
        <f t="shared" ref="FX477" si="24312">IF($W477&lt;&gt;"NG",$GG477,0)</f>
        <v>0</v>
      </c>
      <c r="FY477" s="294">
        <f t="shared" ref="FY477" si="24313">IF($AE477&lt;&gt;"NG",$GG477,0)</f>
        <v>0</v>
      </c>
      <c r="FZ477" s="294">
        <f t="shared" ref="FZ477" si="24314">IF($AI477&lt;&gt;"NG",$GG477,0)</f>
        <v>0</v>
      </c>
      <c r="GA477" s="294">
        <f t="shared" ref="GA477" si="24315">IF($AQ477&lt;&gt;"NG",$GG477,0)</f>
        <v>0</v>
      </c>
      <c r="GB477" s="294">
        <f t="shared" ref="GB477" si="24316">IF($AU477&lt;&gt;"NG",$GG477,0)</f>
        <v>0</v>
      </c>
      <c r="GC477" s="294">
        <f t="shared" ref="GC477" si="24317">IF($BC477&lt;&gt;"NG",$GG477,0)</f>
        <v>0</v>
      </c>
      <c r="GD477" s="294">
        <f t="shared" ref="GD477" si="24318">IF($BG477&lt;&gt;"NG",$GG477,0)</f>
        <v>0</v>
      </c>
      <c r="GE477" s="294">
        <f t="shared" ref="GE477" si="24319">IF($BO477&lt;&gt;"NG",$GG477,0)</f>
        <v>0</v>
      </c>
      <c r="GF477" s="294">
        <f t="shared" ref="GF477" si="24320">IF($BS477&lt;&gt;"NG",$GG477,0)</f>
        <v>0</v>
      </c>
      <c r="GG477" s="294" t="e">
        <f>VLOOKUP($D477,リスト!$D:$S,15,FALSE)</f>
        <v>#N/A</v>
      </c>
      <c r="GH477" s="2" t="e">
        <f>INDEX(リスト!$V:$V,MATCH(中日程計画表!$D477,リスト!$D:$D,0))</f>
        <v>#N/A</v>
      </c>
      <c r="GI477" s="2" t="e">
        <f>INDEX(リスト!$A:$A,MATCH(中日程計画表!$D477,リスト!$D:$D,0))</f>
        <v>#N/A</v>
      </c>
      <c r="GJ477" s="2" t="e">
        <f>INDEX(リスト!$U:$U,MATCH(中日程計画表!$D477,リスト!$D:$D,0))</f>
        <v>#N/A</v>
      </c>
      <c r="GK477" s="5" t="e">
        <f>INDEX(リスト!$W:$W,MATCH(中日程計画表!$D477,リスト!$D:$D,0))</f>
        <v>#N/A</v>
      </c>
      <c r="GL477" s="2" t="s">
        <v>200</v>
      </c>
      <c r="GM477" s="296">
        <f>D477</f>
        <v>0</v>
      </c>
      <c r="GN477" s="296">
        <f>E477</f>
        <v>0</v>
      </c>
      <c r="GU477" s="460" t="str">
        <f t="shared" ref="GU477" si="24321">AE477</f>
        <v>NG</v>
      </c>
      <c r="GV477" s="460">
        <f t="shared" ref="GV477" si="24322">EI477</f>
        <v>0</v>
      </c>
      <c r="GW477" s="460">
        <f t="shared" ref="GW477" si="24323">EI478</f>
        <v>0</v>
      </c>
      <c r="GX477" s="462">
        <f t="shared" ref="GX477" si="24324">EV477</f>
        <v>0</v>
      </c>
      <c r="GY477" s="460" t="str">
        <f t="shared" ref="GY477" si="24325">AI477</f>
        <v>NG</v>
      </c>
      <c r="GZ477" s="460">
        <f t="shared" ref="GZ477" si="24326">EJ477</f>
        <v>0</v>
      </c>
      <c r="HA477" s="460">
        <f t="shared" ref="HA477" si="24327">EJ478</f>
        <v>0</v>
      </c>
      <c r="HB477" s="462">
        <f t="shared" ref="HB477" si="24328">EW477</f>
        <v>0</v>
      </c>
      <c r="HC477" s="460" t="str">
        <f t="shared" ref="HC477" si="24329">AQ477</f>
        <v>NG</v>
      </c>
      <c r="HD477" s="460">
        <f t="shared" ref="HD477" si="24330">EK477</f>
        <v>0</v>
      </c>
      <c r="HE477" s="460">
        <f t="shared" ref="HE477" si="24331">EK478</f>
        <v>0</v>
      </c>
      <c r="HF477" s="462">
        <f t="shared" ref="HF477" si="24332">EX477</f>
        <v>0</v>
      </c>
      <c r="HG477" s="460" t="str">
        <f t="shared" ref="HG477" si="24333">AU477</f>
        <v>NG</v>
      </c>
      <c r="HH477" s="460">
        <f t="shared" ref="HH477" si="24334">EL477</f>
        <v>0</v>
      </c>
      <c r="HI477" s="460">
        <f t="shared" ref="HI477" si="24335">EL478</f>
        <v>0</v>
      </c>
      <c r="HJ477" s="462">
        <f t="shared" ref="HJ477" si="24336">EY477</f>
        <v>0</v>
      </c>
      <c r="HK477" s="460" t="str">
        <f t="shared" ref="HK477" si="24337">BC477</f>
        <v>NG</v>
      </c>
      <c r="HL477" s="460">
        <f t="shared" ref="HL477" si="24338">EM477</f>
        <v>0</v>
      </c>
      <c r="HM477" s="460">
        <f t="shared" ref="HM477" si="24339">EM478</f>
        <v>0</v>
      </c>
      <c r="HN477" s="462">
        <f t="shared" ref="HN477" si="24340">EZ477</f>
        <v>0</v>
      </c>
      <c r="HO477" s="460" t="str">
        <f t="shared" ref="HO477" si="24341">BG477</f>
        <v>NG</v>
      </c>
      <c r="HP477" s="460">
        <f t="shared" ref="HP477" si="24342">EN477</f>
        <v>0</v>
      </c>
      <c r="HQ477" s="460">
        <f t="shared" ref="HQ477" si="24343">EN478</f>
        <v>0</v>
      </c>
      <c r="HR477" s="462">
        <f t="shared" ref="HR477" si="24344">FA477</f>
        <v>0</v>
      </c>
      <c r="HS477" s="332"/>
    </row>
    <row r="478" spans="1:227" ht="12" customHeight="1">
      <c r="A478" s="489"/>
      <c r="B478" s="487"/>
      <c r="C478" s="475"/>
      <c r="D478" s="485"/>
      <c r="E478" s="483"/>
      <c r="F478" s="317"/>
      <c r="G478" s="317"/>
      <c r="H478" s="317"/>
      <c r="I478" s="317"/>
      <c r="J478" s="316"/>
      <c r="K478" s="481"/>
      <c r="L478" s="77"/>
      <c r="M478" s="77"/>
      <c r="N478" s="471"/>
      <c r="O478" s="475"/>
      <c r="P478" s="77"/>
      <c r="Q478" s="77"/>
      <c r="R478" s="471"/>
      <c r="S478" s="475"/>
      <c r="T478" s="77"/>
      <c r="U478" s="77"/>
      <c r="V478" s="471"/>
      <c r="W478" s="473"/>
      <c r="X478" s="77"/>
      <c r="Y478" s="77"/>
      <c r="Z478" s="471"/>
      <c r="AA478" s="477"/>
      <c r="AB478" s="80"/>
      <c r="AC478" s="80"/>
      <c r="AD478" s="471"/>
      <c r="AE478" s="473"/>
      <c r="AF478" s="77"/>
      <c r="AG478" s="77"/>
      <c r="AH478" s="471"/>
      <c r="AI478" s="473"/>
      <c r="AJ478" s="77"/>
      <c r="AK478" s="77"/>
      <c r="AL478" s="471"/>
      <c r="AM478" s="477"/>
      <c r="AN478" s="80"/>
      <c r="AO478" s="80"/>
      <c r="AP478" s="471"/>
      <c r="AQ478" s="473"/>
      <c r="AR478" s="77"/>
      <c r="AS478" s="77"/>
      <c r="AT478" s="471"/>
      <c r="AU478" s="473"/>
      <c r="AV478" s="77"/>
      <c r="AW478" s="77"/>
      <c r="AX478" s="471"/>
      <c r="AY478" s="477"/>
      <c r="AZ478" s="80"/>
      <c r="BA478" s="80"/>
      <c r="BB478" s="471"/>
      <c r="BC478" s="475"/>
      <c r="BD478" s="77"/>
      <c r="BE478" s="77"/>
      <c r="BF478" s="471"/>
      <c r="BG478" s="473"/>
      <c r="BH478" s="77"/>
      <c r="BI478" s="77"/>
      <c r="BJ478" s="471"/>
      <c r="BK478" s="477"/>
      <c r="BL478" s="80"/>
      <c r="BM478" s="80"/>
      <c r="BN478" s="471"/>
      <c r="BO478" s="475"/>
      <c r="BP478" s="77"/>
      <c r="BQ478" s="77"/>
      <c r="BR478" s="471"/>
      <c r="BS478" s="473"/>
      <c r="BT478" s="77"/>
      <c r="BU478" s="77"/>
      <c r="BV478" s="471"/>
      <c r="BW478" s="469"/>
      <c r="BX478" s="467"/>
      <c r="BY478" s="490"/>
      <c r="CA478" s="19">
        <f t="shared" ref="CA478" si="24345">IF(AND($N477=1,$M478&lt;&gt;$BZ$7),1,0)</f>
        <v>0</v>
      </c>
      <c r="CB478" s="19">
        <f t="shared" ref="CB478" si="24346">IF(AND($R477=1,$Q478&lt;&gt;$BZ$7),1,0)</f>
        <v>0</v>
      </c>
      <c r="CC478" s="19">
        <f t="shared" ref="CC478" si="24347">IF(AND($V477=1,$U478&lt;&gt;$BZ$7),1,0)</f>
        <v>0</v>
      </c>
      <c r="CD478" s="19">
        <f t="shared" ref="CD478" si="24348">IF(AND($Z477=1,$Y478&lt;&gt;$BZ$7),1,0)</f>
        <v>0</v>
      </c>
      <c r="CE478" s="19">
        <f t="shared" ref="CE478" si="24349">IF(AND($AH477=1,$AG478&lt;&gt;$BZ$7),1,0)</f>
        <v>0</v>
      </c>
      <c r="CF478" s="19">
        <f t="shared" ref="CF478" si="24350">IF(AND($AL477=1,$AK478&lt;&gt;$BZ$7),1,0)</f>
        <v>0</v>
      </c>
      <c r="CG478" s="19">
        <f t="shared" ref="CG478" si="24351">IF(AND($AT477=1,$AS478&lt;&gt;$BZ$7),1,0)</f>
        <v>0</v>
      </c>
      <c r="CH478" s="19">
        <f t="shared" ref="CH478" si="24352">IF(AND($AX477=1,$AW478&lt;&gt;$BZ$7),1,0)</f>
        <v>0</v>
      </c>
      <c r="CI478" s="19">
        <f t="shared" ref="CI478" si="24353">IF(AND($BF477=1,$BE478&lt;&gt;$BZ$7),1,0)</f>
        <v>0</v>
      </c>
      <c r="CJ478" s="19">
        <f t="shared" ref="CJ478" si="24354">IF(AND($BJ477=1,$BI478&lt;&gt;$BZ$7),1,0)</f>
        <v>0</v>
      </c>
      <c r="CK478" s="19">
        <f t="shared" ref="CK478" si="24355">IF(AND($BR477=1,$BQ478&lt;&gt;$BZ$7),1,0)</f>
        <v>0</v>
      </c>
      <c r="CL478" s="19">
        <f t="shared" ref="CL478" si="24356">IF(AND($BV477=1,$BU478&lt;&gt;$BZ$7),1,0)</f>
        <v>0</v>
      </c>
      <c r="CO478" s="19">
        <f>IF(AND($M478&lt;&gt;$CN$7,$M478&lt;=$CN$6),1,0)</f>
        <v>0</v>
      </c>
      <c r="CP478" s="19">
        <f>IF(AND($Q478&lt;&gt;$CN$7,$Q478&lt;=$CN$6),1,0)</f>
        <v>0</v>
      </c>
      <c r="CQ478" s="19">
        <f>IF(AND($U478&lt;&gt;$CN$7,$U478&lt;=$CN$6),1,0)</f>
        <v>0</v>
      </c>
      <c r="CR478" s="19">
        <f>IF(AND($Y478&lt;&gt;$CN$7,$Y478&lt;=$CN$6),1,0)</f>
        <v>0</v>
      </c>
      <c r="CS478" s="19">
        <f>IF(AND($AG478&lt;&gt;$CN$7,$AG478&lt;=$CN$6),1,0)</f>
        <v>0</v>
      </c>
      <c r="CT478" s="19">
        <f>IF(AND($AK478&lt;&gt;$CN$7,$AK478&lt;=$CN$6),1,0)</f>
        <v>0</v>
      </c>
      <c r="CU478" s="19">
        <f>IF(AND($AS478&lt;&gt;$CN$7,$AS478&lt;=$CN$6),1,0)</f>
        <v>0</v>
      </c>
      <c r="CV478" s="19">
        <f>IF(AND($AW478&lt;&gt;$CN$7,$AW478&lt;=$CN$6),1,0)</f>
        <v>0</v>
      </c>
      <c r="CW478" s="19">
        <f>IF(AND($BE478&lt;&gt;$CN$7,$BE478&lt;=$CN$6),1,0)</f>
        <v>0</v>
      </c>
      <c r="CX478" s="19">
        <f>IF(AND($BI478&lt;&gt;$CN$7,$BI478&lt;=$CN$6),1,0)</f>
        <v>0</v>
      </c>
      <c r="CY478" s="19">
        <f>IF(AND($BQ478&lt;&gt;$CN$7,$BQ478&lt;=$CN$6),1,0)</f>
        <v>0</v>
      </c>
      <c r="CZ478" s="19">
        <f>IF(AND($BU478&lt;&gt;$CN$7,$BU478&lt;=$CN$6),1,0)</f>
        <v>0</v>
      </c>
      <c r="DC478" s="19">
        <f>IF($N477=1,1,0)</f>
        <v>0</v>
      </c>
      <c r="DD478" s="19">
        <f>IF($R477=1,1,0)</f>
        <v>0</v>
      </c>
      <c r="DE478" s="19">
        <f>IF($V477=1,1,0)</f>
        <v>0</v>
      </c>
      <c r="DF478" s="19">
        <f>IF($Z477=1,1,0)</f>
        <v>0</v>
      </c>
      <c r="DG478" s="19">
        <f>IF($AH477=1,1,0)</f>
        <v>0</v>
      </c>
      <c r="DH478" s="19">
        <f>IF($AL477=1,1,0)</f>
        <v>0</v>
      </c>
      <c r="DI478" s="19">
        <f>IF($AT477=1,1,0)</f>
        <v>0</v>
      </c>
      <c r="DJ478" s="19">
        <f>IF($AX477=1,1,0)</f>
        <v>0</v>
      </c>
      <c r="DK478" s="19">
        <f>IF($BF477=1,1,0)</f>
        <v>0</v>
      </c>
      <c r="DL478" s="19">
        <f>IF($BJ477=1,1,0)</f>
        <v>0</v>
      </c>
      <c r="DM478" s="19">
        <f>IF($BR477=1,1,0)</f>
        <v>0</v>
      </c>
      <c r="DN478" s="19">
        <f>IF($BV477=1,1,0)</f>
        <v>0</v>
      </c>
      <c r="DQ478" s="19">
        <f t="shared" ref="DQ478" si="24357">IF($N477=1,1,0)</f>
        <v>0</v>
      </c>
      <c r="DR478" s="19">
        <f t="shared" ref="DR478" si="24358">IF($R477=1,1,0)</f>
        <v>0</v>
      </c>
      <c r="DS478" s="19">
        <f t="shared" ref="DS478" si="24359">IF($V477=1,1,0)</f>
        <v>0</v>
      </c>
      <c r="DT478" s="19">
        <f t="shared" ref="DT478" si="24360">IF($Z477=1,1,0)</f>
        <v>0</v>
      </c>
      <c r="DU478" s="19">
        <f t="shared" ref="DU478" si="24361">IF($AH477=1,1,0)</f>
        <v>0</v>
      </c>
      <c r="DV478" s="19">
        <f t="shared" ref="DV478" si="24362">IF($AL477=1,1,0)</f>
        <v>0</v>
      </c>
      <c r="DW478" s="19">
        <f t="shared" ref="DW478" si="24363">IF($AT477=1,1,0)</f>
        <v>0</v>
      </c>
      <c r="DX478" s="19">
        <f t="shared" ref="DX478" si="24364">IF($AX477=1,1,0)</f>
        <v>0</v>
      </c>
      <c r="DY478" s="19">
        <f t="shared" ref="DY478" si="24365">IF($BF477=1,1,0)</f>
        <v>0</v>
      </c>
      <c r="DZ478" s="19">
        <f t="shared" ref="DZ478" si="24366">IF($BJ477=1,1,0)</f>
        <v>0</v>
      </c>
      <c r="EA478" s="19">
        <f t="shared" ref="EA478" si="24367">IF($BR477=1,1,0)</f>
        <v>0</v>
      </c>
      <c r="EB478" s="19">
        <f t="shared" ref="EB478" si="24368">IF($BV477=1,1,0)</f>
        <v>0</v>
      </c>
      <c r="EE478" s="329">
        <f>N477*$FU478*週間進捗報告書!$G$9</f>
        <v>0</v>
      </c>
      <c r="EF478" s="329">
        <f>R477*$FV478*週間進捗報告書!$G$10</f>
        <v>0</v>
      </c>
      <c r="EG478" s="329">
        <f>V477*$FW478*週間進捗報告書!$G$11</f>
        <v>0</v>
      </c>
      <c r="EH478" s="329">
        <f>Z477*$FX478*週間進捗報告書!$G$12</f>
        <v>0</v>
      </c>
      <c r="EI478" s="329">
        <f>AH477*$FY478*週間進捗報告書!$G$13</f>
        <v>0</v>
      </c>
      <c r="EJ478" s="329">
        <f>AL477*$FZ478*週間進捗報告書!$G$14</f>
        <v>0</v>
      </c>
      <c r="EK478" s="329">
        <f>AT477*$GA478*週間進捗報告書!$G$15</f>
        <v>0</v>
      </c>
      <c r="EL478" s="329">
        <f>AX477*$GB478*週間進捗報告書!$G$16</f>
        <v>0</v>
      </c>
      <c r="EM478" s="329">
        <f>BF477*$GC478*週間進捗報告書!$G$17</f>
        <v>0</v>
      </c>
      <c r="EN478" s="329">
        <f>BJ477*$GD478*週間進捗報告書!$G$18</f>
        <v>0</v>
      </c>
      <c r="EO478" s="329">
        <f>BR477*$GE478*週間進捗報告書!$G$19</f>
        <v>0</v>
      </c>
      <c r="EP478" s="329">
        <f>BV477*$GF478*週間進捗報告書!$G$20</f>
        <v>0</v>
      </c>
      <c r="ER478" s="547"/>
      <c r="ES478" s="547"/>
      <c r="ET478" s="547"/>
      <c r="EU478" s="547"/>
      <c r="EV478" s="547"/>
      <c r="EW478" s="547"/>
      <c r="EX478" s="547"/>
      <c r="EY478" s="547"/>
      <c r="EZ478" s="547"/>
      <c r="FA478" s="547"/>
      <c r="FB478" s="547"/>
      <c r="FC478" s="547"/>
      <c r="FD478" s="547"/>
      <c r="FE478" s="332"/>
      <c r="FG478" s="19"/>
      <c r="FH478" s="19"/>
      <c r="FI478" s="19"/>
      <c r="FJ478" s="19"/>
      <c r="FK478" s="19"/>
      <c r="FL478" s="19"/>
      <c r="FM478" s="19"/>
      <c r="FN478" s="19"/>
      <c r="FO478" s="19"/>
      <c r="FP478" s="19"/>
      <c r="FQ478" s="19"/>
      <c r="FR478" s="19"/>
      <c r="FU478" s="295">
        <f t="shared" ref="FU478" si="24369">FU477</f>
        <v>0</v>
      </c>
      <c r="FV478" s="295">
        <f t="shared" ref="FV478" si="24370">FV477</f>
        <v>0</v>
      </c>
      <c r="FW478" s="295">
        <f t="shared" ref="FW478" si="24371">FW477</f>
        <v>0</v>
      </c>
      <c r="FX478" s="295">
        <f t="shared" ref="FX478" si="24372">FX477</f>
        <v>0</v>
      </c>
      <c r="FY478" s="295">
        <f t="shared" ref="FY478" si="24373">FY477</f>
        <v>0</v>
      </c>
      <c r="FZ478" s="295">
        <f t="shared" ref="FZ478" si="24374">FZ477</f>
        <v>0</v>
      </c>
      <c r="GA478" s="295">
        <f t="shared" ref="GA478" si="24375">GA477</f>
        <v>0</v>
      </c>
      <c r="GB478" s="295">
        <f t="shared" ref="GB478" si="24376">GB477</f>
        <v>0</v>
      </c>
      <c r="GC478" s="295">
        <f t="shared" ref="GC478" si="24377">GC477</f>
        <v>0</v>
      </c>
      <c r="GD478" s="295">
        <f t="shared" ref="GD478" si="24378">GD477</f>
        <v>0</v>
      </c>
      <c r="GE478" s="295">
        <f t="shared" ref="GE478" si="24379">GE477</f>
        <v>0</v>
      </c>
      <c r="GF478" s="295">
        <f t="shared" ref="GF478" si="24380">GF477</f>
        <v>0</v>
      </c>
      <c r="GG478" s="295" t="e">
        <f t="shared" ref="GG478" si="24381">GG477</f>
        <v>#N/A</v>
      </c>
      <c r="GH478" s="2" t="e">
        <f>INDEX(リスト!$V:$V,MATCH(中日程計画表!$D477,リスト!$D:$D,0))</f>
        <v>#N/A</v>
      </c>
      <c r="GI478" s="2" t="e">
        <f>INDEX(リスト!$A:$A,MATCH(中日程計画表!$D477,リスト!$D:$D,0))</f>
        <v>#N/A</v>
      </c>
      <c r="GJ478" s="2" t="e">
        <f>INDEX(リスト!$U:$U,MATCH(中日程計画表!$D477,リスト!$D:$D,0))</f>
        <v>#N/A</v>
      </c>
      <c r="GK478" s="5" t="e">
        <f>INDEX(リスト!$W:$W,MATCH(中日程計画表!$D477,リスト!$D:$D,0))</f>
        <v>#N/A</v>
      </c>
      <c r="GL478" s="2" t="s">
        <v>201</v>
      </c>
      <c r="GM478" s="296">
        <f t="shared" ref="GM478" si="24382">GM477</f>
        <v>0</v>
      </c>
      <c r="GN478" s="296">
        <f t="shared" ref="GN478" si="24383">GN477</f>
        <v>0</v>
      </c>
      <c r="GU478" s="461"/>
      <c r="GV478" s="460"/>
      <c r="GW478" s="460"/>
      <c r="GX478" s="461"/>
      <c r="GY478" s="461"/>
      <c r="GZ478" s="460"/>
      <c r="HA478" s="460"/>
      <c r="HB478" s="461"/>
      <c r="HC478" s="461"/>
      <c r="HD478" s="460"/>
      <c r="HE478" s="460"/>
      <c r="HF478" s="461"/>
      <c r="HG478" s="461"/>
      <c r="HH478" s="460"/>
      <c r="HI478" s="460"/>
      <c r="HJ478" s="461"/>
      <c r="HK478" s="461"/>
      <c r="HL478" s="460"/>
      <c r="HM478" s="460"/>
      <c r="HN478" s="461"/>
      <c r="HO478" s="461"/>
      <c r="HP478" s="460"/>
      <c r="HQ478" s="460"/>
      <c r="HR478" s="461"/>
      <c r="HS478" s="4"/>
    </row>
    <row r="479" spans="1:227" ht="12" customHeight="1">
      <c r="A479" s="488" t="str">
        <f t="shared" ref="A479" ca="1" si="24384">INDIRECT("リスト!A"&amp;B479+6)</f>
        <v/>
      </c>
      <c r="B479" s="486">
        <f t="shared" ref="B479" si="24385">ROUNDDOWN((ROW()-6)/2,0)+1</f>
        <v>237</v>
      </c>
      <c r="C479" s="474" t="str">
        <f>機能グループ名</f>
        <v/>
      </c>
      <c r="D479" s="484">
        <f>機能ID</f>
        <v>0</v>
      </c>
      <c r="E479" s="482">
        <f>機能名</f>
        <v>0</v>
      </c>
      <c r="F479" s="315"/>
      <c r="G479" s="315"/>
      <c r="H479" s="315"/>
      <c r="I479" s="315"/>
      <c r="J479" s="316"/>
      <c r="K479" s="480" t="str">
        <f>担当者_SR</f>
        <v>NG</v>
      </c>
      <c r="L479" s="76"/>
      <c r="M479" s="76"/>
      <c r="N479" s="470"/>
      <c r="O479" s="474" t="str">
        <f>担当者_SRR</f>
        <v>NG</v>
      </c>
      <c r="P479" s="76"/>
      <c r="Q479" s="76"/>
      <c r="R479" s="470"/>
      <c r="S479" s="474" t="str">
        <f>担当者_DS</f>
        <v>NG</v>
      </c>
      <c r="T479" s="76"/>
      <c r="U479" s="76"/>
      <c r="V479" s="470"/>
      <c r="W479" s="472" t="str">
        <f>担当者_DSR</f>
        <v>NG</v>
      </c>
      <c r="X479" s="76"/>
      <c r="Y479" s="76"/>
      <c r="Z479" s="470"/>
      <c r="AA479" s="476"/>
      <c r="AB479" s="79"/>
      <c r="AC479" s="79"/>
      <c r="AD479" s="470">
        <f>IF(AC480 &lt;&gt; "",1,0)</f>
        <v>0</v>
      </c>
      <c r="AE479" s="472" t="str">
        <f>担当者_CD</f>
        <v>NG</v>
      </c>
      <c r="AF479" s="76"/>
      <c r="AG479" s="76"/>
      <c r="AH479" s="470"/>
      <c r="AI479" s="472" t="str">
        <f>担当者_DD</f>
        <v>NG</v>
      </c>
      <c r="AJ479" s="76"/>
      <c r="AK479" s="76"/>
      <c r="AL479" s="470"/>
      <c r="AM479" s="476"/>
      <c r="AN479" s="79"/>
      <c r="AO479" s="79"/>
      <c r="AP479" s="470">
        <f>IF(AO480 &lt;&gt; "",1,0)</f>
        <v>0</v>
      </c>
      <c r="AQ479" s="472" t="str">
        <f>担当者_MCL</f>
        <v>NG</v>
      </c>
      <c r="AR479" s="76"/>
      <c r="AS479" s="76"/>
      <c r="AT479" s="470"/>
      <c r="AU479" s="472" t="str">
        <f>担当者_MCLR</f>
        <v>NG</v>
      </c>
      <c r="AV479" s="76"/>
      <c r="AW479" s="76"/>
      <c r="AX479" s="470"/>
      <c r="AY479" s="476"/>
      <c r="AZ479" s="79"/>
      <c r="BA479" s="79"/>
      <c r="BB479" s="470">
        <f>IF(BA480 &lt;&gt; "",1,0)</f>
        <v>0</v>
      </c>
      <c r="BC479" s="474" t="str">
        <f>担当者_MT</f>
        <v>NG</v>
      </c>
      <c r="BD479" s="76"/>
      <c r="BE479" s="76"/>
      <c r="BF479" s="470"/>
      <c r="BG479" s="472" t="str">
        <f>担当者_M検</f>
        <v>NG</v>
      </c>
      <c r="BH479" s="76"/>
      <c r="BI479" s="76"/>
      <c r="BJ479" s="470"/>
      <c r="BK479" s="476"/>
      <c r="BL479" s="79"/>
      <c r="BM479" s="79"/>
      <c r="BN479" s="470">
        <v>0</v>
      </c>
      <c r="BO479" s="474" t="str">
        <f>担当者_モテ</f>
        <v>NG</v>
      </c>
      <c r="BP479" s="76"/>
      <c r="BQ479" s="76"/>
      <c r="BR479" s="470"/>
      <c r="BS479" s="472" t="str">
        <f>担当者_モテR</f>
        <v>NG</v>
      </c>
      <c r="BT479" s="76"/>
      <c r="BU479" s="76"/>
      <c r="BV479" s="470"/>
      <c r="BW479" s="468">
        <f t="shared" ref="BW479" si="24386">IFERROR(SUM(IF(K479&lt;&gt;"NG",N479*K$1,0),IF(O479&lt;&gt;"NG",R479*O$1,0),IF(S479&lt;&gt;"NG",V479*S$1,0),IF(W479&lt;&gt;"NG",Z479*W$1,0),IF(AA479&lt;&gt;"NG",AD479*AA$1,0),IF(AE479&lt;&gt;"NG",AH479*AE$1,0),IF(AI479&lt;&gt;"NG",AL479*AI$1,0),IF(AM479&lt;&gt;"NG",AP479*AM$1,0),IF(AQ479&lt;&gt;"NG",AT479*AQ$1,0),IF(AU479&lt;&gt;"NG",AX479*AU$1,0),IF(AY479&lt;&gt;"NG",BB479*AY$1,0),IF(BC479&lt;&gt;"NG",BF479*BC$1,0),IF(BG479&lt;&gt;"NG",BJ479*BG$1,0),IF(BK479&lt;&gt;"NG",BN479*BK$1,0),IF(BO479&lt;&gt;"NG",BR479*BO$1,0),IF(BS479&lt;&gt;"NG",BV479*BS$1,0))/SUM(IF(K479&lt;&gt;"NG",K$1,0),IF(O479&lt;&gt;"NG",O$1,0),IF(S479&lt;&gt;"NG",S$1,0),IF(W479&lt;&gt;"NG",W$1,0),IF(AA479&lt;&gt;"NG",AA$1,0),IF(AE479&lt;&gt;"NG",AE$1,0),IF(AI479&lt;&gt;"NG",AI$1,0),IF(AM479&lt;&gt;"NG",AM$1,0),IF(AQ479&lt;&gt;"NG",AQ$1,0),IF(AU479&lt;&gt;"NG",AU$1,0),IF(AY479&lt;&gt;"NG",AY$1,0),IF(BC479&lt;&gt;"NG",BC$1,0),IF(BG479&lt;&gt;"NG",BG$1,0),IF(BK479&lt;&gt;"NG",BK$1,0),IF(BO479&lt;&gt;"NG",BO$1,0),IF(BS479&lt;&gt;"NG",BS$1,0)),0)</f>
        <v>0</v>
      </c>
      <c r="BX479" s="466"/>
      <c r="BY479" s="490"/>
      <c r="BZ479" s="5"/>
      <c r="CA479" s="32">
        <f t="shared" ref="CA479" si="24387">IF(AND($M479&lt;&gt;$BZ$5,$M479&lt;=$BZ$6,$M479&lt;&gt;$BZ$7),1,0)</f>
        <v>0</v>
      </c>
      <c r="CB479" s="32">
        <f t="shared" ref="CB479" si="24388">IF(AND($Q479&lt;&gt;$BZ$5,$Q479&lt;=$BZ$6,$Q479&lt;&gt;$BZ$7),1,0)</f>
        <v>0</v>
      </c>
      <c r="CC479" s="32">
        <f t="shared" ref="CC479" si="24389">IF(AND($U479&lt;&gt;$BZ$5,$U479&lt;=$BZ$6,$U479&lt;&gt;$BZ$7),1,0)</f>
        <v>0</v>
      </c>
      <c r="CD479" s="32">
        <f t="shared" ref="CD479" si="24390">IF(AND($Y479&lt;&gt;$BZ$5,$Y479&lt;=$BZ$6,$Y479&lt;&gt;$BZ$7),1,0)</f>
        <v>0</v>
      </c>
      <c r="CE479" s="32">
        <f t="shared" ref="CE479" si="24391">IF(AND($AG479&lt;&gt;$BZ$5,$AG479&lt;=$BZ$6,$AG479&lt;&gt;$BZ$7),1,0)</f>
        <v>0</v>
      </c>
      <c r="CF479" s="32">
        <f t="shared" ref="CF479" si="24392">IF(AND($AK479&lt;&gt;$BZ$5,$AK479&lt;=$BZ$6,$AK479&lt;&gt;$BZ$7),1,0)</f>
        <v>0</v>
      </c>
      <c r="CG479" s="32">
        <f t="shared" ref="CG479" si="24393">IF(AND($AS479&lt;&gt;$BZ$5,$AS479&lt;=$BZ$6,$AS479&lt;&gt;$BZ$7),1,0)</f>
        <v>0</v>
      </c>
      <c r="CH479" s="32">
        <f t="shared" ref="CH479" si="24394">IF(AND($AW479&lt;&gt;$BZ$5,$AW479&lt;=$BZ$6,$AW479&lt;&gt;$BZ$7),1,0)</f>
        <v>0</v>
      </c>
      <c r="CI479" s="32">
        <f t="shared" ref="CI479" si="24395">IF(AND($BE479&lt;&gt;$BZ$5,$BE479&lt;=$BZ$6,$BE479&lt;&gt;$BZ$7),1,0)</f>
        <v>0</v>
      </c>
      <c r="CJ479" s="32">
        <f t="shared" ref="CJ479" si="24396">IF(AND($BI479&lt;&gt;$BZ$5,$BI479&lt;=$BZ$6,$BI479&lt;&gt;$BZ$7),1,0)</f>
        <v>0</v>
      </c>
      <c r="CK479" s="32">
        <f t="shared" ref="CK479" si="24397">IF(AND($BQ479&lt;&gt;$BZ$5,$BQ479&lt;=$BZ$6,$BQ479&lt;&gt;$BZ$7),1,0)</f>
        <v>0</v>
      </c>
      <c r="CL479" s="32">
        <f t="shared" ref="CL479" si="24398">IF(AND($BU479&lt;&gt;$BZ$5,$BU479&lt;=$BZ$6,$BU479&lt;&gt;$BZ$7),1,0)</f>
        <v>0</v>
      </c>
      <c r="CO479" s="32">
        <f>IF(AND($M479&lt;&gt;$CN$5,$M479&lt;=$CN$6,$M479&lt;&gt;$CN$7),1,0)</f>
        <v>0</v>
      </c>
      <c r="CP479" s="32">
        <f>IF(AND($Q479&lt;&gt;$CN$5,$Q479&lt;=$CN$6,$Q479&lt;&gt;$CN$7),1,0)</f>
        <v>0</v>
      </c>
      <c r="CQ479" s="32">
        <f>IF(AND($U479&lt;&gt;$CN$5,$U479&lt;=$CN$6,$U479&lt;&gt;$CN$7),1,0)</f>
        <v>0</v>
      </c>
      <c r="CR479" s="32">
        <f>IF(AND($Y479&lt;&gt;$CN$5,$Y479&lt;=$CN$6,$Y479&lt;&gt;$CN$7),1,0)</f>
        <v>0</v>
      </c>
      <c r="CS479" s="32">
        <f>IF(AND($AG479&lt;&gt;$CN$5,$AG479&lt;=$CN$6,$AG479&lt;&gt;$CN$7),1,0)</f>
        <v>0</v>
      </c>
      <c r="CT479" s="32">
        <f>IF(AND($AK479&lt;&gt;$CN$5,$AK479&lt;=$CN$6,$AK479&lt;&gt;$CN$7),1,0)</f>
        <v>0</v>
      </c>
      <c r="CU479" s="32">
        <f>IF(AND($AS479&lt;&gt;$CN$5,$AS479&lt;=$CN$6,$AS479&lt;&gt;$CN$7),1,0)</f>
        <v>0</v>
      </c>
      <c r="CV479" s="32">
        <f>IF(AND($AW479&lt;&gt;$CN$5,$AW479&lt;=$CN$6,$AW479&lt;&gt;$CN$7),1,0)</f>
        <v>0</v>
      </c>
      <c r="CW479" s="32">
        <f>IF(AND($BE479&lt;&gt;$CN$5,$BE479&lt;=$CN$6,$BE479&lt;&gt;$CN$7),1,0)</f>
        <v>0</v>
      </c>
      <c r="CX479" s="32">
        <f>IF(AND($BI479&lt;&gt;$CN$5,$BI479&lt;=$CN$6,$BI479&lt;&gt;$CN$7),1,0)</f>
        <v>0</v>
      </c>
      <c r="CY479" s="32">
        <f>IF(AND($BQ479&lt;&gt;$CN$5,$BQ479&lt;=$CN$6,$BQ479&lt;&gt;$CN$7),1,0)</f>
        <v>0</v>
      </c>
      <c r="CZ479" s="32">
        <f>IF(AND($BU479&lt;&gt;$CN$5,$BU479&lt;=$CN$6,$BU479&lt;&gt;$CN$7),1,0)</f>
        <v>0</v>
      </c>
      <c r="DC479" s="32">
        <f>IF(AND($M479&lt;&gt;$DB$5,$M479&lt;=$DB$6,$M479&lt;&gt;$CN$7),1,0)</f>
        <v>0</v>
      </c>
      <c r="DD479" s="32">
        <f>IF(AND($Q479&lt;&gt;$DB$5,$Q479&lt;=$DB$6,$Q479&lt;&gt;$CN$7),1,0)</f>
        <v>0</v>
      </c>
      <c r="DE479" s="32">
        <f>IF(AND($U479&lt;&gt;$DB$5,$U479&lt;=$DB$6,$U479&lt;&gt;$CN$7),1,0)</f>
        <v>0</v>
      </c>
      <c r="DF479" s="32">
        <f>IF(AND($Y479&lt;&gt;$DB$5,$Y479&lt;=$DB$6,$Y479&lt;&gt;$CN$7),1,0)</f>
        <v>0</v>
      </c>
      <c r="DG479" s="32">
        <f>IF(AND($AG479&lt;&gt;$DB$5,$AG479&lt;=$DB$6,$AG479&lt;&gt;$CN$7),1,0)</f>
        <v>0</v>
      </c>
      <c r="DH479" s="32">
        <f>IF(AND($AK479&lt;&gt;$DB$5,$AK479&lt;=$DB$6,$AK479&lt;&gt;$CN$7),1,0)</f>
        <v>0</v>
      </c>
      <c r="DI479" s="32">
        <f>IF(AND($AS479&lt;&gt;$DB$5,$AS479&lt;=$DB$6,$AS479&lt;&gt;$CN$7),1,0)</f>
        <v>0</v>
      </c>
      <c r="DJ479" s="32">
        <f>IF(AND($AW479&lt;&gt;$DB$5,$AW479&lt;=$DB$6,$AW479&lt;&gt;$CN$7),1,0)</f>
        <v>0</v>
      </c>
      <c r="DK479" s="32">
        <f>IF(AND($BE479&lt;&gt;$DB$5,$BE479&lt;=$DB$6,$BE479&lt;&gt;$CN$7),1,0)</f>
        <v>0</v>
      </c>
      <c r="DL479" s="32">
        <f>IF(AND($BI479&lt;&gt;$DB$5,$BI479&lt;=$DB$6,$BI479&lt;&gt;$CN$7),1,0)</f>
        <v>0</v>
      </c>
      <c r="DM479" s="32">
        <f>IF(AND($BQ479&lt;&gt;$DB$5,$BQ479&lt;=$DB$6,$BQ479&lt;&gt;$CN$7),1,0)</f>
        <v>0</v>
      </c>
      <c r="DN479" s="32">
        <f>IF(AND($BU479&lt;&gt;$DB$5,$BU479&lt;=$DB$6,$BU479&lt;&gt;$CN$7),1,0)</f>
        <v>0</v>
      </c>
      <c r="DQ479" s="32">
        <f t="shared" ref="DQ479" si="24399">IF(AND($M479&lt;&gt;$DP$5,$M479&lt;=$DP$6,$M479&lt;&gt;$CN$7),1,0)</f>
        <v>0</v>
      </c>
      <c r="DR479" s="32">
        <f t="shared" ref="DR479" si="24400">IF(AND($Q479&lt;&gt;$DP$5,$Q479&lt;=$DP$6,$Q479&lt;&gt;$CN$7),1,0)</f>
        <v>0</v>
      </c>
      <c r="DS479" s="32">
        <f t="shared" ref="DS479" si="24401">IF(AND($U479&lt;&gt;$DP$5,$U479&lt;=$DP$6,$U479&lt;&gt;$CN$7),1,0)</f>
        <v>0</v>
      </c>
      <c r="DT479" s="32">
        <f t="shared" ref="DT479" si="24402">IF(AND($Y479&lt;&gt;$DP$5,$Y479&lt;=$DP$6,$Y479&lt;&gt;$CN$7),1,0)</f>
        <v>0</v>
      </c>
      <c r="DU479" s="32">
        <f t="shared" ref="DU479" si="24403">IF(AND($AG479&lt;&gt;$DP$5,$AG479&lt;=$DP$6,$AG479&lt;&gt;$CN$7),1,0)</f>
        <v>0</v>
      </c>
      <c r="DV479" s="32">
        <f t="shared" ref="DV479" si="24404">IF(AND($AK479&lt;&gt;$DP$5,$AK479&lt;=$DP$6,$AK479&lt;&gt;$CN$7),1,0)</f>
        <v>0</v>
      </c>
      <c r="DW479" s="32">
        <f t="shared" ref="DW479" si="24405">IF(AND($AS479&lt;&gt;$DP$5,$AS479&lt;=$DP$6,$AS479&lt;&gt;$CN$7),1,0)</f>
        <v>0</v>
      </c>
      <c r="DX479" s="32">
        <f t="shared" ref="DX479" si="24406">IF(AND($AW479&lt;&gt;$DP$5,$AW479&lt;=$DP$6,$AW479&lt;&gt;$CN$7),1,0)</f>
        <v>0</v>
      </c>
      <c r="DY479" s="32">
        <f t="shared" ref="DY479" si="24407">IF(AND($BE479&lt;&gt;$DP$5,$BE479&lt;=$DP$6,$BE479&lt;&gt;$CN$7),1,0)</f>
        <v>0</v>
      </c>
      <c r="DZ479" s="32">
        <f t="shared" ref="DZ479" si="24408">IF(AND($BI479&lt;&gt;$DP$5,$BI479&lt;=$DP$6,$BI479&lt;&gt;$CN$7),1,0)</f>
        <v>0</v>
      </c>
      <c r="EA479" s="32">
        <f t="shared" ref="EA479" si="24409">IF(AND($BQ479&lt;&gt;$DP$5,$BQ479&lt;=$DP$6,$BQ479&lt;&gt;$CN$7),1,0)</f>
        <v>0</v>
      </c>
      <c r="EB479" s="32">
        <f t="shared" ref="EB479" si="24410">IF(AND($BU479&lt;&gt;$DP$5,$BU479&lt;=$DP$6,$BU479&lt;&gt;$CN$7),1,0)</f>
        <v>0</v>
      </c>
      <c r="EE479" s="328">
        <f>IF(M479&lt;&gt;"",IF(M479&lt;=$ED$6,1,IF(L479&gt;$ED$6,0,NETWORKDAYS(L479,$ED$6,祭日リスト)/NETWORKDAYS(L479,M479,祭日リスト)))*$GG479*週間進捗報告書!$G$9,0)</f>
        <v>0</v>
      </c>
      <c r="EF479" s="328">
        <f>IF(Q479&lt;&gt;"",IF(Q479&lt;=$ED$6,1,IF(P479&gt;$ED$6,0,NETWORKDAYS(P479,$ED$6,祭日リスト)/NETWORKDAYS(P479,Q479,祭日リスト)))*$GG479*週間進捗報告書!$G$10,0)</f>
        <v>0</v>
      </c>
      <c r="EG479" s="328">
        <f>IF(U479&lt;&gt;"",IF(U479&lt;=$ED$6,1,IF(T479&gt;$ED$6,0,NETWORKDAYS(T479,$ED$6,祭日リスト)/NETWORKDAYS(T479,U479,祭日リスト)))*$GG479*週間進捗報告書!$G$11,0)</f>
        <v>0</v>
      </c>
      <c r="EH479" s="328">
        <f>IF(Y479&lt;&gt;"",IF(Y479&lt;=$ED$6,1,IF(X479&gt;$ED$6,0,NETWORKDAYS(X479,$ED$6,祭日リスト)/NETWORKDAYS(X479,Y479,祭日リスト)))*$GG479*週間進捗報告書!$G$12,0)</f>
        <v>0</v>
      </c>
      <c r="EI479" s="328">
        <f>IF(AG479&lt;&gt;"",IF(AG479&lt;=$ED$6,1,IF(AF479&gt;$ED$6,0,NETWORKDAYS(AF479,$ED$6,祭日リスト)/NETWORKDAYS(AF479,AG479,祭日リスト)))*$GG479*週間進捗報告書!$G$13,0)</f>
        <v>0</v>
      </c>
      <c r="EJ479" s="328">
        <f>IF(AK479&lt;&gt;"",IF(AK479&lt;=$ED$6,1,IF(AJ479&gt;$ED$6,0,NETWORKDAYS(AJ479,$ED$6,祭日リスト)/NETWORKDAYS(AJ479,AK479,祭日リスト)))*$GG479*週間進捗報告書!$G$14,0)</f>
        <v>0</v>
      </c>
      <c r="EK479" s="328">
        <f>IF(AS479&lt;&gt;"",IF(AS479&lt;=$ED$6,1,IF(AR479&gt;$ED$6,0,NETWORKDAYS(AR479,$ED$6,祭日リスト)/NETWORKDAYS(AR479,AS479,祭日リスト)))*$GG479*週間進捗報告書!$G$15,0)</f>
        <v>0</v>
      </c>
      <c r="EL479" s="328">
        <f>IF(AW479&lt;&gt;"",IF(AW479&lt;=$ED$6,1,IF(AV479&gt;$ED$6,0,NETWORKDAYS(AV479,$ED$6,祭日リスト)/NETWORKDAYS(AV479,AW479,祭日リスト)))*$GG479*週間進捗報告書!$G$16,0)</f>
        <v>0</v>
      </c>
      <c r="EM479" s="328">
        <f>IF(BE479&lt;&gt;"",IF(BE479&lt;=$ED$6,1,IF(BD479&gt;$ED$6,0,NETWORKDAYS(BD479,$ED$6,祭日リスト)/NETWORKDAYS(BD479,BE479,祭日リスト)))*$GG479*週間進捗報告書!$G$17,0)</f>
        <v>0</v>
      </c>
      <c r="EN479" s="328">
        <f>IF(BI479&lt;&gt;"",IF(BI479&lt;=$ED$6,1,IF(BH479&gt;$ED$6,0,NETWORKDAYS(BH479,$ED$6,祭日リスト)/NETWORKDAYS(BH479,BI479,祭日リスト)))*$GG479*週間進捗報告書!$G$18,0)</f>
        <v>0</v>
      </c>
      <c r="EO479" s="328">
        <f>IF(BQ479&lt;&gt;"",IF(BQ479&lt;=$ED$6,1,IF(BP479&gt;$ED$6,0,NETWORKDAYS(BP479,$ED$6,祭日リスト)/NETWORKDAYS(BP479,BQ479,祭日リスト)))*$GG479*週間進捗報告書!$G$19,0)</f>
        <v>0</v>
      </c>
      <c r="EP479" s="328">
        <f>IF(BU479&lt;&gt;"",IF(BU479&lt;=$ED$6,1,IF(BT479&gt;$ED$6,0,NETWORKDAYS(BT479,$ED$6,祭日リスト)/NETWORKDAYS(BT479,BU479,祭日リスト)))*$GG479*週間進捗報告書!$G$20,0)</f>
        <v>0</v>
      </c>
      <c r="ER479" s="547">
        <f t="shared" ref="ER479:FC479" si="24411">EE479-EE480</f>
        <v>0</v>
      </c>
      <c r="ES479" s="547">
        <f t="shared" si="24411"/>
        <v>0</v>
      </c>
      <c r="ET479" s="547">
        <f t="shared" si="24411"/>
        <v>0</v>
      </c>
      <c r="EU479" s="547">
        <f t="shared" si="24411"/>
        <v>0</v>
      </c>
      <c r="EV479" s="547">
        <f t="shared" si="24411"/>
        <v>0</v>
      </c>
      <c r="EW479" s="547">
        <f t="shared" si="24411"/>
        <v>0</v>
      </c>
      <c r="EX479" s="547">
        <f t="shared" si="24411"/>
        <v>0</v>
      </c>
      <c r="EY479" s="547">
        <f t="shared" si="24411"/>
        <v>0</v>
      </c>
      <c r="EZ479" s="547">
        <f t="shared" si="24411"/>
        <v>0</v>
      </c>
      <c r="FA479" s="547">
        <f t="shared" si="24411"/>
        <v>0</v>
      </c>
      <c r="FB479" s="547">
        <f t="shared" si="24411"/>
        <v>0</v>
      </c>
      <c r="FC479" s="547">
        <f t="shared" si="24411"/>
        <v>0</v>
      </c>
      <c r="FD479" s="547">
        <f t="shared" ref="FD479" si="24412">SUM(ER479:FC480)</f>
        <v>0</v>
      </c>
      <c r="FE479" s="333"/>
      <c r="FG479" s="32">
        <f>IF(AND($M479&lt;&gt;$FF$7),1,0)</f>
        <v>0</v>
      </c>
      <c r="FH479" s="32">
        <f>IF(AND($Q479&lt;&gt;$FF$7),1,0)</f>
        <v>0</v>
      </c>
      <c r="FI479" s="32">
        <f>IF(AND($U479&lt;&gt;$FF$7),1,0)</f>
        <v>0</v>
      </c>
      <c r="FJ479" s="32">
        <f>IF(AND($Y479&lt;&gt;$FF$7),1,0)</f>
        <v>0</v>
      </c>
      <c r="FK479" s="32">
        <f>IF(AND($AG479&lt;&gt;$FF$7),1,0)</f>
        <v>0</v>
      </c>
      <c r="FL479" s="32">
        <f>IF(AND($AK479&lt;&gt;$FF$7),1,0)</f>
        <v>0</v>
      </c>
      <c r="FM479" s="32">
        <f>IF(AND($AS479&lt;&gt;$FF$7),1,0)</f>
        <v>0</v>
      </c>
      <c r="FN479" s="32">
        <f>IF(AND($AW479&lt;&gt;$FF$7),1,0)</f>
        <v>0</v>
      </c>
      <c r="FO479" s="32">
        <f>IF(AND($BE479&lt;&gt;$FF$7),1,0)</f>
        <v>0</v>
      </c>
      <c r="FP479" s="32">
        <f>IF(AND($BI479&lt;&gt;$FF$7),1,0)</f>
        <v>0</v>
      </c>
      <c r="FQ479" s="32">
        <f>IF(AND($BQ479&lt;&gt;$FF$7),1,0)</f>
        <v>0</v>
      </c>
      <c r="FR479" s="32">
        <f>IF(AND($BU479&lt;&gt;$FF$7),1,0)</f>
        <v>0</v>
      </c>
      <c r="FU479" s="294">
        <f t="shared" ref="FU479" si="24413">IF($K479&lt;&gt;"NG",$GG479,0)</f>
        <v>0</v>
      </c>
      <c r="FV479" s="294">
        <f t="shared" ref="FV479" si="24414">IF($O479&lt;&gt;"NG",$GG479,0)</f>
        <v>0</v>
      </c>
      <c r="FW479" s="294">
        <f t="shared" ref="FW479" si="24415">IF($S479&lt;&gt;"NG",$GG479,0)</f>
        <v>0</v>
      </c>
      <c r="FX479" s="294">
        <f t="shared" ref="FX479" si="24416">IF($W479&lt;&gt;"NG",$GG479,0)</f>
        <v>0</v>
      </c>
      <c r="FY479" s="294">
        <f t="shared" ref="FY479" si="24417">IF($AE479&lt;&gt;"NG",$GG479,0)</f>
        <v>0</v>
      </c>
      <c r="FZ479" s="294">
        <f t="shared" ref="FZ479" si="24418">IF($AI479&lt;&gt;"NG",$GG479,0)</f>
        <v>0</v>
      </c>
      <c r="GA479" s="294">
        <f t="shared" ref="GA479" si="24419">IF($AQ479&lt;&gt;"NG",$GG479,0)</f>
        <v>0</v>
      </c>
      <c r="GB479" s="294">
        <f t="shared" ref="GB479" si="24420">IF($AU479&lt;&gt;"NG",$GG479,0)</f>
        <v>0</v>
      </c>
      <c r="GC479" s="294">
        <f t="shared" ref="GC479" si="24421">IF($BC479&lt;&gt;"NG",$GG479,0)</f>
        <v>0</v>
      </c>
      <c r="GD479" s="294">
        <f t="shared" ref="GD479" si="24422">IF($BG479&lt;&gt;"NG",$GG479,0)</f>
        <v>0</v>
      </c>
      <c r="GE479" s="294">
        <f t="shared" ref="GE479" si="24423">IF($BO479&lt;&gt;"NG",$GG479,0)</f>
        <v>0</v>
      </c>
      <c r="GF479" s="294">
        <f t="shared" ref="GF479" si="24424">IF($BS479&lt;&gt;"NG",$GG479,0)</f>
        <v>0</v>
      </c>
      <c r="GG479" s="294" t="e">
        <f>VLOOKUP($D479,リスト!$D:$S,15,FALSE)</f>
        <v>#N/A</v>
      </c>
      <c r="GH479" s="2" t="e">
        <f>INDEX(リスト!$V:$V,MATCH(中日程計画表!$D479,リスト!$D:$D,0))</f>
        <v>#N/A</v>
      </c>
      <c r="GI479" s="2" t="e">
        <f>INDEX(リスト!$A:$A,MATCH(中日程計画表!$D479,リスト!$D:$D,0))</f>
        <v>#N/A</v>
      </c>
      <c r="GJ479" s="2" t="e">
        <f>INDEX(リスト!$U:$U,MATCH(中日程計画表!$D479,リスト!$D:$D,0))</f>
        <v>#N/A</v>
      </c>
      <c r="GK479" s="5" t="e">
        <f>INDEX(リスト!$W:$W,MATCH(中日程計画表!$D479,リスト!$D:$D,0))</f>
        <v>#N/A</v>
      </c>
      <c r="GL479" s="2" t="s">
        <v>200</v>
      </c>
      <c r="GM479" s="296">
        <f>D479</f>
        <v>0</v>
      </c>
      <c r="GN479" s="296">
        <f>E479</f>
        <v>0</v>
      </c>
      <c r="GU479" s="460" t="str">
        <f t="shared" ref="GU479" si="24425">AE479</f>
        <v>NG</v>
      </c>
      <c r="GV479" s="460">
        <f t="shared" ref="GV479" si="24426">EI479</f>
        <v>0</v>
      </c>
      <c r="GW479" s="460">
        <f t="shared" ref="GW479" si="24427">EI480</f>
        <v>0</v>
      </c>
      <c r="GX479" s="462">
        <f t="shared" ref="GX479" si="24428">EV479</f>
        <v>0</v>
      </c>
      <c r="GY479" s="460" t="str">
        <f t="shared" ref="GY479" si="24429">AI479</f>
        <v>NG</v>
      </c>
      <c r="GZ479" s="460">
        <f t="shared" ref="GZ479" si="24430">EJ479</f>
        <v>0</v>
      </c>
      <c r="HA479" s="460">
        <f t="shared" ref="HA479" si="24431">EJ480</f>
        <v>0</v>
      </c>
      <c r="HB479" s="462">
        <f t="shared" ref="HB479" si="24432">EW479</f>
        <v>0</v>
      </c>
      <c r="HC479" s="460" t="str">
        <f t="shared" ref="HC479" si="24433">AQ479</f>
        <v>NG</v>
      </c>
      <c r="HD479" s="460">
        <f t="shared" ref="HD479" si="24434">EK479</f>
        <v>0</v>
      </c>
      <c r="HE479" s="460">
        <f t="shared" ref="HE479" si="24435">EK480</f>
        <v>0</v>
      </c>
      <c r="HF479" s="462">
        <f t="shared" ref="HF479" si="24436">EX479</f>
        <v>0</v>
      </c>
      <c r="HG479" s="460" t="str">
        <f t="shared" ref="HG479" si="24437">AU479</f>
        <v>NG</v>
      </c>
      <c r="HH479" s="460">
        <f t="shared" ref="HH479" si="24438">EL479</f>
        <v>0</v>
      </c>
      <c r="HI479" s="460">
        <f t="shared" ref="HI479" si="24439">EL480</f>
        <v>0</v>
      </c>
      <c r="HJ479" s="462">
        <f t="shared" ref="HJ479" si="24440">EY479</f>
        <v>0</v>
      </c>
      <c r="HK479" s="460" t="str">
        <f t="shared" ref="HK479" si="24441">BC479</f>
        <v>NG</v>
      </c>
      <c r="HL479" s="460">
        <f t="shared" ref="HL479" si="24442">EM479</f>
        <v>0</v>
      </c>
      <c r="HM479" s="460">
        <f t="shared" ref="HM479" si="24443">EM480</f>
        <v>0</v>
      </c>
      <c r="HN479" s="462">
        <f t="shared" ref="HN479" si="24444">EZ479</f>
        <v>0</v>
      </c>
      <c r="HO479" s="460" t="str">
        <f t="shared" ref="HO479" si="24445">BG479</f>
        <v>NG</v>
      </c>
      <c r="HP479" s="460">
        <f t="shared" ref="HP479" si="24446">EN479</f>
        <v>0</v>
      </c>
      <c r="HQ479" s="460">
        <f t="shared" ref="HQ479" si="24447">EN480</f>
        <v>0</v>
      </c>
      <c r="HR479" s="462">
        <f t="shared" ref="HR479" si="24448">FA479</f>
        <v>0</v>
      </c>
      <c r="HS479" s="332"/>
    </row>
    <row r="480" spans="1:227" ht="12" customHeight="1">
      <c r="A480" s="489"/>
      <c r="B480" s="487"/>
      <c r="C480" s="475"/>
      <c r="D480" s="485"/>
      <c r="E480" s="483"/>
      <c r="F480" s="317"/>
      <c r="G480" s="317"/>
      <c r="H480" s="317"/>
      <c r="I480" s="317"/>
      <c r="J480" s="316"/>
      <c r="K480" s="481"/>
      <c r="L480" s="77"/>
      <c r="M480" s="77"/>
      <c r="N480" s="471"/>
      <c r="O480" s="475"/>
      <c r="P480" s="77"/>
      <c r="Q480" s="77"/>
      <c r="R480" s="471"/>
      <c r="S480" s="475"/>
      <c r="T480" s="77"/>
      <c r="U480" s="77"/>
      <c r="V480" s="471"/>
      <c r="W480" s="473"/>
      <c r="X480" s="77"/>
      <c r="Y480" s="77"/>
      <c r="Z480" s="471"/>
      <c r="AA480" s="477"/>
      <c r="AB480" s="80"/>
      <c r="AC480" s="80"/>
      <c r="AD480" s="471"/>
      <c r="AE480" s="473"/>
      <c r="AF480" s="77"/>
      <c r="AG480" s="77"/>
      <c r="AH480" s="471"/>
      <c r="AI480" s="473"/>
      <c r="AJ480" s="77"/>
      <c r="AK480" s="77"/>
      <c r="AL480" s="471"/>
      <c r="AM480" s="477"/>
      <c r="AN480" s="80"/>
      <c r="AO480" s="80"/>
      <c r="AP480" s="471"/>
      <c r="AQ480" s="473"/>
      <c r="AR480" s="77"/>
      <c r="AS480" s="77"/>
      <c r="AT480" s="471"/>
      <c r="AU480" s="473"/>
      <c r="AV480" s="77"/>
      <c r="AW480" s="77"/>
      <c r="AX480" s="471"/>
      <c r="AY480" s="477"/>
      <c r="AZ480" s="80"/>
      <c r="BA480" s="80"/>
      <c r="BB480" s="471"/>
      <c r="BC480" s="475"/>
      <c r="BD480" s="77"/>
      <c r="BE480" s="77"/>
      <c r="BF480" s="471"/>
      <c r="BG480" s="473"/>
      <c r="BH480" s="77"/>
      <c r="BI480" s="77"/>
      <c r="BJ480" s="471"/>
      <c r="BK480" s="477"/>
      <c r="BL480" s="80"/>
      <c r="BM480" s="80"/>
      <c r="BN480" s="471"/>
      <c r="BO480" s="475"/>
      <c r="BP480" s="77"/>
      <c r="BQ480" s="77"/>
      <c r="BR480" s="471"/>
      <c r="BS480" s="473"/>
      <c r="BT480" s="77"/>
      <c r="BU480" s="77"/>
      <c r="BV480" s="471"/>
      <c r="BW480" s="469"/>
      <c r="BX480" s="467"/>
      <c r="BY480" s="490"/>
      <c r="CA480" s="19">
        <f t="shared" ref="CA480" si="24449">IF(AND($N479=1,$M480&lt;&gt;$BZ$7),1,0)</f>
        <v>0</v>
      </c>
      <c r="CB480" s="19">
        <f t="shared" ref="CB480" si="24450">IF(AND($R479=1,$Q480&lt;&gt;$BZ$7),1,0)</f>
        <v>0</v>
      </c>
      <c r="CC480" s="19">
        <f t="shared" ref="CC480" si="24451">IF(AND($V479=1,$U480&lt;&gt;$BZ$7),1,0)</f>
        <v>0</v>
      </c>
      <c r="CD480" s="19">
        <f t="shared" ref="CD480" si="24452">IF(AND($Z479=1,$Y480&lt;&gt;$BZ$7),1,0)</f>
        <v>0</v>
      </c>
      <c r="CE480" s="19">
        <f t="shared" ref="CE480" si="24453">IF(AND($AH479=1,$AG480&lt;&gt;$BZ$7),1,0)</f>
        <v>0</v>
      </c>
      <c r="CF480" s="19">
        <f t="shared" ref="CF480" si="24454">IF(AND($AL479=1,$AK480&lt;&gt;$BZ$7),1,0)</f>
        <v>0</v>
      </c>
      <c r="CG480" s="19">
        <f t="shared" ref="CG480" si="24455">IF(AND($AT479=1,$AS480&lt;&gt;$BZ$7),1,0)</f>
        <v>0</v>
      </c>
      <c r="CH480" s="19">
        <f t="shared" ref="CH480" si="24456">IF(AND($AX479=1,$AW480&lt;&gt;$BZ$7),1,0)</f>
        <v>0</v>
      </c>
      <c r="CI480" s="19">
        <f t="shared" ref="CI480" si="24457">IF(AND($BF479=1,$BE480&lt;&gt;$BZ$7),1,0)</f>
        <v>0</v>
      </c>
      <c r="CJ480" s="19">
        <f t="shared" ref="CJ480" si="24458">IF(AND($BJ479=1,$BI480&lt;&gt;$BZ$7),1,0)</f>
        <v>0</v>
      </c>
      <c r="CK480" s="19">
        <f t="shared" ref="CK480" si="24459">IF(AND($BR479=1,$BQ480&lt;&gt;$BZ$7),1,0)</f>
        <v>0</v>
      </c>
      <c r="CL480" s="19">
        <f t="shared" ref="CL480" si="24460">IF(AND($BV479=1,$BU480&lt;&gt;$BZ$7),1,0)</f>
        <v>0</v>
      </c>
      <c r="CO480" s="19">
        <f>IF(AND($M480&lt;&gt;$CN$7,$M480&lt;=$CN$6),1,0)</f>
        <v>0</v>
      </c>
      <c r="CP480" s="19">
        <f>IF(AND($Q480&lt;&gt;$CN$7,$Q480&lt;=$CN$6),1,0)</f>
        <v>0</v>
      </c>
      <c r="CQ480" s="19">
        <f>IF(AND($U480&lt;&gt;$CN$7,$U480&lt;=$CN$6),1,0)</f>
        <v>0</v>
      </c>
      <c r="CR480" s="19">
        <f>IF(AND($Y480&lt;&gt;$CN$7,$Y480&lt;=$CN$6),1,0)</f>
        <v>0</v>
      </c>
      <c r="CS480" s="19">
        <f>IF(AND($AG480&lt;&gt;$CN$7,$AG480&lt;=$CN$6),1,0)</f>
        <v>0</v>
      </c>
      <c r="CT480" s="19">
        <f>IF(AND($AK480&lt;&gt;$CN$7,$AK480&lt;=$CN$6),1,0)</f>
        <v>0</v>
      </c>
      <c r="CU480" s="19">
        <f>IF(AND($AS480&lt;&gt;$CN$7,$AS480&lt;=$CN$6),1,0)</f>
        <v>0</v>
      </c>
      <c r="CV480" s="19">
        <f>IF(AND($AW480&lt;&gt;$CN$7,$AW480&lt;=$CN$6),1,0)</f>
        <v>0</v>
      </c>
      <c r="CW480" s="19">
        <f>IF(AND($BE480&lt;&gt;$CN$7,$BE480&lt;=$CN$6),1,0)</f>
        <v>0</v>
      </c>
      <c r="CX480" s="19">
        <f>IF(AND($BI480&lt;&gt;$CN$7,$BI480&lt;=$CN$6),1,0)</f>
        <v>0</v>
      </c>
      <c r="CY480" s="19">
        <f>IF(AND($BQ480&lt;&gt;$CN$7,$BQ480&lt;=$CN$6),1,0)</f>
        <v>0</v>
      </c>
      <c r="CZ480" s="19">
        <f>IF(AND($BU480&lt;&gt;$CN$7,$BU480&lt;=$CN$6),1,0)</f>
        <v>0</v>
      </c>
      <c r="DC480" s="19">
        <f>IF($N479=1,1,0)</f>
        <v>0</v>
      </c>
      <c r="DD480" s="19">
        <f>IF($R479=1,1,0)</f>
        <v>0</v>
      </c>
      <c r="DE480" s="19">
        <f>IF($V479=1,1,0)</f>
        <v>0</v>
      </c>
      <c r="DF480" s="19">
        <f>IF($Z479=1,1,0)</f>
        <v>0</v>
      </c>
      <c r="DG480" s="19">
        <f>IF($AH479=1,1,0)</f>
        <v>0</v>
      </c>
      <c r="DH480" s="19">
        <f>IF($AL479=1,1,0)</f>
        <v>0</v>
      </c>
      <c r="DI480" s="19">
        <f>IF($AT479=1,1,0)</f>
        <v>0</v>
      </c>
      <c r="DJ480" s="19">
        <f>IF($AX479=1,1,0)</f>
        <v>0</v>
      </c>
      <c r="DK480" s="19">
        <f>IF($BF479=1,1,0)</f>
        <v>0</v>
      </c>
      <c r="DL480" s="19">
        <f>IF($BJ479=1,1,0)</f>
        <v>0</v>
      </c>
      <c r="DM480" s="19">
        <f>IF($BR479=1,1,0)</f>
        <v>0</v>
      </c>
      <c r="DN480" s="19">
        <f>IF($BV479=1,1,0)</f>
        <v>0</v>
      </c>
      <c r="DQ480" s="19">
        <f t="shared" ref="DQ480" si="24461">IF($N479=1,1,0)</f>
        <v>0</v>
      </c>
      <c r="DR480" s="19">
        <f t="shared" ref="DR480" si="24462">IF($R479=1,1,0)</f>
        <v>0</v>
      </c>
      <c r="DS480" s="19">
        <f t="shared" ref="DS480" si="24463">IF($V479=1,1,0)</f>
        <v>0</v>
      </c>
      <c r="DT480" s="19">
        <f t="shared" ref="DT480" si="24464">IF($Z479=1,1,0)</f>
        <v>0</v>
      </c>
      <c r="DU480" s="19">
        <f t="shared" ref="DU480" si="24465">IF($AH479=1,1,0)</f>
        <v>0</v>
      </c>
      <c r="DV480" s="19">
        <f t="shared" ref="DV480" si="24466">IF($AL479=1,1,0)</f>
        <v>0</v>
      </c>
      <c r="DW480" s="19">
        <f t="shared" ref="DW480" si="24467">IF($AT479=1,1,0)</f>
        <v>0</v>
      </c>
      <c r="DX480" s="19">
        <f t="shared" ref="DX480" si="24468">IF($AX479=1,1,0)</f>
        <v>0</v>
      </c>
      <c r="DY480" s="19">
        <f t="shared" ref="DY480" si="24469">IF($BF479=1,1,0)</f>
        <v>0</v>
      </c>
      <c r="DZ480" s="19">
        <f t="shared" ref="DZ480" si="24470">IF($BJ479=1,1,0)</f>
        <v>0</v>
      </c>
      <c r="EA480" s="19">
        <f t="shared" ref="EA480" si="24471">IF($BR479=1,1,0)</f>
        <v>0</v>
      </c>
      <c r="EB480" s="19">
        <f t="shared" ref="EB480" si="24472">IF($BV479=1,1,0)</f>
        <v>0</v>
      </c>
      <c r="EE480" s="329">
        <f>N479*$FU480*週間進捗報告書!$G$9</f>
        <v>0</v>
      </c>
      <c r="EF480" s="329">
        <f>R479*$FV480*週間進捗報告書!$G$10</f>
        <v>0</v>
      </c>
      <c r="EG480" s="329">
        <f>V479*$FW480*週間進捗報告書!$G$11</f>
        <v>0</v>
      </c>
      <c r="EH480" s="329">
        <f>Z479*$FX480*週間進捗報告書!$G$12</f>
        <v>0</v>
      </c>
      <c r="EI480" s="329">
        <f>AH479*$FY480*週間進捗報告書!$G$13</f>
        <v>0</v>
      </c>
      <c r="EJ480" s="329">
        <f>AL479*$FZ480*週間進捗報告書!$G$14</f>
        <v>0</v>
      </c>
      <c r="EK480" s="329">
        <f>AT479*$GA480*週間進捗報告書!$G$15</f>
        <v>0</v>
      </c>
      <c r="EL480" s="329">
        <f>AX479*$GB480*週間進捗報告書!$G$16</f>
        <v>0</v>
      </c>
      <c r="EM480" s="329">
        <f>BF479*$GC480*週間進捗報告書!$G$17</f>
        <v>0</v>
      </c>
      <c r="EN480" s="329">
        <f>BJ479*$GD480*週間進捗報告書!$G$18</f>
        <v>0</v>
      </c>
      <c r="EO480" s="329">
        <f>BR479*$GE480*週間進捗報告書!$G$19</f>
        <v>0</v>
      </c>
      <c r="EP480" s="329">
        <f>BV479*$GF480*週間進捗報告書!$G$20</f>
        <v>0</v>
      </c>
      <c r="ER480" s="547"/>
      <c r="ES480" s="547"/>
      <c r="ET480" s="547"/>
      <c r="EU480" s="547"/>
      <c r="EV480" s="547"/>
      <c r="EW480" s="547"/>
      <c r="EX480" s="547"/>
      <c r="EY480" s="547"/>
      <c r="EZ480" s="547"/>
      <c r="FA480" s="547"/>
      <c r="FB480" s="547"/>
      <c r="FC480" s="547"/>
      <c r="FD480" s="547"/>
      <c r="FE480" s="332"/>
      <c r="FG480" s="19"/>
      <c r="FH480" s="19"/>
      <c r="FI480" s="19"/>
      <c r="FJ480" s="19"/>
      <c r="FK480" s="19"/>
      <c r="FL480" s="19"/>
      <c r="FM480" s="19"/>
      <c r="FN480" s="19"/>
      <c r="FO480" s="19"/>
      <c r="FP480" s="19"/>
      <c r="FQ480" s="19"/>
      <c r="FR480" s="19"/>
      <c r="FU480" s="295">
        <f t="shared" ref="FU480" si="24473">FU479</f>
        <v>0</v>
      </c>
      <c r="FV480" s="295">
        <f t="shared" ref="FV480" si="24474">FV479</f>
        <v>0</v>
      </c>
      <c r="FW480" s="295">
        <f t="shared" ref="FW480" si="24475">FW479</f>
        <v>0</v>
      </c>
      <c r="FX480" s="295">
        <f t="shared" ref="FX480" si="24476">FX479</f>
        <v>0</v>
      </c>
      <c r="FY480" s="295">
        <f t="shared" ref="FY480" si="24477">FY479</f>
        <v>0</v>
      </c>
      <c r="FZ480" s="295">
        <f t="shared" ref="FZ480" si="24478">FZ479</f>
        <v>0</v>
      </c>
      <c r="GA480" s="295">
        <f t="shared" ref="GA480" si="24479">GA479</f>
        <v>0</v>
      </c>
      <c r="GB480" s="295">
        <f t="shared" ref="GB480" si="24480">GB479</f>
        <v>0</v>
      </c>
      <c r="GC480" s="295">
        <f t="shared" ref="GC480" si="24481">GC479</f>
        <v>0</v>
      </c>
      <c r="GD480" s="295">
        <f t="shared" ref="GD480" si="24482">GD479</f>
        <v>0</v>
      </c>
      <c r="GE480" s="295">
        <f t="shared" ref="GE480" si="24483">GE479</f>
        <v>0</v>
      </c>
      <c r="GF480" s="295">
        <f t="shared" ref="GF480" si="24484">GF479</f>
        <v>0</v>
      </c>
      <c r="GG480" s="295" t="e">
        <f t="shared" ref="GG480" si="24485">GG479</f>
        <v>#N/A</v>
      </c>
      <c r="GH480" s="2" t="e">
        <f>INDEX(リスト!$V:$V,MATCH(中日程計画表!$D479,リスト!$D:$D,0))</f>
        <v>#N/A</v>
      </c>
      <c r="GI480" s="2" t="e">
        <f>INDEX(リスト!$A:$A,MATCH(中日程計画表!$D479,リスト!$D:$D,0))</f>
        <v>#N/A</v>
      </c>
      <c r="GJ480" s="2" t="e">
        <f>INDEX(リスト!$U:$U,MATCH(中日程計画表!$D479,リスト!$D:$D,0))</f>
        <v>#N/A</v>
      </c>
      <c r="GK480" s="5" t="e">
        <f>INDEX(リスト!$W:$W,MATCH(中日程計画表!$D479,リスト!$D:$D,0))</f>
        <v>#N/A</v>
      </c>
      <c r="GL480" s="2" t="s">
        <v>201</v>
      </c>
      <c r="GM480" s="296">
        <f t="shared" ref="GM480" si="24486">GM479</f>
        <v>0</v>
      </c>
      <c r="GN480" s="296">
        <f t="shared" ref="GN480" si="24487">GN479</f>
        <v>0</v>
      </c>
      <c r="GU480" s="461"/>
      <c r="GV480" s="460"/>
      <c r="GW480" s="460"/>
      <c r="GX480" s="461"/>
      <c r="GY480" s="461"/>
      <c r="GZ480" s="460"/>
      <c r="HA480" s="460"/>
      <c r="HB480" s="461"/>
      <c r="HC480" s="461"/>
      <c r="HD480" s="460"/>
      <c r="HE480" s="460"/>
      <c r="HF480" s="461"/>
      <c r="HG480" s="461"/>
      <c r="HH480" s="460"/>
      <c r="HI480" s="460"/>
      <c r="HJ480" s="461"/>
      <c r="HK480" s="461"/>
      <c r="HL480" s="460"/>
      <c r="HM480" s="460"/>
      <c r="HN480" s="461"/>
      <c r="HO480" s="461"/>
      <c r="HP480" s="460"/>
      <c r="HQ480" s="460"/>
      <c r="HR480" s="461"/>
      <c r="HS480" s="4"/>
    </row>
    <row r="481" spans="1:227" ht="12" customHeight="1">
      <c r="A481" s="488" t="str">
        <f t="shared" ref="A481" ca="1" si="24488">INDIRECT("リスト!A"&amp;B481+6)</f>
        <v/>
      </c>
      <c r="B481" s="486">
        <f t="shared" ref="B481" si="24489">ROUNDDOWN((ROW()-6)/2,0)+1</f>
        <v>238</v>
      </c>
      <c r="C481" s="474" t="str">
        <f>機能グループ名</f>
        <v/>
      </c>
      <c r="D481" s="484">
        <f>機能ID</f>
        <v>0</v>
      </c>
      <c r="E481" s="482">
        <f>機能名</f>
        <v>0</v>
      </c>
      <c r="F481" s="315"/>
      <c r="G481" s="315"/>
      <c r="H481" s="315"/>
      <c r="I481" s="315"/>
      <c r="J481" s="316"/>
      <c r="K481" s="480" t="str">
        <f>担当者_SR</f>
        <v>NG</v>
      </c>
      <c r="L481" s="76"/>
      <c r="M481" s="76"/>
      <c r="N481" s="470"/>
      <c r="O481" s="474" t="str">
        <f>担当者_SRR</f>
        <v>NG</v>
      </c>
      <c r="P481" s="76"/>
      <c r="Q481" s="76"/>
      <c r="R481" s="470"/>
      <c r="S481" s="474" t="str">
        <f>担当者_DS</f>
        <v>NG</v>
      </c>
      <c r="T481" s="76"/>
      <c r="U481" s="76"/>
      <c r="V481" s="470"/>
      <c r="W481" s="472" t="str">
        <f>担当者_DSR</f>
        <v>NG</v>
      </c>
      <c r="X481" s="76"/>
      <c r="Y481" s="76"/>
      <c r="Z481" s="470"/>
      <c r="AA481" s="476"/>
      <c r="AB481" s="79"/>
      <c r="AC481" s="79"/>
      <c r="AD481" s="470">
        <f>IF(AC482 &lt;&gt; "",1,0)</f>
        <v>0</v>
      </c>
      <c r="AE481" s="472" t="str">
        <f>担当者_CD</f>
        <v>NG</v>
      </c>
      <c r="AF481" s="76"/>
      <c r="AG481" s="76"/>
      <c r="AH481" s="470"/>
      <c r="AI481" s="472" t="str">
        <f>担当者_DD</f>
        <v>NG</v>
      </c>
      <c r="AJ481" s="76"/>
      <c r="AK481" s="76"/>
      <c r="AL481" s="470"/>
      <c r="AM481" s="476"/>
      <c r="AN481" s="79"/>
      <c r="AO481" s="79"/>
      <c r="AP481" s="470">
        <f>IF(AO482 &lt;&gt; "",1,0)</f>
        <v>0</v>
      </c>
      <c r="AQ481" s="472" t="str">
        <f>担当者_MCL</f>
        <v>NG</v>
      </c>
      <c r="AR481" s="76"/>
      <c r="AS481" s="76"/>
      <c r="AT481" s="470"/>
      <c r="AU481" s="472" t="str">
        <f>担当者_MCLR</f>
        <v>NG</v>
      </c>
      <c r="AV481" s="76"/>
      <c r="AW481" s="76"/>
      <c r="AX481" s="470"/>
      <c r="AY481" s="476"/>
      <c r="AZ481" s="79"/>
      <c r="BA481" s="79"/>
      <c r="BB481" s="470">
        <f>IF(BA482 &lt;&gt; "",1,0)</f>
        <v>0</v>
      </c>
      <c r="BC481" s="474" t="str">
        <f>担当者_MT</f>
        <v>NG</v>
      </c>
      <c r="BD481" s="76"/>
      <c r="BE481" s="76"/>
      <c r="BF481" s="470"/>
      <c r="BG481" s="472" t="str">
        <f>担当者_M検</f>
        <v>NG</v>
      </c>
      <c r="BH481" s="76"/>
      <c r="BI481" s="76"/>
      <c r="BJ481" s="470"/>
      <c r="BK481" s="476"/>
      <c r="BL481" s="79"/>
      <c r="BM481" s="79"/>
      <c r="BN481" s="470">
        <v>0</v>
      </c>
      <c r="BO481" s="474" t="str">
        <f>担当者_モテ</f>
        <v>NG</v>
      </c>
      <c r="BP481" s="76"/>
      <c r="BQ481" s="76"/>
      <c r="BR481" s="470"/>
      <c r="BS481" s="472" t="str">
        <f>担当者_モテR</f>
        <v>NG</v>
      </c>
      <c r="BT481" s="76"/>
      <c r="BU481" s="76"/>
      <c r="BV481" s="470"/>
      <c r="BW481" s="468">
        <f t="shared" ref="BW481" si="24490">IFERROR(SUM(IF(K481&lt;&gt;"NG",N481*K$1,0),IF(O481&lt;&gt;"NG",R481*O$1,0),IF(S481&lt;&gt;"NG",V481*S$1,0),IF(W481&lt;&gt;"NG",Z481*W$1,0),IF(AA481&lt;&gt;"NG",AD481*AA$1,0),IF(AE481&lt;&gt;"NG",AH481*AE$1,0),IF(AI481&lt;&gt;"NG",AL481*AI$1,0),IF(AM481&lt;&gt;"NG",AP481*AM$1,0),IF(AQ481&lt;&gt;"NG",AT481*AQ$1,0),IF(AU481&lt;&gt;"NG",AX481*AU$1,0),IF(AY481&lt;&gt;"NG",BB481*AY$1,0),IF(BC481&lt;&gt;"NG",BF481*BC$1,0),IF(BG481&lt;&gt;"NG",BJ481*BG$1,0),IF(BK481&lt;&gt;"NG",BN481*BK$1,0),IF(BO481&lt;&gt;"NG",BR481*BO$1,0),IF(BS481&lt;&gt;"NG",BV481*BS$1,0))/SUM(IF(K481&lt;&gt;"NG",K$1,0),IF(O481&lt;&gt;"NG",O$1,0),IF(S481&lt;&gt;"NG",S$1,0),IF(W481&lt;&gt;"NG",W$1,0),IF(AA481&lt;&gt;"NG",AA$1,0),IF(AE481&lt;&gt;"NG",AE$1,0),IF(AI481&lt;&gt;"NG",AI$1,0),IF(AM481&lt;&gt;"NG",AM$1,0),IF(AQ481&lt;&gt;"NG",AQ$1,0),IF(AU481&lt;&gt;"NG",AU$1,0),IF(AY481&lt;&gt;"NG",AY$1,0),IF(BC481&lt;&gt;"NG",BC$1,0),IF(BG481&lt;&gt;"NG",BG$1,0),IF(BK481&lt;&gt;"NG",BK$1,0),IF(BO481&lt;&gt;"NG",BO$1,0),IF(BS481&lt;&gt;"NG",BS$1,0)),0)</f>
        <v>0</v>
      </c>
      <c r="BX481" s="466"/>
      <c r="BY481" s="490"/>
      <c r="BZ481" s="5"/>
      <c r="CA481" s="32">
        <f t="shared" ref="CA481" si="24491">IF(AND($M481&lt;&gt;$BZ$5,$M481&lt;=$BZ$6,$M481&lt;&gt;$BZ$7),1,0)</f>
        <v>0</v>
      </c>
      <c r="CB481" s="32">
        <f t="shared" ref="CB481" si="24492">IF(AND($Q481&lt;&gt;$BZ$5,$Q481&lt;=$BZ$6,$Q481&lt;&gt;$BZ$7),1,0)</f>
        <v>0</v>
      </c>
      <c r="CC481" s="32">
        <f t="shared" ref="CC481" si="24493">IF(AND($U481&lt;&gt;$BZ$5,$U481&lt;=$BZ$6,$U481&lt;&gt;$BZ$7),1,0)</f>
        <v>0</v>
      </c>
      <c r="CD481" s="32">
        <f t="shared" ref="CD481" si="24494">IF(AND($Y481&lt;&gt;$BZ$5,$Y481&lt;=$BZ$6,$Y481&lt;&gt;$BZ$7),1,0)</f>
        <v>0</v>
      </c>
      <c r="CE481" s="32">
        <f t="shared" ref="CE481" si="24495">IF(AND($AG481&lt;&gt;$BZ$5,$AG481&lt;=$BZ$6,$AG481&lt;&gt;$BZ$7),1,0)</f>
        <v>0</v>
      </c>
      <c r="CF481" s="32">
        <f t="shared" ref="CF481" si="24496">IF(AND($AK481&lt;&gt;$BZ$5,$AK481&lt;=$BZ$6,$AK481&lt;&gt;$BZ$7),1,0)</f>
        <v>0</v>
      </c>
      <c r="CG481" s="32">
        <f t="shared" ref="CG481" si="24497">IF(AND($AS481&lt;&gt;$BZ$5,$AS481&lt;=$BZ$6,$AS481&lt;&gt;$BZ$7),1,0)</f>
        <v>0</v>
      </c>
      <c r="CH481" s="32">
        <f t="shared" ref="CH481" si="24498">IF(AND($AW481&lt;&gt;$BZ$5,$AW481&lt;=$BZ$6,$AW481&lt;&gt;$BZ$7),1,0)</f>
        <v>0</v>
      </c>
      <c r="CI481" s="32">
        <f t="shared" ref="CI481" si="24499">IF(AND($BE481&lt;&gt;$BZ$5,$BE481&lt;=$BZ$6,$BE481&lt;&gt;$BZ$7),1,0)</f>
        <v>0</v>
      </c>
      <c r="CJ481" s="32">
        <f t="shared" ref="CJ481" si="24500">IF(AND($BI481&lt;&gt;$BZ$5,$BI481&lt;=$BZ$6,$BI481&lt;&gt;$BZ$7),1,0)</f>
        <v>0</v>
      </c>
      <c r="CK481" s="32">
        <f t="shared" ref="CK481" si="24501">IF(AND($BQ481&lt;&gt;$BZ$5,$BQ481&lt;=$BZ$6,$BQ481&lt;&gt;$BZ$7),1,0)</f>
        <v>0</v>
      </c>
      <c r="CL481" s="32">
        <f t="shared" ref="CL481" si="24502">IF(AND($BU481&lt;&gt;$BZ$5,$BU481&lt;=$BZ$6,$BU481&lt;&gt;$BZ$7),1,0)</f>
        <v>0</v>
      </c>
      <c r="CO481" s="32">
        <f>IF(AND($M481&lt;&gt;$CN$5,$M481&lt;=$CN$6,$M481&lt;&gt;$CN$7),1,0)</f>
        <v>0</v>
      </c>
      <c r="CP481" s="32">
        <f>IF(AND($Q481&lt;&gt;$CN$5,$Q481&lt;=$CN$6,$Q481&lt;&gt;$CN$7),1,0)</f>
        <v>0</v>
      </c>
      <c r="CQ481" s="32">
        <f>IF(AND($U481&lt;&gt;$CN$5,$U481&lt;=$CN$6,$U481&lt;&gt;$CN$7),1,0)</f>
        <v>0</v>
      </c>
      <c r="CR481" s="32">
        <f>IF(AND($Y481&lt;&gt;$CN$5,$Y481&lt;=$CN$6,$Y481&lt;&gt;$CN$7),1,0)</f>
        <v>0</v>
      </c>
      <c r="CS481" s="32">
        <f>IF(AND($AG481&lt;&gt;$CN$5,$AG481&lt;=$CN$6,$AG481&lt;&gt;$CN$7),1,0)</f>
        <v>0</v>
      </c>
      <c r="CT481" s="32">
        <f>IF(AND($AK481&lt;&gt;$CN$5,$AK481&lt;=$CN$6,$AK481&lt;&gt;$CN$7),1,0)</f>
        <v>0</v>
      </c>
      <c r="CU481" s="32">
        <f>IF(AND($AS481&lt;&gt;$CN$5,$AS481&lt;=$CN$6,$AS481&lt;&gt;$CN$7),1,0)</f>
        <v>0</v>
      </c>
      <c r="CV481" s="32">
        <f>IF(AND($AW481&lt;&gt;$CN$5,$AW481&lt;=$CN$6,$AW481&lt;&gt;$CN$7),1,0)</f>
        <v>0</v>
      </c>
      <c r="CW481" s="32">
        <f>IF(AND($BE481&lt;&gt;$CN$5,$BE481&lt;=$CN$6,$BE481&lt;&gt;$CN$7),1,0)</f>
        <v>0</v>
      </c>
      <c r="CX481" s="32">
        <f>IF(AND($BI481&lt;&gt;$CN$5,$BI481&lt;=$CN$6,$BI481&lt;&gt;$CN$7),1,0)</f>
        <v>0</v>
      </c>
      <c r="CY481" s="32">
        <f>IF(AND($BQ481&lt;&gt;$CN$5,$BQ481&lt;=$CN$6,$BQ481&lt;&gt;$CN$7),1,0)</f>
        <v>0</v>
      </c>
      <c r="CZ481" s="32">
        <f>IF(AND($BU481&lt;&gt;$CN$5,$BU481&lt;=$CN$6,$BU481&lt;&gt;$CN$7),1,0)</f>
        <v>0</v>
      </c>
      <c r="DC481" s="32">
        <f>IF(AND($M481&lt;&gt;$DB$5,$M481&lt;=$DB$6,$M481&lt;&gt;$CN$7),1,0)</f>
        <v>0</v>
      </c>
      <c r="DD481" s="32">
        <f>IF(AND($Q481&lt;&gt;$DB$5,$Q481&lt;=$DB$6,$Q481&lt;&gt;$CN$7),1,0)</f>
        <v>0</v>
      </c>
      <c r="DE481" s="32">
        <f>IF(AND($U481&lt;&gt;$DB$5,$U481&lt;=$DB$6,$U481&lt;&gt;$CN$7),1,0)</f>
        <v>0</v>
      </c>
      <c r="DF481" s="32">
        <f>IF(AND($Y481&lt;&gt;$DB$5,$Y481&lt;=$DB$6,$Y481&lt;&gt;$CN$7),1,0)</f>
        <v>0</v>
      </c>
      <c r="DG481" s="32">
        <f>IF(AND($AG481&lt;&gt;$DB$5,$AG481&lt;=$DB$6,$AG481&lt;&gt;$CN$7),1,0)</f>
        <v>0</v>
      </c>
      <c r="DH481" s="32">
        <f>IF(AND($AK481&lt;&gt;$DB$5,$AK481&lt;=$DB$6,$AK481&lt;&gt;$CN$7),1,0)</f>
        <v>0</v>
      </c>
      <c r="DI481" s="32">
        <f>IF(AND($AS481&lt;&gt;$DB$5,$AS481&lt;=$DB$6,$AS481&lt;&gt;$CN$7),1,0)</f>
        <v>0</v>
      </c>
      <c r="DJ481" s="32">
        <f>IF(AND($AW481&lt;&gt;$DB$5,$AW481&lt;=$DB$6,$AW481&lt;&gt;$CN$7),1,0)</f>
        <v>0</v>
      </c>
      <c r="DK481" s="32">
        <f>IF(AND($BE481&lt;&gt;$DB$5,$BE481&lt;=$DB$6,$BE481&lt;&gt;$CN$7),1,0)</f>
        <v>0</v>
      </c>
      <c r="DL481" s="32">
        <f>IF(AND($BI481&lt;&gt;$DB$5,$BI481&lt;=$DB$6,$BI481&lt;&gt;$CN$7),1,0)</f>
        <v>0</v>
      </c>
      <c r="DM481" s="32">
        <f>IF(AND($BQ481&lt;&gt;$DB$5,$BQ481&lt;=$DB$6,$BQ481&lt;&gt;$CN$7),1,0)</f>
        <v>0</v>
      </c>
      <c r="DN481" s="32">
        <f>IF(AND($BU481&lt;&gt;$DB$5,$BU481&lt;=$DB$6,$BU481&lt;&gt;$CN$7),1,0)</f>
        <v>0</v>
      </c>
      <c r="DQ481" s="32">
        <f t="shared" ref="DQ481" si="24503">IF(AND($M481&lt;&gt;$DP$5,$M481&lt;=$DP$6,$M481&lt;&gt;$CN$7),1,0)</f>
        <v>0</v>
      </c>
      <c r="DR481" s="32">
        <f t="shared" ref="DR481" si="24504">IF(AND($Q481&lt;&gt;$DP$5,$Q481&lt;=$DP$6,$Q481&lt;&gt;$CN$7),1,0)</f>
        <v>0</v>
      </c>
      <c r="DS481" s="32">
        <f t="shared" ref="DS481" si="24505">IF(AND($U481&lt;&gt;$DP$5,$U481&lt;=$DP$6,$U481&lt;&gt;$CN$7),1,0)</f>
        <v>0</v>
      </c>
      <c r="DT481" s="32">
        <f t="shared" ref="DT481" si="24506">IF(AND($Y481&lt;&gt;$DP$5,$Y481&lt;=$DP$6,$Y481&lt;&gt;$CN$7),1,0)</f>
        <v>0</v>
      </c>
      <c r="DU481" s="32">
        <f t="shared" ref="DU481" si="24507">IF(AND($AG481&lt;&gt;$DP$5,$AG481&lt;=$DP$6,$AG481&lt;&gt;$CN$7),1,0)</f>
        <v>0</v>
      </c>
      <c r="DV481" s="32">
        <f t="shared" ref="DV481" si="24508">IF(AND($AK481&lt;&gt;$DP$5,$AK481&lt;=$DP$6,$AK481&lt;&gt;$CN$7),1,0)</f>
        <v>0</v>
      </c>
      <c r="DW481" s="32">
        <f t="shared" ref="DW481" si="24509">IF(AND($AS481&lt;&gt;$DP$5,$AS481&lt;=$DP$6,$AS481&lt;&gt;$CN$7),1,0)</f>
        <v>0</v>
      </c>
      <c r="DX481" s="32">
        <f t="shared" ref="DX481" si="24510">IF(AND($AW481&lt;&gt;$DP$5,$AW481&lt;=$DP$6,$AW481&lt;&gt;$CN$7),1,0)</f>
        <v>0</v>
      </c>
      <c r="DY481" s="32">
        <f t="shared" ref="DY481" si="24511">IF(AND($BE481&lt;&gt;$DP$5,$BE481&lt;=$DP$6,$BE481&lt;&gt;$CN$7),1,0)</f>
        <v>0</v>
      </c>
      <c r="DZ481" s="32">
        <f t="shared" ref="DZ481" si="24512">IF(AND($BI481&lt;&gt;$DP$5,$BI481&lt;=$DP$6,$BI481&lt;&gt;$CN$7),1,0)</f>
        <v>0</v>
      </c>
      <c r="EA481" s="32">
        <f t="shared" ref="EA481" si="24513">IF(AND($BQ481&lt;&gt;$DP$5,$BQ481&lt;=$DP$6,$BQ481&lt;&gt;$CN$7),1,0)</f>
        <v>0</v>
      </c>
      <c r="EB481" s="32">
        <f t="shared" ref="EB481" si="24514">IF(AND($BU481&lt;&gt;$DP$5,$BU481&lt;=$DP$6,$BU481&lt;&gt;$CN$7),1,0)</f>
        <v>0</v>
      </c>
      <c r="EE481" s="328">
        <f>IF(M481&lt;&gt;"",IF(M481&lt;=$ED$6,1,IF(L481&gt;$ED$6,0,NETWORKDAYS(L481,$ED$6,祭日リスト)/NETWORKDAYS(L481,M481,祭日リスト)))*$GG481*週間進捗報告書!$G$9,0)</f>
        <v>0</v>
      </c>
      <c r="EF481" s="328">
        <f>IF(Q481&lt;&gt;"",IF(Q481&lt;=$ED$6,1,IF(P481&gt;$ED$6,0,NETWORKDAYS(P481,$ED$6,祭日リスト)/NETWORKDAYS(P481,Q481,祭日リスト)))*$GG481*週間進捗報告書!$G$10,0)</f>
        <v>0</v>
      </c>
      <c r="EG481" s="328">
        <f>IF(U481&lt;&gt;"",IF(U481&lt;=$ED$6,1,IF(T481&gt;$ED$6,0,NETWORKDAYS(T481,$ED$6,祭日リスト)/NETWORKDAYS(T481,U481,祭日リスト)))*$GG481*週間進捗報告書!$G$11,0)</f>
        <v>0</v>
      </c>
      <c r="EH481" s="328">
        <f>IF(Y481&lt;&gt;"",IF(Y481&lt;=$ED$6,1,IF(X481&gt;$ED$6,0,NETWORKDAYS(X481,$ED$6,祭日リスト)/NETWORKDAYS(X481,Y481,祭日リスト)))*$GG481*週間進捗報告書!$G$12,0)</f>
        <v>0</v>
      </c>
      <c r="EI481" s="328">
        <f>IF(AG481&lt;&gt;"",IF(AG481&lt;=$ED$6,1,IF(AF481&gt;$ED$6,0,NETWORKDAYS(AF481,$ED$6,祭日リスト)/NETWORKDAYS(AF481,AG481,祭日リスト)))*$GG481*週間進捗報告書!$G$13,0)</f>
        <v>0</v>
      </c>
      <c r="EJ481" s="328">
        <f>IF(AK481&lt;&gt;"",IF(AK481&lt;=$ED$6,1,IF(AJ481&gt;$ED$6,0,NETWORKDAYS(AJ481,$ED$6,祭日リスト)/NETWORKDAYS(AJ481,AK481,祭日リスト)))*$GG481*週間進捗報告書!$G$14,0)</f>
        <v>0</v>
      </c>
      <c r="EK481" s="328">
        <f>IF(AS481&lt;&gt;"",IF(AS481&lt;=$ED$6,1,IF(AR481&gt;$ED$6,0,NETWORKDAYS(AR481,$ED$6,祭日リスト)/NETWORKDAYS(AR481,AS481,祭日リスト)))*$GG481*週間進捗報告書!$G$15,0)</f>
        <v>0</v>
      </c>
      <c r="EL481" s="328">
        <f>IF(AW481&lt;&gt;"",IF(AW481&lt;=$ED$6,1,IF(AV481&gt;$ED$6,0,NETWORKDAYS(AV481,$ED$6,祭日リスト)/NETWORKDAYS(AV481,AW481,祭日リスト)))*$GG481*週間進捗報告書!$G$16,0)</f>
        <v>0</v>
      </c>
      <c r="EM481" s="328">
        <f>IF(BE481&lt;&gt;"",IF(BE481&lt;=$ED$6,1,IF(BD481&gt;$ED$6,0,NETWORKDAYS(BD481,$ED$6,祭日リスト)/NETWORKDAYS(BD481,BE481,祭日リスト)))*$GG481*週間進捗報告書!$G$17,0)</f>
        <v>0</v>
      </c>
      <c r="EN481" s="328">
        <f>IF(BI481&lt;&gt;"",IF(BI481&lt;=$ED$6,1,IF(BH481&gt;$ED$6,0,NETWORKDAYS(BH481,$ED$6,祭日リスト)/NETWORKDAYS(BH481,BI481,祭日リスト)))*$GG481*週間進捗報告書!$G$18,0)</f>
        <v>0</v>
      </c>
      <c r="EO481" s="328">
        <f>IF(BQ481&lt;&gt;"",IF(BQ481&lt;=$ED$6,1,IF(BP481&gt;$ED$6,0,NETWORKDAYS(BP481,$ED$6,祭日リスト)/NETWORKDAYS(BP481,BQ481,祭日リスト)))*$GG481*週間進捗報告書!$G$19,0)</f>
        <v>0</v>
      </c>
      <c r="EP481" s="328">
        <f>IF(BU481&lt;&gt;"",IF(BU481&lt;=$ED$6,1,IF(BT481&gt;$ED$6,0,NETWORKDAYS(BT481,$ED$6,祭日リスト)/NETWORKDAYS(BT481,BU481,祭日リスト)))*$GG481*週間進捗報告書!$G$20,0)</f>
        <v>0</v>
      </c>
      <c r="ER481" s="547">
        <f t="shared" ref="ER481:FC481" si="24515">EE481-EE482</f>
        <v>0</v>
      </c>
      <c r="ES481" s="547">
        <f t="shared" si="24515"/>
        <v>0</v>
      </c>
      <c r="ET481" s="547">
        <f t="shared" si="24515"/>
        <v>0</v>
      </c>
      <c r="EU481" s="547">
        <f t="shared" si="24515"/>
        <v>0</v>
      </c>
      <c r="EV481" s="547">
        <f t="shared" si="24515"/>
        <v>0</v>
      </c>
      <c r="EW481" s="547">
        <f t="shared" si="24515"/>
        <v>0</v>
      </c>
      <c r="EX481" s="547">
        <f t="shared" si="24515"/>
        <v>0</v>
      </c>
      <c r="EY481" s="547">
        <f t="shared" si="24515"/>
        <v>0</v>
      </c>
      <c r="EZ481" s="547">
        <f t="shared" si="24515"/>
        <v>0</v>
      </c>
      <c r="FA481" s="547">
        <f t="shared" si="24515"/>
        <v>0</v>
      </c>
      <c r="FB481" s="547">
        <f t="shared" si="24515"/>
        <v>0</v>
      </c>
      <c r="FC481" s="547">
        <f t="shared" si="24515"/>
        <v>0</v>
      </c>
      <c r="FD481" s="547">
        <f t="shared" ref="FD481" si="24516">SUM(ER481:FC482)</f>
        <v>0</v>
      </c>
      <c r="FE481" s="333"/>
      <c r="FG481" s="32">
        <f>IF(AND($M481&lt;&gt;$FF$7),1,0)</f>
        <v>0</v>
      </c>
      <c r="FH481" s="32">
        <f>IF(AND($Q481&lt;&gt;$FF$7),1,0)</f>
        <v>0</v>
      </c>
      <c r="FI481" s="32">
        <f>IF(AND($U481&lt;&gt;$FF$7),1,0)</f>
        <v>0</v>
      </c>
      <c r="FJ481" s="32">
        <f>IF(AND($Y481&lt;&gt;$FF$7),1,0)</f>
        <v>0</v>
      </c>
      <c r="FK481" s="32">
        <f>IF(AND($AG481&lt;&gt;$FF$7),1,0)</f>
        <v>0</v>
      </c>
      <c r="FL481" s="32">
        <f>IF(AND($AK481&lt;&gt;$FF$7),1,0)</f>
        <v>0</v>
      </c>
      <c r="FM481" s="32">
        <f>IF(AND($AS481&lt;&gt;$FF$7),1,0)</f>
        <v>0</v>
      </c>
      <c r="FN481" s="32">
        <f>IF(AND($AW481&lt;&gt;$FF$7),1,0)</f>
        <v>0</v>
      </c>
      <c r="FO481" s="32">
        <f>IF(AND($BE481&lt;&gt;$FF$7),1,0)</f>
        <v>0</v>
      </c>
      <c r="FP481" s="32">
        <f>IF(AND($BI481&lt;&gt;$FF$7),1,0)</f>
        <v>0</v>
      </c>
      <c r="FQ481" s="32">
        <f>IF(AND($BQ481&lt;&gt;$FF$7),1,0)</f>
        <v>0</v>
      </c>
      <c r="FR481" s="32">
        <f>IF(AND($BU481&lt;&gt;$FF$7),1,0)</f>
        <v>0</v>
      </c>
      <c r="FU481" s="294">
        <f t="shared" ref="FU481" si="24517">IF($K481&lt;&gt;"NG",$GG481,0)</f>
        <v>0</v>
      </c>
      <c r="FV481" s="294">
        <f t="shared" ref="FV481" si="24518">IF($O481&lt;&gt;"NG",$GG481,0)</f>
        <v>0</v>
      </c>
      <c r="FW481" s="294">
        <f t="shared" ref="FW481" si="24519">IF($S481&lt;&gt;"NG",$GG481,0)</f>
        <v>0</v>
      </c>
      <c r="FX481" s="294">
        <f t="shared" ref="FX481" si="24520">IF($W481&lt;&gt;"NG",$GG481,0)</f>
        <v>0</v>
      </c>
      <c r="FY481" s="294">
        <f t="shared" ref="FY481" si="24521">IF($AE481&lt;&gt;"NG",$GG481,0)</f>
        <v>0</v>
      </c>
      <c r="FZ481" s="294">
        <f t="shared" ref="FZ481" si="24522">IF($AI481&lt;&gt;"NG",$GG481,0)</f>
        <v>0</v>
      </c>
      <c r="GA481" s="294">
        <f t="shared" ref="GA481" si="24523">IF($AQ481&lt;&gt;"NG",$GG481,0)</f>
        <v>0</v>
      </c>
      <c r="GB481" s="294">
        <f t="shared" ref="GB481" si="24524">IF($AU481&lt;&gt;"NG",$GG481,0)</f>
        <v>0</v>
      </c>
      <c r="GC481" s="294">
        <f t="shared" ref="GC481" si="24525">IF($BC481&lt;&gt;"NG",$GG481,0)</f>
        <v>0</v>
      </c>
      <c r="GD481" s="294">
        <f t="shared" ref="GD481" si="24526">IF($BG481&lt;&gt;"NG",$GG481,0)</f>
        <v>0</v>
      </c>
      <c r="GE481" s="294">
        <f t="shared" ref="GE481" si="24527">IF($BO481&lt;&gt;"NG",$GG481,0)</f>
        <v>0</v>
      </c>
      <c r="GF481" s="294">
        <f t="shared" ref="GF481" si="24528">IF($BS481&lt;&gt;"NG",$GG481,0)</f>
        <v>0</v>
      </c>
      <c r="GG481" s="294" t="e">
        <f>VLOOKUP($D481,リスト!$D:$S,15,FALSE)</f>
        <v>#N/A</v>
      </c>
      <c r="GH481" s="2" t="e">
        <f>INDEX(リスト!$V:$V,MATCH(中日程計画表!$D481,リスト!$D:$D,0))</f>
        <v>#N/A</v>
      </c>
      <c r="GI481" s="2" t="e">
        <f>INDEX(リスト!$A:$A,MATCH(中日程計画表!$D481,リスト!$D:$D,0))</f>
        <v>#N/A</v>
      </c>
      <c r="GJ481" s="2" t="e">
        <f>INDEX(リスト!$U:$U,MATCH(中日程計画表!$D481,リスト!$D:$D,0))</f>
        <v>#N/A</v>
      </c>
      <c r="GK481" s="5" t="e">
        <f>INDEX(リスト!$W:$W,MATCH(中日程計画表!$D481,リスト!$D:$D,0))</f>
        <v>#N/A</v>
      </c>
      <c r="GL481" s="2" t="s">
        <v>200</v>
      </c>
      <c r="GM481" s="296">
        <f>D481</f>
        <v>0</v>
      </c>
      <c r="GN481" s="296">
        <f>E481</f>
        <v>0</v>
      </c>
      <c r="GU481" s="460" t="str">
        <f t="shared" ref="GU481" si="24529">AE481</f>
        <v>NG</v>
      </c>
      <c r="GV481" s="460">
        <f t="shared" ref="GV481" si="24530">EI481</f>
        <v>0</v>
      </c>
      <c r="GW481" s="460">
        <f t="shared" ref="GW481" si="24531">EI482</f>
        <v>0</v>
      </c>
      <c r="GX481" s="462">
        <f t="shared" ref="GX481" si="24532">EV481</f>
        <v>0</v>
      </c>
      <c r="GY481" s="460" t="str">
        <f t="shared" ref="GY481" si="24533">AI481</f>
        <v>NG</v>
      </c>
      <c r="GZ481" s="460">
        <f t="shared" ref="GZ481" si="24534">EJ481</f>
        <v>0</v>
      </c>
      <c r="HA481" s="460">
        <f t="shared" ref="HA481" si="24535">EJ482</f>
        <v>0</v>
      </c>
      <c r="HB481" s="462">
        <f t="shared" ref="HB481" si="24536">EW481</f>
        <v>0</v>
      </c>
      <c r="HC481" s="460" t="str">
        <f t="shared" ref="HC481" si="24537">AQ481</f>
        <v>NG</v>
      </c>
      <c r="HD481" s="460">
        <f t="shared" ref="HD481" si="24538">EK481</f>
        <v>0</v>
      </c>
      <c r="HE481" s="460">
        <f t="shared" ref="HE481" si="24539">EK482</f>
        <v>0</v>
      </c>
      <c r="HF481" s="462">
        <f t="shared" ref="HF481" si="24540">EX481</f>
        <v>0</v>
      </c>
      <c r="HG481" s="460" t="str">
        <f t="shared" ref="HG481" si="24541">AU481</f>
        <v>NG</v>
      </c>
      <c r="HH481" s="460">
        <f t="shared" ref="HH481" si="24542">EL481</f>
        <v>0</v>
      </c>
      <c r="HI481" s="460">
        <f t="shared" ref="HI481" si="24543">EL482</f>
        <v>0</v>
      </c>
      <c r="HJ481" s="462">
        <f t="shared" ref="HJ481" si="24544">EY481</f>
        <v>0</v>
      </c>
      <c r="HK481" s="460" t="str">
        <f t="shared" ref="HK481" si="24545">BC481</f>
        <v>NG</v>
      </c>
      <c r="HL481" s="460">
        <f t="shared" ref="HL481" si="24546">EM481</f>
        <v>0</v>
      </c>
      <c r="HM481" s="460">
        <f t="shared" ref="HM481" si="24547">EM482</f>
        <v>0</v>
      </c>
      <c r="HN481" s="462">
        <f t="shared" ref="HN481" si="24548">EZ481</f>
        <v>0</v>
      </c>
      <c r="HO481" s="460" t="str">
        <f t="shared" ref="HO481" si="24549">BG481</f>
        <v>NG</v>
      </c>
      <c r="HP481" s="460">
        <f t="shared" ref="HP481" si="24550">EN481</f>
        <v>0</v>
      </c>
      <c r="HQ481" s="460">
        <f t="shared" ref="HQ481" si="24551">EN482</f>
        <v>0</v>
      </c>
      <c r="HR481" s="462">
        <f t="shared" ref="HR481" si="24552">FA481</f>
        <v>0</v>
      </c>
      <c r="HS481" s="332"/>
    </row>
    <row r="482" spans="1:227" ht="12" customHeight="1">
      <c r="A482" s="489"/>
      <c r="B482" s="487"/>
      <c r="C482" s="475"/>
      <c r="D482" s="485"/>
      <c r="E482" s="483"/>
      <c r="F482" s="317"/>
      <c r="G482" s="317"/>
      <c r="H482" s="317"/>
      <c r="I482" s="317"/>
      <c r="J482" s="316"/>
      <c r="K482" s="481"/>
      <c r="L482" s="77"/>
      <c r="M482" s="77"/>
      <c r="N482" s="471"/>
      <c r="O482" s="475"/>
      <c r="P482" s="77"/>
      <c r="Q482" s="77"/>
      <c r="R482" s="471"/>
      <c r="S482" s="475"/>
      <c r="T482" s="77"/>
      <c r="U482" s="77"/>
      <c r="V482" s="471"/>
      <c r="W482" s="473"/>
      <c r="X482" s="77"/>
      <c r="Y482" s="77"/>
      <c r="Z482" s="471"/>
      <c r="AA482" s="477"/>
      <c r="AB482" s="80"/>
      <c r="AC482" s="80"/>
      <c r="AD482" s="471"/>
      <c r="AE482" s="473"/>
      <c r="AF482" s="77"/>
      <c r="AG482" s="77"/>
      <c r="AH482" s="471"/>
      <c r="AI482" s="473"/>
      <c r="AJ482" s="77"/>
      <c r="AK482" s="77"/>
      <c r="AL482" s="471"/>
      <c r="AM482" s="477"/>
      <c r="AN482" s="80"/>
      <c r="AO482" s="80"/>
      <c r="AP482" s="471"/>
      <c r="AQ482" s="473"/>
      <c r="AR482" s="77"/>
      <c r="AS482" s="77"/>
      <c r="AT482" s="471"/>
      <c r="AU482" s="473"/>
      <c r="AV482" s="77"/>
      <c r="AW482" s="77"/>
      <c r="AX482" s="471"/>
      <c r="AY482" s="477"/>
      <c r="AZ482" s="80"/>
      <c r="BA482" s="80"/>
      <c r="BB482" s="471"/>
      <c r="BC482" s="475"/>
      <c r="BD482" s="77"/>
      <c r="BE482" s="77"/>
      <c r="BF482" s="471"/>
      <c r="BG482" s="473"/>
      <c r="BH482" s="77"/>
      <c r="BI482" s="77"/>
      <c r="BJ482" s="471"/>
      <c r="BK482" s="477"/>
      <c r="BL482" s="80"/>
      <c r="BM482" s="80"/>
      <c r="BN482" s="471"/>
      <c r="BO482" s="475"/>
      <c r="BP482" s="77"/>
      <c r="BQ482" s="77"/>
      <c r="BR482" s="471"/>
      <c r="BS482" s="473"/>
      <c r="BT482" s="77"/>
      <c r="BU482" s="77"/>
      <c r="BV482" s="471"/>
      <c r="BW482" s="469"/>
      <c r="BX482" s="467"/>
      <c r="BY482" s="490"/>
      <c r="CA482" s="19">
        <f t="shared" ref="CA482" si="24553">IF(AND($N481=1,$M482&lt;&gt;$BZ$7),1,0)</f>
        <v>0</v>
      </c>
      <c r="CB482" s="19">
        <f t="shared" ref="CB482" si="24554">IF(AND($R481=1,$Q482&lt;&gt;$BZ$7),1,0)</f>
        <v>0</v>
      </c>
      <c r="CC482" s="19">
        <f t="shared" ref="CC482" si="24555">IF(AND($V481=1,$U482&lt;&gt;$BZ$7),1,0)</f>
        <v>0</v>
      </c>
      <c r="CD482" s="19">
        <f t="shared" ref="CD482" si="24556">IF(AND($Z481=1,$Y482&lt;&gt;$BZ$7),1,0)</f>
        <v>0</v>
      </c>
      <c r="CE482" s="19">
        <f t="shared" ref="CE482" si="24557">IF(AND($AH481=1,$AG482&lt;&gt;$BZ$7),1,0)</f>
        <v>0</v>
      </c>
      <c r="CF482" s="19">
        <f t="shared" ref="CF482" si="24558">IF(AND($AL481=1,$AK482&lt;&gt;$BZ$7),1,0)</f>
        <v>0</v>
      </c>
      <c r="CG482" s="19">
        <f t="shared" ref="CG482" si="24559">IF(AND($AT481=1,$AS482&lt;&gt;$BZ$7),1,0)</f>
        <v>0</v>
      </c>
      <c r="CH482" s="19">
        <f t="shared" ref="CH482" si="24560">IF(AND($AX481=1,$AW482&lt;&gt;$BZ$7),1,0)</f>
        <v>0</v>
      </c>
      <c r="CI482" s="19">
        <f t="shared" ref="CI482" si="24561">IF(AND($BF481=1,$BE482&lt;&gt;$BZ$7),1,0)</f>
        <v>0</v>
      </c>
      <c r="CJ482" s="19">
        <f t="shared" ref="CJ482" si="24562">IF(AND($BJ481=1,$BI482&lt;&gt;$BZ$7),1,0)</f>
        <v>0</v>
      </c>
      <c r="CK482" s="19">
        <f t="shared" ref="CK482" si="24563">IF(AND($BR481=1,$BQ482&lt;&gt;$BZ$7),1,0)</f>
        <v>0</v>
      </c>
      <c r="CL482" s="19">
        <f t="shared" ref="CL482" si="24564">IF(AND($BV481=1,$BU482&lt;&gt;$BZ$7),1,0)</f>
        <v>0</v>
      </c>
      <c r="CO482" s="19">
        <f>IF(AND($M482&lt;&gt;$CN$7,$M482&lt;=$CN$6),1,0)</f>
        <v>0</v>
      </c>
      <c r="CP482" s="19">
        <f>IF(AND($Q482&lt;&gt;$CN$7,$Q482&lt;=$CN$6),1,0)</f>
        <v>0</v>
      </c>
      <c r="CQ482" s="19">
        <f>IF(AND($U482&lt;&gt;$CN$7,$U482&lt;=$CN$6),1,0)</f>
        <v>0</v>
      </c>
      <c r="CR482" s="19">
        <f>IF(AND($Y482&lt;&gt;$CN$7,$Y482&lt;=$CN$6),1,0)</f>
        <v>0</v>
      </c>
      <c r="CS482" s="19">
        <f>IF(AND($AG482&lt;&gt;$CN$7,$AG482&lt;=$CN$6),1,0)</f>
        <v>0</v>
      </c>
      <c r="CT482" s="19">
        <f>IF(AND($AK482&lt;&gt;$CN$7,$AK482&lt;=$CN$6),1,0)</f>
        <v>0</v>
      </c>
      <c r="CU482" s="19">
        <f>IF(AND($AS482&lt;&gt;$CN$7,$AS482&lt;=$CN$6),1,0)</f>
        <v>0</v>
      </c>
      <c r="CV482" s="19">
        <f>IF(AND($AW482&lt;&gt;$CN$7,$AW482&lt;=$CN$6),1,0)</f>
        <v>0</v>
      </c>
      <c r="CW482" s="19">
        <f>IF(AND($BE482&lt;&gt;$CN$7,$BE482&lt;=$CN$6),1,0)</f>
        <v>0</v>
      </c>
      <c r="CX482" s="19">
        <f>IF(AND($BI482&lt;&gt;$CN$7,$BI482&lt;=$CN$6),1,0)</f>
        <v>0</v>
      </c>
      <c r="CY482" s="19">
        <f>IF(AND($BQ482&lt;&gt;$CN$7,$BQ482&lt;=$CN$6),1,0)</f>
        <v>0</v>
      </c>
      <c r="CZ482" s="19">
        <f>IF(AND($BU482&lt;&gt;$CN$7,$BU482&lt;=$CN$6),1,0)</f>
        <v>0</v>
      </c>
      <c r="DC482" s="19">
        <f>IF($N481=1,1,0)</f>
        <v>0</v>
      </c>
      <c r="DD482" s="19">
        <f>IF($R481=1,1,0)</f>
        <v>0</v>
      </c>
      <c r="DE482" s="19">
        <f>IF($V481=1,1,0)</f>
        <v>0</v>
      </c>
      <c r="DF482" s="19">
        <f>IF($Z481=1,1,0)</f>
        <v>0</v>
      </c>
      <c r="DG482" s="19">
        <f>IF($AH481=1,1,0)</f>
        <v>0</v>
      </c>
      <c r="DH482" s="19">
        <f>IF($AL481=1,1,0)</f>
        <v>0</v>
      </c>
      <c r="DI482" s="19">
        <f>IF($AT481=1,1,0)</f>
        <v>0</v>
      </c>
      <c r="DJ482" s="19">
        <f>IF($AX481=1,1,0)</f>
        <v>0</v>
      </c>
      <c r="DK482" s="19">
        <f>IF($BF481=1,1,0)</f>
        <v>0</v>
      </c>
      <c r="DL482" s="19">
        <f>IF($BJ481=1,1,0)</f>
        <v>0</v>
      </c>
      <c r="DM482" s="19">
        <f>IF($BR481=1,1,0)</f>
        <v>0</v>
      </c>
      <c r="DN482" s="19">
        <f>IF($BV481=1,1,0)</f>
        <v>0</v>
      </c>
      <c r="DQ482" s="19">
        <f t="shared" ref="DQ482" si="24565">IF($N481=1,1,0)</f>
        <v>0</v>
      </c>
      <c r="DR482" s="19">
        <f t="shared" ref="DR482" si="24566">IF($R481=1,1,0)</f>
        <v>0</v>
      </c>
      <c r="DS482" s="19">
        <f t="shared" ref="DS482" si="24567">IF($V481=1,1,0)</f>
        <v>0</v>
      </c>
      <c r="DT482" s="19">
        <f t="shared" ref="DT482" si="24568">IF($Z481=1,1,0)</f>
        <v>0</v>
      </c>
      <c r="DU482" s="19">
        <f t="shared" ref="DU482" si="24569">IF($AH481=1,1,0)</f>
        <v>0</v>
      </c>
      <c r="DV482" s="19">
        <f t="shared" ref="DV482" si="24570">IF($AL481=1,1,0)</f>
        <v>0</v>
      </c>
      <c r="DW482" s="19">
        <f t="shared" ref="DW482" si="24571">IF($AT481=1,1,0)</f>
        <v>0</v>
      </c>
      <c r="DX482" s="19">
        <f t="shared" ref="DX482" si="24572">IF($AX481=1,1,0)</f>
        <v>0</v>
      </c>
      <c r="DY482" s="19">
        <f t="shared" ref="DY482" si="24573">IF($BF481=1,1,0)</f>
        <v>0</v>
      </c>
      <c r="DZ482" s="19">
        <f t="shared" ref="DZ482" si="24574">IF($BJ481=1,1,0)</f>
        <v>0</v>
      </c>
      <c r="EA482" s="19">
        <f t="shared" ref="EA482" si="24575">IF($BR481=1,1,0)</f>
        <v>0</v>
      </c>
      <c r="EB482" s="19">
        <f t="shared" ref="EB482" si="24576">IF($BV481=1,1,0)</f>
        <v>0</v>
      </c>
      <c r="EE482" s="329">
        <f>N481*$FU482*週間進捗報告書!$G$9</f>
        <v>0</v>
      </c>
      <c r="EF482" s="329">
        <f>R481*$FV482*週間進捗報告書!$G$10</f>
        <v>0</v>
      </c>
      <c r="EG482" s="329">
        <f>V481*$FW482*週間進捗報告書!$G$11</f>
        <v>0</v>
      </c>
      <c r="EH482" s="329">
        <f>Z481*$FX482*週間進捗報告書!$G$12</f>
        <v>0</v>
      </c>
      <c r="EI482" s="329">
        <f>AH481*$FY482*週間進捗報告書!$G$13</f>
        <v>0</v>
      </c>
      <c r="EJ482" s="329">
        <f>AL481*$FZ482*週間進捗報告書!$G$14</f>
        <v>0</v>
      </c>
      <c r="EK482" s="329">
        <f>AT481*$GA482*週間進捗報告書!$G$15</f>
        <v>0</v>
      </c>
      <c r="EL482" s="329">
        <f>AX481*$GB482*週間進捗報告書!$G$16</f>
        <v>0</v>
      </c>
      <c r="EM482" s="329">
        <f>BF481*$GC482*週間進捗報告書!$G$17</f>
        <v>0</v>
      </c>
      <c r="EN482" s="329">
        <f>BJ481*$GD482*週間進捗報告書!$G$18</f>
        <v>0</v>
      </c>
      <c r="EO482" s="329">
        <f>BR481*$GE482*週間進捗報告書!$G$19</f>
        <v>0</v>
      </c>
      <c r="EP482" s="329">
        <f>BV481*$GF482*週間進捗報告書!$G$20</f>
        <v>0</v>
      </c>
      <c r="ER482" s="547"/>
      <c r="ES482" s="547"/>
      <c r="ET482" s="547"/>
      <c r="EU482" s="547"/>
      <c r="EV482" s="547"/>
      <c r="EW482" s="547"/>
      <c r="EX482" s="547"/>
      <c r="EY482" s="547"/>
      <c r="EZ482" s="547"/>
      <c r="FA482" s="547"/>
      <c r="FB482" s="547"/>
      <c r="FC482" s="547"/>
      <c r="FD482" s="547"/>
      <c r="FE482" s="332"/>
      <c r="FG482" s="19"/>
      <c r="FH482" s="19"/>
      <c r="FI482" s="19"/>
      <c r="FJ482" s="19"/>
      <c r="FK482" s="19"/>
      <c r="FL482" s="19"/>
      <c r="FM482" s="19"/>
      <c r="FN482" s="19"/>
      <c r="FO482" s="19"/>
      <c r="FP482" s="19"/>
      <c r="FQ482" s="19"/>
      <c r="FR482" s="19"/>
      <c r="FU482" s="295">
        <f t="shared" ref="FU482" si="24577">FU481</f>
        <v>0</v>
      </c>
      <c r="FV482" s="295">
        <f t="shared" ref="FV482" si="24578">FV481</f>
        <v>0</v>
      </c>
      <c r="FW482" s="295">
        <f t="shared" ref="FW482" si="24579">FW481</f>
        <v>0</v>
      </c>
      <c r="FX482" s="295">
        <f t="shared" ref="FX482" si="24580">FX481</f>
        <v>0</v>
      </c>
      <c r="FY482" s="295">
        <f t="shared" ref="FY482" si="24581">FY481</f>
        <v>0</v>
      </c>
      <c r="FZ482" s="295">
        <f t="shared" ref="FZ482" si="24582">FZ481</f>
        <v>0</v>
      </c>
      <c r="GA482" s="295">
        <f t="shared" ref="GA482" si="24583">GA481</f>
        <v>0</v>
      </c>
      <c r="GB482" s="295">
        <f t="shared" ref="GB482" si="24584">GB481</f>
        <v>0</v>
      </c>
      <c r="GC482" s="295">
        <f t="shared" ref="GC482" si="24585">GC481</f>
        <v>0</v>
      </c>
      <c r="GD482" s="295">
        <f t="shared" ref="GD482" si="24586">GD481</f>
        <v>0</v>
      </c>
      <c r="GE482" s="295">
        <f t="shared" ref="GE482" si="24587">GE481</f>
        <v>0</v>
      </c>
      <c r="GF482" s="295">
        <f t="shared" ref="GF482" si="24588">GF481</f>
        <v>0</v>
      </c>
      <c r="GG482" s="295" t="e">
        <f t="shared" ref="GG482" si="24589">GG481</f>
        <v>#N/A</v>
      </c>
      <c r="GH482" s="2" t="e">
        <f>INDEX(リスト!$V:$V,MATCH(中日程計画表!$D481,リスト!$D:$D,0))</f>
        <v>#N/A</v>
      </c>
      <c r="GI482" s="2" t="e">
        <f>INDEX(リスト!$A:$A,MATCH(中日程計画表!$D481,リスト!$D:$D,0))</f>
        <v>#N/A</v>
      </c>
      <c r="GJ482" s="2" t="e">
        <f>INDEX(リスト!$U:$U,MATCH(中日程計画表!$D481,リスト!$D:$D,0))</f>
        <v>#N/A</v>
      </c>
      <c r="GK482" s="5" t="e">
        <f>INDEX(リスト!$W:$W,MATCH(中日程計画表!$D481,リスト!$D:$D,0))</f>
        <v>#N/A</v>
      </c>
      <c r="GL482" s="2" t="s">
        <v>201</v>
      </c>
      <c r="GM482" s="296">
        <f t="shared" ref="GM482" si="24590">GM481</f>
        <v>0</v>
      </c>
      <c r="GN482" s="296">
        <f t="shared" ref="GN482" si="24591">GN481</f>
        <v>0</v>
      </c>
      <c r="GU482" s="461"/>
      <c r="GV482" s="460"/>
      <c r="GW482" s="460"/>
      <c r="GX482" s="461"/>
      <c r="GY482" s="461"/>
      <c r="GZ482" s="460"/>
      <c r="HA482" s="460"/>
      <c r="HB482" s="461"/>
      <c r="HC482" s="461"/>
      <c r="HD482" s="460"/>
      <c r="HE482" s="460"/>
      <c r="HF482" s="461"/>
      <c r="HG482" s="461"/>
      <c r="HH482" s="460"/>
      <c r="HI482" s="460"/>
      <c r="HJ482" s="461"/>
      <c r="HK482" s="461"/>
      <c r="HL482" s="460"/>
      <c r="HM482" s="460"/>
      <c r="HN482" s="461"/>
      <c r="HO482" s="461"/>
      <c r="HP482" s="460"/>
      <c r="HQ482" s="460"/>
      <c r="HR482" s="461"/>
      <c r="HS482" s="4"/>
    </row>
    <row r="483" spans="1:227" ht="12" customHeight="1">
      <c r="A483" s="488" t="str">
        <f t="shared" ref="A483" ca="1" si="24592">INDIRECT("リスト!A"&amp;B483+6)</f>
        <v/>
      </c>
      <c r="B483" s="486">
        <f t="shared" ref="B483" si="24593">ROUNDDOWN((ROW()-6)/2,0)+1</f>
        <v>239</v>
      </c>
      <c r="C483" s="474" t="str">
        <f>機能グループ名</f>
        <v/>
      </c>
      <c r="D483" s="484">
        <f>機能ID</f>
        <v>0</v>
      </c>
      <c r="E483" s="482">
        <f>機能名</f>
        <v>0</v>
      </c>
      <c r="F483" s="315"/>
      <c r="G483" s="315"/>
      <c r="H483" s="315"/>
      <c r="I483" s="315"/>
      <c r="J483" s="316"/>
      <c r="K483" s="480" t="str">
        <f>担当者_SR</f>
        <v>NG</v>
      </c>
      <c r="L483" s="76"/>
      <c r="M483" s="76"/>
      <c r="N483" s="470"/>
      <c r="O483" s="474" t="str">
        <f>担当者_SRR</f>
        <v>NG</v>
      </c>
      <c r="P483" s="76"/>
      <c r="Q483" s="76"/>
      <c r="R483" s="470"/>
      <c r="S483" s="474" t="str">
        <f>担当者_DS</f>
        <v>NG</v>
      </c>
      <c r="T483" s="76"/>
      <c r="U483" s="76"/>
      <c r="V483" s="470"/>
      <c r="W483" s="472" t="str">
        <f>担当者_DSR</f>
        <v>NG</v>
      </c>
      <c r="X483" s="76"/>
      <c r="Y483" s="76"/>
      <c r="Z483" s="470"/>
      <c r="AA483" s="476"/>
      <c r="AB483" s="79"/>
      <c r="AC483" s="79"/>
      <c r="AD483" s="470">
        <f>IF(AC484 &lt;&gt; "",1,0)</f>
        <v>0</v>
      </c>
      <c r="AE483" s="472" t="str">
        <f>担当者_CD</f>
        <v>NG</v>
      </c>
      <c r="AF483" s="76"/>
      <c r="AG483" s="76"/>
      <c r="AH483" s="470"/>
      <c r="AI483" s="472" t="str">
        <f>担当者_DD</f>
        <v>NG</v>
      </c>
      <c r="AJ483" s="76"/>
      <c r="AK483" s="76"/>
      <c r="AL483" s="470"/>
      <c r="AM483" s="476"/>
      <c r="AN483" s="79"/>
      <c r="AO483" s="79"/>
      <c r="AP483" s="470">
        <f>IF(AO484 &lt;&gt; "",1,0)</f>
        <v>0</v>
      </c>
      <c r="AQ483" s="472" t="str">
        <f>担当者_MCL</f>
        <v>NG</v>
      </c>
      <c r="AR483" s="76"/>
      <c r="AS483" s="76"/>
      <c r="AT483" s="470"/>
      <c r="AU483" s="472" t="str">
        <f>担当者_MCLR</f>
        <v>NG</v>
      </c>
      <c r="AV483" s="76"/>
      <c r="AW483" s="76"/>
      <c r="AX483" s="470"/>
      <c r="AY483" s="476"/>
      <c r="AZ483" s="79"/>
      <c r="BA483" s="79"/>
      <c r="BB483" s="470">
        <f>IF(BA484 &lt;&gt; "",1,0)</f>
        <v>0</v>
      </c>
      <c r="BC483" s="474" t="str">
        <f>担当者_MT</f>
        <v>NG</v>
      </c>
      <c r="BD483" s="76"/>
      <c r="BE483" s="76"/>
      <c r="BF483" s="470"/>
      <c r="BG483" s="472" t="str">
        <f>担当者_M検</f>
        <v>NG</v>
      </c>
      <c r="BH483" s="266"/>
      <c r="BI483" s="266"/>
      <c r="BJ483" s="491"/>
      <c r="BK483" s="476"/>
      <c r="BL483" s="79"/>
      <c r="BM483" s="79"/>
      <c r="BN483" s="470">
        <v>0</v>
      </c>
      <c r="BO483" s="474" t="str">
        <f>担当者_モテ</f>
        <v>NG</v>
      </c>
      <c r="BP483" s="76"/>
      <c r="BQ483" s="76"/>
      <c r="BR483" s="470"/>
      <c r="BS483" s="472" t="str">
        <f>担当者_モテR</f>
        <v>NG</v>
      </c>
      <c r="BT483" s="76"/>
      <c r="BU483" s="76"/>
      <c r="BV483" s="470"/>
      <c r="BW483" s="468">
        <f t="shared" ref="BW483" si="24594">IFERROR(SUM(IF(K483&lt;&gt;"NG",N483*K$1,0),IF(O483&lt;&gt;"NG",R483*O$1,0),IF(S483&lt;&gt;"NG",V483*S$1,0),IF(W483&lt;&gt;"NG",Z483*W$1,0),IF(AA483&lt;&gt;"NG",AD483*AA$1,0),IF(AE483&lt;&gt;"NG",AH483*AE$1,0),IF(AI483&lt;&gt;"NG",AL483*AI$1,0),IF(AM483&lt;&gt;"NG",AP483*AM$1,0),IF(AQ483&lt;&gt;"NG",AT483*AQ$1,0),IF(AU483&lt;&gt;"NG",AX483*AU$1,0),IF(AY483&lt;&gt;"NG",BB483*AY$1,0),IF(BC483&lt;&gt;"NG",BF483*BC$1,0),IF(BG483&lt;&gt;"NG",BJ483*BG$1,0),IF(BK483&lt;&gt;"NG",BN483*BK$1,0),IF(BO483&lt;&gt;"NG",BR483*BO$1,0),IF(BS483&lt;&gt;"NG",BV483*BS$1,0))/SUM(IF(K483&lt;&gt;"NG",K$1,0),IF(O483&lt;&gt;"NG",O$1,0),IF(S483&lt;&gt;"NG",S$1,0),IF(W483&lt;&gt;"NG",W$1,0),IF(AA483&lt;&gt;"NG",AA$1,0),IF(AE483&lt;&gt;"NG",AE$1,0),IF(AI483&lt;&gt;"NG",AI$1,0),IF(AM483&lt;&gt;"NG",AM$1,0),IF(AQ483&lt;&gt;"NG",AQ$1,0),IF(AU483&lt;&gt;"NG",AU$1,0),IF(AY483&lt;&gt;"NG",AY$1,0),IF(BC483&lt;&gt;"NG",BC$1,0),IF(BG483&lt;&gt;"NG",BG$1,0),IF(BK483&lt;&gt;"NG",BK$1,0),IF(BO483&lt;&gt;"NG",BO$1,0),IF(BS483&lt;&gt;"NG",BS$1,0)),0)</f>
        <v>0</v>
      </c>
      <c r="BX483" s="466"/>
      <c r="BY483" s="490"/>
      <c r="BZ483" s="5"/>
      <c r="CA483" s="32">
        <f t="shared" ref="CA483" si="24595">IF(AND($M483&lt;&gt;$BZ$5,$M483&lt;=$BZ$6,$M483&lt;&gt;$BZ$7),1,0)</f>
        <v>0</v>
      </c>
      <c r="CB483" s="32">
        <f t="shared" ref="CB483" si="24596">IF(AND($Q483&lt;&gt;$BZ$5,$Q483&lt;=$BZ$6,$Q483&lt;&gt;$BZ$7),1,0)</f>
        <v>0</v>
      </c>
      <c r="CC483" s="32">
        <f t="shared" ref="CC483" si="24597">IF(AND($U483&lt;&gt;$BZ$5,$U483&lt;=$BZ$6,$U483&lt;&gt;$BZ$7),1,0)</f>
        <v>0</v>
      </c>
      <c r="CD483" s="32">
        <f t="shared" ref="CD483" si="24598">IF(AND($Y483&lt;&gt;$BZ$5,$Y483&lt;=$BZ$6,$Y483&lt;&gt;$BZ$7),1,0)</f>
        <v>0</v>
      </c>
      <c r="CE483" s="32">
        <f t="shared" ref="CE483" si="24599">IF(AND($AG483&lt;&gt;$BZ$5,$AG483&lt;=$BZ$6,$AG483&lt;&gt;$BZ$7),1,0)</f>
        <v>0</v>
      </c>
      <c r="CF483" s="32">
        <f t="shared" ref="CF483" si="24600">IF(AND($AK483&lt;&gt;$BZ$5,$AK483&lt;=$BZ$6,$AK483&lt;&gt;$BZ$7),1,0)</f>
        <v>0</v>
      </c>
      <c r="CG483" s="32">
        <f t="shared" ref="CG483" si="24601">IF(AND($AS483&lt;&gt;$BZ$5,$AS483&lt;=$BZ$6,$AS483&lt;&gt;$BZ$7),1,0)</f>
        <v>0</v>
      </c>
      <c r="CH483" s="32">
        <f t="shared" ref="CH483" si="24602">IF(AND($AW483&lt;&gt;$BZ$5,$AW483&lt;=$BZ$6,$AW483&lt;&gt;$BZ$7),1,0)</f>
        <v>0</v>
      </c>
      <c r="CI483" s="32">
        <f t="shared" ref="CI483" si="24603">IF(AND($BE483&lt;&gt;$BZ$5,$BE483&lt;=$BZ$6,$BE483&lt;&gt;$BZ$7),1,0)</f>
        <v>0</v>
      </c>
      <c r="CJ483" s="32">
        <f t="shared" ref="CJ483" si="24604">IF(AND($BI483&lt;&gt;$BZ$5,$BI483&lt;=$BZ$6,$BI483&lt;&gt;$BZ$7),1,0)</f>
        <v>0</v>
      </c>
      <c r="CK483" s="32">
        <f t="shared" ref="CK483" si="24605">IF(AND($BQ483&lt;&gt;$BZ$5,$BQ483&lt;=$BZ$6,$BQ483&lt;&gt;$BZ$7),1,0)</f>
        <v>0</v>
      </c>
      <c r="CL483" s="32">
        <f t="shared" ref="CL483" si="24606">IF(AND($BU483&lt;&gt;$BZ$5,$BU483&lt;=$BZ$6,$BU483&lt;&gt;$BZ$7),1,0)</f>
        <v>0</v>
      </c>
      <c r="CO483" s="32">
        <f>IF(AND($M483&lt;&gt;$CN$5,$M483&lt;=$CN$6,$M483&lt;&gt;$CN$7),1,0)</f>
        <v>0</v>
      </c>
      <c r="CP483" s="32">
        <f>IF(AND($Q483&lt;&gt;$CN$5,$Q483&lt;=$CN$6,$Q483&lt;&gt;$CN$7),1,0)</f>
        <v>0</v>
      </c>
      <c r="CQ483" s="32">
        <f>IF(AND($U483&lt;&gt;$CN$5,$U483&lt;=$CN$6,$U483&lt;&gt;$CN$7),1,0)</f>
        <v>0</v>
      </c>
      <c r="CR483" s="32">
        <f>IF(AND($Y483&lt;&gt;$CN$5,$Y483&lt;=$CN$6,$Y483&lt;&gt;$CN$7),1,0)</f>
        <v>0</v>
      </c>
      <c r="CS483" s="32">
        <f>IF(AND($AG483&lt;&gt;$CN$5,$AG483&lt;=$CN$6,$AG483&lt;&gt;$CN$7),1,0)</f>
        <v>0</v>
      </c>
      <c r="CT483" s="32">
        <f>IF(AND($AK483&lt;&gt;$CN$5,$AK483&lt;=$CN$6,$AK483&lt;&gt;$CN$7),1,0)</f>
        <v>0</v>
      </c>
      <c r="CU483" s="32">
        <f>IF(AND($AS483&lt;&gt;$CN$5,$AS483&lt;=$CN$6,$AS483&lt;&gt;$CN$7),1,0)</f>
        <v>0</v>
      </c>
      <c r="CV483" s="32">
        <f>IF(AND($AW483&lt;&gt;$CN$5,$AW483&lt;=$CN$6,$AW483&lt;&gt;$CN$7),1,0)</f>
        <v>0</v>
      </c>
      <c r="CW483" s="32">
        <f>IF(AND($BE483&lt;&gt;$CN$5,$BE483&lt;=$CN$6,$BE483&lt;&gt;$CN$7),1,0)</f>
        <v>0</v>
      </c>
      <c r="CX483" s="32">
        <f>IF(AND($BI483&lt;&gt;$CN$5,$BI483&lt;=$CN$6,$BI483&lt;&gt;$CN$7),1,0)</f>
        <v>0</v>
      </c>
      <c r="CY483" s="32">
        <f>IF(AND($BQ483&lt;&gt;$CN$5,$BQ483&lt;=$CN$6,$BQ483&lt;&gt;$CN$7),1,0)</f>
        <v>0</v>
      </c>
      <c r="CZ483" s="32">
        <f>IF(AND($BU483&lt;&gt;$CN$5,$BU483&lt;=$CN$6,$BU483&lt;&gt;$CN$7),1,0)</f>
        <v>0</v>
      </c>
      <c r="DC483" s="32">
        <f>IF(AND($M483&lt;&gt;$DB$5,$M483&lt;=$DB$6,$M483&lt;&gt;$CN$7),1,0)</f>
        <v>0</v>
      </c>
      <c r="DD483" s="32">
        <f>IF(AND($Q483&lt;&gt;$DB$5,$Q483&lt;=$DB$6,$Q483&lt;&gt;$CN$7),1,0)</f>
        <v>0</v>
      </c>
      <c r="DE483" s="32">
        <f>IF(AND($U483&lt;&gt;$DB$5,$U483&lt;=$DB$6,$U483&lt;&gt;$CN$7),1,0)</f>
        <v>0</v>
      </c>
      <c r="DF483" s="32">
        <f>IF(AND($Y483&lt;&gt;$DB$5,$Y483&lt;=$DB$6,$Y483&lt;&gt;$CN$7),1,0)</f>
        <v>0</v>
      </c>
      <c r="DG483" s="32">
        <f>IF(AND($AG483&lt;&gt;$DB$5,$AG483&lt;=$DB$6,$AG483&lt;&gt;$CN$7),1,0)</f>
        <v>0</v>
      </c>
      <c r="DH483" s="32">
        <f>IF(AND($AK483&lt;&gt;$DB$5,$AK483&lt;=$DB$6,$AK483&lt;&gt;$CN$7),1,0)</f>
        <v>0</v>
      </c>
      <c r="DI483" s="32">
        <f>IF(AND($AS483&lt;&gt;$DB$5,$AS483&lt;=$DB$6,$AS483&lt;&gt;$CN$7),1,0)</f>
        <v>0</v>
      </c>
      <c r="DJ483" s="32">
        <f>IF(AND($AW483&lt;&gt;$DB$5,$AW483&lt;=$DB$6,$AW483&lt;&gt;$CN$7),1,0)</f>
        <v>0</v>
      </c>
      <c r="DK483" s="32">
        <f>IF(AND($BE483&lt;&gt;$DB$5,$BE483&lt;=$DB$6,$BE483&lt;&gt;$CN$7),1,0)</f>
        <v>0</v>
      </c>
      <c r="DL483" s="32">
        <f>IF(AND($BI483&lt;&gt;$DB$5,$BI483&lt;=$DB$6,$BI483&lt;&gt;$CN$7),1,0)</f>
        <v>0</v>
      </c>
      <c r="DM483" s="32">
        <f>IF(AND($BQ483&lt;&gt;$DB$5,$BQ483&lt;=$DB$6,$BQ483&lt;&gt;$CN$7),1,0)</f>
        <v>0</v>
      </c>
      <c r="DN483" s="32">
        <f>IF(AND($BU483&lt;&gt;$DB$5,$BU483&lt;=$DB$6,$BU483&lt;&gt;$CN$7),1,0)</f>
        <v>0</v>
      </c>
      <c r="DQ483" s="32">
        <f t="shared" ref="DQ483" si="24607">IF(AND($M483&lt;&gt;$DP$5,$M483&lt;=$DP$6,$M483&lt;&gt;$CN$7),1,0)</f>
        <v>0</v>
      </c>
      <c r="DR483" s="32">
        <f t="shared" ref="DR483" si="24608">IF(AND($Q483&lt;&gt;$DP$5,$Q483&lt;=$DP$6,$Q483&lt;&gt;$CN$7),1,0)</f>
        <v>0</v>
      </c>
      <c r="DS483" s="32">
        <f t="shared" ref="DS483" si="24609">IF(AND($U483&lt;&gt;$DP$5,$U483&lt;=$DP$6,$U483&lt;&gt;$CN$7),1,0)</f>
        <v>0</v>
      </c>
      <c r="DT483" s="32">
        <f t="shared" ref="DT483" si="24610">IF(AND($Y483&lt;&gt;$DP$5,$Y483&lt;=$DP$6,$Y483&lt;&gt;$CN$7),1,0)</f>
        <v>0</v>
      </c>
      <c r="DU483" s="32">
        <f t="shared" ref="DU483" si="24611">IF(AND($AG483&lt;&gt;$DP$5,$AG483&lt;=$DP$6,$AG483&lt;&gt;$CN$7),1,0)</f>
        <v>0</v>
      </c>
      <c r="DV483" s="32">
        <f t="shared" ref="DV483" si="24612">IF(AND($AK483&lt;&gt;$DP$5,$AK483&lt;=$DP$6,$AK483&lt;&gt;$CN$7),1,0)</f>
        <v>0</v>
      </c>
      <c r="DW483" s="32">
        <f t="shared" ref="DW483" si="24613">IF(AND($AS483&lt;&gt;$DP$5,$AS483&lt;=$DP$6,$AS483&lt;&gt;$CN$7),1,0)</f>
        <v>0</v>
      </c>
      <c r="DX483" s="32">
        <f t="shared" ref="DX483" si="24614">IF(AND($AW483&lt;&gt;$DP$5,$AW483&lt;=$DP$6,$AW483&lt;&gt;$CN$7),1,0)</f>
        <v>0</v>
      </c>
      <c r="DY483" s="32">
        <f t="shared" ref="DY483" si="24615">IF(AND($BE483&lt;&gt;$DP$5,$BE483&lt;=$DP$6,$BE483&lt;&gt;$CN$7),1,0)</f>
        <v>0</v>
      </c>
      <c r="DZ483" s="32">
        <f t="shared" ref="DZ483" si="24616">IF(AND($BI483&lt;&gt;$DP$5,$BI483&lt;=$DP$6,$BI483&lt;&gt;$CN$7),1,0)</f>
        <v>0</v>
      </c>
      <c r="EA483" s="32">
        <f t="shared" ref="EA483" si="24617">IF(AND($BQ483&lt;&gt;$DP$5,$BQ483&lt;=$DP$6,$BQ483&lt;&gt;$CN$7),1,0)</f>
        <v>0</v>
      </c>
      <c r="EB483" s="32">
        <f t="shared" ref="EB483" si="24618">IF(AND($BU483&lt;&gt;$DP$5,$BU483&lt;=$DP$6,$BU483&lt;&gt;$CN$7),1,0)</f>
        <v>0</v>
      </c>
      <c r="EE483" s="328">
        <f>IF(M483&lt;&gt;"",IF(M483&lt;=$ED$6,1,IF(L483&gt;$ED$6,0,NETWORKDAYS(L483,$ED$6,祭日リスト)/NETWORKDAYS(L483,M483,祭日リスト)))*$GG483*週間進捗報告書!$G$9,0)</f>
        <v>0</v>
      </c>
      <c r="EF483" s="328">
        <f>IF(Q483&lt;&gt;"",IF(Q483&lt;=$ED$6,1,IF(P483&gt;$ED$6,0,NETWORKDAYS(P483,$ED$6,祭日リスト)/NETWORKDAYS(P483,Q483,祭日リスト)))*$GG483*週間進捗報告書!$G$10,0)</f>
        <v>0</v>
      </c>
      <c r="EG483" s="328">
        <f>IF(U483&lt;&gt;"",IF(U483&lt;=$ED$6,1,IF(T483&gt;$ED$6,0,NETWORKDAYS(T483,$ED$6,祭日リスト)/NETWORKDAYS(T483,U483,祭日リスト)))*$GG483*週間進捗報告書!$G$11,0)</f>
        <v>0</v>
      </c>
      <c r="EH483" s="328">
        <f>IF(Y483&lt;&gt;"",IF(Y483&lt;=$ED$6,1,IF(X483&gt;$ED$6,0,NETWORKDAYS(X483,$ED$6,祭日リスト)/NETWORKDAYS(X483,Y483,祭日リスト)))*$GG483*週間進捗報告書!$G$12,0)</f>
        <v>0</v>
      </c>
      <c r="EI483" s="328">
        <f>IF(AG483&lt;&gt;"",IF(AG483&lt;=$ED$6,1,IF(AF483&gt;$ED$6,0,NETWORKDAYS(AF483,$ED$6,祭日リスト)/NETWORKDAYS(AF483,AG483,祭日リスト)))*$GG483*週間進捗報告書!$G$13,0)</f>
        <v>0</v>
      </c>
      <c r="EJ483" s="328">
        <f>IF(AK483&lt;&gt;"",IF(AK483&lt;=$ED$6,1,IF(AJ483&gt;$ED$6,0,NETWORKDAYS(AJ483,$ED$6,祭日リスト)/NETWORKDAYS(AJ483,AK483,祭日リスト)))*$GG483*週間進捗報告書!$G$14,0)</f>
        <v>0</v>
      </c>
      <c r="EK483" s="328">
        <f>IF(AS483&lt;&gt;"",IF(AS483&lt;=$ED$6,1,IF(AR483&gt;$ED$6,0,NETWORKDAYS(AR483,$ED$6,祭日リスト)/NETWORKDAYS(AR483,AS483,祭日リスト)))*$GG483*週間進捗報告書!$G$15,0)</f>
        <v>0</v>
      </c>
      <c r="EL483" s="328">
        <f>IF(AW483&lt;&gt;"",IF(AW483&lt;=$ED$6,1,IF(AV483&gt;$ED$6,0,NETWORKDAYS(AV483,$ED$6,祭日リスト)/NETWORKDAYS(AV483,AW483,祭日リスト)))*$GG483*週間進捗報告書!$G$16,0)</f>
        <v>0</v>
      </c>
      <c r="EM483" s="328">
        <f>IF(BE483&lt;&gt;"",IF(BE483&lt;=$ED$6,1,IF(BD483&gt;$ED$6,0,NETWORKDAYS(BD483,$ED$6,祭日リスト)/NETWORKDAYS(BD483,BE483,祭日リスト)))*$GG483*週間進捗報告書!$G$17,0)</f>
        <v>0</v>
      </c>
      <c r="EN483" s="328">
        <f>IF(BI483&lt;&gt;"",IF(BI483&lt;=$ED$6,1,IF(BH483&gt;$ED$6,0,NETWORKDAYS(BH483,$ED$6,祭日リスト)/NETWORKDAYS(BH483,BI483,祭日リスト)))*$GG483*週間進捗報告書!$G$18,0)</f>
        <v>0</v>
      </c>
      <c r="EO483" s="328">
        <f>IF(BQ483&lt;&gt;"",IF(BQ483&lt;=$ED$6,1,IF(BP483&gt;$ED$6,0,NETWORKDAYS(BP483,$ED$6,祭日リスト)/NETWORKDAYS(BP483,BQ483,祭日リスト)))*$GG483*週間進捗報告書!$G$19,0)</f>
        <v>0</v>
      </c>
      <c r="EP483" s="328">
        <f>IF(BU483&lt;&gt;"",IF(BU483&lt;=$ED$6,1,IF(BT483&gt;$ED$6,0,NETWORKDAYS(BT483,$ED$6,祭日リスト)/NETWORKDAYS(BT483,BU483,祭日リスト)))*$GG483*週間進捗報告書!$G$20,0)</f>
        <v>0</v>
      </c>
      <c r="ER483" s="547">
        <f t="shared" ref="ER483:FC483" si="24619">EE483-EE484</f>
        <v>0</v>
      </c>
      <c r="ES483" s="547">
        <f t="shared" si="24619"/>
        <v>0</v>
      </c>
      <c r="ET483" s="547">
        <f t="shared" si="24619"/>
        <v>0</v>
      </c>
      <c r="EU483" s="547">
        <f t="shared" si="24619"/>
        <v>0</v>
      </c>
      <c r="EV483" s="547">
        <f t="shared" si="24619"/>
        <v>0</v>
      </c>
      <c r="EW483" s="547">
        <f t="shared" si="24619"/>
        <v>0</v>
      </c>
      <c r="EX483" s="547">
        <f t="shared" si="24619"/>
        <v>0</v>
      </c>
      <c r="EY483" s="547">
        <f t="shared" si="24619"/>
        <v>0</v>
      </c>
      <c r="EZ483" s="547">
        <f t="shared" si="24619"/>
        <v>0</v>
      </c>
      <c r="FA483" s="547">
        <f t="shared" si="24619"/>
        <v>0</v>
      </c>
      <c r="FB483" s="547">
        <f t="shared" si="24619"/>
        <v>0</v>
      </c>
      <c r="FC483" s="547">
        <f t="shared" si="24619"/>
        <v>0</v>
      </c>
      <c r="FD483" s="547">
        <f t="shared" ref="FD483" si="24620">SUM(ER483:FC484)</f>
        <v>0</v>
      </c>
      <c r="FE483" s="333"/>
      <c r="FG483" s="32">
        <f>IF(AND($M483&lt;&gt;$FF$7),1,0)</f>
        <v>0</v>
      </c>
      <c r="FH483" s="32">
        <f>IF(AND($Q483&lt;&gt;$FF$7),1,0)</f>
        <v>0</v>
      </c>
      <c r="FI483" s="32">
        <f>IF(AND($U483&lt;&gt;$FF$7),1,0)</f>
        <v>0</v>
      </c>
      <c r="FJ483" s="32">
        <f>IF(AND($Y483&lt;&gt;$FF$7),1,0)</f>
        <v>0</v>
      </c>
      <c r="FK483" s="32">
        <f>IF(AND($AG483&lt;&gt;$FF$7),1,0)</f>
        <v>0</v>
      </c>
      <c r="FL483" s="32">
        <f>IF(AND($AK483&lt;&gt;$FF$7),1,0)</f>
        <v>0</v>
      </c>
      <c r="FM483" s="32">
        <f>IF(AND($AS483&lt;&gt;$FF$7),1,0)</f>
        <v>0</v>
      </c>
      <c r="FN483" s="32">
        <f>IF(AND($AW483&lt;&gt;$FF$7),1,0)</f>
        <v>0</v>
      </c>
      <c r="FO483" s="32">
        <f>IF(AND($BE483&lt;&gt;$FF$7),1,0)</f>
        <v>0</v>
      </c>
      <c r="FP483" s="32">
        <f>IF(AND($BI483&lt;&gt;$FF$7),1,0)</f>
        <v>0</v>
      </c>
      <c r="FQ483" s="32">
        <f>IF(AND($BQ483&lt;&gt;$FF$7),1,0)</f>
        <v>0</v>
      </c>
      <c r="FR483" s="32">
        <f>IF(AND($BU483&lt;&gt;$FF$7),1,0)</f>
        <v>0</v>
      </c>
      <c r="FU483" s="294">
        <f t="shared" ref="FU483" si="24621">IF($K483&lt;&gt;"NG",$GG483,0)</f>
        <v>0</v>
      </c>
      <c r="FV483" s="294">
        <f t="shared" ref="FV483" si="24622">IF($O483&lt;&gt;"NG",$GG483,0)</f>
        <v>0</v>
      </c>
      <c r="FW483" s="294">
        <f t="shared" ref="FW483" si="24623">IF($S483&lt;&gt;"NG",$GG483,0)</f>
        <v>0</v>
      </c>
      <c r="FX483" s="294">
        <f t="shared" ref="FX483" si="24624">IF($W483&lt;&gt;"NG",$GG483,0)</f>
        <v>0</v>
      </c>
      <c r="FY483" s="294">
        <f t="shared" ref="FY483" si="24625">IF($AE483&lt;&gt;"NG",$GG483,0)</f>
        <v>0</v>
      </c>
      <c r="FZ483" s="294">
        <f t="shared" ref="FZ483" si="24626">IF($AI483&lt;&gt;"NG",$GG483,0)</f>
        <v>0</v>
      </c>
      <c r="GA483" s="294">
        <f t="shared" ref="GA483" si="24627">IF($AQ483&lt;&gt;"NG",$GG483,0)</f>
        <v>0</v>
      </c>
      <c r="GB483" s="294">
        <f t="shared" ref="GB483" si="24628">IF($AU483&lt;&gt;"NG",$GG483,0)</f>
        <v>0</v>
      </c>
      <c r="GC483" s="294">
        <f t="shared" ref="GC483" si="24629">IF($BC483&lt;&gt;"NG",$GG483,0)</f>
        <v>0</v>
      </c>
      <c r="GD483" s="294">
        <f t="shared" ref="GD483" si="24630">IF($BG483&lt;&gt;"NG",$GG483,0)</f>
        <v>0</v>
      </c>
      <c r="GE483" s="294">
        <f t="shared" ref="GE483" si="24631">IF($BO483&lt;&gt;"NG",$GG483,0)</f>
        <v>0</v>
      </c>
      <c r="GF483" s="294">
        <f t="shared" ref="GF483" si="24632">IF($BS483&lt;&gt;"NG",$GG483,0)</f>
        <v>0</v>
      </c>
      <c r="GG483" s="294" t="e">
        <f>VLOOKUP($D483,リスト!$D:$S,15,FALSE)</f>
        <v>#N/A</v>
      </c>
      <c r="GH483" s="2" t="e">
        <f>INDEX(リスト!$V:$V,MATCH(中日程計画表!$D483,リスト!$D:$D,0))</f>
        <v>#N/A</v>
      </c>
      <c r="GI483" s="2" t="e">
        <f>INDEX(リスト!$A:$A,MATCH(中日程計画表!$D483,リスト!$D:$D,0))</f>
        <v>#N/A</v>
      </c>
      <c r="GJ483" s="2" t="e">
        <f>INDEX(リスト!$U:$U,MATCH(中日程計画表!$D483,リスト!$D:$D,0))</f>
        <v>#N/A</v>
      </c>
      <c r="GK483" s="5" t="e">
        <f>INDEX(リスト!$W:$W,MATCH(中日程計画表!$D483,リスト!$D:$D,0))</f>
        <v>#N/A</v>
      </c>
      <c r="GL483" s="2" t="s">
        <v>200</v>
      </c>
      <c r="GM483" s="296">
        <f>D483</f>
        <v>0</v>
      </c>
      <c r="GN483" s="296">
        <f>E483</f>
        <v>0</v>
      </c>
      <c r="GU483" s="460" t="str">
        <f t="shared" ref="GU483" si="24633">AE483</f>
        <v>NG</v>
      </c>
      <c r="GV483" s="460">
        <f t="shared" ref="GV483" si="24634">EI483</f>
        <v>0</v>
      </c>
      <c r="GW483" s="460">
        <f t="shared" ref="GW483" si="24635">EI484</f>
        <v>0</v>
      </c>
      <c r="GX483" s="462">
        <f t="shared" ref="GX483" si="24636">EV483</f>
        <v>0</v>
      </c>
      <c r="GY483" s="460" t="str">
        <f t="shared" ref="GY483" si="24637">AI483</f>
        <v>NG</v>
      </c>
      <c r="GZ483" s="460">
        <f t="shared" ref="GZ483" si="24638">EJ483</f>
        <v>0</v>
      </c>
      <c r="HA483" s="460">
        <f t="shared" ref="HA483" si="24639">EJ484</f>
        <v>0</v>
      </c>
      <c r="HB483" s="462">
        <f t="shared" ref="HB483" si="24640">EW483</f>
        <v>0</v>
      </c>
      <c r="HC483" s="460" t="str">
        <f t="shared" ref="HC483" si="24641">AQ483</f>
        <v>NG</v>
      </c>
      <c r="HD483" s="460">
        <f t="shared" ref="HD483" si="24642">EK483</f>
        <v>0</v>
      </c>
      <c r="HE483" s="460">
        <f t="shared" ref="HE483" si="24643">EK484</f>
        <v>0</v>
      </c>
      <c r="HF483" s="462">
        <f t="shared" ref="HF483" si="24644">EX483</f>
        <v>0</v>
      </c>
      <c r="HG483" s="460" t="str">
        <f t="shared" ref="HG483" si="24645">AU483</f>
        <v>NG</v>
      </c>
      <c r="HH483" s="460">
        <f t="shared" ref="HH483" si="24646">EL483</f>
        <v>0</v>
      </c>
      <c r="HI483" s="460">
        <f t="shared" ref="HI483" si="24647">EL484</f>
        <v>0</v>
      </c>
      <c r="HJ483" s="462">
        <f t="shared" ref="HJ483" si="24648">EY483</f>
        <v>0</v>
      </c>
      <c r="HK483" s="460" t="str">
        <f t="shared" ref="HK483" si="24649">BC483</f>
        <v>NG</v>
      </c>
      <c r="HL483" s="460">
        <f t="shared" ref="HL483" si="24650">EM483</f>
        <v>0</v>
      </c>
      <c r="HM483" s="460">
        <f t="shared" ref="HM483" si="24651">EM484</f>
        <v>0</v>
      </c>
      <c r="HN483" s="462">
        <f t="shared" ref="HN483" si="24652">EZ483</f>
        <v>0</v>
      </c>
      <c r="HO483" s="460" t="str">
        <f t="shared" ref="HO483" si="24653">BG483</f>
        <v>NG</v>
      </c>
      <c r="HP483" s="460">
        <f t="shared" ref="HP483" si="24654">EN483</f>
        <v>0</v>
      </c>
      <c r="HQ483" s="460">
        <f t="shared" ref="HQ483" si="24655">EN484</f>
        <v>0</v>
      </c>
      <c r="HR483" s="462">
        <f t="shared" ref="HR483" si="24656">FA483</f>
        <v>0</v>
      </c>
      <c r="HS483" s="332"/>
    </row>
    <row r="484" spans="1:227" ht="12" customHeight="1">
      <c r="A484" s="489"/>
      <c r="B484" s="487"/>
      <c r="C484" s="475"/>
      <c r="D484" s="485"/>
      <c r="E484" s="483"/>
      <c r="F484" s="317"/>
      <c r="G484" s="317"/>
      <c r="H484" s="317"/>
      <c r="I484" s="317"/>
      <c r="J484" s="316"/>
      <c r="K484" s="481"/>
      <c r="L484" s="77"/>
      <c r="M484" s="77"/>
      <c r="N484" s="471"/>
      <c r="O484" s="475"/>
      <c r="P484" s="77"/>
      <c r="Q484" s="77"/>
      <c r="R484" s="471"/>
      <c r="S484" s="475"/>
      <c r="T484" s="77"/>
      <c r="U484" s="77"/>
      <c r="V484" s="471"/>
      <c r="W484" s="473"/>
      <c r="X484" s="77"/>
      <c r="Y484" s="77"/>
      <c r="Z484" s="471"/>
      <c r="AA484" s="477"/>
      <c r="AB484" s="80"/>
      <c r="AC484" s="80"/>
      <c r="AD484" s="471"/>
      <c r="AE484" s="473"/>
      <c r="AF484" s="77"/>
      <c r="AG484" s="77"/>
      <c r="AH484" s="471"/>
      <c r="AI484" s="473"/>
      <c r="AJ484" s="77"/>
      <c r="AK484" s="77"/>
      <c r="AL484" s="471"/>
      <c r="AM484" s="477"/>
      <c r="AN484" s="80"/>
      <c r="AO484" s="80"/>
      <c r="AP484" s="471"/>
      <c r="AQ484" s="473"/>
      <c r="AR484" s="77"/>
      <c r="AS484" s="77"/>
      <c r="AT484" s="471"/>
      <c r="AU484" s="473"/>
      <c r="AV484" s="77"/>
      <c r="AW484" s="77"/>
      <c r="AX484" s="471"/>
      <c r="AY484" s="477"/>
      <c r="AZ484" s="80"/>
      <c r="BA484" s="80"/>
      <c r="BB484" s="471"/>
      <c r="BC484" s="475"/>
      <c r="BD484" s="77"/>
      <c r="BE484" s="77"/>
      <c r="BF484" s="471"/>
      <c r="BG484" s="473"/>
      <c r="BH484" s="267"/>
      <c r="BI484" s="267"/>
      <c r="BJ484" s="492"/>
      <c r="BK484" s="477"/>
      <c r="BL484" s="80"/>
      <c r="BM484" s="80"/>
      <c r="BN484" s="471"/>
      <c r="BO484" s="475"/>
      <c r="BP484" s="77"/>
      <c r="BQ484" s="77"/>
      <c r="BR484" s="471"/>
      <c r="BS484" s="473"/>
      <c r="BT484" s="77"/>
      <c r="BU484" s="77"/>
      <c r="BV484" s="471"/>
      <c r="BW484" s="469"/>
      <c r="BX484" s="467"/>
      <c r="BY484" s="490"/>
      <c r="CA484" s="19">
        <f t="shared" ref="CA484" si="24657">IF(AND($N483=1,$M484&lt;&gt;$BZ$7),1,0)</f>
        <v>0</v>
      </c>
      <c r="CB484" s="19">
        <f t="shared" ref="CB484" si="24658">IF(AND($R483=1,$Q484&lt;&gt;$BZ$7),1,0)</f>
        <v>0</v>
      </c>
      <c r="CC484" s="19">
        <f t="shared" ref="CC484" si="24659">IF(AND($V483=1,$U484&lt;&gt;$BZ$7),1,0)</f>
        <v>0</v>
      </c>
      <c r="CD484" s="19">
        <f t="shared" ref="CD484" si="24660">IF(AND($Z483=1,$Y484&lt;&gt;$BZ$7),1,0)</f>
        <v>0</v>
      </c>
      <c r="CE484" s="19">
        <f t="shared" ref="CE484" si="24661">IF(AND($AH483=1,$AG484&lt;&gt;$BZ$7),1,0)</f>
        <v>0</v>
      </c>
      <c r="CF484" s="19">
        <f t="shared" ref="CF484" si="24662">IF(AND($AL483=1,$AK484&lt;&gt;$BZ$7),1,0)</f>
        <v>0</v>
      </c>
      <c r="CG484" s="19">
        <f t="shared" ref="CG484" si="24663">IF(AND($AT483=1,$AS484&lt;&gt;$BZ$7),1,0)</f>
        <v>0</v>
      </c>
      <c r="CH484" s="19">
        <f t="shared" ref="CH484" si="24664">IF(AND($AX483=1,$AW484&lt;&gt;$BZ$7),1,0)</f>
        <v>0</v>
      </c>
      <c r="CI484" s="19">
        <f t="shared" ref="CI484" si="24665">IF(AND($BF483=1,$BE484&lt;&gt;$BZ$7),1,0)</f>
        <v>0</v>
      </c>
      <c r="CJ484" s="19">
        <f t="shared" ref="CJ484" si="24666">IF(AND($BJ483=1,$BI484&lt;&gt;$BZ$7),1,0)</f>
        <v>0</v>
      </c>
      <c r="CK484" s="19">
        <f t="shared" ref="CK484" si="24667">IF(AND($BR483=1,$BQ484&lt;&gt;$BZ$7),1,0)</f>
        <v>0</v>
      </c>
      <c r="CL484" s="19">
        <f t="shared" ref="CL484" si="24668">IF(AND($BV483=1,$BU484&lt;&gt;$BZ$7),1,0)</f>
        <v>0</v>
      </c>
      <c r="CO484" s="19">
        <f>IF(AND($M484&lt;&gt;$CN$7,$M484&lt;=$CN$6),1,0)</f>
        <v>0</v>
      </c>
      <c r="CP484" s="19">
        <f>IF(AND($Q484&lt;&gt;$CN$7,$Q484&lt;=$CN$6),1,0)</f>
        <v>0</v>
      </c>
      <c r="CQ484" s="19">
        <f>IF(AND($U484&lt;&gt;$CN$7,$U484&lt;=$CN$6),1,0)</f>
        <v>0</v>
      </c>
      <c r="CR484" s="19">
        <f>IF(AND($Y484&lt;&gt;$CN$7,$Y484&lt;=$CN$6),1,0)</f>
        <v>0</v>
      </c>
      <c r="CS484" s="19">
        <f>IF(AND($AG484&lt;&gt;$CN$7,$AG484&lt;=$CN$6),1,0)</f>
        <v>0</v>
      </c>
      <c r="CT484" s="19">
        <f>IF(AND($AK484&lt;&gt;$CN$7,$AK484&lt;=$CN$6),1,0)</f>
        <v>0</v>
      </c>
      <c r="CU484" s="19">
        <f>IF(AND($AS484&lt;&gt;$CN$7,$AS484&lt;=$CN$6),1,0)</f>
        <v>0</v>
      </c>
      <c r="CV484" s="19">
        <f>IF(AND($AW484&lt;&gt;$CN$7,$AW484&lt;=$CN$6),1,0)</f>
        <v>0</v>
      </c>
      <c r="CW484" s="19">
        <f>IF(AND($BE484&lt;&gt;$CN$7,$BE484&lt;=$CN$6),1,0)</f>
        <v>0</v>
      </c>
      <c r="CX484" s="19">
        <f>IF(AND($BI484&lt;&gt;$CN$7,$BI484&lt;=$CN$6),1,0)</f>
        <v>0</v>
      </c>
      <c r="CY484" s="19">
        <f>IF(AND($BQ484&lt;&gt;$CN$7,$BQ484&lt;=$CN$6),1,0)</f>
        <v>0</v>
      </c>
      <c r="CZ484" s="19">
        <f>IF(AND($BU484&lt;&gt;$CN$7,$BU484&lt;=$CN$6),1,0)</f>
        <v>0</v>
      </c>
      <c r="DC484" s="19">
        <f>IF($N483=1,1,0)</f>
        <v>0</v>
      </c>
      <c r="DD484" s="19">
        <f>IF($R483=1,1,0)</f>
        <v>0</v>
      </c>
      <c r="DE484" s="19">
        <f>IF($V483=1,1,0)</f>
        <v>0</v>
      </c>
      <c r="DF484" s="19">
        <f>IF($Z483=1,1,0)</f>
        <v>0</v>
      </c>
      <c r="DG484" s="19">
        <f>IF($AH483=1,1,0)</f>
        <v>0</v>
      </c>
      <c r="DH484" s="19">
        <f>IF($AL483=1,1,0)</f>
        <v>0</v>
      </c>
      <c r="DI484" s="19">
        <f>IF($AT483=1,1,0)</f>
        <v>0</v>
      </c>
      <c r="DJ484" s="19">
        <f>IF($AX483=1,1,0)</f>
        <v>0</v>
      </c>
      <c r="DK484" s="19">
        <f>IF($BF483=1,1,0)</f>
        <v>0</v>
      </c>
      <c r="DL484" s="19">
        <f>IF($BJ483=1,1,0)</f>
        <v>0</v>
      </c>
      <c r="DM484" s="19">
        <f>IF($BR483=1,1,0)</f>
        <v>0</v>
      </c>
      <c r="DN484" s="19">
        <f>IF($BV483=1,1,0)</f>
        <v>0</v>
      </c>
      <c r="DQ484" s="19">
        <f t="shared" ref="DQ484" si="24669">IF($N483=1,1,0)</f>
        <v>0</v>
      </c>
      <c r="DR484" s="19">
        <f t="shared" ref="DR484" si="24670">IF($R483=1,1,0)</f>
        <v>0</v>
      </c>
      <c r="DS484" s="19">
        <f t="shared" ref="DS484" si="24671">IF($V483=1,1,0)</f>
        <v>0</v>
      </c>
      <c r="DT484" s="19">
        <f t="shared" ref="DT484" si="24672">IF($Z483=1,1,0)</f>
        <v>0</v>
      </c>
      <c r="DU484" s="19">
        <f t="shared" ref="DU484" si="24673">IF($AH483=1,1,0)</f>
        <v>0</v>
      </c>
      <c r="DV484" s="19">
        <f t="shared" ref="DV484" si="24674">IF($AL483=1,1,0)</f>
        <v>0</v>
      </c>
      <c r="DW484" s="19">
        <f t="shared" ref="DW484" si="24675">IF($AT483=1,1,0)</f>
        <v>0</v>
      </c>
      <c r="DX484" s="19">
        <f t="shared" ref="DX484" si="24676">IF($AX483=1,1,0)</f>
        <v>0</v>
      </c>
      <c r="DY484" s="19">
        <f t="shared" ref="DY484" si="24677">IF($BF483=1,1,0)</f>
        <v>0</v>
      </c>
      <c r="DZ484" s="19">
        <f t="shared" ref="DZ484" si="24678">IF($BJ483=1,1,0)</f>
        <v>0</v>
      </c>
      <c r="EA484" s="19">
        <f t="shared" ref="EA484" si="24679">IF($BR483=1,1,0)</f>
        <v>0</v>
      </c>
      <c r="EB484" s="19">
        <f t="shared" ref="EB484" si="24680">IF($BV483=1,1,0)</f>
        <v>0</v>
      </c>
      <c r="EE484" s="329">
        <f>N483*$FU484*週間進捗報告書!$G$9</f>
        <v>0</v>
      </c>
      <c r="EF484" s="329">
        <f>R483*$FV484*週間進捗報告書!$G$10</f>
        <v>0</v>
      </c>
      <c r="EG484" s="329">
        <f>V483*$FW484*週間進捗報告書!$G$11</f>
        <v>0</v>
      </c>
      <c r="EH484" s="329">
        <f>Z483*$FX484*週間進捗報告書!$G$12</f>
        <v>0</v>
      </c>
      <c r="EI484" s="329">
        <f>AH483*$FY484*週間進捗報告書!$G$13</f>
        <v>0</v>
      </c>
      <c r="EJ484" s="329">
        <f>AL483*$FZ484*週間進捗報告書!$G$14</f>
        <v>0</v>
      </c>
      <c r="EK484" s="329">
        <f>AT483*$GA484*週間進捗報告書!$G$15</f>
        <v>0</v>
      </c>
      <c r="EL484" s="329">
        <f>AX483*$GB484*週間進捗報告書!$G$16</f>
        <v>0</v>
      </c>
      <c r="EM484" s="329">
        <f>BF483*$GC484*週間進捗報告書!$G$17</f>
        <v>0</v>
      </c>
      <c r="EN484" s="329">
        <f>BJ483*$GD484*週間進捗報告書!$G$18</f>
        <v>0</v>
      </c>
      <c r="EO484" s="329">
        <f>BR483*$GE484*週間進捗報告書!$G$19</f>
        <v>0</v>
      </c>
      <c r="EP484" s="329">
        <f>BV483*$GF484*週間進捗報告書!$G$20</f>
        <v>0</v>
      </c>
      <c r="ER484" s="547"/>
      <c r="ES484" s="547"/>
      <c r="ET484" s="547"/>
      <c r="EU484" s="547"/>
      <c r="EV484" s="547"/>
      <c r="EW484" s="547"/>
      <c r="EX484" s="547"/>
      <c r="EY484" s="547"/>
      <c r="EZ484" s="547"/>
      <c r="FA484" s="547"/>
      <c r="FB484" s="547"/>
      <c r="FC484" s="547"/>
      <c r="FD484" s="547"/>
      <c r="FE484" s="332"/>
      <c r="FG484" s="19"/>
      <c r="FH484" s="19"/>
      <c r="FI484" s="19"/>
      <c r="FJ484" s="19"/>
      <c r="FK484" s="19"/>
      <c r="FL484" s="19"/>
      <c r="FM484" s="19"/>
      <c r="FN484" s="19"/>
      <c r="FO484" s="19"/>
      <c r="FP484" s="19"/>
      <c r="FQ484" s="19"/>
      <c r="FR484" s="19"/>
      <c r="FU484" s="295">
        <f t="shared" ref="FU484" si="24681">FU483</f>
        <v>0</v>
      </c>
      <c r="FV484" s="295">
        <f t="shared" ref="FV484" si="24682">FV483</f>
        <v>0</v>
      </c>
      <c r="FW484" s="295">
        <f t="shared" ref="FW484" si="24683">FW483</f>
        <v>0</v>
      </c>
      <c r="FX484" s="295">
        <f t="shared" ref="FX484" si="24684">FX483</f>
        <v>0</v>
      </c>
      <c r="FY484" s="295">
        <f t="shared" ref="FY484" si="24685">FY483</f>
        <v>0</v>
      </c>
      <c r="FZ484" s="295">
        <f t="shared" ref="FZ484" si="24686">FZ483</f>
        <v>0</v>
      </c>
      <c r="GA484" s="295">
        <f t="shared" ref="GA484" si="24687">GA483</f>
        <v>0</v>
      </c>
      <c r="GB484" s="295">
        <f t="shared" ref="GB484" si="24688">GB483</f>
        <v>0</v>
      </c>
      <c r="GC484" s="295">
        <f t="shared" ref="GC484" si="24689">GC483</f>
        <v>0</v>
      </c>
      <c r="GD484" s="295">
        <f t="shared" ref="GD484" si="24690">GD483</f>
        <v>0</v>
      </c>
      <c r="GE484" s="295">
        <f t="shared" ref="GE484" si="24691">GE483</f>
        <v>0</v>
      </c>
      <c r="GF484" s="295">
        <f t="shared" ref="GF484" si="24692">GF483</f>
        <v>0</v>
      </c>
      <c r="GG484" s="295" t="e">
        <f t="shared" ref="GG484" si="24693">GG483</f>
        <v>#N/A</v>
      </c>
      <c r="GH484" s="2" t="e">
        <f>INDEX(リスト!$V:$V,MATCH(中日程計画表!$D483,リスト!$D:$D,0))</f>
        <v>#N/A</v>
      </c>
      <c r="GI484" s="2" t="e">
        <f>INDEX(リスト!$A:$A,MATCH(中日程計画表!$D483,リスト!$D:$D,0))</f>
        <v>#N/A</v>
      </c>
      <c r="GJ484" s="2" t="e">
        <f>INDEX(リスト!$U:$U,MATCH(中日程計画表!$D483,リスト!$D:$D,0))</f>
        <v>#N/A</v>
      </c>
      <c r="GK484" s="5" t="e">
        <f>INDEX(リスト!$W:$W,MATCH(中日程計画表!$D483,リスト!$D:$D,0))</f>
        <v>#N/A</v>
      </c>
      <c r="GL484" s="2" t="s">
        <v>201</v>
      </c>
      <c r="GM484" s="296">
        <f t="shared" ref="GM484" si="24694">GM483</f>
        <v>0</v>
      </c>
      <c r="GN484" s="296">
        <f t="shared" ref="GN484" si="24695">GN483</f>
        <v>0</v>
      </c>
      <c r="GU484" s="461"/>
      <c r="GV484" s="460"/>
      <c r="GW484" s="460"/>
      <c r="GX484" s="461"/>
      <c r="GY484" s="461"/>
      <c r="GZ484" s="460"/>
      <c r="HA484" s="460"/>
      <c r="HB484" s="461"/>
      <c r="HC484" s="461"/>
      <c r="HD484" s="460"/>
      <c r="HE484" s="460"/>
      <c r="HF484" s="461"/>
      <c r="HG484" s="461"/>
      <c r="HH484" s="460"/>
      <c r="HI484" s="460"/>
      <c r="HJ484" s="461"/>
      <c r="HK484" s="461"/>
      <c r="HL484" s="460"/>
      <c r="HM484" s="460"/>
      <c r="HN484" s="461"/>
      <c r="HO484" s="461"/>
      <c r="HP484" s="460"/>
      <c r="HQ484" s="460"/>
      <c r="HR484" s="461"/>
      <c r="HS484" s="4"/>
    </row>
    <row r="485" spans="1:227" ht="12" customHeight="1">
      <c r="A485" s="488" t="str">
        <f t="shared" ref="A485" ca="1" si="24696">INDIRECT("リスト!A"&amp;B485+6)</f>
        <v/>
      </c>
      <c r="B485" s="486">
        <f t="shared" ref="B485" si="24697">ROUNDDOWN((ROW()-6)/2,0)+1</f>
        <v>240</v>
      </c>
      <c r="C485" s="474" t="str">
        <f>機能グループ名</f>
        <v/>
      </c>
      <c r="D485" s="484">
        <f>機能ID</f>
        <v>0</v>
      </c>
      <c r="E485" s="482">
        <f>機能名</f>
        <v>0</v>
      </c>
      <c r="F485" s="315"/>
      <c r="G485" s="315"/>
      <c r="H485" s="315"/>
      <c r="I485" s="315"/>
      <c r="J485" s="316"/>
      <c r="K485" s="480" t="str">
        <f>担当者_SR</f>
        <v>NG</v>
      </c>
      <c r="L485" s="76"/>
      <c r="M485" s="76"/>
      <c r="N485" s="470"/>
      <c r="O485" s="474" t="str">
        <f>担当者_SRR</f>
        <v>NG</v>
      </c>
      <c r="P485" s="76"/>
      <c r="Q485" s="76"/>
      <c r="R485" s="470"/>
      <c r="S485" s="474" t="str">
        <f>担当者_DS</f>
        <v>NG</v>
      </c>
      <c r="T485" s="76"/>
      <c r="U485" s="76"/>
      <c r="V485" s="470"/>
      <c r="W485" s="472" t="str">
        <f>担当者_DSR</f>
        <v>NG</v>
      </c>
      <c r="X485" s="76"/>
      <c r="Y485" s="76"/>
      <c r="Z485" s="470"/>
      <c r="AA485" s="476"/>
      <c r="AB485" s="79"/>
      <c r="AC485" s="79"/>
      <c r="AD485" s="470">
        <f>IF(AC486 &lt;&gt; "",1,0)</f>
        <v>0</v>
      </c>
      <c r="AE485" s="472" t="str">
        <f>担当者_CD</f>
        <v>NG</v>
      </c>
      <c r="AF485" s="76"/>
      <c r="AG485" s="76"/>
      <c r="AH485" s="470"/>
      <c r="AI485" s="472" t="str">
        <f>担当者_DD</f>
        <v>NG</v>
      </c>
      <c r="AJ485" s="76"/>
      <c r="AK485" s="76"/>
      <c r="AL485" s="470"/>
      <c r="AM485" s="476"/>
      <c r="AN485" s="79"/>
      <c r="AO485" s="79"/>
      <c r="AP485" s="470">
        <f>IF(AO486 &lt;&gt; "",1,0)</f>
        <v>0</v>
      </c>
      <c r="AQ485" s="472" t="str">
        <f>担当者_MCL</f>
        <v>NG</v>
      </c>
      <c r="AR485" s="76"/>
      <c r="AS485" s="76"/>
      <c r="AT485" s="470"/>
      <c r="AU485" s="472" t="str">
        <f>担当者_MCLR</f>
        <v>NG</v>
      </c>
      <c r="AV485" s="76"/>
      <c r="AW485" s="76"/>
      <c r="AX485" s="470"/>
      <c r="AY485" s="476"/>
      <c r="AZ485" s="79"/>
      <c r="BA485" s="79"/>
      <c r="BB485" s="470">
        <f>IF(BA486 &lt;&gt; "",1,0)</f>
        <v>0</v>
      </c>
      <c r="BC485" s="474" t="str">
        <f>担当者_MT</f>
        <v>NG</v>
      </c>
      <c r="BD485" s="76"/>
      <c r="BE485" s="76"/>
      <c r="BF485" s="470"/>
      <c r="BG485" s="472" t="str">
        <f>担当者_M検</f>
        <v>NG</v>
      </c>
      <c r="BH485" s="76"/>
      <c r="BI485" s="76"/>
      <c r="BJ485" s="470"/>
      <c r="BK485" s="476"/>
      <c r="BL485" s="79"/>
      <c r="BM485" s="79"/>
      <c r="BN485" s="470">
        <v>0</v>
      </c>
      <c r="BO485" s="474" t="str">
        <f>担当者_モテ</f>
        <v>NG</v>
      </c>
      <c r="BP485" s="76"/>
      <c r="BQ485" s="76"/>
      <c r="BR485" s="470"/>
      <c r="BS485" s="472" t="str">
        <f>担当者_モテR</f>
        <v>NG</v>
      </c>
      <c r="BT485" s="76"/>
      <c r="BU485" s="76"/>
      <c r="BV485" s="470"/>
      <c r="BW485" s="468">
        <f t="shared" ref="BW485" si="24698">IFERROR(SUM(IF(K485&lt;&gt;"NG",N485*K$1,0),IF(O485&lt;&gt;"NG",R485*O$1,0),IF(S485&lt;&gt;"NG",V485*S$1,0),IF(W485&lt;&gt;"NG",Z485*W$1,0),IF(AA485&lt;&gt;"NG",AD485*AA$1,0),IF(AE485&lt;&gt;"NG",AH485*AE$1,0),IF(AI485&lt;&gt;"NG",AL485*AI$1,0),IF(AM485&lt;&gt;"NG",AP485*AM$1,0),IF(AQ485&lt;&gt;"NG",AT485*AQ$1,0),IF(AU485&lt;&gt;"NG",AX485*AU$1,0),IF(AY485&lt;&gt;"NG",BB485*AY$1,0),IF(BC485&lt;&gt;"NG",BF485*BC$1,0),IF(BG485&lt;&gt;"NG",BJ485*BG$1,0),IF(BK485&lt;&gt;"NG",BN485*BK$1,0),IF(BO485&lt;&gt;"NG",BR485*BO$1,0),IF(BS485&lt;&gt;"NG",BV485*BS$1,0))/SUM(IF(K485&lt;&gt;"NG",K$1,0),IF(O485&lt;&gt;"NG",O$1,0),IF(S485&lt;&gt;"NG",S$1,0),IF(W485&lt;&gt;"NG",W$1,0),IF(AA485&lt;&gt;"NG",AA$1,0),IF(AE485&lt;&gt;"NG",AE$1,0),IF(AI485&lt;&gt;"NG",AI$1,0),IF(AM485&lt;&gt;"NG",AM$1,0),IF(AQ485&lt;&gt;"NG",AQ$1,0),IF(AU485&lt;&gt;"NG",AU$1,0),IF(AY485&lt;&gt;"NG",AY$1,0),IF(BC485&lt;&gt;"NG",BC$1,0),IF(BG485&lt;&gt;"NG",BG$1,0),IF(BK485&lt;&gt;"NG",BK$1,0),IF(BO485&lt;&gt;"NG",BO$1,0),IF(BS485&lt;&gt;"NG",BS$1,0)),0)</f>
        <v>0</v>
      </c>
      <c r="BX485" s="466"/>
      <c r="BY485" s="490"/>
      <c r="BZ485" s="5"/>
      <c r="CA485" s="32">
        <f t="shared" ref="CA485" si="24699">IF(AND($M485&lt;&gt;$BZ$5,$M485&lt;=$BZ$6,$M485&lt;&gt;$BZ$7),1,0)</f>
        <v>0</v>
      </c>
      <c r="CB485" s="32">
        <f t="shared" ref="CB485" si="24700">IF(AND($Q485&lt;&gt;$BZ$5,$Q485&lt;=$BZ$6,$Q485&lt;&gt;$BZ$7),1,0)</f>
        <v>0</v>
      </c>
      <c r="CC485" s="32">
        <f t="shared" ref="CC485" si="24701">IF(AND($U485&lt;&gt;$BZ$5,$U485&lt;=$BZ$6,$U485&lt;&gt;$BZ$7),1,0)</f>
        <v>0</v>
      </c>
      <c r="CD485" s="32">
        <f t="shared" ref="CD485" si="24702">IF(AND($Y485&lt;&gt;$BZ$5,$Y485&lt;=$BZ$6,$Y485&lt;&gt;$BZ$7),1,0)</f>
        <v>0</v>
      </c>
      <c r="CE485" s="32">
        <f t="shared" ref="CE485" si="24703">IF(AND($AG485&lt;&gt;$BZ$5,$AG485&lt;=$BZ$6,$AG485&lt;&gt;$BZ$7),1,0)</f>
        <v>0</v>
      </c>
      <c r="CF485" s="32">
        <f t="shared" ref="CF485" si="24704">IF(AND($AK485&lt;&gt;$BZ$5,$AK485&lt;=$BZ$6,$AK485&lt;&gt;$BZ$7),1,0)</f>
        <v>0</v>
      </c>
      <c r="CG485" s="32">
        <f t="shared" ref="CG485" si="24705">IF(AND($AS485&lt;&gt;$BZ$5,$AS485&lt;=$BZ$6,$AS485&lt;&gt;$BZ$7),1,0)</f>
        <v>0</v>
      </c>
      <c r="CH485" s="32">
        <f t="shared" ref="CH485" si="24706">IF(AND($AW485&lt;&gt;$BZ$5,$AW485&lt;=$BZ$6,$AW485&lt;&gt;$BZ$7),1,0)</f>
        <v>0</v>
      </c>
      <c r="CI485" s="32">
        <f t="shared" ref="CI485" si="24707">IF(AND($BE485&lt;&gt;$BZ$5,$BE485&lt;=$BZ$6,$BE485&lt;&gt;$BZ$7),1,0)</f>
        <v>0</v>
      </c>
      <c r="CJ485" s="32">
        <f t="shared" ref="CJ485" si="24708">IF(AND($BI485&lt;&gt;$BZ$5,$BI485&lt;=$BZ$6,$BI485&lt;&gt;$BZ$7),1,0)</f>
        <v>0</v>
      </c>
      <c r="CK485" s="32">
        <f t="shared" ref="CK485" si="24709">IF(AND($BQ485&lt;&gt;$BZ$5,$BQ485&lt;=$BZ$6,$BQ485&lt;&gt;$BZ$7),1,0)</f>
        <v>0</v>
      </c>
      <c r="CL485" s="32">
        <f t="shared" ref="CL485" si="24710">IF(AND($BU485&lt;&gt;$BZ$5,$BU485&lt;=$BZ$6,$BU485&lt;&gt;$BZ$7),1,0)</f>
        <v>0</v>
      </c>
      <c r="CO485" s="32">
        <f>IF(AND($M485&lt;&gt;$CN$5,$M485&lt;=$CN$6,$M485&lt;&gt;$CN$7),1,0)</f>
        <v>0</v>
      </c>
      <c r="CP485" s="32">
        <f>IF(AND($Q485&lt;&gt;$CN$5,$Q485&lt;=$CN$6,$Q485&lt;&gt;$CN$7),1,0)</f>
        <v>0</v>
      </c>
      <c r="CQ485" s="32">
        <f>IF(AND($U485&lt;&gt;$CN$5,$U485&lt;=$CN$6,$U485&lt;&gt;$CN$7),1,0)</f>
        <v>0</v>
      </c>
      <c r="CR485" s="32">
        <f>IF(AND($Y485&lt;&gt;$CN$5,$Y485&lt;=$CN$6,$Y485&lt;&gt;$CN$7),1,0)</f>
        <v>0</v>
      </c>
      <c r="CS485" s="32">
        <f>IF(AND($AG485&lt;&gt;$CN$5,$AG485&lt;=$CN$6,$AG485&lt;&gt;$CN$7),1,0)</f>
        <v>0</v>
      </c>
      <c r="CT485" s="32">
        <f>IF(AND($AK485&lt;&gt;$CN$5,$AK485&lt;=$CN$6,$AK485&lt;&gt;$CN$7),1,0)</f>
        <v>0</v>
      </c>
      <c r="CU485" s="32">
        <f>IF(AND($AS485&lt;&gt;$CN$5,$AS485&lt;=$CN$6,$AS485&lt;&gt;$CN$7),1,0)</f>
        <v>0</v>
      </c>
      <c r="CV485" s="32">
        <f>IF(AND($AW485&lt;&gt;$CN$5,$AW485&lt;=$CN$6,$AW485&lt;&gt;$CN$7),1,0)</f>
        <v>0</v>
      </c>
      <c r="CW485" s="32">
        <f>IF(AND($BE485&lt;&gt;$CN$5,$BE485&lt;=$CN$6,$BE485&lt;&gt;$CN$7),1,0)</f>
        <v>0</v>
      </c>
      <c r="CX485" s="32">
        <f>IF(AND($BI485&lt;&gt;$CN$5,$BI485&lt;=$CN$6,$BI485&lt;&gt;$CN$7),1,0)</f>
        <v>0</v>
      </c>
      <c r="CY485" s="32">
        <f>IF(AND($BQ485&lt;&gt;$CN$5,$BQ485&lt;=$CN$6,$BQ485&lt;&gt;$CN$7),1,0)</f>
        <v>0</v>
      </c>
      <c r="CZ485" s="32">
        <f>IF(AND($BU485&lt;&gt;$CN$5,$BU485&lt;=$CN$6,$BU485&lt;&gt;$CN$7),1,0)</f>
        <v>0</v>
      </c>
      <c r="DC485" s="32">
        <f>IF(AND($M485&lt;&gt;$DB$5,$M485&lt;=$DB$6,$M485&lt;&gt;$CN$7),1,0)</f>
        <v>0</v>
      </c>
      <c r="DD485" s="32">
        <f>IF(AND($Q485&lt;&gt;$DB$5,$Q485&lt;=$DB$6,$Q485&lt;&gt;$CN$7),1,0)</f>
        <v>0</v>
      </c>
      <c r="DE485" s="32">
        <f>IF(AND($U485&lt;&gt;$DB$5,$U485&lt;=$DB$6,$U485&lt;&gt;$CN$7),1,0)</f>
        <v>0</v>
      </c>
      <c r="DF485" s="32">
        <f>IF(AND($Y485&lt;&gt;$DB$5,$Y485&lt;=$DB$6,$Y485&lt;&gt;$CN$7),1,0)</f>
        <v>0</v>
      </c>
      <c r="DG485" s="32">
        <f>IF(AND($AG485&lt;&gt;$DB$5,$AG485&lt;=$DB$6,$AG485&lt;&gt;$CN$7),1,0)</f>
        <v>0</v>
      </c>
      <c r="DH485" s="32">
        <f>IF(AND($AK485&lt;&gt;$DB$5,$AK485&lt;=$DB$6,$AK485&lt;&gt;$CN$7),1,0)</f>
        <v>0</v>
      </c>
      <c r="DI485" s="32">
        <f>IF(AND($AS485&lt;&gt;$DB$5,$AS485&lt;=$DB$6,$AS485&lt;&gt;$CN$7),1,0)</f>
        <v>0</v>
      </c>
      <c r="DJ485" s="32">
        <f>IF(AND($AW485&lt;&gt;$DB$5,$AW485&lt;=$DB$6,$AW485&lt;&gt;$CN$7),1,0)</f>
        <v>0</v>
      </c>
      <c r="DK485" s="32">
        <f>IF(AND($BE485&lt;&gt;$DB$5,$BE485&lt;=$DB$6,$BE485&lt;&gt;$CN$7),1,0)</f>
        <v>0</v>
      </c>
      <c r="DL485" s="32">
        <f>IF(AND($BI485&lt;&gt;$DB$5,$BI485&lt;=$DB$6,$BI485&lt;&gt;$CN$7),1,0)</f>
        <v>0</v>
      </c>
      <c r="DM485" s="32">
        <f>IF(AND($BQ485&lt;&gt;$DB$5,$BQ485&lt;=$DB$6,$BQ485&lt;&gt;$CN$7),1,0)</f>
        <v>0</v>
      </c>
      <c r="DN485" s="32">
        <f>IF(AND($BU485&lt;&gt;$DB$5,$BU485&lt;=$DB$6,$BU485&lt;&gt;$CN$7),1,0)</f>
        <v>0</v>
      </c>
      <c r="DQ485" s="32">
        <f t="shared" ref="DQ485" si="24711">IF(AND($M485&lt;&gt;$DP$5,$M485&lt;=$DP$6,$M485&lt;&gt;$CN$7),1,0)</f>
        <v>0</v>
      </c>
      <c r="DR485" s="32">
        <f t="shared" ref="DR485" si="24712">IF(AND($Q485&lt;&gt;$DP$5,$Q485&lt;=$DP$6,$Q485&lt;&gt;$CN$7),1,0)</f>
        <v>0</v>
      </c>
      <c r="DS485" s="32">
        <f t="shared" ref="DS485" si="24713">IF(AND($U485&lt;&gt;$DP$5,$U485&lt;=$DP$6,$U485&lt;&gt;$CN$7),1,0)</f>
        <v>0</v>
      </c>
      <c r="DT485" s="32">
        <f t="shared" ref="DT485" si="24714">IF(AND($Y485&lt;&gt;$DP$5,$Y485&lt;=$DP$6,$Y485&lt;&gt;$CN$7),1,0)</f>
        <v>0</v>
      </c>
      <c r="DU485" s="32">
        <f t="shared" ref="DU485" si="24715">IF(AND($AG485&lt;&gt;$DP$5,$AG485&lt;=$DP$6,$AG485&lt;&gt;$CN$7),1,0)</f>
        <v>0</v>
      </c>
      <c r="DV485" s="32">
        <f t="shared" ref="DV485" si="24716">IF(AND($AK485&lt;&gt;$DP$5,$AK485&lt;=$DP$6,$AK485&lt;&gt;$CN$7),1,0)</f>
        <v>0</v>
      </c>
      <c r="DW485" s="32">
        <f t="shared" ref="DW485" si="24717">IF(AND($AS485&lt;&gt;$DP$5,$AS485&lt;=$DP$6,$AS485&lt;&gt;$CN$7),1,0)</f>
        <v>0</v>
      </c>
      <c r="DX485" s="32">
        <f t="shared" ref="DX485" si="24718">IF(AND($AW485&lt;&gt;$DP$5,$AW485&lt;=$DP$6,$AW485&lt;&gt;$CN$7),1,0)</f>
        <v>0</v>
      </c>
      <c r="DY485" s="32">
        <f t="shared" ref="DY485" si="24719">IF(AND($BE485&lt;&gt;$DP$5,$BE485&lt;=$DP$6,$BE485&lt;&gt;$CN$7),1,0)</f>
        <v>0</v>
      </c>
      <c r="DZ485" s="32">
        <f t="shared" ref="DZ485" si="24720">IF(AND($BI485&lt;&gt;$DP$5,$BI485&lt;=$DP$6,$BI485&lt;&gt;$CN$7),1,0)</f>
        <v>0</v>
      </c>
      <c r="EA485" s="32">
        <f t="shared" ref="EA485" si="24721">IF(AND($BQ485&lt;&gt;$DP$5,$BQ485&lt;=$DP$6,$BQ485&lt;&gt;$CN$7),1,0)</f>
        <v>0</v>
      </c>
      <c r="EB485" s="32">
        <f t="shared" ref="EB485" si="24722">IF(AND($BU485&lt;&gt;$DP$5,$BU485&lt;=$DP$6,$BU485&lt;&gt;$CN$7),1,0)</f>
        <v>0</v>
      </c>
      <c r="EE485" s="328">
        <f>IF(M485&lt;&gt;"",IF(M485&lt;=$ED$6,1,IF(L485&gt;$ED$6,0,NETWORKDAYS(L485,$ED$6,祭日リスト)/NETWORKDAYS(L485,M485,祭日リスト)))*$GG485*週間進捗報告書!$G$9,0)</f>
        <v>0</v>
      </c>
      <c r="EF485" s="328">
        <f>IF(Q485&lt;&gt;"",IF(Q485&lt;=$ED$6,1,IF(P485&gt;$ED$6,0,NETWORKDAYS(P485,$ED$6,祭日リスト)/NETWORKDAYS(P485,Q485,祭日リスト)))*$GG485*週間進捗報告書!$G$10,0)</f>
        <v>0</v>
      </c>
      <c r="EG485" s="328">
        <f>IF(U485&lt;&gt;"",IF(U485&lt;=$ED$6,1,IF(T485&gt;$ED$6,0,NETWORKDAYS(T485,$ED$6,祭日リスト)/NETWORKDAYS(T485,U485,祭日リスト)))*$GG485*週間進捗報告書!$G$11,0)</f>
        <v>0</v>
      </c>
      <c r="EH485" s="328">
        <f>IF(Y485&lt;&gt;"",IF(Y485&lt;=$ED$6,1,IF(X485&gt;$ED$6,0,NETWORKDAYS(X485,$ED$6,祭日リスト)/NETWORKDAYS(X485,Y485,祭日リスト)))*$GG485*週間進捗報告書!$G$12,0)</f>
        <v>0</v>
      </c>
      <c r="EI485" s="328">
        <f>IF(AG485&lt;&gt;"",IF(AG485&lt;=$ED$6,1,IF(AF485&gt;$ED$6,0,NETWORKDAYS(AF485,$ED$6,祭日リスト)/NETWORKDAYS(AF485,AG485,祭日リスト)))*$GG485*週間進捗報告書!$G$13,0)</f>
        <v>0</v>
      </c>
      <c r="EJ485" s="328">
        <f>IF(AK485&lt;&gt;"",IF(AK485&lt;=$ED$6,1,IF(AJ485&gt;$ED$6,0,NETWORKDAYS(AJ485,$ED$6,祭日リスト)/NETWORKDAYS(AJ485,AK485,祭日リスト)))*$GG485*週間進捗報告書!$G$14,0)</f>
        <v>0</v>
      </c>
      <c r="EK485" s="328">
        <f>IF(AS485&lt;&gt;"",IF(AS485&lt;=$ED$6,1,IF(AR485&gt;$ED$6,0,NETWORKDAYS(AR485,$ED$6,祭日リスト)/NETWORKDAYS(AR485,AS485,祭日リスト)))*$GG485*週間進捗報告書!$G$15,0)</f>
        <v>0</v>
      </c>
      <c r="EL485" s="328">
        <f>IF(AW485&lt;&gt;"",IF(AW485&lt;=$ED$6,1,IF(AV485&gt;$ED$6,0,NETWORKDAYS(AV485,$ED$6,祭日リスト)/NETWORKDAYS(AV485,AW485,祭日リスト)))*$GG485*週間進捗報告書!$G$16,0)</f>
        <v>0</v>
      </c>
      <c r="EM485" s="328">
        <f>IF(BE485&lt;&gt;"",IF(BE485&lt;=$ED$6,1,IF(BD485&gt;$ED$6,0,NETWORKDAYS(BD485,$ED$6,祭日リスト)/NETWORKDAYS(BD485,BE485,祭日リスト)))*$GG485*週間進捗報告書!$G$17,0)</f>
        <v>0</v>
      </c>
      <c r="EN485" s="328">
        <f>IF(BI485&lt;&gt;"",IF(BI485&lt;=$ED$6,1,IF(BH485&gt;$ED$6,0,NETWORKDAYS(BH485,$ED$6,祭日リスト)/NETWORKDAYS(BH485,BI485,祭日リスト)))*$GG485*週間進捗報告書!$G$18,0)</f>
        <v>0</v>
      </c>
      <c r="EO485" s="328">
        <f>IF(BQ485&lt;&gt;"",IF(BQ485&lt;=$ED$6,1,IF(BP485&gt;$ED$6,0,NETWORKDAYS(BP485,$ED$6,祭日リスト)/NETWORKDAYS(BP485,BQ485,祭日リスト)))*$GG485*週間進捗報告書!$G$19,0)</f>
        <v>0</v>
      </c>
      <c r="EP485" s="328">
        <f>IF(BU485&lt;&gt;"",IF(BU485&lt;=$ED$6,1,IF(BT485&gt;$ED$6,0,NETWORKDAYS(BT485,$ED$6,祭日リスト)/NETWORKDAYS(BT485,BU485,祭日リスト)))*$GG485*週間進捗報告書!$G$20,0)</f>
        <v>0</v>
      </c>
      <c r="ER485" s="547">
        <f t="shared" ref="ER485:FC485" si="24723">EE485-EE486</f>
        <v>0</v>
      </c>
      <c r="ES485" s="547">
        <f t="shared" si="24723"/>
        <v>0</v>
      </c>
      <c r="ET485" s="547">
        <f t="shared" si="24723"/>
        <v>0</v>
      </c>
      <c r="EU485" s="547">
        <f t="shared" si="24723"/>
        <v>0</v>
      </c>
      <c r="EV485" s="547">
        <f t="shared" si="24723"/>
        <v>0</v>
      </c>
      <c r="EW485" s="547">
        <f t="shared" si="24723"/>
        <v>0</v>
      </c>
      <c r="EX485" s="547">
        <f t="shared" si="24723"/>
        <v>0</v>
      </c>
      <c r="EY485" s="547">
        <f t="shared" si="24723"/>
        <v>0</v>
      </c>
      <c r="EZ485" s="547">
        <f t="shared" si="24723"/>
        <v>0</v>
      </c>
      <c r="FA485" s="547">
        <f t="shared" si="24723"/>
        <v>0</v>
      </c>
      <c r="FB485" s="547">
        <f t="shared" si="24723"/>
        <v>0</v>
      </c>
      <c r="FC485" s="547">
        <f t="shared" si="24723"/>
        <v>0</v>
      </c>
      <c r="FD485" s="547">
        <f t="shared" ref="FD485" si="24724">SUM(ER485:FC486)</f>
        <v>0</v>
      </c>
      <c r="FE485" s="333"/>
      <c r="FG485" s="32">
        <f>IF(AND($M485&lt;&gt;$FF$7),1,0)</f>
        <v>0</v>
      </c>
      <c r="FH485" s="32">
        <f>IF(AND($Q485&lt;&gt;$FF$7),1,0)</f>
        <v>0</v>
      </c>
      <c r="FI485" s="32">
        <f>IF(AND($U485&lt;&gt;$FF$7),1,0)</f>
        <v>0</v>
      </c>
      <c r="FJ485" s="32">
        <f>IF(AND($Y485&lt;&gt;$FF$7),1,0)</f>
        <v>0</v>
      </c>
      <c r="FK485" s="32">
        <f>IF(AND($AG485&lt;&gt;$FF$7),1,0)</f>
        <v>0</v>
      </c>
      <c r="FL485" s="32">
        <f>IF(AND($AK485&lt;&gt;$FF$7),1,0)</f>
        <v>0</v>
      </c>
      <c r="FM485" s="32">
        <f>IF(AND($AS485&lt;&gt;$FF$7),1,0)</f>
        <v>0</v>
      </c>
      <c r="FN485" s="32">
        <f>IF(AND($AW485&lt;&gt;$FF$7),1,0)</f>
        <v>0</v>
      </c>
      <c r="FO485" s="32">
        <f>IF(AND($BE485&lt;&gt;$FF$7),1,0)</f>
        <v>0</v>
      </c>
      <c r="FP485" s="32">
        <f>IF(AND($BI485&lt;&gt;$FF$7),1,0)</f>
        <v>0</v>
      </c>
      <c r="FQ485" s="32">
        <f>IF(AND($BQ485&lt;&gt;$FF$7),1,0)</f>
        <v>0</v>
      </c>
      <c r="FR485" s="32">
        <f>IF(AND($BU485&lt;&gt;$FF$7),1,0)</f>
        <v>0</v>
      </c>
      <c r="FU485" s="294">
        <f t="shared" ref="FU485" si="24725">IF($K485&lt;&gt;"NG",$GG485,0)</f>
        <v>0</v>
      </c>
      <c r="FV485" s="294">
        <f t="shared" ref="FV485" si="24726">IF($O485&lt;&gt;"NG",$GG485,0)</f>
        <v>0</v>
      </c>
      <c r="FW485" s="294">
        <f t="shared" ref="FW485" si="24727">IF($S485&lt;&gt;"NG",$GG485,0)</f>
        <v>0</v>
      </c>
      <c r="FX485" s="294">
        <f t="shared" ref="FX485" si="24728">IF($W485&lt;&gt;"NG",$GG485,0)</f>
        <v>0</v>
      </c>
      <c r="FY485" s="294">
        <f t="shared" ref="FY485" si="24729">IF($AE485&lt;&gt;"NG",$GG485,0)</f>
        <v>0</v>
      </c>
      <c r="FZ485" s="294">
        <f t="shared" ref="FZ485" si="24730">IF($AI485&lt;&gt;"NG",$GG485,0)</f>
        <v>0</v>
      </c>
      <c r="GA485" s="294">
        <f t="shared" ref="GA485" si="24731">IF($AQ485&lt;&gt;"NG",$GG485,0)</f>
        <v>0</v>
      </c>
      <c r="GB485" s="294">
        <f t="shared" ref="GB485" si="24732">IF($AU485&lt;&gt;"NG",$GG485,0)</f>
        <v>0</v>
      </c>
      <c r="GC485" s="294">
        <f t="shared" ref="GC485" si="24733">IF($BC485&lt;&gt;"NG",$GG485,0)</f>
        <v>0</v>
      </c>
      <c r="GD485" s="294">
        <f t="shared" ref="GD485" si="24734">IF($BG485&lt;&gt;"NG",$GG485,0)</f>
        <v>0</v>
      </c>
      <c r="GE485" s="294">
        <f t="shared" ref="GE485" si="24735">IF($BO485&lt;&gt;"NG",$GG485,0)</f>
        <v>0</v>
      </c>
      <c r="GF485" s="294">
        <f t="shared" ref="GF485" si="24736">IF($BS485&lt;&gt;"NG",$GG485,0)</f>
        <v>0</v>
      </c>
      <c r="GG485" s="294" t="e">
        <f>VLOOKUP($D485,リスト!$D:$S,15,FALSE)</f>
        <v>#N/A</v>
      </c>
      <c r="GH485" s="2" t="e">
        <f>INDEX(リスト!$V:$V,MATCH(中日程計画表!$D485,リスト!$D:$D,0))</f>
        <v>#N/A</v>
      </c>
      <c r="GI485" s="2" t="e">
        <f>INDEX(リスト!$A:$A,MATCH(中日程計画表!$D485,リスト!$D:$D,0))</f>
        <v>#N/A</v>
      </c>
      <c r="GJ485" s="2" t="e">
        <f>INDEX(リスト!$U:$U,MATCH(中日程計画表!$D485,リスト!$D:$D,0))</f>
        <v>#N/A</v>
      </c>
      <c r="GK485" s="5" t="e">
        <f>INDEX(リスト!$W:$W,MATCH(中日程計画表!$D485,リスト!$D:$D,0))</f>
        <v>#N/A</v>
      </c>
      <c r="GL485" s="2" t="s">
        <v>200</v>
      </c>
      <c r="GM485" s="296">
        <f>D485</f>
        <v>0</v>
      </c>
      <c r="GN485" s="296">
        <f>E485</f>
        <v>0</v>
      </c>
      <c r="GU485" s="460" t="str">
        <f t="shared" ref="GU485" si="24737">AE485</f>
        <v>NG</v>
      </c>
      <c r="GV485" s="460">
        <f t="shared" ref="GV485" si="24738">EI485</f>
        <v>0</v>
      </c>
      <c r="GW485" s="460">
        <f t="shared" ref="GW485" si="24739">EI486</f>
        <v>0</v>
      </c>
      <c r="GX485" s="462">
        <f t="shared" ref="GX485" si="24740">EV485</f>
        <v>0</v>
      </c>
      <c r="GY485" s="460" t="str">
        <f t="shared" ref="GY485" si="24741">AI485</f>
        <v>NG</v>
      </c>
      <c r="GZ485" s="460">
        <f t="shared" ref="GZ485" si="24742">EJ485</f>
        <v>0</v>
      </c>
      <c r="HA485" s="460">
        <f t="shared" ref="HA485" si="24743">EJ486</f>
        <v>0</v>
      </c>
      <c r="HB485" s="462">
        <f t="shared" ref="HB485" si="24744">EW485</f>
        <v>0</v>
      </c>
      <c r="HC485" s="460" t="str">
        <f t="shared" ref="HC485" si="24745">AQ485</f>
        <v>NG</v>
      </c>
      <c r="HD485" s="460">
        <f t="shared" ref="HD485" si="24746">EK485</f>
        <v>0</v>
      </c>
      <c r="HE485" s="460">
        <f t="shared" ref="HE485" si="24747">EK486</f>
        <v>0</v>
      </c>
      <c r="HF485" s="462">
        <f t="shared" ref="HF485" si="24748">EX485</f>
        <v>0</v>
      </c>
      <c r="HG485" s="460" t="str">
        <f t="shared" ref="HG485" si="24749">AU485</f>
        <v>NG</v>
      </c>
      <c r="HH485" s="460">
        <f t="shared" ref="HH485" si="24750">EL485</f>
        <v>0</v>
      </c>
      <c r="HI485" s="460">
        <f t="shared" ref="HI485" si="24751">EL486</f>
        <v>0</v>
      </c>
      <c r="HJ485" s="462">
        <f t="shared" ref="HJ485" si="24752">EY485</f>
        <v>0</v>
      </c>
      <c r="HK485" s="460" t="str">
        <f t="shared" ref="HK485" si="24753">BC485</f>
        <v>NG</v>
      </c>
      <c r="HL485" s="460">
        <f t="shared" ref="HL485" si="24754">EM485</f>
        <v>0</v>
      </c>
      <c r="HM485" s="460">
        <f t="shared" ref="HM485" si="24755">EM486</f>
        <v>0</v>
      </c>
      <c r="HN485" s="462">
        <f t="shared" ref="HN485" si="24756">EZ485</f>
        <v>0</v>
      </c>
      <c r="HO485" s="460" t="str">
        <f t="shared" ref="HO485" si="24757">BG485</f>
        <v>NG</v>
      </c>
      <c r="HP485" s="460">
        <f t="shared" ref="HP485" si="24758">EN485</f>
        <v>0</v>
      </c>
      <c r="HQ485" s="460">
        <f t="shared" ref="HQ485" si="24759">EN486</f>
        <v>0</v>
      </c>
      <c r="HR485" s="462">
        <f t="shared" ref="HR485" si="24760">FA485</f>
        <v>0</v>
      </c>
      <c r="HS485" s="332"/>
    </row>
    <row r="486" spans="1:227" ht="12" customHeight="1">
      <c r="A486" s="489"/>
      <c r="B486" s="487"/>
      <c r="C486" s="475"/>
      <c r="D486" s="485"/>
      <c r="E486" s="483"/>
      <c r="F486" s="317"/>
      <c r="G486" s="317"/>
      <c r="H486" s="317"/>
      <c r="I486" s="317"/>
      <c r="J486" s="316"/>
      <c r="K486" s="481"/>
      <c r="L486" s="77"/>
      <c r="M486" s="77"/>
      <c r="N486" s="471"/>
      <c r="O486" s="475"/>
      <c r="P486" s="77"/>
      <c r="Q486" s="77"/>
      <c r="R486" s="471"/>
      <c r="S486" s="475"/>
      <c r="T486" s="77"/>
      <c r="U486" s="77"/>
      <c r="V486" s="471"/>
      <c r="W486" s="473"/>
      <c r="X486" s="77"/>
      <c r="Y486" s="77"/>
      <c r="Z486" s="471"/>
      <c r="AA486" s="477"/>
      <c r="AB486" s="80"/>
      <c r="AC486" s="80"/>
      <c r="AD486" s="471"/>
      <c r="AE486" s="473"/>
      <c r="AF486" s="77"/>
      <c r="AG486" s="77"/>
      <c r="AH486" s="471"/>
      <c r="AI486" s="473"/>
      <c r="AJ486" s="77"/>
      <c r="AK486" s="77"/>
      <c r="AL486" s="471"/>
      <c r="AM486" s="477"/>
      <c r="AN486" s="80"/>
      <c r="AO486" s="80"/>
      <c r="AP486" s="471"/>
      <c r="AQ486" s="473"/>
      <c r="AR486" s="77"/>
      <c r="AS486" s="77"/>
      <c r="AT486" s="471"/>
      <c r="AU486" s="473"/>
      <c r="AV486" s="77"/>
      <c r="AW486" s="77"/>
      <c r="AX486" s="471"/>
      <c r="AY486" s="477"/>
      <c r="AZ486" s="80"/>
      <c r="BA486" s="80"/>
      <c r="BB486" s="471"/>
      <c r="BC486" s="475"/>
      <c r="BD486" s="77"/>
      <c r="BE486" s="77"/>
      <c r="BF486" s="471"/>
      <c r="BG486" s="473"/>
      <c r="BH486" s="77"/>
      <c r="BI486" s="77"/>
      <c r="BJ486" s="471"/>
      <c r="BK486" s="477"/>
      <c r="BL486" s="80"/>
      <c r="BM486" s="80"/>
      <c r="BN486" s="471"/>
      <c r="BO486" s="475"/>
      <c r="BP486" s="77"/>
      <c r="BQ486" s="77"/>
      <c r="BR486" s="471"/>
      <c r="BS486" s="473"/>
      <c r="BT486" s="77"/>
      <c r="BU486" s="77"/>
      <c r="BV486" s="471"/>
      <c r="BW486" s="469"/>
      <c r="BX486" s="467"/>
      <c r="BY486" s="490"/>
      <c r="CA486" s="19">
        <f t="shared" ref="CA486" si="24761">IF(AND($N485=1,$M486&lt;&gt;$BZ$7),1,0)</f>
        <v>0</v>
      </c>
      <c r="CB486" s="19">
        <f t="shared" ref="CB486" si="24762">IF(AND($R485=1,$Q486&lt;&gt;$BZ$7),1,0)</f>
        <v>0</v>
      </c>
      <c r="CC486" s="19">
        <f t="shared" ref="CC486" si="24763">IF(AND($V485=1,$U486&lt;&gt;$BZ$7),1,0)</f>
        <v>0</v>
      </c>
      <c r="CD486" s="19">
        <f t="shared" ref="CD486" si="24764">IF(AND($Z485=1,$Y486&lt;&gt;$BZ$7),1,0)</f>
        <v>0</v>
      </c>
      <c r="CE486" s="19">
        <f t="shared" ref="CE486" si="24765">IF(AND($AH485=1,$AG486&lt;&gt;$BZ$7),1,0)</f>
        <v>0</v>
      </c>
      <c r="CF486" s="19">
        <f t="shared" ref="CF486" si="24766">IF(AND($AL485=1,$AK486&lt;&gt;$BZ$7),1,0)</f>
        <v>0</v>
      </c>
      <c r="CG486" s="19">
        <f t="shared" ref="CG486" si="24767">IF(AND($AT485=1,$AS486&lt;&gt;$BZ$7),1,0)</f>
        <v>0</v>
      </c>
      <c r="CH486" s="19">
        <f t="shared" ref="CH486" si="24768">IF(AND($AX485=1,$AW486&lt;&gt;$BZ$7),1,0)</f>
        <v>0</v>
      </c>
      <c r="CI486" s="19">
        <f t="shared" ref="CI486" si="24769">IF(AND($BF485=1,$BE486&lt;&gt;$BZ$7),1,0)</f>
        <v>0</v>
      </c>
      <c r="CJ486" s="19">
        <f t="shared" ref="CJ486" si="24770">IF(AND($BJ485=1,$BI486&lt;&gt;$BZ$7),1,0)</f>
        <v>0</v>
      </c>
      <c r="CK486" s="19">
        <f t="shared" ref="CK486" si="24771">IF(AND($BR485=1,$BQ486&lt;&gt;$BZ$7),1,0)</f>
        <v>0</v>
      </c>
      <c r="CL486" s="19">
        <f t="shared" ref="CL486" si="24772">IF(AND($BV485=1,$BU486&lt;&gt;$BZ$7),1,0)</f>
        <v>0</v>
      </c>
      <c r="CO486" s="19">
        <f>IF(AND($M486&lt;&gt;$CN$7,$M486&lt;=$CN$6),1,0)</f>
        <v>0</v>
      </c>
      <c r="CP486" s="19">
        <f>IF(AND($Q486&lt;&gt;$CN$7,$Q486&lt;=$CN$6),1,0)</f>
        <v>0</v>
      </c>
      <c r="CQ486" s="19">
        <f>IF(AND($U486&lt;&gt;$CN$7,$U486&lt;=$CN$6),1,0)</f>
        <v>0</v>
      </c>
      <c r="CR486" s="19">
        <f>IF(AND($Y486&lt;&gt;$CN$7,$Y486&lt;=$CN$6),1,0)</f>
        <v>0</v>
      </c>
      <c r="CS486" s="19">
        <f>IF(AND($AG486&lt;&gt;$CN$7,$AG486&lt;=$CN$6),1,0)</f>
        <v>0</v>
      </c>
      <c r="CT486" s="19">
        <f>IF(AND($AK486&lt;&gt;$CN$7,$AK486&lt;=$CN$6),1,0)</f>
        <v>0</v>
      </c>
      <c r="CU486" s="19">
        <f>IF(AND($AS486&lt;&gt;$CN$7,$AS486&lt;=$CN$6),1,0)</f>
        <v>0</v>
      </c>
      <c r="CV486" s="19">
        <f>IF(AND($AW486&lt;&gt;$CN$7,$AW486&lt;=$CN$6),1,0)</f>
        <v>0</v>
      </c>
      <c r="CW486" s="19">
        <f>IF(AND($BE486&lt;&gt;$CN$7,$BE486&lt;=$CN$6),1,0)</f>
        <v>0</v>
      </c>
      <c r="CX486" s="19">
        <f>IF(AND($BI486&lt;&gt;$CN$7,$BI486&lt;=$CN$6),1,0)</f>
        <v>0</v>
      </c>
      <c r="CY486" s="19">
        <f>IF(AND($BQ486&lt;&gt;$CN$7,$BQ486&lt;=$CN$6),1,0)</f>
        <v>0</v>
      </c>
      <c r="CZ486" s="19">
        <f>IF(AND($BU486&lt;&gt;$CN$7,$BU486&lt;=$CN$6),1,0)</f>
        <v>0</v>
      </c>
      <c r="DC486" s="19">
        <f>IF($N485=1,1,0)</f>
        <v>0</v>
      </c>
      <c r="DD486" s="19">
        <f>IF($R485=1,1,0)</f>
        <v>0</v>
      </c>
      <c r="DE486" s="19">
        <f>IF($V485=1,1,0)</f>
        <v>0</v>
      </c>
      <c r="DF486" s="19">
        <f>IF($Z485=1,1,0)</f>
        <v>0</v>
      </c>
      <c r="DG486" s="19">
        <f>IF($AH485=1,1,0)</f>
        <v>0</v>
      </c>
      <c r="DH486" s="19">
        <f>IF($AL485=1,1,0)</f>
        <v>0</v>
      </c>
      <c r="DI486" s="19">
        <f>IF($AT485=1,1,0)</f>
        <v>0</v>
      </c>
      <c r="DJ486" s="19">
        <f>IF($AX485=1,1,0)</f>
        <v>0</v>
      </c>
      <c r="DK486" s="19">
        <f>IF($BF485=1,1,0)</f>
        <v>0</v>
      </c>
      <c r="DL486" s="19">
        <f>IF($BJ485=1,1,0)</f>
        <v>0</v>
      </c>
      <c r="DM486" s="19">
        <f>IF($BR485=1,1,0)</f>
        <v>0</v>
      </c>
      <c r="DN486" s="19">
        <f>IF($BV485=1,1,0)</f>
        <v>0</v>
      </c>
      <c r="DQ486" s="19">
        <f t="shared" ref="DQ486" si="24773">IF($N485=1,1,0)</f>
        <v>0</v>
      </c>
      <c r="DR486" s="19">
        <f t="shared" ref="DR486" si="24774">IF($R485=1,1,0)</f>
        <v>0</v>
      </c>
      <c r="DS486" s="19">
        <f t="shared" ref="DS486" si="24775">IF($V485=1,1,0)</f>
        <v>0</v>
      </c>
      <c r="DT486" s="19">
        <f t="shared" ref="DT486" si="24776">IF($Z485=1,1,0)</f>
        <v>0</v>
      </c>
      <c r="DU486" s="19">
        <f t="shared" ref="DU486" si="24777">IF($AH485=1,1,0)</f>
        <v>0</v>
      </c>
      <c r="DV486" s="19">
        <f t="shared" ref="DV486" si="24778">IF($AL485=1,1,0)</f>
        <v>0</v>
      </c>
      <c r="DW486" s="19">
        <f t="shared" ref="DW486" si="24779">IF($AT485=1,1,0)</f>
        <v>0</v>
      </c>
      <c r="DX486" s="19">
        <f t="shared" ref="DX486" si="24780">IF($AX485=1,1,0)</f>
        <v>0</v>
      </c>
      <c r="DY486" s="19">
        <f t="shared" ref="DY486" si="24781">IF($BF485=1,1,0)</f>
        <v>0</v>
      </c>
      <c r="DZ486" s="19">
        <f t="shared" ref="DZ486" si="24782">IF($BJ485=1,1,0)</f>
        <v>0</v>
      </c>
      <c r="EA486" s="19">
        <f t="shared" ref="EA486" si="24783">IF($BR485=1,1,0)</f>
        <v>0</v>
      </c>
      <c r="EB486" s="19">
        <f t="shared" ref="EB486" si="24784">IF($BV485=1,1,0)</f>
        <v>0</v>
      </c>
      <c r="EE486" s="329">
        <f>N485*$FU486*週間進捗報告書!$G$9</f>
        <v>0</v>
      </c>
      <c r="EF486" s="329">
        <f>R485*$FV486*週間進捗報告書!$G$10</f>
        <v>0</v>
      </c>
      <c r="EG486" s="329">
        <f>V485*$FW486*週間進捗報告書!$G$11</f>
        <v>0</v>
      </c>
      <c r="EH486" s="329">
        <f>Z485*$FX486*週間進捗報告書!$G$12</f>
        <v>0</v>
      </c>
      <c r="EI486" s="329">
        <f>AH485*$FY486*週間進捗報告書!$G$13</f>
        <v>0</v>
      </c>
      <c r="EJ486" s="329">
        <f>AL485*$FZ486*週間進捗報告書!$G$14</f>
        <v>0</v>
      </c>
      <c r="EK486" s="329">
        <f>AT485*$GA486*週間進捗報告書!$G$15</f>
        <v>0</v>
      </c>
      <c r="EL486" s="329">
        <f>AX485*$GB486*週間進捗報告書!$G$16</f>
        <v>0</v>
      </c>
      <c r="EM486" s="329">
        <f>BF485*$GC486*週間進捗報告書!$G$17</f>
        <v>0</v>
      </c>
      <c r="EN486" s="329">
        <f>BJ485*$GD486*週間進捗報告書!$G$18</f>
        <v>0</v>
      </c>
      <c r="EO486" s="329">
        <f>BR485*$GE486*週間進捗報告書!$G$19</f>
        <v>0</v>
      </c>
      <c r="EP486" s="329">
        <f>BV485*$GF486*週間進捗報告書!$G$20</f>
        <v>0</v>
      </c>
      <c r="ER486" s="547"/>
      <c r="ES486" s="547"/>
      <c r="ET486" s="547"/>
      <c r="EU486" s="547"/>
      <c r="EV486" s="547"/>
      <c r="EW486" s="547"/>
      <c r="EX486" s="547"/>
      <c r="EY486" s="547"/>
      <c r="EZ486" s="547"/>
      <c r="FA486" s="547"/>
      <c r="FB486" s="547"/>
      <c r="FC486" s="547"/>
      <c r="FD486" s="547"/>
      <c r="FE486" s="332"/>
      <c r="FG486" s="19"/>
      <c r="FH486" s="19"/>
      <c r="FI486" s="19"/>
      <c r="FJ486" s="19"/>
      <c r="FK486" s="19"/>
      <c r="FL486" s="19"/>
      <c r="FM486" s="19"/>
      <c r="FN486" s="19"/>
      <c r="FO486" s="19"/>
      <c r="FP486" s="19"/>
      <c r="FQ486" s="19"/>
      <c r="FR486" s="19"/>
      <c r="FU486" s="295">
        <f t="shared" ref="FU486" si="24785">FU485</f>
        <v>0</v>
      </c>
      <c r="FV486" s="295">
        <f t="shared" ref="FV486" si="24786">FV485</f>
        <v>0</v>
      </c>
      <c r="FW486" s="295">
        <f t="shared" ref="FW486" si="24787">FW485</f>
        <v>0</v>
      </c>
      <c r="FX486" s="295">
        <f t="shared" ref="FX486" si="24788">FX485</f>
        <v>0</v>
      </c>
      <c r="FY486" s="295">
        <f t="shared" ref="FY486" si="24789">FY485</f>
        <v>0</v>
      </c>
      <c r="FZ486" s="295">
        <f t="shared" ref="FZ486" si="24790">FZ485</f>
        <v>0</v>
      </c>
      <c r="GA486" s="295">
        <f t="shared" ref="GA486" si="24791">GA485</f>
        <v>0</v>
      </c>
      <c r="GB486" s="295">
        <f t="shared" ref="GB486" si="24792">GB485</f>
        <v>0</v>
      </c>
      <c r="GC486" s="295">
        <f t="shared" ref="GC486" si="24793">GC485</f>
        <v>0</v>
      </c>
      <c r="GD486" s="295">
        <f t="shared" ref="GD486" si="24794">GD485</f>
        <v>0</v>
      </c>
      <c r="GE486" s="295">
        <f t="shared" ref="GE486" si="24795">GE485</f>
        <v>0</v>
      </c>
      <c r="GF486" s="295">
        <f t="shared" ref="GF486" si="24796">GF485</f>
        <v>0</v>
      </c>
      <c r="GG486" s="295" t="e">
        <f t="shared" ref="GG486" si="24797">GG485</f>
        <v>#N/A</v>
      </c>
      <c r="GH486" s="2" t="e">
        <f>INDEX(リスト!$V:$V,MATCH(中日程計画表!$D485,リスト!$D:$D,0))</f>
        <v>#N/A</v>
      </c>
      <c r="GI486" s="2" t="e">
        <f>INDEX(リスト!$A:$A,MATCH(中日程計画表!$D485,リスト!$D:$D,0))</f>
        <v>#N/A</v>
      </c>
      <c r="GJ486" s="2" t="e">
        <f>INDEX(リスト!$U:$U,MATCH(中日程計画表!$D485,リスト!$D:$D,0))</f>
        <v>#N/A</v>
      </c>
      <c r="GK486" s="5" t="e">
        <f>INDEX(リスト!$W:$W,MATCH(中日程計画表!$D485,リスト!$D:$D,0))</f>
        <v>#N/A</v>
      </c>
      <c r="GL486" s="2" t="s">
        <v>201</v>
      </c>
      <c r="GM486" s="296">
        <f t="shared" ref="GM486" si="24798">GM485</f>
        <v>0</v>
      </c>
      <c r="GN486" s="296">
        <f t="shared" ref="GN486" si="24799">GN485</f>
        <v>0</v>
      </c>
      <c r="GU486" s="461"/>
      <c r="GV486" s="460"/>
      <c r="GW486" s="460"/>
      <c r="GX486" s="461"/>
      <c r="GY486" s="461"/>
      <c r="GZ486" s="460"/>
      <c r="HA486" s="460"/>
      <c r="HB486" s="461"/>
      <c r="HC486" s="461"/>
      <c r="HD486" s="460"/>
      <c r="HE486" s="460"/>
      <c r="HF486" s="461"/>
      <c r="HG486" s="461"/>
      <c r="HH486" s="460"/>
      <c r="HI486" s="460"/>
      <c r="HJ486" s="461"/>
      <c r="HK486" s="461"/>
      <c r="HL486" s="460"/>
      <c r="HM486" s="460"/>
      <c r="HN486" s="461"/>
      <c r="HO486" s="461"/>
      <c r="HP486" s="460"/>
      <c r="HQ486" s="460"/>
      <c r="HR486" s="461"/>
      <c r="HS486" s="4"/>
    </row>
    <row r="487" spans="1:227" ht="12" customHeight="1">
      <c r="A487" s="488" t="str">
        <f t="shared" ref="A487" ca="1" si="24800">INDIRECT("リスト!A"&amp;B487+6)</f>
        <v/>
      </c>
      <c r="B487" s="486">
        <f t="shared" ref="B487" si="24801">ROUNDDOWN((ROW()-6)/2,0)+1</f>
        <v>241</v>
      </c>
      <c r="C487" s="474" t="str">
        <f>機能グループ名</f>
        <v/>
      </c>
      <c r="D487" s="484">
        <f>機能ID</f>
        <v>0</v>
      </c>
      <c r="E487" s="482">
        <f>機能名</f>
        <v>0</v>
      </c>
      <c r="F487" s="315"/>
      <c r="G487" s="315"/>
      <c r="H487" s="315"/>
      <c r="I487" s="315"/>
      <c r="J487" s="316"/>
      <c r="K487" s="480" t="str">
        <f>担当者_SR</f>
        <v>NG</v>
      </c>
      <c r="L487" s="76"/>
      <c r="M487" s="76"/>
      <c r="N487" s="470"/>
      <c r="O487" s="474" t="str">
        <f>担当者_SRR</f>
        <v>NG</v>
      </c>
      <c r="P487" s="76"/>
      <c r="Q487" s="76"/>
      <c r="R487" s="470"/>
      <c r="S487" s="474" t="str">
        <f>担当者_DS</f>
        <v>NG</v>
      </c>
      <c r="T487" s="76"/>
      <c r="U487" s="76"/>
      <c r="V487" s="470"/>
      <c r="W487" s="472" t="str">
        <f>担当者_DSR</f>
        <v>NG</v>
      </c>
      <c r="X487" s="76"/>
      <c r="Y487" s="76"/>
      <c r="Z487" s="470"/>
      <c r="AA487" s="476"/>
      <c r="AB487" s="79"/>
      <c r="AC487" s="79"/>
      <c r="AD487" s="470">
        <f>IF(AC488 &lt;&gt; "",1,0)</f>
        <v>0</v>
      </c>
      <c r="AE487" s="472" t="str">
        <f>担当者_CD</f>
        <v>NG</v>
      </c>
      <c r="AF487" s="76"/>
      <c r="AG487" s="76"/>
      <c r="AH487" s="470"/>
      <c r="AI487" s="472" t="str">
        <f>担当者_DD</f>
        <v>NG</v>
      </c>
      <c r="AJ487" s="76"/>
      <c r="AK487" s="76"/>
      <c r="AL487" s="470"/>
      <c r="AM487" s="476"/>
      <c r="AN487" s="79"/>
      <c r="AO487" s="79"/>
      <c r="AP487" s="470">
        <f>IF(AO488 &lt;&gt; "",1,0)</f>
        <v>0</v>
      </c>
      <c r="AQ487" s="472" t="str">
        <f>担当者_MCL</f>
        <v>NG</v>
      </c>
      <c r="AR487" s="76"/>
      <c r="AS487" s="76"/>
      <c r="AT487" s="470"/>
      <c r="AU487" s="472" t="str">
        <f>担当者_MCLR</f>
        <v>NG</v>
      </c>
      <c r="AV487" s="76"/>
      <c r="AW487" s="76"/>
      <c r="AX487" s="470"/>
      <c r="AY487" s="476"/>
      <c r="AZ487" s="79"/>
      <c r="BA487" s="79"/>
      <c r="BB487" s="470">
        <f>IF(BA488 &lt;&gt; "",1,0)</f>
        <v>0</v>
      </c>
      <c r="BC487" s="474" t="str">
        <f>担当者_MT</f>
        <v>NG</v>
      </c>
      <c r="BD487" s="76"/>
      <c r="BE487" s="76"/>
      <c r="BF487" s="470"/>
      <c r="BG487" s="472" t="str">
        <f>担当者_M検</f>
        <v>NG</v>
      </c>
      <c r="BH487" s="76"/>
      <c r="BI487" s="76"/>
      <c r="BJ487" s="470"/>
      <c r="BK487" s="476"/>
      <c r="BL487" s="79"/>
      <c r="BM487" s="79"/>
      <c r="BN487" s="470">
        <v>0</v>
      </c>
      <c r="BO487" s="474" t="str">
        <f>担当者_モテ</f>
        <v>NG</v>
      </c>
      <c r="BP487" s="76"/>
      <c r="BQ487" s="76"/>
      <c r="BR487" s="470"/>
      <c r="BS487" s="472" t="str">
        <f>担当者_モテR</f>
        <v>NG</v>
      </c>
      <c r="BT487" s="76"/>
      <c r="BU487" s="76"/>
      <c r="BV487" s="470"/>
      <c r="BW487" s="468">
        <f t="shared" ref="BW487" si="24802">IFERROR(SUM(IF(K487&lt;&gt;"NG",N487*K$1,0),IF(O487&lt;&gt;"NG",R487*O$1,0),IF(S487&lt;&gt;"NG",V487*S$1,0),IF(W487&lt;&gt;"NG",Z487*W$1,0),IF(AA487&lt;&gt;"NG",AD487*AA$1,0),IF(AE487&lt;&gt;"NG",AH487*AE$1,0),IF(AI487&lt;&gt;"NG",AL487*AI$1,0),IF(AM487&lt;&gt;"NG",AP487*AM$1,0),IF(AQ487&lt;&gt;"NG",AT487*AQ$1,0),IF(AU487&lt;&gt;"NG",AX487*AU$1,0),IF(AY487&lt;&gt;"NG",BB487*AY$1,0),IF(BC487&lt;&gt;"NG",BF487*BC$1,0),IF(BG487&lt;&gt;"NG",BJ487*BG$1,0),IF(BK487&lt;&gt;"NG",BN487*BK$1,0),IF(BO487&lt;&gt;"NG",BR487*BO$1,0),IF(BS487&lt;&gt;"NG",BV487*BS$1,0))/SUM(IF(K487&lt;&gt;"NG",K$1,0),IF(O487&lt;&gt;"NG",O$1,0),IF(S487&lt;&gt;"NG",S$1,0),IF(W487&lt;&gt;"NG",W$1,0),IF(AA487&lt;&gt;"NG",AA$1,0),IF(AE487&lt;&gt;"NG",AE$1,0),IF(AI487&lt;&gt;"NG",AI$1,0),IF(AM487&lt;&gt;"NG",AM$1,0),IF(AQ487&lt;&gt;"NG",AQ$1,0),IF(AU487&lt;&gt;"NG",AU$1,0),IF(AY487&lt;&gt;"NG",AY$1,0),IF(BC487&lt;&gt;"NG",BC$1,0),IF(BG487&lt;&gt;"NG",BG$1,0),IF(BK487&lt;&gt;"NG",BK$1,0),IF(BO487&lt;&gt;"NG",BO$1,0),IF(BS487&lt;&gt;"NG",BS$1,0)),0)</f>
        <v>0</v>
      </c>
      <c r="BX487" s="466"/>
      <c r="BY487" s="490"/>
      <c r="BZ487" s="5"/>
      <c r="CA487" s="32">
        <f t="shared" ref="CA487" si="24803">IF(AND($M487&lt;&gt;$BZ$5,$M487&lt;=$BZ$6,$M487&lt;&gt;$BZ$7),1,0)</f>
        <v>0</v>
      </c>
      <c r="CB487" s="32">
        <f t="shared" ref="CB487" si="24804">IF(AND($Q487&lt;&gt;$BZ$5,$Q487&lt;=$BZ$6,$Q487&lt;&gt;$BZ$7),1,0)</f>
        <v>0</v>
      </c>
      <c r="CC487" s="32">
        <f t="shared" ref="CC487" si="24805">IF(AND($U487&lt;&gt;$BZ$5,$U487&lt;=$BZ$6,$U487&lt;&gt;$BZ$7),1,0)</f>
        <v>0</v>
      </c>
      <c r="CD487" s="32">
        <f t="shared" ref="CD487" si="24806">IF(AND($Y487&lt;&gt;$BZ$5,$Y487&lt;=$BZ$6,$Y487&lt;&gt;$BZ$7),1,0)</f>
        <v>0</v>
      </c>
      <c r="CE487" s="32">
        <f t="shared" ref="CE487" si="24807">IF(AND($AG487&lt;&gt;$BZ$5,$AG487&lt;=$BZ$6,$AG487&lt;&gt;$BZ$7),1,0)</f>
        <v>0</v>
      </c>
      <c r="CF487" s="32">
        <f t="shared" ref="CF487" si="24808">IF(AND($AK487&lt;&gt;$BZ$5,$AK487&lt;=$BZ$6,$AK487&lt;&gt;$BZ$7),1,0)</f>
        <v>0</v>
      </c>
      <c r="CG487" s="32">
        <f t="shared" ref="CG487" si="24809">IF(AND($AS487&lt;&gt;$BZ$5,$AS487&lt;=$BZ$6,$AS487&lt;&gt;$BZ$7),1,0)</f>
        <v>0</v>
      </c>
      <c r="CH487" s="32">
        <f t="shared" ref="CH487" si="24810">IF(AND($AW487&lt;&gt;$BZ$5,$AW487&lt;=$BZ$6,$AW487&lt;&gt;$BZ$7),1,0)</f>
        <v>0</v>
      </c>
      <c r="CI487" s="32">
        <f t="shared" ref="CI487" si="24811">IF(AND($BE487&lt;&gt;$BZ$5,$BE487&lt;=$BZ$6,$BE487&lt;&gt;$BZ$7),1,0)</f>
        <v>0</v>
      </c>
      <c r="CJ487" s="32">
        <f t="shared" ref="CJ487" si="24812">IF(AND($BI487&lt;&gt;$BZ$5,$BI487&lt;=$BZ$6,$BI487&lt;&gt;$BZ$7),1,0)</f>
        <v>0</v>
      </c>
      <c r="CK487" s="32">
        <f t="shared" ref="CK487" si="24813">IF(AND($BQ487&lt;&gt;$BZ$5,$BQ487&lt;=$BZ$6,$BQ487&lt;&gt;$BZ$7),1,0)</f>
        <v>0</v>
      </c>
      <c r="CL487" s="32">
        <f t="shared" ref="CL487" si="24814">IF(AND($BU487&lt;&gt;$BZ$5,$BU487&lt;=$BZ$6,$BU487&lt;&gt;$BZ$7),1,0)</f>
        <v>0</v>
      </c>
      <c r="CO487" s="32">
        <f>IF(AND($M487&lt;&gt;$CN$5,$M487&lt;=$CN$6,$M487&lt;&gt;$CN$7),1,0)</f>
        <v>0</v>
      </c>
      <c r="CP487" s="32">
        <f>IF(AND($Q487&lt;&gt;$CN$5,$Q487&lt;=$CN$6,$Q487&lt;&gt;$CN$7),1,0)</f>
        <v>0</v>
      </c>
      <c r="CQ487" s="32">
        <f>IF(AND($U487&lt;&gt;$CN$5,$U487&lt;=$CN$6,$U487&lt;&gt;$CN$7),1,0)</f>
        <v>0</v>
      </c>
      <c r="CR487" s="32">
        <f>IF(AND($Y487&lt;&gt;$CN$5,$Y487&lt;=$CN$6,$Y487&lt;&gt;$CN$7),1,0)</f>
        <v>0</v>
      </c>
      <c r="CS487" s="32">
        <f>IF(AND($AG487&lt;&gt;$CN$5,$AG487&lt;=$CN$6,$AG487&lt;&gt;$CN$7),1,0)</f>
        <v>0</v>
      </c>
      <c r="CT487" s="32">
        <f>IF(AND($AK487&lt;&gt;$CN$5,$AK487&lt;=$CN$6,$AK487&lt;&gt;$CN$7),1,0)</f>
        <v>0</v>
      </c>
      <c r="CU487" s="32">
        <f>IF(AND($AS487&lt;&gt;$CN$5,$AS487&lt;=$CN$6,$AS487&lt;&gt;$CN$7),1,0)</f>
        <v>0</v>
      </c>
      <c r="CV487" s="32">
        <f>IF(AND($AW487&lt;&gt;$CN$5,$AW487&lt;=$CN$6,$AW487&lt;&gt;$CN$7),1,0)</f>
        <v>0</v>
      </c>
      <c r="CW487" s="32">
        <f>IF(AND($BE487&lt;&gt;$CN$5,$BE487&lt;=$CN$6,$BE487&lt;&gt;$CN$7),1,0)</f>
        <v>0</v>
      </c>
      <c r="CX487" s="32">
        <f>IF(AND($BI487&lt;&gt;$CN$5,$BI487&lt;=$CN$6,$BI487&lt;&gt;$CN$7),1,0)</f>
        <v>0</v>
      </c>
      <c r="CY487" s="32">
        <f>IF(AND($BQ487&lt;&gt;$CN$5,$BQ487&lt;=$CN$6,$BQ487&lt;&gt;$CN$7),1,0)</f>
        <v>0</v>
      </c>
      <c r="CZ487" s="32">
        <f>IF(AND($BU487&lt;&gt;$CN$5,$BU487&lt;=$CN$6,$BU487&lt;&gt;$CN$7),1,0)</f>
        <v>0</v>
      </c>
      <c r="DC487" s="32">
        <f>IF(AND($M487&lt;&gt;$DB$5,$M487&lt;=$DB$6,$M487&lt;&gt;$CN$7),1,0)</f>
        <v>0</v>
      </c>
      <c r="DD487" s="32">
        <f>IF(AND($Q487&lt;&gt;$DB$5,$Q487&lt;=$DB$6,$Q487&lt;&gt;$CN$7),1,0)</f>
        <v>0</v>
      </c>
      <c r="DE487" s="32">
        <f>IF(AND($U487&lt;&gt;$DB$5,$U487&lt;=$DB$6,$U487&lt;&gt;$CN$7),1,0)</f>
        <v>0</v>
      </c>
      <c r="DF487" s="32">
        <f>IF(AND($Y487&lt;&gt;$DB$5,$Y487&lt;=$DB$6,$Y487&lt;&gt;$CN$7),1,0)</f>
        <v>0</v>
      </c>
      <c r="DG487" s="32">
        <f>IF(AND($AG487&lt;&gt;$DB$5,$AG487&lt;=$DB$6,$AG487&lt;&gt;$CN$7),1,0)</f>
        <v>0</v>
      </c>
      <c r="DH487" s="32">
        <f>IF(AND($AK487&lt;&gt;$DB$5,$AK487&lt;=$DB$6,$AK487&lt;&gt;$CN$7),1,0)</f>
        <v>0</v>
      </c>
      <c r="DI487" s="32">
        <f>IF(AND($AS487&lt;&gt;$DB$5,$AS487&lt;=$DB$6,$AS487&lt;&gt;$CN$7),1,0)</f>
        <v>0</v>
      </c>
      <c r="DJ487" s="32">
        <f>IF(AND($AW487&lt;&gt;$DB$5,$AW487&lt;=$DB$6,$AW487&lt;&gt;$CN$7),1,0)</f>
        <v>0</v>
      </c>
      <c r="DK487" s="32">
        <f>IF(AND($BE487&lt;&gt;$DB$5,$BE487&lt;=$DB$6,$BE487&lt;&gt;$CN$7),1,0)</f>
        <v>0</v>
      </c>
      <c r="DL487" s="32">
        <f>IF(AND($BI487&lt;&gt;$DB$5,$BI487&lt;=$DB$6,$BI487&lt;&gt;$CN$7),1,0)</f>
        <v>0</v>
      </c>
      <c r="DM487" s="32">
        <f>IF(AND($BQ487&lt;&gt;$DB$5,$BQ487&lt;=$DB$6,$BQ487&lt;&gt;$CN$7),1,0)</f>
        <v>0</v>
      </c>
      <c r="DN487" s="32">
        <f>IF(AND($BU487&lt;&gt;$DB$5,$BU487&lt;=$DB$6,$BU487&lt;&gt;$CN$7),1,0)</f>
        <v>0</v>
      </c>
      <c r="DQ487" s="32">
        <f t="shared" ref="DQ487" si="24815">IF(AND($M487&lt;&gt;$DP$5,$M487&lt;=$DP$6,$M487&lt;&gt;$CN$7),1,0)</f>
        <v>0</v>
      </c>
      <c r="DR487" s="32">
        <f t="shared" ref="DR487" si="24816">IF(AND($Q487&lt;&gt;$DP$5,$Q487&lt;=$DP$6,$Q487&lt;&gt;$CN$7),1,0)</f>
        <v>0</v>
      </c>
      <c r="DS487" s="32">
        <f t="shared" ref="DS487" si="24817">IF(AND($U487&lt;&gt;$DP$5,$U487&lt;=$DP$6,$U487&lt;&gt;$CN$7),1,0)</f>
        <v>0</v>
      </c>
      <c r="DT487" s="32">
        <f t="shared" ref="DT487" si="24818">IF(AND($Y487&lt;&gt;$DP$5,$Y487&lt;=$DP$6,$Y487&lt;&gt;$CN$7),1,0)</f>
        <v>0</v>
      </c>
      <c r="DU487" s="32">
        <f t="shared" ref="DU487" si="24819">IF(AND($AG487&lt;&gt;$DP$5,$AG487&lt;=$DP$6,$AG487&lt;&gt;$CN$7),1,0)</f>
        <v>0</v>
      </c>
      <c r="DV487" s="32">
        <f t="shared" ref="DV487" si="24820">IF(AND($AK487&lt;&gt;$DP$5,$AK487&lt;=$DP$6,$AK487&lt;&gt;$CN$7),1,0)</f>
        <v>0</v>
      </c>
      <c r="DW487" s="32">
        <f t="shared" ref="DW487" si="24821">IF(AND($AS487&lt;&gt;$DP$5,$AS487&lt;=$DP$6,$AS487&lt;&gt;$CN$7),1,0)</f>
        <v>0</v>
      </c>
      <c r="DX487" s="32">
        <f t="shared" ref="DX487" si="24822">IF(AND($AW487&lt;&gt;$DP$5,$AW487&lt;=$DP$6,$AW487&lt;&gt;$CN$7),1,0)</f>
        <v>0</v>
      </c>
      <c r="DY487" s="32">
        <f t="shared" ref="DY487" si="24823">IF(AND($BE487&lt;&gt;$DP$5,$BE487&lt;=$DP$6,$BE487&lt;&gt;$CN$7),1,0)</f>
        <v>0</v>
      </c>
      <c r="DZ487" s="32">
        <f t="shared" ref="DZ487" si="24824">IF(AND($BI487&lt;&gt;$DP$5,$BI487&lt;=$DP$6,$BI487&lt;&gt;$CN$7),1,0)</f>
        <v>0</v>
      </c>
      <c r="EA487" s="32">
        <f t="shared" ref="EA487" si="24825">IF(AND($BQ487&lt;&gt;$DP$5,$BQ487&lt;=$DP$6,$BQ487&lt;&gt;$CN$7),1,0)</f>
        <v>0</v>
      </c>
      <c r="EB487" s="32">
        <f t="shared" ref="EB487" si="24826">IF(AND($BU487&lt;&gt;$DP$5,$BU487&lt;=$DP$6,$BU487&lt;&gt;$CN$7),1,0)</f>
        <v>0</v>
      </c>
      <c r="EE487" s="328">
        <f>IF(M487&lt;&gt;"",IF(M487&lt;=$ED$6,1,IF(L487&gt;$ED$6,0,NETWORKDAYS(L487,$ED$6,祭日リスト)/NETWORKDAYS(L487,M487,祭日リスト)))*$GG487*週間進捗報告書!$G$9,0)</f>
        <v>0</v>
      </c>
      <c r="EF487" s="328">
        <f>IF(Q487&lt;&gt;"",IF(Q487&lt;=$ED$6,1,IF(P487&gt;$ED$6,0,NETWORKDAYS(P487,$ED$6,祭日リスト)/NETWORKDAYS(P487,Q487,祭日リスト)))*$GG487*週間進捗報告書!$G$10,0)</f>
        <v>0</v>
      </c>
      <c r="EG487" s="328">
        <f>IF(U487&lt;&gt;"",IF(U487&lt;=$ED$6,1,IF(T487&gt;$ED$6,0,NETWORKDAYS(T487,$ED$6,祭日リスト)/NETWORKDAYS(T487,U487,祭日リスト)))*$GG487*週間進捗報告書!$G$11,0)</f>
        <v>0</v>
      </c>
      <c r="EH487" s="328">
        <f>IF(Y487&lt;&gt;"",IF(Y487&lt;=$ED$6,1,IF(X487&gt;$ED$6,0,NETWORKDAYS(X487,$ED$6,祭日リスト)/NETWORKDAYS(X487,Y487,祭日リスト)))*$GG487*週間進捗報告書!$G$12,0)</f>
        <v>0</v>
      </c>
      <c r="EI487" s="328">
        <f>IF(AG487&lt;&gt;"",IF(AG487&lt;=$ED$6,1,IF(AF487&gt;$ED$6,0,NETWORKDAYS(AF487,$ED$6,祭日リスト)/NETWORKDAYS(AF487,AG487,祭日リスト)))*$GG487*週間進捗報告書!$G$13,0)</f>
        <v>0</v>
      </c>
      <c r="EJ487" s="328">
        <f>IF(AK487&lt;&gt;"",IF(AK487&lt;=$ED$6,1,IF(AJ487&gt;$ED$6,0,NETWORKDAYS(AJ487,$ED$6,祭日リスト)/NETWORKDAYS(AJ487,AK487,祭日リスト)))*$GG487*週間進捗報告書!$G$14,0)</f>
        <v>0</v>
      </c>
      <c r="EK487" s="328">
        <f>IF(AS487&lt;&gt;"",IF(AS487&lt;=$ED$6,1,IF(AR487&gt;$ED$6,0,NETWORKDAYS(AR487,$ED$6,祭日リスト)/NETWORKDAYS(AR487,AS487,祭日リスト)))*$GG487*週間進捗報告書!$G$15,0)</f>
        <v>0</v>
      </c>
      <c r="EL487" s="328">
        <f>IF(AW487&lt;&gt;"",IF(AW487&lt;=$ED$6,1,IF(AV487&gt;$ED$6,0,NETWORKDAYS(AV487,$ED$6,祭日リスト)/NETWORKDAYS(AV487,AW487,祭日リスト)))*$GG487*週間進捗報告書!$G$16,0)</f>
        <v>0</v>
      </c>
      <c r="EM487" s="328">
        <f>IF(BE487&lt;&gt;"",IF(BE487&lt;=$ED$6,1,IF(BD487&gt;$ED$6,0,NETWORKDAYS(BD487,$ED$6,祭日リスト)/NETWORKDAYS(BD487,BE487,祭日リスト)))*$GG487*週間進捗報告書!$G$17,0)</f>
        <v>0</v>
      </c>
      <c r="EN487" s="328">
        <f>IF(BI487&lt;&gt;"",IF(BI487&lt;=$ED$6,1,IF(BH487&gt;$ED$6,0,NETWORKDAYS(BH487,$ED$6,祭日リスト)/NETWORKDAYS(BH487,BI487,祭日リスト)))*$GG487*週間進捗報告書!$G$18,0)</f>
        <v>0</v>
      </c>
      <c r="EO487" s="328">
        <f>IF(BQ487&lt;&gt;"",IF(BQ487&lt;=$ED$6,1,IF(BP487&gt;$ED$6,0,NETWORKDAYS(BP487,$ED$6,祭日リスト)/NETWORKDAYS(BP487,BQ487,祭日リスト)))*$GG487*週間進捗報告書!$G$19,0)</f>
        <v>0</v>
      </c>
      <c r="EP487" s="328">
        <f>IF(BU487&lt;&gt;"",IF(BU487&lt;=$ED$6,1,IF(BT487&gt;$ED$6,0,NETWORKDAYS(BT487,$ED$6,祭日リスト)/NETWORKDAYS(BT487,BU487,祭日リスト)))*$GG487*週間進捗報告書!$G$20,0)</f>
        <v>0</v>
      </c>
      <c r="ER487" s="547">
        <f t="shared" ref="ER487:FC487" si="24827">EE487-EE488</f>
        <v>0</v>
      </c>
      <c r="ES487" s="547">
        <f t="shared" si="24827"/>
        <v>0</v>
      </c>
      <c r="ET487" s="547">
        <f t="shared" si="24827"/>
        <v>0</v>
      </c>
      <c r="EU487" s="547">
        <f t="shared" si="24827"/>
        <v>0</v>
      </c>
      <c r="EV487" s="547">
        <f t="shared" si="24827"/>
        <v>0</v>
      </c>
      <c r="EW487" s="547">
        <f t="shared" si="24827"/>
        <v>0</v>
      </c>
      <c r="EX487" s="547">
        <f t="shared" si="24827"/>
        <v>0</v>
      </c>
      <c r="EY487" s="547">
        <f t="shared" si="24827"/>
        <v>0</v>
      </c>
      <c r="EZ487" s="547">
        <f t="shared" si="24827"/>
        <v>0</v>
      </c>
      <c r="FA487" s="547">
        <f t="shared" si="24827"/>
        <v>0</v>
      </c>
      <c r="FB487" s="547">
        <f t="shared" si="24827"/>
        <v>0</v>
      </c>
      <c r="FC487" s="547">
        <f t="shared" si="24827"/>
        <v>0</v>
      </c>
      <c r="FD487" s="547">
        <f t="shared" ref="FD487" si="24828">SUM(ER487:FC488)</f>
        <v>0</v>
      </c>
      <c r="FE487" s="333"/>
      <c r="FG487" s="32">
        <f>IF(AND($M487&lt;&gt;$FF$7),1,0)</f>
        <v>0</v>
      </c>
      <c r="FH487" s="32">
        <f>IF(AND($Q487&lt;&gt;$FF$7),1,0)</f>
        <v>0</v>
      </c>
      <c r="FI487" s="32">
        <f>IF(AND($U487&lt;&gt;$FF$7),1,0)</f>
        <v>0</v>
      </c>
      <c r="FJ487" s="32">
        <f>IF(AND($Y487&lt;&gt;$FF$7),1,0)</f>
        <v>0</v>
      </c>
      <c r="FK487" s="32">
        <f>IF(AND($AG487&lt;&gt;$FF$7),1,0)</f>
        <v>0</v>
      </c>
      <c r="FL487" s="32">
        <f>IF(AND($AK487&lt;&gt;$FF$7),1,0)</f>
        <v>0</v>
      </c>
      <c r="FM487" s="32">
        <f>IF(AND($AS487&lt;&gt;$FF$7),1,0)</f>
        <v>0</v>
      </c>
      <c r="FN487" s="32">
        <f>IF(AND($AW487&lt;&gt;$FF$7),1,0)</f>
        <v>0</v>
      </c>
      <c r="FO487" s="32">
        <f>IF(AND($BE487&lt;&gt;$FF$7),1,0)</f>
        <v>0</v>
      </c>
      <c r="FP487" s="32">
        <f>IF(AND($BI487&lt;&gt;$FF$7),1,0)</f>
        <v>0</v>
      </c>
      <c r="FQ487" s="32">
        <f>IF(AND($BQ487&lt;&gt;$FF$7),1,0)</f>
        <v>0</v>
      </c>
      <c r="FR487" s="32">
        <f>IF(AND($BU487&lt;&gt;$FF$7),1,0)</f>
        <v>0</v>
      </c>
      <c r="FU487" s="294">
        <f t="shared" ref="FU487" si="24829">IF($K487&lt;&gt;"NG",$GG487,0)</f>
        <v>0</v>
      </c>
      <c r="FV487" s="294">
        <f t="shared" ref="FV487" si="24830">IF($O487&lt;&gt;"NG",$GG487,0)</f>
        <v>0</v>
      </c>
      <c r="FW487" s="294">
        <f t="shared" ref="FW487" si="24831">IF($S487&lt;&gt;"NG",$GG487,0)</f>
        <v>0</v>
      </c>
      <c r="FX487" s="294">
        <f t="shared" ref="FX487" si="24832">IF($W487&lt;&gt;"NG",$GG487,0)</f>
        <v>0</v>
      </c>
      <c r="FY487" s="294">
        <f t="shared" ref="FY487" si="24833">IF($AE487&lt;&gt;"NG",$GG487,0)</f>
        <v>0</v>
      </c>
      <c r="FZ487" s="294">
        <f t="shared" ref="FZ487" si="24834">IF($AI487&lt;&gt;"NG",$GG487,0)</f>
        <v>0</v>
      </c>
      <c r="GA487" s="294">
        <f t="shared" ref="GA487" si="24835">IF($AQ487&lt;&gt;"NG",$GG487,0)</f>
        <v>0</v>
      </c>
      <c r="GB487" s="294">
        <f t="shared" ref="GB487" si="24836">IF($AU487&lt;&gt;"NG",$GG487,0)</f>
        <v>0</v>
      </c>
      <c r="GC487" s="294">
        <f t="shared" ref="GC487" si="24837">IF($BC487&lt;&gt;"NG",$GG487,0)</f>
        <v>0</v>
      </c>
      <c r="GD487" s="294">
        <f t="shared" ref="GD487" si="24838">IF($BG487&lt;&gt;"NG",$GG487,0)</f>
        <v>0</v>
      </c>
      <c r="GE487" s="294">
        <f t="shared" ref="GE487" si="24839">IF($BO487&lt;&gt;"NG",$GG487,0)</f>
        <v>0</v>
      </c>
      <c r="GF487" s="294">
        <f t="shared" ref="GF487" si="24840">IF($BS487&lt;&gt;"NG",$GG487,0)</f>
        <v>0</v>
      </c>
      <c r="GG487" s="294" t="e">
        <f>VLOOKUP($D487,リスト!$D:$S,15,FALSE)</f>
        <v>#N/A</v>
      </c>
      <c r="GH487" s="2" t="e">
        <f>INDEX(リスト!$V:$V,MATCH(中日程計画表!$D487,リスト!$D:$D,0))</f>
        <v>#N/A</v>
      </c>
      <c r="GI487" s="2" t="e">
        <f>INDEX(リスト!$A:$A,MATCH(中日程計画表!$D487,リスト!$D:$D,0))</f>
        <v>#N/A</v>
      </c>
      <c r="GJ487" s="2" t="e">
        <f>INDEX(リスト!$U:$U,MATCH(中日程計画表!$D487,リスト!$D:$D,0))</f>
        <v>#N/A</v>
      </c>
      <c r="GK487" s="5" t="e">
        <f>INDEX(リスト!$W:$W,MATCH(中日程計画表!$D487,リスト!$D:$D,0))</f>
        <v>#N/A</v>
      </c>
      <c r="GL487" s="2" t="s">
        <v>200</v>
      </c>
      <c r="GM487" s="296">
        <f>D487</f>
        <v>0</v>
      </c>
      <c r="GN487" s="296">
        <f>E487</f>
        <v>0</v>
      </c>
      <c r="GU487" s="460" t="str">
        <f t="shared" ref="GU487" si="24841">AE487</f>
        <v>NG</v>
      </c>
      <c r="GV487" s="460">
        <f t="shared" ref="GV487" si="24842">EI487</f>
        <v>0</v>
      </c>
      <c r="GW487" s="460">
        <f t="shared" ref="GW487" si="24843">EI488</f>
        <v>0</v>
      </c>
      <c r="GX487" s="462">
        <f t="shared" ref="GX487" si="24844">EV487</f>
        <v>0</v>
      </c>
      <c r="GY487" s="460" t="str">
        <f t="shared" ref="GY487" si="24845">AI487</f>
        <v>NG</v>
      </c>
      <c r="GZ487" s="460">
        <f t="shared" ref="GZ487" si="24846">EJ487</f>
        <v>0</v>
      </c>
      <c r="HA487" s="460">
        <f t="shared" ref="HA487" si="24847">EJ488</f>
        <v>0</v>
      </c>
      <c r="HB487" s="462">
        <f t="shared" ref="HB487" si="24848">EW487</f>
        <v>0</v>
      </c>
      <c r="HC487" s="460" t="str">
        <f t="shared" ref="HC487" si="24849">AQ487</f>
        <v>NG</v>
      </c>
      <c r="HD487" s="460">
        <f t="shared" ref="HD487" si="24850">EK487</f>
        <v>0</v>
      </c>
      <c r="HE487" s="460">
        <f t="shared" ref="HE487" si="24851">EK488</f>
        <v>0</v>
      </c>
      <c r="HF487" s="462">
        <f t="shared" ref="HF487" si="24852">EX487</f>
        <v>0</v>
      </c>
      <c r="HG487" s="460" t="str">
        <f t="shared" ref="HG487" si="24853">AU487</f>
        <v>NG</v>
      </c>
      <c r="HH487" s="460">
        <f t="shared" ref="HH487" si="24854">EL487</f>
        <v>0</v>
      </c>
      <c r="HI487" s="460">
        <f t="shared" ref="HI487" si="24855">EL488</f>
        <v>0</v>
      </c>
      <c r="HJ487" s="462">
        <f t="shared" ref="HJ487" si="24856">EY487</f>
        <v>0</v>
      </c>
      <c r="HK487" s="460" t="str">
        <f t="shared" ref="HK487" si="24857">BC487</f>
        <v>NG</v>
      </c>
      <c r="HL487" s="460">
        <f t="shared" ref="HL487" si="24858">EM487</f>
        <v>0</v>
      </c>
      <c r="HM487" s="460">
        <f t="shared" ref="HM487" si="24859">EM488</f>
        <v>0</v>
      </c>
      <c r="HN487" s="462">
        <f t="shared" ref="HN487" si="24860">EZ487</f>
        <v>0</v>
      </c>
      <c r="HO487" s="460" t="str">
        <f t="shared" ref="HO487" si="24861">BG487</f>
        <v>NG</v>
      </c>
      <c r="HP487" s="460">
        <f t="shared" ref="HP487" si="24862">EN487</f>
        <v>0</v>
      </c>
      <c r="HQ487" s="460">
        <f t="shared" ref="HQ487" si="24863">EN488</f>
        <v>0</v>
      </c>
      <c r="HR487" s="462">
        <f t="shared" ref="HR487" si="24864">FA487</f>
        <v>0</v>
      </c>
      <c r="HS487" s="332"/>
    </row>
    <row r="488" spans="1:227" ht="12" customHeight="1">
      <c r="A488" s="489"/>
      <c r="B488" s="487"/>
      <c r="C488" s="475"/>
      <c r="D488" s="485"/>
      <c r="E488" s="483"/>
      <c r="F488" s="317"/>
      <c r="G488" s="317"/>
      <c r="H488" s="317"/>
      <c r="I488" s="317"/>
      <c r="J488" s="316"/>
      <c r="K488" s="481"/>
      <c r="L488" s="77"/>
      <c r="M488" s="77"/>
      <c r="N488" s="471"/>
      <c r="O488" s="475"/>
      <c r="P488" s="77"/>
      <c r="Q488" s="77"/>
      <c r="R488" s="471"/>
      <c r="S488" s="475"/>
      <c r="T488" s="77"/>
      <c r="U488" s="77"/>
      <c r="V488" s="471"/>
      <c r="W488" s="473"/>
      <c r="X488" s="77"/>
      <c r="Y488" s="77"/>
      <c r="Z488" s="471"/>
      <c r="AA488" s="477"/>
      <c r="AB488" s="80"/>
      <c r="AC488" s="80"/>
      <c r="AD488" s="471"/>
      <c r="AE488" s="473"/>
      <c r="AF488" s="77"/>
      <c r="AG488" s="77"/>
      <c r="AH488" s="471"/>
      <c r="AI488" s="473"/>
      <c r="AJ488" s="77"/>
      <c r="AK488" s="77"/>
      <c r="AL488" s="471"/>
      <c r="AM488" s="477"/>
      <c r="AN488" s="80"/>
      <c r="AO488" s="80"/>
      <c r="AP488" s="471"/>
      <c r="AQ488" s="473"/>
      <c r="AR488" s="77"/>
      <c r="AS488" s="77"/>
      <c r="AT488" s="471"/>
      <c r="AU488" s="473"/>
      <c r="AV488" s="77"/>
      <c r="AW488" s="77"/>
      <c r="AX488" s="471"/>
      <c r="AY488" s="477"/>
      <c r="AZ488" s="80"/>
      <c r="BA488" s="80"/>
      <c r="BB488" s="471"/>
      <c r="BC488" s="475"/>
      <c r="BD488" s="77"/>
      <c r="BE488" s="77"/>
      <c r="BF488" s="471"/>
      <c r="BG488" s="473"/>
      <c r="BH488" s="77"/>
      <c r="BI488" s="77"/>
      <c r="BJ488" s="471"/>
      <c r="BK488" s="477"/>
      <c r="BL488" s="80"/>
      <c r="BM488" s="80"/>
      <c r="BN488" s="471"/>
      <c r="BO488" s="475"/>
      <c r="BP488" s="77"/>
      <c r="BQ488" s="77"/>
      <c r="BR488" s="471"/>
      <c r="BS488" s="473"/>
      <c r="BT488" s="77"/>
      <c r="BU488" s="77"/>
      <c r="BV488" s="471"/>
      <c r="BW488" s="469"/>
      <c r="BX488" s="467"/>
      <c r="BY488" s="490"/>
      <c r="CA488" s="19">
        <f t="shared" ref="CA488" si="24865">IF(AND($N487=1,$M488&lt;&gt;$BZ$7),1,0)</f>
        <v>0</v>
      </c>
      <c r="CB488" s="19">
        <f t="shared" ref="CB488" si="24866">IF(AND($R487=1,$Q488&lt;&gt;$BZ$7),1,0)</f>
        <v>0</v>
      </c>
      <c r="CC488" s="19">
        <f t="shared" ref="CC488" si="24867">IF(AND($V487=1,$U488&lt;&gt;$BZ$7),1,0)</f>
        <v>0</v>
      </c>
      <c r="CD488" s="19">
        <f t="shared" ref="CD488" si="24868">IF(AND($Z487=1,$Y488&lt;&gt;$BZ$7),1,0)</f>
        <v>0</v>
      </c>
      <c r="CE488" s="19">
        <f t="shared" ref="CE488" si="24869">IF(AND($AH487=1,$AG488&lt;&gt;$BZ$7),1,0)</f>
        <v>0</v>
      </c>
      <c r="CF488" s="19">
        <f t="shared" ref="CF488" si="24870">IF(AND($AL487=1,$AK488&lt;&gt;$BZ$7),1,0)</f>
        <v>0</v>
      </c>
      <c r="CG488" s="19">
        <f t="shared" ref="CG488" si="24871">IF(AND($AT487=1,$AS488&lt;&gt;$BZ$7),1,0)</f>
        <v>0</v>
      </c>
      <c r="CH488" s="19">
        <f t="shared" ref="CH488" si="24872">IF(AND($AX487=1,$AW488&lt;&gt;$BZ$7),1,0)</f>
        <v>0</v>
      </c>
      <c r="CI488" s="19">
        <f t="shared" ref="CI488" si="24873">IF(AND($BF487=1,$BE488&lt;&gt;$BZ$7),1,0)</f>
        <v>0</v>
      </c>
      <c r="CJ488" s="19">
        <f t="shared" ref="CJ488" si="24874">IF(AND($BJ487=1,$BI488&lt;&gt;$BZ$7),1,0)</f>
        <v>0</v>
      </c>
      <c r="CK488" s="19">
        <f t="shared" ref="CK488" si="24875">IF(AND($BR487=1,$BQ488&lt;&gt;$BZ$7),1,0)</f>
        <v>0</v>
      </c>
      <c r="CL488" s="19">
        <f t="shared" ref="CL488" si="24876">IF(AND($BV487=1,$BU488&lt;&gt;$BZ$7),1,0)</f>
        <v>0</v>
      </c>
      <c r="CO488" s="19">
        <f>IF(AND($M488&lt;&gt;$CN$7,$M488&lt;=$CN$6),1,0)</f>
        <v>0</v>
      </c>
      <c r="CP488" s="19">
        <f>IF(AND($Q488&lt;&gt;$CN$7,$Q488&lt;=$CN$6),1,0)</f>
        <v>0</v>
      </c>
      <c r="CQ488" s="19">
        <f>IF(AND($U488&lt;&gt;$CN$7,$U488&lt;=$CN$6),1,0)</f>
        <v>0</v>
      </c>
      <c r="CR488" s="19">
        <f>IF(AND($Y488&lt;&gt;$CN$7,$Y488&lt;=$CN$6),1,0)</f>
        <v>0</v>
      </c>
      <c r="CS488" s="19">
        <f>IF(AND($AG488&lt;&gt;$CN$7,$AG488&lt;=$CN$6),1,0)</f>
        <v>0</v>
      </c>
      <c r="CT488" s="19">
        <f>IF(AND($AK488&lt;&gt;$CN$7,$AK488&lt;=$CN$6),1,0)</f>
        <v>0</v>
      </c>
      <c r="CU488" s="19">
        <f>IF(AND($AS488&lt;&gt;$CN$7,$AS488&lt;=$CN$6),1,0)</f>
        <v>0</v>
      </c>
      <c r="CV488" s="19">
        <f>IF(AND($AW488&lt;&gt;$CN$7,$AW488&lt;=$CN$6),1,0)</f>
        <v>0</v>
      </c>
      <c r="CW488" s="19">
        <f>IF(AND($BE488&lt;&gt;$CN$7,$BE488&lt;=$CN$6),1,0)</f>
        <v>0</v>
      </c>
      <c r="CX488" s="19">
        <f>IF(AND($BI488&lt;&gt;$CN$7,$BI488&lt;=$CN$6),1,0)</f>
        <v>0</v>
      </c>
      <c r="CY488" s="19">
        <f>IF(AND($BQ488&lt;&gt;$CN$7,$BQ488&lt;=$CN$6),1,0)</f>
        <v>0</v>
      </c>
      <c r="CZ488" s="19">
        <f>IF(AND($BU488&lt;&gt;$CN$7,$BU488&lt;=$CN$6),1,0)</f>
        <v>0</v>
      </c>
      <c r="DC488" s="19">
        <f>IF($N487=1,1,0)</f>
        <v>0</v>
      </c>
      <c r="DD488" s="19">
        <f>IF($R487=1,1,0)</f>
        <v>0</v>
      </c>
      <c r="DE488" s="19">
        <f>IF($V487=1,1,0)</f>
        <v>0</v>
      </c>
      <c r="DF488" s="19">
        <f>IF($Z487=1,1,0)</f>
        <v>0</v>
      </c>
      <c r="DG488" s="19">
        <f>IF($AH487=1,1,0)</f>
        <v>0</v>
      </c>
      <c r="DH488" s="19">
        <f>IF($AL487=1,1,0)</f>
        <v>0</v>
      </c>
      <c r="DI488" s="19">
        <f>IF($AT487=1,1,0)</f>
        <v>0</v>
      </c>
      <c r="DJ488" s="19">
        <f>IF($AX487=1,1,0)</f>
        <v>0</v>
      </c>
      <c r="DK488" s="19">
        <f>IF($BF487=1,1,0)</f>
        <v>0</v>
      </c>
      <c r="DL488" s="19">
        <f>IF($BJ487=1,1,0)</f>
        <v>0</v>
      </c>
      <c r="DM488" s="19">
        <f>IF($BR487=1,1,0)</f>
        <v>0</v>
      </c>
      <c r="DN488" s="19">
        <f>IF($BV487=1,1,0)</f>
        <v>0</v>
      </c>
      <c r="DQ488" s="19">
        <f t="shared" ref="DQ488" si="24877">IF($N487=1,1,0)</f>
        <v>0</v>
      </c>
      <c r="DR488" s="19">
        <f t="shared" ref="DR488" si="24878">IF($R487=1,1,0)</f>
        <v>0</v>
      </c>
      <c r="DS488" s="19">
        <f t="shared" ref="DS488" si="24879">IF($V487=1,1,0)</f>
        <v>0</v>
      </c>
      <c r="DT488" s="19">
        <f t="shared" ref="DT488" si="24880">IF($Z487=1,1,0)</f>
        <v>0</v>
      </c>
      <c r="DU488" s="19">
        <f t="shared" ref="DU488" si="24881">IF($AH487=1,1,0)</f>
        <v>0</v>
      </c>
      <c r="DV488" s="19">
        <f t="shared" ref="DV488" si="24882">IF($AL487=1,1,0)</f>
        <v>0</v>
      </c>
      <c r="DW488" s="19">
        <f t="shared" ref="DW488" si="24883">IF($AT487=1,1,0)</f>
        <v>0</v>
      </c>
      <c r="DX488" s="19">
        <f t="shared" ref="DX488" si="24884">IF($AX487=1,1,0)</f>
        <v>0</v>
      </c>
      <c r="DY488" s="19">
        <f t="shared" ref="DY488" si="24885">IF($BF487=1,1,0)</f>
        <v>0</v>
      </c>
      <c r="DZ488" s="19">
        <f t="shared" ref="DZ488" si="24886">IF($BJ487=1,1,0)</f>
        <v>0</v>
      </c>
      <c r="EA488" s="19">
        <f t="shared" ref="EA488" si="24887">IF($BR487=1,1,0)</f>
        <v>0</v>
      </c>
      <c r="EB488" s="19">
        <f t="shared" ref="EB488" si="24888">IF($BV487=1,1,0)</f>
        <v>0</v>
      </c>
      <c r="EE488" s="329">
        <f>N487*$FU488*週間進捗報告書!$G$9</f>
        <v>0</v>
      </c>
      <c r="EF488" s="329">
        <f>R487*$FV488*週間進捗報告書!$G$10</f>
        <v>0</v>
      </c>
      <c r="EG488" s="329">
        <f>V487*$FW488*週間進捗報告書!$G$11</f>
        <v>0</v>
      </c>
      <c r="EH488" s="329">
        <f>Z487*$FX488*週間進捗報告書!$G$12</f>
        <v>0</v>
      </c>
      <c r="EI488" s="329">
        <f>AH487*$FY488*週間進捗報告書!$G$13</f>
        <v>0</v>
      </c>
      <c r="EJ488" s="329">
        <f>AL487*$FZ488*週間進捗報告書!$G$14</f>
        <v>0</v>
      </c>
      <c r="EK488" s="329">
        <f>AT487*$GA488*週間進捗報告書!$G$15</f>
        <v>0</v>
      </c>
      <c r="EL488" s="329">
        <f>AX487*$GB488*週間進捗報告書!$G$16</f>
        <v>0</v>
      </c>
      <c r="EM488" s="329">
        <f>BF487*$GC488*週間進捗報告書!$G$17</f>
        <v>0</v>
      </c>
      <c r="EN488" s="329">
        <f>BJ487*$GD488*週間進捗報告書!$G$18</f>
        <v>0</v>
      </c>
      <c r="EO488" s="329">
        <f>BR487*$GE488*週間進捗報告書!$G$19</f>
        <v>0</v>
      </c>
      <c r="EP488" s="329">
        <f>BV487*$GF488*週間進捗報告書!$G$20</f>
        <v>0</v>
      </c>
      <c r="ER488" s="547"/>
      <c r="ES488" s="547"/>
      <c r="ET488" s="547"/>
      <c r="EU488" s="547"/>
      <c r="EV488" s="547"/>
      <c r="EW488" s="547"/>
      <c r="EX488" s="547"/>
      <c r="EY488" s="547"/>
      <c r="EZ488" s="547"/>
      <c r="FA488" s="547"/>
      <c r="FB488" s="547"/>
      <c r="FC488" s="547"/>
      <c r="FD488" s="547"/>
      <c r="FE488" s="332"/>
      <c r="FG488" s="19"/>
      <c r="FH488" s="19"/>
      <c r="FI488" s="19"/>
      <c r="FJ488" s="19"/>
      <c r="FK488" s="19"/>
      <c r="FL488" s="19"/>
      <c r="FM488" s="19"/>
      <c r="FN488" s="19"/>
      <c r="FO488" s="19"/>
      <c r="FP488" s="19"/>
      <c r="FQ488" s="19"/>
      <c r="FR488" s="19"/>
      <c r="FU488" s="295">
        <f t="shared" ref="FU488" si="24889">FU487</f>
        <v>0</v>
      </c>
      <c r="FV488" s="295">
        <f t="shared" ref="FV488" si="24890">FV487</f>
        <v>0</v>
      </c>
      <c r="FW488" s="295">
        <f t="shared" ref="FW488" si="24891">FW487</f>
        <v>0</v>
      </c>
      <c r="FX488" s="295">
        <f t="shared" ref="FX488" si="24892">FX487</f>
        <v>0</v>
      </c>
      <c r="FY488" s="295">
        <f t="shared" ref="FY488" si="24893">FY487</f>
        <v>0</v>
      </c>
      <c r="FZ488" s="295">
        <f t="shared" ref="FZ488" si="24894">FZ487</f>
        <v>0</v>
      </c>
      <c r="GA488" s="295">
        <f t="shared" ref="GA488" si="24895">GA487</f>
        <v>0</v>
      </c>
      <c r="GB488" s="295">
        <f t="shared" ref="GB488" si="24896">GB487</f>
        <v>0</v>
      </c>
      <c r="GC488" s="295">
        <f t="shared" ref="GC488" si="24897">GC487</f>
        <v>0</v>
      </c>
      <c r="GD488" s="295">
        <f t="shared" ref="GD488" si="24898">GD487</f>
        <v>0</v>
      </c>
      <c r="GE488" s="295">
        <f t="shared" ref="GE488" si="24899">GE487</f>
        <v>0</v>
      </c>
      <c r="GF488" s="295">
        <f t="shared" ref="GF488" si="24900">GF487</f>
        <v>0</v>
      </c>
      <c r="GG488" s="295" t="e">
        <f t="shared" ref="GG488" si="24901">GG487</f>
        <v>#N/A</v>
      </c>
      <c r="GH488" s="2" t="e">
        <f>INDEX(リスト!$V:$V,MATCH(中日程計画表!$D487,リスト!$D:$D,0))</f>
        <v>#N/A</v>
      </c>
      <c r="GI488" s="2" t="e">
        <f>INDEX(リスト!$A:$A,MATCH(中日程計画表!$D487,リスト!$D:$D,0))</f>
        <v>#N/A</v>
      </c>
      <c r="GJ488" s="2" t="e">
        <f>INDEX(リスト!$U:$U,MATCH(中日程計画表!$D487,リスト!$D:$D,0))</f>
        <v>#N/A</v>
      </c>
      <c r="GK488" s="5" t="e">
        <f>INDEX(リスト!$W:$W,MATCH(中日程計画表!$D487,リスト!$D:$D,0))</f>
        <v>#N/A</v>
      </c>
      <c r="GL488" s="2" t="s">
        <v>201</v>
      </c>
      <c r="GM488" s="296">
        <f t="shared" ref="GM488" si="24902">GM487</f>
        <v>0</v>
      </c>
      <c r="GN488" s="296">
        <f t="shared" ref="GN488" si="24903">GN487</f>
        <v>0</v>
      </c>
      <c r="GU488" s="461"/>
      <c r="GV488" s="460"/>
      <c r="GW488" s="460"/>
      <c r="GX488" s="461"/>
      <c r="GY488" s="461"/>
      <c r="GZ488" s="460"/>
      <c r="HA488" s="460"/>
      <c r="HB488" s="461"/>
      <c r="HC488" s="461"/>
      <c r="HD488" s="460"/>
      <c r="HE488" s="460"/>
      <c r="HF488" s="461"/>
      <c r="HG488" s="461"/>
      <c r="HH488" s="460"/>
      <c r="HI488" s="460"/>
      <c r="HJ488" s="461"/>
      <c r="HK488" s="461"/>
      <c r="HL488" s="460"/>
      <c r="HM488" s="460"/>
      <c r="HN488" s="461"/>
      <c r="HO488" s="461"/>
      <c r="HP488" s="460"/>
      <c r="HQ488" s="460"/>
      <c r="HR488" s="461"/>
      <c r="HS488" s="4"/>
    </row>
    <row r="489" spans="1:227" ht="12" customHeight="1">
      <c r="A489" s="488" t="str">
        <f t="shared" ref="A489" ca="1" si="24904">INDIRECT("リスト!A"&amp;B489+6)</f>
        <v/>
      </c>
      <c r="B489" s="486">
        <f t="shared" ref="B489" si="24905">ROUNDDOWN((ROW()-6)/2,0)+1</f>
        <v>242</v>
      </c>
      <c r="C489" s="474" t="str">
        <f>機能グループ名</f>
        <v/>
      </c>
      <c r="D489" s="484">
        <f>機能ID</f>
        <v>0</v>
      </c>
      <c r="E489" s="482">
        <f>機能名</f>
        <v>0</v>
      </c>
      <c r="F489" s="315"/>
      <c r="G489" s="315"/>
      <c r="H489" s="315"/>
      <c r="I489" s="315"/>
      <c r="J489" s="316"/>
      <c r="K489" s="480" t="str">
        <f>担当者_SR</f>
        <v>NG</v>
      </c>
      <c r="L489" s="76"/>
      <c r="M489" s="76"/>
      <c r="N489" s="470"/>
      <c r="O489" s="474" t="str">
        <f>担当者_SRR</f>
        <v>NG</v>
      </c>
      <c r="P489" s="76"/>
      <c r="Q489" s="76"/>
      <c r="R489" s="470"/>
      <c r="S489" s="474" t="str">
        <f>担当者_DS</f>
        <v>NG</v>
      </c>
      <c r="T489" s="76"/>
      <c r="U489" s="76"/>
      <c r="V489" s="470"/>
      <c r="W489" s="472" t="str">
        <f>担当者_DSR</f>
        <v>NG</v>
      </c>
      <c r="X489" s="76"/>
      <c r="Y489" s="76"/>
      <c r="Z489" s="470"/>
      <c r="AA489" s="476"/>
      <c r="AB489" s="79"/>
      <c r="AC489" s="79"/>
      <c r="AD489" s="470">
        <f>IF(AC490 &lt;&gt; "",1,0)</f>
        <v>0</v>
      </c>
      <c r="AE489" s="472" t="str">
        <f>担当者_CD</f>
        <v>NG</v>
      </c>
      <c r="AF489" s="76"/>
      <c r="AG489" s="76"/>
      <c r="AH489" s="470"/>
      <c r="AI489" s="472" t="str">
        <f>担当者_DD</f>
        <v>NG</v>
      </c>
      <c r="AJ489" s="76"/>
      <c r="AK489" s="76"/>
      <c r="AL489" s="470"/>
      <c r="AM489" s="476"/>
      <c r="AN489" s="79"/>
      <c r="AO489" s="79"/>
      <c r="AP489" s="470">
        <f>IF(AO490 &lt;&gt; "",1,0)</f>
        <v>0</v>
      </c>
      <c r="AQ489" s="472" t="str">
        <f>担当者_MCL</f>
        <v>NG</v>
      </c>
      <c r="AR489" s="76"/>
      <c r="AS489" s="76"/>
      <c r="AT489" s="470"/>
      <c r="AU489" s="472" t="str">
        <f>担当者_MCLR</f>
        <v>NG</v>
      </c>
      <c r="AV489" s="76"/>
      <c r="AW489" s="76"/>
      <c r="AX489" s="470"/>
      <c r="AY489" s="476"/>
      <c r="AZ489" s="79"/>
      <c r="BA489" s="79"/>
      <c r="BB489" s="470">
        <f>IF(BA490 &lt;&gt; "",1,0)</f>
        <v>0</v>
      </c>
      <c r="BC489" s="474" t="str">
        <f>担当者_MT</f>
        <v>NG</v>
      </c>
      <c r="BD489" s="76"/>
      <c r="BE489" s="76"/>
      <c r="BF489" s="470"/>
      <c r="BG489" s="472" t="str">
        <f>担当者_M検</f>
        <v>NG</v>
      </c>
      <c r="BH489" s="76"/>
      <c r="BI489" s="76"/>
      <c r="BJ489" s="470"/>
      <c r="BK489" s="476"/>
      <c r="BL489" s="79"/>
      <c r="BM489" s="79"/>
      <c r="BN489" s="470">
        <v>0</v>
      </c>
      <c r="BO489" s="474" t="str">
        <f>担当者_モテ</f>
        <v>NG</v>
      </c>
      <c r="BP489" s="76"/>
      <c r="BQ489" s="76"/>
      <c r="BR489" s="470"/>
      <c r="BS489" s="472" t="str">
        <f>担当者_モテR</f>
        <v>NG</v>
      </c>
      <c r="BT489" s="76"/>
      <c r="BU489" s="76"/>
      <c r="BV489" s="470"/>
      <c r="BW489" s="468">
        <f t="shared" ref="BW489" si="24906">IFERROR(SUM(IF(K489&lt;&gt;"NG",N489*K$1,0),IF(O489&lt;&gt;"NG",R489*O$1,0),IF(S489&lt;&gt;"NG",V489*S$1,0),IF(W489&lt;&gt;"NG",Z489*W$1,0),IF(AA489&lt;&gt;"NG",AD489*AA$1,0),IF(AE489&lt;&gt;"NG",AH489*AE$1,0),IF(AI489&lt;&gt;"NG",AL489*AI$1,0),IF(AM489&lt;&gt;"NG",AP489*AM$1,0),IF(AQ489&lt;&gt;"NG",AT489*AQ$1,0),IF(AU489&lt;&gt;"NG",AX489*AU$1,0),IF(AY489&lt;&gt;"NG",BB489*AY$1,0),IF(BC489&lt;&gt;"NG",BF489*BC$1,0),IF(BG489&lt;&gt;"NG",BJ489*BG$1,0),IF(BK489&lt;&gt;"NG",BN489*BK$1,0),IF(BO489&lt;&gt;"NG",BR489*BO$1,0),IF(BS489&lt;&gt;"NG",BV489*BS$1,0))/SUM(IF(K489&lt;&gt;"NG",K$1,0),IF(O489&lt;&gt;"NG",O$1,0),IF(S489&lt;&gt;"NG",S$1,0),IF(W489&lt;&gt;"NG",W$1,0),IF(AA489&lt;&gt;"NG",AA$1,0),IF(AE489&lt;&gt;"NG",AE$1,0),IF(AI489&lt;&gt;"NG",AI$1,0),IF(AM489&lt;&gt;"NG",AM$1,0),IF(AQ489&lt;&gt;"NG",AQ$1,0),IF(AU489&lt;&gt;"NG",AU$1,0),IF(AY489&lt;&gt;"NG",AY$1,0),IF(BC489&lt;&gt;"NG",BC$1,0),IF(BG489&lt;&gt;"NG",BG$1,0),IF(BK489&lt;&gt;"NG",BK$1,0),IF(BO489&lt;&gt;"NG",BO$1,0),IF(BS489&lt;&gt;"NG",BS$1,0)),0)</f>
        <v>0</v>
      </c>
      <c r="BX489" s="466"/>
      <c r="BY489" s="490"/>
      <c r="BZ489" s="5"/>
      <c r="CA489" s="32">
        <f t="shared" ref="CA489" si="24907">IF(AND($M489&lt;&gt;$BZ$5,$M489&lt;=$BZ$6,$M489&lt;&gt;$BZ$7),1,0)</f>
        <v>0</v>
      </c>
      <c r="CB489" s="32">
        <f t="shared" ref="CB489" si="24908">IF(AND($Q489&lt;&gt;$BZ$5,$Q489&lt;=$BZ$6,$Q489&lt;&gt;$BZ$7),1,0)</f>
        <v>0</v>
      </c>
      <c r="CC489" s="32">
        <f t="shared" ref="CC489" si="24909">IF(AND($U489&lt;&gt;$BZ$5,$U489&lt;=$BZ$6,$U489&lt;&gt;$BZ$7),1,0)</f>
        <v>0</v>
      </c>
      <c r="CD489" s="32">
        <f t="shared" ref="CD489" si="24910">IF(AND($Y489&lt;&gt;$BZ$5,$Y489&lt;=$BZ$6,$Y489&lt;&gt;$BZ$7),1,0)</f>
        <v>0</v>
      </c>
      <c r="CE489" s="32">
        <f t="shared" ref="CE489" si="24911">IF(AND($AG489&lt;&gt;$BZ$5,$AG489&lt;=$BZ$6,$AG489&lt;&gt;$BZ$7),1,0)</f>
        <v>0</v>
      </c>
      <c r="CF489" s="32">
        <f t="shared" ref="CF489" si="24912">IF(AND($AK489&lt;&gt;$BZ$5,$AK489&lt;=$BZ$6,$AK489&lt;&gt;$BZ$7),1,0)</f>
        <v>0</v>
      </c>
      <c r="CG489" s="32">
        <f t="shared" ref="CG489" si="24913">IF(AND($AS489&lt;&gt;$BZ$5,$AS489&lt;=$BZ$6,$AS489&lt;&gt;$BZ$7),1,0)</f>
        <v>0</v>
      </c>
      <c r="CH489" s="32">
        <f t="shared" ref="CH489" si="24914">IF(AND($AW489&lt;&gt;$BZ$5,$AW489&lt;=$BZ$6,$AW489&lt;&gt;$BZ$7),1,0)</f>
        <v>0</v>
      </c>
      <c r="CI489" s="32">
        <f t="shared" ref="CI489" si="24915">IF(AND($BE489&lt;&gt;$BZ$5,$BE489&lt;=$BZ$6,$BE489&lt;&gt;$BZ$7),1,0)</f>
        <v>0</v>
      </c>
      <c r="CJ489" s="32">
        <f t="shared" ref="CJ489" si="24916">IF(AND($BI489&lt;&gt;$BZ$5,$BI489&lt;=$BZ$6,$BI489&lt;&gt;$BZ$7),1,0)</f>
        <v>0</v>
      </c>
      <c r="CK489" s="32">
        <f t="shared" ref="CK489" si="24917">IF(AND($BQ489&lt;&gt;$BZ$5,$BQ489&lt;=$BZ$6,$BQ489&lt;&gt;$BZ$7),1,0)</f>
        <v>0</v>
      </c>
      <c r="CL489" s="32">
        <f t="shared" ref="CL489" si="24918">IF(AND($BU489&lt;&gt;$BZ$5,$BU489&lt;=$BZ$6,$BU489&lt;&gt;$BZ$7),1,0)</f>
        <v>0</v>
      </c>
      <c r="CO489" s="32">
        <f>IF(AND($M489&lt;&gt;$CN$5,$M489&lt;=$CN$6,$M489&lt;&gt;$CN$7),1,0)</f>
        <v>0</v>
      </c>
      <c r="CP489" s="32">
        <f>IF(AND($Q489&lt;&gt;$CN$5,$Q489&lt;=$CN$6,$Q489&lt;&gt;$CN$7),1,0)</f>
        <v>0</v>
      </c>
      <c r="CQ489" s="32">
        <f>IF(AND($U489&lt;&gt;$CN$5,$U489&lt;=$CN$6,$U489&lt;&gt;$CN$7),1,0)</f>
        <v>0</v>
      </c>
      <c r="CR489" s="32">
        <f>IF(AND($Y489&lt;&gt;$CN$5,$Y489&lt;=$CN$6,$Y489&lt;&gt;$CN$7),1,0)</f>
        <v>0</v>
      </c>
      <c r="CS489" s="32">
        <f>IF(AND($AG489&lt;&gt;$CN$5,$AG489&lt;=$CN$6,$AG489&lt;&gt;$CN$7),1,0)</f>
        <v>0</v>
      </c>
      <c r="CT489" s="32">
        <f>IF(AND($AK489&lt;&gt;$CN$5,$AK489&lt;=$CN$6,$AK489&lt;&gt;$CN$7),1,0)</f>
        <v>0</v>
      </c>
      <c r="CU489" s="32">
        <f>IF(AND($AS489&lt;&gt;$CN$5,$AS489&lt;=$CN$6,$AS489&lt;&gt;$CN$7),1,0)</f>
        <v>0</v>
      </c>
      <c r="CV489" s="32">
        <f>IF(AND($AW489&lt;&gt;$CN$5,$AW489&lt;=$CN$6,$AW489&lt;&gt;$CN$7),1,0)</f>
        <v>0</v>
      </c>
      <c r="CW489" s="32">
        <f>IF(AND($BE489&lt;&gt;$CN$5,$BE489&lt;=$CN$6,$BE489&lt;&gt;$CN$7),1,0)</f>
        <v>0</v>
      </c>
      <c r="CX489" s="32">
        <f>IF(AND($BI489&lt;&gt;$CN$5,$BI489&lt;=$CN$6,$BI489&lt;&gt;$CN$7),1,0)</f>
        <v>0</v>
      </c>
      <c r="CY489" s="32">
        <f>IF(AND($BQ489&lt;&gt;$CN$5,$BQ489&lt;=$CN$6,$BQ489&lt;&gt;$CN$7),1,0)</f>
        <v>0</v>
      </c>
      <c r="CZ489" s="32">
        <f>IF(AND($BU489&lt;&gt;$CN$5,$BU489&lt;=$CN$6,$BU489&lt;&gt;$CN$7),1,0)</f>
        <v>0</v>
      </c>
      <c r="DC489" s="32">
        <f>IF(AND($M489&lt;&gt;$DB$5,$M489&lt;=$DB$6,$M489&lt;&gt;$CN$7),1,0)</f>
        <v>0</v>
      </c>
      <c r="DD489" s="32">
        <f>IF(AND($Q489&lt;&gt;$DB$5,$Q489&lt;=$DB$6,$Q489&lt;&gt;$CN$7),1,0)</f>
        <v>0</v>
      </c>
      <c r="DE489" s="32">
        <f>IF(AND($U489&lt;&gt;$DB$5,$U489&lt;=$DB$6,$U489&lt;&gt;$CN$7),1,0)</f>
        <v>0</v>
      </c>
      <c r="DF489" s="32">
        <f>IF(AND($Y489&lt;&gt;$DB$5,$Y489&lt;=$DB$6,$Y489&lt;&gt;$CN$7),1,0)</f>
        <v>0</v>
      </c>
      <c r="DG489" s="32">
        <f>IF(AND($AG489&lt;&gt;$DB$5,$AG489&lt;=$DB$6,$AG489&lt;&gt;$CN$7),1,0)</f>
        <v>0</v>
      </c>
      <c r="DH489" s="32">
        <f>IF(AND($AK489&lt;&gt;$DB$5,$AK489&lt;=$DB$6,$AK489&lt;&gt;$CN$7),1,0)</f>
        <v>0</v>
      </c>
      <c r="DI489" s="32">
        <f>IF(AND($AS489&lt;&gt;$DB$5,$AS489&lt;=$DB$6,$AS489&lt;&gt;$CN$7),1,0)</f>
        <v>0</v>
      </c>
      <c r="DJ489" s="32">
        <f>IF(AND($AW489&lt;&gt;$DB$5,$AW489&lt;=$DB$6,$AW489&lt;&gt;$CN$7),1,0)</f>
        <v>0</v>
      </c>
      <c r="DK489" s="32">
        <f>IF(AND($BE489&lt;&gt;$DB$5,$BE489&lt;=$DB$6,$BE489&lt;&gt;$CN$7),1,0)</f>
        <v>0</v>
      </c>
      <c r="DL489" s="32">
        <f>IF(AND($BI489&lt;&gt;$DB$5,$BI489&lt;=$DB$6,$BI489&lt;&gt;$CN$7),1,0)</f>
        <v>0</v>
      </c>
      <c r="DM489" s="32">
        <f>IF(AND($BQ489&lt;&gt;$DB$5,$BQ489&lt;=$DB$6,$BQ489&lt;&gt;$CN$7),1,0)</f>
        <v>0</v>
      </c>
      <c r="DN489" s="32">
        <f>IF(AND($BU489&lt;&gt;$DB$5,$BU489&lt;=$DB$6,$BU489&lt;&gt;$CN$7),1,0)</f>
        <v>0</v>
      </c>
      <c r="DQ489" s="32">
        <f t="shared" ref="DQ489" si="24919">IF(AND($M489&lt;&gt;$DP$5,$M489&lt;=$DP$6,$M489&lt;&gt;$CN$7),1,0)</f>
        <v>0</v>
      </c>
      <c r="DR489" s="32">
        <f t="shared" ref="DR489" si="24920">IF(AND($Q489&lt;&gt;$DP$5,$Q489&lt;=$DP$6,$Q489&lt;&gt;$CN$7),1,0)</f>
        <v>0</v>
      </c>
      <c r="DS489" s="32">
        <f t="shared" ref="DS489" si="24921">IF(AND($U489&lt;&gt;$DP$5,$U489&lt;=$DP$6,$U489&lt;&gt;$CN$7),1,0)</f>
        <v>0</v>
      </c>
      <c r="DT489" s="32">
        <f t="shared" ref="DT489" si="24922">IF(AND($Y489&lt;&gt;$DP$5,$Y489&lt;=$DP$6,$Y489&lt;&gt;$CN$7),1,0)</f>
        <v>0</v>
      </c>
      <c r="DU489" s="32">
        <f t="shared" ref="DU489" si="24923">IF(AND($AG489&lt;&gt;$DP$5,$AG489&lt;=$DP$6,$AG489&lt;&gt;$CN$7),1,0)</f>
        <v>0</v>
      </c>
      <c r="DV489" s="32">
        <f t="shared" ref="DV489" si="24924">IF(AND($AK489&lt;&gt;$DP$5,$AK489&lt;=$DP$6,$AK489&lt;&gt;$CN$7),1,0)</f>
        <v>0</v>
      </c>
      <c r="DW489" s="32">
        <f t="shared" ref="DW489" si="24925">IF(AND($AS489&lt;&gt;$DP$5,$AS489&lt;=$DP$6,$AS489&lt;&gt;$CN$7),1,0)</f>
        <v>0</v>
      </c>
      <c r="DX489" s="32">
        <f t="shared" ref="DX489" si="24926">IF(AND($AW489&lt;&gt;$DP$5,$AW489&lt;=$DP$6,$AW489&lt;&gt;$CN$7),1,0)</f>
        <v>0</v>
      </c>
      <c r="DY489" s="32">
        <f t="shared" ref="DY489" si="24927">IF(AND($BE489&lt;&gt;$DP$5,$BE489&lt;=$DP$6,$BE489&lt;&gt;$CN$7),1,0)</f>
        <v>0</v>
      </c>
      <c r="DZ489" s="32">
        <f t="shared" ref="DZ489" si="24928">IF(AND($BI489&lt;&gt;$DP$5,$BI489&lt;=$DP$6,$BI489&lt;&gt;$CN$7),1,0)</f>
        <v>0</v>
      </c>
      <c r="EA489" s="32">
        <f t="shared" ref="EA489" si="24929">IF(AND($BQ489&lt;&gt;$DP$5,$BQ489&lt;=$DP$6,$BQ489&lt;&gt;$CN$7),1,0)</f>
        <v>0</v>
      </c>
      <c r="EB489" s="32">
        <f t="shared" ref="EB489" si="24930">IF(AND($BU489&lt;&gt;$DP$5,$BU489&lt;=$DP$6,$BU489&lt;&gt;$CN$7),1,0)</f>
        <v>0</v>
      </c>
      <c r="EE489" s="328">
        <f>IF(M489&lt;&gt;"",IF(M489&lt;=$ED$6,1,IF(L489&gt;$ED$6,0,NETWORKDAYS(L489,$ED$6,祭日リスト)/NETWORKDAYS(L489,M489,祭日リスト)))*$GG489*週間進捗報告書!$G$9,0)</f>
        <v>0</v>
      </c>
      <c r="EF489" s="328">
        <f>IF(Q489&lt;&gt;"",IF(Q489&lt;=$ED$6,1,IF(P489&gt;$ED$6,0,NETWORKDAYS(P489,$ED$6,祭日リスト)/NETWORKDAYS(P489,Q489,祭日リスト)))*$GG489*週間進捗報告書!$G$10,0)</f>
        <v>0</v>
      </c>
      <c r="EG489" s="328">
        <f>IF(U489&lt;&gt;"",IF(U489&lt;=$ED$6,1,IF(T489&gt;$ED$6,0,NETWORKDAYS(T489,$ED$6,祭日リスト)/NETWORKDAYS(T489,U489,祭日リスト)))*$GG489*週間進捗報告書!$G$11,0)</f>
        <v>0</v>
      </c>
      <c r="EH489" s="328">
        <f>IF(Y489&lt;&gt;"",IF(Y489&lt;=$ED$6,1,IF(X489&gt;$ED$6,0,NETWORKDAYS(X489,$ED$6,祭日リスト)/NETWORKDAYS(X489,Y489,祭日リスト)))*$GG489*週間進捗報告書!$G$12,0)</f>
        <v>0</v>
      </c>
      <c r="EI489" s="328">
        <f>IF(AG489&lt;&gt;"",IF(AG489&lt;=$ED$6,1,IF(AF489&gt;$ED$6,0,NETWORKDAYS(AF489,$ED$6,祭日リスト)/NETWORKDAYS(AF489,AG489,祭日リスト)))*$GG489*週間進捗報告書!$G$13,0)</f>
        <v>0</v>
      </c>
      <c r="EJ489" s="328">
        <f>IF(AK489&lt;&gt;"",IF(AK489&lt;=$ED$6,1,IF(AJ489&gt;$ED$6,0,NETWORKDAYS(AJ489,$ED$6,祭日リスト)/NETWORKDAYS(AJ489,AK489,祭日リスト)))*$GG489*週間進捗報告書!$G$14,0)</f>
        <v>0</v>
      </c>
      <c r="EK489" s="328">
        <f>IF(AS489&lt;&gt;"",IF(AS489&lt;=$ED$6,1,IF(AR489&gt;$ED$6,0,NETWORKDAYS(AR489,$ED$6,祭日リスト)/NETWORKDAYS(AR489,AS489,祭日リスト)))*$GG489*週間進捗報告書!$G$15,0)</f>
        <v>0</v>
      </c>
      <c r="EL489" s="328">
        <f>IF(AW489&lt;&gt;"",IF(AW489&lt;=$ED$6,1,IF(AV489&gt;$ED$6,0,NETWORKDAYS(AV489,$ED$6,祭日リスト)/NETWORKDAYS(AV489,AW489,祭日リスト)))*$GG489*週間進捗報告書!$G$16,0)</f>
        <v>0</v>
      </c>
      <c r="EM489" s="328">
        <f>IF(BE489&lt;&gt;"",IF(BE489&lt;=$ED$6,1,IF(BD489&gt;$ED$6,0,NETWORKDAYS(BD489,$ED$6,祭日リスト)/NETWORKDAYS(BD489,BE489,祭日リスト)))*$GG489*週間進捗報告書!$G$17,0)</f>
        <v>0</v>
      </c>
      <c r="EN489" s="328">
        <f>IF(BI489&lt;&gt;"",IF(BI489&lt;=$ED$6,1,IF(BH489&gt;$ED$6,0,NETWORKDAYS(BH489,$ED$6,祭日リスト)/NETWORKDAYS(BH489,BI489,祭日リスト)))*$GG489*週間進捗報告書!$G$18,0)</f>
        <v>0</v>
      </c>
      <c r="EO489" s="328">
        <f>IF(BQ489&lt;&gt;"",IF(BQ489&lt;=$ED$6,1,IF(BP489&gt;$ED$6,0,NETWORKDAYS(BP489,$ED$6,祭日リスト)/NETWORKDAYS(BP489,BQ489,祭日リスト)))*$GG489*週間進捗報告書!$G$19,0)</f>
        <v>0</v>
      </c>
      <c r="EP489" s="328">
        <f>IF(BU489&lt;&gt;"",IF(BU489&lt;=$ED$6,1,IF(BT489&gt;$ED$6,0,NETWORKDAYS(BT489,$ED$6,祭日リスト)/NETWORKDAYS(BT489,BU489,祭日リスト)))*$GG489*週間進捗報告書!$G$20,0)</f>
        <v>0</v>
      </c>
      <c r="ER489" s="547">
        <f t="shared" ref="ER489:FC489" si="24931">EE489-EE490</f>
        <v>0</v>
      </c>
      <c r="ES489" s="547">
        <f t="shared" si="24931"/>
        <v>0</v>
      </c>
      <c r="ET489" s="547">
        <f t="shared" si="24931"/>
        <v>0</v>
      </c>
      <c r="EU489" s="547">
        <f t="shared" si="24931"/>
        <v>0</v>
      </c>
      <c r="EV489" s="547">
        <f t="shared" si="24931"/>
        <v>0</v>
      </c>
      <c r="EW489" s="547">
        <f t="shared" si="24931"/>
        <v>0</v>
      </c>
      <c r="EX489" s="547">
        <f t="shared" si="24931"/>
        <v>0</v>
      </c>
      <c r="EY489" s="547">
        <f t="shared" si="24931"/>
        <v>0</v>
      </c>
      <c r="EZ489" s="547">
        <f t="shared" si="24931"/>
        <v>0</v>
      </c>
      <c r="FA489" s="547">
        <f t="shared" si="24931"/>
        <v>0</v>
      </c>
      <c r="FB489" s="547">
        <f t="shared" si="24931"/>
        <v>0</v>
      </c>
      <c r="FC489" s="547">
        <f t="shared" si="24931"/>
        <v>0</v>
      </c>
      <c r="FD489" s="547">
        <f t="shared" ref="FD489" si="24932">SUM(ER489:FC490)</f>
        <v>0</v>
      </c>
      <c r="FE489" s="333"/>
      <c r="FG489" s="32">
        <f>IF(AND($M489&lt;&gt;$FF$7),1,0)</f>
        <v>0</v>
      </c>
      <c r="FH489" s="32">
        <f>IF(AND($Q489&lt;&gt;$FF$7),1,0)</f>
        <v>0</v>
      </c>
      <c r="FI489" s="32">
        <f>IF(AND($U489&lt;&gt;$FF$7),1,0)</f>
        <v>0</v>
      </c>
      <c r="FJ489" s="32">
        <f>IF(AND($Y489&lt;&gt;$FF$7),1,0)</f>
        <v>0</v>
      </c>
      <c r="FK489" s="32">
        <f>IF(AND($AG489&lt;&gt;$FF$7),1,0)</f>
        <v>0</v>
      </c>
      <c r="FL489" s="32">
        <f>IF(AND($AK489&lt;&gt;$FF$7),1,0)</f>
        <v>0</v>
      </c>
      <c r="FM489" s="32">
        <f>IF(AND($AS489&lt;&gt;$FF$7),1,0)</f>
        <v>0</v>
      </c>
      <c r="FN489" s="32">
        <f>IF(AND($AW489&lt;&gt;$FF$7),1,0)</f>
        <v>0</v>
      </c>
      <c r="FO489" s="32">
        <f>IF(AND($BE489&lt;&gt;$FF$7),1,0)</f>
        <v>0</v>
      </c>
      <c r="FP489" s="32">
        <f>IF(AND($BI489&lt;&gt;$FF$7),1,0)</f>
        <v>0</v>
      </c>
      <c r="FQ489" s="32">
        <f>IF(AND($BQ489&lt;&gt;$FF$7),1,0)</f>
        <v>0</v>
      </c>
      <c r="FR489" s="32">
        <f>IF(AND($BU489&lt;&gt;$FF$7),1,0)</f>
        <v>0</v>
      </c>
      <c r="FU489" s="294">
        <f t="shared" ref="FU489" si="24933">IF($K489&lt;&gt;"NG",$GG489,0)</f>
        <v>0</v>
      </c>
      <c r="FV489" s="294">
        <f t="shared" ref="FV489" si="24934">IF($O489&lt;&gt;"NG",$GG489,0)</f>
        <v>0</v>
      </c>
      <c r="FW489" s="294">
        <f t="shared" ref="FW489" si="24935">IF($S489&lt;&gt;"NG",$GG489,0)</f>
        <v>0</v>
      </c>
      <c r="FX489" s="294">
        <f t="shared" ref="FX489" si="24936">IF($W489&lt;&gt;"NG",$GG489,0)</f>
        <v>0</v>
      </c>
      <c r="FY489" s="294">
        <f t="shared" ref="FY489" si="24937">IF($AE489&lt;&gt;"NG",$GG489,0)</f>
        <v>0</v>
      </c>
      <c r="FZ489" s="294">
        <f t="shared" ref="FZ489" si="24938">IF($AI489&lt;&gt;"NG",$GG489,0)</f>
        <v>0</v>
      </c>
      <c r="GA489" s="294">
        <f t="shared" ref="GA489" si="24939">IF($AQ489&lt;&gt;"NG",$GG489,0)</f>
        <v>0</v>
      </c>
      <c r="GB489" s="294">
        <f t="shared" ref="GB489" si="24940">IF($AU489&lt;&gt;"NG",$GG489,0)</f>
        <v>0</v>
      </c>
      <c r="GC489" s="294">
        <f t="shared" ref="GC489" si="24941">IF($BC489&lt;&gt;"NG",$GG489,0)</f>
        <v>0</v>
      </c>
      <c r="GD489" s="294">
        <f t="shared" ref="GD489" si="24942">IF($BG489&lt;&gt;"NG",$GG489,0)</f>
        <v>0</v>
      </c>
      <c r="GE489" s="294">
        <f t="shared" ref="GE489" si="24943">IF($BO489&lt;&gt;"NG",$GG489,0)</f>
        <v>0</v>
      </c>
      <c r="GF489" s="294">
        <f t="shared" ref="GF489" si="24944">IF($BS489&lt;&gt;"NG",$GG489,0)</f>
        <v>0</v>
      </c>
      <c r="GG489" s="294" t="e">
        <f>VLOOKUP($D489,リスト!$D:$S,15,FALSE)</f>
        <v>#N/A</v>
      </c>
      <c r="GH489" s="2" t="e">
        <f>INDEX(リスト!$V:$V,MATCH(中日程計画表!$D489,リスト!$D:$D,0))</f>
        <v>#N/A</v>
      </c>
      <c r="GI489" s="2" t="e">
        <f>INDEX(リスト!$A:$A,MATCH(中日程計画表!$D489,リスト!$D:$D,0))</f>
        <v>#N/A</v>
      </c>
      <c r="GJ489" s="2" t="e">
        <f>INDEX(リスト!$U:$U,MATCH(中日程計画表!$D489,リスト!$D:$D,0))</f>
        <v>#N/A</v>
      </c>
      <c r="GK489" s="5" t="e">
        <f>INDEX(リスト!$W:$W,MATCH(中日程計画表!$D489,リスト!$D:$D,0))</f>
        <v>#N/A</v>
      </c>
      <c r="GL489" s="2" t="s">
        <v>200</v>
      </c>
      <c r="GM489" s="296">
        <f>D489</f>
        <v>0</v>
      </c>
      <c r="GN489" s="296">
        <f>E489</f>
        <v>0</v>
      </c>
      <c r="GU489" s="460" t="str">
        <f t="shared" ref="GU489" si="24945">AE489</f>
        <v>NG</v>
      </c>
      <c r="GV489" s="460">
        <f t="shared" ref="GV489" si="24946">EI489</f>
        <v>0</v>
      </c>
      <c r="GW489" s="460">
        <f t="shared" ref="GW489" si="24947">EI490</f>
        <v>0</v>
      </c>
      <c r="GX489" s="462">
        <f t="shared" ref="GX489" si="24948">EV489</f>
        <v>0</v>
      </c>
      <c r="GY489" s="460" t="str">
        <f t="shared" ref="GY489" si="24949">AI489</f>
        <v>NG</v>
      </c>
      <c r="GZ489" s="460">
        <f t="shared" ref="GZ489" si="24950">EJ489</f>
        <v>0</v>
      </c>
      <c r="HA489" s="460">
        <f t="shared" ref="HA489" si="24951">EJ490</f>
        <v>0</v>
      </c>
      <c r="HB489" s="462">
        <f t="shared" ref="HB489" si="24952">EW489</f>
        <v>0</v>
      </c>
      <c r="HC489" s="460" t="str">
        <f t="shared" ref="HC489" si="24953">AQ489</f>
        <v>NG</v>
      </c>
      <c r="HD489" s="460">
        <f t="shared" ref="HD489" si="24954">EK489</f>
        <v>0</v>
      </c>
      <c r="HE489" s="460">
        <f t="shared" ref="HE489" si="24955">EK490</f>
        <v>0</v>
      </c>
      <c r="HF489" s="462">
        <f t="shared" ref="HF489" si="24956">EX489</f>
        <v>0</v>
      </c>
      <c r="HG489" s="460" t="str">
        <f t="shared" ref="HG489" si="24957">AU489</f>
        <v>NG</v>
      </c>
      <c r="HH489" s="460">
        <f t="shared" ref="HH489" si="24958">EL489</f>
        <v>0</v>
      </c>
      <c r="HI489" s="460">
        <f t="shared" ref="HI489" si="24959">EL490</f>
        <v>0</v>
      </c>
      <c r="HJ489" s="462">
        <f t="shared" ref="HJ489" si="24960">EY489</f>
        <v>0</v>
      </c>
      <c r="HK489" s="460" t="str">
        <f t="shared" ref="HK489" si="24961">BC489</f>
        <v>NG</v>
      </c>
      <c r="HL489" s="460">
        <f t="shared" ref="HL489" si="24962">EM489</f>
        <v>0</v>
      </c>
      <c r="HM489" s="460">
        <f t="shared" ref="HM489" si="24963">EM490</f>
        <v>0</v>
      </c>
      <c r="HN489" s="462">
        <f t="shared" ref="HN489" si="24964">EZ489</f>
        <v>0</v>
      </c>
      <c r="HO489" s="460" t="str">
        <f t="shared" ref="HO489" si="24965">BG489</f>
        <v>NG</v>
      </c>
      <c r="HP489" s="460">
        <f t="shared" ref="HP489" si="24966">EN489</f>
        <v>0</v>
      </c>
      <c r="HQ489" s="460">
        <f t="shared" ref="HQ489" si="24967">EN490</f>
        <v>0</v>
      </c>
      <c r="HR489" s="462">
        <f t="shared" ref="HR489" si="24968">FA489</f>
        <v>0</v>
      </c>
      <c r="HS489" s="332"/>
    </row>
    <row r="490" spans="1:227" ht="12" customHeight="1">
      <c r="A490" s="489"/>
      <c r="B490" s="487"/>
      <c r="C490" s="475"/>
      <c r="D490" s="485"/>
      <c r="E490" s="483"/>
      <c r="F490" s="317"/>
      <c r="G490" s="317"/>
      <c r="H490" s="317"/>
      <c r="I490" s="317"/>
      <c r="J490" s="316"/>
      <c r="K490" s="481"/>
      <c r="L490" s="77"/>
      <c r="M490" s="77"/>
      <c r="N490" s="471"/>
      <c r="O490" s="475"/>
      <c r="P490" s="77"/>
      <c r="Q490" s="77"/>
      <c r="R490" s="471"/>
      <c r="S490" s="475"/>
      <c r="T490" s="77"/>
      <c r="U490" s="77"/>
      <c r="V490" s="471"/>
      <c r="W490" s="473"/>
      <c r="X490" s="77"/>
      <c r="Y490" s="77"/>
      <c r="Z490" s="471"/>
      <c r="AA490" s="477"/>
      <c r="AB490" s="80"/>
      <c r="AC490" s="80"/>
      <c r="AD490" s="471"/>
      <c r="AE490" s="473"/>
      <c r="AF490" s="77"/>
      <c r="AG490" s="77"/>
      <c r="AH490" s="471"/>
      <c r="AI490" s="473"/>
      <c r="AJ490" s="77"/>
      <c r="AK490" s="77"/>
      <c r="AL490" s="471"/>
      <c r="AM490" s="477"/>
      <c r="AN490" s="80"/>
      <c r="AO490" s="80"/>
      <c r="AP490" s="471"/>
      <c r="AQ490" s="473"/>
      <c r="AR490" s="77"/>
      <c r="AS490" s="77"/>
      <c r="AT490" s="471"/>
      <c r="AU490" s="473"/>
      <c r="AV490" s="77"/>
      <c r="AW490" s="77"/>
      <c r="AX490" s="471"/>
      <c r="AY490" s="477"/>
      <c r="AZ490" s="80"/>
      <c r="BA490" s="80"/>
      <c r="BB490" s="471"/>
      <c r="BC490" s="475"/>
      <c r="BD490" s="77"/>
      <c r="BE490" s="77"/>
      <c r="BF490" s="471"/>
      <c r="BG490" s="473"/>
      <c r="BH490" s="77"/>
      <c r="BI490" s="77"/>
      <c r="BJ490" s="471"/>
      <c r="BK490" s="477"/>
      <c r="BL490" s="80"/>
      <c r="BM490" s="80"/>
      <c r="BN490" s="471"/>
      <c r="BO490" s="475"/>
      <c r="BP490" s="77"/>
      <c r="BQ490" s="77"/>
      <c r="BR490" s="471"/>
      <c r="BS490" s="473"/>
      <c r="BT490" s="77"/>
      <c r="BU490" s="77"/>
      <c r="BV490" s="471"/>
      <c r="BW490" s="469"/>
      <c r="BX490" s="467"/>
      <c r="BY490" s="490"/>
      <c r="CA490" s="19">
        <f t="shared" ref="CA490" si="24969">IF(AND($N489=1,$M490&lt;&gt;$BZ$7),1,0)</f>
        <v>0</v>
      </c>
      <c r="CB490" s="19">
        <f t="shared" ref="CB490" si="24970">IF(AND($R489=1,$Q490&lt;&gt;$BZ$7),1,0)</f>
        <v>0</v>
      </c>
      <c r="CC490" s="19">
        <f t="shared" ref="CC490" si="24971">IF(AND($V489=1,$U490&lt;&gt;$BZ$7),1,0)</f>
        <v>0</v>
      </c>
      <c r="CD490" s="19">
        <f t="shared" ref="CD490" si="24972">IF(AND($Z489=1,$Y490&lt;&gt;$BZ$7),1,0)</f>
        <v>0</v>
      </c>
      <c r="CE490" s="19">
        <f t="shared" ref="CE490" si="24973">IF(AND($AH489=1,$AG490&lt;&gt;$BZ$7),1,0)</f>
        <v>0</v>
      </c>
      <c r="CF490" s="19">
        <f t="shared" ref="CF490" si="24974">IF(AND($AL489=1,$AK490&lt;&gt;$BZ$7),1,0)</f>
        <v>0</v>
      </c>
      <c r="CG490" s="19">
        <f t="shared" ref="CG490" si="24975">IF(AND($AT489=1,$AS490&lt;&gt;$BZ$7),1,0)</f>
        <v>0</v>
      </c>
      <c r="CH490" s="19">
        <f t="shared" ref="CH490" si="24976">IF(AND($AX489=1,$AW490&lt;&gt;$BZ$7),1,0)</f>
        <v>0</v>
      </c>
      <c r="CI490" s="19">
        <f t="shared" ref="CI490" si="24977">IF(AND($BF489=1,$BE490&lt;&gt;$BZ$7),1,0)</f>
        <v>0</v>
      </c>
      <c r="CJ490" s="19">
        <f t="shared" ref="CJ490" si="24978">IF(AND($BJ489=1,$BI490&lt;&gt;$BZ$7),1,0)</f>
        <v>0</v>
      </c>
      <c r="CK490" s="19">
        <f t="shared" ref="CK490" si="24979">IF(AND($BR489=1,$BQ490&lt;&gt;$BZ$7),1,0)</f>
        <v>0</v>
      </c>
      <c r="CL490" s="19">
        <f t="shared" ref="CL490" si="24980">IF(AND($BV489=1,$BU490&lt;&gt;$BZ$7),1,0)</f>
        <v>0</v>
      </c>
      <c r="CO490" s="19">
        <f>IF(AND($M490&lt;&gt;$CN$7,$M490&lt;=$CN$6),1,0)</f>
        <v>0</v>
      </c>
      <c r="CP490" s="19">
        <f>IF(AND($Q490&lt;&gt;$CN$7,$Q490&lt;=$CN$6),1,0)</f>
        <v>0</v>
      </c>
      <c r="CQ490" s="19">
        <f>IF(AND($U490&lt;&gt;$CN$7,$U490&lt;=$CN$6),1,0)</f>
        <v>0</v>
      </c>
      <c r="CR490" s="19">
        <f>IF(AND($Y490&lt;&gt;$CN$7,$Y490&lt;=$CN$6),1,0)</f>
        <v>0</v>
      </c>
      <c r="CS490" s="19">
        <f>IF(AND($AG490&lt;&gt;$CN$7,$AG490&lt;=$CN$6),1,0)</f>
        <v>0</v>
      </c>
      <c r="CT490" s="19">
        <f>IF(AND($AK490&lt;&gt;$CN$7,$AK490&lt;=$CN$6),1,0)</f>
        <v>0</v>
      </c>
      <c r="CU490" s="19">
        <f>IF(AND($AS490&lt;&gt;$CN$7,$AS490&lt;=$CN$6),1,0)</f>
        <v>0</v>
      </c>
      <c r="CV490" s="19">
        <f>IF(AND($AW490&lt;&gt;$CN$7,$AW490&lt;=$CN$6),1,0)</f>
        <v>0</v>
      </c>
      <c r="CW490" s="19">
        <f>IF(AND($BE490&lt;&gt;$CN$7,$BE490&lt;=$CN$6),1,0)</f>
        <v>0</v>
      </c>
      <c r="CX490" s="19">
        <f>IF(AND($BI490&lt;&gt;$CN$7,$BI490&lt;=$CN$6),1,0)</f>
        <v>0</v>
      </c>
      <c r="CY490" s="19">
        <f>IF(AND($BQ490&lt;&gt;$CN$7,$BQ490&lt;=$CN$6),1,0)</f>
        <v>0</v>
      </c>
      <c r="CZ490" s="19">
        <f>IF(AND($BU490&lt;&gt;$CN$7,$BU490&lt;=$CN$6),1,0)</f>
        <v>0</v>
      </c>
      <c r="DC490" s="19">
        <f>IF($N489=1,1,0)</f>
        <v>0</v>
      </c>
      <c r="DD490" s="19">
        <f>IF($R489=1,1,0)</f>
        <v>0</v>
      </c>
      <c r="DE490" s="19">
        <f>IF($V489=1,1,0)</f>
        <v>0</v>
      </c>
      <c r="DF490" s="19">
        <f>IF($Z489=1,1,0)</f>
        <v>0</v>
      </c>
      <c r="DG490" s="19">
        <f>IF($AH489=1,1,0)</f>
        <v>0</v>
      </c>
      <c r="DH490" s="19">
        <f>IF($AL489=1,1,0)</f>
        <v>0</v>
      </c>
      <c r="DI490" s="19">
        <f>IF($AT489=1,1,0)</f>
        <v>0</v>
      </c>
      <c r="DJ490" s="19">
        <f>IF($AX489=1,1,0)</f>
        <v>0</v>
      </c>
      <c r="DK490" s="19">
        <f>IF($BF489=1,1,0)</f>
        <v>0</v>
      </c>
      <c r="DL490" s="19">
        <f>IF($BJ489=1,1,0)</f>
        <v>0</v>
      </c>
      <c r="DM490" s="19">
        <f>IF($BR489=1,1,0)</f>
        <v>0</v>
      </c>
      <c r="DN490" s="19">
        <f>IF($BV489=1,1,0)</f>
        <v>0</v>
      </c>
      <c r="DQ490" s="19">
        <f t="shared" ref="DQ490" si="24981">IF($N489=1,1,0)</f>
        <v>0</v>
      </c>
      <c r="DR490" s="19">
        <f t="shared" ref="DR490" si="24982">IF($R489=1,1,0)</f>
        <v>0</v>
      </c>
      <c r="DS490" s="19">
        <f t="shared" ref="DS490" si="24983">IF($V489=1,1,0)</f>
        <v>0</v>
      </c>
      <c r="DT490" s="19">
        <f t="shared" ref="DT490" si="24984">IF($Z489=1,1,0)</f>
        <v>0</v>
      </c>
      <c r="DU490" s="19">
        <f t="shared" ref="DU490" si="24985">IF($AH489=1,1,0)</f>
        <v>0</v>
      </c>
      <c r="DV490" s="19">
        <f t="shared" ref="DV490" si="24986">IF($AL489=1,1,0)</f>
        <v>0</v>
      </c>
      <c r="DW490" s="19">
        <f t="shared" ref="DW490" si="24987">IF($AT489=1,1,0)</f>
        <v>0</v>
      </c>
      <c r="DX490" s="19">
        <f t="shared" ref="DX490" si="24988">IF($AX489=1,1,0)</f>
        <v>0</v>
      </c>
      <c r="DY490" s="19">
        <f t="shared" ref="DY490" si="24989">IF($BF489=1,1,0)</f>
        <v>0</v>
      </c>
      <c r="DZ490" s="19">
        <f t="shared" ref="DZ490" si="24990">IF($BJ489=1,1,0)</f>
        <v>0</v>
      </c>
      <c r="EA490" s="19">
        <f t="shared" ref="EA490" si="24991">IF($BR489=1,1,0)</f>
        <v>0</v>
      </c>
      <c r="EB490" s="19">
        <f t="shared" ref="EB490" si="24992">IF($BV489=1,1,0)</f>
        <v>0</v>
      </c>
      <c r="EE490" s="329">
        <f>N489*$FU490*週間進捗報告書!$G$9</f>
        <v>0</v>
      </c>
      <c r="EF490" s="329">
        <f>R489*$FV490*週間進捗報告書!$G$10</f>
        <v>0</v>
      </c>
      <c r="EG490" s="329">
        <f>V489*$FW490*週間進捗報告書!$G$11</f>
        <v>0</v>
      </c>
      <c r="EH490" s="329">
        <f>Z489*$FX490*週間進捗報告書!$G$12</f>
        <v>0</v>
      </c>
      <c r="EI490" s="329">
        <f>AH489*$FY490*週間進捗報告書!$G$13</f>
        <v>0</v>
      </c>
      <c r="EJ490" s="329">
        <f>AL489*$FZ490*週間進捗報告書!$G$14</f>
        <v>0</v>
      </c>
      <c r="EK490" s="329">
        <f>AT489*$GA490*週間進捗報告書!$G$15</f>
        <v>0</v>
      </c>
      <c r="EL490" s="329">
        <f>AX489*$GB490*週間進捗報告書!$G$16</f>
        <v>0</v>
      </c>
      <c r="EM490" s="329">
        <f>BF489*$GC490*週間進捗報告書!$G$17</f>
        <v>0</v>
      </c>
      <c r="EN490" s="329">
        <f>BJ489*$GD490*週間進捗報告書!$G$18</f>
        <v>0</v>
      </c>
      <c r="EO490" s="329">
        <f>BR489*$GE490*週間進捗報告書!$G$19</f>
        <v>0</v>
      </c>
      <c r="EP490" s="329">
        <f>BV489*$GF490*週間進捗報告書!$G$20</f>
        <v>0</v>
      </c>
      <c r="ER490" s="547"/>
      <c r="ES490" s="547"/>
      <c r="ET490" s="547"/>
      <c r="EU490" s="547"/>
      <c r="EV490" s="547"/>
      <c r="EW490" s="547"/>
      <c r="EX490" s="547"/>
      <c r="EY490" s="547"/>
      <c r="EZ490" s="547"/>
      <c r="FA490" s="547"/>
      <c r="FB490" s="547"/>
      <c r="FC490" s="547"/>
      <c r="FD490" s="547"/>
      <c r="FE490" s="332"/>
      <c r="FG490" s="19"/>
      <c r="FH490" s="19"/>
      <c r="FI490" s="19"/>
      <c r="FJ490" s="19"/>
      <c r="FK490" s="19"/>
      <c r="FL490" s="19"/>
      <c r="FM490" s="19"/>
      <c r="FN490" s="19"/>
      <c r="FO490" s="19"/>
      <c r="FP490" s="19"/>
      <c r="FQ490" s="19"/>
      <c r="FR490" s="19"/>
      <c r="FU490" s="295">
        <f t="shared" ref="FU490" si="24993">FU489</f>
        <v>0</v>
      </c>
      <c r="FV490" s="295">
        <f t="shared" ref="FV490" si="24994">FV489</f>
        <v>0</v>
      </c>
      <c r="FW490" s="295">
        <f t="shared" ref="FW490" si="24995">FW489</f>
        <v>0</v>
      </c>
      <c r="FX490" s="295">
        <f t="shared" ref="FX490" si="24996">FX489</f>
        <v>0</v>
      </c>
      <c r="FY490" s="295">
        <f t="shared" ref="FY490" si="24997">FY489</f>
        <v>0</v>
      </c>
      <c r="FZ490" s="295">
        <f t="shared" ref="FZ490" si="24998">FZ489</f>
        <v>0</v>
      </c>
      <c r="GA490" s="295">
        <f t="shared" ref="GA490" si="24999">GA489</f>
        <v>0</v>
      </c>
      <c r="GB490" s="295">
        <f t="shared" ref="GB490" si="25000">GB489</f>
        <v>0</v>
      </c>
      <c r="GC490" s="295">
        <f t="shared" ref="GC490" si="25001">GC489</f>
        <v>0</v>
      </c>
      <c r="GD490" s="295">
        <f t="shared" ref="GD490" si="25002">GD489</f>
        <v>0</v>
      </c>
      <c r="GE490" s="295">
        <f t="shared" ref="GE490" si="25003">GE489</f>
        <v>0</v>
      </c>
      <c r="GF490" s="295">
        <f t="shared" ref="GF490" si="25004">GF489</f>
        <v>0</v>
      </c>
      <c r="GG490" s="295" t="e">
        <f t="shared" ref="GG490" si="25005">GG489</f>
        <v>#N/A</v>
      </c>
      <c r="GH490" s="2" t="e">
        <f>INDEX(リスト!$V:$V,MATCH(中日程計画表!$D489,リスト!$D:$D,0))</f>
        <v>#N/A</v>
      </c>
      <c r="GI490" s="2" t="e">
        <f>INDEX(リスト!$A:$A,MATCH(中日程計画表!$D489,リスト!$D:$D,0))</f>
        <v>#N/A</v>
      </c>
      <c r="GJ490" s="2" t="e">
        <f>INDEX(リスト!$U:$U,MATCH(中日程計画表!$D489,リスト!$D:$D,0))</f>
        <v>#N/A</v>
      </c>
      <c r="GK490" s="5" t="e">
        <f>INDEX(リスト!$W:$W,MATCH(中日程計画表!$D489,リスト!$D:$D,0))</f>
        <v>#N/A</v>
      </c>
      <c r="GL490" s="2" t="s">
        <v>201</v>
      </c>
      <c r="GM490" s="296">
        <f t="shared" ref="GM490" si="25006">GM489</f>
        <v>0</v>
      </c>
      <c r="GN490" s="296">
        <f t="shared" ref="GN490" si="25007">GN489</f>
        <v>0</v>
      </c>
      <c r="GU490" s="461"/>
      <c r="GV490" s="460"/>
      <c r="GW490" s="460"/>
      <c r="GX490" s="461"/>
      <c r="GY490" s="461"/>
      <c r="GZ490" s="460"/>
      <c r="HA490" s="460"/>
      <c r="HB490" s="461"/>
      <c r="HC490" s="461"/>
      <c r="HD490" s="460"/>
      <c r="HE490" s="460"/>
      <c r="HF490" s="461"/>
      <c r="HG490" s="461"/>
      <c r="HH490" s="460"/>
      <c r="HI490" s="460"/>
      <c r="HJ490" s="461"/>
      <c r="HK490" s="461"/>
      <c r="HL490" s="460"/>
      <c r="HM490" s="460"/>
      <c r="HN490" s="461"/>
      <c r="HO490" s="461"/>
      <c r="HP490" s="460"/>
      <c r="HQ490" s="460"/>
      <c r="HR490" s="461"/>
      <c r="HS490" s="4"/>
    </row>
    <row r="491" spans="1:227" ht="12" customHeight="1">
      <c r="A491" s="488" t="str">
        <f t="shared" ref="A491" ca="1" si="25008">INDIRECT("リスト!A"&amp;B491+6)</f>
        <v/>
      </c>
      <c r="B491" s="486">
        <f t="shared" ref="B491" si="25009">ROUNDDOWN((ROW()-6)/2,0)+1</f>
        <v>243</v>
      </c>
      <c r="C491" s="474" t="str">
        <f>機能グループ名</f>
        <v/>
      </c>
      <c r="D491" s="484">
        <f>機能ID</f>
        <v>0</v>
      </c>
      <c r="E491" s="482">
        <f>機能名</f>
        <v>0</v>
      </c>
      <c r="F491" s="315"/>
      <c r="G491" s="315"/>
      <c r="H491" s="315"/>
      <c r="I491" s="315"/>
      <c r="J491" s="316"/>
      <c r="K491" s="480" t="str">
        <f>担当者_SR</f>
        <v>NG</v>
      </c>
      <c r="L491" s="76"/>
      <c r="M491" s="76"/>
      <c r="N491" s="470"/>
      <c r="O491" s="474" t="str">
        <f>担当者_SRR</f>
        <v>NG</v>
      </c>
      <c r="P491" s="76"/>
      <c r="Q491" s="76"/>
      <c r="R491" s="470"/>
      <c r="S491" s="474" t="str">
        <f>担当者_DS</f>
        <v>NG</v>
      </c>
      <c r="T491" s="76"/>
      <c r="U491" s="76"/>
      <c r="V491" s="470"/>
      <c r="W491" s="472" t="str">
        <f>担当者_DSR</f>
        <v>NG</v>
      </c>
      <c r="X491" s="76"/>
      <c r="Y491" s="76"/>
      <c r="Z491" s="470"/>
      <c r="AA491" s="476"/>
      <c r="AB491" s="79"/>
      <c r="AC491" s="79"/>
      <c r="AD491" s="470">
        <f>IF(AC492 &lt;&gt; "",1,0)</f>
        <v>0</v>
      </c>
      <c r="AE491" s="472" t="str">
        <f>担当者_CD</f>
        <v>NG</v>
      </c>
      <c r="AF491" s="76"/>
      <c r="AG491" s="76"/>
      <c r="AH491" s="470"/>
      <c r="AI491" s="472" t="str">
        <f>担当者_DD</f>
        <v>NG</v>
      </c>
      <c r="AJ491" s="76"/>
      <c r="AK491" s="76"/>
      <c r="AL491" s="470"/>
      <c r="AM491" s="476"/>
      <c r="AN491" s="79"/>
      <c r="AO491" s="79"/>
      <c r="AP491" s="470">
        <f>IF(AO492 &lt;&gt; "",1,0)</f>
        <v>0</v>
      </c>
      <c r="AQ491" s="472" t="str">
        <f>担当者_MCL</f>
        <v>NG</v>
      </c>
      <c r="AR491" s="76"/>
      <c r="AS491" s="76"/>
      <c r="AT491" s="470"/>
      <c r="AU491" s="472" t="str">
        <f>担当者_MCLR</f>
        <v>NG</v>
      </c>
      <c r="AV491" s="76"/>
      <c r="AW491" s="76"/>
      <c r="AX491" s="470"/>
      <c r="AY491" s="476"/>
      <c r="AZ491" s="79"/>
      <c r="BA491" s="79"/>
      <c r="BB491" s="470">
        <f>IF(BA492 &lt;&gt; "",1,0)</f>
        <v>0</v>
      </c>
      <c r="BC491" s="474" t="str">
        <f>担当者_MT</f>
        <v>NG</v>
      </c>
      <c r="BD491" s="76"/>
      <c r="BE491" s="76"/>
      <c r="BF491" s="470"/>
      <c r="BG491" s="472" t="str">
        <f>担当者_M検</f>
        <v>NG</v>
      </c>
      <c r="BH491" s="76"/>
      <c r="BI491" s="76"/>
      <c r="BJ491" s="470"/>
      <c r="BK491" s="476"/>
      <c r="BL491" s="79"/>
      <c r="BM491" s="79"/>
      <c r="BN491" s="470">
        <v>0</v>
      </c>
      <c r="BO491" s="474" t="str">
        <f>担当者_モテ</f>
        <v>NG</v>
      </c>
      <c r="BP491" s="76"/>
      <c r="BQ491" s="76"/>
      <c r="BR491" s="470"/>
      <c r="BS491" s="472" t="str">
        <f>担当者_モテR</f>
        <v>NG</v>
      </c>
      <c r="BT491" s="76"/>
      <c r="BU491" s="76"/>
      <c r="BV491" s="470"/>
      <c r="BW491" s="468">
        <f t="shared" ref="BW491" si="25010">IFERROR(SUM(IF(K491&lt;&gt;"NG",N491*K$1,0),IF(O491&lt;&gt;"NG",R491*O$1,0),IF(S491&lt;&gt;"NG",V491*S$1,0),IF(W491&lt;&gt;"NG",Z491*W$1,0),IF(AA491&lt;&gt;"NG",AD491*AA$1,0),IF(AE491&lt;&gt;"NG",AH491*AE$1,0),IF(AI491&lt;&gt;"NG",AL491*AI$1,0),IF(AM491&lt;&gt;"NG",AP491*AM$1,0),IF(AQ491&lt;&gt;"NG",AT491*AQ$1,0),IF(AU491&lt;&gt;"NG",AX491*AU$1,0),IF(AY491&lt;&gt;"NG",BB491*AY$1,0),IF(BC491&lt;&gt;"NG",BF491*BC$1,0),IF(BG491&lt;&gt;"NG",BJ491*BG$1,0),IF(BK491&lt;&gt;"NG",BN491*BK$1,0),IF(BO491&lt;&gt;"NG",BR491*BO$1,0),IF(BS491&lt;&gt;"NG",BV491*BS$1,0))/SUM(IF(K491&lt;&gt;"NG",K$1,0),IF(O491&lt;&gt;"NG",O$1,0),IF(S491&lt;&gt;"NG",S$1,0),IF(W491&lt;&gt;"NG",W$1,0),IF(AA491&lt;&gt;"NG",AA$1,0),IF(AE491&lt;&gt;"NG",AE$1,0),IF(AI491&lt;&gt;"NG",AI$1,0),IF(AM491&lt;&gt;"NG",AM$1,0),IF(AQ491&lt;&gt;"NG",AQ$1,0),IF(AU491&lt;&gt;"NG",AU$1,0),IF(AY491&lt;&gt;"NG",AY$1,0),IF(BC491&lt;&gt;"NG",BC$1,0),IF(BG491&lt;&gt;"NG",BG$1,0),IF(BK491&lt;&gt;"NG",BK$1,0),IF(BO491&lt;&gt;"NG",BO$1,0),IF(BS491&lt;&gt;"NG",BS$1,0)),0)</f>
        <v>0</v>
      </c>
      <c r="BX491" s="466"/>
      <c r="BY491" s="490"/>
      <c r="BZ491" s="5"/>
      <c r="CA491" s="32">
        <f t="shared" ref="CA491" si="25011">IF(AND($M491&lt;&gt;$BZ$5,$M491&lt;=$BZ$6,$M491&lt;&gt;$BZ$7),1,0)</f>
        <v>0</v>
      </c>
      <c r="CB491" s="32">
        <f t="shared" ref="CB491" si="25012">IF(AND($Q491&lt;&gt;$BZ$5,$Q491&lt;=$BZ$6,$Q491&lt;&gt;$BZ$7),1,0)</f>
        <v>0</v>
      </c>
      <c r="CC491" s="32">
        <f t="shared" ref="CC491" si="25013">IF(AND($U491&lt;&gt;$BZ$5,$U491&lt;=$BZ$6,$U491&lt;&gt;$BZ$7),1,0)</f>
        <v>0</v>
      </c>
      <c r="CD491" s="32">
        <f t="shared" ref="CD491" si="25014">IF(AND($Y491&lt;&gt;$BZ$5,$Y491&lt;=$BZ$6,$Y491&lt;&gt;$BZ$7),1,0)</f>
        <v>0</v>
      </c>
      <c r="CE491" s="32">
        <f t="shared" ref="CE491" si="25015">IF(AND($AG491&lt;&gt;$BZ$5,$AG491&lt;=$BZ$6,$AG491&lt;&gt;$BZ$7),1,0)</f>
        <v>0</v>
      </c>
      <c r="CF491" s="32">
        <f t="shared" ref="CF491" si="25016">IF(AND($AK491&lt;&gt;$BZ$5,$AK491&lt;=$BZ$6,$AK491&lt;&gt;$BZ$7),1,0)</f>
        <v>0</v>
      </c>
      <c r="CG491" s="32">
        <f t="shared" ref="CG491" si="25017">IF(AND($AS491&lt;&gt;$BZ$5,$AS491&lt;=$BZ$6,$AS491&lt;&gt;$BZ$7),1,0)</f>
        <v>0</v>
      </c>
      <c r="CH491" s="32">
        <f t="shared" ref="CH491" si="25018">IF(AND($AW491&lt;&gt;$BZ$5,$AW491&lt;=$BZ$6,$AW491&lt;&gt;$BZ$7),1,0)</f>
        <v>0</v>
      </c>
      <c r="CI491" s="32">
        <f t="shared" ref="CI491" si="25019">IF(AND($BE491&lt;&gt;$BZ$5,$BE491&lt;=$BZ$6,$BE491&lt;&gt;$BZ$7),1,0)</f>
        <v>0</v>
      </c>
      <c r="CJ491" s="32">
        <f t="shared" ref="CJ491" si="25020">IF(AND($BI491&lt;&gt;$BZ$5,$BI491&lt;=$BZ$6,$BI491&lt;&gt;$BZ$7),1,0)</f>
        <v>0</v>
      </c>
      <c r="CK491" s="32">
        <f t="shared" ref="CK491" si="25021">IF(AND($BQ491&lt;&gt;$BZ$5,$BQ491&lt;=$BZ$6,$BQ491&lt;&gt;$BZ$7),1,0)</f>
        <v>0</v>
      </c>
      <c r="CL491" s="32">
        <f t="shared" ref="CL491" si="25022">IF(AND($BU491&lt;&gt;$BZ$5,$BU491&lt;=$BZ$6,$BU491&lt;&gt;$BZ$7),1,0)</f>
        <v>0</v>
      </c>
      <c r="CO491" s="32">
        <f>IF(AND($M491&lt;&gt;$CN$5,$M491&lt;=$CN$6,$M491&lt;&gt;$CN$7),1,0)</f>
        <v>0</v>
      </c>
      <c r="CP491" s="32">
        <f>IF(AND($Q491&lt;&gt;$CN$5,$Q491&lt;=$CN$6,$Q491&lt;&gt;$CN$7),1,0)</f>
        <v>0</v>
      </c>
      <c r="CQ491" s="32">
        <f>IF(AND($U491&lt;&gt;$CN$5,$U491&lt;=$CN$6,$U491&lt;&gt;$CN$7),1,0)</f>
        <v>0</v>
      </c>
      <c r="CR491" s="32">
        <f>IF(AND($Y491&lt;&gt;$CN$5,$Y491&lt;=$CN$6,$Y491&lt;&gt;$CN$7),1,0)</f>
        <v>0</v>
      </c>
      <c r="CS491" s="32">
        <f>IF(AND($AG491&lt;&gt;$CN$5,$AG491&lt;=$CN$6,$AG491&lt;&gt;$CN$7),1,0)</f>
        <v>0</v>
      </c>
      <c r="CT491" s="32">
        <f>IF(AND($AK491&lt;&gt;$CN$5,$AK491&lt;=$CN$6,$AK491&lt;&gt;$CN$7),1,0)</f>
        <v>0</v>
      </c>
      <c r="CU491" s="32">
        <f>IF(AND($AS491&lt;&gt;$CN$5,$AS491&lt;=$CN$6,$AS491&lt;&gt;$CN$7),1,0)</f>
        <v>0</v>
      </c>
      <c r="CV491" s="32">
        <f>IF(AND($AW491&lt;&gt;$CN$5,$AW491&lt;=$CN$6,$AW491&lt;&gt;$CN$7),1,0)</f>
        <v>0</v>
      </c>
      <c r="CW491" s="32">
        <f>IF(AND($BE491&lt;&gt;$CN$5,$BE491&lt;=$CN$6,$BE491&lt;&gt;$CN$7),1,0)</f>
        <v>0</v>
      </c>
      <c r="CX491" s="32">
        <f>IF(AND($BI491&lt;&gt;$CN$5,$BI491&lt;=$CN$6,$BI491&lt;&gt;$CN$7),1,0)</f>
        <v>0</v>
      </c>
      <c r="CY491" s="32">
        <f>IF(AND($BQ491&lt;&gt;$CN$5,$BQ491&lt;=$CN$6,$BQ491&lt;&gt;$CN$7),1,0)</f>
        <v>0</v>
      </c>
      <c r="CZ491" s="32">
        <f>IF(AND($BU491&lt;&gt;$CN$5,$BU491&lt;=$CN$6,$BU491&lt;&gt;$CN$7),1,0)</f>
        <v>0</v>
      </c>
      <c r="DC491" s="32">
        <f>IF(AND($M491&lt;&gt;$DB$5,$M491&lt;=$DB$6,$M491&lt;&gt;$CN$7),1,0)</f>
        <v>0</v>
      </c>
      <c r="DD491" s="32">
        <f>IF(AND($Q491&lt;&gt;$DB$5,$Q491&lt;=$DB$6,$Q491&lt;&gt;$CN$7),1,0)</f>
        <v>0</v>
      </c>
      <c r="DE491" s="32">
        <f>IF(AND($U491&lt;&gt;$DB$5,$U491&lt;=$DB$6,$U491&lt;&gt;$CN$7),1,0)</f>
        <v>0</v>
      </c>
      <c r="DF491" s="32">
        <f>IF(AND($Y491&lt;&gt;$DB$5,$Y491&lt;=$DB$6,$Y491&lt;&gt;$CN$7),1,0)</f>
        <v>0</v>
      </c>
      <c r="DG491" s="32">
        <f>IF(AND($AG491&lt;&gt;$DB$5,$AG491&lt;=$DB$6,$AG491&lt;&gt;$CN$7),1,0)</f>
        <v>0</v>
      </c>
      <c r="DH491" s="32">
        <f>IF(AND($AK491&lt;&gt;$DB$5,$AK491&lt;=$DB$6,$AK491&lt;&gt;$CN$7),1,0)</f>
        <v>0</v>
      </c>
      <c r="DI491" s="32">
        <f>IF(AND($AS491&lt;&gt;$DB$5,$AS491&lt;=$DB$6,$AS491&lt;&gt;$CN$7),1,0)</f>
        <v>0</v>
      </c>
      <c r="DJ491" s="32">
        <f>IF(AND($AW491&lt;&gt;$DB$5,$AW491&lt;=$DB$6,$AW491&lt;&gt;$CN$7),1,0)</f>
        <v>0</v>
      </c>
      <c r="DK491" s="32">
        <f>IF(AND($BE491&lt;&gt;$DB$5,$BE491&lt;=$DB$6,$BE491&lt;&gt;$CN$7),1,0)</f>
        <v>0</v>
      </c>
      <c r="DL491" s="32">
        <f>IF(AND($BI491&lt;&gt;$DB$5,$BI491&lt;=$DB$6,$BI491&lt;&gt;$CN$7),1,0)</f>
        <v>0</v>
      </c>
      <c r="DM491" s="32">
        <f>IF(AND($BQ491&lt;&gt;$DB$5,$BQ491&lt;=$DB$6,$BQ491&lt;&gt;$CN$7),1,0)</f>
        <v>0</v>
      </c>
      <c r="DN491" s="32">
        <f>IF(AND($BU491&lt;&gt;$DB$5,$BU491&lt;=$DB$6,$BU491&lt;&gt;$CN$7),1,0)</f>
        <v>0</v>
      </c>
      <c r="DQ491" s="32">
        <f t="shared" ref="DQ491" si="25023">IF(AND($M491&lt;&gt;$DP$5,$M491&lt;=$DP$6,$M491&lt;&gt;$CN$7),1,0)</f>
        <v>0</v>
      </c>
      <c r="DR491" s="32">
        <f t="shared" ref="DR491" si="25024">IF(AND($Q491&lt;&gt;$DP$5,$Q491&lt;=$DP$6,$Q491&lt;&gt;$CN$7),1,0)</f>
        <v>0</v>
      </c>
      <c r="DS491" s="32">
        <f t="shared" ref="DS491" si="25025">IF(AND($U491&lt;&gt;$DP$5,$U491&lt;=$DP$6,$U491&lt;&gt;$CN$7),1,0)</f>
        <v>0</v>
      </c>
      <c r="DT491" s="32">
        <f t="shared" ref="DT491" si="25026">IF(AND($Y491&lt;&gt;$DP$5,$Y491&lt;=$DP$6,$Y491&lt;&gt;$CN$7),1,0)</f>
        <v>0</v>
      </c>
      <c r="DU491" s="32">
        <f t="shared" ref="DU491" si="25027">IF(AND($AG491&lt;&gt;$DP$5,$AG491&lt;=$DP$6,$AG491&lt;&gt;$CN$7),1,0)</f>
        <v>0</v>
      </c>
      <c r="DV491" s="32">
        <f t="shared" ref="DV491" si="25028">IF(AND($AK491&lt;&gt;$DP$5,$AK491&lt;=$DP$6,$AK491&lt;&gt;$CN$7),1,0)</f>
        <v>0</v>
      </c>
      <c r="DW491" s="32">
        <f t="shared" ref="DW491" si="25029">IF(AND($AS491&lt;&gt;$DP$5,$AS491&lt;=$DP$6,$AS491&lt;&gt;$CN$7),1,0)</f>
        <v>0</v>
      </c>
      <c r="DX491" s="32">
        <f t="shared" ref="DX491" si="25030">IF(AND($AW491&lt;&gt;$DP$5,$AW491&lt;=$DP$6,$AW491&lt;&gt;$CN$7),1,0)</f>
        <v>0</v>
      </c>
      <c r="DY491" s="32">
        <f t="shared" ref="DY491" si="25031">IF(AND($BE491&lt;&gt;$DP$5,$BE491&lt;=$DP$6,$BE491&lt;&gt;$CN$7),1,0)</f>
        <v>0</v>
      </c>
      <c r="DZ491" s="32">
        <f t="shared" ref="DZ491" si="25032">IF(AND($BI491&lt;&gt;$DP$5,$BI491&lt;=$DP$6,$BI491&lt;&gt;$CN$7),1,0)</f>
        <v>0</v>
      </c>
      <c r="EA491" s="32">
        <f t="shared" ref="EA491" si="25033">IF(AND($BQ491&lt;&gt;$DP$5,$BQ491&lt;=$DP$6,$BQ491&lt;&gt;$CN$7),1,0)</f>
        <v>0</v>
      </c>
      <c r="EB491" s="32">
        <f t="shared" ref="EB491" si="25034">IF(AND($BU491&lt;&gt;$DP$5,$BU491&lt;=$DP$6,$BU491&lt;&gt;$CN$7),1,0)</f>
        <v>0</v>
      </c>
      <c r="EE491" s="328">
        <f>IF(M491&lt;&gt;"",IF(M491&lt;=$ED$6,1,IF(L491&gt;$ED$6,0,NETWORKDAYS(L491,$ED$6,祭日リスト)/NETWORKDAYS(L491,M491,祭日リスト)))*$GG491*週間進捗報告書!$G$9,0)</f>
        <v>0</v>
      </c>
      <c r="EF491" s="328">
        <f>IF(Q491&lt;&gt;"",IF(Q491&lt;=$ED$6,1,IF(P491&gt;$ED$6,0,NETWORKDAYS(P491,$ED$6,祭日リスト)/NETWORKDAYS(P491,Q491,祭日リスト)))*$GG491*週間進捗報告書!$G$10,0)</f>
        <v>0</v>
      </c>
      <c r="EG491" s="328">
        <f>IF(U491&lt;&gt;"",IF(U491&lt;=$ED$6,1,IF(T491&gt;$ED$6,0,NETWORKDAYS(T491,$ED$6,祭日リスト)/NETWORKDAYS(T491,U491,祭日リスト)))*$GG491*週間進捗報告書!$G$11,0)</f>
        <v>0</v>
      </c>
      <c r="EH491" s="328">
        <f>IF(Y491&lt;&gt;"",IF(Y491&lt;=$ED$6,1,IF(X491&gt;$ED$6,0,NETWORKDAYS(X491,$ED$6,祭日リスト)/NETWORKDAYS(X491,Y491,祭日リスト)))*$GG491*週間進捗報告書!$G$12,0)</f>
        <v>0</v>
      </c>
      <c r="EI491" s="328">
        <f>IF(AG491&lt;&gt;"",IF(AG491&lt;=$ED$6,1,IF(AF491&gt;$ED$6,0,NETWORKDAYS(AF491,$ED$6,祭日リスト)/NETWORKDAYS(AF491,AG491,祭日リスト)))*$GG491*週間進捗報告書!$G$13,0)</f>
        <v>0</v>
      </c>
      <c r="EJ491" s="328">
        <f>IF(AK491&lt;&gt;"",IF(AK491&lt;=$ED$6,1,IF(AJ491&gt;$ED$6,0,NETWORKDAYS(AJ491,$ED$6,祭日リスト)/NETWORKDAYS(AJ491,AK491,祭日リスト)))*$GG491*週間進捗報告書!$G$14,0)</f>
        <v>0</v>
      </c>
      <c r="EK491" s="328">
        <f>IF(AS491&lt;&gt;"",IF(AS491&lt;=$ED$6,1,IF(AR491&gt;$ED$6,0,NETWORKDAYS(AR491,$ED$6,祭日リスト)/NETWORKDAYS(AR491,AS491,祭日リスト)))*$GG491*週間進捗報告書!$G$15,0)</f>
        <v>0</v>
      </c>
      <c r="EL491" s="328">
        <f>IF(AW491&lt;&gt;"",IF(AW491&lt;=$ED$6,1,IF(AV491&gt;$ED$6,0,NETWORKDAYS(AV491,$ED$6,祭日リスト)/NETWORKDAYS(AV491,AW491,祭日リスト)))*$GG491*週間進捗報告書!$G$16,0)</f>
        <v>0</v>
      </c>
      <c r="EM491" s="328">
        <f>IF(BE491&lt;&gt;"",IF(BE491&lt;=$ED$6,1,IF(BD491&gt;$ED$6,0,NETWORKDAYS(BD491,$ED$6,祭日リスト)/NETWORKDAYS(BD491,BE491,祭日リスト)))*$GG491*週間進捗報告書!$G$17,0)</f>
        <v>0</v>
      </c>
      <c r="EN491" s="328">
        <f>IF(BI491&lt;&gt;"",IF(BI491&lt;=$ED$6,1,IF(BH491&gt;$ED$6,0,NETWORKDAYS(BH491,$ED$6,祭日リスト)/NETWORKDAYS(BH491,BI491,祭日リスト)))*$GG491*週間進捗報告書!$G$18,0)</f>
        <v>0</v>
      </c>
      <c r="EO491" s="328">
        <f>IF(BQ491&lt;&gt;"",IF(BQ491&lt;=$ED$6,1,IF(BP491&gt;$ED$6,0,NETWORKDAYS(BP491,$ED$6,祭日リスト)/NETWORKDAYS(BP491,BQ491,祭日リスト)))*$GG491*週間進捗報告書!$G$19,0)</f>
        <v>0</v>
      </c>
      <c r="EP491" s="328">
        <f>IF(BU491&lt;&gt;"",IF(BU491&lt;=$ED$6,1,IF(BT491&gt;$ED$6,0,NETWORKDAYS(BT491,$ED$6,祭日リスト)/NETWORKDAYS(BT491,BU491,祭日リスト)))*$GG491*週間進捗報告書!$G$20,0)</f>
        <v>0</v>
      </c>
      <c r="ER491" s="547">
        <f t="shared" ref="ER491:FC491" si="25035">EE491-EE492</f>
        <v>0</v>
      </c>
      <c r="ES491" s="547">
        <f t="shared" si="25035"/>
        <v>0</v>
      </c>
      <c r="ET491" s="547">
        <f t="shared" si="25035"/>
        <v>0</v>
      </c>
      <c r="EU491" s="547">
        <f t="shared" si="25035"/>
        <v>0</v>
      </c>
      <c r="EV491" s="547">
        <f t="shared" si="25035"/>
        <v>0</v>
      </c>
      <c r="EW491" s="547">
        <f t="shared" si="25035"/>
        <v>0</v>
      </c>
      <c r="EX491" s="547">
        <f t="shared" si="25035"/>
        <v>0</v>
      </c>
      <c r="EY491" s="547">
        <f t="shared" si="25035"/>
        <v>0</v>
      </c>
      <c r="EZ491" s="547">
        <f t="shared" si="25035"/>
        <v>0</v>
      </c>
      <c r="FA491" s="547">
        <f t="shared" si="25035"/>
        <v>0</v>
      </c>
      <c r="FB491" s="547">
        <f t="shared" si="25035"/>
        <v>0</v>
      </c>
      <c r="FC491" s="547">
        <f t="shared" si="25035"/>
        <v>0</v>
      </c>
      <c r="FD491" s="547">
        <f t="shared" ref="FD491" si="25036">SUM(ER491:FC492)</f>
        <v>0</v>
      </c>
      <c r="FE491" s="333"/>
      <c r="FG491" s="32">
        <f>IF(AND($M491&lt;&gt;$FF$7),1,0)</f>
        <v>0</v>
      </c>
      <c r="FH491" s="32">
        <f>IF(AND($Q491&lt;&gt;$FF$7),1,0)</f>
        <v>0</v>
      </c>
      <c r="FI491" s="32">
        <f>IF(AND($U491&lt;&gt;$FF$7),1,0)</f>
        <v>0</v>
      </c>
      <c r="FJ491" s="32">
        <f>IF(AND($Y491&lt;&gt;$FF$7),1,0)</f>
        <v>0</v>
      </c>
      <c r="FK491" s="32">
        <f>IF(AND($AG491&lt;&gt;$FF$7),1,0)</f>
        <v>0</v>
      </c>
      <c r="FL491" s="32">
        <f>IF(AND($AK491&lt;&gt;$FF$7),1,0)</f>
        <v>0</v>
      </c>
      <c r="FM491" s="32">
        <f>IF(AND($AS491&lt;&gt;$FF$7),1,0)</f>
        <v>0</v>
      </c>
      <c r="FN491" s="32">
        <f>IF(AND($AW491&lt;&gt;$FF$7),1,0)</f>
        <v>0</v>
      </c>
      <c r="FO491" s="32">
        <f>IF(AND($BE491&lt;&gt;$FF$7),1,0)</f>
        <v>0</v>
      </c>
      <c r="FP491" s="32">
        <f>IF(AND($BI491&lt;&gt;$FF$7),1,0)</f>
        <v>0</v>
      </c>
      <c r="FQ491" s="32">
        <f>IF(AND($BQ491&lt;&gt;$FF$7),1,0)</f>
        <v>0</v>
      </c>
      <c r="FR491" s="32">
        <f>IF(AND($BU491&lt;&gt;$FF$7),1,0)</f>
        <v>0</v>
      </c>
      <c r="FU491" s="294">
        <f t="shared" ref="FU491" si="25037">IF($K491&lt;&gt;"NG",$GG491,0)</f>
        <v>0</v>
      </c>
      <c r="FV491" s="294">
        <f t="shared" ref="FV491" si="25038">IF($O491&lt;&gt;"NG",$GG491,0)</f>
        <v>0</v>
      </c>
      <c r="FW491" s="294">
        <f t="shared" ref="FW491" si="25039">IF($S491&lt;&gt;"NG",$GG491,0)</f>
        <v>0</v>
      </c>
      <c r="FX491" s="294">
        <f t="shared" ref="FX491" si="25040">IF($W491&lt;&gt;"NG",$GG491,0)</f>
        <v>0</v>
      </c>
      <c r="FY491" s="294">
        <f t="shared" ref="FY491" si="25041">IF($AE491&lt;&gt;"NG",$GG491,0)</f>
        <v>0</v>
      </c>
      <c r="FZ491" s="294">
        <f t="shared" ref="FZ491" si="25042">IF($AI491&lt;&gt;"NG",$GG491,0)</f>
        <v>0</v>
      </c>
      <c r="GA491" s="294">
        <f t="shared" ref="GA491" si="25043">IF($AQ491&lt;&gt;"NG",$GG491,0)</f>
        <v>0</v>
      </c>
      <c r="GB491" s="294">
        <f t="shared" ref="GB491" si="25044">IF($AU491&lt;&gt;"NG",$GG491,0)</f>
        <v>0</v>
      </c>
      <c r="GC491" s="294">
        <f t="shared" ref="GC491" si="25045">IF($BC491&lt;&gt;"NG",$GG491,0)</f>
        <v>0</v>
      </c>
      <c r="GD491" s="294">
        <f t="shared" ref="GD491" si="25046">IF($BG491&lt;&gt;"NG",$GG491,0)</f>
        <v>0</v>
      </c>
      <c r="GE491" s="294">
        <f t="shared" ref="GE491" si="25047">IF($BO491&lt;&gt;"NG",$GG491,0)</f>
        <v>0</v>
      </c>
      <c r="GF491" s="294">
        <f t="shared" ref="GF491" si="25048">IF($BS491&lt;&gt;"NG",$GG491,0)</f>
        <v>0</v>
      </c>
      <c r="GG491" s="294" t="e">
        <f>VLOOKUP($D491,リスト!$D:$S,15,FALSE)</f>
        <v>#N/A</v>
      </c>
      <c r="GH491" s="2" t="e">
        <f>INDEX(リスト!$V:$V,MATCH(中日程計画表!$D491,リスト!$D:$D,0))</f>
        <v>#N/A</v>
      </c>
      <c r="GI491" s="2" t="e">
        <f>INDEX(リスト!$A:$A,MATCH(中日程計画表!$D491,リスト!$D:$D,0))</f>
        <v>#N/A</v>
      </c>
      <c r="GJ491" s="2" t="e">
        <f>INDEX(リスト!$U:$U,MATCH(中日程計画表!$D491,リスト!$D:$D,0))</f>
        <v>#N/A</v>
      </c>
      <c r="GK491" s="5" t="e">
        <f>INDEX(リスト!$W:$W,MATCH(中日程計画表!$D491,リスト!$D:$D,0))</f>
        <v>#N/A</v>
      </c>
      <c r="GL491" s="2" t="s">
        <v>200</v>
      </c>
      <c r="GM491" s="296">
        <f>D491</f>
        <v>0</v>
      </c>
      <c r="GN491" s="296">
        <f>E491</f>
        <v>0</v>
      </c>
      <c r="GU491" s="460" t="str">
        <f t="shared" ref="GU491" si="25049">AE491</f>
        <v>NG</v>
      </c>
      <c r="GV491" s="460">
        <f t="shared" ref="GV491" si="25050">EI491</f>
        <v>0</v>
      </c>
      <c r="GW491" s="460">
        <f t="shared" ref="GW491" si="25051">EI492</f>
        <v>0</v>
      </c>
      <c r="GX491" s="462">
        <f t="shared" ref="GX491" si="25052">EV491</f>
        <v>0</v>
      </c>
      <c r="GY491" s="460" t="str">
        <f t="shared" ref="GY491" si="25053">AI491</f>
        <v>NG</v>
      </c>
      <c r="GZ491" s="460">
        <f t="shared" ref="GZ491" si="25054">EJ491</f>
        <v>0</v>
      </c>
      <c r="HA491" s="460">
        <f t="shared" ref="HA491" si="25055">EJ492</f>
        <v>0</v>
      </c>
      <c r="HB491" s="462">
        <f t="shared" ref="HB491" si="25056">EW491</f>
        <v>0</v>
      </c>
      <c r="HC491" s="460" t="str">
        <f t="shared" ref="HC491" si="25057">AQ491</f>
        <v>NG</v>
      </c>
      <c r="HD491" s="460">
        <f t="shared" ref="HD491" si="25058">EK491</f>
        <v>0</v>
      </c>
      <c r="HE491" s="460">
        <f t="shared" ref="HE491" si="25059">EK492</f>
        <v>0</v>
      </c>
      <c r="HF491" s="462">
        <f t="shared" ref="HF491" si="25060">EX491</f>
        <v>0</v>
      </c>
      <c r="HG491" s="460" t="str">
        <f t="shared" ref="HG491" si="25061">AU491</f>
        <v>NG</v>
      </c>
      <c r="HH491" s="460">
        <f t="shared" ref="HH491" si="25062">EL491</f>
        <v>0</v>
      </c>
      <c r="HI491" s="460">
        <f t="shared" ref="HI491" si="25063">EL492</f>
        <v>0</v>
      </c>
      <c r="HJ491" s="462">
        <f t="shared" ref="HJ491" si="25064">EY491</f>
        <v>0</v>
      </c>
      <c r="HK491" s="460" t="str">
        <f t="shared" ref="HK491" si="25065">BC491</f>
        <v>NG</v>
      </c>
      <c r="HL491" s="460">
        <f t="shared" ref="HL491" si="25066">EM491</f>
        <v>0</v>
      </c>
      <c r="HM491" s="460">
        <f t="shared" ref="HM491" si="25067">EM492</f>
        <v>0</v>
      </c>
      <c r="HN491" s="462">
        <f t="shared" ref="HN491" si="25068">EZ491</f>
        <v>0</v>
      </c>
      <c r="HO491" s="460" t="str">
        <f t="shared" ref="HO491" si="25069">BG491</f>
        <v>NG</v>
      </c>
      <c r="HP491" s="460">
        <f t="shared" ref="HP491" si="25070">EN491</f>
        <v>0</v>
      </c>
      <c r="HQ491" s="460">
        <f t="shared" ref="HQ491" si="25071">EN492</f>
        <v>0</v>
      </c>
      <c r="HR491" s="462">
        <f t="shared" ref="HR491" si="25072">FA491</f>
        <v>0</v>
      </c>
      <c r="HS491" s="332"/>
    </row>
    <row r="492" spans="1:227" ht="12" customHeight="1">
      <c r="A492" s="489"/>
      <c r="B492" s="487"/>
      <c r="C492" s="475"/>
      <c r="D492" s="485"/>
      <c r="E492" s="483"/>
      <c r="F492" s="317"/>
      <c r="G492" s="317"/>
      <c r="H492" s="317"/>
      <c r="I492" s="317"/>
      <c r="J492" s="316"/>
      <c r="K492" s="481"/>
      <c r="L492" s="77"/>
      <c r="M492" s="77"/>
      <c r="N492" s="471"/>
      <c r="O492" s="475"/>
      <c r="P492" s="77"/>
      <c r="Q492" s="77"/>
      <c r="R492" s="471"/>
      <c r="S492" s="475"/>
      <c r="T492" s="77"/>
      <c r="U492" s="77"/>
      <c r="V492" s="471"/>
      <c r="W492" s="473"/>
      <c r="X492" s="77"/>
      <c r="Y492" s="77"/>
      <c r="Z492" s="471"/>
      <c r="AA492" s="477"/>
      <c r="AB492" s="80"/>
      <c r="AC492" s="80"/>
      <c r="AD492" s="471"/>
      <c r="AE492" s="473"/>
      <c r="AF492" s="77"/>
      <c r="AG492" s="77"/>
      <c r="AH492" s="471"/>
      <c r="AI492" s="473"/>
      <c r="AJ492" s="77"/>
      <c r="AK492" s="77"/>
      <c r="AL492" s="471"/>
      <c r="AM492" s="477"/>
      <c r="AN492" s="80"/>
      <c r="AO492" s="80"/>
      <c r="AP492" s="471"/>
      <c r="AQ492" s="473"/>
      <c r="AR492" s="77"/>
      <c r="AS492" s="77"/>
      <c r="AT492" s="471"/>
      <c r="AU492" s="473"/>
      <c r="AV492" s="77"/>
      <c r="AW492" s="77"/>
      <c r="AX492" s="471"/>
      <c r="AY492" s="477"/>
      <c r="AZ492" s="80"/>
      <c r="BA492" s="80"/>
      <c r="BB492" s="471"/>
      <c r="BC492" s="475"/>
      <c r="BD492" s="77"/>
      <c r="BE492" s="77"/>
      <c r="BF492" s="471"/>
      <c r="BG492" s="473"/>
      <c r="BH492" s="77"/>
      <c r="BI492" s="77"/>
      <c r="BJ492" s="471"/>
      <c r="BK492" s="477"/>
      <c r="BL492" s="80"/>
      <c r="BM492" s="80"/>
      <c r="BN492" s="471"/>
      <c r="BO492" s="475"/>
      <c r="BP492" s="77"/>
      <c r="BQ492" s="77"/>
      <c r="BR492" s="471"/>
      <c r="BS492" s="473"/>
      <c r="BT492" s="77"/>
      <c r="BU492" s="77"/>
      <c r="BV492" s="471"/>
      <c r="BW492" s="469"/>
      <c r="BX492" s="467"/>
      <c r="BY492" s="490"/>
      <c r="CA492" s="19">
        <f t="shared" ref="CA492" si="25073">IF(AND($N491=1,$M492&lt;&gt;$BZ$7),1,0)</f>
        <v>0</v>
      </c>
      <c r="CB492" s="19">
        <f t="shared" ref="CB492" si="25074">IF(AND($R491=1,$Q492&lt;&gt;$BZ$7),1,0)</f>
        <v>0</v>
      </c>
      <c r="CC492" s="19">
        <f t="shared" ref="CC492" si="25075">IF(AND($V491=1,$U492&lt;&gt;$BZ$7),1,0)</f>
        <v>0</v>
      </c>
      <c r="CD492" s="19">
        <f t="shared" ref="CD492" si="25076">IF(AND($Z491=1,$Y492&lt;&gt;$BZ$7),1,0)</f>
        <v>0</v>
      </c>
      <c r="CE492" s="19">
        <f t="shared" ref="CE492" si="25077">IF(AND($AH491=1,$AG492&lt;&gt;$BZ$7),1,0)</f>
        <v>0</v>
      </c>
      <c r="CF492" s="19">
        <f t="shared" ref="CF492" si="25078">IF(AND($AL491=1,$AK492&lt;&gt;$BZ$7),1,0)</f>
        <v>0</v>
      </c>
      <c r="CG492" s="19">
        <f t="shared" ref="CG492" si="25079">IF(AND($AT491=1,$AS492&lt;&gt;$BZ$7),1,0)</f>
        <v>0</v>
      </c>
      <c r="CH492" s="19">
        <f t="shared" ref="CH492" si="25080">IF(AND($AX491=1,$AW492&lt;&gt;$BZ$7),1,0)</f>
        <v>0</v>
      </c>
      <c r="CI492" s="19">
        <f t="shared" ref="CI492" si="25081">IF(AND($BF491=1,$BE492&lt;&gt;$BZ$7),1,0)</f>
        <v>0</v>
      </c>
      <c r="CJ492" s="19">
        <f t="shared" ref="CJ492" si="25082">IF(AND($BJ491=1,$BI492&lt;&gt;$BZ$7),1,0)</f>
        <v>0</v>
      </c>
      <c r="CK492" s="19">
        <f t="shared" ref="CK492" si="25083">IF(AND($BR491=1,$BQ492&lt;&gt;$BZ$7),1,0)</f>
        <v>0</v>
      </c>
      <c r="CL492" s="19">
        <f t="shared" ref="CL492" si="25084">IF(AND($BV491=1,$BU492&lt;&gt;$BZ$7),1,0)</f>
        <v>0</v>
      </c>
      <c r="CO492" s="19">
        <f>IF(AND($M492&lt;&gt;$CN$7,$M492&lt;=$CN$6),1,0)</f>
        <v>0</v>
      </c>
      <c r="CP492" s="19">
        <f>IF(AND($Q492&lt;&gt;$CN$7,$Q492&lt;=$CN$6),1,0)</f>
        <v>0</v>
      </c>
      <c r="CQ492" s="19">
        <f>IF(AND($U492&lt;&gt;$CN$7,$U492&lt;=$CN$6),1,0)</f>
        <v>0</v>
      </c>
      <c r="CR492" s="19">
        <f>IF(AND($Y492&lt;&gt;$CN$7,$Y492&lt;=$CN$6),1,0)</f>
        <v>0</v>
      </c>
      <c r="CS492" s="19">
        <f>IF(AND($AG492&lt;&gt;$CN$7,$AG492&lt;=$CN$6),1,0)</f>
        <v>0</v>
      </c>
      <c r="CT492" s="19">
        <f>IF(AND($AK492&lt;&gt;$CN$7,$AK492&lt;=$CN$6),1,0)</f>
        <v>0</v>
      </c>
      <c r="CU492" s="19">
        <f>IF(AND($AS492&lt;&gt;$CN$7,$AS492&lt;=$CN$6),1,0)</f>
        <v>0</v>
      </c>
      <c r="CV492" s="19">
        <f>IF(AND($AW492&lt;&gt;$CN$7,$AW492&lt;=$CN$6),1,0)</f>
        <v>0</v>
      </c>
      <c r="CW492" s="19">
        <f>IF(AND($BE492&lt;&gt;$CN$7,$BE492&lt;=$CN$6),1,0)</f>
        <v>0</v>
      </c>
      <c r="CX492" s="19">
        <f>IF(AND($BI492&lt;&gt;$CN$7,$BI492&lt;=$CN$6),1,0)</f>
        <v>0</v>
      </c>
      <c r="CY492" s="19">
        <f>IF(AND($BQ492&lt;&gt;$CN$7,$BQ492&lt;=$CN$6),1,0)</f>
        <v>0</v>
      </c>
      <c r="CZ492" s="19">
        <f>IF(AND($BU492&lt;&gt;$CN$7,$BU492&lt;=$CN$6),1,0)</f>
        <v>0</v>
      </c>
      <c r="DC492" s="19">
        <f>IF($N491=1,1,0)</f>
        <v>0</v>
      </c>
      <c r="DD492" s="19">
        <f>IF($R491=1,1,0)</f>
        <v>0</v>
      </c>
      <c r="DE492" s="19">
        <f>IF($V491=1,1,0)</f>
        <v>0</v>
      </c>
      <c r="DF492" s="19">
        <f>IF($Z491=1,1,0)</f>
        <v>0</v>
      </c>
      <c r="DG492" s="19">
        <f>IF($AH491=1,1,0)</f>
        <v>0</v>
      </c>
      <c r="DH492" s="19">
        <f>IF($AL491=1,1,0)</f>
        <v>0</v>
      </c>
      <c r="DI492" s="19">
        <f>IF($AT491=1,1,0)</f>
        <v>0</v>
      </c>
      <c r="DJ492" s="19">
        <f>IF($AX491=1,1,0)</f>
        <v>0</v>
      </c>
      <c r="DK492" s="19">
        <f>IF($BF491=1,1,0)</f>
        <v>0</v>
      </c>
      <c r="DL492" s="19">
        <f>IF($BJ491=1,1,0)</f>
        <v>0</v>
      </c>
      <c r="DM492" s="19">
        <f>IF($BR491=1,1,0)</f>
        <v>0</v>
      </c>
      <c r="DN492" s="19">
        <f>IF($BV491=1,1,0)</f>
        <v>0</v>
      </c>
      <c r="DQ492" s="19">
        <f t="shared" ref="DQ492" si="25085">IF($N491=1,1,0)</f>
        <v>0</v>
      </c>
      <c r="DR492" s="19">
        <f t="shared" ref="DR492" si="25086">IF($R491=1,1,0)</f>
        <v>0</v>
      </c>
      <c r="DS492" s="19">
        <f t="shared" ref="DS492" si="25087">IF($V491=1,1,0)</f>
        <v>0</v>
      </c>
      <c r="DT492" s="19">
        <f t="shared" ref="DT492" si="25088">IF($Z491=1,1,0)</f>
        <v>0</v>
      </c>
      <c r="DU492" s="19">
        <f t="shared" ref="DU492" si="25089">IF($AH491=1,1,0)</f>
        <v>0</v>
      </c>
      <c r="DV492" s="19">
        <f t="shared" ref="DV492" si="25090">IF($AL491=1,1,0)</f>
        <v>0</v>
      </c>
      <c r="DW492" s="19">
        <f t="shared" ref="DW492" si="25091">IF($AT491=1,1,0)</f>
        <v>0</v>
      </c>
      <c r="DX492" s="19">
        <f t="shared" ref="DX492" si="25092">IF($AX491=1,1,0)</f>
        <v>0</v>
      </c>
      <c r="DY492" s="19">
        <f t="shared" ref="DY492" si="25093">IF($BF491=1,1,0)</f>
        <v>0</v>
      </c>
      <c r="DZ492" s="19">
        <f t="shared" ref="DZ492" si="25094">IF($BJ491=1,1,0)</f>
        <v>0</v>
      </c>
      <c r="EA492" s="19">
        <f t="shared" ref="EA492" si="25095">IF($BR491=1,1,0)</f>
        <v>0</v>
      </c>
      <c r="EB492" s="19">
        <f t="shared" ref="EB492" si="25096">IF($BV491=1,1,0)</f>
        <v>0</v>
      </c>
      <c r="EE492" s="329">
        <f>N491*$FU492*週間進捗報告書!$G$9</f>
        <v>0</v>
      </c>
      <c r="EF492" s="329">
        <f>R491*$FV492*週間進捗報告書!$G$10</f>
        <v>0</v>
      </c>
      <c r="EG492" s="329">
        <f>V491*$FW492*週間進捗報告書!$G$11</f>
        <v>0</v>
      </c>
      <c r="EH492" s="329">
        <f>Z491*$FX492*週間進捗報告書!$G$12</f>
        <v>0</v>
      </c>
      <c r="EI492" s="329">
        <f>AH491*$FY492*週間進捗報告書!$G$13</f>
        <v>0</v>
      </c>
      <c r="EJ492" s="329">
        <f>AL491*$FZ492*週間進捗報告書!$G$14</f>
        <v>0</v>
      </c>
      <c r="EK492" s="329">
        <f>AT491*$GA492*週間進捗報告書!$G$15</f>
        <v>0</v>
      </c>
      <c r="EL492" s="329">
        <f>AX491*$GB492*週間進捗報告書!$G$16</f>
        <v>0</v>
      </c>
      <c r="EM492" s="329">
        <f>BF491*$GC492*週間進捗報告書!$G$17</f>
        <v>0</v>
      </c>
      <c r="EN492" s="329">
        <f>BJ491*$GD492*週間進捗報告書!$G$18</f>
        <v>0</v>
      </c>
      <c r="EO492" s="329">
        <f>BR491*$GE492*週間進捗報告書!$G$19</f>
        <v>0</v>
      </c>
      <c r="EP492" s="329">
        <f>BV491*$GF492*週間進捗報告書!$G$20</f>
        <v>0</v>
      </c>
      <c r="ER492" s="547"/>
      <c r="ES492" s="547"/>
      <c r="ET492" s="547"/>
      <c r="EU492" s="547"/>
      <c r="EV492" s="547"/>
      <c r="EW492" s="547"/>
      <c r="EX492" s="547"/>
      <c r="EY492" s="547"/>
      <c r="EZ492" s="547"/>
      <c r="FA492" s="547"/>
      <c r="FB492" s="547"/>
      <c r="FC492" s="547"/>
      <c r="FD492" s="547"/>
      <c r="FE492" s="332"/>
      <c r="FG492" s="19"/>
      <c r="FH492" s="19"/>
      <c r="FI492" s="19"/>
      <c r="FJ492" s="19"/>
      <c r="FK492" s="19"/>
      <c r="FL492" s="19"/>
      <c r="FM492" s="19"/>
      <c r="FN492" s="19"/>
      <c r="FO492" s="19"/>
      <c r="FP492" s="19"/>
      <c r="FQ492" s="19"/>
      <c r="FR492" s="19"/>
      <c r="FU492" s="295">
        <f t="shared" ref="FU492" si="25097">FU491</f>
        <v>0</v>
      </c>
      <c r="FV492" s="295">
        <f t="shared" ref="FV492" si="25098">FV491</f>
        <v>0</v>
      </c>
      <c r="FW492" s="295">
        <f t="shared" ref="FW492" si="25099">FW491</f>
        <v>0</v>
      </c>
      <c r="FX492" s="295">
        <f t="shared" ref="FX492" si="25100">FX491</f>
        <v>0</v>
      </c>
      <c r="FY492" s="295">
        <f t="shared" ref="FY492" si="25101">FY491</f>
        <v>0</v>
      </c>
      <c r="FZ492" s="295">
        <f t="shared" ref="FZ492" si="25102">FZ491</f>
        <v>0</v>
      </c>
      <c r="GA492" s="295">
        <f t="shared" ref="GA492" si="25103">GA491</f>
        <v>0</v>
      </c>
      <c r="GB492" s="295">
        <f t="shared" ref="GB492" si="25104">GB491</f>
        <v>0</v>
      </c>
      <c r="GC492" s="295">
        <f t="shared" ref="GC492" si="25105">GC491</f>
        <v>0</v>
      </c>
      <c r="GD492" s="295">
        <f t="shared" ref="GD492" si="25106">GD491</f>
        <v>0</v>
      </c>
      <c r="GE492" s="295">
        <f t="shared" ref="GE492" si="25107">GE491</f>
        <v>0</v>
      </c>
      <c r="GF492" s="295">
        <f t="shared" ref="GF492" si="25108">GF491</f>
        <v>0</v>
      </c>
      <c r="GG492" s="295" t="e">
        <f t="shared" ref="GG492" si="25109">GG491</f>
        <v>#N/A</v>
      </c>
      <c r="GH492" s="2" t="e">
        <f>INDEX(リスト!$V:$V,MATCH(中日程計画表!$D491,リスト!$D:$D,0))</f>
        <v>#N/A</v>
      </c>
      <c r="GI492" s="2" t="e">
        <f>INDEX(リスト!$A:$A,MATCH(中日程計画表!$D491,リスト!$D:$D,0))</f>
        <v>#N/A</v>
      </c>
      <c r="GJ492" s="2" t="e">
        <f>INDEX(リスト!$U:$U,MATCH(中日程計画表!$D491,リスト!$D:$D,0))</f>
        <v>#N/A</v>
      </c>
      <c r="GK492" s="5" t="e">
        <f>INDEX(リスト!$W:$W,MATCH(中日程計画表!$D491,リスト!$D:$D,0))</f>
        <v>#N/A</v>
      </c>
      <c r="GL492" s="2" t="s">
        <v>201</v>
      </c>
      <c r="GM492" s="296">
        <f t="shared" ref="GM492" si="25110">GM491</f>
        <v>0</v>
      </c>
      <c r="GN492" s="296">
        <f t="shared" ref="GN492" si="25111">GN491</f>
        <v>0</v>
      </c>
      <c r="GU492" s="461"/>
      <c r="GV492" s="460"/>
      <c r="GW492" s="460"/>
      <c r="GX492" s="461"/>
      <c r="GY492" s="461"/>
      <c r="GZ492" s="460"/>
      <c r="HA492" s="460"/>
      <c r="HB492" s="461"/>
      <c r="HC492" s="461"/>
      <c r="HD492" s="460"/>
      <c r="HE492" s="460"/>
      <c r="HF492" s="461"/>
      <c r="HG492" s="461"/>
      <c r="HH492" s="460"/>
      <c r="HI492" s="460"/>
      <c r="HJ492" s="461"/>
      <c r="HK492" s="461"/>
      <c r="HL492" s="460"/>
      <c r="HM492" s="460"/>
      <c r="HN492" s="461"/>
      <c r="HO492" s="461"/>
      <c r="HP492" s="460"/>
      <c r="HQ492" s="460"/>
      <c r="HR492" s="461"/>
      <c r="HS492" s="4"/>
    </row>
    <row r="493" spans="1:227" ht="12" customHeight="1">
      <c r="A493" s="488" t="str">
        <f t="shared" ref="A493" ca="1" si="25112">INDIRECT("リスト!A"&amp;B493+6)</f>
        <v/>
      </c>
      <c r="B493" s="486">
        <f t="shared" ref="B493" si="25113">ROUNDDOWN((ROW()-6)/2,0)+1</f>
        <v>244</v>
      </c>
      <c r="C493" s="474" t="str">
        <f>機能グループ名</f>
        <v/>
      </c>
      <c r="D493" s="484">
        <f>機能ID</f>
        <v>0</v>
      </c>
      <c r="E493" s="482">
        <f>機能名</f>
        <v>0</v>
      </c>
      <c r="F493" s="315"/>
      <c r="G493" s="315"/>
      <c r="H493" s="315"/>
      <c r="I493" s="315"/>
      <c r="J493" s="316"/>
      <c r="K493" s="480" t="str">
        <f>担当者_SR</f>
        <v>NG</v>
      </c>
      <c r="L493" s="76"/>
      <c r="M493" s="76"/>
      <c r="N493" s="470"/>
      <c r="O493" s="474" t="str">
        <f>担当者_SRR</f>
        <v>NG</v>
      </c>
      <c r="P493" s="76"/>
      <c r="Q493" s="76"/>
      <c r="R493" s="470"/>
      <c r="S493" s="474" t="str">
        <f>担当者_DS</f>
        <v>NG</v>
      </c>
      <c r="T493" s="76"/>
      <c r="U493" s="76"/>
      <c r="V493" s="470"/>
      <c r="W493" s="472" t="str">
        <f>担当者_DSR</f>
        <v>NG</v>
      </c>
      <c r="X493" s="76"/>
      <c r="Y493" s="76"/>
      <c r="Z493" s="470"/>
      <c r="AA493" s="476"/>
      <c r="AB493" s="79"/>
      <c r="AC493" s="79"/>
      <c r="AD493" s="470">
        <f>IF(AC494 &lt;&gt; "",1,0)</f>
        <v>0</v>
      </c>
      <c r="AE493" s="472" t="str">
        <f>担当者_CD</f>
        <v>NG</v>
      </c>
      <c r="AF493" s="76"/>
      <c r="AG493" s="76"/>
      <c r="AH493" s="470"/>
      <c r="AI493" s="472" t="str">
        <f>担当者_DD</f>
        <v>NG</v>
      </c>
      <c r="AJ493" s="76"/>
      <c r="AK493" s="76"/>
      <c r="AL493" s="470"/>
      <c r="AM493" s="476"/>
      <c r="AN493" s="79"/>
      <c r="AO493" s="79"/>
      <c r="AP493" s="470">
        <f>IF(AO494 &lt;&gt; "",1,0)</f>
        <v>0</v>
      </c>
      <c r="AQ493" s="472" t="str">
        <f>担当者_MCL</f>
        <v>NG</v>
      </c>
      <c r="AR493" s="76"/>
      <c r="AS493" s="76"/>
      <c r="AT493" s="470"/>
      <c r="AU493" s="472" t="str">
        <f>担当者_MCLR</f>
        <v>NG</v>
      </c>
      <c r="AV493" s="76"/>
      <c r="AW493" s="76"/>
      <c r="AX493" s="470"/>
      <c r="AY493" s="476"/>
      <c r="AZ493" s="79"/>
      <c r="BA493" s="79"/>
      <c r="BB493" s="470">
        <f>IF(BA494 &lt;&gt; "",1,0)</f>
        <v>0</v>
      </c>
      <c r="BC493" s="474" t="str">
        <f>担当者_MT</f>
        <v>NG</v>
      </c>
      <c r="BD493" s="76"/>
      <c r="BE493" s="76"/>
      <c r="BF493" s="470"/>
      <c r="BG493" s="472" t="str">
        <f>担当者_M検</f>
        <v>NG</v>
      </c>
      <c r="BH493" s="76"/>
      <c r="BI493" s="76"/>
      <c r="BJ493" s="470"/>
      <c r="BK493" s="476"/>
      <c r="BL493" s="79"/>
      <c r="BM493" s="79"/>
      <c r="BN493" s="470">
        <v>0</v>
      </c>
      <c r="BO493" s="474" t="str">
        <f>担当者_モテ</f>
        <v>NG</v>
      </c>
      <c r="BP493" s="76"/>
      <c r="BQ493" s="76"/>
      <c r="BR493" s="470"/>
      <c r="BS493" s="472" t="str">
        <f>担当者_モテR</f>
        <v>NG</v>
      </c>
      <c r="BT493" s="76"/>
      <c r="BU493" s="76"/>
      <c r="BV493" s="470"/>
      <c r="BW493" s="468">
        <f t="shared" ref="BW493" si="25114">IFERROR(SUM(IF(K493&lt;&gt;"NG",N493*K$1,0),IF(O493&lt;&gt;"NG",R493*O$1,0),IF(S493&lt;&gt;"NG",V493*S$1,0),IF(W493&lt;&gt;"NG",Z493*W$1,0),IF(AA493&lt;&gt;"NG",AD493*AA$1,0),IF(AE493&lt;&gt;"NG",AH493*AE$1,0),IF(AI493&lt;&gt;"NG",AL493*AI$1,0),IF(AM493&lt;&gt;"NG",AP493*AM$1,0),IF(AQ493&lt;&gt;"NG",AT493*AQ$1,0),IF(AU493&lt;&gt;"NG",AX493*AU$1,0),IF(AY493&lt;&gt;"NG",BB493*AY$1,0),IF(BC493&lt;&gt;"NG",BF493*BC$1,0),IF(BG493&lt;&gt;"NG",BJ493*BG$1,0),IF(BK493&lt;&gt;"NG",BN493*BK$1,0),IF(BO493&lt;&gt;"NG",BR493*BO$1,0),IF(BS493&lt;&gt;"NG",BV493*BS$1,0))/SUM(IF(K493&lt;&gt;"NG",K$1,0),IF(O493&lt;&gt;"NG",O$1,0),IF(S493&lt;&gt;"NG",S$1,0),IF(W493&lt;&gt;"NG",W$1,0),IF(AA493&lt;&gt;"NG",AA$1,0),IF(AE493&lt;&gt;"NG",AE$1,0),IF(AI493&lt;&gt;"NG",AI$1,0),IF(AM493&lt;&gt;"NG",AM$1,0),IF(AQ493&lt;&gt;"NG",AQ$1,0),IF(AU493&lt;&gt;"NG",AU$1,0),IF(AY493&lt;&gt;"NG",AY$1,0),IF(BC493&lt;&gt;"NG",BC$1,0),IF(BG493&lt;&gt;"NG",BG$1,0),IF(BK493&lt;&gt;"NG",BK$1,0),IF(BO493&lt;&gt;"NG",BO$1,0),IF(BS493&lt;&gt;"NG",BS$1,0)),0)</f>
        <v>0</v>
      </c>
      <c r="BX493" s="466"/>
      <c r="BY493" s="490"/>
      <c r="BZ493" s="5"/>
      <c r="CA493" s="32">
        <f t="shared" ref="CA493" si="25115">IF(AND($M493&lt;&gt;$BZ$5,$M493&lt;=$BZ$6,$M493&lt;&gt;$BZ$7),1,0)</f>
        <v>0</v>
      </c>
      <c r="CB493" s="32">
        <f t="shared" ref="CB493" si="25116">IF(AND($Q493&lt;&gt;$BZ$5,$Q493&lt;=$BZ$6,$Q493&lt;&gt;$BZ$7),1,0)</f>
        <v>0</v>
      </c>
      <c r="CC493" s="32">
        <f t="shared" ref="CC493" si="25117">IF(AND($U493&lt;&gt;$BZ$5,$U493&lt;=$BZ$6,$U493&lt;&gt;$BZ$7),1,0)</f>
        <v>0</v>
      </c>
      <c r="CD493" s="32">
        <f t="shared" ref="CD493" si="25118">IF(AND($Y493&lt;&gt;$BZ$5,$Y493&lt;=$BZ$6,$Y493&lt;&gt;$BZ$7),1,0)</f>
        <v>0</v>
      </c>
      <c r="CE493" s="32">
        <f t="shared" ref="CE493" si="25119">IF(AND($AG493&lt;&gt;$BZ$5,$AG493&lt;=$BZ$6,$AG493&lt;&gt;$BZ$7),1,0)</f>
        <v>0</v>
      </c>
      <c r="CF493" s="32">
        <f t="shared" ref="CF493" si="25120">IF(AND($AK493&lt;&gt;$BZ$5,$AK493&lt;=$BZ$6,$AK493&lt;&gt;$BZ$7),1,0)</f>
        <v>0</v>
      </c>
      <c r="CG493" s="32">
        <f t="shared" ref="CG493" si="25121">IF(AND($AS493&lt;&gt;$BZ$5,$AS493&lt;=$BZ$6,$AS493&lt;&gt;$BZ$7),1,0)</f>
        <v>0</v>
      </c>
      <c r="CH493" s="32">
        <f t="shared" ref="CH493" si="25122">IF(AND($AW493&lt;&gt;$BZ$5,$AW493&lt;=$BZ$6,$AW493&lt;&gt;$BZ$7),1,0)</f>
        <v>0</v>
      </c>
      <c r="CI493" s="32">
        <f t="shared" ref="CI493" si="25123">IF(AND($BE493&lt;&gt;$BZ$5,$BE493&lt;=$BZ$6,$BE493&lt;&gt;$BZ$7),1,0)</f>
        <v>0</v>
      </c>
      <c r="CJ493" s="32">
        <f t="shared" ref="CJ493" si="25124">IF(AND($BI493&lt;&gt;$BZ$5,$BI493&lt;=$BZ$6,$BI493&lt;&gt;$BZ$7),1,0)</f>
        <v>0</v>
      </c>
      <c r="CK493" s="32">
        <f t="shared" ref="CK493" si="25125">IF(AND($BQ493&lt;&gt;$BZ$5,$BQ493&lt;=$BZ$6,$BQ493&lt;&gt;$BZ$7),1,0)</f>
        <v>0</v>
      </c>
      <c r="CL493" s="32">
        <f t="shared" ref="CL493" si="25126">IF(AND($BU493&lt;&gt;$BZ$5,$BU493&lt;=$BZ$6,$BU493&lt;&gt;$BZ$7),1,0)</f>
        <v>0</v>
      </c>
      <c r="CO493" s="32">
        <f>IF(AND($M493&lt;&gt;$CN$5,$M493&lt;=$CN$6,$M493&lt;&gt;$CN$7),1,0)</f>
        <v>0</v>
      </c>
      <c r="CP493" s="32">
        <f>IF(AND($Q493&lt;&gt;$CN$5,$Q493&lt;=$CN$6,$Q493&lt;&gt;$CN$7),1,0)</f>
        <v>0</v>
      </c>
      <c r="CQ493" s="32">
        <f>IF(AND($U493&lt;&gt;$CN$5,$U493&lt;=$CN$6,$U493&lt;&gt;$CN$7),1,0)</f>
        <v>0</v>
      </c>
      <c r="CR493" s="32">
        <f>IF(AND($Y493&lt;&gt;$CN$5,$Y493&lt;=$CN$6,$Y493&lt;&gt;$CN$7),1,0)</f>
        <v>0</v>
      </c>
      <c r="CS493" s="32">
        <f>IF(AND($AG493&lt;&gt;$CN$5,$AG493&lt;=$CN$6,$AG493&lt;&gt;$CN$7),1,0)</f>
        <v>0</v>
      </c>
      <c r="CT493" s="32">
        <f>IF(AND($AK493&lt;&gt;$CN$5,$AK493&lt;=$CN$6,$AK493&lt;&gt;$CN$7),1,0)</f>
        <v>0</v>
      </c>
      <c r="CU493" s="32">
        <f>IF(AND($AS493&lt;&gt;$CN$5,$AS493&lt;=$CN$6,$AS493&lt;&gt;$CN$7),1,0)</f>
        <v>0</v>
      </c>
      <c r="CV493" s="32">
        <f>IF(AND($AW493&lt;&gt;$CN$5,$AW493&lt;=$CN$6,$AW493&lt;&gt;$CN$7),1,0)</f>
        <v>0</v>
      </c>
      <c r="CW493" s="32">
        <f>IF(AND($BE493&lt;&gt;$CN$5,$BE493&lt;=$CN$6,$BE493&lt;&gt;$CN$7),1,0)</f>
        <v>0</v>
      </c>
      <c r="CX493" s="32">
        <f>IF(AND($BI493&lt;&gt;$CN$5,$BI493&lt;=$CN$6,$BI493&lt;&gt;$CN$7),1,0)</f>
        <v>0</v>
      </c>
      <c r="CY493" s="32">
        <f>IF(AND($BQ493&lt;&gt;$CN$5,$BQ493&lt;=$CN$6,$BQ493&lt;&gt;$CN$7),1,0)</f>
        <v>0</v>
      </c>
      <c r="CZ493" s="32">
        <f>IF(AND($BU493&lt;&gt;$CN$5,$BU493&lt;=$CN$6,$BU493&lt;&gt;$CN$7),1,0)</f>
        <v>0</v>
      </c>
      <c r="DC493" s="32">
        <f>IF(AND($M493&lt;&gt;$DB$5,$M493&lt;=$DB$6,$M493&lt;&gt;$CN$7),1,0)</f>
        <v>0</v>
      </c>
      <c r="DD493" s="32">
        <f>IF(AND($Q493&lt;&gt;$DB$5,$Q493&lt;=$DB$6,$Q493&lt;&gt;$CN$7),1,0)</f>
        <v>0</v>
      </c>
      <c r="DE493" s="32">
        <f>IF(AND($U493&lt;&gt;$DB$5,$U493&lt;=$DB$6,$U493&lt;&gt;$CN$7),1,0)</f>
        <v>0</v>
      </c>
      <c r="DF493" s="32">
        <f>IF(AND($Y493&lt;&gt;$DB$5,$Y493&lt;=$DB$6,$Y493&lt;&gt;$CN$7),1,0)</f>
        <v>0</v>
      </c>
      <c r="DG493" s="32">
        <f>IF(AND($AG493&lt;&gt;$DB$5,$AG493&lt;=$DB$6,$AG493&lt;&gt;$CN$7),1,0)</f>
        <v>0</v>
      </c>
      <c r="DH493" s="32">
        <f>IF(AND($AK493&lt;&gt;$DB$5,$AK493&lt;=$DB$6,$AK493&lt;&gt;$CN$7),1,0)</f>
        <v>0</v>
      </c>
      <c r="DI493" s="32">
        <f>IF(AND($AS493&lt;&gt;$DB$5,$AS493&lt;=$DB$6,$AS493&lt;&gt;$CN$7),1,0)</f>
        <v>0</v>
      </c>
      <c r="DJ493" s="32">
        <f>IF(AND($AW493&lt;&gt;$DB$5,$AW493&lt;=$DB$6,$AW493&lt;&gt;$CN$7),1,0)</f>
        <v>0</v>
      </c>
      <c r="DK493" s="32">
        <f>IF(AND($BE493&lt;&gt;$DB$5,$BE493&lt;=$DB$6,$BE493&lt;&gt;$CN$7),1,0)</f>
        <v>0</v>
      </c>
      <c r="DL493" s="32">
        <f>IF(AND($BI493&lt;&gt;$DB$5,$BI493&lt;=$DB$6,$BI493&lt;&gt;$CN$7),1,0)</f>
        <v>0</v>
      </c>
      <c r="DM493" s="32">
        <f>IF(AND($BQ493&lt;&gt;$DB$5,$BQ493&lt;=$DB$6,$BQ493&lt;&gt;$CN$7),1,0)</f>
        <v>0</v>
      </c>
      <c r="DN493" s="32">
        <f>IF(AND($BU493&lt;&gt;$DB$5,$BU493&lt;=$DB$6,$BU493&lt;&gt;$CN$7),1,0)</f>
        <v>0</v>
      </c>
      <c r="DQ493" s="32">
        <f t="shared" ref="DQ493" si="25127">IF(AND($M493&lt;&gt;$DP$5,$M493&lt;=$DP$6,$M493&lt;&gt;$CN$7),1,0)</f>
        <v>0</v>
      </c>
      <c r="DR493" s="32">
        <f t="shared" ref="DR493" si="25128">IF(AND($Q493&lt;&gt;$DP$5,$Q493&lt;=$DP$6,$Q493&lt;&gt;$CN$7),1,0)</f>
        <v>0</v>
      </c>
      <c r="DS493" s="32">
        <f t="shared" ref="DS493" si="25129">IF(AND($U493&lt;&gt;$DP$5,$U493&lt;=$DP$6,$U493&lt;&gt;$CN$7),1,0)</f>
        <v>0</v>
      </c>
      <c r="DT493" s="32">
        <f t="shared" ref="DT493" si="25130">IF(AND($Y493&lt;&gt;$DP$5,$Y493&lt;=$DP$6,$Y493&lt;&gt;$CN$7),1,0)</f>
        <v>0</v>
      </c>
      <c r="DU493" s="32">
        <f t="shared" ref="DU493" si="25131">IF(AND($AG493&lt;&gt;$DP$5,$AG493&lt;=$DP$6,$AG493&lt;&gt;$CN$7),1,0)</f>
        <v>0</v>
      </c>
      <c r="DV493" s="32">
        <f t="shared" ref="DV493" si="25132">IF(AND($AK493&lt;&gt;$DP$5,$AK493&lt;=$DP$6,$AK493&lt;&gt;$CN$7),1,0)</f>
        <v>0</v>
      </c>
      <c r="DW493" s="32">
        <f t="shared" ref="DW493" si="25133">IF(AND($AS493&lt;&gt;$DP$5,$AS493&lt;=$DP$6,$AS493&lt;&gt;$CN$7),1,0)</f>
        <v>0</v>
      </c>
      <c r="DX493" s="32">
        <f t="shared" ref="DX493" si="25134">IF(AND($AW493&lt;&gt;$DP$5,$AW493&lt;=$DP$6,$AW493&lt;&gt;$CN$7),1,0)</f>
        <v>0</v>
      </c>
      <c r="DY493" s="32">
        <f t="shared" ref="DY493" si="25135">IF(AND($BE493&lt;&gt;$DP$5,$BE493&lt;=$DP$6,$BE493&lt;&gt;$CN$7),1,0)</f>
        <v>0</v>
      </c>
      <c r="DZ493" s="32">
        <f t="shared" ref="DZ493" si="25136">IF(AND($BI493&lt;&gt;$DP$5,$BI493&lt;=$DP$6,$BI493&lt;&gt;$CN$7),1,0)</f>
        <v>0</v>
      </c>
      <c r="EA493" s="32">
        <f t="shared" ref="EA493" si="25137">IF(AND($BQ493&lt;&gt;$DP$5,$BQ493&lt;=$DP$6,$BQ493&lt;&gt;$CN$7),1,0)</f>
        <v>0</v>
      </c>
      <c r="EB493" s="32">
        <f t="shared" ref="EB493" si="25138">IF(AND($BU493&lt;&gt;$DP$5,$BU493&lt;=$DP$6,$BU493&lt;&gt;$CN$7),1,0)</f>
        <v>0</v>
      </c>
      <c r="EE493" s="328">
        <f>IF(M493&lt;&gt;"",IF(M493&lt;=$ED$6,1,IF(L493&gt;$ED$6,0,NETWORKDAYS(L493,$ED$6,祭日リスト)/NETWORKDAYS(L493,M493,祭日リスト)))*$GG493*週間進捗報告書!$G$9,0)</f>
        <v>0</v>
      </c>
      <c r="EF493" s="328">
        <f>IF(Q493&lt;&gt;"",IF(Q493&lt;=$ED$6,1,IF(P493&gt;$ED$6,0,NETWORKDAYS(P493,$ED$6,祭日リスト)/NETWORKDAYS(P493,Q493,祭日リスト)))*$GG493*週間進捗報告書!$G$10,0)</f>
        <v>0</v>
      </c>
      <c r="EG493" s="328">
        <f>IF(U493&lt;&gt;"",IF(U493&lt;=$ED$6,1,IF(T493&gt;$ED$6,0,NETWORKDAYS(T493,$ED$6,祭日リスト)/NETWORKDAYS(T493,U493,祭日リスト)))*$GG493*週間進捗報告書!$G$11,0)</f>
        <v>0</v>
      </c>
      <c r="EH493" s="328">
        <f>IF(Y493&lt;&gt;"",IF(Y493&lt;=$ED$6,1,IF(X493&gt;$ED$6,0,NETWORKDAYS(X493,$ED$6,祭日リスト)/NETWORKDAYS(X493,Y493,祭日リスト)))*$GG493*週間進捗報告書!$G$12,0)</f>
        <v>0</v>
      </c>
      <c r="EI493" s="328">
        <f>IF(AG493&lt;&gt;"",IF(AG493&lt;=$ED$6,1,IF(AF493&gt;$ED$6,0,NETWORKDAYS(AF493,$ED$6,祭日リスト)/NETWORKDAYS(AF493,AG493,祭日リスト)))*$GG493*週間進捗報告書!$G$13,0)</f>
        <v>0</v>
      </c>
      <c r="EJ493" s="328">
        <f>IF(AK493&lt;&gt;"",IF(AK493&lt;=$ED$6,1,IF(AJ493&gt;$ED$6,0,NETWORKDAYS(AJ493,$ED$6,祭日リスト)/NETWORKDAYS(AJ493,AK493,祭日リスト)))*$GG493*週間進捗報告書!$G$14,0)</f>
        <v>0</v>
      </c>
      <c r="EK493" s="328">
        <f>IF(AS493&lt;&gt;"",IF(AS493&lt;=$ED$6,1,IF(AR493&gt;$ED$6,0,NETWORKDAYS(AR493,$ED$6,祭日リスト)/NETWORKDAYS(AR493,AS493,祭日リスト)))*$GG493*週間進捗報告書!$G$15,0)</f>
        <v>0</v>
      </c>
      <c r="EL493" s="328">
        <f>IF(AW493&lt;&gt;"",IF(AW493&lt;=$ED$6,1,IF(AV493&gt;$ED$6,0,NETWORKDAYS(AV493,$ED$6,祭日リスト)/NETWORKDAYS(AV493,AW493,祭日リスト)))*$GG493*週間進捗報告書!$G$16,0)</f>
        <v>0</v>
      </c>
      <c r="EM493" s="328">
        <f>IF(BE493&lt;&gt;"",IF(BE493&lt;=$ED$6,1,IF(BD493&gt;$ED$6,0,NETWORKDAYS(BD493,$ED$6,祭日リスト)/NETWORKDAYS(BD493,BE493,祭日リスト)))*$GG493*週間進捗報告書!$G$17,0)</f>
        <v>0</v>
      </c>
      <c r="EN493" s="328">
        <f>IF(BI493&lt;&gt;"",IF(BI493&lt;=$ED$6,1,IF(BH493&gt;$ED$6,0,NETWORKDAYS(BH493,$ED$6,祭日リスト)/NETWORKDAYS(BH493,BI493,祭日リスト)))*$GG493*週間進捗報告書!$G$18,0)</f>
        <v>0</v>
      </c>
      <c r="EO493" s="328">
        <f>IF(BQ493&lt;&gt;"",IF(BQ493&lt;=$ED$6,1,IF(BP493&gt;$ED$6,0,NETWORKDAYS(BP493,$ED$6,祭日リスト)/NETWORKDAYS(BP493,BQ493,祭日リスト)))*$GG493*週間進捗報告書!$G$19,0)</f>
        <v>0</v>
      </c>
      <c r="EP493" s="328">
        <f>IF(BU493&lt;&gt;"",IF(BU493&lt;=$ED$6,1,IF(BT493&gt;$ED$6,0,NETWORKDAYS(BT493,$ED$6,祭日リスト)/NETWORKDAYS(BT493,BU493,祭日リスト)))*$GG493*週間進捗報告書!$G$20,0)</f>
        <v>0</v>
      </c>
      <c r="ER493" s="547">
        <f t="shared" ref="ER493:FC493" si="25139">EE493-EE494</f>
        <v>0</v>
      </c>
      <c r="ES493" s="547">
        <f t="shared" si="25139"/>
        <v>0</v>
      </c>
      <c r="ET493" s="547">
        <f t="shared" si="25139"/>
        <v>0</v>
      </c>
      <c r="EU493" s="547">
        <f t="shared" si="25139"/>
        <v>0</v>
      </c>
      <c r="EV493" s="547">
        <f t="shared" si="25139"/>
        <v>0</v>
      </c>
      <c r="EW493" s="547">
        <f t="shared" si="25139"/>
        <v>0</v>
      </c>
      <c r="EX493" s="547">
        <f t="shared" si="25139"/>
        <v>0</v>
      </c>
      <c r="EY493" s="547">
        <f t="shared" si="25139"/>
        <v>0</v>
      </c>
      <c r="EZ493" s="547">
        <f t="shared" si="25139"/>
        <v>0</v>
      </c>
      <c r="FA493" s="547">
        <f t="shared" si="25139"/>
        <v>0</v>
      </c>
      <c r="FB493" s="547">
        <f t="shared" si="25139"/>
        <v>0</v>
      </c>
      <c r="FC493" s="547">
        <f t="shared" si="25139"/>
        <v>0</v>
      </c>
      <c r="FD493" s="547">
        <f t="shared" ref="FD493" si="25140">SUM(ER493:FC494)</f>
        <v>0</v>
      </c>
      <c r="FE493" s="333"/>
      <c r="FG493" s="32">
        <f>IF(AND($M493&lt;&gt;$FF$7),1,0)</f>
        <v>0</v>
      </c>
      <c r="FH493" s="32">
        <f>IF(AND($Q493&lt;&gt;$FF$7),1,0)</f>
        <v>0</v>
      </c>
      <c r="FI493" s="32">
        <f>IF(AND($U493&lt;&gt;$FF$7),1,0)</f>
        <v>0</v>
      </c>
      <c r="FJ493" s="32">
        <f>IF(AND($Y493&lt;&gt;$FF$7),1,0)</f>
        <v>0</v>
      </c>
      <c r="FK493" s="32">
        <f>IF(AND($AG493&lt;&gt;$FF$7),1,0)</f>
        <v>0</v>
      </c>
      <c r="FL493" s="32">
        <f>IF(AND($AK493&lt;&gt;$FF$7),1,0)</f>
        <v>0</v>
      </c>
      <c r="FM493" s="32">
        <f>IF(AND($AS493&lt;&gt;$FF$7),1,0)</f>
        <v>0</v>
      </c>
      <c r="FN493" s="32">
        <f>IF(AND($AW493&lt;&gt;$FF$7),1,0)</f>
        <v>0</v>
      </c>
      <c r="FO493" s="32">
        <f>IF(AND($BE493&lt;&gt;$FF$7),1,0)</f>
        <v>0</v>
      </c>
      <c r="FP493" s="32">
        <f>IF(AND($BI493&lt;&gt;$FF$7),1,0)</f>
        <v>0</v>
      </c>
      <c r="FQ493" s="32">
        <f>IF(AND($BQ493&lt;&gt;$FF$7),1,0)</f>
        <v>0</v>
      </c>
      <c r="FR493" s="32">
        <f>IF(AND($BU493&lt;&gt;$FF$7),1,0)</f>
        <v>0</v>
      </c>
      <c r="FU493" s="294">
        <f t="shared" ref="FU493" si="25141">IF($K493&lt;&gt;"NG",$GG493,0)</f>
        <v>0</v>
      </c>
      <c r="FV493" s="294">
        <f t="shared" ref="FV493" si="25142">IF($O493&lt;&gt;"NG",$GG493,0)</f>
        <v>0</v>
      </c>
      <c r="FW493" s="294">
        <f t="shared" ref="FW493" si="25143">IF($S493&lt;&gt;"NG",$GG493,0)</f>
        <v>0</v>
      </c>
      <c r="FX493" s="294">
        <f t="shared" ref="FX493" si="25144">IF($W493&lt;&gt;"NG",$GG493,0)</f>
        <v>0</v>
      </c>
      <c r="FY493" s="294">
        <f t="shared" ref="FY493" si="25145">IF($AE493&lt;&gt;"NG",$GG493,0)</f>
        <v>0</v>
      </c>
      <c r="FZ493" s="294">
        <f t="shared" ref="FZ493" si="25146">IF($AI493&lt;&gt;"NG",$GG493,0)</f>
        <v>0</v>
      </c>
      <c r="GA493" s="294">
        <f t="shared" ref="GA493" si="25147">IF($AQ493&lt;&gt;"NG",$GG493,0)</f>
        <v>0</v>
      </c>
      <c r="GB493" s="294">
        <f t="shared" ref="GB493" si="25148">IF($AU493&lt;&gt;"NG",$GG493,0)</f>
        <v>0</v>
      </c>
      <c r="GC493" s="294">
        <f t="shared" ref="GC493" si="25149">IF($BC493&lt;&gt;"NG",$GG493,0)</f>
        <v>0</v>
      </c>
      <c r="GD493" s="294">
        <f t="shared" ref="GD493" si="25150">IF($BG493&lt;&gt;"NG",$GG493,0)</f>
        <v>0</v>
      </c>
      <c r="GE493" s="294">
        <f t="shared" ref="GE493" si="25151">IF($BO493&lt;&gt;"NG",$GG493,0)</f>
        <v>0</v>
      </c>
      <c r="GF493" s="294">
        <f t="shared" ref="GF493" si="25152">IF($BS493&lt;&gt;"NG",$GG493,0)</f>
        <v>0</v>
      </c>
      <c r="GG493" s="294" t="e">
        <f>VLOOKUP($D493,リスト!$D:$S,15,FALSE)</f>
        <v>#N/A</v>
      </c>
      <c r="GH493" s="2" t="e">
        <f>INDEX(リスト!$V:$V,MATCH(中日程計画表!$D493,リスト!$D:$D,0))</f>
        <v>#N/A</v>
      </c>
      <c r="GI493" s="2" t="e">
        <f>INDEX(リスト!$A:$A,MATCH(中日程計画表!$D493,リスト!$D:$D,0))</f>
        <v>#N/A</v>
      </c>
      <c r="GJ493" s="2" t="e">
        <f>INDEX(リスト!$U:$U,MATCH(中日程計画表!$D493,リスト!$D:$D,0))</f>
        <v>#N/A</v>
      </c>
      <c r="GK493" s="5" t="e">
        <f>INDEX(リスト!$W:$W,MATCH(中日程計画表!$D493,リスト!$D:$D,0))</f>
        <v>#N/A</v>
      </c>
      <c r="GL493" s="2" t="s">
        <v>200</v>
      </c>
      <c r="GM493" s="296">
        <f>D493</f>
        <v>0</v>
      </c>
      <c r="GN493" s="296">
        <f>E493</f>
        <v>0</v>
      </c>
      <c r="GU493" s="460" t="str">
        <f t="shared" ref="GU493" si="25153">AE493</f>
        <v>NG</v>
      </c>
      <c r="GV493" s="460">
        <f t="shared" ref="GV493" si="25154">EI493</f>
        <v>0</v>
      </c>
      <c r="GW493" s="460">
        <f t="shared" ref="GW493" si="25155">EI494</f>
        <v>0</v>
      </c>
      <c r="GX493" s="462">
        <f t="shared" ref="GX493" si="25156">EV493</f>
        <v>0</v>
      </c>
      <c r="GY493" s="460" t="str">
        <f t="shared" ref="GY493" si="25157">AI493</f>
        <v>NG</v>
      </c>
      <c r="GZ493" s="460">
        <f t="shared" ref="GZ493" si="25158">EJ493</f>
        <v>0</v>
      </c>
      <c r="HA493" s="460">
        <f t="shared" ref="HA493" si="25159">EJ494</f>
        <v>0</v>
      </c>
      <c r="HB493" s="462">
        <f t="shared" ref="HB493" si="25160">EW493</f>
        <v>0</v>
      </c>
      <c r="HC493" s="460" t="str">
        <f t="shared" ref="HC493" si="25161">AQ493</f>
        <v>NG</v>
      </c>
      <c r="HD493" s="460">
        <f t="shared" ref="HD493" si="25162">EK493</f>
        <v>0</v>
      </c>
      <c r="HE493" s="460">
        <f t="shared" ref="HE493" si="25163">EK494</f>
        <v>0</v>
      </c>
      <c r="HF493" s="462">
        <f t="shared" ref="HF493" si="25164">EX493</f>
        <v>0</v>
      </c>
      <c r="HG493" s="460" t="str">
        <f t="shared" ref="HG493" si="25165">AU493</f>
        <v>NG</v>
      </c>
      <c r="HH493" s="460">
        <f t="shared" ref="HH493" si="25166">EL493</f>
        <v>0</v>
      </c>
      <c r="HI493" s="460">
        <f t="shared" ref="HI493" si="25167">EL494</f>
        <v>0</v>
      </c>
      <c r="HJ493" s="462">
        <f t="shared" ref="HJ493" si="25168">EY493</f>
        <v>0</v>
      </c>
      <c r="HK493" s="460" t="str">
        <f t="shared" ref="HK493" si="25169">BC493</f>
        <v>NG</v>
      </c>
      <c r="HL493" s="460">
        <f t="shared" ref="HL493" si="25170">EM493</f>
        <v>0</v>
      </c>
      <c r="HM493" s="460">
        <f t="shared" ref="HM493" si="25171">EM494</f>
        <v>0</v>
      </c>
      <c r="HN493" s="462">
        <f t="shared" ref="HN493" si="25172">EZ493</f>
        <v>0</v>
      </c>
      <c r="HO493" s="460" t="str">
        <f t="shared" ref="HO493" si="25173">BG493</f>
        <v>NG</v>
      </c>
      <c r="HP493" s="460">
        <f t="shared" ref="HP493" si="25174">EN493</f>
        <v>0</v>
      </c>
      <c r="HQ493" s="460">
        <f t="shared" ref="HQ493" si="25175">EN494</f>
        <v>0</v>
      </c>
      <c r="HR493" s="462">
        <f t="shared" ref="HR493" si="25176">FA493</f>
        <v>0</v>
      </c>
      <c r="HS493" s="332"/>
    </row>
    <row r="494" spans="1:227" ht="12" customHeight="1">
      <c r="A494" s="489"/>
      <c r="B494" s="487"/>
      <c r="C494" s="475"/>
      <c r="D494" s="485"/>
      <c r="E494" s="483"/>
      <c r="F494" s="317"/>
      <c r="G494" s="317"/>
      <c r="H494" s="317"/>
      <c r="I494" s="317"/>
      <c r="J494" s="316"/>
      <c r="K494" s="481"/>
      <c r="L494" s="77"/>
      <c r="M494" s="77"/>
      <c r="N494" s="471"/>
      <c r="O494" s="475"/>
      <c r="P494" s="77"/>
      <c r="Q494" s="77"/>
      <c r="R494" s="471"/>
      <c r="S494" s="475"/>
      <c r="T494" s="77"/>
      <c r="U494" s="77"/>
      <c r="V494" s="471"/>
      <c r="W494" s="473"/>
      <c r="X494" s="77"/>
      <c r="Y494" s="77"/>
      <c r="Z494" s="471"/>
      <c r="AA494" s="477"/>
      <c r="AB494" s="80"/>
      <c r="AC494" s="80"/>
      <c r="AD494" s="471"/>
      <c r="AE494" s="473"/>
      <c r="AF494" s="77"/>
      <c r="AG494" s="77"/>
      <c r="AH494" s="471"/>
      <c r="AI494" s="473"/>
      <c r="AJ494" s="77"/>
      <c r="AK494" s="77"/>
      <c r="AL494" s="471"/>
      <c r="AM494" s="477"/>
      <c r="AN494" s="80"/>
      <c r="AO494" s="80"/>
      <c r="AP494" s="471"/>
      <c r="AQ494" s="473"/>
      <c r="AR494" s="77"/>
      <c r="AS494" s="77"/>
      <c r="AT494" s="471"/>
      <c r="AU494" s="473"/>
      <c r="AV494" s="77"/>
      <c r="AW494" s="77"/>
      <c r="AX494" s="471"/>
      <c r="AY494" s="477"/>
      <c r="AZ494" s="80"/>
      <c r="BA494" s="80"/>
      <c r="BB494" s="471"/>
      <c r="BC494" s="475"/>
      <c r="BD494" s="77"/>
      <c r="BE494" s="77"/>
      <c r="BF494" s="471"/>
      <c r="BG494" s="473"/>
      <c r="BH494" s="77"/>
      <c r="BI494" s="77"/>
      <c r="BJ494" s="471"/>
      <c r="BK494" s="477"/>
      <c r="BL494" s="80"/>
      <c r="BM494" s="80"/>
      <c r="BN494" s="471"/>
      <c r="BO494" s="475"/>
      <c r="BP494" s="77"/>
      <c r="BQ494" s="77"/>
      <c r="BR494" s="471"/>
      <c r="BS494" s="473"/>
      <c r="BT494" s="77"/>
      <c r="BU494" s="77"/>
      <c r="BV494" s="471"/>
      <c r="BW494" s="469"/>
      <c r="BX494" s="467"/>
      <c r="BY494" s="490"/>
      <c r="CA494" s="19">
        <f t="shared" ref="CA494" si="25177">IF(AND($N493=1,$M494&lt;&gt;$BZ$7),1,0)</f>
        <v>0</v>
      </c>
      <c r="CB494" s="19">
        <f t="shared" ref="CB494" si="25178">IF(AND($R493=1,$Q494&lt;&gt;$BZ$7),1,0)</f>
        <v>0</v>
      </c>
      <c r="CC494" s="19">
        <f t="shared" ref="CC494" si="25179">IF(AND($V493=1,$U494&lt;&gt;$BZ$7),1,0)</f>
        <v>0</v>
      </c>
      <c r="CD494" s="19">
        <f t="shared" ref="CD494" si="25180">IF(AND($Z493=1,$Y494&lt;&gt;$BZ$7),1,0)</f>
        <v>0</v>
      </c>
      <c r="CE494" s="19">
        <f t="shared" ref="CE494" si="25181">IF(AND($AH493=1,$AG494&lt;&gt;$BZ$7),1,0)</f>
        <v>0</v>
      </c>
      <c r="CF494" s="19">
        <f t="shared" ref="CF494" si="25182">IF(AND($AL493=1,$AK494&lt;&gt;$BZ$7),1,0)</f>
        <v>0</v>
      </c>
      <c r="CG494" s="19">
        <f t="shared" ref="CG494" si="25183">IF(AND($AT493=1,$AS494&lt;&gt;$BZ$7),1,0)</f>
        <v>0</v>
      </c>
      <c r="CH494" s="19">
        <f t="shared" ref="CH494" si="25184">IF(AND($AX493=1,$AW494&lt;&gt;$BZ$7),1,0)</f>
        <v>0</v>
      </c>
      <c r="CI494" s="19">
        <f t="shared" ref="CI494" si="25185">IF(AND($BF493=1,$BE494&lt;&gt;$BZ$7),1,0)</f>
        <v>0</v>
      </c>
      <c r="CJ494" s="19">
        <f t="shared" ref="CJ494" si="25186">IF(AND($BJ493=1,$BI494&lt;&gt;$BZ$7),1,0)</f>
        <v>0</v>
      </c>
      <c r="CK494" s="19">
        <f t="shared" ref="CK494" si="25187">IF(AND($BR493=1,$BQ494&lt;&gt;$BZ$7),1,0)</f>
        <v>0</v>
      </c>
      <c r="CL494" s="19">
        <f t="shared" ref="CL494" si="25188">IF(AND($BV493=1,$BU494&lt;&gt;$BZ$7),1,0)</f>
        <v>0</v>
      </c>
      <c r="CO494" s="19">
        <f>IF(AND($M494&lt;&gt;$CN$7,$M494&lt;=$CN$6),1,0)</f>
        <v>0</v>
      </c>
      <c r="CP494" s="19">
        <f>IF(AND($Q494&lt;&gt;$CN$7,$Q494&lt;=$CN$6),1,0)</f>
        <v>0</v>
      </c>
      <c r="CQ494" s="19">
        <f>IF(AND($U494&lt;&gt;$CN$7,$U494&lt;=$CN$6),1,0)</f>
        <v>0</v>
      </c>
      <c r="CR494" s="19">
        <f>IF(AND($Y494&lt;&gt;$CN$7,$Y494&lt;=$CN$6),1,0)</f>
        <v>0</v>
      </c>
      <c r="CS494" s="19">
        <f>IF(AND($AG494&lt;&gt;$CN$7,$AG494&lt;=$CN$6),1,0)</f>
        <v>0</v>
      </c>
      <c r="CT494" s="19">
        <f>IF(AND($AK494&lt;&gt;$CN$7,$AK494&lt;=$CN$6),1,0)</f>
        <v>0</v>
      </c>
      <c r="CU494" s="19">
        <f>IF(AND($AS494&lt;&gt;$CN$7,$AS494&lt;=$CN$6),1,0)</f>
        <v>0</v>
      </c>
      <c r="CV494" s="19">
        <f>IF(AND($AW494&lt;&gt;$CN$7,$AW494&lt;=$CN$6),1,0)</f>
        <v>0</v>
      </c>
      <c r="CW494" s="19">
        <f>IF(AND($BE494&lt;&gt;$CN$7,$BE494&lt;=$CN$6),1,0)</f>
        <v>0</v>
      </c>
      <c r="CX494" s="19">
        <f>IF(AND($BI494&lt;&gt;$CN$7,$BI494&lt;=$CN$6),1,0)</f>
        <v>0</v>
      </c>
      <c r="CY494" s="19">
        <f>IF(AND($BQ494&lt;&gt;$CN$7,$BQ494&lt;=$CN$6),1,0)</f>
        <v>0</v>
      </c>
      <c r="CZ494" s="19">
        <f>IF(AND($BU494&lt;&gt;$CN$7,$BU494&lt;=$CN$6),1,0)</f>
        <v>0</v>
      </c>
      <c r="DC494" s="19">
        <f>IF($N493=1,1,0)</f>
        <v>0</v>
      </c>
      <c r="DD494" s="19">
        <f>IF($R493=1,1,0)</f>
        <v>0</v>
      </c>
      <c r="DE494" s="19">
        <f>IF($V493=1,1,0)</f>
        <v>0</v>
      </c>
      <c r="DF494" s="19">
        <f>IF($Z493=1,1,0)</f>
        <v>0</v>
      </c>
      <c r="DG494" s="19">
        <f>IF($AH493=1,1,0)</f>
        <v>0</v>
      </c>
      <c r="DH494" s="19">
        <f>IF($AL493=1,1,0)</f>
        <v>0</v>
      </c>
      <c r="DI494" s="19">
        <f>IF($AT493=1,1,0)</f>
        <v>0</v>
      </c>
      <c r="DJ494" s="19">
        <f>IF($AX493=1,1,0)</f>
        <v>0</v>
      </c>
      <c r="DK494" s="19">
        <f>IF($BF493=1,1,0)</f>
        <v>0</v>
      </c>
      <c r="DL494" s="19">
        <f>IF($BJ493=1,1,0)</f>
        <v>0</v>
      </c>
      <c r="DM494" s="19">
        <f>IF($BR493=1,1,0)</f>
        <v>0</v>
      </c>
      <c r="DN494" s="19">
        <f>IF($BV493=1,1,0)</f>
        <v>0</v>
      </c>
      <c r="DQ494" s="19">
        <f t="shared" ref="DQ494" si="25189">IF($N493=1,1,0)</f>
        <v>0</v>
      </c>
      <c r="DR494" s="19">
        <f t="shared" ref="DR494" si="25190">IF($R493=1,1,0)</f>
        <v>0</v>
      </c>
      <c r="DS494" s="19">
        <f t="shared" ref="DS494" si="25191">IF($V493=1,1,0)</f>
        <v>0</v>
      </c>
      <c r="DT494" s="19">
        <f t="shared" ref="DT494" si="25192">IF($Z493=1,1,0)</f>
        <v>0</v>
      </c>
      <c r="DU494" s="19">
        <f t="shared" ref="DU494" si="25193">IF($AH493=1,1,0)</f>
        <v>0</v>
      </c>
      <c r="DV494" s="19">
        <f t="shared" ref="DV494" si="25194">IF($AL493=1,1,0)</f>
        <v>0</v>
      </c>
      <c r="DW494" s="19">
        <f t="shared" ref="DW494" si="25195">IF($AT493=1,1,0)</f>
        <v>0</v>
      </c>
      <c r="DX494" s="19">
        <f t="shared" ref="DX494" si="25196">IF($AX493=1,1,0)</f>
        <v>0</v>
      </c>
      <c r="DY494" s="19">
        <f t="shared" ref="DY494" si="25197">IF($BF493=1,1,0)</f>
        <v>0</v>
      </c>
      <c r="DZ494" s="19">
        <f t="shared" ref="DZ494" si="25198">IF($BJ493=1,1,0)</f>
        <v>0</v>
      </c>
      <c r="EA494" s="19">
        <f t="shared" ref="EA494" si="25199">IF($BR493=1,1,0)</f>
        <v>0</v>
      </c>
      <c r="EB494" s="19">
        <f t="shared" ref="EB494" si="25200">IF($BV493=1,1,0)</f>
        <v>0</v>
      </c>
      <c r="EE494" s="329">
        <f>N493*$FU494*週間進捗報告書!$G$9</f>
        <v>0</v>
      </c>
      <c r="EF494" s="329">
        <f>R493*$FV494*週間進捗報告書!$G$10</f>
        <v>0</v>
      </c>
      <c r="EG494" s="329">
        <f>V493*$FW494*週間進捗報告書!$G$11</f>
        <v>0</v>
      </c>
      <c r="EH494" s="329">
        <f>Z493*$FX494*週間進捗報告書!$G$12</f>
        <v>0</v>
      </c>
      <c r="EI494" s="329">
        <f>AH493*$FY494*週間進捗報告書!$G$13</f>
        <v>0</v>
      </c>
      <c r="EJ494" s="329">
        <f>AL493*$FZ494*週間進捗報告書!$G$14</f>
        <v>0</v>
      </c>
      <c r="EK494" s="329">
        <f>AT493*$GA494*週間進捗報告書!$G$15</f>
        <v>0</v>
      </c>
      <c r="EL494" s="329">
        <f>AX493*$GB494*週間進捗報告書!$G$16</f>
        <v>0</v>
      </c>
      <c r="EM494" s="329">
        <f>BF493*$GC494*週間進捗報告書!$G$17</f>
        <v>0</v>
      </c>
      <c r="EN494" s="329">
        <f>BJ493*$GD494*週間進捗報告書!$G$18</f>
        <v>0</v>
      </c>
      <c r="EO494" s="329">
        <f>BR493*$GE494*週間進捗報告書!$G$19</f>
        <v>0</v>
      </c>
      <c r="EP494" s="329">
        <f>BV493*$GF494*週間進捗報告書!$G$20</f>
        <v>0</v>
      </c>
      <c r="ER494" s="547"/>
      <c r="ES494" s="547"/>
      <c r="ET494" s="547"/>
      <c r="EU494" s="547"/>
      <c r="EV494" s="547"/>
      <c r="EW494" s="547"/>
      <c r="EX494" s="547"/>
      <c r="EY494" s="547"/>
      <c r="EZ494" s="547"/>
      <c r="FA494" s="547"/>
      <c r="FB494" s="547"/>
      <c r="FC494" s="547"/>
      <c r="FD494" s="547"/>
      <c r="FE494" s="332"/>
      <c r="FG494" s="19"/>
      <c r="FH494" s="19"/>
      <c r="FI494" s="19"/>
      <c r="FJ494" s="19"/>
      <c r="FK494" s="19"/>
      <c r="FL494" s="19"/>
      <c r="FM494" s="19"/>
      <c r="FN494" s="19"/>
      <c r="FO494" s="19"/>
      <c r="FP494" s="19"/>
      <c r="FQ494" s="19"/>
      <c r="FR494" s="19"/>
      <c r="FU494" s="295">
        <f t="shared" ref="FU494" si="25201">FU493</f>
        <v>0</v>
      </c>
      <c r="FV494" s="295">
        <f t="shared" ref="FV494" si="25202">FV493</f>
        <v>0</v>
      </c>
      <c r="FW494" s="295">
        <f t="shared" ref="FW494" si="25203">FW493</f>
        <v>0</v>
      </c>
      <c r="FX494" s="295">
        <f t="shared" ref="FX494" si="25204">FX493</f>
        <v>0</v>
      </c>
      <c r="FY494" s="295">
        <f t="shared" ref="FY494" si="25205">FY493</f>
        <v>0</v>
      </c>
      <c r="FZ494" s="295">
        <f t="shared" ref="FZ494" si="25206">FZ493</f>
        <v>0</v>
      </c>
      <c r="GA494" s="295">
        <f t="shared" ref="GA494" si="25207">GA493</f>
        <v>0</v>
      </c>
      <c r="GB494" s="295">
        <f t="shared" ref="GB494" si="25208">GB493</f>
        <v>0</v>
      </c>
      <c r="GC494" s="295">
        <f t="shared" ref="GC494" si="25209">GC493</f>
        <v>0</v>
      </c>
      <c r="GD494" s="295">
        <f t="shared" ref="GD494" si="25210">GD493</f>
        <v>0</v>
      </c>
      <c r="GE494" s="295">
        <f t="shared" ref="GE494" si="25211">GE493</f>
        <v>0</v>
      </c>
      <c r="GF494" s="295">
        <f t="shared" ref="GF494" si="25212">GF493</f>
        <v>0</v>
      </c>
      <c r="GG494" s="295" t="e">
        <f t="shared" ref="GG494" si="25213">GG493</f>
        <v>#N/A</v>
      </c>
      <c r="GH494" s="2" t="e">
        <f>INDEX(リスト!$V:$V,MATCH(中日程計画表!$D493,リスト!$D:$D,0))</f>
        <v>#N/A</v>
      </c>
      <c r="GI494" s="2" t="e">
        <f>INDEX(リスト!$A:$A,MATCH(中日程計画表!$D493,リスト!$D:$D,0))</f>
        <v>#N/A</v>
      </c>
      <c r="GJ494" s="2" t="e">
        <f>INDEX(リスト!$U:$U,MATCH(中日程計画表!$D493,リスト!$D:$D,0))</f>
        <v>#N/A</v>
      </c>
      <c r="GK494" s="5" t="e">
        <f>INDEX(リスト!$W:$W,MATCH(中日程計画表!$D493,リスト!$D:$D,0))</f>
        <v>#N/A</v>
      </c>
      <c r="GL494" s="2" t="s">
        <v>201</v>
      </c>
      <c r="GM494" s="296">
        <f t="shared" ref="GM494" si="25214">GM493</f>
        <v>0</v>
      </c>
      <c r="GN494" s="296">
        <f t="shared" ref="GN494" si="25215">GN493</f>
        <v>0</v>
      </c>
      <c r="GU494" s="461"/>
      <c r="GV494" s="460"/>
      <c r="GW494" s="460"/>
      <c r="GX494" s="461"/>
      <c r="GY494" s="461"/>
      <c r="GZ494" s="460"/>
      <c r="HA494" s="460"/>
      <c r="HB494" s="461"/>
      <c r="HC494" s="461"/>
      <c r="HD494" s="460"/>
      <c r="HE494" s="460"/>
      <c r="HF494" s="461"/>
      <c r="HG494" s="461"/>
      <c r="HH494" s="460"/>
      <c r="HI494" s="460"/>
      <c r="HJ494" s="461"/>
      <c r="HK494" s="461"/>
      <c r="HL494" s="460"/>
      <c r="HM494" s="460"/>
      <c r="HN494" s="461"/>
      <c r="HO494" s="461"/>
      <c r="HP494" s="460"/>
      <c r="HQ494" s="460"/>
      <c r="HR494" s="461"/>
      <c r="HS494" s="4"/>
    </row>
    <row r="495" spans="1:227" ht="12" customHeight="1">
      <c r="A495" s="488" t="str">
        <f t="shared" ref="A495" ca="1" si="25216">INDIRECT("リスト!A"&amp;B495+6)</f>
        <v/>
      </c>
      <c r="B495" s="486">
        <f t="shared" ref="B495" si="25217">ROUNDDOWN((ROW()-6)/2,0)+1</f>
        <v>245</v>
      </c>
      <c r="C495" s="474" t="str">
        <f>機能グループ名</f>
        <v/>
      </c>
      <c r="D495" s="484">
        <f>機能ID</f>
        <v>0</v>
      </c>
      <c r="E495" s="482">
        <f>機能名</f>
        <v>0</v>
      </c>
      <c r="F495" s="315"/>
      <c r="G495" s="315"/>
      <c r="H495" s="315"/>
      <c r="I495" s="315"/>
      <c r="J495" s="316"/>
      <c r="K495" s="480" t="str">
        <f>担当者_SR</f>
        <v>NG</v>
      </c>
      <c r="L495" s="76"/>
      <c r="M495" s="76"/>
      <c r="N495" s="470"/>
      <c r="O495" s="474" t="str">
        <f>担当者_SRR</f>
        <v>NG</v>
      </c>
      <c r="P495" s="76"/>
      <c r="Q495" s="76"/>
      <c r="R495" s="470"/>
      <c r="S495" s="474" t="str">
        <f>担当者_DS</f>
        <v>NG</v>
      </c>
      <c r="T495" s="76"/>
      <c r="U495" s="76"/>
      <c r="V495" s="470"/>
      <c r="W495" s="472" t="str">
        <f>担当者_DSR</f>
        <v>NG</v>
      </c>
      <c r="X495" s="76"/>
      <c r="Y495" s="76"/>
      <c r="Z495" s="470"/>
      <c r="AA495" s="476"/>
      <c r="AB495" s="79"/>
      <c r="AC495" s="79"/>
      <c r="AD495" s="470">
        <f>IF(AC496 &lt;&gt; "",1,0)</f>
        <v>0</v>
      </c>
      <c r="AE495" s="472" t="str">
        <f>担当者_CD</f>
        <v>NG</v>
      </c>
      <c r="AF495" s="76"/>
      <c r="AG495" s="76"/>
      <c r="AH495" s="470"/>
      <c r="AI495" s="472" t="str">
        <f>担当者_DD</f>
        <v>NG</v>
      </c>
      <c r="AJ495" s="76"/>
      <c r="AK495" s="76"/>
      <c r="AL495" s="470"/>
      <c r="AM495" s="476"/>
      <c r="AN495" s="79"/>
      <c r="AO495" s="79"/>
      <c r="AP495" s="470">
        <f>IF(AO496 &lt;&gt; "",1,0)</f>
        <v>0</v>
      </c>
      <c r="AQ495" s="472" t="str">
        <f>担当者_MCL</f>
        <v>NG</v>
      </c>
      <c r="AR495" s="76"/>
      <c r="AS495" s="76"/>
      <c r="AT495" s="470"/>
      <c r="AU495" s="472" t="str">
        <f>担当者_MCLR</f>
        <v>NG</v>
      </c>
      <c r="AV495" s="76"/>
      <c r="AW495" s="76"/>
      <c r="AX495" s="470"/>
      <c r="AY495" s="476"/>
      <c r="AZ495" s="79"/>
      <c r="BA495" s="79"/>
      <c r="BB495" s="470">
        <f>IF(BA496 &lt;&gt; "",1,0)</f>
        <v>0</v>
      </c>
      <c r="BC495" s="474" t="str">
        <f>担当者_MT</f>
        <v>NG</v>
      </c>
      <c r="BD495" s="76"/>
      <c r="BE495" s="76"/>
      <c r="BF495" s="470"/>
      <c r="BG495" s="472" t="str">
        <f>担当者_M検</f>
        <v>NG</v>
      </c>
      <c r="BH495" s="76"/>
      <c r="BI495" s="76"/>
      <c r="BJ495" s="470"/>
      <c r="BK495" s="476"/>
      <c r="BL495" s="79"/>
      <c r="BM495" s="79"/>
      <c r="BN495" s="470">
        <v>0</v>
      </c>
      <c r="BO495" s="474" t="str">
        <f>担当者_モテ</f>
        <v>NG</v>
      </c>
      <c r="BP495" s="76"/>
      <c r="BQ495" s="76"/>
      <c r="BR495" s="470"/>
      <c r="BS495" s="472" t="str">
        <f>担当者_モテR</f>
        <v>NG</v>
      </c>
      <c r="BT495" s="76"/>
      <c r="BU495" s="76"/>
      <c r="BV495" s="470"/>
      <c r="BW495" s="468">
        <f t="shared" ref="BW495" si="25218">IFERROR(SUM(IF(K495&lt;&gt;"NG",N495*K$1,0),IF(O495&lt;&gt;"NG",R495*O$1,0),IF(S495&lt;&gt;"NG",V495*S$1,0),IF(W495&lt;&gt;"NG",Z495*W$1,0),IF(AA495&lt;&gt;"NG",AD495*AA$1,0),IF(AE495&lt;&gt;"NG",AH495*AE$1,0),IF(AI495&lt;&gt;"NG",AL495*AI$1,0),IF(AM495&lt;&gt;"NG",AP495*AM$1,0),IF(AQ495&lt;&gt;"NG",AT495*AQ$1,0),IF(AU495&lt;&gt;"NG",AX495*AU$1,0),IF(AY495&lt;&gt;"NG",BB495*AY$1,0),IF(BC495&lt;&gt;"NG",BF495*BC$1,0),IF(BG495&lt;&gt;"NG",BJ495*BG$1,0),IF(BK495&lt;&gt;"NG",BN495*BK$1,0),IF(BO495&lt;&gt;"NG",BR495*BO$1,0),IF(BS495&lt;&gt;"NG",BV495*BS$1,0))/SUM(IF(K495&lt;&gt;"NG",K$1,0),IF(O495&lt;&gt;"NG",O$1,0),IF(S495&lt;&gt;"NG",S$1,0),IF(W495&lt;&gt;"NG",W$1,0),IF(AA495&lt;&gt;"NG",AA$1,0),IF(AE495&lt;&gt;"NG",AE$1,0),IF(AI495&lt;&gt;"NG",AI$1,0),IF(AM495&lt;&gt;"NG",AM$1,0),IF(AQ495&lt;&gt;"NG",AQ$1,0),IF(AU495&lt;&gt;"NG",AU$1,0),IF(AY495&lt;&gt;"NG",AY$1,0),IF(BC495&lt;&gt;"NG",BC$1,0),IF(BG495&lt;&gt;"NG",BG$1,0),IF(BK495&lt;&gt;"NG",BK$1,0),IF(BO495&lt;&gt;"NG",BO$1,0),IF(BS495&lt;&gt;"NG",BS$1,0)),0)</f>
        <v>0</v>
      </c>
      <c r="BX495" s="466"/>
      <c r="BY495" s="490"/>
      <c r="BZ495" s="5"/>
      <c r="CA495" s="32">
        <f t="shared" ref="CA495" si="25219">IF(AND($M495&lt;&gt;$BZ$5,$M495&lt;=$BZ$6,$M495&lt;&gt;$BZ$7),1,0)</f>
        <v>0</v>
      </c>
      <c r="CB495" s="32">
        <f t="shared" ref="CB495" si="25220">IF(AND($Q495&lt;&gt;$BZ$5,$Q495&lt;=$BZ$6,$Q495&lt;&gt;$BZ$7),1,0)</f>
        <v>0</v>
      </c>
      <c r="CC495" s="32">
        <f t="shared" ref="CC495" si="25221">IF(AND($U495&lt;&gt;$BZ$5,$U495&lt;=$BZ$6,$U495&lt;&gt;$BZ$7),1,0)</f>
        <v>0</v>
      </c>
      <c r="CD495" s="32">
        <f t="shared" ref="CD495" si="25222">IF(AND($Y495&lt;&gt;$BZ$5,$Y495&lt;=$BZ$6,$Y495&lt;&gt;$BZ$7),1,0)</f>
        <v>0</v>
      </c>
      <c r="CE495" s="32">
        <f t="shared" ref="CE495" si="25223">IF(AND($AG495&lt;&gt;$BZ$5,$AG495&lt;=$BZ$6,$AG495&lt;&gt;$BZ$7),1,0)</f>
        <v>0</v>
      </c>
      <c r="CF495" s="32">
        <f t="shared" ref="CF495" si="25224">IF(AND($AK495&lt;&gt;$BZ$5,$AK495&lt;=$BZ$6,$AK495&lt;&gt;$BZ$7),1,0)</f>
        <v>0</v>
      </c>
      <c r="CG495" s="32">
        <f t="shared" ref="CG495" si="25225">IF(AND($AS495&lt;&gt;$BZ$5,$AS495&lt;=$BZ$6,$AS495&lt;&gt;$BZ$7),1,0)</f>
        <v>0</v>
      </c>
      <c r="CH495" s="32">
        <f t="shared" ref="CH495" si="25226">IF(AND($AW495&lt;&gt;$BZ$5,$AW495&lt;=$BZ$6,$AW495&lt;&gt;$BZ$7),1,0)</f>
        <v>0</v>
      </c>
      <c r="CI495" s="32">
        <f t="shared" ref="CI495" si="25227">IF(AND($BE495&lt;&gt;$BZ$5,$BE495&lt;=$BZ$6,$BE495&lt;&gt;$BZ$7),1,0)</f>
        <v>0</v>
      </c>
      <c r="CJ495" s="32">
        <f t="shared" ref="CJ495" si="25228">IF(AND($BI495&lt;&gt;$BZ$5,$BI495&lt;=$BZ$6,$BI495&lt;&gt;$BZ$7),1,0)</f>
        <v>0</v>
      </c>
      <c r="CK495" s="32">
        <f t="shared" ref="CK495" si="25229">IF(AND($BQ495&lt;&gt;$BZ$5,$BQ495&lt;=$BZ$6,$BQ495&lt;&gt;$BZ$7),1,0)</f>
        <v>0</v>
      </c>
      <c r="CL495" s="32">
        <f t="shared" ref="CL495" si="25230">IF(AND($BU495&lt;&gt;$BZ$5,$BU495&lt;=$BZ$6,$BU495&lt;&gt;$BZ$7),1,0)</f>
        <v>0</v>
      </c>
      <c r="CO495" s="32">
        <f>IF(AND($M495&lt;&gt;$CN$5,$M495&lt;=$CN$6,$M495&lt;&gt;$CN$7),1,0)</f>
        <v>0</v>
      </c>
      <c r="CP495" s="32">
        <f>IF(AND($Q495&lt;&gt;$CN$5,$Q495&lt;=$CN$6,$Q495&lt;&gt;$CN$7),1,0)</f>
        <v>0</v>
      </c>
      <c r="CQ495" s="32">
        <f>IF(AND($U495&lt;&gt;$CN$5,$U495&lt;=$CN$6,$U495&lt;&gt;$CN$7),1,0)</f>
        <v>0</v>
      </c>
      <c r="CR495" s="32">
        <f>IF(AND($Y495&lt;&gt;$CN$5,$Y495&lt;=$CN$6,$Y495&lt;&gt;$CN$7),1,0)</f>
        <v>0</v>
      </c>
      <c r="CS495" s="32">
        <f>IF(AND($AG495&lt;&gt;$CN$5,$AG495&lt;=$CN$6,$AG495&lt;&gt;$CN$7),1,0)</f>
        <v>0</v>
      </c>
      <c r="CT495" s="32">
        <f>IF(AND($AK495&lt;&gt;$CN$5,$AK495&lt;=$CN$6,$AK495&lt;&gt;$CN$7),1,0)</f>
        <v>0</v>
      </c>
      <c r="CU495" s="32">
        <f>IF(AND($AS495&lt;&gt;$CN$5,$AS495&lt;=$CN$6,$AS495&lt;&gt;$CN$7),1,0)</f>
        <v>0</v>
      </c>
      <c r="CV495" s="32">
        <f>IF(AND($AW495&lt;&gt;$CN$5,$AW495&lt;=$CN$6,$AW495&lt;&gt;$CN$7),1,0)</f>
        <v>0</v>
      </c>
      <c r="CW495" s="32">
        <f>IF(AND($BE495&lt;&gt;$CN$5,$BE495&lt;=$CN$6,$BE495&lt;&gt;$CN$7),1,0)</f>
        <v>0</v>
      </c>
      <c r="CX495" s="32">
        <f>IF(AND($BI495&lt;&gt;$CN$5,$BI495&lt;=$CN$6,$BI495&lt;&gt;$CN$7),1,0)</f>
        <v>0</v>
      </c>
      <c r="CY495" s="32">
        <f>IF(AND($BQ495&lt;&gt;$CN$5,$BQ495&lt;=$CN$6,$BQ495&lt;&gt;$CN$7),1,0)</f>
        <v>0</v>
      </c>
      <c r="CZ495" s="32">
        <f>IF(AND($BU495&lt;&gt;$CN$5,$BU495&lt;=$CN$6,$BU495&lt;&gt;$CN$7),1,0)</f>
        <v>0</v>
      </c>
      <c r="DC495" s="32">
        <f>IF(AND($M495&lt;&gt;$DB$5,$M495&lt;=$DB$6,$M495&lt;&gt;$CN$7),1,0)</f>
        <v>0</v>
      </c>
      <c r="DD495" s="32">
        <f>IF(AND($Q495&lt;&gt;$DB$5,$Q495&lt;=$DB$6,$Q495&lt;&gt;$CN$7),1,0)</f>
        <v>0</v>
      </c>
      <c r="DE495" s="32">
        <f>IF(AND($U495&lt;&gt;$DB$5,$U495&lt;=$DB$6,$U495&lt;&gt;$CN$7),1,0)</f>
        <v>0</v>
      </c>
      <c r="DF495" s="32">
        <f>IF(AND($Y495&lt;&gt;$DB$5,$Y495&lt;=$DB$6,$Y495&lt;&gt;$CN$7),1,0)</f>
        <v>0</v>
      </c>
      <c r="DG495" s="32">
        <f>IF(AND($AG495&lt;&gt;$DB$5,$AG495&lt;=$DB$6,$AG495&lt;&gt;$CN$7),1,0)</f>
        <v>0</v>
      </c>
      <c r="DH495" s="32">
        <f>IF(AND($AK495&lt;&gt;$DB$5,$AK495&lt;=$DB$6,$AK495&lt;&gt;$CN$7),1,0)</f>
        <v>0</v>
      </c>
      <c r="DI495" s="32">
        <f>IF(AND($AS495&lt;&gt;$DB$5,$AS495&lt;=$DB$6,$AS495&lt;&gt;$CN$7),1,0)</f>
        <v>0</v>
      </c>
      <c r="DJ495" s="32">
        <f>IF(AND($AW495&lt;&gt;$DB$5,$AW495&lt;=$DB$6,$AW495&lt;&gt;$CN$7),1,0)</f>
        <v>0</v>
      </c>
      <c r="DK495" s="32">
        <f>IF(AND($BE495&lt;&gt;$DB$5,$BE495&lt;=$DB$6,$BE495&lt;&gt;$CN$7),1,0)</f>
        <v>0</v>
      </c>
      <c r="DL495" s="32">
        <f>IF(AND($BI495&lt;&gt;$DB$5,$BI495&lt;=$DB$6,$BI495&lt;&gt;$CN$7),1,0)</f>
        <v>0</v>
      </c>
      <c r="DM495" s="32">
        <f>IF(AND($BQ495&lt;&gt;$DB$5,$BQ495&lt;=$DB$6,$BQ495&lt;&gt;$CN$7),1,0)</f>
        <v>0</v>
      </c>
      <c r="DN495" s="32">
        <f>IF(AND($BU495&lt;&gt;$DB$5,$BU495&lt;=$DB$6,$BU495&lt;&gt;$CN$7),1,0)</f>
        <v>0</v>
      </c>
      <c r="DQ495" s="32">
        <f t="shared" ref="DQ495" si="25231">IF(AND($M495&lt;&gt;$DP$5,$M495&lt;=$DP$6,$M495&lt;&gt;$CN$7),1,0)</f>
        <v>0</v>
      </c>
      <c r="DR495" s="32">
        <f t="shared" ref="DR495" si="25232">IF(AND($Q495&lt;&gt;$DP$5,$Q495&lt;=$DP$6,$Q495&lt;&gt;$CN$7),1,0)</f>
        <v>0</v>
      </c>
      <c r="DS495" s="32">
        <f t="shared" ref="DS495" si="25233">IF(AND($U495&lt;&gt;$DP$5,$U495&lt;=$DP$6,$U495&lt;&gt;$CN$7),1,0)</f>
        <v>0</v>
      </c>
      <c r="DT495" s="32">
        <f t="shared" ref="DT495" si="25234">IF(AND($Y495&lt;&gt;$DP$5,$Y495&lt;=$DP$6,$Y495&lt;&gt;$CN$7),1,0)</f>
        <v>0</v>
      </c>
      <c r="DU495" s="32">
        <f t="shared" ref="DU495" si="25235">IF(AND($AG495&lt;&gt;$DP$5,$AG495&lt;=$DP$6,$AG495&lt;&gt;$CN$7),1,0)</f>
        <v>0</v>
      </c>
      <c r="DV495" s="32">
        <f t="shared" ref="DV495" si="25236">IF(AND($AK495&lt;&gt;$DP$5,$AK495&lt;=$DP$6,$AK495&lt;&gt;$CN$7),1,0)</f>
        <v>0</v>
      </c>
      <c r="DW495" s="32">
        <f t="shared" ref="DW495" si="25237">IF(AND($AS495&lt;&gt;$DP$5,$AS495&lt;=$DP$6,$AS495&lt;&gt;$CN$7),1,0)</f>
        <v>0</v>
      </c>
      <c r="DX495" s="32">
        <f t="shared" ref="DX495" si="25238">IF(AND($AW495&lt;&gt;$DP$5,$AW495&lt;=$DP$6,$AW495&lt;&gt;$CN$7),1,0)</f>
        <v>0</v>
      </c>
      <c r="DY495" s="32">
        <f t="shared" ref="DY495" si="25239">IF(AND($BE495&lt;&gt;$DP$5,$BE495&lt;=$DP$6,$BE495&lt;&gt;$CN$7),1,0)</f>
        <v>0</v>
      </c>
      <c r="DZ495" s="32">
        <f t="shared" ref="DZ495" si="25240">IF(AND($BI495&lt;&gt;$DP$5,$BI495&lt;=$DP$6,$BI495&lt;&gt;$CN$7),1,0)</f>
        <v>0</v>
      </c>
      <c r="EA495" s="32">
        <f t="shared" ref="EA495" si="25241">IF(AND($BQ495&lt;&gt;$DP$5,$BQ495&lt;=$DP$6,$BQ495&lt;&gt;$CN$7),1,0)</f>
        <v>0</v>
      </c>
      <c r="EB495" s="32">
        <f t="shared" ref="EB495" si="25242">IF(AND($BU495&lt;&gt;$DP$5,$BU495&lt;=$DP$6,$BU495&lt;&gt;$CN$7),1,0)</f>
        <v>0</v>
      </c>
      <c r="EE495" s="328">
        <f>IF(M495&lt;&gt;"",IF(M495&lt;=$ED$6,1,IF(L495&gt;$ED$6,0,NETWORKDAYS(L495,$ED$6,祭日リスト)/NETWORKDAYS(L495,M495,祭日リスト)))*$GG495*週間進捗報告書!$G$9,0)</f>
        <v>0</v>
      </c>
      <c r="EF495" s="328">
        <f>IF(Q495&lt;&gt;"",IF(Q495&lt;=$ED$6,1,IF(P495&gt;$ED$6,0,NETWORKDAYS(P495,$ED$6,祭日リスト)/NETWORKDAYS(P495,Q495,祭日リスト)))*$GG495*週間進捗報告書!$G$10,0)</f>
        <v>0</v>
      </c>
      <c r="EG495" s="328">
        <f>IF(U495&lt;&gt;"",IF(U495&lt;=$ED$6,1,IF(T495&gt;$ED$6,0,NETWORKDAYS(T495,$ED$6,祭日リスト)/NETWORKDAYS(T495,U495,祭日リスト)))*$GG495*週間進捗報告書!$G$11,0)</f>
        <v>0</v>
      </c>
      <c r="EH495" s="328">
        <f>IF(Y495&lt;&gt;"",IF(Y495&lt;=$ED$6,1,IF(X495&gt;$ED$6,0,NETWORKDAYS(X495,$ED$6,祭日リスト)/NETWORKDAYS(X495,Y495,祭日リスト)))*$GG495*週間進捗報告書!$G$12,0)</f>
        <v>0</v>
      </c>
      <c r="EI495" s="328">
        <f>IF(AG495&lt;&gt;"",IF(AG495&lt;=$ED$6,1,IF(AF495&gt;$ED$6,0,NETWORKDAYS(AF495,$ED$6,祭日リスト)/NETWORKDAYS(AF495,AG495,祭日リスト)))*$GG495*週間進捗報告書!$G$13,0)</f>
        <v>0</v>
      </c>
      <c r="EJ495" s="328">
        <f>IF(AK495&lt;&gt;"",IF(AK495&lt;=$ED$6,1,IF(AJ495&gt;$ED$6,0,NETWORKDAYS(AJ495,$ED$6,祭日リスト)/NETWORKDAYS(AJ495,AK495,祭日リスト)))*$GG495*週間進捗報告書!$G$14,0)</f>
        <v>0</v>
      </c>
      <c r="EK495" s="328">
        <f>IF(AS495&lt;&gt;"",IF(AS495&lt;=$ED$6,1,IF(AR495&gt;$ED$6,0,NETWORKDAYS(AR495,$ED$6,祭日リスト)/NETWORKDAYS(AR495,AS495,祭日リスト)))*$GG495*週間進捗報告書!$G$15,0)</f>
        <v>0</v>
      </c>
      <c r="EL495" s="328">
        <f>IF(AW495&lt;&gt;"",IF(AW495&lt;=$ED$6,1,IF(AV495&gt;$ED$6,0,NETWORKDAYS(AV495,$ED$6,祭日リスト)/NETWORKDAYS(AV495,AW495,祭日リスト)))*$GG495*週間進捗報告書!$G$16,0)</f>
        <v>0</v>
      </c>
      <c r="EM495" s="328">
        <f>IF(BE495&lt;&gt;"",IF(BE495&lt;=$ED$6,1,IF(BD495&gt;$ED$6,0,NETWORKDAYS(BD495,$ED$6,祭日リスト)/NETWORKDAYS(BD495,BE495,祭日リスト)))*$GG495*週間進捗報告書!$G$17,0)</f>
        <v>0</v>
      </c>
      <c r="EN495" s="328">
        <f>IF(BI495&lt;&gt;"",IF(BI495&lt;=$ED$6,1,IF(BH495&gt;$ED$6,0,NETWORKDAYS(BH495,$ED$6,祭日リスト)/NETWORKDAYS(BH495,BI495,祭日リスト)))*$GG495*週間進捗報告書!$G$18,0)</f>
        <v>0</v>
      </c>
      <c r="EO495" s="328">
        <f>IF(BQ495&lt;&gt;"",IF(BQ495&lt;=$ED$6,1,IF(BP495&gt;$ED$6,0,NETWORKDAYS(BP495,$ED$6,祭日リスト)/NETWORKDAYS(BP495,BQ495,祭日リスト)))*$GG495*週間進捗報告書!$G$19,0)</f>
        <v>0</v>
      </c>
      <c r="EP495" s="328">
        <f>IF(BU495&lt;&gt;"",IF(BU495&lt;=$ED$6,1,IF(BT495&gt;$ED$6,0,NETWORKDAYS(BT495,$ED$6,祭日リスト)/NETWORKDAYS(BT495,BU495,祭日リスト)))*$GG495*週間進捗報告書!$G$20,0)</f>
        <v>0</v>
      </c>
      <c r="ER495" s="547">
        <f t="shared" ref="ER495:FC495" si="25243">EE495-EE496</f>
        <v>0</v>
      </c>
      <c r="ES495" s="547">
        <f t="shared" si="25243"/>
        <v>0</v>
      </c>
      <c r="ET495" s="547">
        <f t="shared" si="25243"/>
        <v>0</v>
      </c>
      <c r="EU495" s="547">
        <f t="shared" si="25243"/>
        <v>0</v>
      </c>
      <c r="EV495" s="547">
        <f t="shared" si="25243"/>
        <v>0</v>
      </c>
      <c r="EW495" s="547">
        <f t="shared" si="25243"/>
        <v>0</v>
      </c>
      <c r="EX495" s="547">
        <f t="shared" si="25243"/>
        <v>0</v>
      </c>
      <c r="EY495" s="547">
        <f t="shared" si="25243"/>
        <v>0</v>
      </c>
      <c r="EZ495" s="547">
        <f t="shared" si="25243"/>
        <v>0</v>
      </c>
      <c r="FA495" s="547">
        <f t="shared" si="25243"/>
        <v>0</v>
      </c>
      <c r="FB495" s="547">
        <f t="shared" si="25243"/>
        <v>0</v>
      </c>
      <c r="FC495" s="547">
        <f t="shared" si="25243"/>
        <v>0</v>
      </c>
      <c r="FD495" s="547">
        <f t="shared" ref="FD495" si="25244">SUM(ER495:FC496)</f>
        <v>0</v>
      </c>
      <c r="FE495" s="333"/>
      <c r="FG495" s="32">
        <f>IF(AND($M495&lt;&gt;$FF$7),1,0)</f>
        <v>0</v>
      </c>
      <c r="FH495" s="32">
        <f>IF(AND($Q495&lt;&gt;$FF$7),1,0)</f>
        <v>0</v>
      </c>
      <c r="FI495" s="32">
        <f>IF(AND($U495&lt;&gt;$FF$7),1,0)</f>
        <v>0</v>
      </c>
      <c r="FJ495" s="32">
        <f>IF(AND($Y495&lt;&gt;$FF$7),1,0)</f>
        <v>0</v>
      </c>
      <c r="FK495" s="32">
        <f>IF(AND($AG495&lt;&gt;$FF$7),1,0)</f>
        <v>0</v>
      </c>
      <c r="FL495" s="32">
        <f>IF(AND($AK495&lt;&gt;$FF$7),1,0)</f>
        <v>0</v>
      </c>
      <c r="FM495" s="32">
        <f>IF(AND($AS495&lt;&gt;$FF$7),1,0)</f>
        <v>0</v>
      </c>
      <c r="FN495" s="32">
        <f>IF(AND($AW495&lt;&gt;$FF$7),1,0)</f>
        <v>0</v>
      </c>
      <c r="FO495" s="32">
        <f>IF(AND($BE495&lt;&gt;$FF$7),1,0)</f>
        <v>0</v>
      </c>
      <c r="FP495" s="32">
        <f>IF(AND($BI495&lt;&gt;$FF$7),1,0)</f>
        <v>0</v>
      </c>
      <c r="FQ495" s="32">
        <f>IF(AND($BQ495&lt;&gt;$FF$7),1,0)</f>
        <v>0</v>
      </c>
      <c r="FR495" s="32">
        <f>IF(AND($BU495&lt;&gt;$FF$7),1,0)</f>
        <v>0</v>
      </c>
      <c r="FU495" s="294">
        <f t="shared" ref="FU495" si="25245">IF($K495&lt;&gt;"NG",$GG495,0)</f>
        <v>0</v>
      </c>
      <c r="FV495" s="294">
        <f t="shared" ref="FV495" si="25246">IF($O495&lt;&gt;"NG",$GG495,0)</f>
        <v>0</v>
      </c>
      <c r="FW495" s="294">
        <f t="shared" ref="FW495" si="25247">IF($S495&lt;&gt;"NG",$GG495,0)</f>
        <v>0</v>
      </c>
      <c r="FX495" s="294">
        <f t="shared" ref="FX495" si="25248">IF($W495&lt;&gt;"NG",$GG495,0)</f>
        <v>0</v>
      </c>
      <c r="FY495" s="294">
        <f t="shared" ref="FY495" si="25249">IF($AE495&lt;&gt;"NG",$GG495,0)</f>
        <v>0</v>
      </c>
      <c r="FZ495" s="294">
        <f t="shared" ref="FZ495" si="25250">IF($AI495&lt;&gt;"NG",$GG495,0)</f>
        <v>0</v>
      </c>
      <c r="GA495" s="294">
        <f t="shared" ref="GA495" si="25251">IF($AQ495&lt;&gt;"NG",$GG495,0)</f>
        <v>0</v>
      </c>
      <c r="GB495" s="294">
        <f t="shared" ref="GB495" si="25252">IF($AU495&lt;&gt;"NG",$GG495,0)</f>
        <v>0</v>
      </c>
      <c r="GC495" s="294">
        <f t="shared" ref="GC495" si="25253">IF($BC495&lt;&gt;"NG",$GG495,0)</f>
        <v>0</v>
      </c>
      <c r="GD495" s="294">
        <f t="shared" ref="GD495" si="25254">IF($BG495&lt;&gt;"NG",$GG495,0)</f>
        <v>0</v>
      </c>
      <c r="GE495" s="294">
        <f t="shared" ref="GE495" si="25255">IF($BO495&lt;&gt;"NG",$GG495,0)</f>
        <v>0</v>
      </c>
      <c r="GF495" s="294">
        <f t="shared" ref="GF495" si="25256">IF($BS495&lt;&gt;"NG",$GG495,0)</f>
        <v>0</v>
      </c>
      <c r="GG495" s="294" t="e">
        <f>VLOOKUP($D495,リスト!$D:$S,15,FALSE)</f>
        <v>#N/A</v>
      </c>
      <c r="GH495" s="2" t="e">
        <f>INDEX(リスト!$V:$V,MATCH(中日程計画表!$D495,リスト!$D:$D,0))</f>
        <v>#N/A</v>
      </c>
      <c r="GI495" s="2" t="e">
        <f>INDEX(リスト!$A:$A,MATCH(中日程計画表!$D495,リスト!$D:$D,0))</f>
        <v>#N/A</v>
      </c>
      <c r="GJ495" s="2" t="e">
        <f>INDEX(リスト!$U:$U,MATCH(中日程計画表!$D495,リスト!$D:$D,0))</f>
        <v>#N/A</v>
      </c>
      <c r="GK495" s="5" t="e">
        <f>INDEX(リスト!$W:$W,MATCH(中日程計画表!$D495,リスト!$D:$D,0))</f>
        <v>#N/A</v>
      </c>
      <c r="GL495" s="2" t="s">
        <v>200</v>
      </c>
      <c r="GM495" s="296">
        <f>D495</f>
        <v>0</v>
      </c>
      <c r="GN495" s="296">
        <f>E495</f>
        <v>0</v>
      </c>
      <c r="GU495" s="460" t="str">
        <f t="shared" ref="GU495" si="25257">AE495</f>
        <v>NG</v>
      </c>
      <c r="GV495" s="460">
        <f t="shared" ref="GV495" si="25258">EI495</f>
        <v>0</v>
      </c>
      <c r="GW495" s="460">
        <f t="shared" ref="GW495" si="25259">EI496</f>
        <v>0</v>
      </c>
      <c r="GX495" s="462">
        <f t="shared" ref="GX495" si="25260">EV495</f>
        <v>0</v>
      </c>
      <c r="GY495" s="460" t="str">
        <f t="shared" ref="GY495" si="25261">AI495</f>
        <v>NG</v>
      </c>
      <c r="GZ495" s="460">
        <f t="shared" ref="GZ495" si="25262">EJ495</f>
        <v>0</v>
      </c>
      <c r="HA495" s="460">
        <f t="shared" ref="HA495" si="25263">EJ496</f>
        <v>0</v>
      </c>
      <c r="HB495" s="462">
        <f t="shared" ref="HB495" si="25264">EW495</f>
        <v>0</v>
      </c>
      <c r="HC495" s="460" t="str">
        <f t="shared" ref="HC495" si="25265">AQ495</f>
        <v>NG</v>
      </c>
      <c r="HD495" s="460">
        <f t="shared" ref="HD495" si="25266">EK495</f>
        <v>0</v>
      </c>
      <c r="HE495" s="460">
        <f t="shared" ref="HE495" si="25267">EK496</f>
        <v>0</v>
      </c>
      <c r="HF495" s="462">
        <f t="shared" ref="HF495" si="25268">EX495</f>
        <v>0</v>
      </c>
      <c r="HG495" s="460" t="str">
        <f t="shared" ref="HG495" si="25269">AU495</f>
        <v>NG</v>
      </c>
      <c r="HH495" s="460">
        <f t="shared" ref="HH495" si="25270">EL495</f>
        <v>0</v>
      </c>
      <c r="HI495" s="460">
        <f t="shared" ref="HI495" si="25271">EL496</f>
        <v>0</v>
      </c>
      <c r="HJ495" s="462">
        <f t="shared" ref="HJ495" si="25272">EY495</f>
        <v>0</v>
      </c>
      <c r="HK495" s="460" t="str">
        <f t="shared" ref="HK495" si="25273">BC495</f>
        <v>NG</v>
      </c>
      <c r="HL495" s="460">
        <f t="shared" ref="HL495" si="25274">EM495</f>
        <v>0</v>
      </c>
      <c r="HM495" s="460">
        <f t="shared" ref="HM495" si="25275">EM496</f>
        <v>0</v>
      </c>
      <c r="HN495" s="462">
        <f t="shared" ref="HN495" si="25276">EZ495</f>
        <v>0</v>
      </c>
      <c r="HO495" s="460" t="str">
        <f t="shared" ref="HO495" si="25277">BG495</f>
        <v>NG</v>
      </c>
      <c r="HP495" s="460">
        <f t="shared" ref="HP495" si="25278">EN495</f>
        <v>0</v>
      </c>
      <c r="HQ495" s="460">
        <f t="shared" ref="HQ495" si="25279">EN496</f>
        <v>0</v>
      </c>
      <c r="HR495" s="462">
        <f t="shared" ref="HR495" si="25280">FA495</f>
        <v>0</v>
      </c>
      <c r="HS495" s="332"/>
    </row>
    <row r="496" spans="1:227" ht="12" customHeight="1">
      <c r="A496" s="489"/>
      <c r="B496" s="487"/>
      <c r="C496" s="475"/>
      <c r="D496" s="485"/>
      <c r="E496" s="483"/>
      <c r="F496" s="317"/>
      <c r="G496" s="317"/>
      <c r="H496" s="317"/>
      <c r="I496" s="317"/>
      <c r="J496" s="316"/>
      <c r="K496" s="481"/>
      <c r="L496" s="77"/>
      <c r="M496" s="77"/>
      <c r="N496" s="471"/>
      <c r="O496" s="475"/>
      <c r="P496" s="77"/>
      <c r="Q496" s="77"/>
      <c r="R496" s="471"/>
      <c r="S496" s="475"/>
      <c r="T496" s="77"/>
      <c r="U496" s="77"/>
      <c r="V496" s="471"/>
      <c r="W496" s="473"/>
      <c r="X496" s="77"/>
      <c r="Y496" s="77"/>
      <c r="Z496" s="471"/>
      <c r="AA496" s="477"/>
      <c r="AB496" s="80"/>
      <c r="AC496" s="80"/>
      <c r="AD496" s="471"/>
      <c r="AE496" s="473"/>
      <c r="AF496" s="77"/>
      <c r="AG496" s="77"/>
      <c r="AH496" s="471"/>
      <c r="AI496" s="473"/>
      <c r="AJ496" s="77"/>
      <c r="AK496" s="77"/>
      <c r="AL496" s="471"/>
      <c r="AM496" s="477"/>
      <c r="AN496" s="80"/>
      <c r="AO496" s="80"/>
      <c r="AP496" s="471"/>
      <c r="AQ496" s="473"/>
      <c r="AR496" s="77"/>
      <c r="AS496" s="77"/>
      <c r="AT496" s="471"/>
      <c r="AU496" s="473"/>
      <c r="AV496" s="77"/>
      <c r="AW496" s="77"/>
      <c r="AX496" s="471"/>
      <c r="AY496" s="477"/>
      <c r="AZ496" s="80"/>
      <c r="BA496" s="80"/>
      <c r="BB496" s="471"/>
      <c r="BC496" s="475"/>
      <c r="BD496" s="77"/>
      <c r="BE496" s="77"/>
      <c r="BF496" s="471"/>
      <c r="BG496" s="473"/>
      <c r="BH496" s="77"/>
      <c r="BI496" s="77"/>
      <c r="BJ496" s="471"/>
      <c r="BK496" s="477"/>
      <c r="BL496" s="80"/>
      <c r="BM496" s="80"/>
      <c r="BN496" s="471"/>
      <c r="BO496" s="475"/>
      <c r="BP496" s="77"/>
      <c r="BQ496" s="77"/>
      <c r="BR496" s="471"/>
      <c r="BS496" s="473"/>
      <c r="BT496" s="77"/>
      <c r="BU496" s="77"/>
      <c r="BV496" s="471"/>
      <c r="BW496" s="469"/>
      <c r="BX496" s="467"/>
      <c r="BY496" s="490"/>
      <c r="CA496" s="19">
        <f t="shared" ref="CA496" si="25281">IF(AND($N495=1,$M496&lt;&gt;$BZ$7),1,0)</f>
        <v>0</v>
      </c>
      <c r="CB496" s="19">
        <f t="shared" ref="CB496" si="25282">IF(AND($R495=1,$Q496&lt;&gt;$BZ$7),1,0)</f>
        <v>0</v>
      </c>
      <c r="CC496" s="19">
        <f t="shared" ref="CC496" si="25283">IF(AND($V495=1,$U496&lt;&gt;$BZ$7),1,0)</f>
        <v>0</v>
      </c>
      <c r="CD496" s="19">
        <f t="shared" ref="CD496" si="25284">IF(AND($Z495=1,$Y496&lt;&gt;$BZ$7),1,0)</f>
        <v>0</v>
      </c>
      <c r="CE496" s="19">
        <f t="shared" ref="CE496" si="25285">IF(AND($AH495=1,$AG496&lt;&gt;$BZ$7),1,0)</f>
        <v>0</v>
      </c>
      <c r="CF496" s="19">
        <f t="shared" ref="CF496" si="25286">IF(AND($AL495=1,$AK496&lt;&gt;$BZ$7),1,0)</f>
        <v>0</v>
      </c>
      <c r="CG496" s="19">
        <f t="shared" ref="CG496" si="25287">IF(AND($AT495=1,$AS496&lt;&gt;$BZ$7),1,0)</f>
        <v>0</v>
      </c>
      <c r="CH496" s="19">
        <f t="shared" ref="CH496" si="25288">IF(AND($AX495=1,$AW496&lt;&gt;$BZ$7),1,0)</f>
        <v>0</v>
      </c>
      <c r="CI496" s="19">
        <f t="shared" ref="CI496" si="25289">IF(AND($BF495=1,$BE496&lt;&gt;$BZ$7),1,0)</f>
        <v>0</v>
      </c>
      <c r="CJ496" s="19">
        <f t="shared" ref="CJ496" si="25290">IF(AND($BJ495=1,$BI496&lt;&gt;$BZ$7),1,0)</f>
        <v>0</v>
      </c>
      <c r="CK496" s="19">
        <f t="shared" ref="CK496" si="25291">IF(AND($BR495=1,$BQ496&lt;&gt;$BZ$7),1,0)</f>
        <v>0</v>
      </c>
      <c r="CL496" s="19">
        <f t="shared" ref="CL496" si="25292">IF(AND($BV495=1,$BU496&lt;&gt;$BZ$7),1,0)</f>
        <v>0</v>
      </c>
      <c r="CO496" s="19">
        <f>IF(AND($M496&lt;&gt;$CN$7,$M496&lt;=$CN$6),1,0)</f>
        <v>0</v>
      </c>
      <c r="CP496" s="19">
        <f>IF(AND($Q496&lt;&gt;$CN$7,$Q496&lt;=$CN$6),1,0)</f>
        <v>0</v>
      </c>
      <c r="CQ496" s="19">
        <f>IF(AND($U496&lt;&gt;$CN$7,$U496&lt;=$CN$6),1,0)</f>
        <v>0</v>
      </c>
      <c r="CR496" s="19">
        <f>IF(AND($Y496&lt;&gt;$CN$7,$Y496&lt;=$CN$6),1,0)</f>
        <v>0</v>
      </c>
      <c r="CS496" s="19">
        <f>IF(AND($AG496&lt;&gt;$CN$7,$AG496&lt;=$CN$6),1,0)</f>
        <v>0</v>
      </c>
      <c r="CT496" s="19">
        <f>IF(AND($AK496&lt;&gt;$CN$7,$AK496&lt;=$CN$6),1,0)</f>
        <v>0</v>
      </c>
      <c r="CU496" s="19">
        <f>IF(AND($AS496&lt;&gt;$CN$7,$AS496&lt;=$CN$6),1,0)</f>
        <v>0</v>
      </c>
      <c r="CV496" s="19">
        <f>IF(AND($AW496&lt;&gt;$CN$7,$AW496&lt;=$CN$6),1,0)</f>
        <v>0</v>
      </c>
      <c r="CW496" s="19">
        <f>IF(AND($BE496&lt;&gt;$CN$7,$BE496&lt;=$CN$6),1,0)</f>
        <v>0</v>
      </c>
      <c r="CX496" s="19">
        <f>IF(AND($BI496&lt;&gt;$CN$7,$BI496&lt;=$CN$6),1,0)</f>
        <v>0</v>
      </c>
      <c r="CY496" s="19">
        <f>IF(AND($BQ496&lt;&gt;$CN$7,$BQ496&lt;=$CN$6),1,0)</f>
        <v>0</v>
      </c>
      <c r="CZ496" s="19">
        <f>IF(AND($BU496&lt;&gt;$CN$7,$BU496&lt;=$CN$6),1,0)</f>
        <v>0</v>
      </c>
      <c r="DC496" s="19">
        <f>IF($N495=1,1,0)</f>
        <v>0</v>
      </c>
      <c r="DD496" s="19">
        <f>IF($R495=1,1,0)</f>
        <v>0</v>
      </c>
      <c r="DE496" s="19">
        <f>IF($V495=1,1,0)</f>
        <v>0</v>
      </c>
      <c r="DF496" s="19">
        <f>IF($Z495=1,1,0)</f>
        <v>0</v>
      </c>
      <c r="DG496" s="19">
        <f>IF($AH495=1,1,0)</f>
        <v>0</v>
      </c>
      <c r="DH496" s="19">
        <f>IF($AL495=1,1,0)</f>
        <v>0</v>
      </c>
      <c r="DI496" s="19">
        <f>IF($AT495=1,1,0)</f>
        <v>0</v>
      </c>
      <c r="DJ496" s="19">
        <f>IF($AX495=1,1,0)</f>
        <v>0</v>
      </c>
      <c r="DK496" s="19">
        <f>IF($BF495=1,1,0)</f>
        <v>0</v>
      </c>
      <c r="DL496" s="19">
        <f>IF($BJ495=1,1,0)</f>
        <v>0</v>
      </c>
      <c r="DM496" s="19">
        <f>IF($BR495=1,1,0)</f>
        <v>0</v>
      </c>
      <c r="DN496" s="19">
        <f>IF($BV495=1,1,0)</f>
        <v>0</v>
      </c>
      <c r="DQ496" s="19">
        <f t="shared" ref="DQ496" si="25293">IF($N495=1,1,0)</f>
        <v>0</v>
      </c>
      <c r="DR496" s="19">
        <f t="shared" ref="DR496" si="25294">IF($R495=1,1,0)</f>
        <v>0</v>
      </c>
      <c r="DS496" s="19">
        <f t="shared" ref="DS496" si="25295">IF($V495=1,1,0)</f>
        <v>0</v>
      </c>
      <c r="DT496" s="19">
        <f t="shared" ref="DT496" si="25296">IF($Z495=1,1,0)</f>
        <v>0</v>
      </c>
      <c r="DU496" s="19">
        <f t="shared" ref="DU496" si="25297">IF($AH495=1,1,0)</f>
        <v>0</v>
      </c>
      <c r="DV496" s="19">
        <f t="shared" ref="DV496" si="25298">IF($AL495=1,1,0)</f>
        <v>0</v>
      </c>
      <c r="DW496" s="19">
        <f t="shared" ref="DW496" si="25299">IF($AT495=1,1,0)</f>
        <v>0</v>
      </c>
      <c r="DX496" s="19">
        <f t="shared" ref="DX496" si="25300">IF($AX495=1,1,0)</f>
        <v>0</v>
      </c>
      <c r="DY496" s="19">
        <f t="shared" ref="DY496" si="25301">IF($BF495=1,1,0)</f>
        <v>0</v>
      </c>
      <c r="DZ496" s="19">
        <f t="shared" ref="DZ496" si="25302">IF($BJ495=1,1,0)</f>
        <v>0</v>
      </c>
      <c r="EA496" s="19">
        <f t="shared" ref="EA496" si="25303">IF($BR495=1,1,0)</f>
        <v>0</v>
      </c>
      <c r="EB496" s="19">
        <f t="shared" ref="EB496" si="25304">IF($BV495=1,1,0)</f>
        <v>0</v>
      </c>
      <c r="EE496" s="329">
        <f>N495*$FU496*週間進捗報告書!$G$9</f>
        <v>0</v>
      </c>
      <c r="EF496" s="329">
        <f>R495*$FV496*週間進捗報告書!$G$10</f>
        <v>0</v>
      </c>
      <c r="EG496" s="329">
        <f>V495*$FW496*週間進捗報告書!$G$11</f>
        <v>0</v>
      </c>
      <c r="EH496" s="329">
        <f>Z495*$FX496*週間進捗報告書!$G$12</f>
        <v>0</v>
      </c>
      <c r="EI496" s="329">
        <f>AH495*$FY496*週間進捗報告書!$G$13</f>
        <v>0</v>
      </c>
      <c r="EJ496" s="329">
        <f>AL495*$FZ496*週間進捗報告書!$G$14</f>
        <v>0</v>
      </c>
      <c r="EK496" s="329">
        <f>AT495*$GA496*週間進捗報告書!$G$15</f>
        <v>0</v>
      </c>
      <c r="EL496" s="329">
        <f>AX495*$GB496*週間進捗報告書!$G$16</f>
        <v>0</v>
      </c>
      <c r="EM496" s="329">
        <f>BF495*$GC496*週間進捗報告書!$G$17</f>
        <v>0</v>
      </c>
      <c r="EN496" s="329">
        <f>BJ495*$GD496*週間進捗報告書!$G$18</f>
        <v>0</v>
      </c>
      <c r="EO496" s="329">
        <f>BR495*$GE496*週間進捗報告書!$G$19</f>
        <v>0</v>
      </c>
      <c r="EP496" s="329">
        <f>BV495*$GF496*週間進捗報告書!$G$20</f>
        <v>0</v>
      </c>
      <c r="ER496" s="547"/>
      <c r="ES496" s="547"/>
      <c r="ET496" s="547"/>
      <c r="EU496" s="547"/>
      <c r="EV496" s="547"/>
      <c r="EW496" s="547"/>
      <c r="EX496" s="547"/>
      <c r="EY496" s="547"/>
      <c r="EZ496" s="547"/>
      <c r="FA496" s="547"/>
      <c r="FB496" s="547"/>
      <c r="FC496" s="547"/>
      <c r="FD496" s="547"/>
      <c r="FE496" s="332"/>
      <c r="FG496" s="19"/>
      <c r="FH496" s="19"/>
      <c r="FI496" s="19"/>
      <c r="FJ496" s="19"/>
      <c r="FK496" s="19"/>
      <c r="FL496" s="19"/>
      <c r="FM496" s="19"/>
      <c r="FN496" s="19"/>
      <c r="FO496" s="19"/>
      <c r="FP496" s="19"/>
      <c r="FQ496" s="19"/>
      <c r="FR496" s="19"/>
      <c r="FU496" s="295">
        <f t="shared" ref="FU496" si="25305">FU495</f>
        <v>0</v>
      </c>
      <c r="FV496" s="295">
        <f t="shared" ref="FV496" si="25306">FV495</f>
        <v>0</v>
      </c>
      <c r="FW496" s="295">
        <f t="shared" ref="FW496" si="25307">FW495</f>
        <v>0</v>
      </c>
      <c r="FX496" s="295">
        <f t="shared" ref="FX496" si="25308">FX495</f>
        <v>0</v>
      </c>
      <c r="FY496" s="295">
        <f t="shared" ref="FY496" si="25309">FY495</f>
        <v>0</v>
      </c>
      <c r="FZ496" s="295">
        <f t="shared" ref="FZ496" si="25310">FZ495</f>
        <v>0</v>
      </c>
      <c r="GA496" s="295">
        <f t="shared" ref="GA496" si="25311">GA495</f>
        <v>0</v>
      </c>
      <c r="GB496" s="295">
        <f t="shared" ref="GB496" si="25312">GB495</f>
        <v>0</v>
      </c>
      <c r="GC496" s="295">
        <f t="shared" ref="GC496" si="25313">GC495</f>
        <v>0</v>
      </c>
      <c r="GD496" s="295">
        <f t="shared" ref="GD496" si="25314">GD495</f>
        <v>0</v>
      </c>
      <c r="GE496" s="295">
        <f t="shared" ref="GE496" si="25315">GE495</f>
        <v>0</v>
      </c>
      <c r="GF496" s="295">
        <f t="shared" ref="GF496" si="25316">GF495</f>
        <v>0</v>
      </c>
      <c r="GG496" s="295" t="e">
        <f t="shared" ref="GG496" si="25317">GG495</f>
        <v>#N/A</v>
      </c>
      <c r="GH496" s="2" t="e">
        <f>INDEX(リスト!$V:$V,MATCH(中日程計画表!$D495,リスト!$D:$D,0))</f>
        <v>#N/A</v>
      </c>
      <c r="GI496" s="2" t="e">
        <f>INDEX(リスト!$A:$A,MATCH(中日程計画表!$D495,リスト!$D:$D,0))</f>
        <v>#N/A</v>
      </c>
      <c r="GJ496" s="2" t="e">
        <f>INDEX(リスト!$U:$U,MATCH(中日程計画表!$D495,リスト!$D:$D,0))</f>
        <v>#N/A</v>
      </c>
      <c r="GK496" s="5" t="e">
        <f>INDEX(リスト!$W:$W,MATCH(中日程計画表!$D495,リスト!$D:$D,0))</f>
        <v>#N/A</v>
      </c>
      <c r="GL496" s="2" t="s">
        <v>201</v>
      </c>
      <c r="GM496" s="296">
        <f t="shared" ref="GM496" si="25318">GM495</f>
        <v>0</v>
      </c>
      <c r="GN496" s="296">
        <f t="shared" ref="GN496" si="25319">GN495</f>
        <v>0</v>
      </c>
      <c r="GU496" s="461"/>
      <c r="GV496" s="460"/>
      <c r="GW496" s="460"/>
      <c r="GX496" s="461"/>
      <c r="GY496" s="461"/>
      <c r="GZ496" s="460"/>
      <c r="HA496" s="460"/>
      <c r="HB496" s="461"/>
      <c r="HC496" s="461"/>
      <c r="HD496" s="460"/>
      <c r="HE496" s="460"/>
      <c r="HF496" s="461"/>
      <c r="HG496" s="461"/>
      <c r="HH496" s="460"/>
      <c r="HI496" s="460"/>
      <c r="HJ496" s="461"/>
      <c r="HK496" s="461"/>
      <c r="HL496" s="460"/>
      <c r="HM496" s="460"/>
      <c r="HN496" s="461"/>
      <c r="HO496" s="461"/>
      <c r="HP496" s="460"/>
      <c r="HQ496" s="460"/>
      <c r="HR496" s="461"/>
      <c r="HS496" s="4"/>
    </row>
    <row r="497" spans="1:227" ht="12" customHeight="1">
      <c r="A497" s="488" t="str">
        <f t="shared" ref="A497" ca="1" si="25320">INDIRECT("リスト!A"&amp;B497+6)</f>
        <v/>
      </c>
      <c r="B497" s="486">
        <f t="shared" ref="B497" si="25321">ROUNDDOWN((ROW()-6)/2,0)+1</f>
        <v>246</v>
      </c>
      <c r="C497" s="474" t="str">
        <f>機能グループ名</f>
        <v/>
      </c>
      <c r="D497" s="484">
        <f>機能ID</f>
        <v>0</v>
      </c>
      <c r="E497" s="482">
        <f>機能名</f>
        <v>0</v>
      </c>
      <c r="F497" s="315"/>
      <c r="G497" s="315"/>
      <c r="H497" s="315"/>
      <c r="I497" s="315"/>
      <c r="J497" s="316"/>
      <c r="K497" s="480" t="str">
        <f>担当者_SR</f>
        <v>NG</v>
      </c>
      <c r="L497" s="76"/>
      <c r="M497" s="76"/>
      <c r="N497" s="470"/>
      <c r="O497" s="474" t="str">
        <f>担当者_SRR</f>
        <v>NG</v>
      </c>
      <c r="P497" s="76"/>
      <c r="Q497" s="76"/>
      <c r="R497" s="470"/>
      <c r="S497" s="474" t="str">
        <f>担当者_DS</f>
        <v>NG</v>
      </c>
      <c r="T497" s="76"/>
      <c r="U497" s="76"/>
      <c r="V497" s="470"/>
      <c r="W497" s="472" t="str">
        <f>担当者_DSR</f>
        <v>NG</v>
      </c>
      <c r="X497" s="76"/>
      <c r="Y497" s="76"/>
      <c r="Z497" s="470"/>
      <c r="AA497" s="476"/>
      <c r="AB497" s="79"/>
      <c r="AC497" s="79"/>
      <c r="AD497" s="470">
        <f>IF(AC498 &lt;&gt; "",1,0)</f>
        <v>0</v>
      </c>
      <c r="AE497" s="472" t="str">
        <f>担当者_CD</f>
        <v>NG</v>
      </c>
      <c r="AF497" s="76"/>
      <c r="AG497" s="76"/>
      <c r="AH497" s="470"/>
      <c r="AI497" s="472" t="str">
        <f>担当者_DD</f>
        <v>NG</v>
      </c>
      <c r="AJ497" s="76"/>
      <c r="AK497" s="76"/>
      <c r="AL497" s="470"/>
      <c r="AM497" s="476"/>
      <c r="AN497" s="79"/>
      <c r="AO497" s="79"/>
      <c r="AP497" s="470">
        <f>IF(AO498 &lt;&gt; "",1,0)</f>
        <v>0</v>
      </c>
      <c r="AQ497" s="472" t="str">
        <f>担当者_MCL</f>
        <v>NG</v>
      </c>
      <c r="AR497" s="76"/>
      <c r="AS497" s="76"/>
      <c r="AT497" s="470"/>
      <c r="AU497" s="472" t="str">
        <f>担当者_MCLR</f>
        <v>NG</v>
      </c>
      <c r="AV497" s="76"/>
      <c r="AW497" s="76"/>
      <c r="AX497" s="470"/>
      <c r="AY497" s="476"/>
      <c r="AZ497" s="79"/>
      <c r="BA497" s="79"/>
      <c r="BB497" s="470">
        <f>IF(BA498 &lt;&gt; "",1,0)</f>
        <v>0</v>
      </c>
      <c r="BC497" s="474" t="str">
        <f>担当者_MT</f>
        <v>NG</v>
      </c>
      <c r="BD497" s="76"/>
      <c r="BE497" s="76"/>
      <c r="BF497" s="470"/>
      <c r="BG497" s="472" t="str">
        <f>担当者_M検</f>
        <v>NG</v>
      </c>
      <c r="BH497" s="76"/>
      <c r="BI497" s="76"/>
      <c r="BJ497" s="470"/>
      <c r="BK497" s="476"/>
      <c r="BL497" s="79"/>
      <c r="BM497" s="79"/>
      <c r="BN497" s="470">
        <v>0</v>
      </c>
      <c r="BO497" s="474" t="str">
        <f>担当者_モテ</f>
        <v>NG</v>
      </c>
      <c r="BP497" s="76"/>
      <c r="BQ497" s="76"/>
      <c r="BR497" s="470"/>
      <c r="BS497" s="472" t="str">
        <f>担当者_モテR</f>
        <v>NG</v>
      </c>
      <c r="BT497" s="76"/>
      <c r="BU497" s="76"/>
      <c r="BV497" s="470"/>
      <c r="BW497" s="468">
        <f t="shared" ref="BW497" si="25322">IFERROR(SUM(IF(K497&lt;&gt;"NG",N497*K$1,0),IF(O497&lt;&gt;"NG",R497*O$1,0),IF(S497&lt;&gt;"NG",V497*S$1,0),IF(W497&lt;&gt;"NG",Z497*W$1,0),IF(AA497&lt;&gt;"NG",AD497*AA$1,0),IF(AE497&lt;&gt;"NG",AH497*AE$1,0),IF(AI497&lt;&gt;"NG",AL497*AI$1,0),IF(AM497&lt;&gt;"NG",AP497*AM$1,0),IF(AQ497&lt;&gt;"NG",AT497*AQ$1,0),IF(AU497&lt;&gt;"NG",AX497*AU$1,0),IF(AY497&lt;&gt;"NG",BB497*AY$1,0),IF(BC497&lt;&gt;"NG",BF497*BC$1,0),IF(BG497&lt;&gt;"NG",BJ497*BG$1,0),IF(BK497&lt;&gt;"NG",BN497*BK$1,0),IF(BO497&lt;&gt;"NG",BR497*BO$1,0),IF(BS497&lt;&gt;"NG",BV497*BS$1,0))/SUM(IF(K497&lt;&gt;"NG",K$1,0),IF(O497&lt;&gt;"NG",O$1,0),IF(S497&lt;&gt;"NG",S$1,0),IF(W497&lt;&gt;"NG",W$1,0),IF(AA497&lt;&gt;"NG",AA$1,0),IF(AE497&lt;&gt;"NG",AE$1,0),IF(AI497&lt;&gt;"NG",AI$1,0),IF(AM497&lt;&gt;"NG",AM$1,0),IF(AQ497&lt;&gt;"NG",AQ$1,0),IF(AU497&lt;&gt;"NG",AU$1,0),IF(AY497&lt;&gt;"NG",AY$1,0),IF(BC497&lt;&gt;"NG",BC$1,0),IF(BG497&lt;&gt;"NG",BG$1,0),IF(BK497&lt;&gt;"NG",BK$1,0),IF(BO497&lt;&gt;"NG",BO$1,0),IF(BS497&lt;&gt;"NG",BS$1,0)),0)</f>
        <v>0</v>
      </c>
      <c r="BX497" s="466"/>
      <c r="BY497" s="490"/>
      <c r="BZ497" s="5"/>
      <c r="CA497" s="32">
        <f t="shared" ref="CA497" si="25323">IF(AND($M497&lt;&gt;$BZ$5,$M497&lt;=$BZ$6,$M497&lt;&gt;$BZ$7),1,0)</f>
        <v>0</v>
      </c>
      <c r="CB497" s="32">
        <f t="shared" ref="CB497" si="25324">IF(AND($Q497&lt;&gt;$BZ$5,$Q497&lt;=$BZ$6,$Q497&lt;&gt;$BZ$7),1,0)</f>
        <v>0</v>
      </c>
      <c r="CC497" s="32">
        <f t="shared" ref="CC497" si="25325">IF(AND($U497&lt;&gt;$BZ$5,$U497&lt;=$BZ$6,$U497&lt;&gt;$BZ$7),1,0)</f>
        <v>0</v>
      </c>
      <c r="CD497" s="32">
        <f t="shared" ref="CD497" si="25326">IF(AND($Y497&lt;&gt;$BZ$5,$Y497&lt;=$BZ$6,$Y497&lt;&gt;$BZ$7),1,0)</f>
        <v>0</v>
      </c>
      <c r="CE497" s="32">
        <f t="shared" ref="CE497" si="25327">IF(AND($AG497&lt;&gt;$BZ$5,$AG497&lt;=$BZ$6,$AG497&lt;&gt;$BZ$7),1,0)</f>
        <v>0</v>
      </c>
      <c r="CF497" s="32">
        <f t="shared" ref="CF497" si="25328">IF(AND($AK497&lt;&gt;$BZ$5,$AK497&lt;=$BZ$6,$AK497&lt;&gt;$BZ$7),1,0)</f>
        <v>0</v>
      </c>
      <c r="CG497" s="32">
        <f t="shared" ref="CG497" si="25329">IF(AND($AS497&lt;&gt;$BZ$5,$AS497&lt;=$BZ$6,$AS497&lt;&gt;$BZ$7),1,0)</f>
        <v>0</v>
      </c>
      <c r="CH497" s="32">
        <f t="shared" ref="CH497" si="25330">IF(AND($AW497&lt;&gt;$BZ$5,$AW497&lt;=$BZ$6,$AW497&lt;&gt;$BZ$7),1,0)</f>
        <v>0</v>
      </c>
      <c r="CI497" s="32">
        <f t="shared" ref="CI497" si="25331">IF(AND($BE497&lt;&gt;$BZ$5,$BE497&lt;=$BZ$6,$BE497&lt;&gt;$BZ$7),1,0)</f>
        <v>0</v>
      </c>
      <c r="CJ497" s="32">
        <f t="shared" ref="CJ497" si="25332">IF(AND($BI497&lt;&gt;$BZ$5,$BI497&lt;=$BZ$6,$BI497&lt;&gt;$BZ$7),1,0)</f>
        <v>0</v>
      </c>
      <c r="CK497" s="32">
        <f t="shared" ref="CK497" si="25333">IF(AND($BQ497&lt;&gt;$BZ$5,$BQ497&lt;=$BZ$6,$BQ497&lt;&gt;$BZ$7),1,0)</f>
        <v>0</v>
      </c>
      <c r="CL497" s="32">
        <f t="shared" ref="CL497" si="25334">IF(AND($BU497&lt;&gt;$BZ$5,$BU497&lt;=$BZ$6,$BU497&lt;&gt;$BZ$7),1,0)</f>
        <v>0</v>
      </c>
      <c r="CO497" s="32">
        <f>IF(AND($M497&lt;&gt;$CN$5,$M497&lt;=$CN$6,$M497&lt;&gt;$CN$7),1,0)</f>
        <v>0</v>
      </c>
      <c r="CP497" s="32">
        <f>IF(AND($Q497&lt;&gt;$CN$5,$Q497&lt;=$CN$6,$Q497&lt;&gt;$CN$7),1,0)</f>
        <v>0</v>
      </c>
      <c r="CQ497" s="32">
        <f>IF(AND($U497&lt;&gt;$CN$5,$U497&lt;=$CN$6,$U497&lt;&gt;$CN$7),1,0)</f>
        <v>0</v>
      </c>
      <c r="CR497" s="32">
        <f>IF(AND($Y497&lt;&gt;$CN$5,$Y497&lt;=$CN$6,$Y497&lt;&gt;$CN$7),1,0)</f>
        <v>0</v>
      </c>
      <c r="CS497" s="32">
        <f>IF(AND($AG497&lt;&gt;$CN$5,$AG497&lt;=$CN$6,$AG497&lt;&gt;$CN$7),1,0)</f>
        <v>0</v>
      </c>
      <c r="CT497" s="32">
        <f>IF(AND($AK497&lt;&gt;$CN$5,$AK497&lt;=$CN$6,$AK497&lt;&gt;$CN$7),1,0)</f>
        <v>0</v>
      </c>
      <c r="CU497" s="32">
        <f>IF(AND($AS497&lt;&gt;$CN$5,$AS497&lt;=$CN$6,$AS497&lt;&gt;$CN$7),1,0)</f>
        <v>0</v>
      </c>
      <c r="CV497" s="32">
        <f>IF(AND($AW497&lt;&gt;$CN$5,$AW497&lt;=$CN$6,$AW497&lt;&gt;$CN$7),1,0)</f>
        <v>0</v>
      </c>
      <c r="CW497" s="32">
        <f>IF(AND($BE497&lt;&gt;$CN$5,$BE497&lt;=$CN$6,$BE497&lt;&gt;$CN$7),1,0)</f>
        <v>0</v>
      </c>
      <c r="CX497" s="32">
        <f>IF(AND($BI497&lt;&gt;$CN$5,$BI497&lt;=$CN$6,$BI497&lt;&gt;$CN$7),1,0)</f>
        <v>0</v>
      </c>
      <c r="CY497" s="32">
        <f>IF(AND($BQ497&lt;&gt;$CN$5,$BQ497&lt;=$CN$6,$BQ497&lt;&gt;$CN$7),1,0)</f>
        <v>0</v>
      </c>
      <c r="CZ497" s="32">
        <f>IF(AND($BU497&lt;&gt;$CN$5,$BU497&lt;=$CN$6,$BU497&lt;&gt;$CN$7),1,0)</f>
        <v>0</v>
      </c>
      <c r="DC497" s="32">
        <f>IF(AND($M497&lt;&gt;$DB$5,$M497&lt;=$DB$6,$M497&lt;&gt;$CN$7),1,0)</f>
        <v>0</v>
      </c>
      <c r="DD497" s="32">
        <f>IF(AND($Q497&lt;&gt;$DB$5,$Q497&lt;=$DB$6,$Q497&lt;&gt;$CN$7),1,0)</f>
        <v>0</v>
      </c>
      <c r="DE497" s="32">
        <f>IF(AND($U497&lt;&gt;$DB$5,$U497&lt;=$DB$6,$U497&lt;&gt;$CN$7),1,0)</f>
        <v>0</v>
      </c>
      <c r="DF497" s="32">
        <f>IF(AND($Y497&lt;&gt;$DB$5,$Y497&lt;=$DB$6,$Y497&lt;&gt;$CN$7),1,0)</f>
        <v>0</v>
      </c>
      <c r="DG497" s="32">
        <f>IF(AND($AG497&lt;&gt;$DB$5,$AG497&lt;=$DB$6,$AG497&lt;&gt;$CN$7),1,0)</f>
        <v>0</v>
      </c>
      <c r="DH497" s="32">
        <f>IF(AND($AK497&lt;&gt;$DB$5,$AK497&lt;=$DB$6,$AK497&lt;&gt;$CN$7),1,0)</f>
        <v>0</v>
      </c>
      <c r="DI497" s="32">
        <f>IF(AND($AS497&lt;&gt;$DB$5,$AS497&lt;=$DB$6,$AS497&lt;&gt;$CN$7),1,0)</f>
        <v>0</v>
      </c>
      <c r="DJ497" s="32">
        <f>IF(AND($AW497&lt;&gt;$DB$5,$AW497&lt;=$DB$6,$AW497&lt;&gt;$CN$7),1,0)</f>
        <v>0</v>
      </c>
      <c r="DK497" s="32">
        <f>IF(AND($BE497&lt;&gt;$DB$5,$BE497&lt;=$DB$6,$BE497&lt;&gt;$CN$7),1,0)</f>
        <v>0</v>
      </c>
      <c r="DL497" s="32">
        <f>IF(AND($BI497&lt;&gt;$DB$5,$BI497&lt;=$DB$6,$BI497&lt;&gt;$CN$7),1,0)</f>
        <v>0</v>
      </c>
      <c r="DM497" s="32">
        <f>IF(AND($BQ497&lt;&gt;$DB$5,$BQ497&lt;=$DB$6,$BQ497&lt;&gt;$CN$7),1,0)</f>
        <v>0</v>
      </c>
      <c r="DN497" s="32">
        <f>IF(AND($BU497&lt;&gt;$DB$5,$BU497&lt;=$DB$6,$BU497&lt;&gt;$CN$7),1,0)</f>
        <v>0</v>
      </c>
      <c r="DQ497" s="32">
        <f t="shared" ref="DQ497" si="25335">IF(AND($M497&lt;&gt;$DP$5,$M497&lt;=$DP$6,$M497&lt;&gt;$CN$7),1,0)</f>
        <v>0</v>
      </c>
      <c r="DR497" s="32">
        <f t="shared" ref="DR497" si="25336">IF(AND($Q497&lt;&gt;$DP$5,$Q497&lt;=$DP$6,$Q497&lt;&gt;$CN$7),1,0)</f>
        <v>0</v>
      </c>
      <c r="DS497" s="32">
        <f t="shared" ref="DS497" si="25337">IF(AND($U497&lt;&gt;$DP$5,$U497&lt;=$DP$6,$U497&lt;&gt;$CN$7),1,0)</f>
        <v>0</v>
      </c>
      <c r="DT497" s="32">
        <f t="shared" ref="DT497" si="25338">IF(AND($Y497&lt;&gt;$DP$5,$Y497&lt;=$DP$6,$Y497&lt;&gt;$CN$7),1,0)</f>
        <v>0</v>
      </c>
      <c r="DU497" s="32">
        <f t="shared" ref="DU497" si="25339">IF(AND($AG497&lt;&gt;$DP$5,$AG497&lt;=$DP$6,$AG497&lt;&gt;$CN$7),1,0)</f>
        <v>0</v>
      </c>
      <c r="DV497" s="32">
        <f t="shared" ref="DV497" si="25340">IF(AND($AK497&lt;&gt;$DP$5,$AK497&lt;=$DP$6,$AK497&lt;&gt;$CN$7),1,0)</f>
        <v>0</v>
      </c>
      <c r="DW497" s="32">
        <f t="shared" ref="DW497" si="25341">IF(AND($AS497&lt;&gt;$DP$5,$AS497&lt;=$DP$6,$AS497&lt;&gt;$CN$7),1,0)</f>
        <v>0</v>
      </c>
      <c r="DX497" s="32">
        <f t="shared" ref="DX497" si="25342">IF(AND($AW497&lt;&gt;$DP$5,$AW497&lt;=$DP$6,$AW497&lt;&gt;$CN$7),1,0)</f>
        <v>0</v>
      </c>
      <c r="DY497" s="32">
        <f t="shared" ref="DY497" si="25343">IF(AND($BE497&lt;&gt;$DP$5,$BE497&lt;=$DP$6,$BE497&lt;&gt;$CN$7),1,0)</f>
        <v>0</v>
      </c>
      <c r="DZ497" s="32">
        <f t="shared" ref="DZ497" si="25344">IF(AND($BI497&lt;&gt;$DP$5,$BI497&lt;=$DP$6,$BI497&lt;&gt;$CN$7),1,0)</f>
        <v>0</v>
      </c>
      <c r="EA497" s="32">
        <f t="shared" ref="EA497" si="25345">IF(AND($BQ497&lt;&gt;$DP$5,$BQ497&lt;=$DP$6,$BQ497&lt;&gt;$CN$7),1,0)</f>
        <v>0</v>
      </c>
      <c r="EB497" s="32">
        <f t="shared" ref="EB497" si="25346">IF(AND($BU497&lt;&gt;$DP$5,$BU497&lt;=$DP$6,$BU497&lt;&gt;$CN$7),1,0)</f>
        <v>0</v>
      </c>
      <c r="EE497" s="328">
        <f>IF(M497&lt;&gt;"",IF(M497&lt;=$ED$6,1,IF(L497&gt;$ED$6,0,NETWORKDAYS(L497,$ED$6,祭日リスト)/NETWORKDAYS(L497,M497,祭日リスト)))*$GG497*週間進捗報告書!$G$9,0)</f>
        <v>0</v>
      </c>
      <c r="EF497" s="328">
        <f>IF(Q497&lt;&gt;"",IF(Q497&lt;=$ED$6,1,IF(P497&gt;$ED$6,0,NETWORKDAYS(P497,$ED$6,祭日リスト)/NETWORKDAYS(P497,Q497,祭日リスト)))*$GG497*週間進捗報告書!$G$10,0)</f>
        <v>0</v>
      </c>
      <c r="EG497" s="328">
        <f>IF(U497&lt;&gt;"",IF(U497&lt;=$ED$6,1,IF(T497&gt;$ED$6,0,NETWORKDAYS(T497,$ED$6,祭日リスト)/NETWORKDAYS(T497,U497,祭日リスト)))*$GG497*週間進捗報告書!$G$11,0)</f>
        <v>0</v>
      </c>
      <c r="EH497" s="328">
        <f>IF(Y497&lt;&gt;"",IF(Y497&lt;=$ED$6,1,IF(X497&gt;$ED$6,0,NETWORKDAYS(X497,$ED$6,祭日リスト)/NETWORKDAYS(X497,Y497,祭日リスト)))*$GG497*週間進捗報告書!$G$12,0)</f>
        <v>0</v>
      </c>
      <c r="EI497" s="328">
        <f>IF(AG497&lt;&gt;"",IF(AG497&lt;=$ED$6,1,IF(AF497&gt;$ED$6,0,NETWORKDAYS(AF497,$ED$6,祭日リスト)/NETWORKDAYS(AF497,AG497,祭日リスト)))*$GG497*週間進捗報告書!$G$13,0)</f>
        <v>0</v>
      </c>
      <c r="EJ497" s="328">
        <f>IF(AK497&lt;&gt;"",IF(AK497&lt;=$ED$6,1,IF(AJ497&gt;$ED$6,0,NETWORKDAYS(AJ497,$ED$6,祭日リスト)/NETWORKDAYS(AJ497,AK497,祭日リスト)))*$GG497*週間進捗報告書!$G$14,0)</f>
        <v>0</v>
      </c>
      <c r="EK497" s="328">
        <f>IF(AS497&lt;&gt;"",IF(AS497&lt;=$ED$6,1,IF(AR497&gt;$ED$6,0,NETWORKDAYS(AR497,$ED$6,祭日リスト)/NETWORKDAYS(AR497,AS497,祭日リスト)))*$GG497*週間進捗報告書!$G$15,0)</f>
        <v>0</v>
      </c>
      <c r="EL497" s="328">
        <f>IF(AW497&lt;&gt;"",IF(AW497&lt;=$ED$6,1,IF(AV497&gt;$ED$6,0,NETWORKDAYS(AV497,$ED$6,祭日リスト)/NETWORKDAYS(AV497,AW497,祭日リスト)))*$GG497*週間進捗報告書!$G$16,0)</f>
        <v>0</v>
      </c>
      <c r="EM497" s="328">
        <f>IF(BE497&lt;&gt;"",IF(BE497&lt;=$ED$6,1,IF(BD497&gt;$ED$6,0,NETWORKDAYS(BD497,$ED$6,祭日リスト)/NETWORKDAYS(BD497,BE497,祭日リスト)))*$GG497*週間進捗報告書!$G$17,0)</f>
        <v>0</v>
      </c>
      <c r="EN497" s="328">
        <f>IF(BI497&lt;&gt;"",IF(BI497&lt;=$ED$6,1,IF(BH497&gt;$ED$6,0,NETWORKDAYS(BH497,$ED$6,祭日リスト)/NETWORKDAYS(BH497,BI497,祭日リスト)))*$GG497*週間進捗報告書!$G$18,0)</f>
        <v>0</v>
      </c>
      <c r="EO497" s="328">
        <f>IF(BQ497&lt;&gt;"",IF(BQ497&lt;=$ED$6,1,IF(BP497&gt;$ED$6,0,NETWORKDAYS(BP497,$ED$6,祭日リスト)/NETWORKDAYS(BP497,BQ497,祭日リスト)))*$GG497*週間進捗報告書!$G$19,0)</f>
        <v>0</v>
      </c>
      <c r="EP497" s="328">
        <f>IF(BU497&lt;&gt;"",IF(BU497&lt;=$ED$6,1,IF(BT497&gt;$ED$6,0,NETWORKDAYS(BT497,$ED$6,祭日リスト)/NETWORKDAYS(BT497,BU497,祭日リスト)))*$GG497*週間進捗報告書!$G$20,0)</f>
        <v>0</v>
      </c>
      <c r="ER497" s="547">
        <f t="shared" ref="ER497:FC497" si="25347">EE497-EE498</f>
        <v>0</v>
      </c>
      <c r="ES497" s="547">
        <f t="shared" si="25347"/>
        <v>0</v>
      </c>
      <c r="ET497" s="547">
        <f t="shared" si="25347"/>
        <v>0</v>
      </c>
      <c r="EU497" s="547">
        <f t="shared" si="25347"/>
        <v>0</v>
      </c>
      <c r="EV497" s="547">
        <f t="shared" si="25347"/>
        <v>0</v>
      </c>
      <c r="EW497" s="547">
        <f t="shared" si="25347"/>
        <v>0</v>
      </c>
      <c r="EX497" s="547">
        <f t="shared" si="25347"/>
        <v>0</v>
      </c>
      <c r="EY497" s="547">
        <f t="shared" si="25347"/>
        <v>0</v>
      </c>
      <c r="EZ497" s="547">
        <f t="shared" si="25347"/>
        <v>0</v>
      </c>
      <c r="FA497" s="547">
        <f t="shared" si="25347"/>
        <v>0</v>
      </c>
      <c r="FB497" s="547">
        <f t="shared" si="25347"/>
        <v>0</v>
      </c>
      <c r="FC497" s="547">
        <f t="shared" si="25347"/>
        <v>0</v>
      </c>
      <c r="FD497" s="547">
        <f t="shared" ref="FD497" si="25348">SUM(ER497:FC498)</f>
        <v>0</v>
      </c>
      <c r="FE497" s="333"/>
      <c r="FG497" s="32">
        <f>IF(AND($M497&lt;&gt;$FF$7),1,0)</f>
        <v>0</v>
      </c>
      <c r="FH497" s="32">
        <f>IF(AND($Q497&lt;&gt;$FF$7),1,0)</f>
        <v>0</v>
      </c>
      <c r="FI497" s="32">
        <f>IF(AND($U497&lt;&gt;$FF$7),1,0)</f>
        <v>0</v>
      </c>
      <c r="FJ497" s="32">
        <f>IF(AND($Y497&lt;&gt;$FF$7),1,0)</f>
        <v>0</v>
      </c>
      <c r="FK497" s="32">
        <f>IF(AND($AG497&lt;&gt;$FF$7),1,0)</f>
        <v>0</v>
      </c>
      <c r="FL497" s="32">
        <f>IF(AND($AK497&lt;&gt;$FF$7),1,0)</f>
        <v>0</v>
      </c>
      <c r="FM497" s="32">
        <f>IF(AND($AS497&lt;&gt;$FF$7),1,0)</f>
        <v>0</v>
      </c>
      <c r="FN497" s="32">
        <f>IF(AND($AW497&lt;&gt;$FF$7),1,0)</f>
        <v>0</v>
      </c>
      <c r="FO497" s="32">
        <f>IF(AND($BE497&lt;&gt;$FF$7),1,0)</f>
        <v>0</v>
      </c>
      <c r="FP497" s="32">
        <f>IF(AND($BI497&lt;&gt;$FF$7),1,0)</f>
        <v>0</v>
      </c>
      <c r="FQ497" s="32">
        <f>IF(AND($BQ497&lt;&gt;$FF$7),1,0)</f>
        <v>0</v>
      </c>
      <c r="FR497" s="32">
        <f>IF(AND($BU497&lt;&gt;$FF$7),1,0)</f>
        <v>0</v>
      </c>
      <c r="FU497" s="294">
        <f t="shared" ref="FU497" si="25349">IF($K497&lt;&gt;"NG",$GG497,0)</f>
        <v>0</v>
      </c>
      <c r="FV497" s="294">
        <f t="shared" ref="FV497" si="25350">IF($O497&lt;&gt;"NG",$GG497,0)</f>
        <v>0</v>
      </c>
      <c r="FW497" s="294">
        <f t="shared" ref="FW497" si="25351">IF($S497&lt;&gt;"NG",$GG497,0)</f>
        <v>0</v>
      </c>
      <c r="FX497" s="294">
        <f t="shared" ref="FX497" si="25352">IF($W497&lt;&gt;"NG",$GG497,0)</f>
        <v>0</v>
      </c>
      <c r="FY497" s="294">
        <f t="shared" ref="FY497" si="25353">IF($AE497&lt;&gt;"NG",$GG497,0)</f>
        <v>0</v>
      </c>
      <c r="FZ497" s="294">
        <f t="shared" ref="FZ497" si="25354">IF($AI497&lt;&gt;"NG",$GG497,0)</f>
        <v>0</v>
      </c>
      <c r="GA497" s="294">
        <f t="shared" ref="GA497" si="25355">IF($AQ497&lt;&gt;"NG",$GG497,0)</f>
        <v>0</v>
      </c>
      <c r="GB497" s="294">
        <f t="shared" ref="GB497" si="25356">IF($AU497&lt;&gt;"NG",$GG497,0)</f>
        <v>0</v>
      </c>
      <c r="GC497" s="294">
        <f t="shared" ref="GC497" si="25357">IF($BC497&lt;&gt;"NG",$GG497,0)</f>
        <v>0</v>
      </c>
      <c r="GD497" s="294">
        <f t="shared" ref="GD497" si="25358">IF($BG497&lt;&gt;"NG",$GG497,0)</f>
        <v>0</v>
      </c>
      <c r="GE497" s="294">
        <f t="shared" ref="GE497" si="25359">IF($BO497&lt;&gt;"NG",$GG497,0)</f>
        <v>0</v>
      </c>
      <c r="GF497" s="294">
        <f t="shared" ref="GF497" si="25360">IF($BS497&lt;&gt;"NG",$GG497,0)</f>
        <v>0</v>
      </c>
      <c r="GG497" s="294" t="e">
        <f>VLOOKUP($D497,リスト!$D:$S,15,FALSE)</f>
        <v>#N/A</v>
      </c>
      <c r="GH497" s="2" t="e">
        <f>INDEX(リスト!$V:$V,MATCH(中日程計画表!$D497,リスト!$D:$D,0))</f>
        <v>#N/A</v>
      </c>
      <c r="GI497" s="2" t="e">
        <f>INDEX(リスト!$A:$A,MATCH(中日程計画表!$D497,リスト!$D:$D,0))</f>
        <v>#N/A</v>
      </c>
      <c r="GJ497" s="2" t="e">
        <f>INDEX(リスト!$U:$U,MATCH(中日程計画表!$D497,リスト!$D:$D,0))</f>
        <v>#N/A</v>
      </c>
      <c r="GK497" s="5" t="e">
        <f>INDEX(リスト!$W:$W,MATCH(中日程計画表!$D497,リスト!$D:$D,0))</f>
        <v>#N/A</v>
      </c>
      <c r="GL497" s="2" t="s">
        <v>200</v>
      </c>
      <c r="GM497" s="296">
        <f>D497</f>
        <v>0</v>
      </c>
      <c r="GN497" s="296">
        <f>E497</f>
        <v>0</v>
      </c>
      <c r="GU497" s="460" t="str">
        <f t="shared" ref="GU497" si="25361">AE497</f>
        <v>NG</v>
      </c>
      <c r="GV497" s="460">
        <f t="shared" ref="GV497" si="25362">EI497</f>
        <v>0</v>
      </c>
      <c r="GW497" s="460">
        <f t="shared" ref="GW497" si="25363">EI498</f>
        <v>0</v>
      </c>
      <c r="GX497" s="462">
        <f t="shared" ref="GX497" si="25364">EV497</f>
        <v>0</v>
      </c>
      <c r="GY497" s="460" t="str">
        <f t="shared" ref="GY497" si="25365">AI497</f>
        <v>NG</v>
      </c>
      <c r="GZ497" s="460">
        <f t="shared" ref="GZ497" si="25366">EJ497</f>
        <v>0</v>
      </c>
      <c r="HA497" s="460">
        <f t="shared" ref="HA497" si="25367">EJ498</f>
        <v>0</v>
      </c>
      <c r="HB497" s="462">
        <f t="shared" ref="HB497" si="25368">EW497</f>
        <v>0</v>
      </c>
      <c r="HC497" s="460" t="str">
        <f t="shared" ref="HC497" si="25369">AQ497</f>
        <v>NG</v>
      </c>
      <c r="HD497" s="460">
        <f t="shared" ref="HD497" si="25370">EK497</f>
        <v>0</v>
      </c>
      <c r="HE497" s="460">
        <f t="shared" ref="HE497" si="25371">EK498</f>
        <v>0</v>
      </c>
      <c r="HF497" s="462">
        <f t="shared" ref="HF497" si="25372">EX497</f>
        <v>0</v>
      </c>
      <c r="HG497" s="460" t="str">
        <f t="shared" ref="HG497" si="25373">AU497</f>
        <v>NG</v>
      </c>
      <c r="HH497" s="460">
        <f t="shared" ref="HH497" si="25374">EL497</f>
        <v>0</v>
      </c>
      <c r="HI497" s="460">
        <f t="shared" ref="HI497" si="25375">EL498</f>
        <v>0</v>
      </c>
      <c r="HJ497" s="462">
        <f t="shared" ref="HJ497" si="25376">EY497</f>
        <v>0</v>
      </c>
      <c r="HK497" s="460" t="str">
        <f t="shared" ref="HK497" si="25377">BC497</f>
        <v>NG</v>
      </c>
      <c r="HL497" s="460">
        <f t="shared" ref="HL497" si="25378">EM497</f>
        <v>0</v>
      </c>
      <c r="HM497" s="460">
        <f t="shared" ref="HM497" si="25379">EM498</f>
        <v>0</v>
      </c>
      <c r="HN497" s="462">
        <f t="shared" ref="HN497" si="25380">EZ497</f>
        <v>0</v>
      </c>
      <c r="HO497" s="460" t="str">
        <f t="shared" ref="HO497" si="25381">BG497</f>
        <v>NG</v>
      </c>
      <c r="HP497" s="460">
        <f t="shared" ref="HP497" si="25382">EN497</f>
        <v>0</v>
      </c>
      <c r="HQ497" s="460">
        <f t="shared" ref="HQ497" si="25383">EN498</f>
        <v>0</v>
      </c>
      <c r="HR497" s="462">
        <f t="shared" ref="HR497" si="25384">FA497</f>
        <v>0</v>
      </c>
      <c r="HS497" s="332"/>
    </row>
    <row r="498" spans="1:227" ht="12" customHeight="1">
      <c r="A498" s="489"/>
      <c r="B498" s="487"/>
      <c r="C498" s="475"/>
      <c r="D498" s="485"/>
      <c r="E498" s="483"/>
      <c r="F498" s="317"/>
      <c r="G498" s="317"/>
      <c r="H498" s="317"/>
      <c r="I498" s="317"/>
      <c r="J498" s="316"/>
      <c r="K498" s="481"/>
      <c r="L498" s="77"/>
      <c r="M498" s="77"/>
      <c r="N498" s="471"/>
      <c r="O498" s="475"/>
      <c r="P498" s="77"/>
      <c r="Q498" s="77"/>
      <c r="R498" s="471"/>
      <c r="S498" s="475"/>
      <c r="T498" s="77"/>
      <c r="U498" s="77"/>
      <c r="V498" s="471"/>
      <c r="W498" s="473"/>
      <c r="X498" s="77"/>
      <c r="Y498" s="77"/>
      <c r="Z498" s="471"/>
      <c r="AA498" s="477"/>
      <c r="AB498" s="80"/>
      <c r="AC498" s="80"/>
      <c r="AD498" s="471"/>
      <c r="AE498" s="473"/>
      <c r="AF498" s="77"/>
      <c r="AG498" s="77"/>
      <c r="AH498" s="471"/>
      <c r="AI498" s="473"/>
      <c r="AJ498" s="77"/>
      <c r="AK498" s="77"/>
      <c r="AL498" s="471"/>
      <c r="AM498" s="477"/>
      <c r="AN498" s="80"/>
      <c r="AO498" s="80"/>
      <c r="AP498" s="471"/>
      <c r="AQ498" s="473"/>
      <c r="AR498" s="77"/>
      <c r="AS498" s="77"/>
      <c r="AT498" s="471"/>
      <c r="AU498" s="473"/>
      <c r="AV498" s="77"/>
      <c r="AW498" s="77"/>
      <c r="AX498" s="471"/>
      <c r="AY498" s="477"/>
      <c r="AZ498" s="80"/>
      <c r="BA498" s="80"/>
      <c r="BB498" s="471"/>
      <c r="BC498" s="475"/>
      <c r="BD498" s="77"/>
      <c r="BE498" s="77"/>
      <c r="BF498" s="471"/>
      <c r="BG498" s="473"/>
      <c r="BH498" s="77"/>
      <c r="BI498" s="77"/>
      <c r="BJ498" s="471"/>
      <c r="BK498" s="477"/>
      <c r="BL498" s="80"/>
      <c r="BM498" s="80"/>
      <c r="BN498" s="471"/>
      <c r="BO498" s="475"/>
      <c r="BP498" s="77"/>
      <c r="BQ498" s="77"/>
      <c r="BR498" s="471"/>
      <c r="BS498" s="473"/>
      <c r="BT498" s="77"/>
      <c r="BU498" s="77"/>
      <c r="BV498" s="471"/>
      <c r="BW498" s="469"/>
      <c r="BX498" s="467"/>
      <c r="BY498" s="490"/>
      <c r="CA498" s="19">
        <f t="shared" ref="CA498" si="25385">IF(AND($N497=1,$M498&lt;&gt;$BZ$7),1,0)</f>
        <v>0</v>
      </c>
      <c r="CB498" s="19">
        <f t="shared" ref="CB498" si="25386">IF(AND($R497=1,$Q498&lt;&gt;$BZ$7),1,0)</f>
        <v>0</v>
      </c>
      <c r="CC498" s="19">
        <f t="shared" ref="CC498" si="25387">IF(AND($V497=1,$U498&lt;&gt;$BZ$7),1,0)</f>
        <v>0</v>
      </c>
      <c r="CD498" s="19">
        <f t="shared" ref="CD498" si="25388">IF(AND($Z497=1,$Y498&lt;&gt;$BZ$7),1,0)</f>
        <v>0</v>
      </c>
      <c r="CE498" s="19">
        <f t="shared" ref="CE498" si="25389">IF(AND($AH497=1,$AG498&lt;&gt;$BZ$7),1,0)</f>
        <v>0</v>
      </c>
      <c r="CF498" s="19">
        <f t="shared" ref="CF498" si="25390">IF(AND($AL497=1,$AK498&lt;&gt;$BZ$7),1,0)</f>
        <v>0</v>
      </c>
      <c r="CG498" s="19">
        <f t="shared" ref="CG498" si="25391">IF(AND($AT497=1,$AS498&lt;&gt;$BZ$7),1,0)</f>
        <v>0</v>
      </c>
      <c r="CH498" s="19">
        <f t="shared" ref="CH498" si="25392">IF(AND($AX497=1,$AW498&lt;&gt;$BZ$7),1,0)</f>
        <v>0</v>
      </c>
      <c r="CI498" s="19">
        <f t="shared" ref="CI498" si="25393">IF(AND($BF497=1,$BE498&lt;&gt;$BZ$7),1,0)</f>
        <v>0</v>
      </c>
      <c r="CJ498" s="19">
        <f t="shared" ref="CJ498" si="25394">IF(AND($BJ497=1,$BI498&lt;&gt;$BZ$7),1,0)</f>
        <v>0</v>
      </c>
      <c r="CK498" s="19">
        <f t="shared" ref="CK498" si="25395">IF(AND($BR497=1,$BQ498&lt;&gt;$BZ$7),1,0)</f>
        <v>0</v>
      </c>
      <c r="CL498" s="19">
        <f t="shared" ref="CL498" si="25396">IF(AND($BV497=1,$BU498&lt;&gt;$BZ$7),1,0)</f>
        <v>0</v>
      </c>
      <c r="CO498" s="19">
        <f>IF(AND($M498&lt;&gt;$CN$7,$M498&lt;=$CN$6),1,0)</f>
        <v>0</v>
      </c>
      <c r="CP498" s="19">
        <f>IF(AND($Q498&lt;&gt;$CN$7,$Q498&lt;=$CN$6),1,0)</f>
        <v>0</v>
      </c>
      <c r="CQ498" s="19">
        <f>IF(AND($U498&lt;&gt;$CN$7,$U498&lt;=$CN$6),1,0)</f>
        <v>0</v>
      </c>
      <c r="CR498" s="19">
        <f>IF(AND($Y498&lt;&gt;$CN$7,$Y498&lt;=$CN$6),1,0)</f>
        <v>0</v>
      </c>
      <c r="CS498" s="19">
        <f>IF(AND($AG498&lt;&gt;$CN$7,$AG498&lt;=$CN$6),1,0)</f>
        <v>0</v>
      </c>
      <c r="CT498" s="19">
        <f>IF(AND($AK498&lt;&gt;$CN$7,$AK498&lt;=$CN$6),1,0)</f>
        <v>0</v>
      </c>
      <c r="CU498" s="19">
        <f>IF(AND($AS498&lt;&gt;$CN$7,$AS498&lt;=$CN$6),1,0)</f>
        <v>0</v>
      </c>
      <c r="CV498" s="19">
        <f>IF(AND($AW498&lt;&gt;$CN$7,$AW498&lt;=$CN$6),1,0)</f>
        <v>0</v>
      </c>
      <c r="CW498" s="19">
        <f>IF(AND($BE498&lt;&gt;$CN$7,$BE498&lt;=$CN$6),1,0)</f>
        <v>0</v>
      </c>
      <c r="CX498" s="19">
        <f>IF(AND($BI498&lt;&gt;$CN$7,$BI498&lt;=$CN$6),1,0)</f>
        <v>0</v>
      </c>
      <c r="CY498" s="19">
        <f>IF(AND($BQ498&lt;&gt;$CN$7,$BQ498&lt;=$CN$6),1,0)</f>
        <v>0</v>
      </c>
      <c r="CZ498" s="19">
        <f>IF(AND($BU498&lt;&gt;$CN$7,$BU498&lt;=$CN$6),1,0)</f>
        <v>0</v>
      </c>
      <c r="DC498" s="19">
        <f>IF($N497=1,1,0)</f>
        <v>0</v>
      </c>
      <c r="DD498" s="19">
        <f>IF($R497=1,1,0)</f>
        <v>0</v>
      </c>
      <c r="DE498" s="19">
        <f>IF($V497=1,1,0)</f>
        <v>0</v>
      </c>
      <c r="DF498" s="19">
        <f>IF($Z497=1,1,0)</f>
        <v>0</v>
      </c>
      <c r="DG498" s="19">
        <f>IF($AH497=1,1,0)</f>
        <v>0</v>
      </c>
      <c r="DH498" s="19">
        <f>IF($AL497=1,1,0)</f>
        <v>0</v>
      </c>
      <c r="DI498" s="19">
        <f>IF($AT497=1,1,0)</f>
        <v>0</v>
      </c>
      <c r="DJ498" s="19">
        <f>IF($AX497=1,1,0)</f>
        <v>0</v>
      </c>
      <c r="DK498" s="19">
        <f>IF($BF497=1,1,0)</f>
        <v>0</v>
      </c>
      <c r="DL498" s="19">
        <f>IF($BJ497=1,1,0)</f>
        <v>0</v>
      </c>
      <c r="DM498" s="19">
        <f>IF($BR497=1,1,0)</f>
        <v>0</v>
      </c>
      <c r="DN498" s="19">
        <f>IF($BV497=1,1,0)</f>
        <v>0</v>
      </c>
      <c r="DQ498" s="19">
        <f t="shared" ref="DQ498" si="25397">IF($N497=1,1,0)</f>
        <v>0</v>
      </c>
      <c r="DR498" s="19">
        <f t="shared" ref="DR498" si="25398">IF($R497=1,1,0)</f>
        <v>0</v>
      </c>
      <c r="DS498" s="19">
        <f t="shared" ref="DS498" si="25399">IF($V497=1,1,0)</f>
        <v>0</v>
      </c>
      <c r="DT498" s="19">
        <f t="shared" ref="DT498" si="25400">IF($Z497=1,1,0)</f>
        <v>0</v>
      </c>
      <c r="DU498" s="19">
        <f t="shared" ref="DU498" si="25401">IF($AH497=1,1,0)</f>
        <v>0</v>
      </c>
      <c r="DV498" s="19">
        <f t="shared" ref="DV498" si="25402">IF($AL497=1,1,0)</f>
        <v>0</v>
      </c>
      <c r="DW498" s="19">
        <f t="shared" ref="DW498" si="25403">IF($AT497=1,1,0)</f>
        <v>0</v>
      </c>
      <c r="DX498" s="19">
        <f t="shared" ref="DX498" si="25404">IF($AX497=1,1,0)</f>
        <v>0</v>
      </c>
      <c r="DY498" s="19">
        <f t="shared" ref="DY498" si="25405">IF($BF497=1,1,0)</f>
        <v>0</v>
      </c>
      <c r="DZ498" s="19">
        <f t="shared" ref="DZ498" si="25406">IF($BJ497=1,1,0)</f>
        <v>0</v>
      </c>
      <c r="EA498" s="19">
        <f t="shared" ref="EA498" si="25407">IF($BR497=1,1,0)</f>
        <v>0</v>
      </c>
      <c r="EB498" s="19">
        <f t="shared" ref="EB498" si="25408">IF($BV497=1,1,0)</f>
        <v>0</v>
      </c>
      <c r="EE498" s="329">
        <f>N497*$FU498*週間進捗報告書!$G$9</f>
        <v>0</v>
      </c>
      <c r="EF498" s="329">
        <f>R497*$FV498*週間進捗報告書!$G$10</f>
        <v>0</v>
      </c>
      <c r="EG498" s="329">
        <f>V497*$FW498*週間進捗報告書!$G$11</f>
        <v>0</v>
      </c>
      <c r="EH498" s="329">
        <f>Z497*$FX498*週間進捗報告書!$G$12</f>
        <v>0</v>
      </c>
      <c r="EI498" s="329">
        <f>AH497*$FY498*週間進捗報告書!$G$13</f>
        <v>0</v>
      </c>
      <c r="EJ498" s="329">
        <f>AL497*$FZ498*週間進捗報告書!$G$14</f>
        <v>0</v>
      </c>
      <c r="EK498" s="329">
        <f>AT497*$GA498*週間進捗報告書!$G$15</f>
        <v>0</v>
      </c>
      <c r="EL498" s="329">
        <f>AX497*$GB498*週間進捗報告書!$G$16</f>
        <v>0</v>
      </c>
      <c r="EM498" s="329">
        <f>BF497*$GC498*週間進捗報告書!$G$17</f>
        <v>0</v>
      </c>
      <c r="EN498" s="329">
        <f>BJ497*$GD498*週間進捗報告書!$G$18</f>
        <v>0</v>
      </c>
      <c r="EO498" s="329">
        <f>BR497*$GE498*週間進捗報告書!$G$19</f>
        <v>0</v>
      </c>
      <c r="EP498" s="329">
        <f>BV497*$GF498*週間進捗報告書!$G$20</f>
        <v>0</v>
      </c>
      <c r="ER498" s="547"/>
      <c r="ES498" s="547"/>
      <c r="ET498" s="547"/>
      <c r="EU498" s="547"/>
      <c r="EV498" s="547"/>
      <c r="EW498" s="547"/>
      <c r="EX498" s="547"/>
      <c r="EY498" s="547"/>
      <c r="EZ498" s="547"/>
      <c r="FA498" s="547"/>
      <c r="FB498" s="547"/>
      <c r="FC498" s="547"/>
      <c r="FD498" s="547"/>
      <c r="FE498" s="332"/>
      <c r="FG498" s="19"/>
      <c r="FH498" s="19"/>
      <c r="FI498" s="19"/>
      <c r="FJ498" s="19"/>
      <c r="FK498" s="19"/>
      <c r="FL498" s="19"/>
      <c r="FM498" s="19"/>
      <c r="FN498" s="19"/>
      <c r="FO498" s="19"/>
      <c r="FP498" s="19"/>
      <c r="FQ498" s="19"/>
      <c r="FR498" s="19"/>
      <c r="FU498" s="295">
        <f t="shared" ref="FU498" si="25409">FU497</f>
        <v>0</v>
      </c>
      <c r="FV498" s="295">
        <f t="shared" ref="FV498" si="25410">FV497</f>
        <v>0</v>
      </c>
      <c r="FW498" s="295">
        <f t="shared" ref="FW498" si="25411">FW497</f>
        <v>0</v>
      </c>
      <c r="FX498" s="295">
        <f t="shared" ref="FX498" si="25412">FX497</f>
        <v>0</v>
      </c>
      <c r="FY498" s="295">
        <f t="shared" ref="FY498" si="25413">FY497</f>
        <v>0</v>
      </c>
      <c r="FZ498" s="295">
        <f t="shared" ref="FZ498" si="25414">FZ497</f>
        <v>0</v>
      </c>
      <c r="GA498" s="295">
        <f t="shared" ref="GA498" si="25415">GA497</f>
        <v>0</v>
      </c>
      <c r="GB498" s="295">
        <f t="shared" ref="GB498" si="25416">GB497</f>
        <v>0</v>
      </c>
      <c r="GC498" s="295">
        <f t="shared" ref="GC498" si="25417">GC497</f>
        <v>0</v>
      </c>
      <c r="GD498" s="295">
        <f t="shared" ref="GD498" si="25418">GD497</f>
        <v>0</v>
      </c>
      <c r="GE498" s="295">
        <f t="shared" ref="GE498" si="25419">GE497</f>
        <v>0</v>
      </c>
      <c r="GF498" s="295">
        <f t="shared" ref="GF498" si="25420">GF497</f>
        <v>0</v>
      </c>
      <c r="GG498" s="295" t="e">
        <f t="shared" ref="GG498" si="25421">GG497</f>
        <v>#N/A</v>
      </c>
      <c r="GH498" s="2" t="e">
        <f>INDEX(リスト!$V:$V,MATCH(中日程計画表!$D497,リスト!$D:$D,0))</f>
        <v>#N/A</v>
      </c>
      <c r="GI498" s="2" t="e">
        <f>INDEX(リスト!$A:$A,MATCH(中日程計画表!$D497,リスト!$D:$D,0))</f>
        <v>#N/A</v>
      </c>
      <c r="GJ498" s="2" t="e">
        <f>INDEX(リスト!$U:$U,MATCH(中日程計画表!$D497,リスト!$D:$D,0))</f>
        <v>#N/A</v>
      </c>
      <c r="GK498" s="5" t="e">
        <f>INDEX(リスト!$W:$W,MATCH(中日程計画表!$D497,リスト!$D:$D,0))</f>
        <v>#N/A</v>
      </c>
      <c r="GL498" s="2" t="s">
        <v>201</v>
      </c>
      <c r="GM498" s="296">
        <f t="shared" ref="GM498" si="25422">GM497</f>
        <v>0</v>
      </c>
      <c r="GN498" s="296">
        <f t="shared" ref="GN498" si="25423">GN497</f>
        <v>0</v>
      </c>
      <c r="GU498" s="461"/>
      <c r="GV498" s="460"/>
      <c r="GW498" s="460"/>
      <c r="GX498" s="461"/>
      <c r="GY498" s="461"/>
      <c r="GZ498" s="460"/>
      <c r="HA498" s="460"/>
      <c r="HB498" s="461"/>
      <c r="HC498" s="461"/>
      <c r="HD498" s="460"/>
      <c r="HE498" s="460"/>
      <c r="HF498" s="461"/>
      <c r="HG498" s="461"/>
      <c r="HH498" s="460"/>
      <c r="HI498" s="460"/>
      <c r="HJ498" s="461"/>
      <c r="HK498" s="461"/>
      <c r="HL498" s="460"/>
      <c r="HM498" s="460"/>
      <c r="HN498" s="461"/>
      <c r="HO498" s="461"/>
      <c r="HP498" s="460"/>
      <c r="HQ498" s="460"/>
      <c r="HR498" s="461"/>
      <c r="HS498" s="4"/>
    </row>
    <row r="499" spans="1:227" ht="12" customHeight="1">
      <c r="A499" s="488" t="str">
        <f t="shared" ref="A499" ca="1" si="25424">INDIRECT("リスト!A"&amp;B499+6)</f>
        <v/>
      </c>
      <c r="B499" s="486">
        <f t="shared" ref="B499" si="25425">ROUNDDOWN((ROW()-6)/2,0)+1</f>
        <v>247</v>
      </c>
      <c r="C499" s="474" t="str">
        <f>機能グループ名</f>
        <v/>
      </c>
      <c r="D499" s="484">
        <f>機能ID</f>
        <v>0</v>
      </c>
      <c r="E499" s="482">
        <f>機能名</f>
        <v>0</v>
      </c>
      <c r="F499" s="315"/>
      <c r="G499" s="315"/>
      <c r="H499" s="315"/>
      <c r="I499" s="315"/>
      <c r="J499" s="316"/>
      <c r="K499" s="480" t="str">
        <f>担当者_SR</f>
        <v>NG</v>
      </c>
      <c r="L499" s="76"/>
      <c r="M499" s="76"/>
      <c r="N499" s="470"/>
      <c r="O499" s="474" t="str">
        <f>担当者_SRR</f>
        <v>NG</v>
      </c>
      <c r="P499" s="76"/>
      <c r="Q499" s="76"/>
      <c r="R499" s="470"/>
      <c r="S499" s="474" t="str">
        <f>担当者_DS</f>
        <v>NG</v>
      </c>
      <c r="T499" s="76"/>
      <c r="U499" s="76"/>
      <c r="V499" s="470"/>
      <c r="W499" s="472" t="str">
        <f>担当者_DSR</f>
        <v>NG</v>
      </c>
      <c r="X499" s="76"/>
      <c r="Y499" s="76"/>
      <c r="Z499" s="470"/>
      <c r="AA499" s="476"/>
      <c r="AB499" s="79"/>
      <c r="AC499" s="79"/>
      <c r="AD499" s="470">
        <f>IF(AC500 &lt;&gt; "",1,0)</f>
        <v>0</v>
      </c>
      <c r="AE499" s="472" t="str">
        <f>担当者_CD</f>
        <v>NG</v>
      </c>
      <c r="AF499" s="76"/>
      <c r="AG499" s="76"/>
      <c r="AH499" s="470"/>
      <c r="AI499" s="472" t="str">
        <f>担当者_DD</f>
        <v>NG</v>
      </c>
      <c r="AJ499" s="76"/>
      <c r="AK499" s="76"/>
      <c r="AL499" s="470"/>
      <c r="AM499" s="476"/>
      <c r="AN499" s="79"/>
      <c r="AO499" s="79"/>
      <c r="AP499" s="470">
        <f>IF(AO500 &lt;&gt; "",1,0)</f>
        <v>0</v>
      </c>
      <c r="AQ499" s="472" t="str">
        <f>担当者_MCL</f>
        <v>NG</v>
      </c>
      <c r="AR499" s="76"/>
      <c r="AS499" s="76"/>
      <c r="AT499" s="470"/>
      <c r="AU499" s="472" t="str">
        <f>担当者_MCLR</f>
        <v>NG</v>
      </c>
      <c r="AV499" s="76"/>
      <c r="AW499" s="76"/>
      <c r="AX499" s="470"/>
      <c r="AY499" s="476"/>
      <c r="AZ499" s="79"/>
      <c r="BA499" s="79"/>
      <c r="BB499" s="470">
        <f>IF(BA500 &lt;&gt; "",1,0)</f>
        <v>0</v>
      </c>
      <c r="BC499" s="474" t="str">
        <f>担当者_MT</f>
        <v>NG</v>
      </c>
      <c r="BD499" s="76"/>
      <c r="BE499" s="76"/>
      <c r="BF499" s="470"/>
      <c r="BG499" s="472" t="str">
        <f>担当者_M検</f>
        <v>NG</v>
      </c>
      <c r="BH499" s="76"/>
      <c r="BI499" s="76"/>
      <c r="BJ499" s="470"/>
      <c r="BK499" s="476"/>
      <c r="BL499" s="79"/>
      <c r="BM499" s="79"/>
      <c r="BN499" s="470">
        <v>0</v>
      </c>
      <c r="BO499" s="474" t="str">
        <f>担当者_モテ</f>
        <v>NG</v>
      </c>
      <c r="BP499" s="76"/>
      <c r="BQ499" s="76"/>
      <c r="BR499" s="470"/>
      <c r="BS499" s="472" t="str">
        <f>担当者_モテR</f>
        <v>NG</v>
      </c>
      <c r="BT499" s="76"/>
      <c r="BU499" s="76"/>
      <c r="BV499" s="470"/>
      <c r="BW499" s="468">
        <f t="shared" ref="BW499" si="25426">IFERROR(SUM(IF(K499&lt;&gt;"NG",N499*K$1,0),IF(O499&lt;&gt;"NG",R499*O$1,0),IF(S499&lt;&gt;"NG",V499*S$1,0),IF(W499&lt;&gt;"NG",Z499*W$1,0),IF(AA499&lt;&gt;"NG",AD499*AA$1,0),IF(AE499&lt;&gt;"NG",AH499*AE$1,0),IF(AI499&lt;&gt;"NG",AL499*AI$1,0),IF(AM499&lt;&gt;"NG",AP499*AM$1,0),IF(AQ499&lt;&gt;"NG",AT499*AQ$1,0),IF(AU499&lt;&gt;"NG",AX499*AU$1,0),IF(AY499&lt;&gt;"NG",BB499*AY$1,0),IF(BC499&lt;&gt;"NG",BF499*BC$1,0),IF(BG499&lt;&gt;"NG",BJ499*BG$1,0),IF(BK499&lt;&gt;"NG",BN499*BK$1,0),IF(BO499&lt;&gt;"NG",BR499*BO$1,0),IF(BS499&lt;&gt;"NG",BV499*BS$1,0))/SUM(IF(K499&lt;&gt;"NG",K$1,0),IF(O499&lt;&gt;"NG",O$1,0),IF(S499&lt;&gt;"NG",S$1,0),IF(W499&lt;&gt;"NG",W$1,0),IF(AA499&lt;&gt;"NG",AA$1,0),IF(AE499&lt;&gt;"NG",AE$1,0),IF(AI499&lt;&gt;"NG",AI$1,0),IF(AM499&lt;&gt;"NG",AM$1,0),IF(AQ499&lt;&gt;"NG",AQ$1,0),IF(AU499&lt;&gt;"NG",AU$1,0),IF(AY499&lt;&gt;"NG",AY$1,0),IF(BC499&lt;&gt;"NG",BC$1,0),IF(BG499&lt;&gt;"NG",BG$1,0),IF(BK499&lt;&gt;"NG",BK$1,0),IF(BO499&lt;&gt;"NG",BO$1,0),IF(BS499&lt;&gt;"NG",BS$1,0)),0)</f>
        <v>0</v>
      </c>
      <c r="BX499" s="466"/>
      <c r="BY499" s="490"/>
      <c r="BZ499" s="5"/>
      <c r="CA499" s="32">
        <f t="shared" ref="CA499" si="25427">IF(AND($M499&lt;&gt;$BZ$5,$M499&lt;=$BZ$6,$M499&lt;&gt;$BZ$7),1,0)</f>
        <v>0</v>
      </c>
      <c r="CB499" s="32">
        <f t="shared" ref="CB499" si="25428">IF(AND($Q499&lt;&gt;$BZ$5,$Q499&lt;=$BZ$6,$Q499&lt;&gt;$BZ$7),1,0)</f>
        <v>0</v>
      </c>
      <c r="CC499" s="32">
        <f t="shared" ref="CC499" si="25429">IF(AND($U499&lt;&gt;$BZ$5,$U499&lt;=$BZ$6,$U499&lt;&gt;$BZ$7),1,0)</f>
        <v>0</v>
      </c>
      <c r="CD499" s="32">
        <f t="shared" ref="CD499" si="25430">IF(AND($Y499&lt;&gt;$BZ$5,$Y499&lt;=$BZ$6,$Y499&lt;&gt;$BZ$7),1,0)</f>
        <v>0</v>
      </c>
      <c r="CE499" s="32">
        <f t="shared" ref="CE499" si="25431">IF(AND($AG499&lt;&gt;$BZ$5,$AG499&lt;=$BZ$6,$AG499&lt;&gt;$BZ$7),1,0)</f>
        <v>0</v>
      </c>
      <c r="CF499" s="32">
        <f t="shared" ref="CF499" si="25432">IF(AND($AK499&lt;&gt;$BZ$5,$AK499&lt;=$BZ$6,$AK499&lt;&gt;$BZ$7),1,0)</f>
        <v>0</v>
      </c>
      <c r="CG499" s="32">
        <f t="shared" ref="CG499" si="25433">IF(AND($AS499&lt;&gt;$BZ$5,$AS499&lt;=$BZ$6,$AS499&lt;&gt;$BZ$7),1,0)</f>
        <v>0</v>
      </c>
      <c r="CH499" s="32">
        <f t="shared" ref="CH499" si="25434">IF(AND($AW499&lt;&gt;$BZ$5,$AW499&lt;=$BZ$6,$AW499&lt;&gt;$BZ$7),1,0)</f>
        <v>0</v>
      </c>
      <c r="CI499" s="32">
        <f t="shared" ref="CI499" si="25435">IF(AND($BE499&lt;&gt;$BZ$5,$BE499&lt;=$BZ$6,$BE499&lt;&gt;$BZ$7),1,0)</f>
        <v>0</v>
      </c>
      <c r="CJ499" s="32">
        <f t="shared" ref="CJ499" si="25436">IF(AND($BI499&lt;&gt;$BZ$5,$BI499&lt;=$BZ$6,$BI499&lt;&gt;$BZ$7),1,0)</f>
        <v>0</v>
      </c>
      <c r="CK499" s="32">
        <f t="shared" ref="CK499" si="25437">IF(AND($BQ499&lt;&gt;$BZ$5,$BQ499&lt;=$BZ$6,$BQ499&lt;&gt;$BZ$7),1,0)</f>
        <v>0</v>
      </c>
      <c r="CL499" s="32">
        <f t="shared" ref="CL499" si="25438">IF(AND($BU499&lt;&gt;$BZ$5,$BU499&lt;=$BZ$6,$BU499&lt;&gt;$BZ$7),1,0)</f>
        <v>0</v>
      </c>
      <c r="CO499" s="32">
        <f>IF(AND($M499&lt;&gt;$CN$5,$M499&lt;=$CN$6,$M499&lt;&gt;$CN$7),1,0)</f>
        <v>0</v>
      </c>
      <c r="CP499" s="32">
        <f>IF(AND($Q499&lt;&gt;$CN$5,$Q499&lt;=$CN$6,$Q499&lt;&gt;$CN$7),1,0)</f>
        <v>0</v>
      </c>
      <c r="CQ499" s="32">
        <f>IF(AND($U499&lt;&gt;$CN$5,$U499&lt;=$CN$6,$U499&lt;&gt;$CN$7),1,0)</f>
        <v>0</v>
      </c>
      <c r="CR499" s="32">
        <f>IF(AND($Y499&lt;&gt;$CN$5,$Y499&lt;=$CN$6,$Y499&lt;&gt;$CN$7),1,0)</f>
        <v>0</v>
      </c>
      <c r="CS499" s="32">
        <f>IF(AND($AG499&lt;&gt;$CN$5,$AG499&lt;=$CN$6,$AG499&lt;&gt;$CN$7),1,0)</f>
        <v>0</v>
      </c>
      <c r="CT499" s="32">
        <f>IF(AND($AK499&lt;&gt;$CN$5,$AK499&lt;=$CN$6,$AK499&lt;&gt;$CN$7),1,0)</f>
        <v>0</v>
      </c>
      <c r="CU499" s="32">
        <f>IF(AND($AS499&lt;&gt;$CN$5,$AS499&lt;=$CN$6,$AS499&lt;&gt;$CN$7),1,0)</f>
        <v>0</v>
      </c>
      <c r="CV499" s="32">
        <f>IF(AND($AW499&lt;&gt;$CN$5,$AW499&lt;=$CN$6,$AW499&lt;&gt;$CN$7),1,0)</f>
        <v>0</v>
      </c>
      <c r="CW499" s="32">
        <f>IF(AND($BE499&lt;&gt;$CN$5,$BE499&lt;=$CN$6,$BE499&lt;&gt;$CN$7),1,0)</f>
        <v>0</v>
      </c>
      <c r="CX499" s="32">
        <f>IF(AND($BI499&lt;&gt;$CN$5,$BI499&lt;=$CN$6,$BI499&lt;&gt;$CN$7),1,0)</f>
        <v>0</v>
      </c>
      <c r="CY499" s="32">
        <f>IF(AND($BQ499&lt;&gt;$CN$5,$BQ499&lt;=$CN$6,$BQ499&lt;&gt;$CN$7),1,0)</f>
        <v>0</v>
      </c>
      <c r="CZ499" s="32">
        <f>IF(AND($BU499&lt;&gt;$CN$5,$BU499&lt;=$CN$6,$BU499&lt;&gt;$CN$7),1,0)</f>
        <v>0</v>
      </c>
      <c r="DC499" s="32">
        <f>IF(AND($M499&lt;&gt;$DB$5,$M499&lt;=$DB$6,$M499&lt;&gt;$CN$7),1,0)</f>
        <v>0</v>
      </c>
      <c r="DD499" s="32">
        <f>IF(AND($Q499&lt;&gt;$DB$5,$Q499&lt;=$DB$6,$Q499&lt;&gt;$CN$7),1,0)</f>
        <v>0</v>
      </c>
      <c r="DE499" s="32">
        <f>IF(AND($U499&lt;&gt;$DB$5,$U499&lt;=$DB$6,$U499&lt;&gt;$CN$7),1,0)</f>
        <v>0</v>
      </c>
      <c r="DF499" s="32">
        <f>IF(AND($Y499&lt;&gt;$DB$5,$Y499&lt;=$DB$6,$Y499&lt;&gt;$CN$7),1,0)</f>
        <v>0</v>
      </c>
      <c r="DG499" s="32">
        <f>IF(AND($AG499&lt;&gt;$DB$5,$AG499&lt;=$DB$6,$AG499&lt;&gt;$CN$7),1,0)</f>
        <v>0</v>
      </c>
      <c r="DH499" s="32">
        <f>IF(AND($AK499&lt;&gt;$DB$5,$AK499&lt;=$DB$6,$AK499&lt;&gt;$CN$7),1,0)</f>
        <v>0</v>
      </c>
      <c r="DI499" s="32">
        <f>IF(AND($AS499&lt;&gt;$DB$5,$AS499&lt;=$DB$6,$AS499&lt;&gt;$CN$7),1,0)</f>
        <v>0</v>
      </c>
      <c r="DJ499" s="32">
        <f>IF(AND($AW499&lt;&gt;$DB$5,$AW499&lt;=$DB$6,$AW499&lt;&gt;$CN$7),1,0)</f>
        <v>0</v>
      </c>
      <c r="DK499" s="32">
        <f>IF(AND($BE499&lt;&gt;$DB$5,$BE499&lt;=$DB$6,$BE499&lt;&gt;$CN$7),1,0)</f>
        <v>0</v>
      </c>
      <c r="DL499" s="32">
        <f>IF(AND($BI499&lt;&gt;$DB$5,$BI499&lt;=$DB$6,$BI499&lt;&gt;$CN$7),1,0)</f>
        <v>0</v>
      </c>
      <c r="DM499" s="32">
        <f>IF(AND($BQ499&lt;&gt;$DB$5,$BQ499&lt;=$DB$6,$BQ499&lt;&gt;$CN$7),1,0)</f>
        <v>0</v>
      </c>
      <c r="DN499" s="32">
        <f>IF(AND($BU499&lt;&gt;$DB$5,$BU499&lt;=$DB$6,$BU499&lt;&gt;$CN$7),1,0)</f>
        <v>0</v>
      </c>
      <c r="DQ499" s="32">
        <f t="shared" ref="DQ499" si="25439">IF(AND($M499&lt;&gt;$DP$5,$M499&lt;=$DP$6,$M499&lt;&gt;$CN$7),1,0)</f>
        <v>0</v>
      </c>
      <c r="DR499" s="32">
        <f t="shared" ref="DR499" si="25440">IF(AND($Q499&lt;&gt;$DP$5,$Q499&lt;=$DP$6,$Q499&lt;&gt;$CN$7),1,0)</f>
        <v>0</v>
      </c>
      <c r="DS499" s="32">
        <f t="shared" ref="DS499" si="25441">IF(AND($U499&lt;&gt;$DP$5,$U499&lt;=$DP$6,$U499&lt;&gt;$CN$7),1,0)</f>
        <v>0</v>
      </c>
      <c r="DT499" s="32">
        <f t="shared" ref="DT499" si="25442">IF(AND($Y499&lt;&gt;$DP$5,$Y499&lt;=$DP$6,$Y499&lt;&gt;$CN$7),1,0)</f>
        <v>0</v>
      </c>
      <c r="DU499" s="32">
        <f t="shared" ref="DU499" si="25443">IF(AND($AG499&lt;&gt;$DP$5,$AG499&lt;=$DP$6,$AG499&lt;&gt;$CN$7),1,0)</f>
        <v>0</v>
      </c>
      <c r="DV499" s="32">
        <f t="shared" ref="DV499" si="25444">IF(AND($AK499&lt;&gt;$DP$5,$AK499&lt;=$DP$6,$AK499&lt;&gt;$CN$7),1,0)</f>
        <v>0</v>
      </c>
      <c r="DW499" s="32">
        <f t="shared" ref="DW499" si="25445">IF(AND($AS499&lt;&gt;$DP$5,$AS499&lt;=$DP$6,$AS499&lt;&gt;$CN$7),1,0)</f>
        <v>0</v>
      </c>
      <c r="DX499" s="32">
        <f t="shared" ref="DX499" si="25446">IF(AND($AW499&lt;&gt;$DP$5,$AW499&lt;=$DP$6,$AW499&lt;&gt;$CN$7),1,0)</f>
        <v>0</v>
      </c>
      <c r="DY499" s="32">
        <f t="shared" ref="DY499" si="25447">IF(AND($BE499&lt;&gt;$DP$5,$BE499&lt;=$DP$6,$BE499&lt;&gt;$CN$7),1,0)</f>
        <v>0</v>
      </c>
      <c r="DZ499" s="32">
        <f t="shared" ref="DZ499" si="25448">IF(AND($BI499&lt;&gt;$DP$5,$BI499&lt;=$DP$6,$BI499&lt;&gt;$CN$7),1,0)</f>
        <v>0</v>
      </c>
      <c r="EA499" s="32">
        <f t="shared" ref="EA499" si="25449">IF(AND($BQ499&lt;&gt;$DP$5,$BQ499&lt;=$DP$6,$BQ499&lt;&gt;$CN$7),1,0)</f>
        <v>0</v>
      </c>
      <c r="EB499" s="32">
        <f t="shared" ref="EB499" si="25450">IF(AND($BU499&lt;&gt;$DP$5,$BU499&lt;=$DP$6,$BU499&lt;&gt;$CN$7),1,0)</f>
        <v>0</v>
      </c>
      <c r="EE499" s="328">
        <f>IF(M499&lt;&gt;"",IF(M499&lt;=$ED$6,1,IF(L499&gt;$ED$6,0,NETWORKDAYS(L499,$ED$6,祭日リスト)/NETWORKDAYS(L499,M499,祭日リスト)))*$GG499*週間進捗報告書!$G$9,0)</f>
        <v>0</v>
      </c>
      <c r="EF499" s="328">
        <f>IF(Q499&lt;&gt;"",IF(Q499&lt;=$ED$6,1,IF(P499&gt;$ED$6,0,NETWORKDAYS(P499,$ED$6,祭日リスト)/NETWORKDAYS(P499,Q499,祭日リスト)))*$GG499*週間進捗報告書!$G$10,0)</f>
        <v>0</v>
      </c>
      <c r="EG499" s="328">
        <f>IF(U499&lt;&gt;"",IF(U499&lt;=$ED$6,1,IF(T499&gt;$ED$6,0,NETWORKDAYS(T499,$ED$6,祭日リスト)/NETWORKDAYS(T499,U499,祭日リスト)))*$GG499*週間進捗報告書!$G$11,0)</f>
        <v>0</v>
      </c>
      <c r="EH499" s="328">
        <f>IF(Y499&lt;&gt;"",IF(Y499&lt;=$ED$6,1,IF(X499&gt;$ED$6,0,NETWORKDAYS(X499,$ED$6,祭日リスト)/NETWORKDAYS(X499,Y499,祭日リスト)))*$GG499*週間進捗報告書!$G$12,0)</f>
        <v>0</v>
      </c>
      <c r="EI499" s="328">
        <f>IF(AG499&lt;&gt;"",IF(AG499&lt;=$ED$6,1,IF(AF499&gt;$ED$6,0,NETWORKDAYS(AF499,$ED$6,祭日リスト)/NETWORKDAYS(AF499,AG499,祭日リスト)))*$GG499*週間進捗報告書!$G$13,0)</f>
        <v>0</v>
      </c>
      <c r="EJ499" s="328">
        <f>IF(AK499&lt;&gt;"",IF(AK499&lt;=$ED$6,1,IF(AJ499&gt;$ED$6,0,NETWORKDAYS(AJ499,$ED$6,祭日リスト)/NETWORKDAYS(AJ499,AK499,祭日リスト)))*$GG499*週間進捗報告書!$G$14,0)</f>
        <v>0</v>
      </c>
      <c r="EK499" s="328">
        <f>IF(AS499&lt;&gt;"",IF(AS499&lt;=$ED$6,1,IF(AR499&gt;$ED$6,0,NETWORKDAYS(AR499,$ED$6,祭日リスト)/NETWORKDAYS(AR499,AS499,祭日リスト)))*$GG499*週間進捗報告書!$G$15,0)</f>
        <v>0</v>
      </c>
      <c r="EL499" s="328">
        <f>IF(AW499&lt;&gt;"",IF(AW499&lt;=$ED$6,1,IF(AV499&gt;$ED$6,0,NETWORKDAYS(AV499,$ED$6,祭日リスト)/NETWORKDAYS(AV499,AW499,祭日リスト)))*$GG499*週間進捗報告書!$G$16,0)</f>
        <v>0</v>
      </c>
      <c r="EM499" s="328">
        <f>IF(BE499&lt;&gt;"",IF(BE499&lt;=$ED$6,1,IF(BD499&gt;$ED$6,0,NETWORKDAYS(BD499,$ED$6,祭日リスト)/NETWORKDAYS(BD499,BE499,祭日リスト)))*$GG499*週間進捗報告書!$G$17,0)</f>
        <v>0</v>
      </c>
      <c r="EN499" s="328">
        <f>IF(BI499&lt;&gt;"",IF(BI499&lt;=$ED$6,1,IF(BH499&gt;$ED$6,0,NETWORKDAYS(BH499,$ED$6,祭日リスト)/NETWORKDAYS(BH499,BI499,祭日リスト)))*$GG499*週間進捗報告書!$G$18,0)</f>
        <v>0</v>
      </c>
      <c r="EO499" s="328">
        <f>IF(BQ499&lt;&gt;"",IF(BQ499&lt;=$ED$6,1,IF(BP499&gt;$ED$6,0,NETWORKDAYS(BP499,$ED$6,祭日リスト)/NETWORKDAYS(BP499,BQ499,祭日リスト)))*$GG499*週間進捗報告書!$G$19,0)</f>
        <v>0</v>
      </c>
      <c r="EP499" s="328">
        <f>IF(BU499&lt;&gt;"",IF(BU499&lt;=$ED$6,1,IF(BT499&gt;$ED$6,0,NETWORKDAYS(BT499,$ED$6,祭日リスト)/NETWORKDAYS(BT499,BU499,祭日リスト)))*$GG499*週間進捗報告書!$G$20,0)</f>
        <v>0</v>
      </c>
      <c r="ER499" s="547">
        <f t="shared" ref="ER499:FC499" si="25451">EE499-EE500</f>
        <v>0</v>
      </c>
      <c r="ES499" s="547">
        <f t="shared" si="25451"/>
        <v>0</v>
      </c>
      <c r="ET499" s="547">
        <f t="shared" si="25451"/>
        <v>0</v>
      </c>
      <c r="EU499" s="547">
        <f t="shared" si="25451"/>
        <v>0</v>
      </c>
      <c r="EV499" s="547">
        <f t="shared" si="25451"/>
        <v>0</v>
      </c>
      <c r="EW499" s="547">
        <f t="shared" si="25451"/>
        <v>0</v>
      </c>
      <c r="EX499" s="547">
        <f t="shared" si="25451"/>
        <v>0</v>
      </c>
      <c r="EY499" s="547">
        <f t="shared" si="25451"/>
        <v>0</v>
      </c>
      <c r="EZ499" s="547">
        <f t="shared" si="25451"/>
        <v>0</v>
      </c>
      <c r="FA499" s="547">
        <f t="shared" si="25451"/>
        <v>0</v>
      </c>
      <c r="FB499" s="547">
        <f t="shared" si="25451"/>
        <v>0</v>
      </c>
      <c r="FC499" s="547">
        <f t="shared" si="25451"/>
        <v>0</v>
      </c>
      <c r="FD499" s="547">
        <f t="shared" ref="FD499" si="25452">SUM(ER499:FC500)</f>
        <v>0</v>
      </c>
      <c r="FE499" s="333"/>
      <c r="FG499" s="32">
        <f>IF(AND($M499&lt;&gt;$FF$7),1,0)</f>
        <v>0</v>
      </c>
      <c r="FH499" s="32">
        <f>IF(AND($Q499&lt;&gt;$FF$7),1,0)</f>
        <v>0</v>
      </c>
      <c r="FI499" s="32">
        <f>IF(AND($U499&lt;&gt;$FF$7),1,0)</f>
        <v>0</v>
      </c>
      <c r="FJ499" s="32">
        <f>IF(AND($Y499&lt;&gt;$FF$7),1,0)</f>
        <v>0</v>
      </c>
      <c r="FK499" s="32">
        <f>IF(AND($AG499&lt;&gt;$FF$7),1,0)</f>
        <v>0</v>
      </c>
      <c r="FL499" s="32">
        <f>IF(AND($AK499&lt;&gt;$FF$7),1,0)</f>
        <v>0</v>
      </c>
      <c r="FM499" s="32">
        <f>IF(AND($AS499&lt;&gt;$FF$7),1,0)</f>
        <v>0</v>
      </c>
      <c r="FN499" s="32">
        <f>IF(AND($AW499&lt;&gt;$FF$7),1,0)</f>
        <v>0</v>
      </c>
      <c r="FO499" s="32">
        <f>IF(AND($BE499&lt;&gt;$FF$7),1,0)</f>
        <v>0</v>
      </c>
      <c r="FP499" s="32">
        <f>IF(AND($BI499&lt;&gt;$FF$7),1,0)</f>
        <v>0</v>
      </c>
      <c r="FQ499" s="32">
        <f>IF(AND($BQ499&lt;&gt;$FF$7),1,0)</f>
        <v>0</v>
      </c>
      <c r="FR499" s="32">
        <f>IF(AND($BU499&lt;&gt;$FF$7),1,0)</f>
        <v>0</v>
      </c>
      <c r="FU499" s="294">
        <f t="shared" ref="FU499" si="25453">IF($K499&lt;&gt;"NG",$GG499,0)</f>
        <v>0</v>
      </c>
      <c r="FV499" s="294">
        <f t="shared" ref="FV499" si="25454">IF($O499&lt;&gt;"NG",$GG499,0)</f>
        <v>0</v>
      </c>
      <c r="FW499" s="294">
        <f t="shared" ref="FW499" si="25455">IF($S499&lt;&gt;"NG",$GG499,0)</f>
        <v>0</v>
      </c>
      <c r="FX499" s="294">
        <f t="shared" ref="FX499" si="25456">IF($W499&lt;&gt;"NG",$GG499,0)</f>
        <v>0</v>
      </c>
      <c r="FY499" s="294">
        <f t="shared" ref="FY499" si="25457">IF($AE499&lt;&gt;"NG",$GG499,0)</f>
        <v>0</v>
      </c>
      <c r="FZ499" s="294">
        <f t="shared" ref="FZ499" si="25458">IF($AI499&lt;&gt;"NG",$GG499,0)</f>
        <v>0</v>
      </c>
      <c r="GA499" s="294">
        <f t="shared" ref="GA499" si="25459">IF($AQ499&lt;&gt;"NG",$GG499,0)</f>
        <v>0</v>
      </c>
      <c r="GB499" s="294">
        <f t="shared" ref="GB499" si="25460">IF($AU499&lt;&gt;"NG",$GG499,0)</f>
        <v>0</v>
      </c>
      <c r="GC499" s="294">
        <f t="shared" ref="GC499" si="25461">IF($BC499&lt;&gt;"NG",$GG499,0)</f>
        <v>0</v>
      </c>
      <c r="GD499" s="294">
        <f t="shared" ref="GD499" si="25462">IF($BG499&lt;&gt;"NG",$GG499,0)</f>
        <v>0</v>
      </c>
      <c r="GE499" s="294">
        <f t="shared" ref="GE499" si="25463">IF($BO499&lt;&gt;"NG",$GG499,0)</f>
        <v>0</v>
      </c>
      <c r="GF499" s="294">
        <f t="shared" ref="GF499" si="25464">IF($BS499&lt;&gt;"NG",$GG499,0)</f>
        <v>0</v>
      </c>
      <c r="GG499" s="294" t="e">
        <f>VLOOKUP($D499,リスト!$D:$S,15,FALSE)</f>
        <v>#N/A</v>
      </c>
      <c r="GH499" s="2" t="e">
        <f>INDEX(リスト!$V:$V,MATCH(中日程計画表!$D499,リスト!$D:$D,0))</f>
        <v>#N/A</v>
      </c>
      <c r="GI499" s="2" t="e">
        <f>INDEX(リスト!$A:$A,MATCH(中日程計画表!$D499,リスト!$D:$D,0))</f>
        <v>#N/A</v>
      </c>
      <c r="GJ499" s="2" t="e">
        <f>INDEX(リスト!$U:$U,MATCH(中日程計画表!$D499,リスト!$D:$D,0))</f>
        <v>#N/A</v>
      </c>
      <c r="GK499" s="5" t="e">
        <f>INDEX(リスト!$W:$W,MATCH(中日程計画表!$D499,リスト!$D:$D,0))</f>
        <v>#N/A</v>
      </c>
      <c r="GL499" s="2" t="s">
        <v>200</v>
      </c>
      <c r="GM499" s="296">
        <f>D499</f>
        <v>0</v>
      </c>
      <c r="GN499" s="296">
        <f>E499</f>
        <v>0</v>
      </c>
      <c r="GU499" s="460" t="str">
        <f t="shared" ref="GU499" si="25465">AE499</f>
        <v>NG</v>
      </c>
      <c r="GV499" s="460">
        <f t="shared" ref="GV499" si="25466">EI499</f>
        <v>0</v>
      </c>
      <c r="GW499" s="460">
        <f t="shared" ref="GW499" si="25467">EI500</f>
        <v>0</v>
      </c>
      <c r="GX499" s="462">
        <f t="shared" ref="GX499" si="25468">EV499</f>
        <v>0</v>
      </c>
      <c r="GY499" s="460" t="str">
        <f t="shared" ref="GY499" si="25469">AI499</f>
        <v>NG</v>
      </c>
      <c r="GZ499" s="460">
        <f t="shared" ref="GZ499" si="25470">EJ499</f>
        <v>0</v>
      </c>
      <c r="HA499" s="460">
        <f t="shared" ref="HA499" si="25471">EJ500</f>
        <v>0</v>
      </c>
      <c r="HB499" s="462">
        <f t="shared" ref="HB499" si="25472">EW499</f>
        <v>0</v>
      </c>
      <c r="HC499" s="460" t="str">
        <f t="shared" ref="HC499" si="25473">AQ499</f>
        <v>NG</v>
      </c>
      <c r="HD499" s="460">
        <f t="shared" ref="HD499" si="25474">EK499</f>
        <v>0</v>
      </c>
      <c r="HE499" s="460">
        <f t="shared" ref="HE499" si="25475">EK500</f>
        <v>0</v>
      </c>
      <c r="HF499" s="462">
        <f t="shared" ref="HF499" si="25476">EX499</f>
        <v>0</v>
      </c>
      <c r="HG499" s="460" t="str">
        <f t="shared" ref="HG499" si="25477">AU499</f>
        <v>NG</v>
      </c>
      <c r="HH499" s="460">
        <f t="shared" ref="HH499" si="25478">EL499</f>
        <v>0</v>
      </c>
      <c r="HI499" s="460">
        <f t="shared" ref="HI499" si="25479">EL500</f>
        <v>0</v>
      </c>
      <c r="HJ499" s="462">
        <f t="shared" ref="HJ499" si="25480">EY499</f>
        <v>0</v>
      </c>
      <c r="HK499" s="460" t="str">
        <f t="shared" ref="HK499" si="25481">BC499</f>
        <v>NG</v>
      </c>
      <c r="HL499" s="460">
        <f t="shared" ref="HL499" si="25482">EM499</f>
        <v>0</v>
      </c>
      <c r="HM499" s="460">
        <f t="shared" ref="HM499" si="25483">EM500</f>
        <v>0</v>
      </c>
      <c r="HN499" s="462">
        <f t="shared" ref="HN499" si="25484">EZ499</f>
        <v>0</v>
      </c>
      <c r="HO499" s="460" t="str">
        <f t="shared" ref="HO499" si="25485">BG499</f>
        <v>NG</v>
      </c>
      <c r="HP499" s="460">
        <f t="shared" ref="HP499" si="25486">EN499</f>
        <v>0</v>
      </c>
      <c r="HQ499" s="460">
        <f t="shared" ref="HQ499" si="25487">EN500</f>
        <v>0</v>
      </c>
      <c r="HR499" s="462">
        <f t="shared" ref="HR499" si="25488">FA499</f>
        <v>0</v>
      </c>
      <c r="HS499" s="332"/>
    </row>
    <row r="500" spans="1:227" ht="12" customHeight="1">
      <c r="A500" s="489"/>
      <c r="B500" s="487"/>
      <c r="C500" s="475"/>
      <c r="D500" s="485"/>
      <c r="E500" s="483"/>
      <c r="F500" s="317"/>
      <c r="G500" s="317"/>
      <c r="H500" s="317"/>
      <c r="I500" s="317"/>
      <c r="J500" s="316"/>
      <c r="K500" s="481"/>
      <c r="L500" s="77"/>
      <c r="M500" s="77"/>
      <c r="N500" s="471"/>
      <c r="O500" s="475"/>
      <c r="P500" s="77"/>
      <c r="Q500" s="77"/>
      <c r="R500" s="471"/>
      <c r="S500" s="475"/>
      <c r="T500" s="77"/>
      <c r="U500" s="77"/>
      <c r="V500" s="471"/>
      <c r="W500" s="473"/>
      <c r="X500" s="77"/>
      <c r="Y500" s="77"/>
      <c r="Z500" s="471"/>
      <c r="AA500" s="477"/>
      <c r="AB500" s="80"/>
      <c r="AC500" s="80"/>
      <c r="AD500" s="471"/>
      <c r="AE500" s="473"/>
      <c r="AF500" s="77"/>
      <c r="AG500" s="77"/>
      <c r="AH500" s="471"/>
      <c r="AI500" s="473"/>
      <c r="AJ500" s="77"/>
      <c r="AK500" s="77"/>
      <c r="AL500" s="471"/>
      <c r="AM500" s="477"/>
      <c r="AN500" s="80"/>
      <c r="AO500" s="80"/>
      <c r="AP500" s="471"/>
      <c r="AQ500" s="473"/>
      <c r="AR500" s="77"/>
      <c r="AS500" s="77"/>
      <c r="AT500" s="471"/>
      <c r="AU500" s="473"/>
      <c r="AV500" s="77"/>
      <c r="AW500" s="77"/>
      <c r="AX500" s="471"/>
      <c r="AY500" s="477"/>
      <c r="AZ500" s="80"/>
      <c r="BA500" s="80"/>
      <c r="BB500" s="471"/>
      <c r="BC500" s="475"/>
      <c r="BD500" s="77"/>
      <c r="BE500" s="77"/>
      <c r="BF500" s="471"/>
      <c r="BG500" s="473"/>
      <c r="BH500" s="77"/>
      <c r="BI500" s="77"/>
      <c r="BJ500" s="471"/>
      <c r="BK500" s="477"/>
      <c r="BL500" s="80"/>
      <c r="BM500" s="80"/>
      <c r="BN500" s="471"/>
      <c r="BO500" s="475"/>
      <c r="BP500" s="77"/>
      <c r="BQ500" s="77"/>
      <c r="BR500" s="471"/>
      <c r="BS500" s="473"/>
      <c r="BT500" s="77"/>
      <c r="BU500" s="77"/>
      <c r="BV500" s="471"/>
      <c r="BW500" s="469"/>
      <c r="BX500" s="467"/>
      <c r="BY500" s="490"/>
      <c r="CA500" s="19">
        <f t="shared" ref="CA500" si="25489">IF(AND($N499=1,$M500&lt;&gt;$BZ$7),1,0)</f>
        <v>0</v>
      </c>
      <c r="CB500" s="19">
        <f t="shared" ref="CB500" si="25490">IF(AND($R499=1,$Q500&lt;&gt;$BZ$7),1,0)</f>
        <v>0</v>
      </c>
      <c r="CC500" s="19">
        <f t="shared" ref="CC500" si="25491">IF(AND($V499=1,$U500&lt;&gt;$BZ$7),1,0)</f>
        <v>0</v>
      </c>
      <c r="CD500" s="19">
        <f t="shared" ref="CD500" si="25492">IF(AND($Z499=1,$Y500&lt;&gt;$BZ$7),1,0)</f>
        <v>0</v>
      </c>
      <c r="CE500" s="19">
        <f t="shared" ref="CE500" si="25493">IF(AND($AH499=1,$AG500&lt;&gt;$BZ$7),1,0)</f>
        <v>0</v>
      </c>
      <c r="CF500" s="19">
        <f t="shared" ref="CF500" si="25494">IF(AND($AL499=1,$AK500&lt;&gt;$BZ$7),1,0)</f>
        <v>0</v>
      </c>
      <c r="CG500" s="19">
        <f t="shared" ref="CG500" si="25495">IF(AND($AT499=1,$AS500&lt;&gt;$BZ$7),1,0)</f>
        <v>0</v>
      </c>
      <c r="CH500" s="19">
        <f t="shared" ref="CH500" si="25496">IF(AND($AX499=1,$AW500&lt;&gt;$BZ$7),1,0)</f>
        <v>0</v>
      </c>
      <c r="CI500" s="19">
        <f t="shared" ref="CI500" si="25497">IF(AND($BF499=1,$BE500&lt;&gt;$BZ$7),1,0)</f>
        <v>0</v>
      </c>
      <c r="CJ500" s="19">
        <f t="shared" ref="CJ500" si="25498">IF(AND($BJ499=1,$BI500&lt;&gt;$BZ$7),1,0)</f>
        <v>0</v>
      </c>
      <c r="CK500" s="19">
        <f t="shared" ref="CK500" si="25499">IF(AND($BR499=1,$BQ500&lt;&gt;$BZ$7),1,0)</f>
        <v>0</v>
      </c>
      <c r="CL500" s="19">
        <f t="shared" ref="CL500" si="25500">IF(AND($BV499=1,$BU500&lt;&gt;$BZ$7),1,0)</f>
        <v>0</v>
      </c>
      <c r="CO500" s="19">
        <f>IF(AND($M500&lt;&gt;$CN$7,$M500&lt;=$CN$6),1,0)</f>
        <v>0</v>
      </c>
      <c r="CP500" s="19">
        <f>IF(AND($Q500&lt;&gt;$CN$7,$Q500&lt;=$CN$6),1,0)</f>
        <v>0</v>
      </c>
      <c r="CQ500" s="19">
        <f>IF(AND($U500&lt;&gt;$CN$7,$U500&lt;=$CN$6),1,0)</f>
        <v>0</v>
      </c>
      <c r="CR500" s="19">
        <f>IF(AND($Y500&lt;&gt;$CN$7,$Y500&lt;=$CN$6),1,0)</f>
        <v>0</v>
      </c>
      <c r="CS500" s="19">
        <f>IF(AND($AG500&lt;&gt;$CN$7,$AG500&lt;=$CN$6),1,0)</f>
        <v>0</v>
      </c>
      <c r="CT500" s="19">
        <f>IF(AND($AK500&lt;&gt;$CN$7,$AK500&lt;=$CN$6),1,0)</f>
        <v>0</v>
      </c>
      <c r="CU500" s="19">
        <f>IF(AND($AS500&lt;&gt;$CN$7,$AS500&lt;=$CN$6),1,0)</f>
        <v>0</v>
      </c>
      <c r="CV500" s="19">
        <f>IF(AND($AW500&lt;&gt;$CN$7,$AW500&lt;=$CN$6),1,0)</f>
        <v>0</v>
      </c>
      <c r="CW500" s="19">
        <f>IF(AND($BE500&lt;&gt;$CN$7,$BE500&lt;=$CN$6),1,0)</f>
        <v>0</v>
      </c>
      <c r="CX500" s="19">
        <f>IF(AND($BI500&lt;&gt;$CN$7,$BI500&lt;=$CN$6),1,0)</f>
        <v>0</v>
      </c>
      <c r="CY500" s="19">
        <f>IF(AND($BQ500&lt;&gt;$CN$7,$BQ500&lt;=$CN$6),1,0)</f>
        <v>0</v>
      </c>
      <c r="CZ500" s="19">
        <f>IF(AND($BU500&lt;&gt;$CN$7,$BU500&lt;=$CN$6),1,0)</f>
        <v>0</v>
      </c>
      <c r="DC500" s="19">
        <f>IF($N499=1,1,0)</f>
        <v>0</v>
      </c>
      <c r="DD500" s="19">
        <f>IF($R499=1,1,0)</f>
        <v>0</v>
      </c>
      <c r="DE500" s="19">
        <f>IF($V499=1,1,0)</f>
        <v>0</v>
      </c>
      <c r="DF500" s="19">
        <f>IF($Z499=1,1,0)</f>
        <v>0</v>
      </c>
      <c r="DG500" s="19">
        <f>IF($AH499=1,1,0)</f>
        <v>0</v>
      </c>
      <c r="DH500" s="19">
        <f>IF($AL499=1,1,0)</f>
        <v>0</v>
      </c>
      <c r="DI500" s="19">
        <f>IF($AT499=1,1,0)</f>
        <v>0</v>
      </c>
      <c r="DJ500" s="19">
        <f>IF($AX499=1,1,0)</f>
        <v>0</v>
      </c>
      <c r="DK500" s="19">
        <f>IF($BF499=1,1,0)</f>
        <v>0</v>
      </c>
      <c r="DL500" s="19">
        <f>IF($BJ499=1,1,0)</f>
        <v>0</v>
      </c>
      <c r="DM500" s="19">
        <f>IF($BR499=1,1,0)</f>
        <v>0</v>
      </c>
      <c r="DN500" s="19">
        <f>IF($BV499=1,1,0)</f>
        <v>0</v>
      </c>
      <c r="DQ500" s="19">
        <f t="shared" ref="DQ500" si="25501">IF($N499=1,1,0)</f>
        <v>0</v>
      </c>
      <c r="DR500" s="19">
        <f t="shared" ref="DR500" si="25502">IF($R499=1,1,0)</f>
        <v>0</v>
      </c>
      <c r="DS500" s="19">
        <f t="shared" ref="DS500" si="25503">IF($V499=1,1,0)</f>
        <v>0</v>
      </c>
      <c r="DT500" s="19">
        <f t="shared" ref="DT500" si="25504">IF($Z499=1,1,0)</f>
        <v>0</v>
      </c>
      <c r="DU500" s="19">
        <f t="shared" ref="DU500" si="25505">IF($AH499=1,1,0)</f>
        <v>0</v>
      </c>
      <c r="DV500" s="19">
        <f t="shared" ref="DV500" si="25506">IF($AL499=1,1,0)</f>
        <v>0</v>
      </c>
      <c r="DW500" s="19">
        <f t="shared" ref="DW500" si="25507">IF($AT499=1,1,0)</f>
        <v>0</v>
      </c>
      <c r="DX500" s="19">
        <f t="shared" ref="DX500" si="25508">IF($AX499=1,1,0)</f>
        <v>0</v>
      </c>
      <c r="DY500" s="19">
        <f t="shared" ref="DY500" si="25509">IF($BF499=1,1,0)</f>
        <v>0</v>
      </c>
      <c r="DZ500" s="19">
        <f t="shared" ref="DZ500" si="25510">IF($BJ499=1,1,0)</f>
        <v>0</v>
      </c>
      <c r="EA500" s="19">
        <f t="shared" ref="EA500" si="25511">IF($BR499=1,1,0)</f>
        <v>0</v>
      </c>
      <c r="EB500" s="19">
        <f t="shared" ref="EB500" si="25512">IF($BV499=1,1,0)</f>
        <v>0</v>
      </c>
      <c r="EE500" s="329">
        <f>N499*$FU500*週間進捗報告書!$G$9</f>
        <v>0</v>
      </c>
      <c r="EF500" s="329">
        <f>R499*$FV500*週間進捗報告書!$G$10</f>
        <v>0</v>
      </c>
      <c r="EG500" s="329">
        <f>V499*$FW500*週間進捗報告書!$G$11</f>
        <v>0</v>
      </c>
      <c r="EH500" s="329">
        <f>Z499*$FX500*週間進捗報告書!$G$12</f>
        <v>0</v>
      </c>
      <c r="EI500" s="329">
        <f>AH499*$FY500*週間進捗報告書!$G$13</f>
        <v>0</v>
      </c>
      <c r="EJ500" s="329">
        <f>AL499*$FZ500*週間進捗報告書!$G$14</f>
        <v>0</v>
      </c>
      <c r="EK500" s="329">
        <f>AT499*$GA500*週間進捗報告書!$G$15</f>
        <v>0</v>
      </c>
      <c r="EL500" s="329">
        <f>AX499*$GB500*週間進捗報告書!$G$16</f>
        <v>0</v>
      </c>
      <c r="EM500" s="329">
        <f>BF499*$GC500*週間進捗報告書!$G$17</f>
        <v>0</v>
      </c>
      <c r="EN500" s="329">
        <f>BJ499*$GD500*週間進捗報告書!$G$18</f>
        <v>0</v>
      </c>
      <c r="EO500" s="329">
        <f>BR499*$GE500*週間進捗報告書!$G$19</f>
        <v>0</v>
      </c>
      <c r="EP500" s="329">
        <f>BV499*$GF500*週間進捗報告書!$G$20</f>
        <v>0</v>
      </c>
      <c r="ER500" s="547"/>
      <c r="ES500" s="547"/>
      <c r="ET500" s="547"/>
      <c r="EU500" s="547"/>
      <c r="EV500" s="547"/>
      <c r="EW500" s="547"/>
      <c r="EX500" s="547"/>
      <c r="EY500" s="547"/>
      <c r="EZ500" s="547"/>
      <c r="FA500" s="547"/>
      <c r="FB500" s="547"/>
      <c r="FC500" s="547"/>
      <c r="FD500" s="547"/>
      <c r="FE500" s="332"/>
      <c r="FG500" s="19"/>
      <c r="FH500" s="19"/>
      <c r="FI500" s="19"/>
      <c r="FJ500" s="19"/>
      <c r="FK500" s="19"/>
      <c r="FL500" s="19"/>
      <c r="FM500" s="19"/>
      <c r="FN500" s="19"/>
      <c r="FO500" s="19"/>
      <c r="FP500" s="19"/>
      <c r="FQ500" s="19"/>
      <c r="FR500" s="19"/>
      <c r="FU500" s="295">
        <f t="shared" ref="FU500" si="25513">FU499</f>
        <v>0</v>
      </c>
      <c r="FV500" s="295">
        <f t="shared" ref="FV500" si="25514">FV499</f>
        <v>0</v>
      </c>
      <c r="FW500" s="295">
        <f t="shared" ref="FW500" si="25515">FW499</f>
        <v>0</v>
      </c>
      <c r="FX500" s="295">
        <f t="shared" ref="FX500" si="25516">FX499</f>
        <v>0</v>
      </c>
      <c r="FY500" s="295">
        <f t="shared" ref="FY500" si="25517">FY499</f>
        <v>0</v>
      </c>
      <c r="FZ500" s="295">
        <f t="shared" ref="FZ500" si="25518">FZ499</f>
        <v>0</v>
      </c>
      <c r="GA500" s="295">
        <f t="shared" ref="GA500" si="25519">GA499</f>
        <v>0</v>
      </c>
      <c r="GB500" s="295">
        <f t="shared" ref="GB500" si="25520">GB499</f>
        <v>0</v>
      </c>
      <c r="GC500" s="295">
        <f t="shared" ref="GC500" si="25521">GC499</f>
        <v>0</v>
      </c>
      <c r="GD500" s="295">
        <f t="shared" ref="GD500" si="25522">GD499</f>
        <v>0</v>
      </c>
      <c r="GE500" s="295">
        <f t="shared" ref="GE500" si="25523">GE499</f>
        <v>0</v>
      </c>
      <c r="GF500" s="295">
        <f t="shared" ref="GF500" si="25524">GF499</f>
        <v>0</v>
      </c>
      <c r="GG500" s="295" t="e">
        <f t="shared" ref="GG500" si="25525">GG499</f>
        <v>#N/A</v>
      </c>
      <c r="GH500" s="2" t="e">
        <f>INDEX(リスト!$V:$V,MATCH(中日程計画表!$D499,リスト!$D:$D,0))</f>
        <v>#N/A</v>
      </c>
      <c r="GI500" s="2" t="e">
        <f>INDEX(リスト!$A:$A,MATCH(中日程計画表!$D499,リスト!$D:$D,0))</f>
        <v>#N/A</v>
      </c>
      <c r="GJ500" s="2" t="e">
        <f>INDEX(リスト!$U:$U,MATCH(中日程計画表!$D499,リスト!$D:$D,0))</f>
        <v>#N/A</v>
      </c>
      <c r="GK500" s="5" t="e">
        <f>INDEX(リスト!$W:$W,MATCH(中日程計画表!$D499,リスト!$D:$D,0))</f>
        <v>#N/A</v>
      </c>
      <c r="GL500" s="2" t="s">
        <v>201</v>
      </c>
      <c r="GM500" s="296">
        <f t="shared" ref="GM500" si="25526">GM499</f>
        <v>0</v>
      </c>
      <c r="GN500" s="296">
        <f t="shared" ref="GN500" si="25527">GN499</f>
        <v>0</v>
      </c>
      <c r="GU500" s="461"/>
      <c r="GV500" s="460"/>
      <c r="GW500" s="460"/>
      <c r="GX500" s="461"/>
      <c r="GY500" s="461"/>
      <c r="GZ500" s="460"/>
      <c r="HA500" s="460"/>
      <c r="HB500" s="461"/>
      <c r="HC500" s="461"/>
      <c r="HD500" s="460"/>
      <c r="HE500" s="460"/>
      <c r="HF500" s="461"/>
      <c r="HG500" s="461"/>
      <c r="HH500" s="460"/>
      <c r="HI500" s="460"/>
      <c r="HJ500" s="461"/>
      <c r="HK500" s="461"/>
      <c r="HL500" s="460"/>
      <c r="HM500" s="460"/>
      <c r="HN500" s="461"/>
      <c r="HO500" s="461"/>
      <c r="HP500" s="460"/>
      <c r="HQ500" s="460"/>
      <c r="HR500" s="461"/>
      <c r="HS500" s="4"/>
    </row>
    <row r="501" spans="1:227" ht="12" customHeight="1">
      <c r="A501" s="488" t="str">
        <f t="shared" ref="A501" ca="1" si="25528">INDIRECT("リスト!A"&amp;B501+6)</f>
        <v/>
      </c>
      <c r="B501" s="486">
        <f t="shared" ref="B501" si="25529">ROUNDDOWN((ROW()-6)/2,0)+1</f>
        <v>248</v>
      </c>
      <c r="C501" s="474" t="str">
        <f>機能グループ名</f>
        <v/>
      </c>
      <c r="D501" s="484">
        <f>機能ID</f>
        <v>0</v>
      </c>
      <c r="E501" s="482">
        <f>機能名</f>
        <v>0</v>
      </c>
      <c r="F501" s="315"/>
      <c r="G501" s="315"/>
      <c r="H501" s="315"/>
      <c r="I501" s="315"/>
      <c r="J501" s="316"/>
      <c r="K501" s="480" t="str">
        <f>担当者_SR</f>
        <v>NG</v>
      </c>
      <c r="L501" s="76"/>
      <c r="M501" s="76"/>
      <c r="N501" s="470"/>
      <c r="O501" s="474" t="str">
        <f>担当者_SRR</f>
        <v>NG</v>
      </c>
      <c r="P501" s="76"/>
      <c r="Q501" s="76"/>
      <c r="R501" s="470"/>
      <c r="S501" s="474" t="str">
        <f>担当者_DS</f>
        <v>NG</v>
      </c>
      <c r="T501" s="76"/>
      <c r="U501" s="76"/>
      <c r="V501" s="470"/>
      <c r="W501" s="472" t="str">
        <f>担当者_DSR</f>
        <v>NG</v>
      </c>
      <c r="X501" s="76"/>
      <c r="Y501" s="76"/>
      <c r="Z501" s="470"/>
      <c r="AA501" s="476"/>
      <c r="AB501" s="79"/>
      <c r="AC501" s="79"/>
      <c r="AD501" s="470">
        <f>IF(AC502 &lt;&gt; "",1,0)</f>
        <v>0</v>
      </c>
      <c r="AE501" s="472" t="str">
        <f>担当者_CD</f>
        <v>NG</v>
      </c>
      <c r="AF501" s="76"/>
      <c r="AG501" s="76"/>
      <c r="AH501" s="470"/>
      <c r="AI501" s="472" t="str">
        <f>担当者_DD</f>
        <v>NG</v>
      </c>
      <c r="AJ501" s="76"/>
      <c r="AK501" s="76"/>
      <c r="AL501" s="470"/>
      <c r="AM501" s="476"/>
      <c r="AN501" s="79"/>
      <c r="AO501" s="79"/>
      <c r="AP501" s="470">
        <f>IF(AO502 &lt;&gt; "",1,0)</f>
        <v>0</v>
      </c>
      <c r="AQ501" s="472" t="str">
        <f>担当者_MCL</f>
        <v>NG</v>
      </c>
      <c r="AR501" s="76"/>
      <c r="AS501" s="76"/>
      <c r="AT501" s="470"/>
      <c r="AU501" s="472" t="str">
        <f>担当者_MCLR</f>
        <v>NG</v>
      </c>
      <c r="AV501" s="76"/>
      <c r="AW501" s="76"/>
      <c r="AX501" s="470"/>
      <c r="AY501" s="476"/>
      <c r="AZ501" s="79"/>
      <c r="BA501" s="79"/>
      <c r="BB501" s="470">
        <f>IF(BA502 &lt;&gt; "",1,0)</f>
        <v>0</v>
      </c>
      <c r="BC501" s="474" t="str">
        <f>担当者_MT</f>
        <v>NG</v>
      </c>
      <c r="BD501" s="76"/>
      <c r="BE501" s="76"/>
      <c r="BF501" s="470"/>
      <c r="BG501" s="472" t="str">
        <f>担当者_M検</f>
        <v>NG</v>
      </c>
      <c r="BH501" s="76"/>
      <c r="BI501" s="76"/>
      <c r="BJ501" s="470"/>
      <c r="BK501" s="476"/>
      <c r="BL501" s="79"/>
      <c r="BM501" s="79"/>
      <c r="BN501" s="470">
        <v>0</v>
      </c>
      <c r="BO501" s="474" t="str">
        <f>担当者_モテ</f>
        <v>NG</v>
      </c>
      <c r="BP501" s="76"/>
      <c r="BQ501" s="76"/>
      <c r="BR501" s="470"/>
      <c r="BS501" s="472" t="str">
        <f>担当者_モテR</f>
        <v>NG</v>
      </c>
      <c r="BT501" s="76"/>
      <c r="BU501" s="76"/>
      <c r="BV501" s="470"/>
      <c r="BW501" s="468">
        <f t="shared" ref="BW501" si="25530">IFERROR(SUM(IF(K501&lt;&gt;"NG",N501*K$1,0),IF(O501&lt;&gt;"NG",R501*O$1,0),IF(S501&lt;&gt;"NG",V501*S$1,0),IF(W501&lt;&gt;"NG",Z501*W$1,0),IF(AA501&lt;&gt;"NG",AD501*AA$1,0),IF(AE501&lt;&gt;"NG",AH501*AE$1,0),IF(AI501&lt;&gt;"NG",AL501*AI$1,0),IF(AM501&lt;&gt;"NG",AP501*AM$1,0),IF(AQ501&lt;&gt;"NG",AT501*AQ$1,0),IF(AU501&lt;&gt;"NG",AX501*AU$1,0),IF(AY501&lt;&gt;"NG",BB501*AY$1,0),IF(BC501&lt;&gt;"NG",BF501*BC$1,0),IF(BG501&lt;&gt;"NG",BJ501*BG$1,0),IF(BK501&lt;&gt;"NG",BN501*BK$1,0),IF(BO501&lt;&gt;"NG",BR501*BO$1,0),IF(BS501&lt;&gt;"NG",BV501*BS$1,0))/SUM(IF(K501&lt;&gt;"NG",K$1,0),IF(O501&lt;&gt;"NG",O$1,0),IF(S501&lt;&gt;"NG",S$1,0),IF(W501&lt;&gt;"NG",W$1,0),IF(AA501&lt;&gt;"NG",AA$1,0),IF(AE501&lt;&gt;"NG",AE$1,0),IF(AI501&lt;&gt;"NG",AI$1,0),IF(AM501&lt;&gt;"NG",AM$1,0),IF(AQ501&lt;&gt;"NG",AQ$1,0),IF(AU501&lt;&gt;"NG",AU$1,0),IF(AY501&lt;&gt;"NG",AY$1,0),IF(BC501&lt;&gt;"NG",BC$1,0),IF(BG501&lt;&gt;"NG",BG$1,0),IF(BK501&lt;&gt;"NG",BK$1,0),IF(BO501&lt;&gt;"NG",BO$1,0),IF(BS501&lt;&gt;"NG",BS$1,0)),0)</f>
        <v>0</v>
      </c>
      <c r="BX501" s="466"/>
      <c r="BY501" s="490"/>
      <c r="BZ501" s="5"/>
      <c r="CA501" s="32">
        <f t="shared" ref="CA501" si="25531">IF(AND($M501&lt;&gt;$BZ$5,$M501&lt;=$BZ$6,$M501&lt;&gt;$BZ$7),1,0)</f>
        <v>0</v>
      </c>
      <c r="CB501" s="32">
        <f t="shared" ref="CB501" si="25532">IF(AND($Q501&lt;&gt;$BZ$5,$Q501&lt;=$BZ$6,$Q501&lt;&gt;$BZ$7),1,0)</f>
        <v>0</v>
      </c>
      <c r="CC501" s="32">
        <f t="shared" ref="CC501" si="25533">IF(AND($U501&lt;&gt;$BZ$5,$U501&lt;=$BZ$6,$U501&lt;&gt;$BZ$7),1,0)</f>
        <v>0</v>
      </c>
      <c r="CD501" s="32">
        <f t="shared" ref="CD501" si="25534">IF(AND($Y501&lt;&gt;$BZ$5,$Y501&lt;=$BZ$6,$Y501&lt;&gt;$BZ$7),1,0)</f>
        <v>0</v>
      </c>
      <c r="CE501" s="32">
        <f t="shared" ref="CE501" si="25535">IF(AND($AG501&lt;&gt;$BZ$5,$AG501&lt;=$BZ$6,$AG501&lt;&gt;$BZ$7),1,0)</f>
        <v>0</v>
      </c>
      <c r="CF501" s="32">
        <f t="shared" ref="CF501" si="25536">IF(AND($AK501&lt;&gt;$BZ$5,$AK501&lt;=$BZ$6,$AK501&lt;&gt;$BZ$7),1,0)</f>
        <v>0</v>
      </c>
      <c r="CG501" s="32">
        <f t="shared" ref="CG501" si="25537">IF(AND($AS501&lt;&gt;$BZ$5,$AS501&lt;=$BZ$6,$AS501&lt;&gt;$BZ$7),1,0)</f>
        <v>0</v>
      </c>
      <c r="CH501" s="32">
        <f t="shared" ref="CH501" si="25538">IF(AND($AW501&lt;&gt;$BZ$5,$AW501&lt;=$BZ$6,$AW501&lt;&gt;$BZ$7),1,0)</f>
        <v>0</v>
      </c>
      <c r="CI501" s="32">
        <f t="shared" ref="CI501" si="25539">IF(AND($BE501&lt;&gt;$BZ$5,$BE501&lt;=$BZ$6,$BE501&lt;&gt;$BZ$7),1,0)</f>
        <v>0</v>
      </c>
      <c r="CJ501" s="32">
        <f t="shared" ref="CJ501" si="25540">IF(AND($BI501&lt;&gt;$BZ$5,$BI501&lt;=$BZ$6,$BI501&lt;&gt;$BZ$7),1,0)</f>
        <v>0</v>
      </c>
      <c r="CK501" s="32">
        <f t="shared" ref="CK501" si="25541">IF(AND($BQ501&lt;&gt;$BZ$5,$BQ501&lt;=$BZ$6,$BQ501&lt;&gt;$BZ$7),1,0)</f>
        <v>0</v>
      </c>
      <c r="CL501" s="32">
        <f t="shared" ref="CL501" si="25542">IF(AND($BU501&lt;&gt;$BZ$5,$BU501&lt;=$BZ$6,$BU501&lt;&gt;$BZ$7),1,0)</f>
        <v>0</v>
      </c>
      <c r="CO501" s="32">
        <f>IF(AND($M501&lt;&gt;$CN$5,$M501&lt;=$CN$6,$M501&lt;&gt;$CN$7),1,0)</f>
        <v>0</v>
      </c>
      <c r="CP501" s="32">
        <f>IF(AND($Q501&lt;&gt;$CN$5,$Q501&lt;=$CN$6,$Q501&lt;&gt;$CN$7),1,0)</f>
        <v>0</v>
      </c>
      <c r="CQ501" s="32">
        <f>IF(AND($U501&lt;&gt;$CN$5,$U501&lt;=$CN$6,$U501&lt;&gt;$CN$7),1,0)</f>
        <v>0</v>
      </c>
      <c r="CR501" s="32">
        <f>IF(AND($Y501&lt;&gt;$CN$5,$Y501&lt;=$CN$6,$Y501&lt;&gt;$CN$7),1,0)</f>
        <v>0</v>
      </c>
      <c r="CS501" s="32">
        <f>IF(AND($AG501&lt;&gt;$CN$5,$AG501&lt;=$CN$6,$AG501&lt;&gt;$CN$7),1,0)</f>
        <v>0</v>
      </c>
      <c r="CT501" s="32">
        <f>IF(AND($AK501&lt;&gt;$CN$5,$AK501&lt;=$CN$6,$AK501&lt;&gt;$CN$7),1,0)</f>
        <v>0</v>
      </c>
      <c r="CU501" s="32">
        <f>IF(AND($AS501&lt;&gt;$CN$5,$AS501&lt;=$CN$6,$AS501&lt;&gt;$CN$7),1,0)</f>
        <v>0</v>
      </c>
      <c r="CV501" s="32">
        <f>IF(AND($AW501&lt;&gt;$CN$5,$AW501&lt;=$CN$6,$AW501&lt;&gt;$CN$7),1,0)</f>
        <v>0</v>
      </c>
      <c r="CW501" s="32">
        <f>IF(AND($BE501&lt;&gt;$CN$5,$BE501&lt;=$CN$6,$BE501&lt;&gt;$CN$7),1,0)</f>
        <v>0</v>
      </c>
      <c r="CX501" s="32">
        <f>IF(AND($BI501&lt;&gt;$CN$5,$BI501&lt;=$CN$6,$BI501&lt;&gt;$CN$7),1,0)</f>
        <v>0</v>
      </c>
      <c r="CY501" s="32">
        <f>IF(AND($BQ501&lt;&gt;$CN$5,$BQ501&lt;=$CN$6,$BQ501&lt;&gt;$CN$7),1,0)</f>
        <v>0</v>
      </c>
      <c r="CZ501" s="32">
        <f>IF(AND($BU501&lt;&gt;$CN$5,$BU501&lt;=$CN$6,$BU501&lt;&gt;$CN$7),1,0)</f>
        <v>0</v>
      </c>
      <c r="DC501" s="32">
        <f>IF(AND($M501&lt;&gt;$DB$5,$M501&lt;=$DB$6,$M501&lt;&gt;$CN$7),1,0)</f>
        <v>0</v>
      </c>
      <c r="DD501" s="32">
        <f>IF(AND($Q501&lt;&gt;$DB$5,$Q501&lt;=$DB$6,$Q501&lt;&gt;$CN$7),1,0)</f>
        <v>0</v>
      </c>
      <c r="DE501" s="32">
        <f>IF(AND($U501&lt;&gt;$DB$5,$U501&lt;=$DB$6,$U501&lt;&gt;$CN$7),1,0)</f>
        <v>0</v>
      </c>
      <c r="DF501" s="32">
        <f>IF(AND($Y501&lt;&gt;$DB$5,$Y501&lt;=$DB$6,$Y501&lt;&gt;$CN$7),1,0)</f>
        <v>0</v>
      </c>
      <c r="DG501" s="32">
        <f>IF(AND($AG501&lt;&gt;$DB$5,$AG501&lt;=$DB$6,$AG501&lt;&gt;$CN$7),1,0)</f>
        <v>0</v>
      </c>
      <c r="DH501" s="32">
        <f>IF(AND($AK501&lt;&gt;$DB$5,$AK501&lt;=$DB$6,$AK501&lt;&gt;$CN$7),1,0)</f>
        <v>0</v>
      </c>
      <c r="DI501" s="32">
        <f>IF(AND($AS501&lt;&gt;$DB$5,$AS501&lt;=$DB$6,$AS501&lt;&gt;$CN$7),1,0)</f>
        <v>0</v>
      </c>
      <c r="DJ501" s="32">
        <f>IF(AND($AW501&lt;&gt;$DB$5,$AW501&lt;=$DB$6,$AW501&lt;&gt;$CN$7),1,0)</f>
        <v>0</v>
      </c>
      <c r="DK501" s="32">
        <f>IF(AND($BE501&lt;&gt;$DB$5,$BE501&lt;=$DB$6,$BE501&lt;&gt;$CN$7),1,0)</f>
        <v>0</v>
      </c>
      <c r="DL501" s="32">
        <f>IF(AND($BI501&lt;&gt;$DB$5,$BI501&lt;=$DB$6,$BI501&lt;&gt;$CN$7),1,0)</f>
        <v>0</v>
      </c>
      <c r="DM501" s="32">
        <f>IF(AND($BQ501&lt;&gt;$DB$5,$BQ501&lt;=$DB$6,$BQ501&lt;&gt;$CN$7),1,0)</f>
        <v>0</v>
      </c>
      <c r="DN501" s="32">
        <f>IF(AND($BU501&lt;&gt;$DB$5,$BU501&lt;=$DB$6,$BU501&lt;&gt;$CN$7),1,0)</f>
        <v>0</v>
      </c>
      <c r="DQ501" s="32">
        <f t="shared" ref="DQ501" si="25543">IF(AND($M501&lt;&gt;$DP$5,$M501&lt;=$DP$6,$M501&lt;&gt;$CN$7),1,0)</f>
        <v>0</v>
      </c>
      <c r="DR501" s="32">
        <f t="shared" ref="DR501" si="25544">IF(AND($Q501&lt;&gt;$DP$5,$Q501&lt;=$DP$6,$Q501&lt;&gt;$CN$7),1,0)</f>
        <v>0</v>
      </c>
      <c r="DS501" s="32">
        <f t="shared" ref="DS501" si="25545">IF(AND($U501&lt;&gt;$DP$5,$U501&lt;=$DP$6,$U501&lt;&gt;$CN$7),1,0)</f>
        <v>0</v>
      </c>
      <c r="DT501" s="32">
        <f t="shared" ref="DT501" si="25546">IF(AND($Y501&lt;&gt;$DP$5,$Y501&lt;=$DP$6,$Y501&lt;&gt;$CN$7),1,0)</f>
        <v>0</v>
      </c>
      <c r="DU501" s="32">
        <f t="shared" ref="DU501" si="25547">IF(AND($AG501&lt;&gt;$DP$5,$AG501&lt;=$DP$6,$AG501&lt;&gt;$CN$7),1,0)</f>
        <v>0</v>
      </c>
      <c r="DV501" s="32">
        <f t="shared" ref="DV501" si="25548">IF(AND($AK501&lt;&gt;$DP$5,$AK501&lt;=$DP$6,$AK501&lt;&gt;$CN$7),1,0)</f>
        <v>0</v>
      </c>
      <c r="DW501" s="32">
        <f t="shared" ref="DW501" si="25549">IF(AND($AS501&lt;&gt;$DP$5,$AS501&lt;=$DP$6,$AS501&lt;&gt;$CN$7),1,0)</f>
        <v>0</v>
      </c>
      <c r="DX501" s="32">
        <f t="shared" ref="DX501" si="25550">IF(AND($AW501&lt;&gt;$DP$5,$AW501&lt;=$DP$6,$AW501&lt;&gt;$CN$7),1,0)</f>
        <v>0</v>
      </c>
      <c r="DY501" s="32">
        <f t="shared" ref="DY501" si="25551">IF(AND($BE501&lt;&gt;$DP$5,$BE501&lt;=$DP$6,$BE501&lt;&gt;$CN$7),1,0)</f>
        <v>0</v>
      </c>
      <c r="DZ501" s="32">
        <f t="shared" ref="DZ501" si="25552">IF(AND($BI501&lt;&gt;$DP$5,$BI501&lt;=$DP$6,$BI501&lt;&gt;$CN$7),1,0)</f>
        <v>0</v>
      </c>
      <c r="EA501" s="32">
        <f t="shared" ref="EA501" si="25553">IF(AND($BQ501&lt;&gt;$DP$5,$BQ501&lt;=$DP$6,$BQ501&lt;&gt;$CN$7),1,0)</f>
        <v>0</v>
      </c>
      <c r="EB501" s="32">
        <f t="shared" ref="EB501" si="25554">IF(AND($BU501&lt;&gt;$DP$5,$BU501&lt;=$DP$6,$BU501&lt;&gt;$CN$7),1,0)</f>
        <v>0</v>
      </c>
      <c r="EE501" s="328">
        <f>IF(M501&lt;&gt;"",IF(M501&lt;=$ED$6,1,IF(L501&gt;$ED$6,0,NETWORKDAYS(L501,$ED$6,祭日リスト)/NETWORKDAYS(L501,M501,祭日リスト)))*$GG501*週間進捗報告書!$G$9,0)</f>
        <v>0</v>
      </c>
      <c r="EF501" s="328">
        <f>IF(Q501&lt;&gt;"",IF(Q501&lt;=$ED$6,1,IF(P501&gt;$ED$6,0,NETWORKDAYS(P501,$ED$6,祭日リスト)/NETWORKDAYS(P501,Q501,祭日リスト)))*$GG501*週間進捗報告書!$G$10,0)</f>
        <v>0</v>
      </c>
      <c r="EG501" s="328">
        <f>IF(U501&lt;&gt;"",IF(U501&lt;=$ED$6,1,IF(T501&gt;$ED$6,0,NETWORKDAYS(T501,$ED$6,祭日リスト)/NETWORKDAYS(T501,U501,祭日リスト)))*$GG501*週間進捗報告書!$G$11,0)</f>
        <v>0</v>
      </c>
      <c r="EH501" s="328">
        <f>IF(Y501&lt;&gt;"",IF(Y501&lt;=$ED$6,1,IF(X501&gt;$ED$6,0,NETWORKDAYS(X501,$ED$6,祭日リスト)/NETWORKDAYS(X501,Y501,祭日リスト)))*$GG501*週間進捗報告書!$G$12,0)</f>
        <v>0</v>
      </c>
      <c r="EI501" s="328">
        <f>IF(AG501&lt;&gt;"",IF(AG501&lt;=$ED$6,1,IF(AF501&gt;$ED$6,0,NETWORKDAYS(AF501,$ED$6,祭日リスト)/NETWORKDAYS(AF501,AG501,祭日リスト)))*$GG501*週間進捗報告書!$G$13,0)</f>
        <v>0</v>
      </c>
      <c r="EJ501" s="328">
        <f>IF(AK501&lt;&gt;"",IF(AK501&lt;=$ED$6,1,IF(AJ501&gt;$ED$6,0,NETWORKDAYS(AJ501,$ED$6,祭日リスト)/NETWORKDAYS(AJ501,AK501,祭日リスト)))*$GG501*週間進捗報告書!$G$14,0)</f>
        <v>0</v>
      </c>
      <c r="EK501" s="328">
        <f>IF(AS501&lt;&gt;"",IF(AS501&lt;=$ED$6,1,IF(AR501&gt;$ED$6,0,NETWORKDAYS(AR501,$ED$6,祭日リスト)/NETWORKDAYS(AR501,AS501,祭日リスト)))*$GG501*週間進捗報告書!$G$15,0)</f>
        <v>0</v>
      </c>
      <c r="EL501" s="328">
        <f>IF(AW501&lt;&gt;"",IF(AW501&lt;=$ED$6,1,IF(AV501&gt;$ED$6,0,NETWORKDAYS(AV501,$ED$6,祭日リスト)/NETWORKDAYS(AV501,AW501,祭日リスト)))*$GG501*週間進捗報告書!$G$16,0)</f>
        <v>0</v>
      </c>
      <c r="EM501" s="328">
        <f>IF(BE501&lt;&gt;"",IF(BE501&lt;=$ED$6,1,IF(BD501&gt;$ED$6,0,NETWORKDAYS(BD501,$ED$6,祭日リスト)/NETWORKDAYS(BD501,BE501,祭日リスト)))*$GG501*週間進捗報告書!$G$17,0)</f>
        <v>0</v>
      </c>
      <c r="EN501" s="328">
        <f>IF(BI501&lt;&gt;"",IF(BI501&lt;=$ED$6,1,IF(BH501&gt;$ED$6,0,NETWORKDAYS(BH501,$ED$6,祭日リスト)/NETWORKDAYS(BH501,BI501,祭日リスト)))*$GG501*週間進捗報告書!$G$18,0)</f>
        <v>0</v>
      </c>
      <c r="EO501" s="328">
        <f>IF(BQ501&lt;&gt;"",IF(BQ501&lt;=$ED$6,1,IF(BP501&gt;$ED$6,0,NETWORKDAYS(BP501,$ED$6,祭日リスト)/NETWORKDAYS(BP501,BQ501,祭日リスト)))*$GG501*週間進捗報告書!$G$19,0)</f>
        <v>0</v>
      </c>
      <c r="EP501" s="328">
        <f>IF(BU501&lt;&gt;"",IF(BU501&lt;=$ED$6,1,IF(BT501&gt;$ED$6,0,NETWORKDAYS(BT501,$ED$6,祭日リスト)/NETWORKDAYS(BT501,BU501,祭日リスト)))*$GG501*週間進捗報告書!$G$20,0)</f>
        <v>0</v>
      </c>
      <c r="ER501" s="547">
        <f t="shared" ref="ER501:FC501" si="25555">EE501-EE502</f>
        <v>0</v>
      </c>
      <c r="ES501" s="547">
        <f t="shared" si="25555"/>
        <v>0</v>
      </c>
      <c r="ET501" s="547">
        <f t="shared" si="25555"/>
        <v>0</v>
      </c>
      <c r="EU501" s="547">
        <f t="shared" si="25555"/>
        <v>0</v>
      </c>
      <c r="EV501" s="547">
        <f t="shared" si="25555"/>
        <v>0</v>
      </c>
      <c r="EW501" s="547">
        <f t="shared" si="25555"/>
        <v>0</v>
      </c>
      <c r="EX501" s="547">
        <f t="shared" si="25555"/>
        <v>0</v>
      </c>
      <c r="EY501" s="547">
        <f t="shared" si="25555"/>
        <v>0</v>
      </c>
      <c r="EZ501" s="547">
        <f t="shared" si="25555"/>
        <v>0</v>
      </c>
      <c r="FA501" s="547">
        <f t="shared" si="25555"/>
        <v>0</v>
      </c>
      <c r="FB501" s="547">
        <f t="shared" si="25555"/>
        <v>0</v>
      </c>
      <c r="FC501" s="547">
        <f t="shared" si="25555"/>
        <v>0</v>
      </c>
      <c r="FD501" s="547">
        <f t="shared" ref="FD501" si="25556">SUM(ER501:FC502)</f>
        <v>0</v>
      </c>
      <c r="FE501" s="333"/>
      <c r="FG501" s="32">
        <f>IF(AND($M501&lt;&gt;$FF$7),1,0)</f>
        <v>0</v>
      </c>
      <c r="FH501" s="32">
        <f>IF(AND($Q501&lt;&gt;$FF$7),1,0)</f>
        <v>0</v>
      </c>
      <c r="FI501" s="32">
        <f>IF(AND($U501&lt;&gt;$FF$7),1,0)</f>
        <v>0</v>
      </c>
      <c r="FJ501" s="32">
        <f>IF(AND($Y501&lt;&gt;$FF$7),1,0)</f>
        <v>0</v>
      </c>
      <c r="FK501" s="32">
        <f>IF(AND($AG501&lt;&gt;$FF$7),1,0)</f>
        <v>0</v>
      </c>
      <c r="FL501" s="32">
        <f>IF(AND($AK501&lt;&gt;$FF$7),1,0)</f>
        <v>0</v>
      </c>
      <c r="FM501" s="32">
        <f>IF(AND($AS501&lt;&gt;$FF$7),1,0)</f>
        <v>0</v>
      </c>
      <c r="FN501" s="32">
        <f>IF(AND($AW501&lt;&gt;$FF$7),1,0)</f>
        <v>0</v>
      </c>
      <c r="FO501" s="32">
        <f>IF(AND($BE501&lt;&gt;$FF$7),1,0)</f>
        <v>0</v>
      </c>
      <c r="FP501" s="32">
        <f>IF(AND($BI501&lt;&gt;$FF$7),1,0)</f>
        <v>0</v>
      </c>
      <c r="FQ501" s="32">
        <f>IF(AND($BQ501&lt;&gt;$FF$7),1,0)</f>
        <v>0</v>
      </c>
      <c r="FR501" s="32">
        <f>IF(AND($BU501&lt;&gt;$FF$7),1,0)</f>
        <v>0</v>
      </c>
      <c r="FU501" s="294">
        <f t="shared" ref="FU501" si="25557">IF($K501&lt;&gt;"NG",$GG501,0)</f>
        <v>0</v>
      </c>
      <c r="FV501" s="294">
        <f t="shared" ref="FV501" si="25558">IF($O501&lt;&gt;"NG",$GG501,0)</f>
        <v>0</v>
      </c>
      <c r="FW501" s="294">
        <f t="shared" ref="FW501" si="25559">IF($S501&lt;&gt;"NG",$GG501,0)</f>
        <v>0</v>
      </c>
      <c r="FX501" s="294">
        <f t="shared" ref="FX501" si="25560">IF($W501&lt;&gt;"NG",$GG501,0)</f>
        <v>0</v>
      </c>
      <c r="FY501" s="294">
        <f t="shared" ref="FY501" si="25561">IF($AE501&lt;&gt;"NG",$GG501,0)</f>
        <v>0</v>
      </c>
      <c r="FZ501" s="294">
        <f t="shared" ref="FZ501" si="25562">IF($AI501&lt;&gt;"NG",$GG501,0)</f>
        <v>0</v>
      </c>
      <c r="GA501" s="294">
        <f t="shared" ref="GA501" si="25563">IF($AQ501&lt;&gt;"NG",$GG501,0)</f>
        <v>0</v>
      </c>
      <c r="GB501" s="294">
        <f t="shared" ref="GB501" si="25564">IF($AU501&lt;&gt;"NG",$GG501,0)</f>
        <v>0</v>
      </c>
      <c r="GC501" s="294">
        <f t="shared" ref="GC501" si="25565">IF($BC501&lt;&gt;"NG",$GG501,0)</f>
        <v>0</v>
      </c>
      <c r="GD501" s="294">
        <f t="shared" ref="GD501" si="25566">IF($BG501&lt;&gt;"NG",$GG501,0)</f>
        <v>0</v>
      </c>
      <c r="GE501" s="294">
        <f t="shared" ref="GE501" si="25567">IF($BO501&lt;&gt;"NG",$GG501,0)</f>
        <v>0</v>
      </c>
      <c r="GF501" s="294">
        <f t="shared" ref="GF501" si="25568">IF($BS501&lt;&gt;"NG",$GG501,0)</f>
        <v>0</v>
      </c>
      <c r="GG501" s="294" t="e">
        <f>VLOOKUP($D501,リスト!$D:$S,15,FALSE)</f>
        <v>#N/A</v>
      </c>
      <c r="GH501" s="2" t="e">
        <f>INDEX(リスト!$V:$V,MATCH(中日程計画表!$D501,リスト!$D:$D,0))</f>
        <v>#N/A</v>
      </c>
      <c r="GI501" s="2" t="e">
        <f>INDEX(リスト!$A:$A,MATCH(中日程計画表!$D501,リスト!$D:$D,0))</f>
        <v>#N/A</v>
      </c>
      <c r="GJ501" s="2" t="e">
        <f>INDEX(リスト!$U:$U,MATCH(中日程計画表!$D501,リスト!$D:$D,0))</f>
        <v>#N/A</v>
      </c>
      <c r="GK501" s="5" t="e">
        <f>INDEX(リスト!$W:$W,MATCH(中日程計画表!$D501,リスト!$D:$D,0))</f>
        <v>#N/A</v>
      </c>
      <c r="GL501" s="2" t="s">
        <v>200</v>
      </c>
      <c r="GM501" s="296">
        <f>D501</f>
        <v>0</v>
      </c>
      <c r="GN501" s="296">
        <f>E501</f>
        <v>0</v>
      </c>
      <c r="GU501" s="460" t="str">
        <f t="shared" ref="GU501" si="25569">AE501</f>
        <v>NG</v>
      </c>
      <c r="GV501" s="460">
        <f t="shared" ref="GV501" si="25570">EI501</f>
        <v>0</v>
      </c>
      <c r="GW501" s="460">
        <f t="shared" ref="GW501" si="25571">EI502</f>
        <v>0</v>
      </c>
      <c r="GX501" s="462">
        <f t="shared" ref="GX501" si="25572">EV501</f>
        <v>0</v>
      </c>
      <c r="GY501" s="460" t="str">
        <f t="shared" ref="GY501" si="25573">AI501</f>
        <v>NG</v>
      </c>
      <c r="GZ501" s="460">
        <f t="shared" ref="GZ501" si="25574">EJ501</f>
        <v>0</v>
      </c>
      <c r="HA501" s="460">
        <f t="shared" ref="HA501" si="25575">EJ502</f>
        <v>0</v>
      </c>
      <c r="HB501" s="462">
        <f t="shared" ref="HB501" si="25576">EW501</f>
        <v>0</v>
      </c>
      <c r="HC501" s="460" t="str">
        <f t="shared" ref="HC501" si="25577">AQ501</f>
        <v>NG</v>
      </c>
      <c r="HD501" s="460">
        <f t="shared" ref="HD501" si="25578">EK501</f>
        <v>0</v>
      </c>
      <c r="HE501" s="460">
        <f t="shared" ref="HE501" si="25579">EK502</f>
        <v>0</v>
      </c>
      <c r="HF501" s="462">
        <f t="shared" ref="HF501" si="25580">EX501</f>
        <v>0</v>
      </c>
      <c r="HG501" s="460" t="str">
        <f t="shared" ref="HG501" si="25581">AU501</f>
        <v>NG</v>
      </c>
      <c r="HH501" s="460">
        <f t="shared" ref="HH501" si="25582">EL501</f>
        <v>0</v>
      </c>
      <c r="HI501" s="460">
        <f t="shared" ref="HI501" si="25583">EL502</f>
        <v>0</v>
      </c>
      <c r="HJ501" s="462">
        <f t="shared" ref="HJ501" si="25584">EY501</f>
        <v>0</v>
      </c>
      <c r="HK501" s="460" t="str">
        <f t="shared" ref="HK501" si="25585">BC501</f>
        <v>NG</v>
      </c>
      <c r="HL501" s="460">
        <f t="shared" ref="HL501" si="25586">EM501</f>
        <v>0</v>
      </c>
      <c r="HM501" s="460">
        <f t="shared" ref="HM501" si="25587">EM502</f>
        <v>0</v>
      </c>
      <c r="HN501" s="462">
        <f t="shared" ref="HN501" si="25588">EZ501</f>
        <v>0</v>
      </c>
      <c r="HO501" s="460" t="str">
        <f t="shared" ref="HO501" si="25589">BG501</f>
        <v>NG</v>
      </c>
      <c r="HP501" s="460">
        <f t="shared" ref="HP501" si="25590">EN501</f>
        <v>0</v>
      </c>
      <c r="HQ501" s="460">
        <f t="shared" ref="HQ501" si="25591">EN502</f>
        <v>0</v>
      </c>
      <c r="HR501" s="462">
        <f t="shared" ref="HR501" si="25592">FA501</f>
        <v>0</v>
      </c>
      <c r="HS501" s="332"/>
    </row>
    <row r="502" spans="1:227" ht="12" customHeight="1">
      <c r="A502" s="489"/>
      <c r="B502" s="487"/>
      <c r="C502" s="475"/>
      <c r="D502" s="485"/>
      <c r="E502" s="483"/>
      <c r="F502" s="317"/>
      <c r="G502" s="317"/>
      <c r="H502" s="317"/>
      <c r="I502" s="317"/>
      <c r="J502" s="316"/>
      <c r="K502" s="481"/>
      <c r="L502" s="77"/>
      <c r="M502" s="77"/>
      <c r="N502" s="471"/>
      <c r="O502" s="475"/>
      <c r="P502" s="77"/>
      <c r="Q502" s="77"/>
      <c r="R502" s="471"/>
      <c r="S502" s="475"/>
      <c r="T502" s="77"/>
      <c r="U502" s="77"/>
      <c r="V502" s="471"/>
      <c r="W502" s="473"/>
      <c r="X502" s="77"/>
      <c r="Y502" s="77"/>
      <c r="Z502" s="471"/>
      <c r="AA502" s="477"/>
      <c r="AB502" s="80"/>
      <c r="AC502" s="80"/>
      <c r="AD502" s="471"/>
      <c r="AE502" s="473"/>
      <c r="AF502" s="77"/>
      <c r="AG502" s="77"/>
      <c r="AH502" s="471"/>
      <c r="AI502" s="473"/>
      <c r="AJ502" s="77"/>
      <c r="AK502" s="77"/>
      <c r="AL502" s="471"/>
      <c r="AM502" s="477"/>
      <c r="AN502" s="80"/>
      <c r="AO502" s="80"/>
      <c r="AP502" s="471"/>
      <c r="AQ502" s="473"/>
      <c r="AR502" s="77"/>
      <c r="AS502" s="77"/>
      <c r="AT502" s="471"/>
      <c r="AU502" s="473"/>
      <c r="AV502" s="77"/>
      <c r="AW502" s="77"/>
      <c r="AX502" s="471"/>
      <c r="AY502" s="477"/>
      <c r="AZ502" s="80"/>
      <c r="BA502" s="80"/>
      <c r="BB502" s="471"/>
      <c r="BC502" s="475"/>
      <c r="BD502" s="77"/>
      <c r="BE502" s="77"/>
      <c r="BF502" s="471"/>
      <c r="BG502" s="473"/>
      <c r="BH502" s="77"/>
      <c r="BI502" s="77"/>
      <c r="BJ502" s="471"/>
      <c r="BK502" s="477"/>
      <c r="BL502" s="80"/>
      <c r="BM502" s="80"/>
      <c r="BN502" s="471"/>
      <c r="BO502" s="475"/>
      <c r="BP502" s="77"/>
      <c r="BQ502" s="77"/>
      <c r="BR502" s="471"/>
      <c r="BS502" s="473"/>
      <c r="BT502" s="77"/>
      <c r="BU502" s="77"/>
      <c r="BV502" s="471"/>
      <c r="BW502" s="469"/>
      <c r="BX502" s="467"/>
      <c r="BY502" s="490"/>
      <c r="CA502" s="19">
        <f t="shared" ref="CA502" si="25593">IF(AND($N501=1,$M502&lt;&gt;$BZ$7),1,0)</f>
        <v>0</v>
      </c>
      <c r="CB502" s="19">
        <f t="shared" ref="CB502" si="25594">IF(AND($R501=1,$Q502&lt;&gt;$BZ$7),1,0)</f>
        <v>0</v>
      </c>
      <c r="CC502" s="19">
        <f t="shared" ref="CC502" si="25595">IF(AND($V501=1,$U502&lt;&gt;$BZ$7),1,0)</f>
        <v>0</v>
      </c>
      <c r="CD502" s="19">
        <f t="shared" ref="CD502" si="25596">IF(AND($Z501=1,$Y502&lt;&gt;$BZ$7),1,0)</f>
        <v>0</v>
      </c>
      <c r="CE502" s="19">
        <f t="shared" ref="CE502" si="25597">IF(AND($AH501=1,$AG502&lt;&gt;$BZ$7),1,0)</f>
        <v>0</v>
      </c>
      <c r="CF502" s="19">
        <f t="shared" ref="CF502" si="25598">IF(AND($AL501=1,$AK502&lt;&gt;$BZ$7),1,0)</f>
        <v>0</v>
      </c>
      <c r="CG502" s="19">
        <f t="shared" ref="CG502" si="25599">IF(AND($AT501=1,$AS502&lt;&gt;$BZ$7),1,0)</f>
        <v>0</v>
      </c>
      <c r="CH502" s="19">
        <f t="shared" ref="CH502" si="25600">IF(AND($AX501=1,$AW502&lt;&gt;$BZ$7),1,0)</f>
        <v>0</v>
      </c>
      <c r="CI502" s="19">
        <f t="shared" ref="CI502" si="25601">IF(AND($BF501=1,$BE502&lt;&gt;$BZ$7),1,0)</f>
        <v>0</v>
      </c>
      <c r="CJ502" s="19">
        <f t="shared" ref="CJ502" si="25602">IF(AND($BJ501=1,$BI502&lt;&gt;$BZ$7),1,0)</f>
        <v>0</v>
      </c>
      <c r="CK502" s="19">
        <f t="shared" ref="CK502" si="25603">IF(AND($BR501=1,$BQ502&lt;&gt;$BZ$7),1,0)</f>
        <v>0</v>
      </c>
      <c r="CL502" s="19">
        <f t="shared" ref="CL502" si="25604">IF(AND($BV501=1,$BU502&lt;&gt;$BZ$7),1,0)</f>
        <v>0</v>
      </c>
      <c r="CO502" s="19">
        <f>IF(AND($M502&lt;&gt;$CN$7,$M502&lt;=$CN$6),1,0)</f>
        <v>0</v>
      </c>
      <c r="CP502" s="19">
        <f>IF(AND($Q502&lt;&gt;$CN$7,$Q502&lt;=$CN$6),1,0)</f>
        <v>0</v>
      </c>
      <c r="CQ502" s="19">
        <f>IF(AND($U502&lt;&gt;$CN$7,$U502&lt;=$CN$6),1,0)</f>
        <v>0</v>
      </c>
      <c r="CR502" s="19">
        <f>IF(AND($Y502&lt;&gt;$CN$7,$Y502&lt;=$CN$6),1,0)</f>
        <v>0</v>
      </c>
      <c r="CS502" s="19">
        <f>IF(AND($AG502&lt;&gt;$CN$7,$AG502&lt;=$CN$6),1,0)</f>
        <v>0</v>
      </c>
      <c r="CT502" s="19">
        <f>IF(AND($AK502&lt;&gt;$CN$7,$AK502&lt;=$CN$6),1,0)</f>
        <v>0</v>
      </c>
      <c r="CU502" s="19">
        <f>IF(AND($AS502&lt;&gt;$CN$7,$AS502&lt;=$CN$6),1,0)</f>
        <v>0</v>
      </c>
      <c r="CV502" s="19">
        <f>IF(AND($AW502&lt;&gt;$CN$7,$AW502&lt;=$CN$6),1,0)</f>
        <v>0</v>
      </c>
      <c r="CW502" s="19">
        <f>IF(AND($BE502&lt;&gt;$CN$7,$BE502&lt;=$CN$6),1,0)</f>
        <v>0</v>
      </c>
      <c r="CX502" s="19">
        <f>IF(AND($BI502&lt;&gt;$CN$7,$BI502&lt;=$CN$6),1,0)</f>
        <v>0</v>
      </c>
      <c r="CY502" s="19">
        <f>IF(AND($BQ502&lt;&gt;$CN$7,$BQ502&lt;=$CN$6),1,0)</f>
        <v>0</v>
      </c>
      <c r="CZ502" s="19">
        <f>IF(AND($BU502&lt;&gt;$CN$7,$BU502&lt;=$CN$6),1,0)</f>
        <v>0</v>
      </c>
      <c r="DC502" s="19">
        <f>IF($N501=1,1,0)</f>
        <v>0</v>
      </c>
      <c r="DD502" s="19">
        <f>IF($R501=1,1,0)</f>
        <v>0</v>
      </c>
      <c r="DE502" s="19">
        <f>IF($V501=1,1,0)</f>
        <v>0</v>
      </c>
      <c r="DF502" s="19">
        <f>IF($Z501=1,1,0)</f>
        <v>0</v>
      </c>
      <c r="DG502" s="19">
        <f>IF($AH501=1,1,0)</f>
        <v>0</v>
      </c>
      <c r="DH502" s="19">
        <f>IF($AL501=1,1,0)</f>
        <v>0</v>
      </c>
      <c r="DI502" s="19">
        <f>IF($AT501=1,1,0)</f>
        <v>0</v>
      </c>
      <c r="DJ502" s="19">
        <f>IF($AX501=1,1,0)</f>
        <v>0</v>
      </c>
      <c r="DK502" s="19">
        <f>IF($BF501=1,1,0)</f>
        <v>0</v>
      </c>
      <c r="DL502" s="19">
        <f>IF($BJ501=1,1,0)</f>
        <v>0</v>
      </c>
      <c r="DM502" s="19">
        <f>IF($BR501=1,1,0)</f>
        <v>0</v>
      </c>
      <c r="DN502" s="19">
        <f>IF($BV501=1,1,0)</f>
        <v>0</v>
      </c>
      <c r="DQ502" s="19">
        <f t="shared" ref="DQ502" si="25605">IF($N501=1,1,0)</f>
        <v>0</v>
      </c>
      <c r="DR502" s="19">
        <f t="shared" ref="DR502" si="25606">IF($R501=1,1,0)</f>
        <v>0</v>
      </c>
      <c r="DS502" s="19">
        <f t="shared" ref="DS502" si="25607">IF($V501=1,1,0)</f>
        <v>0</v>
      </c>
      <c r="DT502" s="19">
        <f t="shared" ref="DT502" si="25608">IF($Z501=1,1,0)</f>
        <v>0</v>
      </c>
      <c r="DU502" s="19">
        <f t="shared" ref="DU502" si="25609">IF($AH501=1,1,0)</f>
        <v>0</v>
      </c>
      <c r="DV502" s="19">
        <f t="shared" ref="DV502" si="25610">IF($AL501=1,1,0)</f>
        <v>0</v>
      </c>
      <c r="DW502" s="19">
        <f t="shared" ref="DW502" si="25611">IF($AT501=1,1,0)</f>
        <v>0</v>
      </c>
      <c r="DX502" s="19">
        <f t="shared" ref="DX502" si="25612">IF($AX501=1,1,0)</f>
        <v>0</v>
      </c>
      <c r="DY502" s="19">
        <f t="shared" ref="DY502" si="25613">IF($BF501=1,1,0)</f>
        <v>0</v>
      </c>
      <c r="DZ502" s="19">
        <f t="shared" ref="DZ502" si="25614">IF($BJ501=1,1,0)</f>
        <v>0</v>
      </c>
      <c r="EA502" s="19">
        <f t="shared" ref="EA502" si="25615">IF($BR501=1,1,0)</f>
        <v>0</v>
      </c>
      <c r="EB502" s="19">
        <f t="shared" ref="EB502" si="25616">IF($BV501=1,1,0)</f>
        <v>0</v>
      </c>
      <c r="EE502" s="329">
        <f>N501*$FU502*週間進捗報告書!$G$9</f>
        <v>0</v>
      </c>
      <c r="EF502" s="329">
        <f>R501*$FV502*週間進捗報告書!$G$10</f>
        <v>0</v>
      </c>
      <c r="EG502" s="329">
        <f>V501*$FW502*週間進捗報告書!$G$11</f>
        <v>0</v>
      </c>
      <c r="EH502" s="329">
        <f>Z501*$FX502*週間進捗報告書!$G$12</f>
        <v>0</v>
      </c>
      <c r="EI502" s="329">
        <f>AH501*$FY502*週間進捗報告書!$G$13</f>
        <v>0</v>
      </c>
      <c r="EJ502" s="329">
        <f>AL501*$FZ502*週間進捗報告書!$G$14</f>
        <v>0</v>
      </c>
      <c r="EK502" s="329">
        <f>AT501*$GA502*週間進捗報告書!$G$15</f>
        <v>0</v>
      </c>
      <c r="EL502" s="329">
        <f>AX501*$GB502*週間進捗報告書!$G$16</f>
        <v>0</v>
      </c>
      <c r="EM502" s="329">
        <f>BF501*$GC502*週間進捗報告書!$G$17</f>
        <v>0</v>
      </c>
      <c r="EN502" s="329">
        <f>BJ501*$GD502*週間進捗報告書!$G$18</f>
        <v>0</v>
      </c>
      <c r="EO502" s="329">
        <f>BR501*$GE502*週間進捗報告書!$G$19</f>
        <v>0</v>
      </c>
      <c r="EP502" s="329">
        <f>BV501*$GF502*週間進捗報告書!$G$20</f>
        <v>0</v>
      </c>
      <c r="ER502" s="547"/>
      <c r="ES502" s="547"/>
      <c r="ET502" s="547"/>
      <c r="EU502" s="547"/>
      <c r="EV502" s="547"/>
      <c r="EW502" s="547"/>
      <c r="EX502" s="547"/>
      <c r="EY502" s="547"/>
      <c r="EZ502" s="547"/>
      <c r="FA502" s="547"/>
      <c r="FB502" s="547"/>
      <c r="FC502" s="547"/>
      <c r="FD502" s="547"/>
      <c r="FE502" s="332"/>
      <c r="FG502" s="19"/>
      <c r="FH502" s="19"/>
      <c r="FI502" s="19"/>
      <c r="FJ502" s="19"/>
      <c r="FK502" s="19"/>
      <c r="FL502" s="19"/>
      <c r="FM502" s="19"/>
      <c r="FN502" s="19"/>
      <c r="FO502" s="19"/>
      <c r="FP502" s="19"/>
      <c r="FQ502" s="19"/>
      <c r="FR502" s="19"/>
      <c r="FU502" s="295">
        <f t="shared" ref="FU502" si="25617">FU501</f>
        <v>0</v>
      </c>
      <c r="FV502" s="295">
        <f t="shared" ref="FV502" si="25618">FV501</f>
        <v>0</v>
      </c>
      <c r="FW502" s="295">
        <f t="shared" ref="FW502" si="25619">FW501</f>
        <v>0</v>
      </c>
      <c r="FX502" s="295">
        <f t="shared" ref="FX502" si="25620">FX501</f>
        <v>0</v>
      </c>
      <c r="FY502" s="295">
        <f t="shared" ref="FY502" si="25621">FY501</f>
        <v>0</v>
      </c>
      <c r="FZ502" s="295">
        <f t="shared" ref="FZ502" si="25622">FZ501</f>
        <v>0</v>
      </c>
      <c r="GA502" s="295">
        <f t="shared" ref="GA502" si="25623">GA501</f>
        <v>0</v>
      </c>
      <c r="GB502" s="295">
        <f t="shared" ref="GB502" si="25624">GB501</f>
        <v>0</v>
      </c>
      <c r="GC502" s="295">
        <f t="shared" ref="GC502" si="25625">GC501</f>
        <v>0</v>
      </c>
      <c r="GD502" s="295">
        <f t="shared" ref="GD502" si="25626">GD501</f>
        <v>0</v>
      </c>
      <c r="GE502" s="295">
        <f t="shared" ref="GE502" si="25627">GE501</f>
        <v>0</v>
      </c>
      <c r="GF502" s="295">
        <f t="shared" ref="GF502" si="25628">GF501</f>
        <v>0</v>
      </c>
      <c r="GG502" s="295" t="e">
        <f t="shared" ref="GG502" si="25629">GG501</f>
        <v>#N/A</v>
      </c>
      <c r="GH502" s="2" t="e">
        <f>INDEX(リスト!$V:$V,MATCH(中日程計画表!$D501,リスト!$D:$D,0))</f>
        <v>#N/A</v>
      </c>
      <c r="GI502" s="2" t="e">
        <f>INDEX(リスト!$A:$A,MATCH(中日程計画表!$D501,リスト!$D:$D,0))</f>
        <v>#N/A</v>
      </c>
      <c r="GJ502" s="2" t="e">
        <f>INDEX(リスト!$U:$U,MATCH(中日程計画表!$D501,リスト!$D:$D,0))</f>
        <v>#N/A</v>
      </c>
      <c r="GK502" s="5" t="e">
        <f>INDEX(リスト!$W:$W,MATCH(中日程計画表!$D501,リスト!$D:$D,0))</f>
        <v>#N/A</v>
      </c>
      <c r="GL502" s="2" t="s">
        <v>201</v>
      </c>
      <c r="GM502" s="296">
        <f t="shared" ref="GM502" si="25630">GM501</f>
        <v>0</v>
      </c>
      <c r="GN502" s="296">
        <f t="shared" ref="GN502" si="25631">GN501</f>
        <v>0</v>
      </c>
      <c r="GU502" s="461"/>
      <c r="GV502" s="460"/>
      <c r="GW502" s="460"/>
      <c r="GX502" s="461"/>
      <c r="GY502" s="461"/>
      <c r="GZ502" s="460"/>
      <c r="HA502" s="460"/>
      <c r="HB502" s="461"/>
      <c r="HC502" s="461"/>
      <c r="HD502" s="460"/>
      <c r="HE502" s="460"/>
      <c r="HF502" s="461"/>
      <c r="HG502" s="461"/>
      <c r="HH502" s="460"/>
      <c r="HI502" s="460"/>
      <c r="HJ502" s="461"/>
      <c r="HK502" s="461"/>
      <c r="HL502" s="460"/>
      <c r="HM502" s="460"/>
      <c r="HN502" s="461"/>
      <c r="HO502" s="461"/>
      <c r="HP502" s="460"/>
      <c r="HQ502" s="460"/>
      <c r="HR502" s="461"/>
      <c r="HS502" s="4"/>
    </row>
    <row r="503" spans="1:227" ht="12" customHeight="1">
      <c r="A503" s="488" t="str">
        <f t="shared" ref="A503" ca="1" si="25632">INDIRECT("リスト!A"&amp;B503+6)</f>
        <v/>
      </c>
      <c r="B503" s="486">
        <f t="shared" ref="B503" si="25633">ROUNDDOWN((ROW()-6)/2,0)+1</f>
        <v>249</v>
      </c>
      <c r="C503" s="474" t="str">
        <f>機能グループ名</f>
        <v/>
      </c>
      <c r="D503" s="484">
        <f>機能ID</f>
        <v>0</v>
      </c>
      <c r="E503" s="482">
        <f>機能名</f>
        <v>0</v>
      </c>
      <c r="F503" s="315"/>
      <c r="G503" s="315"/>
      <c r="H503" s="315"/>
      <c r="I503" s="315"/>
      <c r="J503" s="316"/>
      <c r="K503" s="480" t="str">
        <f>担当者_SR</f>
        <v>NG</v>
      </c>
      <c r="L503" s="76"/>
      <c r="M503" s="76"/>
      <c r="N503" s="470"/>
      <c r="O503" s="474" t="str">
        <f>担当者_SRR</f>
        <v>NG</v>
      </c>
      <c r="P503" s="76"/>
      <c r="Q503" s="76"/>
      <c r="R503" s="470"/>
      <c r="S503" s="474" t="str">
        <f>担当者_DS</f>
        <v>NG</v>
      </c>
      <c r="T503" s="76"/>
      <c r="U503" s="76"/>
      <c r="V503" s="470"/>
      <c r="W503" s="472" t="str">
        <f>担当者_DSR</f>
        <v>NG</v>
      </c>
      <c r="X503" s="76"/>
      <c r="Y503" s="76"/>
      <c r="Z503" s="470"/>
      <c r="AA503" s="476"/>
      <c r="AB503" s="79"/>
      <c r="AC503" s="79"/>
      <c r="AD503" s="470">
        <f>IF(AC504 &lt;&gt; "",1,0)</f>
        <v>0</v>
      </c>
      <c r="AE503" s="472" t="str">
        <f>担当者_CD</f>
        <v>NG</v>
      </c>
      <c r="AF503" s="76"/>
      <c r="AG503" s="76"/>
      <c r="AH503" s="470"/>
      <c r="AI503" s="472" t="str">
        <f>担当者_DD</f>
        <v>NG</v>
      </c>
      <c r="AJ503" s="76"/>
      <c r="AK503" s="76"/>
      <c r="AL503" s="470"/>
      <c r="AM503" s="476"/>
      <c r="AN503" s="79"/>
      <c r="AO503" s="79"/>
      <c r="AP503" s="470">
        <f>IF(AO504 &lt;&gt; "",1,0)</f>
        <v>0</v>
      </c>
      <c r="AQ503" s="472" t="str">
        <f>担当者_MCL</f>
        <v>NG</v>
      </c>
      <c r="AR503" s="76"/>
      <c r="AS503" s="76"/>
      <c r="AT503" s="470"/>
      <c r="AU503" s="472" t="str">
        <f>担当者_MCLR</f>
        <v>NG</v>
      </c>
      <c r="AV503" s="76"/>
      <c r="AW503" s="76"/>
      <c r="AX503" s="470"/>
      <c r="AY503" s="476"/>
      <c r="AZ503" s="79"/>
      <c r="BA503" s="79"/>
      <c r="BB503" s="470">
        <f>IF(BA504 &lt;&gt; "",1,0)</f>
        <v>0</v>
      </c>
      <c r="BC503" s="474" t="str">
        <f>担当者_MT</f>
        <v>NG</v>
      </c>
      <c r="BD503" s="76"/>
      <c r="BE503" s="76"/>
      <c r="BF503" s="470"/>
      <c r="BG503" s="472" t="str">
        <f>担当者_M検</f>
        <v>NG</v>
      </c>
      <c r="BH503" s="76"/>
      <c r="BI503" s="76"/>
      <c r="BJ503" s="470"/>
      <c r="BK503" s="476"/>
      <c r="BL503" s="79"/>
      <c r="BM503" s="79"/>
      <c r="BN503" s="470">
        <v>0</v>
      </c>
      <c r="BO503" s="474" t="str">
        <f>担当者_モテ</f>
        <v>NG</v>
      </c>
      <c r="BP503" s="76"/>
      <c r="BQ503" s="76"/>
      <c r="BR503" s="470"/>
      <c r="BS503" s="472" t="str">
        <f>担当者_モテR</f>
        <v>NG</v>
      </c>
      <c r="BT503" s="76"/>
      <c r="BU503" s="76"/>
      <c r="BV503" s="470"/>
      <c r="BW503" s="468">
        <f t="shared" ref="BW503" si="25634">IFERROR(SUM(IF(K503&lt;&gt;"NG",N503*K$1,0),IF(O503&lt;&gt;"NG",R503*O$1,0),IF(S503&lt;&gt;"NG",V503*S$1,0),IF(W503&lt;&gt;"NG",Z503*W$1,0),IF(AA503&lt;&gt;"NG",AD503*AA$1,0),IF(AE503&lt;&gt;"NG",AH503*AE$1,0),IF(AI503&lt;&gt;"NG",AL503*AI$1,0),IF(AM503&lt;&gt;"NG",AP503*AM$1,0),IF(AQ503&lt;&gt;"NG",AT503*AQ$1,0),IF(AU503&lt;&gt;"NG",AX503*AU$1,0),IF(AY503&lt;&gt;"NG",BB503*AY$1,0),IF(BC503&lt;&gt;"NG",BF503*BC$1,0),IF(BG503&lt;&gt;"NG",BJ503*BG$1,0),IF(BK503&lt;&gt;"NG",BN503*BK$1,0),IF(BO503&lt;&gt;"NG",BR503*BO$1,0),IF(BS503&lt;&gt;"NG",BV503*BS$1,0))/SUM(IF(K503&lt;&gt;"NG",K$1,0),IF(O503&lt;&gt;"NG",O$1,0),IF(S503&lt;&gt;"NG",S$1,0),IF(W503&lt;&gt;"NG",W$1,0),IF(AA503&lt;&gt;"NG",AA$1,0),IF(AE503&lt;&gt;"NG",AE$1,0),IF(AI503&lt;&gt;"NG",AI$1,0),IF(AM503&lt;&gt;"NG",AM$1,0),IF(AQ503&lt;&gt;"NG",AQ$1,0),IF(AU503&lt;&gt;"NG",AU$1,0),IF(AY503&lt;&gt;"NG",AY$1,0),IF(BC503&lt;&gt;"NG",BC$1,0),IF(BG503&lt;&gt;"NG",BG$1,0),IF(BK503&lt;&gt;"NG",BK$1,0),IF(BO503&lt;&gt;"NG",BO$1,0),IF(BS503&lt;&gt;"NG",BS$1,0)),0)</f>
        <v>0</v>
      </c>
      <c r="BX503" s="466"/>
      <c r="BY503" s="490"/>
      <c r="BZ503" s="5"/>
      <c r="CA503" s="32">
        <f t="shared" ref="CA503" si="25635">IF(AND($M503&lt;&gt;$BZ$5,$M503&lt;=$BZ$6,$M503&lt;&gt;$BZ$7),1,0)</f>
        <v>0</v>
      </c>
      <c r="CB503" s="32">
        <f t="shared" ref="CB503" si="25636">IF(AND($Q503&lt;&gt;$BZ$5,$Q503&lt;=$BZ$6,$Q503&lt;&gt;$BZ$7),1,0)</f>
        <v>0</v>
      </c>
      <c r="CC503" s="32">
        <f t="shared" ref="CC503" si="25637">IF(AND($U503&lt;&gt;$BZ$5,$U503&lt;=$BZ$6,$U503&lt;&gt;$BZ$7),1,0)</f>
        <v>0</v>
      </c>
      <c r="CD503" s="32">
        <f t="shared" ref="CD503" si="25638">IF(AND($Y503&lt;&gt;$BZ$5,$Y503&lt;=$BZ$6,$Y503&lt;&gt;$BZ$7),1,0)</f>
        <v>0</v>
      </c>
      <c r="CE503" s="32">
        <f t="shared" ref="CE503" si="25639">IF(AND($AG503&lt;&gt;$BZ$5,$AG503&lt;=$BZ$6,$AG503&lt;&gt;$BZ$7),1,0)</f>
        <v>0</v>
      </c>
      <c r="CF503" s="32">
        <f t="shared" ref="CF503" si="25640">IF(AND($AK503&lt;&gt;$BZ$5,$AK503&lt;=$BZ$6,$AK503&lt;&gt;$BZ$7),1,0)</f>
        <v>0</v>
      </c>
      <c r="CG503" s="32">
        <f t="shared" ref="CG503" si="25641">IF(AND($AS503&lt;&gt;$BZ$5,$AS503&lt;=$BZ$6,$AS503&lt;&gt;$BZ$7),1,0)</f>
        <v>0</v>
      </c>
      <c r="CH503" s="32">
        <f t="shared" ref="CH503" si="25642">IF(AND($AW503&lt;&gt;$BZ$5,$AW503&lt;=$BZ$6,$AW503&lt;&gt;$BZ$7),1,0)</f>
        <v>0</v>
      </c>
      <c r="CI503" s="32">
        <f t="shared" ref="CI503" si="25643">IF(AND($BE503&lt;&gt;$BZ$5,$BE503&lt;=$BZ$6,$BE503&lt;&gt;$BZ$7),1,0)</f>
        <v>0</v>
      </c>
      <c r="CJ503" s="32">
        <f t="shared" ref="CJ503" si="25644">IF(AND($BI503&lt;&gt;$BZ$5,$BI503&lt;=$BZ$6,$BI503&lt;&gt;$BZ$7),1,0)</f>
        <v>0</v>
      </c>
      <c r="CK503" s="32">
        <f t="shared" ref="CK503" si="25645">IF(AND($BQ503&lt;&gt;$BZ$5,$BQ503&lt;=$BZ$6,$BQ503&lt;&gt;$BZ$7),1,0)</f>
        <v>0</v>
      </c>
      <c r="CL503" s="32">
        <f t="shared" ref="CL503" si="25646">IF(AND($BU503&lt;&gt;$BZ$5,$BU503&lt;=$BZ$6,$BU503&lt;&gt;$BZ$7),1,0)</f>
        <v>0</v>
      </c>
      <c r="CO503" s="32">
        <f>IF(AND($M503&lt;&gt;$CN$5,$M503&lt;=$CN$6,$M503&lt;&gt;$CN$7),1,0)</f>
        <v>0</v>
      </c>
      <c r="CP503" s="32">
        <f>IF(AND($Q503&lt;&gt;$CN$5,$Q503&lt;=$CN$6,$Q503&lt;&gt;$CN$7),1,0)</f>
        <v>0</v>
      </c>
      <c r="CQ503" s="32">
        <f>IF(AND($U503&lt;&gt;$CN$5,$U503&lt;=$CN$6,$U503&lt;&gt;$CN$7),1,0)</f>
        <v>0</v>
      </c>
      <c r="CR503" s="32">
        <f>IF(AND($Y503&lt;&gt;$CN$5,$Y503&lt;=$CN$6,$Y503&lt;&gt;$CN$7),1,0)</f>
        <v>0</v>
      </c>
      <c r="CS503" s="32">
        <f>IF(AND($AG503&lt;&gt;$CN$5,$AG503&lt;=$CN$6,$AG503&lt;&gt;$CN$7),1,0)</f>
        <v>0</v>
      </c>
      <c r="CT503" s="32">
        <f>IF(AND($AK503&lt;&gt;$CN$5,$AK503&lt;=$CN$6,$AK503&lt;&gt;$CN$7),1,0)</f>
        <v>0</v>
      </c>
      <c r="CU503" s="32">
        <f>IF(AND($AS503&lt;&gt;$CN$5,$AS503&lt;=$CN$6,$AS503&lt;&gt;$CN$7),1,0)</f>
        <v>0</v>
      </c>
      <c r="CV503" s="32">
        <f>IF(AND($AW503&lt;&gt;$CN$5,$AW503&lt;=$CN$6,$AW503&lt;&gt;$CN$7),1,0)</f>
        <v>0</v>
      </c>
      <c r="CW503" s="32">
        <f>IF(AND($BE503&lt;&gt;$CN$5,$BE503&lt;=$CN$6,$BE503&lt;&gt;$CN$7),1,0)</f>
        <v>0</v>
      </c>
      <c r="CX503" s="32">
        <f>IF(AND($BI503&lt;&gt;$CN$5,$BI503&lt;=$CN$6,$BI503&lt;&gt;$CN$7),1,0)</f>
        <v>0</v>
      </c>
      <c r="CY503" s="32">
        <f>IF(AND($BQ503&lt;&gt;$CN$5,$BQ503&lt;=$CN$6,$BQ503&lt;&gt;$CN$7),1,0)</f>
        <v>0</v>
      </c>
      <c r="CZ503" s="32">
        <f>IF(AND($BU503&lt;&gt;$CN$5,$BU503&lt;=$CN$6,$BU503&lt;&gt;$CN$7),1,0)</f>
        <v>0</v>
      </c>
      <c r="DC503" s="32">
        <f>IF(AND($M503&lt;&gt;$DB$5,$M503&lt;=$DB$6,$M503&lt;&gt;$CN$7),1,0)</f>
        <v>0</v>
      </c>
      <c r="DD503" s="32">
        <f>IF(AND($Q503&lt;&gt;$DB$5,$Q503&lt;=$DB$6,$Q503&lt;&gt;$CN$7),1,0)</f>
        <v>0</v>
      </c>
      <c r="DE503" s="32">
        <f>IF(AND($U503&lt;&gt;$DB$5,$U503&lt;=$DB$6,$U503&lt;&gt;$CN$7),1,0)</f>
        <v>0</v>
      </c>
      <c r="DF503" s="32">
        <f>IF(AND($Y503&lt;&gt;$DB$5,$Y503&lt;=$DB$6,$Y503&lt;&gt;$CN$7),1,0)</f>
        <v>0</v>
      </c>
      <c r="DG503" s="32">
        <f>IF(AND($AG503&lt;&gt;$DB$5,$AG503&lt;=$DB$6,$AG503&lt;&gt;$CN$7),1,0)</f>
        <v>0</v>
      </c>
      <c r="DH503" s="32">
        <f>IF(AND($AK503&lt;&gt;$DB$5,$AK503&lt;=$DB$6,$AK503&lt;&gt;$CN$7),1,0)</f>
        <v>0</v>
      </c>
      <c r="DI503" s="32">
        <f>IF(AND($AS503&lt;&gt;$DB$5,$AS503&lt;=$DB$6,$AS503&lt;&gt;$CN$7),1,0)</f>
        <v>0</v>
      </c>
      <c r="DJ503" s="32">
        <f>IF(AND($AW503&lt;&gt;$DB$5,$AW503&lt;=$DB$6,$AW503&lt;&gt;$CN$7),1,0)</f>
        <v>0</v>
      </c>
      <c r="DK503" s="32">
        <f>IF(AND($BE503&lt;&gt;$DB$5,$BE503&lt;=$DB$6,$BE503&lt;&gt;$CN$7),1,0)</f>
        <v>0</v>
      </c>
      <c r="DL503" s="32">
        <f>IF(AND($BI503&lt;&gt;$DB$5,$BI503&lt;=$DB$6,$BI503&lt;&gt;$CN$7),1,0)</f>
        <v>0</v>
      </c>
      <c r="DM503" s="32">
        <f>IF(AND($BQ503&lt;&gt;$DB$5,$BQ503&lt;=$DB$6,$BQ503&lt;&gt;$CN$7),1,0)</f>
        <v>0</v>
      </c>
      <c r="DN503" s="32">
        <f>IF(AND($BU503&lt;&gt;$DB$5,$BU503&lt;=$DB$6,$BU503&lt;&gt;$CN$7),1,0)</f>
        <v>0</v>
      </c>
      <c r="DQ503" s="32">
        <f t="shared" ref="DQ503" si="25647">IF(AND($M503&lt;&gt;$DP$5,$M503&lt;=$DP$6,$M503&lt;&gt;$CN$7),1,0)</f>
        <v>0</v>
      </c>
      <c r="DR503" s="32">
        <f t="shared" ref="DR503" si="25648">IF(AND($Q503&lt;&gt;$DP$5,$Q503&lt;=$DP$6,$Q503&lt;&gt;$CN$7),1,0)</f>
        <v>0</v>
      </c>
      <c r="DS503" s="32">
        <f t="shared" ref="DS503" si="25649">IF(AND($U503&lt;&gt;$DP$5,$U503&lt;=$DP$6,$U503&lt;&gt;$CN$7),1,0)</f>
        <v>0</v>
      </c>
      <c r="DT503" s="32">
        <f t="shared" ref="DT503" si="25650">IF(AND($Y503&lt;&gt;$DP$5,$Y503&lt;=$DP$6,$Y503&lt;&gt;$CN$7),1,0)</f>
        <v>0</v>
      </c>
      <c r="DU503" s="32">
        <f t="shared" ref="DU503" si="25651">IF(AND($AG503&lt;&gt;$DP$5,$AG503&lt;=$DP$6,$AG503&lt;&gt;$CN$7),1,0)</f>
        <v>0</v>
      </c>
      <c r="DV503" s="32">
        <f t="shared" ref="DV503" si="25652">IF(AND($AK503&lt;&gt;$DP$5,$AK503&lt;=$DP$6,$AK503&lt;&gt;$CN$7),1,0)</f>
        <v>0</v>
      </c>
      <c r="DW503" s="32">
        <f t="shared" ref="DW503" si="25653">IF(AND($AS503&lt;&gt;$DP$5,$AS503&lt;=$DP$6,$AS503&lt;&gt;$CN$7),1,0)</f>
        <v>0</v>
      </c>
      <c r="DX503" s="32">
        <f t="shared" ref="DX503" si="25654">IF(AND($AW503&lt;&gt;$DP$5,$AW503&lt;=$DP$6,$AW503&lt;&gt;$CN$7),1,0)</f>
        <v>0</v>
      </c>
      <c r="DY503" s="32">
        <f t="shared" ref="DY503" si="25655">IF(AND($BE503&lt;&gt;$DP$5,$BE503&lt;=$DP$6,$BE503&lt;&gt;$CN$7),1,0)</f>
        <v>0</v>
      </c>
      <c r="DZ503" s="32">
        <f t="shared" ref="DZ503" si="25656">IF(AND($BI503&lt;&gt;$DP$5,$BI503&lt;=$DP$6,$BI503&lt;&gt;$CN$7),1,0)</f>
        <v>0</v>
      </c>
      <c r="EA503" s="32">
        <f t="shared" ref="EA503" si="25657">IF(AND($BQ503&lt;&gt;$DP$5,$BQ503&lt;=$DP$6,$BQ503&lt;&gt;$CN$7),1,0)</f>
        <v>0</v>
      </c>
      <c r="EB503" s="32">
        <f t="shared" ref="EB503" si="25658">IF(AND($BU503&lt;&gt;$DP$5,$BU503&lt;=$DP$6,$BU503&lt;&gt;$CN$7),1,0)</f>
        <v>0</v>
      </c>
      <c r="EE503" s="328">
        <f>IF(M503&lt;&gt;"",IF(M503&lt;=$ED$6,1,IF(L503&gt;$ED$6,0,NETWORKDAYS(L503,$ED$6,祭日リスト)/NETWORKDAYS(L503,M503,祭日リスト)))*$GG503*週間進捗報告書!$G$9,0)</f>
        <v>0</v>
      </c>
      <c r="EF503" s="328">
        <f>IF(Q503&lt;&gt;"",IF(Q503&lt;=$ED$6,1,IF(P503&gt;$ED$6,0,NETWORKDAYS(P503,$ED$6,祭日リスト)/NETWORKDAYS(P503,Q503,祭日リスト)))*$GG503*週間進捗報告書!$G$10,0)</f>
        <v>0</v>
      </c>
      <c r="EG503" s="328">
        <f>IF(U503&lt;&gt;"",IF(U503&lt;=$ED$6,1,IF(T503&gt;$ED$6,0,NETWORKDAYS(T503,$ED$6,祭日リスト)/NETWORKDAYS(T503,U503,祭日リスト)))*$GG503*週間進捗報告書!$G$11,0)</f>
        <v>0</v>
      </c>
      <c r="EH503" s="328">
        <f>IF(Y503&lt;&gt;"",IF(Y503&lt;=$ED$6,1,IF(X503&gt;$ED$6,0,NETWORKDAYS(X503,$ED$6,祭日リスト)/NETWORKDAYS(X503,Y503,祭日リスト)))*$GG503*週間進捗報告書!$G$12,0)</f>
        <v>0</v>
      </c>
      <c r="EI503" s="328">
        <f>IF(AG503&lt;&gt;"",IF(AG503&lt;=$ED$6,1,IF(AF503&gt;$ED$6,0,NETWORKDAYS(AF503,$ED$6,祭日リスト)/NETWORKDAYS(AF503,AG503,祭日リスト)))*$GG503*週間進捗報告書!$G$13,0)</f>
        <v>0</v>
      </c>
      <c r="EJ503" s="328">
        <f>IF(AK503&lt;&gt;"",IF(AK503&lt;=$ED$6,1,IF(AJ503&gt;$ED$6,0,NETWORKDAYS(AJ503,$ED$6,祭日リスト)/NETWORKDAYS(AJ503,AK503,祭日リスト)))*$GG503*週間進捗報告書!$G$14,0)</f>
        <v>0</v>
      </c>
      <c r="EK503" s="328">
        <f>IF(AS503&lt;&gt;"",IF(AS503&lt;=$ED$6,1,IF(AR503&gt;$ED$6,0,NETWORKDAYS(AR503,$ED$6,祭日リスト)/NETWORKDAYS(AR503,AS503,祭日リスト)))*$GG503*週間進捗報告書!$G$15,0)</f>
        <v>0</v>
      </c>
      <c r="EL503" s="328">
        <f>IF(AW503&lt;&gt;"",IF(AW503&lt;=$ED$6,1,IF(AV503&gt;$ED$6,0,NETWORKDAYS(AV503,$ED$6,祭日リスト)/NETWORKDAYS(AV503,AW503,祭日リスト)))*$GG503*週間進捗報告書!$G$16,0)</f>
        <v>0</v>
      </c>
      <c r="EM503" s="328">
        <f>IF(BE503&lt;&gt;"",IF(BE503&lt;=$ED$6,1,IF(BD503&gt;$ED$6,0,NETWORKDAYS(BD503,$ED$6,祭日リスト)/NETWORKDAYS(BD503,BE503,祭日リスト)))*$GG503*週間進捗報告書!$G$17,0)</f>
        <v>0</v>
      </c>
      <c r="EN503" s="328">
        <f>IF(BI503&lt;&gt;"",IF(BI503&lt;=$ED$6,1,IF(BH503&gt;$ED$6,0,NETWORKDAYS(BH503,$ED$6,祭日リスト)/NETWORKDAYS(BH503,BI503,祭日リスト)))*$GG503*週間進捗報告書!$G$18,0)</f>
        <v>0</v>
      </c>
      <c r="EO503" s="328">
        <f>IF(BQ503&lt;&gt;"",IF(BQ503&lt;=$ED$6,1,IF(BP503&gt;$ED$6,0,NETWORKDAYS(BP503,$ED$6,祭日リスト)/NETWORKDAYS(BP503,BQ503,祭日リスト)))*$GG503*週間進捗報告書!$G$19,0)</f>
        <v>0</v>
      </c>
      <c r="EP503" s="328">
        <f>IF(BU503&lt;&gt;"",IF(BU503&lt;=$ED$6,1,IF(BT503&gt;$ED$6,0,NETWORKDAYS(BT503,$ED$6,祭日リスト)/NETWORKDAYS(BT503,BU503,祭日リスト)))*$GG503*週間進捗報告書!$G$20,0)</f>
        <v>0</v>
      </c>
      <c r="ER503" s="547">
        <f t="shared" ref="ER503:FC503" si="25659">EE503-EE504</f>
        <v>0</v>
      </c>
      <c r="ES503" s="547">
        <f t="shared" si="25659"/>
        <v>0</v>
      </c>
      <c r="ET503" s="547">
        <f t="shared" si="25659"/>
        <v>0</v>
      </c>
      <c r="EU503" s="547">
        <f t="shared" si="25659"/>
        <v>0</v>
      </c>
      <c r="EV503" s="547">
        <f t="shared" si="25659"/>
        <v>0</v>
      </c>
      <c r="EW503" s="547">
        <f t="shared" si="25659"/>
        <v>0</v>
      </c>
      <c r="EX503" s="547">
        <f t="shared" si="25659"/>
        <v>0</v>
      </c>
      <c r="EY503" s="547">
        <f t="shared" si="25659"/>
        <v>0</v>
      </c>
      <c r="EZ503" s="547">
        <f t="shared" si="25659"/>
        <v>0</v>
      </c>
      <c r="FA503" s="547">
        <f t="shared" si="25659"/>
        <v>0</v>
      </c>
      <c r="FB503" s="547">
        <f t="shared" si="25659"/>
        <v>0</v>
      </c>
      <c r="FC503" s="547">
        <f t="shared" si="25659"/>
        <v>0</v>
      </c>
      <c r="FD503" s="547">
        <f t="shared" ref="FD503" si="25660">SUM(ER503:FC504)</f>
        <v>0</v>
      </c>
      <c r="FE503" s="333"/>
      <c r="FG503" s="32">
        <f>IF(AND($M503&lt;&gt;$FF$7),1,0)</f>
        <v>0</v>
      </c>
      <c r="FH503" s="32">
        <f>IF(AND($Q503&lt;&gt;$FF$7),1,0)</f>
        <v>0</v>
      </c>
      <c r="FI503" s="32">
        <f>IF(AND($U503&lt;&gt;$FF$7),1,0)</f>
        <v>0</v>
      </c>
      <c r="FJ503" s="32">
        <f>IF(AND($Y503&lt;&gt;$FF$7),1,0)</f>
        <v>0</v>
      </c>
      <c r="FK503" s="32">
        <f>IF(AND($AG503&lt;&gt;$FF$7),1,0)</f>
        <v>0</v>
      </c>
      <c r="FL503" s="32">
        <f>IF(AND($AK503&lt;&gt;$FF$7),1,0)</f>
        <v>0</v>
      </c>
      <c r="FM503" s="32">
        <f>IF(AND($AS503&lt;&gt;$FF$7),1,0)</f>
        <v>0</v>
      </c>
      <c r="FN503" s="32">
        <f>IF(AND($AW503&lt;&gt;$FF$7),1,0)</f>
        <v>0</v>
      </c>
      <c r="FO503" s="32">
        <f>IF(AND($BE503&lt;&gt;$FF$7),1,0)</f>
        <v>0</v>
      </c>
      <c r="FP503" s="32">
        <f>IF(AND($BI503&lt;&gt;$FF$7),1,0)</f>
        <v>0</v>
      </c>
      <c r="FQ503" s="32">
        <f>IF(AND($BQ503&lt;&gt;$FF$7),1,0)</f>
        <v>0</v>
      </c>
      <c r="FR503" s="32">
        <f>IF(AND($BU503&lt;&gt;$FF$7),1,0)</f>
        <v>0</v>
      </c>
      <c r="FU503" s="294">
        <f t="shared" ref="FU503" si="25661">IF($K503&lt;&gt;"NG",$GG503,0)</f>
        <v>0</v>
      </c>
      <c r="FV503" s="294">
        <f t="shared" ref="FV503" si="25662">IF($O503&lt;&gt;"NG",$GG503,0)</f>
        <v>0</v>
      </c>
      <c r="FW503" s="294">
        <f t="shared" ref="FW503" si="25663">IF($S503&lt;&gt;"NG",$GG503,0)</f>
        <v>0</v>
      </c>
      <c r="FX503" s="294">
        <f t="shared" ref="FX503" si="25664">IF($W503&lt;&gt;"NG",$GG503,0)</f>
        <v>0</v>
      </c>
      <c r="FY503" s="294">
        <f t="shared" ref="FY503" si="25665">IF($AE503&lt;&gt;"NG",$GG503,0)</f>
        <v>0</v>
      </c>
      <c r="FZ503" s="294">
        <f t="shared" ref="FZ503" si="25666">IF($AI503&lt;&gt;"NG",$GG503,0)</f>
        <v>0</v>
      </c>
      <c r="GA503" s="294">
        <f t="shared" ref="GA503" si="25667">IF($AQ503&lt;&gt;"NG",$GG503,0)</f>
        <v>0</v>
      </c>
      <c r="GB503" s="294">
        <f t="shared" ref="GB503" si="25668">IF($AU503&lt;&gt;"NG",$GG503,0)</f>
        <v>0</v>
      </c>
      <c r="GC503" s="294">
        <f t="shared" ref="GC503" si="25669">IF($BC503&lt;&gt;"NG",$GG503,0)</f>
        <v>0</v>
      </c>
      <c r="GD503" s="294">
        <f t="shared" ref="GD503" si="25670">IF($BG503&lt;&gt;"NG",$GG503,0)</f>
        <v>0</v>
      </c>
      <c r="GE503" s="294">
        <f t="shared" ref="GE503" si="25671">IF($BO503&lt;&gt;"NG",$GG503,0)</f>
        <v>0</v>
      </c>
      <c r="GF503" s="294">
        <f t="shared" ref="GF503" si="25672">IF($BS503&lt;&gt;"NG",$GG503,0)</f>
        <v>0</v>
      </c>
      <c r="GG503" s="294" t="e">
        <f>VLOOKUP($D503,リスト!$D:$S,15,FALSE)</f>
        <v>#N/A</v>
      </c>
      <c r="GH503" s="2" t="e">
        <f>INDEX(リスト!$V:$V,MATCH(中日程計画表!$D503,リスト!$D:$D,0))</f>
        <v>#N/A</v>
      </c>
      <c r="GI503" s="2" t="e">
        <f>INDEX(リスト!$A:$A,MATCH(中日程計画表!$D503,リスト!$D:$D,0))</f>
        <v>#N/A</v>
      </c>
      <c r="GJ503" s="2" t="e">
        <f>INDEX(リスト!$U:$U,MATCH(中日程計画表!$D503,リスト!$D:$D,0))</f>
        <v>#N/A</v>
      </c>
      <c r="GK503" s="5" t="e">
        <f>INDEX(リスト!$W:$W,MATCH(中日程計画表!$D503,リスト!$D:$D,0))</f>
        <v>#N/A</v>
      </c>
      <c r="GL503" s="2" t="s">
        <v>200</v>
      </c>
      <c r="GM503" s="296">
        <f>D503</f>
        <v>0</v>
      </c>
      <c r="GN503" s="296">
        <f>E503</f>
        <v>0</v>
      </c>
      <c r="GU503" s="460" t="str">
        <f t="shared" ref="GU503" si="25673">AE503</f>
        <v>NG</v>
      </c>
      <c r="GV503" s="460">
        <f t="shared" ref="GV503" si="25674">EI503</f>
        <v>0</v>
      </c>
      <c r="GW503" s="460">
        <f t="shared" ref="GW503" si="25675">EI504</f>
        <v>0</v>
      </c>
      <c r="GX503" s="462">
        <f t="shared" ref="GX503" si="25676">EV503</f>
        <v>0</v>
      </c>
      <c r="GY503" s="460" t="str">
        <f t="shared" ref="GY503" si="25677">AI503</f>
        <v>NG</v>
      </c>
      <c r="GZ503" s="460">
        <f t="shared" ref="GZ503" si="25678">EJ503</f>
        <v>0</v>
      </c>
      <c r="HA503" s="460">
        <f t="shared" ref="HA503" si="25679">EJ504</f>
        <v>0</v>
      </c>
      <c r="HB503" s="462">
        <f t="shared" ref="HB503" si="25680">EW503</f>
        <v>0</v>
      </c>
      <c r="HC503" s="460" t="str">
        <f t="shared" ref="HC503" si="25681">AQ503</f>
        <v>NG</v>
      </c>
      <c r="HD503" s="460">
        <f t="shared" ref="HD503" si="25682">EK503</f>
        <v>0</v>
      </c>
      <c r="HE503" s="460">
        <f t="shared" ref="HE503" si="25683">EK504</f>
        <v>0</v>
      </c>
      <c r="HF503" s="462">
        <f t="shared" ref="HF503" si="25684">EX503</f>
        <v>0</v>
      </c>
      <c r="HG503" s="460" t="str">
        <f t="shared" ref="HG503" si="25685">AU503</f>
        <v>NG</v>
      </c>
      <c r="HH503" s="460">
        <f t="shared" ref="HH503" si="25686">EL503</f>
        <v>0</v>
      </c>
      <c r="HI503" s="460">
        <f t="shared" ref="HI503" si="25687">EL504</f>
        <v>0</v>
      </c>
      <c r="HJ503" s="462">
        <f t="shared" ref="HJ503" si="25688">EY503</f>
        <v>0</v>
      </c>
      <c r="HK503" s="460" t="str">
        <f t="shared" ref="HK503" si="25689">BC503</f>
        <v>NG</v>
      </c>
      <c r="HL503" s="460">
        <f t="shared" ref="HL503" si="25690">EM503</f>
        <v>0</v>
      </c>
      <c r="HM503" s="460">
        <f t="shared" ref="HM503" si="25691">EM504</f>
        <v>0</v>
      </c>
      <c r="HN503" s="462">
        <f t="shared" ref="HN503" si="25692">EZ503</f>
        <v>0</v>
      </c>
      <c r="HO503" s="460" t="str">
        <f t="shared" ref="HO503" si="25693">BG503</f>
        <v>NG</v>
      </c>
      <c r="HP503" s="460">
        <f t="shared" ref="HP503" si="25694">EN503</f>
        <v>0</v>
      </c>
      <c r="HQ503" s="460">
        <f t="shared" ref="HQ503" si="25695">EN504</f>
        <v>0</v>
      </c>
      <c r="HR503" s="462">
        <f t="shared" ref="HR503" si="25696">FA503</f>
        <v>0</v>
      </c>
      <c r="HS503" s="332"/>
    </row>
    <row r="504" spans="1:227" ht="12" customHeight="1">
      <c r="A504" s="489"/>
      <c r="B504" s="487"/>
      <c r="C504" s="475"/>
      <c r="D504" s="485"/>
      <c r="E504" s="483"/>
      <c r="F504" s="317"/>
      <c r="G504" s="317"/>
      <c r="H504" s="317"/>
      <c r="I504" s="317"/>
      <c r="J504" s="316"/>
      <c r="K504" s="481"/>
      <c r="L504" s="77"/>
      <c r="M504" s="77"/>
      <c r="N504" s="471"/>
      <c r="O504" s="475"/>
      <c r="P504" s="77"/>
      <c r="Q504" s="77"/>
      <c r="R504" s="471"/>
      <c r="S504" s="475"/>
      <c r="T504" s="77"/>
      <c r="U504" s="77"/>
      <c r="V504" s="471"/>
      <c r="W504" s="473"/>
      <c r="X504" s="77"/>
      <c r="Y504" s="77"/>
      <c r="Z504" s="471"/>
      <c r="AA504" s="477"/>
      <c r="AB504" s="80"/>
      <c r="AC504" s="80"/>
      <c r="AD504" s="471"/>
      <c r="AE504" s="473"/>
      <c r="AF504" s="77"/>
      <c r="AG504" s="77"/>
      <c r="AH504" s="471"/>
      <c r="AI504" s="473"/>
      <c r="AJ504" s="77"/>
      <c r="AK504" s="77"/>
      <c r="AL504" s="471"/>
      <c r="AM504" s="477"/>
      <c r="AN504" s="80"/>
      <c r="AO504" s="80"/>
      <c r="AP504" s="471"/>
      <c r="AQ504" s="473"/>
      <c r="AR504" s="77"/>
      <c r="AS504" s="77"/>
      <c r="AT504" s="471"/>
      <c r="AU504" s="473"/>
      <c r="AV504" s="77"/>
      <c r="AW504" s="77"/>
      <c r="AX504" s="471"/>
      <c r="AY504" s="477"/>
      <c r="AZ504" s="80"/>
      <c r="BA504" s="80"/>
      <c r="BB504" s="471"/>
      <c r="BC504" s="475"/>
      <c r="BD504" s="77"/>
      <c r="BE504" s="77"/>
      <c r="BF504" s="471"/>
      <c r="BG504" s="473"/>
      <c r="BH504" s="77"/>
      <c r="BI504" s="77"/>
      <c r="BJ504" s="471"/>
      <c r="BK504" s="477"/>
      <c r="BL504" s="80"/>
      <c r="BM504" s="80"/>
      <c r="BN504" s="471"/>
      <c r="BO504" s="475"/>
      <c r="BP504" s="77"/>
      <c r="BQ504" s="77"/>
      <c r="BR504" s="471"/>
      <c r="BS504" s="473"/>
      <c r="BT504" s="77"/>
      <c r="BU504" s="77"/>
      <c r="BV504" s="471"/>
      <c r="BW504" s="469"/>
      <c r="BX504" s="467"/>
      <c r="BY504" s="490"/>
      <c r="CA504" s="19">
        <f t="shared" ref="CA504" si="25697">IF(AND($N503=1,$M504&lt;&gt;$BZ$7),1,0)</f>
        <v>0</v>
      </c>
      <c r="CB504" s="19">
        <f t="shared" ref="CB504" si="25698">IF(AND($R503=1,$Q504&lt;&gt;$BZ$7),1,0)</f>
        <v>0</v>
      </c>
      <c r="CC504" s="19">
        <f t="shared" ref="CC504" si="25699">IF(AND($V503=1,$U504&lt;&gt;$BZ$7),1,0)</f>
        <v>0</v>
      </c>
      <c r="CD504" s="19">
        <f t="shared" ref="CD504" si="25700">IF(AND($Z503=1,$Y504&lt;&gt;$BZ$7),1,0)</f>
        <v>0</v>
      </c>
      <c r="CE504" s="19">
        <f t="shared" ref="CE504" si="25701">IF(AND($AH503=1,$AG504&lt;&gt;$BZ$7),1,0)</f>
        <v>0</v>
      </c>
      <c r="CF504" s="19">
        <f t="shared" ref="CF504" si="25702">IF(AND($AL503=1,$AK504&lt;&gt;$BZ$7),1,0)</f>
        <v>0</v>
      </c>
      <c r="CG504" s="19">
        <f t="shared" ref="CG504" si="25703">IF(AND($AT503=1,$AS504&lt;&gt;$BZ$7),1,0)</f>
        <v>0</v>
      </c>
      <c r="CH504" s="19">
        <f t="shared" ref="CH504" si="25704">IF(AND($AX503=1,$AW504&lt;&gt;$BZ$7),1,0)</f>
        <v>0</v>
      </c>
      <c r="CI504" s="19">
        <f t="shared" ref="CI504" si="25705">IF(AND($BF503=1,$BE504&lt;&gt;$BZ$7),1,0)</f>
        <v>0</v>
      </c>
      <c r="CJ504" s="19">
        <f t="shared" ref="CJ504" si="25706">IF(AND($BJ503=1,$BI504&lt;&gt;$BZ$7),1,0)</f>
        <v>0</v>
      </c>
      <c r="CK504" s="19">
        <f t="shared" ref="CK504" si="25707">IF(AND($BR503=1,$BQ504&lt;&gt;$BZ$7),1,0)</f>
        <v>0</v>
      </c>
      <c r="CL504" s="19">
        <f t="shared" ref="CL504" si="25708">IF(AND($BV503=1,$BU504&lt;&gt;$BZ$7),1,0)</f>
        <v>0</v>
      </c>
      <c r="CO504" s="19">
        <f>IF(AND($M504&lt;&gt;$CN$7,$M504&lt;=$CN$6),1,0)</f>
        <v>0</v>
      </c>
      <c r="CP504" s="19">
        <f>IF(AND($Q504&lt;&gt;$CN$7,$Q504&lt;=$CN$6),1,0)</f>
        <v>0</v>
      </c>
      <c r="CQ504" s="19">
        <f>IF(AND($U504&lt;&gt;$CN$7,$U504&lt;=$CN$6),1,0)</f>
        <v>0</v>
      </c>
      <c r="CR504" s="19">
        <f>IF(AND($Y504&lt;&gt;$CN$7,$Y504&lt;=$CN$6),1,0)</f>
        <v>0</v>
      </c>
      <c r="CS504" s="19">
        <f>IF(AND($AG504&lt;&gt;$CN$7,$AG504&lt;=$CN$6),1,0)</f>
        <v>0</v>
      </c>
      <c r="CT504" s="19">
        <f>IF(AND($AK504&lt;&gt;$CN$7,$AK504&lt;=$CN$6),1,0)</f>
        <v>0</v>
      </c>
      <c r="CU504" s="19">
        <f>IF(AND($AS504&lt;&gt;$CN$7,$AS504&lt;=$CN$6),1,0)</f>
        <v>0</v>
      </c>
      <c r="CV504" s="19">
        <f>IF(AND($AW504&lt;&gt;$CN$7,$AW504&lt;=$CN$6),1,0)</f>
        <v>0</v>
      </c>
      <c r="CW504" s="19">
        <f>IF(AND($BE504&lt;&gt;$CN$7,$BE504&lt;=$CN$6),1,0)</f>
        <v>0</v>
      </c>
      <c r="CX504" s="19">
        <f>IF(AND($BI504&lt;&gt;$CN$7,$BI504&lt;=$CN$6),1,0)</f>
        <v>0</v>
      </c>
      <c r="CY504" s="19">
        <f>IF(AND($BQ504&lt;&gt;$CN$7,$BQ504&lt;=$CN$6),1,0)</f>
        <v>0</v>
      </c>
      <c r="CZ504" s="19">
        <f>IF(AND($BU504&lt;&gt;$CN$7,$BU504&lt;=$CN$6),1,0)</f>
        <v>0</v>
      </c>
      <c r="DC504" s="19">
        <f>IF($N503=1,1,0)</f>
        <v>0</v>
      </c>
      <c r="DD504" s="19">
        <f>IF($R503=1,1,0)</f>
        <v>0</v>
      </c>
      <c r="DE504" s="19">
        <f>IF($V503=1,1,0)</f>
        <v>0</v>
      </c>
      <c r="DF504" s="19">
        <f>IF($Z503=1,1,0)</f>
        <v>0</v>
      </c>
      <c r="DG504" s="19">
        <f>IF($AH503=1,1,0)</f>
        <v>0</v>
      </c>
      <c r="DH504" s="19">
        <f>IF($AL503=1,1,0)</f>
        <v>0</v>
      </c>
      <c r="DI504" s="19">
        <f>IF($AT503=1,1,0)</f>
        <v>0</v>
      </c>
      <c r="DJ504" s="19">
        <f>IF($AX503=1,1,0)</f>
        <v>0</v>
      </c>
      <c r="DK504" s="19">
        <f>IF($BF503=1,1,0)</f>
        <v>0</v>
      </c>
      <c r="DL504" s="19">
        <f>IF($BJ503=1,1,0)</f>
        <v>0</v>
      </c>
      <c r="DM504" s="19">
        <f>IF($BR503=1,1,0)</f>
        <v>0</v>
      </c>
      <c r="DN504" s="19">
        <f>IF($BV503=1,1,0)</f>
        <v>0</v>
      </c>
      <c r="DQ504" s="19">
        <f t="shared" ref="DQ504" si="25709">IF($N503=1,1,0)</f>
        <v>0</v>
      </c>
      <c r="DR504" s="19">
        <f t="shared" ref="DR504" si="25710">IF($R503=1,1,0)</f>
        <v>0</v>
      </c>
      <c r="DS504" s="19">
        <f t="shared" ref="DS504" si="25711">IF($V503=1,1,0)</f>
        <v>0</v>
      </c>
      <c r="DT504" s="19">
        <f t="shared" ref="DT504" si="25712">IF($Z503=1,1,0)</f>
        <v>0</v>
      </c>
      <c r="DU504" s="19">
        <f t="shared" ref="DU504" si="25713">IF($AH503=1,1,0)</f>
        <v>0</v>
      </c>
      <c r="DV504" s="19">
        <f t="shared" ref="DV504" si="25714">IF($AL503=1,1,0)</f>
        <v>0</v>
      </c>
      <c r="DW504" s="19">
        <f t="shared" ref="DW504" si="25715">IF($AT503=1,1,0)</f>
        <v>0</v>
      </c>
      <c r="DX504" s="19">
        <f t="shared" ref="DX504" si="25716">IF($AX503=1,1,0)</f>
        <v>0</v>
      </c>
      <c r="DY504" s="19">
        <f t="shared" ref="DY504" si="25717">IF($BF503=1,1,0)</f>
        <v>0</v>
      </c>
      <c r="DZ504" s="19">
        <f t="shared" ref="DZ504" si="25718">IF($BJ503=1,1,0)</f>
        <v>0</v>
      </c>
      <c r="EA504" s="19">
        <f t="shared" ref="EA504" si="25719">IF($BR503=1,1,0)</f>
        <v>0</v>
      </c>
      <c r="EB504" s="19">
        <f t="shared" ref="EB504" si="25720">IF($BV503=1,1,0)</f>
        <v>0</v>
      </c>
      <c r="EE504" s="329">
        <f>N503*$FU504*週間進捗報告書!$G$9</f>
        <v>0</v>
      </c>
      <c r="EF504" s="329">
        <f>R503*$FV504*週間進捗報告書!$G$10</f>
        <v>0</v>
      </c>
      <c r="EG504" s="329">
        <f>V503*$FW504*週間進捗報告書!$G$11</f>
        <v>0</v>
      </c>
      <c r="EH504" s="329">
        <f>Z503*$FX504*週間進捗報告書!$G$12</f>
        <v>0</v>
      </c>
      <c r="EI504" s="329">
        <f>AH503*$FY504*週間進捗報告書!$G$13</f>
        <v>0</v>
      </c>
      <c r="EJ504" s="329">
        <f>AL503*$FZ504*週間進捗報告書!$G$14</f>
        <v>0</v>
      </c>
      <c r="EK504" s="329">
        <f>AT503*$GA504*週間進捗報告書!$G$15</f>
        <v>0</v>
      </c>
      <c r="EL504" s="329">
        <f>AX503*$GB504*週間進捗報告書!$G$16</f>
        <v>0</v>
      </c>
      <c r="EM504" s="329">
        <f>BF503*$GC504*週間進捗報告書!$G$17</f>
        <v>0</v>
      </c>
      <c r="EN504" s="329">
        <f>BJ503*$GD504*週間進捗報告書!$G$18</f>
        <v>0</v>
      </c>
      <c r="EO504" s="329">
        <f>BR503*$GE504*週間進捗報告書!$G$19</f>
        <v>0</v>
      </c>
      <c r="EP504" s="329">
        <f>BV503*$GF504*週間進捗報告書!$G$20</f>
        <v>0</v>
      </c>
      <c r="ER504" s="547"/>
      <c r="ES504" s="547"/>
      <c r="ET504" s="547"/>
      <c r="EU504" s="547"/>
      <c r="EV504" s="547"/>
      <c r="EW504" s="547"/>
      <c r="EX504" s="547"/>
      <c r="EY504" s="547"/>
      <c r="EZ504" s="547"/>
      <c r="FA504" s="547"/>
      <c r="FB504" s="547"/>
      <c r="FC504" s="547"/>
      <c r="FD504" s="547"/>
      <c r="FE504" s="332"/>
      <c r="FG504" s="19"/>
      <c r="FH504" s="19"/>
      <c r="FI504" s="19"/>
      <c r="FJ504" s="19"/>
      <c r="FK504" s="19"/>
      <c r="FL504" s="19"/>
      <c r="FM504" s="19"/>
      <c r="FN504" s="19"/>
      <c r="FO504" s="19"/>
      <c r="FP504" s="19"/>
      <c r="FQ504" s="19"/>
      <c r="FR504" s="19"/>
      <c r="FU504" s="295">
        <f t="shared" ref="FU504" si="25721">FU503</f>
        <v>0</v>
      </c>
      <c r="FV504" s="295">
        <f t="shared" ref="FV504" si="25722">FV503</f>
        <v>0</v>
      </c>
      <c r="FW504" s="295">
        <f t="shared" ref="FW504" si="25723">FW503</f>
        <v>0</v>
      </c>
      <c r="FX504" s="295">
        <f t="shared" ref="FX504" si="25724">FX503</f>
        <v>0</v>
      </c>
      <c r="FY504" s="295">
        <f t="shared" ref="FY504" si="25725">FY503</f>
        <v>0</v>
      </c>
      <c r="FZ504" s="295">
        <f t="shared" ref="FZ504" si="25726">FZ503</f>
        <v>0</v>
      </c>
      <c r="GA504" s="295">
        <f t="shared" ref="GA504" si="25727">GA503</f>
        <v>0</v>
      </c>
      <c r="GB504" s="295">
        <f t="shared" ref="GB504" si="25728">GB503</f>
        <v>0</v>
      </c>
      <c r="GC504" s="295">
        <f t="shared" ref="GC504" si="25729">GC503</f>
        <v>0</v>
      </c>
      <c r="GD504" s="295">
        <f t="shared" ref="GD504" si="25730">GD503</f>
        <v>0</v>
      </c>
      <c r="GE504" s="295">
        <f t="shared" ref="GE504" si="25731">GE503</f>
        <v>0</v>
      </c>
      <c r="GF504" s="295">
        <f t="shared" ref="GF504" si="25732">GF503</f>
        <v>0</v>
      </c>
      <c r="GG504" s="295" t="e">
        <f t="shared" ref="GG504" si="25733">GG503</f>
        <v>#N/A</v>
      </c>
      <c r="GH504" s="2" t="e">
        <f>INDEX(リスト!$V:$V,MATCH(中日程計画表!$D503,リスト!$D:$D,0))</f>
        <v>#N/A</v>
      </c>
      <c r="GI504" s="2" t="e">
        <f>INDEX(リスト!$A:$A,MATCH(中日程計画表!$D503,リスト!$D:$D,0))</f>
        <v>#N/A</v>
      </c>
      <c r="GJ504" s="2" t="e">
        <f>INDEX(リスト!$U:$U,MATCH(中日程計画表!$D503,リスト!$D:$D,0))</f>
        <v>#N/A</v>
      </c>
      <c r="GK504" s="5" t="e">
        <f>INDEX(リスト!$W:$W,MATCH(中日程計画表!$D503,リスト!$D:$D,0))</f>
        <v>#N/A</v>
      </c>
      <c r="GL504" s="2" t="s">
        <v>201</v>
      </c>
      <c r="GM504" s="296">
        <f t="shared" ref="GM504" si="25734">GM503</f>
        <v>0</v>
      </c>
      <c r="GN504" s="296">
        <f t="shared" ref="GN504" si="25735">GN503</f>
        <v>0</v>
      </c>
      <c r="GU504" s="461"/>
      <c r="GV504" s="460"/>
      <c r="GW504" s="460"/>
      <c r="GX504" s="461"/>
      <c r="GY504" s="461"/>
      <c r="GZ504" s="460"/>
      <c r="HA504" s="460"/>
      <c r="HB504" s="461"/>
      <c r="HC504" s="461"/>
      <c r="HD504" s="460"/>
      <c r="HE504" s="460"/>
      <c r="HF504" s="461"/>
      <c r="HG504" s="461"/>
      <c r="HH504" s="460"/>
      <c r="HI504" s="460"/>
      <c r="HJ504" s="461"/>
      <c r="HK504" s="461"/>
      <c r="HL504" s="460"/>
      <c r="HM504" s="460"/>
      <c r="HN504" s="461"/>
      <c r="HO504" s="461"/>
      <c r="HP504" s="460"/>
      <c r="HQ504" s="460"/>
      <c r="HR504" s="461"/>
      <c r="HS504" s="4"/>
    </row>
    <row r="505" spans="1:227" ht="12" customHeight="1">
      <c r="A505" s="488" t="str">
        <f t="shared" ref="A505" ca="1" si="25736">INDIRECT("リスト!A"&amp;B505+6)</f>
        <v/>
      </c>
      <c r="B505" s="486">
        <f t="shared" ref="B505" si="25737">ROUNDDOWN((ROW()-6)/2,0)+1</f>
        <v>250</v>
      </c>
      <c r="C505" s="474" t="str">
        <f>機能グループ名</f>
        <v/>
      </c>
      <c r="D505" s="484">
        <f>機能ID</f>
        <v>0</v>
      </c>
      <c r="E505" s="482">
        <f>機能名</f>
        <v>0</v>
      </c>
      <c r="F505" s="315"/>
      <c r="G505" s="315"/>
      <c r="H505" s="315"/>
      <c r="I505" s="315"/>
      <c r="J505" s="316"/>
      <c r="K505" s="480" t="str">
        <f>担当者_SR</f>
        <v>NG</v>
      </c>
      <c r="L505" s="76"/>
      <c r="M505" s="76"/>
      <c r="N505" s="470"/>
      <c r="O505" s="474" t="str">
        <f>担当者_SRR</f>
        <v>NG</v>
      </c>
      <c r="P505" s="76"/>
      <c r="Q505" s="76"/>
      <c r="R505" s="470"/>
      <c r="S505" s="474" t="str">
        <f>担当者_DS</f>
        <v>NG</v>
      </c>
      <c r="T505" s="76"/>
      <c r="U505" s="76"/>
      <c r="V505" s="470"/>
      <c r="W505" s="472" t="str">
        <f>担当者_DSR</f>
        <v>NG</v>
      </c>
      <c r="X505" s="76"/>
      <c r="Y505" s="76"/>
      <c r="Z505" s="470"/>
      <c r="AA505" s="476"/>
      <c r="AB505" s="79"/>
      <c r="AC505" s="79"/>
      <c r="AD505" s="470">
        <f>IF(AC506 &lt;&gt; "",1,0)</f>
        <v>0</v>
      </c>
      <c r="AE505" s="472" t="str">
        <f>担当者_CD</f>
        <v>NG</v>
      </c>
      <c r="AF505" s="76"/>
      <c r="AG505" s="76"/>
      <c r="AH505" s="470"/>
      <c r="AI505" s="472" t="str">
        <f>担当者_DD</f>
        <v>NG</v>
      </c>
      <c r="AJ505" s="76"/>
      <c r="AK505" s="76"/>
      <c r="AL505" s="470"/>
      <c r="AM505" s="476"/>
      <c r="AN505" s="79"/>
      <c r="AO505" s="79"/>
      <c r="AP505" s="470">
        <f>IF(AO506 &lt;&gt; "",1,0)</f>
        <v>0</v>
      </c>
      <c r="AQ505" s="472" t="str">
        <f>担当者_MCL</f>
        <v>NG</v>
      </c>
      <c r="AR505" s="76"/>
      <c r="AS505" s="76"/>
      <c r="AT505" s="470"/>
      <c r="AU505" s="472" t="str">
        <f>担当者_MCLR</f>
        <v>NG</v>
      </c>
      <c r="AV505" s="76"/>
      <c r="AW505" s="76"/>
      <c r="AX505" s="470"/>
      <c r="AY505" s="476"/>
      <c r="AZ505" s="79"/>
      <c r="BA505" s="79"/>
      <c r="BB505" s="470">
        <f>IF(BA506 &lt;&gt; "",1,0)</f>
        <v>0</v>
      </c>
      <c r="BC505" s="474" t="str">
        <f>担当者_MT</f>
        <v>NG</v>
      </c>
      <c r="BD505" s="76"/>
      <c r="BE505" s="76"/>
      <c r="BF505" s="470"/>
      <c r="BG505" s="472" t="str">
        <f>担当者_M検</f>
        <v>NG</v>
      </c>
      <c r="BH505" s="76"/>
      <c r="BI505" s="76"/>
      <c r="BJ505" s="470"/>
      <c r="BK505" s="476"/>
      <c r="BL505" s="79"/>
      <c r="BM505" s="79"/>
      <c r="BN505" s="470">
        <v>0</v>
      </c>
      <c r="BO505" s="474" t="str">
        <f>担当者_モテ</f>
        <v>NG</v>
      </c>
      <c r="BP505" s="76"/>
      <c r="BQ505" s="76"/>
      <c r="BR505" s="470"/>
      <c r="BS505" s="472" t="str">
        <f>担当者_モテR</f>
        <v>NG</v>
      </c>
      <c r="BT505" s="76"/>
      <c r="BU505" s="76"/>
      <c r="BV505" s="470"/>
      <c r="BW505" s="468">
        <f t="shared" ref="BW505" si="25738">IFERROR(SUM(IF(K505&lt;&gt;"NG",N505*K$1,0),IF(O505&lt;&gt;"NG",R505*O$1,0),IF(S505&lt;&gt;"NG",V505*S$1,0),IF(W505&lt;&gt;"NG",Z505*W$1,0),IF(AA505&lt;&gt;"NG",AD505*AA$1,0),IF(AE505&lt;&gt;"NG",AH505*AE$1,0),IF(AI505&lt;&gt;"NG",AL505*AI$1,0),IF(AM505&lt;&gt;"NG",AP505*AM$1,0),IF(AQ505&lt;&gt;"NG",AT505*AQ$1,0),IF(AU505&lt;&gt;"NG",AX505*AU$1,0),IF(AY505&lt;&gt;"NG",BB505*AY$1,0),IF(BC505&lt;&gt;"NG",BF505*BC$1,0),IF(BG505&lt;&gt;"NG",BJ505*BG$1,0),IF(BK505&lt;&gt;"NG",BN505*BK$1,0),IF(BO505&lt;&gt;"NG",BR505*BO$1,0),IF(BS505&lt;&gt;"NG",BV505*BS$1,0))/SUM(IF(K505&lt;&gt;"NG",K$1,0),IF(O505&lt;&gt;"NG",O$1,0),IF(S505&lt;&gt;"NG",S$1,0),IF(W505&lt;&gt;"NG",W$1,0),IF(AA505&lt;&gt;"NG",AA$1,0),IF(AE505&lt;&gt;"NG",AE$1,0),IF(AI505&lt;&gt;"NG",AI$1,0),IF(AM505&lt;&gt;"NG",AM$1,0),IF(AQ505&lt;&gt;"NG",AQ$1,0),IF(AU505&lt;&gt;"NG",AU$1,0),IF(AY505&lt;&gt;"NG",AY$1,0),IF(BC505&lt;&gt;"NG",BC$1,0),IF(BG505&lt;&gt;"NG",BG$1,0),IF(BK505&lt;&gt;"NG",BK$1,0),IF(BO505&lt;&gt;"NG",BO$1,0),IF(BS505&lt;&gt;"NG",BS$1,0)),0)</f>
        <v>0</v>
      </c>
      <c r="BX505" s="466"/>
      <c r="BY505" s="490"/>
      <c r="BZ505" s="5"/>
      <c r="CA505" s="32">
        <f t="shared" ref="CA505" si="25739">IF(AND($M505&lt;&gt;$BZ$5,$M505&lt;=$BZ$6,$M505&lt;&gt;$BZ$7),1,0)</f>
        <v>0</v>
      </c>
      <c r="CB505" s="32">
        <f t="shared" ref="CB505" si="25740">IF(AND($Q505&lt;&gt;$BZ$5,$Q505&lt;=$BZ$6,$Q505&lt;&gt;$BZ$7),1,0)</f>
        <v>0</v>
      </c>
      <c r="CC505" s="32">
        <f t="shared" ref="CC505" si="25741">IF(AND($U505&lt;&gt;$BZ$5,$U505&lt;=$BZ$6,$U505&lt;&gt;$BZ$7),1,0)</f>
        <v>0</v>
      </c>
      <c r="CD505" s="32">
        <f t="shared" ref="CD505" si="25742">IF(AND($Y505&lt;&gt;$BZ$5,$Y505&lt;=$BZ$6,$Y505&lt;&gt;$BZ$7),1,0)</f>
        <v>0</v>
      </c>
      <c r="CE505" s="32">
        <f t="shared" ref="CE505" si="25743">IF(AND($AG505&lt;&gt;$BZ$5,$AG505&lt;=$BZ$6,$AG505&lt;&gt;$BZ$7),1,0)</f>
        <v>0</v>
      </c>
      <c r="CF505" s="32">
        <f t="shared" ref="CF505" si="25744">IF(AND($AK505&lt;&gt;$BZ$5,$AK505&lt;=$BZ$6,$AK505&lt;&gt;$BZ$7),1,0)</f>
        <v>0</v>
      </c>
      <c r="CG505" s="32">
        <f t="shared" ref="CG505" si="25745">IF(AND($AS505&lt;&gt;$BZ$5,$AS505&lt;=$BZ$6,$AS505&lt;&gt;$BZ$7),1,0)</f>
        <v>0</v>
      </c>
      <c r="CH505" s="32">
        <f t="shared" ref="CH505" si="25746">IF(AND($AW505&lt;&gt;$BZ$5,$AW505&lt;=$BZ$6,$AW505&lt;&gt;$BZ$7),1,0)</f>
        <v>0</v>
      </c>
      <c r="CI505" s="32">
        <f t="shared" ref="CI505" si="25747">IF(AND($BE505&lt;&gt;$BZ$5,$BE505&lt;=$BZ$6,$BE505&lt;&gt;$BZ$7),1,0)</f>
        <v>0</v>
      </c>
      <c r="CJ505" s="32">
        <f t="shared" ref="CJ505" si="25748">IF(AND($BI505&lt;&gt;$BZ$5,$BI505&lt;=$BZ$6,$BI505&lt;&gt;$BZ$7),1,0)</f>
        <v>0</v>
      </c>
      <c r="CK505" s="32">
        <f t="shared" ref="CK505" si="25749">IF(AND($BQ505&lt;&gt;$BZ$5,$BQ505&lt;=$BZ$6,$BQ505&lt;&gt;$BZ$7),1,0)</f>
        <v>0</v>
      </c>
      <c r="CL505" s="32">
        <f t="shared" ref="CL505" si="25750">IF(AND($BU505&lt;&gt;$BZ$5,$BU505&lt;=$BZ$6,$BU505&lt;&gt;$BZ$7),1,0)</f>
        <v>0</v>
      </c>
      <c r="CO505" s="32">
        <f>IF(AND($M505&lt;&gt;$CN$5,$M505&lt;=$CN$6,$M505&lt;&gt;$CN$7),1,0)</f>
        <v>0</v>
      </c>
      <c r="CP505" s="32">
        <f>IF(AND($Q505&lt;&gt;$CN$5,$Q505&lt;=$CN$6,$Q505&lt;&gt;$CN$7),1,0)</f>
        <v>0</v>
      </c>
      <c r="CQ505" s="32">
        <f>IF(AND($U505&lt;&gt;$CN$5,$U505&lt;=$CN$6,$U505&lt;&gt;$CN$7),1,0)</f>
        <v>0</v>
      </c>
      <c r="CR505" s="32">
        <f>IF(AND($Y505&lt;&gt;$CN$5,$Y505&lt;=$CN$6,$Y505&lt;&gt;$CN$7),1,0)</f>
        <v>0</v>
      </c>
      <c r="CS505" s="32">
        <f>IF(AND($AG505&lt;&gt;$CN$5,$AG505&lt;=$CN$6,$AG505&lt;&gt;$CN$7),1,0)</f>
        <v>0</v>
      </c>
      <c r="CT505" s="32">
        <f>IF(AND($AK505&lt;&gt;$CN$5,$AK505&lt;=$CN$6,$AK505&lt;&gt;$CN$7),1,0)</f>
        <v>0</v>
      </c>
      <c r="CU505" s="32">
        <f>IF(AND($AS505&lt;&gt;$CN$5,$AS505&lt;=$CN$6,$AS505&lt;&gt;$CN$7),1,0)</f>
        <v>0</v>
      </c>
      <c r="CV505" s="32">
        <f>IF(AND($AW505&lt;&gt;$CN$5,$AW505&lt;=$CN$6,$AW505&lt;&gt;$CN$7),1,0)</f>
        <v>0</v>
      </c>
      <c r="CW505" s="32">
        <f>IF(AND($BE505&lt;&gt;$CN$5,$BE505&lt;=$CN$6,$BE505&lt;&gt;$CN$7),1,0)</f>
        <v>0</v>
      </c>
      <c r="CX505" s="32">
        <f>IF(AND($BI505&lt;&gt;$CN$5,$BI505&lt;=$CN$6,$BI505&lt;&gt;$CN$7),1,0)</f>
        <v>0</v>
      </c>
      <c r="CY505" s="32">
        <f>IF(AND($BQ505&lt;&gt;$CN$5,$BQ505&lt;=$CN$6,$BQ505&lt;&gt;$CN$7),1,0)</f>
        <v>0</v>
      </c>
      <c r="CZ505" s="32">
        <f>IF(AND($BU505&lt;&gt;$CN$5,$BU505&lt;=$CN$6,$BU505&lt;&gt;$CN$7),1,0)</f>
        <v>0</v>
      </c>
      <c r="DC505" s="32">
        <f>IF(AND($M505&lt;&gt;$DB$5,$M505&lt;=$DB$6,$M505&lt;&gt;$CN$7),1,0)</f>
        <v>0</v>
      </c>
      <c r="DD505" s="32">
        <f>IF(AND($Q505&lt;&gt;$DB$5,$Q505&lt;=$DB$6,$Q505&lt;&gt;$CN$7),1,0)</f>
        <v>0</v>
      </c>
      <c r="DE505" s="32">
        <f>IF(AND($U505&lt;&gt;$DB$5,$U505&lt;=$DB$6,$U505&lt;&gt;$CN$7),1,0)</f>
        <v>0</v>
      </c>
      <c r="DF505" s="32">
        <f>IF(AND($Y505&lt;&gt;$DB$5,$Y505&lt;=$DB$6,$Y505&lt;&gt;$CN$7),1,0)</f>
        <v>0</v>
      </c>
      <c r="DG505" s="32">
        <f>IF(AND($AG505&lt;&gt;$DB$5,$AG505&lt;=$DB$6,$AG505&lt;&gt;$CN$7),1,0)</f>
        <v>0</v>
      </c>
      <c r="DH505" s="32">
        <f>IF(AND($AK505&lt;&gt;$DB$5,$AK505&lt;=$DB$6,$AK505&lt;&gt;$CN$7),1,0)</f>
        <v>0</v>
      </c>
      <c r="DI505" s="32">
        <f>IF(AND($AS505&lt;&gt;$DB$5,$AS505&lt;=$DB$6,$AS505&lt;&gt;$CN$7),1,0)</f>
        <v>0</v>
      </c>
      <c r="DJ505" s="32">
        <f>IF(AND($AW505&lt;&gt;$DB$5,$AW505&lt;=$DB$6,$AW505&lt;&gt;$CN$7),1,0)</f>
        <v>0</v>
      </c>
      <c r="DK505" s="32">
        <f>IF(AND($BE505&lt;&gt;$DB$5,$BE505&lt;=$DB$6,$BE505&lt;&gt;$CN$7),1,0)</f>
        <v>0</v>
      </c>
      <c r="DL505" s="32">
        <f>IF(AND($BI505&lt;&gt;$DB$5,$BI505&lt;=$DB$6,$BI505&lt;&gt;$CN$7),1,0)</f>
        <v>0</v>
      </c>
      <c r="DM505" s="32">
        <f>IF(AND($BQ505&lt;&gt;$DB$5,$BQ505&lt;=$DB$6,$BQ505&lt;&gt;$CN$7),1,0)</f>
        <v>0</v>
      </c>
      <c r="DN505" s="32">
        <f>IF(AND($BU505&lt;&gt;$DB$5,$BU505&lt;=$DB$6,$BU505&lt;&gt;$CN$7),1,0)</f>
        <v>0</v>
      </c>
      <c r="DQ505" s="32">
        <f t="shared" ref="DQ505" si="25751">IF(AND($M505&lt;&gt;$DP$5,$M505&lt;=$DP$6,$M505&lt;&gt;$CN$7),1,0)</f>
        <v>0</v>
      </c>
      <c r="DR505" s="32">
        <f t="shared" ref="DR505" si="25752">IF(AND($Q505&lt;&gt;$DP$5,$Q505&lt;=$DP$6,$Q505&lt;&gt;$CN$7),1,0)</f>
        <v>0</v>
      </c>
      <c r="DS505" s="32">
        <f t="shared" ref="DS505" si="25753">IF(AND($U505&lt;&gt;$DP$5,$U505&lt;=$DP$6,$U505&lt;&gt;$CN$7),1,0)</f>
        <v>0</v>
      </c>
      <c r="DT505" s="32">
        <f t="shared" ref="DT505" si="25754">IF(AND($Y505&lt;&gt;$DP$5,$Y505&lt;=$DP$6,$Y505&lt;&gt;$CN$7),1,0)</f>
        <v>0</v>
      </c>
      <c r="DU505" s="32">
        <f t="shared" ref="DU505" si="25755">IF(AND($AG505&lt;&gt;$DP$5,$AG505&lt;=$DP$6,$AG505&lt;&gt;$CN$7),1,0)</f>
        <v>0</v>
      </c>
      <c r="DV505" s="32">
        <f t="shared" ref="DV505" si="25756">IF(AND($AK505&lt;&gt;$DP$5,$AK505&lt;=$DP$6,$AK505&lt;&gt;$CN$7),1,0)</f>
        <v>0</v>
      </c>
      <c r="DW505" s="32">
        <f t="shared" ref="DW505" si="25757">IF(AND($AS505&lt;&gt;$DP$5,$AS505&lt;=$DP$6,$AS505&lt;&gt;$CN$7),1,0)</f>
        <v>0</v>
      </c>
      <c r="DX505" s="32">
        <f t="shared" ref="DX505" si="25758">IF(AND($AW505&lt;&gt;$DP$5,$AW505&lt;=$DP$6,$AW505&lt;&gt;$CN$7),1,0)</f>
        <v>0</v>
      </c>
      <c r="DY505" s="32">
        <f t="shared" ref="DY505" si="25759">IF(AND($BE505&lt;&gt;$DP$5,$BE505&lt;=$DP$6,$BE505&lt;&gt;$CN$7),1,0)</f>
        <v>0</v>
      </c>
      <c r="DZ505" s="32">
        <f t="shared" ref="DZ505" si="25760">IF(AND($BI505&lt;&gt;$DP$5,$BI505&lt;=$DP$6,$BI505&lt;&gt;$CN$7),1,0)</f>
        <v>0</v>
      </c>
      <c r="EA505" s="32">
        <f t="shared" ref="EA505" si="25761">IF(AND($BQ505&lt;&gt;$DP$5,$BQ505&lt;=$DP$6,$BQ505&lt;&gt;$CN$7),1,0)</f>
        <v>0</v>
      </c>
      <c r="EB505" s="32">
        <f t="shared" ref="EB505" si="25762">IF(AND($BU505&lt;&gt;$DP$5,$BU505&lt;=$DP$6,$BU505&lt;&gt;$CN$7),1,0)</f>
        <v>0</v>
      </c>
      <c r="EE505" s="328">
        <f>IF(M505&lt;&gt;"",IF(M505&lt;=$ED$6,1,IF(L505&gt;$ED$6,0,NETWORKDAYS(L505,$ED$6,祭日リスト)/NETWORKDAYS(L505,M505,祭日リスト)))*$GG505*週間進捗報告書!$G$9,0)</f>
        <v>0</v>
      </c>
      <c r="EF505" s="328">
        <f>IF(Q505&lt;&gt;"",IF(Q505&lt;=$ED$6,1,IF(P505&gt;$ED$6,0,NETWORKDAYS(P505,$ED$6,祭日リスト)/NETWORKDAYS(P505,Q505,祭日リスト)))*$GG505*週間進捗報告書!$G$10,0)</f>
        <v>0</v>
      </c>
      <c r="EG505" s="328">
        <f>IF(U505&lt;&gt;"",IF(U505&lt;=$ED$6,1,IF(T505&gt;$ED$6,0,NETWORKDAYS(T505,$ED$6,祭日リスト)/NETWORKDAYS(T505,U505,祭日リスト)))*$GG505*週間進捗報告書!$G$11,0)</f>
        <v>0</v>
      </c>
      <c r="EH505" s="328">
        <f>IF(Y505&lt;&gt;"",IF(Y505&lt;=$ED$6,1,IF(X505&gt;$ED$6,0,NETWORKDAYS(X505,$ED$6,祭日リスト)/NETWORKDAYS(X505,Y505,祭日リスト)))*$GG505*週間進捗報告書!$G$12,0)</f>
        <v>0</v>
      </c>
      <c r="EI505" s="328">
        <f>IF(AG505&lt;&gt;"",IF(AG505&lt;=$ED$6,1,IF(AF505&gt;$ED$6,0,NETWORKDAYS(AF505,$ED$6,祭日リスト)/NETWORKDAYS(AF505,AG505,祭日リスト)))*$GG505*週間進捗報告書!$G$13,0)</f>
        <v>0</v>
      </c>
      <c r="EJ505" s="328">
        <f>IF(AK505&lt;&gt;"",IF(AK505&lt;=$ED$6,1,IF(AJ505&gt;$ED$6,0,NETWORKDAYS(AJ505,$ED$6,祭日リスト)/NETWORKDAYS(AJ505,AK505,祭日リスト)))*$GG505*週間進捗報告書!$G$14,0)</f>
        <v>0</v>
      </c>
      <c r="EK505" s="328">
        <f>IF(AS505&lt;&gt;"",IF(AS505&lt;=$ED$6,1,IF(AR505&gt;$ED$6,0,NETWORKDAYS(AR505,$ED$6,祭日リスト)/NETWORKDAYS(AR505,AS505,祭日リスト)))*$GG505*週間進捗報告書!$G$15,0)</f>
        <v>0</v>
      </c>
      <c r="EL505" s="328">
        <f>IF(AW505&lt;&gt;"",IF(AW505&lt;=$ED$6,1,IF(AV505&gt;$ED$6,0,NETWORKDAYS(AV505,$ED$6,祭日リスト)/NETWORKDAYS(AV505,AW505,祭日リスト)))*$GG505*週間進捗報告書!$G$16,0)</f>
        <v>0</v>
      </c>
      <c r="EM505" s="328">
        <f>IF(BE505&lt;&gt;"",IF(BE505&lt;=$ED$6,1,IF(BD505&gt;$ED$6,0,NETWORKDAYS(BD505,$ED$6,祭日リスト)/NETWORKDAYS(BD505,BE505,祭日リスト)))*$GG505*週間進捗報告書!$G$17,0)</f>
        <v>0</v>
      </c>
      <c r="EN505" s="328">
        <f>IF(BI505&lt;&gt;"",IF(BI505&lt;=$ED$6,1,IF(BH505&gt;$ED$6,0,NETWORKDAYS(BH505,$ED$6,祭日リスト)/NETWORKDAYS(BH505,BI505,祭日リスト)))*$GG505*週間進捗報告書!$G$18,0)</f>
        <v>0</v>
      </c>
      <c r="EO505" s="328">
        <f>IF(BQ505&lt;&gt;"",IF(BQ505&lt;=$ED$6,1,IF(BP505&gt;$ED$6,0,NETWORKDAYS(BP505,$ED$6,祭日リスト)/NETWORKDAYS(BP505,BQ505,祭日リスト)))*$GG505*週間進捗報告書!$G$19,0)</f>
        <v>0</v>
      </c>
      <c r="EP505" s="328">
        <f>IF(BU505&lt;&gt;"",IF(BU505&lt;=$ED$6,1,IF(BT505&gt;$ED$6,0,NETWORKDAYS(BT505,$ED$6,祭日リスト)/NETWORKDAYS(BT505,BU505,祭日リスト)))*$GG505*週間進捗報告書!$G$20,0)</f>
        <v>0</v>
      </c>
      <c r="ER505" s="547">
        <f t="shared" ref="ER505:FC505" si="25763">EE505-EE506</f>
        <v>0</v>
      </c>
      <c r="ES505" s="547">
        <f t="shared" si="25763"/>
        <v>0</v>
      </c>
      <c r="ET505" s="547">
        <f t="shared" si="25763"/>
        <v>0</v>
      </c>
      <c r="EU505" s="547">
        <f t="shared" si="25763"/>
        <v>0</v>
      </c>
      <c r="EV505" s="547">
        <f t="shared" si="25763"/>
        <v>0</v>
      </c>
      <c r="EW505" s="547">
        <f t="shared" si="25763"/>
        <v>0</v>
      </c>
      <c r="EX505" s="547">
        <f t="shared" si="25763"/>
        <v>0</v>
      </c>
      <c r="EY505" s="547">
        <f t="shared" si="25763"/>
        <v>0</v>
      </c>
      <c r="EZ505" s="547">
        <f t="shared" si="25763"/>
        <v>0</v>
      </c>
      <c r="FA505" s="547">
        <f t="shared" si="25763"/>
        <v>0</v>
      </c>
      <c r="FB505" s="547">
        <f t="shared" si="25763"/>
        <v>0</v>
      </c>
      <c r="FC505" s="547">
        <f t="shared" si="25763"/>
        <v>0</v>
      </c>
      <c r="FD505" s="547">
        <f t="shared" ref="FD505" si="25764">SUM(ER505:FC506)</f>
        <v>0</v>
      </c>
      <c r="FE505" s="333"/>
      <c r="FG505" s="32">
        <f>IF(AND($M505&lt;&gt;$FF$7),1,0)</f>
        <v>0</v>
      </c>
      <c r="FH505" s="32">
        <f>IF(AND($Q505&lt;&gt;$FF$7),1,0)</f>
        <v>0</v>
      </c>
      <c r="FI505" s="32">
        <f>IF(AND($U505&lt;&gt;$FF$7),1,0)</f>
        <v>0</v>
      </c>
      <c r="FJ505" s="32">
        <f>IF(AND($Y505&lt;&gt;$FF$7),1,0)</f>
        <v>0</v>
      </c>
      <c r="FK505" s="32">
        <f>IF(AND($AG505&lt;&gt;$FF$7),1,0)</f>
        <v>0</v>
      </c>
      <c r="FL505" s="32">
        <f>IF(AND($AK505&lt;&gt;$FF$7),1,0)</f>
        <v>0</v>
      </c>
      <c r="FM505" s="32">
        <f>IF(AND($AS505&lt;&gt;$FF$7),1,0)</f>
        <v>0</v>
      </c>
      <c r="FN505" s="32">
        <f>IF(AND($AW505&lt;&gt;$FF$7),1,0)</f>
        <v>0</v>
      </c>
      <c r="FO505" s="32">
        <f>IF(AND($BE505&lt;&gt;$FF$7),1,0)</f>
        <v>0</v>
      </c>
      <c r="FP505" s="32">
        <f>IF(AND($BI505&lt;&gt;$FF$7),1,0)</f>
        <v>0</v>
      </c>
      <c r="FQ505" s="32">
        <f>IF(AND($BQ505&lt;&gt;$FF$7),1,0)</f>
        <v>0</v>
      </c>
      <c r="FR505" s="32">
        <f>IF(AND($BU505&lt;&gt;$FF$7),1,0)</f>
        <v>0</v>
      </c>
      <c r="FU505" s="294">
        <f t="shared" ref="FU505" si="25765">IF($K505&lt;&gt;"NG",$GG505,0)</f>
        <v>0</v>
      </c>
      <c r="FV505" s="294">
        <f t="shared" ref="FV505" si="25766">IF($O505&lt;&gt;"NG",$GG505,0)</f>
        <v>0</v>
      </c>
      <c r="FW505" s="294">
        <f t="shared" ref="FW505" si="25767">IF($S505&lt;&gt;"NG",$GG505,0)</f>
        <v>0</v>
      </c>
      <c r="FX505" s="294">
        <f t="shared" ref="FX505" si="25768">IF($W505&lt;&gt;"NG",$GG505,0)</f>
        <v>0</v>
      </c>
      <c r="FY505" s="294">
        <f t="shared" ref="FY505" si="25769">IF($AE505&lt;&gt;"NG",$GG505,0)</f>
        <v>0</v>
      </c>
      <c r="FZ505" s="294">
        <f t="shared" ref="FZ505" si="25770">IF($AI505&lt;&gt;"NG",$GG505,0)</f>
        <v>0</v>
      </c>
      <c r="GA505" s="294">
        <f t="shared" ref="GA505" si="25771">IF($AQ505&lt;&gt;"NG",$GG505,0)</f>
        <v>0</v>
      </c>
      <c r="GB505" s="294">
        <f t="shared" ref="GB505" si="25772">IF($AU505&lt;&gt;"NG",$GG505,0)</f>
        <v>0</v>
      </c>
      <c r="GC505" s="294">
        <f t="shared" ref="GC505" si="25773">IF($BC505&lt;&gt;"NG",$GG505,0)</f>
        <v>0</v>
      </c>
      <c r="GD505" s="294">
        <f t="shared" ref="GD505" si="25774">IF($BG505&lt;&gt;"NG",$GG505,0)</f>
        <v>0</v>
      </c>
      <c r="GE505" s="294">
        <f t="shared" ref="GE505" si="25775">IF($BO505&lt;&gt;"NG",$GG505,0)</f>
        <v>0</v>
      </c>
      <c r="GF505" s="294">
        <f t="shared" ref="GF505" si="25776">IF($BS505&lt;&gt;"NG",$GG505,0)</f>
        <v>0</v>
      </c>
      <c r="GG505" s="294" t="e">
        <f>VLOOKUP($D505,リスト!$D:$S,15,FALSE)</f>
        <v>#N/A</v>
      </c>
      <c r="GH505" s="2" t="e">
        <f>INDEX(リスト!$V:$V,MATCH(中日程計画表!$D505,リスト!$D:$D,0))</f>
        <v>#N/A</v>
      </c>
      <c r="GI505" s="2" t="e">
        <f>INDEX(リスト!$A:$A,MATCH(中日程計画表!$D505,リスト!$D:$D,0))</f>
        <v>#N/A</v>
      </c>
      <c r="GJ505" s="2" t="e">
        <f>INDEX(リスト!$U:$U,MATCH(中日程計画表!$D505,リスト!$D:$D,0))</f>
        <v>#N/A</v>
      </c>
      <c r="GK505" s="5" t="e">
        <f>INDEX(リスト!$W:$W,MATCH(中日程計画表!$D505,リスト!$D:$D,0))</f>
        <v>#N/A</v>
      </c>
      <c r="GL505" s="2" t="s">
        <v>200</v>
      </c>
      <c r="GM505" s="296">
        <f>D505</f>
        <v>0</v>
      </c>
      <c r="GN505" s="296">
        <f>E505</f>
        <v>0</v>
      </c>
      <c r="GU505" s="460" t="str">
        <f t="shared" ref="GU505" si="25777">AE505</f>
        <v>NG</v>
      </c>
      <c r="GV505" s="460">
        <f t="shared" ref="GV505" si="25778">EI505</f>
        <v>0</v>
      </c>
      <c r="GW505" s="460">
        <f t="shared" ref="GW505" si="25779">EI506</f>
        <v>0</v>
      </c>
      <c r="GX505" s="462">
        <f t="shared" ref="GX505" si="25780">EV505</f>
        <v>0</v>
      </c>
      <c r="GY505" s="460" t="str">
        <f t="shared" ref="GY505" si="25781">AI505</f>
        <v>NG</v>
      </c>
      <c r="GZ505" s="460">
        <f t="shared" ref="GZ505" si="25782">EJ505</f>
        <v>0</v>
      </c>
      <c r="HA505" s="460">
        <f t="shared" ref="HA505" si="25783">EJ506</f>
        <v>0</v>
      </c>
      <c r="HB505" s="462">
        <f t="shared" ref="HB505" si="25784">EW505</f>
        <v>0</v>
      </c>
      <c r="HC505" s="460" t="str">
        <f t="shared" ref="HC505" si="25785">AQ505</f>
        <v>NG</v>
      </c>
      <c r="HD505" s="460">
        <f t="shared" ref="HD505" si="25786">EK505</f>
        <v>0</v>
      </c>
      <c r="HE505" s="460">
        <f t="shared" ref="HE505" si="25787">EK506</f>
        <v>0</v>
      </c>
      <c r="HF505" s="462">
        <f t="shared" ref="HF505" si="25788">EX505</f>
        <v>0</v>
      </c>
      <c r="HG505" s="460" t="str">
        <f t="shared" ref="HG505" si="25789">AU505</f>
        <v>NG</v>
      </c>
      <c r="HH505" s="460">
        <f t="shared" ref="HH505" si="25790">EL505</f>
        <v>0</v>
      </c>
      <c r="HI505" s="460">
        <f t="shared" ref="HI505" si="25791">EL506</f>
        <v>0</v>
      </c>
      <c r="HJ505" s="462">
        <f t="shared" ref="HJ505" si="25792">EY505</f>
        <v>0</v>
      </c>
      <c r="HK505" s="460" t="str">
        <f t="shared" ref="HK505" si="25793">BC505</f>
        <v>NG</v>
      </c>
      <c r="HL505" s="460">
        <f t="shared" ref="HL505" si="25794">EM505</f>
        <v>0</v>
      </c>
      <c r="HM505" s="460">
        <f t="shared" ref="HM505" si="25795">EM506</f>
        <v>0</v>
      </c>
      <c r="HN505" s="462">
        <f t="shared" ref="HN505" si="25796">EZ505</f>
        <v>0</v>
      </c>
      <c r="HO505" s="460" t="str">
        <f t="shared" ref="HO505" si="25797">BG505</f>
        <v>NG</v>
      </c>
      <c r="HP505" s="460">
        <f t="shared" ref="HP505" si="25798">EN505</f>
        <v>0</v>
      </c>
      <c r="HQ505" s="460">
        <f t="shared" ref="HQ505" si="25799">EN506</f>
        <v>0</v>
      </c>
      <c r="HR505" s="462">
        <f t="shared" ref="HR505" si="25800">FA505</f>
        <v>0</v>
      </c>
      <c r="HS505" s="332"/>
    </row>
    <row r="506" spans="1:227" ht="12" customHeight="1">
      <c r="A506" s="489"/>
      <c r="B506" s="487"/>
      <c r="C506" s="475"/>
      <c r="D506" s="485"/>
      <c r="E506" s="483"/>
      <c r="F506" s="317"/>
      <c r="G506" s="317"/>
      <c r="H506" s="317"/>
      <c r="I506" s="317"/>
      <c r="J506" s="316"/>
      <c r="K506" s="481"/>
      <c r="L506" s="77"/>
      <c r="M506" s="77"/>
      <c r="N506" s="471"/>
      <c r="O506" s="475"/>
      <c r="P506" s="77"/>
      <c r="Q506" s="77"/>
      <c r="R506" s="471"/>
      <c r="S506" s="475"/>
      <c r="T506" s="77"/>
      <c r="U506" s="77"/>
      <c r="V506" s="471"/>
      <c r="W506" s="473"/>
      <c r="X506" s="77"/>
      <c r="Y506" s="77"/>
      <c r="Z506" s="471"/>
      <c r="AA506" s="477"/>
      <c r="AB506" s="80"/>
      <c r="AC506" s="80"/>
      <c r="AD506" s="471"/>
      <c r="AE506" s="473"/>
      <c r="AF506" s="77"/>
      <c r="AG506" s="77"/>
      <c r="AH506" s="471"/>
      <c r="AI506" s="473"/>
      <c r="AJ506" s="77"/>
      <c r="AK506" s="77"/>
      <c r="AL506" s="471"/>
      <c r="AM506" s="477"/>
      <c r="AN506" s="80"/>
      <c r="AO506" s="80"/>
      <c r="AP506" s="471"/>
      <c r="AQ506" s="473"/>
      <c r="AR506" s="77"/>
      <c r="AS506" s="77"/>
      <c r="AT506" s="471"/>
      <c r="AU506" s="473"/>
      <c r="AV506" s="77"/>
      <c r="AW506" s="77"/>
      <c r="AX506" s="471"/>
      <c r="AY506" s="477"/>
      <c r="AZ506" s="80"/>
      <c r="BA506" s="80"/>
      <c r="BB506" s="471"/>
      <c r="BC506" s="475"/>
      <c r="BD506" s="77"/>
      <c r="BE506" s="77"/>
      <c r="BF506" s="471"/>
      <c r="BG506" s="473"/>
      <c r="BH506" s="77"/>
      <c r="BI506" s="77"/>
      <c r="BJ506" s="471"/>
      <c r="BK506" s="477"/>
      <c r="BL506" s="80"/>
      <c r="BM506" s="80"/>
      <c r="BN506" s="471"/>
      <c r="BO506" s="475"/>
      <c r="BP506" s="77"/>
      <c r="BQ506" s="77"/>
      <c r="BR506" s="471"/>
      <c r="BS506" s="473"/>
      <c r="BT506" s="77"/>
      <c r="BU506" s="77"/>
      <c r="BV506" s="471"/>
      <c r="BW506" s="469"/>
      <c r="BX506" s="467"/>
      <c r="BY506" s="490"/>
      <c r="CA506" s="19">
        <f t="shared" ref="CA506" si="25801">IF(AND($N505=1,$M506&lt;&gt;$BZ$7),1,0)</f>
        <v>0</v>
      </c>
      <c r="CB506" s="19">
        <f t="shared" ref="CB506" si="25802">IF(AND($R505=1,$Q506&lt;&gt;$BZ$7),1,0)</f>
        <v>0</v>
      </c>
      <c r="CC506" s="19">
        <f t="shared" ref="CC506" si="25803">IF(AND($V505=1,$U506&lt;&gt;$BZ$7),1,0)</f>
        <v>0</v>
      </c>
      <c r="CD506" s="19">
        <f t="shared" ref="CD506" si="25804">IF(AND($Z505=1,$Y506&lt;&gt;$BZ$7),1,0)</f>
        <v>0</v>
      </c>
      <c r="CE506" s="19">
        <f t="shared" ref="CE506" si="25805">IF(AND($AH505=1,$AG506&lt;&gt;$BZ$7),1,0)</f>
        <v>0</v>
      </c>
      <c r="CF506" s="19">
        <f t="shared" ref="CF506" si="25806">IF(AND($AL505=1,$AK506&lt;&gt;$BZ$7),1,0)</f>
        <v>0</v>
      </c>
      <c r="CG506" s="19">
        <f t="shared" ref="CG506" si="25807">IF(AND($AT505=1,$AS506&lt;&gt;$BZ$7),1,0)</f>
        <v>0</v>
      </c>
      <c r="CH506" s="19">
        <f t="shared" ref="CH506" si="25808">IF(AND($AX505=1,$AW506&lt;&gt;$BZ$7),1,0)</f>
        <v>0</v>
      </c>
      <c r="CI506" s="19">
        <f t="shared" ref="CI506" si="25809">IF(AND($BF505=1,$BE506&lt;&gt;$BZ$7),1,0)</f>
        <v>0</v>
      </c>
      <c r="CJ506" s="19">
        <f t="shared" ref="CJ506" si="25810">IF(AND($BJ505=1,$BI506&lt;&gt;$BZ$7),1,0)</f>
        <v>0</v>
      </c>
      <c r="CK506" s="19">
        <f t="shared" ref="CK506" si="25811">IF(AND($BR505=1,$BQ506&lt;&gt;$BZ$7),1,0)</f>
        <v>0</v>
      </c>
      <c r="CL506" s="19">
        <f t="shared" ref="CL506" si="25812">IF(AND($BV505=1,$BU506&lt;&gt;$BZ$7),1,0)</f>
        <v>0</v>
      </c>
      <c r="CO506" s="19">
        <f>IF(AND($M506&lt;&gt;$CN$7,$M506&lt;=$CN$6),1,0)</f>
        <v>0</v>
      </c>
      <c r="CP506" s="19">
        <f>IF(AND($Q506&lt;&gt;$CN$7,$Q506&lt;=$CN$6),1,0)</f>
        <v>0</v>
      </c>
      <c r="CQ506" s="19">
        <f>IF(AND($U506&lt;&gt;$CN$7,$U506&lt;=$CN$6),1,0)</f>
        <v>0</v>
      </c>
      <c r="CR506" s="19">
        <f>IF(AND($Y506&lt;&gt;$CN$7,$Y506&lt;=$CN$6),1,0)</f>
        <v>0</v>
      </c>
      <c r="CS506" s="19">
        <f>IF(AND($AG506&lt;&gt;$CN$7,$AG506&lt;=$CN$6),1,0)</f>
        <v>0</v>
      </c>
      <c r="CT506" s="19">
        <f>IF(AND($AK506&lt;&gt;$CN$7,$AK506&lt;=$CN$6),1,0)</f>
        <v>0</v>
      </c>
      <c r="CU506" s="19">
        <f>IF(AND($AS506&lt;&gt;$CN$7,$AS506&lt;=$CN$6),1,0)</f>
        <v>0</v>
      </c>
      <c r="CV506" s="19">
        <f>IF(AND($AW506&lt;&gt;$CN$7,$AW506&lt;=$CN$6),1,0)</f>
        <v>0</v>
      </c>
      <c r="CW506" s="19">
        <f>IF(AND($BE506&lt;&gt;$CN$7,$BE506&lt;=$CN$6),1,0)</f>
        <v>0</v>
      </c>
      <c r="CX506" s="19">
        <f>IF(AND($BI506&lt;&gt;$CN$7,$BI506&lt;=$CN$6),1,0)</f>
        <v>0</v>
      </c>
      <c r="CY506" s="19">
        <f>IF(AND($BQ506&lt;&gt;$CN$7,$BQ506&lt;=$CN$6),1,0)</f>
        <v>0</v>
      </c>
      <c r="CZ506" s="19">
        <f>IF(AND($BU506&lt;&gt;$CN$7,$BU506&lt;=$CN$6),1,0)</f>
        <v>0</v>
      </c>
      <c r="DC506" s="19">
        <f>IF($N505=1,1,0)</f>
        <v>0</v>
      </c>
      <c r="DD506" s="19">
        <f>IF($R505=1,1,0)</f>
        <v>0</v>
      </c>
      <c r="DE506" s="19">
        <f>IF($V505=1,1,0)</f>
        <v>0</v>
      </c>
      <c r="DF506" s="19">
        <f>IF($Z505=1,1,0)</f>
        <v>0</v>
      </c>
      <c r="DG506" s="19">
        <f>IF($AH505=1,1,0)</f>
        <v>0</v>
      </c>
      <c r="DH506" s="19">
        <f>IF($AL505=1,1,0)</f>
        <v>0</v>
      </c>
      <c r="DI506" s="19">
        <f>IF($AT505=1,1,0)</f>
        <v>0</v>
      </c>
      <c r="DJ506" s="19">
        <f>IF($AX505=1,1,0)</f>
        <v>0</v>
      </c>
      <c r="DK506" s="19">
        <f>IF($BF505=1,1,0)</f>
        <v>0</v>
      </c>
      <c r="DL506" s="19">
        <f>IF($BJ505=1,1,0)</f>
        <v>0</v>
      </c>
      <c r="DM506" s="19">
        <f>IF($BR505=1,1,0)</f>
        <v>0</v>
      </c>
      <c r="DN506" s="19">
        <f>IF($BV505=1,1,0)</f>
        <v>0</v>
      </c>
      <c r="DQ506" s="19">
        <f t="shared" ref="DQ506" si="25813">IF($N505=1,1,0)</f>
        <v>0</v>
      </c>
      <c r="DR506" s="19">
        <f t="shared" ref="DR506" si="25814">IF($R505=1,1,0)</f>
        <v>0</v>
      </c>
      <c r="DS506" s="19">
        <f t="shared" ref="DS506" si="25815">IF($V505=1,1,0)</f>
        <v>0</v>
      </c>
      <c r="DT506" s="19">
        <f t="shared" ref="DT506" si="25816">IF($Z505=1,1,0)</f>
        <v>0</v>
      </c>
      <c r="DU506" s="19">
        <f t="shared" ref="DU506" si="25817">IF($AH505=1,1,0)</f>
        <v>0</v>
      </c>
      <c r="DV506" s="19">
        <f t="shared" ref="DV506" si="25818">IF($AL505=1,1,0)</f>
        <v>0</v>
      </c>
      <c r="DW506" s="19">
        <f t="shared" ref="DW506" si="25819">IF($AT505=1,1,0)</f>
        <v>0</v>
      </c>
      <c r="DX506" s="19">
        <f t="shared" ref="DX506" si="25820">IF($AX505=1,1,0)</f>
        <v>0</v>
      </c>
      <c r="DY506" s="19">
        <f t="shared" ref="DY506" si="25821">IF($BF505=1,1,0)</f>
        <v>0</v>
      </c>
      <c r="DZ506" s="19">
        <f t="shared" ref="DZ506" si="25822">IF($BJ505=1,1,0)</f>
        <v>0</v>
      </c>
      <c r="EA506" s="19">
        <f t="shared" ref="EA506" si="25823">IF($BR505=1,1,0)</f>
        <v>0</v>
      </c>
      <c r="EB506" s="19">
        <f t="shared" ref="EB506" si="25824">IF($BV505=1,1,0)</f>
        <v>0</v>
      </c>
      <c r="EE506" s="329">
        <f>N505*$FU506*週間進捗報告書!$G$9</f>
        <v>0</v>
      </c>
      <c r="EF506" s="329">
        <f>R505*$FV506*週間進捗報告書!$G$10</f>
        <v>0</v>
      </c>
      <c r="EG506" s="329">
        <f>V505*$FW506*週間進捗報告書!$G$11</f>
        <v>0</v>
      </c>
      <c r="EH506" s="329">
        <f>Z505*$FX506*週間進捗報告書!$G$12</f>
        <v>0</v>
      </c>
      <c r="EI506" s="329">
        <f>AH505*$FY506*週間進捗報告書!$G$13</f>
        <v>0</v>
      </c>
      <c r="EJ506" s="329">
        <f>AL505*$FZ506*週間進捗報告書!$G$14</f>
        <v>0</v>
      </c>
      <c r="EK506" s="329">
        <f>AT505*$GA506*週間進捗報告書!$G$15</f>
        <v>0</v>
      </c>
      <c r="EL506" s="329">
        <f>AX505*$GB506*週間進捗報告書!$G$16</f>
        <v>0</v>
      </c>
      <c r="EM506" s="329">
        <f>BF505*$GC506*週間進捗報告書!$G$17</f>
        <v>0</v>
      </c>
      <c r="EN506" s="329">
        <f>BJ505*$GD506*週間進捗報告書!$G$18</f>
        <v>0</v>
      </c>
      <c r="EO506" s="329">
        <f>BR505*$GE506*週間進捗報告書!$G$19</f>
        <v>0</v>
      </c>
      <c r="EP506" s="329">
        <f>BV505*$GF506*週間進捗報告書!$G$20</f>
        <v>0</v>
      </c>
      <c r="ER506" s="547"/>
      <c r="ES506" s="547"/>
      <c r="ET506" s="547"/>
      <c r="EU506" s="547"/>
      <c r="EV506" s="547"/>
      <c r="EW506" s="547"/>
      <c r="EX506" s="547"/>
      <c r="EY506" s="547"/>
      <c r="EZ506" s="547"/>
      <c r="FA506" s="547"/>
      <c r="FB506" s="547"/>
      <c r="FC506" s="547"/>
      <c r="FD506" s="547"/>
      <c r="FE506" s="332"/>
      <c r="FG506" s="19"/>
      <c r="FH506" s="19"/>
      <c r="FI506" s="19"/>
      <c r="FJ506" s="19"/>
      <c r="FK506" s="19"/>
      <c r="FL506" s="19"/>
      <c r="FM506" s="19"/>
      <c r="FN506" s="19"/>
      <c r="FO506" s="19"/>
      <c r="FP506" s="19"/>
      <c r="FQ506" s="19"/>
      <c r="FR506" s="19"/>
      <c r="FU506" s="295">
        <f t="shared" ref="FU506" si="25825">FU505</f>
        <v>0</v>
      </c>
      <c r="FV506" s="295">
        <f t="shared" ref="FV506" si="25826">FV505</f>
        <v>0</v>
      </c>
      <c r="FW506" s="295">
        <f t="shared" ref="FW506" si="25827">FW505</f>
        <v>0</v>
      </c>
      <c r="FX506" s="295">
        <f t="shared" ref="FX506" si="25828">FX505</f>
        <v>0</v>
      </c>
      <c r="FY506" s="295">
        <f t="shared" ref="FY506" si="25829">FY505</f>
        <v>0</v>
      </c>
      <c r="FZ506" s="295">
        <f t="shared" ref="FZ506" si="25830">FZ505</f>
        <v>0</v>
      </c>
      <c r="GA506" s="295">
        <f t="shared" ref="GA506" si="25831">GA505</f>
        <v>0</v>
      </c>
      <c r="GB506" s="295">
        <f t="shared" ref="GB506" si="25832">GB505</f>
        <v>0</v>
      </c>
      <c r="GC506" s="295">
        <f t="shared" ref="GC506" si="25833">GC505</f>
        <v>0</v>
      </c>
      <c r="GD506" s="295">
        <f t="shared" ref="GD506" si="25834">GD505</f>
        <v>0</v>
      </c>
      <c r="GE506" s="295">
        <f t="shared" ref="GE506" si="25835">GE505</f>
        <v>0</v>
      </c>
      <c r="GF506" s="295">
        <f t="shared" ref="GF506" si="25836">GF505</f>
        <v>0</v>
      </c>
      <c r="GG506" s="295" t="e">
        <f t="shared" ref="GG506" si="25837">GG505</f>
        <v>#N/A</v>
      </c>
      <c r="GH506" s="2" t="e">
        <f>INDEX(リスト!$V:$V,MATCH(中日程計画表!$D505,リスト!$D:$D,0))</f>
        <v>#N/A</v>
      </c>
      <c r="GI506" s="2" t="e">
        <f>INDEX(リスト!$A:$A,MATCH(中日程計画表!$D505,リスト!$D:$D,0))</f>
        <v>#N/A</v>
      </c>
      <c r="GJ506" s="2" t="e">
        <f>INDEX(リスト!$U:$U,MATCH(中日程計画表!$D505,リスト!$D:$D,0))</f>
        <v>#N/A</v>
      </c>
      <c r="GK506" s="5" t="e">
        <f>INDEX(リスト!$W:$W,MATCH(中日程計画表!$D505,リスト!$D:$D,0))</f>
        <v>#N/A</v>
      </c>
      <c r="GL506" s="2" t="s">
        <v>201</v>
      </c>
      <c r="GM506" s="296">
        <f t="shared" ref="GM506" si="25838">GM505</f>
        <v>0</v>
      </c>
      <c r="GN506" s="296">
        <f t="shared" ref="GN506" si="25839">GN505</f>
        <v>0</v>
      </c>
      <c r="GU506" s="461"/>
      <c r="GV506" s="460"/>
      <c r="GW506" s="460"/>
      <c r="GX506" s="461"/>
      <c r="GY506" s="461"/>
      <c r="GZ506" s="460"/>
      <c r="HA506" s="460"/>
      <c r="HB506" s="461"/>
      <c r="HC506" s="461"/>
      <c r="HD506" s="460"/>
      <c r="HE506" s="460"/>
      <c r="HF506" s="461"/>
      <c r="HG506" s="461"/>
      <c r="HH506" s="460"/>
      <c r="HI506" s="460"/>
      <c r="HJ506" s="461"/>
      <c r="HK506" s="461"/>
      <c r="HL506" s="460"/>
      <c r="HM506" s="460"/>
      <c r="HN506" s="461"/>
      <c r="HO506" s="461"/>
      <c r="HP506" s="460"/>
      <c r="HQ506" s="460"/>
      <c r="HR506" s="461"/>
      <c r="HS506" s="4"/>
    </row>
    <row r="507" spans="1:227" ht="12" customHeight="1">
      <c r="A507" s="488" t="str">
        <f t="shared" ref="A507" ca="1" si="25840">INDIRECT("リスト!A"&amp;B507+6)</f>
        <v/>
      </c>
      <c r="B507" s="486">
        <f t="shared" ref="B507" si="25841">ROUNDDOWN((ROW()-6)/2,0)+1</f>
        <v>251</v>
      </c>
      <c r="C507" s="474" t="str">
        <f>機能グループ名</f>
        <v/>
      </c>
      <c r="D507" s="484">
        <f>機能ID</f>
        <v>0</v>
      </c>
      <c r="E507" s="482">
        <f>機能名</f>
        <v>0</v>
      </c>
      <c r="F507" s="315"/>
      <c r="G507" s="315"/>
      <c r="H507" s="315"/>
      <c r="I507" s="315"/>
      <c r="J507" s="316"/>
      <c r="K507" s="480" t="str">
        <f>担当者_SR</f>
        <v>NG</v>
      </c>
      <c r="L507" s="76"/>
      <c r="M507" s="76"/>
      <c r="N507" s="470"/>
      <c r="O507" s="474" t="str">
        <f>担当者_SRR</f>
        <v>NG</v>
      </c>
      <c r="P507" s="76"/>
      <c r="Q507" s="76"/>
      <c r="R507" s="470"/>
      <c r="S507" s="474" t="str">
        <f>担当者_DS</f>
        <v>NG</v>
      </c>
      <c r="T507" s="76"/>
      <c r="U507" s="76"/>
      <c r="V507" s="470"/>
      <c r="W507" s="472" t="str">
        <f>担当者_DSR</f>
        <v>NG</v>
      </c>
      <c r="X507" s="76"/>
      <c r="Y507" s="76"/>
      <c r="Z507" s="470"/>
      <c r="AA507" s="476"/>
      <c r="AB507" s="79"/>
      <c r="AC507" s="79"/>
      <c r="AD507" s="470">
        <f>IF(AC508 &lt;&gt; "",1,0)</f>
        <v>0</v>
      </c>
      <c r="AE507" s="472" t="str">
        <f>担当者_CD</f>
        <v>NG</v>
      </c>
      <c r="AF507" s="76"/>
      <c r="AG507" s="76"/>
      <c r="AH507" s="470"/>
      <c r="AI507" s="472" t="str">
        <f>担当者_DD</f>
        <v>NG</v>
      </c>
      <c r="AJ507" s="76"/>
      <c r="AK507" s="76"/>
      <c r="AL507" s="470"/>
      <c r="AM507" s="476"/>
      <c r="AN507" s="79"/>
      <c r="AO507" s="79"/>
      <c r="AP507" s="470">
        <f>IF(AO508 &lt;&gt; "",1,0)</f>
        <v>0</v>
      </c>
      <c r="AQ507" s="472" t="str">
        <f>担当者_MCL</f>
        <v>NG</v>
      </c>
      <c r="AR507" s="76"/>
      <c r="AS507" s="76"/>
      <c r="AT507" s="470"/>
      <c r="AU507" s="472" t="str">
        <f>担当者_MCLR</f>
        <v>NG</v>
      </c>
      <c r="AV507" s="76"/>
      <c r="AW507" s="76"/>
      <c r="AX507" s="470"/>
      <c r="AY507" s="476"/>
      <c r="AZ507" s="79"/>
      <c r="BA507" s="79"/>
      <c r="BB507" s="470">
        <f>IF(BA508 &lt;&gt; "",1,0)</f>
        <v>0</v>
      </c>
      <c r="BC507" s="474" t="str">
        <f>担当者_MT</f>
        <v>NG</v>
      </c>
      <c r="BD507" s="76"/>
      <c r="BE507" s="76"/>
      <c r="BF507" s="470"/>
      <c r="BG507" s="472" t="str">
        <f>担当者_M検</f>
        <v>NG</v>
      </c>
      <c r="BH507" s="76"/>
      <c r="BI507" s="76"/>
      <c r="BJ507" s="470"/>
      <c r="BK507" s="476"/>
      <c r="BL507" s="79"/>
      <c r="BM507" s="79"/>
      <c r="BN507" s="470">
        <v>0</v>
      </c>
      <c r="BO507" s="474" t="str">
        <f>担当者_モテ</f>
        <v>NG</v>
      </c>
      <c r="BP507" s="76"/>
      <c r="BQ507" s="76"/>
      <c r="BR507" s="470"/>
      <c r="BS507" s="472" t="str">
        <f>担当者_モテR</f>
        <v>NG</v>
      </c>
      <c r="BT507" s="76"/>
      <c r="BU507" s="76"/>
      <c r="BV507" s="470"/>
      <c r="BW507" s="468">
        <f t="shared" ref="BW507" si="25842">IFERROR(SUM(IF(K507&lt;&gt;"NG",N507*K$1,0),IF(O507&lt;&gt;"NG",R507*O$1,0),IF(S507&lt;&gt;"NG",V507*S$1,0),IF(W507&lt;&gt;"NG",Z507*W$1,0),IF(AA507&lt;&gt;"NG",AD507*AA$1,0),IF(AE507&lt;&gt;"NG",AH507*AE$1,0),IF(AI507&lt;&gt;"NG",AL507*AI$1,0),IF(AM507&lt;&gt;"NG",AP507*AM$1,0),IF(AQ507&lt;&gt;"NG",AT507*AQ$1,0),IF(AU507&lt;&gt;"NG",AX507*AU$1,0),IF(AY507&lt;&gt;"NG",BB507*AY$1,0),IF(BC507&lt;&gt;"NG",BF507*BC$1,0),IF(BG507&lt;&gt;"NG",BJ507*BG$1,0),IF(BK507&lt;&gt;"NG",BN507*BK$1,0),IF(BO507&lt;&gt;"NG",BR507*BO$1,0),IF(BS507&lt;&gt;"NG",BV507*BS$1,0))/SUM(IF(K507&lt;&gt;"NG",K$1,0),IF(O507&lt;&gt;"NG",O$1,0),IF(S507&lt;&gt;"NG",S$1,0),IF(W507&lt;&gt;"NG",W$1,0),IF(AA507&lt;&gt;"NG",AA$1,0),IF(AE507&lt;&gt;"NG",AE$1,0),IF(AI507&lt;&gt;"NG",AI$1,0),IF(AM507&lt;&gt;"NG",AM$1,0),IF(AQ507&lt;&gt;"NG",AQ$1,0),IF(AU507&lt;&gt;"NG",AU$1,0),IF(AY507&lt;&gt;"NG",AY$1,0),IF(BC507&lt;&gt;"NG",BC$1,0),IF(BG507&lt;&gt;"NG",BG$1,0),IF(BK507&lt;&gt;"NG",BK$1,0),IF(BO507&lt;&gt;"NG",BO$1,0),IF(BS507&lt;&gt;"NG",BS$1,0)),0)</f>
        <v>0</v>
      </c>
      <c r="BX507" s="466"/>
      <c r="BY507" s="490"/>
      <c r="BZ507" s="5"/>
      <c r="CA507" s="32">
        <f t="shared" ref="CA507" si="25843">IF(AND($M507&lt;&gt;$BZ$5,$M507&lt;=$BZ$6,$M507&lt;&gt;$BZ$7),1,0)</f>
        <v>0</v>
      </c>
      <c r="CB507" s="32">
        <f t="shared" ref="CB507" si="25844">IF(AND($Q507&lt;&gt;$BZ$5,$Q507&lt;=$BZ$6,$Q507&lt;&gt;$BZ$7),1,0)</f>
        <v>0</v>
      </c>
      <c r="CC507" s="32">
        <f t="shared" ref="CC507" si="25845">IF(AND($U507&lt;&gt;$BZ$5,$U507&lt;=$BZ$6,$U507&lt;&gt;$BZ$7),1,0)</f>
        <v>0</v>
      </c>
      <c r="CD507" s="32">
        <f t="shared" ref="CD507" si="25846">IF(AND($Y507&lt;&gt;$BZ$5,$Y507&lt;=$BZ$6,$Y507&lt;&gt;$BZ$7),1,0)</f>
        <v>0</v>
      </c>
      <c r="CE507" s="32">
        <f t="shared" ref="CE507" si="25847">IF(AND($AG507&lt;&gt;$BZ$5,$AG507&lt;=$BZ$6,$AG507&lt;&gt;$BZ$7),1,0)</f>
        <v>0</v>
      </c>
      <c r="CF507" s="32">
        <f t="shared" ref="CF507" si="25848">IF(AND($AK507&lt;&gt;$BZ$5,$AK507&lt;=$BZ$6,$AK507&lt;&gt;$BZ$7),1,0)</f>
        <v>0</v>
      </c>
      <c r="CG507" s="32">
        <f t="shared" ref="CG507" si="25849">IF(AND($AS507&lt;&gt;$BZ$5,$AS507&lt;=$BZ$6,$AS507&lt;&gt;$BZ$7),1,0)</f>
        <v>0</v>
      </c>
      <c r="CH507" s="32">
        <f t="shared" ref="CH507" si="25850">IF(AND($AW507&lt;&gt;$BZ$5,$AW507&lt;=$BZ$6,$AW507&lt;&gt;$BZ$7),1,0)</f>
        <v>0</v>
      </c>
      <c r="CI507" s="32">
        <f t="shared" ref="CI507" si="25851">IF(AND($BE507&lt;&gt;$BZ$5,$BE507&lt;=$BZ$6,$BE507&lt;&gt;$BZ$7),1,0)</f>
        <v>0</v>
      </c>
      <c r="CJ507" s="32">
        <f t="shared" ref="CJ507" si="25852">IF(AND($BI507&lt;&gt;$BZ$5,$BI507&lt;=$BZ$6,$BI507&lt;&gt;$BZ$7),1,0)</f>
        <v>0</v>
      </c>
      <c r="CK507" s="32">
        <f t="shared" ref="CK507" si="25853">IF(AND($BQ507&lt;&gt;$BZ$5,$BQ507&lt;=$BZ$6,$BQ507&lt;&gt;$BZ$7),1,0)</f>
        <v>0</v>
      </c>
      <c r="CL507" s="32">
        <f t="shared" ref="CL507" si="25854">IF(AND($BU507&lt;&gt;$BZ$5,$BU507&lt;=$BZ$6,$BU507&lt;&gt;$BZ$7),1,0)</f>
        <v>0</v>
      </c>
      <c r="CO507" s="32">
        <f>IF(AND($M507&lt;&gt;$CN$5,$M507&lt;=$CN$6,$M507&lt;&gt;$CN$7),1,0)</f>
        <v>0</v>
      </c>
      <c r="CP507" s="32">
        <f>IF(AND($Q507&lt;&gt;$CN$5,$Q507&lt;=$CN$6,$Q507&lt;&gt;$CN$7),1,0)</f>
        <v>0</v>
      </c>
      <c r="CQ507" s="32">
        <f>IF(AND($U507&lt;&gt;$CN$5,$U507&lt;=$CN$6,$U507&lt;&gt;$CN$7),1,0)</f>
        <v>0</v>
      </c>
      <c r="CR507" s="32">
        <f>IF(AND($Y507&lt;&gt;$CN$5,$Y507&lt;=$CN$6,$Y507&lt;&gt;$CN$7),1,0)</f>
        <v>0</v>
      </c>
      <c r="CS507" s="32">
        <f>IF(AND($AG507&lt;&gt;$CN$5,$AG507&lt;=$CN$6,$AG507&lt;&gt;$CN$7),1,0)</f>
        <v>0</v>
      </c>
      <c r="CT507" s="32">
        <f>IF(AND($AK507&lt;&gt;$CN$5,$AK507&lt;=$CN$6,$AK507&lt;&gt;$CN$7),1,0)</f>
        <v>0</v>
      </c>
      <c r="CU507" s="32">
        <f>IF(AND($AS507&lt;&gt;$CN$5,$AS507&lt;=$CN$6,$AS507&lt;&gt;$CN$7),1,0)</f>
        <v>0</v>
      </c>
      <c r="CV507" s="32">
        <f>IF(AND($AW507&lt;&gt;$CN$5,$AW507&lt;=$CN$6,$AW507&lt;&gt;$CN$7),1,0)</f>
        <v>0</v>
      </c>
      <c r="CW507" s="32">
        <f>IF(AND($BE507&lt;&gt;$CN$5,$BE507&lt;=$CN$6,$BE507&lt;&gt;$CN$7),1,0)</f>
        <v>0</v>
      </c>
      <c r="CX507" s="32">
        <f>IF(AND($BI507&lt;&gt;$CN$5,$BI507&lt;=$CN$6,$BI507&lt;&gt;$CN$7),1,0)</f>
        <v>0</v>
      </c>
      <c r="CY507" s="32">
        <f>IF(AND($BQ507&lt;&gt;$CN$5,$BQ507&lt;=$CN$6,$BQ507&lt;&gt;$CN$7),1,0)</f>
        <v>0</v>
      </c>
      <c r="CZ507" s="32">
        <f>IF(AND($BU507&lt;&gt;$CN$5,$BU507&lt;=$CN$6,$BU507&lt;&gt;$CN$7),1,0)</f>
        <v>0</v>
      </c>
      <c r="DC507" s="32">
        <f>IF(AND($M507&lt;&gt;$DB$5,$M507&lt;=$DB$6,$M507&lt;&gt;$CN$7),1,0)</f>
        <v>0</v>
      </c>
      <c r="DD507" s="32">
        <f>IF(AND($Q507&lt;&gt;$DB$5,$Q507&lt;=$DB$6,$Q507&lt;&gt;$CN$7),1,0)</f>
        <v>0</v>
      </c>
      <c r="DE507" s="32">
        <f>IF(AND($U507&lt;&gt;$DB$5,$U507&lt;=$DB$6,$U507&lt;&gt;$CN$7),1,0)</f>
        <v>0</v>
      </c>
      <c r="DF507" s="32">
        <f>IF(AND($Y507&lt;&gt;$DB$5,$Y507&lt;=$DB$6,$Y507&lt;&gt;$CN$7),1,0)</f>
        <v>0</v>
      </c>
      <c r="DG507" s="32">
        <f>IF(AND($AG507&lt;&gt;$DB$5,$AG507&lt;=$DB$6,$AG507&lt;&gt;$CN$7),1,0)</f>
        <v>0</v>
      </c>
      <c r="DH507" s="32">
        <f>IF(AND($AK507&lt;&gt;$DB$5,$AK507&lt;=$DB$6,$AK507&lt;&gt;$CN$7),1,0)</f>
        <v>0</v>
      </c>
      <c r="DI507" s="32">
        <f>IF(AND($AS507&lt;&gt;$DB$5,$AS507&lt;=$DB$6,$AS507&lt;&gt;$CN$7),1,0)</f>
        <v>0</v>
      </c>
      <c r="DJ507" s="32">
        <f>IF(AND($AW507&lt;&gt;$DB$5,$AW507&lt;=$DB$6,$AW507&lt;&gt;$CN$7),1,0)</f>
        <v>0</v>
      </c>
      <c r="DK507" s="32">
        <f>IF(AND($BE507&lt;&gt;$DB$5,$BE507&lt;=$DB$6,$BE507&lt;&gt;$CN$7),1,0)</f>
        <v>0</v>
      </c>
      <c r="DL507" s="32">
        <f>IF(AND($BI507&lt;&gt;$DB$5,$BI507&lt;=$DB$6,$BI507&lt;&gt;$CN$7),1,0)</f>
        <v>0</v>
      </c>
      <c r="DM507" s="32">
        <f>IF(AND($BQ507&lt;&gt;$DB$5,$BQ507&lt;=$DB$6,$BQ507&lt;&gt;$CN$7),1,0)</f>
        <v>0</v>
      </c>
      <c r="DN507" s="32">
        <f>IF(AND($BU507&lt;&gt;$DB$5,$BU507&lt;=$DB$6,$BU507&lt;&gt;$CN$7),1,0)</f>
        <v>0</v>
      </c>
      <c r="DQ507" s="32">
        <f t="shared" ref="DQ507" si="25855">IF(AND($M507&lt;&gt;$DP$5,$M507&lt;=$DP$6,$M507&lt;&gt;$CN$7),1,0)</f>
        <v>0</v>
      </c>
      <c r="DR507" s="32">
        <f t="shared" ref="DR507" si="25856">IF(AND($Q507&lt;&gt;$DP$5,$Q507&lt;=$DP$6,$Q507&lt;&gt;$CN$7),1,0)</f>
        <v>0</v>
      </c>
      <c r="DS507" s="32">
        <f t="shared" ref="DS507" si="25857">IF(AND($U507&lt;&gt;$DP$5,$U507&lt;=$DP$6,$U507&lt;&gt;$CN$7),1,0)</f>
        <v>0</v>
      </c>
      <c r="DT507" s="32">
        <f t="shared" ref="DT507" si="25858">IF(AND($Y507&lt;&gt;$DP$5,$Y507&lt;=$DP$6,$Y507&lt;&gt;$CN$7),1,0)</f>
        <v>0</v>
      </c>
      <c r="DU507" s="32">
        <f t="shared" ref="DU507" si="25859">IF(AND($AG507&lt;&gt;$DP$5,$AG507&lt;=$DP$6,$AG507&lt;&gt;$CN$7),1,0)</f>
        <v>0</v>
      </c>
      <c r="DV507" s="32">
        <f t="shared" ref="DV507" si="25860">IF(AND($AK507&lt;&gt;$DP$5,$AK507&lt;=$DP$6,$AK507&lt;&gt;$CN$7),1,0)</f>
        <v>0</v>
      </c>
      <c r="DW507" s="32">
        <f t="shared" ref="DW507" si="25861">IF(AND($AS507&lt;&gt;$DP$5,$AS507&lt;=$DP$6,$AS507&lt;&gt;$CN$7),1,0)</f>
        <v>0</v>
      </c>
      <c r="DX507" s="32">
        <f t="shared" ref="DX507" si="25862">IF(AND($AW507&lt;&gt;$DP$5,$AW507&lt;=$DP$6,$AW507&lt;&gt;$CN$7),1,0)</f>
        <v>0</v>
      </c>
      <c r="DY507" s="32">
        <f t="shared" ref="DY507" si="25863">IF(AND($BE507&lt;&gt;$DP$5,$BE507&lt;=$DP$6,$BE507&lt;&gt;$CN$7),1,0)</f>
        <v>0</v>
      </c>
      <c r="DZ507" s="32">
        <f t="shared" ref="DZ507" si="25864">IF(AND($BI507&lt;&gt;$DP$5,$BI507&lt;=$DP$6,$BI507&lt;&gt;$CN$7),1,0)</f>
        <v>0</v>
      </c>
      <c r="EA507" s="32">
        <f t="shared" ref="EA507" si="25865">IF(AND($BQ507&lt;&gt;$DP$5,$BQ507&lt;=$DP$6,$BQ507&lt;&gt;$CN$7),1,0)</f>
        <v>0</v>
      </c>
      <c r="EB507" s="32">
        <f t="shared" ref="EB507" si="25866">IF(AND($BU507&lt;&gt;$DP$5,$BU507&lt;=$DP$6,$BU507&lt;&gt;$CN$7),1,0)</f>
        <v>0</v>
      </c>
      <c r="EE507" s="328">
        <f>IF(M507&lt;&gt;"",IF(M507&lt;=$ED$6,1,IF(L507&gt;$ED$6,0,NETWORKDAYS(L507,$ED$6,祭日リスト)/NETWORKDAYS(L507,M507,祭日リスト)))*$GG507*週間進捗報告書!$G$9,0)</f>
        <v>0</v>
      </c>
      <c r="EF507" s="328">
        <f>IF(Q507&lt;&gt;"",IF(Q507&lt;=$ED$6,1,IF(P507&gt;$ED$6,0,NETWORKDAYS(P507,$ED$6,祭日リスト)/NETWORKDAYS(P507,Q507,祭日リスト)))*$GG507*週間進捗報告書!$G$10,0)</f>
        <v>0</v>
      </c>
      <c r="EG507" s="328">
        <f>IF(U507&lt;&gt;"",IF(U507&lt;=$ED$6,1,IF(T507&gt;$ED$6,0,NETWORKDAYS(T507,$ED$6,祭日リスト)/NETWORKDAYS(T507,U507,祭日リスト)))*$GG507*週間進捗報告書!$G$11,0)</f>
        <v>0</v>
      </c>
      <c r="EH507" s="328">
        <f>IF(Y507&lt;&gt;"",IF(Y507&lt;=$ED$6,1,IF(X507&gt;$ED$6,0,NETWORKDAYS(X507,$ED$6,祭日リスト)/NETWORKDAYS(X507,Y507,祭日リスト)))*$GG507*週間進捗報告書!$G$12,0)</f>
        <v>0</v>
      </c>
      <c r="EI507" s="328">
        <f>IF(AG507&lt;&gt;"",IF(AG507&lt;=$ED$6,1,IF(AF507&gt;$ED$6,0,NETWORKDAYS(AF507,$ED$6,祭日リスト)/NETWORKDAYS(AF507,AG507,祭日リスト)))*$GG507*週間進捗報告書!$G$13,0)</f>
        <v>0</v>
      </c>
      <c r="EJ507" s="328">
        <f>IF(AK507&lt;&gt;"",IF(AK507&lt;=$ED$6,1,IF(AJ507&gt;$ED$6,0,NETWORKDAYS(AJ507,$ED$6,祭日リスト)/NETWORKDAYS(AJ507,AK507,祭日リスト)))*$GG507*週間進捗報告書!$G$14,0)</f>
        <v>0</v>
      </c>
      <c r="EK507" s="328">
        <f>IF(AS507&lt;&gt;"",IF(AS507&lt;=$ED$6,1,IF(AR507&gt;$ED$6,0,NETWORKDAYS(AR507,$ED$6,祭日リスト)/NETWORKDAYS(AR507,AS507,祭日リスト)))*$GG507*週間進捗報告書!$G$15,0)</f>
        <v>0</v>
      </c>
      <c r="EL507" s="328">
        <f>IF(AW507&lt;&gt;"",IF(AW507&lt;=$ED$6,1,IF(AV507&gt;$ED$6,0,NETWORKDAYS(AV507,$ED$6,祭日リスト)/NETWORKDAYS(AV507,AW507,祭日リスト)))*$GG507*週間進捗報告書!$G$16,0)</f>
        <v>0</v>
      </c>
      <c r="EM507" s="328">
        <f>IF(BE507&lt;&gt;"",IF(BE507&lt;=$ED$6,1,IF(BD507&gt;$ED$6,0,NETWORKDAYS(BD507,$ED$6,祭日リスト)/NETWORKDAYS(BD507,BE507,祭日リスト)))*$GG507*週間進捗報告書!$G$17,0)</f>
        <v>0</v>
      </c>
      <c r="EN507" s="328">
        <f>IF(BI507&lt;&gt;"",IF(BI507&lt;=$ED$6,1,IF(BH507&gt;$ED$6,0,NETWORKDAYS(BH507,$ED$6,祭日リスト)/NETWORKDAYS(BH507,BI507,祭日リスト)))*$GG507*週間進捗報告書!$G$18,0)</f>
        <v>0</v>
      </c>
      <c r="EO507" s="328">
        <f>IF(BQ507&lt;&gt;"",IF(BQ507&lt;=$ED$6,1,IF(BP507&gt;$ED$6,0,NETWORKDAYS(BP507,$ED$6,祭日リスト)/NETWORKDAYS(BP507,BQ507,祭日リスト)))*$GG507*週間進捗報告書!$G$19,0)</f>
        <v>0</v>
      </c>
      <c r="EP507" s="328">
        <f>IF(BU507&lt;&gt;"",IF(BU507&lt;=$ED$6,1,IF(BT507&gt;$ED$6,0,NETWORKDAYS(BT507,$ED$6,祭日リスト)/NETWORKDAYS(BT507,BU507,祭日リスト)))*$GG507*週間進捗報告書!$G$20,0)</f>
        <v>0</v>
      </c>
      <c r="ER507" s="547">
        <f t="shared" ref="ER507:FC507" si="25867">EE507-EE508</f>
        <v>0</v>
      </c>
      <c r="ES507" s="547">
        <f t="shared" si="25867"/>
        <v>0</v>
      </c>
      <c r="ET507" s="547">
        <f t="shared" si="25867"/>
        <v>0</v>
      </c>
      <c r="EU507" s="547">
        <f t="shared" si="25867"/>
        <v>0</v>
      </c>
      <c r="EV507" s="547">
        <f t="shared" si="25867"/>
        <v>0</v>
      </c>
      <c r="EW507" s="547">
        <f t="shared" si="25867"/>
        <v>0</v>
      </c>
      <c r="EX507" s="547">
        <f t="shared" si="25867"/>
        <v>0</v>
      </c>
      <c r="EY507" s="547">
        <f t="shared" si="25867"/>
        <v>0</v>
      </c>
      <c r="EZ507" s="547">
        <f t="shared" si="25867"/>
        <v>0</v>
      </c>
      <c r="FA507" s="547">
        <f t="shared" si="25867"/>
        <v>0</v>
      </c>
      <c r="FB507" s="547">
        <f t="shared" si="25867"/>
        <v>0</v>
      </c>
      <c r="FC507" s="547">
        <f t="shared" si="25867"/>
        <v>0</v>
      </c>
      <c r="FD507" s="547">
        <f t="shared" ref="FD507" si="25868">SUM(ER507:FC508)</f>
        <v>0</v>
      </c>
      <c r="FE507" s="333"/>
      <c r="FG507" s="32">
        <f>IF(AND($M507&lt;&gt;$FF$7),1,0)</f>
        <v>0</v>
      </c>
      <c r="FH507" s="32">
        <f>IF(AND($Q507&lt;&gt;$FF$7),1,0)</f>
        <v>0</v>
      </c>
      <c r="FI507" s="32">
        <f>IF(AND($U507&lt;&gt;$FF$7),1,0)</f>
        <v>0</v>
      </c>
      <c r="FJ507" s="32">
        <f>IF(AND($Y507&lt;&gt;$FF$7),1,0)</f>
        <v>0</v>
      </c>
      <c r="FK507" s="32">
        <f>IF(AND($AG507&lt;&gt;$FF$7),1,0)</f>
        <v>0</v>
      </c>
      <c r="FL507" s="32">
        <f>IF(AND($AK507&lt;&gt;$FF$7),1,0)</f>
        <v>0</v>
      </c>
      <c r="FM507" s="32">
        <f>IF(AND($AS507&lt;&gt;$FF$7),1,0)</f>
        <v>0</v>
      </c>
      <c r="FN507" s="32">
        <f>IF(AND($AW507&lt;&gt;$FF$7),1,0)</f>
        <v>0</v>
      </c>
      <c r="FO507" s="32">
        <f>IF(AND($BE507&lt;&gt;$FF$7),1,0)</f>
        <v>0</v>
      </c>
      <c r="FP507" s="32">
        <f>IF(AND($BI507&lt;&gt;$FF$7),1,0)</f>
        <v>0</v>
      </c>
      <c r="FQ507" s="32">
        <f>IF(AND($BQ507&lt;&gt;$FF$7),1,0)</f>
        <v>0</v>
      </c>
      <c r="FR507" s="32">
        <f>IF(AND($BU507&lt;&gt;$FF$7),1,0)</f>
        <v>0</v>
      </c>
      <c r="FU507" s="294">
        <f t="shared" ref="FU507" si="25869">IF($K507&lt;&gt;"NG",$GG507,0)</f>
        <v>0</v>
      </c>
      <c r="FV507" s="294">
        <f t="shared" ref="FV507" si="25870">IF($O507&lt;&gt;"NG",$GG507,0)</f>
        <v>0</v>
      </c>
      <c r="FW507" s="294">
        <f t="shared" ref="FW507" si="25871">IF($S507&lt;&gt;"NG",$GG507,0)</f>
        <v>0</v>
      </c>
      <c r="FX507" s="294">
        <f t="shared" ref="FX507" si="25872">IF($W507&lt;&gt;"NG",$GG507,0)</f>
        <v>0</v>
      </c>
      <c r="FY507" s="294">
        <f t="shared" ref="FY507" si="25873">IF($AE507&lt;&gt;"NG",$GG507,0)</f>
        <v>0</v>
      </c>
      <c r="FZ507" s="294">
        <f t="shared" ref="FZ507" si="25874">IF($AI507&lt;&gt;"NG",$GG507,0)</f>
        <v>0</v>
      </c>
      <c r="GA507" s="294">
        <f t="shared" ref="GA507" si="25875">IF($AQ507&lt;&gt;"NG",$GG507,0)</f>
        <v>0</v>
      </c>
      <c r="GB507" s="294">
        <f t="shared" ref="GB507" si="25876">IF($AU507&lt;&gt;"NG",$GG507,0)</f>
        <v>0</v>
      </c>
      <c r="GC507" s="294">
        <f t="shared" ref="GC507" si="25877">IF($BC507&lt;&gt;"NG",$GG507,0)</f>
        <v>0</v>
      </c>
      <c r="GD507" s="294">
        <f t="shared" ref="GD507" si="25878">IF($BG507&lt;&gt;"NG",$GG507,0)</f>
        <v>0</v>
      </c>
      <c r="GE507" s="294">
        <f t="shared" ref="GE507" si="25879">IF($BO507&lt;&gt;"NG",$GG507,0)</f>
        <v>0</v>
      </c>
      <c r="GF507" s="294">
        <f t="shared" ref="GF507" si="25880">IF($BS507&lt;&gt;"NG",$GG507,0)</f>
        <v>0</v>
      </c>
      <c r="GG507" s="294" t="e">
        <f>VLOOKUP($D507,リスト!$D:$S,15,FALSE)</f>
        <v>#N/A</v>
      </c>
      <c r="GH507" s="2" t="e">
        <f>INDEX(リスト!$V:$V,MATCH(中日程計画表!$D507,リスト!$D:$D,0))</f>
        <v>#N/A</v>
      </c>
      <c r="GI507" s="2" t="e">
        <f>INDEX(リスト!$A:$A,MATCH(中日程計画表!$D507,リスト!$D:$D,0))</f>
        <v>#N/A</v>
      </c>
      <c r="GJ507" s="2" t="e">
        <f>INDEX(リスト!$U:$U,MATCH(中日程計画表!$D507,リスト!$D:$D,0))</f>
        <v>#N/A</v>
      </c>
      <c r="GK507" s="5" t="e">
        <f>INDEX(リスト!$W:$W,MATCH(中日程計画表!$D507,リスト!$D:$D,0))</f>
        <v>#N/A</v>
      </c>
      <c r="GL507" s="2" t="s">
        <v>200</v>
      </c>
      <c r="GM507" s="296">
        <f>D507</f>
        <v>0</v>
      </c>
      <c r="GN507" s="296">
        <f>E507</f>
        <v>0</v>
      </c>
      <c r="GU507" s="460" t="str">
        <f t="shared" ref="GU507" si="25881">AE507</f>
        <v>NG</v>
      </c>
      <c r="GV507" s="460">
        <f t="shared" ref="GV507" si="25882">EI507</f>
        <v>0</v>
      </c>
      <c r="GW507" s="460">
        <f t="shared" ref="GW507" si="25883">EI508</f>
        <v>0</v>
      </c>
      <c r="GX507" s="462">
        <f t="shared" ref="GX507" si="25884">EV507</f>
        <v>0</v>
      </c>
      <c r="GY507" s="460" t="str">
        <f t="shared" ref="GY507" si="25885">AI507</f>
        <v>NG</v>
      </c>
      <c r="GZ507" s="460">
        <f t="shared" ref="GZ507" si="25886">EJ507</f>
        <v>0</v>
      </c>
      <c r="HA507" s="460">
        <f t="shared" ref="HA507" si="25887">EJ508</f>
        <v>0</v>
      </c>
      <c r="HB507" s="462">
        <f t="shared" ref="HB507" si="25888">EW507</f>
        <v>0</v>
      </c>
      <c r="HC507" s="460" t="str">
        <f t="shared" ref="HC507" si="25889">AQ507</f>
        <v>NG</v>
      </c>
      <c r="HD507" s="460">
        <f t="shared" ref="HD507" si="25890">EK507</f>
        <v>0</v>
      </c>
      <c r="HE507" s="460">
        <f t="shared" ref="HE507" si="25891">EK508</f>
        <v>0</v>
      </c>
      <c r="HF507" s="462">
        <f t="shared" ref="HF507" si="25892">EX507</f>
        <v>0</v>
      </c>
      <c r="HG507" s="460" t="str">
        <f t="shared" ref="HG507" si="25893">AU507</f>
        <v>NG</v>
      </c>
      <c r="HH507" s="460">
        <f t="shared" ref="HH507" si="25894">EL507</f>
        <v>0</v>
      </c>
      <c r="HI507" s="460">
        <f t="shared" ref="HI507" si="25895">EL508</f>
        <v>0</v>
      </c>
      <c r="HJ507" s="462">
        <f t="shared" ref="HJ507" si="25896">EY507</f>
        <v>0</v>
      </c>
      <c r="HK507" s="460" t="str">
        <f t="shared" ref="HK507" si="25897">BC507</f>
        <v>NG</v>
      </c>
      <c r="HL507" s="460">
        <f t="shared" ref="HL507" si="25898">EM507</f>
        <v>0</v>
      </c>
      <c r="HM507" s="460">
        <f t="shared" ref="HM507" si="25899">EM508</f>
        <v>0</v>
      </c>
      <c r="HN507" s="462">
        <f t="shared" ref="HN507" si="25900">EZ507</f>
        <v>0</v>
      </c>
      <c r="HO507" s="460" t="str">
        <f t="shared" ref="HO507" si="25901">BG507</f>
        <v>NG</v>
      </c>
      <c r="HP507" s="460">
        <f t="shared" ref="HP507" si="25902">EN507</f>
        <v>0</v>
      </c>
      <c r="HQ507" s="460">
        <f t="shared" ref="HQ507" si="25903">EN508</f>
        <v>0</v>
      </c>
      <c r="HR507" s="462">
        <f t="shared" ref="HR507" si="25904">FA507</f>
        <v>0</v>
      </c>
      <c r="HS507" s="332"/>
    </row>
    <row r="508" spans="1:227" ht="12" customHeight="1">
      <c r="A508" s="489"/>
      <c r="B508" s="487"/>
      <c r="C508" s="475"/>
      <c r="D508" s="485"/>
      <c r="E508" s="483"/>
      <c r="F508" s="317"/>
      <c r="G508" s="317"/>
      <c r="H508" s="317"/>
      <c r="I508" s="317"/>
      <c r="J508" s="316"/>
      <c r="K508" s="481"/>
      <c r="L508" s="77"/>
      <c r="M508" s="77"/>
      <c r="N508" s="471"/>
      <c r="O508" s="475"/>
      <c r="P508" s="77"/>
      <c r="Q508" s="77"/>
      <c r="R508" s="471"/>
      <c r="S508" s="475"/>
      <c r="T508" s="77"/>
      <c r="U508" s="77"/>
      <c r="V508" s="471"/>
      <c r="W508" s="473"/>
      <c r="X508" s="77"/>
      <c r="Y508" s="77"/>
      <c r="Z508" s="471"/>
      <c r="AA508" s="477"/>
      <c r="AB508" s="80"/>
      <c r="AC508" s="80"/>
      <c r="AD508" s="471"/>
      <c r="AE508" s="473"/>
      <c r="AF508" s="77"/>
      <c r="AG508" s="77"/>
      <c r="AH508" s="471"/>
      <c r="AI508" s="473"/>
      <c r="AJ508" s="77"/>
      <c r="AK508" s="77"/>
      <c r="AL508" s="471"/>
      <c r="AM508" s="477"/>
      <c r="AN508" s="80"/>
      <c r="AO508" s="80"/>
      <c r="AP508" s="471"/>
      <c r="AQ508" s="473"/>
      <c r="AR508" s="77"/>
      <c r="AS508" s="77"/>
      <c r="AT508" s="471"/>
      <c r="AU508" s="473"/>
      <c r="AV508" s="77"/>
      <c r="AW508" s="77"/>
      <c r="AX508" s="471"/>
      <c r="AY508" s="477"/>
      <c r="AZ508" s="80"/>
      <c r="BA508" s="80"/>
      <c r="BB508" s="471"/>
      <c r="BC508" s="475"/>
      <c r="BD508" s="77"/>
      <c r="BE508" s="77"/>
      <c r="BF508" s="471"/>
      <c r="BG508" s="473"/>
      <c r="BH508" s="77"/>
      <c r="BI508" s="77"/>
      <c r="BJ508" s="471"/>
      <c r="BK508" s="477"/>
      <c r="BL508" s="80"/>
      <c r="BM508" s="80"/>
      <c r="BN508" s="471"/>
      <c r="BO508" s="475"/>
      <c r="BP508" s="77"/>
      <c r="BQ508" s="77"/>
      <c r="BR508" s="471"/>
      <c r="BS508" s="473"/>
      <c r="BT508" s="77"/>
      <c r="BU508" s="77"/>
      <c r="BV508" s="471"/>
      <c r="BW508" s="469"/>
      <c r="BX508" s="467"/>
      <c r="BY508" s="490"/>
      <c r="CA508" s="19">
        <f t="shared" ref="CA508" si="25905">IF(AND($N507=1,$M508&lt;&gt;$BZ$7),1,0)</f>
        <v>0</v>
      </c>
      <c r="CB508" s="19">
        <f t="shared" ref="CB508" si="25906">IF(AND($R507=1,$Q508&lt;&gt;$BZ$7),1,0)</f>
        <v>0</v>
      </c>
      <c r="CC508" s="19">
        <f t="shared" ref="CC508" si="25907">IF(AND($V507=1,$U508&lt;&gt;$BZ$7),1,0)</f>
        <v>0</v>
      </c>
      <c r="CD508" s="19">
        <f t="shared" ref="CD508" si="25908">IF(AND($Z507=1,$Y508&lt;&gt;$BZ$7),1,0)</f>
        <v>0</v>
      </c>
      <c r="CE508" s="19">
        <f t="shared" ref="CE508" si="25909">IF(AND($AH507=1,$AG508&lt;&gt;$BZ$7),1,0)</f>
        <v>0</v>
      </c>
      <c r="CF508" s="19">
        <f t="shared" ref="CF508" si="25910">IF(AND($AL507=1,$AK508&lt;&gt;$BZ$7),1,0)</f>
        <v>0</v>
      </c>
      <c r="CG508" s="19">
        <f t="shared" ref="CG508" si="25911">IF(AND($AT507=1,$AS508&lt;&gt;$BZ$7),1,0)</f>
        <v>0</v>
      </c>
      <c r="CH508" s="19">
        <f t="shared" ref="CH508" si="25912">IF(AND($AX507=1,$AW508&lt;&gt;$BZ$7),1,0)</f>
        <v>0</v>
      </c>
      <c r="CI508" s="19">
        <f t="shared" ref="CI508" si="25913">IF(AND($BF507=1,$BE508&lt;&gt;$BZ$7),1,0)</f>
        <v>0</v>
      </c>
      <c r="CJ508" s="19">
        <f t="shared" ref="CJ508" si="25914">IF(AND($BJ507=1,$BI508&lt;&gt;$BZ$7),1,0)</f>
        <v>0</v>
      </c>
      <c r="CK508" s="19">
        <f t="shared" ref="CK508" si="25915">IF(AND($BR507=1,$BQ508&lt;&gt;$BZ$7),1,0)</f>
        <v>0</v>
      </c>
      <c r="CL508" s="19">
        <f t="shared" ref="CL508" si="25916">IF(AND($BV507=1,$BU508&lt;&gt;$BZ$7),1,0)</f>
        <v>0</v>
      </c>
      <c r="CO508" s="19">
        <f>IF(AND($M508&lt;&gt;$CN$7,$M508&lt;=$CN$6),1,0)</f>
        <v>0</v>
      </c>
      <c r="CP508" s="19">
        <f>IF(AND($Q508&lt;&gt;$CN$7,$Q508&lt;=$CN$6),1,0)</f>
        <v>0</v>
      </c>
      <c r="CQ508" s="19">
        <f>IF(AND($U508&lt;&gt;$CN$7,$U508&lt;=$CN$6),1,0)</f>
        <v>0</v>
      </c>
      <c r="CR508" s="19">
        <f>IF(AND($Y508&lt;&gt;$CN$7,$Y508&lt;=$CN$6),1,0)</f>
        <v>0</v>
      </c>
      <c r="CS508" s="19">
        <f>IF(AND($AG508&lt;&gt;$CN$7,$AG508&lt;=$CN$6),1,0)</f>
        <v>0</v>
      </c>
      <c r="CT508" s="19">
        <f>IF(AND($AK508&lt;&gt;$CN$7,$AK508&lt;=$CN$6),1,0)</f>
        <v>0</v>
      </c>
      <c r="CU508" s="19">
        <f>IF(AND($AS508&lt;&gt;$CN$7,$AS508&lt;=$CN$6),1,0)</f>
        <v>0</v>
      </c>
      <c r="CV508" s="19">
        <f>IF(AND($AW508&lt;&gt;$CN$7,$AW508&lt;=$CN$6),1,0)</f>
        <v>0</v>
      </c>
      <c r="CW508" s="19">
        <f>IF(AND($BE508&lt;&gt;$CN$7,$BE508&lt;=$CN$6),1,0)</f>
        <v>0</v>
      </c>
      <c r="CX508" s="19">
        <f>IF(AND($BI508&lt;&gt;$CN$7,$BI508&lt;=$CN$6),1,0)</f>
        <v>0</v>
      </c>
      <c r="CY508" s="19">
        <f>IF(AND($BQ508&lt;&gt;$CN$7,$BQ508&lt;=$CN$6),1,0)</f>
        <v>0</v>
      </c>
      <c r="CZ508" s="19">
        <f>IF(AND($BU508&lt;&gt;$CN$7,$BU508&lt;=$CN$6),1,0)</f>
        <v>0</v>
      </c>
      <c r="DC508" s="19">
        <f>IF($N507=1,1,0)</f>
        <v>0</v>
      </c>
      <c r="DD508" s="19">
        <f>IF($R507=1,1,0)</f>
        <v>0</v>
      </c>
      <c r="DE508" s="19">
        <f>IF($V507=1,1,0)</f>
        <v>0</v>
      </c>
      <c r="DF508" s="19">
        <f>IF($Z507=1,1,0)</f>
        <v>0</v>
      </c>
      <c r="DG508" s="19">
        <f>IF($AH507=1,1,0)</f>
        <v>0</v>
      </c>
      <c r="DH508" s="19">
        <f>IF($AL507=1,1,0)</f>
        <v>0</v>
      </c>
      <c r="DI508" s="19">
        <f>IF($AT507=1,1,0)</f>
        <v>0</v>
      </c>
      <c r="DJ508" s="19">
        <f>IF($AX507=1,1,0)</f>
        <v>0</v>
      </c>
      <c r="DK508" s="19">
        <f>IF($BF507=1,1,0)</f>
        <v>0</v>
      </c>
      <c r="DL508" s="19">
        <f>IF($BJ507=1,1,0)</f>
        <v>0</v>
      </c>
      <c r="DM508" s="19">
        <f>IF($BR507=1,1,0)</f>
        <v>0</v>
      </c>
      <c r="DN508" s="19">
        <f>IF($BV507=1,1,0)</f>
        <v>0</v>
      </c>
      <c r="DQ508" s="19">
        <f t="shared" ref="DQ508" si="25917">IF($N507=1,1,0)</f>
        <v>0</v>
      </c>
      <c r="DR508" s="19">
        <f t="shared" ref="DR508" si="25918">IF($R507=1,1,0)</f>
        <v>0</v>
      </c>
      <c r="DS508" s="19">
        <f t="shared" ref="DS508" si="25919">IF($V507=1,1,0)</f>
        <v>0</v>
      </c>
      <c r="DT508" s="19">
        <f t="shared" ref="DT508" si="25920">IF($Z507=1,1,0)</f>
        <v>0</v>
      </c>
      <c r="DU508" s="19">
        <f t="shared" ref="DU508" si="25921">IF($AH507=1,1,0)</f>
        <v>0</v>
      </c>
      <c r="DV508" s="19">
        <f t="shared" ref="DV508" si="25922">IF($AL507=1,1,0)</f>
        <v>0</v>
      </c>
      <c r="DW508" s="19">
        <f t="shared" ref="DW508" si="25923">IF($AT507=1,1,0)</f>
        <v>0</v>
      </c>
      <c r="DX508" s="19">
        <f t="shared" ref="DX508" si="25924">IF($AX507=1,1,0)</f>
        <v>0</v>
      </c>
      <c r="DY508" s="19">
        <f t="shared" ref="DY508" si="25925">IF($BF507=1,1,0)</f>
        <v>0</v>
      </c>
      <c r="DZ508" s="19">
        <f t="shared" ref="DZ508" si="25926">IF($BJ507=1,1,0)</f>
        <v>0</v>
      </c>
      <c r="EA508" s="19">
        <f t="shared" ref="EA508" si="25927">IF($BR507=1,1,0)</f>
        <v>0</v>
      </c>
      <c r="EB508" s="19">
        <f t="shared" ref="EB508" si="25928">IF($BV507=1,1,0)</f>
        <v>0</v>
      </c>
      <c r="EE508" s="329">
        <f>N507*$FU508*週間進捗報告書!$G$9</f>
        <v>0</v>
      </c>
      <c r="EF508" s="329">
        <f>R507*$FV508*週間進捗報告書!$G$10</f>
        <v>0</v>
      </c>
      <c r="EG508" s="329">
        <f>V507*$FW508*週間進捗報告書!$G$11</f>
        <v>0</v>
      </c>
      <c r="EH508" s="329">
        <f>Z507*$FX508*週間進捗報告書!$G$12</f>
        <v>0</v>
      </c>
      <c r="EI508" s="329">
        <f>AH507*$FY508*週間進捗報告書!$G$13</f>
        <v>0</v>
      </c>
      <c r="EJ508" s="329">
        <f>AL507*$FZ508*週間進捗報告書!$G$14</f>
        <v>0</v>
      </c>
      <c r="EK508" s="329">
        <f>AT507*$GA508*週間進捗報告書!$G$15</f>
        <v>0</v>
      </c>
      <c r="EL508" s="329">
        <f>AX507*$GB508*週間進捗報告書!$G$16</f>
        <v>0</v>
      </c>
      <c r="EM508" s="329">
        <f>BF507*$GC508*週間進捗報告書!$G$17</f>
        <v>0</v>
      </c>
      <c r="EN508" s="329">
        <f>BJ507*$GD508*週間進捗報告書!$G$18</f>
        <v>0</v>
      </c>
      <c r="EO508" s="329">
        <f>BR507*$GE508*週間進捗報告書!$G$19</f>
        <v>0</v>
      </c>
      <c r="EP508" s="329">
        <f>BV507*$GF508*週間進捗報告書!$G$20</f>
        <v>0</v>
      </c>
      <c r="ER508" s="547"/>
      <c r="ES508" s="547"/>
      <c r="ET508" s="547"/>
      <c r="EU508" s="547"/>
      <c r="EV508" s="547"/>
      <c r="EW508" s="547"/>
      <c r="EX508" s="547"/>
      <c r="EY508" s="547"/>
      <c r="EZ508" s="547"/>
      <c r="FA508" s="547"/>
      <c r="FB508" s="547"/>
      <c r="FC508" s="547"/>
      <c r="FD508" s="547"/>
      <c r="FE508" s="332"/>
      <c r="FG508" s="19"/>
      <c r="FH508" s="19"/>
      <c r="FI508" s="19"/>
      <c r="FJ508" s="19"/>
      <c r="FK508" s="19"/>
      <c r="FL508" s="19"/>
      <c r="FM508" s="19"/>
      <c r="FN508" s="19"/>
      <c r="FO508" s="19"/>
      <c r="FP508" s="19"/>
      <c r="FQ508" s="19"/>
      <c r="FR508" s="19"/>
      <c r="FU508" s="295">
        <f t="shared" ref="FU508" si="25929">FU507</f>
        <v>0</v>
      </c>
      <c r="FV508" s="295">
        <f t="shared" ref="FV508" si="25930">FV507</f>
        <v>0</v>
      </c>
      <c r="FW508" s="295">
        <f t="shared" ref="FW508" si="25931">FW507</f>
        <v>0</v>
      </c>
      <c r="FX508" s="295">
        <f t="shared" ref="FX508" si="25932">FX507</f>
        <v>0</v>
      </c>
      <c r="FY508" s="295">
        <f t="shared" ref="FY508" si="25933">FY507</f>
        <v>0</v>
      </c>
      <c r="FZ508" s="295">
        <f t="shared" ref="FZ508" si="25934">FZ507</f>
        <v>0</v>
      </c>
      <c r="GA508" s="295">
        <f t="shared" ref="GA508" si="25935">GA507</f>
        <v>0</v>
      </c>
      <c r="GB508" s="295">
        <f t="shared" ref="GB508" si="25936">GB507</f>
        <v>0</v>
      </c>
      <c r="GC508" s="295">
        <f t="shared" ref="GC508" si="25937">GC507</f>
        <v>0</v>
      </c>
      <c r="GD508" s="295">
        <f t="shared" ref="GD508" si="25938">GD507</f>
        <v>0</v>
      </c>
      <c r="GE508" s="295">
        <f t="shared" ref="GE508" si="25939">GE507</f>
        <v>0</v>
      </c>
      <c r="GF508" s="295">
        <f t="shared" ref="GF508" si="25940">GF507</f>
        <v>0</v>
      </c>
      <c r="GG508" s="295" t="e">
        <f t="shared" ref="GG508" si="25941">GG507</f>
        <v>#N/A</v>
      </c>
      <c r="GH508" s="2" t="e">
        <f>INDEX(リスト!$V:$V,MATCH(中日程計画表!$D507,リスト!$D:$D,0))</f>
        <v>#N/A</v>
      </c>
      <c r="GI508" s="2" t="e">
        <f>INDEX(リスト!$A:$A,MATCH(中日程計画表!$D507,リスト!$D:$D,0))</f>
        <v>#N/A</v>
      </c>
      <c r="GJ508" s="2" t="e">
        <f>INDEX(リスト!$U:$U,MATCH(中日程計画表!$D507,リスト!$D:$D,0))</f>
        <v>#N/A</v>
      </c>
      <c r="GK508" s="5" t="e">
        <f>INDEX(リスト!$W:$W,MATCH(中日程計画表!$D507,リスト!$D:$D,0))</f>
        <v>#N/A</v>
      </c>
      <c r="GL508" s="2" t="s">
        <v>201</v>
      </c>
      <c r="GM508" s="296">
        <f t="shared" ref="GM508" si="25942">GM507</f>
        <v>0</v>
      </c>
      <c r="GN508" s="296">
        <f t="shared" ref="GN508" si="25943">GN507</f>
        <v>0</v>
      </c>
      <c r="GU508" s="461"/>
      <c r="GV508" s="460"/>
      <c r="GW508" s="460"/>
      <c r="GX508" s="461"/>
      <c r="GY508" s="461"/>
      <c r="GZ508" s="460"/>
      <c r="HA508" s="460"/>
      <c r="HB508" s="461"/>
      <c r="HC508" s="461"/>
      <c r="HD508" s="460"/>
      <c r="HE508" s="460"/>
      <c r="HF508" s="461"/>
      <c r="HG508" s="461"/>
      <c r="HH508" s="460"/>
      <c r="HI508" s="460"/>
      <c r="HJ508" s="461"/>
      <c r="HK508" s="461"/>
      <c r="HL508" s="460"/>
      <c r="HM508" s="460"/>
      <c r="HN508" s="461"/>
      <c r="HO508" s="461"/>
      <c r="HP508" s="460"/>
      <c r="HQ508" s="460"/>
      <c r="HR508" s="461"/>
      <c r="HS508" s="4"/>
    </row>
    <row r="509" spans="1:227" ht="12" customHeight="1">
      <c r="A509" s="488" t="str">
        <f t="shared" ref="A509" ca="1" si="25944">INDIRECT("リスト!A"&amp;B509+6)</f>
        <v/>
      </c>
      <c r="B509" s="486">
        <f t="shared" ref="B509" si="25945">ROUNDDOWN((ROW()-6)/2,0)+1</f>
        <v>252</v>
      </c>
      <c r="C509" s="474" t="str">
        <f>機能グループ名</f>
        <v/>
      </c>
      <c r="D509" s="484">
        <f>機能ID</f>
        <v>0</v>
      </c>
      <c r="E509" s="482">
        <f>機能名</f>
        <v>0</v>
      </c>
      <c r="F509" s="315"/>
      <c r="G509" s="315"/>
      <c r="H509" s="315"/>
      <c r="I509" s="315"/>
      <c r="J509" s="316"/>
      <c r="K509" s="480" t="str">
        <f>担当者_SR</f>
        <v>NG</v>
      </c>
      <c r="L509" s="76"/>
      <c r="M509" s="76"/>
      <c r="N509" s="470"/>
      <c r="O509" s="474" t="str">
        <f>担当者_SRR</f>
        <v>NG</v>
      </c>
      <c r="P509" s="76"/>
      <c r="Q509" s="76"/>
      <c r="R509" s="470"/>
      <c r="S509" s="474" t="str">
        <f>担当者_DS</f>
        <v>NG</v>
      </c>
      <c r="T509" s="76"/>
      <c r="U509" s="76"/>
      <c r="V509" s="470"/>
      <c r="W509" s="472" t="str">
        <f>担当者_DSR</f>
        <v>NG</v>
      </c>
      <c r="X509" s="76"/>
      <c r="Y509" s="76"/>
      <c r="Z509" s="470"/>
      <c r="AA509" s="476"/>
      <c r="AB509" s="79"/>
      <c r="AC509" s="79"/>
      <c r="AD509" s="470">
        <f>IF(AC510 &lt;&gt; "",1,0)</f>
        <v>0</v>
      </c>
      <c r="AE509" s="472" t="str">
        <f>担当者_CD</f>
        <v>NG</v>
      </c>
      <c r="AF509" s="76"/>
      <c r="AG509" s="76"/>
      <c r="AH509" s="470"/>
      <c r="AI509" s="472" t="str">
        <f>担当者_DD</f>
        <v>NG</v>
      </c>
      <c r="AJ509" s="76"/>
      <c r="AK509" s="76"/>
      <c r="AL509" s="470"/>
      <c r="AM509" s="476"/>
      <c r="AN509" s="79"/>
      <c r="AO509" s="79"/>
      <c r="AP509" s="470">
        <f>IF(AO510 &lt;&gt; "",1,0)</f>
        <v>0</v>
      </c>
      <c r="AQ509" s="472" t="str">
        <f>担当者_MCL</f>
        <v>NG</v>
      </c>
      <c r="AR509" s="76"/>
      <c r="AS509" s="76"/>
      <c r="AT509" s="470"/>
      <c r="AU509" s="472" t="str">
        <f>担当者_MCLR</f>
        <v>NG</v>
      </c>
      <c r="AV509" s="76"/>
      <c r="AW509" s="76"/>
      <c r="AX509" s="470"/>
      <c r="AY509" s="476"/>
      <c r="AZ509" s="79"/>
      <c r="BA509" s="79"/>
      <c r="BB509" s="470">
        <f>IF(BA510 &lt;&gt; "",1,0)</f>
        <v>0</v>
      </c>
      <c r="BC509" s="474" t="str">
        <f>担当者_MT</f>
        <v>NG</v>
      </c>
      <c r="BD509" s="76"/>
      <c r="BE509" s="76"/>
      <c r="BF509" s="470"/>
      <c r="BG509" s="472" t="str">
        <f>担当者_M検</f>
        <v>NG</v>
      </c>
      <c r="BH509" s="76"/>
      <c r="BI509" s="76"/>
      <c r="BJ509" s="470"/>
      <c r="BK509" s="476"/>
      <c r="BL509" s="79"/>
      <c r="BM509" s="79"/>
      <c r="BN509" s="470">
        <v>0</v>
      </c>
      <c r="BO509" s="474" t="str">
        <f>担当者_モテ</f>
        <v>NG</v>
      </c>
      <c r="BP509" s="76"/>
      <c r="BQ509" s="76"/>
      <c r="BR509" s="470"/>
      <c r="BS509" s="472" t="str">
        <f>担当者_モテR</f>
        <v>NG</v>
      </c>
      <c r="BT509" s="76"/>
      <c r="BU509" s="76"/>
      <c r="BV509" s="470"/>
      <c r="BW509" s="468">
        <f t="shared" ref="BW509" si="25946">IFERROR(SUM(IF(K509&lt;&gt;"NG",N509*K$1,0),IF(O509&lt;&gt;"NG",R509*O$1,0),IF(S509&lt;&gt;"NG",V509*S$1,0),IF(W509&lt;&gt;"NG",Z509*W$1,0),IF(AA509&lt;&gt;"NG",AD509*AA$1,0),IF(AE509&lt;&gt;"NG",AH509*AE$1,0),IF(AI509&lt;&gt;"NG",AL509*AI$1,0),IF(AM509&lt;&gt;"NG",AP509*AM$1,0),IF(AQ509&lt;&gt;"NG",AT509*AQ$1,0),IF(AU509&lt;&gt;"NG",AX509*AU$1,0),IF(AY509&lt;&gt;"NG",BB509*AY$1,0),IF(BC509&lt;&gt;"NG",BF509*BC$1,0),IF(BG509&lt;&gt;"NG",BJ509*BG$1,0),IF(BK509&lt;&gt;"NG",BN509*BK$1,0),IF(BO509&lt;&gt;"NG",BR509*BO$1,0),IF(BS509&lt;&gt;"NG",BV509*BS$1,0))/SUM(IF(K509&lt;&gt;"NG",K$1,0),IF(O509&lt;&gt;"NG",O$1,0),IF(S509&lt;&gt;"NG",S$1,0),IF(W509&lt;&gt;"NG",W$1,0),IF(AA509&lt;&gt;"NG",AA$1,0),IF(AE509&lt;&gt;"NG",AE$1,0),IF(AI509&lt;&gt;"NG",AI$1,0),IF(AM509&lt;&gt;"NG",AM$1,0),IF(AQ509&lt;&gt;"NG",AQ$1,0),IF(AU509&lt;&gt;"NG",AU$1,0),IF(AY509&lt;&gt;"NG",AY$1,0),IF(BC509&lt;&gt;"NG",BC$1,0),IF(BG509&lt;&gt;"NG",BG$1,0),IF(BK509&lt;&gt;"NG",BK$1,0),IF(BO509&lt;&gt;"NG",BO$1,0),IF(BS509&lt;&gt;"NG",BS$1,0)),0)</f>
        <v>0</v>
      </c>
      <c r="BX509" s="466"/>
      <c r="BY509" s="490"/>
      <c r="BZ509" s="5"/>
      <c r="CA509" s="32">
        <f t="shared" ref="CA509" si="25947">IF(AND($M509&lt;&gt;$BZ$5,$M509&lt;=$BZ$6,$M509&lt;&gt;$BZ$7),1,0)</f>
        <v>0</v>
      </c>
      <c r="CB509" s="32">
        <f t="shared" ref="CB509" si="25948">IF(AND($Q509&lt;&gt;$BZ$5,$Q509&lt;=$BZ$6,$Q509&lt;&gt;$BZ$7),1,0)</f>
        <v>0</v>
      </c>
      <c r="CC509" s="32">
        <f t="shared" ref="CC509" si="25949">IF(AND($U509&lt;&gt;$BZ$5,$U509&lt;=$BZ$6,$U509&lt;&gt;$BZ$7),1,0)</f>
        <v>0</v>
      </c>
      <c r="CD509" s="32">
        <f t="shared" ref="CD509" si="25950">IF(AND($Y509&lt;&gt;$BZ$5,$Y509&lt;=$BZ$6,$Y509&lt;&gt;$BZ$7),1,0)</f>
        <v>0</v>
      </c>
      <c r="CE509" s="32">
        <f t="shared" ref="CE509" si="25951">IF(AND($AG509&lt;&gt;$BZ$5,$AG509&lt;=$BZ$6,$AG509&lt;&gt;$BZ$7),1,0)</f>
        <v>0</v>
      </c>
      <c r="CF509" s="32">
        <f t="shared" ref="CF509" si="25952">IF(AND($AK509&lt;&gt;$BZ$5,$AK509&lt;=$BZ$6,$AK509&lt;&gt;$BZ$7),1,0)</f>
        <v>0</v>
      </c>
      <c r="CG509" s="32">
        <f t="shared" ref="CG509" si="25953">IF(AND($AS509&lt;&gt;$BZ$5,$AS509&lt;=$BZ$6,$AS509&lt;&gt;$BZ$7),1,0)</f>
        <v>0</v>
      </c>
      <c r="CH509" s="32">
        <f t="shared" ref="CH509" si="25954">IF(AND($AW509&lt;&gt;$BZ$5,$AW509&lt;=$BZ$6,$AW509&lt;&gt;$BZ$7),1,0)</f>
        <v>0</v>
      </c>
      <c r="CI509" s="32">
        <f t="shared" ref="CI509" si="25955">IF(AND($BE509&lt;&gt;$BZ$5,$BE509&lt;=$BZ$6,$BE509&lt;&gt;$BZ$7),1,0)</f>
        <v>0</v>
      </c>
      <c r="CJ509" s="32">
        <f t="shared" ref="CJ509" si="25956">IF(AND($BI509&lt;&gt;$BZ$5,$BI509&lt;=$BZ$6,$BI509&lt;&gt;$BZ$7),1,0)</f>
        <v>0</v>
      </c>
      <c r="CK509" s="32">
        <f t="shared" ref="CK509" si="25957">IF(AND($BQ509&lt;&gt;$BZ$5,$BQ509&lt;=$BZ$6,$BQ509&lt;&gt;$BZ$7),1,0)</f>
        <v>0</v>
      </c>
      <c r="CL509" s="32">
        <f t="shared" ref="CL509" si="25958">IF(AND($BU509&lt;&gt;$BZ$5,$BU509&lt;=$BZ$6,$BU509&lt;&gt;$BZ$7),1,0)</f>
        <v>0</v>
      </c>
      <c r="CO509" s="32">
        <f>IF(AND($M509&lt;&gt;$CN$5,$M509&lt;=$CN$6,$M509&lt;&gt;$CN$7),1,0)</f>
        <v>0</v>
      </c>
      <c r="CP509" s="32">
        <f>IF(AND($Q509&lt;&gt;$CN$5,$Q509&lt;=$CN$6,$Q509&lt;&gt;$CN$7),1,0)</f>
        <v>0</v>
      </c>
      <c r="CQ509" s="32">
        <f>IF(AND($U509&lt;&gt;$CN$5,$U509&lt;=$CN$6,$U509&lt;&gt;$CN$7),1,0)</f>
        <v>0</v>
      </c>
      <c r="CR509" s="32">
        <f>IF(AND($Y509&lt;&gt;$CN$5,$Y509&lt;=$CN$6,$Y509&lt;&gt;$CN$7),1,0)</f>
        <v>0</v>
      </c>
      <c r="CS509" s="32">
        <f>IF(AND($AG509&lt;&gt;$CN$5,$AG509&lt;=$CN$6,$AG509&lt;&gt;$CN$7),1,0)</f>
        <v>0</v>
      </c>
      <c r="CT509" s="32">
        <f>IF(AND($AK509&lt;&gt;$CN$5,$AK509&lt;=$CN$6,$AK509&lt;&gt;$CN$7),1,0)</f>
        <v>0</v>
      </c>
      <c r="CU509" s="32">
        <f>IF(AND($AS509&lt;&gt;$CN$5,$AS509&lt;=$CN$6,$AS509&lt;&gt;$CN$7),1,0)</f>
        <v>0</v>
      </c>
      <c r="CV509" s="32">
        <f>IF(AND($AW509&lt;&gt;$CN$5,$AW509&lt;=$CN$6,$AW509&lt;&gt;$CN$7),1,0)</f>
        <v>0</v>
      </c>
      <c r="CW509" s="32">
        <f>IF(AND($BE509&lt;&gt;$CN$5,$BE509&lt;=$CN$6,$BE509&lt;&gt;$CN$7),1,0)</f>
        <v>0</v>
      </c>
      <c r="CX509" s="32">
        <f>IF(AND($BI509&lt;&gt;$CN$5,$BI509&lt;=$CN$6,$BI509&lt;&gt;$CN$7),1,0)</f>
        <v>0</v>
      </c>
      <c r="CY509" s="32">
        <f>IF(AND($BQ509&lt;&gt;$CN$5,$BQ509&lt;=$CN$6,$BQ509&lt;&gt;$CN$7),1,0)</f>
        <v>0</v>
      </c>
      <c r="CZ509" s="32">
        <f>IF(AND($BU509&lt;&gt;$CN$5,$BU509&lt;=$CN$6,$BU509&lt;&gt;$CN$7),1,0)</f>
        <v>0</v>
      </c>
      <c r="DC509" s="32">
        <f>IF(AND($M509&lt;&gt;$DB$5,$M509&lt;=$DB$6,$M509&lt;&gt;$CN$7),1,0)</f>
        <v>0</v>
      </c>
      <c r="DD509" s="32">
        <f>IF(AND($Q509&lt;&gt;$DB$5,$Q509&lt;=$DB$6,$Q509&lt;&gt;$CN$7),1,0)</f>
        <v>0</v>
      </c>
      <c r="DE509" s="32">
        <f>IF(AND($U509&lt;&gt;$DB$5,$U509&lt;=$DB$6,$U509&lt;&gt;$CN$7),1,0)</f>
        <v>0</v>
      </c>
      <c r="DF509" s="32">
        <f>IF(AND($Y509&lt;&gt;$DB$5,$Y509&lt;=$DB$6,$Y509&lt;&gt;$CN$7),1,0)</f>
        <v>0</v>
      </c>
      <c r="DG509" s="32">
        <f>IF(AND($AG509&lt;&gt;$DB$5,$AG509&lt;=$DB$6,$AG509&lt;&gt;$CN$7),1,0)</f>
        <v>0</v>
      </c>
      <c r="DH509" s="32">
        <f>IF(AND($AK509&lt;&gt;$DB$5,$AK509&lt;=$DB$6,$AK509&lt;&gt;$CN$7),1,0)</f>
        <v>0</v>
      </c>
      <c r="DI509" s="32">
        <f>IF(AND($AS509&lt;&gt;$DB$5,$AS509&lt;=$DB$6,$AS509&lt;&gt;$CN$7),1,0)</f>
        <v>0</v>
      </c>
      <c r="DJ509" s="32">
        <f>IF(AND($AW509&lt;&gt;$DB$5,$AW509&lt;=$DB$6,$AW509&lt;&gt;$CN$7),1,0)</f>
        <v>0</v>
      </c>
      <c r="DK509" s="32">
        <f>IF(AND($BE509&lt;&gt;$DB$5,$BE509&lt;=$DB$6,$BE509&lt;&gt;$CN$7),1,0)</f>
        <v>0</v>
      </c>
      <c r="DL509" s="32">
        <f>IF(AND($BI509&lt;&gt;$DB$5,$BI509&lt;=$DB$6,$BI509&lt;&gt;$CN$7),1,0)</f>
        <v>0</v>
      </c>
      <c r="DM509" s="32">
        <f>IF(AND($BQ509&lt;&gt;$DB$5,$BQ509&lt;=$DB$6,$BQ509&lt;&gt;$CN$7),1,0)</f>
        <v>0</v>
      </c>
      <c r="DN509" s="32">
        <f>IF(AND($BU509&lt;&gt;$DB$5,$BU509&lt;=$DB$6,$BU509&lt;&gt;$CN$7),1,0)</f>
        <v>0</v>
      </c>
      <c r="DQ509" s="32">
        <f t="shared" ref="DQ509" si="25959">IF(AND($M509&lt;&gt;$DP$5,$M509&lt;=$DP$6,$M509&lt;&gt;$CN$7),1,0)</f>
        <v>0</v>
      </c>
      <c r="DR509" s="32">
        <f t="shared" ref="DR509" si="25960">IF(AND($Q509&lt;&gt;$DP$5,$Q509&lt;=$DP$6,$Q509&lt;&gt;$CN$7),1,0)</f>
        <v>0</v>
      </c>
      <c r="DS509" s="32">
        <f t="shared" ref="DS509" si="25961">IF(AND($U509&lt;&gt;$DP$5,$U509&lt;=$DP$6,$U509&lt;&gt;$CN$7),1,0)</f>
        <v>0</v>
      </c>
      <c r="DT509" s="32">
        <f t="shared" ref="DT509" si="25962">IF(AND($Y509&lt;&gt;$DP$5,$Y509&lt;=$DP$6,$Y509&lt;&gt;$CN$7),1,0)</f>
        <v>0</v>
      </c>
      <c r="DU509" s="32">
        <f t="shared" ref="DU509" si="25963">IF(AND($AG509&lt;&gt;$DP$5,$AG509&lt;=$DP$6,$AG509&lt;&gt;$CN$7),1,0)</f>
        <v>0</v>
      </c>
      <c r="DV509" s="32">
        <f t="shared" ref="DV509" si="25964">IF(AND($AK509&lt;&gt;$DP$5,$AK509&lt;=$DP$6,$AK509&lt;&gt;$CN$7),1,0)</f>
        <v>0</v>
      </c>
      <c r="DW509" s="32">
        <f t="shared" ref="DW509" si="25965">IF(AND($AS509&lt;&gt;$DP$5,$AS509&lt;=$DP$6,$AS509&lt;&gt;$CN$7),1,0)</f>
        <v>0</v>
      </c>
      <c r="DX509" s="32">
        <f t="shared" ref="DX509" si="25966">IF(AND($AW509&lt;&gt;$DP$5,$AW509&lt;=$DP$6,$AW509&lt;&gt;$CN$7),1,0)</f>
        <v>0</v>
      </c>
      <c r="DY509" s="32">
        <f t="shared" ref="DY509" si="25967">IF(AND($BE509&lt;&gt;$DP$5,$BE509&lt;=$DP$6,$BE509&lt;&gt;$CN$7),1,0)</f>
        <v>0</v>
      </c>
      <c r="DZ509" s="32">
        <f t="shared" ref="DZ509" si="25968">IF(AND($BI509&lt;&gt;$DP$5,$BI509&lt;=$DP$6,$BI509&lt;&gt;$CN$7),1,0)</f>
        <v>0</v>
      </c>
      <c r="EA509" s="32">
        <f t="shared" ref="EA509" si="25969">IF(AND($BQ509&lt;&gt;$DP$5,$BQ509&lt;=$DP$6,$BQ509&lt;&gt;$CN$7),1,0)</f>
        <v>0</v>
      </c>
      <c r="EB509" s="32">
        <f t="shared" ref="EB509" si="25970">IF(AND($BU509&lt;&gt;$DP$5,$BU509&lt;=$DP$6,$BU509&lt;&gt;$CN$7),1,0)</f>
        <v>0</v>
      </c>
      <c r="EE509" s="328">
        <f>IF(M509&lt;&gt;"",IF(M509&lt;=$ED$6,1,IF(L509&gt;$ED$6,0,NETWORKDAYS(L509,$ED$6,祭日リスト)/NETWORKDAYS(L509,M509,祭日リスト)))*$GG509*週間進捗報告書!$G$9,0)</f>
        <v>0</v>
      </c>
      <c r="EF509" s="328">
        <f>IF(Q509&lt;&gt;"",IF(Q509&lt;=$ED$6,1,IF(P509&gt;$ED$6,0,NETWORKDAYS(P509,$ED$6,祭日リスト)/NETWORKDAYS(P509,Q509,祭日リスト)))*$GG509*週間進捗報告書!$G$10,0)</f>
        <v>0</v>
      </c>
      <c r="EG509" s="328">
        <f>IF(U509&lt;&gt;"",IF(U509&lt;=$ED$6,1,IF(T509&gt;$ED$6,0,NETWORKDAYS(T509,$ED$6,祭日リスト)/NETWORKDAYS(T509,U509,祭日リスト)))*$GG509*週間進捗報告書!$G$11,0)</f>
        <v>0</v>
      </c>
      <c r="EH509" s="328">
        <f>IF(Y509&lt;&gt;"",IF(Y509&lt;=$ED$6,1,IF(X509&gt;$ED$6,0,NETWORKDAYS(X509,$ED$6,祭日リスト)/NETWORKDAYS(X509,Y509,祭日リスト)))*$GG509*週間進捗報告書!$G$12,0)</f>
        <v>0</v>
      </c>
      <c r="EI509" s="328">
        <f>IF(AG509&lt;&gt;"",IF(AG509&lt;=$ED$6,1,IF(AF509&gt;$ED$6,0,NETWORKDAYS(AF509,$ED$6,祭日リスト)/NETWORKDAYS(AF509,AG509,祭日リスト)))*$GG509*週間進捗報告書!$G$13,0)</f>
        <v>0</v>
      </c>
      <c r="EJ509" s="328">
        <f>IF(AK509&lt;&gt;"",IF(AK509&lt;=$ED$6,1,IF(AJ509&gt;$ED$6,0,NETWORKDAYS(AJ509,$ED$6,祭日リスト)/NETWORKDAYS(AJ509,AK509,祭日リスト)))*$GG509*週間進捗報告書!$G$14,0)</f>
        <v>0</v>
      </c>
      <c r="EK509" s="328">
        <f>IF(AS509&lt;&gt;"",IF(AS509&lt;=$ED$6,1,IF(AR509&gt;$ED$6,0,NETWORKDAYS(AR509,$ED$6,祭日リスト)/NETWORKDAYS(AR509,AS509,祭日リスト)))*$GG509*週間進捗報告書!$G$15,0)</f>
        <v>0</v>
      </c>
      <c r="EL509" s="328">
        <f>IF(AW509&lt;&gt;"",IF(AW509&lt;=$ED$6,1,IF(AV509&gt;$ED$6,0,NETWORKDAYS(AV509,$ED$6,祭日リスト)/NETWORKDAYS(AV509,AW509,祭日リスト)))*$GG509*週間進捗報告書!$G$16,0)</f>
        <v>0</v>
      </c>
      <c r="EM509" s="328">
        <f>IF(BE509&lt;&gt;"",IF(BE509&lt;=$ED$6,1,IF(BD509&gt;$ED$6,0,NETWORKDAYS(BD509,$ED$6,祭日リスト)/NETWORKDAYS(BD509,BE509,祭日リスト)))*$GG509*週間進捗報告書!$G$17,0)</f>
        <v>0</v>
      </c>
      <c r="EN509" s="328">
        <f>IF(BI509&lt;&gt;"",IF(BI509&lt;=$ED$6,1,IF(BH509&gt;$ED$6,0,NETWORKDAYS(BH509,$ED$6,祭日リスト)/NETWORKDAYS(BH509,BI509,祭日リスト)))*$GG509*週間進捗報告書!$G$18,0)</f>
        <v>0</v>
      </c>
      <c r="EO509" s="328">
        <f>IF(BQ509&lt;&gt;"",IF(BQ509&lt;=$ED$6,1,IF(BP509&gt;$ED$6,0,NETWORKDAYS(BP509,$ED$6,祭日リスト)/NETWORKDAYS(BP509,BQ509,祭日リスト)))*$GG509*週間進捗報告書!$G$19,0)</f>
        <v>0</v>
      </c>
      <c r="EP509" s="328">
        <f>IF(BU509&lt;&gt;"",IF(BU509&lt;=$ED$6,1,IF(BT509&gt;$ED$6,0,NETWORKDAYS(BT509,$ED$6,祭日リスト)/NETWORKDAYS(BT509,BU509,祭日リスト)))*$GG509*週間進捗報告書!$G$20,0)</f>
        <v>0</v>
      </c>
      <c r="ER509" s="547">
        <f t="shared" ref="ER509:FC509" si="25971">EE509-EE510</f>
        <v>0</v>
      </c>
      <c r="ES509" s="547">
        <f t="shared" si="25971"/>
        <v>0</v>
      </c>
      <c r="ET509" s="547">
        <f t="shared" si="25971"/>
        <v>0</v>
      </c>
      <c r="EU509" s="547">
        <f t="shared" si="25971"/>
        <v>0</v>
      </c>
      <c r="EV509" s="547">
        <f t="shared" si="25971"/>
        <v>0</v>
      </c>
      <c r="EW509" s="547">
        <f t="shared" si="25971"/>
        <v>0</v>
      </c>
      <c r="EX509" s="547">
        <f t="shared" si="25971"/>
        <v>0</v>
      </c>
      <c r="EY509" s="547">
        <f t="shared" si="25971"/>
        <v>0</v>
      </c>
      <c r="EZ509" s="547">
        <f t="shared" si="25971"/>
        <v>0</v>
      </c>
      <c r="FA509" s="547">
        <f t="shared" si="25971"/>
        <v>0</v>
      </c>
      <c r="FB509" s="547">
        <f t="shared" si="25971"/>
        <v>0</v>
      </c>
      <c r="FC509" s="547">
        <f t="shared" si="25971"/>
        <v>0</v>
      </c>
      <c r="FD509" s="547">
        <f t="shared" ref="FD509" si="25972">SUM(ER509:FC510)</f>
        <v>0</v>
      </c>
      <c r="FE509" s="333"/>
      <c r="FG509" s="32">
        <f>IF(AND($M509&lt;&gt;$FF$7),1,0)</f>
        <v>0</v>
      </c>
      <c r="FH509" s="32">
        <f>IF(AND($Q509&lt;&gt;$FF$7),1,0)</f>
        <v>0</v>
      </c>
      <c r="FI509" s="32">
        <f>IF(AND($U509&lt;&gt;$FF$7),1,0)</f>
        <v>0</v>
      </c>
      <c r="FJ509" s="32">
        <f>IF(AND($Y509&lt;&gt;$FF$7),1,0)</f>
        <v>0</v>
      </c>
      <c r="FK509" s="32">
        <f>IF(AND($AG509&lt;&gt;$FF$7),1,0)</f>
        <v>0</v>
      </c>
      <c r="FL509" s="32">
        <f>IF(AND($AK509&lt;&gt;$FF$7),1,0)</f>
        <v>0</v>
      </c>
      <c r="FM509" s="32">
        <f>IF(AND($AS509&lt;&gt;$FF$7),1,0)</f>
        <v>0</v>
      </c>
      <c r="FN509" s="32">
        <f>IF(AND($AW509&lt;&gt;$FF$7),1,0)</f>
        <v>0</v>
      </c>
      <c r="FO509" s="32">
        <f>IF(AND($BE509&lt;&gt;$FF$7),1,0)</f>
        <v>0</v>
      </c>
      <c r="FP509" s="32">
        <f>IF(AND($BI509&lt;&gt;$FF$7),1,0)</f>
        <v>0</v>
      </c>
      <c r="FQ509" s="32">
        <f>IF(AND($BQ509&lt;&gt;$FF$7),1,0)</f>
        <v>0</v>
      </c>
      <c r="FR509" s="32">
        <f>IF(AND($BU509&lt;&gt;$FF$7),1,0)</f>
        <v>0</v>
      </c>
      <c r="FU509" s="294">
        <f t="shared" ref="FU509" si="25973">IF($K509&lt;&gt;"NG",$GG509,0)</f>
        <v>0</v>
      </c>
      <c r="FV509" s="294">
        <f t="shared" ref="FV509" si="25974">IF($O509&lt;&gt;"NG",$GG509,0)</f>
        <v>0</v>
      </c>
      <c r="FW509" s="294">
        <f t="shared" ref="FW509" si="25975">IF($S509&lt;&gt;"NG",$GG509,0)</f>
        <v>0</v>
      </c>
      <c r="FX509" s="294">
        <f t="shared" ref="FX509" si="25976">IF($W509&lt;&gt;"NG",$GG509,0)</f>
        <v>0</v>
      </c>
      <c r="FY509" s="294">
        <f t="shared" ref="FY509" si="25977">IF($AE509&lt;&gt;"NG",$GG509,0)</f>
        <v>0</v>
      </c>
      <c r="FZ509" s="294">
        <f t="shared" ref="FZ509" si="25978">IF($AI509&lt;&gt;"NG",$GG509,0)</f>
        <v>0</v>
      </c>
      <c r="GA509" s="294">
        <f t="shared" ref="GA509" si="25979">IF($AQ509&lt;&gt;"NG",$GG509,0)</f>
        <v>0</v>
      </c>
      <c r="GB509" s="294">
        <f t="shared" ref="GB509" si="25980">IF($AU509&lt;&gt;"NG",$GG509,0)</f>
        <v>0</v>
      </c>
      <c r="GC509" s="294">
        <f t="shared" ref="GC509" si="25981">IF($BC509&lt;&gt;"NG",$GG509,0)</f>
        <v>0</v>
      </c>
      <c r="GD509" s="294">
        <f t="shared" ref="GD509" si="25982">IF($BG509&lt;&gt;"NG",$GG509,0)</f>
        <v>0</v>
      </c>
      <c r="GE509" s="294">
        <f t="shared" ref="GE509" si="25983">IF($BO509&lt;&gt;"NG",$GG509,0)</f>
        <v>0</v>
      </c>
      <c r="GF509" s="294">
        <f t="shared" ref="GF509" si="25984">IF($BS509&lt;&gt;"NG",$GG509,0)</f>
        <v>0</v>
      </c>
      <c r="GG509" s="294" t="e">
        <f>VLOOKUP($D509,リスト!$D:$S,15,FALSE)</f>
        <v>#N/A</v>
      </c>
      <c r="GH509" s="2" t="e">
        <f>INDEX(リスト!$V:$V,MATCH(中日程計画表!$D509,リスト!$D:$D,0))</f>
        <v>#N/A</v>
      </c>
      <c r="GI509" s="2" t="e">
        <f>INDEX(リスト!$A:$A,MATCH(中日程計画表!$D509,リスト!$D:$D,0))</f>
        <v>#N/A</v>
      </c>
      <c r="GJ509" s="2" t="e">
        <f>INDEX(リスト!$U:$U,MATCH(中日程計画表!$D509,リスト!$D:$D,0))</f>
        <v>#N/A</v>
      </c>
      <c r="GK509" s="5" t="e">
        <f>INDEX(リスト!$W:$W,MATCH(中日程計画表!$D509,リスト!$D:$D,0))</f>
        <v>#N/A</v>
      </c>
      <c r="GL509" s="2" t="s">
        <v>200</v>
      </c>
      <c r="GM509" s="296">
        <f>D509</f>
        <v>0</v>
      </c>
      <c r="GN509" s="296">
        <f>E509</f>
        <v>0</v>
      </c>
      <c r="GU509" s="460" t="str">
        <f t="shared" ref="GU509" si="25985">AE509</f>
        <v>NG</v>
      </c>
      <c r="GV509" s="460">
        <f t="shared" ref="GV509" si="25986">EI509</f>
        <v>0</v>
      </c>
      <c r="GW509" s="460">
        <f t="shared" ref="GW509" si="25987">EI510</f>
        <v>0</v>
      </c>
      <c r="GX509" s="462">
        <f t="shared" ref="GX509" si="25988">EV509</f>
        <v>0</v>
      </c>
      <c r="GY509" s="460" t="str">
        <f t="shared" ref="GY509" si="25989">AI509</f>
        <v>NG</v>
      </c>
      <c r="GZ509" s="460">
        <f t="shared" ref="GZ509" si="25990">EJ509</f>
        <v>0</v>
      </c>
      <c r="HA509" s="460">
        <f t="shared" ref="HA509" si="25991">EJ510</f>
        <v>0</v>
      </c>
      <c r="HB509" s="462">
        <f t="shared" ref="HB509" si="25992">EW509</f>
        <v>0</v>
      </c>
      <c r="HC509" s="460" t="str">
        <f t="shared" ref="HC509" si="25993">AQ509</f>
        <v>NG</v>
      </c>
      <c r="HD509" s="460">
        <f t="shared" ref="HD509" si="25994">EK509</f>
        <v>0</v>
      </c>
      <c r="HE509" s="460">
        <f t="shared" ref="HE509" si="25995">EK510</f>
        <v>0</v>
      </c>
      <c r="HF509" s="462">
        <f t="shared" ref="HF509" si="25996">EX509</f>
        <v>0</v>
      </c>
      <c r="HG509" s="460" t="str">
        <f t="shared" ref="HG509" si="25997">AU509</f>
        <v>NG</v>
      </c>
      <c r="HH509" s="460">
        <f t="shared" ref="HH509" si="25998">EL509</f>
        <v>0</v>
      </c>
      <c r="HI509" s="460">
        <f t="shared" ref="HI509" si="25999">EL510</f>
        <v>0</v>
      </c>
      <c r="HJ509" s="462">
        <f t="shared" ref="HJ509" si="26000">EY509</f>
        <v>0</v>
      </c>
      <c r="HK509" s="460" t="str">
        <f t="shared" ref="HK509" si="26001">BC509</f>
        <v>NG</v>
      </c>
      <c r="HL509" s="460">
        <f t="shared" ref="HL509" si="26002">EM509</f>
        <v>0</v>
      </c>
      <c r="HM509" s="460">
        <f t="shared" ref="HM509" si="26003">EM510</f>
        <v>0</v>
      </c>
      <c r="HN509" s="462">
        <f t="shared" ref="HN509" si="26004">EZ509</f>
        <v>0</v>
      </c>
      <c r="HO509" s="460" t="str">
        <f t="shared" ref="HO509" si="26005">BG509</f>
        <v>NG</v>
      </c>
      <c r="HP509" s="460">
        <f t="shared" ref="HP509" si="26006">EN509</f>
        <v>0</v>
      </c>
      <c r="HQ509" s="460">
        <f t="shared" ref="HQ509" si="26007">EN510</f>
        <v>0</v>
      </c>
      <c r="HR509" s="462">
        <f t="shared" ref="HR509" si="26008">FA509</f>
        <v>0</v>
      </c>
      <c r="HS509" s="332"/>
    </row>
    <row r="510" spans="1:227" ht="12" customHeight="1">
      <c r="A510" s="489"/>
      <c r="B510" s="487"/>
      <c r="C510" s="475"/>
      <c r="D510" s="485"/>
      <c r="E510" s="483"/>
      <c r="F510" s="317"/>
      <c r="G510" s="317"/>
      <c r="H510" s="317"/>
      <c r="I510" s="317"/>
      <c r="J510" s="316"/>
      <c r="K510" s="481"/>
      <c r="L510" s="77"/>
      <c r="M510" s="77"/>
      <c r="N510" s="471"/>
      <c r="O510" s="475"/>
      <c r="P510" s="77"/>
      <c r="Q510" s="77"/>
      <c r="R510" s="471"/>
      <c r="S510" s="475"/>
      <c r="T510" s="77"/>
      <c r="U510" s="77"/>
      <c r="V510" s="471"/>
      <c r="W510" s="473"/>
      <c r="X510" s="77"/>
      <c r="Y510" s="77"/>
      <c r="Z510" s="471"/>
      <c r="AA510" s="477"/>
      <c r="AB510" s="80"/>
      <c r="AC510" s="80"/>
      <c r="AD510" s="471"/>
      <c r="AE510" s="473"/>
      <c r="AF510" s="77"/>
      <c r="AG510" s="77"/>
      <c r="AH510" s="471"/>
      <c r="AI510" s="473"/>
      <c r="AJ510" s="77"/>
      <c r="AK510" s="77"/>
      <c r="AL510" s="471"/>
      <c r="AM510" s="477"/>
      <c r="AN510" s="80"/>
      <c r="AO510" s="80"/>
      <c r="AP510" s="471"/>
      <c r="AQ510" s="473"/>
      <c r="AR510" s="77"/>
      <c r="AS510" s="77"/>
      <c r="AT510" s="471"/>
      <c r="AU510" s="473"/>
      <c r="AV510" s="77"/>
      <c r="AW510" s="77"/>
      <c r="AX510" s="471"/>
      <c r="AY510" s="477"/>
      <c r="AZ510" s="80"/>
      <c r="BA510" s="80"/>
      <c r="BB510" s="471"/>
      <c r="BC510" s="475"/>
      <c r="BD510" s="77"/>
      <c r="BE510" s="77"/>
      <c r="BF510" s="471"/>
      <c r="BG510" s="473"/>
      <c r="BH510" s="77"/>
      <c r="BI510" s="77"/>
      <c r="BJ510" s="471"/>
      <c r="BK510" s="477"/>
      <c r="BL510" s="80"/>
      <c r="BM510" s="80"/>
      <c r="BN510" s="471"/>
      <c r="BO510" s="475"/>
      <c r="BP510" s="77"/>
      <c r="BQ510" s="77"/>
      <c r="BR510" s="471"/>
      <c r="BS510" s="473"/>
      <c r="BT510" s="77"/>
      <c r="BU510" s="77"/>
      <c r="BV510" s="471"/>
      <c r="BW510" s="469"/>
      <c r="BX510" s="467"/>
      <c r="BY510" s="490"/>
      <c r="CA510" s="19">
        <f t="shared" ref="CA510" si="26009">IF(AND($N509=1,$M510&lt;&gt;$BZ$7),1,0)</f>
        <v>0</v>
      </c>
      <c r="CB510" s="19">
        <f t="shared" ref="CB510" si="26010">IF(AND($R509=1,$Q510&lt;&gt;$BZ$7),1,0)</f>
        <v>0</v>
      </c>
      <c r="CC510" s="19">
        <f t="shared" ref="CC510" si="26011">IF(AND($V509=1,$U510&lt;&gt;$BZ$7),1,0)</f>
        <v>0</v>
      </c>
      <c r="CD510" s="19">
        <f t="shared" ref="CD510" si="26012">IF(AND($Z509=1,$Y510&lt;&gt;$BZ$7),1,0)</f>
        <v>0</v>
      </c>
      <c r="CE510" s="19">
        <f t="shared" ref="CE510" si="26013">IF(AND($AH509=1,$AG510&lt;&gt;$BZ$7),1,0)</f>
        <v>0</v>
      </c>
      <c r="CF510" s="19">
        <f t="shared" ref="CF510" si="26014">IF(AND($AL509=1,$AK510&lt;&gt;$BZ$7),1,0)</f>
        <v>0</v>
      </c>
      <c r="CG510" s="19">
        <f t="shared" ref="CG510" si="26015">IF(AND($AT509=1,$AS510&lt;&gt;$BZ$7),1,0)</f>
        <v>0</v>
      </c>
      <c r="CH510" s="19">
        <f t="shared" ref="CH510" si="26016">IF(AND($AX509=1,$AW510&lt;&gt;$BZ$7),1,0)</f>
        <v>0</v>
      </c>
      <c r="CI510" s="19">
        <f t="shared" ref="CI510" si="26017">IF(AND($BF509=1,$BE510&lt;&gt;$BZ$7),1,0)</f>
        <v>0</v>
      </c>
      <c r="CJ510" s="19">
        <f t="shared" ref="CJ510" si="26018">IF(AND($BJ509=1,$BI510&lt;&gt;$BZ$7),1,0)</f>
        <v>0</v>
      </c>
      <c r="CK510" s="19">
        <f t="shared" ref="CK510" si="26019">IF(AND($BR509=1,$BQ510&lt;&gt;$BZ$7),1,0)</f>
        <v>0</v>
      </c>
      <c r="CL510" s="19">
        <f t="shared" ref="CL510" si="26020">IF(AND($BV509=1,$BU510&lt;&gt;$BZ$7),1,0)</f>
        <v>0</v>
      </c>
      <c r="CO510" s="19">
        <f>IF(AND($M510&lt;&gt;$CN$7,$M510&lt;=$CN$6),1,0)</f>
        <v>0</v>
      </c>
      <c r="CP510" s="19">
        <f>IF(AND($Q510&lt;&gt;$CN$7,$Q510&lt;=$CN$6),1,0)</f>
        <v>0</v>
      </c>
      <c r="CQ510" s="19">
        <f>IF(AND($U510&lt;&gt;$CN$7,$U510&lt;=$CN$6),1,0)</f>
        <v>0</v>
      </c>
      <c r="CR510" s="19">
        <f>IF(AND($Y510&lt;&gt;$CN$7,$Y510&lt;=$CN$6),1,0)</f>
        <v>0</v>
      </c>
      <c r="CS510" s="19">
        <f>IF(AND($AG510&lt;&gt;$CN$7,$AG510&lt;=$CN$6),1,0)</f>
        <v>0</v>
      </c>
      <c r="CT510" s="19">
        <f>IF(AND($AK510&lt;&gt;$CN$7,$AK510&lt;=$CN$6),1,0)</f>
        <v>0</v>
      </c>
      <c r="CU510" s="19">
        <f>IF(AND($AS510&lt;&gt;$CN$7,$AS510&lt;=$CN$6),1,0)</f>
        <v>0</v>
      </c>
      <c r="CV510" s="19">
        <f>IF(AND($AW510&lt;&gt;$CN$7,$AW510&lt;=$CN$6),1,0)</f>
        <v>0</v>
      </c>
      <c r="CW510" s="19">
        <f>IF(AND($BE510&lt;&gt;$CN$7,$BE510&lt;=$CN$6),1,0)</f>
        <v>0</v>
      </c>
      <c r="CX510" s="19">
        <f>IF(AND($BI510&lt;&gt;$CN$7,$BI510&lt;=$CN$6),1,0)</f>
        <v>0</v>
      </c>
      <c r="CY510" s="19">
        <f>IF(AND($BQ510&lt;&gt;$CN$7,$BQ510&lt;=$CN$6),1,0)</f>
        <v>0</v>
      </c>
      <c r="CZ510" s="19">
        <f>IF(AND($BU510&lt;&gt;$CN$7,$BU510&lt;=$CN$6),1,0)</f>
        <v>0</v>
      </c>
      <c r="DC510" s="19">
        <f>IF($N509=1,1,0)</f>
        <v>0</v>
      </c>
      <c r="DD510" s="19">
        <f>IF($R509=1,1,0)</f>
        <v>0</v>
      </c>
      <c r="DE510" s="19">
        <f>IF($V509=1,1,0)</f>
        <v>0</v>
      </c>
      <c r="DF510" s="19">
        <f>IF($Z509=1,1,0)</f>
        <v>0</v>
      </c>
      <c r="DG510" s="19">
        <f>IF($AH509=1,1,0)</f>
        <v>0</v>
      </c>
      <c r="DH510" s="19">
        <f>IF($AL509=1,1,0)</f>
        <v>0</v>
      </c>
      <c r="DI510" s="19">
        <f>IF($AT509=1,1,0)</f>
        <v>0</v>
      </c>
      <c r="DJ510" s="19">
        <f>IF($AX509=1,1,0)</f>
        <v>0</v>
      </c>
      <c r="DK510" s="19">
        <f>IF($BF509=1,1,0)</f>
        <v>0</v>
      </c>
      <c r="DL510" s="19">
        <f>IF($BJ509=1,1,0)</f>
        <v>0</v>
      </c>
      <c r="DM510" s="19">
        <f>IF($BR509=1,1,0)</f>
        <v>0</v>
      </c>
      <c r="DN510" s="19">
        <f>IF($BV509=1,1,0)</f>
        <v>0</v>
      </c>
      <c r="DQ510" s="19">
        <f t="shared" ref="DQ510" si="26021">IF($N509=1,1,0)</f>
        <v>0</v>
      </c>
      <c r="DR510" s="19">
        <f t="shared" ref="DR510" si="26022">IF($R509=1,1,0)</f>
        <v>0</v>
      </c>
      <c r="DS510" s="19">
        <f t="shared" ref="DS510" si="26023">IF($V509=1,1,0)</f>
        <v>0</v>
      </c>
      <c r="DT510" s="19">
        <f t="shared" ref="DT510" si="26024">IF($Z509=1,1,0)</f>
        <v>0</v>
      </c>
      <c r="DU510" s="19">
        <f t="shared" ref="DU510" si="26025">IF($AH509=1,1,0)</f>
        <v>0</v>
      </c>
      <c r="DV510" s="19">
        <f t="shared" ref="DV510" si="26026">IF($AL509=1,1,0)</f>
        <v>0</v>
      </c>
      <c r="DW510" s="19">
        <f t="shared" ref="DW510" si="26027">IF($AT509=1,1,0)</f>
        <v>0</v>
      </c>
      <c r="DX510" s="19">
        <f t="shared" ref="DX510" si="26028">IF($AX509=1,1,0)</f>
        <v>0</v>
      </c>
      <c r="DY510" s="19">
        <f t="shared" ref="DY510" si="26029">IF($BF509=1,1,0)</f>
        <v>0</v>
      </c>
      <c r="DZ510" s="19">
        <f t="shared" ref="DZ510" si="26030">IF($BJ509=1,1,0)</f>
        <v>0</v>
      </c>
      <c r="EA510" s="19">
        <f t="shared" ref="EA510" si="26031">IF($BR509=1,1,0)</f>
        <v>0</v>
      </c>
      <c r="EB510" s="19">
        <f t="shared" ref="EB510" si="26032">IF($BV509=1,1,0)</f>
        <v>0</v>
      </c>
      <c r="EE510" s="329">
        <f>N509*$FU510*週間進捗報告書!$G$9</f>
        <v>0</v>
      </c>
      <c r="EF510" s="329">
        <f>R509*$FV510*週間進捗報告書!$G$10</f>
        <v>0</v>
      </c>
      <c r="EG510" s="329">
        <f>V509*$FW510*週間進捗報告書!$G$11</f>
        <v>0</v>
      </c>
      <c r="EH510" s="329">
        <f>Z509*$FX510*週間進捗報告書!$G$12</f>
        <v>0</v>
      </c>
      <c r="EI510" s="329">
        <f>AH509*$FY510*週間進捗報告書!$G$13</f>
        <v>0</v>
      </c>
      <c r="EJ510" s="329">
        <f>AL509*$FZ510*週間進捗報告書!$G$14</f>
        <v>0</v>
      </c>
      <c r="EK510" s="329">
        <f>AT509*$GA510*週間進捗報告書!$G$15</f>
        <v>0</v>
      </c>
      <c r="EL510" s="329">
        <f>AX509*$GB510*週間進捗報告書!$G$16</f>
        <v>0</v>
      </c>
      <c r="EM510" s="329">
        <f>BF509*$GC510*週間進捗報告書!$G$17</f>
        <v>0</v>
      </c>
      <c r="EN510" s="329">
        <f>BJ509*$GD510*週間進捗報告書!$G$18</f>
        <v>0</v>
      </c>
      <c r="EO510" s="329">
        <f>BR509*$GE510*週間進捗報告書!$G$19</f>
        <v>0</v>
      </c>
      <c r="EP510" s="329">
        <f>BV509*$GF510*週間進捗報告書!$G$20</f>
        <v>0</v>
      </c>
      <c r="ER510" s="547"/>
      <c r="ES510" s="547"/>
      <c r="ET510" s="547"/>
      <c r="EU510" s="547"/>
      <c r="EV510" s="547"/>
      <c r="EW510" s="547"/>
      <c r="EX510" s="547"/>
      <c r="EY510" s="547"/>
      <c r="EZ510" s="547"/>
      <c r="FA510" s="547"/>
      <c r="FB510" s="547"/>
      <c r="FC510" s="547"/>
      <c r="FD510" s="547"/>
      <c r="FE510" s="332"/>
      <c r="FG510" s="19"/>
      <c r="FH510" s="19"/>
      <c r="FI510" s="19"/>
      <c r="FJ510" s="19"/>
      <c r="FK510" s="19"/>
      <c r="FL510" s="19"/>
      <c r="FM510" s="19"/>
      <c r="FN510" s="19"/>
      <c r="FO510" s="19"/>
      <c r="FP510" s="19"/>
      <c r="FQ510" s="19"/>
      <c r="FR510" s="19"/>
      <c r="FU510" s="295">
        <f t="shared" ref="FU510" si="26033">FU509</f>
        <v>0</v>
      </c>
      <c r="FV510" s="295">
        <f t="shared" ref="FV510" si="26034">FV509</f>
        <v>0</v>
      </c>
      <c r="FW510" s="295">
        <f t="shared" ref="FW510" si="26035">FW509</f>
        <v>0</v>
      </c>
      <c r="FX510" s="295">
        <f t="shared" ref="FX510" si="26036">FX509</f>
        <v>0</v>
      </c>
      <c r="FY510" s="295">
        <f t="shared" ref="FY510" si="26037">FY509</f>
        <v>0</v>
      </c>
      <c r="FZ510" s="295">
        <f t="shared" ref="FZ510" si="26038">FZ509</f>
        <v>0</v>
      </c>
      <c r="GA510" s="295">
        <f t="shared" ref="GA510" si="26039">GA509</f>
        <v>0</v>
      </c>
      <c r="GB510" s="295">
        <f t="shared" ref="GB510" si="26040">GB509</f>
        <v>0</v>
      </c>
      <c r="GC510" s="295">
        <f t="shared" ref="GC510" si="26041">GC509</f>
        <v>0</v>
      </c>
      <c r="GD510" s="295">
        <f t="shared" ref="GD510" si="26042">GD509</f>
        <v>0</v>
      </c>
      <c r="GE510" s="295">
        <f t="shared" ref="GE510" si="26043">GE509</f>
        <v>0</v>
      </c>
      <c r="GF510" s="295">
        <f t="shared" ref="GF510" si="26044">GF509</f>
        <v>0</v>
      </c>
      <c r="GG510" s="295" t="e">
        <f t="shared" ref="GG510" si="26045">GG509</f>
        <v>#N/A</v>
      </c>
      <c r="GH510" s="2" t="e">
        <f>INDEX(リスト!$V:$V,MATCH(中日程計画表!$D509,リスト!$D:$D,0))</f>
        <v>#N/A</v>
      </c>
      <c r="GI510" s="2" t="e">
        <f>INDEX(リスト!$A:$A,MATCH(中日程計画表!$D509,リスト!$D:$D,0))</f>
        <v>#N/A</v>
      </c>
      <c r="GJ510" s="2" t="e">
        <f>INDEX(リスト!$U:$U,MATCH(中日程計画表!$D509,リスト!$D:$D,0))</f>
        <v>#N/A</v>
      </c>
      <c r="GK510" s="5" t="e">
        <f>INDEX(リスト!$W:$W,MATCH(中日程計画表!$D509,リスト!$D:$D,0))</f>
        <v>#N/A</v>
      </c>
      <c r="GL510" s="2" t="s">
        <v>201</v>
      </c>
      <c r="GM510" s="296">
        <f t="shared" ref="GM510" si="26046">GM509</f>
        <v>0</v>
      </c>
      <c r="GN510" s="296">
        <f t="shared" ref="GN510" si="26047">GN509</f>
        <v>0</v>
      </c>
      <c r="GU510" s="461"/>
      <c r="GV510" s="460"/>
      <c r="GW510" s="460"/>
      <c r="GX510" s="461"/>
      <c r="GY510" s="461"/>
      <c r="GZ510" s="460"/>
      <c r="HA510" s="460"/>
      <c r="HB510" s="461"/>
      <c r="HC510" s="461"/>
      <c r="HD510" s="460"/>
      <c r="HE510" s="460"/>
      <c r="HF510" s="461"/>
      <c r="HG510" s="461"/>
      <c r="HH510" s="460"/>
      <c r="HI510" s="460"/>
      <c r="HJ510" s="461"/>
      <c r="HK510" s="461"/>
      <c r="HL510" s="460"/>
      <c r="HM510" s="460"/>
      <c r="HN510" s="461"/>
      <c r="HO510" s="461"/>
      <c r="HP510" s="460"/>
      <c r="HQ510" s="460"/>
      <c r="HR510" s="461"/>
      <c r="HS510" s="4"/>
    </row>
    <row r="511" spans="1:227" ht="12" customHeight="1">
      <c r="A511" s="488" t="str">
        <f t="shared" ref="A511" ca="1" si="26048">INDIRECT("リスト!A"&amp;B511+6)</f>
        <v/>
      </c>
      <c r="B511" s="486">
        <f t="shared" ref="B511" si="26049">ROUNDDOWN((ROW()-6)/2,0)+1</f>
        <v>253</v>
      </c>
      <c r="C511" s="474" t="str">
        <f>機能グループ名</f>
        <v/>
      </c>
      <c r="D511" s="484">
        <f>機能ID</f>
        <v>0</v>
      </c>
      <c r="E511" s="482">
        <f>機能名</f>
        <v>0</v>
      </c>
      <c r="F511" s="315"/>
      <c r="G511" s="315"/>
      <c r="H511" s="315"/>
      <c r="I511" s="315"/>
      <c r="J511" s="316"/>
      <c r="K511" s="480" t="str">
        <f>担当者_SR</f>
        <v>NG</v>
      </c>
      <c r="L511" s="76"/>
      <c r="M511" s="76"/>
      <c r="N511" s="470"/>
      <c r="O511" s="474" t="str">
        <f>担当者_SRR</f>
        <v>NG</v>
      </c>
      <c r="P511" s="76"/>
      <c r="Q511" s="76"/>
      <c r="R511" s="470"/>
      <c r="S511" s="474" t="str">
        <f>担当者_DS</f>
        <v>NG</v>
      </c>
      <c r="T511" s="76"/>
      <c r="U511" s="76"/>
      <c r="V511" s="470"/>
      <c r="W511" s="472" t="str">
        <f>担当者_DSR</f>
        <v>NG</v>
      </c>
      <c r="X511" s="76"/>
      <c r="Y511" s="76"/>
      <c r="Z511" s="470"/>
      <c r="AA511" s="476"/>
      <c r="AB511" s="79"/>
      <c r="AC511" s="79"/>
      <c r="AD511" s="470">
        <f>IF(AC512 &lt;&gt; "",1,0)</f>
        <v>0</v>
      </c>
      <c r="AE511" s="472" t="str">
        <f>担当者_CD</f>
        <v>NG</v>
      </c>
      <c r="AF511" s="76"/>
      <c r="AG511" s="76"/>
      <c r="AH511" s="470"/>
      <c r="AI511" s="472" t="str">
        <f>担当者_DD</f>
        <v>NG</v>
      </c>
      <c r="AJ511" s="76"/>
      <c r="AK511" s="76"/>
      <c r="AL511" s="470"/>
      <c r="AM511" s="476"/>
      <c r="AN511" s="79"/>
      <c r="AO511" s="79"/>
      <c r="AP511" s="470">
        <f>IF(AO512 &lt;&gt; "",1,0)</f>
        <v>0</v>
      </c>
      <c r="AQ511" s="472" t="str">
        <f>担当者_MCL</f>
        <v>NG</v>
      </c>
      <c r="AR511" s="76"/>
      <c r="AS511" s="76"/>
      <c r="AT511" s="470"/>
      <c r="AU511" s="472" t="str">
        <f>担当者_MCLR</f>
        <v>NG</v>
      </c>
      <c r="AV511" s="76"/>
      <c r="AW511" s="76"/>
      <c r="AX511" s="470"/>
      <c r="AY511" s="476"/>
      <c r="AZ511" s="79"/>
      <c r="BA511" s="79"/>
      <c r="BB511" s="470">
        <f>IF(BA512 &lt;&gt; "",1,0)</f>
        <v>0</v>
      </c>
      <c r="BC511" s="474" t="str">
        <f>担当者_MT</f>
        <v>NG</v>
      </c>
      <c r="BD511" s="76"/>
      <c r="BE511" s="76"/>
      <c r="BF511" s="470"/>
      <c r="BG511" s="472" t="str">
        <f>担当者_M検</f>
        <v>NG</v>
      </c>
      <c r="BH511" s="76"/>
      <c r="BI511" s="76"/>
      <c r="BJ511" s="470"/>
      <c r="BK511" s="476"/>
      <c r="BL511" s="79"/>
      <c r="BM511" s="79"/>
      <c r="BN511" s="470">
        <v>0</v>
      </c>
      <c r="BO511" s="474" t="str">
        <f>担当者_モテ</f>
        <v>NG</v>
      </c>
      <c r="BP511" s="76"/>
      <c r="BQ511" s="76"/>
      <c r="BR511" s="470"/>
      <c r="BS511" s="472" t="str">
        <f>担当者_モテR</f>
        <v>NG</v>
      </c>
      <c r="BT511" s="76"/>
      <c r="BU511" s="76"/>
      <c r="BV511" s="470"/>
      <c r="BW511" s="468">
        <f t="shared" ref="BW511" si="26050">IFERROR(SUM(IF(K511&lt;&gt;"NG",N511*K$1,0),IF(O511&lt;&gt;"NG",R511*O$1,0),IF(S511&lt;&gt;"NG",V511*S$1,0),IF(W511&lt;&gt;"NG",Z511*W$1,0),IF(AA511&lt;&gt;"NG",AD511*AA$1,0),IF(AE511&lt;&gt;"NG",AH511*AE$1,0),IF(AI511&lt;&gt;"NG",AL511*AI$1,0),IF(AM511&lt;&gt;"NG",AP511*AM$1,0),IF(AQ511&lt;&gt;"NG",AT511*AQ$1,0),IF(AU511&lt;&gt;"NG",AX511*AU$1,0),IF(AY511&lt;&gt;"NG",BB511*AY$1,0),IF(BC511&lt;&gt;"NG",BF511*BC$1,0),IF(BG511&lt;&gt;"NG",BJ511*BG$1,0),IF(BK511&lt;&gt;"NG",BN511*BK$1,0),IF(BO511&lt;&gt;"NG",BR511*BO$1,0),IF(BS511&lt;&gt;"NG",BV511*BS$1,0))/SUM(IF(K511&lt;&gt;"NG",K$1,0),IF(O511&lt;&gt;"NG",O$1,0),IF(S511&lt;&gt;"NG",S$1,0),IF(W511&lt;&gt;"NG",W$1,0),IF(AA511&lt;&gt;"NG",AA$1,0),IF(AE511&lt;&gt;"NG",AE$1,0),IF(AI511&lt;&gt;"NG",AI$1,0),IF(AM511&lt;&gt;"NG",AM$1,0),IF(AQ511&lt;&gt;"NG",AQ$1,0),IF(AU511&lt;&gt;"NG",AU$1,0),IF(AY511&lt;&gt;"NG",AY$1,0),IF(BC511&lt;&gt;"NG",BC$1,0),IF(BG511&lt;&gt;"NG",BG$1,0),IF(BK511&lt;&gt;"NG",BK$1,0),IF(BO511&lt;&gt;"NG",BO$1,0),IF(BS511&lt;&gt;"NG",BS$1,0)),0)</f>
        <v>0</v>
      </c>
      <c r="BX511" s="466"/>
      <c r="BY511" s="490"/>
      <c r="BZ511" s="5"/>
      <c r="CA511" s="32">
        <f t="shared" ref="CA511" si="26051">IF(AND($M511&lt;&gt;$BZ$5,$M511&lt;=$BZ$6,$M511&lt;&gt;$BZ$7),1,0)</f>
        <v>0</v>
      </c>
      <c r="CB511" s="32">
        <f t="shared" ref="CB511" si="26052">IF(AND($Q511&lt;&gt;$BZ$5,$Q511&lt;=$BZ$6,$Q511&lt;&gt;$BZ$7),1,0)</f>
        <v>0</v>
      </c>
      <c r="CC511" s="32">
        <f t="shared" ref="CC511" si="26053">IF(AND($U511&lt;&gt;$BZ$5,$U511&lt;=$BZ$6,$U511&lt;&gt;$BZ$7),1,0)</f>
        <v>0</v>
      </c>
      <c r="CD511" s="32">
        <f t="shared" ref="CD511" si="26054">IF(AND($Y511&lt;&gt;$BZ$5,$Y511&lt;=$BZ$6,$Y511&lt;&gt;$BZ$7),1,0)</f>
        <v>0</v>
      </c>
      <c r="CE511" s="32">
        <f t="shared" ref="CE511" si="26055">IF(AND($AG511&lt;&gt;$BZ$5,$AG511&lt;=$BZ$6,$AG511&lt;&gt;$BZ$7),1,0)</f>
        <v>0</v>
      </c>
      <c r="CF511" s="32">
        <f t="shared" ref="CF511" si="26056">IF(AND($AK511&lt;&gt;$BZ$5,$AK511&lt;=$BZ$6,$AK511&lt;&gt;$BZ$7),1,0)</f>
        <v>0</v>
      </c>
      <c r="CG511" s="32">
        <f t="shared" ref="CG511" si="26057">IF(AND($AS511&lt;&gt;$BZ$5,$AS511&lt;=$BZ$6,$AS511&lt;&gt;$BZ$7),1,0)</f>
        <v>0</v>
      </c>
      <c r="CH511" s="32">
        <f t="shared" ref="CH511" si="26058">IF(AND($AW511&lt;&gt;$BZ$5,$AW511&lt;=$BZ$6,$AW511&lt;&gt;$BZ$7),1,0)</f>
        <v>0</v>
      </c>
      <c r="CI511" s="32">
        <f t="shared" ref="CI511" si="26059">IF(AND($BE511&lt;&gt;$BZ$5,$BE511&lt;=$BZ$6,$BE511&lt;&gt;$BZ$7),1,0)</f>
        <v>0</v>
      </c>
      <c r="CJ511" s="32">
        <f t="shared" ref="CJ511" si="26060">IF(AND($BI511&lt;&gt;$BZ$5,$BI511&lt;=$BZ$6,$BI511&lt;&gt;$BZ$7),1,0)</f>
        <v>0</v>
      </c>
      <c r="CK511" s="32">
        <f t="shared" ref="CK511" si="26061">IF(AND($BQ511&lt;&gt;$BZ$5,$BQ511&lt;=$BZ$6,$BQ511&lt;&gt;$BZ$7),1,0)</f>
        <v>0</v>
      </c>
      <c r="CL511" s="32">
        <f t="shared" ref="CL511" si="26062">IF(AND($BU511&lt;&gt;$BZ$5,$BU511&lt;=$BZ$6,$BU511&lt;&gt;$BZ$7),1,0)</f>
        <v>0</v>
      </c>
      <c r="CO511" s="32">
        <f>IF(AND($M511&lt;&gt;$CN$5,$M511&lt;=$CN$6,$M511&lt;&gt;$CN$7),1,0)</f>
        <v>0</v>
      </c>
      <c r="CP511" s="32">
        <f>IF(AND($Q511&lt;&gt;$CN$5,$Q511&lt;=$CN$6,$Q511&lt;&gt;$CN$7),1,0)</f>
        <v>0</v>
      </c>
      <c r="CQ511" s="32">
        <f>IF(AND($U511&lt;&gt;$CN$5,$U511&lt;=$CN$6,$U511&lt;&gt;$CN$7),1,0)</f>
        <v>0</v>
      </c>
      <c r="CR511" s="32">
        <f>IF(AND($Y511&lt;&gt;$CN$5,$Y511&lt;=$CN$6,$Y511&lt;&gt;$CN$7),1,0)</f>
        <v>0</v>
      </c>
      <c r="CS511" s="32">
        <f>IF(AND($AG511&lt;&gt;$CN$5,$AG511&lt;=$CN$6,$AG511&lt;&gt;$CN$7),1,0)</f>
        <v>0</v>
      </c>
      <c r="CT511" s="32">
        <f>IF(AND($AK511&lt;&gt;$CN$5,$AK511&lt;=$CN$6,$AK511&lt;&gt;$CN$7),1,0)</f>
        <v>0</v>
      </c>
      <c r="CU511" s="32">
        <f>IF(AND($AS511&lt;&gt;$CN$5,$AS511&lt;=$CN$6,$AS511&lt;&gt;$CN$7),1,0)</f>
        <v>0</v>
      </c>
      <c r="CV511" s="32">
        <f>IF(AND($AW511&lt;&gt;$CN$5,$AW511&lt;=$CN$6,$AW511&lt;&gt;$CN$7),1,0)</f>
        <v>0</v>
      </c>
      <c r="CW511" s="32">
        <f>IF(AND($BE511&lt;&gt;$CN$5,$BE511&lt;=$CN$6,$BE511&lt;&gt;$CN$7),1,0)</f>
        <v>0</v>
      </c>
      <c r="CX511" s="32">
        <f>IF(AND($BI511&lt;&gt;$CN$5,$BI511&lt;=$CN$6,$BI511&lt;&gt;$CN$7),1,0)</f>
        <v>0</v>
      </c>
      <c r="CY511" s="32">
        <f>IF(AND($BQ511&lt;&gt;$CN$5,$BQ511&lt;=$CN$6,$BQ511&lt;&gt;$CN$7),1,0)</f>
        <v>0</v>
      </c>
      <c r="CZ511" s="32">
        <f>IF(AND($BU511&lt;&gt;$CN$5,$BU511&lt;=$CN$6,$BU511&lt;&gt;$CN$7),1,0)</f>
        <v>0</v>
      </c>
      <c r="DC511" s="32">
        <f>IF(AND($M511&lt;&gt;$DB$5,$M511&lt;=$DB$6,$M511&lt;&gt;$CN$7),1,0)</f>
        <v>0</v>
      </c>
      <c r="DD511" s="32">
        <f>IF(AND($Q511&lt;&gt;$DB$5,$Q511&lt;=$DB$6,$Q511&lt;&gt;$CN$7),1,0)</f>
        <v>0</v>
      </c>
      <c r="DE511" s="32">
        <f>IF(AND($U511&lt;&gt;$DB$5,$U511&lt;=$DB$6,$U511&lt;&gt;$CN$7),1,0)</f>
        <v>0</v>
      </c>
      <c r="DF511" s="32">
        <f>IF(AND($Y511&lt;&gt;$DB$5,$Y511&lt;=$DB$6,$Y511&lt;&gt;$CN$7),1,0)</f>
        <v>0</v>
      </c>
      <c r="DG511" s="32">
        <f>IF(AND($AG511&lt;&gt;$DB$5,$AG511&lt;=$DB$6,$AG511&lt;&gt;$CN$7),1,0)</f>
        <v>0</v>
      </c>
      <c r="DH511" s="32">
        <f>IF(AND($AK511&lt;&gt;$DB$5,$AK511&lt;=$DB$6,$AK511&lt;&gt;$CN$7),1,0)</f>
        <v>0</v>
      </c>
      <c r="DI511" s="32">
        <f>IF(AND($AS511&lt;&gt;$DB$5,$AS511&lt;=$DB$6,$AS511&lt;&gt;$CN$7),1,0)</f>
        <v>0</v>
      </c>
      <c r="DJ511" s="32">
        <f>IF(AND($AW511&lt;&gt;$DB$5,$AW511&lt;=$DB$6,$AW511&lt;&gt;$CN$7),1,0)</f>
        <v>0</v>
      </c>
      <c r="DK511" s="32">
        <f>IF(AND($BE511&lt;&gt;$DB$5,$BE511&lt;=$DB$6,$BE511&lt;&gt;$CN$7),1,0)</f>
        <v>0</v>
      </c>
      <c r="DL511" s="32">
        <f>IF(AND($BI511&lt;&gt;$DB$5,$BI511&lt;=$DB$6,$BI511&lt;&gt;$CN$7),1,0)</f>
        <v>0</v>
      </c>
      <c r="DM511" s="32">
        <f>IF(AND($BQ511&lt;&gt;$DB$5,$BQ511&lt;=$DB$6,$BQ511&lt;&gt;$CN$7),1,0)</f>
        <v>0</v>
      </c>
      <c r="DN511" s="32">
        <f>IF(AND($BU511&lt;&gt;$DB$5,$BU511&lt;=$DB$6,$BU511&lt;&gt;$CN$7),1,0)</f>
        <v>0</v>
      </c>
      <c r="DQ511" s="32">
        <f t="shared" ref="DQ511" si="26063">IF(AND($M511&lt;&gt;$DP$5,$M511&lt;=$DP$6,$M511&lt;&gt;$CN$7),1,0)</f>
        <v>0</v>
      </c>
      <c r="DR511" s="32">
        <f t="shared" ref="DR511" si="26064">IF(AND($Q511&lt;&gt;$DP$5,$Q511&lt;=$DP$6,$Q511&lt;&gt;$CN$7),1,0)</f>
        <v>0</v>
      </c>
      <c r="DS511" s="32">
        <f t="shared" ref="DS511" si="26065">IF(AND($U511&lt;&gt;$DP$5,$U511&lt;=$DP$6,$U511&lt;&gt;$CN$7),1,0)</f>
        <v>0</v>
      </c>
      <c r="DT511" s="32">
        <f t="shared" ref="DT511" si="26066">IF(AND($Y511&lt;&gt;$DP$5,$Y511&lt;=$DP$6,$Y511&lt;&gt;$CN$7),1,0)</f>
        <v>0</v>
      </c>
      <c r="DU511" s="32">
        <f t="shared" ref="DU511" si="26067">IF(AND($AG511&lt;&gt;$DP$5,$AG511&lt;=$DP$6,$AG511&lt;&gt;$CN$7),1,0)</f>
        <v>0</v>
      </c>
      <c r="DV511" s="32">
        <f t="shared" ref="DV511" si="26068">IF(AND($AK511&lt;&gt;$DP$5,$AK511&lt;=$DP$6,$AK511&lt;&gt;$CN$7),1,0)</f>
        <v>0</v>
      </c>
      <c r="DW511" s="32">
        <f t="shared" ref="DW511" si="26069">IF(AND($AS511&lt;&gt;$DP$5,$AS511&lt;=$DP$6,$AS511&lt;&gt;$CN$7),1,0)</f>
        <v>0</v>
      </c>
      <c r="DX511" s="32">
        <f t="shared" ref="DX511" si="26070">IF(AND($AW511&lt;&gt;$DP$5,$AW511&lt;=$DP$6,$AW511&lt;&gt;$CN$7),1,0)</f>
        <v>0</v>
      </c>
      <c r="DY511" s="32">
        <f t="shared" ref="DY511" si="26071">IF(AND($BE511&lt;&gt;$DP$5,$BE511&lt;=$DP$6,$BE511&lt;&gt;$CN$7),1,0)</f>
        <v>0</v>
      </c>
      <c r="DZ511" s="32">
        <f t="shared" ref="DZ511" si="26072">IF(AND($BI511&lt;&gt;$DP$5,$BI511&lt;=$DP$6,$BI511&lt;&gt;$CN$7),1,0)</f>
        <v>0</v>
      </c>
      <c r="EA511" s="32">
        <f t="shared" ref="EA511" si="26073">IF(AND($BQ511&lt;&gt;$DP$5,$BQ511&lt;=$DP$6,$BQ511&lt;&gt;$CN$7),1,0)</f>
        <v>0</v>
      </c>
      <c r="EB511" s="32">
        <f t="shared" ref="EB511" si="26074">IF(AND($BU511&lt;&gt;$DP$5,$BU511&lt;=$DP$6,$BU511&lt;&gt;$CN$7),1,0)</f>
        <v>0</v>
      </c>
      <c r="EE511" s="328">
        <f>IF(M511&lt;&gt;"",IF(M511&lt;=$ED$6,1,IF(L511&gt;$ED$6,0,NETWORKDAYS(L511,$ED$6,祭日リスト)/NETWORKDAYS(L511,M511,祭日リスト)))*$GG511*週間進捗報告書!$G$9,0)</f>
        <v>0</v>
      </c>
      <c r="EF511" s="328">
        <f>IF(Q511&lt;&gt;"",IF(Q511&lt;=$ED$6,1,IF(P511&gt;$ED$6,0,NETWORKDAYS(P511,$ED$6,祭日リスト)/NETWORKDAYS(P511,Q511,祭日リスト)))*$GG511*週間進捗報告書!$G$10,0)</f>
        <v>0</v>
      </c>
      <c r="EG511" s="328">
        <f>IF(U511&lt;&gt;"",IF(U511&lt;=$ED$6,1,IF(T511&gt;$ED$6,0,NETWORKDAYS(T511,$ED$6,祭日リスト)/NETWORKDAYS(T511,U511,祭日リスト)))*$GG511*週間進捗報告書!$G$11,0)</f>
        <v>0</v>
      </c>
      <c r="EH511" s="328">
        <f>IF(Y511&lt;&gt;"",IF(Y511&lt;=$ED$6,1,IF(X511&gt;$ED$6,0,NETWORKDAYS(X511,$ED$6,祭日リスト)/NETWORKDAYS(X511,Y511,祭日リスト)))*$GG511*週間進捗報告書!$G$12,0)</f>
        <v>0</v>
      </c>
      <c r="EI511" s="328">
        <f>IF(AG511&lt;&gt;"",IF(AG511&lt;=$ED$6,1,IF(AF511&gt;$ED$6,0,NETWORKDAYS(AF511,$ED$6,祭日リスト)/NETWORKDAYS(AF511,AG511,祭日リスト)))*$GG511*週間進捗報告書!$G$13,0)</f>
        <v>0</v>
      </c>
      <c r="EJ511" s="328">
        <f>IF(AK511&lt;&gt;"",IF(AK511&lt;=$ED$6,1,IF(AJ511&gt;$ED$6,0,NETWORKDAYS(AJ511,$ED$6,祭日リスト)/NETWORKDAYS(AJ511,AK511,祭日リスト)))*$GG511*週間進捗報告書!$G$14,0)</f>
        <v>0</v>
      </c>
      <c r="EK511" s="328">
        <f>IF(AS511&lt;&gt;"",IF(AS511&lt;=$ED$6,1,IF(AR511&gt;$ED$6,0,NETWORKDAYS(AR511,$ED$6,祭日リスト)/NETWORKDAYS(AR511,AS511,祭日リスト)))*$GG511*週間進捗報告書!$G$15,0)</f>
        <v>0</v>
      </c>
      <c r="EL511" s="328">
        <f>IF(AW511&lt;&gt;"",IF(AW511&lt;=$ED$6,1,IF(AV511&gt;$ED$6,0,NETWORKDAYS(AV511,$ED$6,祭日リスト)/NETWORKDAYS(AV511,AW511,祭日リスト)))*$GG511*週間進捗報告書!$G$16,0)</f>
        <v>0</v>
      </c>
      <c r="EM511" s="328">
        <f>IF(BE511&lt;&gt;"",IF(BE511&lt;=$ED$6,1,IF(BD511&gt;$ED$6,0,NETWORKDAYS(BD511,$ED$6,祭日リスト)/NETWORKDAYS(BD511,BE511,祭日リスト)))*$GG511*週間進捗報告書!$G$17,0)</f>
        <v>0</v>
      </c>
      <c r="EN511" s="328">
        <f>IF(BI511&lt;&gt;"",IF(BI511&lt;=$ED$6,1,IF(BH511&gt;$ED$6,0,NETWORKDAYS(BH511,$ED$6,祭日リスト)/NETWORKDAYS(BH511,BI511,祭日リスト)))*$GG511*週間進捗報告書!$G$18,0)</f>
        <v>0</v>
      </c>
      <c r="EO511" s="328">
        <f>IF(BQ511&lt;&gt;"",IF(BQ511&lt;=$ED$6,1,IF(BP511&gt;$ED$6,0,NETWORKDAYS(BP511,$ED$6,祭日リスト)/NETWORKDAYS(BP511,BQ511,祭日リスト)))*$GG511*週間進捗報告書!$G$19,0)</f>
        <v>0</v>
      </c>
      <c r="EP511" s="328">
        <f>IF(BU511&lt;&gt;"",IF(BU511&lt;=$ED$6,1,IF(BT511&gt;$ED$6,0,NETWORKDAYS(BT511,$ED$6,祭日リスト)/NETWORKDAYS(BT511,BU511,祭日リスト)))*$GG511*週間進捗報告書!$G$20,0)</f>
        <v>0</v>
      </c>
      <c r="ER511" s="547">
        <f t="shared" ref="ER511:FC511" si="26075">EE511-EE512</f>
        <v>0</v>
      </c>
      <c r="ES511" s="547">
        <f t="shared" si="26075"/>
        <v>0</v>
      </c>
      <c r="ET511" s="547">
        <f t="shared" si="26075"/>
        <v>0</v>
      </c>
      <c r="EU511" s="547">
        <f t="shared" si="26075"/>
        <v>0</v>
      </c>
      <c r="EV511" s="547">
        <f t="shared" si="26075"/>
        <v>0</v>
      </c>
      <c r="EW511" s="547">
        <f t="shared" si="26075"/>
        <v>0</v>
      </c>
      <c r="EX511" s="547">
        <f t="shared" si="26075"/>
        <v>0</v>
      </c>
      <c r="EY511" s="547">
        <f t="shared" si="26075"/>
        <v>0</v>
      </c>
      <c r="EZ511" s="547">
        <f t="shared" si="26075"/>
        <v>0</v>
      </c>
      <c r="FA511" s="547">
        <f t="shared" si="26075"/>
        <v>0</v>
      </c>
      <c r="FB511" s="547">
        <f t="shared" si="26075"/>
        <v>0</v>
      </c>
      <c r="FC511" s="547">
        <f t="shared" si="26075"/>
        <v>0</v>
      </c>
      <c r="FD511" s="547">
        <f t="shared" ref="FD511" si="26076">SUM(ER511:FC512)</f>
        <v>0</v>
      </c>
      <c r="FE511" s="333"/>
      <c r="FG511" s="32">
        <f>IF(AND($M511&lt;&gt;$FF$7),1,0)</f>
        <v>0</v>
      </c>
      <c r="FH511" s="32">
        <f>IF(AND($Q511&lt;&gt;$FF$7),1,0)</f>
        <v>0</v>
      </c>
      <c r="FI511" s="32">
        <f>IF(AND($U511&lt;&gt;$FF$7),1,0)</f>
        <v>0</v>
      </c>
      <c r="FJ511" s="32">
        <f>IF(AND($Y511&lt;&gt;$FF$7),1,0)</f>
        <v>0</v>
      </c>
      <c r="FK511" s="32">
        <f>IF(AND($AG511&lt;&gt;$FF$7),1,0)</f>
        <v>0</v>
      </c>
      <c r="FL511" s="32">
        <f>IF(AND($AK511&lt;&gt;$FF$7),1,0)</f>
        <v>0</v>
      </c>
      <c r="FM511" s="32">
        <f>IF(AND($AS511&lt;&gt;$FF$7),1,0)</f>
        <v>0</v>
      </c>
      <c r="FN511" s="32">
        <f>IF(AND($AW511&lt;&gt;$FF$7),1,0)</f>
        <v>0</v>
      </c>
      <c r="FO511" s="32">
        <f>IF(AND($BE511&lt;&gt;$FF$7),1,0)</f>
        <v>0</v>
      </c>
      <c r="FP511" s="32">
        <f>IF(AND($BI511&lt;&gt;$FF$7),1,0)</f>
        <v>0</v>
      </c>
      <c r="FQ511" s="32">
        <f>IF(AND($BQ511&lt;&gt;$FF$7),1,0)</f>
        <v>0</v>
      </c>
      <c r="FR511" s="32">
        <f>IF(AND($BU511&lt;&gt;$FF$7),1,0)</f>
        <v>0</v>
      </c>
      <c r="FU511" s="294">
        <f t="shared" ref="FU511" si="26077">IF($K511&lt;&gt;"NG",$GG511,0)</f>
        <v>0</v>
      </c>
      <c r="FV511" s="294">
        <f t="shared" ref="FV511" si="26078">IF($O511&lt;&gt;"NG",$GG511,0)</f>
        <v>0</v>
      </c>
      <c r="FW511" s="294">
        <f t="shared" ref="FW511" si="26079">IF($S511&lt;&gt;"NG",$GG511,0)</f>
        <v>0</v>
      </c>
      <c r="FX511" s="294">
        <f t="shared" ref="FX511" si="26080">IF($W511&lt;&gt;"NG",$GG511,0)</f>
        <v>0</v>
      </c>
      <c r="FY511" s="294">
        <f t="shared" ref="FY511" si="26081">IF($AE511&lt;&gt;"NG",$GG511,0)</f>
        <v>0</v>
      </c>
      <c r="FZ511" s="294">
        <f t="shared" ref="FZ511" si="26082">IF($AI511&lt;&gt;"NG",$GG511,0)</f>
        <v>0</v>
      </c>
      <c r="GA511" s="294">
        <f t="shared" ref="GA511" si="26083">IF($AQ511&lt;&gt;"NG",$GG511,0)</f>
        <v>0</v>
      </c>
      <c r="GB511" s="294">
        <f t="shared" ref="GB511" si="26084">IF($AU511&lt;&gt;"NG",$GG511,0)</f>
        <v>0</v>
      </c>
      <c r="GC511" s="294">
        <f t="shared" ref="GC511" si="26085">IF($BC511&lt;&gt;"NG",$GG511,0)</f>
        <v>0</v>
      </c>
      <c r="GD511" s="294">
        <f t="shared" ref="GD511" si="26086">IF($BG511&lt;&gt;"NG",$GG511,0)</f>
        <v>0</v>
      </c>
      <c r="GE511" s="294">
        <f t="shared" ref="GE511" si="26087">IF($BO511&lt;&gt;"NG",$GG511,0)</f>
        <v>0</v>
      </c>
      <c r="GF511" s="294">
        <f t="shared" ref="GF511" si="26088">IF($BS511&lt;&gt;"NG",$GG511,0)</f>
        <v>0</v>
      </c>
      <c r="GG511" s="294" t="e">
        <f>VLOOKUP($D511,リスト!$D:$S,15,FALSE)</f>
        <v>#N/A</v>
      </c>
      <c r="GH511" s="2" t="e">
        <f>INDEX(リスト!$V:$V,MATCH(中日程計画表!$D511,リスト!$D:$D,0))</f>
        <v>#N/A</v>
      </c>
      <c r="GI511" s="2" t="e">
        <f>INDEX(リスト!$A:$A,MATCH(中日程計画表!$D511,リスト!$D:$D,0))</f>
        <v>#N/A</v>
      </c>
      <c r="GJ511" s="2" t="e">
        <f>INDEX(リスト!$U:$U,MATCH(中日程計画表!$D511,リスト!$D:$D,0))</f>
        <v>#N/A</v>
      </c>
      <c r="GK511" s="5" t="e">
        <f>INDEX(リスト!$W:$W,MATCH(中日程計画表!$D511,リスト!$D:$D,0))</f>
        <v>#N/A</v>
      </c>
      <c r="GL511" s="2" t="s">
        <v>200</v>
      </c>
      <c r="GM511" s="296">
        <f>D511</f>
        <v>0</v>
      </c>
      <c r="GN511" s="296">
        <f>E511</f>
        <v>0</v>
      </c>
      <c r="GU511" s="460" t="str">
        <f t="shared" ref="GU511" si="26089">AE511</f>
        <v>NG</v>
      </c>
      <c r="GV511" s="460">
        <f t="shared" ref="GV511" si="26090">EI511</f>
        <v>0</v>
      </c>
      <c r="GW511" s="460">
        <f t="shared" ref="GW511" si="26091">EI512</f>
        <v>0</v>
      </c>
      <c r="GX511" s="462">
        <f t="shared" ref="GX511" si="26092">EV511</f>
        <v>0</v>
      </c>
      <c r="GY511" s="460" t="str">
        <f t="shared" ref="GY511" si="26093">AI511</f>
        <v>NG</v>
      </c>
      <c r="GZ511" s="460">
        <f t="shared" ref="GZ511" si="26094">EJ511</f>
        <v>0</v>
      </c>
      <c r="HA511" s="460">
        <f t="shared" ref="HA511" si="26095">EJ512</f>
        <v>0</v>
      </c>
      <c r="HB511" s="462">
        <f t="shared" ref="HB511" si="26096">EW511</f>
        <v>0</v>
      </c>
      <c r="HC511" s="460" t="str">
        <f t="shared" ref="HC511" si="26097">AQ511</f>
        <v>NG</v>
      </c>
      <c r="HD511" s="460">
        <f t="shared" ref="HD511" si="26098">EK511</f>
        <v>0</v>
      </c>
      <c r="HE511" s="460">
        <f t="shared" ref="HE511" si="26099">EK512</f>
        <v>0</v>
      </c>
      <c r="HF511" s="462">
        <f t="shared" ref="HF511" si="26100">EX511</f>
        <v>0</v>
      </c>
      <c r="HG511" s="460" t="str">
        <f t="shared" ref="HG511" si="26101">AU511</f>
        <v>NG</v>
      </c>
      <c r="HH511" s="460">
        <f t="shared" ref="HH511" si="26102">EL511</f>
        <v>0</v>
      </c>
      <c r="HI511" s="460">
        <f t="shared" ref="HI511" si="26103">EL512</f>
        <v>0</v>
      </c>
      <c r="HJ511" s="462">
        <f t="shared" ref="HJ511" si="26104">EY511</f>
        <v>0</v>
      </c>
      <c r="HK511" s="460" t="str">
        <f t="shared" ref="HK511" si="26105">BC511</f>
        <v>NG</v>
      </c>
      <c r="HL511" s="460">
        <f t="shared" ref="HL511" si="26106">EM511</f>
        <v>0</v>
      </c>
      <c r="HM511" s="460">
        <f t="shared" ref="HM511" si="26107">EM512</f>
        <v>0</v>
      </c>
      <c r="HN511" s="462">
        <f t="shared" ref="HN511" si="26108">EZ511</f>
        <v>0</v>
      </c>
      <c r="HO511" s="460" t="str">
        <f t="shared" ref="HO511" si="26109">BG511</f>
        <v>NG</v>
      </c>
      <c r="HP511" s="460">
        <f t="shared" ref="HP511" si="26110">EN511</f>
        <v>0</v>
      </c>
      <c r="HQ511" s="460">
        <f t="shared" ref="HQ511" si="26111">EN512</f>
        <v>0</v>
      </c>
      <c r="HR511" s="462">
        <f t="shared" ref="HR511" si="26112">FA511</f>
        <v>0</v>
      </c>
      <c r="HS511" s="332"/>
    </row>
    <row r="512" spans="1:227" ht="12" customHeight="1">
      <c r="A512" s="489"/>
      <c r="B512" s="487"/>
      <c r="C512" s="475"/>
      <c r="D512" s="485"/>
      <c r="E512" s="483"/>
      <c r="F512" s="317"/>
      <c r="G512" s="317"/>
      <c r="H512" s="317"/>
      <c r="I512" s="317"/>
      <c r="J512" s="316"/>
      <c r="K512" s="481"/>
      <c r="L512" s="77"/>
      <c r="M512" s="77"/>
      <c r="N512" s="471"/>
      <c r="O512" s="475"/>
      <c r="P512" s="77"/>
      <c r="Q512" s="77"/>
      <c r="R512" s="471"/>
      <c r="S512" s="475"/>
      <c r="T512" s="77"/>
      <c r="U512" s="77"/>
      <c r="V512" s="471"/>
      <c r="W512" s="473"/>
      <c r="X512" s="77"/>
      <c r="Y512" s="77"/>
      <c r="Z512" s="471"/>
      <c r="AA512" s="477"/>
      <c r="AB512" s="80"/>
      <c r="AC512" s="80"/>
      <c r="AD512" s="471"/>
      <c r="AE512" s="473"/>
      <c r="AF512" s="77"/>
      <c r="AG512" s="77"/>
      <c r="AH512" s="471"/>
      <c r="AI512" s="473"/>
      <c r="AJ512" s="77"/>
      <c r="AK512" s="77"/>
      <c r="AL512" s="471"/>
      <c r="AM512" s="477"/>
      <c r="AN512" s="80"/>
      <c r="AO512" s="80"/>
      <c r="AP512" s="471"/>
      <c r="AQ512" s="473"/>
      <c r="AR512" s="77"/>
      <c r="AS512" s="77"/>
      <c r="AT512" s="471"/>
      <c r="AU512" s="473"/>
      <c r="AV512" s="77"/>
      <c r="AW512" s="77"/>
      <c r="AX512" s="471"/>
      <c r="AY512" s="477"/>
      <c r="AZ512" s="80"/>
      <c r="BA512" s="80"/>
      <c r="BB512" s="471"/>
      <c r="BC512" s="475"/>
      <c r="BD512" s="77"/>
      <c r="BE512" s="77"/>
      <c r="BF512" s="471"/>
      <c r="BG512" s="473"/>
      <c r="BH512" s="77"/>
      <c r="BI512" s="77"/>
      <c r="BJ512" s="471"/>
      <c r="BK512" s="477"/>
      <c r="BL512" s="80"/>
      <c r="BM512" s="80"/>
      <c r="BN512" s="471"/>
      <c r="BO512" s="475"/>
      <c r="BP512" s="77"/>
      <c r="BQ512" s="77"/>
      <c r="BR512" s="471"/>
      <c r="BS512" s="473"/>
      <c r="BT512" s="77"/>
      <c r="BU512" s="77"/>
      <c r="BV512" s="471"/>
      <c r="BW512" s="469"/>
      <c r="BX512" s="467"/>
      <c r="BY512" s="490"/>
      <c r="CA512" s="19">
        <f t="shared" ref="CA512" si="26113">IF(AND($N511=1,$M512&lt;&gt;$BZ$7),1,0)</f>
        <v>0</v>
      </c>
      <c r="CB512" s="19">
        <f t="shared" ref="CB512" si="26114">IF(AND($R511=1,$Q512&lt;&gt;$BZ$7),1,0)</f>
        <v>0</v>
      </c>
      <c r="CC512" s="19">
        <f t="shared" ref="CC512" si="26115">IF(AND($V511=1,$U512&lt;&gt;$BZ$7),1,0)</f>
        <v>0</v>
      </c>
      <c r="CD512" s="19">
        <f t="shared" ref="CD512" si="26116">IF(AND($Z511=1,$Y512&lt;&gt;$BZ$7),1,0)</f>
        <v>0</v>
      </c>
      <c r="CE512" s="19">
        <f t="shared" ref="CE512" si="26117">IF(AND($AH511=1,$AG512&lt;&gt;$BZ$7),1,0)</f>
        <v>0</v>
      </c>
      <c r="CF512" s="19">
        <f t="shared" ref="CF512" si="26118">IF(AND($AL511=1,$AK512&lt;&gt;$BZ$7),1,0)</f>
        <v>0</v>
      </c>
      <c r="CG512" s="19">
        <f t="shared" ref="CG512" si="26119">IF(AND($AT511=1,$AS512&lt;&gt;$BZ$7),1,0)</f>
        <v>0</v>
      </c>
      <c r="CH512" s="19">
        <f t="shared" ref="CH512" si="26120">IF(AND($AX511=1,$AW512&lt;&gt;$BZ$7),1,0)</f>
        <v>0</v>
      </c>
      <c r="CI512" s="19">
        <f t="shared" ref="CI512" si="26121">IF(AND($BF511=1,$BE512&lt;&gt;$BZ$7),1,0)</f>
        <v>0</v>
      </c>
      <c r="CJ512" s="19">
        <f t="shared" ref="CJ512" si="26122">IF(AND($BJ511=1,$BI512&lt;&gt;$BZ$7),1,0)</f>
        <v>0</v>
      </c>
      <c r="CK512" s="19">
        <f t="shared" ref="CK512" si="26123">IF(AND($BR511=1,$BQ512&lt;&gt;$BZ$7),1,0)</f>
        <v>0</v>
      </c>
      <c r="CL512" s="19">
        <f t="shared" ref="CL512" si="26124">IF(AND($BV511=1,$BU512&lt;&gt;$BZ$7),1,0)</f>
        <v>0</v>
      </c>
      <c r="CO512" s="19">
        <f>IF(AND($M512&lt;&gt;$CN$7,$M512&lt;=$CN$6),1,0)</f>
        <v>0</v>
      </c>
      <c r="CP512" s="19">
        <f>IF(AND($Q512&lt;&gt;$CN$7,$Q512&lt;=$CN$6),1,0)</f>
        <v>0</v>
      </c>
      <c r="CQ512" s="19">
        <f>IF(AND($U512&lt;&gt;$CN$7,$U512&lt;=$CN$6),1,0)</f>
        <v>0</v>
      </c>
      <c r="CR512" s="19">
        <f>IF(AND($Y512&lt;&gt;$CN$7,$Y512&lt;=$CN$6),1,0)</f>
        <v>0</v>
      </c>
      <c r="CS512" s="19">
        <f>IF(AND($AG512&lt;&gt;$CN$7,$AG512&lt;=$CN$6),1,0)</f>
        <v>0</v>
      </c>
      <c r="CT512" s="19">
        <f>IF(AND($AK512&lt;&gt;$CN$7,$AK512&lt;=$CN$6),1,0)</f>
        <v>0</v>
      </c>
      <c r="CU512" s="19">
        <f>IF(AND($AS512&lt;&gt;$CN$7,$AS512&lt;=$CN$6),1,0)</f>
        <v>0</v>
      </c>
      <c r="CV512" s="19">
        <f>IF(AND($AW512&lt;&gt;$CN$7,$AW512&lt;=$CN$6),1,0)</f>
        <v>0</v>
      </c>
      <c r="CW512" s="19">
        <f>IF(AND($BE512&lt;&gt;$CN$7,$BE512&lt;=$CN$6),1,0)</f>
        <v>0</v>
      </c>
      <c r="CX512" s="19">
        <f>IF(AND($BI512&lt;&gt;$CN$7,$BI512&lt;=$CN$6),1,0)</f>
        <v>0</v>
      </c>
      <c r="CY512" s="19">
        <f>IF(AND($BQ512&lt;&gt;$CN$7,$BQ512&lt;=$CN$6),1,0)</f>
        <v>0</v>
      </c>
      <c r="CZ512" s="19">
        <f>IF(AND($BU512&lt;&gt;$CN$7,$BU512&lt;=$CN$6),1,0)</f>
        <v>0</v>
      </c>
      <c r="DC512" s="19">
        <f>IF($N511=1,1,0)</f>
        <v>0</v>
      </c>
      <c r="DD512" s="19">
        <f>IF($R511=1,1,0)</f>
        <v>0</v>
      </c>
      <c r="DE512" s="19">
        <f>IF($V511=1,1,0)</f>
        <v>0</v>
      </c>
      <c r="DF512" s="19">
        <f>IF($Z511=1,1,0)</f>
        <v>0</v>
      </c>
      <c r="DG512" s="19">
        <f>IF($AH511=1,1,0)</f>
        <v>0</v>
      </c>
      <c r="DH512" s="19">
        <f>IF($AL511=1,1,0)</f>
        <v>0</v>
      </c>
      <c r="DI512" s="19">
        <f>IF($AT511=1,1,0)</f>
        <v>0</v>
      </c>
      <c r="DJ512" s="19">
        <f>IF($AX511=1,1,0)</f>
        <v>0</v>
      </c>
      <c r="DK512" s="19">
        <f>IF($BF511=1,1,0)</f>
        <v>0</v>
      </c>
      <c r="DL512" s="19">
        <f>IF($BJ511=1,1,0)</f>
        <v>0</v>
      </c>
      <c r="DM512" s="19">
        <f>IF($BR511=1,1,0)</f>
        <v>0</v>
      </c>
      <c r="DN512" s="19">
        <f>IF($BV511=1,1,0)</f>
        <v>0</v>
      </c>
      <c r="DQ512" s="19">
        <f t="shared" ref="DQ512" si="26125">IF($N511=1,1,0)</f>
        <v>0</v>
      </c>
      <c r="DR512" s="19">
        <f t="shared" ref="DR512" si="26126">IF($R511=1,1,0)</f>
        <v>0</v>
      </c>
      <c r="DS512" s="19">
        <f t="shared" ref="DS512" si="26127">IF($V511=1,1,0)</f>
        <v>0</v>
      </c>
      <c r="DT512" s="19">
        <f t="shared" ref="DT512" si="26128">IF($Z511=1,1,0)</f>
        <v>0</v>
      </c>
      <c r="DU512" s="19">
        <f t="shared" ref="DU512" si="26129">IF($AH511=1,1,0)</f>
        <v>0</v>
      </c>
      <c r="DV512" s="19">
        <f t="shared" ref="DV512" si="26130">IF($AL511=1,1,0)</f>
        <v>0</v>
      </c>
      <c r="DW512" s="19">
        <f t="shared" ref="DW512" si="26131">IF($AT511=1,1,0)</f>
        <v>0</v>
      </c>
      <c r="DX512" s="19">
        <f t="shared" ref="DX512" si="26132">IF($AX511=1,1,0)</f>
        <v>0</v>
      </c>
      <c r="DY512" s="19">
        <f t="shared" ref="DY512" si="26133">IF($BF511=1,1,0)</f>
        <v>0</v>
      </c>
      <c r="DZ512" s="19">
        <f t="shared" ref="DZ512" si="26134">IF($BJ511=1,1,0)</f>
        <v>0</v>
      </c>
      <c r="EA512" s="19">
        <f t="shared" ref="EA512" si="26135">IF($BR511=1,1,0)</f>
        <v>0</v>
      </c>
      <c r="EB512" s="19">
        <f t="shared" ref="EB512" si="26136">IF($BV511=1,1,0)</f>
        <v>0</v>
      </c>
      <c r="EE512" s="329">
        <f>N511*$FU512*週間進捗報告書!$G$9</f>
        <v>0</v>
      </c>
      <c r="EF512" s="329">
        <f>R511*$FV512*週間進捗報告書!$G$10</f>
        <v>0</v>
      </c>
      <c r="EG512" s="329">
        <f>V511*$FW512*週間進捗報告書!$G$11</f>
        <v>0</v>
      </c>
      <c r="EH512" s="329">
        <f>Z511*$FX512*週間進捗報告書!$G$12</f>
        <v>0</v>
      </c>
      <c r="EI512" s="329">
        <f>AH511*$FY512*週間進捗報告書!$G$13</f>
        <v>0</v>
      </c>
      <c r="EJ512" s="329">
        <f>AL511*$FZ512*週間進捗報告書!$G$14</f>
        <v>0</v>
      </c>
      <c r="EK512" s="329">
        <f>AT511*$GA512*週間進捗報告書!$G$15</f>
        <v>0</v>
      </c>
      <c r="EL512" s="329">
        <f>AX511*$GB512*週間進捗報告書!$G$16</f>
        <v>0</v>
      </c>
      <c r="EM512" s="329">
        <f>BF511*$GC512*週間進捗報告書!$G$17</f>
        <v>0</v>
      </c>
      <c r="EN512" s="329">
        <f>BJ511*$GD512*週間進捗報告書!$G$18</f>
        <v>0</v>
      </c>
      <c r="EO512" s="329">
        <f>BR511*$GE512*週間進捗報告書!$G$19</f>
        <v>0</v>
      </c>
      <c r="EP512" s="329">
        <f>BV511*$GF512*週間進捗報告書!$G$20</f>
        <v>0</v>
      </c>
      <c r="ER512" s="547"/>
      <c r="ES512" s="547"/>
      <c r="ET512" s="547"/>
      <c r="EU512" s="547"/>
      <c r="EV512" s="547"/>
      <c r="EW512" s="547"/>
      <c r="EX512" s="547"/>
      <c r="EY512" s="547"/>
      <c r="EZ512" s="547"/>
      <c r="FA512" s="547"/>
      <c r="FB512" s="547"/>
      <c r="FC512" s="547"/>
      <c r="FD512" s="547"/>
      <c r="FE512" s="332"/>
      <c r="FG512" s="19"/>
      <c r="FH512" s="19"/>
      <c r="FI512" s="19"/>
      <c r="FJ512" s="19"/>
      <c r="FK512" s="19"/>
      <c r="FL512" s="19"/>
      <c r="FM512" s="19"/>
      <c r="FN512" s="19"/>
      <c r="FO512" s="19"/>
      <c r="FP512" s="19"/>
      <c r="FQ512" s="19"/>
      <c r="FR512" s="19"/>
      <c r="FU512" s="295">
        <f t="shared" ref="FU512" si="26137">FU511</f>
        <v>0</v>
      </c>
      <c r="FV512" s="295">
        <f t="shared" ref="FV512" si="26138">FV511</f>
        <v>0</v>
      </c>
      <c r="FW512" s="295">
        <f t="shared" ref="FW512" si="26139">FW511</f>
        <v>0</v>
      </c>
      <c r="FX512" s="295">
        <f t="shared" ref="FX512" si="26140">FX511</f>
        <v>0</v>
      </c>
      <c r="FY512" s="295">
        <f t="shared" ref="FY512" si="26141">FY511</f>
        <v>0</v>
      </c>
      <c r="FZ512" s="295">
        <f t="shared" ref="FZ512" si="26142">FZ511</f>
        <v>0</v>
      </c>
      <c r="GA512" s="295">
        <f t="shared" ref="GA512" si="26143">GA511</f>
        <v>0</v>
      </c>
      <c r="GB512" s="295">
        <f t="shared" ref="GB512" si="26144">GB511</f>
        <v>0</v>
      </c>
      <c r="GC512" s="295">
        <f t="shared" ref="GC512" si="26145">GC511</f>
        <v>0</v>
      </c>
      <c r="GD512" s="295">
        <f t="shared" ref="GD512" si="26146">GD511</f>
        <v>0</v>
      </c>
      <c r="GE512" s="295">
        <f t="shared" ref="GE512" si="26147">GE511</f>
        <v>0</v>
      </c>
      <c r="GF512" s="295">
        <f t="shared" ref="GF512" si="26148">GF511</f>
        <v>0</v>
      </c>
      <c r="GG512" s="295" t="e">
        <f t="shared" ref="GG512" si="26149">GG511</f>
        <v>#N/A</v>
      </c>
      <c r="GH512" s="2" t="e">
        <f>INDEX(リスト!$V:$V,MATCH(中日程計画表!$D511,リスト!$D:$D,0))</f>
        <v>#N/A</v>
      </c>
      <c r="GI512" s="2" t="e">
        <f>INDEX(リスト!$A:$A,MATCH(中日程計画表!$D511,リスト!$D:$D,0))</f>
        <v>#N/A</v>
      </c>
      <c r="GJ512" s="2" t="e">
        <f>INDEX(リスト!$U:$U,MATCH(中日程計画表!$D511,リスト!$D:$D,0))</f>
        <v>#N/A</v>
      </c>
      <c r="GK512" s="5" t="e">
        <f>INDEX(リスト!$W:$W,MATCH(中日程計画表!$D511,リスト!$D:$D,0))</f>
        <v>#N/A</v>
      </c>
      <c r="GL512" s="2" t="s">
        <v>201</v>
      </c>
      <c r="GM512" s="296">
        <f t="shared" ref="GM512" si="26150">GM511</f>
        <v>0</v>
      </c>
      <c r="GN512" s="296">
        <f t="shared" ref="GN512" si="26151">GN511</f>
        <v>0</v>
      </c>
      <c r="GU512" s="461"/>
      <c r="GV512" s="460"/>
      <c r="GW512" s="460"/>
      <c r="GX512" s="461"/>
      <c r="GY512" s="461"/>
      <c r="GZ512" s="460"/>
      <c r="HA512" s="460"/>
      <c r="HB512" s="461"/>
      <c r="HC512" s="461"/>
      <c r="HD512" s="460"/>
      <c r="HE512" s="460"/>
      <c r="HF512" s="461"/>
      <c r="HG512" s="461"/>
      <c r="HH512" s="460"/>
      <c r="HI512" s="460"/>
      <c r="HJ512" s="461"/>
      <c r="HK512" s="461"/>
      <c r="HL512" s="460"/>
      <c r="HM512" s="460"/>
      <c r="HN512" s="461"/>
      <c r="HO512" s="461"/>
      <c r="HP512" s="460"/>
      <c r="HQ512" s="460"/>
      <c r="HR512" s="461"/>
      <c r="HS512" s="4"/>
    </row>
    <row r="513" spans="1:227" ht="12" customHeight="1">
      <c r="A513" s="488" t="str">
        <f t="shared" ref="A513" ca="1" si="26152">INDIRECT("リスト!A"&amp;B513+6)</f>
        <v/>
      </c>
      <c r="B513" s="486">
        <f t="shared" ref="B513" si="26153">ROUNDDOWN((ROW()-6)/2,0)+1</f>
        <v>254</v>
      </c>
      <c r="C513" s="474" t="str">
        <f>機能グループ名</f>
        <v/>
      </c>
      <c r="D513" s="484">
        <f>機能ID</f>
        <v>0</v>
      </c>
      <c r="E513" s="482">
        <f>機能名</f>
        <v>0</v>
      </c>
      <c r="F513" s="315"/>
      <c r="G513" s="315"/>
      <c r="H513" s="315"/>
      <c r="I513" s="315"/>
      <c r="J513" s="316"/>
      <c r="K513" s="480" t="str">
        <f>担当者_SR</f>
        <v>NG</v>
      </c>
      <c r="L513" s="76"/>
      <c r="M513" s="76"/>
      <c r="N513" s="470"/>
      <c r="O513" s="474" t="str">
        <f>担当者_SRR</f>
        <v>NG</v>
      </c>
      <c r="P513" s="76"/>
      <c r="Q513" s="76"/>
      <c r="R513" s="470"/>
      <c r="S513" s="474" t="str">
        <f>担当者_DS</f>
        <v>NG</v>
      </c>
      <c r="T513" s="76"/>
      <c r="U513" s="76"/>
      <c r="V513" s="470"/>
      <c r="W513" s="472" t="str">
        <f>担当者_DSR</f>
        <v>NG</v>
      </c>
      <c r="X513" s="76"/>
      <c r="Y513" s="76"/>
      <c r="Z513" s="470"/>
      <c r="AA513" s="476"/>
      <c r="AB513" s="79"/>
      <c r="AC513" s="79"/>
      <c r="AD513" s="470">
        <f>IF(AC514 &lt;&gt; "",1,0)</f>
        <v>0</v>
      </c>
      <c r="AE513" s="472" t="str">
        <f>担当者_CD</f>
        <v>NG</v>
      </c>
      <c r="AF513" s="76"/>
      <c r="AG513" s="76"/>
      <c r="AH513" s="470"/>
      <c r="AI513" s="472" t="str">
        <f>担当者_DD</f>
        <v>NG</v>
      </c>
      <c r="AJ513" s="76"/>
      <c r="AK513" s="76"/>
      <c r="AL513" s="470"/>
      <c r="AM513" s="476"/>
      <c r="AN513" s="79"/>
      <c r="AO513" s="79"/>
      <c r="AP513" s="470">
        <f>IF(AO514 &lt;&gt; "",1,0)</f>
        <v>0</v>
      </c>
      <c r="AQ513" s="472" t="str">
        <f>担当者_MCL</f>
        <v>NG</v>
      </c>
      <c r="AR513" s="76"/>
      <c r="AS513" s="76"/>
      <c r="AT513" s="470"/>
      <c r="AU513" s="472" t="str">
        <f>担当者_MCLR</f>
        <v>NG</v>
      </c>
      <c r="AV513" s="76"/>
      <c r="AW513" s="76"/>
      <c r="AX513" s="470"/>
      <c r="AY513" s="476"/>
      <c r="AZ513" s="79"/>
      <c r="BA513" s="79"/>
      <c r="BB513" s="470">
        <f>IF(BA514 &lt;&gt; "",1,0)</f>
        <v>0</v>
      </c>
      <c r="BC513" s="474" t="str">
        <f>担当者_MT</f>
        <v>NG</v>
      </c>
      <c r="BD513" s="76"/>
      <c r="BE513" s="76"/>
      <c r="BF513" s="470"/>
      <c r="BG513" s="472" t="str">
        <f>担当者_M検</f>
        <v>NG</v>
      </c>
      <c r="BH513" s="76"/>
      <c r="BI513" s="76"/>
      <c r="BJ513" s="470"/>
      <c r="BK513" s="476"/>
      <c r="BL513" s="79"/>
      <c r="BM513" s="79"/>
      <c r="BN513" s="470">
        <v>0</v>
      </c>
      <c r="BO513" s="474" t="str">
        <f>担当者_モテ</f>
        <v>NG</v>
      </c>
      <c r="BP513" s="76"/>
      <c r="BQ513" s="76"/>
      <c r="BR513" s="470"/>
      <c r="BS513" s="472" t="str">
        <f>担当者_モテR</f>
        <v>NG</v>
      </c>
      <c r="BT513" s="76"/>
      <c r="BU513" s="76"/>
      <c r="BV513" s="470"/>
      <c r="BW513" s="468">
        <f t="shared" ref="BW513" si="26154">IFERROR(SUM(IF(K513&lt;&gt;"NG",N513*K$1,0),IF(O513&lt;&gt;"NG",R513*O$1,0),IF(S513&lt;&gt;"NG",V513*S$1,0),IF(W513&lt;&gt;"NG",Z513*W$1,0),IF(AA513&lt;&gt;"NG",AD513*AA$1,0),IF(AE513&lt;&gt;"NG",AH513*AE$1,0),IF(AI513&lt;&gt;"NG",AL513*AI$1,0),IF(AM513&lt;&gt;"NG",AP513*AM$1,0),IF(AQ513&lt;&gt;"NG",AT513*AQ$1,0),IF(AU513&lt;&gt;"NG",AX513*AU$1,0),IF(AY513&lt;&gt;"NG",BB513*AY$1,0),IF(BC513&lt;&gt;"NG",BF513*BC$1,0),IF(BG513&lt;&gt;"NG",BJ513*BG$1,0),IF(BK513&lt;&gt;"NG",BN513*BK$1,0),IF(BO513&lt;&gt;"NG",BR513*BO$1,0),IF(BS513&lt;&gt;"NG",BV513*BS$1,0))/SUM(IF(K513&lt;&gt;"NG",K$1,0),IF(O513&lt;&gt;"NG",O$1,0),IF(S513&lt;&gt;"NG",S$1,0),IF(W513&lt;&gt;"NG",W$1,0),IF(AA513&lt;&gt;"NG",AA$1,0),IF(AE513&lt;&gt;"NG",AE$1,0),IF(AI513&lt;&gt;"NG",AI$1,0),IF(AM513&lt;&gt;"NG",AM$1,0),IF(AQ513&lt;&gt;"NG",AQ$1,0),IF(AU513&lt;&gt;"NG",AU$1,0),IF(AY513&lt;&gt;"NG",AY$1,0),IF(BC513&lt;&gt;"NG",BC$1,0),IF(BG513&lt;&gt;"NG",BG$1,0),IF(BK513&lt;&gt;"NG",BK$1,0),IF(BO513&lt;&gt;"NG",BO$1,0),IF(BS513&lt;&gt;"NG",BS$1,0)),0)</f>
        <v>0</v>
      </c>
      <c r="BX513" s="466"/>
      <c r="BY513" s="490"/>
      <c r="BZ513" s="5"/>
      <c r="CA513" s="32">
        <f t="shared" ref="CA513" si="26155">IF(AND($M513&lt;&gt;$BZ$5,$M513&lt;=$BZ$6,$M513&lt;&gt;$BZ$7),1,0)</f>
        <v>0</v>
      </c>
      <c r="CB513" s="32">
        <f t="shared" ref="CB513" si="26156">IF(AND($Q513&lt;&gt;$BZ$5,$Q513&lt;=$BZ$6,$Q513&lt;&gt;$BZ$7),1,0)</f>
        <v>0</v>
      </c>
      <c r="CC513" s="32">
        <f t="shared" ref="CC513" si="26157">IF(AND($U513&lt;&gt;$BZ$5,$U513&lt;=$BZ$6,$U513&lt;&gt;$BZ$7),1,0)</f>
        <v>0</v>
      </c>
      <c r="CD513" s="32">
        <f t="shared" ref="CD513" si="26158">IF(AND($Y513&lt;&gt;$BZ$5,$Y513&lt;=$BZ$6,$Y513&lt;&gt;$BZ$7),1,0)</f>
        <v>0</v>
      </c>
      <c r="CE513" s="32">
        <f t="shared" ref="CE513" si="26159">IF(AND($AG513&lt;&gt;$BZ$5,$AG513&lt;=$BZ$6,$AG513&lt;&gt;$BZ$7),1,0)</f>
        <v>0</v>
      </c>
      <c r="CF513" s="32">
        <f t="shared" ref="CF513" si="26160">IF(AND($AK513&lt;&gt;$BZ$5,$AK513&lt;=$BZ$6,$AK513&lt;&gt;$BZ$7),1,0)</f>
        <v>0</v>
      </c>
      <c r="CG513" s="32">
        <f t="shared" ref="CG513" si="26161">IF(AND($AS513&lt;&gt;$BZ$5,$AS513&lt;=$BZ$6,$AS513&lt;&gt;$BZ$7),1,0)</f>
        <v>0</v>
      </c>
      <c r="CH513" s="32">
        <f t="shared" ref="CH513" si="26162">IF(AND($AW513&lt;&gt;$BZ$5,$AW513&lt;=$BZ$6,$AW513&lt;&gt;$BZ$7),1,0)</f>
        <v>0</v>
      </c>
      <c r="CI513" s="32">
        <f t="shared" ref="CI513" si="26163">IF(AND($BE513&lt;&gt;$BZ$5,$BE513&lt;=$BZ$6,$BE513&lt;&gt;$BZ$7),1,0)</f>
        <v>0</v>
      </c>
      <c r="CJ513" s="32">
        <f t="shared" ref="CJ513" si="26164">IF(AND($BI513&lt;&gt;$BZ$5,$BI513&lt;=$BZ$6,$BI513&lt;&gt;$BZ$7),1,0)</f>
        <v>0</v>
      </c>
      <c r="CK513" s="32">
        <f t="shared" ref="CK513" si="26165">IF(AND($BQ513&lt;&gt;$BZ$5,$BQ513&lt;=$BZ$6,$BQ513&lt;&gt;$BZ$7),1,0)</f>
        <v>0</v>
      </c>
      <c r="CL513" s="32">
        <f t="shared" ref="CL513" si="26166">IF(AND($BU513&lt;&gt;$BZ$5,$BU513&lt;=$BZ$6,$BU513&lt;&gt;$BZ$7),1,0)</f>
        <v>0</v>
      </c>
      <c r="CO513" s="32">
        <f>IF(AND($M513&lt;&gt;$CN$5,$M513&lt;=$CN$6,$M513&lt;&gt;$CN$7),1,0)</f>
        <v>0</v>
      </c>
      <c r="CP513" s="32">
        <f>IF(AND($Q513&lt;&gt;$CN$5,$Q513&lt;=$CN$6,$Q513&lt;&gt;$CN$7),1,0)</f>
        <v>0</v>
      </c>
      <c r="CQ513" s="32">
        <f>IF(AND($U513&lt;&gt;$CN$5,$U513&lt;=$CN$6,$U513&lt;&gt;$CN$7),1,0)</f>
        <v>0</v>
      </c>
      <c r="CR513" s="32">
        <f>IF(AND($Y513&lt;&gt;$CN$5,$Y513&lt;=$CN$6,$Y513&lt;&gt;$CN$7),1,0)</f>
        <v>0</v>
      </c>
      <c r="CS513" s="32">
        <f>IF(AND($AG513&lt;&gt;$CN$5,$AG513&lt;=$CN$6,$AG513&lt;&gt;$CN$7),1,0)</f>
        <v>0</v>
      </c>
      <c r="CT513" s="32">
        <f>IF(AND($AK513&lt;&gt;$CN$5,$AK513&lt;=$CN$6,$AK513&lt;&gt;$CN$7),1,0)</f>
        <v>0</v>
      </c>
      <c r="CU513" s="32">
        <f>IF(AND($AS513&lt;&gt;$CN$5,$AS513&lt;=$CN$6,$AS513&lt;&gt;$CN$7),1,0)</f>
        <v>0</v>
      </c>
      <c r="CV513" s="32">
        <f>IF(AND($AW513&lt;&gt;$CN$5,$AW513&lt;=$CN$6,$AW513&lt;&gt;$CN$7),1,0)</f>
        <v>0</v>
      </c>
      <c r="CW513" s="32">
        <f>IF(AND($BE513&lt;&gt;$CN$5,$BE513&lt;=$CN$6,$BE513&lt;&gt;$CN$7),1,0)</f>
        <v>0</v>
      </c>
      <c r="CX513" s="32">
        <f>IF(AND($BI513&lt;&gt;$CN$5,$BI513&lt;=$CN$6,$BI513&lt;&gt;$CN$7),1,0)</f>
        <v>0</v>
      </c>
      <c r="CY513" s="32">
        <f>IF(AND($BQ513&lt;&gt;$CN$5,$BQ513&lt;=$CN$6,$BQ513&lt;&gt;$CN$7),1,0)</f>
        <v>0</v>
      </c>
      <c r="CZ513" s="32">
        <f>IF(AND($BU513&lt;&gt;$CN$5,$BU513&lt;=$CN$6,$BU513&lt;&gt;$CN$7),1,0)</f>
        <v>0</v>
      </c>
      <c r="DC513" s="32">
        <f>IF(AND($M513&lt;&gt;$DB$5,$M513&lt;=$DB$6,$M513&lt;&gt;$CN$7),1,0)</f>
        <v>0</v>
      </c>
      <c r="DD513" s="32">
        <f>IF(AND($Q513&lt;&gt;$DB$5,$Q513&lt;=$DB$6,$Q513&lt;&gt;$CN$7),1,0)</f>
        <v>0</v>
      </c>
      <c r="DE513" s="32">
        <f>IF(AND($U513&lt;&gt;$DB$5,$U513&lt;=$DB$6,$U513&lt;&gt;$CN$7),1,0)</f>
        <v>0</v>
      </c>
      <c r="DF513" s="32">
        <f>IF(AND($Y513&lt;&gt;$DB$5,$Y513&lt;=$DB$6,$Y513&lt;&gt;$CN$7),1,0)</f>
        <v>0</v>
      </c>
      <c r="DG513" s="32">
        <f>IF(AND($AG513&lt;&gt;$DB$5,$AG513&lt;=$DB$6,$AG513&lt;&gt;$CN$7),1,0)</f>
        <v>0</v>
      </c>
      <c r="DH513" s="32">
        <f>IF(AND($AK513&lt;&gt;$DB$5,$AK513&lt;=$DB$6,$AK513&lt;&gt;$CN$7),1,0)</f>
        <v>0</v>
      </c>
      <c r="DI513" s="32">
        <f>IF(AND($AS513&lt;&gt;$DB$5,$AS513&lt;=$DB$6,$AS513&lt;&gt;$CN$7),1,0)</f>
        <v>0</v>
      </c>
      <c r="DJ513" s="32">
        <f>IF(AND($AW513&lt;&gt;$DB$5,$AW513&lt;=$DB$6,$AW513&lt;&gt;$CN$7),1,0)</f>
        <v>0</v>
      </c>
      <c r="DK513" s="32">
        <f>IF(AND($BE513&lt;&gt;$DB$5,$BE513&lt;=$DB$6,$BE513&lt;&gt;$CN$7),1,0)</f>
        <v>0</v>
      </c>
      <c r="DL513" s="32">
        <f>IF(AND($BI513&lt;&gt;$DB$5,$BI513&lt;=$DB$6,$BI513&lt;&gt;$CN$7),1,0)</f>
        <v>0</v>
      </c>
      <c r="DM513" s="32">
        <f>IF(AND($BQ513&lt;&gt;$DB$5,$BQ513&lt;=$DB$6,$BQ513&lt;&gt;$CN$7),1,0)</f>
        <v>0</v>
      </c>
      <c r="DN513" s="32">
        <f>IF(AND($BU513&lt;&gt;$DB$5,$BU513&lt;=$DB$6,$BU513&lt;&gt;$CN$7),1,0)</f>
        <v>0</v>
      </c>
      <c r="DQ513" s="32">
        <f t="shared" ref="DQ513" si="26167">IF(AND($M513&lt;&gt;$DP$5,$M513&lt;=$DP$6,$M513&lt;&gt;$CN$7),1,0)</f>
        <v>0</v>
      </c>
      <c r="DR513" s="32">
        <f t="shared" ref="DR513" si="26168">IF(AND($Q513&lt;&gt;$DP$5,$Q513&lt;=$DP$6,$Q513&lt;&gt;$CN$7),1,0)</f>
        <v>0</v>
      </c>
      <c r="DS513" s="32">
        <f t="shared" ref="DS513" si="26169">IF(AND($U513&lt;&gt;$DP$5,$U513&lt;=$DP$6,$U513&lt;&gt;$CN$7),1,0)</f>
        <v>0</v>
      </c>
      <c r="DT513" s="32">
        <f t="shared" ref="DT513" si="26170">IF(AND($Y513&lt;&gt;$DP$5,$Y513&lt;=$DP$6,$Y513&lt;&gt;$CN$7),1,0)</f>
        <v>0</v>
      </c>
      <c r="DU513" s="32">
        <f t="shared" ref="DU513" si="26171">IF(AND($AG513&lt;&gt;$DP$5,$AG513&lt;=$DP$6,$AG513&lt;&gt;$CN$7),1,0)</f>
        <v>0</v>
      </c>
      <c r="DV513" s="32">
        <f t="shared" ref="DV513" si="26172">IF(AND($AK513&lt;&gt;$DP$5,$AK513&lt;=$DP$6,$AK513&lt;&gt;$CN$7),1,0)</f>
        <v>0</v>
      </c>
      <c r="DW513" s="32">
        <f t="shared" ref="DW513" si="26173">IF(AND($AS513&lt;&gt;$DP$5,$AS513&lt;=$DP$6,$AS513&lt;&gt;$CN$7),1,0)</f>
        <v>0</v>
      </c>
      <c r="DX513" s="32">
        <f t="shared" ref="DX513" si="26174">IF(AND($AW513&lt;&gt;$DP$5,$AW513&lt;=$DP$6,$AW513&lt;&gt;$CN$7),1,0)</f>
        <v>0</v>
      </c>
      <c r="DY513" s="32">
        <f t="shared" ref="DY513" si="26175">IF(AND($BE513&lt;&gt;$DP$5,$BE513&lt;=$DP$6,$BE513&lt;&gt;$CN$7),1,0)</f>
        <v>0</v>
      </c>
      <c r="DZ513" s="32">
        <f t="shared" ref="DZ513" si="26176">IF(AND($BI513&lt;&gt;$DP$5,$BI513&lt;=$DP$6,$BI513&lt;&gt;$CN$7),1,0)</f>
        <v>0</v>
      </c>
      <c r="EA513" s="32">
        <f t="shared" ref="EA513" si="26177">IF(AND($BQ513&lt;&gt;$DP$5,$BQ513&lt;=$DP$6,$BQ513&lt;&gt;$CN$7),1,0)</f>
        <v>0</v>
      </c>
      <c r="EB513" s="32">
        <f t="shared" ref="EB513" si="26178">IF(AND($BU513&lt;&gt;$DP$5,$BU513&lt;=$DP$6,$BU513&lt;&gt;$CN$7),1,0)</f>
        <v>0</v>
      </c>
      <c r="EE513" s="328">
        <f>IF(M513&lt;&gt;"",IF(M513&lt;=$ED$6,1,IF(L513&gt;$ED$6,0,NETWORKDAYS(L513,$ED$6,祭日リスト)/NETWORKDAYS(L513,M513,祭日リスト)))*$GG513*週間進捗報告書!$G$9,0)</f>
        <v>0</v>
      </c>
      <c r="EF513" s="328">
        <f>IF(Q513&lt;&gt;"",IF(Q513&lt;=$ED$6,1,IF(P513&gt;$ED$6,0,NETWORKDAYS(P513,$ED$6,祭日リスト)/NETWORKDAYS(P513,Q513,祭日リスト)))*$GG513*週間進捗報告書!$G$10,0)</f>
        <v>0</v>
      </c>
      <c r="EG513" s="328">
        <f>IF(U513&lt;&gt;"",IF(U513&lt;=$ED$6,1,IF(T513&gt;$ED$6,0,NETWORKDAYS(T513,$ED$6,祭日リスト)/NETWORKDAYS(T513,U513,祭日リスト)))*$GG513*週間進捗報告書!$G$11,0)</f>
        <v>0</v>
      </c>
      <c r="EH513" s="328">
        <f>IF(Y513&lt;&gt;"",IF(Y513&lt;=$ED$6,1,IF(X513&gt;$ED$6,0,NETWORKDAYS(X513,$ED$6,祭日リスト)/NETWORKDAYS(X513,Y513,祭日リスト)))*$GG513*週間進捗報告書!$G$12,0)</f>
        <v>0</v>
      </c>
      <c r="EI513" s="328">
        <f>IF(AG513&lt;&gt;"",IF(AG513&lt;=$ED$6,1,IF(AF513&gt;$ED$6,0,NETWORKDAYS(AF513,$ED$6,祭日リスト)/NETWORKDAYS(AF513,AG513,祭日リスト)))*$GG513*週間進捗報告書!$G$13,0)</f>
        <v>0</v>
      </c>
      <c r="EJ513" s="328">
        <f>IF(AK513&lt;&gt;"",IF(AK513&lt;=$ED$6,1,IF(AJ513&gt;$ED$6,0,NETWORKDAYS(AJ513,$ED$6,祭日リスト)/NETWORKDAYS(AJ513,AK513,祭日リスト)))*$GG513*週間進捗報告書!$G$14,0)</f>
        <v>0</v>
      </c>
      <c r="EK513" s="328">
        <f>IF(AS513&lt;&gt;"",IF(AS513&lt;=$ED$6,1,IF(AR513&gt;$ED$6,0,NETWORKDAYS(AR513,$ED$6,祭日リスト)/NETWORKDAYS(AR513,AS513,祭日リスト)))*$GG513*週間進捗報告書!$G$15,0)</f>
        <v>0</v>
      </c>
      <c r="EL513" s="328">
        <f>IF(AW513&lt;&gt;"",IF(AW513&lt;=$ED$6,1,IF(AV513&gt;$ED$6,0,NETWORKDAYS(AV513,$ED$6,祭日リスト)/NETWORKDAYS(AV513,AW513,祭日リスト)))*$GG513*週間進捗報告書!$G$16,0)</f>
        <v>0</v>
      </c>
      <c r="EM513" s="328">
        <f>IF(BE513&lt;&gt;"",IF(BE513&lt;=$ED$6,1,IF(BD513&gt;$ED$6,0,NETWORKDAYS(BD513,$ED$6,祭日リスト)/NETWORKDAYS(BD513,BE513,祭日リスト)))*$GG513*週間進捗報告書!$G$17,0)</f>
        <v>0</v>
      </c>
      <c r="EN513" s="328">
        <f>IF(BI513&lt;&gt;"",IF(BI513&lt;=$ED$6,1,IF(BH513&gt;$ED$6,0,NETWORKDAYS(BH513,$ED$6,祭日リスト)/NETWORKDAYS(BH513,BI513,祭日リスト)))*$GG513*週間進捗報告書!$G$18,0)</f>
        <v>0</v>
      </c>
      <c r="EO513" s="328">
        <f>IF(BQ513&lt;&gt;"",IF(BQ513&lt;=$ED$6,1,IF(BP513&gt;$ED$6,0,NETWORKDAYS(BP513,$ED$6,祭日リスト)/NETWORKDAYS(BP513,BQ513,祭日リスト)))*$GG513*週間進捗報告書!$G$19,0)</f>
        <v>0</v>
      </c>
      <c r="EP513" s="328">
        <f>IF(BU513&lt;&gt;"",IF(BU513&lt;=$ED$6,1,IF(BT513&gt;$ED$6,0,NETWORKDAYS(BT513,$ED$6,祭日リスト)/NETWORKDAYS(BT513,BU513,祭日リスト)))*$GG513*週間進捗報告書!$G$20,0)</f>
        <v>0</v>
      </c>
      <c r="ER513" s="547">
        <f t="shared" ref="ER513:FC513" si="26179">EE513-EE514</f>
        <v>0</v>
      </c>
      <c r="ES513" s="547">
        <f t="shared" si="26179"/>
        <v>0</v>
      </c>
      <c r="ET513" s="547">
        <f t="shared" si="26179"/>
        <v>0</v>
      </c>
      <c r="EU513" s="547">
        <f t="shared" si="26179"/>
        <v>0</v>
      </c>
      <c r="EV513" s="547">
        <f t="shared" si="26179"/>
        <v>0</v>
      </c>
      <c r="EW513" s="547">
        <f t="shared" si="26179"/>
        <v>0</v>
      </c>
      <c r="EX513" s="547">
        <f t="shared" si="26179"/>
        <v>0</v>
      </c>
      <c r="EY513" s="547">
        <f t="shared" si="26179"/>
        <v>0</v>
      </c>
      <c r="EZ513" s="547">
        <f t="shared" si="26179"/>
        <v>0</v>
      </c>
      <c r="FA513" s="547">
        <f t="shared" si="26179"/>
        <v>0</v>
      </c>
      <c r="FB513" s="547">
        <f t="shared" si="26179"/>
        <v>0</v>
      </c>
      <c r="FC513" s="547">
        <f t="shared" si="26179"/>
        <v>0</v>
      </c>
      <c r="FD513" s="547">
        <f t="shared" ref="FD513" si="26180">SUM(ER513:FC514)</f>
        <v>0</v>
      </c>
      <c r="FE513" s="333"/>
      <c r="FG513" s="32">
        <f>IF(AND($M513&lt;&gt;$FF$7),1,0)</f>
        <v>0</v>
      </c>
      <c r="FH513" s="32">
        <f>IF(AND($Q513&lt;&gt;$FF$7),1,0)</f>
        <v>0</v>
      </c>
      <c r="FI513" s="32">
        <f>IF(AND($U513&lt;&gt;$FF$7),1,0)</f>
        <v>0</v>
      </c>
      <c r="FJ513" s="32">
        <f>IF(AND($Y513&lt;&gt;$FF$7),1,0)</f>
        <v>0</v>
      </c>
      <c r="FK513" s="32">
        <f>IF(AND($AG513&lt;&gt;$FF$7),1,0)</f>
        <v>0</v>
      </c>
      <c r="FL513" s="32">
        <f>IF(AND($AK513&lt;&gt;$FF$7),1,0)</f>
        <v>0</v>
      </c>
      <c r="FM513" s="32">
        <f>IF(AND($AS513&lt;&gt;$FF$7),1,0)</f>
        <v>0</v>
      </c>
      <c r="FN513" s="32">
        <f>IF(AND($AW513&lt;&gt;$FF$7),1,0)</f>
        <v>0</v>
      </c>
      <c r="FO513" s="32">
        <f>IF(AND($BE513&lt;&gt;$FF$7),1,0)</f>
        <v>0</v>
      </c>
      <c r="FP513" s="32">
        <f>IF(AND($BI513&lt;&gt;$FF$7),1,0)</f>
        <v>0</v>
      </c>
      <c r="FQ513" s="32">
        <f>IF(AND($BQ513&lt;&gt;$FF$7),1,0)</f>
        <v>0</v>
      </c>
      <c r="FR513" s="32">
        <f>IF(AND($BU513&lt;&gt;$FF$7),1,0)</f>
        <v>0</v>
      </c>
      <c r="FU513" s="294">
        <f t="shared" ref="FU513" si="26181">IF($K513&lt;&gt;"NG",$GG513,0)</f>
        <v>0</v>
      </c>
      <c r="FV513" s="294">
        <f t="shared" ref="FV513" si="26182">IF($O513&lt;&gt;"NG",$GG513,0)</f>
        <v>0</v>
      </c>
      <c r="FW513" s="294">
        <f t="shared" ref="FW513" si="26183">IF($S513&lt;&gt;"NG",$GG513,0)</f>
        <v>0</v>
      </c>
      <c r="FX513" s="294">
        <f t="shared" ref="FX513" si="26184">IF($W513&lt;&gt;"NG",$GG513,0)</f>
        <v>0</v>
      </c>
      <c r="FY513" s="294">
        <f t="shared" ref="FY513" si="26185">IF($AE513&lt;&gt;"NG",$GG513,0)</f>
        <v>0</v>
      </c>
      <c r="FZ513" s="294">
        <f t="shared" ref="FZ513" si="26186">IF($AI513&lt;&gt;"NG",$GG513,0)</f>
        <v>0</v>
      </c>
      <c r="GA513" s="294">
        <f t="shared" ref="GA513" si="26187">IF($AQ513&lt;&gt;"NG",$GG513,0)</f>
        <v>0</v>
      </c>
      <c r="GB513" s="294">
        <f t="shared" ref="GB513" si="26188">IF($AU513&lt;&gt;"NG",$GG513,0)</f>
        <v>0</v>
      </c>
      <c r="GC513" s="294">
        <f t="shared" ref="GC513" si="26189">IF($BC513&lt;&gt;"NG",$GG513,0)</f>
        <v>0</v>
      </c>
      <c r="GD513" s="294">
        <f t="shared" ref="GD513" si="26190">IF($BG513&lt;&gt;"NG",$GG513,0)</f>
        <v>0</v>
      </c>
      <c r="GE513" s="294">
        <f t="shared" ref="GE513" si="26191">IF($BO513&lt;&gt;"NG",$GG513,0)</f>
        <v>0</v>
      </c>
      <c r="GF513" s="294">
        <f t="shared" ref="GF513" si="26192">IF($BS513&lt;&gt;"NG",$GG513,0)</f>
        <v>0</v>
      </c>
      <c r="GG513" s="294" t="e">
        <f>VLOOKUP($D513,リスト!$D:$S,15,FALSE)</f>
        <v>#N/A</v>
      </c>
      <c r="GH513" s="2" t="e">
        <f>INDEX(リスト!$V:$V,MATCH(中日程計画表!$D513,リスト!$D:$D,0))</f>
        <v>#N/A</v>
      </c>
      <c r="GI513" s="2" t="e">
        <f>INDEX(リスト!$A:$A,MATCH(中日程計画表!$D513,リスト!$D:$D,0))</f>
        <v>#N/A</v>
      </c>
      <c r="GJ513" s="2" t="e">
        <f>INDEX(リスト!$U:$U,MATCH(中日程計画表!$D513,リスト!$D:$D,0))</f>
        <v>#N/A</v>
      </c>
      <c r="GK513" s="5" t="e">
        <f>INDEX(リスト!$W:$W,MATCH(中日程計画表!$D513,リスト!$D:$D,0))</f>
        <v>#N/A</v>
      </c>
      <c r="GL513" s="2" t="s">
        <v>200</v>
      </c>
      <c r="GM513" s="296">
        <f>D513</f>
        <v>0</v>
      </c>
      <c r="GN513" s="296">
        <f>E513</f>
        <v>0</v>
      </c>
      <c r="GU513" s="460" t="str">
        <f t="shared" ref="GU513" si="26193">AE513</f>
        <v>NG</v>
      </c>
      <c r="GV513" s="460">
        <f t="shared" ref="GV513" si="26194">EI513</f>
        <v>0</v>
      </c>
      <c r="GW513" s="460">
        <f t="shared" ref="GW513" si="26195">EI514</f>
        <v>0</v>
      </c>
      <c r="GX513" s="462">
        <f t="shared" ref="GX513" si="26196">EV513</f>
        <v>0</v>
      </c>
      <c r="GY513" s="460" t="str">
        <f t="shared" ref="GY513" si="26197">AI513</f>
        <v>NG</v>
      </c>
      <c r="GZ513" s="460">
        <f t="shared" ref="GZ513" si="26198">EJ513</f>
        <v>0</v>
      </c>
      <c r="HA513" s="460">
        <f t="shared" ref="HA513" si="26199">EJ514</f>
        <v>0</v>
      </c>
      <c r="HB513" s="462">
        <f t="shared" ref="HB513" si="26200">EW513</f>
        <v>0</v>
      </c>
      <c r="HC513" s="460" t="str">
        <f t="shared" ref="HC513" si="26201">AQ513</f>
        <v>NG</v>
      </c>
      <c r="HD513" s="460">
        <f t="shared" ref="HD513" si="26202">EK513</f>
        <v>0</v>
      </c>
      <c r="HE513" s="460">
        <f t="shared" ref="HE513" si="26203">EK514</f>
        <v>0</v>
      </c>
      <c r="HF513" s="462">
        <f t="shared" ref="HF513" si="26204">EX513</f>
        <v>0</v>
      </c>
      <c r="HG513" s="460" t="str">
        <f t="shared" ref="HG513" si="26205">AU513</f>
        <v>NG</v>
      </c>
      <c r="HH513" s="460">
        <f t="shared" ref="HH513" si="26206">EL513</f>
        <v>0</v>
      </c>
      <c r="HI513" s="460">
        <f t="shared" ref="HI513" si="26207">EL514</f>
        <v>0</v>
      </c>
      <c r="HJ513" s="462">
        <f t="shared" ref="HJ513" si="26208">EY513</f>
        <v>0</v>
      </c>
      <c r="HK513" s="460" t="str">
        <f t="shared" ref="HK513" si="26209">BC513</f>
        <v>NG</v>
      </c>
      <c r="HL513" s="460">
        <f t="shared" ref="HL513" si="26210">EM513</f>
        <v>0</v>
      </c>
      <c r="HM513" s="460">
        <f t="shared" ref="HM513" si="26211">EM514</f>
        <v>0</v>
      </c>
      <c r="HN513" s="462">
        <f t="shared" ref="HN513" si="26212">EZ513</f>
        <v>0</v>
      </c>
      <c r="HO513" s="460" t="str">
        <f t="shared" ref="HO513" si="26213">BG513</f>
        <v>NG</v>
      </c>
      <c r="HP513" s="460">
        <f t="shared" ref="HP513" si="26214">EN513</f>
        <v>0</v>
      </c>
      <c r="HQ513" s="460">
        <f t="shared" ref="HQ513" si="26215">EN514</f>
        <v>0</v>
      </c>
      <c r="HR513" s="462">
        <f t="shared" ref="HR513" si="26216">FA513</f>
        <v>0</v>
      </c>
      <c r="HS513" s="332"/>
    </row>
    <row r="514" spans="1:227" ht="12" customHeight="1">
      <c r="A514" s="489"/>
      <c r="B514" s="487"/>
      <c r="C514" s="475"/>
      <c r="D514" s="485"/>
      <c r="E514" s="483"/>
      <c r="F514" s="317"/>
      <c r="G514" s="317"/>
      <c r="H514" s="317"/>
      <c r="I514" s="317"/>
      <c r="J514" s="316"/>
      <c r="K514" s="481"/>
      <c r="L514" s="77"/>
      <c r="M514" s="77"/>
      <c r="N514" s="471"/>
      <c r="O514" s="475"/>
      <c r="P514" s="77"/>
      <c r="Q514" s="77"/>
      <c r="R514" s="471"/>
      <c r="S514" s="475"/>
      <c r="T514" s="77"/>
      <c r="U514" s="77"/>
      <c r="V514" s="471"/>
      <c r="W514" s="473"/>
      <c r="X514" s="77"/>
      <c r="Y514" s="77"/>
      <c r="Z514" s="471"/>
      <c r="AA514" s="477"/>
      <c r="AB514" s="80"/>
      <c r="AC514" s="80"/>
      <c r="AD514" s="471"/>
      <c r="AE514" s="473"/>
      <c r="AF514" s="77"/>
      <c r="AG514" s="77"/>
      <c r="AH514" s="471"/>
      <c r="AI514" s="473"/>
      <c r="AJ514" s="77"/>
      <c r="AK514" s="77"/>
      <c r="AL514" s="471"/>
      <c r="AM514" s="477"/>
      <c r="AN514" s="80"/>
      <c r="AO514" s="80"/>
      <c r="AP514" s="471"/>
      <c r="AQ514" s="473"/>
      <c r="AR514" s="77"/>
      <c r="AS514" s="77"/>
      <c r="AT514" s="471"/>
      <c r="AU514" s="473"/>
      <c r="AV514" s="77"/>
      <c r="AW514" s="77"/>
      <c r="AX514" s="471"/>
      <c r="AY514" s="477"/>
      <c r="AZ514" s="80"/>
      <c r="BA514" s="80"/>
      <c r="BB514" s="471"/>
      <c r="BC514" s="475"/>
      <c r="BD514" s="77"/>
      <c r="BE514" s="77"/>
      <c r="BF514" s="471"/>
      <c r="BG514" s="473"/>
      <c r="BH514" s="77"/>
      <c r="BI514" s="77"/>
      <c r="BJ514" s="471"/>
      <c r="BK514" s="477"/>
      <c r="BL514" s="80"/>
      <c r="BM514" s="80"/>
      <c r="BN514" s="471"/>
      <c r="BO514" s="475"/>
      <c r="BP514" s="77"/>
      <c r="BQ514" s="77"/>
      <c r="BR514" s="471"/>
      <c r="BS514" s="473"/>
      <c r="BT514" s="77"/>
      <c r="BU514" s="77"/>
      <c r="BV514" s="471"/>
      <c r="BW514" s="469"/>
      <c r="BX514" s="467"/>
      <c r="BY514" s="490"/>
      <c r="CA514" s="19">
        <f t="shared" ref="CA514" si="26217">IF(AND($N513=1,$M514&lt;&gt;$BZ$7),1,0)</f>
        <v>0</v>
      </c>
      <c r="CB514" s="19">
        <f t="shared" ref="CB514" si="26218">IF(AND($R513=1,$Q514&lt;&gt;$BZ$7),1,0)</f>
        <v>0</v>
      </c>
      <c r="CC514" s="19">
        <f t="shared" ref="CC514" si="26219">IF(AND($V513=1,$U514&lt;&gt;$BZ$7),1,0)</f>
        <v>0</v>
      </c>
      <c r="CD514" s="19">
        <f t="shared" ref="CD514" si="26220">IF(AND($Z513=1,$Y514&lt;&gt;$BZ$7),1,0)</f>
        <v>0</v>
      </c>
      <c r="CE514" s="19">
        <f t="shared" ref="CE514" si="26221">IF(AND($AH513=1,$AG514&lt;&gt;$BZ$7),1,0)</f>
        <v>0</v>
      </c>
      <c r="CF514" s="19">
        <f t="shared" ref="CF514" si="26222">IF(AND($AL513=1,$AK514&lt;&gt;$BZ$7),1,0)</f>
        <v>0</v>
      </c>
      <c r="CG514" s="19">
        <f t="shared" ref="CG514" si="26223">IF(AND($AT513=1,$AS514&lt;&gt;$BZ$7),1,0)</f>
        <v>0</v>
      </c>
      <c r="CH514" s="19">
        <f t="shared" ref="CH514" si="26224">IF(AND($AX513=1,$AW514&lt;&gt;$BZ$7),1,0)</f>
        <v>0</v>
      </c>
      <c r="CI514" s="19">
        <f t="shared" ref="CI514" si="26225">IF(AND($BF513=1,$BE514&lt;&gt;$BZ$7),1,0)</f>
        <v>0</v>
      </c>
      <c r="CJ514" s="19">
        <f t="shared" ref="CJ514" si="26226">IF(AND($BJ513=1,$BI514&lt;&gt;$BZ$7),1,0)</f>
        <v>0</v>
      </c>
      <c r="CK514" s="19">
        <f t="shared" ref="CK514" si="26227">IF(AND($BR513=1,$BQ514&lt;&gt;$BZ$7),1,0)</f>
        <v>0</v>
      </c>
      <c r="CL514" s="19">
        <f t="shared" ref="CL514" si="26228">IF(AND($BV513=1,$BU514&lt;&gt;$BZ$7),1,0)</f>
        <v>0</v>
      </c>
      <c r="CO514" s="19">
        <f>IF(AND($M514&lt;&gt;$CN$7,$M514&lt;=$CN$6),1,0)</f>
        <v>0</v>
      </c>
      <c r="CP514" s="19">
        <f>IF(AND($Q514&lt;&gt;$CN$7,$Q514&lt;=$CN$6),1,0)</f>
        <v>0</v>
      </c>
      <c r="CQ514" s="19">
        <f>IF(AND($U514&lt;&gt;$CN$7,$U514&lt;=$CN$6),1,0)</f>
        <v>0</v>
      </c>
      <c r="CR514" s="19">
        <f>IF(AND($Y514&lt;&gt;$CN$7,$Y514&lt;=$CN$6),1,0)</f>
        <v>0</v>
      </c>
      <c r="CS514" s="19">
        <f>IF(AND($AG514&lt;&gt;$CN$7,$AG514&lt;=$CN$6),1,0)</f>
        <v>0</v>
      </c>
      <c r="CT514" s="19">
        <f>IF(AND($AK514&lt;&gt;$CN$7,$AK514&lt;=$CN$6),1,0)</f>
        <v>0</v>
      </c>
      <c r="CU514" s="19">
        <f>IF(AND($AS514&lt;&gt;$CN$7,$AS514&lt;=$CN$6),1,0)</f>
        <v>0</v>
      </c>
      <c r="CV514" s="19">
        <f>IF(AND($AW514&lt;&gt;$CN$7,$AW514&lt;=$CN$6),1,0)</f>
        <v>0</v>
      </c>
      <c r="CW514" s="19">
        <f>IF(AND($BE514&lt;&gt;$CN$7,$BE514&lt;=$CN$6),1,0)</f>
        <v>0</v>
      </c>
      <c r="CX514" s="19">
        <f>IF(AND($BI514&lt;&gt;$CN$7,$BI514&lt;=$CN$6),1,0)</f>
        <v>0</v>
      </c>
      <c r="CY514" s="19">
        <f>IF(AND($BQ514&lt;&gt;$CN$7,$BQ514&lt;=$CN$6),1,0)</f>
        <v>0</v>
      </c>
      <c r="CZ514" s="19">
        <f>IF(AND($BU514&lt;&gt;$CN$7,$BU514&lt;=$CN$6),1,0)</f>
        <v>0</v>
      </c>
      <c r="DC514" s="19">
        <f>IF($N513=1,1,0)</f>
        <v>0</v>
      </c>
      <c r="DD514" s="19">
        <f>IF($R513=1,1,0)</f>
        <v>0</v>
      </c>
      <c r="DE514" s="19">
        <f>IF($V513=1,1,0)</f>
        <v>0</v>
      </c>
      <c r="DF514" s="19">
        <f>IF($Z513=1,1,0)</f>
        <v>0</v>
      </c>
      <c r="DG514" s="19">
        <f>IF($AH513=1,1,0)</f>
        <v>0</v>
      </c>
      <c r="DH514" s="19">
        <f>IF($AL513=1,1,0)</f>
        <v>0</v>
      </c>
      <c r="DI514" s="19">
        <f>IF($AT513=1,1,0)</f>
        <v>0</v>
      </c>
      <c r="DJ514" s="19">
        <f>IF($AX513=1,1,0)</f>
        <v>0</v>
      </c>
      <c r="DK514" s="19">
        <f>IF($BF513=1,1,0)</f>
        <v>0</v>
      </c>
      <c r="DL514" s="19">
        <f>IF($BJ513=1,1,0)</f>
        <v>0</v>
      </c>
      <c r="DM514" s="19">
        <f>IF($BR513=1,1,0)</f>
        <v>0</v>
      </c>
      <c r="DN514" s="19">
        <f>IF($BV513=1,1,0)</f>
        <v>0</v>
      </c>
      <c r="DQ514" s="19">
        <f t="shared" ref="DQ514" si="26229">IF($N513=1,1,0)</f>
        <v>0</v>
      </c>
      <c r="DR514" s="19">
        <f t="shared" ref="DR514" si="26230">IF($R513=1,1,0)</f>
        <v>0</v>
      </c>
      <c r="DS514" s="19">
        <f t="shared" ref="DS514" si="26231">IF($V513=1,1,0)</f>
        <v>0</v>
      </c>
      <c r="DT514" s="19">
        <f t="shared" ref="DT514" si="26232">IF($Z513=1,1,0)</f>
        <v>0</v>
      </c>
      <c r="DU514" s="19">
        <f t="shared" ref="DU514" si="26233">IF($AH513=1,1,0)</f>
        <v>0</v>
      </c>
      <c r="DV514" s="19">
        <f t="shared" ref="DV514" si="26234">IF($AL513=1,1,0)</f>
        <v>0</v>
      </c>
      <c r="DW514" s="19">
        <f t="shared" ref="DW514" si="26235">IF($AT513=1,1,0)</f>
        <v>0</v>
      </c>
      <c r="DX514" s="19">
        <f t="shared" ref="DX514" si="26236">IF($AX513=1,1,0)</f>
        <v>0</v>
      </c>
      <c r="DY514" s="19">
        <f t="shared" ref="DY514" si="26237">IF($BF513=1,1,0)</f>
        <v>0</v>
      </c>
      <c r="DZ514" s="19">
        <f t="shared" ref="DZ514" si="26238">IF($BJ513=1,1,0)</f>
        <v>0</v>
      </c>
      <c r="EA514" s="19">
        <f t="shared" ref="EA514" si="26239">IF($BR513=1,1,0)</f>
        <v>0</v>
      </c>
      <c r="EB514" s="19">
        <f t="shared" ref="EB514" si="26240">IF($BV513=1,1,0)</f>
        <v>0</v>
      </c>
      <c r="EE514" s="329">
        <f>N513*$FU514*週間進捗報告書!$G$9</f>
        <v>0</v>
      </c>
      <c r="EF514" s="329">
        <f>R513*$FV514*週間進捗報告書!$G$10</f>
        <v>0</v>
      </c>
      <c r="EG514" s="329">
        <f>V513*$FW514*週間進捗報告書!$G$11</f>
        <v>0</v>
      </c>
      <c r="EH514" s="329">
        <f>Z513*$FX514*週間進捗報告書!$G$12</f>
        <v>0</v>
      </c>
      <c r="EI514" s="329">
        <f>AH513*$FY514*週間進捗報告書!$G$13</f>
        <v>0</v>
      </c>
      <c r="EJ514" s="329">
        <f>AL513*$FZ514*週間進捗報告書!$G$14</f>
        <v>0</v>
      </c>
      <c r="EK514" s="329">
        <f>AT513*$GA514*週間進捗報告書!$G$15</f>
        <v>0</v>
      </c>
      <c r="EL514" s="329">
        <f>AX513*$GB514*週間進捗報告書!$G$16</f>
        <v>0</v>
      </c>
      <c r="EM514" s="329">
        <f>BF513*$GC514*週間進捗報告書!$G$17</f>
        <v>0</v>
      </c>
      <c r="EN514" s="329">
        <f>BJ513*$GD514*週間進捗報告書!$G$18</f>
        <v>0</v>
      </c>
      <c r="EO514" s="329">
        <f>BR513*$GE514*週間進捗報告書!$G$19</f>
        <v>0</v>
      </c>
      <c r="EP514" s="329">
        <f>BV513*$GF514*週間進捗報告書!$G$20</f>
        <v>0</v>
      </c>
      <c r="ER514" s="547"/>
      <c r="ES514" s="547"/>
      <c r="ET514" s="547"/>
      <c r="EU514" s="547"/>
      <c r="EV514" s="547"/>
      <c r="EW514" s="547"/>
      <c r="EX514" s="547"/>
      <c r="EY514" s="547"/>
      <c r="EZ514" s="547"/>
      <c r="FA514" s="547"/>
      <c r="FB514" s="547"/>
      <c r="FC514" s="547"/>
      <c r="FD514" s="547"/>
      <c r="FE514" s="332"/>
      <c r="FG514" s="19"/>
      <c r="FH514" s="19"/>
      <c r="FI514" s="19"/>
      <c r="FJ514" s="19"/>
      <c r="FK514" s="19"/>
      <c r="FL514" s="19"/>
      <c r="FM514" s="19"/>
      <c r="FN514" s="19"/>
      <c r="FO514" s="19"/>
      <c r="FP514" s="19"/>
      <c r="FQ514" s="19"/>
      <c r="FR514" s="19"/>
      <c r="FU514" s="295">
        <f t="shared" ref="FU514" si="26241">FU513</f>
        <v>0</v>
      </c>
      <c r="FV514" s="295">
        <f t="shared" ref="FV514" si="26242">FV513</f>
        <v>0</v>
      </c>
      <c r="FW514" s="295">
        <f t="shared" ref="FW514" si="26243">FW513</f>
        <v>0</v>
      </c>
      <c r="FX514" s="295">
        <f t="shared" ref="FX514" si="26244">FX513</f>
        <v>0</v>
      </c>
      <c r="FY514" s="295">
        <f t="shared" ref="FY514" si="26245">FY513</f>
        <v>0</v>
      </c>
      <c r="FZ514" s="295">
        <f t="shared" ref="FZ514" si="26246">FZ513</f>
        <v>0</v>
      </c>
      <c r="GA514" s="295">
        <f t="shared" ref="GA514" si="26247">GA513</f>
        <v>0</v>
      </c>
      <c r="GB514" s="295">
        <f t="shared" ref="GB514" si="26248">GB513</f>
        <v>0</v>
      </c>
      <c r="GC514" s="295">
        <f t="shared" ref="GC514" si="26249">GC513</f>
        <v>0</v>
      </c>
      <c r="GD514" s="295">
        <f t="shared" ref="GD514" si="26250">GD513</f>
        <v>0</v>
      </c>
      <c r="GE514" s="295">
        <f t="shared" ref="GE514" si="26251">GE513</f>
        <v>0</v>
      </c>
      <c r="GF514" s="295">
        <f t="shared" ref="GF514" si="26252">GF513</f>
        <v>0</v>
      </c>
      <c r="GG514" s="295" t="e">
        <f t="shared" ref="GG514" si="26253">GG513</f>
        <v>#N/A</v>
      </c>
      <c r="GH514" s="2" t="e">
        <f>INDEX(リスト!$V:$V,MATCH(中日程計画表!$D513,リスト!$D:$D,0))</f>
        <v>#N/A</v>
      </c>
      <c r="GI514" s="2" t="e">
        <f>INDEX(リスト!$A:$A,MATCH(中日程計画表!$D513,リスト!$D:$D,0))</f>
        <v>#N/A</v>
      </c>
      <c r="GJ514" s="2" t="e">
        <f>INDEX(リスト!$U:$U,MATCH(中日程計画表!$D513,リスト!$D:$D,0))</f>
        <v>#N/A</v>
      </c>
      <c r="GK514" s="5" t="e">
        <f>INDEX(リスト!$W:$W,MATCH(中日程計画表!$D513,リスト!$D:$D,0))</f>
        <v>#N/A</v>
      </c>
      <c r="GL514" s="2" t="s">
        <v>201</v>
      </c>
      <c r="GM514" s="296">
        <f t="shared" ref="GM514" si="26254">GM513</f>
        <v>0</v>
      </c>
      <c r="GN514" s="296">
        <f t="shared" ref="GN514" si="26255">GN513</f>
        <v>0</v>
      </c>
      <c r="GU514" s="461"/>
      <c r="GV514" s="460"/>
      <c r="GW514" s="460"/>
      <c r="GX514" s="461"/>
      <c r="GY514" s="461"/>
      <c r="GZ514" s="460"/>
      <c r="HA514" s="460"/>
      <c r="HB514" s="461"/>
      <c r="HC514" s="461"/>
      <c r="HD514" s="460"/>
      <c r="HE514" s="460"/>
      <c r="HF514" s="461"/>
      <c r="HG514" s="461"/>
      <c r="HH514" s="460"/>
      <c r="HI514" s="460"/>
      <c r="HJ514" s="461"/>
      <c r="HK514" s="461"/>
      <c r="HL514" s="460"/>
      <c r="HM514" s="460"/>
      <c r="HN514" s="461"/>
      <c r="HO514" s="461"/>
      <c r="HP514" s="460"/>
      <c r="HQ514" s="460"/>
      <c r="HR514" s="461"/>
      <c r="HS514" s="4"/>
    </row>
    <row r="515" spans="1:227" ht="12" customHeight="1">
      <c r="A515" s="488" t="str">
        <f t="shared" ref="A515" ca="1" si="26256">INDIRECT("リスト!A"&amp;B515+6)</f>
        <v/>
      </c>
      <c r="B515" s="486">
        <f t="shared" ref="B515" si="26257">ROUNDDOWN((ROW()-6)/2,0)+1</f>
        <v>255</v>
      </c>
      <c r="C515" s="474" t="str">
        <f>機能グループ名</f>
        <v/>
      </c>
      <c r="D515" s="484">
        <f>機能ID</f>
        <v>0</v>
      </c>
      <c r="E515" s="482">
        <f>機能名</f>
        <v>0</v>
      </c>
      <c r="F515" s="315"/>
      <c r="G515" s="315"/>
      <c r="H515" s="315"/>
      <c r="I515" s="315"/>
      <c r="J515" s="316"/>
      <c r="K515" s="480" t="str">
        <f>担当者_SR</f>
        <v>NG</v>
      </c>
      <c r="L515" s="76"/>
      <c r="M515" s="76"/>
      <c r="N515" s="470"/>
      <c r="O515" s="474" t="str">
        <f>担当者_SRR</f>
        <v>NG</v>
      </c>
      <c r="P515" s="76"/>
      <c r="Q515" s="76"/>
      <c r="R515" s="470"/>
      <c r="S515" s="474" t="str">
        <f>担当者_DS</f>
        <v>NG</v>
      </c>
      <c r="T515" s="76"/>
      <c r="U515" s="76"/>
      <c r="V515" s="470"/>
      <c r="W515" s="472" t="str">
        <f>担当者_DSR</f>
        <v>NG</v>
      </c>
      <c r="X515" s="76"/>
      <c r="Y515" s="76"/>
      <c r="Z515" s="470"/>
      <c r="AA515" s="476"/>
      <c r="AB515" s="79"/>
      <c r="AC515" s="79"/>
      <c r="AD515" s="470">
        <f>IF(AC516 &lt;&gt; "",1,0)</f>
        <v>0</v>
      </c>
      <c r="AE515" s="472" t="str">
        <f>担当者_CD</f>
        <v>NG</v>
      </c>
      <c r="AF515" s="76"/>
      <c r="AG515" s="76"/>
      <c r="AH515" s="470"/>
      <c r="AI515" s="472" t="str">
        <f>担当者_DD</f>
        <v>NG</v>
      </c>
      <c r="AJ515" s="76"/>
      <c r="AK515" s="76"/>
      <c r="AL515" s="470"/>
      <c r="AM515" s="476"/>
      <c r="AN515" s="79"/>
      <c r="AO515" s="79"/>
      <c r="AP515" s="470">
        <f>IF(AO516 &lt;&gt; "",1,0)</f>
        <v>0</v>
      </c>
      <c r="AQ515" s="472" t="str">
        <f>担当者_MCL</f>
        <v>NG</v>
      </c>
      <c r="AR515" s="76"/>
      <c r="AS515" s="76"/>
      <c r="AT515" s="470"/>
      <c r="AU515" s="472" t="str">
        <f>担当者_MCLR</f>
        <v>NG</v>
      </c>
      <c r="AV515" s="76"/>
      <c r="AW515" s="76"/>
      <c r="AX515" s="470"/>
      <c r="AY515" s="476"/>
      <c r="AZ515" s="79"/>
      <c r="BA515" s="79"/>
      <c r="BB515" s="470">
        <f>IF(BA516 &lt;&gt; "",1,0)</f>
        <v>0</v>
      </c>
      <c r="BC515" s="474" t="str">
        <f>担当者_MT</f>
        <v>NG</v>
      </c>
      <c r="BD515" s="76"/>
      <c r="BE515" s="76"/>
      <c r="BF515" s="470"/>
      <c r="BG515" s="472" t="str">
        <f>担当者_M検</f>
        <v>NG</v>
      </c>
      <c r="BH515" s="76"/>
      <c r="BI515" s="76"/>
      <c r="BJ515" s="470"/>
      <c r="BK515" s="476"/>
      <c r="BL515" s="79"/>
      <c r="BM515" s="79"/>
      <c r="BN515" s="470">
        <v>0</v>
      </c>
      <c r="BO515" s="474" t="str">
        <f>担当者_モテ</f>
        <v>NG</v>
      </c>
      <c r="BP515" s="76"/>
      <c r="BQ515" s="76"/>
      <c r="BR515" s="470"/>
      <c r="BS515" s="472" t="str">
        <f>担当者_モテR</f>
        <v>NG</v>
      </c>
      <c r="BT515" s="76"/>
      <c r="BU515" s="76"/>
      <c r="BV515" s="470"/>
      <c r="BW515" s="468">
        <f t="shared" ref="BW515" si="26258">IFERROR(SUM(IF(K515&lt;&gt;"NG",N515*K$1,0),IF(O515&lt;&gt;"NG",R515*O$1,0),IF(S515&lt;&gt;"NG",V515*S$1,0),IF(W515&lt;&gt;"NG",Z515*W$1,0),IF(AA515&lt;&gt;"NG",AD515*AA$1,0),IF(AE515&lt;&gt;"NG",AH515*AE$1,0),IF(AI515&lt;&gt;"NG",AL515*AI$1,0),IF(AM515&lt;&gt;"NG",AP515*AM$1,0),IF(AQ515&lt;&gt;"NG",AT515*AQ$1,0),IF(AU515&lt;&gt;"NG",AX515*AU$1,0),IF(AY515&lt;&gt;"NG",BB515*AY$1,0),IF(BC515&lt;&gt;"NG",BF515*BC$1,0),IF(BG515&lt;&gt;"NG",BJ515*BG$1,0),IF(BK515&lt;&gt;"NG",BN515*BK$1,0),IF(BO515&lt;&gt;"NG",BR515*BO$1,0),IF(BS515&lt;&gt;"NG",BV515*BS$1,0))/SUM(IF(K515&lt;&gt;"NG",K$1,0),IF(O515&lt;&gt;"NG",O$1,0),IF(S515&lt;&gt;"NG",S$1,0),IF(W515&lt;&gt;"NG",W$1,0),IF(AA515&lt;&gt;"NG",AA$1,0),IF(AE515&lt;&gt;"NG",AE$1,0),IF(AI515&lt;&gt;"NG",AI$1,0),IF(AM515&lt;&gt;"NG",AM$1,0),IF(AQ515&lt;&gt;"NG",AQ$1,0),IF(AU515&lt;&gt;"NG",AU$1,0),IF(AY515&lt;&gt;"NG",AY$1,0),IF(BC515&lt;&gt;"NG",BC$1,0),IF(BG515&lt;&gt;"NG",BG$1,0),IF(BK515&lt;&gt;"NG",BK$1,0),IF(BO515&lt;&gt;"NG",BO$1,0),IF(BS515&lt;&gt;"NG",BS$1,0)),0)</f>
        <v>0</v>
      </c>
      <c r="BX515" s="466"/>
      <c r="BY515" s="490"/>
      <c r="BZ515" s="5"/>
      <c r="CA515" s="32">
        <f t="shared" ref="CA515" si="26259">IF(AND($M515&lt;&gt;$BZ$5,$M515&lt;=$BZ$6,$M515&lt;&gt;$BZ$7),1,0)</f>
        <v>0</v>
      </c>
      <c r="CB515" s="32">
        <f t="shared" ref="CB515" si="26260">IF(AND($Q515&lt;&gt;$BZ$5,$Q515&lt;=$BZ$6,$Q515&lt;&gt;$BZ$7),1,0)</f>
        <v>0</v>
      </c>
      <c r="CC515" s="32">
        <f t="shared" ref="CC515" si="26261">IF(AND($U515&lt;&gt;$BZ$5,$U515&lt;=$BZ$6,$U515&lt;&gt;$BZ$7),1,0)</f>
        <v>0</v>
      </c>
      <c r="CD515" s="32">
        <f t="shared" ref="CD515" si="26262">IF(AND($Y515&lt;&gt;$BZ$5,$Y515&lt;=$BZ$6,$Y515&lt;&gt;$BZ$7),1,0)</f>
        <v>0</v>
      </c>
      <c r="CE515" s="32">
        <f t="shared" ref="CE515" si="26263">IF(AND($AG515&lt;&gt;$BZ$5,$AG515&lt;=$BZ$6,$AG515&lt;&gt;$BZ$7),1,0)</f>
        <v>0</v>
      </c>
      <c r="CF515" s="32">
        <f t="shared" ref="CF515" si="26264">IF(AND($AK515&lt;&gt;$BZ$5,$AK515&lt;=$BZ$6,$AK515&lt;&gt;$BZ$7),1,0)</f>
        <v>0</v>
      </c>
      <c r="CG515" s="32">
        <f t="shared" ref="CG515" si="26265">IF(AND($AS515&lt;&gt;$BZ$5,$AS515&lt;=$BZ$6,$AS515&lt;&gt;$BZ$7),1,0)</f>
        <v>0</v>
      </c>
      <c r="CH515" s="32">
        <f t="shared" ref="CH515" si="26266">IF(AND($AW515&lt;&gt;$BZ$5,$AW515&lt;=$BZ$6,$AW515&lt;&gt;$BZ$7),1,0)</f>
        <v>0</v>
      </c>
      <c r="CI515" s="32">
        <f t="shared" ref="CI515" si="26267">IF(AND($BE515&lt;&gt;$BZ$5,$BE515&lt;=$BZ$6,$BE515&lt;&gt;$BZ$7),1,0)</f>
        <v>0</v>
      </c>
      <c r="CJ515" s="32">
        <f t="shared" ref="CJ515" si="26268">IF(AND($BI515&lt;&gt;$BZ$5,$BI515&lt;=$BZ$6,$BI515&lt;&gt;$BZ$7),1,0)</f>
        <v>0</v>
      </c>
      <c r="CK515" s="32">
        <f t="shared" ref="CK515" si="26269">IF(AND($BQ515&lt;&gt;$BZ$5,$BQ515&lt;=$BZ$6,$BQ515&lt;&gt;$BZ$7),1,0)</f>
        <v>0</v>
      </c>
      <c r="CL515" s="32">
        <f t="shared" ref="CL515" si="26270">IF(AND($BU515&lt;&gt;$BZ$5,$BU515&lt;=$BZ$6,$BU515&lt;&gt;$BZ$7),1,0)</f>
        <v>0</v>
      </c>
      <c r="CO515" s="32">
        <f>IF(AND($M515&lt;&gt;$CN$5,$M515&lt;=$CN$6,$M515&lt;&gt;$CN$7),1,0)</f>
        <v>0</v>
      </c>
      <c r="CP515" s="32">
        <f>IF(AND($Q515&lt;&gt;$CN$5,$Q515&lt;=$CN$6,$Q515&lt;&gt;$CN$7),1,0)</f>
        <v>0</v>
      </c>
      <c r="CQ515" s="32">
        <f>IF(AND($U515&lt;&gt;$CN$5,$U515&lt;=$CN$6,$U515&lt;&gt;$CN$7),1,0)</f>
        <v>0</v>
      </c>
      <c r="CR515" s="32">
        <f>IF(AND($Y515&lt;&gt;$CN$5,$Y515&lt;=$CN$6,$Y515&lt;&gt;$CN$7),1,0)</f>
        <v>0</v>
      </c>
      <c r="CS515" s="32">
        <f>IF(AND($AG515&lt;&gt;$CN$5,$AG515&lt;=$CN$6,$AG515&lt;&gt;$CN$7),1,0)</f>
        <v>0</v>
      </c>
      <c r="CT515" s="32">
        <f>IF(AND($AK515&lt;&gt;$CN$5,$AK515&lt;=$CN$6,$AK515&lt;&gt;$CN$7),1,0)</f>
        <v>0</v>
      </c>
      <c r="CU515" s="32">
        <f>IF(AND($AS515&lt;&gt;$CN$5,$AS515&lt;=$CN$6,$AS515&lt;&gt;$CN$7),1,0)</f>
        <v>0</v>
      </c>
      <c r="CV515" s="32">
        <f>IF(AND($AW515&lt;&gt;$CN$5,$AW515&lt;=$CN$6,$AW515&lt;&gt;$CN$7),1,0)</f>
        <v>0</v>
      </c>
      <c r="CW515" s="32">
        <f>IF(AND($BE515&lt;&gt;$CN$5,$BE515&lt;=$CN$6,$BE515&lt;&gt;$CN$7),1,0)</f>
        <v>0</v>
      </c>
      <c r="CX515" s="32">
        <f>IF(AND($BI515&lt;&gt;$CN$5,$BI515&lt;=$CN$6,$BI515&lt;&gt;$CN$7),1,0)</f>
        <v>0</v>
      </c>
      <c r="CY515" s="32">
        <f>IF(AND($BQ515&lt;&gt;$CN$5,$BQ515&lt;=$CN$6,$BQ515&lt;&gt;$CN$7),1,0)</f>
        <v>0</v>
      </c>
      <c r="CZ515" s="32">
        <f>IF(AND($BU515&lt;&gt;$CN$5,$BU515&lt;=$CN$6,$BU515&lt;&gt;$CN$7),1,0)</f>
        <v>0</v>
      </c>
      <c r="DC515" s="32">
        <f>IF(AND($M515&lt;&gt;$DB$5,$M515&lt;=$DB$6,$M515&lt;&gt;$CN$7),1,0)</f>
        <v>0</v>
      </c>
      <c r="DD515" s="32">
        <f>IF(AND($Q515&lt;&gt;$DB$5,$Q515&lt;=$DB$6,$Q515&lt;&gt;$CN$7),1,0)</f>
        <v>0</v>
      </c>
      <c r="DE515" s="32">
        <f>IF(AND($U515&lt;&gt;$DB$5,$U515&lt;=$DB$6,$U515&lt;&gt;$CN$7),1,0)</f>
        <v>0</v>
      </c>
      <c r="DF515" s="32">
        <f>IF(AND($Y515&lt;&gt;$DB$5,$Y515&lt;=$DB$6,$Y515&lt;&gt;$CN$7),1,0)</f>
        <v>0</v>
      </c>
      <c r="DG515" s="32">
        <f>IF(AND($AG515&lt;&gt;$DB$5,$AG515&lt;=$DB$6,$AG515&lt;&gt;$CN$7),1,0)</f>
        <v>0</v>
      </c>
      <c r="DH515" s="32">
        <f>IF(AND($AK515&lt;&gt;$DB$5,$AK515&lt;=$DB$6,$AK515&lt;&gt;$CN$7),1,0)</f>
        <v>0</v>
      </c>
      <c r="DI515" s="32">
        <f>IF(AND($AS515&lt;&gt;$DB$5,$AS515&lt;=$DB$6,$AS515&lt;&gt;$CN$7),1,0)</f>
        <v>0</v>
      </c>
      <c r="DJ515" s="32">
        <f>IF(AND($AW515&lt;&gt;$DB$5,$AW515&lt;=$DB$6,$AW515&lt;&gt;$CN$7),1,0)</f>
        <v>0</v>
      </c>
      <c r="DK515" s="32">
        <f>IF(AND($BE515&lt;&gt;$DB$5,$BE515&lt;=$DB$6,$BE515&lt;&gt;$CN$7),1,0)</f>
        <v>0</v>
      </c>
      <c r="DL515" s="32">
        <f>IF(AND($BI515&lt;&gt;$DB$5,$BI515&lt;=$DB$6,$BI515&lt;&gt;$CN$7),1,0)</f>
        <v>0</v>
      </c>
      <c r="DM515" s="32">
        <f>IF(AND($BQ515&lt;&gt;$DB$5,$BQ515&lt;=$DB$6,$BQ515&lt;&gt;$CN$7),1,0)</f>
        <v>0</v>
      </c>
      <c r="DN515" s="32">
        <f>IF(AND($BU515&lt;&gt;$DB$5,$BU515&lt;=$DB$6,$BU515&lt;&gt;$CN$7),1,0)</f>
        <v>0</v>
      </c>
      <c r="DQ515" s="32">
        <f t="shared" ref="DQ515" si="26271">IF(AND($M515&lt;&gt;$DP$5,$M515&lt;=$DP$6,$M515&lt;&gt;$CN$7),1,0)</f>
        <v>0</v>
      </c>
      <c r="DR515" s="32">
        <f t="shared" ref="DR515" si="26272">IF(AND($Q515&lt;&gt;$DP$5,$Q515&lt;=$DP$6,$Q515&lt;&gt;$CN$7),1,0)</f>
        <v>0</v>
      </c>
      <c r="DS515" s="32">
        <f t="shared" ref="DS515" si="26273">IF(AND($U515&lt;&gt;$DP$5,$U515&lt;=$DP$6,$U515&lt;&gt;$CN$7),1,0)</f>
        <v>0</v>
      </c>
      <c r="DT515" s="32">
        <f t="shared" ref="DT515" si="26274">IF(AND($Y515&lt;&gt;$DP$5,$Y515&lt;=$DP$6,$Y515&lt;&gt;$CN$7),1,0)</f>
        <v>0</v>
      </c>
      <c r="DU515" s="32">
        <f t="shared" ref="DU515" si="26275">IF(AND($AG515&lt;&gt;$DP$5,$AG515&lt;=$DP$6,$AG515&lt;&gt;$CN$7),1,0)</f>
        <v>0</v>
      </c>
      <c r="DV515" s="32">
        <f t="shared" ref="DV515" si="26276">IF(AND($AK515&lt;&gt;$DP$5,$AK515&lt;=$DP$6,$AK515&lt;&gt;$CN$7),1,0)</f>
        <v>0</v>
      </c>
      <c r="DW515" s="32">
        <f t="shared" ref="DW515" si="26277">IF(AND($AS515&lt;&gt;$DP$5,$AS515&lt;=$DP$6,$AS515&lt;&gt;$CN$7),1,0)</f>
        <v>0</v>
      </c>
      <c r="DX515" s="32">
        <f t="shared" ref="DX515" si="26278">IF(AND($AW515&lt;&gt;$DP$5,$AW515&lt;=$DP$6,$AW515&lt;&gt;$CN$7),1,0)</f>
        <v>0</v>
      </c>
      <c r="DY515" s="32">
        <f t="shared" ref="DY515" si="26279">IF(AND($BE515&lt;&gt;$DP$5,$BE515&lt;=$DP$6,$BE515&lt;&gt;$CN$7),1,0)</f>
        <v>0</v>
      </c>
      <c r="DZ515" s="32">
        <f t="shared" ref="DZ515" si="26280">IF(AND($BI515&lt;&gt;$DP$5,$BI515&lt;=$DP$6,$BI515&lt;&gt;$CN$7),1,0)</f>
        <v>0</v>
      </c>
      <c r="EA515" s="32">
        <f t="shared" ref="EA515" si="26281">IF(AND($BQ515&lt;&gt;$DP$5,$BQ515&lt;=$DP$6,$BQ515&lt;&gt;$CN$7),1,0)</f>
        <v>0</v>
      </c>
      <c r="EB515" s="32">
        <f t="shared" ref="EB515" si="26282">IF(AND($BU515&lt;&gt;$DP$5,$BU515&lt;=$DP$6,$BU515&lt;&gt;$CN$7),1,0)</f>
        <v>0</v>
      </c>
      <c r="EE515" s="328">
        <f>IF(M515&lt;&gt;"",IF(M515&lt;=$ED$6,1,IF(L515&gt;$ED$6,0,NETWORKDAYS(L515,$ED$6,祭日リスト)/NETWORKDAYS(L515,M515,祭日リスト)))*$GG515*週間進捗報告書!$G$9,0)</f>
        <v>0</v>
      </c>
      <c r="EF515" s="328">
        <f>IF(Q515&lt;&gt;"",IF(Q515&lt;=$ED$6,1,IF(P515&gt;$ED$6,0,NETWORKDAYS(P515,$ED$6,祭日リスト)/NETWORKDAYS(P515,Q515,祭日リスト)))*$GG515*週間進捗報告書!$G$10,0)</f>
        <v>0</v>
      </c>
      <c r="EG515" s="328">
        <f>IF(U515&lt;&gt;"",IF(U515&lt;=$ED$6,1,IF(T515&gt;$ED$6,0,NETWORKDAYS(T515,$ED$6,祭日リスト)/NETWORKDAYS(T515,U515,祭日リスト)))*$GG515*週間進捗報告書!$G$11,0)</f>
        <v>0</v>
      </c>
      <c r="EH515" s="328">
        <f>IF(Y515&lt;&gt;"",IF(Y515&lt;=$ED$6,1,IF(X515&gt;$ED$6,0,NETWORKDAYS(X515,$ED$6,祭日リスト)/NETWORKDAYS(X515,Y515,祭日リスト)))*$GG515*週間進捗報告書!$G$12,0)</f>
        <v>0</v>
      </c>
      <c r="EI515" s="328">
        <f>IF(AG515&lt;&gt;"",IF(AG515&lt;=$ED$6,1,IF(AF515&gt;$ED$6,0,NETWORKDAYS(AF515,$ED$6,祭日リスト)/NETWORKDAYS(AF515,AG515,祭日リスト)))*$GG515*週間進捗報告書!$G$13,0)</f>
        <v>0</v>
      </c>
      <c r="EJ515" s="328">
        <f>IF(AK515&lt;&gt;"",IF(AK515&lt;=$ED$6,1,IF(AJ515&gt;$ED$6,0,NETWORKDAYS(AJ515,$ED$6,祭日リスト)/NETWORKDAYS(AJ515,AK515,祭日リスト)))*$GG515*週間進捗報告書!$G$14,0)</f>
        <v>0</v>
      </c>
      <c r="EK515" s="328">
        <f>IF(AS515&lt;&gt;"",IF(AS515&lt;=$ED$6,1,IF(AR515&gt;$ED$6,0,NETWORKDAYS(AR515,$ED$6,祭日リスト)/NETWORKDAYS(AR515,AS515,祭日リスト)))*$GG515*週間進捗報告書!$G$15,0)</f>
        <v>0</v>
      </c>
      <c r="EL515" s="328">
        <f>IF(AW515&lt;&gt;"",IF(AW515&lt;=$ED$6,1,IF(AV515&gt;$ED$6,0,NETWORKDAYS(AV515,$ED$6,祭日リスト)/NETWORKDAYS(AV515,AW515,祭日リスト)))*$GG515*週間進捗報告書!$G$16,0)</f>
        <v>0</v>
      </c>
      <c r="EM515" s="328">
        <f>IF(BE515&lt;&gt;"",IF(BE515&lt;=$ED$6,1,IF(BD515&gt;$ED$6,0,NETWORKDAYS(BD515,$ED$6,祭日リスト)/NETWORKDAYS(BD515,BE515,祭日リスト)))*$GG515*週間進捗報告書!$G$17,0)</f>
        <v>0</v>
      </c>
      <c r="EN515" s="328">
        <f>IF(BI515&lt;&gt;"",IF(BI515&lt;=$ED$6,1,IF(BH515&gt;$ED$6,0,NETWORKDAYS(BH515,$ED$6,祭日リスト)/NETWORKDAYS(BH515,BI515,祭日リスト)))*$GG515*週間進捗報告書!$G$18,0)</f>
        <v>0</v>
      </c>
      <c r="EO515" s="328">
        <f>IF(BQ515&lt;&gt;"",IF(BQ515&lt;=$ED$6,1,IF(BP515&gt;$ED$6,0,NETWORKDAYS(BP515,$ED$6,祭日リスト)/NETWORKDAYS(BP515,BQ515,祭日リスト)))*$GG515*週間進捗報告書!$G$19,0)</f>
        <v>0</v>
      </c>
      <c r="EP515" s="328">
        <f>IF(BU515&lt;&gt;"",IF(BU515&lt;=$ED$6,1,IF(BT515&gt;$ED$6,0,NETWORKDAYS(BT515,$ED$6,祭日リスト)/NETWORKDAYS(BT515,BU515,祭日リスト)))*$GG515*週間進捗報告書!$G$20,0)</f>
        <v>0</v>
      </c>
      <c r="ER515" s="547">
        <f t="shared" ref="ER515:FC515" si="26283">EE515-EE516</f>
        <v>0</v>
      </c>
      <c r="ES515" s="547">
        <f t="shared" si="26283"/>
        <v>0</v>
      </c>
      <c r="ET515" s="547">
        <f t="shared" si="26283"/>
        <v>0</v>
      </c>
      <c r="EU515" s="547">
        <f t="shared" si="26283"/>
        <v>0</v>
      </c>
      <c r="EV515" s="547">
        <f t="shared" si="26283"/>
        <v>0</v>
      </c>
      <c r="EW515" s="547">
        <f t="shared" si="26283"/>
        <v>0</v>
      </c>
      <c r="EX515" s="547">
        <f t="shared" si="26283"/>
        <v>0</v>
      </c>
      <c r="EY515" s="547">
        <f t="shared" si="26283"/>
        <v>0</v>
      </c>
      <c r="EZ515" s="547">
        <f t="shared" si="26283"/>
        <v>0</v>
      </c>
      <c r="FA515" s="547">
        <f t="shared" si="26283"/>
        <v>0</v>
      </c>
      <c r="FB515" s="547">
        <f t="shared" si="26283"/>
        <v>0</v>
      </c>
      <c r="FC515" s="547">
        <f t="shared" si="26283"/>
        <v>0</v>
      </c>
      <c r="FD515" s="547">
        <f t="shared" ref="FD515" si="26284">SUM(ER515:FC516)</f>
        <v>0</v>
      </c>
      <c r="FE515" s="333"/>
      <c r="FG515" s="32">
        <f>IF(AND($M515&lt;&gt;$FF$7),1,0)</f>
        <v>0</v>
      </c>
      <c r="FH515" s="32">
        <f>IF(AND($Q515&lt;&gt;$FF$7),1,0)</f>
        <v>0</v>
      </c>
      <c r="FI515" s="32">
        <f>IF(AND($U515&lt;&gt;$FF$7),1,0)</f>
        <v>0</v>
      </c>
      <c r="FJ515" s="32">
        <f>IF(AND($Y515&lt;&gt;$FF$7),1,0)</f>
        <v>0</v>
      </c>
      <c r="FK515" s="32">
        <f>IF(AND($AG515&lt;&gt;$FF$7),1,0)</f>
        <v>0</v>
      </c>
      <c r="FL515" s="32">
        <f>IF(AND($AK515&lt;&gt;$FF$7),1,0)</f>
        <v>0</v>
      </c>
      <c r="FM515" s="32">
        <f>IF(AND($AS515&lt;&gt;$FF$7),1,0)</f>
        <v>0</v>
      </c>
      <c r="FN515" s="32">
        <f>IF(AND($AW515&lt;&gt;$FF$7),1,0)</f>
        <v>0</v>
      </c>
      <c r="FO515" s="32">
        <f>IF(AND($BE515&lt;&gt;$FF$7),1,0)</f>
        <v>0</v>
      </c>
      <c r="FP515" s="32">
        <f>IF(AND($BI515&lt;&gt;$FF$7),1,0)</f>
        <v>0</v>
      </c>
      <c r="FQ515" s="32">
        <f>IF(AND($BQ515&lt;&gt;$FF$7),1,0)</f>
        <v>0</v>
      </c>
      <c r="FR515" s="32">
        <f>IF(AND($BU515&lt;&gt;$FF$7),1,0)</f>
        <v>0</v>
      </c>
      <c r="FU515" s="294">
        <f t="shared" ref="FU515" si="26285">IF($K515&lt;&gt;"NG",$GG515,0)</f>
        <v>0</v>
      </c>
      <c r="FV515" s="294">
        <f t="shared" ref="FV515" si="26286">IF($O515&lt;&gt;"NG",$GG515,0)</f>
        <v>0</v>
      </c>
      <c r="FW515" s="294">
        <f t="shared" ref="FW515" si="26287">IF($S515&lt;&gt;"NG",$GG515,0)</f>
        <v>0</v>
      </c>
      <c r="FX515" s="294">
        <f t="shared" ref="FX515" si="26288">IF($W515&lt;&gt;"NG",$GG515,0)</f>
        <v>0</v>
      </c>
      <c r="FY515" s="294">
        <f t="shared" ref="FY515" si="26289">IF($AE515&lt;&gt;"NG",$GG515,0)</f>
        <v>0</v>
      </c>
      <c r="FZ515" s="294">
        <f t="shared" ref="FZ515" si="26290">IF($AI515&lt;&gt;"NG",$GG515,0)</f>
        <v>0</v>
      </c>
      <c r="GA515" s="294">
        <f t="shared" ref="GA515" si="26291">IF($AQ515&lt;&gt;"NG",$GG515,0)</f>
        <v>0</v>
      </c>
      <c r="GB515" s="294">
        <f t="shared" ref="GB515" si="26292">IF($AU515&lt;&gt;"NG",$GG515,0)</f>
        <v>0</v>
      </c>
      <c r="GC515" s="294">
        <f t="shared" ref="GC515" si="26293">IF($BC515&lt;&gt;"NG",$GG515,0)</f>
        <v>0</v>
      </c>
      <c r="GD515" s="294">
        <f t="shared" ref="GD515" si="26294">IF($BG515&lt;&gt;"NG",$GG515,0)</f>
        <v>0</v>
      </c>
      <c r="GE515" s="294">
        <f t="shared" ref="GE515" si="26295">IF($BO515&lt;&gt;"NG",$GG515,0)</f>
        <v>0</v>
      </c>
      <c r="GF515" s="294">
        <f t="shared" ref="GF515" si="26296">IF($BS515&lt;&gt;"NG",$GG515,0)</f>
        <v>0</v>
      </c>
      <c r="GG515" s="294" t="e">
        <f>VLOOKUP($D515,リスト!$D:$S,15,FALSE)</f>
        <v>#N/A</v>
      </c>
      <c r="GH515" s="2" t="e">
        <f>INDEX(リスト!$V:$V,MATCH(中日程計画表!$D515,リスト!$D:$D,0))</f>
        <v>#N/A</v>
      </c>
      <c r="GI515" s="2" t="e">
        <f>INDEX(リスト!$A:$A,MATCH(中日程計画表!$D515,リスト!$D:$D,0))</f>
        <v>#N/A</v>
      </c>
      <c r="GJ515" s="2" t="e">
        <f>INDEX(リスト!$U:$U,MATCH(中日程計画表!$D515,リスト!$D:$D,0))</f>
        <v>#N/A</v>
      </c>
      <c r="GK515" s="5" t="e">
        <f>INDEX(リスト!$W:$W,MATCH(中日程計画表!$D515,リスト!$D:$D,0))</f>
        <v>#N/A</v>
      </c>
      <c r="GL515" s="2" t="s">
        <v>200</v>
      </c>
      <c r="GM515" s="296">
        <f>D515</f>
        <v>0</v>
      </c>
      <c r="GN515" s="296">
        <f>E515</f>
        <v>0</v>
      </c>
      <c r="GU515" s="460" t="str">
        <f t="shared" ref="GU515" si="26297">AE515</f>
        <v>NG</v>
      </c>
      <c r="GV515" s="460">
        <f t="shared" ref="GV515" si="26298">EI515</f>
        <v>0</v>
      </c>
      <c r="GW515" s="460">
        <f t="shared" ref="GW515" si="26299">EI516</f>
        <v>0</v>
      </c>
      <c r="GX515" s="462">
        <f t="shared" ref="GX515" si="26300">EV515</f>
        <v>0</v>
      </c>
      <c r="GY515" s="460" t="str">
        <f t="shared" ref="GY515" si="26301">AI515</f>
        <v>NG</v>
      </c>
      <c r="GZ515" s="460">
        <f t="shared" ref="GZ515" si="26302">EJ515</f>
        <v>0</v>
      </c>
      <c r="HA515" s="460">
        <f t="shared" ref="HA515" si="26303">EJ516</f>
        <v>0</v>
      </c>
      <c r="HB515" s="462">
        <f t="shared" ref="HB515" si="26304">EW515</f>
        <v>0</v>
      </c>
      <c r="HC515" s="460" t="str">
        <f t="shared" ref="HC515" si="26305">AQ515</f>
        <v>NG</v>
      </c>
      <c r="HD515" s="460">
        <f t="shared" ref="HD515" si="26306">EK515</f>
        <v>0</v>
      </c>
      <c r="HE515" s="460">
        <f t="shared" ref="HE515" si="26307">EK516</f>
        <v>0</v>
      </c>
      <c r="HF515" s="462">
        <f t="shared" ref="HF515" si="26308">EX515</f>
        <v>0</v>
      </c>
      <c r="HG515" s="460" t="str">
        <f t="shared" ref="HG515" si="26309">AU515</f>
        <v>NG</v>
      </c>
      <c r="HH515" s="460">
        <f t="shared" ref="HH515" si="26310">EL515</f>
        <v>0</v>
      </c>
      <c r="HI515" s="460">
        <f t="shared" ref="HI515" si="26311">EL516</f>
        <v>0</v>
      </c>
      <c r="HJ515" s="462">
        <f t="shared" ref="HJ515" si="26312">EY515</f>
        <v>0</v>
      </c>
      <c r="HK515" s="460" t="str">
        <f t="shared" ref="HK515" si="26313">BC515</f>
        <v>NG</v>
      </c>
      <c r="HL515" s="460">
        <f t="shared" ref="HL515" si="26314">EM515</f>
        <v>0</v>
      </c>
      <c r="HM515" s="460">
        <f t="shared" ref="HM515" si="26315">EM516</f>
        <v>0</v>
      </c>
      <c r="HN515" s="462">
        <f t="shared" ref="HN515" si="26316">EZ515</f>
        <v>0</v>
      </c>
      <c r="HO515" s="460" t="str">
        <f t="shared" ref="HO515" si="26317">BG515</f>
        <v>NG</v>
      </c>
      <c r="HP515" s="460">
        <f t="shared" ref="HP515" si="26318">EN515</f>
        <v>0</v>
      </c>
      <c r="HQ515" s="460">
        <f t="shared" ref="HQ515" si="26319">EN516</f>
        <v>0</v>
      </c>
      <c r="HR515" s="462">
        <f t="shared" ref="HR515" si="26320">FA515</f>
        <v>0</v>
      </c>
      <c r="HS515" s="332"/>
    </row>
    <row r="516" spans="1:227" ht="12" customHeight="1">
      <c r="A516" s="489"/>
      <c r="B516" s="487"/>
      <c r="C516" s="475"/>
      <c r="D516" s="485"/>
      <c r="E516" s="483"/>
      <c r="F516" s="317"/>
      <c r="G516" s="317"/>
      <c r="H516" s="317"/>
      <c r="I516" s="317"/>
      <c r="J516" s="316"/>
      <c r="K516" s="481"/>
      <c r="L516" s="77"/>
      <c r="M516" s="77"/>
      <c r="N516" s="471"/>
      <c r="O516" s="475"/>
      <c r="P516" s="77"/>
      <c r="Q516" s="77"/>
      <c r="R516" s="471"/>
      <c r="S516" s="475"/>
      <c r="T516" s="77"/>
      <c r="U516" s="77"/>
      <c r="V516" s="471"/>
      <c r="W516" s="473"/>
      <c r="X516" s="77"/>
      <c r="Y516" s="77"/>
      <c r="Z516" s="471"/>
      <c r="AA516" s="477"/>
      <c r="AB516" s="80"/>
      <c r="AC516" s="80"/>
      <c r="AD516" s="471"/>
      <c r="AE516" s="473"/>
      <c r="AF516" s="77"/>
      <c r="AG516" s="77"/>
      <c r="AH516" s="471"/>
      <c r="AI516" s="473"/>
      <c r="AJ516" s="77"/>
      <c r="AK516" s="77"/>
      <c r="AL516" s="471"/>
      <c r="AM516" s="477"/>
      <c r="AN516" s="80"/>
      <c r="AO516" s="80"/>
      <c r="AP516" s="471"/>
      <c r="AQ516" s="473"/>
      <c r="AR516" s="77"/>
      <c r="AS516" s="77"/>
      <c r="AT516" s="471"/>
      <c r="AU516" s="473"/>
      <c r="AV516" s="77"/>
      <c r="AW516" s="77"/>
      <c r="AX516" s="471"/>
      <c r="AY516" s="477"/>
      <c r="AZ516" s="80"/>
      <c r="BA516" s="80"/>
      <c r="BB516" s="471"/>
      <c r="BC516" s="475"/>
      <c r="BD516" s="77"/>
      <c r="BE516" s="77"/>
      <c r="BF516" s="471"/>
      <c r="BG516" s="473"/>
      <c r="BH516" s="77"/>
      <c r="BI516" s="77"/>
      <c r="BJ516" s="471"/>
      <c r="BK516" s="477"/>
      <c r="BL516" s="80"/>
      <c r="BM516" s="80"/>
      <c r="BN516" s="471"/>
      <c r="BO516" s="475"/>
      <c r="BP516" s="77"/>
      <c r="BQ516" s="77"/>
      <c r="BR516" s="471"/>
      <c r="BS516" s="473"/>
      <c r="BT516" s="77"/>
      <c r="BU516" s="77"/>
      <c r="BV516" s="471"/>
      <c r="BW516" s="469"/>
      <c r="BX516" s="467"/>
      <c r="BY516" s="490"/>
      <c r="CA516" s="19">
        <f t="shared" ref="CA516" si="26321">IF(AND($N515=1,$M516&lt;&gt;$BZ$7),1,0)</f>
        <v>0</v>
      </c>
      <c r="CB516" s="19">
        <f t="shared" ref="CB516" si="26322">IF(AND($R515=1,$Q516&lt;&gt;$BZ$7),1,0)</f>
        <v>0</v>
      </c>
      <c r="CC516" s="19">
        <f t="shared" ref="CC516" si="26323">IF(AND($V515=1,$U516&lt;&gt;$BZ$7),1,0)</f>
        <v>0</v>
      </c>
      <c r="CD516" s="19">
        <f t="shared" ref="CD516" si="26324">IF(AND($Z515=1,$Y516&lt;&gt;$BZ$7),1,0)</f>
        <v>0</v>
      </c>
      <c r="CE516" s="19">
        <f t="shared" ref="CE516" si="26325">IF(AND($AH515=1,$AG516&lt;&gt;$BZ$7),1,0)</f>
        <v>0</v>
      </c>
      <c r="CF516" s="19">
        <f t="shared" ref="CF516" si="26326">IF(AND($AL515=1,$AK516&lt;&gt;$BZ$7),1,0)</f>
        <v>0</v>
      </c>
      <c r="CG516" s="19">
        <f t="shared" ref="CG516" si="26327">IF(AND($AT515=1,$AS516&lt;&gt;$BZ$7),1,0)</f>
        <v>0</v>
      </c>
      <c r="CH516" s="19">
        <f t="shared" ref="CH516" si="26328">IF(AND($AX515=1,$AW516&lt;&gt;$BZ$7),1,0)</f>
        <v>0</v>
      </c>
      <c r="CI516" s="19">
        <f t="shared" ref="CI516" si="26329">IF(AND($BF515=1,$BE516&lt;&gt;$BZ$7),1,0)</f>
        <v>0</v>
      </c>
      <c r="CJ516" s="19">
        <f t="shared" ref="CJ516" si="26330">IF(AND($BJ515=1,$BI516&lt;&gt;$BZ$7),1,0)</f>
        <v>0</v>
      </c>
      <c r="CK516" s="19">
        <f t="shared" ref="CK516" si="26331">IF(AND($BR515=1,$BQ516&lt;&gt;$BZ$7),1,0)</f>
        <v>0</v>
      </c>
      <c r="CL516" s="19">
        <f t="shared" ref="CL516" si="26332">IF(AND($BV515=1,$BU516&lt;&gt;$BZ$7),1,0)</f>
        <v>0</v>
      </c>
      <c r="CO516" s="19">
        <f>IF(AND($M516&lt;&gt;$CN$7,$M516&lt;=$CN$6),1,0)</f>
        <v>0</v>
      </c>
      <c r="CP516" s="19">
        <f>IF(AND($Q516&lt;&gt;$CN$7,$Q516&lt;=$CN$6),1,0)</f>
        <v>0</v>
      </c>
      <c r="CQ516" s="19">
        <f>IF(AND($U516&lt;&gt;$CN$7,$U516&lt;=$CN$6),1,0)</f>
        <v>0</v>
      </c>
      <c r="CR516" s="19">
        <f>IF(AND($Y516&lt;&gt;$CN$7,$Y516&lt;=$CN$6),1,0)</f>
        <v>0</v>
      </c>
      <c r="CS516" s="19">
        <f>IF(AND($AG516&lt;&gt;$CN$7,$AG516&lt;=$CN$6),1,0)</f>
        <v>0</v>
      </c>
      <c r="CT516" s="19">
        <f>IF(AND($AK516&lt;&gt;$CN$7,$AK516&lt;=$CN$6),1,0)</f>
        <v>0</v>
      </c>
      <c r="CU516" s="19">
        <f>IF(AND($AS516&lt;&gt;$CN$7,$AS516&lt;=$CN$6),1,0)</f>
        <v>0</v>
      </c>
      <c r="CV516" s="19">
        <f>IF(AND($AW516&lt;&gt;$CN$7,$AW516&lt;=$CN$6),1,0)</f>
        <v>0</v>
      </c>
      <c r="CW516" s="19">
        <f>IF(AND($BE516&lt;&gt;$CN$7,$BE516&lt;=$CN$6),1,0)</f>
        <v>0</v>
      </c>
      <c r="CX516" s="19">
        <f>IF(AND($BI516&lt;&gt;$CN$7,$BI516&lt;=$CN$6),1,0)</f>
        <v>0</v>
      </c>
      <c r="CY516" s="19">
        <f>IF(AND($BQ516&lt;&gt;$CN$7,$BQ516&lt;=$CN$6),1,0)</f>
        <v>0</v>
      </c>
      <c r="CZ516" s="19">
        <f>IF(AND($BU516&lt;&gt;$CN$7,$BU516&lt;=$CN$6),1,0)</f>
        <v>0</v>
      </c>
      <c r="DC516" s="19">
        <f>IF($N515=1,1,0)</f>
        <v>0</v>
      </c>
      <c r="DD516" s="19">
        <f>IF($R515=1,1,0)</f>
        <v>0</v>
      </c>
      <c r="DE516" s="19">
        <f>IF($V515=1,1,0)</f>
        <v>0</v>
      </c>
      <c r="DF516" s="19">
        <f>IF($Z515=1,1,0)</f>
        <v>0</v>
      </c>
      <c r="DG516" s="19">
        <f>IF($AH515=1,1,0)</f>
        <v>0</v>
      </c>
      <c r="DH516" s="19">
        <f>IF($AL515=1,1,0)</f>
        <v>0</v>
      </c>
      <c r="DI516" s="19">
        <f>IF($AT515=1,1,0)</f>
        <v>0</v>
      </c>
      <c r="DJ516" s="19">
        <f>IF($AX515=1,1,0)</f>
        <v>0</v>
      </c>
      <c r="DK516" s="19">
        <f>IF($BF515=1,1,0)</f>
        <v>0</v>
      </c>
      <c r="DL516" s="19">
        <f>IF($BJ515=1,1,0)</f>
        <v>0</v>
      </c>
      <c r="DM516" s="19">
        <f>IF($BR515=1,1,0)</f>
        <v>0</v>
      </c>
      <c r="DN516" s="19">
        <f>IF($BV515=1,1,0)</f>
        <v>0</v>
      </c>
      <c r="DQ516" s="19">
        <f t="shared" ref="DQ516" si="26333">IF($N515=1,1,0)</f>
        <v>0</v>
      </c>
      <c r="DR516" s="19">
        <f t="shared" ref="DR516" si="26334">IF($R515=1,1,0)</f>
        <v>0</v>
      </c>
      <c r="DS516" s="19">
        <f t="shared" ref="DS516" si="26335">IF($V515=1,1,0)</f>
        <v>0</v>
      </c>
      <c r="DT516" s="19">
        <f t="shared" ref="DT516" si="26336">IF($Z515=1,1,0)</f>
        <v>0</v>
      </c>
      <c r="DU516" s="19">
        <f t="shared" ref="DU516" si="26337">IF($AH515=1,1,0)</f>
        <v>0</v>
      </c>
      <c r="DV516" s="19">
        <f t="shared" ref="DV516" si="26338">IF($AL515=1,1,0)</f>
        <v>0</v>
      </c>
      <c r="DW516" s="19">
        <f t="shared" ref="DW516" si="26339">IF($AT515=1,1,0)</f>
        <v>0</v>
      </c>
      <c r="DX516" s="19">
        <f t="shared" ref="DX516" si="26340">IF($AX515=1,1,0)</f>
        <v>0</v>
      </c>
      <c r="DY516" s="19">
        <f t="shared" ref="DY516" si="26341">IF($BF515=1,1,0)</f>
        <v>0</v>
      </c>
      <c r="DZ516" s="19">
        <f t="shared" ref="DZ516" si="26342">IF($BJ515=1,1,0)</f>
        <v>0</v>
      </c>
      <c r="EA516" s="19">
        <f t="shared" ref="EA516" si="26343">IF($BR515=1,1,0)</f>
        <v>0</v>
      </c>
      <c r="EB516" s="19">
        <f t="shared" ref="EB516" si="26344">IF($BV515=1,1,0)</f>
        <v>0</v>
      </c>
      <c r="EE516" s="329">
        <f>N515*$FU516*週間進捗報告書!$G$9</f>
        <v>0</v>
      </c>
      <c r="EF516" s="329">
        <f>R515*$FV516*週間進捗報告書!$G$10</f>
        <v>0</v>
      </c>
      <c r="EG516" s="329">
        <f>V515*$FW516*週間進捗報告書!$G$11</f>
        <v>0</v>
      </c>
      <c r="EH516" s="329">
        <f>Z515*$FX516*週間進捗報告書!$G$12</f>
        <v>0</v>
      </c>
      <c r="EI516" s="329">
        <f>AH515*$FY516*週間進捗報告書!$G$13</f>
        <v>0</v>
      </c>
      <c r="EJ516" s="329">
        <f>AL515*$FZ516*週間進捗報告書!$G$14</f>
        <v>0</v>
      </c>
      <c r="EK516" s="329">
        <f>AT515*$GA516*週間進捗報告書!$G$15</f>
        <v>0</v>
      </c>
      <c r="EL516" s="329">
        <f>AX515*$GB516*週間進捗報告書!$G$16</f>
        <v>0</v>
      </c>
      <c r="EM516" s="329">
        <f>BF515*$GC516*週間進捗報告書!$G$17</f>
        <v>0</v>
      </c>
      <c r="EN516" s="329">
        <f>BJ515*$GD516*週間進捗報告書!$G$18</f>
        <v>0</v>
      </c>
      <c r="EO516" s="329">
        <f>BR515*$GE516*週間進捗報告書!$G$19</f>
        <v>0</v>
      </c>
      <c r="EP516" s="329">
        <f>BV515*$GF516*週間進捗報告書!$G$20</f>
        <v>0</v>
      </c>
      <c r="ER516" s="547"/>
      <c r="ES516" s="547"/>
      <c r="ET516" s="547"/>
      <c r="EU516" s="547"/>
      <c r="EV516" s="547"/>
      <c r="EW516" s="547"/>
      <c r="EX516" s="547"/>
      <c r="EY516" s="547"/>
      <c r="EZ516" s="547"/>
      <c r="FA516" s="547"/>
      <c r="FB516" s="547"/>
      <c r="FC516" s="547"/>
      <c r="FD516" s="547"/>
      <c r="FE516" s="332"/>
      <c r="FG516" s="19"/>
      <c r="FH516" s="19"/>
      <c r="FI516" s="19"/>
      <c r="FJ516" s="19"/>
      <c r="FK516" s="19"/>
      <c r="FL516" s="19"/>
      <c r="FM516" s="19"/>
      <c r="FN516" s="19"/>
      <c r="FO516" s="19"/>
      <c r="FP516" s="19"/>
      <c r="FQ516" s="19"/>
      <c r="FR516" s="19"/>
      <c r="FU516" s="295">
        <f t="shared" ref="FU516" si="26345">FU515</f>
        <v>0</v>
      </c>
      <c r="FV516" s="295">
        <f t="shared" ref="FV516" si="26346">FV515</f>
        <v>0</v>
      </c>
      <c r="FW516" s="295">
        <f t="shared" ref="FW516" si="26347">FW515</f>
        <v>0</v>
      </c>
      <c r="FX516" s="295">
        <f t="shared" ref="FX516" si="26348">FX515</f>
        <v>0</v>
      </c>
      <c r="FY516" s="295">
        <f t="shared" ref="FY516" si="26349">FY515</f>
        <v>0</v>
      </c>
      <c r="FZ516" s="295">
        <f t="shared" ref="FZ516" si="26350">FZ515</f>
        <v>0</v>
      </c>
      <c r="GA516" s="295">
        <f t="shared" ref="GA516" si="26351">GA515</f>
        <v>0</v>
      </c>
      <c r="GB516" s="295">
        <f t="shared" ref="GB516" si="26352">GB515</f>
        <v>0</v>
      </c>
      <c r="GC516" s="295">
        <f t="shared" ref="GC516" si="26353">GC515</f>
        <v>0</v>
      </c>
      <c r="GD516" s="295">
        <f t="shared" ref="GD516" si="26354">GD515</f>
        <v>0</v>
      </c>
      <c r="GE516" s="295">
        <f t="shared" ref="GE516" si="26355">GE515</f>
        <v>0</v>
      </c>
      <c r="GF516" s="295">
        <f t="shared" ref="GF516" si="26356">GF515</f>
        <v>0</v>
      </c>
      <c r="GG516" s="295" t="e">
        <f t="shared" ref="GG516" si="26357">GG515</f>
        <v>#N/A</v>
      </c>
      <c r="GH516" s="2" t="e">
        <f>INDEX(リスト!$V:$V,MATCH(中日程計画表!$D515,リスト!$D:$D,0))</f>
        <v>#N/A</v>
      </c>
      <c r="GI516" s="2" t="e">
        <f>INDEX(リスト!$A:$A,MATCH(中日程計画表!$D515,リスト!$D:$D,0))</f>
        <v>#N/A</v>
      </c>
      <c r="GJ516" s="2" t="e">
        <f>INDEX(リスト!$U:$U,MATCH(中日程計画表!$D515,リスト!$D:$D,0))</f>
        <v>#N/A</v>
      </c>
      <c r="GK516" s="5" t="e">
        <f>INDEX(リスト!$W:$W,MATCH(中日程計画表!$D515,リスト!$D:$D,0))</f>
        <v>#N/A</v>
      </c>
      <c r="GL516" s="2" t="s">
        <v>201</v>
      </c>
      <c r="GM516" s="296">
        <f t="shared" ref="GM516" si="26358">GM515</f>
        <v>0</v>
      </c>
      <c r="GN516" s="296">
        <f t="shared" ref="GN516" si="26359">GN515</f>
        <v>0</v>
      </c>
      <c r="GU516" s="461"/>
      <c r="GV516" s="460"/>
      <c r="GW516" s="460"/>
      <c r="GX516" s="461"/>
      <c r="GY516" s="461"/>
      <c r="GZ516" s="460"/>
      <c r="HA516" s="460"/>
      <c r="HB516" s="461"/>
      <c r="HC516" s="461"/>
      <c r="HD516" s="460"/>
      <c r="HE516" s="460"/>
      <c r="HF516" s="461"/>
      <c r="HG516" s="461"/>
      <c r="HH516" s="460"/>
      <c r="HI516" s="460"/>
      <c r="HJ516" s="461"/>
      <c r="HK516" s="461"/>
      <c r="HL516" s="460"/>
      <c r="HM516" s="460"/>
      <c r="HN516" s="461"/>
      <c r="HO516" s="461"/>
      <c r="HP516" s="460"/>
      <c r="HQ516" s="460"/>
      <c r="HR516" s="461"/>
      <c r="HS516" s="4"/>
    </row>
    <row r="517" spans="1:227" ht="12" customHeight="1">
      <c r="A517" s="488" t="str">
        <f t="shared" ref="A517" ca="1" si="26360">INDIRECT("リスト!A"&amp;B517+6)</f>
        <v/>
      </c>
      <c r="B517" s="486">
        <f t="shared" ref="B517" si="26361">ROUNDDOWN((ROW()-6)/2,0)+1</f>
        <v>256</v>
      </c>
      <c r="C517" s="474" t="str">
        <f>機能グループ名</f>
        <v/>
      </c>
      <c r="D517" s="484">
        <f>機能ID</f>
        <v>0</v>
      </c>
      <c r="E517" s="482">
        <f>機能名</f>
        <v>0</v>
      </c>
      <c r="F517" s="315"/>
      <c r="G517" s="315"/>
      <c r="H517" s="315"/>
      <c r="I517" s="315"/>
      <c r="J517" s="316"/>
      <c r="K517" s="480" t="str">
        <f>担当者_SR</f>
        <v>NG</v>
      </c>
      <c r="L517" s="76"/>
      <c r="M517" s="76"/>
      <c r="N517" s="470"/>
      <c r="O517" s="474" t="str">
        <f>担当者_SRR</f>
        <v>NG</v>
      </c>
      <c r="P517" s="76"/>
      <c r="Q517" s="76"/>
      <c r="R517" s="470"/>
      <c r="S517" s="474" t="str">
        <f>担当者_DS</f>
        <v>NG</v>
      </c>
      <c r="T517" s="76"/>
      <c r="U517" s="76"/>
      <c r="V517" s="470"/>
      <c r="W517" s="472" t="str">
        <f>担当者_DSR</f>
        <v>NG</v>
      </c>
      <c r="X517" s="76"/>
      <c r="Y517" s="76"/>
      <c r="Z517" s="470"/>
      <c r="AA517" s="476"/>
      <c r="AB517" s="79"/>
      <c r="AC517" s="79"/>
      <c r="AD517" s="470">
        <f>IF(AC518 &lt;&gt; "",1,0)</f>
        <v>0</v>
      </c>
      <c r="AE517" s="472" t="str">
        <f>担当者_CD</f>
        <v>NG</v>
      </c>
      <c r="AF517" s="76"/>
      <c r="AG517" s="76"/>
      <c r="AH517" s="470"/>
      <c r="AI517" s="472" t="str">
        <f>担当者_DD</f>
        <v>NG</v>
      </c>
      <c r="AJ517" s="76"/>
      <c r="AK517" s="76"/>
      <c r="AL517" s="470"/>
      <c r="AM517" s="476"/>
      <c r="AN517" s="79"/>
      <c r="AO517" s="79"/>
      <c r="AP517" s="470">
        <f>IF(AO518 &lt;&gt; "",1,0)</f>
        <v>0</v>
      </c>
      <c r="AQ517" s="472" t="str">
        <f>担当者_MCL</f>
        <v>NG</v>
      </c>
      <c r="AR517" s="76"/>
      <c r="AS517" s="76"/>
      <c r="AT517" s="470"/>
      <c r="AU517" s="472" t="str">
        <f>担当者_MCLR</f>
        <v>NG</v>
      </c>
      <c r="AV517" s="76"/>
      <c r="AW517" s="76"/>
      <c r="AX517" s="470"/>
      <c r="AY517" s="476"/>
      <c r="AZ517" s="79"/>
      <c r="BA517" s="79"/>
      <c r="BB517" s="470">
        <f>IF(BA518 &lt;&gt; "",1,0)</f>
        <v>0</v>
      </c>
      <c r="BC517" s="474" t="str">
        <f>担当者_MT</f>
        <v>NG</v>
      </c>
      <c r="BD517" s="76"/>
      <c r="BE517" s="76"/>
      <c r="BF517" s="470"/>
      <c r="BG517" s="472" t="str">
        <f>担当者_M検</f>
        <v>NG</v>
      </c>
      <c r="BH517" s="76"/>
      <c r="BI517" s="76"/>
      <c r="BJ517" s="470"/>
      <c r="BK517" s="476"/>
      <c r="BL517" s="79"/>
      <c r="BM517" s="79"/>
      <c r="BN517" s="470">
        <v>0</v>
      </c>
      <c r="BO517" s="474" t="str">
        <f>担当者_モテ</f>
        <v>NG</v>
      </c>
      <c r="BP517" s="76"/>
      <c r="BQ517" s="76"/>
      <c r="BR517" s="470"/>
      <c r="BS517" s="472" t="str">
        <f>担当者_モテR</f>
        <v>NG</v>
      </c>
      <c r="BT517" s="76"/>
      <c r="BU517" s="76"/>
      <c r="BV517" s="470"/>
      <c r="BW517" s="468">
        <f t="shared" ref="BW517" si="26362">IFERROR(SUM(IF(K517&lt;&gt;"NG",N517*K$1,0),IF(O517&lt;&gt;"NG",R517*O$1,0),IF(S517&lt;&gt;"NG",V517*S$1,0),IF(W517&lt;&gt;"NG",Z517*W$1,0),IF(AA517&lt;&gt;"NG",AD517*AA$1,0),IF(AE517&lt;&gt;"NG",AH517*AE$1,0),IF(AI517&lt;&gt;"NG",AL517*AI$1,0),IF(AM517&lt;&gt;"NG",AP517*AM$1,0),IF(AQ517&lt;&gt;"NG",AT517*AQ$1,0),IF(AU517&lt;&gt;"NG",AX517*AU$1,0),IF(AY517&lt;&gt;"NG",BB517*AY$1,0),IF(BC517&lt;&gt;"NG",BF517*BC$1,0),IF(BG517&lt;&gt;"NG",BJ517*BG$1,0),IF(BK517&lt;&gt;"NG",BN517*BK$1,0),IF(BO517&lt;&gt;"NG",BR517*BO$1,0),IF(BS517&lt;&gt;"NG",BV517*BS$1,0))/SUM(IF(K517&lt;&gt;"NG",K$1,0),IF(O517&lt;&gt;"NG",O$1,0),IF(S517&lt;&gt;"NG",S$1,0),IF(W517&lt;&gt;"NG",W$1,0),IF(AA517&lt;&gt;"NG",AA$1,0),IF(AE517&lt;&gt;"NG",AE$1,0),IF(AI517&lt;&gt;"NG",AI$1,0),IF(AM517&lt;&gt;"NG",AM$1,0),IF(AQ517&lt;&gt;"NG",AQ$1,0),IF(AU517&lt;&gt;"NG",AU$1,0),IF(AY517&lt;&gt;"NG",AY$1,0),IF(BC517&lt;&gt;"NG",BC$1,0),IF(BG517&lt;&gt;"NG",BG$1,0),IF(BK517&lt;&gt;"NG",BK$1,0),IF(BO517&lt;&gt;"NG",BO$1,0),IF(BS517&lt;&gt;"NG",BS$1,0)),0)</f>
        <v>0</v>
      </c>
      <c r="BX517" s="466"/>
      <c r="BY517" s="490"/>
      <c r="BZ517" s="5"/>
      <c r="CA517" s="32">
        <f t="shared" ref="CA517" si="26363">IF(AND($M517&lt;&gt;$BZ$5,$M517&lt;=$BZ$6,$M517&lt;&gt;$BZ$7),1,0)</f>
        <v>0</v>
      </c>
      <c r="CB517" s="32">
        <f t="shared" ref="CB517" si="26364">IF(AND($Q517&lt;&gt;$BZ$5,$Q517&lt;=$BZ$6,$Q517&lt;&gt;$BZ$7),1,0)</f>
        <v>0</v>
      </c>
      <c r="CC517" s="32">
        <f t="shared" ref="CC517" si="26365">IF(AND($U517&lt;&gt;$BZ$5,$U517&lt;=$BZ$6,$U517&lt;&gt;$BZ$7),1,0)</f>
        <v>0</v>
      </c>
      <c r="CD517" s="32">
        <f t="shared" ref="CD517" si="26366">IF(AND($Y517&lt;&gt;$BZ$5,$Y517&lt;=$BZ$6,$Y517&lt;&gt;$BZ$7),1,0)</f>
        <v>0</v>
      </c>
      <c r="CE517" s="32">
        <f t="shared" ref="CE517" si="26367">IF(AND($AG517&lt;&gt;$BZ$5,$AG517&lt;=$BZ$6,$AG517&lt;&gt;$BZ$7),1,0)</f>
        <v>0</v>
      </c>
      <c r="CF517" s="32">
        <f t="shared" ref="CF517" si="26368">IF(AND($AK517&lt;&gt;$BZ$5,$AK517&lt;=$BZ$6,$AK517&lt;&gt;$BZ$7),1,0)</f>
        <v>0</v>
      </c>
      <c r="CG517" s="32">
        <f t="shared" ref="CG517" si="26369">IF(AND($AS517&lt;&gt;$BZ$5,$AS517&lt;=$BZ$6,$AS517&lt;&gt;$BZ$7),1,0)</f>
        <v>0</v>
      </c>
      <c r="CH517" s="32">
        <f t="shared" ref="CH517" si="26370">IF(AND($AW517&lt;&gt;$BZ$5,$AW517&lt;=$BZ$6,$AW517&lt;&gt;$BZ$7),1,0)</f>
        <v>0</v>
      </c>
      <c r="CI517" s="32">
        <f t="shared" ref="CI517" si="26371">IF(AND($BE517&lt;&gt;$BZ$5,$BE517&lt;=$BZ$6,$BE517&lt;&gt;$BZ$7),1,0)</f>
        <v>0</v>
      </c>
      <c r="CJ517" s="32">
        <f t="shared" ref="CJ517" si="26372">IF(AND($BI517&lt;&gt;$BZ$5,$BI517&lt;=$BZ$6,$BI517&lt;&gt;$BZ$7),1,0)</f>
        <v>0</v>
      </c>
      <c r="CK517" s="32">
        <f t="shared" ref="CK517" si="26373">IF(AND($BQ517&lt;&gt;$BZ$5,$BQ517&lt;=$BZ$6,$BQ517&lt;&gt;$BZ$7),1,0)</f>
        <v>0</v>
      </c>
      <c r="CL517" s="32">
        <f t="shared" ref="CL517" si="26374">IF(AND($BU517&lt;&gt;$BZ$5,$BU517&lt;=$BZ$6,$BU517&lt;&gt;$BZ$7),1,0)</f>
        <v>0</v>
      </c>
      <c r="CO517" s="32">
        <f>IF(AND($M517&lt;&gt;$CN$5,$M517&lt;=$CN$6,$M517&lt;&gt;$CN$7),1,0)</f>
        <v>0</v>
      </c>
      <c r="CP517" s="32">
        <f>IF(AND($Q517&lt;&gt;$CN$5,$Q517&lt;=$CN$6,$Q517&lt;&gt;$CN$7),1,0)</f>
        <v>0</v>
      </c>
      <c r="CQ517" s="32">
        <f>IF(AND($U517&lt;&gt;$CN$5,$U517&lt;=$CN$6,$U517&lt;&gt;$CN$7),1,0)</f>
        <v>0</v>
      </c>
      <c r="CR517" s="32">
        <f>IF(AND($Y517&lt;&gt;$CN$5,$Y517&lt;=$CN$6,$Y517&lt;&gt;$CN$7),1,0)</f>
        <v>0</v>
      </c>
      <c r="CS517" s="32">
        <f>IF(AND($AG517&lt;&gt;$CN$5,$AG517&lt;=$CN$6,$AG517&lt;&gt;$CN$7),1,0)</f>
        <v>0</v>
      </c>
      <c r="CT517" s="32">
        <f>IF(AND($AK517&lt;&gt;$CN$5,$AK517&lt;=$CN$6,$AK517&lt;&gt;$CN$7),1,0)</f>
        <v>0</v>
      </c>
      <c r="CU517" s="32">
        <f>IF(AND($AS517&lt;&gt;$CN$5,$AS517&lt;=$CN$6,$AS517&lt;&gt;$CN$7),1,0)</f>
        <v>0</v>
      </c>
      <c r="CV517" s="32">
        <f>IF(AND($AW517&lt;&gt;$CN$5,$AW517&lt;=$CN$6,$AW517&lt;&gt;$CN$7),1,0)</f>
        <v>0</v>
      </c>
      <c r="CW517" s="32">
        <f>IF(AND($BE517&lt;&gt;$CN$5,$BE517&lt;=$CN$6,$BE517&lt;&gt;$CN$7),1,0)</f>
        <v>0</v>
      </c>
      <c r="CX517" s="32">
        <f>IF(AND($BI517&lt;&gt;$CN$5,$BI517&lt;=$CN$6,$BI517&lt;&gt;$CN$7),1,0)</f>
        <v>0</v>
      </c>
      <c r="CY517" s="32">
        <f>IF(AND($BQ517&lt;&gt;$CN$5,$BQ517&lt;=$CN$6,$BQ517&lt;&gt;$CN$7),1,0)</f>
        <v>0</v>
      </c>
      <c r="CZ517" s="32">
        <f>IF(AND($BU517&lt;&gt;$CN$5,$BU517&lt;=$CN$6,$BU517&lt;&gt;$CN$7),1,0)</f>
        <v>0</v>
      </c>
      <c r="DC517" s="32">
        <f>IF(AND($M517&lt;&gt;$DB$5,$M517&lt;=$DB$6,$M517&lt;&gt;$CN$7),1,0)</f>
        <v>0</v>
      </c>
      <c r="DD517" s="32">
        <f>IF(AND($Q517&lt;&gt;$DB$5,$Q517&lt;=$DB$6,$Q517&lt;&gt;$CN$7),1,0)</f>
        <v>0</v>
      </c>
      <c r="DE517" s="32">
        <f>IF(AND($U517&lt;&gt;$DB$5,$U517&lt;=$DB$6,$U517&lt;&gt;$CN$7),1,0)</f>
        <v>0</v>
      </c>
      <c r="DF517" s="32">
        <f>IF(AND($Y517&lt;&gt;$DB$5,$Y517&lt;=$DB$6,$Y517&lt;&gt;$CN$7),1,0)</f>
        <v>0</v>
      </c>
      <c r="DG517" s="32">
        <f>IF(AND($AG517&lt;&gt;$DB$5,$AG517&lt;=$DB$6,$AG517&lt;&gt;$CN$7),1,0)</f>
        <v>0</v>
      </c>
      <c r="DH517" s="32">
        <f>IF(AND($AK517&lt;&gt;$DB$5,$AK517&lt;=$DB$6,$AK517&lt;&gt;$CN$7),1,0)</f>
        <v>0</v>
      </c>
      <c r="DI517" s="32">
        <f>IF(AND($AS517&lt;&gt;$DB$5,$AS517&lt;=$DB$6,$AS517&lt;&gt;$CN$7),1,0)</f>
        <v>0</v>
      </c>
      <c r="DJ517" s="32">
        <f>IF(AND($AW517&lt;&gt;$DB$5,$AW517&lt;=$DB$6,$AW517&lt;&gt;$CN$7),1,0)</f>
        <v>0</v>
      </c>
      <c r="DK517" s="32">
        <f>IF(AND($BE517&lt;&gt;$DB$5,$BE517&lt;=$DB$6,$BE517&lt;&gt;$CN$7),1,0)</f>
        <v>0</v>
      </c>
      <c r="DL517" s="32">
        <f>IF(AND($BI517&lt;&gt;$DB$5,$BI517&lt;=$DB$6,$BI517&lt;&gt;$CN$7),1,0)</f>
        <v>0</v>
      </c>
      <c r="DM517" s="32">
        <f>IF(AND($BQ517&lt;&gt;$DB$5,$BQ517&lt;=$DB$6,$BQ517&lt;&gt;$CN$7),1,0)</f>
        <v>0</v>
      </c>
      <c r="DN517" s="32">
        <f>IF(AND($BU517&lt;&gt;$DB$5,$BU517&lt;=$DB$6,$BU517&lt;&gt;$CN$7),1,0)</f>
        <v>0</v>
      </c>
      <c r="DQ517" s="32">
        <f t="shared" ref="DQ517" si="26375">IF(AND($M517&lt;&gt;$DP$5,$M517&lt;=$DP$6,$M517&lt;&gt;$CN$7),1,0)</f>
        <v>0</v>
      </c>
      <c r="DR517" s="32">
        <f t="shared" ref="DR517" si="26376">IF(AND($Q517&lt;&gt;$DP$5,$Q517&lt;=$DP$6,$Q517&lt;&gt;$CN$7),1,0)</f>
        <v>0</v>
      </c>
      <c r="DS517" s="32">
        <f t="shared" ref="DS517" si="26377">IF(AND($U517&lt;&gt;$DP$5,$U517&lt;=$DP$6,$U517&lt;&gt;$CN$7),1,0)</f>
        <v>0</v>
      </c>
      <c r="DT517" s="32">
        <f t="shared" ref="DT517" si="26378">IF(AND($Y517&lt;&gt;$DP$5,$Y517&lt;=$DP$6,$Y517&lt;&gt;$CN$7),1,0)</f>
        <v>0</v>
      </c>
      <c r="DU517" s="32">
        <f t="shared" ref="DU517" si="26379">IF(AND($AG517&lt;&gt;$DP$5,$AG517&lt;=$DP$6,$AG517&lt;&gt;$CN$7),1,0)</f>
        <v>0</v>
      </c>
      <c r="DV517" s="32">
        <f t="shared" ref="DV517" si="26380">IF(AND($AK517&lt;&gt;$DP$5,$AK517&lt;=$DP$6,$AK517&lt;&gt;$CN$7),1,0)</f>
        <v>0</v>
      </c>
      <c r="DW517" s="32">
        <f t="shared" ref="DW517" si="26381">IF(AND($AS517&lt;&gt;$DP$5,$AS517&lt;=$DP$6,$AS517&lt;&gt;$CN$7),1,0)</f>
        <v>0</v>
      </c>
      <c r="DX517" s="32">
        <f t="shared" ref="DX517" si="26382">IF(AND($AW517&lt;&gt;$DP$5,$AW517&lt;=$DP$6,$AW517&lt;&gt;$CN$7),1,0)</f>
        <v>0</v>
      </c>
      <c r="DY517" s="32">
        <f t="shared" ref="DY517" si="26383">IF(AND($BE517&lt;&gt;$DP$5,$BE517&lt;=$DP$6,$BE517&lt;&gt;$CN$7),1,0)</f>
        <v>0</v>
      </c>
      <c r="DZ517" s="32">
        <f t="shared" ref="DZ517" si="26384">IF(AND($BI517&lt;&gt;$DP$5,$BI517&lt;=$DP$6,$BI517&lt;&gt;$CN$7),1,0)</f>
        <v>0</v>
      </c>
      <c r="EA517" s="32">
        <f t="shared" ref="EA517" si="26385">IF(AND($BQ517&lt;&gt;$DP$5,$BQ517&lt;=$DP$6,$BQ517&lt;&gt;$CN$7),1,0)</f>
        <v>0</v>
      </c>
      <c r="EB517" s="32">
        <f t="shared" ref="EB517" si="26386">IF(AND($BU517&lt;&gt;$DP$5,$BU517&lt;=$DP$6,$BU517&lt;&gt;$CN$7),1,0)</f>
        <v>0</v>
      </c>
      <c r="EE517" s="328">
        <f>IF(M517&lt;&gt;"",IF(M517&lt;=$ED$6,1,IF(L517&gt;$ED$6,0,NETWORKDAYS(L517,$ED$6,祭日リスト)/NETWORKDAYS(L517,M517,祭日リスト)))*$GG517*週間進捗報告書!$G$9,0)</f>
        <v>0</v>
      </c>
      <c r="EF517" s="328">
        <f>IF(Q517&lt;&gt;"",IF(Q517&lt;=$ED$6,1,IF(P517&gt;$ED$6,0,NETWORKDAYS(P517,$ED$6,祭日リスト)/NETWORKDAYS(P517,Q517,祭日リスト)))*$GG517*週間進捗報告書!$G$10,0)</f>
        <v>0</v>
      </c>
      <c r="EG517" s="328">
        <f>IF(U517&lt;&gt;"",IF(U517&lt;=$ED$6,1,IF(T517&gt;$ED$6,0,NETWORKDAYS(T517,$ED$6,祭日リスト)/NETWORKDAYS(T517,U517,祭日リスト)))*$GG517*週間進捗報告書!$G$11,0)</f>
        <v>0</v>
      </c>
      <c r="EH517" s="328">
        <f>IF(Y517&lt;&gt;"",IF(Y517&lt;=$ED$6,1,IF(X517&gt;$ED$6,0,NETWORKDAYS(X517,$ED$6,祭日リスト)/NETWORKDAYS(X517,Y517,祭日リスト)))*$GG517*週間進捗報告書!$G$12,0)</f>
        <v>0</v>
      </c>
      <c r="EI517" s="328">
        <f>IF(AG517&lt;&gt;"",IF(AG517&lt;=$ED$6,1,IF(AF517&gt;$ED$6,0,NETWORKDAYS(AF517,$ED$6,祭日リスト)/NETWORKDAYS(AF517,AG517,祭日リスト)))*$GG517*週間進捗報告書!$G$13,0)</f>
        <v>0</v>
      </c>
      <c r="EJ517" s="328">
        <f>IF(AK517&lt;&gt;"",IF(AK517&lt;=$ED$6,1,IF(AJ517&gt;$ED$6,0,NETWORKDAYS(AJ517,$ED$6,祭日リスト)/NETWORKDAYS(AJ517,AK517,祭日リスト)))*$GG517*週間進捗報告書!$G$14,0)</f>
        <v>0</v>
      </c>
      <c r="EK517" s="328">
        <f>IF(AS517&lt;&gt;"",IF(AS517&lt;=$ED$6,1,IF(AR517&gt;$ED$6,0,NETWORKDAYS(AR517,$ED$6,祭日リスト)/NETWORKDAYS(AR517,AS517,祭日リスト)))*$GG517*週間進捗報告書!$G$15,0)</f>
        <v>0</v>
      </c>
      <c r="EL517" s="328">
        <f>IF(AW517&lt;&gt;"",IF(AW517&lt;=$ED$6,1,IF(AV517&gt;$ED$6,0,NETWORKDAYS(AV517,$ED$6,祭日リスト)/NETWORKDAYS(AV517,AW517,祭日リスト)))*$GG517*週間進捗報告書!$G$16,0)</f>
        <v>0</v>
      </c>
      <c r="EM517" s="328">
        <f>IF(BE517&lt;&gt;"",IF(BE517&lt;=$ED$6,1,IF(BD517&gt;$ED$6,0,NETWORKDAYS(BD517,$ED$6,祭日リスト)/NETWORKDAYS(BD517,BE517,祭日リスト)))*$GG517*週間進捗報告書!$G$17,0)</f>
        <v>0</v>
      </c>
      <c r="EN517" s="328">
        <f>IF(BI517&lt;&gt;"",IF(BI517&lt;=$ED$6,1,IF(BH517&gt;$ED$6,0,NETWORKDAYS(BH517,$ED$6,祭日リスト)/NETWORKDAYS(BH517,BI517,祭日リスト)))*$GG517*週間進捗報告書!$G$18,0)</f>
        <v>0</v>
      </c>
      <c r="EO517" s="328">
        <f>IF(BQ517&lt;&gt;"",IF(BQ517&lt;=$ED$6,1,IF(BP517&gt;$ED$6,0,NETWORKDAYS(BP517,$ED$6,祭日リスト)/NETWORKDAYS(BP517,BQ517,祭日リスト)))*$GG517*週間進捗報告書!$G$19,0)</f>
        <v>0</v>
      </c>
      <c r="EP517" s="328">
        <f>IF(BU517&lt;&gt;"",IF(BU517&lt;=$ED$6,1,IF(BT517&gt;$ED$6,0,NETWORKDAYS(BT517,$ED$6,祭日リスト)/NETWORKDAYS(BT517,BU517,祭日リスト)))*$GG517*週間進捗報告書!$G$20,0)</f>
        <v>0</v>
      </c>
      <c r="ER517" s="547">
        <f t="shared" ref="ER517:FC517" si="26387">EE517-EE518</f>
        <v>0</v>
      </c>
      <c r="ES517" s="547">
        <f t="shared" si="26387"/>
        <v>0</v>
      </c>
      <c r="ET517" s="547">
        <f t="shared" si="26387"/>
        <v>0</v>
      </c>
      <c r="EU517" s="547">
        <f t="shared" si="26387"/>
        <v>0</v>
      </c>
      <c r="EV517" s="547">
        <f t="shared" si="26387"/>
        <v>0</v>
      </c>
      <c r="EW517" s="547">
        <f t="shared" si="26387"/>
        <v>0</v>
      </c>
      <c r="EX517" s="547">
        <f t="shared" si="26387"/>
        <v>0</v>
      </c>
      <c r="EY517" s="547">
        <f t="shared" si="26387"/>
        <v>0</v>
      </c>
      <c r="EZ517" s="547">
        <f t="shared" si="26387"/>
        <v>0</v>
      </c>
      <c r="FA517" s="547">
        <f t="shared" si="26387"/>
        <v>0</v>
      </c>
      <c r="FB517" s="547">
        <f t="shared" si="26387"/>
        <v>0</v>
      </c>
      <c r="FC517" s="547">
        <f t="shared" si="26387"/>
        <v>0</v>
      </c>
      <c r="FD517" s="547">
        <f t="shared" ref="FD517" si="26388">SUM(ER517:FC518)</f>
        <v>0</v>
      </c>
      <c r="FE517" s="333"/>
      <c r="FG517" s="32">
        <f>IF(AND($M517&lt;&gt;$FF$7),1,0)</f>
        <v>0</v>
      </c>
      <c r="FH517" s="32">
        <f>IF(AND($Q517&lt;&gt;$FF$7),1,0)</f>
        <v>0</v>
      </c>
      <c r="FI517" s="32">
        <f>IF(AND($U517&lt;&gt;$FF$7),1,0)</f>
        <v>0</v>
      </c>
      <c r="FJ517" s="32">
        <f>IF(AND($Y517&lt;&gt;$FF$7),1,0)</f>
        <v>0</v>
      </c>
      <c r="FK517" s="32">
        <f>IF(AND($AG517&lt;&gt;$FF$7),1,0)</f>
        <v>0</v>
      </c>
      <c r="FL517" s="32">
        <f>IF(AND($AK517&lt;&gt;$FF$7),1,0)</f>
        <v>0</v>
      </c>
      <c r="FM517" s="32">
        <f>IF(AND($AS517&lt;&gt;$FF$7),1,0)</f>
        <v>0</v>
      </c>
      <c r="FN517" s="32">
        <f>IF(AND($AW517&lt;&gt;$FF$7),1,0)</f>
        <v>0</v>
      </c>
      <c r="FO517" s="32">
        <f>IF(AND($BE517&lt;&gt;$FF$7),1,0)</f>
        <v>0</v>
      </c>
      <c r="FP517" s="32">
        <f>IF(AND($BI517&lt;&gt;$FF$7),1,0)</f>
        <v>0</v>
      </c>
      <c r="FQ517" s="32">
        <f>IF(AND($BQ517&lt;&gt;$FF$7),1,0)</f>
        <v>0</v>
      </c>
      <c r="FR517" s="32">
        <f>IF(AND($BU517&lt;&gt;$FF$7),1,0)</f>
        <v>0</v>
      </c>
      <c r="FU517" s="294">
        <f t="shared" ref="FU517" si="26389">IF($K517&lt;&gt;"NG",$GG517,0)</f>
        <v>0</v>
      </c>
      <c r="FV517" s="294">
        <f t="shared" ref="FV517" si="26390">IF($O517&lt;&gt;"NG",$GG517,0)</f>
        <v>0</v>
      </c>
      <c r="FW517" s="294">
        <f t="shared" ref="FW517" si="26391">IF($S517&lt;&gt;"NG",$GG517,0)</f>
        <v>0</v>
      </c>
      <c r="FX517" s="294">
        <f t="shared" ref="FX517" si="26392">IF($W517&lt;&gt;"NG",$GG517,0)</f>
        <v>0</v>
      </c>
      <c r="FY517" s="294">
        <f t="shared" ref="FY517" si="26393">IF($AE517&lt;&gt;"NG",$GG517,0)</f>
        <v>0</v>
      </c>
      <c r="FZ517" s="294">
        <f t="shared" ref="FZ517" si="26394">IF($AI517&lt;&gt;"NG",$GG517,0)</f>
        <v>0</v>
      </c>
      <c r="GA517" s="294">
        <f t="shared" ref="GA517" si="26395">IF($AQ517&lt;&gt;"NG",$GG517,0)</f>
        <v>0</v>
      </c>
      <c r="GB517" s="294">
        <f t="shared" ref="GB517" si="26396">IF($AU517&lt;&gt;"NG",$GG517,0)</f>
        <v>0</v>
      </c>
      <c r="GC517" s="294">
        <f t="shared" ref="GC517" si="26397">IF($BC517&lt;&gt;"NG",$GG517,0)</f>
        <v>0</v>
      </c>
      <c r="GD517" s="294">
        <f t="shared" ref="GD517" si="26398">IF($BG517&lt;&gt;"NG",$GG517,0)</f>
        <v>0</v>
      </c>
      <c r="GE517" s="294">
        <f t="shared" ref="GE517" si="26399">IF($BO517&lt;&gt;"NG",$GG517,0)</f>
        <v>0</v>
      </c>
      <c r="GF517" s="294">
        <f t="shared" ref="GF517" si="26400">IF($BS517&lt;&gt;"NG",$GG517,0)</f>
        <v>0</v>
      </c>
      <c r="GG517" s="294" t="e">
        <f>VLOOKUP($D517,リスト!$D:$S,15,FALSE)</f>
        <v>#N/A</v>
      </c>
      <c r="GH517" s="2" t="e">
        <f>INDEX(リスト!$V:$V,MATCH(中日程計画表!$D517,リスト!$D:$D,0))</f>
        <v>#N/A</v>
      </c>
      <c r="GI517" s="2" t="e">
        <f>INDEX(リスト!$A:$A,MATCH(中日程計画表!$D517,リスト!$D:$D,0))</f>
        <v>#N/A</v>
      </c>
      <c r="GJ517" s="2" t="e">
        <f>INDEX(リスト!$U:$U,MATCH(中日程計画表!$D517,リスト!$D:$D,0))</f>
        <v>#N/A</v>
      </c>
      <c r="GK517" s="5" t="e">
        <f>INDEX(リスト!$W:$W,MATCH(中日程計画表!$D517,リスト!$D:$D,0))</f>
        <v>#N/A</v>
      </c>
      <c r="GL517" s="2" t="s">
        <v>200</v>
      </c>
      <c r="GM517" s="296">
        <f>D517</f>
        <v>0</v>
      </c>
      <c r="GN517" s="296">
        <f>E517</f>
        <v>0</v>
      </c>
      <c r="GU517" s="460" t="str">
        <f t="shared" ref="GU517" si="26401">AE517</f>
        <v>NG</v>
      </c>
      <c r="GV517" s="460">
        <f t="shared" ref="GV517" si="26402">EI517</f>
        <v>0</v>
      </c>
      <c r="GW517" s="460">
        <f t="shared" ref="GW517" si="26403">EI518</f>
        <v>0</v>
      </c>
      <c r="GX517" s="462">
        <f t="shared" ref="GX517" si="26404">EV517</f>
        <v>0</v>
      </c>
      <c r="GY517" s="460" t="str">
        <f t="shared" ref="GY517" si="26405">AI517</f>
        <v>NG</v>
      </c>
      <c r="GZ517" s="460">
        <f t="shared" ref="GZ517" si="26406">EJ517</f>
        <v>0</v>
      </c>
      <c r="HA517" s="460">
        <f t="shared" ref="HA517" si="26407">EJ518</f>
        <v>0</v>
      </c>
      <c r="HB517" s="462">
        <f t="shared" ref="HB517" si="26408">EW517</f>
        <v>0</v>
      </c>
      <c r="HC517" s="460" t="str">
        <f t="shared" ref="HC517" si="26409">AQ517</f>
        <v>NG</v>
      </c>
      <c r="HD517" s="460">
        <f t="shared" ref="HD517" si="26410">EK517</f>
        <v>0</v>
      </c>
      <c r="HE517" s="460">
        <f t="shared" ref="HE517" si="26411">EK518</f>
        <v>0</v>
      </c>
      <c r="HF517" s="462">
        <f t="shared" ref="HF517" si="26412">EX517</f>
        <v>0</v>
      </c>
      <c r="HG517" s="460" t="str">
        <f t="shared" ref="HG517" si="26413">AU517</f>
        <v>NG</v>
      </c>
      <c r="HH517" s="460">
        <f t="shared" ref="HH517" si="26414">EL517</f>
        <v>0</v>
      </c>
      <c r="HI517" s="460">
        <f t="shared" ref="HI517" si="26415">EL518</f>
        <v>0</v>
      </c>
      <c r="HJ517" s="462">
        <f t="shared" ref="HJ517" si="26416">EY517</f>
        <v>0</v>
      </c>
      <c r="HK517" s="460" t="str">
        <f t="shared" ref="HK517" si="26417">BC517</f>
        <v>NG</v>
      </c>
      <c r="HL517" s="460">
        <f t="shared" ref="HL517" si="26418">EM517</f>
        <v>0</v>
      </c>
      <c r="HM517" s="460">
        <f t="shared" ref="HM517" si="26419">EM518</f>
        <v>0</v>
      </c>
      <c r="HN517" s="462">
        <f t="shared" ref="HN517" si="26420">EZ517</f>
        <v>0</v>
      </c>
      <c r="HO517" s="460" t="str">
        <f t="shared" ref="HO517" si="26421">BG517</f>
        <v>NG</v>
      </c>
      <c r="HP517" s="460">
        <f t="shared" ref="HP517" si="26422">EN517</f>
        <v>0</v>
      </c>
      <c r="HQ517" s="460">
        <f t="shared" ref="HQ517" si="26423">EN518</f>
        <v>0</v>
      </c>
      <c r="HR517" s="462">
        <f t="shared" ref="HR517" si="26424">FA517</f>
        <v>0</v>
      </c>
      <c r="HS517" s="332"/>
    </row>
    <row r="518" spans="1:227" ht="12" customHeight="1">
      <c r="A518" s="489"/>
      <c r="B518" s="487"/>
      <c r="C518" s="475"/>
      <c r="D518" s="485"/>
      <c r="E518" s="483"/>
      <c r="F518" s="317"/>
      <c r="G518" s="317"/>
      <c r="H518" s="317"/>
      <c r="I518" s="317"/>
      <c r="J518" s="316"/>
      <c r="K518" s="481"/>
      <c r="L518" s="77"/>
      <c r="M518" s="77"/>
      <c r="N518" s="471"/>
      <c r="O518" s="475"/>
      <c r="P518" s="77"/>
      <c r="Q518" s="77"/>
      <c r="R518" s="471"/>
      <c r="S518" s="475"/>
      <c r="T518" s="77"/>
      <c r="U518" s="77"/>
      <c r="V518" s="471"/>
      <c r="W518" s="473"/>
      <c r="X518" s="77"/>
      <c r="Y518" s="77"/>
      <c r="Z518" s="471"/>
      <c r="AA518" s="477"/>
      <c r="AB518" s="80"/>
      <c r="AC518" s="80"/>
      <c r="AD518" s="471"/>
      <c r="AE518" s="473"/>
      <c r="AF518" s="77"/>
      <c r="AG518" s="77"/>
      <c r="AH518" s="471"/>
      <c r="AI518" s="473"/>
      <c r="AJ518" s="77"/>
      <c r="AK518" s="77"/>
      <c r="AL518" s="471"/>
      <c r="AM518" s="477"/>
      <c r="AN518" s="80"/>
      <c r="AO518" s="80"/>
      <c r="AP518" s="471"/>
      <c r="AQ518" s="473"/>
      <c r="AR518" s="77"/>
      <c r="AS518" s="77"/>
      <c r="AT518" s="471"/>
      <c r="AU518" s="473"/>
      <c r="AV518" s="77"/>
      <c r="AW518" s="77"/>
      <c r="AX518" s="471"/>
      <c r="AY518" s="477"/>
      <c r="AZ518" s="80"/>
      <c r="BA518" s="80"/>
      <c r="BB518" s="471"/>
      <c r="BC518" s="475"/>
      <c r="BD518" s="77"/>
      <c r="BE518" s="77"/>
      <c r="BF518" s="471"/>
      <c r="BG518" s="473"/>
      <c r="BH518" s="77"/>
      <c r="BI518" s="77"/>
      <c r="BJ518" s="471"/>
      <c r="BK518" s="477"/>
      <c r="BL518" s="80"/>
      <c r="BM518" s="80"/>
      <c r="BN518" s="471"/>
      <c r="BO518" s="475"/>
      <c r="BP518" s="77"/>
      <c r="BQ518" s="77"/>
      <c r="BR518" s="471"/>
      <c r="BS518" s="473"/>
      <c r="BT518" s="77"/>
      <c r="BU518" s="77"/>
      <c r="BV518" s="471"/>
      <c r="BW518" s="469"/>
      <c r="BX518" s="467"/>
      <c r="BY518" s="490"/>
      <c r="CA518" s="19">
        <f t="shared" ref="CA518" si="26425">IF(AND($N517=1,$M518&lt;&gt;$BZ$7),1,0)</f>
        <v>0</v>
      </c>
      <c r="CB518" s="19">
        <f t="shared" ref="CB518" si="26426">IF(AND($R517=1,$Q518&lt;&gt;$BZ$7),1,0)</f>
        <v>0</v>
      </c>
      <c r="CC518" s="19">
        <f t="shared" ref="CC518" si="26427">IF(AND($V517=1,$U518&lt;&gt;$BZ$7),1,0)</f>
        <v>0</v>
      </c>
      <c r="CD518" s="19">
        <f t="shared" ref="CD518" si="26428">IF(AND($Z517=1,$Y518&lt;&gt;$BZ$7),1,0)</f>
        <v>0</v>
      </c>
      <c r="CE518" s="19">
        <f t="shared" ref="CE518" si="26429">IF(AND($AH517=1,$AG518&lt;&gt;$BZ$7),1,0)</f>
        <v>0</v>
      </c>
      <c r="CF518" s="19">
        <f t="shared" ref="CF518" si="26430">IF(AND($AL517=1,$AK518&lt;&gt;$BZ$7),1,0)</f>
        <v>0</v>
      </c>
      <c r="CG518" s="19">
        <f t="shared" ref="CG518" si="26431">IF(AND($AT517=1,$AS518&lt;&gt;$BZ$7),1,0)</f>
        <v>0</v>
      </c>
      <c r="CH518" s="19">
        <f t="shared" ref="CH518" si="26432">IF(AND($AX517=1,$AW518&lt;&gt;$BZ$7),1,0)</f>
        <v>0</v>
      </c>
      <c r="CI518" s="19">
        <f t="shared" ref="CI518" si="26433">IF(AND($BF517=1,$BE518&lt;&gt;$BZ$7),1,0)</f>
        <v>0</v>
      </c>
      <c r="CJ518" s="19">
        <f t="shared" ref="CJ518" si="26434">IF(AND($BJ517=1,$BI518&lt;&gt;$BZ$7),1,0)</f>
        <v>0</v>
      </c>
      <c r="CK518" s="19">
        <f t="shared" ref="CK518" si="26435">IF(AND($BR517=1,$BQ518&lt;&gt;$BZ$7),1,0)</f>
        <v>0</v>
      </c>
      <c r="CL518" s="19">
        <f t="shared" ref="CL518" si="26436">IF(AND($BV517=1,$BU518&lt;&gt;$BZ$7),1,0)</f>
        <v>0</v>
      </c>
      <c r="CO518" s="19">
        <f>IF(AND($M518&lt;&gt;$CN$7,$M518&lt;=$CN$6),1,0)</f>
        <v>0</v>
      </c>
      <c r="CP518" s="19">
        <f>IF(AND($Q518&lt;&gt;$CN$7,$Q518&lt;=$CN$6),1,0)</f>
        <v>0</v>
      </c>
      <c r="CQ518" s="19">
        <f>IF(AND($U518&lt;&gt;$CN$7,$U518&lt;=$CN$6),1,0)</f>
        <v>0</v>
      </c>
      <c r="CR518" s="19">
        <f>IF(AND($Y518&lt;&gt;$CN$7,$Y518&lt;=$CN$6),1,0)</f>
        <v>0</v>
      </c>
      <c r="CS518" s="19">
        <f>IF(AND($AG518&lt;&gt;$CN$7,$AG518&lt;=$CN$6),1,0)</f>
        <v>0</v>
      </c>
      <c r="CT518" s="19">
        <f>IF(AND($AK518&lt;&gt;$CN$7,$AK518&lt;=$CN$6),1,0)</f>
        <v>0</v>
      </c>
      <c r="CU518" s="19">
        <f>IF(AND($AS518&lt;&gt;$CN$7,$AS518&lt;=$CN$6),1,0)</f>
        <v>0</v>
      </c>
      <c r="CV518" s="19">
        <f>IF(AND($AW518&lt;&gt;$CN$7,$AW518&lt;=$CN$6),1,0)</f>
        <v>0</v>
      </c>
      <c r="CW518" s="19">
        <f>IF(AND($BE518&lt;&gt;$CN$7,$BE518&lt;=$CN$6),1,0)</f>
        <v>0</v>
      </c>
      <c r="CX518" s="19">
        <f>IF(AND($BI518&lt;&gt;$CN$7,$BI518&lt;=$CN$6),1,0)</f>
        <v>0</v>
      </c>
      <c r="CY518" s="19">
        <f>IF(AND($BQ518&lt;&gt;$CN$7,$BQ518&lt;=$CN$6),1,0)</f>
        <v>0</v>
      </c>
      <c r="CZ518" s="19">
        <f>IF(AND($BU518&lt;&gt;$CN$7,$BU518&lt;=$CN$6),1,0)</f>
        <v>0</v>
      </c>
      <c r="DC518" s="19">
        <f>IF($N517=1,1,0)</f>
        <v>0</v>
      </c>
      <c r="DD518" s="19">
        <f>IF($R517=1,1,0)</f>
        <v>0</v>
      </c>
      <c r="DE518" s="19">
        <f>IF($V517=1,1,0)</f>
        <v>0</v>
      </c>
      <c r="DF518" s="19">
        <f>IF($Z517=1,1,0)</f>
        <v>0</v>
      </c>
      <c r="DG518" s="19">
        <f>IF($AH517=1,1,0)</f>
        <v>0</v>
      </c>
      <c r="DH518" s="19">
        <f>IF($AL517=1,1,0)</f>
        <v>0</v>
      </c>
      <c r="DI518" s="19">
        <f>IF($AT517=1,1,0)</f>
        <v>0</v>
      </c>
      <c r="DJ518" s="19">
        <f>IF($AX517=1,1,0)</f>
        <v>0</v>
      </c>
      <c r="DK518" s="19">
        <f>IF($BF517=1,1,0)</f>
        <v>0</v>
      </c>
      <c r="DL518" s="19">
        <f>IF($BJ517=1,1,0)</f>
        <v>0</v>
      </c>
      <c r="DM518" s="19">
        <f>IF($BR517=1,1,0)</f>
        <v>0</v>
      </c>
      <c r="DN518" s="19">
        <f>IF($BV517=1,1,0)</f>
        <v>0</v>
      </c>
      <c r="DQ518" s="19">
        <f t="shared" ref="DQ518" si="26437">IF($N517=1,1,0)</f>
        <v>0</v>
      </c>
      <c r="DR518" s="19">
        <f t="shared" ref="DR518" si="26438">IF($R517=1,1,0)</f>
        <v>0</v>
      </c>
      <c r="DS518" s="19">
        <f t="shared" ref="DS518" si="26439">IF($V517=1,1,0)</f>
        <v>0</v>
      </c>
      <c r="DT518" s="19">
        <f t="shared" ref="DT518" si="26440">IF($Z517=1,1,0)</f>
        <v>0</v>
      </c>
      <c r="DU518" s="19">
        <f t="shared" ref="DU518" si="26441">IF($AH517=1,1,0)</f>
        <v>0</v>
      </c>
      <c r="DV518" s="19">
        <f t="shared" ref="DV518" si="26442">IF($AL517=1,1,0)</f>
        <v>0</v>
      </c>
      <c r="DW518" s="19">
        <f t="shared" ref="DW518" si="26443">IF($AT517=1,1,0)</f>
        <v>0</v>
      </c>
      <c r="DX518" s="19">
        <f t="shared" ref="DX518" si="26444">IF($AX517=1,1,0)</f>
        <v>0</v>
      </c>
      <c r="DY518" s="19">
        <f t="shared" ref="DY518" si="26445">IF($BF517=1,1,0)</f>
        <v>0</v>
      </c>
      <c r="DZ518" s="19">
        <f t="shared" ref="DZ518" si="26446">IF($BJ517=1,1,0)</f>
        <v>0</v>
      </c>
      <c r="EA518" s="19">
        <f t="shared" ref="EA518" si="26447">IF($BR517=1,1,0)</f>
        <v>0</v>
      </c>
      <c r="EB518" s="19">
        <f t="shared" ref="EB518" si="26448">IF($BV517=1,1,0)</f>
        <v>0</v>
      </c>
      <c r="EE518" s="329">
        <f>N517*$FU518*週間進捗報告書!$G$9</f>
        <v>0</v>
      </c>
      <c r="EF518" s="329">
        <f>R517*$FV518*週間進捗報告書!$G$10</f>
        <v>0</v>
      </c>
      <c r="EG518" s="329">
        <f>V517*$FW518*週間進捗報告書!$G$11</f>
        <v>0</v>
      </c>
      <c r="EH518" s="329">
        <f>Z517*$FX518*週間進捗報告書!$G$12</f>
        <v>0</v>
      </c>
      <c r="EI518" s="329">
        <f>AH517*$FY518*週間進捗報告書!$G$13</f>
        <v>0</v>
      </c>
      <c r="EJ518" s="329">
        <f>AL517*$FZ518*週間進捗報告書!$G$14</f>
        <v>0</v>
      </c>
      <c r="EK518" s="329">
        <f>AT517*$GA518*週間進捗報告書!$G$15</f>
        <v>0</v>
      </c>
      <c r="EL518" s="329">
        <f>AX517*$GB518*週間進捗報告書!$G$16</f>
        <v>0</v>
      </c>
      <c r="EM518" s="329">
        <f>BF517*$GC518*週間進捗報告書!$G$17</f>
        <v>0</v>
      </c>
      <c r="EN518" s="329">
        <f>BJ517*$GD518*週間進捗報告書!$G$18</f>
        <v>0</v>
      </c>
      <c r="EO518" s="329">
        <f>BR517*$GE518*週間進捗報告書!$G$19</f>
        <v>0</v>
      </c>
      <c r="EP518" s="329">
        <f>BV517*$GF518*週間進捗報告書!$G$20</f>
        <v>0</v>
      </c>
      <c r="ER518" s="547"/>
      <c r="ES518" s="547"/>
      <c r="ET518" s="547"/>
      <c r="EU518" s="547"/>
      <c r="EV518" s="547"/>
      <c r="EW518" s="547"/>
      <c r="EX518" s="547"/>
      <c r="EY518" s="547"/>
      <c r="EZ518" s="547"/>
      <c r="FA518" s="547"/>
      <c r="FB518" s="547"/>
      <c r="FC518" s="547"/>
      <c r="FD518" s="547"/>
      <c r="FE518" s="332"/>
      <c r="FG518" s="19"/>
      <c r="FH518" s="19"/>
      <c r="FI518" s="19"/>
      <c r="FJ518" s="19"/>
      <c r="FK518" s="19"/>
      <c r="FL518" s="19"/>
      <c r="FM518" s="19"/>
      <c r="FN518" s="19"/>
      <c r="FO518" s="19"/>
      <c r="FP518" s="19"/>
      <c r="FQ518" s="19"/>
      <c r="FR518" s="19"/>
      <c r="FU518" s="295">
        <f t="shared" ref="FU518" si="26449">FU517</f>
        <v>0</v>
      </c>
      <c r="FV518" s="295">
        <f t="shared" ref="FV518" si="26450">FV517</f>
        <v>0</v>
      </c>
      <c r="FW518" s="295">
        <f t="shared" ref="FW518" si="26451">FW517</f>
        <v>0</v>
      </c>
      <c r="FX518" s="295">
        <f t="shared" ref="FX518" si="26452">FX517</f>
        <v>0</v>
      </c>
      <c r="FY518" s="295">
        <f t="shared" ref="FY518" si="26453">FY517</f>
        <v>0</v>
      </c>
      <c r="FZ518" s="295">
        <f t="shared" ref="FZ518" si="26454">FZ517</f>
        <v>0</v>
      </c>
      <c r="GA518" s="295">
        <f t="shared" ref="GA518" si="26455">GA517</f>
        <v>0</v>
      </c>
      <c r="GB518" s="295">
        <f t="shared" ref="GB518" si="26456">GB517</f>
        <v>0</v>
      </c>
      <c r="GC518" s="295">
        <f t="shared" ref="GC518" si="26457">GC517</f>
        <v>0</v>
      </c>
      <c r="GD518" s="295">
        <f t="shared" ref="GD518" si="26458">GD517</f>
        <v>0</v>
      </c>
      <c r="GE518" s="295">
        <f t="shared" ref="GE518" si="26459">GE517</f>
        <v>0</v>
      </c>
      <c r="GF518" s="295">
        <f t="shared" ref="GF518" si="26460">GF517</f>
        <v>0</v>
      </c>
      <c r="GG518" s="295" t="e">
        <f t="shared" ref="GG518" si="26461">GG517</f>
        <v>#N/A</v>
      </c>
      <c r="GH518" s="2" t="e">
        <f>INDEX(リスト!$V:$V,MATCH(中日程計画表!$D517,リスト!$D:$D,0))</f>
        <v>#N/A</v>
      </c>
      <c r="GI518" s="2" t="e">
        <f>INDEX(リスト!$A:$A,MATCH(中日程計画表!$D517,リスト!$D:$D,0))</f>
        <v>#N/A</v>
      </c>
      <c r="GJ518" s="2" t="e">
        <f>INDEX(リスト!$U:$U,MATCH(中日程計画表!$D517,リスト!$D:$D,0))</f>
        <v>#N/A</v>
      </c>
      <c r="GK518" s="5" t="e">
        <f>INDEX(リスト!$W:$W,MATCH(中日程計画表!$D517,リスト!$D:$D,0))</f>
        <v>#N/A</v>
      </c>
      <c r="GL518" s="2" t="s">
        <v>201</v>
      </c>
      <c r="GM518" s="296">
        <f t="shared" ref="GM518" si="26462">GM517</f>
        <v>0</v>
      </c>
      <c r="GN518" s="296">
        <f t="shared" ref="GN518" si="26463">GN517</f>
        <v>0</v>
      </c>
      <c r="GU518" s="461"/>
      <c r="GV518" s="460"/>
      <c r="GW518" s="460"/>
      <c r="GX518" s="461"/>
      <c r="GY518" s="461"/>
      <c r="GZ518" s="460"/>
      <c r="HA518" s="460"/>
      <c r="HB518" s="461"/>
      <c r="HC518" s="461"/>
      <c r="HD518" s="460"/>
      <c r="HE518" s="460"/>
      <c r="HF518" s="461"/>
      <c r="HG518" s="461"/>
      <c r="HH518" s="460"/>
      <c r="HI518" s="460"/>
      <c r="HJ518" s="461"/>
      <c r="HK518" s="461"/>
      <c r="HL518" s="460"/>
      <c r="HM518" s="460"/>
      <c r="HN518" s="461"/>
      <c r="HO518" s="461"/>
      <c r="HP518" s="460"/>
      <c r="HQ518" s="460"/>
      <c r="HR518" s="461"/>
      <c r="HS518" s="4"/>
    </row>
    <row r="519" spans="1:227" ht="12" customHeight="1">
      <c r="A519" s="488" t="str">
        <f t="shared" ref="A519" ca="1" si="26464">INDIRECT("リスト!A"&amp;B519+6)</f>
        <v/>
      </c>
      <c r="B519" s="486">
        <f t="shared" ref="B519" si="26465">ROUNDDOWN((ROW()-6)/2,0)+1</f>
        <v>257</v>
      </c>
      <c r="C519" s="474" t="str">
        <f>機能グループ名</f>
        <v/>
      </c>
      <c r="D519" s="484">
        <f>機能ID</f>
        <v>0</v>
      </c>
      <c r="E519" s="482">
        <f>機能名</f>
        <v>0</v>
      </c>
      <c r="F519" s="315"/>
      <c r="G519" s="315"/>
      <c r="H519" s="315"/>
      <c r="I519" s="315"/>
      <c r="J519" s="316"/>
      <c r="K519" s="480" t="str">
        <f>担当者_SR</f>
        <v>NG</v>
      </c>
      <c r="L519" s="76"/>
      <c r="M519" s="76"/>
      <c r="N519" s="470"/>
      <c r="O519" s="474" t="str">
        <f>担当者_SRR</f>
        <v>NG</v>
      </c>
      <c r="P519" s="76"/>
      <c r="Q519" s="76"/>
      <c r="R519" s="470"/>
      <c r="S519" s="474" t="str">
        <f>担当者_DS</f>
        <v>NG</v>
      </c>
      <c r="T519" s="76"/>
      <c r="U519" s="76"/>
      <c r="V519" s="470"/>
      <c r="W519" s="472" t="str">
        <f>担当者_DSR</f>
        <v>NG</v>
      </c>
      <c r="X519" s="76"/>
      <c r="Y519" s="76"/>
      <c r="Z519" s="470"/>
      <c r="AA519" s="476"/>
      <c r="AB519" s="79"/>
      <c r="AC519" s="79"/>
      <c r="AD519" s="470">
        <f>IF(AC520 &lt;&gt; "",1,0)</f>
        <v>0</v>
      </c>
      <c r="AE519" s="472" t="str">
        <f>担当者_CD</f>
        <v>NG</v>
      </c>
      <c r="AF519" s="76"/>
      <c r="AG519" s="76"/>
      <c r="AH519" s="470"/>
      <c r="AI519" s="472" t="str">
        <f>担当者_DD</f>
        <v>NG</v>
      </c>
      <c r="AJ519" s="76"/>
      <c r="AK519" s="76"/>
      <c r="AL519" s="470"/>
      <c r="AM519" s="476"/>
      <c r="AN519" s="79"/>
      <c r="AO519" s="79"/>
      <c r="AP519" s="470">
        <f>IF(AO520 &lt;&gt; "",1,0)</f>
        <v>0</v>
      </c>
      <c r="AQ519" s="472" t="str">
        <f>担当者_MCL</f>
        <v>NG</v>
      </c>
      <c r="AR519" s="76"/>
      <c r="AS519" s="76"/>
      <c r="AT519" s="470"/>
      <c r="AU519" s="472" t="str">
        <f>担当者_MCLR</f>
        <v>NG</v>
      </c>
      <c r="AV519" s="76"/>
      <c r="AW519" s="76"/>
      <c r="AX519" s="470"/>
      <c r="AY519" s="476"/>
      <c r="AZ519" s="79"/>
      <c r="BA519" s="79"/>
      <c r="BB519" s="470">
        <f>IF(BA520 &lt;&gt; "",1,0)</f>
        <v>0</v>
      </c>
      <c r="BC519" s="474" t="str">
        <f>担当者_MT</f>
        <v>NG</v>
      </c>
      <c r="BD519" s="76"/>
      <c r="BE519" s="76"/>
      <c r="BF519" s="470"/>
      <c r="BG519" s="472" t="str">
        <f>担当者_M検</f>
        <v>NG</v>
      </c>
      <c r="BH519" s="76"/>
      <c r="BI519" s="76"/>
      <c r="BJ519" s="470"/>
      <c r="BK519" s="476"/>
      <c r="BL519" s="79"/>
      <c r="BM519" s="79"/>
      <c r="BN519" s="470">
        <v>0</v>
      </c>
      <c r="BO519" s="474" t="str">
        <f>担当者_モテ</f>
        <v>NG</v>
      </c>
      <c r="BP519" s="76"/>
      <c r="BQ519" s="76"/>
      <c r="BR519" s="470"/>
      <c r="BS519" s="472" t="str">
        <f>担当者_モテR</f>
        <v>NG</v>
      </c>
      <c r="BT519" s="76"/>
      <c r="BU519" s="76"/>
      <c r="BV519" s="470"/>
      <c r="BW519" s="468">
        <f t="shared" ref="BW519" si="26466">IFERROR(SUM(IF(K519&lt;&gt;"NG",N519*K$1,0),IF(O519&lt;&gt;"NG",R519*O$1,0),IF(S519&lt;&gt;"NG",V519*S$1,0),IF(W519&lt;&gt;"NG",Z519*W$1,0),IF(AA519&lt;&gt;"NG",AD519*AA$1,0),IF(AE519&lt;&gt;"NG",AH519*AE$1,0),IF(AI519&lt;&gt;"NG",AL519*AI$1,0),IF(AM519&lt;&gt;"NG",AP519*AM$1,0),IF(AQ519&lt;&gt;"NG",AT519*AQ$1,0),IF(AU519&lt;&gt;"NG",AX519*AU$1,0),IF(AY519&lt;&gt;"NG",BB519*AY$1,0),IF(BC519&lt;&gt;"NG",BF519*BC$1,0),IF(BG519&lt;&gt;"NG",BJ519*BG$1,0),IF(BK519&lt;&gt;"NG",BN519*BK$1,0),IF(BO519&lt;&gt;"NG",BR519*BO$1,0),IF(BS519&lt;&gt;"NG",BV519*BS$1,0))/SUM(IF(K519&lt;&gt;"NG",K$1,0),IF(O519&lt;&gt;"NG",O$1,0),IF(S519&lt;&gt;"NG",S$1,0),IF(W519&lt;&gt;"NG",W$1,0),IF(AA519&lt;&gt;"NG",AA$1,0),IF(AE519&lt;&gt;"NG",AE$1,0),IF(AI519&lt;&gt;"NG",AI$1,0),IF(AM519&lt;&gt;"NG",AM$1,0),IF(AQ519&lt;&gt;"NG",AQ$1,0),IF(AU519&lt;&gt;"NG",AU$1,0),IF(AY519&lt;&gt;"NG",AY$1,0),IF(BC519&lt;&gt;"NG",BC$1,0),IF(BG519&lt;&gt;"NG",BG$1,0),IF(BK519&lt;&gt;"NG",BK$1,0),IF(BO519&lt;&gt;"NG",BO$1,0),IF(BS519&lt;&gt;"NG",BS$1,0)),0)</f>
        <v>0</v>
      </c>
      <c r="BX519" s="466"/>
      <c r="BY519" s="490"/>
      <c r="BZ519" s="5"/>
      <c r="CA519" s="32">
        <f t="shared" ref="CA519" si="26467">IF(AND($M519&lt;&gt;$BZ$5,$M519&lt;=$BZ$6,$M519&lt;&gt;$BZ$7),1,0)</f>
        <v>0</v>
      </c>
      <c r="CB519" s="32">
        <f t="shared" ref="CB519" si="26468">IF(AND($Q519&lt;&gt;$BZ$5,$Q519&lt;=$BZ$6,$Q519&lt;&gt;$BZ$7),1,0)</f>
        <v>0</v>
      </c>
      <c r="CC519" s="32">
        <f t="shared" ref="CC519" si="26469">IF(AND($U519&lt;&gt;$BZ$5,$U519&lt;=$BZ$6,$U519&lt;&gt;$BZ$7),1,0)</f>
        <v>0</v>
      </c>
      <c r="CD519" s="32">
        <f t="shared" ref="CD519" si="26470">IF(AND($Y519&lt;&gt;$BZ$5,$Y519&lt;=$BZ$6,$Y519&lt;&gt;$BZ$7),1,0)</f>
        <v>0</v>
      </c>
      <c r="CE519" s="32">
        <f t="shared" ref="CE519" si="26471">IF(AND($AG519&lt;&gt;$BZ$5,$AG519&lt;=$BZ$6,$AG519&lt;&gt;$BZ$7),1,0)</f>
        <v>0</v>
      </c>
      <c r="CF519" s="32">
        <f t="shared" ref="CF519" si="26472">IF(AND($AK519&lt;&gt;$BZ$5,$AK519&lt;=$BZ$6,$AK519&lt;&gt;$BZ$7),1,0)</f>
        <v>0</v>
      </c>
      <c r="CG519" s="32">
        <f t="shared" ref="CG519" si="26473">IF(AND($AS519&lt;&gt;$BZ$5,$AS519&lt;=$BZ$6,$AS519&lt;&gt;$BZ$7),1,0)</f>
        <v>0</v>
      </c>
      <c r="CH519" s="32">
        <f t="shared" ref="CH519" si="26474">IF(AND($AW519&lt;&gt;$BZ$5,$AW519&lt;=$BZ$6,$AW519&lt;&gt;$BZ$7),1,0)</f>
        <v>0</v>
      </c>
      <c r="CI519" s="32">
        <f t="shared" ref="CI519" si="26475">IF(AND($BE519&lt;&gt;$BZ$5,$BE519&lt;=$BZ$6,$BE519&lt;&gt;$BZ$7),1,0)</f>
        <v>0</v>
      </c>
      <c r="CJ519" s="32">
        <f t="shared" ref="CJ519" si="26476">IF(AND($BI519&lt;&gt;$BZ$5,$BI519&lt;=$BZ$6,$BI519&lt;&gt;$BZ$7),1,0)</f>
        <v>0</v>
      </c>
      <c r="CK519" s="32">
        <f t="shared" ref="CK519" si="26477">IF(AND($BQ519&lt;&gt;$BZ$5,$BQ519&lt;=$BZ$6,$BQ519&lt;&gt;$BZ$7),1,0)</f>
        <v>0</v>
      </c>
      <c r="CL519" s="32">
        <f t="shared" ref="CL519" si="26478">IF(AND($BU519&lt;&gt;$BZ$5,$BU519&lt;=$BZ$6,$BU519&lt;&gt;$BZ$7),1,0)</f>
        <v>0</v>
      </c>
      <c r="CO519" s="32">
        <f>IF(AND($M519&lt;&gt;$CN$5,$M519&lt;=$CN$6,$M519&lt;&gt;$CN$7),1,0)</f>
        <v>0</v>
      </c>
      <c r="CP519" s="32">
        <f>IF(AND($Q519&lt;&gt;$CN$5,$Q519&lt;=$CN$6,$Q519&lt;&gt;$CN$7),1,0)</f>
        <v>0</v>
      </c>
      <c r="CQ519" s="32">
        <f>IF(AND($U519&lt;&gt;$CN$5,$U519&lt;=$CN$6,$U519&lt;&gt;$CN$7),1,0)</f>
        <v>0</v>
      </c>
      <c r="CR519" s="32">
        <f>IF(AND($Y519&lt;&gt;$CN$5,$Y519&lt;=$CN$6,$Y519&lt;&gt;$CN$7),1,0)</f>
        <v>0</v>
      </c>
      <c r="CS519" s="32">
        <f>IF(AND($AG519&lt;&gt;$CN$5,$AG519&lt;=$CN$6,$AG519&lt;&gt;$CN$7),1,0)</f>
        <v>0</v>
      </c>
      <c r="CT519" s="32">
        <f>IF(AND($AK519&lt;&gt;$CN$5,$AK519&lt;=$CN$6,$AK519&lt;&gt;$CN$7),1,0)</f>
        <v>0</v>
      </c>
      <c r="CU519" s="32">
        <f>IF(AND($AS519&lt;&gt;$CN$5,$AS519&lt;=$CN$6,$AS519&lt;&gt;$CN$7),1,0)</f>
        <v>0</v>
      </c>
      <c r="CV519" s="32">
        <f>IF(AND($AW519&lt;&gt;$CN$5,$AW519&lt;=$CN$6,$AW519&lt;&gt;$CN$7),1,0)</f>
        <v>0</v>
      </c>
      <c r="CW519" s="32">
        <f>IF(AND($BE519&lt;&gt;$CN$5,$BE519&lt;=$CN$6,$BE519&lt;&gt;$CN$7),1,0)</f>
        <v>0</v>
      </c>
      <c r="CX519" s="32">
        <f>IF(AND($BI519&lt;&gt;$CN$5,$BI519&lt;=$CN$6,$BI519&lt;&gt;$CN$7),1,0)</f>
        <v>0</v>
      </c>
      <c r="CY519" s="32">
        <f>IF(AND($BQ519&lt;&gt;$CN$5,$BQ519&lt;=$CN$6,$BQ519&lt;&gt;$CN$7),1,0)</f>
        <v>0</v>
      </c>
      <c r="CZ519" s="32">
        <f>IF(AND($BU519&lt;&gt;$CN$5,$BU519&lt;=$CN$6,$BU519&lt;&gt;$CN$7),1,0)</f>
        <v>0</v>
      </c>
      <c r="DC519" s="32">
        <f>IF(AND($M519&lt;&gt;$DB$5,$M519&lt;=$DB$6,$M519&lt;&gt;$CN$7),1,0)</f>
        <v>0</v>
      </c>
      <c r="DD519" s="32">
        <f>IF(AND($Q519&lt;&gt;$DB$5,$Q519&lt;=$DB$6,$Q519&lt;&gt;$CN$7),1,0)</f>
        <v>0</v>
      </c>
      <c r="DE519" s="32">
        <f>IF(AND($U519&lt;&gt;$DB$5,$U519&lt;=$DB$6,$U519&lt;&gt;$CN$7),1,0)</f>
        <v>0</v>
      </c>
      <c r="DF519" s="32">
        <f>IF(AND($Y519&lt;&gt;$DB$5,$Y519&lt;=$DB$6,$Y519&lt;&gt;$CN$7),1,0)</f>
        <v>0</v>
      </c>
      <c r="DG519" s="32">
        <f>IF(AND($AG519&lt;&gt;$DB$5,$AG519&lt;=$DB$6,$AG519&lt;&gt;$CN$7),1,0)</f>
        <v>0</v>
      </c>
      <c r="DH519" s="32">
        <f>IF(AND($AK519&lt;&gt;$DB$5,$AK519&lt;=$DB$6,$AK519&lt;&gt;$CN$7),1,0)</f>
        <v>0</v>
      </c>
      <c r="DI519" s="32">
        <f>IF(AND($AS519&lt;&gt;$DB$5,$AS519&lt;=$DB$6,$AS519&lt;&gt;$CN$7),1,0)</f>
        <v>0</v>
      </c>
      <c r="DJ519" s="32">
        <f>IF(AND($AW519&lt;&gt;$DB$5,$AW519&lt;=$DB$6,$AW519&lt;&gt;$CN$7),1,0)</f>
        <v>0</v>
      </c>
      <c r="DK519" s="32">
        <f>IF(AND($BE519&lt;&gt;$DB$5,$BE519&lt;=$DB$6,$BE519&lt;&gt;$CN$7),1,0)</f>
        <v>0</v>
      </c>
      <c r="DL519" s="32">
        <f>IF(AND($BI519&lt;&gt;$DB$5,$BI519&lt;=$DB$6,$BI519&lt;&gt;$CN$7),1,0)</f>
        <v>0</v>
      </c>
      <c r="DM519" s="32">
        <f>IF(AND($BQ519&lt;&gt;$DB$5,$BQ519&lt;=$DB$6,$BQ519&lt;&gt;$CN$7),1,0)</f>
        <v>0</v>
      </c>
      <c r="DN519" s="32">
        <f>IF(AND($BU519&lt;&gt;$DB$5,$BU519&lt;=$DB$6,$BU519&lt;&gt;$CN$7),1,0)</f>
        <v>0</v>
      </c>
      <c r="DQ519" s="32">
        <f t="shared" ref="DQ519" si="26479">IF(AND($M519&lt;&gt;$DP$5,$M519&lt;=$DP$6,$M519&lt;&gt;$CN$7),1,0)</f>
        <v>0</v>
      </c>
      <c r="DR519" s="32">
        <f t="shared" ref="DR519" si="26480">IF(AND($Q519&lt;&gt;$DP$5,$Q519&lt;=$DP$6,$Q519&lt;&gt;$CN$7),1,0)</f>
        <v>0</v>
      </c>
      <c r="DS519" s="32">
        <f t="shared" ref="DS519" si="26481">IF(AND($U519&lt;&gt;$DP$5,$U519&lt;=$DP$6,$U519&lt;&gt;$CN$7),1,0)</f>
        <v>0</v>
      </c>
      <c r="DT519" s="32">
        <f t="shared" ref="DT519" si="26482">IF(AND($Y519&lt;&gt;$DP$5,$Y519&lt;=$DP$6,$Y519&lt;&gt;$CN$7),1,0)</f>
        <v>0</v>
      </c>
      <c r="DU519" s="32">
        <f t="shared" ref="DU519" si="26483">IF(AND($AG519&lt;&gt;$DP$5,$AG519&lt;=$DP$6,$AG519&lt;&gt;$CN$7),1,0)</f>
        <v>0</v>
      </c>
      <c r="DV519" s="32">
        <f t="shared" ref="DV519" si="26484">IF(AND($AK519&lt;&gt;$DP$5,$AK519&lt;=$DP$6,$AK519&lt;&gt;$CN$7),1,0)</f>
        <v>0</v>
      </c>
      <c r="DW519" s="32">
        <f t="shared" ref="DW519" si="26485">IF(AND($AS519&lt;&gt;$DP$5,$AS519&lt;=$DP$6,$AS519&lt;&gt;$CN$7),1,0)</f>
        <v>0</v>
      </c>
      <c r="DX519" s="32">
        <f t="shared" ref="DX519" si="26486">IF(AND($AW519&lt;&gt;$DP$5,$AW519&lt;=$DP$6,$AW519&lt;&gt;$CN$7),1,0)</f>
        <v>0</v>
      </c>
      <c r="DY519" s="32">
        <f t="shared" ref="DY519" si="26487">IF(AND($BE519&lt;&gt;$DP$5,$BE519&lt;=$DP$6,$BE519&lt;&gt;$CN$7),1,0)</f>
        <v>0</v>
      </c>
      <c r="DZ519" s="32">
        <f t="shared" ref="DZ519" si="26488">IF(AND($BI519&lt;&gt;$DP$5,$BI519&lt;=$DP$6,$BI519&lt;&gt;$CN$7),1,0)</f>
        <v>0</v>
      </c>
      <c r="EA519" s="32">
        <f t="shared" ref="EA519" si="26489">IF(AND($BQ519&lt;&gt;$DP$5,$BQ519&lt;=$DP$6,$BQ519&lt;&gt;$CN$7),1,0)</f>
        <v>0</v>
      </c>
      <c r="EB519" s="32">
        <f t="shared" ref="EB519" si="26490">IF(AND($BU519&lt;&gt;$DP$5,$BU519&lt;=$DP$6,$BU519&lt;&gt;$CN$7),1,0)</f>
        <v>0</v>
      </c>
      <c r="EE519" s="328">
        <f>IF(M519&lt;&gt;"",IF(M519&lt;=$ED$6,1,IF(L519&gt;$ED$6,0,NETWORKDAYS(L519,$ED$6,祭日リスト)/NETWORKDAYS(L519,M519,祭日リスト)))*$GG519*週間進捗報告書!$G$9,0)</f>
        <v>0</v>
      </c>
      <c r="EF519" s="328">
        <f>IF(Q519&lt;&gt;"",IF(Q519&lt;=$ED$6,1,IF(P519&gt;$ED$6,0,NETWORKDAYS(P519,$ED$6,祭日リスト)/NETWORKDAYS(P519,Q519,祭日リスト)))*$GG519*週間進捗報告書!$G$10,0)</f>
        <v>0</v>
      </c>
      <c r="EG519" s="328">
        <f>IF(U519&lt;&gt;"",IF(U519&lt;=$ED$6,1,IF(T519&gt;$ED$6,0,NETWORKDAYS(T519,$ED$6,祭日リスト)/NETWORKDAYS(T519,U519,祭日リスト)))*$GG519*週間進捗報告書!$G$11,0)</f>
        <v>0</v>
      </c>
      <c r="EH519" s="328">
        <f>IF(Y519&lt;&gt;"",IF(Y519&lt;=$ED$6,1,IF(X519&gt;$ED$6,0,NETWORKDAYS(X519,$ED$6,祭日リスト)/NETWORKDAYS(X519,Y519,祭日リスト)))*$GG519*週間進捗報告書!$G$12,0)</f>
        <v>0</v>
      </c>
      <c r="EI519" s="328">
        <f>IF(AG519&lt;&gt;"",IF(AG519&lt;=$ED$6,1,IF(AF519&gt;$ED$6,0,NETWORKDAYS(AF519,$ED$6,祭日リスト)/NETWORKDAYS(AF519,AG519,祭日リスト)))*$GG519*週間進捗報告書!$G$13,0)</f>
        <v>0</v>
      </c>
      <c r="EJ519" s="328">
        <f>IF(AK519&lt;&gt;"",IF(AK519&lt;=$ED$6,1,IF(AJ519&gt;$ED$6,0,NETWORKDAYS(AJ519,$ED$6,祭日リスト)/NETWORKDAYS(AJ519,AK519,祭日リスト)))*$GG519*週間進捗報告書!$G$14,0)</f>
        <v>0</v>
      </c>
      <c r="EK519" s="328">
        <f>IF(AS519&lt;&gt;"",IF(AS519&lt;=$ED$6,1,IF(AR519&gt;$ED$6,0,NETWORKDAYS(AR519,$ED$6,祭日リスト)/NETWORKDAYS(AR519,AS519,祭日リスト)))*$GG519*週間進捗報告書!$G$15,0)</f>
        <v>0</v>
      </c>
      <c r="EL519" s="328">
        <f>IF(AW519&lt;&gt;"",IF(AW519&lt;=$ED$6,1,IF(AV519&gt;$ED$6,0,NETWORKDAYS(AV519,$ED$6,祭日リスト)/NETWORKDAYS(AV519,AW519,祭日リスト)))*$GG519*週間進捗報告書!$G$16,0)</f>
        <v>0</v>
      </c>
      <c r="EM519" s="328">
        <f>IF(BE519&lt;&gt;"",IF(BE519&lt;=$ED$6,1,IF(BD519&gt;$ED$6,0,NETWORKDAYS(BD519,$ED$6,祭日リスト)/NETWORKDAYS(BD519,BE519,祭日リスト)))*$GG519*週間進捗報告書!$G$17,0)</f>
        <v>0</v>
      </c>
      <c r="EN519" s="328">
        <f>IF(BI519&lt;&gt;"",IF(BI519&lt;=$ED$6,1,IF(BH519&gt;$ED$6,0,NETWORKDAYS(BH519,$ED$6,祭日リスト)/NETWORKDAYS(BH519,BI519,祭日リスト)))*$GG519*週間進捗報告書!$G$18,0)</f>
        <v>0</v>
      </c>
      <c r="EO519" s="328">
        <f>IF(BQ519&lt;&gt;"",IF(BQ519&lt;=$ED$6,1,IF(BP519&gt;$ED$6,0,NETWORKDAYS(BP519,$ED$6,祭日リスト)/NETWORKDAYS(BP519,BQ519,祭日リスト)))*$GG519*週間進捗報告書!$G$19,0)</f>
        <v>0</v>
      </c>
      <c r="EP519" s="328">
        <f>IF(BU519&lt;&gt;"",IF(BU519&lt;=$ED$6,1,IF(BT519&gt;$ED$6,0,NETWORKDAYS(BT519,$ED$6,祭日リスト)/NETWORKDAYS(BT519,BU519,祭日リスト)))*$GG519*週間進捗報告書!$G$20,0)</f>
        <v>0</v>
      </c>
      <c r="ER519" s="547">
        <f t="shared" ref="ER519:FC519" si="26491">EE519-EE520</f>
        <v>0</v>
      </c>
      <c r="ES519" s="547">
        <f t="shared" si="26491"/>
        <v>0</v>
      </c>
      <c r="ET519" s="547">
        <f t="shared" si="26491"/>
        <v>0</v>
      </c>
      <c r="EU519" s="547">
        <f t="shared" si="26491"/>
        <v>0</v>
      </c>
      <c r="EV519" s="547">
        <f t="shared" si="26491"/>
        <v>0</v>
      </c>
      <c r="EW519" s="547">
        <f t="shared" si="26491"/>
        <v>0</v>
      </c>
      <c r="EX519" s="547">
        <f t="shared" si="26491"/>
        <v>0</v>
      </c>
      <c r="EY519" s="547">
        <f t="shared" si="26491"/>
        <v>0</v>
      </c>
      <c r="EZ519" s="547">
        <f t="shared" si="26491"/>
        <v>0</v>
      </c>
      <c r="FA519" s="547">
        <f t="shared" si="26491"/>
        <v>0</v>
      </c>
      <c r="FB519" s="547">
        <f t="shared" si="26491"/>
        <v>0</v>
      </c>
      <c r="FC519" s="547">
        <f t="shared" si="26491"/>
        <v>0</v>
      </c>
      <c r="FD519" s="547">
        <f t="shared" ref="FD519" si="26492">SUM(ER519:FC520)</f>
        <v>0</v>
      </c>
      <c r="FE519" s="333"/>
      <c r="FG519" s="32">
        <f>IF(AND($M519&lt;&gt;$FF$7),1,0)</f>
        <v>0</v>
      </c>
      <c r="FH519" s="32">
        <f>IF(AND($Q519&lt;&gt;$FF$7),1,0)</f>
        <v>0</v>
      </c>
      <c r="FI519" s="32">
        <f>IF(AND($U519&lt;&gt;$FF$7),1,0)</f>
        <v>0</v>
      </c>
      <c r="FJ519" s="32">
        <f>IF(AND($Y519&lt;&gt;$FF$7),1,0)</f>
        <v>0</v>
      </c>
      <c r="FK519" s="32">
        <f>IF(AND($AG519&lt;&gt;$FF$7),1,0)</f>
        <v>0</v>
      </c>
      <c r="FL519" s="32">
        <f>IF(AND($AK519&lt;&gt;$FF$7),1,0)</f>
        <v>0</v>
      </c>
      <c r="FM519" s="32">
        <f>IF(AND($AS519&lt;&gt;$FF$7),1,0)</f>
        <v>0</v>
      </c>
      <c r="FN519" s="32">
        <f>IF(AND($AW519&lt;&gt;$FF$7),1,0)</f>
        <v>0</v>
      </c>
      <c r="FO519" s="32">
        <f>IF(AND($BE519&lt;&gt;$FF$7),1,0)</f>
        <v>0</v>
      </c>
      <c r="FP519" s="32">
        <f>IF(AND($BI519&lt;&gt;$FF$7),1,0)</f>
        <v>0</v>
      </c>
      <c r="FQ519" s="32">
        <f>IF(AND($BQ519&lt;&gt;$FF$7),1,0)</f>
        <v>0</v>
      </c>
      <c r="FR519" s="32">
        <f>IF(AND($BU519&lt;&gt;$FF$7),1,0)</f>
        <v>0</v>
      </c>
      <c r="FU519" s="294">
        <f t="shared" ref="FU519" si="26493">IF($K519&lt;&gt;"NG",$GG519,0)</f>
        <v>0</v>
      </c>
      <c r="FV519" s="294">
        <f t="shared" ref="FV519" si="26494">IF($O519&lt;&gt;"NG",$GG519,0)</f>
        <v>0</v>
      </c>
      <c r="FW519" s="294">
        <f t="shared" ref="FW519" si="26495">IF($S519&lt;&gt;"NG",$GG519,0)</f>
        <v>0</v>
      </c>
      <c r="FX519" s="294">
        <f t="shared" ref="FX519" si="26496">IF($W519&lt;&gt;"NG",$GG519,0)</f>
        <v>0</v>
      </c>
      <c r="FY519" s="294">
        <f t="shared" ref="FY519" si="26497">IF($AE519&lt;&gt;"NG",$GG519,0)</f>
        <v>0</v>
      </c>
      <c r="FZ519" s="294">
        <f t="shared" ref="FZ519" si="26498">IF($AI519&lt;&gt;"NG",$GG519,0)</f>
        <v>0</v>
      </c>
      <c r="GA519" s="294">
        <f t="shared" ref="GA519" si="26499">IF($AQ519&lt;&gt;"NG",$GG519,0)</f>
        <v>0</v>
      </c>
      <c r="GB519" s="294">
        <f t="shared" ref="GB519" si="26500">IF($AU519&lt;&gt;"NG",$GG519,0)</f>
        <v>0</v>
      </c>
      <c r="GC519" s="294">
        <f t="shared" ref="GC519" si="26501">IF($BC519&lt;&gt;"NG",$GG519,0)</f>
        <v>0</v>
      </c>
      <c r="GD519" s="294">
        <f t="shared" ref="GD519" si="26502">IF($BG519&lt;&gt;"NG",$GG519,0)</f>
        <v>0</v>
      </c>
      <c r="GE519" s="294">
        <f t="shared" ref="GE519" si="26503">IF($BO519&lt;&gt;"NG",$GG519,0)</f>
        <v>0</v>
      </c>
      <c r="GF519" s="294">
        <f t="shared" ref="GF519" si="26504">IF($BS519&lt;&gt;"NG",$GG519,0)</f>
        <v>0</v>
      </c>
      <c r="GG519" s="294" t="e">
        <f>VLOOKUP($D519,リスト!$D:$S,15,FALSE)</f>
        <v>#N/A</v>
      </c>
      <c r="GH519" s="2" t="e">
        <f>INDEX(リスト!$V:$V,MATCH(中日程計画表!$D519,リスト!$D:$D,0))</f>
        <v>#N/A</v>
      </c>
      <c r="GI519" s="2" t="e">
        <f>INDEX(リスト!$A:$A,MATCH(中日程計画表!$D519,リスト!$D:$D,0))</f>
        <v>#N/A</v>
      </c>
      <c r="GJ519" s="2" t="e">
        <f>INDEX(リスト!$U:$U,MATCH(中日程計画表!$D519,リスト!$D:$D,0))</f>
        <v>#N/A</v>
      </c>
      <c r="GK519" s="5" t="e">
        <f>INDEX(リスト!$W:$W,MATCH(中日程計画表!$D519,リスト!$D:$D,0))</f>
        <v>#N/A</v>
      </c>
      <c r="GL519" s="2" t="s">
        <v>200</v>
      </c>
      <c r="GM519" s="296">
        <f>D519</f>
        <v>0</v>
      </c>
      <c r="GN519" s="296">
        <f>E519</f>
        <v>0</v>
      </c>
      <c r="GU519" s="460" t="str">
        <f t="shared" ref="GU519" si="26505">AE519</f>
        <v>NG</v>
      </c>
      <c r="GV519" s="460">
        <f t="shared" ref="GV519" si="26506">EI519</f>
        <v>0</v>
      </c>
      <c r="GW519" s="460">
        <f t="shared" ref="GW519" si="26507">EI520</f>
        <v>0</v>
      </c>
      <c r="GX519" s="462">
        <f t="shared" ref="GX519" si="26508">EV519</f>
        <v>0</v>
      </c>
      <c r="GY519" s="460" t="str">
        <f t="shared" ref="GY519" si="26509">AI519</f>
        <v>NG</v>
      </c>
      <c r="GZ519" s="460">
        <f t="shared" ref="GZ519" si="26510">EJ519</f>
        <v>0</v>
      </c>
      <c r="HA519" s="460">
        <f t="shared" ref="HA519" si="26511">EJ520</f>
        <v>0</v>
      </c>
      <c r="HB519" s="462">
        <f t="shared" ref="HB519" si="26512">EW519</f>
        <v>0</v>
      </c>
      <c r="HC519" s="460" t="str">
        <f t="shared" ref="HC519" si="26513">AQ519</f>
        <v>NG</v>
      </c>
      <c r="HD519" s="460">
        <f t="shared" ref="HD519" si="26514">EK519</f>
        <v>0</v>
      </c>
      <c r="HE519" s="460">
        <f t="shared" ref="HE519" si="26515">EK520</f>
        <v>0</v>
      </c>
      <c r="HF519" s="462">
        <f t="shared" ref="HF519" si="26516">EX519</f>
        <v>0</v>
      </c>
      <c r="HG519" s="460" t="str">
        <f t="shared" ref="HG519" si="26517">AU519</f>
        <v>NG</v>
      </c>
      <c r="HH519" s="460">
        <f t="shared" ref="HH519" si="26518">EL519</f>
        <v>0</v>
      </c>
      <c r="HI519" s="460">
        <f t="shared" ref="HI519" si="26519">EL520</f>
        <v>0</v>
      </c>
      <c r="HJ519" s="462">
        <f t="shared" ref="HJ519" si="26520">EY519</f>
        <v>0</v>
      </c>
      <c r="HK519" s="460" t="str">
        <f t="shared" ref="HK519" si="26521">BC519</f>
        <v>NG</v>
      </c>
      <c r="HL519" s="460">
        <f t="shared" ref="HL519" si="26522">EM519</f>
        <v>0</v>
      </c>
      <c r="HM519" s="460">
        <f t="shared" ref="HM519" si="26523">EM520</f>
        <v>0</v>
      </c>
      <c r="HN519" s="462">
        <f t="shared" ref="HN519" si="26524">EZ519</f>
        <v>0</v>
      </c>
      <c r="HO519" s="460" t="str">
        <f t="shared" ref="HO519" si="26525">BG519</f>
        <v>NG</v>
      </c>
      <c r="HP519" s="460">
        <f t="shared" ref="HP519" si="26526">EN519</f>
        <v>0</v>
      </c>
      <c r="HQ519" s="460">
        <f t="shared" ref="HQ519" si="26527">EN520</f>
        <v>0</v>
      </c>
      <c r="HR519" s="462">
        <f t="shared" ref="HR519" si="26528">FA519</f>
        <v>0</v>
      </c>
      <c r="HS519" s="332"/>
    </row>
    <row r="520" spans="1:227" ht="12" customHeight="1">
      <c r="A520" s="489"/>
      <c r="B520" s="487"/>
      <c r="C520" s="475"/>
      <c r="D520" s="485"/>
      <c r="E520" s="483"/>
      <c r="F520" s="317"/>
      <c r="G520" s="317"/>
      <c r="H520" s="317"/>
      <c r="I520" s="317"/>
      <c r="J520" s="316"/>
      <c r="K520" s="481"/>
      <c r="L520" s="77"/>
      <c r="M520" s="77"/>
      <c r="N520" s="471"/>
      <c r="O520" s="475"/>
      <c r="P520" s="77"/>
      <c r="Q520" s="77"/>
      <c r="R520" s="471"/>
      <c r="S520" s="475"/>
      <c r="T520" s="77"/>
      <c r="U520" s="77"/>
      <c r="V520" s="471"/>
      <c r="W520" s="473"/>
      <c r="X520" s="77"/>
      <c r="Y520" s="77"/>
      <c r="Z520" s="471"/>
      <c r="AA520" s="477"/>
      <c r="AB520" s="80"/>
      <c r="AC520" s="80"/>
      <c r="AD520" s="471"/>
      <c r="AE520" s="473"/>
      <c r="AF520" s="77"/>
      <c r="AG520" s="77"/>
      <c r="AH520" s="471"/>
      <c r="AI520" s="473"/>
      <c r="AJ520" s="77"/>
      <c r="AK520" s="77"/>
      <c r="AL520" s="471"/>
      <c r="AM520" s="477"/>
      <c r="AN520" s="80"/>
      <c r="AO520" s="80"/>
      <c r="AP520" s="471"/>
      <c r="AQ520" s="473"/>
      <c r="AR520" s="77"/>
      <c r="AS520" s="77"/>
      <c r="AT520" s="471"/>
      <c r="AU520" s="473"/>
      <c r="AV520" s="77"/>
      <c r="AW520" s="77"/>
      <c r="AX520" s="471"/>
      <c r="AY520" s="477"/>
      <c r="AZ520" s="80"/>
      <c r="BA520" s="80"/>
      <c r="BB520" s="471"/>
      <c r="BC520" s="475"/>
      <c r="BD520" s="77"/>
      <c r="BE520" s="77"/>
      <c r="BF520" s="471"/>
      <c r="BG520" s="473"/>
      <c r="BH520" s="77"/>
      <c r="BI520" s="77"/>
      <c r="BJ520" s="471"/>
      <c r="BK520" s="477"/>
      <c r="BL520" s="80"/>
      <c r="BM520" s="80"/>
      <c r="BN520" s="471"/>
      <c r="BO520" s="475"/>
      <c r="BP520" s="77"/>
      <c r="BQ520" s="77"/>
      <c r="BR520" s="471"/>
      <c r="BS520" s="473"/>
      <c r="BT520" s="77"/>
      <c r="BU520" s="77"/>
      <c r="BV520" s="471"/>
      <c r="BW520" s="469"/>
      <c r="BX520" s="467"/>
      <c r="BY520" s="490"/>
      <c r="CA520" s="19">
        <f t="shared" ref="CA520" si="26529">IF(AND($N519=1,$M520&lt;&gt;$BZ$7),1,0)</f>
        <v>0</v>
      </c>
      <c r="CB520" s="19">
        <f t="shared" ref="CB520" si="26530">IF(AND($R519=1,$Q520&lt;&gt;$BZ$7),1,0)</f>
        <v>0</v>
      </c>
      <c r="CC520" s="19">
        <f t="shared" ref="CC520" si="26531">IF(AND($V519=1,$U520&lt;&gt;$BZ$7),1,0)</f>
        <v>0</v>
      </c>
      <c r="CD520" s="19">
        <f t="shared" ref="CD520" si="26532">IF(AND($Z519=1,$Y520&lt;&gt;$BZ$7),1,0)</f>
        <v>0</v>
      </c>
      <c r="CE520" s="19">
        <f t="shared" ref="CE520" si="26533">IF(AND($AH519=1,$AG520&lt;&gt;$BZ$7),1,0)</f>
        <v>0</v>
      </c>
      <c r="CF520" s="19">
        <f t="shared" ref="CF520" si="26534">IF(AND($AL519=1,$AK520&lt;&gt;$BZ$7),1,0)</f>
        <v>0</v>
      </c>
      <c r="CG520" s="19">
        <f t="shared" ref="CG520" si="26535">IF(AND($AT519=1,$AS520&lt;&gt;$BZ$7),1,0)</f>
        <v>0</v>
      </c>
      <c r="CH520" s="19">
        <f t="shared" ref="CH520" si="26536">IF(AND($AX519=1,$AW520&lt;&gt;$BZ$7),1,0)</f>
        <v>0</v>
      </c>
      <c r="CI520" s="19">
        <f t="shared" ref="CI520" si="26537">IF(AND($BF519=1,$BE520&lt;&gt;$BZ$7),1,0)</f>
        <v>0</v>
      </c>
      <c r="CJ520" s="19">
        <f t="shared" ref="CJ520" si="26538">IF(AND($BJ519=1,$BI520&lt;&gt;$BZ$7),1,0)</f>
        <v>0</v>
      </c>
      <c r="CK520" s="19">
        <f t="shared" ref="CK520" si="26539">IF(AND($BR519=1,$BQ520&lt;&gt;$BZ$7),1,0)</f>
        <v>0</v>
      </c>
      <c r="CL520" s="19">
        <f t="shared" ref="CL520" si="26540">IF(AND($BV519=1,$BU520&lt;&gt;$BZ$7),1,0)</f>
        <v>0</v>
      </c>
      <c r="CO520" s="19">
        <f>IF(AND($M520&lt;&gt;$CN$7,$M520&lt;=$CN$6),1,0)</f>
        <v>0</v>
      </c>
      <c r="CP520" s="19">
        <f>IF(AND($Q520&lt;&gt;$CN$7,$Q520&lt;=$CN$6),1,0)</f>
        <v>0</v>
      </c>
      <c r="CQ520" s="19">
        <f>IF(AND($U520&lt;&gt;$CN$7,$U520&lt;=$CN$6),1,0)</f>
        <v>0</v>
      </c>
      <c r="CR520" s="19">
        <f>IF(AND($Y520&lt;&gt;$CN$7,$Y520&lt;=$CN$6),1,0)</f>
        <v>0</v>
      </c>
      <c r="CS520" s="19">
        <f>IF(AND($AG520&lt;&gt;$CN$7,$AG520&lt;=$CN$6),1,0)</f>
        <v>0</v>
      </c>
      <c r="CT520" s="19">
        <f>IF(AND($AK520&lt;&gt;$CN$7,$AK520&lt;=$CN$6),1,0)</f>
        <v>0</v>
      </c>
      <c r="CU520" s="19">
        <f>IF(AND($AS520&lt;&gt;$CN$7,$AS520&lt;=$CN$6),1,0)</f>
        <v>0</v>
      </c>
      <c r="CV520" s="19">
        <f>IF(AND($AW520&lt;&gt;$CN$7,$AW520&lt;=$CN$6),1,0)</f>
        <v>0</v>
      </c>
      <c r="CW520" s="19">
        <f>IF(AND($BE520&lt;&gt;$CN$7,$BE520&lt;=$CN$6),1,0)</f>
        <v>0</v>
      </c>
      <c r="CX520" s="19">
        <f>IF(AND($BI520&lt;&gt;$CN$7,$BI520&lt;=$CN$6),1,0)</f>
        <v>0</v>
      </c>
      <c r="CY520" s="19">
        <f>IF(AND($BQ520&lt;&gt;$CN$7,$BQ520&lt;=$CN$6),1,0)</f>
        <v>0</v>
      </c>
      <c r="CZ520" s="19">
        <f>IF(AND($BU520&lt;&gt;$CN$7,$BU520&lt;=$CN$6),1,0)</f>
        <v>0</v>
      </c>
      <c r="DC520" s="19">
        <f>IF($N519=1,1,0)</f>
        <v>0</v>
      </c>
      <c r="DD520" s="19">
        <f>IF($R519=1,1,0)</f>
        <v>0</v>
      </c>
      <c r="DE520" s="19">
        <f>IF($V519=1,1,0)</f>
        <v>0</v>
      </c>
      <c r="DF520" s="19">
        <f>IF($Z519=1,1,0)</f>
        <v>0</v>
      </c>
      <c r="DG520" s="19">
        <f>IF($AH519=1,1,0)</f>
        <v>0</v>
      </c>
      <c r="DH520" s="19">
        <f>IF($AL519=1,1,0)</f>
        <v>0</v>
      </c>
      <c r="DI520" s="19">
        <f>IF($AT519=1,1,0)</f>
        <v>0</v>
      </c>
      <c r="DJ520" s="19">
        <f>IF($AX519=1,1,0)</f>
        <v>0</v>
      </c>
      <c r="DK520" s="19">
        <f>IF($BF519=1,1,0)</f>
        <v>0</v>
      </c>
      <c r="DL520" s="19">
        <f>IF($BJ519=1,1,0)</f>
        <v>0</v>
      </c>
      <c r="DM520" s="19">
        <f>IF($BR519=1,1,0)</f>
        <v>0</v>
      </c>
      <c r="DN520" s="19">
        <f>IF($BV519=1,1,0)</f>
        <v>0</v>
      </c>
      <c r="DQ520" s="19">
        <f t="shared" ref="DQ520" si="26541">IF($N519=1,1,0)</f>
        <v>0</v>
      </c>
      <c r="DR520" s="19">
        <f t="shared" ref="DR520" si="26542">IF($R519=1,1,0)</f>
        <v>0</v>
      </c>
      <c r="DS520" s="19">
        <f t="shared" ref="DS520" si="26543">IF($V519=1,1,0)</f>
        <v>0</v>
      </c>
      <c r="DT520" s="19">
        <f t="shared" ref="DT520" si="26544">IF($Z519=1,1,0)</f>
        <v>0</v>
      </c>
      <c r="DU520" s="19">
        <f t="shared" ref="DU520" si="26545">IF($AH519=1,1,0)</f>
        <v>0</v>
      </c>
      <c r="DV520" s="19">
        <f t="shared" ref="DV520" si="26546">IF($AL519=1,1,0)</f>
        <v>0</v>
      </c>
      <c r="DW520" s="19">
        <f t="shared" ref="DW520" si="26547">IF($AT519=1,1,0)</f>
        <v>0</v>
      </c>
      <c r="DX520" s="19">
        <f t="shared" ref="DX520" si="26548">IF($AX519=1,1,0)</f>
        <v>0</v>
      </c>
      <c r="DY520" s="19">
        <f t="shared" ref="DY520" si="26549">IF($BF519=1,1,0)</f>
        <v>0</v>
      </c>
      <c r="DZ520" s="19">
        <f t="shared" ref="DZ520" si="26550">IF($BJ519=1,1,0)</f>
        <v>0</v>
      </c>
      <c r="EA520" s="19">
        <f t="shared" ref="EA520" si="26551">IF($BR519=1,1,0)</f>
        <v>0</v>
      </c>
      <c r="EB520" s="19">
        <f t="shared" ref="EB520" si="26552">IF($BV519=1,1,0)</f>
        <v>0</v>
      </c>
      <c r="EE520" s="329">
        <f>N519*$FU520*週間進捗報告書!$G$9</f>
        <v>0</v>
      </c>
      <c r="EF520" s="329">
        <f>R519*$FV520*週間進捗報告書!$G$10</f>
        <v>0</v>
      </c>
      <c r="EG520" s="329">
        <f>V519*$FW520*週間進捗報告書!$G$11</f>
        <v>0</v>
      </c>
      <c r="EH520" s="329">
        <f>Z519*$FX520*週間進捗報告書!$G$12</f>
        <v>0</v>
      </c>
      <c r="EI520" s="329">
        <f>AH519*$FY520*週間進捗報告書!$G$13</f>
        <v>0</v>
      </c>
      <c r="EJ520" s="329">
        <f>AL519*$FZ520*週間進捗報告書!$G$14</f>
        <v>0</v>
      </c>
      <c r="EK520" s="329">
        <f>AT519*$GA520*週間進捗報告書!$G$15</f>
        <v>0</v>
      </c>
      <c r="EL520" s="329">
        <f>AX519*$GB520*週間進捗報告書!$G$16</f>
        <v>0</v>
      </c>
      <c r="EM520" s="329">
        <f>BF519*$GC520*週間進捗報告書!$G$17</f>
        <v>0</v>
      </c>
      <c r="EN520" s="329">
        <f>BJ519*$GD520*週間進捗報告書!$G$18</f>
        <v>0</v>
      </c>
      <c r="EO520" s="329">
        <f>BR519*$GE520*週間進捗報告書!$G$19</f>
        <v>0</v>
      </c>
      <c r="EP520" s="329">
        <f>BV519*$GF520*週間進捗報告書!$G$20</f>
        <v>0</v>
      </c>
      <c r="ER520" s="547"/>
      <c r="ES520" s="547"/>
      <c r="ET520" s="547"/>
      <c r="EU520" s="547"/>
      <c r="EV520" s="547"/>
      <c r="EW520" s="547"/>
      <c r="EX520" s="547"/>
      <c r="EY520" s="547"/>
      <c r="EZ520" s="547"/>
      <c r="FA520" s="547"/>
      <c r="FB520" s="547"/>
      <c r="FC520" s="547"/>
      <c r="FD520" s="547"/>
      <c r="FE520" s="332"/>
      <c r="FG520" s="19"/>
      <c r="FH520" s="19"/>
      <c r="FI520" s="19"/>
      <c r="FJ520" s="19"/>
      <c r="FK520" s="19"/>
      <c r="FL520" s="19"/>
      <c r="FM520" s="19"/>
      <c r="FN520" s="19"/>
      <c r="FO520" s="19"/>
      <c r="FP520" s="19"/>
      <c r="FQ520" s="19"/>
      <c r="FR520" s="19"/>
      <c r="FU520" s="295">
        <f t="shared" ref="FU520" si="26553">FU519</f>
        <v>0</v>
      </c>
      <c r="FV520" s="295">
        <f t="shared" ref="FV520" si="26554">FV519</f>
        <v>0</v>
      </c>
      <c r="FW520" s="295">
        <f t="shared" ref="FW520" si="26555">FW519</f>
        <v>0</v>
      </c>
      <c r="FX520" s="295">
        <f t="shared" ref="FX520" si="26556">FX519</f>
        <v>0</v>
      </c>
      <c r="FY520" s="295">
        <f t="shared" ref="FY520" si="26557">FY519</f>
        <v>0</v>
      </c>
      <c r="FZ520" s="295">
        <f t="shared" ref="FZ520" si="26558">FZ519</f>
        <v>0</v>
      </c>
      <c r="GA520" s="295">
        <f t="shared" ref="GA520" si="26559">GA519</f>
        <v>0</v>
      </c>
      <c r="GB520" s="295">
        <f t="shared" ref="GB520" si="26560">GB519</f>
        <v>0</v>
      </c>
      <c r="GC520" s="295">
        <f t="shared" ref="GC520" si="26561">GC519</f>
        <v>0</v>
      </c>
      <c r="GD520" s="295">
        <f t="shared" ref="GD520" si="26562">GD519</f>
        <v>0</v>
      </c>
      <c r="GE520" s="295">
        <f t="shared" ref="GE520" si="26563">GE519</f>
        <v>0</v>
      </c>
      <c r="GF520" s="295">
        <f t="shared" ref="GF520" si="26564">GF519</f>
        <v>0</v>
      </c>
      <c r="GG520" s="295" t="e">
        <f t="shared" ref="GG520" si="26565">GG519</f>
        <v>#N/A</v>
      </c>
      <c r="GH520" s="2" t="e">
        <f>INDEX(リスト!$V:$V,MATCH(中日程計画表!$D519,リスト!$D:$D,0))</f>
        <v>#N/A</v>
      </c>
      <c r="GI520" s="2" t="e">
        <f>INDEX(リスト!$A:$A,MATCH(中日程計画表!$D519,リスト!$D:$D,0))</f>
        <v>#N/A</v>
      </c>
      <c r="GJ520" s="2" t="e">
        <f>INDEX(リスト!$U:$U,MATCH(中日程計画表!$D519,リスト!$D:$D,0))</f>
        <v>#N/A</v>
      </c>
      <c r="GK520" s="5" t="e">
        <f>INDEX(リスト!$W:$W,MATCH(中日程計画表!$D519,リスト!$D:$D,0))</f>
        <v>#N/A</v>
      </c>
      <c r="GL520" s="2" t="s">
        <v>201</v>
      </c>
      <c r="GM520" s="296">
        <f t="shared" ref="GM520" si="26566">GM519</f>
        <v>0</v>
      </c>
      <c r="GN520" s="296">
        <f t="shared" ref="GN520" si="26567">GN519</f>
        <v>0</v>
      </c>
      <c r="GU520" s="461"/>
      <c r="GV520" s="460"/>
      <c r="GW520" s="460"/>
      <c r="GX520" s="461"/>
      <c r="GY520" s="461"/>
      <c r="GZ520" s="460"/>
      <c r="HA520" s="460"/>
      <c r="HB520" s="461"/>
      <c r="HC520" s="461"/>
      <c r="HD520" s="460"/>
      <c r="HE520" s="460"/>
      <c r="HF520" s="461"/>
      <c r="HG520" s="461"/>
      <c r="HH520" s="460"/>
      <c r="HI520" s="460"/>
      <c r="HJ520" s="461"/>
      <c r="HK520" s="461"/>
      <c r="HL520" s="460"/>
      <c r="HM520" s="460"/>
      <c r="HN520" s="461"/>
      <c r="HO520" s="461"/>
      <c r="HP520" s="460"/>
      <c r="HQ520" s="460"/>
      <c r="HR520" s="461"/>
      <c r="HS520" s="4"/>
    </row>
    <row r="521" spans="1:227" ht="12" customHeight="1">
      <c r="A521" s="488" t="str">
        <f t="shared" ref="A521" ca="1" si="26568">INDIRECT("リスト!A"&amp;B521+6)</f>
        <v/>
      </c>
      <c r="B521" s="486">
        <f t="shared" ref="B521" si="26569">ROUNDDOWN((ROW()-6)/2,0)+1</f>
        <v>258</v>
      </c>
      <c r="C521" s="474" t="str">
        <f>機能グループ名</f>
        <v/>
      </c>
      <c r="D521" s="484">
        <f>機能ID</f>
        <v>0</v>
      </c>
      <c r="E521" s="482">
        <f>機能名</f>
        <v>0</v>
      </c>
      <c r="F521" s="315"/>
      <c r="G521" s="315"/>
      <c r="H521" s="315"/>
      <c r="I521" s="315"/>
      <c r="J521" s="316"/>
      <c r="K521" s="480" t="str">
        <f>担当者_SR</f>
        <v>NG</v>
      </c>
      <c r="L521" s="76"/>
      <c r="M521" s="76"/>
      <c r="N521" s="470"/>
      <c r="O521" s="474" t="str">
        <f>担当者_SRR</f>
        <v>NG</v>
      </c>
      <c r="P521" s="76"/>
      <c r="Q521" s="76"/>
      <c r="R521" s="470"/>
      <c r="S521" s="474" t="str">
        <f>担当者_DS</f>
        <v>NG</v>
      </c>
      <c r="T521" s="76"/>
      <c r="U521" s="76"/>
      <c r="V521" s="470"/>
      <c r="W521" s="472" t="str">
        <f>担当者_DSR</f>
        <v>NG</v>
      </c>
      <c r="X521" s="76"/>
      <c r="Y521" s="76"/>
      <c r="Z521" s="470"/>
      <c r="AA521" s="476"/>
      <c r="AB521" s="79"/>
      <c r="AC521" s="79"/>
      <c r="AD521" s="470">
        <f>IF(AC522 &lt;&gt; "",1,0)</f>
        <v>0</v>
      </c>
      <c r="AE521" s="472" t="str">
        <f>担当者_CD</f>
        <v>NG</v>
      </c>
      <c r="AF521" s="76"/>
      <c r="AG521" s="76"/>
      <c r="AH521" s="470"/>
      <c r="AI521" s="472" t="str">
        <f>担当者_DD</f>
        <v>NG</v>
      </c>
      <c r="AJ521" s="76"/>
      <c r="AK521" s="76"/>
      <c r="AL521" s="470"/>
      <c r="AM521" s="476"/>
      <c r="AN521" s="79"/>
      <c r="AO521" s="79"/>
      <c r="AP521" s="470">
        <f>IF(AO522 &lt;&gt; "",1,0)</f>
        <v>0</v>
      </c>
      <c r="AQ521" s="472" t="str">
        <f>担当者_MCL</f>
        <v>NG</v>
      </c>
      <c r="AR521" s="76"/>
      <c r="AS521" s="76"/>
      <c r="AT521" s="470"/>
      <c r="AU521" s="472" t="str">
        <f>担当者_MCLR</f>
        <v>NG</v>
      </c>
      <c r="AV521" s="76"/>
      <c r="AW521" s="76"/>
      <c r="AX521" s="470"/>
      <c r="AY521" s="476"/>
      <c r="AZ521" s="79"/>
      <c r="BA521" s="79"/>
      <c r="BB521" s="470">
        <f>IF(BA522 &lt;&gt; "",1,0)</f>
        <v>0</v>
      </c>
      <c r="BC521" s="474" t="str">
        <f>担当者_MT</f>
        <v>NG</v>
      </c>
      <c r="BD521" s="76"/>
      <c r="BE521" s="76"/>
      <c r="BF521" s="470"/>
      <c r="BG521" s="472" t="str">
        <f>担当者_M検</f>
        <v>NG</v>
      </c>
      <c r="BH521" s="76"/>
      <c r="BI521" s="76"/>
      <c r="BJ521" s="470"/>
      <c r="BK521" s="476"/>
      <c r="BL521" s="79"/>
      <c r="BM521" s="79"/>
      <c r="BN521" s="470">
        <v>0</v>
      </c>
      <c r="BO521" s="474" t="str">
        <f>担当者_モテ</f>
        <v>NG</v>
      </c>
      <c r="BP521" s="76"/>
      <c r="BQ521" s="76"/>
      <c r="BR521" s="470"/>
      <c r="BS521" s="472" t="str">
        <f>担当者_モテR</f>
        <v>NG</v>
      </c>
      <c r="BT521" s="76"/>
      <c r="BU521" s="76"/>
      <c r="BV521" s="470"/>
      <c r="BW521" s="468">
        <f t="shared" ref="BW521" si="26570">IFERROR(SUM(IF(K521&lt;&gt;"NG",N521*K$1,0),IF(O521&lt;&gt;"NG",R521*O$1,0),IF(S521&lt;&gt;"NG",V521*S$1,0),IF(W521&lt;&gt;"NG",Z521*W$1,0),IF(AA521&lt;&gt;"NG",AD521*AA$1,0),IF(AE521&lt;&gt;"NG",AH521*AE$1,0),IF(AI521&lt;&gt;"NG",AL521*AI$1,0),IF(AM521&lt;&gt;"NG",AP521*AM$1,0),IF(AQ521&lt;&gt;"NG",AT521*AQ$1,0),IF(AU521&lt;&gt;"NG",AX521*AU$1,0),IF(AY521&lt;&gt;"NG",BB521*AY$1,0),IF(BC521&lt;&gt;"NG",BF521*BC$1,0),IF(BG521&lt;&gt;"NG",BJ521*BG$1,0),IF(BK521&lt;&gt;"NG",BN521*BK$1,0),IF(BO521&lt;&gt;"NG",BR521*BO$1,0),IF(BS521&lt;&gt;"NG",BV521*BS$1,0))/SUM(IF(K521&lt;&gt;"NG",K$1,0),IF(O521&lt;&gt;"NG",O$1,0),IF(S521&lt;&gt;"NG",S$1,0),IF(W521&lt;&gt;"NG",W$1,0),IF(AA521&lt;&gt;"NG",AA$1,0),IF(AE521&lt;&gt;"NG",AE$1,0),IF(AI521&lt;&gt;"NG",AI$1,0),IF(AM521&lt;&gt;"NG",AM$1,0),IF(AQ521&lt;&gt;"NG",AQ$1,0),IF(AU521&lt;&gt;"NG",AU$1,0),IF(AY521&lt;&gt;"NG",AY$1,0),IF(BC521&lt;&gt;"NG",BC$1,0),IF(BG521&lt;&gt;"NG",BG$1,0),IF(BK521&lt;&gt;"NG",BK$1,0),IF(BO521&lt;&gt;"NG",BO$1,0),IF(BS521&lt;&gt;"NG",BS$1,0)),0)</f>
        <v>0</v>
      </c>
      <c r="BX521" s="466"/>
      <c r="BY521" s="490"/>
      <c r="BZ521" s="5"/>
      <c r="CA521" s="32">
        <f t="shared" ref="CA521" si="26571">IF(AND($M521&lt;&gt;$BZ$5,$M521&lt;=$BZ$6,$M521&lt;&gt;$BZ$7),1,0)</f>
        <v>0</v>
      </c>
      <c r="CB521" s="32">
        <f t="shared" ref="CB521" si="26572">IF(AND($Q521&lt;&gt;$BZ$5,$Q521&lt;=$BZ$6,$Q521&lt;&gt;$BZ$7),1,0)</f>
        <v>0</v>
      </c>
      <c r="CC521" s="32">
        <f t="shared" ref="CC521" si="26573">IF(AND($U521&lt;&gt;$BZ$5,$U521&lt;=$BZ$6,$U521&lt;&gt;$BZ$7),1,0)</f>
        <v>0</v>
      </c>
      <c r="CD521" s="32">
        <f t="shared" ref="CD521" si="26574">IF(AND($Y521&lt;&gt;$BZ$5,$Y521&lt;=$BZ$6,$Y521&lt;&gt;$BZ$7),1,0)</f>
        <v>0</v>
      </c>
      <c r="CE521" s="32">
        <f t="shared" ref="CE521" si="26575">IF(AND($AG521&lt;&gt;$BZ$5,$AG521&lt;=$BZ$6,$AG521&lt;&gt;$BZ$7),1,0)</f>
        <v>0</v>
      </c>
      <c r="CF521" s="32">
        <f t="shared" ref="CF521" si="26576">IF(AND($AK521&lt;&gt;$BZ$5,$AK521&lt;=$BZ$6,$AK521&lt;&gt;$BZ$7),1,0)</f>
        <v>0</v>
      </c>
      <c r="CG521" s="32">
        <f t="shared" ref="CG521" si="26577">IF(AND($AS521&lt;&gt;$BZ$5,$AS521&lt;=$BZ$6,$AS521&lt;&gt;$BZ$7),1,0)</f>
        <v>0</v>
      </c>
      <c r="CH521" s="32">
        <f t="shared" ref="CH521" si="26578">IF(AND($AW521&lt;&gt;$BZ$5,$AW521&lt;=$BZ$6,$AW521&lt;&gt;$BZ$7),1,0)</f>
        <v>0</v>
      </c>
      <c r="CI521" s="32">
        <f t="shared" ref="CI521" si="26579">IF(AND($BE521&lt;&gt;$BZ$5,$BE521&lt;=$BZ$6,$BE521&lt;&gt;$BZ$7),1,0)</f>
        <v>0</v>
      </c>
      <c r="CJ521" s="32">
        <f t="shared" ref="CJ521" si="26580">IF(AND($BI521&lt;&gt;$BZ$5,$BI521&lt;=$BZ$6,$BI521&lt;&gt;$BZ$7),1,0)</f>
        <v>0</v>
      </c>
      <c r="CK521" s="32">
        <f t="shared" ref="CK521" si="26581">IF(AND($BQ521&lt;&gt;$BZ$5,$BQ521&lt;=$BZ$6,$BQ521&lt;&gt;$BZ$7),1,0)</f>
        <v>0</v>
      </c>
      <c r="CL521" s="32">
        <f t="shared" ref="CL521" si="26582">IF(AND($BU521&lt;&gt;$BZ$5,$BU521&lt;=$BZ$6,$BU521&lt;&gt;$BZ$7),1,0)</f>
        <v>0</v>
      </c>
      <c r="CO521" s="32">
        <f>IF(AND($M521&lt;&gt;$CN$5,$M521&lt;=$CN$6,$M521&lt;&gt;$CN$7),1,0)</f>
        <v>0</v>
      </c>
      <c r="CP521" s="32">
        <f>IF(AND($Q521&lt;&gt;$CN$5,$Q521&lt;=$CN$6,$Q521&lt;&gt;$CN$7),1,0)</f>
        <v>0</v>
      </c>
      <c r="CQ521" s="32">
        <f>IF(AND($U521&lt;&gt;$CN$5,$U521&lt;=$CN$6,$U521&lt;&gt;$CN$7),1,0)</f>
        <v>0</v>
      </c>
      <c r="CR521" s="32">
        <f>IF(AND($Y521&lt;&gt;$CN$5,$Y521&lt;=$CN$6,$Y521&lt;&gt;$CN$7),1,0)</f>
        <v>0</v>
      </c>
      <c r="CS521" s="32">
        <f>IF(AND($AG521&lt;&gt;$CN$5,$AG521&lt;=$CN$6,$AG521&lt;&gt;$CN$7),1,0)</f>
        <v>0</v>
      </c>
      <c r="CT521" s="32">
        <f>IF(AND($AK521&lt;&gt;$CN$5,$AK521&lt;=$CN$6,$AK521&lt;&gt;$CN$7),1,0)</f>
        <v>0</v>
      </c>
      <c r="CU521" s="32">
        <f>IF(AND($AS521&lt;&gt;$CN$5,$AS521&lt;=$CN$6,$AS521&lt;&gt;$CN$7),1,0)</f>
        <v>0</v>
      </c>
      <c r="CV521" s="32">
        <f>IF(AND($AW521&lt;&gt;$CN$5,$AW521&lt;=$CN$6,$AW521&lt;&gt;$CN$7),1,0)</f>
        <v>0</v>
      </c>
      <c r="CW521" s="32">
        <f>IF(AND($BE521&lt;&gt;$CN$5,$BE521&lt;=$CN$6,$BE521&lt;&gt;$CN$7),1,0)</f>
        <v>0</v>
      </c>
      <c r="CX521" s="32">
        <f>IF(AND($BI521&lt;&gt;$CN$5,$BI521&lt;=$CN$6,$BI521&lt;&gt;$CN$7),1,0)</f>
        <v>0</v>
      </c>
      <c r="CY521" s="32">
        <f>IF(AND($BQ521&lt;&gt;$CN$5,$BQ521&lt;=$CN$6,$BQ521&lt;&gt;$CN$7),1,0)</f>
        <v>0</v>
      </c>
      <c r="CZ521" s="32">
        <f>IF(AND($BU521&lt;&gt;$CN$5,$BU521&lt;=$CN$6,$BU521&lt;&gt;$CN$7),1,0)</f>
        <v>0</v>
      </c>
      <c r="DC521" s="32">
        <f>IF(AND($M521&lt;&gt;$DB$5,$M521&lt;=$DB$6,$M521&lt;&gt;$CN$7),1,0)</f>
        <v>0</v>
      </c>
      <c r="DD521" s="32">
        <f>IF(AND($Q521&lt;&gt;$DB$5,$Q521&lt;=$DB$6,$Q521&lt;&gt;$CN$7),1,0)</f>
        <v>0</v>
      </c>
      <c r="DE521" s="32">
        <f>IF(AND($U521&lt;&gt;$DB$5,$U521&lt;=$DB$6,$U521&lt;&gt;$CN$7),1,0)</f>
        <v>0</v>
      </c>
      <c r="DF521" s="32">
        <f>IF(AND($Y521&lt;&gt;$DB$5,$Y521&lt;=$DB$6,$Y521&lt;&gt;$CN$7),1,0)</f>
        <v>0</v>
      </c>
      <c r="DG521" s="32">
        <f>IF(AND($AG521&lt;&gt;$DB$5,$AG521&lt;=$DB$6,$AG521&lt;&gt;$CN$7),1,0)</f>
        <v>0</v>
      </c>
      <c r="DH521" s="32">
        <f>IF(AND($AK521&lt;&gt;$DB$5,$AK521&lt;=$DB$6,$AK521&lt;&gt;$CN$7),1,0)</f>
        <v>0</v>
      </c>
      <c r="DI521" s="32">
        <f>IF(AND($AS521&lt;&gt;$DB$5,$AS521&lt;=$DB$6,$AS521&lt;&gt;$CN$7),1,0)</f>
        <v>0</v>
      </c>
      <c r="DJ521" s="32">
        <f>IF(AND($AW521&lt;&gt;$DB$5,$AW521&lt;=$DB$6,$AW521&lt;&gt;$CN$7),1,0)</f>
        <v>0</v>
      </c>
      <c r="DK521" s="32">
        <f>IF(AND($BE521&lt;&gt;$DB$5,$BE521&lt;=$DB$6,$BE521&lt;&gt;$CN$7),1,0)</f>
        <v>0</v>
      </c>
      <c r="DL521" s="32">
        <f>IF(AND($BI521&lt;&gt;$DB$5,$BI521&lt;=$DB$6,$BI521&lt;&gt;$CN$7),1,0)</f>
        <v>0</v>
      </c>
      <c r="DM521" s="32">
        <f>IF(AND($BQ521&lt;&gt;$DB$5,$BQ521&lt;=$DB$6,$BQ521&lt;&gt;$CN$7),1,0)</f>
        <v>0</v>
      </c>
      <c r="DN521" s="32">
        <f>IF(AND($BU521&lt;&gt;$DB$5,$BU521&lt;=$DB$6,$BU521&lt;&gt;$CN$7),1,0)</f>
        <v>0</v>
      </c>
      <c r="DQ521" s="32">
        <f t="shared" ref="DQ521" si="26583">IF(AND($M521&lt;&gt;$DP$5,$M521&lt;=$DP$6,$M521&lt;&gt;$CN$7),1,0)</f>
        <v>0</v>
      </c>
      <c r="DR521" s="32">
        <f t="shared" ref="DR521" si="26584">IF(AND($Q521&lt;&gt;$DP$5,$Q521&lt;=$DP$6,$Q521&lt;&gt;$CN$7),1,0)</f>
        <v>0</v>
      </c>
      <c r="DS521" s="32">
        <f t="shared" ref="DS521" si="26585">IF(AND($U521&lt;&gt;$DP$5,$U521&lt;=$DP$6,$U521&lt;&gt;$CN$7),1,0)</f>
        <v>0</v>
      </c>
      <c r="DT521" s="32">
        <f t="shared" ref="DT521" si="26586">IF(AND($Y521&lt;&gt;$DP$5,$Y521&lt;=$DP$6,$Y521&lt;&gt;$CN$7),1,0)</f>
        <v>0</v>
      </c>
      <c r="DU521" s="32">
        <f t="shared" ref="DU521" si="26587">IF(AND($AG521&lt;&gt;$DP$5,$AG521&lt;=$DP$6,$AG521&lt;&gt;$CN$7),1,0)</f>
        <v>0</v>
      </c>
      <c r="DV521" s="32">
        <f t="shared" ref="DV521" si="26588">IF(AND($AK521&lt;&gt;$DP$5,$AK521&lt;=$DP$6,$AK521&lt;&gt;$CN$7),1,0)</f>
        <v>0</v>
      </c>
      <c r="DW521" s="32">
        <f t="shared" ref="DW521" si="26589">IF(AND($AS521&lt;&gt;$DP$5,$AS521&lt;=$DP$6,$AS521&lt;&gt;$CN$7),1,0)</f>
        <v>0</v>
      </c>
      <c r="DX521" s="32">
        <f t="shared" ref="DX521" si="26590">IF(AND($AW521&lt;&gt;$DP$5,$AW521&lt;=$DP$6,$AW521&lt;&gt;$CN$7),1,0)</f>
        <v>0</v>
      </c>
      <c r="DY521" s="32">
        <f t="shared" ref="DY521" si="26591">IF(AND($BE521&lt;&gt;$DP$5,$BE521&lt;=$DP$6,$BE521&lt;&gt;$CN$7),1,0)</f>
        <v>0</v>
      </c>
      <c r="DZ521" s="32">
        <f t="shared" ref="DZ521" si="26592">IF(AND($BI521&lt;&gt;$DP$5,$BI521&lt;=$DP$6,$BI521&lt;&gt;$CN$7),1,0)</f>
        <v>0</v>
      </c>
      <c r="EA521" s="32">
        <f t="shared" ref="EA521" si="26593">IF(AND($BQ521&lt;&gt;$DP$5,$BQ521&lt;=$DP$6,$BQ521&lt;&gt;$CN$7),1,0)</f>
        <v>0</v>
      </c>
      <c r="EB521" s="32">
        <f t="shared" ref="EB521" si="26594">IF(AND($BU521&lt;&gt;$DP$5,$BU521&lt;=$DP$6,$BU521&lt;&gt;$CN$7),1,0)</f>
        <v>0</v>
      </c>
      <c r="EE521" s="328">
        <f>IF(M521&lt;&gt;"",IF(M521&lt;=$ED$6,1,IF(L521&gt;$ED$6,0,NETWORKDAYS(L521,$ED$6,祭日リスト)/NETWORKDAYS(L521,M521,祭日リスト)))*$GG521*週間進捗報告書!$G$9,0)</f>
        <v>0</v>
      </c>
      <c r="EF521" s="328">
        <f>IF(Q521&lt;&gt;"",IF(Q521&lt;=$ED$6,1,IF(P521&gt;$ED$6,0,NETWORKDAYS(P521,$ED$6,祭日リスト)/NETWORKDAYS(P521,Q521,祭日リスト)))*$GG521*週間進捗報告書!$G$10,0)</f>
        <v>0</v>
      </c>
      <c r="EG521" s="328">
        <f>IF(U521&lt;&gt;"",IF(U521&lt;=$ED$6,1,IF(T521&gt;$ED$6,0,NETWORKDAYS(T521,$ED$6,祭日リスト)/NETWORKDAYS(T521,U521,祭日リスト)))*$GG521*週間進捗報告書!$G$11,0)</f>
        <v>0</v>
      </c>
      <c r="EH521" s="328">
        <f>IF(Y521&lt;&gt;"",IF(Y521&lt;=$ED$6,1,IF(X521&gt;$ED$6,0,NETWORKDAYS(X521,$ED$6,祭日リスト)/NETWORKDAYS(X521,Y521,祭日リスト)))*$GG521*週間進捗報告書!$G$12,0)</f>
        <v>0</v>
      </c>
      <c r="EI521" s="328">
        <f>IF(AG521&lt;&gt;"",IF(AG521&lt;=$ED$6,1,IF(AF521&gt;$ED$6,0,NETWORKDAYS(AF521,$ED$6,祭日リスト)/NETWORKDAYS(AF521,AG521,祭日リスト)))*$GG521*週間進捗報告書!$G$13,0)</f>
        <v>0</v>
      </c>
      <c r="EJ521" s="328">
        <f>IF(AK521&lt;&gt;"",IF(AK521&lt;=$ED$6,1,IF(AJ521&gt;$ED$6,0,NETWORKDAYS(AJ521,$ED$6,祭日リスト)/NETWORKDAYS(AJ521,AK521,祭日リスト)))*$GG521*週間進捗報告書!$G$14,0)</f>
        <v>0</v>
      </c>
      <c r="EK521" s="328">
        <f>IF(AS521&lt;&gt;"",IF(AS521&lt;=$ED$6,1,IF(AR521&gt;$ED$6,0,NETWORKDAYS(AR521,$ED$6,祭日リスト)/NETWORKDAYS(AR521,AS521,祭日リスト)))*$GG521*週間進捗報告書!$G$15,0)</f>
        <v>0</v>
      </c>
      <c r="EL521" s="328">
        <f>IF(AW521&lt;&gt;"",IF(AW521&lt;=$ED$6,1,IF(AV521&gt;$ED$6,0,NETWORKDAYS(AV521,$ED$6,祭日リスト)/NETWORKDAYS(AV521,AW521,祭日リスト)))*$GG521*週間進捗報告書!$G$16,0)</f>
        <v>0</v>
      </c>
      <c r="EM521" s="328">
        <f>IF(BE521&lt;&gt;"",IF(BE521&lt;=$ED$6,1,IF(BD521&gt;$ED$6,0,NETWORKDAYS(BD521,$ED$6,祭日リスト)/NETWORKDAYS(BD521,BE521,祭日リスト)))*$GG521*週間進捗報告書!$G$17,0)</f>
        <v>0</v>
      </c>
      <c r="EN521" s="328">
        <f>IF(BI521&lt;&gt;"",IF(BI521&lt;=$ED$6,1,IF(BH521&gt;$ED$6,0,NETWORKDAYS(BH521,$ED$6,祭日リスト)/NETWORKDAYS(BH521,BI521,祭日リスト)))*$GG521*週間進捗報告書!$G$18,0)</f>
        <v>0</v>
      </c>
      <c r="EO521" s="328">
        <f>IF(BQ521&lt;&gt;"",IF(BQ521&lt;=$ED$6,1,IF(BP521&gt;$ED$6,0,NETWORKDAYS(BP521,$ED$6,祭日リスト)/NETWORKDAYS(BP521,BQ521,祭日リスト)))*$GG521*週間進捗報告書!$G$19,0)</f>
        <v>0</v>
      </c>
      <c r="EP521" s="328">
        <f>IF(BU521&lt;&gt;"",IF(BU521&lt;=$ED$6,1,IF(BT521&gt;$ED$6,0,NETWORKDAYS(BT521,$ED$6,祭日リスト)/NETWORKDAYS(BT521,BU521,祭日リスト)))*$GG521*週間進捗報告書!$G$20,0)</f>
        <v>0</v>
      </c>
      <c r="ER521" s="547">
        <f t="shared" ref="ER521:FC521" si="26595">EE521-EE522</f>
        <v>0</v>
      </c>
      <c r="ES521" s="547">
        <f t="shared" si="26595"/>
        <v>0</v>
      </c>
      <c r="ET521" s="547">
        <f t="shared" si="26595"/>
        <v>0</v>
      </c>
      <c r="EU521" s="547">
        <f t="shared" si="26595"/>
        <v>0</v>
      </c>
      <c r="EV521" s="547">
        <f t="shared" si="26595"/>
        <v>0</v>
      </c>
      <c r="EW521" s="547">
        <f t="shared" si="26595"/>
        <v>0</v>
      </c>
      <c r="EX521" s="547">
        <f t="shared" si="26595"/>
        <v>0</v>
      </c>
      <c r="EY521" s="547">
        <f t="shared" si="26595"/>
        <v>0</v>
      </c>
      <c r="EZ521" s="547">
        <f t="shared" si="26595"/>
        <v>0</v>
      </c>
      <c r="FA521" s="547">
        <f t="shared" si="26595"/>
        <v>0</v>
      </c>
      <c r="FB521" s="547">
        <f t="shared" si="26595"/>
        <v>0</v>
      </c>
      <c r="FC521" s="547">
        <f t="shared" si="26595"/>
        <v>0</v>
      </c>
      <c r="FD521" s="547">
        <f t="shared" ref="FD521" si="26596">SUM(ER521:FC522)</f>
        <v>0</v>
      </c>
      <c r="FE521" s="333"/>
      <c r="FG521" s="32">
        <f>IF(AND($M521&lt;&gt;$FF$7),1,0)</f>
        <v>0</v>
      </c>
      <c r="FH521" s="32">
        <f>IF(AND($Q521&lt;&gt;$FF$7),1,0)</f>
        <v>0</v>
      </c>
      <c r="FI521" s="32">
        <f>IF(AND($U521&lt;&gt;$FF$7),1,0)</f>
        <v>0</v>
      </c>
      <c r="FJ521" s="32">
        <f>IF(AND($Y521&lt;&gt;$FF$7),1,0)</f>
        <v>0</v>
      </c>
      <c r="FK521" s="32">
        <f>IF(AND($AG521&lt;&gt;$FF$7),1,0)</f>
        <v>0</v>
      </c>
      <c r="FL521" s="32">
        <f>IF(AND($AK521&lt;&gt;$FF$7),1,0)</f>
        <v>0</v>
      </c>
      <c r="FM521" s="32">
        <f>IF(AND($AS521&lt;&gt;$FF$7),1,0)</f>
        <v>0</v>
      </c>
      <c r="FN521" s="32">
        <f>IF(AND($AW521&lt;&gt;$FF$7),1,0)</f>
        <v>0</v>
      </c>
      <c r="FO521" s="32">
        <f>IF(AND($BE521&lt;&gt;$FF$7),1,0)</f>
        <v>0</v>
      </c>
      <c r="FP521" s="32">
        <f>IF(AND($BI521&lt;&gt;$FF$7),1,0)</f>
        <v>0</v>
      </c>
      <c r="FQ521" s="32">
        <f>IF(AND($BQ521&lt;&gt;$FF$7),1,0)</f>
        <v>0</v>
      </c>
      <c r="FR521" s="32">
        <f>IF(AND($BU521&lt;&gt;$FF$7),1,0)</f>
        <v>0</v>
      </c>
      <c r="FU521" s="294">
        <f t="shared" ref="FU521" si="26597">IF($K521&lt;&gt;"NG",$GG521,0)</f>
        <v>0</v>
      </c>
      <c r="FV521" s="294">
        <f t="shared" ref="FV521" si="26598">IF($O521&lt;&gt;"NG",$GG521,0)</f>
        <v>0</v>
      </c>
      <c r="FW521" s="294">
        <f t="shared" ref="FW521" si="26599">IF($S521&lt;&gt;"NG",$GG521,0)</f>
        <v>0</v>
      </c>
      <c r="FX521" s="294">
        <f t="shared" ref="FX521" si="26600">IF($W521&lt;&gt;"NG",$GG521,0)</f>
        <v>0</v>
      </c>
      <c r="FY521" s="294">
        <f t="shared" ref="FY521" si="26601">IF($AE521&lt;&gt;"NG",$GG521,0)</f>
        <v>0</v>
      </c>
      <c r="FZ521" s="294">
        <f t="shared" ref="FZ521" si="26602">IF($AI521&lt;&gt;"NG",$GG521,0)</f>
        <v>0</v>
      </c>
      <c r="GA521" s="294">
        <f t="shared" ref="GA521" si="26603">IF($AQ521&lt;&gt;"NG",$GG521,0)</f>
        <v>0</v>
      </c>
      <c r="GB521" s="294">
        <f t="shared" ref="GB521" si="26604">IF($AU521&lt;&gt;"NG",$GG521,0)</f>
        <v>0</v>
      </c>
      <c r="GC521" s="294">
        <f t="shared" ref="GC521" si="26605">IF($BC521&lt;&gt;"NG",$GG521,0)</f>
        <v>0</v>
      </c>
      <c r="GD521" s="294">
        <f t="shared" ref="GD521" si="26606">IF($BG521&lt;&gt;"NG",$GG521,0)</f>
        <v>0</v>
      </c>
      <c r="GE521" s="294">
        <f t="shared" ref="GE521" si="26607">IF($BO521&lt;&gt;"NG",$GG521,0)</f>
        <v>0</v>
      </c>
      <c r="GF521" s="294">
        <f t="shared" ref="GF521" si="26608">IF($BS521&lt;&gt;"NG",$GG521,0)</f>
        <v>0</v>
      </c>
      <c r="GG521" s="294" t="e">
        <f>VLOOKUP($D521,リスト!$D:$S,15,FALSE)</f>
        <v>#N/A</v>
      </c>
      <c r="GH521" s="2" t="e">
        <f>INDEX(リスト!$V:$V,MATCH(中日程計画表!$D521,リスト!$D:$D,0))</f>
        <v>#N/A</v>
      </c>
      <c r="GI521" s="2" t="e">
        <f>INDEX(リスト!$A:$A,MATCH(中日程計画表!$D521,リスト!$D:$D,0))</f>
        <v>#N/A</v>
      </c>
      <c r="GJ521" s="2" t="e">
        <f>INDEX(リスト!$U:$U,MATCH(中日程計画表!$D521,リスト!$D:$D,0))</f>
        <v>#N/A</v>
      </c>
      <c r="GK521" s="5" t="e">
        <f>INDEX(リスト!$W:$W,MATCH(中日程計画表!$D521,リスト!$D:$D,0))</f>
        <v>#N/A</v>
      </c>
      <c r="GL521" s="2" t="s">
        <v>200</v>
      </c>
      <c r="GM521" s="296">
        <f>D521</f>
        <v>0</v>
      </c>
      <c r="GN521" s="296">
        <f>E521</f>
        <v>0</v>
      </c>
      <c r="GU521" s="460" t="str">
        <f t="shared" ref="GU521" si="26609">AE521</f>
        <v>NG</v>
      </c>
      <c r="GV521" s="460">
        <f t="shared" ref="GV521" si="26610">EI521</f>
        <v>0</v>
      </c>
      <c r="GW521" s="460">
        <f t="shared" ref="GW521" si="26611">EI522</f>
        <v>0</v>
      </c>
      <c r="GX521" s="462">
        <f t="shared" ref="GX521" si="26612">EV521</f>
        <v>0</v>
      </c>
      <c r="GY521" s="460" t="str">
        <f t="shared" ref="GY521" si="26613">AI521</f>
        <v>NG</v>
      </c>
      <c r="GZ521" s="460">
        <f t="shared" ref="GZ521" si="26614">EJ521</f>
        <v>0</v>
      </c>
      <c r="HA521" s="460">
        <f t="shared" ref="HA521" si="26615">EJ522</f>
        <v>0</v>
      </c>
      <c r="HB521" s="462">
        <f t="shared" ref="HB521" si="26616">EW521</f>
        <v>0</v>
      </c>
      <c r="HC521" s="460" t="str">
        <f t="shared" ref="HC521" si="26617">AQ521</f>
        <v>NG</v>
      </c>
      <c r="HD521" s="460">
        <f t="shared" ref="HD521" si="26618">EK521</f>
        <v>0</v>
      </c>
      <c r="HE521" s="460">
        <f t="shared" ref="HE521" si="26619">EK522</f>
        <v>0</v>
      </c>
      <c r="HF521" s="462">
        <f t="shared" ref="HF521" si="26620">EX521</f>
        <v>0</v>
      </c>
      <c r="HG521" s="460" t="str">
        <f t="shared" ref="HG521" si="26621">AU521</f>
        <v>NG</v>
      </c>
      <c r="HH521" s="460">
        <f t="shared" ref="HH521" si="26622">EL521</f>
        <v>0</v>
      </c>
      <c r="HI521" s="460">
        <f t="shared" ref="HI521" si="26623">EL522</f>
        <v>0</v>
      </c>
      <c r="HJ521" s="462">
        <f t="shared" ref="HJ521" si="26624">EY521</f>
        <v>0</v>
      </c>
      <c r="HK521" s="460" t="str">
        <f t="shared" ref="HK521" si="26625">BC521</f>
        <v>NG</v>
      </c>
      <c r="HL521" s="460">
        <f t="shared" ref="HL521" si="26626">EM521</f>
        <v>0</v>
      </c>
      <c r="HM521" s="460">
        <f t="shared" ref="HM521" si="26627">EM522</f>
        <v>0</v>
      </c>
      <c r="HN521" s="462">
        <f t="shared" ref="HN521" si="26628">EZ521</f>
        <v>0</v>
      </c>
      <c r="HO521" s="460" t="str">
        <f t="shared" ref="HO521" si="26629">BG521</f>
        <v>NG</v>
      </c>
      <c r="HP521" s="460">
        <f t="shared" ref="HP521" si="26630">EN521</f>
        <v>0</v>
      </c>
      <c r="HQ521" s="460">
        <f t="shared" ref="HQ521" si="26631">EN522</f>
        <v>0</v>
      </c>
      <c r="HR521" s="462">
        <f t="shared" ref="HR521" si="26632">FA521</f>
        <v>0</v>
      </c>
      <c r="HS521" s="332"/>
    </row>
    <row r="522" spans="1:227" ht="12" customHeight="1">
      <c r="A522" s="489"/>
      <c r="B522" s="487"/>
      <c r="C522" s="475"/>
      <c r="D522" s="485"/>
      <c r="E522" s="483"/>
      <c r="F522" s="317"/>
      <c r="G522" s="317"/>
      <c r="H522" s="317"/>
      <c r="I522" s="317"/>
      <c r="J522" s="316"/>
      <c r="K522" s="481"/>
      <c r="L522" s="77"/>
      <c r="M522" s="77"/>
      <c r="N522" s="471"/>
      <c r="O522" s="475"/>
      <c r="P522" s="77"/>
      <c r="Q522" s="77"/>
      <c r="R522" s="471"/>
      <c r="S522" s="475"/>
      <c r="T522" s="77"/>
      <c r="U522" s="77"/>
      <c r="V522" s="471"/>
      <c r="W522" s="473"/>
      <c r="X522" s="77"/>
      <c r="Y522" s="77"/>
      <c r="Z522" s="471"/>
      <c r="AA522" s="477"/>
      <c r="AB522" s="80"/>
      <c r="AC522" s="80"/>
      <c r="AD522" s="471"/>
      <c r="AE522" s="473"/>
      <c r="AF522" s="77"/>
      <c r="AG522" s="77"/>
      <c r="AH522" s="471"/>
      <c r="AI522" s="473"/>
      <c r="AJ522" s="77"/>
      <c r="AK522" s="77"/>
      <c r="AL522" s="471"/>
      <c r="AM522" s="477"/>
      <c r="AN522" s="80"/>
      <c r="AO522" s="80"/>
      <c r="AP522" s="471"/>
      <c r="AQ522" s="473"/>
      <c r="AR522" s="77"/>
      <c r="AS522" s="77"/>
      <c r="AT522" s="471"/>
      <c r="AU522" s="473"/>
      <c r="AV522" s="77"/>
      <c r="AW522" s="77"/>
      <c r="AX522" s="471"/>
      <c r="AY522" s="477"/>
      <c r="AZ522" s="80"/>
      <c r="BA522" s="80"/>
      <c r="BB522" s="471"/>
      <c r="BC522" s="475"/>
      <c r="BD522" s="77"/>
      <c r="BE522" s="77"/>
      <c r="BF522" s="471"/>
      <c r="BG522" s="473"/>
      <c r="BH522" s="77"/>
      <c r="BI522" s="77"/>
      <c r="BJ522" s="471"/>
      <c r="BK522" s="477"/>
      <c r="BL522" s="80"/>
      <c r="BM522" s="80"/>
      <c r="BN522" s="471"/>
      <c r="BO522" s="475"/>
      <c r="BP522" s="77"/>
      <c r="BQ522" s="77"/>
      <c r="BR522" s="471"/>
      <c r="BS522" s="473"/>
      <c r="BT522" s="77"/>
      <c r="BU522" s="77"/>
      <c r="BV522" s="471"/>
      <c r="BW522" s="469"/>
      <c r="BX522" s="467"/>
      <c r="BY522" s="490"/>
      <c r="CA522" s="19">
        <f t="shared" ref="CA522" si="26633">IF(AND($N521=1,$M522&lt;&gt;$BZ$7),1,0)</f>
        <v>0</v>
      </c>
      <c r="CB522" s="19">
        <f t="shared" ref="CB522" si="26634">IF(AND($R521=1,$Q522&lt;&gt;$BZ$7),1,0)</f>
        <v>0</v>
      </c>
      <c r="CC522" s="19">
        <f t="shared" ref="CC522" si="26635">IF(AND($V521=1,$U522&lt;&gt;$BZ$7),1,0)</f>
        <v>0</v>
      </c>
      <c r="CD522" s="19">
        <f t="shared" ref="CD522" si="26636">IF(AND($Z521=1,$Y522&lt;&gt;$BZ$7),1,0)</f>
        <v>0</v>
      </c>
      <c r="CE522" s="19">
        <f t="shared" ref="CE522" si="26637">IF(AND($AH521=1,$AG522&lt;&gt;$BZ$7),1,0)</f>
        <v>0</v>
      </c>
      <c r="CF522" s="19">
        <f t="shared" ref="CF522" si="26638">IF(AND($AL521=1,$AK522&lt;&gt;$BZ$7),1,0)</f>
        <v>0</v>
      </c>
      <c r="CG522" s="19">
        <f t="shared" ref="CG522" si="26639">IF(AND($AT521=1,$AS522&lt;&gt;$BZ$7),1,0)</f>
        <v>0</v>
      </c>
      <c r="CH522" s="19">
        <f t="shared" ref="CH522" si="26640">IF(AND($AX521=1,$AW522&lt;&gt;$BZ$7),1,0)</f>
        <v>0</v>
      </c>
      <c r="CI522" s="19">
        <f t="shared" ref="CI522" si="26641">IF(AND($BF521=1,$BE522&lt;&gt;$BZ$7),1,0)</f>
        <v>0</v>
      </c>
      <c r="CJ522" s="19">
        <f t="shared" ref="CJ522" si="26642">IF(AND($BJ521=1,$BI522&lt;&gt;$BZ$7),1,0)</f>
        <v>0</v>
      </c>
      <c r="CK522" s="19">
        <f t="shared" ref="CK522" si="26643">IF(AND($BR521=1,$BQ522&lt;&gt;$BZ$7),1,0)</f>
        <v>0</v>
      </c>
      <c r="CL522" s="19">
        <f t="shared" ref="CL522" si="26644">IF(AND($BV521=1,$BU522&lt;&gt;$BZ$7),1,0)</f>
        <v>0</v>
      </c>
      <c r="CO522" s="19">
        <f>IF(AND($M522&lt;&gt;$CN$7,$M522&lt;=$CN$6),1,0)</f>
        <v>0</v>
      </c>
      <c r="CP522" s="19">
        <f>IF(AND($Q522&lt;&gt;$CN$7,$Q522&lt;=$CN$6),1,0)</f>
        <v>0</v>
      </c>
      <c r="CQ522" s="19">
        <f>IF(AND($U522&lt;&gt;$CN$7,$U522&lt;=$CN$6),1,0)</f>
        <v>0</v>
      </c>
      <c r="CR522" s="19">
        <f>IF(AND($Y522&lt;&gt;$CN$7,$Y522&lt;=$CN$6),1,0)</f>
        <v>0</v>
      </c>
      <c r="CS522" s="19">
        <f>IF(AND($AG522&lt;&gt;$CN$7,$AG522&lt;=$CN$6),1,0)</f>
        <v>0</v>
      </c>
      <c r="CT522" s="19">
        <f>IF(AND($AK522&lt;&gt;$CN$7,$AK522&lt;=$CN$6),1,0)</f>
        <v>0</v>
      </c>
      <c r="CU522" s="19">
        <f>IF(AND($AS522&lt;&gt;$CN$7,$AS522&lt;=$CN$6),1,0)</f>
        <v>0</v>
      </c>
      <c r="CV522" s="19">
        <f>IF(AND($AW522&lt;&gt;$CN$7,$AW522&lt;=$CN$6),1,0)</f>
        <v>0</v>
      </c>
      <c r="CW522" s="19">
        <f>IF(AND($BE522&lt;&gt;$CN$7,$BE522&lt;=$CN$6),1,0)</f>
        <v>0</v>
      </c>
      <c r="CX522" s="19">
        <f>IF(AND($BI522&lt;&gt;$CN$7,$BI522&lt;=$CN$6),1,0)</f>
        <v>0</v>
      </c>
      <c r="CY522" s="19">
        <f>IF(AND($BQ522&lt;&gt;$CN$7,$BQ522&lt;=$CN$6),1,0)</f>
        <v>0</v>
      </c>
      <c r="CZ522" s="19">
        <f>IF(AND($BU522&lt;&gt;$CN$7,$BU522&lt;=$CN$6),1,0)</f>
        <v>0</v>
      </c>
      <c r="DC522" s="19">
        <f>IF($N521=1,1,0)</f>
        <v>0</v>
      </c>
      <c r="DD522" s="19">
        <f>IF($R521=1,1,0)</f>
        <v>0</v>
      </c>
      <c r="DE522" s="19">
        <f>IF($V521=1,1,0)</f>
        <v>0</v>
      </c>
      <c r="DF522" s="19">
        <f>IF($Z521=1,1,0)</f>
        <v>0</v>
      </c>
      <c r="DG522" s="19">
        <f>IF($AH521=1,1,0)</f>
        <v>0</v>
      </c>
      <c r="DH522" s="19">
        <f>IF($AL521=1,1,0)</f>
        <v>0</v>
      </c>
      <c r="DI522" s="19">
        <f>IF($AT521=1,1,0)</f>
        <v>0</v>
      </c>
      <c r="DJ522" s="19">
        <f>IF($AX521=1,1,0)</f>
        <v>0</v>
      </c>
      <c r="DK522" s="19">
        <f>IF($BF521=1,1,0)</f>
        <v>0</v>
      </c>
      <c r="DL522" s="19">
        <f>IF($BJ521=1,1,0)</f>
        <v>0</v>
      </c>
      <c r="DM522" s="19">
        <f>IF($BR521=1,1,0)</f>
        <v>0</v>
      </c>
      <c r="DN522" s="19">
        <f>IF($BV521=1,1,0)</f>
        <v>0</v>
      </c>
      <c r="DQ522" s="19">
        <f t="shared" ref="DQ522" si="26645">IF($N521=1,1,0)</f>
        <v>0</v>
      </c>
      <c r="DR522" s="19">
        <f t="shared" ref="DR522" si="26646">IF($R521=1,1,0)</f>
        <v>0</v>
      </c>
      <c r="DS522" s="19">
        <f t="shared" ref="DS522" si="26647">IF($V521=1,1,0)</f>
        <v>0</v>
      </c>
      <c r="DT522" s="19">
        <f t="shared" ref="DT522" si="26648">IF($Z521=1,1,0)</f>
        <v>0</v>
      </c>
      <c r="DU522" s="19">
        <f t="shared" ref="DU522" si="26649">IF($AH521=1,1,0)</f>
        <v>0</v>
      </c>
      <c r="DV522" s="19">
        <f t="shared" ref="DV522" si="26650">IF($AL521=1,1,0)</f>
        <v>0</v>
      </c>
      <c r="DW522" s="19">
        <f t="shared" ref="DW522" si="26651">IF($AT521=1,1,0)</f>
        <v>0</v>
      </c>
      <c r="DX522" s="19">
        <f t="shared" ref="DX522" si="26652">IF($AX521=1,1,0)</f>
        <v>0</v>
      </c>
      <c r="DY522" s="19">
        <f t="shared" ref="DY522" si="26653">IF($BF521=1,1,0)</f>
        <v>0</v>
      </c>
      <c r="DZ522" s="19">
        <f t="shared" ref="DZ522" si="26654">IF($BJ521=1,1,0)</f>
        <v>0</v>
      </c>
      <c r="EA522" s="19">
        <f t="shared" ref="EA522" si="26655">IF($BR521=1,1,0)</f>
        <v>0</v>
      </c>
      <c r="EB522" s="19">
        <f t="shared" ref="EB522" si="26656">IF($BV521=1,1,0)</f>
        <v>0</v>
      </c>
      <c r="EE522" s="329">
        <f>N521*$FU522*週間進捗報告書!$G$9</f>
        <v>0</v>
      </c>
      <c r="EF522" s="329">
        <f>R521*$FV522*週間進捗報告書!$G$10</f>
        <v>0</v>
      </c>
      <c r="EG522" s="329">
        <f>V521*$FW522*週間進捗報告書!$G$11</f>
        <v>0</v>
      </c>
      <c r="EH522" s="329">
        <f>Z521*$FX522*週間進捗報告書!$G$12</f>
        <v>0</v>
      </c>
      <c r="EI522" s="329">
        <f>AH521*$FY522*週間進捗報告書!$G$13</f>
        <v>0</v>
      </c>
      <c r="EJ522" s="329">
        <f>AL521*$FZ522*週間進捗報告書!$G$14</f>
        <v>0</v>
      </c>
      <c r="EK522" s="329">
        <f>AT521*$GA522*週間進捗報告書!$G$15</f>
        <v>0</v>
      </c>
      <c r="EL522" s="329">
        <f>AX521*$GB522*週間進捗報告書!$G$16</f>
        <v>0</v>
      </c>
      <c r="EM522" s="329">
        <f>BF521*$GC522*週間進捗報告書!$G$17</f>
        <v>0</v>
      </c>
      <c r="EN522" s="329">
        <f>BJ521*$GD522*週間進捗報告書!$G$18</f>
        <v>0</v>
      </c>
      <c r="EO522" s="329">
        <f>BR521*$GE522*週間進捗報告書!$G$19</f>
        <v>0</v>
      </c>
      <c r="EP522" s="329">
        <f>BV521*$GF522*週間進捗報告書!$G$20</f>
        <v>0</v>
      </c>
      <c r="ER522" s="547"/>
      <c r="ES522" s="547"/>
      <c r="ET522" s="547"/>
      <c r="EU522" s="547"/>
      <c r="EV522" s="547"/>
      <c r="EW522" s="547"/>
      <c r="EX522" s="547"/>
      <c r="EY522" s="547"/>
      <c r="EZ522" s="547"/>
      <c r="FA522" s="547"/>
      <c r="FB522" s="547"/>
      <c r="FC522" s="547"/>
      <c r="FD522" s="547"/>
      <c r="FE522" s="332"/>
      <c r="FG522" s="19"/>
      <c r="FH522" s="19"/>
      <c r="FI522" s="19"/>
      <c r="FJ522" s="19"/>
      <c r="FK522" s="19"/>
      <c r="FL522" s="19"/>
      <c r="FM522" s="19"/>
      <c r="FN522" s="19"/>
      <c r="FO522" s="19"/>
      <c r="FP522" s="19"/>
      <c r="FQ522" s="19"/>
      <c r="FR522" s="19"/>
      <c r="FU522" s="295">
        <f t="shared" ref="FU522" si="26657">FU521</f>
        <v>0</v>
      </c>
      <c r="FV522" s="295">
        <f t="shared" ref="FV522" si="26658">FV521</f>
        <v>0</v>
      </c>
      <c r="FW522" s="295">
        <f t="shared" ref="FW522" si="26659">FW521</f>
        <v>0</v>
      </c>
      <c r="FX522" s="295">
        <f t="shared" ref="FX522" si="26660">FX521</f>
        <v>0</v>
      </c>
      <c r="FY522" s="295">
        <f t="shared" ref="FY522" si="26661">FY521</f>
        <v>0</v>
      </c>
      <c r="FZ522" s="295">
        <f t="shared" ref="FZ522" si="26662">FZ521</f>
        <v>0</v>
      </c>
      <c r="GA522" s="295">
        <f t="shared" ref="GA522" si="26663">GA521</f>
        <v>0</v>
      </c>
      <c r="GB522" s="295">
        <f t="shared" ref="GB522" si="26664">GB521</f>
        <v>0</v>
      </c>
      <c r="GC522" s="295">
        <f t="shared" ref="GC522" si="26665">GC521</f>
        <v>0</v>
      </c>
      <c r="GD522" s="295">
        <f t="shared" ref="GD522" si="26666">GD521</f>
        <v>0</v>
      </c>
      <c r="GE522" s="295">
        <f t="shared" ref="GE522" si="26667">GE521</f>
        <v>0</v>
      </c>
      <c r="GF522" s="295">
        <f t="shared" ref="GF522" si="26668">GF521</f>
        <v>0</v>
      </c>
      <c r="GG522" s="295" t="e">
        <f t="shared" ref="GG522" si="26669">GG521</f>
        <v>#N/A</v>
      </c>
      <c r="GH522" s="2" t="e">
        <f>INDEX(リスト!$V:$V,MATCH(中日程計画表!$D521,リスト!$D:$D,0))</f>
        <v>#N/A</v>
      </c>
      <c r="GI522" s="2" t="e">
        <f>INDEX(リスト!$A:$A,MATCH(中日程計画表!$D521,リスト!$D:$D,0))</f>
        <v>#N/A</v>
      </c>
      <c r="GJ522" s="2" t="e">
        <f>INDEX(リスト!$U:$U,MATCH(中日程計画表!$D521,リスト!$D:$D,0))</f>
        <v>#N/A</v>
      </c>
      <c r="GK522" s="5" t="e">
        <f>INDEX(リスト!$W:$W,MATCH(中日程計画表!$D521,リスト!$D:$D,0))</f>
        <v>#N/A</v>
      </c>
      <c r="GL522" s="2" t="s">
        <v>201</v>
      </c>
      <c r="GM522" s="296">
        <f t="shared" ref="GM522" si="26670">GM521</f>
        <v>0</v>
      </c>
      <c r="GN522" s="296">
        <f t="shared" ref="GN522" si="26671">GN521</f>
        <v>0</v>
      </c>
      <c r="GU522" s="461"/>
      <c r="GV522" s="460"/>
      <c r="GW522" s="460"/>
      <c r="GX522" s="461"/>
      <c r="GY522" s="461"/>
      <c r="GZ522" s="460"/>
      <c r="HA522" s="460"/>
      <c r="HB522" s="461"/>
      <c r="HC522" s="461"/>
      <c r="HD522" s="460"/>
      <c r="HE522" s="460"/>
      <c r="HF522" s="461"/>
      <c r="HG522" s="461"/>
      <c r="HH522" s="460"/>
      <c r="HI522" s="460"/>
      <c r="HJ522" s="461"/>
      <c r="HK522" s="461"/>
      <c r="HL522" s="460"/>
      <c r="HM522" s="460"/>
      <c r="HN522" s="461"/>
      <c r="HO522" s="461"/>
      <c r="HP522" s="460"/>
      <c r="HQ522" s="460"/>
      <c r="HR522" s="461"/>
      <c r="HS522" s="4"/>
    </row>
    <row r="523" spans="1:227" ht="12" customHeight="1">
      <c r="A523" s="488" t="str">
        <f t="shared" ref="A523" ca="1" si="26672">INDIRECT("リスト!A"&amp;B523+6)</f>
        <v/>
      </c>
      <c r="B523" s="486">
        <f t="shared" ref="B523" si="26673">ROUNDDOWN((ROW()-6)/2,0)+1</f>
        <v>259</v>
      </c>
      <c r="C523" s="474" t="str">
        <f>機能グループ名</f>
        <v/>
      </c>
      <c r="D523" s="484">
        <f>機能ID</f>
        <v>0</v>
      </c>
      <c r="E523" s="482">
        <f>機能名</f>
        <v>0</v>
      </c>
      <c r="F523" s="315"/>
      <c r="G523" s="315"/>
      <c r="H523" s="315"/>
      <c r="I523" s="315"/>
      <c r="J523" s="316"/>
      <c r="K523" s="480" t="str">
        <f>担当者_SR</f>
        <v>NG</v>
      </c>
      <c r="L523" s="76"/>
      <c r="M523" s="76"/>
      <c r="N523" s="470"/>
      <c r="O523" s="474" t="str">
        <f>担当者_SRR</f>
        <v>NG</v>
      </c>
      <c r="P523" s="76"/>
      <c r="Q523" s="76"/>
      <c r="R523" s="470"/>
      <c r="S523" s="474" t="str">
        <f>担当者_DS</f>
        <v>NG</v>
      </c>
      <c r="T523" s="76"/>
      <c r="U523" s="76"/>
      <c r="V523" s="470"/>
      <c r="W523" s="472" t="str">
        <f>担当者_DSR</f>
        <v>NG</v>
      </c>
      <c r="X523" s="76"/>
      <c r="Y523" s="76"/>
      <c r="Z523" s="470"/>
      <c r="AA523" s="476"/>
      <c r="AB523" s="79"/>
      <c r="AC523" s="79"/>
      <c r="AD523" s="470">
        <f>IF(AC524 &lt;&gt; "",1,0)</f>
        <v>0</v>
      </c>
      <c r="AE523" s="472" t="str">
        <f>担当者_CD</f>
        <v>NG</v>
      </c>
      <c r="AF523" s="76"/>
      <c r="AG523" s="76"/>
      <c r="AH523" s="470"/>
      <c r="AI523" s="472" t="str">
        <f>担当者_DD</f>
        <v>NG</v>
      </c>
      <c r="AJ523" s="76"/>
      <c r="AK523" s="76"/>
      <c r="AL523" s="470"/>
      <c r="AM523" s="476"/>
      <c r="AN523" s="79"/>
      <c r="AO523" s="79"/>
      <c r="AP523" s="470">
        <f>IF(AO524 &lt;&gt; "",1,0)</f>
        <v>0</v>
      </c>
      <c r="AQ523" s="472" t="str">
        <f>担当者_MCL</f>
        <v>NG</v>
      </c>
      <c r="AR523" s="76"/>
      <c r="AS523" s="76"/>
      <c r="AT523" s="470"/>
      <c r="AU523" s="472" t="str">
        <f>担当者_MCLR</f>
        <v>NG</v>
      </c>
      <c r="AV523" s="76"/>
      <c r="AW523" s="76"/>
      <c r="AX523" s="470"/>
      <c r="AY523" s="476"/>
      <c r="AZ523" s="79"/>
      <c r="BA523" s="79"/>
      <c r="BB523" s="470">
        <f>IF(BA524 &lt;&gt; "",1,0)</f>
        <v>0</v>
      </c>
      <c r="BC523" s="474" t="str">
        <f>担当者_MT</f>
        <v>NG</v>
      </c>
      <c r="BD523" s="76"/>
      <c r="BE523" s="76"/>
      <c r="BF523" s="470"/>
      <c r="BG523" s="472" t="str">
        <f>担当者_M検</f>
        <v>NG</v>
      </c>
      <c r="BH523" s="76"/>
      <c r="BI523" s="76"/>
      <c r="BJ523" s="470"/>
      <c r="BK523" s="476"/>
      <c r="BL523" s="79"/>
      <c r="BM523" s="79"/>
      <c r="BN523" s="470">
        <v>0</v>
      </c>
      <c r="BO523" s="474" t="str">
        <f>担当者_モテ</f>
        <v>NG</v>
      </c>
      <c r="BP523" s="76"/>
      <c r="BQ523" s="76"/>
      <c r="BR523" s="470"/>
      <c r="BS523" s="472" t="str">
        <f>担当者_モテR</f>
        <v>NG</v>
      </c>
      <c r="BT523" s="76"/>
      <c r="BU523" s="76"/>
      <c r="BV523" s="470"/>
      <c r="BW523" s="468">
        <f t="shared" ref="BW523" si="26674">IFERROR(SUM(IF(K523&lt;&gt;"NG",N523*K$1,0),IF(O523&lt;&gt;"NG",R523*O$1,0),IF(S523&lt;&gt;"NG",V523*S$1,0),IF(W523&lt;&gt;"NG",Z523*W$1,0),IF(AA523&lt;&gt;"NG",AD523*AA$1,0),IF(AE523&lt;&gt;"NG",AH523*AE$1,0),IF(AI523&lt;&gt;"NG",AL523*AI$1,0),IF(AM523&lt;&gt;"NG",AP523*AM$1,0),IF(AQ523&lt;&gt;"NG",AT523*AQ$1,0),IF(AU523&lt;&gt;"NG",AX523*AU$1,0),IF(AY523&lt;&gt;"NG",BB523*AY$1,0),IF(BC523&lt;&gt;"NG",BF523*BC$1,0),IF(BG523&lt;&gt;"NG",BJ523*BG$1,0),IF(BK523&lt;&gt;"NG",BN523*BK$1,0),IF(BO523&lt;&gt;"NG",BR523*BO$1,0),IF(BS523&lt;&gt;"NG",BV523*BS$1,0))/SUM(IF(K523&lt;&gt;"NG",K$1,0),IF(O523&lt;&gt;"NG",O$1,0),IF(S523&lt;&gt;"NG",S$1,0),IF(W523&lt;&gt;"NG",W$1,0),IF(AA523&lt;&gt;"NG",AA$1,0),IF(AE523&lt;&gt;"NG",AE$1,0),IF(AI523&lt;&gt;"NG",AI$1,0),IF(AM523&lt;&gt;"NG",AM$1,0),IF(AQ523&lt;&gt;"NG",AQ$1,0),IF(AU523&lt;&gt;"NG",AU$1,0),IF(AY523&lt;&gt;"NG",AY$1,0),IF(BC523&lt;&gt;"NG",BC$1,0),IF(BG523&lt;&gt;"NG",BG$1,0),IF(BK523&lt;&gt;"NG",BK$1,0),IF(BO523&lt;&gt;"NG",BO$1,0),IF(BS523&lt;&gt;"NG",BS$1,0)),0)</f>
        <v>0</v>
      </c>
      <c r="BX523" s="466"/>
      <c r="BY523" s="490"/>
      <c r="BZ523" s="5"/>
      <c r="CA523" s="32">
        <f t="shared" ref="CA523" si="26675">IF(AND($M523&lt;&gt;$BZ$5,$M523&lt;=$BZ$6,$M523&lt;&gt;$BZ$7),1,0)</f>
        <v>0</v>
      </c>
      <c r="CB523" s="32">
        <f t="shared" ref="CB523" si="26676">IF(AND($Q523&lt;&gt;$BZ$5,$Q523&lt;=$BZ$6,$Q523&lt;&gt;$BZ$7),1,0)</f>
        <v>0</v>
      </c>
      <c r="CC523" s="32">
        <f t="shared" ref="CC523" si="26677">IF(AND($U523&lt;&gt;$BZ$5,$U523&lt;=$BZ$6,$U523&lt;&gt;$BZ$7),1,0)</f>
        <v>0</v>
      </c>
      <c r="CD523" s="32">
        <f t="shared" ref="CD523" si="26678">IF(AND($Y523&lt;&gt;$BZ$5,$Y523&lt;=$BZ$6,$Y523&lt;&gt;$BZ$7),1,0)</f>
        <v>0</v>
      </c>
      <c r="CE523" s="32">
        <f t="shared" ref="CE523" si="26679">IF(AND($AG523&lt;&gt;$BZ$5,$AG523&lt;=$BZ$6,$AG523&lt;&gt;$BZ$7),1,0)</f>
        <v>0</v>
      </c>
      <c r="CF523" s="32">
        <f t="shared" ref="CF523" si="26680">IF(AND($AK523&lt;&gt;$BZ$5,$AK523&lt;=$BZ$6,$AK523&lt;&gt;$BZ$7),1,0)</f>
        <v>0</v>
      </c>
      <c r="CG523" s="32">
        <f t="shared" ref="CG523" si="26681">IF(AND($AS523&lt;&gt;$BZ$5,$AS523&lt;=$BZ$6,$AS523&lt;&gt;$BZ$7),1,0)</f>
        <v>0</v>
      </c>
      <c r="CH523" s="32">
        <f t="shared" ref="CH523" si="26682">IF(AND($AW523&lt;&gt;$BZ$5,$AW523&lt;=$BZ$6,$AW523&lt;&gt;$BZ$7),1,0)</f>
        <v>0</v>
      </c>
      <c r="CI523" s="32">
        <f t="shared" ref="CI523" si="26683">IF(AND($BE523&lt;&gt;$BZ$5,$BE523&lt;=$BZ$6,$BE523&lt;&gt;$BZ$7),1,0)</f>
        <v>0</v>
      </c>
      <c r="CJ523" s="32">
        <f t="shared" ref="CJ523" si="26684">IF(AND($BI523&lt;&gt;$BZ$5,$BI523&lt;=$BZ$6,$BI523&lt;&gt;$BZ$7),1,0)</f>
        <v>0</v>
      </c>
      <c r="CK523" s="32">
        <f t="shared" ref="CK523" si="26685">IF(AND($BQ523&lt;&gt;$BZ$5,$BQ523&lt;=$BZ$6,$BQ523&lt;&gt;$BZ$7),1,0)</f>
        <v>0</v>
      </c>
      <c r="CL523" s="32">
        <f t="shared" ref="CL523" si="26686">IF(AND($BU523&lt;&gt;$BZ$5,$BU523&lt;=$BZ$6,$BU523&lt;&gt;$BZ$7),1,0)</f>
        <v>0</v>
      </c>
      <c r="CO523" s="32">
        <f>IF(AND($M523&lt;&gt;$CN$5,$M523&lt;=$CN$6,$M523&lt;&gt;$CN$7),1,0)</f>
        <v>0</v>
      </c>
      <c r="CP523" s="32">
        <f>IF(AND($Q523&lt;&gt;$CN$5,$Q523&lt;=$CN$6,$Q523&lt;&gt;$CN$7),1,0)</f>
        <v>0</v>
      </c>
      <c r="CQ523" s="32">
        <f>IF(AND($U523&lt;&gt;$CN$5,$U523&lt;=$CN$6,$U523&lt;&gt;$CN$7),1,0)</f>
        <v>0</v>
      </c>
      <c r="CR523" s="32">
        <f>IF(AND($Y523&lt;&gt;$CN$5,$Y523&lt;=$CN$6,$Y523&lt;&gt;$CN$7),1,0)</f>
        <v>0</v>
      </c>
      <c r="CS523" s="32">
        <f>IF(AND($AG523&lt;&gt;$CN$5,$AG523&lt;=$CN$6,$AG523&lt;&gt;$CN$7),1,0)</f>
        <v>0</v>
      </c>
      <c r="CT523" s="32">
        <f>IF(AND($AK523&lt;&gt;$CN$5,$AK523&lt;=$CN$6,$AK523&lt;&gt;$CN$7),1,0)</f>
        <v>0</v>
      </c>
      <c r="CU523" s="32">
        <f>IF(AND($AS523&lt;&gt;$CN$5,$AS523&lt;=$CN$6,$AS523&lt;&gt;$CN$7),1,0)</f>
        <v>0</v>
      </c>
      <c r="CV523" s="32">
        <f>IF(AND($AW523&lt;&gt;$CN$5,$AW523&lt;=$CN$6,$AW523&lt;&gt;$CN$7),1,0)</f>
        <v>0</v>
      </c>
      <c r="CW523" s="32">
        <f>IF(AND($BE523&lt;&gt;$CN$5,$BE523&lt;=$CN$6,$BE523&lt;&gt;$CN$7),1,0)</f>
        <v>0</v>
      </c>
      <c r="CX523" s="32">
        <f>IF(AND($BI523&lt;&gt;$CN$5,$BI523&lt;=$CN$6,$BI523&lt;&gt;$CN$7),1,0)</f>
        <v>0</v>
      </c>
      <c r="CY523" s="32">
        <f>IF(AND($BQ523&lt;&gt;$CN$5,$BQ523&lt;=$CN$6,$BQ523&lt;&gt;$CN$7),1,0)</f>
        <v>0</v>
      </c>
      <c r="CZ523" s="32">
        <f>IF(AND($BU523&lt;&gt;$CN$5,$BU523&lt;=$CN$6,$BU523&lt;&gt;$CN$7),1,0)</f>
        <v>0</v>
      </c>
      <c r="DC523" s="32">
        <f>IF(AND($M523&lt;&gt;$DB$5,$M523&lt;=$DB$6,$M523&lt;&gt;$CN$7),1,0)</f>
        <v>0</v>
      </c>
      <c r="DD523" s="32">
        <f>IF(AND($Q523&lt;&gt;$DB$5,$Q523&lt;=$DB$6,$Q523&lt;&gt;$CN$7),1,0)</f>
        <v>0</v>
      </c>
      <c r="DE523" s="32">
        <f>IF(AND($U523&lt;&gt;$DB$5,$U523&lt;=$DB$6,$U523&lt;&gt;$CN$7),1,0)</f>
        <v>0</v>
      </c>
      <c r="DF523" s="32">
        <f>IF(AND($Y523&lt;&gt;$DB$5,$Y523&lt;=$DB$6,$Y523&lt;&gt;$CN$7),1,0)</f>
        <v>0</v>
      </c>
      <c r="DG523" s="32">
        <f>IF(AND($AG523&lt;&gt;$DB$5,$AG523&lt;=$DB$6,$AG523&lt;&gt;$CN$7),1,0)</f>
        <v>0</v>
      </c>
      <c r="DH523" s="32">
        <f>IF(AND($AK523&lt;&gt;$DB$5,$AK523&lt;=$DB$6,$AK523&lt;&gt;$CN$7),1,0)</f>
        <v>0</v>
      </c>
      <c r="DI523" s="32">
        <f>IF(AND($AS523&lt;&gt;$DB$5,$AS523&lt;=$DB$6,$AS523&lt;&gt;$CN$7),1,0)</f>
        <v>0</v>
      </c>
      <c r="DJ523" s="32">
        <f>IF(AND($AW523&lt;&gt;$DB$5,$AW523&lt;=$DB$6,$AW523&lt;&gt;$CN$7),1,0)</f>
        <v>0</v>
      </c>
      <c r="DK523" s="32">
        <f>IF(AND($BE523&lt;&gt;$DB$5,$BE523&lt;=$DB$6,$BE523&lt;&gt;$CN$7),1,0)</f>
        <v>0</v>
      </c>
      <c r="DL523" s="32">
        <f>IF(AND($BI523&lt;&gt;$DB$5,$BI523&lt;=$DB$6,$BI523&lt;&gt;$CN$7),1,0)</f>
        <v>0</v>
      </c>
      <c r="DM523" s="32">
        <f>IF(AND($BQ523&lt;&gt;$DB$5,$BQ523&lt;=$DB$6,$BQ523&lt;&gt;$CN$7),1,0)</f>
        <v>0</v>
      </c>
      <c r="DN523" s="32">
        <f>IF(AND($BU523&lt;&gt;$DB$5,$BU523&lt;=$DB$6,$BU523&lt;&gt;$CN$7),1,0)</f>
        <v>0</v>
      </c>
      <c r="DQ523" s="32">
        <f t="shared" ref="DQ523" si="26687">IF(AND($M523&lt;&gt;$DP$5,$M523&lt;=$DP$6,$M523&lt;&gt;$CN$7),1,0)</f>
        <v>0</v>
      </c>
      <c r="DR523" s="32">
        <f t="shared" ref="DR523" si="26688">IF(AND($Q523&lt;&gt;$DP$5,$Q523&lt;=$DP$6,$Q523&lt;&gt;$CN$7),1,0)</f>
        <v>0</v>
      </c>
      <c r="DS523" s="32">
        <f t="shared" ref="DS523" si="26689">IF(AND($U523&lt;&gt;$DP$5,$U523&lt;=$DP$6,$U523&lt;&gt;$CN$7),1,0)</f>
        <v>0</v>
      </c>
      <c r="DT523" s="32">
        <f t="shared" ref="DT523" si="26690">IF(AND($Y523&lt;&gt;$DP$5,$Y523&lt;=$DP$6,$Y523&lt;&gt;$CN$7),1,0)</f>
        <v>0</v>
      </c>
      <c r="DU523" s="32">
        <f t="shared" ref="DU523" si="26691">IF(AND($AG523&lt;&gt;$DP$5,$AG523&lt;=$DP$6,$AG523&lt;&gt;$CN$7),1,0)</f>
        <v>0</v>
      </c>
      <c r="DV523" s="32">
        <f t="shared" ref="DV523" si="26692">IF(AND($AK523&lt;&gt;$DP$5,$AK523&lt;=$DP$6,$AK523&lt;&gt;$CN$7),1,0)</f>
        <v>0</v>
      </c>
      <c r="DW523" s="32">
        <f t="shared" ref="DW523" si="26693">IF(AND($AS523&lt;&gt;$DP$5,$AS523&lt;=$DP$6,$AS523&lt;&gt;$CN$7),1,0)</f>
        <v>0</v>
      </c>
      <c r="DX523" s="32">
        <f t="shared" ref="DX523" si="26694">IF(AND($AW523&lt;&gt;$DP$5,$AW523&lt;=$DP$6,$AW523&lt;&gt;$CN$7),1,0)</f>
        <v>0</v>
      </c>
      <c r="DY523" s="32">
        <f t="shared" ref="DY523" si="26695">IF(AND($BE523&lt;&gt;$DP$5,$BE523&lt;=$DP$6,$BE523&lt;&gt;$CN$7),1,0)</f>
        <v>0</v>
      </c>
      <c r="DZ523" s="32">
        <f t="shared" ref="DZ523" si="26696">IF(AND($BI523&lt;&gt;$DP$5,$BI523&lt;=$DP$6,$BI523&lt;&gt;$CN$7),1,0)</f>
        <v>0</v>
      </c>
      <c r="EA523" s="32">
        <f t="shared" ref="EA523" si="26697">IF(AND($BQ523&lt;&gt;$DP$5,$BQ523&lt;=$DP$6,$BQ523&lt;&gt;$CN$7),1,0)</f>
        <v>0</v>
      </c>
      <c r="EB523" s="32">
        <f t="shared" ref="EB523" si="26698">IF(AND($BU523&lt;&gt;$DP$5,$BU523&lt;=$DP$6,$BU523&lt;&gt;$CN$7),1,0)</f>
        <v>0</v>
      </c>
      <c r="EE523" s="328">
        <f>IF(M523&lt;&gt;"",IF(M523&lt;=$ED$6,1,IF(L523&gt;$ED$6,0,NETWORKDAYS(L523,$ED$6,祭日リスト)/NETWORKDAYS(L523,M523,祭日リスト)))*$GG523*週間進捗報告書!$G$9,0)</f>
        <v>0</v>
      </c>
      <c r="EF523" s="328">
        <f>IF(Q523&lt;&gt;"",IF(Q523&lt;=$ED$6,1,IF(P523&gt;$ED$6,0,NETWORKDAYS(P523,$ED$6,祭日リスト)/NETWORKDAYS(P523,Q523,祭日リスト)))*$GG523*週間進捗報告書!$G$10,0)</f>
        <v>0</v>
      </c>
      <c r="EG523" s="328">
        <f>IF(U523&lt;&gt;"",IF(U523&lt;=$ED$6,1,IF(T523&gt;$ED$6,0,NETWORKDAYS(T523,$ED$6,祭日リスト)/NETWORKDAYS(T523,U523,祭日リスト)))*$GG523*週間進捗報告書!$G$11,0)</f>
        <v>0</v>
      </c>
      <c r="EH523" s="328">
        <f>IF(Y523&lt;&gt;"",IF(Y523&lt;=$ED$6,1,IF(X523&gt;$ED$6,0,NETWORKDAYS(X523,$ED$6,祭日リスト)/NETWORKDAYS(X523,Y523,祭日リスト)))*$GG523*週間進捗報告書!$G$12,0)</f>
        <v>0</v>
      </c>
      <c r="EI523" s="328">
        <f>IF(AG523&lt;&gt;"",IF(AG523&lt;=$ED$6,1,IF(AF523&gt;$ED$6,0,NETWORKDAYS(AF523,$ED$6,祭日リスト)/NETWORKDAYS(AF523,AG523,祭日リスト)))*$GG523*週間進捗報告書!$G$13,0)</f>
        <v>0</v>
      </c>
      <c r="EJ523" s="328">
        <f>IF(AK523&lt;&gt;"",IF(AK523&lt;=$ED$6,1,IF(AJ523&gt;$ED$6,0,NETWORKDAYS(AJ523,$ED$6,祭日リスト)/NETWORKDAYS(AJ523,AK523,祭日リスト)))*$GG523*週間進捗報告書!$G$14,0)</f>
        <v>0</v>
      </c>
      <c r="EK523" s="328">
        <f>IF(AS523&lt;&gt;"",IF(AS523&lt;=$ED$6,1,IF(AR523&gt;$ED$6,0,NETWORKDAYS(AR523,$ED$6,祭日リスト)/NETWORKDAYS(AR523,AS523,祭日リスト)))*$GG523*週間進捗報告書!$G$15,0)</f>
        <v>0</v>
      </c>
      <c r="EL523" s="328">
        <f>IF(AW523&lt;&gt;"",IF(AW523&lt;=$ED$6,1,IF(AV523&gt;$ED$6,0,NETWORKDAYS(AV523,$ED$6,祭日リスト)/NETWORKDAYS(AV523,AW523,祭日リスト)))*$GG523*週間進捗報告書!$G$16,0)</f>
        <v>0</v>
      </c>
      <c r="EM523" s="328">
        <f>IF(BE523&lt;&gt;"",IF(BE523&lt;=$ED$6,1,IF(BD523&gt;$ED$6,0,NETWORKDAYS(BD523,$ED$6,祭日リスト)/NETWORKDAYS(BD523,BE523,祭日リスト)))*$GG523*週間進捗報告書!$G$17,0)</f>
        <v>0</v>
      </c>
      <c r="EN523" s="328">
        <f>IF(BI523&lt;&gt;"",IF(BI523&lt;=$ED$6,1,IF(BH523&gt;$ED$6,0,NETWORKDAYS(BH523,$ED$6,祭日リスト)/NETWORKDAYS(BH523,BI523,祭日リスト)))*$GG523*週間進捗報告書!$G$18,0)</f>
        <v>0</v>
      </c>
      <c r="EO523" s="328">
        <f>IF(BQ523&lt;&gt;"",IF(BQ523&lt;=$ED$6,1,IF(BP523&gt;$ED$6,0,NETWORKDAYS(BP523,$ED$6,祭日リスト)/NETWORKDAYS(BP523,BQ523,祭日リスト)))*$GG523*週間進捗報告書!$G$19,0)</f>
        <v>0</v>
      </c>
      <c r="EP523" s="328">
        <f>IF(BU523&lt;&gt;"",IF(BU523&lt;=$ED$6,1,IF(BT523&gt;$ED$6,0,NETWORKDAYS(BT523,$ED$6,祭日リスト)/NETWORKDAYS(BT523,BU523,祭日リスト)))*$GG523*週間進捗報告書!$G$20,0)</f>
        <v>0</v>
      </c>
      <c r="ER523" s="547">
        <f t="shared" ref="ER523:FC523" si="26699">EE523-EE524</f>
        <v>0</v>
      </c>
      <c r="ES523" s="547">
        <f t="shared" si="26699"/>
        <v>0</v>
      </c>
      <c r="ET523" s="547">
        <f t="shared" si="26699"/>
        <v>0</v>
      </c>
      <c r="EU523" s="547">
        <f t="shared" si="26699"/>
        <v>0</v>
      </c>
      <c r="EV523" s="547">
        <f t="shared" si="26699"/>
        <v>0</v>
      </c>
      <c r="EW523" s="547">
        <f t="shared" si="26699"/>
        <v>0</v>
      </c>
      <c r="EX523" s="547">
        <f t="shared" si="26699"/>
        <v>0</v>
      </c>
      <c r="EY523" s="547">
        <f t="shared" si="26699"/>
        <v>0</v>
      </c>
      <c r="EZ523" s="547">
        <f t="shared" si="26699"/>
        <v>0</v>
      </c>
      <c r="FA523" s="547">
        <f t="shared" si="26699"/>
        <v>0</v>
      </c>
      <c r="FB523" s="547">
        <f t="shared" si="26699"/>
        <v>0</v>
      </c>
      <c r="FC523" s="547">
        <f t="shared" si="26699"/>
        <v>0</v>
      </c>
      <c r="FD523" s="547">
        <f t="shared" ref="FD523" si="26700">SUM(ER523:FC524)</f>
        <v>0</v>
      </c>
      <c r="FE523" s="333"/>
      <c r="FG523" s="32">
        <f>IF(AND($M523&lt;&gt;$FF$7),1,0)</f>
        <v>0</v>
      </c>
      <c r="FH523" s="32">
        <f>IF(AND($Q523&lt;&gt;$FF$7),1,0)</f>
        <v>0</v>
      </c>
      <c r="FI523" s="32">
        <f>IF(AND($U523&lt;&gt;$FF$7),1,0)</f>
        <v>0</v>
      </c>
      <c r="FJ523" s="32">
        <f>IF(AND($Y523&lt;&gt;$FF$7),1,0)</f>
        <v>0</v>
      </c>
      <c r="FK523" s="32">
        <f>IF(AND($AG523&lt;&gt;$FF$7),1,0)</f>
        <v>0</v>
      </c>
      <c r="FL523" s="32">
        <f>IF(AND($AK523&lt;&gt;$FF$7),1,0)</f>
        <v>0</v>
      </c>
      <c r="FM523" s="32">
        <f>IF(AND($AS523&lt;&gt;$FF$7),1,0)</f>
        <v>0</v>
      </c>
      <c r="FN523" s="32">
        <f>IF(AND($AW523&lt;&gt;$FF$7),1,0)</f>
        <v>0</v>
      </c>
      <c r="FO523" s="32">
        <f>IF(AND($BE523&lt;&gt;$FF$7),1,0)</f>
        <v>0</v>
      </c>
      <c r="FP523" s="32">
        <f>IF(AND($BI523&lt;&gt;$FF$7),1,0)</f>
        <v>0</v>
      </c>
      <c r="FQ523" s="32">
        <f>IF(AND($BQ523&lt;&gt;$FF$7),1,0)</f>
        <v>0</v>
      </c>
      <c r="FR523" s="32">
        <f>IF(AND($BU523&lt;&gt;$FF$7),1,0)</f>
        <v>0</v>
      </c>
      <c r="FU523" s="294">
        <f t="shared" ref="FU523" si="26701">IF($K523&lt;&gt;"NG",$GG523,0)</f>
        <v>0</v>
      </c>
      <c r="FV523" s="294">
        <f t="shared" ref="FV523" si="26702">IF($O523&lt;&gt;"NG",$GG523,0)</f>
        <v>0</v>
      </c>
      <c r="FW523" s="294">
        <f t="shared" ref="FW523" si="26703">IF($S523&lt;&gt;"NG",$GG523,0)</f>
        <v>0</v>
      </c>
      <c r="FX523" s="294">
        <f t="shared" ref="FX523" si="26704">IF($W523&lt;&gt;"NG",$GG523,0)</f>
        <v>0</v>
      </c>
      <c r="FY523" s="294">
        <f t="shared" ref="FY523" si="26705">IF($AE523&lt;&gt;"NG",$GG523,0)</f>
        <v>0</v>
      </c>
      <c r="FZ523" s="294">
        <f t="shared" ref="FZ523" si="26706">IF($AI523&lt;&gt;"NG",$GG523,0)</f>
        <v>0</v>
      </c>
      <c r="GA523" s="294">
        <f t="shared" ref="GA523" si="26707">IF($AQ523&lt;&gt;"NG",$GG523,0)</f>
        <v>0</v>
      </c>
      <c r="GB523" s="294">
        <f t="shared" ref="GB523" si="26708">IF($AU523&lt;&gt;"NG",$GG523,0)</f>
        <v>0</v>
      </c>
      <c r="GC523" s="294">
        <f t="shared" ref="GC523" si="26709">IF($BC523&lt;&gt;"NG",$GG523,0)</f>
        <v>0</v>
      </c>
      <c r="GD523" s="294">
        <f t="shared" ref="GD523" si="26710">IF($BG523&lt;&gt;"NG",$GG523,0)</f>
        <v>0</v>
      </c>
      <c r="GE523" s="294">
        <f t="shared" ref="GE523" si="26711">IF($BO523&lt;&gt;"NG",$GG523,0)</f>
        <v>0</v>
      </c>
      <c r="GF523" s="294">
        <f t="shared" ref="GF523" si="26712">IF($BS523&lt;&gt;"NG",$GG523,0)</f>
        <v>0</v>
      </c>
      <c r="GG523" s="294" t="e">
        <f>VLOOKUP($D523,リスト!$D:$S,15,FALSE)</f>
        <v>#N/A</v>
      </c>
      <c r="GH523" s="2" t="e">
        <f>INDEX(リスト!$V:$V,MATCH(中日程計画表!$D523,リスト!$D:$D,0))</f>
        <v>#N/A</v>
      </c>
      <c r="GI523" s="2" t="e">
        <f>INDEX(リスト!$A:$A,MATCH(中日程計画表!$D523,リスト!$D:$D,0))</f>
        <v>#N/A</v>
      </c>
      <c r="GJ523" s="2" t="e">
        <f>INDEX(リスト!$U:$U,MATCH(中日程計画表!$D523,リスト!$D:$D,0))</f>
        <v>#N/A</v>
      </c>
      <c r="GK523" s="5" t="e">
        <f>INDEX(リスト!$W:$W,MATCH(中日程計画表!$D523,リスト!$D:$D,0))</f>
        <v>#N/A</v>
      </c>
      <c r="GL523" s="2" t="s">
        <v>200</v>
      </c>
      <c r="GM523" s="296">
        <f>D523</f>
        <v>0</v>
      </c>
      <c r="GN523" s="296">
        <f>E523</f>
        <v>0</v>
      </c>
      <c r="GU523" s="460" t="str">
        <f t="shared" ref="GU523" si="26713">AE523</f>
        <v>NG</v>
      </c>
      <c r="GV523" s="460">
        <f t="shared" ref="GV523" si="26714">EI523</f>
        <v>0</v>
      </c>
      <c r="GW523" s="460">
        <f t="shared" ref="GW523" si="26715">EI524</f>
        <v>0</v>
      </c>
      <c r="GX523" s="462">
        <f t="shared" ref="GX523" si="26716">EV523</f>
        <v>0</v>
      </c>
      <c r="GY523" s="460" t="str">
        <f t="shared" ref="GY523" si="26717">AI523</f>
        <v>NG</v>
      </c>
      <c r="GZ523" s="460">
        <f t="shared" ref="GZ523" si="26718">EJ523</f>
        <v>0</v>
      </c>
      <c r="HA523" s="460">
        <f t="shared" ref="HA523" si="26719">EJ524</f>
        <v>0</v>
      </c>
      <c r="HB523" s="462">
        <f t="shared" ref="HB523" si="26720">EW523</f>
        <v>0</v>
      </c>
      <c r="HC523" s="460" t="str">
        <f t="shared" ref="HC523" si="26721">AQ523</f>
        <v>NG</v>
      </c>
      <c r="HD523" s="460">
        <f t="shared" ref="HD523" si="26722">EK523</f>
        <v>0</v>
      </c>
      <c r="HE523" s="460">
        <f t="shared" ref="HE523" si="26723">EK524</f>
        <v>0</v>
      </c>
      <c r="HF523" s="462">
        <f t="shared" ref="HF523" si="26724">EX523</f>
        <v>0</v>
      </c>
      <c r="HG523" s="460" t="str">
        <f t="shared" ref="HG523" si="26725">AU523</f>
        <v>NG</v>
      </c>
      <c r="HH523" s="460">
        <f t="shared" ref="HH523" si="26726">EL523</f>
        <v>0</v>
      </c>
      <c r="HI523" s="460">
        <f t="shared" ref="HI523" si="26727">EL524</f>
        <v>0</v>
      </c>
      <c r="HJ523" s="462">
        <f t="shared" ref="HJ523" si="26728">EY523</f>
        <v>0</v>
      </c>
      <c r="HK523" s="460" t="str">
        <f t="shared" ref="HK523" si="26729">BC523</f>
        <v>NG</v>
      </c>
      <c r="HL523" s="460">
        <f t="shared" ref="HL523" si="26730">EM523</f>
        <v>0</v>
      </c>
      <c r="HM523" s="460">
        <f t="shared" ref="HM523" si="26731">EM524</f>
        <v>0</v>
      </c>
      <c r="HN523" s="462">
        <f t="shared" ref="HN523" si="26732">EZ523</f>
        <v>0</v>
      </c>
      <c r="HO523" s="460" t="str">
        <f t="shared" ref="HO523" si="26733">BG523</f>
        <v>NG</v>
      </c>
      <c r="HP523" s="460">
        <f t="shared" ref="HP523" si="26734">EN523</f>
        <v>0</v>
      </c>
      <c r="HQ523" s="460">
        <f t="shared" ref="HQ523" si="26735">EN524</f>
        <v>0</v>
      </c>
      <c r="HR523" s="462">
        <f t="shared" ref="HR523" si="26736">FA523</f>
        <v>0</v>
      </c>
      <c r="HS523" s="332"/>
    </row>
    <row r="524" spans="1:227" ht="12" customHeight="1">
      <c r="A524" s="489"/>
      <c r="B524" s="487"/>
      <c r="C524" s="475"/>
      <c r="D524" s="485"/>
      <c r="E524" s="483"/>
      <c r="F524" s="317"/>
      <c r="G524" s="317"/>
      <c r="H524" s="317"/>
      <c r="I524" s="317"/>
      <c r="J524" s="316"/>
      <c r="K524" s="481"/>
      <c r="L524" s="77"/>
      <c r="M524" s="77"/>
      <c r="N524" s="471"/>
      <c r="O524" s="475"/>
      <c r="P524" s="77"/>
      <c r="Q524" s="77"/>
      <c r="R524" s="471"/>
      <c r="S524" s="475"/>
      <c r="T524" s="77"/>
      <c r="U524" s="77"/>
      <c r="V524" s="471"/>
      <c r="W524" s="473"/>
      <c r="X524" s="77"/>
      <c r="Y524" s="77"/>
      <c r="Z524" s="471"/>
      <c r="AA524" s="477"/>
      <c r="AB524" s="80"/>
      <c r="AC524" s="80"/>
      <c r="AD524" s="471"/>
      <c r="AE524" s="473"/>
      <c r="AF524" s="77"/>
      <c r="AG524" s="77"/>
      <c r="AH524" s="471"/>
      <c r="AI524" s="473"/>
      <c r="AJ524" s="77"/>
      <c r="AK524" s="77"/>
      <c r="AL524" s="471"/>
      <c r="AM524" s="477"/>
      <c r="AN524" s="80"/>
      <c r="AO524" s="80"/>
      <c r="AP524" s="471"/>
      <c r="AQ524" s="473"/>
      <c r="AR524" s="77"/>
      <c r="AS524" s="77"/>
      <c r="AT524" s="471"/>
      <c r="AU524" s="473"/>
      <c r="AV524" s="77"/>
      <c r="AW524" s="77"/>
      <c r="AX524" s="471"/>
      <c r="AY524" s="477"/>
      <c r="AZ524" s="80"/>
      <c r="BA524" s="80"/>
      <c r="BB524" s="471"/>
      <c r="BC524" s="475"/>
      <c r="BD524" s="77"/>
      <c r="BE524" s="77"/>
      <c r="BF524" s="471"/>
      <c r="BG524" s="473"/>
      <c r="BH524" s="77"/>
      <c r="BI524" s="77"/>
      <c r="BJ524" s="471"/>
      <c r="BK524" s="477"/>
      <c r="BL524" s="80"/>
      <c r="BM524" s="80"/>
      <c r="BN524" s="471"/>
      <c r="BO524" s="475"/>
      <c r="BP524" s="77"/>
      <c r="BQ524" s="77"/>
      <c r="BR524" s="471"/>
      <c r="BS524" s="473"/>
      <c r="BT524" s="77"/>
      <c r="BU524" s="77"/>
      <c r="BV524" s="471"/>
      <c r="BW524" s="469"/>
      <c r="BX524" s="467"/>
      <c r="BY524" s="490"/>
      <c r="CA524" s="19">
        <f t="shared" ref="CA524" si="26737">IF(AND($N523=1,$M524&lt;&gt;$BZ$7),1,0)</f>
        <v>0</v>
      </c>
      <c r="CB524" s="19">
        <f t="shared" ref="CB524" si="26738">IF(AND($R523=1,$Q524&lt;&gt;$BZ$7),1,0)</f>
        <v>0</v>
      </c>
      <c r="CC524" s="19">
        <f t="shared" ref="CC524" si="26739">IF(AND($V523=1,$U524&lt;&gt;$BZ$7),1,0)</f>
        <v>0</v>
      </c>
      <c r="CD524" s="19">
        <f t="shared" ref="CD524" si="26740">IF(AND($Z523=1,$Y524&lt;&gt;$BZ$7),1,0)</f>
        <v>0</v>
      </c>
      <c r="CE524" s="19">
        <f t="shared" ref="CE524" si="26741">IF(AND($AH523=1,$AG524&lt;&gt;$BZ$7),1,0)</f>
        <v>0</v>
      </c>
      <c r="CF524" s="19">
        <f t="shared" ref="CF524" si="26742">IF(AND($AL523=1,$AK524&lt;&gt;$BZ$7),1,0)</f>
        <v>0</v>
      </c>
      <c r="CG524" s="19">
        <f t="shared" ref="CG524" si="26743">IF(AND($AT523=1,$AS524&lt;&gt;$BZ$7),1,0)</f>
        <v>0</v>
      </c>
      <c r="CH524" s="19">
        <f t="shared" ref="CH524" si="26744">IF(AND($AX523=1,$AW524&lt;&gt;$BZ$7),1,0)</f>
        <v>0</v>
      </c>
      <c r="CI524" s="19">
        <f t="shared" ref="CI524" si="26745">IF(AND($BF523=1,$BE524&lt;&gt;$BZ$7),1,0)</f>
        <v>0</v>
      </c>
      <c r="CJ524" s="19">
        <f t="shared" ref="CJ524" si="26746">IF(AND($BJ523=1,$BI524&lt;&gt;$BZ$7),1,0)</f>
        <v>0</v>
      </c>
      <c r="CK524" s="19">
        <f t="shared" ref="CK524" si="26747">IF(AND($BR523=1,$BQ524&lt;&gt;$BZ$7),1,0)</f>
        <v>0</v>
      </c>
      <c r="CL524" s="19">
        <f t="shared" ref="CL524" si="26748">IF(AND($BV523=1,$BU524&lt;&gt;$BZ$7),1,0)</f>
        <v>0</v>
      </c>
      <c r="CO524" s="19">
        <f>IF(AND($M524&lt;&gt;$CN$7,$M524&lt;=$CN$6),1,0)</f>
        <v>0</v>
      </c>
      <c r="CP524" s="19">
        <f>IF(AND($Q524&lt;&gt;$CN$7,$Q524&lt;=$CN$6),1,0)</f>
        <v>0</v>
      </c>
      <c r="CQ524" s="19">
        <f>IF(AND($U524&lt;&gt;$CN$7,$U524&lt;=$CN$6),1,0)</f>
        <v>0</v>
      </c>
      <c r="CR524" s="19">
        <f>IF(AND($Y524&lt;&gt;$CN$7,$Y524&lt;=$CN$6),1,0)</f>
        <v>0</v>
      </c>
      <c r="CS524" s="19">
        <f>IF(AND($AG524&lt;&gt;$CN$7,$AG524&lt;=$CN$6),1,0)</f>
        <v>0</v>
      </c>
      <c r="CT524" s="19">
        <f>IF(AND($AK524&lt;&gt;$CN$7,$AK524&lt;=$CN$6),1,0)</f>
        <v>0</v>
      </c>
      <c r="CU524" s="19">
        <f>IF(AND($AS524&lt;&gt;$CN$7,$AS524&lt;=$CN$6),1,0)</f>
        <v>0</v>
      </c>
      <c r="CV524" s="19">
        <f>IF(AND($AW524&lt;&gt;$CN$7,$AW524&lt;=$CN$6),1,0)</f>
        <v>0</v>
      </c>
      <c r="CW524" s="19">
        <f>IF(AND($BE524&lt;&gt;$CN$7,$BE524&lt;=$CN$6),1,0)</f>
        <v>0</v>
      </c>
      <c r="CX524" s="19">
        <f>IF(AND($BI524&lt;&gt;$CN$7,$BI524&lt;=$CN$6),1,0)</f>
        <v>0</v>
      </c>
      <c r="CY524" s="19">
        <f>IF(AND($BQ524&lt;&gt;$CN$7,$BQ524&lt;=$CN$6),1,0)</f>
        <v>0</v>
      </c>
      <c r="CZ524" s="19">
        <f>IF(AND($BU524&lt;&gt;$CN$7,$BU524&lt;=$CN$6),1,0)</f>
        <v>0</v>
      </c>
      <c r="DC524" s="19">
        <f>IF($N523=1,1,0)</f>
        <v>0</v>
      </c>
      <c r="DD524" s="19">
        <f>IF($R523=1,1,0)</f>
        <v>0</v>
      </c>
      <c r="DE524" s="19">
        <f>IF($V523=1,1,0)</f>
        <v>0</v>
      </c>
      <c r="DF524" s="19">
        <f>IF($Z523=1,1,0)</f>
        <v>0</v>
      </c>
      <c r="DG524" s="19">
        <f>IF($AH523=1,1,0)</f>
        <v>0</v>
      </c>
      <c r="DH524" s="19">
        <f>IF($AL523=1,1,0)</f>
        <v>0</v>
      </c>
      <c r="DI524" s="19">
        <f>IF($AT523=1,1,0)</f>
        <v>0</v>
      </c>
      <c r="DJ524" s="19">
        <f>IF($AX523=1,1,0)</f>
        <v>0</v>
      </c>
      <c r="DK524" s="19">
        <f>IF($BF523=1,1,0)</f>
        <v>0</v>
      </c>
      <c r="DL524" s="19">
        <f>IF($BJ523=1,1,0)</f>
        <v>0</v>
      </c>
      <c r="DM524" s="19">
        <f>IF($BR523=1,1,0)</f>
        <v>0</v>
      </c>
      <c r="DN524" s="19">
        <f>IF($BV523=1,1,0)</f>
        <v>0</v>
      </c>
      <c r="DQ524" s="19">
        <f t="shared" ref="DQ524" si="26749">IF($N523=1,1,0)</f>
        <v>0</v>
      </c>
      <c r="DR524" s="19">
        <f t="shared" ref="DR524" si="26750">IF($R523=1,1,0)</f>
        <v>0</v>
      </c>
      <c r="DS524" s="19">
        <f t="shared" ref="DS524" si="26751">IF($V523=1,1,0)</f>
        <v>0</v>
      </c>
      <c r="DT524" s="19">
        <f t="shared" ref="DT524" si="26752">IF($Z523=1,1,0)</f>
        <v>0</v>
      </c>
      <c r="DU524" s="19">
        <f t="shared" ref="DU524" si="26753">IF($AH523=1,1,0)</f>
        <v>0</v>
      </c>
      <c r="DV524" s="19">
        <f t="shared" ref="DV524" si="26754">IF($AL523=1,1,0)</f>
        <v>0</v>
      </c>
      <c r="DW524" s="19">
        <f t="shared" ref="DW524" si="26755">IF($AT523=1,1,0)</f>
        <v>0</v>
      </c>
      <c r="DX524" s="19">
        <f t="shared" ref="DX524" si="26756">IF($AX523=1,1,0)</f>
        <v>0</v>
      </c>
      <c r="DY524" s="19">
        <f t="shared" ref="DY524" si="26757">IF($BF523=1,1,0)</f>
        <v>0</v>
      </c>
      <c r="DZ524" s="19">
        <f t="shared" ref="DZ524" si="26758">IF($BJ523=1,1,0)</f>
        <v>0</v>
      </c>
      <c r="EA524" s="19">
        <f t="shared" ref="EA524" si="26759">IF($BR523=1,1,0)</f>
        <v>0</v>
      </c>
      <c r="EB524" s="19">
        <f t="shared" ref="EB524" si="26760">IF($BV523=1,1,0)</f>
        <v>0</v>
      </c>
      <c r="EE524" s="329">
        <f>N523*$FU524*週間進捗報告書!$G$9</f>
        <v>0</v>
      </c>
      <c r="EF524" s="329">
        <f>R523*$FV524*週間進捗報告書!$G$10</f>
        <v>0</v>
      </c>
      <c r="EG524" s="329">
        <f>V523*$FW524*週間進捗報告書!$G$11</f>
        <v>0</v>
      </c>
      <c r="EH524" s="329">
        <f>Z523*$FX524*週間進捗報告書!$G$12</f>
        <v>0</v>
      </c>
      <c r="EI524" s="329">
        <f>AH523*$FY524*週間進捗報告書!$G$13</f>
        <v>0</v>
      </c>
      <c r="EJ524" s="329">
        <f>AL523*$FZ524*週間進捗報告書!$G$14</f>
        <v>0</v>
      </c>
      <c r="EK524" s="329">
        <f>AT523*$GA524*週間進捗報告書!$G$15</f>
        <v>0</v>
      </c>
      <c r="EL524" s="329">
        <f>AX523*$GB524*週間進捗報告書!$G$16</f>
        <v>0</v>
      </c>
      <c r="EM524" s="329">
        <f>BF523*$GC524*週間進捗報告書!$G$17</f>
        <v>0</v>
      </c>
      <c r="EN524" s="329">
        <f>BJ523*$GD524*週間進捗報告書!$G$18</f>
        <v>0</v>
      </c>
      <c r="EO524" s="329">
        <f>BR523*$GE524*週間進捗報告書!$G$19</f>
        <v>0</v>
      </c>
      <c r="EP524" s="329">
        <f>BV523*$GF524*週間進捗報告書!$G$20</f>
        <v>0</v>
      </c>
      <c r="ER524" s="547"/>
      <c r="ES524" s="547"/>
      <c r="ET524" s="547"/>
      <c r="EU524" s="547"/>
      <c r="EV524" s="547"/>
      <c r="EW524" s="547"/>
      <c r="EX524" s="547"/>
      <c r="EY524" s="547"/>
      <c r="EZ524" s="547"/>
      <c r="FA524" s="547"/>
      <c r="FB524" s="547"/>
      <c r="FC524" s="547"/>
      <c r="FD524" s="547"/>
      <c r="FE524" s="332"/>
      <c r="FG524" s="19"/>
      <c r="FH524" s="19"/>
      <c r="FI524" s="19"/>
      <c r="FJ524" s="19"/>
      <c r="FK524" s="19"/>
      <c r="FL524" s="19"/>
      <c r="FM524" s="19"/>
      <c r="FN524" s="19"/>
      <c r="FO524" s="19"/>
      <c r="FP524" s="19"/>
      <c r="FQ524" s="19"/>
      <c r="FR524" s="19"/>
      <c r="FU524" s="295">
        <f t="shared" ref="FU524" si="26761">FU523</f>
        <v>0</v>
      </c>
      <c r="FV524" s="295">
        <f t="shared" ref="FV524" si="26762">FV523</f>
        <v>0</v>
      </c>
      <c r="FW524" s="295">
        <f t="shared" ref="FW524" si="26763">FW523</f>
        <v>0</v>
      </c>
      <c r="FX524" s="295">
        <f t="shared" ref="FX524" si="26764">FX523</f>
        <v>0</v>
      </c>
      <c r="FY524" s="295">
        <f t="shared" ref="FY524" si="26765">FY523</f>
        <v>0</v>
      </c>
      <c r="FZ524" s="295">
        <f t="shared" ref="FZ524" si="26766">FZ523</f>
        <v>0</v>
      </c>
      <c r="GA524" s="295">
        <f t="shared" ref="GA524" si="26767">GA523</f>
        <v>0</v>
      </c>
      <c r="GB524" s="295">
        <f t="shared" ref="GB524" si="26768">GB523</f>
        <v>0</v>
      </c>
      <c r="GC524" s="295">
        <f t="shared" ref="GC524" si="26769">GC523</f>
        <v>0</v>
      </c>
      <c r="GD524" s="295">
        <f t="shared" ref="GD524" si="26770">GD523</f>
        <v>0</v>
      </c>
      <c r="GE524" s="295">
        <f t="shared" ref="GE524" si="26771">GE523</f>
        <v>0</v>
      </c>
      <c r="GF524" s="295">
        <f t="shared" ref="GF524" si="26772">GF523</f>
        <v>0</v>
      </c>
      <c r="GG524" s="295" t="e">
        <f t="shared" ref="GG524" si="26773">GG523</f>
        <v>#N/A</v>
      </c>
      <c r="GH524" s="2" t="e">
        <f>INDEX(リスト!$V:$V,MATCH(中日程計画表!$D523,リスト!$D:$D,0))</f>
        <v>#N/A</v>
      </c>
      <c r="GI524" s="2" t="e">
        <f>INDEX(リスト!$A:$A,MATCH(中日程計画表!$D523,リスト!$D:$D,0))</f>
        <v>#N/A</v>
      </c>
      <c r="GJ524" s="2" t="e">
        <f>INDEX(リスト!$U:$U,MATCH(中日程計画表!$D523,リスト!$D:$D,0))</f>
        <v>#N/A</v>
      </c>
      <c r="GK524" s="5" t="e">
        <f>INDEX(リスト!$W:$W,MATCH(中日程計画表!$D523,リスト!$D:$D,0))</f>
        <v>#N/A</v>
      </c>
      <c r="GL524" s="2" t="s">
        <v>201</v>
      </c>
      <c r="GM524" s="296">
        <f t="shared" ref="GM524" si="26774">GM523</f>
        <v>0</v>
      </c>
      <c r="GN524" s="296">
        <f t="shared" ref="GN524" si="26775">GN523</f>
        <v>0</v>
      </c>
      <c r="GU524" s="461"/>
      <c r="GV524" s="460"/>
      <c r="GW524" s="460"/>
      <c r="GX524" s="461"/>
      <c r="GY524" s="461"/>
      <c r="GZ524" s="460"/>
      <c r="HA524" s="460"/>
      <c r="HB524" s="461"/>
      <c r="HC524" s="461"/>
      <c r="HD524" s="460"/>
      <c r="HE524" s="460"/>
      <c r="HF524" s="461"/>
      <c r="HG524" s="461"/>
      <c r="HH524" s="460"/>
      <c r="HI524" s="460"/>
      <c r="HJ524" s="461"/>
      <c r="HK524" s="461"/>
      <c r="HL524" s="460"/>
      <c r="HM524" s="460"/>
      <c r="HN524" s="461"/>
      <c r="HO524" s="461"/>
      <c r="HP524" s="460"/>
      <c r="HQ524" s="460"/>
      <c r="HR524" s="461"/>
      <c r="HS524" s="4"/>
    </row>
    <row r="525" spans="1:227" ht="12" customHeight="1">
      <c r="A525" s="488" t="str">
        <f t="shared" ref="A525" ca="1" si="26776">INDIRECT("リスト!A"&amp;B525+6)</f>
        <v/>
      </c>
      <c r="B525" s="486">
        <f t="shared" ref="B525" si="26777">ROUNDDOWN((ROW()-6)/2,0)+1</f>
        <v>260</v>
      </c>
      <c r="C525" s="474" t="str">
        <f>機能グループ名</f>
        <v/>
      </c>
      <c r="D525" s="484">
        <f>機能ID</f>
        <v>0</v>
      </c>
      <c r="E525" s="482">
        <f>機能名</f>
        <v>0</v>
      </c>
      <c r="F525" s="315"/>
      <c r="G525" s="315"/>
      <c r="H525" s="315"/>
      <c r="I525" s="315"/>
      <c r="J525" s="316"/>
      <c r="K525" s="480" t="str">
        <f>担当者_SR</f>
        <v>NG</v>
      </c>
      <c r="L525" s="76"/>
      <c r="M525" s="76"/>
      <c r="N525" s="470"/>
      <c r="O525" s="474" t="str">
        <f>担当者_SRR</f>
        <v>NG</v>
      </c>
      <c r="P525" s="76"/>
      <c r="Q525" s="76"/>
      <c r="R525" s="470"/>
      <c r="S525" s="474" t="str">
        <f>担当者_DS</f>
        <v>NG</v>
      </c>
      <c r="T525" s="76"/>
      <c r="U525" s="76"/>
      <c r="V525" s="470"/>
      <c r="W525" s="472" t="str">
        <f>担当者_DSR</f>
        <v>NG</v>
      </c>
      <c r="X525" s="76"/>
      <c r="Y525" s="76"/>
      <c r="Z525" s="470"/>
      <c r="AA525" s="476"/>
      <c r="AB525" s="79"/>
      <c r="AC525" s="79"/>
      <c r="AD525" s="470">
        <f>IF(AC526 &lt;&gt; "",1,0)</f>
        <v>0</v>
      </c>
      <c r="AE525" s="472" t="str">
        <f>担当者_CD</f>
        <v>NG</v>
      </c>
      <c r="AF525" s="76"/>
      <c r="AG525" s="76"/>
      <c r="AH525" s="470"/>
      <c r="AI525" s="472" t="str">
        <f>担当者_DD</f>
        <v>NG</v>
      </c>
      <c r="AJ525" s="76"/>
      <c r="AK525" s="76"/>
      <c r="AL525" s="470"/>
      <c r="AM525" s="476"/>
      <c r="AN525" s="79"/>
      <c r="AO525" s="79"/>
      <c r="AP525" s="470">
        <f>IF(AO526 &lt;&gt; "",1,0)</f>
        <v>0</v>
      </c>
      <c r="AQ525" s="472" t="str">
        <f>担当者_MCL</f>
        <v>NG</v>
      </c>
      <c r="AR525" s="76"/>
      <c r="AS525" s="76"/>
      <c r="AT525" s="470"/>
      <c r="AU525" s="472" t="str">
        <f>担当者_MCLR</f>
        <v>NG</v>
      </c>
      <c r="AV525" s="76"/>
      <c r="AW525" s="76"/>
      <c r="AX525" s="470"/>
      <c r="AY525" s="476"/>
      <c r="AZ525" s="79"/>
      <c r="BA525" s="79"/>
      <c r="BB525" s="470">
        <f>IF(BA526 &lt;&gt; "",1,0)</f>
        <v>0</v>
      </c>
      <c r="BC525" s="474" t="str">
        <f>担当者_MT</f>
        <v>NG</v>
      </c>
      <c r="BD525" s="76"/>
      <c r="BE525" s="76"/>
      <c r="BF525" s="470"/>
      <c r="BG525" s="472" t="str">
        <f>担当者_M検</f>
        <v>NG</v>
      </c>
      <c r="BH525" s="76"/>
      <c r="BI525" s="76"/>
      <c r="BJ525" s="470"/>
      <c r="BK525" s="476"/>
      <c r="BL525" s="79"/>
      <c r="BM525" s="79"/>
      <c r="BN525" s="470">
        <v>0</v>
      </c>
      <c r="BO525" s="474" t="str">
        <f>担当者_モテ</f>
        <v>NG</v>
      </c>
      <c r="BP525" s="76"/>
      <c r="BQ525" s="76"/>
      <c r="BR525" s="470"/>
      <c r="BS525" s="472" t="str">
        <f>担当者_モテR</f>
        <v>NG</v>
      </c>
      <c r="BT525" s="76"/>
      <c r="BU525" s="76"/>
      <c r="BV525" s="470"/>
      <c r="BW525" s="468">
        <f t="shared" ref="BW525" si="26778">IFERROR(SUM(IF(K525&lt;&gt;"NG",N525*K$1,0),IF(O525&lt;&gt;"NG",R525*O$1,0),IF(S525&lt;&gt;"NG",V525*S$1,0),IF(W525&lt;&gt;"NG",Z525*W$1,0),IF(AA525&lt;&gt;"NG",AD525*AA$1,0),IF(AE525&lt;&gt;"NG",AH525*AE$1,0),IF(AI525&lt;&gt;"NG",AL525*AI$1,0),IF(AM525&lt;&gt;"NG",AP525*AM$1,0),IF(AQ525&lt;&gt;"NG",AT525*AQ$1,0),IF(AU525&lt;&gt;"NG",AX525*AU$1,0),IF(AY525&lt;&gt;"NG",BB525*AY$1,0),IF(BC525&lt;&gt;"NG",BF525*BC$1,0),IF(BG525&lt;&gt;"NG",BJ525*BG$1,0),IF(BK525&lt;&gt;"NG",BN525*BK$1,0),IF(BO525&lt;&gt;"NG",BR525*BO$1,0),IF(BS525&lt;&gt;"NG",BV525*BS$1,0))/SUM(IF(K525&lt;&gt;"NG",K$1,0),IF(O525&lt;&gt;"NG",O$1,0),IF(S525&lt;&gt;"NG",S$1,0),IF(W525&lt;&gt;"NG",W$1,0),IF(AA525&lt;&gt;"NG",AA$1,0),IF(AE525&lt;&gt;"NG",AE$1,0),IF(AI525&lt;&gt;"NG",AI$1,0),IF(AM525&lt;&gt;"NG",AM$1,0),IF(AQ525&lt;&gt;"NG",AQ$1,0),IF(AU525&lt;&gt;"NG",AU$1,0),IF(AY525&lt;&gt;"NG",AY$1,0),IF(BC525&lt;&gt;"NG",BC$1,0),IF(BG525&lt;&gt;"NG",BG$1,0),IF(BK525&lt;&gt;"NG",BK$1,0),IF(BO525&lt;&gt;"NG",BO$1,0),IF(BS525&lt;&gt;"NG",BS$1,0)),0)</f>
        <v>0</v>
      </c>
      <c r="BX525" s="466"/>
      <c r="BY525" s="490"/>
      <c r="BZ525" s="5"/>
      <c r="CA525" s="32">
        <f t="shared" ref="CA525" si="26779">IF(AND($M525&lt;&gt;$BZ$5,$M525&lt;=$BZ$6,$M525&lt;&gt;$BZ$7),1,0)</f>
        <v>0</v>
      </c>
      <c r="CB525" s="32">
        <f t="shared" ref="CB525" si="26780">IF(AND($Q525&lt;&gt;$BZ$5,$Q525&lt;=$BZ$6,$Q525&lt;&gt;$BZ$7),1,0)</f>
        <v>0</v>
      </c>
      <c r="CC525" s="32">
        <f t="shared" ref="CC525" si="26781">IF(AND($U525&lt;&gt;$BZ$5,$U525&lt;=$BZ$6,$U525&lt;&gt;$BZ$7),1,0)</f>
        <v>0</v>
      </c>
      <c r="CD525" s="32">
        <f t="shared" ref="CD525" si="26782">IF(AND($Y525&lt;&gt;$BZ$5,$Y525&lt;=$BZ$6,$Y525&lt;&gt;$BZ$7),1,0)</f>
        <v>0</v>
      </c>
      <c r="CE525" s="32">
        <f t="shared" ref="CE525" si="26783">IF(AND($AG525&lt;&gt;$BZ$5,$AG525&lt;=$BZ$6,$AG525&lt;&gt;$BZ$7),1,0)</f>
        <v>0</v>
      </c>
      <c r="CF525" s="32">
        <f t="shared" ref="CF525" si="26784">IF(AND($AK525&lt;&gt;$BZ$5,$AK525&lt;=$BZ$6,$AK525&lt;&gt;$BZ$7),1,0)</f>
        <v>0</v>
      </c>
      <c r="CG525" s="32">
        <f t="shared" ref="CG525" si="26785">IF(AND($AS525&lt;&gt;$BZ$5,$AS525&lt;=$BZ$6,$AS525&lt;&gt;$BZ$7),1,0)</f>
        <v>0</v>
      </c>
      <c r="CH525" s="32">
        <f t="shared" ref="CH525" si="26786">IF(AND($AW525&lt;&gt;$BZ$5,$AW525&lt;=$BZ$6,$AW525&lt;&gt;$BZ$7),1,0)</f>
        <v>0</v>
      </c>
      <c r="CI525" s="32">
        <f t="shared" ref="CI525" si="26787">IF(AND($BE525&lt;&gt;$BZ$5,$BE525&lt;=$BZ$6,$BE525&lt;&gt;$BZ$7),1,0)</f>
        <v>0</v>
      </c>
      <c r="CJ525" s="32">
        <f t="shared" ref="CJ525" si="26788">IF(AND($BI525&lt;&gt;$BZ$5,$BI525&lt;=$BZ$6,$BI525&lt;&gt;$BZ$7),1,0)</f>
        <v>0</v>
      </c>
      <c r="CK525" s="32">
        <f t="shared" ref="CK525" si="26789">IF(AND($BQ525&lt;&gt;$BZ$5,$BQ525&lt;=$BZ$6,$BQ525&lt;&gt;$BZ$7),1,0)</f>
        <v>0</v>
      </c>
      <c r="CL525" s="32">
        <f t="shared" ref="CL525" si="26790">IF(AND($BU525&lt;&gt;$BZ$5,$BU525&lt;=$BZ$6,$BU525&lt;&gt;$BZ$7),1,0)</f>
        <v>0</v>
      </c>
      <c r="CO525" s="32">
        <f>IF(AND($M525&lt;&gt;$CN$5,$M525&lt;=$CN$6,$M525&lt;&gt;$CN$7),1,0)</f>
        <v>0</v>
      </c>
      <c r="CP525" s="32">
        <f>IF(AND($Q525&lt;&gt;$CN$5,$Q525&lt;=$CN$6,$Q525&lt;&gt;$CN$7),1,0)</f>
        <v>0</v>
      </c>
      <c r="CQ525" s="32">
        <f>IF(AND($U525&lt;&gt;$CN$5,$U525&lt;=$CN$6,$U525&lt;&gt;$CN$7),1,0)</f>
        <v>0</v>
      </c>
      <c r="CR525" s="32">
        <f>IF(AND($Y525&lt;&gt;$CN$5,$Y525&lt;=$CN$6,$Y525&lt;&gt;$CN$7),1,0)</f>
        <v>0</v>
      </c>
      <c r="CS525" s="32">
        <f>IF(AND($AG525&lt;&gt;$CN$5,$AG525&lt;=$CN$6,$AG525&lt;&gt;$CN$7),1,0)</f>
        <v>0</v>
      </c>
      <c r="CT525" s="32">
        <f>IF(AND($AK525&lt;&gt;$CN$5,$AK525&lt;=$CN$6,$AK525&lt;&gt;$CN$7),1,0)</f>
        <v>0</v>
      </c>
      <c r="CU525" s="32">
        <f>IF(AND($AS525&lt;&gt;$CN$5,$AS525&lt;=$CN$6,$AS525&lt;&gt;$CN$7),1,0)</f>
        <v>0</v>
      </c>
      <c r="CV525" s="32">
        <f>IF(AND($AW525&lt;&gt;$CN$5,$AW525&lt;=$CN$6,$AW525&lt;&gt;$CN$7),1,0)</f>
        <v>0</v>
      </c>
      <c r="CW525" s="32">
        <f>IF(AND($BE525&lt;&gt;$CN$5,$BE525&lt;=$CN$6,$BE525&lt;&gt;$CN$7),1,0)</f>
        <v>0</v>
      </c>
      <c r="CX525" s="32">
        <f>IF(AND($BI525&lt;&gt;$CN$5,$BI525&lt;=$CN$6,$BI525&lt;&gt;$CN$7),1,0)</f>
        <v>0</v>
      </c>
      <c r="CY525" s="32">
        <f>IF(AND($BQ525&lt;&gt;$CN$5,$BQ525&lt;=$CN$6,$BQ525&lt;&gt;$CN$7),1,0)</f>
        <v>0</v>
      </c>
      <c r="CZ525" s="32">
        <f>IF(AND($BU525&lt;&gt;$CN$5,$BU525&lt;=$CN$6,$BU525&lt;&gt;$CN$7),1,0)</f>
        <v>0</v>
      </c>
      <c r="DC525" s="32">
        <f>IF(AND($M525&lt;&gt;$DB$5,$M525&lt;=$DB$6,$M525&lt;&gt;$CN$7),1,0)</f>
        <v>0</v>
      </c>
      <c r="DD525" s="32">
        <f>IF(AND($Q525&lt;&gt;$DB$5,$Q525&lt;=$DB$6,$Q525&lt;&gt;$CN$7),1,0)</f>
        <v>0</v>
      </c>
      <c r="DE525" s="32">
        <f>IF(AND($U525&lt;&gt;$DB$5,$U525&lt;=$DB$6,$U525&lt;&gt;$CN$7),1,0)</f>
        <v>0</v>
      </c>
      <c r="DF525" s="32">
        <f>IF(AND($Y525&lt;&gt;$DB$5,$Y525&lt;=$DB$6,$Y525&lt;&gt;$CN$7),1,0)</f>
        <v>0</v>
      </c>
      <c r="DG525" s="32">
        <f>IF(AND($AG525&lt;&gt;$DB$5,$AG525&lt;=$DB$6,$AG525&lt;&gt;$CN$7),1,0)</f>
        <v>0</v>
      </c>
      <c r="DH525" s="32">
        <f>IF(AND($AK525&lt;&gt;$DB$5,$AK525&lt;=$DB$6,$AK525&lt;&gt;$CN$7),1,0)</f>
        <v>0</v>
      </c>
      <c r="DI525" s="32">
        <f>IF(AND($AS525&lt;&gt;$DB$5,$AS525&lt;=$DB$6,$AS525&lt;&gt;$CN$7),1,0)</f>
        <v>0</v>
      </c>
      <c r="DJ525" s="32">
        <f>IF(AND($AW525&lt;&gt;$DB$5,$AW525&lt;=$DB$6,$AW525&lt;&gt;$CN$7),1,0)</f>
        <v>0</v>
      </c>
      <c r="DK525" s="32">
        <f>IF(AND($BE525&lt;&gt;$DB$5,$BE525&lt;=$DB$6,$BE525&lt;&gt;$CN$7),1,0)</f>
        <v>0</v>
      </c>
      <c r="DL525" s="32">
        <f>IF(AND($BI525&lt;&gt;$DB$5,$BI525&lt;=$DB$6,$BI525&lt;&gt;$CN$7),1,0)</f>
        <v>0</v>
      </c>
      <c r="DM525" s="32">
        <f>IF(AND($BQ525&lt;&gt;$DB$5,$BQ525&lt;=$DB$6,$BQ525&lt;&gt;$CN$7),1,0)</f>
        <v>0</v>
      </c>
      <c r="DN525" s="32">
        <f>IF(AND($BU525&lt;&gt;$DB$5,$BU525&lt;=$DB$6,$BU525&lt;&gt;$CN$7),1,0)</f>
        <v>0</v>
      </c>
      <c r="DQ525" s="32">
        <f t="shared" ref="DQ525" si="26791">IF(AND($M525&lt;&gt;$DP$5,$M525&lt;=$DP$6,$M525&lt;&gt;$CN$7),1,0)</f>
        <v>0</v>
      </c>
      <c r="DR525" s="32">
        <f t="shared" ref="DR525" si="26792">IF(AND($Q525&lt;&gt;$DP$5,$Q525&lt;=$DP$6,$Q525&lt;&gt;$CN$7),1,0)</f>
        <v>0</v>
      </c>
      <c r="DS525" s="32">
        <f t="shared" ref="DS525" si="26793">IF(AND($U525&lt;&gt;$DP$5,$U525&lt;=$DP$6,$U525&lt;&gt;$CN$7),1,0)</f>
        <v>0</v>
      </c>
      <c r="DT525" s="32">
        <f t="shared" ref="DT525" si="26794">IF(AND($Y525&lt;&gt;$DP$5,$Y525&lt;=$DP$6,$Y525&lt;&gt;$CN$7),1,0)</f>
        <v>0</v>
      </c>
      <c r="DU525" s="32">
        <f t="shared" ref="DU525" si="26795">IF(AND($AG525&lt;&gt;$DP$5,$AG525&lt;=$DP$6,$AG525&lt;&gt;$CN$7),1,0)</f>
        <v>0</v>
      </c>
      <c r="DV525" s="32">
        <f t="shared" ref="DV525" si="26796">IF(AND($AK525&lt;&gt;$DP$5,$AK525&lt;=$DP$6,$AK525&lt;&gt;$CN$7),1,0)</f>
        <v>0</v>
      </c>
      <c r="DW525" s="32">
        <f t="shared" ref="DW525" si="26797">IF(AND($AS525&lt;&gt;$DP$5,$AS525&lt;=$DP$6,$AS525&lt;&gt;$CN$7),1,0)</f>
        <v>0</v>
      </c>
      <c r="DX525" s="32">
        <f t="shared" ref="DX525" si="26798">IF(AND($AW525&lt;&gt;$DP$5,$AW525&lt;=$DP$6,$AW525&lt;&gt;$CN$7),1,0)</f>
        <v>0</v>
      </c>
      <c r="DY525" s="32">
        <f t="shared" ref="DY525" si="26799">IF(AND($BE525&lt;&gt;$DP$5,$BE525&lt;=$DP$6,$BE525&lt;&gt;$CN$7),1,0)</f>
        <v>0</v>
      </c>
      <c r="DZ525" s="32">
        <f t="shared" ref="DZ525" si="26800">IF(AND($BI525&lt;&gt;$DP$5,$BI525&lt;=$DP$6,$BI525&lt;&gt;$CN$7),1,0)</f>
        <v>0</v>
      </c>
      <c r="EA525" s="32">
        <f t="shared" ref="EA525" si="26801">IF(AND($BQ525&lt;&gt;$DP$5,$BQ525&lt;=$DP$6,$BQ525&lt;&gt;$CN$7),1,0)</f>
        <v>0</v>
      </c>
      <c r="EB525" s="32">
        <f t="shared" ref="EB525" si="26802">IF(AND($BU525&lt;&gt;$DP$5,$BU525&lt;=$DP$6,$BU525&lt;&gt;$CN$7),1,0)</f>
        <v>0</v>
      </c>
      <c r="EE525" s="328">
        <f>IF(M525&lt;&gt;"",IF(M525&lt;=$ED$6,1,IF(L525&gt;$ED$6,0,NETWORKDAYS(L525,$ED$6,祭日リスト)/NETWORKDAYS(L525,M525,祭日リスト)))*$GG525*週間進捗報告書!$G$9,0)</f>
        <v>0</v>
      </c>
      <c r="EF525" s="328">
        <f>IF(Q525&lt;&gt;"",IF(Q525&lt;=$ED$6,1,IF(P525&gt;$ED$6,0,NETWORKDAYS(P525,$ED$6,祭日リスト)/NETWORKDAYS(P525,Q525,祭日リスト)))*$GG525*週間進捗報告書!$G$10,0)</f>
        <v>0</v>
      </c>
      <c r="EG525" s="328">
        <f>IF(U525&lt;&gt;"",IF(U525&lt;=$ED$6,1,IF(T525&gt;$ED$6,0,NETWORKDAYS(T525,$ED$6,祭日リスト)/NETWORKDAYS(T525,U525,祭日リスト)))*$GG525*週間進捗報告書!$G$11,0)</f>
        <v>0</v>
      </c>
      <c r="EH525" s="328">
        <f>IF(Y525&lt;&gt;"",IF(Y525&lt;=$ED$6,1,IF(X525&gt;$ED$6,0,NETWORKDAYS(X525,$ED$6,祭日リスト)/NETWORKDAYS(X525,Y525,祭日リスト)))*$GG525*週間進捗報告書!$G$12,0)</f>
        <v>0</v>
      </c>
      <c r="EI525" s="328">
        <f>IF(AG525&lt;&gt;"",IF(AG525&lt;=$ED$6,1,IF(AF525&gt;$ED$6,0,NETWORKDAYS(AF525,$ED$6,祭日リスト)/NETWORKDAYS(AF525,AG525,祭日リスト)))*$GG525*週間進捗報告書!$G$13,0)</f>
        <v>0</v>
      </c>
      <c r="EJ525" s="328">
        <f>IF(AK525&lt;&gt;"",IF(AK525&lt;=$ED$6,1,IF(AJ525&gt;$ED$6,0,NETWORKDAYS(AJ525,$ED$6,祭日リスト)/NETWORKDAYS(AJ525,AK525,祭日リスト)))*$GG525*週間進捗報告書!$G$14,0)</f>
        <v>0</v>
      </c>
      <c r="EK525" s="328">
        <f>IF(AS525&lt;&gt;"",IF(AS525&lt;=$ED$6,1,IF(AR525&gt;$ED$6,0,NETWORKDAYS(AR525,$ED$6,祭日リスト)/NETWORKDAYS(AR525,AS525,祭日リスト)))*$GG525*週間進捗報告書!$G$15,0)</f>
        <v>0</v>
      </c>
      <c r="EL525" s="328">
        <f>IF(AW525&lt;&gt;"",IF(AW525&lt;=$ED$6,1,IF(AV525&gt;$ED$6,0,NETWORKDAYS(AV525,$ED$6,祭日リスト)/NETWORKDAYS(AV525,AW525,祭日リスト)))*$GG525*週間進捗報告書!$G$16,0)</f>
        <v>0</v>
      </c>
      <c r="EM525" s="328">
        <f>IF(BE525&lt;&gt;"",IF(BE525&lt;=$ED$6,1,IF(BD525&gt;$ED$6,0,NETWORKDAYS(BD525,$ED$6,祭日リスト)/NETWORKDAYS(BD525,BE525,祭日リスト)))*$GG525*週間進捗報告書!$G$17,0)</f>
        <v>0</v>
      </c>
      <c r="EN525" s="328">
        <f>IF(BI525&lt;&gt;"",IF(BI525&lt;=$ED$6,1,IF(BH525&gt;$ED$6,0,NETWORKDAYS(BH525,$ED$6,祭日リスト)/NETWORKDAYS(BH525,BI525,祭日リスト)))*$GG525*週間進捗報告書!$G$18,0)</f>
        <v>0</v>
      </c>
      <c r="EO525" s="328">
        <f>IF(BQ525&lt;&gt;"",IF(BQ525&lt;=$ED$6,1,IF(BP525&gt;$ED$6,0,NETWORKDAYS(BP525,$ED$6,祭日リスト)/NETWORKDAYS(BP525,BQ525,祭日リスト)))*$GG525*週間進捗報告書!$G$19,0)</f>
        <v>0</v>
      </c>
      <c r="EP525" s="328">
        <f>IF(BU525&lt;&gt;"",IF(BU525&lt;=$ED$6,1,IF(BT525&gt;$ED$6,0,NETWORKDAYS(BT525,$ED$6,祭日リスト)/NETWORKDAYS(BT525,BU525,祭日リスト)))*$GG525*週間進捗報告書!$G$20,0)</f>
        <v>0</v>
      </c>
      <c r="ER525" s="547">
        <f t="shared" ref="ER525:FC525" si="26803">EE525-EE526</f>
        <v>0</v>
      </c>
      <c r="ES525" s="547">
        <f t="shared" si="26803"/>
        <v>0</v>
      </c>
      <c r="ET525" s="547">
        <f t="shared" si="26803"/>
        <v>0</v>
      </c>
      <c r="EU525" s="547">
        <f t="shared" si="26803"/>
        <v>0</v>
      </c>
      <c r="EV525" s="547">
        <f t="shared" si="26803"/>
        <v>0</v>
      </c>
      <c r="EW525" s="547">
        <f t="shared" si="26803"/>
        <v>0</v>
      </c>
      <c r="EX525" s="547">
        <f t="shared" si="26803"/>
        <v>0</v>
      </c>
      <c r="EY525" s="547">
        <f t="shared" si="26803"/>
        <v>0</v>
      </c>
      <c r="EZ525" s="547">
        <f t="shared" si="26803"/>
        <v>0</v>
      </c>
      <c r="FA525" s="547">
        <f t="shared" si="26803"/>
        <v>0</v>
      </c>
      <c r="FB525" s="547">
        <f t="shared" si="26803"/>
        <v>0</v>
      </c>
      <c r="FC525" s="547">
        <f t="shared" si="26803"/>
        <v>0</v>
      </c>
      <c r="FD525" s="547">
        <f t="shared" ref="FD525" si="26804">SUM(ER525:FC526)</f>
        <v>0</v>
      </c>
      <c r="FE525" s="333"/>
      <c r="FG525" s="32">
        <f>IF(AND($M525&lt;&gt;$FF$7),1,0)</f>
        <v>0</v>
      </c>
      <c r="FH525" s="32">
        <f>IF(AND($Q525&lt;&gt;$FF$7),1,0)</f>
        <v>0</v>
      </c>
      <c r="FI525" s="32">
        <f>IF(AND($U525&lt;&gt;$FF$7),1,0)</f>
        <v>0</v>
      </c>
      <c r="FJ525" s="32">
        <f>IF(AND($Y525&lt;&gt;$FF$7),1,0)</f>
        <v>0</v>
      </c>
      <c r="FK525" s="32">
        <f>IF(AND($AG525&lt;&gt;$FF$7),1,0)</f>
        <v>0</v>
      </c>
      <c r="FL525" s="32">
        <f>IF(AND($AK525&lt;&gt;$FF$7),1,0)</f>
        <v>0</v>
      </c>
      <c r="FM525" s="32">
        <f>IF(AND($AS525&lt;&gt;$FF$7),1,0)</f>
        <v>0</v>
      </c>
      <c r="FN525" s="32">
        <f>IF(AND($AW525&lt;&gt;$FF$7),1,0)</f>
        <v>0</v>
      </c>
      <c r="FO525" s="32">
        <f>IF(AND($BE525&lt;&gt;$FF$7),1,0)</f>
        <v>0</v>
      </c>
      <c r="FP525" s="32">
        <f>IF(AND($BI525&lt;&gt;$FF$7),1,0)</f>
        <v>0</v>
      </c>
      <c r="FQ525" s="32">
        <f>IF(AND($BQ525&lt;&gt;$FF$7),1,0)</f>
        <v>0</v>
      </c>
      <c r="FR525" s="32">
        <f>IF(AND($BU525&lt;&gt;$FF$7),1,0)</f>
        <v>0</v>
      </c>
      <c r="FU525" s="294">
        <f t="shared" ref="FU525" si="26805">IF($K525&lt;&gt;"NG",$GG525,0)</f>
        <v>0</v>
      </c>
      <c r="FV525" s="294">
        <f t="shared" ref="FV525" si="26806">IF($O525&lt;&gt;"NG",$GG525,0)</f>
        <v>0</v>
      </c>
      <c r="FW525" s="294">
        <f t="shared" ref="FW525" si="26807">IF($S525&lt;&gt;"NG",$GG525,0)</f>
        <v>0</v>
      </c>
      <c r="FX525" s="294">
        <f t="shared" ref="FX525" si="26808">IF($W525&lt;&gt;"NG",$GG525,0)</f>
        <v>0</v>
      </c>
      <c r="FY525" s="294">
        <f t="shared" ref="FY525" si="26809">IF($AE525&lt;&gt;"NG",$GG525,0)</f>
        <v>0</v>
      </c>
      <c r="FZ525" s="294">
        <f t="shared" ref="FZ525" si="26810">IF($AI525&lt;&gt;"NG",$GG525,0)</f>
        <v>0</v>
      </c>
      <c r="GA525" s="294">
        <f t="shared" ref="GA525" si="26811">IF($AQ525&lt;&gt;"NG",$GG525,0)</f>
        <v>0</v>
      </c>
      <c r="GB525" s="294">
        <f t="shared" ref="GB525" si="26812">IF($AU525&lt;&gt;"NG",$GG525,0)</f>
        <v>0</v>
      </c>
      <c r="GC525" s="294">
        <f t="shared" ref="GC525" si="26813">IF($BC525&lt;&gt;"NG",$GG525,0)</f>
        <v>0</v>
      </c>
      <c r="GD525" s="294">
        <f t="shared" ref="GD525" si="26814">IF($BG525&lt;&gt;"NG",$GG525,0)</f>
        <v>0</v>
      </c>
      <c r="GE525" s="294">
        <f t="shared" ref="GE525" si="26815">IF($BO525&lt;&gt;"NG",$GG525,0)</f>
        <v>0</v>
      </c>
      <c r="GF525" s="294">
        <f t="shared" ref="GF525" si="26816">IF($BS525&lt;&gt;"NG",$GG525,0)</f>
        <v>0</v>
      </c>
      <c r="GG525" s="294" t="e">
        <f>VLOOKUP($D525,リスト!$D:$S,15,FALSE)</f>
        <v>#N/A</v>
      </c>
      <c r="GH525" s="2" t="e">
        <f>INDEX(リスト!$V:$V,MATCH(中日程計画表!$D525,リスト!$D:$D,0))</f>
        <v>#N/A</v>
      </c>
      <c r="GI525" s="2" t="e">
        <f>INDEX(リスト!$A:$A,MATCH(中日程計画表!$D525,リスト!$D:$D,0))</f>
        <v>#N/A</v>
      </c>
      <c r="GJ525" s="2" t="e">
        <f>INDEX(リスト!$U:$U,MATCH(中日程計画表!$D525,リスト!$D:$D,0))</f>
        <v>#N/A</v>
      </c>
      <c r="GK525" s="5" t="e">
        <f>INDEX(リスト!$W:$W,MATCH(中日程計画表!$D525,リスト!$D:$D,0))</f>
        <v>#N/A</v>
      </c>
      <c r="GL525" s="2" t="s">
        <v>200</v>
      </c>
      <c r="GM525" s="296">
        <f>D525</f>
        <v>0</v>
      </c>
      <c r="GN525" s="296">
        <f>E525</f>
        <v>0</v>
      </c>
      <c r="GU525" s="460" t="str">
        <f t="shared" ref="GU525" si="26817">AE525</f>
        <v>NG</v>
      </c>
      <c r="GV525" s="460">
        <f t="shared" ref="GV525" si="26818">EI525</f>
        <v>0</v>
      </c>
      <c r="GW525" s="460">
        <f t="shared" ref="GW525" si="26819">EI526</f>
        <v>0</v>
      </c>
      <c r="GX525" s="462">
        <f t="shared" ref="GX525" si="26820">EV525</f>
        <v>0</v>
      </c>
      <c r="GY525" s="460" t="str">
        <f t="shared" ref="GY525" si="26821">AI525</f>
        <v>NG</v>
      </c>
      <c r="GZ525" s="460">
        <f t="shared" ref="GZ525" si="26822">EJ525</f>
        <v>0</v>
      </c>
      <c r="HA525" s="460">
        <f t="shared" ref="HA525" si="26823">EJ526</f>
        <v>0</v>
      </c>
      <c r="HB525" s="462">
        <f t="shared" ref="HB525" si="26824">EW525</f>
        <v>0</v>
      </c>
      <c r="HC525" s="460" t="str">
        <f t="shared" ref="HC525" si="26825">AQ525</f>
        <v>NG</v>
      </c>
      <c r="HD525" s="460">
        <f t="shared" ref="HD525" si="26826">EK525</f>
        <v>0</v>
      </c>
      <c r="HE525" s="460">
        <f t="shared" ref="HE525" si="26827">EK526</f>
        <v>0</v>
      </c>
      <c r="HF525" s="462">
        <f t="shared" ref="HF525" si="26828">EX525</f>
        <v>0</v>
      </c>
      <c r="HG525" s="460" t="str">
        <f t="shared" ref="HG525" si="26829">AU525</f>
        <v>NG</v>
      </c>
      <c r="HH525" s="460">
        <f t="shared" ref="HH525" si="26830">EL525</f>
        <v>0</v>
      </c>
      <c r="HI525" s="460">
        <f t="shared" ref="HI525" si="26831">EL526</f>
        <v>0</v>
      </c>
      <c r="HJ525" s="462">
        <f t="shared" ref="HJ525" si="26832">EY525</f>
        <v>0</v>
      </c>
      <c r="HK525" s="460" t="str">
        <f t="shared" ref="HK525" si="26833">BC525</f>
        <v>NG</v>
      </c>
      <c r="HL525" s="460">
        <f t="shared" ref="HL525" si="26834">EM525</f>
        <v>0</v>
      </c>
      <c r="HM525" s="460">
        <f t="shared" ref="HM525" si="26835">EM526</f>
        <v>0</v>
      </c>
      <c r="HN525" s="462">
        <f t="shared" ref="HN525" si="26836">EZ525</f>
        <v>0</v>
      </c>
      <c r="HO525" s="460" t="str">
        <f t="shared" ref="HO525" si="26837">BG525</f>
        <v>NG</v>
      </c>
      <c r="HP525" s="460">
        <f t="shared" ref="HP525" si="26838">EN525</f>
        <v>0</v>
      </c>
      <c r="HQ525" s="460">
        <f t="shared" ref="HQ525" si="26839">EN526</f>
        <v>0</v>
      </c>
      <c r="HR525" s="462">
        <f t="shared" ref="HR525" si="26840">FA525</f>
        <v>0</v>
      </c>
      <c r="HS525" s="332"/>
    </row>
    <row r="526" spans="1:227" ht="12" customHeight="1">
      <c r="A526" s="489"/>
      <c r="B526" s="487"/>
      <c r="C526" s="475"/>
      <c r="D526" s="485"/>
      <c r="E526" s="483"/>
      <c r="F526" s="317"/>
      <c r="G526" s="317"/>
      <c r="H526" s="317"/>
      <c r="I526" s="317"/>
      <c r="J526" s="316"/>
      <c r="K526" s="481"/>
      <c r="L526" s="77"/>
      <c r="M526" s="77"/>
      <c r="N526" s="471"/>
      <c r="O526" s="475"/>
      <c r="P526" s="77"/>
      <c r="Q526" s="77"/>
      <c r="R526" s="471"/>
      <c r="S526" s="475"/>
      <c r="T526" s="77"/>
      <c r="U526" s="77"/>
      <c r="V526" s="471"/>
      <c r="W526" s="473"/>
      <c r="X526" s="77"/>
      <c r="Y526" s="77"/>
      <c r="Z526" s="471"/>
      <c r="AA526" s="477"/>
      <c r="AB526" s="80"/>
      <c r="AC526" s="80"/>
      <c r="AD526" s="471"/>
      <c r="AE526" s="473"/>
      <c r="AF526" s="77"/>
      <c r="AG526" s="77"/>
      <c r="AH526" s="471"/>
      <c r="AI526" s="473"/>
      <c r="AJ526" s="77"/>
      <c r="AK526" s="77"/>
      <c r="AL526" s="471"/>
      <c r="AM526" s="477"/>
      <c r="AN526" s="80"/>
      <c r="AO526" s="80"/>
      <c r="AP526" s="471"/>
      <c r="AQ526" s="473"/>
      <c r="AR526" s="77"/>
      <c r="AS526" s="77"/>
      <c r="AT526" s="471"/>
      <c r="AU526" s="473"/>
      <c r="AV526" s="77"/>
      <c r="AW526" s="77"/>
      <c r="AX526" s="471"/>
      <c r="AY526" s="477"/>
      <c r="AZ526" s="80"/>
      <c r="BA526" s="80"/>
      <c r="BB526" s="471"/>
      <c r="BC526" s="475"/>
      <c r="BD526" s="77"/>
      <c r="BE526" s="77"/>
      <c r="BF526" s="471"/>
      <c r="BG526" s="473"/>
      <c r="BH526" s="77"/>
      <c r="BI526" s="77"/>
      <c r="BJ526" s="471"/>
      <c r="BK526" s="477"/>
      <c r="BL526" s="80"/>
      <c r="BM526" s="80"/>
      <c r="BN526" s="471"/>
      <c r="BO526" s="475"/>
      <c r="BP526" s="77"/>
      <c r="BQ526" s="77"/>
      <c r="BR526" s="471"/>
      <c r="BS526" s="473"/>
      <c r="BT526" s="77"/>
      <c r="BU526" s="77"/>
      <c r="BV526" s="471"/>
      <c r="BW526" s="469"/>
      <c r="BX526" s="467"/>
      <c r="BY526" s="490"/>
      <c r="CA526" s="19">
        <f t="shared" ref="CA526" si="26841">IF(AND($N525=1,$M526&lt;&gt;$BZ$7),1,0)</f>
        <v>0</v>
      </c>
      <c r="CB526" s="19">
        <f t="shared" ref="CB526" si="26842">IF(AND($R525=1,$Q526&lt;&gt;$BZ$7),1,0)</f>
        <v>0</v>
      </c>
      <c r="CC526" s="19">
        <f t="shared" ref="CC526" si="26843">IF(AND($V525=1,$U526&lt;&gt;$BZ$7),1,0)</f>
        <v>0</v>
      </c>
      <c r="CD526" s="19">
        <f t="shared" ref="CD526" si="26844">IF(AND($Z525=1,$Y526&lt;&gt;$BZ$7),1,0)</f>
        <v>0</v>
      </c>
      <c r="CE526" s="19">
        <f t="shared" ref="CE526" si="26845">IF(AND($AH525=1,$AG526&lt;&gt;$BZ$7),1,0)</f>
        <v>0</v>
      </c>
      <c r="CF526" s="19">
        <f t="shared" ref="CF526" si="26846">IF(AND($AL525=1,$AK526&lt;&gt;$BZ$7),1,0)</f>
        <v>0</v>
      </c>
      <c r="CG526" s="19">
        <f t="shared" ref="CG526" si="26847">IF(AND($AT525=1,$AS526&lt;&gt;$BZ$7),1,0)</f>
        <v>0</v>
      </c>
      <c r="CH526" s="19">
        <f t="shared" ref="CH526" si="26848">IF(AND($AX525=1,$AW526&lt;&gt;$BZ$7),1,0)</f>
        <v>0</v>
      </c>
      <c r="CI526" s="19">
        <f t="shared" ref="CI526" si="26849">IF(AND($BF525=1,$BE526&lt;&gt;$BZ$7),1,0)</f>
        <v>0</v>
      </c>
      <c r="CJ526" s="19">
        <f t="shared" ref="CJ526" si="26850">IF(AND($BJ525=1,$BI526&lt;&gt;$BZ$7),1,0)</f>
        <v>0</v>
      </c>
      <c r="CK526" s="19">
        <f t="shared" ref="CK526" si="26851">IF(AND($BR525=1,$BQ526&lt;&gt;$BZ$7),1,0)</f>
        <v>0</v>
      </c>
      <c r="CL526" s="19">
        <f t="shared" ref="CL526" si="26852">IF(AND($BV525=1,$BU526&lt;&gt;$BZ$7),1,0)</f>
        <v>0</v>
      </c>
      <c r="CO526" s="19">
        <f>IF(AND($M526&lt;&gt;$CN$7,$M526&lt;=$CN$6),1,0)</f>
        <v>0</v>
      </c>
      <c r="CP526" s="19">
        <f>IF(AND($Q526&lt;&gt;$CN$7,$Q526&lt;=$CN$6),1,0)</f>
        <v>0</v>
      </c>
      <c r="CQ526" s="19">
        <f>IF(AND($U526&lt;&gt;$CN$7,$U526&lt;=$CN$6),1,0)</f>
        <v>0</v>
      </c>
      <c r="CR526" s="19">
        <f>IF(AND($Y526&lt;&gt;$CN$7,$Y526&lt;=$CN$6),1,0)</f>
        <v>0</v>
      </c>
      <c r="CS526" s="19">
        <f>IF(AND($AG526&lt;&gt;$CN$7,$AG526&lt;=$CN$6),1,0)</f>
        <v>0</v>
      </c>
      <c r="CT526" s="19">
        <f>IF(AND($AK526&lt;&gt;$CN$7,$AK526&lt;=$CN$6),1,0)</f>
        <v>0</v>
      </c>
      <c r="CU526" s="19">
        <f>IF(AND($AS526&lt;&gt;$CN$7,$AS526&lt;=$CN$6),1,0)</f>
        <v>0</v>
      </c>
      <c r="CV526" s="19">
        <f>IF(AND($AW526&lt;&gt;$CN$7,$AW526&lt;=$CN$6),1,0)</f>
        <v>0</v>
      </c>
      <c r="CW526" s="19">
        <f>IF(AND($BE526&lt;&gt;$CN$7,$BE526&lt;=$CN$6),1,0)</f>
        <v>0</v>
      </c>
      <c r="CX526" s="19">
        <f>IF(AND($BI526&lt;&gt;$CN$7,$BI526&lt;=$CN$6),1,0)</f>
        <v>0</v>
      </c>
      <c r="CY526" s="19">
        <f>IF(AND($BQ526&lt;&gt;$CN$7,$BQ526&lt;=$CN$6),1,0)</f>
        <v>0</v>
      </c>
      <c r="CZ526" s="19">
        <f>IF(AND($BU526&lt;&gt;$CN$7,$BU526&lt;=$CN$6),1,0)</f>
        <v>0</v>
      </c>
      <c r="DC526" s="19">
        <f>IF($N525=1,1,0)</f>
        <v>0</v>
      </c>
      <c r="DD526" s="19">
        <f>IF($R525=1,1,0)</f>
        <v>0</v>
      </c>
      <c r="DE526" s="19">
        <f>IF($V525=1,1,0)</f>
        <v>0</v>
      </c>
      <c r="DF526" s="19">
        <f>IF($Z525=1,1,0)</f>
        <v>0</v>
      </c>
      <c r="DG526" s="19">
        <f>IF($AH525=1,1,0)</f>
        <v>0</v>
      </c>
      <c r="DH526" s="19">
        <f>IF($AL525=1,1,0)</f>
        <v>0</v>
      </c>
      <c r="DI526" s="19">
        <f>IF($AT525=1,1,0)</f>
        <v>0</v>
      </c>
      <c r="DJ526" s="19">
        <f>IF($AX525=1,1,0)</f>
        <v>0</v>
      </c>
      <c r="DK526" s="19">
        <f>IF($BF525=1,1,0)</f>
        <v>0</v>
      </c>
      <c r="DL526" s="19">
        <f>IF($BJ525=1,1,0)</f>
        <v>0</v>
      </c>
      <c r="DM526" s="19">
        <f>IF($BR525=1,1,0)</f>
        <v>0</v>
      </c>
      <c r="DN526" s="19">
        <f>IF($BV525=1,1,0)</f>
        <v>0</v>
      </c>
      <c r="DQ526" s="19">
        <f t="shared" ref="DQ526" si="26853">IF($N525=1,1,0)</f>
        <v>0</v>
      </c>
      <c r="DR526" s="19">
        <f t="shared" ref="DR526" si="26854">IF($R525=1,1,0)</f>
        <v>0</v>
      </c>
      <c r="DS526" s="19">
        <f t="shared" ref="DS526" si="26855">IF($V525=1,1,0)</f>
        <v>0</v>
      </c>
      <c r="DT526" s="19">
        <f t="shared" ref="DT526" si="26856">IF($Z525=1,1,0)</f>
        <v>0</v>
      </c>
      <c r="DU526" s="19">
        <f t="shared" ref="DU526" si="26857">IF($AH525=1,1,0)</f>
        <v>0</v>
      </c>
      <c r="DV526" s="19">
        <f t="shared" ref="DV526" si="26858">IF($AL525=1,1,0)</f>
        <v>0</v>
      </c>
      <c r="DW526" s="19">
        <f t="shared" ref="DW526" si="26859">IF($AT525=1,1,0)</f>
        <v>0</v>
      </c>
      <c r="DX526" s="19">
        <f t="shared" ref="DX526" si="26860">IF($AX525=1,1,0)</f>
        <v>0</v>
      </c>
      <c r="DY526" s="19">
        <f t="shared" ref="DY526" si="26861">IF($BF525=1,1,0)</f>
        <v>0</v>
      </c>
      <c r="DZ526" s="19">
        <f t="shared" ref="DZ526" si="26862">IF($BJ525=1,1,0)</f>
        <v>0</v>
      </c>
      <c r="EA526" s="19">
        <f t="shared" ref="EA526" si="26863">IF($BR525=1,1,0)</f>
        <v>0</v>
      </c>
      <c r="EB526" s="19">
        <f t="shared" ref="EB526" si="26864">IF($BV525=1,1,0)</f>
        <v>0</v>
      </c>
      <c r="EE526" s="329">
        <f>N525*$FU526*週間進捗報告書!$G$9</f>
        <v>0</v>
      </c>
      <c r="EF526" s="329">
        <f>R525*$FV526*週間進捗報告書!$G$10</f>
        <v>0</v>
      </c>
      <c r="EG526" s="329">
        <f>V525*$FW526*週間進捗報告書!$G$11</f>
        <v>0</v>
      </c>
      <c r="EH526" s="329">
        <f>Z525*$FX526*週間進捗報告書!$G$12</f>
        <v>0</v>
      </c>
      <c r="EI526" s="329">
        <f>AH525*$FY526*週間進捗報告書!$G$13</f>
        <v>0</v>
      </c>
      <c r="EJ526" s="329">
        <f>AL525*$FZ526*週間進捗報告書!$G$14</f>
        <v>0</v>
      </c>
      <c r="EK526" s="329">
        <f>AT525*$GA526*週間進捗報告書!$G$15</f>
        <v>0</v>
      </c>
      <c r="EL526" s="329">
        <f>AX525*$GB526*週間進捗報告書!$G$16</f>
        <v>0</v>
      </c>
      <c r="EM526" s="329">
        <f>BF525*$GC526*週間進捗報告書!$G$17</f>
        <v>0</v>
      </c>
      <c r="EN526" s="329">
        <f>BJ525*$GD526*週間進捗報告書!$G$18</f>
        <v>0</v>
      </c>
      <c r="EO526" s="329">
        <f>BR525*$GE526*週間進捗報告書!$G$19</f>
        <v>0</v>
      </c>
      <c r="EP526" s="329">
        <f>BV525*$GF526*週間進捗報告書!$G$20</f>
        <v>0</v>
      </c>
      <c r="ER526" s="547"/>
      <c r="ES526" s="547"/>
      <c r="ET526" s="547"/>
      <c r="EU526" s="547"/>
      <c r="EV526" s="547"/>
      <c r="EW526" s="547"/>
      <c r="EX526" s="547"/>
      <c r="EY526" s="547"/>
      <c r="EZ526" s="547"/>
      <c r="FA526" s="547"/>
      <c r="FB526" s="547"/>
      <c r="FC526" s="547"/>
      <c r="FD526" s="547"/>
      <c r="FE526" s="332"/>
      <c r="FG526" s="19"/>
      <c r="FH526" s="19"/>
      <c r="FI526" s="19"/>
      <c r="FJ526" s="19"/>
      <c r="FK526" s="19"/>
      <c r="FL526" s="19"/>
      <c r="FM526" s="19"/>
      <c r="FN526" s="19"/>
      <c r="FO526" s="19"/>
      <c r="FP526" s="19"/>
      <c r="FQ526" s="19"/>
      <c r="FR526" s="19"/>
      <c r="FU526" s="295">
        <f t="shared" ref="FU526" si="26865">FU525</f>
        <v>0</v>
      </c>
      <c r="FV526" s="295">
        <f t="shared" ref="FV526" si="26866">FV525</f>
        <v>0</v>
      </c>
      <c r="FW526" s="295">
        <f t="shared" ref="FW526" si="26867">FW525</f>
        <v>0</v>
      </c>
      <c r="FX526" s="295">
        <f t="shared" ref="FX526" si="26868">FX525</f>
        <v>0</v>
      </c>
      <c r="FY526" s="295">
        <f t="shared" ref="FY526" si="26869">FY525</f>
        <v>0</v>
      </c>
      <c r="FZ526" s="295">
        <f t="shared" ref="FZ526" si="26870">FZ525</f>
        <v>0</v>
      </c>
      <c r="GA526" s="295">
        <f t="shared" ref="GA526" si="26871">GA525</f>
        <v>0</v>
      </c>
      <c r="GB526" s="295">
        <f t="shared" ref="GB526" si="26872">GB525</f>
        <v>0</v>
      </c>
      <c r="GC526" s="295">
        <f t="shared" ref="GC526" si="26873">GC525</f>
        <v>0</v>
      </c>
      <c r="GD526" s="295">
        <f t="shared" ref="GD526" si="26874">GD525</f>
        <v>0</v>
      </c>
      <c r="GE526" s="295">
        <f t="shared" ref="GE526" si="26875">GE525</f>
        <v>0</v>
      </c>
      <c r="GF526" s="295">
        <f t="shared" ref="GF526" si="26876">GF525</f>
        <v>0</v>
      </c>
      <c r="GG526" s="295" t="e">
        <f t="shared" ref="GG526" si="26877">GG525</f>
        <v>#N/A</v>
      </c>
      <c r="GH526" s="2" t="e">
        <f>INDEX(リスト!$V:$V,MATCH(中日程計画表!$D525,リスト!$D:$D,0))</f>
        <v>#N/A</v>
      </c>
      <c r="GI526" s="2" t="e">
        <f>INDEX(リスト!$A:$A,MATCH(中日程計画表!$D525,リスト!$D:$D,0))</f>
        <v>#N/A</v>
      </c>
      <c r="GJ526" s="2" t="e">
        <f>INDEX(リスト!$U:$U,MATCH(中日程計画表!$D525,リスト!$D:$D,0))</f>
        <v>#N/A</v>
      </c>
      <c r="GK526" s="5" t="e">
        <f>INDEX(リスト!$W:$W,MATCH(中日程計画表!$D525,リスト!$D:$D,0))</f>
        <v>#N/A</v>
      </c>
      <c r="GL526" s="2" t="s">
        <v>201</v>
      </c>
      <c r="GM526" s="296">
        <f t="shared" ref="GM526" si="26878">GM525</f>
        <v>0</v>
      </c>
      <c r="GN526" s="296">
        <f t="shared" ref="GN526" si="26879">GN525</f>
        <v>0</v>
      </c>
      <c r="GU526" s="461"/>
      <c r="GV526" s="460"/>
      <c r="GW526" s="460"/>
      <c r="GX526" s="461"/>
      <c r="GY526" s="461"/>
      <c r="GZ526" s="460"/>
      <c r="HA526" s="460"/>
      <c r="HB526" s="461"/>
      <c r="HC526" s="461"/>
      <c r="HD526" s="460"/>
      <c r="HE526" s="460"/>
      <c r="HF526" s="461"/>
      <c r="HG526" s="461"/>
      <c r="HH526" s="460"/>
      <c r="HI526" s="460"/>
      <c r="HJ526" s="461"/>
      <c r="HK526" s="461"/>
      <c r="HL526" s="460"/>
      <c r="HM526" s="460"/>
      <c r="HN526" s="461"/>
      <c r="HO526" s="461"/>
      <c r="HP526" s="460"/>
      <c r="HQ526" s="460"/>
      <c r="HR526" s="461"/>
      <c r="HS526" s="4"/>
    </row>
    <row r="527" spans="1:227" ht="12" customHeight="1">
      <c r="A527" s="488" t="str">
        <f t="shared" ref="A527" ca="1" si="26880">INDIRECT("リスト!A"&amp;B527+6)</f>
        <v/>
      </c>
      <c r="B527" s="486">
        <f t="shared" ref="B527" si="26881">ROUNDDOWN((ROW()-6)/2,0)+1</f>
        <v>261</v>
      </c>
      <c r="C527" s="474" t="str">
        <f>機能グループ名</f>
        <v/>
      </c>
      <c r="D527" s="484">
        <f>機能ID</f>
        <v>0</v>
      </c>
      <c r="E527" s="482">
        <f>機能名</f>
        <v>0</v>
      </c>
      <c r="F527" s="315"/>
      <c r="G527" s="315"/>
      <c r="H527" s="315"/>
      <c r="I527" s="315"/>
      <c r="J527" s="316"/>
      <c r="K527" s="480" t="str">
        <f>担当者_SR</f>
        <v>NG</v>
      </c>
      <c r="L527" s="76"/>
      <c r="M527" s="76"/>
      <c r="N527" s="470"/>
      <c r="O527" s="474" t="str">
        <f>担当者_SRR</f>
        <v>NG</v>
      </c>
      <c r="P527" s="76"/>
      <c r="Q527" s="76"/>
      <c r="R527" s="470"/>
      <c r="S527" s="474" t="str">
        <f>担当者_DS</f>
        <v>NG</v>
      </c>
      <c r="T527" s="76"/>
      <c r="U527" s="76"/>
      <c r="V527" s="470"/>
      <c r="W527" s="472" t="str">
        <f>担当者_DSR</f>
        <v>NG</v>
      </c>
      <c r="X527" s="76"/>
      <c r="Y527" s="76"/>
      <c r="Z527" s="470"/>
      <c r="AA527" s="476"/>
      <c r="AB527" s="79"/>
      <c r="AC527" s="79"/>
      <c r="AD527" s="470">
        <f>IF(AC528 &lt;&gt; "",1,0)</f>
        <v>0</v>
      </c>
      <c r="AE527" s="472" t="str">
        <f>担当者_CD</f>
        <v>NG</v>
      </c>
      <c r="AF527" s="76"/>
      <c r="AG527" s="76"/>
      <c r="AH527" s="470"/>
      <c r="AI527" s="472" t="str">
        <f>担当者_DD</f>
        <v>NG</v>
      </c>
      <c r="AJ527" s="76"/>
      <c r="AK527" s="76"/>
      <c r="AL527" s="470"/>
      <c r="AM527" s="476"/>
      <c r="AN527" s="79"/>
      <c r="AO527" s="79"/>
      <c r="AP527" s="470">
        <f>IF(AO528 &lt;&gt; "",1,0)</f>
        <v>0</v>
      </c>
      <c r="AQ527" s="472" t="str">
        <f>担当者_MCL</f>
        <v>NG</v>
      </c>
      <c r="AR527" s="76"/>
      <c r="AS527" s="76"/>
      <c r="AT527" s="470"/>
      <c r="AU527" s="472" t="str">
        <f>担当者_MCLR</f>
        <v>NG</v>
      </c>
      <c r="AV527" s="76"/>
      <c r="AW527" s="76"/>
      <c r="AX527" s="470"/>
      <c r="AY527" s="476"/>
      <c r="AZ527" s="79"/>
      <c r="BA527" s="79"/>
      <c r="BB527" s="470">
        <f>IF(BA528 &lt;&gt; "",1,0)</f>
        <v>0</v>
      </c>
      <c r="BC527" s="474" t="str">
        <f>担当者_MT</f>
        <v>NG</v>
      </c>
      <c r="BD527" s="76"/>
      <c r="BE527" s="76"/>
      <c r="BF527" s="470"/>
      <c r="BG527" s="472" t="str">
        <f>担当者_M検</f>
        <v>NG</v>
      </c>
      <c r="BH527" s="76"/>
      <c r="BI527" s="76"/>
      <c r="BJ527" s="470"/>
      <c r="BK527" s="476"/>
      <c r="BL527" s="79"/>
      <c r="BM527" s="79"/>
      <c r="BN527" s="470">
        <v>0</v>
      </c>
      <c r="BO527" s="474" t="str">
        <f>担当者_モテ</f>
        <v>NG</v>
      </c>
      <c r="BP527" s="76"/>
      <c r="BQ527" s="76"/>
      <c r="BR527" s="470"/>
      <c r="BS527" s="472" t="str">
        <f>担当者_モテR</f>
        <v>NG</v>
      </c>
      <c r="BT527" s="76"/>
      <c r="BU527" s="76"/>
      <c r="BV527" s="470"/>
      <c r="BW527" s="468">
        <f t="shared" ref="BW527" si="26882">IFERROR(SUM(IF(K527&lt;&gt;"NG",N527*K$1,0),IF(O527&lt;&gt;"NG",R527*O$1,0),IF(S527&lt;&gt;"NG",V527*S$1,0),IF(W527&lt;&gt;"NG",Z527*W$1,0),IF(AA527&lt;&gt;"NG",AD527*AA$1,0),IF(AE527&lt;&gt;"NG",AH527*AE$1,0),IF(AI527&lt;&gt;"NG",AL527*AI$1,0),IF(AM527&lt;&gt;"NG",AP527*AM$1,0),IF(AQ527&lt;&gt;"NG",AT527*AQ$1,0),IF(AU527&lt;&gt;"NG",AX527*AU$1,0),IF(AY527&lt;&gt;"NG",BB527*AY$1,0),IF(BC527&lt;&gt;"NG",BF527*BC$1,0),IF(BG527&lt;&gt;"NG",BJ527*BG$1,0),IF(BK527&lt;&gt;"NG",BN527*BK$1,0),IF(BO527&lt;&gt;"NG",BR527*BO$1,0),IF(BS527&lt;&gt;"NG",BV527*BS$1,0))/SUM(IF(K527&lt;&gt;"NG",K$1,0),IF(O527&lt;&gt;"NG",O$1,0),IF(S527&lt;&gt;"NG",S$1,0),IF(W527&lt;&gt;"NG",W$1,0),IF(AA527&lt;&gt;"NG",AA$1,0),IF(AE527&lt;&gt;"NG",AE$1,0),IF(AI527&lt;&gt;"NG",AI$1,0),IF(AM527&lt;&gt;"NG",AM$1,0),IF(AQ527&lt;&gt;"NG",AQ$1,0),IF(AU527&lt;&gt;"NG",AU$1,0),IF(AY527&lt;&gt;"NG",AY$1,0),IF(BC527&lt;&gt;"NG",BC$1,0),IF(BG527&lt;&gt;"NG",BG$1,0),IF(BK527&lt;&gt;"NG",BK$1,0),IF(BO527&lt;&gt;"NG",BO$1,0),IF(BS527&lt;&gt;"NG",BS$1,0)),0)</f>
        <v>0</v>
      </c>
      <c r="BX527" s="466"/>
      <c r="BY527" s="490"/>
      <c r="BZ527" s="5"/>
      <c r="CA527" s="32">
        <f t="shared" ref="CA527" si="26883">IF(AND($M527&lt;&gt;$BZ$5,$M527&lt;=$BZ$6,$M527&lt;&gt;$BZ$7),1,0)</f>
        <v>0</v>
      </c>
      <c r="CB527" s="32">
        <f t="shared" ref="CB527" si="26884">IF(AND($Q527&lt;&gt;$BZ$5,$Q527&lt;=$BZ$6,$Q527&lt;&gt;$BZ$7),1,0)</f>
        <v>0</v>
      </c>
      <c r="CC527" s="32">
        <f t="shared" ref="CC527" si="26885">IF(AND($U527&lt;&gt;$BZ$5,$U527&lt;=$BZ$6,$U527&lt;&gt;$BZ$7),1,0)</f>
        <v>0</v>
      </c>
      <c r="CD527" s="32">
        <f t="shared" ref="CD527" si="26886">IF(AND($Y527&lt;&gt;$BZ$5,$Y527&lt;=$BZ$6,$Y527&lt;&gt;$BZ$7),1,0)</f>
        <v>0</v>
      </c>
      <c r="CE527" s="32">
        <f t="shared" ref="CE527" si="26887">IF(AND($AG527&lt;&gt;$BZ$5,$AG527&lt;=$BZ$6,$AG527&lt;&gt;$BZ$7),1,0)</f>
        <v>0</v>
      </c>
      <c r="CF527" s="32">
        <f t="shared" ref="CF527" si="26888">IF(AND($AK527&lt;&gt;$BZ$5,$AK527&lt;=$BZ$6,$AK527&lt;&gt;$BZ$7),1,0)</f>
        <v>0</v>
      </c>
      <c r="CG527" s="32">
        <f t="shared" ref="CG527" si="26889">IF(AND($AS527&lt;&gt;$BZ$5,$AS527&lt;=$BZ$6,$AS527&lt;&gt;$BZ$7),1,0)</f>
        <v>0</v>
      </c>
      <c r="CH527" s="32">
        <f t="shared" ref="CH527" si="26890">IF(AND($AW527&lt;&gt;$BZ$5,$AW527&lt;=$BZ$6,$AW527&lt;&gt;$BZ$7),1,0)</f>
        <v>0</v>
      </c>
      <c r="CI527" s="32">
        <f t="shared" ref="CI527" si="26891">IF(AND($BE527&lt;&gt;$BZ$5,$BE527&lt;=$BZ$6,$BE527&lt;&gt;$BZ$7),1,0)</f>
        <v>0</v>
      </c>
      <c r="CJ527" s="32">
        <f t="shared" ref="CJ527" si="26892">IF(AND($BI527&lt;&gt;$BZ$5,$BI527&lt;=$BZ$6,$BI527&lt;&gt;$BZ$7),1,0)</f>
        <v>0</v>
      </c>
      <c r="CK527" s="32">
        <f t="shared" ref="CK527" si="26893">IF(AND($BQ527&lt;&gt;$BZ$5,$BQ527&lt;=$BZ$6,$BQ527&lt;&gt;$BZ$7),1,0)</f>
        <v>0</v>
      </c>
      <c r="CL527" s="32">
        <f t="shared" ref="CL527" si="26894">IF(AND($BU527&lt;&gt;$BZ$5,$BU527&lt;=$BZ$6,$BU527&lt;&gt;$BZ$7),1,0)</f>
        <v>0</v>
      </c>
      <c r="CO527" s="32">
        <f>IF(AND($M527&lt;&gt;$CN$5,$M527&lt;=$CN$6,$M527&lt;&gt;$CN$7),1,0)</f>
        <v>0</v>
      </c>
      <c r="CP527" s="32">
        <f>IF(AND($Q527&lt;&gt;$CN$5,$Q527&lt;=$CN$6,$Q527&lt;&gt;$CN$7),1,0)</f>
        <v>0</v>
      </c>
      <c r="CQ527" s="32">
        <f>IF(AND($U527&lt;&gt;$CN$5,$U527&lt;=$CN$6,$U527&lt;&gt;$CN$7),1,0)</f>
        <v>0</v>
      </c>
      <c r="CR527" s="32">
        <f>IF(AND($Y527&lt;&gt;$CN$5,$Y527&lt;=$CN$6,$Y527&lt;&gt;$CN$7),1,0)</f>
        <v>0</v>
      </c>
      <c r="CS527" s="32">
        <f>IF(AND($AG527&lt;&gt;$CN$5,$AG527&lt;=$CN$6,$AG527&lt;&gt;$CN$7),1,0)</f>
        <v>0</v>
      </c>
      <c r="CT527" s="32">
        <f>IF(AND($AK527&lt;&gt;$CN$5,$AK527&lt;=$CN$6,$AK527&lt;&gt;$CN$7),1,0)</f>
        <v>0</v>
      </c>
      <c r="CU527" s="32">
        <f>IF(AND($AS527&lt;&gt;$CN$5,$AS527&lt;=$CN$6,$AS527&lt;&gt;$CN$7),1,0)</f>
        <v>0</v>
      </c>
      <c r="CV527" s="32">
        <f>IF(AND($AW527&lt;&gt;$CN$5,$AW527&lt;=$CN$6,$AW527&lt;&gt;$CN$7),1,0)</f>
        <v>0</v>
      </c>
      <c r="CW527" s="32">
        <f>IF(AND($BE527&lt;&gt;$CN$5,$BE527&lt;=$CN$6,$BE527&lt;&gt;$CN$7),1,0)</f>
        <v>0</v>
      </c>
      <c r="CX527" s="32">
        <f>IF(AND($BI527&lt;&gt;$CN$5,$BI527&lt;=$CN$6,$BI527&lt;&gt;$CN$7),1,0)</f>
        <v>0</v>
      </c>
      <c r="CY527" s="32">
        <f>IF(AND($BQ527&lt;&gt;$CN$5,$BQ527&lt;=$CN$6,$BQ527&lt;&gt;$CN$7),1,0)</f>
        <v>0</v>
      </c>
      <c r="CZ527" s="32">
        <f>IF(AND($BU527&lt;&gt;$CN$5,$BU527&lt;=$CN$6,$BU527&lt;&gt;$CN$7),1,0)</f>
        <v>0</v>
      </c>
      <c r="DC527" s="32">
        <f>IF(AND($M527&lt;&gt;$DB$5,$M527&lt;=$DB$6,$M527&lt;&gt;$CN$7),1,0)</f>
        <v>0</v>
      </c>
      <c r="DD527" s="32">
        <f>IF(AND($Q527&lt;&gt;$DB$5,$Q527&lt;=$DB$6,$Q527&lt;&gt;$CN$7),1,0)</f>
        <v>0</v>
      </c>
      <c r="DE527" s="32">
        <f>IF(AND($U527&lt;&gt;$DB$5,$U527&lt;=$DB$6,$U527&lt;&gt;$CN$7),1,0)</f>
        <v>0</v>
      </c>
      <c r="DF527" s="32">
        <f>IF(AND($Y527&lt;&gt;$DB$5,$Y527&lt;=$DB$6,$Y527&lt;&gt;$CN$7),1,0)</f>
        <v>0</v>
      </c>
      <c r="DG527" s="32">
        <f>IF(AND($AG527&lt;&gt;$DB$5,$AG527&lt;=$DB$6,$AG527&lt;&gt;$CN$7),1,0)</f>
        <v>0</v>
      </c>
      <c r="DH527" s="32">
        <f>IF(AND($AK527&lt;&gt;$DB$5,$AK527&lt;=$DB$6,$AK527&lt;&gt;$CN$7),1,0)</f>
        <v>0</v>
      </c>
      <c r="DI527" s="32">
        <f>IF(AND($AS527&lt;&gt;$DB$5,$AS527&lt;=$DB$6,$AS527&lt;&gt;$CN$7),1,0)</f>
        <v>0</v>
      </c>
      <c r="DJ527" s="32">
        <f>IF(AND($AW527&lt;&gt;$DB$5,$AW527&lt;=$DB$6,$AW527&lt;&gt;$CN$7),1,0)</f>
        <v>0</v>
      </c>
      <c r="DK527" s="32">
        <f>IF(AND($BE527&lt;&gt;$DB$5,$BE527&lt;=$DB$6,$BE527&lt;&gt;$CN$7),1,0)</f>
        <v>0</v>
      </c>
      <c r="DL527" s="32">
        <f>IF(AND($BI527&lt;&gt;$DB$5,$BI527&lt;=$DB$6,$BI527&lt;&gt;$CN$7),1,0)</f>
        <v>0</v>
      </c>
      <c r="DM527" s="32">
        <f>IF(AND($BQ527&lt;&gt;$DB$5,$BQ527&lt;=$DB$6,$BQ527&lt;&gt;$CN$7),1,0)</f>
        <v>0</v>
      </c>
      <c r="DN527" s="32">
        <f>IF(AND($BU527&lt;&gt;$DB$5,$BU527&lt;=$DB$6,$BU527&lt;&gt;$CN$7),1,0)</f>
        <v>0</v>
      </c>
      <c r="DQ527" s="32">
        <f t="shared" ref="DQ527" si="26895">IF(AND($M527&lt;&gt;$DP$5,$M527&lt;=$DP$6,$M527&lt;&gt;$CN$7),1,0)</f>
        <v>0</v>
      </c>
      <c r="DR527" s="32">
        <f t="shared" ref="DR527" si="26896">IF(AND($Q527&lt;&gt;$DP$5,$Q527&lt;=$DP$6,$Q527&lt;&gt;$CN$7),1,0)</f>
        <v>0</v>
      </c>
      <c r="DS527" s="32">
        <f t="shared" ref="DS527" si="26897">IF(AND($U527&lt;&gt;$DP$5,$U527&lt;=$DP$6,$U527&lt;&gt;$CN$7),1,0)</f>
        <v>0</v>
      </c>
      <c r="DT527" s="32">
        <f t="shared" ref="DT527" si="26898">IF(AND($Y527&lt;&gt;$DP$5,$Y527&lt;=$DP$6,$Y527&lt;&gt;$CN$7),1,0)</f>
        <v>0</v>
      </c>
      <c r="DU527" s="32">
        <f t="shared" ref="DU527" si="26899">IF(AND($AG527&lt;&gt;$DP$5,$AG527&lt;=$DP$6,$AG527&lt;&gt;$CN$7),1,0)</f>
        <v>0</v>
      </c>
      <c r="DV527" s="32">
        <f t="shared" ref="DV527" si="26900">IF(AND($AK527&lt;&gt;$DP$5,$AK527&lt;=$DP$6,$AK527&lt;&gt;$CN$7),1,0)</f>
        <v>0</v>
      </c>
      <c r="DW527" s="32">
        <f t="shared" ref="DW527" si="26901">IF(AND($AS527&lt;&gt;$DP$5,$AS527&lt;=$DP$6,$AS527&lt;&gt;$CN$7),1,0)</f>
        <v>0</v>
      </c>
      <c r="DX527" s="32">
        <f t="shared" ref="DX527" si="26902">IF(AND($AW527&lt;&gt;$DP$5,$AW527&lt;=$DP$6,$AW527&lt;&gt;$CN$7),1,0)</f>
        <v>0</v>
      </c>
      <c r="DY527" s="32">
        <f t="shared" ref="DY527" si="26903">IF(AND($BE527&lt;&gt;$DP$5,$BE527&lt;=$DP$6,$BE527&lt;&gt;$CN$7),1,0)</f>
        <v>0</v>
      </c>
      <c r="DZ527" s="32">
        <f t="shared" ref="DZ527" si="26904">IF(AND($BI527&lt;&gt;$DP$5,$BI527&lt;=$DP$6,$BI527&lt;&gt;$CN$7),1,0)</f>
        <v>0</v>
      </c>
      <c r="EA527" s="32">
        <f t="shared" ref="EA527" si="26905">IF(AND($BQ527&lt;&gt;$DP$5,$BQ527&lt;=$DP$6,$BQ527&lt;&gt;$CN$7),1,0)</f>
        <v>0</v>
      </c>
      <c r="EB527" s="32">
        <f t="shared" ref="EB527" si="26906">IF(AND($BU527&lt;&gt;$DP$5,$BU527&lt;=$DP$6,$BU527&lt;&gt;$CN$7),1,0)</f>
        <v>0</v>
      </c>
      <c r="EE527" s="328">
        <f>IF(M527&lt;&gt;"",IF(M527&lt;=$ED$6,1,IF(L527&gt;$ED$6,0,NETWORKDAYS(L527,$ED$6,祭日リスト)/NETWORKDAYS(L527,M527,祭日リスト)))*$GG527*週間進捗報告書!$G$9,0)</f>
        <v>0</v>
      </c>
      <c r="EF527" s="328">
        <f>IF(Q527&lt;&gt;"",IF(Q527&lt;=$ED$6,1,IF(P527&gt;$ED$6,0,NETWORKDAYS(P527,$ED$6,祭日リスト)/NETWORKDAYS(P527,Q527,祭日リスト)))*$GG527*週間進捗報告書!$G$10,0)</f>
        <v>0</v>
      </c>
      <c r="EG527" s="328">
        <f>IF(U527&lt;&gt;"",IF(U527&lt;=$ED$6,1,IF(T527&gt;$ED$6,0,NETWORKDAYS(T527,$ED$6,祭日リスト)/NETWORKDAYS(T527,U527,祭日リスト)))*$GG527*週間進捗報告書!$G$11,0)</f>
        <v>0</v>
      </c>
      <c r="EH527" s="328">
        <f>IF(Y527&lt;&gt;"",IF(Y527&lt;=$ED$6,1,IF(X527&gt;$ED$6,0,NETWORKDAYS(X527,$ED$6,祭日リスト)/NETWORKDAYS(X527,Y527,祭日リスト)))*$GG527*週間進捗報告書!$G$12,0)</f>
        <v>0</v>
      </c>
      <c r="EI527" s="328">
        <f>IF(AG527&lt;&gt;"",IF(AG527&lt;=$ED$6,1,IF(AF527&gt;$ED$6,0,NETWORKDAYS(AF527,$ED$6,祭日リスト)/NETWORKDAYS(AF527,AG527,祭日リスト)))*$GG527*週間進捗報告書!$G$13,0)</f>
        <v>0</v>
      </c>
      <c r="EJ527" s="328">
        <f>IF(AK527&lt;&gt;"",IF(AK527&lt;=$ED$6,1,IF(AJ527&gt;$ED$6,0,NETWORKDAYS(AJ527,$ED$6,祭日リスト)/NETWORKDAYS(AJ527,AK527,祭日リスト)))*$GG527*週間進捗報告書!$G$14,0)</f>
        <v>0</v>
      </c>
      <c r="EK527" s="328">
        <f>IF(AS527&lt;&gt;"",IF(AS527&lt;=$ED$6,1,IF(AR527&gt;$ED$6,0,NETWORKDAYS(AR527,$ED$6,祭日リスト)/NETWORKDAYS(AR527,AS527,祭日リスト)))*$GG527*週間進捗報告書!$G$15,0)</f>
        <v>0</v>
      </c>
      <c r="EL527" s="328">
        <f>IF(AW527&lt;&gt;"",IF(AW527&lt;=$ED$6,1,IF(AV527&gt;$ED$6,0,NETWORKDAYS(AV527,$ED$6,祭日リスト)/NETWORKDAYS(AV527,AW527,祭日リスト)))*$GG527*週間進捗報告書!$G$16,0)</f>
        <v>0</v>
      </c>
      <c r="EM527" s="328">
        <f>IF(BE527&lt;&gt;"",IF(BE527&lt;=$ED$6,1,IF(BD527&gt;$ED$6,0,NETWORKDAYS(BD527,$ED$6,祭日リスト)/NETWORKDAYS(BD527,BE527,祭日リスト)))*$GG527*週間進捗報告書!$G$17,0)</f>
        <v>0</v>
      </c>
      <c r="EN527" s="328">
        <f>IF(BI527&lt;&gt;"",IF(BI527&lt;=$ED$6,1,IF(BH527&gt;$ED$6,0,NETWORKDAYS(BH527,$ED$6,祭日リスト)/NETWORKDAYS(BH527,BI527,祭日リスト)))*$GG527*週間進捗報告書!$G$18,0)</f>
        <v>0</v>
      </c>
      <c r="EO527" s="328">
        <f>IF(BQ527&lt;&gt;"",IF(BQ527&lt;=$ED$6,1,IF(BP527&gt;$ED$6,0,NETWORKDAYS(BP527,$ED$6,祭日リスト)/NETWORKDAYS(BP527,BQ527,祭日リスト)))*$GG527*週間進捗報告書!$G$19,0)</f>
        <v>0</v>
      </c>
      <c r="EP527" s="328">
        <f>IF(BU527&lt;&gt;"",IF(BU527&lt;=$ED$6,1,IF(BT527&gt;$ED$6,0,NETWORKDAYS(BT527,$ED$6,祭日リスト)/NETWORKDAYS(BT527,BU527,祭日リスト)))*$GG527*週間進捗報告書!$G$20,0)</f>
        <v>0</v>
      </c>
      <c r="ER527" s="547">
        <f t="shared" ref="ER527:FC527" si="26907">EE527-EE528</f>
        <v>0</v>
      </c>
      <c r="ES527" s="547">
        <f t="shared" si="26907"/>
        <v>0</v>
      </c>
      <c r="ET527" s="547">
        <f t="shared" si="26907"/>
        <v>0</v>
      </c>
      <c r="EU527" s="547">
        <f t="shared" si="26907"/>
        <v>0</v>
      </c>
      <c r="EV527" s="547">
        <f t="shared" si="26907"/>
        <v>0</v>
      </c>
      <c r="EW527" s="547">
        <f t="shared" si="26907"/>
        <v>0</v>
      </c>
      <c r="EX527" s="547">
        <f t="shared" si="26907"/>
        <v>0</v>
      </c>
      <c r="EY527" s="547">
        <f t="shared" si="26907"/>
        <v>0</v>
      </c>
      <c r="EZ527" s="547">
        <f t="shared" si="26907"/>
        <v>0</v>
      </c>
      <c r="FA527" s="547">
        <f t="shared" si="26907"/>
        <v>0</v>
      </c>
      <c r="FB527" s="547">
        <f t="shared" si="26907"/>
        <v>0</v>
      </c>
      <c r="FC527" s="547">
        <f t="shared" si="26907"/>
        <v>0</v>
      </c>
      <c r="FD527" s="547">
        <f t="shared" ref="FD527" si="26908">SUM(ER527:FC528)</f>
        <v>0</v>
      </c>
      <c r="FE527" s="333"/>
      <c r="FG527" s="32">
        <f>IF(AND($M527&lt;&gt;$FF$7),1,0)</f>
        <v>0</v>
      </c>
      <c r="FH527" s="32">
        <f>IF(AND($Q527&lt;&gt;$FF$7),1,0)</f>
        <v>0</v>
      </c>
      <c r="FI527" s="32">
        <f>IF(AND($U527&lt;&gt;$FF$7),1,0)</f>
        <v>0</v>
      </c>
      <c r="FJ527" s="32">
        <f>IF(AND($Y527&lt;&gt;$FF$7),1,0)</f>
        <v>0</v>
      </c>
      <c r="FK527" s="32">
        <f>IF(AND($AG527&lt;&gt;$FF$7),1,0)</f>
        <v>0</v>
      </c>
      <c r="FL527" s="32">
        <f>IF(AND($AK527&lt;&gt;$FF$7),1,0)</f>
        <v>0</v>
      </c>
      <c r="FM527" s="32">
        <f>IF(AND($AS527&lt;&gt;$FF$7),1,0)</f>
        <v>0</v>
      </c>
      <c r="FN527" s="32">
        <f>IF(AND($AW527&lt;&gt;$FF$7),1,0)</f>
        <v>0</v>
      </c>
      <c r="FO527" s="32">
        <f>IF(AND($BE527&lt;&gt;$FF$7),1,0)</f>
        <v>0</v>
      </c>
      <c r="FP527" s="32">
        <f>IF(AND($BI527&lt;&gt;$FF$7),1,0)</f>
        <v>0</v>
      </c>
      <c r="FQ527" s="32">
        <f>IF(AND($BQ527&lt;&gt;$FF$7),1,0)</f>
        <v>0</v>
      </c>
      <c r="FR527" s="32">
        <f>IF(AND($BU527&lt;&gt;$FF$7),1,0)</f>
        <v>0</v>
      </c>
      <c r="FU527" s="294">
        <f t="shared" ref="FU527" si="26909">IF($K527&lt;&gt;"NG",$GG527,0)</f>
        <v>0</v>
      </c>
      <c r="FV527" s="294">
        <f t="shared" ref="FV527" si="26910">IF($O527&lt;&gt;"NG",$GG527,0)</f>
        <v>0</v>
      </c>
      <c r="FW527" s="294">
        <f t="shared" ref="FW527" si="26911">IF($S527&lt;&gt;"NG",$GG527,0)</f>
        <v>0</v>
      </c>
      <c r="FX527" s="294">
        <f t="shared" ref="FX527" si="26912">IF($W527&lt;&gt;"NG",$GG527,0)</f>
        <v>0</v>
      </c>
      <c r="FY527" s="294">
        <f t="shared" ref="FY527" si="26913">IF($AE527&lt;&gt;"NG",$GG527,0)</f>
        <v>0</v>
      </c>
      <c r="FZ527" s="294">
        <f t="shared" ref="FZ527" si="26914">IF($AI527&lt;&gt;"NG",$GG527,0)</f>
        <v>0</v>
      </c>
      <c r="GA527" s="294">
        <f t="shared" ref="GA527" si="26915">IF($AQ527&lt;&gt;"NG",$GG527,0)</f>
        <v>0</v>
      </c>
      <c r="GB527" s="294">
        <f t="shared" ref="GB527" si="26916">IF($AU527&lt;&gt;"NG",$GG527,0)</f>
        <v>0</v>
      </c>
      <c r="GC527" s="294">
        <f t="shared" ref="GC527" si="26917">IF($BC527&lt;&gt;"NG",$GG527,0)</f>
        <v>0</v>
      </c>
      <c r="GD527" s="294">
        <f t="shared" ref="GD527" si="26918">IF($BG527&lt;&gt;"NG",$GG527,0)</f>
        <v>0</v>
      </c>
      <c r="GE527" s="294">
        <f t="shared" ref="GE527" si="26919">IF($BO527&lt;&gt;"NG",$GG527,0)</f>
        <v>0</v>
      </c>
      <c r="GF527" s="294">
        <f t="shared" ref="GF527" si="26920">IF($BS527&lt;&gt;"NG",$GG527,0)</f>
        <v>0</v>
      </c>
      <c r="GG527" s="294" t="e">
        <f>VLOOKUP($D527,リスト!$D:$S,15,FALSE)</f>
        <v>#N/A</v>
      </c>
      <c r="GH527" s="2" t="e">
        <f>INDEX(リスト!$V:$V,MATCH(中日程計画表!$D527,リスト!$D:$D,0))</f>
        <v>#N/A</v>
      </c>
      <c r="GI527" s="2" t="e">
        <f>INDEX(リスト!$A:$A,MATCH(中日程計画表!$D527,リスト!$D:$D,0))</f>
        <v>#N/A</v>
      </c>
      <c r="GJ527" s="2" t="e">
        <f>INDEX(リスト!$U:$U,MATCH(中日程計画表!$D527,リスト!$D:$D,0))</f>
        <v>#N/A</v>
      </c>
      <c r="GK527" s="5" t="e">
        <f>INDEX(リスト!$W:$W,MATCH(中日程計画表!$D527,リスト!$D:$D,0))</f>
        <v>#N/A</v>
      </c>
      <c r="GL527" s="2" t="s">
        <v>200</v>
      </c>
      <c r="GM527" s="296">
        <f>D527</f>
        <v>0</v>
      </c>
      <c r="GN527" s="296">
        <f>E527</f>
        <v>0</v>
      </c>
      <c r="GU527" s="460" t="str">
        <f t="shared" ref="GU527" si="26921">AE527</f>
        <v>NG</v>
      </c>
      <c r="GV527" s="460">
        <f t="shared" ref="GV527" si="26922">EI527</f>
        <v>0</v>
      </c>
      <c r="GW527" s="460">
        <f t="shared" ref="GW527" si="26923">EI528</f>
        <v>0</v>
      </c>
      <c r="GX527" s="462">
        <f t="shared" ref="GX527" si="26924">EV527</f>
        <v>0</v>
      </c>
      <c r="GY527" s="460" t="str">
        <f t="shared" ref="GY527" si="26925">AI527</f>
        <v>NG</v>
      </c>
      <c r="GZ527" s="460">
        <f t="shared" ref="GZ527" si="26926">EJ527</f>
        <v>0</v>
      </c>
      <c r="HA527" s="460">
        <f t="shared" ref="HA527" si="26927">EJ528</f>
        <v>0</v>
      </c>
      <c r="HB527" s="462">
        <f t="shared" ref="HB527" si="26928">EW527</f>
        <v>0</v>
      </c>
      <c r="HC527" s="460" t="str">
        <f t="shared" ref="HC527" si="26929">AQ527</f>
        <v>NG</v>
      </c>
      <c r="HD527" s="460">
        <f t="shared" ref="HD527" si="26930">EK527</f>
        <v>0</v>
      </c>
      <c r="HE527" s="460">
        <f t="shared" ref="HE527" si="26931">EK528</f>
        <v>0</v>
      </c>
      <c r="HF527" s="462">
        <f t="shared" ref="HF527" si="26932">EX527</f>
        <v>0</v>
      </c>
      <c r="HG527" s="460" t="str">
        <f t="shared" ref="HG527" si="26933">AU527</f>
        <v>NG</v>
      </c>
      <c r="HH527" s="460">
        <f t="shared" ref="HH527" si="26934">EL527</f>
        <v>0</v>
      </c>
      <c r="HI527" s="460">
        <f t="shared" ref="HI527" si="26935">EL528</f>
        <v>0</v>
      </c>
      <c r="HJ527" s="462">
        <f t="shared" ref="HJ527" si="26936">EY527</f>
        <v>0</v>
      </c>
      <c r="HK527" s="460" t="str">
        <f t="shared" ref="HK527" si="26937">BC527</f>
        <v>NG</v>
      </c>
      <c r="HL527" s="460">
        <f t="shared" ref="HL527" si="26938">EM527</f>
        <v>0</v>
      </c>
      <c r="HM527" s="460">
        <f t="shared" ref="HM527" si="26939">EM528</f>
        <v>0</v>
      </c>
      <c r="HN527" s="462">
        <f t="shared" ref="HN527" si="26940">EZ527</f>
        <v>0</v>
      </c>
      <c r="HO527" s="460" t="str">
        <f t="shared" ref="HO527" si="26941">BG527</f>
        <v>NG</v>
      </c>
      <c r="HP527" s="460">
        <f t="shared" ref="HP527" si="26942">EN527</f>
        <v>0</v>
      </c>
      <c r="HQ527" s="460">
        <f t="shared" ref="HQ527" si="26943">EN528</f>
        <v>0</v>
      </c>
      <c r="HR527" s="462">
        <f t="shared" ref="HR527" si="26944">FA527</f>
        <v>0</v>
      </c>
      <c r="HS527" s="332"/>
    </row>
    <row r="528" spans="1:227" ht="12" customHeight="1">
      <c r="A528" s="489"/>
      <c r="B528" s="487"/>
      <c r="C528" s="475"/>
      <c r="D528" s="485"/>
      <c r="E528" s="483"/>
      <c r="F528" s="317"/>
      <c r="G528" s="317"/>
      <c r="H528" s="317"/>
      <c r="I528" s="317"/>
      <c r="J528" s="316"/>
      <c r="K528" s="481"/>
      <c r="L528" s="77"/>
      <c r="M528" s="77"/>
      <c r="N528" s="471"/>
      <c r="O528" s="475"/>
      <c r="P528" s="77"/>
      <c r="Q528" s="77"/>
      <c r="R528" s="471"/>
      <c r="S528" s="475"/>
      <c r="T528" s="77"/>
      <c r="U528" s="77"/>
      <c r="V528" s="471"/>
      <c r="W528" s="473"/>
      <c r="X528" s="77"/>
      <c r="Y528" s="77"/>
      <c r="Z528" s="471"/>
      <c r="AA528" s="477"/>
      <c r="AB528" s="80"/>
      <c r="AC528" s="80"/>
      <c r="AD528" s="471"/>
      <c r="AE528" s="473"/>
      <c r="AF528" s="77"/>
      <c r="AG528" s="77"/>
      <c r="AH528" s="471"/>
      <c r="AI528" s="473"/>
      <c r="AJ528" s="77"/>
      <c r="AK528" s="77"/>
      <c r="AL528" s="471"/>
      <c r="AM528" s="477"/>
      <c r="AN528" s="80"/>
      <c r="AO528" s="80"/>
      <c r="AP528" s="471"/>
      <c r="AQ528" s="473"/>
      <c r="AR528" s="77"/>
      <c r="AS528" s="77"/>
      <c r="AT528" s="471"/>
      <c r="AU528" s="473"/>
      <c r="AV528" s="77"/>
      <c r="AW528" s="77"/>
      <c r="AX528" s="471"/>
      <c r="AY528" s="477"/>
      <c r="AZ528" s="80"/>
      <c r="BA528" s="80"/>
      <c r="BB528" s="471"/>
      <c r="BC528" s="475"/>
      <c r="BD528" s="77"/>
      <c r="BE528" s="77"/>
      <c r="BF528" s="471"/>
      <c r="BG528" s="473"/>
      <c r="BH528" s="77"/>
      <c r="BI528" s="77"/>
      <c r="BJ528" s="471"/>
      <c r="BK528" s="477"/>
      <c r="BL528" s="80"/>
      <c r="BM528" s="80"/>
      <c r="BN528" s="471"/>
      <c r="BO528" s="475"/>
      <c r="BP528" s="77"/>
      <c r="BQ528" s="77"/>
      <c r="BR528" s="471"/>
      <c r="BS528" s="473"/>
      <c r="BT528" s="77"/>
      <c r="BU528" s="77"/>
      <c r="BV528" s="471"/>
      <c r="BW528" s="469"/>
      <c r="BX528" s="467"/>
      <c r="BY528" s="490"/>
      <c r="CA528" s="19">
        <f t="shared" ref="CA528" si="26945">IF(AND($N527=1,$M528&lt;&gt;$BZ$7),1,0)</f>
        <v>0</v>
      </c>
      <c r="CB528" s="19">
        <f t="shared" ref="CB528" si="26946">IF(AND($R527=1,$Q528&lt;&gt;$BZ$7),1,0)</f>
        <v>0</v>
      </c>
      <c r="CC528" s="19">
        <f t="shared" ref="CC528" si="26947">IF(AND($V527=1,$U528&lt;&gt;$BZ$7),1,0)</f>
        <v>0</v>
      </c>
      <c r="CD528" s="19">
        <f t="shared" ref="CD528" si="26948">IF(AND($Z527=1,$Y528&lt;&gt;$BZ$7),1,0)</f>
        <v>0</v>
      </c>
      <c r="CE528" s="19">
        <f t="shared" ref="CE528" si="26949">IF(AND($AH527=1,$AG528&lt;&gt;$BZ$7),1,0)</f>
        <v>0</v>
      </c>
      <c r="CF528" s="19">
        <f t="shared" ref="CF528" si="26950">IF(AND($AL527=1,$AK528&lt;&gt;$BZ$7),1,0)</f>
        <v>0</v>
      </c>
      <c r="CG528" s="19">
        <f t="shared" ref="CG528" si="26951">IF(AND($AT527=1,$AS528&lt;&gt;$BZ$7),1,0)</f>
        <v>0</v>
      </c>
      <c r="CH528" s="19">
        <f t="shared" ref="CH528" si="26952">IF(AND($AX527=1,$AW528&lt;&gt;$BZ$7),1,0)</f>
        <v>0</v>
      </c>
      <c r="CI528" s="19">
        <f t="shared" ref="CI528" si="26953">IF(AND($BF527=1,$BE528&lt;&gt;$BZ$7),1,0)</f>
        <v>0</v>
      </c>
      <c r="CJ528" s="19">
        <f t="shared" ref="CJ528" si="26954">IF(AND($BJ527=1,$BI528&lt;&gt;$BZ$7),1,0)</f>
        <v>0</v>
      </c>
      <c r="CK528" s="19">
        <f t="shared" ref="CK528" si="26955">IF(AND($BR527=1,$BQ528&lt;&gt;$BZ$7),1,0)</f>
        <v>0</v>
      </c>
      <c r="CL528" s="19">
        <f t="shared" ref="CL528" si="26956">IF(AND($BV527=1,$BU528&lt;&gt;$BZ$7),1,0)</f>
        <v>0</v>
      </c>
      <c r="CO528" s="19">
        <f>IF(AND($M528&lt;&gt;$CN$7,$M528&lt;=$CN$6),1,0)</f>
        <v>0</v>
      </c>
      <c r="CP528" s="19">
        <f>IF(AND($Q528&lt;&gt;$CN$7,$Q528&lt;=$CN$6),1,0)</f>
        <v>0</v>
      </c>
      <c r="CQ528" s="19">
        <f>IF(AND($U528&lt;&gt;$CN$7,$U528&lt;=$CN$6),1,0)</f>
        <v>0</v>
      </c>
      <c r="CR528" s="19">
        <f>IF(AND($Y528&lt;&gt;$CN$7,$Y528&lt;=$CN$6),1,0)</f>
        <v>0</v>
      </c>
      <c r="CS528" s="19">
        <f>IF(AND($AG528&lt;&gt;$CN$7,$AG528&lt;=$CN$6),1,0)</f>
        <v>0</v>
      </c>
      <c r="CT528" s="19">
        <f>IF(AND($AK528&lt;&gt;$CN$7,$AK528&lt;=$CN$6),1,0)</f>
        <v>0</v>
      </c>
      <c r="CU528" s="19">
        <f>IF(AND($AS528&lt;&gt;$CN$7,$AS528&lt;=$CN$6),1,0)</f>
        <v>0</v>
      </c>
      <c r="CV528" s="19">
        <f>IF(AND($AW528&lt;&gt;$CN$7,$AW528&lt;=$CN$6),1,0)</f>
        <v>0</v>
      </c>
      <c r="CW528" s="19">
        <f>IF(AND($BE528&lt;&gt;$CN$7,$BE528&lt;=$CN$6),1,0)</f>
        <v>0</v>
      </c>
      <c r="CX528" s="19">
        <f>IF(AND($BI528&lt;&gt;$CN$7,$BI528&lt;=$CN$6),1,0)</f>
        <v>0</v>
      </c>
      <c r="CY528" s="19">
        <f>IF(AND($BQ528&lt;&gt;$CN$7,$BQ528&lt;=$CN$6),1,0)</f>
        <v>0</v>
      </c>
      <c r="CZ528" s="19">
        <f>IF(AND($BU528&lt;&gt;$CN$7,$BU528&lt;=$CN$6),1,0)</f>
        <v>0</v>
      </c>
      <c r="DC528" s="19">
        <f>IF($N527=1,1,0)</f>
        <v>0</v>
      </c>
      <c r="DD528" s="19">
        <f>IF($R527=1,1,0)</f>
        <v>0</v>
      </c>
      <c r="DE528" s="19">
        <f>IF($V527=1,1,0)</f>
        <v>0</v>
      </c>
      <c r="DF528" s="19">
        <f>IF($Z527=1,1,0)</f>
        <v>0</v>
      </c>
      <c r="DG528" s="19">
        <f>IF($AH527=1,1,0)</f>
        <v>0</v>
      </c>
      <c r="DH528" s="19">
        <f>IF($AL527=1,1,0)</f>
        <v>0</v>
      </c>
      <c r="DI528" s="19">
        <f>IF($AT527=1,1,0)</f>
        <v>0</v>
      </c>
      <c r="DJ528" s="19">
        <f>IF($AX527=1,1,0)</f>
        <v>0</v>
      </c>
      <c r="DK528" s="19">
        <f>IF($BF527=1,1,0)</f>
        <v>0</v>
      </c>
      <c r="DL528" s="19">
        <f>IF($BJ527=1,1,0)</f>
        <v>0</v>
      </c>
      <c r="DM528" s="19">
        <f>IF($BR527=1,1,0)</f>
        <v>0</v>
      </c>
      <c r="DN528" s="19">
        <f>IF($BV527=1,1,0)</f>
        <v>0</v>
      </c>
      <c r="DQ528" s="19">
        <f t="shared" ref="DQ528" si="26957">IF($N527=1,1,0)</f>
        <v>0</v>
      </c>
      <c r="DR528" s="19">
        <f t="shared" ref="DR528" si="26958">IF($R527=1,1,0)</f>
        <v>0</v>
      </c>
      <c r="DS528" s="19">
        <f t="shared" ref="DS528" si="26959">IF($V527=1,1,0)</f>
        <v>0</v>
      </c>
      <c r="DT528" s="19">
        <f t="shared" ref="DT528" si="26960">IF($Z527=1,1,0)</f>
        <v>0</v>
      </c>
      <c r="DU528" s="19">
        <f t="shared" ref="DU528" si="26961">IF($AH527=1,1,0)</f>
        <v>0</v>
      </c>
      <c r="DV528" s="19">
        <f t="shared" ref="DV528" si="26962">IF($AL527=1,1,0)</f>
        <v>0</v>
      </c>
      <c r="DW528" s="19">
        <f t="shared" ref="DW528" si="26963">IF($AT527=1,1,0)</f>
        <v>0</v>
      </c>
      <c r="DX528" s="19">
        <f t="shared" ref="DX528" si="26964">IF($AX527=1,1,0)</f>
        <v>0</v>
      </c>
      <c r="DY528" s="19">
        <f t="shared" ref="DY528" si="26965">IF($BF527=1,1,0)</f>
        <v>0</v>
      </c>
      <c r="DZ528" s="19">
        <f t="shared" ref="DZ528" si="26966">IF($BJ527=1,1,0)</f>
        <v>0</v>
      </c>
      <c r="EA528" s="19">
        <f t="shared" ref="EA528" si="26967">IF($BR527=1,1,0)</f>
        <v>0</v>
      </c>
      <c r="EB528" s="19">
        <f t="shared" ref="EB528" si="26968">IF($BV527=1,1,0)</f>
        <v>0</v>
      </c>
      <c r="EE528" s="329">
        <f>N527*$FU528*週間進捗報告書!$G$9</f>
        <v>0</v>
      </c>
      <c r="EF528" s="329">
        <f>R527*$FV528*週間進捗報告書!$G$10</f>
        <v>0</v>
      </c>
      <c r="EG528" s="329">
        <f>V527*$FW528*週間進捗報告書!$G$11</f>
        <v>0</v>
      </c>
      <c r="EH528" s="329">
        <f>Z527*$FX528*週間進捗報告書!$G$12</f>
        <v>0</v>
      </c>
      <c r="EI528" s="329">
        <f>AH527*$FY528*週間進捗報告書!$G$13</f>
        <v>0</v>
      </c>
      <c r="EJ528" s="329">
        <f>AL527*$FZ528*週間進捗報告書!$G$14</f>
        <v>0</v>
      </c>
      <c r="EK528" s="329">
        <f>AT527*$GA528*週間進捗報告書!$G$15</f>
        <v>0</v>
      </c>
      <c r="EL528" s="329">
        <f>AX527*$GB528*週間進捗報告書!$G$16</f>
        <v>0</v>
      </c>
      <c r="EM528" s="329">
        <f>BF527*$GC528*週間進捗報告書!$G$17</f>
        <v>0</v>
      </c>
      <c r="EN528" s="329">
        <f>BJ527*$GD528*週間進捗報告書!$G$18</f>
        <v>0</v>
      </c>
      <c r="EO528" s="329">
        <f>BR527*$GE528*週間進捗報告書!$G$19</f>
        <v>0</v>
      </c>
      <c r="EP528" s="329">
        <f>BV527*$GF528*週間進捗報告書!$G$20</f>
        <v>0</v>
      </c>
      <c r="ER528" s="547"/>
      <c r="ES528" s="547"/>
      <c r="ET528" s="547"/>
      <c r="EU528" s="547"/>
      <c r="EV528" s="547"/>
      <c r="EW528" s="547"/>
      <c r="EX528" s="547"/>
      <c r="EY528" s="547"/>
      <c r="EZ528" s="547"/>
      <c r="FA528" s="547"/>
      <c r="FB528" s="547"/>
      <c r="FC528" s="547"/>
      <c r="FD528" s="547"/>
      <c r="FE528" s="332"/>
      <c r="FG528" s="19"/>
      <c r="FH528" s="19"/>
      <c r="FI528" s="19"/>
      <c r="FJ528" s="19"/>
      <c r="FK528" s="19"/>
      <c r="FL528" s="19"/>
      <c r="FM528" s="19"/>
      <c r="FN528" s="19"/>
      <c r="FO528" s="19"/>
      <c r="FP528" s="19"/>
      <c r="FQ528" s="19"/>
      <c r="FR528" s="19"/>
      <c r="FU528" s="295">
        <f t="shared" ref="FU528" si="26969">FU527</f>
        <v>0</v>
      </c>
      <c r="FV528" s="295">
        <f t="shared" ref="FV528" si="26970">FV527</f>
        <v>0</v>
      </c>
      <c r="FW528" s="295">
        <f t="shared" ref="FW528" si="26971">FW527</f>
        <v>0</v>
      </c>
      <c r="FX528" s="295">
        <f t="shared" ref="FX528" si="26972">FX527</f>
        <v>0</v>
      </c>
      <c r="FY528" s="295">
        <f t="shared" ref="FY528" si="26973">FY527</f>
        <v>0</v>
      </c>
      <c r="FZ528" s="295">
        <f t="shared" ref="FZ528" si="26974">FZ527</f>
        <v>0</v>
      </c>
      <c r="GA528" s="295">
        <f t="shared" ref="GA528" si="26975">GA527</f>
        <v>0</v>
      </c>
      <c r="GB528" s="295">
        <f t="shared" ref="GB528" si="26976">GB527</f>
        <v>0</v>
      </c>
      <c r="GC528" s="295">
        <f t="shared" ref="GC528" si="26977">GC527</f>
        <v>0</v>
      </c>
      <c r="GD528" s="295">
        <f t="shared" ref="GD528" si="26978">GD527</f>
        <v>0</v>
      </c>
      <c r="GE528" s="295">
        <f t="shared" ref="GE528" si="26979">GE527</f>
        <v>0</v>
      </c>
      <c r="GF528" s="295">
        <f t="shared" ref="GF528" si="26980">GF527</f>
        <v>0</v>
      </c>
      <c r="GG528" s="295" t="e">
        <f t="shared" ref="GG528" si="26981">GG527</f>
        <v>#N/A</v>
      </c>
      <c r="GH528" s="2" t="e">
        <f>INDEX(リスト!$V:$V,MATCH(中日程計画表!$D527,リスト!$D:$D,0))</f>
        <v>#N/A</v>
      </c>
      <c r="GI528" s="2" t="e">
        <f>INDEX(リスト!$A:$A,MATCH(中日程計画表!$D527,リスト!$D:$D,0))</f>
        <v>#N/A</v>
      </c>
      <c r="GJ528" s="2" t="e">
        <f>INDEX(リスト!$U:$U,MATCH(中日程計画表!$D527,リスト!$D:$D,0))</f>
        <v>#N/A</v>
      </c>
      <c r="GK528" s="5" t="e">
        <f>INDEX(リスト!$W:$W,MATCH(中日程計画表!$D527,リスト!$D:$D,0))</f>
        <v>#N/A</v>
      </c>
      <c r="GL528" s="2" t="s">
        <v>201</v>
      </c>
      <c r="GM528" s="296">
        <f t="shared" ref="GM528" si="26982">GM527</f>
        <v>0</v>
      </c>
      <c r="GN528" s="296">
        <f t="shared" ref="GN528" si="26983">GN527</f>
        <v>0</v>
      </c>
      <c r="GU528" s="461"/>
      <c r="GV528" s="460"/>
      <c r="GW528" s="460"/>
      <c r="GX528" s="461"/>
      <c r="GY528" s="461"/>
      <c r="GZ528" s="460"/>
      <c r="HA528" s="460"/>
      <c r="HB528" s="461"/>
      <c r="HC528" s="461"/>
      <c r="HD528" s="460"/>
      <c r="HE528" s="460"/>
      <c r="HF528" s="461"/>
      <c r="HG528" s="461"/>
      <c r="HH528" s="460"/>
      <c r="HI528" s="460"/>
      <c r="HJ528" s="461"/>
      <c r="HK528" s="461"/>
      <c r="HL528" s="460"/>
      <c r="HM528" s="460"/>
      <c r="HN528" s="461"/>
      <c r="HO528" s="461"/>
      <c r="HP528" s="460"/>
      <c r="HQ528" s="460"/>
      <c r="HR528" s="461"/>
      <c r="HS528" s="4"/>
    </row>
    <row r="529" spans="1:227" ht="12" customHeight="1">
      <c r="A529" s="488" t="str">
        <f t="shared" ref="A529" ca="1" si="26984">INDIRECT("リスト!A"&amp;B529+6)</f>
        <v/>
      </c>
      <c r="B529" s="486">
        <f t="shared" ref="B529" si="26985">ROUNDDOWN((ROW()-6)/2,0)+1</f>
        <v>262</v>
      </c>
      <c r="C529" s="474" t="str">
        <f>機能グループ名</f>
        <v/>
      </c>
      <c r="D529" s="484">
        <f>機能ID</f>
        <v>0</v>
      </c>
      <c r="E529" s="482">
        <f>機能名</f>
        <v>0</v>
      </c>
      <c r="F529" s="315"/>
      <c r="G529" s="315"/>
      <c r="H529" s="315"/>
      <c r="I529" s="315"/>
      <c r="J529" s="316"/>
      <c r="K529" s="480" t="str">
        <f>担当者_SR</f>
        <v>NG</v>
      </c>
      <c r="L529" s="76"/>
      <c r="M529" s="76"/>
      <c r="N529" s="470"/>
      <c r="O529" s="474" t="str">
        <f>担当者_SRR</f>
        <v>NG</v>
      </c>
      <c r="P529" s="76"/>
      <c r="Q529" s="76"/>
      <c r="R529" s="470"/>
      <c r="S529" s="474" t="str">
        <f>担当者_DS</f>
        <v>NG</v>
      </c>
      <c r="T529" s="76"/>
      <c r="U529" s="76"/>
      <c r="V529" s="470"/>
      <c r="W529" s="472" t="str">
        <f>担当者_DSR</f>
        <v>NG</v>
      </c>
      <c r="X529" s="76"/>
      <c r="Y529" s="76"/>
      <c r="Z529" s="470"/>
      <c r="AA529" s="476"/>
      <c r="AB529" s="79"/>
      <c r="AC529" s="79"/>
      <c r="AD529" s="470">
        <f>IF(AC530 &lt;&gt; "",1,0)</f>
        <v>0</v>
      </c>
      <c r="AE529" s="472" t="str">
        <f>担当者_CD</f>
        <v>NG</v>
      </c>
      <c r="AF529" s="76"/>
      <c r="AG529" s="76"/>
      <c r="AH529" s="470"/>
      <c r="AI529" s="472" t="str">
        <f>担当者_DD</f>
        <v>NG</v>
      </c>
      <c r="AJ529" s="76"/>
      <c r="AK529" s="76"/>
      <c r="AL529" s="470"/>
      <c r="AM529" s="476"/>
      <c r="AN529" s="79"/>
      <c r="AO529" s="79"/>
      <c r="AP529" s="470">
        <f>IF(AO530 &lt;&gt; "",1,0)</f>
        <v>0</v>
      </c>
      <c r="AQ529" s="472" t="str">
        <f>担当者_MCL</f>
        <v>NG</v>
      </c>
      <c r="AR529" s="76"/>
      <c r="AS529" s="76"/>
      <c r="AT529" s="470"/>
      <c r="AU529" s="472" t="str">
        <f>担当者_MCLR</f>
        <v>NG</v>
      </c>
      <c r="AV529" s="76"/>
      <c r="AW529" s="76"/>
      <c r="AX529" s="470"/>
      <c r="AY529" s="476"/>
      <c r="AZ529" s="79"/>
      <c r="BA529" s="79"/>
      <c r="BB529" s="470">
        <f>IF(BA530 &lt;&gt; "",1,0)</f>
        <v>0</v>
      </c>
      <c r="BC529" s="474" t="str">
        <f>担当者_MT</f>
        <v>NG</v>
      </c>
      <c r="BD529" s="76"/>
      <c r="BE529" s="76"/>
      <c r="BF529" s="470"/>
      <c r="BG529" s="472" t="str">
        <f>担当者_M検</f>
        <v>NG</v>
      </c>
      <c r="BH529" s="76"/>
      <c r="BI529" s="76"/>
      <c r="BJ529" s="470"/>
      <c r="BK529" s="476"/>
      <c r="BL529" s="79"/>
      <c r="BM529" s="79"/>
      <c r="BN529" s="470">
        <v>0</v>
      </c>
      <c r="BO529" s="474" t="str">
        <f>担当者_モテ</f>
        <v>NG</v>
      </c>
      <c r="BP529" s="76"/>
      <c r="BQ529" s="76"/>
      <c r="BR529" s="470"/>
      <c r="BS529" s="472" t="str">
        <f>担当者_モテR</f>
        <v>NG</v>
      </c>
      <c r="BT529" s="76"/>
      <c r="BU529" s="76"/>
      <c r="BV529" s="470"/>
      <c r="BW529" s="468">
        <f t="shared" ref="BW529" si="26986">IFERROR(SUM(IF(K529&lt;&gt;"NG",N529*K$1,0),IF(O529&lt;&gt;"NG",R529*O$1,0),IF(S529&lt;&gt;"NG",V529*S$1,0),IF(W529&lt;&gt;"NG",Z529*W$1,0),IF(AA529&lt;&gt;"NG",AD529*AA$1,0),IF(AE529&lt;&gt;"NG",AH529*AE$1,0),IF(AI529&lt;&gt;"NG",AL529*AI$1,0),IF(AM529&lt;&gt;"NG",AP529*AM$1,0),IF(AQ529&lt;&gt;"NG",AT529*AQ$1,0),IF(AU529&lt;&gt;"NG",AX529*AU$1,0),IF(AY529&lt;&gt;"NG",BB529*AY$1,0),IF(BC529&lt;&gt;"NG",BF529*BC$1,0),IF(BG529&lt;&gt;"NG",BJ529*BG$1,0),IF(BK529&lt;&gt;"NG",BN529*BK$1,0),IF(BO529&lt;&gt;"NG",BR529*BO$1,0),IF(BS529&lt;&gt;"NG",BV529*BS$1,0))/SUM(IF(K529&lt;&gt;"NG",K$1,0),IF(O529&lt;&gt;"NG",O$1,0),IF(S529&lt;&gt;"NG",S$1,0),IF(W529&lt;&gt;"NG",W$1,0),IF(AA529&lt;&gt;"NG",AA$1,0),IF(AE529&lt;&gt;"NG",AE$1,0),IF(AI529&lt;&gt;"NG",AI$1,0),IF(AM529&lt;&gt;"NG",AM$1,0),IF(AQ529&lt;&gt;"NG",AQ$1,0),IF(AU529&lt;&gt;"NG",AU$1,0),IF(AY529&lt;&gt;"NG",AY$1,0),IF(BC529&lt;&gt;"NG",BC$1,0),IF(BG529&lt;&gt;"NG",BG$1,0),IF(BK529&lt;&gt;"NG",BK$1,0),IF(BO529&lt;&gt;"NG",BO$1,0),IF(BS529&lt;&gt;"NG",BS$1,0)),0)</f>
        <v>0</v>
      </c>
      <c r="BX529" s="466"/>
      <c r="BY529" s="490"/>
      <c r="BZ529" s="5"/>
      <c r="CA529" s="32">
        <f t="shared" ref="CA529" si="26987">IF(AND($M529&lt;&gt;$BZ$5,$M529&lt;=$BZ$6,$M529&lt;&gt;$BZ$7),1,0)</f>
        <v>0</v>
      </c>
      <c r="CB529" s="32">
        <f t="shared" ref="CB529" si="26988">IF(AND($Q529&lt;&gt;$BZ$5,$Q529&lt;=$BZ$6,$Q529&lt;&gt;$BZ$7),1,0)</f>
        <v>0</v>
      </c>
      <c r="CC529" s="32">
        <f t="shared" ref="CC529" si="26989">IF(AND($U529&lt;&gt;$BZ$5,$U529&lt;=$BZ$6,$U529&lt;&gt;$BZ$7),1,0)</f>
        <v>0</v>
      </c>
      <c r="CD529" s="32">
        <f t="shared" ref="CD529" si="26990">IF(AND($Y529&lt;&gt;$BZ$5,$Y529&lt;=$BZ$6,$Y529&lt;&gt;$BZ$7),1,0)</f>
        <v>0</v>
      </c>
      <c r="CE529" s="32">
        <f t="shared" ref="CE529" si="26991">IF(AND($AG529&lt;&gt;$BZ$5,$AG529&lt;=$BZ$6,$AG529&lt;&gt;$BZ$7),1,0)</f>
        <v>0</v>
      </c>
      <c r="CF529" s="32">
        <f t="shared" ref="CF529" si="26992">IF(AND($AK529&lt;&gt;$BZ$5,$AK529&lt;=$BZ$6,$AK529&lt;&gt;$BZ$7),1,0)</f>
        <v>0</v>
      </c>
      <c r="CG529" s="32">
        <f t="shared" ref="CG529" si="26993">IF(AND($AS529&lt;&gt;$BZ$5,$AS529&lt;=$BZ$6,$AS529&lt;&gt;$BZ$7),1,0)</f>
        <v>0</v>
      </c>
      <c r="CH529" s="32">
        <f t="shared" ref="CH529" si="26994">IF(AND($AW529&lt;&gt;$BZ$5,$AW529&lt;=$BZ$6,$AW529&lt;&gt;$BZ$7),1,0)</f>
        <v>0</v>
      </c>
      <c r="CI529" s="32">
        <f t="shared" ref="CI529" si="26995">IF(AND($BE529&lt;&gt;$BZ$5,$BE529&lt;=$BZ$6,$BE529&lt;&gt;$BZ$7),1,0)</f>
        <v>0</v>
      </c>
      <c r="CJ529" s="32">
        <f t="shared" ref="CJ529" si="26996">IF(AND($BI529&lt;&gt;$BZ$5,$BI529&lt;=$BZ$6,$BI529&lt;&gt;$BZ$7),1,0)</f>
        <v>0</v>
      </c>
      <c r="CK529" s="32">
        <f t="shared" ref="CK529" si="26997">IF(AND($BQ529&lt;&gt;$BZ$5,$BQ529&lt;=$BZ$6,$BQ529&lt;&gt;$BZ$7),1,0)</f>
        <v>0</v>
      </c>
      <c r="CL529" s="32">
        <f t="shared" ref="CL529" si="26998">IF(AND($BU529&lt;&gt;$BZ$5,$BU529&lt;=$BZ$6,$BU529&lt;&gt;$BZ$7),1,0)</f>
        <v>0</v>
      </c>
      <c r="CO529" s="32">
        <f>IF(AND($M529&lt;&gt;$CN$5,$M529&lt;=$CN$6,$M529&lt;&gt;$CN$7),1,0)</f>
        <v>0</v>
      </c>
      <c r="CP529" s="32">
        <f>IF(AND($Q529&lt;&gt;$CN$5,$Q529&lt;=$CN$6,$Q529&lt;&gt;$CN$7),1,0)</f>
        <v>0</v>
      </c>
      <c r="CQ529" s="32">
        <f>IF(AND($U529&lt;&gt;$CN$5,$U529&lt;=$CN$6,$U529&lt;&gt;$CN$7),1,0)</f>
        <v>0</v>
      </c>
      <c r="CR529" s="32">
        <f>IF(AND($Y529&lt;&gt;$CN$5,$Y529&lt;=$CN$6,$Y529&lt;&gt;$CN$7),1,0)</f>
        <v>0</v>
      </c>
      <c r="CS529" s="32">
        <f>IF(AND($AG529&lt;&gt;$CN$5,$AG529&lt;=$CN$6,$AG529&lt;&gt;$CN$7),1,0)</f>
        <v>0</v>
      </c>
      <c r="CT529" s="32">
        <f>IF(AND($AK529&lt;&gt;$CN$5,$AK529&lt;=$CN$6,$AK529&lt;&gt;$CN$7),1,0)</f>
        <v>0</v>
      </c>
      <c r="CU529" s="32">
        <f>IF(AND($AS529&lt;&gt;$CN$5,$AS529&lt;=$CN$6,$AS529&lt;&gt;$CN$7),1,0)</f>
        <v>0</v>
      </c>
      <c r="CV529" s="32">
        <f>IF(AND($AW529&lt;&gt;$CN$5,$AW529&lt;=$CN$6,$AW529&lt;&gt;$CN$7),1,0)</f>
        <v>0</v>
      </c>
      <c r="CW529" s="32">
        <f>IF(AND($BE529&lt;&gt;$CN$5,$BE529&lt;=$CN$6,$BE529&lt;&gt;$CN$7),1,0)</f>
        <v>0</v>
      </c>
      <c r="CX529" s="32">
        <f>IF(AND($BI529&lt;&gt;$CN$5,$BI529&lt;=$CN$6,$BI529&lt;&gt;$CN$7),1,0)</f>
        <v>0</v>
      </c>
      <c r="CY529" s="32">
        <f>IF(AND($BQ529&lt;&gt;$CN$5,$BQ529&lt;=$CN$6,$BQ529&lt;&gt;$CN$7),1,0)</f>
        <v>0</v>
      </c>
      <c r="CZ529" s="32">
        <f>IF(AND($BU529&lt;&gt;$CN$5,$BU529&lt;=$CN$6,$BU529&lt;&gt;$CN$7),1,0)</f>
        <v>0</v>
      </c>
      <c r="DC529" s="32">
        <f>IF(AND($M529&lt;&gt;$DB$5,$M529&lt;=$DB$6,$M529&lt;&gt;$CN$7),1,0)</f>
        <v>0</v>
      </c>
      <c r="DD529" s="32">
        <f>IF(AND($Q529&lt;&gt;$DB$5,$Q529&lt;=$DB$6,$Q529&lt;&gt;$CN$7),1,0)</f>
        <v>0</v>
      </c>
      <c r="DE529" s="32">
        <f>IF(AND($U529&lt;&gt;$DB$5,$U529&lt;=$DB$6,$U529&lt;&gt;$CN$7),1,0)</f>
        <v>0</v>
      </c>
      <c r="DF529" s="32">
        <f>IF(AND($Y529&lt;&gt;$DB$5,$Y529&lt;=$DB$6,$Y529&lt;&gt;$CN$7),1,0)</f>
        <v>0</v>
      </c>
      <c r="DG529" s="32">
        <f>IF(AND($AG529&lt;&gt;$DB$5,$AG529&lt;=$DB$6,$AG529&lt;&gt;$CN$7),1,0)</f>
        <v>0</v>
      </c>
      <c r="DH529" s="32">
        <f>IF(AND($AK529&lt;&gt;$DB$5,$AK529&lt;=$DB$6,$AK529&lt;&gt;$CN$7),1,0)</f>
        <v>0</v>
      </c>
      <c r="DI529" s="32">
        <f>IF(AND($AS529&lt;&gt;$DB$5,$AS529&lt;=$DB$6,$AS529&lt;&gt;$CN$7),1,0)</f>
        <v>0</v>
      </c>
      <c r="DJ529" s="32">
        <f>IF(AND($AW529&lt;&gt;$DB$5,$AW529&lt;=$DB$6,$AW529&lt;&gt;$CN$7),1,0)</f>
        <v>0</v>
      </c>
      <c r="DK529" s="32">
        <f>IF(AND($BE529&lt;&gt;$DB$5,$BE529&lt;=$DB$6,$BE529&lt;&gt;$CN$7),1,0)</f>
        <v>0</v>
      </c>
      <c r="DL529" s="32">
        <f>IF(AND($BI529&lt;&gt;$DB$5,$BI529&lt;=$DB$6,$BI529&lt;&gt;$CN$7),1,0)</f>
        <v>0</v>
      </c>
      <c r="DM529" s="32">
        <f>IF(AND($BQ529&lt;&gt;$DB$5,$BQ529&lt;=$DB$6,$BQ529&lt;&gt;$CN$7),1,0)</f>
        <v>0</v>
      </c>
      <c r="DN529" s="32">
        <f>IF(AND($BU529&lt;&gt;$DB$5,$BU529&lt;=$DB$6,$BU529&lt;&gt;$CN$7),1,0)</f>
        <v>0</v>
      </c>
      <c r="DQ529" s="32">
        <f t="shared" ref="DQ529" si="26999">IF(AND($M529&lt;&gt;$DP$5,$M529&lt;=$DP$6,$M529&lt;&gt;$CN$7),1,0)</f>
        <v>0</v>
      </c>
      <c r="DR529" s="32">
        <f t="shared" ref="DR529" si="27000">IF(AND($Q529&lt;&gt;$DP$5,$Q529&lt;=$DP$6,$Q529&lt;&gt;$CN$7),1,0)</f>
        <v>0</v>
      </c>
      <c r="DS529" s="32">
        <f t="shared" ref="DS529" si="27001">IF(AND($U529&lt;&gt;$DP$5,$U529&lt;=$DP$6,$U529&lt;&gt;$CN$7),1,0)</f>
        <v>0</v>
      </c>
      <c r="DT529" s="32">
        <f t="shared" ref="DT529" si="27002">IF(AND($Y529&lt;&gt;$DP$5,$Y529&lt;=$DP$6,$Y529&lt;&gt;$CN$7),1,0)</f>
        <v>0</v>
      </c>
      <c r="DU529" s="32">
        <f t="shared" ref="DU529" si="27003">IF(AND($AG529&lt;&gt;$DP$5,$AG529&lt;=$DP$6,$AG529&lt;&gt;$CN$7),1,0)</f>
        <v>0</v>
      </c>
      <c r="DV529" s="32">
        <f t="shared" ref="DV529" si="27004">IF(AND($AK529&lt;&gt;$DP$5,$AK529&lt;=$DP$6,$AK529&lt;&gt;$CN$7),1,0)</f>
        <v>0</v>
      </c>
      <c r="DW529" s="32">
        <f t="shared" ref="DW529" si="27005">IF(AND($AS529&lt;&gt;$DP$5,$AS529&lt;=$DP$6,$AS529&lt;&gt;$CN$7),1,0)</f>
        <v>0</v>
      </c>
      <c r="DX529" s="32">
        <f t="shared" ref="DX529" si="27006">IF(AND($AW529&lt;&gt;$DP$5,$AW529&lt;=$DP$6,$AW529&lt;&gt;$CN$7),1,0)</f>
        <v>0</v>
      </c>
      <c r="DY529" s="32">
        <f t="shared" ref="DY529" si="27007">IF(AND($BE529&lt;&gt;$DP$5,$BE529&lt;=$DP$6,$BE529&lt;&gt;$CN$7),1,0)</f>
        <v>0</v>
      </c>
      <c r="DZ529" s="32">
        <f t="shared" ref="DZ529" si="27008">IF(AND($BI529&lt;&gt;$DP$5,$BI529&lt;=$DP$6,$BI529&lt;&gt;$CN$7),1,0)</f>
        <v>0</v>
      </c>
      <c r="EA529" s="32">
        <f t="shared" ref="EA529" si="27009">IF(AND($BQ529&lt;&gt;$DP$5,$BQ529&lt;=$DP$6,$BQ529&lt;&gt;$CN$7),1,0)</f>
        <v>0</v>
      </c>
      <c r="EB529" s="32">
        <f t="shared" ref="EB529" si="27010">IF(AND($BU529&lt;&gt;$DP$5,$BU529&lt;=$DP$6,$BU529&lt;&gt;$CN$7),1,0)</f>
        <v>0</v>
      </c>
      <c r="EE529" s="328">
        <f>IF(M529&lt;&gt;"",IF(M529&lt;=$ED$6,1,IF(L529&gt;$ED$6,0,NETWORKDAYS(L529,$ED$6,祭日リスト)/NETWORKDAYS(L529,M529,祭日リスト)))*$GG529*週間進捗報告書!$G$9,0)</f>
        <v>0</v>
      </c>
      <c r="EF529" s="328">
        <f>IF(Q529&lt;&gt;"",IF(Q529&lt;=$ED$6,1,IF(P529&gt;$ED$6,0,NETWORKDAYS(P529,$ED$6,祭日リスト)/NETWORKDAYS(P529,Q529,祭日リスト)))*$GG529*週間進捗報告書!$G$10,0)</f>
        <v>0</v>
      </c>
      <c r="EG529" s="328">
        <f>IF(U529&lt;&gt;"",IF(U529&lt;=$ED$6,1,IF(T529&gt;$ED$6,0,NETWORKDAYS(T529,$ED$6,祭日リスト)/NETWORKDAYS(T529,U529,祭日リスト)))*$GG529*週間進捗報告書!$G$11,0)</f>
        <v>0</v>
      </c>
      <c r="EH529" s="328">
        <f>IF(Y529&lt;&gt;"",IF(Y529&lt;=$ED$6,1,IF(X529&gt;$ED$6,0,NETWORKDAYS(X529,$ED$6,祭日リスト)/NETWORKDAYS(X529,Y529,祭日リスト)))*$GG529*週間進捗報告書!$G$12,0)</f>
        <v>0</v>
      </c>
      <c r="EI529" s="328">
        <f>IF(AG529&lt;&gt;"",IF(AG529&lt;=$ED$6,1,IF(AF529&gt;$ED$6,0,NETWORKDAYS(AF529,$ED$6,祭日リスト)/NETWORKDAYS(AF529,AG529,祭日リスト)))*$GG529*週間進捗報告書!$G$13,0)</f>
        <v>0</v>
      </c>
      <c r="EJ529" s="328">
        <f>IF(AK529&lt;&gt;"",IF(AK529&lt;=$ED$6,1,IF(AJ529&gt;$ED$6,0,NETWORKDAYS(AJ529,$ED$6,祭日リスト)/NETWORKDAYS(AJ529,AK529,祭日リスト)))*$GG529*週間進捗報告書!$G$14,0)</f>
        <v>0</v>
      </c>
      <c r="EK529" s="328">
        <f>IF(AS529&lt;&gt;"",IF(AS529&lt;=$ED$6,1,IF(AR529&gt;$ED$6,0,NETWORKDAYS(AR529,$ED$6,祭日リスト)/NETWORKDAYS(AR529,AS529,祭日リスト)))*$GG529*週間進捗報告書!$G$15,0)</f>
        <v>0</v>
      </c>
      <c r="EL529" s="328">
        <f>IF(AW529&lt;&gt;"",IF(AW529&lt;=$ED$6,1,IF(AV529&gt;$ED$6,0,NETWORKDAYS(AV529,$ED$6,祭日リスト)/NETWORKDAYS(AV529,AW529,祭日リスト)))*$GG529*週間進捗報告書!$G$16,0)</f>
        <v>0</v>
      </c>
      <c r="EM529" s="328">
        <f>IF(BE529&lt;&gt;"",IF(BE529&lt;=$ED$6,1,IF(BD529&gt;$ED$6,0,NETWORKDAYS(BD529,$ED$6,祭日リスト)/NETWORKDAYS(BD529,BE529,祭日リスト)))*$GG529*週間進捗報告書!$G$17,0)</f>
        <v>0</v>
      </c>
      <c r="EN529" s="328">
        <f>IF(BI529&lt;&gt;"",IF(BI529&lt;=$ED$6,1,IF(BH529&gt;$ED$6,0,NETWORKDAYS(BH529,$ED$6,祭日リスト)/NETWORKDAYS(BH529,BI529,祭日リスト)))*$GG529*週間進捗報告書!$G$18,0)</f>
        <v>0</v>
      </c>
      <c r="EO529" s="328">
        <f>IF(BQ529&lt;&gt;"",IF(BQ529&lt;=$ED$6,1,IF(BP529&gt;$ED$6,0,NETWORKDAYS(BP529,$ED$6,祭日リスト)/NETWORKDAYS(BP529,BQ529,祭日リスト)))*$GG529*週間進捗報告書!$G$19,0)</f>
        <v>0</v>
      </c>
      <c r="EP529" s="328">
        <f>IF(BU529&lt;&gt;"",IF(BU529&lt;=$ED$6,1,IF(BT529&gt;$ED$6,0,NETWORKDAYS(BT529,$ED$6,祭日リスト)/NETWORKDAYS(BT529,BU529,祭日リスト)))*$GG529*週間進捗報告書!$G$20,0)</f>
        <v>0</v>
      </c>
      <c r="ER529" s="547">
        <f t="shared" ref="ER529:FC529" si="27011">EE529-EE530</f>
        <v>0</v>
      </c>
      <c r="ES529" s="547">
        <f t="shared" si="27011"/>
        <v>0</v>
      </c>
      <c r="ET529" s="547">
        <f t="shared" si="27011"/>
        <v>0</v>
      </c>
      <c r="EU529" s="547">
        <f t="shared" si="27011"/>
        <v>0</v>
      </c>
      <c r="EV529" s="547">
        <f t="shared" si="27011"/>
        <v>0</v>
      </c>
      <c r="EW529" s="547">
        <f t="shared" si="27011"/>
        <v>0</v>
      </c>
      <c r="EX529" s="547">
        <f t="shared" si="27011"/>
        <v>0</v>
      </c>
      <c r="EY529" s="547">
        <f t="shared" si="27011"/>
        <v>0</v>
      </c>
      <c r="EZ529" s="547">
        <f t="shared" si="27011"/>
        <v>0</v>
      </c>
      <c r="FA529" s="547">
        <f t="shared" si="27011"/>
        <v>0</v>
      </c>
      <c r="FB529" s="547">
        <f t="shared" si="27011"/>
        <v>0</v>
      </c>
      <c r="FC529" s="547">
        <f t="shared" si="27011"/>
        <v>0</v>
      </c>
      <c r="FD529" s="547">
        <f t="shared" ref="FD529" si="27012">SUM(ER529:FC530)</f>
        <v>0</v>
      </c>
      <c r="FE529" s="333"/>
      <c r="FG529" s="32">
        <f>IF(AND($M529&lt;&gt;$FF$7),1,0)</f>
        <v>0</v>
      </c>
      <c r="FH529" s="32">
        <f>IF(AND($Q529&lt;&gt;$FF$7),1,0)</f>
        <v>0</v>
      </c>
      <c r="FI529" s="32">
        <f>IF(AND($U529&lt;&gt;$FF$7),1,0)</f>
        <v>0</v>
      </c>
      <c r="FJ529" s="32">
        <f>IF(AND($Y529&lt;&gt;$FF$7),1,0)</f>
        <v>0</v>
      </c>
      <c r="FK529" s="32">
        <f>IF(AND($AG529&lt;&gt;$FF$7),1,0)</f>
        <v>0</v>
      </c>
      <c r="FL529" s="32">
        <f>IF(AND($AK529&lt;&gt;$FF$7),1,0)</f>
        <v>0</v>
      </c>
      <c r="FM529" s="32">
        <f>IF(AND($AS529&lt;&gt;$FF$7),1,0)</f>
        <v>0</v>
      </c>
      <c r="FN529" s="32">
        <f>IF(AND($AW529&lt;&gt;$FF$7),1,0)</f>
        <v>0</v>
      </c>
      <c r="FO529" s="32">
        <f>IF(AND($BE529&lt;&gt;$FF$7),1,0)</f>
        <v>0</v>
      </c>
      <c r="FP529" s="32">
        <f>IF(AND($BI529&lt;&gt;$FF$7),1,0)</f>
        <v>0</v>
      </c>
      <c r="FQ529" s="32">
        <f>IF(AND($BQ529&lt;&gt;$FF$7),1,0)</f>
        <v>0</v>
      </c>
      <c r="FR529" s="32">
        <f>IF(AND($BU529&lt;&gt;$FF$7),1,0)</f>
        <v>0</v>
      </c>
      <c r="FU529" s="294">
        <f t="shared" ref="FU529" si="27013">IF($K529&lt;&gt;"NG",$GG529,0)</f>
        <v>0</v>
      </c>
      <c r="FV529" s="294">
        <f t="shared" ref="FV529" si="27014">IF($O529&lt;&gt;"NG",$GG529,0)</f>
        <v>0</v>
      </c>
      <c r="FW529" s="294">
        <f t="shared" ref="FW529" si="27015">IF($S529&lt;&gt;"NG",$GG529,0)</f>
        <v>0</v>
      </c>
      <c r="FX529" s="294">
        <f t="shared" ref="FX529" si="27016">IF($W529&lt;&gt;"NG",$GG529,0)</f>
        <v>0</v>
      </c>
      <c r="FY529" s="294">
        <f t="shared" ref="FY529" si="27017">IF($AE529&lt;&gt;"NG",$GG529,0)</f>
        <v>0</v>
      </c>
      <c r="FZ529" s="294">
        <f t="shared" ref="FZ529" si="27018">IF($AI529&lt;&gt;"NG",$GG529,0)</f>
        <v>0</v>
      </c>
      <c r="GA529" s="294">
        <f t="shared" ref="GA529" si="27019">IF($AQ529&lt;&gt;"NG",$GG529,0)</f>
        <v>0</v>
      </c>
      <c r="GB529" s="294">
        <f t="shared" ref="GB529" si="27020">IF($AU529&lt;&gt;"NG",$GG529,0)</f>
        <v>0</v>
      </c>
      <c r="GC529" s="294">
        <f t="shared" ref="GC529" si="27021">IF($BC529&lt;&gt;"NG",$GG529,0)</f>
        <v>0</v>
      </c>
      <c r="GD529" s="294">
        <f t="shared" ref="GD529" si="27022">IF($BG529&lt;&gt;"NG",$GG529,0)</f>
        <v>0</v>
      </c>
      <c r="GE529" s="294">
        <f t="shared" ref="GE529" si="27023">IF($BO529&lt;&gt;"NG",$GG529,0)</f>
        <v>0</v>
      </c>
      <c r="GF529" s="294">
        <f t="shared" ref="GF529" si="27024">IF($BS529&lt;&gt;"NG",$GG529,0)</f>
        <v>0</v>
      </c>
      <c r="GG529" s="294" t="e">
        <f>VLOOKUP($D529,リスト!$D:$S,15,FALSE)</f>
        <v>#N/A</v>
      </c>
      <c r="GH529" s="2" t="e">
        <f>INDEX(リスト!$V:$V,MATCH(中日程計画表!$D529,リスト!$D:$D,0))</f>
        <v>#N/A</v>
      </c>
      <c r="GI529" s="2" t="e">
        <f>INDEX(リスト!$A:$A,MATCH(中日程計画表!$D529,リスト!$D:$D,0))</f>
        <v>#N/A</v>
      </c>
      <c r="GJ529" s="2" t="e">
        <f>INDEX(リスト!$U:$U,MATCH(中日程計画表!$D529,リスト!$D:$D,0))</f>
        <v>#N/A</v>
      </c>
      <c r="GK529" s="5" t="e">
        <f>INDEX(リスト!$W:$W,MATCH(中日程計画表!$D529,リスト!$D:$D,0))</f>
        <v>#N/A</v>
      </c>
      <c r="GL529" s="2" t="s">
        <v>200</v>
      </c>
      <c r="GM529" s="296">
        <f>D529</f>
        <v>0</v>
      </c>
      <c r="GN529" s="296">
        <f>E529</f>
        <v>0</v>
      </c>
      <c r="GU529" s="460" t="str">
        <f t="shared" ref="GU529" si="27025">AE529</f>
        <v>NG</v>
      </c>
      <c r="GV529" s="460">
        <f t="shared" ref="GV529" si="27026">EI529</f>
        <v>0</v>
      </c>
      <c r="GW529" s="460">
        <f t="shared" ref="GW529" si="27027">EI530</f>
        <v>0</v>
      </c>
      <c r="GX529" s="462">
        <f t="shared" ref="GX529" si="27028">EV529</f>
        <v>0</v>
      </c>
      <c r="GY529" s="460" t="str">
        <f t="shared" ref="GY529" si="27029">AI529</f>
        <v>NG</v>
      </c>
      <c r="GZ529" s="460">
        <f t="shared" ref="GZ529" si="27030">EJ529</f>
        <v>0</v>
      </c>
      <c r="HA529" s="460">
        <f t="shared" ref="HA529" si="27031">EJ530</f>
        <v>0</v>
      </c>
      <c r="HB529" s="462">
        <f t="shared" ref="HB529" si="27032">EW529</f>
        <v>0</v>
      </c>
      <c r="HC529" s="460" t="str">
        <f t="shared" ref="HC529" si="27033">AQ529</f>
        <v>NG</v>
      </c>
      <c r="HD529" s="460">
        <f t="shared" ref="HD529" si="27034">EK529</f>
        <v>0</v>
      </c>
      <c r="HE529" s="460">
        <f t="shared" ref="HE529" si="27035">EK530</f>
        <v>0</v>
      </c>
      <c r="HF529" s="462">
        <f t="shared" ref="HF529" si="27036">EX529</f>
        <v>0</v>
      </c>
      <c r="HG529" s="460" t="str">
        <f t="shared" ref="HG529" si="27037">AU529</f>
        <v>NG</v>
      </c>
      <c r="HH529" s="460">
        <f t="shared" ref="HH529" si="27038">EL529</f>
        <v>0</v>
      </c>
      <c r="HI529" s="460">
        <f t="shared" ref="HI529" si="27039">EL530</f>
        <v>0</v>
      </c>
      <c r="HJ529" s="462">
        <f t="shared" ref="HJ529" si="27040">EY529</f>
        <v>0</v>
      </c>
      <c r="HK529" s="460" t="str">
        <f t="shared" ref="HK529" si="27041">BC529</f>
        <v>NG</v>
      </c>
      <c r="HL529" s="460">
        <f t="shared" ref="HL529" si="27042">EM529</f>
        <v>0</v>
      </c>
      <c r="HM529" s="460">
        <f t="shared" ref="HM529" si="27043">EM530</f>
        <v>0</v>
      </c>
      <c r="HN529" s="462">
        <f t="shared" ref="HN529" si="27044">EZ529</f>
        <v>0</v>
      </c>
      <c r="HO529" s="460" t="str">
        <f t="shared" ref="HO529" si="27045">BG529</f>
        <v>NG</v>
      </c>
      <c r="HP529" s="460">
        <f t="shared" ref="HP529" si="27046">EN529</f>
        <v>0</v>
      </c>
      <c r="HQ529" s="460">
        <f t="shared" ref="HQ529" si="27047">EN530</f>
        <v>0</v>
      </c>
      <c r="HR529" s="462">
        <f t="shared" ref="HR529" si="27048">FA529</f>
        <v>0</v>
      </c>
      <c r="HS529" s="332"/>
    </row>
    <row r="530" spans="1:227" ht="12" customHeight="1">
      <c r="A530" s="489"/>
      <c r="B530" s="487"/>
      <c r="C530" s="475"/>
      <c r="D530" s="485"/>
      <c r="E530" s="483"/>
      <c r="F530" s="317"/>
      <c r="G530" s="317"/>
      <c r="H530" s="317"/>
      <c r="I530" s="317"/>
      <c r="J530" s="316"/>
      <c r="K530" s="481"/>
      <c r="L530" s="77"/>
      <c r="M530" s="77"/>
      <c r="N530" s="471"/>
      <c r="O530" s="475"/>
      <c r="P530" s="77"/>
      <c r="Q530" s="77"/>
      <c r="R530" s="471"/>
      <c r="S530" s="475"/>
      <c r="T530" s="77"/>
      <c r="U530" s="77"/>
      <c r="V530" s="471"/>
      <c r="W530" s="473"/>
      <c r="X530" s="77"/>
      <c r="Y530" s="77"/>
      <c r="Z530" s="471"/>
      <c r="AA530" s="477"/>
      <c r="AB530" s="80"/>
      <c r="AC530" s="80"/>
      <c r="AD530" s="471"/>
      <c r="AE530" s="473"/>
      <c r="AF530" s="77"/>
      <c r="AG530" s="77"/>
      <c r="AH530" s="471"/>
      <c r="AI530" s="473"/>
      <c r="AJ530" s="77"/>
      <c r="AK530" s="77"/>
      <c r="AL530" s="471"/>
      <c r="AM530" s="477"/>
      <c r="AN530" s="80"/>
      <c r="AO530" s="80"/>
      <c r="AP530" s="471"/>
      <c r="AQ530" s="473"/>
      <c r="AR530" s="77"/>
      <c r="AS530" s="77"/>
      <c r="AT530" s="471"/>
      <c r="AU530" s="473"/>
      <c r="AV530" s="77"/>
      <c r="AW530" s="77"/>
      <c r="AX530" s="471"/>
      <c r="AY530" s="477"/>
      <c r="AZ530" s="80"/>
      <c r="BA530" s="80"/>
      <c r="BB530" s="471"/>
      <c r="BC530" s="475"/>
      <c r="BD530" s="77"/>
      <c r="BE530" s="77"/>
      <c r="BF530" s="471"/>
      <c r="BG530" s="473"/>
      <c r="BH530" s="77"/>
      <c r="BI530" s="77"/>
      <c r="BJ530" s="471"/>
      <c r="BK530" s="477"/>
      <c r="BL530" s="80"/>
      <c r="BM530" s="80"/>
      <c r="BN530" s="471"/>
      <c r="BO530" s="475"/>
      <c r="BP530" s="77"/>
      <c r="BQ530" s="77"/>
      <c r="BR530" s="471"/>
      <c r="BS530" s="473"/>
      <c r="BT530" s="77"/>
      <c r="BU530" s="77"/>
      <c r="BV530" s="471"/>
      <c r="BW530" s="469"/>
      <c r="BX530" s="467"/>
      <c r="BY530" s="490"/>
      <c r="CA530" s="19">
        <f t="shared" ref="CA530" si="27049">IF(AND($N529=1,$M530&lt;&gt;$BZ$7),1,0)</f>
        <v>0</v>
      </c>
      <c r="CB530" s="19">
        <f t="shared" ref="CB530" si="27050">IF(AND($R529=1,$Q530&lt;&gt;$BZ$7),1,0)</f>
        <v>0</v>
      </c>
      <c r="CC530" s="19">
        <f t="shared" ref="CC530" si="27051">IF(AND($V529=1,$U530&lt;&gt;$BZ$7),1,0)</f>
        <v>0</v>
      </c>
      <c r="CD530" s="19">
        <f t="shared" ref="CD530" si="27052">IF(AND($Z529=1,$Y530&lt;&gt;$BZ$7),1,0)</f>
        <v>0</v>
      </c>
      <c r="CE530" s="19">
        <f t="shared" ref="CE530" si="27053">IF(AND($AH529=1,$AG530&lt;&gt;$BZ$7),1,0)</f>
        <v>0</v>
      </c>
      <c r="CF530" s="19">
        <f t="shared" ref="CF530" si="27054">IF(AND($AL529=1,$AK530&lt;&gt;$BZ$7),1,0)</f>
        <v>0</v>
      </c>
      <c r="CG530" s="19">
        <f t="shared" ref="CG530" si="27055">IF(AND($AT529=1,$AS530&lt;&gt;$BZ$7),1,0)</f>
        <v>0</v>
      </c>
      <c r="CH530" s="19">
        <f t="shared" ref="CH530" si="27056">IF(AND($AX529=1,$AW530&lt;&gt;$BZ$7),1,0)</f>
        <v>0</v>
      </c>
      <c r="CI530" s="19">
        <f t="shared" ref="CI530" si="27057">IF(AND($BF529=1,$BE530&lt;&gt;$BZ$7),1,0)</f>
        <v>0</v>
      </c>
      <c r="CJ530" s="19">
        <f t="shared" ref="CJ530" si="27058">IF(AND($BJ529=1,$BI530&lt;&gt;$BZ$7),1,0)</f>
        <v>0</v>
      </c>
      <c r="CK530" s="19">
        <f t="shared" ref="CK530" si="27059">IF(AND($BR529=1,$BQ530&lt;&gt;$BZ$7),1,0)</f>
        <v>0</v>
      </c>
      <c r="CL530" s="19">
        <f t="shared" ref="CL530" si="27060">IF(AND($BV529=1,$BU530&lt;&gt;$BZ$7),1,0)</f>
        <v>0</v>
      </c>
      <c r="CO530" s="19">
        <f>IF(AND($M530&lt;&gt;$CN$7,$M530&lt;=$CN$6),1,0)</f>
        <v>0</v>
      </c>
      <c r="CP530" s="19">
        <f>IF(AND($Q530&lt;&gt;$CN$7,$Q530&lt;=$CN$6),1,0)</f>
        <v>0</v>
      </c>
      <c r="CQ530" s="19">
        <f>IF(AND($U530&lt;&gt;$CN$7,$U530&lt;=$CN$6),1,0)</f>
        <v>0</v>
      </c>
      <c r="CR530" s="19">
        <f>IF(AND($Y530&lt;&gt;$CN$7,$Y530&lt;=$CN$6),1,0)</f>
        <v>0</v>
      </c>
      <c r="CS530" s="19">
        <f>IF(AND($AG530&lt;&gt;$CN$7,$AG530&lt;=$CN$6),1,0)</f>
        <v>0</v>
      </c>
      <c r="CT530" s="19">
        <f>IF(AND($AK530&lt;&gt;$CN$7,$AK530&lt;=$CN$6),1,0)</f>
        <v>0</v>
      </c>
      <c r="CU530" s="19">
        <f>IF(AND($AS530&lt;&gt;$CN$7,$AS530&lt;=$CN$6),1,0)</f>
        <v>0</v>
      </c>
      <c r="CV530" s="19">
        <f>IF(AND($AW530&lt;&gt;$CN$7,$AW530&lt;=$CN$6),1,0)</f>
        <v>0</v>
      </c>
      <c r="CW530" s="19">
        <f>IF(AND($BE530&lt;&gt;$CN$7,$BE530&lt;=$CN$6),1,0)</f>
        <v>0</v>
      </c>
      <c r="CX530" s="19">
        <f>IF(AND($BI530&lt;&gt;$CN$7,$BI530&lt;=$CN$6),1,0)</f>
        <v>0</v>
      </c>
      <c r="CY530" s="19">
        <f>IF(AND($BQ530&lt;&gt;$CN$7,$BQ530&lt;=$CN$6),1,0)</f>
        <v>0</v>
      </c>
      <c r="CZ530" s="19">
        <f>IF(AND($BU530&lt;&gt;$CN$7,$BU530&lt;=$CN$6),1,0)</f>
        <v>0</v>
      </c>
      <c r="DC530" s="19">
        <f>IF($N529=1,1,0)</f>
        <v>0</v>
      </c>
      <c r="DD530" s="19">
        <f>IF($R529=1,1,0)</f>
        <v>0</v>
      </c>
      <c r="DE530" s="19">
        <f>IF($V529=1,1,0)</f>
        <v>0</v>
      </c>
      <c r="DF530" s="19">
        <f>IF($Z529=1,1,0)</f>
        <v>0</v>
      </c>
      <c r="DG530" s="19">
        <f>IF($AH529=1,1,0)</f>
        <v>0</v>
      </c>
      <c r="DH530" s="19">
        <f>IF($AL529=1,1,0)</f>
        <v>0</v>
      </c>
      <c r="DI530" s="19">
        <f>IF($AT529=1,1,0)</f>
        <v>0</v>
      </c>
      <c r="DJ530" s="19">
        <f>IF($AX529=1,1,0)</f>
        <v>0</v>
      </c>
      <c r="DK530" s="19">
        <f>IF($BF529=1,1,0)</f>
        <v>0</v>
      </c>
      <c r="DL530" s="19">
        <f>IF($BJ529=1,1,0)</f>
        <v>0</v>
      </c>
      <c r="DM530" s="19">
        <f>IF($BR529=1,1,0)</f>
        <v>0</v>
      </c>
      <c r="DN530" s="19">
        <f>IF($BV529=1,1,0)</f>
        <v>0</v>
      </c>
      <c r="DQ530" s="19">
        <f t="shared" ref="DQ530" si="27061">IF($N529=1,1,0)</f>
        <v>0</v>
      </c>
      <c r="DR530" s="19">
        <f t="shared" ref="DR530" si="27062">IF($R529=1,1,0)</f>
        <v>0</v>
      </c>
      <c r="DS530" s="19">
        <f t="shared" ref="DS530" si="27063">IF($V529=1,1,0)</f>
        <v>0</v>
      </c>
      <c r="DT530" s="19">
        <f t="shared" ref="DT530" si="27064">IF($Z529=1,1,0)</f>
        <v>0</v>
      </c>
      <c r="DU530" s="19">
        <f t="shared" ref="DU530" si="27065">IF($AH529=1,1,0)</f>
        <v>0</v>
      </c>
      <c r="DV530" s="19">
        <f t="shared" ref="DV530" si="27066">IF($AL529=1,1,0)</f>
        <v>0</v>
      </c>
      <c r="DW530" s="19">
        <f t="shared" ref="DW530" si="27067">IF($AT529=1,1,0)</f>
        <v>0</v>
      </c>
      <c r="DX530" s="19">
        <f t="shared" ref="DX530" si="27068">IF($AX529=1,1,0)</f>
        <v>0</v>
      </c>
      <c r="DY530" s="19">
        <f t="shared" ref="DY530" si="27069">IF($BF529=1,1,0)</f>
        <v>0</v>
      </c>
      <c r="DZ530" s="19">
        <f t="shared" ref="DZ530" si="27070">IF($BJ529=1,1,0)</f>
        <v>0</v>
      </c>
      <c r="EA530" s="19">
        <f t="shared" ref="EA530" si="27071">IF($BR529=1,1,0)</f>
        <v>0</v>
      </c>
      <c r="EB530" s="19">
        <f t="shared" ref="EB530" si="27072">IF($BV529=1,1,0)</f>
        <v>0</v>
      </c>
      <c r="EE530" s="329">
        <f>N529*$FU530*週間進捗報告書!$G$9</f>
        <v>0</v>
      </c>
      <c r="EF530" s="329">
        <f>R529*$FV530*週間進捗報告書!$G$10</f>
        <v>0</v>
      </c>
      <c r="EG530" s="329">
        <f>V529*$FW530*週間進捗報告書!$G$11</f>
        <v>0</v>
      </c>
      <c r="EH530" s="329">
        <f>Z529*$FX530*週間進捗報告書!$G$12</f>
        <v>0</v>
      </c>
      <c r="EI530" s="329">
        <f>AH529*$FY530*週間進捗報告書!$G$13</f>
        <v>0</v>
      </c>
      <c r="EJ530" s="329">
        <f>AL529*$FZ530*週間進捗報告書!$G$14</f>
        <v>0</v>
      </c>
      <c r="EK530" s="329">
        <f>AT529*$GA530*週間進捗報告書!$G$15</f>
        <v>0</v>
      </c>
      <c r="EL530" s="329">
        <f>AX529*$GB530*週間進捗報告書!$G$16</f>
        <v>0</v>
      </c>
      <c r="EM530" s="329">
        <f>BF529*$GC530*週間進捗報告書!$G$17</f>
        <v>0</v>
      </c>
      <c r="EN530" s="329">
        <f>BJ529*$GD530*週間進捗報告書!$G$18</f>
        <v>0</v>
      </c>
      <c r="EO530" s="329">
        <f>BR529*$GE530*週間進捗報告書!$G$19</f>
        <v>0</v>
      </c>
      <c r="EP530" s="329">
        <f>BV529*$GF530*週間進捗報告書!$G$20</f>
        <v>0</v>
      </c>
      <c r="ER530" s="547"/>
      <c r="ES530" s="547"/>
      <c r="ET530" s="547"/>
      <c r="EU530" s="547"/>
      <c r="EV530" s="547"/>
      <c r="EW530" s="547"/>
      <c r="EX530" s="547"/>
      <c r="EY530" s="547"/>
      <c r="EZ530" s="547"/>
      <c r="FA530" s="547"/>
      <c r="FB530" s="547"/>
      <c r="FC530" s="547"/>
      <c r="FD530" s="547"/>
      <c r="FE530" s="332"/>
      <c r="FG530" s="19"/>
      <c r="FH530" s="19"/>
      <c r="FI530" s="19"/>
      <c r="FJ530" s="19"/>
      <c r="FK530" s="19"/>
      <c r="FL530" s="19"/>
      <c r="FM530" s="19"/>
      <c r="FN530" s="19"/>
      <c r="FO530" s="19"/>
      <c r="FP530" s="19"/>
      <c r="FQ530" s="19"/>
      <c r="FR530" s="19"/>
      <c r="FU530" s="295">
        <f t="shared" ref="FU530" si="27073">FU529</f>
        <v>0</v>
      </c>
      <c r="FV530" s="295">
        <f t="shared" ref="FV530" si="27074">FV529</f>
        <v>0</v>
      </c>
      <c r="FW530" s="295">
        <f t="shared" ref="FW530" si="27075">FW529</f>
        <v>0</v>
      </c>
      <c r="FX530" s="295">
        <f t="shared" ref="FX530" si="27076">FX529</f>
        <v>0</v>
      </c>
      <c r="FY530" s="295">
        <f t="shared" ref="FY530" si="27077">FY529</f>
        <v>0</v>
      </c>
      <c r="FZ530" s="295">
        <f t="shared" ref="FZ530" si="27078">FZ529</f>
        <v>0</v>
      </c>
      <c r="GA530" s="295">
        <f t="shared" ref="GA530" si="27079">GA529</f>
        <v>0</v>
      </c>
      <c r="GB530" s="295">
        <f t="shared" ref="GB530" si="27080">GB529</f>
        <v>0</v>
      </c>
      <c r="GC530" s="295">
        <f t="shared" ref="GC530" si="27081">GC529</f>
        <v>0</v>
      </c>
      <c r="GD530" s="295">
        <f t="shared" ref="GD530" si="27082">GD529</f>
        <v>0</v>
      </c>
      <c r="GE530" s="295">
        <f t="shared" ref="GE530" si="27083">GE529</f>
        <v>0</v>
      </c>
      <c r="GF530" s="295">
        <f t="shared" ref="GF530" si="27084">GF529</f>
        <v>0</v>
      </c>
      <c r="GG530" s="295" t="e">
        <f t="shared" ref="GG530" si="27085">GG529</f>
        <v>#N/A</v>
      </c>
      <c r="GH530" s="2" t="e">
        <f>INDEX(リスト!$V:$V,MATCH(中日程計画表!$D529,リスト!$D:$D,0))</f>
        <v>#N/A</v>
      </c>
      <c r="GI530" s="2" t="e">
        <f>INDEX(リスト!$A:$A,MATCH(中日程計画表!$D529,リスト!$D:$D,0))</f>
        <v>#N/A</v>
      </c>
      <c r="GJ530" s="2" t="e">
        <f>INDEX(リスト!$U:$U,MATCH(中日程計画表!$D529,リスト!$D:$D,0))</f>
        <v>#N/A</v>
      </c>
      <c r="GK530" s="5" t="e">
        <f>INDEX(リスト!$W:$W,MATCH(中日程計画表!$D529,リスト!$D:$D,0))</f>
        <v>#N/A</v>
      </c>
      <c r="GL530" s="2" t="s">
        <v>201</v>
      </c>
      <c r="GM530" s="296">
        <f t="shared" ref="GM530" si="27086">GM529</f>
        <v>0</v>
      </c>
      <c r="GN530" s="296">
        <f t="shared" ref="GN530" si="27087">GN529</f>
        <v>0</v>
      </c>
      <c r="GU530" s="461"/>
      <c r="GV530" s="460"/>
      <c r="GW530" s="460"/>
      <c r="GX530" s="461"/>
      <c r="GY530" s="461"/>
      <c r="GZ530" s="460"/>
      <c r="HA530" s="460"/>
      <c r="HB530" s="461"/>
      <c r="HC530" s="461"/>
      <c r="HD530" s="460"/>
      <c r="HE530" s="460"/>
      <c r="HF530" s="461"/>
      <c r="HG530" s="461"/>
      <c r="HH530" s="460"/>
      <c r="HI530" s="460"/>
      <c r="HJ530" s="461"/>
      <c r="HK530" s="461"/>
      <c r="HL530" s="460"/>
      <c r="HM530" s="460"/>
      <c r="HN530" s="461"/>
      <c r="HO530" s="461"/>
      <c r="HP530" s="460"/>
      <c r="HQ530" s="460"/>
      <c r="HR530" s="461"/>
      <c r="HS530" s="4"/>
    </row>
    <row r="531" spans="1:227" ht="12" customHeight="1">
      <c r="A531" s="488" t="str">
        <f t="shared" ref="A531" ca="1" si="27088">INDIRECT("リスト!A"&amp;B531+6)</f>
        <v/>
      </c>
      <c r="B531" s="486">
        <f t="shared" ref="B531" si="27089">ROUNDDOWN((ROW()-6)/2,0)+1</f>
        <v>263</v>
      </c>
      <c r="C531" s="474" t="str">
        <f>機能グループ名</f>
        <v/>
      </c>
      <c r="D531" s="484">
        <f>機能ID</f>
        <v>0</v>
      </c>
      <c r="E531" s="482">
        <f>機能名</f>
        <v>0</v>
      </c>
      <c r="F531" s="315"/>
      <c r="G531" s="315"/>
      <c r="H531" s="315"/>
      <c r="I531" s="315"/>
      <c r="J531" s="316"/>
      <c r="K531" s="480" t="str">
        <f>担当者_SR</f>
        <v>NG</v>
      </c>
      <c r="L531" s="76"/>
      <c r="M531" s="76"/>
      <c r="N531" s="470"/>
      <c r="O531" s="474" t="str">
        <f>担当者_SRR</f>
        <v>NG</v>
      </c>
      <c r="P531" s="76"/>
      <c r="Q531" s="76"/>
      <c r="R531" s="470"/>
      <c r="S531" s="474" t="str">
        <f>担当者_DS</f>
        <v>NG</v>
      </c>
      <c r="T531" s="76"/>
      <c r="U531" s="76"/>
      <c r="V531" s="470"/>
      <c r="W531" s="472" t="str">
        <f>担当者_DSR</f>
        <v>NG</v>
      </c>
      <c r="X531" s="76"/>
      <c r="Y531" s="76"/>
      <c r="Z531" s="470"/>
      <c r="AA531" s="476"/>
      <c r="AB531" s="79"/>
      <c r="AC531" s="79"/>
      <c r="AD531" s="470">
        <f>IF(AC532 &lt;&gt; "",1,0)</f>
        <v>0</v>
      </c>
      <c r="AE531" s="472" t="str">
        <f>担当者_CD</f>
        <v>NG</v>
      </c>
      <c r="AF531" s="76"/>
      <c r="AG531" s="76"/>
      <c r="AH531" s="470"/>
      <c r="AI531" s="472" t="str">
        <f>担当者_DD</f>
        <v>NG</v>
      </c>
      <c r="AJ531" s="76"/>
      <c r="AK531" s="76"/>
      <c r="AL531" s="470"/>
      <c r="AM531" s="476"/>
      <c r="AN531" s="79"/>
      <c r="AO531" s="79"/>
      <c r="AP531" s="470">
        <f>IF(AO532 &lt;&gt; "",1,0)</f>
        <v>0</v>
      </c>
      <c r="AQ531" s="472" t="str">
        <f>担当者_MCL</f>
        <v>NG</v>
      </c>
      <c r="AR531" s="76"/>
      <c r="AS531" s="76"/>
      <c r="AT531" s="470"/>
      <c r="AU531" s="472" t="str">
        <f>担当者_MCLR</f>
        <v>NG</v>
      </c>
      <c r="AV531" s="76"/>
      <c r="AW531" s="76"/>
      <c r="AX531" s="470"/>
      <c r="AY531" s="476"/>
      <c r="AZ531" s="79"/>
      <c r="BA531" s="79"/>
      <c r="BB531" s="470">
        <f>IF(BA532 &lt;&gt; "",1,0)</f>
        <v>0</v>
      </c>
      <c r="BC531" s="474" t="str">
        <f>担当者_MT</f>
        <v>NG</v>
      </c>
      <c r="BD531" s="76"/>
      <c r="BE531" s="76"/>
      <c r="BF531" s="470"/>
      <c r="BG531" s="472" t="str">
        <f>担当者_M検</f>
        <v>NG</v>
      </c>
      <c r="BH531" s="76"/>
      <c r="BI531" s="76"/>
      <c r="BJ531" s="470"/>
      <c r="BK531" s="476"/>
      <c r="BL531" s="79"/>
      <c r="BM531" s="79"/>
      <c r="BN531" s="470">
        <v>0</v>
      </c>
      <c r="BO531" s="474" t="str">
        <f>担当者_モテ</f>
        <v>NG</v>
      </c>
      <c r="BP531" s="76"/>
      <c r="BQ531" s="76"/>
      <c r="BR531" s="470"/>
      <c r="BS531" s="472" t="str">
        <f>担当者_モテR</f>
        <v>NG</v>
      </c>
      <c r="BT531" s="76"/>
      <c r="BU531" s="76"/>
      <c r="BV531" s="470"/>
      <c r="BW531" s="468">
        <f t="shared" ref="BW531" si="27090">IFERROR(SUM(IF(K531&lt;&gt;"NG",N531*K$1,0),IF(O531&lt;&gt;"NG",R531*O$1,0),IF(S531&lt;&gt;"NG",V531*S$1,0),IF(W531&lt;&gt;"NG",Z531*W$1,0),IF(AA531&lt;&gt;"NG",AD531*AA$1,0),IF(AE531&lt;&gt;"NG",AH531*AE$1,0),IF(AI531&lt;&gt;"NG",AL531*AI$1,0),IF(AM531&lt;&gt;"NG",AP531*AM$1,0),IF(AQ531&lt;&gt;"NG",AT531*AQ$1,0),IF(AU531&lt;&gt;"NG",AX531*AU$1,0),IF(AY531&lt;&gt;"NG",BB531*AY$1,0),IF(BC531&lt;&gt;"NG",BF531*BC$1,0),IF(BG531&lt;&gt;"NG",BJ531*BG$1,0),IF(BK531&lt;&gt;"NG",BN531*BK$1,0),IF(BO531&lt;&gt;"NG",BR531*BO$1,0),IF(BS531&lt;&gt;"NG",BV531*BS$1,0))/SUM(IF(K531&lt;&gt;"NG",K$1,0),IF(O531&lt;&gt;"NG",O$1,0),IF(S531&lt;&gt;"NG",S$1,0),IF(W531&lt;&gt;"NG",W$1,0),IF(AA531&lt;&gt;"NG",AA$1,0),IF(AE531&lt;&gt;"NG",AE$1,0),IF(AI531&lt;&gt;"NG",AI$1,0),IF(AM531&lt;&gt;"NG",AM$1,0),IF(AQ531&lt;&gt;"NG",AQ$1,0),IF(AU531&lt;&gt;"NG",AU$1,0),IF(AY531&lt;&gt;"NG",AY$1,0),IF(BC531&lt;&gt;"NG",BC$1,0),IF(BG531&lt;&gt;"NG",BG$1,0),IF(BK531&lt;&gt;"NG",BK$1,0),IF(BO531&lt;&gt;"NG",BO$1,0),IF(BS531&lt;&gt;"NG",BS$1,0)),0)</f>
        <v>0</v>
      </c>
      <c r="BX531" s="466"/>
      <c r="BY531" s="490"/>
      <c r="BZ531" s="5"/>
      <c r="CA531" s="32">
        <f t="shared" ref="CA531" si="27091">IF(AND($M531&lt;&gt;$BZ$5,$M531&lt;=$BZ$6,$M531&lt;&gt;$BZ$7),1,0)</f>
        <v>0</v>
      </c>
      <c r="CB531" s="32">
        <f t="shared" ref="CB531" si="27092">IF(AND($Q531&lt;&gt;$BZ$5,$Q531&lt;=$BZ$6,$Q531&lt;&gt;$BZ$7),1,0)</f>
        <v>0</v>
      </c>
      <c r="CC531" s="32">
        <f t="shared" ref="CC531" si="27093">IF(AND($U531&lt;&gt;$BZ$5,$U531&lt;=$BZ$6,$U531&lt;&gt;$BZ$7),1,0)</f>
        <v>0</v>
      </c>
      <c r="CD531" s="32">
        <f t="shared" ref="CD531" si="27094">IF(AND($Y531&lt;&gt;$BZ$5,$Y531&lt;=$BZ$6,$Y531&lt;&gt;$BZ$7),1,0)</f>
        <v>0</v>
      </c>
      <c r="CE531" s="32">
        <f t="shared" ref="CE531" si="27095">IF(AND($AG531&lt;&gt;$BZ$5,$AG531&lt;=$BZ$6,$AG531&lt;&gt;$BZ$7),1,0)</f>
        <v>0</v>
      </c>
      <c r="CF531" s="32">
        <f t="shared" ref="CF531" si="27096">IF(AND($AK531&lt;&gt;$BZ$5,$AK531&lt;=$BZ$6,$AK531&lt;&gt;$BZ$7),1,0)</f>
        <v>0</v>
      </c>
      <c r="CG531" s="32">
        <f t="shared" ref="CG531" si="27097">IF(AND($AS531&lt;&gt;$BZ$5,$AS531&lt;=$BZ$6,$AS531&lt;&gt;$BZ$7),1,0)</f>
        <v>0</v>
      </c>
      <c r="CH531" s="32">
        <f t="shared" ref="CH531" si="27098">IF(AND($AW531&lt;&gt;$BZ$5,$AW531&lt;=$BZ$6,$AW531&lt;&gt;$BZ$7),1,0)</f>
        <v>0</v>
      </c>
      <c r="CI531" s="32">
        <f t="shared" ref="CI531" si="27099">IF(AND($BE531&lt;&gt;$BZ$5,$BE531&lt;=$BZ$6,$BE531&lt;&gt;$BZ$7),1,0)</f>
        <v>0</v>
      </c>
      <c r="CJ531" s="32">
        <f t="shared" ref="CJ531" si="27100">IF(AND($BI531&lt;&gt;$BZ$5,$BI531&lt;=$BZ$6,$BI531&lt;&gt;$BZ$7),1,0)</f>
        <v>0</v>
      </c>
      <c r="CK531" s="32">
        <f t="shared" ref="CK531" si="27101">IF(AND($BQ531&lt;&gt;$BZ$5,$BQ531&lt;=$BZ$6,$BQ531&lt;&gt;$BZ$7),1,0)</f>
        <v>0</v>
      </c>
      <c r="CL531" s="32">
        <f t="shared" ref="CL531" si="27102">IF(AND($BU531&lt;&gt;$BZ$5,$BU531&lt;=$BZ$6,$BU531&lt;&gt;$BZ$7),1,0)</f>
        <v>0</v>
      </c>
      <c r="CO531" s="32">
        <f>IF(AND($M531&lt;&gt;$CN$5,$M531&lt;=$CN$6,$M531&lt;&gt;$CN$7),1,0)</f>
        <v>0</v>
      </c>
      <c r="CP531" s="32">
        <f>IF(AND($Q531&lt;&gt;$CN$5,$Q531&lt;=$CN$6,$Q531&lt;&gt;$CN$7),1,0)</f>
        <v>0</v>
      </c>
      <c r="CQ531" s="32">
        <f>IF(AND($U531&lt;&gt;$CN$5,$U531&lt;=$CN$6,$U531&lt;&gt;$CN$7),1,0)</f>
        <v>0</v>
      </c>
      <c r="CR531" s="32">
        <f>IF(AND($Y531&lt;&gt;$CN$5,$Y531&lt;=$CN$6,$Y531&lt;&gt;$CN$7),1,0)</f>
        <v>0</v>
      </c>
      <c r="CS531" s="32">
        <f>IF(AND($AG531&lt;&gt;$CN$5,$AG531&lt;=$CN$6,$AG531&lt;&gt;$CN$7),1,0)</f>
        <v>0</v>
      </c>
      <c r="CT531" s="32">
        <f>IF(AND($AK531&lt;&gt;$CN$5,$AK531&lt;=$CN$6,$AK531&lt;&gt;$CN$7),1,0)</f>
        <v>0</v>
      </c>
      <c r="CU531" s="32">
        <f>IF(AND($AS531&lt;&gt;$CN$5,$AS531&lt;=$CN$6,$AS531&lt;&gt;$CN$7),1,0)</f>
        <v>0</v>
      </c>
      <c r="CV531" s="32">
        <f>IF(AND($AW531&lt;&gt;$CN$5,$AW531&lt;=$CN$6,$AW531&lt;&gt;$CN$7),1,0)</f>
        <v>0</v>
      </c>
      <c r="CW531" s="32">
        <f>IF(AND($BE531&lt;&gt;$CN$5,$BE531&lt;=$CN$6,$BE531&lt;&gt;$CN$7),1,0)</f>
        <v>0</v>
      </c>
      <c r="CX531" s="32">
        <f>IF(AND($BI531&lt;&gt;$CN$5,$BI531&lt;=$CN$6,$BI531&lt;&gt;$CN$7),1,0)</f>
        <v>0</v>
      </c>
      <c r="CY531" s="32">
        <f>IF(AND($BQ531&lt;&gt;$CN$5,$BQ531&lt;=$CN$6,$BQ531&lt;&gt;$CN$7),1,0)</f>
        <v>0</v>
      </c>
      <c r="CZ531" s="32">
        <f>IF(AND($BU531&lt;&gt;$CN$5,$BU531&lt;=$CN$6,$BU531&lt;&gt;$CN$7),1,0)</f>
        <v>0</v>
      </c>
      <c r="DC531" s="32">
        <f>IF(AND($M531&lt;&gt;$DB$5,$M531&lt;=$DB$6,$M531&lt;&gt;$CN$7),1,0)</f>
        <v>0</v>
      </c>
      <c r="DD531" s="32">
        <f>IF(AND($Q531&lt;&gt;$DB$5,$Q531&lt;=$DB$6,$Q531&lt;&gt;$CN$7),1,0)</f>
        <v>0</v>
      </c>
      <c r="DE531" s="32">
        <f>IF(AND($U531&lt;&gt;$DB$5,$U531&lt;=$DB$6,$U531&lt;&gt;$CN$7),1,0)</f>
        <v>0</v>
      </c>
      <c r="DF531" s="32">
        <f>IF(AND($Y531&lt;&gt;$DB$5,$Y531&lt;=$DB$6,$Y531&lt;&gt;$CN$7),1,0)</f>
        <v>0</v>
      </c>
      <c r="DG531" s="32">
        <f>IF(AND($AG531&lt;&gt;$DB$5,$AG531&lt;=$DB$6,$AG531&lt;&gt;$CN$7),1,0)</f>
        <v>0</v>
      </c>
      <c r="DH531" s="32">
        <f>IF(AND($AK531&lt;&gt;$DB$5,$AK531&lt;=$DB$6,$AK531&lt;&gt;$CN$7),1,0)</f>
        <v>0</v>
      </c>
      <c r="DI531" s="32">
        <f>IF(AND($AS531&lt;&gt;$DB$5,$AS531&lt;=$DB$6,$AS531&lt;&gt;$CN$7),1,0)</f>
        <v>0</v>
      </c>
      <c r="DJ531" s="32">
        <f>IF(AND($AW531&lt;&gt;$DB$5,$AW531&lt;=$DB$6,$AW531&lt;&gt;$CN$7),1,0)</f>
        <v>0</v>
      </c>
      <c r="DK531" s="32">
        <f>IF(AND($BE531&lt;&gt;$DB$5,$BE531&lt;=$DB$6,$BE531&lt;&gt;$CN$7),1,0)</f>
        <v>0</v>
      </c>
      <c r="DL531" s="32">
        <f>IF(AND($BI531&lt;&gt;$DB$5,$BI531&lt;=$DB$6,$BI531&lt;&gt;$CN$7),1,0)</f>
        <v>0</v>
      </c>
      <c r="DM531" s="32">
        <f>IF(AND($BQ531&lt;&gt;$DB$5,$BQ531&lt;=$DB$6,$BQ531&lt;&gt;$CN$7),1,0)</f>
        <v>0</v>
      </c>
      <c r="DN531" s="32">
        <f>IF(AND($BU531&lt;&gt;$DB$5,$BU531&lt;=$DB$6,$BU531&lt;&gt;$CN$7),1,0)</f>
        <v>0</v>
      </c>
      <c r="DQ531" s="32">
        <f t="shared" ref="DQ531" si="27103">IF(AND($M531&lt;&gt;$DP$5,$M531&lt;=$DP$6,$M531&lt;&gt;$CN$7),1,0)</f>
        <v>0</v>
      </c>
      <c r="DR531" s="32">
        <f t="shared" ref="DR531" si="27104">IF(AND($Q531&lt;&gt;$DP$5,$Q531&lt;=$DP$6,$Q531&lt;&gt;$CN$7),1,0)</f>
        <v>0</v>
      </c>
      <c r="DS531" s="32">
        <f t="shared" ref="DS531" si="27105">IF(AND($U531&lt;&gt;$DP$5,$U531&lt;=$DP$6,$U531&lt;&gt;$CN$7),1,0)</f>
        <v>0</v>
      </c>
      <c r="DT531" s="32">
        <f t="shared" ref="DT531" si="27106">IF(AND($Y531&lt;&gt;$DP$5,$Y531&lt;=$DP$6,$Y531&lt;&gt;$CN$7),1,0)</f>
        <v>0</v>
      </c>
      <c r="DU531" s="32">
        <f t="shared" ref="DU531" si="27107">IF(AND($AG531&lt;&gt;$DP$5,$AG531&lt;=$DP$6,$AG531&lt;&gt;$CN$7),1,0)</f>
        <v>0</v>
      </c>
      <c r="DV531" s="32">
        <f t="shared" ref="DV531" si="27108">IF(AND($AK531&lt;&gt;$DP$5,$AK531&lt;=$DP$6,$AK531&lt;&gt;$CN$7),1,0)</f>
        <v>0</v>
      </c>
      <c r="DW531" s="32">
        <f t="shared" ref="DW531" si="27109">IF(AND($AS531&lt;&gt;$DP$5,$AS531&lt;=$DP$6,$AS531&lt;&gt;$CN$7),1,0)</f>
        <v>0</v>
      </c>
      <c r="DX531" s="32">
        <f t="shared" ref="DX531" si="27110">IF(AND($AW531&lt;&gt;$DP$5,$AW531&lt;=$DP$6,$AW531&lt;&gt;$CN$7),1,0)</f>
        <v>0</v>
      </c>
      <c r="DY531" s="32">
        <f t="shared" ref="DY531" si="27111">IF(AND($BE531&lt;&gt;$DP$5,$BE531&lt;=$DP$6,$BE531&lt;&gt;$CN$7),1,0)</f>
        <v>0</v>
      </c>
      <c r="DZ531" s="32">
        <f t="shared" ref="DZ531" si="27112">IF(AND($BI531&lt;&gt;$DP$5,$BI531&lt;=$DP$6,$BI531&lt;&gt;$CN$7),1,0)</f>
        <v>0</v>
      </c>
      <c r="EA531" s="32">
        <f t="shared" ref="EA531" si="27113">IF(AND($BQ531&lt;&gt;$DP$5,$BQ531&lt;=$DP$6,$BQ531&lt;&gt;$CN$7),1,0)</f>
        <v>0</v>
      </c>
      <c r="EB531" s="32">
        <f t="shared" ref="EB531" si="27114">IF(AND($BU531&lt;&gt;$DP$5,$BU531&lt;=$DP$6,$BU531&lt;&gt;$CN$7),1,0)</f>
        <v>0</v>
      </c>
      <c r="EE531" s="328">
        <f>IF(M531&lt;&gt;"",IF(M531&lt;=$ED$6,1,IF(L531&gt;$ED$6,0,NETWORKDAYS(L531,$ED$6,祭日リスト)/NETWORKDAYS(L531,M531,祭日リスト)))*$GG531*週間進捗報告書!$G$9,0)</f>
        <v>0</v>
      </c>
      <c r="EF531" s="328">
        <f>IF(Q531&lt;&gt;"",IF(Q531&lt;=$ED$6,1,IF(P531&gt;$ED$6,0,NETWORKDAYS(P531,$ED$6,祭日リスト)/NETWORKDAYS(P531,Q531,祭日リスト)))*$GG531*週間進捗報告書!$G$10,0)</f>
        <v>0</v>
      </c>
      <c r="EG531" s="328">
        <f>IF(U531&lt;&gt;"",IF(U531&lt;=$ED$6,1,IF(T531&gt;$ED$6,0,NETWORKDAYS(T531,$ED$6,祭日リスト)/NETWORKDAYS(T531,U531,祭日リスト)))*$GG531*週間進捗報告書!$G$11,0)</f>
        <v>0</v>
      </c>
      <c r="EH531" s="328">
        <f>IF(Y531&lt;&gt;"",IF(Y531&lt;=$ED$6,1,IF(X531&gt;$ED$6,0,NETWORKDAYS(X531,$ED$6,祭日リスト)/NETWORKDAYS(X531,Y531,祭日リスト)))*$GG531*週間進捗報告書!$G$12,0)</f>
        <v>0</v>
      </c>
      <c r="EI531" s="328">
        <f>IF(AG531&lt;&gt;"",IF(AG531&lt;=$ED$6,1,IF(AF531&gt;$ED$6,0,NETWORKDAYS(AF531,$ED$6,祭日リスト)/NETWORKDAYS(AF531,AG531,祭日リスト)))*$GG531*週間進捗報告書!$G$13,0)</f>
        <v>0</v>
      </c>
      <c r="EJ531" s="328">
        <f>IF(AK531&lt;&gt;"",IF(AK531&lt;=$ED$6,1,IF(AJ531&gt;$ED$6,0,NETWORKDAYS(AJ531,$ED$6,祭日リスト)/NETWORKDAYS(AJ531,AK531,祭日リスト)))*$GG531*週間進捗報告書!$G$14,0)</f>
        <v>0</v>
      </c>
      <c r="EK531" s="328">
        <f>IF(AS531&lt;&gt;"",IF(AS531&lt;=$ED$6,1,IF(AR531&gt;$ED$6,0,NETWORKDAYS(AR531,$ED$6,祭日リスト)/NETWORKDAYS(AR531,AS531,祭日リスト)))*$GG531*週間進捗報告書!$G$15,0)</f>
        <v>0</v>
      </c>
      <c r="EL531" s="328">
        <f>IF(AW531&lt;&gt;"",IF(AW531&lt;=$ED$6,1,IF(AV531&gt;$ED$6,0,NETWORKDAYS(AV531,$ED$6,祭日リスト)/NETWORKDAYS(AV531,AW531,祭日リスト)))*$GG531*週間進捗報告書!$G$16,0)</f>
        <v>0</v>
      </c>
      <c r="EM531" s="328">
        <f>IF(BE531&lt;&gt;"",IF(BE531&lt;=$ED$6,1,IF(BD531&gt;$ED$6,0,NETWORKDAYS(BD531,$ED$6,祭日リスト)/NETWORKDAYS(BD531,BE531,祭日リスト)))*$GG531*週間進捗報告書!$G$17,0)</f>
        <v>0</v>
      </c>
      <c r="EN531" s="328">
        <f>IF(BI531&lt;&gt;"",IF(BI531&lt;=$ED$6,1,IF(BH531&gt;$ED$6,0,NETWORKDAYS(BH531,$ED$6,祭日リスト)/NETWORKDAYS(BH531,BI531,祭日リスト)))*$GG531*週間進捗報告書!$G$18,0)</f>
        <v>0</v>
      </c>
      <c r="EO531" s="328">
        <f>IF(BQ531&lt;&gt;"",IF(BQ531&lt;=$ED$6,1,IF(BP531&gt;$ED$6,0,NETWORKDAYS(BP531,$ED$6,祭日リスト)/NETWORKDAYS(BP531,BQ531,祭日リスト)))*$GG531*週間進捗報告書!$G$19,0)</f>
        <v>0</v>
      </c>
      <c r="EP531" s="328">
        <f>IF(BU531&lt;&gt;"",IF(BU531&lt;=$ED$6,1,IF(BT531&gt;$ED$6,0,NETWORKDAYS(BT531,$ED$6,祭日リスト)/NETWORKDAYS(BT531,BU531,祭日リスト)))*$GG531*週間進捗報告書!$G$20,0)</f>
        <v>0</v>
      </c>
      <c r="ER531" s="547">
        <f t="shared" ref="ER531:FC531" si="27115">EE531-EE532</f>
        <v>0</v>
      </c>
      <c r="ES531" s="547">
        <f t="shared" si="27115"/>
        <v>0</v>
      </c>
      <c r="ET531" s="547">
        <f t="shared" si="27115"/>
        <v>0</v>
      </c>
      <c r="EU531" s="547">
        <f t="shared" si="27115"/>
        <v>0</v>
      </c>
      <c r="EV531" s="547">
        <f t="shared" si="27115"/>
        <v>0</v>
      </c>
      <c r="EW531" s="547">
        <f t="shared" si="27115"/>
        <v>0</v>
      </c>
      <c r="EX531" s="547">
        <f t="shared" si="27115"/>
        <v>0</v>
      </c>
      <c r="EY531" s="547">
        <f t="shared" si="27115"/>
        <v>0</v>
      </c>
      <c r="EZ531" s="547">
        <f t="shared" si="27115"/>
        <v>0</v>
      </c>
      <c r="FA531" s="547">
        <f t="shared" si="27115"/>
        <v>0</v>
      </c>
      <c r="FB531" s="547">
        <f t="shared" si="27115"/>
        <v>0</v>
      </c>
      <c r="FC531" s="547">
        <f t="shared" si="27115"/>
        <v>0</v>
      </c>
      <c r="FD531" s="547">
        <f t="shared" ref="FD531" si="27116">SUM(ER531:FC532)</f>
        <v>0</v>
      </c>
      <c r="FE531" s="333"/>
      <c r="FG531" s="32">
        <f>IF(AND($M531&lt;&gt;$FF$7),1,0)</f>
        <v>0</v>
      </c>
      <c r="FH531" s="32">
        <f>IF(AND($Q531&lt;&gt;$FF$7),1,0)</f>
        <v>0</v>
      </c>
      <c r="FI531" s="32">
        <f>IF(AND($U531&lt;&gt;$FF$7),1,0)</f>
        <v>0</v>
      </c>
      <c r="FJ531" s="32">
        <f>IF(AND($Y531&lt;&gt;$FF$7),1,0)</f>
        <v>0</v>
      </c>
      <c r="FK531" s="32">
        <f>IF(AND($AG531&lt;&gt;$FF$7),1,0)</f>
        <v>0</v>
      </c>
      <c r="FL531" s="32">
        <f>IF(AND($AK531&lt;&gt;$FF$7),1,0)</f>
        <v>0</v>
      </c>
      <c r="FM531" s="32">
        <f>IF(AND($AS531&lt;&gt;$FF$7),1,0)</f>
        <v>0</v>
      </c>
      <c r="FN531" s="32">
        <f>IF(AND($AW531&lt;&gt;$FF$7),1,0)</f>
        <v>0</v>
      </c>
      <c r="FO531" s="32">
        <f>IF(AND($BE531&lt;&gt;$FF$7),1,0)</f>
        <v>0</v>
      </c>
      <c r="FP531" s="32">
        <f>IF(AND($BI531&lt;&gt;$FF$7),1,0)</f>
        <v>0</v>
      </c>
      <c r="FQ531" s="32">
        <f>IF(AND($BQ531&lt;&gt;$FF$7),1,0)</f>
        <v>0</v>
      </c>
      <c r="FR531" s="32">
        <f>IF(AND($BU531&lt;&gt;$FF$7),1,0)</f>
        <v>0</v>
      </c>
      <c r="FU531" s="294">
        <f t="shared" ref="FU531" si="27117">IF($K531&lt;&gt;"NG",$GG531,0)</f>
        <v>0</v>
      </c>
      <c r="FV531" s="294">
        <f t="shared" ref="FV531" si="27118">IF($O531&lt;&gt;"NG",$GG531,0)</f>
        <v>0</v>
      </c>
      <c r="FW531" s="294">
        <f t="shared" ref="FW531" si="27119">IF($S531&lt;&gt;"NG",$GG531,0)</f>
        <v>0</v>
      </c>
      <c r="FX531" s="294">
        <f t="shared" ref="FX531" si="27120">IF($W531&lt;&gt;"NG",$GG531,0)</f>
        <v>0</v>
      </c>
      <c r="FY531" s="294">
        <f t="shared" ref="FY531" si="27121">IF($AE531&lt;&gt;"NG",$GG531,0)</f>
        <v>0</v>
      </c>
      <c r="FZ531" s="294">
        <f t="shared" ref="FZ531" si="27122">IF($AI531&lt;&gt;"NG",$GG531,0)</f>
        <v>0</v>
      </c>
      <c r="GA531" s="294">
        <f t="shared" ref="GA531" si="27123">IF($AQ531&lt;&gt;"NG",$GG531,0)</f>
        <v>0</v>
      </c>
      <c r="GB531" s="294">
        <f t="shared" ref="GB531" si="27124">IF($AU531&lt;&gt;"NG",$GG531,0)</f>
        <v>0</v>
      </c>
      <c r="GC531" s="294">
        <f t="shared" ref="GC531" si="27125">IF($BC531&lt;&gt;"NG",$GG531,0)</f>
        <v>0</v>
      </c>
      <c r="GD531" s="294">
        <f t="shared" ref="GD531" si="27126">IF($BG531&lt;&gt;"NG",$GG531,0)</f>
        <v>0</v>
      </c>
      <c r="GE531" s="294">
        <f t="shared" ref="GE531" si="27127">IF($BO531&lt;&gt;"NG",$GG531,0)</f>
        <v>0</v>
      </c>
      <c r="GF531" s="294">
        <f t="shared" ref="GF531" si="27128">IF($BS531&lt;&gt;"NG",$GG531,0)</f>
        <v>0</v>
      </c>
      <c r="GG531" s="294" t="e">
        <f>VLOOKUP($D531,リスト!$D:$S,15,FALSE)</f>
        <v>#N/A</v>
      </c>
      <c r="GH531" s="2" t="e">
        <f>INDEX(リスト!$V:$V,MATCH(中日程計画表!$D531,リスト!$D:$D,0))</f>
        <v>#N/A</v>
      </c>
      <c r="GI531" s="2" t="e">
        <f>INDEX(リスト!$A:$A,MATCH(中日程計画表!$D531,リスト!$D:$D,0))</f>
        <v>#N/A</v>
      </c>
      <c r="GJ531" s="2" t="e">
        <f>INDEX(リスト!$U:$U,MATCH(中日程計画表!$D531,リスト!$D:$D,0))</f>
        <v>#N/A</v>
      </c>
      <c r="GK531" s="5" t="e">
        <f>INDEX(リスト!$W:$W,MATCH(中日程計画表!$D531,リスト!$D:$D,0))</f>
        <v>#N/A</v>
      </c>
      <c r="GL531" s="2" t="s">
        <v>200</v>
      </c>
      <c r="GM531" s="296">
        <f>D531</f>
        <v>0</v>
      </c>
      <c r="GN531" s="296">
        <f>E531</f>
        <v>0</v>
      </c>
      <c r="GU531" s="460" t="str">
        <f t="shared" ref="GU531" si="27129">AE531</f>
        <v>NG</v>
      </c>
      <c r="GV531" s="460">
        <f t="shared" ref="GV531" si="27130">EI531</f>
        <v>0</v>
      </c>
      <c r="GW531" s="460">
        <f t="shared" ref="GW531" si="27131">EI532</f>
        <v>0</v>
      </c>
      <c r="GX531" s="462">
        <f t="shared" ref="GX531" si="27132">EV531</f>
        <v>0</v>
      </c>
      <c r="GY531" s="460" t="str">
        <f t="shared" ref="GY531" si="27133">AI531</f>
        <v>NG</v>
      </c>
      <c r="GZ531" s="460">
        <f t="shared" ref="GZ531" si="27134">EJ531</f>
        <v>0</v>
      </c>
      <c r="HA531" s="460">
        <f t="shared" ref="HA531" si="27135">EJ532</f>
        <v>0</v>
      </c>
      <c r="HB531" s="462">
        <f t="shared" ref="HB531" si="27136">EW531</f>
        <v>0</v>
      </c>
      <c r="HC531" s="460" t="str">
        <f t="shared" ref="HC531" si="27137">AQ531</f>
        <v>NG</v>
      </c>
      <c r="HD531" s="460">
        <f t="shared" ref="HD531" si="27138">EK531</f>
        <v>0</v>
      </c>
      <c r="HE531" s="460">
        <f t="shared" ref="HE531" si="27139">EK532</f>
        <v>0</v>
      </c>
      <c r="HF531" s="462">
        <f t="shared" ref="HF531" si="27140">EX531</f>
        <v>0</v>
      </c>
      <c r="HG531" s="460" t="str">
        <f t="shared" ref="HG531" si="27141">AU531</f>
        <v>NG</v>
      </c>
      <c r="HH531" s="460">
        <f t="shared" ref="HH531" si="27142">EL531</f>
        <v>0</v>
      </c>
      <c r="HI531" s="460">
        <f t="shared" ref="HI531" si="27143">EL532</f>
        <v>0</v>
      </c>
      <c r="HJ531" s="462">
        <f t="shared" ref="HJ531" si="27144">EY531</f>
        <v>0</v>
      </c>
      <c r="HK531" s="460" t="str">
        <f t="shared" ref="HK531" si="27145">BC531</f>
        <v>NG</v>
      </c>
      <c r="HL531" s="460">
        <f t="shared" ref="HL531" si="27146">EM531</f>
        <v>0</v>
      </c>
      <c r="HM531" s="460">
        <f t="shared" ref="HM531" si="27147">EM532</f>
        <v>0</v>
      </c>
      <c r="HN531" s="462">
        <f t="shared" ref="HN531" si="27148">EZ531</f>
        <v>0</v>
      </c>
      <c r="HO531" s="460" t="str">
        <f t="shared" ref="HO531" si="27149">BG531</f>
        <v>NG</v>
      </c>
      <c r="HP531" s="460">
        <f t="shared" ref="HP531" si="27150">EN531</f>
        <v>0</v>
      </c>
      <c r="HQ531" s="460">
        <f t="shared" ref="HQ531" si="27151">EN532</f>
        <v>0</v>
      </c>
      <c r="HR531" s="462">
        <f t="shared" ref="HR531" si="27152">FA531</f>
        <v>0</v>
      </c>
      <c r="HS531" s="332"/>
    </row>
    <row r="532" spans="1:227" ht="12" customHeight="1">
      <c r="A532" s="489"/>
      <c r="B532" s="487"/>
      <c r="C532" s="475"/>
      <c r="D532" s="485"/>
      <c r="E532" s="483"/>
      <c r="F532" s="317"/>
      <c r="G532" s="317"/>
      <c r="H532" s="317"/>
      <c r="I532" s="317"/>
      <c r="J532" s="316"/>
      <c r="K532" s="481"/>
      <c r="L532" s="77"/>
      <c r="M532" s="77"/>
      <c r="N532" s="471"/>
      <c r="O532" s="475"/>
      <c r="P532" s="77"/>
      <c r="Q532" s="77"/>
      <c r="R532" s="471"/>
      <c r="S532" s="475"/>
      <c r="T532" s="77"/>
      <c r="U532" s="77"/>
      <c r="V532" s="471"/>
      <c r="W532" s="473"/>
      <c r="X532" s="77"/>
      <c r="Y532" s="77"/>
      <c r="Z532" s="471"/>
      <c r="AA532" s="477"/>
      <c r="AB532" s="80"/>
      <c r="AC532" s="80"/>
      <c r="AD532" s="471"/>
      <c r="AE532" s="473"/>
      <c r="AF532" s="77"/>
      <c r="AG532" s="77"/>
      <c r="AH532" s="471"/>
      <c r="AI532" s="473"/>
      <c r="AJ532" s="77"/>
      <c r="AK532" s="77"/>
      <c r="AL532" s="471"/>
      <c r="AM532" s="477"/>
      <c r="AN532" s="80"/>
      <c r="AO532" s="80"/>
      <c r="AP532" s="471"/>
      <c r="AQ532" s="473"/>
      <c r="AR532" s="77"/>
      <c r="AS532" s="77"/>
      <c r="AT532" s="471"/>
      <c r="AU532" s="473"/>
      <c r="AV532" s="77"/>
      <c r="AW532" s="77"/>
      <c r="AX532" s="471"/>
      <c r="AY532" s="477"/>
      <c r="AZ532" s="80"/>
      <c r="BA532" s="80"/>
      <c r="BB532" s="471"/>
      <c r="BC532" s="475"/>
      <c r="BD532" s="77"/>
      <c r="BE532" s="77"/>
      <c r="BF532" s="471"/>
      <c r="BG532" s="473"/>
      <c r="BH532" s="77"/>
      <c r="BI532" s="77"/>
      <c r="BJ532" s="471"/>
      <c r="BK532" s="477"/>
      <c r="BL532" s="80"/>
      <c r="BM532" s="80"/>
      <c r="BN532" s="471"/>
      <c r="BO532" s="475"/>
      <c r="BP532" s="77"/>
      <c r="BQ532" s="77"/>
      <c r="BR532" s="471"/>
      <c r="BS532" s="473"/>
      <c r="BT532" s="77"/>
      <c r="BU532" s="77"/>
      <c r="BV532" s="471"/>
      <c r="BW532" s="469"/>
      <c r="BX532" s="467"/>
      <c r="BY532" s="490"/>
      <c r="CA532" s="19">
        <f t="shared" ref="CA532" si="27153">IF(AND($N531=1,$M532&lt;&gt;$BZ$7),1,0)</f>
        <v>0</v>
      </c>
      <c r="CB532" s="19">
        <f t="shared" ref="CB532" si="27154">IF(AND($R531=1,$Q532&lt;&gt;$BZ$7),1,0)</f>
        <v>0</v>
      </c>
      <c r="CC532" s="19">
        <f t="shared" ref="CC532" si="27155">IF(AND($V531=1,$U532&lt;&gt;$BZ$7),1,0)</f>
        <v>0</v>
      </c>
      <c r="CD532" s="19">
        <f t="shared" ref="CD532" si="27156">IF(AND($Z531=1,$Y532&lt;&gt;$BZ$7),1,0)</f>
        <v>0</v>
      </c>
      <c r="CE532" s="19">
        <f t="shared" ref="CE532" si="27157">IF(AND($AH531=1,$AG532&lt;&gt;$BZ$7),1,0)</f>
        <v>0</v>
      </c>
      <c r="CF532" s="19">
        <f t="shared" ref="CF532" si="27158">IF(AND($AL531=1,$AK532&lt;&gt;$BZ$7),1,0)</f>
        <v>0</v>
      </c>
      <c r="CG532" s="19">
        <f t="shared" ref="CG532" si="27159">IF(AND($AT531=1,$AS532&lt;&gt;$BZ$7),1,0)</f>
        <v>0</v>
      </c>
      <c r="CH532" s="19">
        <f t="shared" ref="CH532" si="27160">IF(AND($AX531=1,$AW532&lt;&gt;$BZ$7),1,0)</f>
        <v>0</v>
      </c>
      <c r="CI532" s="19">
        <f t="shared" ref="CI532" si="27161">IF(AND($BF531=1,$BE532&lt;&gt;$BZ$7),1,0)</f>
        <v>0</v>
      </c>
      <c r="CJ532" s="19">
        <f t="shared" ref="CJ532" si="27162">IF(AND($BJ531=1,$BI532&lt;&gt;$BZ$7),1,0)</f>
        <v>0</v>
      </c>
      <c r="CK532" s="19">
        <f t="shared" ref="CK532" si="27163">IF(AND($BR531=1,$BQ532&lt;&gt;$BZ$7),1,0)</f>
        <v>0</v>
      </c>
      <c r="CL532" s="19">
        <f t="shared" ref="CL532" si="27164">IF(AND($BV531=1,$BU532&lt;&gt;$BZ$7),1,0)</f>
        <v>0</v>
      </c>
      <c r="CO532" s="19">
        <f>IF(AND($M532&lt;&gt;$CN$7,$M532&lt;=$CN$6),1,0)</f>
        <v>0</v>
      </c>
      <c r="CP532" s="19">
        <f>IF(AND($Q532&lt;&gt;$CN$7,$Q532&lt;=$CN$6),1,0)</f>
        <v>0</v>
      </c>
      <c r="CQ532" s="19">
        <f>IF(AND($U532&lt;&gt;$CN$7,$U532&lt;=$CN$6),1,0)</f>
        <v>0</v>
      </c>
      <c r="CR532" s="19">
        <f>IF(AND($Y532&lt;&gt;$CN$7,$Y532&lt;=$CN$6),1,0)</f>
        <v>0</v>
      </c>
      <c r="CS532" s="19">
        <f>IF(AND($AG532&lt;&gt;$CN$7,$AG532&lt;=$CN$6),1,0)</f>
        <v>0</v>
      </c>
      <c r="CT532" s="19">
        <f>IF(AND($AK532&lt;&gt;$CN$7,$AK532&lt;=$CN$6),1,0)</f>
        <v>0</v>
      </c>
      <c r="CU532" s="19">
        <f>IF(AND($AS532&lt;&gt;$CN$7,$AS532&lt;=$CN$6),1,0)</f>
        <v>0</v>
      </c>
      <c r="CV532" s="19">
        <f>IF(AND($AW532&lt;&gt;$CN$7,$AW532&lt;=$CN$6),1,0)</f>
        <v>0</v>
      </c>
      <c r="CW532" s="19">
        <f>IF(AND($BE532&lt;&gt;$CN$7,$BE532&lt;=$CN$6),1,0)</f>
        <v>0</v>
      </c>
      <c r="CX532" s="19">
        <f>IF(AND($BI532&lt;&gt;$CN$7,$BI532&lt;=$CN$6),1,0)</f>
        <v>0</v>
      </c>
      <c r="CY532" s="19">
        <f>IF(AND($BQ532&lt;&gt;$CN$7,$BQ532&lt;=$CN$6),1,0)</f>
        <v>0</v>
      </c>
      <c r="CZ532" s="19">
        <f>IF(AND($BU532&lt;&gt;$CN$7,$BU532&lt;=$CN$6),1,0)</f>
        <v>0</v>
      </c>
      <c r="DC532" s="19">
        <f>IF($N531=1,1,0)</f>
        <v>0</v>
      </c>
      <c r="DD532" s="19">
        <f>IF($R531=1,1,0)</f>
        <v>0</v>
      </c>
      <c r="DE532" s="19">
        <f>IF($V531=1,1,0)</f>
        <v>0</v>
      </c>
      <c r="DF532" s="19">
        <f>IF($Z531=1,1,0)</f>
        <v>0</v>
      </c>
      <c r="DG532" s="19">
        <f>IF($AH531=1,1,0)</f>
        <v>0</v>
      </c>
      <c r="DH532" s="19">
        <f>IF($AL531=1,1,0)</f>
        <v>0</v>
      </c>
      <c r="DI532" s="19">
        <f>IF($AT531=1,1,0)</f>
        <v>0</v>
      </c>
      <c r="DJ532" s="19">
        <f>IF($AX531=1,1,0)</f>
        <v>0</v>
      </c>
      <c r="DK532" s="19">
        <f>IF($BF531=1,1,0)</f>
        <v>0</v>
      </c>
      <c r="DL532" s="19">
        <f>IF($BJ531=1,1,0)</f>
        <v>0</v>
      </c>
      <c r="DM532" s="19">
        <f>IF($BR531=1,1,0)</f>
        <v>0</v>
      </c>
      <c r="DN532" s="19">
        <f>IF($BV531=1,1,0)</f>
        <v>0</v>
      </c>
      <c r="DQ532" s="19">
        <f t="shared" ref="DQ532" si="27165">IF($N531=1,1,0)</f>
        <v>0</v>
      </c>
      <c r="DR532" s="19">
        <f t="shared" ref="DR532" si="27166">IF($R531=1,1,0)</f>
        <v>0</v>
      </c>
      <c r="DS532" s="19">
        <f t="shared" ref="DS532" si="27167">IF($V531=1,1,0)</f>
        <v>0</v>
      </c>
      <c r="DT532" s="19">
        <f t="shared" ref="DT532" si="27168">IF($Z531=1,1,0)</f>
        <v>0</v>
      </c>
      <c r="DU532" s="19">
        <f t="shared" ref="DU532" si="27169">IF($AH531=1,1,0)</f>
        <v>0</v>
      </c>
      <c r="DV532" s="19">
        <f t="shared" ref="DV532" si="27170">IF($AL531=1,1,0)</f>
        <v>0</v>
      </c>
      <c r="DW532" s="19">
        <f t="shared" ref="DW532" si="27171">IF($AT531=1,1,0)</f>
        <v>0</v>
      </c>
      <c r="DX532" s="19">
        <f t="shared" ref="DX532" si="27172">IF($AX531=1,1,0)</f>
        <v>0</v>
      </c>
      <c r="DY532" s="19">
        <f t="shared" ref="DY532" si="27173">IF($BF531=1,1,0)</f>
        <v>0</v>
      </c>
      <c r="DZ532" s="19">
        <f t="shared" ref="DZ532" si="27174">IF($BJ531=1,1,0)</f>
        <v>0</v>
      </c>
      <c r="EA532" s="19">
        <f t="shared" ref="EA532" si="27175">IF($BR531=1,1,0)</f>
        <v>0</v>
      </c>
      <c r="EB532" s="19">
        <f t="shared" ref="EB532" si="27176">IF($BV531=1,1,0)</f>
        <v>0</v>
      </c>
      <c r="EE532" s="329">
        <f>N531*$FU532*週間進捗報告書!$G$9</f>
        <v>0</v>
      </c>
      <c r="EF532" s="329">
        <f>R531*$FV532*週間進捗報告書!$G$10</f>
        <v>0</v>
      </c>
      <c r="EG532" s="329">
        <f>V531*$FW532*週間進捗報告書!$G$11</f>
        <v>0</v>
      </c>
      <c r="EH532" s="329">
        <f>Z531*$FX532*週間進捗報告書!$G$12</f>
        <v>0</v>
      </c>
      <c r="EI532" s="329">
        <f>AH531*$FY532*週間進捗報告書!$G$13</f>
        <v>0</v>
      </c>
      <c r="EJ532" s="329">
        <f>AL531*$FZ532*週間進捗報告書!$G$14</f>
        <v>0</v>
      </c>
      <c r="EK532" s="329">
        <f>AT531*$GA532*週間進捗報告書!$G$15</f>
        <v>0</v>
      </c>
      <c r="EL532" s="329">
        <f>AX531*$GB532*週間進捗報告書!$G$16</f>
        <v>0</v>
      </c>
      <c r="EM532" s="329">
        <f>BF531*$GC532*週間進捗報告書!$G$17</f>
        <v>0</v>
      </c>
      <c r="EN532" s="329">
        <f>BJ531*$GD532*週間進捗報告書!$G$18</f>
        <v>0</v>
      </c>
      <c r="EO532" s="329">
        <f>BR531*$GE532*週間進捗報告書!$G$19</f>
        <v>0</v>
      </c>
      <c r="EP532" s="329">
        <f>BV531*$GF532*週間進捗報告書!$G$20</f>
        <v>0</v>
      </c>
      <c r="ER532" s="547"/>
      <c r="ES532" s="547"/>
      <c r="ET532" s="547"/>
      <c r="EU532" s="547"/>
      <c r="EV532" s="547"/>
      <c r="EW532" s="547"/>
      <c r="EX532" s="547"/>
      <c r="EY532" s="547"/>
      <c r="EZ532" s="547"/>
      <c r="FA532" s="547"/>
      <c r="FB532" s="547"/>
      <c r="FC532" s="547"/>
      <c r="FD532" s="547"/>
      <c r="FE532" s="332"/>
      <c r="FG532" s="19"/>
      <c r="FH532" s="19"/>
      <c r="FI532" s="19"/>
      <c r="FJ532" s="19"/>
      <c r="FK532" s="19"/>
      <c r="FL532" s="19"/>
      <c r="FM532" s="19"/>
      <c r="FN532" s="19"/>
      <c r="FO532" s="19"/>
      <c r="FP532" s="19"/>
      <c r="FQ532" s="19"/>
      <c r="FR532" s="19"/>
      <c r="FU532" s="295">
        <f t="shared" ref="FU532" si="27177">FU531</f>
        <v>0</v>
      </c>
      <c r="FV532" s="295">
        <f t="shared" ref="FV532" si="27178">FV531</f>
        <v>0</v>
      </c>
      <c r="FW532" s="295">
        <f t="shared" ref="FW532" si="27179">FW531</f>
        <v>0</v>
      </c>
      <c r="FX532" s="295">
        <f t="shared" ref="FX532" si="27180">FX531</f>
        <v>0</v>
      </c>
      <c r="FY532" s="295">
        <f t="shared" ref="FY532" si="27181">FY531</f>
        <v>0</v>
      </c>
      <c r="FZ532" s="295">
        <f t="shared" ref="FZ532" si="27182">FZ531</f>
        <v>0</v>
      </c>
      <c r="GA532" s="295">
        <f t="shared" ref="GA532" si="27183">GA531</f>
        <v>0</v>
      </c>
      <c r="GB532" s="295">
        <f t="shared" ref="GB532" si="27184">GB531</f>
        <v>0</v>
      </c>
      <c r="GC532" s="295">
        <f t="shared" ref="GC532" si="27185">GC531</f>
        <v>0</v>
      </c>
      <c r="GD532" s="295">
        <f t="shared" ref="GD532" si="27186">GD531</f>
        <v>0</v>
      </c>
      <c r="GE532" s="295">
        <f t="shared" ref="GE532" si="27187">GE531</f>
        <v>0</v>
      </c>
      <c r="GF532" s="295">
        <f t="shared" ref="GF532" si="27188">GF531</f>
        <v>0</v>
      </c>
      <c r="GG532" s="295" t="e">
        <f t="shared" ref="GG532" si="27189">GG531</f>
        <v>#N/A</v>
      </c>
      <c r="GH532" s="2" t="e">
        <f>INDEX(リスト!$V:$V,MATCH(中日程計画表!$D531,リスト!$D:$D,0))</f>
        <v>#N/A</v>
      </c>
      <c r="GI532" s="2" t="e">
        <f>INDEX(リスト!$A:$A,MATCH(中日程計画表!$D531,リスト!$D:$D,0))</f>
        <v>#N/A</v>
      </c>
      <c r="GJ532" s="2" t="e">
        <f>INDEX(リスト!$U:$U,MATCH(中日程計画表!$D531,リスト!$D:$D,0))</f>
        <v>#N/A</v>
      </c>
      <c r="GK532" s="5" t="e">
        <f>INDEX(リスト!$W:$W,MATCH(中日程計画表!$D531,リスト!$D:$D,0))</f>
        <v>#N/A</v>
      </c>
      <c r="GL532" s="2" t="s">
        <v>201</v>
      </c>
      <c r="GM532" s="296">
        <f t="shared" ref="GM532" si="27190">GM531</f>
        <v>0</v>
      </c>
      <c r="GN532" s="296">
        <f t="shared" ref="GN532" si="27191">GN531</f>
        <v>0</v>
      </c>
      <c r="GU532" s="461"/>
      <c r="GV532" s="460"/>
      <c r="GW532" s="460"/>
      <c r="GX532" s="461"/>
      <c r="GY532" s="461"/>
      <c r="GZ532" s="460"/>
      <c r="HA532" s="460"/>
      <c r="HB532" s="461"/>
      <c r="HC532" s="461"/>
      <c r="HD532" s="460"/>
      <c r="HE532" s="460"/>
      <c r="HF532" s="461"/>
      <c r="HG532" s="461"/>
      <c r="HH532" s="460"/>
      <c r="HI532" s="460"/>
      <c r="HJ532" s="461"/>
      <c r="HK532" s="461"/>
      <c r="HL532" s="460"/>
      <c r="HM532" s="460"/>
      <c r="HN532" s="461"/>
      <c r="HO532" s="461"/>
      <c r="HP532" s="460"/>
      <c r="HQ532" s="460"/>
      <c r="HR532" s="461"/>
      <c r="HS532" s="4"/>
    </row>
    <row r="533" spans="1:227" ht="12" customHeight="1">
      <c r="A533" s="488" t="str">
        <f t="shared" ref="A533" ca="1" si="27192">INDIRECT("リスト!A"&amp;B533+6)</f>
        <v/>
      </c>
      <c r="B533" s="486">
        <f t="shared" ref="B533" si="27193">ROUNDDOWN((ROW()-6)/2,0)+1</f>
        <v>264</v>
      </c>
      <c r="C533" s="474" t="str">
        <f>機能グループ名</f>
        <v/>
      </c>
      <c r="D533" s="484">
        <f>機能ID</f>
        <v>0</v>
      </c>
      <c r="E533" s="482">
        <f>機能名</f>
        <v>0</v>
      </c>
      <c r="F533" s="315"/>
      <c r="G533" s="315"/>
      <c r="H533" s="315"/>
      <c r="I533" s="315"/>
      <c r="J533" s="316"/>
      <c r="K533" s="480" t="str">
        <f>担当者_SR</f>
        <v>NG</v>
      </c>
      <c r="L533" s="76"/>
      <c r="M533" s="76"/>
      <c r="N533" s="470"/>
      <c r="O533" s="474" t="str">
        <f>担当者_SRR</f>
        <v>NG</v>
      </c>
      <c r="P533" s="76"/>
      <c r="Q533" s="76"/>
      <c r="R533" s="470"/>
      <c r="S533" s="474" t="str">
        <f>担当者_DS</f>
        <v>NG</v>
      </c>
      <c r="T533" s="76"/>
      <c r="U533" s="76"/>
      <c r="V533" s="470"/>
      <c r="W533" s="472" t="str">
        <f>担当者_DSR</f>
        <v>NG</v>
      </c>
      <c r="X533" s="76"/>
      <c r="Y533" s="76"/>
      <c r="Z533" s="470"/>
      <c r="AA533" s="476"/>
      <c r="AB533" s="79"/>
      <c r="AC533" s="79"/>
      <c r="AD533" s="470">
        <f>IF(AC534 &lt;&gt; "",1,0)</f>
        <v>0</v>
      </c>
      <c r="AE533" s="472" t="str">
        <f>担当者_CD</f>
        <v>NG</v>
      </c>
      <c r="AF533" s="76"/>
      <c r="AG533" s="76"/>
      <c r="AH533" s="470"/>
      <c r="AI533" s="472" t="str">
        <f>担当者_DD</f>
        <v>NG</v>
      </c>
      <c r="AJ533" s="76"/>
      <c r="AK533" s="76"/>
      <c r="AL533" s="470"/>
      <c r="AM533" s="476"/>
      <c r="AN533" s="79"/>
      <c r="AO533" s="79"/>
      <c r="AP533" s="470">
        <f>IF(AO534 &lt;&gt; "",1,0)</f>
        <v>0</v>
      </c>
      <c r="AQ533" s="472" t="str">
        <f>担当者_MCL</f>
        <v>NG</v>
      </c>
      <c r="AR533" s="76"/>
      <c r="AS533" s="76"/>
      <c r="AT533" s="470"/>
      <c r="AU533" s="472" t="str">
        <f>担当者_MCLR</f>
        <v>NG</v>
      </c>
      <c r="AV533" s="76"/>
      <c r="AW533" s="76"/>
      <c r="AX533" s="470"/>
      <c r="AY533" s="476"/>
      <c r="AZ533" s="79"/>
      <c r="BA533" s="79"/>
      <c r="BB533" s="470">
        <f>IF(BA534 &lt;&gt; "",1,0)</f>
        <v>0</v>
      </c>
      <c r="BC533" s="474" t="str">
        <f>担当者_MT</f>
        <v>NG</v>
      </c>
      <c r="BD533" s="76"/>
      <c r="BE533" s="76"/>
      <c r="BF533" s="470"/>
      <c r="BG533" s="472" t="str">
        <f>担当者_M検</f>
        <v>NG</v>
      </c>
      <c r="BH533" s="76"/>
      <c r="BI533" s="76"/>
      <c r="BJ533" s="470"/>
      <c r="BK533" s="476"/>
      <c r="BL533" s="79"/>
      <c r="BM533" s="79"/>
      <c r="BN533" s="470">
        <v>0</v>
      </c>
      <c r="BO533" s="474" t="str">
        <f>担当者_モテ</f>
        <v>NG</v>
      </c>
      <c r="BP533" s="76"/>
      <c r="BQ533" s="76"/>
      <c r="BR533" s="470"/>
      <c r="BS533" s="472" t="str">
        <f>担当者_モテR</f>
        <v>NG</v>
      </c>
      <c r="BT533" s="76"/>
      <c r="BU533" s="76"/>
      <c r="BV533" s="470"/>
      <c r="BW533" s="468">
        <f t="shared" ref="BW533" si="27194">IFERROR(SUM(IF(K533&lt;&gt;"NG",N533*K$1,0),IF(O533&lt;&gt;"NG",R533*O$1,0),IF(S533&lt;&gt;"NG",V533*S$1,0),IF(W533&lt;&gt;"NG",Z533*W$1,0),IF(AA533&lt;&gt;"NG",AD533*AA$1,0),IF(AE533&lt;&gt;"NG",AH533*AE$1,0),IF(AI533&lt;&gt;"NG",AL533*AI$1,0),IF(AM533&lt;&gt;"NG",AP533*AM$1,0),IF(AQ533&lt;&gt;"NG",AT533*AQ$1,0),IF(AU533&lt;&gt;"NG",AX533*AU$1,0),IF(AY533&lt;&gt;"NG",BB533*AY$1,0),IF(BC533&lt;&gt;"NG",BF533*BC$1,0),IF(BG533&lt;&gt;"NG",BJ533*BG$1,0),IF(BK533&lt;&gt;"NG",BN533*BK$1,0),IF(BO533&lt;&gt;"NG",BR533*BO$1,0),IF(BS533&lt;&gt;"NG",BV533*BS$1,0))/SUM(IF(K533&lt;&gt;"NG",K$1,0),IF(O533&lt;&gt;"NG",O$1,0),IF(S533&lt;&gt;"NG",S$1,0),IF(W533&lt;&gt;"NG",W$1,0),IF(AA533&lt;&gt;"NG",AA$1,0),IF(AE533&lt;&gt;"NG",AE$1,0),IF(AI533&lt;&gt;"NG",AI$1,0),IF(AM533&lt;&gt;"NG",AM$1,0),IF(AQ533&lt;&gt;"NG",AQ$1,0),IF(AU533&lt;&gt;"NG",AU$1,0),IF(AY533&lt;&gt;"NG",AY$1,0),IF(BC533&lt;&gt;"NG",BC$1,0),IF(BG533&lt;&gt;"NG",BG$1,0),IF(BK533&lt;&gt;"NG",BK$1,0),IF(BO533&lt;&gt;"NG",BO$1,0),IF(BS533&lt;&gt;"NG",BS$1,0)),0)</f>
        <v>0</v>
      </c>
      <c r="BX533" s="466"/>
      <c r="BY533" s="490"/>
      <c r="BZ533" s="5"/>
      <c r="CA533" s="32">
        <f t="shared" ref="CA533" si="27195">IF(AND($M533&lt;&gt;$BZ$5,$M533&lt;=$BZ$6,$M533&lt;&gt;$BZ$7),1,0)</f>
        <v>0</v>
      </c>
      <c r="CB533" s="32">
        <f t="shared" ref="CB533" si="27196">IF(AND($Q533&lt;&gt;$BZ$5,$Q533&lt;=$BZ$6,$Q533&lt;&gt;$BZ$7),1,0)</f>
        <v>0</v>
      </c>
      <c r="CC533" s="32">
        <f t="shared" ref="CC533" si="27197">IF(AND($U533&lt;&gt;$BZ$5,$U533&lt;=$BZ$6,$U533&lt;&gt;$BZ$7),1,0)</f>
        <v>0</v>
      </c>
      <c r="CD533" s="32">
        <f t="shared" ref="CD533" si="27198">IF(AND($Y533&lt;&gt;$BZ$5,$Y533&lt;=$BZ$6,$Y533&lt;&gt;$BZ$7),1,0)</f>
        <v>0</v>
      </c>
      <c r="CE533" s="32">
        <f t="shared" ref="CE533" si="27199">IF(AND($AG533&lt;&gt;$BZ$5,$AG533&lt;=$BZ$6,$AG533&lt;&gt;$BZ$7),1,0)</f>
        <v>0</v>
      </c>
      <c r="CF533" s="32">
        <f t="shared" ref="CF533" si="27200">IF(AND($AK533&lt;&gt;$BZ$5,$AK533&lt;=$BZ$6,$AK533&lt;&gt;$BZ$7),1,0)</f>
        <v>0</v>
      </c>
      <c r="CG533" s="32">
        <f t="shared" ref="CG533" si="27201">IF(AND($AS533&lt;&gt;$BZ$5,$AS533&lt;=$BZ$6,$AS533&lt;&gt;$BZ$7),1,0)</f>
        <v>0</v>
      </c>
      <c r="CH533" s="32">
        <f t="shared" ref="CH533" si="27202">IF(AND($AW533&lt;&gt;$BZ$5,$AW533&lt;=$BZ$6,$AW533&lt;&gt;$BZ$7),1,0)</f>
        <v>0</v>
      </c>
      <c r="CI533" s="32">
        <f t="shared" ref="CI533" si="27203">IF(AND($BE533&lt;&gt;$BZ$5,$BE533&lt;=$BZ$6,$BE533&lt;&gt;$BZ$7),1,0)</f>
        <v>0</v>
      </c>
      <c r="CJ533" s="32">
        <f t="shared" ref="CJ533" si="27204">IF(AND($BI533&lt;&gt;$BZ$5,$BI533&lt;=$BZ$6,$BI533&lt;&gt;$BZ$7),1,0)</f>
        <v>0</v>
      </c>
      <c r="CK533" s="32">
        <f t="shared" ref="CK533" si="27205">IF(AND($BQ533&lt;&gt;$BZ$5,$BQ533&lt;=$BZ$6,$BQ533&lt;&gt;$BZ$7),1,0)</f>
        <v>0</v>
      </c>
      <c r="CL533" s="32">
        <f t="shared" ref="CL533" si="27206">IF(AND($BU533&lt;&gt;$BZ$5,$BU533&lt;=$BZ$6,$BU533&lt;&gt;$BZ$7),1,0)</f>
        <v>0</v>
      </c>
      <c r="CO533" s="32">
        <f>IF(AND($M533&lt;&gt;$CN$5,$M533&lt;=$CN$6,$M533&lt;&gt;$CN$7),1,0)</f>
        <v>0</v>
      </c>
      <c r="CP533" s="32">
        <f>IF(AND($Q533&lt;&gt;$CN$5,$Q533&lt;=$CN$6,$Q533&lt;&gt;$CN$7),1,0)</f>
        <v>0</v>
      </c>
      <c r="CQ533" s="32">
        <f>IF(AND($U533&lt;&gt;$CN$5,$U533&lt;=$CN$6,$U533&lt;&gt;$CN$7),1,0)</f>
        <v>0</v>
      </c>
      <c r="CR533" s="32">
        <f>IF(AND($Y533&lt;&gt;$CN$5,$Y533&lt;=$CN$6,$Y533&lt;&gt;$CN$7),1,0)</f>
        <v>0</v>
      </c>
      <c r="CS533" s="32">
        <f>IF(AND($AG533&lt;&gt;$CN$5,$AG533&lt;=$CN$6,$AG533&lt;&gt;$CN$7),1,0)</f>
        <v>0</v>
      </c>
      <c r="CT533" s="32">
        <f>IF(AND($AK533&lt;&gt;$CN$5,$AK533&lt;=$CN$6,$AK533&lt;&gt;$CN$7),1,0)</f>
        <v>0</v>
      </c>
      <c r="CU533" s="32">
        <f>IF(AND($AS533&lt;&gt;$CN$5,$AS533&lt;=$CN$6,$AS533&lt;&gt;$CN$7),1,0)</f>
        <v>0</v>
      </c>
      <c r="CV533" s="32">
        <f>IF(AND($AW533&lt;&gt;$CN$5,$AW533&lt;=$CN$6,$AW533&lt;&gt;$CN$7),1,0)</f>
        <v>0</v>
      </c>
      <c r="CW533" s="32">
        <f>IF(AND($BE533&lt;&gt;$CN$5,$BE533&lt;=$CN$6,$BE533&lt;&gt;$CN$7),1,0)</f>
        <v>0</v>
      </c>
      <c r="CX533" s="32">
        <f>IF(AND($BI533&lt;&gt;$CN$5,$BI533&lt;=$CN$6,$BI533&lt;&gt;$CN$7),1,0)</f>
        <v>0</v>
      </c>
      <c r="CY533" s="32">
        <f>IF(AND($BQ533&lt;&gt;$CN$5,$BQ533&lt;=$CN$6,$BQ533&lt;&gt;$CN$7),1,0)</f>
        <v>0</v>
      </c>
      <c r="CZ533" s="32">
        <f>IF(AND($BU533&lt;&gt;$CN$5,$BU533&lt;=$CN$6,$BU533&lt;&gt;$CN$7),1,0)</f>
        <v>0</v>
      </c>
      <c r="DC533" s="32">
        <f>IF(AND($M533&lt;&gt;$DB$5,$M533&lt;=$DB$6,$M533&lt;&gt;$CN$7),1,0)</f>
        <v>0</v>
      </c>
      <c r="DD533" s="32">
        <f>IF(AND($Q533&lt;&gt;$DB$5,$Q533&lt;=$DB$6,$Q533&lt;&gt;$CN$7),1,0)</f>
        <v>0</v>
      </c>
      <c r="DE533" s="32">
        <f>IF(AND($U533&lt;&gt;$DB$5,$U533&lt;=$DB$6,$U533&lt;&gt;$CN$7),1,0)</f>
        <v>0</v>
      </c>
      <c r="DF533" s="32">
        <f>IF(AND($Y533&lt;&gt;$DB$5,$Y533&lt;=$DB$6,$Y533&lt;&gt;$CN$7),1,0)</f>
        <v>0</v>
      </c>
      <c r="DG533" s="32">
        <f>IF(AND($AG533&lt;&gt;$DB$5,$AG533&lt;=$DB$6,$AG533&lt;&gt;$CN$7),1,0)</f>
        <v>0</v>
      </c>
      <c r="DH533" s="32">
        <f>IF(AND($AK533&lt;&gt;$DB$5,$AK533&lt;=$DB$6,$AK533&lt;&gt;$CN$7),1,0)</f>
        <v>0</v>
      </c>
      <c r="DI533" s="32">
        <f>IF(AND($AS533&lt;&gt;$DB$5,$AS533&lt;=$DB$6,$AS533&lt;&gt;$CN$7),1,0)</f>
        <v>0</v>
      </c>
      <c r="DJ533" s="32">
        <f>IF(AND($AW533&lt;&gt;$DB$5,$AW533&lt;=$DB$6,$AW533&lt;&gt;$CN$7),1,0)</f>
        <v>0</v>
      </c>
      <c r="DK533" s="32">
        <f>IF(AND($BE533&lt;&gt;$DB$5,$BE533&lt;=$DB$6,$BE533&lt;&gt;$CN$7),1,0)</f>
        <v>0</v>
      </c>
      <c r="DL533" s="32">
        <f>IF(AND($BI533&lt;&gt;$DB$5,$BI533&lt;=$DB$6,$BI533&lt;&gt;$CN$7),1,0)</f>
        <v>0</v>
      </c>
      <c r="DM533" s="32">
        <f>IF(AND($BQ533&lt;&gt;$DB$5,$BQ533&lt;=$DB$6,$BQ533&lt;&gt;$CN$7),1,0)</f>
        <v>0</v>
      </c>
      <c r="DN533" s="32">
        <f>IF(AND($BU533&lt;&gt;$DB$5,$BU533&lt;=$DB$6,$BU533&lt;&gt;$CN$7),1,0)</f>
        <v>0</v>
      </c>
      <c r="DQ533" s="32">
        <f t="shared" ref="DQ533" si="27207">IF(AND($M533&lt;&gt;$DP$5,$M533&lt;=$DP$6,$M533&lt;&gt;$CN$7),1,0)</f>
        <v>0</v>
      </c>
      <c r="DR533" s="32">
        <f t="shared" ref="DR533" si="27208">IF(AND($Q533&lt;&gt;$DP$5,$Q533&lt;=$DP$6,$Q533&lt;&gt;$CN$7),1,0)</f>
        <v>0</v>
      </c>
      <c r="DS533" s="32">
        <f t="shared" ref="DS533" si="27209">IF(AND($U533&lt;&gt;$DP$5,$U533&lt;=$DP$6,$U533&lt;&gt;$CN$7),1,0)</f>
        <v>0</v>
      </c>
      <c r="DT533" s="32">
        <f t="shared" ref="DT533" si="27210">IF(AND($Y533&lt;&gt;$DP$5,$Y533&lt;=$DP$6,$Y533&lt;&gt;$CN$7),1,0)</f>
        <v>0</v>
      </c>
      <c r="DU533" s="32">
        <f t="shared" ref="DU533" si="27211">IF(AND($AG533&lt;&gt;$DP$5,$AG533&lt;=$DP$6,$AG533&lt;&gt;$CN$7),1,0)</f>
        <v>0</v>
      </c>
      <c r="DV533" s="32">
        <f t="shared" ref="DV533" si="27212">IF(AND($AK533&lt;&gt;$DP$5,$AK533&lt;=$DP$6,$AK533&lt;&gt;$CN$7),1,0)</f>
        <v>0</v>
      </c>
      <c r="DW533" s="32">
        <f t="shared" ref="DW533" si="27213">IF(AND($AS533&lt;&gt;$DP$5,$AS533&lt;=$DP$6,$AS533&lt;&gt;$CN$7),1,0)</f>
        <v>0</v>
      </c>
      <c r="DX533" s="32">
        <f t="shared" ref="DX533" si="27214">IF(AND($AW533&lt;&gt;$DP$5,$AW533&lt;=$DP$6,$AW533&lt;&gt;$CN$7),1,0)</f>
        <v>0</v>
      </c>
      <c r="DY533" s="32">
        <f t="shared" ref="DY533" si="27215">IF(AND($BE533&lt;&gt;$DP$5,$BE533&lt;=$DP$6,$BE533&lt;&gt;$CN$7),1,0)</f>
        <v>0</v>
      </c>
      <c r="DZ533" s="32">
        <f t="shared" ref="DZ533" si="27216">IF(AND($BI533&lt;&gt;$DP$5,$BI533&lt;=$DP$6,$BI533&lt;&gt;$CN$7),1,0)</f>
        <v>0</v>
      </c>
      <c r="EA533" s="32">
        <f t="shared" ref="EA533" si="27217">IF(AND($BQ533&lt;&gt;$DP$5,$BQ533&lt;=$DP$6,$BQ533&lt;&gt;$CN$7),1,0)</f>
        <v>0</v>
      </c>
      <c r="EB533" s="32">
        <f t="shared" ref="EB533" si="27218">IF(AND($BU533&lt;&gt;$DP$5,$BU533&lt;=$DP$6,$BU533&lt;&gt;$CN$7),1,0)</f>
        <v>0</v>
      </c>
      <c r="EE533" s="328">
        <f>IF(M533&lt;&gt;"",IF(M533&lt;=$ED$6,1,IF(L533&gt;$ED$6,0,NETWORKDAYS(L533,$ED$6,祭日リスト)/NETWORKDAYS(L533,M533,祭日リスト)))*$GG533*週間進捗報告書!$G$9,0)</f>
        <v>0</v>
      </c>
      <c r="EF533" s="328">
        <f>IF(Q533&lt;&gt;"",IF(Q533&lt;=$ED$6,1,IF(P533&gt;$ED$6,0,NETWORKDAYS(P533,$ED$6,祭日リスト)/NETWORKDAYS(P533,Q533,祭日リスト)))*$GG533*週間進捗報告書!$G$10,0)</f>
        <v>0</v>
      </c>
      <c r="EG533" s="328">
        <f>IF(U533&lt;&gt;"",IF(U533&lt;=$ED$6,1,IF(T533&gt;$ED$6,0,NETWORKDAYS(T533,$ED$6,祭日リスト)/NETWORKDAYS(T533,U533,祭日リスト)))*$GG533*週間進捗報告書!$G$11,0)</f>
        <v>0</v>
      </c>
      <c r="EH533" s="328">
        <f>IF(Y533&lt;&gt;"",IF(Y533&lt;=$ED$6,1,IF(X533&gt;$ED$6,0,NETWORKDAYS(X533,$ED$6,祭日リスト)/NETWORKDAYS(X533,Y533,祭日リスト)))*$GG533*週間進捗報告書!$G$12,0)</f>
        <v>0</v>
      </c>
      <c r="EI533" s="328">
        <f>IF(AG533&lt;&gt;"",IF(AG533&lt;=$ED$6,1,IF(AF533&gt;$ED$6,0,NETWORKDAYS(AF533,$ED$6,祭日リスト)/NETWORKDAYS(AF533,AG533,祭日リスト)))*$GG533*週間進捗報告書!$G$13,0)</f>
        <v>0</v>
      </c>
      <c r="EJ533" s="328">
        <f>IF(AK533&lt;&gt;"",IF(AK533&lt;=$ED$6,1,IF(AJ533&gt;$ED$6,0,NETWORKDAYS(AJ533,$ED$6,祭日リスト)/NETWORKDAYS(AJ533,AK533,祭日リスト)))*$GG533*週間進捗報告書!$G$14,0)</f>
        <v>0</v>
      </c>
      <c r="EK533" s="328">
        <f>IF(AS533&lt;&gt;"",IF(AS533&lt;=$ED$6,1,IF(AR533&gt;$ED$6,0,NETWORKDAYS(AR533,$ED$6,祭日リスト)/NETWORKDAYS(AR533,AS533,祭日リスト)))*$GG533*週間進捗報告書!$G$15,0)</f>
        <v>0</v>
      </c>
      <c r="EL533" s="328">
        <f>IF(AW533&lt;&gt;"",IF(AW533&lt;=$ED$6,1,IF(AV533&gt;$ED$6,0,NETWORKDAYS(AV533,$ED$6,祭日リスト)/NETWORKDAYS(AV533,AW533,祭日リスト)))*$GG533*週間進捗報告書!$G$16,0)</f>
        <v>0</v>
      </c>
      <c r="EM533" s="328">
        <f>IF(BE533&lt;&gt;"",IF(BE533&lt;=$ED$6,1,IF(BD533&gt;$ED$6,0,NETWORKDAYS(BD533,$ED$6,祭日リスト)/NETWORKDAYS(BD533,BE533,祭日リスト)))*$GG533*週間進捗報告書!$G$17,0)</f>
        <v>0</v>
      </c>
      <c r="EN533" s="328">
        <f>IF(BI533&lt;&gt;"",IF(BI533&lt;=$ED$6,1,IF(BH533&gt;$ED$6,0,NETWORKDAYS(BH533,$ED$6,祭日リスト)/NETWORKDAYS(BH533,BI533,祭日リスト)))*$GG533*週間進捗報告書!$G$18,0)</f>
        <v>0</v>
      </c>
      <c r="EO533" s="328">
        <f>IF(BQ533&lt;&gt;"",IF(BQ533&lt;=$ED$6,1,IF(BP533&gt;$ED$6,0,NETWORKDAYS(BP533,$ED$6,祭日リスト)/NETWORKDAYS(BP533,BQ533,祭日リスト)))*$GG533*週間進捗報告書!$G$19,0)</f>
        <v>0</v>
      </c>
      <c r="EP533" s="328">
        <f>IF(BU533&lt;&gt;"",IF(BU533&lt;=$ED$6,1,IF(BT533&gt;$ED$6,0,NETWORKDAYS(BT533,$ED$6,祭日リスト)/NETWORKDAYS(BT533,BU533,祭日リスト)))*$GG533*週間進捗報告書!$G$20,0)</f>
        <v>0</v>
      </c>
      <c r="ER533" s="547">
        <f t="shared" ref="ER533:FC533" si="27219">EE533-EE534</f>
        <v>0</v>
      </c>
      <c r="ES533" s="547">
        <f t="shared" si="27219"/>
        <v>0</v>
      </c>
      <c r="ET533" s="547">
        <f t="shared" si="27219"/>
        <v>0</v>
      </c>
      <c r="EU533" s="547">
        <f t="shared" si="27219"/>
        <v>0</v>
      </c>
      <c r="EV533" s="547">
        <f t="shared" si="27219"/>
        <v>0</v>
      </c>
      <c r="EW533" s="547">
        <f t="shared" si="27219"/>
        <v>0</v>
      </c>
      <c r="EX533" s="547">
        <f t="shared" si="27219"/>
        <v>0</v>
      </c>
      <c r="EY533" s="547">
        <f t="shared" si="27219"/>
        <v>0</v>
      </c>
      <c r="EZ533" s="547">
        <f t="shared" si="27219"/>
        <v>0</v>
      </c>
      <c r="FA533" s="547">
        <f t="shared" si="27219"/>
        <v>0</v>
      </c>
      <c r="FB533" s="547">
        <f t="shared" si="27219"/>
        <v>0</v>
      </c>
      <c r="FC533" s="547">
        <f t="shared" si="27219"/>
        <v>0</v>
      </c>
      <c r="FD533" s="547">
        <f t="shared" ref="FD533" si="27220">SUM(ER533:FC534)</f>
        <v>0</v>
      </c>
      <c r="FE533" s="333"/>
      <c r="FG533" s="32">
        <f>IF(AND($M533&lt;&gt;$FF$7),1,0)</f>
        <v>0</v>
      </c>
      <c r="FH533" s="32">
        <f>IF(AND($Q533&lt;&gt;$FF$7),1,0)</f>
        <v>0</v>
      </c>
      <c r="FI533" s="32">
        <f>IF(AND($U533&lt;&gt;$FF$7),1,0)</f>
        <v>0</v>
      </c>
      <c r="FJ533" s="32">
        <f>IF(AND($Y533&lt;&gt;$FF$7),1,0)</f>
        <v>0</v>
      </c>
      <c r="FK533" s="32">
        <f>IF(AND($AG533&lt;&gt;$FF$7),1,0)</f>
        <v>0</v>
      </c>
      <c r="FL533" s="32">
        <f>IF(AND($AK533&lt;&gt;$FF$7),1,0)</f>
        <v>0</v>
      </c>
      <c r="FM533" s="32">
        <f>IF(AND($AS533&lt;&gt;$FF$7),1,0)</f>
        <v>0</v>
      </c>
      <c r="FN533" s="32">
        <f>IF(AND($AW533&lt;&gt;$FF$7),1,0)</f>
        <v>0</v>
      </c>
      <c r="FO533" s="32">
        <f>IF(AND($BE533&lt;&gt;$FF$7),1,0)</f>
        <v>0</v>
      </c>
      <c r="FP533" s="32">
        <f>IF(AND($BI533&lt;&gt;$FF$7),1,0)</f>
        <v>0</v>
      </c>
      <c r="FQ533" s="32">
        <f>IF(AND($BQ533&lt;&gt;$FF$7),1,0)</f>
        <v>0</v>
      </c>
      <c r="FR533" s="32">
        <f>IF(AND($BU533&lt;&gt;$FF$7),1,0)</f>
        <v>0</v>
      </c>
      <c r="FU533" s="294">
        <f t="shared" ref="FU533" si="27221">IF($K533&lt;&gt;"NG",$GG533,0)</f>
        <v>0</v>
      </c>
      <c r="FV533" s="294">
        <f t="shared" ref="FV533" si="27222">IF($O533&lt;&gt;"NG",$GG533,0)</f>
        <v>0</v>
      </c>
      <c r="FW533" s="294">
        <f t="shared" ref="FW533" si="27223">IF($S533&lt;&gt;"NG",$GG533,0)</f>
        <v>0</v>
      </c>
      <c r="FX533" s="294">
        <f t="shared" ref="FX533" si="27224">IF($W533&lt;&gt;"NG",$GG533,0)</f>
        <v>0</v>
      </c>
      <c r="FY533" s="294">
        <f t="shared" ref="FY533" si="27225">IF($AE533&lt;&gt;"NG",$GG533,0)</f>
        <v>0</v>
      </c>
      <c r="FZ533" s="294">
        <f t="shared" ref="FZ533" si="27226">IF($AI533&lt;&gt;"NG",$GG533,0)</f>
        <v>0</v>
      </c>
      <c r="GA533" s="294">
        <f t="shared" ref="GA533" si="27227">IF($AQ533&lt;&gt;"NG",$GG533,0)</f>
        <v>0</v>
      </c>
      <c r="GB533" s="294">
        <f t="shared" ref="GB533" si="27228">IF($AU533&lt;&gt;"NG",$GG533,0)</f>
        <v>0</v>
      </c>
      <c r="GC533" s="294">
        <f t="shared" ref="GC533" si="27229">IF($BC533&lt;&gt;"NG",$GG533,0)</f>
        <v>0</v>
      </c>
      <c r="GD533" s="294">
        <f t="shared" ref="GD533" si="27230">IF($BG533&lt;&gt;"NG",$GG533,0)</f>
        <v>0</v>
      </c>
      <c r="GE533" s="294">
        <f t="shared" ref="GE533" si="27231">IF($BO533&lt;&gt;"NG",$GG533,0)</f>
        <v>0</v>
      </c>
      <c r="GF533" s="294">
        <f t="shared" ref="GF533" si="27232">IF($BS533&lt;&gt;"NG",$GG533,0)</f>
        <v>0</v>
      </c>
      <c r="GG533" s="294" t="e">
        <f>VLOOKUP($D533,リスト!$D:$S,15,FALSE)</f>
        <v>#N/A</v>
      </c>
      <c r="GH533" s="2" t="e">
        <f>INDEX(リスト!$V:$V,MATCH(中日程計画表!$D533,リスト!$D:$D,0))</f>
        <v>#N/A</v>
      </c>
      <c r="GI533" s="2" t="e">
        <f>INDEX(リスト!$A:$A,MATCH(中日程計画表!$D533,リスト!$D:$D,0))</f>
        <v>#N/A</v>
      </c>
      <c r="GJ533" s="2" t="e">
        <f>INDEX(リスト!$U:$U,MATCH(中日程計画表!$D533,リスト!$D:$D,0))</f>
        <v>#N/A</v>
      </c>
      <c r="GK533" s="5" t="e">
        <f>INDEX(リスト!$W:$W,MATCH(中日程計画表!$D533,リスト!$D:$D,0))</f>
        <v>#N/A</v>
      </c>
      <c r="GL533" s="2" t="s">
        <v>200</v>
      </c>
      <c r="GM533" s="296">
        <f>D533</f>
        <v>0</v>
      </c>
      <c r="GN533" s="296">
        <f>E533</f>
        <v>0</v>
      </c>
      <c r="GU533" s="460" t="str">
        <f t="shared" ref="GU533" si="27233">AE533</f>
        <v>NG</v>
      </c>
      <c r="GV533" s="460">
        <f t="shared" ref="GV533" si="27234">EI533</f>
        <v>0</v>
      </c>
      <c r="GW533" s="460">
        <f t="shared" ref="GW533" si="27235">EI534</f>
        <v>0</v>
      </c>
      <c r="GX533" s="462">
        <f t="shared" ref="GX533" si="27236">EV533</f>
        <v>0</v>
      </c>
      <c r="GY533" s="460" t="str">
        <f t="shared" ref="GY533" si="27237">AI533</f>
        <v>NG</v>
      </c>
      <c r="GZ533" s="460">
        <f t="shared" ref="GZ533" si="27238">EJ533</f>
        <v>0</v>
      </c>
      <c r="HA533" s="460">
        <f t="shared" ref="HA533" si="27239">EJ534</f>
        <v>0</v>
      </c>
      <c r="HB533" s="462">
        <f t="shared" ref="HB533" si="27240">EW533</f>
        <v>0</v>
      </c>
      <c r="HC533" s="460" t="str">
        <f t="shared" ref="HC533" si="27241">AQ533</f>
        <v>NG</v>
      </c>
      <c r="HD533" s="460">
        <f t="shared" ref="HD533" si="27242">EK533</f>
        <v>0</v>
      </c>
      <c r="HE533" s="460">
        <f t="shared" ref="HE533" si="27243">EK534</f>
        <v>0</v>
      </c>
      <c r="HF533" s="462">
        <f t="shared" ref="HF533" si="27244">EX533</f>
        <v>0</v>
      </c>
      <c r="HG533" s="460" t="str">
        <f t="shared" ref="HG533" si="27245">AU533</f>
        <v>NG</v>
      </c>
      <c r="HH533" s="460">
        <f t="shared" ref="HH533" si="27246">EL533</f>
        <v>0</v>
      </c>
      <c r="HI533" s="460">
        <f t="shared" ref="HI533" si="27247">EL534</f>
        <v>0</v>
      </c>
      <c r="HJ533" s="462">
        <f t="shared" ref="HJ533" si="27248">EY533</f>
        <v>0</v>
      </c>
      <c r="HK533" s="460" t="str">
        <f t="shared" ref="HK533" si="27249">BC533</f>
        <v>NG</v>
      </c>
      <c r="HL533" s="460">
        <f t="shared" ref="HL533" si="27250">EM533</f>
        <v>0</v>
      </c>
      <c r="HM533" s="460">
        <f t="shared" ref="HM533" si="27251">EM534</f>
        <v>0</v>
      </c>
      <c r="HN533" s="462">
        <f t="shared" ref="HN533" si="27252">EZ533</f>
        <v>0</v>
      </c>
      <c r="HO533" s="460" t="str">
        <f t="shared" ref="HO533" si="27253">BG533</f>
        <v>NG</v>
      </c>
      <c r="HP533" s="460">
        <f t="shared" ref="HP533" si="27254">EN533</f>
        <v>0</v>
      </c>
      <c r="HQ533" s="460">
        <f t="shared" ref="HQ533" si="27255">EN534</f>
        <v>0</v>
      </c>
      <c r="HR533" s="462">
        <f t="shared" ref="HR533" si="27256">FA533</f>
        <v>0</v>
      </c>
      <c r="HS533" s="332"/>
    </row>
    <row r="534" spans="1:227" ht="12" customHeight="1">
      <c r="A534" s="489"/>
      <c r="B534" s="487"/>
      <c r="C534" s="475"/>
      <c r="D534" s="485"/>
      <c r="E534" s="483"/>
      <c r="F534" s="317"/>
      <c r="G534" s="317"/>
      <c r="H534" s="317"/>
      <c r="I534" s="317"/>
      <c r="J534" s="316"/>
      <c r="K534" s="481"/>
      <c r="L534" s="77"/>
      <c r="M534" s="77"/>
      <c r="N534" s="471"/>
      <c r="O534" s="475"/>
      <c r="P534" s="77"/>
      <c r="Q534" s="77"/>
      <c r="R534" s="471"/>
      <c r="S534" s="475"/>
      <c r="T534" s="77"/>
      <c r="U534" s="77"/>
      <c r="V534" s="471"/>
      <c r="W534" s="473"/>
      <c r="X534" s="77"/>
      <c r="Y534" s="77"/>
      <c r="Z534" s="471"/>
      <c r="AA534" s="477"/>
      <c r="AB534" s="80"/>
      <c r="AC534" s="80"/>
      <c r="AD534" s="471"/>
      <c r="AE534" s="473"/>
      <c r="AF534" s="77"/>
      <c r="AG534" s="77"/>
      <c r="AH534" s="471"/>
      <c r="AI534" s="473"/>
      <c r="AJ534" s="77"/>
      <c r="AK534" s="77"/>
      <c r="AL534" s="471"/>
      <c r="AM534" s="477"/>
      <c r="AN534" s="80"/>
      <c r="AO534" s="80"/>
      <c r="AP534" s="471"/>
      <c r="AQ534" s="473"/>
      <c r="AR534" s="77"/>
      <c r="AS534" s="77"/>
      <c r="AT534" s="471"/>
      <c r="AU534" s="473"/>
      <c r="AV534" s="77"/>
      <c r="AW534" s="77"/>
      <c r="AX534" s="471"/>
      <c r="AY534" s="477"/>
      <c r="AZ534" s="80"/>
      <c r="BA534" s="80"/>
      <c r="BB534" s="471"/>
      <c r="BC534" s="475"/>
      <c r="BD534" s="77"/>
      <c r="BE534" s="77"/>
      <c r="BF534" s="471"/>
      <c r="BG534" s="473"/>
      <c r="BH534" s="77"/>
      <c r="BI534" s="77"/>
      <c r="BJ534" s="471"/>
      <c r="BK534" s="477"/>
      <c r="BL534" s="80"/>
      <c r="BM534" s="80"/>
      <c r="BN534" s="471"/>
      <c r="BO534" s="475"/>
      <c r="BP534" s="77"/>
      <c r="BQ534" s="77"/>
      <c r="BR534" s="471"/>
      <c r="BS534" s="473"/>
      <c r="BT534" s="77"/>
      <c r="BU534" s="77"/>
      <c r="BV534" s="471"/>
      <c r="BW534" s="469"/>
      <c r="BX534" s="467"/>
      <c r="BY534" s="490"/>
      <c r="CA534" s="19">
        <f t="shared" ref="CA534" si="27257">IF(AND($N533=1,$M534&lt;&gt;$BZ$7),1,0)</f>
        <v>0</v>
      </c>
      <c r="CB534" s="19">
        <f t="shared" ref="CB534" si="27258">IF(AND($R533=1,$Q534&lt;&gt;$BZ$7),1,0)</f>
        <v>0</v>
      </c>
      <c r="CC534" s="19">
        <f t="shared" ref="CC534" si="27259">IF(AND($V533=1,$U534&lt;&gt;$BZ$7),1,0)</f>
        <v>0</v>
      </c>
      <c r="CD534" s="19">
        <f t="shared" ref="CD534" si="27260">IF(AND($Z533=1,$Y534&lt;&gt;$BZ$7),1,0)</f>
        <v>0</v>
      </c>
      <c r="CE534" s="19">
        <f t="shared" ref="CE534" si="27261">IF(AND($AH533=1,$AG534&lt;&gt;$BZ$7),1,0)</f>
        <v>0</v>
      </c>
      <c r="CF534" s="19">
        <f t="shared" ref="CF534" si="27262">IF(AND($AL533=1,$AK534&lt;&gt;$BZ$7),1,0)</f>
        <v>0</v>
      </c>
      <c r="CG534" s="19">
        <f t="shared" ref="CG534" si="27263">IF(AND($AT533=1,$AS534&lt;&gt;$BZ$7),1,0)</f>
        <v>0</v>
      </c>
      <c r="CH534" s="19">
        <f t="shared" ref="CH534" si="27264">IF(AND($AX533=1,$AW534&lt;&gt;$BZ$7),1,0)</f>
        <v>0</v>
      </c>
      <c r="CI534" s="19">
        <f t="shared" ref="CI534" si="27265">IF(AND($BF533=1,$BE534&lt;&gt;$BZ$7),1,0)</f>
        <v>0</v>
      </c>
      <c r="CJ534" s="19">
        <f t="shared" ref="CJ534" si="27266">IF(AND($BJ533=1,$BI534&lt;&gt;$BZ$7),1,0)</f>
        <v>0</v>
      </c>
      <c r="CK534" s="19">
        <f t="shared" ref="CK534" si="27267">IF(AND($BR533=1,$BQ534&lt;&gt;$BZ$7),1,0)</f>
        <v>0</v>
      </c>
      <c r="CL534" s="19">
        <f t="shared" ref="CL534" si="27268">IF(AND($BV533=1,$BU534&lt;&gt;$BZ$7),1,0)</f>
        <v>0</v>
      </c>
      <c r="CO534" s="19">
        <f>IF(AND($M534&lt;&gt;$CN$7,$M534&lt;=$CN$6),1,0)</f>
        <v>0</v>
      </c>
      <c r="CP534" s="19">
        <f>IF(AND($Q534&lt;&gt;$CN$7,$Q534&lt;=$CN$6),1,0)</f>
        <v>0</v>
      </c>
      <c r="CQ534" s="19">
        <f>IF(AND($U534&lt;&gt;$CN$7,$U534&lt;=$CN$6),1,0)</f>
        <v>0</v>
      </c>
      <c r="CR534" s="19">
        <f>IF(AND($Y534&lt;&gt;$CN$7,$Y534&lt;=$CN$6),1,0)</f>
        <v>0</v>
      </c>
      <c r="CS534" s="19">
        <f>IF(AND($AG534&lt;&gt;$CN$7,$AG534&lt;=$CN$6),1,0)</f>
        <v>0</v>
      </c>
      <c r="CT534" s="19">
        <f>IF(AND($AK534&lt;&gt;$CN$7,$AK534&lt;=$CN$6),1,0)</f>
        <v>0</v>
      </c>
      <c r="CU534" s="19">
        <f>IF(AND($AS534&lt;&gt;$CN$7,$AS534&lt;=$CN$6),1,0)</f>
        <v>0</v>
      </c>
      <c r="CV534" s="19">
        <f>IF(AND($AW534&lt;&gt;$CN$7,$AW534&lt;=$CN$6),1,0)</f>
        <v>0</v>
      </c>
      <c r="CW534" s="19">
        <f>IF(AND($BE534&lt;&gt;$CN$7,$BE534&lt;=$CN$6),1,0)</f>
        <v>0</v>
      </c>
      <c r="CX534" s="19">
        <f>IF(AND($BI534&lt;&gt;$CN$7,$BI534&lt;=$CN$6),1,0)</f>
        <v>0</v>
      </c>
      <c r="CY534" s="19">
        <f>IF(AND($BQ534&lt;&gt;$CN$7,$BQ534&lt;=$CN$6),1,0)</f>
        <v>0</v>
      </c>
      <c r="CZ534" s="19">
        <f>IF(AND($BU534&lt;&gt;$CN$7,$BU534&lt;=$CN$6),1,0)</f>
        <v>0</v>
      </c>
      <c r="DC534" s="19">
        <f>IF($N533=1,1,0)</f>
        <v>0</v>
      </c>
      <c r="DD534" s="19">
        <f>IF($R533=1,1,0)</f>
        <v>0</v>
      </c>
      <c r="DE534" s="19">
        <f>IF($V533=1,1,0)</f>
        <v>0</v>
      </c>
      <c r="DF534" s="19">
        <f>IF($Z533=1,1,0)</f>
        <v>0</v>
      </c>
      <c r="DG534" s="19">
        <f>IF($AH533=1,1,0)</f>
        <v>0</v>
      </c>
      <c r="DH534" s="19">
        <f>IF($AL533=1,1,0)</f>
        <v>0</v>
      </c>
      <c r="DI534" s="19">
        <f>IF($AT533=1,1,0)</f>
        <v>0</v>
      </c>
      <c r="DJ534" s="19">
        <f>IF($AX533=1,1,0)</f>
        <v>0</v>
      </c>
      <c r="DK534" s="19">
        <f>IF($BF533=1,1,0)</f>
        <v>0</v>
      </c>
      <c r="DL534" s="19">
        <f>IF($BJ533=1,1,0)</f>
        <v>0</v>
      </c>
      <c r="DM534" s="19">
        <f>IF($BR533=1,1,0)</f>
        <v>0</v>
      </c>
      <c r="DN534" s="19">
        <f>IF($BV533=1,1,0)</f>
        <v>0</v>
      </c>
      <c r="DQ534" s="19">
        <f t="shared" ref="DQ534" si="27269">IF($N533=1,1,0)</f>
        <v>0</v>
      </c>
      <c r="DR534" s="19">
        <f t="shared" ref="DR534" si="27270">IF($R533=1,1,0)</f>
        <v>0</v>
      </c>
      <c r="DS534" s="19">
        <f t="shared" ref="DS534" si="27271">IF($V533=1,1,0)</f>
        <v>0</v>
      </c>
      <c r="DT534" s="19">
        <f t="shared" ref="DT534" si="27272">IF($Z533=1,1,0)</f>
        <v>0</v>
      </c>
      <c r="DU534" s="19">
        <f t="shared" ref="DU534" si="27273">IF($AH533=1,1,0)</f>
        <v>0</v>
      </c>
      <c r="DV534" s="19">
        <f t="shared" ref="DV534" si="27274">IF($AL533=1,1,0)</f>
        <v>0</v>
      </c>
      <c r="DW534" s="19">
        <f t="shared" ref="DW534" si="27275">IF($AT533=1,1,0)</f>
        <v>0</v>
      </c>
      <c r="DX534" s="19">
        <f t="shared" ref="DX534" si="27276">IF($AX533=1,1,0)</f>
        <v>0</v>
      </c>
      <c r="DY534" s="19">
        <f t="shared" ref="DY534" si="27277">IF($BF533=1,1,0)</f>
        <v>0</v>
      </c>
      <c r="DZ534" s="19">
        <f t="shared" ref="DZ534" si="27278">IF($BJ533=1,1,0)</f>
        <v>0</v>
      </c>
      <c r="EA534" s="19">
        <f t="shared" ref="EA534" si="27279">IF($BR533=1,1,0)</f>
        <v>0</v>
      </c>
      <c r="EB534" s="19">
        <f t="shared" ref="EB534" si="27280">IF($BV533=1,1,0)</f>
        <v>0</v>
      </c>
      <c r="EE534" s="329">
        <f>N533*$FU534*週間進捗報告書!$G$9</f>
        <v>0</v>
      </c>
      <c r="EF534" s="329">
        <f>R533*$FV534*週間進捗報告書!$G$10</f>
        <v>0</v>
      </c>
      <c r="EG534" s="329">
        <f>V533*$FW534*週間進捗報告書!$G$11</f>
        <v>0</v>
      </c>
      <c r="EH534" s="329">
        <f>Z533*$FX534*週間進捗報告書!$G$12</f>
        <v>0</v>
      </c>
      <c r="EI534" s="329">
        <f>AH533*$FY534*週間進捗報告書!$G$13</f>
        <v>0</v>
      </c>
      <c r="EJ534" s="329">
        <f>AL533*$FZ534*週間進捗報告書!$G$14</f>
        <v>0</v>
      </c>
      <c r="EK534" s="329">
        <f>AT533*$GA534*週間進捗報告書!$G$15</f>
        <v>0</v>
      </c>
      <c r="EL534" s="329">
        <f>AX533*$GB534*週間進捗報告書!$G$16</f>
        <v>0</v>
      </c>
      <c r="EM534" s="329">
        <f>BF533*$GC534*週間進捗報告書!$G$17</f>
        <v>0</v>
      </c>
      <c r="EN534" s="329">
        <f>BJ533*$GD534*週間進捗報告書!$G$18</f>
        <v>0</v>
      </c>
      <c r="EO534" s="329">
        <f>BR533*$GE534*週間進捗報告書!$G$19</f>
        <v>0</v>
      </c>
      <c r="EP534" s="329">
        <f>BV533*$GF534*週間進捗報告書!$G$20</f>
        <v>0</v>
      </c>
      <c r="ER534" s="547"/>
      <c r="ES534" s="547"/>
      <c r="ET534" s="547"/>
      <c r="EU534" s="547"/>
      <c r="EV534" s="547"/>
      <c r="EW534" s="547"/>
      <c r="EX534" s="547"/>
      <c r="EY534" s="547"/>
      <c r="EZ534" s="547"/>
      <c r="FA534" s="547"/>
      <c r="FB534" s="547"/>
      <c r="FC534" s="547"/>
      <c r="FD534" s="547"/>
      <c r="FE534" s="332"/>
      <c r="FG534" s="19"/>
      <c r="FH534" s="19"/>
      <c r="FI534" s="19"/>
      <c r="FJ534" s="19"/>
      <c r="FK534" s="19"/>
      <c r="FL534" s="19"/>
      <c r="FM534" s="19"/>
      <c r="FN534" s="19"/>
      <c r="FO534" s="19"/>
      <c r="FP534" s="19"/>
      <c r="FQ534" s="19"/>
      <c r="FR534" s="19"/>
      <c r="FU534" s="295">
        <f t="shared" ref="FU534" si="27281">FU533</f>
        <v>0</v>
      </c>
      <c r="FV534" s="295">
        <f t="shared" ref="FV534" si="27282">FV533</f>
        <v>0</v>
      </c>
      <c r="FW534" s="295">
        <f t="shared" ref="FW534" si="27283">FW533</f>
        <v>0</v>
      </c>
      <c r="FX534" s="295">
        <f t="shared" ref="FX534" si="27284">FX533</f>
        <v>0</v>
      </c>
      <c r="FY534" s="295">
        <f t="shared" ref="FY534" si="27285">FY533</f>
        <v>0</v>
      </c>
      <c r="FZ534" s="295">
        <f t="shared" ref="FZ534" si="27286">FZ533</f>
        <v>0</v>
      </c>
      <c r="GA534" s="295">
        <f t="shared" ref="GA534" si="27287">GA533</f>
        <v>0</v>
      </c>
      <c r="GB534" s="295">
        <f t="shared" ref="GB534" si="27288">GB533</f>
        <v>0</v>
      </c>
      <c r="GC534" s="295">
        <f t="shared" ref="GC534" si="27289">GC533</f>
        <v>0</v>
      </c>
      <c r="GD534" s="295">
        <f t="shared" ref="GD534" si="27290">GD533</f>
        <v>0</v>
      </c>
      <c r="GE534" s="295">
        <f t="shared" ref="GE534" si="27291">GE533</f>
        <v>0</v>
      </c>
      <c r="GF534" s="295">
        <f t="shared" ref="GF534" si="27292">GF533</f>
        <v>0</v>
      </c>
      <c r="GG534" s="295" t="e">
        <f t="shared" ref="GG534" si="27293">GG533</f>
        <v>#N/A</v>
      </c>
      <c r="GH534" s="2" t="e">
        <f>INDEX(リスト!$V:$V,MATCH(中日程計画表!$D533,リスト!$D:$D,0))</f>
        <v>#N/A</v>
      </c>
      <c r="GI534" s="2" t="e">
        <f>INDEX(リスト!$A:$A,MATCH(中日程計画表!$D533,リスト!$D:$D,0))</f>
        <v>#N/A</v>
      </c>
      <c r="GJ534" s="2" t="e">
        <f>INDEX(リスト!$U:$U,MATCH(中日程計画表!$D533,リスト!$D:$D,0))</f>
        <v>#N/A</v>
      </c>
      <c r="GK534" s="5" t="e">
        <f>INDEX(リスト!$W:$W,MATCH(中日程計画表!$D533,リスト!$D:$D,0))</f>
        <v>#N/A</v>
      </c>
      <c r="GL534" s="2" t="s">
        <v>201</v>
      </c>
      <c r="GM534" s="296">
        <f t="shared" ref="GM534" si="27294">GM533</f>
        <v>0</v>
      </c>
      <c r="GN534" s="296">
        <f t="shared" ref="GN534" si="27295">GN533</f>
        <v>0</v>
      </c>
      <c r="GU534" s="461"/>
      <c r="GV534" s="460"/>
      <c r="GW534" s="460"/>
      <c r="GX534" s="461"/>
      <c r="GY534" s="461"/>
      <c r="GZ534" s="460"/>
      <c r="HA534" s="460"/>
      <c r="HB534" s="461"/>
      <c r="HC534" s="461"/>
      <c r="HD534" s="460"/>
      <c r="HE534" s="460"/>
      <c r="HF534" s="461"/>
      <c r="HG534" s="461"/>
      <c r="HH534" s="460"/>
      <c r="HI534" s="460"/>
      <c r="HJ534" s="461"/>
      <c r="HK534" s="461"/>
      <c r="HL534" s="460"/>
      <c r="HM534" s="460"/>
      <c r="HN534" s="461"/>
      <c r="HO534" s="461"/>
      <c r="HP534" s="460"/>
      <c r="HQ534" s="460"/>
      <c r="HR534" s="461"/>
      <c r="HS534" s="4"/>
    </row>
    <row r="535" spans="1:227" ht="12" customHeight="1">
      <c r="A535" s="488" t="str">
        <f t="shared" ref="A535" ca="1" si="27296">INDIRECT("リスト!A"&amp;B535+6)</f>
        <v/>
      </c>
      <c r="B535" s="486">
        <f t="shared" ref="B535" si="27297">ROUNDDOWN((ROW()-6)/2,0)+1</f>
        <v>265</v>
      </c>
      <c r="C535" s="474" t="str">
        <f>機能グループ名</f>
        <v/>
      </c>
      <c r="D535" s="484">
        <f>機能ID</f>
        <v>0</v>
      </c>
      <c r="E535" s="482">
        <f>機能名</f>
        <v>0</v>
      </c>
      <c r="F535" s="315"/>
      <c r="G535" s="315"/>
      <c r="H535" s="315"/>
      <c r="I535" s="315"/>
      <c r="J535" s="316"/>
      <c r="K535" s="480" t="str">
        <f>担当者_SR</f>
        <v>NG</v>
      </c>
      <c r="L535" s="76"/>
      <c r="M535" s="76"/>
      <c r="N535" s="470"/>
      <c r="O535" s="474" t="str">
        <f>担当者_SRR</f>
        <v>NG</v>
      </c>
      <c r="P535" s="76"/>
      <c r="Q535" s="76"/>
      <c r="R535" s="470"/>
      <c r="S535" s="474" t="str">
        <f>担当者_DS</f>
        <v>NG</v>
      </c>
      <c r="T535" s="76"/>
      <c r="U535" s="76"/>
      <c r="V535" s="470"/>
      <c r="W535" s="472" t="str">
        <f>担当者_DSR</f>
        <v>NG</v>
      </c>
      <c r="X535" s="76"/>
      <c r="Y535" s="76"/>
      <c r="Z535" s="470"/>
      <c r="AA535" s="476"/>
      <c r="AB535" s="79"/>
      <c r="AC535" s="79"/>
      <c r="AD535" s="470">
        <f>IF(AC536 &lt;&gt; "",1,0)</f>
        <v>0</v>
      </c>
      <c r="AE535" s="472" t="str">
        <f>担当者_CD</f>
        <v>NG</v>
      </c>
      <c r="AF535" s="76"/>
      <c r="AG535" s="76"/>
      <c r="AH535" s="470"/>
      <c r="AI535" s="472" t="str">
        <f>担当者_DD</f>
        <v>NG</v>
      </c>
      <c r="AJ535" s="76"/>
      <c r="AK535" s="76"/>
      <c r="AL535" s="470"/>
      <c r="AM535" s="476"/>
      <c r="AN535" s="79"/>
      <c r="AO535" s="79"/>
      <c r="AP535" s="470">
        <f>IF(AO536 &lt;&gt; "",1,0)</f>
        <v>0</v>
      </c>
      <c r="AQ535" s="472" t="str">
        <f>担当者_MCL</f>
        <v>NG</v>
      </c>
      <c r="AR535" s="76"/>
      <c r="AS535" s="76"/>
      <c r="AT535" s="470"/>
      <c r="AU535" s="472" t="str">
        <f>担当者_MCLR</f>
        <v>NG</v>
      </c>
      <c r="AV535" s="76"/>
      <c r="AW535" s="76"/>
      <c r="AX535" s="470"/>
      <c r="AY535" s="476"/>
      <c r="AZ535" s="79"/>
      <c r="BA535" s="79"/>
      <c r="BB535" s="470">
        <f>IF(BA536 &lt;&gt; "",1,0)</f>
        <v>0</v>
      </c>
      <c r="BC535" s="474" t="str">
        <f>担当者_MT</f>
        <v>NG</v>
      </c>
      <c r="BD535" s="76"/>
      <c r="BE535" s="76"/>
      <c r="BF535" s="470"/>
      <c r="BG535" s="472" t="str">
        <f>担当者_M検</f>
        <v>NG</v>
      </c>
      <c r="BH535" s="76"/>
      <c r="BI535" s="76"/>
      <c r="BJ535" s="470"/>
      <c r="BK535" s="476"/>
      <c r="BL535" s="79"/>
      <c r="BM535" s="79"/>
      <c r="BN535" s="470">
        <v>0</v>
      </c>
      <c r="BO535" s="474" t="str">
        <f>担当者_モテ</f>
        <v>NG</v>
      </c>
      <c r="BP535" s="76"/>
      <c r="BQ535" s="76"/>
      <c r="BR535" s="470"/>
      <c r="BS535" s="472" t="str">
        <f>担当者_モテR</f>
        <v>NG</v>
      </c>
      <c r="BT535" s="76"/>
      <c r="BU535" s="76"/>
      <c r="BV535" s="470"/>
      <c r="BW535" s="468">
        <f t="shared" ref="BW535" si="27298">IFERROR(SUM(IF(K535&lt;&gt;"NG",N535*K$1,0),IF(O535&lt;&gt;"NG",R535*O$1,0),IF(S535&lt;&gt;"NG",V535*S$1,0),IF(W535&lt;&gt;"NG",Z535*W$1,0),IF(AA535&lt;&gt;"NG",AD535*AA$1,0),IF(AE535&lt;&gt;"NG",AH535*AE$1,0),IF(AI535&lt;&gt;"NG",AL535*AI$1,0),IF(AM535&lt;&gt;"NG",AP535*AM$1,0),IF(AQ535&lt;&gt;"NG",AT535*AQ$1,0),IF(AU535&lt;&gt;"NG",AX535*AU$1,0),IF(AY535&lt;&gt;"NG",BB535*AY$1,0),IF(BC535&lt;&gt;"NG",BF535*BC$1,0),IF(BG535&lt;&gt;"NG",BJ535*BG$1,0),IF(BK535&lt;&gt;"NG",BN535*BK$1,0),IF(BO535&lt;&gt;"NG",BR535*BO$1,0),IF(BS535&lt;&gt;"NG",BV535*BS$1,0))/SUM(IF(K535&lt;&gt;"NG",K$1,0),IF(O535&lt;&gt;"NG",O$1,0),IF(S535&lt;&gt;"NG",S$1,0),IF(W535&lt;&gt;"NG",W$1,0),IF(AA535&lt;&gt;"NG",AA$1,0),IF(AE535&lt;&gt;"NG",AE$1,0),IF(AI535&lt;&gt;"NG",AI$1,0),IF(AM535&lt;&gt;"NG",AM$1,0),IF(AQ535&lt;&gt;"NG",AQ$1,0),IF(AU535&lt;&gt;"NG",AU$1,0),IF(AY535&lt;&gt;"NG",AY$1,0),IF(BC535&lt;&gt;"NG",BC$1,0),IF(BG535&lt;&gt;"NG",BG$1,0),IF(BK535&lt;&gt;"NG",BK$1,0),IF(BO535&lt;&gt;"NG",BO$1,0),IF(BS535&lt;&gt;"NG",BS$1,0)),0)</f>
        <v>0</v>
      </c>
      <c r="BX535" s="466"/>
      <c r="BY535" s="490"/>
      <c r="BZ535" s="5"/>
      <c r="CA535" s="32">
        <f t="shared" ref="CA535" si="27299">IF(AND($M535&lt;&gt;$BZ$5,$M535&lt;=$BZ$6,$M535&lt;&gt;$BZ$7),1,0)</f>
        <v>0</v>
      </c>
      <c r="CB535" s="32">
        <f t="shared" ref="CB535" si="27300">IF(AND($Q535&lt;&gt;$BZ$5,$Q535&lt;=$BZ$6,$Q535&lt;&gt;$BZ$7),1,0)</f>
        <v>0</v>
      </c>
      <c r="CC535" s="32">
        <f t="shared" ref="CC535" si="27301">IF(AND($U535&lt;&gt;$BZ$5,$U535&lt;=$BZ$6,$U535&lt;&gt;$BZ$7),1,0)</f>
        <v>0</v>
      </c>
      <c r="CD535" s="32">
        <f t="shared" ref="CD535" si="27302">IF(AND($Y535&lt;&gt;$BZ$5,$Y535&lt;=$BZ$6,$Y535&lt;&gt;$BZ$7),1,0)</f>
        <v>0</v>
      </c>
      <c r="CE535" s="32">
        <f t="shared" ref="CE535" si="27303">IF(AND($AG535&lt;&gt;$BZ$5,$AG535&lt;=$BZ$6,$AG535&lt;&gt;$BZ$7),1,0)</f>
        <v>0</v>
      </c>
      <c r="CF535" s="32">
        <f t="shared" ref="CF535" si="27304">IF(AND($AK535&lt;&gt;$BZ$5,$AK535&lt;=$BZ$6,$AK535&lt;&gt;$BZ$7),1,0)</f>
        <v>0</v>
      </c>
      <c r="CG535" s="32">
        <f t="shared" ref="CG535" si="27305">IF(AND($AS535&lt;&gt;$BZ$5,$AS535&lt;=$BZ$6,$AS535&lt;&gt;$BZ$7),1,0)</f>
        <v>0</v>
      </c>
      <c r="CH535" s="32">
        <f t="shared" ref="CH535" si="27306">IF(AND($AW535&lt;&gt;$BZ$5,$AW535&lt;=$BZ$6,$AW535&lt;&gt;$BZ$7),1,0)</f>
        <v>0</v>
      </c>
      <c r="CI535" s="32">
        <f t="shared" ref="CI535" si="27307">IF(AND($BE535&lt;&gt;$BZ$5,$BE535&lt;=$BZ$6,$BE535&lt;&gt;$BZ$7),1,0)</f>
        <v>0</v>
      </c>
      <c r="CJ535" s="32">
        <f t="shared" ref="CJ535" si="27308">IF(AND($BI535&lt;&gt;$BZ$5,$BI535&lt;=$BZ$6,$BI535&lt;&gt;$BZ$7),1,0)</f>
        <v>0</v>
      </c>
      <c r="CK535" s="32">
        <f t="shared" ref="CK535" si="27309">IF(AND($BQ535&lt;&gt;$BZ$5,$BQ535&lt;=$BZ$6,$BQ535&lt;&gt;$BZ$7),1,0)</f>
        <v>0</v>
      </c>
      <c r="CL535" s="32">
        <f t="shared" ref="CL535" si="27310">IF(AND($BU535&lt;&gt;$BZ$5,$BU535&lt;=$BZ$6,$BU535&lt;&gt;$BZ$7),1,0)</f>
        <v>0</v>
      </c>
      <c r="CO535" s="32">
        <f>IF(AND($M535&lt;&gt;$CN$5,$M535&lt;=$CN$6,$M535&lt;&gt;$CN$7),1,0)</f>
        <v>0</v>
      </c>
      <c r="CP535" s="32">
        <f>IF(AND($Q535&lt;&gt;$CN$5,$Q535&lt;=$CN$6,$Q535&lt;&gt;$CN$7),1,0)</f>
        <v>0</v>
      </c>
      <c r="CQ535" s="32">
        <f>IF(AND($U535&lt;&gt;$CN$5,$U535&lt;=$CN$6,$U535&lt;&gt;$CN$7),1,0)</f>
        <v>0</v>
      </c>
      <c r="CR535" s="32">
        <f>IF(AND($Y535&lt;&gt;$CN$5,$Y535&lt;=$CN$6,$Y535&lt;&gt;$CN$7),1,0)</f>
        <v>0</v>
      </c>
      <c r="CS535" s="32">
        <f>IF(AND($AG535&lt;&gt;$CN$5,$AG535&lt;=$CN$6,$AG535&lt;&gt;$CN$7),1,0)</f>
        <v>0</v>
      </c>
      <c r="CT535" s="32">
        <f>IF(AND($AK535&lt;&gt;$CN$5,$AK535&lt;=$CN$6,$AK535&lt;&gt;$CN$7),1,0)</f>
        <v>0</v>
      </c>
      <c r="CU535" s="32">
        <f>IF(AND($AS535&lt;&gt;$CN$5,$AS535&lt;=$CN$6,$AS535&lt;&gt;$CN$7),1,0)</f>
        <v>0</v>
      </c>
      <c r="CV535" s="32">
        <f>IF(AND($AW535&lt;&gt;$CN$5,$AW535&lt;=$CN$6,$AW535&lt;&gt;$CN$7),1,0)</f>
        <v>0</v>
      </c>
      <c r="CW535" s="32">
        <f>IF(AND($BE535&lt;&gt;$CN$5,$BE535&lt;=$CN$6,$BE535&lt;&gt;$CN$7),1,0)</f>
        <v>0</v>
      </c>
      <c r="CX535" s="32">
        <f>IF(AND($BI535&lt;&gt;$CN$5,$BI535&lt;=$CN$6,$BI535&lt;&gt;$CN$7),1,0)</f>
        <v>0</v>
      </c>
      <c r="CY535" s="32">
        <f>IF(AND($BQ535&lt;&gt;$CN$5,$BQ535&lt;=$CN$6,$BQ535&lt;&gt;$CN$7),1,0)</f>
        <v>0</v>
      </c>
      <c r="CZ535" s="32">
        <f>IF(AND($BU535&lt;&gt;$CN$5,$BU535&lt;=$CN$6,$BU535&lt;&gt;$CN$7),1,0)</f>
        <v>0</v>
      </c>
      <c r="DC535" s="32">
        <f>IF(AND($M535&lt;&gt;$DB$5,$M535&lt;=$DB$6,$M535&lt;&gt;$CN$7),1,0)</f>
        <v>0</v>
      </c>
      <c r="DD535" s="32">
        <f>IF(AND($Q535&lt;&gt;$DB$5,$Q535&lt;=$DB$6,$Q535&lt;&gt;$CN$7),1,0)</f>
        <v>0</v>
      </c>
      <c r="DE535" s="32">
        <f>IF(AND($U535&lt;&gt;$DB$5,$U535&lt;=$DB$6,$U535&lt;&gt;$CN$7),1,0)</f>
        <v>0</v>
      </c>
      <c r="DF535" s="32">
        <f>IF(AND($Y535&lt;&gt;$DB$5,$Y535&lt;=$DB$6,$Y535&lt;&gt;$CN$7),1,0)</f>
        <v>0</v>
      </c>
      <c r="DG535" s="32">
        <f>IF(AND($AG535&lt;&gt;$DB$5,$AG535&lt;=$DB$6,$AG535&lt;&gt;$CN$7),1,0)</f>
        <v>0</v>
      </c>
      <c r="DH535" s="32">
        <f>IF(AND($AK535&lt;&gt;$DB$5,$AK535&lt;=$DB$6,$AK535&lt;&gt;$CN$7),1,0)</f>
        <v>0</v>
      </c>
      <c r="DI535" s="32">
        <f>IF(AND($AS535&lt;&gt;$DB$5,$AS535&lt;=$DB$6,$AS535&lt;&gt;$CN$7),1,0)</f>
        <v>0</v>
      </c>
      <c r="DJ535" s="32">
        <f>IF(AND($AW535&lt;&gt;$DB$5,$AW535&lt;=$DB$6,$AW535&lt;&gt;$CN$7),1,0)</f>
        <v>0</v>
      </c>
      <c r="DK535" s="32">
        <f>IF(AND($BE535&lt;&gt;$DB$5,$BE535&lt;=$DB$6,$BE535&lt;&gt;$CN$7),1,0)</f>
        <v>0</v>
      </c>
      <c r="DL535" s="32">
        <f>IF(AND($BI535&lt;&gt;$DB$5,$BI535&lt;=$DB$6,$BI535&lt;&gt;$CN$7),1,0)</f>
        <v>0</v>
      </c>
      <c r="DM535" s="32">
        <f>IF(AND($BQ535&lt;&gt;$DB$5,$BQ535&lt;=$DB$6,$BQ535&lt;&gt;$CN$7),1,0)</f>
        <v>0</v>
      </c>
      <c r="DN535" s="32">
        <f>IF(AND($BU535&lt;&gt;$DB$5,$BU535&lt;=$DB$6,$BU535&lt;&gt;$CN$7),1,0)</f>
        <v>0</v>
      </c>
      <c r="DQ535" s="32">
        <f t="shared" ref="DQ535" si="27311">IF(AND($M535&lt;&gt;$DP$5,$M535&lt;=$DP$6,$M535&lt;&gt;$CN$7),1,0)</f>
        <v>0</v>
      </c>
      <c r="DR535" s="32">
        <f t="shared" ref="DR535" si="27312">IF(AND($Q535&lt;&gt;$DP$5,$Q535&lt;=$DP$6,$Q535&lt;&gt;$CN$7),1,0)</f>
        <v>0</v>
      </c>
      <c r="DS535" s="32">
        <f t="shared" ref="DS535" si="27313">IF(AND($U535&lt;&gt;$DP$5,$U535&lt;=$DP$6,$U535&lt;&gt;$CN$7),1,0)</f>
        <v>0</v>
      </c>
      <c r="DT535" s="32">
        <f t="shared" ref="DT535" si="27314">IF(AND($Y535&lt;&gt;$DP$5,$Y535&lt;=$DP$6,$Y535&lt;&gt;$CN$7),1,0)</f>
        <v>0</v>
      </c>
      <c r="DU535" s="32">
        <f t="shared" ref="DU535" si="27315">IF(AND($AG535&lt;&gt;$DP$5,$AG535&lt;=$DP$6,$AG535&lt;&gt;$CN$7),1,0)</f>
        <v>0</v>
      </c>
      <c r="DV535" s="32">
        <f t="shared" ref="DV535" si="27316">IF(AND($AK535&lt;&gt;$DP$5,$AK535&lt;=$DP$6,$AK535&lt;&gt;$CN$7),1,0)</f>
        <v>0</v>
      </c>
      <c r="DW535" s="32">
        <f t="shared" ref="DW535" si="27317">IF(AND($AS535&lt;&gt;$DP$5,$AS535&lt;=$DP$6,$AS535&lt;&gt;$CN$7),1,0)</f>
        <v>0</v>
      </c>
      <c r="DX535" s="32">
        <f t="shared" ref="DX535" si="27318">IF(AND($AW535&lt;&gt;$DP$5,$AW535&lt;=$DP$6,$AW535&lt;&gt;$CN$7),1,0)</f>
        <v>0</v>
      </c>
      <c r="DY535" s="32">
        <f t="shared" ref="DY535" si="27319">IF(AND($BE535&lt;&gt;$DP$5,$BE535&lt;=$DP$6,$BE535&lt;&gt;$CN$7),1,0)</f>
        <v>0</v>
      </c>
      <c r="DZ535" s="32">
        <f t="shared" ref="DZ535" si="27320">IF(AND($BI535&lt;&gt;$DP$5,$BI535&lt;=$DP$6,$BI535&lt;&gt;$CN$7),1,0)</f>
        <v>0</v>
      </c>
      <c r="EA535" s="32">
        <f t="shared" ref="EA535" si="27321">IF(AND($BQ535&lt;&gt;$DP$5,$BQ535&lt;=$DP$6,$BQ535&lt;&gt;$CN$7),1,0)</f>
        <v>0</v>
      </c>
      <c r="EB535" s="32">
        <f t="shared" ref="EB535" si="27322">IF(AND($BU535&lt;&gt;$DP$5,$BU535&lt;=$DP$6,$BU535&lt;&gt;$CN$7),1,0)</f>
        <v>0</v>
      </c>
      <c r="EE535" s="328">
        <f>IF(M535&lt;&gt;"",IF(M535&lt;=$ED$6,1,IF(L535&gt;$ED$6,0,NETWORKDAYS(L535,$ED$6,祭日リスト)/NETWORKDAYS(L535,M535,祭日リスト)))*$GG535*週間進捗報告書!$G$9,0)</f>
        <v>0</v>
      </c>
      <c r="EF535" s="328">
        <f>IF(Q535&lt;&gt;"",IF(Q535&lt;=$ED$6,1,IF(P535&gt;$ED$6,0,NETWORKDAYS(P535,$ED$6,祭日リスト)/NETWORKDAYS(P535,Q535,祭日リスト)))*$GG535*週間進捗報告書!$G$10,0)</f>
        <v>0</v>
      </c>
      <c r="EG535" s="328">
        <f>IF(U535&lt;&gt;"",IF(U535&lt;=$ED$6,1,IF(T535&gt;$ED$6,0,NETWORKDAYS(T535,$ED$6,祭日リスト)/NETWORKDAYS(T535,U535,祭日リスト)))*$GG535*週間進捗報告書!$G$11,0)</f>
        <v>0</v>
      </c>
      <c r="EH535" s="328">
        <f>IF(Y535&lt;&gt;"",IF(Y535&lt;=$ED$6,1,IF(X535&gt;$ED$6,0,NETWORKDAYS(X535,$ED$6,祭日リスト)/NETWORKDAYS(X535,Y535,祭日リスト)))*$GG535*週間進捗報告書!$G$12,0)</f>
        <v>0</v>
      </c>
      <c r="EI535" s="328">
        <f>IF(AG535&lt;&gt;"",IF(AG535&lt;=$ED$6,1,IF(AF535&gt;$ED$6,0,NETWORKDAYS(AF535,$ED$6,祭日リスト)/NETWORKDAYS(AF535,AG535,祭日リスト)))*$GG535*週間進捗報告書!$G$13,0)</f>
        <v>0</v>
      </c>
      <c r="EJ535" s="328">
        <f>IF(AK535&lt;&gt;"",IF(AK535&lt;=$ED$6,1,IF(AJ535&gt;$ED$6,0,NETWORKDAYS(AJ535,$ED$6,祭日リスト)/NETWORKDAYS(AJ535,AK535,祭日リスト)))*$GG535*週間進捗報告書!$G$14,0)</f>
        <v>0</v>
      </c>
      <c r="EK535" s="328">
        <f>IF(AS535&lt;&gt;"",IF(AS535&lt;=$ED$6,1,IF(AR535&gt;$ED$6,0,NETWORKDAYS(AR535,$ED$6,祭日リスト)/NETWORKDAYS(AR535,AS535,祭日リスト)))*$GG535*週間進捗報告書!$G$15,0)</f>
        <v>0</v>
      </c>
      <c r="EL535" s="328">
        <f>IF(AW535&lt;&gt;"",IF(AW535&lt;=$ED$6,1,IF(AV535&gt;$ED$6,0,NETWORKDAYS(AV535,$ED$6,祭日リスト)/NETWORKDAYS(AV535,AW535,祭日リスト)))*$GG535*週間進捗報告書!$G$16,0)</f>
        <v>0</v>
      </c>
      <c r="EM535" s="328">
        <f>IF(BE535&lt;&gt;"",IF(BE535&lt;=$ED$6,1,IF(BD535&gt;$ED$6,0,NETWORKDAYS(BD535,$ED$6,祭日リスト)/NETWORKDAYS(BD535,BE535,祭日リスト)))*$GG535*週間進捗報告書!$G$17,0)</f>
        <v>0</v>
      </c>
      <c r="EN535" s="328">
        <f>IF(BI535&lt;&gt;"",IF(BI535&lt;=$ED$6,1,IF(BH535&gt;$ED$6,0,NETWORKDAYS(BH535,$ED$6,祭日リスト)/NETWORKDAYS(BH535,BI535,祭日リスト)))*$GG535*週間進捗報告書!$G$18,0)</f>
        <v>0</v>
      </c>
      <c r="EO535" s="328">
        <f>IF(BQ535&lt;&gt;"",IF(BQ535&lt;=$ED$6,1,IF(BP535&gt;$ED$6,0,NETWORKDAYS(BP535,$ED$6,祭日リスト)/NETWORKDAYS(BP535,BQ535,祭日リスト)))*$GG535*週間進捗報告書!$G$19,0)</f>
        <v>0</v>
      </c>
      <c r="EP535" s="328">
        <f>IF(BU535&lt;&gt;"",IF(BU535&lt;=$ED$6,1,IF(BT535&gt;$ED$6,0,NETWORKDAYS(BT535,$ED$6,祭日リスト)/NETWORKDAYS(BT535,BU535,祭日リスト)))*$GG535*週間進捗報告書!$G$20,0)</f>
        <v>0</v>
      </c>
      <c r="ER535" s="547">
        <f t="shared" ref="ER535:FC535" si="27323">EE535-EE536</f>
        <v>0</v>
      </c>
      <c r="ES535" s="547">
        <f t="shared" si="27323"/>
        <v>0</v>
      </c>
      <c r="ET535" s="547">
        <f t="shared" si="27323"/>
        <v>0</v>
      </c>
      <c r="EU535" s="547">
        <f t="shared" si="27323"/>
        <v>0</v>
      </c>
      <c r="EV535" s="547">
        <f t="shared" si="27323"/>
        <v>0</v>
      </c>
      <c r="EW535" s="547">
        <f t="shared" si="27323"/>
        <v>0</v>
      </c>
      <c r="EX535" s="547">
        <f t="shared" si="27323"/>
        <v>0</v>
      </c>
      <c r="EY535" s="547">
        <f t="shared" si="27323"/>
        <v>0</v>
      </c>
      <c r="EZ535" s="547">
        <f t="shared" si="27323"/>
        <v>0</v>
      </c>
      <c r="FA535" s="547">
        <f t="shared" si="27323"/>
        <v>0</v>
      </c>
      <c r="FB535" s="547">
        <f t="shared" si="27323"/>
        <v>0</v>
      </c>
      <c r="FC535" s="547">
        <f t="shared" si="27323"/>
        <v>0</v>
      </c>
      <c r="FD535" s="547">
        <f t="shared" ref="FD535" si="27324">SUM(ER535:FC536)</f>
        <v>0</v>
      </c>
      <c r="FE535" s="333"/>
      <c r="FG535" s="32">
        <f>IF(AND($M535&lt;&gt;$FF$7),1,0)</f>
        <v>0</v>
      </c>
      <c r="FH535" s="32">
        <f>IF(AND($Q535&lt;&gt;$FF$7),1,0)</f>
        <v>0</v>
      </c>
      <c r="FI535" s="32">
        <f>IF(AND($U535&lt;&gt;$FF$7),1,0)</f>
        <v>0</v>
      </c>
      <c r="FJ535" s="32">
        <f>IF(AND($Y535&lt;&gt;$FF$7),1,0)</f>
        <v>0</v>
      </c>
      <c r="FK535" s="32">
        <f>IF(AND($AG535&lt;&gt;$FF$7),1,0)</f>
        <v>0</v>
      </c>
      <c r="FL535" s="32">
        <f>IF(AND($AK535&lt;&gt;$FF$7),1,0)</f>
        <v>0</v>
      </c>
      <c r="FM535" s="32">
        <f>IF(AND($AS535&lt;&gt;$FF$7),1,0)</f>
        <v>0</v>
      </c>
      <c r="FN535" s="32">
        <f>IF(AND($AW535&lt;&gt;$FF$7),1,0)</f>
        <v>0</v>
      </c>
      <c r="FO535" s="32">
        <f>IF(AND($BE535&lt;&gt;$FF$7),1,0)</f>
        <v>0</v>
      </c>
      <c r="FP535" s="32">
        <f>IF(AND($BI535&lt;&gt;$FF$7),1,0)</f>
        <v>0</v>
      </c>
      <c r="FQ535" s="32">
        <f>IF(AND($BQ535&lt;&gt;$FF$7),1,0)</f>
        <v>0</v>
      </c>
      <c r="FR535" s="32">
        <f>IF(AND($BU535&lt;&gt;$FF$7),1,0)</f>
        <v>0</v>
      </c>
      <c r="FU535" s="294">
        <f t="shared" ref="FU535" si="27325">IF($K535&lt;&gt;"NG",$GG535,0)</f>
        <v>0</v>
      </c>
      <c r="FV535" s="294">
        <f t="shared" ref="FV535" si="27326">IF($O535&lt;&gt;"NG",$GG535,0)</f>
        <v>0</v>
      </c>
      <c r="FW535" s="294">
        <f t="shared" ref="FW535" si="27327">IF($S535&lt;&gt;"NG",$GG535,0)</f>
        <v>0</v>
      </c>
      <c r="FX535" s="294">
        <f t="shared" ref="FX535" si="27328">IF($W535&lt;&gt;"NG",$GG535,0)</f>
        <v>0</v>
      </c>
      <c r="FY535" s="294">
        <f t="shared" ref="FY535" si="27329">IF($AE535&lt;&gt;"NG",$GG535,0)</f>
        <v>0</v>
      </c>
      <c r="FZ535" s="294">
        <f t="shared" ref="FZ535" si="27330">IF($AI535&lt;&gt;"NG",$GG535,0)</f>
        <v>0</v>
      </c>
      <c r="GA535" s="294">
        <f t="shared" ref="GA535" si="27331">IF($AQ535&lt;&gt;"NG",$GG535,0)</f>
        <v>0</v>
      </c>
      <c r="GB535" s="294">
        <f t="shared" ref="GB535" si="27332">IF($AU535&lt;&gt;"NG",$GG535,0)</f>
        <v>0</v>
      </c>
      <c r="GC535" s="294">
        <f t="shared" ref="GC535" si="27333">IF($BC535&lt;&gt;"NG",$GG535,0)</f>
        <v>0</v>
      </c>
      <c r="GD535" s="294">
        <f t="shared" ref="GD535" si="27334">IF($BG535&lt;&gt;"NG",$GG535,0)</f>
        <v>0</v>
      </c>
      <c r="GE535" s="294">
        <f t="shared" ref="GE535" si="27335">IF($BO535&lt;&gt;"NG",$GG535,0)</f>
        <v>0</v>
      </c>
      <c r="GF535" s="294">
        <f t="shared" ref="GF535" si="27336">IF($BS535&lt;&gt;"NG",$GG535,0)</f>
        <v>0</v>
      </c>
      <c r="GG535" s="294" t="e">
        <f>VLOOKUP($D535,リスト!$D:$S,15,FALSE)</f>
        <v>#N/A</v>
      </c>
      <c r="GH535" s="2" t="e">
        <f>INDEX(リスト!$V:$V,MATCH(中日程計画表!$D535,リスト!$D:$D,0))</f>
        <v>#N/A</v>
      </c>
      <c r="GI535" s="2" t="e">
        <f>INDEX(リスト!$A:$A,MATCH(中日程計画表!$D535,リスト!$D:$D,0))</f>
        <v>#N/A</v>
      </c>
      <c r="GJ535" s="2" t="e">
        <f>INDEX(リスト!$U:$U,MATCH(中日程計画表!$D535,リスト!$D:$D,0))</f>
        <v>#N/A</v>
      </c>
      <c r="GK535" s="5" t="e">
        <f>INDEX(リスト!$W:$W,MATCH(中日程計画表!$D535,リスト!$D:$D,0))</f>
        <v>#N/A</v>
      </c>
      <c r="GL535" s="2" t="s">
        <v>200</v>
      </c>
      <c r="GM535" s="296">
        <f>D535</f>
        <v>0</v>
      </c>
      <c r="GN535" s="296">
        <f>E535</f>
        <v>0</v>
      </c>
      <c r="GU535" s="460" t="str">
        <f t="shared" ref="GU535" si="27337">AE535</f>
        <v>NG</v>
      </c>
      <c r="GV535" s="460">
        <f t="shared" ref="GV535" si="27338">EI535</f>
        <v>0</v>
      </c>
      <c r="GW535" s="460">
        <f t="shared" ref="GW535" si="27339">EI536</f>
        <v>0</v>
      </c>
      <c r="GX535" s="462">
        <f t="shared" ref="GX535" si="27340">EV535</f>
        <v>0</v>
      </c>
      <c r="GY535" s="460" t="str">
        <f t="shared" ref="GY535" si="27341">AI535</f>
        <v>NG</v>
      </c>
      <c r="GZ535" s="460">
        <f t="shared" ref="GZ535" si="27342">EJ535</f>
        <v>0</v>
      </c>
      <c r="HA535" s="460">
        <f t="shared" ref="HA535" si="27343">EJ536</f>
        <v>0</v>
      </c>
      <c r="HB535" s="462">
        <f t="shared" ref="HB535" si="27344">EW535</f>
        <v>0</v>
      </c>
      <c r="HC535" s="460" t="str">
        <f t="shared" ref="HC535" si="27345">AQ535</f>
        <v>NG</v>
      </c>
      <c r="HD535" s="460">
        <f t="shared" ref="HD535" si="27346">EK535</f>
        <v>0</v>
      </c>
      <c r="HE535" s="460">
        <f t="shared" ref="HE535" si="27347">EK536</f>
        <v>0</v>
      </c>
      <c r="HF535" s="462">
        <f t="shared" ref="HF535" si="27348">EX535</f>
        <v>0</v>
      </c>
      <c r="HG535" s="460" t="str">
        <f t="shared" ref="HG535" si="27349">AU535</f>
        <v>NG</v>
      </c>
      <c r="HH535" s="460">
        <f t="shared" ref="HH535" si="27350">EL535</f>
        <v>0</v>
      </c>
      <c r="HI535" s="460">
        <f t="shared" ref="HI535" si="27351">EL536</f>
        <v>0</v>
      </c>
      <c r="HJ535" s="462">
        <f t="shared" ref="HJ535" si="27352">EY535</f>
        <v>0</v>
      </c>
      <c r="HK535" s="460" t="str">
        <f t="shared" ref="HK535" si="27353">BC535</f>
        <v>NG</v>
      </c>
      <c r="HL535" s="460">
        <f t="shared" ref="HL535" si="27354">EM535</f>
        <v>0</v>
      </c>
      <c r="HM535" s="460">
        <f t="shared" ref="HM535" si="27355">EM536</f>
        <v>0</v>
      </c>
      <c r="HN535" s="462">
        <f t="shared" ref="HN535" si="27356">EZ535</f>
        <v>0</v>
      </c>
      <c r="HO535" s="460" t="str">
        <f t="shared" ref="HO535" si="27357">BG535</f>
        <v>NG</v>
      </c>
      <c r="HP535" s="460">
        <f t="shared" ref="HP535" si="27358">EN535</f>
        <v>0</v>
      </c>
      <c r="HQ535" s="460">
        <f t="shared" ref="HQ535" si="27359">EN536</f>
        <v>0</v>
      </c>
      <c r="HR535" s="462">
        <f t="shared" ref="HR535" si="27360">FA535</f>
        <v>0</v>
      </c>
      <c r="HS535" s="332"/>
    </row>
    <row r="536" spans="1:227" ht="12" customHeight="1">
      <c r="A536" s="489"/>
      <c r="B536" s="487"/>
      <c r="C536" s="475"/>
      <c r="D536" s="485"/>
      <c r="E536" s="483"/>
      <c r="F536" s="317"/>
      <c r="G536" s="317"/>
      <c r="H536" s="317"/>
      <c r="I536" s="317"/>
      <c r="J536" s="316"/>
      <c r="K536" s="481"/>
      <c r="L536" s="77"/>
      <c r="M536" s="77"/>
      <c r="N536" s="471"/>
      <c r="O536" s="475"/>
      <c r="P536" s="77"/>
      <c r="Q536" s="77"/>
      <c r="R536" s="471"/>
      <c r="S536" s="475"/>
      <c r="T536" s="77"/>
      <c r="U536" s="77"/>
      <c r="V536" s="471"/>
      <c r="W536" s="473"/>
      <c r="X536" s="77"/>
      <c r="Y536" s="77"/>
      <c r="Z536" s="471"/>
      <c r="AA536" s="477"/>
      <c r="AB536" s="80"/>
      <c r="AC536" s="80"/>
      <c r="AD536" s="471"/>
      <c r="AE536" s="473"/>
      <c r="AF536" s="77"/>
      <c r="AG536" s="77"/>
      <c r="AH536" s="471"/>
      <c r="AI536" s="473"/>
      <c r="AJ536" s="77"/>
      <c r="AK536" s="77"/>
      <c r="AL536" s="471"/>
      <c r="AM536" s="477"/>
      <c r="AN536" s="80"/>
      <c r="AO536" s="80"/>
      <c r="AP536" s="471"/>
      <c r="AQ536" s="473"/>
      <c r="AR536" s="77"/>
      <c r="AS536" s="77"/>
      <c r="AT536" s="471"/>
      <c r="AU536" s="473"/>
      <c r="AV536" s="77"/>
      <c r="AW536" s="77"/>
      <c r="AX536" s="471"/>
      <c r="AY536" s="477"/>
      <c r="AZ536" s="80"/>
      <c r="BA536" s="80"/>
      <c r="BB536" s="471"/>
      <c r="BC536" s="475"/>
      <c r="BD536" s="77"/>
      <c r="BE536" s="77"/>
      <c r="BF536" s="471"/>
      <c r="BG536" s="473"/>
      <c r="BH536" s="77"/>
      <c r="BI536" s="77"/>
      <c r="BJ536" s="471"/>
      <c r="BK536" s="477"/>
      <c r="BL536" s="80"/>
      <c r="BM536" s="80"/>
      <c r="BN536" s="471"/>
      <c r="BO536" s="475"/>
      <c r="BP536" s="77"/>
      <c r="BQ536" s="77"/>
      <c r="BR536" s="471"/>
      <c r="BS536" s="473"/>
      <c r="BT536" s="77"/>
      <c r="BU536" s="77"/>
      <c r="BV536" s="471"/>
      <c r="BW536" s="469"/>
      <c r="BX536" s="467"/>
      <c r="BY536" s="490"/>
      <c r="CA536" s="19">
        <f t="shared" ref="CA536" si="27361">IF(AND($N535=1,$M536&lt;&gt;$BZ$7),1,0)</f>
        <v>0</v>
      </c>
      <c r="CB536" s="19">
        <f t="shared" ref="CB536" si="27362">IF(AND($R535=1,$Q536&lt;&gt;$BZ$7),1,0)</f>
        <v>0</v>
      </c>
      <c r="CC536" s="19">
        <f t="shared" ref="CC536" si="27363">IF(AND($V535=1,$U536&lt;&gt;$BZ$7),1,0)</f>
        <v>0</v>
      </c>
      <c r="CD536" s="19">
        <f t="shared" ref="CD536" si="27364">IF(AND($Z535=1,$Y536&lt;&gt;$BZ$7),1,0)</f>
        <v>0</v>
      </c>
      <c r="CE536" s="19">
        <f t="shared" ref="CE536" si="27365">IF(AND($AH535=1,$AG536&lt;&gt;$BZ$7),1,0)</f>
        <v>0</v>
      </c>
      <c r="CF536" s="19">
        <f t="shared" ref="CF536" si="27366">IF(AND($AL535=1,$AK536&lt;&gt;$BZ$7),1,0)</f>
        <v>0</v>
      </c>
      <c r="CG536" s="19">
        <f t="shared" ref="CG536" si="27367">IF(AND($AT535=1,$AS536&lt;&gt;$BZ$7),1,0)</f>
        <v>0</v>
      </c>
      <c r="CH536" s="19">
        <f t="shared" ref="CH536" si="27368">IF(AND($AX535=1,$AW536&lt;&gt;$BZ$7),1,0)</f>
        <v>0</v>
      </c>
      <c r="CI536" s="19">
        <f t="shared" ref="CI536" si="27369">IF(AND($BF535=1,$BE536&lt;&gt;$BZ$7),1,0)</f>
        <v>0</v>
      </c>
      <c r="CJ536" s="19">
        <f t="shared" ref="CJ536" si="27370">IF(AND($BJ535=1,$BI536&lt;&gt;$BZ$7),1,0)</f>
        <v>0</v>
      </c>
      <c r="CK536" s="19">
        <f t="shared" ref="CK536" si="27371">IF(AND($BR535=1,$BQ536&lt;&gt;$BZ$7),1,0)</f>
        <v>0</v>
      </c>
      <c r="CL536" s="19">
        <f t="shared" ref="CL536" si="27372">IF(AND($BV535=1,$BU536&lt;&gt;$BZ$7),1,0)</f>
        <v>0</v>
      </c>
      <c r="CO536" s="19">
        <f>IF(AND($M536&lt;&gt;$CN$7,$M536&lt;=$CN$6),1,0)</f>
        <v>0</v>
      </c>
      <c r="CP536" s="19">
        <f>IF(AND($Q536&lt;&gt;$CN$7,$Q536&lt;=$CN$6),1,0)</f>
        <v>0</v>
      </c>
      <c r="CQ536" s="19">
        <f>IF(AND($U536&lt;&gt;$CN$7,$U536&lt;=$CN$6),1,0)</f>
        <v>0</v>
      </c>
      <c r="CR536" s="19">
        <f>IF(AND($Y536&lt;&gt;$CN$7,$Y536&lt;=$CN$6),1,0)</f>
        <v>0</v>
      </c>
      <c r="CS536" s="19">
        <f>IF(AND($AG536&lt;&gt;$CN$7,$AG536&lt;=$CN$6),1,0)</f>
        <v>0</v>
      </c>
      <c r="CT536" s="19">
        <f>IF(AND($AK536&lt;&gt;$CN$7,$AK536&lt;=$CN$6),1,0)</f>
        <v>0</v>
      </c>
      <c r="CU536" s="19">
        <f>IF(AND($AS536&lt;&gt;$CN$7,$AS536&lt;=$CN$6),1,0)</f>
        <v>0</v>
      </c>
      <c r="CV536" s="19">
        <f>IF(AND($AW536&lt;&gt;$CN$7,$AW536&lt;=$CN$6),1,0)</f>
        <v>0</v>
      </c>
      <c r="CW536" s="19">
        <f>IF(AND($BE536&lt;&gt;$CN$7,$BE536&lt;=$CN$6),1,0)</f>
        <v>0</v>
      </c>
      <c r="CX536" s="19">
        <f>IF(AND($BI536&lt;&gt;$CN$7,$BI536&lt;=$CN$6),1,0)</f>
        <v>0</v>
      </c>
      <c r="CY536" s="19">
        <f>IF(AND($BQ536&lt;&gt;$CN$7,$BQ536&lt;=$CN$6),1,0)</f>
        <v>0</v>
      </c>
      <c r="CZ536" s="19">
        <f>IF(AND($BU536&lt;&gt;$CN$7,$BU536&lt;=$CN$6),1,0)</f>
        <v>0</v>
      </c>
      <c r="DC536" s="19">
        <f>IF($N535=1,1,0)</f>
        <v>0</v>
      </c>
      <c r="DD536" s="19">
        <f>IF($R535=1,1,0)</f>
        <v>0</v>
      </c>
      <c r="DE536" s="19">
        <f>IF($V535=1,1,0)</f>
        <v>0</v>
      </c>
      <c r="DF536" s="19">
        <f>IF($Z535=1,1,0)</f>
        <v>0</v>
      </c>
      <c r="DG536" s="19">
        <f>IF($AH535=1,1,0)</f>
        <v>0</v>
      </c>
      <c r="DH536" s="19">
        <f>IF($AL535=1,1,0)</f>
        <v>0</v>
      </c>
      <c r="DI536" s="19">
        <f>IF($AT535=1,1,0)</f>
        <v>0</v>
      </c>
      <c r="DJ536" s="19">
        <f>IF($AX535=1,1,0)</f>
        <v>0</v>
      </c>
      <c r="DK536" s="19">
        <f>IF($BF535=1,1,0)</f>
        <v>0</v>
      </c>
      <c r="DL536" s="19">
        <f>IF($BJ535=1,1,0)</f>
        <v>0</v>
      </c>
      <c r="DM536" s="19">
        <f>IF($BR535=1,1,0)</f>
        <v>0</v>
      </c>
      <c r="DN536" s="19">
        <f>IF($BV535=1,1,0)</f>
        <v>0</v>
      </c>
      <c r="DQ536" s="19">
        <f t="shared" ref="DQ536" si="27373">IF($N535=1,1,0)</f>
        <v>0</v>
      </c>
      <c r="DR536" s="19">
        <f t="shared" ref="DR536" si="27374">IF($R535=1,1,0)</f>
        <v>0</v>
      </c>
      <c r="DS536" s="19">
        <f t="shared" ref="DS536" si="27375">IF($V535=1,1,0)</f>
        <v>0</v>
      </c>
      <c r="DT536" s="19">
        <f t="shared" ref="DT536" si="27376">IF($Z535=1,1,0)</f>
        <v>0</v>
      </c>
      <c r="DU536" s="19">
        <f t="shared" ref="DU536" si="27377">IF($AH535=1,1,0)</f>
        <v>0</v>
      </c>
      <c r="DV536" s="19">
        <f t="shared" ref="DV536" si="27378">IF($AL535=1,1,0)</f>
        <v>0</v>
      </c>
      <c r="DW536" s="19">
        <f t="shared" ref="DW536" si="27379">IF($AT535=1,1,0)</f>
        <v>0</v>
      </c>
      <c r="DX536" s="19">
        <f t="shared" ref="DX536" si="27380">IF($AX535=1,1,0)</f>
        <v>0</v>
      </c>
      <c r="DY536" s="19">
        <f t="shared" ref="DY536" si="27381">IF($BF535=1,1,0)</f>
        <v>0</v>
      </c>
      <c r="DZ536" s="19">
        <f t="shared" ref="DZ536" si="27382">IF($BJ535=1,1,0)</f>
        <v>0</v>
      </c>
      <c r="EA536" s="19">
        <f t="shared" ref="EA536" si="27383">IF($BR535=1,1,0)</f>
        <v>0</v>
      </c>
      <c r="EB536" s="19">
        <f t="shared" ref="EB536" si="27384">IF($BV535=1,1,0)</f>
        <v>0</v>
      </c>
      <c r="EE536" s="329">
        <f>N535*$FU536*週間進捗報告書!$G$9</f>
        <v>0</v>
      </c>
      <c r="EF536" s="329">
        <f>R535*$FV536*週間進捗報告書!$G$10</f>
        <v>0</v>
      </c>
      <c r="EG536" s="329">
        <f>V535*$FW536*週間進捗報告書!$G$11</f>
        <v>0</v>
      </c>
      <c r="EH536" s="329">
        <f>Z535*$FX536*週間進捗報告書!$G$12</f>
        <v>0</v>
      </c>
      <c r="EI536" s="329">
        <f>AH535*$FY536*週間進捗報告書!$G$13</f>
        <v>0</v>
      </c>
      <c r="EJ536" s="329">
        <f>AL535*$FZ536*週間進捗報告書!$G$14</f>
        <v>0</v>
      </c>
      <c r="EK536" s="329">
        <f>AT535*$GA536*週間進捗報告書!$G$15</f>
        <v>0</v>
      </c>
      <c r="EL536" s="329">
        <f>AX535*$GB536*週間進捗報告書!$G$16</f>
        <v>0</v>
      </c>
      <c r="EM536" s="329">
        <f>BF535*$GC536*週間進捗報告書!$G$17</f>
        <v>0</v>
      </c>
      <c r="EN536" s="329">
        <f>BJ535*$GD536*週間進捗報告書!$G$18</f>
        <v>0</v>
      </c>
      <c r="EO536" s="329">
        <f>BR535*$GE536*週間進捗報告書!$G$19</f>
        <v>0</v>
      </c>
      <c r="EP536" s="329">
        <f>BV535*$GF536*週間進捗報告書!$G$20</f>
        <v>0</v>
      </c>
      <c r="ER536" s="547"/>
      <c r="ES536" s="547"/>
      <c r="ET536" s="547"/>
      <c r="EU536" s="547"/>
      <c r="EV536" s="547"/>
      <c r="EW536" s="547"/>
      <c r="EX536" s="547"/>
      <c r="EY536" s="547"/>
      <c r="EZ536" s="547"/>
      <c r="FA536" s="547"/>
      <c r="FB536" s="547"/>
      <c r="FC536" s="547"/>
      <c r="FD536" s="547"/>
      <c r="FE536" s="332"/>
      <c r="FG536" s="19"/>
      <c r="FH536" s="19"/>
      <c r="FI536" s="19"/>
      <c r="FJ536" s="19"/>
      <c r="FK536" s="19"/>
      <c r="FL536" s="19"/>
      <c r="FM536" s="19"/>
      <c r="FN536" s="19"/>
      <c r="FO536" s="19"/>
      <c r="FP536" s="19"/>
      <c r="FQ536" s="19"/>
      <c r="FR536" s="19"/>
      <c r="FU536" s="295">
        <f t="shared" ref="FU536" si="27385">FU535</f>
        <v>0</v>
      </c>
      <c r="FV536" s="295">
        <f t="shared" ref="FV536" si="27386">FV535</f>
        <v>0</v>
      </c>
      <c r="FW536" s="295">
        <f t="shared" ref="FW536" si="27387">FW535</f>
        <v>0</v>
      </c>
      <c r="FX536" s="295">
        <f t="shared" ref="FX536" si="27388">FX535</f>
        <v>0</v>
      </c>
      <c r="FY536" s="295">
        <f t="shared" ref="FY536" si="27389">FY535</f>
        <v>0</v>
      </c>
      <c r="FZ536" s="295">
        <f t="shared" ref="FZ536" si="27390">FZ535</f>
        <v>0</v>
      </c>
      <c r="GA536" s="295">
        <f t="shared" ref="GA536" si="27391">GA535</f>
        <v>0</v>
      </c>
      <c r="GB536" s="295">
        <f t="shared" ref="GB536" si="27392">GB535</f>
        <v>0</v>
      </c>
      <c r="GC536" s="295">
        <f t="shared" ref="GC536" si="27393">GC535</f>
        <v>0</v>
      </c>
      <c r="GD536" s="295">
        <f t="shared" ref="GD536" si="27394">GD535</f>
        <v>0</v>
      </c>
      <c r="GE536" s="295">
        <f t="shared" ref="GE536" si="27395">GE535</f>
        <v>0</v>
      </c>
      <c r="GF536" s="295">
        <f t="shared" ref="GF536" si="27396">GF535</f>
        <v>0</v>
      </c>
      <c r="GG536" s="295" t="e">
        <f t="shared" ref="GG536" si="27397">GG535</f>
        <v>#N/A</v>
      </c>
      <c r="GH536" s="2" t="e">
        <f>INDEX(リスト!$V:$V,MATCH(中日程計画表!$D535,リスト!$D:$D,0))</f>
        <v>#N/A</v>
      </c>
      <c r="GI536" s="2" t="e">
        <f>INDEX(リスト!$A:$A,MATCH(中日程計画表!$D535,リスト!$D:$D,0))</f>
        <v>#N/A</v>
      </c>
      <c r="GJ536" s="2" t="e">
        <f>INDEX(リスト!$U:$U,MATCH(中日程計画表!$D535,リスト!$D:$D,0))</f>
        <v>#N/A</v>
      </c>
      <c r="GK536" s="5" t="e">
        <f>INDEX(リスト!$W:$W,MATCH(中日程計画表!$D535,リスト!$D:$D,0))</f>
        <v>#N/A</v>
      </c>
      <c r="GL536" s="2" t="s">
        <v>201</v>
      </c>
      <c r="GM536" s="296">
        <f t="shared" ref="GM536" si="27398">GM535</f>
        <v>0</v>
      </c>
      <c r="GN536" s="296">
        <f t="shared" ref="GN536" si="27399">GN535</f>
        <v>0</v>
      </c>
      <c r="GU536" s="461"/>
      <c r="GV536" s="460"/>
      <c r="GW536" s="460"/>
      <c r="GX536" s="461"/>
      <c r="GY536" s="461"/>
      <c r="GZ536" s="460"/>
      <c r="HA536" s="460"/>
      <c r="HB536" s="461"/>
      <c r="HC536" s="461"/>
      <c r="HD536" s="460"/>
      <c r="HE536" s="460"/>
      <c r="HF536" s="461"/>
      <c r="HG536" s="461"/>
      <c r="HH536" s="460"/>
      <c r="HI536" s="460"/>
      <c r="HJ536" s="461"/>
      <c r="HK536" s="461"/>
      <c r="HL536" s="460"/>
      <c r="HM536" s="460"/>
      <c r="HN536" s="461"/>
      <c r="HO536" s="461"/>
      <c r="HP536" s="460"/>
      <c r="HQ536" s="460"/>
      <c r="HR536" s="461"/>
      <c r="HS536" s="4"/>
    </row>
    <row r="537" spans="1:227" ht="12" customHeight="1">
      <c r="A537" s="488" t="str">
        <f t="shared" ref="A537" ca="1" si="27400">INDIRECT("リスト!A"&amp;B537+6)</f>
        <v/>
      </c>
      <c r="B537" s="486">
        <f t="shared" ref="B537" si="27401">ROUNDDOWN((ROW()-6)/2,0)+1</f>
        <v>266</v>
      </c>
      <c r="C537" s="474" t="str">
        <f>機能グループ名</f>
        <v/>
      </c>
      <c r="D537" s="484">
        <f>機能ID</f>
        <v>0</v>
      </c>
      <c r="E537" s="482">
        <f>機能名</f>
        <v>0</v>
      </c>
      <c r="F537" s="315"/>
      <c r="G537" s="315"/>
      <c r="H537" s="315"/>
      <c r="I537" s="315"/>
      <c r="J537" s="316"/>
      <c r="K537" s="480" t="str">
        <f>担当者_SR</f>
        <v>NG</v>
      </c>
      <c r="L537" s="76"/>
      <c r="M537" s="76"/>
      <c r="N537" s="470"/>
      <c r="O537" s="474" t="str">
        <f>担当者_SRR</f>
        <v>NG</v>
      </c>
      <c r="P537" s="76"/>
      <c r="Q537" s="76"/>
      <c r="R537" s="470"/>
      <c r="S537" s="474" t="str">
        <f>担当者_DS</f>
        <v>NG</v>
      </c>
      <c r="T537" s="76"/>
      <c r="U537" s="76"/>
      <c r="V537" s="470"/>
      <c r="W537" s="472" t="str">
        <f>担当者_DSR</f>
        <v>NG</v>
      </c>
      <c r="X537" s="76"/>
      <c r="Y537" s="76"/>
      <c r="Z537" s="470"/>
      <c r="AA537" s="476"/>
      <c r="AB537" s="79"/>
      <c r="AC537" s="79"/>
      <c r="AD537" s="470">
        <f>IF(AC538 &lt;&gt; "",1,0)</f>
        <v>0</v>
      </c>
      <c r="AE537" s="472" t="str">
        <f>担当者_CD</f>
        <v>NG</v>
      </c>
      <c r="AF537" s="76"/>
      <c r="AG537" s="76"/>
      <c r="AH537" s="470"/>
      <c r="AI537" s="472" t="str">
        <f>担当者_DD</f>
        <v>NG</v>
      </c>
      <c r="AJ537" s="76"/>
      <c r="AK537" s="76"/>
      <c r="AL537" s="470"/>
      <c r="AM537" s="476"/>
      <c r="AN537" s="79"/>
      <c r="AO537" s="79"/>
      <c r="AP537" s="470">
        <f>IF(AO538 &lt;&gt; "",1,0)</f>
        <v>0</v>
      </c>
      <c r="AQ537" s="472" t="str">
        <f>担当者_MCL</f>
        <v>NG</v>
      </c>
      <c r="AR537" s="76"/>
      <c r="AS537" s="76"/>
      <c r="AT537" s="470"/>
      <c r="AU537" s="472" t="str">
        <f>担当者_MCLR</f>
        <v>NG</v>
      </c>
      <c r="AV537" s="76"/>
      <c r="AW537" s="76"/>
      <c r="AX537" s="470"/>
      <c r="AY537" s="476"/>
      <c r="AZ537" s="79"/>
      <c r="BA537" s="79"/>
      <c r="BB537" s="470">
        <f>IF(BA538 &lt;&gt; "",1,0)</f>
        <v>0</v>
      </c>
      <c r="BC537" s="474" t="str">
        <f>担当者_MT</f>
        <v>NG</v>
      </c>
      <c r="BD537" s="76"/>
      <c r="BE537" s="76"/>
      <c r="BF537" s="470"/>
      <c r="BG537" s="472" t="str">
        <f>担当者_M検</f>
        <v>NG</v>
      </c>
      <c r="BH537" s="76"/>
      <c r="BI537" s="76"/>
      <c r="BJ537" s="470"/>
      <c r="BK537" s="476"/>
      <c r="BL537" s="79"/>
      <c r="BM537" s="79"/>
      <c r="BN537" s="470">
        <v>0</v>
      </c>
      <c r="BO537" s="474" t="str">
        <f>担当者_モテ</f>
        <v>NG</v>
      </c>
      <c r="BP537" s="76"/>
      <c r="BQ537" s="76"/>
      <c r="BR537" s="470"/>
      <c r="BS537" s="472" t="str">
        <f>担当者_モテR</f>
        <v>NG</v>
      </c>
      <c r="BT537" s="76"/>
      <c r="BU537" s="76"/>
      <c r="BV537" s="470"/>
      <c r="BW537" s="468">
        <f t="shared" ref="BW537" si="27402">IFERROR(SUM(IF(K537&lt;&gt;"NG",N537*K$1,0),IF(O537&lt;&gt;"NG",R537*O$1,0),IF(S537&lt;&gt;"NG",V537*S$1,0),IF(W537&lt;&gt;"NG",Z537*W$1,0),IF(AA537&lt;&gt;"NG",AD537*AA$1,0),IF(AE537&lt;&gt;"NG",AH537*AE$1,0),IF(AI537&lt;&gt;"NG",AL537*AI$1,0),IF(AM537&lt;&gt;"NG",AP537*AM$1,0),IF(AQ537&lt;&gt;"NG",AT537*AQ$1,0),IF(AU537&lt;&gt;"NG",AX537*AU$1,0),IF(AY537&lt;&gt;"NG",BB537*AY$1,0),IF(BC537&lt;&gt;"NG",BF537*BC$1,0),IF(BG537&lt;&gt;"NG",BJ537*BG$1,0),IF(BK537&lt;&gt;"NG",BN537*BK$1,0),IF(BO537&lt;&gt;"NG",BR537*BO$1,0),IF(BS537&lt;&gt;"NG",BV537*BS$1,0))/SUM(IF(K537&lt;&gt;"NG",K$1,0),IF(O537&lt;&gt;"NG",O$1,0),IF(S537&lt;&gt;"NG",S$1,0),IF(W537&lt;&gt;"NG",W$1,0),IF(AA537&lt;&gt;"NG",AA$1,0),IF(AE537&lt;&gt;"NG",AE$1,0),IF(AI537&lt;&gt;"NG",AI$1,0),IF(AM537&lt;&gt;"NG",AM$1,0),IF(AQ537&lt;&gt;"NG",AQ$1,0),IF(AU537&lt;&gt;"NG",AU$1,0),IF(AY537&lt;&gt;"NG",AY$1,0),IF(BC537&lt;&gt;"NG",BC$1,0),IF(BG537&lt;&gt;"NG",BG$1,0),IF(BK537&lt;&gt;"NG",BK$1,0),IF(BO537&lt;&gt;"NG",BO$1,0),IF(BS537&lt;&gt;"NG",BS$1,0)),0)</f>
        <v>0</v>
      </c>
      <c r="BX537" s="466"/>
      <c r="BY537" s="490"/>
      <c r="BZ537" s="5"/>
      <c r="CA537" s="32">
        <f t="shared" ref="CA537" si="27403">IF(AND($M537&lt;&gt;$BZ$5,$M537&lt;=$BZ$6,$M537&lt;&gt;$BZ$7),1,0)</f>
        <v>0</v>
      </c>
      <c r="CB537" s="32">
        <f t="shared" ref="CB537" si="27404">IF(AND($Q537&lt;&gt;$BZ$5,$Q537&lt;=$BZ$6,$Q537&lt;&gt;$BZ$7),1,0)</f>
        <v>0</v>
      </c>
      <c r="CC537" s="32">
        <f t="shared" ref="CC537" si="27405">IF(AND($U537&lt;&gt;$BZ$5,$U537&lt;=$BZ$6,$U537&lt;&gt;$BZ$7),1,0)</f>
        <v>0</v>
      </c>
      <c r="CD537" s="32">
        <f t="shared" ref="CD537" si="27406">IF(AND($Y537&lt;&gt;$BZ$5,$Y537&lt;=$BZ$6,$Y537&lt;&gt;$BZ$7),1,0)</f>
        <v>0</v>
      </c>
      <c r="CE537" s="32">
        <f t="shared" ref="CE537" si="27407">IF(AND($AG537&lt;&gt;$BZ$5,$AG537&lt;=$BZ$6,$AG537&lt;&gt;$BZ$7),1,0)</f>
        <v>0</v>
      </c>
      <c r="CF537" s="32">
        <f t="shared" ref="CF537" si="27408">IF(AND($AK537&lt;&gt;$BZ$5,$AK537&lt;=$BZ$6,$AK537&lt;&gt;$BZ$7),1,0)</f>
        <v>0</v>
      </c>
      <c r="CG537" s="32">
        <f t="shared" ref="CG537" si="27409">IF(AND($AS537&lt;&gt;$BZ$5,$AS537&lt;=$BZ$6,$AS537&lt;&gt;$BZ$7),1,0)</f>
        <v>0</v>
      </c>
      <c r="CH537" s="32">
        <f t="shared" ref="CH537" si="27410">IF(AND($AW537&lt;&gt;$BZ$5,$AW537&lt;=$BZ$6,$AW537&lt;&gt;$BZ$7),1,0)</f>
        <v>0</v>
      </c>
      <c r="CI537" s="32">
        <f t="shared" ref="CI537" si="27411">IF(AND($BE537&lt;&gt;$BZ$5,$BE537&lt;=$BZ$6,$BE537&lt;&gt;$BZ$7),1,0)</f>
        <v>0</v>
      </c>
      <c r="CJ537" s="32">
        <f t="shared" ref="CJ537" si="27412">IF(AND($BI537&lt;&gt;$BZ$5,$BI537&lt;=$BZ$6,$BI537&lt;&gt;$BZ$7),1,0)</f>
        <v>0</v>
      </c>
      <c r="CK537" s="32">
        <f t="shared" ref="CK537" si="27413">IF(AND($BQ537&lt;&gt;$BZ$5,$BQ537&lt;=$BZ$6,$BQ537&lt;&gt;$BZ$7),1,0)</f>
        <v>0</v>
      </c>
      <c r="CL537" s="32">
        <f t="shared" ref="CL537" si="27414">IF(AND($BU537&lt;&gt;$BZ$5,$BU537&lt;=$BZ$6,$BU537&lt;&gt;$BZ$7),1,0)</f>
        <v>0</v>
      </c>
      <c r="CO537" s="32">
        <f>IF(AND($M537&lt;&gt;$CN$5,$M537&lt;=$CN$6,$M537&lt;&gt;$CN$7),1,0)</f>
        <v>0</v>
      </c>
      <c r="CP537" s="32">
        <f>IF(AND($Q537&lt;&gt;$CN$5,$Q537&lt;=$CN$6,$Q537&lt;&gt;$CN$7),1,0)</f>
        <v>0</v>
      </c>
      <c r="CQ537" s="32">
        <f>IF(AND($U537&lt;&gt;$CN$5,$U537&lt;=$CN$6,$U537&lt;&gt;$CN$7),1,0)</f>
        <v>0</v>
      </c>
      <c r="CR537" s="32">
        <f>IF(AND($Y537&lt;&gt;$CN$5,$Y537&lt;=$CN$6,$Y537&lt;&gt;$CN$7),1,0)</f>
        <v>0</v>
      </c>
      <c r="CS537" s="32">
        <f>IF(AND($AG537&lt;&gt;$CN$5,$AG537&lt;=$CN$6,$AG537&lt;&gt;$CN$7),1,0)</f>
        <v>0</v>
      </c>
      <c r="CT537" s="32">
        <f>IF(AND($AK537&lt;&gt;$CN$5,$AK537&lt;=$CN$6,$AK537&lt;&gt;$CN$7),1,0)</f>
        <v>0</v>
      </c>
      <c r="CU537" s="32">
        <f>IF(AND($AS537&lt;&gt;$CN$5,$AS537&lt;=$CN$6,$AS537&lt;&gt;$CN$7),1,0)</f>
        <v>0</v>
      </c>
      <c r="CV537" s="32">
        <f>IF(AND($AW537&lt;&gt;$CN$5,$AW537&lt;=$CN$6,$AW537&lt;&gt;$CN$7),1,0)</f>
        <v>0</v>
      </c>
      <c r="CW537" s="32">
        <f>IF(AND($BE537&lt;&gt;$CN$5,$BE537&lt;=$CN$6,$BE537&lt;&gt;$CN$7),1,0)</f>
        <v>0</v>
      </c>
      <c r="CX537" s="32">
        <f>IF(AND($BI537&lt;&gt;$CN$5,$BI537&lt;=$CN$6,$BI537&lt;&gt;$CN$7),1,0)</f>
        <v>0</v>
      </c>
      <c r="CY537" s="32">
        <f>IF(AND($BQ537&lt;&gt;$CN$5,$BQ537&lt;=$CN$6,$BQ537&lt;&gt;$CN$7),1,0)</f>
        <v>0</v>
      </c>
      <c r="CZ537" s="32">
        <f>IF(AND($BU537&lt;&gt;$CN$5,$BU537&lt;=$CN$6,$BU537&lt;&gt;$CN$7),1,0)</f>
        <v>0</v>
      </c>
      <c r="DC537" s="32">
        <f>IF(AND($M537&lt;&gt;$DB$5,$M537&lt;=$DB$6,$M537&lt;&gt;$CN$7),1,0)</f>
        <v>0</v>
      </c>
      <c r="DD537" s="32">
        <f>IF(AND($Q537&lt;&gt;$DB$5,$Q537&lt;=$DB$6,$Q537&lt;&gt;$CN$7),1,0)</f>
        <v>0</v>
      </c>
      <c r="DE537" s="32">
        <f>IF(AND($U537&lt;&gt;$DB$5,$U537&lt;=$DB$6,$U537&lt;&gt;$CN$7),1,0)</f>
        <v>0</v>
      </c>
      <c r="DF537" s="32">
        <f>IF(AND($Y537&lt;&gt;$DB$5,$Y537&lt;=$DB$6,$Y537&lt;&gt;$CN$7),1,0)</f>
        <v>0</v>
      </c>
      <c r="DG537" s="32">
        <f>IF(AND($AG537&lt;&gt;$DB$5,$AG537&lt;=$DB$6,$AG537&lt;&gt;$CN$7),1,0)</f>
        <v>0</v>
      </c>
      <c r="DH537" s="32">
        <f>IF(AND($AK537&lt;&gt;$DB$5,$AK537&lt;=$DB$6,$AK537&lt;&gt;$CN$7),1,0)</f>
        <v>0</v>
      </c>
      <c r="DI537" s="32">
        <f>IF(AND($AS537&lt;&gt;$DB$5,$AS537&lt;=$DB$6,$AS537&lt;&gt;$CN$7),1,0)</f>
        <v>0</v>
      </c>
      <c r="DJ537" s="32">
        <f>IF(AND($AW537&lt;&gt;$DB$5,$AW537&lt;=$DB$6,$AW537&lt;&gt;$CN$7),1,0)</f>
        <v>0</v>
      </c>
      <c r="DK537" s="32">
        <f>IF(AND($BE537&lt;&gt;$DB$5,$BE537&lt;=$DB$6,$BE537&lt;&gt;$CN$7),1,0)</f>
        <v>0</v>
      </c>
      <c r="DL537" s="32">
        <f>IF(AND($BI537&lt;&gt;$DB$5,$BI537&lt;=$DB$6,$BI537&lt;&gt;$CN$7),1,0)</f>
        <v>0</v>
      </c>
      <c r="DM537" s="32">
        <f>IF(AND($BQ537&lt;&gt;$DB$5,$BQ537&lt;=$DB$6,$BQ537&lt;&gt;$CN$7),1,0)</f>
        <v>0</v>
      </c>
      <c r="DN537" s="32">
        <f>IF(AND($BU537&lt;&gt;$DB$5,$BU537&lt;=$DB$6,$BU537&lt;&gt;$CN$7),1,0)</f>
        <v>0</v>
      </c>
      <c r="DQ537" s="32">
        <f t="shared" ref="DQ537" si="27415">IF(AND($M537&lt;&gt;$DP$5,$M537&lt;=$DP$6,$M537&lt;&gt;$CN$7),1,0)</f>
        <v>0</v>
      </c>
      <c r="DR537" s="32">
        <f t="shared" ref="DR537" si="27416">IF(AND($Q537&lt;&gt;$DP$5,$Q537&lt;=$DP$6,$Q537&lt;&gt;$CN$7),1,0)</f>
        <v>0</v>
      </c>
      <c r="DS537" s="32">
        <f t="shared" ref="DS537" si="27417">IF(AND($U537&lt;&gt;$DP$5,$U537&lt;=$DP$6,$U537&lt;&gt;$CN$7),1,0)</f>
        <v>0</v>
      </c>
      <c r="DT537" s="32">
        <f t="shared" ref="DT537" si="27418">IF(AND($Y537&lt;&gt;$DP$5,$Y537&lt;=$DP$6,$Y537&lt;&gt;$CN$7),1,0)</f>
        <v>0</v>
      </c>
      <c r="DU537" s="32">
        <f t="shared" ref="DU537" si="27419">IF(AND($AG537&lt;&gt;$DP$5,$AG537&lt;=$DP$6,$AG537&lt;&gt;$CN$7),1,0)</f>
        <v>0</v>
      </c>
      <c r="DV537" s="32">
        <f t="shared" ref="DV537" si="27420">IF(AND($AK537&lt;&gt;$DP$5,$AK537&lt;=$DP$6,$AK537&lt;&gt;$CN$7),1,0)</f>
        <v>0</v>
      </c>
      <c r="DW537" s="32">
        <f t="shared" ref="DW537" si="27421">IF(AND($AS537&lt;&gt;$DP$5,$AS537&lt;=$DP$6,$AS537&lt;&gt;$CN$7),1,0)</f>
        <v>0</v>
      </c>
      <c r="DX537" s="32">
        <f t="shared" ref="DX537" si="27422">IF(AND($AW537&lt;&gt;$DP$5,$AW537&lt;=$DP$6,$AW537&lt;&gt;$CN$7),1,0)</f>
        <v>0</v>
      </c>
      <c r="DY537" s="32">
        <f t="shared" ref="DY537" si="27423">IF(AND($BE537&lt;&gt;$DP$5,$BE537&lt;=$DP$6,$BE537&lt;&gt;$CN$7),1,0)</f>
        <v>0</v>
      </c>
      <c r="DZ537" s="32">
        <f t="shared" ref="DZ537" si="27424">IF(AND($BI537&lt;&gt;$DP$5,$BI537&lt;=$DP$6,$BI537&lt;&gt;$CN$7),1,0)</f>
        <v>0</v>
      </c>
      <c r="EA537" s="32">
        <f t="shared" ref="EA537" si="27425">IF(AND($BQ537&lt;&gt;$DP$5,$BQ537&lt;=$DP$6,$BQ537&lt;&gt;$CN$7),1,0)</f>
        <v>0</v>
      </c>
      <c r="EB537" s="32">
        <f t="shared" ref="EB537" si="27426">IF(AND($BU537&lt;&gt;$DP$5,$BU537&lt;=$DP$6,$BU537&lt;&gt;$CN$7),1,0)</f>
        <v>0</v>
      </c>
      <c r="EE537" s="328">
        <f>IF(M537&lt;&gt;"",IF(M537&lt;=$ED$6,1,IF(L537&gt;$ED$6,0,NETWORKDAYS(L537,$ED$6,祭日リスト)/NETWORKDAYS(L537,M537,祭日リスト)))*$GG537*週間進捗報告書!$G$9,0)</f>
        <v>0</v>
      </c>
      <c r="EF537" s="328">
        <f>IF(Q537&lt;&gt;"",IF(Q537&lt;=$ED$6,1,IF(P537&gt;$ED$6,0,NETWORKDAYS(P537,$ED$6,祭日リスト)/NETWORKDAYS(P537,Q537,祭日リスト)))*$GG537*週間進捗報告書!$G$10,0)</f>
        <v>0</v>
      </c>
      <c r="EG537" s="328">
        <f>IF(U537&lt;&gt;"",IF(U537&lt;=$ED$6,1,IF(T537&gt;$ED$6,0,NETWORKDAYS(T537,$ED$6,祭日リスト)/NETWORKDAYS(T537,U537,祭日リスト)))*$GG537*週間進捗報告書!$G$11,0)</f>
        <v>0</v>
      </c>
      <c r="EH537" s="328">
        <f>IF(Y537&lt;&gt;"",IF(Y537&lt;=$ED$6,1,IF(X537&gt;$ED$6,0,NETWORKDAYS(X537,$ED$6,祭日リスト)/NETWORKDAYS(X537,Y537,祭日リスト)))*$GG537*週間進捗報告書!$G$12,0)</f>
        <v>0</v>
      </c>
      <c r="EI537" s="328">
        <f>IF(AG537&lt;&gt;"",IF(AG537&lt;=$ED$6,1,IF(AF537&gt;$ED$6,0,NETWORKDAYS(AF537,$ED$6,祭日リスト)/NETWORKDAYS(AF537,AG537,祭日リスト)))*$GG537*週間進捗報告書!$G$13,0)</f>
        <v>0</v>
      </c>
      <c r="EJ537" s="328">
        <f>IF(AK537&lt;&gt;"",IF(AK537&lt;=$ED$6,1,IF(AJ537&gt;$ED$6,0,NETWORKDAYS(AJ537,$ED$6,祭日リスト)/NETWORKDAYS(AJ537,AK537,祭日リスト)))*$GG537*週間進捗報告書!$G$14,0)</f>
        <v>0</v>
      </c>
      <c r="EK537" s="328">
        <f>IF(AS537&lt;&gt;"",IF(AS537&lt;=$ED$6,1,IF(AR537&gt;$ED$6,0,NETWORKDAYS(AR537,$ED$6,祭日リスト)/NETWORKDAYS(AR537,AS537,祭日リスト)))*$GG537*週間進捗報告書!$G$15,0)</f>
        <v>0</v>
      </c>
      <c r="EL537" s="328">
        <f>IF(AW537&lt;&gt;"",IF(AW537&lt;=$ED$6,1,IF(AV537&gt;$ED$6,0,NETWORKDAYS(AV537,$ED$6,祭日リスト)/NETWORKDAYS(AV537,AW537,祭日リスト)))*$GG537*週間進捗報告書!$G$16,0)</f>
        <v>0</v>
      </c>
      <c r="EM537" s="328">
        <f>IF(BE537&lt;&gt;"",IF(BE537&lt;=$ED$6,1,IF(BD537&gt;$ED$6,0,NETWORKDAYS(BD537,$ED$6,祭日リスト)/NETWORKDAYS(BD537,BE537,祭日リスト)))*$GG537*週間進捗報告書!$G$17,0)</f>
        <v>0</v>
      </c>
      <c r="EN537" s="328">
        <f>IF(BI537&lt;&gt;"",IF(BI537&lt;=$ED$6,1,IF(BH537&gt;$ED$6,0,NETWORKDAYS(BH537,$ED$6,祭日リスト)/NETWORKDAYS(BH537,BI537,祭日リスト)))*$GG537*週間進捗報告書!$G$18,0)</f>
        <v>0</v>
      </c>
      <c r="EO537" s="328">
        <f>IF(BQ537&lt;&gt;"",IF(BQ537&lt;=$ED$6,1,IF(BP537&gt;$ED$6,0,NETWORKDAYS(BP537,$ED$6,祭日リスト)/NETWORKDAYS(BP537,BQ537,祭日リスト)))*$GG537*週間進捗報告書!$G$19,0)</f>
        <v>0</v>
      </c>
      <c r="EP537" s="328">
        <f>IF(BU537&lt;&gt;"",IF(BU537&lt;=$ED$6,1,IF(BT537&gt;$ED$6,0,NETWORKDAYS(BT537,$ED$6,祭日リスト)/NETWORKDAYS(BT537,BU537,祭日リスト)))*$GG537*週間進捗報告書!$G$20,0)</f>
        <v>0</v>
      </c>
      <c r="ER537" s="547">
        <f t="shared" ref="ER537:FC537" si="27427">EE537-EE538</f>
        <v>0</v>
      </c>
      <c r="ES537" s="547">
        <f t="shared" si="27427"/>
        <v>0</v>
      </c>
      <c r="ET537" s="547">
        <f t="shared" si="27427"/>
        <v>0</v>
      </c>
      <c r="EU537" s="547">
        <f t="shared" si="27427"/>
        <v>0</v>
      </c>
      <c r="EV537" s="547">
        <f t="shared" si="27427"/>
        <v>0</v>
      </c>
      <c r="EW537" s="547">
        <f t="shared" si="27427"/>
        <v>0</v>
      </c>
      <c r="EX537" s="547">
        <f t="shared" si="27427"/>
        <v>0</v>
      </c>
      <c r="EY537" s="547">
        <f t="shared" si="27427"/>
        <v>0</v>
      </c>
      <c r="EZ537" s="547">
        <f t="shared" si="27427"/>
        <v>0</v>
      </c>
      <c r="FA537" s="547">
        <f t="shared" si="27427"/>
        <v>0</v>
      </c>
      <c r="FB537" s="547">
        <f t="shared" si="27427"/>
        <v>0</v>
      </c>
      <c r="FC537" s="547">
        <f t="shared" si="27427"/>
        <v>0</v>
      </c>
      <c r="FD537" s="547">
        <f t="shared" ref="FD537" si="27428">SUM(ER537:FC538)</f>
        <v>0</v>
      </c>
      <c r="FE537" s="333"/>
      <c r="FG537" s="32">
        <f>IF(AND($M537&lt;&gt;$FF$7),1,0)</f>
        <v>0</v>
      </c>
      <c r="FH537" s="32">
        <f>IF(AND($Q537&lt;&gt;$FF$7),1,0)</f>
        <v>0</v>
      </c>
      <c r="FI537" s="32">
        <f>IF(AND($U537&lt;&gt;$FF$7),1,0)</f>
        <v>0</v>
      </c>
      <c r="FJ537" s="32">
        <f>IF(AND($Y537&lt;&gt;$FF$7),1,0)</f>
        <v>0</v>
      </c>
      <c r="FK537" s="32">
        <f>IF(AND($AG537&lt;&gt;$FF$7),1,0)</f>
        <v>0</v>
      </c>
      <c r="FL537" s="32">
        <f>IF(AND($AK537&lt;&gt;$FF$7),1,0)</f>
        <v>0</v>
      </c>
      <c r="FM537" s="32">
        <f>IF(AND($AS537&lt;&gt;$FF$7),1,0)</f>
        <v>0</v>
      </c>
      <c r="FN537" s="32">
        <f>IF(AND($AW537&lt;&gt;$FF$7),1,0)</f>
        <v>0</v>
      </c>
      <c r="FO537" s="32">
        <f>IF(AND($BE537&lt;&gt;$FF$7),1,0)</f>
        <v>0</v>
      </c>
      <c r="FP537" s="32">
        <f>IF(AND($BI537&lt;&gt;$FF$7),1,0)</f>
        <v>0</v>
      </c>
      <c r="FQ537" s="32">
        <f>IF(AND($BQ537&lt;&gt;$FF$7),1,0)</f>
        <v>0</v>
      </c>
      <c r="FR537" s="32">
        <f>IF(AND($BU537&lt;&gt;$FF$7),1,0)</f>
        <v>0</v>
      </c>
      <c r="FU537" s="294">
        <f t="shared" ref="FU537" si="27429">IF($K537&lt;&gt;"NG",$GG537,0)</f>
        <v>0</v>
      </c>
      <c r="FV537" s="294">
        <f t="shared" ref="FV537" si="27430">IF($O537&lt;&gt;"NG",$GG537,0)</f>
        <v>0</v>
      </c>
      <c r="FW537" s="294">
        <f t="shared" ref="FW537" si="27431">IF($S537&lt;&gt;"NG",$GG537,0)</f>
        <v>0</v>
      </c>
      <c r="FX537" s="294">
        <f t="shared" ref="FX537" si="27432">IF($W537&lt;&gt;"NG",$GG537,0)</f>
        <v>0</v>
      </c>
      <c r="FY537" s="294">
        <f t="shared" ref="FY537" si="27433">IF($AE537&lt;&gt;"NG",$GG537,0)</f>
        <v>0</v>
      </c>
      <c r="FZ537" s="294">
        <f t="shared" ref="FZ537" si="27434">IF($AI537&lt;&gt;"NG",$GG537,0)</f>
        <v>0</v>
      </c>
      <c r="GA537" s="294">
        <f t="shared" ref="GA537" si="27435">IF($AQ537&lt;&gt;"NG",$GG537,0)</f>
        <v>0</v>
      </c>
      <c r="GB537" s="294">
        <f t="shared" ref="GB537" si="27436">IF($AU537&lt;&gt;"NG",$GG537,0)</f>
        <v>0</v>
      </c>
      <c r="GC537" s="294">
        <f t="shared" ref="GC537" si="27437">IF($BC537&lt;&gt;"NG",$GG537,0)</f>
        <v>0</v>
      </c>
      <c r="GD537" s="294">
        <f t="shared" ref="GD537" si="27438">IF($BG537&lt;&gt;"NG",$GG537,0)</f>
        <v>0</v>
      </c>
      <c r="GE537" s="294">
        <f t="shared" ref="GE537" si="27439">IF($BO537&lt;&gt;"NG",$GG537,0)</f>
        <v>0</v>
      </c>
      <c r="GF537" s="294">
        <f t="shared" ref="GF537" si="27440">IF($BS537&lt;&gt;"NG",$GG537,0)</f>
        <v>0</v>
      </c>
      <c r="GG537" s="294" t="e">
        <f>VLOOKUP($D537,リスト!$D:$S,15,FALSE)</f>
        <v>#N/A</v>
      </c>
      <c r="GH537" s="2" t="e">
        <f>INDEX(リスト!$V:$V,MATCH(中日程計画表!$D537,リスト!$D:$D,0))</f>
        <v>#N/A</v>
      </c>
      <c r="GI537" s="2" t="e">
        <f>INDEX(リスト!$A:$A,MATCH(中日程計画表!$D537,リスト!$D:$D,0))</f>
        <v>#N/A</v>
      </c>
      <c r="GJ537" s="2" t="e">
        <f>INDEX(リスト!$U:$U,MATCH(中日程計画表!$D537,リスト!$D:$D,0))</f>
        <v>#N/A</v>
      </c>
      <c r="GK537" s="5" t="e">
        <f>INDEX(リスト!$W:$W,MATCH(中日程計画表!$D537,リスト!$D:$D,0))</f>
        <v>#N/A</v>
      </c>
      <c r="GL537" s="2" t="s">
        <v>200</v>
      </c>
      <c r="GM537" s="296">
        <f>D537</f>
        <v>0</v>
      </c>
      <c r="GN537" s="296">
        <f>E537</f>
        <v>0</v>
      </c>
      <c r="GU537" s="460" t="str">
        <f t="shared" ref="GU537" si="27441">AE537</f>
        <v>NG</v>
      </c>
      <c r="GV537" s="460">
        <f t="shared" ref="GV537" si="27442">EI537</f>
        <v>0</v>
      </c>
      <c r="GW537" s="460">
        <f t="shared" ref="GW537" si="27443">EI538</f>
        <v>0</v>
      </c>
      <c r="GX537" s="462">
        <f t="shared" ref="GX537" si="27444">EV537</f>
        <v>0</v>
      </c>
      <c r="GY537" s="460" t="str">
        <f t="shared" ref="GY537" si="27445">AI537</f>
        <v>NG</v>
      </c>
      <c r="GZ537" s="460">
        <f t="shared" ref="GZ537" si="27446">EJ537</f>
        <v>0</v>
      </c>
      <c r="HA537" s="460">
        <f t="shared" ref="HA537" si="27447">EJ538</f>
        <v>0</v>
      </c>
      <c r="HB537" s="462">
        <f t="shared" ref="HB537" si="27448">EW537</f>
        <v>0</v>
      </c>
      <c r="HC537" s="460" t="str">
        <f t="shared" ref="HC537" si="27449">AQ537</f>
        <v>NG</v>
      </c>
      <c r="HD537" s="460">
        <f t="shared" ref="HD537" si="27450">EK537</f>
        <v>0</v>
      </c>
      <c r="HE537" s="460">
        <f t="shared" ref="HE537" si="27451">EK538</f>
        <v>0</v>
      </c>
      <c r="HF537" s="462">
        <f t="shared" ref="HF537" si="27452">EX537</f>
        <v>0</v>
      </c>
      <c r="HG537" s="460" t="str">
        <f t="shared" ref="HG537" si="27453">AU537</f>
        <v>NG</v>
      </c>
      <c r="HH537" s="460">
        <f t="shared" ref="HH537" si="27454">EL537</f>
        <v>0</v>
      </c>
      <c r="HI537" s="460">
        <f t="shared" ref="HI537" si="27455">EL538</f>
        <v>0</v>
      </c>
      <c r="HJ537" s="462">
        <f t="shared" ref="HJ537" si="27456">EY537</f>
        <v>0</v>
      </c>
      <c r="HK537" s="460" t="str">
        <f t="shared" ref="HK537" si="27457">BC537</f>
        <v>NG</v>
      </c>
      <c r="HL537" s="460">
        <f t="shared" ref="HL537" si="27458">EM537</f>
        <v>0</v>
      </c>
      <c r="HM537" s="460">
        <f t="shared" ref="HM537" si="27459">EM538</f>
        <v>0</v>
      </c>
      <c r="HN537" s="462">
        <f t="shared" ref="HN537" si="27460">EZ537</f>
        <v>0</v>
      </c>
      <c r="HO537" s="460" t="str">
        <f t="shared" ref="HO537" si="27461">BG537</f>
        <v>NG</v>
      </c>
      <c r="HP537" s="460">
        <f t="shared" ref="HP537" si="27462">EN537</f>
        <v>0</v>
      </c>
      <c r="HQ537" s="460">
        <f t="shared" ref="HQ537" si="27463">EN538</f>
        <v>0</v>
      </c>
      <c r="HR537" s="462">
        <f t="shared" ref="HR537" si="27464">FA537</f>
        <v>0</v>
      </c>
      <c r="HS537" s="332"/>
    </row>
    <row r="538" spans="1:227" ht="12" customHeight="1">
      <c r="A538" s="489"/>
      <c r="B538" s="487"/>
      <c r="C538" s="475"/>
      <c r="D538" s="485"/>
      <c r="E538" s="483"/>
      <c r="F538" s="317"/>
      <c r="G538" s="317"/>
      <c r="H538" s="317"/>
      <c r="I538" s="317"/>
      <c r="J538" s="316"/>
      <c r="K538" s="481"/>
      <c r="L538" s="77"/>
      <c r="M538" s="77"/>
      <c r="N538" s="471"/>
      <c r="O538" s="475"/>
      <c r="P538" s="77"/>
      <c r="Q538" s="77"/>
      <c r="R538" s="471"/>
      <c r="S538" s="475"/>
      <c r="T538" s="77"/>
      <c r="U538" s="77"/>
      <c r="V538" s="471"/>
      <c r="W538" s="473"/>
      <c r="X538" s="77"/>
      <c r="Y538" s="77"/>
      <c r="Z538" s="471"/>
      <c r="AA538" s="477"/>
      <c r="AB538" s="80"/>
      <c r="AC538" s="80"/>
      <c r="AD538" s="471"/>
      <c r="AE538" s="473"/>
      <c r="AF538" s="77"/>
      <c r="AG538" s="77"/>
      <c r="AH538" s="471"/>
      <c r="AI538" s="473"/>
      <c r="AJ538" s="77"/>
      <c r="AK538" s="77"/>
      <c r="AL538" s="471"/>
      <c r="AM538" s="477"/>
      <c r="AN538" s="80"/>
      <c r="AO538" s="80"/>
      <c r="AP538" s="471"/>
      <c r="AQ538" s="473"/>
      <c r="AR538" s="77"/>
      <c r="AS538" s="77"/>
      <c r="AT538" s="471"/>
      <c r="AU538" s="473"/>
      <c r="AV538" s="77"/>
      <c r="AW538" s="77"/>
      <c r="AX538" s="471"/>
      <c r="AY538" s="477"/>
      <c r="AZ538" s="80"/>
      <c r="BA538" s="80"/>
      <c r="BB538" s="471"/>
      <c r="BC538" s="475"/>
      <c r="BD538" s="77"/>
      <c r="BE538" s="77"/>
      <c r="BF538" s="471"/>
      <c r="BG538" s="473"/>
      <c r="BH538" s="77"/>
      <c r="BI538" s="77"/>
      <c r="BJ538" s="471"/>
      <c r="BK538" s="477"/>
      <c r="BL538" s="80"/>
      <c r="BM538" s="80"/>
      <c r="BN538" s="471"/>
      <c r="BO538" s="475"/>
      <c r="BP538" s="77"/>
      <c r="BQ538" s="77"/>
      <c r="BR538" s="471"/>
      <c r="BS538" s="473"/>
      <c r="BT538" s="77"/>
      <c r="BU538" s="77"/>
      <c r="BV538" s="471"/>
      <c r="BW538" s="469"/>
      <c r="BX538" s="467"/>
      <c r="BY538" s="490"/>
      <c r="CA538" s="19">
        <f t="shared" ref="CA538" si="27465">IF(AND($N537=1,$M538&lt;&gt;$BZ$7),1,0)</f>
        <v>0</v>
      </c>
      <c r="CB538" s="19">
        <f t="shared" ref="CB538" si="27466">IF(AND($R537=1,$Q538&lt;&gt;$BZ$7),1,0)</f>
        <v>0</v>
      </c>
      <c r="CC538" s="19">
        <f t="shared" ref="CC538" si="27467">IF(AND($V537=1,$U538&lt;&gt;$BZ$7),1,0)</f>
        <v>0</v>
      </c>
      <c r="CD538" s="19">
        <f t="shared" ref="CD538" si="27468">IF(AND($Z537=1,$Y538&lt;&gt;$BZ$7),1,0)</f>
        <v>0</v>
      </c>
      <c r="CE538" s="19">
        <f t="shared" ref="CE538" si="27469">IF(AND($AH537=1,$AG538&lt;&gt;$BZ$7),1,0)</f>
        <v>0</v>
      </c>
      <c r="CF538" s="19">
        <f t="shared" ref="CF538" si="27470">IF(AND($AL537=1,$AK538&lt;&gt;$BZ$7),1,0)</f>
        <v>0</v>
      </c>
      <c r="CG538" s="19">
        <f t="shared" ref="CG538" si="27471">IF(AND($AT537=1,$AS538&lt;&gt;$BZ$7),1,0)</f>
        <v>0</v>
      </c>
      <c r="CH538" s="19">
        <f t="shared" ref="CH538" si="27472">IF(AND($AX537=1,$AW538&lt;&gt;$BZ$7),1,0)</f>
        <v>0</v>
      </c>
      <c r="CI538" s="19">
        <f t="shared" ref="CI538" si="27473">IF(AND($BF537=1,$BE538&lt;&gt;$BZ$7),1,0)</f>
        <v>0</v>
      </c>
      <c r="CJ538" s="19">
        <f t="shared" ref="CJ538" si="27474">IF(AND($BJ537=1,$BI538&lt;&gt;$BZ$7),1,0)</f>
        <v>0</v>
      </c>
      <c r="CK538" s="19">
        <f t="shared" ref="CK538" si="27475">IF(AND($BR537=1,$BQ538&lt;&gt;$BZ$7),1,0)</f>
        <v>0</v>
      </c>
      <c r="CL538" s="19">
        <f t="shared" ref="CL538" si="27476">IF(AND($BV537=1,$BU538&lt;&gt;$BZ$7),1,0)</f>
        <v>0</v>
      </c>
      <c r="CO538" s="19">
        <f>IF(AND($M538&lt;&gt;$CN$7,$M538&lt;=$CN$6),1,0)</f>
        <v>0</v>
      </c>
      <c r="CP538" s="19">
        <f>IF(AND($Q538&lt;&gt;$CN$7,$Q538&lt;=$CN$6),1,0)</f>
        <v>0</v>
      </c>
      <c r="CQ538" s="19">
        <f>IF(AND($U538&lt;&gt;$CN$7,$U538&lt;=$CN$6),1,0)</f>
        <v>0</v>
      </c>
      <c r="CR538" s="19">
        <f>IF(AND($Y538&lt;&gt;$CN$7,$Y538&lt;=$CN$6),1,0)</f>
        <v>0</v>
      </c>
      <c r="CS538" s="19">
        <f>IF(AND($AG538&lt;&gt;$CN$7,$AG538&lt;=$CN$6),1,0)</f>
        <v>0</v>
      </c>
      <c r="CT538" s="19">
        <f>IF(AND($AK538&lt;&gt;$CN$7,$AK538&lt;=$CN$6),1,0)</f>
        <v>0</v>
      </c>
      <c r="CU538" s="19">
        <f>IF(AND($AS538&lt;&gt;$CN$7,$AS538&lt;=$CN$6),1,0)</f>
        <v>0</v>
      </c>
      <c r="CV538" s="19">
        <f>IF(AND($AW538&lt;&gt;$CN$7,$AW538&lt;=$CN$6),1,0)</f>
        <v>0</v>
      </c>
      <c r="CW538" s="19">
        <f>IF(AND($BE538&lt;&gt;$CN$7,$BE538&lt;=$CN$6),1,0)</f>
        <v>0</v>
      </c>
      <c r="CX538" s="19">
        <f>IF(AND($BI538&lt;&gt;$CN$7,$BI538&lt;=$CN$6),1,0)</f>
        <v>0</v>
      </c>
      <c r="CY538" s="19">
        <f>IF(AND($BQ538&lt;&gt;$CN$7,$BQ538&lt;=$CN$6),1,0)</f>
        <v>0</v>
      </c>
      <c r="CZ538" s="19">
        <f>IF(AND($BU538&lt;&gt;$CN$7,$BU538&lt;=$CN$6),1,0)</f>
        <v>0</v>
      </c>
      <c r="DC538" s="19">
        <f>IF($N537=1,1,0)</f>
        <v>0</v>
      </c>
      <c r="DD538" s="19">
        <f>IF($R537=1,1,0)</f>
        <v>0</v>
      </c>
      <c r="DE538" s="19">
        <f>IF($V537=1,1,0)</f>
        <v>0</v>
      </c>
      <c r="DF538" s="19">
        <f>IF($Z537=1,1,0)</f>
        <v>0</v>
      </c>
      <c r="DG538" s="19">
        <f>IF($AH537=1,1,0)</f>
        <v>0</v>
      </c>
      <c r="DH538" s="19">
        <f>IF($AL537=1,1,0)</f>
        <v>0</v>
      </c>
      <c r="DI538" s="19">
        <f>IF($AT537=1,1,0)</f>
        <v>0</v>
      </c>
      <c r="DJ538" s="19">
        <f>IF($AX537=1,1,0)</f>
        <v>0</v>
      </c>
      <c r="DK538" s="19">
        <f>IF($BF537=1,1,0)</f>
        <v>0</v>
      </c>
      <c r="DL538" s="19">
        <f>IF($BJ537=1,1,0)</f>
        <v>0</v>
      </c>
      <c r="DM538" s="19">
        <f>IF($BR537=1,1,0)</f>
        <v>0</v>
      </c>
      <c r="DN538" s="19">
        <f>IF($BV537=1,1,0)</f>
        <v>0</v>
      </c>
      <c r="DQ538" s="19">
        <f t="shared" ref="DQ538" si="27477">IF($N537=1,1,0)</f>
        <v>0</v>
      </c>
      <c r="DR538" s="19">
        <f t="shared" ref="DR538" si="27478">IF($R537=1,1,0)</f>
        <v>0</v>
      </c>
      <c r="DS538" s="19">
        <f t="shared" ref="DS538" si="27479">IF($V537=1,1,0)</f>
        <v>0</v>
      </c>
      <c r="DT538" s="19">
        <f t="shared" ref="DT538" si="27480">IF($Z537=1,1,0)</f>
        <v>0</v>
      </c>
      <c r="DU538" s="19">
        <f t="shared" ref="DU538" si="27481">IF($AH537=1,1,0)</f>
        <v>0</v>
      </c>
      <c r="DV538" s="19">
        <f t="shared" ref="DV538" si="27482">IF($AL537=1,1,0)</f>
        <v>0</v>
      </c>
      <c r="DW538" s="19">
        <f t="shared" ref="DW538" si="27483">IF($AT537=1,1,0)</f>
        <v>0</v>
      </c>
      <c r="DX538" s="19">
        <f t="shared" ref="DX538" si="27484">IF($AX537=1,1,0)</f>
        <v>0</v>
      </c>
      <c r="DY538" s="19">
        <f t="shared" ref="DY538" si="27485">IF($BF537=1,1,0)</f>
        <v>0</v>
      </c>
      <c r="DZ538" s="19">
        <f t="shared" ref="DZ538" si="27486">IF($BJ537=1,1,0)</f>
        <v>0</v>
      </c>
      <c r="EA538" s="19">
        <f t="shared" ref="EA538" si="27487">IF($BR537=1,1,0)</f>
        <v>0</v>
      </c>
      <c r="EB538" s="19">
        <f t="shared" ref="EB538" si="27488">IF($BV537=1,1,0)</f>
        <v>0</v>
      </c>
      <c r="EE538" s="329">
        <f>N537*$FU538*週間進捗報告書!$G$9</f>
        <v>0</v>
      </c>
      <c r="EF538" s="329">
        <f>R537*$FV538*週間進捗報告書!$G$10</f>
        <v>0</v>
      </c>
      <c r="EG538" s="329">
        <f>V537*$FW538*週間進捗報告書!$G$11</f>
        <v>0</v>
      </c>
      <c r="EH538" s="329">
        <f>Z537*$FX538*週間進捗報告書!$G$12</f>
        <v>0</v>
      </c>
      <c r="EI538" s="329">
        <f>AH537*$FY538*週間進捗報告書!$G$13</f>
        <v>0</v>
      </c>
      <c r="EJ538" s="329">
        <f>AL537*$FZ538*週間進捗報告書!$G$14</f>
        <v>0</v>
      </c>
      <c r="EK538" s="329">
        <f>AT537*$GA538*週間進捗報告書!$G$15</f>
        <v>0</v>
      </c>
      <c r="EL538" s="329">
        <f>AX537*$GB538*週間進捗報告書!$G$16</f>
        <v>0</v>
      </c>
      <c r="EM538" s="329">
        <f>BF537*$GC538*週間進捗報告書!$G$17</f>
        <v>0</v>
      </c>
      <c r="EN538" s="329">
        <f>BJ537*$GD538*週間進捗報告書!$G$18</f>
        <v>0</v>
      </c>
      <c r="EO538" s="329">
        <f>BR537*$GE538*週間進捗報告書!$G$19</f>
        <v>0</v>
      </c>
      <c r="EP538" s="329">
        <f>BV537*$GF538*週間進捗報告書!$G$20</f>
        <v>0</v>
      </c>
      <c r="ER538" s="547"/>
      <c r="ES538" s="547"/>
      <c r="ET538" s="547"/>
      <c r="EU538" s="547"/>
      <c r="EV538" s="547"/>
      <c r="EW538" s="547"/>
      <c r="EX538" s="547"/>
      <c r="EY538" s="547"/>
      <c r="EZ538" s="547"/>
      <c r="FA538" s="547"/>
      <c r="FB538" s="547"/>
      <c r="FC538" s="547"/>
      <c r="FD538" s="547"/>
      <c r="FE538" s="332"/>
      <c r="FG538" s="19"/>
      <c r="FH538" s="19"/>
      <c r="FI538" s="19"/>
      <c r="FJ538" s="19"/>
      <c r="FK538" s="19"/>
      <c r="FL538" s="19"/>
      <c r="FM538" s="19"/>
      <c r="FN538" s="19"/>
      <c r="FO538" s="19"/>
      <c r="FP538" s="19"/>
      <c r="FQ538" s="19"/>
      <c r="FR538" s="19"/>
      <c r="FU538" s="295">
        <f t="shared" ref="FU538" si="27489">FU537</f>
        <v>0</v>
      </c>
      <c r="FV538" s="295">
        <f t="shared" ref="FV538" si="27490">FV537</f>
        <v>0</v>
      </c>
      <c r="FW538" s="295">
        <f t="shared" ref="FW538" si="27491">FW537</f>
        <v>0</v>
      </c>
      <c r="FX538" s="295">
        <f t="shared" ref="FX538" si="27492">FX537</f>
        <v>0</v>
      </c>
      <c r="FY538" s="295">
        <f t="shared" ref="FY538" si="27493">FY537</f>
        <v>0</v>
      </c>
      <c r="FZ538" s="295">
        <f t="shared" ref="FZ538" si="27494">FZ537</f>
        <v>0</v>
      </c>
      <c r="GA538" s="295">
        <f t="shared" ref="GA538" si="27495">GA537</f>
        <v>0</v>
      </c>
      <c r="GB538" s="295">
        <f t="shared" ref="GB538" si="27496">GB537</f>
        <v>0</v>
      </c>
      <c r="GC538" s="295">
        <f t="shared" ref="GC538" si="27497">GC537</f>
        <v>0</v>
      </c>
      <c r="GD538" s="295">
        <f t="shared" ref="GD538" si="27498">GD537</f>
        <v>0</v>
      </c>
      <c r="GE538" s="295">
        <f t="shared" ref="GE538" si="27499">GE537</f>
        <v>0</v>
      </c>
      <c r="GF538" s="295">
        <f t="shared" ref="GF538" si="27500">GF537</f>
        <v>0</v>
      </c>
      <c r="GG538" s="295" t="e">
        <f t="shared" ref="GG538" si="27501">GG537</f>
        <v>#N/A</v>
      </c>
      <c r="GH538" s="2" t="e">
        <f>INDEX(リスト!$V:$V,MATCH(中日程計画表!$D537,リスト!$D:$D,0))</f>
        <v>#N/A</v>
      </c>
      <c r="GI538" s="2" t="e">
        <f>INDEX(リスト!$A:$A,MATCH(中日程計画表!$D537,リスト!$D:$D,0))</f>
        <v>#N/A</v>
      </c>
      <c r="GJ538" s="2" t="e">
        <f>INDEX(リスト!$U:$U,MATCH(中日程計画表!$D537,リスト!$D:$D,0))</f>
        <v>#N/A</v>
      </c>
      <c r="GK538" s="5" t="e">
        <f>INDEX(リスト!$W:$W,MATCH(中日程計画表!$D537,リスト!$D:$D,0))</f>
        <v>#N/A</v>
      </c>
      <c r="GL538" s="2" t="s">
        <v>201</v>
      </c>
      <c r="GM538" s="296">
        <f t="shared" ref="GM538" si="27502">GM537</f>
        <v>0</v>
      </c>
      <c r="GN538" s="296">
        <f t="shared" ref="GN538" si="27503">GN537</f>
        <v>0</v>
      </c>
      <c r="GU538" s="461"/>
      <c r="GV538" s="460"/>
      <c r="GW538" s="460"/>
      <c r="GX538" s="461"/>
      <c r="GY538" s="461"/>
      <c r="GZ538" s="460"/>
      <c r="HA538" s="460"/>
      <c r="HB538" s="461"/>
      <c r="HC538" s="461"/>
      <c r="HD538" s="460"/>
      <c r="HE538" s="460"/>
      <c r="HF538" s="461"/>
      <c r="HG538" s="461"/>
      <c r="HH538" s="460"/>
      <c r="HI538" s="460"/>
      <c r="HJ538" s="461"/>
      <c r="HK538" s="461"/>
      <c r="HL538" s="460"/>
      <c r="HM538" s="460"/>
      <c r="HN538" s="461"/>
      <c r="HO538" s="461"/>
      <c r="HP538" s="460"/>
      <c r="HQ538" s="460"/>
      <c r="HR538" s="461"/>
      <c r="HS538" s="4"/>
    </row>
    <row r="539" spans="1:227" ht="12" customHeight="1">
      <c r="A539" s="488" t="str">
        <f t="shared" ref="A539" ca="1" si="27504">INDIRECT("リスト!A"&amp;B539+6)</f>
        <v/>
      </c>
      <c r="B539" s="486">
        <f t="shared" ref="B539" si="27505">ROUNDDOWN((ROW()-6)/2,0)+1</f>
        <v>267</v>
      </c>
      <c r="C539" s="474" t="str">
        <f>機能グループ名</f>
        <v/>
      </c>
      <c r="D539" s="484">
        <f>機能ID</f>
        <v>0</v>
      </c>
      <c r="E539" s="482">
        <f>機能名</f>
        <v>0</v>
      </c>
      <c r="F539" s="315"/>
      <c r="G539" s="315"/>
      <c r="H539" s="315"/>
      <c r="I539" s="315"/>
      <c r="J539" s="316"/>
      <c r="K539" s="480" t="str">
        <f>担当者_SR</f>
        <v>NG</v>
      </c>
      <c r="L539" s="76"/>
      <c r="M539" s="76"/>
      <c r="N539" s="470"/>
      <c r="O539" s="474" t="str">
        <f>担当者_SRR</f>
        <v>NG</v>
      </c>
      <c r="P539" s="76"/>
      <c r="Q539" s="76"/>
      <c r="R539" s="470"/>
      <c r="S539" s="474" t="str">
        <f>担当者_DS</f>
        <v>NG</v>
      </c>
      <c r="T539" s="76"/>
      <c r="U539" s="76"/>
      <c r="V539" s="470"/>
      <c r="W539" s="472" t="str">
        <f>担当者_DSR</f>
        <v>NG</v>
      </c>
      <c r="X539" s="76"/>
      <c r="Y539" s="76"/>
      <c r="Z539" s="470"/>
      <c r="AA539" s="476"/>
      <c r="AB539" s="79"/>
      <c r="AC539" s="79"/>
      <c r="AD539" s="470">
        <f>IF(AC540 &lt;&gt; "",1,0)</f>
        <v>0</v>
      </c>
      <c r="AE539" s="472" t="str">
        <f>担当者_CD</f>
        <v>NG</v>
      </c>
      <c r="AF539" s="76"/>
      <c r="AG539" s="76"/>
      <c r="AH539" s="470"/>
      <c r="AI539" s="472" t="str">
        <f>担当者_DD</f>
        <v>NG</v>
      </c>
      <c r="AJ539" s="76"/>
      <c r="AK539" s="76"/>
      <c r="AL539" s="470"/>
      <c r="AM539" s="476"/>
      <c r="AN539" s="79"/>
      <c r="AO539" s="79"/>
      <c r="AP539" s="470">
        <f>IF(AO540 &lt;&gt; "",1,0)</f>
        <v>0</v>
      </c>
      <c r="AQ539" s="472" t="str">
        <f>担当者_MCL</f>
        <v>NG</v>
      </c>
      <c r="AR539" s="76"/>
      <c r="AS539" s="76"/>
      <c r="AT539" s="470"/>
      <c r="AU539" s="472" t="str">
        <f>担当者_MCLR</f>
        <v>NG</v>
      </c>
      <c r="AV539" s="76"/>
      <c r="AW539" s="76"/>
      <c r="AX539" s="470"/>
      <c r="AY539" s="476"/>
      <c r="AZ539" s="79"/>
      <c r="BA539" s="79"/>
      <c r="BB539" s="470">
        <f>IF(BA540 &lt;&gt; "",1,0)</f>
        <v>0</v>
      </c>
      <c r="BC539" s="474" t="str">
        <f>担当者_MT</f>
        <v>NG</v>
      </c>
      <c r="BD539" s="76"/>
      <c r="BE539" s="76"/>
      <c r="BF539" s="470"/>
      <c r="BG539" s="472" t="str">
        <f>担当者_M検</f>
        <v>NG</v>
      </c>
      <c r="BH539" s="76"/>
      <c r="BI539" s="76"/>
      <c r="BJ539" s="470"/>
      <c r="BK539" s="476"/>
      <c r="BL539" s="79"/>
      <c r="BM539" s="79"/>
      <c r="BN539" s="470">
        <v>0</v>
      </c>
      <c r="BO539" s="474" t="str">
        <f>担当者_モテ</f>
        <v>NG</v>
      </c>
      <c r="BP539" s="76"/>
      <c r="BQ539" s="76"/>
      <c r="BR539" s="470"/>
      <c r="BS539" s="472" t="str">
        <f>担当者_モテR</f>
        <v>NG</v>
      </c>
      <c r="BT539" s="76"/>
      <c r="BU539" s="76"/>
      <c r="BV539" s="470"/>
      <c r="BW539" s="468">
        <f t="shared" ref="BW539" si="27506">IFERROR(SUM(IF(K539&lt;&gt;"NG",N539*K$1,0),IF(O539&lt;&gt;"NG",R539*O$1,0),IF(S539&lt;&gt;"NG",V539*S$1,0),IF(W539&lt;&gt;"NG",Z539*W$1,0),IF(AA539&lt;&gt;"NG",AD539*AA$1,0),IF(AE539&lt;&gt;"NG",AH539*AE$1,0),IF(AI539&lt;&gt;"NG",AL539*AI$1,0),IF(AM539&lt;&gt;"NG",AP539*AM$1,0),IF(AQ539&lt;&gt;"NG",AT539*AQ$1,0),IF(AU539&lt;&gt;"NG",AX539*AU$1,0),IF(AY539&lt;&gt;"NG",BB539*AY$1,0),IF(BC539&lt;&gt;"NG",BF539*BC$1,0),IF(BG539&lt;&gt;"NG",BJ539*BG$1,0),IF(BK539&lt;&gt;"NG",BN539*BK$1,0),IF(BO539&lt;&gt;"NG",BR539*BO$1,0),IF(BS539&lt;&gt;"NG",BV539*BS$1,0))/SUM(IF(K539&lt;&gt;"NG",K$1,0),IF(O539&lt;&gt;"NG",O$1,0),IF(S539&lt;&gt;"NG",S$1,0),IF(W539&lt;&gt;"NG",W$1,0),IF(AA539&lt;&gt;"NG",AA$1,0),IF(AE539&lt;&gt;"NG",AE$1,0),IF(AI539&lt;&gt;"NG",AI$1,0),IF(AM539&lt;&gt;"NG",AM$1,0),IF(AQ539&lt;&gt;"NG",AQ$1,0),IF(AU539&lt;&gt;"NG",AU$1,0),IF(AY539&lt;&gt;"NG",AY$1,0),IF(BC539&lt;&gt;"NG",BC$1,0),IF(BG539&lt;&gt;"NG",BG$1,0),IF(BK539&lt;&gt;"NG",BK$1,0),IF(BO539&lt;&gt;"NG",BO$1,0),IF(BS539&lt;&gt;"NG",BS$1,0)),0)</f>
        <v>0</v>
      </c>
      <c r="BX539" s="466"/>
      <c r="BY539" s="490"/>
      <c r="BZ539" s="5"/>
      <c r="CA539" s="32">
        <f t="shared" ref="CA539" si="27507">IF(AND($M539&lt;&gt;$BZ$5,$M539&lt;=$BZ$6,$M539&lt;&gt;$BZ$7),1,0)</f>
        <v>0</v>
      </c>
      <c r="CB539" s="32">
        <f t="shared" ref="CB539" si="27508">IF(AND($Q539&lt;&gt;$BZ$5,$Q539&lt;=$BZ$6,$Q539&lt;&gt;$BZ$7),1,0)</f>
        <v>0</v>
      </c>
      <c r="CC539" s="32">
        <f t="shared" ref="CC539" si="27509">IF(AND($U539&lt;&gt;$BZ$5,$U539&lt;=$BZ$6,$U539&lt;&gt;$BZ$7),1,0)</f>
        <v>0</v>
      </c>
      <c r="CD539" s="32">
        <f t="shared" ref="CD539" si="27510">IF(AND($Y539&lt;&gt;$BZ$5,$Y539&lt;=$BZ$6,$Y539&lt;&gt;$BZ$7),1,0)</f>
        <v>0</v>
      </c>
      <c r="CE539" s="32">
        <f t="shared" ref="CE539" si="27511">IF(AND($AG539&lt;&gt;$BZ$5,$AG539&lt;=$BZ$6,$AG539&lt;&gt;$BZ$7),1,0)</f>
        <v>0</v>
      </c>
      <c r="CF539" s="32">
        <f t="shared" ref="CF539" si="27512">IF(AND($AK539&lt;&gt;$BZ$5,$AK539&lt;=$BZ$6,$AK539&lt;&gt;$BZ$7),1,0)</f>
        <v>0</v>
      </c>
      <c r="CG539" s="32">
        <f t="shared" ref="CG539" si="27513">IF(AND($AS539&lt;&gt;$BZ$5,$AS539&lt;=$BZ$6,$AS539&lt;&gt;$BZ$7),1,0)</f>
        <v>0</v>
      </c>
      <c r="CH539" s="32">
        <f t="shared" ref="CH539" si="27514">IF(AND($AW539&lt;&gt;$BZ$5,$AW539&lt;=$BZ$6,$AW539&lt;&gt;$BZ$7),1,0)</f>
        <v>0</v>
      </c>
      <c r="CI539" s="32">
        <f t="shared" ref="CI539" si="27515">IF(AND($BE539&lt;&gt;$BZ$5,$BE539&lt;=$BZ$6,$BE539&lt;&gt;$BZ$7),1,0)</f>
        <v>0</v>
      </c>
      <c r="CJ539" s="32">
        <f t="shared" ref="CJ539" si="27516">IF(AND($BI539&lt;&gt;$BZ$5,$BI539&lt;=$BZ$6,$BI539&lt;&gt;$BZ$7),1,0)</f>
        <v>0</v>
      </c>
      <c r="CK539" s="32">
        <f t="shared" ref="CK539" si="27517">IF(AND($BQ539&lt;&gt;$BZ$5,$BQ539&lt;=$BZ$6,$BQ539&lt;&gt;$BZ$7),1,0)</f>
        <v>0</v>
      </c>
      <c r="CL539" s="32">
        <f t="shared" ref="CL539" si="27518">IF(AND($BU539&lt;&gt;$BZ$5,$BU539&lt;=$BZ$6,$BU539&lt;&gt;$BZ$7),1,0)</f>
        <v>0</v>
      </c>
      <c r="CO539" s="32">
        <f>IF(AND($M539&lt;&gt;$CN$5,$M539&lt;=$CN$6,$M539&lt;&gt;$CN$7),1,0)</f>
        <v>0</v>
      </c>
      <c r="CP539" s="32">
        <f>IF(AND($Q539&lt;&gt;$CN$5,$Q539&lt;=$CN$6,$Q539&lt;&gt;$CN$7),1,0)</f>
        <v>0</v>
      </c>
      <c r="CQ539" s="32">
        <f>IF(AND($U539&lt;&gt;$CN$5,$U539&lt;=$CN$6,$U539&lt;&gt;$CN$7),1,0)</f>
        <v>0</v>
      </c>
      <c r="CR539" s="32">
        <f>IF(AND($Y539&lt;&gt;$CN$5,$Y539&lt;=$CN$6,$Y539&lt;&gt;$CN$7),1,0)</f>
        <v>0</v>
      </c>
      <c r="CS539" s="32">
        <f>IF(AND($AG539&lt;&gt;$CN$5,$AG539&lt;=$CN$6,$AG539&lt;&gt;$CN$7),1,0)</f>
        <v>0</v>
      </c>
      <c r="CT539" s="32">
        <f>IF(AND($AK539&lt;&gt;$CN$5,$AK539&lt;=$CN$6,$AK539&lt;&gt;$CN$7),1,0)</f>
        <v>0</v>
      </c>
      <c r="CU539" s="32">
        <f>IF(AND($AS539&lt;&gt;$CN$5,$AS539&lt;=$CN$6,$AS539&lt;&gt;$CN$7),1,0)</f>
        <v>0</v>
      </c>
      <c r="CV539" s="32">
        <f>IF(AND($AW539&lt;&gt;$CN$5,$AW539&lt;=$CN$6,$AW539&lt;&gt;$CN$7),1,0)</f>
        <v>0</v>
      </c>
      <c r="CW539" s="32">
        <f>IF(AND($BE539&lt;&gt;$CN$5,$BE539&lt;=$CN$6,$BE539&lt;&gt;$CN$7),1,0)</f>
        <v>0</v>
      </c>
      <c r="CX539" s="32">
        <f>IF(AND($BI539&lt;&gt;$CN$5,$BI539&lt;=$CN$6,$BI539&lt;&gt;$CN$7),1,0)</f>
        <v>0</v>
      </c>
      <c r="CY539" s="32">
        <f>IF(AND($BQ539&lt;&gt;$CN$5,$BQ539&lt;=$CN$6,$BQ539&lt;&gt;$CN$7),1,0)</f>
        <v>0</v>
      </c>
      <c r="CZ539" s="32">
        <f>IF(AND($BU539&lt;&gt;$CN$5,$BU539&lt;=$CN$6,$BU539&lt;&gt;$CN$7),1,0)</f>
        <v>0</v>
      </c>
      <c r="DC539" s="32">
        <f>IF(AND($M539&lt;&gt;$DB$5,$M539&lt;=$DB$6,$M539&lt;&gt;$CN$7),1,0)</f>
        <v>0</v>
      </c>
      <c r="DD539" s="32">
        <f>IF(AND($Q539&lt;&gt;$DB$5,$Q539&lt;=$DB$6,$Q539&lt;&gt;$CN$7),1,0)</f>
        <v>0</v>
      </c>
      <c r="DE539" s="32">
        <f>IF(AND($U539&lt;&gt;$DB$5,$U539&lt;=$DB$6,$U539&lt;&gt;$CN$7),1,0)</f>
        <v>0</v>
      </c>
      <c r="DF539" s="32">
        <f>IF(AND($Y539&lt;&gt;$DB$5,$Y539&lt;=$DB$6,$Y539&lt;&gt;$CN$7),1,0)</f>
        <v>0</v>
      </c>
      <c r="DG539" s="32">
        <f>IF(AND($AG539&lt;&gt;$DB$5,$AG539&lt;=$DB$6,$AG539&lt;&gt;$CN$7),1,0)</f>
        <v>0</v>
      </c>
      <c r="DH539" s="32">
        <f>IF(AND($AK539&lt;&gt;$DB$5,$AK539&lt;=$DB$6,$AK539&lt;&gt;$CN$7),1,0)</f>
        <v>0</v>
      </c>
      <c r="DI539" s="32">
        <f>IF(AND($AS539&lt;&gt;$DB$5,$AS539&lt;=$DB$6,$AS539&lt;&gt;$CN$7),1,0)</f>
        <v>0</v>
      </c>
      <c r="DJ539" s="32">
        <f>IF(AND($AW539&lt;&gt;$DB$5,$AW539&lt;=$DB$6,$AW539&lt;&gt;$CN$7),1,0)</f>
        <v>0</v>
      </c>
      <c r="DK539" s="32">
        <f>IF(AND($BE539&lt;&gt;$DB$5,$BE539&lt;=$DB$6,$BE539&lt;&gt;$CN$7),1,0)</f>
        <v>0</v>
      </c>
      <c r="DL539" s="32">
        <f>IF(AND($BI539&lt;&gt;$DB$5,$BI539&lt;=$DB$6,$BI539&lt;&gt;$CN$7),1,0)</f>
        <v>0</v>
      </c>
      <c r="DM539" s="32">
        <f>IF(AND($BQ539&lt;&gt;$DB$5,$BQ539&lt;=$DB$6,$BQ539&lt;&gt;$CN$7),1,0)</f>
        <v>0</v>
      </c>
      <c r="DN539" s="32">
        <f>IF(AND($BU539&lt;&gt;$DB$5,$BU539&lt;=$DB$6,$BU539&lt;&gt;$CN$7),1,0)</f>
        <v>0</v>
      </c>
      <c r="DQ539" s="32">
        <f t="shared" ref="DQ539" si="27519">IF(AND($M539&lt;&gt;$DP$5,$M539&lt;=$DP$6,$M539&lt;&gt;$CN$7),1,0)</f>
        <v>0</v>
      </c>
      <c r="DR539" s="32">
        <f t="shared" ref="DR539" si="27520">IF(AND($Q539&lt;&gt;$DP$5,$Q539&lt;=$DP$6,$Q539&lt;&gt;$CN$7),1,0)</f>
        <v>0</v>
      </c>
      <c r="DS539" s="32">
        <f t="shared" ref="DS539" si="27521">IF(AND($U539&lt;&gt;$DP$5,$U539&lt;=$DP$6,$U539&lt;&gt;$CN$7),1,0)</f>
        <v>0</v>
      </c>
      <c r="DT539" s="32">
        <f t="shared" ref="DT539" si="27522">IF(AND($Y539&lt;&gt;$DP$5,$Y539&lt;=$DP$6,$Y539&lt;&gt;$CN$7),1,0)</f>
        <v>0</v>
      </c>
      <c r="DU539" s="32">
        <f t="shared" ref="DU539" si="27523">IF(AND($AG539&lt;&gt;$DP$5,$AG539&lt;=$DP$6,$AG539&lt;&gt;$CN$7),1,0)</f>
        <v>0</v>
      </c>
      <c r="DV539" s="32">
        <f t="shared" ref="DV539" si="27524">IF(AND($AK539&lt;&gt;$DP$5,$AK539&lt;=$DP$6,$AK539&lt;&gt;$CN$7),1,0)</f>
        <v>0</v>
      </c>
      <c r="DW539" s="32">
        <f t="shared" ref="DW539" si="27525">IF(AND($AS539&lt;&gt;$DP$5,$AS539&lt;=$DP$6,$AS539&lt;&gt;$CN$7),1,0)</f>
        <v>0</v>
      </c>
      <c r="DX539" s="32">
        <f t="shared" ref="DX539" si="27526">IF(AND($AW539&lt;&gt;$DP$5,$AW539&lt;=$DP$6,$AW539&lt;&gt;$CN$7),1,0)</f>
        <v>0</v>
      </c>
      <c r="DY539" s="32">
        <f t="shared" ref="DY539" si="27527">IF(AND($BE539&lt;&gt;$DP$5,$BE539&lt;=$DP$6,$BE539&lt;&gt;$CN$7),1,0)</f>
        <v>0</v>
      </c>
      <c r="DZ539" s="32">
        <f t="shared" ref="DZ539" si="27528">IF(AND($BI539&lt;&gt;$DP$5,$BI539&lt;=$DP$6,$BI539&lt;&gt;$CN$7),1,0)</f>
        <v>0</v>
      </c>
      <c r="EA539" s="32">
        <f t="shared" ref="EA539" si="27529">IF(AND($BQ539&lt;&gt;$DP$5,$BQ539&lt;=$DP$6,$BQ539&lt;&gt;$CN$7),1,0)</f>
        <v>0</v>
      </c>
      <c r="EB539" s="32">
        <f t="shared" ref="EB539" si="27530">IF(AND($BU539&lt;&gt;$DP$5,$BU539&lt;=$DP$6,$BU539&lt;&gt;$CN$7),1,0)</f>
        <v>0</v>
      </c>
      <c r="EE539" s="328">
        <f>IF(M539&lt;&gt;"",IF(M539&lt;=$ED$6,1,IF(L539&gt;$ED$6,0,NETWORKDAYS(L539,$ED$6,祭日リスト)/NETWORKDAYS(L539,M539,祭日リスト)))*$GG539*週間進捗報告書!$G$9,0)</f>
        <v>0</v>
      </c>
      <c r="EF539" s="328">
        <f>IF(Q539&lt;&gt;"",IF(Q539&lt;=$ED$6,1,IF(P539&gt;$ED$6,0,NETWORKDAYS(P539,$ED$6,祭日リスト)/NETWORKDAYS(P539,Q539,祭日リスト)))*$GG539*週間進捗報告書!$G$10,0)</f>
        <v>0</v>
      </c>
      <c r="EG539" s="328">
        <f>IF(U539&lt;&gt;"",IF(U539&lt;=$ED$6,1,IF(T539&gt;$ED$6,0,NETWORKDAYS(T539,$ED$6,祭日リスト)/NETWORKDAYS(T539,U539,祭日リスト)))*$GG539*週間進捗報告書!$G$11,0)</f>
        <v>0</v>
      </c>
      <c r="EH539" s="328">
        <f>IF(Y539&lt;&gt;"",IF(Y539&lt;=$ED$6,1,IF(X539&gt;$ED$6,0,NETWORKDAYS(X539,$ED$6,祭日リスト)/NETWORKDAYS(X539,Y539,祭日リスト)))*$GG539*週間進捗報告書!$G$12,0)</f>
        <v>0</v>
      </c>
      <c r="EI539" s="328">
        <f>IF(AG539&lt;&gt;"",IF(AG539&lt;=$ED$6,1,IF(AF539&gt;$ED$6,0,NETWORKDAYS(AF539,$ED$6,祭日リスト)/NETWORKDAYS(AF539,AG539,祭日リスト)))*$GG539*週間進捗報告書!$G$13,0)</f>
        <v>0</v>
      </c>
      <c r="EJ539" s="328">
        <f>IF(AK539&lt;&gt;"",IF(AK539&lt;=$ED$6,1,IF(AJ539&gt;$ED$6,0,NETWORKDAYS(AJ539,$ED$6,祭日リスト)/NETWORKDAYS(AJ539,AK539,祭日リスト)))*$GG539*週間進捗報告書!$G$14,0)</f>
        <v>0</v>
      </c>
      <c r="EK539" s="328">
        <f>IF(AS539&lt;&gt;"",IF(AS539&lt;=$ED$6,1,IF(AR539&gt;$ED$6,0,NETWORKDAYS(AR539,$ED$6,祭日リスト)/NETWORKDAYS(AR539,AS539,祭日リスト)))*$GG539*週間進捗報告書!$G$15,0)</f>
        <v>0</v>
      </c>
      <c r="EL539" s="328">
        <f>IF(AW539&lt;&gt;"",IF(AW539&lt;=$ED$6,1,IF(AV539&gt;$ED$6,0,NETWORKDAYS(AV539,$ED$6,祭日リスト)/NETWORKDAYS(AV539,AW539,祭日リスト)))*$GG539*週間進捗報告書!$G$16,0)</f>
        <v>0</v>
      </c>
      <c r="EM539" s="328">
        <f>IF(BE539&lt;&gt;"",IF(BE539&lt;=$ED$6,1,IF(BD539&gt;$ED$6,0,NETWORKDAYS(BD539,$ED$6,祭日リスト)/NETWORKDAYS(BD539,BE539,祭日リスト)))*$GG539*週間進捗報告書!$G$17,0)</f>
        <v>0</v>
      </c>
      <c r="EN539" s="328">
        <f>IF(BI539&lt;&gt;"",IF(BI539&lt;=$ED$6,1,IF(BH539&gt;$ED$6,0,NETWORKDAYS(BH539,$ED$6,祭日リスト)/NETWORKDAYS(BH539,BI539,祭日リスト)))*$GG539*週間進捗報告書!$G$18,0)</f>
        <v>0</v>
      </c>
      <c r="EO539" s="328">
        <f>IF(BQ539&lt;&gt;"",IF(BQ539&lt;=$ED$6,1,IF(BP539&gt;$ED$6,0,NETWORKDAYS(BP539,$ED$6,祭日リスト)/NETWORKDAYS(BP539,BQ539,祭日リスト)))*$GG539*週間進捗報告書!$G$19,0)</f>
        <v>0</v>
      </c>
      <c r="EP539" s="328">
        <f>IF(BU539&lt;&gt;"",IF(BU539&lt;=$ED$6,1,IF(BT539&gt;$ED$6,0,NETWORKDAYS(BT539,$ED$6,祭日リスト)/NETWORKDAYS(BT539,BU539,祭日リスト)))*$GG539*週間進捗報告書!$G$20,0)</f>
        <v>0</v>
      </c>
      <c r="ER539" s="547">
        <f t="shared" ref="ER539:FC539" si="27531">EE539-EE540</f>
        <v>0</v>
      </c>
      <c r="ES539" s="547">
        <f t="shared" si="27531"/>
        <v>0</v>
      </c>
      <c r="ET539" s="547">
        <f t="shared" si="27531"/>
        <v>0</v>
      </c>
      <c r="EU539" s="547">
        <f t="shared" si="27531"/>
        <v>0</v>
      </c>
      <c r="EV539" s="547">
        <f t="shared" si="27531"/>
        <v>0</v>
      </c>
      <c r="EW539" s="547">
        <f t="shared" si="27531"/>
        <v>0</v>
      </c>
      <c r="EX539" s="547">
        <f t="shared" si="27531"/>
        <v>0</v>
      </c>
      <c r="EY539" s="547">
        <f t="shared" si="27531"/>
        <v>0</v>
      </c>
      <c r="EZ539" s="547">
        <f t="shared" si="27531"/>
        <v>0</v>
      </c>
      <c r="FA539" s="547">
        <f t="shared" si="27531"/>
        <v>0</v>
      </c>
      <c r="FB539" s="547">
        <f t="shared" si="27531"/>
        <v>0</v>
      </c>
      <c r="FC539" s="547">
        <f t="shared" si="27531"/>
        <v>0</v>
      </c>
      <c r="FD539" s="547">
        <f t="shared" ref="FD539" si="27532">SUM(ER539:FC540)</f>
        <v>0</v>
      </c>
      <c r="FE539" s="333"/>
      <c r="FG539" s="32">
        <f>IF(AND($M539&lt;&gt;$FF$7),1,0)</f>
        <v>0</v>
      </c>
      <c r="FH539" s="32">
        <f>IF(AND($Q539&lt;&gt;$FF$7),1,0)</f>
        <v>0</v>
      </c>
      <c r="FI539" s="32">
        <f>IF(AND($U539&lt;&gt;$FF$7),1,0)</f>
        <v>0</v>
      </c>
      <c r="FJ539" s="32">
        <f>IF(AND($Y539&lt;&gt;$FF$7),1,0)</f>
        <v>0</v>
      </c>
      <c r="FK539" s="32">
        <f>IF(AND($AG539&lt;&gt;$FF$7),1,0)</f>
        <v>0</v>
      </c>
      <c r="FL539" s="32">
        <f>IF(AND($AK539&lt;&gt;$FF$7),1,0)</f>
        <v>0</v>
      </c>
      <c r="FM539" s="32">
        <f>IF(AND($AS539&lt;&gt;$FF$7),1,0)</f>
        <v>0</v>
      </c>
      <c r="FN539" s="32">
        <f>IF(AND($AW539&lt;&gt;$FF$7),1,0)</f>
        <v>0</v>
      </c>
      <c r="FO539" s="32">
        <f>IF(AND($BE539&lt;&gt;$FF$7),1,0)</f>
        <v>0</v>
      </c>
      <c r="FP539" s="32">
        <f>IF(AND($BI539&lt;&gt;$FF$7),1,0)</f>
        <v>0</v>
      </c>
      <c r="FQ539" s="32">
        <f>IF(AND($BQ539&lt;&gt;$FF$7),1,0)</f>
        <v>0</v>
      </c>
      <c r="FR539" s="32">
        <f>IF(AND($BU539&lt;&gt;$FF$7),1,0)</f>
        <v>0</v>
      </c>
      <c r="FU539" s="294">
        <f t="shared" ref="FU539" si="27533">IF($K539&lt;&gt;"NG",$GG539,0)</f>
        <v>0</v>
      </c>
      <c r="FV539" s="294">
        <f t="shared" ref="FV539" si="27534">IF($O539&lt;&gt;"NG",$GG539,0)</f>
        <v>0</v>
      </c>
      <c r="FW539" s="294">
        <f t="shared" ref="FW539" si="27535">IF($S539&lt;&gt;"NG",$GG539,0)</f>
        <v>0</v>
      </c>
      <c r="FX539" s="294">
        <f t="shared" ref="FX539" si="27536">IF($W539&lt;&gt;"NG",$GG539,0)</f>
        <v>0</v>
      </c>
      <c r="FY539" s="294">
        <f t="shared" ref="FY539" si="27537">IF($AE539&lt;&gt;"NG",$GG539,0)</f>
        <v>0</v>
      </c>
      <c r="FZ539" s="294">
        <f t="shared" ref="FZ539" si="27538">IF($AI539&lt;&gt;"NG",$GG539,0)</f>
        <v>0</v>
      </c>
      <c r="GA539" s="294">
        <f t="shared" ref="GA539" si="27539">IF($AQ539&lt;&gt;"NG",$GG539,0)</f>
        <v>0</v>
      </c>
      <c r="GB539" s="294">
        <f t="shared" ref="GB539" si="27540">IF($AU539&lt;&gt;"NG",$GG539,0)</f>
        <v>0</v>
      </c>
      <c r="GC539" s="294">
        <f t="shared" ref="GC539" si="27541">IF($BC539&lt;&gt;"NG",$GG539,0)</f>
        <v>0</v>
      </c>
      <c r="GD539" s="294">
        <f t="shared" ref="GD539" si="27542">IF($BG539&lt;&gt;"NG",$GG539,0)</f>
        <v>0</v>
      </c>
      <c r="GE539" s="294">
        <f t="shared" ref="GE539" si="27543">IF($BO539&lt;&gt;"NG",$GG539,0)</f>
        <v>0</v>
      </c>
      <c r="GF539" s="294">
        <f t="shared" ref="GF539" si="27544">IF($BS539&lt;&gt;"NG",$GG539,0)</f>
        <v>0</v>
      </c>
      <c r="GG539" s="294" t="e">
        <f>VLOOKUP($D539,リスト!$D:$S,15,FALSE)</f>
        <v>#N/A</v>
      </c>
      <c r="GH539" s="2" t="e">
        <f>INDEX(リスト!$V:$V,MATCH(中日程計画表!$D539,リスト!$D:$D,0))</f>
        <v>#N/A</v>
      </c>
      <c r="GI539" s="2" t="e">
        <f>INDEX(リスト!$A:$A,MATCH(中日程計画表!$D539,リスト!$D:$D,0))</f>
        <v>#N/A</v>
      </c>
      <c r="GJ539" s="2" t="e">
        <f>INDEX(リスト!$U:$U,MATCH(中日程計画表!$D539,リスト!$D:$D,0))</f>
        <v>#N/A</v>
      </c>
      <c r="GK539" s="5" t="e">
        <f>INDEX(リスト!$W:$W,MATCH(中日程計画表!$D539,リスト!$D:$D,0))</f>
        <v>#N/A</v>
      </c>
      <c r="GL539" s="2" t="s">
        <v>200</v>
      </c>
      <c r="GM539" s="296">
        <f>D539</f>
        <v>0</v>
      </c>
      <c r="GN539" s="296">
        <f>E539</f>
        <v>0</v>
      </c>
      <c r="GU539" s="460" t="str">
        <f t="shared" ref="GU539" si="27545">AE539</f>
        <v>NG</v>
      </c>
      <c r="GV539" s="460">
        <f t="shared" ref="GV539" si="27546">EI539</f>
        <v>0</v>
      </c>
      <c r="GW539" s="460">
        <f t="shared" ref="GW539" si="27547">EI540</f>
        <v>0</v>
      </c>
      <c r="GX539" s="462">
        <f t="shared" ref="GX539" si="27548">EV539</f>
        <v>0</v>
      </c>
      <c r="GY539" s="460" t="str">
        <f t="shared" ref="GY539" si="27549">AI539</f>
        <v>NG</v>
      </c>
      <c r="GZ539" s="460">
        <f t="shared" ref="GZ539" si="27550">EJ539</f>
        <v>0</v>
      </c>
      <c r="HA539" s="460">
        <f t="shared" ref="HA539" si="27551">EJ540</f>
        <v>0</v>
      </c>
      <c r="HB539" s="462">
        <f t="shared" ref="HB539" si="27552">EW539</f>
        <v>0</v>
      </c>
      <c r="HC539" s="460" t="str">
        <f t="shared" ref="HC539" si="27553">AQ539</f>
        <v>NG</v>
      </c>
      <c r="HD539" s="460">
        <f t="shared" ref="HD539" si="27554">EK539</f>
        <v>0</v>
      </c>
      <c r="HE539" s="460">
        <f t="shared" ref="HE539" si="27555">EK540</f>
        <v>0</v>
      </c>
      <c r="HF539" s="462">
        <f t="shared" ref="HF539" si="27556">EX539</f>
        <v>0</v>
      </c>
      <c r="HG539" s="460" t="str">
        <f t="shared" ref="HG539" si="27557">AU539</f>
        <v>NG</v>
      </c>
      <c r="HH539" s="460">
        <f t="shared" ref="HH539" si="27558">EL539</f>
        <v>0</v>
      </c>
      <c r="HI539" s="460">
        <f t="shared" ref="HI539" si="27559">EL540</f>
        <v>0</v>
      </c>
      <c r="HJ539" s="462">
        <f t="shared" ref="HJ539" si="27560">EY539</f>
        <v>0</v>
      </c>
      <c r="HK539" s="460" t="str">
        <f t="shared" ref="HK539" si="27561">BC539</f>
        <v>NG</v>
      </c>
      <c r="HL539" s="460">
        <f t="shared" ref="HL539" si="27562">EM539</f>
        <v>0</v>
      </c>
      <c r="HM539" s="460">
        <f t="shared" ref="HM539" si="27563">EM540</f>
        <v>0</v>
      </c>
      <c r="HN539" s="462">
        <f t="shared" ref="HN539" si="27564">EZ539</f>
        <v>0</v>
      </c>
      <c r="HO539" s="460" t="str">
        <f t="shared" ref="HO539" si="27565">BG539</f>
        <v>NG</v>
      </c>
      <c r="HP539" s="460">
        <f t="shared" ref="HP539" si="27566">EN539</f>
        <v>0</v>
      </c>
      <c r="HQ539" s="460">
        <f t="shared" ref="HQ539" si="27567">EN540</f>
        <v>0</v>
      </c>
      <c r="HR539" s="462">
        <f t="shared" ref="HR539" si="27568">FA539</f>
        <v>0</v>
      </c>
      <c r="HS539" s="332"/>
    </row>
    <row r="540" spans="1:227" ht="12" customHeight="1">
      <c r="A540" s="489"/>
      <c r="B540" s="487"/>
      <c r="C540" s="475"/>
      <c r="D540" s="485"/>
      <c r="E540" s="483"/>
      <c r="F540" s="317"/>
      <c r="G540" s="317"/>
      <c r="H540" s="317"/>
      <c r="I540" s="317"/>
      <c r="J540" s="316"/>
      <c r="K540" s="481"/>
      <c r="L540" s="77"/>
      <c r="M540" s="77"/>
      <c r="N540" s="471"/>
      <c r="O540" s="475"/>
      <c r="P540" s="77"/>
      <c r="Q540" s="77"/>
      <c r="R540" s="471"/>
      <c r="S540" s="475"/>
      <c r="T540" s="77"/>
      <c r="U540" s="77"/>
      <c r="V540" s="471"/>
      <c r="W540" s="473"/>
      <c r="X540" s="77"/>
      <c r="Y540" s="77"/>
      <c r="Z540" s="471"/>
      <c r="AA540" s="477"/>
      <c r="AB540" s="80"/>
      <c r="AC540" s="80"/>
      <c r="AD540" s="471"/>
      <c r="AE540" s="473"/>
      <c r="AF540" s="77"/>
      <c r="AG540" s="77"/>
      <c r="AH540" s="471"/>
      <c r="AI540" s="473"/>
      <c r="AJ540" s="77"/>
      <c r="AK540" s="77"/>
      <c r="AL540" s="471"/>
      <c r="AM540" s="477"/>
      <c r="AN540" s="80"/>
      <c r="AO540" s="80"/>
      <c r="AP540" s="471"/>
      <c r="AQ540" s="473"/>
      <c r="AR540" s="77"/>
      <c r="AS540" s="77"/>
      <c r="AT540" s="471"/>
      <c r="AU540" s="473"/>
      <c r="AV540" s="77"/>
      <c r="AW540" s="77"/>
      <c r="AX540" s="471"/>
      <c r="AY540" s="477"/>
      <c r="AZ540" s="80"/>
      <c r="BA540" s="80"/>
      <c r="BB540" s="471"/>
      <c r="BC540" s="475"/>
      <c r="BD540" s="77"/>
      <c r="BE540" s="77"/>
      <c r="BF540" s="471"/>
      <c r="BG540" s="473"/>
      <c r="BH540" s="77"/>
      <c r="BI540" s="77"/>
      <c r="BJ540" s="471"/>
      <c r="BK540" s="477"/>
      <c r="BL540" s="80"/>
      <c r="BM540" s="80"/>
      <c r="BN540" s="471"/>
      <c r="BO540" s="475"/>
      <c r="BP540" s="77"/>
      <c r="BQ540" s="77"/>
      <c r="BR540" s="471"/>
      <c r="BS540" s="473"/>
      <c r="BT540" s="77"/>
      <c r="BU540" s="77"/>
      <c r="BV540" s="471"/>
      <c r="BW540" s="469"/>
      <c r="BX540" s="467"/>
      <c r="BY540" s="490"/>
      <c r="CA540" s="19">
        <f t="shared" ref="CA540" si="27569">IF(AND($N539=1,$M540&lt;&gt;$BZ$7),1,0)</f>
        <v>0</v>
      </c>
      <c r="CB540" s="19">
        <f t="shared" ref="CB540" si="27570">IF(AND($R539=1,$Q540&lt;&gt;$BZ$7),1,0)</f>
        <v>0</v>
      </c>
      <c r="CC540" s="19">
        <f t="shared" ref="CC540" si="27571">IF(AND($V539=1,$U540&lt;&gt;$BZ$7),1,0)</f>
        <v>0</v>
      </c>
      <c r="CD540" s="19">
        <f t="shared" ref="CD540" si="27572">IF(AND($Z539=1,$Y540&lt;&gt;$BZ$7),1,0)</f>
        <v>0</v>
      </c>
      <c r="CE540" s="19">
        <f t="shared" ref="CE540" si="27573">IF(AND($AH539=1,$AG540&lt;&gt;$BZ$7),1,0)</f>
        <v>0</v>
      </c>
      <c r="CF540" s="19">
        <f t="shared" ref="CF540" si="27574">IF(AND($AL539=1,$AK540&lt;&gt;$BZ$7),1,0)</f>
        <v>0</v>
      </c>
      <c r="CG540" s="19">
        <f t="shared" ref="CG540" si="27575">IF(AND($AT539=1,$AS540&lt;&gt;$BZ$7),1,0)</f>
        <v>0</v>
      </c>
      <c r="CH540" s="19">
        <f t="shared" ref="CH540" si="27576">IF(AND($AX539=1,$AW540&lt;&gt;$BZ$7),1,0)</f>
        <v>0</v>
      </c>
      <c r="CI540" s="19">
        <f t="shared" ref="CI540" si="27577">IF(AND($BF539=1,$BE540&lt;&gt;$BZ$7),1,0)</f>
        <v>0</v>
      </c>
      <c r="CJ540" s="19">
        <f t="shared" ref="CJ540" si="27578">IF(AND($BJ539=1,$BI540&lt;&gt;$BZ$7),1,0)</f>
        <v>0</v>
      </c>
      <c r="CK540" s="19">
        <f t="shared" ref="CK540" si="27579">IF(AND($BR539=1,$BQ540&lt;&gt;$BZ$7),1,0)</f>
        <v>0</v>
      </c>
      <c r="CL540" s="19">
        <f t="shared" ref="CL540" si="27580">IF(AND($BV539=1,$BU540&lt;&gt;$BZ$7),1,0)</f>
        <v>0</v>
      </c>
      <c r="CO540" s="19">
        <f>IF(AND($M540&lt;&gt;$CN$7,$M540&lt;=$CN$6),1,0)</f>
        <v>0</v>
      </c>
      <c r="CP540" s="19">
        <f>IF(AND($Q540&lt;&gt;$CN$7,$Q540&lt;=$CN$6),1,0)</f>
        <v>0</v>
      </c>
      <c r="CQ540" s="19">
        <f>IF(AND($U540&lt;&gt;$CN$7,$U540&lt;=$CN$6),1,0)</f>
        <v>0</v>
      </c>
      <c r="CR540" s="19">
        <f>IF(AND($Y540&lt;&gt;$CN$7,$Y540&lt;=$CN$6),1,0)</f>
        <v>0</v>
      </c>
      <c r="CS540" s="19">
        <f>IF(AND($AG540&lt;&gt;$CN$7,$AG540&lt;=$CN$6),1,0)</f>
        <v>0</v>
      </c>
      <c r="CT540" s="19">
        <f>IF(AND($AK540&lt;&gt;$CN$7,$AK540&lt;=$CN$6),1,0)</f>
        <v>0</v>
      </c>
      <c r="CU540" s="19">
        <f>IF(AND($AS540&lt;&gt;$CN$7,$AS540&lt;=$CN$6),1,0)</f>
        <v>0</v>
      </c>
      <c r="CV540" s="19">
        <f>IF(AND($AW540&lt;&gt;$CN$7,$AW540&lt;=$CN$6),1,0)</f>
        <v>0</v>
      </c>
      <c r="CW540" s="19">
        <f>IF(AND($BE540&lt;&gt;$CN$7,$BE540&lt;=$CN$6),1,0)</f>
        <v>0</v>
      </c>
      <c r="CX540" s="19">
        <f>IF(AND($BI540&lt;&gt;$CN$7,$BI540&lt;=$CN$6),1,0)</f>
        <v>0</v>
      </c>
      <c r="CY540" s="19">
        <f>IF(AND($BQ540&lt;&gt;$CN$7,$BQ540&lt;=$CN$6),1,0)</f>
        <v>0</v>
      </c>
      <c r="CZ540" s="19">
        <f>IF(AND($BU540&lt;&gt;$CN$7,$BU540&lt;=$CN$6),1,0)</f>
        <v>0</v>
      </c>
      <c r="DC540" s="19">
        <f>IF($N539=1,1,0)</f>
        <v>0</v>
      </c>
      <c r="DD540" s="19">
        <f>IF($R539=1,1,0)</f>
        <v>0</v>
      </c>
      <c r="DE540" s="19">
        <f>IF($V539=1,1,0)</f>
        <v>0</v>
      </c>
      <c r="DF540" s="19">
        <f>IF($Z539=1,1,0)</f>
        <v>0</v>
      </c>
      <c r="DG540" s="19">
        <f>IF($AH539=1,1,0)</f>
        <v>0</v>
      </c>
      <c r="DH540" s="19">
        <f>IF($AL539=1,1,0)</f>
        <v>0</v>
      </c>
      <c r="DI540" s="19">
        <f>IF($AT539=1,1,0)</f>
        <v>0</v>
      </c>
      <c r="DJ540" s="19">
        <f>IF($AX539=1,1,0)</f>
        <v>0</v>
      </c>
      <c r="DK540" s="19">
        <f>IF($BF539=1,1,0)</f>
        <v>0</v>
      </c>
      <c r="DL540" s="19">
        <f>IF($BJ539=1,1,0)</f>
        <v>0</v>
      </c>
      <c r="DM540" s="19">
        <f>IF($BR539=1,1,0)</f>
        <v>0</v>
      </c>
      <c r="DN540" s="19">
        <f>IF($BV539=1,1,0)</f>
        <v>0</v>
      </c>
      <c r="DQ540" s="19">
        <f t="shared" ref="DQ540" si="27581">IF($N539=1,1,0)</f>
        <v>0</v>
      </c>
      <c r="DR540" s="19">
        <f t="shared" ref="DR540" si="27582">IF($R539=1,1,0)</f>
        <v>0</v>
      </c>
      <c r="DS540" s="19">
        <f t="shared" ref="DS540" si="27583">IF($V539=1,1,0)</f>
        <v>0</v>
      </c>
      <c r="DT540" s="19">
        <f t="shared" ref="DT540" si="27584">IF($Z539=1,1,0)</f>
        <v>0</v>
      </c>
      <c r="DU540" s="19">
        <f t="shared" ref="DU540" si="27585">IF($AH539=1,1,0)</f>
        <v>0</v>
      </c>
      <c r="DV540" s="19">
        <f t="shared" ref="DV540" si="27586">IF($AL539=1,1,0)</f>
        <v>0</v>
      </c>
      <c r="DW540" s="19">
        <f t="shared" ref="DW540" si="27587">IF($AT539=1,1,0)</f>
        <v>0</v>
      </c>
      <c r="DX540" s="19">
        <f t="shared" ref="DX540" si="27588">IF($AX539=1,1,0)</f>
        <v>0</v>
      </c>
      <c r="DY540" s="19">
        <f t="shared" ref="DY540" si="27589">IF($BF539=1,1,0)</f>
        <v>0</v>
      </c>
      <c r="DZ540" s="19">
        <f t="shared" ref="DZ540" si="27590">IF($BJ539=1,1,0)</f>
        <v>0</v>
      </c>
      <c r="EA540" s="19">
        <f t="shared" ref="EA540" si="27591">IF($BR539=1,1,0)</f>
        <v>0</v>
      </c>
      <c r="EB540" s="19">
        <f t="shared" ref="EB540" si="27592">IF($BV539=1,1,0)</f>
        <v>0</v>
      </c>
      <c r="EE540" s="329">
        <f>N539*$FU540*週間進捗報告書!$G$9</f>
        <v>0</v>
      </c>
      <c r="EF540" s="329">
        <f>R539*$FV540*週間進捗報告書!$G$10</f>
        <v>0</v>
      </c>
      <c r="EG540" s="329">
        <f>V539*$FW540*週間進捗報告書!$G$11</f>
        <v>0</v>
      </c>
      <c r="EH540" s="329">
        <f>Z539*$FX540*週間進捗報告書!$G$12</f>
        <v>0</v>
      </c>
      <c r="EI540" s="329">
        <f>AH539*$FY540*週間進捗報告書!$G$13</f>
        <v>0</v>
      </c>
      <c r="EJ540" s="329">
        <f>AL539*$FZ540*週間進捗報告書!$G$14</f>
        <v>0</v>
      </c>
      <c r="EK540" s="329">
        <f>AT539*$GA540*週間進捗報告書!$G$15</f>
        <v>0</v>
      </c>
      <c r="EL540" s="329">
        <f>AX539*$GB540*週間進捗報告書!$G$16</f>
        <v>0</v>
      </c>
      <c r="EM540" s="329">
        <f>BF539*$GC540*週間進捗報告書!$G$17</f>
        <v>0</v>
      </c>
      <c r="EN540" s="329">
        <f>BJ539*$GD540*週間進捗報告書!$G$18</f>
        <v>0</v>
      </c>
      <c r="EO540" s="329">
        <f>BR539*$GE540*週間進捗報告書!$G$19</f>
        <v>0</v>
      </c>
      <c r="EP540" s="329">
        <f>BV539*$GF540*週間進捗報告書!$G$20</f>
        <v>0</v>
      </c>
      <c r="ER540" s="547"/>
      <c r="ES540" s="547"/>
      <c r="ET540" s="547"/>
      <c r="EU540" s="547"/>
      <c r="EV540" s="547"/>
      <c r="EW540" s="547"/>
      <c r="EX540" s="547"/>
      <c r="EY540" s="547"/>
      <c r="EZ540" s="547"/>
      <c r="FA540" s="547"/>
      <c r="FB540" s="547"/>
      <c r="FC540" s="547"/>
      <c r="FD540" s="547"/>
      <c r="FE540" s="332"/>
      <c r="FG540" s="19"/>
      <c r="FH540" s="19"/>
      <c r="FI540" s="19"/>
      <c r="FJ540" s="19"/>
      <c r="FK540" s="19"/>
      <c r="FL540" s="19"/>
      <c r="FM540" s="19"/>
      <c r="FN540" s="19"/>
      <c r="FO540" s="19"/>
      <c r="FP540" s="19"/>
      <c r="FQ540" s="19"/>
      <c r="FR540" s="19"/>
      <c r="FU540" s="295">
        <f t="shared" ref="FU540" si="27593">FU539</f>
        <v>0</v>
      </c>
      <c r="FV540" s="295">
        <f t="shared" ref="FV540" si="27594">FV539</f>
        <v>0</v>
      </c>
      <c r="FW540" s="295">
        <f t="shared" ref="FW540" si="27595">FW539</f>
        <v>0</v>
      </c>
      <c r="FX540" s="295">
        <f t="shared" ref="FX540" si="27596">FX539</f>
        <v>0</v>
      </c>
      <c r="FY540" s="295">
        <f t="shared" ref="FY540" si="27597">FY539</f>
        <v>0</v>
      </c>
      <c r="FZ540" s="295">
        <f t="shared" ref="FZ540" si="27598">FZ539</f>
        <v>0</v>
      </c>
      <c r="GA540" s="295">
        <f t="shared" ref="GA540" si="27599">GA539</f>
        <v>0</v>
      </c>
      <c r="GB540" s="295">
        <f t="shared" ref="GB540" si="27600">GB539</f>
        <v>0</v>
      </c>
      <c r="GC540" s="295">
        <f t="shared" ref="GC540" si="27601">GC539</f>
        <v>0</v>
      </c>
      <c r="GD540" s="295">
        <f t="shared" ref="GD540" si="27602">GD539</f>
        <v>0</v>
      </c>
      <c r="GE540" s="295">
        <f t="shared" ref="GE540" si="27603">GE539</f>
        <v>0</v>
      </c>
      <c r="GF540" s="295">
        <f t="shared" ref="GF540" si="27604">GF539</f>
        <v>0</v>
      </c>
      <c r="GG540" s="295" t="e">
        <f t="shared" ref="GG540" si="27605">GG539</f>
        <v>#N/A</v>
      </c>
      <c r="GH540" s="2" t="e">
        <f>INDEX(リスト!$V:$V,MATCH(中日程計画表!$D539,リスト!$D:$D,0))</f>
        <v>#N/A</v>
      </c>
      <c r="GI540" s="2" t="e">
        <f>INDEX(リスト!$A:$A,MATCH(中日程計画表!$D539,リスト!$D:$D,0))</f>
        <v>#N/A</v>
      </c>
      <c r="GJ540" s="2" t="e">
        <f>INDEX(リスト!$U:$U,MATCH(中日程計画表!$D539,リスト!$D:$D,0))</f>
        <v>#N/A</v>
      </c>
      <c r="GK540" s="5" t="e">
        <f>INDEX(リスト!$W:$W,MATCH(中日程計画表!$D539,リスト!$D:$D,0))</f>
        <v>#N/A</v>
      </c>
      <c r="GL540" s="2" t="s">
        <v>201</v>
      </c>
      <c r="GM540" s="296">
        <f t="shared" ref="GM540" si="27606">GM539</f>
        <v>0</v>
      </c>
      <c r="GN540" s="296">
        <f t="shared" ref="GN540" si="27607">GN539</f>
        <v>0</v>
      </c>
      <c r="GU540" s="461"/>
      <c r="GV540" s="460"/>
      <c r="GW540" s="460"/>
      <c r="GX540" s="461"/>
      <c r="GY540" s="461"/>
      <c r="GZ540" s="460"/>
      <c r="HA540" s="460"/>
      <c r="HB540" s="461"/>
      <c r="HC540" s="461"/>
      <c r="HD540" s="460"/>
      <c r="HE540" s="460"/>
      <c r="HF540" s="461"/>
      <c r="HG540" s="461"/>
      <c r="HH540" s="460"/>
      <c r="HI540" s="460"/>
      <c r="HJ540" s="461"/>
      <c r="HK540" s="461"/>
      <c r="HL540" s="460"/>
      <c r="HM540" s="460"/>
      <c r="HN540" s="461"/>
      <c r="HO540" s="461"/>
      <c r="HP540" s="460"/>
      <c r="HQ540" s="460"/>
      <c r="HR540" s="461"/>
      <c r="HS540" s="4"/>
    </row>
    <row r="541" spans="1:227" ht="12" customHeight="1">
      <c r="A541" s="488" t="str">
        <f t="shared" ref="A541" ca="1" si="27608">INDIRECT("リスト!A"&amp;B541+6)</f>
        <v/>
      </c>
      <c r="B541" s="486">
        <f t="shared" ref="B541" si="27609">ROUNDDOWN((ROW()-6)/2,0)+1</f>
        <v>268</v>
      </c>
      <c r="C541" s="474" t="str">
        <f>機能グループ名</f>
        <v/>
      </c>
      <c r="D541" s="484">
        <f>機能ID</f>
        <v>0</v>
      </c>
      <c r="E541" s="482">
        <f>機能名</f>
        <v>0</v>
      </c>
      <c r="F541" s="315"/>
      <c r="G541" s="315"/>
      <c r="H541" s="315"/>
      <c r="I541" s="315"/>
      <c r="J541" s="316"/>
      <c r="K541" s="480" t="str">
        <f>担当者_SR</f>
        <v>NG</v>
      </c>
      <c r="L541" s="76"/>
      <c r="M541" s="76"/>
      <c r="N541" s="470"/>
      <c r="O541" s="474" t="str">
        <f>担当者_SRR</f>
        <v>NG</v>
      </c>
      <c r="P541" s="76"/>
      <c r="Q541" s="76"/>
      <c r="R541" s="470"/>
      <c r="S541" s="474" t="str">
        <f>担当者_DS</f>
        <v>NG</v>
      </c>
      <c r="T541" s="76"/>
      <c r="U541" s="76"/>
      <c r="V541" s="470"/>
      <c r="W541" s="472" t="str">
        <f>担当者_DSR</f>
        <v>NG</v>
      </c>
      <c r="X541" s="76"/>
      <c r="Y541" s="76"/>
      <c r="Z541" s="470"/>
      <c r="AA541" s="476"/>
      <c r="AB541" s="79"/>
      <c r="AC541" s="79"/>
      <c r="AD541" s="470">
        <f>IF(AC542 &lt;&gt; "",1,0)</f>
        <v>0</v>
      </c>
      <c r="AE541" s="472" t="str">
        <f>担当者_CD</f>
        <v>NG</v>
      </c>
      <c r="AF541" s="76"/>
      <c r="AG541" s="76"/>
      <c r="AH541" s="470"/>
      <c r="AI541" s="472" t="str">
        <f>担当者_DD</f>
        <v>NG</v>
      </c>
      <c r="AJ541" s="76"/>
      <c r="AK541" s="76"/>
      <c r="AL541" s="470"/>
      <c r="AM541" s="476"/>
      <c r="AN541" s="79"/>
      <c r="AO541" s="79"/>
      <c r="AP541" s="470">
        <f>IF(AO542 &lt;&gt; "",1,0)</f>
        <v>0</v>
      </c>
      <c r="AQ541" s="472" t="str">
        <f>担当者_MCL</f>
        <v>NG</v>
      </c>
      <c r="AR541" s="76"/>
      <c r="AS541" s="76"/>
      <c r="AT541" s="470"/>
      <c r="AU541" s="472" t="str">
        <f>担当者_MCLR</f>
        <v>NG</v>
      </c>
      <c r="AV541" s="76"/>
      <c r="AW541" s="76"/>
      <c r="AX541" s="470"/>
      <c r="AY541" s="476"/>
      <c r="AZ541" s="79"/>
      <c r="BA541" s="79"/>
      <c r="BB541" s="470">
        <f>IF(BA542 &lt;&gt; "",1,0)</f>
        <v>0</v>
      </c>
      <c r="BC541" s="474" t="str">
        <f>担当者_MT</f>
        <v>NG</v>
      </c>
      <c r="BD541" s="76"/>
      <c r="BE541" s="76"/>
      <c r="BF541" s="470"/>
      <c r="BG541" s="472" t="str">
        <f>担当者_M検</f>
        <v>NG</v>
      </c>
      <c r="BH541" s="76"/>
      <c r="BI541" s="76"/>
      <c r="BJ541" s="470"/>
      <c r="BK541" s="476"/>
      <c r="BL541" s="79"/>
      <c r="BM541" s="79"/>
      <c r="BN541" s="470">
        <v>0</v>
      </c>
      <c r="BO541" s="474" t="str">
        <f>担当者_モテ</f>
        <v>NG</v>
      </c>
      <c r="BP541" s="76"/>
      <c r="BQ541" s="76"/>
      <c r="BR541" s="470"/>
      <c r="BS541" s="472" t="str">
        <f>担当者_モテR</f>
        <v>NG</v>
      </c>
      <c r="BT541" s="76"/>
      <c r="BU541" s="76"/>
      <c r="BV541" s="470"/>
      <c r="BW541" s="468">
        <f t="shared" ref="BW541" si="27610">IFERROR(SUM(IF(K541&lt;&gt;"NG",N541*K$1,0),IF(O541&lt;&gt;"NG",R541*O$1,0),IF(S541&lt;&gt;"NG",V541*S$1,0),IF(W541&lt;&gt;"NG",Z541*W$1,0),IF(AA541&lt;&gt;"NG",AD541*AA$1,0),IF(AE541&lt;&gt;"NG",AH541*AE$1,0),IF(AI541&lt;&gt;"NG",AL541*AI$1,0),IF(AM541&lt;&gt;"NG",AP541*AM$1,0),IF(AQ541&lt;&gt;"NG",AT541*AQ$1,0),IF(AU541&lt;&gt;"NG",AX541*AU$1,0),IF(AY541&lt;&gt;"NG",BB541*AY$1,0),IF(BC541&lt;&gt;"NG",BF541*BC$1,0),IF(BG541&lt;&gt;"NG",BJ541*BG$1,0),IF(BK541&lt;&gt;"NG",BN541*BK$1,0),IF(BO541&lt;&gt;"NG",BR541*BO$1,0),IF(BS541&lt;&gt;"NG",BV541*BS$1,0))/SUM(IF(K541&lt;&gt;"NG",K$1,0),IF(O541&lt;&gt;"NG",O$1,0),IF(S541&lt;&gt;"NG",S$1,0),IF(W541&lt;&gt;"NG",W$1,0),IF(AA541&lt;&gt;"NG",AA$1,0),IF(AE541&lt;&gt;"NG",AE$1,0),IF(AI541&lt;&gt;"NG",AI$1,0),IF(AM541&lt;&gt;"NG",AM$1,0),IF(AQ541&lt;&gt;"NG",AQ$1,0),IF(AU541&lt;&gt;"NG",AU$1,0),IF(AY541&lt;&gt;"NG",AY$1,0),IF(BC541&lt;&gt;"NG",BC$1,0),IF(BG541&lt;&gt;"NG",BG$1,0),IF(BK541&lt;&gt;"NG",BK$1,0),IF(BO541&lt;&gt;"NG",BO$1,0),IF(BS541&lt;&gt;"NG",BS$1,0)),0)</f>
        <v>0</v>
      </c>
      <c r="BX541" s="466"/>
      <c r="BY541" s="490"/>
      <c r="BZ541" s="5"/>
      <c r="CA541" s="32">
        <f t="shared" ref="CA541" si="27611">IF(AND($M541&lt;&gt;$BZ$5,$M541&lt;=$BZ$6,$M541&lt;&gt;$BZ$7),1,0)</f>
        <v>0</v>
      </c>
      <c r="CB541" s="32">
        <f t="shared" ref="CB541" si="27612">IF(AND($Q541&lt;&gt;$BZ$5,$Q541&lt;=$BZ$6,$Q541&lt;&gt;$BZ$7),1,0)</f>
        <v>0</v>
      </c>
      <c r="CC541" s="32">
        <f t="shared" ref="CC541" si="27613">IF(AND($U541&lt;&gt;$BZ$5,$U541&lt;=$BZ$6,$U541&lt;&gt;$BZ$7),1,0)</f>
        <v>0</v>
      </c>
      <c r="CD541" s="32">
        <f t="shared" ref="CD541" si="27614">IF(AND($Y541&lt;&gt;$BZ$5,$Y541&lt;=$BZ$6,$Y541&lt;&gt;$BZ$7),1,0)</f>
        <v>0</v>
      </c>
      <c r="CE541" s="32">
        <f t="shared" ref="CE541" si="27615">IF(AND($AG541&lt;&gt;$BZ$5,$AG541&lt;=$BZ$6,$AG541&lt;&gt;$BZ$7),1,0)</f>
        <v>0</v>
      </c>
      <c r="CF541" s="32">
        <f t="shared" ref="CF541" si="27616">IF(AND($AK541&lt;&gt;$BZ$5,$AK541&lt;=$BZ$6,$AK541&lt;&gt;$BZ$7),1,0)</f>
        <v>0</v>
      </c>
      <c r="CG541" s="32">
        <f t="shared" ref="CG541" si="27617">IF(AND($AS541&lt;&gt;$BZ$5,$AS541&lt;=$BZ$6,$AS541&lt;&gt;$BZ$7),1,0)</f>
        <v>0</v>
      </c>
      <c r="CH541" s="32">
        <f t="shared" ref="CH541" si="27618">IF(AND($AW541&lt;&gt;$BZ$5,$AW541&lt;=$BZ$6,$AW541&lt;&gt;$BZ$7),1,0)</f>
        <v>0</v>
      </c>
      <c r="CI541" s="32">
        <f t="shared" ref="CI541" si="27619">IF(AND($BE541&lt;&gt;$BZ$5,$BE541&lt;=$BZ$6,$BE541&lt;&gt;$BZ$7),1,0)</f>
        <v>0</v>
      </c>
      <c r="CJ541" s="32">
        <f t="shared" ref="CJ541" si="27620">IF(AND($BI541&lt;&gt;$BZ$5,$BI541&lt;=$BZ$6,$BI541&lt;&gt;$BZ$7),1,0)</f>
        <v>0</v>
      </c>
      <c r="CK541" s="32">
        <f t="shared" ref="CK541" si="27621">IF(AND($BQ541&lt;&gt;$BZ$5,$BQ541&lt;=$BZ$6,$BQ541&lt;&gt;$BZ$7),1,0)</f>
        <v>0</v>
      </c>
      <c r="CL541" s="32">
        <f t="shared" ref="CL541" si="27622">IF(AND($BU541&lt;&gt;$BZ$5,$BU541&lt;=$BZ$6,$BU541&lt;&gt;$BZ$7),1,0)</f>
        <v>0</v>
      </c>
      <c r="CO541" s="32">
        <f>IF(AND($M541&lt;&gt;$CN$5,$M541&lt;=$CN$6,$M541&lt;&gt;$CN$7),1,0)</f>
        <v>0</v>
      </c>
      <c r="CP541" s="32">
        <f>IF(AND($Q541&lt;&gt;$CN$5,$Q541&lt;=$CN$6,$Q541&lt;&gt;$CN$7),1,0)</f>
        <v>0</v>
      </c>
      <c r="CQ541" s="32">
        <f>IF(AND($U541&lt;&gt;$CN$5,$U541&lt;=$CN$6,$U541&lt;&gt;$CN$7),1,0)</f>
        <v>0</v>
      </c>
      <c r="CR541" s="32">
        <f>IF(AND($Y541&lt;&gt;$CN$5,$Y541&lt;=$CN$6,$Y541&lt;&gt;$CN$7),1,0)</f>
        <v>0</v>
      </c>
      <c r="CS541" s="32">
        <f>IF(AND($AG541&lt;&gt;$CN$5,$AG541&lt;=$CN$6,$AG541&lt;&gt;$CN$7),1,0)</f>
        <v>0</v>
      </c>
      <c r="CT541" s="32">
        <f>IF(AND($AK541&lt;&gt;$CN$5,$AK541&lt;=$CN$6,$AK541&lt;&gt;$CN$7),1,0)</f>
        <v>0</v>
      </c>
      <c r="CU541" s="32">
        <f>IF(AND($AS541&lt;&gt;$CN$5,$AS541&lt;=$CN$6,$AS541&lt;&gt;$CN$7),1,0)</f>
        <v>0</v>
      </c>
      <c r="CV541" s="32">
        <f>IF(AND($AW541&lt;&gt;$CN$5,$AW541&lt;=$CN$6,$AW541&lt;&gt;$CN$7),1,0)</f>
        <v>0</v>
      </c>
      <c r="CW541" s="32">
        <f>IF(AND($BE541&lt;&gt;$CN$5,$BE541&lt;=$CN$6,$BE541&lt;&gt;$CN$7),1,0)</f>
        <v>0</v>
      </c>
      <c r="CX541" s="32">
        <f>IF(AND($BI541&lt;&gt;$CN$5,$BI541&lt;=$CN$6,$BI541&lt;&gt;$CN$7),1,0)</f>
        <v>0</v>
      </c>
      <c r="CY541" s="32">
        <f>IF(AND($BQ541&lt;&gt;$CN$5,$BQ541&lt;=$CN$6,$BQ541&lt;&gt;$CN$7),1,0)</f>
        <v>0</v>
      </c>
      <c r="CZ541" s="32">
        <f>IF(AND($BU541&lt;&gt;$CN$5,$BU541&lt;=$CN$6,$BU541&lt;&gt;$CN$7),1,0)</f>
        <v>0</v>
      </c>
      <c r="DC541" s="32">
        <f>IF(AND($M541&lt;&gt;$DB$5,$M541&lt;=$DB$6,$M541&lt;&gt;$CN$7),1,0)</f>
        <v>0</v>
      </c>
      <c r="DD541" s="32">
        <f>IF(AND($Q541&lt;&gt;$DB$5,$Q541&lt;=$DB$6,$Q541&lt;&gt;$CN$7),1,0)</f>
        <v>0</v>
      </c>
      <c r="DE541" s="32">
        <f>IF(AND($U541&lt;&gt;$DB$5,$U541&lt;=$DB$6,$U541&lt;&gt;$CN$7),1,0)</f>
        <v>0</v>
      </c>
      <c r="DF541" s="32">
        <f>IF(AND($Y541&lt;&gt;$DB$5,$Y541&lt;=$DB$6,$Y541&lt;&gt;$CN$7),1,0)</f>
        <v>0</v>
      </c>
      <c r="DG541" s="32">
        <f>IF(AND($AG541&lt;&gt;$DB$5,$AG541&lt;=$DB$6,$AG541&lt;&gt;$CN$7),1,0)</f>
        <v>0</v>
      </c>
      <c r="DH541" s="32">
        <f>IF(AND($AK541&lt;&gt;$DB$5,$AK541&lt;=$DB$6,$AK541&lt;&gt;$CN$7),1,0)</f>
        <v>0</v>
      </c>
      <c r="DI541" s="32">
        <f>IF(AND($AS541&lt;&gt;$DB$5,$AS541&lt;=$DB$6,$AS541&lt;&gt;$CN$7),1,0)</f>
        <v>0</v>
      </c>
      <c r="DJ541" s="32">
        <f>IF(AND($AW541&lt;&gt;$DB$5,$AW541&lt;=$DB$6,$AW541&lt;&gt;$CN$7),1,0)</f>
        <v>0</v>
      </c>
      <c r="DK541" s="32">
        <f>IF(AND($BE541&lt;&gt;$DB$5,$BE541&lt;=$DB$6,$BE541&lt;&gt;$CN$7),1,0)</f>
        <v>0</v>
      </c>
      <c r="DL541" s="32">
        <f>IF(AND($BI541&lt;&gt;$DB$5,$BI541&lt;=$DB$6,$BI541&lt;&gt;$CN$7),1,0)</f>
        <v>0</v>
      </c>
      <c r="DM541" s="32">
        <f>IF(AND($BQ541&lt;&gt;$DB$5,$BQ541&lt;=$DB$6,$BQ541&lt;&gt;$CN$7),1,0)</f>
        <v>0</v>
      </c>
      <c r="DN541" s="32">
        <f>IF(AND($BU541&lt;&gt;$DB$5,$BU541&lt;=$DB$6,$BU541&lt;&gt;$CN$7),1,0)</f>
        <v>0</v>
      </c>
      <c r="DQ541" s="32">
        <f t="shared" ref="DQ541" si="27623">IF(AND($M541&lt;&gt;$DP$5,$M541&lt;=$DP$6,$M541&lt;&gt;$CN$7),1,0)</f>
        <v>0</v>
      </c>
      <c r="DR541" s="32">
        <f t="shared" ref="DR541" si="27624">IF(AND($Q541&lt;&gt;$DP$5,$Q541&lt;=$DP$6,$Q541&lt;&gt;$CN$7),1,0)</f>
        <v>0</v>
      </c>
      <c r="DS541" s="32">
        <f t="shared" ref="DS541" si="27625">IF(AND($U541&lt;&gt;$DP$5,$U541&lt;=$DP$6,$U541&lt;&gt;$CN$7),1,0)</f>
        <v>0</v>
      </c>
      <c r="DT541" s="32">
        <f t="shared" ref="DT541" si="27626">IF(AND($Y541&lt;&gt;$DP$5,$Y541&lt;=$DP$6,$Y541&lt;&gt;$CN$7),1,0)</f>
        <v>0</v>
      </c>
      <c r="DU541" s="32">
        <f t="shared" ref="DU541" si="27627">IF(AND($AG541&lt;&gt;$DP$5,$AG541&lt;=$DP$6,$AG541&lt;&gt;$CN$7),1,0)</f>
        <v>0</v>
      </c>
      <c r="DV541" s="32">
        <f t="shared" ref="DV541" si="27628">IF(AND($AK541&lt;&gt;$DP$5,$AK541&lt;=$DP$6,$AK541&lt;&gt;$CN$7),1,0)</f>
        <v>0</v>
      </c>
      <c r="DW541" s="32">
        <f t="shared" ref="DW541" si="27629">IF(AND($AS541&lt;&gt;$DP$5,$AS541&lt;=$DP$6,$AS541&lt;&gt;$CN$7),1,0)</f>
        <v>0</v>
      </c>
      <c r="DX541" s="32">
        <f t="shared" ref="DX541" si="27630">IF(AND($AW541&lt;&gt;$DP$5,$AW541&lt;=$DP$6,$AW541&lt;&gt;$CN$7),1,0)</f>
        <v>0</v>
      </c>
      <c r="DY541" s="32">
        <f t="shared" ref="DY541" si="27631">IF(AND($BE541&lt;&gt;$DP$5,$BE541&lt;=$DP$6,$BE541&lt;&gt;$CN$7),1,0)</f>
        <v>0</v>
      </c>
      <c r="DZ541" s="32">
        <f t="shared" ref="DZ541" si="27632">IF(AND($BI541&lt;&gt;$DP$5,$BI541&lt;=$DP$6,$BI541&lt;&gt;$CN$7),1,0)</f>
        <v>0</v>
      </c>
      <c r="EA541" s="32">
        <f t="shared" ref="EA541" si="27633">IF(AND($BQ541&lt;&gt;$DP$5,$BQ541&lt;=$DP$6,$BQ541&lt;&gt;$CN$7),1,0)</f>
        <v>0</v>
      </c>
      <c r="EB541" s="32">
        <f t="shared" ref="EB541" si="27634">IF(AND($BU541&lt;&gt;$DP$5,$BU541&lt;=$DP$6,$BU541&lt;&gt;$CN$7),1,0)</f>
        <v>0</v>
      </c>
      <c r="EE541" s="328">
        <f>IF(M541&lt;&gt;"",IF(M541&lt;=$ED$6,1,IF(L541&gt;$ED$6,0,NETWORKDAYS(L541,$ED$6,祭日リスト)/NETWORKDAYS(L541,M541,祭日リスト)))*$GG541*週間進捗報告書!$G$9,0)</f>
        <v>0</v>
      </c>
      <c r="EF541" s="328">
        <f>IF(Q541&lt;&gt;"",IF(Q541&lt;=$ED$6,1,IF(P541&gt;$ED$6,0,NETWORKDAYS(P541,$ED$6,祭日リスト)/NETWORKDAYS(P541,Q541,祭日リスト)))*$GG541*週間進捗報告書!$G$10,0)</f>
        <v>0</v>
      </c>
      <c r="EG541" s="328">
        <f>IF(U541&lt;&gt;"",IF(U541&lt;=$ED$6,1,IF(T541&gt;$ED$6,0,NETWORKDAYS(T541,$ED$6,祭日リスト)/NETWORKDAYS(T541,U541,祭日リスト)))*$GG541*週間進捗報告書!$G$11,0)</f>
        <v>0</v>
      </c>
      <c r="EH541" s="328">
        <f>IF(Y541&lt;&gt;"",IF(Y541&lt;=$ED$6,1,IF(X541&gt;$ED$6,0,NETWORKDAYS(X541,$ED$6,祭日リスト)/NETWORKDAYS(X541,Y541,祭日リスト)))*$GG541*週間進捗報告書!$G$12,0)</f>
        <v>0</v>
      </c>
      <c r="EI541" s="328">
        <f>IF(AG541&lt;&gt;"",IF(AG541&lt;=$ED$6,1,IF(AF541&gt;$ED$6,0,NETWORKDAYS(AF541,$ED$6,祭日リスト)/NETWORKDAYS(AF541,AG541,祭日リスト)))*$GG541*週間進捗報告書!$G$13,0)</f>
        <v>0</v>
      </c>
      <c r="EJ541" s="328">
        <f>IF(AK541&lt;&gt;"",IF(AK541&lt;=$ED$6,1,IF(AJ541&gt;$ED$6,0,NETWORKDAYS(AJ541,$ED$6,祭日リスト)/NETWORKDAYS(AJ541,AK541,祭日リスト)))*$GG541*週間進捗報告書!$G$14,0)</f>
        <v>0</v>
      </c>
      <c r="EK541" s="328">
        <f>IF(AS541&lt;&gt;"",IF(AS541&lt;=$ED$6,1,IF(AR541&gt;$ED$6,0,NETWORKDAYS(AR541,$ED$6,祭日リスト)/NETWORKDAYS(AR541,AS541,祭日リスト)))*$GG541*週間進捗報告書!$G$15,0)</f>
        <v>0</v>
      </c>
      <c r="EL541" s="328">
        <f>IF(AW541&lt;&gt;"",IF(AW541&lt;=$ED$6,1,IF(AV541&gt;$ED$6,0,NETWORKDAYS(AV541,$ED$6,祭日リスト)/NETWORKDAYS(AV541,AW541,祭日リスト)))*$GG541*週間進捗報告書!$G$16,0)</f>
        <v>0</v>
      </c>
      <c r="EM541" s="328">
        <f>IF(BE541&lt;&gt;"",IF(BE541&lt;=$ED$6,1,IF(BD541&gt;$ED$6,0,NETWORKDAYS(BD541,$ED$6,祭日リスト)/NETWORKDAYS(BD541,BE541,祭日リスト)))*$GG541*週間進捗報告書!$G$17,0)</f>
        <v>0</v>
      </c>
      <c r="EN541" s="328">
        <f>IF(BI541&lt;&gt;"",IF(BI541&lt;=$ED$6,1,IF(BH541&gt;$ED$6,0,NETWORKDAYS(BH541,$ED$6,祭日リスト)/NETWORKDAYS(BH541,BI541,祭日リスト)))*$GG541*週間進捗報告書!$G$18,0)</f>
        <v>0</v>
      </c>
      <c r="EO541" s="328">
        <f>IF(BQ541&lt;&gt;"",IF(BQ541&lt;=$ED$6,1,IF(BP541&gt;$ED$6,0,NETWORKDAYS(BP541,$ED$6,祭日リスト)/NETWORKDAYS(BP541,BQ541,祭日リスト)))*$GG541*週間進捗報告書!$G$19,0)</f>
        <v>0</v>
      </c>
      <c r="EP541" s="328">
        <f>IF(BU541&lt;&gt;"",IF(BU541&lt;=$ED$6,1,IF(BT541&gt;$ED$6,0,NETWORKDAYS(BT541,$ED$6,祭日リスト)/NETWORKDAYS(BT541,BU541,祭日リスト)))*$GG541*週間進捗報告書!$G$20,0)</f>
        <v>0</v>
      </c>
      <c r="ER541" s="547">
        <f t="shared" ref="ER541:FC541" si="27635">EE541-EE542</f>
        <v>0</v>
      </c>
      <c r="ES541" s="547">
        <f t="shared" si="27635"/>
        <v>0</v>
      </c>
      <c r="ET541" s="547">
        <f t="shared" si="27635"/>
        <v>0</v>
      </c>
      <c r="EU541" s="547">
        <f t="shared" si="27635"/>
        <v>0</v>
      </c>
      <c r="EV541" s="547">
        <f t="shared" si="27635"/>
        <v>0</v>
      </c>
      <c r="EW541" s="547">
        <f t="shared" si="27635"/>
        <v>0</v>
      </c>
      <c r="EX541" s="547">
        <f t="shared" si="27635"/>
        <v>0</v>
      </c>
      <c r="EY541" s="547">
        <f t="shared" si="27635"/>
        <v>0</v>
      </c>
      <c r="EZ541" s="547">
        <f t="shared" si="27635"/>
        <v>0</v>
      </c>
      <c r="FA541" s="547">
        <f t="shared" si="27635"/>
        <v>0</v>
      </c>
      <c r="FB541" s="547">
        <f t="shared" si="27635"/>
        <v>0</v>
      </c>
      <c r="FC541" s="547">
        <f t="shared" si="27635"/>
        <v>0</v>
      </c>
      <c r="FD541" s="547">
        <f t="shared" ref="FD541" si="27636">SUM(ER541:FC542)</f>
        <v>0</v>
      </c>
      <c r="FE541" s="333"/>
      <c r="FG541" s="32">
        <f>IF(AND($M541&lt;&gt;$FF$7),1,0)</f>
        <v>0</v>
      </c>
      <c r="FH541" s="32">
        <f>IF(AND($Q541&lt;&gt;$FF$7),1,0)</f>
        <v>0</v>
      </c>
      <c r="FI541" s="32">
        <f>IF(AND($U541&lt;&gt;$FF$7),1,0)</f>
        <v>0</v>
      </c>
      <c r="FJ541" s="32">
        <f>IF(AND($Y541&lt;&gt;$FF$7),1,0)</f>
        <v>0</v>
      </c>
      <c r="FK541" s="32">
        <f>IF(AND($AG541&lt;&gt;$FF$7),1,0)</f>
        <v>0</v>
      </c>
      <c r="FL541" s="32">
        <f>IF(AND($AK541&lt;&gt;$FF$7),1,0)</f>
        <v>0</v>
      </c>
      <c r="FM541" s="32">
        <f>IF(AND($AS541&lt;&gt;$FF$7),1,0)</f>
        <v>0</v>
      </c>
      <c r="FN541" s="32">
        <f>IF(AND($AW541&lt;&gt;$FF$7),1,0)</f>
        <v>0</v>
      </c>
      <c r="FO541" s="32">
        <f>IF(AND($BE541&lt;&gt;$FF$7),1,0)</f>
        <v>0</v>
      </c>
      <c r="FP541" s="32">
        <f>IF(AND($BI541&lt;&gt;$FF$7),1,0)</f>
        <v>0</v>
      </c>
      <c r="FQ541" s="32">
        <f>IF(AND($BQ541&lt;&gt;$FF$7),1,0)</f>
        <v>0</v>
      </c>
      <c r="FR541" s="32">
        <f>IF(AND($BU541&lt;&gt;$FF$7),1,0)</f>
        <v>0</v>
      </c>
      <c r="FU541" s="294">
        <f t="shared" ref="FU541" si="27637">IF($K541&lt;&gt;"NG",$GG541,0)</f>
        <v>0</v>
      </c>
      <c r="FV541" s="294">
        <f t="shared" ref="FV541" si="27638">IF($O541&lt;&gt;"NG",$GG541,0)</f>
        <v>0</v>
      </c>
      <c r="FW541" s="294">
        <f t="shared" ref="FW541" si="27639">IF($S541&lt;&gt;"NG",$GG541,0)</f>
        <v>0</v>
      </c>
      <c r="FX541" s="294">
        <f t="shared" ref="FX541" si="27640">IF($W541&lt;&gt;"NG",$GG541,0)</f>
        <v>0</v>
      </c>
      <c r="FY541" s="294">
        <f t="shared" ref="FY541" si="27641">IF($AE541&lt;&gt;"NG",$GG541,0)</f>
        <v>0</v>
      </c>
      <c r="FZ541" s="294">
        <f t="shared" ref="FZ541" si="27642">IF($AI541&lt;&gt;"NG",$GG541,0)</f>
        <v>0</v>
      </c>
      <c r="GA541" s="294">
        <f t="shared" ref="GA541" si="27643">IF($AQ541&lt;&gt;"NG",$GG541,0)</f>
        <v>0</v>
      </c>
      <c r="GB541" s="294">
        <f t="shared" ref="GB541" si="27644">IF($AU541&lt;&gt;"NG",$GG541,0)</f>
        <v>0</v>
      </c>
      <c r="GC541" s="294">
        <f t="shared" ref="GC541" si="27645">IF($BC541&lt;&gt;"NG",$GG541,0)</f>
        <v>0</v>
      </c>
      <c r="GD541" s="294">
        <f t="shared" ref="GD541" si="27646">IF($BG541&lt;&gt;"NG",$GG541,0)</f>
        <v>0</v>
      </c>
      <c r="GE541" s="294">
        <f t="shared" ref="GE541" si="27647">IF($BO541&lt;&gt;"NG",$GG541,0)</f>
        <v>0</v>
      </c>
      <c r="GF541" s="294">
        <f t="shared" ref="GF541" si="27648">IF($BS541&lt;&gt;"NG",$GG541,0)</f>
        <v>0</v>
      </c>
      <c r="GG541" s="294" t="e">
        <f>VLOOKUP($D541,リスト!$D:$S,15,FALSE)</f>
        <v>#N/A</v>
      </c>
      <c r="GH541" s="2" t="e">
        <f>INDEX(リスト!$V:$V,MATCH(中日程計画表!$D541,リスト!$D:$D,0))</f>
        <v>#N/A</v>
      </c>
      <c r="GI541" s="2" t="e">
        <f>INDEX(リスト!$A:$A,MATCH(中日程計画表!$D541,リスト!$D:$D,0))</f>
        <v>#N/A</v>
      </c>
      <c r="GJ541" s="2" t="e">
        <f>INDEX(リスト!$U:$U,MATCH(中日程計画表!$D541,リスト!$D:$D,0))</f>
        <v>#N/A</v>
      </c>
      <c r="GK541" s="5" t="e">
        <f>INDEX(リスト!$W:$W,MATCH(中日程計画表!$D541,リスト!$D:$D,0))</f>
        <v>#N/A</v>
      </c>
      <c r="GL541" s="2" t="s">
        <v>200</v>
      </c>
      <c r="GM541" s="296">
        <f>D541</f>
        <v>0</v>
      </c>
      <c r="GN541" s="296">
        <f>E541</f>
        <v>0</v>
      </c>
      <c r="GU541" s="460" t="str">
        <f t="shared" ref="GU541" si="27649">AE541</f>
        <v>NG</v>
      </c>
      <c r="GV541" s="460">
        <f t="shared" ref="GV541" si="27650">EI541</f>
        <v>0</v>
      </c>
      <c r="GW541" s="460">
        <f t="shared" ref="GW541" si="27651">EI542</f>
        <v>0</v>
      </c>
      <c r="GX541" s="462">
        <f t="shared" ref="GX541" si="27652">EV541</f>
        <v>0</v>
      </c>
      <c r="GY541" s="460" t="str">
        <f t="shared" ref="GY541" si="27653">AI541</f>
        <v>NG</v>
      </c>
      <c r="GZ541" s="460">
        <f t="shared" ref="GZ541" si="27654">EJ541</f>
        <v>0</v>
      </c>
      <c r="HA541" s="460">
        <f t="shared" ref="HA541" si="27655">EJ542</f>
        <v>0</v>
      </c>
      <c r="HB541" s="462">
        <f t="shared" ref="HB541" si="27656">EW541</f>
        <v>0</v>
      </c>
      <c r="HC541" s="460" t="str">
        <f t="shared" ref="HC541" si="27657">AQ541</f>
        <v>NG</v>
      </c>
      <c r="HD541" s="460">
        <f t="shared" ref="HD541" si="27658">EK541</f>
        <v>0</v>
      </c>
      <c r="HE541" s="460">
        <f t="shared" ref="HE541" si="27659">EK542</f>
        <v>0</v>
      </c>
      <c r="HF541" s="462">
        <f t="shared" ref="HF541" si="27660">EX541</f>
        <v>0</v>
      </c>
      <c r="HG541" s="460" t="str">
        <f t="shared" ref="HG541" si="27661">AU541</f>
        <v>NG</v>
      </c>
      <c r="HH541" s="460">
        <f t="shared" ref="HH541" si="27662">EL541</f>
        <v>0</v>
      </c>
      <c r="HI541" s="460">
        <f t="shared" ref="HI541" si="27663">EL542</f>
        <v>0</v>
      </c>
      <c r="HJ541" s="462">
        <f t="shared" ref="HJ541" si="27664">EY541</f>
        <v>0</v>
      </c>
      <c r="HK541" s="460" t="str">
        <f t="shared" ref="HK541" si="27665">BC541</f>
        <v>NG</v>
      </c>
      <c r="HL541" s="460">
        <f t="shared" ref="HL541" si="27666">EM541</f>
        <v>0</v>
      </c>
      <c r="HM541" s="460">
        <f t="shared" ref="HM541" si="27667">EM542</f>
        <v>0</v>
      </c>
      <c r="HN541" s="462">
        <f t="shared" ref="HN541" si="27668">EZ541</f>
        <v>0</v>
      </c>
      <c r="HO541" s="460" t="str">
        <f t="shared" ref="HO541" si="27669">BG541</f>
        <v>NG</v>
      </c>
      <c r="HP541" s="460">
        <f t="shared" ref="HP541" si="27670">EN541</f>
        <v>0</v>
      </c>
      <c r="HQ541" s="460">
        <f t="shared" ref="HQ541" si="27671">EN542</f>
        <v>0</v>
      </c>
      <c r="HR541" s="462">
        <f t="shared" ref="HR541" si="27672">FA541</f>
        <v>0</v>
      </c>
      <c r="HS541" s="332"/>
    </row>
    <row r="542" spans="1:227" ht="12" customHeight="1">
      <c r="A542" s="489"/>
      <c r="B542" s="487"/>
      <c r="C542" s="475"/>
      <c r="D542" s="485"/>
      <c r="E542" s="483"/>
      <c r="F542" s="317"/>
      <c r="G542" s="317"/>
      <c r="H542" s="317"/>
      <c r="I542" s="317"/>
      <c r="J542" s="316"/>
      <c r="K542" s="481"/>
      <c r="L542" s="77"/>
      <c r="M542" s="77"/>
      <c r="N542" s="471"/>
      <c r="O542" s="475"/>
      <c r="P542" s="77"/>
      <c r="Q542" s="77"/>
      <c r="R542" s="471"/>
      <c r="S542" s="475"/>
      <c r="T542" s="77"/>
      <c r="U542" s="77"/>
      <c r="V542" s="471"/>
      <c r="W542" s="473"/>
      <c r="X542" s="77"/>
      <c r="Y542" s="77"/>
      <c r="Z542" s="471"/>
      <c r="AA542" s="477"/>
      <c r="AB542" s="80"/>
      <c r="AC542" s="80"/>
      <c r="AD542" s="471"/>
      <c r="AE542" s="473"/>
      <c r="AF542" s="77"/>
      <c r="AG542" s="77"/>
      <c r="AH542" s="471"/>
      <c r="AI542" s="473"/>
      <c r="AJ542" s="77"/>
      <c r="AK542" s="77"/>
      <c r="AL542" s="471"/>
      <c r="AM542" s="477"/>
      <c r="AN542" s="80"/>
      <c r="AO542" s="80"/>
      <c r="AP542" s="471"/>
      <c r="AQ542" s="473"/>
      <c r="AR542" s="77"/>
      <c r="AS542" s="77"/>
      <c r="AT542" s="471"/>
      <c r="AU542" s="473"/>
      <c r="AV542" s="77"/>
      <c r="AW542" s="77"/>
      <c r="AX542" s="471"/>
      <c r="AY542" s="477"/>
      <c r="AZ542" s="80"/>
      <c r="BA542" s="80"/>
      <c r="BB542" s="471"/>
      <c r="BC542" s="475"/>
      <c r="BD542" s="77"/>
      <c r="BE542" s="77"/>
      <c r="BF542" s="471"/>
      <c r="BG542" s="473"/>
      <c r="BH542" s="77"/>
      <c r="BI542" s="77"/>
      <c r="BJ542" s="471"/>
      <c r="BK542" s="477"/>
      <c r="BL542" s="80"/>
      <c r="BM542" s="80"/>
      <c r="BN542" s="471"/>
      <c r="BO542" s="475"/>
      <c r="BP542" s="77"/>
      <c r="BQ542" s="77"/>
      <c r="BR542" s="471"/>
      <c r="BS542" s="473"/>
      <c r="BT542" s="77"/>
      <c r="BU542" s="77"/>
      <c r="BV542" s="471"/>
      <c r="BW542" s="469"/>
      <c r="BX542" s="467"/>
      <c r="BY542" s="490"/>
      <c r="CA542" s="19">
        <f t="shared" ref="CA542" si="27673">IF(AND($N541=1,$M542&lt;&gt;$BZ$7),1,0)</f>
        <v>0</v>
      </c>
      <c r="CB542" s="19">
        <f t="shared" ref="CB542" si="27674">IF(AND($R541=1,$Q542&lt;&gt;$BZ$7),1,0)</f>
        <v>0</v>
      </c>
      <c r="CC542" s="19">
        <f t="shared" ref="CC542" si="27675">IF(AND($V541=1,$U542&lt;&gt;$BZ$7),1,0)</f>
        <v>0</v>
      </c>
      <c r="CD542" s="19">
        <f t="shared" ref="CD542" si="27676">IF(AND($Z541=1,$Y542&lt;&gt;$BZ$7),1,0)</f>
        <v>0</v>
      </c>
      <c r="CE542" s="19">
        <f t="shared" ref="CE542" si="27677">IF(AND($AH541=1,$AG542&lt;&gt;$BZ$7),1,0)</f>
        <v>0</v>
      </c>
      <c r="CF542" s="19">
        <f t="shared" ref="CF542" si="27678">IF(AND($AL541=1,$AK542&lt;&gt;$BZ$7),1,0)</f>
        <v>0</v>
      </c>
      <c r="CG542" s="19">
        <f t="shared" ref="CG542" si="27679">IF(AND($AT541=1,$AS542&lt;&gt;$BZ$7),1,0)</f>
        <v>0</v>
      </c>
      <c r="CH542" s="19">
        <f t="shared" ref="CH542" si="27680">IF(AND($AX541=1,$AW542&lt;&gt;$BZ$7),1,0)</f>
        <v>0</v>
      </c>
      <c r="CI542" s="19">
        <f t="shared" ref="CI542" si="27681">IF(AND($BF541=1,$BE542&lt;&gt;$BZ$7),1,0)</f>
        <v>0</v>
      </c>
      <c r="CJ542" s="19">
        <f t="shared" ref="CJ542" si="27682">IF(AND($BJ541=1,$BI542&lt;&gt;$BZ$7),1,0)</f>
        <v>0</v>
      </c>
      <c r="CK542" s="19">
        <f t="shared" ref="CK542" si="27683">IF(AND($BR541=1,$BQ542&lt;&gt;$BZ$7),1,0)</f>
        <v>0</v>
      </c>
      <c r="CL542" s="19">
        <f t="shared" ref="CL542" si="27684">IF(AND($BV541=1,$BU542&lt;&gt;$BZ$7),1,0)</f>
        <v>0</v>
      </c>
      <c r="CO542" s="19">
        <f>IF(AND($M542&lt;&gt;$CN$7,$M542&lt;=$CN$6),1,0)</f>
        <v>0</v>
      </c>
      <c r="CP542" s="19">
        <f>IF(AND($Q542&lt;&gt;$CN$7,$Q542&lt;=$CN$6),1,0)</f>
        <v>0</v>
      </c>
      <c r="CQ542" s="19">
        <f>IF(AND($U542&lt;&gt;$CN$7,$U542&lt;=$CN$6),1,0)</f>
        <v>0</v>
      </c>
      <c r="CR542" s="19">
        <f>IF(AND($Y542&lt;&gt;$CN$7,$Y542&lt;=$CN$6),1,0)</f>
        <v>0</v>
      </c>
      <c r="CS542" s="19">
        <f>IF(AND($AG542&lt;&gt;$CN$7,$AG542&lt;=$CN$6),1,0)</f>
        <v>0</v>
      </c>
      <c r="CT542" s="19">
        <f>IF(AND($AK542&lt;&gt;$CN$7,$AK542&lt;=$CN$6),1,0)</f>
        <v>0</v>
      </c>
      <c r="CU542" s="19">
        <f>IF(AND($AS542&lt;&gt;$CN$7,$AS542&lt;=$CN$6),1,0)</f>
        <v>0</v>
      </c>
      <c r="CV542" s="19">
        <f>IF(AND($AW542&lt;&gt;$CN$7,$AW542&lt;=$CN$6),1,0)</f>
        <v>0</v>
      </c>
      <c r="CW542" s="19">
        <f>IF(AND($BE542&lt;&gt;$CN$7,$BE542&lt;=$CN$6),1,0)</f>
        <v>0</v>
      </c>
      <c r="CX542" s="19">
        <f>IF(AND($BI542&lt;&gt;$CN$7,$BI542&lt;=$CN$6),1,0)</f>
        <v>0</v>
      </c>
      <c r="CY542" s="19">
        <f>IF(AND($BQ542&lt;&gt;$CN$7,$BQ542&lt;=$CN$6),1,0)</f>
        <v>0</v>
      </c>
      <c r="CZ542" s="19">
        <f>IF(AND($BU542&lt;&gt;$CN$7,$BU542&lt;=$CN$6),1,0)</f>
        <v>0</v>
      </c>
      <c r="DC542" s="19">
        <f>IF($N541=1,1,0)</f>
        <v>0</v>
      </c>
      <c r="DD542" s="19">
        <f>IF($R541=1,1,0)</f>
        <v>0</v>
      </c>
      <c r="DE542" s="19">
        <f>IF($V541=1,1,0)</f>
        <v>0</v>
      </c>
      <c r="DF542" s="19">
        <f>IF($Z541=1,1,0)</f>
        <v>0</v>
      </c>
      <c r="DG542" s="19">
        <f>IF($AH541=1,1,0)</f>
        <v>0</v>
      </c>
      <c r="DH542" s="19">
        <f>IF($AL541=1,1,0)</f>
        <v>0</v>
      </c>
      <c r="DI542" s="19">
        <f>IF($AT541=1,1,0)</f>
        <v>0</v>
      </c>
      <c r="DJ542" s="19">
        <f>IF($AX541=1,1,0)</f>
        <v>0</v>
      </c>
      <c r="DK542" s="19">
        <f>IF($BF541=1,1,0)</f>
        <v>0</v>
      </c>
      <c r="DL542" s="19">
        <f>IF($BJ541=1,1,0)</f>
        <v>0</v>
      </c>
      <c r="DM542" s="19">
        <f>IF($BR541=1,1,0)</f>
        <v>0</v>
      </c>
      <c r="DN542" s="19">
        <f>IF($BV541=1,1,0)</f>
        <v>0</v>
      </c>
      <c r="DQ542" s="19">
        <f t="shared" ref="DQ542" si="27685">IF($N541=1,1,0)</f>
        <v>0</v>
      </c>
      <c r="DR542" s="19">
        <f t="shared" ref="DR542" si="27686">IF($R541=1,1,0)</f>
        <v>0</v>
      </c>
      <c r="DS542" s="19">
        <f t="shared" ref="DS542" si="27687">IF($V541=1,1,0)</f>
        <v>0</v>
      </c>
      <c r="DT542" s="19">
        <f t="shared" ref="DT542" si="27688">IF($Z541=1,1,0)</f>
        <v>0</v>
      </c>
      <c r="DU542" s="19">
        <f t="shared" ref="DU542" si="27689">IF($AH541=1,1,0)</f>
        <v>0</v>
      </c>
      <c r="DV542" s="19">
        <f t="shared" ref="DV542" si="27690">IF($AL541=1,1,0)</f>
        <v>0</v>
      </c>
      <c r="DW542" s="19">
        <f t="shared" ref="DW542" si="27691">IF($AT541=1,1,0)</f>
        <v>0</v>
      </c>
      <c r="DX542" s="19">
        <f t="shared" ref="DX542" si="27692">IF($AX541=1,1,0)</f>
        <v>0</v>
      </c>
      <c r="DY542" s="19">
        <f t="shared" ref="DY542" si="27693">IF($BF541=1,1,0)</f>
        <v>0</v>
      </c>
      <c r="DZ542" s="19">
        <f t="shared" ref="DZ542" si="27694">IF($BJ541=1,1,0)</f>
        <v>0</v>
      </c>
      <c r="EA542" s="19">
        <f t="shared" ref="EA542" si="27695">IF($BR541=1,1,0)</f>
        <v>0</v>
      </c>
      <c r="EB542" s="19">
        <f t="shared" ref="EB542" si="27696">IF($BV541=1,1,0)</f>
        <v>0</v>
      </c>
      <c r="EE542" s="329">
        <f>N541*$FU542*週間進捗報告書!$G$9</f>
        <v>0</v>
      </c>
      <c r="EF542" s="329">
        <f>R541*$FV542*週間進捗報告書!$G$10</f>
        <v>0</v>
      </c>
      <c r="EG542" s="329">
        <f>V541*$FW542*週間進捗報告書!$G$11</f>
        <v>0</v>
      </c>
      <c r="EH542" s="329">
        <f>Z541*$FX542*週間進捗報告書!$G$12</f>
        <v>0</v>
      </c>
      <c r="EI542" s="329">
        <f>AH541*$FY542*週間進捗報告書!$G$13</f>
        <v>0</v>
      </c>
      <c r="EJ542" s="329">
        <f>AL541*$FZ542*週間進捗報告書!$G$14</f>
        <v>0</v>
      </c>
      <c r="EK542" s="329">
        <f>AT541*$GA542*週間進捗報告書!$G$15</f>
        <v>0</v>
      </c>
      <c r="EL542" s="329">
        <f>AX541*$GB542*週間進捗報告書!$G$16</f>
        <v>0</v>
      </c>
      <c r="EM542" s="329">
        <f>BF541*$GC542*週間進捗報告書!$G$17</f>
        <v>0</v>
      </c>
      <c r="EN542" s="329">
        <f>BJ541*$GD542*週間進捗報告書!$G$18</f>
        <v>0</v>
      </c>
      <c r="EO542" s="329">
        <f>BR541*$GE542*週間進捗報告書!$G$19</f>
        <v>0</v>
      </c>
      <c r="EP542" s="329">
        <f>BV541*$GF542*週間進捗報告書!$G$20</f>
        <v>0</v>
      </c>
      <c r="ER542" s="547"/>
      <c r="ES542" s="547"/>
      <c r="ET542" s="547"/>
      <c r="EU542" s="547"/>
      <c r="EV542" s="547"/>
      <c r="EW542" s="547"/>
      <c r="EX542" s="547"/>
      <c r="EY542" s="547"/>
      <c r="EZ542" s="547"/>
      <c r="FA542" s="547"/>
      <c r="FB542" s="547"/>
      <c r="FC542" s="547"/>
      <c r="FD542" s="547"/>
      <c r="FE542" s="332"/>
      <c r="FG542" s="19"/>
      <c r="FH542" s="19"/>
      <c r="FI542" s="19"/>
      <c r="FJ542" s="19"/>
      <c r="FK542" s="19"/>
      <c r="FL542" s="19"/>
      <c r="FM542" s="19"/>
      <c r="FN542" s="19"/>
      <c r="FO542" s="19"/>
      <c r="FP542" s="19"/>
      <c r="FQ542" s="19"/>
      <c r="FR542" s="19"/>
      <c r="FU542" s="295">
        <f t="shared" ref="FU542" si="27697">FU541</f>
        <v>0</v>
      </c>
      <c r="FV542" s="295">
        <f t="shared" ref="FV542" si="27698">FV541</f>
        <v>0</v>
      </c>
      <c r="FW542" s="295">
        <f t="shared" ref="FW542" si="27699">FW541</f>
        <v>0</v>
      </c>
      <c r="FX542" s="295">
        <f t="shared" ref="FX542" si="27700">FX541</f>
        <v>0</v>
      </c>
      <c r="FY542" s="295">
        <f t="shared" ref="FY542" si="27701">FY541</f>
        <v>0</v>
      </c>
      <c r="FZ542" s="295">
        <f t="shared" ref="FZ542" si="27702">FZ541</f>
        <v>0</v>
      </c>
      <c r="GA542" s="295">
        <f t="shared" ref="GA542" si="27703">GA541</f>
        <v>0</v>
      </c>
      <c r="GB542" s="295">
        <f t="shared" ref="GB542" si="27704">GB541</f>
        <v>0</v>
      </c>
      <c r="GC542" s="295">
        <f t="shared" ref="GC542" si="27705">GC541</f>
        <v>0</v>
      </c>
      <c r="GD542" s="295">
        <f t="shared" ref="GD542" si="27706">GD541</f>
        <v>0</v>
      </c>
      <c r="GE542" s="295">
        <f t="shared" ref="GE542" si="27707">GE541</f>
        <v>0</v>
      </c>
      <c r="GF542" s="295">
        <f t="shared" ref="GF542" si="27708">GF541</f>
        <v>0</v>
      </c>
      <c r="GG542" s="295" t="e">
        <f t="shared" ref="GG542" si="27709">GG541</f>
        <v>#N/A</v>
      </c>
      <c r="GH542" s="2" t="e">
        <f>INDEX(リスト!$V:$V,MATCH(中日程計画表!$D541,リスト!$D:$D,0))</f>
        <v>#N/A</v>
      </c>
      <c r="GI542" s="2" t="e">
        <f>INDEX(リスト!$A:$A,MATCH(中日程計画表!$D541,リスト!$D:$D,0))</f>
        <v>#N/A</v>
      </c>
      <c r="GJ542" s="2" t="e">
        <f>INDEX(リスト!$U:$U,MATCH(中日程計画表!$D541,リスト!$D:$D,0))</f>
        <v>#N/A</v>
      </c>
      <c r="GK542" s="5" t="e">
        <f>INDEX(リスト!$W:$W,MATCH(中日程計画表!$D541,リスト!$D:$D,0))</f>
        <v>#N/A</v>
      </c>
      <c r="GL542" s="2" t="s">
        <v>201</v>
      </c>
      <c r="GM542" s="296">
        <f t="shared" ref="GM542" si="27710">GM541</f>
        <v>0</v>
      </c>
      <c r="GN542" s="296">
        <f t="shared" ref="GN542" si="27711">GN541</f>
        <v>0</v>
      </c>
      <c r="GU542" s="461"/>
      <c r="GV542" s="460"/>
      <c r="GW542" s="460"/>
      <c r="GX542" s="461"/>
      <c r="GY542" s="461"/>
      <c r="GZ542" s="460"/>
      <c r="HA542" s="460"/>
      <c r="HB542" s="461"/>
      <c r="HC542" s="461"/>
      <c r="HD542" s="460"/>
      <c r="HE542" s="460"/>
      <c r="HF542" s="461"/>
      <c r="HG542" s="461"/>
      <c r="HH542" s="460"/>
      <c r="HI542" s="460"/>
      <c r="HJ542" s="461"/>
      <c r="HK542" s="461"/>
      <c r="HL542" s="460"/>
      <c r="HM542" s="460"/>
      <c r="HN542" s="461"/>
      <c r="HO542" s="461"/>
      <c r="HP542" s="460"/>
      <c r="HQ542" s="460"/>
      <c r="HR542" s="461"/>
      <c r="HS542" s="4"/>
    </row>
    <row r="543" spans="1:227" ht="12" customHeight="1">
      <c r="A543" s="488" t="str">
        <f t="shared" ref="A543" ca="1" si="27712">INDIRECT("リスト!A"&amp;B543+6)</f>
        <v/>
      </c>
      <c r="B543" s="486">
        <f t="shared" ref="B543" si="27713">ROUNDDOWN((ROW()-6)/2,0)+1</f>
        <v>269</v>
      </c>
      <c r="C543" s="474" t="str">
        <f>機能グループ名</f>
        <v/>
      </c>
      <c r="D543" s="484">
        <f>機能ID</f>
        <v>0</v>
      </c>
      <c r="E543" s="482">
        <f>機能名</f>
        <v>0</v>
      </c>
      <c r="F543" s="315"/>
      <c r="G543" s="315"/>
      <c r="H543" s="315"/>
      <c r="I543" s="315"/>
      <c r="J543" s="316"/>
      <c r="K543" s="480" t="str">
        <f>担当者_SR</f>
        <v>NG</v>
      </c>
      <c r="L543" s="76"/>
      <c r="M543" s="76"/>
      <c r="N543" s="470"/>
      <c r="O543" s="474" t="str">
        <f>担当者_SRR</f>
        <v>NG</v>
      </c>
      <c r="P543" s="76"/>
      <c r="Q543" s="76"/>
      <c r="R543" s="470"/>
      <c r="S543" s="474" t="str">
        <f>担当者_DS</f>
        <v>NG</v>
      </c>
      <c r="T543" s="76"/>
      <c r="U543" s="76"/>
      <c r="V543" s="470"/>
      <c r="W543" s="472" t="str">
        <f>担当者_DSR</f>
        <v>NG</v>
      </c>
      <c r="X543" s="76"/>
      <c r="Y543" s="76"/>
      <c r="Z543" s="470"/>
      <c r="AA543" s="476"/>
      <c r="AB543" s="79"/>
      <c r="AC543" s="79"/>
      <c r="AD543" s="470">
        <f>IF(AC544 &lt;&gt; "",1,0)</f>
        <v>0</v>
      </c>
      <c r="AE543" s="472" t="str">
        <f>担当者_CD</f>
        <v>NG</v>
      </c>
      <c r="AF543" s="76"/>
      <c r="AG543" s="76"/>
      <c r="AH543" s="470"/>
      <c r="AI543" s="472" t="str">
        <f>担当者_DD</f>
        <v>NG</v>
      </c>
      <c r="AJ543" s="76"/>
      <c r="AK543" s="76"/>
      <c r="AL543" s="470"/>
      <c r="AM543" s="476"/>
      <c r="AN543" s="79"/>
      <c r="AO543" s="79"/>
      <c r="AP543" s="470">
        <f>IF(AO544 &lt;&gt; "",1,0)</f>
        <v>0</v>
      </c>
      <c r="AQ543" s="472" t="str">
        <f>担当者_MCL</f>
        <v>NG</v>
      </c>
      <c r="AR543" s="76"/>
      <c r="AS543" s="76"/>
      <c r="AT543" s="470"/>
      <c r="AU543" s="472" t="str">
        <f>担当者_MCLR</f>
        <v>NG</v>
      </c>
      <c r="AV543" s="76"/>
      <c r="AW543" s="76"/>
      <c r="AX543" s="470"/>
      <c r="AY543" s="476"/>
      <c r="AZ543" s="79"/>
      <c r="BA543" s="79"/>
      <c r="BB543" s="470">
        <f>IF(BA544 &lt;&gt; "",1,0)</f>
        <v>0</v>
      </c>
      <c r="BC543" s="474" t="str">
        <f>担当者_MT</f>
        <v>NG</v>
      </c>
      <c r="BD543" s="76"/>
      <c r="BE543" s="76"/>
      <c r="BF543" s="470"/>
      <c r="BG543" s="472" t="str">
        <f>担当者_M検</f>
        <v>NG</v>
      </c>
      <c r="BH543" s="76"/>
      <c r="BI543" s="76"/>
      <c r="BJ543" s="470"/>
      <c r="BK543" s="476"/>
      <c r="BL543" s="79"/>
      <c r="BM543" s="79"/>
      <c r="BN543" s="470">
        <v>0</v>
      </c>
      <c r="BO543" s="474" t="str">
        <f>担当者_モテ</f>
        <v>NG</v>
      </c>
      <c r="BP543" s="76"/>
      <c r="BQ543" s="76"/>
      <c r="BR543" s="470"/>
      <c r="BS543" s="472" t="str">
        <f>担当者_モテR</f>
        <v>NG</v>
      </c>
      <c r="BT543" s="76"/>
      <c r="BU543" s="76"/>
      <c r="BV543" s="470"/>
      <c r="BW543" s="468">
        <f t="shared" ref="BW543" si="27714">IFERROR(SUM(IF(K543&lt;&gt;"NG",N543*K$1,0),IF(O543&lt;&gt;"NG",R543*O$1,0),IF(S543&lt;&gt;"NG",V543*S$1,0),IF(W543&lt;&gt;"NG",Z543*W$1,0),IF(AA543&lt;&gt;"NG",AD543*AA$1,0),IF(AE543&lt;&gt;"NG",AH543*AE$1,0),IF(AI543&lt;&gt;"NG",AL543*AI$1,0),IF(AM543&lt;&gt;"NG",AP543*AM$1,0),IF(AQ543&lt;&gt;"NG",AT543*AQ$1,0),IF(AU543&lt;&gt;"NG",AX543*AU$1,0),IF(AY543&lt;&gt;"NG",BB543*AY$1,0),IF(BC543&lt;&gt;"NG",BF543*BC$1,0),IF(BG543&lt;&gt;"NG",BJ543*BG$1,0),IF(BK543&lt;&gt;"NG",BN543*BK$1,0),IF(BO543&lt;&gt;"NG",BR543*BO$1,0),IF(BS543&lt;&gt;"NG",BV543*BS$1,0))/SUM(IF(K543&lt;&gt;"NG",K$1,0),IF(O543&lt;&gt;"NG",O$1,0),IF(S543&lt;&gt;"NG",S$1,0),IF(W543&lt;&gt;"NG",W$1,0),IF(AA543&lt;&gt;"NG",AA$1,0),IF(AE543&lt;&gt;"NG",AE$1,0),IF(AI543&lt;&gt;"NG",AI$1,0),IF(AM543&lt;&gt;"NG",AM$1,0),IF(AQ543&lt;&gt;"NG",AQ$1,0),IF(AU543&lt;&gt;"NG",AU$1,0),IF(AY543&lt;&gt;"NG",AY$1,0),IF(BC543&lt;&gt;"NG",BC$1,0),IF(BG543&lt;&gt;"NG",BG$1,0),IF(BK543&lt;&gt;"NG",BK$1,0),IF(BO543&lt;&gt;"NG",BO$1,0),IF(BS543&lt;&gt;"NG",BS$1,0)),0)</f>
        <v>0</v>
      </c>
      <c r="BX543" s="466"/>
      <c r="BY543" s="490"/>
      <c r="BZ543" s="5"/>
      <c r="CA543" s="32">
        <f t="shared" ref="CA543" si="27715">IF(AND($M543&lt;&gt;$BZ$5,$M543&lt;=$BZ$6,$M543&lt;&gt;$BZ$7),1,0)</f>
        <v>0</v>
      </c>
      <c r="CB543" s="32">
        <f t="shared" ref="CB543" si="27716">IF(AND($Q543&lt;&gt;$BZ$5,$Q543&lt;=$BZ$6,$Q543&lt;&gt;$BZ$7),1,0)</f>
        <v>0</v>
      </c>
      <c r="CC543" s="32">
        <f t="shared" ref="CC543" si="27717">IF(AND($U543&lt;&gt;$BZ$5,$U543&lt;=$BZ$6,$U543&lt;&gt;$BZ$7),1,0)</f>
        <v>0</v>
      </c>
      <c r="CD543" s="32">
        <f t="shared" ref="CD543" si="27718">IF(AND($Y543&lt;&gt;$BZ$5,$Y543&lt;=$BZ$6,$Y543&lt;&gt;$BZ$7),1,0)</f>
        <v>0</v>
      </c>
      <c r="CE543" s="32">
        <f t="shared" ref="CE543" si="27719">IF(AND($AG543&lt;&gt;$BZ$5,$AG543&lt;=$BZ$6,$AG543&lt;&gt;$BZ$7),1,0)</f>
        <v>0</v>
      </c>
      <c r="CF543" s="32">
        <f t="shared" ref="CF543" si="27720">IF(AND($AK543&lt;&gt;$BZ$5,$AK543&lt;=$BZ$6,$AK543&lt;&gt;$BZ$7),1,0)</f>
        <v>0</v>
      </c>
      <c r="CG543" s="32">
        <f t="shared" ref="CG543" si="27721">IF(AND($AS543&lt;&gt;$BZ$5,$AS543&lt;=$BZ$6,$AS543&lt;&gt;$BZ$7),1,0)</f>
        <v>0</v>
      </c>
      <c r="CH543" s="32">
        <f t="shared" ref="CH543" si="27722">IF(AND($AW543&lt;&gt;$BZ$5,$AW543&lt;=$BZ$6,$AW543&lt;&gt;$BZ$7),1,0)</f>
        <v>0</v>
      </c>
      <c r="CI543" s="32">
        <f t="shared" ref="CI543" si="27723">IF(AND($BE543&lt;&gt;$BZ$5,$BE543&lt;=$BZ$6,$BE543&lt;&gt;$BZ$7),1,0)</f>
        <v>0</v>
      </c>
      <c r="CJ543" s="32">
        <f t="shared" ref="CJ543" si="27724">IF(AND($BI543&lt;&gt;$BZ$5,$BI543&lt;=$BZ$6,$BI543&lt;&gt;$BZ$7),1,0)</f>
        <v>0</v>
      </c>
      <c r="CK543" s="32">
        <f t="shared" ref="CK543" si="27725">IF(AND($BQ543&lt;&gt;$BZ$5,$BQ543&lt;=$BZ$6,$BQ543&lt;&gt;$BZ$7),1,0)</f>
        <v>0</v>
      </c>
      <c r="CL543" s="32">
        <f t="shared" ref="CL543" si="27726">IF(AND($BU543&lt;&gt;$BZ$5,$BU543&lt;=$BZ$6,$BU543&lt;&gt;$BZ$7),1,0)</f>
        <v>0</v>
      </c>
      <c r="CO543" s="32">
        <f>IF(AND($M543&lt;&gt;$CN$5,$M543&lt;=$CN$6,$M543&lt;&gt;$CN$7),1,0)</f>
        <v>0</v>
      </c>
      <c r="CP543" s="32">
        <f>IF(AND($Q543&lt;&gt;$CN$5,$Q543&lt;=$CN$6,$Q543&lt;&gt;$CN$7),1,0)</f>
        <v>0</v>
      </c>
      <c r="CQ543" s="32">
        <f>IF(AND($U543&lt;&gt;$CN$5,$U543&lt;=$CN$6,$U543&lt;&gt;$CN$7),1,0)</f>
        <v>0</v>
      </c>
      <c r="CR543" s="32">
        <f>IF(AND($Y543&lt;&gt;$CN$5,$Y543&lt;=$CN$6,$Y543&lt;&gt;$CN$7),1,0)</f>
        <v>0</v>
      </c>
      <c r="CS543" s="32">
        <f>IF(AND($AG543&lt;&gt;$CN$5,$AG543&lt;=$CN$6,$AG543&lt;&gt;$CN$7),1,0)</f>
        <v>0</v>
      </c>
      <c r="CT543" s="32">
        <f>IF(AND($AK543&lt;&gt;$CN$5,$AK543&lt;=$CN$6,$AK543&lt;&gt;$CN$7),1,0)</f>
        <v>0</v>
      </c>
      <c r="CU543" s="32">
        <f>IF(AND($AS543&lt;&gt;$CN$5,$AS543&lt;=$CN$6,$AS543&lt;&gt;$CN$7),1,0)</f>
        <v>0</v>
      </c>
      <c r="CV543" s="32">
        <f>IF(AND($AW543&lt;&gt;$CN$5,$AW543&lt;=$CN$6,$AW543&lt;&gt;$CN$7),1,0)</f>
        <v>0</v>
      </c>
      <c r="CW543" s="32">
        <f>IF(AND($BE543&lt;&gt;$CN$5,$BE543&lt;=$CN$6,$BE543&lt;&gt;$CN$7),1,0)</f>
        <v>0</v>
      </c>
      <c r="CX543" s="32">
        <f>IF(AND($BI543&lt;&gt;$CN$5,$BI543&lt;=$CN$6,$BI543&lt;&gt;$CN$7),1,0)</f>
        <v>0</v>
      </c>
      <c r="CY543" s="32">
        <f>IF(AND($BQ543&lt;&gt;$CN$5,$BQ543&lt;=$CN$6,$BQ543&lt;&gt;$CN$7),1,0)</f>
        <v>0</v>
      </c>
      <c r="CZ543" s="32">
        <f>IF(AND($BU543&lt;&gt;$CN$5,$BU543&lt;=$CN$6,$BU543&lt;&gt;$CN$7),1,0)</f>
        <v>0</v>
      </c>
      <c r="DC543" s="32">
        <f>IF(AND($M543&lt;&gt;$DB$5,$M543&lt;=$DB$6,$M543&lt;&gt;$CN$7),1,0)</f>
        <v>0</v>
      </c>
      <c r="DD543" s="32">
        <f>IF(AND($Q543&lt;&gt;$DB$5,$Q543&lt;=$DB$6,$Q543&lt;&gt;$CN$7),1,0)</f>
        <v>0</v>
      </c>
      <c r="DE543" s="32">
        <f>IF(AND($U543&lt;&gt;$DB$5,$U543&lt;=$DB$6,$U543&lt;&gt;$CN$7),1,0)</f>
        <v>0</v>
      </c>
      <c r="DF543" s="32">
        <f>IF(AND($Y543&lt;&gt;$DB$5,$Y543&lt;=$DB$6,$Y543&lt;&gt;$CN$7),1,0)</f>
        <v>0</v>
      </c>
      <c r="DG543" s="32">
        <f>IF(AND($AG543&lt;&gt;$DB$5,$AG543&lt;=$DB$6,$AG543&lt;&gt;$CN$7),1,0)</f>
        <v>0</v>
      </c>
      <c r="DH543" s="32">
        <f>IF(AND($AK543&lt;&gt;$DB$5,$AK543&lt;=$DB$6,$AK543&lt;&gt;$CN$7),1,0)</f>
        <v>0</v>
      </c>
      <c r="DI543" s="32">
        <f>IF(AND($AS543&lt;&gt;$DB$5,$AS543&lt;=$DB$6,$AS543&lt;&gt;$CN$7),1,0)</f>
        <v>0</v>
      </c>
      <c r="DJ543" s="32">
        <f>IF(AND($AW543&lt;&gt;$DB$5,$AW543&lt;=$DB$6,$AW543&lt;&gt;$CN$7),1,0)</f>
        <v>0</v>
      </c>
      <c r="DK543" s="32">
        <f>IF(AND($BE543&lt;&gt;$DB$5,$BE543&lt;=$DB$6,$BE543&lt;&gt;$CN$7),1,0)</f>
        <v>0</v>
      </c>
      <c r="DL543" s="32">
        <f>IF(AND($BI543&lt;&gt;$DB$5,$BI543&lt;=$DB$6,$BI543&lt;&gt;$CN$7),1,0)</f>
        <v>0</v>
      </c>
      <c r="DM543" s="32">
        <f>IF(AND($BQ543&lt;&gt;$DB$5,$BQ543&lt;=$DB$6,$BQ543&lt;&gt;$CN$7),1,0)</f>
        <v>0</v>
      </c>
      <c r="DN543" s="32">
        <f>IF(AND($BU543&lt;&gt;$DB$5,$BU543&lt;=$DB$6,$BU543&lt;&gt;$CN$7),1,0)</f>
        <v>0</v>
      </c>
      <c r="DQ543" s="32">
        <f t="shared" ref="DQ543" si="27727">IF(AND($M543&lt;&gt;$DP$5,$M543&lt;=$DP$6,$M543&lt;&gt;$CN$7),1,0)</f>
        <v>0</v>
      </c>
      <c r="DR543" s="32">
        <f t="shared" ref="DR543" si="27728">IF(AND($Q543&lt;&gt;$DP$5,$Q543&lt;=$DP$6,$Q543&lt;&gt;$CN$7),1,0)</f>
        <v>0</v>
      </c>
      <c r="DS543" s="32">
        <f t="shared" ref="DS543" si="27729">IF(AND($U543&lt;&gt;$DP$5,$U543&lt;=$DP$6,$U543&lt;&gt;$CN$7),1,0)</f>
        <v>0</v>
      </c>
      <c r="DT543" s="32">
        <f t="shared" ref="DT543" si="27730">IF(AND($Y543&lt;&gt;$DP$5,$Y543&lt;=$DP$6,$Y543&lt;&gt;$CN$7),1,0)</f>
        <v>0</v>
      </c>
      <c r="DU543" s="32">
        <f t="shared" ref="DU543" si="27731">IF(AND($AG543&lt;&gt;$DP$5,$AG543&lt;=$DP$6,$AG543&lt;&gt;$CN$7),1,0)</f>
        <v>0</v>
      </c>
      <c r="DV543" s="32">
        <f t="shared" ref="DV543" si="27732">IF(AND($AK543&lt;&gt;$DP$5,$AK543&lt;=$DP$6,$AK543&lt;&gt;$CN$7),1,0)</f>
        <v>0</v>
      </c>
      <c r="DW543" s="32">
        <f t="shared" ref="DW543" si="27733">IF(AND($AS543&lt;&gt;$DP$5,$AS543&lt;=$DP$6,$AS543&lt;&gt;$CN$7),1,0)</f>
        <v>0</v>
      </c>
      <c r="DX543" s="32">
        <f t="shared" ref="DX543" si="27734">IF(AND($AW543&lt;&gt;$DP$5,$AW543&lt;=$DP$6,$AW543&lt;&gt;$CN$7),1,0)</f>
        <v>0</v>
      </c>
      <c r="DY543" s="32">
        <f t="shared" ref="DY543" si="27735">IF(AND($BE543&lt;&gt;$DP$5,$BE543&lt;=$DP$6,$BE543&lt;&gt;$CN$7),1,0)</f>
        <v>0</v>
      </c>
      <c r="DZ543" s="32">
        <f t="shared" ref="DZ543" si="27736">IF(AND($BI543&lt;&gt;$DP$5,$BI543&lt;=$DP$6,$BI543&lt;&gt;$CN$7),1,0)</f>
        <v>0</v>
      </c>
      <c r="EA543" s="32">
        <f t="shared" ref="EA543" si="27737">IF(AND($BQ543&lt;&gt;$DP$5,$BQ543&lt;=$DP$6,$BQ543&lt;&gt;$CN$7),1,0)</f>
        <v>0</v>
      </c>
      <c r="EB543" s="32">
        <f t="shared" ref="EB543" si="27738">IF(AND($BU543&lt;&gt;$DP$5,$BU543&lt;=$DP$6,$BU543&lt;&gt;$CN$7),1,0)</f>
        <v>0</v>
      </c>
      <c r="EE543" s="328">
        <f>IF(M543&lt;&gt;"",IF(M543&lt;=$ED$6,1,IF(L543&gt;$ED$6,0,NETWORKDAYS(L543,$ED$6,祭日リスト)/NETWORKDAYS(L543,M543,祭日リスト)))*$GG543*週間進捗報告書!$G$9,0)</f>
        <v>0</v>
      </c>
      <c r="EF543" s="328">
        <f>IF(Q543&lt;&gt;"",IF(Q543&lt;=$ED$6,1,IF(P543&gt;$ED$6,0,NETWORKDAYS(P543,$ED$6,祭日リスト)/NETWORKDAYS(P543,Q543,祭日リスト)))*$GG543*週間進捗報告書!$G$10,0)</f>
        <v>0</v>
      </c>
      <c r="EG543" s="328">
        <f>IF(U543&lt;&gt;"",IF(U543&lt;=$ED$6,1,IF(T543&gt;$ED$6,0,NETWORKDAYS(T543,$ED$6,祭日リスト)/NETWORKDAYS(T543,U543,祭日リスト)))*$GG543*週間進捗報告書!$G$11,0)</f>
        <v>0</v>
      </c>
      <c r="EH543" s="328">
        <f>IF(Y543&lt;&gt;"",IF(Y543&lt;=$ED$6,1,IF(X543&gt;$ED$6,0,NETWORKDAYS(X543,$ED$6,祭日リスト)/NETWORKDAYS(X543,Y543,祭日リスト)))*$GG543*週間進捗報告書!$G$12,0)</f>
        <v>0</v>
      </c>
      <c r="EI543" s="328">
        <f>IF(AG543&lt;&gt;"",IF(AG543&lt;=$ED$6,1,IF(AF543&gt;$ED$6,0,NETWORKDAYS(AF543,$ED$6,祭日リスト)/NETWORKDAYS(AF543,AG543,祭日リスト)))*$GG543*週間進捗報告書!$G$13,0)</f>
        <v>0</v>
      </c>
      <c r="EJ543" s="328">
        <f>IF(AK543&lt;&gt;"",IF(AK543&lt;=$ED$6,1,IF(AJ543&gt;$ED$6,0,NETWORKDAYS(AJ543,$ED$6,祭日リスト)/NETWORKDAYS(AJ543,AK543,祭日リスト)))*$GG543*週間進捗報告書!$G$14,0)</f>
        <v>0</v>
      </c>
      <c r="EK543" s="328">
        <f>IF(AS543&lt;&gt;"",IF(AS543&lt;=$ED$6,1,IF(AR543&gt;$ED$6,0,NETWORKDAYS(AR543,$ED$6,祭日リスト)/NETWORKDAYS(AR543,AS543,祭日リスト)))*$GG543*週間進捗報告書!$G$15,0)</f>
        <v>0</v>
      </c>
      <c r="EL543" s="328">
        <f>IF(AW543&lt;&gt;"",IF(AW543&lt;=$ED$6,1,IF(AV543&gt;$ED$6,0,NETWORKDAYS(AV543,$ED$6,祭日リスト)/NETWORKDAYS(AV543,AW543,祭日リスト)))*$GG543*週間進捗報告書!$G$16,0)</f>
        <v>0</v>
      </c>
      <c r="EM543" s="328">
        <f>IF(BE543&lt;&gt;"",IF(BE543&lt;=$ED$6,1,IF(BD543&gt;$ED$6,0,NETWORKDAYS(BD543,$ED$6,祭日リスト)/NETWORKDAYS(BD543,BE543,祭日リスト)))*$GG543*週間進捗報告書!$G$17,0)</f>
        <v>0</v>
      </c>
      <c r="EN543" s="328">
        <f>IF(BI543&lt;&gt;"",IF(BI543&lt;=$ED$6,1,IF(BH543&gt;$ED$6,0,NETWORKDAYS(BH543,$ED$6,祭日リスト)/NETWORKDAYS(BH543,BI543,祭日リスト)))*$GG543*週間進捗報告書!$G$18,0)</f>
        <v>0</v>
      </c>
      <c r="EO543" s="328">
        <f>IF(BQ543&lt;&gt;"",IF(BQ543&lt;=$ED$6,1,IF(BP543&gt;$ED$6,0,NETWORKDAYS(BP543,$ED$6,祭日リスト)/NETWORKDAYS(BP543,BQ543,祭日リスト)))*$GG543*週間進捗報告書!$G$19,0)</f>
        <v>0</v>
      </c>
      <c r="EP543" s="328">
        <f>IF(BU543&lt;&gt;"",IF(BU543&lt;=$ED$6,1,IF(BT543&gt;$ED$6,0,NETWORKDAYS(BT543,$ED$6,祭日リスト)/NETWORKDAYS(BT543,BU543,祭日リスト)))*$GG543*週間進捗報告書!$G$20,0)</f>
        <v>0</v>
      </c>
      <c r="ER543" s="547">
        <f t="shared" ref="ER543:FC543" si="27739">EE543-EE544</f>
        <v>0</v>
      </c>
      <c r="ES543" s="547">
        <f t="shared" si="27739"/>
        <v>0</v>
      </c>
      <c r="ET543" s="547">
        <f t="shared" si="27739"/>
        <v>0</v>
      </c>
      <c r="EU543" s="547">
        <f t="shared" si="27739"/>
        <v>0</v>
      </c>
      <c r="EV543" s="547">
        <f t="shared" si="27739"/>
        <v>0</v>
      </c>
      <c r="EW543" s="547">
        <f t="shared" si="27739"/>
        <v>0</v>
      </c>
      <c r="EX543" s="547">
        <f t="shared" si="27739"/>
        <v>0</v>
      </c>
      <c r="EY543" s="547">
        <f t="shared" si="27739"/>
        <v>0</v>
      </c>
      <c r="EZ543" s="547">
        <f t="shared" si="27739"/>
        <v>0</v>
      </c>
      <c r="FA543" s="547">
        <f t="shared" si="27739"/>
        <v>0</v>
      </c>
      <c r="FB543" s="547">
        <f t="shared" si="27739"/>
        <v>0</v>
      </c>
      <c r="FC543" s="547">
        <f t="shared" si="27739"/>
        <v>0</v>
      </c>
      <c r="FD543" s="547">
        <f t="shared" ref="FD543" si="27740">SUM(ER543:FC544)</f>
        <v>0</v>
      </c>
      <c r="FE543" s="333"/>
      <c r="FG543" s="32">
        <f>IF(AND($M543&lt;&gt;$FF$7),1,0)</f>
        <v>0</v>
      </c>
      <c r="FH543" s="32">
        <f>IF(AND($Q543&lt;&gt;$FF$7),1,0)</f>
        <v>0</v>
      </c>
      <c r="FI543" s="32">
        <f>IF(AND($U543&lt;&gt;$FF$7),1,0)</f>
        <v>0</v>
      </c>
      <c r="FJ543" s="32">
        <f>IF(AND($Y543&lt;&gt;$FF$7),1,0)</f>
        <v>0</v>
      </c>
      <c r="FK543" s="32">
        <f>IF(AND($AG543&lt;&gt;$FF$7),1,0)</f>
        <v>0</v>
      </c>
      <c r="FL543" s="32">
        <f>IF(AND($AK543&lt;&gt;$FF$7),1,0)</f>
        <v>0</v>
      </c>
      <c r="FM543" s="32">
        <f>IF(AND($AS543&lt;&gt;$FF$7),1,0)</f>
        <v>0</v>
      </c>
      <c r="FN543" s="32">
        <f>IF(AND($AW543&lt;&gt;$FF$7),1,0)</f>
        <v>0</v>
      </c>
      <c r="FO543" s="32">
        <f>IF(AND($BE543&lt;&gt;$FF$7),1,0)</f>
        <v>0</v>
      </c>
      <c r="FP543" s="32">
        <f>IF(AND($BI543&lt;&gt;$FF$7),1,0)</f>
        <v>0</v>
      </c>
      <c r="FQ543" s="32">
        <f>IF(AND($BQ543&lt;&gt;$FF$7),1,0)</f>
        <v>0</v>
      </c>
      <c r="FR543" s="32">
        <f>IF(AND($BU543&lt;&gt;$FF$7),1,0)</f>
        <v>0</v>
      </c>
      <c r="FU543" s="294">
        <f t="shared" ref="FU543" si="27741">IF($K543&lt;&gt;"NG",$GG543,0)</f>
        <v>0</v>
      </c>
      <c r="FV543" s="294">
        <f t="shared" ref="FV543" si="27742">IF($O543&lt;&gt;"NG",$GG543,0)</f>
        <v>0</v>
      </c>
      <c r="FW543" s="294">
        <f t="shared" ref="FW543" si="27743">IF($S543&lt;&gt;"NG",$GG543,0)</f>
        <v>0</v>
      </c>
      <c r="FX543" s="294">
        <f t="shared" ref="FX543" si="27744">IF($W543&lt;&gt;"NG",$GG543,0)</f>
        <v>0</v>
      </c>
      <c r="FY543" s="294">
        <f t="shared" ref="FY543" si="27745">IF($AE543&lt;&gt;"NG",$GG543,0)</f>
        <v>0</v>
      </c>
      <c r="FZ543" s="294">
        <f t="shared" ref="FZ543" si="27746">IF($AI543&lt;&gt;"NG",$GG543,0)</f>
        <v>0</v>
      </c>
      <c r="GA543" s="294">
        <f t="shared" ref="GA543" si="27747">IF($AQ543&lt;&gt;"NG",$GG543,0)</f>
        <v>0</v>
      </c>
      <c r="GB543" s="294">
        <f t="shared" ref="GB543" si="27748">IF($AU543&lt;&gt;"NG",$GG543,0)</f>
        <v>0</v>
      </c>
      <c r="GC543" s="294">
        <f t="shared" ref="GC543" si="27749">IF($BC543&lt;&gt;"NG",$GG543,0)</f>
        <v>0</v>
      </c>
      <c r="GD543" s="294">
        <f t="shared" ref="GD543" si="27750">IF($BG543&lt;&gt;"NG",$GG543,0)</f>
        <v>0</v>
      </c>
      <c r="GE543" s="294">
        <f t="shared" ref="GE543" si="27751">IF($BO543&lt;&gt;"NG",$GG543,0)</f>
        <v>0</v>
      </c>
      <c r="GF543" s="294">
        <f t="shared" ref="GF543" si="27752">IF($BS543&lt;&gt;"NG",$GG543,0)</f>
        <v>0</v>
      </c>
      <c r="GG543" s="294" t="e">
        <f>VLOOKUP($D543,リスト!$D:$S,15,FALSE)</f>
        <v>#N/A</v>
      </c>
      <c r="GH543" s="2" t="e">
        <f>INDEX(リスト!$V:$V,MATCH(中日程計画表!$D543,リスト!$D:$D,0))</f>
        <v>#N/A</v>
      </c>
      <c r="GI543" s="2" t="e">
        <f>INDEX(リスト!$A:$A,MATCH(中日程計画表!$D543,リスト!$D:$D,0))</f>
        <v>#N/A</v>
      </c>
      <c r="GJ543" s="2" t="e">
        <f>INDEX(リスト!$U:$U,MATCH(中日程計画表!$D543,リスト!$D:$D,0))</f>
        <v>#N/A</v>
      </c>
      <c r="GK543" s="5" t="e">
        <f>INDEX(リスト!$W:$W,MATCH(中日程計画表!$D543,リスト!$D:$D,0))</f>
        <v>#N/A</v>
      </c>
      <c r="GL543" s="2" t="s">
        <v>200</v>
      </c>
      <c r="GM543" s="296">
        <f>D543</f>
        <v>0</v>
      </c>
      <c r="GN543" s="296">
        <f>E543</f>
        <v>0</v>
      </c>
      <c r="GU543" s="460" t="str">
        <f t="shared" ref="GU543" si="27753">AE543</f>
        <v>NG</v>
      </c>
      <c r="GV543" s="460">
        <f t="shared" ref="GV543" si="27754">EI543</f>
        <v>0</v>
      </c>
      <c r="GW543" s="460">
        <f t="shared" ref="GW543" si="27755">EI544</f>
        <v>0</v>
      </c>
      <c r="GX543" s="462">
        <f t="shared" ref="GX543" si="27756">EV543</f>
        <v>0</v>
      </c>
      <c r="GY543" s="460" t="str">
        <f t="shared" ref="GY543" si="27757">AI543</f>
        <v>NG</v>
      </c>
      <c r="GZ543" s="460">
        <f t="shared" ref="GZ543" si="27758">EJ543</f>
        <v>0</v>
      </c>
      <c r="HA543" s="460">
        <f t="shared" ref="HA543" si="27759">EJ544</f>
        <v>0</v>
      </c>
      <c r="HB543" s="462">
        <f t="shared" ref="HB543" si="27760">EW543</f>
        <v>0</v>
      </c>
      <c r="HC543" s="460" t="str">
        <f t="shared" ref="HC543" si="27761">AQ543</f>
        <v>NG</v>
      </c>
      <c r="HD543" s="460">
        <f t="shared" ref="HD543" si="27762">EK543</f>
        <v>0</v>
      </c>
      <c r="HE543" s="460">
        <f t="shared" ref="HE543" si="27763">EK544</f>
        <v>0</v>
      </c>
      <c r="HF543" s="462">
        <f t="shared" ref="HF543" si="27764">EX543</f>
        <v>0</v>
      </c>
      <c r="HG543" s="460" t="str">
        <f t="shared" ref="HG543" si="27765">AU543</f>
        <v>NG</v>
      </c>
      <c r="HH543" s="460">
        <f t="shared" ref="HH543" si="27766">EL543</f>
        <v>0</v>
      </c>
      <c r="HI543" s="460">
        <f t="shared" ref="HI543" si="27767">EL544</f>
        <v>0</v>
      </c>
      <c r="HJ543" s="462">
        <f t="shared" ref="HJ543" si="27768">EY543</f>
        <v>0</v>
      </c>
      <c r="HK543" s="460" t="str">
        <f t="shared" ref="HK543" si="27769">BC543</f>
        <v>NG</v>
      </c>
      <c r="HL543" s="460">
        <f t="shared" ref="HL543" si="27770">EM543</f>
        <v>0</v>
      </c>
      <c r="HM543" s="460">
        <f t="shared" ref="HM543" si="27771">EM544</f>
        <v>0</v>
      </c>
      <c r="HN543" s="462">
        <f t="shared" ref="HN543" si="27772">EZ543</f>
        <v>0</v>
      </c>
      <c r="HO543" s="460" t="str">
        <f t="shared" ref="HO543" si="27773">BG543</f>
        <v>NG</v>
      </c>
      <c r="HP543" s="460">
        <f t="shared" ref="HP543" si="27774">EN543</f>
        <v>0</v>
      </c>
      <c r="HQ543" s="460">
        <f t="shared" ref="HQ543" si="27775">EN544</f>
        <v>0</v>
      </c>
      <c r="HR543" s="462">
        <f t="shared" ref="HR543" si="27776">FA543</f>
        <v>0</v>
      </c>
      <c r="HS543" s="332"/>
    </row>
    <row r="544" spans="1:227" ht="12" customHeight="1">
      <c r="A544" s="489"/>
      <c r="B544" s="487"/>
      <c r="C544" s="475"/>
      <c r="D544" s="485"/>
      <c r="E544" s="483"/>
      <c r="F544" s="317"/>
      <c r="G544" s="317"/>
      <c r="H544" s="317"/>
      <c r="I544" s="317"/>
      <c r="J544" s="316"/>
      <c r="K544" s="481"/>
      <c r="L544" s="77"/>
      <c r="M544" s="77"/>
      <c r="N544" s="471"/>
      <c r="O544" s="475"/>
      <c r="P544" s="77"/>
      <c r="Q544" s="77"/>
      <c r="R544" s="471"/>
      <c r="S544" s="475"/>
      <c r="T544" s="77"/>
      <c r="U544" s="77"/>
      <c r="V544" s="471"/>
      <c r="W544" s="473"/>
      <c r="X544" s="77"/>
      <c r="Y544" s="77"/>
      <c r="Z544" s="471"/>
      <c r="AA544" s="477"/>
      <c r="AB544" s="80"/>
      <c r="AC544" s="80"/>
      <c r="AD544" s="471"/>
      <c r="AE544" s="473"/>
      <c r="AF544" s="77"/>
      <c r="AG544" s="77"/>
      <c r="AH544" s="471"/>
      <c r="AI544" s="473"/>
      <c r="AJ544" s="77"/>
      <c r="AK544" s="77"/>
      <c r="AL544" s="471"/>
      <c r="AM544" s="477"/>
      <c r="AN544" s="80"/>
      <c r="AO544" s="80"/>
      <c r="AP544" s="471"/>
      <c r="AQ544" s="473"/>
      <c r="AR544" s="77"/>
      <c r="AS544" s="77"/>
      <c r="AT544" s="471"/>
      <c r="AU544" s="473"/>
      <c r="AV544" s="77"/>
      <c r="AW544" s="77"/>
      <c r="AX544" s="471"/>
      <c r="AY544" s="477"/>
      <c r="AZ544" s="80"/>
      <c r="BA544" s="80"/>
      <c r="BB544" s="471"/>
      <c r="BC544" s="475"/>
      <c r="BD544" s="77"/>
      <c r="BE544" s="77"/>
      <c r="BF544" s="471"/>
      <c r="BG544" s="473"/>
      <c r="BH544" s="77"/>
      <c r="BI544" s="77"/>
      <c r="BJ544" s="471"/>
      <c r="BK544" s="477"/>
      <c r="BL544" s="80"/>
      <c r="BM544" s="80"/>
      <c r="BN544" s="471"/>
      <c r="BO544" s="475"/>
      <c r="BP544" s="77"/>
      <c r="BQ544" s="77"/>
      <c r="BR544" s="471"/>
      <c r="BS544" s="473"/>
      <c r="BT544" s="77"/>
      <c r="BU544" s="77"/>
      <c r="BV544" s="471"/>
      <c r="BW544" s="469"/>
      <c r="BX544" s="467"/>
      <c r="BY544" s="490"/>
      <c r="CA544" s="19">
        <f t="shared" ref="CA544" si="27777">IF(AND($N543=1,$M544&lt;&gt;$BZ$7),1,0)</f>
        <v>0</v>
      </c>
      <c r="CB544" s="19">
        <f t="shared" ref="CB544" si="27778">IF(AND($R543=1,$Q544&lt;&gt;$BZ$7),1,0)</f>
        <v>0</v>
      </c>
      <c r="CC544" s="19">
        <f t="shared" ref="CC544" si="27779">IF(AND($V543=1,$U544&lt;&gt;$BZ$7),1,0)</f>
        <v>0</v>
      </c>
      <c r="CD544" s="19">
        <f t="shared" ref="CD544" si="27780">IF(AND($Z543=1,$Y544&lt;&gt;$BZ$7),1,0)</f>
        <v>0</v>
      </c>
      <c r="CE544" s="19">
        <f t="shared" ref="CE544" si="27781">IF(AND($AH543=1,$AG544&lt;&gt;$BZ$7),1,0)</f>
        <v>0</v>
      </c>
      <c r="CF544" s="19">
        <f t="shared" ref="CF544" si="27782">IF(AND($AL543=1,$AK544&lt;&gt;$BZ$7),1,0)</f>
        <v>0</v>
      </c>
      <c r="CG544" s="19">
        <f t="shared" ref="CG544" si="27783">IF(AND($AT543=1,$AS544&lt;&gt;$BZ$7),1,0)</f>
        <v>0</v>
      </c>
      <c r="CH544" s="19">
        <f t="shared" ref="CH544" si="27784">IF(AND($AX543=1,$AW544&lt;&gt;$BZ$7),1,0)</f>
        <v>0</v>
      </c>
      <c r="CI544" s="19">
        <f t="shared" ref="CI544" si="27785">IF(AND($BF543=1,$BE544&lt;&gt;$BZ$7),1,0)</f>
        <v>0</v>
      </c>
      <c r="CJ544" s="19">
        <f t="shared" ref="CJ544" si="27786">IF(AND($BJ543=1,$BI544&lt;&gt;$BZ$7),1,0)</f>
        <v>0</v>
      </c>
      <c r="CK544" s="19">
        <f t="shared" ref="CK544" si="27787">IF(AND($BR543=1,$BQ544&lt;&gt;$BZ$7),1,0)</f>
        <v>0</v>
      </c>
      <c r="CL544" s="19">
        <f t="shared" ref="CL544" si="27788">IF(AND($BV543=1,$BU544&lt;&gt;$BZ$7),1,0)</f>
        <v>0</v>
      </c>
      <c r="CO544" s="19">
        <f>IF(AND($M544&lt;&gt;$CN$7,$M544&lt;=$CN$6),1,0)</f>
        <v>0</v>
      </c>
      <c r="CP544" s="19">
        <f>IF(AND($Q544&lt;&gt;$CN$7,$Q544&lt;=$CN$6),1,0)</f>
        <v>0</v>
      </c>
      <c r="CQ544" s="19">
        <f>IF(AND($U544&lt;&gt;$CN$7,$U544&lt;=$CN$6),1,0)</f>
        <v>0</v>
      </c>
      <c r="CR544" s="19">
        <f>IF(AND($Y544&lt;&gt;$CN$7,$Y544&lt;=$CN$6),1,0)</f>
        <v>0</v>
      </c>
      <c r="CS544" s="19">
        <f>IF(AND($AG544&lt;&gt;$CN$7,$AG544&lt;=$CN$6),1,0)</f>
        <v>0</v>
      </c>
      <c r="CT544" s="19">
        <f>IF(AND($AK544&lt;&gt;$CN$7,$AK544&lt;=$CN$6),1,0)</f>
        <v>0</v>
      </c>
      <c r="CU544" s="19">
        <f>IF(AND($AS544&lt;&gt;$CN$7,$AS544&lt;=$CN$6),1,0)</f>
        <v>0</v>
      </c>
      <c r="CV544" s="19">
        <f>IF(AND($AW544&lt;&gt;$CN$7,$AW544&lt;=$CN$6),1,0)</f>
        <v>0</v>
      </c>
      <c r="CW544" s="19">
        <f>IF(AND($BE544&lt;&gt;$CN$7,$BE544&lt;=$CN$6),1,0)</f>
        <v>0</v>
      </c>
      <c r="CX544" s="19">
        <f>IF(AND($BI544&lt;&gt;$CN$7,$BI544&lt;=$CN$6),1,0)</f>
        <v>0</v>
      </c>
      <c r="CY544" s="19">
        <f>IF(AND($BQ544&lt;&gt;$CN$7,$BQ544&lt;=$CN$6),1,0)</f>
        <v>0</v>
      </c>
      <c r="CZ544" s="19">
        <f>IF(AND($BU544&lt;&gt;$CN$7,$BU544&lt;=$CN$6),1,0)</f>
        <v>0</v>
      </c>
      <c r="DC544" s="19">
        <f>IF($N543=1,1,0)</f>
        <v>0</v>
      </c>
      <c r="DD544" s="19">
        <f>IF($R543=1,1,0)</f>
        <v>0</v>
      </c>
      <c r="DE544" s="19">
        <f>IF($V543=1,1,0)</f>
        <v>0</v>
      </c>
      <c r="DF544" s="19">
        <f>IF($Z543=1,1,0)</f>
        <v>0</v>
      </c>
      <c r="DG544" s="19">
        <f>IF($AH543=1,1,0)</f>
        <v>0</v>
      </c>
      <c r="DH544" s="19">
        <f>IF($AL543=1,1,0)</f>
        <v>0</v>
      </c>
      <c r="DI544" s="19">
        <f>IF($AT543=1,1,0)</f>
        <v>0</v>
      </c>
      <c r="DJ544" s="19">
        <f>IF($AX543=1,1,0)</f>
        <v>0</v>
      </c>
      <c r="DK544" s="19">
        <f>IF($BF543=1,1,0)</f>
        <v>0</v>
      </c>
      <c r="DL544" s="19">
        <f>IF($BJ543=1,1,0)</f>
        <v>0</v>
      </c>
      <c r="DM544" s="19">
        <f>IF($BR543=1,1,0)</f>
        <v>0</v>
      </c>
      <c r="DN544" s="19">
        <f>IF($BV543=1,1,0)</f>
        <v>0</v>
      </c>
      <c r="DQ544" s="19">
        <f t="shared" ref="DQ544" si="27789">IF($N543=1,1,0)</f>
        <v>0</v>
      </c>
      <c r="DR544" s="19">
        <f t="shared" ref="DR544" si="27790">IF($R543=1,1,0)</f>
        <v>0</v>
      </c>
      <c r="DS544" s="19">
        <f t="shared" ref="DS544" si="27791">IF($V543=1,1,0)</f>
        <v>0</v>
      </c>
      <c r="DT544" s="19">
        <f t="shared" ref="DT544" si="27792">IF($Z543=1,1,0)</f>
        <v>0</v>
      </c>
      <c r="DU544" s="19">
        <f t="shared" ref="DU544" si="27793">IF($AH543=1,1,0)</f>
        <v>0</v>
      </c>
      <c r="DV544" s="19">
        <f t="shared" ref="DV544" si="27794">IF($AL543=1,1,0)</f>
        <v>0</v>
      </c>
      <c r="DW544" s="19">
        <f t="shared" ref="DW544" si="27795">IF($AT543=1,1,0)</f>
        <v>0</v>
      </c>
      <c r="DX544" s="19">
        <f t="shared" ref="DX544" si="27796">IF($AX543=1,1,0)</f>
        <v>0</v>
      </c>
      <c r="DY544" s="19">
        <f t="shared" ref="DY544" si="27797">IF($BF543=1,1,0)</f>
        <v>0</v>
      </c>
      <c r="DZ544" s="19">
        <f t="shared" ref="DZ544" si="27798">IF($BJ543=1,1,0)</f>
        <v>0</v>
      </c>
      <c r="EA544" s="19">
        <f t="shared" ref="EA544" si="27799">IF($BR543=1,1,0)</f>
        <v>0</v>
      </c>
      <c r="EB544" s="19">
        <f t="shared" ref="EB544" si="27800">IF($BV543=1,1,0)</f>
        <v>0</v>
      </c>
      <c r="EE544" s="329">
        <f>N543*$FU544*週間進捗報告書!$G$9</f>
        <v>0</v>
      </c>
      <c r="EF544" s="329">
        <f>R543*$FV544*週間進捗報告書!$G$10</f>
        <v>0</v>
      </c>
      <c r="EG544" s="329">
        <f>V543*$FW544*週間進捗報告書!$G$11</f>
        <v>0</v>
      </c>
      <c r="EH544" s="329">
        <f>Z543*$FX544*週間進捗報告書!$G$12</f>
        <v>0</v>
      </c>
      <c r="EI544" s="329">
        <f>AH543*$FY544*週間進捗報告書!$G$13</f>
        <v>0</v>
      </c>
      <c r="EJ544" s="329">
        <f>AL543*$FZ544*週間進捗報告書!$G$14</f>
        <v>0</v>
      </c>
      <c r="EK544" s="329">
        <f>AT543*$GA544*週間進捗報告書!$G$15</f>
        <v>0</v>
      </c>
      <c r="EL544" s="329">
        <f>AX543*$GB544*週間進捗報告書!$G$16</f>
        <v>0</v>
      </c>
      <c r="EM544" s="329">
        <f>BF543*$GC544*週間進捗報告書!$G$17</f>
        <v>0</v>
      </c>
      <c r="EN544" s="329">
        <f>BJ543*$GD544*週間進捗報告書!$G$18</f>
        <v>0</v>
      </c>
      <c r="EO544" s="329">
        <f>BR543*$GE544*週間進捗報告書!$G$19</f>
        <v>0</v>
      </c>
      <c r="EP544" s="329">
        <f>BV543*$GF544*週間進捗報告書!$G$20</f>
        <v>0</v>
      </c>
      <c r="ER544" s="547"/>
      <c r="ES544" s="547"/>
      <c r="ET544" s="547"/>
      <c r="EU544" s="547"/>
      <c r="EV544" s="547"/>
      <c r="EW544" s="547"/>
      <c r="EX544" s="547"/>
      <c r="EY544" s="547"/>
      <c r="EZ544" s="547"/>
      <c r="FA544" s="547"/>
      <c r="FB544" s="547"/>
      <c r="FC544" s="547"/>
      <c r="FD544" s="547"/>
      <c r="FE544" s="332"/>
      <c r="FG544" s="19"/>
      <c r="FH544" s="19"/>
      <c r="FI544" s="19"/>
      <c r="FJ544" s="19"/>
      <c r="FK544" s="19"/>
      <c r="FL544" s="19"/>
      <c r="FM544" s="19"/>
      <c r="FN544" s="19"/>
      <c r="FO544" s="19"/>
      <c r="FP544" s="19"/>
      <c r="FQ544" s="19"/>
      <c r="FR544" s="19"/>
      <c r="FU544" s="295">
        <f t="shared" ref="FU544" si="27801">FU543</f>
        <v>0</v>
      </c>
      <c r="FV544" s="295">
        <f t="shared" ref="FV544" si="27802">FV543</f>
        <v>0</v>
      </c>
      <c r="FW544" s="295">
        <f t="shared" ref="FW544" si="27803">FW543</f>
        <v>0</v>
      </c>
      <c r="FX544" s="295">
        <f t="shared" ref="FX544" si="27804">FX543</f>
        <v>0</v>
      </c>
      <c r="FY544" s="295">
        <f t="shared" ref="FY544" si="27805">FY543</f>
        <v>0</v>
      </c>
      <c r="FZ544" s="295">
        <f t="shared" ref="FZ544" si="27806">FZ543</f>
        <v>0</v>
      </c>
      <c r="GA544" s="295">
        <f t="shared" ref="GA544" si="27807">GA543</f>
        <v>0</v>
      </c>
      <c r="GB544" s="295">
        <f t="shared" ref="GB544" si="27808">GB543</f>
        <v>0</v>
      </c>
      <c r="GC544" s="295">
        <f t="shared" ref="GC544" si="27809">GC543</f>
        <v>0</v>
      </c>
      <c r="GD544" s="295">
        <f t="shared" ref="GD544" si="27810">GD543</f>
        <v>0</v>
      </c>
      <c r="GE544" s="295">
        <f t="shared" ref="GE544" si="27811">GE543</f>
        <v>0</v>
      </c>
      <c r="GF544" s="295">
        <f t="shared" ref="GF544" si="27812">GF543</f>
        <v>0</v>
      </c>
      <c r="GG544" s="295" t="e">
        <f t="shared" ref="GG544" si="27813">GG543</f>
        <v>#N/A</v>
      </c>
      <c r="GH544" s="2" t="e">
        <f>INDEX(リスト!$V:$V,MATCH(中日程計画表!$D543,リスト!$D:$D,0))</f>
        <v>#N/A</v>
      </c>
      <c r="GI544" s="2" t="e">
        <f>INDEX(リスト!$A:$A,MATCH(中日程計画表!$D543,リスト!$D:$D,0))</f>
        <v>#N/A</v>
      </c>
      <c r="GJ544" s="2" t="e">
        <f>INDEX(リスト!$U:$U,MATCH(中日程計画表!$D543,リスト!$D:$D,0))</f>
        <v>#N/A</v>
      </c>
      <c r="GK544" s="5" t="e">
        <f>INDEX(リスト!$W:$W,MATCH(中日程計画表!$D543,リスト!$D:$D,0))</f>
        <v>#N/A</v>
      </c>
      <c r="GL544" s="2" t="s">
        <v>201</v>
      </c>
      <c r="GM544" s="296">
        <f t="shared" ref="GM544" si="27814">GM543</f>
        <v>0</v>
      </c>
      <c r="GN544" s="296">
        <f t="shared" ref="GN544" si="27815">GN543</f>
        <v>0</v>
      </c>
      <c r="GU544" s="461"/>
      <c r="GV544" s="460"/>
      <c r="GW544" s="460"/>
      <c r="GX544" s="461"/>
      <c r="GY544" s="461"/>
      <c r="GZ544" s="460"/>
      <c r="HA544" s="460"/>
      <c r="HB544" s="461"/>
      <c r="HC544" s="461"/>
      <c r="HD544" s="460"/>
      <c r="HE544" s="460"/>
      <c r="HF544" s="461"/>
      <c r="HG544" s="461"/>
      <c r="HH544" s="460"/>
      <c r="HI544" s="460"/>
      <c r="HJ544" s="461"/>
      <c r="HK544" s="461"/>
      <c r="HL544" s="460"/>
      <c r="HM544" s="460"/>
      <c r="HN544" s="461"/>
      <c r="HO544" s="461"/>
      <c r="HP544" s="460"/>
      <c r="HQ544" s="460"/>
      <c r="HR544" s="461"/>
      <c r="HS544" s="4"/>
    </row>
    <row r="545" spans="1:227" ht="12" customHeight="1">
      <c r="A545" s="488" t="str">
        <f t="shared" ref="A545" ca="1" si="27816">INDIRECT("リスト!A"&amp;B545+6)</f>
        <v/>
      </c>
      <c r="B545" s="486">
        <f t="shared" ref="B545" si="27817">ROUNDDOWN((ROW()-6)/2,0)+1</f>
        <v>270</v>
      </c>
      <c r="C545" s="474" t="str">
        <f>機能グループ名</f>
        <v/>
      </c>
      <c r="D545" s="484">
        <f>機能ID</f>
        <v>0</v>
      </c>
      <c r="E545" s="482">
        <f>機能名</f>
        <v>0</v>
      </c>
      <c r="F545" s="315"/>
      <c r="G545" s="315"/>
      <c r="H545" s="315"/>
      <c r="I545" s="315"/>
      <c r="J545" s="316"/>
      <c r="K545" s="480" t="str">
        <f>担当者_SR</f>
        <v>NG</v>
      </c>
      <c r="L545" s="76"/>
      <c r="M545" s="76"/>
      <c r="N545" s="470"/>
      <c r="O545" s="474" t="str">
        <f>担当者_SRR</f>
        <v>NG</v>
      </c>
      <c r="P545" s="76"/>
      <c r="Q545" s="76"/>
      <c r="R545" s="470"/>
      <c r="S545" s="474" t="str">
        <f>担当者_DS</f>
        <v>NG</v>
      </c>
      <c r="T545" s="76"/>
      <c r="U545" s="76"/>
      <c r="V545" s="470"/>
      <c r="W545" s="472" t="str">
        <f>担当者_DSR</f>
        <v>NG</v>
      </c>
      <c r="X545" s="76"/>
      <c r="Y545" s="76"/>
      <c r="Z545" s="470"/>
      <c r="AA545" s="476"/>
      <c r="AB545" s="79"/>
      <c r="AC545" s="79"/>
      <c r="AD545" s="470">
        <f>IF(AC546 &lt;&gt; "",1,0)</f>
        <v>0</v>
      </c>
      <c r="AE545" s="472" t="str">
        <f>担当者_CD</f>
        <v>NG</v>
      </c>
      <c r="AF545" s="76"/>
      <c r="AG545" s="76"/>
      <c r="AH545" s="470"/>
      <c r="AI545" s="472" t="str">
        <f>担当者_DD</f>
        <v>NG</v>
      </c>
      <c r="AJ545" s="76"/>
      <c r="AK545" s="76"/>
      <c r="AL545" s="470"/>
      <c r="AM545" s="476"/>
      <c r="AN545" s="79"/>
      <c r="AO545" s="79"/>
      <c r="AP545" s="470">
        <f>IF(AO546 &lt;&gt; "",1,0)</f>
        <v>0</v>
      </c>
      <c r="AQ545" s="472" t="str">
        <f>担当者_MCL</f>
        <v>NG</v>
      </c>
      <c r="AR545" s="76"/>
      <c r="AS545" s="76"/>
      <c r="AT545" s="470"/>
      <c r="AU545" s="472" t="str">
        <f>担当者_MCLR</f>
        <v>NG</v>
      </c>
      <c r="AV545" s="76"/>
      <c r="AW545" s="76"/>
      <c r="AX545" s="470"/>
      <c r="AY545" s="476"/>
      <c r="AZ545" s="79"/>
      <c r="BA545" s="79"/>
      <c r="BB545" s="470">
        <f>IF(BA546 &lt;&gt; "",1,0)</f>
        <v>0</v>
      </c>
      <c r="BC545" s="474" t="str">
        <f>担当者_MT</f>
        <v>NG</v>
      </c>
      <c r="BD545" s="76"/>
      <c r="BE545" s="76"/>
      <c r="BF545" s="470"/>
      <c r="BG545" s="472" t="str">
        <f>担当者_M検</f>
        <v>NG</v>
      </c>
      <c r="BH545" s="76"/>
      <c r="BI545" s="76"/>
      <c r="BJ545" s="470"/>
      <c r="BK545" s="476"/>
      <c r="BL545" s="79"/>
      <c r="BM545" s="79"/>
      <c r="BN545" s="470">
        <v>0</v>
      </c>
      <c r="BO545" s="474" t="str">
        <f>担当者_モテ</f>
        <v>NG</v>
      </c>
      <c r="BP545" s="76"/>
      <c r="BQ545" s="76"/>
      <c r="BR545" s="470"/>
      <c r="BS545" s="472" t="str">
        <f>担当者_モテR</f>
        <v>NG</v>
      </c>
      <c r="BT545" s="76"/>
      <c r="BU545" s="76"/>
      <c r="BV545" s="470"/>
      <c r="BW545" s="468">
        <f t="shared" ref="BW545" si="27818">IFERROR(SUM(IF(K545&lt;&gt;"NG",N545*K$1,0),IF(O545&lt;&gt;"NG",R545*O$1,0),IF(S545&lt;&gt;"NG",V545*S$1,0),IF(W545&lt;&gt;"NG",Z545*W$1,0),IF(AA545&lt;&gt;"NG",AD545*AA$1,0),IF(AE545&lt;&gt;"NG",AH545*AE$1,0),IF(AI545&lt;&gt;"NG",AL545*AI$1,0),IF(AM545&lt;&gt;"NG",AP545*AM$1,0),IF(AQ545&lt;&gt;"NG",AT545*AQ$1,0),IF(AU545&lt;&gt;"NG",AX545*AU$1,0),IF(AY545&lt;&gt;"NG",BB545*AY$1,0),IF(BC545&lt;&gt;"NG",BF545*BC$1,0),IF(BG545&lt;&gt;"NG",BJ545*BG$1,0),IF(BK545&lt;&gt;"NG",BN545*BK$1,0),IF(BO545&lt;&gt;"NG",BR545*BO$1,0),IF(BS545&lt;&gt;"NG",BV545*BS$1,0))/SUM(IF(K545&lt;&gt;"NG",K$1,0),IF(O545&lt;&gt;"NG",O$1,0),IF(S545&lt;&gt;"NG",S$1,0),IF(W545&lt;&gt;"NG",W$1,0),IF(AA545&lt;&gt;"NG",AA$1,0),IF(AE545&lt;&gt;"NG",AE$1,0),IF(AI545&lt;&gt;"NG",AI$1,0),IF(AM545&lt;&gt;"NG",AM$1,0),IF(AQ545&lt;&gt;"NG",AQ$1,0),IF(AU545&lt;&gt;"NG",AU$1,0),IF(AY545&lt;&gt;"NG",AY$1,0),IF(BC545&lt;&gt;"NG",BC$1,0),IF(BG545&lt;&gt;"NG",BG$1,0),IF(BK545&lt;&gt;"NG",BK$1,0),IF(BO545&lt;&gt;"NG",BO$1,0),IF(BS545&lt;&gt;"NG",BS$1,0)),0)</f>
        <v>0</v>
      </c>
      <c r="BX545" s="466"/>
      <c r="BY545" s="490"/>
      <c r="BZ545" s="5"/>
      <c r="CA545" s="32">
        <f t="shared" ref="CA545" si="27819">IF(AND($M545&lt;&gt;$BZ$5,$M545&lt;=$BZ$6,$M545&lt;&gt;$BZ$7),1,0)</f>
        <v>0</v>
      </c>
      <c r="CB545" s="32">
        <f t="shared" ref="CB545" si="27820">IF(AND($Q545&lt;&gt;$BZ$5,$Q545&lt;=$BZ$6,$Q545&lt;&gt;$BZ$7),1,0)</f>
        <v>0</v>
      </c>
      <c r="CC545" s="32">
        <f t="shared" ref="CC545" si="27821">IF(AND($U545&lt;&gt;$BZ$5,$U545&lt;=$BZ$6,$U545&lt;&gt;$BZ$7),1,0)</f>
        <v>0</v>
      </c>
      <c r="CD545" s="32">
        <f t="shared" ref="CD545" si="27822">IF(AND($Y545&lt;&gt;$BZ$5,$Y545&lt;=$BZ$6,$Y545&lt;&gt;$BZ$7),1,0)</f>
        <v>0</v>
      </c>
      <c r="CE545" s="32">
        <f t="shared" ref="CE545" si="27823">IF(AND($AG545&lt;&gt;$BZ$5,$AG545&lt;=$BZ$6,$AG545&lt;&gt;$BZ$7),1,0)</f>
        <v>0</v>
      </c>
      <c r="CF545" s="32">
        <f t="shared" ref="CF545" si="27824">IF(AND($AK545&lt;&gt;$BZ$5,$AK545&lt;=$BZ$6,$AK545&lt;&gt;$BZ$7),1,0)</f>
        <v>0</v>
      </c>
      <c r="CG545" s="32">
        <f t="shared" ref="CG545" si="27825">IF(AND($AS545&lt;&gt;$BZ$5,$AS545&lt;=$BZ$6,$AS545&lt;&gt;$BZ$7),1,0)</f>
        <v>0</v>
      </c>
      <c r="CH545" s="32">
        <f t="shared" ref="CH545" si="27826">IF(AND($AW545&lt;&gt;$BZ$5,$AW545&lt;=$BZ$6,$AW545&lt;&gt;$BZ$7),1,0)</f>
        <v>0</v>
      </c>
      <c r="CI545" s="32">
        <f t="shared" ref="CI545" si="27827">IF(AND($BE545&lt;&gt;$BZ$5,$BE545&lt;=$BZ$6,$BE545&lt;&gt;$BZ$7),1,0)</f>
        <v>0</v>
      </c>
      <c r="CJ545" s="32">
        <f t="shared" ref="CJ545" si="27828">IF(AND($BI545&lt;&gt;$BZ$5,$BI545&lt;=$BZ$6,$BI545&lt;&gt;$BZ$7),1,0)</f>
        <v>0</v>
      </c>
      <c r="CK545" s="32">
        <f t="shared" ref="CK545" si="27829">IF(AND($BQ545&lt;&gt;$BZ$5,$BQ545&lt;=$BZ$6,$BQ545&lt;&gt;$BZ$7),1,0)</f>
        <v>0</v>
      </c>
      <c r="CL545" s="32">
        <f t="shared" ref="CL545" si="27830">IF(AND($BU545&lt;&gt;$BZ$5,$BU545&lt;=$BZ$6,$BU545&lt;&gt;$BZ$7),1,0)</f>
        <v>0</v>
      </c>
      <c r="CO545" s="32">
        <f>IF(AND($M545&lt;&gt;$CN$5,$M545&lt;=$CN$6,$M545&lt;&gt;$CN$7),1,0)</f>
        <v>0</v>
      </c>
      <c r="CP545" s="32">
        <f>IF(AND($Q545&lt;&gt;$CN$5,$Q545&lt;=$CN$6,$Q545&lt;&gt;$CN$7),1,0)</f>
        <v>0</v>
      </c>
      <c r="CQ545" s="32">
        <f>IF(AND($U545&lt;&gt;$CN$5,$U545&lt;=$CN$6,$U545&lt;&gt;$CN$7),1,0)</f>
        <v>0</v>
      </c>
      <c r="CR545" s="32">
        <f>IF(AND($Y545&lt;&gt;$CN$5,$Y545&lt;=$CN$6,$Y545&lt;&gt;$CN$7),1,0)</f>
        <v>0</v>
      </c>
      <c r="CS545" s="32">
        <f>IF(AND($AG545&lt;&gt;$CN$5,$AG545&lt;=$CN$6,$AG545&lt;&gt;$CN$7),1,0)</f>
        <v>0</v>
      </c>
      <c r="CT545" s="32">
        <f>IF(AND($AK545&lt;&gt;$CN$5,$AK545&lt;=$CN$6,$AK545&lt;&gt;$CN$7),1,0)</f>
        <v>0</v>
      </c>
      <c r="CU545" s="32">
        <f>IF(AND($AS545&lt;&gt;$CN$5,$AS545&lt;=$CN$6,$AS545&lt;&gt;$CN$7),1,0)</f>
        <v>0</v>
      </c>
      <c r="CV545" s="32">
        <f>IF(AND($AW545&lt;&gt;$CN$5,$AW545&lt;=$CN$6,$AW545&lt;&gt;$CN$7),1,0)</f>
        <v>0</v>
      </c>
      <c r="CW545" s="32">
        <f>IF(AND($BE545&lt;&gt;$CN$5,$BE545&lt;=$CN$6,$BE545&lt;&gt;$CN$7),1,0)</f>
        <v>0</v>
      </c>
      <c r="CX545" s="32">
        <f>IF(AND($BI545&lt;&gt;$CN$5,$BI545&lt;=$CN$6,$BI545&lt;&gt;$CN$7),1,0)</f>
        <v>0</v>
      </c>
      <c r="CY545" s="32">
        <f>IF(AND($BQ545&lt;&gt;$CN$5,$BQ545&lt;=$CN$6,$BQ545&lt;&gt;$CN$7),1,0)</f>
        <v>0</v>
      </c>
      <c r="CZ545" s="32">
        <f>IF(AND($BU545&lt;&gt;$CN$5,$BU545&lt;=$CN$6,$BU545&lt;&gt;$CN$7),1,0)</f>
        <v>0</v>
      </c>
      <c r="DC545" s="32">
        <f>IF(AND($M545&lt;&gt;$DB$5,$M545&lt;=$DB$6,$M545&lt;&gt;$CN$7),1,0)</f>
        <v>0</v>
      </c>
      <c r="DD545" s="32">
        <f>IF(AND($Q545&lt;&gt;$DB$5,$Q545&lt;=$DB$6,$Q545&lt;&gt;$CN$7),1,0)</f>
        <v>0</v>
      </c>
      <c r="DE545" s="32">
        <f>IF(AND($U545&lt;&gt;$DB$5,$U545&lt;=$DB$6,$U545&lt;&gt;$CN$7),1,0)</f>
        <v>0</v>
      </c>
      <c r="DF545" s="32">
        <f>IF(AND($Y545&lt;&gt;$DB$5,$Y545&lt;=$DB$6,$Y545&lt;&gt;$CN$7),1,0)</f>
        <v>0</v>
      </c>
      <c r="DG545" s="32">
        <f>IF(AND($AG545&lt;&gt;$DB$5,$AG545&lt;=$DB$6,$AG545&lt;&gt;$CN$7),1,0)</f>
        <v>0</v>
      </c>
      <c r="DH545" s="32">
        <f>IF(AND($AK545&lt;&gt;$DB$5,$AK545&lt;=$DB$6,$AK545&lt;&gt;$CN$7),1,0)</f>
        <v>0</v>
      </c>
      <c r="DI545" s="32">
        <f>IF(AND($AS545&lt;&gt;$DB$5,$AS545&lt;=$DB$6,$AS545&lt;&gt;$CN$7),1,0)</f>
        <v>0</v>
      </c>
      <c r="DJ545" s="32">
        <f>IF(AND($AW545&lt;&gt;$DB$5,$AW545&lt;=$DB$6,$AW545&lt;&gt;$CN$7),1,0)</f>
        <v>0</v>
      </c>
      <c r="DK545" s="32">
        <f>IF(AND($BE545&lt;&gt;$DB$5,$BE545&lt;=$DB$6,$BE545&lt;&gt;$CN$7),1,0)</f>
        <v>0</v>
      </c>
      <c r="DL545" s="32">
        <f>IF(AND($BI545&lt;&gt;$DB$5,$BI545&lt;=$DB$6,$BI545&lt;&gt;$CN$7),1,0)</f>
        <v>0</v>
      </c>
      <c r="DM545" s="32">
        <f>IF(AND($BQ545&lt;&gt;$DB$5,$BQ545&lt;=$DB$6,$BQ545&lt;&gt;$CN$7),1,0)</f>
        <v>0</v>
      </c>
      <c r="DN545" s="32">
        <f>IF(AND($BU545&lt;&gt;$DB$5,$BU545&lt;=$DB$6,$BU545&lt;&gt;$CN$7),1,0)</f>
        <v>0</v>
      </c>
      <c r="DQ545" s="32">
        <f t="shared" ref="DQ545" si="27831">IF(AND($M545&lt;&gt;$DP$5,$M545&lt;=$DP$6,$M545&lt;&gt;$CN$7),1,0)</f>
        <v>0</v>
      </c>
      <c r="DR545" s="32">
        <f t="shared" ref="DR545" si="27832">IF(AND($Q545&lt;&gt;$DP$5,$Q545&lt;=$DP$6,$Q545&lt;&gt;$CN$7),1,0)</f>
        <v>0</v>
      </c>
      <c r="DS545" s="32">
        <f t="shared" ref="DS545" si="27833">IF(AND($U545&lt;&gt;$DP$5,$U545&lt;=$DP$6,$U545&lt;&gt;$CN$7),1,0)</f>
        <v>0</v>
      </c>
      <c r="DT545" s="32">
        <f t="shared" ref="DT545" si="27834">IF(AND($Y545&lt;&gt;$DP$5,$Y545&lt;=$DP$6,$Y545&lt;&gt;$CN$7),1,0)</f>
        <v>0</v>
      </c>
      <c r="DU545" s="32">
        <f t="shared" ref="DU545" si="27835">IF(AND($AG545&lt;&gt;$DP$5,$AG545&lt;=$DP$6,$AG545&lt;&gt;$CN$7),1,0)</f>
        <v>0</v>
      </c>
      <c r="DV545" s="32">
        <f t="shared" ref="DV545" si="27836">IF(AND($AK545&lt;&gt;$DP$5,$AK545&lt;=$DP$6,$AK545&lt;&gt;$CN$7),1,0)</f>
        <v>0</v>
      </c>
      <c r="DW545" s="32">
        <f t="shared" ref="DW545" si="27837">IF(AND($AS545&lt;&gt;$DP$5,$AS545&lt;=$DP$6,$AS545&lt;&gt;$CN$7),1,0)</f>
        <v>0</v>
      </c>
      <c r="DX545" s="32">
        <f t="shared" ref="DX545" si="27838">IF(AND($AW545&lt;&gt;$DP$5,$AW545&lt;=$DP$6,$AW545&lt;&gt;$CN$7),1,0)</f>
        <v>0</v>
      </c>
      <c r="DY545" s="32">
        <f t="shared" ref="DY545" si="27839">IF(AND($BE545&lt;&gt;$DP$5,$BE545&lt;=$DP$6,$BE545&lt;&gt;$CN$7),1,0)</f>
        <v>0</v>
      </c>
      <c r="DZ545" s="32">
        <f t="shared" ref="DZ545" si="27840">IF(AND($BI545&lt;&gt;$DP$5,$BI545&lt;=$DP$6,$BI545&lt;&gt;$CN$7),1,0)</f>
        <v>0</v>
      </c>
      <c r="EA545" s="32">
        <f t="shared" ref="EA545" si="27841">IF(AND($BQ545&lt;&gt;$DP$5,$BQ545&lt;=$DP$6,$BQ545&lt;&gt;$CN$7),1,0)</f>
        <v>0</v>
      </c>
      <c r="EB545" s="32">
        <f t="shared" ref="EB545" si="27842">IF(AND($BU545&lt;&gt;$DP$5,$BU545&lt;=$DP$6,$BU545&lt;&gt;$CN$7),1,0)</f>
        <v>0</v>
      </c>
      <c r="EE545" s="328">
        <f>IF(M545&lt;&gt;"",IF(M545&lt;=$ED$6,1,IF(L545&gt;$ED$6,0,NETWORKDAYS(L545,$ED$6,祭日リスト)/NETWORKDAYS(L545,M545,祭日リスト)))*$GG545*週間進捗報告書!$G$9,0)</f>
        <v>0</v>
      </c>
      <c r="EF545" s="328">
        <f>IF(Q545&lt;&gt;"",IF(Q545&lt;=$ED$6,1,IF(P545&gt;$ED$6,0,NETWORKDAYS(P545,$ED$6,祭日リスト)/NETWORKDAYS(P545,Q545,祭日リスト)))*$GG545*週間進捗報告書!$G$10,0)</f>
        <v>0</v>
      </c>
      <c r="EG545" s="328">
        <f>IF(U545&lt;&gt;"",IF(U545&lt;=$ED$6,1,IF(T545&gt;$ED$6,0,NETWORKDAYS(T545,$ED$6,祭日リスト)/NETWORKDAYS(T545,U545,祭日リスト)))*$GG545*週間進捗報告書!$G$11,0)</f>
        <v>0</v>
      </c>
      <c r="EH545" s="328">
        <f>IF(Y545&lt;&gt;"",IF(Y545&lt;=$ED$6,1,IF(X545&gt;$ED$6,0,NETWORKDAYS(X545,$ED$6,祭日リスト)/NETWORKDAYS(X545,Y545,祭日リスト)))*$GG545*週間進捗報告書!$G$12,0)</f>
        <v>0</v>
      </c>
      <c r="EI545" s="328">
        <f>IF(AG545&lt;&gt;"",IF(AG545&lt;=$ED$6,1,IF(AF545&gt;$ED$6,0,NETWORKDAYS(AF545,$ED$6,祭日リスト)/NETWORKDAYS(AF545,AG545,祭日リスト)))*$GG545*週間進捗報告書!$G$13,0)</f>
        <v>0</v>
      </c>
      <c r="EJ545" s="328">
        <f>IF(AK545&lt;&gt;"",IF(AK545&lt;=$ED$6,1,IF(AJ545&gt;$ED$6,0,NETWORKDAYS(AJ545,$ED$6,祭日リスト)/NETWORKDAYS(AJ545,AK545,祭日リスト)))*$GG545*週間進捗報告書!$G$14,0)</f>
        <v>0</v>
      </c>
      <c r="EK545" s="328">
        <f>IF(AS545&lt;&gt;"",IF(AS545&lt;=$ED$6,1,IF(AR545&gt;$ED$6,0,NETWORKDAYS(AR545,$ED$6,祭日リスト)/NETWORKDAYS(AR545,AS545,祭日リスト)))*$GG545*週間進捗報告書!$G$15,0)</f>
        <v>0</v>
      </c>
      <c r="EL545" s="328">
        <f>IF(AW545&lt;&gt;"",IF(AW545&lt;=$ED$6,1,IF(AV545&gt;$ED$6,0,NETWORKDAYS(AV545,$ED$6,祭日リスト)/NETWORKDAYS(AV545,AW545,祭日リスト)))*$GG545*週間進捗報告書!$G$16,0)</f>
        <v>0</v>
      </c>
      <c r="EM545" s="328">
        <f>IF(BE545&lt;&gt;"",IF(BE545&lt;=$ED$6,1,IF(BD545&gt;$ED$6,0,NETWORKDAYS(BD545,$ED$6,祭日リスト)/NETWORKDAYS(BD545,BE545,祭日リスト)))*$GG545*週間進捗報告書!$G$17,0)</f>
        <v>0</v>
      </c>
      <c r="EN545" s="328">
        <f>IF(BI545&lt;&gt;"",IF(BI545&lt;=$ED$6,1,IF(BH545&gt;$ED$6,0,NETWORKDAYS(BH545,$ED$6,祭日リスト)/NETWORKDAYS(BH545,BI545,祭日リスト)))*$GG545*週間進捗報告書!$G$18,0)</f>
        <v>0</v>
      </c>
      <c r="EO545" s="328">
        <f>IF(BQ545&lt;&gt;"",IF(BQ545&lt;=$ED$6,1,IF(BP545&gt;$ED$6,0,NETWORKDAYS(BP545,$ED$6,祭日リスト)/NETWORKDAYS(BP545,BQ545,祭日リスト)))*$GG545*週間進捗報告書!$G$19,0)</f>
        <v>0</v>
      </c>
      <c r="EP545" s="328">
        <f>IF(BU545&lt;&gt;"",IF(BU545&lt;=$ED$6,1,IF(BT545&gt;$ED$6,0,NETWORKDAYS(BT545,$ED$6,祭日リスト)/NETWORKDAYS(BT545,BU545,祭日リスト)))*$GG545*週間進捗報告書!$G$20,0)</f>
        <v>0</v>
      </c>
      <c r="ER545" s="547">
        <f t="shared" ref="ER545:FC545" si="27843">EE545-EE546</f>
        <v>0</v>
      </c>
      <c r="ES545" s="547">
        <f t="shared" si="27843"/>
        <v>0</v>
      </c>
      <c r="ET545" s="547">
        <f t="shared" si="27843"/>
        <v>0</v>
      </c>
      <c r="EU545" s="547">
        <f t="shared" si="27843"/>
        <v>0</v>
      </c>
      <c r="EV545" s="547">
        <f t="shared" si="27843"/>
        <v>0</v>
      </c>
      <c r="EW545" s="547">
        <f t="shared" si="27843"/>
        <v>0</v>
      </c>
      <c r="EX545" s="547">
        <f t="shared" si="27843"/>
        <v>0</v>
      </c>
      <c r="EY545" s="547">
        <f t="shared" si="27843"/>
        <v>0</v>
      </c>
      <c r="EZ545" s="547">
        <f t="shared" si="27843"/>
        <v>0</v>
      </c>
      <c r="FA545" s="547">
        <f t="shared" si="27843"/>
        <v>0</v>
      </c>
      <c r="FB545" s="547">
        <f t="shared" si="27843"/>
        <v>0</v>
      </c>
      <c r="FC545" s="547">
        <f t="shared" si="27843"/>
        <v>0</v>
      </c>
      <c r="FD545" s="547">
        <f t="shared" ref="FD545" si="27844">SUM(ER545:FC546)</f>
        <v>0</v>
      </c>
      <c r="FE545" s="333"/>
      <c r="FG545" s="32">
        <f>IF(AND($M545&lt;&gt;$FF$7),1,0)</f>
        <v>0</v>
      </c>
      <c r="FH545" s="32">
        <f>IF(AND($Q545&lt;&gt;$FF$7),1,0)</f>
        <v>0</v>
      </c>
      <c r="FI545" s="32">
        <f>IF(AND($U545&lt;&gt;$FF$7),1,0)</f>
        <v>0</v>
      </c>
      <c r="FJ545" s="32">
        <f>IF(AND($Y545&lt;&gt;$FF$7),1,0)</f>
        <v>0</v>
      </c>
      <c r="FK545" s="32">
        <f>IF(AND($AG545&lt;&gt;$FF$7),1,0)</f>
        <v>0</v>
      </c>
      <c r="FL545" s="32">
        <f>IF(AND($AK545&lt;&gt;$FF$7),1,0)</f>
        <v>0</v>
      </c>
      <c r="FM545" s="32">
        <f>IF(AND($AS545&lt;&gt;$FF$7),1,0)</f>
        <v>0</v>
      </c>
      <c r="FN545" s="32">
        <f>IF(AND($AW545&lt;&gt;$FF$7),1,0)</f>
        <v>0</v>
      </c>
      <c r="FO545" s="32">
        <f>IF(AND($BE545&lt;&gt;$FF$7),1,0)</f>
        <v>0</v>
      </c>
      <c r="FP545" s="32">
        <f>IF(AND($BI545&lt;&gt;$FF$7),1,0)</f>
        <v>0</v>
      </c>
      <c r="FQ545" s="32">
        <f>IF(AND($BQ545&lt;&gt;$FF$7),1,0)</f>
        <v>0</v>
      </c>
      <c r="FR545" s="32">
        <f>IF(AND($BU545&lt;&gt;$FF$7),1,0)</f>
        <v>0</v>
      </c>
      <c r="FU545" s="294">
        <f t="shared" ref="FU545" si="27845">IF($K545&lt;&gt;"NG",$GG545,0)</f>
        <v>0</v>
      </c>
      <c r="FV545" s="294">
        <f t="shared" ref="FV545" si="27846">IF($O545&lt;&gt;"NG",$GG545,0)</f>
        <v>0</v>
      </c>
      <c r="FW545" s="294">
        <f t="shared" ref="FW545" si="27847">IF($S545&lt;&gt;"NG",$GG545,0)</f>
        <v>0</v>
      </c>
      <c r="FX545" s="294">
        <f t="shared" ref="FX545" si="27848">IF($W545&lt;&gt;"NG",$GG545,0)</f>
        <v>0</v>
      </c>
      <c r="FY545" s="294">
        <f t="shared" ref="FY545" si="27849">IF($AE545&lt;&gt;"NG",$GG545,0)</f>
        <v>0</v>
      </c>
      <c r="FZ545" s="294">
        <f t="shared" ref="FZ545" si="27850">IF($AI545&lt;&gt;"NG",$GG545,0)</f>
        <v>0</v>
      </c>
      <c r="GA545" s="294">
        <f t="shared" ref="GA545" si="27851">IF($AQ545&lt;&gt;"NG",$GG545,0)</f>
        <v>0</v>
      </c>
      <c r="GB545" s="294">
        <f t="shared" ref="GB545" si="27852">IF($AU545&lt;&gt;"NG",$GG545,0)</f>
        <v>0</v>
      </c>
      <c r="GC545" s="294">
        <f t="shared" ref="GC545" si="27853">IF($BC545&lt;&gt;"NG",$GG545,0)</f>
        <v>0</v>
      </c>
      <c r="GD545" s="294">
        <f t="shared" ref="GD545" si="27854">IF($BG545&lt;&gt;"NG",$GG545,0)</f>
        <v>0</v>
      </c>
      <c r="GE545" s="294">
        <f t="shared" ref="GE545" si="27855">IF($BO545&lt;&gt;"NG",$GG545,0)</f>
        <v>0</v>
      </c>
      <c r="GF545" s="294">
        <f t="shared" ref="GF545" si="27856">IF($BS545&lt;&gt;"NG",$GG545,0)</f>
        <v>0</v>
      </c>
      <c r="GG545" s="294" t="e">
        <f>VLOOKUP($D545,リスト!$D:$S,15,FALSE)</f>
        <v>#N/A</v>
      </c>
      <c r="GH545" s="2" t="e">
        <f>INDEX(リスト!$V:$V,MATCH(中日程計画表!$D545,リスト!$D:$D,0))</f>
        <v>#N/A</v>
      </c>
      <c r="GI545" s="2" t="e">
        <f>INDEX(リスト!$A:$A,MATCH(中日程計画表!$D545,リスト!$D:$D,0))</f>
        <v>#N/A</v>
      </c>
      <c r="GJ545" s="2" t="e">
        <f>INDEX(リスト!$U:$U,MATCH(中日程計画表!$D545,リスト!$D:$D,0))</f>
        <v>#N/A</v>
      </c>
      <c r="GK545" s="5" t="e">
        <f>INDEX(リスト!$W:$W,MATCH(中日程計画表!$D545,リスト!$D:$D,0))</f>
        <v>#N/A</v>
      </c>
      <c r="GL545" s="2" t="s">
        <v>200</v>
      </c>
      <c r="GM545" s="296">
        <f>D545</f>
        <v>0</v>
      </c>
      <c r="GN545" s="296">
        <f>E545</f>
        <v>0</v>
      </c>
      <c r="GU545" s="460" t="str">
        <f t="shared" ref="GU545" si="27857">AE545</f>
        <v>NG</v>
      </c>
      <c r="GV545" s="460">
        <f t="shared" ref="GV545" si="27858">EI545</f>
        <v>0</v>
      </c>
      <c r="GW545" s="460">
        <f t="shared" ref="GW545" si="27859">EI546</f>
        <v>0</v>
      </c>
      <c r="GX545" s="462">
        <f t="shared" ref="GX545" si="27860">EV545</f>
        <v>0</v>
      </c>
      <c r="GY545" s="460" t="str">
        <f t="shared" ref="GY545" si="27861">AI545</f>
        <v>NG</v>
      </c>
      <c r="GZ545" s="460">
        <f t="shared" ref="GZ545" si="27862">EJ545</f>
        <v>0</v>
      </c>
      <c r="HA545" s="460">
        <f t="shared" ref="HA545" si="27863">EJ546</f>
        <v>0</v>
      </c>
      <c r="HB545" s="462">
        <f t="shared" ref="HB545" si="27864">EW545</f>
        <v>0</v>
      </c>
      <c r="HC545" s="460" t="str">
        <f t="shared" ref="HC545" si="27865">AQ545</f>
        <v>NG</v>
      </c>
      <c r="HD545" s="460">
        <f t="shared" ref="HD545" si="27866">EK545</f>
        <v>0</v>
      </c>
      <c r="HE545" s="460">
        <f t="shared" ref="HE545" si="27867">EK546</f>
        <v>0</v>
      </c>
      <c r="HF545" s="462">
        <f t="shared" ref="HF545" si="27868">EX545</f>
        <v>0</v>
      </c>
      <c r="HG545" s="460" t="str">
        <f t="shared" ref="HG545" si="27869">AU545</f>
        <v>NG</v>
      </c>
      <c r="HH545" s="460">
        <f t="shared" ref="HH545" si="27870">EL545</f>
        <v>0</v>
      </c>
      <c r="HI545" s="460">
        <f t="shared" ref="HI545" si="27871">EL546</f>
        <v>0</v>
      </c>
      <c r="HJ545" s="462">
        <f t="shared" ref="HJ545" si="27872">EY545</f>
        <v>0</v>
      </c>
      <c r="HK545" s="460" t="str">
        <f t="shared" ref="HK545" si="27873">BC545</f>
        <v>NG</v>
      </c>
      <c r="HL545" s="460">
        <f t="shared" ref="HL545" si="27874">EM545</f>
        <v>0</v>
      </c>
      <c r="HM545" s="460">
        <f t="shared" ref="HM545" si="27875">EM546</f>
        <v>0</v>
      </c>
      <c r="HN545" s="462">
        <f t="shared" ref="HN545" si="27876">EZ545</f>
        <v>0</v>
      </c>
      <c r="HO545" s="460" t="str">
        <f t="shared" ref="HO545" si="27877">BG545</f>
        <v>NG</v>
      </c>
      <c r="HP545" s="460">
        <f t="shared" ref="HP545" si="27878">EN545</f>
        <v>0</v>
      </c>
      <c r="HQ545" s="460">
        <f t="shared" ref="HQ545" si="27879">EN546</f>
        <v>0</v>
      </c>
      <c r="HR545" s="462">
        <f t="shared" ref="HR545" si="27880">FA545</f>
        <v>0</v>
      </c>
      <c r="HS545" s="332"/>
    </row>
    <row r="546" spans="1:227" ht="12" customHeight="1">
      <c r="A546" s="489"/>
      <c r="B546" s="487"/>
      <c r="C546" s="475"/>
      <c r="D546" s="485"/>
      <c r="E546" s="483"/>
      <c r="F546" s="317"/>
      <c r="G546" s="317"/>
      <c r="H546" s="317"/>
      <c r="I546" s="317"/>
      <c r="J546" s="316"/>
      <c r="K546" s="481"/>
      <c r="L546" s="77"/>
      <c r="M546" s="77"/>
      <c r="N546" s="471"/>
      <c r="O546" s="475"/>
      <c r="P546" s="77"/>
      <c r="Q546" s="77"/>
      <c r="R546" s="471"/>
      <c r="S546" s="475"/>
      <c r="T546" s="77"/>
      <c r="U546" s="77"/>
      <c r="V546" s="471"/>
      <c r="W546" s="473"/>
      <c r="X546" s="77"/>
      <c r="Y546" s="77"/>
      <c r="Z546" s="471"/>
      <c r="AA546" s="477"/>
      <c r="AB546" s="80"/>
      <c r="AC546" s="80"/>
      <c r="AD546" s="471"/>
      <c r="AE546" s="473"/>
      <c r="AF546" s="77"/>
      <c r="AG546" s="77"/>
      <c r="AH546" s="471"/>
      <c r="AI546" s="473"/>
      <c r="AJ546" s="77"/>
      <c r="AK546" s="77"/>
      <c r="AL546" s="471"/>
      <c r="AM546" s="477"/>
      <c r="AN546" s="80"/>
      <c r="AO546" s="80"/>
      <c r="AP546" s="471"/>
      <c r="AQ546" s="473"/>
      <c r="AR546" s="77"/>
      <c r="AS546" s="77"/>
      <c r="AT546" s="471"/>
      <c r="AU546" s="473"/>
      <c r="AV546" s="77"/>
      <c r="AW546" s="77"/>
      <c r="AX546" s="471"/>
      <c r="AY546" s="477"/>
      <c r="AZ546" s="80"/>
      <c r="BA546" s="80"/>
      <c r="BB546" s="471"/>
      <c r="BC546" s="475"/>
      <c r="BD546" s="77"/>
      <c r="BE546" s="77"/>
      <c r="BF546" s="471"/>
      <c r="BG546" s="473"/>
      <c r="BH546" s="77"/>
      <c r="BI546" s="77"/>
      <c r="BJ546" s="471"/>
      <c r="BK546" s="477"/>
      <c r="BL546" s="80"/>
      <c r="BM546" s="80"/>
      <c r="BN546" s="471"/>
      <c r="BO546" s="475"/>
      <c r="BP546" s="77"/>
      <c r="BQ546" s="77"/>
      <c r="BR546" s="471"/>
      <c r="BS546" s="473"/>
      <c r="BT546" s="77"/>
      <c r="BU546" s="77"/>
      <c r="BV546" s="471"/>
      <c r="BW546" s="469"/>
      <c r="BX546" s="467"/>
      <c r="BY546" s="490"/>
      <c r="CA546" s="19">
        <f t="shared" ref="CA546" si="27881">IF(AND($N545=1,$M546&lt;&gt;$BZ$7),1,0)</f>
        <v>0</v>
      </c>
      <c r="CB546" s="19">
        <f t="shared" ref="CB546" si="27882">IF(AND($R545=1,$Q546&lt;&gt;$BZ$7),1,0)</f>
        <v>0</v>
      </c>
      <c r="CC546" s="19">
        <f t="shared" ref="CC546" si="27883">IF(AND($V545=1,$U546&lt;&gt;$BZ$7),1,0)</f>
        <v>0</v>
      </c>
      <c r="CD546" s="19">
        <f t="shared" ref="CD546" si="27884">IF(AND($Z545=1,$Y546&lt;&gt;$BZ$7),1,0)</f>
        <v>0</v>
      </c>
      <c r="CE546" s="19">
        <f t="shared" ref="CE546" si="27885">IF(AND($AH545=1,$AG546&lt;&gt;$BZ$7),1,0)</f>
        <v>0</v>
      </c>
      <c r="CF546" s="19">
        <f t="shared" ref="CF546" si="27886">IF(AND($AL545=1,$AK546&lt;&gt;$BZ$7),1,0)</f>
        <v>0</v>
      </c>
      <c r="CG546" s="19">
        <f t="shared" ref="CG546" si="27887">IF(AND($AT545=1,$AS546&lt;&gt;$BZ$7),1,0)</f>
        <v>0</v>
      </c>
      <c r="CH546" s="19">
        <f t="shared" ref="CH546" si="27888">IF(AND($AX545=1,$AW546&lt;&gt;$BZ$7),1,0)</f>
        <v>0</v>
      </c>
      <c r="CI546" s="19">
        <f t="shared" ref="CI546" si="27889">IF(AND($BF545=1,$BE546&lt;&gt;$BZ$7),1,0)</f>
        <v>0</v>
      </c>
      <c r="CJ546" s="19">
        <f t="shared" ref="CJ546" si="27890">IF(AND($BJ545=1,$BI546&lt;&gt;$BZ$7),1,0)</f>
        <v>0</v>
      </c>
      <c r="CK546" s="19">
        <f t="shared" ref="CK546" si="27891">IF(AND($BR545=1,$BQ546&lt;&gt;$BZ$7),1,0)</f>
        <v>0</v>
      </c>
      <c r="CL546" s="19">
        <f t="shared" ref="CL546" si="27892">IF(AND($BV545=1,$BU546&lt;&gt;$BZ$7),1,0)</f>
        <v>0</v>
      </c>
      <c r="CO546" s="19">
        <f>IF(AND($M546&lt;&gt;$CN$7,$M546&lt;=$CN$6),1,0)</f>
        <v>0</v>
      </c>
      <c r="CP546" s="19">
        <f>IF(AND($Q546&lt;&gt;$CN$7,$Q546&lt;=$CN$6),1,0)</f>
        <v>0</v>
      </c>
      <c r="CQ546" s="19">
        <f>IF(AND($U546&lt;&gt;$CN$7,$U546&lt;=$CN$6),1,0)</f>
        <v>0</v>
      </c>
      <c r="CR546" s="19">
        <f>IF(AND($Y546&lt;&gt;$CN$7,$Y546&lt;=$CN$6),1,0)</f>
        <v>0</v>
      </c>
      <c r="CS546" s="19">
        <f>IF(AND($AG546&lt;&gt;$CN$7,$AG546&lt;=$CN$6),1,0)</f>
        <v>0</v>
      </c>
      <c r="CT546" s="19">
        <f>IF(AND($AK546&lt;&gt;$CN$7,$AK546&lt;=$CN$6),1,0)</f>
        <v>0</v>
      </c>
      <c r="CU546" s="19">
        <f>IF(AND($AS546&lt;&gt;$CN$7,$AS546&lt;=$CN$6),1,0)</f>
        <v>0</v>
      </c>
      <c r="CV546" s="19">
        <f>IF(AND($AW546&lt;&gt;$CN$7,$AW546&lt;=$CN$6),1,0)</f>
        <v>0</v>
      </c>
      <c r="CW546" s="19">
        <f>IF(AND($BE546&lt;&gt;$CN$7,$BE546&lt;=$CN$6),1,0)</f>
        <v>0</v>
      </c>
      <c r="CX546" s="19">
        <f>IF(AND($BI546&lt;&gt;$CN$7,$BI546&lt;=$CN$6),1,0)</f>
        <v>0</v>
      </c>
      <c r="CY546" s="19">
        <f>IF(AND($BQ546&lt;&gt;$CN$7,$BQ546&lt;=$CN$6),1,0)</f>
        <v>0</v>
      </c>
      <c r="CZ546" s="19">
        <f>IF(AND($BU546&lt;&gt;$CN$7,$BU546&lt;=$CN$6),1,0)</f>
        <v>0</v>
      </c>
      <c r="DC546" s="19">
        <f>IF($N545=1,1,0)</f>
        <v>0</v>
      </c>
      <c r="DD546" s="19">
        <f>IF($R545=1,1,0)</f>
        <v>0</v>
      </c>
      <c r="DE546" s="19">
        <f>IF($V545=1,1,0)</f>
        <v>0</v>
      </c>
      <c r="DF546" s="19">
        <f>IF($Z545=1,1,0)</f>
        <v>0</v>
      </c>
      <c r="DG546" s="19">
        <f>IF($AH545=1,1,0)</f>
        <v>0</v>
      </c>
      <c r="DH546" s="19">
        <f>IF($AL545=1,1,0)</f>
        <v>0</v>
      </c>
      <c r="DI546" s="19">
        <f>IF($AT545=1,1,0)</f>
        <v>0</v>
      </c>
      <c r="DJ546" s="19">
        <f>IF($AX545=1,1,0)</f>
        <v>0</v>
      </c>
      <c r="DK546" s="19">
        <f>IF($BF545=1,1,0)</f>
        <v>0</v>
      </c>
      <c r="DL546" s="19">
        <f>IF($BJ545=1,1,0)</f>
        <v>0</v>
      </c>
      <c r="DM546" s="19">
        <f>IF($BR545=1,1,0)</f>
        <v>0</v>
      </c>
      <c r="DN546" s="19">
        <f>IF($BV545=1,1,0)</f>
        <v>0</v>
      </c>
      <c r="DQ546" s="19">
        <f t="shared" ref="DQ546" si="27893">IF($N545=1,1,0)</f>
        <v>0</v>
      </c>
      <c r="DR546" s="19">
        <f t="shared" ref="DR546" si="27894">IF($R545=1,1,0)</f>
        <v>0</v>
      </c>
      <c r="DS546" s="19">
        <f t="shared" ref="DS546" si="27895">IF($V545=1,1,0)</f>
        <v>0</v>
      </c>
      <c r="DT546" s="19">
        <f t="shared" ref="DT546" si="27896">IF($Z545=1,1,0)</f>
        <v>0</v>
      </c>
      <c r="DU546" s="19">
        <f t="shared" ref="DU546" si="27897">IF($AH545=1,1,0)</f>
        <v>0</v>
      </c>
      <c r="DV546" s="19">
        <f t="shared" ref="DV546" si="27898">IF($AL545=1,1,0)</f>
        <v>0</v>
      </c>
      <c r="DW546" s="19">
        <f t="shared" ref="DW546" si="27899">IF($AT545=1,1,0)</f>
        <v>0</v>
      </c>
      <c r="DX546" s="19">
        <f t="shared" ref="DX546" si="27900">IF($AX545=1,1,0)</f>
        <v>0</v>
      </c>
      <c r="DY546" s="19">
        <f t="shared" ref="DY546" si="27901">IF($BF545=1,1,0)</f>
        <v>0</v>
      </c>
      <c r="DZ546" s="19">
        <f t="shared" ref="DZ546" si="27902">IF($BJ545=1,1,0)</f>
        <v>0</v>
      </c>
      <c r="EA546" s="19">
        <f t="shared" ref="EA546" si="27903">IF($BR545=1,1,0)</f>
        <v>0</v>
      </c>
      <c r="EB546" s="19">
        <f t="shared" ref="EB546" si="27904">IF($BV545=1,1,0)</f>
        <v>0</v>
      </c>
      <c r="EE546" s="329">
        <f>N545*$FU546*週間進捗報告書!$G$9</f>
        <v>0</v>
      </c>
      <c r="EF546" s="329">
        <f>R545*$FV546*週間進捗報告書!$G$10</f>
        <v>0</v>
      </c>
      <c r="EG546" s="329">
        <f>V545*$FW546*週間進捗報告書!$G$11</f>
        <v>0</v>
      </c>
      <c r="EH546" s="329">
        <f>Z545*$FX546*週間進捗報告書!$G$12</f>
        <v>0</v>
      </c>
      <c r="EI546" s="329">
        <f>AH545*$FY546*週間進捗報告書!$G$13</f>
        <v>0</v>
      </c>
      <c r="EJ546" s="329">
        <f>AL545*$FZ546*週間進捗報告書!$G$14</f>
        <v>0</v>
      </c>
      <c r="EK546" s="329">
        <f>AT545*$GA546*週間進捗報告書!$G$15</f>
        <v>0</v>
      </c>
      <c r="EL546" s="329">
        <f>AX545*$GB546*週間進捗報告書!$G$16</f>
        <v>0</v>
      </c>
      <c r="EM546" s="329">
        <f>BF545*$GC546*週間進捗報告書!$G$17</f>
        <v>0</v>
      </c>
      <c r="EN546" s="329">
        <f>BJ545*$GD546*週間進捗報告書!$G$18</f>
        <v>0</v>
      </c>
      <c r="EO546" s="329">
        <f>BR545*$GE546*週間進捗報告書!$G$19</f>
        <v>0</v>
      </c>
      <c r="EP546" s="329">
        <f>BV545*$GF546*週間進捗報告書!$G$20</f>
        <v>0</v>
      </c>
      <c r="ER546" s="547"/>
      <c r="ES546" s="547"/>
      <c r="ET546" s="547"/>
      <c r="EU546" s="547"/>
      <c r="EV546" s="547"/>
      <c r="EW546" s="547"/>
      <c r="EX546" s="547"/>
      <c r="EY546" s="547"/>
      <c r="EZ546" s="547"/>
      <c r="FA546" s="547"/>
      <c r="FB546" s="547"/>
      <c r="FC546" s="547"/>
      <c r="FD546" s="547"/>
      <c r="FE546" s="332"/>
      <c r="FG546" s="19"/>
      <c r="FH546" s="19"/>
      <c r="FI546" s="19"/>
      <c r="FJ546" s="19"/>
      <c r="FK546" s="19"/>
      <c r="FL546" s="19"/>
      <c r="FM546" s="19"/>
      <c r="FN546" s="19"/>
      <c r="FO546" s="19"/>
      <c r="FP546" s="19"/>
      <c r="FQ546" s="19"/>
      <c r="FR546" s="19"/>
      <c r="FU546" s="295">
        <f t="shared" ref="FU546" si="27905">FU545</f>
        <v>0</v>
      </c>
      <c r="FV546" s="295">
        <f t="shared" ref="FV546" si="27906">FV545</f>
        <v>0</v>
      </c>
      <c r="FW546" s="295">
        <f t="shared" ref="FW546" si="27907">FW545</f>
        <v>0</v>
      </c>
      <c r="FX546" s="295">
        <f t="shared" ref="FX546" si="27908">FX545</f>
        <v>0</v>
      </c>
      <c r="FY546" s="295">
        <f t="shared" ref="FY546" si="27909">FY545</f>
        <v>0</v>
      </c>
      <c r="FZ546" s="295">
        <f t="shared" ref="FZ546" si="27910">FZ545</f>
        <v>0</v>
      </c>
      <c r="GA546" s="295">
        <f t="shared" ref="GA546" si="27911">GA545</f>
        <v>0</v>
      </c>
      <c r="GB546" s="295">
        <f t="shared" ref="GB546" si="27912">GB545</f>
        <v>0</v>
      </c>
      <c r="GC546" s="295">
        <f t="shared" ref="GC546" si="27913">GC545</f>
        <v>0</v>
      </c>
      <c r="GD546" s="295">
        <f t="shared" ref="GD546" si="27914">GD545</f>
        <v>0</v>
      </c>
      <c r="GE546" s="295">
        <f t="shared" ref="GE546" si="27915">GE545</f>
        <v>0</v>
      </c>
      <c r="GF546" s="295">
        <f t="shared" ref="GF546" si="27916">GF545</f>
        <v>0</v>
      </c>
      <c r="GG546" s="295" t="e">
        <f t="shared" ref="GG546" si="27917">GG545</f>
        <v>#N/A</v>
      </c>
      <c r="GH546" s="2" t="e">
        <f>INDEX(リスト!$V:$V,MATCH(中日程計画表!$D545,リスト!$D:$D,0))</f>
        <v>#N/A</v>
      </c>
      <c r="GI546" s="2" t="e">
        <f>INDEX(リスト!$A:$A,MATCH(中日程計画表!$D545,リスト!$D:$D,0))</f>
        <v>#N/A</v>
      </c>
      <c r="GJ546" s="2" t="e">
        <f>INDEX(リスト!$U:$U,MATCH(中日程計画表!$D545,リスト!$D:$D,0))</f>
        <v>#N/A</v>
      </c>
      <c r="GK546" s="5" t="e">
        <f>INDEX(リスト!$W:$W,MATCH(中日程計画表!$D545,リスト!$D:$D,0))</f>
        <v>#N/A</v>
      </c>
      <c r="GL546" s="2" t="s">
        <v>201</v>
      </c>
      <c r="GM546" s="296">
        <f t="shared" ref="GM546" si="27918">GM545</f>
        <v>0</v>
      </c>
      <c r="GN546" s="296">
        <f t="shared" ref="GN546" si="27919">GN545</f>
        <v>0</v>
      </c>
      <c r="GU546" s="461"/>
      <c r="GV546" s="460"/>
      <c r="GW546" s="460"/>
      <c r="GX546" s="461"/>
      <c r="GY546" s="461"/>
      <c r="GZ546" s="460"/>
      <c r="HA546" s="460"/>
      <c r="HB546" s="461"/>
      <c r="HC546" s="461"/>
      <c r="HD546" s="460"/>
      <c r="HE546" s="460"/>
      <c r="HF546" s="461"/>
      <c r="HG546" s="461"/>
      <c r="HH546" s="460"/>
      <c r="HI546" s="460"/>
      <c r="HJ546" s="461"/>
      <c r="HK546" s="461"/>
      <c r="HL546" s="460"/>
      <c r="HM546" s="460"/>
      <c r="HN546" s="461"/>
      <c r="HO546" s="461"/>
      <c r="HP546" s="460"/>
      <c r="HQ546" s="460"/>
      <c r="HR546" s="461"/>
      <c r="HS546" s="4"/>
    </row>
    <row r="547" spans="1:227" ht="12" customHeight="1">
      <c r="A547" s="488" t="str">
        <f t="shared" ref="A547" ca="1" si="27920">INDIRECT("リスト!A"&amp;B547+6)</f>
        <v/>
      </c>
      <c r="B547" s="486">
        <f t="shared" ref="B547" si="27921">ROUNDDOWN((ROW()-6)/2,0)+1</f>
        <v>271</v>
      </c>
      <c r="C547" s="474" t="str">
        <f>機能グループ名</f>
        <v/>
      </c>
      <c r="D547" s="484">
        <f>機能ID</f>
        <v>0</v>
      </c>
      <c r="E547" s="482">
        <f>機能名</f>
        <v>0</v>
      </c>
      <c r="F547" s="315"/>
      <c r="G547" s="315"/>
      <c r="H547" s="315"/>
      <c r="I547" s="315"/>
      <c r="J547" s="316"/>
      <c r="K547" s="480" t="str">
        <f>担当者_SR</f>
        <v>NG</v>
      </c>
      <c r="L547" s="76"/>
      <c r="M547" s="76"/>
      <c r="N547" s="470"/>
      <c r="O547" s="474" t="str">
        <f>担当者_SRR</f>
        <v>NG</v>
      </c>
      <c r="P547" s="76"/>
      <c r="Q547" s="76"/>
      <c r="R547" s="470"/>
      <c r="S547" s="474" t="str">
        <f>担当者_DS</f>
        <v>NG</v>
      </c>
      <c r="T547" s="76"/>
      <c r="U547" s="76"/>
      <c r="V547" s="470"/>
      <c r="W547" s="472" t="str">
        <f>担当者_DSR</f>
        <v>NG</v>
      </c>
      <c r="X547" s="76"/>
      <c r="Y547" s="76"/>
      <c r="Z547" s="470"/>
      <c r="AA547" s="476"/>
      <c r="AB547" s="79"/>
      <c r="AC547" s="79"/>
      <c r="AD547" s="470">
        <f>IF(AC548 &lt;&gt; "",1,0)</f>
        <v>0</v>
      </c>
      <c r="AE547" s="472" t="str">
        <f>担当者_CD</f>
        <v>NG</v>
      </c>
      <c r="AF547" s="76"/>
      <c r="AG547" s="76"/>
      <c r="AH547" s="470"/>
      <c r="AI547" s="472" t="str">
        <f>担当者_DD</f>
        <v>NG</v>
      </c>
      <c r="AJ547" s="76"/>
      <c r="AK547" s="76"/>
      <c r="AL547" s="470"/>
      <c r="AM547" s="476"/>
      <c r="AN547" s="79"/>
      <c r="AO547" s="79"/>
      <c r="AP547" s="470">
        <f>IF(AO548 &lt;&gt; "",1,0)</f>
        <v>0</v>
      </c>
      <c r="AQ547" s="472" t="str">
        <f>担当者_MCL</f>
        <v>NG</v>
      </c>
      <c r="AR547" s="76"/>
      <c r="AS547" s="76"/>
      <c r="AT547" s="470"/>
      <c r="AU547" s="472" t="str">
        <f>担当者_MCLR</f>
        <v>NG</v>
      </c>
      <c r="AV547" s="76"/>
      <c r="AW547" s="76"/>
      <c r="AX547" s="470"/>
      <c r="AY547" s="476"/>
      <c r="AZ547" s="79"/>
      <c r="BA547" s="79"/>
      <c r="BB547" s="470">
        <f>IF(BA548 &lt;&gt; "",1,0)</f>
        <v>0</v>
      </c>
      <c r="BC547" s="474" t="str">
        <f>担当者_MT</f>
        <v>NG</v>
      </c>
      <c r="BD547" s="76"/>
      <c r="BE547" s="76"/>
      <c r="BF547" s="470"/>
      <c r="BG547" s="472" t="str">
        <f>担当者_M検</f>
        <v>NG</v>
      </c>
      <c r="BH547" s="76"/>
      <c r="BI547" s="76"/>
      <c r="BJ547" s="470"/>
      <c r="BK547" s="476"/>
      <c r="BL547" s="79"/>
      <c r="BM547" s="79"/>
      <c r="BN547" s="470">
        <v>0</v>
      </c>
      <c r="BO547" s="474" t="str">
        <f>担当者_モテ</f>
        <v>NG</v>
      </c>
      <c r="BP547" s="76"/>
      <c r="BQ547" s="76"/>
      <c r="BR547" s="470"/>
      <c r="BS547" s="472" t="str">
        <f>担当者_モテR</f>
        <v>NG</v>
      </c>
      <c r="BT547" s="76"/>
      <c r="BU547" s="76"/>
      <c r="BV547" s="470"/>
      <c r="BW547" s="468">
        <f t="shared" ref="BW547" si="27922">IFERROR(SUM(IF(K547&lt;&gt;"NG",N547*K$1,0),IF(O547&lt;&gt;"NG",R547*O$1,0),IF(S547&lt;&gt;"NG",V547*S$1,0),IF(W547&lt;&gt;"NG",Z547*W$1,0),IF(AA547&lt;&gt;"NG",AD547*AA$1,0),IF(AE547&lt;&gt;"NG",AH547*AE$1,0),IF(AI547&lt;&gt;"NG",AL547*AI$1,0),IF(AM547&lt;&gt;"NG",AP547*AM$1,0),IF(AQ547&lt;&gt;"NG",AT547*AQ$1,0),IF(AU547&lt;&gt;"NG",AX547*AU$1,0),IF(AY547&lt;&gt;"NG",BB547*AY$1,0),IF(BC547&lt;&gt;"NG",BF547*BC$1,0),IF(BG547&lt;&gt;"NG",BJ547*BG$1,0),IF(BK547&lt;&gt;"NG",BN547*BK$1,0),IF(BO547&lt;&gt;"NG",BR547*BO$1,0),IF(BS547&lt;&gt;"NG",BV547*BS$1,0))/SUM(IF(K547&lt;&gt;"NG",K$1,0),IF(O547&lt;&gt;"NG",O$1,0),IF(S547&lt;&gt;"NG",S$1,0),IF(W547&lt;&gt;"NG",W$1,0),IF(AA547&lt;&gt;"NG",AA$1,0),IF(AE547&lt;&gt;"NG",AE$1,0),IF(AI547&lt;&gt;"NG",AI$1,0),IF(AM547&lt;&gt;"NG",AM$1,0),IF(AQ547&lt;&gt;"NG",AQ$1,0),IF(AU547&lt;&gt;"NG",AU$1,0),IF(AY547&lt;&gt;"NG",AY$1,0),IF(BC547&lt;&gt;"NG",BC$1,0),IF(BG547&lt;&gt;"NG",BG$1,0),IF(BK547&lt;&gt;"NG",BK$1,0),IF(BO547&lt;&gt;"NG",BO$1,0),IF(BS547&lt;&gt;"NG",BS$1,0)),0)</f>
        <v>0</v>
      </c>
      <c r="BX547" s="466"/>
      <c r="BY547" s="490"/>
      <c r="BZ547" s="5"/>
      <c r="CA547" s="32">
        <f t="shared" ref="CA547" si="27923">IF(AND($M547&lt;&gt;$BZ$5,$M547&lt;=$BZ$6,$M547&lt;&gt;$BZ$7),1,0)</f>
        <v>0</v>
      </c>
      <c r="CB547" s="32">
        <f t="shared" ref="CB547" si="27924">IF(AND($Q547&lt;&gt;$BZ$5,$Q547&lt;=$BZ$6,$Q547&lt;&gt;$BZ$7),1,0)</f>
        <v>0</v>
      </c>
      <c r="CC547" s="32">
        <f t="shared" ref="CC547" si="27925">IF(AND($U547&lt;&gt;$BZ$5,$U547&lt;=$BZ$6,$U547&lt;&gt;$BZ$7),1,0)</f>
        <v>0</v>
      </c>
      <c r="CD547" s="32">
        <f t="shared" ref="CD547" si="27926">IF(AND($Y547&lt;&gt;$BZ$5,$Y547&lt;=$BZ$6,$Y547&lt;&gt;$BZ$7),1,0)</f>
        <v>0</v>
      </c>
      <c r="CE547" s="32">
        <f t="shared" ref="CE547" si="27927">IF(AND($AG547&lt;&gt;$BZ$5,$AG547&lt;=$BZ$6,$AG547&lt;&gt;$BZ$7),1,0)</f>
        <v>0</v>
      </c>
      <c r="CF547" s="32">
        <f t="shared" ref="CF547" si="27928">IF(AND($AK547&lt;&gt;$BZ$5,$AK547&lt;=$BZ$6,$AK547&lt;&gt;$BZ$7),1,0)</f>
        <v>0</v>
      </c>
      <c r="CG547" s="32">
        <f t="shared" ref="CG547" si="27929">IF(AND($AS547&lt;&gt;$BZ$5,$AS547&lt;=$BZ$6,$AS547&lt;&gt;$BZ$7),1,0)</f>
        <v>0</v>
      </c>
      <c r="CH547" s="32">
        <f t="shared" ref="CH547" si="27930">IF(AND($AW547&lt;&gt;$BZ$5,$AW547&lt;=$BZ$6,$AW547&lt;&gt;$BZ$7),1,0)</f>
        <v>0</v>
      </c>
      <c r="CI547" s="32">
        <f t="shared" ref="CI547" si="27931">IF(AND($BE547&lt;&gt;$BZ$5,$BE547&lt;=$BZ$6,$BE547&lt;&gt;$BZ$7),1,0)</f>
        <v>0</v>
      </c>
      <c r="CJ547" s="32">
        <f t="shared" ref="CJ547" si="27932">IF(AND($BI547&lt;&gt;$BZ$5,$BI547&lt;=$BZ$6,$BI547&lt;&gt;$BZ$7),1,0)</f>
        <v>0</v>
      </c>
      <c r="CK547" s="32">
        <f t="shared" ref="CK547" si="27933">IF(AND($BQ547&lt;&gt;$BZ$5,$BQ547&lt;=$BZ$6,$BQ547&lt;&gt;$BZ$7),1,0)</f>
        <v>0</v>
      </c>
      <c r="CL547" s="32">
        <f t="shared" ref="CL547" si="27934">IF(AND($BU547&lt;&gt;$BZ$5,$BU547&lt;=$BZ$6,$BU547&lt;&gt;$BZ$7),1,0)</f>
        <v>0</v>
      </c>
      <c r="CO547" s="32">
        <f>IF(AND($M547&lt;&gt;$CN$5,$M547&lt;=$CN$6,$M547&lt;&gt;$CN$7),1,0)</f>
        <v>0</v>
      </c>
      <c r="CP547" s="32">
        <f>IF(AND($Q547&lt;&gt;$CN$5,$Q547&lt;=$CN$6,$Q547&lt;&gt;$CN$7),1,0)</f>
        <v>0</v>
      </c>
      <c r="CQ547" s="32">
        <f>IF(AND($U547&lt;&gt;$CN$5,$U547&lt;=$CN$6,$U547&lt;&gt;$CN$7),1,0)</f>
        <v>0</v>
      </c>
      <c r="CR547" s="32">
        <f>IF(AND($Y547&lt;&gt;$CN$5,$Y547&lt;=$CN$6,$Y547&lt;&gt;$CN$7),1,0)</f>
        <v>0</v>
      </c>
      <c r="CS547" s="32">
        <f>IF(AND($AG547&lt;&gt;$CN$5,$AG547&lt;=$CN$6,$AG547&lt;&gt;$CN$7),1,0)</f>
        <v>0</v>
      </c>
      <c r="CT547" s="32">
        <f>IF(AND($AK547&lt;&gt;$CN$5,$AK547&lt;=$CN$6,$AK547&lt;&gt;$CN$7),1,0)</f>
        <v>0</v>
      </c>
      <c r="CU547" s="32">
        <f>IF(AND($AS547&lt;&gt;$CN$5,$AS547&lt;=$CN$6,$AS547&lt;&gt;$CN$7),1,0)</f>
        <v>0</v>
      </c>
      <c r="CV547" s="32">
        <f>IF(AND($AW547&lt;&gt;$CN$5,$AW547&lt;=$CN$6,$AW547&lt;&gt;$CN$7),1,0)</f>
        <v>0</v>
      </c>
      <c r="CW547" s="32">
        <f>IF(AND($BE547&lt;&gt;$CN$5,$BE547&lt;=$CN$6,$BE547&lt;&gt;$CN$7),1,0)</f>
        <v>0</v>
      </c>
      <c r="CX547" s="32">
        <f>IF(AND($BI547&lt;&gt;$CN$5,$BI547&lt;=$CN$6,$BI547&lt;&gt;$CN$7),1,0)</f>
        <v>0</v>
      </c>
      <c r="CY547" s="32">
        <f>IF(AND($BQ547&lt;&gt;$CN$5,$BQ547&lt;=$CN$6,$BQ547&lt;&gt;$CN$7),1,0)</f>
        <v>0</v>
      </c>
      <c r="CZ547" s="32">
        <f>IF(AND($BU547&lt;&gt;$CN$5,$BU547&lt;=$CN$6,$BU547&lt;&gt;$CN$7),1,0)</f>
        <v>0</v>
      </c>
      <c r="DC547" s="32">
        <f>IF(AND($M547&lt;&gt;$DB$5,$M547&lt;=$DB$6,$M547&lt;&gt;$CN$7),1,0)</f>
        <v>0</v>
      </c>
      <c r="DD547" s="32">
        <f>IF(AND($Q547&lt;&gt;$DB$5,$Q547&lt;=$DB$6,$Q547&lt;&gt;$CN$7),1,0)</f>
        <v>0</v>
      </c>
      <c r="DE547" s="32">
        <f>IF(AND($U547&lt;&gt;$DB$5,$U547&lt;=$DB$6,$U547&lt;&gt;$CN$7),1,0)</f>
        <v>0</v>
      </c>
      <c r="DF547" s="32">
        <f>IF(AND($Y547&lt;&gt;$DB$5,$Y547&lt;=$DB$6,$Y547&lt;&gt;$CN$7),1,0)</f>
        <v>0</v>
      </c>
      <c r="DG547" s="32">
        <f>IF(AND($AG547&lt;&gt;$DB$5,$AG547&lt;=$DB$6,$AG547&lt;&gt;$CN$7),1,0)</f>
        <v>0</v>
      </c>
      <c r="DH547" s="32">
        <f>IF(AND($AK547&lt;&gt;$DB$5,$AK547&lt;=$DB$6,$AK547&lt;&gt;$CN$7),1,0)</f>
        <v>0</v>
      </c>
      <c r="DI547" s="32">
        <f>IF(AND($AS547&lt;&gt;$DB$5,$AS547&lt;=$DB$6,$AS547&lt;&gt;$CN$7),1,0)</f>
        <v>0</v>
      </c>
      <c r="DJ547" s="32">
        <f>IF(AND($AW547&lt;&gt;$DB$5,$AW547&lt;=$DB$6,$AW547&lt;&gt;$CN$7),1,0)</f>
        <v>0</v>
      </c>
      <c r="DK547" s="32">
        <f>IF(AND($BE547&lt;&gt;$DB$5,$BE547&lt;=$DB$6,$BE547&lt;&gt;$CN$7),1,0)</f>
        <v>0</v>
      </c>
      <c r="DL547" s="32">
        <f>IF(AND($BI547&lt;&gt;$DB$5,$BI547&lt;=$DB$6,$BI547&lt;&gt;$CN$7),1,0)</f>
        <v>0</v>
      </c>
      <c r="DM547" s="32">
        <f>IF(AND($BQ547&lt;&gt;$DB$5,$BQ547&lt;=$DB$6,$BQ547&lt;&gt;$CN$7),1,0)</f>
        <v>0</v>
      </c>
      <c r="DN547" s="32">
        <f>IF(AND($BU547&lt;&gt;$DB$5,$BU547&lt;=$DB$6,$BU547&lt;&gt;$CN$7),1,0)</f>
        <v>0</v>
      </c>
      <c r="DQ547" s="32">
        <f t="shared" ref="DQ547" si="27935">IF(AND($M547&lt;&gt;$DP$5,$M547&lt;=$DP$6,$M547&lt;&gt;$CN$7),1,0)</f>
        <v>0</v>
      </c>
      <c r="DR547" s="32">
        <f t="shared" ref="DR547" si="27936">IF(AND($Q547&lt;&gt;$DP$5,$Q547&lt;=$DP$6,$Q547&lt;&gt;$CN$7),1,0)</f>
        <v>0</v>
      </c>
      <c r="DS547" s="32">
        <f t="shared" ref="DS547" si="27937">IF(AND($U547&lt;&gt;$DP$5,$U547&lt;=$DP$6,$U547&lt;&gt;$CN$7),1,0)</f>
        <v>0</v>
      </c>
      <c r="DT547" s="32">
        <f t="shared" ref="DT547" si="27938">IF(AND($Y547&lt;&gt;$DP$5,$Y547&lt;=$DP$6,$Y547&lt;&gt;$CN$7),1,0)</f>
        <v>0</v>
      </c>
      <c r="DU547" s="32">
        <f t="shared" ref="DU547" si="27939">IF(AND($AG547&lt;&gt;$DP$5,$AG547&lt;=$DP$6,$AG547&lt;&gt;$CN$7),1,0)</f>
        <v>0</v>
      </c>
      <c r="DV547" s="32">
        <f t="shared" ref="DV547" si="27940">IF(AND($AK547&lt;&gt;$DP$5,$AK547&lt;=$DP$6,$AK547&lt;&gt;$CN$7),1,0)</f>
        <v>0</v>
      </c>
      <c r="DW547" s="32">
        <f t="shared" ref="DW547" si="27941">IF(AND($AS547&lt;&gt;$DP$5,$AS547&lt;=$DP$6,$AS547&lt;&gt;$CN$7),1,0)</f>
        <v>0</v>
      </c>
      <c r="DX547" s="32">
        <f t="shared" ref="DX547" si="27942">IF(AND($AW547&lt;&gt;$DP$5,$AW547&lt;=$DP$6,$AW547&lt;&gt;$CN$7),1,0)</f>
        <v>0</v>
      </c>
      <c r="DY547" s="32">
        <f t="shared" ref="DY547" si="27943">IF(AND($BE547&lt;&gt;$DP$5,$BE547&lt;=$DP$6,$BE547&lt;&gt;$CN$7),1,0)</f>
        <v>0</v>
      </c>
      <c r="DZ547" s="32">
        <f t="shared" ref="DZ547" si="27944">IF(AND($BI547&lt;&gt;$DP$5,$BI547&lt;=$DP$6,$BI547&lt;&gt;$CN$7),1,0)</f>
        <v>0</v>
      </c>
      <c r="EA547" s="32">
        <f t="shared" ref="EA547" si="27945">IF(AND($BQ547&lt;&gt;$DP$5,$BQ547&lt;=$DP$6,$BQ547&lt;&gt;$CN$7),1,0)</f>
        <v>0</v>
      </c>
      <c r="EB547" s="32">
        <f t="shared" ref="EB547" si="27946">IF(AND($BU547&lt;&gt;$DP$5,$BU547&lt;=$DP$6,$BU547&lt;&gt;$CN$7),1,0)</f>
        <v>0</v>
      </c>
      <c r="EE547" s="328">
        <f>IF(M547&lt;&gt;"",IF(M547&lt;=$ED$6,1,IF(L547&gt;$ED$6,0,NETWORKDAYS(L547,$ED$6,祭日リスト)/NETWORKDAYS(L547,M547,祭日リスト)))*$GG547*週間進捗報告書!$G$9,0)</f>
        <v>0</v>
      </c>
      <c r="EF547" s="328">
        <f>IF(Q547&lt;&gt;"",IF(Q547&lt;=$ED$6,1,IF(P547&gt;$ED$6,0,NETWORKDAYS(P547,$ED$6,祭日リスト)/NETWORKDAYS(P547,Q547,祭日リスト)))*$GG547*週間進捗報告書!$G$10,0)</f>
        <v>0</v>
      </c>
      <c r="EG547" s="328">
        <f>IF(U547&lt;&gt;"",IF(U547&lt;=$ED$6,1,IF(T547&gt;$ED$6,0,NETWORKDAYS(T547,$ED$6,祭日リスト)/NETWORKDAYS(T547,U547,祭日リスト)))*$GG547*週間進捗報告書!$G$11,0)</f>
        <v>0</v>
      </c>
      <c r="EH547" s="328">
        <f>IF(Y547&lt;&gt;"",IF(Y547&lt;=$ED$6,1,IF(X547&gt;$ED$6,0,NETWORKDAYS(X547,$ED$6,祭日リスト)/NETWORKDAYS(X547,Y547,祭日リスト)))*$GG547*週間進捗報告書!$G$12,0)</f>
        <v>0</v>
      </c>
      <c r="EI547" s="328">
        <f>IF(AG547&lt;&gt;"",IF(AG547&lt;=$ED$6,1,IF(AF547&gt;$ED$6,0,NETWORKDAYS(AF547,$ED$6,祭日リスト)/NETWORKDAYS(AF547,AG547,祭日リスト)))*$GG547*週間進捗報告書!$G$13,0)</f>
        <v>0</v>
      </c>
      <c r="EJ547" s="328">
        <f>IF(AK547&lt;&gt;"",IF(AK547&lt;=$ED$6,1,IF(AJ547&gt;$ED$6,0,NETWORKDAYS(AJ547,$ED$6,祭日リスト)/NETWORKDAYS(AJ547,AK547,祭日リスト)))*$GG547*週間進捗報告書!$G$14,0)</f>
        <v>0</v>
      </c>
      <c r="EK547" s="328">
        <f>IF(AS547&lt;&gt;"",IF(AS547&lt;=$ED$6,1,IF(AR547&gt;$ED$6,0,NETWORKDAYS(AR547,$ED$6,祭日リスト)/NETWORKDAYS(AR547,AS547,祭日リスト)))*$GG547*週間進捗報告書!$G$15,0)</f>
        <v>0</v>
      </c>
      <c r="EL547" s="328">
        <f>IF(AW547&lt;&gt;"",IF(AW547&lt;=$ED$6,1,IF(AV547&gt;$ED$6,0,NETWORKDAYS(AV547,$ED$6,祭日リスト)/NETWORKDAYS(AV547,AW547,祭日リスト)))*$GG547*週間進捗報告書!$G$16,0)</f>
        <v>0</v>
      </c>
      <c r="EM547" s="328">
        <f>IF(BE547&lt;&gt;"",IF(BE547&lt;=$ED$6,1,IF(BD547&gt;$ED$6,0,NETWORKDAYS(BD547,$ED$6,祭日リスト)/NETWORKDAYS(BD547,BE547,祭日リスト)))*$GG547*週間進捗報告書!$G$17,0)</f>
        <v>0</v>
      </c>
      <c r="EN547" s="328">
        <f>IF(BI547&lt;&gt;"",IF(BI547&lt;=$ED$6,1,IF(BH547&gt;$ED$6,0,NETWORKDAYS(BH547,$ED$6,祭日リスト)/NETWORKDAYS(BH547,BI547,祭日リスト)))*$GG547*週間進捗報告書!$G$18,0)</f>
        <v>0</v>
      </c>
      <c r="EO547" s="328">
        <f>IF(BQ547&lt;&gt;"",IF(BQ547&lt;=$ED$6,1,IF(BP547&gt;$ED$6,0,NETWORKDAYS(BP547,$ED$6,祭日リスト)/NETWORKDAYS(BP547,BQ547,祭日リスト)))*$GG547*週間進捗報告書!$G$19,0)</f>
        <v>0</v>
      </c>
      <c r="EP547" s="328">
        <f>IF(BU547&lt;&gt;"",IF(BU547&lt;=$ED$6,1,IF(BT547&gt;$ED$6,0,NETWORKDAYS(BT547,$ED$6,祭日リスト)/NETWORKDAYS(BT547,BU547,祭日リスト)))*$GG547*週間進捗報告書!$G$20,0)</f>
        <v>0</v>
      </c>
      <c r="ER547" s="547">
        <f t="shared" ref="ER547:FC547" si="27947">EE547-EE548</f>
        <v>0</v>
      </c>
      <c r="ES547" s="547">
        <f t="shared" si="27947"/>
        <v>0</v>
      </c>
      <c r="ET547" s="547">
        <f t="shared" si="27947"/>
        <v>0</v>
      </c>
      <c r="EU547" s="547">
        <f t="shared" si="27947"/>
        <v>0</v>
      </c>
      <c r="EV547" s="547">
        <f t="shared" si="27947"/>
        <v>0</v>
      </c>
      <c r="EW547" s="547">
        <f t="shared" si="27947"/>
        <v>0</v>
      </c>
      <c r="EX547" s="547">
        <f t="shared" si="27947"/>
        <v>0</v>
      </c>
      <c r="EY547" s="547">
        <f t="shared" si="27947"/>
        <v>0</v>
      </c>
      <c r="EZ547" s="547">
        <f t="shared" si="27947"/>
        <v>0</v>
      </c>
      <c r="FA547" s="547">
        <f t="shared" si="27947"/>
        <v>0</v>
      </c>
      <c r="FB547" s="547">
        <f t="shared" si="27947"/>
        <v>0</v>
      </c>
      <c r="FC547" s="547">
        <f t="shared" si="27947"/>
        <v>0</v>
      </c>
      <c r="FD547" s="547">
        <f t="shared" ref="FD547" si="27948">SUM(ER547:FC548)</f>
        <v>0</v>
      </c>
      <c r="FE547" s="333"/>
      <c r="FG547" s="32">
        <f>IF(AND($M547&lt;&gt;$FF$7),1,0)</f>
        <v>0</v>
      </c>
      <c r="FH547" s="32">
        <f>IF(AND($Q547&lt;&gt;$FF$7),1,0)</f>
        <v>0</v>
      </c>
      <c r="FI547" s="32">
        <f>IF(AND($U547&lt;&gt;$FF$7),1,0)</f>
        <v>0</v>
      </c>
      <c r="FJ547" s="32">
        <f>IF(AND($Y547&lt;&gt;$FF$7),1,0)</f>
        <v>0</v>
      </c>
      <c r="FK547" s="32">
        <f>IF(AND($AG547&lt;&gt;$FF$7),1,0)</f>
        <v>0</v>
      </c>
      <c r="FL547" s="32">
        <f>IF(AND($AK547&lt;&gt;$FF$7),1,0)</f>
        <v>0</v>
      </c>
      <c r="FM547" s="32">
        <f>IF(AND($AS547&lt;&gt;$FF$7),1,0)</f>
        <v>0</v>
      </c>
      <c r="FN547" s="32">
        <f>IF(AND($AW547&lt;&gt;$FF$7),1,0)</f>
        <v>0</v>
      </c>
      <c r="FO547" s="32">
        <f>IF(AND($BE547&lt;&gt;$FF$7),1,0)</f>
        <v>0</v>
      </c>
      <c r="FP547" s="32">
        <f>IF(AND($BI547&lt;&gt;$FF$7),1,0)</f>
        <v>0</v>
      </c>
      <c r="FQ547" s="32">
        <f>IF(AND($BQ547&lt;&gt;$FF$7),1,0)</f>
        <v>0</v>
      </c>
      <c r="FR547" s="32">
        <f>IF(AND($BU547&lt;&gt;$FF$7),1,0)</f>
        <v>0</v>
      </c>
      <c r="FU547" s="294">
        <f t="shared" ref="FU547" si="27949">IF($K547&lt;&gt;"NG",$GG547,0)</f>
        <v>0</v>
      </c>
      <c r="FV547" s="294">
        <f t="shared" ref="FV547" si="27950">IF($O547&lt;&gt;"NG",$GG547,0)</f>
        <v>0</v>
      </c>
      <c r="FW547" s="294">
        <f t="shared" ref="FW547" si="27951">IF($S547&lt;&gt;"NG",$GG547,0)</f>
        <v>0</v>
      </c>
      <c r="FX547" s="294">
        <f t="shared" ref="FX547" si="27952">IF($W547&lt;&gt;"NG",$GG547,0)</f>
        <v>0</v>
      </c>
      <c r="FY547" s="294">
        <f t="shared" ref="FY547" si="27953">IF($AE547&lt;&gt;"NG",$GG547,0)</f>
        <v>0</v>
      </c>
      <c r="FZ547" s="294">
        <f t="shared" ref="FZ547" si="27954">IF($AI547&lt;&gt;"NG",$GG547,0)</f>
        <v>0</v>
      </c>
      <c r="GA547" s="294">
        <f t="shared" ref="GA547" si="27955">IF($AQ547&lt;&gt;"NG",$GG547,0)</f>
        <v>0</v>
      </c>
      <c r="GB547" s="294">
        <f t="shared" ref="GB547" si="27956">IF($AU547&lt;&gt;"NG",$GG547,0)</f>
        <v>0</v>
      </c>
      <c r="GC547" s="294">
        <f t="shared" ref="GC547" si="27957">IF($BC547&lt;&gt;"NG",$GG547,0)</f>
        <v>0</v>
      </c>
      <c r="GD547" s="294">
        <f t="shared" ref="GD547" si="27958">IF($BG547&lt;&gt;"NG",$GG547,0)</f>
        <v>0</v>
      </c>
      <c r="GE547" s="294">
        <f t="shared" ref="GE547" si="27959">IF($BO547&lt;&gt;"NG",$GG547,0)</f>
        <v>0</v>
      </c>
      <c r="GF547" s="294">
        <f t="shared" ref="GF547" si="27960">IF($BS547&lt;&gt;"NG",$GG547,0)</f>
        <v>0</v>
      </c>
      <c r="GG547" s="294" t="e">
        <f>VLOOKUP($D547,リスト!$D:$S,15,FALSE)</f>
        <v>#N/A</v>
      </c>
      <c r="GH547" s="2" t="e">
        <f>INDEX(リスト!$V:$V,MATCH(中日程計画表!$D547,リスト!$D:$D,0))</f>
        <v>#N/A</v>
      </c>
      <c r="GI547" s="2" t="e">
        <f>INDEX(リスト!$A:$A,MATCH(中日程計画表!$D547,リスト!$D:$D,0))</f>
        <v>#N/A</v>
      </c>
      <c r="GJ547" s="2" t="e">
        <f>INDEX(リスト!$U:$U,MATCH(中日程計画表!$D547,リスト!$D:$D,0))</f>
        <v>#N/A</v>
      </c>
      <c r="GK547" s="5" t="e">
        <f>INDEX(リスト!$W:$W,MATCH(中日程計画表!$D547,リスト!$D:$D,0))</f>
        <v>#N/A</v>
      </c>
      <c r="GL547" s="2" t="s">
        <v>200</v>
      </c>
      <c r="GM547" s="296">
        <f>D547</f>
        <v>0</v>
      </c>
      <c r="GN547" s="296">
        <f>E547</f>
        <v>0</v>
      </c>
      <c r="GU547" s="460" t="str">
        <f t="shared" ref="GU547" si="27961">AE547</f>
        <v>NG</v>
      </c>
      <c r="GV547" s="460">
        <f t="shared" ref="GV547" si="27962">EI547</f>
        <v>0</v>
      </c>
      <c r="GW547" s="460">
        <f t="shared" ref="GW547" si="27963">EI548</f>
        <v>0</v>
      </c>
      <c r="GX547" s="462">
        <f t="shared" ref="GX547" si="27964">EV547</f>
        <v>0</v>
      </c>
      <c r="GY547" s="460" t="str">
        <f t="shared" ref="GY547" si="27965">AI547</f>
        <v>NG</v>
      </c>
      <c r="GZ547" s="460">
        <f t="shared" ref="GZ547" si="27966">EJ547</f>
        <v>0</v>
      </c>
      <c r="HA547" s="460">
        <f t="shared" ref="HA547" si="27967">EJ548</f>
        <v>0</v>
      </c>
      <c r="HB547" s="462">
        <f t="shared" ref="HB547" si="27968">EW547</f>
        <v>0</v>
      </c>
      <c r="HC547" s="460" t="str">
        <f t="shared" ref="HC547" si="27969">AQ547</f>
        <v>NG</v>
      </c>
      <c r="HD547" s="460">
        <f t="shared" ref="HD547" si="27970">EK547</f>
        <v>0</v>
      </c>
      <c r="HE547" s="460">
        <f t="shared" ref="HE547" si="27971">EK548</f>
        <v>0</v>
      </c>
      <c r="HF547" s="462">
        <f t="shared" ref="HF547" si="27972">EX547</f>
        <v>0</v>
      </c>
      <c r="HG547" s="460" t="str">
        <f t="shared" ref="HG547" si="27973">AU547</f>
        <v>NG</v>
      </c>
      <c r="HH547" s="460">
        <f t="shared" ref="HH547" si="27974">EL547</f>
        <v>0</v>
      </c>
      <c r="HI547" s="460">
        <f t="shared" ref="HI547" si="27975">EL548</f>
        <v>0</v>
      </c>
      <c r="HJ547" s="462">
        <f t="shared" ref="HJ547" si="27976">EY547</f>
        <v>0</v>
      </c>
      <c r="HK547" s="460" t="str">
        <f t="shared" ref="HK547" si="27977">BC547</f>
        <v>NG</v>
      </c>
      <c r="HL547" s="460">
        <f t="shared" ref="HL547" si="27978">EM547</f>
        <v>0</v>
      </c>
      <c r="HM547" s="460">
        <f t="shared" ref="HM547" si="27979">EM548</f>
        <v>0</v>
      </c>
      <c r="HN547" s="462">
        <f t="shared" ref="HN547" si="27980">EZ547</f>
        <v>0</v>
      </c>
      <c r="HO547" s="460" t="str">
        <f t="shared" ref="HO547" si="27981">BG547</f>
        <v>NG</v>
      </c>
      <c r="HP547" s="460">
        <f t="shared" ref="HP547" si="27982">EN547</f>
        <v>0</v>
      </c>
      <c r="HQ547" s="460">
        <f t="shared" ref="HQ547" si="27983">EN548</f>
        <v>0</v>
      </c>
      <c r="HR547" s="462">
        <f t="shared" ref="HR547" si="27984">FA547</f>
        <v>0</v>
      </c>
      <c r="HS547" s="332"/>
    </row>
    <row r="548" spans="1:227" ht="12" customHeight="1">
      <c r="A548" s="489"/>
      <c r="B548" s="487"/>
      <c r="C548" s="475"/>
      <c r="D548" s="485"/>
      <c r="E548" s="483"/>
      <c r="F548" s="317"/>
      <c r="G548" s="317"/>
      <c r="H548" s="317"/>
      <c r="I548" s="317"/>
      <c r="J548" s="316"/>
      <c r="K548" s="481"/>
      <c r="L548" s="77"/>
      <c r="M548" s="77"/>
      <c r="N548" s="471"/>
      <c r="O548" s="475"/>
      <c r="P548" s="77"/>
      <c r="Q548" s="77"/>
      <c r="R548" s="471"/>
      <c r="S548" s="475"/>
      <c r="T548" s="77"/>
      <c r="U548" s="77"/>
      <c r="V548" s="471"/>
      <c r="W548" s="473"/>
      <c r="X548" s="77"/>
      <c r="Y548" s="77"/>
      <c r="Z548" s="471"/>
      <c r="AA548" s="477"/>
      <c r="AB548" s="80"/>
      <c r="AC548" s="80"/>
      <c r="AD548" s="471"/>
      <c r="AE548" s="473"/>
      <c r="AF548" s="77"/>
      <c r="AG548" s="77"/>
      <c r="AH548" s="471"/>
      <c r="AI548" s="473"/>
      <c r="AJ548" s="77"/>
      <c r="AK548" s="77"/>
      <c r="AL548" s="471"/>
      <c r="AM548" s="477"/>
      <c r="AN548" s="80"/>
      <c r="AO548" s="80"/>
      <c r="AP548" s="471"/>
      <c r="AQ548" s="473"/>
      <c r="AR548" s="77"/>
      <c r="AS548" s="77"/>
      <c r="AT548" s="471"/>
      <c r="AU548" s="473"/>
      <c r="AV548" s="77"/>
      <c r="AW548" s="77"/>
      <c r="AX548" s="471"/>
      <c r="AY548" s="477"/>
      <c r="AZ548" s="80"/>
      <c r="BA548" s="80"/>
      <c r="BB548" s="471"/>
      <c r="BC548" s="475"/>
      <c r="BD548" s="77"/>
      <c r="BE548" s="77"/>
      <c r="BF548" s="471"/>
      <c r="BG548" s="473"/>
      <c r="BH548" s="77"/>
      <c r="BI548" s="77"/>
      <c r="BJ548" s="471"/>
      <c r="BK548" s="477"/>
      <c r="BL548" s="80"/>
      <c r="BM548" s="80"/>
      <c r="BN548" s="471"/>
      <c r="BO548" s="475"/>
      <c r="BP548" s="77"/>
      <c r="BQ548" s="77"/>
      <c r="BR548" s="471"/>
      <c r="BS548" s="473"/>
      <c r="BT548" s="77"/>
      <c r="BU548" s="77"/>
      <c r="BV548" s="471"/>
      <c r="BW548" s="469"/>
      <c r="BX548" s="467"/>
      <c r="BY548" s="490"/>
      <c r="CA548" s="19">
        <f t="shared" ref="CA548" si="27985">IF(AND($N547=1,$M548&lt;&gt;$BZ$7),1,0)</f>
        <v>0</v>
      </c>
      <c r="CB548" s="19">
        <f t="shared" ref="CB548" si="27986">IF(AND($R547=1,$Q548&lt;&gt;$BZ$7),1,0)</f>
        <v>0</v>
      </c>
      <c r="CC548" s="19">
        <f t="shared" ref="CC548" si="27987">IF(AND($V547=1,$U548&lt;&gt;$BZ$7),1,0)</f>
        <v>0</v>
      </c>
      <c r="CD548" s="19">
        <f t="shared" ref="CD548" si="27988">IF(AND($Z547=1,$Y548&lt;&gt;$BZ$7),1,0)</f>
        <v>0</v>
      </c>
      <c r="CE548" s="19">
        <f t="shared" ref="CE548" si="27989">IF(AND($AH547=1,$AG548&lt;&gt;$BZ$7),1,0)</f>
        <v>0</v>
      </c>
      <c r="CF548" s="19">
        <f t="shared" ref="CF548" si="27990">IF(AND($AL547=1,$AK548&lt;&gt;$BZ$7),1,0)</f>
        <v>0</v>
      </c>
      <c r="CG548" s="19">
        <f t="shared" ref="CG548" si="27991">IF(AND($AT547=1,$AS548&lt;&gt;$BZ$7),1,0)</f>
        <v>0</v>
      </c>
      <c r="CH548" s="19">
        <f t="shared" ref="CH548" si="27992">IF(AND($AX547=1,$AW548&lt;&gt;$BZ$7),1,0)</f>
        <v>0</v>
      </c>
      <c r="CI548" s="19">
        <f t="shared" ref="CI548" si="27993">IF(AND($BF547=1,$BE548&lt;&gt;$BZ$7),1,0)</f>
        <v>0</v>
      </c>
      <c r="CJ548" s="19">
        <f t="shared" ref="CJ548" si="27994">IF(AND($BJ547=1,$BI548&lt;&gt;$BZ$7),1,0)</f>
        <v>0</v>
      </c>
      <c r="CK548" s="19">
        <f t="shared" ref="CK548" si="27995">IF(AND($BR547=1,$BQ548&lt;&gt;$BZ$7),1,0)</f>
        <v>0</v>
      </c>
      <c r="CL548" s="19">
        <f t="shared" ref="CL548" si="27996">IF(AND($BV547=1,$BU548&lt;&gt;$BZ$7),1,0)</f>
        <v>0</v>
      </c>
      <c r="CO548" s="19">
        <f>IF(AND($M548&lt;&gt;$CN$7,$M548&lt;=$CN$6),1,0)</f>
        <v>0</v>
      </c>
      <c r="CP548" s="19">
        <f>IF(AND($Q548&lt;&gt;$CN$7,$Q548&lt;=$CN$6),1,0)</f>
        <v>0</v>
      </c>
      <c r="CQ548" s="19">
        <f>IF(AND($U548&lt;&gt;$CN$7,$U548&lt;=$CN$6),1,0)</f>
        <v>0</v>
      </c>
      <c r="CR548" s="19">
        <f>IF(AND($Y548&lt;&gt;$CN$7,$Y548&lt;=$CN$6),1,0)</f>
        <v>0</v>
      </c>
      <c r="CS548" s="19">
        <f>IF(AND($AG548&lt;&gt;$CN$7,$AG548&lt;=$CN$6),1,0)</f>
        <v>0</v>
      </c>
      <c r="CT548" s="19">
        <f>IF(AND($AK548&lt;&gt;$CN$7,$AK548&lt;=$CN$6),1,0)</f>
        <v>0</v>
      </c>
      <c r="CU548" s="19">
        <f>IF(AND($AS548&lt;&gt;$CN$7,$AS548&lt;=$CN$6),1,0)</f>
        <v>0</v>
      </c>
      <c r="CV548" s="19">
        <f>IF(AND($AW548&lt;&gt;$CN$7,$AW548&lt;=$CN$6),1,0)</f>
        <v>0</v>
      </c>
      <c r="CW548" s="19">
        <f>IF(AND($BE548&lt;&gt;$CN$7,$BE548&lt;=$CN$6),1,0)</f>
        <v>0</v>
      </c>
      <c r="CX548" s="19">
        <f>IF(AND($BI548&lt;&gt;$CN$7,$BI548&lt;=$CN$6),1,0)</f>
        <v>0</v>
      </c>
      <c r="CY548" s="19">
        <f>IF(AND($BQ548&lt;&gt;$CN$7,$BQ548&lt;=$CN$6),1,0)</f>
        <v>0</v>
      </c>
      <c r="CZ548" s="19">
        <f>IF(AND($BU548&lt;&gt;$CN$7,$BU548&lt;=$CN$6),1,0)</f>
        <v>0</v>
      </c>
      <c r="DC548" s="19">
        <f>IF($N547=1,1,0)</f>
        <v>0</v>
      </c>
      <c r="DD548" s="19">
        <f>IF($R547=1,1,0)</f>
        <v>0</v>
      </c>
      <c r="DE548" s="19">
        <f>IF($V547=1,1,0)</f>
        <v>0</v>
      </c>
      <c r="DF548" s="19">
        <f>IF($Z547=1,1,0)</f>
        <v>0</v>
      </c>
      <c r="DG548" s="19">
        <f>IF($AH547=1,1,0)</f>
        <v>0</v>
      </c>
      <c r="DH548" s="19">
        <f>IF($AL547=1,1,0)</f>
        <v>0</v>
      </c>
      <c r="DI548" s="19">
        <f>IF($AT547=1,1,0)</f>
        <v>0</v>
      </c>
      <c r="DJ548" s="19">
        <f>IF($AX547=1,1,0)</f>
        <v>0</v>
      </c>
      <c r="DK548" s="19">
        <f>IF($BF547=1,1,0)</f>
        <v>0</v>
      </c>
      <c r="DL548" s="19">
        <f>IF($BJ547=1,1,0)</f>
        <v>0</v>
      </c>
      <c r="DM548" s="19">
        <f>IF($BR547=1,1,0)</f>
        <v>0</v>
      </c>
      <c r="DN548" s="19">
        <f>IF($BV547=1,1,0)</f>
        <v>0</v>
      </c>
      <c r="DQ548" s="19">
        <f t="shared" ref="DQ548" si="27997">IF($N547=1,1,0)</f>
        <v>0</v>
      </c>
      <c r="DR548" s="19">
        <f t="shared" ref="DR548" si="27998">IF($R547=1,1,0)</f>
        <v>0</v>
      </c>
      <c r="DS548" s="19">
        <f t="shared" ref="DS548" si="27999">IF($V547=1,1,0)</f>
        <v>0</v>
      </c>
      <c r="DT548" s="19">
        <f t="shared" ref="DT548" si="28000">IF($Z547=1,1,0)</f>
        <v>0</v>
      </c>
      <c r="DU548" s="19">
        <f t="shared" ref="DU548" si="28001">IF($AH547=1,1,0)</f>
        <v>0</v>
      </c>
      <c r="DV548" s="19">
        <f t="shared" ref="DV548" si="28002">IF($AL547=1,1,0)</f>
        <v>0</v>
      </c>
      <c r="DW548" s="19">
        <f t="shared" ref="DW548" si="28003">IF($AT547=1,1,0)</f>
        <v>0</v>
      </c>
      <c r="DX548" s="19">
        <f t="shared" ref="DX548" si="28004">IF($AX547=1,1,0)</f>
        <v>0</v>
      </c>
      <c r="DY548" s="19">
        <f t="shared" ref="DY548" si="28005">IF($BF547=1,1,0)</f>
        <v>0</v>
      </c>
      <c r="DZ548" s="19">
        <f t="shared" ref="DZ548" si="28006">IF($BJ547=1,1,0)</f>
        <v>0</v>
      </c>
      <c r="EA548" s="19">
        <f t="shared" ref="EA548" si="28007">IF($BR547=1,1,0)</f>
        <v>0</v>
      </c>
      <c r="EB548" s="19">
        <f t="shared" ref="EB548" si="28008">IF($BV547=1,1,0)</f>
        <v>0</v>
      </c>
      <c r="EE548" s="329">
        <f>N547*$FU548*週間進捗報告書!$G$9</f>
        <v>0</v>
      </c>
      <c r="EF548" s="329">
        <f>R547*$FV548*週間進捗報告書!$G$10</f>
        <v>0</v>
      </c>
      <c r="EG548" s="329">
        <f>V547*$FW548*週間進捗報告書!$G$11</f>
        <v>0</v>
      </c>
      <c r="EH548" s="329">
        <f>Z547*$FX548*週間進捗報告書!$G$12</f>
        <v>0</v>
      </c>
      <c r="EI548" s="329">
        <f>AH547*$FY548*週間進捗報告書!$G$13</f>
        <v>0</v>
      </c>
      <c r="EJ548" s="329">
        <f>AL547*$FZ548*週間進捗報告書!$G$14</f>
        <v>0</v>
      </c>
      <c r="EK548" s="329">
        <f>AT547*$GA548*週間進捗報告書!$G$15</f>
        <v>0</v>
      </c>
      <c r="EL548" s="329">
        <f>AX547*$GB548*週間進捗報告書!$G$16</f>
        <v>0</v>
      </c>
      <c r="EM548" s="329">
        <f>BF547*$GC548*週間進捗報告書!$G$17</f>
        <v>0</v>
      </c>
      <c r="EN548" s="329">
        <f>BJ547*$GD548*週間進捗報告書!$G$18</f>
        <v>0</v>
      </c>
      <c r="EO548" s="329">
        <f>BR547*$GE548*週間進捗報告書!$G$19</f>
        <v>0</v>
      </c>
      <c r="EP548" s="329">
        <f>BV547*$GF548*週間進捗報告書!$G$20</f>
        <v>0</v>
      </c>
      <c r="ER548" s="547"/>
      <c r="ES548" s="547"/>
      <c r="ET548" s="547"/>
      <c r="EU548" s="547"/>
      <c r="EV548" s="547"/>
      <c r="EW548" s="547"/>
      <c r="EX548" s="547"/>
      <c r="EY548" s="547"/>
      <c r="EZ548" s="547"/>
      <c r="FA548" s="547"/>
      <c r="FB548" s="547"/>
      <c r="FC548" s="547"/>
      <c r="FD548" s="547"/>
      <c r="FE548" s="332"/>
      <c r="FG548" s="19"/>
      <c r="FH548" s="19"/>
      <c r="FI548" s="19"/>
      <c r="FJ548" s="19"/>
      <c r="FK548" s="19"/>
      <c r="FL548" s="19"/>
      <c r="FM548" s="19"/>
      <c r="FN548" s="19"/>
      <c r="FO548" s="19"/>
      <c r="FP548" s="19"/>
      <c r="FQ548" s="19"/>
      <c r="FR548" s="19"/>
      <c r="FU548" s="295">
        <f t="shared" ref="FU548" si="28009">FU547</f>
        <v>0</v>
      </c>
      <c r="FV548" s="295">
        <f t="shared" ref="FV548" si="28010">FV547</f>
        <v>0</v>
      </c>
      <c r="FW548" s="295">
        <f t="shared" ref="FW548" si="28011">FW547</f>
        <v>0</v>
      </c>
      <c r="FX548" s="295">
        <f t="shared" ref="FX548" si="28012">FX547</f>
        <v>0</v>
      </c>
      <c r="FY548" s="295">
        <f t="shared" ref="FY548" si="28013">FY547</f>
        <v>0</v>
      </c>
      <c r="FZ548" s="295">
        <f t="shared" ref="FZ548" si="28014">FZ547</f>
        <v>0</v>
      </c>
      <c r="GA548" s="295">
        <f t="shared" ref="GA548" si="28015">GA547</f>
        <v>0</v>
      </c>
      <c r="GB548" s="295">
        <f t="shared" ref="GB548" si="28016">GB547</f>
        <v>0</v>
      </c>
      <c r="GC548" s="295">
        <f t="shared" ref="GC548" si="28017">GC547</f>
        <v>0</v>
      </c>
      <c r="GD548" s="295">
        <f t="shared" ref="GD548" si="28018">GD547</f>
        <v>0</v>
      </c>
      <c r="GE548" s="295">
        <f t="shared" ref="GE548" si="28019">GE547</f>
        <v>0</v>
      </c>
      <c r="GF548" s="295">
        <f t="shared" ref="GF548" si="28020">GF547</f>
        <v>0</v>
      </c>
      <c r="GG548" s="295" t="e">
        <f t="shared" ref="GG548" si="28021">GG547</f>
        <v>#N/A</v>
      </c>
      <c r="GH548" s="2" t="e">
        <f>INDEX(リスト!$V:$V,MATCH(中日程計画表!$D547,リスト!$D:$D,0))</f>
        <v>#N/A</v>
      </c>
      <c r="GI548" s="2" t="e">
        <f>INDEX(リスト!$A:$A,MATCH(中日程計画表!$D547,リスト!$D:$D,0))</f>
        <v>#N/A</v>
      </c>
      <c r="GJ548" s="2" t="e">
        <f>INDEX(リスト!$U:$U,MATCH(中日程計画表!$D547,リスト!$D:$D,0))</f>
        <v>#N/A</v>
      </c>
      <c r="GK548" s="5" t="e">
        <f>INDEX(リスト!$W:$W,MATCH(中日程計画表!$D547,リスト!$D:$D,0))</f>
        <v>#N/A</v>
      </c>
      <c r="GL548" s="2" t="s">
        <v>201</v>
      </c>
      <c r="GM548" s="296">
        <f t="shared" ref="GM548" si="28022">GM547</f>
        <v>0</v>
      </c>
      <c r="GN548" s="296">
        <f t="shared" ref="GN548" si="28023">GN547</f>
        <v>0</v>
      </c>
      <c r="GU548" s="461"/>
      <c r="GV548" s="460"/>
      <c r="GW548" s="460"/>
      <c r="GX548" s="461"/>
      <c r="GY548" s="461"/>
      <c r="GZ548" s="460"/>
      <c r="HA548" s="460"/>
      <c r="HB548" s="461"/>
      <c r="HC548" s="461"/>
      <c r="HD548" s="460"/>
      <c r="HE548" s="460"/>
      <c r="HF548" s="461"/>
      <c r="HG548" s="461"/>
      <c r="HH548" s="460"/>
      <c r="HI548" s="460"/>
      <c r="HJ548" s="461"/>
      <c r="HK548" s="461"/>
      <c r="HL548" s="460"/>
      <c r="HM548" s="460"/>
      <c r="HN548" s="461"/>
      <c r="HO548" s="461"/>
      <c r="HP548" s="460"/>
      <c r="HQ548" s="460"/>
      <c r="HR548" s="461"/>
      <c r="HS548" s="4"/>
    </row>
    <row r="549" spans="1:227" ht="12" customHeight="1">
      <c r="A549" s="488" t="str">
        <f t="shared" ref="A549" ca="1" si="28024">INDIRECT("リスト!A"&amp;B549+6)</f>
        <v/>
      </c>
      <c r="B549" s="486">
        <f t="shared" ref="B549" si="28025">ROUNDDOWN((ROW()-6)/2,0)+1</f>
        <v>272</v>
      </c>
      <c r="C549" s="474" t="str">
        <f>機能グループ名</f>
        <v/>
      </c>
      <c r="D549" s="484">
        <f>機能ID</f>
        <v>0</v>
      </c>
      <c r="E549" s="482">
        <f>機能名</f>
        <v>0</v>
      </c>
      <c r="F549" s="315"/>
      <c r="G549" s="315"/>
      <c r="H549" s="315"/>
      <c r="I549" s="315"/>
      <c r="J549" s="316"/>
      <c r="K549" s="480" t="str">
        <f>担当者_SR</f>
        <v>NG</v>
      </c>
      <c r="L549" s="76"/>
      <c r="M549" s="76"/>
      <c r="N549" s="470"/>
      <c r="O549" s="474" t="str">
        <f>担当者_SRR</f>
        <v>NG</v>
      </c>
      <c r="P549" s="76"/>
      <c r="Q549" s="76"/>
      <c r="R549" s="470"/>
      <c r="S549" s="474" t="str">
        <f>担当者_DS</f>
        <v>NG</v>
      </c>
      <c r="T549" s="76"/>
      <c r="U549" s="76"/>
      <c r="V549" s="470"/>
      <c r="W549" s="472" t="str">
        <f>担当者_DSR</f>
        <v>NG</v>
      </c>
      <c r="X549" s="76"/>
      <c r="Y549" s="76"/>
      <c r="Z549" s="470"/>
      <c r="AA549" s="476"/>
      <c r="AB549" s="79"/>
      <c r="AC549" s="79"/>
      <c r="AD549" s="470">
        <f>IF(AC550 &lt;&gt; "",1,0)</f>
        <v>0</v>
      </c>
      <c r="AE549" s="472" t="str">
        <f>担当者_CD</f>
        <v>NG</v>
      </c>
      <c r="AF549" s="76"/>
      <c r="AG549" s="76"/>
      <c r="AH549" s="470"/>
      <c r="AI549" s="472" t="str">
        <f>担当者_DD</f>
        <v>NG</v>
      </c>
      <c r="AJ549" s="76"/>
      <c r="AK549" s="76"/>
      <c r="AL549" s="470"/>
      <c r="AM549" s="476"/>
      <c r="AN549" s="79"/>
      <c r="AO549" s="79"/>
      <c r="AP549" s="470">
        <f>IF(AO550 &lt;&gt; "",1,0)</f>
        <v>0</v>
      </c>
      <c r="AQ549" s="472" t="str">
        <f>担当者_MCL</f>
        <v>NG</v>
      </c>
      <c r="AR549" s="76"/>
      <c r="AS549" s="76"/>
      <c r="AT549" s="470"/>
      <c r="AU549" s="472" t="str">
        <f>担当者_MCLR</f>
        <v>NG</v>
      </c>
      <c r="AV549" s="76"/>
      <c r="AW549" s="76"/>
      <c r="AX549" s="470"/>
      <c r="AY549" s="476"/>
      <c r="AZ549" s="79"/>
      <c r="BA549" s="79"/>
      <c r="BB549" s="470">
        <f>IF(BA550 &lt;&gt; "",1,0)</f>
        <v>0</v>
      </c>
      <c r="BC549" s="474" t="str">
        <f>担当者_MT</f>
        <v>NG</v>
      </c>
      <c r="BD549" s="76"/>
      <c r="BE549" s="76"/>
      <c r="BF549" s="470"/>
      <c r="BG549" s="472" t="str">
        <f>担当者_M検</f>
        <v>NG</v>
      </c>
      <c r="BH549" s="76"/>
      <c r="BI549" s="76"/>
      <c r="BJ549" s="470"/>
      <c r="BK549" s="476"/>
      <c r="BL549" s="79"/>
      <c r="BM549" s="79"/>
      <c r="BN549" s="470">
        <v>0</v>
      </c>
      <c r="BO549" s="474" t="str">
        <f>担当者_モテ</f>
        <v>NG</v>
      </c>
      <c r="BP549" s="76"/>
      <c r="BQ549" s="76"/>
      <c r="BR549" s="470"/>
      <c r="BS549" s="472" t="str">
        <f>担当者_モテR</f>
        <v>NG</v>
      </c>
      <c r="BT549" s="76"/>
      <c r="BU549" s="76"/>
      <c r="BV549" s="470"/>
      <c r="BW549" s="468">
        <f t="shared" ref="BW549" si="28026">IFERROR(SUM(IF(K549&lt;&gt;"NG",N549*K$1,0),IF(O549&lt;&gt;"NG",R549*O$1,0),IF(S549&lt;&gt;"NG",V549*S$1,0),IF(W549&lt;&gt;"NG",Z549*W$1,0),IF(AA549&lt;&gt;"NG",AD549*AA$1,0),IF(AE549&lt;&gt;"NG",AH549*AE$1,0),IF(AI549&lt;&gt;"NG",AL549*AI$1,0),IF(AM549&lt;&gt;"NG",AP549*AM$1,0),IF(AQ549&lt;&gt;"NG",AT549*AQ$1,0),IF(AU549&lt;&gt;"NG",AX549*AU$1,0),IF(AY549&lt;&gt;"NG",BB549*AY$1,0),IF(BC549&lt;&gt;"NG",BF549*BC$1,0),IF(BG549&lt;&gt;"NG",BJ549*BG$1,0),IF(BK549&lt;&gt;"NG",BN549*BK$1,0),IF(BO549&lt;&gt;"NG",BR549*BO$1,0),IF(BS549&lt;&gt;"NG",BV549*BS$1,0))/SUM(IF(K549&lt;&gt;"NG",K$1,0),IF(O549&lt;&gt;"NG",O$1,0),IF(S549&lt;&gt;"NG",S$1,0),IF(W549&lt;&gt;"NG",W$1,0),IF(AA549&lt;&gt;"NG",AA$1,0),IF(AE549&lt;&gt;"NG",AE$1,0),IF(AI549&lt;&gt;"NG",AI$1,0),IF(AM549&lt;&gt;"NG",AM$1,0),IF(AQ549&lt;&gt;"NG",AQ$1,0),IF(AU549&lt;&gt;"NG",AU$1,0),IF(AY549&lt;&gt;"NG",AY$1,0),IF(BC549&lt;&gt;"NG",BC$1,0),IF(BG549&lt;&gt;"NG",BG$1,0),IF(BK549&lt;&gt;"NG",BK$1,0),IF(BO549&lt;&gt;"NG",BO$1,0),IF(BS549&lt;&gt;"NG",BS$1,0)),0)</f>
        <v>0</v>
      </c>
      <c r="BX549" s="466"/>
      <c r="BY549" s="490"/>
      <c r="BZ549" s="5"/>
      <c r="CA549" s="32">
        <f t="shared" ref="CA549" si="28027">IF(AND($M549&lt;&gt;$BZ$5,$M549&lt;=$BZ$6,$M549&lt;&gt;$BZ$7),1,0)</f>
        <v>0</v>
      </c>
      <c r="CB549" s="32">
        <f t="shared" ref="CB549" si="28028">IF(AND($Q549&lt;&gt;$BZ$5,$Q549&lt;=$BZ$6,$Q549&lt;&gt;$BZ$7),1,0)</f>
        <v>0</v>
      </c>
      <c r="CC549" s="32">
        <f t="shared" ref="CC549" si="28029">IF(AND($U549&lt;&gt;$BZ$5,$U549&lt;=$BZ$6,$U549&lt;&gt;$BZ$7),1,0)</f>
        <v>0</v>
      </c>
      <c r="CD549" s="32">
        <f t="shared" ref="CD549" si="28030">IF(AND($Y549&lt;&gt;$BZ$5,$Y549&lt;=$BZ$6,$Y549&lt;&gt;$BZ$7),1,0)</f>
        <v>0</v>
      </c>
      <c r="CE549" s="32">
        <f t="shared" ref="CE549" si="28031">IF(AND($AG549&lt;&gt;$BZ$5,$AG549&lt;=$BZ$6,$AG549&lt;&gt;$BZ$7),1,0)</f>
        <v>0</v>
      </c>
      <c r="CF549" s="32">
        <f t="shared" ref="CF549" si="28032">IF(AND($AK549&lt;&gt;$BZ$5,$AK549&lt;=$BZ$6,$AK549&lt;&gt;$BZ$7),1,0)</f>
        <v>0</v>
      </c>
      <c r="CG549" s="32">
        <f t="shared" ref="CG549" si="28033">IF(AND($AS549&lt;&gt;$BZ$5,$AS549&lt;=$BZ$6,$AS549&lt;&gt;$BZ$7),1,0)</f>
        <v>0</v>
      </c>
      <c r="CH549" s="32">
        <f t="shared" ref="CH549" si="28034">IF(AND($AW549&lt;&gt;$BZ$5,$AW549&lt;=$BZ$6,$AW549&lt;&gt;$BZ$7),1,0)</f>
        <v>0</v>
      </c>
      <c r="CI549" s="32">
        <f t="shared" ref="CI549" si="28035">IF(AND($BE549&lt;&gt;$BZ$5,$BE549&lt;=$BZ$6,$BE549&lt;&gt;$BZ$7),1,0)</f>
        <v>0</v>
      </c>
      <c r="CJ549" s="32">
        <f t="shared" ref="CJ549" si="28036">IF(AND($BI549&lt;&gt;$BZ$5,$BI549&lt;=$BZ$6,$BI549&lt;&gt;$BZ$7),1,0)</f>
        <v>0</v>
      </c>
      <c r="CK549" s="32">
        <f t="shared" ref="CK549" si="28037">IF(AND($BQ549&lt;&gt;$BZ$5,$BQ549&lt;=$BZ$6,$BQ549&lt;&gt;$BZ$7),1,0)</f>
        <v>0</v>
      </c>
      <c r="CL549" s="32">
        <f t="shared" ref="CL549" si="28038">IF(AND($BU549&lt;&gt;$BZ$5,$BU549&lt;=$BZ$6,$BU549&lt;&gt;$BZ$7),1,0)</f>
        <v>0</v>
      </c>
      <c r="CO549" s="32">
        <f>IF(AND($M549&lt;&gt;$CN$5,$M549&lt;=$CN$6,$M549&lt;&gt;$CN$7),1,0)</f>
        <v>0</v>
      </c>
      <c r="CP549" s="32">
        <f>IF(AND($Q549&lt;&gt;$CN$5,$Q549&lt;=$CN$6,$Q549&lt;&gt;$CN$7),1,0)</f>
        <v>0</v>
      </c>
      <c r="CQ549" s="32">
        <f>IF(AND($U549&lt;&gt;$CN$5,$U549&lt;=$CN$6,$U549&lt;&gt;$CN$7),1,0)</f>
        <v>0</v>
      </c>
      <c r="CR549" s="32">
        <f>IF(AND($Y549&lt;&gt;$CN$5,$Y549&lt;=$CN$6,$Y549&lt;&gt;$CN$7),1,0)</f>
        <v>0</v>
      </c>
      <c r="CS549" s="32">
        <f>IF(AND($AG549&lt;&gt;$CN$5,$AG549&lt;=$CN$6,$AG549&lt;&gt;$CN$7),1,0)</f>
        <v>0</v>
      </c>
      <c r="CT549" s="32">
        <f>IF(AND($AK549&lt;&gt;$CN$5,$AK549&lt;=$CN$6,$AK549&lt;&gt;$CN$7),1,0)</f>
        <v>0</v>
      </c>
      <c r="CU549" s="32">
        <f>IF(AND($AS549&lt;&gt;$CN$5,$AS549&lt;=$CN$6,$AS549&lt;&gt;$CN$7),1,0)</f>
        <v>0</v>
      </c>
      <c r="CV549" s="32">
        <f>IF(AND($AW549&lt;&gt;$CN$5,$AW549&lt;=$CN$6,$AW549&lt;&gt;$CN$7),1,0)</f>
        <v>0</v>
      </c>
      <c r="CW549" s="32">
        <f>IF(AND($BE549&lt;&gt;$CN$5,$BE549&lt;=$CN$6,$BE549&lt;&gt;$CN$7),1,0)</f>
        <v>0</v>
      </c>
      <c r="CX549" s="32">
        <f>IF(AND($BI549&lt;&gt;$CN$5,$BI549&lt;=$CN$6,$BI549&lt;&gt;$CN$7),1,0)</f>
        <v>0</v>
      </c>
      <c r="CY549" s="32">
        <f>IF(AND($BQ549&lt;&gt;$CN$5,$BQ549&lt;=$CN$6,$BQ549&lt;&gt;$CN$7),1,0)</f>
        <v>0</v>
      </c>
      <c r="CZ549" s="32">
        <f>IF(AND($BU549&lt;&gt;$CN$5,$BU549&lt;=$CN$6,$BU549&lt;&gt;$CN$7),1,0)</f>
        <v>0</v>
      </c>
      <c r="DC549" s="32">
        <f>IF(AND($M549&lt;&gt;$DB$5,$M549&lt;=$DB$6,$M549&lt;&gt;$CN$7),1,0)</f>
        <v>0</v>
      </c>
      <c r="DD549" s="32">
        <f>IF(AND($Q549&lt;&gt;$DB$5,$Q549&lt;=$DB$6,$Q549&lt;&gt;$CN$7),1,0)</f>
        <v>0</v>
      </c>
      <c r="DE549" s="32">
        <f>IF(AND($U549&lt;&gt;$DB$5,$U549&lt;=$DB$6,$U549&lt;&gt;$CN$7),1,0)</f>
        <v>0</v>
      </c>
      <c r="DF549" s="32">
        <f>IF(AND($Y549&lt;&gt;$DB$5,$Y549&lt;=$DB$6,$Y549&lt;&gt;$CN$7),1,0)</f>
        <v>0</v>
      </c>
      <c r="DG549" s="32">
        <f>IF(AND($AG549&lt;&gt;$DB$5,$AG549&lt;=$DB$6,$AG549&lt;&gt;$CN$7),1,0)</f>
        <v>0</v>
      </c>
      <c r="DH549" s="32">
        <f>IF(AND($AK549&lt;&gt;$DB$5,$AK549&lt;=$DB$6,$AK549&lt;&gt;$CN$7),1,0)</f>
        <v>0</v>
      </c>
      <c r="DI549" s="32">
        <f>IF(AND($AS549&lt;&gt;$DB$5,$AS549&lt;=$DB$6,$AS549&lt;&gt;$CN$7),1,0)</f>
        <v>0</v>
      </c>
      <c r="DJ549" s="32">
        <f>IF(AND($AW549&lt;&gt;$DB$5,$AW549&lt;=$DB$6,$AW549&lt;&gt;$CN$7),1,0)</f>
        <v>0</v>
      </c>
      <c r="DK549" s="32">
        <f>IF(AND($BE549&lt;&gt;$DB$5,$BE549&lt;=$DB$6,$BE549&lt;&gt;$CN$7),1,0)</f>
        <v>0</v>
      </c>
      <c r="DL549" s="32">
        <f>IF(AND($BI549&lt;&gt;$DB$5,$BI549&lt;=$DB$6,$BI549&lt;&gt;$CN$7),1,0)</f>
        <v>0</v>
      </c>
      <c r="DM549" s="32">
        <f>IF(AND($BQ549&lt;&gt;$DB$5,$BQ549&lt;=$DB$6,$BQ549&lt;&gt;$CN$7),1,0)</f>
        <v>0</v>
      </c>
      <c r="DN549" s="32">
        <f>IF(AND($BU549&lt;&gt;$DB$5,$BU549&lt;=$DB$6,$BU549&lt;&gt;$CN$7),1,0)</f>
        <v>0</v>
      </c>
      <c r="DQ549" s="32">
        <f t="shared" ref="DQ549" si="28039">IF(AND($M549&lt;&gt;$DP$5,$M549&lt;=$DP$6,$M549&lt;&gt;$CN$7),1,0)</f>
        <v>0</v>
      </c>
      <c r="DR549" s="32">
        <f t="shared" ref="DR549" si="28040">IF(AND($Q549&lt;&gt;$DP$5,$Q549&lt;=$DP$6,$Q549&lt;&gt;$CN$7),1,0)</f>
        <v>0</v>
      </c>
      <c r="DS549" s="32">
        <f t="shared" ref="DS549" si="28041">IF(AND($U549&lt;&gt;$DP$5,$U549&lt;=$DP$6,$U549&lt;&gt;$CN$7),1,0)</f>
        <v>0</v>
      </c>
      <c r="DT549" s="32">
        <f t="shared" ref="DT549" si="28042">IF(AND($Y549&lt;&gt;$DP$5,$Y549&lt;=$DP$6,$Y549&lt;&gt;$CN$7),1,0)</f>
        <v>0</v>
      </c>
      <c r="DU549" s="32">
        <f t="shared" ref="DU549" si="28043">IF(AND($AG549&lt;&gt;$DP$5,$AG549&lt;=$DP$6,$AG549&lt;&gt;$CN$7),1,0)</f>
        <v>0</v>
      </c>
      <c r="DV549" s="32">
        <f t="shared" ref="DV549" si="28044">IF(AND($AK549&lt;&gt;$DP$5,$AK549&lt;=$DP$6,$AK549&lt;&gt;$CN$7),1,0)</f>
        <v>0</v>
      </c>
      <c r="DW549" s="32">
        <f t="shared" ref="DW549" si="28045">IF(AND($AS549&lt;&gt;$DP$5,$AS549&lt;=$DP$6,$AS549&lt;&gt;$CN$7),1,0)</f>
        <v>0</v>
      </c>
      <c r="DX549" s="32">
        <f t="shared" ref="DX549" si="28046">IF(AND($AW549&lt;&gt;$DP$5,$AW549&lt;=$DP$6,$AW549&lt;&gt;$CN$7),1,0)</f>
        <v>0</v>
      </c>
      <c r="DY549" s="32">
        <f t="shared" ref="DY549" si="28047">IF(AND($BE549&lt;&gt;$DP$5,$BE549&lt;=$DP$6,$BE549&lt;&gt;$CN$7),1,0)</f>
        <v>0</v>
      </c>
      <c r="DZ549" s="32">
        <f t="shared" ref="DZ549" si="28048">IF(AND($BI549&lt;&gt;$DP$5,$BI549&lt;=$DP$6,$BI549&lt;&gt;$CN$7),1,0)</f>
        <v>0</v>
      </c>
      <c r="EA549" s="32">
        <f t="shared" ref="EA549" si="28049">IF(AND($BQ549&lt;&gt;$DP$5,$BQ549&lt;=$DP$6,$BQ549&lt;&gt;$CN$7),1,0)</f>
        <v>0</v>
      </c>
      <c r="EB549" s="32">
        <f t="shared" ref="EB549" si="28050">IF(AND($BU549&lt;&gt;$DP$5,$BU549&lt;=$DP$6,$BU549&lt;&gt;$CN$7),1,0)</f>
        <v>0</v>
      </c>
      <c r="EE549" s="328">
        <f>IF(M549&lt;&gt;"",IF(M549&lt;=$ED$6,1,IF(L549&gt;$ED$6,0,NETWORKDAYS(L549,$ED$6,祭日リスト)/NETWORKDAYS(L549,M549,祭日リスト)))*$GG549*週間進捗報告書!$G$9,0)</f>
        <v>0</v>
      </c>
      <c r="EF549" s="328">
        <f>IF(Q549&lt;&gt;"",IF(Q549&lt;=$ED$6,1,IF(P549&gt;$ED$6,0,NETWORKDAYS(P549,$ED$6,祭日リスト)/NETWORKDAYS(P549,Q549,祭日リスト)))*$GG549*週間進捗報告書!$G$10,0)</f>
        <v>0</v>
      </c>
      <c r="EG549" s="328">
        <f>IF(U549&lt;&gt;"",IF(U549&lt;=$ED$6,1,IF(T549&gt;$ED$6,0,NETWORKDAYS(T549,$ED$6,祭日リスト)/NETWORKDAYS(T549,U549,祭日リスト)))*$GG549*週間進捗報告書!$G$11,0)</f>
        <v>0</v>
      </c>
      <c r="EH549" s="328">
        <f>IF(Y549&lt;&gt;"",IF(Y549&lt;=$ED$6,1,IF(X549&gt;$ED$6,0,NETWORKDAYS(X549,$ED$6,祭日リスト)/NETWORKDAYS(X549,Y549,祭日リスト)))*$GG549*週間進捗報告書!$G$12,0)</f>
        <v>0</v>
      </c>
      <c r="EI549" s="328">
        <f>IF(AG549&lt;&gt;"",IF(AG549&lt;=$ED$6,1,IF(AF549&gt;$ED$6,0,NETWORKDAYS(AF549,$ED$6,祭日リスト)/NETWORKDAYS(AF549,AG549,祭日リスト)))*$GG549*週間進捗報告書!$G$13,0)</f>
        <v>0</v>
      </c>
      <c r="EJ549" s="328">
        <f>IF(AK549&lt;&gt;"",IF(AK549&lt;=$ED$6,1,IF(AJ549&gt;$ED$6,0,NETWORKDAYS(AJ549,$ED$6,祭日リスト)/NETWORKDAYS(AJ549,AK549,祭日リスト)))*$GG549*週間進捗報告書!$G$14,0)</f>
        <v>0</v>
      </c>
      <c r="EK549" s="328">
        <f>IF(AS549&lt;&gt;"",IF(AS549&lt;=$ED$6,1,IF(AR549&gt;$ED$6,0,NETWORKDAYS(AR549,$ED$6,祭日リスト)/NETWORKDAYS(AR549,AS549,祭日リスト)))*$GG549*週間進捗報告書!$G$15,0)</f>
        <v>0</v>
      </c>
      <c r="EL549" s="328">
        <f>IF(AW549&lt;&gt;"",IF(AW549&lt;=$ED$6,1,IF(AV549&gt;$ED$6,0,NETWORKDAYS(AV549,$ED$6,祭日リスト)/NETWORKDAYS(AV549,AW549,祭日リスト)))*$GG549*週間進捗報告書!$G$16,0)</f>
        <v>0</v>
      </c>
      <c r="EM549" s="328">
        <f>IF(BE549&lt;&gt;"",IF(BE549&lt;=$ED$6,1,IF(BD549&gt;$ED$6,0,NETWORKDAYS(BD549,$ED$6,祭日リスト)/NETWORKDAYS(BD549,BE549,祭日リスト)))*$GG549*週間進捗報告書!$G$17,0)</f>
        <v>0</v>
      </c>
      <c r="EN549" s="328">
        <f>IF(BI549&lt;&gt;"",IF(BI549&lt;=$ED$6,1,IF(BH549&gt;$ED$6,0,NETWORKDAYS(BH549,$ED$6,祭日リスト)/NETWORKDAYS(BH549,BI549,祭日リスト)))*$GG549*週間進捗報告書!$G$18,0)</f>
        <v>0</v>
      </c>
      <c r="EO549" s="328">
        <f>IF(BQ549&lt;&gt;"",IF(BQ549&lt;=$ED$6,1,IF(BP549&gt;$ED$6,0,NETWORKDAYS(BP549,$ED$6,祭日リスト)/NETWORKDAYS(BP549,BQ549,祭日リスト)))*$GG549*週間進捗報告書!$G$19,0)</f>
        <v>0</v>
      </c>
      <c r="EP549" s="328">
        <f>IF(BU549&lt;&gt;"",IF(BU549&lt;=$ED$6,1,IF(BT549&gt;$ED$6,0,NETWORKDAYS(BT549,$ED$6,祭日リスト)/NETWORKDAYS(BT549,BU549,祭日リスト)))*$GG549*週間進捗報告書!$G$20,0)</f>
        <v>0</v>
      </c>
      <c r="ER549" s="547">
        <f t="shared" ref="ER549:FC549" si="28051">EE549-EE550</f>
        <v>0</v>
      </c>
      <c r="ES549" s="547">
        <f t="shared" si="28051"/>
        <v>0</v>
      </c>
      <c r="ET549" s="547">
        <f t="shared" si="28051"/>
        <v>0</v>
      </c>
      <c r="EU549" s="547">
        <f t="shared" si="28051"/>
        <v>0</v>
      </c>
      <c r="EV549" s="547">
        <f t="shared" si="28051"/>
        <v>0</v>
      </c>
      <c r="EW549" s="547">
        <f t="shared" si="28051"/>
        <v>0</v>
      </c>
      <c r="EX549" s="547">
        <f t="shared" si="28051"/>
        <v>0</v>
      </c>
      <c r="EY549" s="547">
        <f t="shared" si="28051"/>
        <v>0</v>
      </c>
      <c r="EZ549" s="547">
        <f t="shared" si="28051"/>
        <v>0</v>
      </c>
      <c r="FA549" s="547">
        <f t="shared" si="28051"/>
        <v>0</v>
      </c>
      <c r="FB549" s="547">
        <f t="shared" si="28051"/>
        <v>0</v>
      </c>
      <c r="FC549" s="547">
        <f t="shared" si="28051"/>
        <v>0</v>
      </c>
      <c r="FD549" s="547">
        <f t="shared" ref="FD549" si="28052">SUM(ER549:FC550)</f>
        <v>0</v>
      </c>
      <c r="FE549" s="333"/>
      <c r="FG549" s="32">
        <f>IF(AND($M549&lt;&gt;$FF$7),1,0)</f>
        <v>0</v>
      </c>
      <c r="FH549" s="32">
        <f>IF(AND($Q549&lt;&gt;$FF$7),1,0)</f>
        <v>0</v>
      </c>
      <c r="FI549" s="32">
        <f>IF(AND($U549&lt;&gt;$FF$7),1,0)</f>
        <v>0</v>
      </c>
      <c r="FJ549" s="32">
        <f>IF(AND($Y549&lt;&gt;$FF$7),1,0)</f>
        <v>0</v>
      </c>
      <c r="FK549" s="32">
        <f>IF(AND($AG549&lt;&gt;$FF$7),1,0)</f>
        <v>0</v>
      </c>
      <c r="FL549" s="32">
        <f>IF(AND($AK549&lt;&gt;$FF$7),1,0)</f>
        <v>0</v>
      </c>
      <c r="FM549" s="32">
        <f>IF(AND($AS549&lt;&gt;$FF$7),1,0)</f>
        <v>0</v>
      </c>
      <c r="FN549" s="32">
        <f>IF(AND($AW549&lt;&gt;$FF$7),1,0)</f>
        <v>0</v>
      </c>
      <c r="FO549" s="32">
        <f>IF(AND($BE549&lt;&gt;$FF$7),1,0)</f>
        <v>0</v>
      </c>
      <c r="FP549" s="32">
        <f>IF(AND($BI549&lt;&gt;$FF$7),1,0)</f>
        <v>0</v>
      </c>
      <c r="FQ549" s="32">
        <f>IF(AND($BQ549&lt;&gt;$FF$7),1,0)</f>
        <v>0</v>
      </c>
      <c r="FR549" s="32">
        <f>IF(AND($BU549&lt;&gt;$FF$7),1,0)</f>
        <v>0</v>
      </c>
      <c r="FU549" s="294">
        <f t="shared" ref="FU549" si="28053">IF($K549&lt;&gt;"NG",$GG549,0)</f>
        <v>0</v>
      </c>
      <c r="FV549" s="294">
        <f t="shared" ref="FV549" si="28054">IF($O549&lt;&gt;"NG",$GG549,0)</f>
        <v>0</v>
      </c>
      <c r="FW549" s="294">
        <f t="shared" ref="FW549" si="28055">IF($S549&lt;&gt;"NG",$GG549,0)</f>
        <v>0</v>
      </c>
      <c r="FX549" s="294">
        <f t="shared" ref="FX549" si="28056">IF($W549&lt;&gt;"NG",$GG549,0)</f>
        <v>0</v>
      </c>
      <c r="FY549" s="294">
        <f t="shared" ref="FY549" si="28057">IF($AE549&lt;&gt;"NG",$GG549,0)</f>
        <v>0</v>
      </c>
      <c r="FZ549" s="294">
        <f t="shared" ref="FZ549" si="28058">IF($AI549&lt;&gt;"NG",$GG549,0)</f>
        <v>0</v>
      </c>
      <c r="GA549" s="294">
        <f t="shared" ref="GA549" si="28059">IF($AQ549&lt;&gt;"NG",$GG549,0)</f>
        <v>0</v>
      </c>
      <c r="GB549" s="294">
        <f t="shared" ref="GB549" si="28060">IF($AU549&lt;&gt;"NG",$GG549,0)</f>
        <v>0</v>
      </c>
      <c r="GC549" s="294">
        <f t="shared" ref="GC549" si="28061">IF($BC549&lt;&gt;"NG",$GG549,0)</f>
        <v>0</v>
      </c>
      <c r="GD549" s="294">
        <f t="shared" ref="GD549" si="28062">IF($BG549&lt;&gt;"NG",$GG549,0)</f>
        <v>0</v>
      </c>
      <c r="GE549" s="294">
        <f t="shared" ref="GE549" si="28063">IF($BO549&lt;&gt;"NG",$GG549,0)</f>
        <v>0</v>
      </c>
      <c r="GF549" s="294">
        <f t="shared" ref="GF549" si="28064">IF($BS549&lt;&gt;"NG",$GG549,0)</f>
        <v>0</v>
      </c>
      <c r="GG549" s="294" t="e">
        <f>VLOOKUP($D549,リスト!$D:$S,15,FALSE)</f>
        <v>#N/A</v>
      </c>
      <c r="GH549" s="2" t="e">
        <f>INDEX(リスト!$V:$V,MATCH(中日程計画表!$D549,リスト!$D:$D,0))</f>
        <v>#N/A</v>
      </c>
      <c r="GI549" s="2" t="e">
        <f>INDEX(リスト!$A:$A,MATCH(中日程計画表!$D549,リスト!$D:$D,0))</f>
        <v>#N/A</v>
      </c>
      <c r="GJ549" s="2" t="e">
        <f>INDEX(リスト!$U:$U,MATCH(中日程計画表!$D549,リスト!$D:$D,0))</f>
        <v>#N/A</v>
      </c>
      <c r="GK549" s="5" t="e">
        <f>INDEX(リスト!$W:$W,MATCH(中日程計画表!$D549,リスト!$D:$D,0))</f>
        <v>#N/A</v>
      </c>
      <c r="GL549" s="2" t="s">
        <v>200</v>
      </c>
      <c r="GM549" s="296">
        <f>D549</f>
        <v>0</v>
      </c>
      <c r="GN549" s="296">
        <f>E549</f>
        <v>0</v>
      </c>
      <c r="GU549" s="460" t="str">
        <f t="shared" ref="GU549" si="28065">AE549</f>
        <v>NG</v>
      </c>
      <c r="GV549" s="460">
        <f t="shared" ref="GV549" si="28066">EI549</f>
        <v>0</v>
      </c>
      <c r="GW549" s="460">
        <f t="shared" ref="GW549" si="28067">EI550</f>
        <v>0</v>
      </c>
      <c r="GX549" s="462">
        <f t="shared" ref="GX549" si="28068">EV549</f>
        <v>0</v>
      </c>
      <c r="GY549" s="460" t="str">
        <f t="shared" ref="GY549" si="28069">AI549</f>
        <v>NG</v>
      </c>
      <c r="GZ549" s="460">
        <f t="shared" ref="GZ549" si="28070">EJ549</f>
        <v>0</v>
      </c>
      <c r="HA549" s="460">
        <f t="shared" ref="HA549" si="28071">EJ550</f>
        <v>0</v>
      </c>
      <c r="HB549" s="462">
        <f t="shared" ref="HB549" si="28072">EW549</f>
        <v>0</v>
      </c>
      <c r="HC549" s="460" t="str">
        <f t="shared" ref="HC549" si="28073">AQ549</f>
        <v>NG</v>
      </c>
      <c r="HD549" s="460">
        <f t="shared" ref="HD549" si="28074">EK549</f>
        <v>0</v>
      </c>
      <c r="HE549" s="460">
        <f t="shared" ref="HE549" si="28075">EK550</f>
        <v>0</v>
      </c>
      <c r="HF549" s="462">
        <f t="shared" ref="HF549" si="28076">EX549</f>
        <v>0</v>
      </c>
      <c r="HG549" s="460" t="str">
        <f t="shared" ref="HG549" si="28077">AU549</f>
        <v>NG</v>
      </c>
      <c r="HH549" s="460">
        <f t="shared" ref="HH549" si="28078">EL549</f>
        <v>0</v>
      </c>
      <c r="HI549" s="460">
        <f t="shared" ref="HI549" si="28079">EL550</f>
        <v>0</v>
      </c>
      <c r="HJ549" s="462">
        <f t="shared" ref="HJ549" si="28080">EY549</f>
        <v>0</v>
      </c>
      <c r="HK549" s="460" t="str">
        <f t="shared" ref="HK549" si="28081">BC549</f>
        <v>NG</v>
      </c>
      <c r="HL549" s="460">
        <f t="shared" ref="HL549" si="28082">EM549</f>
        <v>0</v>
      </c>
      <c r="HM549" s="460">
        <f t="shared" ref="HM549" si="28083">EM550</f>
        <v>0</v>
      </c>
      <c r="HN549" s="462">
        <f t="shared" ref="HN549" si="28084">EZ549</f>
        <v>0</v>
      </c>
      <c r="HO549" s="460" t="str">
        <f t="shared" ref="HO549" si="28085">BG549</f>
        <v>NG</v>
      </c>
      <c r="HP549" s="460">
        <f t="shared" ref="HP549" si="28086">EN549</f>
        <v>0</v>
      </c>
      <c r="HQ549" s="460">
        <f t="shared" ref="HQ549" si="28087">EN550</f>
        <v>0</v>
      </c>
      <c r="HR549" s="462">
        <f t="shared" ref="HR549" si="28088">FA549</f>
        <v>0</v>
      </c>
      <c r="HS549" s="332"/>
    </row>
    <row r="550" spans="1:227" ht="12" customHeight="1">
      <c r="A550" s="489"/>
      <c r="B550" s="487"/>
      <c r="C550" s="475"/>
      <c r="D550" s="485"/>
      <c r="E550" s="483"/>
      <c r="F550" s="317"/>
      <c r="G550" s="317"/>
      <c r="H550" s="317"/>
      <c r="I550" s="317"/>
      <c r="J550" s="316"/>
      <c r="K550" s="481"/>
      <c r="L550" s="77"/>
      <c r="M550" s="77"/>
      <c r="N550" s="471"/>
      <c r="O550" s="475"/>
      <c r="P550" s="77"/>
      <c r="Q550" s="77"/>
      <c r="R550" s="471"/>
      <c r="S550" s="475"/>
      <c r="T550" s="77"/>
      <c r="U550" s="77"/>
      <c r="V550" s="471"/>
      <c r="W550" s="473"/>
      <c r="X550" s="77"/>
      <c r="Y550" s="77"/>
      <c r="Z550" s="471"/>
      <c r="AA550" s="477"/>
      <c r="AB550" s="80"/>
      <c r="AC550" s="80"/>
      <c r="AD550" s="471"/>
      <c r="AE550" s="473"/>
      <c r="AF550" s="77"/>
      <c r="AG550" s="77"/>
      <c r="AH550" s="471"/>
      <c r="AI550" s="473"/>
      <c r="AJ550" s="77"/>
      <c r="AK550" s="77"/>
      <c r="AL550" s="471"/>
      <c r="AM550" s="477"/>
      <c r="AN550" s="80"/>
      <c r="AO550" s="80"/>
      <c r="AP550" s="471"/>
      <c r="AQ550" s="473"/>
      <c r="AR550" s="77"/>
      <c r="AS550" s="77"/>
      <c r="AT550" s="471"/>
      <c r="AU550" s="473"/>
      <c r="AV550" s="77"/>
      <c r="AW550" s="77"/>
      <c r="AX550" s="471"/>
      <c r="AY550" s="477"/>
      <c r="AZ550" s="80"/>
      <c r="BA550" s="80"/>
      <c r="BB550" s="471"/>
      <c r="BC550" s="475"/>
      <c r="BD550" s="77"/>
      <c r="BE550" s="77"/>
      <c r="BF550" s="471"/>
      <c r="BG550" s="473"/>
      <c r="BH550" s="77"/>
      <c r="BI550" s="77"/>
      <c r="BJ550" s="471"/>
      <c r="BK550" s="477"/>
      <c r="BL550" s="80"/>
      <c r="BM550" s="80"/>
      <c r="BN550" s="471"/>
      <c r="BO550" s="475"/>
      <c r="BP550" s="77"/>
      <c r="BQ550" s="77"/>
      <c r="BR550" s="471"/>
      <c r="BS550" s="473"/>
      <c r="BT550" s="77"/>
      <c r="BU550" s="77"/>
      <c r="BV550" s="471"/>
      <c r="BW550" s="469"/>
      <c r="BX550" s="467"/>
      <c r="BY550" s="490"/>
      <c r="CA550" s="19">
        <f t="shared" ref="CA550" si="28089">IF(AND($N549=1,$M550&lt;&gt;$BZ$7),1,0)</f>
        <v>0</v>
      </c>
      <c r="CB550" s="19">
        <f t="shared" ref="CB550" si="28090">IF(AND($R549=1,$Q550&lt;&gt;$BZ$7),1,0)</f>
        <v>0</v>
      </c>
      <c r="CC550" s="19">
        <f t="shared" ref="CC550" si="28091">IF(AND($V549=1,$U550&lt;&gt;$BZ$7),1,0)</f>
        <v>0</v>
      </c>
      <c r="CD550" s="19">
        <f t="shared" ref="CD550" si="28092">IF(AND($Z549=1,$Y550&lt;&gt;$BZ$7),1,0)</f>
        <v>0</v>
      </c>
      <c r="CE550" s="19">
        <f t="shared" ref="CE550" si="28093">IF(AND($AH549=1,$AG550&lt;&gt;$BZ$7),1,0)</f>
        <v>0</v>
      </c>
      <c r="CF550" s="19">
        <f t="shared" ref="CF550" si="28094">IF(AND($AL549=1,$AK550&lt;&gt;$BZ$7),1,0)</f>
        <v>0</v>
      </c>
      <c r="CG550" s="19">
        <f t="shared" ref="CG550" si="28095">IF(AND($AT549=1,$AS550&lt;&gt;$BZ$7),1,0)</f>
        <v>0</v>
      </c>
      <c r="CH550" s="19">
        <f t="shared" ref="CH550" si="28096">IF(AND($AX549=1,$AW550&lt;&gt;$BZ$7),1,0)</f>
        <v>0</v>
      </c>
      <c r="CI550" s="19">
        <f t="shared" ref="CI550" si="28097">IF(AND($BF549=1,$BE550&lt;&gt;$BZ$7),1,0)</f>
        <v>0</v>
      </c>
      <c r="CJ550" s="19">
        <f t="shared" ref="CJ550" si="28098">IF(AND($BJ549=1,$BI550&lt;&gt;$BZ$7),1,0)</f>
        <v>0</v>
      </c>
      <c r="CK550" s="19">
        <f t="shared" ref="CK550" si="28099">IF(AND($BR549=1,$BQ550&lt;&gt;$BZ$7),1,0)</f>
        <v>0</v>
      </c>
      <c r="CL550" s="19">
        <f t="shared" ref="CL550" si="28100">IF(AND($BV549=1,$BU550&lt;&gt;$BZ$7),1,0)</f>
        <v>0</v>
      </c>
      <c r="CO550" s="19">
        <f>IF(AND($M550&lt;&gt;$CN$7,$M550&lt;=$CN$6),1,0)</f>
        <v>0</v>
      </c>
      <c r="CP550" s="19">
        <f>IF(AND($Q550&lt;&gt;$CN$7,$Q550&lt;=$CN$6),1,0)</f>
        <v>0</v>
      </c>
      <c r="CQ550" s="19">
        <f>IF(AND($U550&lt;&gt;$CN$7,$U550&lt;=$CN$6),1,0)</f>
        <v>0</v>
      </c>
      <c r="CR550" s="19">
        <f>IF(AND($Y550&lt;&gt;$CN$7,$Y550&lt;=$CN$6),1,0)</f>
        <v>0</v>
      </c>
      <c r="CS550" s="19">
        <f>IF(AND($AG550&lt;&gt;$CN$7,$AG550&lt;=$CN$6),1,0)</f>
        <v>0</v>
      </c>
      <c r="CT550" s="19">
        <f>IF(AND($AK550&lt;&gt;$CN$7,$AK550&lt;=$CN$6),1,0)</f>
        <v>0</v>
      </c>
      <c r="CU550" s="19">
        <f>IF(AND($AS550&lt;&gt;$CN$7,$AS550&lt;=$CN$6),1,0)</f>
        <v>0</v>
      </c>
      <c r="CV550" s="19">
        <f>IF(AND($AW550&lt;&gt;$CN$7,$AW550&lt;=$CN$6),1,0)</f>
        <v>0</v>
      </c>
      <c r="CW550" s="19">
        <f>IF(AND($BE550&lt;&gt;$CN$7,$BE550&lt;=$CN$6),1,0)</f>
        <v>0</v>
      </c>
      <c r="CX550" s="19">
        <f>IF(AND($BI550&lt;&gt;$CN$7,$BI550&lt;=$CN$6),1,0)</f>
        <v>0</v>
      </c>
      <c r="CY550" s="19">
        <f>IF(AND($BQ550&lt;&gt;$CN$7,$BQ550&lt;=$CN$6),1,0)</f>
        <v>0</v>
      </c>
      <c r="CZ550" s="19">
        <f>IF(AND($BU550&lt;&gt;$CN$7,$BU550&lt;=$CN$6),1,0)</f>
        <v>0</v>
      </c>
      <c r="DC550" s="19">
        <f>IF($N549=1,1,0)</f>
        <v>0</v>
      </c>
      <c r="DD550" s="19">
        <f>IF($R549=1,1,0)</f>
        <v>0</v>
      </c>
      <c r="DE550" s="19">
        <f>IF($V549=1,1,0)</f>
        <v>0</v>
      </c>
      <c r="DF550" s="19">
        <f>IF($Z549=1,1,0)</f>
        <v>0</v>
      </c>
      <c r="DG550" s="19">
        <f>IF($AH549=1,1,0)</f>
        <v>0</v>
      </c>
      <c r="DH550" s="19">
        <f>IF($AL549=1,1,0)</f>
        <v>0</v>
      </c>
      <c r="DI550" s="19">
        <f>IF($AT549=1,1,0)</f>
        <v>0</v>
      </c>
      <c r="DJ550" s="19">
        <f>IF($AX549=1,1,0)</f>
        <v>0</v>
      </c>
      <c r="DK550" s="19">
        <f>IF($BF549=1,1,0)</f>
        <v>0</v>
      </c>
      <c r="DL550" s="19">
        <f>IF($BJ549=1,1,0)</f>
        <v>0</v>
      </c>
      <c r="DM550" s="19">
        <f>IF($BR549=1,1,0)</f>
        <v>0</v>
      </c>
      <c r="DN550" s="19">
        <f>IF($BV549=1,1,0)</f>
        <v>0</v>
      </c>
      <c r="DQ550" s="19">
        <f t="shared" ref="DQ550" si="28101">IF($N549=1,1,0)</f>
        <v>0</v>
      </c>
      <c r="DR550" s="19">
        <f t="shared" ref="DR550" si="28102">IF($R549=1,1,0)</f>
        <v>0</v>
      </c>
      <c r="DS550" s="19">
        <f t="shared" ref="DS550" si="28103">IF($V549=1,1,0)</f>
        <v>0</v>
      </c>
      <c r="DT550" s="19">
        <f t="shared" ref="DT550" si="28104">IF($Z549=1,1,0)</f>
        <v>0</v>
      </c>
      <c r="DU550" s="19">
        <f t="shared" ref="DU550" si="28105">IF($AH549=1,1,0)</f>
        <v>0</v>
      </c>
      <c r="DV550" s="19">
        <f t="shared" ref="DV550" si="28106">IF($AL549=1,1,0)</f>
        <v>0</v>
      </c>
      <c r="DW550" s="19">
        <f t="shared" ref="DW550" si="28107">IF($AT549=1,1,0)</f>
        <v>0</v>
      </c>
      <c r="DX550" s="19">
        <f t="shared" ref="DX550" si="28108">IF($AX549=1,1,0)</f>
        <v>0</v>
      </c>
      <c r="DY550" s="19">
        <f t="shared" ref="DY550" si="28109">IF($BF549=1,1,0)</f>
        <v>0</v>
      </c>
      <c r="DZ550" s="19">
        <f t="shared" ref="DZ550" si="28110">IF($BJ549=1,1,0)</f>
        <v>0</v>
      </c>
      <c r="EA550" s="19">
        <f t="shared" ref="EA550" si="28111">IF($BR549=1,1,0)</f>
        <v>0</v>
      </c>
      <c r="EB550" s="19">
        <f t="shared" ref="EB550" si="28112">IF($BV549=1,1,0)</f>
        <v>0</v>
      </c>
      <c r="EE550" s="329">
        <f>N549*$FU550*週間進捗報告書!$G$9</f>
        <v>0</v>
      </c>
      <c r="EF550" s="329">
        <f>R549*$FV550*週間進捗報告書!$G$10</f>
        <v>0</v>
      </c>
      <c r="EG550" s="329">
        <f>V549*$FW550*週間進捗報告書!$G$11</f>
        <v>0</v>
      </c>
      <c r="EH550" s="329">
        <f>Z549*$FX550*週間進捗報告書!$G$12</f>
        <v>0</v>
      </c>
      <c r="EI550" s="329">
        <f>AH549*$FY550*週間進捗報告書!$G$13</f>
        <v>0</v>
      </c>
      <c r="EJ550" s="329">
        <f>AL549*$FZ550*週間進捗報告書!$G$14</f>
        <v>0</v>
      </c>
      <c r="EK550" s="329">
        <f>AT549*$GA550*週間進捗報告書!$G$15</f>
        <v>0</v>
      </c>
      <c r="EL550" s="329">
        <f>AX549*$GB550*週間進捗報告書!$G$16</f>
        <v>0</v>
      </c>
      <c r="EM550" s="329">
        <f>BF549*$GC550*週間進捗報告書!$G$17</f>
        <v>0</v>
      </c>
      <c r="EN550" s="329">
        <f>BJ549*$GD550*週間進捗報告書!$G$18</f>
        <v>0</v>
      </c>
      <c r="EO550" s="329">
        <f>BR549*$GE550*週間進捗報告書!$G$19</f>
        <v>0</v>
      </c>
      <c r="EP550" s="329">
        <f>BV549*$GF550*週間進捗報告書!$G$20</f>
        <v>0</v>
      </c>
      <c r="ER550" s="547"/>
      <c r="ES550" s="547"/>
      <c r="ET550" s="547"/>
      <c r="EU550" s="547"/>
      <c r="EV550" s="547"/>
      <c r="EW550" s="547"/>
      <c r="EX550" s="547"/>
      <c r="EY550" s="547"/>
      <c r="EZ550" s="547"/>
      <c r="FA550" s="547"/>
      <c r="FB550" s="547"/>
      <c r="FC550" s="547"/>
      <c r="FD550" s="547"/>
      <c r="FE550" s="332"/>
      <c r="FG550" s="19"/>
      <c r="FH550" s="19"/>
      <c r="FI550" s="19"/>
      <c r="FJ550" s="19"/>
      <c r="FK550" s="19"/>
      <c r="FL550" s="19"/>
      <c r="FM550" s="19"/>
      <c r="FN550" s="19"/>
      <c r="FO550" s="19"/>
      <c r="FP550" s="19"/>
      <c r="FQ550" s="19"/>
      <c r="FR550" s="19"/>
      <c r="FU550" s="295">
        <f t="shared" ref="FU550" si="28113">FU549</f>
        <v>0</v>
      </c>
      <c r="FV550" s="295">
        <f t="shared" ref="FV550" si="28114">FV549</f>
        <v>0</v>
      </c>
      <c r="FW550" s="295">
        <f t="shared" ref="FW550" si="28115">FW549</f>
        <v>0</v>
      </c>
      <c r="FX550" s="295">
        <f t="shared" ref="FX550" si="28116">FX549</f>
        <v>0</v>
      </c>
      <c r="FY550" s="295">
        <f t="shared" ref="FY550" si="28117">FY549</f>
        <v>0</v>
      </c>
      <c r="FZ550" s="295">
        <f t="shared" ref="FZ550" si="28118">FZ549</f>
        <v>0</v>
      </c>
      <c r="GA550" s="295">
        <f t="shared" ref="GA550" si="28119">GA549</f>
        <v>0</v>
      </c>
      <c r="GB550" s="295">
        <f t="shared" ref="GB550" si="28120">GB549</f>
        <v>0</v>
      </c>
      <c r="GC550" s="295">
        <f t="shared" ref="GC550" si="28121">GC549</f>
        <v>0</v>
      </c>
      <c r="GD550" s="295">
        <f t="shared" ref="GD550" si="28122">GD549</f>
        <v>0</v>
      </c>
      <c r="GE550" s="295">
        <f t="shared" ref="GE550" si="28123">GE549</f>
        <v>0</v>
      </c>
      <c r="GF550" s="295">
        <f t="shared" ref="GF550" si="28124">GF549</f>
        <v>0</v>
      </c>
      <c r="GG550" s="295" t="e">
        <f t="shared" ref="GG550" si="28125">GG549</f>
        <v>#N/A</v>
      </c>
      <c r="GH550" s="2" t="e">
        <f>INDEX(リスト!$V:$V,MATCH(中日程計画表!$D549,リスト!$D:$D,0))</f>
        <v>#N/A</v>
      </c>
      <c r="GI550" s="2" t="e">
        <f>INDEX(リスト!$A:$A,MATCH(中日程計画表!$D549,リスト!$D:$D,0))</f>
        <v>#N/A</v>
      </c>
      <c r="GJ550" s="2" t="e">
        <f>INDEX(リスト!$U:$U,MATCH(中日程計画表!$D549,リスト!$D:$D,0))</f>
        <v>#N/A</v>
      </c>
      <c r="GK550" s="5" t="e">
        <f>INDEX(リスト!$W:$W,MATCH(中日程計画表!$D549,リスト!$D:$D,0))</f>
        <v>#N/A</v>
      </c>
      <c r="GL550" s="2" t="s">
        <v>201</v>
      </c>
      <c r="GM550" s="296">
        <f t="shared" ref="GM550" si="28126">GM549</f>
        <v>0</v>
      </c>
      <c r="GN550" s="296">
        <f t="shared" ref="GN550" si="28127">GN549</f>
        <v>0</v>
      </c>
      <c r="GU550" s="461"/>
      <c r="GV550" s="460"/>
      <c r="GW550" s="460"/>
      <c r="GX550" s="461"/>
      <c r="GY550" s="461"/>
      <c r="GZ550" s="460"/>
      <c r="HA550" s="460"/>
      <c r="HB550" s="461"/>
      <c r="HC550" s="461"/>
      <c r="HD550" s="460"/>
      <c r="HE550" s="460"/>
      <c r="HF550" s="461"/>
      <c r="HG550" s="461"/>
      <c r="HH550" s="460"/>
      <c r="HI550" s="460"/>
      <c r="HJ550" s="461"/>
      <c r="HK550" s="461"/>
      <c r="HL550" s="460"/>
      <c r="HM550" s="460"/>
      <c r="HN550" s="461"/>
      <c r="HO550" s="461"/>
      <c r="HP550" s="460"/>
      <c r="HQ550" s="460"/>
      <c r="HR550" s="461"/>
      <c r="HS550" s="4"/>
    </row>
    <row r="551" spans="1:227" ht="12" customHeight="1">
      <c r="A551" s="488" t="str">
        <f t="shared" ref="A551" ca="1" si="28128">INDIRECT("リスト!A"&amp;B551+6)</f>
        <v/>
      </c>
      <c r="B551" s="486">
        <f t="shared" ref="B551" si="28129">ROUNDDOWN((ROW()-6)/2,0)+1</f>
        <v>273</v>
      </c>
      <c r="C551" s="474" t="str">
        <f>機能グループ名</f>
        <v/>
      </c>
      <c r="D551" s="484">
        <f>機能ID</f>
        <v>0</v>
      </c>
      <c r="E551" s="482">
        <f>機能名</f>
        <v>0</v>
      </c>
      <c r="F551" s="315"/>
      <c r="G551" s="315"/>
      <c r="H551" s="315"/>
      <c r="I551" s="315"/>
      <c r="J551" s="316"/>
      <c r="K551" s="480" t="str">
        <f>担当者_SR</f>
        <v>NG</v>
      </c>
      <c r="L551" s="76"/>
      <c r="M551" s="76"/>
      <c r="N551" s="470"/>
      <c r="O551" s="474" t="str">
        <f>担当者_SRR</f>
        <v>NG</v>
      </c>
      <c r="P551" s="76"/>
      <c r="Q551" s="76"/>
      <c r="R551" s="470"/>
      <c r="S551" s="474" t="str">
        <f>担当者_DS</f>
        <v>NG</v>
      </c>
      <c r="T551" s="76"/>
      <c r="U551" s="76"/>
      <c r="V551" s="470"/>
      <c r="W551" s="472" t="str">
        <f>担当者_DSR</f>
        <v>NG</v>
      </c>
      <c r="X551" s="76"/>
      <c r="Y551" s="76"/>
      <c r="Z551" s="470"/>
      <c r="AA551" s="476"/>
      <c r="AB551" s="79"/>
      <c r="AC551" s="79"/>
      <c r="AD551" s="470">
        <f>IF(AC552 &lt;&gt; "",1,0)</f>
        <v>0</v>
      </c>
      <c r="AE551" s="472" t="str">
        <f>担当者_CD</f>
        <v>NG</v>
      </c>
      <c r="AF551" s="76"/>
      <c r="AG551" s="76"/>
      <c r="AH551" s="470"/>
      <c r="AI551" s="472" t="str">
        <f>担当者_DD</f>
        <v>NG</v>
      </c>
      <c r="AJ551" s="76"/>
      <c r="AK551" s="76"/>
      <c r="AL551" s="470"/>
      <c r="AM551" s="476"/>
      <c r="AN551" s="79"/>
      <c r="AO551" s="79"/>
      <c r="AP551" s="470">
        <f>IF(AO552 &lt;&gt; "",1,0)</f>
        <v>0</v>
      </c>
      <c r="AQ551" s="472" t="str">
        <f>担当者_MCL</f>
        <v>NG</v>
      </c>
      <c r="AR551" s="76"/>
      <c r="AS551" s="76"/>
      <c r="AT551" s="470"/>
      <c r="AU551" s="472" t="str">
        <f>担当者_MCLR</f>
        <v>NG</v>
      </c>
      <c r="AV551" s="76"/>
      <c r="AW551" s="76"/>
      <c r="AX551" s="470"/>
      <c r="AY551" s="476"/>
      <c r="AZ551" s="79"/>
      <c r="BA551" s="79"/>
      <c r="BB551" s="470">
        <f>IF(BA552 &lt;&gt; "",1,0)</f>
        <v>0</v>
      </c>
      <c r="BC551" s="474" t="str">
        <f>担当者_MT</f>
        <v>NG</v>
      </c>
      <c r="BD551" s="76"/>
      <c r="BE551" s="76"/>
      <c r="BF551" s="470"/>
      <c r="BG551" s="472" t="str">
        <f>担当者_M検</f>
        <v>NG</v>
      </c>
      <c r="BH551" s="76"/>
      <c r="BI551" s="76"/>
      <c r="BJ551" s="470"/>
      <c r="BK551" s="476"/>
      <c r="BL551" s="79"/>
      <c r="BM551" s="79"/>
      <c r="BN551" s="470">
        <v>0</v>
      </c>
      <c r="BO551" s="474" t="str">
        <f>担当者_モテ</f>
        <v>NG</v>
      </c>
      <c r="BP551" s="76"/>
      <c r="BQ551" s="76"/>
      <c r="BR551" s="470"/>
      <c r="BS551" s="472" t="str">
        <f>担当者_モテR</f>
        <v>NG</v>
      </c>
      <c r="BT551" s="76"/>
      <c r="BU551" s="76"/>
      <c r="BV551" s="470"/>
      <c r="BW551" s="468">
        <f t="shared" ref="BW551" si="28130">IFERROR(SUM(IF(K551&lt;&gt;"NG",N551*K$1,0),IF(O551&lt;&gt;"NG",R551*O$1,0),IF(S551&lt;&gt;"NG",V551*S$1,0),IF(W551&lt;&gt;"NG",Z551*W$1,0),IF(AA551&lt;&gt;"NG",AD551*AA$1,0),IF(AE551&lt;&gt;"NG",AH551*AE$1,0),IF(AI551&lt;&gt;"NG",AL551*AI$1,0),IF(AM551&lt;&gt;"NG",AP551*AM$1,0),IF(AQ551&lt;&gt;"NG",AT551*AQ$1,0),IF(AU551&lt;&gt;"NG",AX551*AU$1,0),IF(AY551&lt;&gt;"NG",BB551*AY$1,0),IF(BC551&lt;&gt;"NG",BF551*BC$1,0),IF(BG551&lt;&gt;"NG",BJ551*BG$1,0),IF(BK551&lt;&gt;"NG",BN551*BK$1,0),IF(BO551&lt;&gt;"NG",BR551*BO$1,0),IF(BS551&lt;&gt;"NG",BV551*BS$1,0))/SUM(IF(K551&lt;&gt;"NG",K$1,0),IF(O551&lt;&gt;"NG",O$1,0),IF(S551&lt;&gt;"NG",S$1,0),IF(W551&lt;&gt;"NG",W$1,0),IF(AA551&lt;&gt;"NG",AA$1,0),IF(AE551&lt;&gt;"NG",AE$1,0),IF(AI551&lt;&gt;"NG",AI$1,0),IF(AM551&lt;&gt;"NG",AM$1,0),IF(AQ551&lt;&gt;"NG",AQ$1,0),IF(AU551&lt;&gt;"NG",AU$1,0),IF(AY551&lt;&gt;"NG",AY$1,0),IF(BC551&lt;&gt;"NG",BC$1,0),IF(BG551&lt;&gt;"NG",BG$1,0),IF(BK551&lt;&gt;"NG",BK$1,0),IF(BO551&lt;&gt;"NG",BO$1,0),IF(BS551&lt;&gt;"NG",BS$1,0)),0)</f>
        <v>0</v>
      </c>
      <c r="BX551" s="466"/>
      <c r="BY551" s="490"/>
      <c r="BZ551" s="5"/>
      <c r="CA551" s="32">
        <f t="shared" ref="CA551" si="28131">IF(AND($M551&lt;&gt;$BZ$5,$M551&lt;=$BZ$6,$M551&lt;&gt;$BZ$7),1,0)</f>
        <v>0</v>
      </c>
      <c r="CB551" s="32">
        <f t="shared" ref="CB551" si="28132">IF(AND($Q551&lt;&gt;$BZ$5,$Q551&lt;=$BZ$6,$Q551&lt;&gt;$BZ$7),1,0)</f>
        <v>0</v>
      </c>
      <c r="CC551" s="32">
        <f t="shared" ref="CC551" si="28133">IF(AND($U551&lt;&gt;$BZ$5,$U551&lt;=$BZ$6,$U551&lt;&gt;$BZ$7),1,0)</f>
        <v>0</v>
      </c>
      <c r="CD551" s="32">
        <f t="shared" ref="CD551" si="28134">IF(AND($Y551&lt;&gt;$BZ$5,$Y551&lt;=$BZ$6,$Y551&lt;&gt;$BZ$7),1,0)</f>
        <v>0</v>
      </c>
      <c r="CE551" s="32">
        <f t="shared" ref="CE551" si="28135">IF(AND($AG551&lt;&gt;$BZ$5,$AG551&lt;=$BZ$6,$AG551&lt;&gt;$BZ$7),1,0)</f>
        <v>0</v>
      </c>
      <c r="CF551" s="32">
        <f t="shared" ref="CF551" si="28136">IF(AND($AK551&lt;&gt;$BZ$5,$AK551&lt;=$BZ$6,$AK551&lt;&gt;$BZ$7),1,0)</f>
        <v>0</v>
      </c>
      <c r="CG551" s="32">
        <f t="shared" ref="CG551" si="28137">IF(AND($AS551&lt;&gt;$BZ$5,$AS551&lt;=$BZ$6,$AS551&lt;&gt;$BZ$7),1,0)</f>
        <v>0</v>
      </c>
      <c r="CH551" s="32">
        <f t="shared" ref="CH551" si="28138">IF(AND($AW551&lt;&gt;$BZ$5,$AW551&lt;=$BZ$6,$AW551&lt;&gt;$BZ$7),1,0)</f>
        <v>0</v>
      </c>
      <c r="CI551" s="32">
        <f t="shared" ref="CI551" si="28139">IF(AND($BE551&lt;&gt;$BZ$5,$BE551&lt;=$BZ$6,$BE551&lt;&gt;$BZ$7),1,0)</f>
        <v>0</v>
      </c>
      <c r="CJ551" s="32">
        <f t="shared" ref="CJ551" si="28140">IF(AND($BI551&lt;&gt;$BZ$5,$BI551&lt;=$BZ$6,$BI551&lt;&gt;$BZ$7),1,0)</f>
        <v>0</v>
      </c>
      <c r="CK551" s="32">
        <f t="shared" ref="CK551" si="28141">IF(AND($BQ551&lt;&gt;$BZ$5,$BQ551&lt;=$BZ$6,$BQ551&lt;&gt;$BZ$7),1,0)</f>
        <v>0</v>
      </c>
      <c r="CL551" s="32">
        <f t="shared" ref="CL551" si="28142">IF(AND($BU551&lt;&gt;$BZ$5,$BU551&lt;=$BZ$6,$BU551&lt;&gt;$BZ$7),1,0)</f>
        <v>0</v>
      </c>
      <c r="CO551" s="32">
        <f>IF(AND($M551&lt;&gt;$CN$5,$M551&lt;=$CN$6,$M551&lt;&gt;$CN$7),1,0)</f>
        <v>0</v>
      </c>
      <c r="CP551" s="32">
        <f>IF(AND($Q551&lt;&gt;$CN$5,$Q551&lt;=$CN$6,$Q551&lt;&gt;$CN$7),1,0)</f>
        <v>0</v>
      </c>
      <c r="CQ551" s="32">
        <f>IF(AND($U551&lt;&gt;$CN$5,$U551&lt;=$CN$6,$U551&lt;&gt;$CN$7),1,0)</f>
        <v>0</v>
      </c>
      <c r="CR551" s="32">
        <f>IF(AND($Y551&lt;&gt;$CN$5,$Y551&lt;=$CN$6,$Y551&lt;&gt;$CN$7),1,0)</f>
        <v>0</v>
      </c>
      <c r="CS551" s="32">
        <f>IF(AND($AG551&lt;&gt;$CN$5,$AG551&lt;=$CN$6,$AG551&lt;&gt;$CN$7),1,0)</f>
        <v>0</v>
      </c>
      <c r="CT551" s="32">
        <f>IF(AND($AK551&lt;&gt;$CN$5,$AK551&lt;=$CN$6,$AK551&lt;&gt;$CN$7),1,0)</f>
        <v>0</v>
      </c>
      <c r="CU551" s="32">
        <f>IF(AND($AS551&lt;&gt;$CN$5,$AS551&lt;=$CN$6,$AS551&lt;&gt;$CN$7),1,0)</f>
        <v>0</v>
      </c>
      <c r="CV551" s="32">
        <f>IF(AND($AW551&lt;&gt;$CN$5,$AW551&lt;=$CN$6,$AW551&lt;&gt;$CN$7),1,0)</f>
        <v>0</v>
      </c>
      <c r="CW551" s="32">
        <f>IF(AND($BE551&lt;&gt;$CN$5,$BE551&lt;=$CN$6,$BE551&lt;&gt;$CN$7),1,0)</f>
        <v>0</v>
      </c>
      <c r="CX551" s="32">
        <f>IF(AND($BI551&lt;&gt;$CN$5,$BI551&lt;=$CN$6,$BI551&lt;&gt;$CN$7),1,0)</f>
        <v>0</v>
      </c>
      <c r="CY551" s="32">
        <f>IF(AND($BQ551&lt;&gt;$CN$5,$BQ551&lt;=$CN$6,$BQ551&lt;&gt;$CN$7),1,0)</f>
        <v>0</v>
      </c>
      <c r="CZ551" s="32">
        <f>IF(AND($BU551&lt;&gt;$CN$5,$BU551&lt;=$CN$6,$BU551&lt;&gt;$CN$7),1,0)</f>
        <v>0</v>
      </c>
      <c r="DC551" s="32">
        <f>IF(AND($M551&lt;&gt;$DB$5,$M551&lt;=$DB$6,$M551&lt;&gt;$CN$7),1,0)</f>
        <v>0</v>
      </c>
      <c r="DD551" s="32">
        <f>IF(AND($Q551&lt;&gt;$DB$5,$Q551&lt;=$DB$6,$Q551&lt;&gt;$CN$7),1,0)</f>
        <v>0</v>
      </c>
      <c r="DE551" s="32">
        <f>IF(AND($U551&lt;&gt;$DB$5,$U551&lt;=$DB$6,$U551&lt;&gt;$CN$7),1,0)</f>
        <v>0</v>
      </c>
      <c r="DF551" s="32">
        <f>IF(AND($Y551&lt;&gt;$DB$5,$Y551&lt;=$DB$6,$Y551&lt;&gt;$CN$7),1,0)</f>
        <v>0</v>
      </c>
      <c r="DG551" s="32">
        <f>IF(AND($AG551&lt;&gt;$DB$5,$AG551&lt;=$DB$6,$AG551&lt;&gt;$CN$7),1,0)</f>
        <v>0</v>
      </c>
      <c r="DH551" s="32">
        <f>IF(AND($AK551&lt;&gt;$DB$5,$AK551&lt;=$DB$6,$AK551&lt;&gt;$CN$7),1,0)</f>
        <v>0</v>
      </c>
      <c r="DI551" s="32">
        <f>IF(AND($AS551&lt;&gt;$DB$5,$AS551&lt;=$DB$6,$AS551&lt;&gt;$CN$7),1,0)</f>
        <v>0</v>
      </c>
      <c r="DJ551" s="32">
        <f>IF(AND($AW551&lt;&gt;$DB$5,$AW551&lt;=$DB$6,$AW551&lt;&gt;$CN$7),1,0)</f>
        <v>0</v>
      </c>
      <c r="DK551" s="32">
        <f>IF(AND($BE551&lt;&gt;$DB$5,$BE551&lt;=$DB$6,$BE551&lt;&gt;$CN$7),1,0)</f>
        <v>0</v>
      </c>
      <c r="DL551" s="32">
        <f>IF(AND($BI551&lt;&gt;$DB$5,$BI551&lt;=$DB$6,$BI551&lt;&gt;$CN$7),1,0)</f>
        <v>0</v>
      </c>
      <c r="DM551" s="32">
        <f>IF(AND($BQ551&lt;&gt;$DB$5,$BQ551&lt;=$DB$6,$BQ551&lt;&gt;$CN$7),1,0)</f>
        <v>0</v>
      </c>
      <c r="DN551" s="32">
        <f>IF(AND($BU551&lt;&gt;$DB$5,$BU551&lt;=$DB$6,$BU551&lt;&gt;$CN$7),1,0)</f>
        <v>0</v>
      </c>
      <c r="DQ551" s="32">
        <f t="shared" ref="DQ551" si="28143">IF(AND($M551&lt;&gt;$DP$5,$M551&lt;=$DP$6,$M551&lt;&gt;$CN$7),1,0)</f>
        <v>0</v>
      </c>
      <c r="DR551" s="32">
        <f t="shared" ref="DR551" si="28144">IF(AND($Q551&lt;&gt;$DP$5,$Q551&lt;=$DP$6,$Q551&lt;&gt;$CN$7),1,0)</f>
        <v>0</v>
      </c>
      <c r="DS551" s="32">
        <f t="shared" ref="DS551" si="28145">IF(AND($U551&lt;&gt;$DP$5,$U551&lt;=$DP$6,$U551&lt;&gt;$CN$7),1,0)</f>
        <v>0</v>
      </c>
      <c r="DT551" s="32">
        <f t="shared" ref="DT551" si="28146">IF(AND($Y551&lt;&gt;$DP$5,$Y551&lt;=$DP$6,$Y551&lt;&gt;$CN$7),1,0)</f>
        <v>0</v>
      </c>
      <c r="DU551" s="32">
        <f t="shared" ref="DU551" si="28147">IF(AND($AG551&lt;&gt;$DP$5,$AG551&lt;=$DP$6,$AG551&lt;&gt;$CN$7),1,0)</f>
        <v>0</v>
      </c>
      <c r="DV551" s="32">
        <f t="shared" ref="DV551" si="28148">IF(AND($AK551&lt;&gt;$DP$5,$AK551&lt;=$DP$6,$AK551&lt;&gt;$CN$7),1,0)</f>
        <v>0</v>
      </c>
      <c r="DW551" s="32">
        <f t="shared" ref="DW551" si="28149">IF(AND($AS551&lt;&gt;$DP$5,$AS551&lt;=$DP$6,$AS551&lt;&gt;$CN$7),1,0)</f>
        <v>0</v>
      </c>
      <c r="DX551" s="32">
        <f t="shared" ref="DX551" si="28150">IF(AND($AW551&lt;&gt;$DP$5,$AW551&lt;=$DP$6,$AW551&lt;&gt;$CN$7),1,0)</f>
        <v>0</v>
      </c>
      <c r="DY551" s="32">
        <f t="shared" ref="DY551" si="28151">IF(AND($BE551&lt;&gt;$DP$5,$BE551&lt;=$DP$6,$BE551&lt;&gt;$CN$7),1,0)</f>
        <v>0</v>
      </c>
      <c r="DZ551" s="32">
        <f t="shared" ref="DZ551" si="28152">IF(AND($BI551&lt;&gt;$DP$5,$BI551&lt;=$DP$6,$BI551&lt;&gt;$CN$7),1,0)</f>
        <v>0</v>
      </c>
      <c r="EA551" s="32">
        <f t="shared" ref="EA551" si="28153">IF(AND($BQ551&lt;&gt;$DP$5,$BQ551&lt;=$DP$6,$BQ551&lt;&gt;$CN$7),1,0)</f>
        <v>0</v>
      </c>
      <c r="EB551" s="32">
        <f t="shared" ref="EB551" si="28154">IF(AND($BU551&lt;&gt;$DP$5,$BU551&lt;=$DP$6,$BU551&lt;&gt;$CN$7),1,0)</f>
        <v>0</v>
      </c>
      <c r="EE551" s="328">
        <f>IF(M551&lt;&gt;"",IF(M551&lt;=$ED$6,1,IF(L551&gt;$ED$6,0,NETWORKDAYS(L551,$ED$6,祭日リスト)/NETWORKDAYS(L551,M551,祭日リスト)))*$GG551*週間進捗報告書!$G$9,0)</f>
        <v>0</v>
      </c>
      <c r="EF551" s="328">
        <f>IF(Q551&lt;&gt;"",IF(Q551&lt;=$ED$6,1,IF(P551&gt;$ED$6,0,NETWORKDAYS(P551,$ED$6,祭日リスト)/NETWORKDAYS(P551,Q551,祭日リスト)))*$GG551*週間進捗報告書!$G$10,0)</f>
        <v>0</v>
      </c>
      <c r="EG551" s="328">
        <f>IF(U551&lt;&gt;"",IF(U551&lt;=$ED$6,1,IF(T551&gt;$ED$6,0,NETWORKDAYS(T551,$ED$6,祭日リスト)/NETWORKDAYS(T551,U551,祭日リスト)))*$GG551*週間進捗報告書!$G$11,0)</f>
        <v>0</v>
      </c>
      <c r="EH551" s="328">
        <f>IF(Y551&lt;&gt;"",IF(Y551&lt;=$ED$6,1,IF(X551&gt;$ED$6,0,NETWORKDAYS(X551,$ED$6,祭日リスト)/NETWORKDAYS(X551,Y551,祭日リスト)))*$GG551*週間進捗報告書!$G$12,0)</f>
        <v>0</v>
      </c>
      <c r="EI551" s="328">
        <f>IF(AG551&lt;&gt;"",IF(AG551&lt;=$ED$6,1,IF(AF551&gt;$ED$6,0,NETWORKDAYS(AF551,$ED$6,祭日リスト)/NETWORKDAYS(AF551,AG551,祭日リスト)))*$GG551*週間進捗報告書!$G$13,0)</f>
        <v>0</v>
      </c>
      <c r="EJ551" s="328">
        <f>IF(AK551&lt;&gt;"",IF(AK551&lt;=$ED$6,1,IF(AJ551&gt;$ED$6,0,NETWORKDAYS(AJ551,$ED$6,祭日リスト)/NETWORKDAYS(AJ551,AK551,祭日リスト)))*$GG551*週間進捗報告書!$G$14,0)</f>
        <v>0</v>
      </c>
      <c r="EK551" s="328">
        <f>IF(AS551&lt;&gt;"",IF(AS551&lt;=$ED$6,1,IF(AR551&gt;$ED$6,0,NETWORKDAYS(AR551,$ED$6,祭日リスト)/NETWORKDAYS(AR551,AS551,祭日リスト)))*$GG551*週間進捗報告書!$G$15,0)</f>
        <v>0</v>
      </c>
      <c r="EL551" s="328">
        <f>IF(AW551&lt;&gt;"",IF(AW551&lt;=$ED$6,1,IF(AV551&gt;$ED$6,0,NETWORKDAYS(AV551,$ED$6,祭日リスト)/NETWORKDAYS(AV551,AW551,祭日リスト)))*$GG551*週間進捗報告書!$G$16,0)</f>
        <v>0</v>
      </c>
      <c r="EM551" s="328">
        <f>IF(BE551&lt;&gt;"",IF(BE551&lt;=$ED$6,1,IF(BD551&gt;$ED$6,0,NETWORKDAYS(BD551,$ED$6,祭日リスト)/NETWORKDAYS(BD551,BE551,祭日リスト)))*$GG551*週間進捗報告書!$G$17,0)</f>
        <v>0</v>
      </c>
      <c r="EN551" s="328">
        <f>IF(BI551&lt;&gt;"",IF(BI551&lt;=$ED$6,1,IF(BH551&gt;$ED$6,0,NETWORKDAYS(BH551,$ED$6,祭日リスト)/NETWORKDAYS(BH551,BI551,祭日リスト)))*$GG551*週間進捗報告書!$G$18,0)</f>
        <v>0</v>
      </c>
      <c r="EO551" s="328">
        <f>IF(BQ551&lt;&gt;"",IF(BQ551&lt;=$ED$6,1,IF(BP551&gt;$ED$6,0,NETWORKDAYS(BP551,$ED$6,祭日リスト)/NETWORKDAYS(BP551,BQ551,祭日リスト)))*$GG551*週間進捗報告書!$G$19,0)</f>
        <v>0</v>
      </c>
      <c r="EP551" s="328">
        <f>IF(BU551&lt;&gt;"",IF(BU551&lt;=$ED$6,1,IF(BT551&gt;$ED$6,0,NETWORKDAYS(BT551,$ED$6,祭日リスト)/NETWORKDAYS(BT551,BU551,祭日リスト)))*$GG551*週間進捗報告書!$G$20,0)</f>
        <v>0</v>
      </c>
      <c r="ER551" s="547">
        <f t="shared" ref="ER551:FC551" si="28155">EE551-EE552</f>
        <v>0</v>
      </c>
      <c r="ES551" s="547">
        <f t="shared" si="28155"/>
        <v>0</v>
      </c>
      <c r="ET551" s="547">
        <f t="shared" si="28155"/>
        <v>0</v>
      </c>
      <c r="EU551" s="547">
        <f t="shared" si="28155"/>
        <v>0</v>
      </c>
      <c r="EV551" s="547">
        <f t="shared" si="28155"/>
        <v>0</v>
      </c>
      <c r="EW551" s="547">
        <f t="shared" si="28155"/>
        <v>0</v>
      </c>
      <c r="EX551" s="547">
        <f t="shared" si="28155"/>
        <v>0</v>
      </c>
      <c r="EY551" s="547">
        <f t="shared" si="28155"/>
        <v>0</v>
      </c>
      <c r="EZ551" s="547">
        <f t="shared" si="28155"/>
        <v>0</v>
      </c>
      <c r="FA551" s="547">
        <f t="shared" si="28155"/>
        <v>0</v>
      </c>
      <c r="FB551" s="547">
        <f t="shared" si="28155"/>
        <v>0</v>
      </c>
      <c r="FC551" s="547">
        <f t="shared" si="28155"/>
        <v>0</v>
      </c>
      <c r="FD551" s="547">
        <f t="shared" ref="FD551" si="28156">SUM(ER551:FC552)</f>
        <v>0</v>
      </c>
      <c r="FE551" s="333"/>
      <c r="FG551" s="32">
        <f>IF(AND($M551&lt;&gt;$FF$7),1,0)</f>
        <v>0</v>
      </c>
      <c r="FH551" s="32">
        <f>IF(AND($Q551&lt;&gt;$FF$7),1,0)</f>
        <v>0</v>
      </c>
      <c r="FI551" s="32">
        <f>IF(AND($U551&lt;&gt;$FF$7),1,0)</f>
        <v>0</v>
      </c>
      <c r="FJ551" s="32">
        <f>IF(AND($Y551&lt;&gt;$FF$7),1,0)</f>
        <v>0</v>
      </c>
      <c r="FK551" s="32">
        <f>IF(AND($AG551&lt;&gt;$FF$7),1,0)</f>
        <v>0</v>
      </c>
      <c r="FL551" s="32">
        <f>IF(AND($AK551&lt;&gt;$FF$7),1,0)</f>
        <v>0</v>
      </c>
      <c r="FM551" s="32">
        <f>IF(AND($AS551&lt;&gt;$FF$7),1,0)</f>
        <v>0</v>
      </c>
      <c r="FN551" s="32">
        <f>IF(AND($AW551&lt;&gt;$FF$7),1,0)</f>
        <v>0</v>
      </c>
      <c r="FO551" s="32">
        <f>IF(AND($BE551&lt;&gt;$FF$7),1,0)</f>
        <v>0</v>
      </c>
      <c r="FP551" s="32">
        <f>IF(AND($BI551&lt;&gt;$FF$7),1,0)</f>
        <v>0</v>
      </c>
      <c r="FQ551" s="32">
        <f>IF(AND($BQ551&lt;&gt;$FF$7),1,0)</f>
        <v>0</v>
      </c>
      <c r="FR551" s="32">
        <f>IF(AND($BU551&lt;&gt;$FF$7),1,0)</f>
        <v>0</v>
      </c>
      <c r="FU551" s="294">
        <f t="shared" ref="FU551" si="28157">IF($K551&lt;&gt;"NG",$GG551,0)</f>
        <v>0</v>
      </c>
      <c r="FV551" s="294">
        <f t="shared" ref="FV551" si="28158">IF($O551&lt;&gt;"NG",$GG551,0)</f>
        <v>0</v>
      </c>
      <c r="FW551" s="294">
        <f t="shared" ref="FW551" si="28159">IF($S551&lt;&gt;"NG",$GG551,0)</f>
        <v>0</v>
      </c>
      <c r="FX551" s="294">
        <f t="shared" ref="FX551" si="28160">IF($W551&lt;&gt;"NG",$GG551,0)</f>
        <v>0</v>
      </c>
      <c r="FY551" s="294">
        <f t="shared" ref="FY551" si="28161">IF($AE551&lt;&gt;"NG",$GG551,0)</f>
        <v>0</v>
      </c>
      <c r="FZ551" s="294">
        <f t="shared" ref="FZ551" si="28162">IF($AI551&lt;&gt;"NG",$GG551,0)</f>
        <v>0</v>
      </c>
      <c r="GA551" s="294">
        <f t="shared" ref="GA551" si="28163">IF($AQ551&lt;&gt;"NG",$GG551,0)</f>
        <v>0</v>
      </c>
      <c r="GB551" s="294">
        <f t="shared" ref="GB551" si="28164">IF($AU551&lt;&gt;"NG",$GG551,0)</f>
        <v>0</v>
      </c>
      <c r="GC551" s="294">
        <f t="shared" ref="GC551" si="28165">IF($BC551&lt;&gt;"NG",$GG551,0)</f>
        <v>0</v>
      </c>
      <c r="GD551" s="294">
        <f t="shared" ref="GD551" si="28166">IF($BG551&lt;&gt;"NG",$GG551,0)</f>
        <v>0</v>
      </c>
      <c r="GE551" s="294">
        <f t="shared" ref="GE551" si="28167">IF($BO551&lt;&gt;"NG",$GG551,0)</f>
        <v>0</v>
      </c>
      <c r="GF551" s="294">
        <f t="shared" ref="GF551" si="28168">IF($BS551&lt;&gt;"NG",$GG551,0)</f>
        <v>0</v>
      </c>
      <c r="GG551" s="294" t="e">
        <f>VLOOKUP($D551,リスト!$D:$S,15,FALSE)</f>
        <v>#N/A</v>
      </c>
      <c r="GH551" s="2" t="e">
        <f>INDEX(リスト!$V:$V,MATCH(中日程計画表!$D551,リスト!$D:$D,0))</f>
        <v>#N/A</v>
      </c>
      <c r="GI551" s="2" t="e">
        <f>INDEX(リスト!$A:$A,MATCH(中日程計画表!$D551,リスト!$D:$D,0))</f>
        <v>#N/A</v>
      </c>
      <c r="GJ551" s="2" t="e">
        <f>INDEX(リスト!$U:$U,MATCH(中日程計画表!$D551,リスト!$D:$D,0))</f>
        <v>#N/A</v>
      </c>
      <c r="GK551" s="5" t="e">
        <f>INDEX(リスト!$W:$W,MATCH(中日程計画表!$D551,リスト!$D:$D,0))</f>
        <v>#N/A</v>
      </c>
      <c r="GL551" s="2" t="s">
        <v>200</v>
      </c>
      <c r="GM551" s="296">
        <f>D551</f>
        <v>0</v>
      </c>
      <c r="GN551" s="296">
        <f>E551</f>
        <v>0</v>
      </c>
      <c r="GU551" s="460" t="str">
        <f t="shared" ref="GU551" si="28169">AE551</f>
        <v>NG</v>
      </c>
      <c r="GV551" s="460">
        <f t="shared" ref="GV551" si="28170">EI551</f>
        <v>0</v>
      </c>
      <c r="GW551" s="460">
        <f t="shared" ref="GW551" si="28171">EI552</f>
        <v>0</v>
      </c>
      <c r="GX551" s="462">
        <f t="shared" ref="GX551" si="28172">EV551</f>
        <v>0</v>
      </c>
      <c r="GY551" s="460" t="str">
        <f t="shared" ref="GY551" si="28173">AI551</f>
        <v>NG</v>
      </c>
      <c r="GZ551" s="460">
        <f t="shared" ref="GZ551" si="28174">EJ551</f>
        <v>0</v>
      </c>
      <c r="HA551" s="460">
        <f t="shared" ref="HA551" si="28175">EJ552</f>
        <v>0</v>
      </c>
      <c r="HB551" s="462">
        <f t="shared" ref="HB551" si="28176">EW551</f>
        <v>0</v>
      </c>
      <c r="HC551" s="460" t="str">
        <f t="shared" ref="HC551" si="28177">AQ551</f>
        <v>NG</v>
      </c>
      <c r="HD551" s="460">
        <f t="shared" ref="HD551" si="28178">EK551</f>
        <v>0</v>
      </c>
      <c r="HE551" s="460">
        <f t="shared" ref="HE551" si="28179">EK552</f>
        <v>0</v>
      </c>
      <c r="HF551" s="462">
        <f t="shared" ref="HF551" si="28180">EX551</f>
        <v>0</v>
      </c>
      <c r="HG551" s="460" t="str">
        <f t="shared" ref="HG551" si="28181">AU551</f>
        <v>NG</v>
      </c>
      <c r="HH551" s="460">
        <f t="shared" ref="HH551" si="28182">EL551</f>
        <v>0</v>
      </c>
      <c r="HI551" s="460">
        <f t="shared" ref="HI551" si="28183">EL552</f>
        <v>0</v>
      </c>
      <c r="HJ551" s="462">
        <f t="shared" ref="HJ551" si="28184">EY551</f>
        <v>0</v>
      </c>
      <c r="HK551" s="460" t="str">
        <f t="shared" ref="HK551" si="28185">BC551</f>
        <v>NG</v>
      </c>
      <c r="HL551" s="460">
        <f t="shared" ref="HL551" si="28186">EM551</f>
        <v>0</v>
      </c>
      <c r="HM551" s="460">
        <f t="shared" ref="HM551" si="28187">EM552</f>
        <v>0</v>
      </c>
      <c r="HN551" s="462">
        <f t="shared" ref="HN551" si="28188">EZ551</f>
        <v>0</v>
      </c>
      <c r="HO551" s="460" t="str">
        <f t="shared" ref="HO551" si="28189">BG551</f>
        <v>NG</v>
      </c>
      <c r="HP551" s="460">
        <f t="shared" ref="HP551" si="28190">EN551</f>
        <v>0</v>
      </c>
      <c r="HQ551" s="460">
        <f t="shared" ref="HQ551" si="28191">EN552</f>
        <v>0</v>
      </c>
      <c r="HR551" s="462">
        <f t="shared" ref="HR551" si="28192">FA551</f>
        <v>0</v>
      </c>
      <c r="HS551" s="332"/>
    </row>
    <row r="552" spans="1:227" ht="12" customHeight="1">
      <c r="A552" s="489"/>
      <c r="B552" s="487"/>
      <c r="C552" s="475"/>
      <c r="D552" s="485"/>
      <c r="E552" s="483"/>
      <c r="F552" s="317"/>
      <c r="G552" s="317"/>
      <c r="H552" s="317"/>
      <c r="I552" s="317"/>
      <c r="J552" s="316"/>
      <c r="K552" s="481"/>
      <c r="L552" s="77"/>
      <c r="M552" s="77"/>
      <c r="N552" s="471"/>
      <c r="O552" s="475"/>
      <c r="P552" s="77"/>
      <c r="Q552" s="77"/>
      <c r="R552" s="471"/>
      <c r="S552" s="475"/>
      <c r="T552" s="77"/>
      <c r="U552" s="77"/>
      <c r="V552" s="471"/>
      <c r="W552" s="473"/>
      <c r="X552" s="77"/>
      <c r="Y552" s="77"/>
      <c r="Z552" s="471"/>
      <c r="AA552" s="477"/>
      <c r="AB552" s="80"/>
      <c r="AC552" s="80"/>
      <c r="AD552" s="471"/>
      <c r="AE552" s="473"/>
      <c r="AF552" s="77"/>
      <c r="AG552" s="77"/>
      <c r="AH552" s="471"/>
      <c r="AI552" s="473"/>
      <c r="AJ552" s="77"/>
      <c r="AK552" s="77"/>
      <c r="AL552" s="471"/>
      <c r="AM552" s="477"/>
      <c r="AN552" s="80"/>
      <c r="AO552" s="80"/>
      <c r="AP552" s="471"/>
      <c r="AQ552" s="473"/>
      <c r="AR552" s="77"/>
      <c r="AS552" s="77"/>
      <c r="AT552" s="471"/>
      <c r="AU552" s="473"/>
      <c r="AV552" s="77"/>
      <c r="AW552" s="77"/>
      <c r="AX552" s="471"/>
      <c r="AY552" s="477"/>
      <c r="AZ552" s="80"/>
      <c r="BA552" s="80"/>
      <c r="BB552" s="471"/>
      <c r="BC552" s="475"/>
      <c r="BD552" s="77"/>
      <c r="BE552" s="77"/>
      <c r="BF552" s="471"/>
      <c r="BG552" s="473"/>
      <c r="BH552" s="77"/>
      <c r="BI552" s="77"/>
      <c r="BJ552" s="471"/>
      <c r="BK552" s="477"/>
      <c r="BL552" s="80"/>
      <c r="BM552" s="80"/>
      <c r="BN552" s="471"/>
      <c r="BO552" s="475"/>
      <c r="BP552" s="77"/>
      <c r="BQ552" s="77"/>
      <c r="BR552" s="471"/>
      <c r="BS552" s="473"/>
      <c r="BT552" s="77"/>
      <c r="BU552" s="77"/>
      <c r="BV552" s="471"/>
      <c r="BW552" s="469"/>
      <c r="BX552" s="467"/>
      <c r="BY552" s="490"/>
      <c r="CA552" s="19">
        <f t="shared" ref="CA552" si="28193">IF(AND($N551=1,$M552&lt;&gt;$BZ$7),1,0)</f>
        <v>0</v>
      </c>
      <c r="CB552" s="19">
        <f t="shared" ref="CB552" si="28194">IF(AND($R551=1,$Q552&lt;&gt;$BZ$7),1,0)</f>
        <v>0</v>
      </c>
      <c r="CC552" s="19">
        <f t="shared" ref="CC552" si="28195">IF(AND($V551=1,$U552&lt;&gt;$BZ$7),1,0)</f>
        <v>0</v>
      </c>
      <c r="CD552" s="19">
        <f t="shared" ref="CD552" si="28196">IF(AND($Z551=1,$Y552&lt;&gt;$BZ$7),1,0)</f>
        <v>0</v>
      </c>
      <c r="CE552" s="19">
        <f t="shared" ref="CE552" si="28197">IF(AND($AH551=1,$AG552&lt;&gt;$BZ$7),1,0)</f>
        <v>0</v>
      </c>
      <c r="CF552" s="19">
        <f t="shared" ref="CF552" si="28198">IF(AND($AL551=1,$AK552&lt;&gt;$BZ$7),1,0)</f>
        <v>0</v>
      </c>
      <c r="CG552" s="19">
        <f t="shared" ref="CG552" si="28199">IF(AND($AT551=1,$AS552&lt;&gt;$BZ$7),1,0)</f>
        <v>0</v>
      </c>
      <c r="CH552" s="19">
        <f t="shared" ref="CH552" si="28200">IF(AND($AX551=1,$AW552&lt;&gt;$BZ$7),1,0)</f>
        <v>0</v>
      </c>
      <c r="CI552" s="19">
        <f t="shared" ref="CI552" si="28201">IF(AND($BF551=1,$BE552&lt;&gt;$BZ$7),1,0)</f>
        <v>0</v>
      </c>
      <c r="CJ552" s="19">
        <f t="shared" ref="CJ552" si="28202">IF(AND($BJ551=1,$BI552&lt;&gt;$BZ$7),1,0)</f>
        <v>0</v>
      </c>
      <c r="CK552" s="19">
        <f t="shared" ref="CK552" si="28203">IF(AND($BR551=1,$BQ552&lt;&gt;$BZ$7),1,0)</f>
        <v>0</v>
      </c>
      <c r="CL552" s="19">
        <f t="shared" ref="CL552" si="28204">IF(AND($BV551=1,$BU552&lt;&gt;$BZ$7),1,0)</f>
        <v>0</v>
      </c>
      <c r="CO552" s="19">
        <f>IF(AND($M552&lt;&gt;$CN$7,$M552&lt;=$CN$6),1,0)</f>
        <v>0</v>
      </c>
      <c r="CP552" s="19">
        <f>IF(AND($Q552&lt;&gt;$CN$7,$Q552&lt;=$CN$6),1,0)</f>
        <v>0</v>
      </c>
      <c r="CQ552" s="19">
        <f>IF(AND($U552&lt;&gt;$CN$7,$U552&lt;=$CN$6),1,0)</f>
        <v>0</v>
      </c>
      <c r="CR552" s="19">
        <f>IF(AND($Y552&lt;&gt;$CN$7,$Y552&lt;=$CN$6),1,0)</f>
        <v>0</v>
      </c>
      <c r="CS552" s="19">
        <f>IF(AND($AG552&lt;&gt;$CN$7,$AG552&lt;=$CN$6),1,0)</f>
        <v>0</v>
      </c>
      <c r="CT552" s="19">
        <f>IF(AND($AK552&lt;&gt;$CN$7,$AK552&lt;=$CN$6),1,0)</f>
        <v>0</v>
      </c>
      <c r="CU552" s="19">
        <f>IF(AND($AS552&lt;&gt;$CN$7,$AS552&lt;=$CN$6),1,0)</f>
        <v>0</v>
      </c>
      <c r="CV552" s="19">
        <f>IF(AND($AW552&lt;&gt;$CN$7,$AW552&lt;=$CN$6),1,0)</f>
        <v>0</v>
      </c>
      <c r="CW552" s="19">
        <f>IF(AND($BE552&lt;&gt;$CN$7,$BE552&lt;=$CN$6),1,0)</f>
        <v>0</v>
      </c>
      <c r="CX552" s="19">
        <f>IF(AND($BI552&lt;&gt;$CN$7,$BI552&lt;=$CN$6),1,0)</f>
        <v>0</v>
      </c>
      <c r="CY552" s="19">
        <f>IF(AND($BQ552&lt;&gt;$CN$7,$BQ552&lt;=$CN$6),1,0)</f>
        <v>0</v>
      </c>
      <c r="CZ552" s="19">
        <f>IF(AND($BU552&lt;&gt;$CN$7,$BU552&lt;=$CN$6),1,0)</f>
        <v>0</v>
      </c>
      <c r="DC552" s="19">
        <f>IF($N551=1,1,0)</f>
        <v>0</v>
      </c>
      <c r="DD552" s="19">
        <f>IF($R551=1,1,0)</f>
        <v>0</v>
      </c>
      <c r="DE552" s="19">
        <f>IF($V551=1,1,0)</f>
        <v>0</v>
      </c>
      <c r="DF552" s="19">
        <f>IF($Z551=1,1,0)</f>
        <v>0</v>
      </c>
      <c r="DG552" s="19">
        <f>IF($AH551=1,1,0)</f>
        <v>0</v>
      </c>
      <c r="DH552" s="19">
        <f>IF($AL551=1,1,0)</f>
        <v>0</v>
      </c>
      <c r="DI552" s="19">
        <f>IF($AT551=1,1,0)</f>
        <v>0</v>
      </c>
      <c r="DJ552" s="19">
        <f>IF($AX551=1,1,0)</f>
        <v>0</v>
      </c>
      <c r="DK552" s="19">
        <f>IF($BF551=1,1,0)</f>
        <v>0</v>
      </c>
      <c r="DL552" s="19">
        <f>IF($BJ551=1,1,0)</f>
        <v>0</v>
      </c>
      <c r="DM552" s="19">
        <f>IF($BR551=1,1,0)</f>
        <v>0</v>
      </c>
      <c r="DN552" s="19">
        <f>IF($BV551=1,1,0)</f>
        <v>0</v>
      </c>
      <c r="DQ552" s="19">
        <f t="shared" ref="DQ552" si="28205">IF($N551=1,1,0)</f>
        <v>0</v>
      </c>
      <c r="DR552" s="19">
        <f t="shared" ref="DR552" si="28206">IF($R551=1,1,0)</f>
        <v>0</v>
      </c>
      <c r="DS552" s="19">
        <f t="shared" ref="DS552" si="28207">IF($V551=1,1,0)</f>
        <v>0</v>
      </c>
      <c r="DT552" s="19">
        <f t="shared" ref="DT552" si="28208">IF($Z551=1,1,0)</f>
        <v>0</v>
      </c>
      <c r="DU552" s="19">
        <f t="shared" ref="DU552" si="28209">IF($AH551=1,1,0)</f>
        <v>0</v>
      </c>
      <c r="DV552" s="19">
        <f t="shared" ref="DV552" si="28210">IF($AL551=1,1,0)</f>
        <v>0</v>
      </c>
      <c r="DW552" s="19">
        <f t="shared" ref="DW552" si="28211">IF($AT551=1,1,0)</f>
        <v>0</v>
      </c>
      <c r="DX552" s="19">
        <f t="shared" ref="DX552" si="28212">IF($AX551=1,1,0)</f>
        <v>0</v>
      </c>
      <c r="DY552" s="19">
        <f t="shared" ref="DY552" si="28213">IF($BF551=1,1,0)</f>
        <v>0</v>
      </c>
      <c r="DZ552" s="19">
        <f t="shared" ref="DZ552" si="28214">IF($BJ551=1,1,0)</f>
        <v>0</v>
      </c>
      <c r="EA552" s="19">
        <f t="shared" ref="EA552" si="28215">IF($BR551=1,1,0)</f>
        <v>0</v>
      </c>
      <c r="EB552" s="19">
        <f t="shared" ref="EB552" si="28216">IF($BV551=1,1,0)</f>
        <v>0</v>
      </c>
      <c r="EE552" s="329">
        <f>N551*$FU552*週間進捗報告書!$G$9</f>
        <v>0</v>
      </c>
      <c r="EF552" s="329">
        <f>R551*$FV552*週間進捗報告書!$G$10</f>
        <v>0</v>
      </c>
      <c r="EG552" s="329">
        <f>V551*$FW552*週間進捗報告書!$G$11</f>
        <v>0</v>
      </c>
      <c r="EH552" s="329">
        <f>Z551*$FX552*週間進捗報告書!$G$12</f>
        <v>0</v>
      </c>
      <c r="EI552" s="329">
        <f>AH551*$FY552*週間進捗報告書!$G$13</f>
        <v>0</v>
      </c>
      <c r="EJ552" s="329">
        <f>AL551*$FZ552*週間進捗報告書!$G$14</f>
        <v>0</v>
      </c>
      <c r="EK552" s="329">
        <f>AT551*$GA552*週間進捗報告書!$G$15</f>
        <v>0</v>
      </c>
      <c r="EL552" s="329">
        <f>AX551*$GB552*週間進捗報告書!$G$16</f>
        <v>0</v>
      </c>
      <c r="EM552" s="329">
        <f>BF551*$GC552*週間進捗報告書!$G$17</f>
        <v>0</v>
      </c>
      <c r="EN552" s="329">
        <f>BJ551*$GD552*週間進捗報告書!$G$18</f>
        <v>0</v>
      </c>
      <c r="EO552" s="329">
        <f>BR551*$GE552*週間進捗報告書!$G$19</f>
        <v>0</v>
      </c>
      <c r="EP552" s="329">
        <f>BV551*$GF552*週間進捗報告書!$G$20</f>
        <v>0</v>
      </c>
      <c r="ER552" s="547"/>
      <c r="ES552" s="547"/>
      <c r="ET552" s="547"/>
      <c r="EU552" s="547"/>
      <c r="EV552" s="547"/>
      <c r="EW552" s="547"/>
      <c r="EX552" s="547"/>
      <c r="EY552" s="547"/>
      <c r="EZ552" s="547"/>
      <c r="FA552" s="547"/>
      <c r="FB552" s="547"/>
      <c r="FC552" s="547"/>
      <c r="FD552" s="547"/>
      <c r="FE552" s="332"/>
      <c r="FG552" s="19"/>
      <c r="FH552" s="19"/>
      <c r="FI552" s="19"/>
      <c r="FJ552" s="19"/>
      <c r="FK552" s="19"/>
      <c r="FL552" s="19"/>
      <c r="FM552" s="19"/>
      <c r="FN552" s="19"/>
      <c r="FO552" s="19"/>
      <c r="FP552" s="19"/>
      <c r="FQ552" s="19"/>
      <c r="FR552" s="19"/>
      <c r="FU552" s="295">
        <f t="shared" ref="FU552" si="28217">FU551</f>
        <v>0</v>
      </c>
      <c r="FV552" s="295">
        <f t="shared" ref="FV552" si="28218">FV551</f>
        <v>0</v>
      </c>
      <c r="FW552" s="295">
        <f t="shared" ref="FW552" si="28219">FW551</f>
        <v>0</v>
      </c>
      <c r="FX552" s="295">
        <f t="shared" ref="FX552" si="28220">FX551</f>
        <v>0</v>
      </c>
      <c r="FY552" s="295">
        <f t="shared" ref="FY552" si="28221">FY551</f>
        <v>0</v>
      </c>
      <c r="FZ552" s="295">
        <f t="shared" ref="FZ552" si="28222">FZ551</f>
        <v>0</v>
      </c>
      <c r="GA552" s="295">
        <f t="shared" ref="GA552" si="28223">GA551</f>
        <v>0</v>
      </c>
      <c r="GB552" s="295">
        <f t="shared" ref="GB552" si="28224">GB551</f>
        <v>0</v>
      </c>
      <c r="GC552" s="295">
        <f t="shared" ref="GC552" si="28225">GC551</f>
        <v>0</v>
      </c>
      <c r="GD552" s="295">
        <f t="shared" ref="GD552" si="28226">GD551</f>
        <v>0</v>
      </c>
      <c r="GE552" s="295">
        <f t="shared" ref="GE552" si="28227">GE551</f>
        <v>0</v>
      </c>
      <c r="GF552" s="295">
        <f t="shared" ref="GF552" si="28228">GF551</f>
        <v>0</v>
      </c>
      <c r="GG552" s="295" t="e">
        <f t="shared" ref="GG552" si="28229">GG551</f>
        <v>#N/A</v>
      </c>
      <c r="GH552" s="2" t="e">
        <f>INDEX(リスト!$V:$V,MATCH(中日程計画表!$D551,リスト!$D:$D,0))</f>
        <v>#N/A</v>
      </c>
      <c r="GI552" s="2" t="e">
        <f>INDEX(リスト!$A:$A,MATCH(中日程計画表!$D551,リスト!$D:$D,0))</f>
        <v>#N/A</v>
      </c>
      <c r="GJ552" s="2" t="e">
        <f>INDEX(リスト!$U:$U,MATCH(中日程計画表!$D551,リスト!$D:$D,0))</f>
        <v>#N/A</v>
      </c>
      <c r="GK552" s="5" t="e">
        <f>INDEX(リスト!$W:$W,MATCH(中日程計画表!$D551,リスト!$D:$D,0))</f>
        <v>#N/A</v>
      </c>
      <c r="GL552" s="2" t="s">
        <v>201</v>
      </c>
      <c r="GM552" s="296">
        <f t="shared" ref="GM552" si="28230">GM551</f>
        <v>0</v>
      </c>
      <c r="GN552" s="296">
        <f t="shared" ref="GN552" si="28231">GN551</f>
        <v>0</v>
      </c>
      <c r="GU552" s="461"/>
      <c r="GV552" s="460"/>
      <c r="GW552" s="460"/>
      <c r="GX552" s="461"/>
      <c r="GY552" s="461"/>
      <c r="GZ552" s="460"/>
      <c r="HA552" s="460"/>
      <c r="HB552" s="461"/>
      <c r="HC552" s="461"/>
      <c r="HD552" s="460"/>
      <c r="HE552" s="460"/>
      <c r="HF552" s="461"/>
      <c r="HG552" s="461"/>
      <c r="HH552" s="460"/>
      <c r="HI552" s="460"/>
      <c r="HJ552" s="461"/>
      <c r="HK552" s="461"/>
      <c r="HL552" s="460"/>
      <c r="HM552" s="460"/>
      <c r="HN552" s="461"/>
      <c r="HO552" s="461"/>
      <c r="HP552" s="460"/>
      <c r="HQ552" s="460"/>
      <c r="HR552" s="461"/>
      <c r="HS552" s="4"/>
    </row>
    <row r="553" spans="1:227" ht="12" customHeight="1">
      <c r="A553" s="488" t="str">
        <f t="shared" ref="A553" ca="1" si="28232">INDIRECT("リスト!A"&amp;B553+6)</f>
        <v/>
      </c>
      <c r="B553" s="486">
        <f t="shared" ref="B553" si="28233">ROUNDDOWN((ROW()-6)/2,0)+1</f>
        <v>274</v>
      </c>
      <c r="C553" s="474" t="str">
        <f>機能グループ名</f>
        <v/>
      </c>
      <c r="D553" s="484">
        <f>機能ID</f>
        <v>0</v>
      </c>
      <c r="E553" s="482">
        <f>機能名</f>
        <v>0</v>
      </c>
      <c r="F553" s="315"/>
      <c r="G553" s="315"/>
      <c r="H553" s="315"/>
      <c r="I553" s="315"/>
      <c r="J553" s="316"/>
      <c r="K553" s="480" t="str">
        <f>担当者_SR</f>
        <v>NG</v>
      </c>
      <c r="L553" s="76"/>
      <c r="M553" s="76"/>
      <c r="N553" s="470"/>
      <c r="O553" s="474" t="str">
        <f>担当者_SRR</f>
        <v>NG</v>
      </c>
      <c r="P553" s="76"/>
      <c r="Q553" s="76"/>
      <c r="R553" s="470"/>
      <c r="S553" s="474" t="str">
        <f>担当者_DS</f>
        <v>NG</v>
      </c>
      <c r="T553" s="76"/>
      <c r="U553" s="76"/>
      <c r="V553" s="470"/>
      <c r="W553" s="472" t="str">
        <f>担当者_DSR</f>
        <v>NG</v>
      </c>
      <c r="X553" s="76"/>
      <c r="Y553" s="76"/>
      <c r="Z553" s="470"/>
      <c r="AA553" s="476"/>
      <c r="AB553" s="79"/>
      <c r="AC553" s="79"/>
      <c r="AD553" s="470">
        <f>IF(AC554 &lt;&gt; "",1,0)</f>
        <v>0</v>
      </c>
      <c r="AE553" s="472" t="str">
        <f>担当者_CD</f>
        <v>NG</v>
      </c>
      <c r="AF553" s="76"/>
      <c r="AG553" s="76"/>
      <c r="AH553" s="470"/>
      <c r="AI553" s="472" t="str">
        <f>担当者_DD</f>
        <v>NG</v>
      </c>
      <c r="AJ553" s="76"/>
      <c r="AK553" s="76"/>
      <c r="AL553" s="470"/>
      <c r="AM553" s="476"/>
      <c r="AN553" s="79"/>
      <c r="AO553" s="79"/>
      <c r="AP553" s="470">
        <f>IF(AO554 &lt;&gt; "",1,0)</f>
        <v>0</v>
      </c>
      <c r="AQ553" s="472" t="str">
        <f>担当者_MCL</f>
        <v>NG</v>
      </c>
      <c r="AR553" s="76"/>
      <c r="AS553" s="76"/>
      <c r="AT553" s="470"/>
      <c r="AU553" s="472" t="str">
        <f>担当者_MCLR</f>
        <v>NG</v>
      </c>
      <c r="AV553" s="76"/>
      <c r="AW553" s="76"/>
      <c r="AX553" s="470"/>
      <c r="AY553" s="476"/>
      <c r="AZ553" s="79"/>
      <c r="BA553" s="79"/>
      <c r="BB553" s="470">
        <f>IF(BA554 &lt;&gt; "",1,0)</f>
        <v>0</v>
      </c>
      <c r="BC553" s="474" t="str">
        <f>担当者_MT</f>
        <v>NG</v>
      </c>
      <c r="BD553" s="76"/>
      <c r="BE553" s="76"/>
      <c r="BF553" s="470"/>
      <c r="BG553" s="472" t="str">
        <f>担当者_M検</f>
        <v>NG</v>
      </c>
      <c r="BH553" s="76"/>
      <c r="BI553" s="76"/>
      <c r="BJ553" s="470"/>
      <c r="BK553" s="476"/>
      <c r="BL553" s="79"/>
      <c r="BM553" s="79"/>
      <c r="BN553" s="470">
        <v>0</v>
      </c>
      <c r="BO553" s="474" t="str">
        <f>担当者_モテ</f>
        <v>NG</v>
      </c>
      <c r="BP553" s="76"/>
      <c r="BQ553" s="76"/>
      <c r="BR553" s="470"/>
      <c r="BS553" s="472" t="str">
        <f>担当者_モテR</f>
        <v>NG</v>
      </c>
      <c r="BT553" s="76"/>
      <c r="BU553" s="76"/>
      <c r="BV553" s="470"/>
      <c r="BW553" s="468">
        <f t="shared" ref="BW553" si="28234">IFERROR(SUM(IF(K553&lt;&gt;"NG",N553*K$1,0),IF(O553&lt;&gt;"NG",R553*O$1,0),IF(S553&lt;&gt;"NG",V553*S$1,0),IF(W553&lt;&gt;"NG",Z553*W$1,0),IF(AA553&lt;&gt;"NG",AD553*AA$1,0),IF(AE553&lt;&gt;"NG",AH553*AE$1,0),IF(AI553&lt;&gt;"NG",AL553*AI$1,0),IF(AM553&lt;&gt;"NG",AP553*AM$1,0),IF(AQ553&lt;&gt;"NG",AT553*AQ$1,0),IF(AU553&lt;&gt;"NG",AX553*AU$1,0),IF(AY553&lt;&gt;"NG",BB553*AY$1,0),IF(BC553&lt;&gt;"NG",BF553*BC$1,0),IF(BG553&lt;&gt;"NG",BJ553*BG$1,0),IF(BK553&lt;&gt;"NG",BN553*BK$1,0),IF(BO553&lt;&gt;"NG",BR553*BO$1,0),IF(BS553&lt;&gt;"NG",BV553*BS$1,0))/SUM(IF(K553&lt;&gt;"NG",K$1,0),IF(O553&lt;&gt;"NG",O$1,0),IF(S553&lt;&gt;"NG",S$1,0),IF(W553&lt;&gt;"NG",W$1,0),IF(AA553&lt;&gt;"NG",AA$1,0),IF(AE553&lt;&gt;"NG",AE$1,0),IF(AI553&lt;&gt;"NG",AI$1,0),IF(AM553&lt;&gt;"NG",AM$1,0),IF(AQ553&lt;&gt;"NG",AQ$1,0),IF(AU553&lt;&gt;"NG",AU$1,0),IF(AY553&lt;&gt;"NG",AY$1,0),IF(BC553&lt;&gt;"NG",BC$1,0),IF(BG553&lt;&gt;"NG",BG$1,0),IF(BK553&lt;&gt;"NG",BK$1,0),IF(BO553&lt;&gt;"NG",BO$1,0),IF(BS553&lt;&gt;"NG",BS$1,0)),0)</f>
        <v>0</v>
      </c>
      <c r="BX553" s="466"/>
      <c r="BY553" s="490"/>
      <c r="BZ553" s="5"/>
      <c r="CA553" s="32">
        <f t="shared" ref="CA553" si="28235">IF(AND($M553&lt;&gt;$BZ$5,$M553&lt;=$BZ$6,$M553&lt;&gt;$BZ$7),1,0)</f>
        <v>0</v>
      </c>
      <c r="CB553" s="32">
        <f t="shared" ref="CB553" si="28236">IF(AND($Q553&lt;&gt;$BZ$5,$Q553&lt;=$BZ$6,$Q553&lt;&gt;$BZ$7),1,0)</f>
        <v>0</v>
      </c>
      <c r="CC553" s="32">
        <f t="shared" ref="CC553" si="28237">IF(AND($U553&lt;&gt;$BZ$5,$U553&lt;=$BZ$6,$U553&lt;&gt;$BZ$7),1,0)</f>
        <v>0</v>
      </c>
      <c r="CD553" s="32">
        <f t="shared" ref="CD553" si="28238">IF(AND($Y553&lt;&gt;$BZ$5,$Y553&lt;=$BZ$6,$Y553&lt;&gt;$BZ$7),1,0)</f>
        <v>0</v>
      </c>
      <c r="CE553" s="32">
        <f t="shared" ref="CE553" si="28239">IF(AND($AG553&lt;&gt;$BZ$5,$AG553&lt;=$BZ$6,$AG553&lt;&gt;$BZ$7),1,0)</f>
        <v>0</v>
      </c>
      <c r="CF553" s="32">
        <f t="shared" ref="CF553" si="28240">IF(AND($AK553&lt;&gt;$BZ$5,$AK553&lt;=$BZ$6,$AK553&lt;&gt;$BZ$7),1,0)</f>
        <v>0</v>
      </c>
      <c r="CG553" s="32">
        <f t="shared" ref="CG553" si="28241">IF(AND($AS553&lt;&gt;$BZ$5,$AS553&lt;=$BZ$6,$AS553&lt;&gt;$BZ$7),1,0)</f>
        <v>0</v>
      </c>
      <c r="CH553" s="32">
        <f t="shared" ref="CH553" si="28242">IF(AND($AW553&lt;&gt;$BZ$5,$AW553&lt;=$BZ$6,$AW553&lt;&gt;$BZ$7),1,0)</f>
        <v>0</v>
      </c>
      <c r="CI553" s="32">
        <f t="shared" ref="CI553" si="28243">IF(AND($BE553&lt;&gt;$BZ$5,$BE553&lt;=$BZ$6,$BE553&lt;&gt;$BZ$7),1,0)</f>
        <v>0</v>
      </c>
      <c r="CJ553" s="32">
        <f t="shared" ref="CJ553" si="28244">IF(AND($BI553&lt;&gt;$BZ$5,$BI553&lt;=$BZ$6,$BI553&lt;&gt;$BZ$7),1,0)</f>
        <v>0</v>
      </c>
      <c r="CK553" s="32">
        <f t="shared" ref="CK553" si="28245">IF(AND($BQ553&lt;&gt;$BZ$5,$BQ553&lt;=$BZ$6,$BQ553&lt;&gt;$BZ$7),1,0)</f>
        <v>0</v>
      </c>
      <c r="CL553" s="32">
        <f t="shared" ref="CL553" si="28246">IF(AND($BU553&lt;&gt;$BZ$5,$BU553&lt;=$BZ$6,$BU553&lt;&gt;$BZ$7),1,0)</f>
        <v>0</v>
      </c>
      <c r="CO553" s="32">
        <f>IF(AND($M553&lt;&gt;$CN$5,$M553&lt;=$CN$6,$M553&lt;&gt;$CN$7),1,0)</f>
        <v>0</v>
      </c>
      <c r="CP553" s="32">
        <f>IF(AND($Q553&lt;&gt;$CN$5,$Q553&lt;=$CN$6,$Q553&lt;&gt;$CN$7),1,0)</f>
        <v>0</v>
      </c>
      <c r="CQ553" s="32">
        <f>IF(AND($U553&lt;&gt;$CN$5,$U553&lt;=$CN$6,$U553&lt;&gt;$CN$7),1,0)</f>
        <v>0</v>
      </c>
      <c r="CR553" s="32">
        <f>IF(AND($Y553&lt;&gt;$CN$5,$Y553&lt;=$CN$6,$Y553&lt;&gt;$CN$7),1,0)</f>
        <v>0</v>
      </c>
      <c r="CS553" s="32">
        <f>IF(AND($AG553&lt;&gt;$CN$5,$AG553&lt;=$CN$6,$AG553&lt;&gt;$CN$7),1,0)</f>
        <v>0</v>
      </c>
      <c r="CT553" s="32">
        <f>IF(AND($AK553&lt;&gt;$CN$5,$AK553&lt;=$CN$6,$AK553&lt;&gt;$CN$7),1,0)</f>
        <v>0</v>
      </c>
      <c r="CU553" s="32">
        <f>IF(AND($AS553&lt;&gt;$CN$5,$AS553&lt;=$CN$6,$AS553&lt;&gt;$CN$7),1,0)</f>
        <v>0</v>
      </c>
      <c r="CV553" s="32">
        <f>IF(AND($AW553&lt;&gt;$CN$5,$AW553&lt;=$CN$6,$AW553&lt;&gt;$CN$7),1,0)</f>
        <v>0</v>
      </c>
      <c r="CW553" s="32">
        <f>IF(AND($BE553&lt;&gt;$CN$5,$BE553&lt;=$CN$6,$BE553&lt;&gt;$CN$7),1,0)</f>
        <v>0</v>
      </c>
      <c r="CX553" s="32">
        <f>IF(AND($BI553&lt;&gt;$CN$5,$BI553&lt;=$CN$6,$BI553&lt;&gt;$CN$7),1,0)</f>
        <v>0</v>
      </c>
      <c r="CY553" s="32">
        <f>IF(AND($BQ553&lt;&gt;$CN$5,$BQ553&lt;=$CN$6,$BQ553&lt;&gt;$CN$7),1,0)</f>
        <v>0</v>
      </c>
      <c r="CZ553" s="32">
        <f>IF(AND($BU553&lt;&gt;$CN$5,$BU553&lt;=$CN$6,$BU553&lt;&gt;$CN$7),1,0)</f>
        <v>0</v>
      </c>
      <c r="DC553" s="32">
        <f>IF(AND($M553&lt;&gt;$DB$5,$M553&lt;=$DB$6,$M553&lt;&gt;$CN$7),1,0)</f>
        <v>0</v>
      </c>
      <c r="DD553" s="32">
        <f>IF(AND($Q553&lt;&gt;$DB$5,$Q553&lt;=$DB$6,$Q553&lt;&gt;$CN$7),1,0)</f>
        <v>0</v>
      </c>
      <c r="DE553" s="32">
        <f>IF(AND($U553&lt;&gt;$DB$5,$U553&lt;=$DB$6,$U553&lt;&gt;$CN$7),1,0)</f>
        <v>0</v>
      </c>
      <c r="DF553" s="32">
        <f>IF(AND($Y553&lt;&gt;$DB$5,$Y553&lt;=$DB$6,$Y553&lt;&gt;$CN$7),1,0)</f>
        <v>0</v>
      </c>
      <c r="DG553" s="32">
        <f>IF(AND($AG553&lt;&gt;$DB$5,$AG553&lt;=$DB$6,$AG553&lt;&gt;$CN$7),1,0)</f>
        <v>0</v>
      </c>
      <c r="DH553" s="32">
        <f>IF(AND($AK553&lt;&gt;$DB$5,$AK553&lt;=$DB$6,$AK553&lt;&gt;$CN$7),1,0)</f>
        <v>0</v>
      </c>
      <c r="DI553" s="32">
        <f>IF(AND($AS553&lt;&gt;$DB$5,$AS553&lt;=$DB$6,$AS553&lt;&gt;$CN$7),1,0)</f>
        <v>0</v>
      </c>
      <c r="DJ553" s="32">
        <f>IF(AND($AW553&lt;&gt;$DB$5,$AW553&lt;=$DB$6,$AW553&lt;&gt;$CN$7),1,0)</f>
        <v>0</v>
      </c>
      <c r="DK553" s="32">
        <f>IF(AND($BE553&lt;&gt;$DB$5,$BE553&lt;=$DB$6,$BE553&lt;&gt;$CN$7),1,0)</f>
        <v>0</v>
      </c>
      <c r="DL553" s="32">
        <f>IF(AND($BI553&lt;&gt;$DB$5,$BI553&lt;=$DB$6,$BI553&lt;&gt;$CN$7),1,0)</f>
        <v>0</v>
      </c>
      <c r="DM553" s="32">
        <f>IF(AND($BQ553&lt;&gt;$DB$5,$BQ553&lt;=$DB$6,$BQ553&lt;&gt;$CN$7),1,0)</f>
        <v>0</v>
      </c>
      <c r="DN553" s="32">
        <f>IF(AND($BU553&lt;&gt;$DB$5,$BU553&lt;=$DB$6,$BU553&lt;&gt;$CN$7),1,0)</f>
        <v>0</v>
      </c>
      <c r="DQ553" s="32">
        <f t="shared" ref="DQ553" si="28247">IF(AND($M553&lt;&gt;$DP$5,$M553&lt;=$DP$6,$M553&lt;&gt;$CN$7),1,0)</f>
        <v>0</v>
      </c>
      <c r="DR553" s="32">
        <f t="shared" ref="DR553" si="28248">IF(AND($Q553&lt;&gt;$DP$5,$Q553&lt;=$DP$6,$Q553&lt;&gt;$CN$7),1,0)</f>
        <v>0</v>
      </c>
      <c r="DS553" s="32">
        <f t="shared" ref="DS553" si="28249">IF(AND($U553&lt;&gt;$DP$5,$U553&lt;=$DP$6,$U553&lt;&gt;$CN$7),1,0)</f>
        <v>0</v>
      </c>
      <c r="DT553" s="32">
        <f t="shared" ref="DT553" si="28250">IF(AND($Y553&lt;&gt;$DP$5,$Y553&lt;=$DP$6,$Y553&lt;&gt;$CN$7),1,0)</f>
        <v>0</v>
      </c>
      <c r="DU553" s="32">
        <f t="shared" ref="DU553" si="28251">IF(AND($AG553&lt;&gt;$DP$5,$AG553&lt;=$DP$6,$AG553&lt;&gt;$CN$7),1,0)</f>
        <v>0</v>
      </c>
      <c r="DV553" s="32">
        <f t="shared" ref="DV553" si="28252">IF(AND($AK553&lt;&gt;$DP$5,$AK553&lt;=$DP$6,$AK553&lt;&gt;$CN$7),1,0)</f>
        <v>0</v>
      </c>
      <c r="DW553" s="32">
        <f t="shared" ref="DW553" si="28253">IF(AND($AS553&lt;&gt;$DP$5,$AS553&lt;=$DP$6,$AS553&lt;&gt;$CN$7),1,0)</f>
        <v>0</v>
      </c>
      <c r="DX553" s="32">
        <f t="shared" ref="DX553" si="28254">IF(AND($AW553&lt;&gt;$DP$5,$AW553&lt;=$DP$6,$AW553&lt;&gt;$CN$7),1,0)</f>
        <v>0</v>
      </c>
      <c r="DY553" s="32">
        <f t="shared" ref="DY553" si="28255">IF(AND($BE553&lt;&gt;$DP$5,$BE553&lt;=$DP$6,$BE553&lt;&gt;$CN$7),1,0)</f>
        <v>0</v>
      </c>
      <c r="DZ553" s="32">
        <f t="shared" ref="DZ553" si="28256">IF(AND($BI553&lt;&gt;$DP$5,$BI553&lt;=$DP$6,$BI553&lt;&gt;$CN$7),1,0)</f>
        <v>0</v>
      </c>
      <c r="EA553" s="32">
        <f t="shared" ref="EA553" si="28257">IF(AND($BQ553&lt;&gt;$DP$5,$BQ553&lt;=$DP$6,$BQ553&lt;&gt;$CN$7),1,0)</f>
        <v>0</v>
      </c>
      <c r="EB553" s="32">
        <f t="shared" ref="EB553" si="28258">IF(AND($BU553&lt;&gt;$DP$5,$BU553&lt;=$DP$6,$BU553&lt;&gt;$CN$7),1,0)</f>
        <v>0</v>
      </c>
      <c r="EE553" s="328">
        <f>IF(M553&lt;&gt;"",IF(M553&lt;=$ED$6,1,IF(L553&gt;$ED$6,0,NETWORKDAYS(L553,$ED$6,祭日リスト)/NETWORKDAYS(L553,M553,祭日リスト)))*$GG553*週間進捗報告書!$G$9,0)</f>
        <v>0</v>
      </c>
      <c r="EF553" s="328">
        <f>IF(Q553&lt;&gt;"",IF(Q553&lt;=$ED$6,1,IF(P553&gt;$ED$6,0,NETWORKDAYS(P553,$ED$6,祭日リスト)/NETWORKDAYS(P553,Q553,祭日リスト)))*$GG553*週間進捗報告書!$G$10,0)</f>
        <v>0</v>
      </c>
      <c r="EG553" s="328">
        <f>IF(U553&lt;&gt;"",IF(U553&lt;=$ED$6,1,IF(T553&gt;$ED$6,0,NETWORKDAYS(T553,$ED$6,祭日リスト)/NETWORKDAYS(T553,U553,祭日リスト)))*$GG553*週間進捗報告書!$G$11,0)</f>
        <v>0</v>
      </c>
      <c r="EH553" s="328">
        <f>IF(Y553&lt;&gt;"",IF(Y553&lt;=$ED$6,1,IF(X553&gt;$ED$6,0,NETWORKDAYS(X553,$ED$6,祭日リスト)/NETWORKDAYS(X553,Y553,祭日リスト)))*$GG553*週間進捗報告書!$G$12,0)</f>
        <v>0</v>
      </c>
      <c r="EI553" s="328">
        <f>IF(AG553&lt;&gt;"",IF(AG553&lt;=$ED$6,1,IF(AF553&gt;$ED$6,0,NETWORKDAYS(AF553,$ED$6,祭日リスト)/NETWORKDAYS(AF553,AG553,祭日リスト)))*$GG553*週間進捗報告書!$G$13,0)</f>
        <v>0</v>
      </c>
      <c r="EJ553" s="328">
        <f>IF(AK553&lt;&gt;"",IF(AK553&lt;=$ED$6,1,IF(AJ553&gt;$ED$6,0,NETWORKDAYS(AJ553,$ED$6,祭日リスト)/NETWORKDAYS(AJ553,AK553,祭日リスト)))*$GG553*週間進捗報告書!$G$14,0)</f>
        <v>0</v>
      </c>
      <c r="EK553" s="328">
        <f>IF(AS553&lt;&gt;"",IF(AS553&lt;=$ED$6,1,IF(AR553&gt;$ED$6,0,NETWORKDAYS(AR553,$ED$6,祭日リスト)/NETWORKDAYS(AR553,AS553,祭日リスト)))*$GG553*週間進捗報告書!$G$15,0)</f>
        <v>0</v>
      </c>
      <c r="EL553" s="328">
        <f>IF(AW553&lt;&gt;"",IF(AW553&lt;=$ED$6,1,IF(AV553&gt;$ED$6,0,NETWORKDAYS(AV553,$ED$6,祭日リスト)/NETWORKDAYS(AV553,AW553,祭日リスト)))*$GG553*週間進捗報告書!$G$16,0)</f>
        <v>0</v>
      </c>
      <c r="EM553" s="328">
        <f>IF(BE553&lt;&gt;"",IF(BE553&lt;=$ED$6,1,IF(BD553&gt;$ED$6,0,NETWORKDAYS(BD553,$ED$6,祭日リスト)/NETWORKDAYS(BD553,BE553,祭日リスト)))*$GG553*週間進捗報告書!$G$17,0)</f>
        <v>0</v>
      </c>
      <c r="EN553" s="328">
        <f>IF(BI553&lt;&gt;"",IF(BI553&lt;=$ED$6,1,IF(BH553&gt;$ED$6,0,NETWORKDAYS(BH553,$ED$6,祭日リスト)/NETWORKDAYS(BH553,BI553,祭日リスト)))*$GG553*週間進捗報告書!$G$18,0)</f>
        <v>0</v>
      </c>
      <c r="EO553" s="328">
        <f>IF(BQ553&lt;&gt;"",IF(BQ553&lt;=$ED$6,1,IF(BP553&gt;$ED$6,0,NETWORKDAYS(BP553,$ED$6,祭日リスト)/NETWORKDAYS(BP553,BQ553,祭日リスト)))*$GG553*週間進捗報告書!$G$19,0)</f>
        <v>0</v>
      </c>
      <c r="EP553" s="328">
        <f>IF(BU553&lt;&gt;"",IF(BU553&lt;=$ED$6,1,IF(BT553&gt;$ED$6,0,NETWORKDAYS(BT553,$ED$6,祭日リスト)/NETWORKDAYS(BT553,BU553,祭日リスト)))*$GG553*週間進捗報告書!$G$20,0)</f>
        <v>0</v>
      </c>
      <c r="ER553" s="547">
        <f t="shared" ref="ER553:FC553" si="28259">EE553-EE554</f>
        <v>0</v>
      </c>
      <c r="ES553" s="547">
        <f t="shared" si="28259"/>
        <v>0</v>
      </c>
      <c r="ET553" s="547">
        <f t="shared" si="28259"/>
        <v>0</v>
      </c>
      <c r="EU553" s="547">
        <f t="shared" si="28259"/>
        <v>0</v>
      </c>
      <c r="EV553" s="547">
        <f t="shared" si="28259"/>
        <v>0</v>
      </c>
      <c r="EW553" s="547">
        <f t="shared" si="28259"/>
        <v>0</v>
      </c>
      <c r="EX553" s="547">
        <f t="shared" si="28259"/>
        <v>0</v>
      </c>
      <c r="EY553" s="547">
        <f t="shared" si="28259"/>
        <v>0</v>
      </c>
      <c r="EZ553" s="547">
        <f t="shared" si="28259"/>
        <v>0</v>
      </c>
      <c r="FA553" s="547">
        <f t="shared" si="28259"/>
        <v>0</v>
      </c>
      <c r="FB553" s="547">
        <f t="shared" si="28259"/>
        <v>0</v>
      </c>
      <c r="FC553" s="547">
        <f t="shared" si="28259"/>
        <v>0</v>
      </c>
      <c r="FD553" s="547">
        <f t="shared" ref="FD553" si="28260">SUM(ER553:FC554)</f>
        <v>0</v>
      </c>
      <c r="FE553" s="333"/>
      <c r="FG553" s="32">
        <f>IF(AND($M553&lt;&gt;$FF$7),1,0)</f>
        <v>0</v>
      </c>
      <c r="FH553" s="32">
        <f>IF(AND($Q553&lt;&gt;$FF$7),1,0)</f>
        <v>0</v>
      </c>
      <c r="FI553" s="32">
        <f>IF(AND($U553&lt;&gt;$FF$7),1,0)</f>
        <v>0</v>
      </c>
      <c r="FJ553" s="32">
        <f>IF(AND($Y553&lt;&gt;$FF$7),1,0)</f>
        <v>0</v>
      </c>
      <c r="FK553" s="32">
        <f>IF(AND($AG553&lt;&gt;$FF$7),1,0)</f>
        <v>0</v>
      </c>
      <c r="FL553" s="32">
        <f>IF(AND($AK553&lt;&gt;$FF$7),1,0)</f>
        <v>0</v>
      </c>
      <c r="FM553" s="32">
        <f>IF(AND($AS553&lt;&gt;$FF$7),1,0)</f>
        <v>0</v>
      </c>
      <c r="FN553" s="32">
        <f>IF(AND($AW553&lt;&gt;$FF$7),1,0)</f>
        <v>0</v>
      </c>
      <c r="FO553" s="32">
        <f>IF(AND($BE553&lt;&gt;$FF$7),1,0)</f>
        <v>0</v>
      </c>
      <c r="FP553" s="32">
        <f>IF(AND($BI553&lt;&gt;$FF$7),1,0)</f>
        <v>0</v>
      </c>
      <c r="FQ553" s="32">
        <f>IF(AND($BQ553&lt;&gt;$FF$7),1,0)</f>
        <v>0</v>
      </c>
      <c r="FR553" s="32">
        <f>IF(AND($BU553&lt;&gt;$FF$7),1,0)</f>
        <v>0</v>
      </c>
      <c r="FU553" s="294">
        <f t="shared" ref="FU553" si="28261">IF($K553&lt;&gt;"NG",$GG553,0)</f>
        <v>0</v>
      </c>
      <c r="FV553" s="294">
        <f t="shared" ref="FV553" si="28262">IF($O553&lt;&gt;"NG",$GG553,0)</f>
        <v>0</v>
      </c>
      <c r="FW553" s="294">
        <f t="shared" ref="FW553" si="28263">IF($S553&lt;&gt;"NG",$GG553,0)</f>
        <v>0</v>
      </c>
      <c r="FX553" s="294">
        <f t="shared" ref="FX553" si="28264">IF($W553&lt;&gt;"NG",$GG553,0)</f>
        <v>0</v>
      </c>
      <c r="FY553" s="294">
        <f t="shared" ref="FY553" si="28265">IF($AE553&lt;&gt;"NG",$GG553,0)</f>
        <v>0</v>
      </c>
      <c r="FZ553" s="294">
        <f t="shared" ref="FZ553" si="28266">IF($AI553&lt;&gt;"NG",$GG553,0)</f>
        <v>0</v>
      </c>
      <c r="GA553" s="294">
        <f t="shared" ref="GA553" si="28267">IF($AQ553&lt;&gt;"NG",$GG553,0)</f>
        <v>0</v>
      </c>
      <c r="GB553" s="294">
        <f t="shared" ref="GB553" si="28268">IF($AU553&lt;&gt;"NG",$GG553,0)</f>
        <v>0</v>
      </c>
      <c r="GC553" s="294">
        <f t="shared" ref="GC553" si="28269">IF($BC553&lt;&gt;"NG",$GG553,0)</f>
        <v>0</v>
      </c>
      <c r="GD553" s="294">
        <f t="shared" ref="GD553" si="28270">IF($BG553&lt;&gt;"NG",$GG553,0)</f>
        <v>0</v>
      </c>
      <c r="GE553" s="294">
        <f t="shared" ref="GE553" si="28271">IF($BO553&lt;&gt;"NG",$GG553,0)</f>
        <v>0</v>
      </c>
      <c r="GF553" s="294">
        <f t="shared" ref="GF553" si="28272">IF($BS553&lt;&gt;"NG",$GG553,0)</f>
        <v>0</v>
      </c>
      <c r="GG553" s="294" t="e">
        <f>VLOOKUP($D553,リスト!$D:$S,15,FALSE)</f>
        <v>#N/A</v>
      </c>
      <c r="GH553" s="2" t="e">
        <f>INDEX(リスト!$V:$V,MATCH(中日程計画表!$D553,リスト!$D:$D,0))</f>
        <v>#N/A</v>
      </c>
      <c r="GI553" s="2" t="e">
        <f>INDEX(リスト!$A:$A,MATCH(中日程計画表!$D553,リスト!$D:$D,0))</f>
        <v>#N/A</v>
      </c>
      <c r="GJ553" s="2" t="e">
        <f>INDEX(リスト!$U:$U,MATCH(中日程計画表!$D553,リスト!$D:$D,0))</f>
        <v>#N/A</v>
      </c>
      <c r="GK553" s="5" t="e">
        <f>INDEX(リスト!$W:$W,MATCH(中日程計画表!$D553,リスト!$D:$D,0))</f>
        <v>#N/A</v>
      </c>
      <c r="GL553" s="2" t="s">
        <v>200</v>
      </c>
      <c r="GM553" s="296">
        <f>D553</f>
        <v>0</v>
      </c>
      <c r="GN553" s="296">
        <f>E553</f>
        <v>0</v>
      </c>
      <c r="GU553" s="460" t="str">
        <f t="shared" ref="GU553" si="28273">AE553</f>
        <v>NG</v>
      </c>
      <c r="GV553" s="460">
        <f t="shared" ref="GV553" si="28274">EI553</f>
        <v>0</v>
      </c>
      <c r="GW553" s="460">
        <f t="shared" ref="GW553" si="28275">EI554</f>
        <v>0</v>
      </c>
      <c r="GX553" s="462">
        <f t="shared" ref="GX553" si="28276">EV553</f>
        <v>0</v>
      </c>
      <c r="GY553" s="460" t="str">
        <f t="shared" ref="GY553" si="28277">AI553</f>
        <v>NG</v>
      </c>
      <c r="GZ553" s="460">
        <f t="shared" ref="GZ553" si="28278">EJ553</f>
        <v>0</v>
      </c>
      <c r="HA553" s="460">
        <f t="shared" ref="HA553" si="28279">EJ554</f>
        <v>0</v>
      </c>
      <c r="HB553" s="462">
        <f t="shared" ref="HB553" si="28280">EW553</f>
        <v>0</v>
      </c>
      <c r="HC553" s="460" t="str">
        <f t="shared" ref="HC553" si="28281">AQ553</f>
        <v>NG</v>
      </c>
      <c r="HD553" s="460">
        <f t="shared" ref="HD553" si="28282">EK553</f>
        <v>0</v>
      </c>
      <c r="HE553" s="460">
        <f t="shared" ref="HE553" si="28283">EK554</f>
        <v>0</v>
      </c>
      <c r="HF553" s="462">
        <f t="shared" ref="HF553" si="28284">EX553</f>
        <v>0</v>
      </c>
      <c r="HG553" s="460" t="str">
        <f t="shared" ref="HG553" si="28285">AU553</f>
        <v>NG</v>
      </c>
      <c r="HH553" s="460">
        <f t="shared" ref="HH553" si="28286">EL553</f>
        <v>0</v>
      </c>
      <c r="HI553" s="460">
        <f t="shared" ref="HI553" si="28287">EL554</f>
        <v>0</v>
      </c>
      <c r="HJ553" s="462">
        <f t="shared" ref="HJ553" si="28288">EY553</f>
        <v>0</v>
      </c>
      <c r="HK553" s="460" t="str">
        <f t="shared" ref="HK553" si="28289">BC553</f>
        <v>NG</v>
      </c>
      <c r="HL553" s="460">
        <f t="shared" ref="HL553" si="28290">EM553</f>
        <v>0</v>
      </c>
      <c r="HM553" s="460">
        <f t="shared" ref="HM553" si="28291">EM554</f>
        <v>0</v>
      </c>
      <c r="HN553" s="462">
        <f t="shared" ref="HN553" si="28292">EZ553</f>
        <v>0</v>
      </c>
      <c r="HO553" s="460" t="str">
        <f t="shared" ref="HO553" si="28293">BG553</f>
        <v>NG</v>
      </c>
      <c r="HP553" s="460">
        <f t="shared" ref="HP553" si="28294">EN553</f>
        <v>0</v>
      </c>
      <c r="HQ553" s="460">
        <f t="shared" ref="HQ553" si="28295">EN554</f>
        <v>0</v>
      </c>
      <c r="HR553" s="462">
        <f t="shared" ref="HR553" si="28296">FA553</f>
        <v>0</v>
      </c>
      <c r="HS553" s="332"/>
    </row>
    <row r="554" spans="1:227" ht="12" customHeight="1">
      <c r="A554" s="489"/>
      <c r="B554" s="487"/>
      <c r="C554" s="475"/>
      <c r="D554" s="485"/>
      <c r="E554" s="483"/>
      <c r="F554" s="317"/>
      <c r="G554" s="317"/>
      <c r="H554" s="317"/>
      <c r="I554" s="317"/>
      <c r="J554" s="316"/>
      <c r="K554" s="481"/>
      <c r="L554" s="77"/>
      <c r="M554" s="77"/>
      <c r="N554" s="471"/>
      <c r="O554" s="475"/>
      <c r="P554" s="77"/>
      <c r="Q554" s="77"/>
      <c r="R554" s="471"/>
      <c r="S554" s="475"/>
      <c r="T554" s="77"/>
      <c r="U554" s="77"/>
      <c r="V554" s="471"/>
      <c r="W554" s="473"/>
      <c r="X554" s="77"/>
      <c r="Y554" s="77"/>
      <c r="Z554" s="471"/>
      <c r="AA554" s="477"/>
      <c r="AB554" s="80"/>
      <c r="AC554" s="80"/>
      <c r="AD554" s="471"/>
      <c r="AE554" s="473"/>
      <c r="AF554" s="77"/>
      <c r="AG554" s="77"/>
      <c r="AH554" s="471"/>
      <c r="AI554" s="473"/>
      <c r="AJ554" s="77"/>
      <c r="AK554" s="77"/>
      <c r="AL554" s="471"/>
      <c r="AM554" s="477"/>
      <c r="AN554" s="80"/>
      <c r="AO554" s="80"/>
      <c r="AP554" s="471"/>
      <c r="AQ554" s="473"/>
      <c r="AR554" s="77"/>
      <c r="AS554" s="77"/>
      <c r="AT554" s="471"/>
      <c r="AU554" s="473"/>
      <c r="AV554" s="77"/>
      <c r="AW554" s="77"/>
      <c r="AX554" s="471"/>
      <c r="AY554" s="477"/>
      <c r="AZ554" s="80"/>
      <c r="BA554" s="80"/>
      <c r="BB554" s="471"/>
      <c r="BC554" s="475"/>
      <c r="BD554" s="77"/>
      <c r="BE554" s="77"/>
      <c r="BF554" s="471"/>
      <c r="BG554" s="473"/>
      <c r="BH554" s="77"/>
      <c r="BI554" s="77"/>
      <c r="BJ554" s="471"/>
      <c r="BK554" s="477"/>
      <c r="BL554" s="80"/>
      <c r="BM554" s="80"/>
      <c r="BN554" s="471"/>
      <c r="BO554" s="475"/>
      <c r="BP554" s="77"/>
      <c r="BQ554" s="77"/>
      <c r="BR554" s="471"/>
      <c r="BS554" s="473"/>
      <c r="BT554" s="77"/>
      <c r="BU554" s="77"/>
      <c r="BV554" s="471"/>
      <c r="BW554" s="469"/>
      <c r="BX554" s="467"/>
      <c r="BY554" s="490"/>
      <c r="CA554" s="19">
        <f t="shared" ref="CA554" si="28297">IF(AND($N553=1,$M554&lt;&gt;$BZ$7),1,0)</f>
        <v>0</v>
      </c>
      <c r="CB554" s="19">
        <f t="shared" ref="CB554" si="28298">IF(AND($R553=1,$Q554&lt;&gt;$BZ$7),1,0)</f>
        <v>0</v>
      </c>
      <c r="CC554" s="19">
        <f t="shared" ref="CC554" si="28299">IF(AND($V553=1,$U554&lt;&gt;$BZ$7),1,0)</f>
        <v>0</v>
      </c>
      <c r="CD554" s="19">
        <f t="shared" ref="CD554" si="28300">IF(AND($Z553=1,$Y554&lt;&gt;$BZ$7),1,0)</f>
        <v>0</v>
      </c>
      <c r="CE554" s="19">
        <f t="shared" ref="CE554" si="28301">IF(AND($AH553=1,$AG554&lt;&gt;$BZ$7),1,0)</f>
        <v>0</v>
      </c>
      <c r="CF554" s="19">
        <f t="shared" ref="CF554" si="28302">IF(AND($AL553=1,$AK554&lt;&gt;$BZ$7),1,0)</f>
        <v>0</v>
      </c>
      <c r="CG554" s="19">
        <f t="shared" ref="CG554" si="28303">IF(AND($AT553=1,$AS554&lt;&gt;$BZ$7),1,0)</f>
        <v>0</v>
      </c>
      <c r="CH554" s="19">
        <f t="shared" ref="CH554" si="28304">IF(AND($AX553=1,$AW554&lt;&gt;$BZ$7),1,0)</f>
        <v>0</v>
      </c>
      <c r="CI554" s="19">
        <f t="shared" ref="CI554" si="28305">IF(AND($BF553=1,$BE554&lt;&gt;$BZ$7),1,0)</f>
        <v>0</v>
      </c>
      <c r="CJ554" s="19">
        <f t="shared" ref="CJ554" si="28306">IF(AND($BJ553=1,$BI554&lt;&gt;$BZ$7),1,0)</f>
        <v>0</v>
      </c>
      <c r="CK554" s="19">
        <f t="shared" ref="CK554" si="28307">IF(AND($BR553=1,$BQ554&lt;&gt;$BZ$7),1,0)</f>
        <v>0</v>
      </c>
      <c r="CL554" s="19">
        <f t="shared" ref="CL554" si="28308">IF(AND($BV553=1,$BU554&lt;&gt;$BZ$7),1,0)</f>
        <v>0</v>
      </c>
      <c r="CO554" s="19">
        <f>IF(AND($M554&lt;&gt;$CN$7,$M554&lt;=$CN$6),1,0)</f>
        <v>0</v>
      </c>
      <c r="CP554" s="19">
        <f>IF(AND($Q554&lt;&gt;$CN$7,$Q554&lt;=$CN$6),1,0)</f>
        <v>0</v>
      </c>
      <c r="CQ554" s="19">
        <f>IF(AND($U554&lt;&gt;$CN$7,$U554&lt;=$CN$6),1,0)</f>
        <v>0</v>
      </c>
      <c r="CR554" s="19">
        <f>IF(AND($Y554&lt;&gt;$CN$7,$Y554&lt;=$CN$6),1,0)</f>
        <v>0</v>
      </c>
      <c r="CS554" s="19">
        <f>IF(AND($AG554&lt;&gt;$CN$7,$AG554&lt;=$CN$6),1,0)</f>
        <v>0</v>
      </c>
      <c r="CT554" s="19">
        <f>IF(AND($AK554&lt;&gt;$CN$7,$AK554&lt;=$CN$6),1,0)</f>
        <v>0</v>
      </c>
      <c r="CU554" s="19">
        <f>IF(AND($AS554&lt;&gt;$CN$7,$AS554&lt;=$CN$6),1,0)</f>
        <v>0</v>
      </c>
      <c r="CV554" s="19">
        <f>IF(AND($AW554&lt;&gt;$CN$7,$AW554&lt;=$CN$6),1,0)</f>
        <v>0</v>
      </c>
      <c r="CW554" s="19">
        <f>IF(AND($BE554&lt;&gt;$CN$7,$BE554&lt;=$CN$6),1,0)</f>
        <v>0</v>
      </c>
      <c r="CX554" s="19">
        <f>IF(AND($BI554&lt;&gt;$CN$7,$BI554&lt;=$CN$6),1,0)</f>
        <v>0</v>
      </c>
      <c r="CY554" s="19">
        <f>IF(AND($BQ554&lt;&gt;$CN$7,$BQ554&lt;=$CN$6),1,0)</f>
        <v>0</v>
      </c>
      <c r="CZ554" s="19">
        <f>IF(AND($BU554&lt;&gt;$CN$7,$BU554&lt;=$CN$6),1,0)</f>
        <v>0</v>
      </c>
      <c r="DC554" s="19">
        <f>IF($N553=1,1,0)</f>
        <v>0</v>
      </c>
      <c r="DD554" s="19">
        <f>IF($R553=1,1,0)</f>
        <v>0</v>
      </c>
      <c r="DE554" s="19">
        <f>IF($V553=1,1,0)</f>
        <v>0</v>
      </c>
      <c r="DF554" s="19">
        <f>IF($Z553=1,1,0)</f>
        <v>0</v>
      </c>
      <c r="DG554" s="19">
        <f>IF($AH553=1,1,0)</f>
        <v>0</v>
      </c>
      <c r="DH554" s="19">
        <f>IF($AL553=1,1,0)</f>
        <v>0</v>
      </c>
      <c r="DI554" s="19">
        <f>IF($AT553=1,1,0)</f>
        <v>0</v>
      </c>
      <c r="DJ554" s="19">
        <f>IF($AX553=1,1,0)</f>
        <v>0</v>
      </c>
      <c r="DK554" s="19">
        <f>IF($BF553=1,1,0)</f>
        <v>0</v>
      </c>
      <c r="DL554" s="19">
        <f>IF($BJ553=1,1,0)</f>
        <v>0</v>
      </c>
      <c r="DM554" s="19">
        <f>IF($BR553=1,1,0)</f>
        <v>0</v>
      </c>
      <c r="DN554" s="19">
        <f>IF($BV553=1,1,0)</f>
        <v>0</v>
      </c>
      <c r="DQ554" s="19">
        <f t="shared" ref="DQ554" si="28309">IF($N553=1,1,0)</f>
        <v>0</v>
      </c>
      <c r="DR554" s="19">
        <f t="shared" ref="DR554" si="28310">IF($R553=1,1,0)</f>
        <v>0</v>
      </c>
      <c r="DS554" s="19">
        <f t="shared" ref="DS554" si="28311">IF($V553=1,1,0)</f>
        <v>0</v>
      </c>
      <c r="DT554" s="19">
        <f t="shared" ref="DT554" si="28312">IF($Z553=1,1,0)</f>
        <v>0</v>
      </c>
      <c r="DU554" s="19">
        <f t="shared" ref="DU554" si="28313">IF($AH553=1,1,0)</f>
        <v>0</v>
      </c>
      <c r="DV554" s="19">
        <f t="shared" ref="DV554" si="28314">IF($AL553=1,1,0)</f>
        <v>0</v>
      </c>
      <c r="DW554" s="19">
        <f t="shared" ref="DW554" si="28315">IF($AT553=1,1,0)</f>
        <v>0</v>
      </c>
      <c r="DX554" s="19">
        <f t="shared" ref="DX554" si="28316">IF($AX553=1,1,0)</f>
        <v>0</v>
      </c>
      <c r="DY554" s="19">
        <f t="shared" ref="DY554" si="28317">IF($BF553=1,1,0)</f>
        <v>0</v>
      </c>
      <c r="DZ554" s="19">
        <f t="shared" ref="DZ554" si="28318">IF($BJ553=1,1,0)</f>
        <v>0</v>
      </c>
      <c r="EA554" s="19">
        <f t="shared" ref="EA554" si="28319">IF($BR553=1,1,0)</f>
        <v>0</v>
      </c>
      <c r="EB554" s="19">
        <f t="shared" ref="EB554" si="28320">IF($BV553=1,1,0)</f>
        <v>0</v>
      </c>
      <c r="EE554" s="329">
        <f>N553*$FU554*週間進捗報告書!$G$9</f>
        <v>0</v>
      </c>
      <c r="EF554" s="329">
        <f>R553*$FV554*週間進捗報告書!$G$10</f>
        <v>0</v>
      </c>
      <c r="EG554" s="329">
        <f>V553*$FW554*週間進捗報告書!$G$11</f>
        <v>0</v>
      </c>
      <c r="EH554" s="329">
        <f>Z553*$FX554*週間進捗報告書!$G$12</f>
        <v>0</v>
      </c>
      <c r="EI554" s="329">
        <f>AH553*$FY554*週間進捗報告書!$G$13</f>
        <v>0</v>
      </c>
      <c r="EJ554" s="329">
        <f>AL553*$FZ554*週間進捗報告書!$G$14</f>
        <v>0</v>
      </c>
      <c r="EK554" s="329">
        <f>AT553*$GA554*週間進捗報告書!$G$15</f>
        <v>0</v>
      </c>
      <c r="EL554" s="329">
        <f>AX553*$GB554*週間進捗報告書!$G$16</f>
        <v>0</v>
      </c>
      <c r="EM554" s="329">
        <f>BF553*$GC554*週間進捗報告書!$G$17</f>
        <v>0</v>
      </c>
      <c r="EN554" s="329">
        <f>BJ553*$GD554*週間進捗報告書!$G$18</f>
        <v>0</v>
      </c>
      <c r="EO554" s="329">
        <f>BR553*$GE554*週間進捗報告書!$G$19</f>
        <v>0</v>
      </c>
      <c r="EP554" s="329">
        <f>BV553*$GF554*週間進捗報告書!$G$20</f>
        <v>0</v>
      </c>
      <c r="ER554" s="547"/>
      <c r="ES554" s="547"/>
      <c r="ET554" s="547"/>
      <c r="EU554" s="547"/>
      <c r="EV554" s="547"/>
      <c r="EW554" s="547"/>
      <c r="EX554" s="547"/>
      <c r="EY554" s="547"/>
      <c r="EZ554" s="547"/>
      <c r="FA554" s="547"/>
      <c r="FB554" s="547"/>
      <c r="FC554" s="547"/>
      <c r="FD554" s="547"/>
      <c r="FE554" s="332"/>
      <c r="FG554" s="19"/>
      <c r="FH554" s="19"/>
      <c r="FI554" s="19"/>
      <c r="FJ554" s="19"/>
      <c r="FK554" s="19"/>
      <c r="FL554" s="19"/>
      <c r="FM554" s="19"/>
      <c r="FN554" s="19"/>
      <c r="FO554" s="19"/>
      <c r="FP554" s="19"/>
      <c r="FQ554" s="19"/>
      <c r="FR554" s="19"/>
      <c r="FU554" s="295">
        <f t="shared" ref="FU554" si="28321">FU553</f>
        <v>0</v>
      </c>
      <c r="FV554" s="295">
        <f t="shared" ref="FV554" si="28322">FV553</f>
        <v>0</v>
      </c>
      <c r="FW554" s="295">
        <f t="shared" ref="FW554" si="28323">FW553</f>
        <v>0</v>
      </c>
      <c r="FX554" s="295">
        <f t="shared" ref="FX554" si="28324">FX553</f>
        <v>0</v>
      </c>
      <c r="FY554" s="295">
        <f t="shared" ref="FY554" si="28325">FY553</f>
        <v>0</v>
      </c>
      <c r="FZ554" s="295">
        <f t="shared" ref="FZ554" si="28326">FZ553</f>
        <v>0</v>
      </c>
      <c r="GA554" s="295">
        <f t="shared" ref="GA554" si="28327">GA553</f>
        <v>0</v>
      </c>
      <c r="GB554" s="295">
        <f t="shared" ref="GB554" si="28328">GB553</f>
        <v>0</v>
      </c>
      <c r="GC554" s="295">
        <f t="shared" ref="GC554" si="28329">GC553</f>
        <v>0</v>
      </c>
      <c r="GD554" s="295">
        <f t="shared" ref="GD554" si="28330">GD553</f>
        <v>0</v>
      </c>
      <c r="GE554" s="295">
        <f t="shared" ref="GE554" si="28331">GE553</f>
        <v>0</v>
      </c>
      <c r="GF554" s="295">
        <f t="shared" ref="GF554" si="28332">GF553</f>
        <v>0</v>
      </c>
      <c r="GG554" s="295" t="e">
        <f t="shared" ref="GG554" si="28333">GG553</f>
        <v>#N/A</v>
      </c>
      <c r="GH554" s="2" t="e">
        <f>INDEX(リスト!$V:$V,MATCH(中日程計画表!$D553,リスト!$D:$D,0))</f>
        <v>#N/A</v>
      </c>
      <c r="GI554" s="2" t="e">
        <f>INDEX(リスト!$A:$A,MATCH(中日程計画表!$D553,リスト!$D:$D,0))</f>
        <v>#N/A</v>
      </c>
      <c r="GJ554" s="2" t="e">
        <f>INDEX(リスト!$U:$U,MATCH(中日程計画表!$D553,リスト!$D:$D,0))</f>
        <v>#N/A</v>
      </c>
      <c r="GK554" s="5" t="e">
        <f>INDEX(リスト!$W:$W,MATCH(中日程計画表!$D553,リスト!$D:$D,0))</f>
        <v>#N/A</v>
      </c>
      <c r="GL554" s="2" t="s">
        <v>201</v>
      </c>
      <c r="GM554" s="296">
        <f t="shared" ref="GM554" si="28334">GM553</f>
        <v>0</v>
      </c>
      <c r="GN554" s="296">
        <f t="shared" ref="GN554" si="28335">GN553</f>
        <v>0</v>
      </c>
      <c r="GU554" s="461"/>
      <c r="GV554" s="460"/>
      <c r="GW554" s="460"/>
      <c r="GX554" s="461"/>
      <c r="GY554" s="461"/>
      <c r="GZ554" s="460"/>
      <c r="HA554" s="460"/>
      <c r="HB554" s="461"/>
      <c r="HC554" s="461"/>
      <c r="HD554" s="460"/>
      <c r="HE554" s="460"/>
      <c r="HF554" s="461"/>
      <c r="HG554" s="461"/>
      <c r="HH554" s="460"/>
      <c r="HI554" s="460"/>
      <c r="HJ554" s="461"/>
      <c r="HK554" s="461"/>
      <c r="HL554" s="460"/>
      <c r="HM554" s="460"/>
      <c r="HN554" s="461"/>
      <c r="HO554" s="461"/>
      <c r="HP554" s="460"/>
      <c r="HQ554" s="460"/>
      <c r="HR554" s="461"/>
      <c r="HS554" s="4"/>
    </row>
    <row r="555" spans="1:227" ht="12" customHeight="1">
      <c r="A555" s="488" t="str">
        <f t="shared" ref="A555" ca="1" si="28336">INDIRECT("リスト!A"&amp;B555+6)</f>
        <v/>
      </c>
      <c r="B555" s="486">
        <f t="shared" ref="B555" si="28337">ROUNDDOWN((ROW()-6)/2,0)+1</f>
        <v>275</v>
      </c>
      <c r="C555" s="474" t="str">
        <f>機能グループ名</f>
        <v/>
      </c>
      <c r="D555" s="484">
        <f>機能ID</f>
        <v>0</v>
      </c>
      <c r="E555" s="482">
        <f>機能名</f>
        <v>0</v>
      </c>
      <c r="F555" s="315"/>
      <c r="G555" s="315"/>
      <c r="H555" s="315"/>
      <c r="I555" s="315"/>
      <c r="J555" s="316"/>
      <c r="K555" s="480" t="str">
        <f>担当者_SR</f>
        <v>NG</v>
      </c>
      <c r="L555" s="76"/>
      <c r="M555" s="76"/>
      <c r="N555" s="470"/>
      <c r="O555" s="474" t="str">
        <f>担当者_SRR</f>
        <v>NG</v>
      </c>
      <c r="P555" s="76"/>
      <c r="Q555" s="76"/>
      <c r="R555" s="470"/>
      <c r="S555" s="474" t="str">
        <f>担当者_DS</f>
        <v>NG</v>
      </c>
      <c r="T555" s="76"/>
      <c r="U555" s="76"/>
      <c r="V555" s="470"/>
      <c r="W555" s="472" t="str">
        <f>担当者_DSR</f>
        <v>NG</v>
      </c>
      <c r="X555" s="76"/>
      <c r="Y555" s="76"/>
      <c r="Z555" s="470"/>
      <c r="AA555" s="476"/>
      <c r="AB555" s="79"/>
      <c r="AC555" s="79"/>
      <c r="AD555" s="470">
        <f>IF(AC556 &lt;&gt; "",1,0)</f>
        <v>0</v>
      </c>
      <c r="AE555" s="472" t="str">
        <f>担当者_CD</f>
        <v>NG</v>
      </c>
      <c r="AF555" s="76"/>
      <c r="AG555" s="76"/>
      <c r="AH555" s="470"/>
      <c r="AI555" s="472" t="str">
        <f>担当者_DD</f>
        <v>NG</v>
      </c>
      <c r="AJ555" s="76"/>
      <c r="AK555" s="76"/>
      <c r="AL555" s="470"/>
      <c r="AM555" s="476"/>
      <c r="AN555" s="79"/>
      <c r="AO555" s="79"/>
      <c r="AP555" s="470">
        <f>IF(AO556 &lt;&gt; "",1,0)</f>
        <v>0</v>
      </c>
      <c r="AQ555" s="472" t="str">
        <f>担当者_MCL</f>
        <v>NG</v>
      </c>
      <c r="AR555" s="76"/>
      <c r="AS555" s="76"/>
      <c r="AT555" s="470"/>
      <c r="AU555" s="472" t="str">
        <f>担当者_MCLR</f>
        <v>NG</v>
      </c>
      <c r="AV555" s="76"/>
      <c r="AW555" s="76"/>
      <c r="AX555" s="470"/>
      <c r="AY555" s="476"/>
      <c r="AZ555" s="79"/>
      <c r="BA555" s="79"/>
      <c r="BB555" s="470">
        <f>IF(BA556 &lt;&gt; "",1,0)</f>
        <v>0</v>
      </c>
      <c r="BC555" s="474" t="str">
        <f>担当者_MT</f>
        <v>NG</v>
      </c>
      <c r="BD555" s="76"/>
      <c r="BE555" s="76"/>
      <c r="BF555" s="470"/>
      <c r="BG555" s="472" t="str">
        <f>担当者_M検</f>
        <v>NG</v>
      </c>
      <c r="BH555" s="76"/>
      <c r="BI555" s="76"/>
      <c r="BJ555" s="470"/>
      <c r="BK555" s="476"/>
      <c r="BL555" s="79"/>
      <c r="BM555" s="79"/>
      <c r="BN555" s="470">
        <v>0</v>
      </c>
      <c r="BO555" s="474" t="str">
        <f>担当者_モテ</f>
        <v>NG</v>
      </c>
      <c r="BP555" s="76"/>
      <c r="BQ555" s="76"/>
      <c r="BR555" s="470"/>
      <c r="BS555" s="472" t="str">
        <f>担当者_モテR</f>
        <v>NG</v>
      </c>
      <c r="BT555" s="76"/>
      <c r="BU555" s="76"/>
      <c r="BV555" s="470"/>
      <c r="BW555" s="468">
        <f t="shared" ref="BW555" si="28338">IFERROR(SUM(IF(K555&lt;&gt;"NG",N555*K$1,0),IF(O555&lt;&gt;"NG",R555*O$1,0),IF(S555&lt;&gt;"NG",V555*S$1,0),IF(W555&lt;&gt;"NG",Z555*W$1,0),IF(AA555&lt;&gt;"NG",AD555*AA$1,0),IF(AE555&lt;&gt;"NG",AH555*AE$1,0),IF(AI555&lt;&gt;"NG",AL555*AI$1,0),IF(AM555&lt;&gt;"NG",AP555*AM$1,0),IF(AQ555&lt;&gt;"NG",AT555*AQ$1,0),IF(AU555&lt;&gt;"NG",AX555*AU$1,0),IF(AY555&lt;&gt;"NG",BB555*AY$1,0),IF(BC555&lt;&gt;"NG",BF555*BC$1,0),IF(BG555&lt;&gt;"NG",BJ555*BG$1,0),IF(BK555&lt;&gt;"NG",BN555*BK$1,0),IF(BO555&lt;&gt;"NG",BR555*BO$1,0),IF(BS555&lt;&gt;"NG",BV555*BS$1,0))/SUM(IF(K555&lt;&gt;"NG",K$1,0),IF(O555&lt;&gt;"NG",O$1,0),IF(S555&lt;&gt;"NG",S$1,0),IF(W555&lt;&gt;"NG",W$1,0),IF(AA555&lt;&gt;"NG",AA$1,0),IF(AE555&lt;&gt;"NG",AE$1,0),IF(AI555&lt;&gt;"NG",AI$1,0),IF(AM555&lt;&gt;"NG",AM$1,0),IF(AQ555&lt;&gt;"NG",AQ$1,0),IF(AU555&lt;&gt;"NG",AU$1,0),IF(AY555&lt;&gt;"NG",AY$1,0),IF(BC555&lt;&gt;"NG",BC$1,0),IF(BG555&lt;&gt;"NG",BG$1,0),IF(BK555&lt;&gt;"NG",BK$1,0),IF(BO555&lt;&gt;"NG",BO$1,0),IF(BS555&lt;&gt;"NG",BS$1,0)),0)</f>
        <v>0</v>
      </c>
      <c r="BX555" s="466"/>
      <c r="BY555" s="490"/>
      <c r="BZ555" s="5"/>
      <c r="CA555" s="32">
        <f t="shared" ref="CA555" si="28339">IF(AND($M555&lt;&gt;$BZ$5,$M555&lt;=$BZ$6,$M555&lt;&gt;$BZ$7),1,0)</f>
        <v>0</v>
      </c>
      <c r="CB555" s="32">
        <f t="shared" ref="CB555" si="28340">IF(AND($Q555&lt;&gt;$BZ$5,$Q555&lt;=$BZ$6,$Q555&lt;&gt;$BZ$7),1,0)</f>
        <v>0</v>
      </c>
      <c r="CC555" s="32">
        <f t="shared" ref="CC555" si="28341">IF(AND($U555&lt;&gt;$BZ$5,$U555&lt;=$BZ$6,$U555&lt;&gt;$BZ$7),1,0)</f>
        <v>0</v>
      </c>
      <c r="CD555" s="32">
        <f t="shared" ref="CD555" si="28342">IF(AND($Y555&lt;&gt;$BZ$5,$Y555&lt;=$BZ$6,$Y555&lt;&gt;$BZ$7),1,0)</f>
        <v>0</v>
      </c>
      <c r="CE555" s="32">
        <f t="shared" ref="CE555" si="28343">IF(AND($AG555&lt;&gt;$BZ$5,$AG555&lt;=$BZ$6,$AG555&lt;&gt;$BZ$7),1,0)</f>
        <v>0</v>
      </c>
      <c r="CF555" s="32">
        <f t="shared" ref="CF555" si="28344">IF(AND($AK555&lt;&gt;$BZ$5,$AK555&lt;=$BZ$6,$AK555&lt;&gt;$BZ$7),1,0)</f>
        <v>0</v>
      </c>
      <c r="CG555" s="32">
        <f t="shared" ref="CG555" si="28345">IF(AND($AS555&lt;&gt;$BZ$5,$AS555&lt;=$BZ$6,$AS555&lt;&gt;$BZ$7),1,0)</f>
        <v>0</v>
      </c>
      <c r="CH555" s="32">
        <f t="shared" ref="CH555" si="28346">IF(AND($AW555&lt;&gt;$BZ$5,$AW555&lt;=$BZ$6,$AW555&lt;&gt;$BZ$7),1,0)</f>
        <v>0</v>
      </c>
      <c r="CI555" s="32">
        <f t="shared" ref="CI555" si="28347">IF(AND($BE555&lt;&gt;$BZ$5,$BE555&lt;=$BZ$6,$BE555&lt;&gt;$BZ$7),1,0)</f>
        <v>0</v>
      </c>
      <c r="CJ555" s="32">
        <f t="shared" ref="CJ555" si="28348">IF(AND($BI555&lt;&gt;$BZ$5,$BI555&lt;=$BZ$6,$BI555&lt;&gt;$BZ$7),1,0)</f>
        <v>0</v>
      </c>
      <c r="CK555" s="32">
        <f t="shared" ref="CK555" si="28349">IF(AND($BQ555&lt;&gt;$BZ$5,$BQ555&lt;=$BZ$6,$BQ555&lt;&gt;$BZ$7),1,0)</f>
        <v>0</v>
      </c>
      <c r="CL555" s="32">
        <f t="shared" ref="CL555" si="28350">IF(AND($BU555&lt;&gt;$BZ$5,$BU555&lt;=$BZ$6,$BU555&lt;&gt;$BZ$7),1,0)</f>
        <v>0</v>
      </c>
      <c r="CO555" s="32">
        <f>IF(AND($M555&lt;&gt;$CN$5,$M555&lt;=$CN$6,$M555&lt;&gt;$CN$7),1,0)</f>
        <v>0</v>
      </c>
      <c r="CP555" s="32">
        <f>IF(AND($Q555&lt;&gt;$CN$5,$Q555&lt;=$CN$6,$Q555&lt;&gt;$CN$7),1,0)</f>
        <v>0</v>
      </c>
      <c r="CQ555" s="32">
        <f>IF(AND($U555&lt;&gt;$CN$5,$U555&lt;=$CN$6,$U555&lt;&gt;$CN$7),1,0)</f>
        <v>0</v>
      </c>
      <c r="CR555" s="32">
        <f>IF(AND($Y555&lt;&gt;$CN$5,$Y555&lt;=$CN$6,$Y555&lt;&gt;$CN$7),1,0)</f>
        <v>0</v>
      </c>
      <c r="CS555" s="32">
        <f>IF(AND($AG555&lt;&gt;$CN$5,$AG555&lt;=$CN$6,$AG555&lt;&gt;$CN$7),1,0)</f>
        <v>0</v>
      </c>
      <c r="CT555" s="32">
        <f>IF(AND($AK555&lt;&gt;$CN$5,$AK555&lt;=$CN$6,$AK555&lt;&gt;$CN$7),1,0)</f>
        <v>0</v>
      </c>
      <c r="CU555" s="32">
        <f>IF(AND($AS555&lt;&gt;$CN$5,$AS555&lt;=$CN$6,$AS555&lt;&gt;$CN$7),1,0)</f>
        <v>0</v>
      </c>
      <c r="CV555" s="32">
        <f>IF(AND($AW555&lt;&gt;$CN$5,$AW555&lt;=$CN$6,$AW555&lt;&gt;$CN$7),1,0)</f>
        <v>0</v>
      </c>
      <c r="CW555" s="32">
        <f>IF(AND($BE555&lt;&gt;$CN$5,$BE555&lt;=$CN$6,$BE555&lt;&gt;$CN$7),1,0)</f>
        <v>0</v>
      </c>
      <c r="CX555" s="32">
        <f>IF(AND($BI555&lt;&gt;$CN$5,$BI555&lt;=$CN$6,$BI555&lt;&gt;$CN$7),1,0)</f>
        <v>0</v>
      </c>
      <c r="CY555" s="32">
        <f>IF(AND($BQ555&lt;&gt;$CN$5,$BQ555&lt;=$CN$6,$BQ555&lt;&gt;$CN$7),1,0)</f>
        <v>0</v>
      </c>
      <c r="CZ555" s="32">
        <f>IF(AND($BU555&lt;&gt;$CN$5,$BU555&lt;=$CN$6,$BU555&lt;&gt;$CN$7),1,0)</f>
        <v>0</v>
      </c>
      <c r="DC555" s="32">
        <f>IF(AND($M555&lt;&gt;$DB$5,$M555&lt;=$DB$6,$M555&lt;&gt;$CN$7),1,0)</f>
        <v>0</v>
      </c>
      <c r="DD555" s="32">
        <f>IF(AND($Q555&lt;&gt;$DB$5,$Q555&lt;=$DB$6,$Q555&lt;&gt;$CN$7),1,0)</f>
        <v>0</v>
      </c>
      <c r="DE555" s="32">
        <f>IF(AND($U555&lt;&gt;$DB$5,$U555&lt;=$DB$6,$U555&lt;&gt;$CN$7),1,0)</f>
        <v>0</v>
      </c>
      <c r="DF555" s="32">
        <f>IF(AND($Y555&lt;&gt;$DB$5,$Y555&lt;=$DB$6,$Y555&lt;&gt;$CN$7),1,0)</f>
        <v>0</v>
      </c>
      <c r="DG555" s="32">
        <f>IF(AND($AG555&lt;&gt;$DB$5,$AG555&lt;=$DB$6,$AG555&lt;&gt;$CN$7),1,0)</f>
        <v>0</v>
      </c>
      <c r="DH555" s="32">
        <f>IF(AND($AK555&lt;&gt;$DB$5,$AK555&lt;=$DB$6,$AK555&lt;&gt;$CN$7),1,0)</f>
        <v>0</v>
      </c>
      <c r="DI555" s="32">
        <f>IF(AND($AS555&lt;&gt;$DB$5,$AS555&lt;=$DB$6,$AS555&lt;&gt;$CN$7),1,0)</f>
        <v>0</v>
      </c>
      <c r="DJ555" s="32">
        <f>IF(AND($AW555&lt;&gt;$DB$5,$AW555&lt;=$DB$6,$AW555&lt;&gt;$CN$7),1,0)</f>
        <v>0</v>
      </c>
      <c r="DK555" s="32">
        <f>IF(AND($BE555&lt;&gt;$DB$5,$BE555&lt;=$DB$6,$BE555&lt;&gt;$CN$7),1,0)</f>
        <v>0</v>
      </c>
      <c r="DL555" s="32">
        <f>IF(AND($BI555&lt;&gt;$DB$5,$BI555&lt;=$DB$6,$BI555&lt;&gt;$CN$7),1,0)</f>
        <v>0</v>
      </c>
      <c r="DM555" s="32">
        <f>IF(AND($BQ555&lt;&gt;$DB$5,$BQ555&lt;=$DB$6,$BQ555&lt;&gt;$CN$7),1,0)</f>
        <v>0</v>
      </c>
      <c r="DN555" s="32">
        <f>IF(AND($BU555&lt;&gt;$DB$5,$BU555&lt;=$DB$6,$BU555&lt;&gt;$CN$7),1,0)</f>
        <v>0</v>
      </c>
      <c r="DQ555" s="32">
        <f t="shared" ref="DQ555" si="28351">IF(AND($M555&lt;&gt;$DP$5,$M555&lt;=$DP$6,$M555&lt;&gt;$CN$7),1,0)</f>
        <v>0</v>
      </c>
      <c r="DR555" s="32">
        <f t="shared" ref="DR555" si="28352">IF(AND($Q555&lt;&gt;$DP$5,$Q555&lt;=$DP$6,$Q555&lt;&gt;$CN$7),1,0)</f>
        <v>0</v>
      </c>
      <c r="DS555" s="32">
        <f t="shared" ref="DS555" si="28353">IF(AND($U555&lt;&gt;$DP$5,$U555&lt;=$DP$6,$U555&lt;&gt;$CN$7),1,0)</f>
        <v>0</v>
      </c>
      <c r="DT555" s="32">
        <f t="shared" ref="DT555" si="28354">IF(AND($Y555&lt;&gt;$DP$5,$Y555&lt;=$DP$6,$Y555&lt;&gt;$CN$7),1,0)</f>
        <v>0</v>
      </c>
      <c r="DU555" s="32">
        <f t="shared" ref="DU555" si="28355">IF(AND($AG555&lt;&gt;$DP$5,$AG555&lt;=$DP$6,$AG555&lt;&gt;$CN$7),1,0)</f>
        <v>0</v>
      </c>
      <c r="DV555" s="32">
        <f t="shared" ref="DV555" si="28356">IF(AND($AK555&lt;&gt;$DP$5,$AK555&lt;=$DP$6,$AK555&lt;&gt;$CN$7),1,0)</f>
        <v>0</v>
      </c>
      <c r="DW555" s="32">
        <f t="shared" ref="DW555" si="28357">IF(AND($AS555&lt;&gt;$DP$5,$AS555&lt;=$DP$6,$AS555&lt;&gt;$CN$7),1,0)</f>
        <v>0</v>
      </c>
      <c r="DX555" s="32">
        <f t="shared" ref="DX555" si="28358">IF(AND($AW555&lt;&gt;$DP$5,$AW555&lt;=$DP$6,$AW555&lt;&gt;$CN$7),1,0)</f>
        <v>0</v>
      </c>
      <c r="DY555" s="32">
        <f t="shared" ref="DY555" si="28359">IF(AND($BE555&lt;&gt;$DP$5,$BE555&lt;=$DP$6,$BE555&lt;&gt;$CN$7),1,0)</f>
        <v>0</v>
      </c>
      <c r="DZ555" s="32">
        <f t="shared" ref="DZ555" si="28360">IF(AND($BI555&lt;&gt;$DP$5,$BI555&lt;=$DP$6,$BI555&lt;&gt;$CN$7),1,0)</f>
        <v>0</v>
      </c>
      <c r="EA555" s="32">
        <f t="shared" ref="EA555" si="28361">IF(AND($BQ555&lt;&gt;$DP$5,$BQ555&lt;=$DP$6,$BQ555&lt;&gt;$CN$7),1,0)</f>
        <v>0</v>
      </c>
      <c r="EB555" s="32">
        <f t="shared" ref="EB555" si="28362">IF(AND($BU555&lt;&gt;$DP$5,$BU555&lt;=$DP$6,$BU555&lt;&gt;$CN$7),1,0)</f>
        <v>0</v>
      </c>
      <c r="EE555" s="328">
        <f>IF(M555&lt;&gt;"",IF(M555&lt;=$ED$6,1,IF(L555&gt;$ED$6,0,NETWORKDAYS(L555,$ED$6,祭日リスト)/NETWORKDAYS(L555,M555,祭日リスト)))*$GG555*週間進捗報告書!$G$9,0)</f>
        <v>0</v>
      </c>
      <c r="EF555" s="328">
        <f>IF(Q555&lt;&gt;"",IF(Q555&lt;=$ED$6,1,IF(P555&gt;$ED$6,0,NETWORKDAYS(P555,$ED$6,祭日リスト)/NETWORKDAYS(P555,Q555,祭日リスト)))*$GG555*週間進捗報告書!$G$10,0)</f>
        <v>0</v>
      </c>
      <c r="EG555" s="328">
        <f>IF(U555&lt;&gt;"",IF(U555&lt;=$ED$6,1,IF(T555&gt;$ED$6,0,NETWORKDAYS(T555,$ED$6,祭日リスト)/NETWORKDAYS(T555,U555,祭日リスト)))*$GG555*週間進捗報告書!$G$11,0)</f>
        <v>0</v>
      </c>
      <c r="EH555" s="328">
        <f>IF(Y555&lt;&gt;"",IF(Y555&lt;=$ED$6,1,IF(X555&gt;$ED$6,0,NETWORKDAYS(X555,$ED$6,祭日リスト)/NETWORKDAYS(X555,Y555,祭日リスト)))*$GG555*週間進捗報告書!$G$12,0)</f>
        <v>0</v>
      </c>
      <c r="EI555" s="328">
        <f>IF(AG555&lt;&gt;"",IF(AG555&lt;=$ED$6,1,IF(AF555&gt;$ED$6,0,NETWORKDAYS(AF555,$ED$6,祭日リスト)/NETWORKDAYS(AF555,AG555,祭日リスト)))*$GG555*週間進捗報告書!$G$13,0)</f>
        <v>0</v>
      </c>
      <c r="EJ555" s="328">
        <f>IF(AK555&lt;&gt;"",IF(AK555&lt;=$ED$6,1,IF(AJ555&gt;$ED$6,0,NETWORKDAYS(AJ555,$ED$6,祭日リスト)/NETWORKDAYS(AJ555,AK555,祭日リスト)))*$GG555*週間進捗報告書!$G$14,0)</f>
        <v>0</v>
      </c>
      <c r="EK555" s="328">
        <f>IF(AS555&lt;&gt;"",IF(AS555&lt;=$ED$6,1,IF(AR555&gt;$ED$6,0,NETWORKDAYS(AR555,$ED$6,祭日リスト)/NETWORKDAYS(AR555,AS555,祭日リスト)))*$GG555*週間進捗報告書!$G$15,0)</f>
        <v>0</v>
      </c>
      <c r="EL555" s="328">
        <f>IF(AW555&lt;&gt;"",IF(AW555&lt;=$ED$6,1,IF(AV555&gt;$ED$6,0,NETWORKDAYS(AV555,$ED$6,祭日リスト)/NETWORKDAYS(AV555,AW555,祭日リスト)))*$GG555*週間進捗報告書!$G$16,0)</f>
        <v>0</v>
      </c>
      <c r="EM555" s="328">
        <f>IF(BE555&lt;&gt;"",IF(BE555&lt;=$ED$6,1,IF(BD555&gt;$ED$6,0,NETWORKDAYS(BD555,$ED$6,祭日リスト)/NETWORKDAYS(BD555,BE555,祭日リスト)))*$GG555*週間進捗報告書!$G$17,0)</f>
        <v>0</v>
      </c>
      <c r="EN555" s="328">
        <f>IF(BI555&lt;&gt;"",IF(BI555&lt;=$ED$6,1,IF(BH555&gt;$ED$6,0,NETWORKDAYS(BH555,$ED$6,祭日リスト)/NETWORKDAYS(BH555,BI555,祭日リスト)))*$GG555*週間進捗報告書!$G$18,0)</f>
        <v>0</v>
      </c>
      <c r="EO555" s="328">
        <f>IF(BQ555&lt;&gt;"",IF(BQ555&lt;=$ED$6,1,IF(BP555&gt;$ED$6,0,NETWORKDAYS(BP555,$ED$6,祭日リスト)/NETWORKDAYS(BP555,BQ555,祭日リスト)))*$GG555*週間進捗報告書!$G$19,0)</f>
        <v>0</v>
      </c>
      <c r="EP555" s="328">
        <f>IF(BU555&lt;&gt;"",IF(BU555&lt;=$ED$6,1,IF(BT555&gt;$ED$6,0,NETWORKDAYS(BT555,$ED$6,祭日リスト)/NETWORKDAYS(BT555,BU555,祭日リスト)))*$GG555*週間進捗報告書!$G$20,0)</f>
        <v>0</v>
      </c>
      <c r="ER555" s="547">
        <f t="shared" ref="ER555:FC555" si="28363">EE555-EE556</f>
        <v>0</v>
      </c>
      <c r="ES555" s="547">
        <f t="shared" si="28363"/>
        <v>0</v>
      </c>
      <c r="ET555" s="547">
        <f t="shared" si="28363"/>
        <v>0</v>
      </c>
      <c r="EU555" s="547">
        <f t="shared" si="28363"/>
        <v>0</v>
      </c>
      <c r="EV555" s="547">
        <f t="shared" si="28363"/>
        <v>0</v>
      </c>
      <c r="EW555" s="547">
        <f t="shared" si="28363"/>
        <v>0</v>
      </c>
      <c r="EX555" s="547">
        <f t="shared" si="28363"/>
        <v>0</v>
      </c>
      <c r="EY555" s="547">
        <f t="shared" si="28363"/>
        <v>0</v>
      </c>
      <c r="EZ555" s="547">
        <f t="shared" si="28363"/>
        <v>0</v>
      </c>
      <c r="FA555" s="547">
        <f t="shared" si="28363"/>
        <v>0</v>
      </c>
      <c r="FB555" s="547">
        <f t="shared" si="28363"/>
        <v>0</v>
      </c>
      <c r="FC555" s="547">
        <f t="shared" si="28363"/>
        <v>0</v>
      </c>
      <c r="FD555" s="547">
        <f t="shared" ref="FD555" si="28364">SUM(ER555:FC556)</f>
        <v>0</v>
      </c>
      <c r="FE555" s="333"/>
      <c r="FG555" s="32">
        <f>IF(AND($M555&lt;&gt;$FF$7),1,0)</f>
        <v>0</v>
      </c>
      <c r="FH555" s="32">
        <f>IF(AND($Q555&lt;&gt;$FF$7),1,0)</f>
        <v>0</v>
      </c>
      <c r="FI555" s="32">
        <f>IF(AND($U555&lt;&gt;$FF$7),1,0)</f>
        <v>0</v>
      </c>
      <c r="FJ555" s="32">
        <f>IF(AND($Y555&lt;&gt;$FF$7),1,0)</f>
        <v>0</v>
      </c>
      <c r="FK555" s="32">
        <f>IF(AND($AG555&lt;&gt;$FF$7),1,0)</f>
        <v>0</v>
      </c>
      <c r="FL555" s="32">
        <f>IF(AND($AK555&lt;&gt;$FF$7),1,0)</f>
        <v>0</v>
      </c>
      <c r="FM555" s="32">
        <f>IF(AND($AS555&lt;&gt;$FF$7),1,0)</f>
        <v>0</v>
      </c>
      <c r="FN555" s="32">
        <f>IF(AND($AW555&lt;&gt;$FF$7),1,0)</f>
        <v>0</v>
      </c>
      <c r="FO555" s="32">
        <f>IF(AND($BE555&lt;&gt;$FF$7),1,0)</f>
        <v>0</v>
      </c>
      <c r="FP555" s="32">
        <f>IF(AND($BI555&lt;&gt;$FF$7),1,0)</f>
        <v>0</v>
      </c>
      <c r="FQ555" s="32">
        <f>IF(AND($BQ555&lt;&gt;$FF$7),1,0)</f>
        <v>0</v>
      </c>
      <c r="FR555" s="32">
        <f>IF(AND($BU555&lt;&gt;$FF$7),1,0)</f>
        <v>0</v>
      </c>
      <c r="FU555" s="294">
        <f t="shared" ref="FU555" si="28365">IF($K555&lt;&gt;"NG",$GG555,0)</f>
        <v>0</v>
      </c>
      <c r="FV555" s="294">
        <f t="shared" ref="FV555" si="28366">IF($O555&lt;&gt;"NG",$GG555,0)</f>
        <v>0</v>
      </c>
      <c r="FW555" s="294">
        <f t="shared" ref="FW555" si="28367">IF($S555&lt;&gt;"NG",$GG555,0)</f>
        <v>0</v>
      </c>
      <c r="FX555" s="294">
        <f t="shared" ref="FX555" si="28368">IF($W555&lt;&gt;"NG",$GG555,0)</f>
        <v>0</v>
      </c>
      <c r="FY555" s="294">
        <f t="shared" ref="FY555" si="28369">IF($AE555&lt;&gt;"NG",$GG555,0)</f>
        <v>0</v>
      </c>
      <c r="FZ555" s="294">
        <f t="shared" ref="FZ555" si="28370">IF($AI555&lt;&gt;"NG",$GG555,0)</f>
        <v>0</v>
      </c>
      <c r="GA555" s="294">
        <f t="shared" ref="GA555" si="28371">IF($AQ555&lt;&gt;"NG",$GG555,0)</f>
        <v>0</v>
      </c>
      <c r="GB555" s="294">
        <f t="shared" ref="GB555" si="28372">IF($AU555&lt;&gt;"NG",$GG555,0)</f>
        <v>0</v>
      </c>
      <c r="GC555" s="294">
        <f t="shared" ref="GC555" si="28373">IF($BC555&lt;&gt;"NG",$GG555,0)</f>
        <v>0</v>
      </c>
      <c r="GD555" s="294">
        <f t="shared" ref="GD555" si="28374">IF($BG555&lt;&gt;"NG",$GG555,0)</f>
        <v>0</v>
      </c>
      <c r="GE555" s="294">
        <f t="shared" ref="GE555" si="28375">IF($BO555&lt;&gt;"NG",$GG555,0)</f>
        <v>0</v>
      </c>
      <c r="GF555" s="294">
        <f t="shared" ref="GF555" si="28376">IF($BS555&lt;&gt;"NG",$GG555,0)</f>
        <v>0</v>
      </c>
      <c r="GG555" s="294" t="e">
        <f>VLOOKUP($D555,リスト!$D:$S,15,FALSE)</f>
        <v>#N/A</v>
      </c>
      <c r="GH555" s="2" t="e">
        <f>INDEX(リスト!$V:$V,MATCH(中日程計画表!$D555,リスト!$D:$D,0))</f>
        <v>#N/A</v>
      </c>
      <c r="GI555" s="2" t="e">
        <f>INDEX(リスト!$A:$A,MATCH(中日程計画表!$D555,リスト!$D:$D,0))</f>
        <v>#N/A</v>
      </c>
      <c r="GJ555" s="2" t="e">
        <f>INDEX(リスト!$U:$U,MATCH(中日程計画表!$D555,リスト!$D:$D,0))</f>
        <v>#N/A</v>
      </c>
      <c r="GK555" s="5" t="e">
        <f>INDEX(リスト!$W:$W,MATCH(中日程計画表!$D555,リスト!$D:$D,0))</f>
        <v>#N/A</v>
      </c>
      <c r="GL555" s="2" t="s">
        <v>200</v>
      </c>
      <c r="GM555" s="296">
        <f>D555</f>
        <v>0</v>
      </c>
      <c r="GN555" s="296">
        <f>E555</f>
        <v>0</v>
      </c>
      <c r="GU555" s="460" t="str">
        <f t="shared" ref="GU555" si="28377">AE555</f>
        <v>NG</v>
      </c>
      <c r="GV555" s="460">
        <f t="shared" ref="GV555" si="28378">EI555</f>
        <v>0</v>
      </c>
      <c r="GW555" s="460">
        <f t="shared" ref="GW555" si="28379">EI556</f>
        <v>0</v>
      </c>
      <c r="GX555" s="462">
        <f t="shared" ref="GX555" si="28380">EV555</f>
        <v>0</v>
      </c>
      <c r="GY555" s="460" t="str">
        <f t="shared" ref="GY555" si="28381">AI555</f>
        <v>NG</v>
      </c>
      <c r="GZ555" s="460">
        <f t="shared" ref="GZ555" si="28382">EJ555</f>
        <v>0</v>
      </c>
      <c r="HA555" s="460">
        <f t="shared" ref="HA555" si="28383">EJ556</f>
        <v>0</v>
      </c>
      <c r="HB555" s="462">
        <f t="shared" ref="HB555" si="28384">EW555</f>
        <v>0</v>
      </c>
      <c r="HC555" s="460" t="str">
        <f t="shared" ref="HC555" si="28385">AQ555</f>
        <v>NG</v>
      </c>
      <c r="HD555" s="460">
        <f t="shared" ref="HD555" si="28386">EK555</f>
        <v>0</v>
      </c>
      <c r="HE555" s="460">
        <f t="shared" ref="HE555" si="28387">EK556</f>
        <v>0</v>
      </c>
      <c r="HF555" s="462">
        <f t="shared" ref="HF555" si="28388">EX555</f>
        <v>0</v>
      </c>
      <c r="HG555" s="460" t="str">
        <f t="shared" ref="HG555" si="28389">AU555</f>
        <v>NG</v>
      </c>
      <c r="HH555" s="460">
        <f t="shared" ref="HH555" si="28390">EL555</f>
        <v>0</v>
      </c>
      <c r="HI555" s="460">
        <f t="shared" ref="HI555" si="28391">EL556</f>
        <v>0</v>
      </c>
      <c r="HJ555" s="462">
        <f t="shared" ref="HJ555" si="28392">EY555</f>
        <v>0</v>
      </c>
      <c r="HK555" s="460" t="str">
        <f t="shared" ref="HK555" si="28393">BC555</f>
        <v>NG</v>
      </c>
      <c r="HL555" s="460">
        <f t="shared" ref="HL555" si="28394">EM555</f>
        <v>0</v>
      </c>
      <c r="HM555" s="460">
        <f t="shared" ref="HM555" si="28395">EM556</f>
        <v>0</v>
      </c>
      <c r="HN555" s="462">
        <f t="shared" ref="HN555" si="28396">EZ555</f>
        <v>0</v>
      </c>
      <c r="HO555" s="460" t="str">
        <f t="shared" ref="HO555" si="28397">BG555</f>
        <v>NG</v>
      </c>
      <c r="HP555" s="460">
        <f t="shared" ref="HP555" si="28398">EN555</f>
        <v>0</v>
      </c>
      <c r="HQ555" s="460">
        <f t="shared" ref="HQ555" si="28399">EN556</f>
        <v>0</v>
      </c>
      <c r="HR555" s="462">
        <f t="shared" ref="HR555" si="28400">FA555</f>
        <v>0</v>
      </c>
      <c r="HS555" s="332"/>
    </row>
    <row r="556" spans="1:227" ht="12" customHeight="1">
      <c r="A556" s="489"/>
      <c r="B556" s="487"/>
      <c r="C556" s="475"/>
      <c r="D556" s="485"/>
      <c r="E556" s="483"/>
      <c r="F556" s="317"/>
      <c r="G556" s="317"/>
      <c r="H556" s="317"/>
      <c r="I556" s="317"/>
      <c r="J556" s="316"/>
      <c r="K556" s="481"/>
      <c r="L556" s="77"/>
      <c r="M556" s="77"/>
      <c r="N556" s="471"/>
      <c r="O556" s="475"/>
      <c r="P556" s="77"/>
      <c r="Q556" s="77"/>
      <c r="R556" s="471"/>
      <c r="S556" s="475"/>
      <c r="T556" s="77"/>
      <c r="U556" s="77"/>
      <c r="V556" s="471"/>
      <c r="W556" s="473"/>
      <c r="X556" s="77"/>
      <c r="Y556" s="77"/>
      <c r="Z556" s="471"/>
      <c r="AA556" s="477"/>
      <c r="AB556" s="80"/>
      <c r="AC556" s="80"/>
      <c r="AD556" s="471"/>
      <c r="AE556" s="473"/>
      <c r="AF556" s="77"/>
      <c r="AG556" s="77"/>
      <c r="AH556" s="471"/>
      <c r="AI556" s="473"/>
      <c r="AJ556" s="77"/>
      <c r="AK556" s="77"/>
      <c r="AL556" s="471"/>
      <c r="AM556" s="477"/>
      <c r="AN556" s="80"/>
      <c r="AO556" s="80"/>
      <c r="AP556" s="471"/>
      <c r="AQ556" s="473"/>
      <c r="AR556" s="77"/>
      <c r="AS556" s="77"/>
      <c r="AT556" s="471"/>
      <c r="AU556" s="473"/>
      <c r="AV556" s="77"/>
      <c r="AW556" s="77"/>
      <c r="AX556" s="471"/>
      <c r="AY556" s="477"/>
      <c r="AZ556" s="80"/>
      <c r="BA556" s="80"/>
      <c r="BB556" s="471"/>
      <c r="BC556" s="475"/>
      <c r="BD556" s="77"/>
      <c r="BE556" s="77"/>
      <c r="BF556" s="471"/>
      <c r="BG556" s="473"/>
      <c r="BH556" s="77"/>
      <c r="BI556" s="77"/>
      <c r="BJ556" s="471"/>
      <c r="BK556" s="477"/>
      <c r="BL556" s="80"/>
      <c r="BM556" s="80"/>
      <c r="BN556" s="471"/>
      <c r="BO556" s="475"/>
      <c r="BP556" s="77"/>
      <c r="BQ556" s="77"/>
      <c r="BR556" s="471"/>
      <c r="BS556" s="473"/>
      <c r="BT556" s="77"/>
      <c r="BU556" s="77"/>
      <c r="BV556" s="471"/>
      <c r="BW556" s="469"/>
      <c r="BX556" s="467"/>
      <c r="BY556" s="490"/>
      <c r="CA556" s="19">
        <f t="shared" ref="CA556" si="28401">IF(AND($N555=1,$M556&lt;&gt;$BZ$7),1,0)</f>
        <v>0</v>
      </c>
      <c r="CB556" s="19">
        <f t="shared" ref="CB556" si="28402">IF(AND($R555=1,$Q556&lt;&gt;$BZ$7),1,0)</f>
        <v>0</v>
      </c>
      <c r="CC556" s="19">
        <f t="shared" ref="CC556" si="28403">IF(AND($V555=1,$U556&lt;&gt;$BZ$7),1,0)</f>
        <v>0</v>
      </c>
      <c r="CD556" s="19">
        <f t="shared" ref="CD556" si="28404">IF(AND($Z555=1,$Y556&lt;&gt;$BZ$7),1,0)</f>
        <v>0</v>
      </c>
      <c r="CE556" s="19">
        <f t="shared" ref="CE556" si="28405">IF(AND($AH555=1,$AG556&lt;&gt;$BZ$7),1,0)</f>
        <v>0</v>
      </c>
      <c r="CF556" s="19">
        <f t="shared" ref="CF556" si="28406">IF(AND($AL555=1,$AK556&lt;&gt;$BZ$7),1,0)</f>
        <v>0</v>
      </c>
      <c r="CG556" s="19">
        <f t="shared" ref="CG556" si="28407">IF(AND($AT555=1,$AS556&lt;&gt;$BZ$7),1,0)</f>
        <v>0</v>
      </c>
      <c r="CH556" s="19">
        <f t="shared" ref="CH556" si="28408">IF(AND($AX555=1,$AW556&lt;&gt;$BZ$7),1,0)</f>
        <v>0</v>
      </c>
      <c r="CI556" s="19">
        <f t="shared" ref="CI556" si="28409">IF(AND($BF555=1,$BE556&lt;&gt;$BZ$7),1,0)</f>
        <v>0</v>
      </c>
      <c r="CJ556" s="19">
        <f t="shared" ref="CJ556" si="28410">IF(AND($BJ555=1,$BI556&lt;&gt;$BZ$7),1,0)</f>
        <v>0</v>
      </c>
      <c r="CK556" s="19">
        <f t="shared" ref="CK556" si="28411">IF(AND($BR555=1,$BQ556&lt;&gt;$BZ$7),1,0)</f>
        <v>0</v>
      </c>
      <c r="CL556" s="19">
        <f t="shared" ref="CL556" si="28412">IF(AND($BV555=1,$BU556&lt;&gt;$BZ$7),1,0)</f>
        <v>0</v>
      </c>
      <c r="CO556" s="19">
        <f>IF(AND($M556&lt;&gt;$CN$7,$M556&lt;=$CN$6),1,0)</f>
        <v>0</v>
      </c>
      <c r="CP556" s="19">
        <f>IF(AND($Q556&lt;&gt;$CN$7,$Q556&lt;=$CN$6),1,0)</f>
        <v>0</v>
      </c>
      <c r="CQ556" s="19">
        <f>IF(AND($U556&lt;&gt;$CN$7,$U556&lt;=$CN$6),1,0)</f>
        <v>0</v>
      </c>
      <c r="CR556" s="19">
        <f>IF(AND($Y556&lt;&gt;$CN$7,$Y556&lt;=$CN$6),1,0)</f>
        <v>0</v>
      </c>
      <c r="CS556" s="19">
        <f>IF(AND($AG556&lt;&gt;$CN$7,$AG556&lt;=$CN$6),1,0)</f>
        <v>0</v>
      </c>
      <c r="CT556" s="19">
        <f>IF(AND($AK556&lt;&gt;$CN$7,$AK556&lt;=$CN$6),1,0)</f>
        <v>0</v>
      </c>
      <c r="CU556" s="19">
        <f>IF(AND($AS556&lt;&gt;$CN$7,$AS556&lt;=$CN$6),1,0)</f>
        <v>0</v>
      </c>
      <c r="CV556" s="19">
        <f>IF(AND($AW556&lt;&gt;$CN$7,$AW556&lt;=$CN$6),1,0)</f>
        <v>0</v>
      </c>
      <c r="CW556" s="19">
        <f>IF(AND($BE556&lt;&gt;$CN$7,$BE556&lt;=$CN$6),1,0)</f>
        <v>0</v>
      </c>
      <c r="CX556" s="19">
        <f>IF(AND($BI556&lt;&gt;$CN$7,$BI556&lt;=$CN$6),1,0)</f>
        <v>0</v>
      </c>
      <c r="CY556" s="19">
        <f>IF(AND($BQ556&lt;&gt;$CN$7,$BQ556&lt;=$CN$6),1,0)</f>
        <v>0</v>
      </c>
      <c r="CZ556" s="19">
        <f>IF(AND($BU556&lt;&gt;$CN$7,$BU556&lt;=$CN$6),1,0)</f>
        <v>0</v>
      </c>
      <c r="DC556" s="19">
        <f>IF($N555=1,1,0)</f>
        <v>0</v>
      </c>
      <c r="DD556" s="19">
        <f>IF($R555=1,1,0)</f>
        <v>0</v>
      </c>
      <c r="DE556" s="19">
        <f>IF($V555=1,1,0)</f>
        <v>0</v>
      </c>
      <c r="DF556" s="19">
        <f>IF($Z555=1,1,0)</f>
        <v>0</v>
      </c>
      <c r="DG556" s="19">
        <f>IF($AH555=1,1,0)</f>
        <v>0</v>
      </c>
      <c r="DH556" s="19">
        <f>IF($AL555=1,1,0)</f>
        <v>0</v>
      </c>
      <c r="DI556" s="19">
        <f>IF($AT555=1,1,0)</f>
        <v>0</v>
      </c>
      <c r="DJ556" s="19">
        <f>IF($AX555=1,1,0)</f>
        <v>0</v>
      </c>
      <c r="DK556" s="19">
        <f>IF($BF555=1,1,0)</f>
        <v>0</v>
      </c>
      <c r="DL556" s="19">
        <f>IF($BJ555=1,1,0)</f>
        <v>0</v>
      </c>
      <c r="DM556" s="19">
        <f>IF($BR555=1,1,0)</f>
        <v>0</v>
      </c>
      <c r="DN556" s="19">
        <f>IF($BV555=1,1,0)</f>
        <v>0</v>
      </c>
      <c r="DQ556" s="19">
        <f t="shared" ref="DQ556" si="28413">IF($N555=1,1,0)</f>
        <v>0</v>
      </c>
      <c r="DR556" s="19">
        <f t="shared" ref="DR556" si="28414">IF($R555=1,1,0)</f>
        <v>0</v>
      </c>
      <c r="DS556" s="19">
        <f t="shared" ref="DS556" si="28415">IF($V555=1,1,0)</f>
        <v>0</v>
      </c>
      <c r="DT556" s="19">
        <f t="shared" ref="DT556" si="28416">IF($Z555=1,1,0)</f>
        <v>0</v>
      </c>
      <c r="DU556" s="19">
        <f t="shared" ref="DU556" si="28417">IF($AH555=1,1,0)</f>
        <v>0</v>
      </c>
      <c r="DV556" s="19">
        <f t="shared" ref="DV556" si="28418">IF($AL555=1,1,0)</f>
        <v>0</v>
      </c>
      <c r="DW556" s="19">
        <f t="shared" ref="DW556" si="28419">IF($AT555=1,1,0)</f>
        <v>0</v>
      </c>
      <c r="DX556" s="19">
        <f t="shared" ref="DX556" si="28420">IF($AX555=1,1,0)</f>
        <v>0</v>
      </c>
      <c r="DY556" s="19">
        <f t="shared" ref="DY556" si="28421">IF($BF555=1,1,0)</f>
        <v>0</v>
      </c>
      <c r="DZ556" s="19">
        <f t="shared" ref="DZ556" si="28422">IF($BJ555=1,1,0)</f>
        <v>0</v>
      </c>
      <c r="EA556" s="19">
        <f t="shared" ref="EA556" si="28423">IF($BR555=1,1,0)</f>
        <v>0</v>
      </c>
      <c r="EB556" s="19">
        <f t="shared" ref="EB556" si="28424">IF($BV555=1,1,0)</f>
        <v>0</v>
      </c>
      <c r="EE556" s="329">
        <f>N555*$FU556*週間進捗報告書!$G$9</f>
        <v>0</v>
      </c>
      <c r="EF556" s="329">
        <f>R555*$FV556*週間進捗報告書!$G$10</f>
        <v>0</v>
      </c>
      <c r="EG556" s="329">
        <f>V555*$FW556*週間進捗報告書!$G$11</f>
        <v>0</v>
      </c>
      <c r="EH556" s="329">
        <f>Z555*$FX556*週間進捗報告書!$G$12</f>
        <v>0</v>
      </c>
      <c r="EI556" s="329">
        <f>AH555*$FY556*週間進捗報告書!$G$13</f>
        <v>0</v>
      </c>
      <c r="EJ556" s="329">
        <f>AL555*$FZ556*週間進捗報告書!$G$14</f>
        <v>0</v>
      </c>
      <c r="EK556" s="329">
        <f>AT555*$GA556*週間進捗報告書!$G$15</f>
        <v>0</v>
      </c>
      <c r="EL556" s="329">
        <f>AX555*$GB556*週間進捗報告書!$G$16</f>
        <v>0</v>
      </c>
      <c r="EM556" s="329">
        <f>BF555*$GC556*週間進捗報告書!$G$17</f>
        <v>0</v>
      </c>
      <c r="EN556" s="329">
        <f>BJ555*$GD556*週間進捗報告書!$G$18</f>
        <v>0</v>
      </c>
      <c r="EO556" s="329">
        <f>BR555*$GE556*週間進捗報告書!$G$19</f>
        <v>0</v>
      </c>
      <c r="EP556" s="329">
        <f>BV555*$GF556*週間進捗報告書!$G$20</f>
        <v>0</v>
      </c>
      <c r="ER556" s="547"/>
      <c r="ES556" s="547"/>
      <c r="ET556" s="547"/>
      <c r="EU556" s="547"/>
      <c r="EV556" s="547"/>
      <c r="EW556" s="547"/>
      <c r="EX556" s="547"/>
      <c r="EY556" s="547"/>
      <c r="EZ556" s="547"/>
      <c r="FA556" s="547"/>
      <c r="FB556" s="547"/>
      <c r="FC556" s="547"/>
      <c r="FD556" s="547"/>
      <c r="FE556" s="332"/>
      <c r="FG556" s="19"/>
      <c r="FH556" s="19"/>
      <c r="FI556" s="19"/>
      <c r="FJ556" s="19"/>
      <c r="FK556" s="19"/>
      <c r="FL556" s="19"/>
      <c r="FM556" s="19"/>
      <c r="FN556" s="19"/>
      <c r="FO556" s="19"/>
      <c r="FP556" s="19"/>
      <c r="FQ556" s="19"/>
      <c r="FR556" s="19"/>
      <c r="FU556" s="295">
        <f t="shared" ref="FU556" si="28425">FU555</f>
        <v>0</v>
      </c>
      <c r="FV556" s="295">
        <f t="shared" ref="FV556" si="28426">FV555</f>
        <v>0</v>
      </c>
      <c r="FW556" s="295">
        <f t="shared" ref="FW556" si="28427">FW555</f>
        <v>0</v>
      </c>
      <c r="FX556" s="295">
        <f t="shared" ref="FX556" si="28428">FX555</f>
        <v>0</v>
      </c>
      <c r="FY556" s="295">
        <f t="shared" ref="FY556" si="28429">FY555</f>
        <v>0</v>
      </c>
      <c r="FZ556" s="295">
        <f t="shared" ref="FZ556" si="28430">FZ555</f>
        <v>0</v>
      </c>
      <c r="GA556" s="295">
        <f t="shared" ref="GA556" si="28431">GA555</f>
        <v>0</v>
      </c>
      <c r="GB556" s="295">
        <f t="shared" ref="GB556" si="28432">GB555</f>
        <v>0</v>
      </c>
      <c r="GC556" s="295">
        <f t="shared" ref="GC556" si="28433">GC555</f>
        <v>0</v>
      </c>
      <c r="GD556" s="295">
        <f t="shared" ref="GD556" si="28434">GD555</f>
        <v>0</v>
      </c>
      <c r="GE556" s="295">
        <f t="shared" ref="GE556" si="28435">GE555</f>
        <v>0</v>
      </c>
      <c r="GF556" s="295">
        <f t="shared" ref="GF556" si="28436">GF555</f>
        <v>0</v>
      </c>
      <c r="GG556" s="295" t="e">
        <f t="shared" ref="GG556" si="28437">GG555</f>
        <v>#N/A</v>
      </c>
      <c r="GH556" s="2" t="e">
        <f>INDEX(リスト!$V:$V,MATCH(中日程計画表!$D555,リスト!$D:$D,0))</f>
        <v>#N/A</v>
      </c>
      <c r="GI556" s="2" t="e">
        <f>INDEX(リスト!$A:$A,MATCH(中日程計画表!$D555,リスト!$D:$D,0))</f>
        <v>#N/A</v>
      </c>
      <c r="GJ556" s="2" t="e">
        <f>INDEX(リスト!$U:$U,MATCH(中日程計画表!$D555,リスト!$D:$D,0))</f>
        <v>#N/A</v>
      </c>
      <c r="GK556" s="5" t="e">
        <f>INDEX(リスト!$W:$W,MATCH(中日程計画表!$D555,リスト!$D:$D,0))</f>
        <v>#N/A</v>
      </c>
      <c r="GL556" s="2" t="s">
        <v>201</v>
      </c>
      <c r="GM556" s="296">
        <f t="shared" ref="GM556" si="28438">GM555</f>
        <v>0</v>
      </c>
      <c r="GN556" s="296">
        <f t="shared" ref="GN556" si="28439">GN555</f>
        <v>0</v>
      </c>
      <c r="GU556" s="461"/>
      <c r="GV556" s="460"/>
      <c r="GW556" s="460"/>
      <c r="GX556" s="461"/>
      <c r="GY556" s="461"/>
      <c r="GZ556" s="460"/>
      <c r="HA556" s="460"/>
      <c r="HB556" s="461"/>
      <c r="HC556" s="461"/>
      <c r="HD556" s="460"/>
      <c r="HE556" s="460"/>
      <c r="HF556" s="461"/>
      <c r="HG556" s="461"/>
      <c r="HH556" s="460"/>
      <c r="HI556" s="460"/>
      <c r="HJ556" s="461"/>
      <c r="HK556" s="461"/>
      <c r="HL556" s="460"/>
      <c r="HM556" s="460"/>
      <c r="HN556" s="461"/>
      <c r="HO556" s="461"/>
      <c r="HP556" s="460"/>
      <c r="HQ556" s="460"/>
      <c r="HR556" s="461"/>
      <c r="HS556" s="4"/>
    </row>
    <row r="557" spans="1:227" ht="12" customHeight="1">
      <c r="A557" s="488" t="str">
        <f t="shared" ref="A557" ca="1" si="28440">INDIRECT("リスト!A"&amp;B557+6)</f>
        <v/>
      </c>
      <c r="B557" s="486">
        <f t="shared" ref="B557" si="28441">ROUNDDOWN((ROW()-6)/2,0)+1</f>
        <v>276</v>
      </c>
      <c r="C557" s="474" t="str">
        <f>機能グループ名</f>
        <v/>
      </c>
      <c r="D557" s="484">
        <f>機能ID</f>
        <v>0</v>
      </c>
      <c r="E557" s="482">
        <f>機能名</f>
        <v>0</v>
      </c>
      <c r="F557" s="315"/>
      <c r="G557" s="315"/>
      <c r="H557" s="315"/>
      <c r="I557" s="315"/>
      <c r="J557" s="316"/>
      <c r="K557" s="480" t="str">
        <f>担当者_SR</f>
        <v>NG</v>
      </c>
      <c r="L557" s="76"/>
      <c r="M557" s="76"/>
      <c r="N557" s="470"/>
      <c r="O557" s="474" t="str">
        <f>担当者_SRR</f>
        <v>NG</v>
      </c>
      <c r="P557" s="76"/>
      <c r="Q557" s="76"/>
      <c r="R557" s="470"/>
      <c r="S557" s="474" t="str">
        <f>担当者_DS</f>
        <v>NG</v>
      </c>
      <c r="T557" s="76"/>
      <c r="U557" s="76"/>
      <c r="V557" s="470"/>
      <c r="W557" s="472" t="str">
        <f>担当者_DSR</f>
        <v>NG</v>
      </c>
      <c r="X557" s="76"/>
      <c r="Y557" s="76"/>
      <c r="Z557" s="470"/>
      <c r="AA557" s="476"/>
      <c r="AB557" s="79"/>
      <c r="AC557" s="79"/>
      <c r="AD557" s="470">
        <f>IF(AC558 &lt;&gt; "",1,0)</f>
        <v>0</v>
      </c>
      <c r="AE557" s="472" t="str">
        <f>担当者_CD</f>
        <v>NG</v>
      </c>
      <c r="AF557" s="76"/>
      <c r="AG557" s="76"/>
      <c r="AH557" s="470"/>
      <c r="AI557" s="472" t="str">
        <f>担当者_DD</f>
        <v>NG</v>
      </c>
      <c r="AJ557" s="76"/>
      <c r="AK557" s="76"/>
      <c r="AL557" s="470"/>
      <c r="AM557" s="476"/>
      <c r="AN557" s="79"/>
      <c r="AO557" s="79"/>
      <c r="AP557" s="470">
        <f>IF(AO558 &lt;&gt; "",1,0)</f>
        <v>0</v>
      </c>
      <c r="AQ557" s="472" t="str">
        <f>担当者_MCL</f>
        <v>NG</v>
      </c>
      <c r="AR557" s="76"/>
      <c r="AS557" s="76"/>
      <c r="AT557" s="470"/>
      <c r="AU557" s="472" t="str">
        <f>担当者_MCLR</f>
        <v>NG</v>
      </c>
      <c r="AV557" s="76"/>
      <c r="AW557" s="76"/>
      <c r="AX557" s="470"/>
      <c r="AY557" s="476"/>
      <c r="AZ557" s="79"/>
      <c r="BA557" s="79"/>
      <c r="BB557" s="470">
        <f>IF(BA558 &lt;&gt; "",1,0)</f>
        <v>0</v>
      </c>
      <c r="BC557" s="474" t="str">
        <f>担当者_MT</f>
        <v>NG</v>
      </c>
      <c r="BD557" s="76"/>
      <c r="BE557" s="76"/>
      <c r="BF557" s="470"/>
      <c r="BG557" s="472" t="str">
        <f>担当者_M検</f>
        <v>NG</v>
      </c>
      <c r="BH557" s="76"/>
      <c r="BI557" s="76"/>
      <c r="BJ557" s="470"/>
      <c r="BK557" s="476"/>
      <c r="BL557" s="79"/>
      <c r="BM557" s="79"/>
      <c r="BN557" s="470">
        <v>0</v>
      </c>
      <c r="BO557" s="474" t="str">
        <f>担当者_モテ</f>
        <v>NG</v>
      </c>
      <c r="BP557" s="76"/>
      <c r="BQ557" s="76"/>
      <c r="BR557" s="470"/>
      <c r="BS557" s="472" t="str">
        <f>担当者_モテR</f>
        <v>NG</v>
      </c>
      <c r="BT557" s="76"/>
      <c r="BU557" s="76"/>
      <c r="BV557" s="470"/>
      <c r="BW557" s="468">
        <f t="shared" ref="BW557" si="28442">IFERROR(SUM(IF(K557&lt;&gt;"NG",N557*K$1,0),IF(O557&lt;&gt;"NG",R557*O$1,0),IF(S557&lt;&gt;"NG",V557*S$1,0),IF(W557&lt;&gt;"NG",Z557*W$1,0),IF(AA557&lt;&gt;"NG",AD557*AA$1,0),IF(AE557&lt;&gt;"NG",AH557*AE$1,0),IF(AI557&lt;&gt;"NG",AL557*AI$1,0),IF(AM557&lt;&gt;"NG",AP557*AM$1,0),IF(AQ557&lt;&gt;"NG",AT557*AQ$1,0),IF(AU557&lt;&gt;"NG",AX557*AU$1,0),IF(AY557&lt;&gt;"NG",BB557*AY$1,0),IF(BC557&lt;&gt;"NG",BF557*BC$1,0),IF(BG557&lt;&gt;"NG",BJ557*BG$1,0),IF(BK557&lt;&gt;"NG",BN557*BK$1,0),IF(BO557&lt;&gt;"NG",BR557*BO$1,0),IF(BS557&lt;&gt;"NG",BV557*BS$1,0))/SUM(IF(K557&lt;&gt;"NG",K$1,0),IF(O557&lt;&gt;"NG",O$1,0),IF(S557&lt;&gt;"NG",S$1,0),IF(W557&lt;&gt;"NG",W$1,0),IF(AA557&lt;&gt;"NG",AA$1,0),IF(AE557&lt;&gt;"NG",AE$1,0),IF(AI557&lt;&gt;"NG",AI$1,0),IF(AM557&lt;&gt;"NG",AM$1,0),IF(AQ557&lt;&gt;"NG",AQ$1,0),IF(AU557&lt;&gt;"NG",AU$1,0),IF(AY557&lt;&gt;"NG",AY$1,0),IF(BC557&lt;&gt;"NG",BC$1,0),IF(BG557&lt;&gt;"NG",BG$1,0),IF(BK557&lt;&gt;"NG",BK$1,0),IF(BO557&lt;&gt;"NG",BO$1,0),IF(BS557&lt;&gt;"NG",BS$1,0)),0)</f>
        <v>0</v>
      </c>
      <c r="BX557" s="466"/>
      <c r="BY557" s="490"/>
      <c r="BZ557" s="5"/>
      <c r="CA557" s="32">
        <f t="shared" ref="CA557" si="28443">IF(AND($M557&lt;&gt;$BZ$5,$M557&lt;=$BZ$6,$M557&lt;&gt;$BZ$7),1,0)</f>
        <v>0</v>
      </c>
      <c r="CB557" s="32">
        <f t="shared" ref="CB557" si="28444">IF(AND($Q557&lt;&gt;$BZ$5,$Q557&lt;=$BZ$6,$Q557&lt;&gt;$BZ$7),1,0)</f>
        <v>0</v>
      </c>
      <c r="CC557" s="32">
        <f t="shared" ref="CC557" si="28445">IF(AND($U557&lt;&gt;$BZ$5,$U557&lt;=$BZ$6,$U557&lt;&gt;$BZ$7),1,0)</f>
        <v>0</v>
      </c>
      <c r="CD557" s="32">
        <f t="shared" ref="CD557" si="28446">IF(AND($Y557&lt;&gt;$BZ$5,$Y557&lt;=$BZ$6,$Y557&lt;&gt;$BZ$7),1,0)</f>
        <v>0</v>
      </c>
      <c r="CE557" s="32">
        <f t="shared" ref="CE557" si="28447">IF(AND($AG557&lt;&gt;$BZ$5,$AG557&lt;=$BZ$6,$AG557&lt;&gt;$BZ$7),1,0)</f>
        <v>0</v>
      </c>
      <c r="CF557" s="32">
        <f t="shared" ref="CF557" si="28448">IF(AND($AK557&lt;&gt;$BZ$5,$AK557&lt;=$BZ$6,$AK557&lt;&gt;$BZ$7),1,0)</f>
        <v>0</v>
      </c>
      <c r="CG557" s="32">
        <f t="shared" ref="CG557" si="28449">IF(AND($AS557&lt;&gt;$BZ$5,$AS557&lt;=$BZ$6,$AS557&lt;&gt;$BZ$7),1,0)</f>
        <v>0</v>
      </c>
      <c r="CH557" s="32">
        <f t="shared" ref="CH557" si="28450">IF(AND($AW557&lt;&gt;$BZ$5,$AW557&lt;=$BZ$6,$AW557&lt;&gt;$BZ$7),1,0)</f>
        <v>0</v>
      </c>
      <c r="CI557" s="32">
        <f t="shared" ref="CI557" si="28451">IF(AND($BE557&lt;&gt;$BZ$5,$BE557&lt;=$BZ$6,$BE557&lt;&gt;$BZ$7),1,0)</f>
        <v>0</v>
      </c>
      <c r="CJ557" s="32">
        <f t="shared" ref="CJ557" si="28452">IF(AND($BI557&lt;&gt;$BZ$5,$BI557&lt;=$BZ$6,$BI557&lt;&gt;$BZ$7),1,0)</f>
        <v>0</v>
      </c>
      <c r="CK557" s="32">
        <f t="shared" ref="CK557" si="28453">IF(AND($BQ557&lt;&gt;$BZ$5,$BQ557&lt;=$BZ$6,$BQ557&lt;&gt;$BZ$7),1,0)</f>
        <v>0</v>
      </c>
      <c r="CL557" s="32">
        <f t="shared" ref="CL557" si="28454">IF(AND($BU557&lt;&gt;$BZ$5,$BU557&lt;=$BZ$6,$BU557&lt;&gt;$BZ$7),1,0)</f>
        <v>0</v>
      </c>
      <c r="CO557" s="32">
        <f>IF(AND($M557&lt;&gt;$CN$5,$M557&lt;=$CN$6,$M557&lt;&gt;$CN$7),1,0)</f>
        <v>0</v>
      </c>
      <c r="CP557" s="32">
        <f>IF(AND($Q557&lt;&gt;$CN$5,$Q557&lt;=$CN$6,$Q557&lt;&gt;$CN$7),1,0)</f>
        <v>0</v>
      </c>
      <c r="CQ557" s="32">
        <f>IF(AND($U557&lt;&gt;$CN$5,$U557&lt;=$CN$6,$U557&lt;&gt;$CN$7),1,0)</f>
        <v>0</v>
      </c>
      <c r="CR557" s="32">
        <f>IF(AND($Y557&lt;&gt;$CN$5,$Y557&lt;=$CN$6,$Y557&lt;&gt;$CN$7),1,0)</f>
        <v>0</v>
      </c>
      <c r="CS557" s="32">
        <f>IF(AND($AG557&lt;&gt;$CN$5,$AG557&lt;=$CN$6,$AG557&lt;&gt;$CN$7),1,0)</f>
        <v>0</v>
      </c>
      <c r="CT557" s="32">
        <f>IF(AND($AK557&lt;&gt;$CN$5,$AK557&lt;=$CN$6,$AK557&lt;&gt;$CN$7),1,0)</f>
        <v>0</v>
      </c>
      <c r="CU557" s="32">
        <f>IF(AND($AS557&lt;&gt;$CN$5,$AS557&lt;=$CN$6,$AS557&lt;&gt;$CN$7),1,0)</f>
        <v>0</v>
      </c>
      <c r="CV557" s="32">
        <f>IF(AND($AW557&lt;&gt;$CN$5,$AW557&lt;=$CN$6,$AW557&lt;&gt;$CN$7),1,0)</f>
        <v>0</v>
      </c>
      <c r="CW557" s="32">
        <f>IF(AND($BE557&lt;&gt;$CN$5,$BE557&lt;=$CN$6,$BE557&lt;&gt;$CN$7),1,0)</f>
        <v>0</v>
      </c>
      <c r="CX557" s="32">
        <f>IF(AND($BI557&lt;&gt;$CN$5,$BI557&lt;=$CN$6,$BI557&lt;&gt;$CN$7),1,0)</f>
        <v>0</v>
      </c>
      <c r="CY557" s="32">
        <f>IF(AND($BQ557&lt;&gt;$CN$5,$BQ557&lt;=$CN$6,$BQ557&lt;&gt;$CN$7),1,0)</f>
        <v>0</v>
      </c>
      <c r="CZ557" s="32">
        <f>IF(AND($BU557&lt;&gt;$CN$5,$BU557&lt;=$CN$6,$BU557&lt;&gt;$CN$7),1,0)</f>
        <v>0</v>
      </c>
      <c r="DC557" s="32">
        <f>IF(AND($M557&lt;&gt;$DB$5,$M557&lt;=$DB$6,$M557&lt;&gt;$CN$7),1,0)</f>
        <v>0</v>
      </c>
      <c r="DD557" s="32">
        <f>IF(AND($Q557&lt;&gt;$DB$5,$Q557&lt;=$DB$6,$Q557&lt;&gt;$CN$7),1,0)</f>
        <v>0</v>
      </c>
      <c r="DE557" s="32">
        <f>IF(AND($U557&lt;&gt;$DB$5,$U557&lt;=$DB$6,$U557&lt;&gt;$CN$7),1,0)</f>
        <v>0</v>
      </c>
      <c r="DF557" s="32">
        <f>IF(AND($Y557&lt;&gt;$DB$5,$Y557&lt;=$DB$6,$Y557&lt;&gt;$CN$7),1,0)</f>
        <v>0</v>
      </c>
      <c r="DG557" s="32">
        <f>IF(AND($AG557&lt;&gt;$DB$5,$AG557&lt;=$DB$6,$AG557&lt;&gt;$CN$7),1,0)</f>
        <v>0</v>
      </c>
      <c r="DH557" s="32">
        <f>IF(AND($AK557&lt;&gt;$DB$5,$AK557&lt;=$DB$6,$AK557&lt;&gt;$CN$7),1,0)</f>
        <v>0</v>
      </c>
      <c r="DI557" s="32">
        <f>IF(AND($AS557&lt;&gt;$DB$5,$AS557&lt;=$DB$6,$AS557&lt;&gt;$CN$7),1,0)</f>
        <v>0</v>
      </c>
      <c r="DJ557" s="32">
        <f>IF(AND($AW557&lt;&gt;$DB$5,$AW557&lt;=$DB$6,$AW557&lt;&gt;$CN$7),1,0)</f>
        <v>0</v>
      </c>
      <c r="DK557" s="32">
        <f>IF(AND($BE557&lt;&gt;$DB$5,$BE557&lt;=$DB$6,$BE557&lt;&gt;$CN$7),1,0)</f>
        <v>0</v>
      </c>
      <c r="DL557" s="32">
        <f>IF(AND($BI557&lt;&gt;$DB$5,$BI557&lt;=$DB$6,$BI557&lt;&gt;$CN$7),1,0)</f>
        <v>0</v>
      </c>
      <c r="DM557" s="32">
        <f>IF(AND($BQ557&lt;&gt;$DB$5,$BQ557&lt;=$DB$6,$BQ557&lt;&gt;$CN$7),1,0)</f>
        <v>0</v>
      </c>
      <c r="DN557" s="32">
        <f>IF(AND($BU557&lt;&gt;$DB$5,$BU557&lt;=$DB$6,$BU557&lt;&gt;$CN$7),1,0)</f>
        <v>0</v>
      </c>
      <c r="DQ557" s="32">
        <f t="shared" ref="DQ557" si="28455">IF(AND($M557&lt;&gt;$DP$5,$M557&lt;=$DP$6,$M557&lt;&gt;$CN$7),1,0)</f>
        <v>0</v>
      </c>
      <c r="DR557" s="32">
        <f t="shared" ref="DR557" si="28456">IF(AND($Q557&lt;&gt;$DP$5,$Q557&lt;=$DP$6,$Q557&lt;&gt;$CN$7),1,0)</f>
        <v>0</v>
      </c>
      <c r="DS557" s="32">
        <f t="shared" ref="DS557" si="28457">IF(AND($U557&lt;&gt;$DP$5,$U557&lt;=$DP$6,$U557&lt;&gt;$CN$7),1,0)</f>
        <v>0</v>
      </c>
      <c r="DT557" s="32">
        <f t="shared" ref="DT557" si="28458">IF(AND($Y557&lt;&gt;$DP$5,$Y557&lt;=$DP$6,$Y557&lt;&gt;$CN$7),1,0)</f>
        <v>0</v>
      </c>
      <c r="DU557" s="32">
        <f t="shared" ref="DU557" si="28459">IF(AND($AG557&lt;&gt;$DP$5,$AG557&lt;=$DP$6,$AG557&lt;&gt;$CN$7),1,0)</f>
        <v>0</v>
      </c>
      <c r="DV557" s="32">
        <f t="shared" ref="DV557" si="28460">IF(AND($AK557&lt;&gt;$DP$5,$AK557&lt;=$DP$6,$AK557&lt;&gt;$CN$7),1,0)</f>
        <v>0</v>
      </c>
      <c r="DW557" s="32">
        <f t="shared" ref="DW557" si="28461">IF(AND($AS557&lt;&gt;$DP$5,$AS557&lt;=$DP$6,$AS557&lt;&gt;$CN$7),1,0)</f>
        <v>0</v>
      </c>
      <c r="DX557" s="32">
        <f t="shared" ref="DX557" si="28462">IF(AND($AW557&lt;&gt;$DP$5,$AW557&lt;=$DP$6,$AW557&lt;&gt;$CN$7),1,0)</f>
        <v>0</v>
      </c>
      <c r="DY557" s="32">
        <f t="shared" ref="DY557" si="28463">IF(AND($BE557&lt;&gt;$DP$5,$BE557&lt;=$DP$6,$BE557&lt;&gt;$CN$7),1,0)</f>
        <v>0</v>
      </c>
      <c r="DZ557" s="32">
        <f t="shared" ref="DZ557" si="28464">IF(AND($BI557&lt;&gt;$DP$5,$BI557&lt;=$DP$6,$BI557&lt;&gt;$CN$7),1,0)</f>
        <v>0</v>
      </c>
      <c r="EA557" s="32">
        <f t="shared" ref="EA557" si="28465">IF(AND($BQ557&lt;&gt;$DP$5,$BQ557&lt;=$DP$6,$BQ557&lt;&gt;$CN$7),1,0)</f>
        <v>0</v>
      </c>
      <c r="EB557" s="32">
        <f t="shared" ref="EB557" si="28466">IF(AND($BU557&lt;&gt;$DP$5,$BU557&lt;=$DP$6,$BU557&lt;&gt;$CN$7),1,0)</f>
        <v>0</v>
      </c>
      <c r="EE557" s="328">
        <f>IF(M557&lt;&gt;"",IF(M557&lt;=$ED$6,1,IF(L557&gt;$ED$6,0,NETWORKDAYS(L557,$ED$6,祭日リスト)/NETWORKDAYS(L557,M557,祭日リスト)))*$GG557*週間進捗報告書!$G$9,0)</f>
        <v>0</v>
      </c>
      <c r="EF557" s="328">
        <f>IF(Q557&lt;&gt;"",IF(Q557&lt;=$ED$6,1,IF(P557&gt;$ED$6,0,NETWORKDAYS(P557,$ED$6,祭日リスト)/NETWORKDAYS(P557,Q557,祭日リスト)))*$GG557*週間進捗報告書!$G$10,0)</f>
        <v>0</v>
      </c>
      <c r="EG557" s="328">
        <f>IF(U557&lt;&gt;"",IF(U557&lt;=$ED$6,1,IF(T557&gt;$ED$6,0,NETWORKDAYS(T557,$ED$6,祭日リスト)/NETWORKDAYS(T557,U557,祭日リスト)))*$GG557*週間進捗報告書!$G$11,0)</f>
        <v>0</v>
      </c>
      <c r="EH557" s="328">
        <f>IF(Y557&lt;&gt;"",IF(Y557&lt;=$ED$6,1,IF(X557&gt;$ED$6,0,NETWORKDAYS(X557,$ED$6,祭日リスト)/NETWORKDAYS(X557,Y557,祭日リスト)))*$GG557*週間進捗報告書!$G$12,0)</f>
        <v>0</v>
      </c>
      <c r="EI557" s="328">
        <f>IF(AG557&lt;&gt;"",IF(AG557&lt;=$ED$6,1,IF(AF557&gt;$ED$6,0,NETWORKDAYS(AF557,$ED$6,祭日リスト)/NETWORKDAYS(AF557,AG557,祭日リスト)))*$GG557*週間進捗報告書!$G$13,0)</f>
        <v>0</v>
      </c>
      <c r="EJ557" s="328">
        <f>IF(AK557&lt;&gt;"",IF(AK557&lt;=$ED$6,1,IF(AJ557&gt;$ED$6,0,NETWORKDAYS(AJ557,$ED$6,祭日リスト)/NETWORKDAYS(AJ557,AK557,祭日リスト)))*$GG557*週間進捗報告書!$G$14,0)</f>
        <v>0</v>
      </c>
      <c r="EK557" s="328">
        <f>IF(AS557&lt;&gt;"",IF(AS557&lt;=$ED$6,1,IF(AR557&gt;$ED$6,0,NETWORKDAYS(AR557,$ED$6,祭日リスト)/NETWORKDAYS(AR557,AS557,祭日リスト)))*$GG557*週間進捗報告書!$G$15,0)</f>
        <v>0</v>
      </c>
      <c r="EL557" s="328">
        <f>IF(AW557&lt;&gt;"",IF(AW557&lt;=$ED$6,1,IF(AV557&gt;$ED$6,0,NETWORKDAYS(AV557,$ED$6,祭日リスト)/NETWORKDAYS(AV557,AW557,祭日リスト)))*$GG557*週間進捗報告書!$G$16,0)</f>
        <v>0</v>
      </c>
      <c r="EM557" s="328">
        <f>IF(BE557&lt;&gt;"",IF(BE557&lt;=$ED$6,1,IF(BD557&gt;$ED$6,0,NETWORKDAYS(BD557,$ED$6,祭日リスト)/NETWORKDAYS(BD557,BE557,祭日リスト)))*$GG557*週間進捗報告書!$G$17,0)</f>
        <v>0</v>
      </c>
      <c r="EN557" s="328">
        <f>IF(BI557&lt;&gt;"",IF(BI557&lt;=$ED$6,1,IF(BH557&gt;$ED$6,0,NETWORKDAYS(BH557,$ED$6,祭日リスト)/NETWORKDAYS(BH557,BI557,祭日リスト)))*$GG557*週間進捗報告書!$G$18,0)</f>
        <v>0</v>
      </c>
      <c r="EO557" s="328">
        <f>IF(BQ557&lt;&gt;"",IF(BQ557&lt;=$ED$6,1,IF(BP557&gt;$ED$6,0,NETWORKDAYS(BP557,$ED$6,祭日リスト)/NETWORKDAYS(BP557,BQ557,祭日リスト)))*$GG557*週間進捗報告書!$G$19,0)</f>
        <v>0</v>
      </c>
      <c r="EP557" s="328">
        <f>IF(BU557&lt;&gt;"",IF(BU557&lt;=$ED$6,1,IF(BT557&gt;$ED$6,0,NETWORKDAYS(BT557,$ED$6,祭日リスト)/NETWORKDAYS(BT557,BU557,祭日リスト)))*$GG557*週間進捗報告書!$G$20,0)</f>
        <v>0</v>
      </c>
      <c r="ER557" s="547">
        <f t="shared" ref="ER557:FC557" si="28467">EE557-EE558</f>
        <v>0</v>
      </c>
      <c r="ES557" s="547">
        <f t="shared" si="28467"/>
        <v>0</v>
      </c>
      <c r="ET557" s="547">
        <f t="shared" si="28467"/>
        <v>0</v>
      </c>
      <c r="EU557" s="547">
        <f t="shared" si="28467"/>
        <v>0</v>
      </c>
      <c r="EV557" s="547">
        <f t="shared" si="28467"/>
        <v>0</v>
      </c>
      <c r="EW557" s="547">
        <f t="shared" si="28467"/>
        <v>0</v>
      </c>
      <c r="EX557" s="547">
        <f t="shared" si="28467"/>
        <v>0</v>
      </c>
      <c r="EY557" s="547">
        <f t="shared" si="28467"/>
        <v>0</v>
      </c>
      <c r="EZ557" s="547">
        <f t="shared" si="28467"/>
        <v>0</v>
      </c>
      <c r="FA557" s="547">
        <f t="shared" si="28467"/>
        <v>0</v>
      </c>
      <c r="FB557" s="547">
        <f t="shared" si="28467"/>
        <v>0</v>
      </c>
      <c r="FC557" s="547">
        <f t="shared" si="28467"/>
        <v>0</v>
      </c>
      <c r="FD557" s="547">
        <f t="shared" ref="FD557" si="28468">SUM(ER557:FC558)</f>
        <v>0</v>
      </c>
      <c r="FE557" s="333"/>
      <c r="FG557" s="32">
        <f>IF(AND($M557&lt;&gt;$FF$7),1,0)</f>
        <v>0</v>
      </c>
      <c r="FH557" s="32">
        <f>IF(AND($Q557&lt;&gt;$FF$7),1,0)</f>
        <v>0</v>
      </c>
      <c r="FI557" s="32">
        <f>IF(AND($U557&lt;&gt;$FF$7),1,0)</f>
        <v>0</v>
      </c>
      <c r="FJ557" s="32">
        <f>IF(AND($Y557&lt;&gt;$FF$7),1,0)</f>
        <v>0</v>
      </c>
      <c r="FK557" s="32">
        <f>IF(AND($AG557&lt;&gt;$FF$7),1,0)</f>
        <v>0</v>
      </c>
      <c r="FL557" s="32">
        <f>IF(AND($AK557&lt;&gt;$FF$7),1,0)</f>
        <v>0</v>
      </c>
      <c r="FM557" s="32">
        <f>IF(AND($AS557&lt;&gt;$FF$7),1,0)</f>
        <v>0</v>
      </c>
      <c r="FN557" s="32">
        <f>IF(AND($AW557&lt;&gt;$FF$7),1,0)</f>
        <v>0</v>
      </c>
      <c r="FO557" s="32">
        <f>IF(AND($BE557&lt;&gt;$FF$7),1,0)</f>
        <v>0</v>
      </c>
      <c r="FP557" s="32">
        <f>IF(AND($BI557&lt;&gt;$FF$7),1,0)</f>
        <v>0</v>
      </c>
      <c r="FQ557" s="32">
        <f>IF(AND($BQ557&lt;&gt;$FF$7),1,0)</f>
        <v>0</v>
      </c>
      <c r="FR557" s="32">
        <f>IF(AND($BU557&lt;&gt;$FF$7),1,0)</f>
        <v>0</v>
      </c>
      <c r="FU557" s="294">
        <f t="shared" ref="FU557" si="28469">IF($K557&lt;&gt;"NG",$GG557,0)</f>
        <v>0</v>
      </c>
      <c r="FV557" s="294">
        <f t="shared" ref="FV557" si="28470">IF($O557&lt;&gt;"NG",$GG557,0)</f>
        <v>0</v>
      </c>
      <c r="FW557" s="294">
        <f t="shared" ref="FW557" si="28471">IF($S557&lt;&gt;"NG",$GG557,0)</f>
        <v>0</v>
      </c>
      <c r="FX557" s="294">
        <f t="shared" ref="FX557" si="28472">IF($W557&lt;&gt;"NG",$GG557,0)</f>
        <v>0</v>
      </c>
      <c r="FY557" s="294">
        <f t="shared" ref="FY557" si="28473">IF($AE557&lt;&gt;"NG",$GG557,0)</f>
        <v>0</v>
      </c>
      <c r="FZ557" s="294">
        <f t="shared" ref="FZ557" si="28474">IF($AI557&lt;&gt;"NG",$GG557,0)</f>
        <v>0</v>
      </c>
      <c r="GA557" s="294">
        <f t="shared" ref="GA557" si="28475">IF($AQ557&lt;&gt;"NG",$GG557,0)</f>
        <v>0</v>
      </c>
      <c r="GB557" s="294">
        <f t="shared" ref="GB557" si="28476">IF($AU557&lt;&gt;"NG",$GG557,0)</f>
        <v>0</v>
      </c>
      <c r="GC557" s="294">
        <f t="shared" ref="GC557" si="28477">IF($BC557&lt;&gt;"NG",$GG557,0)</f>
        <v>0</v>
      </c>
      <c r="GD557" s="294">
        <f t="shared" ref="GD557" si="28478">IF($BG557&lt;&gt;"NG",$GG557,0)</f>
        <v>0</v>
      </c>
      <c r="GE557" s="294">
        <f t="shared" ref="GE557" si="28479">IF($BO557&lt;&gt;"NG",$GG557,0)</f>
        <v>0</v>
      </c>
      <c r="GF557" s="294">
        <f t="shared" ref="GF557" si="28480">IF($BS557&lt;&gt;"NG",$GG557,0)</f>
        <v>0</v>
      </c>
      <c r="GG557" s="294" t="e">
        <f>VLOOKUP($D557,リスト!$D:$S,15,FALSE)</f>
        <v>#N/A</v>
      </c>
      <c r="GH557" s="2" t="e">
        <f>INDEX(リスト!$V:$V,MATCH(中日程計画表!$D557,リスト!$D:$D,0))</f>
        <v>#N/A</v>
      </c>
      <c r="GI557" s="2" t="e">
        <f>INDEX(リスト!$A:$A,MATCH(中日程計画表!$D557,リスト!$D:$D,0))</f>
        <v>#N/A</v>
      </c>
      <c r="GJ557" s="2" t="e">
        <f>INDEX(リスト!$U:$U,MATCH(中日程計画表!$D557,リスト!$D:$D,0))</f>
        <v>#N/A</v>
      </c>
      <c r="GK557" s="5" t="e">
        <f>INDEX(リスト!$W:$W,MATCH(中日程計画表!$D557,リスト!$D:$D,0))</f>
        <v>#N/A</v>
      </c>
      <c r="GL557" s="2" t="s">
        <v>200</v>
      </c>
      <c r="GM557" s="296">
        <f>D557</f>
        <v>0</v>
      </c>
      <c r="GN557" s="296">
        <f>E557</f>
        <v>0</v>
      </c>
      <c r="GU557" s="460" t="str">
        <f t="shared" ref="GU557" si="28481">AE557</f>
        <v>NG</v>
      </c>
      <c r="GV557" s="460">
        <f t="shared" ref="GV557" si="28482">EI557</f>
        <v>0</v>
      </c>
      <c r="GW557" s="460">
        <f t="shared" ref="GW557" si="28483">EI558</f>
        <v>0</v>
      </c>
      <c r="GX557" s="462">
        <f t="shared" ref="GX557" si="28484">EV557</f>
        <v>0</v>
      </c>
      <c r="GY557" s="460" t="str">
        <f t="shared" ref="GY557" si="28485">AI557</f>
        <v>NG</v>
      </c>
      <c r="GZ557" s="460">
        <f t="shared" ref="GZ557" si="28486">EJ557</f>
        <v>0</v>
      </c>
      <c r="HA557" s="460">
        <f t="shared" ref="HA557" si="28487">EJ558</f>
        <v>0</v>
      </c>
      <c r="HB557" s="462">
        <f t="shared" ref="HB557" si="28488">EW557</f>
        <v>0</v>
      </c>
      <c r="HC557" s="460" t="str">
        <f t="shared" ref="HC557" si="28489">AQ557</f>
        <v>NG</v>
      </c>
      <c r="HD557" s="460">
        <f t="shared" ref="HD557" si="28490">EK557</f>
        <v>0</v>
      </c>
      <c r="HE557" s="460">
        <f t="shared" ref="HE557" si="28491">EK558</f>
        <v>0</v>
      </c>
      <c r="HF557" s="462">
        <f t="shared" ref="HF557" si="28492">EX557</f>
        <v>0</v>
      </c>
      <c r="HG557" s="460" t="str">
        <f t="shared" ref="HG557" si="28493">AU557</f>
        <v>NG</v>
      </c>
      <c r="HH557" s="460">
        <f t="shared" ref="HH557" si="28494">EL557</f>
        <v>0</v>
      </c>
      <c r="HI557" s="460">
        <f t="shared" ref="HI557" si="28495">EL558</f>
        <v>0</v>
      </c>
      <c r="HJ557" s="462">
        <f t="shared" ref="HJ557" si="28496">EY557</f>
        <v>0</v>
      </c>
      <c r="HK557" s="460" t="str">
        <f t="shared" ref="HK557" si="28497">BC557</f>
        <v>NG</v>
      </c>
      <c r="HL557" s="460">
        <f t="shared" ref="HL557" si="28498">EM557</f>
        <v>0</v>
      </c>
      <c r="HM557" s="460">
        <f t="shared" ref="HM557" si="28499">EM558</f>
        <v>0</v>
      </c>
      <c r="HN557" s="462">
        <f t="shared" ref="HN557" si="28500">EZ557</f>
        <v>0</v>
      </c>
      <c r="HO557" s="460" t="str">
        <f t="shared" ref="HO557" si="28501">BG557</f>
        <v>NG</v>
      </c>
      <c r="HP557" s="460">
        <f t="shared" ref="HP557" si="28502">EN557</f>
        <v>0</v>
      </c>
      <c r="HQ557" s="460">
        <f t="shared" ref="HQ557" si="28503">EN558</f>
        <v>0</v>
      </c>
      <c r="HR557" s="462">
        <f t="shared" ref="HR557" si="28504">FA557</f>
        <v>0</v>
      </c>
      <c r="HS557" s="332"/>
    </row>
    <row r="558" spans="1:227" ht="12" customHeight="1">
      <c r="A558" s="489"/>
      <c r="B558" s="487"/>
      <c r="C558" s="475"/>
      <c r="D558" s="485"/>
      <c r="E558" s="483"/>
      <c r="F558" s="317"/>
      <c r="G558" s="317"/>
      <c r="H558" s="317"/>
      <c r="I558" s="317"/>
      <c r="J558" s="316"/>
      <c r="K558" s="481"/>
      <c r="L558" s="77"/>
      <c r="M558" s="77"/>
      <c r="N558" s="471"/>
      <c r="O558" s="475"/>
      <c r="P558" s="77"/>
      <c r="Q558" s="77"/>
      <c r="R558" s="471"/>
      <c r="S558" s="475"/>
      <c r="T558" s="77"/>
      <c r="U558" s="77"/>
      <c r="V558" s="471"/>
      <c r="W558" s="473"/>
      <c r="X558" s="77"/>
      <c r="Y558" s="77"/>
      <c r="Z558" s="471"/>
      <c r="AA558" s="477"/>
      <c r="AB558" s="80"/>
      <c r="AC558" s="80"/>
      <c r="AD558" s="471"/>
      <c r="AE558" s="473"/>
      <c r="AF558" s="77"/>
      <c r="AG558" s="77"/>
      <c r="AH558" s="471"/>
      <c r="AI558" s="473"/>
      <c r="AJ558" s="77"/>
      <c r="AK558" s="77"/>
      <c r="AL558" s="471"/>
      <c r="AM558" s="477"/>
      <c r="AN558" s="80"/>
      <c r="AO558" s="80"/>
      <c r="AP558" s="471"/>
      <c r="AQ558" s="473"/>
      <c r="AR558" s="77"/>
      <c r="AS558" s="77"/>
      <c r="AT558" s="471"/>
      <c r="AU558" s="473"/>
      <c r="AV558" s="77"/>
      <c r="AW558" s="77"/>
      <c r="AX558" s="471"/>
      <c r="AY558" s="477"/>
      <c r="AZ558" s="80"/>
      <c r="BA558" s="80"/>
      <c r="BB558" s="471"/>
      <c r="BC558" s="475"/>
      <c r="BD558" s="77"/>
      <c r="BE558" s="77"/>
      <c r="BF558" s="471"/>
      <c r="BG558" s="473"/>
      <c r="BH558" s="77"/>
      <c r="BI558" s="77"/>
      <c r="BJ558" s="471"/>
      <c r="BK558" s="477"/>
      <c r="BL558" s="80"/>
      <c r="BM558" s="80"/>
      <c r="BN558" s="471"/>
      <c r="BO558" s="475"/>
      <c r="BP558" s="77"/>
      <c r="BQ558" s="77"/>
      <c r="BR558" s="471"/>
      <c r="BS558" s="473"/>
      <c r="BT558" s="77"/>
      <c r="BU558" s="77"/>
      <c r="BV558" s="471"/>
      <c r="BW558" s="469"/>
      <c r="BX558" s="467"/>
      <c r="BY558" s="490"/>
      <c r="CA558" s="19">
        <f t="shared" ref="CA558" si="28505">IF(AND($N557=1,$M558&lt;&gt;$BZ$7),1,0)</f>
        <v>0</v>
      </c>
      <c r="CB558" s="19">
        <f t="shared" ref="CB558" si="28506">IF(AND($R557=1,$Q558&lt;&gt;$BZ$7),1,0)</f>
        <v>0</v>
      </c>
      <c r="CC558" s="19">
        <f t="shared" ref="CC558" si="28507">IF(AND($V557=1,$U558&lt;&gt;$BZ$7),1,0)</f>
        <v>0</v>
      </c>
      <c r="CD558" s="19">
        <f t="shared" ref="CD558" si="28508">IF(AND($Z557=1,$Y558&lt;&gt;$BZ$7),1,0)</f>
        <v>0</v>
      </c>
      <c r="CE558" s="19">
        <f t="shared" ref="CE558" si="28509">IF(AND($AH557=1,$AG558&lt;&gt;$BZ$7),1,0)</f>
        <v>0</v>
      </c>
      <c r="CF558" s="19">
        <f t="shared" ref="CF558" si="28510">IF(AND($AL557=1,$AK558&lt;&gt;$BZ$7),1,0)</f>
        <v>0</v>
      </c>
      <c r="CG558" s="19">
        <f t="shared" ref="CG558" si="28511">IF(AND($AT557=1,$AS558&lt;&gt;$BZ$7),1,0)</f>
        <v>0</v>
      </c>
      <c r="CH558" s="19">
        <f t="shared" ref="CH558" si="28512">IF(AND($AX557=1,$AW558&lt;&gt;$BZ$7),1,0)</f>
        <v>0</v>
      </c>
      <c r="CI558" s="19">
        <f t="shared" ref="CI558" si="28513">IF(AND($BF557=1,$BE558&lt;&gt;$BZ$7),1,0)</f>
        <v>0</v>
      </c>
      <c r="CJ558" s="19">
        <f t="shared" ref="CJ558" si="28514">IF(AND($BJ557=1,$BI558&lt;&gt;$BZ$7),1,0)</f>
        <v>0</v>
      </c>
      <c r="CK558" s="19">
        <f t="shared" ref="CK558" si="28515">IF(AND($BR557=1,$BQ558&lt;&gt;$BZ$7),1,0)</f>
        <v>0</v>
      </c>
      <c r="CL558" s="19">
        <f t="shared" ref="CL558" si="28516">IF(AND($BV557=1,$BU558&lt;&gt;$BZ$7),1,0)</f>
        <v>0</v>
      </c>
      <c r="CO558" s="19">
        <f>IF(AND($M558&lt;&gt;$CN$7,$M558&lt;=$CN$6),1,0)</f>
        <v>0</v>
      </c>
      <c r="CP558" s="19">
        <f>IF(AND($Q558&lt;&gt;$CN$7,$Q558&lt;=$CN$6),1,0)</f>
        <v>0</v>
      </c>
      <c r="CQ558" s="19">
        <f>IF(AND($U558&lt;&gt;$CN$7,$U558&lt;=$CN$6),1,0)</f>
        <v>0</v>
      </c>
      <c r="CR558" s="19">
        <f>IF(AND($Y558&lt;&gt;$CN$7,$Y558&lt;=$CN$6),1,0)</f>
        <v>0</v>
      </c>
      <c r="CS558" s="19">
        <f>IF(AND($AG558&lt;&gt;$CN$7,$AG558&lt;=$CN$6),1,0)</f>
        <v>0</v>
      </c>
      <c r="CT558" s="19">
        <f>IF(AND($AK558&lt;&gt;$CN$7,$AK558&lt;=$CN$6),1,0)</f>
        <v>0</v>
      </c>
      <c r="CU558" s="19">
        <f>IF(AND($AS558&lt;&gt;$CN$7,$AS558&lt;=$CN$6),1,0)</f>
        <v>0</v>
      </c>
      <c r="CV558" s="19">
        <f>IF(AND($AW558&lt;&gt;$CN$7,$AW558&lt;=$CN$6),1,0)</f>
        <v>0</v>
      </c>
      <c r="CW558" s="19">
        <f>IF(AND($BE558&lt;&gt;$CN$7,$BE558&lt;=$CN$6),1,0)</f>
        <v>0</v>
      </c>
      <c r="CX558" s="19">
        <f>IF(AND($BI558&lt;&gt;$CN$7,$BI558&lt;=$CN$6),1,0)</f>
        <v>0</v>
      </c>
      <c r="CY558" s="19">
        <f>IF(AND($BQ558&lt;&gt;$CN$7,$BQ558&lt;=$CN$6),1,0)</f>
        <v>0</v>
      </c>
      <c r="CZ558" s="19">
        <f>IF(AND($BU558&lt;&gt;$CN$7,$BU558&lt;=$CN$6),1,0)</f>
        <v>0</v>
      </c>
      <c r="DC558" s="19">
        <f>IF($N557=1,1,0)</f>
        <v>0</v>
      </c>
      <c r="DD558" s="19">
        <f>IF($R557=1,1,0)</f>
        <v>0</v>
      </c>
      <c r="DE558" s="19">
        <f>IF($V557=1,1,0)</f>
        <v>0</v>
      </c>
      <c r="DF558" s="19">
        <f>IF($Z557=1,1,0)</f>
        <v>0</v>
      </c>
      <c r="DG558" s="19">
        <f>IF($AH557=1,1,0)</f>
        <v>0</v>
      </c>
      <c r="DH558" s="19">
        <f>IF($AL557=1,1,0)</f>
        <v>0</v>
      </c>
      <c r="DI558" s="19">
        <f>IF($AT557=1,1,0)</f>
        <v>0</v>
      </c>
      <c r="DJ558" s="19">
        <f>IF($AX557=1,1,0)</f>
        <v>0</v>
      </c>
      <c r="DK558" s="19">
        <f>IF($BF557=1,1,0)</f>
        <v>0</v>
      </c>
      <c r="DL558" s="19">
        <f>IF($BJ557=1,1,0)</f>
        <v>0</v>
      </c>
      <c r="DM558" s="19">
        <f>IF($BR557=1,1,0)</f>
        <v>0</v>
      </c>
      <c r="DN558" s="19">
        <f>IF($BV557=1,1,0)</f>
        <v>0</v>
      </c>
      <c r="DQ558" s="19">
        <f t="shared" ref="DQ558" si="28517">IF($N557=1,1,0)</f>
        <v>0</v>
      </c>
      <c r="DR558" s="19">
        <f t="shared" ref="DR558" si="28518">IF($R557=1,1,0)</f>
        <v>0</v>
      </c>
      <c r="DS558" s="19">
        <f t="shared" ref="DS558" si="28519">IF($V557=1,1,0)</f>
        <v>0</v>
      </c>
      <c r="DT558" s="19">
        <f t="shared" ref="DT558" si="28520">IF($Z557=1,1,0)</f>
        <v>0</v>
      </c>
      <c r="DU558" s="19">
        <f t="shared" ref="DU558" si="28521">IF($AH557=1,1,0)</f>
        <v>0</v>
      </c>
      <c r="DV558" s="19">
        <f t="shared" ref="DV558" si="28522">IF($AL557=1,1,0)</f>
        <v>0</v>
      </c>
      <c r="DW558" s="19">
        <f t="shared" ref="DW558" si="28523">IF($AT557=1,1,0)</f>
        <v>0</v>
      </c>
      <c r="DX558" s="19">
        <f t="shared" ref="DX558" si="28524">IF($AX557=1,1,0)</f>
        <v>0</v>
      </c>
      <c r="DY558" s="19">
        <f t="shared" ref="DY558" si="28525">IF($BF557=1,1,0)</f>
        <v>0</v>
      </c>
      <c r="DZ558" s="19">
        <f t="shared" ref="DZ558" si="28526">IF($BJ557=1,1,0)</f>
        <v>0</v>
      </c>
      <c r="EA558" s="19">
        <f t="shared" ref="EA558" si="28527">IF($BR557=1,1,0)</f>
        <v>0</v>
      </c>
      <c r="EB558" s="19">
        <f t="shared" ref="EB558" si="28528">IF($BV557=1,1,0)</f>
        <v>0</v>
      </c>
      <c r="EE558" s="329">
        <f>N557*$FU558*週間進捗報告書!$G$9</f>
        <v>0</v>
      </c>
      <c r="EF558" s="329">
        <f>R557*$FV558*週間進捗報告書!$G$10</f>
        <v>0</v>
      </c>
      <c r="EG558" s="329">
        <f>V557*$FW558*週間進捗報告書!$G$11</f>
        <v>0</v>
      </c>
      <c r="EH558" s="329">
        <f>Z557*$FX558*週間進捗報告書!$G$12</f>
        <v>0</v>
      </c>
      <c r="EI558" s="329">
        <f>AH557*$FY558*週間進捗報告書!$G$13</f>
        <v>0</v>
      </c>
      <c r="EJ558" s="329">
        <f>AL557*$FZ558*週間進捗報告書!$G$14</f>
        <v>0</v>
      </c>
      <c r="EK558" s="329">
        <f>AT557*$GA558*週間進捗報告書!$G$15</f>
        <v>0</v>
      </c>
      <c r="EL558" s="329">
        <f>AX557*$GB558*週間進捗報告書!$G$16</f>
        <v>0</v>
      </c>
      <c r="EM558" s="329">
        <f>BF557*$GC558*週間進捗報告書!$G$17</f>
        <v>0</v>
      </c>
      <c r="EN558" s="329">
        <f>BJ557*$GD558*週間進捗報告書!$G$18</f>
        <v>0</v>
      </c>
      <c r="EO558" s="329">
        <f>BR557*$GE558*週間進捗報告書!$G$19</f>
        <v>0</v>
      </c>
      <c r="EP558" s="329">
        <f>BV557*$GF558*週間進捗報告書!$G$20</f>
        <v>0</v>
      </c>
      <c r="ER558" s="547"/>
      <c r="ES558" s="547"/>
      <c r="ET558" s="547"/>
      <c r="EU558" s="547"/>
      <c r="EV558" s="547"/>
      <c r="EW558" s="547"/>
      <c r="EX558" s="547"/>
      <c r="EY558" s="547"/>
      <c r="EZ558" s="547"/>
      <c r="FA558" s="547"/>
      <c r="FB558" s="547"/>
      <c r="FC558" s="547"/>
      <c r="FD558" s="547"/>
      <c r="FE558" s="332"/>
      <c r="FG558" s="19"/>
      <c r="FH558" s="19"/>
      <c r="FI558" s="19"/>
      <c r="FJ558" s="19"/>
      <c r="FK558" s="19"/>
      <c r="FL558" s="19"/>
      <c r="FM558" s="19"/>
      <c r="FN558" s="19"/>
      <c r="FO558" s="19"/>
      <c r="FP558" s="19"/>
      <c r="FQ558" s="19"/>
      <c r="FR558" s="19"/>
      <c r="FU558" s="295">
        <f t="shared" ref="FU558" si="28529">FU557</f>
        <v>0</v>
      </c>
      <c r="FV558" s="295">
        <f t="shared" ref="FV558" si="28530">FV557</f>
        <v>0</v>
      </c>
      <c r="FW558" s="295">
        <f t="shared" ref="FW558" si="28531">FW557</f>
        <v>0</v>
      </c>
      <c r="FX558" s="295">
        <f t="shared" ref="FX558" si="28532">FX557</f>
        <v>0</v>
      </c>
      <c r="FY558" s="295">
        <f t="shared" ref="FY558" si="28533">FY557</f>
        <v>0</v>
      </c>
      <c r="FZ558" s="295">
        <f t="shared" ref="FZ558" si="28534">FZ557</f>
        <v>0</v>
      </c>
      <c r="GA558" s="295">
        <f t="shared" ref="GA558" si="28535">GA557</f>
        <v>0</v>
      </c>
      <c r="GB558" s="295">
        <f t="shared" ref="GB558" si="28536">GB557</f>
        <v>0</v>
      </c>
      <c r="GC558" s="295">
        <f t="shared" ref="GC558" si="28537">GC557</f>
        <v>0</v>
      </c>
      <c r="GD558" s="295">
        <f t="shared" ref="GD558" si="28538">GD557</f>
        <v>0</v>
      </c>
      <c r="GE558" s="295">
        <f t="shared" ref="GE558" si="28539">GE557</f>
        <v>0</v>
      </c>
      <c r="GF558" s="295">
        <f t="shared" ref="GF558" si="28540">GF557</f>
        <v>0</v>
      </c>
      <c r="GG558" s="295" t="e">
        <f t="shared" ref="GG558" si="28541">GG557</f>
        <v>#N/A</v>
      </c>
      <c r="GH558" s="2" t="e">
        <f>INDEX(リスト!$V:$V,MATCH(中日程計画表!$D557,リスト!$D:$D,0))</f>
        <v>#N/A</v>
      </c>
      <c r="GI558" s="2" t="e">
        <f>INDEX(リスト!$A:$A,MATCH(中日程計画表!$D557,リスト!$D:$D,0))</f>
        <v>#N/A</v>
      </c>
      <c r="GJ558" s="2" t="e">
        <f>INDEX(リスト!$U:$U,MATCH(中日程計画表!$D557,リスト!$D:$D,0))</f>
        <v>#N/A</v>
      </c>
      <c r="GK558" s="5" t="e">
        <f>INDEX(リスト!$W:$W,MATCH(中日程計画表!$D557,リスト!$D:$D,0))</f>
        <v>#N/A</v>
      </c>
      <c r="GL558" s="2" t="s">
        <v>201</v>
      </c>
      <c r="GM558" s="296">
        <f t="shared" ref="GM558" si="28542">GM557</f>
        <v>0</v>
      </c>
      <c r="GN558" s="296">
        <f t="shared" ref="GN558" si="28543">GN557</f>
        <v>0</v>
      </c>
      <c r="GU558" s="461"/>
      <c r="GV558" s="460"/>
      <c r="GW558" s="460"/>
      <c r="GX558" s="461"/>
      <c r="GY558" s="461"/>
      <c r="GZ558" s="460"/>
      <c r="HA558" s="460"/>
      <c r="HB558" s="461"/>
      <c r="HC558" s="461"/>
      <c r="HD558" s="460"/>
      <c r="HE558" s="460"/>
      <c r="HF558" s="461"/>
      <c r="HG558" s="461"/>
      <c r="HH558" s="460"/>
      <c r="HI558" s="460"/>
      <c r="HJ558" s="461"/>
      <c r="HK558" s="461"/>
      <c r="HL558" s="460"/>
      <c r="HM558" s="460"/>
      <c r="HN558" s="461"/>
      <c r="HO558" s="461"/>
      <c r="HP558" s="460"/>
      <c r="HQ558" s="460"/>
      <c r="HR558" s="461"/>
      <c r="HS558" s="4"/>
    </row>
    <row r="559" spans="1:227" ht="12" customHeight="1">
      <c r="A559" s="488" t="str">
        <f t="shared" ref="A559" ca="1" si="28544">INDIRECT("リスト!A"&amp;B559+6)</f>
        <v/>
      </c>
      <c r="B559" s="486">
        <f t="shared" ref="B559" si="28545">ROUNDDOWN((ROW()-6)/2,0)+1</f>
        <v>277</v>
      </c>
      <c r="C559" s="474" t="str">
        <f>機能グループ名</f>
        <v/>
      </c>
      <c r="D559" s="484">
        <f>機能ID</f>
        <v>0</v>
      </c>
      <c r="E559" s="482">
        <f>機能名</f>
        <v>0</v>
      </c>
      <c r="F559" s="315"/>
      <c r="G559" s="315"/>
      <c r="H559" s="315"/>
      <c r="I559" s="315"/>
      <c r="J559" s="316"/>
      <c r="K559" s="480" t="str">
        <f>担当者_SR</f>
        <v>NG</v>
      </c>
      <c r="L559" s="76"/>
      <c r="M559" s="76"/>
      <c r="N559" s="470"/>
      <c r="O559" s="474" t="str">
        <f>担当者_SRR</f>
        <v>NG</v>
      </c>
      <c r="P559" s="76"/>
      <c r="Q559" s="76"/>
      <c r="R559" s="470"/>
      <c r="S559" s="474" t="str">
        <f>担当者_DS</f>
        <v>NG</v>
      </c>
      <c r="T559" s="76"/>
      <c r="U559" s="76"/>
      <c r="V559" s="470"/>
      <c r="W559" s="472" t="str">
        <f>担当者_DSR</f>
        <v>NG</v>
      </c>
      <c r="X559" s="76"/>
      <c r="Y559" s="76"/>
      <c r="Z559" s="470"/>
      <c r="AA559" s="476"/>
      <c r="AB559" s="79"/>
      <c r="AC559" s="79"/>
      <c r="AD559" s="470">
        <f>IF(AC560 &lt;&gt; "",1,0)</f>
        <v>0</v>
      </c>
      <c r="AE559" s="472" t="str">
        <f>担当者_CD</f>
        <v>NG</v>
      </c>
      <c r="AF559" s="76"/>
      <c r="AG559" s="76"/>
      <c r="AH559" s="470"/>
      <c r="AI559" s="472" t="str">
        <f>担当者_DD</f>
        <v>NG</v>
      </c>
      <c r="AJ559" s="76"/>
      <c r="AK559" s="76"/>
      <c r="AL559" s="470"/>
      <c r="AM559" s="476"/>
      <c r="AN559" s="79"/>
      <c r="AO559" s="79"/>
      <c r="AP559" s="470">
        <f>IF(AO560 &lt;&gt; "",1,0)</f>
        <v>0</v>
      </c>
      <c r="AQ559" s="472" t="str">
        <f>担当者_MCL</f>
        <v>NG</v>
      </c>
      <c r="AR559" s="76"/>
      <c r="AS559" s="76"/>
      <c r="AT559" s="470"/>
      <c r="AU559" s="472" t="str">
        <f>担当者_MCLR</f>
        <v>NG</v>
      </c>
      <c r="AV559" s="76"/>
      <c r="AW559" s="76"/>
      <c r="AX559" s="470"/>
      <c r="AY559" s="476"/>
      <c r="AZ559" s="79"/>
      <c r="BA559" s="79"/>
      <c r="BB559" s="470">
        <f>IF(BA560 &lt;&gt; "",1,0)</f>
        <v>0</v>
      </c>
      <c r="BC559" s="474" t="str">
        <f>担当者_MT</f>
        <v>NG</v>
      </c>
      <c r="BD559" s="76"/>
      <c r="BE559" s="76"/>
      <c r="BF559" s="470"/>
      <c r="BG559" s="472" t="str">
        <f>担当者_M検</f>
        <v>NG</v>
      </c>
      <c r="BH559" s="76"/>
      <c r="BI559" s="76"/>
      <c r="BJ559" s="470"/>
      <c r="BK559" s="476"/>
      <c r="BL559" s="79"/>
      <c r="BM559" s="79"/>
      <c r="BN559" s="470">
        <v>0</v>
      </c>
      <c r="BO559" s="474" t="str">
        <f>担当者_モテ</f>
        <v>NG</v>
      </c>
      <c r="BP559" s="76"/>
      <c r="BQ559" s="76"/>
      <c r="BR559" s="470"/>
      <c r="BS559" s="472" t="str">
        <f>担当者_モテR</f>
        <v>NG</v>
      </c>
      <c r="BT559" s="76"/>
      <c r="BU559" s="76"/>
      <c r="BV559" s="470"/>
      <c r="BW559" s="468">
        <f t="shared" ref="BW559" si="28546">IFERROR(SUM(IF(K559&lt;&gt;"NG",N559*K$1,0),IF(O559&lt;&gt;"NG",R559*O$1,0),IF(S559&lt;&gt;"NG",V559*S$1,0),IF(W559&lt;&gt;"NG",Z559*W$1,0),IF(AA559&lt;&gt;"NG",AD559*AA$1,0),IF(AE559&lt;&gt;"NG",AH559*AE$1,0),IF(AI559&lt;&gt;"NG",AL559*AI$1,0),IF(AM559&lt;&gt;"NG",AP559*AM$1,0),IF(AQ559&lt;&gt;"NG",AT559*AQ$1,0),IF(AU559&lt;&gt;"NG",AX559*AU$1,0),IF(AY559&lt;&gt;"NG",BB559*AY$1,0),IF(BC559&lt;&gt;"NG",BF559*BC$1,0),IF(BG559&lt;&gt;"NG",BJ559*BG$1,0),IF(BK559&lt;&gt;"NG",BN559*BK$1,0),IF(BO559&lt;&gt;"NG",BR559*BO$1,0),IF(BS559&lt;&gt;"NG",BV559*BS$1,0))/SUM(IF(K559&lt;&gt;"NG",K$1,0),IF(O559&lt;&gt;"NG",O$1,0),IF(S559&lt;&gt;"NG",S$1,0),IF(W559&lt;&gt;"NG",W$1,0),IF(AA559&lt;&gt;"NG",AA$1,0),IF(AE559&lt;&gt;"NG",AE$1,0),IF(AI559&lt;&gt;"NG",AI$1,0),IF(AM559&lt;&gt;"NG",AM$1,0),IF(AQ559&lt;&gt;"NG",AQ$1,0),IF(AU559&lt;&gt;"NG",AU$1,0),IF(AY559&lt;&gt;"NG",AY$1,0),IF(BC559&lt;&gt;"NG",BC$1,0),IF(BG559&lt;&gt;"NG",BG$1,0),IF(BK559&lt;&gt;"NG",BK$1,0),IF(BO559&lt;&gt;"NG",BO$1,0),IF(BS559&lt;&gt;"NG",BS$1,0)),0)</f>
        <v>0</v>
      </c>
      <c r="BX559" s="466"/>
      <c r="BY559" s="490"/>
      <c r="BZ559" s="5"/>
      <c r="CA559" s="32">
        <f t="shared" ref="CA559" si="28547">IF(AND($M559&lt;&gt;$BZ$5,$M559&lt;=$BZ$6,$M559&lt;&gt;$BZ$7),1,0)</f>
        <v>0</v>
      </c>
      <c r="CB559" s="32">
        <f t="shared" ref="CB559" si="28548">IF(AND($Q559&lt;&gt;$BZ$5,$Q559&lt;=$BZ$6,$Q559&lt;&gt;$BZ$7),1,0)</f>
        <v>0</v>
      </c>
      <c r="CC559" s="32">
        <f t="shared" ref="CC559" si="28549">IF(AND($U559&lt;&gt;$BZ$5,$U559&lt;=$BZ$6,$U559&lt;&gt;$BZ$7),1,0)</f>
        <v>0</v>
      </c>
      <c r="CD559" s="32">
        <f t="shared" ref="CD559" si="28550">IF(AND($Y559&lt;&gt;$BZ$5,$Y559&lt;=$BZ$6,$Y559&lt;&gt;$BZ$7),1,0)</f>
        <v>0</v>
      </c>
      <c r="CE559" s="32">
        <f t="shared" ref="CE559" si="28551">IF(AND($AG559&lt;&gt;$BZ$5,$AG559&lt;=$BZ$6,$AG559&lt;&gt;$BZ$7),1,0)</f>
        <v>0</v>
      </c>
      <c r="CF559" s="32">
        <f t="shared" ref="CF559" si="28552">IF(AND($AK559&lt;&gt;$BZ$5,$AK559&lt;=$BZ$6,$AK559&lt;&gt;$BZ$7),1,0)</f>
        <v>0</v>
      </c>
      <c r="CG559" s="32">
        <f t="shared" ref="CG559" si="28553">IF(AND($AS559&lt;&gt;$BZ$5,$AS559&lt;=$BZ$6,$AS559&lt;&gt;$BZ$7),1,0)</f>
        <v>0</v>
      </c>
      <c r="CH559" s="32">
        <f t="shared" ref="CH559" si="28554">IF(AND($AW559&lt;&gt;$BZ$5,$AW559&lt;=$BZ$6,$AW559&lt;&gt;$BZ$7),1,0)</f>
        <v>0</v>
      </c>
      <c r="CI559" s="32">
        <f t="shared" ref="CI559" si="28555">IF(AND($BE559&lt;&gt;$BZ$5,$BE559&lt;=$BZ$6,$BE559&lt;&gt;$BZ$7),1,0)</f>
        <v>0</v>
      </c>
      <c r="CJ559" s="32">
        <f t="shared" ref="CJ559" si="28556">IF(AND($BI559&lt;&gt;$BZ$5,$BI559&lt;=$BZ$6,$BI559&lt;&gt;$BZ$7),1,0)</f>
        <v>0</v>
      </c>
      <c r="CK559" s="32">
        <f t="shared" ref="CK559" si="28557">IF(AND($BQ559&lt;&gt;$BZ$5,$BQ559&lt;=$BZ$6,$BQ559&lt;&gt;$BZ$7),1,0)</f>
        <v>0</v>
      </c>
      <c r="CL559" s="32">
        <f t="shared" ref="CL559" si="28558">IF(AND($BU559&lt;&gt;$BZ$5,$BU559&lt;=$BZ$6,$BU559&lt;&gt;$BZ$7),1,0)</f>
        <v>0</v>
      </c>
      <c r="CO559" s="32">
        <f>IF(AND($M559&lt;&gt;$CN$5,$M559&lt;=$CN$6,$M559&lt;&gt;$CN$7),1,0)</f>
        <v>0</v>
      </c>
      <c r="CP559" s="32">
        <f>IF(AND($Q559&lt;&gt;$CN$5,$Q559&lt;=$CN$6,$Q559&lt;&gt;$CN$7),1,0)</f>
        <v>0</v>
      </c>
      <c r="CQ559" s="32">
        <f>IF(AND($U559&lt;&gt;$CN$5,$U559&lt;=$CN$6,$U559&lt;&gt;$CN$7),1,0)</f>
        <v>0</v>
      </c>
      <c r="CR559" s="32">
        <f>IF(AND($Y559&lt;&gt;$CN$5,$Y559&lt;=$CN$6,$Y559&lt;&gt;$CN$7),1,0)</f>
        <v>0</v>
      </c>
      <c r="CS559" s="32">
        <f>IF(AND($AG559&lt;&gt;$CN$5,$AG559&lt;=$CN$6,$AG559&lt;&gt;$CN$7),1,0)</f>
        <v>0</v>
      </c>
      <c r="CT559" s="32">
        <f>IF(AND($AK559&lt;&gt;$CN$5,$AK559&lt;=$CN$6,$AK559&lt;&gt;$CN$7),1,0)</f>
        <v>0</v>
      </c>
      <c r="CU559" s="32">
        <f>IF(AND($AS559&lt;&gt;$CN$5,$AS559&lt;=$CN$6,$AS559&lt;&gt;$CN$7),1,0)</f>
        <v>0</v>
      </c>
      <c r="CV559" s="32">
        <f>IF(AND($AW559&lt;&gt;$CN$5,$AW559&lt;=$CN$6,$AW559&lt;&gt;$CN$7),1,0)</f>
        <v>0</v>
      </c>
      <c r="CW559" s="32">
        <f>IF(AND($BE559&lt;&gt;$CN$5,$BE559&lt;=$CN$6,$BE559&lt;&gt;$CN$7),1,0)</f>
        <v>0</v>
      </c>
      <c r="CX559" s="32">
        <f>IF(AND($BI559&lt;&gt;$CN$5,$BI559&lt;=$CN$6,$BI559&lt;&gt;$CN$7),1,0)</f>
        <v>0</v>
      </c>
      <c r="CY559" s="32">
        <f>IF(AND($BQ559&lt;&gt;$CN$5,$BQ559&lt;=$CN$6,$BQ559&lt;&gt;$CN$7),1,0)</f>
        <v>0</v>
      </c>
      <c r="CZ559" s="32">
        <f>IF(AND($BU559&lt;&gt;$CN$5,$BU559&lt;=$CN$6,$BU559&lt;&gt;$CN$7),1,0)</f>
        <v>0</v>
      </c>
      <c r="DC559" s="32">
        <f>IF(AND($M559&lt;&gt;$DB$5,$M559&lt;=$DB$6,$M559&lt;&gt;$CN$7),1,0)</f>
        <v>0</v>
      </c>
      <c r="DD559" s="32">
        <f>IF(AND($Q559&lt;&gt;$DB$5,$Q559&lt;=$DB$6,$Q559&lt;&gt;$CN$7),1,0)</f>
        <v>0</v>
      </c>
      <c r="DE559" s="32">
        <f>IF(AND($U559&lt;&gt;$DB$5,$U559&lt;=$DB$6,$U559&lt;&gt;$CN$7),1,0)</f>
        <v>0</v>
      </c>
      <c r="DF559" s="32">
        <f>IF(AND($Y559&lt;&gt;$DB$5,$Y559&lt;=$DB$6,$Y559&lt;&gt;$CN$7),1,0)</f>
        <v>0</v>
      </c>
      <c r="DG559" s="32">
        <f>IF(AND($AG559&lt;&gt;$DB$5,$AG559&lt;=$DB$6,$AG559&lt;&gt;$CN$7),1,0)</f>
        <v>0</v>
      </c>
      <c r="DH559" s="32">
        <f>IF(AND($AK559&lt;&gt;$DB$5,$AK559&lt;=$DB$6,$AK559&lt;&gt;$CN$7),1,0)</f>
        <v>0</v>
      </c>
      <c r="DI559" s="32">
        <f>IF(AND($AS559&lt;&gt;$DB$5,$AS559&lt;=$DB$6,$AS559&lt;&gt;$CN$7),1,0)</f>
        <v>0</v>
      </c>
      <c r="DJ559" s="32">
        <f>IF(AND($AW559&lt;&gt;$DB$5,$AW559&lt;=$DB$6,$AW559&lt;&gt;$CN$7),1,0)</f>
        <v>0</v>
      </c>
      <c r="DK559" s="32">
        <f>IF(AND($BE559&lt;&gt;$DB$5,$BE559&lt;=$DB$6,$BE559&lt;&gt;$CN$7),1,0)</f>
        <v>0</v>
      </c>
      <c r="DL559" s="32">
        <f>IF(AND($BI559&lt;&gt;$DB$5,$BI559&lt;=$DB$6,$BI559&lt;&gt;$CN$7),1,0)</f>
        <v>0</v>
      </c>
      <c r="DM559" s="32">
        <f>IF(AND($BQ559&lt;&gt;$DB$5,$BQ559&lt;=$DB$6,$BQ559&lt;&gt;$CN$7),1,0)</f>
        <v>0</v>
      </c>
      <c r="DN559" s="32">
        <f>IF(AND($BU559&lt;&gt;$DB$5,$BU559&lt;=$DB$6,$BU559&lt;&gt;$CN$7),1,0)</f>
        <v>0</v>
      </c>
      <c r="DQ559" s="32">
        <f t="shared" ref="DQ559" si="28559">IF(AND($M559&lt;&gt;$DP$5,$M559&lt;=$DP$6,$M559&lt;&gt;$CN$7),1,0)</f>
        <v>0</v>
      </c>
      <c r="DR559" s="32">
        <f t="shared" ref="DR559" si="28560">IF(AND($Q559&lt;&gt;$DP$5,$Q559&lt;=$DP$6,$Q559&lt;&gt;$CN$7),1,0)</f>
        <v>0</v>
      </c>
      <c r="DS559" s="32">
        <f t="shared" ref="DS559" si="28561">IF(AND($U559&lt;&gt;$DP$5,$U559&lt;=$DP$6,$U559&lt;&gt;$CN$7),1,0)</f>
        <v>0</v>
      </c>
      <c r="DT559" s="32">
        <f t="shared" ref="DT559" si="28562">IF(AND($Y559&lt;&gt;$DP$5,$Y559&lt;=$DP$6,$Y559&lt;&gt;$CN$7),1,0)</f>
        <v>0</v>
      </c>
      <c r="DU559" s="32">
        <f t="shared" ref="DU559" si="28563">IF(AND($AG559&lt;&gt;$DP$5,$AG559&lt;=$DP$6,$AG559&lt;&gt;$CN$7),1,0)</f>
        <v>0</v>
      </c>
      <c r="DV559" s="32">
        <f t="shared" ref="DV559" si="28564">IF(AND($AK559&lt;&gt;$DP$5,$AK559&lt;=$DP$6,$AK559&lt;&gt;$CN$7),1,0)</f>
        <v>0</v>
      </c>
      <c r="DW559" s="32">
        <f t="shared" ref="DW559" si="28565">IF(AND($AS559&lt;&gt;$DP$5,$AS559&lt;=$DP$6,$AS559&lt;&gt;$CN$7),1,0)</f>
        <v>0</v>
      </c>
      <c r="DX559" s="32">
        <f t="shared" ref="DX559" si="28566">IF(AND($AW559&lt;&gt;$DP$5,$AW559&lt;=$DP$6,$AW559&lt;&gt;$CN$7),1,0)</f>
        <v>0</v>
      </c>
      <c r="DY559" s="32">
        <f t="shared" ref="DY559" si="28567">IF(AND($BE559&lt;&gt;$DP$5,$BE559&lt;=$DP$6,$BE559&lt;&gt;$CN$7),1,0)</f>
        <v>0</v>
      </c>
      <c r="DZ559" s="32">
        <f t="shared" ref="DZ559" si="28568">IF(AND($BI559&lt;&gt;$DP$5,$BI559&lt;=$DP$6,$BI559&lt;&gt;$CN$7),1,0)</f>
        <v>0</v>
      </c>
      <c r="EA559" s="32">
        <f t="shared" ref="EA559" si="28569">IF(AND($BQ559&lt;&gt;$DP$5,$BQ559&lt;=$DP$6,$BQ559&lt;&gt;$CN$7),1,0)</f>
        <v>0</v>
      </c>
      <c r="EB559" s="32">
        <f t="shared" ref="EB559" si="28570">IF(AND($BU559&lt;&gt;$DP$5,$BU559&lt;=$DP$6,$BU559&lt;&gt;$CN$7),1,0)</f>
        <v>0</v>
      </c>
      <c r="EE559" s="328">
        <f>IF(M559&lt;&gt;"",IF(M559&lt;=$ED$6,1,IF(L559&gt;$ED$6,0,NETWORKDAYS(L559,$ED$6,祭日リスト)/NETWORKDAYS(L559,M559,祭日リスト)))*$GG559*週間進捗報告書!$G$9,0)</f>
        <v>0</v>
      </c>
      <c r="EF559" s="328">
        <f>IF(Q559&lt;&gt;"",IF(Q559&lt;=$ED$6,1,IF(P559&gt;$ED$6,0,NETWORKDAYS(P559,$ED$6,祭日リスト)/NETWORKDAYS(P559,Q559,祭日リスト)))*$GG559*週間進捗報告書!$G$10,0)</f>
        <v>0</v>
      </c>
      <c r="EG559" s="328">
        <f>IF(U559&lt;&gt;"",IF(U559&lt;=$ED$6,1,IF(T559&gt;$ED$6,0,NETWORKDAYS(T559,$ED$6,祭日リスト)/NETWORKDAYS(T559,U559,祭日リスト)))*$GG559*週間進捗報告書!$G$11,0)</f>
        <v>0</v>
      </c>
      <c r="EH559" s="328">
        <f>IF(Y559&lt;&gt;"",IF(Y559&lt;=$ED$6,1,IF(X559&gt;$ED$6,0,NETWORKDAYS(X559,$ED$6,祭日リスト)/NETWORKDAYS(X559,Y559,祭日リスト)))*$GG559*週間進捗報告書!$G$12,0)</f>
        <v>0</v>
      </c>
      <c r="EI559" s="328">
        <f>IF(AG559&lt;&gt;"",IF(AG559&lt;=$ED$6,1,IF(AF559&gt;$ED$6,0,NETWORKDAYS(AF559,$ED$6,祭日リスト)/NETWORKDAYS(AF559,AG559,祭日リスト)))*$GG559*週間進捗報告書!$G$13,0)</f>
        <v>0</v>
      </c>
      <c r="EJ559" s="328">
        <f>IF(AK559&lt;&gt;"",IF(AK559&lt;=$ED$6,1,IF(AJ559&gt;$ED$6,0,NETWORKDAYS(AJ559,$ED$6,祭日リスト)/NETWORKDAYS(AJ559,AK559,祭日リスト)))*$GG559*週間進捗報告書!$G$14,0)</f>
        <v>0</v>
      </c>
      <c r="EK559" s="328">
        <f>IF(AS559&lt;&gt;"",IF(AS559&lt;=$ED$6,1,IF(AR559&gt;$ED$6,0,NETWORKDAYS(AR559,$ED$6,祭日リスト)/NETWORKDAYS(AR559,AS559,祭日リスト)))*$GG559*週間進捗報告書!$G$15,0)</f>
        <v>0</v>
      </c>
      <c r="EL559" s="328">
        <f>IF(AW559&lt;&gt;"",IF(AW559&lt;=$ED$6,1,IF(AV559&gt;$ED$6,0,NETWORKDAYS(AV559,$ED$6,祭日リスト)/NETWORKDAYS(AV559,AW559,祭日リスト)))*$GG559*週間進捗報告書!$G$16,0)</f>
        <v>0</v>
      </c>
      <c r="EM559" s="328">
        <f>IF(BE559&lt;&gt;"",IF(BE559&lt;=$ED$6,1,IF(BD559&gt;$ED$6,0,NETWORKDAYS(BD559,$ED$6,祭日リスト)/NETWORKDAYS(BD559,BE559,祭日リスト)))*$GG559*週間進捗報告書!$G$17,0)</f>
        <v>0</v>
      </c>
      <c r="EN559" s="328">
        <f>IF(BI559&lt;&gt;"",IF(BI559&lt;=$ED$6,1,IF(BH559&gt;$ED$6,0,NETWORKDAYS(BH559,$ED$6,祭日リスト)/NETWORKDAYS(BH559,BI559,祭日リスト)))*$GG559*週間進捗報告書!$G$18,0)</f>
        <v>0</v>
      </c>
      <c r="EO559" s="328">
        <f>IF(BQ559&lt;&gt;"",IF(BQ559&lt;=$ED$6,1,IF(BP559&gt;$ED$6,0,NETWORKDAYS(BP559,$ED$6,祭日リスト)/NETWORKDAYS(BP559,BQ559,祭日リスト)))*$GG559*週間進捗報告書!$G$19,0)</f>
        <v>0</v>
      </c>
      <c r="EP559" s="328">
        <f>IF(BU559&lt;&gt;"",IF(BU559&lt;=$ED$6,1,IF(BT559&gt;$ED$6,0,NETWORKDAYS(BT559,$ED$6,祭日リスト)/NETWORKDAYS(BT559,BU559,祭日リスト)))*$GG559*週間進捗報告書!$G$20,0)</f>
        <v>0</v>
      </c>
      <c r="ER559" s="547">
        <f t="shared" ref="ER559:FC559" si="28571">EE559-EE560</f>
        <v>0</v>
      </c>
      <c r="ES559" s="547">
        <f t="shared" si="28571"/>
        <v>0</v>
      </c>
      <c r="ET559" s="547">
        <f t="shared" si="28571"/>
        <v>0</v>
      </c>
      <c r="EU559" s="547">
        <f t="shared" si="28571"/>
        <v>0</v>
      </c>
      <c r="EV559" s="547">
        <f t="shared" si="28571"/>
        <v>0</v>
      </c>
      <c r="EW559" s="547">
        <f t="shared" si="28571"/>
        <v>0</v>
      </c>
      <c r="EX559" s="547">
        <f t="shared" si="28571"/>
        <v>0</v>
      </c>
      <c r="EY559" s="547">
        <f t="shared" si="28571"/>
        <v>0</v>
      </c>
      <c r="EZ559" s="547">
        <f t="shared" si="28571"/>
        <v>0</v>
      </c>
      <c r="FA559" s="547">
        <f t="shared" si="28571"/>
        <v>0</v>
      </c>
      <c r="FB559" s="547">
        <f t="shared" si="28571"/>
        <v>0</v>
      </c>
      <c r="FC559" s="547">
        <f t="shared" si="28571"/>
        <v>0</v>
      </c>
      <c r="FD559" s="547">
        <f t="shared" ref="FD559" si="28572">SUM(ER559:FC560)</f>
        <v>0</v>
      </c>
      <c r="FE559" s="333"/>
      <c r="FG559" s="32">
        <f>IF(AND($M559&lt;&gt;$FF$7),1,0)</f>
        <v>0</v>
      </c>
      <c r="FH559" s="32">
        <f>IF(AND($Q559&lt;&gt;$FF$7),1,0)</f>
        <v>0</v>
      </c>
      <c r="FI559" s="32">
        <f>IF(AND($U559&lt;&gt;$FF$7),1,0)</f>
        <v>0</v>
      </c>
      <c r="FJ559" s="32">
        <f>IF(AND($Y559&lt;&gt;$FF$7),1,0)</f>
        <v>0</v>
      </c>
      <c r="FK559" s="32">
        <f>IF(AND($AG559&lt;&gt;$FF$7),1,0)</f>
        <v>0</v>
      </c>
      <c r="FL559" s="32">
        <f>IF(AND($AK559&lt;&gt;$FF$7),1,0)</f>
        <v>0</v>
      </c>
      <c r="FM559" s="32">
        <f>IF(AND($AS559&lt;&gt;$FF$7),1,0)</f>
        <v>0</v>
      </c>
      <c r="FN559" s="32">
        <f>IF(AND($AW559&lt;&gt;$FF$7),1,0)</f>
        <v>0</v>
      </c>
      <c r="FO559" s="32">
        <f>IF(AND($BE559&lt;&gt;$FF$7),1,0)</f>
        <v>0</v>
      </c>
      <c r="FP559" s="32">
        <f>IF(AND($BI559&lt;&gt;$FF$7),1,0)</f>
        <v>0</v>
      </c>
      <c r="FQ559" s="32">
        <f>IF(AND($BQ559&lt;&gt;$FF$7),1,0)</f>
        <v>0</v>
      </c>
      <c r="FR559" s="32">
        <f>IF(AND($BU559&lt;&gt;$FF$7),1,0)</f>
        <v>0</v>
      </c>
      <c r="FU559" s="294">
        <f t="shared" ref="FU559" si="28573">IF($K559&lt;&gt;"NG",$GG559,0)</f>
        <v>0</v>
      </c>
      <c r="FV559" s="294">
        <f t="shared" ref="FV559" si="28574">IF($O559&lt;&gt;"NG",$GG559,0)</f>
        <v>0</v>
      </c>
      <c r="FW559" s="294">
        <f t="shared" ref="FW559" si="28575">IF($S559&lt;&gt;"NG",$GG559,0)</f>
        <v>0</v>
      </c>
      <c r="FX559" s="294">
        <f t="shared" ref="FX559" si="28576">IF($W559&lt;&gt;"NG",$GG559,0)</f>
        <v>0</v>
      </c>
      <c r="FY559" s="294">
        <f t="shared" ref="FY559" si="28577">IF($AE559&lt;&gt;"NG",$GG559,0)</f>
        <v>0</v>
      </c>
      <c r="FZ559" s="294">
        <f t="shared" ref="FZ559" si="28578">IF($AI559&lt;&gt;"NG",$GG559,0)</f>
        <v>0</v>
      </c>
      <c r="GA559" s="294">
        <f t="shared" ref="GA559" si="28579">IF($AQ559&lt;&gt;"NG",$GG559,0)</f>
        <v>0</v>
      </c>
      <c r="GB559" s="294">
        <f t="shared" ref="GB559" si="28580">IF($AU559&lt;&gt;"NG",$GG559,0)</f>
        <v>0</v>
      </c>
      <c r="GC559" s="294">
        <f t="shared" ref="GC559" si="28581">IF($BC559&lt;&gt;"NG",$GG559,0)</f>
        <v>0</v>
      </c>
      <c r="GD559" s="294">
        <f t="shared" ref="GD559" si="28582">IF($BG559&lt;&gt;"NG",$GG559,0)</f>
        <v>0</v>
      </c>
      <c r="GE559" s="294">
        <f t="shared" ref="GE559" si="28583">IF($BO559&lt;&gt;"NG",$GG559,0)</f>
        <v>0</v>
      </c>
      <c r="GF559" s="294">
        <f t="shared" ref="GF559" si="28584">IF($BS559&lt;&gt;"NG",$GG559,0)</f>
        <v>0</v>
      </c>
      <c r="GG559" s="294" t="e">
        <f>VLOOKUP($D559,リスト!$D:$S,15,FALSE)</f>
        <v>#N/A</v>
      </c>
      <c r="GH559" s="2" t="e">
        <f>INDEX(リスト!$V:$V,MATCH(中日程計画表!$D559,リスト!$D:$D,0))</f>
        <v>#N/A</v>
      </c>
      <c r="GI559" s="2" t="e">
        <f>INDEX(リスト!$A:$A,MATCH(中日程計画表!$D559,リスト!$D:$D,0))</f>
        <v>#N/A</v>
      </c>
      <c r="GJ559" s="2" t="e">
        <f>INDEX(リスト!$U:$U,MATCH(中日程計画表!$D559,リスト!$D:$D,0))</f>
        <v>#N/A</v>
      </c>
      <c r="GK559" s="5" t="e">
        <f>INDEX(リスト!$W:$W,MATCH(中日程計画表!$D559,リスト!$D:$D,0))</f>
        <v>#N/A</v>
      </c>
      <c r="GL559" s="2" t="s">
        <v>200</v>
      </c>
      <c r="GM559" s="296">
        <f>D559</f>
        <v>0</v>
      </c>
      <c r="GN559" s="296">
        <f>E559</f>
        <v>0</v>
      </c>
      <c r="GU559" s="460" t="str">
        <f t="shared" ref="GU559" si="28585">AE559</f>
        <v>NG</v>
      </c>
      <c r="GV559" s="460">
        <f t="shared" ref="GV559" si="28586">EI559</f>
        <v>0</v>
      </c>
      <c r="GW559" s="460">
        <f t="shared" ref="GW559" si="28587">EI560</f>
        <v>0</v>
      </c>
      <c r="GX559" s="462">
        <f t="shared" ref="GX559" si="28588">EV559</f>
        <v>0</v>
      </c>
      <c r="GY559" s="460" t="str">
        <f t="shared" ref="GY559" si="28589">AI559</f>
        <v>NG</v>
      </c>
      <c r="GZ559" s="460">
        <f t="shared" ref="GZ559" si="28590">EJ559</f>
        <v>0</v>
      </c>
      <c r="HA559" s="460">
        <f t="shared" ref="HA559" si="28591">EJ560</f>
        <v>0</v>
      </c>
      <c r="HB559" s="462">
        <f t="shared" ref="HB559" si="28592">EW559</f>
        <v>0</v>
      </c>
      <c r="HC559" s="460" t="str">
        <f t="shared" ref="HC559" si="28593">AQ559</f>
        <v>NG</v>
      </c>
      <c r="HD559" s="460">
        <f t="shared" ref="HD559" si="28594">EK559</f>
        <v>0</v>
      </c>
      <c r="HE559" s="460">
        <f t="shared" ref="HE559" si="28595">EK560</f>
        <v>0</v>
      </c>
      <c r="HF559" s="462">
        <f t="shared" ref="HF559" si="28596">EX559</f>
        <v>0</v>
      </c>
      <c r="HG559" s="460" t="str">
        <f t="shared" ref="HG559" si="28597">AU559</f>
        <v>NG</v>
      </c>
      <c r="HH559" s="460">
        <f t="shared" ref="HH559" si="28598">EL559</f>
        <v>0</v>
      </c>
      <c r="HI559" s="460">
        <f t="shared" ref="HI559" si="28599">EL560</f>
        <v>0</v>
      </c>
      <c r="HJ559" s="462">
        <f t="shared" ref="HJ559" si="28600">EY559</f>
        <v>0</v>
      </c>
      <c r="HK559" s="460" t="str">
        <f t="shared" ref="HK559" si="28601">BC559</f>
        <v>NG</v>
      </c>
      <c r="HL559" s="460">
        <f t="shared" ref="HL559" si="28602">EM559</f>
        <v>0</v>
      </c>
      <c r="HM559" s="460">
        <f t="shared" ref="HM559" si="28603">EM560</f>
        <v>0</v>
      </c>
      <c r="HN559" s="462">
        <f t="shared" ref="HN559" si="28604">EZ559</f>
        <v>0</v>
      </c>
      <c r="HO559" s="460" t="str">
        <f t="shared" ref="HO559" si="28605">BG559</f>
        <v>NG</v>
      </c>
      <c r="HP559" s="460">
        <f t="shared" ref="HP559" si="28606">EN559</f>
        <v>0</v>
      </c>
      <c r="HQ559" s="460">
        <f t="shared" ref="HQ559" si="28607">EN560</f>
        <v>0</v>
      </c>
      <c r="HR559" s="462">
        <f t="shared" ref="HR559" si="28608">FA559</f>
        <v>0</v>
      </c>
      <c r="HS559" s="332"/>
    </row>
    <row r="560" spans="1:227" ht="12" customHeight="1">
      <c r="A560" s="489"/>
      <c r="B560" s="487"/>
      <c r="C560" s="475"/>
      <c r="D560" s="485"/>
      <c r="E560" s="483"/>
      <c r="F560" s="317"/>
      <c r="G560" s="317"/>
      <c r="H560" s="317"/>
      <c r="I560" s="317"/>
      <c r="J560" s="316"/>
      <c r="K560" s="481"/>
      <c r="L560" s="77"/>
      <c r="M560" s="77"/>
      <c r="N560" s="471"/>
      <c r="O560" s="475"/>
      <c r="P560" s="77"/>
      <c r="Q560" s="77"/>
      <c r="R560" s="471"/>
      <c r="S560" s="475"/>
      <c r="T560" s="77"/>
      <c r="U560" s="77"/>
      <c r="V560" s="471"/>
      <c r="W560" s="473"/>
      <c r="X560" s="77"/>
      <c r="Y560" s="77"/>
      <c r="Z560" s="471"/>
      <c r="AA560" s="477"/>
      <c r="AB560" s="80"/>
      <c r="AC560" s="80"/>
      <c r="AD560" s="471"/>
      <c r="AE560" s="473"/>
      <c r="AF560" s="77"/>
      <c r="AG560" s="77"/>
      <c r="AH560" s="471"/>
      <c r="AI560" s="473"/>
      <c r="AJ560" s="77"/>
      <c r="AK560" s="77"/>
      <c r="AL560" s="471"/>
      <c r="AM560" s="477"/>
      <c r="AN560" s="80"/>
      <c r="AO560" s="80"/>
      <c r="AP560" s="471"/>
      <c r="AQ560" s="473"/>
      <c r="AR560" s="77"/>
      <c r="AS560" s="77"/>
      <c r="AT560" s="471"/>
      <c r="AU560" s="473"/>
      <c r="AV560" s="77"/>
      <c r="AW560" s="77"/>
      <c r="AX560" s="471"/>
      <c r="AY560" s="477"/>
      <c r="AZ560" s="80"/>
      <c r="BA560" s="80"/>
      <c r="BB560" s="471"/>
      <c r="BC560" s="475"/>
      <c r="BD560" s="77"/>
      <c r="BE560" s="77"/>
      <c r="BF560" s="471"/>
      <c r="BG560" s="473"/>
      <c r="BH560" s="77"/>
      <c r="BI560" s="77"/>
      <c r="BJ560" s="471"/>
      <c r="BK560" s="477"/>
      <c r="BL560" s="80"/>
      <c r="BM560" s="80"/>
      <c r="BN560" s="471"/>
      <c r="BO560" s="475"/>
      <c r="BP560" s="77"/>
      <c r="BQ560" s="77"/>
      <c r="BR560" s="471"/>
      <c r="BS560" s="473"/>
      <c r="BT560" s="77"/>
      <c r="BU560" s="77"/>
      <c r="BV560" s="471"/>
      <c r="BW560" s="469"/>
      <c r="BX560" s="467"/>
      <c r="BY560" s="490"/>
      <c r="CA560" s="19">
        <f t="shared" ref="CA560" si="28609">IF(AND($N559=1,$M560&lt;&gt;$BZ$7),1,0)</f>
        <v>0</v>
      </c>
      <c r="CB560" s="19">
        <f t="shared" ref="CB560" si="28610">IF(AND($R559=1,$Q560&lt;&gt;$BZ$7),1,0)</f>
        <v>0</v>
      </c>
      <c r="CC560" s="19">
        <f t="shared" ref="CC560" si="28611">IF(AND($V559=1,$U560&lt;&gt;$BZ$7),1,0)</f>
        <v>0</v>
      </c>
      <c r="CD560" s="19">
        <f t="shared" ref="CD560" si="28612">IF(AND($Z559=1,$Y560&lt;&gt;$BZ$7),1,0)</f>
        <v>0</v>
      </c>
      <c r="CE560" s="19">
        <f t="shared" ref="CE560" si="28613">IF(AND($AH559=1,$AG560&lt;&gt;$BZ$7),1,0)</f>
        <v>0</v>
      </c>
      <c r="CF560" s="19">
        <f t="shared" ref="CF560" si="28614">IF(AND($AL559=1,$AK560&lt;&gt;$BZ$7),1,0)</f>
        <v>0</v>
      </c>
      <c r="CG560" s="19">
        <f t="shared" ref="CG560" si="28615">IF(AND($AT559=1,$AS560&lt;&gt;$BZ$7),1,0)</f>
        <v>0</v>
      </c>
      <c r="CH560" s="19">
        <f t="shared" ref="CH560" si="28616">IF(AND($AX559=1,$AW560&lt;&gt;$BZ$7),1,0)</f>
        <v>0</v>
      </c>
      <c r="CI560" s="19">
        <f t="shared" ref="CI560" si="28617">IF(AND($BF559=1,$BE560&lt;&gt;$BZ$7),1,0)</f>
        <v>0</v>
      </c>
      <c r="CJ560" s="19">
        <f t="shared" ref="CJ560" si="28618">IF(AND($BJ559=1,$BI560&lt;&gt;$BZ$7),1,0)</f>
        <v>0</v>
      </c>
      <c r="CK560" s="19">
        <f t="shared" ref="CK560" si="28619">IF(AND($BR559=1,$BQ560&lt;&gt;$BZ$7),1,0)</f>
        <v>0</v>
      </c>
      <c r="CL560" s="19">
        <f t="shared" ref="CL560" si="28620">IF(AND($BV559=1,$BU560&lt;&gt;$BZ$7),1,0)</f>
        <v>0</v>
      </c>
      <c r="CO560" s="19">
        <f>IF(AND($M560&lt;&gt;$CN$7,$M560&lt;=$CN$6),1,0)</f>
        <v>0</v>
      </c>
      <c r="CP560" s="19">
        <f>IF(AND($Q560&lt;&gt;$CN$7,$Q560&lt;=$CN$6),1,0)</f>
        <v>0</v>
      </c>
      <c r="CQ560" s="19">
        <f>IF(AND($U560&lt;&gt;$CN$7,$U560&lt;=$CN$6),1,0)</f>
        <v>0</v>
      </c>
      <c r="CR560" s="19">
        <f>IF(AND($Y560&lt;&gt;$CN$7,$Y560&lt;=$CN$6),1,0)</f>
        <v>0</v>
      </c>
      <c r="CS560" s="19">
        <f>IF(AND($AG560&lt;&gt;$CN$7,$AG560&lt;=$CN$6),1,0)</f>
        <v>0</v>
      </c>
      <c r="CT560" s="19">
        <f>IF(AND($AK560&lt;&gt;$CN$7,$AK560&lt;=$CN$6),1,0)</f>
        <v>0</v>
      </c>
      <c r="CU560" s="19">
        <f>IF(AND($AS560&lt;&gt;$CN$7,$AS560&lt;=$CN$6),1,0)</f>
        <v>0</v>
      </c>
      <c r="CV560" s="19">
        <f>IF(AND($AW560&lt;&gt;$CN$7,$AW560&lt;=$CN$6),1,0)</f>
        <v>0</v>
      </c>
      <c r="CW560" s="19">
        <f>IF(AND($BE560&lt;&gt;$CN$7,$BE560&lt;=$CN$6),1,0)</f>
        <v>0</v>
      </c>
      <c r="CX560" s="19">
        <f>IF(AND($BI560&lt;&gt;$CN$7,$BI560&lt;=$CN$6),1,0)</f>
        <v>0</v>
      </c>
      <c r="CY560" s="19">
        <f>IF(AND($BQ560&lt;&gt;$CN$7,$BQ560&lt;=$CN$6),1,0)</f>
        <v>0</v>
      </c>
      <c r="CZ560" s="19">
        <f>IF(AND($BU560&lt;&gt;$CN$7,$BU560&lt;=$CN$6),1,0)</f>
        <v>0</v>
      </c>
      <c r="DC560" s="19">
        <f>IF($N559=1,1,0)</f>
        <v>0</v>
      </c>
      <c r="DD560" s="19">
        <f>IF($R559=1,1,0)</f>
        <v>0</v>
      </c>
      <c r="DE560" s="19">
        <f>IF($V559=1,1,0)</f>
        <v>0</v>
      </c>
      <c r="DF560" s="19">
        <f>IF($Z559=1,1,0)</f>
        <v>0</v>
      </c>
      <c r="DG560" s="19">
        <f>IF($AH559=1,1,0)</f>
        <v>0</v>
      </c>
      <c r="DH560" s="19">
        <f>IF($AL559=1,1,0)</f>
        <v>0</v>
      </c>
      <c r="DI560" s="19">
        <f>IF($AT559=1,1,0)</f>
        <v>0</v>
      </c>
      <c r="DJ560" s="19">
        <f>IF($AX559=1,1,0)</f>
        <v>0</v>
      </c>
      <c r="DK560" s="19">
        <f>IF($BF559=1,1,0)</f>
        <v>0</v>
      </c>
      <c r="DL560" s="19">
        <f>IF($BJ559=1,1,0)</f>
        <v>0</v>
      </c>
      <c r="DM560" s="19">
        <f>IF($BR559=1,1,0)</f>
        <v>0</v>
      </c>
      <c r="DN560" s="19">
        <f>IF($BV559=1,1,0)</f>
        <v>0</v>
      </c>
      <c r="DQ560" s="19">
        <f t="shared" ref="DQ560" si="28621">IF($N559=1,1,0)</f>
        <v>0</v>
      </c>
      <c r="DR560" s="19">
        <f t="shared" ref="DR560" si="28622">IF($R559=1,1,0)</f>
        <v>0</v>
      </c>
      <c r="DS560" s="19">
        <f t="shared" ref="DS560" si="28623">IF($V559=1,1,0)</f>
        <v>0</v>
      </c>
      <c r="DT560" s="19">
        <f t="shared" ref="DT560" si="28624">IF($Z559=1,1,0)</f>
        <v>0</v>
      </c>
      <c r="DU560" s="19">
        <f t="shared" ref="DU560" si="28625">IF($AH559=1,1,0)</f>
        <v>0</v>
      </c>
      <c r="DV560" s="19">
        <f t="shared" ref="DV560" si="28626">IF($AL559=1,1,0)</f>
        <v>0</v>
      </c>
      <c r="DW560" s="19">
        <f t="shared" ref="DW560" si="28627">IF($AT559=1,1,0)</f>
        <v>0</v>
      </c>
      <c r="DX560" s="19">
        <f t="shared" ref="DX560" si="28628">IF($AX559=1,1,0)</f>
        <v>0</v>
      </c>
      <c r="DY560" s="19">
        <f t="shared" ref="DY560" si="28629">IF($BF559=1,1,0)</f>
        <v>0</v>
      </c>
      <c r="DZ560" s="19">
        <f t="shared" ref="DZ560" si="28630">IF($BJ559=1,1,0)</f>
        <v>0</v>
      </c>
      <c r="EA560" s="19">
        <f t="shared" ref="EA560" si="28631">IF($BR559=1,1,0)</f>
        <v>0</v>
      </c>
      <c r="EB560" s="19">
        <f t="shared" ref="EB560" si="28632">IF($BV559=1,1,0)</f>
        <v>0</v>
      </c>
      <c r="EE560" s="329">
        <f>N559*$FU560*週間進捗報告書!$G$9</f>
        <v>0</v>
      </c>
      <c r="EF560" s="329">
        <f>R559*$FV560*週間進捗報告書!$G$10</f>
        <v>0</v>
      </c>
      <c r="EG560" s="329">
        <f>V559*$FW560*週間進捗報告書!$G$11</f>
        <v>0</v>
      </c>
      <c r="EH560" s="329">
        <f>Z559*$FX560*週間進捗報告書!$G$12</f>
        <v>0</v>
      </c>
      <c r="EI560" s="329">
        <f>AH559*$FY560*週間進捗報告書!$G$13</f>
        <v>0</v>
      </c>
      <c r="EJ560" s="329">
        <f>AL559*$FZ560*週間進捗報告書!$G$14</f>
        <v>0</v>
      </c>
      <c r="EK560" s="329">
        <f>AT559*$GA560*週間進捗報告書!$G$15</f>
        <v>0</v>
      </c>
      <c r="EL560" s="329">
        <f>AX559*$GB560*週間進捗報告書!$G$16</f>
        <v>0</v>
      </c>
      <c r="EM560" s="329">
        <f>BF559*$GC560*週間進捗報告書!$G$17</f>
        <v>0</v>
      </c>
      <c r="EN560" s="329">
        <f>BJ559*$GD560*週間進捗報告書!$G$18</f>
        <v>0</v>
      </c>
      <c r="EO560" s="329">
        <f>BR559*$GE560*週間進捗報告書!$G$19</f>
        <v>0</v>
      </c>
      <c r="EP560" s="329">
        <f>BV559*$GF560*週間進捗報告書!$G$20</f>
        <v>0</v>
      </c>
      <c r="ER560" s="547"/>
      <c r="ES560" s="547"/>
      <c r="ET560" s="547"/>
      <c r="EU560" s="547"/>
      <c r="EV560" s="547"/>
      <c r="EW560" s="547"/>
      <c r="EX560" s="547"/>
      <c r="EY560" s="547"/>
      <c r="EZ560" s="547"/>
      <c r="FA560" s="547"/>
      <c r="FB560" s="547"/>
      <c r="FC560" s="547"/>
      <c r="FD560" s="547"/>
      <c r="FE560" s="332"/>
      <c r="FG560" s="19"/>
      <c r="FH560" s="19"/>
      <c r="FI560" s="19"/>
      <c r="FJ560" s="19"/>
      <c r="FK560" s="19"/>
      <c r="FL560" s="19"/>
      <c r="FM560" s="19"/>
      <c r="FN560" s="19"/>
      <c r="FO560" s="19"/>
      <c r="FP560" s="19"/>
      <c r="FQ560" s="19"/>
      <c r="FR560" s="19"/>
      <c r="FU560" s="295">
        <f t="shared" ref="FU560" si="28633">FU559</f>
        <v>0</v>
      </c>
      <c r="FV560" s="295">
        <f t="shared" ref="FV560" si="28634">FV559</f>
        <v>0</v>
      </c>
      <c r="FW560" s="295">
        <f t="shared" ref="FW560" si="28635">FW559</f>
        <v>0</v>
      </c>
      <c r="FX560" s="295">
        <f t="shared" ref="FX560" si="28636">FX559</f>
        <v>0</v>
      </c>
      <c r="FY560" s="295">
        <f t="shared" ref="FY560" si="28637">FY559</f>
        <v>0</v>
      </c>
      <c r="FZ560" s="295">
        <f t="shared" ref="FZ560" si="28638">FZ559</f>
        <v>0</v>
      </c>
      <c r="GA560" s="295">
        <f t="shared" ref="GA560" si="28639">GA559</f>
        <v>0</v>
      </c>
      <c r="GB560" s="295">
        <f t="shared" ref="GB560" si="28640">GB559</f>
        <v>0</v>
      </c>
      <c r="GC560" s="295">
        <f t="shared" ref="GC560" si="28641">GC559</f>
        <v>0</v>
      </c>
      <c r="GD560" s="295">
        <f t="shared" ref="GD560" si="28642">GD559</f>
        <v>0</v>
      </c>
      <c r="GE560" s="295">
        <f t="shared" ref="GE560" si="28643">GE559</f>
        <v>0</v>
      </c>
      <c r="GF560" s="295">
        <f t="shared" ref="GF560" si="28644">GF559</f>
        <v>0</v>
      </c>
      <c r="GG560" s="295" t="e">
        <f t="shared" ref="GG560" si="28645">GG559</f>
        <v>#N/A</v>
      </c>
      <c r="GH560" s="2" t="e">
        <f>INDEX(リスト!$V:$V,MATCH(中日程計画表!$D559,リスト!$D:$D,0))</f>
        <v>#N/A</v>
      </c>
      <c r="GI560" s="2" t="e">
        <f>INDEX(リスト!$A:$A,MATCH(中日程計画表!$D559,リスト!$D:$D,0))</f>
        <v>#N/A</v>
      </c>
      <c r="GJ560" s="2" t="e">
        <f>INDEX(リスト!$U:$U,MATCH(中日程計画表!$D559,リスト!$D:$D,0))</f>
        <v>#N/A</v>
      </c>
      <c r="GK560" s="5" t="e">
        <f>INDEX(リスト!$W:$W,MATCH(中日程計画表!$D559,リスト!$D:$D,0))</f>
        <v>#N/A</v>
      </c>
      <c r="GL560" s="2" t="s">
        <v>201</v>
      </c>
      <c r="GM560" s="296">
        <f t="shared" ref="GM560" si="28646">GM559</f>
        <v>0</v>
      </c>
      <c r="GN560" s="296">
        <f t="shared" ref="GN560" si="28647">GN559</f>
        <v>0</v>
      </c>
      <c r="GU560" s="461"/>
      <c r="GV560" s="460"/>
      <c r="GW560" s="460"/>
      <c r="GX560" s="461"/>
      <c r="GY560" s="461"/>
      <c r="GZ560" s="460"/>
      <c r="HA560" s="460"/>
      <c r="HB560" s="461"/>
      <c r="HC560" s="461"/>
      <c r="HD560" s="460"/>
      <c r="HE560" s="460"/>
      <c r="HF560" s="461"/>
      <c r="HG560" s="461"/>
      <c r="HH560" s="460"/>
      <c r="HI560" s="460"/>
      <c r="HJ560" s="461"/>
      <c r="HK560" s="461"/>
      <c r="HL560" s="460"/>
      <c r="HM560" s="460"/>
      <c r="HN560" s="461"/>
      <c r="HO560" s="461"/>
      <c r="HP560" s="460"/>
      <c r="HQ560" s="460"/>
      <c r="HR560" s="461"/>
      <c r="HS560" s="4"/>
    </row>
    <row r="561" spans="1:227" ht="12" customHeight="1">
      <c r="A561" s="488" t="str">
        <f t="shared" ref="A561" ca="1" si="28648">INDIRECT("リスト!A"&amp;B561+6)</f>
        <v/>
      </c>
      <c r="B561" s="486">
        <f t="shared" ref="B561" si="28649">ROUNDDOWN((ROW()-6)/2,0)+1</f>
        <v>278</v>
      </c>
      <c r="C561" s="474" t="str">
        <f>機能グループ名</f>
        <v/>
      </c>
      <c r="D561" s="484">
        <f>機能ID</f>
        <v>0</v>
      </c>
      <c r="E561" s="482">
        <f>機能名</f>
        <v>0</v>
      </c>
      <c r="F561" s="315"/>
      <c r="G561" s="315"/>
      <c r="H561" s="315"/>
      <c r="I561" s="315"/>
      <c r="J561" s="316"/>
      <c r="K561" s="480" t="str">
        <f>担当者_SR</f>
        <v>NG</v>
      </c>
      <c r="L561" s="76"/>
      <c r="M561" s="76"/>
      <c r="N561" s="470"/>
      <c r="O561" s="474" t="str">
        <f>担当者_SRR</f>
        <v>NG</v>
      </c>
      <c r="P561" s="76"/>
      <c r="Q561" s="76"/>
      <c r="R561" s="470"/>
      <c r="S561" s="474" t="str">
        <f>担当者_DS</f>
        <v>NG</v>
      </c>
      <c r="T561" s="76"/>
      <c r="U561" s="76"/>
      <c r="V561" s="470"/>
      <c r="W561" s="472" t="str">
        <f>担当者_DSR</f>
        <v>NG</v>
      </c>
      <c r="X561" s="76"/>
      <c r="Y561" s="76"/>
      <c r="Z561" s="470"/>
      <c r="AA561" s="476"/>
      <c r="AB561" s="79"/>
      <c r="AC561" s="79"/>
      <c r="AD561" s="470">
        <f>IF(AC562 &lt;&gt; "",1,0)</f>
        <v>0</v>
      </c>
      <c r="AE561" s="472" t="str">
        <f>担当者_CD</f>
        <v>NG</v>
      </c>
      <c r="AF561" s="76"/>
      <c r="AG561" s="76"/>
      <c r="AH561" s="470"/>
      <c r="AI561" s="472" t="str">
        <f>担当者_DD</f>
        <v>NG</v>
      </c>
      <c r="AJ561" s="76"/>
      <c r="AK561" s="76"/>
      <c r="AL561" s="470"/>
      <c r="AM561" s="476"/>
      <c r="AN561" s="79"/>
      <c r="AO561" s="79"/>
      <c r="AP561" s="470">
        <f>IF(AO562 &lt;&gt; "",1,0)</f>
        <v>0</v>
      </c>
      <c r="AQ561" s="472" t="str">
        <f>担当者_MCL</f>
        <v>NG</v>
      </c>
      <c r="AR561" s="76"/>
      <c r="AS561" s="76"/>
      <c r="AT561" s="470"/>
      <c r="AU561" s="472" t="str">
        <f>担当者_MCLR</f>
        <v>NG</v>
      </c>
      <c r="AV561" s="76"/>
      <c r="AW561" s="76"/>
      <c r="AX561" s="470"/>
      <c r="AY561" s="476"/>
      <c r="AZ561" s="79"/>
      <c r="BA561" s="79"/>
      <c r="BB561" s="470">
        <f>IF(BA562 &lt;&gt; "",1,0)</f>
        <v>0</v>
      </c>
      <c r="BC561" s="474" t="str">
        <f>担当者_MT</f>
        <v>NG</v>
      </c>
      <c r="BD561" s="76"/>
      <c r="BE561" s="76"/>
      <c r="BF561" s="470"/>
      <c r="BG561" s="472" t="str">
        <f>担当者_M検</f>
        <v>NG</v>
      </c>
      <c r="BH561" s="76"/>
      <c r="BI561" s="76"/>
      <c r="BJ561" s="470"/>
      <c r="BK561" s="476"/>
      <c r="BL561" s="79"/>
      <c r="BM561" s="79"/>
      <c r="BN561" s="470">
        <v>0</v>
      </c>
      <c r="BO561" s="474" t="str">
        <f>担当者_モテ</f>
        <v>NG</v>
      </c>
      <c r="BP561" s="76"/>
      <c r="BQ561" s="76"/>
      <c r="BR561" s="470"/>
      <c r="BS561" s="472" t="str">
        <f>担当者_モテR</f>
        <v>NG</v>
      </c>
      <c r="BT561" s="76"/>
      <c r="BU561" s="76"/>
      <c r="BV561" s="470"/>
      <c r="BW561" s="468">
        <f t="shared" ref="BW561" si="28650">IFERROR(SUM(IF(K561&lt;&gt;"NG",N561*K$1,0),IF(O561&lt;&gt;"NG",R561*O$1,0),IF(S561&lt;&gt;"NG",V561*S$1,0),IF(W561&lt;&gt;"NG",Z561*W$1,0),IF(AA561&lt;&gt;"NG",AD561*AA$1,0),IF(AE561&lt;&gt;"NG",AH561*AE$1,0),IF(AI561&lt;&gt;"NG",AL561*AI$1,0),IF(AM561&lt;&gt;"NG",AP561*AM$1,0),IF(AQ561&lt;&gt;"NG",AT561*AQ$1,0),IF(AU561&lt;&gt;"NG",AX561*AU$1,0),IF(AY561&lt;&gt;"NG",BB561*AY$1,0),IF(BC561&lt;&gt;"NG",BF561*BC$1,0),IF(BG561&lt;&gt;"NG",BJ561*BG$1,0),IF(BK561&lt;&gt;"NG",BN561*BK$1,0),IF(BO561&lt;&gt;"NG",BR561*BO$1,0),IF(BS561&lt;&gt;"NG",BV561*BS$1,0))/SUM(IF(K561&lt;&gt;"NG",K$1,0),IF(O561&lt;&gt;"NG",O$1,0),IF(S561&lt;&gt;"NG",S$1,0),IF(W561&lt;&gt;"NG",W$1,0),IF(AA561&lt;&gt;"NG",AA$1,0),IF(AE561&lt;&gt;"NG",AE$1,0),IF(AI561&lt;&gt;"NG",AI$1,0),IF(AM561&lt;&gt;"NG",AM$1,0),IF(AQ561&lt;&gt;"NG",AQ$1,0),IF(AU561&lt;&gt;"NG",AU$1,0),IF(AY561&lt;&gt;"NG",AY$1,0),IF(BC561&lt;&gt;"NG",BC$1,0),IF(BG561&lt;&gt;"NG",BG$1,0),IF(BK561&lt;&gt;"NG",BK$1,0),IF(BO561&lt;&gt;"NG",BO$1,0),IF(BS561&lt;&gt;"NG",BS$1,0)),0)</f>
        <v>0</v>
      </c>
      <c r="BX561" s="466"/>
      <c r="BY561" s="490"/>
      <c r="BZ561" s="5"/>
      <c r="CA561" s="32">
        <f t="shared" ref="CA561" si="28651">IF(AND($M561&lt;&gt;$BZ$5,$M561&lt;=$BZ$6,$M561&lt;&gt;$BZ$7),1,0)</f>
        <v>0</v>
      </c>
      <c r="CB561" s="32">
        <f t="shared" ref="CB561" si="28652">IF(AND($Q561&lt;&gt;$BZ$5,$Q561&lt;=$BZ$6,$Q561&lt;&gt;$BZ$7),1,0)</f>
        <v>0</v>
      </c>
      <c r="CC561" s="32">
        <f t="shared" ref="CC561" si="28653">IF(AND($U561&lt;&gt;$BZ$5,$U561&lt;=$BZ$6,$U561&lt;&gt;$BZ$7),1,0)</f>
        <v>0</v>
      </c>
      <c r="CD561" s="32">
        <f t="shared" ref="CD561" si="28654">IF(AND($Y561&lt;&gt;$BZ$5,$Y561&lt;=$BZ$6,$Y561&lt;&gt;$BZ$7),1,0)</f>
        <v>0</v>
      </c>
      <c r="CE561" s="32">
        <f t="shared" ref="CE561" si="28655">IF(AND($AG561&lt;&gt;$BZ$5,$AG561&lt;=$BZ$6,$AG561&lt;&gt;$BZ$7),1,0)</f>
        <v>0</v>
      </c>
      <c r="CF561" s="32">
        <f t="shared" ref="CF561" si="28656">IF(AND($AK561&lt;&gt;$BZ$5,$AK561&lt;=$BZ$6,$AK561&lt;&gt;$BZ$7),1,0)</f>
        <v>0</v>
      </c>
      <c r="CG561" s="32">
        <f t="shared" ref="CG561" si="28657">IF(AND($AS561&lt;&gt;$BZ$5,$AS561&lt;=$BZ$6,$AS561&lt;&gt;$BZ$7),1,0)</f>
        <v>0</v>
      </c>
      <c r="CH561" s="32">
        <f t="shared" ref="CH561" si="28658">IF(AND($AW561&lt;&gt;$BZ$5,$AW561&lt;=$BZ$6,$AW561&lt;&gt;$BZ$7),1,0)</f>
        <v>0</v>
      </c>
      <c r="CI561" s="32">
        <f t="shared" ref="CI561" si="28659">IF(AND($BE561&lt;&gt;$BZ$5,$BE561&lt;=$BZ$6,$BE561&lt;&gt;$BZ$7),1,0)</f>
        <v>0</v>
      </c>
      <c r="CJ561" s="32">
        <f t="shared" ref="CJ561" si="28660">IF(AND($BI561&lt;&gt;$BZ$5,$BI561&lt;=$BZ$6,$BI561&lt;&gt;$BZ$7),1,0)</f>
        <v>0</v>
      </c>
      <c r="CK561" s="32">
        <f t="shared" ref="CK561" si="28661">IF(AND($BQ561&lt;&gt;$BZ$5,$BQ561&lt;=$BZ$6,$BQ561&lt;&gt;$BZ$7),1,0)</f>
        <v>0</v>
      </c>
      <c r="CL561" s="32">
        <f t="shared" ref="CL561" si="28662">IF(AND($BU561&lt;&gt;$BZ$5,$BU561&lt;=$BZ$6,$BU561&lt;&gt;$BZ$7),1,0)</f>
        <v>0</v>
      </c>
      <c r="CO561" s="32">
        <f>IF(AND($M561&lt;&gt;$CN$5,$M561&lt;=$CN$6,$M561&lt;&gt;$CN$7),1,0)</f>
        <v>0</v>
      </c>
      <c r="CP561" s="32">
        <f>IF(AND($Q561&lt;&gt;$CN$5,$Q561&lt;=$CN$6,$Q561&lt;&gt;$CN$7),1,0)</f>
        <v>0</v>
      </c>
      <c r="CQ561" s="32">
        <f>IF(AND($U561&lt;&gt;$CN$5,$U561&lt;=$CN$6,$U561&lt;&gt;$CN$7),1,0)</f>
        <v>0</v>
      </c>
      <c r="CR561" s="32">
        <f>IF(AND($Y561&lt;&gt;$CN$5,$Y561&lt;=$CN$6,$Y561&lt;&gt;$CN$7),1,0)</f>
        <v>0</v>
      </c>
      <c r="CS561" s="32">
        <f>IF(AND($AG561&lt;&gt;$CN$5,$AG561&lt;=$CN$6,$AG561&lt;&gt;$CN$7),1,0)</f>
        <v>0</v>
      </c>
      <c r="CT561" s="32">
        <f>IF(AND($AK561&lt;&gt;$CN$5,$AK561&lt;=$CN$6,$AK561&lt;&gt;$CN$7),1,0)</f>
        <v>0</v>
      </c>
      <c r="CU561" s="32">
        <f>IF(AND($AS561&lt;&gt;$CN$5,$AS561&lt;=$CN$6,$AS561&lt;&gt;$CN$7),1,0)</f>
        <v>0</v>
      </c>
      <c r="CV561" s="32">
        <f>IF(AND($AW561&lt;&gt;$CN$5,$AW561&lt;=$CN$6,$AW561&lt;&gt;$CN$7),1,0)</f>
        <v>0</v>
      </c>
      <c r="CW561" s="32">
        <f>IF(AND($BE561&lt;&gt;$CN$5,$BE561&lt;=$CN$6,$BE561&lt;&gt;$CN$7),1,0)</f>
        <v>0</v>
      </c>
      <c r="CX561" s="32">
        <f>IF(AND($BI561&lt;&gt;$CN$5,$BI561&lt;=$CN$6,$BI561&lt;&gt;$CN$7),1,0)</f>
        <v>0</v>
      </c>
      <c r="CY561" s="32">
        <f>IF(AND($BQ561&lt;&gt;$CN$5,$BQ561&lt;=$CN$6,$BQ561&lt;&gt;$CN$7),1,0)</f>
        <v>0</v>
      </c>
      <c r="CZ561" s="32">
        <f>IF(AND($BU561&lt;&gt;$CN$5,$BU561&lt;=$CN$6,$BU561&lt;&gt;$CN$7),1,0)</f>
        <v>0</v>
      </c>
      <c r="DC561" s="32">
        <f>IF(AND($M561&lt;&gt;$DB$5,$M561&lt;=$DB$6,$M561&lt;&gt;$CN$7),1,0)</f>
        <v>0</v>
      </c>
      <c r="DD561" s="32">
        <f>IF(AND($Q561&lt;&gt;$DB$5,$Q561&lt;=$DB$6,$Q561&lt;&gt;$CN$7),1,0)</f>
        <v>0</v>
      </c>
      <c r="DE561" s="32">
        <f>IF(AND($U561&lt;&gt;$DB$5,$U561&lt;=$DB$6,$U561&lt;&gt;$CN$7),1,0)</f>
        <v>0</v>
      </c>
      <c r="DF561" s="32">
        <f>IF(AND($Y561&lt;&gt;$DB$5,$Y561&lt;=$DB$6,$Y561&lt;&gt;$CN$7),1,0)</f>
        <v>0</v>
      </c>
      <c r="DG561" s="32">
        <f>IF(AND($AG561&lt;&gt;$DB$5,$AG561&lt;=$DB$6,$AG561&lt;&gt;$CN$7),1,0)</f>
        <v>0</v>
      </c>
      <c r="DH561" s="32">
        <f>IF(AND($AK561&lt;&gt;$DB$5,$AK561&lt;=$DB$6,$AK561&lt;&gt;$CN$7),1,0)</f>
        <v>0</v>
      </c>
      <c r="DI561" s="32">
        <f>IF(AND($AS561&lt;&gt;$DB$5,$AS561&lt;=$DB$6,$AS561&lt;&gt;$CN$7),1,0)</f>
        <v>0</v>
      </c>
      <c r="DJ561" s="32">
        <f>IF(AND($AW561&lt;&gt;$DB$5,$AW561&lt;=$DB$6,$AW561&lt;&gt;$CN$7),1,0)</f>
        <v>0</v>
      </c>
      <c r="DK561" s="32">
        <f>IF(AND($BE561&lt;&gt;$DB$5,$BE561&lt;=$DB$6,$BE561&lt;&gt;$CN$7),1,0)</f>
        <v>0</v>
      </c>
      <c r="DL561" s="32">
        <f>IF(AND($BI561&lt;&gt;$DB$5,$BI561&lt;=$DB$6,$BI561&lt;&gt;$CN$7),1,0)</f>
        <v>0</v>
      </c>
      <c r="DM561" s="32">
        <f>IF(AND($BQ561&lt;&gt;$DB$5,$BQ561&lt;=$DB$6,$BQ561&lt;&gt;$CN$7),1,0)</f>
        <v>0</v>
      </c>
      <c r="DN561" s="32">
        <f>IF(AND($BU561&lt;&gt;$DB$5,$BU561&lt;=$DB$6,$BU561&lt;&gt;$CN$7),1,0)</f>
        <v>0</v>
      </c>
      <c r="DQ561" s="32">
        <f t="shared" ref="DQ561" si="28663">IF(AND($M561&lt;&gt;$DP$5,$M561&lt;=$DP$6,$M561&lt;&gt;$CN$7),1,0)</f>
        <v>0</v>
      </c>
      <c r="DR561" s="32">
        <f t="shared" ref="DR561" si="28664">IF(AND($Q561&lt;&gt;$DP$5,$Q561&lt;=$DP$6,$Q561&lt;&gt;$CN$7),1,0)</f>
        <v>0</v>
      </c>
      <c r="DS561" s="32">
        <f t="shared" ref="DS561" si="28665">IF(AND($U561&lt;&gt;$DP$5,$U561&lt;=$DP$6,$U561&lt;&gt;$CN$7),1,0)</f>
        <v>0</v>
      </c>
      <c r="DT561" s="32">
        <f t="shared" ref="DT561" si="28666">IF(AND($Y561&lt;&gt;$DP$5,$Y561&lt;=$DP$6,$Y561&lt;&gt;$CN$7),1,0)</f>
        <v>0</v>
      </c>
      <c r="DU561" s="32">
        <f t="shared" ref="DU561" si="28667">IF(AND($AG561&lt;&gt;$DP$5,$AG561&lt;=$DP$6,$AG561&lt;&gt;$CN$7),1,0)</f>
        <v>0</v>
      </c>
      <c r="DV561" s="32">
        <f t="shared" ref="DV561" si="28668">IF(AND($AK561&lt;&gt;$DP$5,$AK561&lt;=$DP$6,$AK561&lt;&gt;$CN$7),1,0)</f>
        <v>0</v>
      </c>
      <c r="DW561" s="32">
        <f t="shared" ref="DW561" si="28669">IF(AND($AS561&lt;&gt;$DP$5,$AS561&lt;=$DP$6,$AS561&lt;&gt;$CN$7),1,0)</f>
        <v>0</v>
      </c>
      <c r="DX561" s="32">
        <f t="shared" ref="DX561" si="28670">IF(AND($AW561&lt;&gt;$DP$5,$AW561&lt;=$DP$6,$AW561&lt;&gt;$CN$7),1,0)</f>
        <v>0</v>
      </c>
      <c r="DY561" s="32">
        <f t="shared" ref="DY561" si="28671">IF(AND($BE561&lt;&gt;$DP$5,$BE561&lt;=$DP$6,$BE561&lt;&gt;$CN$7),1,0)</f>
        <v>0</v>
      </c>
      <c r="DZ561" s="32">
        <f t="shared" ref="DZ561" si="28672">IF(AND($BI561&lt;&gt;$DP$5,$BI561&lt;=$DP$6,$BI561&lt;&gt;$CN$7),1,0)</f>
        <v>0</v>
      </c>
      <c r="EA561" s="32">
        <f t="shared" ref="EA561" si="28673">IF(AND($BQ561&lt;&gt;$DP$5,$BQ561&lt;=$DP$6,$BQ561&lt;&gt;$CN$7),1,0)</f>
        <v>0</v>
      </c>
      <c r="EB561" s="32">
        <f t="shared" ref="EB561" si="28674">IF(AND($BU561&lt;&gt;$DP$5,$BU561&lt;=$DP$6,$BU561&lt;&gt;$CN$7),1,0)</f>
        <v>0</v>
      </c>
      <c r="EE561" s="328">
        <f>IF(M561&lt;&gt;"",IF(M561&lt;=$ED$6,1,IF(L561&gt;$ED$6,0,NETWORKDAYS(L561,$ED$6,祭日リスト)/NETWORKDAYS(L561,M561,祭日リスト)))*$GG561*週間進捗報告書!$G$9,0)</f>
        <v>0</v>
      </c>
      <c r="EF561" s="328">
        <f>IF(Q561&lt;&gt;"",IF(Q561&lt;=$ED$6,1,IF(P561&gt;$ED$6,0,NETWORKDAYS(P561,$ED$6,祭日リスト)/NETWORKDAYS(P561,Q561,祭日リスト)))*$GG561*週間進捗報告書!$G$10,0)</f>
        <v>0</v>
      </c>
      <c r="EG561" s="328">
        <f>IF(U561&lt;&gt;"",IF(U561&lt;=$ED$6,1,IF(T561&gt;$ED$6,0,NETWORKDAYS(T561,$ED$6,祭日リスト)/NETWORKDAYS(T561,U561,祭日リスト)))*$GG561*週間進捗報告書!$G$11,0)</f>
        <v>0</v>
      </c>
      <c r="EH561" s="328">
        <f>IF(Y561&lt;&gt;"",IF(Y561&lt;=$ED$6,1,IF(X561&gt;$ED$6,0,NETWORKDAYS(X561,$ED$6,祭日リスト)/NETWORKDAYS(X561,Y561,祭日リスト)))*$GG561*週間進捗報告書!$G$12,0)</f>
        <v>0</v>
      </c>
      <c r="EI561" s="328">
        <f>IF(AG561&lt;&gt;"",IF(AG561&lt;=$ED$6,1,IF(AF561&gt;$ED$6,0,NETWORKDAYS(AF561,$ED$6,祭日リスト)/NETWORKDAYS(AF561,AG561,祭日リスト)))*$GG561*週間進捗報告書!$G$13,0)</f>
        <v>0</v>
      </c>
      <c r="EJ561" s="328">
        <f>IF(AK561&lt;&gt;"",IF(AK561&lt;=$ED$6,1,IF(AJ561&gt;$ED$6,0,NETWORKDAYS(AJ561,$ED$6,祭日リスト)/NETWORKDAYS(AJ561,AK561,祭日リスト)))*$GG561*週間進捗報告書!$G$14,0)</f>
        <v>0</v>
      </c>
      <c r="EK561" s="328">
        <f>IF(AS561&lt;&gt;"",IF(AS561&lt;=$ED$6,1,IF(AR561&gt;$ED$6,0,NETWORKDAYS(AR561,$ED$6,祭日リスト)/NETWORKDAYS(AR561,AS561,祭日リスト)))*$GG561*週間進捗報告書!$G$15,0)</f>
        <v>0</v>
      </c>
      <c r="EL561" s="328">
        <f>IF(AW561&lt;&gt;"",IF(AW561&lt;=$ED$6,1,IF(AV561&gt;$ED$6,0,NETWORKDAYS(AV561,$ED$6,祭日リスト)/NETWORKDAYS(AV561,AW561,祭日リスト)))*$GG561*週間進捗報告書!$G$16,0)</f>
        <v>0</v>
      </c>
      <c r="EM561" s="328">
        <f>IF(BE561&lt;&gt;"",IF(BE561&lt;=$ED$6,1,IF(BD561&gt;$ED$6,0,NETWORKDAYS(BD561,$ED$6,祭日リスト)/NETWORKDAYS(BD561,BE561,祭日リスト)))*$GG561*週間進捗報告書!$G$17,0)</f>
        <v>0</v>
      </c>
      <c r="EN561" s="328">
        <f>IF(BI561&lt;&gt;"",IF(BI561&lt;=$ED$6,1,IF(BH561&gt;$ED$6,0,NETWORKDAYS(BH561,$ED$6,祭日リスト)/NETWORKDAYS(BH561,BI561,祭日リスト)))*$GG561*週間進捗報告書!$G$18,0)</f>
        <v>0</v>
      </c>
      <c r="EO561" s="328">
        <f>IF(BQ561&lt;&gt;"",IF(BQ561&lt;=$ED$6,1,IF(BP561&gt;$ED$6,0,NETWORKDAYS(BP561,$ED$6,祭日リスト)/NETWORKDAYS(BP561,BQ561,祭日リスト)))*$GG561*週間進捗報告書!$G$19,0)</f>
        <v>0</v>
      </c>
      <c r="EP561" s="328">
        <f>IF(BU561&lt;&gt;"",IF(BU561&lt;=$ED$6,1,IF(BT561&gt;$ED$6,0,NETWORKDAYS(BT561,$ED$6,祭日リスト)/NETWORKDAYS(BT561,BU561,祭日リスト)))*$GG561*週間進捗報告書!$G$20,0)</f>
        <v>0</v>
      </c>
      <c r="ER561" s="547">
        <f t="shared" ref="ER561:FC561" si="28675">EE561-EE562</f>
        <v>0</v>
      </c>
      <c r="ES561" s="547">
        <f t="shared" si="28675"/>
        <v>0</v>
      </c>
      <c r="ET561" s="547">
        <f t="shared" si="28675"/>
        <v>0</v>
      </c>
      <c r="EU561" s="547">
        <f t="shared" si="28675"/>
        <v>0</v>
      </c>
      <c r="EV561" s="547">
        <f t="shared" si="28675"/>
        <v>0</v>
      </c>
      <c r="EW561" s="547">
        <f t="shared" si="28675"/>
        <v>0</v>
      </c>
      <c r="EX561" s="547">
        <f t="shared" si="28675"/>
        <v>0</v>
      </c>
      <c r="EY561" s="547">
        <f t="shared" si="28675"/>
        <v>0</v>
      </c>
      <c r="EZ561" s="547">
        <f t="shared" si="28675"/>
        <v>0</v>
      </c>
      <c r="FA561" s="547">
        <f t="shared" si="28675"/>
        <v>0</v>
      </c>
      <c r="FB561" s="547">
        <f t="shared" si="28675"/>
        <v>0</v>
      </c>
      <c r="FC561" s="547">
        <f t="shared" si="28675"/>
        <v>0</v>
      </c>
      <c r="FD561" s="547">
        <f t="shared" ref="FD561" si="28676">SUM(ER561:FC562)</f>
        <v>0</v>
      </c>
      <c r="FE561" s="333"/>
      <c r="FG561" s="32">
        <f>IF(AND($M561&lt;&gt;$FF$7),1,0)</f>
        <v>0</v>
      </c>
      <c r="FH561" s="32">
        <f>IF(AND($Q561&lt;&gt;$FF$7),1,0)</f>
        <v>0</v>
      </c>
      <c r="FI561" s="32">
        <f>IF(AND($U561&lt;&gt;$FF$7),1,0)</f>
        <v>0</v>
      </c>
      <c r="FJ561" s="32">
        <f>IF(AND($Y561&lt;&gt;$FF$7),1,0)</f>
        <v>0</v>
      </c>
      <c r="FK561" s="32">
        <f>IF(AND($AG561&lt;&gt;$FF$7),1,0)</f>
        <v>0</v>
      </c>
      <c r="FL561" s="32">
        <f>IF(AND($AK561&lt;&gt;$FF$7),1,0)</f>
        <v>0</v>
      </c>
      <c r="FM561" s="32">
        <f>IF(AND($AS561&lt;&gt;$FF$7),1,0)</f>
        <v>0</v>
      </c>
      <c r="FN561" s="32">
        <f>IF(AND($AW561&lt;&gt;$FF$7),1,0)</f>
        <v>0</v>
      </c>
      <c r="FO561" s="32">
        <f>IF(AND($BE561&lt;&gt;$FF$7),1,0)</f>
        <v>0</v>
      </c>
      <c r="FP561" s="32">
        <f>IF(AND($BI561&lt;&gt;$FF$7),1,0)</f>
        <v>0</v>
      </c>
      <c r="FQ561" s="32">
        <f>IF(AND($BQ561&lt;&gt;$FF$7),1,0)</f>
        <v>0</v>
      </c>
      <c r="FR561" s="32">
        <f>IF(AND($BU561&lt;&gt;$FF$7),1,0)</f>
        <v>0</v>
      </c>
      <c r="FU561" s="294">
        <f t="shared" ref="FU561" si="28677">IF($K561&lt;&gt;"NG",$GG561,0)</f>
        <v>0</v>
      </c>
      <c r="FV561" s="294">
        <f t="shared" ref="FV561" si="28678">IF($O561&lt;&gt;"NG",$GG561,0)</f>
        <v>0</v>
      </c>
      <c r="FW561" s="294">
        <f t="shared" ref="FW561" si="28679">IF($S561&lt;&gt;"NG",$GG561,0)</f>
        <v>0</v>
      </c>
      <c r="FX561" s="294">
        <f t="shared" ref="FX561" si="28680">IF($W561&lt;&gt;"NG",$GG561,0)</f>
        <v>0</v>
      </c>
      <c r="FY561" s="294">
        <f t="shared" ref="FY561" si="28681">IF($AE561&lt;&gt;"NG",$GG561,0)</f>
        <v>0</v>
      </c>
      <c r="FZ561" s="294">
        <f t="shared" ref="FZ561" si="28682">IF($AI561&lt;&gt;"NG",$GG561,0)</f>
        <v>0</v>
      </c>
      <c r="GA561" s="294">
        <f t="shared" ref="GA561" si="28683">IF($AQ561&lt;&gt;"NG",$GG561,0)</f>
        <v>0</v>
      </c>
      <c r="GB561" s="294">
        <f t="shared" ref="GB561" si="28684">IF($AU561&lt;&gt;"NG",$GG561,0)</f>
        <v>0</v>
      </c>
      <c r="GC561" s="294">
        <f t="shared" ref="GC561" si="28685">IF($BC561&lt;&gt;"NG",$GG561,0)</f>
        <v>0</v>
      </c>
      <c r="GD561" s="294">
        <f t="shared" ref="GD561" si="28686">IF($BG561&lt;&gt;"NG",$GG561,0)</f>
        <v>0</v>
      </c>
      <c r="GE561" s="294">
        <f t="shared" ref="GE561" si="28687">IF($BO561&lt;&gt;"NG",$GG561,0)</f>
        <v>0</v>
      </c>
      <c r="GF561" s="294">
        <f t="shared" ref="GF561" si="28688">IF($BS561&lt;&gt;"NG",$GG561,0)</f>
        <v>0</v>
      </c>
      <c r="GG561" s="294" t="e">
        <f>VLOOKUP($D561,リスト!$D:$S,15,FALSE)</f>
        <v>#N/A</v>
      </c>
      <c r="GH561" s="2" t="e">
        <f>INDEX(リスト!$V:$V,MATCH(中日程計画表!$D561,リスト!$D:$D,0))</f>
        <v>#N/A</v>
      </c>
      <c r="GI561" s="2" t="e">
        <f>INDEX(リスト!$A:$A,MATCH(中日程計画表!$D561,リスト!$D:$D,0))</f>
        <v>#N/A</v>
      </c>
      <c r="GJ561" s="2" t="e">
        <f>INDEX(リスト!$U:$U,MATCH(中日程計画表!$D561,リスト!$D:$D,0))</f>
        <v>#N/A</v>
      </c>
      <c r="GK561" s="5" t="e">
        <f>INDEX(リスト!$W:$W,MATCH(中日程計画表!$D561,リスト!$D:$D,0))</f>
        <v>#N/A</v>
      </c>
      <c r="GL561" s="2" t="s">
        <v>200</v>
      </c>
      <c r="GM561" s="296">
        <f>D561</f>
        <v>0</v>
      </c>
      <c r="GN561" s="296">
        <f>E561</f>
        <v>0</v>
      </c>
      <c r="GU561" s="460" t="str">
        <f t="shared" ref="GU561" si="28689">AE561</f>
        <v>NG</v>
      </c>
      <c r="GV561" s="460">
        <f t="shared" ref="GV561" si="28690">EI561</f>
        <v>0</v>
      </c>
      <c r="GW561" s="460">
        <f t="shared" ref="GW561" si="28691">EI562</f>
        <v>0</v>
      </c>
      <c r="GX561" s="462">
        <f t="shared" ref="GX561" si="28692">EV561</f>
        <v>0</v>
      </c>
      <c r="GY561" s="460" t="str">
        <f t="shared" ref="GY561" si="28693">AI561</f>
        <v>NG</v>
      </c>
      <c r="GZ561" s="460">
        <f t="shared" ref="GZ561" si="28694">EJ561</f>
        <v>0</v>
      </c>
      <c r="HA561" s="460">
        <f t="shared" ref="HA561" si="28695">EJ562</f>
        <v>0</v>
      </c>
      <c r="HB561" s="462">
        <f t="shared" ref="HB561" si="28696">EW561</f>
        <v>0</v>
      </c>
      <c r="HC561" s="460" t="str">
        <f t="shared" ref="HC561" si="28697">AQ561</f>
        <v>NG</v>
      </c>
      <c r="HD561" s="460">
        <f t="shared" ref="HD561" si="28698">EK561</f>
        <v>0</v>
      </c>
      <c r="HE561" s="460">
        <f t="shared" ref="HE561" si="28699">EK562</f>
        <v>0</v>
      </c>
      <c r="HF561" s="462">
        <f t="shared" ref="HF561" si="28700">EX561</f>
        <v>0</v>
      </c>
      <c r="HG561" s="460" t="str">
        <f t="shared" ref="HG561" si="28701">AU561</f>
        <v>NG</v>
      </c>
      <c r="HH561" s="460">
        <f t="shared" ref="HH561" si="28702">EL561</f>
        <v>0</v>
      </c>
      <c r="HI561" s="460">
        <f t="shared" ref="HI561" si="28703">EL562</f>
        <v>0</v>
      </c>
      <c r="HJ561" s="462">
        <f t="shared" ref="HJ561" si="28704">EY561</f>
        <v>0</v>
      </c>
      <c r="HK561" s="460" t="str">
        <f t="shared" ref="HK561" si="28705">BC561</f>
        <v>NG</v>
      </c>
      <c r="HL561" s="460">
        <f t="shared" ref="HL561" si="28706">EM561</f>
        <v>0</v>
      </c>
      <c r="HM561" s="460">
        <f t="shared" ref="HM561" si="28707">EM562</f>
        <v>0</v>
      </c>
      <c r="HN561" s="462">
        <f t="shared" ref="HN561" si="28708">EZ561</f>
        <v>0</v>
      </c>
      <c r="HO561" s="460" t="str">
        <f t="shared" ref="HO561" si="28709">BG561</f>
        <v>NG</v>
      </c>
      <c r="HP561" s="460">
        <f t="shared" ref="HP561" si="28710">EN561</f>
        <v>0</v>
      </c>
      <c r="HQ561" s="460">
        <f t="shared" ref="HQ561" si="28711">EN562</f>
        <v>0</v>
      </c>
      <c r="HR561" s="462">
        <f t="shared" ref="HR561" si="28712">FA561</f>
        <v>0</v>
      </c>
      <c r="HS561" s="332"/>
    </row>
    <row r="562" spans="1:227" ht="12" customHeight="1">
      <c r="A562" s="489"/>
      <c r="B562" s="487"/>
      <c r="C562" s="475"/>
      <c r="D562" s="485"/>
      <c r="E562" s="483"/>
      <c r="F562" s="317"/>
      <c r="G562" s="317"/>
      <c r="H562" s="317"/>
      <c r="I562" s="317"/>
      <c r="J562" s="316"/>
      <c r="K562" s="481"/>
      <c r="L562" s="77"/>
      <c r="M562" s="77"/>
      <c r="N562" s="471"/>
      <c r="O562" s="475"/>
      <c r="P562" s="77"/>
      <c r="Q562" s="77"/>
      <c r="R562" s="471"/>
      <c r="S562" s="475"/>
      <c r="T562" s="77"/>
      <c r="U562" s="77"/>
      <c r="V562" s="471"/>
      <c r="W562" s="473"/>
      <c r="X562" s="77"/>
      <c r="Y562" s="77"/>
      <c r="Z562" s="471"/>
      <c r="AA562" s="477"/>
      <c r="AB562" s="80"/>
      <c r="AC562" s="80"/>
      <c r="AD562" s="471"/>
      <c r="AE562" s="473"/>
      <c r="AF562" s="77"/>
      <c r="AG562" s="77"/>
      <c r="AH562" s="471"/>
      <c r="AI562" s="473"/>
      <c r="AJ562" s="77"/>
      <c r="AK562" s="77"/>
      <c r="AL562" s="471"/>
      <c r="AM562" s="477"/>
      <c r="AN562" s="80"/>
      <c r="AO562" s="80"/>
      <c r="AP562" s="471"/>
      <c r="AQ562" s="473"/>
      <c r="AR562" s="77"/>
      <c r="AS562" s="77"/>
      <c r="AT562" s="471"/>
      <c r="AU562" s="473"/>
      <c r="AV562" s="77"/>
      <c r="AW562" s="77"/>
      <c r="AX562" s="471"/>
      <c r="AY562" s="477"/>
      <c r="AZ562" s="80"/>
      <c r="BA562" s="80"/>
      <c r="BB562" s="471"/>
      <c r="BC562" s="475"/>
      <c r="BD562" s="77"/>
      <c r="BE562" s="77"/>
      <c r="BF562" s="471"/>
      <c r="BG562" s="473"/>
      <c r="BH562" s="77"/>
      <c r="BI562" s="77"/>
      <c r="BJ562" s="471"/>
      <c r="BK562" s="477"/>
      <c r="BL562" s="80"/>
      <c r="BM562" s="80"/>
      <c r="BN562" s="471"/>
      <c r="BO562" s="475"/>
      <c r="BP562" s="77"/>
      <c r="BQ562" s="77"/>
      <c r="BR562" s="471"/>
      <c r="BS562" s="473"/>
      <c r="BT562" s="77"/>
      <c r="BU562" s="77"/>
      <c r="BV562" s="471"/>
      <c r="BW562" s="469"/>
      <c r="BX562" s="467"/>
      <c r="BY562" s="490"/>
      <c r="CA562" s="19">
        <f t="shared" ref="CA562" si="28713">IF(AND($N561=1,$M562&lt;&gt;$BZ$7),1,0)</f>
        <v>0</v>
      </c>
      <c r="CB562" s="19">
        <f t="shared" ref="CB562" si="28714">IF(AND($R561=1,$Q562&lt;&gt;$BZ$7),1,0)</f>
        <v>0</v>
      </c>
      <c r="CC562" s="19">
        <f t="shared" ref="CC562" si="28715">IF(AND($V561=1,$U562&lt;&gt;$BZ$7),1,0)</f>
        <v>0</v>
      </c>
      <c r="CD562" s="19">
        <f t="shared" ref="CD562" si="28716">IF(AND($Z561=1,$Y562&lt;&gt;$BZ$7),1,0)</f>
        <v>0</v>
      </c>
      <c r="CE562" s="19">
        <f t="shared" ref="CE562" si="28717">IF(AND($AH561=1,$AG562&lt;&gt;$BZ$7),1,0)</f>
        <v>0</v>
      </c>
      <c r="CF562" s="19">
        <f t="shared" ref="CF562" si="28718">IF(AND($AL561=1,$AK562&lt;&gt;$BZ$7),1,0)</f>
        <v>0</v>
      </c>
      <c r="CG562" s="19">
        <f t="shared" ref="CG562" si="28719">IF(AND($AT561=1,$AS562&lt;&gt;$BZ$7),1,0)</f>
        <v>0</v>
      </c>
      <c r="CH562" s="19">
        <f t="shared" ref="CH562" si="28720">IF(AND($AX561=1,$AW562&lt;&gt;$BZ$7),1,0)</f>
        <v>0</v>
      </c>
      <c r="CI562" s="19">
        <f t="shared" ref="CI562" si="28721">IF(AND($BF561=1,$BE562&lt;&gt;$BZ$7),1,0)</f>
        <v>0</v>
      </c>
      <c r="CJ562" s="19">
        <f t="shared" ref="CJ562" si="28722">IF(AND($BJ561=1,$BI562&lt;&gt;$BZ$7),1,0)</f>
        <v>0</v>
      </c>
      <c r="CK562" s="19">
        <f t="shared" ref="CK562" si="28723">IF(AND($BR561=1,$BQ562&lt;&gt;$BZ$7),1,0)</f>
        <v>0</v>
      </c>
      <c r="CL562" s="19">
        <f t="shared" ref="CL562" si="28724">IF(AND($BV561=1,$BU562&lt;&gt;$BZ$7),1,0)</f>
        <v>0</v>
      </c>
      <c r="CO562" s="19">
        <f>IF(AND($M562&lt;&gt;$CN$7,$M562&lt;=$CN$6),1,0)</f>
        <v>0</v>
      </c>
      <c r="CP562" s="19">
        <f>IF(AND($Q562&lt;&gt;$CN$7,$Q562&lt;=$CN$6),1,0)</f>
        <v>0</v>
      </c>
      <c r="CQ562" s="19">
        <f>IF(AND($U562&lt;&gt;$CN$7,$U562&lt;=$CN$6),1,0)</f>
        <v>0</v>
      </c>
      <c r="CR562" s="19">
        <f>IF(AND($Y562&lt;&gt;$CN$7,$Y562&lt;=$CN$6),1,0)</f>
        <v>0</v>
      </c>
      <c r="CS562" s="19">
        <f>IF(AND($AG562&lt;&gt;$CN$7,$AG562&lt;=$CN$6),1,0)</f>
        <v>0</v>
      </c>
      <c r="CT562" s="19">
        <f>IF(AND($AK562&lt;&gt;$CN$7,$AK562&lt;=$CN$6),1,0)</f>
        <v>0</v>
      </c>
      <c r="CU562" s="19">
        <f>IF(AND($AS562&lt;&gt;$CN$7,$AS562&lt;=$CN$6),1,0)</f>
        <v>0</v>
      </c>
      <c r="CV562" s="19">
        <f>IF(AND($AW562&lt;&gt;$CN$7,$AW562&lt;=$CN$6),1,0)</f>
        <v>0</v>
      </c>
      <c r="CW562" s="19">
        <f>IF(AND($BE562&lt;&gt;$CN$7,$BE562&lt;=$CN$6),1,0)</f>
        <v>0</v>
      </c>
      <c r="CX562" s="19">
        <f>IF(AND($BI562&lt;&gt;$CN$7,$BI562&lt;=$CN$6),1,0)</f>
        <v>0</v>
      </c>
      <c r="CY562" s="19">
        <f>IF(AND($BQ562&lt;&gt;$CN$7,$BQ562&lt;=$CN$6),1,0)</f>
        <v>0</v>
      </c>
      <c r="CZ562" s="19">
        <f>IF(AND($BU562&lt;&gt;$CN$7,$BU562&lt;=$CN$6),1,0)</f>
        <v>0</v>
      </c>
      <c r="DC562" s="19">
        <f>IF($N561=1,1,0)</f>
        <v>0</v>
      </c>
      <c r="DD562" s="19">
        <f>IF($R561=1,1,0)</f>
        <v>0</v>
      </c>
      <c r="DE562" s="19">
        <f>IF($V561=1,1,0)</f>
        <v>0</v>
      </c>
      <c r="DF562" s="19">
        <f>IF($Z561=1,1,0)</f>
        <v>0</v>
      </c>
      <c r="DG562" s="19">
        <f>IF($AH561=1,1,0)</f>
        <v>0</v>
      </c>
      <c r="DH562" s="19">
        <f>IF($AL561=1,1,0)</f>
        <v>0</v>
      </c>
      <c r="DI562" s="19">
        <f>IF($AT561=1,1,0)</f>
        <v>0</v>
      </c>
      <c r="DJ562" s="19">
        <f>IF($AX561=1,1,0)</f>
        <v>0</v>
      </c>
      <c r="DK562" s="19">
        <f>IF($BF561=1,1,0)</f>
        <v>0</v>
      </c>
      <c r="DL562" s="19">
        <f>IF($BJ561=1,1,0)</f>
        <v>0</v>
      </c>
      <c r="DM562" s="19">
        <f>IF($BR561=1,1,0)</f>
        <v>0</v>
      </c>
      <c r="DN562" s="19">
        <f>IF($BV561=1,1,0)</f>
        <v>0</v>
      </c>
      <c r="DQ562" s="19">
        <f t="shared" ref="DQ562" si="28725">IF($N561=1,1,0)</f>
        <v>0</v>
      </c>
      <c r="DR562" s="19">
        <f t="shared" ref="DR562" si="28726">IF($R561=1,1,0)</f>
        <v>0</v>
      </c>
      <c r="DS562" s="19">
        <f t="shared" ref="DS562" si="28727">IF($V561=1,1,0)</f>
        <v>0</v>
      </c>
      <c r="DT562" s="19">
        <f t="shared" ref="DT562" si="28728">IF($Z561=1,1,0)</f>
        <v>0</v>
      </c>
      <c r="DU562" s="19">
        <f t="shared" ref="DU562" si="28729">IF($AH561=1,1,0)</f>
        <v>0</v>
      </c>
      <c r="DV562" s="19">
        <f t="shared" ref="DV562" si="28730">IF($AL561=1,1,0)</f>
        <v>0</v>
      </c>
      <c r="DW562" s="19">
        <f t="shared" ref="DW562" si="28731">IF($AT561=1,1,0)</f>
        <v>0</v>
      </c>
      <c r="DX562" s="19">
        <f t="shared" ref="DX562" si="28732">IF($AX561=1,1,0)</f>
        <v>0</v>
      </c>
      <c r="DY562" s="19">
        <f t="shared" ref="DY562" si="28733">IF($BF561=1,1,0)</f>
        <v>0</v>
      </c>
      <c r="DZ562" s="19">
        <f t="shared" ref="DZ562" si="28734">IF($BJ561=1,1,0)</f>
        <v>0</v>
      </c>
      <c r="EA562" s="19">
        <f t="shared" ref="EA562" si="28735">IF($BR561=1,1,0)</f>
        <v>0</v>
      </c>
      <c r="EB562" s="19">
        <f t="shared" ref="EB562" si="28736">IF($BV561=1,1,0)</f>
        <v>0</v>
      </c>
      <c r="EE562" s="329">
        <f>N561*$FU562*週間進捗報告書!$G$9</f>
        <v>0</v>
      </c>
      <c r="EF562" s="329">
        <f>R561*$FV562*週間進捗報告書!$G$10</f>
        <v>0</v>
      </c>
      <c r="EG562" s="329">
        <f>V561*$FW562*週間進捗報告書!$G$11</f>
        <v>0</v>
      </c>
      <c r="EH562" s="329">
        <f>Z561*$FX562*週間進捗報告書!$G$12</f>
        <v>0</v>
      </c>
      <c r="EI562" s="329">
        <f>AH561*$FY562*週間進捗報告書!$G$13</f>
        <v>0</v>
      </c>
      <c r="EJ562" s="329">
        <f>AL561*$FZ562*週間進捗報告書!$G$14</f>
        <v>0</v>
      </c>
      <c r="EK562" s="329">
        <f>AT561*$GA562*週間進捗報告書!$G$15</f>
        <v>0</v>
      </c>
      <c r="EL562" s="329">
        <f>AX561*$GB562*週間進捗報告書!$G$16</f>
        <v>0</v>
      </c>
      <c r="EM562" s="329">
        <f>BF561*$GC562*週間進捗報告書!$G$17</f>
        <v>0</v>
      </c>
      <c r="EN562" s="329">
        <f>BJ561*$GD562*週間進捗報告書!$G$18</f>
        <v>0</v>
      </c>
      <c r="EO562" s="329">
        <f>BR561*$GE562*週間進捗報告書!$G$19</f>
        <v>0</v>
      </c>
      <c r="EP562" s="329">
        <f>BV561*$GF562*週間進捗報告書!$G$20</f>
        <v>0</v>
      </c>
      <c r="ER562" s="547"/>
      <c r="ES562" s="547"/>
      <c r="ET562" s="547"/>
      <c r="EU562" s="547"/>
      <c r="EV562" s="547"/>
      <c r="EW562" s="547"/>
      <c r="EX562" s="547"/>
      <c r="EY562" s="547"/>
      <c r="EZ562" s="547"/>
      <c r="FA562" s="547"/>
      <c r="FB562" s="547"/>
      <c r="FC562" s="547"/>
      <c r="FD562" s="547"/>
      <c r="FE562" s="332"/>
      <c r="FG562" s="19"/>
      <c r="FH562" s="19"/>
      <c r="FI562" s="19"/>
      <c r="FJ562" s="19"/>
      <c r="FK562" s="19"/>
      <c r="FL562" s="19"/>
      <c r="FM562" s="19"/>
      <c r="FN562" s="19"/>
      <c r="FO562" s="19"/>
      <c r="FP562" s="19"/>
      <c r="FQ562" s="19"/>
      <c r="FR562" s="19"/>
      <c r="FU562" s="295">
        <f t="shared" ref="FU562" si="28737">FU561</f>
        <v>0</v>
      </c>
      <c r="FV562" s="295">
        <f t="shared" ref="FV562" si="28738">FV561</f>
        <v>0</v>
      </c>
      <c r="FW562" s="295">
        <f t="shared" ref="FW562" si="28739">FW561</f>
        <v>0</v>
      </c>
      <c r="FX562" s="295">
        <f t="shared" ref="FX562" si="28740">FX561</f>
        <v>0</v>
      </c>
      <c r="FY562" s="295">
        <f t="shared" ref="FY562" si="28741">FY561</f>
        <v>0</v>
      </c>
      <c r="FZ562" s="295">
        <f t="shared" ref="FZ562" si="28742">FZ561</f>
        <v>0</v>
      </c>
      <c r="GA562" s="295">
        <f t="shared" ref="GA562" si="28743">GA561</f>
        <v>0</v>
      </c>
      <c r="GB562" s="295">
        <f t="shared" ref="GB562" si="28744">GB561</f>
        <v>0</v>
      </c>
      <c r="GC562" s="295">
        <f t="shared" ref="GC562" si="28745">GC561</f>
        <v>0</v>
      </c>
      <c r="GD562" s="295">
        <f t="shared" ref="GD562" si="28746">GD561</f>
        <v>0</v>
      </c>
      <c r="GE562" s="295">
        <f t="shared" ref="GE562" si="28747">GE561</f>
        <v>0</v>
      </c>
      <c r="GF562" s="295">
        <f t="shared" ref="GF562" si="28748">GF561</f>
        <v>0</v>
      </c>
      <c r="GG562" s="295" t="e">
        <f t="shared" ref="GG562" si="28749">GG561</f>
        <v>#N/A</v>
      </c>
      <c r="GH562" s="2" t="e">
        <f>INDEX(リスト!$V:$V,MATCH(中日程計画表!$D561,リスト!$D:$D,0))</f>
        <v>#N/A</v>
      </c>
      <c r="GI562" s="2" t="e">
        <f>INDEX(リスト!$A:$A,MATCH(中日程計画表!$D561,リスト!$D:$D,0))</f>
        <v>#N/A</v>
      </c>
      <c r="GJ562" s="2" t="e">
        <f>INDEX(リスト!$U:$U,MATCH(中日程計画表!$D561,リスト!$D:$D,0))</f>
        <v>#N/A</v>
      </c>
      <c r="GK562" s="5" t="e">
        <f>INDEX(リスト!$W:$W,MATCH(中日程計画表!$D561,リスト!$D:$D,0))</f>
        <v>#N/A</v>
      </c>
      <c r="GL562" s="2" t="s">
        <v>201</v>
      </c>
      <c r="GM562" s="296">
        <f t="shared" ref="GM562" si="28750">GM561</f>
        <v>0</v>
      </c>
      <c r="GN562" s="296">
        <f t="shared" ref="GN562" si="28751">GN561</f>
        <v>0</v>
      </c>
      <c r="GU562" s="461"/>
      <c r="GV562" s="460"/>
      <c r="GW562" s="460"/>
      <c r="GX562" s="461"/>
      <c r="GY562" s="461"/>
      <c r="GZ562" s="460"/>
      <c r="HA562" s="460"/>
      <c r="HB562" s="461"/>
      <c r="HC562" s="461"/>
      <c r="HD562" s="460"/>
      <c r="HE562" s="460"/>
      <c r="HF562" s="461"/>
      <c r="HG562" s="461"/>
      <c r="HH562" s="460"/>
      <c r="HI562" s="460"/>
      <c r="HJ562" s="461"/>
      <c r="HK562" s="461"/>
      <c r="HL562" s="460"/>
      <c r="HM562" s="460"/>
      <c r="HN562" s="461"/>
      <c r="HO562" s="461"/>
      <c r="HP562" s="460"/>
      <c r="HQ562" s="460"/>
      <c r="HR562" s="461"/>
      <c r="HS562" s="4"/>
    </row>
    <row r="563" spans="1:227" ht="12" customHeight="1">
      <c r="A563" s="488" t="str">
        <f t="shared" ref="A563" ca="1" si="28752">INDIRECT("リスト!A"&amp;B563+6)</f>
        <v/>
      </c>
      <c r="B563" s="486">
        <f t="shared" ref="B563" si="28753">ROUNDDOWN((ROW()-6)/2,0)+1</f>
        <v>279</v>
      </c>
      <c r="C563" s="474" t="str">
        <f>機能グループ名</f>
        <v/>
      </c>
      <c r="D563" s="484">
        <f>機能ID</f>
        <v>0</v>
      </c>
      <c r="E563" s="482">
        <f>機能名</f>
        <v>0</v>
      </c>
      <c r="F563" s="315"/>
      <c r="G563" s="315"/>
      <c r="H563" s="315"/>
      <c r="I563" s="315"/>
      <c r="J563" s="316"/>
      <c r="K563" s="480" t="str">
        <f>担当者_SR</f>
        <v>NG</v>
      </c>
      <c r="L563" s="76"/>
      <c r="M563" s="76"/>
      <c r="N563" s="470"/>
      <c r="O563" s="474" t="str">
        <f>担当者_SRR</f>
        <v>NG</v>
      </c>
      <c r="P563" s="76"/>
      <c r="Q563" s="76"/>
      <c r="R563" s="470"/>
      <c r="S563" s="474" t="str">
        <f>担当者_DS</f>
        <v>NG</v>
      </c>
      <c r="T563" s="76"/>
      <c r="U563" s="76"/>
      <c r="V563" s="470"/>
      <c r="W563" s="472" t="str">
        <f>担当者_DSR</f>
        <v>NG</v>
      </c>
      <c r="X563" s="76"/>
      <c r="Y563" s="76"/>
      <c r="Z563" s="470"/>
      <c r="AA563" s="476"/>
      <c r="AB563" s="79"/>
      <c r="AC563" s="79"/>
      <c r="AD563" s="470">
        <f>IF(AC564 &lt;&gt; "",1,0)</f>
        <v>0</v>
      </c>
      <c r="AE563" s="472" t="str">
        <f>担当者_CD</f>
        <v>NG</v>
      </c>
      <c r="AF563" s="76"/>
      <c r="AG563" s="76"/>
      <c r="AH563" s="470"/>
      <c r="AI563" s="472" t="str">
        <f>担当者_DD</f>
        <v>NG</v>
      </c>
      <c r="AJ563" s="76"/>
      <c r="AK563" s="76"/>
      <c r="AL563" s="470"/>
      <c r="AM563" s="476"/>
      <c r="AN563" s="79"/>
      <c r="AO563" s="79"/>
      <c r="AP563" s="470">
        <f>IF(AO564 &lt;&gt; "",1,0)</f>
        <v>0</v>
      </c>
      <c r="AQ563" s="472" t="str">
        <f>担当者_MCL</f>
        <v>NG</v>
      </c>
      <c r="AR563" s="76"/>
      <c r="AS563" s="76"/>
      <c r="AT563" s="470"/>
      <c r="AU563" s="472" t="str">
        <f>担当者_MCLR</f>
        <v>NG</v>
      </c>
      <c r="AV563" s="76"/>
      <c r="AW563" s="76"/>
      <c r="AX563" s="470"/>
      <c r="AY563" s="476"/>
      <c r="AZ563" s="79"/>
      <c r="BA563" s="79"/>
      <c r="BB563" s="470">
        <f>IF(BA564 &lt;&gt; "",1,0)</f>
        <v>0</v>
      </c>
      <c r="BC563" s="474" t="str">
        <f>担当者_MT</f>
        <v>NG</v>
      </c>
      <c r="BD563" s="76"/>
      <c r="BE563" s="76"/>
      <c r="BF563" s="470"/>
      <c r="BG563" s="472" t="str">
        <f>担当者_M検</f>
        <v>NG</v>
      </c>
      <c r="BH563" s="76"/>
      <c r="BI563" s="76"/>
      <c r="BJ563" s="470"/>
      <c r="BK563" s="476"/>
      <c r="BL563" s="79"/>
      <c r="BM563" s="79"/>
      <c r="BN563" s="470">
        <v>0</v>
      </c>
      <c r="BO563" s="474" t="str">
        <f>担当者_モテ</f>
        <v>NG</v>
      </c>
      <c r="BP563" s="76"/>
      <c r="BQ563" s="76"/>
      <c r="BR563" s="470"/>
      <c r="BS563" s="472" t="str">
        <f>担当者_モテR</f>
        <v>NG</v>
      </c>
      <c r="BT563" s="76"/>
      <c r="BU563" s="76"/>
      <c r="BV563" s="470"/>
      <c r="BW563" s="468">
        <f t="shared" ref="BW563" si="28754">IFERROR(SUM(IF(K563&lt;&gt;"NG",N563*K$1,0),IF(O563&lt;&gt;"NG",R563*O$1,0),IF(S563&lt;&gt;"NG",V563*S$1,0),IF(W563&lt;&gt;"NG",Z563*W$1,0),IF(AA563&lt;&gt;"NG",AD563*AA$1,0),IF(AE563&lt;&gt;"NG",AH563*AE$1,0),IF(AI563&lt;&gt;"NG",AL563*AI$1,0),IF(AM563&lt;&gt;"NG",AP563*AM$1,0),IF(AQ563&lt;&gt;"NG",AT563*AQ$1,0),IF(AU563&lt;&gt;"NG",AX563*AU$1,0),IF(AY563&lt;&gt;"NG",BB563*AY$1,0),IF(BC563&lt;&gt;"NG",BF563*BC$1,0),IF(BG563&lt;&gt;"NG",BJ563*BG$1,0),IF(BK563&lt;&gt;"NG",BN563*BK$1,0),IF(BO563&lt;&gt;"NG",BR563*BO$1,0),IF(BS563&lt;&gt;"NG",BV563*BS$1,0))/SUM(IF(K563&lt;&gt;"NG",K$1,0),IF(O563&lt;&gt;"NG",O$1,0),IF(S563&lt;&gt;"NG",S$1,0),IF(W563&lt;&gt;"NG",W$1,0),IF(AA563&lt;&gt;"NG",AA$1,0),IF(AE563&lt;&gt;"NG",AE$1,0),IF(AI563&lt;&gt;"NG",AI$1,0),IF(AM563&lt;&gt;"NG",AM$1,0),IF(AQ563&lt;&gt;"NG",AQ$1,0),IF(AU563&lt;&gt;"NG",AU$1,0),IF(AY563&lt;&gt;"NG",AY$1,0),IF(BC563&lt;&gt;"NG",BC$1,0),IF(BG563&lt;&gt;"NG",BG$1,0),IF(BK563&lt;&gt;"NG",BK$1,0),IF(BO563&lt;&gt;"NG",BO$1,0),IF(BS563&lt;&gt;"NG",BS$1,0)),0)</f>
        <v>0</v>
      </c>
      <c r="BX563" s="466"/>
      <c r="BY563" s="490"/>
      <c r="BZ563" s="5"/>
      <c r="CA563" s="32">
        <f t="shared" ref="CA563" si="28755">IF(AND($M563&lt;&gt;$BZ$5,$M563&lt;=$BZ$6,$M563&lt;&gt;$BZ$7),1,0)</f>
        <v>0</v>
      </c>
      <c r="CB563" s="32">
        <f t="shared" ref="CB563" si="28756">IF(AND($Q563&lt;&gt;$BZ$5,$Q563&lt;=$BZ$6,$Q563&lt;&gt;$BZ$7),1,0)</f>
        <v>0</v>
      </c>
      <c r="CC563" s="32">
        <f t="shared" ref="CC563" si="28757">IF(AND($U563&lt;&gt;$BZ$5,$U563&lt;=$BZ$6,$U563&lt;&gt;$BZ$7),1,0)</f>
        <v>0</v>
      </c>
      <c r="CD563" s="32">
        <f t="shared" ref="CD563" si="28758">IF(AND($Y563&lt;&gt;$BZ$5,$Y563&lt;=$BZ$6,$Y563&lt;&gt;$BZ$7),1,0)</f>
        <v>0</v>
      </c>
      <c r="CE563" s="32">
        <f t="shared" ref="CE563" si="28759">IF(AND($AG563&lt;&gt;$BZ$5,$AG563&lt;=$BZ$6,$AG563&lt;&gt;$BZ$7),1,0)</f>
        <v>0</v>
      </c>
      <c r="CF563" s="32">
        <f t="shared" ref="CF563" si="28760">IF(AND($AK563&lt;&gt;$BZ$5,$AK563&lt;=$BZ$6,$AK563&lt;&gt;$BZ$7),1,0)</f>
        <v>0</v>
      </c>
      <c r="CG563" s="32">
        <f t="shared" ref="CG563" si="28761">IF(AND($AS563&lt;&gt;$BZ$5,$AS563&lt;=$BZ$6,$AS563&lt;&gt;$BZ$7),1,0)</f>
        <v>0</v>
      </c>
      <c r="CH563" s="32">
        <f t="shared" ref="CH563" si="28762">IF(AND($AW563&lt;&gt;$BZ$5,$AW563&lt;=$BZ$6,$AW563&lt;&gt;$BZ$7),1,0)</f>
        <v>0</v>
      </c>
      <c r="CI563" s="32">
        <f t="shared" ref="CI563" si="28763">IF(AND($BE563&lt;&gt;$BZ$5,$BE563&lt;=$BZ$6,$BE563&lt;&gt;$BZ$7),1,0)</f>
        <v>0</v>
      </c>
      <c r="CJ563" s="32">
        <f t="shared" ref="CJ563" si="28764">IF(AND($BI563&lt;&gt;$BZ$5,$BI563&lt;=$BZ$6,$BI563&lt;&gt;$BZ$7),1,0)</f>
        <v>0</v>
      </c>
      <c r="CK563" s="32">
        <f t="shared" ref="CK563" si="28765">IF(AND($BQ563&lt;&gt;$BZ$5,$BQ563&lt;=$BZ$6,$BQ563&lt;&gt;$BZ$7),1,0)</f>
        <v>0</v>
      </c>
      <c r="CL563" s="32">
        <f t="shared" ref="CL563" si="28766">IF(AND($BU563&lt;&gt;$BZ$5,$BU563&lt;=$BZ$6,$BU563&lt;&gt;$BZ$7),1,0)</f>
        <v>0</v>
      </c>
      <c r="CO563" s="32">
        <f>IF(AND($M563&lt;&gt;$CN$5,$M563&lt;=$CN$6,$M563&lt;&gt;$CN$7),1,0)</f>
        <v>0</v>
      </c>
      <c r="CP563" s="32">
        <f>IF(AND($Q563&lt;&gt;$CN$5,$Q563&lt;=$CN$6,$Q563&lt;&gt;$CN$7),1,0)</f>
        <v>0</v>
      </c>
      <c r="CQ563" s="32">
        <f>IF(AND($U563&lt;&gt;$CN$5,$U563&lt;=$CN$6,$U563&lt;&gt;$CN$7),1,0)</f>
        <v>0</v>
      </c>
      <c r="CR563" s="32">
        <f>IF(AND($Y563&lt;&gt;$CN$5,$Y563&lt;=$CN$6,$Y563&lt;&gt;$CN$7),1,0)</f>
        <v>0</v>
      </c>
      <c r="CS563" s="32">
        <f>IF(AND($AG563&lt;&gt;$CN$5,$AG563&lt;=$CN$6,$AG563&lt;&gt;$CN$7),1,0)</f>
        <v>0</v>
      </c>
      <c r="CT563" s="32">
        <f>IF(AND($AK563&lt;&gt;$CN$5,$AK563&lt;=$CN$6,$AK563&lt;&gt;$CN$7),1,0)</f>
        <v>0</v>
      </c>
      <c r="CU563" s="32">
        <f>IF(AND($AS563&lt;&gt;$CN$5,$AS563&lt;=$CN$6,$AS563&lt;&gt;$CN$7),1,0)</f>
        <v>0</v>
      </c>
      <c r="CV563" s="32">
        <f>IF(AND($AW563&lt;&gt;$CN$5,$AW563&lt;=$CN$6,$AW563&lt;&gt;$CN$7),1,0)</f>
        <v>0</v>
      </c>
      <c r="CW563" s="32">
        <f>IF(AND($BE563&lt;&gt;$CN$5,$BE563&lt;=$CN$6,$BE563&lt;&gt;$CN$7),1,0)</f>
        <v>0</v>
      </c>
      <c r="CX563" s="32">
        <f>IF(AND($BI563&lt;&gt;$CN$5,$BI563&lt;=$CN$6,$BI563&lt;&gt;$CN$7),1,0)</f>
        <v>0</v>
      </c>
      <c r="CY563" s="32">
        <f>IF(AND($BQ563&lt;&gt;$CN$5,$BQ563&lt;=$CN$6,$BQ563&lt;&gt;$CN$7),1,0)</f>
        <v>0</v>
      </c>
      <c r="CZ563" s="32">
        <f>IF(AND($BU563&lt;&gt;$CN$5,$BU563&lt;=$CN$6,$BU563&lt;&gt;$CN$7),1,0)</f>
        <v>0</v>
      </c>
      <c r="DC563" s="32">
        <f>IF(AND($M563&lt;&gt;$DB$5,$M563&lt;=$DB$6,$M563&lt;&gt;$CN$7),1,0)</f>
        <v>0</v>
      </c>
      <c r="DD563" s="32">
        <f>IF(AND($Q563&lt;&gt;$DB$5,$Q563&lt;=$DB$6,$Q563&lt;&gt;$CN$7),1,0)</f>
        <v>0</v>
      </c>
      <c r="DE563" s="32">
        <f>IF(AND($U563&lt;&gt;$DB$5,$U563&lt;=$DB$6,$U563&lt;&gt;$CN$7),1,0)</f>
        <v>0</v>
      </c>
      <c r="DF563" s="32">
        <f>IF(AND($Y563&lt;&gt;$DB$5,$Y563&lt;=$DB$6,$Y563&lt;&gt;$CN$7),1,0)</f>
        <v>0</v>
      </c>
      <c r="DG563" s="32">
        <f>IF(AND($AG563&lt;&gt;$DB$5,$AG563&lt;=$DB$6,$AG563&lt;&gt;$CN$7),1,0)</f>
        <v>0</v>
      </c>
      <c r="DH563" s="32">
        <f>IF(AND($AK563&lt;&gt;$DB$5,$AK563&lt;=$DB$6,$AK563&lt;&gt;$CN$7),1,0)</f>
        <v>0</v>
      </c>
      <c r="DI563" s="32">
        <f>IF(AND($AS563&lt;&gt;$DB$5,$AS563&lt;=$DB$6,$AS563&lt;&gt;$CN$7),1,0)</f>
        <v>0</v>
      </c>
      <c r="DJ563" s="32">
        <f>IF(AND($AW563&lt;&gt;$DB$5,$AW563&lt;=$DB$6,$AW563&lt;&gt;$CN$7),1,0)</f>
        <v>0</v>
      </c>
      <c r="DK563" s="32">
        <f>IF(AND($BE563&lt;&gt;$DB$5,$BE563&lt;=$DB$6,$BE563&lt;&gt;$CN$7),1,0)</f>
        <v>0</v>
      </c>
      <c r="DL563" s="32">
        <f>IF(AND($BI563&lt;&gt;$DB$5,$BI563&lt;=$DB$6,$BI563&lt;&gt;$CN$7),1,0)</f>
        <v>0</v>
      </c>
      <c r="DM563" s="32">
        <f>IF(AND($BQ563&lt;&gt;$DB$5,$BQ563&lt;=$DB$6,$BQ563&lt;&gt;$CN$7),1,0)</f>
        <v>0</v>
      </c>
      <c r="DN563" s="32">
        <f>IF(AND($BU563&lt;&gt;$DB$5,$BU563&lt;=$DB$6,$BU563&lt;&gt;$CN$7),1,0)</f>
        <v>0</v>
      </c>
      <c r="DQ563" s="32">
        <f t="shared" ref="DQ563" si="28767">IF(AND($M563&lt;&gt;$DP$5,$M563&lt;=$DP$6,$M563&lt;&gt;$CN$7),1,0)</f>
        <v>0</v>
      </c>
      <c r="DR563" s="32">
        <f t="shared" ref="DR563" si="28768">IF(AND($Q563&lt;&gt;$DP$5,$Q563&lt;=$DP$6,$Q563&lt;&gt;$CN$7),1,0)</f>
        <v>0</v>
      </c>
      <c r="DS563" s="32">
        <f t="shared" ref="DS563" si="28769">IF(AND($U563&lt;&gt;$DP$5,$U563&lt;=$DP$6,$U563&lt;&gt;$CN$7),1,0)</f>
        <v>0</v>
      </c>
      <c r="DT563" s="32">
        <f t="shared" ref="DT563" si="28770">IF(AND($Y563&lt;&gt;$DP$5,$Y563&lt;=$DP$6,$Y563&lt;&gt;$CN$7),1,0)</f>
        <v>0</v>
      </c>
      <c r="DU563" s="32">
        <f t="shared" ref="DU563" si="28771">IF(AND($AG563&lt;&gt;$DP$5,$AG563&lt;=$DP$6,$AG563&lt;&gt;$CN$7),1,0)</f>
        <v>0</v>
      </c>
      <c r="DV563" s="32">
        <f t="shared" ref="DV563" si="28772">IF(AND($AK563&lt;&gt;$DP$5,$AK563&lt;=$DP$6,$AK563&lt;&gt;$CN$7),1,0)</f>
        <v>0</v>
      </c>
      <c r="DW563" s="32">
        <f t="shared" ref="DW563" si="28773">IF(AND($AS563&lt;&gt;$DP$5,$AS563&lt;=$DP$6,$AS563&lt;&gt;$CN$7),1,0)</f>
        <v>0</v>
      </c>
      <c r="DX563" s="32">
        <f t="shared" ref="DX563" si="28774">IF(AND($AW563&lt;&gt;$DP$5,$AW563&lt;=$DP$6,$AW563&lt;&gt;$CN$7),1,0)</f>
        <v>0</v>
      </c>
      <c r="DY563" s="32">
        <f t="shared" ref="DY563" si="28775">IF(AND($BE563&lt;&gt;$DP$5,$BE563&lt;=$DP$6,$BE563&lt;&gt;$CN$7),1,0)</f>
        <v>0</v>
      </c>
      <c r="DZ563" s="32">
        <f t="shared" ref="DZ563" si="28776">IF(AND($BI563&lt;&gt;$DP$5,$BI563&lt;=$DP$6,$BI563&lt;&gt;$CN$7),1,0)</f>
        <v>0</v>
      </c>
      <c r="EA563" s="32">
        <f t="shared" ref="EA563" si="28777">IF(AND($BQ563&lt;&gt;$DP$5,$BQ563&lt;=$DP$6,$BQ563&lt;&gt;$CN$7),1,0)</f>
        <v>0</v>
      </c>
      <c r="EB563" s="32">
        <f t="shared" ref="EB563" si="28778">IF(AND($BU563&lt;&gt;$DP$5,$BU563&lt;=$DP$6,$BU563&lt;&gt;$CN$7),1,0)</f>
        <v>0</v>
      </c>
      <c r="EE563" s="328">
        <f>IF(M563&lt;&gt;"",IF(M563&lt;=$ED$6,1,IF(L563&gt;$ED$6,0,NETWORKDAYS(L563,$ED$6,祭日リスト)/NETWORKDAYS(L563,M563,祭日リスト)))*$GG563*週間進捗報告書!$G$9,0)</f>
        <v>0</v>
      </c>
      <c r="EF563" s="328">
        <f>IF(Q563&lt;&gt;"",IF(Q563&lt;=$ED$6,1,IF(P563&gt;$ED$6,0,NETWORKDAYS(P563,$ED$6,祭日リスト)/NETWORKDAYS(P563,Q563,祭日リスト)))*$GG563*週間進捗報告書!$G$10,0)</f>
        <v>0</v>
      </c>
      <c r="EG563" s="328">
        <f>IF(U563&lt;&gt;"",IF(U563&lt;=$ED$6,1,IF(T563&gt;$ED$6,0,NETWORKDAYS(T563,$ED$6,祭日リスト)/NETWORKDAYS(T563,U563,祭日リスト)))*$GG563*週間進捗報告書!$G$11,0)</f>
        <v>0</v>
      </c>
      <c r="EH563" s="328">
        <f>IF(Y563&lt;&gt;"",IF(Y563&lt;=$ED$6,1,IF(X563&gt;$ED$6,0,NETWORKDAYS(X563,$ED$6,祭日リスト)/NETWORKDAYS(X563,Y563,祭日リスト)))*$GG563*週間進捗報告書!$G$12,0)</f>
        <v>0</v>
      </c>
      <c r="EI563" s="328">
        <f>IF(AG563&lt;&gt;"",IF(AG563&lt;=$ED$6,1,IF(AF563&gt;$ED$6,0,NETWORKDAYS(AF563,$ED$6,祭日リスト)/NETWORKDAYS(AF563,AG563,祭日リスト)))*$GG563*週間進捗報告書!$G$13,0)</f>
        <v>0</v>
      </c>
      <c r="EJ563" s="328">
        <f>IF(AK563&lt;&gt;"",IF(AK563&lt;=$ED$6,1,IF(AJ563&gt;$ED$6,0,NETWORKDAYS(AJ563,$ED$6,祭日リスト)/NETWORKDAYS(AJ563,AK563,祭日リスト)))*$GG563*週間進捗報告書!$G$14,0)</f>
        <v>0</v>
      </c>
      <c r="EK563" s="328">
        <f>IF(AS563&lt;&gt;"",IF(AS563&lt;=$ED$6,1,IF(AR563&gt;$ED$6,0,NETWORKDAYS(AR563,$ED$6,祭日リスト)/NETWORKDAYS(AR563,AS563,祭日リスト)))*$GG563*週間進捗報告書!$G$15,0)</f>
        <v>0</v>
      </c>
      <c r="EL563" s="328">
        <f>IF(AW563&lt;&gt;"",IF(AW563&lt;=$ED$6,1,IF(AV563&gt;$ED$6,0,NETWORKDAYS(AV563,$ED$6,祭日リスト)/NETWORKDAYS(AV563,AW563,祭日リスト)))*$GG563*週間進捗報告書!$G$16,0)</f>
        <v>0</v>
      </c>
      <c r="EM563" s="328">
        <f>IF(BE563&lt;&gt;"",IF(BE563&lt;=$ED$6,1,IF(BD563&gt;$ED$6,0,NETWORKDAYS(BD563,$ED$6,祭日リスト)/NETWORKDAYS(BD563,BE563,祭日リスト)))*$GG563*週間進捗報告書!$G$17,0)</f>
        <v>0</v>
      </c>
      <c r="EN563" s="328">
        <f>IF(BI563&lt;&gt;"",IF(BI563&lt;=$ED$6,1,IF(BH563&gt;$ED$6,0,NETWORKDAYS(BH563,$ED$6,祭日リスト)/NETWORKDAYS(BH563,BI563,祭日リスト)))*$GG563*週間進捗報告書!$G$18,0)</f>
        <v>0</v>
      </c>
      <c r="EO563" s="328">
        <f>IF(BQ563&lt;&gt;"",IF(BQ563&lt;=$ED$6,1,IF(BP563&gt;$ED$6,0,NETWORKDAYS(BP563,$ED$6,祭日リスト)/NETWORKDAYS(BP563,BQ563,祭日リスト)))*$GG563*週間進捗報告書!$G$19,0)</f>
        <v>0</v>
      </c>
      <c r="EP563" s="328">
        <f>IF(BU563&lt;&gt;"",IF(BU563&lt;=$ED$6,1,IF(BT563&gt;$ED$6,0,NETWORKDAYS(BT563,$ED$6,祭日リスト)/NETWORKDAYS(BT563,BU563,祭日リスト)))*$GG563*週間進捗報告書!$G$20,0)</f>
        <v>0</v>
      </c>
      <c r="ER563" s="547">
        <f t="shared" ref="ER563:FC563" si="28779">EE563-EE564</f>
        <v>0</v>
      </c>
      <c r="ES563" s="547">
        <f t="shared" si="28779"/>
        <v>0</v>
      </c>
      <c r="ET563" s="547">
        <f t="shared" si="28779"/>
        <v>0</v>
      </c>
      <c r="EU563" s="547">
        <f t="shared" si="28779"/>
        <v>0</v>
      </c>
      <c r="EV563" s="547">
        <f t="shared" si="28779"/>
        <v>0</v>
      </c>
      <c r="EW563" s="547">
        <f t="shared" si="28779"/>
        <v>0</v>
      </c>
      <c r="EX563" s="547">
        <f t="shared" si="28779"/>
        <v>0</v>
      </c>
      <c r="EY563" s="547">
        <f t="shared" si="28779"/>
        <v>0</v>
      </c>
      <c r="EZ563" s="547">
        <f t="shared" si="28779"/>
        <v>0</v>
      </c>
      <c r="FA563" s="547">
        <f t="shared" si="28779"/>
        <v>0</v>
      </c>
      <c r="FB563" s="547">
        <f t="shared" si="28779"/>
        <v>0</v>
      </c>
      <c r="FC563" s="547">
        <f t="shared" si="28779"/>
        <v>0</v>
      </c>
      <c r="FD563" s="547">
        <f t="shared" ref="FD563" si="28780">SUM(ER563:FC564)</f>
        <v>0</v>
      </c>
      <c r="FE563" s="333"/>
      <c r="FG563" s="32">
        <f>IF(AND($M563&lt;&gt;$FF$7),1,0)</f>
        <v>0</v>
      </c>
      <c r="FH563" s="32">
        <f>IF(AND($Q563&lt;&gt;$FF$7),1,0)</f>
        <v>0</v>
      </c>
      <c r="FI563" s="32">
        <f>IF(AND($U563&lt;&gt;$FF$7),1,0)</f>
        <v>0</v>
      </c>
      <c r="FJ563" s="32">
        <f>IF(AND($Y563&lt;&gt;$FF$7),1,0)</f>
        <v>0</v>
      </c>
      <c r="FK563" s="32">
        <f>IF(AND($AG563&lt;&gt;$FF$7),1,0)</f>
        <v>0</v>
      </c>
      <c r="FL563" s="32">
        <f>IF(AND($AK563&lt;&gt;$FF$7),1,0)</f>
        <v>0</v>
      </c>
      <c r="FM563" s="32">
        <f>IF(AND($AS563&lt;&gt;$FF$7),1,0)</f>
        <v>0</v>
      </c>
      <c r="FN563" s="32">
        <f>IF(AND($AW563&lt;&gt;$FF$7),1,0)</f>
        <v>0</v>
      </c>
      <c r="FO563" s="32">
        <f>IF(AND($BE563&lt;&gt;$FF$7),1,0)</f>
        <v>0</v>
      </c>
      <c r="FP563" s="32">
        <f>IF(AND($BI563&lt;&gt;$FF$7),1,0)</f>
        <v>0</v>
      </c>
      <c r="FQ563" s="32">
        <f>IF(AND($BQ563&lt;&gt;$FF$7),1,0)</f>
        <v>0</v>
      </c>
      <c r="FR563" s="32">
        <f>IF(AND($BU563&lt;&gt;$FF$7),1,0)</f>
        <v>0</v>
      </c>
      <c r="FU563" s="294">
        <f t="shared" ref="FU563" si="28781">IF($K563&lt;&gt;"NG",$GG563,0)</f>
        <v>0</v>
      </c>
      <c r="FV563" s="294">
        <f t="shared" ref="FV563" si="28782">IF($O563&lt;&gt;"NG",$GG563,0)</f>
        <v>0</v>
      </c>
      <c r="FW563" s="294">
        <f t="shared" ref="FW563" si="28783">IF($S563&lt;&gt;"NG",$GG563,0)</f>
        <v>0</v>
      </c>
      <c r="FX563" s="294">
        <f t="shared" ref="FX563" si="28784">IF($W563&lt;&gt;"NG",$GG563,0)</f>
        <v>0</v>
      </c>
      <c r="FY563" s="294">
        <f t="shared" ref="FY563" si="28785">IF($AE563&lt;&gt;"NG",$GG563,0)</f>
        <v>0</v>
      </c>
      <c r="FZ563" s="294">
        <f t="shared" ref="FZ563" si="28786">IF($AI563&lt;&gt;"NG",$GG563,0)</f>
        <v>0</v>
      </c>
      <c r="GA563" s="294">
        <f t="shared" ref="GA563" si="28787">IF($AQ563&lt;&gt;"NG",$GG563,0)</f>
        <v>0</v>
      </c>
      <c r="GB563" s="294">
        <f t="shared" ref="GB563" si="28788">IF($AU563&lt;&gt;"NG",$GG563,0)</f>
        <v>0</v>
      </c>
      <c r="GC563" s="294">
        <f t="shared" ref="GC563" si="28789">IF($BC563&lt;&gt;"NG",$GG563,0)</f>
        <v>0</v>
      </c>
      <c r="GD563" s="294">
        <f t="shared" ref="GD563" si="28790">IF($BG563&lt;&gt;"NG",$GG563,0)</f>
        <v>0</v>
      </c>
      <c r="GE563" s="294">
        <f t="shared" ref="GE563" si="28791">IF($BO563&lt;&gt;"NG",$GG563,0)</f>
        <v>0</v>
      </c>
      <c r="GF563" s="294">
        <f t="shared" ref="GF563" si="28792">IF($BS563&lt;&gt;"NG",$GG563,0)</f>
        <v>0</v>
      </c>
      <c r="GG563" s="294" t="e">
        <f>VLOOKUP($D563,リスト!$D:$S,15,FALSE)</f>
        <v>#N/A</v>
      </c>
      <c r="GH563" s="2" t="e">
        <f>INDEX(リスト!$V:$V,MATCH(中日程計画表!$D563,リスト!$D:$D,0))</f>
        <v>#N/A</v>
      </c>
      <c r="GI563" s="2" t="e">
        <f>INDEX(リスト!$A:$A,MATCH(中日程計画表!$D563,リスト!$D:$D,0))</f>
        <v>#N/A</v>
      </c>
      <c r="GJ563" s="2" t="e">
        <f>INDEX(リスト!$U:$U,MATCH(中日程計画表!$D563,リスト!$D:$D,0))</f>
        <v>#N/A</v>
      </c>
      <c r="GK563" s="5" t="e">
        <f>INDEX(リスト!$W:$W,MATCH(中日程計画表!$D563,リスト!$D:$D,0))</f>
        <v>#N/A</v>
      </c>
      <c r="GL563" s="2" t="s">
        <v>200</v>
      </c>
      <c r="GM563" s="296">
        <f>D563</f>
        <v>0</v>
      </c>
      <c r="GN563" s="296">
        <f>E563</f>
        <v>0</v>
      </c>
      <c r="GU563" s="460" t="str">
        <f t="shared" ref="GU563" si="28793">AE563</f>
        <v>NG</v>
      </c>
      <c r="GV563" s="460">
        <f t="shared" ref="GV563" si="28794">EI563</f>
        <v>0</v>
      </c>
      <c r="GW563" s="460">
        <f t="shared" ref="GW563" si="28795">EI564</f>
        <v>0</v>
      </c>
      <c r="GX563" s="462">
        <f t="shared" ref="GX563" si="28796">EV563</f>
        <v>0</v>
      </c>
      <c r="GY563" s="460" t="str">
        <f t="shared" ref="GY563" si="28797">AI563</f>
        <v>NG</v>
      </c>
      <c r="GZ563" s="460">
        <f t="shared" ref="GZ563" si="28798">EJ563</f>
        <v>0</v>
      </c>
      <c r="HA563" s="460">
        <f t="shared" ref="HA563" si="28799">EJ564</f>
        <v>0</v>
      </c>
      <c r="HB563" s="462">
        <f t="shared" ref="HB563" si="28800">EW563</f>
        <v>0</v>
      </c>
      <c r="HC563" s="460" t="str">
        <f t="shared" ref="HC563" si="28801">AQ563</f>
        <v>NG</v>
      </c>
      <c r="HD563" s="460">
        <f t="shared" ref="HD563" si="28802">EK563</f>
        <v>0</v>
      </c>
      <c r="HE563" s="460">
        <f t="shared" ref="HE563" si="28803">EK564</f>
        <v>0</v>
      </c>
      <c r="HF563" s="462">
        <f t="shared" ref="HF563" si="28804">EX563</f>
        <v>0</v>
      </c>
      <c r="HG563" s="460" t="str">
        <f t="shared" ref="HG563" si="28805">AU563</f>
        <v>NG</v>
      </c>
      <c r="HH563" s="460">
        <f t="shared" ref="HH563" si="28806">EL563</f>
        <v>0</v>
      </c>
      <c r="HI563" s="460">
        <f t="shared" ref="HI563" si="28807">EL564</f>
        <v>0</v>
      </c>
      <c r="HJ563" s="462">
        <f t="shared" ref="HJ563" si="28808">EY563</f>
        <v>0</v>
      </c>
      <c r="HK563" s="460" t="str">
        <f t="shared" ref="HK563" si="28809">BC563</f>
        <v>NG</v>
      </c>
      <c r="HL563" s="460">
        <f t="shared" ref="HL563" si="28810">EM563</f>
        <v>0</v>
      </c>
      <c r="HM563" s="460">
        <f t="shared" ref="HM563" si="28811">EM564</f>
        <v>0</v>
      </c>
      <c r="HN563" s="462">
        <f t="shared" ref="HN563" si="28812">EZ563</f>
        <v>0</v>
      </c>
      <c r="HO563" s="460" t="str">
        <f t="shared" ref="HO563" si="28813">BG563</f>
        <v>NG</v>
      </c>
      <c r="HP563" s="460">
        <f t="shared" ref="HP563" si="28814">EN563</f>
        <v>0</v>
      </c>
      <c r="HQ563" s="460">
        <f t="shared" ref="HQ563" si="28815">EN564</f>
        <v>0</v>
      </c>
      <c r="HR563" s="462">
        <f t="shared" ref="HR563" si="28816">FA563</f>
        <v>0</v>
      </c>
      <c r="HS563" s="332"/>
    </row>
    <row r="564" spans="1:227" ht="12" customHeight="1">
      <c r="A564" s="489"/>
      <c r="B564" s="487"/>
      <c r="C564" s="475"/>
      <c r="D564" s="485"/>
      <c r="E564" s="483"/>
      <c r="F564" s="317"/>
      <c r="G564" s="317"/>
      <c r="H564" s="317"/>
      <c r="I564" s="317"/>
      <c r="J564" s="316"/>
      <c r="K564" s="481"/>
      <c r="L564" s="77"/>
      <c r="M564" s="77"/>
      <c r="N564" s="471"/>
      <c r="O564" s="475"/>
      <c r="P564" s="77"/>
      <c r="Q564" s="77"/>
      <c r="R564" s="471"/>
      <c r="S564" s="475"/>
      <c r="T564" s="77"/>
      <c r="U564" s="77"/>
      <c r="V564" s="471"/>
      <c r="W564" s="473"/>
      <c r="X564" s="77"/>
      <c r="Y564" s="77"/>
      <c r="Z564" s="471"/>
      <c r="AA564" s="477"/>
      <c r="AB564" s="80"/>
      <c r="AC564" s="80"/>
      <c r="AD564" s="471"/>
      <c r="AE564" s="473"/>
      <c r="AF564" s="77"/>
      <c r="AG564" s="77"/>
      <c r="AH564" s="471"/>
      <c r="AI564" s="473"/>
      <c r="AJ564" s="77"/>
      <c r="AK564" s="77"/>
      <c r="AL564" s="471"/>
      <c r="AM564" s="477"/>
      <c r="AN564" s="80"/>
      <c r="AO564" s="80"/>
      <c r="AP564" s="471"/>
      <c r="AQ564" s="473"/>
      <c r="AR564" s="77"/>
      <c r="AS564" s="77"/>
      <c r="AT564" s="471"/>
      <c r="AU564" s="473"/>
      <c r="AV564" s="77"/>
      <c r="AW564" s="77"/>
      <c r="AX564" s="471"/>
      <c r="AY564" s="477"/>
      <c r="AZ564" s="80"/>
      <c r="BA564" s="80"/>
      <c r="BB564" s="471"/>
      <c r="BC564" s="475"/>
      <c r="BD564" s="77"/>
      <c r="BE564" s="77"/>
      <c r="BF564" s="471"/>
      <c r="BG564" s="473"/>
      <c r="BH564" s="77"/>
      <c r="BI564" s="77"/>
      <c r="BJ564" s="471"/>
      <c r="BK564" s="477"/>
      <c r="BL564" s="80"/>
      <c r="BM564" s="80"/>
      <c r="BN564" s="471"/>
      <c r="BO564" s="475"/>
      <c r="BP564" s="77"/>
      <c r="BQ564" s="77"/>
      <c r="BR564" s="471"/>
      <c r="BS564" s="473"/>
      <c r="BT564" s="77"/>
      <c r="BU564" s="77"/>
      <c r="BV564" s="471"/>
      <c r="BW564" s="469"/>
      <c r="BX564" s="467"/>
      <c r="BY564" s="490"/>
      <c r="CA564" s="19">
        <f t="shared" ref="CA564" si="28817">IF(AND($N563=1,$M564&lt;&gt;$BZ$7),1,0)</f>
        <v>0</v>
      </c>
      <c r="CB564" s="19">
        <f t="shared" ref="CB564" si="28818">IF(AND($R563=1,$Q564&lt;&gt;$BZ$7),1,0)</f>
        <v>0</v>
      </c>
      <c r="CC564" s="19">
        <f t="shared" ref="CC564" si="28819">IF(AND($V563=1,$U564&lt;&gt;$BZ$7),1,0)</f>
        <v>0</v>
      </c>
      <c r="CD564" s="19">
        <f t="shared" ref="CD564" si="28820">IF(AND($Z563=1,$Y564&lt;&gt;$BZ$7),1,0)</f>
        <v>0</v>
      </c>
      <c r="CE564" s="19">
        <f t="shared" ref="CE564" si="28821">IF(AND($AH563=1,$AG564&lt;&gt;$BZ$7),1,0)</f>
        <v>0</v>
      </c>
      <c r="CF564" s="19">
        <f t="shared" ref="CF564" si="28822">IF(AND($AL563=1,$AK564&lt;&gt;$BZ$7),1,0)</f>
        <v>0</v>
      </c>
      <c r="CG564" s="19">
        <f t="shared" ref="CG564" si="28823">IF(AND($AT563=1,$AS564&lt;&gt;$BZ$7),1,0)</f>
        <v>0</v>
      </c>
      <c r="CH564" s="19">
        <f t="shared" ref="CH564" si="28824">IF(AND($AX563=1,$AW564&lt;&gt;$BZ$7),1,0)</f>
        <v>0</v>
      </c>
      <c r="CI564" s="19">
        <f t="shared" ref="CI564" si="28825">IF(AND($BF563=1,$BE564&lt;&gt;$BZ$7),1,0)</f>
        <v>0</v>
      </c>
      <c r="CJ564" s="19">
        <f t="shared" ref="CJ564" si="28826">IF(AND($BJ563=1,$BI564&lt;&gt;$BZ$7),1,0)</f>
        <v>0</v>
      </c>
      <c r="CK564" s="19">
        <f t="shared" ref="CK564" si="28827">IF(AND($BR563=1,$BQ564&lt;&gt;$BZ$7),1,0)</f>
        <v>0</v>
      </c>
      <c r="CL564" s="19">
        <f t="shared" ref="CL564" si="28828">IF(AND($BV563=1,$BU564&lt;&gt;$BZ$7),1,0)</f>
        <v>0</v>
      </c>
      <c r="CO564" s="19">
        <f>IF(AND($M564&lt;&gt;$CN$7,$M564&lt;=$CN$6),1,0)</f>
        <v>0</v>
      </c>
      <c r="CP564" s="19">
        <f>IF(AND($Q564&lt;&gt;$CN$7,$Q564&lt;=$CN$6),1,0)</f>
        <v>0</v>
      </c>
      <c r="CQ564" s="19">
        <f>IF(AND($U564&lt;&gt;$CN$7,$U564&lt;=$CN$6),1,0)</f>
        <v>0</v>
      </c>
      <c r="CR564" s="19">
        <f>IF(AND($Y564&lt;&gt;$CN$7,$Y564&lt;=$CN$6),1,0)</f>
        <v>0</v>
      </c>
      <c r="CS564" s="19">
        <f>IF(AND($AG564&lt;&gt;$CN$7,$AG564&lt;=$CN$6),1,0)</f>
        <v>0</v>
      </c>
      <c r="CT564" s="19">
        <f>IF(AND($AK564&lt;&gt;$CN$7,$AK564&lt;=$CN$6),1,0)</f>
        <v>0</v>
      </c>
      <c r="CU564" s="19">
        <f>IF(AND($AS564&lt;&gt;$CN$7,$AS564&lt;=$CN$6),1,0)</f>
        <v>0</v>
      </c>
      <c r="CV564" s="19">
        <f>IF(AND($AW564&lt;&gt;$CN$7,$AW564&lt;=$CN$6),1,0)</f>
        <v>0</v>
      </c>
      <c r="CW564" s="19">
        <f>IF(AND($BE564&lt;&gt;$CN$7,$BE564&lt;=$CN$6),1,0)</f>
        <v>0</v>
      </c>
      <c r="CX564" s="19">
        <f>IF(AND($BI564&lt;&gt;$CN$7,$BI564&lt;=$CN$6),1,0)</f>
        <v>0</v>
      </c>
      <c r="CY564" s="19">
        <f>IF(AND($BQ564&lt;&gt;$CN$7,$BQ564&lt;=$CN$6),1,0)</f>
        <v>0</v>
      </c>
      <c r="CZ564" s="19">
        <f>IF(AND($BU564&lt;&gt;$CN$7,$BU564&lt;=$CN$6),1,0)</f>
        <v>0</v>
      </c>
      <c r="DC564" s="19">
        <f>IF($N563=1,1,0)</f>
        <v>0</v>
      </c>
      <c r="DD564" s="19">
        <f>IF($R563=1,1,0)</f>
        <v>0</v>
      </c>
      <c r="DE564" s="19">
        <f>IF($V563=1,1,0)</f>
        <v>0</v>
      </c>
      <c r="DF564" s="19">
        <f>IF($Z563=1,1,0)</f>
        <v>0</v>
      </c>
      <c r="DG564" s="19">
        <f>IF($AH563=1,1,0)</f>
        <v>0</v>
      </c>
      <c r="DH564" s="19">
        <f>IF($AL563=1,1,0)</f>
        <v>0</v>
      </c>
      <c r="DI564" s="19">
        <f>IF($AT563=1,1,0)</f>
        <v>0</v>
      </c>
      <c r="DJ564" s="19">
        <f>IF($AX563=1,1,0)</f>
        <v>0</v>
      </c>
      <c r="DK564" s="19">
        <f>IF($BF563=1,1,0)</f>
        <v>0</v>
      </c>
      <c r="DL564" s="19">
        <f>IF($BJ563=1,1,0)</f>
        <v>0</v>
      </c>
      <c r="DM564" s="19">
        <f>IF($BR563=1,1,0)</f>
        <v>0</v>
      </c>
      <c r="DN564" s="19">
        <f>IF($BV563=1,1,0)</f>
        <v>0</v>
      </c>
      <c r="DQ564" s="19">
        <f t="shared" ref="DQ564" si="28829">IF($N563=1,1,0)</f>
        <v>0</v>
      </c>
      <c r="DR564" s="19">
        <f t="shared" ref="DR564" si="28830">IF($R563=1,1,0)</f>
        <v>0</v>
      </c>
      <c r="DS564" s="19">
        <f t="shared" ref="DS564" si="28831">IF($V563=1,1,0)</f>
        <v>0</v>
      </c>
      <c r="DT564" s="19">
        <f t="shared" ref="DT564" si="28832">IF($Z563=1,1,0)</f>
        <v>0</v>
      </c>
      <c r="DU564" s="19">
        <f t="shared" ref="DU564" si="28833">IF($AH563=1,1,0)</f>
        <v>0</v>
      </c>
      <c r="DV564" s="19">
        <f t="shared" ref="DV564" si="28834">IF($AL563=1,1,0)</f>
        <v>0</v>
      </c>
      <c r="DW564" s="19">
        <f t="shared" ref="DW564" si="28835">IF($AT563=1,1,0)</f>
        <v>0</v>
      </c>
      <c r="DX564" s="19">
        <f t="shared" ref="DX564" si="28836">IF($AX563=1,1,0)</f>
        <v>0</v>
      </c>
      <c r="DY564" s="19">
        <f t="shared" ref="DY564" si="28837">IF($BF563=1,1,0)</f>
        <v>0</v>
      </c>
      <c r="DZ564" s="19">
        <f t="shared" ref="DZ564" si="28838">IF($BJ563=1,1,0)</f>
        <v>0</v>
      </c>
      <c r="EA564" s="19">
        <f t="shared" ref="EA564" si="28839">IF($BR563=1,1,0)</f>
        <v>0</v>
      </c>
      <c r="EB564" s="19">
        <f t="shared" ref="EB564" si="28840">IF($BV563=1,1,0)</f>
        <v>0</v>
      </c>
      <c r="EE564" s="329">
        <f>N563*$FU564*週間進捗報告書!$G$9</f>
        <v>0</v>
      </c>
      <c r="EF564" s="329">
        <f>R563*$FV564*週間進捗報告書!$G$10</f>
        <v>0</v>
      </c>
      <c r="EG564" s="329">
        <f>V563*$FW564*週間進捗報告書!$G$11</f>
        <v>0</v>
      </c>
      <c r="EH564" s="329">
        <f>Z563*$FX564*週間進捗報告書!$G$12</f>
        <v>0</v>
      </c>
      <c r="EI564" s="329">
        <f>AH563*$FY564*週間進捗報告書!$G$13</f>
        <v>0</v>
      </c>
      <c r="EJ564" s="329">
        <f>AL563*$FZ564*週間進捗報告書!$G$14</f>
        <v>0</v>
      </c>
      <c r="EK564" s="329">
        <f>AT563*$GA564*週間進捗報告書!$G$15</f>
        <v>0</v>
      </c>
      <c r="EL564" s="329">
        <f>AX563*$GB564*週間進捗報告書!$G$16</f>
        <v>0</v>
      </c>
      <c r="EM564" s="329">
        <f>BF563*$GC564*週間進捗報告書!$G$17</f>
        <v>0</v>
      </c>
      <c r="EN564" s="329">
        <f>BJ563*$GD564*週間進捗報告書!$G$18</f>
        <v>0</v>
      </c>
      <c r="EO564" s="329">
        <f>BR563*$GE564*週間進捗報告書!$G$19</f>
        <v>0</v>
      </c>
      <c r="EP564" s="329">
        <f>BV563*$GF564*週間進捗報告書!$G$20</f>
        <v>0</v>
      </c>
      <c r="ER564" s="547"/>
      <c r="ES564" s="547"/>
      <c r="ET564" s="547"/>
      <c r="EU564" s="547"/>
      <c r="EV564" s="547"/>
      <c r="EW564" s="547"/>
      <c r="EX564" s="547"/>
      <c r="EY564" s="547"/>
      <c r="EZ564" s="547"/>
      <c r="FA564" s="547"/>
      <c r="FB564" s="547"/>
      <c r="FC564" s="547"/>
      <c r="FD564" s="547"/>
      <c r="FE564" s="332"/>
      <c r="FG564" s="19"/>
      <c r="FH564" s="19"/>
      <c r="FI564" s="19"/>
      <c r="FJ564" s="19"/>
      <c r="FK564" s="19"/>
      <c r="FL564" s="19"/>
      <c r="FM564" s="19"/>
      <c r="FN564" s="19"/>
      <c r="FO564" s="19"/>
      <c r="FP564" s="19"/>
      <c r="FQ564" s="19"/>
      <c r="FR564" s="19"/>
      <c r="FU564" s="295">
        <f t="shared" ref="FU564" si="28841">FU563</f>
        <v>0</v>
      </c>
      <c r="FV564" s="295">
        <f t="shared" ref="FV564" si="28842">FV563</f>
        <v>0</v>
      </c>
      <c r="FW564" s="295">
        <f t="shared" ref="FW564" si="28843">FW563</f>
        <v>0</v>
      </c>
      <c r="FX564" s="295">
        <f t="shared" ref="FX564" si="28844">FX563</f>
        <v>0</v>
      </c>
      <c r="FY564" s="295">
        <f t="shared" ref="FY564" si="28845">FY563</f>
        <v>0</v>
      </c>
      <c r="FZ564" s="295">
        <f t="shared" ref="FZ564" si="28846">FZ563</f>
        <v>0</v>
      </c>
      <c r="GA564" s="295">
        <f t="shared" ref="GA564" si="28847">GA563</f>
        <v>0</v>
      </c>
      <c r="GB564" s="295">
        <f t="shared" ref="GB564" si="28848">GB563</f>
        <v>0</v>
      </c>
      <c r="GC564" s="295">
        <f t="shared" ref="GC564" si="28849">GC563</f>
        <v>0</v>
      </c>
      <c r="GD564" s="295">
        <f t="shared" ref="GD564" si="28850">GD563</f>
        <v>0</v>
      </c>
      <c r="GE564" s="295">
        <f t="shared" ref="GE564" si="28851">GE563</f>
        <v>0</v>
      </c>
      <c r="GF564" s="295">
        <f t="shared" ref="GF564" si="28852">GF563</f>
        <v>0</v>
      </c>
      <c r="GG564" s="295" t="e">
        <f t="shared" ref="GG564" si="28853">GG563</f>
        <v>#N/A</v>
      </c>
      <c r="GH564" s="2" t="e">
        <f>INDEX(リスト!$V:$V,MATCH(中日程計画表!$D563,リスト!$D:$D,0))</f>
        <v>#N/A</v>
      </c>
      <c r="GI564" s="2" t="e">
        <f>INDEX(リスト!$A:$A,MATCH(中日程計画表!$D563,リスト!$D:$D,0))</f>
        <v>#N/A</v>
      </c>
      <c r="GJ564" s="2" t="e">
        <f>INDEX(リスト!$U:$U,MATCH(中日程計画表!$D563,リスト!$D:$D,0))</f>
        <v>#N/A</v>
      </c>
      <c r="GK564" s="5" t="e">
        <f>INDEX(リスト!$W:$W,MATCH(中日程計画表!$D563,リスト!$D:$D,0))</f>
        <v>#N/A</v>
      </c>
      <c r="GL564" s="2" t="s">
        <v>201</v>
      </c>
      <c r="GM564" s="296">
        <f t="shared" ref="GM564" si="28854">GM563</f>
        <v>0</v>
      </c>
      <c r="GN564" s="296">
        <f t="shared" ref="GN564" si="28855">GN563</f>
        <v>0</v>
      </c>
      <c r="GU564" s="461"/>
      <c r="GV564" s="460"/>
      <c r="GW564" s="460"/>
      <c r="GX564" s="461"/>
      <c r="GY564" s="461"/>
      <c r="GZ564" s="460"/>
      <c r="HA564" s="460"/>
      <c r="HB564" s="461"/>
      <c r="HC564" s="461"/>
      <c r="HD564" s="460"/>
      <c r="HE564" s="460"/>
      <c r="HF564" s="461"/>
      <c r="HG564" s="461"/>
      <c r="HH564" s="460"/>
      <c r="HI564" s="460"/>
      <c r="HJ564" s="461"/>
      <c r="HK564" s="461"/>
      <c r="HL564" s="460"/>
      <c r="HM564" s="460"/>
      <c r="HN564" s="461"/>
      <c r="HO564" s="461"/>
      <c r="HP564" s="460"/>
      <c r="HQ564" s="460"/>
      <c r="HR564" s="461"/>
      <c r="HS564" s="4"/>
    </row>
    <row r="565" spans="1:227" ht="12" customHeight="1">
      <c r="A565" s="488" t="str">
        <f t="shared" ref="A565" ca="1" si="28856">INDIRECT("リスト!A"&amp;B565+6)</f>
        <v/>
      </c>
      <c r="B565" s="486">
        <f t="shared" ref="B565" si="28857">ROUNDDOWN((ROW()-6)/2,0)+1</f>
        <v>280</v>
      </c>
      <c r="C565" s="474" t="str">
        <f>機能グループ名</f>
        <v/>
      </c>
      <c r="D565" s="484">
        <f>機能ID</f>
        <v>0</v>
      </c>
      <c r="E565" s="482">
        <f>機能名</f>
        <v>0</v>
      </c>
      <c r="F565" s="315"/>
      <c r="G565" s="315"/>
      <c r="H565" s="315"/>
      <c r="I565" s="315"/>
      <c r="J565" s="316"/>
      <c r="K565" s="480" t="str">
        <f>担当者_SR</f>
        <v>NG</v>
      </c>
      <c r="L565" s="76"/>
      <c r="M565" s="76"/>
      <c r="N565" s="470"/>
      <c r="O565" s="474" t="str">
        <f>担当者_SRR</f>
        <v>NG</v>
      </c>
      <c r="P565" s="76"/>
      <c r="Q565" s="76"/>
      <c r="R565" s="470"/>
      <c r="S565" s="474" t="str">
        <f>担当者_DS</f>
        <v>NG</v>
      </c>
      <c r="T565" s="76"/>
      <c r="U565" s="76"/>
      <c r="V565" s="470"/>
      <c r="W565" s="472" t="str">
        <f>担当者_DSR</f>
        <v>NG</v>
      </c>
      <c r="X565" s="76"/>
      <c r="Y565" s="76"/>
      <c r="Z565" s="470"/>
      <c r="AA565" s="476"/>
      <c r="AB565" s="79"/>
      <c r="AC565" s="79"/>
      <c r="AD565" s="470">
        <f>IF(AC566 &lt;&gt; "",1,0)</f>
        <v>0</v>
      </c>
      <c r="AE565" s="472" t="str">
        <f>担当者_CD</f>
        <v>NG</v>
      </c>
      <c r="AF565" s="76"/>
      <c r="AG565" s="76"/>
      <c r="AH565" s="470"/>
      <c r="AI565" s="472" t="str">
        <f>担当者_DD</f>
        <v>NG</v>
      </c>
      <c r="AJ565" s="76"/>
      <c r="AK565" s="76"/>
      <c r="AL565" s="470"/>
      <c r="AM565" s="476"/>
      <c r="AN565" s="79"/>
      <c r="AO565" s="79"/>
      <c r="AP565" s="470">
        <f>IF(AO566 &lt;&gt; "",1,0)</f>
        <v>0</v>
      </c>
      <c r="AQ565" s="472" t="str">
        <f>担当者_MCL</f>
        <v>NG</v>
      </c>
      <c r="AR565" s="76"/>
      <c r="AS565" s="76"/>
      <c r="AT565" s="470"/>
      <c r="AU565" s="472" t="str">
        <f>担当者_MCLR</f>
        <v>NG</v>
      </c>
      <c r="AV565" s="76"/>
      <c r="AW565" s="76"/>
      <c r="AX565" s="470"/>
      <c r="AY565" s="476"/>
      <c r="AZ565" s="79"/>
      <c r="BA565" s="79"/>
      <c r="BB565" s="470">
        <f>IF(BA566 &lt;&gt; "",1,0)</f>
        <v>0</v>
      </c>
      <c r="BC565" s="474" t="str">
        <f>担当者_MT</f>
        <v>NG</v>
      </c>
      <c r="BD565" s="76"/>
      <c r="BE565" s="76"/>
      <c r="BF565" s="470"/>
      <c r="BG565" s="472" t="str">
        <f>担当者_M検</f>
        <v>NG</v>
      </c>
      <c r="BH565" s="76"/>
      <c r="BI565" s="76"/>
      <c r="BJ565" s="470"/>
      <c r="BK565" s="476"/>
      <c r="BL565" s="79"/>
      <c r="BM565" s="79"/>
      <c r="BN565" s="470">
        <v>0</v>
      </c>
      <c r="BO565" s="474" t="str">
        <f>担当者_モテ</f>
        <v>NG</v>
      </c>
      <c r="BP565" s="76"/>
      <c r="BQ565" s="76"/>
      <c r="BR565" s="470"/>
      <c r="BS565" s="472" t="str">
        <f>担当者_モテR</f>
        <v>NG</v>
      </c>
      <c r="BT565" s="76"/>
      <c r="BU565" s="76"/>
      <c r="BV565" s="470"/>
      <c r="BW565" s="468">
        <f t="shared" ref="BW565" si="28858">IFERROR(SUM(IF(K565&lt;&gt;"NG",N565*K$1,0),IF(O565&lt;&gt;"NG",R565*O$1,0),IF(S565&lt;&gt;"NG",V565*S$1,0),IF(W565&lt;&gt;"NG",Z565*W$1,0),IF(AA565&lt;&gt;"NG",AD565*AA$1,0),IF(AE565&lt;&gt;"NG",AH565*AE$1,0),IF(AI565&lt;&gt;"NG",AL565*AI$1,0),IF(AM565&lt;&gt;"NG",AP565*AM$1,0),IF(AQ565&lt;&gt;"NG",AT565*AQ$1,0),IF(AU565&lt;&gt;"NG",AX565*AU$1,0),IF(AY565&lt;&gt;"NG",BB565*AY$1,0),IF(BC565&lt;&gt;"NG",BF565*BC$1,0),IF(BG565&lt;&gt;"NG",BJ565*BG$1,0),IF(BK565&lt;&gt;"NG",BN565*BK$1,0),IF(BO565&lt;&gt;"NG",BR565*BO$1,0),IF(BS565&lt;&gt;"NG",BV565*BS$1,0))/SUM(IF(K565&lt;&gt;"NG",K$1,0),IF(O565&lt;&gt;"NG",O$1,0),IF(S565&lt;&gt;"NG",S$1,0),IF(W565&lt;&gt;"NG",W$1,0),IF(AA565&lt;&gt;"NG",AA$1,0),IF(AE565&lt;&gt;"NG",AE$1,0),IF(AI565&lt;&gt;"NG",AI$1,0),IF(AM565&lt;&gt;"NG",AM$1,0),IF(AQ565&lt;&gt;"NG",AQ$1,0),IF(AU565&lt;&gt;"NG",AU$1,0),IF(AY565&lt;&gt;"NG",AY$1,0),IF(BC565&lt;&gt;"NG",BC$1,0),IF(BG565&lt;&gt;"NG",BG$1,0),IF(BK565&lt;&gt;"NG",BK$1,0),IF(BO565&lt;&gt;"NG",BO$1,0),IF(BS565&lt;&gt;"NG",BS$1,0)),0)</f>
        <v>0</v>
      </c>
      <c r="BX565" s="466"/>
      <c r="BY565" s="490"/>
      <c r="BZ565" s="5"/>
      <c r="CA565" s="32">
        <f t="shared" ref="CA565" si="28859">IF(AND($M565&lt;&gt;$BZ$5,$M565&lt;=$BZ$6,$M565&lt;&gt;$BZ$7),1,0)</f>
        <v>0</v>
      </c>
      <c r="CB565" s="32">
        <f t="shared" ref="CB565" si="28860">IF(AND($Q565&lt;&gt;$BZ$5,$Q565&lt;=$BZ$6,$Q565&lt;&gt;$BZ$7),1,0)</f>
        <v>0</v>
      </c>
      <c r="CC565" s="32">
        <f t="shared" ref="CC565" si="28861">IF(AND($U565&lt;&gt;$BZ$5,$U565&lt;=$BZ$6,$U565&lt;&gt;$BZ$7),1,0)</f>
        <v>0</v>
      </c>
      <c r="CD565" s="32">
        <f t="shared" ref="CD565" si="28862">IF(AND($Y565&lt;&gt;$BZ$5,$Y565&lt;=$BZ$6,$Y565&lt;&gt;$BZ$7),1,0)</f>
        <v>0</v>
      </c>
      <c r="CE565" s="32">
        <f t="shared" ref="CE565" si="28863">IF(AND($AG565&lt;&gt;$BZ$5,$AG565&lt;=$BZ$6,$AG565&lt;&gt;$BZ$7),1,0)</f>
        <v>0</v>
      </c>
      <c r="CF565" s="32">
        <f t="shared" ref="CF565" si="28864">IF(AND($AK565&lt;&gt;$BZ$5,$AK565&lt;=$BZ$6,$AK565&lt;&gt;$BZ$7),1,0)</f>
        <v>0</v>
      </c>
      <c r="CG565" s="32">
        <f t="shared" ref="CG565" si="28865">IF(AND($AS565&lt;&gt;$BZ$5,$AS565&lt;=$BZ$6,$AS565&lt;&gt;$BZ$7),1,0)</f>
        <v>0</v>
      </c>
      <c r="CH565" s="32">
        <f t="shared" ref="CH565" si="28866">IF(AND($AW565&lt;&gt;$BZ$5,$AW565&lt;=$BZ$6,$AW565&lt;&gt;$BZ$7),1,0)</f>
        <v>0</v>
      </c>
      <c r="CI565" s="32">
        <f t="shared" ref="CI565" si="28867">IF(AND($BE565&lt;&gt;$BZ$5,$BE565&lt;=$BZ$6,$BE565&lt;&gt;$BZ$7),1,0)</f>
        <v>0</v>
      </c>
      <c r="CJ565" s="32">
        <f t="shared" ref="CJ565" si="28868">IF(AND($BI565&lt;&gt;$BZ$5,$BI565&lt;=$BZ$6,$BI565&lt;&gt;$BZ$7),1,0)</f>
        <v>0</v>
      </c>
      <c r="CK565" s="32">
        <f t="shared" ref="CK565" si="28869">IF(AND($BQ565&lt;&gt;$BZ$5,$BQ565&lt;=$BZ$6,$BQ565&lt;&gt;$BZ$7),1,0)</f>
        <v>0</v>
      </c>
      <c r="CL565" s="32">
        <f t="shared" ref="CL565" si="28870">IF(AND($BU565&lt;&gt;$BZ$5,$BU565&lt;=$BZ$6,$BU565&lt;&gt;$BZ$7),1,0)</f>
        <v>0</v>
      </c>
      <c r="CO565" s="32">
        <f>IF(AND($M565&lt;&gt;$CN$5,$M565&lt;=$CN$6,$M565&lt;&gt;$CN$7),1,0)</f>
        <v>0</v>
      </c>
      <c r="CP565" s="32">
        <f>IF(AND($Q565&lt;&gt;$CN$5,$Q565&lt;=$CN$6,$Q565&lt;&gt;$CN$7),1,0)</f>
        <v>0</v>
      </c>
      <c r="CQ565" s="32">
        <f>IF(AND($U565&lt;&gt;$CN$5,$U565&lt;=$CN$6,$U565&lt;&gt;$CN$7),1,0)</f>
        <v>0</v>
      </c>
      <c r="CR565" s="32">
        <f>IF(AND($Y565&lt;&gt;$CN$5,$Y565&lt;=$CN$6,$Y565&lt;&gt;$CN$7),1,0)</f>
        <v>0</v>
      </c>
      <c r="CS565" s="32">
        <f>IF(AND($AG565&lt;&gt;$CN$5,$AG565&lt;=$CN$6,$AG565&lt;&gt;$CN$7),1,0)</f>
        <v>0</v>
      </c>
      <c r="CT565" s="32">
        <f>IF(AND($AK565&lt;&gt;$CN$5,$AK565&lt;=$CN$6,$AK565&lt;&gt;$CN$7),1,0)</f>
        <v>0</v>
      </c>
      <c r="CU565" s="32">
        <f>IF(AND($AS565&lt;&gt;$CN$5,$AS565&lt;=$CN$6,$AS565&lt;&gt;$CN$7),1,0)</f>
        <v>0</v>
      </c>
      <c r="CV565" s="32">
        <f>IF(AND($AW565&lt;&gt;$CN$5,$AW565&lt;=$CN$6,$AW565&lt;&gt;$CN$7),1,0)</f>
        <v>0</v>
      </c>
      <c r="CW565" s="32">
        <f>IF(AND($BE565&lt;&gt;$CN$5,$BE565&lt;=$CN$6,$BE565&lt;&gt;$CN$7),1,0)</f>
        <v>0</v>
      </c>
      <c r="CX565" s="32">
        <f>IF(AND($BI565&lt;&gt;$CN$5,$BI565&lt;=$CN$6,$BI565&lt;&gt;$CN$7),1,0)</f>
        <v>0</v>
      </c>
      <c r="CY565" s="32">
        <f>IF(AND($BQ565&lt;&gt;$CN$5,$BQ565&lt;=$CN$6,$BQ565&lt;&gt;$CN$7),1,0)</f>
        <v>0</v>
      </c>
      <c r="CZ565" s="32">
        <f>IF(AND($BU565&lt;&gt;$CN$5,$BU565&lt;=$CN$6,$BU565&lt;&gt;$CN$7),1,0)</f>
        <v>0</v>
      </c>
      <c r="DC565" s="32">
        <f>IF(AND($M565&lt;&gt;$DB$5,$M565&lt;=$DB$6,$M565&lt;&gt;$CN$7),1,0)</f>
        <v>0</v>
      </c>
      <c r="DD565" s="32">
        <f>IF(AND($Q565&lt;&gt;$DB$5,$Q565&lt;=$DB$6,$Q565&lt;&gt;$CN$7),1,0)</f>
        <v>0</v>
      </c>
      <c r="DE565" s="32">
        <f>IF(AND($U565&lt;&gt;$DB$5,$U565&lt;=$DB$6,$U565&lt;&gt;$CN$7),1,0)</f>
        <v>0</v>
      </c>
      <c r="DF565" s="32">
        <f>IF(AND($Y565&lt;&gt;$DB$5,$Y565&lt;=$DB$6,$Y565&lt;&gt;$CN$7),1,0)</f>
        <v>0</v>
      </c>
      <c r="DG565" s="32">
        <f>IF(AND($AG565&lt;&gt;$DB$5,$AG565&lt;=$DB$6,$AG565&lt;&gt;$CN$7),1,0)</f>
        <v>0</v>
      </c>
      <c r="DH565" s="32">
        <f>IF(AND($AK565&lt;&gt;$DB$5,$AK565&lt;=$DB$6,$AK565&lt;&gt;$CN$7),1,0)</f>
        <v>0</v>
      </c>
      <c r="DI565" s="32">
        <f>IF(AND($AS565&lt;&gt;$DB$5,$AS565&lt;=$DB$6,$AS565&lt;&gt;$CN$7),1,0)</f>
        <v>0</v>
      </c>
      <c r="DJ565" s="32">
        <f>IF(AND($AW565&lt;&gt;$DB$5,$AW565&lt;=$DB$6,$AW565&lt;&gt;$CN$7),1,0)</f>
        <v>0</v>
      </c>
      <c r="DK565" s="32">
        <f>IF(AND($BE565&lt;&gt;$DB$5,$BE565&lt;=$DB$6,$BE565&lt;&gt;$CN$7),1,0)</f>
        <v>0</v>
      </c>
      <c r="DL565" s="32">
        <f>IF(AND($BI565&lt;&gt;$DB$5,$BI565&lt;=$DB$6,$BI565&lt;&gt;$CN$7),1,0)</f>
        <v>0</v>
      </c>
      <c r="DM565" s="32">
        <f>IF(AND($BQ565&lt;&gt;$DB$5,$BQ565&lt;=$DB$6,$BQ565&lt;&gt;$CN$7),1,0)</f>
        <v>0</v>
      </c>
      <c r="DN565" s="32">
        <f>IF(AND($BU565&lt;&gt;$DB$5,$BU565&lt;=$DB$6,$BU565&lt;&gt;$CN$7),1,0)</f>
        <v>0</v>
      </c>
      <c r="DQ565" s="32">
        <f t="shared" ref="DQ565" si="28871">IF(AND($M565&lt;&gt;$DP$5,$M565&lt;=$DP$6,$M565&lt;&gt;$CN$7),1,0)</f>
        <v>0</v>
      </c>
      <c r="DR565" s="32">
        <f t="shared" ref="DR565" si="28872">IF(AND($Q565&lt;&gt;$DP$5,$Q565&lt;=$DP$6,$Q565&lt;&gt;$CN$7),1,0)</f>
        <v>0</v>
      </c>
      <c r="DS565" s="32">
        <f t="shared" ref="DS565" si="28873">IF(AND($U565&lt;&gt;$DP$5,$U565&lt;=$DP$6,$U565&lt;&gt;$CN$7),1,0)</f>
        <v>0</v>
      </c>
      <c r="DT565" s="32">
        <f t="shared" ref="DT565" si="28874">IF(AND($Y565&lt;&gt;$DP$5,$Y565&lt;=$DP$6,$Y565&lt;&gt;$CN$7),1,0)</f>
        <v>0</v>
      </c>
      <c r="DU565" s="32">
        <f t="shared" ref="DU565" si="28875">IF(AND($AG565&lt;&gt;$DP$5,$AG565&lt;=$DP$6,$AG565&lt;&gt;$CN$7),1,0)</f>
        <v>0</v>
      </c>
      <c r="DV565" s="32">
        <f t="shared" ref="DV565" si="28876">IF(AND($AK565&lt;&gt;$DP$5,$AK565&lt;=$DP$6,$AK565&lt;&gt;$CN$7),1,0)</f>
        <v>0</v>
      </c>
      <c r="DW565" s="32">
        <f t="shared" ref="DW565" si="28877">IF(AND($AS565&lt;&gt;$DP$5,$AS565&lt;=$DP$6,$AS565&lt;&gt;$CN$7),1,0)</f>
        <v>0</v>
      </c>
      <c r="DX565" s="32">
        <f t="shared" ref="DX565" si="28878">IF(AND($AW565&lt;&gt;$DP$5,$AW565&lt;=$DP$6,$AW565&lt;&gt;$CN$7),1,0)</f>
        <v>0</v>
      </c>
      <c r="DY565" s="32">
        <f t="shared" ref="DY565" si="28879">IF(AND($BE565&lt;&gt;$DP$5,$BE565&lt;=$DP$6,$BE565&lt;&gt;$CN$7),1,0)</f>
        <v>0</v>
      </c>
      <c r="DZ565" s="32">
        <f t="shared" ref="DZ565" si="28880">IF(AND($BI565&lt;&gt;$DP$5,$BI565&lt;=$DP$6,$BI565&lt;&gt;$CN$7),1,0)</f>
        <v>0</v>
      </c>
      <c r="EA565" s="32">
        <f t="shared" ref="EA565" si="28881">IF(AND($BQ565&lt;&gt;$DP$5,$BQ565&lt;=$DP$6,$BQ565&lt;&gt;$CN$7),1,0)</f>
        <v>0</v>
      </c>
      <c r="EB565" s="32">
        <f t="shared" ref="EB565" si="28882">IF(AND($BU565&lt;&gt;$DP$5,$BU565&lt;=$DP$6,$BU565&lt;&gt;$CN$7),1,0)</f>
        <v>0</v>
      </c>
      <c r="EE565" s="328">
        <f>IF(M565&lt;&gt;"",IF(M565&lt;=$ED$6,1,IF(L565&gt;$ED$6,0,NETWORKDAYS(L565,$ED$6,祭日リスト)/NETWORKDAYS(L565,M565,祭日リスト)))*$GG565*週間進捗報告書!$G$9,0)</f>
        <v>0</v>
      </c>
      <c r="EF565" s="328">
        <f>IF(Q565&lt;&gt;"",IF(Q565&lt;=$ED$6,1,IF(P565&gt;$ED$6,0,NETWORKDAYS(P565,$ED$6,祭日リスト)/NETWORKDAYS(P565,Q565,祭日リスト)))*$GG565*週間進捗報告書!$G$10,0)</f>
        <v>0</v>
      </c>
      <c r="EG565" s="328">
        <f>IF(U565&lt;&gt;"",IF(U565&lt;=$ED$6,1,IF(T565&gt;$ED$6,0,NETWORKDAYS(T565,$ED$6,祭日リスト)/NETWORKDAYS(T565,U565,祭日リスト)))*$GG565*週間進捗報告書!$G$11,0)</f>
        <v>0</v>
      </c>
      <c r="EH565" s="328">
        <f>IF(Y565&lt;&gt;"",IF(Y565&lt;=$ED$6,1,IF(X565&gt;$ED$6,0,NETWORKDAYS(X565,$ED$6,祭日リスト)/NETWORKDAYS(X565,Y565,祭日リスト)))*$GG565*週間進捗報告書!$G$12,0)</f>
        <v>0</v>
      </c>
      <c r="EI565" s="328">
        <f>IF(AG565&lt;&gt;"",IF(AG565&lt;=$ED$6,1,IF(AF565&gt;$ED$6,0,NETWORKDAYS(AF565,$ED$6,祭日リスト)/NETWORKDAYS(AF565,AG565,祭日リスト)))*$GG565*週間進捗報告書!$G$13,0)</f>
        <v>0</v>
      </c>
      <c r="EJ565" s="328">
        <f>IF(AK565&lt;&gt;"",IF(AK565&lt;=$ED$6,1,IF(AJ565&gt;$ED$6,0,NETWORKDAYS(AJ565,$ED$6,祭日リスト)/NETWORKDAYS(AJ565,AK565,祭日リスト)))*$GG565*週間進捗報告書!$G$14,0)</f>
        <v>0</v>
      </c>
      <c r="EK565" s="328">
        <f>IF(AS565&lt;&gt;"",IF(AS565&lt;=$ED$6,1,IF(AR565&gt;$ED$6,0,NETWORKDAYS(AR565,$ED$6,祭日リスト)/NETWORKDAYS(AR565,AS565,祭日リスト)))*$GG565*週間進捗報告書!$G$15,0)</f>
        <v>0</v>
      </c>
      <c r="EL565" s="328">
        <f>IF(AW565&lt;&gt;"",IF(AW565&lt;=$ED$6,1,IF(AV565&gt;$ED$6,0,NETWORKDAYS(AV565,$ED$6,祭日リスト)/NETWORKDAYS(AV565,AW565,祭日リスト)))*$GG565*週間進捗報告書!$G$16,0)</f>
        <v>0</v>
      </c>
      <c r="EM565" s="328">
        <f>IF(BE565&lt;&gt;"",IF(BE565&lt;=$ED$6,1,IF(BD565&gt;$ED$6,0,NETWORKDAYS(BD565,$ED$6,祭日リスト)/NETWORKDAYS(BD565,BE565,祭日リスト)))*$GG565*週間進捗報告書!$G$17,0)</f>
        <v>0</v>
      </c>
      <c r="EN565" s="328">
        <f>IF(BI565&lt;&gt;"",IF(BI565&lt;=$ED$6,1,IF(BH565&gt;$ED$6,0,NETWORKDAYS(BH565,$ED$6,祭日リスト)/NETWORKDAYS(BH565,BI565,祭日リスト)))*$GG565*週間進捗報告書!$G$18,0)</f>
        <v>0</v>
      </c>
      <c r="EO565" s="328">
        <f>IF(BQ565&lt;&gt;"",IF(BQ565&lt;=$ED$6,1,IF(BP565&gt;$ED$6,0,NETWORKDAYS(BP565,$ED$6,祭日リスト)/NETWORKDAYS(BP565,BQ565,祭日リスト)))*$GG565*週間進捗報告書!$G$19,0)</f>
        <v>0</v>
      </c>
      <c r="EP565" s="328">
        <f>IF(BU565&lt;&gt;"",IF(BU565&lt;=$ED$6,1,IF(BT565&gt;$ED$6,0,NETWORKDAYS(BT565,$ED$6,祭日リスト)/NETWORKDAYS(BT565,BU565,祭日リスト)))*$GG565*週間進捗報告書!$G$20,0)</f>
        <v>0</v>
      </c>
      <c r="ER565" s="547">
        <f t="shared" ref="ER565:FC565" si="28883">EE565-EE566</f>
        <v>0</v>
      </c>
      <c r="ES565" s="547">
        <f t="shared" si="28883"/>
        <v>0</v>
      </c>
      <c r="ET565" s="547">
        <f t="shared" si="28883"/>
        <v>0</v>
      </c>
      <c r="EU565" s="547">
        <f t="shared" si="28883"/>
        <v>0</v>
      </c>
      <c r="EV565" s="547">
        <f t="shared" si="28883"/>
        <v>0</v>
      </c>
      <c r="EW565" s="547">
        <f t="shared" si="28883"/>
        <v>0</v>
      </c>
      <c r="EX565" s="547">
        <f t="shared" si="28883"/>
        <v>0</v>
      </c>
      <c r="EY565" s="547">
        <f t="shared" si="28883"/>
        <v>0</v>
      </c>
      <c r="EZ565" s="547">
        <f t="shared" si="28883"/>
        <v>0</v>
      </c>
      <c r="FA565" s="547">
        <f t="shared" si="28883"/>
        <v>0</v>
      </c>
      <c r="FB565" s="547">
        <f t="shared" si="28883"/>
        <v>0</v>
      </c>
      <c r="FC565" s="547">
        <f t="shared" si="28883"/>
        <v>0</v>
      </c>
      <c r="FD565" s="547">
        <f t="shared" ref="FD565" si="28884">SUM(ER565:FC566)</f>
        <v>0</v>
      </c>
      <c r="FE565" s="333"/>
      <c r="FG565" s="32">
        <f>IF(AND($M565&lt;&gt;$FF$7),1,0)</f>
        <v>0</v>
      </c>
      <c r="FH565" s="32">
        <f>IF(AND($Q565&lt;&gt;$FF$7),1,0)</f>
        <v>0</v>
      </c>
      <c r="FI565" s="32">
        <f>IF(AND($U565&lt;&gt;$FF$7),1,0)</f>
        <v>0</v>
      </c>
      <c r="FJ565" s="32">
        <f>IF(AND($Y565&lt;&gt;$FF$7),1,0)</f>
        <v>0</v>
      </c>
      <c r="FK565" s="32">
        <f>IF(AND($AG565&lt;&gt;$FF$7),1,0)</f>
        <v>0</v>
      </c>
      <c r="FL565" s="32">
        <f>IF(AND($AK565&lt;&gt;$FF$7),1,0)</f>
        <v>0</v>
      </c>
      <c r="FM565" s="32">
        <f>IF(AND($AS565&lt;&gt;$FF$7),1,0)</f>
        <v>0</v>
      </c>
      <c r="FN565" s="32">
        <f>IF(AND($AW565&lt;&gt;$FF$7),1,0)</f>
        <v>0</v>
      </c>
      <c r="FO565" s="32">
        <f>IF(AND($BE565&lt;&gt;$FF$7),1,0)</f>
        <v>0</v>
      </c>
      <c r="FP565" s="32">
        <f>IF(AND($BI565&lt;&gt;$FF$7),1,0)</f>
        <v>0</v>
      </c>
      <c r="FQ565" s="32">
        <f>IF(AND($BQ565&lt;&gt;$FF$7),1,0)</f>
        <v>0</v>
      </c>
      <c r="FR565" s="32">
        <f>IF(AND($BU565&lt;&gt;$FF$7),1,0)</f>
        <v>0</v>
      </c>
      <c r="FU565" s="294">
        <f t="shared" ref="FU565" si="28885">IF($K565&lt;&gt;"NG",$GG565,0)</f>
        <v>0</v>
      </c>
      <c r="FV565" s="294">
        <f t="shared" ref="FV565" si="28886">IF($O565&lt;&gt;"NG",$GG565,0)</f>
        <v>0</v>
      </c>
      <c r="FW565" s="294">
        <f t="shared" ref="FW565" si="28887">IF($S565&lt;&gt;"NG",$GG565,0)</f>
        <v>0</v>
      </c>
      <c r="FX565" s="294">
        <f t="shared" ref="FX565" si="28888">IF($W565&lt;&gt;"NG",$GG565,0)</f>
        <v>0</v>
      </c>
      <c r="FY565" s="294">
        <f t="shared" ref="FY565" si="28889">IF($AE565&lt;&gt;"NG",$GG565,0)</f>
        <v>0</v>
      </c>
      <c r="FZ565" s="294">
        <f t="shared" ref="FZ565" si="28890">IF($AI565&lt;&gt;"NG",$GG565,0)</f>
        <v>0</v>
      </c>
      <c r="GA565" s="294">
        <f t="shared" ref="GA565" si="28891">IF($AQ565&lt;&gt;"NG",$GG565,0)</f>
        <v>0</v>
      </c>
      <c r="GB565" s="294">
        <f t="shared" ref="GB565" si="28892">IF($AU565&lt;&gt;"NG",$GG565,0)</f>
        <v>0</v>
      </c>
      <c r="GC565" s="294">
        <f t="shared" ref="GC565" si="28893">IF($BC565&lt;&gt;"NG",$GG565,0)</f>
        <v>0</v>
      </c>
      <c r="GD565" s="294">
        <f t="shared" ref="GD565" si="28894">IF($BG565&lt;&gt;"NG",$GG565,0)</f>
        <v>0</v>
      </c>
      <c r="GE565" s="294">
        <f t="shared" ref="GE565" si="28895">IF($BO565&lt;&gt;"NG",$GG565,0)</f>
        <v>0</v>
      </c>
      <c r="GF565" s="294">
        <f t="shared" ref="GF565" si="28896">IF($BS565&lt;&gt;"NG",$GG565,0)</f>
        <v>0</v>
      </c>
      <c r="GG565" s="294" t="e">
        <f>VLOOKUP($D565,リスト!$D:$S,15,FALSE)</f>
        <v>#N/A</v>
      </c>
      <c r="GH565" s="2" t="e">
        <f>INDEX(リスト!$V:$V,MATCH(中日程計画表!$D565,リスト!$D:$D,0))</f>
        <v>#N/A</v>
      </c>
      <c r="GI565" s="2" t="e">
        <f>INDEX(リスト!$A:$A,MATCH(中日程計画表!$D565,リスト!$D:$D,0))</f>
        <v>#N/A</v>
      </c>
      <c r="GJ565" s="2" t="e">
        <f>INDEX(リスト!$U:$U,MATCH(中日程計画表!$D565,リスト!$D:$D,0))</f>
        <v>#N/A</v>
      </c>
      <c r="GK565" s="5" t="e">
        <f>INDEX(リスト!$W:$W,MATCH(中日程計画表!$D565,リスト!$D:$D,0))</f>
        <v>#N/A</v>
      </c>
      <c r="GL565" s="2" t="s">
        <v>200</v>
      </c>
      <c r="GM565" s="296">
        <f>D565</f>
        <v>0</v>
      </c>
      <c r="GN565" s="296">
        <f>E565</f>
        <v>0</v>
      </c>
      <c r="GU565" s="460" t="str">
        <f t="shared" ref="GU565" si="28897">AE565</f>
        <v>NG</v>
      </c>
      <c r="GV565" s="460">
        <f t="shared" ref="GV565" si="28898">EI565</f>
        <v>0</v>
      </c>
      <c r="GW565" s="460">
        <f t="shared" ref="GW565" si="28899">EI566</f>
        <v>0</v>
      </c>
      <c r="GX565" s="462">
        <f t="shared" ref="GX565" si="28900">EV565</f>
        <v>0</v>
      </c>
      <c r="GY565" s="460" t="str">
        <f t="shared" ref="GY565" si="28901">AI565</f>
        <v>NG</v>
      </c>
      <c r="GZ565" s="460">
        <f t="shared" ref="GZ565" si="28902">EJ565</f>
        <v>0</v>
      </c>
      <c r="HA565" s="460">
        <f t="shared" ref="HA565" si="28903">EJ566</f>
        <v>0</v>
      </c>
      <c r="HB565" s="462">
        <f t="shared" ref="HB565" si="28904">EW565</f>
        <v>0</v>
      </c>
      <c r="HC565" s="460" t="str">
        <f t="shared" ref="HC565" si="28905">AQ565</f>
        <v>NG</v>
      </c>
      <c r="HD565" s="460">
        <f t="shared" ref="HD565" si="28906">EK565</f>
        <v>0</v>
      </c>
      <c r="HE565" s="460">
        <f t="shared" ref="HE565" si="28907">EK566</f>
        <v>0</v>
      </c>
      <c r="HF565" s="462">
        <f t="shared" ref="HF565" si="28908">EX565</f>
        <v>0</v>
      </c>
      <c r="HG565" s="460" t="str">
        <f t="shared" ref="HG565" si="28909">AU565</f>
        <v>NG</v>
      </c>
      <c r="HH565" s="460">
        <f t="shared" ref="HH565" si="28910">EL565</f>
        <v>0</v>
      </c>
      <c r="HI565" s="460">
        <f t="shared" ref="HI565" si="28911">EL566</f>
        <v>0</v>
      </c>
      <c r="HJ565" s="462">
        <f t="shared" ref="HJ565" si="28912">EY565</f>
        <v>0</v>
      </c>
      <c r="HK565" s="460" t="str">
        <f t="shared" ref="HK565" si="28913">BC565</f>
        <v>NG</v>
      </c>
      <c r="HL565" s="460">
        <f t="shared" ref="HL565" si="28914">EM565</f>
        <v>0</v>
      </c>
      <c r="HM565" s="460">
        <f t="shared" ref="HM565" si="28915">EM566</f>
        <v>0</v>
      </c>
      <c r="HN565" s="462">
        <f t="shared" ref="HN565" si="28916">EZ565</f>
        <v>0</v>
      </c>
      <c r="HO565" s="460" t="str">
        <f t="shared" ref="HO565" si="28917">BG565</f>
        <v>NG</v>
      </c>
      <c r="HP565" s="460">
        <f t="shared" ref="HP565" si="28918">EN565</f>
        <v>0</v>
      </c>
      <c r="HQ565" s="460">
        <f t="shared" ref="HQ565" si="28919">EN566</f>
        <v>0</v>
      </c>
      <c r="HR565" s="462">
        <f t="shared" ref="HR565" si="28920">FA565</f>
        <v>0</v>
      </c>
      <c r="HS565" s="332"/>
    </row>
    <row r="566" spans="1:227" ht="12" customHeight="1">
      <c r="A566" s="489"/>
      <c r="B566" s="487"/>
      <c r="C566" s="475"/>
      <c r="D566" s="485"/>
      <c r="E566" s="483"/>
      <c r="F566" s="317"/>
      <c r="G566" s="317"/>
      <c r="H566" s="317"/>
      <c r="I566" s="317"/>
      <c r="J566" s="316"/>
      <c r="K566" s="481"/>
      <c r="L566" s="77"/>
      <c r="M566" s="77"/>
      <c r="N566" s="471"/>
      <c r="O566" s="475"/>
      <c r="P566" s="77"/>
      <c r="Q566" s="77"/>
      <c r="R566" s="471"/>
      <c r="S566" s="475"/>
      <c r="T566" s="77"/>
      <c r="U566" s="77"/>
      <c r="V566" s="471"/>
      <c r="W566" s="473"/>
      <c r="X566" s="77"/>
      <c r="Y566" s="77"/>
      <c r="Z566" s="471"/>
      <c r="AA566" s="477"/>
      <c r="AB566" s="80"/>
      <c r="AC566" s="80"/>
      <c r="AD566" s="471"/>
      <c r="AE566" s="473"/>
      <c r="AF566" s="77"/>
      <c r="AG566" s="77"/>
      <c r="AH566" s="471"/>
      <c r="AI566" s="473"/>
      <c r="AJ566" s="77"/>
      <c r="AK566" s="77"/>
      <c r="AL566" s="471"/>
      <c r="AM566" s="477"/>
      <c r="AN566" s="80"/>
      <c r="AO566" s="80"/>
      <c r="AP566" s="471"/>
      <c r="AQ566" s="473"/>
      <c r="AR566" s="77"/>
      <c r="AS566" s="77"/>
      <c r="AT566" s="471"/>
      <c r="AU566" s="473"/>
      <c r="AV566" s="77"/>
      <c r="AW566" s="77"/>
      <c r="AX566" s="471"/>
      <c r="AY566" s="477"/>
      <c r="AZ566" s="80"/>
      <c r="BA566" s="80"/>
      <c r="BB566" s="471"/>
      <c r="BC566" s="475"/>
      <c r="BD566" s="77"/>
      <c r="BE566" s="77"/>
      <c r="BF566" s="471"/>
      <c r="BG566" s="473"/>
      <c r="BH566" s="77"/>
      <c r="BI566" s="77"/>
      <c r="BJ566" s="471"/>
      <c r="BK566" s="477"/>
      <c r="BL566" s="80"/>
      <c r="BM566" s="80"/>
      <c r="BN566" s="471"/>
      <c r="BO566" s="475"/>
      <c r="BP566" s="77"/>
      <c r="BQ566" s="77"/>
      <c r="BR566" s="471"/>
      <c r="BS566" s="473"/>
      <c r="BT566" s="77"/>
      <c r="BU566" s="77"/>
      <c r="BV566" s="471"/>
      <c r="BW566" s="469"/>
      <c r="BX566" s="467"/>
      <c r="BY566" s="490"/>
      <c r="CA566" s="19">
        <f t="shared" ref="CA566" si="28921">IF(AND($N565=1,$M566&lt;&gt;$BZ$7),1,0)</f>
        <v>0</v>
      </c>
      <c r="CB566" s="19">
        <f t="shared" ref="CB566" si="28922">IF(AND($R565=1,$Q566&lt;&gt;$BZ$7),1,0)</f>
        <v>0</v>
      </c>
      <c r="CC566" s="19">
        <f t="shared" ref="CC566" si="28923">IF(AND($V565=1,$U566&lt;&gt;$BZ$7),1,0)</f>
        <v>0</v>
      </c>
      <c r="CD566" s="19">
        <f t="shared" ref="CD566" si="28924">IF(AND($Z565=1,$Y566&lt;&gt;$BZ$7),1,0)</f>
        <v>0</v>
      </c>
      <c r="CE566" s="19">
        <f t="shared" ref="CE566" si="28925">IF(AND($AH565=1,$AG566&lt;&gt;$BZ$7),1,0)</f>
        <v>0</v>
      </c>
      <c r="CF566" s="19">
        <f t="shared" ref="CF566" si="28926">IF(AND($AL565=1,$AK566&lt;&gt;$BZ$7),1,0)</f>
        <v>0</v>
      </c>
      <c r="CG566" s="19">
        <f t="shared" ref="CG566" si="28927">IF(AND($AT565=1,$AS566&lt;&gt;$BZ$7),1,0)</f>
        <v>0</v>
      </c>
      <c r="CH566" s="19">
        <f t="shared" ref="CH566" si="28928">IF(AND($AX565=1,$AW566&lt;&gt;$BZ$7),1,0)</f>
        <v>0</v>
      </c>
      <c r="CI566" s="19">
        <f t="shared" ref="CI566" si="28929">IF(AND($BF565=1,$BE566&lt;&gt;$BZ$7),1,0)</f>
        <v>0</v>
      </c>
      <c r="CJ566" s="19">
        <f t="shared" ref="CJ566" si="28930">IF(AND($BJ565=1,$BI566&lt;&gt;$BZ$7),1,0)</f>
        <v>0</v>
      </c>
      <c r="CK566" s="19">
        <f t="shared" ref="CK566" si="28931">IF(AND($BR565=1,$BQ566&lt;&gt;$BZ$7),1,0)</f>
        <v>0</v>
      </c>
      <c r="CL566" s="19">
        <f t="shared" ref="CL566" si="28932">IF(AND($BV565=1,$BU566&lt;&gt;$BZ$7),1,0)</f>
        <v>0</v>
      </c>
      <c r="CO566" s="19">
        <f>IF(AND($M566&lt;&gt;$CN$7,$M566&lt;=$CN$6),1,0)</f>
        <v>0</v>
      </c>
      <c r="CP566" s="19">
        <f>IF(AND($Q566&lt;&gt;$CN$7,$Q566&lt;=$CN$6),1,0)</f>
        <v>0</v>
      </c>
      <c r="CQ566" s="19">
        <f>IF(AND($U566&lt;&gt;$CN$7,$U566&lt;=$CN$6),1,0)</f>
        <v>0</v>
      </c>
      <c r="CR566" s="19">
        <f>IF(AND($Y566&lt;&gt;$CN$7,$Y566&lt;=$CN$6),1,0)</f>
        <v>0</v>
      </c>
      <c r="CS566" s="19">
        <f>IF(AND($AG566&lt;&gt;$CN$7,$AG566&lt;=$CN$6),1,0)</f>
        <v>0</v>
      </c>
      <c r="CT566" s="19">
        <f>IF(AND($AK566&lt;&gt;$CN$7,$AK566&lt;=$CN$6),1,0)</f>
        <v>0</v>
      </c>
      <c r="CU566" s="19">
        <f>IF(AND($AS566&lt;&gt;$CN$7,$AS566&lt;=$CN$6),1,0)</f>
        <v>0</v>
      </c>
      <c r="CV566" s="19">
        <f>IF(AND($AW566&lt;&gt;$CN$7,$AW566&lt;=$CN$6),1,0)</f>
        <v>0</v>
      </c>
      <c r="CW566" s="19">
        <f>IF(AND($BE566&lt;&gt;$CN$7,$BE566&lt;=$CN$6),1,0)</f>
        <v>0</v>
      </c>
      <c r="CX566" s="19">
        <f>IF(AND($BI566&lt;&gt;$CN$7,$BI566&lt;=$CN$6),1,0)</f>
        <v>0</v>
      </c>
      <c r="CY566" s="19">
        <f>IF(AND($BQ566&lt;&gt;$CN$7,$BQ566&lt;=$CN$6),1,0)</f>
        <v>0</v>
      </c>
      <c r="CZ566" s="19">
        <f>IF(AND($BU566&lt;&gt;$CN$7,$BU566&lt;=$CN$6),1,0)</f>
        <v>0</v>
      </c>
      <c r="DC566" s="19">
        <f>IF($N565=1,1,0)</f>
        <v>0</v>
      </c>
      <c r="DD566" s="19">
        <f>IF($R565=1,1,0)</f>
        <v>0</v>
      </c>
      <c r="DE566" s="19">
        <f>IF($V565=1,1,0)</f>
        <v>0</v>
      </c>
      <c r="DF566" s="19">
        <f>IF($Z565=1,1,0)</f>
        <v>0</v>
      </c>
      <c r="DG566" s="19">
        <f>IF($AH565=1,1,0)</f>
        <v>0</v>
      </c>
      <c r="DH566" s="19">
        <f>IF($AL565=1,1,0)</f>
        <v>0</v>
      </c>
      <c r="DI566" s="19">
        <f>IF($AT565=1,1,0)</f>
        <v>0</v>
      </c>
      <c r="DJ566" s="19">
        <f>IF($AX565=1,1,0)</f>
        <v>0</v>
      </c>
      <c r="DK566" s="19">
        <f>IF($BF565=1,1,0)</f>
        <v>0</v>
      </c>
      <c r="DL566" s="19">
        <f>IF($BJ565=1,1,0)</f>
        <v>0</v>
      </c>
      <c r="DM566" s="19">
        <f>IF($BR565=1,1,0)</f>
        <v>0</v>
      </c>
      <c r="DN566" s="19">
        <f>IF($BV565=1,1,0)</f>
        <v>0</v>
      </c>
      <c r="DQ566" s="19">
        <f t="shared" ref="DQ566" si="28933">IF($N565=1,1,0)</f>
        <v>0</v>
      </c>
      <c r="DR566" s="19">
        <f t="shared" ref="DR566" si="28934">IF($R565=1,1,0)</f>
        <v>0</v>
      </c>
      <c r="DS566" s="19">
        <f t="shared" ref="DS566" si="28935">IF($V565=1,1,0)</f>
        <v>0</v>
      </c>
      <c r="DT566" s="19">
        <f t="shared" ref="DT566" si="28936">IF($Z565=1,1,0)</f>
        <v>0</v>
      </c>
      <c r="DU566" s="19">
        <f t="shared" ref="DU566" si="28937">IF($AH565=1,1,0)</f>
        <v>0</v>
      </c>
      <c r="DV566" s="19">
        <f t="shared" ref="DV566" si="28938">IF($AL565=1,1,0)</f>
        <v>0</v>
      </c>
      <c r="DW566" s="19">
        <f t="shared" ref="DW566" si="28939">IF($AT565=1,1,0)</f>
        <v>0</v>
      </c>
      <c r="DX566" s="19">
        <f t="shared" ref="DX566" si="28940">IF($AX565=1,1,0)</f>
        <v>0</v>
      </c>
      <c r="DY566" s="19">
        <f t="shared" ref="DY566" si="28941">IF($BF565=1,1,0)</f>
        <v>0</v>
      </c>
      <c r="DZ566" s="19">
        <f t="shared" ref="DZ566" si="28942">IF($BJ565=1,1,0)</f>
        <v>0</v>
      </c>
      <c r="EA566" s="19">
        <f t="shared" ref="EA566" si="28943">IF($BR565=1,1,0)</f>
        <v>0</v>
      </c>
      <c r="EB566" s="19">
        <f t="shared" ref="EB566" si="28944">IF($BV565=1,1,0)</f>
        <v>0</v>
      </c>
      <c r="EE566" s="329">
        <f>N565*$FU566*週間進捗報告書!$G$9</f>
        <v>0</v>
      </c>
      <c r="EF566" s="329">
        <f>R565*$FV566*週間進捗報告書!$G$10</f>
        <v>0</v>
      </c>
      <c r="EG566" s="329">
        <f>V565*$FW566*週間進捗報告書!$G$11</f>
        <v>0</v>
      </c>
      <c r="EH566" s="329">
        <f>Z565*$FX566*週間進捗報告書!$G$12</f>
        <v>0</v>
      </c>
      <c r="EI566" s="329">
        <f>AH565*$FY566*週間進捗報告書!$G$13</f>
        <v>0</v>
      </c>
      <c r="EJ566" s="329">
        <f>AL565*$FZ566*週間進捗報告書!$G$14</f>
        <v>0</v>
      </c>
      <c r="EK566" s="329">
        <f>AT565*$GA566*週間進捗報告書!$G$15</f>
        <v>0</v>
      </c>
      <c r="EL566" s="329">
        <f>AX565*$GB566*週間進捗報告書!$G$16</f>
        <v>0</v>
      </c>
      <c r="EM566" s="329">
        <f>BF565*$GC566*週間進捗報告書!$G$17</f>
        <v>0</v>
      </c>
      <c r="EN566" s="329">
        <f>BJ565*$GD566*週間進捗報告書!$G$18</f>
        <v>0</v>
      </c>
      <c r="EO566" s="329">
        <f>BR565*$GE566*週間進捗報告書!$G$19</f>
        <v>0</v>
      </c>
      <c r="EP566" s="329">
        <f>BV565*$GF566*週間進捗報告書!$G$20</f>
        <v>0</v>
      </c>
      <c r="ER566" s="547"/>
      <c r="ES566" s="547"/>
      <c r="ET566" s="547"/>
      <c r="EU566" s="547"/>
      <c r="EV566" s="547"/>
      <c r="EW566" s="547"/>
      <c r="EX566" s="547"/>
      <c r="EY566" s="547"/>
      <c r="EZ566" s="547"/>
      <c r="FA566" s="547"/>
      <c r="FB566" s="547"/>
      <c r="FC566" s="547"/>
      <c r="FD566" s="547"/>
      <c r="FE566" s="332"/>
      <c r="FG566" s="19"/>
      <c r="FH566" s="19"/>
      <c r="FI566" s="19"/>
      <c r="FJ566" s="19"/>
      <c r="FK566" s="19"/>
      <c r="FL566" s="19"/>
      <c r="FM566" s="19"/>
      <c r="FN566" s="19"/>
      <c r="FO566" s="19"/>
      <c r="FP566" s="19"/>
      <c r="FQ566" s="19"/>
      <c r="FR566" s="19"/>
      <c r="FU566" s="295">
        <f t="shared" ref="FU566" si="28945">FU565</f>
        <v>0</v>
      </c>
      <c r="FV566" s="295">
        <f t="shared" ref="FV566" si="28946">FV565</f>
        <v>0</v>
      </c>
      <c r="FW566" s="295">
        <f t="shared" ref="FW566" si="28947">FW565</f>
        <v>0</v>
      </c>
      <c r="FX566" s="295">
        <f t="shared" ref="FX566" si="28948">FX565</f>
        <v>0</v>
      </c>
      <c r="FY566" s="295">
        <f t="shared" ref="FY566" si="28949">FY565</f>
        <v>0</v>
      </c>
      <c r="FZ566" s="295">
        <f t="shared" ref="FZ566" si="28950">FZ565</f>
        <v>0</v>
      </c>
      <c r="GA566" s="295">
        <f t="shared" ref="GA566" si="28951">GA565</f>
        <v>0</v>
      </c>
      <c r="GB566" s="295">
        <f t="shared" ref="GB566" si="28952">GB565</f>
        <v>0</v>
      </c>
      <c r="GC566" s="295">
        <f t="shared" ref="GC566" si="28953">GC565</f>
        <v>0</v>
      </c>
      <c r="GD566" s="295">
        <f t="shared" ref="GD566" si="28954">GD565</f>
        <v>0</v>
      </c>
      <c r="GE566" s="295">
        <f t="shared" ref="GE566" si="28955">GE565</f>
        <v>0</v>
      </c>
      <c r="GF566" s="295">
        <f t="shared" ref="GF566" si="28956">GF565</f>
        <v>0</v>
      </c>
      <c r="GG566" s="295" t="e">
        <f t="shared" ref="GG566" si="28957">GG565</f>
        <v>#N/A</v>
      </c>
      <c r="GH566" s="2" t="e">
        <f>INDEX(リスト!$V:$V,MATCH(中日程計画表!$D565,リスト!$D:$D,0))</f>
        <v>#N/A</v>
      </c>
      <c r="GI566" s="2" t="e">
        <f>INDEX(リスト!$A:$A,MATCH(中日程計画表!$D565,リスト!$D:$D,0))</f>
        <v>#N/A</v>
      </c>
      <c r="GJ566" s="2" t="e">
        <f>INDEX(リスト!$U:$U,MATCH(中日程計画表!$D565,リスト!$D:$D,0))</f>
        <v>#N/A</v>
      </c>
      <c r="GK566" s="5" t="e">
        <f>INDEX(リスト!$W:$W,MATCH(中日程計画表!$D565,リスト!$D:$D,0))</f>
        <v>#N/A</v>
      </c>
      <c r="GL566" s="2" t="s">
        <v>201</v>
      </c>
      <c r="GM566" s="296">
        <f t="shared" ref="GM566" si="28958">GM565</f>
        <v>0</v>
      </c>
      <c r="GN566" s="296">
        <f t="shared" ref="GN566" si="28959">GN565</f>
        <v>0</v>
      </c>
      <c r="GU566" s="461"/>
      <c r="GV566" s="460"/>
      <c r="GW566" s="460"/>
      <c r="GX566" s="461"/>
      <c r="GY566" s="461"/>
      <c r="GZ566" s="460"/>
      <c r="HA566" s="460"/>
      <c r="HB566" s="461"/>
      <c r="HC566" s="461"/>
      <c r="HD566" s="460"/>
      <c r="HE566" s="460"/>
      <c r="HF566" s="461"/>
      <c r="HG566" s="461"/>
      <c r="HH566" s="460"/>
      <c r="HI566" s="460"/>
      <c r="HJ566" s="461"/>
      <c r="HK566" s="461"/>
      <c r="HL566" s="460"/>
      <c r="HM566" s="460"/>
      <c r="HN566" s="461"/>
      <c r="HO566" s="461"/>
      <c r="HP566" s="460"/>
      <c r="HQ566" s="460"/>
      <c r="HR566" s="461"/>
      <c r="HS566" s="4"/>
    </row>
    <row r="567" spans="1:227" ht="12" customHeight="1">
      <c r="A567" s="488" t="str">
        <f t="shared" ref="A567" ca="1" si="28960">INDIRECT("リスト!A"&amp;B567+6)</f>
        <v/>
      </c>
      <c r="B567" s="486">
        <f t="shared" ref="B567" si="28961">ROUNDDOWN((ROW()-6)/2,0)+1</f>
        <v>281</v>
      </c>
      <c r="C567" s="474" t="str">
        <f>機能グループ名</f>
        <v/>
      </c>
      <c r="D567" s="484">
        <f>機能ID</f>
        <v>0</v>
      </c>
      <c r="E567" s="482">
        <f>機能名</f>
        <v>0</v>
      </c>
      <c r="F567" s="315"/>
      <c r="G567" s="315"/>
      <c r="H567" s="315"/>
      <c r="I567" s="315"/>
      <c r="J567" s="316"/>
      <c r="K567" s="480" t="str">
        <f>担当者_SR</f>
        <v>NG</v>
      </c>
      <c r="L567" s="76"/>
      <c r="M567" s="76"/>
      <c r="N567" s="470"/>
      <c r="O567" s="474" t="str">
        <f>担当者_SRR</f>
        <v>NG</v>
      </c>
      <c r="P567" s="76"/>
      <c r="Q567" s="76"/>
      <c r="R567" s="470"/>
      <c r="S567" s="474" t="str">
        <f>担当者_DS</f>
        <v>NG</v>
      </c>
      <c r="T567" s="76"/>
      <c r="U567" s="76"/>
      <c r="V567" s="470"/>
      <c r="W567" s="472" t="str">
        <f>担当者_DSR</f>
        <v>NG</v>
      </c>
      <c r="X567" s="76"/>
      <c r="Y567" s="76"/>
      <c r="Z567" s="470"/>
      <c r="AA567" s="476"/>
      <c r="AB567" s="79"/>
      <c r="AC567" s="79"/>
      <c r="AD567" s="470">
        <f>IF(AC568 &lt;&gt; "",1,0)</f>
        <v>0</v>
      </c>
      <c r="AE567" s="472" t="str">
        <f>担当者_CD</f>
        <v>NG</v>
      </c>
      <c r="AF567" s="76"/>
      <c r="AG567" s="76"/>
      <c r="AH567" s="470"/>
      <c r="AI567" s="472" t="str">
        <f>担当者_DD</f>
        <v>NG</v>
      </c>
      <c r="AJ567" s="76"/>
      <c r="AK567" s="76"/>
      <c r="AL567" s="470"/>
      <c r="AM567" s="476"/>
      <c r="AN567" s="79"/>
      <c r="AO567" s="79"/>
      <c r="AP567" s="470">
        <f>IF(AO568 &lt;&gt; "",1,0)</f>
        <v>0</v>
      </c>
      <c r="AQ567" s="472" t="str">
        <f>担当者_MCL</f>
        <v>NG</v>
      </c>
      <c r="AR567" s="76"/>
      <c r="AS567" s="76"/>
      <c r="AT567" s="470"/>
      <c r="AU567" s="472" t="str">
        <f>担当者_MCLR</f>
        <v>NG</v>
      </c>
      <c r="AV567" s="76"/>
      <c r="AW567" s="76"/>
      <c r="AX567" s="470"/>
      <c r="AY567" s="476"/>
      <c r="AZ567" s="79"/>
      <c r="BA567" s="79"/>
      <c r="BB567" s="470">
        <f>IF(BA568 &lt;&gt; "",1,0)</f>
        <v>0</v>
      </c>
      <c r="BC567" s="474" t="str">
        <f>担当者_MT</f>
        <v>NG</v>
      </c>
      <c r="BD567" s="76"/>
      <c r="BE567" s="76"/>
      <c r="BF567" s="470"/>
      <c r="BG567" s="472" t="str">
        <f>担当者_M検</f>
        <v>NG</v>
      </c>
      <c r="BH567" s="76"/>
      <c r="BI567" s="76"/>
      <c r="BJ567" s="470"/>
      <c r="BK567" s="476"/>
      <c r="BL567" s="79"/>
      <c r="BM567" s="79"/>
      <c r="BN567" s="470">
        <v>0</v>
      </c>
      <c r="BO567" s="474" t="str">
        <f>担当者_モテ</f>
        <v>NG</v>
      </c>
      <c r="BP567" s="76"/>
      <c r="BQ567" s="76"/>
      <c r="BR567" s="470"/>
      <c r="BS567" s="472" t="str">
        <f>担当者_モテR</f>
        <v>NG</v>
      </c>
      <c r="BT567" s="76"/>
      <c r="BU567" s="76"/>
      <c r="BV567" s="470"/>
      <c r="BW567" s="468">
        <f t="shared" ref="BW567" si="28962">IFERROR(SUM(IF(K567&lt;&gt;"NG",N567*K$1,0),IF(O567&lt;&gt;"NG",R567*O$1,0),IF(S567&lt;&gt;"NG",V567*S$1,0),IF(W567&lt;&gt;"NG",Z567*W$1,0),IF(AA567&lt;&gt;"NG",AD567*AA$1,0),IF(AE567&lt;&gt;"NG",AH567*AE$1,0),IF(AI567&lt;&gt;"NG",AL567*AI$1,0),IF(AM567&lt;&gt;"NG",AP567*AM$1,0),IF(AQ567&lt;&gt;"NG",AT567*AQ$1,0),IF(AU567&lt;&gt;"NG",AX567*AU$1,0),IF(AY567&lt;&gt;"NG",BB567*AY$1,0),IF(BC567&lt;&gt;"NG",BF567*BC$1,0),IF(BG567&lt;&gt;"NG",BJ567*BG$1,0),IF(BK567&lt;&gt;"NG",BN567*BK$1,0),IF(BO567&lt;&gt;"NG",BR567*BO$1,0),IF(BS567&lt;&gt;"NG",BV567*BS$1,0))/SUM(IF(K567&lt;&gt;"NG",K$1,0),IF(O567&lt;&gt;"NG",O$1,0),IF(S567&lt;&gt;"NG",S$1,0),IF(W567&lt;&gt;"NG",W$1,0),IF(AA567&lt;&gt;"NG",AA$1,0),IF(AE567&lt;&gt;"NG",AE$1,0),IF(AI567&lt;&gt;"NG",AI$1,0),IF(AM567&lt;&gt;"NG",AM$1,0),IF(AQ567&lt;&gt;"NG",AQ$1,0),IF(AU567&lt;&gt;"NG",AU$1,0),IF(AY567&lt;&gt;"NG",AY$1,0),IF(BC567&lt;&gt;"NG",BC$1,0),IF(BG567&lt;&gt;"NG",BG$1,0),IF(BK567&lt;&gt;"NG",BK$1,0),IF(BO567&lt;&gt;"NG",BO$1,0),IF(BS567&lt;&gt;"NG",BS$1,0)),0)</f>
        <v>0</v>
      </c>
      <c r="BX567" s="466"/>
      <c r="BY567" s="490"/>
      <c r="BZ567" s="5"/>
      <c r="CA567" s="32">
        <f t="shared" ref="CA567" si="28963">IF(AND($M567&lt;&gt;$BZ$5,$M567&lt;=$BZ$6,$M567&lt;&gt;$BZ$7),1,0)</f>
        <v>0</v>
      </c>
      <c r="CB567" s="32">
        <f t="shared" ref="CB567" si="28964">IF(AND($Q567&lt;&gt;$BZ$5,$Q567&lt;=$BZ$6,$Q567&lt;&gt;$BZ$7),1,0)</f>
        <v>0</v>
      </c>
      <c r="CC567" s="32">
        <f t="shared" ref="CC567" si="28965">IF(AND($U567&lt;&gt;$BZ$5,$U567&lt;=$BZ$6,$U567&lt;&gt;$BZ$7),1,0)</f>
        <v>0</v>
      </c>
      <c r="CD567" s="32">
        <f t="shared" ref="CD567" si="28966">IF(AND($Y567&lt;&gt;$BZ$5,$Y567&lt;=$BZ$6,$Y567&lt;&gt;$BZ$7),1,0)</f>
        <v>0</v>
      </c>
      <c r="CE567" s="32">
        <f t="shared" ref="CE567" si="28967">IF(AND($AG567&lt;&gt;$BZ$5,$AG567&lt;=$BZ$6,$AG567&lt;&gt;$BZ$7),1,0)</f>
        <v>0</v>
      </c>
      <c r="CF567" s="32">
        <f t="shared" ref="CF567" si="28968">IF(AND($AK567&lt;&gt;$BZ$5,$AK567&lt;=$BZ$6,$AK567&lt;&gt;$BZ$7),1,0)</f>
        <v>0</v>
      </c>
      <c r="CG567" s="32">
        <f t="shared" ref="CG567" si="28969">IF(AND($AS567&lt;&gt;$BZ$5,$AS567&lt;=$BZ$6,$AS567&lt;&gt;$BZ$7),1,0)</f>
        <v>0</v>
      </c>
      <c r="CH567" s="32">
        <f t="shared" ref="CH567" si="28970">IF(AND($AW567&lt;&gt;$BZ$5,$AW567&lt;=$BZ$6,$AW567&lt;&gt;$BZ$7),1,0)</f>
        <v>0</v>
      </c>
      <c r="CI567" s="32">
        <f t="shared" ref="CI567" si="28971">IF(AND($BE567&lt;&gt;$BZ$5,$BE567&lt;=$BZ$6,$BE567&lt;&gt;$BZ$7),1,0)</f>
        <v>0</v>
      </c>
      <c r="CJ567" s="32">
        <f t="shared" ref="CJ567" si="28972">IF(AND($BI567&lt;&gt;$BZ$5,$BI567&lt;=$BZ$6,$BI567&lt;&gt;$BZ$7),1,0)</f>
        <v>0</v>
      </c>
      <c r="CK567" s="32">
        <f t="shared" ref="CK567" si="28973">IF(AND($BQ567&lt;&gt;$BZ$5,$BQ567&lt;=$BZ$6,$BQ567&lt;&gt;$BZ$7),1,0)</f>
        <v>0</v>
      </c>
      <c r="CL567" s="32">
        <f t="shared" ref="CL567" si="28974">IF(AND($BU567&lt;&gt;$BZ$5,$BU567&lt;=$BZ$6,$BU567&lt;&gt;$BZ$7),1,0)</f>
        <v>0</v>
      </c>
      <c r="CO567" s="32">
        <f>IF(AND($M567&lt;&gt;$CN$5,$M567&lt;=$CN$6,$M567&lt;&gt;$CN$7),1,0)</f>
        <v>0</v>
      </c>
      <c r="CP567" s="32">
        <f>IF(AND($Q567&lt;&gt;$CN$5,$Q567&lt;=$CN$6,$Q567&lt;&gt;$CN$7),1,0)</f>
        <v>0</v>
      </c>
      <c r="CQ567" s="32">
        <f>IF(AND($U567&lt;&gt;$CN$5,$U567&lt;=$CN$6,$U567&lt;&gt;$CN$7),1,0)</f>
        <v>0</v>
      </c>
      <c r="CR567" s="32">
        <f>IF(AND($Y567&lt;&gt;$CN$5,$Y567&lt;=$CN$6,$Y567&lt;&gt;$CN$7),1,0)</f>
        <v>0</v>
      </c>
      <c r="CS567" s="32">
        <f>IF(AND($AG567&lt;&gt;$CN$5,$AG567&lt;=$CN$6,$AG567&lt;&gt;$CN$7),1,0)</f>
        <v>0</v>
      </c>
      <c r="CT567" s="32">
        <f>IF(AND($AK567&lt;&gt;$CN$5,$AK567&lt;=$CN$6,$AK567&lt;&gt;$CN$7),1,0)</f>
        <v>0</v>
      </c>
      <c r="CU567" s="32">
        <f>IF(AND($AS567&lt;&gt;$CN$5,$AS567&lt;=$CN$6,$AS567&lt;&gt;$CN$7),1,0)</f>
        <v>0</v>
      </c>
      <c r="CV567" s="32">
        <f>IF(AND($AW567&lt;&gt;$CN$5,$AW567&lt;=$CN$6,$AW567&lt;&gt;$CN$7),1,0)</f>
        <v>0</v>
      </c>
      <c r="CW567" s="32">
        <f>IF(AND($BE567&lt;&gt;$CN$5,$BE567&lt;=$CN$6,$BE567&lt;&gt;$CN$7),1,0)</f>
        <v>0</v>
      </c>
      <c r="CX567" s="32">
        <f>IF(AND($BI567&lt;&gt;$CN$5,$BI567&lt;=$CN$6,$BI567&lt;&gt;$CN$7),1,0)</f>
        <v>0</v>
      </c>
      <c r="CY567" s="32">
        <f>IF(AND($BQ567&lt;&gt;$CN$5,$BQ567&lt;=$CN$6,$BQ567&lt;&gt;$CN$7),1,0)</f>
        <v>0</v>
      </c>
      <c r="CZ567" s="32">
        <f>IF(AND($BU567&lt;&gt;$CN$5,$BU567&lt;=$CN$6,$BU567&lt;&gt;$CN$7),1,0)</f>
        <v>0</v>
      </c>
      <c r="DC567" s="32">
        <f>IF(AND($M567&lt;&gt;$DB$5,$M567&lt;=$DB$6,$M567&lt;&gt;$CN$7),1,0)</f>
        <v>0</v>
      </c>
      <c r="DD567" s="32">
        <f>IF(AND($Q567&lt;&gt;$DB$5,$Q567&lt;=$DB$6,$Q567&lt;&gt;$CN$7),1,0)</f>
        <v>0</v>
      </c>
      <c r="DE567" s="32">
        <f>IF(AND($U567&lt;&gt;$DB$5,$U567&lt;=$DB$6,$U567&lt;&gt;$CN$7),1,0)</f>
        <v>0</v>
      </c>
      <c r="DF567" s="32">
        <f>IF(AND($Y567&lt;&gt;$DB$5,$Y567&lt;=$DB$6,$Y567&lt;&gt;$CN$7),1,0)</f>
        <v>0</v>
      </c>
      <c r="DG567" s="32">
        <f>IF(AND($AG567&lt;&gt;$DB$5,$AG567&lt;=$DB$6,$AG567&lt;&gt;$CN$7),1,0)</f>
        <v>0</v>
      </c>
      <c r="DH567" s="32">
        <f>IF(AND($AK567&lt;&gt;$DB$5,$AK567&lt;=$DB$6,$AK567&lt;&gt;$CN$7),1,0)</f>
        <v>0</v>
      </c>
      <c r="DI567" s="32">
        <f>IF(AND($AS567&lt;&gt;$DB$5,$AS567&lt;=$DB$6,$AS567&lt;&gt;$CN$7),1,0)</f>
        <v>0</v>
      </c>
      <c r="DJ567" s="32">
        <f>IF(AND($AW567&lt;&gt;$DB$5,$AW567&lt;=$DB$6,$AW567&lt;&gt;$CN$7),1,0)</f>
        <v>0</v>
      </c>
      <c r="DK567" s="32">
        <f>IF(AND($BE567&lt;&gt;$DB$5,$BE567&lt;=$DB$6,$BE567&lt;&gt;$CN$7),1,0)</f>
        <v>0</v>
      </c>
      <c r="DL567" s="32">
        <f>IF(AND($BI567&lt;&gt;$DB$5,$BI567&lt;=$DB$6,$BI567&lt;&gt;$CN$7),1,0)</f>
        <v>0</v>
      </c>
      <c r="DM567" s="32">
        <f>IF(AND($BQ567&lt;&gt;$DB$5,$BQ567&lt;=$DB$6,$BQ567&lt;&gt;$CN$7),1,0)</f>
        <v>0</v>
      </c>
      <c r="DN567" s="32">
        <f>IF(AND($BU567&lt;&gt;$DB$5,$BU567&lt;=$DB$6,$BU567&lt;&gt;$CN$7),1,0)</f>
        <v>0</v>
      </c>
      <c r="DQ567" s="32">
        <f t="shared" ref="DQ567" si="28975">IF(AND($M567&lt;&gt;$DP$5,$M567&lt;=$DP$6,$M567&lt;&gt;$CN$7),1,0)</f>
        <v>0</v>
      </c>
      <c r="DR567" s="32">
        <f t="shared" ref="DR567" si="28976">IF(AND($Q567&lt;&gt;$DP$5,$Q567&lt;=$DP$6,$Q567&lt;&gt;$CN$7),1,0)</f>
        <v>0</v>
      </c>
      <c r="DS567" s="32">
        <f t="shared" ref="DS567" si="28977">IF(AND($U567&lt;&gt;$DP$5,$U567&lt;=$DP$6,$U567&lt;&gt;$CN$7),1,0)</f>
        <v>0</v>
      </c>
      <c r="DT567" s="32">
        <f t="shared" ref="DT567" si="28978">IF(AND($Y567&lt;&gt;$DP$5,$Y567&lt;=$DP$6,$Y567&lt;&gt;$CN$7),1,0)</f>
        <v>0</v>
      </c>
      <c r="DU567" s="32">
        <f t="shared" ref="DU567" si="28979">IF(AND($AG567&lt;&gt;$DP$5,$AG567&lt;=$DP$6,$AG567&lt;&gt;$CN$7),1,0)</f>
        <v>0</v>
      </c>
      <c r="DV567" s="32">
        <f t="shared" ref="DV567" si="28980">IF(AND($AK567&lt;&gt;$DP$5,$AK567&lt;=$DP$6,$AK567&lt;&gt;$CN$7),1,0)</f>
        <v>0</v>
      </c>
      <c r="DW567" s="32">
        <f t="shared" ref="DW567" si="28981">IF(AND($AS567&lt;&gt;$DP$5,$AS567&lt;=$DP$6,$AS567&lt;&gt;$CN$7),1,0)</f>
        <v>0</v>
      </c>
      <c r="DX567" s="32">
        <f t="shared" ref="DX567" si="28982">IF(AND($AW567&lt;&gt;$DP$5,$AW567&lt;=$DP$6,$AW567&lt;&gt;$CN$7),1,0)</f>
        <v>0</v>
      </c>
      <c r="DY567" s="32">
        <f t="shared" ref="DY567" si="28983">IF(AND($BE567&lt;&gt;$DP$5,$BE567&lt;=$DP$6,$BE567&lt;&gt;$CN$7),1,0)</f>
        <v>0</v>
      </c>
      <c r="DZ567" s="32">
        <f t="shared" ref="DZ567" si="28984">IF(AND($BI567&lt;&gt;$DP$5,$BI567&lt;=$DP$6,$BI567&lt;&gt;$CN$7),1,0)</f>
        <v>0</v>
      </c>
      <c r="EA567" s="32">
        <f t="shared" ref="EA567" si="28985">IF(AND($BQ567&lt;&gt;$DP$5,$BQ567&lt;=$DP$6,$BQ567&lt;&gt;$CN$7),1,0)</f>
        <v>0</v>
      </c>
      <c r="EB567" s="32">
        <f t="shared" ref="EB567" si="28986">IF(AND($BU567&lt;&gt;$DP$5,$BU567&lt;=$DP$6,$BU567&lt;&gt;$CN$7),1,0)</f>
        <v>0</v>
      </c>
      <c r="EE567" s="328">
        <f>IF(M567&lt;&gt;"",IF(M567&lt;=$ED$6,1,IF(L567&gt;$ED$6,0,NETWORKDAYS(L567,$ED$6,祭日リスト)/NETWORKDAYS(L567,M567,祭日リスト)))*$GG567*週間進捗報告書!$G$9,0)</f>
        <v>0</v>
      </c>
      <c r="EF567" s="328">
        <f>IF(Q567&lt;&gt;"",IF(Q567&lt;=$ED$6,1,IF(P567&gt;$ED$6,0,NETWORKDAYS(P567,$ED$6,祭日リスト)/NETWORKDAYS(P567,Q567,祭日リスト)))*$GG567*週間進捗報告書!$G$10,0)</f>
        <v>0</v>
      </c>
      <c r="EG567" s="328">
        <f>IF(U567&lt;&gt;"",IF(U567&lt;=$ED$6,1,IF(T567&gt;$ED$6,0,NETWORKDAYS(T567,$ED$6,祭日リスト)/NETWORKDAYS(T567,U567,祭日リスト)))*$GG567*週間進捗報告書!$G$11,0)</f>
        <v>0</v>
      </c>
      <c r="EH567" s="328">
        <f>IF(Y567&lt;&gt;"",IF(Y567&lt;=$ED$6,1,IF(X567&gt;$ED$6,0,NETWORKDAYS(X567,$ED$6,祭日リスト)/NETWORKDAYS(X567,Y567,祭日リスト)))*$GG567*週間進捗報告書!$G$12,0)</f>
        <v>0</v>
      </c>
      <c r="EI567" s="328">
        <f>IF(AG567&lt;&gt;"",IF(AG567&lt;=$ED$6,1,IF(AF567&gt;$ED$6,0,NETWORKDAYS(AF567,$ED$6,祭日リスト)/NETWORKDAYS(AF567,AG567,祭日リスト)))*$GG567*週間進捗報告書!$G$13,0)</f>
        <v>0</v>
      </c>
      <c r="EJ567" s="328">
        <f>IF(AK567&lt;&gt;"",IF(AK567&lt;=$ED$6,1,IF(AJ567&gt;$ED$6,0,NETWORKDAYS(AJ567,$ED$6,祭日リスト)/NETWORKDAYS(AJ567,AK567,祭日リスト)))*$GG567*週間進捗報告書!$G$14,0)</f>
        <v>0</v>
      </c>
      <c r="EK567" s="328">
        <f>IF(AS567&lt;&gt;"",IF(AS567&lt;=$ED$6,1,IF(AR567&gt;$ED$6,0,NETWORKDAYS(AR567,$ED$6,祭日リスト)/NETWORKDAYS(AR567,AS567,祭日リスト)))*$GG567*週間進捗報告書!$G$15,0)</f>
        <v>0</v>
      </c>
      <c r="EL567" s="328">
        <f>IF(AW567&lt;&gt;"",IF(AW567&lt;=$ED$6,1,IF(AV567&gt;$ED$6,0,NETWORKDAYS(AV567,$ED$6,祭日リスト)/NETWORKDAYS(AV567,AW567,祭日リスト)))*$GG567*週間進捗報告書!$G$16,0)</f>
        <v>0</v>
      </c>
      <c r="EM567" s="328">
        <f>IF(BE567&lt;&gt;"",IF(BE567&lt;=$ED$6,1,IF(BD567&gt;$ED$6,0,NETWORKDAYS(BD567,$ED$6,祭日リスト)/NETWORKDAYS(BD567,BE567,祭日リスト)))*$GG567*週間進捗報告書!$G$17,0)</f>
        <v>0</v>
      </c>
      <c r="EN567" s="328">
        <f>IF(BI567&lt;&gt;"",IF(BI567&lt;=$ED$6,1,IF(BH567&gt;$ED$6,0,NETWORKDAYS(BH567,$ED$6,祭日リスト)/NETWORKDAYS(BH567,BI567,祭日リスト)))*$GG567*週間進捗報告書!$G$18,0)</f>
        <v>0</v>
      </c>
      <c r="EO567" s="328">
        <f>IF(BQ567&lt;&gt;"",IF(BQ567&lt;=$ED$6,1,IF(BP567&gt;$ED$6,0,NETWORKDAYS(BP567,$ED$6,祭日リスト)/NETWORKDAYS(BP567,BQ567,祭日リスト)))*$GG567*週間進捗報告書!$G$19,0)</f>
        <v>0</v>
      </c>
      <c r="EP567" s="328">
        <f>IF(BU567&lt;&gt;"",IF(BU567&lt;=$ED$6,1,IF(BT567&gt;$ED$6,0,NETWORKDAYS(BT567,$ED$6,祭日リスト)/NETWORKDAYS(BT567,BU567,祭日リスト)))*$GG567*週間進捗報告書!$G$20,0)</f>
        <v>0</v>
      </c>
      <c r="ER567" s="547">
        <f t="shared" ref="ER567:FC567" si="28987">EE567-EE568</f>
        <v>0</v>
      </c>
      <c r="ES567" s="547">
        <f t="shared" si="28987"/>
        <v>0</v>
      </c>
      <c r="ET567" s="547">
        <f t="shared" si="28987"/>
        <v>0</v>
      </c>
      <c r="EU567" s="547">
        <f t="shared" si="28987"/>
        <v>0</v>
      </c>
      <c r="EV567" s="547">
        <f t="shared" si="28987"/>
        <v>0</v>
      </c>
      <c r="EW567" s="547">
        <f t="shared" si="28987"/>
        <v>0</v>
      </c>
      <c r="EX567" s="547">
        <f t="shared" si="28987"/>
        <v>0</v>
      </c>
      <c r="EY567" s="547">
        <f t="shared" si="28987"/>
        <v>0</v>
      </c>
      <c r="EZ567" s="547">
        <f t="shared" si="28987"/>
        <v>0</v>
      </c>
      <c r="FA567" s="547">
        <f t="shared" si="28987"/>
        <v>0</v>
      </c>
      <c r="FB567" s="547">
        <f t="shared" si="28987"/>
        <v>0</v>
      </c>
      <c r="FC567" s="547">
        <f t="shared" si="28987"/>
        <v>0</v>
      </c>
      <c r="FD567" s="547">
        <f t="shared" ref="FD567" si="28988">SUM(ER567:FC568)</f>
        <v>0</v>
      </c>
      <c r="FE567" s="333"/>
      <c r="FG567" s="32">
        <f>IF(AND($M567&lt;&gt;$FF$7),1,0)</f>
        <v>0</v>
      </c>
      <c r="FH567" s="32">
        <f>IF(AND($Q567&lt;&gt;$FF$7),1,0)</f>
        <v>0</v>
      </c>
      <c r="FI567" s="32">
        <f>IF(AND($U567&lt;&gt;$FF$7),1,0)</f>
        <v>0</v>
      </c>
      <c r="FJ567" s="32">
        <f>IF(AND($Y567&lt;&gt;$FF$7),1,0)</f>
        <v>0</v>
      </c>
      <c r="FK567" s="32">
        <f>IF(AND($AG567&lt;&gt;$FF$7),1,0)</f>
        <v>0</v>
      </c>
      <c r="FL567" s="32">
        <f>IF(AND($AK567&lt;&gt;$FF$7),1,0)</f>
        <v>0</v>
      </c>
      <c r="FM567" s="32">
        <f>IF(AND($AS567&lt;&gt;$FF$7),1,0)</f>
        <v>0</v>
      </c>
      <c r="FN567" s="32">
        <f>IF(AND($AW567&lt;&gt;$FF$7),1,0)</f>
        <v>0</v>
      </c>
      <c r="FO567" s="32">
        <f>IF(AND($BE567&lt;&gt;$FF$7),1,0)</f>
        <v>0</v>
      </c>
      <c r="FP567" s="32">
        <f>IF(AND($BI567&lt;&gt;$FF$7),1,0)</f>
        <v>0</v>
      </c>
      <c r="FQ567" s="32">
        <f>IF(AND($BQ567&lt;&gt;$FF$7),1,0)</f>
        <v>0</v>
      </c>
      <c r="FR567" s="32">
        <f>IF(AND($BU567&lt;&gt;$FF$7),1,0)</f>
        <v>0</v>
      </c>
      <c r="FU567" s="294">
        <f t="shared" ref="FU567" si="28989">IF($K567&lt;&gt;"NG",$GG567,0)</f>
        <v>0</v>
      </c>
      <c r="FV567" s="294">
        <f t="shared" ref="FV567" si="28990">IF($O567&lt;&gt;"NG",$GG567,0)</f>
        <v>0</v>
      </c>
      <c r="FW567" s="294">
        <f t="shared" ref="FW567" si="28991">IF($S567&lt;&gt;"NG",$GG567,0)</f>
        <v>0</v>
      </c>
      <c r="FX567" s="294">
        <f t="shared" ref="FX567" si="28992">IF($W567&lt;&gt;"NG",$GG567,0)</f>
        <v>0</v>
      </c>
      <c r="FY567" s="294">
        <f t="shared" ref="FY567" si="28993">IF($AE567&lt;&gt;"NG",$GG567,0)</f>
        <v>0</v>
      </c>
      <c r="FZ567" s="294">
        <f t="shared" ref="FZ567" si="28994">IF($AI567&lt;&gt;"NG",$GG567,0)</f>
        <v>0</v>
      </c>
      <c r="GA567" s="294">
        <f t="shared" ref="GA567" si="28995">IF($AQ567&lt;&gt;"NG",$GG567,0)</f>
        <v>0</v>
      </c>
      <c r="GB567" s="294">
        <f t="shared" ref="GB567" si="28996">IF($AU567&lt;&gt;"NG",$GG567,0)</f>
        <v>0</v>
      </c>
      <c r="GC567" s="294">
        <f t="shared" ref="GC567" si="28997">IF($BC567&lt;&gt;"NG",$GG567,0)</f>
        <v>0</v>
      </c>
      <c r="GD567" s="294">
        <f t="shared" ref="GD567" si="28998">IF($BG567&lt;&gt;"NG",$GG567,0)</f>
        <v>0</v>
      </c>
      <c r="GE567" s="294">
        <f t="shared" ref="GE567" si="28999">IF($BO567&lt;&gt;"NG",$GG567,0)</f>
        <v>0</v>
      </c>
      <c r="GF567" s="294">
        <f t="shared" ref="GF567" si="29000">IF($BS567&lt;&gt;"NG",$GG567,0)</f>
        <v>0</v>
      </c>
      <c r="GG567" s="294" t="e">
        <f>VLOOKUP($D567,リスト!$D:$S,15,FALSE)</f>
        <v>#N/A</v>
      </c>
      <c r="GH567" s="2" t="e">
        <f>INDEX(リスト!$V:$V,MATCH(中日程計画表!$D567,リスト!$D:$D,0))</f>
        <v>#N/A</v>
      </c>
      <c r="GI567" s="2" t="e">
        <f>INDEX(リスト!$A:$A,MATCH(中日程計画表!$D567,リスト!$D:$D,0))</f>
        <v>#N/A</v>
      </c>
      <c r="GJ567" s="2" t="e">
        <f>INDEX(リスト!$U:$U,MATCH(中日程計画表!$D567,リスト!$D:$D,0))</f>
        <v>#N/A</v>
      </c>
      <c r="GK567" s="5" t="e">
        <f>INDEX(リスト!$W:$W,MATCH(中日程計画表!$D567,リスト!$D:$D,0))</f>
        <v>#N/A</v>
      </c>
      <c r="GL567" s="2" t="s">
        <v>200</v>
      </c>
      <c r="GM567" s="296">
        <f>D567</f>
        <v>0</v>
      </c>
      <c r="GN567" s="296">
        <f>E567</f>
        <v>0</v>
      </c>
      <c r="GU567" s="460" t="str">
        <f t="shared" ref="GU567" si="29001">AE567</f>
        <v>NG</v>
      </c>
      <c r="GV567" s="460">
        <f t="shared" ref="GV567" si="29002">EI567</f>
        <v>0</v>
      </c>
      <c r="GW567" s="460">
        <f t="shared" ref="GW567" si="29003">EI568</f>
        <v>0</v>
      </c>
      <c r="GX567" s="462">
        <f t="shared" ref="GX567" si="29004">EV567</f>
        <v>0</v>
      </c>
      <c r="GY567" s="460" t="str">
        <f t="shared" ref="GY567" si="29005">AI567</f>
        <v>NG</v>
      </c>
      <c r="GZ567" s="460">
        <f t="shared" ref="GZ567" si="29006">EJ567</f>
        <v>0</v>
      </c>
      <c r="HA567" s="460">
        <f t="shared" ref="HA567" si="29007">EJ568</f>
        <v>0</v>
      </c>
      <c r="HB567" s="462">
        <f t="shared" ref="HB567" si="29008">EW567</f>
        <v>0</v>
      </c>
      <c r="HC567" s="460" t="str">
        <f t="shared" ref="HC567" si="29009">AQ567</f>
        <v>NG</v>
      </c>
      <c r="HD567" s="460">
        <f t="shared" ref="HD567" si="29010">EK567</f>
        <v>0</v>
      </c>
      <c r="HE567" s="460">
        <f t="shared" ref="HE567" si="29011">EK568</f>
        <v>0</v>
      </c>
      <c r="HF567" s="462">
        <f t="shared" ref="HF567" si="29012">EX567</f>
        <v>0</v>
      </c>
      <c r="HG567" s="460" t="str">
        <f t="shared" ref="HG567" si="29013">AU567</f>
        <v>NG</v>
      </c>
      <c r="HH567" s="460">
        <f t="shared" ref="HH567" si="29014">EL567</f>
        <v>0</v>
      </c>
      <c r="HI567" s="460">
        <f t="shared" ref="HI567" si="29015">EL568</f>
        <v>0</v>
      </c>
      <c r="HJ567" s="462">
        <f t="shared" ref="HJ567" si="29016">EY567</f>
        <v>0</v>
      </c>
      <c r="HK567" s="460" t="str">
        <f t="shared" ref="HK567" si="29017">BC567</f>
        <v>NG</v>
      </c>
      <c r="HL567" s="460">
        <f t="shared" ref="HL567" si="29018">EM567</f>
        <v>0</v>
      </c>
      <c r="HM567" s="460">
        <f t="shared" ref="HM567" si="29019">EM568</f>
        <v>0</v>
      </c>
      <c r="HN567" s="462">
        <f t="shared" ref="HN567" si="29020">EZ567</f>
        <v>0</v>
      </c>
      <c r="HO567" s="460" t="str">
        <f t="shared" ref="HO567" si="29021">BG567</f>
        <v>NG</v>
      </c>
      <c r="HP567" s="460">
        <f t="shared" ref="HP567" si="29022">EN567</f>
        <v>0</v>
      </c>
      <c r="HQ567" s="460">
        <f t="shared" ref="HQ567" si="29023">EN568</f>
        <v>0</v>
      </c>
      <c r="HR567" s="462">
        <f t="shared" ref="HR567" si="29024">FA567</f>
        <v>0</v>
      </c>
      <c r="HS567" s="332"/>
    </row>
    <row r="568" spans="1:227" ht="12" customHeight="1">
      <c r="A568" s="489"/>
      <c r="B568" s="487"/>
      <c r="C568" s="475"/>
      <c r="D568" s="485"/>
      <c r="E568" s="483"/>
      <c r="F568" s="317"/>
      <c r="G568" s="317"/>
      <c r="H568" s="317"/>
      <c r="I568" s="317"/>
      <c r="J568" s="316"/>
      <c r="K568" s="481"/>
      <c r="L568" s="77"/>
      <c r="M568" s="77"/>
      <c r="N568" s="471"/>
      <c r="O568" s="475"/>
      <c r="P568" s="77"/>
      <c r="Q568" s="77"/>
      <c r="R568" s="471"/>
      <c r="S568" s="475"/>
      <c r="T568" s="77"/>
      <c r="U568" s="77"/>
      <c r="V568" s="471"/>
      <c r="W568" s="473"/>
      <c r="X568" s="77"/>
      <c r="Y568" s="77"/>
      <c r="Z568" s="471"/>
      <c r="AA568" s="477"/>
      <c r="AB568" s="80"/>
      <c r="AC568" s="80"/>
      <c r="AD568" s="471"/>
      <c r="AE568" s="473"/>
      <c r="AF568" s="77"/>
      <c r="AG568" s="77"/>
      <c r="AH568" s="471"/>
      <c r="AI568" s="473"/>
      <c r="AJ568" s="77"/>
      <c r="AK568" s="77"/>
      <c r="AL568" s="471"/>
      <c r="AM568" s="477"/>
      <c r="AN568" s="80"/>
      <c r="AO568" s="80"/>
      <c r="AP568" s="471"/>
      <c r="AQ568" s="473"/>
      <c r="AR568" s="77"/>
      <c r="AS568" s="77"/>
      <c r="AT568" s="471"/>
      <c r="AU568" s="473"/>
      <c r="AV568" s="77"/>
      <c r="AW568" s="77"/>
      <c r="AX568" s="471"/>
      <c r="AY568" s="477"/>
      <c r="AZ568" s="80"/>
      <c r="BA568" s="80"/>
      <c r="BB568" s="471"/>
      <c r="BC568" s="475"/>
      <c r="BD568" s="77"/>
      <c r="BE568" s="77"/>
      <c r="BF568" s="471"/>
      <c r="BG568" s="473"/>
      <c r="BH568" s="77"/>
      <c r="BI568" s="77"/>
      <c r="BJ568" s="471"/>
      <c r="BK568" s="477"/>
      <c r="BL568" s="80"/>
      <c r="BM568" s="80"/>
      <c r="BN568" s="471"/>
      <c r="BO568" s="475"/>
      <c r="BP568" s="77"/>
      <c r="BQ568" s="77"/>
      <c r="BR568" s="471"/>
      <c r="BS568" s="473"/>
      <c r="BT568" s="77"/>
      <c r="BU568" s="77"/>
      <c r="BV568" s="471"/>
      <c r="BW568" s="469"/>
      <c r="BX568" s="467"/>
      <c r="BY568" s="490"/>
      <c r="CA568" s="19">
        <f t="shared" ref="CA568" si="29025">IF(AND($N567=1,$M568&lt;&gt;$BZ$7),1,0)</f>
        <v>0</v>
      </c>
      <c r="CB568" s="19">
        <f t="shared" ref="CB568" si="29026">IF(AND($R567=1,$Q568&lt;&gt;$BZ$7),1,0)</f>
        <v>0</v>
      </c>
      <c r="CC568" s="19">
        <f t="shared" ref="CC568" si="29027">IF(AND($V567=1,$U568&lt;&gt;$BZ$7),1,0)</f>
        <v>0</v>
      </c>
      <c r="CD568" s="19">
        <f t="shared" ref="CD568" si="29028">IF(AND($Z567=1,$Y568&lt;&gt;$BZ$7),1,0)</f>
        <v>0</v>
      </c>
      <c r="CE568" s="19">
        <f t="shared" ref="CE568" si="29029">IF(AND($AH567=1,$AG568&lt;&gt;$BZ$7),1,0)</f>
        <v>0</v>
      </c>
      <c r="CF568" s="19">
        <f t="shared" ref="CF568" si="29030">IF(AND($AL567=1,$AK568&lt;&gt;$BZ$7),1,0)</f>
        <v>0</v>
      </c>
      <c r="CG568" s="19">
        <f t="shared" ref="CG568" si="29031">IF(AND($AT567=1,$AS568&lt;&gt;$BZ$7),1,0)</f>
        <v>0</v>
      </c>
      <c r="CH568" s="19">
        <f t="shared" ref="CH568" si="29032">IF(AND($AX567=1,$AW568&lt;&gt;$BZ$7),1,0)</f>
        <v>0</v>
      </c>
      <c r="CI568" s="19">
        <f t="shared" ref="CI568" si="29033">IF(AND($BF567=1,$BE568&lt;&gt;$BZ$7),1,0)</f>
        <v>0</v>
      </c>
      <c r="CJ568" s="19">
        <f t="shared" ref="CJ568" si="29034">IF(AND($BJ567=1,$BI568&lt;&gt;$BZ$7),1,0)</f>
        <v>0</v>
      </c>
      <c r="CK568" s="19">
        <f t="shared" ref="CK568" si="29035">IF(AND($BR567=1,$BQ568&lt;&gt;$BZ$7),1,0)</f>
        <v>0</v>
      </c>
      <c r="CL568" s="19">
        <f t="shared" ref="CL568" si="29036">IF(AND($BV567=1,$BU568&lt;&gt;$BZ$7),1,0)</f>
        <v>0</v>
      </c>
      <c r="CO568" s="19">
        <f>IF(AND($M568&lt;&gt;$CN$7,$M568&lt;=$CN$6),1,0)</f>
        <v>0</v>
      </c>
      <c r="CP568" s="19">
        <f>IF(AND($Q568&lt;&gt;$CN$7,$Q568&lt;=$CN$6),1,0)</f>
        <v>0</v>
      </c>
      <c r="CQ568" s="19">
        <f>IF(AND($U568&lt;&gt;$CN$7,$U568&lt;=$CN$6),1,0)</f>
        <v>0</v>
      </c>
      <c r="CR568" s="19">
        <f>IF(AND($Y568&lt;&gt;$CN$7,$Y568&lt;=$CN$6),1,0)</f>
        <v>0</v>
      </c>
      <c r="CS568" s="19">
        <f>IF(AND($AG568&lt;&gt;$CN$7,$AG568&lt;=$CN$6),1,0)</f>
        <v>0</v>
      </c>
      <c r="CT568" s="19">
        <f>IF(AND($AK568&lt;&gt;$CN$7,$AK568&lt;=$CN$6),1,0)</f>
        <v>0</v>
      </c>
      <c r="CU568" s="19">
        <f>IF(AND($AS568&lt;&gt;$CN$7,$AS568&lt;=$CN$6),1,0)</f>
        <v>0</v>
      </c>
      <c r="CV568" s="19">
        <f>IF(AND($AW568&lt;&gt;$CN$7,$AW568&lt;=$CN$6),1,0)</f>
        <v>0</v>
      </c>
      <c r="CW568" s="19">
        <f>IF(AND($BE568&lt;&gt;$CN$7,$BE568&lt;=$CN$6),1,0)</f>
        <v>0</v>
      </c>
      <c r="CX568" s="19">
        <f>IF(AND($BI568&lt;&gt;$CN$7,$BI568&lt;=$CN$6),1,0)</f>
        <v>0</v>
      </c>
      <c r="CY568" s="19">
        <f>IF(AND($BQ568&lt;&gt;$CN$7,$BQ568&lt;=$CN$6),1,0)</f>
        <v>0</v>
      </c>
      <c r="CZ568" s="19">
        <f>IF(AND($BU568&lt;&gt;$CN$7,$BU568&lt;=$CN$6),1,0)</f>
        <v>0</v>
      </c>
      <c r="DC568" s="19">
        <f>IF($N567=1,1,0)</f>
        <v>0</v>
      </c>
      <c r="DD568" s="19">
        <f>IF($R567=1,1,0)</f>
        <v>0</v>
      </c>
      <c r="DE568" s="19">
        <f>IF($V567=1,1,0)</f>
        <v>0</v>
      </c>
      <c r="DF568" s="19">
        <f>IF($Z567=1,1,0)</f>
        <v>0</v>
      </c>
      <c r="DG568" s="19">
        <f>IF($AH567=1,1,0)</f>
        <v>0</v>
      </c>
      <c r="DH568" s="19">
        <f>IF($AL567=1,1,0)</f>
        <v>0</v>
      </c>
      <c r="DI568" s="19">
        <f>IF($AT567=1,1,0)</f>
        <v>0</v>
      </c>
      <c r="DJ568" s="19">
        <f>IF($AX567=1,1,0)</f>
        <v>0</v>
      </c>
      <c r="DK568" s="19">
        <f>IF($BF567=1,1,0)</f>
        <v>0</v>
      </c>
      <c r="DL568" s="19">
        <f>IF($BJ567=1,1,0)</f>
        <v>0</v>
      </c>
      <c r="DM568" s="19">
        <f>IF($BR567=1,1,0)</f>
        <v>0</v>
      </c>
      <c r="DN568" s="19">
        <f>IF($BV567=1,1,0)</f>
        <v>0</v>
      </c>
      <c r="DQ568" s="19">
        <f t="shared" ref="DQ568" si="29037">IF($N567=1,1,0)</f>
        <v>0</v>
      </c>
      <c r="DR568" s="19">
        <f t="shared" ref="DR568" si="29038">IF($R567=1,1,0)</f>
        <v>0</v>
      </c>
      <c r="DS568" s="19">
        <f t="shared" ref="DS568" si="29039">IF($V567=1,1,0)</f>
        <v>0</v>
      </c>
      <c r="DT568" s="19">
        <f t="shared" ref="DT568" si="29040">IF($Z567=1,1,0)</f>
        <v>0</v>
      </c>
      <c r="DU568" s="19">
        <f t="shared" ref="DU568" si="29041">IF($AH567=1,1,0)</f>
        <v>0</v>
      </c>
      <c r="DV568" s="19">
        <f t="shared" ref="DV568" si="29042">IF($AL567=1,1,0)</f>
        <v>0</v>
      </c>
      <c r="DW568" s="19">
        <f t="shared" ref="DW568" si="29043">IF($AT567=1,1,0)</f>
        <v>0</v>
      </c>
      <c r="DX568" s="19">
        <f t="shared" ref="DX568" si="29044">IF($AX567=1,1,0)</f>
        <v>0</v>
      </c>
      <c r="DY568" s="19">
        <f t="shared" ref="DY568" si="29045">IF($BF567=1,1,0)</f>
        <v>0</v>
      </c>
      <c r="DZ568" s="19">
        <f t="shared" ref="DZ568" si="29046">IF($BJ567=1,1,0)</f>
        <v>0</v>
      </c>
      <c r="EA568" s="19">
        <f t="shared" ref="EA568" si="29047">IF($BR567=1,1,0)</f>
        <v>0</v>
      </c>
      <c r="EB568" s="19">
        <f t="shared" ref="EB568" si="29048">IF($BV567=1,1,0)</f>
        <v>0</v>
      </c>
      <c r="EE568" s="329">
        <f>N567*$FU568*週間進捗報告書!$G$9</f>
        <v>0</v>
      </c>
      <c r="EF568" s="329">
        <f>R567*$FV568*週間進捗報告書!$G$10</f>
        <v>0</v>
      </c>
      <c r="EG568" s="329">
        <f>V567*$FW568*週間進捗報告書!$G$11</f>
        <v>0</v>
      </c>
      <c r="EH568" s="329">
        <f>Z567*$FX568*週間進捗報告書!$G$12</f>
        <v>0</v>
      </c>
      <c r="EI568" s="329">
        <f>AH567*$FY568*週間進捗報告書!$G$13</f>
        <v>0</v>
      </c>
      <c r="EJ568" s="329">
        <f>AL567*$FZ568*週間進捗報告書!$G$14</f>
        <v>0</v>
      </c>
      <c r="EK568" s="329">
        <f>AT567*$GA568*週間進捗報告書!$G$15</f>
        <v>0</v>
      </c>
      <c r="EL568" s="329">
        <f>AX567*$GB568*週間進捗報告書!$G$16</f>
        <v>0</v>
      </c>
      <c r="EM568" s="329">
        <f>BF567*$GC568*週間進捗報告書!$G$17</f>
        <v>0</v>
      </c>
      <c r="EN568" s="329">
        <f>BJ567*$GD568*週間進捗報告書!$G$18</f>
        <v>0</v>
      </c>
      <c r="EO568" s="329">
        <f>BR567*$GE568*週間進捗報告書!$G$19</f>
        <v>0</v>
      </c>
      <c r="EP568" s="329">
        <f>BV567*$GF568*週間進捗報告書!$G$20</f>
        <v>0</v>
      </c>
      <c r="ER568" s="547"/>
      <c r="ES568" s="547"/>
      <c r="ET568" s="547"/>
      <c r="EU568" s="547"/>
      <c r="EV568" s="547"/>
      <c r="EW568" s="547"/>
      <c r="EX568" s="547"/>
      <c r="EY568" s="547"/>
      <c r="EZ568" s="547"/>
      <c r="FA568" s="547"/>
      <c r="FB568" s="547"/>
      <c r="FC568" s="547"/>
      <c r="FD568" s="547"/>
      <c r="FE568" s="332"/>
      <c r="FG568" s="19"/>
      <c r="FH568" s="19"/>
      <c r="FI568" s="19"/>
      <c r="FJ568" s="19"/>
      <c r="FK568" s="19"/>
      <c r="FL568" s="19"/>
      <c r="FM568" s="19"/>
      <c r="FN568" s="19"/>
      <c r="FO568" s="19"/>
      <c r="FP568" s="19"/>
      <c r="FQ568" s="19"/>
      <c r="FR568" s="19"/>
      <c r="FU568" s="295">
        <f t="shared" ref="FU568" si="29049">FU567</f>
        <v>0</v>
      </c>
      <c r="FV568" s="295">
        <f t="shared" ref="FV568" si="29050">FV567</f>
        <v>0</v>
      </c>
      <c r="FW568" s="295">
        <f t="shared" ref="FW568" si="29051">FW567</f>
        <v>0</v>
      </c>
      <c r="FX568" s="295">
        <f t="shared" ref="FX568" si="29052">FX567</f>
        <v>0</v>
      </c>
      <c r="FY568" s="295">
        <f t="shared" ref="FY568" si="29053">FY567</f>
        <v>0</v>
      </c>
      <c r="FZ568" s="295">
        <f t="shared" ref="FZ568" si="29054">FZ567</f>
        <v>0</v>
      </c>
      <c r="GA568" s="295">
        <f t="shared" ref="GA568" si="29055">GA567</f>
        <v>0</v>
      </c>
      <c r="GB568" s="295">
        <f t="shared" ref="GB568" si="29056">GB567</f>
        <v>0</v>
      </c>
      <c r="GC568" s="295">
        <f t="shared" ref="GC568" si="29057">GC567</f>
        <v>0</v>
      </c>
      <c r="GD568" s="295">
        <f t="shared" ref="GD568" si="29058">GD567</f>
        <v>0</v>
      </c>
      <c r="GE568" s="295">
        <f t="shared" ref="GE568" si="29059">GE567</f>
        <v>0</v>
      </c>
      <c r="GF568" s="295">
        <f t="shared" ref="GF568" si="29060">GF567</f>
        <v>0</v>
      </c>
      <c r="GG568" s="295" t="e">
        <f t="shared" ref="GG568" si="29061">GG567</f>
        <v>#N/A</v>
      </c>
      <c r="GH568" s="2" t="e">
        <f>INDEX(リスト!$V:$V,MATCH(中日程計画表!$D567,リスト!$D:$D,0))</f>
        <v>#N/A</v>
      </c>
      <c r="GI568" s="2" t="e">
        <f>INDEX(リスト!$A:$A,MATCH(中日程計画表!$D567,リスト!$D:$D,0))</f>
        <v>#N/A</v>
      </c>
      <c r="GJ568" s="2" t="e">
        <f>INDEX(リスト!$U:$U,MATCH(中日程計画表!$D567,リスト!$D:$D,0))</f>
        <v>#N/A</v>
      </c>
      <c r="GK568" s="5" t="e">
        <f>INDEX(リスト!$W:$W,MATCH(中日程計画表!$D567,リスト!$D:$D,0))</f>
        <v>#N/A</v>
      </c>
      <c r="GL568" s="2" t="s">
        <v>201</v>
      </c>
      <c r="GM568" s="296">
        <f t="shared" ref="GM568" si="29062">GM567</f>
        <v>0</v>
      </c>
      <c r="GN568" s="296">
        <f t="shared" ref="GN568" si="29063">GN567</f>
        <v>0</v>
      </c>
      <c r="GU568" s="461"/>
      <c r="GV568" s="460"/>
      <c r="GW568" s="460"/>
      <c r="GX568" s="461"/>
      <c r="GY568" s="461"/>
      <c r="GZ568" s="460"/>
      <c r="HA568" s="460"/>
      <c r="HB568" s="461"/>
      <c r="HC568" s="461"/>
      <c r="HD568" s="460"/>
      <c r="HE568" s="460"/>
      <c r="HF568" s="461"/>
      <c r="HG568" s="461"/>
      <c r="HH568" s="460"/>
      <c r="HI568" s="460"/>
      <c r="HJ568" s="461"/>
      <c r="HK568" s="461"/>
      <c r="HL568" s="460"/>
      <c r="HM568" s="460"/>
      <c r="HN568" s="461"/>
      <c r="HO568" s="461"/>
      <c r="HP568" s="460"/>
      <c r="HQ568" s="460"/>
      <c r="HR568" s="461"/>
      <c r="HS568" s="4"/>
    </row>
    <row r="569" spans="1:227" ht="12" customHeight="1">
      <c r="A569" s="488" t="str">
        <f t="shared" ref="A569" ca="1" si="29064">INDIRECT("リスト!A"&amp;B569+6)</f>
        <v/>
      </c>
      <c r="B569" s="486">
        <f t="shared" ref="B569" si="29065">ROUNDDOWN((ROW()-6)/2,0)+1</f>
        <v>282</v>
      </c>
      <c r="C569" s="474" t="str">
        <f>機能グループ名</f>
        <v/>
      </c>
      <c r="D569" s="484">
        <f>機能ID</f>
        <v>0</v>
      </c>
      <c r="E569" s="482">
        <f>機能名</f>
        <v>0</v>
      </c>
      <c r="F569" s="315"/>
      <c r="G569" s="315"/>
      <c r="H569" s="315"/>
      <c r="I569" s="315"/>
      <c r="J569" s="316"/>
      <c r="K569" s="480" t="str">
        <f>担当者_SR</f>
        <v>NG</v>
      </c>
      <c r="L569" s="76"/>
      <c r="M569" s="76"/>
      <c r="N569" s="470"/>
      <c r="O569" s="474" t="str">
        <f>担当者_SRR</f>
        <v>NG</v>
      </c>
      <c r="P569" s="76"/>
      <c r="Q569" s="76"/>
      <c r="R569" s="470"/>
      <c r="S569" s="474" t="str">
        <f>担当者_DS</f>
        <v>NG</v>
      </c>
      <c r="T569" s="76"/>
      <c r="U569" s="76"/>
      <c r="V569" s="470"/>
      <c r="W569" s="472" t="str">
        <f>担当者_DSR</f>
        <v>NG</v>
      </c>
      <c r="X569" s="76"/>
      <c r="Y569" s="76"/>
      <c r="Z569" s="470"/>
      <c r="AA569" s="476"/>
      <c r="AB569" s="79"/>
      <c r="AC569" s="79"/>
      <c r="AD569" s="470">
        <f>IF(AC570 &lt;&gt; "",1,0)</f>
        <v>0</v>
      </c>
      <c r="AE569" s="472" t="str">
        <f>担当者_CD</f>
        <v>NG</v>
      </c>
      <c r="AF569" s="76"/>
      <c r="AG569" s="76"/>
      <c r="AH569" s="470"/>
      <c r="AI569" s="472" t="str">
        <f>担当者_DD</f>
        <v>NG</v>
      </c>
      <c r="AJ569" s="76"/>
      <c r="AK569" s="76"/>
      <c r="AL569" s="470"/>
      <c r="AM569" s="476"/>
      <c r="AN569" s="79"/>
      <c r="AO569" s="79"/>
      <c r="AP569" s="470">
        <f>IF(AO570 &lt;&gt; "",1,0)</f>
        <v>0</v>
      </c>
      <c r="AQ569" s="472" t="str">
        <f>担当者_MCL</f>
        <v>NG</v>
      </c>
      <c r="AR569" s="76"/>
      <c r="AS569" s="76"/>
      <c r="AT569" s="470"/>
      <c r="AU569" s="472" t="str">
        <f>担当者_MCLR</f>
        <v>NG</v>
      </c>
      <c r="AV569" s="76"/>
      <c r="AW569" s="76"/>
      <c r="AX569" s="470"/>
      <c r="AY569" s="476"/>
      <c r="AZ569" s="79"/>
      <c r="BA569" s="79"/>
      <c r="BB569" s="470">
        <f>IF(BA570 &lt;&gt; "",1,0)</f>
        <v>0</v>
      </c>
      <c r="BC569" s="474" t="str">
        <f>担当者_MT</f>
        <v>NG</v>
      </c>
      <c r="BD569" s="76"/>
      <c r="BE569" s="76"/>
      <c r="BF569" s="470"/>
      <c r="BG569" s="472" t="str">
        <f>担当者_M検</f>
        <v>NG</v>
      </c>
      <c r="BH569" s="76"/>
      <c r="BI569" s="76"/>
      <c r="BJ569" s="470"/>
      <c r="BK569" s="476"/>
      <c r="BL569" s="79"/>
      <c r="BM569" s="79"/>
      <c r="BN569" s="470">
        <v>0</v>
      </c>
      <c r="BO569" s="474" t="str">
        <f>担当者_モテ</f>
        <v>NG</v>
      </c>
      <c r="BP569" s="76"/>
      <c r="BQ569" s="76"/>
      <c r="BR569" s="470"/>
      <c r="BS569" s="472" t="str">
        <f>担当者_モテR</f>
        <v>NG</v>
      </c>
      <c r="BT569" s="76"/>
      <c r="BU569" s="76"/>
      <c r="BV569" s="470"/>
      <c r="BW569" s="468">
        <f t="shared" ref="BW569" si="29066">IFERROR(SUM(IF(K569&lt;&gt;"NG",N569*K$1,0),IF(O569&lt;&gt;"NG",R569*O$1,0),IF(S569&lt;&gt;"NG",V569*S$1,0),IF(W569&lt;&gt;"NG",Z569*W$1,0),IF(AA569&lt;&gt;"NG",AD569*AA$1,0),IF(AE569&lt;&gt;"NG",AH569*AE$1,0),IF(AI569&lt;&gt;"NG",AL569*AI$1,0),IF(AM569&lt;&gt;"NG",AP569*AM$1,0),IF(AQ569&lt;&gt;"NG",AT569*AQ$1,0),IF(AU569&lt;&gt;"NG",AX569*AU$1,0),IF(AY569&lt;&gt;"NG",BB569*AY$1,0),IF(BC569&lt;&gt;"NG",BF569*BC$1,0),IF(BG569&lt;&gt;"NG",BJ569*BG$1,0),IF(BK569&lt;&gt;"NG",BN569*BK$1,0),IF(BO569&lt;&gt;"NG",BR569*BO$1,0),IF(BS569&lt;&gt;"NG",BV569*BS$1,0))/SUM(IF(K569&lt;&gt;"NG",K$1,0),IF(O569&lt;&gt;"NG",O$1,0),IF(S569&lt;&gt;"NG",S$1,0),IF(W569&lt;&gt;"NG",W$1,0),IF(AA569&lt;&gt;"NG",AA$1,0),IF(AE569&lt;&gt;"NG",AE$1,0),IF(AI569&lt;&gt;"NG",AI$1,0),IF(AM569&lt;&gt;"NG",AM$1,0),IF(AQ569&lt;&gt;"NG",AQ$1,0),IF(AU569&lt;&gt;"NG",AU$1,0),IF(AY569&lt;&gt;"NG",AY$1,0),IF(BC569&lt;&gt;"NG",BC$1,0),IF(BG569&lt;&gt;"NG",BG$1,0),IF(BK569&lt;&gt;"NG",BK$1,0),IF(BO569&lt;&gt;"NG",BO$1,0),IF(BS569&lt;&gt;"NG",BS$1,0)),0)</f>
        <v>0</v>
      </c>
      <c r="BX569" s="466"/>
      <c r="BY569" s="490"/>
      <c r="BZ569" s="5"/>
      <c r="CA569" s="32">
        <f t="shared" ref="CA569" si="29067">IF(AND($M569&lt;&gt;$BZ$5,$M569&lt;=$BZ$6,$M569&lt;&gt;$BZ$7),1,0)</f>
        <v>0</v>
      </c>
      <c r="CB569" s="32">
        <f t="shared" ref="CB569" si="29068">IF(AND($Q569&lt;&gt;$BZ$5,$Q569&lt;=$BZ$6,$Q569&lt;&gt;$BZ$7),1,0)</f>
        <v>0</v>
      </c>
      <c r="CC569" s="32">
        <f t="shared" ref="CC569" si="29069">IF(AND($U569&lt;&gt;$BZ$5,$U569&lt;=$BZ$6,$U569&lt;&gt;$BZ$7),1,0)</f>
        <v>0</v>
      </c>
      <c r="CD569" s="32">
        <f t="shared" ref="CD569" si="29070">IF(AND($Y569&lt;&gt;$BZ$5,$Y569&lt;=$BZ$6,$Y569&lt;&gt;$BZ$7),1,0)</f>
        <v>0</v>
      </c>
      <c r="CE569" s="32">
        <f t="shared" ref="CE569" si="29071">IF(AND($AG569&lt;&gt;$BZ$5,$AG569&lt;=$BZ$6,$AG569&lt;&gt;$BZ$7),1,0)</f>
        <v>0</v>
      </c>
      <c r="CF569" s="32">
        <f t="shared" ref="CF569" si="29072">IF(AND($AK569&lt;&gt;$BZ$5,$AK569&lt;=$BZ$6,$AK569&lt;&gt;$BZ$7),1,0)</f>
        <v>0</v>
      </c>
      <c r="CG569" s="32">
        <f t="shared" ref="CG569" si="29073">IF(AND($AS569&lt;&gt;$BZ$5,$AS569&lt;=$BZ$6,$AS569&lt;&gt;$BZ$7),1,0)</f>
        <v>0</v>
      </c>
      <c r="CH569" s="32">
        <f t="shared" ref="CH569" si="29074">IF(AND($AW569&lt;&gt;$BZ$5,$AW569&lt;=$BZ$6,$AW569&lt;&gt;$BZ$7),1,0)</f>
        <v>0</v>
      </c>
      <c r="CI569" s="32">
        <f t="shared" ref="CI569" si="29075">IF(AND($BE569&lt;&gt;$BZ$5,$BE569&lt;=$BZ$6,$BE569&lt;&gt;$BZ$7),1,0)</f>
        <v>0</v>
      </c>
      <c r="CJ569" s="32">
        <f t="shared" ref="CJ569" si="29076">IF(AND($BI569&lt;&gt;$BZ$5,$BI569&lt;=$BZ$6,$BI569&lt;&gt;$BZ$7),1,0)</f>
        <v>0</v>
      </c>
      <c r="CK569" s="32">
        <f t="shared" ref="CK569" si="29077">IF(AND($BQ569&lt;&gt;$BZ$5,$BQ569&lt;=$BZ$6,$BQ569&lt;&gt;$BZ$7),1,0)</f>
        <v>0</v>
      </c>
      <c r="CL569" s="32">
        <f t="shared" ref="CL569" si="29078">IF(AND($BU569&lt;&gt;$BZ$5,$BU569&lt;=$BZ$6,$BU569&lt;&gt;$BZ$7),1,0)</f>
        <v>0</v>
      </c>
      <c r="CO569" s="32">
        <f>IF(AND($M569&lt;&gt;$CN$5,$M569&lt;=$CN$6,$M569&lt;&gt;$CN$7),1,0)</f>
        <v>0</v>
      </c>
      <c r="CP569" s="32">
        <f>IF(AND($Q569&lt;&gt;$CN$5,$Q569&lt;=$CN$6,$Q569&lt;&gt;$CN$7),1,0)</f>
        <v>0</v>
      </c>
      <c r="CQ569" s="32">
        <f>IF(AND($U569&lt;&gt;$CN$5,$U569&lt;=$CN$6,$U569&lt;&gt;$CN$7),1,0)</f>
        <v>0</v>
      </c>
      <c r="CR569" s="32">
        <f>IF(AND($Y569&lt;&gt;$CN$5,$Y569&lt;=$CN$6,$Y569&lt;&gt;$CN$7),1,0)</f>
        <v>0</v>
      </c>
      <c r="CS569" s="32">
        <f>IF(AND($AG569&lt;&gt;$CN$5,$AG569&lt;=$CN$6,$AG569&lt;&gt;$CN$7),1,0)</f>
        <v>0</v>
      </c>
      <c r="CT569" s="32">
        <f>IF(AND($AK569&lt;&gt;$CN$5,$AK569&lt;=$CN$6,$AK569&lt;&gt;$CN$7),1,0)</f>
        <v>0</v>
      </c>
      <c r="CU569" s="32">
        <f>IF(AND($AS569&lt;&gt;$CN$5,$AS569&lt;=$CN$6,$AS569&lt;&gt;$CN$7),1,0)</f>
        <v>0</v>
      </c>
      <c r="CV569" s="32">
        <f>IF(AND($AW569&lt;&gt;$CN$5,$AW569&lt;=$CN$6,$AW569&lt;&gt;$CN$7),1,0)</f>
        <v>0</v>
      </c>
      <c r="CW569" s="32">
        <f>IF(AND($BE569&lt;&gt;$CN$5,$BE569&lt;=$CN$6,$BE569&lt;&gt;$CN$7),1,0)</f>
        <v>0</v>
      </c>
      <c r="CX569" s="32">
        <f>IF(AND($BI569&lt;&gt;$CN$5,$BI569&lt;=$CN$6,$BI569&lt;&gt;$CN$7),1,0)</f>
        <v>0</v>
      </c>
      <c r="CY569" s="32">
        <f>IF(AND($BQ569&lt;&gt;$CN$5,$BQ569&lt;=$CN$6,$BQ569&lt;&gt;$CN$7),1,0)</f>
        <v>0</v>
      </c>
      <c r="CZ569" s="32">
        <f>IF(AND($BU569&lt;&gt;$CN$5,$BU569&lt;=$CN$6,$BU569&lt;&gt;$CN$7),1,0)</f>
        <v>0</v>
      </c>
      <c r="DC569" s="32">
        <f>IF(AND($M569&lt;&gt;$DB$5,$M569&lt;=$DB$6,$M569&lt;&gt;$CN$7),1,0)</f>
        <v>0</v>
      </c>
      <c r="DD569" s="32">
        <f>IF(AND($Q569&lt;&gt;$DB$5,$Q569&lt;=$DB$6,$Q569&lt;&gt;$CN$7),1,0)</f>
        <v>0</v>
      </c>
      <c r="DE569" s="32">
        <f>IF(AND($U569&lt;&gt;$DB$5,$U569&lt;=$DB$6,$U569&lt;&gt;$CN$7),1,0)</f>
        <v>0</v>
      </c>
      <c r="DF569" s="32">
        <f>IF(AND($Y569&lt;&gt;$DB$5,$Y569&lt;=$DB$6,$Y569&lt;&gt;$CN$7),1,0)</f>
        <v>0</v>
      </c>
      <c r="DG569" s="32">
        <f>IF(AND($AG569&lt;&gt;$DB$5,$AG569&lt;=$DB$6,$AG569&lt;&gt;$CN$7),1,0)</f>
        <v>0</v>
      </c>
      <c r="DH569" s="32">
        <f>IF(AND($AK569&lt;&gt;$DB$5,$AK569&lt;=$DB$6,$AK569&lt;&gt;$CN$7),1,0)</f>
        <v>0</v>
      </c>
      <c r="DI569" s="32">
        <f>IF(AND($AS569&lt;&gt;$DB$5,$AS569&lt;=$DB$6,$AS569&lt;&gt;$CN$7),1,0)</f>
        <v>0</v>
      </c>
      <c r="DJ569" s="32">
        <f>IF(AND($AW569&lt;&gt;$DB$5,$AW569&lt;=$DB$6,$AW569&lt;&gt;$CN$7),1,0)</f>
        <v>0</v>
      </c>
      <c r="DK569" s="32">
        <f>IF(AND($BE569&lt;&gt;$DB$5,$BE569&lt;=$DB$6,$BE569&lt;&gt;$CN$7),1,0)</f>
        <v>0</v>
      </c>
      <c r="DL569" s="32">
        <f>IF(AND($BI569&lt;&gt;$DB$5,$BI569&lt;=$DB$6,$BI569&lt;&gt;$CN$7),1,0)</f>
        <v>0</v>
      </c>
      <c r="DM569" s="32">
        <f>IF(AND($BQ569&lt;&gt;$DB$5,$BQ569&lt;=$DB$6,$BQ569&lt;&gt;$CN$7),1,0)</f>
        <v>0</v>
      </c>
      <c r="DN569" s="32">
        <f>IF(AND($BU569&lt;&gt;$DB$5,$BU569&lt;=$DB$6,$BU569&lt;&gt;$CN$7),1,0)</f>
        <v>0</v>
      </c>
      <c r="DQ569" s="32">
        <f t="shared" ref="DQ569" si="29079">IF(AND($M569&lt;&gt;$DP$5,$M569&lt;=$DP$6,$M569&lt;&gt;$CN$7),1,0)</f>
        <v>0</v>
      </c>
      <c r="DR569" s="32">
        <f t="shared" ref="DR569" si="29080">IF(AND($Q569&lt;&gt;$DP$5,$Q569&lt;=$DP$6,$Q569&lt;&gt;$CN$7),1,0)</f>
        <v>0</v>
      </c>
      <c r="DS569" s="32">
        <f t="shared" ref="DS569" si="29081">IF(AND($U569&lt;&gt;$DP$5,$U569&lt;=$DP$6,$U569&lt;&gt;$CN$7),1,0)</f>
        <v>0</v>
      </c>
      <c r="DT569" s="32">
        <f t="shared" ref="DT569" si="29082">IF(AND($Y569&lt;&gt;$DP$5,$Y569&lt;=$DP$6,$Y569&lt;&gt;$CN$7),1,0)</f>
        <v>0</v>
      </c>
      <c r="DU569" s="32">
        <f t="shared" ref="DU569" si="29083">IF(AND($AG569&lt;&gt;$DP$5,$AG569&lt;=$DP$6,$AG569&lt;&gt;$CN$7),1,0)</f>
        <v>0</v>
      </c>
      <c r="DV569" s="32">
        <f t="shared" ref="DV569" si="29084">IF(AND($AK569&lt;&gt;$DP$5,$AK569&lt;=$DP$6,$AK569&lt;&gt;$CN$7),1,0)</f>
        <v>0</v>
      </c>
      <c r="DW569" s="32">
        <f t="shared" ref="DW569" si="29085">IF(AND($AS569&lt;&gt;$DP$5,$AS569&lt;=$DP$6,$AS569&lt;&gt;$CN$7),1,0)</f>
        <v>0</v>
      </c>
      <c r="DX569" s="32">
        <f t="shared" ref="DX569" si="29086">IF(AND($AW569&lt;&gt;$DP$5,$AW569&lt;=$DP$6,$AW569&lt;&gt;$CN$7),1,0)</f>
        <v>0</v>
      </c>
      <c r="DY569" s="32">
        <f t="shared" ref="DY569" si="29087">IF(AND($BE569&lt;&gt;$DP$5,$BE569&lt;=$DP$6,$BE569&lt;&gt;$CN$7),1,0)</f>
        <v>0</v>
      </c>
      <c r="DZ569" s="32">
        <f t="shared" ref="DZ569" si="29088">IF(AND($BI569&lt;&gt;$DP$5,$BI569&lt;=$DP$6,$BI569&lt;&gt;$CN$7),1,0)</f>
        <v>0</v>
      </c>
      <c r="EA569" s="32">
        <f t="shared" ref="EA569" si="29089">IF(AND($BQ569&lt;&gt;$DP$5,$BQ569&lt;=$DP$6,$BQ569&lt;&gt;$CN$7),1,0)</f>
        <v>0</v>
      </c>
      <c r="EB569" s="32">
        <f t="shared" ref="EB569" si="29090">IF(AND($BU569&lt;&gt;$DP$5,$BU569&lt;=$DP$6,$BU569&lt;&gt;$CN$7),1,0)</f>
        <v>0</v>
      </c>
      <c r="EE569" s="328">
        <f>IF(M569&lt;&gt;"",IF(M569&lt;=$ED$6,1,IF(L569&gt;$ED$6,0,NETWORKDAYS(L569,$ED$6,祭日リスト)/NETWORKDAYS(L569,M569,祭日リスト)))*$GG569*週間進捗報告書!$G$9,0)</f>
        <v>0</v>
      </c>
      <c r="EF569" s="328">
        <f>IF(Q569&lt;&gt;"",IF(Q569&lt;=$ED$6,1,IF(P569&gt;$ED$6,0,NETWORKDAYS(P569,$ED$6,祭日リスト)/NETWORKDAYS(P569,Q569,祭日リスト)))*$GG569*週間進捗報告書!$G$10,0)</f>
        <v>0</v>
      </c>
      <c r="EG569" s="328">
        <f>IF(U569&lt;&gt;"",IF(U569&lt;=$ED$6,1,IF(T569&gt;$ED$6,0,NETWORKDAYS(T569,$ED$6,祭日リスト)/NETWORKDAYS(T569,U569,祭日リスト)))*$GG569*週間進捗報告書!$G$11,0)</f>
        <v>0</v>
      </c>
      <c r="EH569" s="328">
        <f>IF(Y569&lt;&gt;"",IF(Y569&lt;=$ED$6,1,IF(X569&gt;$ED$6,0,NETWORKDAYS(X569,$ED$6,祭日リスト)/NETWORKDAYS(X569,Y569,祭日リスト)))*$GG569*週間進捗報告書!$G$12,0)</f>
        <v>0</v>
      </c>
      <c r="EI569" s="328">
        <f>IF(AG569&lt;&gt;"",IF(AG569&lt;=$ED$6,1,IF(AF569&gt;$ED$6,0,NETWORKDAYS(AF569,$ED$6,祭日リスト)/NETWORKDAYS(AF569,AG569,祭日リスト)))*$GG569*週間進捗報告書!$G$13,0)</f>
        <v>0</v>
      </c>
      <c r="EJ569" s="328">
        <f>IF(AK569&lt;&gt;"",IF(AK569&lt;=$ED$6,1,IF(AJ569&gt;$ED$6,0,NETWORKDAYS(AJ569,$ED$6,祭日リスト)/NETWORKDAYS(AJ569,AK569,祭日リスト)))*$GG569*週間進捗報告書!$G$14,0)</f>
        <v>0</v>
      </c>
      <c r="EK569" s="328">
        <f>IF(AS569&lt;&gt;"",IF(AS569&lt;=$ED$6,1,IF(AR569&gt;$ED$6,0,NETWORKDAYS(AR569,$ED$6,祭日リスト)/NETWORKDAYS(AR569,AS569,祭日リスト)))*$GG569*週間進捗報告書!$G$15,0)</f>
        <v>0</v>
      </c>
      <c r="EL569" s="328">
        <f>IF(AW569&lt;&gt;"",IF(AW569&lt;=$ED$6,1,IF(AV569&gt;$ED$6,0,NETWORKDAYS(AV569,$ED$6,祭日リスト)/NETWORKDAYS(AV569,AW569,祭日リスト)))*$GG569*週間進捗報告書!$G$16,0)</f>
        <v>0</v>
      </c>
      <c r="EM569" s="328">
        <f>IF(BE569&lt;&gt;"",IF(BE569&lt;=$ED$6,1,IF(BD569&gt;$ED$6,0,NETWORKDAYS(BD569,$ED$6,祭日リスト)/NETWORKDAYS(BD569,BE569,祭日リスト)))*$GG569*週間進捗報告書!$G$17,0)</f>
        <v>0</v>
      </c>
      <c r="EN569" s="328">
        <f>IF(BI569&lt;&gt;"",IF(BI569&lt;=$ED$6,1,IF(BH569&gt;$ED$6,0,NETWORKDAYS(BH569,$ED$6,祭日リスト)/NETWORKDAYS(BH569,BI569,祭日リスト)))*$GG569*週間進捗報告書!$G$18,0)</f>
        <v>0</v>
      </c>
      <c r="EO569" s="328">
        <f>IF(BQ569&lt;&gt;"",IF(BQ569&lt;=$ED$6,1,IF(BP569&gt;$ED$6,0,NETWORKDAYS(BP569,$ED$6,祭日リスト)/NETWORKDAYS(BP569,BQ569,祭日リスト)))*$GG569*週間進捗報告書!$G$19,0)</f>
        <v>0</v>
      </c>
      <c r="EP569" s="328">
        <f>IF(BU569&lt;&gt;"",IF(BU569&lt;=$ED$6,1,IF(BT569&gt;$ED$6,0,NETWORKDAYS(BT569,$ED$6,祭日リスト)/NETWORKDAYS(BT569,BU569,祭日リスト)))*$GG569*週間進捗報告書!$G$20,0)</f>
        <v>0</v>
      </c>
      <c r="ER569" s="547">
        <f t="shared" ref="ER569:FC569" si="29091">EE569-EE570</f>
        <v>0</v>
      </c>
      <c r="ES569" s="547">
        <f t="shared" si="29091"/>
        <v>0</v>
      </c>
      <c r="ET569" s="547">
        <f t="shared" si="29091"/>
        <v>0</v>
      </c>
      <c r="EU569" s="547">
        <f t="shared" si="29091"/>
        <v>0</v>
      </c>
      <c r="EV569" s="547">
        <f t="shared" si="29091"/>
        <v>0</v>
      </c>
      <c r="EW569" s="547">
        <f t="shared" si="29091"/>
        <v>0</v>
      </c>
      <c r="EX569" s="547">
        <f t="shared" si="29091"/>
        <v>0</v>
      </c>
      <c r="EY569" s="547">
        <f t="shared" si="29091"/>
        <v>0</v>
      </c>
      <c r="EZ569" s="547">
        <f t="shared" si="29091"/>
        <v>0</v>
      </c>
      <c r="FA569" s="547">
        <f t="shared" si="29091"/>
        <v>0</v>
      </c>
      <c r="FB569" s="547">
        <f t="shared" si="29091"/>
        <v>0</v>
      </c>
      <c r="FC569" s="547">
        <f t="shared" si="29091"/>
        <v>0</v>
      </c>
      <c r="FD569" s="547">
        <f t="shared" ref="FD569" si="29092">SUM(ER569:FC570)</f>
        <v>0</v>
      </c>
      <c r="FE569" s="333"/>
      <c r="FG569" s="32">
        <f>IF(AND($M569&lt;&gt;$FF$7),1,0)</f>
        <v>0</v>
      </c>
      <c r="FH569" s="32">
        <f>IF(AND($Q569&lt;&gt;$FF$7),1,0)</f>
        <v>0</v>
      </c>
      <c r="FI569" s="32">
        <f>IF(AND($U569&lt;&gt;$FF$7),1,0)</f>
        <v>0</v>
      </c>
      <c r="FJ569" s="32">
        <f>IF(AND($Y569&lt;&gt;$FF$7),1,0)</f>
        <v>0</v>
      </c>
      <c r="FK569" s="32">
        <f>IF(AND($AG569&lt;&gt;$FF$7),1,0)</f>
        <v>0</v>
      </c>
      <c r="FL569" s="32">
        <f>IF(AND($AK569&lt;&gt;$FF$7),1,0)</f>
        <v>0</v>
      </c>
      <c r="FM569" s="32">
        <f>IF(AND($AS569&lt;&gt;$FF$7),1,0)</f>
        <v>0</v>
      </c>
      <c r="FN569" s="32">
        <f>IF(AND($AW569&lt;&gt;$FF$7),1,0)</f>
        <v>0</v>
      </c>
      <c r="FO569" s="32">
        <f>IF(AND($BE569&lt;&gt;$FF$7),1,0)</f>
        <v>0</v>
      </c>
      <c r="FP569" s="32">
        <f>IF(AND($BI569&lt;&gt;$FF$7),1,0)</f>
        <v>0</v>
      </c>
      <c r="FQ569" s="32">
        <f>IF(AND($BQ569&lt;&gt;$FF$7),1,0)</f>
        <v>0</v>
      </c>
      <c r="FR569" s="32">
        <f>IF(AND($BU569&lt;&gt;$FF$7),1,0)</f>
        <v>0</v>
      </c>
      <c r="FU569" s="294">
        <f t="shared" ref="FU569" si="29093">IF($K569&lt;&gt;"NG",$GG569,0)</f>
        <v>0</v>
      </c>
      <c r="FV569" s="294">
        <f t="shared" ref="FV569" si="29094">IF($O569&lt;&gt;"NG",$GG569,0)</f>
        <v>0</v>
      </c>
      <c r="FW569" s="294">
        <f t="shared" ref="FW569" si="29095">IF($S569&lt;&gt;"NG",$GG569,0)</f>
        <v>0</v>
      </c>
      <c r="FX569" s="294">
        <f t="shared" ref="FX569" si="29096">IF($W569&lt;&gt;"NG",$GG569,0)</f>
        <v>0</v>
      </c>
      <c r="FY569" s="294">
        <f t="shared" ref="FY569" si="29097">IF($AE569&lt;&gt;"NG",$GG569,0)</f>
        <v>0</v>
      </c>
      <c r="FZ569" s="294">
        <f t="shared" ref="FZ569" si="29098">IF($AI569&lt;&gt;"NG",$GG569,0)</f>
        <v>0</v>
      </c>
      <c r="GA569" s="294">
        <f t="shared" ref="GA569" si="29099">IF($AQ569&lt;&gt;"NG",$GG569,0)</f>
        <v>0</v>
      </c>
      <c r="GB569" s="294">
        <f t="shared" ref="GB569" si="29100">IF($AU569&lt;&gt;"NG",$GG569,0)</f>
        <v>0</v>
      </c>
      <c r="GC569" s="294">
        <f t="shared" ref="GC569" si="29101">IF($BC569&lt;&gt;"NG",$GG569,0)</f>
        <v>0</v>
      </c>
      <c r="GD569" s="294">
        <f t="shared" ref="GD569" si="29102">IF($BG569&lt;&gt;"NG",$GG569,0)</f>
        <v>0</v>
      </c>
      <c r="GE569" s="294">
        <f t="shared" ref="GE569" si="29103">IF($BO569&lt;&gt;"NG",$GG569,0)</f>
        <v>0</v>
      </c>
      <c r="GF569" s="294">
        <f t="shared" ref="GF569" si="29104">IF($BS569&lt;&gt;"NG",$GG569,0)</f>
        <v>0</v>
      </c>
      <c r="GG569" s="294" t="e">
        <f>VLOOKUP($D569,リスト!$D:$S,15,FALSE)</f>
        <v>#N/A</v>
      </c>
      <c r="GH569" s="2" t="e">
        <f>INDEX(リスト!$V:$V,MATCH(中日程計画表!$D569,リスト!$D:$D,0))</f>
        <v>#N/A</v>
      </c>
      <c r="GI569" s="2" t="e">
        <f>INDEX(リスト!$A:$A,MATCH(中日程計画表!$D569,リスト!$D:$D,0))</f>
        <v>#N/A</v>
      </c>
      <c r="GJ569" s="2" t="e">
        <f>INDEX(リスト!$U:$U,MATCH(中日程計画表!$D569,リスト!$D:$D,0))</f>
        <v>#N/A</v>
      </c>
      <c r="GK569" s="5" t="e">
        <f>INDEX(リスト!$W:$W,MATCH(中日程計画表!$D569,リスト!$D:$D,0))</f>
        <v>#N/A</v>
      </c>
      <c r="GL569" s="2" t="s">
        <v>200</v>
      </c>
      <c r="GM569" s="296">
        <f>D569</f>
        <v>0</v>
      </c>
      <c r="GN569" s="296">
        <f>E569</f>
        <v>0</v>
      </c>
      <c r="GU569" s="460" t="str">
        <f t="shared" ref="GU569" si="29105">AE569</f>
        <v>NG</v>
      </c>
      <c r="GV569" s="460">
        <f t="shared" ref="GV569" si="29106">EI569</f>
        <v>0</v>
      </c>
      <c r="GW569" s="460">
        <f t="shared" ref="GW569" si="29107">EI570</f>
        <v>0</v>
      </c>
      <c r="GX569" s="462">
        <f t="shared" ref="GX569" si="29108">EV569</f>
        <v>0</v>
      </c>
      <c r="GY569" s="460" t="str">
        <f t="shared" ref="GY569" si="29109">AI569</f>
        <v>NG</v>
      </c>
      <c r="GZ569" s="460">
        <f t="shared" ref="GZ569" si="29110">EJ569</f>
        <v>0</v>
      </c>
      <c r="HA569" s="460">
        <f t="shared" ref="HA569" si="29111">EJ570</f>
        <v>0</v>
      </c>
      <c r="HB569" s="462">
        <f t="shared" ref="HB569" si="29112">EW569</f>
        <v>0</v>
      </c>
      <c r="HC569" s="460" t="str">
        <f t="shared" ref="HC569" si="29113">AQ569</f>
        <v>NG</v>
      </c>
      <c r="HD569" s="460">
        <f t="shared" ref="HD569" si="29114">EK569</f>
        <v>0</v>
      </c>
      <c r="HE569" s="460">
        <f t="shared" ref="HE569" si="29115">EK570</f>
        <v>0</v>
      </c>
      <c r="HF569" s="462">
        <f t="shared" ref="HF569" si="29116">EX569</f>
        <v>0</v>
      </c>
      <c r="HG569" s="460" t="str">
        <f t="shared" ref="HG569" si="29117">AU569</f>
        <v>NG</v>
      </c>
      <c r="HH569" s="460">
        <f t="shared" ref="HH569" si="29118">EL569</f>
        <v>0</v>
      </c>
      <c r="HI569" s="460">
        <f t="shared" ref="HI569" si="29119">EL570</f>
        <v>0</v>
      </c>
      <c r="HJ569" s="462">
        <f t="shared" ref="HJ569" si="29120">EY569</f>
        <v>0</v>
      </c>
      <c r="HK569" s="460" t="str">
        <f t="shared" ref="HK569" si="29121">BC569</f>
        <v>NG</v>
      </c>
      <c r="HL569" s="460">
        <f t="shared" ref="HL569" si="29122">EM569</f>
        <v>0</v>
      </c>
      <c r="HM569" s="460">
        <f t="shared" ref="HM569" si="29123">EM570</f>
        <v>0</v>
      </c>
      <c r="HN569" s="462">
        <f t="shared" ref="HN569" si="29124">EZ569</f>
        <v>0</v>
      </c>
      <c r="HO569" s="460" t="str">
        <f t="shared" ref="HO569" si="29125">BG569</f>
        <v>NG</v>
      </c>
      <c r="HP569" s="460">
        <f t="shared" ref="HP569" si="29126">EN569</f>
        <v>0</v>
      </c>
      <c r="HQ569" s="460">
        <f t="shared" ref="HQ569" si="29127">EN570</f>
        <v>0</v>
      </c>
      <c r="HR569" s="462">
        <f t="shared" ref="HR569" si="29128">FA569</f>
        <v>0</v>
      </c>
      <c r="HS569" s="332"/>
    </row>
    <row r="570" spans="1:227" ht="12" customHeight="1">
      <c r="A570" s="489"/>
      <c r="B570" s="487"/>
      <c r="C570" s="475"/>
      <c r="D570" s="485"/>
      <c r="E570" s="483"/>
      <c r="F570" s="317"/>
      <c r="G570" s="317"/>
      <c r="H570" s="317"/>
      <c r="I570" s="317"/>
      <c r="J570" s="316"/>
      <c r="K570" s="481"/>
      <c r="L570" s="77"/>
      <c r="M570" s="77"/>
      <c r="N570" s="471"/>
      <c r="O570" s="475"/>
      <c r="P570" s="77"/>
      <c r="Q570" s="77"/>
      <c r="R570" s="471"/>
      <c r="S570" s="475"/>
      <c r="T570" s="77"/>
      <c r="U570" s="77"/>
      <c r="V570" s="471"/>
      <c r="W570" s="473"/>
      <c r="X570" s="77"/>
      <c r="Y570" s="77"/>
      <c r="Z570" s="471"/>
      <c r="AA570" s="477"/>
      <c r="AB570" s="80"/>
      <c r="AC570" s="80"/>
      <c r="AD570" s="471"/>
      <c r="AE570" s="473"/>
      <c r="AF570" s="77"/>
      <c r="AG570" s="77"/>
      <c r="AH570" s="471"/>
      <c r="AI570" s="473"/>
      <c r="AJ570" s="77"/>
      <c r="AK570" s="77"/>
      <c r="AL570" s="471"/>
      <c r="AM570" s="477"/>
      <c r="AN570" s="80"/>
      <c r="AO570" s="80"/>
      <c r="AP570" s="471"/>
      <c r="AQ570" s="473"/>
      <c r="AR570" s="77"/>
      <c r="AS570" s="77"/>
      <c r="AT570" s="471"/>
      <c r="AU570" s="473"/>
      <c r="AV570" s="77"/>
      <c r="AW570" s="77"/>
      <c r="AX570" s="471"/>
      <c r="AY570" s="477"/>
      <c r="AZ570" s="80"/>
      <c r="BA570" s="80"/>
      <c r="BB570" s="471"/>
      <c r="BC570" s="475"/>
      <c r="BD570" s="77"/>
      <c r="BE570" s="77"/>
      <c r="BF570" s="471"/>
      <c r="BG570" s="473"/>
      <c r="BH570" s="77"/>
      <c r="BI570" s="77"/>
      <c r="BJ570" s="471"/>
      <c r="BK570" s="477"/>
      <c r="BL570" s="80"/>
      <c r="BM570" s="80"/>
      <c r="BN570" s="471"/>
      <c r="BO570" s="475"/>
      <c r="BP570" s="77"/>
      <c r="BQ570" s="77"/>
      <c r="BR570" s="471"/>
      <c r="BS570" s="473"/>
      <c r="BT570" s="77"/>
      <c r="BU570" s="77"/>
      <c r="BV570" s="471"/>
      <c r="BW570" s="469"/>
      <c r="BX570" s="467"/>
      <c r="BY570" s="490"/>
      <c r="CA570" s="19">
        <f t="shared" ref="CA570" si="29129">IF(AND($N569=1,$M570&lt;&gt;$BZ$7),1,0)</f>
        <v>0</v>
      </c>
      <c r="CB570" s="19">
        <f t="shared" ref="CB570" si="29130">IF(AND($R569=1,$Q570&lt;&gt;$BZ$7),1,0)</f>
        <v>0</v>
      </c>
      <c r="CC570" s="19">
        <f t="shared" ref="CC570" si="29131">IF(AND($V569=1,$U570&lt;&gt;$BZ$7),1,0)</f>
        <v>0</v>
      </c>
      <c r="CD570" s="19">
        <f t="shared" ref="CD570" si="29132">IF(AND($Z569=1,$Y570&lt;&gt;$BZ$7),1,0)</f>
        <v>0</v>
      </c>
      <c r="CE570" s="19">
        <f t="shared" ref="CE570" si="29133">IF(AND($AH569=1,$AG570&lt;&gt;$BZ$7),1,0)</f>
        <v>0</v>
      </c>
      <c r="CF570" s="19">
        <f t="shared" ref="CF570" si="29134">IF(AND($AL569=1,$AK570&lt;&gt;$BZ$7),1,0)</f>
        <v>0</v>
      </c>
      <c r="CG570" s="19">
        <f t="shared" ref="CG570" si="29135">IF(AND($AT569=1,$AS570&lt;&gt;$BZ$7),1,0)</f>
        <v>0</v>
      </c>
      <c r="CH570" s="19">
        <f t="shared" ref="CH570" si="29136">IF(AND($AX569=1,$AW570&lt;&gt;$BZ$7),1,0)</f>
        <v>0</v>
      </c>
      <c r="CI570" s="19">
        <f t="shared" ref="CI570" si="29137">IF(AND($BF569=1,$BE570&lt;&gt;$BZ$7),1,0)</f>
        <v>0</v>
      </c>
      <c r="CJ570" s="19">
        <f t="shared" ref="CJ570" si="29138">IF(AND($BJ569=1,$BI570&lt;&gt;$BZ$7),1,0)</f>
        <v>0</v>
      </c>
      <c r="CK570" s="19">
        <f t="shared" ref="CK570" si="29139">IF(AND($BR569=1,$BQ570&lt;&gt;$BZ$7),1,0)</f>
        <v>0</v>
      </c>
      <c r="CL570" s="19">
        <f t="shared" ref="CL570" si="29140">IF(AND($BV569=1,$BU570&lt;&gt;$BZ$7),1,0)</f>
        <v>0</v>
      </c>
      <c r="CO570" s="19">
        <f>IF(AND($M570&lt;&gt;$CN$7,$M570&lt;=$CN$6),1,0)</f>
        <v>0</v>
      </c>
      <c r="CP570" s="19">
        <f>IF(AND($Q570&lt;&gt;$CN$7,$Q570&lt;=$CN$6),1,0)</f>
        <v>0</v>
      </c>
      <c r="CQ570" s="19">
        <f>IF(AND($U570&lt;&gt;$CN$7,$U570&lt;=$CN$6),1,0)</f>
        <v>0</v>
      </c>
      <c r="CR570" s="19">
        <f>IF(AND($Y570&lt;&gt;$CN$7,$Y570&lt;=$CN$6),1,0)</f>
        <v>0</v>
      </c>
      <c r="CS570" s="19">
        <f>IF(AND($AG570&lt;&gt;$CN$7,$AG570&lt;=$CN$6),1,0)</f>
        <v>0</v>
      </c>
      <c r="CT570" s="19">
        <f>IF(AND($AK570&lt;&gt;$CN$7,$AK570&lt;=$CN$6),1,0)</f>
        <v>0</v>
      </c>
      <c r="CU570" s="19">
        <f>IF(AND($AS570&lt;&gt;$CN$7,$AS570&lt;=$CN$6),1,0)</f>
        <v>0</v>
      </c>
      <c r="CV570" s="19">
        <f>IF(AND($AW570&lt;&gt;$CN$7,$AW570&lt;=$CN$6),1,0)</f>
        <v>0</v>
      </c>
      <c r="CW570" s="19">
        <f>IF(AND($BE570&lt;&gt;$CN$7,$BE570&lt;=$CN$6),1,0)</f>
        <v>0</v>
      </c>
      <c r="CX570" s="19">
        <f>IF(AND($BI570&lt;&gt;$CN$7,$BI570&lt;=$CN$6),1,0)</f>
        <v>0</v>
      </c>
      <c r="CY570" s="19">
        <f>IF(AND($BQ570&lt;&gt;$CN$7,$BQ570&lt;=$CN$6),1,0)</f>
        <v>0</v>
      </c>
      <c r="CZ570" s="19">
        <f>IF(AND($BU570&lt;&gt;$CN$7,$BU570&lt;=$CN$6),1,0)</f>
        <v>0</v>
      </c>
      <c r="DC570" s="19">
        <f>IF($N569=1,1,0)</f>
        <v>0</v>
      </c>
      <c r="DD570" s="19">
        <f>IF($R569=1,1,0)</f>
        <v>0</v>
      </c>
      <c r="DE570" s="19">
        <f>IF($V569=1,1,0)</f>
        <v>0</v>
      </c>
      <c r="DF570" s="19">
        <f>IF($Z569=1,1,0)</f>
        <v>0</v>
      </c>
      <c r="DG570" s="19">
        <f>IF($AH569=1,1,0)</f>
        <v>0</v>
      </c>
      <c r="DH570" s="19">
        <f>IF($AL569=1,1,0)</f>
        <v>0</v>
      </c>
      <c r="DI570" s="19">
        <f>IF($AT569=1,1,0)</f>
        <v>0</v>
      </c>
      <c r="DJ570" s="19">
        <f>IF($AX569=1,1,0)</f>
        <v>0</v>
      </c>
      <c r="DK570" s="19">
        <f>IF($BF569=1,1,0)</f>
        <v>0</v>
      </c>
      <c r="DL570" s="19">
        <f>IF($BJ569=1,1,0)</f>
        <v>0</v>
      </c>
      <c r="DM570" s="19">
        <f>IF($BR569=1,1,0)</f>
        <v>0</v>
      </c>
      <c r="DN570" s="19">
        <f>IF($BV569=1,1,0)</f>
        <v>0</v>
      </c>
      <c r="DQ570" s="19">
        <f t="shared" ref="DQ570" si="29141">IF($N569=1,1,0)</f>
        <v>0</v>
      </c>
      <c r="DR570" s="19">
        <f t="shared" ref="DR570" si="29142">IF($R569=1,1,0)</f>
        <v>0</v>
      </c>
      <c r="DS570" s="19">
        <f t="shared" ref="DS570" si="29143">IF($V569=1,1,0)</f>
        <v>0</v>
      </c>
      <c r="DT570" s="19">
        <f t="shared" ref="DT570" si="29144">IF($Z569=1,1,0)</f>
        <v>0</v>
      </c>
      <c r="DU570" s="19">
        <f t="shared" ref="DU570" si="29145">IF($AH569=1,1,0)</f>
        <v>0</v>
      </c>
      <c r="DV570" s="19">
        <f t="shared" ref="DV570" si="29146">IF($AL569=1,1,0)</f>
        <v>0</v>
      </c>
      <c r="DW570" s="19">
        <f t="shared" ref="DW570" si="29147">IF($AT569=1,1,0)</f>
        <v>0</v>
      </c>
      <c r="DX570" s="19">
        <f t="shared" ref="DX570" si="29148">IF($AX569=1,1,0)</f>
        <v>0</v>
      </c>
      <c r="DY570" s="19">
        <f t="shared" ref="DY570" si="29149">IF($BF569=1,1,0)</f>
        <v>0</v>
      </c>
      <c r="DZ570" s="19">
        <f t="shared" ref="DZ570" si="29150">IF($BJ569=1,1,0)</f>
        <v>0</v>
      </c>
      <c r="EA570" s="19">
        <f t="shared" ref="EA570" si="29151">IF($BR569=1,1,0)</f>
        <v>0</v>
      </c>
      <c r="EB570" s="19">
        <f t="shared" ref="EB570" si="29152">IF($BV569=1,1,0)</f>
        <v>0</v>
      </c>
      <c r="EE570" s="329">
        <f>N569*$FU570*週間進捗報告書!$G$9</f>
        <v>0</v>
      </c>
      <c r="EF570" s="329">
        <f>R569*$FV570*週間進捗報告書!$G$10</f>
        <v>0</v>
      </c>
      <c r="EG570" s="329">
        <f>V569*$FW570*週間進捗報告書!$G$11</f>
        <v>0</v>
      </c>
      <c r="EH570" s="329">
        <f>Z569*$FX570*週間進捗報告書!$G$12</f>
        <v>0</v>
      </c>
      <c r="EI570" s="329">
        <f>AH569*$FY570*週間進捗報告書!$G$13</f>
        <v>0</v>
      </c>
      <c r="EJ570" s="329">
        <f>AL569*$FZ570*週間進捗報告書!$G$14</f>
        <v>0</v>
      </c>
      <c r="EK570" s="329">
        <f>AT569*$GA570*週間進捗報告書!$G$15</f>
        <v>0</v>
      </c>
      <c r="EL570" s="329">
        <f>AX569*$GB570*週間進捗報告書!$G$16</f>
        <v>0</v>
      </c>
      <c r="EM570" s="329">
        <f>BF569*$GC570*週間進捗報告書!$G$17</f>
        <v>0</v>
      </c>
      <c r="EN570" s="329">
        <f>BJ569*$GD570*週間進捗報告書!$G$18</f>
        <v>0</v>
      </c>
      <c r="EO570" s="329">
        <f>BR569*$GE570*週間進捗報告書!$G$19</f>
        <v>0</v>
      </c>
      <c r="EP570" s="329">
        <f>BV569*$GF570*週間進捗報告書!$G$20</f>
        <v>0</v>
      </c>
      <c r="ER570" s="547"/>
      <c r="ES570" s="547"/>
      <c r="ET570" s="547"/>
      <c r="EU570" s="547"/>
      <c r="EV570" s="547"/>
      <c r="EW570" s="547"/>
      <c r="EX570" s="547"/>
      <c r="EY570" s="547"/>
      <c r="EZ570" s="547"/>
      <c r="FA570" s="547"/>
      <c r="FB570" s="547"/>
      <c r="FC570" s="547"/>
      <c r="FD570" s="547"/>
      <c r="FE570" s="332"/>
      <c r="FG570" s="19"/>
      <c r="FH570" s="19"/>
      <c r="FI570" s="19"/>
      <c r="FJ570" s="19"/>
      <c r="FK570" s="19"/>
      <c r="FL570" s="19"/>
      <c r="FM570" s="19"/>
      <c r="FN570" s="19"/>
      <c r="FO570" s="19"/>
      <c r="FP570" s="19"/>
      <c r="FQ570" s="19"/>
      <c r="FR570" s="19"/>
      <c r="FU570" s="295">
        <f t="shared" ref="FU570" si="29153">FU569</f>
        <v>0</v>
      </c>
      <c r="FV570" s="295">
        <f t="shared" ref="FV570" si="29154">FV569</f>
        <v>0</v>
      </c>
      <c r="FW570" s="295">
        <f t="shared" ref="FW570" si="29155">FW569</f>
        <v>0</v>
      </c>
      <c r="FX570" s="295">
        <f t="shared" ref="FX570" si="29156">FX569</f>
        <v>0</v>
      </c>
      <c r="FY570" s="295">
        <f t="shared" ref="FY570" si="29157">FY569</f>
        <v>0</v>
      </c>
      <c r="FZ570" s="295">
        <f t="shared" ref="FZ570" si="29158">FZ569</f>
        <v>0</v>
      </c>
      <c r="GA570" s="295">
        <f t="shared" ref="GA570" si="29159">GA569</f>
        <v>0</v>
      </c>
      <c r="GB570" s="295">
        <f t="shared" ref="GB570" si="29160">GB569</f>
        <v>0</v>
      </c>
      <c r="GC570" s="295">
        <f t="shared" ref="GC570" si="29161">GC569</f>
        <v>0</v>
      </c>
      <c r="GD570" s="295">
        <f t="shared" ref="GD570" si="29162">GD569</f>
        <v>0</v>
      </c>
      <c r="GE570" s="295">
        <f t="shared" ref="GE570" si="29163">GE569</f>
        <v>0</v>
      </c>
      <c r="GF570" s="295">
        <f t="shared" ref="GF570" si="29164">GF569</f>
        <v>0</v>
      </c>
      <c r="GG570" s="295" t="e">
        <f t="shared" ref="GG570" si="29165">GG569</f>
        <v>#N/A</v>
      </c>
      <c r="GH570" s="2" t="e">
        <f>INDEX(リスト!$V:$V,MATCH(中日程計画表!$D569,リスト!$D:$D,0))</f>
        <v>#N/A</v>
      </c>
      <c r="GI570" s="2" t="e">
        <f>INDEX(リスト!$A:$A,MATCH(中日程計画表!$D569,リスト!$D:$D,0))</f>
        <v>#N/A</v>
      </c>
      <c r="GJ570" s="2" t="e">
        <f>INDEX(リスト!$U:$U,MATCH(中日程計画表!$D569,リスト!$D:$D,0))</f>
        <v>#N/A</v>
      </c>
      <c r="GK570" s="5" t="e">
        <f>INDEX(リスト!$W:$W,MATCH(中日程計画表!$D569,リスト!$D:$D,0))</f>
        <v>#N/A</v>
      </c>
      <c r="GL570" s="2" t="s">
        <v>201</v>
      </c>
      <c r="GM570" s="296">
        <f t="shared" ref="GM570" si="29166">GM569</f>
        <v>0</v>
      </c>
      <c r="GN570" s="296">
        <f t="shared" ref="GN570" si="29167">GN569</f>
        <v>0</v>
      </c>
      <c r="GU570" s="461"/>
      <c r="GV570" s="460"/>
      <c r="GW570" s="460"/>
      <c r="GX570" s="461"/>
      <c r="GY570" s="461"/>
      <c r="GZ570" s="460"/>
      <c r="HA570" s="460"/>
      <c r="HB570" s="461"/>
      <c r="HC570" s="461"/>
      <c r="HD570" s="460"/>
      <c r="HE570" s="460"/>
      <c r="HF570" s="461"/>
      <c r="HG570" s="461"/>
      <c r="HH570" s="460"/>
      <c r="HI570" s="460"/>
      <c r="HJ570" s="461"/>
      <c r="HK570" s="461"/>
      <c r="HL570" s="460"/>
      <c r="HM570" s="460"/>
      <c r="HN570" s="461"/>
      <c r="HO570" s="461"/>
      <c r="HP570" s="460"/>
      <c r="HQ570" s="460"/>
      <c r="HR570" s="461"/>
      <c r="HS570" s="4"/>
    </row>
    <row r="571" spans="1:227" ht="12" customHeight="1">
      <c r="A571" s="488" t="str">
        <f t="shared" ref="A571" ca="1" si="29168">INDIRECT("リスト!A"&amp;B571+6)</f>
        <v/>
      </c>
      <c r="B571" s="486">
        <f t="shared" ref="B571" si="29169">ROUNDDOWN((ROW()-6)/2,0)+1</f>
        <v>283</v>
      </c>
      <c r="C571" s="474" t="str">
        <f>機能グループ名</f>
        <v/>
      </c>
      <c r="D571" s="484">
        <f>機能ID</f>
        <v>0</v>
      </c>
      <c r="E571" s="482">
        <f>機能名</f>
        <v>0</v>
      </c>
      <c r="F571" s="315"/>
      <c r="G571" s="315"/>
      <c r="H571" s="315"/>
      <c r="I571" s="315"/>
      <c r="J571" s="316"/>
      <c r="K571" s="480" t="str">
        <f>担当者_SR</f>
        <v>NG</v>
      </c>
      <c r="L571" s="76"/>
      <c r="M571" s="76"/>
      <c r="N571" s="470"/>
      <c r="O571" s="474" t="str">
        <f>担当者_SRR</f>
        <v>NG</v>
      </c>
      <c r="P571" s="76"/>
      <c r="Q571" s="76"/>
      <c r="R571" s="470"/>
      <c r="S571" s="474" t="str">
        <f>担当者_DS</f>
        <v>NG</v>
      </c>
      <c r="T571" s="76"/>
      <c r="U571" s="76"/>
      <c r="V571" s="470"/>
      <c r="W571" s="472" t="str">
        <f>担当者_DSR</f>
        <v>NG</v>
      </c>
      <c r="X571" s="76"/>
      <c r="Y571" s="76"/>
      <c r="Z571" s="470"/>
      <c r="AA571" s="476"/>
      <c r="AB571" s="79"/>
      <c r="AC571" s="79"/>
      <c r="AD571" s="470">
        <f>IF(AC572 &lt;&gt; "",1,0)</f>
        <v>0</v>
      </c>
      <c r="AE571" s="472" t="str">
        <f>担当者_CD</f>
        <v>NG</v>
      </c>
      <c r="AF571" s="76"/>
      <c r="AG571" s="76"/>
      <c r="AH571" s="470"/>
      <c r="AI571" s="472" t="str">
        <f>担当者_DD</f>
        <v>NG</v>
      </c>
      <c r="AJ571" s="76"/>
      <c r="AK571" s="76"/>
      <c r="AL571" s="470"/>
      <c r="AM571" s="476"/>
      <c r="AN571" s="79"/>
      <c r="AO571" s="79"/>
      <c r="AP571" s="470">
        <f>IF(AO572 &lt;&gt; "",1,0)</f>
        <v>0</v>
      </c>
      <c r="AQ571" s="472" t="str">
        <f>担当者_MCL</f>
        <v>NG</v>
      </c>
      <c r="AR571" s="76"/>
      <c r="AS571" s="76"/>
      <c r="AT571" s="470"/>
      <c r="AU571" s="472" t="str">
        <f>担当者_MCLR</f>
        <v>NG</v>
      </c>
      <c r="AV571" s="76"/>
      <c r="AW571" s="76"/>
      <c r="AX571" s="470"/>
      <c r="AY571" s="476"/>
      <c r="AZ571" s="79"/>
      <c r="BA571" s="79"/>
      <c r="BB571" s="470">
        <f>IF(BA572 &lt;&gt; "",1,0)</f>
        <v>0</v>
      </c>
      <c r="BC571" s="474" t="str">
        <f>担当者_MT</f>
        <v>NG</v>
      </c>
      <c r="BD571" s="76"/>
      <c r="BE571" s="76"/>
      <c r="BF571" s="470"/>
      <c r="BG571" s="472" t="str">
        <f>担当者_M検</f>
        <v>NG</v>
      </c>
      <c r="BH571" s="76"/>
      <c r="BI571" s="76"/>
      <c r="BJ571" s="470"/>
      <c r="BK571" s="476"/>
      <c r="BL571" s="79"/>
      <c r="BM571" s="79"/>
      <c r="BN571" s="470">
        <v>0</v>
      </c>
      <c r="BO571" s="474" t="str">
        <f>担当者_モテ</f>
        <v>NG</v>
      </c>
      <c r="BP571" s="76"/>
      <c r="BQ571" s="76"/>
      <c r="BR571" s="470"/>
      <c r="BS571" s="472" t="str">
        <f>担当者_モテR</f>
        <v>NG</v>
      </c>
      <c r="BT571" s="76"/>
      <c r="BU571" s="76"/>
      <c r="BV571" s="470"/>
      <c r="BW571" s="468">
        <f t="shared" ref="BW571" si="29170">IFERROR(SUM(IF(K571&lt;&gt;"NG",N571*K$1,0),IF(O571&lt;&gt;"NG",R571*O$1,0),IF(S571&lt;&gt;"NG",V571*S$1,0),IF(W571&lt;&gt;"NG",Z571*W$1,0),IF(AA571&lt;&gt;"NG",AD571*AA$1,0),IF(AE571&lt;&gt;"NG",AH571*AE$1,0),IF(AI571&lt;&gt;"NG",AL571*AI$1,0),IF(AM571&lt;&gt;"NG",AP571*AM$1,0),IF(AQ571&lt;&gt;"NG",AT571*AQ$1,0),IF(AU571&lt;&gt;"NG",AX571*AU$1,0),IF(AY571&lt;&gt;"NG",BB571*AY$1,0),IF(BC571&lt;&gt;"NG",BF571*BC$1,0),IF(BG571&lt;&gt;"NG",BJ571*BG$1,0),IF(BK571&lt;&gt;"NG",BN571*BK$1,0),IF(BO571&lt;&gt;"NG",BR571*BO$1,0),IF(BS571&lt;&gt;"NG",BV571*BS$1,0))/SUM(IF(K571&lt;&gt;"NG",K$1,0),IF(O571&lt;&gt;"NG",O$1,0),IF(S571&lt;&gt;"NG",S$1,0),IF(W571&lt;&gt;"NG",W$1,0),IF(AA571&lt;&gt;"NG",AA$1,0),IF(AE571&lt;&gt;"NG",AE$1,0),IF(AI571&lt;&gt;"NG",AI$1,0),IF(AM571&lt;&gt;"NG",AM$1,0),IF(AQ571&lt;&gt;"NG",AQ$1,0),IF(AU571&lt;&gt;"NG",AU$1,0),IF(AY571&lt;&gt;"NG",AY$1,0),IF(BC571&lt;&gt;"NG",BC$1,0),IF(BG571&lt;&gt;"NG",BG$1,0),IF(BK571&lt;&gt;"NG",BK$1,0),IF(BO571&lt;&gt;"NG",BO$1,0),IF(BS571&lt;&gt;"NG",BS$1,0)),0)</f>
        <v>0</v>
      </c>
      <c r="BX571" s="466"/>
      <c r="BY571" s="490"/>
      <c r="BZ571" s="5"/>
      <c r="CA571" s="32">
        <f t="shared" ref="CA571" si="29171">IF(AND($M571&lt;&gt;$BZ$5,$M571&lt;=$BZ$6,$M571&lt;&gt;$BZ$7),1,0)</f>
        <v>0</v>
      </c>
      <c r="CB571" s="32">
        <f t="shared" ref="CB571" si="29172">IF(AND($Q571&lt;&gt;$BZ$5,$Q571&lt;=$BZ$6,$Q571&lt;&gt;$BZ$7),1,0)</f>
        <v>0</v>
      </c>
      <c r="CC571" s="32">
        <f t="shared" ref="CC571" si="29173">IF(AND($U571&lt;&gt;$BZ$5,$U571&lt;=$BZ$6,$U571&lt;&gt;$BZ$7),1,0)</f>
        <v>0</v>
      </c>
      <c r="CD571" s="32">
        <f t="shared" ref="CD571" si="29174">IF(AND($Y571&lt;&gt;$BZ$5,$Y571&lt;=$BZ$6,$Y571&lt;&gt;$BZ$7),1,0)</f>
        <v>0</v>
      </c>
      <c r="CE571" s="32">
        <f t="shared" ref="CE571" si="29175">IF(AND($AG571&lt;&gt;$BZ$5,$AG571&lt;=$BZ$6,$AG571&lt;&gt;$BZ$7),1,0)</f>
        <v>0</v>
      </c>
      <c r="CF571" s="32">
        <f t="shared" ref="CF571" si="29176">IF(AND($AK571&lt;&gt;$BZ$5,$AK571&lt;=$BZ$6,$AK571&lt;&gt;$BZ$7),1,0)</f>
        <v>0</v>
      </c>
      <c r="CG571" s="32">
        <f t="shared" ref="CG571" si="29177">IF(AND($AS571&lt;&gt;$BZ$5,$AS571&lt;=$BZ$6,$AS571&lt;&gt;$BZ$7),1,0)</f>
        <v>0</v>
      </c>
      <c r="CH571" s="32">
        <f t="shared" ref="CH571" si="29178">IF(AND($AW571&lt;&gt;$BZ$5,$AW571&lt;=$BZ$6,$AW571&lt;&gt;$BZ$7),1,0)</f>
        <v>0</v>
      </c>
      <c r="CI571" s="32">
        <f t="shared" ref="CI571" si="29179">IF(AND($BE571&lt;&gt;$BZ$5,$BE571&lt;=$BZ$6,$BE571&lt;&gt;$BZ$7),1,0)</f>
        <v>0</v>
      </c>
      <c r="CJ571" s="32">
        <f t="shared" ref="CJ571" si="29180">IF(AND($BI571&lt;&gt;$BZ$5,$BI571&lt;=$BZ$6,$BI571&lt;&gt;$BZ$7),1,0)</f>
        <v>0</v>
      </c>
      <c r="CK571" s="32">
        <f t="shared" ref="CK571" si="29181">IF(AND($BQ571&lt;&gt;$BZ$5,$BQ571&lt;=$BZ$6,$BQ571&lt;&gt;$BZ$7),1,0)</f>
        <v>0</v>
      </c>
      <c r="CL571" s="32">
        <f t="shared" ref="CL571" si="29182">IF(AND($BU571&lt;&gt;$BZ$5,$BU571&lt;=$BZ$6,$BU571&lt;&gt;$BZ$7),1,0)</f>
        <v>0</v>
      </c>
      <c r="CO571" s="32">
        <f>IF(AND($M571&lt;&gt;$CN$5,$M571&lt;=$CN$6,$M571&lt;&gt;$CN$7),1,0)</f>
        <v>0</v>
      </c>
      <c r="CP571" s="32">
        <f>IF(AND($Q571&lt;&gt;$CN$5,$Q571&lt;=$CN$6,$Q571&lt;&gt;$CN$7),1,0)</f>
        <v>0</v>
      </c>
      <c r="CQ571" s="32">
        <f>IF(AND($U571&lt;&gt;$CN$5,$U571&lt;=$CN$6,$U571&lt;&gt;$CN$7),1,0)</f>
        <v>0</v>
      </c>
      <c r="CR571" s="32">
        <f>IF(AND($Y571&lt;&gt;$CN$5,$Y571&lt;=$CN$6,$Y571&lt;&gt;$CN$7),1,0)</f>
        <v>0</v>
      </c>
      <c r="CS571" s="32">
        <f>IF(AND($AG571&lt;&gt;$CN$5,$AG571&lt;=$CN$6,$AG571&lt;&gt;$CN$7),1,0)</f>
        <v>0</v>
      </c>
      <c r="CT571" s="32">
        <f>IF(AND($AK571&lt;&gt;$CN$5,$AK571&lt;=$CN$6,$AK571&lt;&gt;$CN$7),1,0)</f>
        <v>0</v>
      </c>
      <c r="CU571" s="32">
        <f>IF(AND($AS571&lt;&gt;$CN$5,$AS571&lt;=$CN$6,$AS571&lt;&gt;$CN$7),1,0)</f>
        <v>0</v>
      </c>
      <c r="CV571" s="32">
        <f>IF(AND($AW571&lt;&gt;$CN$5,$AW571&lt;=$CN$6,$AW571&lt;&gt;$CN$7),1,0)</f>
        <v>0</v>
      </c>
      <c r="CW571" s="32">
        <f>IF(AND($BE571&lt;&gt;$CN$5,$BE571&lt;=$CN$6,$BE571&lt;&gt;$CN$7),1,0)</f>
        <v>0</v>
      </c>
      <c r="CX571" s="32">
        <f>IF(AND($BI571&lt;&gt;$CN$5,$BI571&lt;=$CN$6,$BI571&lt;&gt;$CN$7),1,0)</f>
        <v>0</v>
      </c>
      <c r="CY571" s="32">
        <f>IF(AND($BQ571&lt;&gt;$CN$5,$BQ571&lt;=$CN$6,$BQ571&lt;&gt;$CN$7),1,0)</f>
        <v>0</v>
      </c>
      <c r="CZ571" s="32">
        <f>IF(AND($BU571&lt;&gt;$CN$5,$BU571&lt;=$CN$6,$BU571&lt;&gt;$CN$7),1,0)</f>
        <v>0</v>
      </c>
      <c r="DC571" s="32">
        <f>IF(AND($M571&lt;&gt;$DB$5,$M571&lt;=$DB$6,$M571&lt;&gt;$CN$7),1,0)</f>
        <v>0</v>
      </c>
      <c r="DD571" s="32">
        <f>IF(AND($Q571&lt;&gt;$DB$5,$Q571&lt;=$DB$6,$Q571&lt;&gt;$CN$7),1,0)</f>
        <v>0</v>
      </c>
      <c r="DE571" s="32">
        <f>IF(AND($U571&lt;&gt;$DB$5,$U571&lt;=$DB$6,$U571&lt;&gt;$CN$7),1,0)</f>
        <v>0</v>
      </c>
      <c r="DF571" s="32">
        <f>IF(AND($Y571&lt;&gt;$DB$5,$Y571&lt;=$DB$6,$Y571&lt;&gt;$CN$7),1,0)</f>
        <v>0</v>
      </c>
      <c r="DG571" s="32">
        <f>IF(AND($AG571&lt;&gt;$DB$5,$AG571&lt;=$DB$6,$AG571&lt;&gt;$CN$7),1,0)</f>
        <v>0</v>
      </c>
      <c r="DH571" s="32">
        <f>IF(AND($AK571&lt;&gt;$DB$5,$AK571&lt;=$DB$6,$AK571&lt;&gt;$CN$7),1,0)</f>
        <v>0</v>
      </c>
      <c r="DI571" s="32">
        <f>IF(AND($AS571&lt;&gt;$DB$5,$AS571&lt;=$DB$6,$AS571&lt;&gt;$CN$7),1,0)</f>
        <v>0</v>
      </c>
      <c r="DJ571" s="32">
        <f>IF(AND($AW571&lt;&gt;$DB$5,$AW571&lt;=$DB$6,$AW571&lt;&gt;$CN$7),1,0)</f>
        <v>0</v>
      </c>
      <c r="DK571" s="32">
        <f>IF(AND($BE571&lt;&gt;$DB$5,$BE571&lt;=$DB$6,$BE571&lt;&gt;$CN$7),1,0)</f>
        <v>0</v>
      </c>
      <c r="DL571" s="32">
        <f>IF(AND($BI571&lt;&gt;$DB$5,$BI571&lt;=$DB$6,$BI571&lt;&gt;$CN$7),1,0)</f>
        <v>0</v>
      </c>
      <c r="DM571" s="32">
        <f>IF(AND($BQ571&lt;&gt;$DB$5,$BQ571&lt;=$DB$6,$BQ571&lt;&gt;$CN$7),1,0)</f>
        <v>0</v>
      </c>
      <c r="DN571" s="32">
        <f>IF(AND($BU571&lt;&gt;$DB$5,$BU571&lt;=$DB$6,$BU571&lt;&gt;$CN$7),1,0)</f>
        <v>0</v>
      </c>
      <c r="DQ571" s="32">
        <f t="shared" ref="DQ571" si="29183">IF(AND($M571&lt;&gt;$DP$5,$M571&lt;=$DP$6,$M571&lt;&gt;$CN$7),1,0)</f>
        <v>0</v>
      </c>
      <c r="DR571" s="32">
        <f t="shared" ref="DR571" si="29184">IF(AND($Q571&lt;&gt;$DP$5,$Q571&lt;=$DP$6,$Q571&lt;&gt;$CN$7),1,0)</f>
        <v>0</v>
      </c>
      <c r="DS571" s="32">
        <f t="shared" ref="DS571" si="29185">IF(AND($U571&lt;&gt;$DP$5,$U571&lt;=$DP$6,$U571&lt;&gt;$CN$7),1,0)</f>
        <v>0</v>
      </c>
      <c r="DT571" s="32">
        <f t="shared" ref="DT571" si="29186">IF(AND($Y571&lt;&gt;$DP$5,$Y571&lt;=$DP$6,$Y571&lt;&gt;$CN$7),1,0)</f>
        <v>0</v>
      </c>
      <c r="DU571" s="32">
        <f t="shared" ref="DU571" si="29187">IF(AND($AG571&lt;&gt;$DP$5,$AG571&lt;=$DP$6,$AG571&lt;&gt;$CN$7),1,0)</f>
        <v>0</v>
      </c>
      <c r="DV571" s="32">
        <f t="shared" ref="DV571" si="29188">IF(AND($AK571&lt;&gt;$DP$5,$AK571&lt;=$DP$6,$AK571&lt;&gt;$CN$7),1,0)</f>
        <v>0</v>
      </c>
      <c r="DW571" s="32">
        <f t="shared" ref="DW571" si="29189">IF(AND($AS571&lt;&gt;$DP$5,$AS571&lt;=$DP$6,$AS571&lt;&gt;$CN$7),1,0)</f>
        <v>0</v>
      </c>
      <c r="DX571" s="32">
        <f t="shared" ref="DX571" si="29190">IF(AND($AW571&lt;&gt;$DP$5,$AW571&lt;=$DP$6,$AW571&lt;&gt;$CN$7),1,0)</f>
        <v>0</v>
      </c>
      <c r="DY571" s="32">
        <f t="shared" ref="DY571" si="29191">IF(AND($BE571&lt;&gt;$DP$5,$BE571&lt;=$DP$6,$BE571&lt;&gt;$CN$7),1,0)</f>
        <v>0</v>
      </c>
      <c r="DZ571" s="32">
        <f t="shared" ref="DZ571" si="29192">IF(AND($BI571&lt;&gt;$DP$5,$BI571&lt;=$DP$6,$BI571&lt;&gt;$CN$7),1,0)</f>
        <v>0</v>
      </c>
      <c r="EA571" s="32">
        <f t="shared" ref="EA571" si="29193">IF(AND($BQ571&lt;&gt;$DP$5,$BQ571&lt;=$DP$6,$BQ571&lt;&gt;$CN$7),1,0)</f>
        <v>0</v>
      </c>
      <c r="EB571" s="32">
        <f t="shared" ref="EB571" si="29194">IF(AND($BU571&lt;&gt;$DP$5,$BU571&lt;=$DP$6,$BU571&lt;&gt;$CN$7),1,0)</f>
        <v>0</v>
      </c>
      <c r="EE571" s="328">
        <f>IF(M571&lt;&gt;"",IF(M571&lt;=$ED$6,1,IF(L571&gt;$ED$6,0,NETWORKDAYS(L571,$ED$6,祭日リスト)/NETWORKDAYS(L571,M571,祭日リスト)))*$GG571*週間進捗報告書!$G$9,0)</f>
        <v>0</v>
      </c>
      <c r="EF571" s="328">
        <f>IF(Q571&lt;&gt;"",IF(Q571&lt;=$ED$6,1,IF(P571&gt;$ED$6,0,NETWORKDAYS(P571,$ED$6,祭日リスト)/NETWORKDAYS(P571,Q571,祭日リスト)))*$GG571*週間進捗報告書!$G$10,0)</f>
        <v>0</v>
      </c>
      <c r="EG571" s="328">
        <f>IF(U571&lt;&gt;"",IF(U571&lt;=$ED$6,1,IF(T571&gt;$ED$6,0,NETWORKDAYS(T571,$ED$6,祭日リスト)/NETWORKDAYS(T571,U571,祭日リスト)))*$GG571*週間進捗報告書!$G$11,0)</f>
        <v>0</v>
      </c>
      <c r="EH571" s="328">
        <f>IF(Y571&lt;&gt;"",IF(Y571&lt;=$ED$6,1,IF(X571&gt;$ED$6,0,NETWORKDAYS(X571,$ED$6,祭日リスト)/NETWORKDAYS(X571,Y571,祭日リスト)))*$GG571*週間進捗報告書!$G$12,0)</f>
        <v>0</v>
      </c>
      <c r="EI571" s="328">
        <f>IF(AG571&lt;&gt;"",IF(AG571&lt;=$ED$6,1,IF(AF571&gt;$ED$6,0,NETWORKDAYS(AF571,$ED$6,祭日リスト)/NETWORKDAYS(AF571,AG571,祭日リスト)))*$GG571*週間進捗報告書!$G$13,0)</f>
        <v>0</v>
      </c>
      <c r="EJ571" s="328">
        <f>IF(AK571&lt;&gt;"",IF(AK571&lt;=$ED$6,1,IF(AJ571&gt;$ED$6,0,NETWORKDAYS(AJ571,$ED$6,祭日リスト)/NETWORKDAYS(AJ571,AK571,祭日リスト)))*$GG571*週間進捗報告書!$G$14,0)</f>
        <v>0</v>
      </c>
      <c r="EK571" s="328">
        <f>IF(AS571&lt;&gt;"",IF(AS571&lt;=$ED$6,1,IF(AR571&gt;$ED$6,0,NETWORKDAYS(AR571,$ED$6,祭日リスト)/NETWORKDAYS(AR571,AS571,祭日リスト)))*$GG571*週間進捗報告書!$G$15,0)</f>
        <v>0</v>
      </c>
      <c r="EL571" s="328">
        <f>IF(AW571&lt;&gt;"",IF(AW571&lt;=$ED$6,1,IF(AV571&gt;$ED$6,0,NETWORKDAYS(AV571,$ED$6,祭日リスト)/NETWORKDAYS(AV571,AW571,祭日リスト)))*$GG571*週間進捗報告書!$G$16,0)</f>
        <v>0</v>
      </c>
      <c r="EM571" s="328">
        <f>IF(BE571&lt;&gt;"",IF(BE571&lt;=$ED$6,1,IF(BD571&gt;$ED$6,0,NETWORKDAYS(BD571,$ED$6,祭日リスト)/NETWORKDAYS(BD571,BE571,祭日リスト)))*$GG571*週間進捗報告書!$G$17,0)</f>
        <v>0</v>
      </c>
      <c r="EN571" s="328">
        <f>IF(BI571&lt;&gt;"",IF(BI571&lt;=$ED$6,1,IF(BH571&gt;$ED$6,0,NETWORKDAYS(BH571,$ED$6,祭日リスト)/NETWORKDAYS(BH571,BI571,祭日リスト)))*$GG571*週間進捗報告書!$G$18,0)</f>
        <v>0</v>
      </c>
      <c r="EO571" s="328">
        <f>IF(BQ571&lt;&gt;"",IF(BQ571&lt;=$ED$6,1,IF(BP571&gt;$ED$6,0,NETWORKDAYS(BP571,$ED$6,祭日リスト)/NETWORKDAYS(BP571,BQ571,祭日リスト)))*$GG571*週間進捗報告書!$G$19,0)</f>
        <v>0</v>
      </c>
      <c r="EP571" s="328">
        <f>IF(BU571&lt;&gt;"",IF(BU571&lt;=$ED$6,1,IF(BT571&gt;$ED$6,0,NETWORKDAYS(BT571,$ED$6,祭日リスト)/NETWORKDAYS(BT571,BU571,祭日リスト)))*$GG571*週間進捗報告書!$G$20,0)</f>
        <v>0</v>
      </c>
      <c r="ER571" s="547">
        <f t="shared" ref="ER571:FC571" si="29195">EE571-EE572</f>
        <v>0</v>
      </c>
      <c r="ES571" s="547">
        <f t="shared" si="29195"/>
        <v>0</v>
      </c>
      <c r="ET571" s="547">
        <f t="shared" si="29195"/>
        <v>0</v>
      </c>
      <c r="EU571" s="547">
        <f t="shared" si="29195"/>
        <v>0</v>
      </c>
      <c r="EV571" s="547">
        <f t="shared" si="29195"/>
        <v>0</v>
      </c>
      <c r="EW571" s="547">
        <f t="shared" si="29195"/>
        <v>0</v>
      </c>
      <c r="EX571" s="547">
        <f t="shared" si="29195"/>
        <v>0</v>
      </c>
      <c r="EY571" s="547">
        <f t="shared" si="29195"/>
        <v>0</v>
      </c>
      <c r="EZ571" s="547">
        <f t="shared" si="29195"/>
        <v>0</v>
      </c>
      <c r="FA571" s="547">
        <f t="shared" si="29195"/>
        <v>0</v>
      </c>
      <c r="FB571" s="547">
        <f t="shared" si="29195"/>
        <v>0</v>
      </c>
      <c r="FC571" s="547">
        <f t="shared" si="29195"/>
        <v>0</v>
      </c>
      <c r="FD571" s="547">
        <f t="shared" ref="FD571" si="29196">SUM(ER571:FC572)</f>
        <v>0</v>
      </c>
      <c r="FE571" s="333"/>
      <c r="FG571" s="32">
        <f>IF(AND($M571&lt;&gt;$FF$7),1,0)</f>
        <v>0</v>
      </c>
      <c r="FH571" s="32">
        <f>IF(AND($Q571&lt;&gt;$FF$7),1,0)</f>
        <v>0</v>
      </c>
      <c r="FI571" s="32">
        <f>IF(AND($U571&lt;&gt;$FF$7),1,0)</f>
        <v>0</v>
      </c>
      <c r="FJ571" s="32">
        <f>IF(AND($Y571&lt;&gt;$FF$7),1,0)</f>
        <v>0</v>
      </c>
      <c r="FK571" s="32">
        <f>IF(AND($AG571&lt;&gt;$FF$7),1,0)</f>
        <v>0</v>
      </c>
      <c r="FL571" s="32">
        <f>IF(AND($AK571&lt;&gt;$FF$7),1,0)</f>
        <v>0</v>
      </c>
      <c r="FM571" s="32">
        <f>IF(AND($AS571&lt;&gt;$FF$7),1,0)</f>
        <v>0</v>
      </c>
      <c r="FN571" s="32">
        <f>IF(AND($AW571&lt;&gt;$FF$7),1,0)</f>
        <v>0</v>
      </c>
      <c r="FO571" s="32">
        <f>IF(AND($BE571&lt;&gt;$FF$7),1,0)</f>
        <v>0</v>
      </c>
      <c r="FP571" s="32">
        <f>IF(AND($BI571&lt;&gt;$FF$7),1,0)</f>
        <v>0</v>
      </c>
      <c r="FQ571" s="32">
        <f>IF(AND($BQ571&lt;&gt;$FF$7),1,0)</f>
        <v>0</v>
      </c>
      <c r="FR571" s="32">
        <f>IF(AND($BU571&lt;&gt;$FF$7),1,0)</f>
        <v>0</v>
      </c>
      <c r="FU571" s="294">
        <f t="shared" ref="FU571" si="29197">IF($K571&lt;&gt;"NG",$GG571,0)</f>
        <v>0</v>
      </c>
      <c r="FV571" s="294">
        <f t="shared" ref="FV571" si="29198">IF($O571&lt;&gt;"NG",$GG571,0)</f>
        <v>0</v>
      </c>
      <c r="FW571" s="294">
        <f t="shared" ref="FW571" si="29199">IF($S571&lt;&gt;"NG",$GG571,0)</f>
        <v>0</v>
      </c>
      <c r="FX571" s="294">
        <f t="shared" ref="FX571" si="29200">IF($W571&lt;&gt;"NG",$GG571,0)</f>
        <v>0</v>
      </c>
      <c r="FY571" s="294">
        <f t="shared" ref="FY571" si="29201">IF($AE571&lt;&gt;"NG",$GG571,0)</f>
        <v>0</v>
      </c>
      <c r="FZ571" s="294">
        <f t="shared" ref="FZ571" si="29202">IF($AI571&lt;&gt;"NG",$GG571,0)</f>
        <v>0</v>
      </c>
      <c r="GA571" s="294">
        <f t="shared" ref="GA571" si="29203">IF($AQ571&lt;&gt;"NG",$GG571,0)</f>
        <v>0</v>
      </c>
      <c r="GB571" s="294">
        <f t="shared" ref="GB571" si="29204">IF($AU571&lt;&gt;"NG",$GG571,0)</f>
        <v>0</v>
      </c>
      <c r="GC571" s="294">
        <f t="shared" ref="GC571" si="29205">IF($BC571&lt;&gt;"NG",$GG571,0)</f>
        <v>0</v>
      </c>
      <c r="GD571" s="294">
        <f t="shared" ref="GD571" si="29206">IF($BG571&lt;&gt;"NG",$GG571,0)</f>
        <v>0</v>
      </c>
      <c r="GE571" s="294">
        <f t="shared" ref="GE571" si="29207">IF($BO571&lt;&gt;"NG",$GG571,0)</f>
        <v>0</v>
      </c>
      <c r="GF571" s="294">
        <f t="shared" ref="GF571" si="29208">IF($BS571&lt;&gt;"NG",$GG571,0)</f>
        <v>0</v>
      </c>
      <c r="GG571" s="294" t="e">
        <f>VLOOKUP($D571,リスト!$D:$S,15,FALSE)</f>
        <v>#N/A</v>
      </c>
      <c r="GH571" s="2" t="e">
        <f>INDEX(リスト!$V:$V,MATCH(中日程計画表!$D571,リスト!$D:$D,0))</f>
        <v>#N/A</v>
      </c>
      <c r="GI571" s="2" t="e">
        <f>INDEX(リスト!$A:$A,MATCH(中日程計画表!$D571,リスト!$D:$D,0))</f>
        <v>#N/A</v>
      </c>
      <c r="GJ571" s="2" t="e">
        <f>INDEX(リスト!$U:$U,MATCH(中日程計画表!$D571,リスト!$D:$D,0))</f>
        <v>#N/A</v>
      </c>
      <c r="GK571" s="5" t="e">
        <f>INDEX(リスト!$W:$W,MATCH(中日程計画表!$D571,リスト!$D:$D,0))</f>
        <v>#N/A</v>
      </c>
      <c r="GL571" s="2" t="s">
        <v>200</v>
      </c>
      <c r="GM571" s="296">
        <f>D571</f>
        <v>0</v>
      </c>
      <c r="GN571" s="296">
        <f>E571</f>
        <v>0</v>
      </c>
      <c r="GU571" s="460" t="str">
        <f t="shared" ref="GU571" si="29209">AE571</f>
        <v>NG</v>
      </c>
      <c r="GV571" s="460">
        <f t="shared" ref="GV571" si="29210">EI571</f>
        <v>0</v>
      </c>
      <c r="GW571" s="460">
        <f t="shared" ref="GW571" si="29211">EI572</f>
        <v>0</v>
      </c>
      <c r="GX571" s="462">
        <f t="shared" ref="GX571" si="29212">EV571</f>
        <v>0</v>
      </c>
      <c r="GY571" s="460" t="str">
        <f t="shared" ref="GY571" si="29213">AI571</f>
        <v>NG</v>
      </c>
      <c r="GZ571" s="460">
        <f t="shared" ref="GZ571" si="29214">EJ571</f>
        <v>0</v>
      </c>
      <c r="HA571" s="460">
        <f t="shared" ref="HA571" si="29215">EJ572</f>
        <v>0</v>
      </c>
      <c r="HB571" s="462">
        <f t="shared" ref="HB571" si="29216">EW571</f>
        <v>0</v>
      </c>
      <c r="HC571" s="460" t="str">
        <f t="shared" ref="HC571" si="29217">AQ571</f>
        <v>NG</v>
      </c>
      <c r="HD571" s="460">
        <f t="shared" ref="HD571" si="29218">EK571</f>
        <v>0</v>
      </c>
      <c r="HE571" s="460">
        <f t="shared" ref="HE571" si="29219">EK572</f>
        <v>0</v>
      </c>
      <c r="HF571" s="462">
        <f t="shared" ref="HF571" si="29220">EX571</f>
        <v>0</v>
      </c>
      <c r="HG571" s="460" t="str">
        <f t="shared" ref="HG571" si="29221">AU571</f>
        <v>NG</v>
      </c>
      <c r="HH571" s="460">
        <f t="shared" ref="HH571" si="29222">EL571</f>
        <v>0</v>
      </c>
      <c r="HI571" s="460">
        <f t="shared" ref="HI571" si="29223">EL572</f>
        <v>0</v>
      </c>
      <c r="HJ571" s="462">
        <f t="shared" ref="HJ571" si="29224">EY571</f>
        <v>0</v>
      </c>
      <c r="HK571" s="460" t="str">
        <f t="shared" ref="HK571" si="29225">BC571</f>
        <v>NG</v>
      </c>
      <c r="HL571" s="460">
        <f t="shared" ref="HL571" si="29226">EM571</f>
        <v>0</v>
      </c>
      <c r="HM571" s="460">
        <f t="shared" ref="HM571" si="29227">EM572</f>
        <v>0</v>
      </c>
      <c r="HN571" s="462">
        <f t="shared" ref="HN571" si="29228">EZ571</f>
        <v>0</v>
      </c>
      <c r="HO571" s="460" t="str">
        <f t="shared" ref="HO571" si="29229">BG571</f>
        <v>NG</v>
      </c>
      <c r="HP571" s="460">
        <f t="shared" ref="HP571" si="29230">EN571</f>
        <v>0</v>
      </c>
      <c r="HQ571" s="460">
        <f t="shared" ref="HQ571" si="29231">EN572</f>
        <v>0</v>
      </c>
      <c r="HR571" s="462">
        <f t="shared" ref="HR571" si="29232">FA571</f>
        <v>0</v>
      </c>
      <c r="HS571" s="332"/>
    </row>
    <row r="572" spans="1:227" ht="12" customHeight="1">
      <c r="A572" s="489"/>
      <c r="B572" s="487"/>
      <c r="C572" s="475"/>
      <c r="D572" s="485"/>
      <c r="E572" s="483"/>
      <c r="F572" s="317"/>
      <c r="G572" s="317"/>
      <c r="H572" s="317"/>
      <c r="I572" s="317"/>
      <c r="J572" s="316"/>
      <c r="K572" s="481"/>
      <c r="L572" s="77"/>
      <c r="M572" s="77"/>
      <c r="N572" s="471"/>
      <c r="O572" s="475"/>
      <c r="P572" s="77"/>
      <c r="Q572" s="77"/>
      <c r="R572" s="471"/>
      <c r="S572" s="475"/>
      <c r="T572" s="77"/>
      <c r="U572" s="77"/>
      <c r="V572" s="471"/>
      <c r="W572" s="473"/>
      <c r="X572" s="77"/>
      <c r="Y572" s="77"/>
      <c r="Z572" s="471"/>
      <c r="AA572" s="477"/>
      <c r="AB572" s="80"/>
      <c r="AC572" s="80"/>
      <c r="AD572" s="471"/>
      <c r="AE572" s="473"/>
      <c r="AF572" s="77"/>
      <c r="AG572" s="77"/>
      <c r="AH572" s="471"/>
      <c r="AI572" s="473"/>
      <c r="AJ572" s="77"/>
      <c r="AK572" s="77"/>
      <c r="AL572" s="471"/>
      <c r="AM572" s="477"/>
      <c r="AN572" s="80"/>
      <c r="AO572" s="80"/>
      <c r="AP572" s="471"/>
      <c r="AQ572" s="473"/>
      <c r="AR572" s="77"/>
      <c r="AS572" s="77"/>
      <c r="AT572" s="471"/>
      <c r="AU572" s="473"/>
      <c r="AV572" s="77"/>
      <c r="AW572" s="77"/>
      <c r="AX572" s="471"/>
      <c r="AY572" s="477"/>
      <c r="AZ572" s="80"/>
      <c r="BA572" s="80"/>
      <c r="BB572" s="471"/>
      <c r="BC572" s="475"/>
      <c r="BD572" s="77"/>
      <c r="BE572" s="77"/>
      <c r="BF572" s="471"/>
      <c r="BG572" s="473"/>
      <c r="BH572" s="77"/>
      <c r="BI572" s="77"/>
      <c r="BJ572" s="471"/>
      <c r="BK572" s="477"/>
      <c r="BL572" s="80"/>
      <c r="BM572" s="80"/>
      <c r="BN572" s="471"/>
      <c r="BO572" s="475"/>
      <c r="BP572" s="77"/>
      <c r="BQ572" s="77"/>
      <c r="BR572" s="471"/>
      <c r="BS572" s="473"/>
      <c r="BT572" s="77"/>
      <c r="BU572" s="77"/>
      <c r="BV572" s="471"/>
      <c r="BW572" s="469"/>
      <c r="BX572" s="467"/>
      <c r="BY572" s="490"/>
      <c r="CA572" s="19">
        <f t="shared" ref="CA572" si="29233">IF(AND($N571=1,$M572&lt;&gt;$BZ$7),1,0)</f>
        <v>0</v>
      </c>
      <c r="CB572" s="19">
        <f t="shared" ref="CB572" si="29234">IF(AND($R571=1,$Q572&lt;&gt;$BZ$7),1,0)</f>
        <v>0</v>
      </c>
      <c r="CC572" s="19">
        <f t="shared" ref="CC572" si="29235">IF(AND($V571=1,$U572&lt;&gt;$BZ$7),1,0)</f>
        <v>0</v>
      </c>
      <c r="CD572" s="19">
        <f t="shared" ref="CD572" si="29236">IF(AND($Z571=1,$Y572&lt;&gt;$BZ$7),1,0)</f>
        <v>0</v>
      </c>
      <c r="CE572" s="19">
        <f t="shared" ref="CE572" si="29237">IF(AND($AH571=1,$AG572&lt;&gt;$BZ$7),1,0)</f>
        <v>0</v>
      </c>
      <c r="CF572" s="19">
        <f t="shared" ref="CF572" si="29238">IF(AND($AL571=1,$AK572&lt;&gt;$BZ$7),1,0)</f>
        <v>0</v>
      </c>
      <c r="CG572" s="19">
        <f t="shared" ref="CG572" si="29239">IF(AND($AT571=1,$AS572&lt;&gt;$BZ$7),1,0)</f>
        <v>0</v>
      </c>
      <c r="CH572" s="19">
        <f t="shared" ref="CH572" si="29240">IF(AND($AX571=1,$AW572&lt;&gt;$BZ$7),1,0)</f>
        <v>0</v>
      </c>
      <c r="CI572" s="19">
        <f t="shared" ref="CI572" si="29241">IF(AND($BF571=1,$BE572&lt;&gt;$BZ$7),1,0)</f>
        <v>0</v>
      </c>
      <c r="CJ572" s="19">
        <f t="shared" ref="CJ572" si="29242">IF(AND($BJ571=1,$BI572&lt;&gt;$BZ$7),1,0)</f>
        <v>0</v>
      </c>
      <c r="CK572" s="19">
        <f t="shared" ref="CK572" si="29243">IF(AND($BR571=1,$BQ572&lt;&gt;$BZ$7),1,0)</f>
        <v>0</v>
      </c>
      <c r="CL572" s="19">
        <f t="shared" ref="CL572" si="29244">IF(AND($BV571=1,$BU572&lt;&gt;$BZ$7),1,0)</f>
        <v>0</v>
      </c>
      <c r="CO572" s="19">
        <f>IF(AND($M572&lt;&gt;$CN$7,$M572&lt;=$CN$6),1,0)</f>
        <v>0</v>
      </c>
      <c r="CP572" s="19">
        <f>IF(AND($Q572&lt;&gt;$CN$7,$Q572&lt;=$CN$6),1,0)</f>
        <v>0</v>
      </c>
      <c r="CQ572" s="19">
        <f>IF(AND($U572&lt;&gt;$CN$7,$U572&lt;=$CN$6),1,0)</f>
        <v>0</v>
      </c>
      <c r="CR572" s="19">
        <f>IF(AND($Y572&lt;&gt;$CN$7,$Y572&lt;=$CN$6),1,0)</f>
        <v>0</v>
      </c>
      <c r="CS572" s="19">
        <f>IF(AND($AG572&lt;&gt;$CN$7,$AG572&lt;=$CN$6),1,0)</f>
        <v>0</v>
      </c>
      <c r="CT572" s="19">
        <f>IF(AND($AK572&lt;&gt;$CN$7,$AK572&lt;=$CN$6),1,0)</f>
        <v>0</v>
      </c>
      <c r="CU572" s="19">
        <f>IF(AND($AS572&lt;&gt;$CN$7,$AS572&lt;=$CN$6),1,0)</f>
        <v>0</v>
      </c>
      <c r="CV572" s="19">
        <f>IF(AND($AW572&lt;&gt;$CN$7,$AW572&lt;=$CN$6),1,0)</f>
        <v>0</v>
      </c>
      <c r="CW572" s="19">
        <f>IF(AND($BE572&lt;&gt;$CN$7,$BE572&lt;=$CN$6),1,0)</f>
        <v>0</v>
      </c>
      <c r="CX572" s="19">
        <f>IF(AND($BI572&lt;&gt;$CN$7,$BI572&lt;=$CN$6),1,0)</f>
        <v>0</v>
      </c>
      <c r="CY572" s="19">
        <f>IF(AND($BQ572&lt;&gt;$CN$7,$BQ572&lt;=$CN$6),1,0)</f>
        <v>0</v>
      </c>
      <c r="CZ572" s="19">
        <f>IF(AND($BU572&lt;&gt;$CN$7,$BU572&lt;=$CN$6),1,0)</f>
        <v>0</v>
      </c>
      <c r="DC572" s="19">
        <f>IF($N571=1,1,0)</f>
        <v>0</v>
      </c>
      <c r="DD572" s="19">
        <f>IF($R571=1,1,0)</f>
        <v>0</v>
      </c>
      <c r="DE572" s="19">
        <f>IF($V571=1,1,0)</f>
        <v>0</v>
      </c>
      <c r="DF572" s="19">
        <f>IF($Z571=1,1,0)</f>
        <v>0</v>
      </c>
      <c r="DG572" s="19">
        <f>IF($AH571=1,1,0)</f>
        <v>0</v>
      </c>
      <c r="DH572" s="19">
        <f>IF($AL571=1,1,0)</f>
        <v>0</v>
      </c>
      <c r="DI572" s="19">
        <f>IF($AT571=1,1,0)</f>
        <v>0</v>
      </c>
      <c r="DJ572" s="19">
        <f>IF($AX571=1,1,0)</f>
        <v>0</v>
      </c>
      <c r="DK572" s="19">
        <f>IF($BF571=1,1,0)</f>
        <v>0</v>
      </c>
      <c r="DL572" s="19">
        <f>IF($BJ571=1,1,0)</f>
        <v>0</v>
      </c>
      <c r="DM572" s="19">
        <f>IF($BR571=1,1,0)</f>
        <v>0</v>
      </c>
      <c r="DN572" s="19">
        <f>IF($BV571=1,1,0)</f>
        <v>0</v>
      </c>
      <c r="DQ572" s="19">
        <f t="shared" ref="DQ572" si="29245">IF($N571=1,1,0)</f>
        <v>0</v>
      </c>
      <c r="DR572" s="19">
        <f t="shared" ref="DR572" si="29246">IF($R571=1,1,0)</f>
        <v>0</v>
      </c>
      <c r="DS572" s="19">
        <f t="shared" ref="DS572" si="29247">IF($V571=1,1,0)</f>
        <v>0</v>
      </c>
      <c r="DT572" s="19">
        <f t="shared" ref="DT572" si="29248">IF($Z571=1,1,0)</f>
        <v>0</v>
      </c>
      <c r="DU572" s="19">
        <f t="shared" ref="DU572" si="29249">IF($AH571=1,1,0)</f>
        <v>0</v>
      </c>
      <c r="DV572" s="19">
        <f t="shared" ref="DV572" si="29250">IF($AL571=1,1,0)</f>
        <v>0</v>
      </c>
      <c r="DW572" s="19">
        <f t="shared" ref="DW572" si="29251">IF($AT571=1,1,0)</f>
        <v>0</v>
      </c>
      <c r="DX572" s="19">
        <f t="shared" ref="DX572" si="29252">IF($AX571=1,1,0)</f>
        <v>0</v>
      </c>
      <c r="DY572" s="19">
        <f t="shared" ref="DY572" si="29253">IF($BF571=1,1,0)</f>
        <v>0</v>
      </c>
      <c r="DZ572" s="19">
        <f t="shared" ref="DZ572" si="29254">IF($BJ571=1,1,0)</f>
        <v>0</v>
      </c>
      <c r="EA572" s="19">
        <f t="shared" ref="EA572" si="29255">IF($BR571=1,1,0)</f>
        <v>0</v>
      </c>
      <c r="EB572" s="19">
        <f t="shared" ref="EB572" si="29256">IF($BV571=1,1,0)</f>
        <v>0</v>
      </c>
      <c r="EE572" s="329">
        <f>N571*$FU572*週間進捗報告書!$G$9</f>
        <v>0</v>
      </c>
      <c r="EF572" s="329">
        <f>R571*$FV572*週間進捗報告書!$G$10</f>
        <v>0</v>
      </c>
      <c r="EG572" s="329">
        <f>V571*$FW572*週間進捗報告書!$G$11</f>
        <v>0</v>
      </c>
      <c r="EH572" s="329">
        <f>Z571*$FX572*週間進捗報告書!$G$12</f>
        <v>0</v>
      </c>
      <c r="EI572" s="329">
        <f>AH571*$FY572*週間進捗報告書!$G$13</f>
        <v>0</v>
      </c>
      <c r="EJ572" s="329">
        <f>AL571*$FZ572*週間進捗報告書!$G$14</f>
        <v>0</v>
      </c>
      <c r="EK572" s="329">
        <f>AT571*$GA572*週間進捗報告書!$G$15</f>
        <v>0</v>
      </c>
      <c r="EL572" s="329">
        <f>AX571*$GB572*週間進捗報告書!$G$16</f>
        <v>0</v>
      </c>
      <c r="EM572" s="329">
        <f>BF571*$GC572*週間進捗報告書!$G$17</f>
        <v>0</v>
      </c>
      <c r="EN572" s="329">
        <f>BJ571*$GD572*週間進捗報告書!$G$18</f>
        <v>0</v>
      </c>
      <c r="EO572" s="329">
        <f>BR571*$GE572*週間進捗報告書!$G$19</f>
        <v>0</v>
      </c>
      <c r="EP572" s="329">
        <f>BV571*$GF572*週間進捗報告書!$G$20</f>
        <v>0</v>
      </c>
      <c r="ER572" s="547"/>
      <c r="ES572" s="547"/>
      <c r="ET572" s="547"/>
      <c r="EU572" s="547"/>
      <c r="EV572" s="547"/>
      <c r="EW572" s="547"/>
      <c r="EX572" s="547"/>
      <c r="EY572" s="547"/>
      <c r="EZ572" s="547"/>
      <c r="FA572" s="547"/>
      <c r="FB572" s="547"/>
      <c r="FC572" s="547"/>
      <c r="FD572" s="547"/>
      <c r="FE572" s="332"/>
      <c r="FG572" s="19"/>
      <c r="FH572" s="19"/>
      <c r="FI572" s="19"/>
      <c r="FJ572" s="19"/>
      <c r="FK572" s="19"/>
      <c r="FL572" s="19"/>
      <c r="FM572" s="19"/>
      <c r="FN572" s="19"/>
      <c r="FO572" s="19"/>
      <c r="FP572" s="19"/>
      <c r="FQ572" s="19"/>
      <c r="FR572" s="19"/>
      <c r="FU572" s="295">
        <f t="shared" ref="FU572" si="29257">FU571</f>
        <v>0</v>
      </c>
      <c r="FV572" s="295">
        <f t="shared" ref="FV572" si="29258">FV571</f>
        <v>0</v>
      </c>
      <c r="FW572" s="295">
        <f t="shared" ref="FW572" si="29259">FW571</f>
        <v>0</v>
      </c>
      <c r="FX572" s="295">
        <f t="shared" ref="FX572" si="29260">FX571</f>
        <v>0</v>
      </c>
      <c r="FY572" s="295">
        <f t="shared" ref="FY572" si="29261">FY571</f>
        <v>0</v>
      </c>
      <c r="FZ572" s="295">
        <f t="shared" ref="FZ572" si="29262">FZ571</f>
        <v>0</v>
      </c>
      <c r="GA572" s="295">
        <f t="shared" ref="GA572" si="29263">GA571</f>
        <v>0</v>
      </c>
      <c r="GB572" s="295">
        <f t="shared" ref="GB572" si="29264">GB571</f>
        <v>0</v>
      </c>
      <c r="GC572" s="295">
        <f t="shared" ref="GC572" si="29265">GC571</f>
        <v>0</v>
      </c>
      <c r="GD572" s="295">
        <f t="shared" ref="GD572" si="29266">GD571</f>
        <v>0</v>
      </c>
      <c r="GE572" s="295">
        <f t="shared" ref="GE572" si="29267">GE571</f>
        <v>0</v>
      </c>
      <c r="GF572" s="295">
        <f t="shared" ref="GF572" si="29268">GF571</f>
        <v>0</v>
      </c>
      <c r="GG572" s="295" t="e">
        <f t="shared" ref="GG572" si="29269">GG571</f>
        <v>#N/A</v>
      </c>
      <c r="GH572" s="2" t="e">
        <f>INDEX(リスト!$V:$V,MATCH(中日程計画表!$D571,リスト!$D:$D,0))</f>
        <v>#N/A</v>
      </c>
      <c r="GI572" s="2" t="e">
        <f>INDEX(リスト!$A:$A,MATCH(中日程計画表!$D571,リスト!$D:$D,0))</f>
        <v>#N/A</v>
      </c>
      <c r="GJ572" s="2" t="e">
        <f>INDEX(リスト!$U:$U,MATCH(中日程計画表!$D571,リスト!$D:$D,0))</f>
        <v>#N/A</v>
      </c>
      <c r="GK572" s="5" t="e">
        <f>INDEX(リスト!$W:$W,MATCH(中日程計画表!$D571,リスト!$D:$D,0))</f>
        <v>#N/A</v>
      </c>
      <c r="GL572" s="2" t="s">
        <v>201</v>
      </c>
      <c r="GM572" s="296">
        <f t="shared" ref="GM572" si="29270">GM571</f>
        <v>0</v>
      </c>
      <c r="GN572" s="296">
        <f t="shared" ref="GN572" si="29271">GN571</f>
        <v>0</v>
      </c>
      <c r="GU572" s="461"/>
      <c r="GV572" s="460"/>
      <c r="GW572" s="460"/>
      <c r="GX572" s="461"/>
      <c r="GY572" s="461"/>
      <c r="GZ572" s="460"/>
      <c r="HA572" s="460"/>
      <c r="HB572" s="461"/>
      <c r="HC572" s="461"/>
      <c r="HD572" s="460"/>
      <c r="HE572" s="460"/>
      <c r="HF572" s="461"/>
      <c r="HG572" s="461"/>
      <c r="HH572" s="460"/>
      <c r="HI572" s="460"/>
      <c r="HJ572" s="461"/>
      <c r="HK572" s="461"/>
      <c r="HL572" s="460"/>
      <c r="HM572" s="460"/>
      <c r="HN572" s="461"/>
      <c r="HO572" s="461"/>
      <c r="HP572" s="460"/>
      <c r="HQ572" s="460"/>
      <c r="HR572" s="461"/>
      <c r="HS572" s="4"/>
    </row>
    <row r="573" spans="1:227" ht="12" customHeight="1">
      <c r="A573" s="488" t="str">
        <f t="shared" ref="A573" ca="1" si="29272">INDIRECT("リスト!A"&amp;B573+6)</f>
        <v/>
      </c>
      <c r="B573" s="486">
        <f t="shared" ref="B573" si="29273">ROUNDDOWN((ROW()-6)/2,0)+1</f>
        <v>284</v>
      </c>
      <c r="C573" s="474" t="str">
        <f>機能グループ名</f>
        <v/>
      </c>
      <c r="D573" s="484">
        <f>機能ID</f>
        <v>0</v>
      </c>
      <c r="E573" s="482">
        <f>機能名</f>
        <v>0</v>
      </c>
      <c r="F573" s="315"/>
      <c r="G573" s="315"/>
      <c r="H573" s="315"/>
      <c r="I573" s="315"/>
      <c r="J573" s="316"/>
      <c r="K573" s="480" t="str">
        <f>担当者_SR</f>
        <v>NG</v>
      </c>
      <c r="L573" s="76"/>
      <c r="M573" s="76"/>
      <c r="N573" s="470"/>
      <c r="O573" s="474" t="str">
        <f>担当者_SRR</f>
        <v>NG</v>
      </c>
      <c r="P573" s="76"/>
      <c r="Q573" s="76"/>
      <c r="R573" s="470"/>
      <c r="S573" s="474" t="str">
        <f>担当者_DS</f>
        <v>NG</v>
      </c>
      <c r="T573" s="76"/>
      <c r="U573" s="76"/>
      <c r="V573" s="470"/>
      <c r="W573" s="472" t="str">
        <f>担当者_DSR</f>
        <v>NG</v>
      </c>
      <c r="X573" s="76"/>
      <c r="Y573" s="76"/>
      <c r="Z573" s="470"/>
      <c r="AA573" s="476"/>
      <c r="AB573" s="79"/>
      <c r="AC573" s="79"/>
      <c r="AD573" s="470">
        <f>IF(AC574 &lt;&gt; "",1,0)</f>
        <v>0</v>
      </c>
      <c r="AE573" s="472" t="str">
        <f>担当者_CD</f>
        <v>NG</v>
      </c>
      <c r="AF573" s="76"/>
      <c r="AG573" s="76"/>
      <c r="AH573" s="470"/>
      <c r="AI573" s="472" t="str">
        <f>担当者_DD</f>
        <v>NG</v>
      </c>
      <c r="AJ573" s="76"/>
      <c r="AK573" s="76"/>
      <c r="AL573" s="470"/>
      <c r="AM573" s="476"/>
      <c r="AN573" s="79"/>
      <c r="AO573" s="79"/>
      <c r="AP573" s="470">
        <f>IF(AO574 &lt;&gt; "",1,0)</f>
        <v>0</v>
      </c>
      <c r="AQ573" s="472" t="str">
        <f>担当者_MCL</f>
        <v>NG</v>
      </c>
      <c r="AR573" s="76"/>
      <c r="AS573" s="76"/>
      <c r="AT573" s="470"/>
      <c r="AU573" s="472" t="str">
        <f>担当者_MCLR</f>
        <v>NG</v>
      </c>
      <c r="AV573" s="76"/>
      <c r="AW573" s="76"/>
      <c r="AX573" s="470"/>
      <c r="AY573" s="476"/>
      <c r="AZ573" s="79"/>
      <c r="BA573" s="79"/>
      <c r="BB573" s="470">
        <f>IF(BA574 &lt;&gt; "",1,0)</f>
        <v>0</v>
      </c>
      <c r="BC573" s="474" t="str">
        <f>担当者_MT</f>
        <v>NG</v>
      </c>
      <c r="BD573" s="76"/>
      <c r="BE573" s="76"/>
      <c r="BF573" s="470"/>
      <c r="BG573" s="472" t="str">
        <f>担当者_M検</f>
        <v>NG</v>
      </c>
      <c r="BH573" s="76"/>
      <c r="BI573" s="76"/>
      <c r="BJ573" s="470"/>
      <c r="BK573" s="476"/>
      <c r="BL573" s="79"/>
      <c r="BM573" s="79"/>
      <c r="BN573" s="470">
        <v>0</v>
      </c>
      <c r="BO573" s="474" t="str">
        <f>担当者_モテ</f>
        <v>NG</v>
      </c>
      <c r="BP573" s="76"/>
      <c r="BQ573" s="76"/>
      <c r="BR573" s="470"/>
      <c r="BS573" s="472" t="str">
        <f>担当者_モテR</f>
        <v>NG</v>
      </c>
      <c r="BT573" s="76"/>
      <c r="BU573" s="76"/>
      <c r="BV573" s="470"/>
      <c r="BW573" s="468">
        <f t="shared" ref="BW573" si="29274">IFERROR(SUM(IF(K573&lt;&gt;"NG",N573*K$1,0),IF(O573&lt;&gt;"NG",R573*O$1,0),IF(S573&lt;&gt;"NG",V573*S$1,0),IF(W573&lt;&gt;"NG",Z573*W$1,0),IF(AA573&lt;&gt;"NG",AD573*AA$1,0),IF(AE573&lt;&gt;"NG",AH573*AE$1,0),IF(AI573&lt;&gt;"NG",AL573*AI$1,0),IF(AM573&lt;&gt;"NG",AP573*AM$1,0),IF(AQ573&lt;&gt;"NG",AT573*AQ$1,0),IF(AU573&lt;&gt;"NG",AX573*AU$1,0),IF(AY573&lt;&gt;"NG",BB573*AY$1,0),IF(BC573&lt;&gt;"NG",BF573*BC$1,0),IF(BG573&lt;&gt;"NG",BJ573*BG$1,0),IF(BK573&lt;&gt;"NG",BN573*BK$1,0),IF(BO573&lt;&gt;"NG",BR573*BO$1,0),IF(BS573&lt;&gt;"NG",BV573*BS$1,0))/SUM(IF(K573&lt;&gt;"NG",K$1,0),IF(O573&lt;&gt;"NG",O$1,0),IF(S573&lt;&gt;"NG",S$1,0),IF(W573&lt;&gt;"NG",W$1,0),IF(AA573&lt;&gt;"NG",AA$1,0),IF(AE573&lt;&gt;"NG",AE$1,0),IF(AI573&lt;&gt;"NG",AI$1,0),IF(AM573&lt;&gt;"NG",AM$1,0),IF(AQ573&lt;&gt;"NG",AQ$1,0),IF(AU573&lt;&gt;"NG",AU$1,0),IF(AY573&lt;&gt;"NG",AY$1,0),IF(BC573&lt;&gt;"NG",BC$1,0),IF(BG573&lt;&gt;"NG",BG$1,0),IF(BK573&lt;&gt;"NG",BK$1,0),IF(BO573&lt;&gt;"NG",BO$1,0),IF(BS573&lt;&gt;"NG",BS$1,0)),0)</f>
        <v>0</v>
      </c>
      <c r="BX573" s="466"/>
      <c r="BY573" s="490"/>
      <c r="BZ573" s="5"/>
      <c r="CA573" s="32">
        <f t="shared" ref="CA573" si="29275">IF(AND($M573&lt;&gt;$BZ$5,$M573&lt;=$BZ$6,$M573&lt;&gt;$BZ$7),1,0)</f>
        <v>0</v>
      </c>
      <c r="CB573" s="32">
        <f t="shared" ref="CB573" si="29276">IF(AND($Q573&lt;&gt;$BZ$5,$Q573&lt;=$BZ$6,$Q573&lt;&gt;$BZ$7),1,0)</f>
        <v>0</v>
      </c>
      <c r="CC573" s="32">
        <f t="shared" ref="CC573" si="29277">IF(AND($U573&lt;&gt;$BZ$5,$U573&lt;=$BZ$6,$U573&lt;&gt;$BZ$7),1,0)</f>
        <v>0</v>
      </c>
      <c r="CD573" s="32">
        <f t="shared" ref="CD573" si="29278">IF(AND($Y573&lt;&gt;$BZ$5,$Y573&lt;=$BZ$6,$Y573&lt;&gt;$BZ$7),1,0)</f>
        <v>0</v>
      </c>
      <c r="CE573" s="32">
        <f t="shared" ref="CE573" si="29279">IF(AND($AG573&lt;&gt;$BZ$5,$AG573&lt;=$BZ$6,$AG573&lt;&gt;$BZ$7),1,0)</f>
        <v>0</v>
      </c>
      <c r="CF573" s="32">
        <f t="shared" ref="CF573" si="29280">IF(AND($AK573&lt;&gt;$BZ$5,$AK573&lt;=$BZ$6,$AK573&lt;&gt;$BZ$7),1,0)</f>
        <v>0</v>
      </c>
      <c r="CG573" s="32">
        <f t="shared" ref="CG573" si="29281">IF(AND($AS573&lt;&gt;$BZ$5,$AS573&lt;=$BZ$6,$AS573&lt;&gt;$BZ$7),1,0)</f>
        <v>0</v>
      </c>
      <c r="CH573" s="32">
        <f t="shared" ref="CH573" si="29282">IF(AND($AW573&lt;&gt;$BZ$5,$AW573&lt;=$BZ$6,$AW573&lt;&gt;$BZ$7),1,0)</f>
        <v>0</v>
      </c>
      <c r="CI573" s="32">
        <f t="shared" ref="CI573" si="29283">IF(AND($BE573&lt;&gt;$BZ$5,$BE573&lt;=$BZ$6,$BE573&lt;&gt;$BZ$7),1,0)</f>
        <v>0</v>
      </c>
      <c r="CJ573" s="32">
        <f t="shared" ref="CJ573" si="29284">IF(AND($BI573&lt;&gt;$BZ$5,$BI573&lt;=$BZ$6,$BI573&lt;&gt;$BZ$7),1,0)</f>
        <v>0</v>
      </c>
      <c r="CK573" s="32">
        <f t="shared" ref="CK573" si="29285">IF(AND($BQ573&lt;&gt;$BZ$5,$BQ573&lt;=$BZ$6,$BQ573&lt;&gt;$BZ$7),1,0)</f>
        <v>0</v>
      </c>
      <c r="CL573" s="32">
        <f t="shared" ref="CL573" si="29286">IF(AND($BU573&lt;&gt;$BZ$5,$BU573&lt;=$BZ$6,$BU573&lt;&gt;$BZ$7),1,0)</f>
        <v>0</v>
      </c>
      <c r="CO573" s="32">
        <f>IF(AND($M573&lt;&gt;$CN$5,$M573&lt;=$CN$6,$M573&lt;&gt;$CN$7),1,0)</f>
        <v>0</v>
      </c>
      <c r="CP573" s="32">
        <f>IF(AND($Q573&lt;&gt;$CN$5,$Q573&lt;=$CN$6,$Q573&lt;&gt;$CN$7),1,0)</f>
        <v>0</v>
      </c>
      <c r="CQ573" s="32">
        <f>IF(AND($U573&lt;&gt;$CN$5,$U573&lt;=$CN$6,$U573&lt;&gt;$CN$7),1,0)</f>
        <v>0</v>
      </c>
      <c r="CR573" s="32">
        <f>IF(AND($Y573&lt;&gt;$CN$5,$Y573&lt;=$CN$6,$Y573&lt;&gt;$CN$7),1,0)</f>
        <v>0</v>
      </c>
      <c r="CS573" s="32">
        <f>IF(AND($AG573&lt;&gt;$CN$5,$AG573&lt;=$CN$6,$AG573&lt;&gt;$CN$7),1,0)</f>
        <v>0</v>
      </c>
      <c r="CT573" s="32">
        <f>IF(AND($AK573&lt;&gt;$CN$5,$AK573&lt;=$CN$6,$AK573&lt;&gt;$CN$7),1,0)</f>
        <v>0</v>
      </c>
      <c r="CU573" s="32">
        <f>IF(AND($AS573&lt;&gt;$CN$5,$AS573&lt;=$CN$6,$AS573&lt;&gt;$CN$7),1,0)</f>
        <v>0</v>
      </c>
      <c r="CV573" s="32">
        <f>IF(AND($AW573&lt;&gt;$CN$5,$AW573&lt;=$CN$6,$AW573&lt;&gt;$CN$7),1,0)</f>
        <v>0</v>
      </c>
      <c r="CW573" s="32">
        <f>IF(AND($BE573&lt;&gt;$CN$5,$BE573&lt;=$CN$6,$BE573&lt;&gt;$CN$7),1,0)</f>
        <v>0</v>
      </c>
      <c r="CX573" s="32">
        <f>IF(AND($BI573&lt;&gt;$CN$5,$BI573&lt;=$CN$6,$BI573&lt;&gt;$CN$7),1,0)</f>
        <v>0</v>
      </c>
      <c r="CY573" s="32">
        <f>IF(AND($BQ573&lt;&gt;$CN$5,$BQ573&lt;=$CN$6,$BQ573&lt;&gt;$CN$7),1,0)</f>
        <v>0</v>
      </c>
      <c r="CZ573" s="32">
        <f>IF(AND($BU573&lt;&gt;$CN$5,$BU573&lt;=$CN$6,$BU573&lt;&gt;$CN$7),1,0)</f>
        <v>0</v>
      </c>
      <c r="DC573" s="32">
        <f>IF(AND($M573&lt;&gt;$DB$5,$M573&lt;=$DB$6,$M573&lt;&gt;$CN$7),1,0)</f>
        <v>0</v>
      </c>
      <c r="DD573" s="32">
        <f>IF(AND($Q573&lt;&gt;$DB$5,$Q573&lt;=$DB$6,$Q573&lt;&gt;$CN$7),1,0)</f>
        <v>0</v>
      </c>
      <c r="DE573" s="32">
        <f>IF(AND($U573&lt;&gt;$DB$5,$U573&lt;=$DB$6,$U573&lt;&gt;$CN$7),1,0)</f>
        <v>0</v>
      </c>
      <c r="DF573" s="32">
        <f>IF(AND($Y573&lt;&gt;$DB$5,$Y573&lt;=$DB$6,$Y573&lt;&gt;$CN$7),1,0)</f>
        <v>0</v>
      </c>
      <c r="DG573" s="32">
        <f>IF(AND($AG573&lt;&gt;$DB$5,$AG573&lt;=$DB$6,$AG573&lt;&gt;$CN$7),1,0)</f>
        <v>0</v>
      </c>
      <c r="DH573" s="32">
        <f>IF(AND($AK573&lt;&gt;$DB$5,$AK573&lt;=$DB$6,$AK573&lt;&gt;$CN$7),1,0)</f>
        <v>0</v>
      </c>
      <c r="DI573" s="32">
        <f>IF(AND($AS573&lt;&gt;$DB$5,$AS573&lt;=$DB$6,$AS573&lt;&gt;$CN$7),1,0)</f>
        <v>0</v>
      </c>
      <c r="DJ573" s="32">
        <f>IF(AND($AW573&lt;&gt;$DB$5,$AW573&lt;=$DB$6,$AW573&lt;&gt;$CN$7),1,0)</f>
        <v>0</v>
      </c>
      <c r="DK573" s="32">
        <f>IF(AND($BE573&lt;&gt;$DB$5,$BE573&lt;=$DB$6,$BE573&lt;&gt;$CN$7),1,0)</f>
        <v>0</v>
      </c>
      <c r="DL573" s="32">
        <f>IF(AND($BI573&lt;&gt;$DB$5,$BI573&lt;=$DB$6,$BI573&lt;&gt;$CN$7),1,0)</f>
        <v>0</v>
      </c>
      <c r="DM573" s="32">
        <f>IF(AND($BQ573&lt;&gt;$DB$5,$BQ573&lt;=$DB$6,$BQ573&lt;&gt;$CN$7),1,0)</f>
        <v>0</v>
      </c>
      <c r="DN573" s="32">
        <f>IF(AND($BU573&lt;&gt;$DB$5,$BU573&lt;=$DB$6,$BU573&lt;&gt;$CN$7),1,0)</f>
        <v>0</v>
      </c>
      <c r="DQ573" s="32">
        <f t="shared" ref="DQ573" si="29287">IF(AND($M573&lt;&gt;$DP$5,$M573&lt;=$DP$6,$M573&lt;&gt;$CN$7),1,0)</f>
        <v>0</v>
      </c>
      <c r="DR573" s="32">
        <f t="shared" ref="DR573" si="29288">IF(AND($Q573&lt;&gt;$DP$5,$Q573&lt;=$DP$6,$Q573&lt;&gt;$CN$7),1,0)</f>
        <v>0</v>
      </c>
      <c r="DS573" s="32">
        <f t="shared" ref="DS573" si="29289">IF(AND($U573&lt;&gt;$DP$5,$U573&lt;=$DP$6,$U573&lt;&gt;$CN$7),1,0)</f>
        <v>0</v>
      </c>
      <c r="DT573" s="32">
        <f t="shared" ref="DT573" si="29290">IF(AND($Y573&lt;&gt;$DP$5,$Y573&lt;=$DP$6,$Y573&lt;&gt;$CN$7),1,0)</f>
        <v>0</v>
      </c>
      <c r="DU573" s="32">
        <f t="shared" ref="DU573" si="29291">IF(AND($AG573&lt;&gt;$DP$5,$AG573&lt;=$DP$6,$AG573&lt;&gt;$CN$7),1,0)</f>
        <v>0</v>
      </c>
      <c r="DV573" s="32">
        <f t="shared" ref="DV573" si="29292">IF(AND($AK573&lt;&gt;$DP$5,$AK573&lt;=$DP$6,$AK573&lt;&gt;$CN$7),1,0)</f>
        <v>0</v>
      </c>
      <c r="DW573" s="32">
        <f t="shared" ref="DW573" si="29293">IF(AND($AS573&lt;&gt;$DP$5,$AS573&lt;=$DP$6,$AS573&lt;&gt;$CN$7),1,0)</f>
        <v>0</v>
      </c>
      <c r="DX573" s="32">
        <f t="shared" ref="DX573" si="29294">IF(AND($AW573&lt;&gt;$DP$5,$AW573&lt;=$DP$6,$AW573&lt;&gt;$CN$7),1,0)</f>
        <v>0</v>
      </c>
      <c r="DY573" s="32">
        <f t="shared" ref="DY573" si="29295">IF(AND($BE573&lt;&gt;$DP$5,$BE573&lt;=$DP$6,$BE573&lt;&gt;$CN$7),1,0)</f>
        <v>0</v>
      </c>
      <c r="DZ573" s="32">
        <f t="shared" ref="DZ573" si="29296">IF(AND($BI573&lt;&gt;$DP$5,$BI573&lt;=$DP$6,$BI573&lt;&gt;$CN$7),1,0)</f>
        <v>0</v>
      </c>
      <c r="EA573" s="32">
        <f t="shared" ref="EA573" si="29297">IF(AND($BQ573&lt;&gt;$DP$5,$BQ573&lt;=$DP$6,$BQ573&lt;&gt;$CN$7),1,0)</f>
        <v>0</v>
      </c>
      <c r="EB573" s="32">
        <f t="shared" ref="EB573" si="29298">IF(AND($BU573&lt;&gt;$DP$5,$BU573&lt;=$DP$6,$BU573&lt;&gt;$CN$7),1,0)</f>
        <v>0</v>
      </c>
      <c r="EE573" s="328">
        <f>IF(M573&lt;&gt;"",IF(M573&lt;=$ED$6,1,IF(L573&gt;$ED$6,0,NETWORKDAYS(L573,$ED$6,祭日リスト)/NETWORKDAYS(L573,M573,祭日リスト)))*$GG573*週間進捗報告書!$G$9,0)</f>
        <v>0</v>
      </c>
      <c r="EF573" s="328">
        <f>IF(Q573&lt;&gt;"",IF(Q573&lt;=$ED$6,1,IF(P573&gt;$ED$6,0,NETWORKDAYS(P573,$ED$6,祭日リスト)/NETWORKDAYS(P573,Q573,祭日リスト)))*$GG573*週間進捗報告書!$G$10,0)</f>
        <v>0</v>
      </c>
      <c r="EG573" s="328">
        <f>IF(U573&lt;&gt;"",IF(U573&lt;=$ED$6,1,IF(T573&gt;$ED$6,0,NETWORKDAYS(T573,$ED$6,祭日リスト)/NETWORKDAYS(T573,U573,祭日リスト)))*$GG573*週間進捗報告書!$G$11,0)</f>
        <v>0</v>
      </c>
      <c r="EH573" s="328">
        <f>IF(Y573&lt;&gt;"",IF(Y573&lt;=$ED$6,1,IF(X573&gt;$ED$6,0,NETWORKDAYS(X573,$ED$6,祭日リスト)/NETWORKDAYS(X573,Y573,祭日リスト)))*$GG573*週間進捗報告書!$G$12,0)</f>
        <v>0</v>
      </c>
      <c r="EI573" s="328">
        <f>IF(AG573&lt;&gt;"",IF(AG573&lt;=$ED$6,1,IF(AF573&gt;$ED$6,0,NETWORKDAYS(AF573,$ED$6,祭日リスト)/NETWORKDAYS(AF573,AG573,祭日リスト)))*$GG573*週間進捗報告書!$G$13,0)</f>
        <v>0</v>
      </c>
      <c r="EJ573" s="328">
        <f>IF(AK573&lt;&gt;"",IF(AK573&lt;=$ED$6,1,IF(AJ573&gt;$ED$6,0,NETWORKDAYS(AJ573,$ED$6,祭日リスト)/NETWORKDAYS(AJ573,AK573,祭日リスト)))*$GG573*週間進捗報告書!$G$14,0)</f>
        <v>0</v>
      </c>
      <c r="EK573" s="328">
        <f>IF(AS573&lt;&gt;"",IF(AS573&lt;=$ED$6,1,IF(AR573&gt;$ED$6,0,NETWORKDAYS(AR573,$ED$6,祭日リスト)/NETWORKDAYS(AR573,AS573,祭日リスト)))*$GG573*週間進捗報告書!$G$15,0)</f>
        <v>0</v>
      </c>
      <c r="EL573" s="328">
        <f>IF(AW573&lt;&gt;"",IF(AW573&lt;=$ED$6,1,IF(AV573&gt;$ED$6,0,NETWORKDAYS(AV573,$ED$6,祭日リスト)/NETWORKDAYS(AV573,AW573,祭日リスト)))*$GG573*週間進捗報告書!$G$16,0)</f>
        <v>0</v>
      </c>
      <c r="EM573" s="328">
        <f>IF(BE573&lt;&gt;"",IF(BE573&lt;=$ED$6,1,IF(BD573&gt;$ED$6,0,NETWORKDAYS(BD573,$ED$6,祭日リスト)/NETWORKDAYS(BD573,BE573,祭日リスト)))*$GG573*週間進捗報告書!$G$17,0)</f>
        <v>0</v>
      </c>
      <c r="EN573" s="328">
        <f>IF(BI573&lt;&gt;"",IF(BI573&lt;=$ED$6,1,IF(BH573&gt;$ED$6,0,NETWORKDAYS(BH573,$ED$6,祭日リスト)/NETWORKDAYS(BH573,BI573,祭日リスト)))*$GG573*週間進捗報告書!$G$18,0)</f>
        <v>0</v>
      </c>
      <c r="EO573" s="328">
        <f>IF(BQ573&lt;&gt;"",IF(BQ573&lt;=$ED$6,1,IF(BP573&gt;$ED$6,0,NETWORKDAYS(BP573,$ED$6,祭日リスト)/NETWORKDAYS(BP573,BQ573,祭日リスト)))*$GG573*週間進捗報告書!$G$19,0)</f>
        <v>0</v>
      </c>
      <c r="EP573" s="328">
        <f>IF(BU573&lt;&gt;"",IF(BU573&lt;=$ED$6,1,IF(BT573&gt;$ED$6,0,NETWORKDAYS(BT573,$ED$6,祭日リスト)/NETWORKDAYS(BT573,BU573,祭日リスト)))*$GG573*週間進捗報告書!$G$20,0)</f>
        <v>0</v>
      </c>
      <c r="ER573" s="547">
        <f t="shared" ref="ER573:FC573" si="29299">EE573-EE574</f>
        <v>0</v>
      </c>
      <c r="ES573" s="547">
        <f t="shared" si="29299"/>
        <v>0</v>
      </c>
      <c r="ET573" s="547">
        <f t="shared" si="29299"/>
        <v>0</v>
      </c>
      <c r="EU573" s="547">
        <f t="shared" si="29299"/>
        <v>0</v>
      </c>
      <c r="EV573" s="547">
        <f t="shared" si="29299"/>
        <v>0</v>
      </c>
      <c r="EW573" s="547">
        <f t="shared" si="29299"/>
        <v>0</v>
      </c>
      <c r="EX573" s="547">
        <f t="shared" si="29299"/>
        <v>0</v>
      </c>
      <c r="EY573" s="547">
        <f t="shared" si="29299"/>
        <v>0</v>
      </c>
      <c r="EZ573" s="547">
        <f t="shared" si="29299"/>
        <v>0</v>
      </c>
      <c r="FA573" s="547">
        <f t="shared" si="29299"/>
        <v>0</v>
      </c>
      <c r="FB573" s="547">
        <f t="shared" si="29299"/>
        <v>0</v>
      </c>
      <c r="FC573" s="547">
        <f t="shared" si="29299"/>
        <v>0</v>
      </c>
      <c r="FD573" s="547">
        <f t="shared" ref="FD573" si="29300">SUM(ER573:FC574)</f>
        <v>0</v>
      </c>
      <c r="FE573" s="333"/>
      <c r="FG573" s="32">
        <f>IF(AND($M573&lt;&gt;$FF$7),1,0)</f>
        <v>0</v>
      </c>
      <c r="FH573" s="32">
        <f>IF(AND($Q573&lt;&gt;$FF$7),1,0)</f>
        <v>0</v>
      </c>
      <c r="FI573" s="32">
        <f>IF(AND($U573&lt;&gt;$FF$7),1,0)</f>
        <v>0</v>
      </c>
      <c r="FJ573" s="32">
        <f>IF(AND($Y573&lt;&gt;$FF$7),1,0)</f>
        <v>0</v>
      </c>
      <c r="FK573" s="32">
        <f>IF(AND($AG573&lt;&gt;$FF$7),1,0)</f>
        <v>0</v>
      </c>
      <c r="FL573" s="32">
        <f>IF(AND($AK573&lt;&gt;$FF$7),1,0)</f>
        <v>0</v>
      </c>
      <c r="FM573" s="32">
        <f>IF(AND($AS573&lt;&gt;$FF$7),1,0)</f>
        <v>0</v>
      </c>
      <c r="FN573" s="32">
        <f>IF(AND($AW573&lt;&gt;$FF$7),1,0)</f>
        <v>0</v>
      </c>
      <c r="FO573" s="32">
        <f>IF(AND($BE573&lt;&gt;$FF$7),1,0)</f>
        <v>0</v>
      </c>
      <c r="FP573" s="32">
        <f>IF(AND($BI573&lt;&gt;$FF$7),1,0)</f>
        <v>0</v>
      </c>
      <c r="FQ573" s="32">
        <f>IF(AND($BQ573&lt;&gt;$FF$7),1,0)</f>
        <v>0</v>
      </c>
      <c r="FR573" s="32">
        <f>IF(AND($BU573&lt;&gt;$FF$7),1,0)</f>
        <v>0</v>
      </c>
      <c r="FU573" s="294">
        <f t="shared" ref="FU573" si="29301">IF($K573&lt;&gt;"NG",$GG573,0)</f>
        <v>0</v>
      </c>
      <c r="FV573" s="294">
        <f t="shared" ref="FV573" si="29302">IF($O573&lt;&gt;"NG",$GG573,0)</f>
        <v>0</v>
      </c>
      <c r="FW573" s="294">
        <f t="shared" ref="FW573" si="29303">IF($S573&lt;&gt;"NG",$GG573,0)</f>
        <v>0</v>
      </c>
      <c r="FX573" s="294">
        <f t="shared" ref="FX573" si="29304">IF($W573&lt;&gt;"NG",$GG573,0)</f>
        <v>0</v>
      </c>
      <c r="FY573" s="294">
        <f t="shared" ref="FY573" si="29305">IF($AE573&lt;&gt;"NG",$GG573,0)</f>
        <v>0</v>
      </c>
      <c r="FZ573" s="294">
        <f t="shared" ref="FZ573" si="29306">IF($AI573&lt;&gt;"NG",$GG573,0)</f>
        <v>0</v>
      </c>
      <c r="GA573" s="294">
        <f t="shared" ref="GA573" si="29307">IF($AQ573&lt;&gt;"NG",$GG573,0)</f>
        <v>0</v>
      </c>
      <c r="GB573" s="294">
        <f t="shared" ref="GB573" si="29308">IF($AU573&lt;&gt;"NG",$GG573,0)</f>
        <v>0</v>
      </c>
      <c r="GC573" s="294">
        <f t="shared" ref="GC573" si="29309">IF($BC573&lt;&gt;"NG",$GG573,0)</f>
        <v>0</v>
      </c>
      <c r="GD573" s="294">
        <f t="shared" ref="GD573" si="29310">IF($BG573&lt;&gt;"NG",$GG573,0)</f>
        <v>0</v>
      </c>
      <c r="GE573" s="294">
        <f t="shared" ref="GE573" si="29311">IF($BO573&lt;&gt;"NG",$GG573,0)</f>
        <v>0</v>
      </c>
      <c r="GF573" s="294">
        <f t="shared" ref="GF573" si="29312">IF($BS573&lt;&gt;"NG",$GG573,0)</f>
        <v>0</v>
      </c>
      <c r="GG573" s="294" t="e">
        <f>VLOOKUP($D573,リスト!$D:$S,15,FALSE)</f>
        <v>#N/A</v>
      </c>
      <c r="GH573" s="2" t="e">
        <f>INDEX(リスト!$V:$V,MATCH(中日程計画表!$D573,リスト!$D:$D,0))</f>
        <v>#N/A</v>
      </c>
      <c r="GI573" s="2" t="e">
        <f>INDEX(リスト!$A:$A,MATCH(中日程計画表!$D573,リスト!$D:$D,0))</f>
        <v>#N/A</v>
      </c>
      <c r="GJ573" s="2" t="e">
        <f>INDEX(リスト!$U:$U,MATCH(中日程計画表!$D573,リスト!$D:$D,0))</f>
        <v>#N/A</v>
      </c>
      <c r="GK573" s="5" t="e">
        <f>INDEX(リスト!$W:$W,MATCH(中日程計画表!$D573,リスト!$D:$D,0))</f>
        <v>#N/A</v>
      </c>
      <c r="GL573" s="2" t="s">
        <v>200</v>
      </c>
      <c r="GM573" s="296">
        <f>D573</f>
        <v>0</v>
      </c>
      <c r="GN573" s="296">
        <f>E573</f>
        <v>0</v>
      </c>
      <c r="GU573" s="460" t="str">
        <f t="shared" ref="GU573" si="29313">AE573</f>
        <v>NG</v>
      </c>
      <c r="GV573" s="460">
        <f t="shared" ref="GV573" si="29314">EI573</f>
        <v>0</v>
      </c>
      <c r="GW573" s="460">
        <f t="shared" ref="GW573" si="29315">EI574</f>
        <v>0</v>
      </c>
      <c r="GX573" s="462">
        <f t="shared" ref="GX573" si="29316">EV573</f>
        <v>0</v>
      </c>
      <c r="GY573" s="460" t="str">
        <f t="shared" ref="GY573" si="29317">AI573</f>
        <v>NG</v>
      </c>
      <c r="GZ573" s="460">
        <f t="shared" ref="GZ573" si="29318">EJ573</f>
        <v>0</v>
      </c>
      <c r="HA573" s="460">
        <f t="shared" ref="HA573" si="29319">EJ574</f>
        <v>0</v>
      </c>
      <c r="HB573" s="462">
        <f t="shared" ref="HB573" si="29320">EW573</f>
        <v>0</v>
      </c>
      <c r="HC573" s="460" t="str">
        <f t="shared" ref="HC573" si="29321">AQ573</f>
        <v>NG</v>
      </c>
      <c r="HD573" s="460">
        <f t="shared" ref="HD573" si="29322">EK573</f>
        <v>0</v>
      </c>
      <c r="HE573" s="460">
        <f t="shared" ref="HE573" si="29323">EK574</f>
        <v>0</v>
      </c>
      <c r="HF573" s="462">
        <f t="shared" ref="HF573" si="29324">EX573</f>
        <v>0</v>
      </c>
      <c r="HG573" s="460" t="str">
        <f t="shared" ref="HG573" si="29325">AU573</f>
        <v>NG</v>
      </c>
      <c r="HH573" s="460">
        <f t="shared" ref="HH573" si="29326">EL573</f>
        <v>0</v>
      </c>
      <c r="HI573" s="460">
        <f t="shared" ref="HI573" si="29327">EL574</f>
        <v>0</v>
      </c>
      <c r="HJ573" s="462">
        <f t="shared" ref="HJ573" si="29328">EY573</f>
        <v>0</v>
      </c>
      <c r="HK573" s="460" t="str">
        <f t="shared" ref="HK573" si="29329">BC573</f>
        <v>NG</v>
      </c>
      <c r="HL573" s="460">
        <f t="shared" ref="HL573" si="29330">EM573</f>
        <v>0</v>
      </c>
      <c r="HM573" s="460">
        <f t="shared" ref="HM573" si="29331">EM574</f>
        <v>0</v>
      </c>
      <c r="HN573" s="462">
        <f t="shared" ref="HN573" si="29332">EZ573</f>
        <v>0</v>
      </c>
      <c r="HO573" s="460" t="str">
        <f t="shared" ref="HO573" si="29333">BG573</f>
        <v>NG</v>
      </c>
      <c r="HP573" s="460">
        <f t="shared" ref="HP573" si="29334">EN573</f>
        <v>0</v>
      </c>
      <c r="HQ573" s="460">
        <f t="shared" ref="HQ573" si="29335">EN574</f>
        <v>0</v>
      </c>
      <c r="HR573" s="462">
        <f t="shared" ref="HR573" si="29336">FA573</f>
        <v>0</v>
      </c>
      <c r="HS573" s="332"/>
    </row>
    <row r="574" spans="1:227" ht="12" customHeight="1">
      <c r="A574" s="489"/>
      <c r="B574" s="487"/>
      <c r="C574" s="475"/>
      <c r="D574" s="485"/>
      <c r="E574" s="483"/>
      <c r="F574" s="317"/>
      <c r="G574" s="317"/>
      <c r="H574" s="317"/>
      <c r="I574" s="317"/>
      <c r="J574" s="316"/>
      <c r="K574" s="481"/>
      <c r="L574" s="77"/>
      <c r="M574" s="77"/>
      <c r="N574" s="471"/>
      <c r="O574" s="475"/>
      <c r="P574" s="77"/>
      <c r="Q574" s="77"/>
      <c r="R574" s="471"/>
      <c r="S574" s="475"/>
      <c r="T574" s="77"/>
      <c r="U574" s="77"/>
      <c r="V574" s="471"/>
      <c r="W574" s="473"/>
      <c r="X574" s="77"/>
      <c r="Y574" s="77"/>
      <c r="Z574" s="471"/>
      <c r="AA574" s="477"/>
      <c r="AB574" s="80"/>
      <c r="AC574" s="80"/>
      <c r="AD574" s="471"/>
      <c r="AE574" s="473"/>
      <c r="AF574" s="77"/>
      <c r="AG574" s="77"/>
      <c r="AH574" s="471"/>
      <c r="AI574" s="473"/>
      <c r="AJ574" s="77"/>
      <c r="AK574" s="77"/>
      <c r="AL574" s="471"/>
      <c r="AM574" s="477"/>
      <c r="AN574" s="80"/>
      <c r="AO574" s="80"/>
      <c r="AP574" s="471"/>
      <c r="AQ574" s="473"/>
      <c r="AR574" s="77"/>
      <c r="AS574" s="77"/>
      <c r="AT574" s="471"/>
      <c r="AU574" s="473"/>
      <c r="AV574" s="77"/>
      <c r="AW574" s="77"/>
      <c r="AX574" s="471"/>
      <c r="AY574" s="477"/>
      <c r="AZ574" s="80"/>
      <c r="BA574" s="80"/>
      <c r="BB574" s="471"/>
      <c r="BC574" s="475"/>
      <c r="BD574" s="77"/>
      <c r="BE574" s="77"/>
      <c r="BF574" s="471"/>
      <c r="BG574" s="473"/>
      <c r="BH574" s="77"/>
      <c r="BI574" s="77"/>
      <c r="BJ574" s="471"/>
      <c r="BK574" s="477"/>
      <c r="BL574" s="80"/>
      <c r="BM574" s="80"/>
      <c r="BN574" s="471"/>
      <c r="BO574" s="475"/>
      <c r="BP574" s="77"/>
      <c r="BQ574" s="77"/>
      <c r="BR574" s="471"/>
      <c r="BS574" s="473"/>
      <c r="BT574" s="77"/>
      <c r="BU574" s="77"/>
      <c r="BV574" s="471"/>
      <c r="BW574" s="469"/>
      <c r="BX574" s="467"/>
      <c r="BY574" s="490"/>
      <c r="CA574" s="19">
        <f t="shared" ref="CA574" si="29337">IF(AND($N573=1,$M574&lt;&gt;$BZ$7),1,0)</f>
        <v>0</v>
      </c>
      <c r="CB574" s="19">
        <f t="shared" ref="CB574" si="29338">IF(AND($R573=1,$Q574&lt;&gt;$BZ$7),1,0)</f>
        <v>0</v>
      </c>
      <c r="CC574" s="19">
        <f t="shared" ref="CC574" si="29339">IF(AND($V573=1,$U574&lt;&gt;$BZ$7),1,0)</f>
        <v>0</v>
      </c>
      <c r="CD574" s="19">
        <f t="shared" ref="CD574" si="29340">IF(AND($Z573=1,$Y574&lt;&gt;$BZ$7),1,0)</f>
        <v>0</v>
      </c>
      <c r="CE574" s="19">
        <f t="shared" ref="CE574" si="29341">IF(AND($AH573=1,$AG574&lt;&gt;$BZ$7),1,0)</f>
        <v>0</v>
      </c>
      <c r="CF574" s="19">
        <f t="shared" ref="CF574" si="29342">IF(AND($AL573=1,$AK574&lt;&gt;$BZ$7),1,0)</f>
        <v>0</v>
      </c>
      <c r="CG574" s="19">
        <f t="shared" ref="CG574" si="29343">IF(AND($AT573=1,$AS574&lt;&gt;$BZ$7),1,0)</f>
        <v>0</v>
      </c>
      <c r="CH574" s="19">
        <f t="shared" ref="CH574" si="29344">IF(AND($AX573=1,$AW574&lt;&gt;$BZ$7),1,0)</f>
        <v>0</v>
      </c>
      <c r="CI574" s="19">
        <f t="shared" ref="CI574" si="29345">IF(AND($BF573=1,$BE574&lt;&gt;$BZ$7),1,0)</f>
        <v>0</v>
      </c>
      <c r="CJ574" s="19">
        <f t="shared" ref="CJ574" si="29346">IF(AND($BJ573=1,$BI574&lt;&gt;$BZ$7),1,0)</f>
        <v>0</v>
      </c>
      <c r="CK574" s="19">
        <f t="shared" ref="CK574" si="29347">IF(AND($BR573=1,$BQ574&lt;&gt;$BZ$7),1,0)</f>
        <v>0</v>
      </c>
      <c r="CL574" s="19">
        <f t="shared" ref="CL574" si="29348">IF(AND($BV573=1,$BU574&lt;&gt;$BZ$7),1,0)</f>
        <v>0</v>
      </c>
      <c r="CO574" s="19">
        <f>IF(AND($M574&lt;&gt;$CN$7,$M574&lt;=$CN$6),1,0)</f>
        <v>0</v>
      </c>
      <c r="CP574" s="19">
        <f>IF(AND($Q574&lt;&gt;$CN$7,$Q574&lt;=$CN$6),1,0)</f>
        <v>0</v>
      </c>
      <c r="CQ574" s="19">
        <f>IF(AND($U574&lt;&gt;$CN$7,$U574&lt;=$CN$6),1,0)</f>
        <v>0</v>
      </c>
      <c r="CR574" s="19">
        <f>IF(AND($Y574&lt;&gt;$CN$7,$Y574&lt;=$CN$6),1,0)</f>
        <v>0</v>
      </c>
      <c r="CS574" s="19">
        <f>IF(AND($AG574&lt;&gt;$CN$7,$AG574&lt;=$CN$6),1,0)</f>
        <v>0</v>
      </c>
      <c r="CT574" s="19">
        <f>IF(AND($AK574&lt;&gt;$CN$7,$AK574&lt;=$CN$6),1,0)</f>
        <v>0</v>
      </c>
      <c r="CU574" s="19">
        <f>IF(AND($AS574&lt;&gt;$CN$7,$AS574&lt;=$CN$6),1,0)</f>
        <v>0</v>
      </c>
      <c r="CV574" s="19">
        <f>IF(AND($AW574&lt;&gt;$CN$7,$AW574&lt;=$CN$6),1,0)</f>
        <v>0</v>
      </c>
      <c r="CW574" s="19">
        <f>IF(AND($BE574&lt;&gt;$CN$7,$BE574&lt;=$CN$6),1,0)</f>
        <v>0</v>
      </c>
      <c r="CX574" s="19">
        <f>IF(AND($BI574&lt;&gt;$CN$7,$BI574&lt;=$CN$6),1,0)</f>
        <v>0</v>
      </c>
      <c r="CY574" s="19">
        <f>IF(AND($BQ574&lt;&gt;$CN$7,$BQ574&lt;=$CN$6),1,0)</f>
        <v>0</v>
      </c>
      <c r="CZ574" s="19">
        <f>IF(AND($BU574&lt;&gt;$CN$7,$BU574&lt;=$CN$6),1,0)</f>
        <v>0</v>
      </c>
      <c r="DC574" s="19">
        <f>IF($N573=1,1,0)</f>
        <v>0</v>
      </c>
      <c r="DD574" s="19">
        <f>IF($R573=1,1,0)</f>
        <v>0</v>
      </c>
      <c r="DE574" s="19">
        <f>IF($V573=1,1,0)</f>
        <v>0</v>
      </c>
      <c r="DF574" s="19">
        <f>IF($Z573=1,1,0)</f>
        <v>0</v>
      </c>
      <c r="DG574" s="19">
        <f>IF($AH573=1,1,0)</f>
        <v>0</v>
      </c>
      <c r="DH574" s="19">
        <f>IF($AL573=1,1,0)</f>
        <v>0</v>
      </c>
      <c r="DI574" s="19">
        <f>IF($AT573=1,1,0)</f>
        <v>0</v>
      </c>
      <c r="DJ574" s="19">
        <f>IF($AX573=1,1,0)</f>
        <v>0</v>
      </c>
      <c r="DK574" s="19">
        <f>IF($BF573=1,1,0)</f>
        <v>0</v>
      </c>
      <c r="DL574" s="19">
        <f>IF($BJ573=1,1,0)</f>
        <v>0</v>
      </c>
      <c r="DM574" s="19">
        <f>IF($BR573=1,1,0)</f>
        <v>0</v>
      </c>
      <c r="DN574" s="19">
        <f>IF($BV573=1,1,0)</f>
        <v>0</v>
      </c>
      <c r="DQ574" s="19">
        <f t="shared" ref="DQ574" si="29349">IF($N573=1,1,0)</f>
        <v>0</v>
      </c>
      <c r="DR574" s="19">
        <f t="shared" ref="DR574" si="29350">IF($R573=1,1,0)</f>
        <v>0</v>
      </c>
      <c r="DS574" s="19">
        <f t="shared" ref="DS574" si="29351">IF($V573=1,1,0)</f>
        <v>0</v>
      </c>
      <c r="DT574" s="19">
        <f t="shared" ref="DT574" si="29352">IF($Z573=1,1,0)</f>
        <v>0</v>
      </c>
      <c r="DU574" s="19">
        <f t="shared" ref="DU574" si="29353">IF($AH573=1,1,0)</f>
        <v>0</v>
      </c>
      <c r="DV574" s="19">
        <f t="shared" ref="DV574" si="29354">IF($AL573=1,1,0)</f>
        <v>0</v>
      </c>
      <c r="DW574" s="19">
        <f t="shared" ref="DW574" si="29355">IF($AT573=1,1,0)</f>
        <v>0</v>
      </c>
      <c r="DX574" s="19">
        <f t="shared" ref="DX574" si="29356">IF($AX573=1,1,0)</f>
        <v>0</v>
      </c>
      <c r="DY574" s="19">
        <f t="shared" ref="DY574" si="29357">IF($BF573=1,1,0)</f>
        <v>0</v>
      </c>
      <c r="DZ574" s="19">
        <f t="shared" ref="DZ574" si="29358">IF($BJ573=1,1,0)</f>
        <v>0</v>
      </c>
      <c r="EA574" s="19">
        <f t="shared" ref="EA574" si="29359">IF($BR573=1,1,0)</f>
        <v>0</v>
      </c>
      <c r="EB574" s="19">
        <f t="shared" ref="EB574" si="29360">IF($BV573=1,1,0)</f>
        <v>0</v>
      </c>
      <c r="EE574" s="329">
        <f>N573*$FU574*週間進捗報告書!$G$9</f>
        <v>0</v>
      </c>
      <c r="EF574" s="329">
        <f>R573*$FV574*週間進捗報告書!$G$10</f>
        <v>0</v>
      </c>
      <c r="EG574" s="329">
        <f>V573*$FW574*週間進捗報告書!$G$11</f>
        <v>0</v>
      </c>
      <c r="EH574" s="329">
        <f>Z573*$FX574*週間進捗報告書!$G$12</f>
        <v>0</v>
      </c>
      <c r="EI574" s="329">
        <f>AH573*$FY574*週間進捗報告書!$G$13</f>
        <v>0</v>
      </c>
      <c r="EJ574" s="329">
        <f>AL573*$FZ574*週間進捗報告書!$G$14</f>
        <v>0</v>
      </c>
      <c r="EK574" s="329">
        <f>AT573*$GA574*週間進捗報告書!$G$15</f>
        <v>0</v>
      </c>
      <c r="EL574" s="329">
        <f>AX573*$GB574*週間進捗報告書!$G$16</f>
        <v>0</v>
      </c>
      <c r="EM574" s="329">
        <f>BF573*$GC574*週間進捗報告書!$G$17</f>
        <v>0</v>
      </c>
      <c r="EN574" s="329">
        <f>BJ573*$GD574*週間進捗報告書!$G$18</f>
        <v>0</v>
      </c>
      <c r="EO574" s="329">
        <f>BR573*$GE574*週間進捗報告書!$G$19</f>
        <v>0</v>
      </c>
      <c r="EP574" s="329">
        <f>BV573*$GF574*週間進捗報告書!$G$20</f>
        <v>0</v>
      </c>
      <c r="ER574" s="547"/>
      <c r="ES574" s="547"/>
      <c r="ET574" s="547"/>
      <c r="EU574" s="547"/>
      <c r="EV574" s="547"/>
      <c r="EW574" s="547"/>
      <c r="EX574" s="547"/>
      <c r="EY574" s="547"/>
      <c r="EZ574" s="547"/>
      <c r="FA574" s="547"/>
      <c r="FB574" s="547"/>
      <c r="FC574" s="547"/>
      <c r="FD574" s="547"/>
      <c r="FE574" s="332"/>
      <c r="FG574" s="19"/>
      <c r="FH574" s="19"/>
      <c r="FI574" s="19"/>
      <c r="FJ574" s="19"/>
      <c r="FK574" s="19"/>
      <c r="FL574" s="19"/>
      <c r="FM574" s="19"/>
      <c r="FN574" s="19"/>
      <c r="FO574" s="19"/>
      <c r="FP574" s="19"/>
      <c r="FQ574" s="19"/>
      <c r="FR574" s="19"/>
      <c r="FU574" s="295">
        <f t="shared" ref="FU574" si="29361">FU573</f>
        <v>0</v>
      </c>
      <c r="FV574" s="295">
        <f t="shared" ref="FV574" si="29362">FV573</f>
        <v>0</v>
      </c>
      <c r="FW574" s="295">
        <f t="shared" ref="FW574" si="29363">FW573</f>
        <v>0</v>
      </c>
      <c r="FX574" s="295">
        <f t="shared" ref="FX574" si="29364">FX573</f>
        <v>0</v>
      </c>
      <c r="FY574" s="295">
        <f t="shared" ref="FY574" si="29365">FY573</f>
        <v>0</v>
      </c>
      <c r="FZ574" s="295">
        <f t="shared" ref="FZ574" si="29366">FZ573</f>
        <v>0</v>
      </c>
      <c r="GA574" s="295">
        <f t="shared" ref="GA574" si="29367">GA573</f>
        <v>0</v>
      </c>
      <c r="GB574" s="295">
        <f t="shared" ref="GB574" si="29368">GB573</f>
        <v>0</v>
      </c>
      <c r="GC574" s="295">
        <f t="shared" ref="GC574" si="29369">GC573</f>
        <v>0</v>
      </c>
      <c r="GD574" s="295">
        <f t="shared" ref="GD574" si="29370">GD573</f>
        <v>0</v>
      </c>
      <c r="GE574" s="295">
        <f t="shared" ref="GE574" si="29371">GE573</f>
        <v>0</v>
      </c>
      <c r="GF574" s="295">
        <f t="shared" ref="GF574" si="29372">GF573</f>
        <v>0</v>
      </c>
      <c r="GG574" s="295" t="e">
        <f t="shared" ref="GG574" si="29373">GG573</f>
        <v>#N/A</v>
      </c>
      <c r="GH574" s="2" t="e">
        <f>INDEX(リスト!$V:$V,MATCH(中日程計画表!$D573,リスト!$D:$D,0))</f>
        <v>#N/A</v>
      </c>
      <c r="GI574" s="2" t="e">
        <f>INDEX(リスト!$A:$A,MATCH(中日程計画表!$D573,リスト!$D:$D,0))</f>
        <v>#N/A</v>
      </c>
      <c r="GJ574" s="2" t="e">
        <f>INDEX(リスト!$U:$U,MATCH(中日程計画表!$D573,リスト!$D:$D,0))</f>
        <v>#N/A</v>
      </c>
      <c r="GK574" s="5" t="e">
        <f>INDEX(リスト!$W:$W,MATCH(中日程計画表!$D573,リスト!$D:$D,0))</f>
        <v>#N/A</v>
      </c>
      <c r="GL574" s="2" t="s">
        <v>201</v>
      </c>
      <c r="GM574" s="296">
        <f t="shared" ref="GM574" si="29374">GM573</f>
        <v>0</v>
      </c>
      <c r="GN574" s="296">
        <f t="shared" ref="GN574" si="29375">GN573</f>
        <v>0</v>
      </c>
      <c r="GU574" s="461"/>
      <c r="GV574" s="460"/>
      <c r="GW574" s="460"/>
      <c r="GX574" s="461"/>
      <c r="GY574" s="461"/>
      <c r="GZ574" s="460"/>
      <c r="HA574" s="460"/>
      <c r="HB574" s="461"/>
      <c r="HC574" s="461"/>
      <c r="HD574" s="460"/>
      <c r="HE574" s="460"/>
      <c r="HF574" s="461"/>
      <c r="HG574" s="461"/>
      <c r="HH574" s="460"/>
      <c r="HI574" s="460"/>
      <c r="HJ574" s="461"/>
      <c r="HK574" s="461"/>
      <c r="HL574" s="460"/>
      <c r="HM574" s="460"/>
      <c r="HN574" s="461"/>
      <c r="HO574" s="461"/>
      <c r="HP574" s="460"/>
      <c r="HQ574" s="460"/>
      <c r="HR574" s="461"/>
      <c r="HS574" s="4"/>
    </row>
    <row r="575" spans="1:227" ht="12" customHeight="1">
      <c r="A575" s="488" t="str">
        <f t="shared" ref="A575" ca="1" si="29376">INDIRECT("リスト!A"&amp;B575+6)</f>
        <v/>
      </c>
      <c r="B575" s="486">
        <f t="shared" ref="B575" si="29377">ROUNDDOWN((ROW()-6)/2,0)+1</f>
        <v>285</v>
      </c>
      <c r="C575" s="474" t="str">
        <f>機能グループ名</f>
        <v/>
      </c>
      <c r="D575" s="484">
        <f>機能ID</f>
        <v>0</v>
      </c>
      <c r="E575" s="482">
        <f>機能名</f>
        <v>0</v>
      </c>
      <c r="F575" s="315"/>
      <c r="G575" s="315"/>
      <c r="H575" s="315"/>
      <c r="I575" s="315"/>
      <c r="J575" s="316"/>
      <c r="K575" s="480" t="str">
        <f>担当者_SR</f>
        <v>NG</v>
      </c>
      <c r="L575" s="76"/>
      <c r="M575" s="76"/>
      <c r="N575" s="470"/>
      <c r="O575" s="474" t="str">
        <f>担当者_SRR</f>
        <v>NG</v>
      </c>
      <c r="P575" s="76"/>
      <c r="Q575" s="76"/>
      <c r="R575" s="470"/>
      <c r="S575" s="474" t="str">
        <f>担当者_DS</f>
        <v>NG</v>
      </c>
      <c r="T575" s="76"/>
      <c r="U575" s="76"/>
      <c r="V575" s="470"/>
      <c r="W575" s="472" t="str">
        <f>担当者_DSR</f>
        <v>NG</v>
      </c>
      <c r="X575" s="76"/>
      <c r="Y575" s="76"/>
      <c r="Z575" s="470"/>
      <c r="AA575" s="476"/>
      <c r="AB575" s="79"/>
      <c r="AC575" s="79"/>
      <c r="AD575" s="470">
        <f>IF(AC576 &lt;&gt; "",1,0)</f>
        <v>0</v>
      </c>
      <c r="AE575" s="472" t="str">
        <f>担当者_CD</f>
        <v>NG</v>
      </c>
      <c r="AF575" s="76"/>
      <c r="AG575" s="76"/>
      <c r="AH575" s="470"/>
      <c r="AI575" s="472" t="str">
        <f>担当者_DD</f>
        <v>NG</v>
      </c>
      <c r="AJ575" s="76"/>
      <c r="AK575" s="76"/>
      <c r="AL575" s="470"/>
      <c r="AM575" s="476"/>
      <c r="AN575" s="79"/>
      <c r="AO575" s="79"/>
      <c r="AP575" s="470">
        <f>IF(AO576 &lt;&gt; "",1,0)</f>
        <v>0</v>
      </c>
      <c r="AQ575" s="472" t="str">
        <f>担当者_MCL</f>
        <v>NG</v>
      </c>
      <c r="AR575" s="76"/>
      <c r="AS575" s="76"/>
      <c r="AT575" s="470"/>
      <c r="AU575" s="472" t="str">
        <f>担当者_MCLR</f>
        <v>NG</v>
      </c>
      <c r="AV575" s="76"/>
      <c r="AW575" s="76"/>
      <c r="AX575" s="470"/>
      <c r="AY575" s="476"/>
      <c r="AZ575" s="79"/>
      <c r="BA575" s="79"/>
      <c r="BB575" s="470">
        <f>IF(BA576 &lt;&gt; "",1,0)</f>
        <v>0</v>
      </c>
      <c r="BC575" s="474" t="str">
        <f>担当者_MT</f>
        <v>NG</v>
      </c>
      <c r="BD575" s="76"/>
      <c r="BE575" s="76"/>
      <c r="BF575" s="470"/>
      <c r="BG575" s="472" t="str">
        <f>担当者_M検</f>
        <v>NG</v>
      </c>
      <c r="BH575" s="76"/>
      <c r="BI575" s="76"/>
      <c r="BJ575" s="470"/>
      <c r="BK575" s="476"/>
      <c r="BL575" s="79"/>
      <c r="BM575" s="79"/>
      <c r="BN575" s="470">
        <v>0</v>
      </c>
      <c r="BO575" s="474" t="str">
        <f>担当者_モテ</f>
        <v>NG</v>
      </c>
      <c r="BP575" s="76"/>
      <c r="BQ575" s="76"/>
      <c r="BR575" s="470"/>
      <c r="BS575" s="472" t="str">
        <f>担当者_モテR</f>
        <v>NG</v>
      </c>
      <c r="BT575" s="76"/>
      <c r="BU575" s="76"/>
      <c r="BV575" s="470"/>
      <c r="BW575" s="468">
        <f t="shared" ref="BW575" si="29378">IFERROR(SUM(IF(K575&lt;&gt;"NG",N575*K$1,0),IF(O575&lt;&gt;"NG",R575*O$1,0),IF(S575&lt;&gt;"NG",V575*S$1,0),IF(W575&lt;&gt;"NG",Z575*W$1,0),IF(AA575&lt;&gt;"NG",AD575*AA$1,0),IF(AE575&lt;&gt;"NG",AH575*AE$1,0),IF(AI575&lt;&gt;"NG",AL575*AI$1,0),IF(AM575&lt;&gt;"NG",AP575*AM$1,0),IF(AQ575&lt;&gt;"NG",AT575*AQ$1,0),IF(AU575&lt;&gt;"NG",AX575*AU$1,0),IF(AY575&lt;&gt;"NG",BB575*AY$1,0),IF(BC575&lt;&gt;"NG",BF575*BC$1,0),IF(BG575&lt;&gt;"NG",BJ575*BG$1,0),IF(BK575&lt;&gt;"NG",BN575*BK$1,0),IF(BO575&lt;&gt;"NG",BR575*BO$1,0),IF(BS575&lt;&gt;"NG",BV575*BS$1,0))/SUM(IF(K575&lt;&gt;"NG",K$1,0),IF(O575&lt;&gt;"NG",O$1,0),IF(S575&lt;&gt;"NG",S$1,0),IF(W575&lt;&gt;"NG",W$1,0),IF(AA575&lt;&gt;"NG",AA$1,0),IF(AE575&lt;&gt;"NG",AE$1,0),IF(AI575&lt;&gt;"NG",AI$1,0),IF(AM575&lt;&gt;"NG",AM$1,0),IF(AQ575&lt;&gt;"NG",AQ$1,0),IF(AU575&lt;&gt;"NG",AU$1,0),IF(AY575&lt;&gt;"NG",AY$1,0),IF(BC575&lt;&gt;"NG",BC$1,0),IF(BG575&lt;&gt;"NG",BG$1,0),IF(BK575&lt;&gt;"NG",BK$1,0),IF(BO575&lt;&gt;"NG",BO$1,0),IF(BS575&lt;&gt;"NG",BS$1,0)),0)</f>
        <v>0</v>
      </c>
      <c r="BX575" s="466"/>
      <c r="BY575" s="490"/>
      <c r="BZ575" s="5"/>
      <c r="CA575" s="32">
        <f t="shared" ref="CA575" si="29379">IF(AND($M575&lt;&gt;$BZ$5,$M575&lt;=$BZ$6,$M575&lt;&gt;$BZ$7),1,0)</f>
        <v>0</v>
      </c>
      <c r="CB575" s="32">
        <f t="shared" ref="CB575" si="29380">IF(AND($Q575&lt;&gt;$BZ$5,$Q575&lt;=$BZ$6,$Q575&lt;&gt;$BZ$7),1,0)</f>
        <v>0</v>
      </c>
      <c r="CC575" s="32">
        <f t="shared" ref="CC575" si="29381">IF(AND($U575&lt;&gt;$BZ$5,$U575&lt;=$BZ$6,$U575&lt;&gt;$BZ$7),1,0)</f>
        <v>0</v>
      </c>
      <c r="CD575" s="32">
        <f t="shared" ref="CD575" si="29382">IF(AND($Y575&lt;&gt;$BZ$5,$Y575&lt;=$BZ$6,$Y575&lt;&gt;$BZ$7),1,0)</f>
        <v>0</v>
      </c>
      <c r="CE575" s="32">
        <f t="shared" ref="CE575" si="29383">IF(AND($AG575&lt;&gt;$BZ$5,$AG575&lt;=$BZ$6,$AG575&lt;&gt;$BZ$7),1,0)</f>
        <v>0</v>
      </c>
      <c r="CF575" s="32">
        <f t="shared" ref="CF575" si="29384">IF(AND($AK575&lt;&gt;$BZ$5,$AK575&lt;=$BZ$6,$AK575&lt;&gt;$BZ$7),1,0)</f>
        <v>0</v>
      </c>
      <c r="CG575" s="32">
        <f t="shared" ref="CG575" si="29385">IF(AND($AS575&lt;&gt;$BZ$5,$AS575&lt;=$BZ$6,$AS575&lt;&gt;$BZ$7),1,0)</f>
        <v>0</v>
      </c>
      <c r="CH575" s="32">
        <f t="shared" ref="CH575" si="29386">IF(AND($AW575&lt;&gt;$BZ$5,$AW575&lt;=$BZ$6,$AW575&lt;&gt;$BZ$7),1,0)</f>
        <v>0</v>
      </c>
      <c r="CI575" s="32">
        <f t="shared" ref="CI575" si="29387">IF(AND($BE575&lt;&gt;$BZ$5,$BE575&lt;=$BZ$6,$BE575&lt;&gt;$BZ$7),1,0)</f>
        <v>0</v>
      </c>
      <c r="CJ575" s="32">
        <f t="shared" ref="CJ575" si="29388">IF(AND($BI575&lt;&gt;$BZ$5,$BI575&lt;=$BZ$6,$BI575&lt;&gt;$BZ$7),1,0)</f>
        <v>0</v>
      </c>
      <c r="CK575" s="32">
        <f t="shared" ref="CK575" si="29389">IF(AND($BQ575&lt;&gt;$BZ$5,$BQ575&lt;=$BZ$6,$BQ575&lt;&gt;$BZ$7),1,0)</f>
        <v>0</v>
      </c>
      <c r="CL575" s="32">
        <f t="shared" ref="CL575" si="29390">IF(AND($BU575&lt;&gt;$BZ$5,$BU575&lt;=$BZ$6,$BU575&lt;&gt;$BZ$7),1,0)</f>
        <v>0</v>
      </c>
      <c r="CO575" s="32">
        <f>IF(AND($M575&lt;&gt;$CN$5,$M575&lt;=$CN$6,$M575&lt;&gt;$CN$7),1,0)</f>
        <v>0</v>
      </c>
      <c r="CP575" s="32">
        <f>IF(AND($Q575&lt;&gt;$CN$5,$Q575&lt;=$CN$6,$Q575&lt;&gt;$CN$7),1,0)</f>
        <v>0</v>
      </c>
      <c r="CQ575" s="32">
        <f>IF(AND($U575&lt;&gt;$CN$5,$U575&lt;=$CN$6,$U575&lt;&gt;$CN$7),1,0)</f>
        <v>0</v>
      </c>
      <c r="CR575" s="32">
        <f>IF(AND($Y575&lt;&gt;$CN$5,$Y575&lt;=$CN$6,$Y575&lt;&gt;$CN$7),1,0)</f>
        <v>0</v>
      </c>
      <c r="CS575" s="32">
        <f>IF(AND($AG575&lt;&gt;$CN$5,$AG575&lt;=$CN$6,$AG575&lt;&gt;$CN$7),1,0)</f>
        <v>0</v>
      </c>
      <c r="CT575" s="32">
        <f>IF(AND($AK575&lt;&gt;$CN$5,$AK575&lt;=$CN$6,$AK575&lt;&gt;$CN$7),1,0)</f>
        <v>0</v>
      </c>
      <c r="CU575" s="32">
        <f>IF(AND($AS575&lt;&gt;$CN$5,$AS575&lt;=$CN$6,$AS575&lt;&gt;$CN$7),1,0)</f>
        <v>0</v>
      </c>
      <c r="CV575" s="32">
        <f>IF(AND($AW575&lt;&gt;$CN$5,$AW575&lt;=$CN$6,$AW575&lt;&gt;$CN$7),1,0)</f>
        <v>0</v>
      </c>
      <c r="CW575" s="32">
        <f>IF(AND($BE575&lt;&gt;$CN$5,$BE575&lt;=$CN$6,$BE575&lt;&gt;$CN$7),1,0)</f>
        <v>0</v>
      </c>
      <c r="CX575" s="32">
        <f>IF(AND($BI575&lt;&gt;$CN$5,$BI575&lt;=$CN$6,$BI575&lt;&gt;$CN$7),1,0)</f>
        <v>0</v>
      </c>
      <c r="CY575" s="32">
        <f>IF(AND($BQ575&lt;&gt;$CN$5,$BQ575&lt;=$CN$6,$BQ575&lt;&gt;$CN$7),1,0)</f>
        <v>0</v>
      </c>
      <c r="CZ575" s="32">
        <f>IF(AND($BU575&lt;&gt;$CN$5,$BU575&lt;=$CN$6,$BU575&lt;&gt;$CN$7),1,0)</f>
        <v>0</v>
      </c>
      <c r="DC575" s="32">
        <f>IF(AND($M575&lt;&gt;$DB$5,$M575&lt;=$DB$6,$M575&lt;&gt;$CN$7),1,0)</f>
        <v>0</v>
      </c>
      <c r="DD575" s="32">
        <f>IF(AND($Q575&lt;&gt;$DB$5,$Q575&lt;=$DB$6,$Q575&lt;&gt;$CN$7),1,0)</f>
        <v>0</v>
      </c>
      <c r="DE575" s="32">
        <f>IF(AND($U575&lt;&gt;$DB$5,$U575&lt;=$DB$6,$U575&lt;&gt;$CN$7),1,0)</f>
        <v>0</v>
      </c>
      <c r="DF575" s="32">
        <f>IF(AND($Y575&lt;&gt;$DB$5,$Y575&lt;=$DB$6,$Y575&lt;&gt;$CN$7),1,0)</f>
        <v>0</v>
      </c>
      <c r="DG575" s="32">
        <f>IF(AND($AG575&lt;&gt;$DB$5,$AG575&lt;=$DB$6,$AG575&lt;&gt;$CN$7),1,0)</f>
        <v>0</v>
      </c>
      <c r="DH575" s="32">
        <f>IF(AND($AK575&lt;&gt;$DB$5,$AK575&lt;=$DB$6,$AK575&lt;&gt;$CN$7),1,0)</f>
        <v>0</v>
      </c>
      <c r="DI575" s="32">
        <f>IF(AND($AS575&lt;&gt;$DB$5,$AS575&lt;=$DB$6,$AS575&lt;&gt;$CN$7),1,0)</f>
        <v>0</v>
      </c>
      <c r="DJ575" s="32">
        <f>IF(AND($AW575&lt;&gt;$DB$5,$AW575&lt;=$DB$6,$AW575&lt;&gt;$CN$7),1,0)</f>
        <v>0</v>
      </c>
      <c r="DK575" s="32">
        <f>IF(AND($BE575&lt;&gt;$DB$5,$BE575&lt;=$DB$6,$BE575&lt;&gt;$CN$7),1,0)</f>
        <v>0</v>
      </c>
      <c r="DL575" s="32">
        <f>IF(AND($BI575&lt;&gt;$DB$5,$BI575&lt;=$DB$6,$BI575&lt;&gt;$CN$7),1,0)</f>
        <v>0</v>
      </c>
      <c r="DM575" s="32">
        <f>IF(AND($BQ575&lt;&gt;$DB$5,$BQ575&lt;=$DB$6,$BQ575&lt;&gt;$CN$7),1,0)</f>
        <v>0</v>
      </c>
      <c r="DN575" s="32">
        <f>IF(AND($BU575&lt;&gt;$DB$5,$BU575&lt;=$DB$6,$BU575&lt;&gt;$CN$7),1,0)</f>
        <v>0</v>
      </c>
      <c r="DQ575" s="32">
        <f t="shared" ref="DQ575" si="29391">IF(AND($M575&lt;&gt;$DP$5,$M575&lt;=$DP$6,$M575&lt;&gt;$CN$7),1,0)</f>
        <v>0</v>
      </c>
      <c r="DR575" s="32">
        <f t="shared" ref="DR575" si="29392">IF(AND($Q575&lt;&gt;$DP$5,$Q575&lt;=$DP$6,$Q575&lt;&gt;$CN$7),1,0)</f>
        <v>0</v>
      </c>
      <c r="DS575" s="32">
        <f t="shared" ref="DS575" si="29393">IF(AND($U575&lt;&gt;$DP$5,$U575&lt;=$DP$6,$U575&lt;&gt;$CN$7),1,0)</f>
        <v>0</v>
      </c>
      <c r="DT575" s="32">
        <f t="shared" ref="DT575" si="29394">IF(AND($Y575&lt;&gt;$DP$5,$Y575&lt;=$DP$6,$Y575&lt;&gt;$CN$7),1,0)</f>
        <v>0</v>
      </c>
      <c r="DU575" s="32">
        <f t="shared" ref="DU575" si="29395">IF(AND($AG575&lt;&gt;$DP$5,$AG575&lt;=$DP$6,$AG575&lt;&gt;$CN$7),1,0)</f>
        <v>0</v>
      </c>
      <c r="DV575" s="32">
        <f t="shared" ref="DV575" si="29396">IF(AND($AK575&lt;&gt;$DP$5,$AK575&lt;=$DP$6,$AK575&lt;&gt;$CN$7),1,0)</f>
        <v>0</v>
      </c>
      <c r="DW575" s="32">
        <f t="shared" ref="DW575" si="29397">IF(AND($AS575&lt;&gt;$DP$5,$AS575&lt;=$DP$6,$AS575&lt;&gt;$CN$7),1,0)</f>
        <v>0</v>
      </c>
      <c r="DX575" s="32">
        <f t="shared" ref="DX575" si="29398">IF(AND($AW575&lt;&gt;$DP$5,$AW575&lt;=$DP$6,$AW575&lt;&gt;$CN$7),1,0)</f>
        <v>0</v>
      </c>
      <c r="DY575" s="32">
        <f t="shared" ref="DY575" si="29399">IF(AND($BE575&lt;&gt;$DP$5,$BE575&lt;=$DP$6,$BE575&lt;&gt;$CN$7),1,0)</f>
        <v>0</v>
      </c>
      <c r="DZ575" s="32">
        <f t="shared" ref="DZ575" si="29400">IF(AND($BI575&lt;&gt;$DP$5,$BI575&lt;=$DP$6,$BI575&lt;&gt;$CN$7),1,0)</f>
        <v>0</v>
      </c>
      <c r="EA575" s="32">
        <f t="shared" ref="EA575" si="29401">IF(AND($BQ575&lt;&gt;$DP$5,$BQ575&lt;=$DP$6,$BQ575&lt;&gt;$CN$7),1,0)</f>
        <v>0</v>
      </c>
      <c r="EB575" s="32">
        <f t="shared" ref="EB575" si="29402">IF(AND($BU575&lt;&gt;$DP$5,$BU575&lt;=$DP$6,$BU575&lt;&gt;$CN$7),1,0)</f>
        <v>0</v>
      </c>
      <c r="EE575" s="328">
        <f>IF(M575&lt;&gt;"",IF(M575&lt;=$ED$6,1,IF(L575&gt;$ED$6,0,NETWORKDAYS(L575,$ED$6,祭日リスト)/NETWORKDAYS(L575,M575,祭日リスト)))*$GG575*週間進捗報告書!$G$9,0)</f>
        <v>0</v>
      </c>
      <c r="EF575" s="328">
        <f>IF(Q575&lt;&gt;"",IF(Q575&lt;=$ED$6,1,IF(P575&gt;$ED$6,0,NETWORKDAYS(P575,$ED$6,祭日リスト)/NETWORKDAYS(P575,Q575,祭日リスト)))*$GG575*週間進捗報告書!$G$10,0)</f>
        <v>0</v>
      </c>
      <c r="EG575" s="328">
        <f>IF(U575&lt;&gt;"",IF(U575&lt;=$ED$6,1,IF(T575&gt;$ED$6,0,NETWORKDAYS(T575,$ED$6,祭日リスト)/NETWORKDAYS(T575,U575,祭日リスト)))*$GG575*週間進捗報告書!$G$11,0)</f>
        <v>0</v>
      </c>
      <c r="EH575" s="328">
        <f>IF(Y575&lt;&gt;"",IF(Y575&lt;=$ED$6,1,IF(X575&gt;$ED$6,0,NETWORKDAYS(X575,$ED$6,祭日リスト)/NETWORKDAYS(X575,Y575,祭日リスト)))*$GG575*週間進捗報告書!$G$12,0)</f>
        <v>0</v>
      </c>
      <c r="EI575" s="328">
        <f>IF(AG575&lt;&gt;"",IF(AG575&lt;=$ED$6,1,IF(AF575&gt;$ED$6,0,NETWORKDAYS(AF575,$ED$6,祭日リスト)/NETWORKDAYS(AF575,AG575,祭日リスト)))*$GG575*週間進捗報告書!$G$13,0)</f>
        <v>0</v>
      </c>
      <c r="EJ575" s="328">
        <f>IF(AK575&lt;&gt;"",IF(AK575&lt;=$ED$6,1,IF(AJ575&gt;$ED$6,0,NETWORKDAYS(AJ575,$ED$6,祭日リスト)/NETWORKDAYS(AJ575,AK575,祭日リスト)))*$GG575*週間進捗報告書!$G$14,0)</f>
        <v>0</v>
      </c>
      <c r="EK575" s="328">
        <f>IF(AS575&lt;&gt;"",IF(AS575&lt;=$ED$6,1,IF(AR575&gt;$ED$6,0,NETWORKDAYS(AR575,$ED$6,祭日リスト)/NETWORKDAYS(AR575,AS575,祭日リスト)))*$GG575*週間進捗報告書!$G$15,0)</f>
        <v>0</v>
      </c>
      <c r="EL575" s="328">
        <f>IF(AW575&lt;&gt;"",IF(AW575&lt;=$ED$6,1,IF(AV575&gt;$ED$6,0,NETWORKDAYS(AV575,$ED$6,祭日リスト)/NETWORKDAYS(AV575,AW575,祭日リスト)))*$GG575*週間進捗報告書!$G$16,0)</f>
        <v>0</v>
      </c>
      <c r="EM575" s="328">
        <f>IF(BE575&lt;&gt;"",IF(BE575&lt;=$ED$6,1,IF(BD575&gt;$ED$6,0,NETWORKDAYS(BD575,$ED$6,祭日リスト)/NETWORKDAYS(BD575,BE575,祭日リスト)))*$GG575*週間進捗報告書!$G$17,0)</f>
        <v>0</v>
      </c>
      <c r="EN575" s="328">
        <f>IF(BI575&lt;&gt;"",IF(BI575&lt;=$ED$6,1,IF(BH575&gt;$ED$6,0,NETWORKDAYS(BH575,$ED$6,祭日リスト)/NETWORKDAYS(BH575,BI575,祭日リスト)))*$GG575*週間進捗報告書!$G$18,0)</f>
        <v>0</v>
      </c>
      <c r="EO575" s="328">
        <f>IF(BQ575&lt;&gt;"",IF(BQ575&lt;=$ED$6,1,IF(BP575&gt;$ED$6,0,NETWORKDAYS(BP575,$ED$6,祭日リスト)/NETWORKDAYS(BP575,BQ575,祭日リスト)))*$GG575*週間進捗報告書!$G$19,0)</f>
        <v>0</v>
      </c>
      <c r="EP575" s="328">
        <f>IF(BU575&lt;&gt;"",IF(BU575&lt;=$ED$6,1,IF(BT575&gt;$ED$6,0,NETWORKDAYS(BT575,$ED$6,祭日リスト)/NETWORKDAYS(BT575,BU575,祭日リスト)))*$GG575*週間進捗報告書!$G$20,0)</f>
        <v>0</v>
      </c>
      <c r="ER575" s="547">
        <f t="shared" ref="ER575:FC575" si="29403">EE575-EE576</f>
        <v>0</v>
      </c>
      <c r="ES575" s="547">
        <f t="shared" si="29403"/>
        <v>0</v>
      </c>
      <c r="ET575" s="547">
        <f t="shared" si="29403"/>
        <v>0</v>
      </c>
      <c r="EU575" s="547">
        <f t="shared" si="29403"/>
        <v>0</v>
      </c>
      <c r="EV575" s="547">
        <f t="shared" si="29403"/>
        <v>0</v>
      </c>
      <c r="EW575" s="547">
        <f t="shared" si="29403"/>
        <v>0</v>
      </c>
      <c r="EX575" s="547">
        <f t="shared" si="29403"/>
        <v>0</v>
      </c>
      <c r="EY575" s="547">
        <f t="shared" si="29403"/>
        <v>0</v>
      </c>
      <c r="EZ575" s="547">
        <f t="shared" si="29403"/>
        <v>0</v>
      </c>
      <c r="FA575" s="547">
        <f t="shared" si="29403"/>
        <v>0</v>
      </c>
      <c r="FB575" s="547">
        <f t="shared" si="29403"/>
        <v>0</v>
      </c>
      <c r="FC575" s="547">
        <f t="shared" si="29403"/>
        <v>0</v>
      </c>
      <c r="FD575" s="547">
        <f t="shared" ref="FD575" si="29404">SUM(ER575:FC576)</f>
        <v>0</v>
      </c>
      <c r="FE575" s="333"/>
      <c r="FG575" s="32">
        <f>IF(AND($M575&lt;&gt;$FF$7),1,0)</f>
        <v>0</v>
      </c>
      <c r="FH575" s="32">
        <f>IF(AND($Q575&lt;&gt;$FF$7),1,0)</f>
        <v>0</v>
      </c>
      <c r="FI575" s="32">
        <f>IF(AND($U575&lt;&gt;$FF$7),1,0)</f>
        <v>0</v>
      </c>
      <c r="FJ575" s="32">
        <f>IF(AND($Y575&lt;&gt;$FF$7),1,0)</f>
        <v>0</v>
      </c>
      <c r="FK575" s="32">
        <f>IF(AND($AG575&lt;&gt;$FF$7),1,0)</f>
        <v>0</v>
      </c>
      <c r="FL575" s="32">
        <f>IF(AND($AK575&lt;&gt;$FF$7),1,0)</f>
        <v>0</v>
      </c>
      <c r="FM575" s="32">
        <f>IF(AND($AS575&lt;&gt;$FF$7),1,0)</f>
        <v>0</v>
      </c>
      <c r="FN575" s="32">
        <f>IF(AND($AW575&lt;&gt;$FF$7),1,0)</f>
        <v>0</v>
      </c>
      <c r="FO575" s="32">
        <f>IF(AND($BE575&lt;&gt;$FF$7),1,0)</f>
        <v>0</v>
      </c>
      <c r="FP575" s="32">
        <f>IF(AND($BI575&lt;&gt;$FF$7),1,0)</f>
        <v>0</v>
      </c>
      <c r="FQ575" s="32">
        <f>IF(AND($BQ575&lt;&gt;$FF$7),1,0)</f>
        <v>0</v>
      </c>
      <c r="FR575" s="32">
        <f>IF(AND($BU575&lt;&gt;$FF$7),1,0)</f>
        <v>0</v>
      </c>
      <c r="FU575" s="294">
        <f t="shared" ref="FU575" si="29405">IF($K575&lt;&gt;"NG",$GG575,0)</f>
        <v>0</v>
      </c>
      <c r="FV575" s="294">
        <f t="shared" ref="FV575" si="29406">IF($O575&lt;&gt;"NG",$GG575,0)</f>
        <v>0</v>
      </c>
      <c r="FW575" s="294">
        <f t="shared" ref="FW575" si="29407">IF($S575&lt;&gt;"NG",$GG575,0)</f>
        <v>0</v>
      </c>
      <c r="FX575" s="294">
        <f t="shared" ref="FX575" si="29408">IF($W575&lt;&gt;"NG",$GG575,0)</f>
        <v>0</v>
      </c>
      <c r="FY575" s="294">
        <f t="shared" ref="FY575" si="29409">IF($AE575&lt;&gt;"NG",$GG575,0)</f>
        <v>0</v>
      </c>
      <c r="FZ575" s="294">
        <f t="shared" ref="FZ575" si="29410">IF($AI575&lt;&gt;"NG",$GG575,0)</f>
        <v>0</v>
      </c>
      <c r="GA575" s="294">
        <f t="shared" ref="GA575" si="29411">IF($AQ575&lt;&gt;"NG",$GG575,0)</f>
        <v>0</v>
      </c>
      <c r="GB575" s="294">
        <f t="shared" ref="GB575" si="29412">IF($AU575&lt;&gt;"NG",$GG575,0)</f>
        <v>0</v>
      </c>
      <c r="GC575" s="294">
        <f t="shared" ref="GC575" si="29413">IF($BC575&lt;&gt;"NG",$GG575,0)</f>
        <v>0</v>
      </c>
      <c r="GD575" s="294">
        <f t="shared" ref="GD575" si="29414">IF($BG575&lt;&gt;"NG",$GG575,0)</f>
        <v>0</v>
      </c>
      <c r="GE575" s="294">
        <f t="shared" ref="GE575" si="29415">IF($BO575&lt;&gt;"NG",$GG575,0)</f>
        <v>0</v>
      </c>
      <c r="GF575" s="294">
        <f t="shared" ref="GF575" si="29416">IF($BS575&lt;&gt;"NG",$GG575,0)</f>
        <v>0</v>
      </c>
      <c r="GG575" s="294" t="e">
        <f>VLOOKUP($D575,リスト!$D:$S,15,FALSE)</f>
        <v>#N/A</v>
      </c>
      <c r="GH575" s="2" t="e">
        <f>INDEX(リスト!$V:$V,MATCH(中日程計画表!$D575,リスト!$D:$D,0))</f>
        <v>#N/A</v>
      </c>
      <c r="GI575" s="2" t="e">
        <f>INDEX(リスト!$A:$A,MATCH(中日程計画表!$D575,リスト!$D:$D,0))</f>
        <v>#N/A</v>
      </c>
      <c r="GJ575" s="2" t="e">
        <f>INDEX(リスト!$U:$U,MATCH(中日程計画表!$D575,リスト!$D:$D,0))</f>
        <v>#N/A</v>
      </c>
      <c r="GK575" s="5" t="e">
        <f>INDEX(リスト!$W:$W,MATCH(中日程計画表!$D575,リスト!$D:$D,0))</f>
        <v>#N/A</v>
      </c>
      <c r="GL575" s="2" t="s">
        <v>200</v>
      </c>
      <c r="GM575" s="296">
        <f>D575</f>
        <v>0</v>
      </c>
      <c r="GN575" s="296">
        <f>E575</f>
        <v>0</v>
      </c>
      <c r="GU575" s="460" t="str">
        <f t="shared" ref="GU575" si="29417">AE575</f>
        <v>NG</v>
      </c>
      <c r="GV575" s="460">
        <f t="shared" ref="GV575" si="29418">EI575</f>
        <v>0</v>
      </c>
      <c r="GW575" s="460">
        <f t="shared" ref="GW575" si="29419">EI576</f>
        <v>0</v>
      </c>
      <c r="GX575" s="462">
        <f t="shared" ref="GX575" si="29420">EV575</f>
        <v>0</v>
      </c>
      <c r="GY575" s="460" t="str">
        <f t="shared" ref="GY575" si="29421">AI575</f>
        <v>NG</v>
      </c>
      <c r="GZ575" s="460">
        <f t="shared" ref="GZ575" si="29422">EJ575</f>
        <v>0</v>
      </c>
      <c r="HA575" s="460">
        <f t="shared" ref="HA575" si="29423">EJ576</f>
        <v>0</v>
      </c>
      <c r="HB575" s="462">
        <f t="shared" ref="HB575" si="29424">EW575</f>
        <v>0</v>
      </c>
      <c r="HC575" s="460" t="str">
        <f t="shared" ref="HC575" si="29425">AQ575</f>
        <v>NG</v>
      </c>
      <c r="HD575" s="460">
        <f t="shared" ref="HD575" si="29426">EK575</f>
        <v>0</v>
      </c>
      <c r="HE575" s="460">
        <f t="shared" ref="HE575" si="29427">EK576</f>
        <v>0</v>
      </c>
      <c r="HF575" s="462">
        <f t="shared" ref="HF575" si="29428">EX575</f>
        <v>0</v>
      </c>
      <c r="HG575" s="460" t="str">
        <f t="shared" ref="HG575" si="29429">AU575</f>
        <v>NG</v>
      </c>
      <c r="HH575" s="460">
        <f t="shared" ref="HH575" si="29430">EL575</f>
        <v>0</v>
      </c>
      <c r="HI575" s="460">
        <f t="shared" ref="HI575" si="29431">EL576</f>
        <v>0</v>
      </c>
      <c r="HJ575" s="462">
        <f t="shared" ref="HJ575" si="29432">EY575</f>
        <v>0</v>
      </c>
      <c r="HK575" s="460" t="str">
        <f t="shared" ref="HK575" si="29433">BC575</f>
        <v>NG</v>
      </c>
      <c r="HL575" s="460">
        <f t="shared" ref="HL575" si="29434">EM575</f>
        <v>0</v>
      </c>
      <c r="HM575" s="460">
        <f t="shared" ref="HM575" si="29435">EM576</f>
        <v>0</v>
      </c>
      <c r="HN575" s="462">
        <f t="shared" ref="HN575" si="29436">EZ575</f>
        <v>0</v>
      </c>
      <c r="HO575" s="460" t="str">
        <f t="shared" ref="HO575" si="29437">BG575</f>
        <v>NG</v>
      </c>
      <c r="HP575" s="460">
        <f t="shared" ref="HP575" si="29438">EN575</f>
        <v>0</v>
      </c>
      <c r="HQ575" s="460">
        <f t="shared" ref="HQ575" si="29439">EN576</f>
        <v>0</v>
      </c>
      <c r="HR575" s="462">
        <f t="shared" ref="HR575" si="29440">FA575</f>
        <v>0</v>
      </c>
      <c r="HS575" s="332"/>
    </row>
    <row r="576" spans="1:227" ht="12" customHeight="1">
      <c r="A576" s="489"/>
      <c r="B576" s="487"/>
      <c r="C576" s="475"/>
      <c r="D576" s="485"/>
      <c r="E576" s="483"/>
      <c r="F576" s="317"/>
      <c r="G576" s="317"/>
      <c r="H576" s="317"/>
      <c r="I576" s="317"/>
      <c r="J576" s="316"/>
      <c r="K576" s="481"/>
      <c r="L576" s="77"/>
      <c r="M576" s="77"/>
      <c r="N576" s="471"/>
      <c r="O576" s="475"/>
      <c r="P576" s="77"/>
      <c r="Q576" s="77"/>
      <c r="R576" s="471"/>
      <c r="S576" s="475"/>
      <c r="T576" s="77"/>
      <c r="U576" s="77"/>
      <c r="V576" s="471"/>
      <c r="W576" s="473"/>
      <c r="X576" s="77"/>
      <c r="Y576" s="77"/>
      <c r="Z576" s="471"/>
      <c r="AA576" s="477"/>
      <c r="AB576" s="80"/>
      <c r="AC576" s="80"/>
      <c r="AD576" s="471"/>
      <c r="AE576" s="473"/>
      <c r="AF576" s="77"/>
      <c r="AG576" s="77"/>
      <c r="AH576" s="471"/>
      <c r="AI576" s="473"/>
      <c r="AJ576" s="77"/>
      <c r="AK576" s="77"/>
      <c r="AL576" s="471"/>
      <c r="AM576" s="477"/>
      <c r="AN576" s="80"/>
      <c r="AO576" s="80"/>
      <c r="AP576" s="471"/>
      <c r="AQ576" s="473"/>
      <c r="AR576" s="77"/>
      <c r="AS576" s="77"/>
      <c r="AT576" s="471"/>
      <c r="AU576" s="473"/>
      <c r="AV576" s="77"/>
      <c r="AW576" s="77"/>
      <c r="AX576" s="471"/>
      <c r="AY576" s="477"/>
      <c r="AZ576" s="80"/>
      <c r="BA576" s="80"/>
      <c r="BB576" s="471"/>
      <c r="BC576" s="475"/>
      <c r="BD576" s="77"/>
      <c r="BE576" s="77"/>
      <c r="BF576" s="471"/>
      <c r="BG576" s="473"/>
      <c r="BH576" s="77"/>
      <c r="BI576" s="77"/>
      <c r="BJ576" s="471"/>
      <c r="BK576" s="477"/>
      <c r="BL576" s="80"/>
      <c r="BM576" s="80"/>
      <c r="BN576" s="471"/>
      <c r="BO576" s="475"/>
      <c r="BP576" s="77"/>
      <c r="BQ576" s="77"/>
      <c r="BR576" s="471"/>
      <c r="BS576" s="473"/>
      <c r="BT576" s="77"/>
      <c r="BU576" s="77"/>
      <c r="BV576" s="471"/>
      <c r="BW576" s="469"/>
      <c r="BX576" s="467"/>
      <c r="BY576" s="490"/>
      <c r="CA576" s="19">
        <f t="shared" ref="CA576" si="29441">IF(AND($N575=1,$M576&lt;&gt;$BZ$7),1,0)</f>
        <v>0</v>
      </c>
      <c r="CB576" s="19">
        <f t="shared" ref="CB576" si="29442">IF(AND($R575=1,$Q576&lt;&gt;$BZ$7),1,0)</f>
        <v>0</v>
      </c>
      <c r="CC576" s="19">
        <f t="shared" ref="CC576" si="29443">IF(AND($V575=1,$U576&lt;&gt;$BZ$7),1,0)</f>
        <v>0</v>
      </c>
      <c r="CD576" s="19">
        <f t="shared" ref="CD576" si="29444">IF(AND($Z575=1,$Y576&lt;&gt;$BZ$7),1,0)</f>
        <v>0</v>
      </c>
      <c r="CE576" s="19">
        <f t="shared" ref="CE576" si="29445">IF(AND($AH575=1,$AG576&lt;&gt;$BZ$7),1,0)</f>
        <v>0</v>
      </c>
      <c r="CF576" s="19">
        <f t="shared" ref="CF576" si="29446">IF(AND($AL575=1,$AK576&lt;&gt;$BZ$7),1,0)</f>
        <v>0</v>
      </c>
      <c r="CG576" s="19">
        <f t="shared" ref="CG576" si="29447">IF(AND($AT575=1,$AS576&lt;&gt;$BZ$7),1,0)</f>
        <v>0</v>
      </c>
      <c r="CH576" s="19">
        <f t="shared" ref="CH576" si="29448">IF(AND($AX575=1,$AW576&lt;&gt;$BZ$7),1,0)</f>
        <v>0</v>
      </c>
      <c r="CI576" s="19">
        <f t="shared" ref="CI576" si="29449">IF(AND($BF575=1,$BE576&lt;&gt;$BZ$7),1,0)</f>
        <v>0</v>
      </c>
      <c r="CJ576" s="19">
        <f t="shared" ref="CJ576" si="29450">IF(AND($BJ575=1,$BI576&lt;&gt;$BZ$7),1,0)</f>
        <v>0</v>
      </c>
      <c r="CK576" s="19">
        <f t="shared" ref="CK576" si="29451">IF(AND($BR575=1,$BQ576&lt;&gt;$BZ$7),1,0)</f>
        <v>0</v>
      </c>
      <c r="CL576" s="19">
        <f t="shared" ref="CL576" si="29452">IF(AND($BV575=1,$BU576&lt;&gt;$BZ$7),1,0)</f>
        <v>0</v>
      </c>
      <c r="CO576" s="19">
        <f>IF(AND($M576&lt;&gt;$CN$7,$M576&lt;=$CN$6),1,0)</f>
        <v>0</v>
      </c>
      <c r="CP576" s="19">
        <f>IF(AND($Q576&lt;&gt;$CN$7,$Q576&lt;=$CN$6),1,0)</f>
        <v>0</v>
      </c>
      <c r="CQ576" s="19">
        <f>IF(AND($U576&lt;&gt;$CN$7,$U576&lt;=$CN$6),1,0)</f>
        <v>0</v>
      </c>
      <c r="CR576" s="19">
        <f>IF(AND($Y576&lt;&gt;$CN$7,$Y576&lt;=$CN$6),1,0)</f>
        <v>0</v>
      </c>
      <c r="CS576" s="19">
        <f>IF(AND($AG576&lt;&gt;$CN$7,$AG576&lt;=$CN$6),1,0)</f>
        <v>0</v>
      </c>
      <c r="CT576" s="19">
        <f>IF(AND($AK576&lt;&gt;$CN$7,$AK576&lt;=$CN$6),1,0)</f>
        <v>0</v>
      </c>
      <c r="CU576" s="19">
        <f>IF(AND($AS576&lt;&gt;$CN$7,$AS576&lt;=$CN$6),1,0)</f>
        <v>0</v>
      </c>
      <c r="CV576" s="19">
        <f>IF(AND($AW576&lt;&gt;$CN$7,$AW576&lt;=$CN$6),1,0)</f>
        <v>0</v>
      </c>
      <c r="CW576" s="19">
        <f>IF(AND($BE576&lt;&gt;$CN$7,$BE576&lt;=$CN$6),1,0)</f>
        <v>0</v>
      </c>
      <c r="CX576" s="19">
        <f>IF(AND($BI576&lt;&gt;$CN$7,$BI576&lt;=$CN$6),1,0)</f>
        <v>0</v>
      </c>
      <c r="CY576" s="19">
        <f>IF(AND($BQ576&lt;&gt;$CN$7,$BQ576&lt;=$CN$6),1,0)</f>
        <v>0</v>
      </c>
      <c r="CZ576" s="19">
        <f>IF(AND($BU576&lt;&gt;$CN$7,$BU576&lt;=$CN$6),1,0)</f>
        <v>0</v>
      </c>
      <c r="DC576" s="19">
        <f>IF($N575=1,1,0)</f>
        <v>0</v>
      </c>
      <c r="DD576" s="19">
        <f>IF($R575=1,1,0)</f>
        <v>0</v>
      </c>
      <c r="DE576" s="19">
        <f>IF($V575=1,1,0)</f>
        <v>0</v>
      </c>
      <c r="DF576" s="19">
        <f>IF($Z575=1,1,0)</f>
        <v>0</v>
      </c>
      <c r="DG576" s="19">
        <f>IF($AH575=1,1,0)</f>
        <v>0</v>
      </c>
      <c r="DH576" s="19">
        <f>IF($AL575=1,1,0)</f>
        <v>0</v>
      </c>
      <c r="DI576" s="19">
        <f>IF($AT575=1,1,0)</f>
        <v>0</v>
      </c>
      <c r="DJ576" s="19">
        <f>IF($AX575=1,1,0)</f>
        <v>0</v>
      </c>
      <c r="DK576" s="19">
        <f>IF($BF575=1,1,0)</f>
        <v>0</v>
      </c>
      <c r="DL576" s="19">
        <f>IF($BJ575=1,1,0)</f>
        <v>0</v>
      </c>
      <c r="DM576" s="19">
        <f>IF($BR575=1,1,0)</f>
        <v>0</v>
      </c>
      <c r="DN576" s="19">
        <f>IF($BV575=1,1,0)</f>
        <v>0</v>
      </c>
      <c r="DQ576" s="19">
        <f t="shared" ref="DQ576" si="29453">IF($N575=1,1,0)</f>
        <v>0</v>
      </c>
      <c r="DR576" s="19">
        <f t="shared" ref="DR576" si="29454">IF($R575=1,1,0)</f>
        <v>0</v>
      </c>
      <c r="DS576" s="19">
        <f t="shared" ref="DS576" si="29455">IF($V575=1,1,0)</f>
        <v>0</v>
      </c>
      <c r="DT576" s="19">
        <f t="shared" ref="DT576" si="29456">IF($Z575=1,1,0)</f>
        <v>0</v>
      </c>
      <c r="DU576" s="19">
        <f t="shared" ref="DU576" si="29457">IF($AH575=1,1,0)</f>
        <v>0</v>
      </c>
      <c r="DV576" s="19">
        <f t="shared" ref="DV576" si="29458">IF($AL575=1,1,0)</f>
        <v>0</v>
      </c>
      <c r="DW576" s="19">
        <f t="shared" ref="DW576" si="29459">IF($AT575=1,1,0)</f>
        <v>0</v>
      </c>
      <c r="DX576" s="19">
        <f t="shared" ref="DX576" si="29460">IF($AX575=1,1,0)</f>
        <v>0</v>
      </c>
      <c r="DY576" s="19">
        <f t="shared" ref="DY576" si="29461">IF($BF575=1,1,0)</f>
        <v>0</v>
      </c>
      <c r="DZ576" s="19">
        <f t="shared" ref="DZ576" si="29462">IF($BJ575=1,1,0)</f>
        <v>0</v>
      </c>
      <c r="EA576" s="19">
        <f t="shared" ref="EA576" si="29463">IF($BR575=1,1,0)</f>
        <v>0</v>
      </c>
      <c r="EB576" s="19">
        <f t="shared" ref="EB576" si="29464">IF($BV575=1,1,0)</f>
        <v>0</v>
      </c>
      <c r="EE576" s="329">
        <f>N575*$FU576*週間進捗報告書!$G$9</f>
        <v>0</v>
      </c>
      <c r="EF576" s="329">
        <f>R575*$FV576*週間進捗報告書!$G$10</f>
        <v>0</v>
      </c>
      <c r="EG576" s="329">
        <f>V575*$FW576*週間進捗報告書!$G$11</f>
        <v>0</v>
      </c>
      <c r="EH576" s="329">
        <f>Z575*$FX576*週間進捗報告書!$G$12</f>
        <v>0</v>
      </c>
      <c r="EI576" s="329">
        <f>AH575*$FY576*週間進捗報告書!$G$13</f>
        <v>0</v>
      </c>
      <c r="EJ576" s="329">
        <f>AL575*$FZ576*週間進捗報告書!$G$14</f>
        <v>0</v>
      </c>
      <c r="EK576" s="329">
        <f>AT575*$GA576*週間進捗報告書!$G$15</f>
        <v>0</v>
      </c>
      <c r="EL576" s="329">
        <f>AX575*$GB576*週間進捗報告書!$G$16</f>
        <v>0</v>
      </c>
      <c r="EM576" s="329">
        <f>BF575*$GC576*週間進捗報告書!$G$17</f>
        <v>0</v>
      </c>
      <c r="EN576" s="329">
        <f>BJ575*$GD576*週間進捗報告書!$G$18</f>
        <v>0</v>
      </c>
      <c r="EO576" s="329">
        <f>BR575*$GE576*週間進捗報告書!$G$19</f>
        <v>0</v>
      </c>
      <c r="EP576" s="329">
        <f>BV575*$GF576*週間進捗報告書!$G$20</f>
        <v>0</v>
      </c>
      <c r="ER576" s="547"/>
      <c r="ES576" s="547"/>
      <c r="ET576" s="547"/>
      <c r="EU576" s="547"/>
      <c r="EV576" s="547"/>
      <c r="EW576" s="547"/>
      <c r="EX576" s="547"/>
      <c r="EY576" s="547"/>
      <c r="EZ576" s="547"/>
      <c r="FA576" s="547"/>
      <c r="FB576" s="547"/>
      <c r="FC576" s="547"/>
      <c r="FD576" s="547"/>
      <c r="FE576" s="332"/>
      <c r="FG576" s="19"/>
      <c r="FH576" s="19"/>
      <c r="FI576" s="19"/>
      <c r="FJ576" s="19"/>
      <c r="FK576" s="19"/>
      <c r="FL576" s="19"/>
      <c r="FM576" s="19"/>
      <c r="FN576" s="19"/>
      <c r="FO576" s="19"/>
      <c r="FP576" s="19"/>
      <c r="FQ576" s="19"/>
      <c r="FR576" s="19"/>
      <c r="FU576" s="295">
        <f t="shared" ref="FU576" si="29465">FU575</f>
        <v>0</v>
      </c>
      <c r="FV576" s="295">
        <f t="shared" ref="FV576" si="29466">FV575</f>
        <v>0</v>
      </c>
      <c r="FW576" s="295">
        <f t="shared" ref="FW576" si="29467">FW575</f>
        <v>0</v>
      </c>
      <c r="FX576" s="295">
        <f t="shared" ref="FX576" si="29468">FX575</f>
        <v>0</v>
      </c>
      <c r="FY576" s="295">
        <f t="shared" ref="FY576" si="29469">FY575</f>
        <v>0</v>
      </c>
      <c r="FZ576" s="295">
        <f t="shared" ref="FZ576" si="29470">FZ575</f>
        <v>0</v>
      </c>
      <c r="GA576" s="295">
        <f t="shared" ref="GA576" si="29471">GA575</f>
        <v>0</v>
      </c>
      <c r="GB576" s="295">
        <f t="shared" ref="GB576" si="29472">GB575</f>
        <v>0</v>
      </c>
      <c r="GC576" s="295">
        <f t="shared" ref="GC576" si="29473">GC575</f>
        <v>0</v>
      </c>
      <c r="GD576" s="295">
        <f t="shared" ref="GD576" si="29474">GD575</f>
        <v>0</v>
      </c>
      <c r="GE576" s="295">
        <f t="shared" ref="GE576" si="29475">GE575</f>
        <v>0</v>
      </c>
      <c r="GF576" s="295">
        <f t="shared" ref="GF576" si="29476">GF575</f>
        <v>0</v>
      </c>
      <c r="GG576" s="295" t="e">
        <f t="shared" ref="GG576" si="29477">GG575</f>
        <v>#N/A</v>
      </c>
      <c r="GH576" s="2" t="e">
        <f>INDEX(リスト!$V:$V,MATCH(中日程計画表!$D575,リスト!$D:$D,0))</f>
        <v>#N/A</v>
      </c>
      <c r="GI576" s="2" t="e">
        <f>INDEX(リスト!$A:$A,MATCH(中日程計画表!$D575,リスト!$D:$D,0))</f>
        <v>#N/A</v>
      </c>
      <c r="GJ576" s="2" t="e">
        <f>INDEX(リスト!$U:$U,MATCH(中日程計画表!$D575,リスト!$D:$D,0))</f>
        <v>#N/A</v>
      </c>
      <c r="GK576" s="5" t="e">
        <f>INDEX(リスト!$W:$W,MATCH(中日程計画表!$D575,リスト!$D:$D,0))</f>
        <v>#N/A</v>
      </c>
      <c r="GL576" s="2" t="s">
        <v>201</v>
      </c>
      <c r="GM576" s="296">
        <f t="shared" ref="GM576" si="29478">GM575</f>
        <v>0</v>
      </c>
      <c r="GN576" s="296">
        <f t="shared" ref="GN576" si="29479">GN575</f>
        <v>0</v>
      </c>
      <c r="GU576" s="461"/>
      <c r="GV576" s="460"/>
      <c r="GW576" s="460"/>
      <c r="GX576" s="461"/>
      <c r="GY576" s="461"/>
      <c r="GZ576" s="460"/>
      <c r="HA576" s="460"/>
      <c r="HB576" s="461"/>
      <c r="HC576" s="461"/>
      <c r="HD576" s="460"/>
      <c r="HE576" s="460"/>
      <c r="HF576" s="461"/>
      <c r="HG576" s="461"/>
      <c r="HH576" s="460"/>
      <c r="HI576" s="460"/>
      <c r="HJ576" s="461"/>
      <c r="HK576" s="461"/>
      <c r="HL576" s="460"/>
      <c r="HM576" s="460"/>
      <c r="HN576" s="461"/>
      <c r="HO576" s="461"/>
      <c r="HP576" s="460"/>
      <c r="HQ576" s="460"/>
      <c r="HR576" s="461"/>
      <c r="HS576" s="4"/>
    </row>
    <row r="577" spans="1:227" ht="12" customHeight="1">
      <c r="A577" s="488" t="str">
        <f t="shared" ref="A577" ca="1" si="29480">INDIRECT("リスト!A"&amp;B577+6)</f>
        <v/>
      </c>
      <c r="B577" s="486">
        <f t="shared" ref="B577:B605" si="29481">ROUNDDOWN((ROW()-6)/2,0)+1</f>
        <v>286</v>
      </c>
      <c r="C577" s="474" t="str">
        <f>機能グループ名</f>
        <v/>
      </c>
      <c r="D577" s="484">
        <f>機能ID</f>
        <v>0</v>
      </c>
      <c r="E577" s="482">
        <f>機能名</f>
        <v>0</v>
      </c>
      <c r="F577" s="315"/>
      <c r="G577" s="315"/>
      <c r="H577" s="315"/>
      <c r="I577" s="315"/>
      <c r="J577" s="316"/>
      <c r="K577" s="480" t="str">
        <f>担当者_SR</f>
        <v>NG</v>
      </c>
      <c r="L577" s="76"/>
      <c r="M577" s="76"/>
      <c r="N577" s="470"/>
      <c r="O577" s="474" t="str">
        <f>担当者_SRR</f>
        <v>NG</v>
      </c>
      <c r="P577" s="76"/>
      <c r="Q577" s="76"/>
      <c r="R577" s="470"/>
      <c r="S577" s="474" t="str">
        <f>担当者_DS</f>
        <v>NG</v>
      </c>
      <c r="T577" s="76"/>
      <c r="U577" s="76"/>
      <c r="V577" s="470"/>
      <c r="W577" s="472" t="str">
        <f>担当者_DSR</f>
        <v>NG</v>
      </c>
      <c r="X577" s="76"/>
      <c r="Y577" s="76"/>
      <c r="Z577" s="470"/>
      <c r="AA577" s="476"/>
      <c r="AB577" s="79"/>
      <c r="AC577" s="79"/>
      <c r="AD577" s="470">
        <f>IF(AC578 &lt;&gt; "",1,0)</f>
        <v>0</v>
      </c>
      <c r="AE577" s="472" t="str">
        <f>担当者_CD</f>
        <v>NG</v>
      </c>
      <c r="AF577" s="76"/>
      <c r="AG577" s="76"/>
      <c r="AH577" s="470"/>
      <c r="AI577" s="472" t="str">
        <f>担当者_DD</f>
        <v>NG</v>
      </c>
      <c r="AJ577" s="76"/>
      <c r="AK577" s="76"/>
      <c r="AL577" s="470"/>
      <c r="AM577" s="476"/>
      <c r="AN577" s="79"/>
      <c r="AO577" s="79"/>
      <c r="AP577" s="470">
        <f>IF(AO578 &lt;&gt; "",1,0)</f>
        <v>0</v>
      </c>
      <c r="AQ577" s="472" t="str">
        <f>担当者_MCL</f>
        <v>NG</v>
      </c>
      <c r="AR577" s="76"/>
      <c r="AS577" s="76"/>
      <c r="AT577" s="470"/>
      <c r="AU577" s="472" t="str">
        <f>担当者_MCLR</f>
        <v>NG</v>
      </c>
      <c r="AV577" s="76"/>
      <c r="AW577" s="76"/>
      <c r="AX577" s="470"/>
      <c r="AY577" s="476"/>
      <c r="AZ577" s="79"/>
      <c r="BA577" s="79"/>
      <c r="BB577" s="470">
        <f>IF(BA578 &lt;&gt; "",1,0)</f>
        <v>0</v>
      </c>
      <c r="BC577" s="474" t="str">
        <f>担当者_MT</f>
        <v>NG</v>
      </c>
      <c r="BD577" s="76"/>
      <c r="BE577" s="76"/>
      <c r="BF577" s="470"/>
      <c r="BG577" s="472" t="str">
        <f>担当者_M検</f>
        <v>NG</v>
      </c>
      <c r="BH577" s="76"/>
      <c r="BI577" s="76"/>
      <c r="BJ577" s="470"/>
      <c r="BK577" s="476"/>
      <c r="BL577" s="79"/>
      <c r="BM577" s="79"/>
      <c r="BN577" s="470">
        <v>0</v>
      </c>
      <c r="BO577" s="474" t="str">
        <f>担当者_モテ</f>
        <v>NG</v>
      </c>
      <c r="BP577" s="76"/>
      <c r="BQ577" s="76"/>
      <c r="BR577" s="470"/>
      <c r="BS577" s="472" t="str">
        <f>担当者_モテR</f>
        <v>NG</v>
      </c>
      <c r="BT577" s="76"/>
      <c r="BU577" s="76"/>
      <c r="BV577" s="470"/>
      <c r="BW577" s="468">
        <f t="shared" ref="BW577" si="29482">IFERROR(SUM(IF(K577&lt;&gt;"NG",N577*K$1,0),IF(O577&lt;&gt;"NG",R577*O$1,0),IF(S577&lt;&gt;"NG",V577*S$1,0),IF(W577&lt;&gt;"NG",Z577*W$1,0),IF(AA577&lt;&gt;"NG",AD577*AA$1,0),IF(AE577&lt;&gt;"NG",AH577*AE$1,0),IF(AI577&lt;&gt;"NG",AL577*AI$1,0),IF(AM577&lt;&gt;"NG",AP577*AM$1,0),IF(AQ577&lt;&gt;"NG",AT577*AQ$1,0),IF(AU577&lt;&gt;"NG",AX577*AU$1,0),IF(AY577&lt;&gt;"NG",BB577*AY$1,0),IF(BC577&lt;&gt;"NG",BF577*BC$1,0),IF(BG577&lt;&gt;"NG",BJ577*BG$1,0),IF(BK577&lt;&gt;"NG",BN577*BK$1,0),IF(BO577&lt;&gt;"NG",BR577*BO$1,0),IF(BS577&lt;&gt;"NG",BV577*BS$1,0))/SUM(IF(K577&lt;&gt;"NG",K$1,0),IF(O577&lt;&gt;"NG",O$1,0),IF(S577&lt;&gt;"NG",S$1,0),IF(W577&lt;&gt;"NG",W$1,0),IF(AA577&lt;&gt;"NG",AA$1,0),IF(AE577&lt;&gt;"NG",AE$1,0),IF(AI577&lt;&gt;"NG",AI$1,0),IF(AM577&lt;&gt;"NG",AM$1,0),IF(AQ577&lt;&gt;"NG",AQ$1,0),IF(AU577&lt;&gt;"NG",AU$1,0),IF(AY577&lt;&gt;"NG",AY$1,0),IF(BC577&lt;&gt;"NG",BC$1,0),IF(BG577&lt;&gt;"NG",BG$1,0),IF(BK577&lt;&gt;"NG",BK$1,0),IF(BO577&lt;&gt;"NG",BO$1,0),IF(BS577&lt;&gt;"NG",BS$1,0)),0)</f>
        <v>0</v>
      </c>
      <c r="BX577" s="466"/>
      <c r="BY577" s="490"/>
      <c r="BZ577" s="5"/>
      <c r="CA577" s="32">
        <f t="shared" ref="CA577" si="29483">IF(AND($M577&lt;&gt;$BZ$5,$M577&lt;=$BZ$6,$M577&lt;&gt;$BZ$7),1,0)</f>
        <v>0</v>
      </c>
      <c r="CB577" s="32">
        <f t="shared" ref="CB577" si="29484">IF(AND($Q577&lt;&gt;$BZ$5,$Q577&lt;=$BZ$6,$Q577&lt;&gt;$BZ$7),1,0)</f>
        <v>0</v>
      </c>
      <c r="CC577" s="32">
        <f t="shared" ref="CC577" si="29485">IF(AND($U577&lt;&gt;$BZ$5,$U577&lt;=$BZ$6,$U577&lt;&gt;$BZ$7),1,0)</f>
        <v>0</v>
      </c>
      <c r="CD577" s="32">
        <f t="shared" ref="CD577" si="29486">IF(AND($Y577&lt;&gt;$BZ$5,$Y577&lt;=$BZ$6,$Y577&lt;&gt;$BZ$7),1,0)</f>
        <v>0</v>
      </c>
      <c r="CE577" s="32">
        <f t="shared" ref="CE577" si="29487">IF(AND($AG577&lt;&gt;$BZ$5,$AG577&lt;=$BZ$6,$AG577&lt;&gt;$BZ$7),1,0)</f>
        <v>0</v>
      </c>
      <c r="CF577" s="32">
        <f t="shared" ref="CF577" si="29488">IF(AND($AK577&lt;&gt;$BZ$5,$AK577&lt;=$BZ$6,$AK577&lt;&gt;$BZ$7),1,0)</f>
        <v>0</v>
      </c>
      <c r="CG577" s="32">
        <f t="shared" ref="CG577" si="29489">IF(AND($AS577&lt;&gt;$BZ$5,$AS577&lt;=$BZ$6,$AS577&lt;&gt;$BZ$7),1,0)</f>
        <v>0</v>
      </c>
      <c r="CH577" s="32">
        <f t="shared" ref="CH577" si="29490">IF(AND($AW577&lt;&gt;$BZ$5,$AW577&lt;=$BZ$6,$AW577&lt;&gt;$BZ$7),1,0)</f>
        <v>0</v>
      </c>
      <c r="CI577" s="32">
        <f t="shared" ref="CI577" si="29491">IF(AND($BE577&lt;&gt;$BZ$5,$BE577&lt;=$BZ$6,$BE577&lt;&gt;$BZ$7),1,0)</f>
        <v>0</v>
      </c>
      <c r="CJ577" s="32">
        <f t="shared" ref="CJ577" si="29492">IF(AND($BI577&lt;&gt;$BZ$5,$BI577&lt;=$BZ$6,$BI577&lt;&gt;$BZ$7),1,0)</f>
        <v>0</v>
      </c>
      <c r="CK577" s="32">
        <f t="shared" ref="CK577" si="29493">IF(AND($BQ577&lt;&gt;$BZ$5,$BQ577&lt;=$BZ$6,$BQ577&lt;&gt;$BZ$7),1,0)</f>
        <v>0</v>
      </c>
      <c r="CL577" s="32">
        <f t="shared" ref="CL577" si="29494">IF(AND($BU577&lt;&gt;$BZ$5,$BU577&lt;=$BZ$6,$BU577&lt;&gt;$BZ$7),1,0)</f>
        <v>0</v>
      </c>
      <c r="CO577" s="32">
        <f>IF(AND($M577&lt;&gt;$CN$5,$M577&lt;=$CN$6,$M577&lt;&gt;$CN$7),1,0)</f>
        <v>0</v>
      </c>
      <c r="CP577" s="32">
        <f>IF(AND($Q577&lt;&gt;$CN$5,$Q577&lt;=$CN$6,$Q577&lt;&gt;$CN$7),1,0)</f>
        <v>0</v>
      </c>
      <c r="CQ577" s="32">
        <f>IF(AND($U577&lt;&gt;$CN$5,$U577&lt;=$CN$6,$U577&lt;&gt;$CN$7),1,0)</f>
        <v>0</v>
      </c>
      <c r="CR577" s="32">
        <f>IF(AND($Y577&lt;&gt;$CN$5,$Y577&lt;=$CN$6,$Y577&lt;&gt;$CN$7),1,0)</f>
        <v>0</v>
      </c>
      <c r="CS577" s="32">
        <f>IF(AND($AG577&lt;&gt;$CN$5,$AG577&lt;=$CN$6,$AG577&lt;&gt;$CN$7),1,0)</f>
        <v>0</v>
      </c>
      <c r="CT577" s="32">
        <f>IF(AND($AK577&lt;&gt;$CN$5,$AK577&lt;=$CN$6,$AK577&lt;&gt;$CN$7),1,0)</f>
        <v>0</v>
      </c>
      <c r="CU577" s="32">
        <f>IF(AND($AS577&lt;&gt;$CN$5,$AS577&lt;=$CN$6,$AS577&lt;&gt;$CN$7),1,0)</f>
        <v>0</v>
      </c>
      <c r="CV577" s="32">
        <f>IF(AND($AW577&lt;&gt;$CN$5,$AW577&lt;=$CN$6,$AW577&lt;&gt;$CN$7),1,0)</f>
        <v>0</v>
      </c>
      <c r="CW577" s="32">
        <f>IF(AND($BE577&lt;&gt;$CN$5,$BE577&lt;=$CN$6,$BE577&lt;&gt;$CN$7),1,0)</f>
        <v>0</v>
      </c>
      <c r="CX577" s="32">
        <f>IF(AND($BI577&lt;&gt;$CN$5,$BI577&lt;=$CN$6,$BI577&lt;&gt;$CN$7),1,0)</f>
        <v>0</v>
      </c>
      <c r="CY577" s="32">
        <f>IF(AND($BQ577&lt;&gt;$CN$5,$BQ577&lt;=$CN$6,$BQ577&lt;&gt;$CN$7),1,0)</f>
        <v>0</v>
      </c>
      <c r="CZ577" s="32">
        <f>IF(AND($BU577&lt;&gt;$CN$5,$BU577&lt;=$CN$6,$BU577&lt;&gt;$CN$7),1,0)</f>
        <v>0</v>
      </c>
      <c r="DC577" s="32">
        <f>IF(AND($M577&lt;&gt;$DB$5,$M577&lt;=$DB$6,$M577&lt;&gt;$CN$7),1,0)</f>
        <v>0</v>
      </c>
      <c r="DD577" s="32">
        <f>IF(AND($Q577&lt;&gt;$DB$5,$Q577&lt;=$DB$6,$Q577&lt;&gt;$CN$7),1,0)</f>
        <v>0</v>
      </c>
      <c r="DE577" s="32">
        <f>IF(AND($U577&lt;&gt;$DB$5,$U577&lt;=$DB$6,$U577&lt;&gt;$CN$7),1,0)</f>
        <v>0</v>
      </c>
      <c r="DF577" s="32">
        <f>IF(AND($Y577&lt;&gt;$DB$5,$Y577&lt;=$DB$6,$Y577&lt;&gt;$CN$7),1,0)</f>
        <v>0</v>
      </c>
      <c r="DG577" s="32">
        <f>IF(AND($AG577&lt;&gt;$DB$5,$AG577&lt;=$DB$6,$AG577&lt;&gt;$CN$7),1,0)</f>
        <v>0</v>
      </c>
      <c r="DH577" s="32">
        <f>IF(AND($AK577&lt;&gt;$DB$5,$AK577&lt;=$DB$6,$AK577&lt;&gt;$CN$7),1,0)</f>
        <v>0</v>
      </c>
      <c r="DI577" s="32">
        <f>IF(AND($AS577&lt;&gt;$DB$5,$AS577&lt;=$DB$6,$AS577&lt;&gt;$CN$7),1,0)</f>
        <v>0</v>
      </c>
      <c r="DJ577" s="32">
        <f>IF(AND($AW577&lt;&gt;$DB$5,$AW577&lt;=$DB$6,$AW577&lt;&gt;$CN$7),1,0)</f>
        <v>0</v>
      </c>
      <c r="DK577" s="32">
        <f>IF(AND($BE577&lt;&gt;$DB$5,$BE577&lt;=$DB$6,$BE577&lt;&gt;$CN$7),1,0)</f>
        <v>0</v>
      </c>
      <c r="DL577" s="32">
        <f>IF(AND($BI577&lt;&gt;$DB$5,$BI577&lt;=$DB$6,$BI577&lt;&gt;$CN$7),1,0)</f>
        <v>0</v>
      </c>
      <c r="DM577" s="32">
        <f>IF(AND($BQ577&lt;&gt;$DB$5,$BQ577&lt;=$DB$6,$BQ577&lt;&gt;$CN$7),1,0)</f>
        <v>0</v>
      </c>
      <c r="DN577" s="32">
        <f>IF(AND($BU577&lt;&gt;$DB$5,$BU577&lt;=$DB$6,$BU577&lt;&gt;$CN$7),1,0)</f>
        <v>0</v>
      </c>
      <c r="DQ577" s="32">
        <f t="shared" ref="DQ577:DQ605" si="29495">IF(AND($M577&lt;&gt;$DP$5,$M577&lt;=$DP$6,$M577&lt;&gt;$CN$7),1,0)</f>
        <v>0</v>
      </c>
      <c r="DR577" s="32">
        <f t="shared" ref="DR577:DR605" si="29496">IF(AND($Q577&lt;&gt;$DP$5,$Q577&lt;=$DP$6,$Q577&lt;&gt;$CN$7),1,0)</f>
        <v>0</v>
      </c>
      <c r="DS577" s="32">
        <f t="shared" ref="DS577:DS605" si="29497">IF(AND($U577&lt;&gt;$DP$5,$U577&lt;=$DP$6,$U577&lt;&gt;$CN$7),1,0)</f>
        <v>0</v>
      </c>
      <c r="DT577" s="32">
        <f t="shared" ref="DT577:DT605" si="29498">IF(AND($Y577&lt;&gt;$DP$5,$Y577&lt;=$DP$6,$Y577&lt;&gt;$CN$7),1,0)</f>
        <v>0</v>
      </c>
      <c r="DU577" s="32">
        <f t="shared" ref="DU577:DU605" si="29499">IF(AND($AG577&lt;&gt;$DP$5,$AG577&lt;=$DP$6,$AG577&lt;&gt;$CN$7),1,0)</f>
        <v>0</v>
      </c>
      <c r="DV577" s="32">
        <f t="shared" ref="DV577:DV605" si="29500">IF(AND($AK577&lt;&gt;$DP$5,$AK577&lt;=$DP$6,$AK577&lt;&gt;$CN$7),1,0)</f>
        <v>0</v>
      </c>
      <c r="DW577" s="32">
        <f t="shared" ref="DW577:DW605" si="29501">IF(AND($AS577&lt;&gt;$DP$5,$AS577&lt;=$DP$6,$AS577&lt;&gt;$CN$7),1,0)</f>
        <v>0</v>
      </c>
      <c r="DX577" s="32">
        <f t="shared" ref="DX577:DX605" si="29502">IF(AND($AW577&lt;&gt;$DP$5,$AW577&lt;=$DP$6,$AW577&lt;&gt;$CN$7),1,0)</f>
        <v>0</v>
      </c>
      <c r="DY577" s="32">
        <f t="shared" ref="DY577:DY605" si="29503">IF(AND($BE577&lt;&gt;$DP$5,$BE577&lt;=$DP$6,$BE577&lt;&gt;$CN$7),1,0)</f>
        <v>0</v>
      </c>
      <c r="DZ577" s="32">
        <f t="shared" ref="DZ577:DZ605" si="29504">IF(AND($BI577&lt;&gt;$DP$5,$BI577&lt;=$DP$6,$BI577&lt;&gt;$CN$7),1,0)</f>
        <v>0</v>
      </c>
      <c r="EA577" s="32">
        <f t="shared" ref="EA577:EA605" si="29505">IF(AND($BQ577&lt;&gt;$DP$5,$BQ577&lt;=$DP$6,$BQ577&lt;&gt;$CN$7),1,0)</f>
        <v>0</v>
      </c>
      <c r="EB577" s="32">
        <f t="shared" ref="EB577:EB605" si="29506">IF(AND($BU577&lt;&gt;$DP$5,$BU577&lt;=$DP$6,$BU577&lt;&gt;$CN$7),1,0)</f>
        <v>0</v>
      </c>
      <c r="EE577" s="328">
        <f>IF(M577&lt;&gt;"",IF(M577&lt;=$ED$6,1,IF(L577&gt;$ED$6,0,NETWORKDAYS(L577,$ED$6,祭日リスト)/NETWORKDAYS(L577,M577,祭日リスト)))*$GG577*週間進捗報告書!$G$9,0)</f>
        <v>0</v>
      </c>
      <c r="EF577" s="328">
        <f>IF(Q577&lt;&gt;"",IF(Q577&lt;=$ED$6,1,IF(P577&gt;$ED$6,0,NETWORKDAYS(P577,$ED$6,祭日リスト)/NETWORKDAYS(P577,Q577,祭日リスト)))*$GG577*週間進捗報告書!$G$10,0)</f>
        <v>0</v>
      </c>
      <c r="EG577" s="328">
        <f>IF(U577&lt;&gt;"",IF(U577&lt;=$ED$6,1,IF(T577&gt;$ED$6,0,NETWORKDAYS(T577,$ED$6,祭日リスト)/NETWORKDAYS(T577,U577,祭日リスト)))*$GG577*週間進捗報告書!$G$11,0)</f>
        <v>0</v>
      </c>
      <c r="EH577" s="328">
        <f>IF(Y577&lt;&gt;"",IF(Y577&lt;=$ED$6,1,IF(X577&gt;$ED$6,0,NETWORKDAYS(X577,$ED$6,祭日リスト)/NETWORKDAYS(X577,Y577,祭日リスト)))*$GG577*週間進捗報告書!$G$12,0)</f>
        <v>0</v>
      </c>
      <c r="EI577" s="328">
        <f>IF(AG577&lt;&gt;"",IF(AG577&lt;=$ED$6,1,IF(AF577&gt;$ED$6,0,NETWORKDAYS(AF577,$ED$6,祭日リスト)/NETWORKDAYS(AF577,AG577,祭日リスト)))*$GG577*週間進捗報告書!$G$13,0)</f>
        <v>0</v>
      </c>
      <c r="EJ577" s="328">
        <f>IF(AK577&lt;&gt;"",IF(AK577&lt;=$ED$6,1,IF(AJ577&gt;$ED$6,0,NETWORKDAYS(AJ577,$ED$6,祭日リスト)/NETWORKDAYS(AJ577,AK577,祭日リスト)))*$GG577*週間進捗報告書!$G$14,0)</f>
        <v>0</v>
      </c>
      <c r="EK577" s="328">
        <f>IF(AS577&lt;&gt;"",IF(AS577&lt;=$ED$6,1,IF(AR577&gt;$ED$6,0,NETWORKDAYS(AR577,$ED$6,祭日リスト)/NETWORKDAYS(AR577,AS577,祭日リスト)))*$GG577*週間進捗報告書!$G$15,0)</f>
        <v>0</v>
      </c>
      <c r="EL577" s="328">
        <f>IF(AW577&lt;&gt;"",IF(AW577&lt;=$ED$6,1,IF(AV577&gt;$ED$6,0,NETWORKDAYS(AV577,$ED$6,祭日リスト)/NETWORKDAYS(AV577,AW577,祭日リスト)))*$GG577*週間進捗報告書!$G$16,0)</f>
        <v>0</v>
      </c>
      <c r="EM577" s="328">
        <f>IF(BE577&lt;&gt;"",IF(BE577&lt;=$ED$6,1,IF(BD577&gt;$ED$6,0,NETWORKDAYS(BD577,$ED$6,祭日リスト)/NETWORKDAYS(BD577,BE577,祭日リスト)))*$GG577*週間進捗報告書!$G$17,0)</f>
        <v>0</v>
      </c>
      <c r="EN577" s="328">
        <f>IF(BI577&lt;&gt;"",IF(BI577&lt;=$ED$6,1,IF(BH577&gt;$ED$6,0,NETWORKDAYS(BH577,$ED$6,祭日リスト)/NETWORKDAYS(BH577,BI577,祭日リスト)))*$GG577*週間進捗報告書!$G$18,0)</f>
        <v>0</v>
      </c>
      <c r="EO577" s="328">
        <f>IF(BQ577&lt;&gt;"",IF(BQ577&lt;=$ED$6,1,IF(BP577&gt;$ED$6,0,NETWORKDAYS(BP577,$ED$6,祭日リスト)/NETWORKDAYS(BP577,BQ577,祭日リスト)))*$GG577*週間進捗報告書!$G$19,0)</f>
        <v>0</v>
      </c>
      <c r="EP577" s="328">
        <f>IF(BU577&lt;&gt;"",IF(BU577&lt;=$ED$6,1,IF(BT577&gt;$ED$6,0,NETWORKDAYS(BT577,$ED$6,祭日リスト)/NETWORKDAYS(BT577,BU577,祭日リスト)))*$GG577*週間進捗報告書!$G$20,0)</f>
        <v>0</v>
      </c>
      <c r="ER577" s="547">
        <f t="shared" ref="ER577:FC577" si="29507">EE577-EE578</f>
        <v>0</v>
      </c>
      <c r="ES577" s="547">
        <f t="shared" si="29507"/>
        <v>0</v>
      </c>
      <c r="ET577" s="547">
        <f t="shared" si="29507"/>
        <v>0</v>
      </c>
      <c r="EU577" s="547">
        <f t="shared" si="29507"/>
        <v>0</v>
      </c>
      <c r="EV577" s="547">
        <f t="shared" si="29507"/>
        <v>0</v>
      </c>
      <c r="EW577" s="547">
        <f t="shared" si="29507"/>
        <v>0</v>
      </c>
      <c r="EX577" s="547">
        <f t="shared" si="29507"/>
        <v>0</v>
      </c>
      <c r="EY577" s="547">
        <f t="shared" si="29507"/>
        <v>0</v>
      </c>
      <c r="EZ577" s="547">
        <f t="shared" si="29507"/>
        <v>0</v>
      </c>
      <c r="FA577" s="547">
        <f t="shared" si="29507"/>
        <v>0</v>
      </c>
      <c r="FB577" s="547">
        <f t="shared" si="29507"/>
        <v>0</v>
      </c>
      <c r="FC577" s="547">
        <f t="shared" si="29507"/>
        <v>0</v>
      </c>
      <c r="FD577" s="547">
        <f t="shared" ref="FD577" si="29508">SUM(ER577:FC578)</f>
        <v>0</v>
      </c>
      <c r="FE577" s="333"/>
      <c r="FG577" s="32">
        <f>IF(AND($M577&lt;&gt;$FF$7),1,0)</f>
        <v>0</v>
      </c>
      <c r="FH577" s="32">
        <f>IF(AND($Q577&lt;&gt;$FF$7),1,0)</f>
        <v>0</v>
      </c>
      <c r="FI577" s="32">
        <f>IF(AND($U577&lt;&gt;$FF$7),1,0)</f>
        <v>0</v>
      </c>
      <c r="FJ577" s="32">
        <f>IF(AND($Y577&lt;&gt;$FF$7),1,0)</f>
        <v>0</v>
      </c>
      <c r="FK577" s="32">
        <f>IF(AND($AG577&lt;&gt;$FF$7),1,0)</f>
        <v>0</v>
      </c>
      <c r="FL577" s="32">
        <f>IF(AND($AK577&lt;&gt;$FF$7),1,0)</f>
        <v>0</v>
      </c>
      <c r="FM577" s="32">
        <f>IF(AND($AS577&lt;&gt;$FF$7),1,0)</f>
        <v>0</v>
      </c>
      <c r="FN577" s="32">
        <f>IF(AND($AW577&lt;&gt;$FF$7),1,0)</f>
        <v>0</v>
      </c>
      <c r="FO577" s="32">
        <f>IF(AND($BE577&lt;&gt;$FF$7),1,0)</f>
        <v>0</v>
      </c>
      <c r="FP577" s="32">
        <f>IF(AND($BI577&lt;&gt;$FF$7),1,0)</f>
        <v>0</v>
      </c>
      <c r="FQ577" s="32">
        <f>IF(AND($BQ577&lt;&gt;$FF$7),1,0)</f>
        <v>0</v>
      </c>
      <c r="FR577" s="32">
        <f>IF(AND($BU577&lt;&gt;$FF$7),1,0)</f>
        <v>0</v>
      </c>
      <c r="FU577" s="294">
        <f t="shared" ref="FU577" si="29509">IF($K577&lt;&gt;"NG",$GG577,0)</f>
        <v>0</v>
      </c>
      <c r="FV577" s="294">
        <f t="shared" ref="FV577" si="29510">IF($O577&lt;&gt;"NG",$GG577,0)</f>
        <v>0</v>
      </c>
      <c r="FW577" s="294">
        <f t="shared" ref="FW577" si="29511">IF($S577&lt;&gt;"NG",$GG577,0)</f>
        <v>0</v>
      </c>
      <c r="FX577" s="294">
        <f t="shared" ref="FX577" si="29512">IF($W577&lt;&gt;"NG",$GG577,0)</f>
        <v>0</v>
      </c>
      <c r="FY577" s="294">
        <f t="shared" ref="FY577" si="29513">IF($AE577&lt;&gt;"NG",$GG577,0)</f>
        <v>0</v>
      </c>
      <c r="FZ577" s="294">
        <f t="shared" ref="FZ577" si="29514">IF($AI577&lt;&gt;"NG",$GG577,0)</f>
        <v>0</v>
      </c>
      <c r="GA577" s="294">
        <f t="shared" ref="GA577" si="29515">IF($AQ577&lt;&gt;"NG",$GG577,0)</f>
        <v>0</v>
      </c>
      <c r="GB577" s="294">
        <f t="shared" ref="GB577" si="29516">IF($AU577&lt;&gt;"NG",$GG577,0)</f>
        <v>0</v>
      </c>
      <c r="GC577" s="294">
        <f t="shared" ref="GC577" si="29517">IF($BC577&lt;&gt;"NG",$GG577,0)</f>
        <v>0</v>
      </c>
      <c r="GD577" s="294">
        <f t="shared" ref="GD577" si="29518">IF($BG577&lt;&gt;"NG",$GG577,0)</f>
        <v>0</v>
      </c>
      <c r="GE577" s="294">
        <f t="shared" ref="GE577" si="29519">IF($BO577&lt;&gt;"NG",$GG577,0)</f>
        <v>0</v>
      </c>
      <c r="GF577" s="294">
        <f t="shared" ref="GF577" si="29520">IF($BS577&lt;&gt;"NG",$GG577,0)</f>
        <v>0</v>
      </c>
      <c r="GG577" s="294" t="e">
        <f>VLOOKUP($D577,リスト!$D:$S,15,FALSE)</f>
        <v>#N/A</v>
      </c>
      <c r="GH577" s="2" t="e">
        <f>INDEX(リスト!$V:$V,MATCH(中日程計画表!$D577,リスト!$D:$D,0))</f>
        <v>#N/A</v>
      </c>
      <c r="GI577" s="2" t="e">
        <f>INDEX(リスト!$A:$A,MATCH(中日程計画表!$D577,リスト!$D:$D,0))</f>
        <v>#N/A</v>
      </c>
      <c r="GJ577" s="2" t="e">
        <f>INDEX(リスト!$U:$U,MATCH(中日程計画表!$D577,リスト!$D:$D,0))</f>
        <v>#N/A</v>
      </c>
      <c r="GK577" s="5" t="e">
        <f>INDEX(リスト!$W:$W,MATCH(中日程計画表!$D577,リスト!$D:$D,0))</f>
        <v>#N/A</v>
      </c>
      <c r="GL577" s="2" t="s">
        <v>200</v>
      </c>
      <c r="GM577" s="296">
        <f>D577</f>
        <v>0</v>
      </c>
      <c r="GN577" s="296">
        <f>E577</f>
        <v>0</v>
      </c>
      <c r="GU577" s="460" t="str">
        <f t="shared" ref="GU577" si="29521">AE577</f>
        <v>NG</v>
      </c>
      <c r="GV577" s="460">
        <f t="shared" ref="GV577" si="29522">EI577</f>
        <v>0</v>
      </c>
      <c r="GW577" s="460">
        <f t="shared" ref="GW577" si="29523">EI578</f>
        <v>0</v>
      </c>
      <c r="GX577" s="462">
        <f t="shared" ref="GX577" si="29524">EV577</f>
        <v>0</v>
      </c>
      <c r="GY577" s="460" t="str">
        <f t="shared" ref="GY577" si="29525">AI577</f>
        <v>NG</v>
      </c>
      <c r="GZ577" s="460">
        <f t="shared" ref="GZ577" si="29526">EJ577</f>
        <v>0</v>
      </c>
      <c r="HA577" s="460">
        <f t="shared" ref="HA577" si="29527">EJ578</f>
        <v>0</v>
      </c>
      <c r="HB577" s="462">
        <f t="shared" ref="HB577" si="29528">EW577</f>
        <v>0</v>
      </c>
      <c r="HC577" s="460" t="str">
        <f t="shared" ref="HC577" si="29529">AQ577</f>
        <v>NG</v>
      </c>
      <c r="HD577" s="460">
        <f t="shared" ref="HD577" si="29530">EK577</f>
        <v>0</v>
      </c>
      <c r="HE577" s="460">
        <f t="shared" ref="HE577" si="29531">EK578</f>
        <v>0</v>
      </c>
      <c r="HF577" s="462">
        <f t="shared" ref="HF577" si="29532">EX577</f>
        <v>0</v>
      </c>
      <c r="HG577" s="460" t="str">
        <f t="shared" ref="HG577" si="29533">AU577</f>
        <v>NG</v>
      </c>
      <c r="HH577" s="460">
        <f t="shared" ref="HH577" si="29534">EL577</f>
        <v>0</v>
      </c>
      <c r="HI577" s="460">
        <f t="shared" ref="HI577" si="29535">EL578</f>
        <v>0</v>
      </c>
      <c r="HJ577" s="462">
        <f t="shared" ref="HJ577" si="29536">EY577</f>
        <v>0</v>
      </c>
      <c r="HK577" s="460" t="str">
        <f t="shared" ref="HK577" si="29537">BC577</f>
        <v>NG</v>
      </c>
      <c r="HL577" s="460">
        <f t="shared" ref="HL577" si="29538">EM577</f>
        <v>0</v>
      </c>
      <c r="HM577" s="460">
        <f t="shared" ref="HM577" si="29539">EM578</f>
        <v>0</v>
      </c>
      <c r="HN577" s="462">
        <f t="shared" ref="HN577" si="29540">EZ577</f>
        <v>0</v>
      </c>
      <c r="HO577" s="460" t="str">
        <f t="shared" ref="HO577" si="29541">BG577</f>
        <v>NG</v>
      </c>
      <c r="HP577" s="460">
        <f t="shared" ref="HP577" si="29542">EN577</f>
        <v>0</v>
      </c>
      <c r="HQ577" s="460">
        <f t="shared" ref="HQ577" si="29543">EN578</f>
        <v>0</v>
      </c>
      <c r="HR577" s="462">
        <f t="shared" ref="HR577" si="29544">FA577</f>
        <v>0</v>
      </c>
      <c r="HS577" s="332"/>
    </row>
    <row r="578" spans="1:227" ht="12" customHeight="1">
      <c r="A578" s="489"/>
      <c r="B578" s="487"/>
      <c r="C578" s="475"/>
      <c r="D578" s="485"/>
      <c r="E578" s="483"/>
      <c r="F578" s="317"/>
      <c r="G578" s="317"/>
      <c r="H578" s="317"/>
      <c r="I578" s="317"/>
      <c r="J578" s="316"/>
      <c r="K578" s="481"/>
      <c r="L578" s="77"/>
      <c r="M578" s="77"/>
      <c r="N578" s="471"/>
      <c r="O578" s="475"/>
      <c r="P578" s="77"/>
      <c r="Q578" s="77"/>
      <c r="R578" s="471"/>
      <c r="S578" s="475"/>
      <c r="T578" s="77"/>
      <c r="U578" s="77"/>
      <c r="V578" s="471"/>
      <c r="W578" s="473"/>
      <c r="X578" s="77"/>
      <c r="Y578" s="77"/>
      <c r="Z578" s="471"/>
      <c r="AA578" s="477"/>
      <c r="AB578" s="80"/>
      <c r="AC578" s="80"/>
      <c r="AD578" s="471"/>
      <c r="AE578" s="473"/>
      <c r="AF578" s="77"/>
      <c r="AG578" s="77"/>
      <c r="AH578" s="471"/>
      <c r="AI578" s="473"/>
      <c r="AJ578" s="77"/>
      <c r="AK578" s="77"/>
      <c r="AL578" s="471"/>
      <c r="AM578" s="477"/>
      <c r="AN578" s="80"/>
      <c r="AO578" s="80"/>
      <c r="AP578" s="471"/>
      <c r="AQ578" s="473"/>
      <c r="AR578" s="77"/>
      <c r="AS578" s="77"/>
      <c r="AT578" s="471"/>
      <c r="AU578" s="473"/>
      <c r="AV578" s="77"/>
      <c r="AW578" s="77"/>
      <c r="AX578" s="471"/>
      <c r="AY578" s="477"/>
      <c r="AZ578" s="80"/>
      <c r="BA578" s="80"/>
      <c r="BB578" s="471"/>
      <c r="BC578" s="475"/>
      <c r="BD578" s="77"/>
      <c r="BE578" s="77"/>
      <c r="BF578" s="471"/>
      <c r="BG578" s="473"/>
      <c r="BH578" s="77"/>
      <c r="BI578" s="77"/>
      <c r="BJ578" s="471"/>
      <c r="BK578" s="477"/>
      <c r="BL578" s="80"/>
      <c r="BM578" s="80"/>
      <c r="BN578" s="471"/>
      <c r="BO578" s="475"/>
      <c r="BP578" s="77"/>
      <c r="BQ578" s="77"/>
      <c r="BR578" s="471"/>
      <c r="BS578" s="473"/>
      <c r="BT578" s="77"/>
      <c r="BU578" s="77"/>
      <c r="BV578" s="471"/>
      <c r="BW578" s="469"/>
      <c r="BX578" s="467"/>
      <c r="BY578" s="490"/>
      <c r="CA578" s="19">
        <f t="shared" ref="CA578" si="29545">IF(AND($N577=1,$M578&lt;&gt;$BZ$7),1,0)</f>
        <v>0</v>
      </c>
      <c r="CB578" s="19">
        <f t="shared" ref="CB578" si="29546">IF(AND($R577=1,$Q578&lt;&gt;$BZ$7),1,0)</f>
        <v>0</v>
      </c>
      <c r="CC578" s="19">
        <f t="shared" ref="CC578" si="29547">IF(AND($V577=1,$U578&lt;&gt;$BZ$7),1,0)</f>
        <v>0</v>
      </c>
      <c r="CD578" s="19">
        <f t="shared" ref="CD578" si="29548">IF(AND($Z577=1,$Y578&lt;&gt;$BZ$7),1,0)</f>
        <v>0</v>
      </c>
      <c r="CE578" s="19">
        <f t="shared" ref="CE578" si="29549">IF(AND($AH577=1,$AG578&lt;&gt;$BZ$7),1,0)</f>
        <v>0</v>
      </c>
      <c r="CF578" s="19">
        <f t="shared" ref="CF578" si="29550">IF(AND($AL577=1,$AK578&lt;&gt;$BZ$7),1,0)</f>
        <v>0</v>
      </c>
      <c r="CG578" s="19">
        <f t="shared" ref="CG578" si="29551">IF(AND($AT577=1,$AS578&lt;&gt;$BZ$7),1,0)</f>
        <v>0</v>
      </c>
      <c r="CH578" s="19">
        <f t="shared" ref="CH578" si="29552">IF(AND($AX577=1,$AW578&lt;&gt;$BZ$7),1,0)</f>
        <v>0</v>
      </c>
      <c r="CI578" s="19">
        <f t="shared" ref="CI578" si="29553">IF(AND($BF577=1,$BE578&lt;&gt;$BZ$7),1,0)</f>
        <v>0</v>
      </c>
      <c r="CJ578" s="19">
        <f t="shared" ref="CJ578" si="29554">IF(AND($BJ577=1,$BI578&lt;&gt;$BZ$7),1,0)</f>
        <v>0</v>
      </c>
      <c r="CK578" s="19">
        <f t="shared" ref="CK578" si="29555">IF(AND($BR577=1,$BQ578&lt;&gt;$BZ$7),1,0)</f>
        <v>0</v>
      </c>
      <c r="CL578" s="19">
        <f t="shared" ref="CL578" si="29556">IF(AND($BV577=1,$BU578&lt;&gt;$BZ$7),1,0)</f>
        <v>0</v>
      </c>
      <c r="CO578" s="19">
        <f>IF(AND($M578&lt;&gt;$CN$7,$M578&lt;=$CN$6),1,0)</f>
        <v>0</v>
      </c>
      <c r="CP578" s="19">
        <f>IF(AND($Q578&lt;&gt;$CN$7,$Q578&lt;=$CN$6),1,0)</f>
        <v>0</v>
      </c>
      <c r="CQ578" s="19">
        <f>IF(AND($U578&lt;&gt;$CN$7,$U578&lt;=$CN$6),1,0)</f>
        <v>0</v>
      </c>
      <c r="CR578" s="19">
        <f>IF(AND($Y578&lt;&gt;$CN$7,$Y578&lt;=$CN$6),1,0)</f>
        <v>0</v>
      </c>
      <c r="CS578" s="19">
        <f>IF(AND($AG578&lt;&gt;$CN$7,$AG578&lt;=$CN$6),1,0)</f>
        <v>0</v>
      </c>
      <c r="CT578" s="19">
        <f>IF(AND($AK578&lt;&gt;$CN$7,$AK578&lt;=$CN$6),1,0)</f>
        <v>0</v>
      </c>
      <c r="CU578" s="19">
        <f>IF(AND($AS578&lt;&gt;$CN$7,$AS578&lt;=$CN$6),1,0)</f>
        <v>0</v>
      </c>
      <c r="CV578" s="19">
        <f>IF(AND($AW578&lt;&gt;$CN$7,$AW578&lt;=$CN$6),1,0)</f>
        <v>0</v>
      </c>
      <c r="CW578" s="19">
        <f>IF(AND($BE578&lt;&gt;$CN$7,$BE578&lt;=$CN$6),1,0)</f>
        <v>0</v>
      </c>
      <c r="CX578" s="19">
        <f>IF(AND($BI578&lt;&gt;$CN$7,$BI578&lt;=$CN$6),1,0)</f>
        <v>0</v>
      </c>
      <c r="CY578" s="19">
        <f>IF(AND($BQ578&lt;&gt;$CN$7,$BQ578&lt;=$CN$6),1,0)</f>
        <v>0</v>
      </c>
      <c r="CZ578" s="19">
        <f>IF(AND($BU578&lt;&gt;$CN$7,$BU578&lt;=$CN$6),1,0)</f>
        <v>0</v>
      </c>
      <c r="DC578" s="19">
        <f>IF($N577=1,1,0)</f>
        <v>0</v>
      </c>
      <c r="DD578" s="19">
        <f>IF($R577=1,1,0)</f>
        <v>0</v>
      </c>
      <c r="DE578" s="19">
        <f>IF($V577=1,1,0)</f>
        <v>0</v>
      </c>
      <c r="DF578" s="19">
        <f>IF($Z577=1,1,0)</f>
        <v>0</v>
      </c>
      <c r="DG578" s="19">
        <f>IF($AH577=1,1,0)</f>
        <v>0</v>
      </c>
      <c r="DH578" s="19">
        <f>IF($AL577=1,1,0)</f>
        <v>0</v>
      </c>
      <c r="DI578" s="19">
        <f>IF($AT577=1,1,0)</f>
        <v>0</v>
      </c>
      <c r="DJ578" s="19">
        <f>IF($AX577=1,1,0)</f>
        <v>0</v>
      </c>
      <c r="DK578" s="19">
        <f>IF($BF577=1,1,0)</f>
        <v>0</v>
      </c>
      <c r="DL578" s="19">
        <f>IF($BJ577=1,1,0)</f>
        <v>0</v>
      </c>
      <c r="DM578" s="19">
        <f>IF($BR577=1,1,0)</f>
        <v>0</v>
      </c>
      <c r="DN578" s="19">
        <f>IF($BV577=1,1,0)</f>
        <v>0</v>
      </c>
      <c r="DQ578" s="19">
        <f t="shared" ref="DQ578:DQ606" si="29557">IF($N577=1,1,0)</f>
        <v>0</v>
      </c>
      <c r="DR578" s="19">
        <f t="shared" ref="DR578:DR606" si="29558">IF($R577=1,1,0)</f>
        <v>0</v>
      </c>
      <c r="DS578" s="19">
        <f t="shared" ref="DS578:DS606" si="29559">IF($V577=1,1,0)</f>
        <v>0</v>
      </c>
      <c r="DT578" s="19">
        <f t="shared" ref="DT578:DT606" si="29560">IF($Z577=1,1,0)</f>
        <v>0</v>
      </c>
      <c r="DU578" s="19">
        <f t="shared" ref="DU578:DU606" si="29561">IF($AH577=1,1,0)</f>
        <v>0</v>
      </c>
      <c r="DV578" s="19">
        <f t="shared" ref="DV578:DV606" si="29562">IF($AL577=1,1,0)</f>
        <v>0</v>
      </c>
      <c r="DW578" s="19">
        <f t="shared" ref="DW578:DW606" si="29563">IF($AT577=1,1,0)</f>
        <v>0</v>
      </c>
      <c r="DX578" s="19">
        <f t="shared" ref="DX578:DX606" si="29564">IF($AX577=1,1,0)</f>
        <v>0</v>
      </c>
      <c r="DY578" s="19">
        <f t="shared" ref="DY578:DY606" si="29565">IF($BF577=1,1,0)</f>
        <v>0</v>
      </c>
      <c r="DZ578" s="19">
        <f t="shared" ref="DZ578:DZ606" si="29566">IF($BJ577=1,1,0)</f>
        <v>0</v>
      </c>
      <c r="EA578" s="19">
        <f t="shared" ref="EA578:EA606" si="29567">IF($BR577=1,1,0)</f>
        <v>0</v>
      </c>
      <c r="EB578" s="19">
        <f t="shared" ref="EB578:EB606" si="29568">IF($BV577=1,1,0)</f>
        <v>0</v>
      </c>
      <c r="EE578" s="329">
        <f>N577*$FU578*週間進捗報告書!$G$9</f>
        <v>0</v>
      </c>
      <c r="EF578" s="329">
        <f>R577*$FV578*週間進捗報告書!$G$10</f>
        <v>0</v>
      </c>
      <c r="EG578" s="329">
        <f>V577*$FW578*週間進捗報告書!$G$11</f>
        <v>0</v>
      </c>
      <c r="EH578" s="329">
        <f>Z577*$FX578*週間進捗報告書!$G$12</f>
        <v>0</v>
      </c>
      <c r="EI578" s="329">
        <f>AH577*$FY578*週間進捗報告書!$G$13</f>
        <v>0</v>
      </c>
      <c r="EJ578" s="329">
        <f>AL577*$FZ578*週間進捗報告書!$G$14</f>
        <v>0</v>
      </c>
      <c r="EK578" s="329">
        <f>AT577*$GA578*週間進捗報告書!$G$15</f>
        <v>0</v>
      </c>
      <c r="EL578" s="329">
        <f>AX577*$GB578*週間進捗報告書!$G$16</f>
        <v>0</v>
      </c>
      <c r="EM578" s="329">
        <f>BF577*$GC578*週間進捗報告書!$G$17</f>
        <v>0</v>
      </c>
      <c r="EN578" s="329">
        <f>BJ577*$GD578*週間進捗報告書!$G$18</f>
        <v>0</v>
      </c>
      <c r="EO578" s="329">
        <f>BR577*$GE578*週間進捗報告書!$G$19</f>
        <v>0</v>
      </c>
      <c r="EP578" s="329">
        <f>BV577*$GF578*週間進捗報告書!$G$20</f>
        <v>0</v>
      </c>
      <c r="ER578" s="547"/>
      <c r="ES578" s="547"/>
      <c r="ET578" s="547"/>
      <c r="EU578" s="547"/>
      <c r="EV578" s="547"/>
      <c r="EW578" s="547"/>
      <c r="EX578" s="547"/>
      <c r="EY578" s="547"/>
      <c r="EZ578" s="547"/>
      <c r="FA578" s="547"/>
      <c r="FB578" s="547"/>
      <c r="FC578" s="547"/>
      <c r="FD578" s="547"/>
      <c r="FE578" s="332"/>
      <c r="FG578" s="19"/>
      <c r="FH578" s="19"/>
      <c r="FI578" s="19"/>
      <c r="FJ578" s="19"/>
      <c r="FK578" s="19"/>
      <c r="FL578" s="19"/>
      <c r="FM578" s="19"/>
      <c r="FN578" s="19"/>
      <c r="FO578" s="19"/>
      <c r="FP578" s="19"/>
      <c r="FQ578" s="19"/>
      <c r="FR578" s="19"/>
      <c r="FU578" s="295">
        <f t="shared" ref="FU578" si="29569">FU577</f>
        <v>0</v>
      </c>
      <c r="FV578" s="295">
        <f t="shared" ref="FV578" si="29570">FV577</f>
        <v>0</v>
      </c>
      <c r="FW578" s="295">
        <f t="shared" ref="FW578" si="29571">FW577</f>
        <v>0</v>
      </c>
      <c r="FX578" s="295">
        <f t="shared" ref="FX578" si="29572">FX577</f>
        <v>0</v>
      </c>
      <c r="FY578" s="295">
        <f t="shared" ref="FY578" si="29573">FY577</f>
        <v>0</v>
      </c>
      <c r="FZ578" s="295">
        <f t="shared" ref="FZ578" si="29574">FZ577</f>
        <v>0</v>
      </c>
      <c r="GA578" s="295">
        <f t="shared" ref="GA578" si="29575">GA577</f>
        <v>0</v>
      </c>
      <c r="GB578" s="295">
        <f t="shared" ref="GB578" si="29576">GB577</f>
        <v>0</v>
      </c>
      <c r="GC578" s="295">
        <f t="shared" ref="GC578" si="29577">GC577</f>
        <v>0</v>
      </c>
      <c r="GD578" s="295">
        <f t="shared" ref="GD578" si="29578">GD577</f>
        <v>0</v>
      </c>
      <c r="GE578" s="295">
        <f t="shared" ref="GE578" si="29579">GE577</f>
        <v>0</v>
      </c>
      <c r="GF578" s="295">
        <f t="shared" ref="GF578" si="29580">GF577</f>
        <v>0</v>
      </c>
      <c r="GG578" s="295" t="e">
        <f t="shared" ref="GG578" si="29581">GG577</f>
        <v>#N/A</v>
      </c>
      <c r="GH578" s="2" t="e">
        <f>INDEX(リスト!$V:$V,MATCH(中日程計画表!$D577,リスト!$D:$D,0))</f>
        <v>#N/A</v>
      </c>
      <c r="GI578" s="2" t="e">
        <f>INDEX(リスト!$A:$A,MATCH(中日程計画表!$D577,リスト!$D:$D,0))</f>
        <v>#N/A</v>
      </c>
      <c r="GJ578" s="2" t="e">
        <f>INDEX(リスト!$U:$U,MATCH(中日程計画表!$D577,リスト!$D:$D,0))</f>
        <v>#N/A</v>
      </c>
      <c r="GK578" s="5" t="e">
        <f>INDEX(リスト!$W:$W,MATCH(中日程計画表!$D577,リスト!$D:$D,0))</f>
        <v>#N/A</v>
      </c>
      <c r="GL578" s="2" t="s">
        <v>201</v>
      </c>
      <c r="GM578" s="296">
        <f t="shared" ref="GM578" si="29582">GM577</f>
        <v>0</v>
      </c>
      <c r="GN578" s="296">
        <f t="shared" ref="GN578" si="29583">GN577</f>
        <v>0</v>
      </c>
      <c r="GU578" s="461"/>
      <c r="GV578" s="460"/>
      <c r="GW578" s="460"/>
      <c r="GX578" s="461"/>
      <c r="GY578" s="461"/>
      <c r="GZ578" s="460"/>
      <c r="HA578" s="460"/>
      <c r="HB578" s="461"/>
      <c r="HC578" s="461"/>
      <c r="HD578" s="460"/>
      <c r="HE578" s="460"/>
      <c r="HF578" s="461"/>
      <c r="HG578" s="461"/>
      <c r="HH578" s="460"/>
      <c r="HI578" s="460"/>
      <c r="HJ578" s="461"/>
      <c r="HK578" s="461"/>
      <c r="HL578" s="460"/>
      <c r="HM578" s="460"/>
      <c r="HN578" s="461"/>
      <c r="HO578" s="461"/>
      <c r="HP578" s="460"/>
      <c r="HQ578" s="460"/>
      <c r="HR578" s="461"/>
      <c r="HS578" s="4"/>
    </row>
    <row r="579" spans="1:227" ht="12" customHeight="1">
      <c r="A579" s="488" t="str">
        <f t="shared" ref="A579" ca="1" si="29584">INDIRECT("リスト!A"&amp;B579+6)</f>
        <v/>
      </c>
      <c r="B579" s="486">
        <f t="shared" si="29481"/>
        <v>287</v>
      </c>
      <c r="C579" s="474" t="str">
        <f>機能グループ名</f>
        <v/>
      </c>
      <c r="D579" s="484">
        <f>機能ID</f>
        <v>0</v>
      </c>
      <c r="E579" s="482">
        <f>機能名</f>
        <v>0</v>
      </c>
      <c r="F579" s="315"/>
      <c r="G579" s="315"/>
      <c r="H579" s="315"/>
      <c r="I579" s="315"/>
      <c r="J579" s="316"/>
      <c r="K579" s="480" t="str">
        <f>担当者_SR</f>
        <v>NG</v>
      </c>
      <c r="L579" s="76"/>
      <c r="M579" s="76"/>
      <c r="N579" s="470"/>
      <c r="O579" s="474" t="str">
        <f>担当者_SRR</f>
        <v>NG</v>
      </c>
      <c r="P579" s="76"/>
      <c r="Q579" s="76"/>
      <c r="R579" s="470"/>
      <c r="S579" s="474" t="str">
        <f>担当者_DS</f>
        <v>NG</v>
      </c>
      <c r="T579" s="76"/>
      <c r="U579" s="76"/>
      <c r="V579" s="470"/>
      <c r="W579" s="472" t="str">
        <f>担当者_DSR</f>
        <v>NG</v>
      </c>
      <c r="X579" s="76"/>
      <c r="Y579" s="76"/>
      <c r="Z579" s="470"/>
      <c r="AA579" s="476"/>
      <c r="AB579" s="79"/>
      <c r="AC579" s="79"/>
      <c r="AD579" s="470">
        <f>IF(AC580 &lt;&gt; "",1,0)</f>
        <v>0</v>
      </c>
      <c r="AE579" s="472" t="str">
        <f>担当者_CD</f>
        <v>NG</v>
      </c>
      <c r="AF579" s="76"/>
      <c r="AG579" s="76"/>
      <c r="AH579" s="470"/>
      <c r="AI579" s="472" t="str">
        <f>担当者_DD</f>
        <v>NG</v>
      </c>
      <c r="AJ579" s="76"/>
      <c r="AK579" s="76"/>
      <c r="AL579" s="470"/>
      <c r="AM579" s="476"/>
      <c r="AN579" s="79"/>
      <c r="AO579" s="79"/>
      <c r="AP579" s="470">
        <f>IF(AO580 &lt;&gt; "",1,0)</f>
        <v>0</v>
      </c>
      <c r="AQ579" s="472" t="str">
        <f>担当者_MCL</f>
        <v>NG</v>
      </c>
      <c r="AR579" s="76"/>
      <c r="AS579" s="76"/>
      <c r="AT579" s="470"/>
      <c r="AU579" s="472" t="str">
        <f>担当者_MCLR</f>
        <v>NG</v>
      </c>
      <c r="AV579" s="76"/>
      <c r="AW579" s="76"/>
      <c r="AX579" s="470"/>
      <c r="AY579" s="476"/>
      <c r="AZ579" s="79"/>
      <c r="BA579" s="79"/>
      <c r="BB579" s="470">
        <f>IF(BA580 &lt;&gt; "",1,0)</f>
        <v>0</v>
      </c>
      <c r="BC579" s="474" t="str">
        <f>担当者_MT</f>
        <v>NG</v>
      </c>
      <c r="BD579" s="76"/>
      <c r="BE579" s="76"/>
      <c r="BF579" s="470"/>
      <c r="BG579" s="472" t="str">
        <f>担当者_M検</f>
        <v>NG</v>
      </c>
      <c r="BH579" s="76"/>
      <c r="BI579" s="76"/>
      <c r="BJ579" s="470"/>
      <c r="BK579" s="476"/>
      <c r="BL579" s="79"/>
      <c r="BM579" s="79"/>
      <c r="BN579" s="470">
        <v>0</v>
      </c>
      <c r="BO579" s="474" t="str">
        <f>担当者_モテ</f>
        <v>NG</v>
      </c>
      <c r="BP579" s="76"/>
      <c r="BQ579" s="76"/>
      <c r="BR579" s="470"/>
      <c r="BS579" s="472" t="str">
        <f>担当者_モテR</f>
        <v>NG</v>
      </c>
      <c r="BT579" s="76"/>
      <c r="BU579" s="76"/>
      <c r="BV579" s="470"/>
      <c r="BW579" s="468">
        <f t="shared" ref="BW579" si="29585">IFERROR(SUM(IF(K579&lt;&gt;"NG",N579*K$1,0),IF(O579&lt;&gt;"NG",R579*O$1,0),IF(S579&lt;&gt;"NG",V579*S$1,0),IF(W579&lt;&gt;"NG",Z579*W$1,0),IF(AA579&lt;&gt;"NG",AD579*AA$1,0),IF(AE579&lt;&gt;"NG",AH579*AE$1,0),IF(AI579&lt;&gt;"NG",AL579*AI$1,0),IF(AM579&lt;&gt;"NG",AP579*AM$1,0),IF(AQ579&lt;&gt;"NG",AT579*AQ$1,0),IF(AU579&lt;&gt;"NG",AX579*AU$1,0),IF(AY579&lt;&gt;"NG",BB579*AY$1,0),IF(BC579&lt;&gt;"NG",BF579*BC$1,0),IF(BG579&lt;&gt;"NG",BJ579*BG$1,0),IF(BK579&lt;&gt;"NG",BN579*BK$1,0),IF(BO579&lt;&gt;"NG",BR579*BO$1,0),IF(BS579&lt;&gt;"NG",BV579*BS$1,0))/SUM(IF(K579&lt;&gt;"NG",K$1,0),IF(O579&lt;&gt;"NG",O$1,0),IF(S579&lt;&gt;"NG",S$1,0),IF(W579&lt;&gt;"NG",W$1,0),IF(AA579&lt;&gt;"NG",AA$1,0),IF(AE579&lt;&gt;"NG",AE$1,0),IF(AI579&lt;&gt;"NG",AI$1,0),IF(AM579&lt;&gt;"NG",AM$1,0),IF(AQ579&lt;&gt;"NG",AQ$1,0),IF(AU579&lt;&gt;"NG",AU$1,0),IF(AY579&lt;&gt;"NG",AY$1,0),IF(BC579&lt;&gt;"NG",BC$1,0),IF(BG579&lt;&gt;"NG",BG$1,0),IF(BK579&lt;&gt;"NG",BK$1,0),IF(BO579&lt;&gt;"NG",BO$1,0),IF(BS579&lt;&gt;"NG",BS$1,0)),0)</f>
        <v>0</v>
      </c>
      <c r="BX579" s="466"/>
      <c r="BY579" s="490"/>
      <c r="BZ579" s="5"/>
      <c r="CA579" s="32">
        <f t="shared" ref="CA579" si="29586">IF(AND($M579&lt;&gt;$BZ$5,$M579&lt;=$BZ$6,$M579&lt;&gt;$BZ$7),1,0)</f>
        <v>0</v>
      </c>
      <c r="CB579" s="32">
        <f t="shared" ref="CB579" si="29587">IF(AND($Q579&lt;&gt;$BZ$5,$Q579&lt;=$BZ$6,$Q579&lt;&gt;$BZ$7),1,0)</f>
        <v>0</v>
      </c>
      <c r="CC579" s="32">
        <f t="shared" ref="CC579" si="29588">IF(AND($U579&lt;&gt;$BZ$5,$U579&lt;=$BZ$6,$U579&lt;&gt;$BZ$7),1,0)</f>
        <v>0</v>
      </c>
      <c r="CD579" s="32">
        <f t="shared" ref="CD579" si="29589">IF(AND($Y579&lt;&gt;$BZ$5,$Y579&lt;=$BZ$6,$Y579&lt;&gt;$BZ$7),1,0)</f>
        <v>0</v>
      </c>
      <c r="CE579" s="32">
        <f t="shared" ref="CE579" si="29590">IF(AND($AG579&lt;&gt;$BZ$5,$AG579&lt;=$BZ$6,$AG579&lt;&gt;$BZ$7),1,0)</f>
        <v>0</v>
      </c>
      <c r="CF579" s="32">
        <f t="shared" ref="CF579" si="29591">IF(AND($AK579&lt;&gt;$BZ$5,$AK579&lt;=$BZ$6,$AK579&lt;&gt;$BZ$7),1,0)</f>
        <v>0</v>
      </c>
      <c r="CG579" s="32">
        <f t="shared" ref="CG579" si="29592">IF(AND($AS579&lt;&gt;$BZ$5,$AS579&lt;=$BZ$6,$AS579&lt;&gt;$BZ$7),1,0)</f>
        <v>0</v>
      </c>
      <c r="CH579" s="32">
        <f t="shared" ref="CH579" si="29593">IF(AND($AW579&lt;&gt;$BZ$5,$AW579&lt;=$BZ$6,$AW579&lt;&gt;$BZ$7),1,0)</f>
        <v>0</v>
      </c>
      <c r="CI579" s="32">
        <f t="shared" ref="CI579" si="29594">IF(AND($BE579&lt;&gt;$BZ$5,$BE579&lt;=$BZ$6,$BE579&lt;&gt;$BZ$7),1,0)</f>
        <v>0</v>
      </c>
      <c r="CJ579" s="32">
        <f t="shared" ref="CJ579" si="29595">IF(AND($BI579&lt;&gt;$BZ$5,$BI579&lt;=$BZ$6,$BI579&lt;&gt;$BZ$7),1,0)</f>
        <v>0</v>
      </c>
      <c r="CK579" s="32">
        <f t="shared" ref="CK579" si="29596">IF(AND($BQ579&lt;&gt;$BZ$5,$BQ579&lt;=$BZ$6,$BQ579&lt;&gt;$BZ$7),1,0)</f>
        <v>0</v>
      </c>
      <c r="CL579" s="32">
        <f t="shared" ref="CL579" si="29597">IF(AND($BU579&lt;&gt;$BZ$5,$BU579&lt;=$BZ$6,$BU579&lt;&gt;$BZ$7),1,0)</f>
        <v>0</v>
      </c>
      <c r="CO579" s="32">
        <f>IF(AND($M579&lt;&gt;$CN$5,$M579&lt;=$CN$6,$M579&lt;&gt;$CN$7),1,0)</f>
        <v>0</v>
      </c>
      <c r="CP579" s="32">
        <f>IF(AND($Q579&lt;&gt;$CN$5,$Q579&lt;=$CN$6,$Q579&lt;&gt;$CN$7),1,0)</f>
        <v>0</v>
      </c>
      <c r="CQ579" s="32">
        <f>IF(AND($U579&lt;&gt;$CN$5,$U579&lt;=$CN$6,$U579&lt;&gt;$CN$7),1,0)</f>
        <v>0</v>
      </c>
      <c r="CR579" s="32">
        <f>IF(AND($Y579&lt;&gt;$CN$5,$Y579&lt;=$CN$6,$Y579&lt;&gt;$CN$7),1,0)</f>
        <v>0</v>
      </c>
      <c r="CS579" s="32">
        <f>IF(AND($AG579&lt;&gt;$CN$5,$AG579&lt;=$CN$6,$AG579&lt;&gt;$CN$7),1,0)</f>
        <v>0</v>
      </c>
      <c r="CT579" s="32">
        <f>IF(AND($AK579&lt;&gt;$CN$5,$AK579&lt;=$CN$6,$AK579&lt;&gt;$CN$7),1,0)</f>
        <v>0</v>
      </c>
      <c r="CU579" s="32">
        <f>IF(AND($AS579&lt;&gt;$CN$5,$AS579&lt;=$CN$6,$AS579&lt;&gt;$CN$7),1,0)</f>
        <v>0</v>
      </c>
      <c r="CV579" s="32">
        <f>IF(AND($AW579&lt;&gt;$CN$5,$AW579&lt;=$CN$6,$AW579&lt;&gt;$CN$7),1,0)</f>
        <v>0</v>
      </c>
      <c r="CW579" s="32">
        <f>IF(AND($BE579&lt;&gt;$CN$5,$BE579&lt;=$CN$6,$BE579&lt;&gt;$CN$7),1,0)</f>
        <v>0</v>
      </c>
      <c r="CX579" s="32">
        <f>IF(AND($BI579&lt;&gt;$CN$5,$BI579&lt;=$CN$6,$BI579&lt;&gt;$CN$7),1,0)</f>
        <v>0</v>
      </c>
      <c r="CY579" s="32">
        <f>IF(AND($BQ579&lt;&gt;$CN$5,$BQ579&lt;=$CN$6,$BQ579&lt;&gt;$CN$7),1,0)</f>
        <v>0</v>
      </c>
      <c r="CZ579" s="32">
        <f>IF(AND($BU579&lt;&gt;$CN$5,$BU579&lt;=$CN$6,$BU579&lt;&gt;$CN$7),1,0)</f>
        <v>0</v>
      </c>
      <c r="DC579" s="32">
        <f>IF(AND($M579&lt;&gt;$DB$5,$M579&lt;=$DB$6,$M579&lt;&gt;$CN$7),1,0)</f>
        <v>0</v>
      </c>
      <c r="DD579" s="32">
        <f>IF(AND($Q579&lt;&gt;$DB$5,$Q579&lt;=$DB$6,$Q579&lt;&gt;$CN$7),1,0)</f>
        <v>0</v>
      </c>
      <c r="DE579" s="32">
        <f>IF(AND($U579&lt;&gt;$DB$5,$U579&lt;=$DB$6,$U579&lt;&gt;$CN$7),1,0)</f>
        <v>0</v>
      </c>
      <c r="DF579" s="32">
        <f>IF(AND($Y579&lt;&gt;$DB$5,$Y579&lt;=$DB$6,$Y579&lt;&gt;$CN$7),1,0)</f>
        <v>0</v>
      </c>
      <c r="DG579" s="32">
        <f>IF(AND($AG579&lt;&gt;$DB$5,$AG579&lt;=$DB$6,$AG579&lt;&gt;$CN$7),1,0)</f>
        <v>0</v>
      </c>
      <c r="DH579" s="32">
        <f>IF(AND($AK579&lt;&gt;$DB$5,$AK579&lt;=$DB$6,$AK579&lt;&gt;$CN$7),1,0)</f>
        <v>0</v>
      </c>
      <c r="DI579" s="32">
        <f>IF(AND($AS579&lt;&gt;$DB$5,$AS579&lt;=$DB$6,$AS579&lt;&gt;$CN$7),1,0)</f>
        <v>0</v>
      </c>
      <c r="DJ579" s="32">
        <f>IF(AND($AW579&lt;&gt;$DB$5,$AW579&lt;=$DB$6,$AW579&lt;&gt;$CN$7),1,0)</f>
        <v>0</v>
      </c>
      <c r="DK579" s="32">
        <f>IF(AND($BE579&lt;&gt;$DB$5,$BE579&lt;=$DB$6,$BE579&lt;&gt;$CN$7),1,0)</f>
        <v>0</v>
      </c>
      <c r="DL579" s="32">
        <f>IF(AND($BI579&lt;&gt;$DB$5,$BI579&lt;=$DB$6,$BI579&lt;&gt;$CN$7),1,0)</f>
        <v>0</v>
      </c>
      <c r="DM579" s="32">
        <f>IF(AND($BQ579&lt;&gt;$DB$5,$BQ579&lt;=$DB$6,$BQ579&lt;&gt;$CN$7),1,0)</f>
        <v>0</v>
      </c>
      <c r="DN579" s="32">
        <f>IF(AND($BU579&lt;&gt;$DB$5,$BU579&lt;=$DB$6,$BU579&lt;&gt;$CN$7),1,0)</f>
        <v>0</v>
      </c>
      <c r="DQ579" s="32">
        <f t="shared" si="29495"/>
        <v>0</v>
      </c>
      <c r="DR579" s="32">
        <f t="shared" si="29496"/>
        <v>0</v>
      </c>
      <c r="DS579" s="32">
        <f t="shared" si="29497"/>
        <v>0</v>
      </c>
      <c r="DT579" s="32">
        <f t="shared" si="29498"/>
        <v>0</v>
      </c>
      <c r="DU579" s="32">
        <f t="shared" si="29499"/>
        <v>0</v>
      </c>
      <c r="DV579" s="32">
        <f t="shared" si="29500"/>
        <v>0</v>
      </c>
      <c r="DW579" s="32">
        <f t="shared" si="29501"/>
        <v>0</v>
      </c>
      <c r="DX579" s="32">
        <f t="shared" si="29502"/>
        <v>0</v>
      </c>
      <c r="DY579" s="32">
        <f t="shared" si="29503"/>
        <v>0</v>
      </c>
      <c r="DZ579" s="32">
        <f t="shared" si="29504"/>
        <v>0</v>
      </c>
      <c r="EA579" s="32">
        <f t="shared" si="29505"/>
        <v>0</v>
      </c>
      <c r="EB579" s="32">
        <f t="shared" si="29506"/>
        <v>0</v>
      </c>
      <c r="EE579" s="328">
        <f>IF(M579&lt;&gt;"",IF(M579&lt;=$ED$6,1,IF(L579&gt;$ED$6,0,NETWORKDAYS(L579,$ED$6,祭日リスト)/NETWORKDAYS(L579,M579,祭日リスト)))*$GG579*週間進捗報告書!$G$9,0)</f>
        <v>0</v>
      </c>
      <c r="EF579" s="328">
        <f>IF(Q579&lt;&gt;"",IF(Q579&lt;=$ED$6,1,IF(P579&gt;$ED$6,0,NETWORKDAYS(P579,$ED$6,祭日リスト)/NETWORKDAYS(P579,Q579,祭日リスト)))*$GG579*週間進捗報告書!$G$10,0)</f>
        <v>0</v>
      </c>
      <c r="EG579" s="328">
        <f>IF(U579&lt;&gt;"",IF(U579&lt;=$ED$6,1,IF(T579&gt;$ED$6,0,NETWORKDAYS(T579,$ED$6,祭日リスト)/NETWORKDAYS(T579,U579,祭日リスト)))*$GG579*週間進捗報告書!$G$11,0)</f>
        <v>0</v>
      </c>
      <c r="EH579" s="328">
        <f>IF(Y579&lt;&gt;"",IF(Y579&lt;=$ED$6,1,IF(X579&gt;$ED$6,0,NETWORKDAYS(X579,$ED$6,祭日リスト)/NETWORKDAYS(X579,Y579,祭日リスト)))*$GG579*週間進捗報告書!$G$12,0)</f>
        <v>0</v>
      </c>
      <c r="EI579" s="328">
        <f>IF(AG579&lt;&gt;"",IF(AG579&lt;=$ED$6,1,IF(AF579&gt;$ED$6,0,NETWORKDAYS(AF579,$ED$6,祭日リスト)/NETWORKDAYS(AF579,AG579,祭日リスト)))*$GG579*週間進捗報告書!$G$13,0)</f>
        <v>0</v>
      </c>
      <c r="EJ579" s="328">
        <f>IF(AK579&lt;&gt;"",IF(AK579&lt;=$ED$6,1,IF(AJ579&gt;$ED$6,0,NETWORKDAYS(AJ579,$ED$6,祭日リスト)/NETWORKDAYS(AJ579,AK579,祭日リスト)))*$GG579*週間進捗報告書!$G$14,0)</f>
        <v>0</v>
      </c>
      <c r="EK579" s="328">
        <f>IF(AS579&lt;&gt;"",IF(AS579&lt;=$ED$6,1,IF(AR579&gt;$ED$6,0,NETWORKDAYS(AR579,$ED$6,祭日リスト)/NETWORKDAYS(AR579,AS579,祭日リスト)))*$GG579*週間進捗報告書!$G$15,0)</f>
        <v>0</v>
      </c>
      <c r="EL579" s="328">
        <f>IF(AW579&lt;&gt;"",IF(AW579&lt;=$ED$6,1,IF(AV579&gt;$ED$6,0,NETWORKDAYS(AV579,$ED$6,祭日リスト)/NETWORKDAYS(AV579,AW579,祭日リスト)))*$GG579*週間進捗報告書!$G$16,0)</f>
        <v>0</v>
      </c>
      <c r="EM579" s="328">
        <f>IF(BE579&lt;&gt;"",IF(BE579&lt;=$ED$6,1,IF(BD579&gt;$ED$6,0,NETWORKDAYS(BD579,$ED$6,祭日リスト)/NETWORKDAYS(BD579,BE579,祭日リスト)))*$GG579*週間進捗報告書!$G$17,0)</f>
        <v>0</v>
      </c>
      <c r="EN579" s="328">
        <f>IF(BI579&lt;&gt;"",IF(BI579&lt;=$ED$6,1,IF(BH579&gt;$ED$6,0,NETWORKDAYS(BH579,$ED$6,祭日リスト)/NETWORKDAYS(BH579,BI579,祭日リスト)))*$GG579*週間進捗報告書!$G$18,0)</f>
        <v>0</v>
      </c>
      <c r="EO579" s="328">
        <f>IF(BQ579&lt;&gt;"",IF(BQ579&lt;=$ED$6,1,IF(BP579&gt;$ED$6,0,NETWORKDAYS(BP579,$ED$6,祭日リスト)/NETWORKDAYS(BP579,BQ579,祭日リスト)))*$GG579*週間進捗報告書!$G$19,0)</f>
        <v>0</v>
      </c>
      <c r="EP579" s="328">
        <f>IF(BU579&lt;&gt;"",IF(BU579&lt;=$ED$6,1,IF(BT579&gt;$ED$6,0,NETWORKDAYS(BT579,$ED$6,祭日リスト)/NETWORKDAYS(BT579,BU579,祭日リスト)))*$GG579*週間進捗報告書!$G$20,0)</f>
        <v>0</v>
      </c>
      <c r="ER579" s="547">
        <f t="shared" ref="ER579:FC579" si="29598">EE579-EE580</f>
        <v>0</v>
      </c>
      <c r="ES579" s="547">
        <f t="shared" si="29598"/>
        <v>0</v>
      </c>
      <c r="ET579" s="547">
        <f t="shared" si="29598"/>
        <v>0</v>
      </c>
      <c r="EU579" s="547">
        <f t="shared" si="29598"/>
        <v>0</v>
      </c>
      <c r="EV579" s="547">
        <f t="shared" si="29598"/>
        <v>0</v>
      </c>
      <c r="EW579" s="547">
        <f t="shared" si="29598"/>
        <v>0</v>
      </c>
      <c r="EX579" s="547">
        <f t="shared" si="29598"/>
        <v>0</v>
      </c>
      <c r="EY579" s="547">
        <f t="shared" si="29598"/>
        <v>0</v>
      </c>
      <c r="EZ579" s="547">
        <f t="shared" si="29598"/>
        <v>0</v>
      </c>
      <c r="FA579" s="547">
        <f t="shared" si="29598"/>
        <v>0</v>
      </c>
      <c r="FB579" s="547">
        <f t="shared" si="29598"/>
        <v>0</v>
      </c>
      <c r="FC579" s="547">
        <f t="shared" si="29598"/>
        <v>0</v>
      </c>
      <c r="FD579" s="547">
        <f t="shared" ref="FD579" si="29599">SUM(ER579:FC580)</f>
        <v>0</v>
      </c>
      <c r="FE579" s="333"/>
      <c r="FG579" s="32">
        <f>IF(AND($M579&lt;&gt;$FF$7),1,0)</f>
        <v>0</v>
      </c>
      <c r="FH579" s="32">
        <f>IF(AND($Q579&lt;&gt;$FF$7),1,0)</f>
        <v>0</v>
      </c>
      <c r="FI579" s="32">
        <f>IF(AND($U579&lt;&gt;$FF$7),1,0)</f>
        <v>0</v>
      </c>
      <c r="FJ579" s="32">
        <f>IF(AND($Y579&lt;&gt;$FF$7),1,0)</f>
        <v>0</v>
      </c>
      <c r="FK579" s="32">
        <f>IF(AND($AG579&lt;&gt;$FF$7),1,0)</f>
        <v>0</v>
      </c>
      <c r="FL579" s="32">
        <f>IF(AND($AK579&lt;&gt;$FF$7),1,0)</f>
        <v>0</v>
      </c>
      <c r="FM579" s="32">
        <f>IF(AND($AS579&lt;&gt;$FF$7),1,0)</f>
        <v>0</v>
      </c>
      <c r="FN579" s="32">
        <f>IF(AND($AW579&lt;&gt;$FF$7),1,0)</f>
        <v>0</v>
      </c>
      <c r="FO579" s="32">
        <f>IF(AND($BE579&lt;&gt;$FF$7),1,0)</f>
        <v>0</v>
      </c>
      <c r="FP579" s="32">
        <f>IF(AND($BI579&lt;&gt;$FF$7),1,0)</f>
        <v>0</v>
      </c>
      <c r="FQ579" s="32">
        <f>IF(AND($BQ579&lt;&gt;$FF$7),1,0)</f>
        <v>0</v>
      </c>
      <c r="FR579" s="32">
        <f>IF(AND($BU579&lt;&gt;$FF$7),1,0)</f>
        <v>0</v>
      </c>
      <c r="FU579" s="294">
        <f t="shared" ref="FU579" si="29600">IF($K579&lt;&gt;"NG",$GG579,0)</f>
        <v>0</v>
      </c>
      <c r="FV579" s="294">
        <f t="shared" ref="FV579" si="29601">IF($O579&lt;&gt;"NG",$GG579,0)</f>
        <v>0</v>
      </c>
      <c r="FW579" s="294">
        <f t="shared" ref="FW579" si="29602">IF($S579&lt;&gt;"NG",$GG579,0)</f>
        <v>0</v>
      </c>
      <c r="FX579" s="294">
        <f t="shared" ref="FX579" si="29603">IF($W579&lt;&gt;"NG",$GG579,0)</f>
        <v>0</v>
      </c>
      <c r="FY579" s="294">
        <f t="shared" ref="FY579" si="29604">IF($AE579&lt;&gt;"NG",$GG579,0)</f>
        <v>0</v>
      </c>
      <c r="FZ579" s="294">
        <f t="shared" ref="FZ579" si="29605">IF($AI579&lt;&gt;"NG",$GG579,0)</f>
        <v>0</v>
      </c>
      <c r="GA579" s="294">
        <f t="shared" ref="GA579" si="29606">IF($AQ579&lt;&gt;"NG",$GG579,0)</f>
        <v>0</v>
      </c>
      <c r="GB579" s="294">
        <f t="shared" ref="GB579" si="29607">IF($AU579&lt;&gt;"NG",$GG579,0)</f>
        <v>0</v>
      </c>
      <c r="GC579" s="294">
        <f t="shared" ref="GC579" si="29608">IF($BC579&lt;&gt;"NG",$GG579,0)</f>
        <v>0</v>
      </c>
      <c r="GD579" s="294">
        <f t="shared" ref="GD579" si="29609">IF($BG579&lt;&gt;"NG",$GG579,0)</f>
        <v>0</v>
      </c>
      <c r="GE579" s="294">
        <f t="shared" ref="GE579" si="29610">IF($BO579&lt;&gt;"NG",$GG579,0)</f>
        <v>0</v>
      </c>
      <c r="GF579" s="294">
        <f t="shared" ref="GF579" si="29611">IF($BS579&lt;&gt;"NG",$GG579,0)</f>
        <v>0</v>
      </c>
      <c r="GG579" s="294" t="e">
        <f>VLOOKUP($D579,リスト!$D:$S,15,FALSE)</f>
        <v>#N/A</v>
      </c>
      <c r="GH579" s="2" t="e">
        <f>INDEX(リスト!$V:$V,MATCH(中日程計画表!$D579,リスト!$D:$D,0))</f>
        <v>#N/A</v>
      </c>
      <c r="GI579" s="2" t="e">
        <f>INDEX(リスト!$A:$A,MATCH(中日程計画表!$D579,リスト!$D:$D,0))</f>
        <v>#N/A</v>
      </c>
      <c r="GJ579" s="2" t="e">
        <f>INDEX(リスト!$U:$U,MATCH(中日程計画表!$D579,リスト!$D:$D,0))</f>
        <v>#N/A</v>
      </c>
      <c r="GK579" s="5" t="e">
        <f>INDEX(リスト!$W:$W,MATCH(中日程計画表!$D579,リスト!$D:$D,0))</f>
        <v>#N/A</v>
      </c>
      <c r="GL579" s="2" t="s">
        <v>200</v>
      </c>
      <c r="GM579" s="296">
        <f>D579</f>
        <v>0</v>
      </c>
      <c r="GN579" s="296">
        <f>E579</f>
        <v>0</v>
      </c>
      <c r="GU579" s="460" t="str">
        <f t="shared" ref="GU579" si="29612">AE579</f>
        <v>NG</v>
      </c>
      <c r="GV579" s="460">
        <f t="shared" ref="GV579" si="29613">EI579</f>
        <v>0</v>
      </c>
      <c r="GW579" s="460">
        <f t="shared" ref="GW579" si="29614">EI580</f>
        <v>0</v>
      </c>
      <c r="GX579" s="462">
        <f t="shared" ref="GX579" si="29615">EV579</f>
        <v>0</v>
      </c>
      <c r="GY579" s="460" t="str">
        <f t="shared" ref="GY579" si="29616">AI579</f>
        <v>NG</v>
      </c>
      <c r="GZ579" s="460">
        <f t="shared" ref="GZ579" si="29617">EJ579</f>
        <v>0</v>
      </c>
      <c r="HA579" s="460">
        <f t="shared" ref="HA579" si="29618">EJ580</f>
        <v>0</v>
      </c>
      <c r="HB579" s="462">
        <f t="shared" ref="HB579" si="29619">EW579</f>
        <v>0</v>
      </c>
      <c r="HC579" s="460" t="str">
        <f t="shared" ref="HC579" si="29620">AQ579</f>
        <v>NG</v>
      </c>
      <c r="HD579" s="460">
        <f t="shared" ref="HD579" si="29621">EK579</f>
        <v>0</v>
      </c>
      <c r="HE579" s="460">
        <f t="shared" ref="HE579" si="29622">EK580</f>
        <v>0</v>
      </c>
      <c r="HF579" s="462">
        <f t="shared" ref="HF579" si="29623">EX579</f>
        <v>0</v>
      </c>
      <c r="HG579" s="460" t="str">
        <f t="shared" ref="HG579" si="29624">AU579</f>
        <v>NG</v>
      </c>
      <c r="HH579" s="460">
        <f t="shared" ref="HH579" si="29625">EL579</f>
        <v>0</v>
      </c>
      <c r="HI579" s="460">
        <f t="shared" ref="HI579" si="29626">EL580</f>
        <v>0</v>
      </c>
      <c r="HJ579" s="462">
        <f t="shared" ref="HJ579" si="29627">EY579</f>
        <v>0</v>
      </c>
      <c r="HK579" s="460" t="str">
        <f t="shared" ref="HK579" si="29628">BC579</f>
        <v>NG</v>
      </c>
      <c r="HL579" s="460">
        <f t="shared" ref="HL579" si="29629">EM579</f>
        <v>0</v>
      </c>
      <c r="HM579" s="460">
        <f t="shared" ref="HM579" si="29630">EM580</f>
        <v>0</v>
      </c>
      <c r="HN579" s="462">
        <f t="shared" ref="HN579" si="29631">EZ579</f>
        <v>0</v>
      </c>
      <c r="HO579" s="460" t="str">
        <f t="shared" ref="HO579" si="29632">BG579</f>
        <v>NG</v>
      </c>
      <c r="HP579" s="460">
        <f t="shared" ref="HP579" si="29633">EN579</f>
        <v>0</v>
      </c>
      <c r="HQ579" s="460">
        <f t="shared" ref="HQ579" si="29634">EN580</f>
        <v>0</v>
      </c>
      <c r="HR579" s="462">
        <f t="shared" ref="HR579" si="29635">FA579</f>
        <v>0</v>
      </c>
      <c r="HS579" s="332"/>
    </row>
    <row r="580" spans="1:227" ht="12" customHeight="1">
      <c r="A580" s="489"/>
      <c r="B580" s="487"/>
      <c r="C580" s="475"/>
      <c r="D580" s="485"/>
      <c r="E580" s="483"/>
      <c r="F580" s="317"/>
      <c r="G580" s="317"/>
      <c r="H580" s="317"/>
      <c r="I580" s="317"/>
      <c r="J580" s="316"/>
      <c r="K580" s="481"/>
      <c r="L580" s="77"/>
      <c r="M580" s="77"/>
      <c r="N580" s="471"/>
      <c r="O580" s="475"/>
      <c r="P580" s="77"/>
      <c r="Q580" s="77"/>
      <c r="R580" s="471"/>
      <c r="S580" s="475"/>
      <c r="T580" s="77"/>
      <c r="U580" s="77"/>
      <c r="V580" s="471"/>
      <c r="W580" s="473"/>
      <c r="X580" s="77"/>
      <c r="Y580" s="77"/>
      <c r="Z580" s="471"/>
      <c r="AA580" s="477"/>
      <c r="AB580" s="80"/>
      <c r="AC580" s="80"/>
      <c r="AD580" s="471"/>
      <c r="AE580" s="473"/>
      <c r="AF580" s="77"/>
      <c r="AG580" s="77"/>
      <c r="AH580" s="471"/>
      <c r="AI580" s="473"/>
      <c r="AJ580" s="77"/>
      <c r="AK580" s="77"/>
      <c r="AL580" s="471"/>
      <c r="AM580" s="477"/>
      <c r="AN580" s="80"/>
      <c r="AO580" s="80"/>
      <c r="AP580" s="471"/>
      <c r="AQ580" s="473"/>
      <c r="AR580" s="77"/>
      <c r="AS580" s="77"/>
      <c r="AT580" s="471"/>
      <c r="AU580" s="473"/>
      <c r="AV580" s="77"/>
      <c r="AW580" s="77"/>
      <c r="AX580" s="471"/>
      <c r="AY580" s="477"/>
      <c r="AZ580" s="80"/>
      <c r="BA580" s="80"/>
      <c r="BB580" s="471"/>
      <c r="BC580" s="475"/>
      <c r="BD580" s="77"/>
      <c r="BE580" s="77"/>
      <c r="BF580" s="471"/>
      <c r="BG580" s="473"/>
      <c r="BH580" s="77"/>
      <c r="BI580" s="77"/>
      <c r="BJ580" s="471"/>
      <c r="BK580" s="477"/>
      <c r="BL580" s="80"/>
      <c r="BM580" s="80"/>
      <c r="BN580" s="471"/>
      <c r="BO580" s="475"/>
      <c r="BP580" s="77"/>
      <c r="BQ580" s="77"/>
      <c r="BR580" s="471"/>
      <c r="BS580" s="473"/>
      <c r="BT580" s="77"/>
      <c r="BU580" s="77"/>
      <c r="BV580" s="471"/>
      <c r="BW580" s="469"/>
      <c r="BX580" s="467"/>
      <c r="BY580" s="490"/>
      <c r="CA580" s="19">
        <f t="shared" ref="CA580" si="29636">IF(AND($N579=1,$M580&lt;&gt;$BZ$7),1,0)</f>
        <v>0</v>
      </c>
      <c r="CB580" s="19">
        <f t="shared" ref="CB580" si="29637">IF(AND($R579=1,$Q580&lt;&gt;$BZ$7),1,0)</f>
        <v>0</v>
      </c>
      <c r="CC580" s="19">
        <f t="shared" ref="CC580" si="29638">IF(AND($V579=1,$U580&lt;&gt;$BZ$7),1,0)</f>
        <v>0</v>
      </c>
      <c r="CD580" s="19">
        <f t="shared" ref="CD580" si="29639">IF(AND($Z579=1,$Y580&lt;&gt;$BZ$7),1,0)</f>
        <v>0</v>
      </c>
      <c r="CE580" s="19">
        <f t="shared" ref="CE580" si="29640">IF(AND($AH579=1,$AG580&lt;&gt;$BZ$7),1,0)</f>
        <v>0</v>
      </c>
      <c r="CF580" s="19">
        <f t="shared" ref="CF580" si="29641">IF(AND($AL579=1,$AK580&lt;&gt;$BZ$7),1,0)</f>
        <v>0</v>
      </c>
      <c r="CG580" s="19">
        <f t="shared" ref="CG580" si="29642">IF(AND($AT579=1,$AS580&lt;&gt;$BZ$7),1,0)</f>
        <v>0</v>
      </c>
      <c r="CH580" s="19">
        <f t="shared" ref="CH580" si="29643">IF(AND($AX579=1,$AW580&lt;&gt;$BZ$7),1,0)</f>
        <v>0</v>
      </c>
      <c r="CI580" s="19">
        <f t="shared" ref="CI580" si="29644">IF(AND($BF579=1,$BE580&lt;&gt;$BZ$7),1,0)</f>
        <v>0</v>
      </c>
      <c r="CJ580" s="19">
        <f t="shared" ref="CJ580" si="29645">IF(AND($BJ579=1,$BI580&lt;&gt;$BZ$7),1,0)</f>
        <v>0</v>
      </c>
      <c r="CK580" s="19">
        <f t="shared" ref="CK580" si="29646">IF(AND($BR579=1,$BQ580&lt;&gt;$BZ$7),1,0)</f>
        <v>0</v>
      </c>
      <c r="CL580" s="19">
        <f t="shared" ref="CL580" si="29647">IF(AND($BV579=1,$BU580&lt;&gt;$BZ$7),1,0)</f>
        <v>0</v>
      </c>
      <c r="CO580" s="19">
        <f>IF(AND($M580&lt;&gt;$CN$7,$M580&lt;=$CN$6),1,0)</f>
        <v>0</v>
      </c>
      <c r="CP580" s="19">
        <f>IF(AND($Q580&lt;&gt;$CN$7,$Q580&lt;=$CN$6),1,0)</f>
        <v>0</v>
      </c>
      <c r="CQ580" s="19">
        <f>IF(AND($U580&lt;&gt;$CN$7,$U580&lt;=$CN$6),1,0)</f>
        <v>0</v>
      </c>
      <c r="CR580" s="19">
        <f>IF(AND($Y580&lt;&gt;$CN$7,$Y580&lt;=$CN$6),1,0)</f>
        <v>0</v>
      </c>
      <c r="CS580" s="19">
        <f>IF(AND($AG580&lt;&gt;$CN$7,$AG580&lt;=$CN$6),1,0)</f>
        <v>0</v>
      </c>
      <c r="CT580" s="19">
        <f>IF(AND($AK580&lt;&gt;$CN$7,$AK580&lt;=$CN$6),1,0)</f>
        <v>0</v>
      </c>
      <c r="CU580" s="19">
        <f>IF(AND($AS580&lt;&gt;$CN$7,$AS580&lt;=$CN$6),1,0)</f>
        <v>0</v>
      </c>
      <c r="CV580" s="19">
        <f>IF(AND($AW580&lt;&gt;$CN$7,$AW580&lt;=$CN$6),1,0)</f>
        <v>0</v>
      </c>
      <c r="CW580" s="19">
        <f>IF(AND($BE580&lt;&gt;$CN$7,$BE580&lt;=$CN$6),1,0)</f>
        <v>0</v>
      </c>
      <c r="CX580" s="19">
        <f>IF(AND($BI580&lt;&gt;$CN$7,$BI580&lt;=$CN$6),1,0)</f>
        <v>0</v>
      </c>
      <c r="CY580" s="19">
        <f>IF(AND($BQ580&lt;&gt;$CN$7,$BQ580&lt;=$CN$6),1,0)</f>
        <v>0</v>
      </c>
      <c r="CZ580" s="19">
        <f>IF(AND($BU580&lt;&gt;$CN$7,$BU580&lt;=$CN$6),1,0)</f>
        <v>0</v>
      </c>
      <c r="DC580" s="19">
        <f>IF($N579=1,1,0)</f>
        <v>0</v>
      </c>
      <c r="DD580" s="19">
        <f>IF($R579=1,1,0)</f>
        <v>0</v>
      </c>
      <c r="DE580" s="19">
        <f>IF($V579=1,1,0)</f>
        <v>0</v>
      </c>
      <c r="DF580" s="19">
        <f>IF($Z579=1,1,0)</f>
        <v>0</v>
      </c>
      <c r="DG580" s="19">
        <f>IF($AH579=1,1,0)</f>
        <v>0</v>
      </c>
      <c r="DH580" s="19">
        <f>IF($AL579=1,1,0)</f>
        <v>0</v>
      </c>
      <c r="DI580" s="19">
        <f>IF($AT579=1,1,0)</f>
        <v>0</v>
      </c>
      <c r="DJ580" s="19">
        <f>IF($AX579=1,1,0)</f>
        <v>0</v>
      </c>
      <c r="DK580" s="19">
        <f>IF($BF579=1,1,0)</f>
        <v>0</v>
      </c>
      <c r="DL580" s="19">
        <f>IF($BJ579=1,1,0)</f>
        <v>0</v>
      </c>
      <c r="DM580" s="19">
        <f>IF($BR579=1,1,0)</f>
        <v>0</v>
      </c>
      <c r="DN580" s="19">
        <f>IF($BV579=1,1,0)</f>
        <v>0</v>
      </c>
      <c r="DQ580" s="19">
        <f t="shared" si="29557"/>
        <v>0</v>
      </c>
      <c r="DR580" s="19">
        <f t="shared" si="29558"/>
        <v>0</v>
      </c>
      <c r="DS580" s="19">
        <f t="shared" si="29559"/>
        <v>0</v>
      </c>
      <c r="DT580" s="19">
        <f t="shared" si="29560"/>
        <v>0</v>
      </c>
      <c r="DU580" s="19">
        <f t="shared" si="29561"/>
        <v>0</v>
      </c>
      <c r="DV580" s="19">
        <f t="shared" si="29562"/>
        <v>0</v>
      </c>
      <c r="DW580" s="19">
        <f t="shared" si="29563"/>
        <v>0</v>
      </c>
      <c r="DX580" s="19">
        <f t="shared" si="29564"/>
        <v>0</v>
      </c>
      <c r="DY580" s="19">
        <f t="shared" si="29565"/>
        <v>0</v>
      </c>
      <c r="DZ580" s="19">
        <f t="shared" si="29566"/>
        <v>0</v>
      </c>
      <c r="EA580" s="19">
        <f t="shared" si="29567"/>
        <v>0</v>
      </c>
      <c r="EB580" s="19">
        <f t="shared" si="29568"/>
        <v>0</v>
      </c>
      <c r="EE580" s="329">
        <f>N579*$FU580*週間進捗報告書!$G$9</f>
        <v>0</v>
      </c>
      <c r="EF580" s="329">
        <f>R579*$FV580*週間進捗報告書!$G$10</f>
        <v>0</v>
      </c>
      <c r="EG580" s="329">
        <f>V579*$FW580*週間進捗報告書!$G$11</f>
        <v>0</v>
      </c>
      <c r="EH580" s="329">
        <f>Z579*$FX580*週間進捗報告書!$G$12</f>
        <v>0</v>
      </c>
      <c r="EI580" s="329">
        <f>AH579*$FY580*週間進捗報告書!$G$13</f>
        <v>0</v>
      </c>
      <c r="EJ580" s="329">
        <f>AL579*$FZ580*週間進捗報告書!$G$14</f>
        <v>0</v>
      </c>
      <c r="EK580" s="329">
        <f>AT579*$GA580*週間進捗報告書!$G$15</f>
        <v>0</v>
      </c>
      <c r="EL580" s="329">
        <f>AX579*$GB580*週間進捗報告書!$G$16</f>
        <v>0</v>
      </c>
      <c r="EM580" s="329">
        <f>BF579*$GC580*週間進捗報告書!$G$17</f>
        <v>0</v>
      </c>
      <c r="EN580" s="329">
        <f>BJ579*$GD580*週間進捗報告書!$G$18</f>
        <v>0</v>
      </c>
      <c r="EO580" s="329">
        <f>BR579*$GE580*週間進捗報告書!$G$19</f>
        <v>0</v>
      </c>
      <c r="EP580" s="329">
        <f>BV579*$GF580*週間進捗報告書!$G$20</f>
        <v>0</v>
      </c>
      <c r="ER580" s="547"/>
      <c r="ES580" s="547"/>
      <c r="ET580" s="547"/>
      <c r="EU580" s="547"/>
      <c r="EV580" s="547"/>
      <c r="EW580" s="547"/>
      <c r="EX580" s="547"/>
      <c r="EY580" s="547"/>
      <c r="EZ580" s="547"/>
      <c r="FA580" s="547"/>
      <c r="FB580" s="547"/>
      <c r="FC580" s="547"/>
      <c r="FD580" s="547"/>
      <c r="FE580" s="332"/>
      <c r="FG580" s="19"/>
      <c r="FH580" s="19"/>
      <c r="FI580" s="19"/>
      <c r="FJ580" s="19"/>
      <c r="FK580" s="19"/>
      <c r="FL580" s="19"/>
      <c r="FM580" s="19"/>
      <c r="FN580" s="19"/>
      <c r="FO580" s="19"/>
      <c r="FP580" s="19"/>
      <c r="FQ580" s="19"/>
      <c r="FR580" s="19"/>
      <c r="FU580" s="295">
        <f t="shared" ref="FU580" si="29648">FU579</f>
        <v>0</v>
      </c>
      <c r="FV580" s="295">
        <f t="shared" ref="FV580" si="29649">FV579</f>
        <v>0</v>
      </c>
      <c r="FW580" s="295">
        <f t="shared" ref="FW580" si="29650">FW579</f>
        <v>0</v>
      </c>
      <c r="FX580" s="295">
        <f t="shared" ref="FX580" si="29651">FX579</f>
        <v>0</v>
      </c>
      <c r="FY580" s="295">
        <f t="shared" ref="FY580" si="29652">FY579</f>
        <v>0</v>
      </c>
      <c r="FZ580" s="295">
        <f t="shared" ref="FZ580" si="29653">FZ579</f>
        <v>0</v>
      </c>
      <c r="GA580" s="295">
        <f t="shared" ref="GA580" si="29654">GA579</f>
        <v>0</v>
      </c>
      <c r="GB580" s="295">
        <f t="shared" ref="GB580" si="29655">GB579</f>
        <v>0</v>
      </c>
      <c r="GC580" s="295">
        <f t="shared" ref="GC580" si="29656">GC579</f>
        <v>0</v>
      </c>
      <c r="GD580" s="295">
        <f t="shared" ref="GD580" si="29657">GD579</f>
        <v>0</v>
      </c>
      <c r="GE580" s="295">
        <f t="shared" ref="GE580" si="29658">GE579</f>
        <v>0</v>
      </c>
      <c r="GF580" s="295">
        <f t="shared" ref="GF580" si="29659">GF579</f>
        <v>0</v>
      </c>
      <c r="GG580" s="295" t="e">
        <f t="shared" ref="GG580" si="29660">GG579</f>
        <v>#N/A</v>
      </c>
      <c r="GH580" s="2" t="e">
        <f>INDEX(リスト!$V:$V,MATCH(中日程計画表!$D579,リスト!$D:$D,0))</f>
        <v>#N/A</v>
      </c>
      <c r="GI580" s="2" t="e">
        <f>INDEX(リスト!$A:$A,MATCH(中日程計画表!$D579,リスト!$D:$D,0))</f>
        <v>#N/A</v>
      </c>
      <c r="GJ580" s="2" t="e">
        <f>INDEX(リスト!$U:$U,MATCH(中日程計画表!$D579,リスト!$D:$D,0))</f>
        <v>#N/A</v>
      </c>
      <c r="GK580" s="5" t="e">
        <f>INDEX(リスト!$W:$W,MATCH(中日程計画表!$D579,リスト!$D:$D,0))</f>
        <v>#N/A</v>
      </c>
      <c r="GL580" s="2" t="s">
        <v>201</v>
      </c>
      <c r="GM580" s="296">
        <f t="shared" ref="GM580" si="29661">GM579</f>
        <v>0</v>
      </c>
      <c r="GN580" s="296">
        <f t="shared" ref="GN580" si="29662">GN579</f>
        <v>0</v>
      </c>
      <c r="GU580" s="461"/>
      <c r="GV580" s="460"/>
      <c r="GW580" s="460"/>
      <c r="GX580" s="461"/>
      <c r="GY580" s="461"/>
      <c r="GZ580" s="460"/>
      <c r="HA580" s="460"/>
      <c r="HB580" s="461"/>
      <c r="HC580" s="461"/>
      <c r="HD580" s="460"/>
      <c r="HE580" s="460"/>
      <c r="HF580" s="461"/>
      <c r="HG580" s="461"/>
      <c r="HH580" s="460"/>
      <c r="HI580" s="460"/>
      <c r="HJ580" s="461"/>
      <c r="HK580" s="461"/>
      <c r="HL580" s="460"/>
      <c r="HM580" s="460"/>
      <c r="HN580" s="461"/>
      <c r="HO580" s="461"/>
      <c r="HP580" s="460"/>
      <c r="HQ580" s="460"/>
      <c r="HR580" s="461"/>
      <c r="HS580" s="4"/>
    </row>
    <row r="581" spans="1:227" ht="12" customHeight="1">
      <c r="A581" s="488" t="str">
        <f t="shared" ref="A581" ca="1" si="29663">INDIRECT("リスト!A"&amp;B581+6)</f>
        <v/>
      </c>
      <c r="B581" s="486">
        <f t="shared" si="29481"/>
        <v>288</v>
      </c>
      <c r="C581" s="474" t="str">
        <f>機能グループ名</f>
        <v/>
      </c>
      <c r="D581" s="484">
        <f>機能ID</f>
        <v>0</v>
      </c>
      <c r="E581" s="482">
        <f>機能名</f>
        <v>0</v>
      </c>
      <c r="F581" s="315"/>
      <c r="G581" s="315"/>
      <c r="H581" s="315"/>
      <c r="I581" s="315"/>
      <c r="J581" s="316"/>
      <c r="K581" s="480" t="str">
        <f>担当者_SR</f>
        <v>NG</v>
      </c>
      <c r="L581" s="76"/>
      <c r="M581" s="76"/>
      <c r="N581" s="470"/>
      <c r="O581" s="474" t="str">
        <f>担当者_SRR</f>
        <v>NG</v>
      </c>
      <c r="P581" s="76"/>
      <c r="Q581" s="76"/>
      <c r="R581" s="470"/>
      <c r="S581" s="474" t="str">
        <f>担当者_DS</f>
        <v>NG</v>
      </c>
      <c r="T581" s="76"/>
      <c r="U581" s="76"/>
      <c r="V581" s="470"/>
      <c r="W581" s="472" t="str">
        <f>担当者_DSR</f>
        <v>NG</v>
      </c>
      <c r="X581" s="76"/>
      <c r="Y581" s="76"/>
      <c r="Z581" s="470"/>
      <c r="AA581" s="476"/>
      <c r="AB581" s="79"/>
      <c r="AC581" s="79"/>
      <c r="AD581" s="470">
        <f>IF(AC582 &lt;&gt; "",1,0)</f>
        <v>0</v>
      </c>
      <c r="AE581" s="472" t="str">
        <f>担当者_CD</f>
        <v>NG</v>
      </c>
      <c r="AF581" s="76"/>
      <c r="AG581" s="76"/>
      <c r="AH581" s="470"/>
      <c r="AI581" s="472" t="str">
        <f>担当者_DD</f>
        <v>NG</v>
      </c>
      <c r="AJ581" s="76"/>
      <c r="AK581" s="76"/>
      <c r="AL581" s="470"/>
      <c r="AM581" s="476"/>
      <c r="AN581" s="79"/>
      <c r="AO581" s="79"/>
      <c r="AP581" s="470">
        <f>IF(AO582 &lt;&gt; "",1,0)</f>
        <v>0</v>
      </c>
      <c r="AQ581" s="472" t="str">
        <f>担当者_MCL</f>
        <v>NG</v>
      </c>
      <c r="AR581" s="76"/>
      <c r="AS581" s="76"/>
      <c r="AT581" s="470"/>
      <c r="AU581" s="472" t="str">
        <f>担当者_MCLR</f>
        <v>NG</v>
      </c>
      <c r="AV581" s="76"/>
      <c r="AW581" s="76"/>
      <c r="AX581" s="470"/>
      <c r="AY581" s="476"/>
      <c r="AZ581" s="79"/>
      <c r="BA581" s="79"/>
      <c r="BB581" s="470">
        <f>IF(BA582 &lt;&gt; "",1,0)</f>
        <v>0</v>
      </c>
      <c r="BC581" s="474" t="str">
        <f>担当者_MT</f>
        <v>NG</v>
      </c>
      <c r="BD581" s="76"/>
      <c r="BE581" s="76"/>
      <c r="BF581" s="470"/>
      <c r="BG581" s="472" t="str">
        <f>担当者_M検</f>
        <v>NG</v>
      </c>
      <c r="BH581" s="76"/>
      <c r="BI581" s="76"/>
      <c r="BJ581" s="470"/>
      <c r="BK581" s="476"/>
      <c r="BL581" s="79"/>
      <c r="BM581" s="79"/>
      <c r="BN581" s="470">
        <v>0</v>
      </c>
      <c r="BO581" s="474" t="str">
        <f>担当者_モテ</f>
        <v>NG</v>
      </c>
      <c r="BP581" s="76"/>
      <c r="BQ581" s="76"/>
      <c r="BR581" s="470"/>
      <c r="BS581" s="472" t="str">
        <f>担当者_モテR</f>
        <v>NG</v>
      </c>
      <c r="BT581" s="76"/>
      <c r="BU581" s="76"/>
      <c r="BV581" s="470"/>
      <c r="BW581" s="468">
        <f t="shared" ref="BW581" si="29664">IFERROR(SUM(IF(K581&lt;&gt;"NG",N581*K$1,0),IF(O581&lt;&gt;"NG",R581*O$1,0),IF(S581&lt;&gt;"NG",V581*S$1,0),IF(W581&lt;&gt;"NG",Z581*W$1,0),IF(AA581&lt;&gt;"NG",AD581*AA$1,0),IF(AE581&lt;&gt;"NG",AH581*AE$1,0),IF(AI581&lt;&gt;"NG",AL581*AI$1,0),IF(AM581&lt;&gt;"NG",AP581*AM$1,0),IF(AQ581&lt;&gt;"NG",AT581*AQ$1,0),IF(AU581&lt;&gt;"NG",AX581*AU$1,0),IF(AY581&lt;&gt;"NG",BB581*AY$1,0),IF(BC581&lt;&gt;"NG",BF581*BC$1,0),IF(BG581&lt;&gt;"NG",BJ581*BG$1,0),IF(BK581&lt;&gt;"NG",BN581*BK$1,0),IF(BO581&lt;&gt;"NG",BR581*BO$1,0),IF(BS581&lt;&gt;"NG",BV581*BS$1,0))/SUM(IF(K581&lt;&gt;"NG",K$1,0),IF(O581&lt;&gt;"NG",O$1,0),IF(S581&lt;&gt;"NG",S$1,0),IF(W581&lt;&gt;"NG",W$1,0),IF(AA581&lt;&gt;"NG",AA$1,0),IF(AE581&lt;&gt;"NG",AE$1,0),IF(AI581&lt;&gt;"NG",AI$1,0),IF(AM581&lt;&gt;"NG",AM$1,0),IF(AQ581&lt;&gt;"NG",AQ$1,0),IF(AU581&lt;&gt;"NG",AU$1,0),IF(AY581&lt;&gt;"NG",AY$1,0),IF(BC581&lt;&gt;"NG",BC$1,0),IF(BG581&lt;&gt;"NG",BG$1,0),IF(BK581&lt;&gt;"NG",BK$1,0),IF(BO581&lt;&gt;"NG",BO$1,0),IF(BS581&lt;&gt;"NG",BS$1,0)),0)</f>
        <v>0</v>
      </c>
      <c r="BX581" s="466"/>
      <c r="BY581" s="490"/>
      <c r="BZ581" s="5"/>
      <c r="CA581" s="32">
        <f t="shared" ref="CA581" si="29665">IF(AND($M581&lt;&gt;$BZ$5,$M581&lt;=$BZ$6,$M581&lt;&gt;$BZ$7),1,0)</f>
        <v>0</v>
      </c>
      <c r="CB581" s="32">
        <f t="shared" ref="CB581" si="29666">IF(AND($Q581&lt;&gt;$BZ$5,$Q581&lt;=$BZ$6,$Q581&lt;&gt;$BZ$7),1,0)</f>
        <v>0</v>
      </c>
      <c r="CC581" s="32">
        <f t="shared" ref="CC581" si="29667">IF(AND($U581&lt;&gt;$BZ$5,$U581&lt;=$BZ$6,$U581&lt;&gt;$BZ$7),1,0)</f>
        <v>0</v>
      </c>
      <c r="CD581" s="32">
        <f t="shared" ref="CD581" si="29668">IF(AND($Y581&lt;&gt;$BZ$5,$Y581&lt;=$BZ$6,$Y581&lt;&gt;$BZ$7),1,0)</f>
        <v>0</v>
      </c>
      <c r="CE581" s="32">
        <f t="shared" ref="CE581" si="29669">IF(AND($AG581&lt;&gt;$BZ$5,$AG581&lt;=$BZ$6,$AG581&lt;&gt;$BZ$7),1,0)</f>
        <v>0</v>
      </c>
      <c r="CF581" s="32">
        <f t="shared" ref="CF581" si="29670">IF(AND($AK581&lt;&gt;$BZ$5,$AK581&lt;=$BZ$6,$AK581&lt;&gt;$BZ$7),1,0)</f>
        <v>0</v>
      </c>
      <c r="CG581" s="32">
        <f t="shared" ref="CG581" si="29671">IF(AND($AS581&lt;&gt;$BZ$5,$AS581&lt;=$BZ$6,$AS581&lt;&gt;$BZ$7),1,0)</f>
        <v>0</v>
      </c>
      <c r="CH581" s="32">
        <f t="shared" ref="CH581" si="29672">IF(AND($AW581&lt;&gt;$BZ$5,$AW581&lt;=$BZ$6,$AW581&lt;&gt;$BZ$7),1,0)</f>
        <v>0</v>
      </c>
      <c r="CI581" s="32">
        <f t="shared" ref="CI581" si="29673">IF(AND($BE581&lt;&gt;$BZ$5,$BE581&lt;=$BZ$6,$BE581&lt;&gt;$BZ$7),1,0)</f>
        <v>0</v>
      </c>
      <c r="CJ581" s="32">
        <f t="shared" ref="CJ581" si="29674">IF(AND($BI581&lt;&gt;$BZ$5,$BI581&lt;=$BZ$6,$BI581&lt;&gt;$BZ$7),1,0)</f>
        <v>0</v>
      </c>
      <c r="CK581" s="32">
        <f t="shared" ref="CK581" si="29675">IF(AND($BQ581&lt;&gt;$BZ$5,$BQ581&lt;=$BZ$6,$BQ581&lt;&gt;$BZ$7),1,0)</f>
        <v>0</v>
      </c>
      <c r="CL581" s="32">
        <f t="shared" ref="CL581" si="29676">IF(AND($BU581&lt;&gt;$BZ$5,$BU581&lt;=$BZ$6,$BU581&lt;&gt;$BZ$7),1,0)</f>
        <v>0</v>
      </c>
      <c r="CO581" s="32">
        <f>IF(AND($M581&lt;&gt;$CN$5,$M581&lt;=$CN$6,$M581&lt;&gt;$CN$7),1,0)</f>
        <v>0</v>
      </c>
      <c r="CP581" s="32">
        <f>IF(AND($Q581&lt;&gt;$CN$5,$Q581&lt;=$CN$6,$Q581&lt;&gt;$CN$7),1,0)</f>
        <v>0</v>
      </c>
      <c r="CQ581" s="32">
        <f>IF(AND($U581&lt;&gt;$CN$5,$U581&lt;=$CN$6,$U581&lt;&gt;$CN$7),1,0)</f>
        <v>0</v>
      </c>
      <c r="CR581" s="32">
        <f>IF(AND($Y581&lt;&gt;$CN$5,$Y581&lt;=$CN$6,$Y581&lt;&gt;$CN$7),1,0)</f>
        <v>0</v>
      </c>
      <c r="CS581" s="32">
        <f>IF(AND($AG581&lt;&gt;$CN$5,$AG581&lt;=$CN$6,$AG581&lt;&gt;$CN$7),1,0)</f>
        <v>0</v>
      </c>
      <c r="CT581" s="32">
        <f>IF(AND($AK581&lt;&gt;$CN$5,$AK581&lt;=$CN$6,$AK581&lt;&gt;$CN$7),1,0)</f>
        <v>0</v>
      </c>
      <c r="CU581" s="32">
        <f>IF(AND($AS581&lt;&gt;$CN$5,$AS581&lt;=$CN$6,$AS581&lt;&gt;$CN$7),1,0)</f>
        <v>0</v>
      </c>
      <c r="CV581" s="32">
        <f>IF(AND($AW581&lt;&gt;$CN$5,$AW581&lt;=$CN$6,$AW581&lt;&gt;$CN$7),1,0)</f>
        <v>0</v>
      </c>
      <c r="CW581" s="32">
        <f>IF(AND($BE581&lt;&gt;$CN$5,$BE581&lt;=$CN$6,$BE581&lt;&gt;$CN$7),1,0)</f>
        <v>0</v>
      </c>
      <c r="CX581" s="32">
        <f>IF(AND($BI581&lt;&gt;$CN$5,$BI581&lt;=$CN$6,$BI581&lt;&gt;$CN$7),1,0)</f>
        <v>0</v>
      </c>
      <c r="CY581" s="32">
        <f>IF(AND($BQ581&lt;&gt;$CN$5,$BQ581&lt;=$CN$6,$BQ581&lt;&gt;$CN$7),1,0)</f>
        <v>0</v>
      </c>
      <c r="CZ581" s="32">
        <f>IF(AND($BU581&lt;&gt;$CN$5,$BU581&lt;=$CN$6,$BU581&lt;&gt;$CN$7),1,0)</f>
        <v>0</v>
      </c>
      <c r="DC581" s="32">
        <f>IF(AND($M581&lt;&gt;$DB$5,$M581&lt;=$DB$6,$M581&lt;&gt;$CN$7),1,0)</f>
        <v>0</v>
      </c>
      <c r="DD581" s="32">
        <f>IF(AND($Q581&lt;&gt;$DB$5,$Q581&lt;=$DB$6,$Q581&lt;&gt;$CN$7),1,0)</f>
        <v>0</v>
      </c>
      <c r="DE581" s="32">
        <f>IF(AND($U581&lt;&gt;$DB$5,$U581&lt;=$DB$6,$U581&lt;&gt;$CN$7),1,0)</f>
        <v>0</v>
      </c>
      <c r="DF581" s="32">
        <f>IF(AND($Y581&lt;&gt;$DB$5,$Y581&lt;=$DB$6,$Y581&lt;&gt;$CN$7),1,0)</f>
        <v>0</v>
      </c>
      <c r="DG581" s="32">
        <f>IF(AND($AG581&lt;&gt;$DB$5,$AG581&lt;=$DB$6,$AG581&lt;&gt;$CN$7),1,0)</f>
        <v>0</v>
      </c>
      <c r="DH581" s="32">
        <f>IF(AND($AK581&lt;&gt;$DB$5,$AK581&lt;=$DB$6,$AK581&lt;&gt;$CN$7),1,0)</f>
        <v>0</v>
      </c>
      <c r="DI581" s="32">
        <f>IF(AND($AS581&lt;&gt;$DB$5,$AS581&lt;=$DB$6,$AS581&lt;&gt;$CN$7),1,0)</f>
        <v>0</v>
      </c>
      <c r="DJ581" s="32">
        <f>IF(AND($AW581&lt;&gt;$DB$5,$AW581&lt;=$DB$6,$AW581&lt;&gt;$CN$7),1,0)</f>
        <v>0</v>
      </c>
      <c r="DK581" s="32">
        <f>IF(AND($BE581&lt;&gt;$DB$5,$BE581&lt;=$DB$6,$BE581&lt;&gt;$CN$7),1,0)</f>
        <v>0</v>
      </c>
      <c r="DL581" s="32">
        <f>IF(AND($BI581&lt;&gt;$DB$5,$BI581&lt;=$DB$6,$BI581&lt;&gt;$CN$7),1,0)</f>
        <v>0</v>
      </c>
      <c r="DM581" s="32">
        <f>IF(AND($BQ581&lt;&gt;$DB$5,$BQ581&lt;=$DB$6,$BQ581&lt;&gt;$CN$7),1,0)</f>
        <v>0</v>
      </c>
      <c r="DN581" s="32">
        <f>IF(AND($BU581&lt;&gt;$DB$5,$BU581&lt;=$DB$6,$BU581&lt;&gt;$CN$7),1,0)</f>
        <v>0</v>
      </c>
      <c r="DQ581" s="32">
        <f t="shared" si="29495"/>
        <v>0</v>
      </c>
      <c r="DR581" s="32">
        <f t="shared" si="29496"/>
        <v>0</v>
      </c>
      <c r="DS581" s="32">
        <f t="shared" si="29497"/>
        <v>0</v>
      </c>
      <c r="DT581" s="32">
        <f t="shared" si="29498"/>
        <v>0</v>
      </c>
      <c r="DU581" s="32">
        <f t="shared" si="29499"/>
        <v>0</v>
      </c>
      <c r="DV581" s="32">
        <f t="shared" si="29500"/>
        <v>0</v>
      </c>
      <c r="DW581" s="32">
        <f t="shared" si="29501"/>
        <v>0</v>
      </c>
      <c r="DX581" s="32">
        <f t="shared" si="29502"/>
        <v>0</v>
      </c>
      <c r="DY581" s="32">
        <f t="shared" si="29503"/>
        <v>0</v>
      </c>
      <c r="DZ581" s="32">
        <f t="shared" si="29504"/>
        <v>0</v>
      </c>
      <c r="EA581" s="32">
        <f t="shared" si="29505"/>
        <v>0</v>
      </c>
      <c r="EB581" s="32">
        <f t="shared" si="29506"/>
        <v>0</v>
      </c>
      <c r="EE581" s="328">
        <f>IF(M581&lt;&gt;"",IF(M581&lt;=$ED$6,1,IF(L581&gt;$ED$6,0,NETWORKDAYS(L581,$ED$6,祭日リスト)/NETWORKDAYS(L581,M581,祭日リスト)))*$GG581*週間進捗報告書!$G$9,0)</f>
        <v>0</v>
      </c>
      <c r="EF581" s="328">
        <f>IF(Q581&lt;&gt;"",IF(Q581&lt;=$ED$6,1,IF(P581&gt;$ED$6,0,NETWORKDAYS(P581,$ED$6,祭日リスト)/NETWORKDAYS(P581,Q581,祭日リスト)))*$GG581*週間進捗報告書!$G$10,0)</f>
        <v>0</v>
      </c>
      <c r="EG581" s="328">
        <f>IF(U581&lt;&gt;"",IF(U581&lt;=$ED$6,1,IF(T581&gt;$ED$6,0,NETWORKDAYS(T581,$ED$6,祭日リスト)/NETWORKDAYS(T581,U581,祭日リスト)))*$GG581*週間進捗報告書!$G$11,0)</f>
        <v>0</v>
      </c>
      <c r="EH581" s="328">
        <f>IF(Y581&lt;&gt;"",IF(Y581&lt;=$ED$6,1,IF(X581&gt;$ED$6,0,NETWORKDAYS(X581,$ED$6,祭日リスト)/NETWORKDAYS(X581,Y581,祭日リスト)))*$GG581*週間進捗報告書!$G$12,0)</f>
        <v>0</v>
      </c>
      <c r="EI581" s="328">
        <f>IF(AG581&lt;&gt;"",IF(AG581&lt;=$ED$6,1,IF(AF581&gt;$ED$6,0,NETWORKDAYS(AF581,$ED$6,祭日リスト)/NETWORKDAYS(AF581,AG581,祭日リスト)))*$GG581*週間進捗報告書!$G$13,0)</f>
        <v>0</v>
      </c>
      <c r="EJ581" s="328">
        <f>IF(AK581&lt;&gt;"",IF(AK581&lt;=$ED$6,1,IF(AJ581&gt;$ED$6,0,NETWORKDAYS(AJ581,$ED$6,祭日リスト)/NETWORKDAYS(AJ581,AK581,祭日リスト)))*$GG581*週間進捗報告書!$G$14,0)</f>
        <v>0</v>
      </c>
      <c r="EK581" s="328">
        <f>IF(AS581&lt;&gt;"",IF(AS581&lt;=$ED$6,1,IF(AR581&gt;$ED$6,0,NETWORKDAYS(AR581,$ED$6,祭日リスト)/NETWORKDAYS(AR581,AS581,祭日リスト)))*$GG581*週間進捗報告書!$G$15,0)</f>
        <v>0</v>
      </c>
      <c r="EL581" s="328">
        <f>IF(AW581&lt;&gt;"",IF(AW581&lt;=$ED$6,1,IF(AV581&gt;$ED$6,0,NETWORKDAYS(AV581,$ED$6,祭日リスト)/NETWORKDAYS(AV581,AW581,祭日リスト)))*$GG581*週間進捗報告書!$G$16,0)</f>
        <v>0</v>
      </c>
      <c r="EM581" s="328">
        <f>IF(BE581&lt;&gt;"",IF(BE581&lt;=$ED$6,1,IF(BD581&gt;$ED$6,0,NETWORKDAYS(BD581,$ED$6,祭日リスト)/NETWORKDAYS(BD581,BE581,祭日リスト)))*$GG581*週間進捗報告書!$G$17,0)</f>
        <v>0</v>
      </c>
      <c r="EN581" s="328">
        <f>IF(BI581&lt;&gt;"",IF(BI581&lt;=$ED$6,1,IF(BH581&gt;$ED$6,0,NETWORKDAYS(BH581,$ED$6,祭日リスト)/NETWORKDAYS(BH581,BI581,祭日リスト)))*$GG581*週間進捗報告書!$G$18,0)</f>
        <v>0</v>
      </c>
      <c r="EO581" s="328">
        <f>IF(BQ581&lt;&gt;"",IF(BQ581&lt;=$ED$6,1,IF(BP581&gt;$ED$6,0,NETWORKDAYS(BP581,$ED$6,祭日リスト)/NETWORKDAYS(BP581,BQ581,祭日リスト)))*$GG581*週間進捗報告書!$G$19,0)</f>
        <v>0</v>
      </c>
      <c r="EP581" s="328">
        <f>IF(BU581&lt;&gt;"",IF(BU581&lt;=$ED$6,1,IF(BT581&gt;$ED$6,0,NETWORKDAYS(BT581,$ED$6,祭日リスト)/NETWORKDAYS(BT581,BU581,祭日リスト)))*$GG581*週間進捗報告書!$G$20,0)</f>
        <v>0</v>
      </c>
      <c r="ER581" s="547">
        <f t="shared" ref="ER581:FC581" si="29677">EE581-EE582</f>
        <v>0</v>
      </c>
      <c r="ES581" s="547">
        <f t="shared" si="29677"/>
        <v>0</v>
      </c>
      <c r="ET581" s="547">
        <f t="shared" si="29677"/>
        <v>0</v>
      </c>
      <c r="EU581" s="547">
        <f t="shared" si="29677"/>
        <v>0</v>
      </c>
      <c r="EV581" s="547">
        <f t="shared" si="29677"/>
        <v>0</v>
      </c>
      <c r="EW581" s="547">
        <f t="shared" si="29677"/>
        <v>0</v>
      </c>
      <c r="EX581" s="547">
        <f t="shared" si="29677"/>
        <v>0</v>
      </c>
      <c r="EY581" s="547">
        <f t="shared" si="29677"/>
        <v>0</v>
      </c>
      <c r="EZ581" s="547">
        <f t="shared" si="29677"/>
        <v>0</v>
      </c>
      <c r="FA581" s="547">
        <f t="shared" si="29677"/>
        <v>0</v>
      </c>
      <c r="FB581" s="547">
        <f t="shared" si="29677"/>
        <v>0</v>
      </c>
      <c r="FC581" s="547">
        <f t="shared" si="29677"/>
        <v>0</v>
      </c>
      <c r="FD581" s="547">
        <f t="shared" ref="FD581" si="29678">SUM(ER581:FC582)</f>
        <v>0</v>
      </c>
      <c r="FE581" s="333"/>
      <c r="FG581" s="32">
        <f>IF(AND($M581&lt;&gt;$FF$7),1,0)</f>
        <v>0</v>
      </c>
      <c r="FH581" s="32">
        <f>IF(AND($Q581&lt;&gt;$FF$7),1,0)</f>
        <v>0</v>
      </c>
      <c r="FI581" s="32">
        <f>IF(AND($U581&lt;&gt;$FF$7),1,0)</f>
        <v>0</v>
      </c>
      <c r="FJ581" s="32">
        <f>IF(AND($Y581&lt;&gt;$FF$7),1,0)</f>
        <v>0</v>
      </c>
      <c r="FK581" s="32">
        <f>IF(AND($AG581&lt;&gt;$FF$7),1,0)</f>
        <v>0</v>
      </c>
      <c r="FL581" s="32">
        <f>IF(AND($AK581&lt;&gt;$FF$7),1,0)</f>
        <v>0</v>
      </c>
      <c r="FM581" s="32">
        <f>IF(AND($AS581&lt;&gt;$FF$7),1,0)</f>
        <v>0</v>
      </c>
      <c r="FN581" s="32">
        <f>IF(AND($AW581&lt;&gt;$FF$7),1,0)</f>
        <v>0</v>
      </c>
      <c r="FO581" s="32">
        <f>IF(AND($BE581&lt;&gt;$FF$7),1,0)</f>
        <v>0</v>
      </c>
      <c r="FP581" s="32">
        <f>IF(AND($BI581&lt;&gt;$FF$7),1,0)</f>
        <v>0</v>
      </c>
      <c r="FQ581" s="32">
        <f>IF(AND($BQ581&lt;&gt;$FF$7),1,0)</f>
        <v>0</v>
      </c>
      <c r="FR581" s="32">
        <f>IF(AND($BU581&lt;&gt;$FF$7),1,0)</f>
        <v>0</v>
      </c>
      <c r="FU581" s="294">
        <f t="shared" ref="FU581" si="29679">IF($K581&lt;&gt;"NG",$GG581,0)</f>
        <v>0</v>
      </c>
      <c r="FV581" s="294">
        <f t="shared" ref="FV581" si="29680">IF($O581&lt;&gt;"NG",$GG581,0)</f>
        <v>0</v>
      </c>
      <c r="FW581" s="294">
        <f t="shared" ref="FW581" si="29681">IF($S581&lt;&gt;"NG",$GG581,0)</f>
        <v>0</v>
      </c>
      <c r="FX581" s="294">
        <f t="shared" ref="FX581" si="29682">IF($W581&lt;&gt;"NG",$GG581,0)</f>
        <v>0</v>
      </c>
      <c r="FY581" s="294">
        <f t="shared" ref="FY581" si="29683">IF($AE581&lt;&gt;"NG",$GG581,0)</f>
        <v>0</v>
      </c>
      <c r="FZ581" s="294">
        <f t="shared" ref="FZ581" si="29684">IF($AI581&lt;&gt;"NG",$GG581,0)</f>
        <v>0</v>
      </c>
      <c r="GA581" s="294">
        <f t="shared" ref="GA581" si="29685">IF($AQ581&lt;&gt;"NG",$GG581,0)</f>
        <v>0</v>
      </c>
      <c r="GB581" s="294">
        <f t="shared" ref="GB581" si="29686">IF($AU581&lt;&gt;"NG",$GG581,0)</f>
        <v>0</v>
      </c>
      <c r="GC581" s="294">
        <f t="shared" ref="GC581" si="29687">IF($BC581&lt;&gt;"NG",$GG581,0)</f>
        <v>0</v>
      </c>
      <c r="GD581" s="294">
        <f t="shared" ref="GD581" si="29688">IF($BG581&lt;&gt;"NG",$GG581,0)</f>
        <v>0</v>
      </c>
      <c r="GE581" s="294">
        <f t="shared" ref="GE581" si="29689">IF($BO581&lt;&gt;"NG",$GG581,0)</f>
        <v>0</v>
      </c>
      <c r="GF581" s="294">
        <f t="shared" ref="GF581" si="29690">IF($BS581&lt;&gt;"NG",$GG581,0)</f>
        <v>0</v>
      </c>
      <c r="GG581" s="294" t="e">
        <f>VLOOKUP($D581,リスト!$D:$S,15,FALSE)</f>
        <v>#N/A</v>
      </c>
      <c r="GH581" s="2" t="e">
        <f>INDEX(リスト!$V:$V,MATCH(中日程計画表!$D581,リスト!$D:$D,0))</f>
        <v>#N/A</v>
      </c>
      <c r="GI581" s="2" t="e">
        <f>INDEX(リスト!$A:$A,MATCH(中日程計画表!$D581,リスト!$D:$D,0))</f>
        <v>#N/A</v>
      </c>
      <c r="GJ581" s="2" t="e">
        <f>INDEX(リスト!$U:$U,MATCH(中日程計画表!$D581,リスト!$D:$D,0))</f>
        <v>#N/A</v>
      </c>
      <c r="GK581" s="5" t="e">
        <f>INDEX(リスト!$W:$W,MATCH(中日程計画表!$D581,リスト!$D:$D,0))</f>
        <v>#N/A</v>
      </c>
      <c r="GL581" s="2" t="s">
        <v>200</v>
      </c>
      <c r="GM581" s="296">
        <f>D581</f>
        <v>0</v>
      </c>
      <c r="GN581" s="296">
        <f>E581</f>
        <v>0</v>
      </c>
      <c r="GU581" s="460" t="str">
        <f t="shared" ref="GU581" si="29691">AE581</f>
        <v>NG</v>
      </c>
      <c r="GV581" s="460">
        <f t="shared" ref="GV581" si="29692">EI581</f>
        <v>0</v>
      </c>
      <c r="GW581" s="460">
        <f t="shared" ref="GW581" si="29693">EI582</f>
        <v>0</v>
      </c>
      <c r="GX581" s="462">
        <f t="shared" ref="GX581" si="29694">EV581</f>
        <v>0</v>
      </c>
      <c r="GY581" s="460" t="str">
        <f t="shared" ref="GY581" si="29695">AI581</f>
        <v>NG</v>
      </c>
      <c r="GZ581" s="460">
        <f t="shared" ref="GZ581" si="29696">EJ581</f>
        <v>0</v>
      </c>
      <c r="HA581" s="460">
        <f t="shared" ref="HA581" si="29697">EJ582</f>
        <v>0</v>
      </c>
      <c r="HB581" s="462">
        <f t="shared" ref="HB581" si="29698">EW581</f>
        <v>0</v>
      </c>
      <c r="HC581" s="460" t="str">
        <f t="shared" ref="HC581" si="29699">AQ581</f>
        <v>NG</v>
      </c>
      <c r="HD581" s="460">
        <f t="shared" ref="HD581" si="29700">EK581</f>
        <v>0</v>
      </c>
      <c r="HE581" s="460">
        <f t="shared" ref="HE581" si="29701">EK582</f>
        <v>0</v>
      </c>
      <c r="HF581" s="462">
        <f t="shared" ref="HF581" si="29702">EX581</f>
        <v>0</v>
      </c>
      <c r="HG581" s="460" t="str">
        <f t="shared" ref="HG581" si="29703">AU581</f>
        <v>NG</v>
      </c>
      <c r="HH581" s="460">
        <f t="shared" ref="HH581" si="29704">EL581</f>
        <v>0</v>
      </c>
      <c r="HI581" s="460">
        <f t="shared" ref="HI581" si="29705">EL582</f>
        <v>0</v>
      </c>
      <c r="HJ581" s="462">
        <f t="shared" ref="HJ581" si="29706">EY581</f>
        <v>0</v>
      </c>
      <c r="HK581" s="460" t="str">
        <f t="shared" ref="HK581" si="29707">BC581</f>
        <v>NG</v>
      </c>
      <c r="HL581" s="460">
        <f t="shared" ref="HL581" si="29708">EM581</f>
        <v>0</v>
      </c>
      <c r="HM581" s="460">
        <f t="shared" ref="HM581" si="29709">EM582</f>
        <v>0</v>
      </c>
      <c r="HN581" s="462">
        <f t="shared" ref="HN581" si="29710">EZ581</f>
        <v>0</v>
      </c>
      <c r="HO581" s="460" t="str">
        <f t="shared" ref="HO581" si="29711">BG581</f>
        <v>NG</v>
      </c>
      <c r="HP581" s="460">
        <f t="shared" ref="HP581" si="29712">EN581</f>
        <v>0</v>
      </c>
      <c r="HQ581" s="460">
        <f t="shared" ref="HQ581" si="29713">EN582</f>
        <v>0</v>
      </c>
      <c r="HR581" s="462">
        <f t="shared" ref="HR581" si="29714">FA581</f>
        <v>0</v>
      </c>
      <c r="HS581" s="332"/>
    </row>
    <row r="582" spans="1:227" ht="12" customHeight="1">
      <c r="A582" s="489"/>
      <c r="B582" s="487"/>
      <c r="C582" s="475"/>
      <c r="D582" s="485"/>
      <c r="E582" s="483"/>
      <c r="F582" s="317"/>
      <c r="G582" s="317"/>
      <c r="H582" s="317"/>
      <c r="I582" s="317"/>
      <c r="J582" s="316"/>
      <c r="K582" s="481"/>
      <c r="L582" s="77"/>
      <c r="M582" s="77"/>
      <c r="N582" s="471"/>
      <c r="O582" s="475"/>
      <c r="P582" s="77"/>
      <c r="Q582" s="77"/>
      <c r="R582" s="471"/>
      <c r="S582" s="475"/>
      <c r="T582" s="77"/>
      <c r="U582" s="77"/>
      <c r="V582" s="471"/>
      <c r="W582" s="473"/>
      <c r="X582" s="77"/>
      <c r="Y582" s="77"/>
      <c r="Z582" s="471"/>
      <c r="AA582" s="477"/>
      <c r="AB582" s="80"/>
      <c r="AC582" s="80"/>
      <c r="AD582" s="471"/>
      <c r="AE582" s="473"/>
      <c r="AF582" s="77"/>
      <c r="AG582" s="77"/>
      <c r="AH582" s="471"/>
      <c r="AI582" s="473"/>
      <c r="AJ582" s="77"/>
      <c r="AK582" s="77"/>
      <c r="AL582" s="471"/>
      <c r="AM582" s="477"/>
      <c r="AN582" s="80"/>
      <c r="AO582" s="80"/>
      <c r="AP582" s="471"/>
      <c r="AQ582" s="473"/>
      <c r="AR582" s="77"/>
      <c r="AS582" s="77"/>
      <c r="AT582" s="471"/>
      <c r="AU582" s="473"/>
      <c r="AV582" s="77"/>
      <c r="AW582" s="77"/>
      <c r="AX582" s="471"/>
      <c r="AY582" s="477"/>
      <c r="AZ582" s="80"/>
      <c r="BA582" s="80"/>
      <c r="BB582" s="471"/>
      <c r="BC582" s="475"/>
      <c r="BD582" s="77"/>
      <c r="BE582" s="77"/>
      <c r="BF582" s="471"/>
      <c r="BG582" s="473"/>
      <c r="BH582" s="77"/>
      <c r="BI582" s="77"/>
      <c r="BJ582" s="471"/>
      <c r="BK582" s="477"/>
      <c r="BL582" s="80"/>
      <c r="BM582" s="80"/>
      <c r="BN582" s="471"/>
      <c r="BO582" s="475"/>
      <c r="BP582" s="77"/>
      <c r="BQ582" s="77"/>
      <c r="BR582" s="471"/>
      <c r="BS582" s="473"/>
      <c r="BT582" s="77"/>
      <c r="BU582" s="77"/>
      <c r="BV582" s="471"/>
      <c r="BW582" s="469"/>
      <c r="BX582" s="467"/>
      <c r="BY582" s="490"/>
      <c r="CA582" s="19">
        <f t="shared" ref="CA582" si="29715">IF(AND($N581=1,$M582&lt;&gt;$BZ$7),1,0)</f>
        <v>0</v>
      </c>
      <c r="CB582" s="19">
        <f t="shared" ref="CB582" si="29716">IF(AND($R581=1,$Q582&lt;&gt;$BZ$7),1,0)</f>
        <v>0</v>
      </c>
      <c r="CC582" s="19">
        <f t="shared" ref="CC582" si="29717">IF(AND($V581=1,$U582&lt;&gt;$BZ$7),1,0)</f>
        <v>0</v>
      </c>
      <c r="CD582" s="19">
        <f t="shared" ref="CD582" si="29718">IF(AND($Z581=1,$Y582&lt;&gt;$BZ$7),1,0)</f>
        <v>0</v>
      </c>
      <c r="CE582" s="19">
        <f t="shared" ref="CE582" si="29719">IF(AND($AH581=1,$AG582&lt;&gt;$BZ$7),1,0)</f>
        <v>0</v>
      </c>
      <c r="CF582" s="19">
        <f t="shared" ref="CF582" si="29720">IF(AND($AL581=1,$AK582&lt;&gt;$BZ$7),1,0)</f>
        <v>0</v>
      </c>
      <c r="CG582" s="19">
        <f t="shared" ref="CG582" si="29721">IF(AND($AT581=1,$AS582&lt;&gt;$BZ$7),1,0)</f>
        <v>0</v>
      </c>
      <c r="CH582" s="19">
        <f t="shared" ref="CH582" si="29722">IF(AND($AX581=1,$AW582&lt;&gt;$BZ$7),1,0)</f>
        <v>0</v>
      </c>
      <c r="CI582" s="19">
        <f t="shared" ref="CI582" si="29723">IF(AND($BF581=1,$BE582&lt;&gt;$BZ$7),1,0)</f>
        <v>0</v>
      </c>
      <c r="CJ582" s="19">
        <f t="shared" ref="CJ582" si="29724">IF(AND($BJ581=1,$BI582&lt;&gt;$BZ$7),1,0)</f>
        <v>0</v>
      </c>
      <c r="CK582" s="19">
        <f t="shared" ref="CK582" si="29725">IF(AND($BR581=1,$BQ582&lt;&gt;$BZ$7),1,0)</f>
        <v>0</v>
      </c>
      <c r="CL582" s="19">
        <f t="shared" ref="CL582" si="29726">IF(AND($BV581=1,$BU582&lt;&gt;$BZ$7),1,0)</f>
        <v>0</v>
      </c>
      <c r="CO582" s="19">
        <f>IF(AND($M582&lt;&gt;$CN$7,$M582&lt;=$CN$6),1,0)</f>
        <v>0</v>
      </c>
      <c r="CP582" s="19">
        <f>IF(AND($Q582&lt;&gt;$CN$7,$Q582&lt;=$CN$6),1,0)</f>
        <v>0</v>
      </c>
      <c r="CQ582" s="19">
        <f>IF(AND($U582&lt;&gt;$CN$7,$U582&lt;=$CN$6),1,0)</f>
        <v>0</v>
      </c>
      <c r="CR582" s="19">
        <f>IF(AND($Y582&lt;&gt;$CN$7,$Y582&lt;=$CN$6),1,0)</f>
        <v>0</v>
      </c>
      <c r="CS582" s="19">
        <f>IF(AND($AG582&lt;&gt;$CN$7,$AG582&lt;=$CN$6),1,0)</f>
        <v>0</v>
      </c>
      <c r="CT582" s="19">
        <f>IF(AND($AK582&lt;&gt;$CN$7,$AK582&lt;=$CN$6),1,0)</f>
        <v>0</v>
      </c>
      <c r="CU582" s="19">
        <f>IF(AND($AS582&lt;&gt;$CN$7,$AS582&lt;=$CN$6),1,0)</f>
        <v>0</v>
      </c>
      <c r="CV582" s="19">
        <f>IF(AND($AW582&lt;&gt;$CN$7,$AW582&lt;=$CN$6),1,0)</f>
        <v>0</v>
      </c>
      <c r="CW582" s="19">
        <f>IF(AND($BE582&lt;&gt;$CN$7,$BE582&lt;=$CN$6),1,0)</f>
        <v>0</v>
      </c>
      <c r="CX582" s="19">
        <f>IF(AND($BI582&lt;&gt;$CN$7,$BI582&lt;=$CN$6),1,0)</f>
        <v>0</v>
      </c>
      <c r="CY582" s="19">
        <f>IF(AND($BQ582&lt;&gt;$CN$7,$BQ582&lt;=$CN$6),1,0)</f>
        <v>0</v>
      </c>
      <c r="CZ582" s="19">
        <f>IF(AND($BU582&lt;&gt;$CN$7,$BU582&lt;=$CN$6),1,0)</f>
        <v>0</v>
      </c>
      <c r="DC582" s="19">
        <f>IF($N581=1,1,0)</f>
        <v>0</v>
      </c>
      <c r="DD582" s="19">
        <f>IF($R581=1,1,0)</f>
        <v>0</v>
      </c>
      <c r="DE582" s="19">
        <f>IF($V581=1,1,0)</f>
        <v>0</v>
      </c>
      <c r="DF582" s="19">
        <f>IF($Z581=1,1,0)</f>
        <v>0</v>
      </c>
      <c r="DG582" s="19">
        <f>IF($AH581=1,1,0)</f>
        <v>0</v>
      </c>
      <c r="DH582" s="19">
        <f>IF($AL581=1,1,0)</f>
        <v>0</v>
      </c>
      <c r="DI582" s="19">
        <f>IF($AT581=1,1,0)</f>
        <v>0</v>
      </c>
      <c r="DJ582" s="19">
        <f>IF($AX581=1,1,0)</f>
        <v>0</v>
      </c>
      <c r="DK582" s="19">
        <f>IF($BF581=1,1,0)</f>
        <v>0</v>
      </c>
      <c r="DL582" s="19">
        <f>IF($BJ581=1,1,0)</f>
        <v>0</v>
      </c>
      <c r="DM582" s="19">
        <f>IF($BR581=1,1,0)</f>
        <v>0</v>
      </c>
      <c r="DN582" s="19">
        <f>IF($BV581=1,1,0)</f>
        <v>0</v>
      </c>
      <c r="DQ582" s="19">
        <f t="shared" si="29557"/>
        <v>0</v>
      </c>
      <c r="DR582" s="19">
        <f t="shared" si="29558"/>
        <v>0</v>
      </c>
      <c r="DS582" s="19">
        <f t="shared" si="29559"/>
        <v>0</v>
      </c>
      <c r="DT582" s="19">
        <f t="shared" si="29560"/>
        <v>0</v>
      </c>
      <c r="DU582" s="19">
        <f t="shared" si="29561"/>
        <v>0</v>
      </c>
      <c r="DV582" s="19">
        <f t="shared" si="29562"/>
        <v>0</v>
      </c>
      <c r="DW582" s="19">
        <f t="shared" si="29563"/>
        <v>0</v>
      </c>
      <c r="DX582" s="19">
        <f t="shared" si="29564"/>
        <v>0</v>
      </c>
      <c r="DY582" s="19">
        <f t="shared" si="29565"/>
        <v>0</v>
      </c>
      <c r="DZ582" s="19">
        <f t="shared" si="29566"/>
        <v>0</v>
      </c>
      <c r="EA582" s="19">
        <f t="shared" si="29567"/>
        <v>0</v>
      </c>
      <c r="EB582" s="19">
        <f t="shared" si="29568"/>
        <v>0</v>
      </c>
      <c r="EE582" s="329">
        <f>N581*$FU582*週間進捗報告書!$G$9</f>
        <v>0</v>
      </c>
      <c r="EF582" s="329">
        <f>R581*$FV582*週間進捗報告書!$G$10</f>
        <v>0</v>
      </c>
      <c r="EG582" s="329">
        <f>V581*$FW582*週間進捗報告書!$G$11</f>
        <v>0</v>
      </c>
      <c r="EH582" s="329">
        <f>Z581*$FX582*週間進捗報告書!$G$12</f>
        <v>0</v>
      </c>
      <c r="EI582" s="329">
        <f>AH581*$FY582*週間進捗報告書!$G$13</f>
        <v>0</v>
      </c>
      <c r="EJ582" s="329">
        <f>AL581*$FZ582*週間進捗報告書!$G$14</f>
        <v>0</v>
      </c>
      <c r="EK582" s="329">
        <f>AT581*$GA582*週間進捗報告書!$G$15</f>
        <v>0</v>
      </c>
      <c r="EL582" s="329">
        <f>AX581*$GB582*週間進捗報告書!$G$16</f>
        <v>0</v>
      </c>
      <c r="EM582" s="329">
        <f>BF581*$GC582*週間進捗報告書!$G$17</f>
        <v>0</v>
      </c>
      <c r="EN582" s="329">
        <f>BJ581*$GD582*週間進捗報告書!$G$18</f>
        <v>0</v>
      </c>
      <c r="EO582" s="329">
        <f>BR581*$GE582*週間進捗報告書!$G$19</f>
        <v>0</v>
      </c>
      <c r="EP582" s="329">
        <f>BV581*$GF582*週間進捗報告書!$G$20</f>
        <v>0</v>
      </c>
      <c r="ER582" s="547"/>
      <c r="ES582" s="547"/>
      <c r="ET582" s="547"/>
      <c r="EU582" s="547"/>
      <c r="EV582" s="547"/>
      <c r="EW582" s="547"/>
      <c r="EX582" s="547"/>
      <c r="EY582" s="547"/>
      <c r="EZ582" s="547"/>
      <c r="FA582" s="547"/>
      <c r="FB582" s="547"/>
      <c r="FC582" s="547"/>
      <c r="FD582" s="547"/>
      <c r="FE582" s="332"/>
      <c r="FG582" s="19"/>
      <c r="FH582" s="19"/>
      <c r="FI582" s="19"/>
      <c r="FJ582" s="19"/>
      <c r="FK582" s="19"/>
      <c r="FL582" s="19"/>
      <c r="FM582" s="19"/>
      <c r="FN582" s="19"/>
      <c r="FO582" s="19"/>
      <c r="FP582" s="19"/>
      <c r="FQ582" s="19"/>
      <c r="FR582" s="19"/>
      <c r="FU582" s="295">
        <f t="shared" ref="FU582" si="29727">FU581</f>
        <v>0</v>
      </c>
      <c r="FV582" s="295">
        <f t="shared" ref="FV582" si="29728">FV581</f>
        <v>0</v>
      </c>
      <c r="FW582" s="295">
        <f t="shared" ref="FW582" si="29729">FW581</f>
        <v>0</v>
      </c>
      <c r="FX582" s="295">
        <f t="shared" ref="FX582" si="29730">FX581</f>
        <v>0</v>
      </c>
      <c r="FY582" s="295">
        <f t="shared" ref="FY582" si="29731">FY581</f>
        <v>0</v>
      </c>
      <c r="FZ582" s="295">
        <f t="shared" ref="FZ582" si="29732">FZ581</f>
        <v>0</v>
      </c>
      <c r="GA582" s="295">
        <f t="shared" ref="GA582" si="29733">GA581</f>
        <v>0</v>
      </c>
      <c r="GB582" s="295">
        <f t="shared" ref="GB582" si="29734">GB581</f>
        <v>0</v>
      </c>
      <c r="GC582" s="295">
        <f t="shared" ref="GC582" si="29735">GC581</f>
        <v>0</v>
      </c>
      <c r="GD582" s="295">
        <f t="shared" ref="GD582" si="29736">GD581</f>
        <v>0</v>
      </c>
      <c r="GE582" s="295">
        <f t="shared" ref="GE582" si="29737">GE581</f>
        <v>0</v>
      </c>
      <c r="GF582" s="295">
        <f t="shared" ref="GF582" si="29738">GF581</f>
        <v>0</v>
      </c>
      <c r="GG582" s="295" t="e">
        <f t="shared" ref="GG582" si="29739">GG581</f>
        <v>#N/A</v>
      </c>
      <c r="GH582" s="2" t="e">
        <f>INDEX(リスト!$V:$V,MATCH(中日程計画表!$D581,リスト!$D:$D,0))</f>
        <v>#N/A</v>
      </c>
      <c r="GI582" s="2" t="e">
        <f>INDEX(リスト!$A:$A,MATCH(中日程計画表!$D581,リスト!$D:$D,0))</f>
        <v>#N/A</v>
      </c>
      <c r="GJ582" s="2" t="e">
        <f>INDEX(リスト!$U:$U,MATCH(中日程計画表!$D581,リスト!$D:$D,0))</f>
        <v>#N/A</v>
      </c>
      <c r="GK582" s="5" t="e">
        <f>INDEX(リスト!$W:$W,MATCH(中日程計画表!$D581,リスト!$D:$D,0))</f>
        <v>#N/A</v>
      </c>
      <c r="GL582" s="2" t="s">
        <v>201</v>
      </c>
      <c r="GM582" s="296">
        <f t="shared" ref="GM582" si="29740">GM581</f>
        <v>0</v>
      </c>
      <c r="GN582" s="296">
        <f t="shared" ref="GN582" si="29741">GN581</f>
        <v>0</v>
      </c>
      <c r="GU582" s="461"/>
      <c r="GV582" s="460"/>
      <c r="GW582" s="460"/>
      <c r="GX582" s="461"/>
      <c r="GY582" s="461"/>
      <c r="GZ582" s="460"/>
      <c r="HA582" s="460"/>
      <c r="HB582" s="461"/>
      <c r="HC582" s="461"/>
      <c r="HD582" s="460"/>
      <c r="HE582" s="460"/>
      <c r="HF582" s="461"/>
      <c r="HG582" s="461"/>
      <c r="HH582" s="460"/>
      <c r="HI582" s="460"/>
      <c r="HJ582" s="461"/>
      <c r="HK582" s="461"/>
      <c r="HL582" s="460"/>
      <c r="HM582" s="460"/>
      <c r="HN582" s="461"/>
      <c r="HO582" s="461"/>
      <c r="HP582" s="460"/>
      <c r="HQ582" s="460"/>
      <c r="HR582" s="461"/>
      <c r="HS582" s="4"/>
    </row>
    <row r="583" spans="1:227" ht="12" customHeight="1">
      <c r="A583" s="488" t="str">
        <f t="shared" ref="A583" ca="1" si="29742">INDIRECT("リスト!A"&amp;B583+6)</f>
        <v/>
      </c>
      <c r="B583" s="486">
        <f t="shared" si="29481"/>
        <v>289</v>
      </c>
      <c r="C583" s="474" t="str">
        <f>機能グループ名</f>
        <v/>
      </c>
      <c r="D583" s="484">
        <f>機能ID</f>
        <v>0</v>
      </c>
      <c r="E583" s="482">
        <f>機能名</f>
        <v>0</v>
      </c>
      <c r="F583" s="315"/>
      <c r="G583" s="315"/>
      <c r="H583" s="315"/>
      <c r="I583" s="315"/>
      <c r="J583" s="316"/>
      <c r="K583" s="480" t="str">
        <f>担当者_SR</f>
        <v>NG</v>
      </c>
      <c r="L583" s="76"/>
      <c r="M583" s="76"/>
      <c r="N583" s="470"/>
      <c r="O583" s="474" t="str">
        <f>担当者_SRR</f>
        <v>NG</v>
      </c>
      <c r="P583" s="76"/>
      <c r="Q583" s="76"/>
      <c r="R583" s="470"/>
      <c r="S583" s="474" t="str">
        <f>担当者_DS</f>
        <v>NG</v>
      </c>
      <c r="T583" s="76"/>
      <c r="U583" s="76"/>
      <c r="V583" s="470"/>
      <c r="W583" s="472" t="str">
        <f>担当者_DSR</f>
        <v>NG</v>
      </c>
      <c r="X583" s="76"/>
      <c r="Y583" s="76"/>
      <c r="Z583" s="470"/>
      <c r="AA583" s="476"/>
      <c r="AB583" s="79"/>
      <c r="AC583" s="79"/>
      <c r="AD583" s="470">
        <f>IF(AC584 &lt;&gt; "",1,0)</f>
        <v>0</v>
      </c>
      <c r="AE583" s="472" t="str">
        <f>担当者_CD</f>
        <v>NG</v>
      </c>
      <c r="AF583" s="76"/>
      <c r="AG583" s="76"/>
      <c r="AH583" s="470"/>
      <c r="AI583" s="472" t="str">
        <f>担当者_DD</f>
        <v>NG</v>
      </c>
      <c r="AJ583" s="76"/>
      <c r="AK583" s="76"/>
      <c r="AL583" s="470"/>
      <c r="AM583" s="476"/>
      <c r="AN583" s="79"/>
      <c r="AO583" s="79"/>
      <c r="AP583" s="470">
        <f>IF(AO584 &lt;&gt; "",1,0)</f>
        <v>0</v>
      </c>
      <c r="AQ583" s="472" t="str">
        <f>担当者_MCL</f>
        <v>NG</v>
      </c>
      <c r="AR583" s="76"/>
      <c r="AS583" s="76"/>
      <c r="AT583" s="470"/>
      <c r="AU583" s="472" t="str">
        <f>担当者_MCLR</f>
        <v>NG</v>
      </c>
      <c r="AV583" s="76"/>
      <c r="AW583" s="76"/>
      <c r="AX583" s="470"/>
      <c r="AY583" s="476"/>
      <c r="AZ583" s="79"/>
      <c r="BA583" s="79"/>
      <c r="BB583" s="470">
        <f>IF(BA584 &lt;&gt; "",1,0)</f>
        <v>0</v>
      </c>
      <c r="BC583" s="474" t="str">
        <f>担当者_MT</f>
        <v>NG</v>
      </c>
      <c r="BD583" s="76"/>
      <c r="BE583" s="76"/>
      <c r="BF583" s="470"/>
      <c r="BG583" s="472" t="str">
        <f>担当者_M検</f>
        <v>NG</v>
      </c>
      <c r="BH583" s="76"/>
      <c r="BI583" s="76"/>
      <c r="BJ583" s="470"/>
      <c r="BK583" s="476"/>
      <c r="BL583" s="79"/>
      <c r="BM583" s="79"/>
      <c r="BN583" s="470">
        <v>0</v>
      </c>
      <c r="BO583" s="474" t="str">
        <f>担当者_モテ</f>
        <v>NG</v>
      </c>
      <c r="BP583" s="76"/>
      <c r="BQ583" s="76"/>
      <c r="BR583" s="470"/>
      <c r="BS583" s="472" t="str">
        <f>担当者_モテR</f>
        <v>NG</v>
      </c>
      <c r="BT583" s="76"/>
      <c r="BU583" s="76"/>
      <c r="BV583" s="470"/>
      <c r="BW583" s="468">
        <f t="shared" ref="BW583" si="29743">IFERROR(SUM(IF(K583&lt;&gt;"NG",N583*K$1,0),IF(O583&lt;&gt;"NG",R583*O$1,0),IF(S583&lt;&gt;"NG",V583*S$1,0),IF(W583&lt;&gt;"NG",Z583*W$1,0),IF(AA583&lt;&gt;"NG",AD583*AA$1,0),IF(AE583&lt;&gt;"NG",AH583*AE$1,0),IF(AI583&lt;&gt;"NG",AL583*AI$1,0),IF(AM583&lt;&gt;"NG",AP583*AM$1,0),IF(AQ583&lt;&gt;"NG",AT583*AQ$1,0),IF(AU583&lt;&gt;"NG",AX583*AU$1,0),IF(AY583&lt;&gt;"NG",BB583*AY$1,0),IF(BC583&lt;&gt;"NG",BF583*BC$1,0),IF(BG583&lt;&gt;"NG",BJ583*BG$1,0),IF(BK583&lt;&gt;"NG",BN583*BK$1,0),IF(BO583&lt;&gt;"NG",BR583*BO$1,0),IF(BS583&lt;&gt;"NG",BV583*BS$1,0))/SUM(IF(K583&lt;&gt;"NG",K$1,0),IF(O583&lt;&gt;"NG",O$1,0),IF(S583&lt;&gt;"NG",S$1,0),IF(W583&lt;&gt;"NG",W$1,0),IF(AA583&lt;&gt;"NG",AA$1,0),IF(AE583&lt;&gt;"NG",AE$1,0),IF(AI583&lt;&gt;"NG",AI$1,0),IF(AM583&lt;&gt;"NG",AM$1,0),IF(AQ583&lt;&gt;"NG",AQ$1,0),IF(AU583&lt;&gt;"NG",AU$1,0),IF(AY583&lt;&gt;"NG",AY$1,0),IF(BC583&lt;&gt;"NG",BC$1,0),IF(BG583&lt;&gt;"NG",BG$1,0),IF(BK583&lt;&gt;"NG",BK$1,0),IF(BO583&lt;&gt;"NG",BO$1,0),IF(BS583&lt;&gt;"NG",BS$1,0)),0)</f>
        <v>0</v>
      </c>
      <c r="BX583" s="466"/>
      <c r="BY583" s="490"/>
      <c r="BZ583" s="5"/>
      <c r="CA583" s="32">
        <f t="shared" ref="CA583" si="29744">IF(AND($M583&lt;&gt;$BZ$5,$M583&lt;=$BZ$6,$M583&lt;&gt;$BZ$7),1,0)</f>
        <v>0</v>
      </c>
      <c r="CB583" s="32">
        <f t="shared" ref="CB583" si="29745">IF(AND($Q583&lt;&gt;$BZ$5,$Q583&lt;=$BZ$6,$Q583&lt;&gt;$BZ$7),1,0)</f>
        <v>0</v>
      </c>
      <c r="CC583" s="32">
        <f t="shared" ref="CC583" si="29746">IF(AND($U583&lt;&gt;$BZ$5,$U583&lt;=$BZ$6,$U583&lt;&gt;$BZ$7),1,0)</f>
        <v>0</v>
      </c>
      <c r="CD583" s="32">
        <f t="shared" ref="CD583" si="29747">IF(AND($Y583&lt;&gt;$BZ$5,$Y583&lt;=$BZ$6,$Y583&lt;&gt;$BZ$7),1,0)</f>
        <v>0</v>
      </c>
      <c r="CE583" s="32">
        <f t="shared" ref="CE583" si="29748">IF(AND($AG583&lt;&gt;$BZ$5,$AG583&lt;=$BZ$6,$AG583&lt;&gt;$BZ$7),1,0)</f>
        <v>0</v>
      </c>
      <c r="CF583" s="32">
        <f t="shared" ref="CF583" si="29749">IF(AND($AK583&lt;&gt;$BZ$5,$AK583&lt;=$BZ$6,$AK583&lt;&gt;$BZ$7),1,0)</f>
        <v>0</v>
      </c>
      <c r="CG583" s="32">
        <f t="shared" ref="CG583" si="29750">IF(AND($AS583&lt;&gt;$BZ$5,$AS583&lt;=$BZ$6,$AS583&lt;&gt;$BZ$7),1,0)</f>
        <v>0</v>
      </c>
      <c r="CH583" s="32">
        <f t="shared" ref="CH583" si="29751">IF(AND($AW583&lt;&gt;$BZ$5,$AW583&lt;=$BZ$6,$AW583&lt;&gt;$BZ$7),1,0)</f>
        <v>0</v>
      </c>
      <c r="CI583" s="32">
        <f t="shared" ref="CI583" si="29752">IF(AND($BE583&lt;&gt;$BZ$5,$BE583&lt;=$BZ$6,$BE583&lt;&gt;$BZ$7),1,0)</f>
        <v>0</v>
      </c>
      <c r="CJ583" s="32">
        <f t="shared" ref="CJ583" si="29753">IF(AND($BI583&lt;&gt;$BZ$5,$BI583&lt;=$BZ$6,$BI583&lt;&gt;$BZ$7),1,0)</f>
        <v>0</v>
      </c>
      <c r="CK583" s="32">
        <f t="shared" ref="CK583" si="29754">IF(AND($BQ583&lt;&gt;$BZ$5,$BQ583&lt;=$BZ$6,$BQ583&lt;&gt;$BZ$7),1,0)</f>
        <v>0</v>
      </c>
      <c r="CL583" s="32">
        <f t="shared" ref="CL583" si="29755">IF(AND($BU583&lt;&gt;$BZ$5,$BU583&lt;=$BZ$6,$BU583&lt;&gt;$BZ$7),1,0)</f>
        <v>0</v>
      </c>
      <c r="CO583" s="32">
        <f>IF(AND($M583&lt;&gt;$CN$5,$M583&lt;=$CN$6,$M583&lt;&gt;$CN$7),1,0)</f>
        <v>0</v>
      </c>
      <c r="CP583" s="32">
        <f>IF(AND($Q583&lt;&gt;$CN$5,$Q583&lt;=$CN$6,$Q583&lt;&gt;$CN$7),1,0)</f>
        <v>0</v>
      </c>
      <c r="CQ583" s="32">
        <f>IF(AND($U583&lt;&gt;$CN$5,$U583&lt;=$CN$6,$U583&lt;&gt;$CN$7),1,0)</f>
        <v>0</v>
      </c>
      <c r="CR583" s="32">
        <f>IF(AND($Y583&lt;&gt;$CN$5,$Y583&lt;=$CN$6,$Y583&lt;&gt;$CN$7),1,0)</f>
        <v>0</v>
      </c>
      <c r="CS583" s="32">
        <f>IF(AND($AG583&lt;&gt;$CN$5,$AG583&lt;=$CN$6,$AG583&lt;&gt;$CN$7),1,0)</f>
        <v>0</v>
      </c>
      <c r="CT583" s="32">
        <f>IF(AND($AK583&lt;&gt;$CN$5,$AK583&lt;=$CN$6,$AK583&lt;&gt;$CN$7),1,0)</f>
        <v>0</v>
      </c>
      <c r="CU583" s="32">
        <f>IF(AND($AS583&lt;&gt;$CN$5,$AS583&lt;=$CN$6,$AS583&lt;&gt;$CN$7),1,0)</f>
        <v>0</v>
      </c>
      <c r="CV583" s="32">
        <f>IF(AND($AW583&lt;&gt;$CN$5,$AW583&lt;=$CN$6,$AW583&lt;&gt;$CN$7),1,0)</f>
        <v>0</v>
      </c>
      <c r="CW583" s="32">
        <f>IF(AND($BE583&lt;&gt;$CN$5,$BE583&lt;=$CN$6,$BE583&lt;&gt;$CN$7),1,0)</f>
        <v>0</v>
      </c>
      <c r="CX583" s="32">
        <f>IF(AND($BI583&lt;&gt;$CN$5,$BI583&lt;=$CN$6,$BI583&lt;&gt;$CN$7),1,0)</f>
        <v>0</v>
      </c>
      <c r="CY583" s="32">
        <f>IF(AND($BQ583&lt;&gt;$CN$5,$BQ583&lt;=$CN$6,$BQ583&lt;&gt;$CN$7),1,0)</f>
        <v>0</v>
      </c>
      <c r="CZ583" s="32">
        <f>IF(AND($BU583&lt;&gt;$CN$5,$BU583&lt;=$CN$6,$BU583&lt;&gt;$CN$7),1,0)</f>
        <v>0</v>
      </c>
      <c r="DC583" s="32">
        <f>IF(AND($M583&lt;&gt;$DB$5,$M583&lt;=$DB$6,$M583&lt;&gt;$CN$7),1,0)</f>
        <v>0</v>
      </c>
      <c r="DD583" s="32">
        <f>IF(AND($Q583&lt;&gt;$DB$5,$Q583&lt;=$DB$6,$Q583&lt;&gt;$CN$7),1,0)</f>
        <v>0</v>
      </c>
      <c r="DE583" s="32">
        <f>IF(AND($U583&lt;&gt;$DB$5,$U583&lt;=$DB$6,$U583&lt;&gt;$CN$7),1,0)</f>
        <v>0</v>
      </c>
      <c r="DF583" s="32">
        <f>IF(AND($Y583&lt;&gt;$DB$5,$Y583&lt;=$DB$6,$Y583&lt;&gt;$CN$7),1,0)</f>
        <v>0</v>
      </c>
      <c r="DG583" s="32">
        <f>IF(AND($AG583&lt;&gt;$DB$5,$AG583&lt;=$DB$6,$AG583&lt;&gt;$CN$7),1,0)</f>
        <v>0</v>
      </c>
      <c r="DH583" s="32">
        <f>IF(AND($AK583&lt;&gt;$DB$5,$AK583&lt;=$DB$6,$AK583&lt;&gt;$CN$7),1,0)</f>
        <v>0</v>
      </c>
      <c r="DI583" s="32">
        <f>IF(AND($AS583&lt;&gt;$DB$5,$AS583&lt;=$DB$6,$AS583&lt;&gt;$CN$7),1,0)</f>
        <v>0</v>
      </c>
      <c r="DJ583" s="32">
        <f>IF(AND($AW583&lt;&gt;$DB$5,$AW583&lt;=$DB$6,$AW583&lt;&gt;$CN$7),1,0)</f>
        <v>0</v>
      </c>
      <c r="DK583" s="32">
        <f>IF(AND($BE583&lt;&gt;$DB$5,$BE583&lt;=$DB$6,$BE583&lt;&gt;$CN$7),1,0)</f>
        <v>0</v>
      </c>
      <c r="DL583" s="32">
        <f>IF(AND($BI583&lt;&gt;$DB$5,$BI583&lt;=$DB$6,$BI583&lt;&gt;$CN$7),1,0)</f>
        <v>0</v>
      </c>
      <c r="DM583" s="32">
        <f>IF(AND($BQ583&lt;&gt;$DB$5,$BQ583&lt;=$DB$6,$BQ583&lt;&gt;$CN$7),1,0)</f>
        <v>0</v>
      </c>
      <c r="DN583" s="32">
        <f>IF(AND($BU583&lt;&gt;$DB$5,$BU583&lt;=$DB$6,$BU583&lt;&gt;$CN$7),1,0)</f>
        <v>0</v>
      </c>
      <c r="DQ583" s="32">
        <f t="shared" si="29495"/>
        <v>0</v>
      </c>
      <c r="DR583" s="32">
        <f t="shared" si="29496"/>
        <v>0</v>
      </c>
      <c r="DS583" s="32">
        <f t="shared" si="29497"/>
        <v>0</v>
      </c>
      <c r="DT583" s="32">
        <f t="shared" si="29498"/>
        <v>0</v>
      </c>
      <c r="DU583" s="32">
        <f t="shared" si="29499"/>
        <v>0</v>
      </c>
      <c r="DV583" s="32">
        <f t="shared" si="29500"/>
        <v>0</v>
      </c>
      <c r="DW583" s="32">
        <f t="shared" si="29501"/>
        <v>0</v>
      </c>
      <c r="DX583" s="32">
        <f t="shared" si="29502"/>
        <v>0</v>
      </c>
      <c r="DY583" s="32">
        <f t="shared" si="29503"/>
        <v>0</v>
      </c>
      <c r="DZ583" s="32">
        <f t="shared" si="29504"/>
        <v>0</v>
      </c>
      <c r="EA583" s="32">
        <f t="shared" si="29505"/>
        <v>0</v>
      </c>
      <c r="EB583" s="32">
        <f t="shared" si="29506"/>
        <v>0</v>
      </c>
      <c r="EE583" s="328">
        <f>IF(M583&lt;&gt;"",IF(M583&lt;=$ED$6,1,IF(L583&gt;$ED$6,0,NETWORKDAYS(L583,$ED$6,祭日リスト)/NETWORKDAYS(L583,M583,祭日リスト)))*$GG583*週間進捗報告書!$G$9,0)</f>
        <v>0</v>
      </c>
      <c r="EF583" s="328">
        <f>IF(Q583&lt;&gt;"",IF(Q583&lt;=$ED$6,1,IF(P583&gt;$ED$6,0,NETWORKDAYS(P583,$ED$6,祭日リスト)/NETWORKDAYS(P583,Q583,祭日リスト)))*$GG583*週間進捗報告書!$G$10,0)</f>
        <v>0</v>
      </c>
      <c r="EG583" s="328">
        <f>IF(U583&lt;&gt;"",IF(U583&lt;=$ED$6,1,IF(T583&gt;$ED$6,0,NETWORKDAYS(T583,$ED$6,祭日リスト)/NETWORKDAYS(T583,U583,祭日リスト)))*$GG583*週間進捗報告書!$G$11,0)</f>
        <v>0</v>
      </c>
      <c r="EH583" s="328">
        <f>IF(Y583&lt;&gt;"",IF(Y583&lt;=$ED$6,1,IF(X583&gt;$ED$6,0,NETWORKDAYS(X583,$ED$6,祭日リスト)/NETWORKDAYS(X583,Y583,祭日リスト)))*$GG583*週間進捗報告書!$G$12,0)</f>
        <v>0</v>
      </c>
      <c r="EI583" s="328">
        <f>IF(AG583&lt;&gt;"",IF(AG583&lt;=$ED$6,1,IF(AF583&gt;$ED$6,0,NETWORKDAYS(AF583,$ED$6,祭日リスト)/NETWORKDAYS(AF583,AG583,祭日リスト)))*$GG583*週間進捗報告書!$G$13,0)</f>
        <v>0</v>
      </c>
      <c r="EJ583" s="328">
        <f>IF(AK583&lt;&gt;"",IF(AK583&lt;=$ED$6,1,IF(AJ583&gt;$ED$6,0,NETWORKDAYS(AJ583,$ED$6,祭日リスト)/NETWORKDAYS(AJ583,AK583,祭日リスト)))*$GG583*週間進捗報告書!$G$14,0)</f>
        <v>0</v>
      </c>
      <c r="EK583" s="328">
        <f>IF(AS583&lt;&gt;"",IF(AS583&lt;=$ED$6,1,IF(AR583&gt;$ED$6,0,NETWORKDAYS(AR583,$ED$6,祭日リスト)/NETWORKDAYS(AR583,AS583,祭日リスト)))*$GG583*週間進捗報告書!$G$15,0)</f>
        <v>0</v>
      </c>
      <c r="EL583" s="328">
        <f>IF(AW583&lt;&gt;"",IF(AW583&lt;=$ED$6,1,IF(AV583&gt;$ED$6,0,NETWORKDAYS(AV583,$ED$6,祭日リスト)/NETWORKDAYS(AV583,AW583,祭日リスト)))*$GG583*週間進捗報告書!$G$16,0)</f>
        <v>0</v>
      </c>
      <c r="EM583" s="328">
        <f>IF(BE583&lt;&gt;"",IF(BE583&lt;=$ED$6,1,IF(BD583&gt;$ED$6,0,NETWORKDAYS(BD583,$ED$6,祭日リスト)/NETWORKDAYS(BD583,BE583,祭日リスト)))*$GG583*週間進捗報告書!$G$17,0)</f>
        <v>0</v>
      </c>
      <c r="EN583" s="328">
        <f>IF(BI583&lt;&gt;"",IF(BI583&lt;=$ED$6,1,IF(BH583&gt;$ED$6,0,NETWORKDAYS(BH583,$ED$6,祭日リスト)/NETWORKDAYS(BH583,BI583,祭日リスト)))*$GG583*週間進捗報告書!$G$18,0)</f>
        <v>0</v>
      </c>
      <c r="EO583" s="328">
        <f>IF(BQ583&lt;&gt;"",IF(BQ583&lt;=$ED$6,1,IF(BP583&gt;$ED$6,0,NETWORKDAYS(BP583,$ED$6,祭日リスト)/NETWORKDAYS(BP583,BQ583,祭日リスト)))*$GG583*週間進捗報告書!$G$19,0)</f>
        <v>0</v>
      </c>
      <c r="EP583" s="328">
        <f>IF(BU583&lt;&gt;"",IF(BU583&lt;=$ED$6,1,IF(BT583&gt;$ED$6,0,NETWORKDAYS(BT583,$ED$6,祭日リスト)/NETWORKDAYS(BT583,BU583,祭日リスト)))*$GG583*週間進捗報告書!$G$20,0)</f>
        <v>0</v>
      </c>
      <c r="ER583" s="547">
        <f t="shared" ref="ER583:FC583" si="29756">EE583-EE584</f>
        <v>0</v>
      </c>
      <c r="ES583" s="547">
        <f t="shared" si="29756"/>
        <v>0</v>
      </c>
      <c r="ET583" s="547">
        <f t="shared" si="29756"/>
        <v>0</v>
      </c>
      <c r="EU583" s="547">
        <f t="shared" si="29756"/>
        <v>0</v>
      </c>
      <c r="EV583" s="547">
        <f t="shared" si="29756"/>
        <v>0</v>
      </c>
      <c r="EW583" s="547">
        <f t="shared" si="29756"/>
        <v>0</v>
      </c>
      <c r="EX583" s="547">
        <f t="shared" si="29756"/>
        <v>0</v>
      </c>
      <c r="EY583" s="547">
        <f t="shared" si="29756"/>
        <v>0</v>
      </c>
      <c r="EZ583" s="547">
        <f t="shared" si="29756"/>
        <v>0</v>
      </c>
      <c r="FA583" s="547">
        <f t="shared" si="29756"/>
        <v>0</v>
      </c>
      <c r="FB583" s="547">
        <f t="shared" si="29756"/>
        <v>0</v>
      </c>
      <c r="FC583" s="547">
        <f t="shared" si="29756"/>
        <v>0</v>
      </c>
      <c r="FD583" s="547">
        <f t="shared" ref="FD583" si="29757">SUM(ER583:FC584)</f>
        <v>0</v>
      </c>
      <c r="FE583" s="333"/>
      <c r="FG583" s="32">
        <f>IF(AND($M583&lt;&gt;$FF$7),1,0)</f>
        <v>0</v>
      </c>
      <c r="FH583" s="32">
        <f>IF(AND($Q583&lt;&gt;$FF$7),1,0)</f>
        <v>0</v>
      </c>
      <c r="FI583" s="32">
        <f>IF(AND($U583&lt;&gt;$FF$7),1,0)</f>
        <v>0</v>
      </c>
      <c r="FJ583" s="32">
        <f>IF(AND($Y583&lt;&gt;$FF$7),1,0)</f>
        <v>0</v>
      </c>
      <c r="FK583" s="32">
        <f>IF(AND($AG583&lt;&gt;$FF$7),1,0)</f>
        <v>0</v>
      </c>
      <c r="FL583" s="32">
        <f>IF(AND($AK583&lt;&gt;$FF$7),1,0)</f>
        <v>0</v>
      </c>
      <c r="FM583" s="32">
        <f>IF(AND($AS583&lt;&gt;$FF$7),1,0)</f>
        <v>0</v>
      </c>
      <c r="FN583" s="32">
        <f>IF(AND($AW583&lt;&gt;$FF$7),1,0)</f>
        <v>0</v>
      </c>
      <c r="FO583" s="32">
        <f>IF(AND($BE583&lt;&gt;$FF$7),1,0)</f>
        <v>0</v>
      </c>
      <c r="FP583" s="32">
        <f>IF(AND($BI583&lt;&gt;$FF$7),1,0)</f>
        <v>0</v>
      </c>
      <c r="FQ583" s="32">
        <f>IF(AND($BQ583&lt;&gt;$FF$7),1,0)</f>
        <v>0</v>
      </c>
      <c r="FR583" s="32">
        <f>IF(AND($BU583&lt;&gt;$FF$7),1,0)</f>
        <v>0</v>
      </c>
      <c r="FU583" s="294">
        <f t="shared" ref="FU583" si="29758">IF($K583&lt;&gt;"NG",$GG583,0)</f>
        <v>0</v>
      </c>
      <c r="FV583" s="294">
        <f t="shared" ref="FV583" si="29759">IF($O583&lt;&gt;"NG",$GG583,0)</f>
        <v>0</v>
      </c>
      <c r="FW583" s="294">
        <f t="shared" ref="FW583" si="29760">IF($S583&lt;&gt;"NG",$GG583,0)</f>
        <v>0</v>
      </c>
      <c r="FX583" s="294">
        <f t="shared" ref="FX583" si="29761">IF($W583&lt;&gt;"NG",$GG583,0)</f>
        <v>0</v>
      </c>
      <c r="FY583" s="294">
        <f t="shared" ref="FY583" si="29762">IF($AE583&lt;&gt;"NG",$GG583,0)</f>
        <v>0</v>
      </c>
      <c r="FZ583" s="294">
        <f t="shared" ref="FZ583" si="29763">IF($AI583&lt;&gt;"NG",$GG583,0)</f>
        <v>0</v>
      </c>
      <c r="GA583" s="294">
        <f t="shared" ref="GA583" si="29764">IF($AQ583&lt;&gt;"NG",$GG583,0)</f>
        <v>0</v>
      </c>
      <c r="GB583" s="294">
        <f t="shared" ref="GB583" si="29765">IF($AU583&lt;&gt;"NG",$GG583,0)</f>
        <v>0</v>
      </c>
      <c r="GC583" s="294">
        <f t="shared" ref="GC583" si="29766">IF($BC583&lt;&gt;"NG",$GG583,0)</f>
        <v>0</v>
      </c>
      <c r="GD583" s="294">
        <f t="shared" ref="GD583" si="29767">IF($BG583&lt;&gt;"NG",$GG583,0)</f>
        <v>0</v>
      </c>
      <c r="GE583" s="294">
        <f t="shared" ref="GE583" si="29768">IF($BO583&lt;&gt;"NG",$GG583,0)</f>
        <v>0</v>
      </c>
      <c r="GF583" s="294">
        <f t="shared" ref="GF583" si="29769">IF($BS583&lt;&gt;"NG",$GG583,0)</f>
        <v>0</v>
      </c>
      <c r="GG583" s="294" t="e">
        <f>VLOOKUP($D583,リスト!$D:$S,15,FALSE)</f>
        <v>#N/A</v>
      </c>
      <c r="GH583" s="2" t="e">
        <f>INDEX(リスト!$V:$V,MATCH(中日程計画表!$D583,リスト!$D:$D,0))</f>
        <v>#N/A</v>
      </c>
      <c r="GI583" s="2" t="e">
        <f>INDEX(リスト!$A:$A,MATCH(中日程計画表!$D583,リスト!$D:$D,0))</f>
        <v>#N/A</v>
      </c>
      <c r="GJ583" s="2" t="e">
        <f>INDEX(リスト!$U:$U,MATCH(中日程計画表!$D583,リスト!$D:$D,0))</f>
        <v>#N/A</v>
      </c>
      <c r="GK583" s="5" t="e">
        <f>INDEX(リスト!$W:$W,MATCH(中日程計画表!$D583,リスト!$D:$D,0))</f>
        <v>#N/A</v>
      </c>
      <c r="GL583" s="2" t="s">
        <v>200</v>
      </c>
      <c r="GM583" s="296">
        <f>D583</f>
        <v>0</v>
      </c>
      <c r="GN583" s="296">
        <f>E583</f>
        <v>0</v>
      </c>
      <c r="GU583" s="460" t="str">
        <f t="shared" ref="GU583" si="29770">AE583</f>
        <v>NG</v>
      </c>
      <c r="GV583" s="460">
        <f t="shared" ref="GV583" si="29771">EI583</f>
        <v>0</v>
      </c>
      <c r="GW583" s="460">
        <f t="shared" ref="GW583" si="29772">EI584</f>
        <v>0</v>
      </c>
      <c r="GX583" s="462">
        <f t="shared" ref="GX583" si="29773">EV583</f>
        <v>0</v>
      </c>
      <c r="GY583" s="460" t="str">
        <f t="shared" ref="GY583" si="29774">AI583</f>
        <v>NG</v>
      </c>
      <c r="GZ583" s="460">
        <f t="shared" ref="GZ583" si="29775">EJ583</f>
        <v>0</v>
      </c>
      <c r="HA583" s="460">
        <f t="shared" ref="HA583" si="29776">EJ584</f>
        <v>0</v>
      </c>
      <c r="HB583" s="462">
        <f t="shared" ref="HB583" si="29777">EW583</f>
        <v>0</v>
      </c>
      <c r="HC583" s="460" t="str">
        <f t="shared" ref="HC583" si="29778">AQ583</f>
        <v>NG</v>
      </c>
      <c r="HD583" s="460">
        <f t="shared" ref="HD583" si="29779">EK583</f>
        <v>0</v>
      </c>
      <c r="HE583" s="460">
        <f t="shared" ref="HE583" si="29780">EK584</f>
        <v>0</v>
      </c>
      <c r="HF583" s="462">
        <f t="shared" ref="HF583" si="29781">EX583</f>
        <v>0</v>
      </c>
      <c r="HG583" s="460" t="str">
        <f t="shared" ref="HG583" si="29782">AU583</f>
        <v>NG</v>
      </c>
      <c r="HH583" s="460">
        <f t="shared" ref="HH583" si="29783">EL583</f>
        <v>0</v>
      </c>
      <c r="HI583" s="460">
        <f t="shared" ref="HI583" si="29784">EL584</f>
        <v>0</v>
      </c>
      <c r="HJ583" s="462">
        <f t="shared" ref="HJ583" si="29785">EY583</f>
        <v>0</v>
      </c>
      <c r="HK583" s="460" t="str">
        <f t="shared" ref="HK583" si="29786">BC583</f>
        <v>NG</v>
      </c>
      <c r="HL583" s="460">
        <f t="shared" ref="HL583" si="29787">EM583</f>
        <v>0</v>
      </c>
      <c r="HM583" s="460">
        <f t="shared" ref="HM583" si="29788">EM584</f>
        <v>0</v>
      </c>
      <c r="HN583" s="462">
        <f t="shared" ref="HN583" si="29789">EZ583</f>
        <v>0</v>
      </c>
      <c r="HO583" s="460" t="str">
        <f t="shared" ref="HO583" si="29790">BG583</f>
        <v>NG</v>
      </c>
      <c r="HP583" s="460">
        <f t="shared" ref="HP583" si="29791">EN583</f>
        <v>0</v>
      </c>
      <c r="HQ583" s="460">
        <f t="shared" ref="HQ583" si="29792">EN584</f>
        <v>0</v>
      </c>
      <c r="HR583" s="462">
        <f t="shared" ref="HR583" si="29793">FA583</f>
        <v>0</v>
      </c>
      <c r="HS583" s="332"/>
    </row>
    <row r="584" spans="1:227" ht="12" customHeight="1">
      <c r="A584" s="489"/>
      <c r="B584" s="487"/>
      <c r="C584" s="475"/>
      <c r="D584" s="485"/>
      <c r="E584" s="483"/>
      <c r="F584" s="317"/>
      <c r="G584" s="317"/>
      <c r="H584" s="317"/>
      <c r="I584" s="317"/>
      <c r="J584" s="316"/>
      <c r="K584" s="481"/>
      <c r="L584" s="77"/>
      <c r="M584" s="77"/>
      <c r="N584" s="471"/>
      <c r="O584" s="475"/>
      <c r="P584" s="77"/>
      <c r="Q584" s="77"/>
      <c r="R584" s="471"/>
      <c r="S584" s="475"/>
      <c r="T584" s="77"/>
      <c r="U584" s="77"/>
      <c r="V584" s="471"/>
      <c r="W584" s="473"/>
      <c r="X584" s="77"/>
      <c r="Y584" s="77"/>
      <c r="Z584" s="471"/>
      <c r="AA584" s="477"/>
      <c r="AB584" s="80"/>
      <c r="AC584" s="80"/>
      <c r="AD584" s="471"/>
      <c r="AE584" s="473"/>
      <c r="AF584" s="77"/>
      <c r="AG584" s="77"/>
      <c r="AH584" s="471"/>
      <c r="AI584" s="473"/>
      <c r="AJ584" s="77"/>
      <c r="AK584" s="77"/>
      <c r="AL584" s="471"/>
      <c r="AM584" s="477"/>
      <c r="AN584" s="80"/>
      <c r="AO584" s="80"/>
      <c r="AP584" s="471"/>
      <c r="AQ584" s="473"/>
      <c r="AR584" s="77"/>
      <c r="AS584" s="77"/>
      <c r="AT584" s="471"/>
      <c r="AU584" s="473"/>
      <c r="AV584" s="77"/>
      <c r="AW584" s="77"/>
      <c r="AX584" s="471"/>
      <c r="AY584" s="477"/>
      <c r="AZ584" s="80"/>
      <c r="BA584" s="80"/>
      <c r="BB584" s="471"/>
      <c r="BC584" s="475"/>
      <c r="BD584" s="77"/>
      <c r="BE584" s="77"/>
      <c r="BF584" s="471"/>
      <c r="BG584" s="473"/>
      <c r="BH584" s="77"/>
      <c r="BI584" s="77"/>
      <c r="BJ584" s="471"/>
      <c r="BK584" s="477"/>
      <c r="BL584" s="80"/>
      <c r="BM584" s="80"/>
      <c r="BN584" s="471"/>
      <c r="BO584" s="475"/>
      <c r="BP584" s="77"/>
      <c r="BQ584" s="77"/>
      <c r="BR584" s="471"/>
      <c r="BS584" s="473"/>
      <c r="BT584" s="77"/>
      <c r="BU584" s="77"/>
      <c r="BV584" s="471"/>
      <c r="BW584" s="469"/>
      <c r="BX584" s="467"/>
      <c r="BY584" s="490"/>
      <c r="CA584" s="19">
        <f t="shared" ref="CA584" si="29794">IF(AND($N583=1,$M584&lt;&gt;$BZ$7),1,0)</f>
        <v>0</v>
      </c>
      <c r="CB584" s="19">
        <f t="shared" ref="CB584" si="29795">IF(AND($R583=1,$Q584&lt;&gt;$BZ$7),1,0)</f>
        <v>0</v>
      </c>
      <c r="CC584" s="19">
        <f t="shared" ref="CC584" si="29796">IF(AND($V583=1,$U584&lt;&gt;$BZ$7),1,0)</f>
        <v>0</v>
      </c>
      <c r="CD584" s="19">
        <f t="shared" ref="CD584" si="29797">IF(AND($Z583=1,$Y584&lt;&gt;$BZ$7),1,0)</f>
        <v>0</v>
      </c>
      <c r="CE584" s="19">
        <f t="shared" ref="CE584" si="29798">IF(AND($AH583=1,$AG584&lt;&gt;$BZ$7),1,0)</f>
        <v>0</v>
      </c>
      <c r="CF584" s="19">
        <f t="shared" ref="CF584" si="29799">IF(AND($AL583=1,$AK584&lt;&gt;$BZ$7),1,0)</f>
        <v>0</v>
      </c>
      <c r="CG584" s="19">
        <f t="shared" ref="CG584" si="29800">IF(AND($AT583=1,$AS584&lt;&gt;$BZ$7),1,0)</f>
        <v>0</v>
      </c>
      <c r="CH584" s="19">
        <f t="shared" ref="CH584" si="29801">IF(AND($AX583=1,$AW584&lt;&gt;$BZ$7),1,0)</f>
        <v>0</v>
      </c>
      <c r="CI584" s="19">
        <f t="shared" ref="CI584" si="29802">IF(AND($BF583=1,$BE584&lt;&gt;$BZ$7),1,0)</f>
        <v>0</v>
      </c>
      <c r="CJ584" s="19">
        <f t="shared" ref="CJ584" si="29803">IF(AND($BJ583=1,$BI584&lt;&gt;$BZ$7),1,0)</f>
        <v>0</v>
      </c>
      <c r="CK584" s="19">
        <f t="shared" ref="CK584" si="29804">IF(AND($BR583=1,$BQ584&lt;&gt;$BZ$7),1,0)</f>
        <v>0</v>
      </c>
      <c r="CL584" s="19">
        <f t="shared" ref="CL584" si="29805">IF(AND($BV583=1,$BU584&lt;&gt;$BZ$7),1,0)</f>
        <v>0</v>
      </c>
      <c r="CO584" s="19">
        <f>IF(AND($M584&lt;&gt;$CN$7,$M584&lt;=$CN$6),1,0)</f>
        <v>0</v>
      </c>
      <c r="CP584" s="19">
        <f>IF(AND($Q584&lt;&gt;$CN$7,$Q584&lt;=$CN$6),1,0)</f>
        <v>0</v>
      </c>
      <c r="CQ584" s="19">
        <f>IF(AND($U584&lt;&gt;$CN$7,$U584&lt;=$CN$6),1,0)</f>
        <v>0</v>
      </c>
      <c r="CR584" s="19">
        <f>IF(AND($Y584&lt;&gt;$CN$7,$Y584&lt;=$CN$6),1,0)</f>
        <v>0</v>
      </c>
      <c r="CS584" s="19">
        <f>IF(AND($AG584&lt;&gt;$CN$7,$AG584&lt;=$CN$6),1,0)</f>
        <v>0</v>
      </c>
      <c r="CT584" s="19">
        <f>IF(AND($AK584&lt;&gt;$CN$7,$AK584&lt;=$CN$6),1,0)</f>
        <v>0</v>
      </c>
      <c r="CU584" s="19">
        <f>IF(AND($AS584&lt;&gt;$CN$7,$AS584&lt;=$CN$6),1,0)</f>
        <v>0</v>
      </c>
      <c r="CV584" s="19">
        <f>IF(AND($AW584&lt;&gt;$CN$7,$AW584&lt;=$CN$6),1,0)</f>
        <v>0</v>
      </c>
      <c r="CW584" s="19">
        <f>IF(AND($BE584&lt;&gt;$CN$7,$BE584&lt;=$CN$6),1,0)</f>
        <v>0</v>
      </c>
      <c r="CX584" s="19">
        <f>IF(AND($BI584&lt;&gt;$CN$7,$BI584&lt;=$CN$6),1,0)</f>
        <v>0</v>
      </c>
      <c r="CY584" s="19">
        <f>IF(AND($BQ584&lt;&gt;$CN$7,$BQ584&lt;=$CN$6),1,0)</f>
        <v>0</v>
      </c>
      <c r="CZ584" s="19">
        <f>IF(AND($BU584&lt;&gt;$CN$7,$BU584&lt;=$CN$6),1,0)</f>
        <v>0</v>
      </c>
      <c r="DC584" s="19">
        <f>IF($N583=1,1,0)</f>
        <v>0</v>
      </c>
      <c r="DD584" s="19">
        <f>IF($R583=1,1,0)</f>
        <v>0</v>
      </c>
      <c r="DE584" s="19">
        <f>IF($V583=1,1,0)</f>
        <v>0</v>
      </c>
      <c r="DF584" s="19">
        <f>IF($Z583=1,1,0)</f>
        <v>0</v>
      </c>
      <c r="DG584" s="19">
        <f>IF($AH583=1,1,0)</f>
        <v>0</v>
      </c>
      <c r="DH584" s="19">
        <f>IF($AL583=1,1,0)</f>
        <v>0</v>
      </c>
      <c r="DI584" s="19">
        <f>IF($AT583=1,1,0)</f>
        <v>0</v>
      </c>
      <c r="DJ584" s="19">
        <f>IF($AX583=1,1,0)</f>
        <v>0</v>
      </c>
      <c r="DK584" s="19">
        <f>IF($BF583=1,1,0)</f>
        <v>0</v>
      </c>
      <c r="DL584" s="19">
        <f>IF($BJ583=1,1,0)</f>
        <v>0</v>
      </c>
      <c r="DM584" s="19">
        <f>IF($BR583=1,1,0)</f>
        <v>0</v>
      </c>
      <c r="DN584" s="19">
        <f>IF($BV583=1,1,0)</f>
        <v>0</v>
      </c>
      <c r="DQ584" s="19">
        <f t="shared" si="29557"/>
        <v>0</v>
      </c>
      <c r="DR584" s="19">
        <f t="shared" si="29558"/>
        <v>0</v>
      </c>
      <c r="DS584" s="19">
        <f t="shared" si="29559"/>
        <v>0</v>
      </c>
      <c r="DT584" s="19">
        <f t="shared" si="29560"/>
        <v>0</v>
      </c>
      <c r="DU584" s="19">
        <f t="shared" si="29561"/>
        <v>0</v>
      </c>
      <c r="DV584" s="19">
        <f t="shared" si="29562"/>
        <v>0</v>
      </c>
      <c r="DW584" s="19">
        <f t="shared" si="29563"/>
        <v>0</v>
      </c>
      <c r="DX584" s="19">
        <f t="shared" si="29564"/>
        <v>0</v>
      </c>
      <c r="DY584" s="19">
        <f t="shared" si="29565"/>
        <v>0</v>
      </c>
      <c r="DZ584" s="19">
        <f t="shared" si="29566"/>
        <v>0</v>
      </c>
      <c r="EA584" s="19">
        <f t="shared" si="29567"/>
        <v>0</v>
      </c>
      <c r="EB584" s="19">
        <f t="shared" si="29568"/>
        <v>0</v>
      </c>
      <c r="EE584" s="329">
        <f>N583*$FU584*週間進捗報告書!$G$9</f>
        <v>0</v>
      </c>
      <c r="EF584" s="329">
        <f>R583*$FV584*週間進捗報告書!$G$10</f>
        <v>0</v>
      </c>
      <c r="EG584" s="329">
        <f>V583*$FW584*週間進捗報告書!$G$11</f>
        <v>0</v>
      </c>
      <c r="EH584" s="329">
        <f>Z583*$FX584*週間進捗報告書!$G$12</f>
        <v>0</v>
      </c>
      <c r="EI584" s="329">
        <f>AH583*$FY584*週間進捗報告書!$G$13</f>
        <v>0</v>
      </c>
      <c r="EJ584" s="329">
        <f>AL583*$FZ584*週間進捗報告書!$G$14</f>
        <v>0</v>
      </c>
      <c r="EK584" s="329">
        <f>AT583*$GA584*週間進捗報告書!$G$15</f>
        <v>0</v>
      </c>
      <c r="EL584" s="329">
        <f>AX583*$GB584*週間進捗報告書!$G$16</f>
        <v>0</v>
      </c>
      <c r="EM584" s="329">
        <f>BF583*$GC584*週間進捗報告書!$G$17</f>
        <v>0</v>
      </c>
      <c r="EN584" s="329">
        <f>BJ583*$GD584*週間進捗報告書!$G$18</f>
        <v>0</v>
      </c>
      <c r="EO584" s="329">
        <f>BR583*$GE584*週間進捗報告書!$G$19</f>
        <v>0</v>
      </c>
      <c r="EP584" s="329">
        <f>BV583*$GF584*週間進捗報告書!$G$20</f>
        <v>0</v>
      </c>
      <c r="ER584" s="547"/>
      <c r="ES584" s="547"/>
      <c r="ET584" s="547"/>
      <c r="EU584" s="547"/>
      <c r="EV584" s="547"/>
      <c r="EW584" s="547"/>
      <c r="EX584" s="547"/>
      <c r="EY584" s="547"/>
      <c r="EZ584" s="547"/>
      <c r="FA584" s="547"/>
      <c r="FB584" s="547"/>
      <c r="FC584" s="547"/>
      <c r="FD584" s="547"/>
      <c r="FE584" s="332"/>
      <c r="FG584" s="19"/>
      <c r="FH584" s="19"/>
      <c r="FI584" s="19"/>
      <c r="FJ584" s="19"/>
      <c r="FK584" s="19"/>
      <c r="FL584" s="19"/>
      <c r="FM584" s="19"/>
      <c r="FN584" s="19"/>
      <c r="FO584" s="19"/>
      <c r="FP584" s="19"/>
      <c r="FQ584" s="19"/>
      <c r="FR584" s="19"/>
      <c r="FU584" s="295">
        <f t="shared" ref="FU584" si="29806">FU583</f>
        <v>0</v>
      </c>
      <c r="FV584" s="295">
        <f t="shared" ref="FV584" si="29807">FV583</f>
        <v>0</v>
      </c>
      <c r="FW584" s="295">
        <f t="shared" ref="FW584" si="29808">FW583</f>
        <v>0</v>
      </c>
      <c r="FX584" s="295">
        <f t="shared" ref="FX584" si="29809">FX583</f>
        <v>0</v>
      </c>
      <c r="FY584" s="295">
        <f t="shared" ref="FY584" si="29810">FY583</f>
        <v>0</v>
      </c>
      <c r="FZ584" s="295">
        <f t="shared" ref="FZ584" si="29811">FZ583</f>
        <v>0</v>
      </c>
      <c r="GA584" s="295">
        <f t="shared" ref="GA584" si="29812">GA583</f>
        <v>0</v>
      </c>
      <c r="GB584" s="295">
        <f t="shared" ref="GB584" si="29813">GB583</f>
        <v>0</v>
      </c>
      <c r="GC584" s="295">
        <f t="shared" ref="GC584" si="29814">GC583</f>
        <v>0</v>
      </c>
      <c r="GD584" s="295">
        <f t="shared" ref="GD584" si="29815">GD583</f>
        <v>0</v>
      </c>
      <c r="GE584" s="295">
        <f t="shared" ref="GE584" si="29816">GE583</f>
        <v>0</v>
      </c>
      <c r="GF584" s="295">
        <f t="shared" ref="GF584" si="29817">GF583</f>
        <v>0</v>
      </c>
      <c r="GG584" s="295" t="e">
        <f t="shared" ref="GG584" si="29818">GG583</f>
        <v>#N/A</v>
      </c>
      <c r="GH584" s="2" t="e">
        <f>INDEX(リスト!$V:$V,MATCH(中日程計画表!$D583,リスト!$D:$D,0))</f>
        <v>#N/A</v>
      </c>
      <c r="GI584" s="2" t="e">
        <f>INDEX(リスト!$A:$A,MATCH(中日程計画表!$D583,リスト!$D:$D,0))</f>
        <v>#N/A</v>
      </c>
      <c r="GJ584" s="2" t="e">
        <f>INDEX(リスト!$U:$U,MATCH(中日程計画表!$D583,リスト!$D:$D,0))</f>
        <v>#N/A</v>
      </c>
      <c r="GK584" s="5" t="e">
        <f>INDEX(リスト!$W:$W,MATCH(中日程計画表!$D583,リスト!$D:$D,0))</f>
        <v>#N/A</v>
      </c>
      <c r="GL584" s="2" t="s">
        <v>201</v>
      </c>
      <c r="GM584" s="296">
        <f t="shared" ref="GM584" si="29819">GM583</f>
        <v>0</v>
      </c>
      <c r="GN584" s="296">
        <f t="shared" ref="GN584" si="29820">GN583</f>
        <v>0</v>
      </c>
      <c r="GU584" s="461"/>
      <c r="GV584" s="460"/>
      <c r="GW584" s="460"/>
      <c r="GX584" s="461"/>
      <c r="GY584" s="461"/>
      <c r="GZ584" s="460"/>
      <c r="HA584" s="460"/>
      <c r="HB584" s="461"/>
      <c r="HC584" s="461"/>
      <c r="HD584" s="460"/>
      <c r="HE584" s="460"/>
      <c r="HF584" s="461"/>
      <c r="HG584" s="461"/>
      <c r="HH584" s="460"/>
      <c r="HI584" s="460"/>
      <c r="HJ584" s="461"/>
      <c r="HK584" s="461"/>
      <c r="HL584" s="460"/>
      <c r="HM584" s="460"/>
      <c r="HN584" s="461"/>
      <c r="HO584" s="461"/>
      <c r="HP584" s="460"/>
      <c r="HQ584" s="460"/>
      <c r="HR584" s="461"/>
      <c r="HS584" s="4"/>
    </row>
    <row r="585" spans="1:227" ht="12" customHeight="1">
      <c r="A585" s="488" t="str">
        <f t="shared" ref="A585" ca="1" si="29821">INDIRECT("リスト!A"&amp;B585+6)</f>
        <v/>
      </c>
      <c r="B585" s="486">
        <f t="shared" si="29481"/>
        <v>290</v>
      </c>
      <c r="C585" s="474" t="str">
        <f>機能グループ名</f>
        <v/>
      </c>
      <c r="D585" s="484">
        <f>機能ID</f>
        <v>0</v>
      </c>
      <c r="E585" s="482">
        <f>機能名</f>
        <v>0</v>
      </c>
      <c r="F585" s="315"/>
      <c r="G585" s="315"/>
      <c r="H585" s="315"/>
      <c r="I585" s="315"/>
      <c r="J585" s="316"/>
      <c r="K585" s="480" t="str">
        <f>担当者_SR</f>
        <v>NG</v>
      </c>
      <c r="L585" s="76"/>
      <c r="M585" s="76"/>
      <c r="N585" s="470"/>
      <c r="O585" s="474" t="str">
        <f>担当者_SRR</f>
        <v>NG</v>
      </c>
      <c r="P585" s="76"/>
      <c r="Q585" s="76"/>
      <c r="R585" s="470"/>
      <c r="S585" s="474" t="str">
        <f>担当者_DS</f>
        <v>NG</v>
      </c>
      <c r="T585" s="76"/>
      <c r="U585" s="76"/>
      <c r="V585" s="470"/>
      <c r="W585" s="472" t="str">
        <f>担当者_DSR</f>
        <v>NG</v>
      </c>
      <c r="X585" s="76"/>
      <c r="Y585" s="76"/>
      <c r="Z585" s="470"/>
      <c r="AA585" s="476"/>
      <c r="AB585" s="79"/>
      <c r="AC585" s="79"/>
      <c r="AD585" s="470">
        <f>IF(AC586 &lt;&gt; "",1,0)</f>
        <v>0</v>
      </c>
      <c r="AE585" s="472" t="str">
        <f>担当者_CD</f>
        <v>NG</v>
      </c>
      <c r="AF585" s="76"/>
      <c r="AG585" s="76"/>
      <c r="AH585" s="470"/>
      <c r="AI585" s="472" t="str">
        <f>担当者_DD</f>
        <v>NG</v>
      </c>
      <c r="AJ585" s="76"/>
      <c r="AK585" s="76"/>
      <c r="AL585" s="470"/>
      <c r="AM585" s="476"/>
      <c r="AN585" s="79"/>
      <c r="AO585" s="79"/>
      <c r="AP585" s="470">
        <f>IF(AO586 &lt;&gt; "",1,0)</f>
        <v>0</v>
      </c>
      <c r="AQ585" s="472" t="str">
        <f>担当者_MCL</f>
        <v>NG</v>
      </c>
      <c r="AR585" s="76"/>
      <c r="AS585" s="76"/>
      <c r="AT585" s="470"/>
      <c r="AU585" s="472" t="str">
        <f>担当者_MCLR</f>
        <v>NG</v>
      </c>
      <c r="AV585" s="76"/>
      <c r="AW585" s="76"/>
      <c r="AX585" s="470"/>
      <c r="AY585" s="476"/>
      <c r="AZ585" s="79"/>
      <c r="BA585" s="79"/>
      <c r="BB585" s="470">
        <f>IF(BA586 &lt;&gt; "",1,0)</f>
        <v>0</v>
      </c>
      <c r="BC585" s="474" t="str">
        <f>担当者_MT</f>
        <v>NG</v>
      </c>
      <c r="BD585" s="76"/>
      <c r="BE585" s="76"/>
      <c r="BF585" s="470"/>
      <c r="BG585" s="472" t="str">
        <f>担当者_M検</f>
        <v>NG</v>
      </c>
      <c r="BH585" s="76"/>
      <c r="BI585" s="76"/>
      <c r="BJ585" s="470"/>
      <c r="BK585" s="476"/>
      <c r="BL585" s="79"/>
      <c r="BM585" s="79"/>
      <c r="BN585" s="470">
        <v>0</v>
      </c>
      <c r="BO585" s="474" t="str">
        <f>担当者_モテ</f>
        <v>NG</v>
      </c>
      <c r="BP585" s="76"/>
      <c r="BQ585" s="76"/>
      <c r="BR585" s="470"/>
      <c r="BS585" s="472" t="str">
        <f>担当者_モテR</f>
        <v>NG</v>
      </c>
      <c r="BT585" s="76"/>
      <c r="BU585" s="76"/>
      <c r="BV585" s="470"/>
      <c r="BW585" s="468">
        <f t="shared" ref="BW585" si="29822">IFERROR(SUM(IF(K585&lt;&gt;"NG",N585*K$1,0),IF(O585&lt;&gt;"NG",R585*O$1,0),IF(S585&lt;&gt;"NG",V585*S$1,0),IF(W585&lt;&gt;"NG",Z585*W$1,0),IF(AA585&lt;&gt;"NG",AD585*AA$1,0),IF(AE585&lt;&gt;"NG",AH585*AE$1,0),IF(AI585&lt;&gt;"NG",AL585*AI$1,0),IF(AM585&lt;&gt;"NG",AP585*AM$1,0),IF(AQ585&lt;&gt;"NG",AT585*AQ$1,0),IF(AU585&lt;&gt;"NG",AX585*AU$1,0),IF(AY585&lt;&gt;"NG",BB585*AY$1,0),IF(BC585&lt;&gt;"NG",BF585*BC$1,0),IF(BG585&lt;&gt;"NG",BJ585*BG$1,0),IF(BK585&lt;&gt;"NG",BN585*BK$1,0),IF(BO585&lt;&gt;"NG",BR585*BO$1,0),IF(BS585&lt;&gt;"NG",BV585*BS$1,0))/SUM(IF(K585&lt;&gt;"NG",K$1,0),IF(O585&lt;&gt;"NG",O$1,0),IF(S585&lt;&gt;"NG",S$1,0),IF(W585&lt;&gt;"NG",W$1,0),IF(AA585&lt;&gt;"NG",AA$1,0),IF(AE585&lt;&gt;"NG",AE$1,0),IF(AI585&lt;&gt;"NG",AI$1,0),IF(AM585&lt;&gt;"NG",AM$1,0),IF(AQ585&lt;&gt;"NG",AQ$1,0),IF(AU585&lt;&gt;"NG",AU$1,0),IF(AY585&lt;&gt;"NG",AY$1,0),IF(BC585&lt;&gt;"NG",BC$1,0),IF(BG585&lt;&gt;"NG",BG$1,0),IF(BK585&lt;&gt;"NG",BK$1,0),IF(BO585&lt;&gt;"NG",BO$1,0),IF(BS585&lt;&gt;"NG",BS$1,0)),0)</f>
        <v>0</v>
      </c>
      <c r="BX585" s="466"/>
      <c r="BY585" s="490"/>
      <c r="BZ585" s="5"/>
      <c r="CA585" s="32">
        <f t="shared" ref="CA585" si="29823">IF(AND($M585&lt;&gt;$BZ$5,$M585&lt;=$BZ$6,$M585&lt;&gt;$BZ$7),1,0)</f>
        <v>0</v>
      </c>
      <c r="CB585" s="32">
        <f t="shared" ref="CB585" si="29824">IF(AND($Q585&lt;&gt;$BZ$5,$Q585&lt;=$BZ$6,$Q585&lt;&gt;$BZ$7),1,0)</f>
        <v>0</v>
      </c>
      <c r="CC585" s="32">
        <f t="shared" ref="CC585" si="29825">IF(AND($U585&lt;&gt;$BZ$5,$U585&lt;=$BZ$6,$U585&lt;&gt;$BZ$7),1,0)</f>
        <v>0</v>
      </c>
      <c r="CD585" s="32">
        <f t="shared" ref="CD585" si="29826">IF(AND($Y585&lt;&gt;$BZ$5,$Y585&lt;=$BZ$6,$Y585&lt;&gt;$BZ$7),1,0)</f>
        <v>0</v>
      </c>
      <c r="CE585" s="32">
        <f t="shared" ref="CE585" si="29827">IF(AND($AG585&lt;&gt;$BZ$5,$AG585&lt;=$BZ$6,$AG585&lt;&gt;$BZ$7),1,0)</f>
        <v>0</v>
      </c>
      <c r="CF585" s="32">
        <f t="shared" ref="CF585" si="29828">IF(AND($AK585&lt;&gt;$BZ$5,$AK585&lt;=$BZ$6,$AK585&lt;&gt;$BZ$7),1,0)</f>
        <v>0</v>
      </c>
      <c r="CG585" s="32">
        <f t="shared" ref="CG585" si="29829">IF(AND($AS585&lt;&gt;$BZ$5,$AS585&lt;=$BZ$6,$AS585&lt;&gt;$BZ$7),1,0)</f>
        <v>0</v>
      </c>
      <c r="CH585" s="32">
        <f t="shared" ref="CH585" si="29830">IF(AND($AW585&lt;&gt;$BZ$5,$AW585&lt;=$BZ$6,$AW585&lt;&gt;$BZ$7),1,0)</f>
        <v>0</v>
      </c>
      <c r="CI585" s="32">
        <f t="shared" ref="CI585" si="29831">IF(AND($BE585&lt;&gt;$BZ$5,$BE585&lt;=$BZ$6,$BE585&lt;&gt;$BZ$7),1,0)</f>
        <v>0</v>
      </c>
      <c r="CJ585" s="32">
        <f t="shared" ref="CJ585" si="29832">IF(AND($BI585&lt;&gt;$BZ$5,$BI585&lt;=$BZ$6,$BI585&lt;&gt;$BZ$7),1,0)</f>
        <v>0</v>
      </c>
      <c r="CK585" s="32">
        <f t="shared" ref="CK585" si="29833">IF(AND($BQ585&lt;&gt;$BZ$5,$BQ585&lt;=$BZ$6,$BQ585&lt;&gt;$BZ$7),1,0)</f>
        <v>0</v>
      </c>
      <c r="CL585" s="32">
        <f t="shared" ref="CL585" si="29834">IF(AND($BU585&lt;&gt;$BZ$5,$BU585&lt;=$BZ$6,$BU585&lt;&gt;$BZ$7),1,0)</f>
        <v>0</v>
      </c>
      <c r="CO585" s="32">
        <f>IF(AND($M585&lt;&gt;$CN$5,$M585&lt;=$CN$6,$M585&lt;&gt;$CN$7),1,0)</f>
        <v>0</v>
      </c>
      <c r="CP585" s="32">
        <f>IF(AND($Q585&lt;&gt;$CN$5,$Q585&lt;=$CN$6,$Q585&lt;&gt;$CN$7),1,0)</f>
        <v>0</v>
      </c>
      <c r="CQ585" s="32">
        <f>IF(AND($U585&lt;&gt;$CN$5,$U585&lt;=$CN$6,$U585&lt;&gt;$CN$7),1,0)</f>
        <v>0</v>
      </c>
      <c r="CR585" s="32">
        <f>IF(AND($Y585&lt;&gt;$CN$5,$Y585&lt;=$CN$6,$Y585&lt;&gt;$CN$7),1,0)</f>
        <v>0</v>
      </c>
      <c r="CS585" s="32">
        <f>IF(AND($AG585&lt;&gt;$CN$5,$AG585&lt;=$CN$6,$AG585&lt;&gt;$CN$7),1,0)</f>
        <v>0</v>
      </c>
      <c r="CT585" s="32">
        <f>IF(AND($AK585&lt;&gt;$CN$5,$AK585&lt;=$CN$6,$AK585&lt;&gt;$CN$7),1,0)</f>
        <v>0</v>
      </c>
      <c r="CU585" s="32">
        <f>IF(AND($AS585&lt;&gt;$CN$5,$AS585&lt;=$CN$6,$AS585&lt;&gt;$CN$7),1,0)</f>
        <v>0</v>
      </c>
      <c r="CV585" s="32">
        <f>IF(AND($AW585&lt;&gt;$CN$5,$AW585&lt;=$CN$6,$AW585&lt;&gt;$CN$7),1,0)</f>
        <v>0</v>
      </c>
      <c r="CW585" s="32">
        <f>IF(AND($BE585&lt;&gt;$CN$5,$BE585&lt;=$CN$6,$BE585&lt;&gt;$CN$7),1,0)</f>
        <v>0</v>
      </c>
      <c r="CX585" s="32">
        <f>IF(AND($BI585&lt;&gt;$CN$5,$BI585&lt;=$CN$6,$BI585&lt;&gt;$CN$7),1,0)</f>
        <v>0</v>
      </c>
      <c r="CY585" s="32">
        <f>IF(AND($BQ585&lt;&gt;$CN$5,$BQ585&lt;=$CN$6,$BQ585&lt;&gt;$CN$7),1,0)</f>
        <v>0</v>
      </c>
      <c r="CZ585" s="32">
        <f>IF(AND($BU585&lt;&gt;$CN$5,$BU585&lt;=$CN$6,$BU585&lt;&gt;$CN$7),1,0)</f>
        <v>0</v>
      </c>
      <c r="DC585" s="32">
        <f>IF(AND($M585&lt;&gt;$DB$5,$M585&lt;=$DB$6,$M585&lt;&gt;$CN$7),1,0)</f>
        <v>0</v>
      </c>
      <c r="DD585" s="32">
        <f>IF(AND($Q585&lt;&gt;$DB$5,$Q585&lt;=$DB$6,$Q585&lt;&gt;$CN$7),1,0)</f>
        <v>0</v>
      </c>
      <c r="DE585" s="32">
        <f>IF(AND($U585&lt;&gt;$DB$5,$U585&lt;=$DB$6,$U585&lt;&gt;$CN$7),1,0)</f>
        <v>0</v>
      </c>
      <c r="DF585" s="32">
        <f>IF(AND($Y585&lt;&gt;$DB$5,$Y585&lt;=$DB$6,$Y585&lt;&gt;$CN$7),1,0)</f>
        <v>0</v>
      </c>
      <c r="DG585" s="32">
        <f>IF(AND($AG585&lt;&gt;$DB$5,$AG585&lt;=$DB$6,$AG585&lt;&gt;$CN$7),1,0)</f>
        <v>0</v>
      </c>
      <c r="DH585" s="32">
        <f>IF(AND($AK585&lt;&gt;$DB$5,$AK585&lt;=$DB$6,$AK585&lt;&gt;$CN$7),1,0)</f>
        <v>0</v>
      </c>
      <c r="DI585" s="32">
        <f>IF(AND($AS585&lt;&gt;$DB$5,$AS585&lt;=$DB$6,$AS585&lt;&gt;$CN$7),1,0)</f>
        <v>0</v>
      </c>
      <c r="DJ585" s="32">
        <f>IF(AND($AW585&lt;&gt;$DB$5,$AW585&lt;=$DB$6,$AW585&lt;&gt;$CN$7),1,0)</f>
        <v>0</v>
      </c>
      <c r="DK585" s="32">
        <f>IF(AND($BE585&lt;&gt;$DB$5,$BE585&lt;=$DB$6,$BE585&lt;&gt;$CN$7),1,0)</f>
        <v>0</v>
      </c>
      <c r="DL585" s="32">
        <f>IF(AND($BI585&lt;&gt;$DB$5,$BI585&lt;=$DB$6,$BI585&lt;&gt;$CN$7),1,0)</f>
        <v>0</v>
      </c>
      <c r="DM585" s="32">
        <f>IF(AND($BQ585&lt;&gt;$DB$5,$BQ585&lt;=$DB$6,$BQ585&lt;&gt;$CN$7),1,0)</f>
        <v>0</v>
      </c>
      <c r="DN585" s="32">
        <f>IF(AND($BU585&lt;&gt;$DB$5,$BU585&lt;=$DB$6,$BU585&lt;&gt;$CN$7),1,0)</f>
        <v>0</v>
      </c>
      <c r="DQ585" s="32">
        <f t="shared" si="29495"/>
        <v>0</v>
      </c>
      <c r="DR585" s="32">
        <f t="shared" si="29496"/>
        <v>0</v>
      </c>
      <c r="DS585" s="32">
        <f t="shared" si="29497"/>
        <v>0</v>
      </c>
      <c r="DT585" s="32">
        <f t="shared" si="29498"/>
        <v>0</v>
      </c>
      <c r="DU585" s="32">
        <f t="shared" si="29499"/>
        <v>0</v>
      </c>
      <c r="DV585" s="32">
        <f t="shared" si="29500"/>
        <v>0</v>
      </c>
      <c r="DW585" s="32">
        <f t="shared" si="29501"/>
        <v>0</v>
      </c>
      <c r="DX585" s="32">
        <f t="shared" si="29502"/>
        <v>0</v>
      </c>
      <c r="DY585" s="32">
        <f t="shared" si="29503"/>
        <v>0</v>
      </c>
      <c r="DZ585" s="32">
        <f t="shared" si="29504"/>
        <v>0</v>
      </c>
      <c r="EA585" s="32">
        <f t="shared" si="29505"/>
        <v>0</v>
      </c>
      <c r="EB585" s="32">
        <f t="shared" si="29506"/>
        <v>0</v>
      </c>
      <c r="EE585" s="328">
        <f>IF(M585&lt;&gt;"",IF(M585&lt;=$ED$6,1,IF(L585&gt;$ED$6,0,NETWORKDAYS(L585,$ED$6,祭日リスト)/NETWORKDAYS(L585,M585,祭日リスト)))*$GG585*週間進捗報告書!$G$9,0)</f>
        <v>0</v>
      </c>
      <c r="EF585" s="328">
        <f>IF(Q585&lt;&gt;"",IF(Q585&lt;=$ED$6,1,IF(P585&gt;$ED$6,0,NETWORKDAYS(P585,$ED$6,祭日リスト)/NETWORKDAYS(P585,Q585,祭日リスト)))*$GG585*週間進捗報告書!$G$10,0)</f>
        <v>0</v>
      </c>
      <c r="EG585" s="328">
        <f>IF(U585&lt;&gt;"",IF(U585&lt;=$ED$6,1,IF(T585&gt;$ED$6,0,NETWORKDAYS(T585,$ED$6,祭日リスト)/NETWORKDAYS(T585,U585,祭日リスト)))*$GG585*週間進捗報告書!$G$11,0)</f>
        <v>0</v>
      </c>
      <c r="EH585" s="328">
        <f>IF(Y585&lt;&gt;"",IF(Y585&lt;=$ED$6,1,IF(X585&gt;$ED$6,0,NETWORKDAYS(X585,$ED$6,祭日リスト)/NETWORKDAYS(X585,Y585,祭日リスト)))*$GG585*週間進捗報告書!$G$12,0)</f>
        <v>0</v>
      </c>
      <c r="EI585" s="328">
        <f>IF(AG585&lt;&gt;"",IF(AG585&lt;=$ED$6,1,IF(AF585&gt;$ED$6,0,NETWORKDAYS(AF585,$ED$6,祭日リスト)/NETWORKDAYS(AF585,AG585,祭日リスト)))*$GG585*週間進捗報告書!$G$13,0)</f>
        <v>0</v>
      </c>
      <c r="EJ585" s="328">
        <f>IF(AK585&lt;&gt;"",IF(AK585&lt;=$ED$6,1,IF(AJ585&gt;$ED$6,0,NETWORKDAYS(AJ585,$ED$6,祭日リスト)/NETWORKDAYS(AJ585,AK585,祭日リスト)))*$GG585*週間進捗報告書!$G$14,0)</f>
        <v>0</v>
      </c>
      <c r="EK585" s="328">
        <f>IF(AS585&lt;&gt;"",IF(AS585&lt;=$ED$6,1,IF(AR585&gt;$ED$6,0,NETWORKDAYS(AR585,$ED$6,祭日リスト)/NETWORKDAYS(AR585,AS585,祭日リスト)))*$GG585*週間進捗報告書!$G$15,0)</f>
        <v>0</v>
      </c>
      <c r="EL585" s="328">
        <f>IF(AW585&lt;&gt;"",IF(AW585&lt;=$ED$6,1,IF(AV585&gt;$ED$6,0,NETWORKDAYS(AV585,$ED$6,祭日リスト)/NETWORKDAYS(AV585,AW585,祭日リスト)))*$GG585*週間進捗報告書!$G$16,0)</f>
        <v>0</v>
      </c>
      <c r="EM585" s="328">
        <f>IF(BE585&lt;&gt;"",IF(BE585&lt;=$ED$6,1,IF(BD585&gt;$ED$6,0,NETWORKDAYS(BD585,$ED$6,祭日リスト)/NETWORKDAYS(BD585,BE585,祭日リスト)))*$GG585*週間進捗報告書!$G$17,0)</f>
        <v>0</v>
      </c>
      <c r="EN585" s="328">
        <f>IF(BI585&lt;&gt;"",IF(BI585&lt;=$ED$6,1,IF(BH585&gt;$ED$6,0,NETWORKDAYS(BH585,$ED$6,祭日リスト)/NETWORKDAYS(BH585,BI585,祭日リスト)))*$GG585*週間進捗報告書!$G$18,0)</f>
        <v>0</v>
      </c>
      <c r="EO585" s="328">
        <f>IF(BQ585&lt;&gt;"",IF(BQ585&lt;=$ED$6,1,IF(BP585&gt;$ED$6,0,NETWORKDAYS(BP585,$ED$6,祭日リスト)/NETWORKDAYS(BP585,BQ585,祭日リスト)))*$GG585*週間進捗報告書!$G$19,0)</f>
        <v>0</v>
      </c>
      <c r="EP585" s="328">
        <f>IF(BU585&lt;&gt;"",IF(BU585&lt;=$ED$6,1,IF(BT585&gt;$ED$6,0,NETWORKDAYS(BT585,$ED$6,祭日リスト)/NETWORKDAYS(BT585,BU585,祭日リスト)))*$GG585*週間進捗報告書!$G$20,0)</f>
        <v>0</v>
      </c>
      <c r="ER585" s="547">
        <f t="shared" ref="ER585:FC585" si="29835">EE585-EE586</f>
        <v>0</v>
      </c>
      <c r="ES585" s="547">
        <f t="shared" si="29835"/>
        <v>0</v>
      </c>
      <c r="ET585" s="547">
        <f t="shared" si="29835"/>
        <v>0</v>
      </c>
      <c r="EU585" s="547">
        <f t="shared" si="29835"/>
        <v>0</v>
      </c>
      <c r="EV585" s="547">
        <f t="shared" si="29835"/>
        <v>0</v>
      </c>
      <c r="EW585" s="547">
        <f t="shared" si="29835"/>
        <v>0</v>
      </c>
      <c r="EX585" s="547">
        <f t="shared" si="29835"/>
        <v>0</v>
      </c>
      <c r="EY585" s="547">
        <f t="shared" si="29835"/>
        <v>0</v>
      </c>
      <c r="EZ585" s="547">
        <f t="shared" si="29835"/>
        <v>0</v>
      </c>
      <c r="FA585" s="547">
        <f t="shared" si="29835"/>
        <v>0</v>
      </c>
      <c r="FB585" s="547">
        <f t="shared" si="29835"/>
        <v>0</v>
      </c>
      <c r="FC585" s="547">
        <f t="shared" si="29835"/>
        <v>0</v>
      </c>
      <c r="FD585" s="547">
        <f t="shared" ref="FD585" si="29836">SUM(ER585:FC586)</f>
        <v>0</v>
      </c>
      <c r="FE585" s="333"/>
      <c r="FG585" s="32">
        <f>IF(AND($M585&lt;&gt;$FF$7),1,0)</f>
        <v>0</v>
      </c>
      <c r="FH585" s="32">
        <f>IF(AND($Q585&lt;&gt;$FF$7),1,0)</f>
        <v>0</v>
      </c>
      <c r="FI585" s="32">
        <f>IF(AND($U585&lt;&gt;$FF$7),1,0)</f>
        <v>0</v>
      </c>
      <c r="FJ585" s="32">
        <f>IF(AND($Y585&lt;&gt;$FF$7),1,0)</f>
        <v>0</v>
      </c>
      <c r="FK585" s="32">
        <f>IF(AND($AG585&lt;&gt;$FF$7),1,0)</f>
        <v>0</v>
      </c>
      <c r="FL585" s="32">
        <f>IF(AND($AK585&lt;&gt;$FF$7),1,0)</f>
        <v>0</v>
      </c>
      <c r="FM585" s="32">
        <f>IF(AND($AS585&lt;&gt;$FF$7),1,0)</f>
        <v>0</v>
      </c>
      <c r="FN585" s="32">
        <f>IF(AND($AW585&lt;&gt;$FF$7),1,0)</f>
        <v>0</v>
      </c>
      <c r="FO585" s="32">
        <f>IF(AND($BE585&lt;&gt;$FF$7),1,0)</f>
        <v>0</v>
      </c>
      <c r="FP585" s="32">
        <f>IF(AND($BI585&lt;&gt;$FF$7),1,0)</f>
        <v>0</v>
      </c>
      <c r="FQ585" s="32">
        <f>IF(AND($BQ585&lt;&gt;$FF$7),1,0)</f>
        <v>0</v>
      </c>
      <c r="FR585" s="32">
        <f>IF(AND($BU585&lt;&gt;$FF$7),1,0)</f>
        <v>0</v>
      </c>
      <c r="FU585" s="294">
        <f t="shared" ref="FU585" si="29837">IF($K585&lt;&gt;"NG",$GG585,0)</f>
        <v>0</v>
      </c>
      <c r="FV585" s="294">
        <f t="shared" ref="FV585" si="29838">IF($O585&lt;&gt;"NG",$GG585,0)</f>
        <v>0</v>
      </c>
      <c r="FW585" s="294">
        <f t="shared" ref="FW585" si="29839">IF($S585&lt;&gt;"NG",$GG585,0)</f>
        <v>0</v>
      </c>
      <c r="FX585" s="294">
        <f t="shared" ref="FX585" si="29840">IF($W585&lt;&gt;"NG",$GG585,0)</f>
        <v>0</v>
      </c>
      <c r="FY585" s="294">
        <f t="shared" ref="FY585" si="29841">IF($AE585&lt;&gt;"NG",$GG585,0)</f>
        <v>0</v>
      </c>
      <c r="FZ585" s="294">
        <f t="shared" ref="FZ585" si="29842">IF($AI585&lt;&gt;"NG",$GG585,0)</f>
        <v>0</v>
      </c>
      <c r="GA585" s="294">
        <f t="shared" ref="GA585" si="29843">IF($AQ585&lt;&gt;"NG",$GG585,0)</f>
        <v>0</v>
      </c>
      <c r="GB585" s="294">
        <f t="shared" ref="GB585" si="29844">IF($AU585&lt;&gt;"NG",$GG585,0)</f>
        <v>0</v>
      </c>
      <c r="GC585" s="294">
        <f t="shared" ref="GC585" si="29845">IF($BC585&lt;&gt;"NG",$GG585,0)</f>
        <v>0</v>
      </c>
      <c r="GD585" s="294">
        <f t="shared" ref="GD585" si="29846">IF($BG585&lt;&gt;"NG",$GG585,0)</f>
        <v>0</v>
      </c>
      <c r="GE585" s="294">
        <f t="shared" ref="GE585" si="29847">IF($BO585&lt;&gt;"NG",$GG585,0)</f>
        <v>0</v>
      </c>
      <c r="GF585" s="294">
        <f t="shared" ref="GF585" si="29848">IF($BS585&lt;&gt;"NG",$GG585,0)</f>
        <v>0</v>
      </c>
      <c r="GG585" s="294" t="e">
        <f>VLOOKUP($D585,リスト!$D:$S,15,FALSE)</f>
        <v>#N/A</v>
      </c>
      <c r="GH585" s="2" t="e">
        <f>INDEX(リスト!$V:$V,MATCH(中日程計画表!$D585,リスト!$D:$D,0))</f>
        <v>#N/A</v>
      </c>
      <c r="GI585" s="2" t="e">
        <f>INDEX(リスト!$A:$A,MATCH(中日程計画表!$D585,リスト!$D:$D,0))</f>
        <v>#N/A</v>
      </c>
      <c r="GJ585" s="2" t="e">
        <f>INDEX(リスト!$U:$U,MATCH(中日程計画表!$D585,リスト!$D:$D,0))</f>
        <v>#N/A</v>
      </c>
      <c r="GK585" s="5" t="e">
        <f>INDEX(リスト!$W:$W,MATCH(中日程計画表!$D585,リスト!$D:$D,0))</f>
        <v>#N/A</v>
      </c>
      <c r="GL585" s="2" t="s">
        <v>200</v>
      </c>
      <c r="GM585" s="296">
        <f>D585</f>
        <v>0</v>
      </c>
      <c r="GN585" s="296">
        <f>E585</f>
        <v>0</v>
      </c>
      <c r="GU585" s="460" t="str">
        <f t="shared" ref="GU585" si="29849">AE585</f>
        <v>NG</v>
      </c>
      <c r="GV585" s="460">
        <f t="shared" ref="GV585" si="29850">EI585</f>
        <v>0</v>
      </c>
      <c r="GW585" s="460">
        <f t="shared" ref="GW585" si="29851">EI586</f>
        <v>0</v>
      </c>
      <c r="GX585" s="462">
        <f t="shared" ref="GX585" si="29852">EV585</f>
        <v>0</v>
      </c>
      <c r="GY585" s="460" t="str">
        <f t="shared" ref="GY585" si="29853">AI585</f>
        <v>NG</v>
      </c>
      <c r="GZ585" s="460">
        <f t="shared" ref="GZ585" si="29854">EJ585</f>
        <v>0</v>
      </c>
      <c r="HA585" s="460">
        <f t="shared" ref="HA585" si="29855">EJ586</f>
        <v>0</v>
      </c>
      <c r="HB585" s="462">
        <f t="shared" ref="HB585" si="29856">EW585</f>
        <v>0</v>
      </c>
      <c r="HC585" s="460" t="str">
        <f t="shared" ref="HC585" si="29857">AQ585</f>
        <v>NG</v>
      </c>
      <c r="HD585" s="460">
        <f t="shared" ref="HD585" si="29858">EK585</f>
        <v>0</v>
      </c>
      <c r="HE585" s="460">
        <f t="shared" ref="HE585" si="29859">EK586</f>
        <v>0</v>
      </c>
      <c r="HF585" s="462">
        <f t="shared" ref="HF585" si="29860">EX585</f>
        <v>0</v>
      </c>
      <c r="HG585" s="460" t="str">
        <f t="shared" ref="HG585" si="29861">AU585</f>
        <v>NG</v>
      </c>
      <c r="HH585" s="460">
        <f t="shared" ref="HH585" si="29862">EL585</f>
        <v>0</v>
      </c>
      <c r="HI585" s="460">
        <f t="shared" ref="HI585" si="29863">EL586</f>
        <v>0</v>
      </c>
      <c r="HJ585" s="462">
        <f t="shared" ref="HJ585" si="29864">EY585</f>
        <v>0</v>
      </c>
      <c r="HK585" s="460" t="str">
        <f t="shared" ref="HK585" si="29865">BC585</f>
        <v>NG</v>
      </c>
      <c r="HL585" s="460">
        <f t="shared" ref="HL585" si="29866">EM585</f>
        <v>0</v>
      </c>
      <c r="HM585" s="460">
        <f t="shared" ref="HM585" si="29867">EM586</f>
        <v>0</v>
      </c>
      <c r="HN585" s="462">
        <f t="shared" ref="HN585" si="29868">EZ585</f>
        <v>0</v>
      </c>
      <c r="HO585" s="460" t="str">
        <f t="shared" ref="HO585" si="29869">BG585</f>
        <v>NG</v>
      </c>
      <c r="HP585" s="460">
        <f t="shared" ref="HP585" si="29870">EN585</f>
        <v>0</v>
      </c>
      <c r="HQ585" s="460">
        <f t="shared" ref="HQ585" si="29871">EN586</f>
        <v>0</v>
      </c>
      <c r="HR585" s="462">
        <f t="shared" ref="HR585" si="29872">FA585</f>
        <v>0</v>
      </c>
      <c r="HS585" s="332"/>
    </row>
    <row r="586" spans="1:227" ht="12" customHeight="1">
      <c r="A586" s="489"/>
      <c r="B586" s="487"/>
      <c r="C586" s="475"/>
      <c r="D586" s="485"/>
      <c r="E586" s="483"/>
      <c r="F586" s="317"/>
      <c r="G586" s="317"/>
      <c r="H586" s="317"/>
      <c r="I586" s="317"/>
      <c r="J586" s="316"/>
      <c r="K586" s="481"/>
      <c r="L586" s="77"/>
      <c r="M586" s="77"/>
      <c r="N586" s="471"/>
      <c r="O586" s="475"/>
      <c r="P586" s="77"/>
      <c r="Q586" s="77"/>
      <c r="R586" s="471"/>
      <c r="S586" s="475"/>
      <c r="T586" s="77"/>
      <c r="U586" s="77"/>
      <c r="V586" s="471"/>
      <c r="W586" s="473"/>
      <c r="X586" s="77"/>
      <c r="Y586" s="77"/>
      <c r="Z586" s="471"/>
      <c r="AA586" s="477"/>
      <c r="AB586" s="80"/>
      <c r="AC586" s="80"/>
      <c r="AD586" s="471"/>
      <c r="AE586" s="473"/>
      <c r="AF586" s="77"/>
      <c r="AG586" s="77"/>
      <c r="AH586" s="471"/>
      <c r="AI586" s="473"/>
      <c r="AJ586" s="77"/>
      <c r="AK586" s="77"/>
      <c r="AL586" s="471"/>
      <c r="AM586" s="477"/>
      <c r="AN586" s="80"/>
      <c r="AO586" s="80"/>
      <c r="AP586" s="471"/>
      <c r="AQ586" s="473"/>
      <c r="AR586" s="77"/>
      <c r="AS586" s="77"/>
      <c r="AT586" s="471"/>
      <c r="AU586" s="473"/>
      <c r="AV586" s="77"/>
      <c r="AW586" s="77"/>
      <c r="AX586" s="471"/>
      <c r="AY586" s="477"/>
      <c r="AZ586" s="80"/>
      <c r="BA586" s="80"/>
      <c r="BB586" s="471"/>
      <c r="BC586" s="475"/>
      <c r="BD586" s="77"/>
      <c r="BE586" s="77"/>
      <c r="BF586" s="471"/>
      <c r="BG586" s="473"/>
      <c r="BH586" s="77"/>
      <c r="BI586" s="77"/>
      <c r="BJ586" s="471"/>
      <c r="BK586" s="477"/>
      <c r="BL586" s="80"/>
      <c r="BM586" s="80"/>
      <c r="BN586" s="471"/>
      <c r="BO586" s="475"/>
      <c r="BP586" s="77"/>
      <c r="BQ586" s="77"/>
      <c r="BR586" s="471"/>
      <c r="BS586" s="473"/>
      <c r="BT586" s="77"/>
      <c r="BU586" s="77"/>
      <c r="BV586" s="471"/>
      <c r="BW586" s="469"/>
      <c r="BX586" s="467"/>
      <c r="BY586" s="490"/>
      <c r="CA586" s="19">
        <f t="shared" ref="CA586" si="29873">IF(AND($N585=1,$M586&lt;&gt;$BZ$7),1,0)</f>
        <v>0</v>
      </c>
      <c r="CB586" s="19">
        <f t="shared" ref="CB586" si="29874">IF(AND($R585=1,$Q586&lt;&gt;$BZ$7),1,0)</f>
        <v>0</v>
      </c>
      <c r="CC586" s="19">
        <f t="shared" ref="CC586" si="29875">IF(AND($V585=1,$U586&lt;&gt;$BZ$7),1,0)</f>
        <v>0</v>
      </c>
      <c r="CD586" s="19">
        <f t="shared" ref="CD586" si="29876">IF(AND($Z585=1,$Y586&lt;&gt;$BZ$7),1,0)</f>
        <v>0</v>
      </c>
      <c r="CE586" s="19">
        <f t="shared" ref="CE586" si="29877">IF(AND($AH585=1,$AG586&lt;&gt;$BZ$7),1,0)</f>
        <v>0</v>
      </c>
      <c r="CF586" s="19">
        <f t="shared" ref="CF586" si="29878">IF(AND($AL585=1,$AK586&lt;&gt;$BZ$7),1,0)</f>
        <v>0</v>
      </c>
      <c r="CG586" s="19">
        <f t="shared" ref="CG586" si="29879">IF(AND($AT585=1,$AS586&lt;&gt;$BZ$7),1,0)</f>
        <v>0</v>
      </c>
      <c r="CH586" s="19">
        <f t="shared" ref="CH586" si="29880">IF(AND($AX585=1,$AW586&lt;&gt;$BZ$7),1,0)</f>
        <v>0</v>
      </c>
      <c r="CI586" s="19">
        <f t="shared" ref="CI586" si="29881">IF(AND($BF585=1,$BE586&lt;&gt;$BZ$7),1,0)</f>
        <v>0</v>
      </c>
      <c r="CJ586" s="19">
        <f t="shared" ref="CJ586" si="29882">IF(AND($BJ585=1,$BI586&lt;&gt;$BZ$7),1,0)</f>
        <v>0</v>
      </c>
      <c r="CK586" s="19">
        <f t="shared" ref="CK586" si="29883">IF(AND($BR585=1,$BQ586&lt;&gt;$BZ$7),1,0)</f>
        <v>0</v>
      </c>
      <c r="CL586" s="19">
        <f t="shared" ref="CL586" si="29884">IF(AND($BV585=1,$BU586&lt;&gt;$BZ$7),1,0)</f>
        <v>0</v>
      </c>
      <c r="CO586" s="19">
        <f>IF(AND($M586&lt;&gt;$CN$7,$M586&lt;=$CN$6),1,0)</f>
        <v>0</v>
      </c>
      <c r="CP586" s="19">
        <f>IF(AND($Q586&lt;&gt;$CN$7,$Q586&lt;=$CN$6),1,0)</f>
        <v>0</v>
      </c>
      <c r="CQ586" s="19">
        <f>IF(AND($U586&lt;&gt;$CN$7,$U586&lt;=$CN$6),1,0)</f>
        <v>0</v>
      </c>
      <c r="CR586" s="19">
        <f>IF(AND($Y586&lt;&gt;$CN$7,$Y586&lt;=$CN$6),1,0)</f>
        <v>0</v>
      </c>
      <c r="CS586" s="19">
        <f>IF(AND($AG586&lt;&gt;$CN$7,$AG586&lt;=$CN$6),1,0)</f>
        <v>0</v>
      </c>
      <c r="CT586" s="19">
        <f>IF(AND($AK586&lt;&gt;$CN$7,$AK586&lt;=$CN$6),1,0)</f>
        <v>0</v>
      </c>
      <c r="CU586" s="19">
        <f>IF(AND($AS586&lt;&gt;$CN$7,$AS586&lt;=$CN$6),1,0)</f>
        <v>0</v>
      </c>
      <c r="CV586" s="19">
        <f>IF(AND($AW586&lt;&gt;$CN$7,$AW586&lt;=$CN$6),1,0)</f>
        <v>0</v>
      </c>
      <c r="CW586" s="19">
        <f>IF(AND($BE586&lt;&gt;$CN$7,$BE586&lt;=$CN$6),1,0)</f>
        <v>0</v>
      </c>
      <c r="CX586" s="19">
        <f>IF(AND($BI586&lt;&gt;$CN$7,$BI586&lt;=$CN$6),1,0)</f>
        <v>0</v>
      </c>
      <c r="CY586" s="19">
        <f>IF(AND($BQ586&lt;&gt;$CN$7,$BQ586&lt;=$CN$6),1,0)</f>
        <v>0</v>
      </c>
      <c r="CZ586" s="19">
        <f>IF(AND($BU586&lt;&gt;$CN$7,$BU586&lt;=$CN$6),1,0)</f>
        <v>0</v>
      </c>
      <c r="DC586" s="19">
        <f>IF($N585=1,1,0)</f>
        <v>0</v>
      </c>
      <c r="DD586" s="19">
        <f>IF($R585=1,1,0)</f>
        <v>0</v>
      </c>
      <c r="DE586" s="19">
        <f>IF($V585=1,1,0)</f>
        <v>0</v>
      </c>
      <c r="DF586" s="19">
        <f>IF($Z585=1,1,0)</f>
        <v>0</v>
      </c>
      <c r="DG586" s="19">
        <f>IF($AH585=1,1,0)</f>
        <v>0</v>
      </c>
      <c r="DH586" s="19">
        <f>IF($AL585=1,1,0)</f>
        <v>0</v>
      </c>
      <c r="DI586" s="19">
        <f>IF($AT585=1,1,0)</f>
        <v>0</v>
      </c>
      <c r="DJ586" s="19">
        <f>IF($AX585=1,1,0)</f>
        <v>0</v>
      </c>
      <c r="DK586" s="19">
        <f>IF($BF585=1,1,0)</f>
        <v>0</v>
      </c>
      <c r="DL586" s="19">
        <f>IF($BJ585=1,1,0)</f>
        <v>0</v>
      </c>
      <c r="DM586" s="19">
        <f>IF($BR585=1,1,0)</f>
        <v>0</v>
      </c>
      <c r="DN586" s="19">
        <f>IF($BV585=1,1,0)</f>
        <v>0</v>
      </c>
      <c r="DQ586" s="19">
        <f t="shared" si="29557"/>
        <v>0</v>
      </c>
      <c r="DR586" s="19">
        <f t="shared" si="29558"/>
        <v>0</v>
      </c>
      <c r="DS586" s="19">
        <f t="shared" si="29559"/>
        <v>0</v>
      </c>
      <c r="DT586" s="19">
        <f t="shared" si="29560"/>
        <v>0</v>
      </c>
      <c r="DU586" s="19">
        <f t="shared" si="29561"/>
        <v>0</v>
      </c>
      <c r="DV586" s="19">
        <f t="shared" si="29562"/>
        <v>0</v>
      </c>
      <c r="DW586" s="19">
        <f t="shared" si="29563"/>
        <v>0</v>
      </c>
      <c r="DX586" s="19">
        <f t="shared" si="29564"/>
        <v>0</v>
      </c>
      <c r="DY586" s="19">
        <f t="shared" si="29565"/>
        <v>0</v>
      </c>
      <c r="DZ586" s="19">
        <f t="shared" si="29566"/>
        <v>0</v>
      </c>
      <c r="EA586" s="19">
        <f t="shared" si="29567"/>
        <v>0</v>
      </c>
      <c r="EB586" s="19">
        <f t="shared" si="29568"/>
        <v>0</v>
      </c>
      <c r="EE586" s="329">
        <f>N585*$FU586*週間進捗報告書!$G$9</f>
        <v>0</v>
      </c>
      <c r="EF586" s="329">
        <f>R585*$FV586*週間進捗報告書!$G$10</f>
        <v>0</v>
      </c>
      <c r="EG586" s="329">
        <f>V585*$FW586*週間進捗報告書!$G$11</f>
        <v>0</v>
      </c>
      <c r="EH586" s="329">
        <f>Z585*$FX586*週間進捗報告書!$G$12</f>
        <v>0</v>
      </c>
      <c r="EI586" s="329">
        <f>AH585*$FY586*週間進捗報告書!$G$13</f>
        <v>0</v>
      </c>
      <c r="EJ586" s="329">
        <f>AL585*$FZ586*週間進捗報告書!$G$14</f>
        <v>0</v>
      </c>
      <c r="EK586" s="329">
        <f>AT585*$GA586*週間進捗報告書!$G$15</f>
        <v>0</v>
      </c>
      <c r="EL586" s="329">
        <f>AX585*$GB586*週間進捗報告書!$G$16</f>
        <v>0</v>
      </c>
      <c r="EM586" s="329">
        <f>BF585*$GC586*週間進捗報告書!$G$17</f>
        <v>0</v>
      </c>
      <c r="EN586" s="329">
        <f>BJ585*$GD586*週間進捗報告書!$G$18</f>
        <v>0</v>
      </c>
      <c r="EO586" s="329">
        <f>BR585*$GE586*週間進捗報告書!$G$19</f>
        <v>0</v>
      </c>
      <c r="EP586" s="329">
        <f>BV585*$GF586*週間進捗報告書!$G$20</f>
        <v>0</v>
      </c>
      <c r="ER586" s="547"/>
      <c r="ES586" s="547"/>
      <c r="ET586" s="547"/>
      <c r="EU586" s="547"/>
      <c r="EV586" s="547"/>
      <c r="EW586" s="547"/>
      <c r="EX586" s="547"/>
      <c r="EY586" s="547"/>
      <c r="EZ586" s="547"/>
      <c r="FA586" s="547"/>
      <c r="FB586" s="547"/>
      <c r="FC586" s="547"/>
      <c r="FD586" s="547"/>
      <c r="FE586" s="332"/>
      <c r="FG586" s="19"/>
      <c r="FH586" s="19"/>
      <c r="FI586" s="19"/>
      <c r="FJ586" s="19"/>
      <c r="FK586" s="19"/>
      <c r="FL586" s="19"/>
      <c r="FM586" s="19"/>
      <c r="FN586" s="19"/>
      <c r="FO586" s="19"/>
      <c r="FP586" s="19"/>
      <c r="FQ586" s="19"/>
      <c r="FR586" s="19"/>
      <c r="FU586" s="295">
        <f t="shared" ref="FU586" si="29885">FU585</f>
        <v>0</v>
      </c>
      <c r="FV586" s="295">
        <f t="shared" ref="FV586" si="29886">FV585</f>
        <v>0</v>
      </c>
      <c r="FW586" s="295">
        <f t="shared" ref="FW586" si="29887">FW585</f>
        <v>0</v>
      </c>
      <c r="FX586" s="295">
        <f t="shared" ref="FX586" si="29888">FX585</f>
        <v>0</v>
      </c>
      <c r="FY586" s="295">
        <f t="shared" ref="FY586" si="29889">FY585</f>
        <v>0</v>
      </c>
      <c r="FZ586" s="295">
        <f t="shared" ref="FZ586" si="29890">FZ585</f>
        <v>0</v>
      </c>
      <c r="GA586" s="295">
        <f t="shared" ref="GA586" si="29891">GA585</f>
        <v>0</v>
      </c>
      <c r="GB586" s="295">
        <f t="shared" ref="GB586" si="29892">GB585</f>
        <v>0</v>
      </c>
      <c r="GC586" s="295">
        <f t="shared" ref="GC586" si="29893">GC585</f>
        <v>0</v>
      </c>
      <c r="GD586" s="295">
        <f t="shared" ref="GD586" si="29894">GD585</f>
        <v>0</v>
      </c>
      <c r="GE586" s="295">
        <f t="shared" ref="GE586" si="29895">GE585</f>
        <v>0</v>
      </c>
      <c r="GF586" s="295">
        <f t="shared" ref="GF586" si="29896">GF585</f>
        <v>0</v>
      </c>
      <c r="GG586" s="295" t="e">
        <f t="shared" ref="GG586" si="29897">GG585</f>
        <v>#N/A</v>
      </c>
      <c r="GH586" s="2" t="e">
        <f>INDEX(リスト!$V:$V,MATCH(中日程計画表!$D585,リスト!$D:$D,0))</f>
        <v>#N/A</v>
      </c>
      <c r="GI586" s="2" t="e">
        <f>INDEX(リスト!$A:$A,MATCH(中日程計画表!$D585,リスト!$D:$D,0))</f>
        <v>#N/A</v>
      </c>
      <c r="GJ586" s="2" t="e">
        <f>INDEX(リスト!$U:$U,MATCH(中日程計画表!$D585,リスト!$D:$D,0))</f>
        <v>#N/A</v>
      </c>
      <c r="GK586" s="5" t="e">
        <f>INDEX(リスト!$W:$W,MATCH(中日程計画表!$D585,リスト!$D:$D,0))</f>
        <v>#N/A</v>
      </c>
      <c r="GL586" s="2" t="s">
        <v>201</v>
      </c>
      <c r="GM586" s="296">
        <f t="shared" ref="GM586" si="29898">GM585</f>
        <v>0</v>
      </c>
      <c r="GN586" s="296">
        <f t="shared" ref="GN586" si="29899">GN585</f>
        <v>0</v>
      </c>
      <c r="GU586" s="461"/>
      <c r="GV586" s="460"/>
      <c r="GW586" s="460"/>
      <c r="GX586" s="461"/>
      <c r="GY586" s="461"/>
      <c r="GZ586" s="460"/>
      <c r="HA586" s="460"/>
      <c r="HB586" s="461"/>
      <c r="HC586" s="461"/>
      <c r="HD586" s="460"/>
      <c r="HE586" s="460"/>
      <c r="HF586" s="461"/>
      <c r="HG586" s="461"/>
      <c r="HH586" s="460"/>
      <c r="HI586" s="460"/>
      <c r="HJ586" s="461"/>
      <c r="HK586" s="461"/>
      <c r="HL586" s="460"/>
      <c r="HM586" s="460"/>
      <c r="HN586" s="461"/>
      <c r="HO586" s="461"/>
      <c r="HP586" s="460"/>
      <c r="HQ586" s="460"/>
      <c r="HR586" s="461"/>
      <c r="HS586" s="4"/>
    </row>
    <row r="587" spans="1:227" ht="12" customHeight="1">
      <c r="A587" s="488" t="str">
        <f t="shared" ref="A587" ca="1" si="29900">INDIRECT("リスト!A"&amp;B587+6)</f>
        <v/>
      </c>
      <c r="B587" s="486">
        <f t="shared" si="29481"/>
        <v>291</v>
      </c>
      <c r="C587" s="474" t="str">
        <f>機能グループ名</f>
        <v/>
      </c>
      <c r="D587" s="484">
        <f>機能ID</f>
        <v>0</v>
      </c>
      <c r="E587" s="482">
        <f>機能名</f>
        <v>0</v>
      </c>
      <c r="F587" s="315"/>
      <c r="G587" s="315"/>
      <c r="H587" s="315"/>
      <c r="I587" s="315"/>
      <c r="J587" s="316"/>
      <c r="K587" s="480" t="str">
        <f>担当者_SR</f>
        <v>NG</v>
      </c>
      <c r="L587" s="76"/>
      <c r="M587" s="76"/>
      <c r="N587" s="470"/>
      <c r="O587" s="474" t="str">
        <f>担当者_SRR</f>
        <v>NG</v>
      </c>
      <c r="P587" s="76"/>
      <c r="Q587" s="76"/>
      <c r="R587" s="470"/>
      <c r="S587" s="474" t="str">
        <f>担当者_DS</f>
        <v>NG</v>
      </c>
      <c r="T587" s="76"/>
      <c r="U587" s="76"/>
      <c r="V587" s="470"/>
      <c r="W587" s="472" t="str">
        <f>担当者_DSR</f>
        <v>NG</v>
      </c>
      <c r="X587" s="76"/>
      <c r="Y587" s="76"/>
      <c r="Z587" s="470"/>
      <c r="AA587" s="476"/>
      <c r="AB587" s="79"/>
      <c r="AC587" s="79"/>
      <c r="AD587" s="470">
        <f>IF(AC588 &lt;&gt; "",1,0)</f>
        <v>0</v>
      </c>
      <c r="AE587" s="472" t="str">
        <f>担当者_CD</f>
        <v>NG</v>
      </c>
      <c r="AF587" s="76"/>
      <c r="AG587" s="76"/>
      <c r="AH587" s="470"/>
      <c r="AI587" s="472" t="str">
        <f>担当者_DD</f>
        <v>NG</v>
      </c>
      <c r="AJ587" s="76"/>
      <c r="AK587" s="76"/>
      <c r="AL587" s="470"/>
      <c r="AM587" s="476"/>
      <c r="AN587" s="79"/>
      <c r="AO587" s="79"/>
      <c r="AP587" s="470">
        <f>IF(AO588 &lt;&gt; "",1,0)</f>
        <v>0</v>
      </c>
      <c r="AQ587" s="472" t="str">
        <f>担当者_MCL</f>
        <v>NG</v>
      </c>
      <c r="AR587" s="76"/>
      <c r="AS587" s="76"/>
      <c r="AT587" s="470"/>
      <c r="AU587" s="472" t="str">
        <f>担当者_MCLR</f>
        <v>NG</v>
      </c>
      <c r="AV587" s="76"/>
      <c r="AW587" s="76"/>
      <c r="AX587" s="470"/>
      <c r="AY587" s="476"/>
      <c r="AZ587" s="79"/>
      <c r="BA587" s="79"/>
      <c r="BB587" s="470">
        <f>IF(BA588 &lt;&gt; "",1,0)</f>
        <v>0</v>
      </c>
      <c r="BC587" s="474" t="str">
        <f>担当者_MT</f>
        <v>NG</v>
      </c>
      <c r="BD587" s="76"/>
      <c r="BE587" s="76"/>
      <c r="BF587" s="470"/>
      <c r="BG587" s="472" t="str">
        <f>担当者_M検</f>
        <v>NG</v>
      </c>
      <c r="BH587" s="76"/>
      <c r="BI587" s="76"/>
      <c r="BJ587" s="470"/>
      <c r="BK587" s="476"/>
      <c r="BL587" s="79"/>
      <c r="BM587" s="79"/>
      <c r="BN587" s="470">
        <v>0</v>
      </c>
      <c r="BO587" s="474" t="str">
        <f>担当者_モテ</f>
        <v>NG</v>
      </c>
      <c r="BP587" s="76"/>
      <c r="BQ587" s="76"/>
      <c r="BR587" s="470"/>
      <c r="BS587" s="472" t="str">
        <f>担当者_モテR</f>
        <v>NG</v>
      </c>
      <c r="BT587" s="76"/>
      <c r="BU587" s="76"/>
      <c r="BV587" s="470"/>
      <c r="BW587" s="468">
        <f t="shared" ref="BW587" si="29901">IFERROR(SUM(IF(K587&lt;&gt;"NG",N587*K$1,0),IF(O587&lt;&gt;"NG",R587*O$1,0),IF(S587&lt;&gt;"NG",V587*S$1,0),IF(W587&lt;&gt;"NG",Z587*W$1,0),IF(AA587&lt;&gt;"NG",AD587*AA$1,0),IF(AE587&lt;&gt;"NG",AH587*AE$1,0),IF(AI587&lt;&gt;"NG",AL587*AI$1,0),IF(AM587&lt;&gt;"NG",AP587*AM$1,0),IF(AQ587&lt;&gt;"NG",AT587*AQ$1,0),IF(AU587&lt;&gt;"NG",AX587*AU$1,0),IF(AY587&lt;&gt;"NG",BB587*AY$1,0),IF(BC587&lt;&gt;"NG",BF587*BC$1,0),IF(BG587&lt;&gt;"NG",BJ587*BG$1,0),IF(BK587&lt;&gt;"NG",BN587*BK$1,0),IF(BO587&lt;&gt;"NG",BR587*BO$1,0),IF(BS587&lt;&gt;"NG",BV587*BS$1,0))/SUM(IF(K587&lt;&gt;"NG",K$1,0),IF(O587&lt;&gt;"NG",O$1,0),IF(S587&lt;&gt;"NG",S$1,0),IF(W587&lt;&gt;"NG",W$1,0),IF(AA587&lt;&gt;"NG",AA$1,0),IF(AE587&lt;&gt;"NG",AE$1,0),IF(AI587&lt;&gt;"NG",AI$1,0),IF(AM587&lt;&gt;"NG",AM$1,0),IF(AQ587&lt;&gt;"NG",AQ$1,0),IF(AU587&lt;&gt;"NG",AU$1,0),IF(AY587&lt;&gt;"NG",AY$1,0),IF(BC587&lt;&gt;"NG",BC$1,0),IF(BG587&lt;&gt;"NG",BG$1,0),IF(BK587&lt;&gt;"NG",BK$1,0),IF(BO587&lt;&gt;"NG",BO$1,0),IF(BS587&lt;&gt;"NG",BS$1,0)),0)</f>
        <v>0</v>
      </c>
      <c r="BX587" s="466"/>
      <c r="BY587" s="490"/>
      <c r="BZ587" s="5"/>
      <c r="CA587" s="32">
        <f t="shared" ref="CA587" si="29902">IF(AND($M587&lt;&gt;$BZ$5,$M587&lt;=$BZ$6,$M587&lt;&gt;$BZ$7),1,0)</f>
        <v>0</v>
      </c>
      <c r="CB587" s="32">
        <f t="shared" ref="CB587" si="29903">IF(AND($Q587&lt;&gt;$BZ$5,$Q587&lt;=$BZ$6,$Q587&lt;&gt;$BZ$7),1,0)</f>
        <v>0</v>
      </c>
      <c r="CC587" s="32">
        <f t="shared" ref="CC587" si="29904">IF(AND($U587&lt;&gt;$BZ$5,$U587&lt;=$BZ$6,$U587&lt;&gt;$BZ$7),1,0)</f>
        <v>0</v>
      </c>
      <c r="CD587" s="32">
        <f t="shared" ref="CD587" si="29905">IF(AND($Y587&lt;&gt;$BZ$5,$Y587&lt;=$BZ$6,$Y587&lt;&gt;$BZ$7),1,0)</f>
        <v>0</v>
      </c>
      <c r="CE587" s="32">
        <f t="shared" ref="CE587" si="29906">IF(AND($AG587&lt;&gt;$BZ$5,$AG587&lt;=$BZ$6,$AG587&lt;&gt;$BZ$7),1,0)</f>
        <v>0</v>
      </c>
      <c r="CF587" s="32">
        <f t="shared" ref="CF587" si="29907">IF(AND($AK587&lt;&gt;$BZ$5,$AK587&lt;=$BZ$6,$AK587&lt;&gt;$BZ$7),1,0)</f>
        <v>0</v>
      </c>
      <c r="CG587" s="32">
        <f t="shared" ref="CG587" si="29908">IF(AND($AS587&lt;&gt;$BZ$5,$AS587&lt;=$BZ$6,$AS587&lt;&gt;$BZ$7),1,0)</f>
        <v>0</v>
      </c>
      <c r="CH587" s="32">
        <f t="shared" ref="CH587" si="29909">IF(AND($AW587&lt;&gt;$BZ$5,$AW587&lt;=$BZ$6,$AW587&lt;&gt;$BZ$7),1,0)</f>
        <v>0</v>
      </c>
      <c r="CI587" s="32">
        <f t="shared" ref="CI587" si="29910">IF(AND($BE587&lt;&gt;$BZ$5,$BE587&lt;=$BZ$6,$BE587&lt;&gt;$BZ$7),1,0)</f>
        <v>0</v>
      </c>
      <c r="CJ587" s="32">
        <f t="shared" ref="CJ587" si="29911">IF(AND($BI587&lt;&gt;$BZ$5,$BI587&lt;=$BZ$6,$BI587&lt;&gt;$BZ$7),1,0)</f>
        <v>0</v>
      </c>
      <c r="CK587" s="32">
        <f t="shared" ref="CK587" si="29912">IF(AND($BQ587&lt;&gt;$BZ$5,$BQ587&lt;=$BZ$6,$BQ587&lt;&gt;$BZ$7),1,0)</f>
        <v>0</v>
      </c>
      <c r="CL587" s="32">
        <f t="shared" ref="CL587" si="29913">IF(AND($BU587&lt;&gt;$BZ$5,$BU587&lt;=$BZ$6,$BU587&lt;&gt;$BZ$7),1,0)</f>
        <v>0</v>
      </c>
      <c r="CO587" s="32">
        <f>IF(AND($M587&lt;&gt;$CN$5,$M587&lt;=$CN$6,$M587&lt;&gt;$CN$7),1,0)</f>
        <v>0</v>
      </c>
      <c r="CP587" s="32">
        <f>IF(AND($Q587&lt;&gt;$CN$5,$Q587&lt;=$CN$6,$Q587&lt;&gt;$CN$7),1,0)</f>
        <v>0</v>
      </c>
      <c r="CQ587" s="32">
        <f>IF(AND($U587&lt;&gt;$CN$5,$U587&lt;=$CN$6,$U587&lt;&gt;$CN$7),1,0)</f>
        <v>0</v>
      </c>
      <c r="CR587" s="32">
        <f>IF(AND($Y587&lt;&gt;$CN$5,$Y587&lt;=$CN$6,$Y587&lt;&gt;$CN$7),1,0)</f>
        <v>0</v>
      </c>
      <c r="CS587" s="32">
        <f>IF(AND($AG587&lt;&gt;$CN$5,$AG587&lt;=$CN$6,$AG587&lt;&gt;$CN$7),1,0)</f>
        <v>0</v>
      </c>
      <c r="CT587" s="32">
        <f>IF(AND($AK587&lt;&gt;$CN$5,$AK587&lt;=$CN$6,$AK587&lt;&gt;$CN$7),1,0)</f>
        <v>0</v>
      </c>
      <c r="CU587" s="32">
        <f>IF(AND($AS587&lt;&gt;$CN$5,$AS587&lt;=$CN$6,$AS587&lt;&gt;$CN$7),1,0)</f>
        <v>0</v>
      </c>
      <c r="CV587" s="32">
        <f>IF(AND($AW587&lt;&gt;$CN$5,$AW587&lt;=$CN$6,$AW587&lt;&gt;$CN$7),1,0)</f>
        <v>0</v>
      </c>
      <c r="CW587" s="32">
        <f>IF(AND($BE587&lt;&gt;$CN$5,$BE587&lt;=$CN$6,$BE587&lt;&gt;$CN$7),1,0)</f>
        <v>0</v>
      </c>
      <c r="CX587" s="32">
        <f>IF(AND($BI587&lt;&gt;$CN$5,$BI587&lt;=$CN$6,$BI587&lt;&gt;$CN$7),1,0)</f>
        <v>0</v>
      </c>
      <c r="CY587" s="32">
        <f>IF(AND($BQ587&lt;&gt;$CN$5,$BQ587&lt;=$CN$6,$BQ587&lt;&gt;$CN$7),1,0)</f>
        <v>0</v>
      </c>
      <c r="CZ587" s="32">
        <f>IF(AND($BU587&lt;&gt;$CN$5,$BU587&lt;=$CN$6,$BU587&lt;&gt;$CN$7),1,0)</f>
        <v>0</v>
      </c>
      <c r="DC587" s="32">
        <f>IF(AND($M587&lt;&gt;$DB$5,$M587&lt;=$DB$6,$M587&lt;&gt;$CN$7),1,0)</f>
        <v>0</v>
      </c>
      <c r="DD587" s="32">
        <f>IF(AND($Q587&lt;&gt;$DB$5,$Q587&lt;=$DB$6,$Q587&lt;&gt;$CN$7),1,0)</f>
        <v>0</v>
      </c>
      <c r="DE587" s="32">
        <f>IF(AND($U587&lt;&gt;$DB$5,$U587&lt;=$DB$6,$U587&lt;&gt;$CN$7),1,0)</f>
        <v>0</v>
      </c>
      <c r="DF587" s="32">
        <f>IF(AND($Y587&lt;&gt;$DB$5,$Y587&lt;=$DB$6,$Y587&lt;&gt;$CN$7),1,0)</f>
        <v>0</v>
      </c>
      <c r="DG587" s="32">
        <f>IF(AND($AG587&lt;&gt;$DB$5,$AG587&lt;=$DB$6,$AG587&lt;&gt;$CN$7),1,0)</f>
        <v>0</v>
      </c>
      <c r="DH587" s="32">
        <f>IF(AND($AK587&lt;&gt;$DB$5,$AK587&lt;=$DB$6,$AK587&lt;&gt;$CN$7),1,0)</f>
        <v>0</v>
      </c>
      <c r="DI587" s="32">
        <f>IF(AND($AS587&lt;&gt;$DB$5,$AS587&lt;=$DB$6,$AS587&lt;&gt;$CN$7),1,0)</f>
        <v>0</v>
      </c>
      <c r="DJ587" s="32">
        <f>IF(AND($AW587&lt;&gt;$DB$5,$AW587&lt;=$DB$6,$AW587&lt;&gt;$CN$7),1,0)</f>
        <v>0</v>
      </c>
      <c r="DK587" s="32">
        <f>IF(AND($BE587&lt;&gt;$DB$5,$BE587&lt;=$DB$6,$BE587&lt;&gt;$CN$7),1,0)</f>
        <v>0</v>
      </c>
      <c r="DL587" s="32">
        <f>IF(AND($BI587&lt;&gt;$DB$5,$BI587&lt;=$DB$6,$BI587&lt;&gt;$CN$7),1,0)</f>
        <v>0</v>
      </c>
      <c r="DM587" s="32">
        <f>IF(AND($BQ587&lt;&gt;$DB$5,$BQ587&lt;=$DB$6,$BQ587&lt;&gt;$CN$7),1,0)</f>
        <v>0</v>
      </c>
      <c r="DN587" s="32">
        <f>IF(AND($BU587&lt;&gt;$DB$5,$BU587&lt;=$DB$6,$BU587&lt;&gt;$CN$7),1,0)</f>
        <v>0</v>
      </c>
      <c r="DQ587" s="32">
        <f t="shared" si="29495"/>
        <v>0</v>
      </c>
      <c r="DR587" s="32">
        <f t="shared" si="29496"/>
        <v>0</v>
      </c>
      <c r="DS587" s="32">
        <f t="shared" si="29497"/>
        <v>0</v>
      </c>
      <c r="DT587" s="32">
        <f t="shared" si="29498"/>
        <v>0</v>
      </c>
      <c r="DU587" s="32">
        <f t="shared" si="29499"/>
        <v>0</v>
      </c>
      <c r="DV587" s="32">
        <f t="shared" si="29500"/>
        <v>0</v>
      </c>
      <c r="DW587" s="32">
        <f t="shared" si="29501"/>
        <v>0</v>
      </c>
      <c r="DX587" s="32">
        <f t="shared" si="29502"/>
        <v>0</v>
      </c>
      <c r="DY587" s="32">
        <f t="shared" si="29503"/>
        <v>0</v>
      </c>
      <c r="DZ587" s="32">
        <f t="shared" si="29504"/>
        <v>0</v>
      </c>
      <c r="EA587" s="32">
        <f t="shared" si="29505"/>
        <v>0</v>
      </c>
      <c r="EB587" s="32">
        <f t="shared" si="29506"/>
        <v>0</v>
      </c>
      <c r="EE587" s="328">
        <f>IF(M587&lt;&gt;"",IF(M587&lt;=$ED$6,1,IF(L587&gt;$ED$6,0,NETWORKDAYS(L587,$ED$6,祭日リスト)/NETWORKDAYS(L587,M587,祭日リスト)))*$GG587*週間進捗報告書!$G$9,0)</f>
        <v>0</v>
      </c>
      <c r="EF587" s="328">
        <f>IF(Q587&lt;&gt;"",IF(Q587&lt;=$ED$6,1,IF(P587&gt;$ED$6,0,NETWORKDAYS(P587,$ED$6,祭日リスト)/NETWORKDAYS(P587,Q587,祭日リスト)))*$GG587*週間進捗報告書!$G$10,0)</f>
        <v>0</v>
      </c>
      <c r="EG587" s="328">
        <f>IF(U587&lt;&gt;"",IF(U587&lt;=$ED$6,1,IF(T587&gt;$ED$6,0,NETWORKDAYS(T587,$ED$6,祭日リスト)/NETWORKDAYS(T587,U587,祭日リスト)))*$GG587*週間進捗報告書!$G$11,0)</f>
        <v>0</v>
      </c>
      <c r="EH587" s="328">
        <f>IF(Y587&lt;&gt;"",IF(Y587&lt;=$ED$6,1,IF(X587&gt;$ED$6,0,NETWORKDAYS(X587,$ED$6,祭日リスト)/NETWORKDAYS(X587,Y587,祭日リスト)))*$GG587*週間進捗報告書!$G$12,0)</f>
        <v>0</v>
      </c>
      <c r="EI587" s="328">
        <f>IF(AG587&lt;&gt;"",IF(AG587&lt;=$ED$6,1,IF(AF587&gt;$ED$6,0,NETWORKDAYS(AF587,$ED$6,祭日リスト)/NETWORKDAYS(AF587,AG587,祭日リスト)))*$GG587*週間進捗報告書!$G$13,0)</f>
        <v>0</v>
      </c>
      <c r="EJ587" s="328">
        <f>IF(AK587&lt;&gt;"",IF(AK587&lt;=$ED$6,1,IF(AJ587&gt;$ED$6,0,NETWORKDAYS(AJ587,$ED$6,祭日リスト)/NETWORKDAYS(AJ587,AK587,祭日リスト)))*$GG587*週間進捗報告書!$G$14,0)</f>
        <v>0</v>
      </c>
      <c r="EK587" s="328">
        <f>IF(AS587&lt;&gt;"",IF(AS587&lt;=$ED$6,1,IF(AR587&gt;$ED$6,0,NETWORKDAYS(AR587,$ED$6,祭日リスト)/NETWORKDAYS(AR587,AS587,祭日リスト)))*$GG587*週間進捗報告書!$G$15,0)</f>
        <v>0</v>
      </c>
      <c r="EL587" s="328">
        <f>IF(AW587&lt;&gt;"",IF(AW587&lt;=$ED$6,1,IF(AV587&gt;$ED$6,0,NETWORKDAYS(AV587,$ED$6,祭日リスト)/NETWORKDAYS(AV587,AW587,祭日リスト)))*$GG587*週間進捗報告書!$G$16,0)</f>
        <v>0</v>
      </c>
      <c r="EM587" s="328">
        <f>IF(BE587&lt;&gt;"",IF(BE587&lt;=$ED$6,1,IF(BD587&gt;$ED$6,0,NETWORKDAYS(BD587,$ED$6,祭日リスト)/NETWORKDAYS(BD587,BE587,祭日リスト)))*$GG587*週間進捗報告書!$G$17,0)</f>
        <v>0</v>
      </c>
      <c r="EN587" s="328">
        <f>IF(BI587&lt;&gt;"",IF(BI587&lt;=$ED$6,1,IF(BH587&gt;$ED$6,0,NETWORKDAYS(BH587,$ED$6,祭日リスト)/NETWORKDAYS(BH587,BI587,祭日リスト)))*$GG587*週間進捗報告書!$G$18,0)</f>
        <v>0</v>
      </c>
      <c r="EO587" s="328">
        <f>IF(BQ587&lt;&gt;"",IF(BQ587&lt;=$ED$6,1,IF(BP587&gt;$ED$6,0,NETWORKDAYS(BP587,$ED$6,祭日リスト)/NETWORKDAYS(BP587,BQ587,祭日リスト)))*$GG587*週間進捗報告書!$G$19,0)</f>
        <v>0</v>
      </c>
      <c r="EP587" s="328">
        <f>IF(BU587&lt;&gt;"",IF(BU587&lt;=$ED$6,1,IF(BT587&gt;$ED$6,0,NETWORKDAYS(BT587,$ED$6,祭日リスト)/NETWORKDAYS(BT587,BU587,祭日リスト)))*$GG587*週間進捗報告書!$G$20,0)</f>
        <v>0</v>
      </c>
      <c r="ER587" s="547">
        <f t="shared" ref="ER587:FC587" si="29914">EE587-EE588</f>
        <v>0</v>
      </c>
      <c r="ES587" s="547">
        <f t="shared" si="29914"/>
        <v>0</v>
      </c>
      <c r="ET587" s="547">
        <f t="shared" si="29914"/>
        <v>0</v>
      </c>
      <c r="EU587" s="547">
        <f t="shared" si="29914"/>
        <v>0</v>
      </c>
      <c r="EV587" s="547">
        <f t="shared" si="29914"/>
        <v>0</v>
      </c>
      <c r="EW587" s="547">
        <f t="shared" si="29914"/>
        <v>0</v>
      </c>
      <c r="EX587" s="547">
        <f t="shared" si="29914"/>
        <v>0</v>
      </c>
      <c r="EY587" s="547">
        <f t="shared" si="29914"/>
        <v>0</v>
      </c>
      <c r="EZ587" s="547">
        <f t="shared" si="29914"/>
        <v>0</v>
      </c>
      <c r="FA587" s="547">
        <f t="shared" si="29914"/>
        <v>0</v>
      </c>
      <c r="FB587" s="547">
        <f t="shared" si="29914"/>
        <v>0</v>
      </c>
      <c r="FC587" s="547">
        <f t="shared" si="29914"/>
        <v>0</v>
      </c>
      <c r="FD587" s="547">
        <f t="shared" ref="FD587" si="29915">SUM(ER587:FC588)</f>
        <v>0</v>
      </c>
      <c r="FE587" s="333"/>
      <c r="FG587" s="32">
        <f>IF(AND($M587&lt;&gt;$FF$7),1,0)</f>
        <v>0</v>
      </c>
      <c r="FH587" s="32">
        <f>IF(AND($Q587&lt;&gt;$FF$7),1,0)</f>
        <v>0</v>
      </c>
      <c r="FI587" s="32">
        <f>IF(AND($U587&lt;&gt;$FF$7),1,0)</f>
        <v>0</v>
      </c>
      <c r="FJ587" s="32">
        <f>IF(AND($Y587&lt;&gt;$FF$7),1,0)</f>
        <v>0</v>
      </c>
      <c r="FK587" s="32">
        <f>IF(AND($AG587&lt;&gt;$FF$7),1,0)</f>
        <v>0</v>
      </c>
      <c r="FL587" s="32">
        <f>IF(AND($AK587&lt;&gt;$FF$7),1,0)</f>
        <v>0</v>
      </c>
      <c r="FM587" s="32">
        <f>IF(AND($AS587&lt;&gt;$FF$7),1,0)</f>
        <v>0</v>
      </c>
      <c r="FN587" s="32">
        <f>IF(AND($AW587&lt;&gt;$FF$7),1,0)</f>
        <v>0</v>
      </c>
      <c r="FO587" s="32">
        <f>IF(AND($BE587&lt;&gt;$FF$7),1,0)</f>
        <v>0</v>
      </c>
      <c r="FP587" s="32">
        <f>IF(AND($BI587&lt;&gt;$FF$7),1,0)</f>
        <v>0</v>
      </c>
      <c r="FQ587" s="32">
        <f>IF(AND($BQ587&lt;&gt;$FF$7),1,0)</f>
        <v>0</v>
      </c>
      <c r="FR587" s="32">
        <f>IF(AND($BU587&lt;&gt;$FF$7),1,0)</f>
        <v>0</v>
      </c>
      <c r="FU587" s="294">
        <f t="shared" ref="FU587" si="29916">IF($K587&lt;&gt;"NG",$GG587,0)</f>
        <v>0</v>
      </c>
      <c r="FV587" s="294">
        <f t="shared" ref="FV587" si="29917">IF($O587&lt;&gt;"NG",$GG587,0)</f>
        <v>0</v>
      </c>
      <c r="FW587" s="294">
        <f t="shared" ref="FW587" si="29918">IF($S587&lt;&gt;"NG",$GG587,0)</f>
        <v>0</v>
      </c>
      <c r="FX587" s="294">
        <f t="shared" ref="FX587" si="29919">IF($W587&lt;&gt;"NG",$GG587,0)</f>
        <v>0</v>
      </c>
      <c r="FY587" s="294">
        <f t="shared" ref="FY587" si="29920">IF($AE587&lt;&gt;"NG",$GG587,0)</f>
        <v>0</v>
      </c>
      <c r="FZ587" s="294">
        <f t="shared" ref="FZ587" si="29921">IF($AI587&lt;&gt;"NG",$GG587,0)</f>
        <v>0</v>
      </c>
      <c r="GA587" s="294">
        <f t="shared" ref="GA587" si="29922">IF($AQ587&lt;&gt;"NG",$GG587,0)</f>
        <v>0</v>
      </c>
      <c r="GB587" s="294">
        <f t="shared" ref="GB587" si="29923">IF($AU587&lt;&gt;"NG",$GG587,0)</f>
        <v>0</v>
      </c>
      <c r="GC587" s="294">
        <f t="shared" ref="GC587" si="29924">IF($BC587&lt;&gt;"NG",$GG587,0)</f>
        <v>0</v>
      </c>
      <c r="GD587" s="294">
        <f t="shared" ref="GD587" si="29925">IF($BG587&lt;&gt;"NG",$GG587,0)</f>
        <v>0</v>
      </c>
      <c r="GE587" s="294">
        <f t="shared" ref="GE587" si="29926">IF($BO587&lt;&gt;"NG",$GG587,0)</f>
        <v>0</v>
      </c>
      <c r="GF587" s="294">
        <f t="shared" ref="GF587" si="29927">IF($BS587&lt;&gt;"NG",$GG587,0)</f>
        <v>0</v>
      </c>
      <c r="GG587" s="294" t="e">
        <f>VLOOKUP($D587,リスト!$D:$S,15,FALSE)</f>
        <v>#N/A</v>
      </c>
      <c r="GH587" s="2" t="e">
        <f>INDEX(リスト!$V:$V,MATCH(中日程計画表!$D587,リスト!$D:$D,0))</f>
        <v>#N/A</v>
      </c>
      <c r="GI587" s="2" t="e">
        <f>INDEX(リスト!$A:$A,MATCH(中日程計画表!$D587,リスト!$D:$D,0))</f>
        <v>#N/A</v>
      </c>
      <c r="GJ587" s="2" t="e">
        <f>INDEX(リスト!$U:$U,MATCH(中日程計画表!$D587,リスト!$D:$D,0))</f>
        <v>#N/A</v>
      </c>
      <c r="GK587" s="5" t="e">
        <f>INDEX(リスト!$W:$W,MATCH(中日程計画表!$D587,リスト!$D:$D,0))</f>
        <v>#N/A</v>
      </c>
      <c r="GL587" s="2" t="s">
        <v>200</v>
      </c>
      <c r="GM587" s="296">
        <f>D587</f>
        <v>0</v>
      </c>
      <c r="GN587" s="296">
        <f>E587</f>
        <v>0</v>
      </c>
      <c r="GU587" s="460" t="str">
        <f t="shared" ref="GU587" si="29928">AE587</f>
        <v>NG</v>
      </c>
      <c r="GV587" s="460">
        <f t="shared" ref="GV587" si="29929">EI587</f>
        <v>0</v>
      </c>
      <c r="GW587" s="460">
        <f t="shared" ref="GW587" si="29930">EI588</f>
        <v>0</v>
      </c>
      <c r="GX587" s="462">
        <f t="shared" ref="GX587" si="29931">EV587</f>
        <v>0</v>
      </c>
      <c r="GY587" s="460" t="str">
        <f t="shared" ref="GY587" si="29932">AI587</f>
        <v>NG</v>
      </c>
      <c r="GZ587" s="460">
        <f t="shared" ref="GZ587" si="29933">EJ587</f>
        <v>0</v>
      </c>
      <c r="HA587" s="460">
        <f t="shared" ref="HA587" si="29934">EJ588</f>
        <v>0</v>
      </c>
      <c r="HB587" s="462">
        <f t="shared" ref="HB587" si="29935">EW587</f>
        <v>0</v>
      </c>
      <c r="HC587" s="460" t="str">
        <f t="shared" ref="HC587" si="29936">AQ587</f>
        <v>NG</v>
      </c>
      <c r="HD587" s="460">
        <f t="shared" ref="HD587" si="29937">EK587</f>
        <v>0</v>
      </c>
      <c r="HE587" s="460">
        <f t="shared" ref="HE587" si="29938">EK588</f>
        <v>0</v>
      </c>
      <c r="HF587" s="462">
        <f t="shared" ref="HF587" si="29939">EX587</f>
        <v>0</v>
      </c>
      <c r="HG587" s="460" t="str">
        <f t="shared" ref="HG587" si="29940">AU587</f>
        <v>NG</v>
      </c>
      <c r="HH587" s="460">
        <f t="shared" ref="HH587" si="29941">EL587</f>
        <v>0</v>
      </c>
      <c r="HI587" s="460">
        <f t="shared" ref="HI587" si="29942">EL588</f>
        <v>0</v>
      </c>
      <c r="HJ587" s="462">
        <f t="shared" ref="HJ587" si="29943">EY587</f>
        <v>0</v>
      </c>
      <c r="HK587" s="460" t="str">
        <f t="shared" ref="HK587" si="29944">BC587</f>
        <v>NG</v>
      </c>
      <c r="HL587" s="460">
        <f t="shared" ref="HL587" si="29945">EM587</f>
        <v>0</v>
      </c>
      <c r="HM587" s="460">
        <f t="shared" ref="HM587" si="29946">EM588</f>
        <v>0</v>
      </c>
      <c r="HN587" s="462">
        <f t="shared" ref="HN587" si="29947">EZ587</f>
        <v>0</v>
      </c>
      <c r="HO587" s="460" t="str">
        <f t="shared" ref="HO587" si="29948">BG587</f>
        <v>NG</v>
      </c>
      <c r="HP587" s="460">
        <f t="shared" ref="HP587" si="29949">EN587</f>
        <v>0</v>
      </c>
      <c r="HQ587" s="460">
        <f t="shared" ref="HQ587" si="29950">EN588</f>
        <v>0</v>
      </c>
      <c r="HR587" s="462">
        <f t="shared" ref="HR587" si="29951">FA587</f>
        <v>0</v>
      </c>
      <c r="HS587" s="332"/>
    </row>
    <row r="588" spans="1:227" ht="12" customHeight="1">
      <c r="A588" s="489"/>
      <c r="B588" s="487"/>
      <c r="C588" s="475"/>
      <c r="D588" s="485"/>
      <c r="E588" s="483"/>
      <c r="F588" s="317"/>
      <c r="G588" s="317"/>
      <c r="H588" s="317"/>
      <c r="I588" s="317"/>
      <c r="J588" s="316"/>
      <c r="K588" s="481"/>
      <c r="L588" s="77"/>
      <c r="M588" s="77"/>
      <c r="N588" s="471"/>
      <c r="O588" s="475"/>
      <c r="P588" s="77"/>
      <c r="Q588" s="77"/>
      <c r="R588" s="471"/>
      <c r="S588" s="475"/>
      <c r="T588" s="77"/>
      <c r="U588" s="77"/>
      <c r="V588" s="471"/>
      <c r="W588" s="473"/>
      <c r="X588" s="77"/>
      <c r="Y588" s="77"/>
      <c r="Z588" s="471"/>
      <c r="AA588" s="477"/>
      <c r="AB588" s="80"/>
      <c r="AC588" s="80"/>
      <c r="AD588" s="471"/>
      <c r="AE588" s="473"/>
      <c r="AF588" s="77"/>
      <c r="AG588" s="77"/>
      <c r="AH588" s="471"/>
      <c r="AI588" s="473"/>
      <c r="AJ588" s="77"/>
      <c r="AK588" s="77"/>
      <c r="AL588" s="471"/>
      <c r="AM588" s="477"/>
      <c r="AN588" s="80"/>
      <c r="AO588" s="80"/>
      <c r="AP588" s="471"/>
      <c r="AQ588" s="473"/>
      <c r="AR588" s="77"/>
      <c r="AS588" s="77"/>
      <c r="AT588" s="471"/>
      <c r="AU588" s="473"/>
      <c r="AV588" s="77"/>
      <c r="AW588" s="77"/>
      <c r="AX588" s="471"/>
      <c r="AY588" s="477"/>
      <c r="AZ588" s="80"/>
      <c r="BA588" s="80"/>
      <c r="BB588" s="471"/>
      <c r="BC588" s="475"/>
      <c r="BD588" s="77"/>
      <c r="BE588" s="77"/>
      <c r="BF588" s="471"/>
      <c r="BG588" s="473"/>
      <c r="BH588" s="77"/>
      <c r="BI588" s="77"/>
      <c r="BJ588" s="471"/>
      <c r="BK588" s="477"/>
      <c r="BL588" s="80"/>
      <c r="BM588" s="80"/>
      <c r="BN588" s="471"/>
      <c r="BO588" s="475"/>
      <c r="BP588" s="77"/>
      <c r="BQ588" s="77"/>
      <c r="BR588" s="471"/>
      <c r="BS588" s="473"/>
      <c r="BT588" s="77"/>
      <c r="BU588" s="77"/>
      <c r="BV588" s="471"/>
      <c r="BW588" s="469"/>
      <c r="BX588" s="467"/>
      <c r="BY588" s="490"/>
      <c r="CA588" s="19">
        <f t="shared" ref="CA588" si="29952">IF(AND($N587=1,$M588&lt;&gt;$BZ$7),1,0)</f>
        <v>0</v>
      </c>
      <c r="CB588" s="19">
        <f t="shared" ref="CB588" si="29953">IF(AND($R587=1,$Q588&lt;&gt;$BZ$7),1,0)</f>
        <v>0</v>
      </c>
      <c r="CC588" s="19">
        <f t="shared" ref="CC588" si="29954">IF(AND($V587=1,$U588&lt;&gt;$BZ$7),1,0)</f>
        <v>0</v>
      </c>
      <c r="CD588" s="19">
        <f t="shared" ref="CD588" si="29955">IF(AND($Z587=1,$Y588&lt;&gt;$BZ$7),1,0)</f>
        <v>0</v>
      </c>
      <c r="CE588" s="19">
        <f t="shared" ref="CE588" si="29956">IF(AND($AH587=1,$AG588&lt;&gt;$BZ$7),1,0)</f>
        <v>0</v>
      </c>
      <c r="CF588" s="19">
        <f t="shared" ref="CF588" si="29957">IF(AND($AL587=1,$AK588&lt;&gt;$BZ$7),1,0)</f>
        <v>0</v>
      </c>
      <c r="CG588" s="19">
        <f t="shared" ref="CG588" si="29958">IF(AND($AT587=1,$AS588&lt;&gt;$BZ$7),1,0)</f>
        <v>0</v>
      </c>
      <c r="CH588" s="19">
        <f t="shared" ref="CH588" si="29959">IF(AND($AX587=1,$AW588&lt;&gt;$BZ$7),1,0)</f>
        <v>0</v>
      </c>
      <c r="CI588" s="19">
        <f t="shared" ref="CI588" si="29960">IF(AND($BF587=1,$BE588&lt;&gt;$BZ$7),1,0)</f>
        <v>0</v>
      </c>
      <c r="CJ588" s="19">
        <f t="shared" ref="CJ588" si="29961">IF(AND($BJ587=1,$BI588&lt;&gt;$BZ$7),1,0)</f>
        <v>0</v>
      </c>
      <c r="CK588" s="19">
        <f t="shared" ref="CK588" si="29962">IF(AND($BR587=1,$BQ588&lt;&gt;$BZ$7),1,0)</f>
        <v>0</v>
      </c>
      <c r="CL588" s="19">
        <f t="shared" ref="CL588" si="29963">IF(AND($BV587=1,$BU588&lt;&gt;$BZ$7),1,0)</f>
        <v>0</v>
      </c>
      <c r="CO588" s="19">
        <f>IF(AND($M588&lt;&gt;$CN$7,$M588&lt;=$CN$6),1,0)</f>
        <v>0</v>
      </c>
      <c r="CP588" s="19">
        <f>IF(AND($Q588&lt;&gt;$CN$7,$Q588&lt;=$CN$6),1,0)</f>
        <v>0</v>
      </c>
      <c r="CQ588" s="19">
        <f>IF(AND($U588&lt;&gt;$CN$7,$U588&lt;=$CN$6),1,0)</f>
        <v>0</v>
      </c>
      <c r="CR588" s="19">
        <f>IF(AND($Y588&lt;&gt;$CN$7,$Y588&lt;=$CN$6),1,0)</f>
        <v>0</v>
      </c>
      <c r="CS588" s="19">
        <f>IF(AND($AG588&lt;&gt;$CN$7,$AG588&lt;=$CN$6),1,0)</f>
        <v>0</v>
      </c>
      <c r="CT588" s="19">
        <f>IF(AND($AK588&lt;&gt;$CN$7,$AK588&lt;=$CN$6),1,0)</f>
        <v>0</v>
      </c>
      <c r="CU588" s="19">
        <f>IF(AND($AS588&lt;&gt;$CN$7,$AS588&lt;=$CN$6),1,0)</f>
        <v>0</v>
      </c>
      <c r="CV588" s="19">
        <f>IF(AND($AW588&lt;&gt;$CN$7,$AW588&lt;=$CN$6),1,0)</f>
        <v>0</v>
      </c>
      <c r="CW588" s="19">
        <f>IF(AND($BE588&lt;&gt;$CN$7,$BE588&lt;=$CN$6),1,0)</f>
        <v>0</v>
      </c>
      <c r="CX588" s="19">
        <f>IF(AND($BI588&lt;&gt;$CN$7,$BI588&lt;=$CN$6),1,0)</f>
        <v>0</v>
      </c>
      <c r="CY588" s="19">
        <f>IF(AND($BQ588&lt;&gt;$CN$7,$BQ588&lt;=$CN$6),1,0)</f>
        <v>0</v>
      </c>
      <c r="CZ588" s="19">
        <f>IF(AND($BU588&lt;&gt;$CN$7,$BU588&lt;=$CN$6),1,0)</f>
        <v>0</v>
      </c>
      <c r="DC588" s="19">
        <f>IF($N587=1,1,0)</f>
        <v>0</v>
      </c>
      <c r="DD588" s="19">
        <f>IF($R587=1,1,0)</f>
        <v>0</v>
      </c>
      <c r="DE588" s="19">
        <f>IF($V587=1,1,0)</f>
        <v>0</v>
      </c>
      <c r="DF588" s="19">
        <f>IF($Z587=1,1,0)</f>
        <v>0</v>
      </c>
      <c r="DG588" s="19">
        <f>IF($AH587=1,1,0)</f>
        <v>0</v>
      </c>
      <c r="DH588" s="19">
        <f>IF($AL587=1,1,0)</f>
        <v>0</v>
      </c>
      <c r="DI588" s="19">
        <f>IF($AT587=1,1,0)</f>
        <v>0</v>
      </c>
      <c r="DJ588" s="19">
        <f>IF($AX587=1,1,0)</f>
        <v>0</v>
      </c>
      <c r="DK588" s="19">
        <f>IF($BF587=1,1,0)</f>
        <v>0</v>
      </c>
      <c r="DL588" s="19">
        <f>IF($BJ587=1,1,0)</f>
        <v>0</v>
      </c>
      <c r="DM588" s="19">
        <f>IF($BR587=1,1,0)</f>
        <v>0</v>
      </c>
      <c r="DN588" s="19">
        <f>IF($BV587=1,1,0)</f>
        <v>0</v>
      </c>
      <c r="DQ588" s="19">
        <f t="shared" si="29557"/>
        <v>0</v>
      </c>
      <c r="DR588" s="19">
        <f t="shared" si="29558"/>
        <v>0</v>
      </c>
      <c r="DS588" s="19">
        <f t="shared" si="29559"/>
        <v>0</v>
      </c>
      <c r="DT588" s="19">
        <f t="shared" si="29560"/>
        <v>0</v>
      </c>
      <c r="DU588" s="19">
        <f t="shared" si="29561"/>
        <v>0</v>
      </c>
      <c r="DV588" s="19">
        <f t="shared" si="29562"/>
        <v>0</v>
      </c>
      <c r="DW588" s="19">
        <f t="shared" si="29563"/>
        <v>0</v>
      </c>
      <c r="DX588" s="19">
        <f t="shared" si="29564"/>
        <v>0</v>
      </c>
      <c r="DY588" s="19">
        <f t="shared" si="29565"/>
        <v>0</v>
      </c>
      <c r="DZ588" s="19">
        <f t="shared" si="29566"/>
        <v>0</v>
      </c>
      <c r="EA588" s="19">
        <f t="shared" si="29567"/>
        <v>0</v>
      </c>
      <c r="EB588" s="19">
        <f t="shared" si="29568"/>
        <v>0</v>
      </c>
      <c r="EE588" s="329">
        <f>N587*$FU588*週間進捗報告書!$G$9</f>
        <v>0</v>
      </c>
      <c r="EF588" s="329">
        <f>R587*$FV588*週間進捗報告書!$G$10</f>
        <v>0</v>
      </c>
      <c r="EG588" s="329">
        <f>V587*$FW588*週間進捗報告書!$G$11</f>
        <v>0</v>
      </c>
      <c r="EH588" s="329">
        <f>Z587*$FX588*週間進捗報告書!$G$12</f>
        <v>0</v>
      </c>
      <c r="EI588" s="329">
        <f>AH587*$FY588*週間進捗報告書!$G$13</f>
        <v>0</v>
      </c>
      <c r="EJ588" s="329">
        <f>AL587*$FZ588*週間進捗報告書!$G$14</f>
        <v>0</v>
      </c>
      <c r="EK588" s="329">
        <f>AT587*$GA588*週間進捗報告書!$G$15</f>
        <v>0</v>
      </c>
      <c r="EL588" s="329">
        <f>AX587*$GB588*週間進捗報告書!$G$16</f>
        <v>0</v>
      </c>
      <c r="EM588" s="329">
        <f>BF587*$GC588*週間進捗報告書!$G$17</f>
        <v>0</v>
      </c>
      <c r="EN588" s="329">
        <f>BJ587*$GD588*週間進捗報告書!$G$18</f>
        <v>0</v>
      </c>
      <c r="EO588" s="329">
        <f>BR587*$GE588*週間進捗報告書!$G$19</f>
        <v>0</v>
      </c>
      <c r="EP588" s="329">
        <f>BV587*$GF588*週間進捗報告書!$G$20</f>
        <v>0</v>
      </c>
      <c r="ER588" s="547"/>
      <c r="ES588" s="547"/>
      <c r="ET588" s="547"/>
      <c r="EU588" s="547"/>
      <c r="EV588" s="547"/>
      <c r="EW588" s="547"/>
      <c r="EX588" s="547"/>
      <c r="EY588" s="547"/>
      <c r="EZ588" s="547"/>
      <c r="FA588" s="547"/>
      <c r="FB588" s="547"/>
      <c r="FC588" s="547"/>
      <c r="FD588" s="547"/>
      <c r="FE588" s="332"/>
      <c r="FG588" s="19"/>
      <c r="FH588" s="19"/>
      <c r="FI588" s="19"/>
      <c r="FJ588" s="19"/>
      <c r="FK588" s="19"/>
      <c r="FL588" s="19"/>
      <c r="FM588" s="19"/>
      <c r="FN588" s="19"/>
      <c r="FO588" s="19"/>
      <c r="FP588" s="19"/>
      <c r="FQ588" s="19"/>
      <c r="FR588" s="19"/>
      <c r="FU588" s="295">
        <f t="shared" ref="FU588" si="29964">FU587</f>
        <v>0</v>
      </c>
      <c r="FV588" s="295">
        <f t="shared" ref="FV588" si="29965">FV587</f>
        <v>0</v>
      </c>
      <c r="FW588" s="295">
        <f t="shared" ref="FW588" si="29966">FW587</f>
        <v>0</v>
      </c>
      <c r="FX588" s="295">
        <f t="shared" ref="FX588" si="29967">FX587</f>
        <v>0</v>
      </c>
      <c r="FY588" s="295">
        <f t="shared" ref="FY588" si="29968">FY587</f>
        <v>0</v>
      </c>
      <c r="FZ588" s="295">
        <f t="shared" ref="FZ588" si="29969">FZ587</f>
        <v>0</v>
      </c>
      <c r="GA588" s="295">
        <f t="shared" ref="GA588" si="29970">GA587</f>
        <v>0</v>
      </c>
      <c r="GB588" s="295">
        <f t="shared" ref="GB588" si="29971">GB587</f>
        <v>0</v>
      </c>
      <c r="GC588" s="295">
        <f t="shared" ref="GC588" si="29972">GC587</f>
        <v>0</v>
      </c>
      <c r="GD588" s="295">
        <f t="shared" ref="GD588" si="29973">GD587</f>
        <v>0</v>
      </c>
      <c r="GE588" s="295">
        <f t="shared" ref="GE588" si="29974">GE587</f>
        <v>0</v>
      </c>
      <c r="GF588" s="295">
        <f t="shared" ref="GF588" si="29975">GF587</f>
        <v>0</v>
      </c>
      <c r="GG588" s="295" t="e">
        <f t="shared" ref="GG588" si="29976">GG587</f>
        <v>#N/A</v>
      </c>
      <c r="GH588" s="2" t="e">
        <f>INDEX(リスト!$V:$V,MATCH(中日程計画表!$D587,リスト!$D:$D,0))</f>
        <v>#N/A</v>
      </c>
      <c r="GI588" s="2" t="e">
        <f>INDEX(リスト!$A:$A,MATCH(中日程計画表!$D587,リスト!$D:$D,0))</f>
        <v>#N/A</v>
      </c>
      <c r="GJ588" s="2" t="e">
        <f>INDEX(リスト!$U:$U,MATCH(中日程計画表!$D587,リスト!$D:$D,0))</f>
        <v>#N/A</v>
      </c>
      <c r="GK588" s="5" t="e">
        <f>INDEX(リスト!$W:$W,MATCH(中日程計画表!$D587,リスト!$D:$D,0))</f>
        <v>#N/A</v>
      </c>
      <c r="GL588" s="2" t="s">
        <v>201</v>
      </c>
      <c r="GM588" s="296">
        <f t="shared" ref="GM588" si="29977">GM587</f>
        <v>0</v>
      </c>
      <c r="GN588" s="296">
        <f t="shared" ref="GN588" si="29978">GN587</f>
        <v>0</v>
      </c>
      <c r="GU588" s="461"/>
      <c r="GV588" s="460"/>
      <c r="GW588" s="460"/>
      <c r="GX588" s="461"/>
      <c r="GY588" s="461"/>
      <c r="GZ588" s="460"/>
      <c r="HA588" s="460"/>
      <c r="HB588" s="461"/>
      <c r="HC588" s="461"/>
      <c r="HD588" s="460"/>
      <c r="HE588" s="460"/>
      <c r="HF588" s="461"/>
      <c r="HG588" s="461"/>
      <c r="HH588" s="460"/>
      <c r="HI588" s="460"/>
      <c r="HJ588" s="461"/>
      <c r="HK588" s="461"/>
      <c r="HL588" s="460"/>
      <c r="HM588" s="460"/>
      <c r="HN588" s="461"/>
      <c r="HO588" s="461"/>
      <c r="HP588" s="460"/>
      <c r="HQ588" s="460"/>
      <c r="HR588" s="461"/>
      <c r="HS588" s="4"/>
    </row>
    <row r="589" spans="1:227" ht="12" customHeight="1">
      <c r="A589" s="488" t="str">
        <f t="shared" ref="A589" ca="1" si="29979">INDIRECT("リスト!A"&amp;B589+6)</f>
        <v/>
      </c>
      <c r="B589" s="486">
        <f t="shared" si="29481"/>
        <v>292</v>
      </c>
      <c r="C589" s="474" t="str">
        <f>機能グループ名</f>
        <v/>
      </c>
      <c r="D589" s="484">
        <f>機能ID</f>
        <v>0</v>
      </c>
      <c r="E589" s="482">
        <f>機能名</f>
        <v>0</v>
      </c>
      <c r="F589" s="315"/>
      <c r="G589" s="315"/>
      <c r="H589" s="315"/>
      <c r="I589" s="315"/>
      <c r="J589" s="316"/>
      <c r="K589" s="480" t="str">
        <f>担当者_SR</f>
        <v>NG</v>
      </c>
      <c r="L589" s="76"/>
      <c r="M589" s="76"/>
      <c r="N589" s="470"/>
      <c r="O589" s="474" t="str">
        <f>担当者_SRR</f>
        <v>NG</v>
      </c>
      <c r="P589" s="76"/>
      <c r="Q589" s="76"/>
      <c r="R589" s="470"/>
      <c r="S589" s="474" t="str">
        <f>担当者_DS</f>
        <v>NG</v>
      </c>
      <c r="T589" s="76"/>
      <c r="U589" s="76"/>
      <c r="V589" s="470"/>
      <c r="W589" s="472" t="str">
        <f>担当者_DSR</f>
        <v>NG</v>
      </c>
      <c r="X589" s="76"/>
      <c r="Y589" s="76"/>
      <c r="Z589" s="470"/>
      <c r="AA589" s="476"/>
      <c r="AB589" s="79"/>
      <c r="AC589" s="79"/>
      <c r="AD589" s="470">
        <f>IF(AC590 &lt;&gt; "",1,0)</f>
        <v>0</v>
      </c>
      <c r="AE589" s="472" t="str">
        <f>担当者_CD</f>
        <v>NG</v>
      </c>
      <c r="AF589" s="76"/>
      <c r="AG589" s="76"/>
      <c r="AH589" s="470"/>
      <c r="AI589" s="472" t="str">
        <f>担当者_DD</f>
        <v>NG</v>
      </c>
      <c r="AJ589" s="76"/>
      <c r="AK589" s="76"/>
      <c r="AL589" s="470"/>
      <c r="AM589" s="476"/>
      <c r="AN589" s="79"/>
      <c r="AO589" s="79"/>
      <c r="AP589" s="470">
        <f>IF(AO590 &lt;&gt; "",1,0)</f>
        <v>0</v>
      </c>
      <c r="AQ589" s="472" t="str">
        <f>担当者_MCL</f>
        <v>NG</v>
      </c>
      <c r="AR589" s="76"/>
      <c r="AS589" s="76"/>
      <c r="AT589" s="470"/>
      <c r="AU589" s="472" t="str">
        <f>担当者_MCLR</f>
        <v>NG</v>
      </c>
      <c r="AV589" s="76"/>
      <c r="AW589" s="76"/>
      <c r="AX589" s="470"/>
      <c r="AY589" s="476"/>
      <c r="AZ589" s="79"/>
      <c r="BA589" s="79"/>
      <c r="BB589" s="470">
        <f>IF(BA590 &lt;&gt; "",1,0)</f>
        <v>0</v>
      </c>
      <c r="BC589" s="474" t="str">
        <f>担当者_MT</f>
        <v>NG</v>
      </c>
      <c r="BD589" s="76"/>
      <c r="BE589" s="76"/>
      <c r="BF589" s="470"/>
      <c r="BG589" s="472" t="str">
        <f>担当者_M検</f>
        <v>NG</v>
      </c>
      <c r="BH589" s="76"/>
      <c r="BI589" s="76"/>
      <c r="BJ589" s="470"/>
      <c r="BK589" s="476"/>
      <c r="BL589" s="79"/>
      <c r="BM589" s="79"/>
      <c r="BN589" s="470">
        <v>0</v>
      </c>
      <c r="BO589" s="474" t="str">
        <f>担当者_モテ</f>
        <v>NG</v>
      </c>
      <c r="BP589" s="76"/>
      <c r="BQ589" s="76"/>
      <c r="BR589" s="470"/>
      <c r="BS589" s="472" t="str">
        <f>担当者_モテR</f>
        <v>NG</v>
      </c>
      <c r="BT589" s="76"/>
      <c r="BU589" s="76"/>
      <c r="BV589" s="470"/>
      <c r="BW589" s="468">
        <f t="shared" ref="BW589" si="29980">IFERROR(SUM(IF(K589&lt;&gt;"NG",N589*K$1,0),IF(O589&lt;&gt;"NG",R589*O$1,0),IF(S589&lt;&gt;"NG",V589*S$1,0),IF(W589&lt;&gt;"NG",Z589*W$1,0),IF(AA589&lt;&gt;"NG",AD589*AA$1,0),IF(AE589&lt;&gt;"NG",AH589*AE$1,0),IF(AI589&lt;&gt;"NG",AL589*AI$1,0),IF(AM589&lt;&gt;"NG",AP589*AM$1,0),IF(AQ589&lt;&gt;"NG",AT589*AQ$1,0),IF(AU589&lt;&gt;"NG",AX589*AU$1,0),IF(AY589&lt;&gt;"NG",BB589*AY$1,0),IF(BC589&lt;&gt;"NG",BF589*BC$1,0),IF(BG589&lt;&gt;"NG",BJ589*BG$1,0),IF(BK589&lt;&gt;"NG",BN589*BK$1,0),IF(BO589&lt;&gt;"NG",BR589*BO$1,0),IF(BS589&lt;&gt;"NG",BV589*BS$1,0))/SUM(IF(K589&lt;&gt;"NG",K$1,0),IF(O589&lt;&gt;"NG",O$1,0),IF(S589&lt;&gt;"NG",S$1,0),IF(W589&lt;&gt;"NG",W$1,0),IF(AA589&lt;&gt;"NG",AA$1,0),IF(AE589&lt;&gt;"NG",AE$1,0),IF(AI589&lt;&gt;"NG",AI$1,0),IF(AM589&lt;&gt;"NG",AM$1,0),IF(AQ589&lt;&gt;"NG",AQ$1,0),IF(AU589&lt;&gt;"NG",AU$1,0),IF(AY589&lt;&gt;"NG",AY$1,0),IF(BC589&lt;&gt;"NG",BC$1,0),IF(BG589&lt;&gt;"NG",BG$1,0),IF(BK589&lt;&gt;"NG",BK$1,0),IF(BO589&lt;&gt;"NG",BO$1,0),IF(BS589&lt;&gt;"NG",BS$1,0)),0)</f>
        <v>0</v>
      </c>
      <c r="BX589" s="466"/>
      <c r="BY589" s="490"/>
      <c r="BZ589" s="5"/>
      <c r="CA589" s="32">
        <f t="shared" ref="CA589" si="29981">IF(AND($M589&lt;&gt;$BZ$5,$M589&lt;=$BZ$6,$M589&lt;&gt;$BZ$7),1,0)</f>
        <v>0</v>
      </c>
      <c r="CB589" s="32">
        <f t="shared" ref="CB589" si="29982">IF(AND($Q589&lt;&gt;$BZ$5,$Q589&lt;=$BZ$6,$Q589&lt;&gt;$BZ$7),1,0)</f>
        <v>0</v>
      </c>
      <c r="CC589" s="32">
        <f t="shared" ref="CC589" si="29983">IF(AND($U589&lt;&gt;$BZ$5,$U589&lt;=$BZ$6,$U589&lt;&gt;$BZ$7),1,0)</f>
        <v>0</v>
      </c>
      <c r="CD589" s="32">
        <f t="shared" ref="CD589" si="29984">IF(AND($Y589&lt;&gt;$BZ$5,$Y589&lt;=$BZ$6,$Y589&lt;&gt;$BZ$7),1,0)</f>
        <v>0</v>
      </c>
      <c r="CE589" s="32">
        <f t="shared" ref="CE589" si="29985">IF(AND($AG589&lt;&gt;$BZ$5,$AG589&lt;=$BZ$6,$AG589&lt;&gt;$BZ$7),1,0)</f>
        <v>0</v>
      </c>
      <c r="CF589" s="32">
        <f t="shared" ref="CF589" si="29986">IF(AND($AK589&lt;&gt;$BZ$5,$AK589&lt;=$BZ$6,$AK589&lt;&gt;$BZ$7),1,0)</f>
        <v>0</v>
      </c>
      <c r="CG589" s="32">
        <f t="shared" ref="CG589" si="29987">IF(AND($AS589&lt;&gt;$BZ$5,$AS589&lt;=$BZ$6,$AS589&lt;&gt;$BZ$7),1,0)</f>
        <v>0</v>
      </c>
      <c r="CH589" s="32">
        <f t="shared" ref="CH589" si="29988">IF(AND($AW589&lt;&gt;$BZ$5,$AW589&lt;=$BZ$6,$AW589&lt;&gt;$BZ$7),1,0)</f>
        <v>0</v>
      </c>
      <c r="CI589" s="32">
        <f t="shared" ref="CI589" si="29989">IF(AND($BE589&lt;&gt;$BZ$5,$BE589&lt;=$BZ$6,$BE589&lt;&gt;$BZ$7),1,0)</f>
        <v>0</v>
      </c>
      <c r="CJ589" s="32">
        <f t="shared" ref="CJ589" si="29990">IF(AND($BI589&lt;&gt;$BZ$5,$BI589&lt;=$BZ$6,$BI589&lt;&gt;$BZ$7),1,0)</f>
        <v>0</v>
      </c>
      <c r="CK589" s="32">
        <f t="shared" ref="CK589" si="29991">IF(AND($BQ589&lt;&gt;$BZ$5,$BQ589&lt;=$BZ$6,$BQ589&lt;&gt;$BZ$7),1,0)</f>
        <v>0</v>
      </c>
      <c r="CL589" s="32">
        <f t="shared" ref="CL589" si="29992">IF(AND($BU589&lt;&gt;$BZ$5,$BU589&lt;=$BZ$6,$BU589&lt;&gt;$BZ$7),1,0)</f>
        <v>0</v>
      </c>
      <c r="CO589" s="32">
        <f>IF(AND($M589&lt;&gt;$CN$5,$M589&lt;=$CN$6,$M589&lt;&gt;$CN$7),1,0)</f>
        <v>0</v>
      </c>
      <c r="CP589" s="32">
        <f>IF(AND($Q589&lt;&gt;$CN$5,$Q589&lt;=$CN$6,$Q589&lt;&gt;$CN$7),1,0)</f>
        <v>0</v>
      </c>
      <c r="CQ589" s="32">
        <f>IF(AND($U589&lt;&gt;$CN$5,$U589&lt;=$CN$6,$U589&lt;&gt;$CN$7),1,0)</f>
        <v>0</v>
      </c>
      <c r="CR589" s="32">
        <f>IF(AND($Y589&lt;&gt;$CN$5,$Y589&lt;=$CN$6,$Y589&lt;&gt;$CN$7),1,0)</f>
        <v>0</v>
      </c>
      <c r="CS589" s="32">
        <f>IF(AND($AG589&lt;&gt;$CN$5,$AG589&lt;=$CN$6,$AG589&lt;&gt;$CN$7),1,0)</f>
        <v>0</v>
      </c>
      <c r="CT589" s="32">
        <f>IF(AND($AK589&lt;&gt;$CN$5,$AK589&lt;=$CN$6,$AK589&lt;&gt;$CN$7),1,0)</f>
        <v>0</v>
      </c>
      <c r="CU589" s="32">
        <f>IF(AND($AS589&lt;&gt;$CN$5,$AS589&lt;=$CN$6,$AS589&lt;&gt;$CN$7),1,0)</f>
        <v>0</v>
      </c>
      <c r="CV589" s="32">
        <f>IF(AND($AW589&lt;&gt;$CN$5,$AW589&lt;=$CN$6,$AW589&lt;&gt;$CN$7),1,0)</f>
        <v>0</v>
      </c>
      <c r="CW589" s="32">
        <f>IF(AND($BE589&lt;&gt;$CN$5,$BE589&lt;=$CN$6,$BE589&lt;&gt;$CN$7),1,0)</f>
        <v>0</v>
      </c>
      <c r="CX589" s="32">
        <f>IF(AND($BI589&lt;&gt;$CN$5,$BI589&lt;=$CN$6,$BI589&lt;&gt;$CN$7),1,0)</f>
        <v>0</v>
      </c>
      <c r="CY589" s="32">
        <f>IF(AND($BQ589&lt;&gt;$CN$5,$BQ589&lt;=$CN$6,$BQ589&lt;&gt;$CN$7),1,0)</f>
        <v>0</v>
      </c>
      <c r="CZ589" s="32">
        <f>IF(AND($BU589&lt;&gt;$CN$5,$BU589&lt;=$CN$6,$BU589&lt;&gt;$CN$7),1,0)</f>
        <v>0</v>
      </c>
      <c r="DC589" s="32">
        <f>IF(AND($M589&lt;&gt;$DB$5,$M589&lt;=$DB$6,$M589&lt;&gt;$CN$7),1,0)</f>
        <v>0</v>
      </c>
      <c r="DD589" s="32">
        <f>IF(AND($Q589&lt;&gt;$DB$5,$Q589&lt;=$DB$6,$Q589&lt;&gt;$CN$7),1,0)</f>
        <v>0</v>
      </c>
      <c r="DE589" s="32">
        <f>IF(AND($U589&lt;&gt;$DB$5,$U589&lt;=$DB$6,$U589&lt;&gt;$CN$7),1,0)</f>
        <v>0</v>
      </c>
      <c r="DF589" s="32">
        <f>IF(AND($Y589&lt;&gt;$DB$5,$Y589&lt;=$DB$6,$Y589&lt;&gt;$CN$7),1,0)</f>
        <v>0</v>
      </c>
      <c r="DG589" s="32">
        <f>IF(AND($AG589&lt;&gt;$DB$5,$AG589&lt;=$DB$6,$AG589&lt;&gt;$CN$7),1,0)</f>
        <v>0</v>
      </c>
      <c r="DH589" s="32">
        <f>IF(AND($AK589&lt;&gt;$DB$5,$AK589&lt;=$DB$6,$AK589&lt;&gt;$CN$7),1,0)</f>
        <v>0</v>
      </c>
      <c r="DI589" s="32">
        <f>IF(AND($AS589&lt;&gt;$DB$5,$AS589&lt;=$DB$6,$AS589&lt;&gt;$CN$7),1,0)</f>
        <v>0</v>
      </c>
      <c r="DJ589" s="32">
        <f>IF(AND($AW589&lt;&gt;$DB$5,$AW589&lt;=$DB$6,$AW589&lt;&gt;$CN$7),1,0)</f>
        <v>0</v>
      </c>
      <c r="DK589" s="32">
        <f>IF(AND($BE589&lt;&gt;$DB$5,$BE589&lt;=$DB$6,$BE589&lt;&gt;$CN$7),1,0)</f>
        <v>0</v>
      </c>
      <c r="DL589" s="32">
        <f>IF(AND($BI589&lt;&gt;$DB$5,$BI589&lt;=$DB$6,$BI589&lt;&gt;$CN$7),1,0)</f>
        <v>0</v>
      </c>
      <c r="DM589" s="32">
        <f>IF(AND($BQ589&lt;&gt;$DB$5,$BQ589&lt;=$DB$6,$BQ589&lt;&gt;$CN$7),1,0)</f>
        <v>0</v>
      </c>
      <c r="DN589" s="32">
        <f>IF(AND($BU589&lt;&gt;$DB$5,$BU589&lt;=$DB$6,$BU589&lt;&gt;$CN$7),1,0)</f>
        <v>0</v>
      </c>
      <c r="DQ589" s="32">
        <f t="shared" si="29495"/>
        <v>0</v>
      </c>
      <c r="DR589" s="32">
        <f t="shared" si="29496"/>
        <v>0</v>
      </c>
      <c r="DS589" s="32">
        <f t="shared" si="29497"/>
        <v>0</v>
      </c>
      <c r="DT589" s="32">
        <f t="shared" si="29498"/>
        <v>0</v>
      </c>
      <c r="DU589" s="32">
        <f t="shared" si="29499"/>
        <v>0</v>
      </c>
      <c r="DV589" s="32">
        <f t="shared" si="29500"/>
        <v>0</v>
      </c>
      <c r="DW589" s="32">
        <f t="shared" si="29501"/>
        <v>0</v>
      </c>
      <c r="DX589" s="32">
        <f t="shared" si="29502"/>
        <v>0</v>
      </c>
      <c r="DY589" s="32">
        <f t="shared" si="29503"/>
        <v>0</v>
      </c>
      <c r="DZ589" s="32">
        <f t="shared" si="29504"/>
        <v>0</v>
      </c>
      <c r="EA589" s="32">
        <f t="shared" si="29505"/>
        <v>0</v>
      </c>
      <c r="EB589" s="32">
        <f t="shared" si="29506"/>
        <v>0</v>
      </c>
      <c r="EE589" s="328">
        <f>IF(M589&lt;&gt;"",IF(M589&lt;=$ED$6,1,IF(L589&gt;$ED$6,0,NETWORKDAYS(L589,$ED$6,祭日リスト)/NETWORKDAYS(L589,M589,祭日リスト)))*$GG589*週間進捗報告書!$G$9,0)</f>
        <v>0</v>
      </c>
      <c r="EF589" s="328">
        <f>IF(Q589&lt;&gt;"",IF(Q589&lt;=$ED$6,1,IF(P589&gt;$ED$6,0,NETWORKDAYS(P589,$ED$6,祭日リスト)/NETWORKDAYS(P589,Q589,祭日リスト)))*$GG589*週間進捗報告書!$G$10,0)</f>
        <v>0</v>
      </c>
      <c r="EG589" s="328">
        <f>IF(U589&lt;&gt;"",IF(U589&lt;=$ED$6,1,IF(T589&gt;$ED$6,0,NETWORKDAYS(T589,$ED$6,祭日リスト)/NETWORKDAYS(T589,U589,祭日リスト)))*$GG589*週間進捗報告書!$G$11,0)</f>
        <v>0</v>
      </c>
      <c r="EH589" s="328">
        <f>IF(Y589&lt;&gt;"",IF(Y589&lt;=$ED$6,1,IF(X589&gt;$ED$6,0,NETWORKDAYS(X589,$ED$6,祭日リスト)/NETWORKDAYS(X589,Y589,祭日リスト)))*$GG589*週間進捗報告書!$G$12,0)</f>
        <v>0</v>
      </c>
      <c r="EI589" s="328">
        <f>IF(AG589&lt;&gt;"",IF(AG589&lt;=$ED$6,1,IF(AF589&gt;$ED$6,0,NETWORKDAYS(AF589,$ED$6,祭日リスト)/NETWORKDAYS(AF589,AG589,祭日リスト)))*$GG589*週間進捗報告書!$G$13,0)</f>
        <v>0</v>
      </c>
      <c r="EJ589" s="328">
        <f>IF(AK589&lt;&gt;"",IF(AK589&lt;=$ED$6,1,IF(AJ589&gt;$ED$6,0,NETWORKDAYS(AJ589,$ED$6,祭日リスト)/NETWORKDAYS(AJ589,AK589,祭日リスト)))*$GG589*週間進捗報告書!$G$14,0)</f>
        <v>0</v>
      </c>
      <c r="EK589" s="328">
        <f>IF(AS589&lt;&gt;"",IF(AS589&lt;=$ED$6,1,IF(AR589&gt;$ED$6,0,NETWORKDAYS(AR589,$ED$6,祭日リスト)/NETWORKDAYS(AR589,AS589,祭日リスト)))*$GG589*週間進捗報告書!$G$15,0)</f>
        <v>0</v>
      </c>
      <c r="EL589" s="328">
        <f>IF(AW589&lt;&gt;"",IF(AW589&lt;=$ED$6,1,IF(AV589&gt;$ED$6,0,NETWORKDAYS(AV589,$ED$6,祭日リスト)/NETWORKDAYS(AV589,AW589,祭日リスト)))*$GG589*週間進捗報告書!$G$16,0)</f>
        <v>0</v>
      </c>
      <c r="EM589" s="328">
        <f>IF(BE589&lt;&gt;"",IF(BE589&lt;=$ED$6,1,IF(BD589&gt;$ED$6,0,NETWORKDAYS(BD589,$ED$6,祭日リスト)/NETWORKDAYS(BD589,BE589,祭日リスト)))*$GG589*週間進捗報告書!$G$17,0)</f>
        <v>0</v>
      </c>
      <c r="EN589" s="328">
        <f>IF(BI589&lt;&gt;"",IF(BI589&lt;=$ED$6,1,IF(BH589&gt;$ED$6,0,NETWORKDAYS(BH589,$ED$6,祭日リスト)/NETWORKDAYS(BH589,BI589,祭日リスト)))*$GG589*週間進捗報告書!$G$18,0)</f>
        <v>0</v>
      </c>
      <c r="EO589" s="328">
        <f>IF(BQ589&lt;&gt;"",IF(BQ589&lt;=$ED$6,1,IF(BP589&gt;$ED$6,0,NETWORKDAYS(BP589,$ED$6,祭日リスト)/NETWORKDAYS(BP589,BQ589,祭日リスト)))*$GG589*週間進捗報告書!$G$19,0)</f>
        <v>0</v>
      </c>
      <c r="EP589" s="328">
        <f>IF(BU589&lt;&gt;"",IF(BU589&lt;=$ED$6,1,IF(BT589&gt;$ED$6,0,NETWORKDAYS(BT589,$ED$6,祭日リスト)/NETWORKDAYS(BT589,BU589,祭日リスト)))*$GG589*週間進捗報告書!$G$20,0)</f>
        <v>0</v>
      </c>
      <c r="ER589" s="547">
        <f t="shared" ref="ER589:FC589" si="29993">EE589-EE590</f>
        <v>0</v>
      </c>
      <c r="ES589" s="547">
        <f t="shared" si="29993"/>
        <v>0</v>
      </c>
      <c r="ET589" s="547">
        <f t="shared" si="29993"/>
        <v>0</v>
      </c>
      <c r="EU589" s="547">
        <f t="shared" si="29993"/>
        <v>0</v>
      </c>
      <c r="EV589" s="547">
        <f t="shared" si="29993"/>
        <v>0</v>
      </c>
      <c r="EW589" s="547">
        <f t="shared" si="29993"/>
        <v>0</v>
      </c>
      <c r="EX589" s="547">
        <f t="shared" si="29993"/>
        <v>0</v>
      </c>
      <c r="EY589" s="547">
        <f t="shared" si="29993"/>
        <v>0</v>
      </c>
      <c r="EZ589" s="547">
        <f t="shared" si="29993"/>
        <v>0</v>
      </c>
      <c r="FA589" s="547">
        <f t="shared" si="29993"/>
        <v>0</v>
      </c>
      <c r="FB589" s="547">
        <f t="shared" si="29993"/>
        <v>0</v>
      </c>
      <c r="FC589" s="547">
        <f t="shared" si="29993"/>
        <v>0</v>
      </c>
      <c r="FD589" s="547">
        <f t="shared" ref="FD589" si="29994">SUM(ER589:FC590)</f>
        <v>0</v>
      </c>
      <c r="FE589" s="333"/>
      <c r="FG589" s="32">
        <f>IF(AND($M589&lt;&gt;$FF$7),1,0)</f>
        <v>0</v>
      </c>
      <c r="FH589" s="32">
        <f>IF(AND($Q589&lt;&gt;$FF$7),1,0)</f>
        <v>0</v>
      </c>
      <c r="FI589" s="32">
        <f>IF(AND($U589&lt;&gt;$FF$7),1,0)</f>
        <v>0</v>
      </c>
      <c r="FJ589" s="32">
        <f>IF(AND($Y589&lt;&gt;$FF$7),1,0)</f>
        <v>0</v>
      </c>
      <c r="FK589" s="32">
        <f>IF(AND($AG589&lt;&gt;$FF$7),1,0)</f>
        <v>0</v>
      </c>
      <c r="FL589" s="32">
        <f>IF(AND($AK589&lt;&gt;$FF$7),1,0)</f>
        <v>0</v>
      </c>
      <c r="FM589" s="32">
        <f>IF(AND($AS589&lt;&gt;$FF$7),1,0)</f>
        <v>0</v>
      </c>
      <c r="FN589" s="32">
        <f>IF(AND($AW589&lt;&gt;$FF$7),1,0)</f>
        <v>0</v>
      </c>
      <c r="FO589" s="32">
        <f>IF(AND($BE589&lt;&gt;$FF$7),1,0)</f>
        <v>0</v>
      </c>
      <c r="FP589" s="32">
        <f>IF(AND($BI589&lt;&gt;$FF$7),1,0)</f>
        <v>0</v>
      </c>
      <c r="FQ589" s="32">
        <f>IF(AND($BQ589&lt;&gt;$FF$7),1,0)</f>
        <v>0</v>
      </c>
      <c r="FR589" s="32">
        <f>IF(AND($BU589&lt;&gt;$FF$7),1,0)</f>
        <v>0</v>
      </c>
      <c r="FU589" s="294">
        <f t="shared" ref="FU589" si="29995">IF($K589&lt;&gt;"NG",$GG589,0)</f>
        <v>0</v>
      </c>
      <c r="FV589" s="294">
        <f t="shared" ref="FV589" si="29996">IF($O589&lt;&gt;"NG",$GG589,0)</f>
        <v>0</v>
      </c>
      <c r="FW589" s="294">
        <f t="shared" ref="FW589" si="29997">IF($S589&lt;&gt;"NG",$GG589,0)</f>
        <v>0</v>
      </c>
      <c r="FX589" s="294">
        <f t="shared" ref="FX589" si="29998">IF($W589&lt;&gt;"NG",$GG589,0)</f>
        <v>0</v>
      </c>
      <c r="FY589" s="294">
        <f t="shared" ref="FY589" si="29999">IF($AE589&lt;&gt;"NG",$GG589,0)</f>
        <v>0</v>
      </c>
      <c r="FZ589" s="294">
        <f t="shared" ref="FZ589" si="30000">IF($AI589&lt;&gt;"NG",$GG589,0)</f>
        <v>0</v>
      </c>
      <c r="GA589" s="294">
        <f t="shared" ref="GA589" si="30001">IF($AQ589&lt;&gt;"NG",$GG589,0)</f>
        <v>0</v>
      </c>
      <c r="GB589" s="294">
        <f t="shared" ref="GB589" si="30002">IF($AU589&lt;&gt;"NG",$GG589,0)</f>
        <v>0</v>
      </c>
      <c r="GC589" s="294">
        <f t="shared" ref="GC589" si="30003">IF($BC589&lt;&gt;"NG",$GG589,0)</f>
        <v>0</v>
      </c>
      <c r="GD589" s="294">
        <f t="shared" ref="GD589" si="30004">IF($BG589&lt;&gt;"NG",$GG589,0)</f>
        <v>0</v>
      </c>
      <c r="GE589" s="294">
        <f t="shared" ref="GE589" si="30005">IF($BO589&lt;&gt;"NG",$GG589,0)</f>
        <v>0</v>
      </c>
      <c r="GF589" s="294">
        <f t="shared" ref="GF589" si="30006">IF($BS589&lt;&gt;"NG",$GG589,0)</f>
        <v>0</v>
      </c>
      <c r="GG589" s="294" t="e">
        <f>VLOOKUP($D589,リスト!$D:$S,15,FALSE)</f>
        <v>#N/A</v>
      </c>
      <c r="GH589" s="2" t="e">
        <f>INDEX(リスト!$V:$V,MATCH(中日程計画表!$D589,リスト!$D:$D,0))</f>
        <v>#N/A</v>
      </c>
      <c r="GI589" s="2" t="e">
        <f>INDEX(リスト!$A:$A,MATCH(中日程計画表!$D589,リスト!$D:$D,0))</f>
        <v>#N/A</v>
      </c>
      <c r="GJ589" s="2" t="e">
        <f>INDEX(リスト!$U:$U,MATCH(中日程計画表!$D589,リスト!$D:$D,0))</f>
        <v>#N/A</v>
      </c>
      <c r="GK589" s="5" t="e">
        <f>INDEX(リスト!$W:$W,MATCH(中日程計画表!$D589,リスト!$D:$D,0))</f>
        <v>#N/A</v>
      </c>
      <c r="GL589" s="2" t="s">
        <v>200</v>
      </c>
      <c r="GM589" s="296">
        <f>D589</f>
        <v>0</v>
      </c>
      <c r="GN589" s="296">
        <f>E589</f>
        <v>0</v>
      </c>
      <c r="GU589" s="460" t="str">
        <f t="shared" ref="GU589" si="30007">AE589</f>
        <v>NG</v>
      </c>
      <c r="GV589" s="460">
        <f t="shared" ref="GV589" si="30008">EI589</f>
        <v>0</v>
      </c>
      <c r="GW589" s="460">
        <f t="shared" ref="GW589" si="30009">EI590</f>
        <v>0</v>
      </c>
      <c r="GX589" s="462">
        <f t="shared" ref="GX589" si="30010">EV589</f>
        <v>0</v>
      </c>
      <c r="GY589" s="460" t="str">
        <f t="shared" ref="GY589" si="30011">AI589</f>
        <v>NG</v>
      </c>
      <c r="GZ589" s="460">
        <f t="shared" ref="GZ589" si="30012">EJ589</f>
        <v>0</v>
      </c>
      <c r="HA589" s="460">
        <f t="shared" ref="HA589" si="30013">EJ590</f>
        <v>0</v>
      </c>
      <c r="HB589" s="462">
        <f t="shared" ref="HB589" si="30014">EW589</f>
        <v>0</v>
      </c>
      <c r="HC589" s="460" t="str">
        <f t="shared" ref="HC589" si="30015">AQ589</f>
        <v>NG</v>
      </c>
      <c r="HD589" s="460">
        <f t="shared" ref="HD589" si="30016">EK589</f>
        <v>0</v>
      </c>
      <c r="HE589" s="460">
        <f t="shared" ref="HE589" si="30017">EK590</f>
        <v>0</v>
      </c>
      <c r="HF589" s="462">
        <f t="shared" ref="HF589" si="30018">EX589</f>
        <v>0</v>
      </c>
      <c r="HG589" s="460" t="str">
        <f t="shared" ref="HG589" si="30019">AU589</f>
        <v>NG</v>
      </c>
      <c r="HH589" s="460">
        <f t="shared" ref="HH589" si="30020">EL589</f>
        <v>0</v>
      </c>
      <c r="HI589" s="460">
        <f t="shared" ref="HI589" si="30021">EL590</f>
        <v>0</v>
      </c>
      <c r="HJ589" s="462">
        <f t="shared" ref="HJ589" si="30022">EY589</f>
        <v>0</v>
      </c>
      <c r="HK589" s="460" t="str">
        <f t="shared" ref="HK589" si="30023">BC589</f>
        <v>NG</v>
      </c>
      <c r="HL589" s="460">
        <f t="shared" ref="HL589" si="30024">EM589</f>
        <v>0</v>
      </c>
      <c r="HM589" s="460">
        <f t="shared" ref="HM589" si="30025">EM590</f>
        <v>0</v>
      </c>
      <c r="HN589" s="462">
        <f t="shared" ref="HN589" si="30026">EZ589</f>
        <v>0</v>
      </c>
      <c r="HO589" s="460" t="str">
        <f t="shared" ref="HO589" si="30027">BG589</f>
        <v>NG</v>
      </c>
      <c r="HP589" s="460">
        <f t="shared" ref="HP589" si="30028">EN589</f>
        <v>0</v>
      </c>
      <c r="HQ589" s="460">
        <f t="shared" ref="HQ589" si="30029">EN590</f>
        <v>0</v>
      </c>
      <c r="HR589" s="462">
        <f t="shared" ref="HR589" si="30030">FA589</f>
        <v>0</v>
      </c>
      <c r="HS589" s="332"/>
    </row>
    <row r="590" spans="1:227" ht="12" customHeight="1">
      <c r="A590" s="489"/>
      <c r="B590" s="487"/>
      <c r="C590" s="475"/>
      <c r="D590" s="485"/>
      <c r="E590" s="483"/>
      <c r="F590" s="317"/>
      <c r="G590" s="317"/>
      <c r="H590" s="317"/>
      <c r="I590" s="317"/>
      <c r="J590" s="316"/>
      <c r="K590" s="481"/>
      <c r="L590" s="77"/>
      <c r="M590" s="77"/>
      <c r="N590" s="471"/>
      <c r="O590" s="475"/>
      <c r="P590" s="77"/>
      <c r="Q590" s="77"/>
      <c r="R590" s="471"/>
      <c r="S590" s="475"/>
      <c r="T590" s="77"/>
      <c r="U590" s="77"/>
      <c r="V590" s="471"/>
      <c r="W590" s="473"/>
      <c r="X590" s="77"/>
      <c r="Y590" s="77"/>
      <c r="Z590" s="471"/>
      <c r="AA590" s="477"/>
      <c r="AB590" s="80"/>
      <c r="AC590" s="80"/>
      <c r="AD590" s="471"/>
      <c r="AE590" s="473"/>
      <c r="AF590" s="77"/>
      <c r="AG590" s="77"/>
      <c r="AH590" s="471"/>
      <c r="AI590" s="473"/>
      <c r="AJ590" s="77"/>
      <c r="AK590" s="77"/>
      <c r="AL590" s="471"/>
      <c r="AM590" s="477"/>
      <c r="AN590" s="80"/>
      <c r="AO590" s="80"/>
      <c r="AP590" s="471"/>
      <c r="AQ590" s="473"/>
      <c r="AR590" s="77"/>
      <c r="AS590" s="77"/>
      <c r="AT590" s="471"/>
      <c r="AU590" s="473"/>
      <c r="AV590" s="77"/>
      <c r="AW590" s="77"/>
      <c r="AX590" s="471"/>
      <c r="AY590" s="477"/>
      <c r="AZ590" s="80"/>
      <c r="BA590" s="80"/>
      <c r="BB590" s="471"/>
      <c r="BC590" s="475"/>
      <c r="BD590" s="77"/>
      <c r="BE590" s="77"/>
      <c r="BF590" s="471"/>
      <c r="BG590" s="473"/>
      <c r="BH590" s="77"/>
      <c r="BI590" s="77"/>
      <c r="BJ590" s="471"/>
      <c r="BK590" s="477"/>
      <c r="BL590" s="80"/>
      <c r="BM590" s="80"/>
      <c r="BN590" s="471"/>
      <c r="BO590" s="475"/>
      <c r="BP590" s="77"/>
      <c r="BQ590" s="77"/>
      <c r="BR590" s="471"/>
      <c r="BS590" s="473"/>
      <c r="BT590" s="77"/>
      <c r="BU590" s="77"/>
      <c r="BV590" s="471"/>
      <c r="BW590" s="469"/>
      <c r="BX590" s="467"/>
      <c r="BY590" s="490"/>
      <c r="CA590" s="19">
        <f t="shared" ref="CA590" si="30031">IF(AND($N589=1,$M590&lt;&gt;$BZ$7),1,0)</f>
        <v>0</v>
      </c>
      <c r="CB590" s="19">
        <f t="shared" ref="CB590" si="30032">IF(AND($R589=1,$Q590&lt;&gt;$BZ$7),1,0)</f>
        <v>0</v>
      </c>
      <c r="CC590" s="19">
        <f t="shared" ref="CC590" si="30033">IF(AND($V589=1,$U590&lt;&gt;$BZ$7),1,0)</f>
        <v>0</v>
      </c>
      <c r="CD590" s="19">
        <f t="shared" ref="CD590" si="30034">IF(AND($Z589=1,$Y590&lt;&gt;$BZ$7),1,0)</f>
        <v>0</v>
      </c>
      <c r="CE590" s="19">
        <f t="shared" ref="CE590" si="30035">IF(AND($AH589=1,$AG590&lt;&gt;$BZ$7),1,0)</f>
        <v>0</v>
      </c>
      <c r="CF590" s="19">
        <f t="shared" ref="CF590" si="30036">IF(AND($AL589=1,$AK590&lt;&gt;$BZ$7),1,0)</f>
        <v>0</v>
      </c>
      <c r="CG590" s="19">
        <f t="shared" ref="CG590" si="30037">IF(AND($AT589=1,$AS590&lt;&gt;$BZ$7),1,0)</f>
        <v>0</v>
      </c>
      <c r="CH590" s="19">
        <f t="shared" ref="CH590" si="30038">IF(AND($AX589=1,$AW590&lt;&gt;$BZ$7),1,0)</f>
        <v>0</v>
      </c>
      <c r="CI590" s="19">
        <f t="shared" ref="CI590" si="30039">IF(AND($BF589=1,$BE590&lt;&gt;$BZ$7),1,0)</f>
        <v>0</v>
      </c>
      <c r="CJ590" s="19">
        <f t="shared" ref="CJ590" si="30040">IF(AND($BJ589=1,$BI590&lt;&gt;$BZ$7),1,0)</f>
        <v>0</v>
      </c>
      <c r="CK590" s="19">
        <f t="shared" ref="CK590" si="30041">IF(AND($BR589=1,$BQ590&lt;&gt;$BZ$7),1,0)</f>
        <v>0</v>
      </c>
      <c r="CL590" s="19">
        <f t="shared" ref="CL590" si="30042">IF(AND($BV589=1,$BU590&lt;&gt;$BZ$7),1,0)</f>
        <v>0</v>
      </c>
      <c r="CO590" s="19">
        <f>IF(AND($M590&lt;&gt;$CN$7,$M590&lt;=$CN$6),1,0)</f>
        <v>0</v>
      </c>
      <c r="CP590" s="19">
        <f>IF(AND($Q590&lt;&gt;$CN$7,$Q590&lt;=$CN$6),1,0)</f>
        <v>0</v>
      </c>
      <c r="CQ590" s="19">
        <f>IF(AND($U590&lt;&gt;$CN$7,$U590&lt;=$CN$6),1,0)</f>
        <v>0</v>
      </c>
      <c r="CR590" s="19">
        <f>IF(AND($Y590&lt;&gt;$CN$7,$Y590&lt;=$CN$6),1,0)</f>
        <v>0</v>
      </c>
      <c r="CS590" s="19">
        <f>IF(AND($AG590&lt;&gt;$CN$7,$AG590&lt;=$CN$6),1,0)</f>
        <v>0</v>
      </c>
      <c r="CT590" s="19">
        <f>IF(AND($AK590&lt;&gt;$CN$7,$AK590&lt;=$CN$6),1,0)</f>
        <v>0</v>
      </c>
      <c r="CU590" s="19">
        <f>IF(AND($AS590&lt;&gt;$CN$7,$AS590&lt;=$CN$6),1,0)</f>
        <v>0</v>
      </c>
      <c r="CV590" s="19">
        <f>IF(AND($AW590&lt;&gt;$CN$7,$AW590&lt;=$CN$6),1,0)</f>
        <v>0</v>
      </c>
      <c r="CW590" s="19">
        <f>IF(AND($BE590&lt;&gt;$CN$7,$BE590&lt;=$CN$6),1,0)</f>
        <v>0</v>
      </c>
      <c r="CX590" s="19">
        <f>IF(AND($BI590&lt;&gt;$CN$7,$BI590&lt;=$CN$6),1,0)</f>
        <v>0</v>
      </c>
      <c r="CY590" s="19">
        <f>IF(AND($BQ590&lt;&gt;$CN$7,$BQ590&lt;=$CN$6),1,0)</f>
        <v>0</v>
      </c>
      <c r="CZ590" s="19">
        <f>IF(AND($BU590&lt;&gt;$CN$7,$BU590&lt;=$CN$6),1,0)</f>
        <v>0</v>
      </c>
      <c r="DC590" s="19">
        <f>IF($N589=1,1,0)</f>
        <v>0</v>
      </c>
      <c r="DD590" s="19">
        <f>IF($R589=1,1,0)</f>
        <v>0</v>
      </c>
      <c r="DE590" s="19">
        <f>IF($V589=1,1,0)</f>
        <v>0</v>
      </c>
      <c r="DF590" s="19">
        <f>IF($Z589=1,1,0)</f>
        <v>0</v>
      </c>
      <c r="DG590" s="19">
        <f>IF($AH589=1,1,0)</f>
        <v>0</v>
      </c>
      <c r="DH590" s="19">
        <f>IF($AL589=1,1,0)</f>
        <v>0</v>
      </c>
      <c r="DI590" s="19">
        <f>IF($AT589=1,1,0)</f>
        <v>0</v>
      </c>
      <c r="DJ590" s="19">
        <f>IF($AX589=1,1,0)</f>
        <v>0</v>
      </c>
      <c r="DK590" s="19">
        <f>IF($BF589=1,1,0)</f>
        <v>0</v>
      </c>
      <c r="DL590" s="19">
        <f>IF($BJ589=1,1,0)</f>
        <v>0</v>
      </c>
      <c r="DM590" s="19">
        <f>IF($BR589=1,1,0)</f>
        <v>0</v>
      </c>
      <c r="DN590" s="19">
        <f>IF($BV589=1,1,0)</f>
        <v>0</v>
      </c>
      <c r="DQ590" s="19">
        <f t="shared" si="29557"/>
        <v>0</v>
      </c>
      <c r="DR590" s="19">
        <f t="shared" si="29558"/>
        <v>0</v>
      </c>
      <c r="DS590" s="19">
        <f t="shared" si="29559"/>
        <v>0</v>
      </c>
      <c r="DT590" s="19">
        <f t="shared" si="29560"/>
        <v>0</v>
      </c>
      <c r="DU590" s="19">
        <f t="shared" si="29561"/>
        <v>0</v>
      </c>
      <c r="DV590" s="19">
        <f t="shared" si="29562"/>
        <v>0</v>
      </c>
      <c r="DW590" s="19">
        <f t="shared" si="29563"/>
        <v>0</v>
      </c>
      <c r="DX590" s="19">
        <f t="shared" si="29564"/>
        <v>0</v>
      </c>
      <c r="DY590" s="19">
        <f t="shared" si="29565"/>
        <v>0</v>
      </c>
      <c r="DZ590" s="19">
        <f t="shared" si="29566"/>
        <v>0</v>
      </c>
      <c r="EA590" s="19">
        <f t="shared" si="29567"/>
        <v>0</v>
      </c>
      <c r="EB590" s="19">
        <f t="shared" si="29568"/>
        <v>0</v>
      </c>
      <c r="EE590" s="329">
        <f>N589*$FU590*週間進捗報告書!$G$9</f>
        <v>0</v>
      </c>
      <c r="EF590" s="329">
        <f>R589*$FV590*週間進捗報告書!$G$10</f>
        <v>0</v>
      </c>
      <c r="EG590" s="329">
        <f>V589*$FW590*週間進捗報告書!$G$11</f>
        <v>0</v>
      </c>
      <c r="EH590" s="329">
        <f>Z589*$FX590*週間進捗報告書!$G$12</f>
        <v>0</v>
      </c>
      <c r="EI590" s="329">
        <f>AH589*$FY590*週間進捗報告書!$G$13</f>
        <v>0</v>
      </c>
      <c r="EJ590" s="329">
        <f>AL589*$FZ590*週間進捗報告書!$G$14</f>
        <v>0</v>
      </c>
      <c r="EK590" s="329">
        <f>AT589*$GA590*週間進捗報告書!$G$15</f>
        <v>0</v>
      </c>
      <c r="EL590" s="329">
        <f>AX589*$GB590*週間進捗報告書!$G$16</f>
        <v>0</v>
      </c>
      <c r="EM590" s="329">
        <f>BF589*$GC590*週間進捗報告書!$G$17</f>
        <v>0</v>
      </c>
      <c r="EN590" s="329">
        <f>BJ589*$GD590*週間進捗報告書!$G$18</f>
        <v>0</v>
      </c>
      <c r="EO590" s="329">
        <f>BR589*$GE590*週間進捗報告書!$G$19</f>
        <v>0</v>
      </c>
      <c r="EP590" s="329">
        <f>BV589*$GF590*週間進捗報告書!$G$20</f>
        <v>0</v>
      </c>
      <c r="ER590" s="547"/>
      <c r="ES590" s="547"/>
      <c r="ET590" s="547"/>
      <c r="EU590" s="547"/>
      <c r="EV590" s="547"/>
      <c r="EW590" s="547"/>
      <c r="EX590" s="547"/>
      <c r="EY590" s="547"/>
      <c r="EZ590" s="547"/>
      <c r="FA590" s="547"/>
      <c r="FB590" s="547"/>
      <c r="FC590" s="547"/>
      <c r="FD590" s="547"/>
      <c r="FE590" s="332"/>
      <c r="FG590" s="19"/>
      <c r="FH590" s="19"/>
      <c r="FI590" s="19"/>
      <c r="FJ590" s="19"/>
      <c r="FK590" s="19"/>
      <c r="FL590" s="19"/>
      <c r="FM590" s="19"/>
      <c r="FN590" s="19"/>
      <c r="FO590" s="19"/>
      <c r="FP590" s="19"/>
      <c r="FQ590" s="19"/>
      <c r="FR590" s="19"/>
      <c r="FU590" s="295">
        <f t="shared" ref="FU590" si="30043">FU589</f>
        <v>0</v>
      </c>
      <c r="FV590" s="295">
        <f t="shared" ref="FV590" si="30044">FV589</f>
        <v>0</v>
      </c>
      <c r="FW590" s="295">
        <f t="shared" ref="FW590" si="30045">FW589</f>
        <v>0</v>
      </c>
      <c r="FX590" s="295">
        <f t="shared" ref="FX590" si="30046">FX589</f>
        <v>0</v>
      </c>
      <c r="FY590" s="295">
        <f t="shared" ref="FY590" si="30047">FY589</f>
        <v>0</v>
      </c>
      <c r="FZ590" s="295">
        <f t="shared" ref="FZ590" si="30048">FZ589</f>
        <v>0</v>
      </c>
      <c r="GA590" s="295">
        <f t="shared" ref="GA590" si="30049">GA589</f>
        <v>0</v>
      </c>
      <c r="GB590" s="295">
        <f t="shared" ref="GB590" si="30050">GB589</f>
        <v>0</v>
      </c>
      <c r="GC590" s="295">
        <f t="shared" ref="GC590" si="30051">GC589</f>
        <v>0</v>
      </c>
      <c r="GD590" s="295">
        <f t="shared" ref="GD590" si="30052">GD589</f>
        <v>0</v>
      </c>
      <c r="GE590" s="295">
        <f t="shared" ref="GE590" si="30053">GE589</f>
        <v>0</v>
      </c>
      <c r="GF590" s="295">
        <f t="shared" ref="GF590" si="30054">GF589</f>
        <v>0</v>
      </c>
      <c r="GG590" s="295" t="e">
        <f t="shared" ref="GG590" si="30055">GG589</f>
        <v>#N/A</v>
      </c>
      <c r="GH590" s="2" t="e">
        <f>INDEX(リスト!$V:$V,MATCH(中日程計画表!$D589,リスト!$D:$D,0))</f>
        <v>#N/A</v>
      </c>
      <c r="GI590" s="2" t="e">
        <f>INDEX(リスト!$A:$A,MATCH(中日程計画表!$D589,リスト!$D:$D,0))</f>
        <v>#N/A</v>
      </c>
      <c r="GJ590" s="2" t="e">
        <f>INDEX(リスト!$U:$U,MATCH(中日程計画表!$D589,リスト!$D:$D,0))</f>
        <v>#N/A</v>
      </c>
      <c r="GK590" s="5" t="e">
        <f>INDEX(リスト!$W:$W,MATCH(中日程計画表!$D589,リスト!$D:$D,0))</f>
        <v>#N/A</v>
      </c>
      <c r="GL590" s="2" t="s">
        <v>201</v>
      </c>
      <c r="GM590" s="296">
        <f t="shared" ref="GM590" si="30056">GM589</f>
        <v>0</v>
      </c>
      <c r="GN590" s="296">
        <f t="shared" ref="GN590" si="30057">GN589</f>
        <v>0</v>
      </c>
      <c r="GU590" s="461"/>
      <c r="GV590" s="460"/>
      <c r="GW590" s="460"/>
      <c r="GX590" s="461"/>
      <c r="GY590" s="461"/>
      <c r="GZ590" s="460"/>
      <c r="HA590" s="460"/>
      <c r="HB590" s="461"/>
      <c r="HC590" s="461"/>
      <c r="HD590" s="460"/>
      <c r="HE590" s="460"/>
      <c r="HF590" s="461"/>
      <c r="HG590" s="461"/>
      <c r="HH590" s="460"/>
      <c r="HI590" s="460"/>
      <c r="HJ590" s="461"/>
      <c r="HK590" s="461"/>
      <c r="HL590" s="460"/>
      <c r="HM590" s="460"/>
      <c r="HN590" s="461"/>
      <c r="HO590" s="461"/>
      <c r="HP590" s="460"/>
      <c r="HQ590" s="460"/>
      <c r="HR590" s="461"/>
      <c r="HS590" s="4"/>
    </row>
    <row r="591" spans="1:227" ht="12" customHeight="1">
      <c r="A591" s="488" t="str">
        <f t="shared" ref="A591" ca="1" si="30058">INDIRECT("リスト!A"&amp;B591+6)</f>
        <v/>
      </c>
      <c r="B591" s="486">
        <f t="shared" si="29481"/>
        <v>293</v>
      </c>
      <c r="C591" s="474" t="str">
        <f>機能グループ名</f>
        <v/>
      </c>
      <c r="D591" s="484">
        <f>機能ID</f>
        <v>0</v>
      </c>
      <c r="E591" s="482">
        <f>機能名</f>
        <v>0</v>
      </c>
      <c r="F591" s="315"/>
      <c r="G591" s="315"/>
      <c r="H591" s="315"/>
      <c r="I591" s="315"/>
      <c r="J591" s="316"/>
      <c r="K591" s="480" t="str">
        <f>担当者_SR</f>
        <v>NG</v>
      </c>
      <c r="L591" s="76"/>
      <c r="M591" s="76"/>
      <c r="N591" s="470"/>
      <c r="O591" s="474" t="str">
        <f>担当者_SRR</f>
        <v>NG</v>
      </c>
      <c r="P591" s="76"/>
      <c r="Q591" s="76"/>
      <c r="R591" s="470"/>
      <c r="S591" s="474" t="str">
        <f>担当者_DS</f>
        <v>NG</v>
      </c>
      <c r="T591" s="76"/>
      <c r="U591" s="76"/>
      <c r="V591" s="470"/>
      <c r="W591" s="472" t="str">
        <f>担当者_DSR</f>
        <v>NG</v>
      </c>
      <c r="X591" s="76"/>
      <c r="Y591" s="76"/>
      <c r="Z591" s="470"/>
      <c r="AA591" s="476"/>
      <c r="AB591" s="79"/>
      <c r="AC591" s="79"/>
      <c r="AD591" s="470">
        <f>IF(AC592 &lt;&gt; "",1,0)</f>
        <v>0</v>
      </c>
      <c r="AE591" s="472" t="str">
        <f>担当者_CD</f>
        <v>NG</v>
      </c>
      <c r="AF591" s="76"/>
      <c r="AG591" s="76"/>
      <c r="AH591" s="470"/>
      <c r="AI591" s="472" t="str">
        <f>担当者_DD</f>
        <v>NG</v>
      </c>
      <c r="AJ591" s="76"/>
      <c r="AK591" s="76"/>
      <c r="AL591" s="470"/>
      <c r="AM591" s="476"/>
      <c r="AN591" s="79"/>
      <c r="AO591" s="79"/>
      <c r="AP591" s="470">
        <f>IF(AO592 &lt;&gt; "",1,0)</f>
        <v>0</v>
      </c>
      <c r="AQ591" s="472" t="str">
        <f>担当者_MCL</f>
        <v>NG</v>
      </c>
      <c r="AR591" s="76"/>
      <c r="AS591" s="76"/>
      <c r="AT591" s="470"/>
      <c r="AU591" s="472" t="str">
        <f>担当者_MCLR</f>
        <v>NG</v>
      </c>
      <c r="AV591" s="76"/>
      <c r="AW591" s="76"/>
      <c r="AX591" s="470"/>
      <c r="AY591" s="476"/>
      <c r="AZ591" s="79"/>
      <c r="BA591" s="79"/>
      <c r="BB591" s="470">
        <f>IF(BA592 &lt;&gt; "",1,0)</f>
        <v>0</v>
      </c>
      <c r="BC591" s="474" t="str">
        <f>担当者_MT</f>
        <v>NG</v>
      </c>
      <c r="BD591" s="76"/>
      <c r="BE591" s="76"/>
      <c r="BF591" s="470"/>
      <c r="BG591" s="472" t="str">
        <f>担当者_M検</f>
        <v>NG</v>
      </c>
      <c r="BH591" s="76"/>
      <c r="BI591" s="76"/>
      <c r="BJ591" s="470"/>
      <c r="BK591" s="476"/>
      <c r="BL591" s="79"/>
      <c r="BM591" s="79"/>
      <c r="BN591" s="470">
        <v>0</v>
      </c>
      <c r="BO591" s="474" t="str">
        <f>担当者_モテ</f>
        <v>NG</v>
      </c>
      <c r="BP591" s="76"/>
      <c r="BQ591" s="76"/>
      <c r="BR591" s="470"/>
      <c r="BS591" s="472" t="str">
        <f>担当者_モテR</f>
        <v>NG</v>
      </c>
      <c r="BT591" s="76"/>
      <c r="BU591" s="76"/>
      <c r="BV591" s="470"/>
      <c r="BW591" s="468">
        <f t="shared" ref="BW591" si="30059">IFERROR(SUM(IF(K591&lt;&gt;"NG",N591*K$1,0),IF(O591&lt;&gt;"NG",R591*O$1,0),IF(S591&lt;&gt;"NG",V591*S$1,0),IF(W591&lt;&gt;"NG",Z591*W$1,0),IF(AA591&lt;&gt;"NG",AD591*AA$1,0),IF(AE591&lt;&gt;"NG",AH591*AE$1,0),IF(AI591&lt;&gt;"NG",AL591*AI$1,0),IF(AM591&lt;&gt;"NG",AP591*AM$1,0),IF(AQ591&lt;&gt;"NG",AT591*AQ$1,0),IF(AU591&lt;&gt;"NG",AX591*AU$1,0),IF(AY591&lt;&gt;"NG",BB591*AY$1,0),IF(BC591&lt;&gt;"NG",BF591*BC$1,0),IF(BG591&lt;&gt;"NG",BJ591*BG$1,0),IF(BK591&lt;&gt;"NG",BN591*BK$1,0),IF(BO591&lt;&gt;"NG",BR591*BO$1,0),IF(BS591&lt;&gt;"NG",BV591*BS$1,0))/SUM(IF(K591&lt;&gt;"NG",K$1,0),IF(O591&lt;&gt;"NG",O$1,0),IF(S591&lt;&gt;"NG",S$1,0),IF(W591&lt;&gt;"NG",W$1,0),IF(AA591&lt;&gt;"NG",AA$1,0),IF(AE591&lt;&gt;"NG",AE$1,0),IF(AI591&lt;&gt;"NG",AI$1,0),IF(AM591&lt;&gt;"NG",AM$1,0),IF(AQ591&lt;&gt;"NG",AQ$1,0),IF(AU591&lt;&gt;"NG",AU$1,0),IF(AY591&lt;&gt;"NG",AY$1,0),IF(BC591&lt;&gt;"NG",BC$1,0),IF(BG591&lt;&gt;"NG",BG$1,0),IF(BK591&lt;&gt;"NG",BK$1,0),IF(BO591&lt;&gt;"NG",BO$1,0),IF(BS591&lt;&gt;"NG",BS$1,0)),0)</f>
        <v>0</v>
      </c>
      <c r="BX591" s="466"/>
      <c r="BY591" s="490"/>
      <c r="BZ591" s="5"/>
      <c r="CA591" s="32">
        <f t="shared" ref="CA591" si="30060">IF(AND($M591&lt;&gt;$BZ$5,$M591&lt;=$BZ$6,$M591&lt;&gt;$BZ$7),1,0)</f>
        <v>0</v>
      </c>
      <c r="CB591" s="32">
        <f t="shared" ref="CB591" si="30061">IF(AND($Q591&lt;&gt;$BZ$5,$Q591&lt;=$BZ$6,$Q591&lt;&gt;$BZ$7),1,0)</f>
        <v>0</v>
      </c>
      <c r="CC591" s="32">
        <f t="shared" ref="CC591" si="30062">IF(AND($U591&lt;&gt;$BZ$5,$U591&lt;=$BZ$6,$U591&lt;&gt;$BZ$7),1,0)</f>
        <v>0</v>
      </c>
      <c r="CD591" s="32">
        <f t="shared" ref="CD591" si="30063">IF(AND($Y591&lt;&gt;$BZ$5,$Y591&lt;=$BZ$6,$Y591&lt;&gt;$BZ$7),1,0)</f>
        <v>0</v>
      </c>
      <c r="CE591" s="32">
        <f t="shared" ref="CE591" si="30064">IF(AND($AG591&lt;&gt;$BZ$5,$AG591&lt;=$BZ$6,$AG591&lt;&gt;$BZ$7),1,0)</f>
        <v>0</v>
      </c>
      <c r="CF591" s="32">
        <f t="shared" ref="CF591" si="30065">IF(AND($AK591&lt;&gt;$BZ$5,$AK591&lt;=$BZ$6,$AK591&lt;&gt;$BZ$7),1,0)</f>
        <v>0</v>
      </c>
      <c r="CG591" s="32">
        <f t="shared" ref="CG591" si="30066">IF(AND($AS591&lt;&gt;$BZ$5,$AS591&lt;=$BZ$6,$AS591&lt;&gt;$BZ$7),1,0)</f>
        <v>0</v>
      </c>
      <c r="CH591" s="32">
        <f t="shared" ref="CH591" si="30067">IF(AND($AW591&lt;&gt;$BZ$5,$AW591&lt;=$BZ$6,$AW591&lt;&gt;$BZ$7),1,0)</f>
        <v>0</v>
      </c>
      <c r="CI591" s="32">
        <f t="shared" ref="CI591" si="30068">IF(AND($BE591&lt;&gt;$BZ$5,$BE591&lt;=$BZ$6,$BE591&lt;&gt;$BZ$7),1,0)</f>
        <v>0</v>
      </c>
      <c r="CJ591" s="32">
        <f t="shared" ref="CJ591" si="30069">IF(AND($BI591&lt;&gt;$BZ$5,$BI591&lt;=$BZ$6,$BI591&lt;&gt;$BZ$7),1,0)</f>
        <v>0</v>
      </c>
      <c r="CK591" s="32">
        <f t="shared" ref="CK591" si="30070">IF(AND($BQ591&lt;&gt;$BZ$5,$BQ591&lt;=$BZ$6,$BQ591&lt;&gt;$BZ$7),1,0)</f>
        <v>0</v>
      </c>
      <c r="CL591" s="32">
        <f t="shared" ref="CL591" si="30071">IF(AND($BU591&lt;&gt;$BZ$5,$BU591&lt;=$BZ$6,$BU591&lt;&gt;$BZ$7),1,0)</f>
        <v>0</v>
      </c>
      <c r="CO591" s="32">
        <f>IF(AND($M591&lt;&gt;$CN$5,$M591&lt;=$CN$6,$M591&lt;&gt;$CN$7),1,0)</f>
        <v>0</v>
      </c>
      <c r="CP591" s="32">
        <f>IF(AND($Q591&lt;&gt;$CN$5,$Q591&lt;=$CN$6,$Q591&lt;&gt;$CN$7),1,0)</f>
        <v>0</v>
      </c>
      <c r="CQ591" s="32">
        <f>IF(AND($U591&lt;&gt;$CN$5,$U591&lt;=$CN$6,$U591&lt;&gt;$CN$7),1,0)</f>
        <v>0</v>
      </c>
      <c r="CR591" s="32">
        <f>IF(AND($Y591&lt;&gt;$CN$5,$Y591&lt;=$CN$6,$Y591&lt;&gt;$CN$7),1,0)</f>
        <v>0</v>
      </c>
      <c r="CS591" s="32">
        <f>IF(AND($AG591&lt;&gt;$CN$5,$AG591&lt;=$CN$6,$AG591&lt;&gt;$CN$7),1,0)</f>
        <v>0</v>
      </c>
      <c r="CT591" s="32">
        <f>IF(AND($AK591&lt;&gt;$CN$5,$AK591&lt;=$CN$6,$AK591&lt;&gt;$CN$7),1,0)</f>
        <v>0</v>
      </c>
      <c r="CU591" s="32">
        <f>IF(AND($AS591&lt;&gt;$CN$5,$AS591&lt;=$CN$6,$AS591&lt;&gt;$CN$7),1,0)</f>
        <v>0</v>
      </c>
      <c r="CV591" s="32">
        <f>IF(AND($AW591&lt;&gt;$CN$5,$AW591&lt;=$CN$6,$AW591&lt;&gt;$CN$7),1,0)</f>
        <v>0</v>
      </c>
      <c r="CW591" s="32">
        <f>IF(AND($BE591&lt;&gt;$CN$5,$BE591&lt;=$CN$6,$BE591&lt;&gt;$CN$7),1,0)</f>
        <v>0</v>
      </c>
      <c r="CX591" s="32">
        <f>IF(AND($BI591&lt;&gt;$CN$5,$BI591&lt;=$CN$6,$BI591&lt;&gt;$CN$7),1,0)</f>
        <v>0</v>
      </c>
      <c r="CY591" s="32">
        <f>IF(AND($BQ591&lt;&gt;$CN$5,$BQ591&lt;=$CN$6,$BQ591&lt;&gt;$CN$7),1,0)</f>
        <v>0</v>
      </c>
      <c r="CZ591" s="32">
        <f>IF(AND($BU591&lt;&gt;$CN$5,$BU591&lt;=$CN$6,$BU591&lt;&gt;$CN$7),1,0)</f>
        <v>0</v>
      </c>
      <c r="DC591" s="32">
        <f>IF(AND($M591&lt;&gt;$DB$5,$M591&lt;=$DB$6,$M591&lt;&gt;$CN$7),1,0)</f>
        <v>0</v>
      </c>
      <c r="DD591" s="32">
        <f>IF(AND($Q591&lt;&gt;$DB$5,$Q591&lt;=$DB$6,$Q591&lt;&gt;$CN$7),1,0)</f>
        <v>0</v>
      </c>
      <c r="DE591" s="32">
        <f>IF(AND($U591&lt;&gt;$DB$5,$U591&lt;=$DB$6,$U591&lt;&gt;$CN$7),1,0)</f>
        <v>0</v>
      </c>
      <c r="DF591" s="32">
        <f>IF(AND($Y591&lt;&gt;$DB$5,$Y591&lt;=$DB$6,$Y591&lt;&gt;$CN$7),1,0)</f>
        <v>0</v>
      </c>
      <c r="DG591" s="32">
        <f>IF(AND($AG591&lt;&gt;$DB$5,$AG591&lt;=$DB$6,$AG591&lt;&gt;$CN$7),1,0)</f>
        <v>0</v>
      </c>
      <c r="DH591" s="32">
        <f>IF(AND($AK591&lt;&gt;$DB$5,$AK591&lt;=$DB$6,$AK591&lt;&gt;$CN$7),1,0)</f>
        <v>0</v>
      </c>
      <c r="DI591" s="32">
        <f>IF(AND($AS591&lt;&gt;$DB$5,$AS591&lt;=$DB$6,$AS591&lt;&gt;$CN$7),1,0)</f>
        <v>0</v>
      </c>
      <c r="DJ591" s="32">
        <f>IF(AND($AW591&lt;&gt;$DB$5,$AW591&lt;=$DB$6,$AW591&lt;&gt;$CN$7),1,0)</f>
        <v>0</v>
      </c>
      <c r="DK591" s="32">
        <f>IF(AND($BE591&lt;&gt;$DB$5,$BE591&lt;=$DB$6,$BE591&lt;&gt;$CN$7),1,0)</f>
        <v>0</v>
      </c>
      <c r="DL591" s="32">
        <f>IF(AND($BI591&lt;&gt;$DB$5,$BI591&lt;=$DB$6,$BI591&lt;&gt;$CN$7),1,0)</f>
        <v>0</v>
      </c>
      <c r="DM591" s="32">
        <f>IF(AND($BQ591&lt;&gt;$DB$5,$BQ591&lt;=$DB$6,$BQ591&lt;&gt;$CN$7),1,0)</f>
        <v>0</v>
      </c>
      <c r="DN591" s="32">
        <f>IF(AND($BU591&lt;&gt;$DB$5,$BU591&lt;=$DB$6,$BU591&lt;&gt;$CN$7),1,0)</f>
        <v>0</v>
      </c>
      <c r="DQ591" s="32">
        <f t="shared" si="29495"/>
        <v>0</v>
      </c>
      <c r="DR591" s="32">
        <f t="shared" si="29496"/>
        <v>0</v>
      </c>
      <c r="DS591" s="32">
        <f t="shared" si="29497"/>
        <v>0</v>
      </c>
      <c r="DT591" s="32">
        <f t="shared" si="29498"/>
        <v>0</v>
      </c>
      <c r="DU591" s="32">
        <f t="shared" si="29499"/>
        <v>0</v>
      </c>
      <c r="DV591" s="32">
        <f t="shared" si="29500"/>
        <v>0</v>
      </c>
      <c r="DW591" s="32">
        <f t="shared" si="29501"/>
        <v>0</v>
      </c>
      <c r="DX591" s="32">
        <f t="shared" si="29502"/>
        <v>0</v>
      </c>
      <c r="DY591" s="32">
        <f t="shared" si="29503"/>
        <v>0</v>
      </c>
      <c r="DZ591" s="32">
        <f t="shared" si="29504"/>
        <v>0</v>
      </c>
      <c r="EA591" s="32">
        <f t="shared" si="29505"/>
        <v>0</v>
      </c>
      <c r="EB591" s="32">
        <f t="shared" si="29506"/>
        <v>0</v>
      </c>
      <c r="EE591" s="328">
        <f>IF(M591&lt;&gt;"",IF(M591&lt;=$ED$6,1,IF(L591&gt;$ED$6,0,NETWORKDAYS(L591,$ED$6,祭日リスト)/NETWORKDAYS(L591,M591,祭日リスト)))*$GG591*週間進捗報告書!$G$9,0)</f>
        <v>0</v>
      </c>
      <c r="EF591" s="328">
        <f>IF(Q591&lt;&gt;"",IF(Q591&lt;=$ED$6,1,IF(P591&gt;$ED$6,0,NETWORKDAYS(P591,$ED$6,祭日リスト)/NETWORKDAYS(P591,Q591,祭日リスト)))*$GG591*週間進捗報告書!$G$10,0)</f>
        <v>0</v>
      </c>
      <c r="EG591" s="328">
        <f>IF(U591&lt;&gt;"",IF(U591&lt;=$ED$6,1,IF(T591&gt;$ED$6,0,NETWORKDAYS(T591,$ED$6,祭日リスト)/NETWORKDAYS(T591,U591,祭日リスト)))*$GG591*週間進捗報告書!$G$11,0)</f>
        <v>0</v>
      </c>
      <c r="EH591" s="328">
        <f>IF(Y591&lt;&gt;"",IF(Y591&lt;=$ED$6,1,IF(X591&gt;$ED$6,0,NETWORKDAYS(X591,$ED$6,祭日リスト)/NETWORKDAYS(X591,Y591,祭日リスト)))*$GG591*週間進捗報告書!$G$12,0)</f>
        <v>0</v>
      </c>
      <c r="EI591" s="328">
        <f>IF(AG591&lt;&gt;"",IF(AG591&lt;=$ED$6,1,IF(AF591&gt;$ED$6,0,NETWORKDAYS(AF591,$ED$6,祭日リスト)/NETWORKDAYS(AF591,AG591,祭日リスト)))*$GG591*週間進捗報告書!$G$13,0)</f>
        <v>0</v>
      </c>
      <c r="EJ591" s="328">
        <f>IF(AK591&lt;&gt;"",IF(AK591&lt;=$ED$6,1,IF(AJ591&gt;$ED$6,0,NETWORKDAYS(AJ591,$ED$6,祭日リスト)/NETWORKDAYS(AJ591,AK591,祭日リスト)))*$GG591*週間進捗報告書!$G$14,0)</f>
        <v>0</v>
      </c>
      <c r="EK591" s="328">
        <f>IF(AS591&lt;&gt;"",IF(AS591&lt;=$ED$6,1,IF(AR591&gt;$ED$6,0,NETWORKDAYS(AR591,$ED$6,祭日リスト)/NETWORKDAYS(AR591,AS591,祭日リスト)))*$GG591*週間進捗報告書!$G$15,0)</f>
        <v>0</v>
      </c>
      <c r="EL591" s="328">
        <f>IF(AW591&lt;&gt;"",IF(AW591&lt;=$ED$6,1,IF(AV591&gt;$ED$6,0,NETWORKDAYS(AV591,$ED$6,祭日リスト)/NETWORKDAYS(AV591,AW591,祭日リスト)))*$GG591*週間進捗報告書!$G$16,0)</f>
        <v>0</v>
      </c>
      <c r="EM591" s="328">
        <f>IF(BE591&lt;&gt;"",IF(BE591&lt;=$ED$6,1,IF(BD591&gt;$ED$6,0,NETWORKDAYS(BD591,$ED$6,祭日リスト)/NETWORKDAYS(BD591,BE591,祭日リスト)))*$GG591*週間進捗報告書!$G$17,0)</f>
        <v>0</v>
      </c>
      <c r="EN591" s="328">
        <f>IF(BI591&lt;&gt;"",IF(BI591&lt;=$ED$6,1,IF(BH591&gt;$ED$6,0,NETWORKDAYS(BH591,$ED$6,祭日リスト)/NETWORKDAYS(BH591,BI591,祭日リスト)))*$GG591*週間進捗報告書!$G$18,0)</f>
        <v>0</v>
      </c>
      <c r="EO591" s="328">
        <f>IF(BQ591&lt;&gt;"",IF(BQ591&lt;=$ED$6,1,IF(BP591&gt;$ED$6,0,NETWORKDAYS(BP591,$ED$6,祭日リスト)/NETWORKDAYS(BP591,BQ591,祭日リスト)))*$GG591*週間進捗報告書!$G$19,0)</f>
        <v>0</v>
      </c>
      <c r="EP591" s="328">
        <f>IF(BU591&lt;&gt;"",IF(BU591&lt;=$ED$6,1,IF(BT591&gt;$ED$6,0,NETWORKDAYS(BT591,$ED$6,祭日リスト)/NETWORKDAYS(BT591,BU591,祭日リスト)))*$GG591*週間進捗報告書!$G$20,0)</f>
        <v>0</v>
      </c>
      <c r="ER591" s="547">
        <f t="shared" ref="ER591:FC591" si="30072">EE591-EE592</f>
        <v>0</v>
      </c>
      <c r="ES591" s="547">
        <f t="shared" si="30072"/>
        <v>0</v>
      </c>
      <c r="ET591" s="547">
        <f t="shared" si="30072"/>
        <v>0</v>
      </c>
      <c r="EU591" s="547">
        <f t="shared" si="30072"/>
        <v>0</v>
      </c>
      <c r="EV591" s="547">
        <f t="shared" si="30072"/>
        <v>0</v>
      </c>
      <c r="EW591" s="547">
        <f t="shared" si="30072"/>
        <v>0</v>
      </c>
      <c r="EX591" s="547">
        <f t="shared" si="30072"/>
        <v>0</v>
      </c>
      <c r="EY591" s="547">
        <f t="shared" si="30072"/>
        <v>0</v>
      </c>
      <c r="EZ591" s="547">
        <f t="shared" si="30072"/>
        <v>0</v>
      </c>
      <c r="FA591" s="547">
        <f t="shared" si="30072"/>
        <v>0</v>
      </c>
      <c r="FB591" s="547">
        <f t="shared" si="30072"/>
        <v>0</v>
      </c>
      <c r="FC591" s="547">
        <f t="shared" si="30072"/>
        <v>0</v>
      </c>
      <c r="FD591" s="547">
        <f t="shared" ref="FD591" si="30073">SUM(ER591:FC592)</f>
        <v>0</v>
      </c>
      <c r="FE591" s="333"/>
      <c r="FG591" s="32">
        <f>IF(AND($M591&lt;&gt;$FF$7),1,0)</f>
        <v>0</v>
      </c>
      <c r="FH591" s="32">
        <f>IF(AND($Q591&lt;&gt;$FF$7),1,0)</f>
        <v>0</v>
      </c>
      <c r="FI591" s="32">
        <f>IF(AND($U591&lt;&gt;$FF$7),1,0)</f>
        <v>0</v>
      </c>
      <c r="FJ591" s="32">
        <f>IF(AND($Y591&lt;&gt;$FF$7),1,0)</f>
        <v>0</v>
      </c>
      <c r="FK591" s="32">
        <f>IF(AND($AG591&lt;&gt;$FF$7),1,0)</f>
        <v>0</v>
      </c>
      <c r="FL591" s="32">
        <f>IF(AND($AK591&lt;&gt;$FF$7),1,0)</f>
        <v>0</v>
      </c>
      <c r="FM591" s="32">
        <f>IF(AND($AS591&lt;&gt;$FF$7),1,0)</f>
        <v>0</v>
      </c>
      <c r="FN591" s="32">
        <f>IF(AND($AW591&lt;&gt;$FF$7),1,0)</f>
        <v>0</v>
      </c>
      <c r="FO591" s="32">
        <f>IF(AND($BE591&lt;&gt;$FF$7),1,0)</f>
        <v>0</v>
      </c>
      <c r="FP591" s="32">
        <f>IF(AND($BI591&lt;&gt;$FF$7),1,0)</f>
        <v>0</v>
      </c>
      <c r="FQ591" s="32">
        <f>IF(AND($BQ591&lt;&gt;$FF$7),1,0)</f>
        <v>0</v>
      </c>
      <c r="FR591" s="32">
        <f>IF(AND($BU591&lt;&gt;$FF$7),1,0)</f>
        <v>0</v>
      </c>
      <c r="FU591" s="294">
        <f t="shared" ref="FU591" si="30074">IF($K591&lt;&gt;"NG",$GG591,0)</f>
        <v>0</v>
      </c>
      <c r="FV591" s="294">
        <f t="shared" ref="FV591" si="30075">IF($O591&lt;&gt;"NG",$GG591,0)</f>
        <v>0</v>
      </c>
      <c r="FW591" s="294">
        <f t="shared" ref="FW591" si="30076">IF($S591&lt;&gt;"NG",$GG591,0)</f>
        <v>0</v>
      </c>
      <c r="FX591" s="294">
        <f t="shared" ref="FX591" si="30077">IF($W591&lt;&gt;"NG",$GG591,0)</f>
        <v>0</v>
      </c>
      <c r="FY591" s="294">
        <f t="shared" ref="FY591" si="30078">IF($AE591&lt;&gt;"NG",$GG591,0)</f>
        <v>0</v>
      </c>
      <c r="FZ591" s="294">
        <f t="shared" ref="FZ591" si="30079">IF($AI591&lt;&gt;"NG",$GG591,0)</f>
        <v>0</v>
      </c>
      <c r="GA591" s="294">
        <f t="shared" ref="GA591" si="30080">IF($AQ591&lt;&gt;"NG",$GG591,0)</f>
        <v>0</v>
      </c>
      <c r="GB591" s="294">
        <f t="shared" ref="GB591" si="30081">IF($AU591&lt;&gt;"NG",$GG591,0)</f>
        <v>0</v>
      </c>
      <c r="GC591" s="294">
        <f t="shared" ref="GC591" si="30082">IF($BC591&lt;&gt;"NG",$GG591,0)</f>
        <v>0</v>
      </c>
      <c r="GD591" s="294">
        <f t="shared" ref="GD591" si="30083">IF($BG591&lt;&gt;"NG",$GG591,0)</f>
        <v>0</v>
      </c>
      <c r="GE591" s="294">
        <f t="shared" ref="GE591" si="30084">IF($BO591&lt;&gt;"NG",$GG591,0)</f>
        <v>0</v>
      </c>
      <c r="GF591" s="294">
        <f t="shared" ref="GF591" si="30085">IF($BS591&lt;&gt;"NG",$GG591,0)</f>
        <v>0</v>
      </c>
      <c r="GG591" s="294" t="e">
        <f>VLOOKUP($D591,リスト!$D:$S,15,FALSE)</f>
        <v>#N/A</v>
      </c>
      <c r="GH591" s="2" t="e">
        <f>INDEX(リスト!$V:$V,MATCH(中日程計画表!$D591,リスト!$D:$D,0))</f>
        <v>#N/A</v>
      </c>
      <c r="GI591" s="2" t="e">
        <f>INDEX(リスト!$A:$A,MATCH(中日程計画表!$D591,リスト!$D:$D,0))</f>
        <v>#N/A</v>
      </c>
      <c r="GJ591" s="2" t="e">
        <f>INDEX(リスト!$U:$U,MATCH(中日程計画表!$D591,リスト!$D:$D,0))</f>
        <v>#N/A</v>
      </c>
      <c r="GK591" s="5" t="e">
        <f>INDEX(リスト!$W:$W,MATCH(中日程計画表!$D591,リスト!$D:$D,0))</f>
        <v>#N/A</v>
      </c>
      <c r="GL591" s="2" t="s">
        <v>200</v>
      </c>
      <c r="GM591" s="296">
        <f>D591</f>
        <v>0</v>
      </c>
      <c r="GN591" s="296">
        <f>E591</f>
        <v>0</v>
      </c>
      <c r="GU591" s="460" t="str">
        <f t="shared" ref="GU591" si="30086">AE591</f>
        <v>NG</v>
      </c>
      <c r="GV591" s="460">
        <f t="shared" ref="GV591" si="30087">EI591</f>
        <v>0</v>
      </c>
      <c r="GW591" s="460">
        <f t="shared" ref="GW591" si="30088">EI592</f>
        <v>0</v>
      </c>
      <c r="GX591" s="462">
        <f t="shared" ref="GX591" si="30089">EV591</f>
        <v>0</v>
      </c>
      <c r="GY591" s="460" t="str">
        <f t="shared" ref="GY591" si="30090">AI591</f>
        <v>NG</v>
      </c>
      <c r="GZ591" s="460">
        <f t="shared" ref="GZ591" si="30091">EJ591</f>
        <v>0</v>
      </c>
      <c r="HA591" s="460">
        <f t="shared" ref="HA591" si="30092">EJ592</f>
        <v>0</v>
      </c>
      <c r="HB591" s="462">
        <f t="shared" ref="HB591" si="30093">EW591</f>
        <v>0</v>
      </c>
      <c r="HC591" s="460" t="str">
        <f t="shared" ref="HC591" si="30094">AQ591</f>
        <v>NG</v>
      </c>
      <c r="HD591" s="460">
        <f t="shared" ref="HD591" si="30095">EK591</f>
        <v>0</v>
      </c>
      <c r="HE591" s="460">
        <f t="shared" ref="HE591" si="30096">EK592</f>
        <v>0</v>
      </c>
      <c r="HF591" s="462">
        <f t="shared" ref="HF591" si="30097">EX591</f>
        <v>0</v>
      </c>
      <c r="HG591" s="460" t="str">
        <f t="shared" ref="HG591" si="30098">AU591</f>
        <v>NG</v>
      </c>
      <c r="HH591" s="460">
        <f t="shared" ref="HH591" si="30099">EL591</f>
        <v>0</v>
      </c>
      <c r="HI591" s="460">
        <f t="shared" ref="HI591" si="30100">EL592</f>
        <v>0</v>
      </c>
      <c r="HJ591" s="462">
        <f t="shared" ref="HJ591" si="30101">EY591</f>
        <v>0</v>
      </c>
      <c r="HK591" s="460" t="str">
        <f t="shared" ref="HK591" si="30102">BC591</f>
        <v>NG</v>
      </c>
      <c r="HL591" s="460">
        <f t="shared" ref="HL591" si="30103">EM591</f>
        <v>0</v>
      </c>
      <c r="HM591" s="460">
        <f t="shared" ref="HM591" si="30104">EM592</f>
        <v>0</v>
      </c>
      <c r="HN591" s="462">
        <f t="shared" ref="HN591" si="30105">EZ591</f>
        <v>0</v>
      </c>
      <c r="HO591" s="460" t="str">
        <f t="shared" ref="HO591" si="30106">BG591</f>
        <v>NG</v>
      </c>
      <c r="HP591" s="460">
        <f t="shared" ref="HP591" si="30107">EN591</f>
        <v>0</v>
      </c>
      <c r="HQ591" s="460">
        <f t="shared" ref="HQ591" si="30108">EN592</f>
        <v>0</v>
      </c>
      <c r="HR591" s="462">
        <f t="shared" ref="HR591" si="30109">FA591</f>
        <v>0</v>
      </c>
      <c r="HS591" s="332"/>
    </row>
    <row r="592" spans="1:227" ht="12" customHeight="1">
      <c r="A592" s="489"/>
      <c r="B592" s="487"/>
      <c r="C592" s="475"/>
      <c r="D592" s="485"/>
      <c r="E592" s="483"/>
      <c r="F592" s="317"/>
      <c r="G592" s="317"/>
      <c r="H592" s="317"/>
      <c r="I592" s="317"/>
      <c r="J592" s="316"/>
      <c r="K592" s="481"/>
      <c r="L592" s="77"/>
      <c r="M592" s="77"/>
      <c r="N592" s="471"/>
      <c r="O592" s="475"/>
      <c r="P592" s="77"/>
      <c r="Q592" s="77"/>
      <c r="R592" s="471"/>
      <c r="S592" s="475"/>
      <c r="T592" s="77"/>
      <c r="U592" s="77"/>
      <c r="V592" s="471"/>
      <c r="W592" s="473"/>
      <c r="X592" s="77"/>
      <c r="Y592" s="77"/>
      <c r="Z592" s="471"/>
      <c r="AA592" s="477"/>
      <c r="AB592" s="80"/>
      <c r="AC592" s="80"/>
      <c r="AD592" s="471"/>
      <c r="AE592" s="473"/>
      <c r="AF592" s="77"/>
      <c r="AG592" s="77"/>
      <c r="AH592" s="471"/>
      <c r="AI592" s="473"/>
      <c r="AJ592" s="77"/>
      <c r="AK592" s="77"/>
      <c r="AL592" s="471"/>
      <c r="AM592" s="477"/>
      <c r="AN592" s="80"/>
      <c r="AO592" s="80"/>
      <c r="AP592" s="471"/>
      <c r="AQ592" s="473"/>
      <c r="AR592" s="77"/>
      <c r="AS592" s="77"/>
      <c r="AT592" s="471"/>
      <c r="AU592" s="473"/>
      <c r="AV592" s="77"/>
      <c r="AW592" s="77"/>
      <c r="AX592" s="471"/>
      <c r="AY592" s="477"/>
      <c r="AZ592" s="80"/>
      <c r="BA592" s="80"/>
      <c r="BB592" s="471"/>
      <c r="BC592" s="475"/>
      <c r="BD592" s="77"/>
      <c r="BE592" s="77"/>
      <c r="BF592" s="471"/>
      <c r="BG592" s="473"/>
      <c r="BH592" s="77"/>
      <c r="BI592" s="77"/>
      <c r="BJ592" s="471"/>
      <c r="BK592" s="477"/>
      <c r="BL592" s="80"/>
      <c r="BM592" s="80"/>
      <c r="BN592" s="471"/>
      <c r="BO592" s="475"/>
      <c r="BP592" s="77"/>
      <c r="BQ592" s="77"/>
      <c r="BR592" s="471"/>
      <c r="BS592" s="473"/>
      <c r="BT592" s="77"/>
      <c r="BU592" s="77"/>
      <c r="BV592" s="471"/>
      <c r="BW592" s="469"/>
      <c r="BX592" s="467"/>
      <c r="BY592" s="490"/>
      <c r="CA592" s="19">
        <f t="shared" ref="CA592" si="30110">IF(AND($N591=1,$M592&lt;&gt;$BZ$7),1,0)</f>
        <v>0</v>
      </c>
      <c r="CB592" s="19">
        <f t="shared" ref="CB592" si="30111">IF(AND($R591=1,$Q592&lt;&gt;$BZ$7),1,0)</f>
        <v>0</v>
      </c>
      <c r="CC592" s="19">
        <f t="shared" ref="CC592" si="30112">IF(AND($V591=1,$U592&lt;&gt;$BZ$7),1,0)</f>
        <v>0</v>
      </c>
      <c r="CD592" s="19">
        <f t="shared" ref="CD592" si="30113">IF(AND($Z591=1,$Y592&lt;&gt;$BZ$7),1,0)</f>
        <v>0</v>
      </c>
      <c r="CE592" s="19">
        <f t="shared" ref="CE592" si="30114">IF(AND($AH591=1,$AG592&lt;&gt;$BZ$7),1,0)</f>
        <v>0</v>
      </c>
      <c r="CF592" s="19">
        <f t="shared" ref="CF592" si="30115">IF(AND($AL591=1,$AK592&lt;&gt;$BZ$7),1,0)</f>
        <v>0</v>
      </c>
      <c r="CG592" s="19">
        <f t="shared" ref="CG592" si="30116">IF(AND($AT591=1,$AS592&lt;&gt;$BZ$7),1,0)</f>
        <v>0</v>
      </c>
      <c r="CH592" s="19">
        <f t="shared" ref="CH592" si="30117">IF(AND($AX591=1,$AW592&lt;&gt;$BZ$7),1,0)</f>
        <v>0</v>
      </c>
      <c r="CI592" s="19">
        <f t="shared" ref="CI592" si="30118">IF(AND($BF591=1,$BE592&lt;&gt;$BZ$7),1,0)</f>
        <v>0</v>
      </c>
      <c r="CJ592" s="19">
        <f t="shared" ref="CJ592" si="30119">IF(AND($BJ591=1,$BI592&lt;&gt;$BZ$7),1,0)</f>
        <v>0</v>
      </c>
      <c r="CK592" s="19">
        <f t="shared" ref="CK592" si="30120">IF(AND($BR591=1,$BQ592&lt;&gt;$BZ$7),1,0)</f>
        <v>0</v>
      </c>
      <c r="CL592" s="19">
        <f t="shared" ref="CL592" si="30121">IF(AND($BV591=1,$BU592&lt;&gt;$BZ$7),1,0)</f>
        <v>0</v>
      </c>
      <c r="CO592" s="19">
        <f>IF(AND($M592&lt;&gt;$CN$7,$M592&lt;=$CN$6),1,0)</f>
        <v>0</v>
      </c>
      <c r="CP592" s="19">
        <f>IF(AND($Q592&lt;&gt;$CN$7,$Q592&lt;=$CN$6),1,0)</f>
        <v>0</v>
      </c>
      <c r="CQ592" s="19">
        <f>IF(AND($U592&lt;&gt;$CN$7,$U592&lt;=$CN$6),1,0)</f>
        <v>0</v>
      </c>
      <c r="CR592" s="19">
        <f>IF(AND($Y592&lt;&gt;$CN$7,$Y592&lt;=$CN$6),1,0)</f>
        <v>0</v>
      </c>
      <c r="CS592" s="19">
        <f>IF(AND($AG592&lt;&gt;$CN$7,$AG592&lt;=$CN$6),1,0)</f>
        <v>0</v>
      </c>
      <c r="CT592" s="19">
        <f>IF(AND($AK592&lt;&gt;$CN$7,$AK592&lt;=$CN$6),1,0)</f>
        <v>0</v>
      </c>
      <c r="CU592" s="19">
        <f>IF(AND($AS592&lt;&gt;$CN$7,$AS592&lt;=$CN$6),1,0)</f>
        <v>0</v>
      </c>
      <c r="CV592" s="19">
        <f>IF(AND($AW592&lt;&gt;$CN$7,$AW592&lt;=$CN$6),1,0)</f>
        <v>0</v>
      </c>
      <c r="CW592" s="19">
        <f>IF(AND($BE592&lt;&gt;$CN$7,$BE592&lt;=$CN$6),1,0)</f>
        <v>0</v>
      </c>
      <c r="CX592" s="19">
        <f>IF(AND($BI592&lt;&gt;$CN$7,$BI592&lt;=$CN$6),1,0)</f>
        <v>0</v>
      </c>
      <c r="CY592" s="19">
        <f>IF(AND($BQ592&lt;&gt;$CN$7,$BQ592&lt;=$CN$6),1,0)</f>
        <v>0</v>
      </c>
      <c r="CZ592" s="19">
        <f>IF(AND($BU592&lt;&gt;$CN$7,$BU592&lt;=$CN$6),1,0)</f>
        <v>0</v>
      </c>
      <c r="DC592" s="19">
        <f>IF($N591=1,1,0)</f>
        <v>0</v>
      </c>
      <c r="DD592" s="19">
        <f>IF($R591=1,1,0)</f>
        <v>0</v>
      </c>
      <c r="DE592" s="19">
        <f>IF($V591=1,1,0)</f>
        <v>0</v>
      </c>
      <c r="DF592" s="19">
        <f>IF($Z591=1,1,0)</f>
        <v>0</v>
      </c>
      <c r="DG592" s="19">
        <f>IF($AH591=1,1,0)</f>
        <v>0</v>
      </c>
      <c r="DH592" s="19">
        <f>IF($AL591=1,1,0)</f>
        <v>0</v>
      </c>
      <c r="DI592" s="19">
        <f>IF($AT591=1,1,0)</f>
        <v>0</v>
      </c>
      <c r="DJ592" s="19">
        <f>IF($AX591=1,1,0)</f>
        <v>0</v>
      </c>
      <c r="DK592" s="19">
        <f>IF($BF591=1,1,0)</f>
        <v>0</v>
      </c>
      <c r="DL592" s="19">
        <f>IF($BJ591=1,1,0)</f>
        <v>0</v>
      </c>
      <c r="DM592" s="19">
        <f>IF($BR591=1,1,0)</f>
        <v>0</v>
      </c>
      <c r="DN592" s="19">
        <f>IF($BV591=1,1,0)</f>
        <v>0</v>
      </c>
      <c r="DQ592" s="19">
        <f t="shared" si="29557"/>
        <v>0</v>
      </c>
      <c r="DR592" s="19">
        <f t="shared" si="29558"/>
        <v>0</v>
      </c>
      <c r="DS592" s="19">
        <f t="shared" si="29559"/>
        <v>0</v>
      </c>
      <c r="DT592" s="19">
        <f t="shared" si="29560"/>
        <v>0</v>
      </c>
      <c r="DU592" s="19">
        <f t="shared" si="29561"/>
        <v>0</v>
      </c>
      <c r="DV592" s="19">
        <f t="shared" si="29562"/>
        <v>0</v>
      </c>
      <c r="DW592" s="19">
        <f t="shared" si="29563"/>
        <v>0</v>
      </c>
      <c r="DX592" s="19">
        <f t="shared" si="29564"/>
        <v>0</v>
      </c>
      <c r="DY592" s="19">
        <f t="shared" si="29565"/>
        <v>0</v>
      </c>
      <c r="DZ592" s="19">
        <f t="shared" si="29566"/>
        <v>0</v>
      </c>
      <c r="EA592" s="19">
        <f t="shared" si="29567"/>
        <v>0</v>
      </c>
      <c r="EB592" s="19">
        <f t="shared" si="29568"/>
        <v>0</v>
      </c>
      <c r="EE592" s="329">
        <f>N591*$FU592*週間進捗報告書!$G$9</f>
        <v>0</v>
      </c>
      <c r="EF592" s="329">
        <f>R591*$FV592*週間進捗報告書!$G$10</f>
        <v>0</v>
      </c>
      <c r="EG592" s="329">
        <f>V591*$FW592*週間進捗報告書!$G$11</f>
        <v>0</v>
      </c>
      <c r="EH592" s="329">
        <f>Z591*$FX592*週間進捗報告書!$G$12</f>
        <v>0</v>
      </c>
      <c r="EI592" s="329">
        <f>AH591*$FY592*週間進捗報告書!$G$13</f>
        <v>0</v>
      </c>
      <c r="EJ592" s="329">
        <f>AL591*$FZ592*週間進捗報告書!$G$14</f>
        <v>0</v>
      </c>
      <c r="EK592" s="329">
        <f>AT591*$GA592*週間進捗報告書!$G$15</f>
        <v>0</v>
      </c>
      <c r="EL592" s="329">
        <f>AX591*$GB592*週間進捗報告書!$G$16</f>
        <v>0</v>
      </c>
      <c r="EM592" s="329">
        <f>BF591*$GC592*週間進捗報告書!$G$17</f>
        <v>0</v>
      </c>
      <c r="EN592" s="329">
        <f>BJ591*$GD592*週間進捗報告書!$G$18</f>
        <v>0</v>
      </c>
      <c r="EO592" s="329">
        <f>BR591*$GE592*週間進捗報告書!$G$19</f>
        <v>0</v>
      </c>
      <c r="EP592" s="329">
        <f>BV591*$GF592*週間進捗報告書!$G$20</f>
        <v>0</v>
      </c>
      <c r="ER592" s="547"/>
      <c r="ES592" s="547"/>
      <c r="ET592" s="547"/>
      <c r="EU592" s="547"/>
      <c r="EV592" s="547"/>
      <c r="EW592" s="547"/>
      <c r="EX592" s="547"/>
      <c r="EY592" s="547"/>
      <c r="EZ592" s="547"/>
      <c r="FA592" s="547"/>
      <c r="FB592" s="547"/>
      <c r="FC592" s="547"/>
      <c r="FD592" s="547"/>
      <c r="FE592" s="332"/>
      <c r="FG592" s="19"/>
      <c r="FH592" s="19"/>
      <c r="FI592" s="19"/>
      <c r="FJ592" s="19"/>
      <c r="FK592" s="19"/>
      <c r="FL592" s="19"/>
      <c r="FM592" s="19"/>
      <c r="FN592" s="19"/>
      <c r="FO592" s="19"/>
      <c r="FP592" s="19"/>
      <c r="FQ592" s="19"/>
      <c r="FR592" s="19"/>
      <c r="FU592" s="295">
        <f t="shared" ref="FU592" si="30122">FU591</f>
        <v>0</v>
      </c>
      <c r="FV592" s="295">
        <f t="shared" ref="FV592" si="30123">FV591</f>
        <v>0</v>
      </c>
      <c r="FW592" s="295">
        <f t="shared" ref="FW592" si="30124">FW591</f>
        <v>0</v>
      </c>
      <c r="FX592" s="295">
        <f t="shared" ref="FX592" si="30125">FX591</f>
        <v>0</v>
      </c>
      <c r="FY592" s="295">
        <f t="shared" ref="FY592" si="30126">FY591</f>
        <v>0</v>
      </c>
      <c r="FZ592" s="295">
        <f t="shared" ref="FZ592" si="30127">FZ591</f>
        <v>0</v>
      </c>
      <c r="GA592" s="295">
        <f t="shared" ref="GA592" si="30128">GA591</f>
        <v>0</v>
      </c>
      <c r="GB592" s="295">
        <f t="shared" ref="GB592" si="30129">GB591</f>
        <v>0</v>
      </c>
      <c r="GC592" s="295">
        <f t="shared" ref="GC592" si="30130">GC591</f>
        <v>0</v>
      </c>
      <c r="GD592" s="295">
        <f t="shared" ref="GD592" si="30131">GD591</f>
        <v>0</v>
      </c>
      <c r="GE592" s="295">
        <f t="shared" ref="GE592" si="30132">GE591</f>
        <v>0</v>
      </c>
      <c r="GF592" s="295">
        <f t="shared" ref="GF592" si="30133">GF591</f>
        <v>0</v>
      </c>
      <c r="GG592" s="295" t="e">
        <f t="shared" ref="GG592" si="30134">GG591</f>
        <v>#N/A</v>
      </c>
      <c r="GH592" s="2" t="e">
        <f>INDEX(リスト!$V:$V,MATCH(中日程計画表!$D591,リスト!$D:$D,0))</f>
        <v>#N/A</v>
      </c>
      <c r="GI592" s="2" t="e">
        <f>INDEX(リスト!$A:$A,MATCH(中日程計画表!$D591,リスト!$D:$D,0))</f>
        <v>#N/A</v>
      </c>
      <c r="GJ592" s="2" t="e">
        <f>INDEX(リスト!$U:$U,MATCH(中日程計画表!$D591,リスト!$D:$D,0))</f>
        <v>#N/A</v>
      </c>
      <c r="GK592" s="5" t="e">
        <f>INDEX(リスト!$W:$W,MATCH(中日程計画表!$D591,リスト!$D:$D,0))</f>
        <v>#N/A</v>
      </c>
      <c r="GL592" s="2" t="s">
        <v>201</v>
      </c>
      <c r="GM592" s="296">
        <f t="shared" ref="GM592" si="30135">GM591</f>
        <v>0</v>
      </c>
      <c r="GN592" s="296">
        <f t="shared" ref="GN592" si="30136">GN591</f>
        <v>0</v>
      </c>
      <c r="GU592" s="461"/>
      <c r="GV592" s="460"/>
      <c r="GW592" s="460"/>
      <c r="GX592" s="461"/>
      <c r="GY592" s="461"/>
      <c r="GZ592" s="460"/>
      <c r="HA592" s="460"/>
      <c r="HB592" s="461"/>
      <c r="HC592" s="461"/>
      <c r="HD592" s="460"/>
      <c r="HE592" s="460"/>
      <c r="HF592" s="461"/>
      <c r="HG592" s="461"/>
      <c r="HH592" s="460"/>
      <c r="HI592" s="460"/>
      <c r="HJ592" s="461"/>
      <c r="HK592" s="461"/>
      <c r="HL592" s="460"/>
      <c r="HM592" s="460"/>
      <c r="HN592" s="461"/>
      <c r="HO592" s="461"/>
      <c r="HP592" s="460"/>
      <c r="HQ592" s="460"/>
      <c r="HR592" s="461"/>
      <c r="HS592" s="4"/>
    </row>
    <row r="593" spans="1:227" ht="12" customHeight="1">
      <c r="A593" s="488" t="str">
        <f t="shared" ref="A593" ca="1" si="30137">INDIRECT("リスト!A"&amp;B593+6)</f>
        <v/>
      </c>
      <c r="B593" s="486">
        <f t="shared" si="29481"/>
        <v>294</v>
      </c>
      <c r="C593" s="474" t="str">
        <f>機能グループ名</f>
        <v/>
      </c>
      <c r="D593" s="484">
        <f>機能ID</f>
        <v>0</v>
      </c>
      <c r="E593" s="482">
        <f>機能名</f>
        <v>0</v>
      </c>
      <c r="F593" s="315"/>
      <c r="G593" s="315"/>
      <c r="H593" s="315"/>
      <c r="I593" s="315"/>
      <c r="J593" s="316"/>
      <c r="K593" s="480" t="str">
        <f>担当者_SR</f>
        <v>NG</v>
      </c>
      <c r="L593" s="76"/>
      <c r="M593" s="76"/>
      <c r="N593" s="470"/>
      <c r="O593" s="474" t="str">
        <f>担当者_SRR</f>
        <v>NG</v>
      </c>
      <c r="P593" s="76"/>
      <c r="Q593" s="76"/>
      <c r="R593" s="470"/>
      <c r="S593" s="474" t="str">
        <f>担当者_DS</f>
        <v>NG</v>
      </c>
      <c r="T593" s="76"/>
      <c r="U593" s="76"/>
      <c r="V593" s="470"/>
      <c r="W593" s="472" t="str">
        <f>担当者_DSR</f>
        <v>NG</v>
      </c>
      <c r="X593" s="76"/>
      <c r="Y593" s="76"/>
      <c r="Z593" s="470"/>
      <c r="AA593" s="476"/>
      <c r="AB593" s="79"/>
      <c r="AC593" s="79"/>
      <c r="AD593" s="470">
        <f>IF(AC594 &lt;&gt; "",1,0)</f>
        <v>0</v>
      </c>
      <c r="AE593" s="472" t="str">
        <f>担当者_CD</f>
        <v>NG</v>
      </c>
      <c r="AF593" s="76"/>
      <c r="AG593" s="76"/>
      <c r="AH593" s="470"/>
      <c r="AI593" s="472" t="str">
        <f>担当者_DD</f>
        <v>NG</v>
      </c>
      <c r="AJ593" s="76"/>
      <c r="AK593" s="76"/>
      <c r="AL593" s="470"/>
      <c r="AM593" s="476"/>
      <c r="AN593" s="79"/>
      <c r="AO593" s="79"/>
      <c r="AP593" s="470">
        <f>IF(AO594 &lt;&gt; "",1,0)</f>
        <v>0</v>
      </c>
      <c r="AQ593" s="472" t="str">
        <f>担当者_MCL</f>
        <v>NG</v>
      </c>
      <c r="AR593" s="76"/>
      <c r="AS593" s="76"/>
      <c r="AT593" s="470"/>
      <c r="AU593" s="472" t="str">
        <f>担当者_MCLR</f>
        <v>NG</v>
      </c>
      <c r="AV593" s="76"/>
      <c r="AW593" s="76"/>
      <c r="AX593" s="470"/>
      <c r="AY593" s="476"/>
      <c r="AZ593" s="79"/>
      <c r="BA593" s="79"/>
      <c r="BB593" s="470">
        <f>IF(BA594 &lt;&gt; "",1,0)</f>
        <v>0</v>
      </c>
      <c r="BC593" s="474" t="str">
        <f>担当者_MT</f>
        <v>NG</v>
      </c>
      <c r="BD593" s="76"/>
      <c r="BE593" s="76"/>
      <c r="BF593" s="470"/>
      <c r="BG593" s="472" t="str">
        <f>担当者_M検</f>
        <v>NG</v>
      </c>
      <c r="BH593" s="76"/>
      <c r="BI593" s="76"/>
      <c r="BJ593" s="470"/>
      <c r="BK593" s="476"/>
      <c r="BL593" s="79"/>
      <c r="BM593" s="79"/>
      <c r="BN593" s="470">
        <v>0</v>
      </c>
      <c r="BO593" s="474" t="str">
        <f>担当者_モテ</f>
        <v>NG</v>
      </c>
      <c r="BP593" s="76"/>
      <c r="BQ593" s="76"/>
      <c r="BR593" s="470"/>
      <c r="BS593" s="472" t="str">
        <f>担当者_モテR</f>
        <v>NG</v>
      </c>
      <c r="BT593" s="76"/>
      <c r="BU593" s="76"/>
      <c r="BV593" s="470"/>
      <c r="BW593" s="468">
        <f t="shared" ref="BW593" si="30138">IFERROR(SUM(IF(K593&lt;&gt;"NG",N593*K$1,0),IF(O593&lt;&gt;"NG",R593*O$1,0),IF(S593&lt;&gt;"NG",V593*S$1,0),IF(W593&lt;&gt;"NG",Z593*W$1,0),IF(AA593&lt;&gt;"NG",AD593*AA$1,0),IF(AE593&lt;&gt;"NG",AH593*AE$1,0),IF(AI593&lt;&gt;"NG",AL593*AI$1,0),IF(AM593&lt;&gt;"NG",AP593*AM$1,0),IF(AQ593&lt;&gt;"NG",AT593*AQ$1,0),IF(AU593&lt;&gt;"NG",AX593*AU$1,0),IF(AY593&lt;&gt;"NG",BB593*AY$1,0),IF(BC593&lt;&gt;"NG",BF593*BC$1,0),IF(BG593&lt;&gt;"NG",BJ593*BG$1,0),IF(BK593&lt;&gt;"NG",BN593*BK$1,0),IF(BO593&lt;&gt;"NG",BR593*BO$1,0),IF(BS593&lt;&gt;"NG",BV593*BS$1,0))/SUM(IF(K593&lt;&gt;"NG",K$1,0),IF(O593&lt;&gt;"NG",O$1,0),IF(S593&lt;&gt;"NG",S$1,0),IF(W593&lt;&gt;"NG",W$1,0),IF(AA593&lt;&gt;"NG",AA$1,0),IF(AE593&lt;&gt;"NG",AE$1,0),IF(AI593&lt;&gt;"NG",AI$1,0),IF(AM593&lt;&gt;"NG",AM$1,0),IF(AQ593&lt;&gt;"NG",AQ$1,0),IF(AU593&lt;&gt;"NG",AU$1,0),IF(AY593&lt;&gt;"NG",AY$1,0),IF(BC593&lt;&gt;"NG",BC$1,0),IF(BG593&lt;&gt;"NG",BG$1,0),IF(BK593&lt;&gt;"NG",BK$1,0),IF(BO593&lt;&gt;"NG",BO$1,0),IF(BS593&lt;&gt;"NG",BS$1,0)),0)</f>
        <v>0</v>
      </c>
      <c r="BX593" s="466"/>
      <c r="BY593" s="490"/>
      <c r="BZ593" s="5"/>
      <c r="CA593" s="32">
        <f t="shared" ref="CA593" si="30139">IF(AND($M593&lt;&gt;$BZ$5,$M593&lt;=$BZ$6,$M593&lt;&gt;$BZ$7),1,0)</f>
        <v>0</v>
      </c>
      <c r="CB593" s="32">
        <f t="shared" ref="CB593" si="30140">IF(AND($Q593&lt;&gt;$BZ$5,$Q593&lt;=$BZ$6,$Q593&lt;&gt;$BZ$7),1,0)</f>
        <v>0</v>
      </c>
      <c r="CC593" s="32">
        <f t="shared" ref="CC593" si="30141">IF(AND($U593&lt;&gt;$BZ$5,$U593&lt;=$BZ$6,$U593&lt;&gt;$BZ$7),1,0)</f>
        <v>0</v>
      </c>
      <c r="CD593" s="32">
        <f t="shared" ref="CD593" si="30142">IF(AND($Y593&lt;&gt;$BZ$5,$Y593&lt;=$BZ$6,$Y593&lt;&gt;$BZ$7),1,0)</f>
        <v>0</v>
      </c>
      <c r="CE593" s="32">
        <f t="shared" ref="CE593" si="30143">IF(AND($AG593&lt;&gt;$BZ$5,$AG593&lt;=$BZ$6,$AG593&lt;&gt;$BZ$7),1,0)</f>
        <v>0</v>
      </c>
      <c r="CF593" s="32">
        <f t="shared" ref="CF593" si="30144">IF(AND($AK593&lt;&gt;$BZ$5,$AK593&lt;=$BZ$6,$AK593&lt;&gt;$BZ$7),1,0)</f>
        <v>0</v>
      </c>
      <c r="CG593" s="32">
        <f t="shared" ref="CG593" si="30145">IF(AND($AS593&lt;&gt;$BZ$5,$AS593&lt;=$BZ$6,$AS593&lt;&gt;$BZ$7),1,0)</f>
        <v>0</v>
      </c>
      <c r="CH593" s="32">
        <f t="shared" ref="CH593" si="30146">IF(AND($AW593&lt;&gt;$BZ$5,$AW593&lt;=$BZ$6,$AW593&lt;&gt;$BZ$7),1,0)</f>
        <v>0</v>
      </c>
      <c r="CI593" s="32">
        <f t="shared" ref="CI593" si="30147">IF(AND($BE593&lt;&gt;$BZ$5,$BE593&lt;=$BZ$6,$BE593&lt;&gt;$BZ$7),1,0)</f>
        <v>0</v>
      </c>
      <c r="CJ593" s="32">
        <f t="shared" ref="CJ593" si="30148">IF(AND($BI593&lt;&gt;$BZ$5,$BI593&lt;=$BZ$6,$BI593&lt;&gt;$BZ$7),1,0)</f>
        <v>0</v>
      </c>
      <c r="CK593" s="32">
        <f t="shared" ref="CK593" si="30149">IF(AND($BQ593&lt;&gt;$BZ$5,$BQ593&lt;=$BZ$6,$BQ593&lt;&gt;$BZ$7),1,0)</f>
        <v>0</v>
      </c>
      <c r="CL593" s="32">
        <f t="shared" ref="CL593" si="30150">IF(AND($BU593&lt;&gt;$BZ$5,$BU593&lt;=$BZ$6,$BU593&lt;&gt;$BZ$7),1,0)</f>
        <v>0</v>
      </c>
      <c r="CO593" s="32">
        <f>IF(AND($M593&lt;&gt;$CN$5,$M593&lt;=$CN$6,$M593&lt;&gt;$CN$7),1,0)</f>
        <v>0</v>
      </c>
      <c r="CP593" s="32">
        <f>IF(AND($Q593&lt;&gt;$CN$5,$Q593&lt;=$CN$6,$Q593&lt;&gt;$CN$7),1,0)</f>
        <v>0</v>
      </c>
      <c r="CQ593" s="32">
        <f>IF(AND($U593&lt;&gt;$CN$5,$U593&lt;=$CN$6,$U593&lt;&gt;$CN$7),1,0)</f>
        <v>0</v>
      </c>
      <c r="CR593" s="32">
        <f>IF(AND($Y593&lt;&gt;$CN$5,$Y593&lt;=$CN$6,$Y593&lt;&gt;$CN$7),1,0)</f>
        <v>0</v>
      </c>
      <c r="CS593" s="32">
        <f>IF(AND($AG593&lt;&gt;$CN$5,$AG593&lt;=$CN$6,$AG593&lt;&gt;$CN$7),1,0)</f>
        <v>0</v>
      </c>
      <c r="CT593" s="32">
        <f>IF(AND($AK593&lt;&gt;$CN$5,$AK593&lt;=$CN$6,$AK593&lt;&gt;$CN$7),1,0)</f>
        <v>0</v>
      </c>
      <c r="CU593" s="32">
        <f>IF(AND($AS593&lt;&gt;$CN$5,$AS593&lt;=$CN$6,$AS593&lt;&gt;$CN$7),1,0)</f>
        <v>0</v>
      </c>
      <c r="CV593" s="32">
        <f>IF(AND($AW593&lt;&gt;$CN$5,$AW593&lt;=$CN$6,$AW593&lt;&gt;$CN$7),1,0)</f>
        <v>0</v>
      </c>
      <c r="CW593" s="32">
        <f>IF(AND($BE593&lt;&gt;$CN$5,$BE593&lt;=$CN$6,$BE593&lt;&gt;$CN$7),1,0)</f>
        <v>0</v>
      </c>
      <c r="CX593" s="32">
        <f>IF(AND($BI593&lt;&gt;$CN$5,$BI593&lt;=$CN$6,$BI593&lt;&gt;$CN$7),1,0)</f>
        <v>0</v>
      </c>
      <c r="CY593" s="32">
        <f>IF(AND($BQ593&lt;&gt;$CN$5,$BQ593&lt;=$CN$6,$BQ593&lt;&gt;$CN$7),1,0)</f>
        <v>0</v>
      </c>
      <c r="CZ593" s="32">
        <f>IF(AND($BU593&lt;&gt;$CN$5,$BU593&lt;=$CN$6,$BU593&lt;&gt;$CN$7),1,0)</f>
        <v>0</v>
      </c>
      <c r="DC593" s="32">
        <f>IF(AND($M593&lt;&gt;$DB$5,$M593&lt;=$DB$6,$M593&lt;&gt;$CN$7),1,0)</f>
        <v>0</v>
      </c>
      <c r="DD593" s="32">
        <f>IF(AND($Q593&lt;&gt;$DB$5,$Q593&lt;=$DB$6,$Q593&lt;&gt;$CN$7),1,0)</f>
        <v>0</v>
      </c>
      <c r="DE593" s="32">
        <f>IF(AND($U593&lt;&gt;$DB$5,$U593&lt;=$DB$6,$U593&lt;&gt;$CN$7),1,0)</f>
        <v>0</v>
      </c>
      <c r="DF593" s="32">
        <f>IF(AND($Y593&lt;&gt;$DB$5,$Y593&lt;=$DB$6,$Y593&lt;&gt;$CN$7),1,0)</f>
        <v>0</v>
      </c>
      <c r="DG593" s="32">
        <f>IF(AND($AG593&lt;&gt;$DB$5,$AG593&lt;=$DB$6,$AG593&lt;&gt;$CN$7),1,0)</f>
        <v>0</v>
      </c>
      <c r="DH593" s="32">
        <f>IF(AND($AK593&lt;&gt;$DB$5,$AK593&lt;=$DB$6,$AK593&lt;&gt;$CN$7),1,0)</f>
        <v>0</v>
      </c>
      <c r="DI593" s="32">
        <f>IF(AND($AS593&lt;&gt;$DB$5,$AS593&lt;=$DB$6,$AS593&lt;&gt;$CN$7),1,0)</f>
        <v>0</v>
      </c>
      <c r="DJ593" s="32">
        <f>IF(AND($AW593&lt;&gt;$DB$5,$AW593&lt;=$DB$6,$AW593&lt;&gt;$CN$7),1,0)</f>
        <v>0</v>
      </c>
      <c r="DK593" s="32">
        <f>IF(AND($BE593&lt;&gt;$DB$5,$BE593&lt;=$DB$6,$BE593&lt;&gt;$CN$7),1,0)</f>
        <v>0</v>
      </c>
      <c r="DL593" s="32">
        <f>IF(AND($BI593&lt;&gt;$DB$5,$BI593&lt;=$DB$6,$BI593&lt;&gt;$CN$7),1,0)</f>
        <v>0</v>
      </c>
      <c r="DM593" s="32">
        <f>IF(AND($BQ593&lt;&gt;$DB$5,$BQ593&lt;=$DB$6,$BQ593&lt;&gt;$CN$7),1,0)</f>
        <v>0</v>
      </c>
      <c r="DN593" s="32">
        <f>IF(AND($BU593&lt;&gt;$DB$5,$BU593&lt;=$DB$6,$BU593&lt;&gt;$CN$7),1,0)</f>
        <v>0</v>
      </c>
      <c r="DQ593" s="32">
        <f t="shared" si="29495"/>
        <v>0</v>
      </c>
      <c r="DR593" s="32">
        <f t="shared" si="29496"/>
        <v>0</v>
      </c>
      <c r="DS593" s="32">
        <f t="shared" si="29497"/>
        <v>0</v>
      </c>
      <c r="DT593" s="32">
        <f t="shared" si="29498"/>
        <v>0</v>
      </c>
      <c r="DU593" s="32">
        <f t="shared" si="29499"/>
        <v>0</v>
      </c>
      <c r="DV593" s="32">
        <f t="shared" si="29500"/>
        <v>0</v>
      </c>
      <c r="DW593" s="32">
        <f t="shared" si="29501"/>
        <v>0</v>
      </c>
      <c r="DX593" s="32">
        <f t="shared" si="29502"/>
        <v>0</v>
      </c>
      <c r="DY593" s="32">
        <f t="shared" si="29503"/>
        <v>0</v>
      </c>
      <c r="DZ593" s="32">
        <f t="shared" si="29504"/>
        <v>0</v>
      </c>
      <c r="EA593" s="32">
        <f t="shared" si="29505"/>
        <v>0</v>
      </c>
      <c r="EB593" s="32">
        <f t="shared" si="29506"/>
        <v>0</v>
      </c>
      <c r="EE593" s="328">
        <f>IF(M593&lt;&gt;"",IF(M593&lt;=$ED$6,1,IF(L593&gt;$ED$6,0,NETWORKDAYS(L593,$ED$6,祭日リスト)/NETWORKDAYS(L593,M593,祭日リスト)))*$GG593*週間進捗報告書!$G$9,0)</f>
        <v>0</v>
      </c>
      <c r="EF593" s="328">
        <f>IF(Q593&lt;&gt;"",IF(Q593&lt;=$ED$6,1,IF(P593&gt;$ED$6,0,NETWORKDAYS(P593,$ED$6,祭日リスト)/NETWORKDAYS(P593,Q593,祭日リスト)))*$GG593*週間進捗報告書!$G$10,0)</f>
        <v>0</v>
      </c>
      <c r="EG593" s="328">
        <f>IF(U593&lt;&gt;"",IF(U593&lt;=$ED$6,1,IF(T593&gt;$ED$6,0,NETWORKDAYS(T593,$ED$6,祭日リスト)/NETWORKDAYS(T593,U593,祭日リスト)))*$GG593*週間進捗報告書!$G$11,0)</f>
        <v>0</v>
      </c>
      <c r="EH593" s="328">
        <f>IF(Y593&lt;&gt;"",IF(Y593&lt;=$ED$6,1,IF(X593&gt;$ED$6,0,NETWORKDAYS(X593,$ED$6,祭日リスト)/NETWORKDAYS(X593,Y593,祭日リスト)))*$GG593*週間進捗報告書!$G$12,0)</f>
        <v>0</v>
      </c>
      <c r="EI593" s="328">
        <f>IF(AG593&lt;&gt;"",IF(AG593&lt;=$ED$6,1,IF(AF593&gt;$ED$6,0,NETWORKDAYS(AF593,$ED$6,祭日リスト)/NETWORKDAYS(AF593,AG593,祭日リスト)))*$GG593*週間進捗報告書!$G$13,0)</f>
        <v>0</v>
      </c>
      <c r="EJ593" s="328">
        <f>IF(AK593&lt;&gt;"",IF(AK593&lt;=$ED$6,1,IF(AJ593&gt;$ED$6,0,NETWORKDAYS(AJ593,$ED$6,祭日リスト)/NETWORKDAYS(AJ593,AK593,祭日リスト)))*$GG593*週間進捗報告書!$G$14,0)</f>
        <v>0</v>
      </c>
      <c r="EK593" s="328">
        <f>IF(AS593&lt;&gt;"",IF(AS593&lt;=$ED$6,1,IF(AR593&gt;$ED$6,0,NETWORKDAYS(AR593,$ED$6,祭日リスト)/NETWORKDAYS(AR593,AS593,祭日リスト)))*$GG593*週間進捗報告書!$G$15,0)</f>
        <v>0</v>
      </c>
      <c r="EL593" s="328">
        <f>IF(AW593&lt;&gt;"",IF(AW593&lt;=$ED$6,1,IF(AV593&gt;$ED$6,0,NETWORKDAYS(AV593,$ED$6,祭日リスト)/NETWORKDAYS(AV593,AW593,祭日リスト)))*$GG593*週間進捗報告書!$G$16,0)</f>
        <v>0</v>
      </c>
      <c r="EM593" s="328">
        <f>IF(BE593&lt;&gt;"",IF(BE593&lt;=$ED$6,1,IF(BD593&gt;$ED$6,0,NETWORKDAYS(BD593,$ED$6,祭日リスト)/NETWORKDAYS(BD593,BE593,祭日リスト)))*$GG593*週間進捗報告書!$G$17,0)</f>
        <v>0</v>
      </c>
      <c r="EN593" s="328">
        <f>IF(BI593&lt;&gt;"",IF(BI593&lt;=$ED$6,1,IF(BH593&gt;$ED$6,0,NETWORKDAYS(BH593,$ED$6,祭日リスト)/NETWORKDAYS(BH593,BI593,祭日リスト)))*$GG593*週間進捗報告書!$G$18,0)</f>
        <v>0</v>
      </c>
      <c r="EO593" s="328">
        <f>IF(BQ593&lt;&gt;"",IF(BQ593&lt;=$ED$6,1,IF(BP593&gt;$ED$6,0,NETWORKDAYS(BP593,$ED$6,祭日リスト)/NETWORKDAYS(BP593,BQ593,祭日リスト)))*$GG593*週間進捗報告書!$G$19,0)</f>
        <v>0</v>
      </c>
      <c r="EP593" s="328">
        <f>IF(BU593&lt;&gt;"",IF(BU593&lt;=$ED$6,1,IF(BT593&gt;$ED$6,0,NETWORKDAYS(BT593,$ED$6,祭日リスト)/NETWORKDAYS(BT593,BU593,祭日リスト)))*$GG593*週間進捗報告書!$G$20,0)</f>
        <v>0</v>
      </c>
      <c r="ER593" s="547">
        <f t="shared" ref="ER593:FC593" si="30151">EE593-EE594</f>
        <v>0</v>
      </c>
      <c r="ES593" s="547">
        <f t="shared" si="30151"/>
        <v>0</v>
      </c>
      <c r="ET593" s="547">
        <f t="shared" si="30151"/>
        <v>0</v>
      </c>
      <c r="EU593" s="547">
        <f t="shared" si="30151"/>
        <v>0</v>
      </c>
      <c r="EV593" s="547">
        <f t="shared" si="30151"/>
        <v>0</v>
      </c>
      <c r="EW593" s="547">
        <f t="shared" si="30151"/>
        <v>0</v>
      </c>
      <c r="EX593" s="547">
        <f t="shared" si="30151"/>
        <v>0</v>
      </c>
      <c r="EY593" s="547">
        <f t="shared" si="30151"/>
        <v>0</v>
      </c>
      <c r="EZ593" s="547">
        <f t="shared" si="30151"/>
        <v>0</v>
      </c>
      <c r="FA593" s="547">
        <f t="shared" si="30151"/>
        <v>0</v>
      </c>
      <c r="FB593" s="547">
        <f t="shared" si="30151"/>
        <v>0</v>
      </c>
      <c r="FC593" s="547">
        <f t="shared" si="30151"/>
        <v>0</v>
      </c>
      <c r="FD593" s="547">
        <f t="shared" ref="FD593" si="30152">SUM(ER593:FC594)</f>
        <v>0</v>
      </c>
      <c r="FE593" s="333"/>
      <c r="FG593" s="32">
        <f>IF(AND($M593&lt;&gt;$FF$7),1,0)</f>
        <v>0</v>
      </c>
      <c r="FH593" s="32">
        <f>IF(AND($Q593&lt;&gt;$FF$7),1,0)</f>
        <v>0</v>
      </c>
      <c r="FI593" s="32">
        <f>IF(AND($U593&lt;&gt;$FF$7),1,0)</f>
        <v>0</v>
      </c>
      <c r="FJ593" s="32">
        <f>IF(AND($Y593&lt;&gt;$FF$7),1,0)</f>
        <v>0</v>
      </c>
      <c r="FK593" s="32">
        <f>IF(AND($AG593&lt;&gt;$FF$7),1,0)</f>
        <v>0</v>
      </c>
      <c r="FL593" s="32">
        <f>IF(AND($AK593&lt;&gt;$FF$7),1,0)</f>
        <v>0</v>
      </c>
      <c r="FM593" s="32">
        <f>IF(AND($AS593&lt;&gt;$FF$7),1,0)</f>
        <v>0</v>
      </c>
      <c r="FN593" s="32">
        <f>IF(AND($AW593&lt;&gt;$FF$7),1,0)</f>
        <v>0</v>
      </c>
      <c r="FO593" s="32">
        <f>IF(AND($BE593&lt;&gt;$FF$7),1,0)</f>
        <v>0</v>
      </c>
      <c r="FP593" s="32">
        <f>IF(AND($BI593&lt;&gt;$FF$7),1,0)</f>
        <v>0</v>
      </c>
      <c r="FQ593" s="32">
        <f>IF(AND($BQ593&lt;&gt;$FF$7),1,0)</f>
        <v>0</v>
      </c>
      <c r="FR593" s="32">
        <f>IF(AND($BU593&lt;&gt;$FF$7),1,0)</f>
        <v>0</v>
      </c>
      <c r="FU593" s="294">
        <f t="shared" ref="FU593" si="30153">IF($K593&lt;&gt;"NG",$GG593,0)</f>
        <v>0</v>
      </c>
      <c r="FV593" s="294">
        <f t="shared" ref="FV593" si="30154">IF($O593&lt;&gt;"NG",$GG593,0)</f>
        <v>0</v>
      </c>
      <c r="FW593" s="294">
        <f t="shared" ref="FW593" si="30155">IF($S593&lt;&gt;"NG",$GG593,0)</f>
        <v>0</v>
      </c>
      <c r="FX593" s="294">
        <f t="shared" ref="FX593" si="30156">IF($W593&lt;&gt;"NG",$GG593,0)</f>
        <v>0</v>
      </c>
      <c r="FY593" s="294">
        <f t="shared" ref="FY593" si="30157">IF($AE593&lt;&gt;"NG",$GG593,0)</f>
        <v>0</v>
      </c>
      <c r="FZ593" s="294">
        <f t="shared" ref="FZ593" si="30158">IF($AI593&lt;&gt;"NG",$GG593,0)</f>
        <v>0</v>
      </c>
      <c r="GA593" s="294">
        <f t="shared" ref="GA593" si="30159">IF($AQ593&lt;&gt;"NG",$GG593,0)</f>
        <v>0</v>
      </c>
      <c r="GB593" s="294">
        <f t="shared" ref="GB593" si="30160">IF($AU593&lt;&gt;"NG",$GG593,0)</f>
        <v>0</v>
      </c>
      <c r="GC593" s="294">
        <f t="shared" ref="GC593" si="30161">IF($BC593&lt;&gt;"NG",$GG593,0)</f>
        <v>0</v>
      </c>
      <c r="GD593" s="294">
        <f t="shared" ref="GD593" si="30162">IF($BG593&lt;&gt;"NG",$GG593,0)</f>
        <v>0</v>
      </c>
      <c r="GE593" s="294">
        <f t="shared" ref="GE593" si="30163">IF($BO593&lt;&gt;"NG",$GG593,0)</f>
        <v>0</v>
      </c>
      <c r="GF593" s="294">
        <f t="shared" ref="GF593" si="30164">IF($BS593&lt;&gt;"NG",$GG593,0)</f>
        <v>0</v>
      </c>
      <c r="GG593" s="294" t="e">
        <f>VLOOKUP($D593,リスト!$D:$S,15,FALSE)</f>
        <v>#N/A</v>
      </c>
      <c r="GH593" s="2" t="e">
        <f>INDEX(リスト!$V:$V,MATCH(中日程計画表!$D593,リスト!$D:$D,0))</f>
        <v>#N/A</v>
      </c>
      <c r="GI593" s="2" t="e">
        <f>INDEX(リスト!$A:$A,MATCH(中日程計画表!$D593,リスト!$D:$D,0))</f>
        <v>#N/A</v>
      </c>
      <c r="GJ593" s="2" t="e">
        <f>INDEX(リスト!$U:$U,MATCH(中日程計画表!$D593,リスト!$D:$D,0))</f>
        <v>#N/A</v>
      </c>
      <c r="GK593" s="5" t="e">
        <f>INDEX(リスト!$W:$W,MATCH(中日程計画表!$D593,リスト!$D:$D,0))</f>
        <v>#N/A</v>
      </c>
      <c r="GL593" s="2" t="s">
        <v>200</v>
      </c>
      <c r="GM593" s="296">
        <f>D593</f>
        <v>0</v>
      </c>
      <c r="GN593" s="296">
        <f>E593</f>
        <v>0</v>
      </c>
      <c r="GU593" s="460" t="str">
        <f t="shared" ref="GU593" si="30165">AE593</f>
        <v>NG</v>
      </c>
      <c r="GV593" s="460">
        <f t="shared" ref="GV593" si="30166">EI593</f>
        <v>0</v>
      </c>
      <c r="GW593" s="460">
        <f t="shared" ref="GW593" si="30167">EI594</f>
        <v>0</v>
      </c>
      <c r="GX593" s="462">
        <f t="shared" ref="GX593" si="30168">EV593</f>
        <v>0</v>
      </c>
      <c r="GY593" s="460" t="str">
        <f t="shared" ref="GY593" si="30169">AI593</f>
        <v>NG</v>
      </c>
      <c r="GZ593" s="460">
        <f t="shared" ref="GZ593" si="30170">EJ593</f>
        <v>0</v>
      </c>
      <c r="HA593" s="460">
        <f t="shared" ref="HA593" si="30171">EJ594</f>
        <v>0</v>
      </c>
      <c r="HB593" s="462">
        <f t="shared" ref="HB593" si="30172">EW593</f>
        <v>0</v>
      </c>
      <c r="HC593" s="460" t="str">
        <f t="shared" ref="HC593" si="30173">AQ593</f>
        <v>NG</v>
      </c>
      <c r="HD593" s="460">
        <f t="shared" ref="HD593" si="30174">EK593</f>
        <v>0</v>
      </c>
      <c r="HE593" s="460">
        <f t="shared" ref="HE593" si="30175">EK594</f>
        <v>0</v>
      </c>
      <c r="HF593" s="462">
        <f t="shared" ref="HF593" si="30176">EX593</f>
        <v>0</v>
      </c>
      <c r="HG593" s="460" t="str">
        <f t="shared" ref="HG593" si="30177">AU593</f>
        <v>NG</v>
      </c>
      <c r="HH593" s="460">
        <f t="shared" ref="HH593" si="30178">EL593</f>
        <v>0</v>
      </c>
      <c r="HI593" s="460">
        <f t="shared" ref="HI593" si="30179">EL594</f>
        <v>0</v>
      </c>
      <c r="HJ593" s="462">
        <f t="shared" ref="HJ593" si="30180">EY593</f>
        <v>0</v>
      </c>
      <c r="HK593" s="460" t="str">
        <f t="shared" ref="HK593" si="30181">BC593</f>
        <v>NG</v>
      </c>
      <c r="HL593" s="460">
        <f t="shared" ref="HL593" si="30182">EM593</f>
        <v>0</v>
      </c>
      <c r="HM593" s="460">
        <f t="shared" ref="HM593" si="30183">EM594</f>
        <v>0</v>
      </c>
      <c r="HN593" s="462">
        <f t="shared" ref="HN593" si="30184">EZ593</f>
        <v>0</v>
      </c>
      <c r="HO593" s="460" t="str">
        <f t="shared" ref="HO593" si="30185">BG593</f>
        <v>NG</v>
      </c>
      <c r="HP593" s="460">
        <f t="shared" ref="HP593" si="30186">EN593</f>
        <v>0</v>
      </c>
      <c r="HQ593" s="460">
        <f t="shared" ref="HQ593" si="30187">EN594</f>
        <v>0</v>
      </c>
      <c r="HR593" s="462">
        <f t="shared" ref="HR593" si="30188">FA593</f>
        <v>0</v>
      </c>
      <c r="HS593" s="332"/>
    </row>
    <row r="594" spans="1:227" ht="12" customHeight="1">
      <c r="A594" s="489"/>
      <c r="B594" s="487"/>
      <c r="C594" s="475"/>
      <c r="D594" s="485"/>
      <c r="E594" s="483"/>
      <c r="F594" s="317"/>
      <c r="G594" s="317"/>
      <c r="H594" s="317"/>
      <c r="I594" s="317"/>
      <c r="J594" s="316"/>
      <c r="K594" s="481"/>
      <c r="L594" s="77"/>
      <c r="M594" s="77"/>
      <c r="N594" s="471"/>
      <c r="O594" s="475"/>
      <c r="P594" s="77"/>
      <c r="Q594" s="77"/>
      <c r="R594" s="471"/>
      <c r="S594" s="475"/>
      <c r="T594" s="77"/>
      <c r="U594" s="77"/>
      <c r="V594" s="471"/>
      <c r="W594" s="473"/>
      <c r="X594" s="77"/>
      <c r="Y594" s="77"/>
      <c r="Z594" s="471"/>
      <c r="AA594" s="477"/>
      <c r="AB594" s="80"/>
      <c r="AC594" s="80"/>
      <c r="AD594" s="471"/>
      <c r="AE594" s="473"/>
      <c r="AF594" s="77"/>
      <c r="AG594" s="77"/>
      <c r="AH594" s="471"/>
      <c r="AI594" s="473"/>
      <c r="AJ594" s="77"/>
      <c r="AK594" s="77"/>
      <c r="AL594" s="471"/>
      <c r="AM594" s="477"/>
      <c r="AN594" s="80"/>
      <c r="AO594" s="80"/>
      <c r="AP594" s="471"/>
      <c r="AQ594" s="473"/>
      <c r="AR594" s="77"/>
      <c r="AS594" s="77"/>
      <c r="AT594" s="471"/>
      <c r="AU594" s="473"/>
      <c r="AV594" s="77"/>
      <c r="AW594" s="77"/>
      <c r="AX594" s="471"/>
      <c r="AY594" s="477"/>
      <c r="AZ594" s="80"/>
      <c r="BA594" s="80"/>
      <c r="BB594" s="471"/>
      <c r="BC594" s="475"/>
      <c r="BD594" s="77"/>
      <c r="BE594" s="77"/>
      <c r="BF594" s="471"/>
      <c r="BG594" s="473"/>
      <c r="BH594" s="77"/>
      <c r="BI594" s="77"/>
      <c r="BJ594" s="471"/>
      <c r="BK594" s="477"/>
      <c r="BL594" s="80"/>
      <c r="BM594" s="80"/>
      <c r="BN594" s="471"/>
      <c r="BO594" s="475"/>
      <c r="BP594" s="77"/>
      <c r="BQ594" s="77"/>
      <c r="BR594" s="471"/>
      <c r="BS594" s="473"/>
      <c r="BT594" s="77"/>
      <c r="BU594" s="77"/>
      <c r="BV594" s="471"/>
      <c r="BW594" s="469"/>
      <c r="BX594" s="467"/>
      <c r="BY594" s="490"/>
      <c r="CA594" s="19">
        <f t="shared" ref="CA594" si="30189">IF(AND($N593=1,$M594&lt;&gt;$BZ$7),1,0)</f>
        <v>0</v>
      </c>
      <c r="CB594" s="19">
        <f t="shared" ref="CB594" si="30190">IF(AND($R593=1,$Q594&lt;&gt;$BZ$7),1,0)</f>
        <v>0</v>
      </c>
      <c r="CC594" s="19">
        <f t="shared" ref="CC594" si="30191">IF(AND($V593=1,$U594&lt;&gt;$BZ$7),1,0)</f>
        <v>0</v>
      </c>
      <c r="CD594" s="19">
        <f t="shared" ref="CD594" si="30192">IF(AND($Z593=1,$Y594&lt;&gt;$BZ$7),1,0)</f>
        <v>0</v>
      </c>
      <c r="CE594" s="19">
        <f t="shared" ref="CE594" si="30193">IF(AND($AH593=1,$AG594&lt;&gt;$BZ$7),1,0)</f>
        <v>0</v>
      </c>
      <c r="CF594" s="19">
        <f t="shared" ref="CF594" si="30194">IF(AND($AL593=1,$AK594&lt;&gt;$BZ$7),1,0)</f>
        <v>0</v>
      </c>
      <c r="CG594" s="19">
        <f t="shared" ref="CG594" si="30195">IF(AND($AT593=1,$AS594&lt;&gt;$BZ$7),1,0)</f>
        <v>0</v>
      </c>
      <c r="CH594" s="19">
        <f t="shared" ref="CH594" si="30196">IF(AND($AX593=1,$AW594&lt;&gt;$BZ$7),1,0)</f>
        <v>0</v>
      </c>
      <c r="CI594" s="19">
        <f t="shared" ref="CI594" si="30197">IF(AND($BF593=1,$BE594&lt;&gt;$BZ$7),1,0)</f>
        <v>0</v>
      </c>
      <c r="CJ594" s="19">
        <f t="shared" ref="CJ594" si="30198">IF(AND($BJ593=1,$BI594&lt;&gt;$BZ$7),1,0)</f>
        <v>0</v>
      </c>
      <c r="CK594" s="19">
        <f t="shared" ref="CK594" si="30199">IF(AND($BR593=1,$BQ594&lt;&gt;$BZ$7),1,0)</f>
        <v>0</v>
      </c>
      <c r="CL594" s="19">
        <f t="shared" ref="CL594" si="30200">IF(AND($BV593=1,$BU594&lt;&gt;$BZ$7),1,0)</f>
        <v>0</v>
      </c>
      <c r="CO594" s="19">
        <f>IF(AND($M594&lt;&gt;$CN$7,$M594&lt;=$CN$6),1,0)</f>
        <v>0</v>
      </c>
      <c r="CP594" s="19">
        <f>IF(AND($Q594&lt;&gt;$CN$7,$Q594&lt;=$CN$6),1,0)</f>
        <v>0</v>
      </c>
      <c r="CQ594" s="19">
        <f>IF(AND($U594&lt;&gt;$CN$7,$U594&lt;=$CN$6),1,0)</f>
        <v>0</v>
      </c>
      <c r="CR594" s="19">
        <f>IF(AND($Y594&lt;&gt;$CN$7,$Y594&lt;=$CN$6),1,0)</f>
        <v>0</v>
      </c>
      <c r="CS594" s="19">
        <f>IF(AND($AG594&lt;&gt;$CN$7,$AG594&lt;=$CN$6),1,0)</f>
        <v>0</v>
      </c>
      <c r="CT594" s="19">
        <f>IF(AND($AK594&lt;&gt;$CN$7,$AK594&lt;=$CN$6),1,0)</f>
        <v>0</v>
      </c>
      <c r="CU594" s="19">
        <f>IF(AND($AS594&lt;&gt;$CN$7,$AS594&lt;=$CN$6),1,0)</f>
        <v>0</v>
      </c>
      <c r="CV594" s="19">
        <f>IF(AND($AW594&lt;&gt;$CN$7,$AW594&lt;=$CN$6),1,0)</f>
        <v>0</v>
      </c>
      <c r="CW594" s="19">
        <f>IF(AND($BE594&lt;&gt;$CN$7,$BE594&lt;=$CN$6),1,0)</f>
        <v>0</v>
      </c>
      <c r="CX594" s="19">
        <f>IF(AND($BI594&lt;&gt;$CN$7,$BI594&lt;=$CN$6),1,0)</f>
        <v>0</v>
      </c>
      <c r="CY594" s="19">
        <f>IF(AND($BQ594&lt;&gt;$CN$7,$BQ594&lt;=$CN$6),1,0)</f>
        <v>0</v>
      </c>
      <c r="CZ594" s="19">
        <f>IF(AND($BU594&lt;&gt;$CN$7,$BU594&lt;=$CN$6),1,0)</f>
        <v>0</v>
      </c>
      <c r="DC594" s="19">
        <f>IF($N593=1,1,0)</f>
        <v>0</v>
      </c>
      <c r="DD594" s="19">
        <f>IF($R593=1,1,0)</f>
        <v>0</v>
      </c>
      <c r="DE594" s="19">
        <f>IF($V593=1,1,0)</f>
        <v>0</v>
      </c>
      <c r="DF594" s="19">
        <f>IF($Z593=1,1,0)</f>
        <v>0</v>
      </c>
      <c r="DG594" s="19">
        <f>IF($AH593=1,1,0)</f>
        <v>0</v>
      </c>
      <c r="DH594" s="19">
        <f>IF($AL593=1,1,0)</f>
        <v>0</v>
      </c>
      <c r="DI594" s="19">
        <f>IF($AT593=1,1,0)</f>
        <v>0</v>
      </c>
      <c r="DJ594" s="19">
        <f>IF($AX593=1,1,0)</f>
        <v>0</v>
      </c>
      <c r="DK594" s="19">
        <f>IF($BF593=1,1,0)</f>
        <v>0</v>
      </c>
      <c r="DL594" s="19">
        <f>IF($BJ593=1,1,0)</f>
        <v>0</v>
      </c>
      <c r="DM594" s="19">
        <f>IF($BR593=1,1,0)</f>
        <v>0</v>
      </c>
      <c r="DN594" s="19">
        <f>IF($BV593=1,1,0)</f>
        <v>0</v>
      </c>
      <c r="DQ594" s="19">
        <f t="shared" si="29557"/>
        <v>0</v>
      </c>
      <c r="DR594" s="19">
        <f t="shared" si="29558"/>
        <v>0</v>
      </c>
      <c r="DS594" s="19">
        <f t="shared" si="29559"/>
        <v>0</v>
      </c>
      <c r="DT594" s="19">
        <f t="shared" si="29560"/>
        <v>0</v>
      </c>
      <c r="DU594" s="19">
        <f t="shared" si="29561"/>
        <v>0</v>
      </c>
      <c r="DV594" s="19">
        <f t="shared" si="29562"/>
        <v>0</v>
      </c>
      <c r="DW594" s="19">
        <f t="shared" si="29563"/>
        <v>0</v>
      </c>
      <c r="DX594" s="19">
        <f t="shared" si="29564"/>
        <v>0</v>
      </c>
      <c r="DY594" s="19">
        <f t="shared" si="29565"/>
        <v>0</v>
      </c>
      <c r="DZ594" s="19">
        <f t="shared" si="29566"/>
        <v>0</v>
      </c>
      <c r="EA594" s="19">
        <f t="shared" si="29567"/>
        <v>0</v>
      </c>
      <c r="EB594" s="19">
        <f t="shared" si="29568"/>
        <v>0</v>
      </c>
      <c r="EE594" s="329">
        <f>N593*$FU594*週間進捗報告書!$G$9</f>
        <v>0</v>
      </c>
      <c r="EF594" s="329">
        <f>R593*$FV594*週間進捗報告書!$G$10</f>
        <v>0</v>
      </c>
      <c r="EG594" s="329">
        <f>V593*$FW594*週間進捗報告書!$G$11</f>
        <v>0</v>
      </c>
      <c r="EH594" s="329">
        <f>Z593*$FX594*週間進捗報告書!$G$12</f>
        <v>0</v>
      </c>
      <c r="EI594" s="329">
        <f>AH593*$FY594*週間進捗報告書!$G$13</f>
        <v>0</v>
      </c>
      <c r="EJ594" s="329">
        <f>AL593*$FZ594*週間進捗報告書!$G$14</f>
        <v>0</v>
      </c>
      <c r="EK594" s="329">
        <f>AT593*$GA594*週間進捗報告書!$G$15</f>
        <v>0</v>
      </c>
      <c r="EL594" s="329">
        <f>AX593*$GB594*週間進捗報告書!$G$16</f>
        <v>0</v>
      </c>
      <c r="EM594" s="329">
        <f>BF593*$GC594*週間進捗報告書!$G$17</f>
        <v>0</v>
      </c>
      <c r="EN594" s="329">
        <f>BJ593*$GD594*週間進捗報告書!$G$18</f>
        <v>0</v>
      </c>
      <c r="EO594" s="329">
        <f>BR593*$GE594*週間進捗報告書!$G$19</f>
        <v>0</v>
      </c>
      <c r="EP594" s="329">
        <f>BV593*$GF594*週間進捗報告書!$G$20</f>
        <v>0</v>
      </c>
      <c r="ER594" s="547"/>
      <c r="ES594" s="547"/>
      <c r="ET594" s="547"/>
      <c r="EU594" s="547"/>
      <c r="EV594" s="547"/>
      <c r="EW594" s="547"/>
      <c r="EX594" s="547"/>
      <c r="EY594" s="547"/>
      <c r="EZ594" s="547"/>
      <c r="FA594" s="547"/>
      <c r="FB594" s="547"/>
      <c r="FC594" s="547"/>
      <c r="FD594" s="547"/>
      <c r="FE594" s="332"/>
      <c r="FG594" s="19"/>
      <c r="FH594" s="19"/>
      <c r="FI594" s="19"/>
      <c r="FJ594" s="19"/>
      <c r="FK594" s="19"/>
      <c r="FL594" s="19"/>
      <c r="FM594" s="19"/>
      <c r="FN594" s="19"/>
      <c r="FO594" s="19"/>
      <c r="FP594" s="19"/>
      <c r="FQ594" s="19"/>
      <c r="FR594" s="19"/>
      <c r="FU594" s="295">
        <f t="shared" ref="FU594" si="30201">FU593</f>
        <v>0</v>
      </c>
      <c r="FV594" s="295">
        <f t="shared" ref="FV594" si="30202">FV593</f>
        <v>0</v>
      </c>
      <c r="FW594" s="295">
        <f t="shared" ref="FW594" si="30203">FW593</f>
        <v>0</v>
      </c>
      <c r="FX594" s="295">
        <f t="shared" ref="FX594" si="30204">FX593</f>
        <v>0</v>
      </c>
      <c r="FY594" s="295">
        <f t="shared" ref="FY594" si="30205">FY593</f>
        <v>0</v>
      </c>
      <c r="FZ594" s="295">
        <f t="shared" ref="FZ594" si="30206">FZ593</f>
        <v>0</v>
      </c>
      <c r="GA594" s="295">
        <f t="shared" ref="GA594" si="30207">GA593</f>
        <v>0</v>
      </c>
      <c r="GB594" s="295">
        <f t="shared" ref="GB594" si="30208">GB593</f>
        <v>0</v>
      </c>
      <c r="GC594" s="295">
        <f t="shared" ref="GC594" si="30209">GC593</f>
        <v>0</v>
      </c>
      <c r="GD594" s="295">
        <f t="shared" ref="GD594" si="30210">GD593</f>
        <v>0</v>
      </c>
      <c r="GE594" s="295">
        <f t="shared" ref="GE594" si="30211">GE593</f>
        <v>0</v>
      </c>
      <c r="GF594" s="295">
        <f t="shared" ref="GF594" si="30212">GF593</f>
        <v>0</v>
      </c>
      <c r="GG594" s="295" t="e">
        <f t="shared" ref="GG594" si="30213">GG593</f>
        <v>#N/A</v>
      </c>
      <c r="GH594" s="2" t="e">
        <f>INDEX(リスト!$V:$V,MATCH(中日程計画表!$D593,リスト!$D:$D,0))</f>
        <v>#N/A</v>
      </c>
      <c r="GI594" s="2" t="e">
        <f>INDEX(リスト!$A:$A,MATCH(中日程計画表!$D593,リスト!$D:$D,0))</f>
        <v>#N/A</v>
      </c>
      <c r="GJ594" s="2" t="e">
        <f>INDEX(リスト!$U:$U,MATCH(中日程計画表!$D593,リスト!$D:$D,0))</f>
        <v>#N/A</v>
      </c>
      <c r="GK594" s="5" t="e">
        <f>INDEX(リスト!$W:$W,MATCH(中日程計画表!$D593,リスト!$D:$D,0))</f>
        <v>#N/A</v>
      </c>
      <c r="GL594" s="2" t="s">
        <v>201</v>
      </c>
      <c r="GM594" s="296">
        <f t="shared" ref="GM594" si="30214">GM593</f>
        <v>0</v>
      </c>
      <c r="GN594" s="296">
        <f t="shared" ref="GN594" si="30215">GN593</f>
        <v>0</v>
      </c>
      <c r="GU594" s="461"/>
      <c r="GV594" s="460"/>
      <c r="GW594" s="460"/>
      <c r="GX594" s="461"/>
      <c r="GY594" s="461"/>
      <c r="GZ594" s="460"/>
      <c r="HA594" s="460"/>
      <c r="HB594" s="461"/>
      <c r="HC594" s="461"/>
      <c r="HD594" s="460"/>
      <c r="HE594" s="460"/>
      <c r="HF594" s="461"/>
      <c r="HG594" s="461"/>
      <c r="HH594" s="460"/>
      <c r="HI594" s="460"/>
      <c r="HJ594" s="461"/>
      <c r="HK594" s="461"/>
      <c r="HL594" s="460"/>
      <c r="HM594" s="460"/>
      <c r="HN594" s="461"/>
      <c r="HO594" s="461"/>
      <c r="HP594" s="460"/>
      <c r="HQ594" s="460"/>
      <c r="HR594" s="461"/>
      <c r="HS594" s="4"/>
    </row>
    <row r="595" spans="1:227" ht="12" customHeight="1">
      <c r="A595" s="488" t="str">
        <f t="shared" ref="A595" ca="1" si="30216">INDIRECT("リスト!A"&amp;B595+6)</f>
        <v/>
      </c>
      <c r="B595" s="486">
        <f t="shared" si="29481"/>
        <v>295</v>
      </c>
      <c r="C595" s="474" t="str">
        <f>機能グループ名</f>
        <v/>
      </c>
      <c r="D595" s="484">
        <f>機能ID</f>
        <v>0</v>
      </c>
      <c r="E595" s="482">
        <f>機能名</f>
        <v>0</v>
      </c>
      <c r="F595" s="315"/>
      <c r="G595" s="315"/>
      <c r="H595" s="315"/>
      <c r="I595" s="315"/>
      <c r="J595" s="316"/>
      <c r="K595" s="480" t="str">
        <f>担当者_SR</f>
        <v>NG</v>
      </c>
      <c r="L595" s="76"/>
      <c r="M595" s="76"/>
      <c r="N595" s="470"/>
      <c r="O595" s="474" t="str">
        <f>担当者_SRR</f>
        <v>NG</v>
      </c>
      <c r="P595" s="76"/>
      <c r="Q595" s="76"/>
      <c r="R595" s="470"/>
      <c r="S595" s="474" t="str">
        <f>担当者_DS</f>
        <v>NG</v>
      </c>
      <c r="T595" s="76"/>
      <c r="U595" s="76"/>
      <c r="V595" s="470"/>
      <c r="W595" s="472" t="str">
        <f>担当者_DSR</f>
        <v>NG</v>
      </c>
      <c r="X595" s="76"/>
      <c r="Y595" s="76"/>
      <c r="Z595" s="470"/>
      <c r="AA595" s="476"/>
      <c r="AB595" s="79"/>
      <c r="AC595" s="79"/>
      <c r="AD595" s="470">
        <f>IF(AC596 &lt;&gt; "",1,0)</f>
        <v>0</v>
      </c>
      <c r="AE595" s="472" t="str">
        <f>担当者_CD</f>
        <v>NG</v>
      </c>
      <c r="AF595" s="76"/>
      <c r="AG595" s="76"/>
      <c r="AH595" s="470"/>
      <c r="AI595" s="472" t="str">
        <f>担当者_DD</f>
        <v>NG</v>
      </c>
      <c r="AJ595" s="76"/>
      <c r="AK595" s="76"/>
      <c r="AL595" s="470"/>
      <c r="AM595" s="476"/>
      <c r="AN595" s="79"/>
      <c r="AO595" s="79"/>
      <c r="AP595" s="470">
        <f>IF(AO596 &lt;&gt; "",1,0)</f>
        <v>0</v>
      </c>
      <c r="AQ595" s="472" t="str">
        <f>担当者_MCL</f>
        <v>NG</v>
      </c>
      <c r="AR595" s="76"/>
      <c r="AS595" s="76"/>
      <c r="AT595" s="470"/>
      <c r="AU595" s="472" t="str">
        <f>担当者_MCLR</f>
        <v>NG</v>
      </c>
      <c r="AV595" s="76"/>
      <c r="AW595" s="76"/>
      <c r="AX595" s="470"/>
      <c r="AY595" s="476"/>
      <c r="AZ595" s="79"/>
      <c r="BA595" s="79"/>
      <c r="BB595" s="470">
        <f>IF(BA596 &lt;&gt; "",1,0)</f>
        <v>0</v>
      </c>
      <c r="BC595" s="474" t="str">
        <f>担当者_MT</f>
        <v>NG</v>
      </c>
      <c r="BD595" s="76"/>
      <c r="BE595" s="76"/>
      <c r="BF595" s="470"/>
      <c r="BG595" s="472" t="str">
        <f>担当者_M検</f>
        <v>NG</v>
      </c>
      <c r="BH595" s="76"/>
      <c r="BI595" s="76"/>
      <c r="BJ595" s="470"/>
      <c r="BK595" s="476"/>
      <c r="BL595" s="79"/>
      <c r="BM595" s="79"/>
      <c r="BN595" s="470">
        <v>0</v>
      </c>
      <c r="BO595" s="474" t="str">
        <f>担当者_モテ</f>
        <v>NG</v>
      </c>
      <c r="BP595" s="76"/>
      <c r="BQ595" s="76"/>
      <c r="BR595" s="470"/>
      <c r="BS595" s="472" t="str">
        <f>担当者_モテR</f>
        <v>NG</v>
      </c>
      <c r="BT595" s="76"/>
      <c r="BU595" s="76"/>
      <c r="BV595" s="470"/>
      <c r="BW595" s="468">
        <f t="shared" ref="BW595" si="30217">IFERROR(SUM(IF(K595&lt;&gt;"NG",N595*K$1,0),IF(O595&lt;&gt;"NG",R595*O$1,0),IF(S595&lt;&gt;"NG",V595*S$1,0),IF(W595&lt;&gt;"NG",Z595*W$1,0),IF(AA595&lt;&gt;"NG",AD595*AA$1,0),IF(AE595&lt;&gt;"NG",AH595*AE$1,0),IF(AI595&lt;&gt;"NG",AL595*AI$1,0),IF(AM595&lt;&gt;"NG",AP595*AM$1,0),IF(AQ595&lt;&gt;"NG",AT595*AQ$1,0),IF(AU595&lt;&gt;"NG",AX595*AU$1,0),IF(AY595&lt;&gt;"NG",BB595*AY$1,0),IF(BC595&lt;&gt;"NG",BF595*BC$1,0),IF(BG595&lt;&gt;"NG",BJ595*BG$1,0),IF(BK595&lt;&gt;"NG",BN595*BK$1,0),IF(BO595&lt;&gt;"NG",BR595*BO$1,0),IF(BS595&lt;&gt;"NG",BV595*BS$1,0))/SUM(IF(K595&lt;&gt;"NG",K$1,0),IF(O595&lt;&gt;"NG",O$1,0),IF(S595&lt;&gt;"NG",S$1,0),IF(W595&lt;&gt;"NG",W$1,0),IF(AA595&lt;&gt;"NG",AA$1,0),IF(AE595&lt;&gt;"NG",AE$1,0),IF(AI595&lt;&gt;"NG",AI$1,0),IF(AM595&lt;&gt;"NG",AM$1,0),IF(AQ595&lt;&gt;"NG",AQ$1,0),IF(AU595&lt;&gt;"NG",AU$1,0),IF(AY595&lt;&gt;"NG",AY$1,0),IF(BC595&lt;&gt;"NG",BC$1,0),IF(BG595&lt;&gt;"NG",BG$1,0),IF(BK595&lt;&gt;"NG",BK$1,0),IF(BO595&lt;&gt;"NG",BO$1,0),IF(BS595&lt;&gt;"NG",BS$1,0)),0)</f>
        <v>0</v>
      </c>
      <c r="BX595" s="466"/>
      <c r="BY595" s="490"/>
      <c r="BZ595" s="5"/>
      <c r="CA595" s="32">
        <f t="shared" ref="CA595" si="30218">IF(AND($M595&lt;&gt;$BZ$5,$M595&lt;=$BZ$6,$M595&lt;&gt;$BZ$7),1,0)</f>
        <v>0</v>
      </c>
      <c r="CB595" s="32">
        <f t="shared" ref="CB595" si="30219">IF(AND($Q595&lt;&gt;$BZ$5,$Q595&lt;=$BZ$6,$Q595&lt;&gt;$BZ$7),1,0)</f>
        <v>0</v>
      </c>
      <c r="CC595" s="32">
        <f t="shared" ref="CC595" si="30220">IF(AND($U595&lt;&gt;$BZ$5,$U595&lt;=$BZ$6,$U595&lt;&gt;$BZ$7),1,0)</f>
        <v>0</v>
      </c>
      <c r="CD595" s="32">
        <f t="shared" ref="CD595" si="30221">IF(AND($Y595&lt;&gt;$BZ$5,$Y595&lt;=$BZ$6,$Y595&lt;&gt;$BZ$7),1,0)</f>
        <v>0</v>
      </c>
      <c r="CE595" s="32">
        <f t="shared" ref="CE595" si="30222">IF(AND($AG595&lt;&gt;$BZ$5,$AG595&lt;=$BZ$6,$AG595&lt;&gt;$BZ$7),1,0)</f>
        <v>0</v>
      </c>
      <c r="CF595" s="32">
        <f t="shared" ref="CF595" si="30223">IF(AND($AK595&lt;&gt;$BZ$5,$AK595&lt;=$BZ$6,$AK595&lt;&gt;$BZ$7),1,0)</f>
        <v>0</v>
      </c>
      <c r="CG595" s="32">
        <f t="shared" ref="CG595" si="30224">IF(AND($AS595&lt;&gt;$BZ$5,$AS595&lt;=$BZ$6,$AS595&lt;&gt;$BZ$7),1,0)</f>
        <v>0</v>
      </c>
      <c r="CH595" s="32">
        <f t="shared" ref="CH595" si="30225">IF(AND($AW595&lt;&gt;$BZ$5,$AW595&lt;=$BZ$6,$AW595&lt;&gt;$BZ$7),1,0)</f>
        <v>0</v>
      </c>
      <c r="CI595" s="32">
        <f t="shared" ref="CI595" si="30226">IF(AND($BE595&lt;&gt;$BZ$5,$BE595&lt;=$BZ$6,$BE595&lt;&gt;$BZ$7),1,0)</f>
        <v>0</v>
      </c>
      <c r="CJ595" s="32">
        <f t="shared" ref="CJ595" si="30227">IF(AND($BI595&lt;&gt;$BZ$5,$BI595&lt;=$BZ$6,$BI595&lt;&gt;$BZ$7),1,0)</f>
        <v>0</v>
      </c>
      <c r="CK595" s="32">
        <f t="shared" ref="CK595" si="30228">IF(AND($BQ595&lt;&gt;$BZ$5,$BQ595&lt;=$BZ$6,$BQ595&lt;&gt;$BZ$7),1,0)</f>
        <v>0</v>
      </c>
      <c r="CL595" s="32">
        <f t="shared" ref="CL595" si="30229">IF(AND($BU595&lt;&gt;$BZ$5,$BU595&lt;=$BZ$6,$BU595&lt;&gt;$BZ$7),1,0)</f>
        <v>0</v>
      </c>
      <c r="CO595" s="32">
        <f>IF(AND($M595&lt;&gt;$CN$5,$M595&lt;=$CN$6,$M595&lt;&gt;$CN$7),1,0)</f>
        <v>0</v>
      </c>
      <c r="CP595" s="32">
        <f>IF(AND($Q595&lt;&gt;$CN$5,$Q595&lt;=$CN$6,$Q595&lt;&gt;$CN$7),1,0)</f>
        <v>0</v>
      </c>
      <c r="CQ595" s="32">
        <f>IF(AND($U595&lt;&gt;$CN$5,$U595&lt;=$CN$6,$U595&lt;&gt;$CN$7),1,0)</f>
        <v>0</v>
      </c>
      <c r="CR595" s="32">
        <f>IF(AND($Y595&lt;&gt;$CN$5,$Y595&lt;=$CN$6,$Y595&lt;&gt;$CN$7),1,0)</f>
        <v>0</v>
      </c>
      <c r="CS595" s="32">
        <f>IF(AND($AG595&lt;&gt;$CN$5,$AG595&lt;=$CN$6,$AG595&lt;&gt;$CN$7),1,0)</f>
        <v>0</v>
      </c>
      <c r="CT595" s="32">
        <f>IF(AND($AK595&lt;&gt;$CN$5,$AK595&lt;=$CN$6,$AK595&lt;&gt;$CN$7),1,0)</f>
        <v>0</v>
      </c>
      <c r="CU595" s="32">
        <f>IF(AND($AS595&lt;&gt;$CN$5,$AS595&lt;=$CN$6,$AS595&lt;&gt;$CN$7),1,0)</f>
        <v>0</v>
      </c>
      <c r="CV595" s="32">
        <f>IF(AND($AW595&lt;&gt;$CN$5,$AW595&lt;=$CN$6,$AW595&lt;&gt;$CN$7),1,0)</f>
        <v>0</v>
      </c>
      <c r="CW595" s="32">
        <f>IF(AND($BE595&lt;&gt;$CN$5,$BE595&lt;=$CN$6,$BE595&lt;&gt;$CN$7),1,0)</f>
        <v>0</v>
      </c>
      <c r="CX595" s="32">
        <f>IF(AND($BI595&lt;&gt;$CN$5,$BI595&lt;=$CN$6,$BI595&lt;&gt;$CN$7),1,0)</f>
        <v>0</v>
      </c>
      <c r="CY595" s="32">
        <f>IF(AND($BQ595&lt;&gt;$CN$5,$BQ595&lt;=$CN$6,$BQ595&lt;&gt;$CN$7),1,0)</f>
        <v>0</v>
      </c>
      <c r="CZ595" s="32">
        <f>IF(AND($BU595&lt;&gt;$CN$5,$BU595&lt;=$CN$6,$BU595&lt;&gt;$CN$7),1,0)</f>
        <v>0</v>
      </c>
      <c r="DC595" s="32">
        <f>IF(AND($M595&lt;&gt;$DB$5,$M595&lt;=$DB$6,$M595&lt;&gt;$CN$7),1,0)</f>
        <v>0</v>
      </c>
      <c r="DD595" s="32">
        <f>IF(AND($Q595&lt;&gt;$DB$5,$Q595&lt;=$DB$6,$Q595&lt;&gt;$CN$7),1,0)</f>
        <v>0</v>
      </c>
      <c r="DE595" s="32">
        <f>IF(AND($U595&lt;&gt;$DB$5,$U595&lt;=$DB$6,$U595&lt;&gt;$CN$7),1,0)</f>
        <v>0</v>
      </c>
      <c r="DF595" s="32">
        <f>IF(AND($Y595&lt;&gt;$DB$5,$Y595&lt;=$DB$6,$Y595&lt;&gt;$CN$7),1,0)</f>
        <v>0</v>
      </c>
      <c r="DG595" s="32">
        <f>IF(AND($AG595&lt;&gt;$DB$5,$AG595&lt;=$DB$6,$AG595&lt;&gt;$CN$7),1,0)</f>
        <v>0</v>
      </c>
      <c r="DH595" s="32">
        <f>IF(AND($AK595&lt;&gt;$DB$5,$AK595&lt;=$DB$6,$AK595&lt;&gt;$CN$7),1,0)</f>
        <v>0</v>
      </c>
      <c r="DI595" s="32">
        <f>IF(AND($AS595&lt;&gt;$DB$5,$AS595&lt;=$DB$6,$AS595&lt;&gt;$CN$7),1,0)</f>
        <v>0</v>
      </c>
      <c r="DJ595" s="32">
        <f>IF(AND($AW595&lt;&gt;$DB$5,$AW595&lt;=$DB$6,$AW595&lt;&gt;$CN$7),1,0)</f>
        <v>0</v>
      </c>
      <c r="DK595" s="32">
        <f>IF(AND($BE595&lt;&gt;$DB$5,$BE595&lt;=$DB$6,$BE595&lt;&gt;$CN$7),1,0)</f>
        <v>0</v>
      </c>
      <c r="DL595" s="32">
        <f>IF(AND($BI595&lt;&gt;$DB$5,$BI595&lt;=$DB$6,$BI595&lt;&gt;$CN$7),1,0)</f>
        <v>0</v>
      </c>
      <c r="DM595" s="32">
        <f>IF(AND($BQ595&lt;&gt;$DB$5,$BQ595&lt;=$DB$6,$BQ595&lt;&gt;$CN$7),1,0)</f>
        <v>0</v>
      </c>
      <c r="DN595" s="32">
        <f>IF(AND($BU595&lt;&gt;$DB$5,$BU595&lt;=$DB$6,$BU595&lt;&gt;$CN$7),1,0)</f>
        <v>0</v>
      </c>
      <c r="DQ595" s="32">
        <f t="shared" si="29495"/>
        <v>0</v>
      </c>
      <c r="DR595" s="32">
        <f t="shared" si="29496"/>
        <v>0</v>
      </c>
      <c r="DS595" s="32">
        <f t="shared" si="29497"/>
        <v>0</v>
      </c>
      <c r="DT595" s="32">
        <f t="shared" si="29498"/>
        <v>0</v>
      </c>
      <c r="DU595" s="32">
        <f t="shared" si="29499"/>
        <v>0</v>
      </c>
      <c r="DV595" s="32">
        <f t="shared" si="29500"/>
        <v>0</v>
      </c>
      <c r="DW595" s="32">
        <f t="shared" si="29501"/>
        <v>0</v>
      </c>
      <c r="DX595" s="32">
        <f t="shared" si="29502"/>
        <v>0</v>
      </c>
      <c r="DY595" s="32">
        <f t="shared" si="29503"/>
        <v>0</v>
      </c>
      <c r="DZ595" s="32">
        <f t="shared" si="29504"/>
        <v>0</v>
      </c>
      <c r="EA595" s="32">
        <f t="shared" si="29505"/>
        <v>0</v>
      </c>
      <c r="EB595" s="32">
        <f t="shared" si="29506"/>
        <v>0</v>
      </c>
      <c r="EE595" s="328">
        <f>IF(M595&lt;&gt;"",IF(M595&lt;=$ED$6,1,IF(L595&gt;$ED$6,0,NETWORKDAYS(L595,$ED$6,祭日リスト)/NETWORKDAYS(L595,M595,祭日リスト)))*$GG595*週間進捗報告書!$G$9,0)</f>
        <v>0</v>
      </c>
      <c r="EF595" s="328">
        <f>IF(Q595&lt;&gt;"",IF(Q595&lt;=$ED$6,1,IF(P595&gt;$ED$6,0,NETWORKDAYS(P595,$ED$6,祭日リスト)/NETWORKDAYS(P595,Q595,祭日リスト)))*$GG595*週間進捗報告書!$G$10,0)</f>
        <v>0</v>
      </c>
      <c r="EG595" s="328">
        <f>IF(U595&lt;&gt;"",IF(U595&lt;=$ED$6,1,IF(T595&gt;$ED$6,0,NETWORKDAYS(T595,$ED$6,祭日リスト)/NETWORKDAYS(T595,U595,祭日リスト)))*$GG595*週間進捗報告書!$G$11,0)</f>
        <v>0</v>
      </c>
      <c r="EH595" s="328">
        <f>IF(Y595&lt;&gt;"",IF(Y595&lt;=$ED$6,1,IF(X595&gt;$ED$6,0,NETWORKDAYS(X595,$ED$6,祭日リスト)/NETWORKDAYS(X595,Y595,祭日リスト)))*$GG595*週間進捗報告書!$G$12,0)</f>
        <v>0</v>
      </c>
      <c r="EI595" s="328">
        <f>IF(AG595&lt;&gt;"",IF(AG595&lt;=$ED$6,1,IF(AF595&gt;$ED$6,0,NETWORKDAYS(AF595,$ED$6,祭日リスト)/NETWORKDAYS(AF595,AG595,祭日リスト)))*$GG595*週間進捗報告書!$G$13,0)</f>
        <v>0</v>
      </c>
      <c r="EJ595" s="328">
        <f>IF(AK595&lt;&gt;"",IF(AK595&lt;=$ED$6,1,IF(AJ595&gt;$ED$6,0,NETWORKDAYS(AJ595,$ED$6,祭日リスト)/NETWORKDAYS(AJ595,AK595,祭日リスト)))*$GG595*週間進捗報告書!$G$14,0)</f>
        <v>0</v>
      </c>
      <c r="EK595" s="328">
        <f>IF(AS595&lt;&gt;"",IF(AS595&lt;=$ED$6,1,IF(AR595&gt;$ED$6,0,NETWORKDAYS(AR595,$ED$6,祭日リスト)/NETWORKDAYS(AR595,AS595,祭日リスト)))*$GG595*週間進捗報告書!$G$15,0)</f>
        <v>0</v>
      </c>
      <c r="EL595" s="328">
        <f>IF(AW595&lt;&gt;"",IF(AW595&lt;=$ED$6,1,IF(AV595&gt;$ED$6,0,NETWORKDAYS(AV595,$ED$6,祭日リスト)/NETWORKDAYS(AV595,AW595,祭日リスト)))*$GG595*週間進捗報告書!$G$16,0)</f>
        <v>0</v>
      </c>
      <c r="EM595" s="328">
        <f>IF(BE595&lt;&gt;"",IF(BE595&lt;=$ED$6,1,IF(BD595&gt;$ED$6,0,NETWORKDAYS(BD595,$ED$6,祭日リスト)/NETWORKDAYS(BD595,BE595,祭日リスト)))*$GG595*週間進捗報告書!$G$17,0)</f>
        <v>0</v>
      </c>
      <c r="EN595" s="328">
        <f>IF(BI595&lt;&gt;"",IF(BI595&lt;=$ED$6,1,IF(BH595&gt;$ED$6,0,NETWORKDAYS(BH595,$ED$6,祭日リスト)/NETWORKDAYS(BH595,BI595,祭日リスト)))*$GG595*週間進捗報告書!$G$18,0)</f>
        <v>0</v>
      </c>
      <c r="EO595" s="328">
        <f>IF(BQ595&lt;&gt;"",IF(BQ595&lt;=$ED$6,1,IF(BP595&gt;$ED$6,0,NETWORKDAYS(BP595,$ED$6,祭日リスト)/NETWORKDAYS(BP595,BQ595,祭日リスト)))*$GG595*週間進捗報告書!$G$19,0)</f>
        <v>0</v>
      </c>
      <c r="EP595" s="328">
        <f>IF(BU595&lt;&gt;"",IF(BU595&lt;=$ED$6,1,IF(BT595&gt;$ED$6,0,NETWORKDAYS(BT595,$ED$6,祭日リスト)/NETWORKDAYS(BT595,BU595,祭日リスト)))*$GG595*週間進捗報告書!$G$20,0)</f>
        <v>0</v>
      </c>
      <c r="ER595" s="547">
        <f t="shared" ref="ER595:FC595" si="30230">EE595-EE596</f>
        <v>0</v>
      </c>
      <c r="ES595" s="547">
        <f t="shared" si="30230"/>
        <v>0</v>
      </c>
      <c r="ET595" s="547">
        <f t="shared" si="30230"/>
        <v>0</v>
      </c>
      <c r="EU595" s="547">
        <f t="shared" si="30230"/>
        <v>0</v>
      </c>
      <c r="EV595" s="547">
        <f t="shared" si="30230"/>
        <v>0</v>
      </c>
      <c r="EW595" s="547">
        <f t="shared" si="30230"/>
        <v>0</v>
      </c>
      <c r="EX595" s="547">
        <f t="shared" si="30230"/>
        <v>0</v>
      </c>
      <c r="EY595" s="547">
        <f t="shared" si="30230"/>
        <v>0</v>
      </c>
      <c r="EZ595" s="547">
        <f t="shared" si="30230"/>
        <v>0</v>
      </c>
      <c r="FA595" s="547">
        <f t="shared" si="30230"/>
        <v>0</v>
      </c>
      <c r="FB595" s="547">
        <f t="shared" si="30230"/>
        <v>0</v>
      </c>
      <c r="FC595" s="547">
        <f t="shared" si="30230"/>
        <v>0</v>
      </c>
      <c r="FD595" s="547">
        <f t="shared" ref="FD595" si="30231">SUM(ER595:FC596)</f>
        <v>0</v>
      </c>
      <c r="FE595" s="333"/>
      <c r="FG595" s="32">
        <f>IF(AND($M595&lt;&gt;$FF$7),1,0)</f>
        <v>0</v>
      </c>
      <c r="FH595" s="32">
        <f>IF(AND($Q595&lt;&gt;$FF$7),1,0)</f>
        <v>0</v>
      </c>
      <c r="FI595" s="32">
        <f>IF(AND($U595&lt;&gt;$FF$7),1,0)</f>
        <v>0</v>
      </c>
      <c r="FJ595" s="32">
        <f>IF(AND($Y595&lt;&gt;$FF$7),1,0)</f>
        <v>0</v>
      </c>
      <c r="FK595" s="32">
        <f>IF(AND($AG595&lt;&gt;$FF$7),1,0)</f>
        <v>0</v>
      </c>
      <c r="FL595" s="32">
        <f>IF(AND($AK595&lt;&gt;$FF$7),1,0)</f>
        <v>0</v>
      </c>
      <c r="FM595" s="32">
        <f>IF(AND($AS595&lt;&gt;$FF$7),1,0)</f>
        <v>0</v>
      </c>
      <c r="FN595" s="32">
        <f>IF(AND($AW595&lt;&gt;$FF$7),1,0)</f>
        <v>0</v>
      </c>
      <c r="FO595" s="32">
        <f>IF(AND($BE595&lt;&gt;$FF$7),1,0)</f>
        <v>0</v>
      </c>
      <c r="FP595" s="32">
        <f>IF(AND($BI595&lt;&gt;$FF$7),1,0)</f>
        <v>0</v>
      </c>
      <c r="FQ595" s="32">
        <f>IF(AND($BQ595&lt;&gt;$FF$7),1,0)</f>
        <v>0</v>
      </c>
      <c r="FR595" s="32">
        <f>IF(AND($BU595&lt;&gt;$FF$7),1,0)</f>
        <v>0</v>
      </c>
      <c r="FU595" s="294">
        <f t="shared" ref="FU595" si="30232">IF($K595&lt;&gt;"NG",$GG595,0)</f>
        <v>0</v>
      </c>
      <c r="FV595" s="294">
        <f t="shared" ref="FV595" si="30233">IF($O595&lt;&gt;"NG",$GG595,0)</f>
        <v>0</v>
      </c>
      <c r="FW595" s="294">
        <f t="shared" ref="FW595" si="30234">IF($S595&lt;&gt;"NG",$GG595,0)</f>
        <v>0</v>
      </c>
      <c r="FX595" s="294">
        <f t="shared" ref="FX595" si="30235">IF($W595&lt;&gt;"NG",$GG595,0)</f>
        <v>0</v>
      </c>
      <c r="FY595" s="294">
        <f t="shared" ref="FY595" si="30236">IF($AE595&lt;&gt;"NG",$GG595,0)</f>
        <v>0</v>
      </c>
      <c r="FZ595" s="294">
        <f t="shared" ref="FZ595" si="30237">IF($AI595&lt;&gt;"NG",$GG595,0)</f>
        <v>0</v>
      </c>
      <c r="GA595" s="294">
        <f t="shared" ref="GA595" si="30238">IF($AQ595&lt;&gt;"NG",$GG595,0)</f>
        <v>0</v>
      </c>
      <c r="GB595" s="294">
        <f t="shared" ref="GB595" si="30239">IF($AU595&lt;&gt;"NG",$GG595,0)</f>
        <v>0</v>
      </c>
      <c r="GC595" s="294">
        <f t="shared" ref="GC595" si="30240">IF($BC595&lt;&gt;"NG",$GG595,0)</f>
        <v>0</v>
      </c>
      <c r="GD595" s="294">
        <f t="shared" ref="GD595" si="30241">IF($BG595&lt;&gt;"NG",$GG595,0)</f>
        <v>0</v>
      </c>
      <c r="GE595" s="294">
        <f t="shared" ref="GE595" si="30242">IF($BO595&lt;&gt;"NG",$GG595,0)</f>
        <v>0</v>
      </c>
      <c r="GF595" s="294">
        <f t="shared" ref="GF595" si="30243">IF($BS595&lt;&gt;"NG",$GG595,0)</f>
        <v>0</v>
      </c>
      <c r="GG595" s="294" t="e">
        <f>VLOOKUP($D595,リスト!$D:$S,15,FALSE)</f>
        <v>#N/A</v>
      </c>
      <c r="GH595" s="2" t="e">
        <f>INDEX(リスト!$V:$V,MATCH(中日程計画表!$D595,リスト!$D:$D,0))</f>
        <v>#N/A</v>
      </c>
      <c r="GI595" s="2" t="e">
        <f>INDEX(リスト!$A:$A,MATCH(中日程計画表!$D595,リスト!$D:$D,0))</f>
        <v>#N/A</v>
      </c>
      <c r="GJ595" s="2" t="e">
        <f>INDEX(リスト!$U:$U,MATCH(中日程計画表!$D595,リスト!$D:$D,0))</f>
        <v>#N/A</v>
      </c>
      <c r="GK595" s="5" t="e">
        <f>INDEX(リスト!$W:$W,MATCH(中日程計画表!$D595,リスト!$D:$D,0))</f>
        <v>#N/A</v>
      </c>
      <c r="GL595" s="2" t="s">
        <v>200</v>
      </c>
      <c r="GM595" s="296">
        <f>D595</f>
        <v>0</v>
      </c>
      <c r="GN595" s="296">
        <f>E595</f>
        <v>0</v>
      </c>
      <c r="GU595" s="460" t="str">
        <f t="shared" ref="GU595" si="30244">AE595</f>
        <v>NG</v>
      </c>
      <c r="GV595" s="460">
        <f t="shared" ref="GV595" si="30245">EI595</f>
        <v>0</v>
      </c>
      <c r="GW595" s="460">
        <f t="shared" ref="GW595" si="30246">EI596</f>
        <v>0</v>
      </c>
      <c r="GX595" s="462">
        <f t="shared" ref="GX595" si="30247">EV595</f>
        <v>0</v>
      </c>
      <c r="GY595" s="460" t="str">
        <f t="shared" ref="GY595" si="30248">AI595</f>
        <v>NG</v>
      </c>
      <c r="GZ595" s="460">
        <f t="shared" ref="GZ595" si="30249">EJ595</f>
        <v>0</v>
      </c>
      <c r="HA595" s="460">
        <f t="shared" ref="HA595" si="30250">EJ596</f>
        <v>0</v>
      </c>
      <c r="HB595" s="462">
        <f t="shared" ref="HB595" si="30251">EW595</f>
        <v>0</v>
      </c>
      <c r="HC595" s="460" t="str">
        <f t="shared" ref="HC595" si="30252">AQ595</f>
        <v>NG</v>
      </c>
      <c r="HD595" s="460">
        <f t="shared" ref="HD595" si="30253">EK595</f>
        <v>0</v>
      </c>
      <c r="HE595" s="460">
        <f t="shared" ref="HE595" si="30254">EK596</f>
        <v>0</v>
      </c>
      <c r="HF595" s="462">
        <f t="shared" ref="HF595" si="30255">EX595</f>
        <v>0</v>
      </c>
      <c r="HG595" s="460" t="str">
        <f t="shared" ref="HG595" si="30256">AU595</f>
        <v>NG</v>
      </c>
      <c r="HH595" s="460">
        <f t="shared" ref="HH595" si="30257">EL595</f>
        <v>0</v>
      </c>
      <c r="HI595" s="460">
        <f t="shared" ref="HI595" si="30258">EL596</f>
        <v>0</v>
      </c>
      <c r="HJ595" s="462">
        <f t="shared" ref="HJ595" si="30259">EY595</f>
        <v>0</v>
      </c>
      <c r="HK595" s="460" t="str">
        <f t="shared" ref="HK595" si="30260">BC595</f>
        <v>NG</v>
      </c>
      <c r="HL595" s="460">
        <f t="shared" ref="HL595" si="30261">EM595</f>
        <v>0</v>
      </c>
      <c r="HM595" s="460">
        <f t="shared" ref="HM595" si="30262">EM596</f>
        <v>0</v>
      </c>
      <c r="HN595" s="462">
        <f t="shared" ref="HN595" si="30263">EZ595</f>
        <v>0</v>
      </c>
      <c r="HO595" s="460" t="str">
        <f t="shared" ref="HO595" si="30264">BG595</f>
        <v>NG</v>
      </c>
      <c r="HP595" s="460">
        <f t="shared" ref="HP595" si="30265">EN595</f>
        <v>0</v>
      </c>
      <c r="HQ595" s="460">
        <f t="shared" ref="HQ595" si="30266">EN596</f>
        <v>0</v>
      </c>
      <c r="HR595" s="462">
        <f t="shared" ref="HR595" si="30267">FA595</f>
        <v>0</v>
      </c>
      <c r="HS595" s="332"/>
    </row>
    <row r="596" spans="1:227" ht="12" customHeight="1">
      <c r="A596" s="489"/>
      <c r="B596" s="487"/>
      <c r="C596" s="475"/>
      <c r="D596" s="485"/>
      <c r="E596" s="483"/>
      <c r="F596" s="317"/>
      <c r="G596" s="317"/>
      <c r="H596" s="317"/>
      <c r="I596" s="317"/>
      <c r="J596" s="316"/>
      <c r="K596" s="481"/>
      <c r="L596" s="77"/>
      <c r="M596" s="77"/>
      <c r="N596" s="471"/>
      <c r="O596" s="475"/>
      <c r="P596" s="77"/>
      <c r="Q596" s="77"/>
      <c r="R596" s="471"/>
      <c r="S596" s="475"/>
      <c r="T596" s="77"/>
      <c r="U596" s="77"/>
      <c r="V596" s="471"/>
      <c r="W596" s="473"/>
      <c r="X596" s="77"/>
      <c r="Y596" s="77"/>
      <c r="Z596" s="471"/>
      <c r="AA596" s="477"/>
      <c r="AB596" s="80"/>
      <c r="AC596" s="80"/>
      <c r="AD596" s="471"/>
      <c r="AE596" s="473"/>
      <c r="AF596" s="77"/>
      <c r="AG596" s="77"/>
      <c r="AH596" s="471"/>
      <c r="AI596" s="473"/>
      <c r="AJ596" s="77"/>
      <c r="AK596" s="77"/>
      <c r="AL596" s="471"/>
      <c r="AM596" s="477"/>
      <c r="AN596" s="80"/>
      <c r="AO596" s="80"/>
      <c r="AP596" s="471"/>
      <c r="AQ596" s="473"/>
      <c r="AR596" s="77"/>
      <c r="AS596" s="77"/>
      <c r="AT596" s="471"/>
      <c r="AU596" s="473"/>
      <c r="AV596" s="77"/>
      <c r="AW596" s="77"/>
      <c r="AX596" s="471"/>
      <c r="AY596" s="477"/>
      <c r="AZ596" s="80"/>
      <c r="BA596" s="80"/>
      <c r="BB596" s="471"/>
      <c r="BC596" s="475"/>
      <c r="BD596" s="77"/>
      <c r="BE596" s="77"/>
      <c r="BF596" s="471"/>
      <c r="BG596" s="473"/>
      <c r="BH596" s="77"/>
      <c r="BI596" s="77"/>
      <c r="BJ596" s="471"/>
      <c r="BK596" s="477"/>
      <c r="BL596" s="80"/>
      <c r="BM596" s="80"/>
      <c r="BN596" s="471"/>
      <c r="BO596" s="475"/>
      <c r="BP596" s="77"/>
      <c r="BQ596" s="77"/>
      <c r="BR596" s="471"/>
      <c r="BS596" s="473"/>
      <c r="BT596" s="77"/>
      <c r="BU596" s="77"/>
      <c r="BV596" s="471"/>
      <c r="BW596" s="469"/>
      <c r="BX596" s="467"/>
      <c r="BY596" s="490"/>
      <c r="CA596" s="19">
        <f t="shared" ref="CA596" si="30268">IF(AND($N595=1,$M596&lt;&gt;$BZ$7),1,0)</f>
        <v>0</v>
      </c>
      <c r="CB596" s="19">
        <f t="shared" ref="CB596" si="30269">IF(AND($R595=1,$Q596&lt;&gt;$BZ$7),1,0)</f>
        <v>0</v>
      </c>
      <c r="CC596" s="19">
        <f t="shared" ref="CC596" si="30270">IF(AND($V595=1,$U596&lt;&gt;$BZ$7),1,0)</f>
        <v>0</v>
      </c>
      <c r="CD596" s="19">
        <f t="shared" ref="CD596" si="30271">IF(AND($Z595=1,$Y596&lt;&gt;$BZ$7),1,0)</f>
        <v>0</v>
      </c>
      <c r="CE596" s="19">
        <f t="shared" ref="CE596" si="30272">IF(AND($AH595=1,$AG596&lt;&gt;$BZ$7),1,0)</f>
        <v>0</v>
      </c>
      <c r="CF596" s="19">
        <f t="shared" ref="CF596" si="30273">IF(AND($AL595=1,$AK596&lt;&gt;$BZ$7),1,0)</f>
        <v>0</v>
      </c>
      <c r="CG596" s="19">
        <f t="shared" ref="CG596" si="30274">IF(AND($AT595=1,$AS596&lt;&gt;$BZ$7),1,0)</f>
        <v>0</v>
      </c>
      <c r="CH596" s="19">
        <f t="shared" ref="CH596" si="30275">IF(AND($AX595=1,$AW596&lt;&gt;$BZ$7),1,0)</f>
        <v>0</v>
      </c>
      <c r="CI596" s="19">
        <f t="shared" ref="CI596" si="30276">IF(AND($BF595=1,$BE596&lt;&gt;$BZ$7),1,0)</f>
        <v>0</v>
      </c>
      <c r="CJ596" s="19">
        <f t="shared" ref="CJ596" si="30277">IF(AND($BJ595=1,$BI596&lt;&gt;$BZ$7),1,0)</f>
        <v>0</v>
      </c>
      <c r="CK596" s="19">
        <f t="shared" ref="CK596" si="30278">IF(AND($BR595=1,$BQ596&lt;&gt;$BZ$7),1,0)</f>
        <v>0</v>
      </c>
      <c r="CL596" s="19">
        <f t="shared" ref="CL596" si="30279">IF(AND($BV595=1,$BU596&lt;&gt;$BZ$7),1,0)</f>
        <v>0</v>
      </c>
      <c r="CO596" s="19">
        <f>IF(AND($M596&lt;&gt;$CN$7,$M596&lt;=$CN$6),1,0)</f>
        <v>0</v>
      </c>
      <c r="CP596" s="19">
        <f>IF(AND($Q596&lt;&gt;$CN$7,$Q596&lt;=$CN$6),1,0)</f>
        <v>0</v>
      </c>
      <c r="CQ596" s="19">
        <f>IF(AND($U596&lt;&gt;$CN$7,$U596&lt;=$CN$6),1,0)</f>
        <v>0</v>
      </c>
      <c r="CR596" s="19">
        <f>IF(AND($Y596&lt;&gt;$CN$7,$Y596&lt;=$CN$6),1,0)</f>
        <v>0</v>
      </c>
      <c r="CS596" s="19">
        <f>IF(AND($AG596&lt;&gt;$CN$7,$AG596&lt;=$CN$6),1,0)</f>
        <v>0</v>
      </c>
      <c r="CT596" s="19">
        <f>IF(AND($AK596&lt;&gt;$CN$7,$AK596&lt;=$CN$6),1,0)</f>
        <v>0</v>
      </c>
      <c r="CU596" s="19">
        <f>IF(AND($AS596&lt;&gt;$CN$7,$AS596&lt;=$CN$6),1,0)</f>
        <v>0</v>
      </c>
      <c r="CV596" s="19">
        <f>IF(AND($AW596&lt;&gt;$CN$7,$AW596&lt;=$CN$6),1,0)</f>
        <v>0</v>
      </c>
      <c r="CW596" s="19">
        <f>IF(AND($BE596&lt;&gt;$CN$7,$BE596&lt;=$CN$6),1,0)</f>
        <v>0</v>
      </c>
      <c r="CX596" s="19">
        <f>IF(AND($BI596&lt;&gt;$CN$7,$BI596&lt;=$CN$6),1,0)</f>
        <v>0</v>
      </c>
      <c r="CY596" s="19">
        <f>IF(AND($BQ596&lt;&gt;$CN$7,$BQ596&lt;=$CN$6),1,0)</f>
        <v>0</v>
      </c>
      <c r="CZ596" s="19">
        <f>IF(AND($BU596&lt;&gt;$CN$7,$BU596&lt;=$CN$6),1,0)</f>
        <v>0</v>
      </c>
      <c r="DC596" s="19">
        <f>IF($N595=1,1,0)</f>
        <v>0</v>
      </c>
      <c r="DD596" s="19">
        <f>IF($R595=1,1,0)</f>
        <v>0</v>
      </c>
      <c r="DE596" s="19">
        <f>IF($V595=1,1,0)</f>
        <v>0</v>
      </c>
      <c r="DF596" s="19">
        <f>IF($Z595=1,1,0)</f>
        <v>0</v>
      </c>
      <c r="DG596" s="19">
        <f>IF($AH595=1,1,0)</f>
        <v>0</v>
      </c>
      <c r="DH596" s="19">
        <f>IF($AL595=1,1,0)</f>
        <v>0</v>
      </c>
      <c r="DI596" s="19">
        <f>IF($AT595=1,1,0)</f>
        <v>0</v>
      </c>
      <c r="DJ596" s="19">
        <f>IF($AX595=1,1,0)</f>
        <v>0</v>
      </c>
      <c r="DK596" s="19">
        <f>IF($BF595=1,1,0)</f>
        <v>0</v>
      </c>
      <c r="DL596" s="19">
        <f>IF($BJ595=1,1,0)</f>
        <v>0</v>
      </c>
      <c r="DM596" s="19">
        <f>IF($BR595=1,1,0)</f>
        <v>0</v>
      </c>
      <c r="DN596" s="19">
        <f>IF($BV595=1,1,0)</f>
        <v>0</v>
      </c>
      <c r="DQ596" s="19">
        <f t="shared" si="29557"/>
        <v>0</v>
      </c>
      <c r="DR596" s="19">
        <f t="shared" si="29558"/>
        <v>0</v>
      </c>
      <c r="DS596" s="19">
        <f t="shared" si="29559"/>
        <v>0</v>
      </c>
      <c r="DT596" s="19">
        <f t="shared" si="29560"/>
        <v>0</v>
      </c>
      <c r="DU596" s="19">
        <f t="shared" si="29561"/>
        <v>0</v>
      </c>
      <c r="DV596" s="19">
        <f t="shared" si="29562"/>
        <v>0</v>
      </c>
      <c r="DW596" s="19">
        <f t="shared" si="29563"/>
        <v>0</v>
      </c>
      <c r="DX596" s="19">
        <f t="shared" si="29564"/>
        <v>0</v>
      </c>
      <c r="DY596" s="19">
        <f t="shared" si="29565"/>
        <v>0</v>
      </c>
      <c r="DZ596" s="19">
        <f t="shared" si="29566"/>
        <v>0</v>
      </c>
      <c r="EA596" s="19">
        <f t="shared" si="29567"/>
        <v>0</v>
      </c>
      <c r="EB596" s="19">
        <f t="shared" si="29568"/>
        <v>0</v>
      </c>
      <c r="EE596" s="329">
        <f>N595*$FU596*週間進捗報告書!$G$9</f>
        <v>0</v>
      </c>
      <c r="EF596" s="329">
        <f>R595*$FV596*週間進捗報告書!$G$10</f>
        <v>0</v>
      </c>
      <c r="EG596" s="329">
        <f>V595*$FW596*週間進捗報告書!$G$11</f>
        <v>0</v>
      </c>
      <c r="EH596" s="329">
        <f>Z595*$FX596*週間進捗報告書!$G$12</f>
        <v>0</v>
      </c>
      <c r="EI596" s="329">
        <f>AH595*$FY596*週間進捗報告書!$G$13</f>
        <v>0</v>
      </c>
      <c r="EJ596" s="329">
        <f>AL595*$FZ596*週間進捗報告書!$G$14</f>
        <v>0</v>
      </c>
      <c r="EK596" s="329">
        <f>AT595*$GA596*週間進捗報告書!$G$15</f>
        <v>0</v>
      </c>
      <c r="EL596" s="329">
        <f>AX595*$GB596*週間進捗報告書!$G$16</f>
        <v>0</v>
      </c>
      <c r="EM596" s="329">
        <f>BF595*$GC596*週間進捗報告書!$G$17</f>
        <v>0</v>
      </c>
      <c r="EN596" s="329">
        <f>BJ595*$GD596*週間進捗報告書!$G$18</f>
        <v>0</v>
      </c>
      <c r="EO596" s="329">
        <f>BR595*$GE596*週間進捗報告書!$G$19</f>
        <v>0</v>
      </c>
      <c r="EP596" s="329">
        <f>BV595*$GF596*週間進捗報告書!$G$20</f>
        <v>0</v>
      </c>
      <c r="ER596" s="547"/>
      <c r="ES596" s="547"/>
      <c r="ET596" s="547"/>
      <c r="EU596" s="547"/>
      <c r="EV596" s="547"/>
      <c r="EW596" s="547"/>
      <c r="EX596" s="547"/>
      <c r="EY596" s="547"/>
      <c r="EZ596" s="547"/>
      <c r="FA596" s="547"/>
      <c r="FB596" s="547"/>
      <c r="FC596" s="547"/>
      <c r="FD596" s="547"/>
      <c r="FE596" s="332"/>
      <c r="FG596" s="19"/>
      <c r="FH596" s="19"/>
      <c r="FI596" s="19"/>
      <c r="FJ596" s="19"/>
      <c r="FK596" s="19"/>
      <c r="FL596" s="19"/>
      <c r="FM596" s="19"/>
      <c r="FN596" s="19"/>
      <c r="FO596" s="19"/>
      <c r="FP596" s="19"/>
      <c r="FQ596" s="19"/>
      <c r="FR596" s="19"/>
      <c r="FU596" s="295">
        <f t="shared" ref="FU596" si="30280">FU595</f>
        <v>0</v>
      </c>
      <c r="FV596" s="295">
        <f t="shared" ref="FV596" si="30281">FV595</f>
        <v>0</v>
      </c>
      <c r="FW596" s="295">
        <f t="shared" ref="FW596" si="30282">FW595</f>
        <v>0</v>
      </c>
      <c r="FX596" s="295">
        <f t="shared" ref="FX596" si="30283">FX595</f>
        <v>0</v>
      </c>
      <c r="FY596" s="295">
        <f t="shared" ref="FY596" si="30284">FY595</f>
        <v>0</v>
      </c>
      <c r="FZ596" s="295">
        <f t="shared" ref="FZ596" si="30285">FZ595</f>
        <v>0</v>
      </c>
      <c r="GA596" s="295">
        <f t="shared" ref="GA596" si="30286">GA595</f>
        <v>0</v>
      </c>
      <c r="GB596" s="295">
        <f t="shared" ref="GB596" si="30287">GB595</f>
        <v>0</v>
      </c>
      <c r="GC596" s="295">
        <f t="shared" ref="GC596" si="30288">GC595</f>
        <v>0</v>
      </c>
      <c r="GD596" s="295">
        <f t="shared" ref="GD596" si="30289">GD595</f>
        <v>0</v>
      </c>
      <c r="GE596" s="295">
        <f t="shared" ref="GE596" si="30290">GE595</f>
        <v>0</v>
      </c>
      <c r="GF596" s="295">
        <f t="shared" ref="GF596" si="30291">GF595</f>
        <v>0</v>
      </c>
      <c r="GG596" s="295" t="e">
        <f t="shared" ref="GG596" si="30292">GG595</f>
        <v>#N/A</v>
      </c>
      <c r="GH596" s="2" t="e">
        <f>INDEX(リスト!$V:$V,MATCH(中日程計画表!$D595,リスト!$D:$D,0))</f>
        <v>#N/A</v>
      </c>
      <c r="GI596" s="2" t="e">
        <f>INDEX(リスト!$A:$A,MATCH(中日程計画表!$D595,リスト!$D:$D,0))</f>
        <v>#N/A</v>
      </c>
      <c r="GJ596" s="2" t="e">
        <f>INDEX(リスト!$U:$U,MATCH(中日程計画表!$D595,リスト!$D:$D,0))</f>
        <v>#N/A</v>
      </c>
      <c r="GK596" s="5" t="e">
        <f>INDEX(リスト!$W:$W,MATCH(中日程計画表!$D595,リスト!$D:$D,0))</f>
        <v>#N/A</v>
      </c>
      <c r="GL596" s="2" t="s">
        <v>201</v>
      </c>
      <c r="GM596" s="296">
        <f t="shared" ref="GM596" si="30293">GM595</f>
        <v>0</v>
      </c>
      <c r="GN596" s="296">
        <f t="shared" ref="GN596" si="30294">GN595</f>
        <v>0</v>
      </c>
      <c r="GU596" s="461"/>
      <c r="GV596" s="460"/>
      <c r="GW596" s="460"/>
      <c r="GX596" s="461"/>
      <c r="GY596" s="461"/>
      <c r="GZ596" s="460"/>
      <c r="HA596" s="460"/>
      <c r="HB596" s="461"/>
      <c r="HC596" s="461"/>
      <c r="HD596" s="460"/>
      <c r="HE596" s="460"/>
      <c r="HF596" s="461"/>
      <c r="HG596" s="461"/>
      <c r="HH596" s="460"/>
      <c r="HI596" s="460"/>
      <c r="HJ596" s="461"/>
      <c r="HK596" s="461"/>
      <c r="HL596" s="460"/>
      <c r="HM596" s="460"/>
      <c r="HN596" s="461"/>
      <c r="HO596" s="461"/>
      <c r="HP596" s="460"/>
      <c r="HQ596" s="460"/>
      <c r="HR596" s="461"/>
      <c r="HS596" s="4"/>
    </row>
    <row r="597" spans="1:227" ht="12" customHeight="1">
      <c r="A597" s="488" t="str">
        <f t="shared" ref="A597" ca="1" si="30295">INDIRECT("リスト!A"&amp;B597+6)</f>
        <v/>
      </c>
      <c r="B597" s="486">
        <f t="shared" si="29481"/>
        <v>296</v>
      </c>
      <c r="C597" s="474" t="str">
        <f>機能グループ名</f>
        <v/>
      </c>
      <c r="D597" s="484">
        <f>機能ID</f>
        <v>0</v>
      </c>
      <c r="E597" s="482">
        <f>機能名</f>
        <v>0</v>
      </c>
      <c r="F597" s="315"/>
      <c r="G597" s="315"/>
      <c r="H597" s="315"/>
      <c r="I597" s="315"/>
      <c r="J597" s="316"/>
      <c r="K597" s="480" t="str">
        <f>担当者_SR</f>
        <v>NG</v>
      </c>
      <c r="L597" s="76"/>
      <c r="M597" s="76"/>
      <c r="N597" s="470"/>
      <c r="O597" s="474" t="str">
        <f>担当者_SRR</f>
        <v>NG</v>
      </c>
      <c r="P597" s="76"/>
      <c r="Q597" s="76"/>
      <c r="R597" s="470"/>
      <c r="S597" s="474" t="str">
        <f>担当者_DS</f>
        <v>NG</v>
      </c>
      <c r="T597" s="76"/>
      <c r="U597" s="76"/>
      <c r="V597" s="470"/>
      <c r="W597" s="472" t="str">
        <f>担当者_DSR</f>
        <v>NG</v>
      </c>
      <c r="X597" s="76"/>
      <c r="Y597" s="76"/>
      <c r="Z597" s="470"/>
      <c r="AA597" s="476"/>
      <c r="AB597" s="79"/>
      <c r="AC597" s="79"/>
      <c r="AD597" s="470">
        <f>IF(AC598 &lt;&gt; "",1,0)</f>
        <v>0</v>
      </c>
      <c r="AE597" s="472" t="str">
        <f>担当者_CD</f>
        <v>NG</v>
      </c>
      <c r="AF597" s="76"/>
      <c r="AG597" s="76"/>
      <c r="AH597" s="470"/>
      <c r="AI597" s="472" t="str">
        <f>担当者_DD</f>
        <v>NG</v>
      </c>
      <c r="AJ597" s="76"/>
      <c r="AK597" s="76"/>
      <c r="AL597" s="470"/>
      <c r="AM597" s="476"/>
      <c r="AN597" s="79"/>
      <c r="AO597" s="79"/>
      <c r="AP597" s="470">
        <f>IF(AO598 &lt;&gt; "",1,0)</f>
        <v>0</v>
      </c>
      <c r="AQ597" s="472" t="str">
        <f>担当者_MCL</f>
        <v>NG</v>
      </c>
      <c r="AR597" s="76"/>
      <c r="AS597" s="76"/>
      <c r="AT597" s="470"/>
      <c r="AU597" s="472" t="str">
        <f>担当者_MCLR</f>
        <v>NG</v>
      </c>
      <c r="AV597" s="76"/>
      <c r="AW597" s="76"/>
      <c r="AX597" s="470"/>
      <c r="AY597" s="476"/>
      <c r="AZ597" s="79"/>
      <c r="BA597" s="79"/>
      <c r="BB597" s="470">
        <f>IF(BA598 &lt;&gt; "",1,0)</f>
        <v>0</v>
      </c>
      <c r="BC597" s="474" t="str">
        <f>担当者_MT</f>
        <v>NG</v>
      </c>
      <c r="BD597" s="76"/>
      <c r="BE597" s="76"/>
      <c r="BF597" s="470"/>
      <c r="BG597" s="472" t="str">
        <f>担当者_M検</f>
        <v>NG</v>
      </c>
      <c r="BH597" s="76"/>
      <c r="BI597" s="76"/>
      <c r="BJ597" s="470"/>
      <c r="BK597" s="476"/>
      <c r="BL597" s="79"/>
      <c r="BM597" s="79"/>
      <c r="BN597" s="470">
        <v>0</v>
      </c>
      <c r="BO597" s="474" t="str">
        <f>担当者_モテ</f>
        <v>NG</v>
      </c>
      <c r="BP597" s="76"/>
      <c r="BQ597" s="76"/>
      <c r="BR597" s="470"/>
      <c r="BS597" s="472" t="str">
        <f>担当者_モテR</f>
        <v>NG</v>
      </c>
      <c r="BT597" s="76"/>
      <c r="BU597" s="76"/>
      <c r="BV597" s="470"/>
      <c r="BW597" s="468">
        <f t="shared" ref="BW597" si="30296">IFERROR(SUM(IF(K597&lt;&gt;"NG",N597*K$1,0),IF(O597&lt;&gt;"NG",R597*O$1,0),IF(S597&lt;&gt;"NG",V597*S$1,0),IF(W597&lt;&gt;"NG",Z597*W$1,0),IF(AA597&lt;&gt;"NG",AD597*AA$1,0),IF(AE597&lt;&gt;"NG",AH597*AE$1,0),IF(AI597&lt;&gt;"NG",AL597*AI$1,0),IF(AM597&lt;&gt;"NG",AP597*AM$1,0),IF(AQ597&lt;&gt;"NG",AT597*AQ$1,0),IF(AU597&lt;&gt;"NG",AX597*AU$1,0),IF(AY597&lt;&gt;"NG",BB597*AY$1,0),IF(BC597&lt;&gt;"NG",BF597*BC$1,0),IF(BG597&lt;&gt;"NG",BJ597*BG$1,0),IF(BK597&lt;&gt;"NG",BN597*BK$1,0),IF(BO597&lt;&gt;"NG",BR597*BO$1,0),IF(BS597&lt;&gt;"NG",BV597*BS$1,0))/SUM(IF(K597&lt;&gt;"NG",K$1,0),IF(O597&lt;&gt;"NG",O$1,0),IF(S597&lt;&gt;"NG",S$1,0),IF(W597&lt;&gt;"NG",W$1,0),IF(AA597&lt;&gt;"NG",AA$1,0),IF(AE597&lt;&gt;"NG",AE$1,0),IF(AI597&lt;&gt;"NG",AI$1,0),IF(AM597&lt;&gt;"NG",AM$1,0),IF(AQ597&lt;&gt;"NG",AQ$1,0),IF(AU597&lt;&gt;"NG",AU$1,0),IF(AY597&lt;&gt;"NG",AY$1,0),IF(BC597&lt;&gt;"NG",BC$1,0),IF(BG597&lt;&gt;"NG",BG$1,0),IF(BK597&lt;&gt;"NG",BK$1,0),IF(BO597&lt;&gt;"NG",BO$1,0),IF(BS597&lt;&gt;"NG",BS$1,0)),0)</f>
        <v>0</v>
      </c>
      <c r="BX597" s="466"/>
      <c r="BY597" s="490"/>
      <c r="BZ597" s="5"/>
      <c r="CA597" s="32">
        <f t="shared" ref="CA597" si="30297">IF(AND($M597&lt;&gt;$BZ$5,$M597&lt;=$BZ$6,$M597&lt;&gt;$BZ$7),1,0)</f>
        <v>0</v>
      </c>
      <c r="CB597" s="32">
        <f t="shared" ref="CB597" si="30298">IF(AND($Q597&lt;&gt;$BZ$5,$Q597&lt;=$BZ$6,$Q597&lt;&gt;$BZ$7),1,0)</f>
        <v>0</v>
      </c>
      <c r="CC597" s="32">
        <f t="shared" ref="CC597" si="30299">IF(AND($U597&lt;&gt;$BZ$5,$U597&lt;=$BZ$6,$U597&lt;&gt;$BZ$7),1,0)</f>
        <v>0</v>
      </c>
      <c r="CD597" s="32">
        <f t="shared" ref="CD597" si="30300">IF(AND($Y597&lt;&gt;$BZ$5,$Y597&lt;=$BZ$6,$Y597&lt;&gt;$BZ$7),1,0)</f>
        <v>0</v>
      </c>
      <c r="CE597" s="32">
        <f t="shared" ref="CE597" si="30301">IF(AND($AG597&lt;&gt;$BZ$5,$AG597&lt;=$BZ$6,$AG597&lt;&gt;$BZ$7),1,0)</f>
        <v>0</v>
      </c>
      <c r="CF597" s="32">
        <f t="shared" ref="CF597" si="30302">IF(AND($AK597&lt;&gt;$BZ$5,$AK597&lt;=$BZ$6,$AK597&lt;&gt;$BZ$7),1,0)</f>
        <v>0</v>
      </c>
      <c r="CG597" s="32">
        <f t="shared" ref="CG597" si="30303">IF(AND($AS597&lt;&gt;$BZ$5,$AS597&lt;=$BZ$6,$AS597&lt;&gt;$BZ$7),1,0)</f>
        <v>0</v>
      </c>
      <c r="CH597" s="32">
        <f t="shared" ref="CH597" si="30304">IF(AND($AW597&lt;&gt;$BZ$5,$AW597&lt;=$BZ$6,$AW597&lt;&gt;$BZ$7),1,0)</f>
        <v>0</v>
      </c>
      <c r="CI597" s="32">
        <f t="shared" ref="CI597" si="30305">IF(AND($BE597&lt;&gt;$BZ$5,$BE597&lt;=$BZ$6,$BE597&lt;&gt;$BZ$7),1,0)</f>
        <v>0</v>
      </c>
      <c r="CJ597" s="32">
        <f t="shared" ref="CJ597" si="30306">IF(AND($BI597&lt;&gt;$BZ$5,$BI597&lt;=$BZ$6,$BI597&lt;&gt;$BZ$7),1,0)</f>
        <v>0</v>
      </c>
      <c r="CK597" s="32">
        <f t="shared" ref="CK597" si="30307">IF(AND($BQ597&lt;&gt;$BZ$5,$BQ597&lt;=$BZ$6,$BQ597&lt;&gt;$BZ$7),1,0)</f>
        <v>0</v>
      </c>
      <c r="CL597" s="32">
        <f t="shared" ref="CL597" si="30308">IF(AND($BU597&lt;&gt;$BZ$5,$BU597&lt;=$BZ$6,$BU597&lt;&gt;$BZ$7),1,0)</f>
        <v>0</v>
      </c>
      <c r="CO597" s="32">
        <f>IF(AND($M597&lt;&gt;$CN$5,$M597&lt;=$CN$6,$M597&lt;&gt;$CN$7),1,0)</f>
        <v>0</v>
      </c>
      <c r="CP597" s="32">
        <f>IF(AND($Q597&lt;&gt;$CN$5,$Q597&lt;=$CN$6,$Q597&lt;&gt;$CN$7),1,0)</f>
        <v>0</v>
      </c>
      <c r="CQ597" s="32">
        <f>IF(AND($U597&lt;&gt;$CN$5,$U597&lt;=$CN$6,$U597&lt;&gt;$CN$7),1,0)</f>
        <v>0</v>
      </c>
      <c r="CR597" s="32">
        <f>IF(AND($Y597&lt;&gt;$CN$5,$Y597&lt;=$CN$6,$Y597&lt;&gt;$CN$7),1,0)</f>
        <v>0</v>
      </c>
      <c r="CS597" s="32">
        <f>IF(AND($AG597&lt;&gt;$CN$5,$AG597&lt;=$CN$6,$AG597&lt;&gt;$CN$7),1,0)</f>
        <v>0</v>
      </c>
      <c r="CT597" s="32">
        <f>IF(AND($AK597&lt;&gt;$CN$5,$AK597&lt;=$CN$6,$AK597&lt;&gt;$CN$7),1,0)</f>
        <v>0</v>
      </c>
      <c r="CU597" s="32">
        <f>IF(AND($AS597&lt;&gt;$CN$5,$AS597&lt;=$CN$6,$AS597&lt;&gt;$CN$7),1,0)</f>
        <v>0</v>
      </c>
      <c r="CV597" s="32">
        <f>IF(AND($AW597&lt;&gt;$CN$5,$AW597&lt;=$CN$6,$AW597&lt;&gt;$CN$7),1,0)</f>
        <v>0</v>
      </c>
      <c r="CW597" s="32">
        <f>IF(AND($BE597&lt;&gt;$CN$5,$BE597&lt;=$CN$6,$BE597&lt;&gt;$CN$7),1,0)</f>
        <v>0</v>
      </c>
      <c r="CX597" s="32">
        <f>IF(AND($BI597&lt;&gt;$CN$5,$BI597&lt;=$CN$6,$BI597&lt;&gt;$CN$7),1,0)</f>
        <v>0</v>
      </c>
      <c r="CY597" s="32">
        <f>IF(AND($BQ597&lt;&gt;$CN$5,$BQ597&lt;=$CN$6,$BQ597&lt;&gt;$CN$7),1,0)</f>
        <v>0</v>
      </c>
      <c r="CZ597" s="32">
        <f>IF(AND($BU597&lt;&gt;$CN$5,$BU597&lt;=$CN$6,$BU597&lt;&gt;$CN$7),1,0)</f>
        <v>0</v>
      </c>
      <c r="DC597" s="32">
        <f>IF(AND($M597&lt;&gt;$DB$5,$M597&lt;=$DB$6,$M597&lt;&gt;$CN$7),1,0)</f>
        <v>0</v>
      </c>
      <c r="DD597" s="32">
        <f>IF(AND($Q597&lt;&gt;$DB$5,$Q597&lt;=$DB$6,$Q597&lt;&gt;$CN$7),1,0)</f>
        <v>0</v>
      </c>
      <c r="DE597" s="32">
        <f>IF(AND($U597&lt;&gt;$DB$5,$U597&lt;=$DB$6,$U597&lt;&gt;$CN$7),1,0)</f>
        <v>0</v>
      </c>
      <c r="DF597" s="32">
        <f>IF(AND($Y597&lt;&gt;$DB$5,$Y597&lt;=$DB$6,$Y597&lt;&gt;$CN$7),1,0)</f>
        <v>0</v>
      </c>
      <c r="DG597" s="32">
        <f>IF(AND($AG597&lt;&gt;$DB$5,$AG597&lt;=$DB$6,$AG597&lt;&gt;$CN$7),1,0)</f>
        <v>0</v>
      </c>
      <c r="DH597" s="32">
        <f>IF(AND($AK597&lt;&gt;$DB$5,$AK597&lt;=$DB$6,$AK597&lt;&gt;$CN$7),1,0)</f>
        <v>0</v>
      </c>
      <c r="DI597" s="32">
        <f>IF(AND($AS597&lt;&gt;$DB$5,$AS597&lt;=$DB$6,$AS597&lt;&gt;$CN$7),1,0)</f>
        <v>0</v>
      </c>
      <c r="DJ597" s="32">
        <f>IF(AND($AW597&lt;&gt;$DB$5,$AW597&lt;=$DB$6,$AW597&lt;&gt;$CN$7),1,0)</f>
        <v>0</v>
      </c>
      <c r="DK597" s="32">
        <f>IF(AND($BE597&lt;&gt;$DB$5,$BE597&lt;=$DB$6,$BE597&lt;&gt;$CN$7),1,0)</f>
        <v>0</v>
      </c>
      <c r="DL597" s="32">
        <f>IF(AND($BI597&lt;&gt;$DB$5,$BI597&lt;=$DB$6,$BI597&lt;&gt;$CN$7),1,0)</f>
        <v>0</v>
      </c>
      <c r="DM597" s="32">
        <f>IF(AND($BQ597&lt;&gt;$DB$5,$BQ597&lt;=$DB$6,$BQ597&lt;&gt;$CN$7),1,0)</f>
        <v>0</v>
      </c>
      <c r="DN597" s="32">
        <f>IF(AND($BU597&lt;&gt;$DB$5,$BU597&lt;=$DB$6,$BU597&lt;&gt;$CN$7),1,0)</f>
        <v>0</v>
      </c>
      <c r="DQ597" s="32">
        <f t="shared" si="29495"/>
        <v>0</v>
      </c>
      <c r="DR597" s="32">
        <f t="shared" si="29496"/>
        <v>0</v>
      </c>
      <c r="DS597" s="32">
        <f t="shared" si="29497"/>
        <v>0</v>
      </c>
      <c r="DT597" s="32">
        <f t="shared" si="29498"/>
        <v>0</v>
      </c>
      <c r="DU597" s="32">
        <f t="shared" si="29499"/>
        <v>0</v>
      </c>
      <c r="DV597" s="32">
        <f t="shared" si="29500"/>
        <v>0</v>
      </c>
      <c r="DW597" s="32">
        <f t="shared" si="29501"/>
        <v>0</v>
      </c>
      <c r="DX597" s="32">
        <f t="shared" si="29502"/>
        <v>0</v>
      </c>
      <c r="DY597" s="32">
        <f t="shared" si="29503"/>
        <v>0</v>
      </c>
      <c r="DZ597" s="32">
        <f t="shared" si="29504"/>
        <v>0</v>
      </c>
      <c r="EA597" s="32">
        <f t="shared" si="29505"/>
        <v>0</v>
      </c>
      <c r="EB597" s="32">
        <f t="shared" si="29506"/>
        <v>0</v>
      </c>
      <c r="EE597" s="328">
        <f>IF(M597&lt;&gt;"",IF(M597&lt;=$ED$6,1,IF(L597&gt;$ED$6,0,NETWORKDAYS(L597,$ED$6,祭日リスト)/NETWORKDAYS(L597,M597,祭日リスト)))*$GG597*週間進捗報告書!$G$9,0)</f>
        <v>0</v>
      </c>
      <c r="EF597" s="328">
        <f>IF(Q597&lt;&gt;"",IF(Q597&lt;=$ED$6,1,IF(P597&gt;$ED$6,0,NETWORKDAYS(P597,$ED$6,祭日リスト)/NETWORKDAYS(P597,Q597,祭日リスト)))*$GG597*週間進捗報告書!$G$10,0)</f>
        <v>0</v>
      </c>
      <c r="EG597" s="328">
        <f>IF(U597&lt;&gt;"",IF(U597&lt;=$ED$6,1,IF(T597&gt;$ED$6,0,NETWORKDAYS(T597,$ED$6,祭日リスト)/NETWORKDAYS(T597,U597,祭日リスト)))*$GG597*週間進捗報告書!$G$11,0)</f>
        <v>0</v>
      </c>
      <c r="EH597" s="328">
        <f>IF(Y597&lt;&gt;"",IF(Y597&lt;=$ED$6,1,IF(X597&gt;$ED$6,0,NETWORKDAYS(X597,$ED$6,祭日リスト)/NETWORKDAYS(X597,Y597,祭日リスト)))*$GG597*週間進捗報告書!$G$12,0)</f>
        <v>0</v>
      </c>
      <c r="EI597" s="328">
        <f>IF(AG597&lt;&gt;"",IF(AG597&lt;=$ED$6,1,IF(AF597&gt;$ED$6,0,NETWORKDAYS(AF597,$ED$6,祭日リスト)/NETWORKDAYS(AF597,AG597,祭日リスト)))*$GG597*週間進捗報告書!$G$13,0)</f>
        <v>0</v>
      </c>
      <c r="EJ597" s="328">
        <f>IF(AK597&lt;&gt;"",IF(AK597&lt;=$ED$6,1,IF(AJ597&gt;$ED$6,0,NETWORKDAYS(AJ597,$ED$6,祭日リスト)/NETWORKDAYS(AJ597,AK597,祭日リスト)))*$GG597*週間進捗報告書!$G$14,0)</f>
        <v>0</v>
      </c>
      <c r="EK597" s="328">
        <f>IF(AS597&lt;&gt;"",IF(AS597&lt;=$ED$6,1,IF(AR597&gt;$ED$6,0,NETWORKDAYS(AR597,$ED$6,祭日リスト)/NETWORKDAYS(AR597,AS597,祭日リスト)))*$GG597*週間進捗報告書!$G$15,0)</f>
        <v>0</v>
      </c>
      <c r="EL597" s="328">
        <f>IF(AW597&lt;&gt;"",IF(AW597&lt;=$ED$6,1,IF(AV597&gt;$ED$6,0,NETWORKDAYS(AV597,$ED$6,祭日リスト)/NETWORKDAYS(AV597,AW597,祭日リスト)))*$GG597*週間進捗報告書!$G$16,0)</f>
        <v>0</v>
      </c>
      <c r="EM597" s="328">
        <f>IF(BE597&lt;&gt;"",IF(BE597&lt;=$ED$6,1,IF(BD597&gt;$ED$6,0,NETWORKDAYS(BD597,$ED$6,祭日リスト)/NETWORKDAYS(BD597,BE597,祭日リスト)))*$GG597*週間進捗報告書!$G$17,0)</f>
        <v>0</v>
      </c>
      <c r="EN597" s="328">
        <f>IF(BI597&lt;&gt;"",IF(BI597&lt;=$ED$6,1,IF(BH597&gt;$ED$6,0,NETWORKDAYS(BH597,$ED$6,祭日リスト)/NETWORKDAYS(BH597,BI597,祭日リスト)))*$GG597*週間進捗報告書!$G$18,0)</f>
        <v>0</v>
      </c>
      <c r="EO597" s="328">
        <f>IF(BQ597&lt;&gt;"",IF(BQ597&lt;=$ED$6,1,IF(BP597&gt;$ED$6,0,NETWORKDAYS(BP597,$ED$6,祭日リスト)/NETWORKDAYS(BP597,BQ597,祭日リスト)))*$GG597*週間進捗報告書!$G$19,0)</f>
        <v>0</v>
      </c>
      <c r="EP597" s="328">
        <f>IF(BU597&lt;&gt;"",IF(BU597&lt;=$ED$6,1,IF(BT597&gt;$ED$6,0,NETWORKDAYS(BT597,$ED$6,祭日リスト)/NETWORKDAYS(BT597,BU597,祭日リスト)))*$GG597*週間進捗報告書!$G$20,0)</f>
        <v>0</v>
      </c>
      <c r="ER597" s="547">
        <f t="shared" ref="ER597:FC597" si="30309">EE597-EE598</f>
        <v>0</v>
      </c>
      <c r="ES597" s="547">
        <f t="shared" si="30309"/>
        <v>0</v>
      </c>
      <c r="ET597" s="547">
        <f t="shared" si="30309"/>
        <v>0</v>
      </c>
      <c r="EU597" s="547">
        <f t="shared" si="30309"/>
        <v>0</v>
      </c>
      <c r="EV597" s="547">
        <f t="shared" si="30309"/>
        <v>0</v>
      </c>
      <c r="EW597" s="547">
        <f t="shared" si="30309"/>
        <v>0</v>
      </c>
      <c r="EX597" s="547">
        <f t="shared" si="30309"/>
        <v>0</v>
      </c>
      <c r="EY597" s="547">
        <f t="shared" si="30309"/>
        <v>0</v>
      </c>
      <c r="EZ597" s="547">
        <f t="shared" si="30309"/>
        <v>0</v>
      </c>
      <c r="FA597" s="547">
        <f t="shared" si="30309"/>
        <v>0</v>
      </c>
      <c r="FB597" s="547">
        <f t="shared" si="30309"/>
        <v>0</v>
      </c>
      <c r="FC597" s="547">
        <f t="shared" si="30309"/>
        <v>0</v>
      </c>
      <c r="FD597" s="547">
        <f t="shared" ref="FD597" si="30310">SUM(ER597:FC598)</f>
        <v>0</v>
      </c>
      <c r="FE597" s="333"/>
      <c r="FG597" s="32">
        <f>IF(AND($M597&lt;&gt;$FF$7),1,0)</f>
        <v>0</v>
      </c>
      <c r="FH597" s="32">
        <f>IF(AND($Q597&lt;&gt;$FF$7),1,0)</f>
        <v>0</v>
      </c>
      <c r="FI597" s="32">
        <f>IF(AND($U597&lt;&gt;$FF$7),1,0)</f>
        <v>0</v>
      </c>
      <c r="FJ597" s="32">
        <f>IF(AND($Y597&lt;&gt;$FF$7),1,0)</f>
        <v>0</v>
      </c>
      <c r="FK597" s="32">
        <f>IF(AND($AG597&lt;&gt;$FF$7),1,0)</f>
        <v>0</v>
      </c>
      <c r="FL597" s="32">
        <f>IF(AND($AK597&lt;&gt;$FF$7),1,0)</f>
        <v>0</v>
      </c>
      <c r="FM597" s="32">
        <f>IF(AND($AS597&lt;&gt;$FF$7),1,0)</f>
        <v>0</v>
      </c>
      <c r="FN597" s="32">
        <f>IF(AND($AW597&lt;&gt;$FF$7),1,0)</f>
        <v>0</v>
      </c>
      <c r="FO597" s="32">
        <f>IF(AND($BE597&lt;&gt;$FF$7),1,0)</f>
        <v>0</v>
      </c>
      <c r="FP597" s="32">
        <f>IF(AND($BI597&lt;&gt;$FF$7),1,0)</f>
        <v>0</v>
      </c>
      <c r="FQ597" s="32">
        <f>IF(AND($BQ597&lt;&gt;$FF$7),1,0)</f>
        <v>0</v>
      </c>
      <c r="FR597" s="32">
        <f>IF(AND($BU597&lt;&gt;$FF$7),1,0)</f>
        <v>0</v>
      </c>
      <c r="FU597" s="294">
        <f t="shared" ref="FU597" si="30311">IF($K597&lt;&gt;"NG",$GG597,0)</f>
        <v>0</v>
      </c>
      <c r="FV597" s="294">
        <f t="shared" ref="FV597" si="30312">IF($O597&lt;&gt;"NG",$GG597,0)</f>
        <v>0</v>
      </c>
      <c r="FW597" s="294">
        <f t="shared" ref="FW597" si="30313">IF($S597&lt;&gt;"NG",$GG597,0)</f>
        <v>0</v>
      </c>
      <c r="FX597" s="294">
        <f t="shared" ref="FX597" si="30314">IF($W597&lt;&gt;"NG",$GG597,0)</f>
        <v>0</v>
      </c>
      <c r="FY597" s="294">
        <f t="shared" ref="FY597" si="30315">IF($AE597&lt;&gt;"NG",$GG597,0)</f>
        <v>0</v>
      </c>
      <c r="FZ597" s="294">
        <f t="shared" ref="FZ597" si="30316">IF($AI597&lt;&gt;"NG",$GG597,0)</f>
        <v>0</v>
      </c>
      <c r="GA597" s="294">
        <f t="shared" ref="GA597" si="30317">IF($AQ597&lt;&gt;"NG",$GG597,0)</f>
        <v>0</v>
      </c>
      <c r="GB597" s="294">
        <f t="shared" ref="GB597" si="30318">IF($AU597&lt;&gt;"NG",$GG597,0)</f>
        <v>0</v>
      </c>
      <c r="GC597" s="294">
        <f t="shared" ref="GC597" si="30319">IF($BC597&lt;&gt;"NG",$GG597,0)</f>
        <v>0</v>
      </c>
      <c r="GD597" s="294">
        <f t="shared" ref="GD597" si="30320">IF($BG597&lt;&gt;"NG",$GG597,0)</f>
        <v>0</v>
      </c>
      <c r="GE597" s="294">
        <f t="shared" ref="GE597" si="30321">IF($BO597&lt;&gt;"NG",$GG597,0)</f>
        <v>0</v>
      </c>
      <c r="GF597" s="294">
        <f t="shared" ref="GF597" si="30322">IF($BS597&lt;&gt;"NG",$GG597,0)</f>
        <v>0</v>
      </c>
      <c r="GG597" s="294" t="e">
        <f>VLOOKUP($D597,リスト!$D:$S,15,FALSE)</f>
        <v>#N/A</v>
      </c>
      <c r="GH597" s="2" t="e">
        <f>INDEX(リスト!$V:$V,MATCH(中日程計画表!$D597,リスト!$D:$D,0))</f>
        <v>#N/A</v>
      </c>
      <c r="GI597" s="2" t="e">
        <f>INDEX(リスト!$A:$A,MATCH(中日程計画表!$D597,リスト!$D:$D,0))</f>
        <v>#N/A</v>
      </c>
      <c r="GJ597" s="2" t="e">
        <f>INDEX(リスト!$U:$U,MATCH(中日程計画表!$D597,リスト!$D:$D,0))</f>
        <v>#N/A</v>
      </c>
      <c r="GK597" s="5" t="e">
        <f>INDEX(リスト!$W:$W,MATCH(中日程計画表!$D597,リスト!$D:$D,0))</f>
        <v>#N/A</v>
      </c>
      <c r="GL597" s="2" t="s">
        <v>200</v>
      </c>
      <c r="GM597" s="296">
        <f>D597</f>
        <v>0</v>
      </c>
      <c r="GN597" s="296">
        <f>E597</f>
        <v>0</v>
      </c>
      <c r="GU597" s="460" t="str">
        <f t="shared" ref="GU597" si="30323">AE597</f>
        <v>NG</v>
      </c>
      <c r="GV597" s="460">
        <f t="shared" ref="GV597" si="30324">EI597</f>
        <v>0</v>
      </c>
      <c r="GW597" s="460">
        <f t="shared" ref="GW597" si="30325">EI598</f>
        <v>0</v>
      </c>
      <c r="GX597" s="462">
        <f t="shared" ref="GX597" si="30326">EV597</f>
        <v>0</v>
      </c>
      <c r="GY597" s="460" t="str">
        <f t="shared" ref="GY597" si="30327">AI597</f>
        <v>NG</v>
      </c>
      <c r="GZ597" s="460">
        <f t="shared" ref="GZ597" si="30328">EJ597</f>
        <v>0</v>
      </c>
      <c r="HA597" s="460">
        <f t="shared" ref="HA597" si="30329">EJ598</f>
        <v>0</v>
      </c>
      <c r="HB597" s="462">
        <f t="shared" ref="HB597" si="30330">EW597</f>
        <v>0</v>
      </c>
      <c r="HC597" s="460" t="str">
        <f t="shared" ref="HC597" si="30331">AQ597</f>
        <v>NG</v>
      </c>
      <c r="HD597" s="460">
        <f t="shared" ref="HD597" si="30332">EK597</f>
        <v>0</v>
      </c>
      <c r="HE597" s="460">
        <f t="shared" ref="HE597" si="30333">EK598</f>
        <v>0</v>
      </c>
      <c r="HF597" s="462">
        <f t="shared" ref="HF597" si="30334">EX597</f>
        <v>0</v>
      </c>
      <c r="HG597" s="460" t="str">
        <f t="shared" ref="HG597" si="30335">AU597</f>
        <v>NG</v>
      </c>
      <c r="HH597" s="460">
        <f t="shared" ref="HH597" si="30336">EL597</f>
        <v>0</v>
      </c>
      <c r="HI597" s="460">
        <f t="shared" ref="HI597" si="30337">EL598</f>
        <v>0</v>
      </c>
      <c r="HJ597" s="462">
        <f t="shared" ref="HJ597" si="30338">EY597</f>
        <v>0</v>
      </c>
      <c r="HK597" s="460" t="str">
        <f t="shared" ref="HK597" si="30339">BC597</f>
        <v>NG</v>
      </c>
      <c r="HL597" s="460">
        <f t="shared" ref="HL597" si="30340">EM597</f>
        <v>0</v>
      </c>
      <c r="HM597" s="460">
        <f t="shared" ref="HM597" si="30341">EM598</f>
        <v>0</v>
      </c>
      <c r="HN597" s="462">
        <f t="shared" ref="HN597" si="30342">EZ597</f>
        <v>0</v>
      </c>
      <c r="HO597" s="460" t="str">
        <f t="shared" ref="HO597" si="30343">BG597</f>
        <v>NG</v>
      </c>
      <c r="HP597" s="460">
        <f t="shared" ref="HP597" si="30344">EN597</f>
        <v>0</v>
      </c>
      <c r="HQ597" s="460">
        <f t="shared" ref="HQ597" si="30345">EN598</f>
        <v>0</v>
      </c>
      <c r="HR597" s="462">
        <f t="shared" ref="HR597" si="30346">FA597</f>
        <v>0</v>
      </c>
      <c r="HS597" s="332"/>
    </row>
    <row r="598" spans="1:227" ht="12" customHeight="1">
      <c r="A598" s="489"/>
      <c r="B598" s="487"/>
      <c r="C598" s="475"/>
      <c r="D598" s="485"/>
      <c r="E598" s="483"/>
      <c r="F598" s="317"/>
      <c r="G598" s="317"/>
      <c r="H598" s="317"/>
      <c r="I598" s="317"/>
      <c r="J598" s="316"/>
      <c r="K598" s="481"/>
      <c r="L598" s="77"/>
      <c r="M598" s="77"/>
      <c r="N598" s="471"/>
      <c r="O598" s="475"/>
      <c r="P598" s="77"/>
      <c r="Q598" s="77"/>
      <c r="R598" s="471"/>
      <c r="S598" s="475"/>
      <c r="T598" s="77"/>
      <c r="U598" s="77"/>
      <c r="V598" s="471"/>
      <c r="W598" s="473"/>
      <c r="X598" s="77"/>
      <c r="Y598" s="77"/>
      <c r="Z598" s="471"/>
      <c r="AA598" s="477"/>
      <c r="AB598" s="80"/>
      <c r="AC598" s="80"/>
      <c r="AD598" s="471"/>
      <c r="AE598" s="473"/>
      <c r="AF598" s="77"/>
      <c r="AG598" s="77"/>
      <c r="AH598" s="471"/>
      <c r="AI598" s="473"/>
      <c r="AJ598" s="77"/>
      <c r="AK598" s="77"/>
      <c r="AL598" s="471"/>
      <c r="AM598" s="477"/>
      <c r="AN598" s="80"/>
      <c r="AO598" s="80"/>
      <c r="AP598" s="471"/>
      <c r="AQ598" s="473"/>
      <c r="AR598" s="77"/>
      <c r="AS598" s="77"/>
      <c r="AT598" s="471"/>
      <c r="AU598" s="473"/>
      <c r="AV598" s="77"/>
      <c r="AW598" s="77"/>
      <c r="AX598" s="471"/>
      <c r="AY598" s="477"/>
      <c r="AZ598" s="80"/>
      <c r="BA598" s="80"/>
      <c r="BB598" s="471"/>
      <c r="BC598" s="475"/>
      <c r="BD598" s="77"/>
      <c r="BE598" s="77"/>
      <c r="BF598" s="471"/>
      <c r="BG598" s="473"/>
      <c r="BH598" s="77"/>
      <c r="BI598" s="77"/>
      <c r="BJ598" s="471"/>
      <c r="BK598" s="477"/>
      <c r="BL598" s="80"/>
      <c r="BM598" s="80"/>
      <c r="BN598" s="471"/>
      <c r="BO598" s="475"/>
      <c r="BP598" s="77"/>
      <c r="BQ598" s="77"/>
      <c r="BR598" s="471"/>
      <c r="BS598" s="473"/>
      <c r="BT598" s="77"/>
      <c r="BU598" s="77"/>
      <c r="BV598" s="471"/>
      <c r="BW598" s="469"/>
      <c r="BX598" s="467"/>
      <c r="BY598" s="490"/>
      <c r="CA598" s="19">
        <f t="shared" ref="CA598" si="30347">IF(AND($N597=1,$M598&lt;&gt;$BZ$7),1,0)</f>
        <v>0</v>
      </c>
      <c r="CB598" s="19">
        <f t="shared" ref="CB598" si="30348">IF(AND($R597=1,$Q598&lt;&gt;$BZ$7),1,0)</f>
        <v>0</v>
      </c>
      <c r="CC598" s="19">
        <f t="shared" ref="CC598" si="30349">IF(AND($V597=1,$U598&lt;&gt;$BZ$7),1,0)</f>
        <v>0</v>
      </c>
      <c r="CD598" s="19">
        <f t="shared" ref="CD598" si="30350">IF(AND($Z597=1,$Y598&lt;&gt;$BZ$7),1,0)</f>
        <v>0</v>
      </c>
      <c r="CE598" s="19">
        <f t="shared" ref="CE598" si="30351">IF(AND($AH597=1,$AG598&lt;&gt;$BZ$7),1,0)</f>
        <v>0</v>
      </c>
      <c r="CF598" s="19">
        <f t="shared" ref="CF598" si="30352">IF(AND($AL597=1,$AK598&lt;&gt;$BZ$7),1,0)</f>
        <v>0</v>
      </c>
      <c r="CG598" s="19">
        <f t="shared" ref="CG598" si="30353">IF(AND($AT597=1,$AS598&lt;&gt;$BZ$7),1,0)</f>
        <v>0</v>
      </c>
      <c r="CH598" s="19">
        <f t="shared" ref="CH598" si="30354">IF(AND($AX597=1,$AW598&lt;&gt;$BZ$7),1,0)</f>
        <v>0</v>
      </c>
      <c r="CI598" s="19">
        <f t="shared" ref="CI598" si="30355">IF(AND($BF597=1,$BE598&lt;&gt;$BZ$7),1,0)</f>
        <v>0</v>
      </c>
      <c r="CJ598" s="19">
        <f t="shared" ref="CJ598" si="30356">IF(AND($BJ597=1,$BI598&lt;&gt;$BZ$7),1,0)</f>
        <v>0</v>
      </c>
      <c r="CK598" s="19">
        <f t="shared" ref="CK598" si="30357">IF(AND($BR597=1,$BQ598&lt;&gt;$BZ$7),1,0)</f>
        <v>0</v>
      </c>
      <c r="CL598" s="19">
        <f t="shared" ref="CL598" si="30358">IF(AND($BV597=1,$BU598&lt;&gt;$BZ$7),1,0)</f>
        <v>0</v>
      </c>
      <c r="CO598" s="19">
        <f>IF(AND($M598&lt;&gt;$CN$7,$M598&lt;=$CN$6),1,0)</f>
        <v>0</v>
      </c>
      <c r="CP598" s="19">
        <f>IF(AND($Q598&lt;&gt;$CN$7,$Q598&lt;=$CN$6),1,0)</f>
        <v>0</v>
      </c>
      <c r="CQ598" s="19">
        <f>IF(AND($U598&lt;&gt;$CN$7,$U598&lt;=$CN$6),1,0)</f>
        <v>0</v>
      </c>
      <c r="CR598" s="19">
        <f>IF(AND($Y598&lt;&gt;$CN$7,$Y598&lt;=$CN$6),1,0)</f>
        <v>0</v>
      </c>
      <c r="CS598" s="19">
        <f>IF(AND($AG598&lt;&gt;$CN$7,$AG598&lt;=$CN$6),1,0)</f>
        <v>0</v>
      </c>
      <c r="CT598" s="19">
        <f>IF(AND($AK598&lt;&gt;$CN$7,$AK598&lt;=$CN$6),1,0)</f>
        <v>0</v>
      </c>
      <c r="CU598" s="19">
        <f>IF(AND($AS598&lt;&gt;$CN$7,$AS598&lt;=$CN$6),1,0)</f>
        <v>0</v>
      </c>
      <c r="CV598" s="19">
        <f>IF(AND($AW598&lt;&gt;$CN$7,$AW598&lt;=$CN$6),1,0)</f>
        <v>0</v>
      </c>
      <c r="CW598" s="19">
        <f>IF(AND($BE598&lt;&gt;$CN$7,$BE598&lt;=$CN$6),1,0)</f>
        <v>0</v>
      </c>
      <c r="CX598" s="19">
        <f>IF(AND($BI598&lt;&gt;$CN$7,$BI598&lt;=$CN$6),1,0)</f>
        <v>0</v>
      </c>
      <c r="CY598" s="19">
        <f>IF(AND($BQ598&lt;&gt;$CN$7,$BQ598&lt;=$CN$6),1,0)</f>
        <v>0</v>
      </c>
      <c r="CZ598" s="19">
        <f>IF(AND($BU598&lt;&gt;$CN$7,$BU598&lt;=$CN$6),1,0)</f>
        <v>0</v>
      </c>
      <c r="DC598" s="19">
        <f>IF($N597=1,1,0)</f>
        <v>0</v>
      </c>
      <c r="DD598" s="19">
        <f>IF($R597=1,1,0)</f>
        <v>0</v>
      </c>
      <c r="DE598" s="19">
        <f>IF($V597=1,1,0)</f>
        <v>0</v>
      </c>
      <c r="DF598" s="19">
        <f>IF($Z597=1,1,0)</f>
        <v>0</v>
      </c>
      <c r="DG598" s="19">
        <f>IF($AH597=1,1,0)</f>
        <v>0</v>
      </c>
      <c r="DH598" s="19">
        <f>IF($AL597=1,1,0)</f>
        <v>0</v>
      </c>
      <c r="DI598" s="19">
        <f>IF($AT597=1,1,0)</f>
        <v>0</v>
      </c>
      <c r="DJ598" s="19">
        <f>IF($AX597=1,1,0)</f>
        <v>0</v>
      </c>
      <c r="DK598" s="19">
        <f>IF($BF597=1,1,0)</f>
        <v>0</v>
      </c>
      <c r="DL598" s="19">
        <f>IF($BJ597=1,1,0)</f>
        <v>0</v>
      </c>
      <c r="DM598" s="19">
        <f>IF($BR597=1,1,0)</f>
        <v>0</v>
      </c>
      <c r="DN598" s="19">
        <f>IF($BV597=1,1,0)</f>
        <v>0</v>
      </c>
      <c r="DQ598" s="19">
        <f t="shared" si="29557"/>
        <v>0</v>
      </c>
      <c r="DR598" s="19">
        <f t="shared" si="29558"/>
        <v>0</v>
      </c>
      <c r="DS598" s="19">
        <f t="shared" si="29559"/>
        <v>0</v>
      </c>
      <c r="DT598" s="19">
        <f t="shared" si="29560"/>
        <v>0</v>
      </c>
      <c r="DU598" s="19">
        <f t="shared" si="29561"/>
        <v>0</v>
      </c>
      <c r="DV598" s="19">
        <f t="shared" si="29562"/>
        <v>0</v>
      </c>
      <c r="DW598" s="19">
        <f t="shared" si="29563"/>
        <v>0</v>
      </c>
      <c r="DX598" s="19">
        <f t="shared" si="29564"/>
        <v>0</v>
      </c>
      <c r="DY598" s="19">
        <f t="shared" si="29565"/>
        <v>0</v>
      </c>
      <c r="DZ598" s="19">
        <f t="shared" si="29566"/>
        <v>0</v>
      </c>
      <c r="EA598" s="19">
        <f t="shared" si="29567"/>
        <v>0</v>
      </c>
      <c r="EB598" s="19">
        <f t="shared" si="29568"/>
        <v>0</v>
      </c>
      <c r="EE598" s="329">
        <f>N597*$FU598*週間進捗報告書!$G$9</f>
        <v>0</v>
      </c>
      <c r="EF598" s="329">
        <f>R597*$FV598*週間進捗報告書!$G$10</f>
        <v>0</v>
      </c>
      <c r="EG598" s="329">
        <f>V597*$FW598*週間進捗報告書!$G$11</f>
        <v>0</v>
      </c>
      <c r="EH598" s="329">
        <f>Z597*$FX598*週間進捗報告書!$G$12</f>
        <v>0</v>
      </c>
      <c r="EI598" s="329">
        <f>AH597*$FY598*週間進捗報告書!$G$13</f>
        <v>0</v>
      </c>
      <c r="EJ598" s="329">
        <f>AL597*$FZ598*週間進捗報告書!$G$14</f>
        <v>0</v>
      </c>
      <c r="EK598" s="329">
        <f>AT597*$GA598*週間進捗報告書!$G$15</f>
        <v>0</v>
      </c>
      <c r="EL598" s="329">
        <f>AX597*$GB598*週間進捗報告書!$G$16</f>
        <v>0</v>
      </c>
      <c r="EM598" s="329">
        <f>BF597*$GC598*週間進捗報告書!$G$17</f>
        <v>0</v>
      </c>
      <c r="EN598" s="329">
        <f>BJ597*$GD598*週間進捗報告書!$G$18</f>
        <v>0</v>
      </c>
      <c r="EO598" s="329">
        <f>BR597*$GE598*週間進捗報告書!$G$19</f>
        <v>0</v>
      </c>
      <c r="EP598" s="329">
        <f>BV597*$GF598*週間進捗報告書!$G$20</f>
        <v>0</v>
      </c>
      <c r="ER598" s="547"/>
      <c r="ES598" s="547"/>
      <c r="ET598" s="547"/>
      <c r="EU598" s="547"/>
      <c r="EV598" s="547"/>
      <c r="EW598" s="547"/>
      <c r="EX598" s="547"/>
      <c r="EY598" s="547"/>
      <c r="EZ598" s="547"/>
      <c r="FA598" s="547"/>
      <c r="FB598" s="547"/>
      <c r="FC598" s="547"/>
      <c r="FD598" s="547"/>
      <c r="FE598" s="332"/>
      <c r="FG598" s="19"/>
      <c r="FH598" s="19"/>
      <c r="FI598" s="19"/>
      <c r="FJ598" s="19"/>
      <c r="FK598" s="19"/>
      <c r="FL598" s="19"/>
      <c r="FM598" s="19"/>
      <c r="FN598" s="19"/>
      <c r="FO598" s="19"/>
      <c r="FP598" s="19"/>
      <c r="FQ598" s="19"/>
      <c r="FR598" s="19"/>
      <c r="FU598" s="295">
        <f t="shared" ref="FU598" si="30359">FU597</f>
        <v>0</v>
      </c>
      <c r="FV598" s="295">
        <f t="shared" ref="FV598" si="30360">FV597</f>
        <v>0</v>
      </c>
      <c r="FW598" s="295">
        <f t="shared" ref="FW598" si="30361">FW597</f>
        <v>0</v>
      </c>
      <c r="FX598" s="295">
        <f t="shared" ref="FX598" si="30362">FX597</f>
        <v>0</v>
      </c>
      <c r="FY598" s="295">
        <f t="shared" ref="FY598" si="30363">FY597</f>
        <v>0</v>
      </c>
      <c r="FZ598" s="295">
        <f t="shared" ref="FZ598" si="30364">FZ597</f>
        <v>0</v>
      </c>
      <c r="GA598" s="295">
        <f t="shared" ref="GA598" si="30365">GA597</f>
        <v>0</v>
      </c>
      <c r="GB598" s="295">
        <f t="shared" ref="GB598" si="30366">GB597</f>
        <v>0</v>
      </c>
      <c r="GC598" s="295">
        <f t="shared" ref="GC598" si="30367">GC597</f>
        <v>0</v>
      </c>
      <c r="GD598" s="295">
        <f t="shared" ref="GD598" si="30368">GD597</f>
        <v>0</v>
      </c>
      <c r="GE598" s="295">
        <f t="shared" ref="GE598" si="30369">GE597</f>
        <v>0</v>
      </c>
      <c r="GF598" s="295">
        <f t="shared" ref="GF598" si="30370">GF597</f>
        <v>0</v>
      </c>
      <c r="GG598" s="295" t="e">
        <f t="shared" ref="GG598" si="30371">GG597</f>
        <v>#N/A</v>
      </c>
      <c r="GH598" s="2" t="e">
        <f>INDEX(リスト!$V:$V,MATCH(中日程計画表!$D597,リスト!$D:$D,0))</f>
        <v>#N/A</v>
      </c>
      <c r="GI598" s="2" t="e">
        <f>INDEX(リスト!$A:$A,MATCH(中日程計画表!$D597,リスト!$D:$D,0))</f>
        <v>#N/A</v>
      </c>
      <c r="GJ598" s="2" t="e">
        <f>INDEX(リスト!$U:$U,MATCH(中日程計画表!$D597,リスト!$D:$D,0))</f>
        <v>#N/A</v>
      </c>
      <c r="GK598" s="5" t="e">
        <f>INDEX(リスト!$W:$W,MATCH(中日程計画表!$D597,リスト!$D:$D,0))</f>
        <v>#N/A</v>
      </c>
      <c r="GL598" s="2" t="s">
        <v>201</v>
      </c>
      <c r="GM598" s="296">
        <f t="shared" ref="GM598" si="30372">GM597</f>
        <v>0</v>
      </c>
      <c r="GN598" s="296">
        <f t="shared" ref="GN598" si="30373">GN597</f>
        <v>0</v>
      </c>
      <c r="GU598" s="461"/>
      <c r="GV598" s="460"/>
      <c r="GW598" s="460"/>
      <c r="GX598" s="461"/>
      <c r="GY598" s="461"/>
      <c r="GZ598" s="460"/>
      <c r="HA598" s="460"/>
      <c r="HB598" s="461"/>
      <c r="HC598" s="461"/>
      <c r="HD598" s="460"/>
      <c r="HE598" s="460"/>
      <c r="HF598" s="461"/>
      <c r="HG598" s="461"/>
      <c r="HH598" s="460"/>
      <c r="HI598" s="460"/>
      <c r="HJ598" s="461"/>
      <c r="HK598" s="461"/>
      <c r="HL598" s="460"/>
      <c r="HM598" s="460"/>
      <c r="HN598" s="461"/>
      <c r="HO598" s="461"/>
      <c r="HP598" s="460"/>
      <c r="HQ598" s="460"/>
      <c r="HR598" s="461"/>
      <c r="HS598" s="4"/>
    </row>
    <row r="599" spans="1:227" ht="12" customHeight="1">
      <c r="A599" s="488" t="str">
        <f t="shared" ref="A599" ca="1" si="30374">INDIRECT("リスト!A"&amp;B599+6)</f>
        <v/>
      </c>
      <c r="B599" s="486">
        <f t="shared" si="29481"/>
        <v>297</v>
      </c>
      <c r="C599" s="474" t="str">
        <f>機能グループ名</f>
        <v/>
      </c>
      <c r="D599" s="484">
        <f>機能ID</f>
        <v>0</v>
      </c>
      <c r="E599" s="482">
        <f>機能名</f>
        <v>0</v>
      </c>
      <c r="F599" s="315"/>
      <c r="G599" s="315"/>
      <c r="H599" s="315"/>
      <c r="I599" s="315"/>
      <c r="J599" s="316"/>
      <c r="K599" s="480" t="str">
        <f>担当者_SR</f>
        <v>NG</v>
      </c>
      <c r="L599" s="76"/>
      <c r="M599" s="76"/>
      <c r="N599" s="470"/>
      <c r="O599" s="474" t="str">
        <f>担当者_SRR</f>
        <v>NG</v>
      </c>
      <c r="P599" s="76"/>
      <c r="Q599" s="76"/>
      <c r="R599" s="470"/>
      <c r="S599" s="474" t="str">
        <f>担当者_DS</f>
        <v>NG</v>
      </c>
      <c r="T599" s="76"/>
      <c r="U599" s="76"/>
      <c r="V599" s="470"/>
      <c r="W599" s="472" t="str">
        <f>担当者_DSR</f>
        <v>NG</v>
      </c>
      <c r="X599" s="76"/>
      <c r="Y599" s="76"/>
      <c r="Z599" s="470"/>
      <c r="AA599" s="476"/>
      <c r="AB599" s="79"/>
      <c r="AC599" s="79"/>
      <c r="AD599" s="470">
        <f>IF(AC600 &lt;&gt; "",1,0)</f>
        <v>0</v>
      </c>
      <c r="AE599" s="472" t="str">
        <f>担当者_CD</f>
        <v>NG</v>
      </c>
      <c r="AF599" s="76"/>
      <c r="AG599" s="76"/>
      <c r="AH599" s="470"/>
      <c r="AI599" s="472" t="str">
        <f>担当者_DD</f>
        <v>NG</v>
      </c>
      <c r="AJ599" s="76"/>
      <c r="AK599" s="76"/>
      <c r="AL599" s="470"/>
      <c r="AM599" s="476"/>
      <c r="AN599" s="79"/>
      <c r="AO599" s="79"/>
      <c r="AP599" s="470">
        <f>IF(AO600 &lt;&gt; "",1,0)</f>
        <v>0</v>
      </c>
      <c r="AQ599" s="472" t="str">
        <f>担当者_MCL</f>
        <v>NG</v>
      </c>
      <c r="AR599" s="76"/>
      <c r="AS599" s="76"/>
      <c r="AT599" s="470"/>
      <c r="AU599" s="472" t="str">
        <f>担当者_MCLR</f>
        <v>NG</v>
      </c>
      <c r="AV599" s="76"/>
      <c r="AW599" s="76"/>
      <c r="AX599" s="470"/>
      <c r="AY599" s="476"/>
      <c r="AZ599" s="79"/>
      <c r="BA599" s="79"/>
      <c r="BB599" s="470">
        <f>IF(BA600 &lt;&gt; "",1,0)</f>
        <v>0</v>
      </c>
      <c r="BC599" s="474" t="str">
        <f>担当者_MT</f>
        <v>NG</v>
      </c>
      <c r="BD599" s="76"/>
      <c r="BE599" s="76"/>
      <c r="BF599" s="470"/>
      <c r="BG599" s="472" t="str">
        <f>担当者_M検</f>
        <v>NG</v>
      </c>
      <c r="BH599" s="76"/>
      <c r="BI599" s="76"/>
      <c r="BJ599" s="470"/>
      <c r="BK599" s="476"/>
      <c r="BL599" s="79"/>
      <c r="BM599" s="79"/>
      <c r="BN599" s="470">
        <v>0</v>
      </c>
      <c r="BO599" s="474" t="str">
        <f>担当者_モテ</f>
        <v>NG</v>
      </c>
      <c r="BP599" s="76"/>
      <c r="BQ599" s="76"/>
      <c r="BR599" s="470"/>
      <c r="BS599" s="472" t="str">
        <f>担当者_モテR</f>
        <v>NG</v>
      </c>
      <c r="BT599" s="76"/>
      <c r="BU599" s="76"/>
      <c r="BV599" s="470"/>
      <c r="BW599" s="468">
        <f t="shared" ref="BW599" si="30375">IFERROR(SUM(IF(K599&lt;&gt;"NG",N599*K$1,0),IF(O599&lt;&gt;"NG",R599*O$1,0),IF(S599&lt;&gt;"NG",V599*S$1,0),IF(W599&lt;&gt;"NG",Z599*W$1,0),IF(AA599&lt;&gt;"NG",AD599*AA$1,0),IF(AE599&lt;&gt;"NG",AH599*AE$1,0),IF(AI599&lt;&gt;"NG",AL599*AI$1,0),IF(AM599&lt;&gt;"NG",AP599*AM$1,0),IF(AQ599&lt;&gt;"NG",AT599*AQ$1,0),IF(AU599&lt;&gt;"NG",AX599*AU$1,0),IF(AY599&lt;&gt;"NG",BB599*AY$1,0),IF(BC599&lt;&gt;"NG",BF599*BC$1,0),IF(BG599&lt;&gt;"NG",BJ599*BG$1,0),IF(BK599&lt;&gt;"NG",BN599*BK$1,0),IF(BO599&lt;&gt;"NG",BR599*BO$1,0),IF(BS599&lt;&gt;"NG",BV599*BS$1,0))/SUM(IF(K599&lt;&gt;"NG",K$1,0),IF(O599&lt;&gt;"NG",O$1,0),IF(S599&lt;&gt;"NG",S$1,0),IF(W599&lt;&gt;"NG",W$1,0),IF(AA599&lt;&gt;"NG",AA$1,0),IF(AE599&lt;&gt;"NG",AE$1,0),IF(AI599&lt;&gt;"NG",AI$1,0),IF(AM599&lt;&gt;"NG",AM$1,0),IF(AQ599&lt;&gt;"NG",AQ$1,0),IF(AU599&lt;&gt;"NG",AU$1,0),IF(AY599&lt;&gt;"NG",AY$1,0),IF(BC599&lt;&gt;"NG",BC$1,0),IF(BG599&lt;&gt;"NG",BG$1,0),IF(BK599&lt;&gt;"NG",BK$1,0),IF(BO599&lt;&gt;"NG",BO$1,0),IF(BS599&lt;&gt;"NG",BS$1,0)),0)</f>
        <v>0</v>
      </c>
      <c r="BX599" s="466"/>
      <c r="BY599" s="490"/>
      <c r="BZ599" s="5"/>
      <c r="CA599" s="32">
        <f t="shared" ref="CA599:CA605" si="30376">IF(AND($M599&lt;&gt;$BZ$5,$M599&lt;=$BZ$6,$M599&lt;&gt;$BZ$7),1,0)</f>
        <v>0</v>
      </c>
      <c r="CB599" s="32">
        <f t="shared" ref="CB599:CB605" si="30377">IF(AND($Q599&lt;&gt;$BZ$5,$Q599&lt;=$BZ$6,$Q599&lt;&gt;$BZ$7),1,0)</f>
        <v>0</v>
      </c>
      <c r="CC599" s="32">
        <f t="shared" ref="CC599:CC605" si="30378">IF(AND($U599&lt;&gt;$BZ$5,$U599&lt;=$BZ$6,$U599&lt;&gt;$BZ$7),1,0)</f>
        <v>0</v>
      </c>
      <c r="CD599" s="32">
        <f t="shared" ref="CD599:CD605" si="30379">IF(AND($Y599&lt;&gt;$BZ$5,$Y599&lt;=$BZ$6,$Y599&lt;&gt;$BZ$7),1,0)</f>
        <v>0</v>
      </c>
      <c r="CE599" s="32">
        <f t="shared" ref="CE599:CE605" si="30380">IF(AND($AG599&lt;&gt;$BZ$5,$AG599&lt;=$BZ$6,$AG599&lt;&gt;$BZ$7),1,0)</f>
        <v>0</v>
      </c>
      <c r="CF599" s="32">
        <f t="shared" ref="CF599:CF605" si="30381">IF(AND($AK599&lt;&gt;$BZ$5,$AK599&lt;=$BZ$6,$AK599&lt;&gt;$BZ$7),1,0)</f>
        <v>0</v>
      </c>
      <c r="CG599" s="32">
        <f t="shared" ref="CG599:CG605" si="30382">IF(AND($AS599&lt;&gt;$BZ$5,$AS599&lt;=$BZ$6,$AS599&lt;&gt;$BZ$7),1,0)</f>
        <v>0</v>
      </c>
      <c r="CH599" s="32">
        <f t="shared" ref="CH599:CH605" si="30383">IF(AND($AW599&lt;&gt;$BZ$5,$AW599&lt;=$BZ$6,$AW599&lt;&gt;$BZ$7),1,0)</f>
        <v>0</v>
      </c>
      <c r="CI599" s="32">
        <f t="shared" ref="CI599:CI605" si="30384">IF(AND($BE599&lt;&gt;$BZ$5,$BE599&lt;=$BZ$6,$BE599&lt;&gt;$BZ$7),1,0)</f>
        <v>0</v>
      </c>
      <c r="CJ599" s="32">
        <f t="shared" ref="CJ599:CJ605" si="30385">IF(AND($BI599&lt;&gt;$BZ$5,$BI599&lt;=$BZ$6,$BI599&lt;&gt;$BZ$7),1,0)</f>
        <v>0</v>
      </c>
      <c r="CK599" s="32">
        <f t="shared" ref="CK599:CK605" si="30386">IF(AND($BQ599&lt;&gt;$BZ$5,$BQ599&lt;=$BZ$6,$BQ599&lt;&gt;$BZ$7),1,0)</f>
        <v>0</v>
      </c>
      <c r="CL599" s="32">
        <f t="shared" ref="CL599:CL605" si="30387">IF(AND($BU599&lt;&gt;$BZ$5,$BU599&lt;=$BZ$6,$BU599&lt;&gt;$BZ$7),1,0)</f>
        <v>0</v>
      </c>
      <c r="CO599" s="32">
        <f>IF(AND($M599&lt;&gt;$CN$5,$M599&lt;=$CN$6,$M599&lt;&gt;$CN$7),1,0)</f>
        <v>0</v>
      </c>
      <c r="CP599" s="32">
        <f>IF(AND($Q599&lt;&gt;$CN$5,$Q599&lt;=$CN$6,$Q599&lt;&gt;$CN$7),1,0)</f>
        <v>0</v>
      </c>
      <c r="CQ599" s="32">
        <f>IF(AND($U599&lt;&gt;$CN$5,$U599&lt;=$CN$6,$U599&lt;&gt;$CN$7),1,0)</f>
        <v>0</v>
      </c>
      <c r="CR599" s="32">
        <f>IF(AND($Y599&lt;&gt;$CN$5,$Y599&lt;=$CN$6,$Y599&lt;&gt;$CN$7),1,0)</f>
        <v>0</v>
      </c>
      <c r="CS599" s="32">
        <f>IF(AND($AG599&lt;&gt;$CN$5,$AG599&lt;=$CN$6,$AG599&lt;&gt;$CN$7),1,0)</f>
        <v>0</v>
      </c>
      <c r="CT599" s="32">
        <f>IF(AND($AK599&lt;&gt;$CN$5,$AK599&lt;=$CN$6,$AK599&lt;&gt;$CN$7),1,0)</f>
        <v>0</v>
      </c>
      <c r="CU599" s="32">
        <f>IF(AND($AS599&lt;&gt;$CN$5,$AS599&lt;=$CN$6,$AS599&lt;&gt;$CN$7),1,0)</f>
        <v>0</v>
      </c>
      <c r="CV599" s="32">
        <f>IF(AND($AW599&lt;&gt;$CN$5,$AW599&lt;=$CN$6,$AW599&lt;&gt;$CN$7),1,0)</f>
        <v>0</v>
      </c>
      <c r="CW599" s="32">
        <f>IF(AND($BE599&lt;&gt;$CN$5,$BE599&lt;=$CN$6,$BE599&lt;&gt;$CN$7),1,0)</f>
        <v>0</v>
      </c>
      <c r="CX599" s="32">
        <f>IF(AND($BI599&lt;&gt;$CN$5,$BI599&lt;=$CN$6,$BI599&lt;&gt;$CN$7),1,0)</f>
        <v>0</v>
      </c>
      <c r="CY599" s="32">
        <f>IF(AND($BQ599&lt;&gt;$CN$5,$BQ599&lt;=$CN$6,$BQ599&lt;&gt;$CN$7),1,0)</f>
        <v>0</v>
      </c>
      <c r="CZ599" s="32">
        <f>IF(AND($BU599&lt;&gt;$CN$5,$BU599&lt;=$CN$6,$BU599&lt;&gt;$CN$7),1,0)</f>
        <v>0</v>
      </c>
      <c r="DC599" s="32">
        <f>IF(AND($M599&lt;&gt;$DB$5,$M599&lt;=$DB$6,$M599&lt;&gt;$CN$7),1,0)</f>
        <v>0</v>
      </c>
      <c r="DD599" s="32">
        <f>IF(AND($Q599&lt;&gt;$DB$5,$Q599&lt;=$DB$6,$Q599&lt;&gt;$CN$7),1,0)</f>
        <v>0</v>
      </c>
      <c r="DE599" s="32">
        <f>IF(AND($U599&lt;&gt;$DB$5,$U599&lt;=$DB$6,$U599&lt;&gt;$CN$7),1,0)</f>
        <v>0</v>
      </c>
      <c r="DF599" s="32">
        <f>IF(AND($Y599&lt;&gt;$DB$5,$Y599&lt;=$DB$6,$Y599&lt;&gt;$CN$7),1,0)</f>
        <v>0</v>
      </c>
      <c r="DG599" s="32">
        <f>IF(AND($AG599&lt;&gt;$DB$5,$AG599&lt;=$DB$6,$AG599&lt;&gt;$CN$7),1,0)</f>
        <v>0</v>
      </c>
      <c r="DH599" s="32">
        <f>IF(AND($AK599&lt;&gt;$DB$5,$AK599&lt;=$DB$6,$AK599&lt;&gt;$CN$7),1,0)</f>
        <v>0</v>
      </c>
      <c r="DI599" s="32">
        <f>IF(AND($AS599&lt;&gt;$DB$5,$AS599&lt;=$DB$6,$AS599&lt;&gt;$CN$7),1,0)</f>
        <v>0</v>
      </c>
      <c r="DJ599" s="32">
        <f>IF(AND($AW599&lt;&gt;$DB$5,$AW599&lt;=$DB$6,$AW599&lt;&gt;$CN$7),1,0)</f>
        <v>0</v>
      </c>
      <c r="DK599" s="32">
        <f>IF(AND($BE599&lt;&gt;$DB$5,$BE599&lt;=$DB$6,$BE599&lt;&gt;$CN$7),1,0)</f>
        <v>0</v>
      </c>
      <c r="DL599" s="32">
        <f>IF(AND($BI599&lt;&gt;$DB$5,$BI599&lt;=$DB$6,$BI599&lt;&gt;$CN$7),1,0)</f>
        <v>0</v>
      </c>
      <c r="DM599" s="32">
        <f>IF(AND($BQ599&lt;&gt;$DB$5,$BQ599&lt;=$DB$6,$BQ599&lt;&gt;$CN$7),1,0)</f>
        <v>0</v>
      </c>
      <c r="DN599" s="32">
        <f>IF(AND($BU599&lt;&gt;$DB$5,$BU599&lt;=$DB$6,$BU599&lt;&gt;$CN$7),1,0)</f>
        <v>0</v>
      </c>
      <c r="DQ599" s="32">
        <f t="shared" si="29495"/>
        <v>0</v>
      </c>
      <c r="DR599" s="32">
        <f t="shared" si="29496"/>
        <v>0</v>
      </c>
      <c r="DS599" s="32">
        <f t="shared" si="29497"/>
        <v>0</v>
      </c>
      <c r="DT599" s="32">
        <f t="shared" si="29498"/>
        <v>0</v>
      </c>
      <c r="DU599" s="32">
        <f t="shared" si="29499"/>
        <v>0</v>
      </c>
      <c r="DV599" s="32">
        <f t="shared" si="29500"/>
        <v>0</v>
      </c>
      <c r="DW599" s="32">
        <f t="shared" si="29501"/>
        <v>0</v>
      </c>
      <c r="DX599" s="32">
        <f t="shared" si="29502"/>
        <v>0</v>
      </c>
      <c r="DY599" s="32">
        <f t="shared" si="29503"/>
        <v>0</v>
      </c>
      <c r="DZ599" s="32">
        <f t="shared" si="29504"/>
        <v>0</v>
      </c>
      <c r="EA599" s="32">
        <f t="shared" si="29505"/>
        <v>0</v>
      </c>
      <c r="EB599" s="32">
        <f t="shared" si="29506"/>
        <v>0</v>
      </c>
      <c r="EE599" s="328">
        <f>IF(M599&lt;&gt;"",IF(M599&lt;=$ED$6,1,IF(L599&gt;$ED$6,0,NETWORKDAYS(L599,$ED$6,祭日リスト)/NETWORKDAYS(L599,M599,祭日リスト)))*$GG599*週間進捗報告書!$G$9,0)</f>
        <v>0</v>
      </c>
      <c r="EF599" s="328">
        <f>IF(Q599&lt;&gt;"",IF(Q599&lt;=$ED$6,1,IF(P599&gt;$ED$6,0,NETWORKDAYS(P599,$ED$6,祭日リスト)/NETWORKDAYS(P599,Q599,祭日リスト)))*$GG599*週間進捗報告書!$G$10,0)</f>
        <v>0</v>
      </c>
      <c r="EG599" s="328">
        <f>IF(U599&lt;&gt;"",IF(U599&lt;=$ED$6,1,IF(T599&gt;$ED$6,0,NETWORKDAYS(T599,$ED$6,祭日リスト)/NETWORKDAYS(T599,U599,祭日リスト)))*$GG599*週間進捗報告書!$G$11,0)</f>
        <v>0</v>
      </c>
      <c r="EH599" s="328">
        <f>IF(Y599&lt;&gt;"",IF(Y599&lt;=$ED$6,1,IF(X599&gt;$ED$6,0,NETWORKDAYS(X599,$ED$6,祭日リスト)/NETWORKDAYS(X599,Y599,祭日リスト)))*$GG599*週間進捗報告書!$G$12,0)</f>
        <v>0</v>
      </c>
      <c r="EI599" s="328">
        <f>IF(AG599&lt;&gt;"",IF(AG599&lt;=$ED$6,1,IF(AF599&gt;$ED$6,0,NETWORKDAYS(AF599,$ED$6,祭日リスト)/NETWORKDAYS(AF599,AG599,祭日リスト)))*$GG599*週間進捗報告書!$G$13,0)</f>
        <v>0</v>
      </c>
      <c r="EJ599" s="328">
        <f>IF(AK599&lt;&gt;"",IF(AK599&lt;=$ED$6,1,IF(AJ599&gt;$ED$6,0,NETWORKDAYS(AJ599,$ED$6,祭日リスト)/NETWORKDAYS(AJ599,AK599,祭日リスト)))*$GG599*週間進捗報告書!$G$14,0)</f>
        <v>0</v>
      </c>
      <c r="EK599" s="328">
        <f>IF(AS599&lt;&gt;"",IF(AS599&lt;=$ED$6,1,IF(AR599&gt;$ED$6,0,NETWORKDAYS(AR599,$ED$6,祭日リスト)/NETWORKDAYS(AR599,AS599,祭日リスト)))*$GG599*週間進捗報告書!$G$15,0)</f>
        <v>0</v>
      </c>
      <c r="EL599" s="328">
        <f>IF(AW599&lt;&gt;"",IF(AW599&lt;=$ED$6,1,IF(AV599&gt;$ED$6,0,NETWORKDAYS(AV599,$ED$6,祭日リスト)/NETWORKDAYS(AV599,AW599,祭日リスト)))*$GG599*週間進捗報告書!$G$16,0)</f>
        <v>0</v>
      </c>
      <c r="EM599" s="328">
        <f>IF(BE599&lt;&gt;"",IF(BE599&lt;=$ED$6,1,IF(BD599&gt;$ED$6,0,NETWORKDAYS(BD599,$ED$6,祭日リスト)/NETWORKDAYS(BD599,BE599,祭日リスト)))*$GG599*週間進捗報告書!$G$17,0)</f>
        <v>0</v>
      </c>
      <c r="EN599" s="328">
        <f>IF(BI599&lt;&gt;"",IF(BI599&lt;=$ED$6,1,IF(BH599&gt;$ED$6,0,NETWORKDAYS(BH599,$ED$6,祭日リスト)/NETWORKDAYS(BH599,BI599,祭日リスト)))*$GG599*週間進捗報告書!$G$18,0)</f>
        <v>0</v>
      </c>
      <c r="EO599" s="328">
        <f>IF(BQ599&lt;&gt;"",IF(BQ599&lt;=$ED$6,1,IF(BP599&gt;$ED$6,0,NETWORKDAYS(BP599,$ED$6,祭日リスト)/NETWORKDAYS(BP599,BQ599,祭日リスト)))*$GG599*週間進捗報告書!$G$19,0)</f>
        <v>0</v>
      </c>
      <c r="EP599" s="328">
        <f>IF(BU599&lt;&gt;"",IF(BU599&lt;=$ED$6,1,IF(BT599&gt;$ED$6,0,NETWORKDAYS(BT599,$ED$6,祭日リスト)/NETWORKDAYS(BT599,BU599,祭日リスト)))*$GG599*週間進捗報告書!$G$20,0)</f>
        <v>0</v>
      </c>
      <c r="ER599" s="547">
        <f t="shared" ref="ER599:FC599" si="30388">EE599-EE600</f>
        <v>0</v>
      </c>
      <c r="ES599" s="547">
        <f t="shared" si="30388"/>
        <v>0</v>
      </c>
      <c r="ET599" s="547">
        <f t="shared" si="30388"/>
        <v>0</v>
      </c>
      <c r="EU599" s="547">
        <f t="shared" si="30388"/>
        <v>0</v>
      </c>
      <c r="EV599" s="547">
        <f t="shared" si="30388"/>
        <v>0</v>
      </c>
      <c r="EW599" s="547">
        <f t="shared" si="30388"/>
        <v>0</v>
      </c>
      <c r="EX599" s="547">
        <f t="shared" si="30388"/>
        <v>0</v>
      </c>
      <c r="EY599" s="547">
        <f t="shared" si="30388"/>
        <v>0</v>
      </c>
      <c r="EZ599" s="547">
        <f t="shared" si="30388"/>
        <v>0</v>
      </c>
      <c r="FA599" s="547">
        <f t="shared" si="30388"/>
        <v>0</v>
      </c>
      <c r="FB599" s="547">
        <f t="shared" si="30388"/>
        <v>0</v>
      </c>
      <c r="FC599" s="547">
        <f t="shared" si="30388"/>
        <v>0</v>
      </c>
      <c r="FD599" s="547">
        <f t="shared" ref="FD599" si="30389">SUM(ER599:FC600)</f>
        <v>0</v>
      </c>
      <c r="FE599" s="333"/>
      <c r="FG599" s="32">
        <f>IF(AND($M599&lt;&gt;$FF$7),1,0)</f>
        <v>0</v>
      </c>
      <c r="FH599" s="32">
        <f>IF(AND($Q599&lt;&gt;$FF$7),1,0)</f>
        <v>0</v>
      </c>
      <c r="FI599" s="32">
        <f>IF(AND($U599&lt;&gt;$FF$7),1,0)</f>
        <v>0</v>
      </c>
      <c r="FJ599" s="32">
        <f>IF(AND($Y599&lt;&gt;$FF$7),1,0)</f>
        <v>0</v>
      </c>
      <c r="FK599" s="32">
        <f>IF(AND($AG599&lt;&gt;$FF$7),1,0)</f>
        <v>0</v>
      </c>
      <c r="FL599" s="32">
        <f>IF(AND($AK599&lt;&gt;$FF$7),1,0)</f>
        <v>0</v>
      </c>
      <c r="FM599" s="32">
        <f>IF(AND($AS599&lt;&gt;$FF$7),1,0)</f>
        <v>0</v>
      </c>
      <c r="FN599" s="32">
        <f>IF(AND($AW599&lt;&gt;$FF$7),1,0)</f>
        <v>0</v>
      </c>
      <c r="FO599" s="32">
        <f>IF(AND($BE599&lt;&gt;$FF$7),1,0)</f>
        <v>0</v>
      </c>
      <c r="FP599" s="32">
        <f>IF(AND($BI599&lt;&gt;$FF$7),1,0)</f>
        <v>0</v>
      </c>
      <c r="FQ599" s="32">
        <f>IF(AND($BQ599&lt;&gt;$FF$7),1,0)</f>
        <v>0</v>
      </c>
      <c r="FR599" s="32">
        <f>IF(AND($BU599&lt;&gt;$FF$7),1,0)</f>
        <v>0</v>
      </c>
      <c r="FU599" s="294">
        <f t="shared" ref="FU599:FU605" si="30390">IF($K599&lt;&gt;"NG",$GG599,0)</f>
        <v>0</v>
      </c>
      <c r="FV599" s="294">
        <f t="shared" ref="FV599:FV605" si="30391">IF($O599&lt;&gt;"NG",$GG599,0)</f>
        <v>0</v>
      </c>
      <c r="FW599" s="294">
        <f t="shared" ref="FW599:FW605" si="30392">IF($S599&lt;&gt;"NG",$GG599,0)</f>
        <v>0</v>
      </c>
      <c r="FX599" s="294">
        <f t="shared" ref="FX599:FX605" si="30393">IF($W599&lt;&gt;"NG",$GG599,0)</f>
        <v>0</v>
      </c>
      <c r="FY599" s="294">
        <f t="shared" ref="FY599:FY605" si="30394">IF($AE599&lt;&gt;"NG",$GG599,0)</f>
        <v>0</v>
      </c>
      <c r="FZ599" s="294">
        <f t="shared" ref="FZ599:FZ605" si="30395">IF($AI599&lt;&gt;"NG",$GG599,0)</f>
        <v>0</v>
      </c>
      <c r="GA599" s="294">
        <f t="shared" ref="GA599:GA605" si="30396">IF($AQ599&lt;&gt;"NG",$GG599,0)</f>
        <v>0</v>
      </c>
      <c r="GB599" s="294">
        <f t="shared" ref="GB599:GB605" si="30397">IF($AU599&lt;&gt;"NG",$GG599,0)</f>
        <v>0</v>
      </c>
      <c r="GC599" s="294">
        <f t="shared" ref="GC599:GC605" si="30398">IF($BC599&lt;&gt;"NG",$GG599,0)</f>
        <v>0</v>
      </c>
      <c r="GD599" s="294">
        <f t="shared" ref="GD599:GD605" si="30399">IF($BG599&lt;&gt;"NG",$GG599,0)</f>
        <v>0</v>
      </c>
      <c r="GE599" s="294">
        <f t="shared" ref="GE599:GE605" si="30400">IF($BO599&lt;&gt;"NG",$GG599,0)</f>
        <v>0</v>
      </c>
      <c r="GF599" s="294">
        <f t="shared" ref="GF599:GF605" si="30401">IF($BS599&lt;&gt;"NG",$GG599,0)</f>
        <v>0</v>
      </c>
      <c r="GG599" s="294" t="e">
        <f>VLOOKUP($D599,リスト!$D:$S,15,FALSE)</f>
        <v>#N/A</v>
      </c>
      <c r="GH599" s="2" t="e">
        <f>INDEX(リスト!$V:$V,MATCH(中日程計画表!$D599,リスト!$D:$D,0))</f>
        <v>#N/A</v>
      </c>
      <c r="GI599" s="2" t="e">
        <f>INDEX(リスト!$A:$A,MATCH(中日程計画表!$D599,リスト!$D:$D,0))</f>
        <v>#N/A</v>
      </c>
      <c r="GJ599" s="2" t="e">
        <f>INDEX(リスト!$U:$U,MATCH(中日程計画表!$D599,リスト!$D:$D,0))</f>
        <v>#N/A</v>
      </c>
      <c r="GK599" s="5" t="e">
        <f>INDEX(リスト!$W:$W,MATCH(中日程計画表!$D599,リスト!$D:$D,0))</f>
        <v>#N/A</v>
      </c>
      <c r="GL599" s="2" t="s">
        <v>200</v>
      </c>
      <c r="GM599" s="296">
        <f>D599</f>
        <v>0</v>
      </c>
      <c r="GN599" s="296">
        <f>E599</f>
        <v>0</v>
      </c>
      <c r="GU599" s="460" t="str">
        <f t="shared" ref="GU599" si="30402">AE599</f>
        <v>NG</v>
      </c>
      <c r="GV599" s="460">
        <f t="shared" ref="GV599" si="30403">EI599</f>
        <v>0</v>
      </c>
      <c r="GW599" s="460">
        <f t="shared" ref="GW599" si="30404">EI600</f>
        <v>0</v>
      </c>
      <c r="GX599" s="462">
        <f t="shared" ref="GX599" si="30405">EV599</f>
        <v>0</v>
      </c>
      <c r="GY599" s="460" t="str">
        <f t="shared" ref="GY599" si="30406">AI599</f>
        <v>NG</v>
      </c>
      <c r="GZ599" s="460">
        <f t="shared" ref="GZ599" si="30407">EJ599</f>
        <v>0</v>
      </c>
      <c r="HA599" s="460">
        <f t="shared" ref="HA599" si="30408">EJ600</f>
        <v>0</v>
      </c>
      <c r="HB599" s="462">
        <f t="shared" ref="HB599" si="30409">EW599</f>
        <v>0</v>
      </c>
      <c r="HC599" s="460" t="str">
        <f t="shared" ref="HC599" si="30410">AQ599</f>
        <v>NG</v>
      </c>
      <c r="HD599" s="460">
        <f t="shared" ref="HD599" si="30411">EK599</f>
        <v>0</v>
      </c>
      <c r="HE599" s="460">
        <f t="shared" ref="HE599" si="30412">EK600</f>
        <v>0</v>
      </c>
      <c r="HF599" s="462">
        <f t="shared" ref="HF599" si="30413">EX599</f>
        <v>0</v>
      </c>
      <c r="HG599" s="460" t="str">
        <f t="shared" ref="HG599" si="30414">AU599</f>
        <v>NG</v>
      </c>
      <c r="HH599" s="460">
        <f t="shared" ref="HH599" si="30415">EL599</f>
        <v>0</v>
      </c>
      <c r="HI599" s="460">
        <f t="shared" ref="HI599" si="30416">EL600</f>
        <v>0</v>
      </c>
      <c r="HJ599" s="462">
        <f t="shared" ref="HJ599" si="30417">EY599</f>
        <v>0</v>
      </c>
      <c r="HK599" s="460" t="str">
        <f t="shared" ref="HK599" si="30418">BC599</f>
        <v>NG</v>
      </c>
      <c r="HL599" s="460">
        <f t="shared" ref="HL599" si="30419">EM599</f>
        <v>0</v>
      </c>
      <c r="HM599" s="460">
        <f t="shared" ref="HM599" si="30420">EM600</f>
        <v>0</v>
      </c>
      <c r="HN599" s="462">
        <f t="shared" ref="HN599" si="30421">EZ599</f>
        <v>0</v>
      </c>
      <c r="HO599" s="460" t="str">
        <f t="shared" ref="HO599" si="30422">BG599</f>
        <v>NG</v>
      </c>
      <c r="HP599" s="460">
        <f t="shared" ref="HP599" si="30423">EN599</f>
        <v>0</v>
      </c>
      <c r="HQ599" s="460">
        <f t="shared" ref="HQ599" si="30424">EN600</f>
        <v>0</v>
      </c>
      <c r="HR599" s="462">
        <f t="shared" ref="HR599" si="30425">FA599</f>
        <v>0</v>
      </c>
      <c r="HS599" s="332"/>
    </row>
    <row r="600" spans="1:227" ht="12" customHeight="1">
      <c r="A600" s="489"/>
      <c r="B600" s="487"/>
      <c r="C600" s="475"/>
      <c r="D600" s="485"/>
      <c r="E600" s="483"/>
      <c r="F600" s="317"/>
      <c r="G600" s="317"/>
      <c r="H600" s="317"/>
      <c r="I600" s="317"/>
      <c r="J600" s="316"/>
      <c r="K600" s="481"/>
      <c r="L600" s="77"/>
      <c r="M600" s="77"/>
      <c r="N600" s="471"/>
      <c r="O600" s="475"/>
      <c r="P600" s="77"/>
      <c r="Q600" s="77"/>
      <c r="R600" s="471"/>
      <c r="S600" s="475"/>
      <c r="T600" s="77"/>
      <c r="U600" s="77"/>
      <c r="V600" s="471"/>
      <c r="W600" s="473"/>
      <c r="X600" s="77"/>
      <c r="Y600" s="77"/>
      <c r="Z600" s="471"/>
      <c r="AA600" s="477"/>
      <c r="AB600" s="80"/>
      <c r="AC600" s="80"/>
      <c r="AD600" s="471"/>
      <c r="AE600" s="473"/>
      <c r="AF600" s="77"/>
      <c r="AG600" s="77"/>
      <c r="AH600" s="471"/>
      <c r="AI600" s="473"/>
      <c r="AJ600" s="77"/>
      <c r="AK600" s="77"/>
      <c r="AL600" s="471"/>
      <c r="AM600" s="477"/>
      <c r="AN600" s="80"/>
      <c r="AO600" s="80"/>
      <c r="AP600" s="471"/>
      <c r="AQ600" s="473"/>
      <c r="AR600" s="77"/>
      <c r="AS600" s="77"/>
      <c r="AT600" s="471"/>
      <c r="AU600" s="473"/>
      <c r="AV600" s="77"/>
      <c r="AW600" s="77"/>
      <c r="AX600" s="471"/>
      <c r="AY600" s="477"/>
      <c r="AZ600" s="80"/>
      <c r="BA600" s="80"/>
      <c r="BB600" s="471"/>
      <c r="BC600" s="475"/>
      <c r="BD600" s="77"/>
      <c r="BE600" s="77"/>
      <c r="BF600" s="471"/>
      <c r="BG600" s="473"/>
      <c r="BH600" s="77"/>
      <c r="BI600" s="77"/>
      <c r="BJ600" s="471"/>
      <c r="BK600" s="477"/>
      <c r="BL600" s="80"/>
      <c r="BM600" s="80"/>
      <c r="BN600" s="471"/>
      <c r="BO600" s="475"/>
      <c r="BP600" s="77"/>
      <c r="BQ600" s="77"/>
      <c r="BR600" s="471"/>
      <c r="BS600" s="473"/>
      <c r="BT600" s="77"/>
      <c r="BU600" s="77"/>
      <c r="BV600" s="471"/>
      <c r="BW600" s="469"/>
      <c r="BX600" s="467"/>
      <c r="BY600" s="490"/>
      <c r="CA600" s="19">
        <f t="shared" ref="CA600:CA606" si="30426">IF(AND($N599=1,$M600&lt;&gt;$BZ$7),1,0)</f>
        <v>0</v>
      </c>
      <c r="CB600" s="19">
        <f t="shared" ref="CB600:CB606" si="30427">IF(AND($R599=1,$Q600&lt;&gt;$BZ$7),1,0)</f>
        <v>0</v>
      </c>
      <c r="CC600" s="19">
        <f t="shared" ref="CC600:CC606" si="30428">IF(AND($V599=1,$U600&lt;&gt;$BZ$7),1,0)</f>
        <v>0</v>
      </c>
      <c r="CD600" s="19">
        <f t="shared" ref="CD600:CD606" si="30429">IF(AND($Z599=1,$Y600&lt;&gt;$BZ$7),1,0)</f>
        <v>0</v>
      </c>
      <c r="CE600" s="19">
        <f t="shared" ref="CE600:CE606" si="30430">IF(AND($AH599=1,$AG600&lt;&gt;$BZ$7),1,0)</f>
        <v>0</v>
      </c>
      <c r="CF600" s="19">
        <f t="shared" ref="CF600:CF606" si="30431">IF(AND($AL599=1,$AK600&lt;&gt;$BZ$7),1,0)</f>
        <v>0</v>
      </c>
      <c r="CG600" s="19">
        <f t="shared" ref="CG600:CG606" si="30432">IF(AND($AT599=1,$AS600&lt;&gt;$BZ$7),1,0)</f>
        <v>0</v>
      </c>
      <c r="CH600" s="19">
        <f t="shared" ref="CH600:CH606" si="30433">IF(AND($AX599=1,$AW600&lt;&gt;$BZ$7),1,0)</f>
        <v>0</v>
      </c>
      <c r="CI600" s="19">
        <f t="shared" ref="CI600:CI606" si="30434">IF(AND($BF599=1,$BE600&lt;&gt;$BZ$7),1,0)</f>
        <v>0</v>
      </c>
      <c r="CJ600" s="19">
        <f t="shared" ref="CJ600:CJ606" si="30435">IF(AND($BJ599=1,$BI600&lt;&gt;$BZ$7),1,0)</f>
        <v>0</v>
      </c>
      <c r="CK600" s="19">
        <f t="shared" ref="CK600:CK606" si="30436">IF(AND($BR599=1,$BQ600&lt;&gt;$BZ$7),1,0)</f>
        <v>0</v>
      </c>
      <c r="CL600" s="19">
        <f t="shared" ref="CL600:CL606" si="30437">IF(AND($BV599=1,$BU600&lt;&gt;$BZ$7),1,0)</f>
        <v>0</v>
      </c>
      <c r="CO600" s="19">
        <f>IF(AND($M600&lt;&gt;$CN$7,$M600&lt;=$CN$6),1,0)</f>
        <v>0</v>
      </c>
      <c r="CP600" s="19">
        <f>IF(AND($Q600&lt;&gt;$CN$7,$Q600&lt;=$CN$6),1,0)</f>
        <v>0</v>
      </c>
      <c r="CQ600" s="19">
        <f>IF(AND($U600&lt;&gt;$CN$7,$U600&lt;=$CN$6),1,0)</f>
        <v>0</v>
      </c>
      <c r="CR600" s="19">
        <f>IF(AND($Y600&lt;&gt;$CN$7,$Y600&lt;=$CN$6),1,0)</f>
        <v>0</v>
      </c>
      <c r="CS600" s="19">
        <f>IF(AND($AG600&lt;&gt;$CN$7,$AG600&lt;=$CN$6),1,0)</f>
        <v>0</v>
      </c>
      <c r="CT600" s="19">
        <f>IF(AND($AK600&lt;&gt;$CN$7,$AK600&lt;=$CN$6),1,0)</f>
        <v>0</v>
      </c>
      <c r="CU600" s="19">
        <f>IF(AND($AS600&lt;&gt;$CN$7,$AS600&lt;=$CN$6),1,0)</f>
        <v>0</v>
      </c>
      <c r="CV600" s="19">
        <f>IF(AND($AW600&lt;&gt;$CN$7,$AW600&lt;=$CN$6),1,0)</f>
        <v>0</v>
      </c>
      <c r="CW600" s="19">
        <f>IF(AND($BE600&lt;&gt;$CN$7,$BE600&lt;=$CN$6),1,0)</f>
        <v>0</v>
      </c>
      <c r="CX600" s="19">
        <f>IF(AND($BI600&lt;&gt;$CN$7,$BI600&lt;=$CN$6),1,0)</f>
        <v>0</v>
      </c>
      <c r="CY600" s="19">
        <f>IF(AND($BQ600&lt;&gt;$CN$7,$BQ600&lt;=$CN$6),1,0)</f>
        <v>0</v>
      </c>
      <c r="CZ600" s="19">
        <f>IF(AND($BU600&lt;&gt;$CN$7,$BU600&lt;=$CN$6),1,0)</f>
        <v>0</v>
      </c>
      <c r="DC600" s="19">
        <f>IF($N599=1,1,0)</f>
        <v>0</v>
      </c>
      <c r="DD600" s="19">
        <f>IF($R599=1,1,0)</f>
        <v>0</v>
      </c>
      <c r="DE600" s="19">
        <f>IF($V599=1,1,0)</f>
        <v>0</v>
      </c>
      <c r="DF600" s="19">
        <f>IF($Z599=1,1,0)</f>
        <v>0</v>
      </c>
      <c r="DG600" s="19">
        <f>IF($AH599=1,1,0)</f>
        <v>0</v>
      </c>
      <c r="DH600" s="19">
        <f>IF($AL599=1,1,0)</f>
        <v>0</v>
      </c>
      <c r="DI600" s="19">
        <f>IF($AT599=1,1,0)</f>
        <v>0</v>
      </c>
      <c r="DJ600" s="19">
        <f>IF($AX599=1,1,0)</f>
        <v>0</v>
      </c>
      <c r="DK600" s="19">
        <f>IF($BF599=1,1,0)</f>
        <v>0</v>
      </c>
      <c r="DL600" s="19">
        <f>IF($BJ599=1,1,0)</f>
        <v>0</v>
      </c>
      <c r="DM600" s="19">
        <f>IF($BR599=1,1,0)</f>
        <v>0</v>
      </c>
      <c r="DN600" s="19">
        <f>IF($BV599=1,1,0)</f>
        <v>0</v>
      </c>
      <c r="DQ600" s="19">
        <f t="shared" si="29557"/>
        <v>0</v>
      </c>
      <c r="DR600" s="19">
        <f t="shared" si="29558"/>
        <v>0</v>
      </c>
      <c r="DS600" s="19">
        <f t="shared" si="29559"/>
        <v>0</v>
      </c>
      <c r="DT600" s="19">
        <f t="shared" si="29560"/>
        <v>0</v>
      </c>
      <c r="DU600" s="19">
        <f t="shared" si="29561"/>
        <v>0</v>
      </c>
      <c r="DV600" s="19">
        <f t="shared" si="29562"/>
        <v>0</v>
      </c>
      <c r="DW600" s="19">
        <f t="shared" si="29563"/>
        <v>0</v>
      </c>
      <c r="DX600" s="19">
        <f t="shared" si="29564"/>
        <v>0</v>
      </c>
      <c r="DY600" s="19">
        <f t="shared" si="29565"/>
        <v>0</v>
      </c>
      <c r="DZ600" s="19">
        <f t="shared" si="29566"/>
        <v>0</v>
      </c>
      <c r="EA600" s="19">
        <f t="shared" si="29567"/>
        <v>0</v>
      </c>
      <c r="EB600" s="19">
        <f t="shared" si="29568"/>
        <v>0</v>
      </c>
      <c r="EE600" s="329">
        <f>N599*$FU600*週間進捗報告書!$G$9</f>
        <v>0</v>
      </c>
      <c r="EF600" s="329">
        <f>R599*$FV600*週間進捗報告書!$G$10</f>
        <v>0</v>
      </c>
      <c r="EG600" s="329">
        <f>V599*$FW600*週間進捗報告書!$G$11</f>
        <v>0</v>
      </c>
      <c r="EH600" s="329">
        <f>Z599*$FX600*週間進捗報告書!$G$12</f>
        <v>0</v>
      </c>
      <c r="EI600" s="329">
        <f>AH599*$FY600*週間進捗報告書!$G$13</f>
        <v>0</v>
      </c>
      <c r="EJ600" s="329">
        <f>AL599*$FZ600*週間進捗報告書!$G$14</f>
        <v>0</v>
      </c>
      <c r="EK600" s="329">
        <f>AT599*$GA600*週間進捗報告書!$G$15</f>
        <v>0</v>
      </c>
      <c r="EL600" s="329">
        <f>AX599*$GB600*週間進捗報告書!$G$16</f>
        <v>0</v>
      </c>
      <c r="EM600" s="329">
        <f>BF599*$GC600*週間進捗報告書!$G$17</f>
        <v>0</v>
      </c>
      <c r="EN600" s="329">
        <f>BJ599*$GD600*週間進捗報告書!$G$18</f>
        <v>0</v>
      </c>
      <c r="EO600" s="329">
        <f>BR599*$GE600*週間進捗報告書!$G$19</f>
        <v>0</v>
      </c>
      <c r="EP600" s="329">
        <f>BV599*$GF600*週間進捗報告書!$G$20</f>
        <v>0</v>
      </c>
      <c r="ER600" s="547"/>
      <c r="ES600" s="547"/>
      <c r="ET600" s="547"/>
      <c r="EU600" s="547"/>
      <c r="EV600" s="547"/>
      <c r="EW600" s="547"/>
      <c r="EX600" s="547"/>
      <c r="EY600" s="547"/>
      <c r="EZ600" s="547"/>
      <c r="FA600" s="547"/>
      <c r="FB600" s="547"/>
      <c r="FC600" s="547"/>
      <c r="FD600" s="547"/>
      <c r="FE600" s="332"/>
      <c r="FG600" s="19"/>
      <c r="FH600" s="19"/>
      <c r="FI600" s="19"/>
      <c r="FJ600" s="19"/>
      <c r="FK600" s="19"/>
      <c r="FL600" s="19"/>
      <c r="FM600" s="19"/>
      <c r="FN600" s="19"/>
      <c r="FO600" s="19"/>
      <c r="FP600" s="19"/>
      <c r="FQ600" s="19"/>
      <c r="FR600" s="19"/>
      <c r="FU600" s="295">
        <f t="shared" ref="FU600:FU606" si="30438">FU599</f>
        <v>0</v>
      </c>
      <c r="FV600" s="295">
        <f t="shared" ref="FV600:FV606" si="30439">FV599</f>
        <v>0</v>
      </c>
      <c r="FW600" s="295">
        <f t="shared" ref="FW600:FW606" si="30440">FW599</f>
        <v>0</v>
      </c>
      <c r="FX600" s="295">
        <f t="shared" ref="FX600:FX606" si="30441">FX599</f>
        <v>0</v>
      </c>
      <c r="FY600" s="295">
        <f t="shared" ref="FY600:FY606" si="30442">FY599</f>
        <v>0</v>
      </c>
      <c r="FZ600" s="295">
        <f t="shared" ref="FZ600:FZ606" si="30443">FZ599</f>
        <v>0</v>
      </c>
      <c r="GA600" s="295">
        <f t="shared" ref="GA600:GA606" si="30444">GA599</f>
        <v>0</v>
      </c>
      <c r="GB600" s="295">
        <f t="shared" ref="GB600:GB606" si="30445">GB599</f>
        <v>0</v>
      </c>
      <c r="GC600" s="295">
        <f t="shared" ref="GC600:GC606" si="30446">GC599</f>
        <v>0</v>
      </c>
      <c r="GD600" s="295">
        <f t="shared" ref="GD600:GD606" si="30447">GD599</f>
        <v>0</v>
      </c>
      <c r="GE600" s="295">
        <f t="shared" ref="GE600:GE606" si="30448">GE599</f>
        <v>0</v>
      </c>
      <c r="GF600" s="295">
        <f t="shared" ref="GF600:GF606" si="30449">GF599</f>
        <v>0</v>
      </c>
      <c r="GG600" s="295" t="e">
        <f t="shared" ref="GG600:GG606" si="30450">GG599</f>
        <v>#N/A</v>
      </c>
      <c r="GH600" s="2" t="e">
        <f>INDEX(リスト!$V:$V,MATCH(中日程計画表!$D599,リスト!$D:$D,0))</f>
        <v>#N/A</v>
      </c>
      <c r="GI600" s="2" t="e">
        <f>INDEX(リスト!$A:$A,MATCH(中日程計画表!$D599,リスト!$D:$D,0))</f>
        <v>#N/A</v>
      </c>
      <c r="GJ600" s="2" t="e">
        <f>INDEX(リスト!$U:$U,MATCH(中日程計画表!$D599,リスト!$D:$D,0))</f>
        <v>#N/A</v>
      </c>
      <c r="GK600" s="5" t="e">
        <f>INDEX(リスト!$W:$W,MATCH(中日程計画表!$D599,リスト!$D:$D,0))</f>
        <v>#N/A</v>
      </c>
      <c r="GL600" s="2" t="s">
        <v>201</v>
      </c>
      <c r="GM600" s="296">
        <f t="shared" ref="GM600" si="30451">GM599</f>
        <v>0</v>
      </c>
      <c r="GN600" s="296">
        <f t="shared" ref="GN600" si="30452">GN599</f>
        <v>0</v>
      </c>
      <c r="GU600" s="461"/>
      <c r="GV600" s="460"/>
      <c r="GW600" s="460"/>
      <c r="GX600" s="461"/>
      <c r="GY600" s="461"/>
      <c r="GZ600" s="460"/>
      <c r="HA600" s="460"/>
      <c r="HB600" s="461"/>
      <c r="HC600" s="461"/>
      <c r="HD600" s="460"/>
      <c r="HE600" s="460"/>
      <c r="HF600" s="461"/>
      <c r="HG600" s="461"/>
      <c r="HH600" s="460"/>
      <c r="HI600" s="460"/>
      <c r="HJ600" s="461"/>
      <c r="HK600" s="461"/>
      <c r="HL600" s="460"/>
      <c r="HM600" s="460"/>
      <c r="HN600" s="461"/>
      <c r="HO600" s="461"/>
      <c r="HP600" s="460"/>
      <c r="HQ600" s="460"/>
      <c r="HR600" s="461"/>
      <c r="HS600" s="4"/>
    </row>
    <row r="601" spans="1:227" ht="12" customHeight="1">
      <c r="A601" s="488" t="str">
        <f t="shared" ref="A601" ca="1" si="30453">INDIRECT("リスト!A"&amp;B601+6)</f>
        <v/>
      </c>
      <c r="B601" s="486">
        <f t="shared" si="29481"/>
        <v>298</v>
      </c>
      <c r="C601" s="474" t="str">
        <f>機能グループ名</f>
        <v/>
      </c>
      <c r="D601" s="484">
        <f>機能ID</f>
        <v>0</v>
      </c>
      <c r="E601" s="482">
        <f>機能名</f>
        <v>0</v>
      </c>
      <c r="F601" s="315"/>
      <c r="G601" s="315"/>
      <c r="H601" s="315"/>
      <c r="I601" s="315"/>
      <c r="J601" s="316"/>
      <c r="K601" s="480" t="str">
        <f>担当者_SR</f>
        <v>NG</v>
      </c>
      <c r="L601" s="76"/>
      <c r="M601" s="76"/>
      <c r="N601" s="470"/>
      <c r="O601" s="474" t="str">
        <f>担当者_SRR</f>
        <v>NG</v>
      </c>
      <c r="P601" s="76"/>
      <c r="Q601" s="76"/>
      <c r="R601" s="470"/>
      <c r="S601" s="474" t="str">
        <f>担当者_DS</f>
        <v>NG</v>
      </c>
      <c r="T601" s="76"/>
      <c r="U601" s="76"/>
      <c r="V601" s="470"/>
      <c r="W601" s="472" t="str">
        <f>担当者_DSR</f>
        <v>NG</v>
      </c>
      <c r="X601" s="76"/>
      <c r="Y601" s="76"/>
      <c r="Z601" s="470"/>
      <c r="AA601" s="476"/>
      <c r="AB601" s="79"/>
      <c r="AC601" s="79"/>
      <c r="AD601" s="470">
        <f>IF(AC602 &lt;&gt; "",1,0)</f>
        <v>0</v>
      </c>
      <c r="AE601" s="472" t="str">
        <f>担当者_CD</f>
        <v>NG</v>
      </c>
      <c r="AF601" s="76"/>
      <c r="AG601" s="76"/>
      <c r="AH601" s="470"/>
      <c r="AI601" s="472" t="str">
        <f>担当者_DD</f>
        <v>NG</v>
      </c>
      <c r="AJ601" s="76"/>
      <c r="AK601" s="76"/>
      <c r="AL601" s="470"/>
      <c r="AM601" s="476"/>
      <c r="AN601" s="79"/>
      <c r="AO601" s="79"/>
      <c r="AP601" s="470">
        <f>IF(AO602 &lt;&gt; "",1,0)</f>
        <v>0</v>
      </c>
      <c r="AQ601" s="472" t="str">
        <f>担当者_MCL</f>
        <v>NG</v>
      </c>
      <c r="AR601" s="76"/>
      <c r="AS601" s="76"/>
      <c r="AT601" s="470"/>
      <c r="AU601" s="472" t="str">
        <f>担当者_MCLR</f>
        <v>NG</v>
      </c>
      <c r="AV601" s="76"/>
      <c r="AW601" s="76"/>
      <c r="AX601" s="470"/>
      <c r="AY601" s="476"/>
      <c r="AZ601" s="79"/>
      <c r="BA601" s="79"/>
      <c r="BB601" s="470">
        <f>IF(BA602 &lt;&gt; "",1,0)</f>
        <v>0</v>
      </c>
      <c r="BC601" s="474" t="str">
        <f>担当者_MT</f>
        <v>NG</v>
      </c>
      <c r="BD601" s="76"/>
      <c r="BE601" s="76"/>
      <c r="BF601" s="470"/>
      <c r="BG601" s="472" t="str">
        <f>担当者_M検</f>
        <v>NG</v>
      </c>
      <c r="BH601" s="76"/>
      <c r="BI601" s="76"/>
      <c r="BJ601" s="470"/>
      <c r="BK601" s="476"/>
      <c r="BL601" s="79"/>
      <c r="BM601" s="79"/>
      <c r="BN601" s="470">
        <v>0</v>
      </c>
      <c r="BO601" s="474" t="str">
        <f>担当者_モテ</f>
        <v>NG</v>
      </c>
      <c r="BP601" s="76"/>
      <c r="BQ601" s="76"/>
      <c r="BR601" s="470"/>
      <c r="BS601" s="472" t="str">
        <f>担当者_モテR</f>
        <v>NG</v>
      </c>
      <c r="BT601" s="76"/>
      <c r="BU601" s="76"/>
      <c r="BV601" s="470"/>
      <c r="BW601" s="468">
        <f t="shared" ref="BW601" si="30454">IFERROR(SUM(IF(K601&lt;&gt;"NG",N601*K$1,0),IF(O601&lt;&gt;"NG",R601*O$1,0),IF(S601&lt;&gt;"NG",V601*S$1,0),IF(W601&lt;&gt;"NG",Z601*W$1,0),IF(AA601&lt;&gt;"NG",AD601*AA$1,0),IF(AE601&lt;&gt;"NG",AH601*AE$1,0),IF(AI601&lt;&gt;"NG",AL601*AI$1,0),IF(AM601&lt;&gt;"NG",AP601*AM$1,0),IF(AQ601&lt;&gt;"NG",AT601*AQ$1,0),IF(AU601&lt;&gt;"NG",AX601*AU$1,0),IF(AY601&lt;&gt;"NG",BB601*AY$1,0),IF(BC601&lt;&gt;"NG",BF601*BC$1,0),IF(BG601&lt;&gt;"NG",BJ601*BG$1,0),IF(BK601&lt;&gt;"NG",BN601*BK$1,0),IF(BO601&lt;&gt;"NG",BR601*BO$1,0),IF(BS601&lt;&gt;"NG",BV601*BS$1,0))/SUM(IF(K601&lt;&gt;"NG",K$1,0),IF(O601&lt;&gt;"NG",O$1,0),IF(S601&lt;&gt;"NG",S$1,0),IF(W601&lt;&gt;"NG",W$1,0),IF(AA601&lt;&gt;"NG",AA$1,0),IF(AE601&lt;&gt;"NG",AE$1,0),IF(AI601&lt;&gt;"NG",AI$1,0),IF(AM601&lt;&gt;"NG",AM$1,0),IF(AQ601&lt;&gt;"NG",AQ$1,0),IF(AU601&lt;&gt;"NG",AU$1,0),IF(AY601&lt;&gt;"NG",AY$1,0),IF(BC601&lt;&gt;"NG",BC$1,0),IF(BG601&lt;&gt;"NG",BG$1,0),IF(BK601&lt;&gt;"NG",BK$1,0),IF(BO601&lt;&gt;"NG",BO$1,0),IF(BS601&lt;&gt;"NG",BS$1,0)),0)</f>
        <v>0</v>
      </c>
      <c r="BX601" s="466"/>
      <c r="BY601" s="490"/>
      <c r="BZ601" s="5"/>
      <c r="CA601" s="32">
        <f t="shared" si="30376"/>
        <v>0</v>
      </c>
      <c r="CB601" s="32">
        <f t="shared" si="30377"/>
        <v>0</v>
      </c>
      <c r="CC601" s="32">
        <f t="shared" si="30378"/>
        <v>0</v>
      </c>
      <c r="CD601" s="32">
        <f t="shared" si="30379"/>
        <v>0</v>
      </c>
      <c r="CE601" s="32">
        <f t="shared" si="30380"/>
        <v>0</v>
      </c>
      <c r="CF601" s="32">
        <f t="shared" si="30381"/>
        <v>0</v>
      </c>
      <c r="CG601" s="32">
        <f t="shared" si="30382"/>
        <v>0</v>
      </c>
      <c r="CH601" s="32">
        <f t="shared" si="30383"/>
        <v>0</v>
      </c>
      <c r="CI601" s="32">
        <f t="shared" si="30384"/>
        <v>0</v>
      </c>
      <c r="CJ601" s="32">
        <f t="shared" si="30385"/>
        <v>0</v>
      </c>
      <c r="CK601" s="32">
        <f t="shared" si="30386"/>
        <v>0</v>
      </c>
      <c r="CL601" s="32">
        <f t="shared" si="30387"/>
        <v>0</v>
      </c>
      <c r="CO601" s="32">
        <f>IF(AND($M601&lt;&gt;$CN$5,$M601&lt;=$CN$6,$M601&lt;&gt;$CN$7),1,0)</f>
        <v>0</v>
      </c>
      <c r="CP601" s="32">
        <f>IF(AND($Q601&lt;&gt;$CN$5,$Q601&lt;=$CN$6,$Q601&lt;&gt;$CN$7),1,0)</f>
        <v>0</v>
      </c>
      <c r="CQ601" s="32">
        <f>IF(AND($U601&lt;&gt;$CN$5,$U601&lt;=$CN$6,$U601&lt;&gt;$CN$7),1,0)</f>
        <v>0</v>
      </c>
      <c r="CR601" s="32">
        <f>IF(AND($Y601&lt;&gt;$CN$5,$Y601&lt;=$CN$6,$Y601&lt;&gt;$CN$7),1,0)</f>
        <v>0</v>
      </c>
      <c r="CS601" s="32">
        <f>IF(AND($AG601&lt;&gt;$CN$5,$AG601&lt;=$CN$6,$AG601&lt;&gt;$CN$7),1,0)</f>
        <v>0</v>
      </c>
      <c r="CT601" s="32">
        <f>IF(AND($AK601&lt;&gt;$CN$5,$AK601&lt;=$CN$6,$AK601&lt;&gt;$CN$7),1,0)</f>
        <v>0</v>
      </c>
      <c r="CU601" s="32">
        <f>IF(AND($AS601&lt;&gt;$CN$5,$AS601&lt;=$CN$6,$AS601&lt;&gt;$CN$7),1,0)</f>
        <v>0</v>
      </c>
      <c r="CV601" s="32">
        <f>IF(AND($AW601&lt;&gt;$CN$5,$AW601&lt;=$CN$6,$AW601&lt;&gt;$CN$7),1,0)</f>
        <v>0</v>
      </c>
      <c r="CW601" s="32">
        <f>IF(AND($BE601&lt;&gt;$CN$5,$BE601&lt;=$CN$6,$BE601&lt;&gt;$CN$7),1,0)</f>
        <v>0</v>
      </c>
      <c r="CX601" s="32">
        <f>IF(AND($BI601&lt;&gt;$CN$5,$BI601&lt;=$CN$6,$BI601&lt;&gt;$CN$7),1,0)</f>
        <v>0</v>
      </c>
      <c r="CY601" s="32">
        <f>IF(AND($BQ601&lt;&gt;$CN$5,$BQ601&lt;=$CN$6,$BQ601&lt;&gt;$CN$7),1,0)</f>
        <v>0</v>
      </c>
      <c r="CZ601" s="32">
        <f>IF(AND($BU601&lt;&gt;$CN$5,$BU601&lt;=$CN$6,$BU601&lt;&gt;$CN$7),1,0)</f>
        <v>0</v>
      </c>
      <c r="DC601" s="32">
        <f>IF(AND($M601&lt;&gt;$DB$5,$M601&lt;=$DB$6,$M601&lt;&gt;$CN$7),1,0)</f>
        <v>0</v>
      </c>
      <c r="DD601" s="32">
        <f>IF(AND($Q601&lt;&gt;$DB$5,$Q601&lt;=$DB$6,$Q601&lt;&gt;$CN$7),1,0)</f>
        <v>0</v>
      </c>
      <c r="DE601" s="32">
        <f>IF(AND($U601&lt;&gt;$DB$5,$U601&lt;=$DB$6,$U601&lt;&gt;$CN$7),1,0)</f>
        <v>0</v>
      </c>
      <c r="DF601" s="32">
        <f>IF(AND($Y601&lt;&gt;$DB$5,$Y601&lt;=$DB$6,$Y601&lt;&gt;$CN$7),1,0)</f>
        <v>0</v>
      </c>
      <c r="DG601" s="32">
        <f>IF(AND($AG601&lt;&gt;$DB$5,$AG601&lt;=$DB$6,$AG601&lt;&gt;$CN$7),1,0)</f>
        <v>0</v>
      </c>
      <c r="DH601" s="32">
        <f>IF(AND($AK601&lt;&gt;$DB$5,$AK601&lt;=$DB$6,$AK601&lt;&gt;$CN$7),1,0)</f>
        <v>0</v>
      </c>
      <c r="DI601" s="32">
        <f>IF(AND($AS601&lt;&gt;$DB$5,$AS601&lt;=$DB$6,$AS601&lt;&gt;$CN$7),1,0)</f>
        <v>0</v>
      </c>
      <c r="DJ601" s="32">
        <f>IF(AND($AW601&lt;&gt;$DB$5,$AW601&lt;=$DB$6,$AW601&lt;&gt;$CN$7),1,0)</f>
        <v>0</v>
      </c>
      <c r="DK601" s="32">
        <f>IF(AND($BE601&lt;&gt;$DB$5,$BE601&lt;=$DB$6,$BE601&lt;&gt;$CN$7),1,0)</f>
        <v>0</v>
      </c>
      <c r="DL601" s="32">
        <f>IF(AND($BI601&lt;&gt;$DB$5,$BI601&lt;=$DB$6,$BI601&lt;&gt;$CN$7),1,0)</f>
        <v>0</v>
      </c>
      <c r="DM601" s="32">
        <f>IF(AND($BQ601&lt;&gt;$DB$5,$BQ601&lt;=$DB$6,$BQ601&lt;&gt;$CN$7),1,0)</f>
        <v>0</v>
      </c>
      <c r="DN601" s="32">
        <f>IF(AND($BU601&lt;&gt;$DB$5,$BU601&lt;=$DB$6,$BU601&lt;&gt;$CN$7),1,0)</f>
        <v>0</v>
      </c>
      <c r="DQ601" s="32">
        <f t="shared" si="29495"/>
        <v>0</v>
      </c>
      <c r="DR601" s="32">
        <f t="shared" si="29496"/>
        <v>0</v>
      </c>
      <c r="DS601" s="32">
        <f t="shared" si="29497"/>
        <v>0</v>
      </c>
      <c r="DT601" s="32">
        <f t="shared" si="29498"/>
        <v>0</v>
      </c>
      <c r="DU601" s="32">
        <f t="shared" si="29499"/>
        <v>0</v>
      </c>
      <c r="DV601" s="32">
        <f t="shared" si="29500"/>
        <v>0</v>
      </c>
      <c r="DW601" s="32">
        <f t="shared" si="29501"/>
        <v>0</v>
      </c>
      <c r="DX601" s="32">
        <f t="shared" si="29502"/>
        <v>0</v>
      </c>
      <c r="DY601" s="32">
        <f t="shared" si="29503"/>
        <v>0</v>
      </c>
      <c r="DZ601" s="32">
        <f t="shared" si="29504"/>
        <v>0</v>
      </c>
      <c r="EA601" s="32">
        <f t="shared" si="29505"/>
        <v>0</v>
      </c>
      <c r="EB601" s="32">
        <f t="shared" si="29506"/>
        <v>0</v>
      </c>
      <c r="EE601" s="328">
        <f>IF(M601&lt;&gt;"",IF(M601&lt;=$ED$6,1,IF(L601&gt;$ED$6,0,NETWORKDAYS(L601,$ED$6,祭日リスト)/NETWORKDAYS(L601,M601,祭日リスト)))*$GG601*週間進捗報告書!$G$9,0)</f>
        <v>0</v>
      </c>
      <c r="EF601" s="328">
        <f>IF(Q601&lt;&gt;"",IF(Q601&lt;=$ED$6,1,IF(P601&gt;$ED$6,0,NETWORKDAYS(P601,$ED$6,祭日リスト)/NETWORKDAYS(P601,Q601,祭日リスト)))*$GG601*週間進捗報告書!$G$10,0)</f>
        <v>0</v>
      </c>
      <c r="EG601" s="328">
        <f>IF(U601&lt;&gt;"",IF(U601&lt;=$ED$6,1,IF(T601&gt;$ED$6,0,NETWORKDAYS(T601,$ED$6,祭日リスト)/NETWORKDAYS(T601,U601,祭日リスト)))*$GG601*週間進捗報告書!$G$11,0)</f>
        <v>0</v>
      </c>
      <c r="EH601" s="328">
        <f>IF(Y601&lt;&gt;"",IF(Y601&lt;=$ED$6,1,IF(X601&gt;$ED$6,0,NETWORKDAYS(X601,$ED$6,祭日リスト)/NETWORKDAYS(X601,Y601,祭日リスト)))*$GG601*週間進捗報告書!$G$12,0)</f>
        <v>0</v>
      </c>
      <c r="EI601" s="328">
        <f>IF(AG601&lt;&gt;"",IF(AG601&lt;=$ED$6,1,IF(AF601&gt;$ED$6,0,NETWORKDAYS(AF601,$ED$6,祭日リスト)/NETWORKDAYS(AF601,AG601,祭日リスト)))*$GG601*週間進捗報告書!$G$13,0)</f>
        <v>0</v>
      </c>
      <c r="EJ601" s="328">
        <f>IF(AK601&lt;&gt;"",IF(AK601&lt;=$ED$6,1,IF(AJ601&gt;$ED$6,0,NETWORKDAYS(AJ601,$ED$6,祭日リスト)/NETWORKDAYS(AJ601,AK601,祭日リスト)))*$GG601*週間進捗報告書!$G$14,0)</f>
        <v>0</v>
      </c>
      <c r="EK601" s="328">
        <f>IF(AS601&lt;&gt;"",IF(AS601&lt;=$ED$6,1,IF(AR601&gt;$ED$6,0,NETWORKDAYS(AR601,$ED$6,祭日リスト)/NETWORKDAYS(AR601,AS601,祭日リスト)))*$GG601*週間進捗報告書!$G$15,0)</f>
        <v>0</v>
      </c>
      <c r="EL601" s="328">
        <f>IF(AW601&lt;&gt;"",IF(AW601&lt;=$ED$6,1,IF(AV601&gt;$ED$6,0,NETWORKDAYS(AV601,$ED$6,祭日リスト)/NETWORKDAYS(AV601,AW601,祭日リスト)))*$GG601*週間進捗報告書!$G$16,0)</f>
        <v>0</v>
      </c>
      <c r="EM601" s="328">
        <f>IF(BE601&lt;&gt;"",IF(BE601&lt;=$ED$6,1,IF(BD601&gt;$ED$6,0,NETWORKDAYS(BD601,$ED$6,祭日リスト)/NETWORKDAYS(BD601,BE601,祭日リスト)))*$GG601*週間進捗報告書!$G$17,0)</f>
        <v>0</v>
      </c>
      <c r="EN601" s="328">
        <f>IF(BI601&lt;&gt;"",IF(BI601&lt;=$ED$6,1,IF(BH601&gt;$ED$6,0,NETWORKDAYS(BH601,$ED$6,祭日リスト)/NETWORKDAYS(BH601,BI601,祭日リスト)))*$GG601*週間進捗報告書!$G$18,0)</f>
        <v>0</v>
      </c>
      <c r="EO601" s="328">
        <f>IF(BQ601&lt;&gt;"",IF(BQ601&lt;=$ED$6,1,IF(BP601&gt;$ED$6,0,NETWORKDAYS(BP601,$ED$6,祭日リスト)/NETWORKDAYS(BP601,BQ601,祭日リスト)))*$GG601*週間進捗報告書!$G$19,0)</f>
        <v>0</v>
      </c>
      <c r="EP601" s="328">
        <f>IF(BU601&lt;&gt;"",IF(BU601&lt;=$ED$6,1,IF(BT601&gt;$ED$6,0,NETWORKDAYS(BT601,$ED$6,祭日リスト)/NETWORKDAYS(BT601,BU601,祭日リスト)))*$GG601*週間進捗報告書!$G$20,0)</f>
        <v>0</v>
      </c>
      <c r="ER601" s="547">
        <f t="shared" ref="ER601:FC601" si="30455">EE601-EE602</f>
        <v>0</v>
      </c>
      <c r="ES601" s="547">
        <f t="shared" si="30455"/>
        <v>0</v>
      </c>
      <c r="ET601" s="547">
        <f t="shared" si="30455"/>
        <v>0</v>
      </c>
      <c r="EU601" s="547">
        <f t="shared" si="30455"/>
        <v>0</v>
      </c>
      <c r="EV601" s="547">
        <f t="shared" si="30455"/>
        <v>0</v>
      </c>
      <c r="EW601" s="547">
        <f t="shared" si="30455"/>
        <v>0</v>
      </c>
      <c r="EX601" s="547">
        <f t="shared" si="30455"/>
        <v>0</v>
      </c>
      <c r="EY601" s="547">
        <f t="shared" si="30455"/>
        <v>0</v>
      </c>
      <c r="EZ601" s="547">
        <f t="shared" si="30455"/>
        <v>0</v>
      </c>
      <c r="FA601" s="547">
        <f t="shared" si="30455"/>
        <v>0</v>
      </c>
      <c r="FB601" s="547">
        <f t="shared" si="30455"/>
        <v>0</v>
      </c>
      <c r="FC601" s="547">
        <f t="shared" si="30455"/>
        <v>0</v>
      </c>
      <c r="FD601" s="547">
        <f t="shared" ref="FD601" si="30456">SUM(ER601:FC602)</f>
        <v>0</v>
      </c>
      <c r="FE601" s="333"/>
      <c r="FG601" s="32">
        <f>IF(AND($M601&lt;&gt;$FF$7),1,0)</f>
        <v>0</v>
      </c>
      <c r="FH601" s="32">
        <f>IF(AND($Q601&lt;&gt;$FF$7),1,0)</f>
        <v>0</v>
      </c>
      <c r="FI601" s="32">
        <f>IF(AND($U601&lt;&gt;$FF$7),1,0)</f>
        <v>0</v>
      </c>
      <c r="FJ601" s="32">
        <f>IF(AND($Y601&lt;&gt;$FF$7),1,0)</f>
        <v>0</v>
      </c>
      <c r="FK601" s="32">
        <f>IF(AND($AG601&lt;&gt;$FF$7),1,0)</f>
        <v>0</v>
      </c>
      <c r="FL601" s="32">
        <f>IF(AND($AK601&lt;&gt;$FF$7),1,0)</f>
        <v>0</v>
      </c>
      <c r="FM601" s="32">
        <f>IF(AND($AS601&lt;&gt;$FF$7),1,0)</f>
        <v>0</v>
      </c>
      <c r="FN601" s="32">
        <f>IF(AND($AW601&lt;&gt;$FF$7),1,0)</f>
        <v>0</v>
      </c>
      <c r="FO601" s="32">
        <f>IF(AND($BE601&lt;&gt;$FF$7),1,0)</f>
        <v>0</v>
      </c>
      <c r="FP601" s="32">
        <f>IF(AND($BI601&lt;&gt;$FF$7),1,0)</f>
        <v>0</v>
      </c>
      <c r="FQ601" s="32">
        <f>IF(AND($BQ601&lt;&gt;$FF$7),1,0)</f>
        <v>0</v>
      </c>
      <c r="FR601" s="32">
        <f>IF(AND($BU601&lt;&gt;$FF$7),1,0)</f>
        <v>0</v>
      </c>
      <c r="FU601" s="294">
        <f t="shared" si="30390"/>
        <v>0</v>
      </c>
      <c r="FV601" s="294">
        <f t="shared" si="30391"/>
        <v>0</v>
      </c>
      <c r="FW601" s="294">
        <f t="shared" si="30392"/>
        <v>0</v>
      </c>
      <c r="FX601" s="294">
        <f t="shared" si="30393"/>
        <v>0</v>
      </c>
      <c r="FY601" s="294">
        <f t="shared" si="30394"/>
        <v>0</v>
      </c>
      <c r="FZ601" s="294">
        <f t="shared" si="30395"/>
        <v>0</v>
      </c>
      <c r="GA601" s="294">
        <f t="shared" si="30396"/>
        <v>0</v>
      </c>
      <c r="GB601" s="294">
        <f t="shared" si="30397"/>
        <v>0</v>
      </c>
      <c r="GC601" s="294">
        <f t="shared" si="30398"/>
        <v>0</v>
      </c>
      <c r="GD601" s="294">
        <f t="shared" si="30399"/>
        <v>0</v>
      </c>
      <c r="GE601" s="294">
        <f t="shared" si="30400"/>
        <v>0</v>
      </c>
      <c r="GF601" s="294">
        <f t="shared" si="30401"/>
        <v>0</v>
      </c>
      <c r="GG601" s="294" t="e">
        <f>VLOOKUP($D601,リスト!$D:$S,15,FALSE)</f>
        <v>#N/A</v>
      </c>
      <c r="GH601" s="2" t="e">
        <f>INDEX(リスト!$V:$V,MATCH(中日程計画表!$D601,リスト!$D:$D,0))</f>
        <v>#N/A</v>
      </c>
      <c r="GI601" s="2" t="e">
        <f>INDEX(リスト!$A:$A,MATCH(中日程計画表!$D601,リスト!$D:$D,0))</f>
        <v>#N/A</v>
      </c>
      <c r="GJ601" s="2" t="e">
        <f>INDEX(リスト!$U:$U,MATCH(中日程計画表!$D601,リスト!$D:$D,0))</f>
        <v>#N/A</v>
      </c>
      <c r="GK601" s="5" t="e">
        <f>INDEX(リスト!$W:$W,MATCH(中日程計画表!$D601,リスト!$D:$D,0))</f>
        <v>#N/A</v>
      </c>
      <c r="GL601" s="2" t="s">
        <v>200</v>
      </c>
      <c r="GM601" s="296">
        <f>D601</f>
        <v>0</v>
      </c>
      <c r="GN601" s="296">
        <f>E601</f>
        <v>0</v>
      </c>
      <c r="GU601" s="460" t="str">
        <f t="shared" ref="GU601" si="30457">AE601</f>
        <v>NG</v>
      </c>
      <c r="GV601" s="460">
        <f t="shared" ref="GV601" si="30458">EI601</f>
        <v>0</v>
      </c>
      <c r="GW601" s="460">
        <f t="shared" ref="GW601" si="30459">EI602</f>
        <v>0</v>
      </c>
      <c r="GX601" s="462">
        <f t="shared" ref="GX601" si="30460">EV601</f>
        <v>0</v>
      </c>
      <c r="GY601" s="460" t="str">
        <f t="shared" ref="GY601" si="30461">AI601</f>
        <v>NG</v>
      </c>
      <c r="GZ601" s="460">
        <f t="shared" ref="GZ601" si="30462">EJ601</f>
        <v>0</v>
      </c>
      <c r="HA601" s="460">
        <f t="shared" ref="HA601" si="30463">EJ602</f>
        <v>0</v>
      </c>
      <c r="HB601" s="462">
        <f t="shared" ref="HB601" si="30464">EW601</f>
        <v>0</v>
      </c>
      <c r="HC601" s="460" t="str">
        <f t="shared" ref="HC601" si="30465">AQ601</f>
        <v>NG</v>
      </c>
      <c r="HD601" s="460">
        <f t="shared" ref="HD601" si="30466">EK601</f>
        <v>0</v>
      </c>
      <c r="HE601" s="460">
        <f t="shared" ref="HE601" si="30467">EK602</f>
        <v>0</v>
      </c>
      <c r="HF601" s="462">
        <f t="shared" ref="HF601" si="30468">EX601</f>
        <v>0</v>
      </c>
      <c r="HG601" s="460" t="str">
        <f t="shared" ref="HG601" si="30469">AU601</f>
        <v>NG</v>
      </c>
      <c r="HH601" s="460">
        <f t="shared" ref="HH601" si="30470">EL601</f>
        <v>0</v>
      </c>
      <c r="HI601" s="460">
        <f t="shared" ref="HI601" si="30471">EL602</f>
        <v>0</v>
      </c>
      <c r="HJ601" s="462">
        <f t="shared" ref="HJ601" si="30472">EY601</f>
        <v>0</v>
      </c>
      <c r="HK601" s="460" t="str">
        <f t="shared" ref="HK601" si="30473">BC601</f>
        <v>NG</v>
      </c>
      <c r="HL601" s="460">
        <f t="shared" ref="HL601" si="30474">EM601</f>
        <v>0</v>
      </c>
      <c r="HM601" s="460">
        <f t="shared" ref="HM601" si="30475">EM602</f>
        <v>0</v>
      </c>
      <c r="HN601" s="462">
        <f t="shared" ref="HN601" si="30476">EZ601</f>
        <v>0</v>
      </c>
      <c r="HO601" s="460" t="str">
        <f t="shared" ref="HO601" si="30477">BG601</f>
        <v>NG</v>
      </c>
      <c r="HP601" s="460">
        <f t="shared" ref="HP601" si="30478">EN601</f>
        <v>0</v>
      </c>
      <c r="HQ601" s="460">
        <f t="shared" ref="HQ601" si="30479">EN602</f>
        <v>0</v>
      </c>
      <c r="HR601" s="462">
        <f t="shared" ref="HR601" si="30480">FA601</f>
        <v>0</v>
      </c>
      <c r="HS601" s="332"/>
    </row>
    <row r="602" spans="1:227" ht="12" customHeight="1">
      <c r="A602" s="489"/>
      <c r="B602" s="487"/>
      <c r="C602" s="475"/>
      <c r="D602" s="485"/>
      <c r="E602" s="483"/>
      <c r="F602" s="317"/>
      <c r="G602" s="317"/>
      <c r="H602" s="317"/>
      <c r="I602" s="317"/>
      <c r="J602" s="316"/>
      <c r="K602" s="481"/>
      <c r="L602" s="77"/>
      <c r="M602" s="77"/>
      <c r="N602" s="471"/>
      <c r="O602" s="475"/>
      <c r="P602" s="77"/>
      <c r="Q602" s="77"/>
      <c r="R602" s="471"/>
      <c r="S602" s="475"/>
      <c r="T602" s="77"/>
      <c r="U602" s="77"/>
      <c r="V602" s="471"/>
      <c r="W602" s="473"/>
      <c r="X602" s="77"/>
      <c r="Y602" s="77"/>
      <c r="Z602" s="471"/>
      <c r="AA602" s="477"/>
      <c r="AB602" s="80"/>
      <c r="AC602" s="80"/>
      <c r="AD602" s="471"/>
      <c r="AE602" s="473"/>
      <c r="AF602" s="77"/>
      <c r="AG602" s="77"/>
      <c r="AH602" s="471"/>
      <c r="AI602" s="473"/>
      <c r="AJ602" s="77"/>
      <c r="AK602" s="77"/>
      <c r="AL602" s="471"/>
      <c r="AM602" s="477"/>
      <c r="AN602" s="80"/>
      <c r="AO602" s="80"/>
      <c r="AP602" s="471"/>
      <c r="AQ602" s="473"/>
      <c r="AR602" s="77"/>
      <c r="AS602" s="77"/>
      <c r="AT602" s="471"/>
      <c r="AU602" s="473"/>
      <c r="AV602" s="77"/>
      <c r="AW602" s="77"/>
      <c r="AX602" s="471"/>
      <c r="AY602" s="477"/>
      <c r="AZ602" s="80"/>
      <c r="BA602" s="80"/>
      <c r="BB602" s="471"/>
      <c r="BC602" s="475"/>
      <c r="BD602" s="77"/>
      <c r="BE602" s="77"/>
      <c r="BF602" s="471"/>
      <c r="BG602" s="473"/>
      <c r="BH602" s="77"/>
      <c r="BI602" s="77"/>
      <c r="BJ602" s="471"/>
      <c r="BK602" s="477"/>
      <c r="BL602" s="80"/>
      <c r="BM602" s="80"/>
      <c r="BN602" s="471"/>
      <c r="BO602" s="475"/>
      <c r="BP602" s="77"/>
      <c r="BQ602" s="77"/>
      <c r="BR602" s="471"/>
      <c r="BS602" s="473"/>
      <c r="BT602" s="77"/>
      <c r="BU602" s="77"/>
      <c r="BV602" s="471"/>
      <c r="BW602" s="469"/>
      <c r="BX602" s="467"/>
      <c r="BY602" s="490"/>
      <c r="CA602" s="19">
        <f t="shared" si="30426"/>
        <v>0</v>
      </c>
      <c r="CB602" s="19">
        <f t="shared" si="30427"/>
        <v>0</v>
      </c>
      <c r="CC602" s="19">
        <f t="shared" si="30428"/>
        <v>0</v>
      </c>
      <c r="CD602" s="19">
        <f t="shared" si="30429"/>
        <v>0</v>
      </c>
      <c r="CE602" s="19">
        <f t="shared" si="30430"/>
        <v>0</v>
      </c>
      <c r="CF602" s="19">
        <f t="shared" si="30431"/>
        <v>0</v>
      </c>
      <c r="CG602" s="19">
        <f t="shared" si="30432"/>
        <v>0</v>
      </c>
      <c r="CH602" s="19">
        <f t="shared" si="30433"/>
        <v>0</v>
      </c>
      <c r="CI602" s="19">
        <f t="shared" si="30434"/>
        <v>0</v>
      </c>
      <c r="CJ602" s="19">
        <f t="shared" si="30435"/>
        <v>0</v>
      </c>
      <c r="CK602" s="19">
        <f t="shared" si="30436"/>
        <v>0</v>
      </c>
      <c r="CL602" s="19">
        <f t="shared" si="30437"/>
        <v>0</v>
      </c>
      <c r="CO602" s="19">
        <f>IF(AND($M602&lt;&gt;$CN$7,$M602&lt;=$CN$6),1,0)</f>
        <v>0</v>
      </c>
      <c r="CP602" s="19">
        <f>IF(AND($Q602&lt;&gt;$CN$7,$Q602&lt;=$CN$6),1,0)</f>
        <v>0</v>
      </c>
      <c r="CQ602" s="19">
        <f>IF(AND($U602&lt;&gt;$CN$7,$U602&lt;=$CN$6),1,0)</f>
        <v>0</v>
      </c>
      <c r="CR602" s="19">
        <f>IF(AND($Y602&lt;&gt;$CN$7,$Y602&lt;=$CN$6),1,0)</f>
        <v>0</v>
      </c>
      <c r="CS602" s="19">
        <f>IF(AND($AG602&lt;&gt;$CN$7,$AG602&lt;=$CN$6),1,0)</f>
        <v>0</v>
      </c>
      <c r="CT602" s="19">
        <f>IF(AND($AK602&lt;&gt;$CN$7,$AK602&lt;=$CN$6),1,0)</f>
        <v>0</v>
      </c>
      <c r="CU602" s="19">
        <f>IF(AND($AS602&lt;&gt;$CN$7,$AS602&lt;=$CN$6),1,0)</f>
        <v>0</v>
      </c>
      <c r="CV602" s="19">
        <f>IF(AND($AW602&lt;&gt;$CN$7,$AW602&lt;=$CN$6),1,0)</f>
        <v>0</v>
      </c>
      <c r="CW602" s="19">
        <f>IF(AND($BE602&lt;&gt;$CN$7,$BE602&lt;=$CN$6),1,0)</f>
        <v>0</v>
      </c>
      <c r="CX602" s="19">
        <f>IF(AND($BI602&lt;&gt;$CN$7,$BI602&lt;=$CN$6),1,0)</f>
        <v>0</v>
      </c>
      <c r="CY602" s="19">
        <f>IF(AND($BQ602&lt;&gt;$CN$7,$BQ602&lt;=$CN$6),1,0)</f>
        <v>0</v>
      </c>
      <c r="CZ602" s="19">
        <f>IF(AND($BU602&lt;&gt;$CN$7,$BU602&lt;=$CN$6),1,0)</f>
        <v>0</v>
      </c>
      <c r="DC602" s="19">
        <f>IF($N601=1,1,0)</f>
        <v>0</v>
      </c>
      <c r="DD602" s="19">
        <f>IF($R601=1,1,0)</f>
        <v>0</v>
      </c>
      <c r="DE602" s="19">
        <f>IF($V601=1,1,0)</f>
        <v>0</v>
      </c>
      <c r="DF602" s="19">
        <f>IF($Z601=1,1,0)</f>
        <v>0</v>
      </c>
      <c r="DG602" s="19">
        <f>IF($AH601=1,1,0)</f>
        <v>0</v>
      </c>
      <c r="DH602" s="19">
        <f>IF($AL601=1,1,0)</f>
        <v>0</v>
      </c>
      <c r="DI602" s="19">
        <f>IF($AT601=1,1,0)</f>
        <v>0</v>
      </c>
      <c r="DJ602" s="19">
        <f>IF($AX601=1,1,0)</f>
        <v>0</v>
      </c>
      <c r="DK602" s="19">
        <f>IF($BF601=1,1,0)</f>
        <v>0</v>
      </c>
      <c r="DL602" s="19">
        <f>IF($BJ601=1,1,0)</f>
        <v>0</v>
      </c>
      <c r="DM602" s="19">
        <f>IF($BR601=1,1,0)</f>
        <v>0</v>
      </c>
      <c r="DN602" s="19">
        <f>IF($BV601=1,1,0)</f>
        <v>0</v>
      </c>
      <c r="DQ602" s="19">
        <f t="shared" si="29557"/>
        <v>0</v>
      </c>
      <c r="DR602" s="19">
        <f t="shared" si="29558"/>
        <v>0</v>
      </c>
      <c r="DS602" s="19">
        <f t="shared" si="29559"/>
        <v>0</v>
      </c>
      <c r="DT602" s="19">
        <f t="shared" si="29560"/>
        <v>0</v>
      </c>
      <c r="DU602" s="19">
        <f t="shared" si="29561"/>
        <v>0</v>
      </c>
      <c r="DV602" s="19">
        <f t="shared" si="29562"/>
        <v>0</v>
      </c>
      <c r="DW602" s="19">
        <f t="shared" si="29563"/>
        <v>0</v>
      </c>
      <c r="DX602" s="19">
        <f t="shared" si="29564"/>
        <v>0</v>
      </c>
      <c r="DY602" s="19">
        <f t="shared" si="29565"/>
        <v>0</v>
      </c>
      <c r="DZ602" s="19">
        <f t="shared" si="29566"/>
        <v>0</v>
      </c>
      <c r="EA602" s="19">
        <f t="shared" si="29567"/>
        <v>0</v>
      </c>
      <c r="EB602" s="19">
        <f t="shared" si="29568"/>
        <v>0</v>
      </c>
      <c r="EE602" s="329">
        <f>N601*$FU602*週間進捗報告書!$G$9</f>
        <v>0</v>
      </c>
      <c r="EF602" s="329">
        <f>R601*$FV602*週間進捗報告書!$G$10</f>
        <v>0</v>
      </c>
      <c r="EG602" s="329">
        <f>V601*$FW602*週間進捗報告書!$G$11</f>
        <v>0</v>
      </c>
      <c r="EH602" s="329">
        <f>Z601*$FX602*週間進捗報告書!$G$12</f>
        <v>0</v>
      </c>
      <c r="EI602" s="329">
        <f>AH601*$FY602*週間進捗報告書!$G$13</f>
        <v>0</v>
      </c>
      <c r="EJ602" s="329">
        <f>AL601*$FZ602*週間進捗報告書!$G$14</f>
        <v>0</v>
      </c>
      <c r="EK602" s="329">
        <f>AT601*$GA602*週間進捗報告書!$G$15</f>
        <v>0</v>
      </c>
      <c r="EL602" s="329">
        <f>AX601*$GB602*週間進捗報告書!$G$16</f>
        <v>0</v>
      </c>
      <c r="EM602" s="329">
        <f>BF601*$GC602*週間進捗報告書!$G$17</f>
        <v>0</v>
      </c>
      <c r="EN602" s="329">
        <f>BJ601*$GD602*週間進捗報告書!$G$18</f>
        <v>0</v>
      </c>
      <c r="EO602" s="329">
        <f>BR601*$GE602*週間進捗報告書!$G$19</f>
        <v>0</v>
      </c>
      <c r="EP602" s="329">
        <f>BV601*$GF602*週間進捗報告書!$G$20</f>
        <v>0</v>
      </c>
      <c r="ER602" s="547"/>
      <c r="ES602" s="547"/>
      <c r="ET602" s="547"/>
      <c r="EU602" s="547"/>
      <c r="EV602" s="547"/>
      <c r="EW602" s="547"/>
      <c r="EX602" s="547"/>
      <c r="EY602" s="547"/>
      <c r="EZ602" s="547"/>
      <c r="FA602" s="547"/>
      <c r="FB602" s="547"/>
      <c r="FC602" s="547"/>
      <c r="FD602" s="547"/>
      <c r="FE602" s="332"/>
      <c r="FG602" s="19"/>
      <c r="FH602" s="19"/>
      <c r="FI602" s="19"/>
      <c r="FJ602" s="19"/>
      <c r="FK602" s="19"/>
      <c r="FL602" s="19"/>
      <c r="FM602" s="19"/>
      <c r="FN602" s="19"/>
      <c r="FO602" s="19"/>
      <c r="FP602" s="19"/>
      <c r="FQ602" s="19"/>
      <c r="FR602" s="19"/>
      <c r="FU602" s="295">
        <f t="shared" si="30438"/>
        <v>0</v>
      </c>
      <c r="FV602" s="295">
        <f t="shared" si="30439"/>
        <v>0</v>
      </c>
      <c r="FW602" s="295">
        <f t="shared" si="30440"/>
        <v>0</v>
      </c>
      <c r="FX602" s="295">
        <f t="shared" si="30441"/>
        <v>0</v>
      </c>
      <c r="FY602" s="295">
        <f t="shared" si="30442"/>
        <v>0</v>
      </c>
      <c r="FZ602" s="295">
        <f t="shared" si="30443"/>
        <v>0</v>
      </c>
      <c r="GA602" s="295">
        <f t="shared" si="30444"/>
        <v>0</v>
      </c>
      <c r="GB602" s="295">
        <f t="shared" si="30445"/>
        <v>0</v>
      </c>
      <c r="GC602" s="295">
        <f t="shared" si="30446"/>
        <v>0</v>
      </c>
      <c r="GD602" s="295">
        <f t="shared" si="30447"/>
        <v>0</v>
      </c>
      <c r="GE602" s="295">
        <f t="shared" si="30448"/>
        <v>0</v>
      </c>
      <c r="GF602" s="295">
        <f t="shared" si="30449"/>
        <v>0</v>
      </c>
      <c r="GG602" s="295" t="e">
        <f t="shared" si="30450"/>
        <v>#N/A</v>
      </c>
      <c r="GH602" s="2" t="e">
        <f>INDEX(リスト!$V:$V,MATCH(中日程計画表!$D601,リスト!$D:$D,0))</f>
        <v>#N/A</v>
      </c>
      <c r="GI602" s="2" t="e">
        <f>INDEX(リスト!$A:$A,MATCH(中日程計画表!$D601,リスト!$D:$D,0))</f>
        <v>#N/A</v>
      </c>
      <c r="GJ602" s="2" t="e">
        <f>INDEX(リスト!$U:$U,MATCH(中日程計画表!$D601,リスト!$D:$D,0))</f>
        <v>#N/A</v>
      </c>
      <c r="GK602" s="5" t="e">
        <f>INDEX(リスト!$W:$W,MATCH(中日程計画表!$D601,リスト!$D:$D,0))</f>
        <v>#N/A</v>
      </c>
      <c r="GL602" s="2" t="s">
        <v>201</v>
      </c>
      <c r="GM602" s="296">
        <f t="shared" ref="GM602" si="30481">GM601</f>
        <v>0</v>
      </c>
      <c r="GN602" s="296">
        <f t="shared" ref="GN602" si="30482">GN601</f>
        <v>0</v>
      </c>
      <c r="GU602" s="461"/>
      <c r="GV602" s="460"/>
      <c r="GW602" s="460"/>
      <c r="GX602" s="461"/>
      <c r="GY602" s="461"/>
      <c r="GZ602" s="460"/>
      <c r="HA602" s="460"/>
      <c r="HB602" s="461"/>
      <c r="HC602" s="461"/>
      <c r="HD602" s="460"/>
      <c r="HE602" s="460"/>
      <c r="HF602" s="461"/>
      <c r="HG602" s="461"/>
      <c r="HH602" s="460"/>
      <c r="HI602" s="460"/>
      <c r="HJ602" s="461"/>
      <c r="HK602" s="461"/>
      <c r="HL602" s="460"/>
      <c r="HM602" s="460"/>
      <c r="HN602" s="461"/>
      <c r="HO602" s="461"/>
      <c r="HP602" s="460"/>
      <c r="HQ602" s="460"/>
      <c r="HR602" s="461"/>
      <c r="HS602" s="4"/>
    </row>
    <row r="603" spans="1:227" ht="12" customHeight="1">
      <c r="A603" s="488" t="str">
        <f t="shared" ref="A603" ca="1" si="30483">INDIRECT("リスト!A"&amp;B603+6)</f>
        <v/>
      </c>
      <c r="B603" s="486">
        <f t="shared" si="29481"/>
        <v>299</v>
      </c>
      <c r="C603" s="474" t="str">
        <f>機能グループ名</f>
        <v/>
      </c>
      <c r="D603" s="484">
        <f>機能ID</f>
        <v>0</v>
      </c>
      <c r="E603" s="482">
        <f>機能名</f>
        <v>0</v>
      </c>
      <c r="F603" s="315"/>
      <c r="G603" s="315"/>
      <c r="H603" s="315"/>
      <c r="I603" s="315"/>
      <c r="J603" s="316"/>
      <c r="K603" s="480" t="str">
        <f>担当者_SR</f>
        <v>NG</v>
      </c>
      <c r="L603" s="76"/>
      <c r="M603" s="76"/>
      <c r="N603" s="470"/>
      <c r="O603" s="474" t="str">
        <f>担当者_SRR</f>
        <v>NG</v>
      </c>
      <c r="P603" s="76"/>
      <c r="Q603" s="76"/>
      <c r="R603" s="470"/>
      <c r="S603" s="474" t="str">
        <f>担当者_DS</f>
        <v>NG</v>
      </c>
      <c r="T603" s="76"/>
      <c r="U603" s="76"/>
      <c r="V603" s="470"/>
      <c r="W603" s="472" t="str">
        <f>担当者_DSR</f>
        <v>NG</v>
      </c>
      <c r="X603" s="76"/>
      <c r="Y603" s="76"/>
      <c r="Z603" s="470"/>
      <c r="AA603" s="476"/>
      <c r="AB603" s="79"/>
      <c r="AC603" s="79"/>
      <c r="AD603" s="470">
        <f>IF(AC604 &lt;&gt; "",1,0)</f>
        <v>0</v>
      </c>
      <c r="AE603" s="472" t="str">
        <f>担当者_CD</f>
        <v>NG</v>
      </c>
      <c r="AF603" s="76"/>
      <c r="AG603" s="76"/>
      <c r="AH603" s="470"/>
      <c r="AI603" s="472" t="str">
        <f>担当者_DD</f>
        <v>NG</v>
      </c>
      <c r="AJ603" s="76"/>
      <c r="AK603" s="76"/>
      <c r="AL603" s="470"/>
      <c r="AM603" s="476"/>
      <c r="AN603" s="79"/>
      <c r="AO603" s="79"/>
      <c r="AP603" s="470">
        <f>IF(AO604 &lt;&gt; "",1,0)</f>
        <v>0</v>
      </c>
      <c r="AQ603" s="472" t="str">
        <f>担当者_MCL</f>
        <v>NG</v>
      </c>
      <c r="AR603" s="76"/>
      <c r="AS603" s="76"/>
      <c r="AT603" s="470"/>
      <c r="AU603" s="472" t="str">
        <f>担当者_MCLR</f>
        <v>NG</v>
      </c>
      <c r="AV603" s="76"/>
      <c r="AW603" s="76"/>
      <c r="AX603" s="470"/>
      <c r="AY603" s="476"/>
      <c r="AZ603" s="79"/>
      <c r="BA603" s="79"/>
      <c r="BB603" s="470">
        <f>IF(BA604 &lt;&gt; "",1,0)</f>
        <v>0</v>
      </c>
      <c r="BC603" s="474" t="str">
        <f>担当者_MT</f>
        <v>NG</v>
      </c>
      <c r="BD603" s="76"/>
      <c r="BE603" s="76"/>
      <c r="BF603" s="470"/>
      <c r="BG603" s="472" t="str">
        <f>担当者_M検</f>
        <v>NG</v>
      </c>
      <c r="BH603" s="76"/>
      <c r="BI603" s="76"/>
      <c r="BJ603" s="470"/>
      <c r="BK603" s="476"/>
      <c r="BL603" s="79"/>
      <c r="BM603" s="79"/>
      <c r="BN603" s="470">
        <v>0</v>
      </c>
      <c r="BO603" s="474" t="str">
        <f>担当者_モテ</f>
        <v>NG</v>
      </c>
      <c r="BP603" s="76"/>
      <c r="BQ603" s="76"/>
      <c r="BR603" s="470"/>
      <c r="BS603" s="472" t="str">
        <f>担当者_モテR</f>
        <v>NG</v>
      </c>
      <c r="BT603" s="76"/>
      <c r="BU603" s="76"/>
      <c r="BV603" s="470"/>
      <c r="BW603" s="468">
        <f t="shared" ref="BW603" si="30484">IFERROR(SUM(IF(K603&lt;&gt;"NG",N603*K$1,0),IF(O603&lt;&gt;"NG",R603*O$1,0),IF(S603&lt;&gt;"NG",V603*S$1,0),IF(W603&lt;&gt;"NG",Z603*W$1,0),IF(AA603&lt;&gt;"NG",AD603*AA$1,0),IF(AE603&lt;&gt;"NG",AH603*AE$1,0),IF(AI603&lt;&gt;"NG",AL603*AI$1,0),IF(AM603&lt;&gt;"NG",AP603*AM$1,0),IF(AQ603&lt;&gt;"NG",AT603*AQ$1,0),IF(AU603&lt;&gt;"NG",AX603*AU$1,0),IF(AY603&lt;&gt;"NG",BB603*AY$1,0),IF(BC603&lt;&gt;"NG",BF603*BC$1,0),IF(BG603&lt;&gt;"NG",BJ603*BG$1,0),IF(BK603&lt;&gt;"NG",BN603*BK$1,0),IF(BO603&lt;&gt;"NG",BR603*BO$1,0),IF(BS603&lt;&gt;"NG",BV603*BS$1,0))/SUM(IF(K603&lt;&gt;"NG",K$1,0),IF(O603&lt;&gt;"NG",O$1,0),IF(S603&lt;&gt;"NG",S$1,0),IF(W603&lt;&gt;"NG",W$1,0),IF(AA603&lt;&gt;"NG",AA$1,0),IF(AE603&lt;&gt;"NG",AE$1,0),IF(AI603&lt;&gt;"NG",AI$1,0),IF(AM603&lt;&gt;"NG",AM$1,0),IF(AQ603&lt;&gt;"NG",AQ$1,0),IF(AU603&lt;&gt;"NG",AU$1,0),IF(AY603&lt;&gt;"NG",AY$1,0),IF(BC603&lt;&gt;"NG",BC$1,0),IF(BG603&lt;&gt;"NG",BG$1,0),IF(BK603&lt;&gt;"NG",BK$1,0),IF(BO603&lt;&gt;"NG",BO$1,0),IF(BS603&lt;&gt;"NG",BS$1,0)),0)</f>
        <v>0</v>
      </c>
      <c r="BX603" s="466"/>
      <c r="BY603" s="490"/>
      <c r="BZ603" s="5"/>
      <c r="CA603" s="32">
        <f t="shared" si="30376"/>
        <v>0</v>
      </c>
      <c r="CB603" s="32">
        <f t="shared" si="30377"/>
        <v>0</v>
      </c>
      <c r="CC603" s="32">
        <f t="shared" si="30378"/>
        <v>0</v>
      </c>
      <c r="CD603" s="32">
        <f t="shared" si="30379"/>
        <v>0</v>
      </c>
      <c r="CE603" s="32">
        <f t="shared" si="30380"/>
        <v>0</v>
      </c>
      <c r="CF603" s="32">
        <f t="shared" si="30381"/>
        <v>0</v>
      </c>
      <c r="CG603" s="32">
        <f t="shared" si="30382"/>
        <v>0</v>
      </c>
      <c r="CH603" s="32">
        <f t="shared" si="30383"/>
        <v>0</v>
      </c>
      <c r="CI603" s="32">
        <f t="shared" si="30384"/>
        <v>0</v>
      </c>
      <c r="CJ603" s="32">
        <f t="shared" si="30385"/>
        <v>0</v>
      </c>
      <c r="CK603" s="32">
        <f t="shared" si="30386"/>
        <v>0</v>
      </c>
      <c r="CL603" s="32">
        <f t="shared" si="30387"/>
        <v>0</v>
      </c>
      <c r="CO603" s="32">
        <f>IF(AND($M603&lt;&gt;$CN$5,$M603&lt;=$CN$6,$M603&lt;&gt;$CN$7),1,0)</f>
        <v>0</v>
      </c>
      <c r="CP603" s="32">
        <f>IF(AND($Q603&lt;&gt;$CN$5,$Q603&lt;=$CN$6,$Q603&lt;&gt;$CN$7),1,0)</f>
        <v>0</v>
      </c>
      <c r="CQ603" s="32">
        <f>IF(AND($U603&lt;&gt;$CN$5,$U603&lt;=$CN$6,$U603&lt;&gt;$CN$7),1,0)</f>
        <v>0</v>
      </c>
      <c r="CR603" s="32">
        <f>IF(AND($Y603&lt;&gt;$CN$5,$Y603&lt;=$CN$6,$Y603&lt;&gt;$CN$7),1,0)</f>
        <v>0</v>
      </c>
      <c r="CS603" s="32">
        <f>IF(AND($AG603&lt;&gt;$CN$5,$AG603&lt;=$CN$6,$AG603&lt;&gt;$CN$7),1,0)</f>
        <v>0</v>
      </c>
      <c r="CT603" s="32">
        <f>IF(AND($AK603&lt;&gt;$CN$5,$AK603&lt;=$CN$6,$AK603&lt;&gt;$CN$7),1,0)</f>
        <v>0</v>
      </c>
      <c r="CU603" s="32">
        <f>IF(AND($AS603&lt;&gt;$CN$5,$AS603&lt;=$CN$6,$AS603&lt;&gt;$CN$7),1,0)</f>
        <v>0</v>
      </c>
      <c r="CV603" s="32">
        <f>IF(AND($AW603&lt;&gt;$CN$5,$AW603&lt;=$CN$6,$AW603&lt;&gt;$CN$7),1,0)</f>
        <v>0</v>
      </c>
      <c r="CW603" s="32">
        <f>IF(AND($BE603&lt;&gt;$CN$5,$BE603&lt;=$CN$6,$BE603&lt;&gt;$CN$7),1,0)</f>
        <v>0</v>
      </c>
      <c r="CX603" s="32">
        <f>IF(AND($BI603&lt;&gt;$CN$5,$BI603&lt;=$CN$6,$BI603&lt;&gt;$CN$7),1,0)</f>
        <v>0</v>
      </c>
      <c r="CY603" s="32">
        <f>IF(AND($BQ603&lt;&gt;$CN$5,$BQ603&lt;=$CN$6,$BQ603&lt;&gt;$CN$7),1,0)</f>
        <v>0</v>
      </c>
      <c r="CZ603" s="32">
        <f>IF(AND($BU603&lt;&gt;$CN$5,$BU603&lt;=$CN$6,$BU603&lt;&gt;$CN$7),1,0)</f>
        <v>0</v>
      </c>
      <c r="DC603" s="32">
        <f>IF(AND($M603&lt;&gt;$DB$5,$M603&lt;=$DB$6,$M603&lt;&gt;$CN$7),1,0)</f>
        <v>0</v>
      </c>
      <c r="DD603" s="32">
        <f>IF(AND($Q603&lt;&gt;$DB$5,$Q603&lt;=$DB$6,$Q603&lt;&gt;$CN$7),1,0)</f>
        <v>0</v>
      </c>
      <c r="DE603" s="32">
        <f>IF(AND($U603&lt;&gt;$DB$5,$U603&lt;=$DB$6,$U603&lt;&gt;$CN$7),1,0)</f>
        <v>0</v>
      </c>
      <c r="DF603" s="32">
        <f>IF(AND($Y603&lt;&gt;$DB$5,$Y603&lt;=$DB$6,$Y603&lt;&gt;$CN$7),1,0)</f>
        <v>0</v>
      </c>
      <c r="DG603" s="32">
        <f>IF(AND($AG603&lt;&gt;$DB$5,$AG603&lt;=$DB$6,$AG603&lt;&gt;$CN$7),1,0)</f>
        <v>0</v>
      </c>
      <c r="DH603" s="32">
        <f>IF(AND($AK603&lt;&gt;$DB$5,$AK603&lt;=$DB$6,$AK603&lt;&gt;$CN$7),1,0)</f>
        <v>0</v>
      </c>
      <c r="DI603" s="32">
        <f>IF(AND($AS603&lt;&gt;$DB$5,$AS603&lt;=$DB$6,$AS603&lt;&gt;$CN$7),1,0)</f>
        <v>0</v>
      </c>
      <c r="DJ603" s="32">
        <f>IF(AND($AW603&lt;&gt;$DB$5,$AW603&lt;=$DB$6,$AW603&lt;&gt;$CN$7),1,0)</f>
        <v>0</v>
      </c>
      <c r="DK603" s="32">
        <f>IF(AND($BE603&lt;&gt;$DB$5,$BE603&lt;=$DB$6,$BE603&lt;&gt;$CN$7),1,0)</f>
        <v>0</v>
      </c>
      <c r="DL603" s="32">
        <f>IF(AND($BI603&lt;&gt;$DB$5,$BI603&lt;=$DB$6,$BI603&lt;&gt;$CN$7),1,0)</f>
        <v>0</v>
      </c>
      <c r="DM603" s="32">
        <f>IF(AND($BQ603&lt;&gt;$DB$5,$BQ603&lt;=$DB$6,$BQ603&lt;&gt;$CN$7),1,0)</f>
        <v>0</v>
      </c>
      <c r="DN603" s="32">
        <f>IF(AND($BU603&lt;&gt;$DB$5,$BU603&lt;=$DB$6,$BU603&lt;&gt;$CN$7),1,0)</f>
        <v>0</v>
      </c>
      <c r="DQ603" s="32">
        <f t="shared" si="29495"/>
        <v>0</v>
      </c>
      <c r="DR603" s="32">
        <f t="shared" si="29496"/>
        <v>0</v>
      </c>
      <c r="DS603" s="32">
        <f t="shared" si="29497"/>
        <v>0</v>
      </c>
      <c r="DT603" s="32">
        <f t="shared" si="29498"/>
        <v>0</v>
      </c>
      <c r="DU603" s="32">
        <f t="shared" si="29499"/>
        <v>0</v>
      </c>
      <c r="DV603" s="32">
        <f t="shared" si="29500"/>
        <v>0</v>
      </c>
      <c r="DW603" s="32">
        <f t="shared" si="29501"/>
        <v>0</v>
      </c>
      <c r="DX603" s="32">
        <f t="shared" si="29502"/>
        <v>0</v>
      </c>
      <c r="DY603" s="32">
        <f t="shared" si="29503"/>
        <v>0</v>
      </c>
      <c r="DZ603" s="32">
        <f t="shared" si="29504"/>
        <v>0</v>
      </c>
      <c r="EA603" s="32">
        <f t="shared" si="29505"/>
        <v>0</v>
      </c>
      <c r="EB603" s="32">
        <f t="shared" si="29506"/>
        <v>0</v>
      </c>
      <c r="EE603" s="328">
        <f>IF(M603&lt;&gt;"",IF(M603&lt;=$ED$6,1,IF(L603&gt;$ED$6,0,NETWORKDAYS(L603,$ED$6,祭日リスト)/NETWORKDAYS(L603,M603,祭日リスト)))*$GG603*週間進捗報告書!$G$9,0)</f>
        <v>0</v>
      </c>
      <c r="EF603" s="328">
        <f>IF(Q603&lt;&gt;"",IF(Q603&lt;=$ED$6,1,IF(P603&gt;$ED$6,0,NETWORKDAYS(P603,$ED$6,祭日リスト)/NETWORKDAYS(P603,Q603,祭日リスト)))*$GG603*週間進捗報告書!$G$10,0)</f>
        <v>0</v>
      </c>
      <c r="EG603" s="328">
        <f>IF(U603&lt;&gt;"",IF(U603&lt;=$ED$6,1,IF(T603&gt;$ED$6,0,NETWORKDAYS(T603,$ED$6,祭日リスト)/NETWORKDAYS(T603,U603,祭日リスト)))*$GG603*週間進捗報告書!$G$11,0)</f>
        <v>0</v>
      </c>
      <c r="EH603" s="328">
        <f>IF(Y603&lt;&gt;"",IF(Y603&lt;=$ED$6,1,IF(X603&gt;$ED$6,0,NETWORKDAYS(X603,$ED$6,祭日リスト)/NETWORKDAYS(X603,Y603,祭日リスト)))*$GG603*週間進捗報告書!$G$12,0)</f>
        <v>0</v>
      </c>
      <c r="EI603" s="328">
        <f>IF(AG603&lt;&gt;"",IF(AG603&lt;=$ED$6,1,IF(AF603&gt;$ED$6,0,NETWORKDAYS(AF603,$ED$6,祭日リスト)/NETWORKDAYS(AF603,AG603,祭日リスト)))*$GG603*週間進捗報告書!$G$13,0)</f>
        <v>0</v>
      </c>
      <c r="EJ603" s="328">
        <f>IF(AK603&lt;&gt;"",IF(AK603&lt;=$ED$6,1,IF(AJ603&gt;$ED$6,0,NETWORKDAYS(AJ603,$ED$6,祭日リスト)/NETWORKDAYS(AJ603,AK603,祭日リスト)))*$GG603*週間進捗報告書!$G$14,0)</f>
        <v>0</v>
      </c>
      <c r="EK603" s="328">
        <f>IF(AS603&lt;&gt;"",IF(AS603&lt;=$ED$6,1,IF(AR603&gt;$ED$6,0,NETWORKDAYS(AR603,$ED$6,祭日リスト)/NETWORKDAYS(AR603,AS603,祭日リスト)))*$GG603*週間進捗報告書!$G$15,0)</f>
        <v>0</v>
      </c>
      <c r="EL603" s="328">
        <f>IF(AW603&lt;&gt;"",IF(AW603&lt;=$ED$6,1,IF(AV603&gt;$ED$6,0,NETWORKDAYS(AV603,$ED$6,祭日リスト)/NETWORKDAYS(AV603,AW603,祭日リスト)))*$GG603*週間進捗報告書!$G$16,0)</f>
        <v>0</v>
      </c>
      <c r="EM603" s="328">
        <f>IF(BE603&lt;&gt;"",IF(BE603&lt;=$ED$6,1,IF(BD603&gt;$ED$6,0,NETWORKDAYS(BD603,$ED$6,祭日リスト)/NETWORKDAYS(BD603,BE603,祭日リスト)))*$GG603*週間進捗報告書!$G$17,0)</f>
        <v>0</v>
      </c>
      <c r="EN603" s="328">
        <f>IF(BI603&lt;&gt;"",IF(BI603&lt;=$ED$6,1,IF(BH603&gt;$ED$6,0,NETWORKDAYS(BH603,$ED$6,祭日リスト)/NETWORKDAYS(BH603,BI603,祭日リスト)))*$GG603*週間進捗報告書!$G$18,0)</f>
        <v>0</v>
      </c>
      <c r="EO603" s="328">
        <f>IF(BQ603&lt;&gt;"",IF(BQ603&lt;=$ED$6,1,IF(BP603&gt;$ED$6,0,NETWORKDAYS(BP603,$ED$6,祭日リスト)/NETWORKDAYS(BP603,BQ603,祭日リスト)))*$GG603*週間進捗報告書!$G$19,0)</f>
        <v>0</v>
      </c>
      <c r="EP603" s="328">
        <f>IF(BU603&lt;&gt;"",IF(BU603&lt;=$ED$6,1,IF(BT603&gt;$ED$6,0,NETWORKDAYS(BT603,$ED$6,祭日リスト)/NETWORKDAYS(BT603,BU603,祭日リスト)))*$GG603*週間進捗報告書!$G$20,0)</f>
        <v>0</v>
      </c>
      <c r="ER603" s="547">
        <f t="shared" ref="ER603:FC603" si="30485">EE603-EE604</f>
        <v>0</v>
      </c>
      <c r="ES603" s="547">
        <f t="shared" si="30485"/>
        <v>0</v>
      </c>
      <c r="ET603" s="547">
        <f t="shared" si="30485"/>
        <v>0</v>
      </c>
      <c r="EU603" s="547">
        <f t="shared" si="30485"/>
        <v>0</v>
      </c>
      <c r="EV603" s="547">
        <f t="shared" si="30485"/>
        <v>0</v>
      </c>
      <c r="EW603" s="547">
        <f t="shared" si="30485"/>
        <v>0</v>
      </c>
      <c r="EX603" s="547">
        <f t="shared" si="30485"/>
        <v>0</v>
      </c>
      <c r="EY603" s="547">
        <f t="shared" si="30485"/>
        <v>0</v>
      </c>
      <c r="EZ603" s="547">
        <f t="shared" si="30485"/>
        <v>0</v>
      </c>
      <c r="FA603" s="547">
        <f t="shared" si="30485"/>
        <v>0</v>
      </c>
      <c r="FB603" s="547">
        <f t="shared" si="30485"/>
        <v>0</v>
      </c>
      <c r="FC603" s="547">
        <f t="shared" si="30485"/>
        <v>0</v>
      </c>
      <c r="FD603" s="547">
        <f t="shared" ref="FD603" si="30486">SUM(ER603:FC604)</f>
        <v>0</v>
      </c>
      <c r="FE603" s="333"/>
      <c r="FG603" s="32">
        <f>IF(AND($M603&lt;&gt;$FF$7),1,0)</f>
        <v>0</v>
      </c>
      <c r="FH603" s="32">
        <f>IF(AND($Q603&lt;&gt;$FF$7),1,0)</f>
        <v>0</v>
      </c>
      <c r="FI603" s="32">
        <f>IF(AND($U603&lt;&gt;$FF$7),1,0)</f>
        <v>0</v>
      </c>
      <c r="FJ603" s="32">
        <f>IF(AND($Y603&lt;&gt;$FF$7),1,0)</f>
        <v>0</v>
      </c>
      <c r="FK603" s="32">
        <f>IF(AND($AG603&lt;&gt;$FF$7),1,0)</f>
        <v>0</v>
      </c>
      <c r="FL603" s="32">
        <f>IF(AND($AK603&lt;&gt;$FF$7),1,0)</f>
        <v>0</v>
      </c>
      <c r="FM603" s="32">
        <f>IF(AND($AS603&lt;&gt;$FF$7),1,0)</f>
        <v>0</v>
      </c>
      <c r="FN603" s="32">
        <f>IF(AND($AW603&lt;&gt;$FF$7),1,0)</f>
        <v>0</v>
      </c>
      <c r="FO603" s="32">
        <f>IF(AND($BE603&lt;&gt;$FF$7),1,0)</f>
        <v>0</v>
      </c>
      <c r="FP603" s="32">
        <f>IF(AND($BI603&lt;&gt;$FF$7),1,0)</f>
        <v>0</v>
      </c>
      <c r="FQ603" s="32">
        <f>IF(AND($BQ603&lt;&gt;$FF$7),1,0)</f>
        <v>0</v>
      </c>
      <c r="FR603" s="32">
        <f>IF(AND($BU603&lt;&gt;$FF$7),1,0)</f>
        <v>0</v>
      </c>
      <c r="FU603" s="294">
        <f t="shared" si="30390"/>
        <v>0</v>
      </c>
      <c r="FV603" s="294">
        <f t="shared" si="30391"/>
        <v>0</v>
      </c>
      <c r="FW603" s="294">
        <f t="shared" si="30392"/>
        <v>0</v>
      </c>
      <c r="FX603" s="294">
        <f t="shared" si="30393"/>
        <v>0</v>
      </c>
      <c r="FY603" s="294">
        <f t="shared" si="30394"/>
        <v>0</v>
      </c>
      <c r="FZ603" s="294">
        <f t="shared" si="30395"/>
        <v>0</v>
      </c>
      <c r="GA603" s="294">
        <f t="shared" si="30396"/>
        <v>0</v>
      </c>
      <c r="GB603" s="294">
        <f t="shared" si="30397"/>
        <v>0</v>
      </c>
      <c r="GC603" s="294">
        <f t="shared" si="30398"/>
        <v>0</v>
      </c>
      <c r="GD603" s="294">
        <f t="shared" si="30399"/>
        <v>0</v>
      </c>
      <c r="GE603" s="294">
        <f t="shared" si="30400"/>
        <v>0</v>
      </c>
      <c r="GF603" s="294">
        <f t="shared" si="30401"/>
        <v>0</v>
      </c>
      <c r="GG603" s="294" t="e">
        <f>VLOOKUP($D603,リスト!$D:$S,15,FALSE)</f>
        <v>#N/A</v>
      </c>
      <c r="GH603" s="2" t="e">
        <f>INDEX(リスト!$V:$V,MATCH(中日程計画表!$D603,リスト!$D:$D,0))</f>
        <v>#N/A</v>
      </c>
      <c r="GI603" s="2" t="e">
        <f>INDEX(リスト!$A:$A,MATCH(中日程計画表!$D603,リスト!$D:$D,0))</f>
        <v>#N/A</v>
      </c>
      <c r="GJ603" s="2" t="e">
        <f>INDEX(リスト!$U:$U,MATCH(中日程計画表!$D603,リスト!$D:$D,0))</f>
        <v>#N/A</v>
      </c>
      <c r="GK603" s="5" t="e">
        <f>INDEX(リスト!$W:$W,MATCH(中日程計画表!$D603,リスト!$D:$D,0))</f>
        <v>#N/A</v>
      </c>
      <c r="GL603" s="2" t="s">
        <v>200</v>
      </c>
      <c r="GM603" s="296">
        <f>D603</f>
        <v>0</v>
      </c>
      <c r="GN603" s="296">
        <f>E603</f>
        <v>0</v>
      </c>
      <c r="GU603" s="460" t="str">
        <f t="shared" ref="GU603" si="30487">AE603</f>
        <v>NG</v>
      </c>
      <c r="GV603" s="460">
        <f t="shared" ref="GV603" si="30488">EI603</f>
        <v>0</v>
      </c>
      <c r="GW603" s="460">
        <f t="shared" ref="GW603" si="30489">EI604</f>
        <v>0</v>
      </c>
      <c r="GX603" s="462">
        <f t="shared" ref="GX603" si="30490">EV603</f>
        <v>0</v>
      </c>
      <c r="GY603" s="460" t="str">
        <f t="shared" ref="GY603" si="30491">AI603</f>
        <v>NG</v>
      </c>
      <c r="GZ603" s="460">
        <f t="shared" ref="GZ603" si="30492">EJ603</f>
        <v>0</v>
      </c>
      <c r="HA603" s="460">
        <f t="shared" ref="HA603" si="30493">EJ604</f>
        <v>0</v>
      </c>
      <c r="HB603" s="462">
        <f t="shared" ref="HB603" si="30494">EW603</f>
        <v>0</v>
      </c>
      <c r="HC603" s="460" t="str">
        <f t="shared" ref="HC603" si="30495">AQ603</f>
        <v>NG</v>
      </c>
      <c r="HD603" s="460">
        <f t="shared" ref="HD603" si="30496">EK603</f>
        <v>0</v>
      </c>
      <c r="HE603" s="460">
        <f t="shared" ref="HE603" si="30497">EK604</f>
        <v>0</v>
      </c>
      <c r="HF603" s="462">
        <f t="shared" ref="HF603" si="30498">EX603</f>
        <v>0</v>
      </c>
      <c r="HG603" s="460" t="str">
        <f t="shared" ref="HG603" si="30499">AU603</f>
        <v>NG</v>
      </c>
      <c r="HH603" s="460">
        <f t="shared" ref="HH603" si="30500">EL603</f>
        <v>0</v>
      </c>
      <c r="HI603" s="460">
        <f t="shared" ref="HI603" si="30501">EL604</f>
        <v>0</v>
      </c>
      <c r="HJ603" s="462">
        <f t="shared" ref="HJ603" si="30502">EY603</f>
        <v>0</v>
      </c>
      <c r="HK603" s="460" t="str">
        <f t="shared" ref="HK603" si="30503">BC603</f>
        <v>NG</v>
      </c>
      <c r="HL603" s="460">
        <f t="shared" ref="HL603" si="30504">EM603</f>
        <v>0</v>
      </c>
      <c r="HM603" s="460">
        <f t="shared" ref="HM603" si="30505">EM604</f>
        <v>0</v>
      </c>
      <c r="HN603" s="462">
        <f t="shared" ref="HN603" si="30506">EZ603</f>
        <v>0</v>
      </c>
      <c r="HO603" s="460" t="str">
        <f t="shared" ref="HO603" si="30507">BG603</f>
        <v>NG</v>
      </c>
      <c r="HP603" s="460">
        <f t="shared" ref="HP603" si="30508">EN603</f>
        <v>0</v>
      </c>
      <c r="HQ603" s="460">
        <f t="shared" ref="HQ603" si="30509">EN604</f>
        <v>0</v>
      </c>
      <c r="HR603" s="462">
        <f t="shared" ref="HR603" si="30510">FA603</f>
        <v>0</v>
      </c>
      <c r="HS603" s="332"/>
    </row>
    <row r="604" spans="1:227" ht="12" customHeight="1">
      <c r="A604" s="489"/>
      <c r="B604" s="487"/>
      <c r="C604" s="475"/>
      <c r="D604" s="485"/>
      <c r="E604" s="483"/>
      <c r="F604" s="317"/>
      <c r="G604" s="317"/>
      <c r="H604" s="317"/>
      <c r="I604" s="317"/>
      <c r="J604" s="316"/>
      <c r="K604" s="481"/>
      <c r="L604" s="77"/>
      <c r="M604" s="77"/>
      <c r="N604" s="471"/>
      <c r="O604" s="475"/>
      <c r="P604" s="77"/>
      <c r="Q604" s="77"/>
      <c r="R604" s="471"/>
      <c r="S604" s="475"/>
      <c r="T604" s="77"/>
      <c r="U604" s="77"/>
      <c r="V604" s="471"/>
      <c r="W604" s="473"/>
      <c r="X604" s="77"/>
      <c r="Y604" s="77"/>
      <c r="Z604" s="471"/>
      <c r="AA604" s="477"/>
      <c r="AB604" s="80"/>
      <c r="AC604" s="80"/>
      <c r="AD604" s="471"/>
      <c r="AE604" s="473"/>
      <c r="AF604" s="77"/>
      <c r="AG604" s="77"/>
      <c r="AH604" s="471"/>
      <c r="AI604" s="473"/>
      <c r="AJ604" s="77"/>
      <c r="AK604" s="77"/>
      <c r="AL604" s="471"/>
      <c r="AM604" s="477"/>
      <c r="AN604" s="80"/>
      <c r="AO604" s="80"/>
      <c r="AP604" s="471"/>
      <c r="AQ604" s="473"/>
      <c r="AR604" s="77"/>
      <c r="AS604" s="77"/>
      <c r="AT604" s="471"/>
      <c r="AU604" s="473"/>
      <c r="AV604" s="77"/>
      <c r="AW604" s="77"/>
      <c r="AX604" s="471"/>
      <c r="AY604" s="477"/>
      <c r="AZ604" s="80"/>
      <c r="BA604" s="80"/>
      <c r="BB604" s="471"/>
      <c r="BC604" s="475"/>
      <c r="BD604" s="77"/>
      <c r="BE604" s="77"/>
      <c r="BF604" s="471"/>
      <c r="BG604" s="473"/>
      <c r="BH604" s="77"/>
      <c r="BI604" s="77"/>
      <c r="BJ604" s="471"/>
      <c r="BK604" s="477"/>
      <c r="BL604" s="80"/>
      <c r="BM604" s="80"/>
      <c r="BN604" s="471"/>
      <c r="BO604" s="475"/>
      <c r="BP604" s="77"/>
      <c r="BQ604" s="77"/>
      <c r="BR604" s="471"/>
      <c r="BS604" s="473"/>
      <c r="BT604" s="77"/>
      <c r="BU604" s="77"/>
      <c r="BV604" s="471"/>
      <c r="BW604" s="469"/>
      <c r="BX604" s="467"/>
      <c r="BY604" s="490"/>
      <c r="CA604" s="19">
        <f t="shared" si="30426"/>
        <v>0</v>
      </c>
      <c r="CB604" s="19">
        <f t="shared" si="30427"/>
        <v>0</v>
      </c>
      <c r="CC604" s="19">
        <f t="shared" si="30428"/>
        <v>0</v>
      </c>
      <c r="CD604" s="19">
        <f t="shared" si="30429"/>
        <v>0</v>
      </c>
      <c r="CE604" s="19">
        <f t="shared" si="30430"/>
        <v>0</v>
      </c>
      <c r="CF604" s="19">
        <f t="shared" si="30431"/>
        <v>0</v>
      </c>
      <c r="CG604" s="19">
        <f t="shared" si="30432"/>
        <v>0</v>
      </c>
      <c r="CH604" s="19">
        <f t="shared" si="30433"/>
        <v>0</v>
      </c>
      <c r="CI604" s="19">
        <f t="shared" si="30434"/>
        <v>0</v>
      </c>
      <c r="CJ604" s="19">
        <f t="shared" si="30435"/>
        <v>0</v>
      </c>
      <c r="CK604" s="19">
        <f t="shared" si="30436"/>
        <v>0</v>
      </c>
      <c r="CL604" s="19">
        <f t="shared" si="30437"/>
        <v>0</v>
      </c>
      <c r="CO604" s="19">
        <f>IF(AND($M604&lt;&gt;$CN$7,$M604&lt;=$CN$6),1,0)</f>
        <v>0</v>
      </c>
      <c r="CP604" s="19">
        <f>IF(AND($Q604&lt;&gt;$CN$7,$Q604&lt;=$CN$6),1,0)</f>
        <v>0</v>
      </c>
      <c r="CQ604" s="19">
        <f>IF(AND($U604&lt;&gt;$CN$7,$U604&lt;=$CN$6),1,0)</f>
        <v>0</v>
      </c>
      <c r="CR604" s="19">
        <f>IF(AND($Y604&lt;&gt;$CN$7,$Y604&lt;=$CN$6),1,0)</f>
        <v>0</v>
      </c>
      <c r="CS604" s="19">
        <f>IF(AND($AG604&lt;&gt;$CN$7,$AG604&lt;=$CN$6),1,0)</f>
        <v>0</v>
      </c>
      <c r="CT604" s="19">
        <f>IF(AND($AK604&lt;&gt;$CN$7,$AK604&lt;=$CN$6),1,0)</f>
        <v>0</v>
      </c>
      <c r="CU604" s="19">
        <f>IF(AND($AS604&lt;&gt;$CN$7,$AS604&lt;=$CN$6),1,0)</f>
        <v>0</v>
      </c>
      <c r="CV604" s="19">
        <f>IF(AND($AW604&lt;&gt;$CN$7,$AW604&lt;=$CN$6),1,0)</f>
        <v>0</v>
      </c>
      <c r="CW604" s="19">
        <f>IF(AND($BE604&lt;&gt;$CN$7,$BE604&lt;=$CN$6),1,0)</f>
        <v>0</v>
      </c>
      <c r="CX604" s="19">
        <f>IF(AND($BI604&lt;&gt;$CN$7,$BI604&lt;=$CN$6),1,0)</f>
        <v>0</v>
      </c>
      <c r="CY604" s="19">
        <f>IF(AND($BQ604&lt;&gt;$CN$7,$BQ604&lt;=$CN$6),1,0)</f>
        <v>0</v>
      </c>
      <c r="CZ604" s="19">
        <f>IF(AND($BU604&lt;&gt;$CN$7,$BU604&lt;=$CN$6),1,0)</f>
        <v>0</v>
      </c>
      <c r="DC604" s="19">
        <f>IF($N603=1,1,0)</f>
        <v>0</v>
      </c>
      <c r="DD604" s="19">
        <f>IF($R603=1,1,0)</f>
        <v>0</v>
      </c>
      <c r="DE604" s="19">
        <f>IF($V603=1,1,0)</f>
        <v>0</v>
      </c>
      <c r="DF604" s="19">
        <f>IF($Z603=1,1,0)</f>
        <v>0</v>
      </c>
      <c r="DG604" s="19">
        <f>IF($AH603=1,1,0)</f>
        <v>0</v>
      </c>
      <c r="DH604" s="19">
        <f>IF($AL603=1,1,0)</f>
        <v>0</v>
      </c>
      <c r="DI604" s="19">
        <f>IF($AT603=1,1,0)</f>
        <v>0</v>
      </c>
      <c r="DJ604" s="19">
        <f>IF($AX603=1,1,0)</f>
        <v>0</v>
      </c>
      <c r="DK604" s="19">
        <f>IF($BF603=1,1,0)</f>
        <v>0</v>
      </c>
      <c r="DL604" s="19">
        <f>IF($BJ603=1,1,0)</f>
        <v>0</v>
      </c>
      <c r="DM604" s="19">
        <f>IF($BR603=1,1,0)</f>
        <v>0</v>
      </c>
      <c r="DN604" s="19">
        <f>IF($BV603=1,1,0)</f>
        <v>0</v>
      </c>
      <c r="DQ604" s="19">
        <f t="shared" si="29557"/>
        <v>0</v>
      </c>
      <c r="DR604" s="19">
        <f t="shared" si="29558"/>
        <v>0</v>
      </c>
      <c r="DS604" s="19">
        <f t="shared" si="29559"/>
        <v>0</v>
      </c>
      <c r="DT604" s="19">
        <f t="shared" si="29560"/>
        <v>0</v>
      </c>
      <c r="DU604" s="19">
        <f t="shared" si="29561"/>
        <v>0</v>
      </c>
      <c r="DV604" s="19">
        <f t="shared" si="29562"/>
        <v>0</v>
      </c>
      <c r="DW604" s="19">
        <f t="shared" si="29563"/>
        <v>0</v>
      </c>
      <c r="DX604" s="19">
        <f t="shared" si="29564"/>
        <v>0</v>
      </c>
      <c r="DY604" s="19">
        <f t="shared" si="29565"/>
        <v>0</v>
      </c>
      <c r="DZ604" s="19">
        <f t="shared" si="29566"/>
        <v>0</v>
      </c>
      <c r="EA604" s="19">
        <f t="shared" si="29567"/>
        <v>0</v>
      </c>
      <c r="EB604" s="19">
        <f t="shared" si="29568"/>
        <v>0</v>
      </c>
      <c r="EE604" s="329">
        <f>N603*$FU604*週間進捗報告書!$G$9</f>
        <v>0</v>
      </c>
      <c r="EF604" s="329">
        <f>R603*$FV604*週間進捗報告書!$G$10</f>
        <v>0</v>
      </c>
      <c r="EG604" s="329">
        <f>V603*$FW604*週間進捗報告書!$G$11</f>
        <v>0</v>
      </c>
      <c r="EH604" s="329">
        <f>Z603*$FX604*週間進捗報告書!$G$12</f>
        <v>0</v>
      </c>
      <c r="EI604" s="329">
        <f>AH603*$FY604*週間進捗報告書!$G$13</f>
        <v>0</v>
      </c>
      <c r="EJ604" s="329">
        <f>AL603*$FZ604*週間進捗報告書!$G$14</f>
        <v>0</v>
      </c>
      <c r="EK604" s="329">
        <f>AT603*$GA604*週間進捗報告書!$G$15</f>
        <v>0</v>
      </c>
      <c r="EL604" s="329">
        <f>AX603*$GB604*週間進捗報告書!$G$16</f>
        <v>0</v>
      </c>
      <c r="EM604" s="329">
        <f>BF603*$GC604*週間進捗報告書!$G$17</f>
        <v>0</v>
      </c>
      <c r="EN604" s="329">
        <f>BJ603*$GD604*週間進捗報告書!$G$18</f>
        <v>0</v>
      </c>
      <c r="EO604" s="329">
        <f>BR603*$GE604*週間進捗報告書!$G$19</f>
        <v>0</v>
      </c>
      <c r="EP604" s="329">
        <f>BV603*$GF604*週間進捗報告書!$G$20</f>
        <v>0</v>
      </c>
      <c r="ER604" s="547"/>
      <c r="ES604" s="547"/>
      <c r="ET604" s="547"/>
      <c r="EU604" s="547"/>
      <c r="EV604" s="547"/>
      <c r="EW604" s="547"/>
      <c r="EX604" s="547"/>
      <c r="EY604" s="547"/>
      <c r="EZ604" s="547"/>
      <c r="FA604" s="547"/>
      <c r="FB604" s="547"/>
      <c r="FC604" s="547"/>
      <c r="FD604" s="547"/>
      <c r="FE604" s="332"/>
      <c r="FG604" s="19"/>
      <c r="FH604" s="19"/>
      <c r="FI604" s="19"/>
      <c r="FJ604" s="19"/>
      <c r="FK604" s="19"/>
      <c r="FL604" s="19"/>
      <c r="FM604" s="19"/>
      <c r="FN604" s="19"/>
      <c r="FO604" s="19"/>
      <c r="FP604" s="19"/>
      <c r="FQ604" s="19"/>
      <c r="FR604" s="19"/>
      <c r="FU604" s="295">
        <f t="shared" si="30438"/>
        <v>0</v>
      </c>
      <c r="FV604" s="295">
        <f t="shared" si="30439"/>
        <v>0</v>
      </c>
      <c r="FW604" s="295">
        <f t="shared" si="30440"/>
        <v>0</v>
      </c>
      <c r="FX604" s="295">
        <f t="shared" si="30441"/>
        <v>0</v>
      </c>
      <c r="FY604" s="295">
        <f t="shared" si="30442"/>
        <v>0</v>
      </c>
      <c r="FZ604" s="295">
        <f t="shared" si="30443"/>
        <v>0</v>
      </c>
      <c r="GA604" s="295">
        <f t="shared" si="30444"/>
        <v>0</v>
      </c>
      <c r="GB604" s="295">
        <f t="shared" si="30445"/>
        <v>0</v>
      </c>
      <c r="GC604" s="295">
        <f t="shared" si="30446"/>
        <v>0</v>
      </c>
      <c r="GD604" s="295">
        <f t="shared" si="30447"/>
        <v>0</v>
      </c>
      <c r="GE604" s="295">
        <f t="shared" si="30448"/>
        <v>0</v>
      </c>
      <c r="GF604" s="295">
        <f t="shared" si="30449"/>
        <v>0</v>
      </c>
      <c r="GG604" s="295" t="e">
        <f t="shared" si="30450"/>
        <v>#N/A</v>
      </c>
      <c r="GH604" s="2" t="e">
        <f>INDEX(リスト!$V:$V,MATCH(中日程計画表!$D603,リスト!$D:$D,0))</f>
        <v>#N/A</v>
      </c>
      <c r="GI604" s="2" t="e">
        <f>INDEX(リスト!$A:$A,MATCH(中日程計画表!$D603,リスト!$D:$D,0))</f>
        <v>#N/A</v>
      </c>
      <c r="GJ604" s="2" t="e">
        <f>INDEX(リスト!$U:$U,MATCH(中日程計画表!$D603,リスト!$D:$D,0))</f>
        <v>#N/A</v>
      </c>
      <c r="GK604" s="5" t="e">
        <f>INDEX(リスト!$W:$W,MATCH(中日程計画表!$D603,リスト!$D:$D,0))</f>
        <v>#N/A</v>
      </c>
      <c r="GL604" s="2" t="s">
        <v>201</v>
      </c>
      <c r="GM604" s="296">
        <f t="shared" ref="GM604" si="30511">GM603</f>
        <v>0</v>
      </c>
      <c r="GN604" s="296">
        <f t="shared" ref="GN604" si="30512">GN603</f>
        <v>0</v>
      </c>
      <c r="GU604" s="461"/>
      <c r="GV604" s="460"/>
      <c r="GW604" s="460"/>
      <c r="GX604" s="461"/>
      <c r="GY604" s="461"/>
      <c r="GZ604" s="460"/>
      <c r="HA604" s="460"/>
      <c r="HB604" s="461"/>
      <c r="HC604" s="461"/>
      <c r="HD604" s="460"/>
      <c r="HE604" s="460"/>
      <c r="HF604" s="461"/>
      <c r="HG604" s="461"/>
      <c r="HH604" s="460"/>
      <c r="HI604" s="460"/>
      <c r="HJ604" s="461"/>
      <c r="HK604" s="461"/>
      <c r="HL604" s="460"/>
      <c r="HM604" s="460"/>
      <c r="HN604" s="461"/>
      <c r="HO604" s="461"/>
      <c r="HP604" s="460"/>
      <c r="HQ604" s="460"/>
      <c r="HR604" s="461"/>
      <c r="HS604" s="4"/>
    </row>
    <row r="605" spans="1:227" ht="12" customHeight="1">
      <c r="A605" s="488" t="str">
        <f t="shared" ref="A605" ca="1" si="30513">INDIRECT("リスト!A"&amp;B605+6)</f>
        <v/>
      </c>
      <c r="B605" s="486">
        <f t="shared" si="29481"/>
        <v>300</v>
      </c>
      <c r="C605" s="474" t="str">
        <f>機能グループ名</f>
        <v/>
      </c>
      <c r="D605" s="484">
        <f>機能ID</f>
        <v>0</v>
      </c>
      <c r="E605" s="482">
        <f>機能名</f>
        <v>0</v>
      </c>
      <c r="F605" s="315"/>
      <c r="G605" s="315"/>
      <c r="H605" s="315"/>
      <c r="I605" s="315"/>
      <c r="J605" s="316"/>
      <c r="K605" s="480" t="str">
        <f>担当者_SR</f>
        <v>NG</v>
      </c>
      <c r="L605" s="76"/>
      <c r="M605" s="76"/>
      <c r="N605" s="470"/>
      <c r="O605" s="474" t="str">
        <f>担当者_SRR</f>
        <v>NG</v>
      </c>
      <c r="P605" s="76"/>
      <c r="Q605" s="76"/>
      <c r="R605" s="470"/>
      <c r="S605" s="474" t="str">
        <f>担当者_DS</f>
        <v>NG</v>
      </c>
      <c r="T605" s="76"/>
      <c r="U605" s="76"/>
      <c r="V605" s="470"/>
      <c r="W605" s="472" t="str">
        <f>担当者_DSR</f>
        <v>NG</v>
      </c>
      <c r="X605" s="76"/>
      <c r="Y605" s="76"/>
      <c r="Z605" s="470"/>
      <c r="AA605" s="476"/>
      <c r="AB605" s="79"/>
      <c r="AC605" s="79"/>
      <c r="AD605" s="470">
        <f>IF(AC606 &lt;&gt; "",1,0)</f>
        <v>0</v>
      </c>
      <c r="AE605" s="472" t="str">
        <f>担当者_CD</f>
        <v>NG</v>
      </c>
      <c r="AF605" s="76"/>
      <c r="AG605" s="76"/>
      <c r="AH605" s="470"/>
      <c r="AI605" s="472" t="str">
        <f>担当者_DD</f>
        <v>NG</v>
      </c>
      <c r="AJ605" s="76"/>
      <c r="AK605" s="76"/>
      <c r="AL605" s="470"/>
      <c r="AM605" s="476"/>
      <c r="AN605" s="79"/>
      <c r="AO605" s="79"/>
      <c r="AP605" s="470">
        <f>IF(AO606 &lt;&gt; "",1,0)</f>
        <v>0</v>
      </c>
      <c r="AQ605" s="472" t="str">
        <f>担当者_MCL</f>
        <v>NG</v>
      </c>
      <c r="AR605" s="76"/>
      <c r="AS605" s="76"/>
      <c r="AT605" s="470"/>
      <c r="AU605" s="472" t="str">
        <f>担当者_MCLR</f>
        <v>NG</v>
      </c>
      <c r="AV605" s="76"/>
      <c r="AW605" s="76"/>
      <c r="AX605" s="470"/>
      <c r="AY605" s="476"/>
      <c r="AZ605" s="79"/>
      <c r="BA605" s="79"/>
      <c r="BB605" s="470">
        <f>IF(BA606 &lt;&gt; "",1,0)</f>
        <v>0</v>
      </c>
      <c r="BC605" s="474" t="str">
        <f>担当者_MT</f>
        <v>NG</v>
      </c>
      <c r="BD605" s="76"/>
      <c r="BE605" s="76"/>
      <c r="BF605" s="470"/>
      <c r="BG605" s="472" t="str">
        <f>担当者_M検</f>
        <v>NG</v>
      </c>
      <c r="BH605" s="76"/>
      <c r="BI605" s="76"/>
      <c r="BJ605" s="470"/>
      <c r="BK605" s="476"/>
      <c r="BL605" s="79"/>
      <c r="BM605" s="79"/>
      <c r="BN605" s="470">
        <v>0</v>
      </c>
      <c r="BO605" s="474" t="str">
        <f>担当者_モテ</f>
        <v>NG</v>
      </c>
      <c r="BP605" s="76"/>
      <c r="BQ605" s="76"/>
      <c r="BR605" s="470"/>
      <c r="BS605" s="472" t="str">
        <f>担当者_モテR</f>
        <v>NG</v>
      </c>
      <c r="BT605" s="76"/>
      <c r="BU605" s="76"/>
      <c r="BV605" s="470"/>
      <c r="BW605" s="468">
        <f t="shared" ref="BW605" si="30514">IFERROR(SUM(IF(K605&lt;&gt;"NG",N605*K$1,0),IF(O605&lt;&gt;"NG",R605*O$1,0),IF(S605&lt;&gt;"NG",V605*S$1,0),IF(W605&lt;&gt;"NG",Z605*W$1,0),IF(AA605&lt;&gt;"NG",AD605*AA$1,0),IF(AE605&lt;&gt;"NG",AH605*AE$1,0),IF(AI605&lt;&gt;"NG",AL605*AI$1,0),IF(AM605&lt;&gt;"NG",AP605*AM$1,0),IF(AQ605&lt;&gt;"NG",AT605*AQ$1,0),IF(AU605&lt;&gt;"NG",AX605*AU$1,0),IF(AY605&lt;&gt;"NG",BB605*AY$1,0),IF(BC605&lt;&gt;"NG",BF605*BC$1,0),IF(BG605&lt;&gt;"NG",BJ605*BG$1,0),IF(BK605&lt;&gt;"NG",BN605*BK$1,0),IF(BO605&lt;&gt;"NG",BR605*BO$1,0),IF(BS605&lt;&gt;"NG",BV605*BS$1,0))/SUM(IF(K605&lt;&gt;"NG",K$1,0),IF(O605&lt;&gt;"NG",O$1,0),IF(S605&lt;&gt;"NG",S$1,0),IF(W605&lt;&gt;"NG",W$1,0),IF(AA605&lt;&gt;"NG",AA$1,0),IF(AE605&lt;&gt;"NG",AE$1,0),IF(AI605&lt;&gt;"NG",AI$1,0),IF(AM605&lt;&gt;"NG",AM$1,0),IF(AQ605&lt;&gt;"NG",AQ$1,0),IF(AU605&lt;&gt;"NG",AU$1,0),IF(AY605&lt;&gt;"NG",AY$1,0),IF(BC605&lt;&gt;"NG",BC$1,0),IF(BG605&lt;&gt;"NG",BG$1,0),IF(BK605&lt;&gt;"NG",BK$1,0),IF(BO605&lt;&gt;"NG",BO$1,0),IF(BS605&lt;&gt;"NG",BS$1,0)),0)</f>
        <v>0</v>
      </c>
      <c r="BX605" s="466"/>
      <c r="BY605" s="490"/>
      <c r="BZ605" s="5"/>
      <c r="CA605" s="32">
        <f t="shared" si="30376"/>
        <v>0</v>
      </c>
      <c r="CB605" s="32">
        <f t="shared" si="30377"/>
        <v>0</v>
      </c>
      <c r="CC605" s="32">
        <f t="shared" si="30378"/>
        <v>0</v>
      </c>
      <c r="CD605" s="32">
        <f t="shared" si="30379"/>
        <v>0</v>
      </c>
      <c r="CE605" s="32">
        <f t="shared" si="30380"/>
        <v>0</v>
      </c>
      <c r="CF605" s="32">
        <f t="shared" si="30381"/>
        <v>0</v>
      </c>
      <c r="CG605" s="32">
        <f t="shared" si="30382"/>
        <v>0</v>
      </c>
      <c r="CH605" s="32">
        <f t="shared" si="30383"/>
        <v>0</v>
      </c>
      <c r="CI605" s="32">
        <f t="shared" si="30384"/>
        <v>0</v>
      </c>
      <c r="CJ605" s="32">
        <f t="shared" si="30385"/>
        <v>0</v>
      </c>
      <c r="CK605" s="32">
        <f t="shared" si="30386"/>
        <v>0</v>
      </c>
      <c r="CL605" s="32">
        <f t="shared" si="30387"/>
        <v>0</v>
      </c>
      <c r="CO605" s="32">
        <f>IF(AND($M605&lt;&gt;$CN$5,$M605&lt;=$CN$6,$M605&lt;&gt;$CN$7),1,0)</f>
        <v>0</v>
      </c>
      <c r="CP605" s="32">
        <f>IF(AND($Q605&lt;&gt;$CN$5,$Q605&lt;=$CN$6,$Q605&lt;&gt;$CN$7),1,0)</f>
        <v>0</v>
      </c>
      <c r="CQ605" s="32">
        <f>IF(AND($U605&lt;&gt;$CN$5,$U605&lt;=$CN$6,$U605&lt;&gt;$CN$7),1,0)</f>
        <v>0</v>
      </c>
      <c r="CR605" s="32">
        <f>IF(AND($Y605&lt;&gt;$CN$5,$Y605&lt;=$CN$6,$Y605&lt;&gt;$CN$7),1,0)</f>
        <v>0</v>
      </c>
      <c r="CS605" s="32">
        <f>IF(AND($AG605&lt;&gt;$CN$5,$AG605&lt;=$CN$6,$AG605&lt;&gt;$CN$7),1,0)</f>
        <v>0</v>
      </c>
      <c r="CT605" s="32">
        <f>IF(AND($AK605&lt;&gt;$CN$5,$AK605&lt;=$CN$6,$AK605&lt;&gt;$CN$7),1,0)</f>
        <v>0</v>
      </c>
      <c r="CU605" s="32">
        <f>IF(AND($AS605&lt;&gt;$CN$5,$AS605&lt;=$CN$6,$AS605&lt;&gt;$CN$7),1,0)</f>
        <v>0</v>
      </c>
      <c r="CV605" s="32">
        <f>IF(AND($AW605&lt;&gt;$CN$5,$AW605&lt;=$CN$6,$AW605&lt;&gt;$CN$7),1,0)</f>
        <v>0</v>
      </c>
      <c r="CW605" s="32">
        <f>IF(AND($BE605&lt;&gt;$CN$5,$BE605&lt;=$CN$6,$BE605&lt;&gt;$CN$7),1,0)</f>
        <v>0</v>
      </c>
      <c r="CX605" s="32">
        <f>IF(AND($BI605&lt;&gt;$CN$5,$BI605&lt;=$CN$6,$BI605&lt;&gt;$CN$7),1,0)</f>
        <v>0</v>
      </c>
      <c r="CY605" s="32">
        <f>IF(AND($BQ605&lt;&gt;$CN$5,$BQ605&lt;=$CN$6,$BQ605&lt;&gt;$CN$7),1,0)</f>
        <v>0</v>
      </c>
      <c r="CZ605" s="32">
        <f>IF(AND($BU605&lt;&gt;$CN$5,$BU605&lt;=$CN$6,$BU605&lt;&gt;$CN$7),1,0)</f>
        <v>0</v>
      </c>
      <c r="DC605" s="32">
        <f>IF(AND($M605&lt;&gt;$DB$5,$M605&lt;=$DB$6,$M605&lt;&gt;$CN$7),1,0)</f>
        <v>0</v>
      </c>
      <c r="DD605" s="32">
        <f>IF(AND($Q605&lt;&gt;$DB$5,$Q605&lt;=$DB$6,$Q605&lt;&gt;$CN$7),1,0)</f>
        <v>0</v>
      </c>
      <c r="DE605" s="32">
        <f>IF(AND($U605&lt;&gt;$DB$5,$U605&lt;=$DB$6,$U605&lt;&gt;$CN$7),1,0)</f>
        <v>0</v>
      </c>
      <c r="DF605" s="32">
        <f>IF(AND($Y605&lt;&gt;$DB$5,$Y605&lt;=$DB$6,$Y605&lt;&gt;$CN$7),1,0)</f>
        <v>0</v>
      </c>
      <c r="DG605" s="32">
        <f>IF(AND($AG605&lt;&gt;$DB$5,$AG605&lt;=$DB$6,$AG605&lt;&gt;$CN$7),1,0)</f>
        <v>0</v>
      </c>
      <c r="DH605" s="32">
        <f>IF(AND($AK605&lt;&gt;$DB$5,$AK605&lt;=$DB$6,$AK605&lt;&gt;$CN$7),1,0)</f>
        <v>0</v>
      </c>
      <c r="DI605" s="32">
        <f>IF(AND($AS605&lt;&gt;$DB$5,$AS605&lt;=$DB$6,$AS605&lt;&gt;$CN$7),1,0)</f>
        <v>0</v>
      </c>
      <c r="DJ605" s="32">
        <f>IF(AND($AW605&lt;&gt;$DB$5,$AW605&lt;=$DB$6,$AW605&lt;&gt;$CN$7),1,0)</f>
        <v>0</v>
      </c>
      <c r="DK605" s="32">
        <f>IF(AND($BE605&lt;&gt;$DB$5,$BE605&lt;=$DB$6,$BE605&lt;&gt;$CN$7),1,0)</f>
        <v>0</v>
      </c>
      <c r="DL605" s="32">
        <f>IF(AND($BI605&lt;&gt;$DB$5,$BI605&lt;=$DB$6,$BI605&lt;&gt;$CN$7),1,0)</f>
        <v>0</v>
      </c>
      <c r="DM605" s="32">
        <f>IF(AND($BQ605&lt;&gt;$DB$5,$BQ605&lt;=$DB$6,$BQ605&lt;&gt;$CN$7),1,0)</f>
        <v>0</v>
      </c>
      <c r="DN605" s="32">
        <f>IF(AND($BU605&lt;&gt;$DB$5,$BU605&lt;=$DB$6,$BU605&lt;&gt;$CN$7),1,0)</f>
        <v>0</v>
      </c>
      <c r="DQ605" s="32">
        <f t="shared" si="29495"/>
        <v>0</v>
      </c>
      <c r="DR605" s="32">
        <f t="shared" si="29496"/>
        <v>0</v>
      </c>
      <c r="DS605" s="32">
        <f t="shared" si="29497"/>
        <v>0</v>
      </c>
      <c r="DT605" s="32">
        <f t="shared" si="29498"/>
        <v>0</v>
      </c>
      <c r="DU605" s="32">
        <f t="shared" si="29499"/>
        <v>0</v>
      </c>
      <c r="DV605" s="32">
        <f t="shared" si="29500"/>
        <v>0</v>
      </c>
      <c r="DW605" s="32">
        <f t="shared" si="29501"/>
        <v>0</v>
      </c>
      <c r="DX605" s="32">
        <f t="shared" si="29502"/>
        <v>0</v>
      </c>
      <c r="DY605" s="32">
        <f t="shared" si="29503"/>
        <v>0</v>
      </c>
      <c r="DZ605" s="32">
        <f t="shared" si="29504"/>
        <v>0</v>
      </c>
      <c r="EA605" s="32">
        <f t="shared" si="29505"/>
        <v>0</v>
      </c>
      <c r="EB605" s="32">
        <f t="shared" si="29506"/>
        <v>0</v>
      </c>
      <c r="EE605" s="328">
        <f>IF(M605&lt;&gt;"",IF(M605&lt;=$ED$6,1,IF(L605&gt;$ED$6,0,NETWORKDAYS(L605,$ED$6,祭日リスト)/NETWORKDAYS(L605,M605,祭日リスト)))*$GG605*週間進捗報告書!$G$9,0)</f>
        <v>0</v>
      </c>
      <c r="EF605" s="328">
        <f>IF(Q605&lt;&gt;"",IF(Q605&lt;=$ED$6,1,IF(P605&gt;$ED$6,0,NETWORKDAYS(P605,$ED$6,祭日リスト)/NETWORKDAYS(P605,Q605,祭日リスト)))*$GG605*週間進捗報告書!$G$10,0)</f>
        <v>0</v>
      </c>
      <c r="EG605" s="328">
        <f>IF(U605&lt;&gt;"",IF(U605&lt;=$ED$6,1,IF(T605&gt;$ED$6,0,NETWORKDAYS(T605,$ED$6,祭日リスト)/NETWORKDAYS(T605,U605,祭日リスト)))*$GG605*週間進捗報告書!$G$11,0)</f>
        <v>0</v>
      </c>
      <c r="EH605" s="328">
        <f>IF(Y605&lt;&gt;"",IF(Y605&lt;=$ED$6,1,IF(X605&gt;$ED$6,0,NETWORKDAYS(X605,$ED$6,祭日リスト)/NETWORKDAYS(X605,Y605,祭日リスト)))*$GG605*週間進捗報告書!$G$12,0)</f>
        <v>0</v>
      </c>
      <c r="EI605" s="328">
        <f>IF(AG605&lt;&gt;"",IF(AG605&lt;=$ED$6,1,IF(AF605&gt;$ED$6,0,NETWORKDAYS(AF605,$ED$6,祭日リスト)/NETWORKDAYS(AF605,AG605,祭日リスト)))*$GG605*週間進捗報告書!$G$13,0)</f>
        <v>0</v>
      </c>
      <c r="EJ605" s="328">
        <f>IF(AK605&lt;&gt;"",IF(AK605&lt;=$ED$6,1,IF(AJ605&gt;$ED$6,0,NETWORKDAYS(AJ605,$ED$6,祭日リスト)/NETWORKDAYS(AJ605,AK605,祭日リスト)))*$GG605*週間進捗報告書!$G$14,0)</f>
        <v>0</v>
      </c>
      <c r="EK605" s="328">
        <f>IF(AS605&lt;&gt;"",IF(AS605&lt;=$ED$6,1,IF(AR605&gt;$ED$6,0,NETWORKDAYS(AR605,$ED$6,祭日リスト)/NETWORKDAYS(AR605,AS605,祭日リスト)))*$GG605*週間進捗報告書!$G$15,0)</f>
        <v>0</v>
      </c>
      <c r="EL605" s="328">
        <f>IF(AW605&lt;&gt;"",IF(AW605&lt;=$ED$6,1,IF(AV605&gt;$ED$6,0,NETWORKDAYS(AV605,$ED$6,祭日リスト)/NETWORKDAYS(AV605,AW605,祭日リスト)))*$GG605*週間進捗報告書!$G$16,0)</f>
        <v>0</v>
      </c>
      <c r="EM605" s="328">
        <f>IF(BE605&lt;&gt;"",IF(BE605&lt;=$ED$6,1,IF(BD605&gt;$ED$6,0,NETWORKDAYS(BD605,$ED$6,祭日リスト)/NETWORKDAYS(BD605,BE605,祭日リスト)))*$GG605*週間進捗報告書!$G$17,0)</f>
        <v>0</v>
      </c>
      <c r="EN605" s="328">
        <f>IF(BI605&lt;&gt;"",IF(BI605&lt;=$ED$6,1,IF(BH605&gt;$ED$6,0,NETWORKDAYS(BH605,$ED$6,祭日リスト)/NETWORKDAYS(BH605,BI605,祭日リスト)))*$GG605*週間進捗報告書!$G$18,0)</f>
        <v>0</v>
      </c>
      <c r="EO605" s="328">
        <f>IF(BQ605&lt;&gt;"",IF(BQ605&lt;=$ED$6,1,IF(BP605&gt;$ED$6,0,NETWORKDAYS(BP605,$ED$6,祭日リスト)/NETWORKDAYS(BP605,BQ605,祭日リスト)))*$GG605*週間進捗報告書!$G$19,0)</f>
        <v>0</v>
      </c>
      <c r="EP605" s="328">
        <f>IF(BU605&lt;&gt;"",IF(BU605&lt;=$ED$6,1,IF(BT605&gt;$ED$6,0,NETWORKDAYS(BT605,$ED$6,祭日リスト)/NETWORKDAYS(BT605,BU605,祭日リスト)))*$GG605*週間進捗報告書!$G$20,0)</f>
        <v>0</v>
      </c>
      <c r="ER605" s="547">
        <f t="shared" ref="ER605:FC605" si="30515">EE605-EE606</f>
        <v>0</v>
      </c>
      <c r="ES605" s="547">
        <f t="shared" si="30515"/>
        <v>0</v>
      </c>
      <c r="ET605" s="547">
        <f t="shared" si="30515"/>
        <v>0</v>
      </c>
      <c r="EU605" s="547">
        <f t="shared" si="30515"/>
        <v>0</v>
      </c>
      <c r="EV605" s="547">
        <f t="shared" si="30515"/>
        <v>0</v>
      </c>
      <c r="EW605" s="547">
        <f t="shared" si="30515"/>
        <v>0</v>
      </c>
      <c r="EX605" s="547">
        <f t="shared" si="30515"/>
        <v>0</v>
      </c>
      <c r="EY605" s="547">
        <f t="shared" si="30515"/>
        <v>0</v>
      </c>
      <c r="EZ605" s="547">
        <f t="shared" si="30515"/>
        <v>0</v>
      </c>
      <c r="FA605" s="547">
        <f t="shared" si="30515"/>
        <v>0</v>
      </c>
      <c r="FB605" s="547">
        <f t="shared" si="30515"/>
        <v>0</v>
      </c>
      <c r="FC605" s="547">
        <f t="shared" si="30515"/>
        <v>0</v>
      </c>
      <c r="FD605" s="547">
        <f t="shared" ref="FD605" si="30516">SUM(ER605:FC606)</f>
        <v>0</v>
      </c>
      <c r="FE605" s="333"/>
      <c r="FG605" s="32">
        <f>IF(AND($M605&lt;&gt;$FF$7),1,0)</f>
        <v>0</v>
      </c>
      <c r="FH605" s="32">
        <f>IF(AND($Q605&lt;&gt;$FF$7),1,0)</f>
        <v>0</v>
      </c>
      <c r="FI605" s="32">
        <f>IF(AND($U605&lt;&gt;$FF$7),1,0)</f>
        <v>0</v>
      </c>
      <c r="FJ605" s="32">
        <f>IF(AND($Y605&lt;&gt;$FF$7),1,0)</f>
        <v>0</v>
      </c>
      <c r="FK605" s="32">
        <f>IF(AND($AG605&lt;&gt;$FF$7),1,0)</f>
        <v>0</v>
      </c>
      <c r="FL605" s="32">
        <f>IF(AND($AK605&lt;&gt;$FF$7),1,0)</f>
        <v>0</v>
      </c>
      <c r="FM605" s="32">
        <f>IF(AND($AS605&lt;&gt;$FF$7),1,0)</f>
        <v>0</v>
      </c>
      <c r="FN605" s="32">
        <f>IF(AND($AW605&lt;&gt;$FF$7),1,0)</f>
        <v>0</v>
      </c>
      <c r="FO605" s="32">
        <f>IF(AND($BE605&lt;&gt;$FF$7),1,0)</f>
        <v>0</v>
      </c>
      <c r="FP605" s="32">
        <f>IF(AND($BI605&lt;&gt;$FF$7),1,0)</f>
        <v>0</v>
      </c>
      <c r="FQ605" s="32">
        <f>IF(AND($BQ605&lt;&gt;$FF$7),1,0)</f>
        <v>0</v>
      </c>
      <c r="FR605" s="32">
        <f>IF(AND($BU605&lt;&gt;$FF$7),1,0)</f>
        <v>0</v>
      </c>
      <c r="FU605" s="294">
        <f t="shared" si="30390"/>
        <v>0</v>
      </c>
      <c r="FV605" s="294">
        <f t="shared" si="30391"/>
        <v>0</v>
      </c>
      <c r="FW605" s="294">
        <f t="shared" si="30392"/>
        <v>0</v>
      </c>
      <c r="FX605" s="294">
        <f t="shared" si="30393"/>
        <v>0</v>
      </c>
      <c r="FY605" s="294">
        <f t="shared" si="30394"/>
        <v>0</v>
      </c>
      <c r="FZ605" s="294">
        <f t="shared" si="30395"/>
        <v>0</v>
      </c>
      <c r="GA605" s="294">
        <f t="shared" si="30396"/>
        <v>0</v>
      </c>
      <c r="GB605" s="294">
        <f t="shared" si="30397"/>
        <v>0</v>
      </c>
      <c r="GC605" s="294">
        <f t="shared" si="30398"/>
        <v>0</v>
      </c>
      <c r="GD605" s="294">
        <f t="shared" si="30399"/>
        <v>0</v>
      </c>
      <c r="GE605" s="294">
        <f t="shared" si="30400"/>
        <v>0</v>
      </c>
      <c r="GF605" s="294">
        <f t="shared" si="30401"/>
        <v>0</v>
      </c>
      <c r="GG605" s="294" t="e">
        <f>VLOOKUP($D605,リスト!$D:$S,15,FALSE)</f>
        <v>#N/A</v>
      </c>
      <c r="GH605" s="2" t="e">
        <f>INDEX(リスト!$V:$V,MATCH(中日程計画表!$D605,リスト!$D:$D,0))</f>
        <v>#N/A</v>
      </c>
      <c r="GI605" s="2" t="e">
        <f>INDEX(リスト!$A:$A,MATCH(中日程計画表!$D605,リスト!$D:$D,0))</f>
        <v>#N/A</v>
      </c>
      <c r="GJ605" s="2" t="e">
        <f>INDEX(リスト!$U:$U,MATCH(中日程計画表!$D605,リスト!$D:$D,0))</f>
        <v>#N/A</v>
      </c>
      <c r="GK605" s="5" t="e">
        <f>INDEX(リスト!$W:$W,MATCH(中日程計画表!$D605,リスト!$D:$D,0))</f>
        <v>#N/A</v>
      </c>
      <c r="GL605" s="2" t="s">
        <v>200</v>
      </c>
      <c r="GM605" s="296">
        <f>D605</f>
        <v>0</v>
      </c>
      <c r="GN605" s="296">
        <f>E605</f>
        <v>0</v>
      </c>
      <c r="GU605" s="460" t="str">
        <f t="shared" ref="GU605" si="30517">AE605</f>
        <v>NG</v>
      </c>
      <c r="GV605" s="460">
        <f t="shared" ref="GV605" si="30518">EI605</f>
        <v>0</v>
      </c>
      <c r="GW605" s="460">
        <f t="shared" ref="GW605" si="30519">EI606</f>
        <v>0</v>
      </c>
      <c r="GX605" s="462">
        <f t="shared" ref="GX605" si="30520">EV605</f>
        <v>0</v>
      </c>
      <c r="GY605" s="460" t="str">
        <f t="shared" ref="GY605" si="30521">AI605</f>
        <v>NG</v>
      </c>
      <c r="GZ605" s="460">
        <f t="shared" ref="GZ605" si="30522">EJ605</f>
        <v>0</v>
      </c>
      <c r="HA605" s="460">
        <f t="shared" ref="HA605" si="30523">EJ606</f>
        <v>0</v>
      </c>
      <c r="HB605" s="462">
        <f t="shared" ref="HB605" si="30524">EW605</f>
        <v>0</v>
      </c>
      <c r="HC605" s="460" t="str">
        <f t="shared" ref="HC605" si="30525">AQ605</f>
        <v>NG</v>
      </c>
      <c r="HD605" s="460">
        <f t="shared" ref="HD605" si="30526">EK605</f>
        <v>0</v>
      </c>
      <c r="HE605" s="460">
        <f t="shared" ref="HE605" si="30527">EK606</f>
        <v>0</v>
      </c>
      <c r="HF605" s="462">
        <f t="shared" ref="HF605" si="30528">EX605</f>
        <v>0</v>
      </c>
      <c r="HG605" s="460" t="str">
        <f t="shared" ref="HG605" si="30529">AU605</f>
        <v>NG</v>
      </c>
      <c r="HH605" s="460">
        <f t="shared" ref="HH605" si="30530">EL605</f>
        <v>0</v>
      </c>
      <c r="HI605" s="460">
        <f t="shared" ref="HI605" si="30531">EL606</f>
        <v>0</v>
      </c>
      <c r="HJ605" s="462">
        <f t="shared" ref="HJ605" si="30532">EY605</f>
        <v>0</v>
      </c>
      <c r="HK605" s="460" t="str">
        <f t="shared" ref="HK605" si="30533">BC605</f>
        <v>NG</v>
      </c>
      <c r="HL605" s="460">
        <f t="shared" ref="HL605" si="30534">EM605</f>
        <v>0</v>
      </c>
      <c r="HM605" s="460">
        <f t="shared" ref="HM605" si="30535">EM606</f>
        <v>0</v>
      </c>
      <c r="HN605" s="462">
        <f t="shared" ref="HN605" si="30536">EZ605</f>
        <v>0</v>
      </c>
      <c r="HO605" s="460" t="str">
        <f t="shared" ref="HO605" si="30537">BG605</f>
        <v>NG</v>
      </c>
      <c r="HP605" s="460">
        <f t="shared" ref="HP605" si="30538">EN605</f>
        <v>0</v>
      </c>
      <c r="HQ605" s="460">
        <f t="shared" ref="HQ605" si="30539">EN606</f>
        <v>0</v>
      </c>
      <c r="HR605" s="462">
        <f t="shared" ref="HR605" si="30540">FA605</f>
        <v>0</v>
      </c>
      <c r="HS605" s="332"/>
    </row>
    <row r="606" spans="1:227" ht="12" customHeight="1">
      <c r="A606" s="489"/>
      <c r="B606" s="487"/>
      <c r="C606" s="475"/>
      <c r="D606" s="485"/>
      <c r="E606" s="483"/>
      <c r="F606" s="317"/>
      <c r="G606" s="317"/>
      <c r="H606" s="317"/>
      <c r="I606" s="317"/>
      <c r="J606" s="316"/>
      <c r="K606" s="481"/>
      <c r="L606" s="77"/>
      <c r="M606" s="77"/>
      <c r="N606" s="471"/>
      <c r="O606" s="475"/>
      <c r="P606" s="77"/>
      <c r="Q606" s="77"/>
      <c r="R606" s="471"/>
      <c r="S606" s="475"/>
      <c r="T606" s="77"/>
      <c r="U606" s="77"/>
      <c r="V606" s="471"/>
      <c r="W606" s="473"/>
      <c r="X606" s="77"/>
      <c r="Y606" s="77"/>
      <c r="Z606" s="471"/>
      <c r="AA606" s="477"/>
      <c r="AB606" s="80"/>
      <c r="AC606" s="80"/>
      <c r="AD606" s="471"/>
      <c r="AE606" s="473"/>
      <c r="AF606" s="77"/>
      <c r="AG606" s="77"/>
      <c r="AH606" s="471"/>
      <c r="AI606" s="473"/>
      <c r="AJ606" s="77"/>
      <c r="AK606" s="77"/>
      <c r="AL606" s="471"/>
      <c r="AM606" s="477"/>
      <c r="AN606" s="80"/>
      <c r="AO606" s="80"/>
      <c r="AP606" s="471"/>
      <c r="AQ606" s="473"/>
      <c r="AR606" s="77"/>
      <c r="AS606" s="77"/>
      <c r="AT606" s="471"/>
      <c r="AU606" s="473"/>
      <c r="AV606" s="77"/>
      <c r="AW606" s="77"/>
      <c r="AX606" s="471"/>
      <c r="AY606" s="477"/>
      <c r="AZ606" s="80"/>
      <c r="BA606" s="80"/>
      <c r="BB606" s="471"/>
      <c r="BC606" s="475"/>
      <c r="BD606" s="77"/>
      <c r="BE606" s="77"/>
      <c r="BF606" s="471"/>
      <c r="BG606" s="473"/>
      <c r="BH606" s="77"/>
      <c r="BI606" s="77"/>
      <c r="BJ606" s="471"/>
      <c r="BK606" s="477"/>
      <c r="BL606" s="80"/>
      <c r="BM606" s="80"/>
      <c r="BN606" s="471"/>
      <c r="BO606" s="475"/>
      <c r="BP606" s="77"/>
      <c r="BQ606" s="77"/>
      <c r="BR606" s="471"/>
      <c r="BS606" s="473"/>
      <c r="BT606" s="77"/>
      <c r="BU606" s="77"/>
      <c r="BV606" s="471"/>
      <c r="BW606" s="469"/>
      <c r="BX606" s="467"/>
      <c r="BY606" s="490"/>
      <c r="CA606" s="19">
        <f t="shared" si="30426"/>
        <v>0</v>
      </c>
      <c r="CB606" s="19">
        <f t="shared" si="30427"/>
        <v>0</v>
      </c>
      <c r="CC606" s="19">
        <f t="shared" si="30428"/>
        <v>0</v>
      </c>
      <c r="CD606" s="19">
        <f t="shared" si="30429"/>
        <v>0</v>
      </c>
      <c r="CE606" s="19">
        <f t="shared" si="30430"/>
        <v>0</v>
      </c>
      <c r="CF606" s="19">
        <f t="shared" si="30431"/>
        <v>0</v>
      </c>
      <c r="CG606" s="19">
        <f t="shared" si="30432"/>
        <v>0</v>
      </c>
      <c r="CH606" s="19">
        <f t="shared" si="30433"/>
        <v>0</v>
      </c>
      <c r="CI606" s="19">
        <f t="shared" si="30434"/>
        <v>0</v>
      </c>
      <c r="CJ606" s="19">
        <f t="shared" si="30435"/>
        <v>0</v>
      </c>
      <c r="CK606" s="19">
        <f t="shared" si="30436"/>
        <v>0</v>
      </c>
      <c r="CL606" s="19">
        <f t="shared" si="30437"/>
        <v>0</v>
      </c>
      <c r="CO606" s="19">
        <f>IF(AND($M606&lt;&gt;$CN$7,$M606&lt;=$CN$6),1,0)</f>
        <v>0</v>
      </c>
      <c r="CP606" s="19">
        <f>IF(AND($Q606&lt;&gt;$CN$7,$Q606&lt;=$CN$6),1,0)</f>
        <v>0</v>
      </c>
      <c r="CQ606" s="19">
        <f>IF(AND($U606&lt;&gt;$CN$7,$U606&lt;=$CN$6),1,0)</f>
        <v>0</v>
      </c>
      <c r="CR606" s="19">
        <f>IF(AND($Y606&lt;&gt;$CN$7,$Y606&lt;=$CN$6),1,0)</f>
        <v>0</v>
      </c>
      <c r="CS606" s="19">
        <f>IF(AND($AG606&lt;&gt;$CN$7,$AG606&lt;=$CN$6),1,0)</f>
        <v>0</v>
      </c>
      <c r="CT606" s="19">
        <f>IF(AND($AK606&lt;&gt;$CN$7,$AK606&lt;=$CN$6),1,0)</f>
        <v>0</v>
      </c>
      <c r="CU606" s="19">
        <f>IF(AND($AS606&lt;&gt;$CN$7,$AS606&lt;=$CN$6),1,0)</f>
        <v>0</v>
      </c>
      <c r="CV606" s="19">
        <f>IF(AND($AW606&lt;&gt;$CN$7,$AW606&lt;=$CN$6),1,0)</f>
        <v>0</v>
      </c>
      <c r="CW606" s="19">
        <f>IF(AND($BE606&lt;&gt;$CN$7,$BE606&lt;=$CN$6),1,0)</f>
        <v>0</v>
      </c>
      <c r="CX606" s="19">
        <f>IF(AND($BI606&lt;&gt;$CN$7,$BI606&lt;=$CN$6),1,0)</f>
        <v>0</v>
      </c>
      <c r="CY606" s="19">
        <f>IF(AND($BQ606&lt;&gt;$CN$7,$BQ606&lt;=$CN$6),1,0)</f>
        <v>0</v>
      </c>
      <c r="CZ606" s="19">
        <f>IF(AND($BU606&lt;&gt;$CN$7,$BU606&lt;=$CN$6),1,0)</f>
        <v>0</v>
      </c>
      <c r="DC606" s="19">
        <f>IF($N605=1,1,0)</f>
        <v>0</v>
      </c>
      <c r="DD606" s="19">
        <f>IF($R605=1,1,0)</f>
        <v>0</v>
      </c>
      <c r="DE606" s="19">
        <f>IF($V605=1,1,0)</f>
        <v>0</v>
      </c>
      <c r="DF606" s="19">
        <f>IF($Z605=1,1,0)</f>
        <v>0</v>
      </c>
      <c r="DG606" s="19">
        <f>IF($AH605=1,1,0)</f>
        <v>0</v>
      </c>
      <c r="DH606" s="19">
        <f>IF($AL605=1,1,0)</f>
        <v>0</v>
      </c>
      <c r="DI606" s="19">
        <f>IF($AT605=1,1,0)</f>
        <v>0</v>
      </c>
      <c r="DJ606" s="19">
        <f>IF($AX605=1,1,0)</f>
        <v>0</v>
      </c>
      <c r="DK606" s="19">
        <f>IF($BF605=1,1,0)</f>
        <v>0</v>
      </c>
      <c r="DL606" s="19">
        <f>IF($BJ605=1,1,0)</f>
        <v>0</v>
      </c>
      <c r="DM606" s="19">
        <f>IF($BR605=1,1,0)</f>
        <v>0</v>
      </c>
      <c r="DN606" s="19">
        <f>IF($BV605=1,1,0)</f>
        <v>0</v>
      </c>
      <c r="DQ606" s="19">
        <f t="shared" si="29557"/>
        <v>0</v>
      </c>
      <c r="DR606" s="19">
        <f t="shared" si="29558"/>
        <v>0</v>
      </c>
      <c r="DS606" s="19">
        <f t="shared" si="29559"/>
        <v>0</v>
      </c>
      <c r="DT606" s="19">
        <f t="shared" si="29560"/>
        <v>0</v>
      </c>
      <c r="DU606" s="19">
        <f t="shared" si="29561"/>
        <v>0</v>
      </c>
      <c r="DV606" s="19">
        <f t="shared" si="29562"/>
        <v>0</v>
      </c>
      <c r="DW606" s="19">
        <f t="shared" si="29563"/>
        <v>0</v>
      </c>
      <c r="DX606" s="19">
        <f t="shared" si="29564"/>
        <v>0</v>
      </c>
      <c r="DY606" s="19">
        <f t="shared" si="29565"/>
        <v>0</v>
      </c>
      <c r="DZ606" s="19">
        <f t="shared" si="29566"/>
        <v>0</v>
      </c>
      <c r="EA606" s="19">
        <f t="shared" si="29567"/>
        <v>0</v>
      </c>
      <c r="EB606" s="19">
        <f t="shared" si="29568"/>
        <v>0</v>
      </c>
      <c r="EE606" s="329">
        <f>N605*$FU606*週間進捗報告書!$G$9</f>
        <v>0</v>
      </c>
      <c r="EF606" s="329">
        <f>R605*$FV606*週間進捗報告書!$G$10</f>
        <v>0</v>
      </c>
      <c r="EG606" s="329">
        <f>V605*$FW606*週間進捗報告書!$G$11</f>
        <v>0</v>
      </c>
      <c r="EH606" s="329">
        <f>Z605*$FX606*週間進捗報告書!$G$12</f>
        <v>0</v>
      </c>
      <c r="EI606" s="329">
        <f>AH605*$FY606*週間進捗報告書!$G$13</f>
        <v>0</v>
      </c>
      <c r="EJ606" s="329">
        <f>AL605*$FZ606*週間進捗報告書!$G$14</f>
        <v>0</v>
      </c>
      <c r="EK606" s="329">
        <f>AT605*$GA606*週間進捗報告書!$G$15</f>
        <v>0</v>
      </c>
      <c r="EL606" s="329">
        <f>AX605*$GB606*週間進捗報告書!$G$16</f>
        <v>0</v>
      </c>
      <c r="EM606" s="329">
        <f>BF605*$GC606*週間進捗報告書!$G$17</f>
        <v>0</v>
      </c>
      <c r="EN606" s="329">
        <f>BJ605*$GD606*週間進捗報告書!$G$18</f>
        <v>0</v>
      </c>
      <c r="EO606" s="329">
        <f>BR605*$GE606*週間進捗報告書!$G$19</f>
        <v>0</v>
      </c>
      <c r="EP606" s="329">
        <f>BV605*$GF606*週間進捗報告書!$G$20</f>
        <v>0</v>
      </c>
      <c r="ER606" s="547"/>
      <c r="ES606" s="547"/>
      <c r="ET606" s="547"/>
      <c r="EU606" s="547"/>
      <c r="EV606" s="547"/>
      <c r="EW606" s="547"/>
      <c r="EX606" s="547"/>
      <c r="EY606" s="547"/>
      <c r="EZ606" s="547"/>
      <c r="FA606" s="547"/>
      <c r="FB606" s="547"/>
      <c r="FC606" s="547"/>
      <c r="FD606" s="547"/>
      <c r="FE606" s="332"/>
      <c r="FG606" s="19"/>
      <c r="FH606" s="19"/>
      <c r="FI606" s="19"/>
      <c r="FJ606" s="19"/>
      <c r="FK606" s="19"/>
      <c r="FL606" s="19"/>
      <c r="FM606" s="19"/>
      <c r="FN606" s="19"/>
      <c r="FO606" s="19"/>
      <c r="FP606" s="19"/>
      <c r="FQ606" s="19"/>
      <c r="FR606" s="19"/>
      <c r="FU606" s="295">
        <f t="shared" si="30438"/>
        <v>0</v>
      </c>
      <c r="FV606" s="295">
        <f t="shared" si="30439"/>
        <v>0</v>
      </c>
      <c r="FW606" s="295">
        <f t="shared" si="30440"/>
        <v>0</v>
      </c>
      <c r="FX606" s="295">
        <f t="shared" si="30441"/>
        <v>0</v>
      </c>
      <c r="FY606" s="295">
        <f t="shared" si="30442"/>
        <v>0</v>
      </c>
      <c r="FZ606" s="295">
        <f t="shared" si="30443"/>
        <v>0</v>
      </c>
      <c r="GA606" s="295">
        <f t="shared" si="30444"/>
        <v>0</v>
      </c>
      <c r="GB606" s="295">
        <f t="shared" si="30445"/>
        <v>0</v>
      </c>
      <c r="GC606" s="295">
        <f t="shared" si="30446"/>
        <v>0</v>
      </c>
      <c r="GD606" s="295">
        <f t="shared" si="30447"/>
        <v>0</v>
      </c>
      <c r="GE606" s="295">
        <f t="shared" si="30448"/>
        <v>0</v>
      </c>
      <c r="GF606" s="295">
        <f t="shared" si="30449"/>
        <v>0</v>
      </c>
      <c r="GG606" s="295" t="e">
        <f t="shared" si="30450"/>
        <v>#N/A</v>
      </c>
      <c r="GH606" s="2" t="e">
        <f>INDEX(リスト!$V:$V,MATCH(中日程計画表!$D605,リスト!$D:$D,0))</f>
        <v>#N/A</v>
      </c>
      <c r="GI606" s="2" t="e">
        <f>INDEX(リスト!$A:$A,MATCH(中日程計画表!$D605,リスト!$D:$D,0))</f>
        <v>#N/A</v>
      </c>
      <c r="GJ606" s="2" t="e">
        <f>INDEX(リスト!$U:$U,MATCH(中日程計画表!$D605,リスト!$D:$D,0))</f>
        <v>#N/A</v>
      </c>
      <c r="GK606" s="5" t="e">
        <f>INDEX(リスト!$W:$W,MATCH(中日程計画表!$D605,リスト!$D:$D,0))</f>
        <v>#N/A</v>
      </c>
      <c r="GL606" s="2" t="s">
        <v>201</v>
      </c>
      <c r="GM606" s="296">
        <f t="shared" ref="GM606:GN606" si="30541">GM605</f>
        <v>0</v>
      </c>
      <c r="GN606" s="296">
        <f t="shared" si="30541"/>
        <v>0</v>
      </c>
      <c r="GU606" s="461"/>
      <c r="GV606" s="460"/>
      <c r="GW606" s="460"/>
      <c r="GX606" s="461"/>
      <c r="GY606" s="461"/>
      <c r="GZ606" s="460"/>
      <c r="HA606" s="460"/>
      <c r="HB606" s="461"/>
      <c r="HC606" s="461"/>
      <c r="HD606" s="460"/>
      <c r="HE606" s="460"/>
      <c r="HF606" s="461"/>
      <c r="HG606" s="461"/>
      <c r="HH606" s="460"/>
      <c r="HI606" s="460"/>
      <c r="HJ606" s="461"/>
      <c r="HK606" s="461"/>
      <c r="HL606" s="460"/>
      <c r="HM606" s="460"/>
      <c r="HN606" s="461"/>
      <c r="HO606" s="461"/>
      <c r="HP606" s="460"/>
      <c r="HQ606" s="460"/>
      <c r="HR606" s="461"/>
      <c r="HS606" s="4"/>
    </row>
    <row r="607" spans="1:227" ht="12" customHeight="1">
      <c r="A607" s="516" t="s">
        <v>25</v>
      </c>
      <c r="B607" s="517"/>
      <c r="C607" s="517"/>
      <c r="D607" s="517"/>
      <c r="E607" s="517"/>
      <c r="F607" s="300"/>
      <c r="G607" s="300"/>
      <c r="H607" s="300"/>
      <c r="I607" s="300"/>
      <c r="J607" s="316">
        <f>SUMPRODUCT((J7:J10)*MOD(ROW(J7:J10),2))</f>
        <v>0</v>
      </c>
      <c r="K607" s="514"/>
      <c r="L607" s="6"/>
      <c r="M607" s="6"/>
      <c r="N607" s="510">
        <f>IFERROR(EE608/(リスト!$T$307*週間進捗報告書!$G$9),0)</f>
        <v>0</v>
      </c>
      <c r="O607" s="514"/>
      <c r="P607" s="6"/>
      <c r="Q607" s="6"/>
      <c r="R607" s="510">
        <f>IFERROR(EF608/(リスト!$T$307*週間進捗報告書!$G$10),0)</f>
        <v>0</v>
      </c>
      <c r="S607" s="512"/>
      <c r="T607" s="6"/>
      <c r="U607" s="6"/>
      <c r="V607" s="510">
        <f>IFERROR(EG608/(リスト!$T$307*週間進捗報告書!$G$11),0)</f>
        <v>0</v>
      </c>
      <c r="W607" s="514"/>
      <c r="X607" s="6"/>
      <c r="Y607" s="6"/>
      <c r="Z607" s="510">
        <f>IFERROR(EH608/(リスト!$T$307*週間進捗報告書!$G$12),0)</f>
        <v>0</v>
      </c>
      <c r="AA607" s="545"/>
      <c r="AB607" s="81"/>
      <c r="AC607" s="81"/>
      <c r="AD607" s="510"/>
      <c r="AE607" s="514"/>
      <c r="AF607" s="6"/>
      <c r="AG607" s="6"/>
      <c r="AH607" s="510">
        <f>IFERROR(EI608/(リスト!$T$307*週間進捗報告書!$G$13),0)</f>
        <v>0</v>
      </c>
      <c r="AI607" s="514"/>
      <c r="AJ607" s="6"/>
      <c r="AK607" s="6"/>
      <c r="AL607" s="510">
        <f>IFERROR(EJ608/(リスト!$T$307*週間進捗報告書!$G$14),0)</f>
        <v>0</v>
      </c>
      <c r="AM607" s="545"/>
      <c r="AN607" s="81"/>
      <c r="AO607" s="81"/>
      <c r="AP607" s="510"/>
      <c r="AQ607" s="514"/>
      <c r="AR607" s="6"/>
      <c r="AS607" s="6"/>
      <c r="AT607" s="510">
        <f>IFERROR(EK608/(リスト!$T$307*週間進捗報告書!$G$15),0)</f>
        <v>0</v>
      </c>
      <c r="AU607" s="514"/>
      <c r="AV607" s="6"/>
      <c r="AW607" s="6"/>
      <c r="AX607" s="510">
        <f>IFERROR(EL608/(リスト!$T$307*週間進捗報告書!$G$16),0)</f>
        <v>0</v>
      </c>
      <c r="AY607" s="545"/>
      <c r="AZ607" s="81"/>
      <c r="BA607" s="81"/>
      <c r="BB607" s="510"/>
      <c r="BC607" s="532"/>
      <c r="BD607" s="6"/>
      <c r="BE607" s="6"/>
      <c r="BF607" s="510">
        <f>IFERROR(EM608/(リスト!$T$307*週間進捗報告書!$G$17),0)</f>
        <v>0</v>
      </c>
      <c r="BG607" s="532"/>
      <c r="BH607" s="6"/>
      <c r="BI607" s="6"/>
      <c r="BJ607" s="510">
        <f>IFERROR(EN608/(リスト!$T$307*週間進捗報告書!$G$18),0)</f>
        <v>0</v>
      </c>
      <c r="BK607" s="545"/>
      <c r="BL607" s="81"/>
      <c r="BM607" s="81"/>
      <c r="BN607" s="510"/>
      <c r="BO607" s="532"/>
      <c r="BP607" s="6"/>
      <c r="BQ607" s="6"/>
      <c r="BR607" s="510">
        <f>IFERROR(FO608/(リスト!$T$307*週間進捗報告書!$G$19),0)</f>
        <v>0</v>
      </c>
      <c r="BS607" s="532"/>
      <c r="BT607" s="6"/>
      <c r="BU607" s="6"/>
      <c r="BV607" s="510">
        <f>IFERROR(FP608/(リスト!$T$307*週間進捗報告書!$G$20),0)</f>
        <v>0</v>
      </c>
      <c r="BW607" s="499">
        <f>SUM($N607*週間進捗報告書!$H$9,$R607*週間進捗報告書!$H$10,$V607*週間進捗報告書!$H$11,中日程計画表!$Z607*週間進捗報告書!$H$12,中日程計画表!$AH607*週間進捗報告書!$H$13,中日程計画表!$AL607*週間進捗報告書!$H$14,中日程計画表!$AT607*週間進捗報告書!$H$15,中日程計画表!$AX607*週間進捗報告書!$H$16,中日程計画表!$BF607*週間進捗報告書!$H$17,中日程計画表!$BJ607*週間進捗報告書!$H18,BR607*週間進捗報告書!$H$19,中日程計画表!$BV607*週間進捗報告書!$H$20)/週間進捗報告書!$H$23</f>
        <v>0</v>
      </c>
      <c r="BX607" s="530"/>
      <c r="BZ607" s="241" t="s">
        <v>40</v>
      </c>
      <c r="CA607" s="32">
        <f t="shared" ref="CA607:CL607" si="30542">SUMPRODUCT((CA7:CA606)*MOD(ROW(CA7:CA606),2))</f>
        <v>0</v>
      </c>
      <c r="CB607" s="32">
        <f t="shared" si="30542"/>
        <v>0</v>
      </c>
      <c r="CC607" s="32">
        <f t="shared" si="30542"/>
        <v>0</v>
      </c>
      <c r="CD607" s="32">
        <f t="shared" si="30542"/>
        <v>0</v>
      </c>
      <c r="CE607" s="32">
        <f t="shared" si="30542"/>
        <v>0</v>
      </c>
      <c r="CF607" s="32">
        <f t="shared" si="30542"/>
        <v>0</v>
      </c>
      <c r="CG607" s="32">
        <f t="shared" si="30542"/>
        <v>0</v>
      </c>
      <c r="CH607" s="32">
        <f t="shared" si="30542"/>
        <v>0</v>
      </c>
      <c r="CI607" s="32">
        <f t="shared" si="30542"/>
        <v>0</v>
      </c>
      <c r="CJ607" s="32">
        <f t="shared" si="30542"/>
        <v>0</v>
      </c>
      <c r="CK607" s="32">
        <f t="shared" si="30542"/>
        <v>0</v>
      </c>
      <c r="CL607" s="32">
        <f t="shared" si="30542"/>
        <v>0</v>
      </c>
      <c r="CN607" s="241" t="s">
        <v>40</v>
      </c>
      <c r="CO607" s="32">
        <f t="shared" ref="CO607:CZ607" si="30543">SUMPRODUCT((CO7:CO606)*MOD(ROW(CO7:CO606),2))</f>
        <v>0</v>
      </c>
      <c r="CP607" s="32">
        <f t="shared" si="30543"/>
        <v>0</v>
      </c>
      <c r="CQ607" s="32">
        <f t="shared" si="30543"/>
        <v>0</v>
      </c>
      <c r="CR607" s="32">
        <f t="shared" si="30543"/>
        <v>0</v>
      </c>
      <c r="CS607" s="32">
        <f t="shared" si="30543"/>
        <v>0</v>
      </c>
      <c r="CT607" s="32">
        <f t="shared" si="30543"/>
        <v>0</v>
      </c>
      <c r="CU607" s="32">
        <f t="shared" si="30543"/>
        <v>0</v>
      </c>
      <c r="CV607" s="32">
        <f t="shared" si="30543"/>
        <v>0</v>
      </c>
      <c r="CW607" s="32">
        <f t="shared" si="30543"/>
        <v>0</v>
      </c>
      <c r="CX607" s="32">
        <f t="shared" si="30543"/>
        <v>0</v>
      </c>
      <c r="CY607" s="32">
        <f t="shared" si="30543"/>
        <v>0</v>
      </c>
      <c r="CZ607" s="32">
        <f t="shared" si="30543"/>
        <v>0</v>
      </c>
      <c r="DB607" s="241" t="s">
        <v>40</v>
      </c>
      <c r="DC607" s="32">
        <f t="shared" ref="DC607:DN607" si="30544">SUMPRODUCT((DC7:DC606)*MOD(ROW(DC7:DC606),2))</f>
        <v>0</v>
      </c>
      <c r="DD607" s="32">
        <f t="shared" si="30544"/>
        <v>0</v>
      </c>
      <c r="DE607" s="32">
        <f t="shared" si="30544"/>
        <v>0</v>
      </c>
      <c r="DF607" s="32">
        <f t="shared" si="30544"/>
        <v>0</v>
      </c>
      <c r="DG607" s="32">
        <f t="shared" si="30544"/>
        <v>0</v>
      </c>
      <c r="DH607" s="32">
        <f t="shared" si="30544"/>
        <v>0</v>
      </c>
      <c r="DI607" s="32">
        <f t="shared" si="30544"/>
        <v>0</v>
      </c>
      <c r="DJ607" s="32">
        <f t="shared" si="30544"/>
        <v>0</v>
      </c>
      <c r="DK607" s="32">
        <f t="shared" si="30544"/>
        <v>0</v>
      </c>
      <c r="DL607" s="32">
        <f t="shared" si="30544"/>
        <v>0</v>
      </c>
      <c r="DM607" s="32">
        <f t="shared" si="30544"/>
        <v>0</v>
      </c>
      <c r="DN607" s="32">
        <f t="shared" si="30544"/>
        <v>0</v>
      </c>
      <c r="DP607" s="241" t="s">
        <v>40</v>
      </c>
      <c r="DQ607" s="32">
        <f t="shared" ref="DQ607:EB607" si="30545">SUMPRODUCT((DQ7:DQ606)*MOD(ROW(DQ7:DQ606),2))</f>
        <v>0</v>
      </c>
      <c r="DR607" s="32">
        <f t="shared" si="30545"/>
        <v>0</v>
      </c>
      <c r="DS607" s="32">
        <f t="shared" si="30545"/>
        <v>0</v>
      </c>
      <c r="DT607" s="32">
        <f t="shared" si="30545"/>
        <v>0</v>
      </c>
      <c r="DU607" s="32">
        <f t="shared" si="30545"/>
        <v>0</v>
      </c>
      <c r="DV607" s="32">
        <f t="shared" si="30545"/>
        <v>0</v>
      </c>
      <c r="DW607" s="32">
        <f t="shared" si="30545"/>
        <v>0</v>
      </c>
      <c r="DX607" s="32">
        <f t="shared" si="30545"/>
        <v>0</v>
      </c>
      <c r="DY607" s="32">
        <f t="shared" si="30545"/>
        <v>0</v>
      </c>
      <c r="DZ607" s="32">
        <f t="shared" si="30545"/>
        <v>0</v>
      </c>
      <c r="EA607" s="32">
        <f t="shared" si="30545"/>
        <v>0</v>
      </c>
      <c r="EB607" s="32">
        <f t="shared" si="30545"/>
        <v>0</v>
      </c>
      <c r="ED607" s="241" t="s">
        <v>40</v>
      </c>
      <c r="EE607" s="328">
        <f t="shared" ref="EE607:EP607" si="30546">SUMPRODUCT((EE7:EE606)*MOD(ROW(EE7:EE606),2))</f>
        <v>0</v>
      </c>
      <c r="EF607" s="328">
        <f t="shared" si="30546"/>
        <v>0</v>
      </c>
      <c r="EG607" s="328">
        <f t="shared" si="30546"/>
        <v>0</v>
      </c>
      <c r="EH607" s="328">
        <f t="shared" si="30546"/>
        <v>0</v>
      </c>
      <c r="EI607" s="328">
        <f t="shared" si="30546"/>
        <v>0</v>
      </c>
      <c r="EJ607" s="328">
        <f t="shared" si="30546"/>
        <v>0</v>
      </c>
      <c r="EK607" s="328" t="e">
        <f t="shared" si="30546"/>
        <v>#N/A</v>
      </c>
      <c r="EL607" s="328">
        <f t="shared" si="30546"/>
        <v>0</v>
      </c>
      <c r="EM607" s="328">
        <f>SUMPRODUCT((EM7:EM606)*MOD(ROW(EM7:EM606),2))</f>
        <v>0</v>
      </c>
      <c r="EN607" s="328">
        <f t="shared" si="30546"/>
        <v>0</v>
      </c>
      <c r="EO607" s="328">
        <f t="shared" si="30546"/>
        <v>0</v>
      </c>
      <c r="EP607" s="328">
        <f t="shared" si="30546"/>
        <v>0</v>
      </c>
      <c r="FF607" s="241" t="s">
        <v>68</v>
      </c>
      <c r="FG607" s="32">
        <f t="shared" ref="FG607:FR607" si="30547">SUMPRODUCT((FG7:FG606)*MOD(ROW(FG7:FG606),2))</f>
        <v>0</v>
      </c>
      <c r="FH607" s="32">
        <f t="shared" si="30547"/>
        <v>0</v>
      </c>
      <c r="FI607" s="32">
        <f t="shared" si="30547"/>
        <v>0</v>
      </c>
      <c r="FJ607" s="32">
        <f t="shared" si="30547"/>
        <v>0</v>
      </c>
      <c r="FK607" s="32">
        <f t="shared" si="30547"/>
        <v>0</v>
      </c>
      <c r="FL607" s="32">
        <f t="shared" si="30547"/>
        <v>0</v>
      </c>
      <c r="FM607" s="32">
        <f t="shared" si="30547"/>
        <v>0</v>
      </c>
      <c r="FN607" s="32">
        <f t="shared" si="30547"/>
        <v>0</v>
      </c>
      <c r="FO607" s="32">
        <f t="shared" si="30547"/>
        <v>0</v>
      </c>
      <c r="FP607" s="32">
        <f t="shared" si="30547"/>
        <v>0</v>
      </c>
      <c r="FQ607" s="32">
        <f t="shared" si="30547"/>
        <v>0</v>
      </c>
      <c r="FR607" s="32">
        <f t="shared" si="30547"/>
        <v>0</v>
      </c>
      <c r="FU607" s="32">
        <f t="shared" ref="FU607:GG607" si="30548">SUMPRODUCT((FU7:FU606)*MOD(ROW(FU7:FU606),2))</f>
        <v>0</v>
      </c>
      <c r="FV607" s="32">
        <f t="shared" si="30548"/>
        <v>0</v>
      </c>
      <c r="FW607" s="32">
        <f t="shared" si="30548"/>
        <v>0</v>
      </c>
      <c r="FX607" s="32">
        <f t="shared" si="30548"/>
        <v>0</v>
      </c>
      <c r="FY607" s="32">
        <f t="shared" si="30548"/>
        <v>0</v>
      </c>
      <c r="FZ607" s="32">
        <f t="shared" si="30548"/>
        <v>0</v>
      </c>
      <c r="GA607" s="32" t="e">
        <f t="shared" si="30548"/>
        <v>#N/A</v>
      </c>
      <c r="GB607" s="32">
        <f t="shared" si="30548"/>
        <v>0</v>
      </c>
      <c r="GC607" s="32">
        <f t="shared" si="30548"/>
        <v>0</v>
      </c>
      <c r="GD607" s="32">
        <f t="shared" si="30548"/>
        <v>0</v>
      </c>
      <c r="GE607" s="32">
        <f t="shared" si="30548"/>
        <v>0</v>
      </c>
      <c r="GF607" s="32">
        <f t="shared" si="30548"/>
        <v>0</v>
      </c>
      <c r="GG607" s="32" t="e">
        <f t="shared" si="30548"/>
        <v>#N/A</v>
      </c>
      <c r="GU607" s="241" t="s">
        <v>68</v>
      </c>
      <c r="GV607" s="241"/>
      <c r="GW607" s="241"/>
      <c r="GZ607" s="241"/>
      <c r="HA607" s="241"/>
      <c r="HD607" s="241"/>
      <c r="HE607" s="241"/>
      <c r="HH607" s="241"/>
      <c r="HI607" s="241"/>
      <c r="HL607" s="241"/>
      <c r="HM607" s="241"/>
      <c r="HP607" s="241"/>
      <c r="HQ607" s="241"/>
    </row>
    <row r="608" spans="1:227" ht="12" customHeight="1" thickBot="1">
      <c r="A608" s="518"/>
      <c r="B608" s="519"/>
      <c r="C608" s="519"/>
      <c r="D608" s="519"/>
      <c r="E608" s="519"/>
      <c r="F608" s="312"/>
      <c r="G608" s="312"/>
      <c r="H608" s="312"/>
      <c r="I608" s="312"/>
      <c r="J608" s="316">
        <f>SUMPRODUCT((J7:J10)*NOT(MOD(ROW(J7:J10),2)))</f>
        <v>0</v>
      </c>
      <c r="K608" s="515"/>
      <c r="L608" s="7"/>
      <c r="M608" s="7"/>
      <c r="N608" s="511"/>
      <c r="O608" s="515"/>
      <c r="P608" s="7"/>
      <c r="Q608" s="7"/>
      <c r="R608" s="511"/>
      <c r="S608" s="513"/>
      <c r="T608" s="7"/>
      <c r="U608" s="7"/>
      <c r="V608" s="511"/>
      <c r="W608" s="515"/>
      <c r="X608" s="7"/>
      <c r="Y608" s="7"/>
      <c r="Z608" s="511"/>
      <c r="AA608" s="546"/>
      <c r="AB608" s="82"/>
      <c r="AC608" s="82"/>
      <c r="AD608" s="534"/>
      <c r="AE608" s="515"/>
      <c r="AF608" s="7"/>
      <c r="AG608" s="7"/>
      <c r="AH608" s="511"/>
      <c r="AI608" s="515"/>
      <c r="AJ608" s="7"/>
      <c r="AK608" s="7"/>
      <c r="AL608" s="511"/>
      <c r="AM608" s="546"/>
      <c r="AN608" s="82"/>
      <c r="AO608" s="82"/>
      <c r="AP608" s="511"/>
      <c r="AQ608" s="515"/>
      <c r="AR608" s="7"/>
      <c r="AS608" s="7"/>
      <c r="AT608" s="534"/>
      <c r="AU608" s="515"/>
      <c r="AV608" s="7"/>
      <c r="AW608" s="7"/>
      <c r="AX608" s="534"/>
      <c r="AY608" s="546"/>
      <c r="AZ608" s="82"/>
      <c r="BA608" s="82"/>
      <c r="BB608" s="511"/>
      <c r="BC608" s="533"/>
      <c r="BD608" s="7"/>
      <c r="BE608" s="7"/>
      <c r="BF608" s="511"/>
      <c r="BG608" s="533"/>
      <c r="BH608" s="7"/>
      <c r="BI608" s="7"/>
      <c r="BJ608" s="511"/>
      <c r="BK608" s="546"/>
      <c r="BL608" s="82"/>
      <c r="BM608" s="82"/>
      <c r="BN608" s="511"/>
      <c r="BO608" s="533"/>
      <c r="BP608" s="7"/>
      <c r="BQ608" s="7"/>
      <c r="BR608" s="511"/>
      <c r="BS608" s="533"/>
      <c r="BT608" s="7"/>
      <c r="BU608" s="7"/>
      <c r="BV608" s="511"/>
      <c r="BW608" s="499"/>
      <c r="BX608" s="531"/>
      <c r="BZ608" s="242" t="s">
        <v>41</v>
      </c>
      <c r="CA608" s="19">
        <f t="shared" ref="CA608:CL608" si="30549">SUMPRODUCT((CA7:CA606)*NOT(MOD(ROW(CA7:CA606),2)))</f>
        <v>0</v>
      </c>
      <c r="CB608" s="19">
        <f t="shared" si="30549"/>
        <v>0</v>
      </c>
      <c r="CC608" s="19">
        <f t="shared" si="30549"/>
        <v>0</v>
      </c>
      <c r="CD608" s="19">
        <f t="shared" si="30549"/>
        <v>0</v>
      </c>
      <c r="CE608" s="19">
        <f t="shared" si="30549"/>
        <v>0</v>
      </c>
      <c r="CF608" s="19">
        <f t="shared" si="30549"/>
        <v>0</v>
      </c>
      <c r="CG608" s="19">
        <f t="shared" si="30549"/>
        <v>0</v>
      </c>
      <c r="CH608" s="19">
        <f t="shared" si="30549"/>
        <v>0</v>
      </c>
      <c r="CI608" s="19">
        <f t="shared" si="30549"/>
        <v>0</v>
      </c>
      <c r="CJ608" s="19">
        <f t="shared" si="30549"/>
        <v>0</v>
      </c>
      <c r="CK608" s="19">
        <f t="shared" si="30549"/>
        <v>0</v>
      </c>
      <c r="CL608" s="19">
        <f t="shared" si="30549"/>
        <v>0</v>
      </c>
      <c r="CN608" s="242" t="s">
        <v>41</v>
      </c>
      <c r="CO608" s="19">
        <f t="shared" ref="CO608:CZ608" si="30550">SUMPRODUCT((CO7:CO606)*NOT(MOD(ROW(CO7:CO606),2)))</f>
        <v>0</v>
      </c>
      <c r="CP608" s="19">
        <f t="shared" si="30550"/>
        <v>0</v>
      </c>
      <c r="CQ608" s="19">
        <f t="shared" si="30550"/>
        <v>0</v>
      </c>
      <c r="CR608" s="19">
        <f t="shared" si="30550"/>
        <v>0</v>
      </c>
      <c r="CS608" s="19">
        <f t="shared" si="30550"/>
        <v>0</v>
      </c>
      <c r="CT608" s="19">
        <f t="shared" si="30550"/>
        <v>0</v>
      </c>
      <c r="CU608" s="19">
        <f t="shared" si="30550"/>
        <v>0</v>
      </c>
      <c r="CV608" s="19">
        <f t="shared" si="30550"/>
        <v>0</v>
      </c>
      <c r="CW608" s="19">
        <f t="shared" si="30550"/>
        <v>0</v>
      </c>
      <c r="CX608" s="19">
        <f t="shared" si="30550"/>
        <v>0</v>
      </c>
      <c r="CY608" s="19">
        <f t="shared" si="30550"/>
        <v>0</v>
      </c>
      <c r="CZ608" s="19">
        <f t="shared" si="30550"/>
        <v>0</v>
      </c>
      <c r="DB608" s="242" t="s">
        <v>41</v>
      </c>
      <c r="DC608" s="19">
        <f t="shared" ref="DC608:DN608" si="30551">SUMPRODUCT((DC7:DC606)*NOT(MOD(ROW(DC7:DC606),2)))</f>
        <v>0</v>
      </c>
      <c r="DD608" s="19">
        <f t="shared" si="30551"/>
        <v>0</v>
      </c>
      <c r="DE608" s="19">
        <f t="shared" si="30551"/>
        <v>0</v>
      </c>
      <c r="DF608" s="19">
        <f t="shared" si="30551"/>
        <v>0</v>
      </c>
      <c r="DG608" s="19">
        <f t="shared" si="30551"/>
        <v>0</v>
      </c>
      <c r="DH608" s="19">
        <f t="shared" si="30551"/>
        <v>0</v>
      </c>
      <c r="DI608" s="19">
        <f t="shared" si="30551"/>
        <v>0</v>
      </c>
      <c r="DJ608" s="19">
        <f t="shared" si="30551"/>
        <v>0</v>
      </c>
      <c r="DK608" s="19">
        <f t="shared" si="30551"/>
        <v>0</v>
      </c>
      <c r="DL608" s="19">
        <f t="shared" si="30551"/>
        <v>0</v>
      </c>
      <c r="DM608" s="19">
        <f t="shared" si="30551"/>
        <v>0</v>
      </c>
      <c r="DN608" s="19">
        <f t="shared" si="30551"/>
        <v>0</v>
      </c>
      <c r="DP608" s="242" t="s">
        <v>41</v>
      </c>
      <c r="DQ608" s="19">
        <f t="shared" ref="DQ608:EB608" si="30552">SUMPRODUCT((DQ7:DQ606)*NOT(MOD(ROW(DQ7:DQ606),2)))</f>
        <v>0</v>
      </c>
      <c r="DR608" s="19">
        <f t="shared" si="30552"/>
        <v>0</v>
      </c>
      <c r="DS608" s="19">
        <f t="shared" si="30552"/>
        <v>0</v>
      </c>
      <c r="DT608" s="19">
        <f t="shared" si="30552"/>
        <v>0</v>
      </c>
      <c r="DU608" s="19">
        <f t="shared" si="30552"/>
        <v>0</v>
      </c>
      <c r="DV608" s="19">
        <f t="shared" si="30552"/>
        <v>0</v>
      </c>
      <c r="DW608" s="19">
        <f t="shared" si="30552"/>
        <v>0</v>
      </c>
      <c r="DX608" s="19">
        <f t="shared" si="30552"/>
        <v>0</v>
      </c>
      <c r="DY608" s="19">
        <f t="shared" si="30552"/>
        <v>0</v>
      </c>
      <c r="DZ608" s="19">
        <f t="shared" si="30552"/>
        <v>0</v>
      </c>
      <c r="EA608" s="19">
        <f t="shared" si="30552"/>
        <v>0</v>
      </c>
      <c r="EB608" s="19">
        <f t="shared" si="30552"/>
        <v>0</v>
      </c>
      <c r="ED608" s="242" t="s">
        <v>41</v>
      </c>
      <c r="EE608" s="329">
        <f t="shared" ref="EE608:EP608" si="30553">SUMPRODUCT((EE7:EE606)*NOT(MOD(ROW(EE7:EE606),2)))</f>
        <v>0</v>
      </c>
      <c r="EF608" s="329">
        <f t="shared" si="30553"/>
        <v>0</v>
      </c>
      <c r="EG608" s="329">
        <f t="shared" si="30553"/>
        <v>0</v>
      </c>
      <c r="EH608" s="329">
        <f t="shared" si="30553"/>
        <v>0</v>
      </c>
      <c r="EI608" s="329">
        <f t="shared" si="30553"/>
        <v>0</v>
      </c>
      <c r="EJ608" s="329">
        <f t="shared" si="30553"/>
        <v>0</v>
      </c>
      <c r="EK608" s="329" t="e">
        <f t="shared" si="30553"/>
        <v>#N/A</v>
      </c>
      <c r="EL608" s="329">
        <f t="shared" si="30553"/>
        <v>0</v>
      </c>
      <c r="EM608" s="329">
        <f t="shared" si="30553"/>
        <v>0</v>
      </c>
      <c r="EN608" s="329">
        <f t="shared" si="30553"/>
        <v>0</v>
      </c>
      <c r="EO608" s="329">
        <f t="shared" si="30553"/>
        <v>0</v>
      </c>
      <c r="EP608" s="329">
        <f t="shared" si="30553"/>
        <v>0</v>
      </c>
      <c r="FF608" s="242" t="s">
        <v>41</v>
      </c>
      <c r="FG608" s="19">
        <f t="shared" ref="FG608:FR608" si="30554">SUMPRODUCT((FG7:FG606)*NOT(MOD(ROW(FG7:FG606),2)))</f>
        <v>0</v>
      </c>
      <c r="FH608" s="19">
        <f t="shared" si="30554"/>
        <v>0</v>
      </c>
      <c r="FI608" s="19">
        <f t="shared" si="30554"/>
        <v>0</v>
      </c>
      <c r="FJ608" s="19">
        <f t="shared" si="30554"/>
        <v>0</v>
      </c>
      <c r="FK608" s="19">
        <f t="shared" si="30554"/>
        <v>0</v>
      </c>
      <c r="FL608" s="19">
        <f t="shared" si="30554"/>
        <v>0</v>
      </c>
      <c r="FM608" s="19">
        <f t="shared" si="30554"/>
        <v>0</v>
      </c>
      <c r="FN608" s="19">
        <f t="shared" si="30554"/>
        <v>0</v>
      </c>
      <c r="FO608" s="19">
        <f t="shared" si="30554"/>
        <v>0</v>
      </c>
      <c r="FP608" s="19">
        <f t="shared" si="30554"/>
        <v>0</v>
      </c>
      <c r="FQ608" s="19">
        <f t="shared" si="30554"/>
        <v>0</v>
      </c>
      <c r="FR608" s="19">
        <f t="shared" si="30554"/>
        <v>0</v>
      </c>
      <c r="FU608" s="19">
        <f t="shared" ref="FU608:GG608" si="30555">SUMPRODUCT((FU7:FU606)*NOT(MOD(ROW(FU7:FU606),2)))</f>
        <v>0</v>
      </c>
      <c r="FV608" s="19">
        <f t="shared" si="30555"/>
        <v>0</v>
      </c>
      <c r="FW608" s="19">
        <f t="shared" si="30555"/>
        <v>0</v>
      </c>
      <c r="FX608" s="19">
        <f t="shared" si="30555"/>
        <v>0</v>
      </c>
      <c r="FY608" s="19">
        <f t="shared" si="30555"/>
        <v>0</v>
      </c>
      <c r="FZ608" s="19">
        <f t="shared" si="30555"/>
        <v>0</v>
      </c>
      <c r="GA608" s="19" t="e">
        <f t="shared" si="30555"/>
        <v>#N/A</v>
      </c>
      <c r="GB608" s="19">
        <f t="shared" si="30555"/>
        <v>0</v>
      </c>
      <c r="GC608" s="19">
        <f t="shared" si="30555"/>
        <v>0</v>
      </c>
      <c r="GD608" s="19">
        <f t="shared" si="30555"/>
        <v>0</v>
      </c>
      <c r="GE608" s="19">
        <f t="shared" si="30555"/>
        <v>0</v>
      </c>
      <c r="GF608" s="19">
        <f t="shared" si="30555"/>
        <v>0</v>
      </c>
      <c r="GG608" s="19" t="e">
        <f t="shared" si="30555"/>
        <v>#N/A</v>
      </c>
      <c r="GU608" s="242" t="s">
        <v>41</v>
      </c>
      <c r="GV608" s="242"/>
      <c r="GW608" s="242"/>
      <c r="GZ608" s="242"/>
      <c r="HA608" s="242"/>
      <c r="HD608" s="242"/>
      <c r="HE608" s="242"/>
      <c r="HH608" s="242"/>
      <c r="HI608" s="242"/>
      <c r="HL608" s="242"/>
      <c r="HM608" s="242"/>
      <c r="HP608" s="242"/>
      <c r="HQ608" s="242"/>
    </row>
    <row r="612" spans="12:139">
      <c r="L612" s="35">
        <f>MIN(IF(MOD(ROW(L7:L606),2) = 0, "", L7:L606))</f>
        <v>0</v>
      </c>
      <c r="M612" s="35" t="str">
        <f t="array" ref="M612">IF(MAX(MOD(ROW(M7:M606),2)*M7:M606) = 0, "", MAX(MOD(ROW(M7:M606),2)*M7:M606))</f>
        <v/>
      </c>
      <c r="P612" s="35">
        <f>MIN(IF(MOD(ROW(P7:P606),2) = 0, "", P7:P606))</f>
        <v>0</v>
      </c>
      <c r="Q612" s="35" t="str">
        <f t="array" ref="Q612">IF(MAX(MOD(ROW(Q7:Q606),2)*Q7:Q606) = 0, "", MAX(MOD(ROW(Q7:Q606),2)*Q7:Q606))</f>
        <v/>
      </c>
      <c r="T612" s="35">
        <f>MIN(IF(MOD(ROW(T7:T606),2) = 0, "", T7:T606))</f>
        <v>0</v>
      </c>
      <c r="U612" s="35" t="str">
        <f t="array" ref="U612">IF(MAX(MOD(ROW(U7:U606),2)*U7:U606) = 0, "", MAX(MOD(ROW(U7:U606),2)*U7:U606))</f>
        <v/>
      </c>
      <c r="X612" s="35">
        <f>MIN(IF(MOD(ROW(X7:X606),2) = 0, "", X7:X606))</f>
        <v>0</v>
      </c>
      <c r="Y612" s="35" t="str">
        <f t="array" ref="Y612">IF(MAX(MOD(ROW(Y7:Y606),2)*Y7:Y606) = 0, "", MAX(MOD(ROW(Y7:Y606),2)*Y7:Y606))</f>
        <v/>
      </c>
      <c r="AF612" s="35">
        <f>MIN(IF(MOD(ROW(AF7:AF606),2) = 0, "", AF7:AF606))</f>
        <v>0</v>
      </c>
      <c r="AG612" s="35" t="str">
        <f t="array" ref="AG612">IF(MAX(MOD(ROW(AG7:AG606),2)*AG7:AG606) = 0, "", MAX(MOD(ROW(AG7:AG606),2)*AG7:AG606))</f>
        <v/>
      </c>
      <c r="AJ612" s="35">
        <f>MIN(IF(MOD(ROW(AJ7:AJ606),2) = 0, "", AJ7:AJ606))</f>
        <v>0</v>
      </c>
      <c r="AK612" s="35" t="str">
        <f t="array" ref="AK612">IF(MAX(MOD(ROW(AK7:AK606),2)*AK7:AK606) = 0, "", MAX(MOD(ROW(AK7:AK606),2)*AK7:AK606))</f>
        <v/>
      </c>
      <c r="AR612" s="35">
        <f>MIN(IF(MOD(ROW(AR7:AR606),2) = 0, "", AR7:AR606))</f>
        <v>0</v>
      </c>
      <c r="AS612" s="35" t="str">
        <f t="array" ref="AS612">IF(MAX(MOD(ROW(AS7:AS606),2)*AS7:AS606) = 0, "", MAX(MOD(ROW(AS7:AS606),2)*AS7:AS606))</f>
        <v/>
      </c>
      <c r="AV612" s="35">
        <f>MIN(IF(MOD(ROW(AV7:AV606),2) = 0, "", AV7:AV606))</f>
        <v>0</v>
      </c>
      <c r="AW612" s="35" t="str">
        <f t="array" ref="AW612">IF(MAX(MOD(ROW(AW7:AW606),2)*AW7:AW606) = 0, "", MAX(MOD(ROW(AW7:AW606),2)*AW7:AW606))</f>
        <v/>
      </c>
      <c r="BD612" s="35">
        <f>MIN(IF(MOD(ROW(BD7:BD606),2) = 0, "", BD7:BD606))</f>
        <v>0</v>
      </c>
      <c r="BE612" s="35" t="str">
        <f t="array" ref="BE612">IF(MAX(MOD(ROW(BE7:BE606),2)*BE7:BE606) = 0, "", MAX(MOD(ROW(BE7:BE606),2)*BE7:BE606))</f>
        <v/>
      </c>
      <c r="BH612" s="35">
        <f>MIN(IF(MOD(ROW(BH7:BH606),2) = 0, "", BH7:BH606))</f>
        <v>0</v>
      </c>
      <c r="BI612" s="35" t="str">
        <f t="array" ref="BI612">IF(MAX(MOD(ROW(BI7:BI606),2)*BI7:BI606) = 0, "", MAX(MOD(ROW(BI7:BI606),2)*BI7:BI606))</f>
        <v/>
      </c>
      <c r="BP612" s="35">
        <f>MIN(IF(MOD(ROW(BP7:BP606),2) = 0, "", BP7:BP606))</f>
        <v>0</v>
      </c>
      <c r="BQ612" s="35" t="str">
        <f t="array" ref="BQ612">IF(MAX(MOD(ROW(BQ7:BQ606),2)*BQ7:BQ606) = 0, "", MAX(MOD(ROW(BQ7:BQ606),2)*BQ7:BQ606))</f>
        <v/>
      </c>
      <c r="BT612" s="35">
        <f>MIN(IF(MOD(ROW(BT7:BT606),2) = 0, "", BT7:BT606))</f>
        <v>0</v>
      </c>
      <c r="BU612" s="35" t="str">
        <f t="array" ref="BU612">IF(MAX(MOD(ROW(BU7:BU606),2)*BU7:BU606) = 0, "", MAX(MOD(ROW(BU7:BU606),2)*BU7:BU606))</f>
        <v/>
      </c>
    </row>
    <row r="613" spans="12:139">
      <c r="L613" s="35">
        <f t="array" ref="L613">MIN(IF(MOD(ROW(L7:L606),2) = 1, "", L7:L606))</f>
        <v>0</v>
      </c>
      <c r="M613" s="35">
        <f t="array" ref="M613">MAX(IF(MOD(ROW(M7:M606),2) = 1, "", M7:M606))</f>
        <v>0</v>
      </c>
      <c r="P613" s="35">
        <f t="array" ref="P613">MIN(IF(MOD(ROW(P7:P606),2) = 1, "", P7:P606))</f>
        <v>0</v>
      </c>
      <c r="Q613" s="35">
        <f t="array" ref="Q613">MAX(IF(MOD(ROW(Q7:Q606),2) = 1, "", Q7:Q606))</f>
        <v>0</v>
      </c>
      <c r="T613" s="35">
        <f t="array" ref="T613">MIN(IF(MOD(ROW(T7:T606),2) = 1, "", T7:T606))</f>
        <v>0</v>
      </c>
      <c r="U613" s="35">
        <f t="array" ref="U613">MAX(IF(MOD(ROW(U7:U606),2) = 1, "", U7:U606))</f>
        <v>0</v>
      </c>
      <c r="X613" s="35">
        <f t="array" ref="X613">MIN(IF(MOD(ROW(X7:X606),2) = 1, "", X7:X606))</f>
        <v>0</v>
      </c>
      <c r="Y613" s="35">
        <f t="array" ref="Y613">MAX(IF(MOD(ROW(Y7:Y606),2) = 1, "", Y7:Y606))</f>
        <v>0</v>
      </c>
      <c r="AF613" s="35">
        <f t="array" ref="AF613">MIN(IF(MOD(ROW(AF7:AF606),2) = 1, "", AF7:AF606))</f>
        <v>0</v>
      </c>
      <c r="AG613" s="35">
        <f t="array" ref="AG613">MAX(IF(MOD(ROW(AG7:AG606),2) = 1, "", AG7:AG606))</f>
        <v>0</v>
      </c>
      <c r="AJ613" s="35">
        <f t="array" ref="AJ613">MIN(IF(MOD(ROW(AJ7:AJ606),2) = 1, "", AJ7:AJ606))</f>
        <v>0</v>
      </c>
      <c r="AK613" s="35">
        <f t="array" ref="AK613">MAX(IF(MOD(ROW(AK7:AK606),2) = 1, "", AK7:AK606))</f>
        <v>0</v>
      </c>
      <c r="AR613" s="35">
        <f t="array" ref="AR613">MIN(IF(MOD(ROW(AR7:AR606),2) = 1, "", AR7:AR606))</f>
        <v>0</v>
      </c>
      <c r="AS613" s="35">
        <f t="array" ref="AS613">MAX(IF(MOD(ROW(AS7:AS606),2) = 1, "", AS7:AS606))</f>
        <v>0</v>
      </c>
      <c r="AV613" s="35">
        <f t="array" ref="AV613">MIN(IF(MOD(ROW(AV7:AV606),2) = 1, "", AV7:AV606))</f>
        <v>0</v>
      </c>
      <c r="AW613" s="35">
        <f t="array" ref="AW613">MAX(IF(MOD(ROW(AW7:AW606),2) = 1, "", AW7:AW606))</f>
        <v>0</v>
      </c>
      <c r="BD613" s="35">
        <f t="array" ref="BD613">MIN(IF(MOD(ROW(BD7:BD606),2) = 1, "", BD7:BD606))</f>
        <v>0</v>
      </c>
      <c r="BE613" s="35">
        <f t="array" ref="BE613">MAX(IF(MOD(ROW(BE7:BE606),2) = 1, "", BE7:BE606))</f>
        <v>0</v>
      </c>
      <c r="BH613" s="35">
        <f t="array" ref="BH613">MIN(IF(MOD(ROW(BH7:BH606),2) = 1, "", BH7:BH606))</f>
        <v>0</v>
      </c>
      <c r="BI613" s="35">
        <f t="array" ref="BI613">MAX(IF(MOD(ROW(BI7:BI606),2) = 1, "", BI7:BI606))</f>
        <v>0</v>
      </c>
      <c r="BP613" s="35">
        <f t="array" ref="BP613">MIN(IF(MOD(ROW(BP7:BP606),2) = 1, "", BP7:BP606))</f>
        <v>0</v>
      </c>
      <c r="BQ613" s="35">
        <f t="array" ref="BQ613">MAX(IF(MOD(ROW(BQ7:BQ606),2) = 1, "", BQ7:BQ606))</f>
        <v>0</v>
      </c>
      <c r="BT613" s="35">
        <f t="array" ref="BT613">MIN(IF(MOD(ROW(BT7:BT606),2) = 1, "", BT7:BT606))</f>
        <v>0</v>
      </c>
      <c r="BU613" s="35">
        <f t="array" ref="BU613">MAX(IF(MOD(ROW(BU7:BU606),2) = 1, "", BU7:BU606))</f>
        <v>0</v>
      </c>
    </row>
    <row r="620" spans="12:139">
      <c r="EI620" s="331"/>
    </row>
  </sheetData>
  <autoFilter ref="A6:GQ608"/>
  <mergeCells count="23199">
    <mergeCell ref="BY117:BY118"/>
    <mergeCell ref="BX117:BX118"/>
    <mergeCell ref="BW117:BW118"/>
    <mergeCell ref="BV117:BV118"/>
    <mergeCell ref="BS117:BS118"/>
    <mergeCell ref="BR117:BR118"/>
    <mergeCell ref="BO117:BO118"/>
    <mergeCell ref="BN117:BN118"/>
    <mergeCell ref="BK117:BK118"/>
    <mergeCell ref="BJ117:BJ118"/>
    <mergeCell ref="V117:V118"/>
    <mergeCell ref="S117:S118"/>
    <mergeCell ref="R117:R118"/>
    <mergeCell ref="O117:O118"/>
    <mergeCell ref="BX115:BX116"/>
    <mergeCell ref="BW115:BW116"/>
    <mergeCell ref="FD583:FD584"/>
    <mergeCell ref="FD585:FD586"/>
    <mergeCell ref="FD587:FD588"/>
    <mergeCell ref="FD589:FD590"/>
    <mergeCell ref="FD591:FD592"/>
    <mergeCell ref="FD593:FD594"/>
    <mergeCell ref="FD595:FD596"/>
    <mergeCell ref="FD597:FD598"/>
    <mergeCell ref="FD599:FD600"/>
    <mergeCell ref="FD601:FD602"/>
    <mergeCell ref="FD603:FD604"/>
    <mergeCell ref="FD605:FD606"/>
    <mergeCell ref="FD517:FD518"/>
    <mergeCell ref="FD519:FD520"/>
    <mergeCell ref="FD521:FD522"/>
    <mergeCell ref="FD523:FD524"/>
    <mergeCell ref="FD525:FD526"/>
    <mergeCell ref="FD527:FD528"/>
    <mergeCell ref="FD529:FD530"/>
    <mergeCell ref="FD531:FD532"/>
    <mergeCell ref="FD533:FD534"/>
    <mergeCell ref="FD535:FD536"/>
    <mergeCell ref="FD537:FD538"/>
    <mergeCell ref="FD539:FD540"/>
    <mergeCell ref="FD541:FD542"/>
    <mergeCell ref="FD543:FD544"/>
    <mergeCell ref="FD545:FD546"/>
    <mergeCell ref="FD547:FD548"/>
    <mergeCell ref="FD549:FD550"/>
    <mergeCell ref="FD551:FD552"/>
    <mergeCell ref="FD553:FD554"/>
    <mergeCell ref="FD555:FD556"/>
    <mergeCell ref="FD557:FD558"/>
    <mergeCell ref="FD559:FD560"/>
    <mergeCell ref="FD561:FD562"/>
    <mergeCell ref="FD563:FD564"/>
    <mergeCell ref="FD565:FD566"/>
    <mergeCell ref="FD567:FD568"/>
    <mergeCell ref="FD569:FD570"/>
    <mergeCell ref="FD571:FD572"/>
    <mergeCell ref="FD573:FD574"/>
    <mergeCell ref="FD575:FD576"/>
    <mergeCell ref="FD577:FD578"/>
    <mergeCell ref="FD579:FD580"/>
    <mergeCell ref="FD581:FD582"/>
    <mergeCell ref="FD451:FD452"/>
    <mergeCell ref="FD453:FD454"/>
    <mergeCell ref="FD455:FD456"/>
    <mergeCell ref="FD485:FD486"/>
    <mergeCell ref="FD487:FD488"/>
    <mergeCell ref="FD489:FD490"/>
    <mergeCell ref="FD491:FD492"/>
    <mergeCell ref="FD493:FD494"/>
    <mergeCell ref="FD495:FD496"/>
    <mergeCell ref="FD497:FD498"/>
    <mergeCell ref="FD499:FD500"/>
    <mergeCell ref="FD501:FD502"/>
    <mergeCell ref="FD503:FD504"/>
    <mergeCell ref="FD505:FD506"/>
    <mergeCell ref="FD507:FD508"/>
    <mergeCell ref="FD509:FD510"/>
    <mergeCell ref="FD511:FD512"/>
    <mergeCell ref="FD513:FD514"/>
    <mergeCell ref="FD515:FD516"/>
    <mergeCell ref="FD385:FD386"/>
    <mergeCell ref="FD387:FD388"/>
    <mergeCell ref="FD389:FD390"/>
    <mergeCell ref="FD391:FD392"/>
    <mergeCell ref="FD393:FD394"/>
    <mergeCell ref="FD395:FD396"/>
    <mergeCell ref="FD397:FD398"/>
    <mergeCell ref="FD399:FD400"/>
    <mergeCell ref="FD401:FD402"/>
    <mergeCell ref="FD403:FD404"/>
    <mergeCell ref="FD405:FD406"/>
    <mergeCell ref="FD407:FD408"/>
    <mergeCell ref="FD409:FD410"/>
    <mergeCell ref="FD411:FD412"/>
    <mergeCell ref="FD413:FD414"/>
    <mergeCell ref="FD415:FD416"/>
    <mergeCell ref="FD417:FD418"/>
    <mergeCell ref="FD419:FD420"/>
    <mergeCell ref="FD421:FD422"/>
    <mergeCell ref="FD423:FD424"/>
    <mergeCell ref="FD425:FD426"/>
    <mergeCell ref="FD427:FD428"/>
    <mergeCell ref="FD429:FD430"/>
    <mergeCell ref="FD431:FD432"/>
    <mergeCell ref="FD433:FD434"/>
    <mergeCell ref="FD435:FD436"/>
    <mergeCell ref="FD437:FD438"/>
    <mergeCell ref="FD439:FD440"/>
    <mergeCell ref="FD441:FD442"/>
    <mergeCell ref="FD443:FD444"/>
    <mergeCell ref="FD445:FD446"/>
    <mergeCell ref="FD447:FD448"/>
    <mergeCell ref="FD449:FD450"/>
    <mergeCell ref="FD347:FD348"/>
    <mergeCell ref="FD349:FD350"/>
    <mergeCell ref="FD351:FD352"/>
    <mergeCell ref="FD353:FD354"/>
    <mergeCell ref="FD355:FD356"/>
    <mergeCell ref="FD357:FD358"/>
    <mergeCell ref="FD359:FD360"/>
    <mergeCell ref="FD361:FD362"/>
    <mergeCell ref="FD363:FD364"/>
    <mergeCell ref="FD365:FD366"/>
    <mergeCell ref="FD367:FD368"/>
    <mergeCell ref="FD369:FD370"/>
    <mergeCell ref="FD371:FD372"/>
    <mergeCell ref="FD373:FD374"/>
    <mergeCell ref="FD375:FD376"/>
    <mergeCell ref="FD377:FD378"/>
    <mergeCell ref="FD379:FD380"/>
    <mergeCell ref="FD381:FD382"/>
    <mergeCell ref="FD383:FD384"/>
    <mergeCell ref="FD457:FD458"/>
    <mergeCell ref="FD459:FD460"/>
    <mergeCell ref="FD461:FD462"/>
    <mergeCell ref="FD463:FD464"/>
    <mergeCell ref="FD465:FD466"/>
    <mergeCell ref="FD467:FD468"/>
    <mergeCell ref="FD469:FD470"/>
    <mergeCell ref="FD471:FD472"/>
    <mergeCell ref="FD473:FD474"/>
    <mergeCell ref="FD475:FD476"/>
    <mergeCell ref="FD477:FD478"/>
    <mergeCell ref="FD479:FD480"/>
    <mergeCell ref="FD481:FD482"/>
    <mergeCell ref="FD483:FD484"/>
    <mergeCell ref="FD281:FD282"/>
    <mergeCell ref="FD283:FD284"/>
    <mergeCell ref="FD285:FD286"/>
    <mergeCell ref="FD287:FD288"/>
    <mergeCell ref="FD289:FD290"/>
    <mergeCell ref="FD291:FD292"/>
    <mergeCell ref="FD293:FD294"/>
    <mergeCell ref="FD295:FD296"/>
    <mergeCell ref="FD297:FD298"/>
    <mergeCell ref="FD299:FD300"/>
    <mergeCell ref="FD301:FD302"/>
    <mergeCell ref="FD303:FD304"/>
    <mergeCell ref="FD305:FD306"/>
    <mergeCell ref="FD307:FD308"/>
    <mergeCell ref="FD309:FD310"/>
    <mergeCell ref="FD311:FD312"/>
    <mergeCell ref="FD313:FD314"/>
    <mergeCell ref="FD315:FD316"/>
    <mergeCell ref="FD317:FD318"/>
    <mergeCell ref="FD319:FD320"/>
    <mergeCell ref="FD321:FD322"/>
    <mergeCell ref="FD323:FD324"/>
    <mergeCell ref="FD325:FD326"/>
    <mergeCell ref="FD327:FD328"/>
    <mergeCell ref="FD329:FD330"/>
    <mergeCell ref="FD331:FD332"/>
    <mergeCell ref="FD333:FD334"/>
    <mergeCell ref="FD335:FD336"/>
    <mergeCell ref="FD337:FD338"/>
    <mergeCell ref="FD339:FD340"/>
    <mergeCell ref="FD341:FD342"/>
    <mergeCell ref="FD343:FD344"/>
    <mergeCell ref="FD345:FD346"/>
    <mergeCell ref="FD215:FD216"/>
    <mergeCell ref="FD217:FD218"/>
    <mergeCell ref="FD219:FD220"/>
    <mergeCell ref="FD221:FD222"/>
    <mergeCell ref="FD223:FD224"/>
    <mergeCell ref="FD225:FD226"/>
    <mergeCell ref="FD227:FD228"/>
    <mergeCell ref="FD229:FD230"/>
    <mergeCell ref="FD231:FD232"/>
    <mergeCell ref="FD233:FD234"/>
    <mergeCell ref="FD235:FD236"/>
    <mergeCell ref="FD237:FD238"/>
    <mergeCell ref="FD239:FD240"/>
    <mergeCell ref="FD241:FD242"/>
    <mergeCell ref="FD243:FD244"/>
    <mergeCell ref="FD245:FD246"/>
    <mergeCell ref="FD247:FD248"/>
    <mergeCell ref="FD249:FD250"/>
    <mergeCell ref="FD251:FD252"/>
    <mergeCell ref="FD253:FD254"/>
    <mergeCell ref="FD255:FD256"/>
    <mergeCell ref="FD257:FD258"/>
    <mergeCell ref="FD259:FD260"/>
    <mergeCell ref="FD261:FD262"/>
    <mergeCell ref="FD263:FD264"/>
    <mergeCell ref="FD265:FD266"/>
    <mergeCell ref="FD267:FD268"/>
    <mergeCell ref="FD269:FD270"/>
    <mergeCell ref="FD271:FD272"/>
    <mergeCell ref="FD273:FD274"/>
    <mergeCell ref="FD275:FD276"/>
    <mergeCell ref="FD277:FD278"/>
    <mergeCell ref="FD279:FD280"/>
    <mergeCell ref="FD149:FD150"/>
    <mergeCell ref="FD151:FD152"/>
    <mergeCell ref="FD153:FD154"/>
    <mergeCell ref="FD155:FD156"/>
    <mergeCell ref="FD157:FD158"/>
    <mergeCell ref="FD159:FD160"/>
    <mergeCell ref="FD161:FD162"/>
    <mergeCell ref="FD163:FD164"/>
    <mergeCell ref="FD165:FD166"/>
    <mergeCell ref="FD167:FD168"/>
    <mergeCell ref="FD169:FD170"/>
    <mergeCell ref="FD171:FD172"/>
    <mergeCell ref="FD173:FD174"/>
    <mergeCell ref="FD175:FD176"/>
    <mergeCell ref="FD177:FD178"/>
    <mergeCell ref="FD179:FD180"/>
    <mergeCell ref="FD181:FD182"/>
    <mergeCell ref="FD183:FD184"/>
    <mergeCell ref="FD185:FD186"/>
    <mergeCell ref="FD187:FD188"/>
    <mergeCell ref="FD189:FD190"/>
    <mergeCell ref="FD191:FD192"/>
    <mergeCell ref="FD193:FD194"/>
    <mergeCell ref="FD195:FD196"/>
    <mergeCell ref="FD197:FD198"/>
    <mergeCell ref="FD199:FD200"/>
    <mergeCell ref="FD201:FD202"/>
    <mergeCell ref="FD203:FD204"/>
    <mergeCell ref="FD205:FD206"/>
    <mergeCell ref="FD207:FD208"/>
    <mergeCell ref="FD209:FD210"/>
    <mergeCell ref="FD211:FD212"/>
    <mergeCell ref="FD213:FD214"/>
    <mergeCell ref="FD87:FD88"/>
    <mergeCell ref="FD89:FD90"/>
    <mergeCell ref="FD91:FD92"/>
    <mergeCell ref="FD93:FD94"/>
    <mergeCell ref="FD95:FD96"/>
    <mergeCell ref="FD97:FD98"/>
    <mergeCell ref="FD99:FD100"/>
    <mergeCell ref="FD101:FD102"/>
    <mergeCell ref="FD103:FD104"/>
    <mergeCell ref="FD105:FD106"/>
    <mergeCell ref="FD107:FD108"/>
    <mergeCell ref="FD109:FD110"/>
    <mergeCell ref="FD111:FD112"/>
    <mergeCell ref="FD113:FD114"/>
    <mergeCell ref="FD115:FD116"/>
    <mergeCell ref="FD117:FD118"/>
    <mergeCell ref="FD119:FD120"/>
    <mergeCell ref="ER603:ER604"/>
    <mergeCell ref="ES603:ES604"/>
    <mergeCell ref="ET603:ET604"/>
    <mergeCell ref="EU603:EU604"/>
    <mergeCell ref="EV603:EV604"/>
    <mergeCell ref="EW603:EW604"/>
    <mergeCell ref="EX603:EX604"/>
    <mergeCell ref="EY603:EY604"/>
    <mergeCell ref="EZ603:EZ604"/>
    <mergeCell ref="FA603:FA604"/>
    <mergeCell ref="FB603:FB604"/>
    <mergeCell ref="FC603:FC604"/>
    <mergeCell ref="ER599:ER600"/>
    <mergeCell ref="ES599:ES600"/>
    <mergeCell ref="ET599:ET600"/>
    <mergeCell ref="EU599:EU600"/>
    <mergeCell ref="EV599:EV600"/>
    <mergeCell ref="EW599:EW600"/>
    <mergeCell ref="EX599:EX600"/>
    <mergeCell ref="EY599:EY600"/>
    <mergeCell ref="EZ599:EZ600"/>
    <mergeCell ref="FA599:FA600"/>
    <mergeCell ref="FB599:FB600"/>
    <mergeCell ref="FC599:FC600"/>
    <mergeCell ref="ER601:ER602"/>
    <mergeCell ref="ES601:ES602"/>
    <mergeCell ref="ET601:ET602"/>
    <mergeCell ref="EU601:EU602"/>
    <mergeCell ref="EV601:EV602"/>
    <mergeCell ref="EW601:EW602"/>
    <mergeCell ref="EX601:EX602"/>
    <mergeCell ref="EY601:EY602"/>
    <mergeCell ref="EZ601:EZ602"/>
    <mergeCell ref="FD121:FD122"/>
    <mergeCell ref="FD123:FD124"/>
    <mergeCell ref="FD125:FD126"/>
    <mergeCell ref="FD127:FD128"/>
    <mergeCell ref="FD129:FD130"/>
    <mergeCell ref="FD131:FD132"/>
    <mergeCell ref="FD133:FD134"/>
    <mergeCell ref="FD135:FD136"/>
    <mergeCell ref="FD137:FD138"/>
    <mergeCell ref="FD139:FD140"/>
    <mergeCell ref="FD141:FD142"/>
    <mergeCell ref="FD143:FD144"/>
    <mergeCell ref="FD145:FD146"/>
    <mergeCell ref="FD147:FD148"/>
    <mergeCell ref="ER605:ER606"/>
    <mergeCell ref="ES605:ES606"/>
    <mergeCell ref="ET605:ET606"/>
    <mergeCell ref="EU605:EU606"/>
    <mergeCell ref="EV605:EV606"/>
    <mergeCell ref="EW605:EW606"/>
    <mergeCell ref="EX605:EX606"/>
    <mergeCell ref="EY605:EY606"/>
    <mergeCell ref="EZ605:EZ606"/>
    <mergeCell ref="FA605:FA606"/>
    <mergeCell ref="FB605:FB606"/>
    <mergeCell ref="FC605:FC606"/>
    <mergeCell ref="FD9:FD10"/>
    <mergeCell ref="FD11:FD12"/>
    <mergeCell ref="FD13:FD14"/>
    <mergeCell ref="FD15:FD16"/>
    <mergeCell ref="FD17:FD18"/>
    <mergeCell ref="FD19:FD20"/>
    <mergeCell ref="FD21:FD22"/>
    <mergeCell ref="FD23:FD24"/>
    <mergeCell ref="FD25:FD26"/>
    <mergeCell ref="FD27:FD28"/>
    <mergeCell ref="FD29:FD30"/>
    <mergeCell ref="FD31:FD32"/>
    <mergeCell ref="FD33:FD34"/>
    <mergeCell ref="FD35:FD36"/>
    <mergeCell ref="FD37:FD38"/>
    <mergeCell ref="FD39:FD40"/>
    <mergeCell ref="FD41:FD42"/>
    <mergeCell ref="FD43:FD44"/>
    <mergeCell ref="FD45:FD46"/>
    <mergeCell ref="FD47:FD48"/>
    <mergeCell ref="FD49:FD50"/>
    <mergeCell ref="FD51:FD52"/>
    <mergeCell ref="FD53:FD54"/>
    <mergeCell ref="FD55:FD56"/>
    <mergeCell ref="FD57:FD58"/>
    <mergeCell ref="FD59:FD60"/>
    <mergeCell ref="FD61:FD62"/>
    <mergeCell ref="FD63:FD64"/>
    <mergeCell ref="FD65:FD66"/>
    <mergeCell ref="FD67:FD68"/>
    <mergeCell ref="FD69:FD70"/>
    <mergeCell ref="FD71:FD72"/>
    <mergeCell ref="FD73:FD74"/>
    <mergeCell ref="FD75:FD76"/>
    <mergeCell ref="FD77:FD78"/>
    <mergeCell ref="FD79:FD80"/>
    <mergeCell ref="FD81:FD82"/>
    <mergeCell ref="FD83:FD84"/>
    <mergeCell ref="FD85:FD86"/>
    <mergeCell ref="ER597:ER598"/>
    <mergeCell ref="ES597:ES598"/>
    <mergeCell ref="ET597:ET598"/>
    <mergeCell ref="EU597:EU598"/>
    <mergeCell ref="EV597:EV598"/>
    <mergeCell ref="EW597:EW598"/>
    <mergeCell ref="EX597:EX598"/>
    <mergeCell ref="EY597:EY598"/>
    <mergeCell ref="EZ597:EZ598"/>
    <mergeCell ref="FA597:FA598"/>
    <mergeCell ref="FB597:FB598"/>
    <mergeCell ref="FC597:FC598"/>
    <mergeCell ref="FA601:FA602"/>
    <mergeCell ref="ER589:ER590"/>
    <mergeCell ref="ES589:ES590"/>
    <mergeCell ref="ET589:ET590"/>
    <mergeCell ref="EU589:EU590"/>
    <mergeCell ref="EV589:EV590"/>
    <mergeCell ref="EW589:EW590"/>
    <mergeCell ref="EX589:EX590"/>
    <mergeCell ref="EY589:EY590"/>
    <mergeCell ref="EZ589:EZ590"/>
    <mergeCell ref="FA589:FA590"/>
    <mergeCell ref="FB589:FB590"/>
    <mergeCell ref="FC589:FC590"/>
    <mergeCell ref="FB601:FB602"/>
    <mergeCell ref="FC601:FC602"/>
    <mergeCell ref="ER591:ER592"/>
    <mergeCell ref="ES591:ES592"/>
    <mergeCell ref="ET591:ET592"/>
    <mergeCell ref="EU591:EU592"/>
    <mergeCell ref="EV591:EV592"/>
    <mergeCell ref="EW591:EW592"/>
    <mergeCell ref="EX591:EX592"/>
    <mergeCell ref="EY591:EY592"/>
    <mergeCell ref="EZ591:EZ592"/>
    <mergeCell ref="FA591:FA592"/>
    <mergeCell ref="FB591:FB592"/>
    <mergeCell ref="FC591:FC592"/>
    <mergeCell ref="ER593:ER594"/>
    <mergeCell ref="ES593:ES594"/>
    <mergeCell ref="ET593:ET594"/>
    <mergeCell ref="EU593:EU594"/>
    <mergeCell ref="EV593:EV594"/>
    <mergeCell ref="EW593:EW594"/>
    <mergeCell ref="EX593:EX594"/>
    <mergeCell ref="EY593:EY594"/>
    <mergeCell ref="EZ593:EZ594"/>
    <mergeCell ref="FA593:FA594"/>
    <mergeCell ref="FB593:FB594"/>
    <mergeCell ref="FC593:FC594"/>
    <mergeCell ref="ER595:ER596"/>
    <mergeCell ref="ES595:ES596"/>
    <mergeCell ref="ET595:ET596"/>
    <mergeCell ref="EU595:EU596"/>
    <mergeCell ref="EV595:EV596"/>
    <mergeCell ref="EW595:EW596"/>
    <mergeCell ref="EX595:EX596"/>
    <mergeCell ref="EY595:EY596"/>
    <mergeCell ref="EZ595:EZ596"/>
    <mergeCell ref="FA595:FA596"/>
    <mergeCell ref="FB595:FB596"/>
    <mergeCell ref="FC595:FC596"/>
    <mergeCell ref="ER583:ER584"/>
    <mergeCell ref="ES583:ES584"/>
    <mergeCell ref="ET583:ET584"/>
    <mergeCell ref="EU583:EU584"/>
    <mergeCell ref="EV583:EV584"/>
    <mergeCell ref="EW583:EW584"/>
    <mergeCell ref="EX583:EX584"/>
    <mergeCell ref="EY583:EY584"/>
    <mergeCell ref="EZ583:EZ584"/>
    <mergeCell ref="FA583:FA584"/>
    <mergeCell ref="FB583:FB584"/>
    <mergeCell ref="FC583:FC584"/>
    <mergeCell ref="ER585:ER586"/>
    <mergeCell ref="ES585:ES586"/>
    <mergeCell ref="ET585:ET586"/>
    <mergeCell ref="EU585:EU586"/>
    <mergeCell ref="EV585:EV586"/>
    <mergeCell ref="EW585:EW586"/>
    <mergeCell ref="EX585:EX586"/>
    <mergeCell ref="EY585:EY586"/>
    <mergeCell ref="EZ585:EZ586"/>
    <mergeCell ref="FA585:FA586"/>
    <mergeCell ref="FB585:FB586"/>
    <mergeCell ref="FC585:FC586"/>
    <mergeCell ref="ER587:ER588"/>
    <mergeCell ref="ES587:ES588"/>
    <mergeCell ref="ET587:ET588"/>
    <mergeCell ref="EU587:EU588"/>
    <mergeCell ref="EV587:EV588"/>
    <mergeCell ref="EW587:EW588"/>
    <mergeCell ref="EX587:EX588"/>
    <mergeCell ref="EY587:EY588"/>
    <mergeCell ref="EZ587:EZ588"/>
    <mergeCell ref="FA587:FA588"/>
    <mergeCell ref="FB587:FB588"/>
    <mergeCell ref="FC587:FC588"/>
    <mergeCell ref="ER577:ER578"/>
    <mergeCell ref="ES577:ES578"/>
    <mergeCell ref="ET577:ET578"/>
    <mergeCell ref="EU577:EU578"/>
    <mergeCell ref="EV577:EV578"/>
    <mergeCell ref="EW577:EW578"/>
    <mergeCell ref="EX577:EX578"/>
    <mergeCell ref="EY577:EY578"/>
    <mergeCell ref="EZ577:EZ578"/>
    <mergeCell ref="FA577:FA578"/>
    <mergeCell ref="FB577:FB578"/>
    <mergeCell ref="FC577:FC578"/>
    <mergeCell ref="ER579:ER580"/>
    <mergeCell ref="ES579:ES580"/>
    <mergeCell ref="ET579:ET580"/>
    <mergeCell ref="EU579:EU580"/>
    <mergeCell ref="EV579:EV580"/>
    <mergeCell ref="EW579:EW580"/>
    <mergeCell ref="EX579:EX580"/>
    <mergeCell ref="EY579:EY580"/>
    <mergeCell ref="EZ579:EZ580"/>
    <mergeCell ref="FA579:FA580"/>
    <mergeCell ref="FB579:FB580"/>
    <mergeCell ref="FC579:FC580"/>
    <mergeCell ref="ER581:ER582"/>
    <mergeCell ref="ES581:ES582"/>
    <mergeCell ref="ET581:ET582"/>
    <mergeCell ref="EU581:EU582"/>
    <mergeCell ref="EV581:EV582"/>
    <mergeCell ref="EW581:EW582"/>
    <mergeCell ref="EX581:EX582"/>
    <mergeCell ref="EY581:EY582"/>
    <mergeCell ref="EZ581:EZ582"/>
    <mergeCell ref="FA581:FA582"/>
    <mergeCell ref="FB581:FB582"/>
    <mergeCell ref="FC581:FC582"/>
    <mergeCell ref="ER571:ER572"/>
    <mergeCell ref="ES571:ES572"/>
    <mergeCell ref="ET571:ET572"/>
    <mergeCell ref="EU571:EU572"/>
    <mergeCell ref="EV571:EV572"/>
    <mergeCell ref="EW571:EW572"/>
    <mergeCell ref="EX571:EX572"/>
    <mergeCell ref="EY571:EY572"/>
    <mergeCell ref="EZ571:EZ572"/>
    <mergeCell ref="FA571:FA572"/>
    <mergeCell ref="FB571:FB572"/>
    <mergeCell ref="FC571:FC572"/>
    <mergeCell ref="ER573:ER574"/>
    <mergeCell ref="ES573:ES574"/>
    <mergeCell ref="ET573:ET574"/>
    <mergeCell ref="EU573:EU574"/>
    <mergeCell ref="EV573:EV574"/>
    <mergeCell ref="EW573:EW574"/>
    <mergeCell ref="EX573:EX574"/>
    <mergeCell ref="EY573:EY574"/>
    <mergeCell ref="EZ573:EZ574"/>
    <mergeCell ref="FA573:FA574"/>
    <mergeCell ref="FB573:FB574"/>
    <mergeCell ref="FC573:FC574"/>
    <mergeCell ref="ER575:ER576"/>
    <mergeCell ref="ES575:ES576"/>
    <mergeCell ref="ET575:ET576"/>
    <mergeCell ref="EU575:EU576"/>
    <mergeCell ref="EV575:EV576"/>
    <mergeCell ref="EW575:EW576"/>
    <mergeCell ref="EX575:EX576"/>
    <mergeCell ref="EY575:EY576"/>
    <mergeCell ref="EZ575:EZ576"/>
    <mergeCell ref="FA575:FA576"/>
    <mergeCell ref="FB575:FB576"/>
    <mergeCell ref="FC575:FC576"/>
    <mergeCell ref="ER565:ER566"/>
    <mergeCell ref="ES565:ES566"/>
    <mergeCell ref="ET565:ET566"/>
    <mergeCell ref="EU565:EU566"/>
    <mergeCell ref="EV565:EV566"/>
    <mergeCell ref="EW565:EW566"/>
    <mergeCell ref="EX565:EX566"/>
    <mergeCell ref="EY565:EY566"/>
    <mergeCell ref="EZ565:EZ566"/>
    <mergeCell ref="FA565:FA566"/>
    <mergeCell ref="FB565:FB566"/>
    <mergeCell ref="FC565:FC566"/>
    <mergeCell ref="ER567:ER568"/>
    <mergeCell ref="ES567:ES568"/>
    <mergeCell ref="ET567:ET568"/>
    <mergeCell ref="EU567:EU568"/>
    <mergeCell ref="EV567:EV568"/>
    <mergeCell ref="EW567:EW568"/>
    <mergeCell ref="EX567:EX568"/>
    <mergeCell ref="EY567:EY568"/>
    <mergeCell ref="EZ567:EZ568"/>
    <mergeCell ref="FA567:FA568"/>
    <mergeCell ref="FB567:FB568"/>
    <mergeCell ref="FC567:FC568"/>
    <mergeCell ref="ER569:ER570"/>
    <mergeCell ref="ES569:ES570"/>
    <mergeCell ref="ET569:ET570"/>
    <mergeCell ref="EU569:EU570"/>
    <mergeCell ref="EV569:EV570"/>
    <mergeCell ref="EW569:EW570"/>
    <mergeCell ref="EX569:EX570"/>
    <mergeCell ref="EY569:EY570"/>
    <mergeCell ref="EZ569:EZ570"/>
    <mergeCell ref="FA569:FA570"/>
    <mergeCell ref="FB569:FB570"/>
    <mergeCell ref="FC569:FC570"/>
    <mergeCell ref="ER559:ER560"/>
    <mergeCell ref="ES559:ES560"/>
    <mergeCell ref="ET559:ET560"/>
    <mergeCell ref="EU559:EU560"/>
    <mergeCell ref="EV559:EV560"/>
    <mergeCell ref="EW559:EW560"/>
    <mergeCell ref="EX559:EX560"/>
    <mergeCell ref="EY559:EY560"/>
    <mergeCell ref="EZ559:EZ560"/>
    <mergeCell ref="FA559:FA560"/>
    <mergeCell ref="FB559:FB560"/>
    <mergeCell ref="FC559:FC560"/>
    <mergeCell ref="ER561:ER562"/>
    <mergeCell ref="ES561:ES562"/>
    <mergeCell ref="ET561:ET562"/>
    <mergeCell ref="EU561:EU562"/>
    <mergeCell ref="EV561:EV562"/>
    <mergeCell ref="EW561:EW562"/>
    <mergeCell ref="EX561:EX562"/>
    <mergeCell ref="EY561:EY562"/>
    <mergeCell ref="EZ561:EZ562"/>
    <mergeCell ref="FA561:FA562"/>
    <mergeCell ref="FB561:FB562"/>
    <mergeCell ref="FC561:FC562"/>
    <mergeCell ref="ER563:ER564"/>
    <mergeCell ref="ES563:ES564"/>
    <mergeCell ref="ET563:ET564"/>
    <mergeCell ref="EU563:EU564"/>
    <mergeCell ref="EV563:EV564"/>
    <mergeCell ref="EW563:EW564"/>
    <mergeCell ref="EX563:EX564"/>
    <mergeCell ref="EY563:EY564"/>
    <mergeCell ref="EZ563:EZ564"/>
    <mergeCell ref="FA563:FA564"/>
    <mergeCell ref="FB563:FB564"/>
    <mergeCell ref="FC563:FC564"/>
    <mergeCell ref="ER553:ER554"/>
    <mergeCell ref="ES553:ES554"/>
    <mergeCell ref="ET553:ET554"/>
    <mergeCell ref="EU553:EU554"/>
    <mergeCell ref="EV553:EV554"/>
    <mergeCell ref="EW553:EW554"/>
    <mergeCell ref="EX553:EX554"/>
    <mergeCell ref="EY553:EY554"/>
    <mergeCell ref="EZ553:EZ554"/>
    <mergeCell ref="FA553:FA554"/>
    <mergeCell ref="FB553:FB554"/>
    <mergeCell ref="FC553:FC554"/>
    <mergeCell ref="ER555:ER556"/>
    <mergeCell ref="ES555:ES556"/>
    <mergeCell ref="ET555:ET556"/>
    <mergeCell ref="EU555:EU556"/>
    <mergeCell ref="EV555:EV556"/>
    <mergeCell ref="EW555:EW556"/>
    <mergeCell ref="EX555:EX556"/>
    <mergeCell ref="EY555:EY556"/>
    <mergeCell ref="EZ555:EZ556"/>
    <mergeCell ref="FA555:FA556"/>
    <mergeCell ref="FB555:FB556"/>
    <mergeCell ref="FC555:FC556"/>
    <mergeCell ref="ER557:ER558"/>
    <mergeCell ref="ES557:ES558"/>
    <mergeCell ref="ET557:ET558"/>
    <mergeCell ref="EU557:EU558"/>
    <mergeCell ref="EV557:EV558"/>
    <mergeCell ref="EW557:EW558"/>
    <mergeCell ref="EX557:EX558"/>
    <mergeCell ref="EY557:EY558"/>
    <mergeCell ref="EZ557:EZ558"/>
    <mergeCell ref="FA557:FA558"/>
    <mergeCell ref="FB557:FB558"/>
    <mergeCell ref="FC557:FC558"/>
    <mergeCell ref="ER547:ER548"/>
    <mergeCell ref="ES547:ES548"/>
    <mergeCell ref="ET547:ET548"/>
    <mergeCell ref="EU547:EU548"/>
    <mergeCell ref="EV547:EV548"/>
    <mergeCell ref="EW547:EW548"/>
    <mergeCell ref="EX547:EX548"/>
    <mergeCell ref="EY547:EY548"/>
    <mergeCell ref="EZ547:EZ548"/>
    <mergeCell ref="FA547:FA548"/>
    <mergeCell ref="FB547:FB548"/>
    <mergeCell ref="FC547:FC548"/>
    <mergeCell ref="ER549:ER550"/>
    <mergeCell ref="ES549:ES550"/>
    <mergeCell ref="ET549:ET550"/>
    <mergeCell ref="EU549:EU550"/>
    <mergeCell ref="EV549:EV550"/>
    <mergeCell ref="EW549:EW550"/>
    <mergeCell ref="EX549:EX550"/>
    <mergeCell ref="EY549:EY550"/>
    <mergeCell ref="EZ549:EZ550"/>
    <mergeCell ref="FA549:FA550"/>
    <mergeCell ref="FB549:FB550"/>
    <mergeCell ref="FC549:FC550"/>
    <mergeCell ref="ER551:ER552"/>
    <mergeCell ref="ES551:ES552"/>
    <mergeCell ref="ET551:ET552"/>
    <mergeCell ref="EU551:EU552"/>
    <mergeCell ref="EV551:EV552"/>
    <mergeCell ref="EW551:EW552"/>
    <mergeCell ref="EX551:EX552"/>
    <mergeCell ref="EY551:EY552"/>
    <mergeCell ref="EZ551:EZ552"/>
    <mergeCell ref="FA551:FA552"/>
    <mergeCell ref="FB551:FB552"/>
    <mergeCell ref="FC551:FC552"/>
    <mergeCell ref="ER541:ER542"/>
    <mergeCell ref="ES541:ES542"/>
    <mergeCell ref="ET541:ET542"/>
    <mergeCell ref="EU541:EU542"/>
    <mergeCell ref="EV541:EV542"/>
    <mergeCell ref="EW541:EW542"/>
    <mergeCell ref="EX541:EX542"/>
    <mergeCell ref="EY541:EY542"/>
    <mergeCell ref="EZ541:EZ542"/>
    <mergeCell ref="FA541:FA542"/>
    <mergeCell ref="FB541:FB542"/>
    <mergeCell ref="FC541:FC542"/>
    <mergeCell ref="ER543:ER544"/>
    <mergeCell ref="ES543:ES544"/>
    <mergeCell ref="ET543:ET544"/>
    <mergeCell ref="EU543:EU544"/>
    <mergeCell ref="EV543:EV544"/>
    <mergeCell ref="EW543:EW544"/>
    <mergeCell ref="EX543:EX544"/>
    <mergeCell ref="EY543:EY544"/>
    <mergeCell ref="EZ543:EZ544"/>
    <mergeCell ref="FA543:FA544"/>
    <mergeCell ref="FB543:FB544"/>
    <mergeCell ref="FC543:FC544"/>
    <mergeCell ref="ER545:ER546"/>
    <mergeCell ref="ES545:ES546"/>
    <mergeCell ref="ET545:ET546"/>
    <mergeCell ref="EU545:EU546"/>
    <mergeCell ref="EV545:EV546"/>
    <mergeCell ref="EW545:EW546"/>
    <mergeCell ref="EX545:EX546"/>
    <mergeCell ref="EY545:EY546"/>
    <mergeCell ref="EZ545:EZ546"/>
    <mergeCell ref="FA545:FA546"/>
    <mergeCell ref="FB545:FB546"/>
    <mergeCell ref="FC545:FC546"/>
    <mergeCell ref="ER535:ER536"/>
    <mergeCell ref="ES535:ES536"/>
    <mergeCell ref="ET535:ET536"/>
    <mergeCell ref="EU535:EU536"/>
    <mergeCell ref="EV535:EV536"/>
    <mergeCell ref="EW535:EW536"/>
    <mergeCell ref="EX535:EX536"/>
    <mergeCell ref="EY535:EY536"/>
    <mergeCell ref="EZ535:EZ536"/>
    <mergeCell ref="FA535:FA536"/>
    <mergeCell ref="FB535:FB536"/>
    <mergeCell ref="FC535:FC536"/>
    <mergeCell ref="ER537:ER538"/>
    <mergeCell ref="ES537:ES538"/>
    <mergeCell ref="ET537:ET538"/>
    <mergeCell ref="EU537:EU538"/>
    <mergeCell ref="EV537:EV538"/>
    <mergeCell ref="EW537:EW538"/>
    <mergeCell ref="EX537:EX538"/>
    <mergeCell ref="EY537:EY538"/>
    <mergeCell ref="EZ537:EZ538"/>
    <mergeCell ref="FA537:FA538"/>
    <mergeCell ref="FB537:FB538"/>
    <mergeCell ref="FC537:FC538"/>
    <mergeCell ref="ER539:ER540"/>
    <mergeCell ref="ES539:ES540"/>
    <mergeCell ref="ET539:ET540"/>
    <mergeCell ref="EU539:EU540"/>
    <mergeCell ref="EV539:EV540"/>
    <mergeCell ref="EW539:EW540"/>
    <mergeCell ref="EX539:EX540"/>
    <mergeCell ref="EY539:EY540"/>
    <mergeCell ref="EZ539:EZ540"/>
    <mergeCell ref="FA539:FA540"/>
    <mergeCell ref="FB539:FB540"/>
    <mergeCell ref="FC539:FC540"/>
    <mergeCell ref="ER529:ER530"/>
    <mergeCell ref="ES529:ES530"/>
    <mergeCell ref="ET529:ET530"/>
    <mergeCell ref="EU529:EU530"/>
    <mergeCell ref="EV529:EV530"/>
    <mergeCell ref="EW529:EW530"/>
    <mergeCell ref="EX529:EX530"/>
    <mergeCell ref="EY529:EY530"/>
    <mergeCell ref="EZ529:EZ530"/>
    <mergeCell ref="FA529:FA530"/>
    <mergeCell ref="FB529:FB530"/>
    <mergeCell ref="FC529:FC530"/>
    <mergeCell ref="ER531:ER532"/>
    <mergeCell ref="ES531:ES532"/>
    <mergeCell ref="ET531:ET532"/>
    <mergeCell ref="EU531:EU532"/>
    <mergeCell ref="EV531:EV532"/>
    <mergeCell ref="EW531:EW532"/>
    <mergeCell ref="EX531:EX532"/>
    <mergeCell ref="EY531:EY532"/>
    <mergeCell ref="EZ531:EZ532"/>
    <mergeCell ref="FA531:FA532"/>
    <mergeCell ref="FB531:FB532"/>
    <mergeCell ref="FC531:FC532"/>
    <mergeCell ref="ER533:ER534"/>
    <mergeCell ref="ES533:ES534"/>
    <mergeCell ref="ET533:ET534"/>
    <mergeCell ref="EU533:EU534"/>
    <mergeCell ref="EV533:EV534"/>
    <mergeCell ref="EW533:EW534"/>
    <mergeCell ref="EX533:EX534"/>
    <mergeCell ref="EY533:EY534"/>
    <mergeCell ref="EZ533:EZ534"/>
    <mergeCell ref="FA533:FA534"/>
    <mergeCell ref="FB533:FB534"/>
    <mergeCell ref="FC533:FC534"/>
    <mergeCell ref="ER523:ER524"/>
    <mergeCell ref="ES523:ES524"/>
    <mergeCell ref="ET523:ET524"/>
    <mergeCell ref="EU523:EU524"/>
    <mergeCell ref="EV523:EV524"/>
    <mergeCell ref="EW523:EW524"/>
    <mergeCell ref="EX523:EX524"/>
    <mergeCell ref="EY523:EY524"/>
    <mergeCell ref="EZ523:EZ524"/>
    <mergeCell ref="FA523:FA524"/>
    <mergeCell ref="FB523:FB524"/>
    <mergeCell ref="FC523:FC524"/>
    <mergeCell ref="ER525:ER526"/>
    <mergeCell ref="ES525:ES526"/>
    <mergeCell ref="ET525:ET526"/>
    <mergeCell ref="EU525:EU526"/>
    <mergeCell ref="EV525:EV526"/>
    <mergeCell ref="EW525:EW526"/>
    <mergeCell ref="EX525:EX526"/>
    <mergeCell ref="EY525:EY526"/>
    <mergeCell ref="EZ525:EZ526"/>
    <mergeCell ref="FA525:FA526"/>
    <mergeCell ref="FB525:FB526"/>
    <mergeCell ref="FC525:FC526"/>
    <mergeCell ref="ER527:ER528"/>
    <mergeCell ref="ES527:ES528"/>
    <mergeCell ref="ET527:ET528"/>
    <mergeCell ref="EU527:EU528"/>
    <mergeCell ref="EV527:EV528"/>
    <mergeCell ref="EW527:EW528"/>
    <mergeCell ref="EX527:EX528"/>
    <mergeCell ref="EY527:EY528"/>
    <mergeCell ref="EZ527:EZ528"/>
    <mergeCell ref="FA527:FA528"/>
    <mergeCell ref="FB527:FB528"/>
    <mergeCell ref="FC527:FC528"/>
    <mergeCell ref="ER517:ER518"/>
    <mergeCell ref="ES517:ES518"/>
    <mergeCell ref="ET517:ET518"/>
    <mergeCell ref="EU517:EU518"/>
    <mergeCell ref="EV517:EV518"/>
    <mergeCell ref="EW517:EW518"/>
    <mergeCell ref="EX517:EX518"/>
    <mergeCell ref="EY517:EY518"/>
    <mergeCell ref="EZ517:EZ518"/>
    <mergeCell ref="FA517:FA518"/>
    <mergeCell ref="FB517:FB518"/>
    <mergeCell ref="FC517:FC518"/>
    <mergeCell ref="ER519:ER520"/>
    <mergeCell ref="ES519:ES520"/>
    <mergeCell ref="ET519:ET520"/>
    <mergeCell ref="EU519:EU520"/>
    <mergeCell ref="EV519:EV520"/>
    <mergeCell ref="EW519:EW520"/>
    <mergeCell ref="EX519:EX520"/>
    <mergeCell ref="EY519:EY520"/>
    <mergeCell ref="EZ519:EZ520"/>
    <mergeCell ref="FA519:FA520"/>
    <mergeCell ref="FB519:FB520"/>
    <mergeCell ref="FC519:FC520"/>
    <mergeCell ref="ER521:ER522"/>
    <mergeCell ref="ES521:ES522"/>
    <mergeCell ref="ET521:ET522"/>
    <mergeCell ref="EU521:EU522"/>
    <mergeCell ref="EV521:EV522"/>
    <mergeCell ref="EW521:EW522"/>
    <mergeCell ref="EX521:EX522"/>
    <mergeCell ref="EY521:EY522"/>
    <mergeCell ref="EZ521:EZ522"/>
    <mergeCell ref="FA521:FA522"/>
    <mergeCell ref="FB521:FB522"/>
    <mergeCell ref="FC521:FC522"/>
    <mergeCell ref="ER511:ER512"/>
    <mergeCell ref="ES511:ES512"/>
    <mergeCell ref="ET511:ET512"/>
    <mergeCell ref="EU511:EU512"/>
    <mergeCell ref="EV511:EV512"/>
    <mergeCell ref="EW511:EW512"/>
    <mergeCell ref="EX511:EX512"/>
    <mergeCell ref="EY511:EY512"/>
    <mergeCell ref="EZ511:EZ512"/>
    <mergeCell ref="FA511:FA512"/>
    <mergeCell ref="FB511:FB512"/>
    <mergeCell ref="FC511:FC512"/>
    <mergeCell ref="ER513:ER514"/>
    <mergeCell ref="ES513:ES514"/>
    <mergeCell ref="ET513:ET514"/>
    <mergeCell ref="EU513:EU514"/>
    <mergeCell ref="EV513:EV514"/>
    <mergeCell ref="EW513:EW514"/>
    <mergeCell ref="EX513:EX514"/>
    <mergeCell ref="EY513:EY514"/>
    <mergeCell ref="EZ513:EZ514"/>
    <mergeCell ref="FA513:FA514"/>
    <mergeCell ref="FB513:FB514"/>
    <mergeCell ref="FC513:FC514"/>
    <mergeCell ref="ER515:ER516"/>
    <mergeCell ref="ES515:ES516"/>
    <mergeCell ref="ET515:ET516"/>
    <mergeCell ref="EU515:EU516"/>
    <mergeCell ref="EV515:EV516"/>
    <mergeCell ref="EW515:EW516"/>
    <mergeCell ref="EX515:EX516"/>
    <mergeCell ref="EY515:EY516"/>
    <mergeCell ref="EZ515:EZ516"/>
    <mergeCell ref="FA515:FA516"/>
    <mergeCell ref="FB515:FB516"/>
    <mergeCell ref="FC515:FC516"/>
    <mergeCell ref="ER505:ER506"/>
    <mergeCell ref="ES505:ES506"/>
    <mergeCell ref="ET505:ET506"/>
    <mergeCell ref="EU505:EU506"/>
    <mergeCell ref="EV505:EV506"/>
    <mergeCell ref="EW505:EW506"/>
    <mergeCell ref="EX505:EX506"/>
    <mergeCell ref="EY505:EY506"/>
    <mergeCell ref="EZ505:EZ506"/>
    <mergeCell ref="FA505:FA506"/>
    <mergeCell ref="FB505:FB506"/>
    <mergeCell ref="FC505:FC506"/>
    <mergeCell ref="ER507:ER508"/>
    <mergeCell ref="ES507:ES508"/>
    <mergeCell ref="ET507:ET508"/>
    <mergeCell ref="EU507:EU508"/>
    <mergeCell ref="EV507:EV508"/>
    <mergeCell ref="EW507:EW508"/>
    <mergeCell ref="EX507:EX508"/>
    <mergeCell ref="EY507:EY508"/>
    <mergeCell ref="EZ507:EZ508"/>
    <mergeCell ref="FA507:FA508"/>
    <mergeCell ref="FB507:FB508"/>
    <mergeCell ref="FC507:FC508"/>
    <mergeCell ref="ER509:ER510"/>
    <mergeCell ref="ES509:ES510"/>
    <mergeCell ref="ET509:ET510"/>
    <mergeCell ref="EU509:EU510"/>
    <mergeCell ref="EV509:EV510"/>
    <mergeCell ref="EW509:EW510"/>
    <mergeCell ref="EX509:EX510"/>
    <mergeCell ref="EY509:EY510"/>
    <mergeCell ref="EZ509:EZ510"/>
    <mergeCell ref="FA509:FA510"/>
    <mergeCell ref="FB509:FB510"/>
    <mergeCell ref="FC509:FC510"/>
    <mergeCell ref="ER499:ER500"/>
    <mergeCell ref="ES499:ES500"/>
    <mergeCell ref="ET499:ET500"/>
    <mergeCell ref="EU499:EU500"/>
    <mergeCell ref="EV499:EV500"/>
    <mergeCell ref="EW499:EW500"/>
    <mergeCell ref="EX499:EX500"/>
    <mergeCell ref="EY499:EY500"/>
    <mergeCell ref="EZ499:EZ500"/>
    <mergeCell ref="FA499:FA500"/>
    <mergeCell ref="FB499:FB500"/>
    <mergeCell ref="FC499:FC500"/>
    <mergeCell ref="ER501:ER502"/>
    <mergeCell ref="ES501:ES502"/>
    <mergeCell ref="ET501:ET502"/>
    <mergeCell ref="EU501:EU502"/>
    <mergeCell ref="EV501:EV502"/>
    <mergeCell ref="EW501:EW502"/>
    <mergeCell ref="EX501:EX502"/>
    <mergeCell ref="EY501:EY502"/>
    <mergeCell ref="EZ501:EZ502"/>
    <mergeCell ref="FA501:FA502"/>
    <mergeCell ref="FB501:FB502"/>
    <mergeCell ref="FC501:FC502"/>
    <mergeCell ref="ER503:ER504"/>
    <mergeCell ref="ES503:ES504"/>
    <mergeCell ref="ET503:ET504"/>
    <mergeCell ref="EU503:EU504"/>
    <mergeCell ref="EV503:EV504"/>
    <mergeCell ref="EW503:EW504"/>
    <mergeCell ref="EX503:EX504"/>
    <mergeCell ref="EY503:EY504"/>
    <mergeCell ref="EZ503:EZ504"/>
    <mergeCell ref="FA503:FA504"/>
    <mergeCell ref="FB503:FB504"/>
    <mergeCell ref="FC503:FC504"/>
    <mergeCell ref="ER493:ER494"/>
    <mergeCell ref="ES493:ES494"/>
    <mergeCell ref="ET493:ET494"/>
    <mergeCell ref="EU493:EU494"/>
    <mergeCell ref="EV493:EV494"/>
    <mergeCell ref="EW493:EW494"/>
    <mergeCell ref="EX493:EX494"/>
    <mergeCell ref="EY493:EY494"/>
    <mergeCell ref="EZ493:EZ494"/>
    <mergeCell ref="FA493:FA494"/>
    <mergeCell ref="FB493:FB494"/>
    <mergeCell ref="FC493:FC494"/>
    <mergeCell ref="ER495:ER496"/>
    <mergeCell ref="ES495:ES496"/>
    <mergeCell ref="ET495:ET496"/>
    <mergeCell ref="EU495:EU496"/>
    <mergeCell ref="EV495:EV496"/>
    <mergeCell ref="EW495:EW496"/>
    <mergeCell ref="EX495:EX496"/>
    <mergeCell ref="EY495:EY496"/>
    <mergeCell ref="EZ495:EZ496"/>
    <mergeCell ref="FA495:FA496"/>
    <mergeCell ref="FB495:FB496"/>
    <mergeCell ref="FC495:FC496"/>
    <mergeCell ref="ER497:ER498"/>
    <mergeCell ref="ES497:ES498"/>
    <mergeCell ref="ET497:ET498"/>
    <mergeCell ref="EU497:EU498"/>
    <mergeCell ref="EV497:EV498"/>
    <mergeCell ref="EW497:EW498"/>
    <mergeCell ref="EX497:EX498"/>
    <mergeCell ref="EY497:EY498"/>
    <mergeCell ref="EZ497:EZ498"/>
    <mergeCell ref="FA497:FA498"/>
    <mergeCell ref="FB497:FB498"/>
    <mergeCell ref="FC497:FC498"/>
    <mergeCell ref="ER487:ER488"/>
    <mergeCell ref="ES487:ES488"/>
    <mergeCell ref="ET487:ET488"/>
    <mergeCell ref="EU487:EU488"/>
    <mergeCell ref="EV487:EV488"/>
    <mergeCell ref="EW487:EW488"/>
    <mergeCell ref="EX487:EX488"/>
    <mergeCell ref="EY487:EY488"/>
    <mergeCell ref="EZ487:EZ488"/>
    <mergeCell ref="FA487:FA488"/>
    <mergeCell ref="FB487:FB488"/>
    <mergeCell ref="FC487:FC488"/>
    <mergeCell ref="ER489:ER490"/>
    <mergeCell ref="ES489:ES490"/>
    <mergeCell ref="ET489:ET490"/>
    <mergeCell ref="EU489:EU490"/>
    <mergeCell ref="EV489:EV490"/>
    <mergeCell ref="EW489:EW490"/>
    <mergeCell ref="EX489:EX490"/>
    <mergeCell ref="EY489:EY490"/>
    <mergeCell ref="EZ489:EZ490"/>
    <mergeCell ref="FA489:FA490"/>
    <mergeCell ref="FB489:FB490"/>
    <mergeCell ref="FC489:FC490"/>
    <mergeCell ref="ER491:ER492"/>
    <mergeCell ref="ES491:ES492"/>
    <mergeCell ref="ET491:ET492"/>
    <mergeCell ref="EU491:EU492"/>
    <mergeCell ref="EV491:EV492"/>
    <mergeCell ref="EW491:EW492"/>
    <mergeCell ref="EX491:EX492"/>
    <mergeCell ref="EY491:EY492"/>
    <mergeCell ref="EZ491:EZ492"/>
    <mergeCell ref="FA491:FA492"/>
    <mergeCell ref="FB491:FB492"/>
    <mergeCell ref="FC491:FC492"/>
    <mergeCell ref="ER481:ER482"/>
    <mergeCell ref="ES481:ES482"/>
    <mergeCell ref="ET481:ET482"/>
    <mergeCell ref="EU481:EU482"/>
    <mergeCell ref="EV481:EV482"/>
    <mergeCell ref="EW481:EW482"/>
    <mergeCell ref="EX481:EX482"/>
    <mergeCell ref="EY481:EY482"/>
    <mergeCell ref="EZ481:EZ482"/>
    <mergeCell ref="FA481:FA482"/>
    <mergeCell ref="FB481:FB482"/>
    <mergeCell ref="FC481:FC482"/>
    <mergeCell ref="ER483:ER484"/>
    <mergeCell ref="ES483:ES484"/>
    <mergeCell ref="ET483:ET484"/>
    <mergeCell ref="EU483:EU484"/>
    <mergeCell ref="EV483:EV484"/>
    <mergeCell ref="EW483:EW484"/>
    <mergeCell ref="EX483:EX484"/>
    <mergeCell ref="EY483:EY484"/>
    <mergeCell ref="EZ483:EZ484"/>
    <mergeCell ref="FA483:FA484"/>
    <mergeCell ref="FB483:FB484"/>
    <mergeCell ref="FC483:FC484"/>
    <mergeCell ref="ER485:ER486"/>
    <mergeCell ref="ES485:ES486"/>
    <mergeCell ref="ET485:ET486"/>
    <mergeCell ref="EU485:EU486"/>
    <mergeCell ref="EV485:EV486"/>
    <mergeCell ref="EW485:EW486"/>
    <mergeCell ref="EX485:EX486"/>
    <mergeCell ref="EY485:EY486"/>
    <mergeCell ref="EZ485:EZ486"/>
    <mergeCell ref="FA485:FA486"/>
    <mergeCell ref="FB485:FB486"/>
    <mergeCell ref="FC485:FC486"/>
    <mergeCell ref="ER475:ER476"/>
    <mergeCell ref="ES475:ES476"/>
    <mergeCell ref="ET475:ET476"/>
    <mergeCell ref="EU475:EU476"/>
    <mergeCell ref="EV475:EV476"/>
    <mergeCell ref="EW475:EW476"/>
    <mergeCell ref="EX475:EX476"/>
    <mergeCell ref="EY475:EY476"/>
    <mergeCell ref="EZ475:EZ476"/>
    <mergeCell ref="FA475:FA476"/>
    <mergeCell ref="FB475:FB476"/>
    <mergeCell ref="FC475:FC476"/>
    <mergeCell ref="ER477:ER478"/>
    <mergeCell ref="ES477:ES478"/>
    <mergeCell ref="ET477:ET478"/>
    <mergeCell ref="EU477:EU478"/>
    <mergeCell ref="EV477:EV478"/>
    <mergeCell ref="EW477:EW478"/>
    <mergeCell ref="EX477:EX478"/>
    <mergeCell ref="EY477:EY478"/>
    <mergeCell ref="EZ477:EZ478"/>
    <mergeCell ref="FA477:FA478"/>
    <mergeCell ref="FB477:FB478"/>
    <mergeCell ref="FC477:FC478"/>
    <mergeCell ref="ER479:ER480"/>
    <mergeCell ref="ES479:ES480"/>
    <mergeCell ref="ET479:ET480"/>
    <mergeCell ref="EU479:EU480"/>
    <mergeCell ref="EV479:EV480"/>
    <mergeCell ref="EW479:EW480"/>
    <mergeCell ref="EX479:EX480"/>
    <mergeCell ref="EY479:EY480"/>
    <mergeCell ref="EZ479:EZ480"/>
    <mergeCell ref="FA479:FA480"/>
    <mergeCell ref="FB479:FB480"/>
    <mergeCell ref="FC479:FC480"/>
    <mergeCell ref="ER469:ER470"/>
    <mergeCell ref="ES469:ES470"/>
    <mergeCell ref="ET469:ET470"/>
    <mergeCell ref="EU469:EU470"/>
    <mergeCell ref="EV469:EV470"/>
    <mergeCell ref="EW469:EW470"/>
    <mergeCell ref="EX469:EX470"/>
    <mergeCell ref="EY469:EY470"/>
    <mergeCell ref="EZ469:EZ470"/>
    <mergeCell ref="FA469:FA470"/>
    <mergeCell ref="FB469:FB470"/>
    <mergeCell ref="FC469:FC470"/>
    <mergeCell ref="ER471:ER472"/>
    <mergeCell ref="ES471:ES472"/>
    <mergeCell ref="ET471:ET472"/>
    <mergeCell ref="EU471:EU472"/>
    <mergeCell ref="EV471:EV472"/>
    <mergeCell ref="EW471:EW472"/>
    <mergeCell ref="EX471:EX472"/>
    <mergeCell ref="EY471:EY472"/>
    <mergeCell ref="EZ471:EZ472"/>
    <mergeCell ref="FA471:FA472"/>
    <mergeCell ref="FB471:FB472"/>
    <mergeCell ref="FC471:FC472"/>
    <mergeCell ref="ER473:ER474"/>
    <mergeCell ref="ES473:ES474"/>
    <mergeCell ref="ET473:ET474"/>
    <mergeCell ref="EU473:EU474"/>
    <mergeCell ref="EV473:EV474"/>
    <mergeCell ref="EW473:EW474"/>
    <mergeCell ref="EX473:EX474"/>
    <mergeCell ref="EY473:EY474"/>
    <mergeCell ref="EZ473:EZ474"/>
    <mergeCell ref="FA473:FA474"/>
    <mergeCell ref="FB473:FB474"/>
    <mergeCell ref="FC473:FC474"/>
    <mergeCell ref="ER463:ER464"/>
    <mergeCell ref="ES463:ES464"/>
    <mergeCell ref="ET463:ET464"/>
    <mergeCell ref="EU463:EU464"/>
    <mergeCell ref="EV463:EV464"/>
    <mergeCell ref="EW463:EW464"/>
    <mergeCell ref="EX463:EX464"/>
    <mergeCell ref="EY463:EY464"/>
    <mergeCell ref="EZ463:EZ464"/>
    <mergeCell ref="FA463:FA464"/>
    <mergeCell ref="FB463:FB464"/>
    <mergeCell ref="FC463:FC464"/>
    <mergeCell ref="ER465:ER466"/>
    <mergeCell ref="ES465:ES466"/>
    <mergeCell ref="ET465:ET466"/>
    <mergeCell ref="EU465:EU466"/>
    <mergeCell ref="EV465:EV466"/>
    <mergeCell ref="EW465:EW466"/>
    <mergeCell ref="EX465:EX466"/>
    <mergeCell ref="EY465:EY466"/>
    <mergeCell ref="EZ465:EZ466"/>
    <mergeCell ref="FA465:FA466"/>
    <mergeCell ref="FB465:FB466"/>
    <mergeCell ref="FC465:FC466"/>
    <mergeCell ref="ER467:ER468"/>
    <mergeCell ref="ES467:ES468"/>
    <mergeCell ref="ET467:ET468"/>
    <mergeCell ref="EU467:EU468"/>
    <mergeCell ref="EV467:EV468"/>
    <mergeCell ref="EW467:EW468"/>
    <mergeCell ref="EX467:EX468"/>
    <mergeCell ref="EY467:EY468"/>
    <mergeCell ref="EZ467:EZ468"/>
    <mergeCell ref="FA467:FA468"/>
    <mergeCell ref="FB467:FB468"/>
    <mergeCell ref="FC467:FC468"/>
    <mergeCell ref="ER457:ER458"/>
    <mergeCell ref="ES457:ES458"/>
    <mergeCell ref="ET457:ET458"/>
    <mergeCell ref="EU457:EU458"/>
    <mergeCell ref="EV457:EV458"/>
    <mergeCell ref="EW457:EW458"/>
    <mergeCell ref="EX457:EX458"/>
    <mergeCell ref="EY457:EY458"/>
    <mergeCell ref="EZ457:EZ458"/>
    <mergeCell ref="FA457:FA458"/>
    <mergeCell ref="FB457:FB458"/>
    <mergeCell ref="FC457:FC458"/>
    <mergeCell ref="ER459:ER460"/>
    <mergeCell ref="ES459:ES460"/>
    <mergeCell ref="ET459:ET460"/>
    <mergeCell ref="EU459:EU460"/>
    <mergeCell ref="EV459:EV460"/>
    <mergeCell ref="EW459:EW460"/>
    <mergeCell ref="EX459:EX460"/>
    <mergeCell ref="EY459:EY460"/>
    <mergeCell ref="EZ459:EZ460"/>
    <mergeCell ref="FA459:FA460"/>
    <mergeCell ref="FB459:FB460"/>
    <mergeCell ref="FC459:FC460"/>
    <mergeCell ref="ER461:ER462"/>
    <mergeCell ref="ES461:ES462"/>
    <mergeCell ref="ET461:ET462"/>
    <mergeCell ref="EU461:EU462"/>
    <mergeCell ref="EV461:EV462"/>
    <mergeCell ref="EW461:EW462"/>
    <mergeCell ref="EX461:EX462"/>
    <mergeCell ref="EY461:EY462"/>
    <mergeCell ref="EZ461:EZ462"/>
    <mergeCell ref="FA461:FA462"/>
    <mergeCell ref="FB461:FB462"/>
    <mergeCell ref="FC461:FC462"/>
    <mergeCell ref="ER451:ER452"/>
    <mergeCell ref="ES451:ES452"/>
    <mergeCell ref="ET451:ET452"/>
    <mergeCell ref="EU451:EU452"/>
    <mergeCell ref="EV451:EV452"/>
    <mergeCell ref="EW451:EW452"/>
    <mergeCell ref="EX451:EX452"/>
    <mergeCell ref="EY451:EY452"/>
    <mergeCell ref="EZ451:EZ452"/>
    <mergeCell ref="FA451:FA452"/>
    <mergeCell ref="FB451:FB452"/>
    <mergeCell ref="FC451:FC452"/>
    <mergeCell ref="ER453:ER454"/>
    <mergeCell ref="ES453:ES454"/>
    <mergeCell ref="ET453:ET454"/>
    <mergeCell ref="EU453:EU454"/>
    <mergeCell ref="EV453:EV454"/>
    <mergeCell ref="EW453:EW454"/>
    <mergeCell ref="EX453:EX454"/>
    <mergeCell ref="EY453:EY454"/>
    <mergeCell ref="EZ453:EZ454"/>
    <mergeCell ref="FA453:FA454"/>
    <mergeCell ref="FB453:FB454"/>
    <mergeCell ref="FC453:FC454"/>
    <mergeCell ref="ER455:ER456"/>
    <mergeCell ref="ES455:ES456"/>
    <mergeCell ref="ET455:ET456"/>
    <mergeCell ref="EU455:EU456"/>
    <mergeCell ref="EV455:EV456"/>
    <mergeCell ref="EW455:EW456"/>
    <mergeCell ref="EX455:EX456"/>
    <mergeCell ref="EY455:EY456"/>
    <mergeCell ref="EZ455:EZ456"/>
    <mergeCell ref="FA455:FA456"/>
    <mergeCell ref="FB455:FB456"/>
    <mergeCell ref="FC455:FC456"/>
    <mergeCell ref="ER445:ER446"/>
    <mergeCell ref="ES445:ES446"/>
    <mergeCell ref="ET445:ET446"/>
    <mergeCell ref="EU445:EU446"/>
    <mergeCell ref="EV445:EV446"/>
    <mergeCell ref="EW445:EW446"/>
    <mergeCell ref="EX445:EX446"/>
    <mergeCell ref="EY445:EY446"/>
    <mergeCell ref="EZ445:EZ446"/>
    <mergeCell ref="FA445:FA446"/>
    <mergeCell ref="FB445:FB446"/>
    <mergeCell ref="FC445:FC446"/>
    <mergeCell ref="ER447:ER448"/>
    <mergeCell ref="ES447:ES448"/>
    <mergeCell ref="ET447:ET448"/>
    <mergeCell ref="EU447:EU448"/>
    <mergeCell ref="EV447:EV448"/>
    <mergeCell ref="EW447:EW448"/>
    <mergeCell ref="EX447:EX448"/>
    <mergeCell ref="EY447:EY448"/>
    <mergeCell ref="EZ447:EZ448"/>
    <mergeCell ref="FA447:FA448"/>
    <mergeCell ref="FB447:FB448"/>
    <mergeCell ref="FC447:FC448"/>
    <mergeCell ref="ER449:ER450"/>
    <mergeCell ref="ES449:ES450"/>
    <mergeCell ref="ET449:ET450"/>
    <mergeCell ref="EU449:EU450"/>
    <mergeCell ref="EV449:EV450"/>
    <mergeCell ref="EW449:EW450"/>
    <mergeCell ref="EX449:EX450"/>
    <mergeCell ref="EY449:EY450"/>
    <mergeCell ref="EZ449:EZ450"/>
    <mergeCell ref="FA449:FA450"/>
    <mergeCell ref="FB449:FB450"/>
    <mergeCell ref="FC449:FC450"/>
    <mergeCell ref="ER439:ER440"/>
    <mergeCell ref="ES439:ES440"/>
    <mergeCell ref="ET439:ET440"/>
    <mergeCell ref="EU439:EU440"/>
    <mergeCell ref="EV439:EV440"/>
    <mergeCell ref="EW439:EW440"/>
    <mergeCell ref="EX439:EX440"/>
    <mergeCell ref="EY439:EY440"/>
    <mergeCell ref="EZ439:EZ440"/>
    <mergeCell ref="FA439:FA440"/>
    <mergeCell ref="FB439:FB440"/>
    <mergeCell ref="FC439:FC440"/>
    <mergeCell ref="ER441:ER442"/>
    <mergeCell ref="ES441:ES442"/>
    <mergeCell ref="ET441:ET442"/>
    <mergeCell ref="EU441:EU442"/>
    <mergeCell ref="EV441:EV442"/>
    <mergeCell ref="EW441:EW442"/>
    <mergeCell ref="EX441:EX442"/>
    <mergeCell ref="EY441:EY442"/>
    <mergeCell ref="EZ441:EZ442"/>
    <mergeCell ref="FA441:FA442"/>
    <mergeCell ref="FB441:FB442"/>
    <mergeCell ref="FC441:FC442"/>
    <mergeCell ref="ER443:ER444"/>
    <mergeCell ref="ES443:ES444"/>
    <mergeCell ref="ET443:ET444"/>
    <mergeCell ref="EU443:EU444"/>
    <mergeCell ref="EV443:EV444"/>
    <mergeCell ref="EW443:EW444"/>
    <mergeCell ref="EX443:EX444"/>
    <mergeCell ref="EY443:EY444"/>
    <mergeCell ref="EZ443:EZ444"/>
    <mergeCell ref="FA443:FA444"/>
    <mergeCell ref="FB443:FB444"/>
    <mergeCell ref="FC443:FC444"/>
    <mergeCell ref="ER433:ER434"/>
    <mergeCell ref="ES433:ES434"/>
    <mergeCell ref="ET433:ET434"/>
    <mergeCell ref="EU433:EU434"/>
    <mergeCell ref="EV433:EV434"/>
    <mergeCell ref="EW433:EW434"/>
    <mergeCell ref="EX433:EX434"/>
    <mergeCell ref="EY433:EY434"/>
    <mergeCell ref="EZ433:EZ434"/>
    <mergeCell ref="FA433:FA434"/>
    <mergeCell ref="FB433:FB434"/>
    <mergeCell ref="FC433:FC434"/>
    <mergeCell ref="ER435:ER436"/>
    <mergeCell ref="ES435:ES436"/>
    <mergeCell ref="ET435:ET436"/>
    <mergeCell ref="EU435:EU436"/>
    <mergeCell ref="EV435:EV436"/>
    <mergeCell ref="EW435:EW436"/>
    <mergeCell ref="EX435:EX436"/>
    <mergeCell ref="EY435:EY436"/>
    <mergeCell ref="EZ435:EZ436"/>
    <mergeCell ref="FA435:FA436"/>
    <mergeCell ref="FB435:FB436"/>
    <mergeCell ref="FC435:FC436"/>
    <mergeCell ref="ER437:ER438"/>
    <mergeCell ref="ES437:ES438"/>
    <mergeCell ref="ET437:ET438"/>
    <mergeCell ref="EU437:EU438"/>
    <mergeCell ref="EV437:EV438"/>
    <mergeCell ref="EW437:EW438"/>
    <mergeCell ref="EX437:EX438"/>
    <mergeCell ref="EY437:EY438"/>
    <mergeCell ref="EZ437:EZ438"/>
    <mergeCell ref="FA437:FA438"/>
    <mergeCell ref="FB437:FB438"/>
    <mergeCell ref="FC437:FC438"/>
    <mergeCell ref="ER427:ER428"/>
    <mergeCell ref="ES427:ES428"/>
    <mergeCell ref="ET427:ET428"/>
    <mergeCell ref="EU427:EU428"/>
    <mergeCell ref="EV427:EV428"/>
    <mergeCell ref="EW427:EW428"/>
    <mergeCell ref="EX427:EX428"/>
    <mergeCell ref="EY427:EY428"/>
    <mergeCell ref="EZ427:EZ428"/>
    <mergeCell ref="FA427:FA428"/>
    <mergeCell ref="FB427:FB428"/>
    <mergeCell ref="FC427:FC428"/>
    <mergeCell ref="ER429:ER430"/>
    <mergeCell ref="ES429:ES430"/>
    <mergeCell ref="ET429:ET430"/>
    <mergeCell ref="EU429:EU430"/>
    <mergeCell ref="EV429:EV430"/>
    <mergeCell ref="EW429:EW430"/>
    <mergeCell ref="EX429:EX430"/>
    <mergeCell ref="EY429:EY430"/>
    <mergeCell ref="EZ429:EZ430"/>
    <mergeCell ref="FA429:FA430"/>
    <mergeCell ref="FB429:FB430"/>
    <mergeCell ref="FC429:FC430"/>
    <mergeCell ref="ER431:ER432"/>
    <mergeCell ref="ES431:ES432"/>
    <mergeCell ref="ET431:ET432"/>
    <mergeCell ref="EU431:EU432"/>
    <mergeCell ref="EV431:EV432"/>
    <mergeCell ref="EW431:EW432"/>
    <mergeCell ref="EX431:EX432"/>
    <mergeCell ref="EY431:EY432"/>
    <mergeCell ref="EZ431:EZ432"/>
    <mergeCell ref="FA431:FA432"/>
    <mergeCell ref="FB431:FB432"/>
    <mergeCell ref="FC431:FC432"/>
    <mergeCell ref="ER421:ER422"/>
    <mergeCell ref="ES421:ES422"/>
    <mergeCell ref="ET421:ET422"/>
    <mergeCell ref="EU421:EU422"/>
    <mergeCell ref="EV421:EV422"/>
    <mergeCell ref="EW421:EW422"/>
    <mergeCell ref="EX421:EX422"/>
    <mergeCell ref="EY421:EY422"/>
    <mergeCell ref="EZ421:EZ422"/>
    <mergeCell ref="FA421:FA422"/>
    <mergeCell ref="FB421:FB422"/>
    <mergeCell ref="FC421:FC422"/>
    <mergeCell ref="ER423:ER424"/>
    <mergeCell ref="ES423:ES424"/>
    <mergeCell ref="ET423:ET424"/>
    <mergeCell ref="EU423:EU424"/>
    <mergeCell ref="EV423:EV424"/>
    <mergeCell ref="EW423:EW424"/>
    <mergeCell ref="EX423:EX424"/>
    <mergeCell ref="EY423:EY424"/>
    <mergeCell ref="EZ423:EZ424"/>
    <mergeCell ref="FA423:FA424"/>
    <mergeCell ref="FB423:FB424"/>
    <mergeCell ref="FC423:FC424"/>
    <mergeCell ref="ER425:ER426"/>
    <mergeCell ref="ES425:ES426"/>
    <mergeCell ref="ET425:ET426"/>
    <mergeCell ref="EU425:EU426"/>
    <mergeCell ref="EV425:EV426"/>
    <mergeCell ref="EW425:EW426"/>
    <mergeCell ref="EX425:EX426"/>
    <mergeCell ref="EY425:EY426"/>
    <mergeCell ref="EZ425:EZ426"/>
    <mergeCell ref="FA425:FA426"/>
    <mergeCell ref="FB425:FB426"/>
    <mergeCell ref="FC425:FC426"/>
    <mergeCell ref="ER415:ER416"/>
    <mergeCell ref="ES415:ES416"/>
    <mergeCell ref="ET415:ET416"/>
    <mergeCell ref="EU415:EU416"/>
    <mergeCell ref="EV415:EV416"/>
    <mergeCell ref="EW415:EW416"/>
    <mergeCell ref="EX415:EX416"/>
    <mergeCell ref="EY415:EY416"/>
    <mergeCell ref="EZ415:EZ416"/>
    <mergeCell ref="FA415:FA416"/>
    <mergeCell ref="FB415:FB416"/>
    <mergeCell ref="FC415:FC416"/>
    <mergeCell ref="ER417:ER418"/>
    <mergeCell ref="ES417:ES418"/>
    <mergeCell ref="ET417:ET418"/>
    <mergeCell ref="EU417:EU418"/>
    <mergeCell ref="EV417:EV418"/>
    <mergeCell ref="EW417:EW418"/>
    <mergeCell ref="EX417:EX418"/>
    <mergeCell ref="EY417:EY418"/>
    <mergeCell ref="EZ417:EZ418"/>
    <mergeCell ref="FA417:FA418"/>
    <mergeCell ref="FB417:FB418"/>
    <mergeCell ref="FC417:FC418"/>
    <mergeCell ref="ER419:ER420"/>
    <mergeCell ref="ES419:ES420"/>
    <mergeCell ref="ET419:ET420"/>
    <mergeCell ref="EU419:EU420"/>
    <mergeCell ref="EV419:EV420"/>
    <mergeCell ref="EW419:EW420"/>
    <mergeCell ref="EX419:EX420"/>
    <mergeCell ref="EY419:EY420"/>
    <mergeCell ref="EZ419:EZ420"/>
    <mergeCell ref="FA419:FA420"/>
    <mergeCell ref="FB419:FB420"/>
    <mergeCell ref="FC419:FC420"/>
    <mergeCell ref="ER409:ER410"/>
    <mergeCell ref="ES409:ES410"/>
    <mergeCell ref="ET409:ET410"/>
    <mergeCell ref="EU409:EU410"/>
    <mergeCell ref="EV409:EV410"/>
    <mergeCell ref="EW409:EW410"/>
    <mergeCell ref="EX409:EX410"/>
    <mergeCell ref="EY409:EY410"/>
    <mergeCell ref="EZ409:EZ410"/>
    <mergeCell ref="FA409:FA410"/>
    <mergeCell ref="FB409:FB410"/>
    <mergeCell ref="FC409:FC410"/>
    <mergeCell ref="ER411:ER412"/>
    <mergeCell ref="ES411:ES412"/>
    <mergeCell ref="ET411:ET412"/>
    <mergeCell ref="EU411:EU412"/>
    <mergeCell ref="EV411:EV412"/>
    <mergeCell ref="EW411:EW412"/>
    <mergeCell ref="EX411:EX412"/>
    <mergeCell ref="EY411:EY412"/>
    <mergeCell ref="EZ411:EZ412"/>
    <mergeCell ref="FA411:FA412"/>
    <mergeCell ref="FB411:FB412"/>
    <mergeCell ref="FC411:FC412"/>
    <mergeCell ref="ER413:ER414"/>
    <mergeCell ref="ES413:ES414"/>
    <mergeCell ref="ET413:ET414"/>
    <mergeCell ref="EU413:EU414"/>
    <mergeCell ref="EV413:EV414"/>
    <mergeCell ref="EW413:EW414"/>
    <mergeCell ref="EX413:EX414"/>
    <mergeCell ref="EY413:EY414"/>
    <mergeCell ref="EZ413:EZ414"/>
    <mergeCell ref="FA413:FA414"/>
    <mergeCell ref="FB413:FB414"/>
    <mergeCell ref="FC413:FC414"/>
    <mergeCell ref="ER403:ER404"/>
    <mergeCell ref="ES403:ES404"/>
    <mergeCell ref="ET403:ET404"/>
    <mergeCell ref="EU403:EU404"/>
    <mergeCell ref="EV403:EV404"/>
    <mergeCell ref="EW403:EW404"/>
    <mergeCell ref="EX403:EX404"/>
    <mergeCell ref="EY403:EY404"/>
    <mergeCell ref="EZ403:EZ404"/>
    <mergeCell ref="FA403:FA404"/>
    <mergeCell ref="FB403:FB404"/>
    <mergeCell ref="FC403:FC404"/>
    <mergeCell ref="ER405:ER406"/>
    <mergeCell ref="ES405:ES406"/>
    <mergeCell ref="ET405:ET406"/>
    <mergeCell ref="EU405:EU406"/>
    <mergeCell ref="EV405:EV406"/>
    <mergeCell ref="EW405:EW406"/>
    <mergeCell ref="EX405:EX406"/>
    <mergeCell ref="EY405:EY406"/>
    <mergeCell ref="EZ405:EZ406"/>
    <mergeCell ref="FA405:FA406"/>
    <mergeCell ref="FB405:FB406"/>
    <mergeCell ref="FC405:FC406"/>
    <mergeCell ref="ER407:ER408"/>
    <mergeCell ref="ES407:ES408"/>
    <mergeCell ref="ET407:ET408"/>
    <mergeCell ref="EU407:EU408"/>
    <mergeCell ref="EV407:EV408"/>
    <mergeCell ref="EW407:EW408"/>
    <mergeCell ref="EX407:EX408"/>
    <mergeCell ref="EY407:EY408"/>
    <mergeCell ref="EZ407:EZ408"/>
    <mergeCell ref="FA407:FA408"/>
    <mergeCell ref="FB407:FB408"/>
    <mergeCell ref="FC407:FC408"/>
    <mergeCell ref="ER397:ER398"/>
    <mergeCell ref="ES397:ES398"/>
    <mergeCell ref="ET397:ET398"/>
    <mergeCell ref="EU397:EU398"/>
    <mergeCell ref="EV397:EV398"/>
    <mergeCell ref="EW397:EW398"/>
    <mergeCell ref="EX397:EX398"/>
    <mergeCell ref="EY397:EY398"/>
    <mergeCell ref="EZ397:EZ398"/>
    <mergeCell ref="FA397:FA398"/>
    <mergeCell ref="FB397:FB398"/>
    <mergeCell ref="FC397:FC398"/>
    <mergeCell ref="ER399:ER400"/>
    <mergeCell ref="ES399:ES400"/>
    <mergeCell ref="ET399:ET400"/>
    <mergeCell ref="EU399:EU400"/>
    <mergeCell ref="EV399:EV400"/>
    <mergeCell ref="EW399:EW400"/>
    <mergeCell ref="EX399:EX400"/>
    <mergeCell ref="EY399:EY400"/>
    <mergeCell ref="EZ399:EZ400"/>
    <mergeCell ref="FA399:FA400"/>
    <mergeCell ref="FB399:FB400"/>
    <mergeCell ref="FC399:FC400"/>
    <mergeCell ref="ER401:ER402"/>
    <mergeCell ref="ES401:ES402"/>
    <mergeCell ref="ET401:ET402"/>
    <mergeCell ref="EU401:EU402"/>
    <mergeCell ref="EV401:EV402"/>
    <mergeCell ref="EW401:EW402"/>
    <mergeCell ref="EX401:EX402"/>
    <mergeCell ref="EY401:EY402"/>
    <mergeCell ref="EZ401:EZ402"/>
    <mergeCell ref="FA401:FA402"/>
    <mergeCell ref="FB401:FB402"/>
    <mergeCell ref="FC401:FC402"/>
    <mergeCell ref="ER391:ER392"/>
    <mergeCell ref="ES391:ES392"/>
    <mergeCell ref="ET391:ET392"/>
    <mergeCell ref="EU391:EU392"/>
    <mergeCell ref="EV391:EV392"/>
    <mergeCell ref="EW391:EW392"/>
    <mergeCell ref="EX391:EX392"/>
    <mergeCell ref="EY391:EY392"/>
    <mergeCell ref="EZ391:EZ392"/>
    <mergeCell ref="FA391:FA392"/>
    <mergeCell ref="FB391:FB392"/>
    <mergeCell ref="FC391:FC392"/>
    <mergeCell ref="ER393:ER394"/>
    <mergeCell ref="ES393:ES394"/>
    <mergeCell ref="ET393:ET394"/>
    <mergeCell ref="EU393:EU394"/>
    <mergeCell ref="EV393:EV394"/>
    <mergeCell ref="EW393:EW394"/>
    <mergeCell ref="EX393:EX394"/>
    <mergeCell ref="EY393:EY394"/>
    <mergeCell ref="EZ393:EZ394"/>
    <mergeCell ref="FA393:FA394"/>
    <mergeCell ref="FB393:FB394"/>
    <mergeCell ref="FC393:FC394"/>
    <mergeCell ref="ER395:ER396"/>
    <mergeCell ref="ES395:ES396"/>
    <mergeCell ref="ET395:ET396"/>
    <mergeCell ref="EU395:EU396"/>
    <mergeCell ref="EV395:EV396"/>
    <mergeCell ref="EW395:EW396"/>
    <mergeCell ref="EX395:EX396"/>
    <mergeCell ref="EY395:EY396"/>
    <mergeCell ref="EZ395:EZ396"/>
    <mergeCell ref="FA395:FA396"/>
    <mergeCell ref="FB395:FB396"/>
    <mergeCell ref="FC395:FC396"/>
    <mergeCell ref="ER385:ER386"/>
    <mergeCell ref="ES385:ES386"/>
    <mergeCell ref="ET385:ET386"/>
    <mergeCell ref="EU385:EU386"/>
    <mergeCell ref="EV385:EV386"/>
    <mergeCell ref="EW385:EW386"/>
    <mergeCell ref="EX385:EX386"/>
    <mergeCell ref="EY385:EY386"/>
    <mergeCell ref="EZ385:EZ386"/>
    <mergeCell ref="FA385:FA386"/>
    <mergeCell ref="FB385:FB386"/>
    <mergeCell ref="FC385:FC386"/>
    <mergeCell ref="ER387:ER388"/>
    <mergeCell ref="ES387:ES388"/>
    <mergeCell ref="ET387:ET388"/>
    <mergeCell ref="EU387:EU388"/>
    <mergeCell ref="EV387:EV388"/>
    <mergeCell ref="EW387:EW388"/>
    <mergeCell ref="EX387:EX388"/>
    <mergeCell ref="EY387:EY388"/>
    <mergeCell ref="EZ387:EZ388"/>
    <mergeCell ref="FA387:FA388"/>
    <mergeCell ref="FB387:FB388"/>
    <mergeCell ref="FC387:FC388"/>
    <mergeCell ref="ER389:ER390"/>
    <mergeCell ref="ES389:ES390"/>
    <mergeCell ref="ET389:ET390"/>
    <mergeCell ref="EU389:EU390"/>
    <mergeCell ref="EV389:EV390"/>
    <mergeCell ref="EW389:EW390"/>
    <mergeCell ref="EX389:EX390"/>
    <mergeCell ref="EY389:EY390"/>
    <mergeCell ref="EZ389:EZ390"/>
    <mergeCell ref="FA389:FA390"/>
    <mergeCell ref="FB389:FB390"/>
    <mergeCell ref="FC389:FC390"/>
    <mergeCell ref="ER379:ER380"/>
    <mergeCell ref="ES379:ES380"/>
    <mergeCell ref="ET379:ET380"/>
    <mergeCell ref="EU379:EU380"/>
    <mergeCell ref="EV379:EV380"/>
    <mergeCell ref="EW379:EW380"/>
    <mergeCell ref="EX379:EX380"/>
    <mergeCell ref="EY379:EY380"/>
    <mergeCell ref="EZ379:EZ380"/>
    <mergeCell ref="FA379:FA380"/>
    <mergeCell ref="FB379:FB380"/>
    <mergeCell ref="FC379:FC380"/>
    <mergeCell ref="ER381:ER382"/>
    <mergeCell ref="ES381:ES382"/>
    <mergeCell ref="ET381:ET382"/>
    <mergeCell ref="EU381:EU382"/>
    <mergeCell ref="EV381:EV382"/>
    <mergeCell ref="EW381:EW382"/>
    <mergeCell ref="EX381:EX382"/>
    <mergeCell ref="EY381:EY382"/>
    <mergeCell ref="EZ381:EZ382"/>
    <mergeCell ref="FA381:FA382"/>
    <mergeCell ref="FB381:FB382"/>
    <mergeCell ref="FC381:FC382"/>
    <mergeCell ref="ER383:ER384"/>
    <mergeCell ref="ES383:ES384"/>
    <mergeCell ref="ET383:ET384"/>
    <mergeCell ref="EU383:EU384"/>
    <mergeCell ref="EV383:EV384"/>
    <mergeCell ref="EW383:EW384"/>
    <mergeCell ref="EX383:EX384"/>
    <mergeCell ref="EY383:EY384"/>
    <mergeCell ref="EZ383:EZ384"/>
    <mergeCell ref="FA383:FA384"/>
    <mergeCell ref="FB383:FB384"/>
    <mergeCell ref="FC383:FC384"/>
    <mergeCell ref="ER373:ER374"/>
    <mergeCell ref="ES373:ES374"/>
    <mergeCell ref="ET373:ET374"/>
    <mergeCell ref="EU373:EU374"/>
    <mergeCell ref="EV373:EV374"/>
    <mergeCell ref="EW373:EW374"/>
    <mergeCell ref="EX373:EX374"/>
    <mergeCell ref="EY373:EY374"/>
    <mergeCell ref="EZ373:EZ374"/>
    <mergeCell ref="FA373:FA374"/>
    <mergeCell ref="FB373:FB374"/>
    <mergeCell ref="FC373:FC374"/>
    <mergeCell ref="ER375:ER376"/>
    <mergeCell ref="ES375:ES376"/>
    <mergeCell ref="ET375:ET376"/>
    <mergeCell ref="EU375:EU376"/>
    <mergeCell ref="EV375:EV376"/>
    <mergeCell ref="EW375:EW376"/>
    <mergeCell ref="EX375:EX376"/>
    <mergeCell ref="EY375:EY376"/>
    <mergeCell ref="EZ375:EZ376"/>
    <mergeCell ref="FA375:FA376"/>
    <mergeCell ref="FB375:FB376"/>
    <mergeCell ref="FC375:FC376"/>
    <mergeCell ref="ER377:ER378"/>
    <mergeCell ref="ES377:ES378"/>
    <mergeCell ref="ET377:ET378"/>
    <mergeCell ref="EU377:EU378"/>
    <mergeCell ref="EV377:EV378"/>
    <mergeCell ref="EW377:EW378"/>
    <mergeCell ref="EX377:EX378"/>
    <mergeCell ref="EY377:EY378"/>
    <mergeCell ref="EZ377:EZ378"/>
    <mergeCell ref="FA377:FA378"/>
    <mergeCell ref="FB377:FB378"/>
    <mergeCell ref="FC377:FC378"/>
    <mergeCell ref="ER367:ER368"/>
    <mergeCell ref="ES367:ES368"/>
    <mergeCell ref="ET367:ET368"/>
    <mergeCell ref="EU367:EU368"/>
    <mergeCell ref="EV367:EV368"/>
    <mergeCell ref="EW367:EW368"/>
    <mergeCell ref="EX367:EX368"/>
    <mergeCell ref="EY367:EY368"/>
    <mergeCell ref="EZ367:EZ368"/>
    <mergeCell ref="FA367:FA368"/>
    <mergeCell ref="FB367:FB368"/>
    <mergeCell ref="FC367:FC368"/>
    <mergeCell ref="ER369:ER370"/>
    <mergeCell ref="ES369:ES370"/>
    <mergeCell ref="ET369:ET370"/>
    <mergeCell ref="EU369:EU370"/>
    <mergeCell ref="EV369:EV370"/>
    <mergeCell ref="EW369:EW370"/>
    <mergeCell ref="EX369:EX370"/>
    <mergeCell ref="EY369:EY370"/>
    <mergeCell ref="EZ369:EZ370"/>
    <mergeCell ref="FA369:FA370"/>
    <mergeCell ref="FB369:FB370"/>
    <mergeCell ref="FC369:FC370"/>
    <mergeCell ref="ER371:ER372"/>
    <mergeCell ref="ES371:ES372"/>
    <mergeCell ref="ET371:ET372"/>
    <mergeCell ref="EU371:EU372"/>
    <mergeCell ref="EV371:EV372"/>
    <mergeCell ref="EW371:EW372"/>
    <mergeCell ref="EX371:EX372"/>
    <mergeCell ref="EY371:EY372"/>
    <mergeCell ref="EZ371:EZ372"/>
    <mergeCell ref="FA371:FA372"/>
    <mergeCell ref="FB371:FB372"/>
    <mergeCell ref="FC371:FC372"/>
    <mergeCell ref="ER361:ER362"/>
    <mergeCell ref="ES361:ES362"/>
    <mergeCell ref="ET361:ET362"/>
    <mergeCell ref="EU361:EU362"/>
    <mergeCell ref="EV361:EV362"/>
    <mergeCell ref="EW361:EW362"/>
    <mergeCell ref="EX361:EX362"/>
    <mergeCell ref="EY361:EY362"/>
    <mergeCell ref="EZ361:EZ362"/>
    <mergeCell ref="FA361:FA362"/>
    <mergeCell ref="FB361:FB362"/>
    <mergeCell ref="FC361:FC362"/>
    <mergeCell ref="ER363:ER364"/>
    <mergeCell ref="ES363:ES364"/>
    <mergeCell ref="ET363:ET364"/>
    <mergeCell ref="EU363:EU364"/>
    <mergeCell ref="EV363:EV364"/>
    <mergeCell ref="EW363:EW364"/>
    <mergeCell ref="EX363:EX364"/>
    <mergeCell ref="EY363:EY364"/>
    <mergeCell ref="EZ363:EZ364"/>
    <mergeCell ref="FA363:FA364"/>
    <mergeCell ref="FB363:FB364"/>
    <mergeCell ref="FC363:FC364"/>
    <mergeCell ref="ER365:ER366"/>
    <mergeCell ref="ES365:ES366"/>
    <mergeCell ref="ET365:ET366"/>
    <mergeCell ref="EU365:EU366"/>
    <mergeCell ref="EV365:EV366"/>
    <mergeCell ref="EW365:EW366"/>
    <mergeCell ref="EX365:EX366"/>
    <mergeCell ref="EY365:EY366"/>
    <mergeCell ref="EZ365:EZ366"/>
    <mergeCell ref="FA365:FA366"/>
    <mergeCell ref="FB365:FB366"/>
    <mergeCell ref="FC365:FC366"/>
    <mergeCell ref="ER355:ER356"/>
    <mergeCell ref="ES355:ES356"/>
    <mergeCell ref="ET355:ET356"/>
    <mergeCell ref="EU355:EU356"/>
    <mergeCell ref="EV355:EV356"/>
    <mergeCell ref="EW355:EW356"/>
    <mergeCell ref="EX355:EX356"/>
    <mergeCell ref="EY355:EY356"/>
    <mergeCell ref="EZ355:EZ356"/>
    <mergeCell ref="FA355:FA356"/>
    <mergeCell ref="FB355:FB356"/>
    <mergeCell ref="FC355:FC356"/>
    <mergeCell ref="ER357:ER358"/>
    <mergeCell ref="ES357:ES358"/>
    <mergeCell ref="ET357:ET358"/>
    <mergeCell ref="EU357:EU358"/>
    <mergeCell ref="EV357:EV358"/>
    <mergeCell ref="EW357:EW358"/>
    <mergeCell ref="EX357:EX358"/>
    <mergeCell ref="EY357:EY358"/>
    <mergeCell ref="EZ357:EZ358"/>
    <mergeCell ref="FA357:FA358"/>
    <mergeCell ref="FB357:FB358"/>
    <mergeCell ref="FC357:FC358"/>
    <mergeCell ref="ER359:ER360"/>
    <mergeCell ref="ES359:ES360"/>
    <mergeCell ref="ET359:ET360"/>
    <mergeCell ref="EU359:EU360"/>
    <mergeCell ref="EV359:EV360"/>
    <mergeCell ref="EW359:EW360"/>
    <mergeCell ref="EX359:EX360"/>
    <mergeCell ref="EY359:EY360"/>
    <mergeCell ref="EZ359:EZ360"/>
    <mergeCell ref="FA359:FA360"/>
    <mergeCell ref="FB359:FB360"/>
    <mergeCell ref="FC359:FC360"/>
    <mergeCell ref="ER349:ER350"/>
    <mergeCell ref="ES349:ES350"/>
    <mergeCell ref="ET349:ET350"/>
    <mergeCell ref="EU349:EU350"/>
    <mergeCell ref="EV349:EV350"/>
    <mergeCell ref="EW349:EW350"/>
    <mergeCell ref="EX349:EX350"/>
    <mergeCell ref="EY349:EY350"/>
    <mergeCell ref="EZ349:EZ350"/>
    <mergeCell ref="FA349:FA350"/>
    <mergeCell ref="FB349:FB350"/>
    <mergeCell ref="FC349:FC350"/>
    <mergeCell ref="ER351:ER352"/>
    <mergeCell ref="ES351:ES352"/>
    <mergeCell ref="ET351:ET352"/>
    <mergeCell ref="EU351:EU352"/>
    <mergeCell ref="EV351:EV352"/>
    <mergeCell ref="EW351:EW352"/>
    <mergeCell ref="EX351:EX352"/>
    <mergeCell ref="EY351:EY352"/>
    <mergeCell ref="EZ351:EZ352"/>
    <mergeCell ref="FA351:FA352"/>
    <mergeCell ref="FB351:FB352"/>
    <mergeCell ref="FC351:FC352"/>
    <mergeCell ref="ER353:ER354"/>
    <mergeCell ref="ES353:ES354"/>
    <mergeCell ref="ET353:ET354"/>
    <mergeCell ref="EU353:EU354"/>
    <mergeCell ref="EV353:EV354"/>
    <mergeCell ref="EW353:EW354"/>
    <mergeCell ref="EX353:EX354"/>
    <mergeCell ref="EY353:EY354"/>
    <mergeCell ref="EZ353:EZ354"/>
    <mergeCell ref="FA353:FA354"/>
    <mergeCell ref="FB353:FB354"/>
    <mergeCell ref="FC353:FC354"/>
    <mergeCell ref="ER343:ER344"/>
    <mergeCell ref="ES343:ES344"/>
    <mergeCell ref="ET343:ET344"/>
    <mergeCell ref="EU343:EU344"/>
    <mergeCell ref="EV343:EV344"/>
    <mergeCell ref="EW343:EW344"/>
    <mergeCell ref="EX343:EX344"/>
    <mergeCell ref="EY343:EY344"/>
    <mergeCell ref="EZ343:EZ344"/>
    <mergeCell ref="FA343:FA344"/>
    <mergeCell ref="FB343:FB344"/>
    <mergeCell ref="FC343:FC344"/>
    <mergeCell ref="ER345:ER346"/>
    <mergeCell ref="ES345:ES346"/>
    <mergeCell ref="ET345:ET346"/>
    <mergeCell ref="EU345:EU346"/>
    <mergeCell ref="EV345:EV346"/>
    <mergeCell ref="EW345:EW346"/>
    <mergeCell ref="EX345:EX346"/>
    <mergeCell ref="EY345:EY346"/>
    <mergeCell ref="EZ345:EZ346"/>
    <mergeCell ref="FA345:FA346"/>
    <mergeCell ref="FB345:FB346"/>
    <mergeCell ref="FC345:FC346"/>
    <mergeCell ref="ER347:ER348"/>
    <mergeCell ref="ES347:ES348"/>
    <mergeCell ref="ET347:ET348"/>
    <mergeCell ref="EU347:EU348"/>
    <mergeCell ref="EV347:EV348"/>
    <mergeCell ref="EW347:EW348"/>
    <mergeCell ref="EX347:EX348"/>
    <mergeCell ref="EY347:EY348"/>
    <mergeCell ref="EZ347:EZ348"/>
    <mergeCell ref="FA347:FA348"/>
    <mergeCell ref="FB347:FB348"/>
    <mergeCell ref="FC347:FC348"/>
    <mergeCell ref="ER337:ER338"/>
    <mergeCell ref="ES337:ES338"/>
    <mergeCell ref="ET337:ET338"/>
    <mergeCell ref="EU337:EU338"/>
    <mergeCell ref="EV337:EV338"/>
    <mergeCell ref="EW337:EW338"/>
    <mergeCell ref="EX337:EX338"/>
    <mergeCell ref="EY337:EY338"/>
    <mergeCell ref="EZ337:EZ338"/>
    <mergeCell ref="FA337:FA338"/>
    <mergeCell ref="FB337:FB338"/>
    <mergeCell ref="FC337:FC338"/>
    <mergeCell ref="ER339:ER340"/>
    <mergeCell ref="ES339:ES340"/>
    <mergeCell ref="ET339:ET340"/>
    <mergeCell ref="EU339:EU340"/>
    <mergeCell ref="EV339:EV340"/>
    <mergeCell ref="EW339:EW340"/>
    <mergeCell ref="EX339:EX340"/>
    <mergeCell ref="EY339:EY340"/>
    <mergeCell ref="EZ339:EZ340"/>
    <mergeCell ref="FA339:FA340"/>
    <mergeCell ref="FB339:FB340"/>
    <mergeCell ref="FC339:FC340"/>
    <mergeCell ref="ER341:ER342"/>
    <mergeCell ref="ES341:ES342"/>
    <mergeCell ref="ET341:ET342"/>
    <mergeCell ref="EU341:EU342"/>
    <mergeCell ref="EV341:EV342"/>
    <mergeCell ref="EW341:EW342"/>
    <mergeCell ref="EX341:EX342"/>
    <mergeCell ref="EY341:EY342"/>
    <mergeCell ref="EZ341:EZ342"/>
    <mergeCell ref="FA341:FA342"/>
    <mergeCell ref="FB341:FB342"/>
    <mergeCell ref="FC341:FC342"/>
    <mergeCell ref="ER331:ER332"/>
    <mergeCell ref="ES331:ES332"/>
    <mergeCell ref="ET331:ET332"/>
    <mergeCell ref="EU331:EU332"/>
    <mergeCell ref="EV331:EV332"/>
    <mergeCell ref="EW331:EW332"/>
    <mergeCell ref="EX331:EX332"/>
    <mergeCell ref="EY331:EY332"/>
    <mergeCell ref="EZ331:EZ332"/>
    <mergeCell ref="FA331:FA332"/>
    <mergeCell ref="FB331:FB332"/>
    <mergeCell ref="FC331:FC332"/>
    <mergeCell ref="ER333:ER334"/>
    <mergeCell ref="ES333:ES334"/>
    <mergeCell ref="ET333:ET334"/>
    <mergeCell ref="EU333:EU334"/>
    <mergeCell ref="EV333:EV334"/>
    <mergeCell ref="EW333:EW334"/>
    <mergeCell ref="EX333:EX334"/>
    <mergeCell ref="EY333:EY334"/>
    <mergeCell ref="EZ333:EZ334"/>
    <mergeCell ref="FA333:FA334"/>
    <mergeCell ref="FB333:FB334"/>
    <mergeCell ref="FC333:FC334"/>
    <mergeCell ref="ER335:ER336"/>
    <mergeCell ref="ES335:ES336"/>
    <mergeCell ref="ET335:ET336"/>
    <mergeCell ref="EU335:EU336"/>
    <mergeCell ref="EV335:EV336"/>
    <mergeCell ref="EW335:EW336"/>
    <mergeCell ref="EX335:EX336"/>
    <mergeCell ref="EY335:EY336"/>
    <mergeCell ref="EZ335:EZ336"/>
    <mergeCell ref="FA335:FA336"/>
    <mergeCell ref="FB335:FB336"/>
    <mergeCell ref="FC335:FC336"/>
    <mergeCell ref="ER325:ER326"/>
    <mergeCell ref="ES325:ES326"/>
    <mergeCell ref="ET325:ET326"/>
    <mergeCell ref="EU325:EU326"/>
    <mergeCell ref="EV325:EV326"/>
    <mergeCell ref="EW325:EW326"/>
    <mergeCell ref="EX325:EX326"/>
    <mergeCell ref="EY325:EY326"/>
    <mergeCell ref="EZ325:EZ326"/>
    <mergeCell ref="FA325:FA326"/>
    <mergeCell ref="FB325:FB326"/>
    <mergeCell ref="FC325:FC326"/>
    <mergeCell ref="ER327:ER328"/>
    <mergeCell ref="ES327:ES328"/>
    <mergeCell ref="ET327:ET328"/>
    <mergeCell ref="EU327:EU328"/>
    <mergeCell ref="EV327:EV328"/>
    <mergeCell ref="EW327:EW328"/>
    <mergeCell ref="EX327:EX328"/>
    <mergeCell ref="EY327:EY328"/>
    <mergeCell ref="EZ327:EZ328"/>
    <mergeCell ref="FA327:FA328"/>
    <mergeCell ref="FB327:FB328"/>
    <mergeCell ref="FC327:FC328"/>
    <mergeCell ref="ER329:ER330"/>
    <mergeCell ref="ES329:ES330"/>
    <mergeCell ref="ET329:ET330"/>
    <mergeCell ref="EU329:EU330"/>
    <mergeCell ref="EV329:EV330"/>
    <mergeCell ref="EW329:EW330"/>
    <mergeCell ref="EX329:EX330"/>
    <mergeCell ref="EY329:EY330"/>
    <mergeCell ref="EZ329:EZ330"/>
    <mergeCell ref="FA329:FA330"/>
    <mergeCell ref="FB329:FB330"/>
    <mergeCell ref="FC329:FC330"/>
    <mergeCell ref="ER319:ER320"/>
    <mergeCell ref="ES319:ES320"/>
    <mergeCell ref="ET319:ET320"/>
    <mergeCell ref="EU319:EU320"/>
    <mergeCell ref="EV319:EV320"/>
    <mergeCell ref="EW319:EW320"/>
    <mergeCell ref="EX319:EX320"/>
    <mergeCell ref="EY319:EY320"/>
    <mergeCell ref="EZ319:EZ320"/>
    <mergeCell ref="FA319:FA320"/>
    <mergeCell ref="FB319:FB320"/>
    <mergeCell ref="FC319:FC320"/>
    <mergeCell ref="ER321:ER322"/>
    <mergeCell ref="ES321:ES322"/>
    <mergeCell ref="ET321:ET322"/>
    <mergeCell ref="EU321:EU322"/>
    <mergeCell ref="EV321:EV322"/>
    <mergeCell ref="EW321:EW322"/>
    <mergeCell ref="EX321:EX322"/>
    <mergeCell ref="EY321:EY322"/>
    <mergeCell ref="EZ321:EZ322"/>
    <mergeCell ref="FA321:FA322"/>
    <mergeCell ref="FB321:FB322"/>
    <mergeCell ref="FC321:FC322"/>
    <mergeCell ref="ER323:ER324"/>
    <mergeCell ref="ES323:ES324"/>
    <mergeCell ref="ET323:ET324"/>
    <mergeCell ref="EU323:EU324"/>
    <mergeCell ref="EV323:EV324"/>
    <mergeCell ref="EW323:EW324"/>
    <mergeCell ref="EX323:EX324"/>
    <mergeCell ref="EY323:EY324"/>
    <mergeCell ref="EZ323:EZ324"/>
    <mergeCell ref="FA323:FA324"/>
    <mergeCell ref="FB323:FB324"/>
    <mergeCell ref="FC323:FC324"/>
    <mergeCell ref="ER313:ER314"/>
    <mergeCell ref="ES313:ES314"/>
    <mergeCell ref="ET313:ET314"/>
    <mergeCell ref="EU313:EU314"/>
    <mergeCell ref="EV313:EV314"/>
    <mergeCell ref="EW313:EW314"/>
    <mergeCell ref="EX313:EX314"/>
    <mergeCell ref="EY313:EY314"/>
    <mergeCell ref="EZ313:EZ314"/>
    <mergeCell ref="FA313:FA314"/>
    <mergeCell ref="FB313:FB314"/>
    <mergeCell ref="FC313:FC314"/>
    <mergeCell ref="ER315:ER316"/>
    <mergeCell ref="ES315:ES316"/>
    <mergeCell ref="ET315:ET316"/>
    <mergeCell ref="EU315:EU316"/>
    <mergeCell ref="EV315:EV316"/>
    <mergeCell ref="EW315:EW316"/>
    <mergeCell ref="EX315:EX316"/>
    <mergeCell ref="EY315:EY316"/>
    <mergeCell ref="EZ315:EZ316"/>
    <mergeCell ref="FA315:FA316"/>
    <mergeCell ref="FB315:FB316"/>
    <mergeCell ref="FC315:FC316"/>
    <mergeCell ref="ER317:ER318"/>
    <mergeCell ref="ES317:ES318"/>
    <mergeCell ref="ET317:ET318"/>
    <mergeCell ref="EU317:EU318"/>
    <mergeCell ref="EV317:EV318"/>
    <mergeCell ref="EW317:EW318"/>
    <mergeCell ref="EX317:EX318"/>
    <mergeCell ref="EY317:EY318"/>
    <mergeCell ref="EZ317:EZ318"/>
    <mergeCell ref="FA317:FA318"/>
    <mergeCell ref="FB317:FB318"/>
    <mergeCell ref="FC317:FC318"/>
    <mergeCell ref="ER307:ER308"/>
    <mergeCell ref="ES307:ES308"/>
    <mergeCell ref="ET307:ET308"/>
    <mergeCell ref="EU307:EU308"/>
    <mergeCell ref="EV307:EV308"/>
    <mergeCell ref="EW307:EW308"/>
    <mergeCell ref="EX307:EX308"/>
    <mergeCell ref="EY307:EY308"/>
    <mergeCell ref="EZ307:EZ308"/>
    <mergeCell ref="FA307:FA308"/>
    <mergeCell ref="FB307:FB308"/>
    <mergeCell ref="FC307:FC308"/>
    <mergeCell ref="ER309:ER310"/>
    <mergeCell ref="ES309:ES310"/>
    <mergeCell ref="ET309:ET310"/>
    <mergeCell ref="EU309:EU310"/>
    <mergeCell ref="EV309:EV310"/>
    <mergeCell ref="EW309:EW310"/>
    <mergeCell ref="EX309:EX310"/>
    <mergeCell ref="EY309:EY310"/>
    <mergeCell ref="EZ309:EZ310"/>
    <mergeCell ref="FA309:FA310"/>
    <mergeCell ref="FB309:FB310"/>
    <mergeCell ref="FC309:FC310"/>
    <mergeCell ref="ER311:ER312"/>
    <mergeCell ref="ES311:ES312"/>
    <mergeCell ref="ET311:ET312"/>
    <mergeCell ref="EU311:EU312"/>
    <mergeCell ref="EV311:EV312"/>
    <mergeCell ref="EW311:EW312"/>
    <mergeCell ref="EX311:EX312"/>
    <mergeCell ref="EY311:EY312"/>
    <mergeCell ref="EZ311:EZ312"/>
    <mergeCell ref="FA311:FA312"/>
    <mergeCell ref="FB311:FB312"/>
    <mergeCell ref="FC311:FC312"/>
    <mergeCell ref="ER301:ER302"/>
    <mergeCell ref="ES301:ES302"/>
    <mergeCell ref="ET301:ET302"/>
    <mergeCell ref="EU301:EU302"/>
    <mergeCell ref="EV301:EV302"/>
    <mergeCell ref="EW301:EW302"/>
    <mergeCell ref="EX301:EX302"/>
    <mergeCell ref="EY301:EY302"/>
    <mergeCell ref="EZ301:EZ302"/>
    <mergeCell ref="FA301:FA302"/>
    <mergeCell ref="FB301:FB302"/>
    <mergeCell ref="FC301:FC302"/>
    <mergeCell ref="ER303:ER304"/>
    <mergeCell ref="ES303:ES304"/>
    <mergeCell ref="ET303:ET304"/>
    <mergeCell ref="EU303:EU304"/>
    <mergeCell ref="EV303:EV304"/>
    <mergeCell ref="EW303:EW304"/>
    <mergeCell ref="EX303:EX304"/>
    <mergeCell ref="EY303:EY304"/>
    <mergeCell ref="EZ303:EZ304"/>
    <mergeCell ref="FA303:FA304"/>
    <mergeCell ref="FB303:FB304"/>
    <mergeCell ref="FC303:FC304"/>
    <mergeCell ref="ER305:ER306"/>
    <mergeCell ref="ES305:ES306"/>
    <mergeCell ref="ET305:ET306"/>
    <mergeCell ref="EU305:EU306"/>
    <mergeCell ref="EV305:EV306"/>
    <mergeCell ref="EW305:EW306"/>
    <mergeCell ref="EX305:EX306"/>
    <mergeCell ref="EY305:EY306"/>
    <mergeCell ref="EZ305:EZ306"/>
    <mergeCell ref="FA305:FA306"/>
    <mergeCell ref="FB305:FB306"/>
    <mergeCell ref="FC305:FC306"/>
    <mergeCell ref="ER295:ER296"/>
    <mergeCell ref="ES295:ES296"/>
    <mergeCell ref="ET295:ET296"/>
    <mergeCell ref="EU295:EU296"/>
    <mergeCell ref="EV295:EV296"/>
    <mergeCell ref="EW295:EW296"/>
    <mergeCell ref="EX295:EX296"/>
    <mergeCell ref="EY295:EY296"/>
    <mergeCell ref="EZ295:EZ296"/>
    <mergeCell ref="FA295:FA296"/>
    <mergeCell ref="FB295:FB296"/>
    <mergeCell ref="FC295:FC296"/>
    <mergeCell ref="ER297:ER298"/>
    <mergeCell ref="ES297:ES298"/>
    <mergeCell ref="ET297:ET298"/>
    <mergeCell ref="EU297:EU298"/>
    <mergeCell ref="EV297:EV298"/>
    <mergeCell ref="EW297:EW298"/>
    <mergeCell ref="EX297:EX298"/>
    <mergeCell ref="EY297:EY298"/>
    <mergeCell ref="EZ297:EZ298"/>
    <mergeCell ref="FA297:FA298"/>
    <mergeCell ref="FB297:FB298"/>
    <mergeCell ref="FC297:FC298"/>
    <mergeCell ref="ER299:ER300"/>
    <mergeCell ref="ES299:ES300"/>
    <mergeCell ref="ET299:ET300"/>
    <mergeCell ref="EU299:EU300"/>
    <mergeCell ref="EV299:EV300"/>
    <mergeCell ref="EW299:EW300"/>
    <mergeCell ref="EX299:EX300"/>
    <mergeCell ref="EY299:EY300"/>
    <mergeCell ref="EZ299:EZ300"/>
    <mergeCell ref="FA299:FA300"/>
    <mergeCell ref="FB299:FB300"/>
    <mergeCell ref="FC299:FC300"/>
    <mergeCell ref="ER289:ER290"/>
    <mergeCell ref="ES289:ES290"/>
    <mergeCell ref="ET289:ET290"/>
    <mergeCell ref="EU289:EU290"/>
    <mergeCell ref="EV289:EV290"/>
    <mergeCell ref="EW289:EW290"/>
    <mergeCell ref="EX289:EX290"/>
    <mergeCell ref="EY289:EY290"/>
    <mergeCell ref="EZ289:EZ290"/>
    <mergeCell ref="FA289:FA290"/>
    <mergeCell ref="FB289:FB290"/>
    <mergeCell ref="FC289:FC290"/>
    <mergeCell ref="ER291:ER292"/>
    <mergeCell ref="ES291:ES292"/>
    <mergeCell ref="ET291:ET292"/>
    <mergeCell ref="EU291:EU292"/>
    <mergeCell ref="EV291:EV292"/>
    <mergeCell ref="EW291:EW292"/>
    <mergeCell ref="EX291:EX292"/>
    <mergeCell ref="EY291:EY292"/>
    <mergeCell ref="EZ291:EZ292"/>
    <mergeCell ref="FA291:FA292"/>
    <mergeCell ref="FB291:FB292"/>
    <mergeCell ref="FC291:FC292"/>
    <mergeCell ref="ER293:ER294"/>
    <mergeCell ref="ES293:ES294"/>
    <mergeCell ref="ET293:ET294"/>
    <mergeCell ref="EU293:EU294"/>
    <mergeCell ref="EV293:EV294"/>
    <mergeCell ref="EW293:EW294"/>
    <mergeCell ref="EX293:EX294"/>
    <mergeCell ref="EY293:EY294"/>
    <mergeCell ref="EZ293:EZ294"/>
    <mergeCell ref="FA293:FA294"/>
    <mergeCell ref="FB293:FB294"/>
    <mergeCell ref="FC293:FC294"/>
    <mergeCell ref="ER283:ER284"/>
    <mergeCell ref="ES283:ES284"/>
    <mergeCell ref="ET283:ET284"/>
    <mergeCell ref="EU283:EU284"/>
    <mergeCell ref="EV283:EV284"/>
    <mergeCell ref="EW283:EW284"/>
    <mergeCell ref="EX283:EX284"/>
    <mergeCell ref="EY283:EY284"/>
    <mergeCell ref="EZ283:EZ284"/>
    <mergeCell ref="FA283:FA284"/>
    <mergeCell ref="FB283:FB284"/>
    <mergeCell ref="FC283:FC284"/>
    <mergeCell ref="ER285:ER286"/>
    <mergeCell ref="ES285:ES286"/>
    <mergeCell ref="ET285:ET286"/>
    <mergeCell ref="EU285:EU286"/>
    <mergeCell ref="EV285:EV286"/>
    <mergeCell ref="EW285:EW286"/>
    <mergeCell ref="EX285:EX286"/>
    <mergeCell ref="EY285:EY286"/>
    <mergeCell ref="EZ285:EZ286"/>
    <mergeCell ref="FA285:FA286"/>
    <mergeCell ref="FB285:FB286"/>
    <mergeCell ref="FC285:FC286"/>
    <mergeCell ref="ER287:ER288"/>
    <mergeCell ref="ES287:ES288"/>
    <mergeCell ref="ET287:ET288"/>
    <mergeCell ref="EU287:EU288"/>
    <mergeCell ref="EV287:EV288"/>
    <mergeCell ref="EW287:EW288"/>
    <mergeCell ref="EX287:EX288"/>
    <mergeCell ref="EY287:EY288"/>
    <mergeCell ref="EZ287:EZ288"/>
    <mergeCell ref="FA287:FA288"/>
    <mergeCell ref="FB287:FB288"/>
    <mergeCell ref="FC287:FC288"/>
    <mergeCell ref="ER277:ER278"/>
    <mergeCell ref="ES277:ES278"/>
    <mergeCell ref="ET277:ET278"/>
    <mergeCell ref="EU277:EU278"/>
    <mergeCell ref="EV277:EV278"/>
    <mergeCell ref="EW277:EW278"/>
    <mergeCell ref="EX277:EX278"/>
    <mergeCell ref="EY277:EY278"/>
    <mergeCell ref="EZ277:EZ278"/>
    <mergeCell ref="FA277:FA278"/>
    <mergeCell ref="FB277:FB278"/>
    <mergeCell ref="FC277:FC278"/>
    <mergeCell ref="ER279:ER280"/>
    <mergeCell ref="ES279:ES280"/>
    <mergeCell ref="ET279:ET280"/>
    <mergeCell ref="EU279:EU280"/>
    <mergeCell ref="EV279:EV280"/>
    <mergeCell ref="EW279:EW280"/>
    <mergeCell ref="EX279:EX280"/>
    <mergeCell ref="EY279:EY280"/>
    <mergeCell ref="EZ279:EZ280"/>
    <mergeCell ref="FA279:FA280"/>
    <mergeCell ref="FB279:FB280"/>
    <mergeCell ref="FC279:FC280"/>
    <mergeCell ref="ER281:ER282"/>
    <mergeCell ref="ES281:ES282"/>
    <mergeCell ref="ET281:ET282"/>
    <mergeCell ref="EU281:EU282"/>
    <mergeCell ref="EV281:EV282"/>
    <mergeCell ref="EW281:EW282"/>
    <mergeCell ref="EX281:EX282"/>
    <mergeCell ref="EY281:EY282"/>
    <mergeCell ref="EZ281:EZ282"/>
    <mergeCell ref="FA281:FA282"/>
    <mergeCell ref="FB281:FB282"/>
    <mergeCell ref="FC281:FC282"/>
    <mergeCell ref="ER271:ER272"/>
    <mergeCell ref="ES271:ES272"/>
    <mergeCell ref="ET271:ET272"/>
    <mergeCell ref="EU271:EU272"/>
    <mergeCell ref="EV271:EV272"/>
    <mergeCell ref="EW271:EW272"/>
    <mergeCell ref="EX271:EX272"/>
    <mergeCell ref="EY271:EY272"/>
    <mergeCell ref="EZ271:EZ272"/>
    <mergeCell ref="FA271:FA272"/>
    <mergeCell ref="FB271:FB272"/>
    <mergeCell ref="FC271:FC272"/>
    <mergeCell ref="ER273:ER274"/>
    <mergeCell ref="ES273:ES274"/>
    <mergeCell ref="ET273:ET274"/>
    <mergeCell ref="EU273:EU274"/>
    <mergeCell ref="EV273:EV274"/>
    <mergeCell ref="EW273:EW274"/>
    <mergeCell ref="EX273:EX274"/>
    <mergeCell ref="EY273:EY274"/>
    <mergeCell ref="EZ273:EZ274"/>
    <mergeCell ref="FA273:FA274"/>
    <mergeCell ref="FB273:FB274"/>
    <mergeCell ref="FC273:FC274"/>
    <mergeCell ref="ER275:ER276"/>
    <mergeCell ref="ES275:ES276"/>
    <mergeCell ref="ET275:ET276"/>
    <mergeCell ref="EU275:EU276"/>
    <mergeCell ref="EV275:EV276"/>
    <mergeCell ref="EW275:EW276"/>
    <mergeCell ref="EX275:EX276"/>
    <mergeCell ref="EY275:EY276"/>
    <mergeCell ref="EZ275:EZ276"/>
    <mergeCell ref="FA275:FA276"/>
    <mergeCell ref="FB275:FB276"/>
    <mergeCell ref="FC275:FC276"/>
    <mergeCell ref="ER265:ER266"/>
    <mergeCell ref="ES265:ES266"/>
    <mergeCell ref="ET265:ET266"/>
    <mergeCell ref="EU265:EU266"/>
    <mergeCell ref="EV265:EV266"/>
    <mergeCell ref="EW265:EW266"/>
    <mergeCell ref="EX265:EX266"/>
    <mergeCell ref="EY265:EY266"/>
    <mergeCell ref="EZ265:EZ266"/>
    <mergeCell ref="FA265:FA266"/>
    <mergeCell ref="FB265:FB266"/>
    <mergeCell ref="FC265:FC266"/>
    <mergeCell ref="ER267:ER268"/>
    <mergeCell ref="ES267:ES268"/>
    <mergeCell ref="ET267:ET268"/>
    <mergeCell ref="EU267:EU268"/>
    <mergeCell ref="EV267:EV268"/>
    <mergeCell ref="EW267:EW268"/>
    <mergeCell ref="EX267:EX268"/>
    <mergeCell ref="EY267:EY268"/>
    <mergeCell ref="EZ267:EZ268"/>
    <mergeCell ref="FA267:FA268"/>
    <mergeCell ref="FB267:FB268"/>
    <mergeCell ref="FC267:FC268"/>
    <mergeCell ref="ER269:ER270"/>
    <mergeCell ref="ES269:ES270"/>
    <mergeCell ref="ET269:ET270"/>
    <mergeCell ref="EU269:EU270"/>
    <mergeCell ref="EV269:EV270"/>
    <mergeCell ref="EW269:EW270"/>
    <mergeCell ref="EX269:EX270"/>
    <mergeCell ref="EY269:EY270"/>
    <mergeCell ref="EZ269:EZ270"/>
    <mergeCell ref="FA269:FA270"/>
    <mergeCell ref="FB269:FB270"/>
    <mergeCell ref="FC269:FC270"/>
    <mergeCell ref="ER259:ER260"/>
    <mergeCell ref="ES259:ES260"/>
    <mergeCell ref="ET259:ET260"/>
    <mergeCell ref="EU259:EU260"/>
    <mergeCell ref="EV259:EV260"/>
    <mergeCell ref="EW259:EW260"/>
    <mergeCell ref="EX259:EX260"/>
    <mergeCell ref="EY259:EY260"/>
    <mergeCell ref="EZ259:EZ260"/>
    <mergeCell ref="FA259:FA260"/>
    <mergeCell ref="FB259:FB260"/>
    <mergeCell ref="FC259:FC260"/>
    <mergeCell ref="ER261:ER262"/>
    <mergeCell ref="ES261:ES262"/>
    <mergeCell ref="ET261:ET262"/>
    <mergeCell ref="EU261:EU262"/>
    <mergeCell ref="EV261:EV262"/>
    <mergeCell ref="EW261:EW262"/>
    <mergeCell ref="EX261:EX262"/>
    <mergeCell ref="EY261:EY262"/>
    <mergeCell ref="EZ261:EZ262"/>
    <mergeCell ref="FA261:FA262"/>
    <mergeCell ref="FB261:FB262"/>
    <mergeCell ref="FC261:FC262"/>
    <mergeCell ref="ER263:ER264"/>
    <mergeCell ref="ES263:ES264"/>
    <mergeCell ref="ET263:ET264"/>
    <mergeCell ref="EU263:EU264"/>
    <mergeCell ref="EV263:EV264"/>
    <mergeCell ref="EW263:EW264"/>
    <mergeCell ref="EX263:EX264"/>
    <mergeCell ref="EY263:EY264"/>
    <mergeCell ref="EZ263:EZ264"/>
    <mergeCell ref="FA263:FA264"/>
    <mergeCell ref="FB263:FB264"/>
    <mergeCell ref="FC263:FC264"/>
    <mergeCell ref="ER253:ER254"/>
    <mergeCell ref="ES253:ES254"/>
    <mergeCell ref="ET253:ET254"/>
    <mergeCell ref="EU253:EU254"/>
    <mergeCell ref="EV253:EV254"/>
    <mergeCell ref="EW253:EW254"/>
    <mergeCell ref="EX253:EX254"/>
    <mergeCell ref="EY253:EY254"/>
    <mergeCell ref="EZ253:EZ254"/>
    <mergeCell ref="FA253:FA254"/>
    <mergeCell ref="FB253:FB254"/>
    <mergeCell ref="FC253:FC254"/>
    <mergeCell ref="ER255:ER256"/>
    <mergeCell ref="ES255:ES256"/>
    <mergeCell ref="ET255:ET256"/>
    <mergeCell ref="EU255:EU256"/>
    <mergeCell ref="EV255:EV256"/>
    <mergeCell ref="EW255:EW256"/>
    <mergeCell ref="EX255:EX256"/>
    <mergeCell ref="EY255:EY256"/>
    <mergeCell ref="EZ255:EZ256"/>
    <mergeCell ref="FA255:FA256"/>
    <mergeCell ref="FB255:FB256"/>
    <mergeCell ref="FC255:FC256"/>
    <mergeCell ref="ER257:ER258"/>
    <mergeCell ref="ES257:ES258"/>
    <mergeCell ref="ET257:ET258"/>
    <mergeCell ref="EU257:EU258"/>
    <mergeCell ref="EV257:EV258"/>
    <mergeCell ref="EW257:EW258"/>
    <mergeCell ref="EX257:EX258"/>
    <mergeCell ref="EY257:EY258"/>
    <mergeCell ref="EZ257:EZ258"/>
    <mergeCell ref="FA257:FA258"/>
    <mergeCell ref="FB257:FB258"/>
    <mergeCell ref="FC257:FC258"/>
    <mergeCell ref="ER247:ER248"/>
    <mergeCell ref="ES247:ES248"/>
    <mergeCell ref="ET247:ET248"/>
    <mergeCell ref="EU247:EU248"/>
    <mergeCell ref="EV247:EV248"/>
    <mergeCell ref="EW247:EW248"/>
    <mergeCell ref="EX247:EX248"/>
    <mergeCell ref="EY247:EY248"/>
    <mergeCell ref="EZ247:EZ248"/>
    <mergeCell ref="FA247:FA248"/>
    <mergeCell ref="FB247:FB248"/>
    <mergeCell ref="FC247:FC248"/>
    <mergeCell ref="ER249:ER250"/>
    <mergeCell ref="ES249:ES250"/>
    <mergeCell ref="ET249:ET250"/>
    <mergeCell ref="EU249:EU250"/>
    <mergeCell ref="EV249:EV250"/>
    <mergeCell ref="EW249:EW250"/>
    <mergeCell ref="EX249:EX250"/>
    <mergeCell ref="EY249:EY250"/>
    <mergeCell ref="EZ249:EZ250"/>
    <mergeCell ref="FA249:FA250"/>
    <mergeCell ref="FB249:FB250"/>
    <mergeCell ref="FC249:FC250"/>
    <mergeCell ref="ER251:ER252"/>
    <mergeCell ref="ES251:ES252"/>
    <mergeCell ref="ET251:ET252"/>
    <mergeCell ref="EU251:EU252"/>
    <mergeCell ref="EV251:EV252"/>
    <mergeCell ref="EW251:EW252"/>
    <mergeCell ref="EX251:EX252"/>
    <mergeCell ref="EY251:EY252"/>
    <mergeCell ref="EZ251:EZ252"/>
    <mergeCell ref="FA251:FA252"/>
    <mergeCell ref="FB251:FB252"/>
    <mergeCell ref="FC251:FC252"/>
    <mergeCell ref="ER241:ER242"/>
    <mergeCell ref="ES241:ES242"/>
    <mergeCell ref="ET241:ET242"/>
    <mergeCell ref="EU241:EU242"/>
    <mergeCell ref="EV241:EV242"/>
    <mergeCell ref="EW241:EW242"/>
    <mergeCell ref="EX241:EX242"/>
    <mergeCell ref="EY241:EY242"/>
    <mergeCell ref="EZ241:EZ242"/>
    <mergeCell ref="FA241:FA242"/>
    <mergeCell ref="FB241:FB242"/>
    <mergeCell ref="FC241:FC242"/>
    <mergeCell ref="ER243:ER244"/>
    <mergeCell ref="ES243:ES244"/>
    <mergeCell ref="ET243:ET244"/>
    <mergeCell ref="EU243:EU244"/>
    <mergeCell ref="EV243:EV244"/>
    <mergeCell ref="EW243:EW244"/>
    <mergeCell ref="EX243:EX244"/>
    <mergeCell ref="EY243:EY244"/>
    <mergeCell ref="EZ243:EZ244"/>
    <mergeCell ref="FA243:FA244"/>
    <mergeCell ref="FB243:FB244"/>
    <mergeCell ref="FC243:FC244"/>
    <mergeCell ref="ER245:ER246"/>
    <mergeCell ref="ES245:ES246"/>
    <mergeCell ref="ET245:ET246"/>
    <mergeCell ref="EU245:EU246"/>
    <mergeCell ref="EV245:EV246"/>
    <mergeCell ref="EW245:EW246"/>
    <mergeCell ref="EX245:EX246"/>
    <mergeCell ref="EY245:EY246"/>
    <mergeCell ref="EZ245:EZ246"/>
    <mergeCell ref="FA245:FA246"/>
    <mergeCell ref="FB245:FB246"/>
    <mergeCell ref="FC245:FC246"/>
    <mergeCell ref="ER235:ER236"/>
    <mergeCell ref="ES235:ES236"/>
    <mergeCell ref="ET235:ET236"/>
    <mergeCell ref="EU235:EU236"/>
    <mergeCell ref="EV235:EV236"/>
    <mergeCell ref="EW235:EW236"/>
    <mergeCell ref="EX235:EX236"/>
    <mergeCell ref="EY235:EY236"/>
    <mergeCell ref="EZ235:EZ236"/>
    <mergeCell ref="FA235:FA236"/>
    <mergeCell ref="FB235:FB236"/>
    <mergeCell ref="FC235:FC236"/>
    <mergeCell ref="ER237:ER238"/>
    <mergeCell ref="ES237:ES238"/>
    <mergeCell ref="ET237:ET238"/>
    <mergeCell ref="EU237:EU238"/>
    <mergeCell ref="EV237:EV238"/>
    <mergeCell ref="EW237:EW238"/>
    <mergeCell ref="EX237:EX238"/>
    <mergeCell ref="EY237:EY238"/>
    <mergeCell ref="EZ237:EZ238"/>
    <mergeCell ref="FA237:FA238"/>
    <mergeCell ref="FB237:FB238"/>
    <mergeCell ref="FC237:FC238"/>
    <mergeCell ref="ER239:ER240"/>
    <mergeCell ref="ES239:ES240"/>
    <mergeCell ref="ET239:ET240"/>
    <mergeCell ref="EU239:EU240"/>
    <mergeCell ref="EV239:EV240"/>
    <mergeCell ref="EW239:EW240"/>
    <mergeCell ref="EX239:EX240"/>
    <mergeCell ref="EY239:EY240"/>
    <mergeCell ref="EZ239:EZ240"/>
    <mergeCell ref="FA239:FA240"/>
    <mergeCell ref="FB239:FB240"/>
    <mergeCell ref="FC239:FC240"/>
    <mergeCell ref="ER229:ER230"/>
    <mergeCell ref="ES229:ES230"/>
    <mergeCell ref="ET229:ET230"/>
    <mergeCell ref="EU229:EU230"/>
    <mergeCell ref="EV229:EV230"/>
    <mergeCell ref="EW229:EW230"/>
    <mergeCell ref="EX229:EX230"/>
    <mergeCell ref="EY229:EY230"/>
    <mergeCell ref="EZ229:EZ230"/>
    <mergeCell ref="FA229:FA230"/>
    <mergeCell ref="FB229:FB230"/>
    <mergeCell ref="FC229:FC230"/>
    <mergeCell ref="ER231:ER232"/>
    <mergeCell ref="ES231:ES232"/>
    <mergeCell ref="ET231:ET232"/>
    <mergeCell ref="EU231:EU232"/>
    <mergeCell ref="EV231:EV232"/>
    <mergeCell ref="EW231:EW232"/>
    <mergeCell ref="EX231:EX232"/>
    <mergeCell ref="EY231:EY232"/>
    <mergeCell ref="EZ231:EZ232"/>
    <mergeCell ref="FA231:FA232"/>
    <mergeCell ref="FB231:FB232"/>
    <mergeCell ref="FC231:FC232"/>
    <mergeCell ref="ER233:ER234"/>
    <mergeCell ref="ES233:ES234"/>
    <mergeCell ref="ET233:ET234"/>
    <mergeCell ref="EU233:EU234"/>
    <mergeCell ref="EV233:EV234"/>
    <mergeCell ref="EW233:EW234"/>
    <mergeCell ref="EX233:EX234"/>
    <mergeCell ref="EY233:EY234"/>
    <mergeCell ref="EZ233:EZ234"/>
    <mergeCell ref="FA233:FA234"/>
    <mergeCell ref="FB233:FB234"/>
    <mergeCell ref="FC233:FC234"/>
    <mergeCell ref="ER223:ER224"/>
    <mergeCell ref="ES223:ES224"/>
    <mergeCell ref="ET223:ET224"/>
    <mergeCell ref="EU223:EU224"/>
    <mergeCell ref="EV223:EV224"/>
    <mergeCell ref="EW223:EW224"/>
    <mergeCell ref="EX223:EX224"/>
    <mergeCell ref="EY223:EY224"/>
    <mergeCell ref="EZ223:EZ224"/>
    <mergeCell ref="FA223:FA224"/>
    <mergeCell ref="FB223:FB224"/>
    <mergeCell ref="FC223:FC224"/>
    <mergeCell ref="ER225:ER226"/>
    <mergeCell ref="ES225:ES226"/>
    <mergeCell ref="ET225:ET226"/>
    <mergeCell ref="EU225:EU226"/>
    <mergeCell ref="EV225:EV226"/>
    <mergeCell ref="EW225:EW226"/>
    <mergeCell ref="EX225:EX226"/>
    <mergeCell ref="EY225:EY226"/>
    <mergeCell ref="EZ225:EZ226"/>
    <mergeCell ref="FA225:FA226"/>
    <mergeCell ref="FB225:FB226"/>
    <mergeCell ref="FC225:FC226"/>
    <mergeCell ref="ER227:ER228"/>
    <mergeCell ref="ES227:ES228"/>
    <mergeCell ref="ET227:ET228"/>
    <mergeCell ref="EU227:EU228"/>
    <mergeCell ref="EV227:EV228"/>
    <mergeCell ref="EW227:EW228"/>
    <mergeCell ref="EX227:EX228"/>
    <mergeCell ref="EY227:EY228"/>
    <mergeCell ref="EZ227:EZ228"/>
    <mergeCell ref="FA227:FA228"/>
    <mergeCell ref="FB227:FB228"/>
    <mergeCell ref="FC227:FC228"/>
    <mergeCell ref="ER217:ER218"/>
    <mergeCell ref="ES217:ES218"/>
    <mergeCell ref="ET217:ET218"/>
    <mergeCell ref="EU217:EU218"/>
    <mergeCell ref="EV217:EV218"/>
    <mergeCell ref="EW217:EW218"/>
    <mergeCell ref="EX217:EX218"/>
    <mergeCell ref="EY217:EY218"/>
    <mergeCell ref="EZ217:EZ218"/>
    <mergeCell ref="FA217:FA218"/>
    <mergeCell ref="FB217:FB218"/>
    <mergeCell ref="FC217:FC218"/>
    <mergeCell ref="ER219:ER220"/>
    <mergeCell ref="ES219:ES220"/>
    <mergeCell ref="ET219:ET220"/>
    <mergeCell ref="EU219:EU220"/>
    <mergeCell ref="EV219:EV220"/>
    <mergeCell ref="EW219:EW220"/>
    <mergeCell ref="EX219:EX220"/>
    <mergeCell ref="EY219:EY220"/>
    <mergeCell ref="EZ219:EZ220"/>
    <mergeCell ref="FA219:FA220"/>
    <mergeCell ref="FB219:FB220"/>
    <mergeCell ref="FC219:FC220"/>
    <mergeCell ref="ER221:ER222"/>
    <mergeCell ref="ES221:ES222"/>
    <mergeCell ref="ET221:ET222"/>
    <mergeCell ref="EU221:EU222"/>
    <mergeCell ref="EV221:EV222"/>
    <mergeCell ref="EW221:EW222"/>
    <mergeCell ref="EX221:EX222"/>
    <mergeCell ref="EY221:EY222"/>
    <mergeCell ref="EZ221:EZ222"/>
    <mergeCell ref="FA221:FA222"/>
    <mergeCell ref="FB221:FB222"/>
    <mergeCell ref="FC221:FC222"/>
    <mergeCell ref="ER211:ER212"/>
    <mergeCell ref="ES211:ES212"/>
    <mergeCell ref="ET211:ET212"/>
    <mergeCell ref="EU211:EU212"/>
    <mergeCell ref="EV211:EV212"/>
    <mergeCell ref="EW211:EW212"/>
    <mergeCell ref="EX211:EX212"/>
    <mergeCell ref="EY211:EY212"/>
    <mergeCell ref="EZ211:EZ212"/>
    <mergeCell ref="FA211:FA212"/>
    <mergeCell ref="FB211:FB212"/>
    <mergeCell ref="FC211:FC212"/>
    <mergeCell ref="ER213:ER214"/>
    <mergeCell ref="ES213:ES214"/>
    <mergeCell ref="ET213:ET214"/>
    <mergeCell ref="EU213:EU214"/>
    <mergeCell ref="EV213:EV214"/>
    <mergeCell ref="EW213:EW214"/>
    <mergeCell ref="EX213:EX214"/>
    <mergeCell ref="EY213:EY214"/>
    <mergeCell ref="EZ213:EZ214"/>
    <mergeCell ref="FA213:FA214"/>
    <mergeCell ref="FB213:FB214"/>
    <mergeCell ref="FC213:FC214"/>
    <mergeCell ref="ER215:ER216"/>
    <mergeCell ref="ES215:ES216"/>
    <mergeCell ref="ET215:ET216"/>
    <mergeCell ref="EU215:EU216"/>
    <mergeCell ref="EV215:EV216"/>
    <mergeCell ref="EW215:EW216"/>
    <mergeCell ref="EX215:EX216"/>
    <mergeCell ref="EY215:EY216"/>
    <mergeCell ref="EZ215:EZ216"/>
    <mergeCell ref="FA215:FA216"/>
    <mergeCell ref="FB215:FB216"/>
    <mergeCell ref="FC215:FC216"/>
    <mergeCell ref="ER205:ER206"/>
    <mergeCell ref="ES205:ES206"/>
    <mergeCell ref="ET205:ET206"/>
    <mergeCell ref="EU205:EU206"/>
    <mergeCell ref="EV205:EV206"/>
    <mergeCell ref="EW205:EW206"/>
    <mergeCell ref="EX205:EX206"/>
    <mergeCell ref="EY205:EY206"/>
    <mergeCell ref="EZ205:EZ206"/>
    <mergeCell ref="FA205:FA206"/>
    <mergeCell ref="FB205:FB206"/>
    <mergeCell ref="FC205:FC206"/>
    <mergeCell ref="ER207:ER208"/>
    <mergeCell ref="ES207:ES208"/>
    <mergeCell ref="ET207:ET208"/>
    <mergeCell ref="EU207:EU208"/>
    <mergeCell ref="EV207:EV208"/>
    <mergeCell ref="EW207:EW208"/>
    <mergeCell ref="EX207:EX208"/>
    <mergeCell ref="EY207:EY208"/>
    <mergeCell ref="EZ207:EZ208"/>
    <mergeCell ref="FA207:FA208"/>
    <mergeCell ref="FB207:FB208"/>
    <mergeCell ref="FC207:FC208"/>
    <mergeCell ref="ER209:ER210"/>
    <mergeCell ref="ES209:ES210"/>
    <mergeCell ref="ET209:ET210"/>
    <mergeCell ref="EU209:EU210"/>
    <mergeCell ref="EV209:EV210"/>
    <mergeCell ref="EW209:EW210"/>
    <mergeCell ref="EX209:EX210"/>
    <mergeCell ref="EY209:EY210"/>
    <mergeCell ref="EZ209:EZ210"/>
    <mergeCell ref="FA209:FA210"/>
    <mergeCell ref="FB209:FB210"/>
    <mergeCell ref="FC209:FC210"/>
    <mergeCell ref="ER199:ER200"/>
    <mergeCell ref="ES199:ES200"/>
    <mergeCell ref="ET199:ET200"/>
    <mergeCell ref="EU199:EU200"/>
    <mergeCell ref="EV199:EV200"/>
    <mergeCell ref="EW199:EW200"/>
    <mergeCell ref="EX199:EX200"/>
    <mergeCell ref="EY199:EY200"/>
    <mergeCell ref="EZ199:EZ200"/>
    <mergeCell ref="FA199:FA200"/>
    <mergeCell ref="FB199:FB200"/>
    <mergeCell ref="FC199:FC200"/>
    <mergeCell ref="ER201:ER202"/>
    <mergeCell ref="ES201:ES202"/>
    <mergeCell ref="ET201:ET202"/>
    <mergeCell ref="EU201:EU202"/>
    <mergeCell ref="EV201:EV202"/>
    <mergeCell ref="EW201:EW202"/>
    <mergeCell ref="EX201:EX202"/>
    <mergeCell ref="EY201:EY202"/>
    <mergeCell ref="EZ201:EZ202"/>
    <mergeCell ref="FA201:FA202"/>
    <mergeCell ref="FB201:FB202"/>
    <mergeCell ref="FC201:FC202"/>
    <mergeCell ref="ER203:ER204"/>
    <mergeCell ref="ES203:ES204"/>
    <mergeCell ref="ET203:ET204"/>
    <mergeCell ref="EU203:EU204"/>
    <mergeCell ref="EV203:EV204"/>
    <mergeCell ref="EW203:EW204"/>
    <mergeCell ref="EX203:EX204"/>
    <mergeCell ref="EY203:EY204"/>
    <mergeCell ref="EZ203:EZ204"/>
    <mergeCell ref="FA203:FA204"/>
    <mergeCell ref="FB203:FB204"/>
    <mergeCell ref="FC203:FC204"/>
    <mergeCell ref="ER193:ER194"/>
    <mergeCell ref="ES193:ES194"/>
    <mergeCell ref="ET193:ET194"/>
    <mergeCell ref="EU193:EU194"/>
    <mergeCell ref="EV193:EV194"/>
    <mergeCell ref="EW193:EW194"/>
    <mergeCell ref="EX193:EX194"/>
    <mergeCell ref="EY193:EY194"/>
    <mergeCell ref="EZ193:EZ194"/>
    <mergeCell ref="FA193:FA194"/>
    <mergeCell ref="FB193:FB194"/>
    <mergeCell ref="FC193:FC194"/>
    <mergeCell ref="ER195:ER196"/>
    <mergeCell ref="ES195:ES196"/>
    <mergeCell ref="ET195:ET196"/>
    <mergeCell ref="EU195:EU196"/>
    <mergeCell ref="EV195:EV196"/>
    <mergeCell ref="EW195:EW196"/>
    <mergeCell ref="EX195:EX196"/>
    <mergeCell ref="EY195:EY196"/>
    <mergeCell ref="EZ195:EZ196"/>
    <mergeCell ref="FA195:FA196"/>
    <mergeCell ref="FB195:FB196"/>
    <mergeCell ref="FC195:FC196"/>
    <mergeCell ref="ER197:ER198"/>
    <mergeCell ref="ES197:ES198"/>
    <mergeCell ref="ET197:ET198"/>
    <mergeCell ref="EU197:EU198"/>
    <mergeCell ref="EV197:EV198"/>
    <mergeCell ref="EW197:EW198"/>
    <mergeCell ref="EX197:EX198"/>
    <mergeCell ref="EY197:EY198"/>
    <mergeCell ref="EZ197:EZ198"/>
    <mergeCell ref="FA197:FA198"/>
    <mergeCell ref="FB197:FB198"/>
    <mergeCell ref="FC197:FC198"/>
    <mergeCell ref="ER187:ER188"/>
    <mergeCell ref="ES187:ES188"/>
    <mergeCell ref="ET187:ET188"/>
    <mergeCell ref="EU187:EU188"/>
    <mergeCell ref="EV187:EV188"/>
    <mergeCell ref="EW187:EW188"/>
    <mergeCell ref="EX187:EX188"/>
    <mergeCell ref="EY187:EY188"/>
    <mergeCell ref="EZ187:EZ188"/>
    <mergeCell ref="FA187:FA188"/>
    <mergeCell ref="FB187:FB188"/>
    <mergeCell ref="FC187:FC188"/>
    <mergeCell ref="ER189:ER190"/>
    <mergeCell ref="ES189:ES190"/>
    <mergeCell ref="ET189:ET190"/>
    <mergeCell ref="EU189:EU190"/>
    <mergeCell ref="EV189:EV190"/>
    <mergeCell ref="EW189:EW190"/>
    <mergeCell ref="EX189:EX190"/>
    <mergeCell ref="EY189:EY190"/>
    <mergeCell ref="EZ189:EZ190"/>
    <mergeCell ref="FA189:FA190"/>
    <mergeCell ref="FB189:FB190"/>
    <mergeCell ref="FC189:FC190"/>
    <mergeCell ref="ER191:ER192"/>
    <mergeCell ref="ES191:ES192"/>
    <mergeCell ref="ET191:ET192"/>
    <mergeCell ref="EU191:EU192"/>
    <mergeCell ref="EV191:EV192"/>
    <mergeCell ref="EW191:EW192"/>
    <mergeCell ref="EX191:EX192"/>
    <mergeCell ref="EY191:EY192"/>
    <mergeCell ref="EZ191:EZ192"/>
    <mergeCell ref="FA191:FA192"/>
    <mergeCell ref="FB191:FB192"/>
    <mergeCell ref="FC191:FC192"/>
    <mergeCell ref="ER181:ER182"/>
    <mergeCell ref="ES181:ES182"/>
    <mergeCell ref="ET181:ET182"/>
    <mergeCell ref="EU181:EU182"/>
    <mergeCell ref="EV181:EV182"/>
    <mergeCell ref="EW181:EW182"/>
    <mergeCell ref="EX181:EX182"/>
    <mergeCell ref="EY181:EY182"/>
    <mergeCell ref="EZ181:EZ182"/>
    <mergeCell ref="FA181:FA182"/>
    <mergeCell ref="FB181:FB182"/>
    <mergeCell ref="FC181:FC182"/>
    <mergeCell ref="ER183:ER184"/>
    <mergeCell ref="ES183:ES184"/>
    <mergeCell ref="ET183:ET184"/>
    <mergeCell ref="EU183:EU184"/>
    <mergeCell ref="EV183:EV184"/>
    <mergeCell ref="EW183:EW184"/>
    <mergeCell ref="EX183:EX184"/>
    <mergeCell ref="EY183:EY184"/>
    <mergeCell ref="EZ183:EZ184"/>
    <mergeCell ref="FA183:FA184"/>
    <mergeCell ref="FB183:FB184"/>
    <mergeCell ref="FC183:FC184"/>
    <mergeCell ref="ER185:ER186"/>
    <mergeCell ref="ES185:ES186"/>
    <mergeCell ref="ET185:ET186"/>
    <mergeCell ref="EU185:EU186"/>
    <mergeCell ref="EV185:EV186"/>
    <mergeCell ref="EW185:EW186"/>
    <mergeCell ref="EX185:EX186"/>
    <mergeCell ref="EY185:EY186"/>
    <mergeCell ref="EZ185:EZ186"/>
    <mergeCell ref="FA185:FA186"/>
    <mergeCell ref="FB185:FB186"/>
    <mergeCell ref="FC185:FC186"/>
    <mergeCell ref="ER175:ER176"/>
    <mergeCell ref="ES175:ES176"/>
    <mergeCell ref="ET175:ET176"/>
    <mergeCell ref="EU175:EU176"/>
    <mergeCell ref="EV175:EV176"/>
    <mergeCell ref="EW175:EW176"/>
    <mergeCell ref="EX175:EX176"/>
    <mergeCell ref="EY175:EY176"/>
    <mergeCell ref="EZ175:EZ176"/>
    <mergeCell ref="FA175:FA176"/>
    <mergeCell ref="FB175:FB176"/>
    <mergeCell ref="FC175:FC176"/>
    <mergeCell ref="ER177:ER178"/>
    <mergeCell ref="ES177:ES178"/>
    <mergeCell ref="ET177:ET178"/>
    <mergeCell ref="EU177:EU178"/>
    <mergeCell ref="EV177:EV178"/>
    <mergeCell ref="EW177:EW178"/>
    <mergeCell ref="EX177:EX178"/>
    <mergeCell ref="EY177:EY178"/>
    <mergeCell ref="EZ177:EZ178"/>
    <mergeCell ref="FA177:FA178"/>
    <mergeCell ref="FB177:FB178"/>
    <mergeCell ref="FC177:FC178"/>
    <mergeCell ref="ER179:ER180"/>
    <mergeCell ref="ES179:ES180"/>
    <mergeCell ref="ET179:ET180"/>
    <mergeCell ref="EU179:EU180"/>
    <mergeCell ref="EV179:EV180"/>
    <mergeCell ref="EW179:EW180"/>
    <mergeCell ref="EX179:EX180"/>
    <mergeCell ref="EY179:EY180"/>
    <mergeCell ref="EZ179:EZ180"/>
    <mergeCell ref="FA179:FA180"/>
    <mergeCell ref="FB179:FB180"/>
    <mergeCell ref="FC179:FC180"/>
    <mergeCell ref="ER169:ER170"/>
    <mergeCell ref="ES169:ES170"/>
    <mergeCell ref="ET169:ET170"/>
    <mergeCell ref="EU169:EU170"/>
    <mergeCell ref="EV169:EV170"/>
    <mergeCell ref="EW169:EW170"/>
    <mergeCell ref="EX169:EX170"/>
    <mergeCell ref="EY169:EY170"/>
    <mergeCell ref="EZ169:EZ170"/>
    <mergeCell ref="FA169:FA170"/>
    <mergeCell ref="FB169:FB170"/>
    <mergeCell ref="FC169:FC170"/>
    <mergeCell ref="ER171:ER172"/>
    <mergeCell ref="ES171:ES172"/>
    <mergeCell ref="ET171:ET172"/>
    <mergeCell ref="EU171:EU172"/>
    <mergeCell ref="EV171:EV172"/>
    <mergeCell ref="EW171:EW172"/>
    <mergeCell ref="EX171:EX172"/>
    <mergeCell ref="EY171:EY172"/>
    <mergeCell ref="EZ171:EZ172"/>
    <mergeCell ref="FA171:FA172"/>
    <mergeCell ref="FB171:FB172"/>
    <mergeCell ref="FC171:FC172"/>
    <mergeCell ref="ER173:ER174"/>
    <mergeCell ref="ES173:ES174"/>
    <mergeCell ref="ET173:ET174"/>
    <mergeCell ref="EU173:EU174"/>
    <mergeCell ref="EV173:EV174"/>
    <mergeCell ref="EW173:EW174"/>
    <mergeCell ref="EX173:EX174"/>
    <mergeCell ref="EY173:EY174"/>
    <mergeCell ref="EZ173:EZ174"/>
    <mergeCell ref="FA173:FA174"/>
    <mergeCell ref="FB173:FB174"/>
    <mergeCell ref="FC173:FC174"/>
    <mergeCell ref="ER163:ER164"/>
    <mergeCell ref="ES163:ES164"/>
    <mergeCell ref="ET163:ET164"/>
    <mergeCell ref="EU163:EU164"/>
    <mergeCell ref="EV163:EV164"/>
    <mergeCell ref="EW163:EW164"/>
    <mergeCell ref="EX163:EX164"/>
    <mergeCell ref="EY163:EY164"/>
    <mergeCell ref="EZ163:EZ164"/>
    <mergeCell ref="FA163:FA164"/>
    <mergeCell ref="FB163:FB164"/>
    <mergeCell ref="FC163:FC164"/>
    <mergeCell ref="ER165:ER166"/>
    <mergeCell ref="ES165:ES166"/>
    <mergeCell ref="ET165:ET166"/>
    <mergeCell ref="EU165:EU166"/>
    <mergeCell ref="EV165:EV166"/>
    <mergeCell ref="EW165:EW166"/>
    <mergeCell ref="EX165:EX166"/>
    <mergeCell ref="EY165:EY166"/>
    <mergeCell ref="EZ165:EZ166"/>
    <mergeCell ref="FA165:FA166"/>
    <mergeCell ref="FB165:FB166"/>
    <mergeCell ref="FC165:FC166"/>
    <mergeCell ref="ER167:ER168"/>
    <mergeCell ref="ES167:ES168"/>
    <mergeCell ref="ET167:ET168"/>
    <mergeCell ref="EU167:EU168"/>
    <mergeCell ref="EV167:EV168"/>
    <mergeCell ref="EW167:EW168"/>
    <mergeCell ref="EX167:EX168"/>
    <mergeCell ref="EY167:EY168"/>
    <mergeCell ref="EZ167:EZ168"/>
    <mergeCell ref="FA167:FA168"/>
    <mergeCell ref="FB167:FB168"/>
    <mergeCell ref="FC167:FC168"/>
    <mergeCell ref="ER157:ER158"/>
    <mergeCell ref="ES157:ES158"/>
    <mergeCell ref="ET157:ET158"/>
    <mergeCell ref="EU157:EU158"/>
    <mergeCell ref="EV157:EV158"/>
    <mergeCell ref="EW157:EW158"/>
    <mergeCell ref="EX157:EX158"/>
    <mergeCell ref="EY157:EY158"/>
    <mergeCell ref="EZ157:EZ158"/>
    <mergeCell ref="FA157:FA158"/>
    <mergeCell ref="FB157:FB158"/>
    <mergeCell ref="FC157:FC158"/>
    <mergeCell ref="ER159:ER160"/>
    <mergeCell ref="ES159:ES160"/>
    <mergeCell ref="ET159:ET160"/>
    <mergeCell ref="EU159:EU160"/>
    <mergeCell ref="EV159:EV160"/>
    <mergeCell ref="EW159:EW160"/>
    <mergeCell ref="EX159:EX160"/>
    <mergeCell ref="EY159:EY160"/>
    <mergeCell ref="EZ159:EZ160"/>
    <mergeCell ref="FA159:FA160"/>
    <mergeCell ref="FB159:FB160"/>
    <mergeCell ref="FC159:FC160"/>
    <mergeCell ref="ER161:ER162"/>
    <mergeCell ref="ES161:ES162"/>
    <mergeCell ref="ET161:ET162"/>
    <mergeCell ref="EU161:EU162"/>
    <mergeCell ref="EV161:EV162"/>
    <mergeCell ref="EW161:EW162"/>
    <mergeCell ref="EX161:EX162"/>
    <mergeCell ref="EY161:EY162"/>
    <mergeCell ref="EZ161:EZ162"/>
    <mergeCell ref="FA161:FA162"/>
    <mergeCell ref="FB161:FB162"/>
    <mergeCell ref="FC161:FC162"/>
    <mergeCell ref="ER151:ER152"/>
    <mergeCell ref="ES151:ES152"/>
    <mergeCell ref="ET151:ET152"/>
    <mergeCell ref="EU151:EU152"/>
    <mergeCell ref="EV151:EV152"/>
    <mergeCell ref="EW151:EW152"/>
    <mergeCell ref="EX151:EX152"/>
    <mergeCell ref="EY151:EY152"/>
    <mergeCell ref="EZ151:EZ152"/>
    <mergeCell ref="FA151:FA152"/>
    <mergeCell ref="FB151:FB152"/>
    <mergeCell ref="FC151:FC152"/>
    <mergeCell ref="ER153:ER154"/>
    <mergeCell ref="ES153:ES154"/>
    <mergeCell ref="ET153:ET154"/>
    <mergeCell ref="EU153:EU154"/>
    <mergeCell ref="EV153:EV154"/>
    <mergeCell ref="EW153:EW154"/>
    <mergeCell ref="EX153:EX154"/>
    <mergeCell ref="EY153:EY154"/>
    <mergeCell ref="EZ153:EZ154"/>
    <mergeCell ref="FA153:FA154"/>
    <mergeCell ref="FB153:FB154"/>
    <mergeCell ref="FC153:FC154"/>
    <mergeCell ref="ER155:ER156"/>
    <mergeCell ref="ES155:ES156"/>
    <mergeCell ref="ET155:ET156"/>
    <mergeCell ref="EU155:EU156"/>
    <mergeCell ref="EV155:EV156"/>
    <mergeCell ref="EW155:EW156"/>
    <mergeCell ref="EX155:EX156"/>
    <mergeCell ref="EY155:EY156"/>
    <mergeCell ref="EZ155:EZ156"/>
    <mergeCell ref="FA155:FA156"/>
    <mergeCell ref="FB155:FB156"/>
    <mergeCell ref="FC155:FC156"/>
    <mergeCell ref="ER145:ER146"/>
    <mergeCell ref="ES145:ES146"/>
    <mergeCell ref="ET145:ET146"/>
    <mergeCell ref="EU145:EU146"/>
    <mergeCell ref="EV145:EV146"/>
    <mergeCell ref="EW145:EW146"/>
    <mergeCell ref="EX145:EX146"/>
    <mergeCell ref="EY145:EY146"/>
    <mergeCell ref="EZ145:EZ146"/>
    <mergeCell ref="FA145:FA146"/>
    <mergeCell ref="FB145:FB146"/>
    <mergeCell ref="FC145:FC146"/>
    <mergeCell ref="ER147:ER148"/>
    <mergeCell ref="ES147:ES148"/>
    <mergeCell ref="ET147:ET148"/>
    <mergeCell ref="EU147:EU148"/>
    <mergeCell ref="EV147:EV148"/>
    <mergeCell ref="EW147:EW148"/>
    <mergeCell ref="EX147:EX148"/>
    <mergeCell ref="EY147:EY148"/>
    <mergeCell ref="EZ147:EZ148"/>
    <mergeCell ref="FA147:FA148"/>
    <mergeCell ref="FB147:FB148"/>
    <mergeCell ref="FC147:FC148"/>
    <mergeCell ref="ER149:ER150"/>
    <mergeCell ref="ES149:ES150"/>
    <mergeCell ref="ET149:ET150"/>
    <mergeCell ref="EU149:EU150"/>
    <mergeCell ref="EV149:EV150"/>
    <mergeCell ref="EW149:EW150"/>
    <mergeCell ref="EX149:EX150"/>
    <mergeCell ref="EY149:EY150"/>
    <mergeCell ref="EZ149:EZ150"/>
    <mergeCell ref="FA149:FA150"/>
    <mergeCell ref="FB149:FB150"/>
    <mergeCell ref="FC149:FC150"/>
    <mergeCell ref="ER139:ER140"/>
    <mergeCell ref="ES139:ES140"/>
    <mergeCell ref="ET139:ET140"/>
    <mergeCell ref="EU139:EU140"/>
    <mergeCell ref="EV139:EV140"/>
    <mergeCell ref="EW139:EW140"/>
    <mergeCell ref="EX139:EX140"/>
    <mergeCell ref="EY139:EY140"/>
    <mergeCell ref="EZ139:EZ140"/>
    <mergeCell ref="FA139:FA140"/>
    <mergeCell ref="FB139:FB140"/>
    <mergeCell ref="FC139:FC140"/>
    <mergeCell ref="ER141:ER142"/>
    <mergeCell ref="ES141:ES142"/>
    <mergeCell ref="ET141:ET142"/>
    <mergeCell ref="EU141:EU142"/>
    <mergeCell ref="EV141:EV142"/>
    <mergeCell ref="EW141:EW142"/>
    <mergeCell ref="EX141:EX142"/>
    <mergeCell ref="EY141:EY142"/>
    <mergeCell ref="EZ141:EZ142"/>
    <mergeCell ref="FA141:FA142"/>
    <mergeCell ref="FB141:FB142"/>
    <mergeCell ref="FC141:FC142"/>
    <mergeCell ref="ER143:ER144"/>
    <mergeCell ref="ES143:ES144"/>
    <mergeCell ref="ET143:ET144"/>
    <mergeCell ref="EU143:EU144"/>
    <mergeCell ref="EV143:EV144"/>
    <mergeCell ref="EW143:EW144"/>
    <mergeCell ref="EX143:EX144"/>
    <mergeCell ref="EY143:EY144"/>
    <mergeCell ref="EZ143:EZ144"/>
    <mergeCell ref="FA143:FA144"/>
    <mergeCell ref="FB143:FB144"/>
    <mergeCell ref="FC143:FC144"/>
    <mergeCell ref="ER133:ER134"/>
    <mergeCell ref="ES133:ES134"/>
    <mergeCell ref="ET133:ET134"/>
    <mergeCell ref="EU133:EU134"/>
    <mergeCell ref="EV133:EV134"/>
    <mergeCell ref="EW133:EW134"/>
    <mergeCell ref="EX133:EX134"/>
    <mergeCell ref="EY133:EY134"/>
    <mergeCell ref="EZ133:EZ134"/>
    <mergeCell ref="FA133:FA134"/>
    <mergeCell ref="FB133:FB134"/>
    <mergeCell ref="FC133:FC134"/>
    <mergeCell ref="ER135:ER136"/>
    <mergeCell ref="ES135:ES136"/>
    <mergeCell ref="ET135:ET136"/>
    <mergeCell ref="EU135:EU136"/>
    <mergeCell ref="EV135:EV136"/>
    <mergeCell ref="EW135:EW136"/>
    <mergeCell ref="EX135:EX136"/>
    <mergeCell ref="EY135:EY136"/>
    <mergeCell ref="EZ135:EZ136"/>
    <mergeCell ref="FA135:FA136"/>
    <mergeCell ref="FB135:FB136"/>
    <mergeCell ref="FC135:FC136"/>
    <mergeCell ref="ER137:ER138"/>
    <mergeCell ref="ES137:ES138"/>
    <mergeCell ref="ET137:ET138"/>
    <mergeCell ref="EU137:EU138"/>
    <mergeCell ref="EV137:EV138"/>
    <mergeCell ref="EW137:EW138"/>
    <mergeCell ref="EX137:EX138"/>
    <mergeCell ref="EY137:EY138"/>
    <mergeCell ref="EZ137:EZ138"/>
    <mergeCell ref="FA137:FA138"/>
    <mergeCell ref="FB137:FB138"/>
    <mergeCell ref="FC137:FC138"/>
    <mergeCell ref="ER127:ER128"/>
    <mergeCell ref="ES127:ES128"/>
    <mergeCell ref="ET127:ET128"/>
    <mergeCell ref="EU127:EU128"/>
    <mergeCell ref="EV127:EV128"/>
    <mergeCell ref="EW127:EW128"/>
    <mergeCell ref="EX127:EX128"/>
    <mergeCell ref="EY127:EY128"/>
    <mergeCell ref="EZ127:EZ128"/>
    <mergeCell ref="FA127:FA128"/>
    <mergeCell ref="FB127:FB128"/>
    <mergeCell ref="FC127:FC128"/>
    <mergeCell ref="ER129:ER130"/>
    <mergeCell ref="ES129:ES130"/>
    <mergeCell ref="ET129:ET130"/>
    <mergeCell ref="EU129:EU130"/>
    <mergeCell ref="EV129:EV130"/>
    <mergeCell ref="EW129:EW130"/>
    <mergeCell ref="EX129:EX130"/>
    <mergeCell ref="EY129:EY130"/>
    <mergeCell ref="EZ129:EZ130"/>
    <mergeCell ref="FA129:FA130"/>
    <mergeCell ref="FB129:FB130"/>
    <mergeCell ref="FC129:FC130"/>
    <mergeCell ref="ER131:ER132"/>
    <mergeCell ref="ES131:ES132"/>
    <mergeCell ref="ET131:ET132"/>
    <mergeCell ref="EU131:EU132"/>
    <mergeCell ref="EV131:EV132"/>
    <mergeCell ref="EW131:EW132"/>
    <mergeCell ref="EX131:EX132"/>
    <mergeCell ref="EY131:EY132"/>
    <mergeCell ref="EZ131:EZ132"/>
    <mergeCell ref="FA131:FA132"/>
    <mergeCell ref="FB131:FB132"/>
    <mergeCell ref="FC131:FC132"/>
    <mergeCell ref="ER121:ER122"/>
    <mergeCell ref="ES121:ES122"/>
    <mergeCell ref="ET121:ET122"/>
    <mergeCell ref="EU121:EU122"/>
    <mergeCell ref="EV121:EV122"/>
    <mergeCell ref="EW121:EW122"/>
    <mergeCell ref="EX121:EX122"/>
    <mergeCell ref="EY121:EY122"/>
    <mergeCell ref="EZ121:EZ122"/>
    <mergeCell ref="FA121:FA122"/>
    <mergeCell ref="FB121:FB122"/>
    <mergeCell ref="FC121:FC122"/>
    <mergeCell ref="ER123:ER124"/>
    <mergeCell ref="ES123:ES124"/>
    <mergeCell ref="ET123:ET124"/>
    <mergeCell ref="EU123:EU124"/>
    <mergeCell ref="EV123:EV124"/>
    <mergeCell ref="EW123:EW124"/>
    <mergeCell ref="EX123:EX124"/>
    <mergeCell ref="EY123:EY124"/>
    <mergeCell ref="EZ123:EZ124"/>
    <mergeCell ref="FA123:FA124"/>
    <mergeCell ref="FB123:FB124"/>
    <mergeCell ref="FC123:FC124"/>
    <mergeCell ref="ER125:ER126"/>
    <mergeCell ref="ES125:ES126"/>
    <mergeCell ref="ET125:ET126"/>
    <mergeCell ref="EU125:EU126"/>
    <mergeCell ref="EV125:EV126"/>
    <mergeCell ref="EW125:EW126"/>
    <mergeCell ref="EX125:EX126"/>
    <mergeCell ref="EY125:EY126"/>
    <mergeCell ref="EZ125:EZ126"/>
    <mergeCell ref="FA125:FA126"/>
    <mergeCell ref="FB125:FB126"/>
    <mergeCell ref="FC125:FC126"/>
    <mergeCell ref="ER115:ER116"/>
    <mergeCell ref="ES115:ES116"/>
    <mergeCell ref="ET115:ET116"/>
    <mergeCell ref="EU115:EU116"/>
    <mergeCell ref="EV115:EV116"/>
    <mergeCell ref="EW115:EW116"/>
    <mergeCell ref="EX115:EX116"/>
    <mergeCell ref="EY115:EY116"/>
    <mergeCell ref="EZ115:EZ116"/>
    <mergeCell ref="FA115:FA116"/>
    <mergeCell ref="FB115:FB116"/>
    <mergeCell ref="FC115:FC116"/>
    <mergeCell ref="ER117:ER118"/>
    <mergeCell ref="ES117:ES118"/>
    <mergeCell ref="ET117:ET118"/>
    <mergeCell ref="EU117:EU118"/>
    <mergeCell ref="EV117:EV118"/>
    <mergeCell ref="EW117:EW118"/>
    <mergeCell ref="EX117:EX118"/>
    <mergeCell ref="EY117:EY118"/>
    <mergeCell ref="EZ117:EZ118"/>
    <mergeCell ref="FA117:FA118"/>
    <mergeCell ref="FB117:FB118"/>
    <mergeCell ref="FC117:FC118"/>
    <mergeCell ref="ER119:ER120"/>
    <mergeCell ref="ES119:ES120"/>
    <mergeCell ref="ET119:ET120"/>
    <mergeCell ref="EU119:EU120"/>
    <mergeCell ref="EV119:EV120"/>
    <mergeCell ref="EW119:EW120"/>
    <mergeCell ref="EX119:EX120"/>
    <mergeCell ref="EY119:EY120"/>
    <mergeCell ref="EZ119:EZ120"/>
    <mergeCell ref="FA119:FA120"/>
    <mergeCell ref="FB119:FB120"/>
    <mergeCell ref="FC119:FC120"/>
    <mergeCell ref="ER113:ER114"/>
    <mergeCell ref="ES113:ES114"/>
    <mergeCell ref="ET113:ET114"/>
    <mergeCell ref="EU113:EU114"/>
    <mergeCell ref="EV113:EV114"/>
    <mergeCell ref="EW113:EW114"/>
    <mergeCell ref="EX113:EX114"/>
    <mergeCell ref="EY113:EY114"/>
    <mergeCell ref="EZ113:EZ114"/>
    <mergeCell ref="FA113:FA114"/>
    <mergeCell ref="FB113:FB114"/>
    <mergeCell ref="FC113:FC114"/>
    <mergeCell ref="ER107:ER108"/>
    <mergeCell ref="ES107:ES108"/>
    <mergeCell ref="ET107:ET108"/>
    <mergeCell ref="EU107:EU108"/>
    <mergeCell ref="EV107:EV108"/>
    <mergeCell ref="EW107:EW108"/>
    <mergeCell ref="EX107:EX108"/>
    <mergeCell ref="EY107:EY108"/>
    <mergeCell ref="EZ107:EZ108"/>
    <mergeCell ref="FA107:FA108"/>
    <mergeCell ref="FB107:FB108"/>
    <mergeCell ref="FC107:FC108"/>
    <mergeCell ref="ER109:ER110"/>
    <mergeCell ref="ES109:ES110"/>
    <mergeCell ref="ET109:ET110"/>
    <mergeCell ref="EU109:EU110"/>
    <mergeCell ref="EV109:EV110"/>
    <mergeCell ref="EW109:EW110"/>
    <mergeCell ref="EX109:EX110"/>
    <mergeCell ref="EY109:EY110"/>
    <mergeCell ref="EZ109:EZ110"/>
    <mergeCell ref="FA109:FA110"/>
    <mergeCell ref="FB109:FB110"/>
    <mergeCell ref="FC109:FC110"/>
    <mergeCell ref="ER111:ER112"/>
    <mergeCell ref="ES111:ES112"/>
    <mergeCell ref="ET111:ET112"/>
    <mergeCell ref="EU111:EU112"/>
    <mergeCell ref="EV111:EV112"/>
    <mergeCell ref="EW111:EW112"/>
    <mergeCell ref="EX111:EX112"/>
    <mergeCell ref="EY111:EY112"/>
    <mergeCell ref="EZ111:EZ112"/>
    <mergeCell ref="FA111:FA112"/>
    <mergeCell ref="FB111:FB112"/>
    <mergeCell ref="FC111:FC112"/>
    <mergeCell ref="ER101:ER102"/>
    <mergeCell ref="ES101:ES102"/>
    <mergeCell ref="ET101:ET102"/>
    <mergeCell ref="EU101:EU102"/>
    <mergeCell ref="EV101:EV102"/>
    <mergeCell ref="EW101:EW102"/>
    <mergeCell ref="EX101:EX102"/>
    <mergeCell ref="EY101:EY102"/>
    <mergeCell ref="EZ101:EZ102"/>
    <mergeCell ref="FA101:FA102"/>
    <mergeCell ref="FB101:FB102"/>
    <mergeCell ref="FC101:FC102"/>
    <mergeCell ref="ER103:ER104"/>
    <mergeCell ref="ES103:ES104"/>
    <mergeCell ref="ET103:ET104"/>
    <mergeCell ref="EU103:EU104"/>
    <mergeCell ref="EV103:EV104"/>
    <mergeCell ref="EW103:EW104"/>
    <mergeCell ref="EX103:EX104"/>
    <mergeCell ref="EY103:EY104"/>
    <mergeCell ref="EZ103:EZ104"/>
    <mergeCell ref="FA103:FA104"/>
    <mergeCell ref="FB103:FB104"/>
    <mergeCell ref="FC103:FC104"/>
    <mergeCell ref="ER105:ER106"/>
    <mergeCell ref="ES105:ES106"/>
    <mergeCell ref="ET105:ET106"/>
    <mergeCell ref="EU105:EU106"/>
    <mergeCell ref="EV105:EV106"/>
    <mergeCell ref="EW105:EW106"/>
    <mergeCell ref="EX105:EX106"/>
    <mergeCell ref="EY105:EY106"/>
    <mergeCell ref="EZ105:EZ106"/>
    <mergeCell ref="FA105:FA106"/>
    <mergeCell ref="FB105:FB106"/>
    <mergeCell ref="FC105:FC106"/>
    <mergeCell ref="ER95:ER96"/>
    <mergeCell ref="ES95:ES96"/>
    <mergeCell ref="ET95:ET96"/>
    <mergeCell ref="EU95:EU96"/>
    <mergeCell ref="EV95:EV96"/>
    <mergeCell ref="EW95:EW96"/>
    <mergeCell ref="EX95:EX96"/>
    <mergeCell ref="EY95:EY96"/>
    <mergeCell ref="EZ95:EZ96"/>
    <mergeCell ref="FA95:FA96"/>
    <mergeCell ref="FB95:FB96"/>
    <mergeCell ref="FC95:FC96"/>
    <mergeCell ref="ER97:ER98"/>
    <mergeCell ref="ES97:ES98"/>
    <mergeCell ref="ET97:ET98"/>
    <mergeCell ref="EU97:EU98"/>
    <mergeCell ref="EV97:EV98"/>
    <mergeCell ref="EW97:EW98"/>
    <mergeCell ref="EX97:EX98"/>
    <mergeCell ref="EY97:EY98"/>
    <mergeCell ref="EZ97:EZ98"/>
    <mergeCell ref="FA97:FA98"/>
    <mergeCell ref="FB97:FB98"/>
    <mergeCell ref="FC97:FC98"/>
    <mergeCell ref="ER99:ER100"/>
    <mergeCell ref="ES99:ES100"/>
    <mergeCell ref="ET99:ET100"/>
    <mergeCell ref="EU99:EU100"/>
    <mergeCell ref="EV99:EV100"/>
    <mergeCell ref="EW99:EW100"/>
    <mergeCell ref="EX99:EX100"/>
    <mergeCell ref="EY99:EY100"/>
    <mergeCell ref="EZ99:EZ100"/>
    <mergeCell ref="FA99:FA100"/>
    <mergeCell ref="FB99:FB100"/>
    <mergeCell ref="FC99:FC100"/>
    <mergeCell ref="ER89:ER90"/>
    <mergeCell ref="ES89:ES90"/>
    <mergeCell ref="ET89:ET90"/>
    <mergeCell ref="EU89:EU90"/>
    <mergeCell ref="EV89:EV90"/>
    <mergeCell ref="EW89:EW90"/>
    <mergeCell ref="EX89:EX90"/>
    <mergeCell ref="EY89:EY90"/>
    <mergeCell ref="EZ89:EZ90"/>
    <mergeCell ref="FA89:FA90"/>
    <mergeCell ref="FB89:FB90"/>
    <mergeCell ref="FC89:FC90"/>
    <mergeCell ref="ER91:ER92"/>
    <mergeCell ref="ES91:ES92"/>
    <mergeCell ref="ET91:ET92"/>
    <mergeCell ref="EU91:EU92"/>
    <mergeCell ref="EV91:EV92"/>
    <mergeCell ref="EW91:EW92"/>
    <mergeCell ref="EX91:EX92"/>
    <mergeCell ref="EY91:EY92"/>
    <mergeCell ref="EZ91:EZ92"/>
    <mergeCell ref="FA91:FA92"/>
    <mergeCell ref="FB91:FB92"/>
    <mergeCell ref="FC91:FC92"/>
    <mergeCell ref="ER93:ER94"/>
    <mergeCell ref="ES93:ES94"/>
    <mergeCell ref="ET93:ET94"/>
    <mergeCell ref="EU93:EU94"/>
    <mergeCell ref="EV93:EV94"/>
    <mergeCell ref="EW93:EW94"/>
    <mergeCell ref="EX93:EX94"/>
    <mergeCell ref="EY93:EY94"/>
    <mergeCell ref="EZ93:EZ94"/>
    <mergeCell ref="FA93:FA94"/>
    <mergeCell ref="FB93:FB94"/>
    <mergeCell ref="FC93:FC94"/>
    <mergeCell ref="ER83:ER84"/>
    <mergeCell ref="ES83:ES84"/>
    <mergeCell ref="ET83:ET84"/>
    <mergeCell ref="EU83:EU84"/>
    <mergeCell ref="EV83:EV84"/>
    <mergeCell ref="EW83:EW84"/>
    <mergeCell ref="EX83:EX84"/>
    <mergeCell ref="EY83:EY84"/>
    <mergeCell ref="EZ83:EZ84"/>
    <mergeCell ref="FA83:FA84"/>
    <mergeCell ref="FB83:FB84"/>
    <mergeCell ref="FC83:FC84"/>
    <mergeCell ref="ER85:ER86"/>
    <mergeCell ref="ES85:ES86"/>
    <mergeCell ref="ET85:ET86"/>
    <mergeCell ref="EU85:EU86"/>
    <mergeCell ref="EV85:EV86"/>
    <mergeCell ref="EW85:EW86"/>
    <mergeCell ref="EX85:EX86"/>
    <mergeCell ref="EY85:EY86"/>
    <mergeCell ref="EZ85:EZ86"/>
    <mergeCell ref="FA85:FA86"/>
    <mergeCell ref="FB85:FB86"/>
    <mergeCell ref="FC85:FC86"/>
    <mergeCell ref="ER87:ER88"/>
    <mergeCell ref="ES87:ES88"/>
    <mergeCell ref="ET87:ET88"/>
    <mergeCell ref="EU87:EU88"/>
    <mergeCell ref="EV87:EV88"/>
    <mergeCell ref="EW87:EW88"/>
    <mergeCell ref="EX87:EX88"/>
    <mergeCell ref="EY87:EY88"/>
    <mergeCell ref="EZ87:EZ88"/>
    <mergeCell ref="FA87:FA88"/>
    <mergeCell ref="FB87:FB88"/>
    <mergeCell ref="FC87:FC88"/>
    <mergeCell ref="ER79:ER80"/>
    <mergeCell ref="ES79:ES80"/>
    <mergeCell ref="ET79:ET80"/>
    <mergeCell ref="EU79:EU80"/>
    <mergeCell ref="EV79:EV80"/>
    <mergeCell ref="EW79:EW80"/>
    <mergeCell ref="EX79:EX80"/>
    <mergeCell ref="EY79:EY80"/>
    <mergeCell ref="EZ79:EZ80"/>
    <mergeCell ref="FA79:FA80"/>
    <mergeCell ref="FB79:FB80"/>
    <mergeCell ref="FC79:FC80"/>
    <mergeCell ref="ER81:ER82"/>
    <mergeCell ref="ES81:ES82"/>
    <mergeCell ref="ET81:ET82"/>
    <mergeCell ref="EU81:EU82"/>
    <mergeCell ref="EV81:EV82"/>
    <mergeCell ref="EW81:EW82"/>
    <mergeCell ref="EX81:EX82"/>
    <mergeCell ref="EY81:EY82"/>
    <mergeCell ref="EZ81:EZ82"/>
    <mergeCell ref="FA81:FA82"/>
    <mergeCell ref="FB81:FB82"/>
    <mergeCell ref="FC81:FC82"/>
    <mergeCell ref="ER73:ER74"/>
    <mergeCell ref="ES73:ES74"/>
    <mergeCell ref="ET73:ET74"/>
    <mergeCell ref="EU73:EU74"/>
    <mergeCell ref="EV73:EV74"/>
    <mergeCell ref="EW73:EW74"/>
    <mergeCell ref="EX73:EX74"/>
    <mergeCell ref="EY73:EY74"/>
    <mergeCell ref="EZ73:EZ74"/>
    <mergeCell ref="FA73:FA74"/>
    <mergeCell ref="FB73:FB74"/>
    <mergeCell ref="FC73:FC74"/>
    <mergeCell ref="ER75:ER76"/>
    <mergeCell ref="ES75:ES76"/>
    <mergeCell ref="ET75:ET76"/>
    <mergeCell ref="EU75:EU76"/>
    <mergeCell ref="EV75:EV76"/>
    <mergeCell ref="EW75:EW76"/>
    <mergeCell ref="EX75:EX76"/>
    <mergeCell ref="EY75:EY76"/>
    <mergeCell ref="EZ75:EZ76"/>
    <mergeCell ref="FA75:FA76"/>
    <mergeCell ref="FB75:FB76"/>
    <mergeCell ref="FC75:FC76"/>
    <mergeCell ref="ER77:ER78"/>
    <mergeCell ref="ES77:ES78"/>
    <mergeCell ref="ET77:ET78"/>
    <mergeCell ref="EU77:EU78"/>
    <mergeCell ref="EV77:EV78"/>
    <mergeCell ref="EW77:EW78"/>
    <mergeCell ref="EX77:EX78"/>
    <mergeCell ref="EY77:EY78"/>
    <mergeCell ref="EZ77:EZ78"/>
    <mergeCell ref="FA77:FA78"/>
    <mergeCell ref="FB77:FB78"/>
    <mergeCell ref="FC77:FC78"/>
    <mergeCell ref="ER67:ER68"/>
    <mergeCell ref="ES67:ES68"/>
    <mergeCell ref="ET67:ET68"/>
    <mergeCell ref="EU67:EU68"/>
    <mergeCell ref="EV67:EV68"/>
    <mergeCell ref="EW67:EW68"/>
    <mergeCell ref="EX67:EX68"/>
    <mergeCell ref="EY67:EY68"/>
    <mergeCell ref="EZ67:EZ68"/>
    <mergeCell ref="FA67:FA68"/>
    <mergeCell ref="FB67:FB68"/>
    <mergeCell ref="FC67:FC68"/>
    <mergeCell ref="ER69:ER70"/>
    <mergeCell ref="ES69:ES70"/>
    <mergeCell ref="ET69:ET70"/>
    <mergeCell ref="EU69:EU70"/>
    <mergeCell ref="EV69:EV70"/>
    <mergeCell ref="EW69:EW70"/>
    <mergeCell ref="EX69:EX70"/>
    <mergeCell ref="EY69:EY70"/>
    <mergeCell ref="EZ69:EZ70"/>
    <mergeCell ref="FA69:FA70"/>
    <mergeCell ref="FB69:FB70"/>
    <mergeCell ref="FC69:FC70"/>
    <mergeCell ref="ER71:ER72"/>
    <mergeCell ref="ES71:ES72"/>
    <mergeCell ref="ET71:ET72"/>
    <mergeCell ref="EU71:EU72"/>
    <mergeCell ref="EV71:EV72"/>
    <mergeCell ref="EW71:EW72"/>
    <mergeCell ref="EX71:EX72"/>
    <mergeCell ref="EY71:EY72"/>
    <mergeCell ref="EZ71:EZ72"/>
    <mergeCell ref="FA71:FA72"/>
    <mergeCell ref="FB71:FB72"/>
    <mergeCell ref="FC71:FC72"/>
    <mergeCell ref="ER61:ER62"/>
    <mergeCell ref="ES61:ES62"/>
    <mergeCell ref="ET61:ET62"/>
    <mergeCell ref="EU61:EU62"/>
    <mergeCell ref="EV61:EV62"/>
    <mergeCell ref="EW61:EW62"/>
    <mergeCell ref="EX61:EX62"/>
    <mergeCell ref="EY61:EY62"/>
    <mergeCell ref="EZ61:EZ62"/>
    <mergeCell ref="FA61:FA62"/>
    <mergeCell ref="FB61:FB62"/>
    <mergeCell ref="FC61:FC62"/>
    <mergeCell ref="ER63:ER64"/>
    <mergeCell ref="ES63:ES64"/>
    <mergeCell ref="ET63:ET64"/>
    <mergeCell ref="EU63:EU64"/>
    <mergeCell ref="EV63:EV64"/>
    <mergeCell ref="EW63:EW64"/>
    <mergeCell ref="EX63:EX64"/>
    <mergeCell ref="EY63:EY64"/>
    <mergeCell ref="EZ63:EZ64"/>
    <mergeCell ref="FA63:FA64"/>
    <mergeCell ref="FB63:FB64"/>
    <mergeCell ref="FC63:FC64"/>
    <mergeCell ref="ER65:ER66"/>
    <mergeCell ref="ES65:ES66"/>
    <mergeCell ref="ET65:ET66"/>
    <mergeCell ref="EU65:EU66"/>
    <mergeCell ref="EV65:EV66"/>
    <mergeCell ref="EW65:EW66"/>
    <mergeCell ref="EX65:EX66"/>
    <mergeCell ref="EY65:EY66"/>
    <mergeCell ref="EZ65:EZ66"/>
    <mergeCell ref="FA65:FA66"/>
    <mergeCell ref="FB65:FB66"/>
    <mergeCell ref="FC65:FC66"/>
    <mergeCell ref="ER55:ER56"/>
    <mergeCell ref="ES55:ES56"/>
    <mergeCell ref="ET55:ET56"/>
    <mergeCell ref="EU55:EU56"/>
    <mergeCell ref="EV55:EV56"/>
    <mergeCell ref="EW55:EW56"/>
    <mergeCell ref="EX55:EX56"/>
    <mergeCell ref="EY55:EY56"/>
    <mergeCell ref="EZ55:EZ56"/>
    <mergeCell ref="FA55:FA56"/>
    <mergeCell ref="FB55:FB56"/>
    <mergeCell ref="FC55:FC56"/>
    <mergeCell ref="ER57:ER58"/>
    <mergeCell ref="ES57:ES58"/>
    <mergeCell ref="ET57:ET58"/>
    <mergeCell ref="EU57:EU58"/>
    <mergeCell ref="EV57:EV58"/>
    <mergeCell ref="EW57:EW58"/>
    <mergeCell ref="EX57:EX58"/>
    <mergeCell ref="EY57:EY58"/>
    <mergeCell ref="EZ57:EZ58"/>
    <mergeCell ref="FA57:FA58"/>
    <mergeCell ref="FB57:FB58"/>
    <mergeCell ref="FC57:FC58"/>
    <mergeCell ref="ER59:ER60"/>
    <mergeCell ref="ES59:ES60"/>
    <mergeCell ref="ET59:ET60"/>
    <mergeCell ref="EU59:EU60"/>
    <mergeCell ref="EV59:EV60"/>
    <mergeCell ref="EW59:EW60"/>
    <mergeCell ref="EX59:EX60"/>
    <mergeCell ref="EY59:EY60"/>
    <mergeCell ref="EZ59:EZ60"/>
    <mergeCell ref="FA59:FA60"/>
    <mergeCell ref="FB59:FB60"/>
    <mergeCell ref="FC59:FC60"/>
    <mergeCell ref="ER49:ER50"/>
    <mergeCell ref="ES49:ES50"/>
    <mergeCell ref="ET49:ET50"/>
    <mergeCell ref="EU49:EU50"/>
    <mergeCell ref="EV49:EV50"/>
    <mergeCell ref="EW49:EW50"/>
    <mergeCell ref="EX49:EX50"/>
    <mergeCell ref="EY49:EY50"/>
    <mergeCell ref="EZ49:EZ50"/>
    <mergeCell ref="FA49:FA50"/>
    <mergeCell ref="FB49:FB50"/>
    <mergeCell ref="FC49:FC50"/>
    <mergeCell ref="ER51:ER52"/>
    <mergeCell ref="ES51:ES52"/>
    <mergeCell ref="ET51:ET52"/>
    <mergeCell ref="EU51:EU52"/>
    <mergeCell ref="EV51:EV52"/>
    <mergeCell ref="EW51:EW52"/>
    <mergeCell ref="EX51:EX52"/>
    <mergeCell ref="EY51:EY52"/>
    <mergeCell ref="EZ51:EZ52"/>
    <mergeCell ref="FA51:FA52"/>
    <mergeCell ref="FB51:FB52"/>
    <mergeCell ref="FC51:FC52"/>
    <mergeCell ref="ER53:ER54"/>
    <mergeCell ref="ES53:ES54"/>
    <mergeCell ref="ET53:ET54"/>
    <mergeCell ref="EU53:EU54"/>
    <mergeCell ref="EV53:EV54"/>
    <mergeCell ref="EW53:EW54"/>
    <mergeCell ref="EX53:EX54"/>
    <mergeCell ref="EY53:EY54"/>
    <mergeCell ref="EZ53:EZ54"/>
    <mergeCell ref="FA53:FA54"/>
    <mergeCell ref="FB53:FB54"/>
    <mergeCell ref="FC53:FC54"/>
    <mergeCell ref="ER43:ER44"/>
    <mergeCell ref="ES43:ES44"/>
    <mergeCell ref="ET43:ET44"/>
    <mergeCell ref="EU43:EU44"/>
    <mergeCell ref="EV43:EV44"/>
    <mergeCell ref="EW43:EW44"/>
    <mergeCell ref="EX43:EX44"/>
    <mergeCell ref="EY43:EY44"/>
    <mergeCell ref="EZ43:EZ44"/>
    <mergeCell ref="FA43:FA44"/>
    <mergeCell ref="FB43:FB44"/>
    <mergeCell ref="FC43:FC44"/>
    <mergeCell ref="ER45:ER46"/>
    <mergeCell ref="ES45:ES46"/>
    <mergeCell ref="ET45:ET46"/>
    <mergeCell ref="EU45:EU46"/>
    <mergeCell ref="EV45:EV46"/>
    <mergeCell ref="EW45:EW46"/>
    <mergeCell ref="EX45:EX46"/>
    <mergeCell ref="EY45:EY46"/>
    <mergeCell ref="EZ45:EZ46"/>
    <mergeCell ref="FA45:FA46"/>
    <mergeCell ref="FB45:FB46"/>
    <mergeCell ref="FC45:FC46"/>
    <mergeCell ref="ER47:ER48"/>
    <mergeCell ref="ES47:ES48"/>
    <mergeCell ref="ET47:ET48"/>
    <mergeCell ref="EU47:EU48"/>
    <mergeCell ref="EV47:EV48"/>
    <mergeCell ref="EW47:EW48"/>
    <mergeCell ref="EX47:EX48"/>
    <mergeCell ref="EY47:EY48"/>
    <mergeCell ref="EZ47:EZ48"/>
    <mergeCell ref="FA47:FA48"/>
    <mergeCell ref="FB47:FB48"/>
    <mergeCell ref="FC47:FC48"/>
    <mergeCell ref="ER37:ER38"/>
    <mergeCell ref="ES37:ES38"/>
    <mergeCell ref="ET37:ET38"/>
    <mergeCell ref="EU37:EU38"/>
    <mergeCell ref="EV37:EV38"/>
    <mergeCell ref="EW37:EW38"/>
    <mergeCell ref="EX37:EX38"/>
    <mergeCell ref="EY37:EY38"/>
    <mergeCell ref="EZ37:EZ38"/>
    <mergeCell ref="FA37:FA38"/>
    <mergeCell ref="FB37:FB38"/>
    <mergeCell ref="FC37:FC38"/>
    <mergeCell ref="ER39:ER40"/>
    <mergeCell ref="ES39:ES40"/>
    <mergeCell ref="ET39:ET40"/>
    <mergeCell ref="EU39:EU40"/>
    <mergeCell ref="EV39:EV40"/>
    <mergeCell ref="EW39:EW40"/>
    <mergeCell ref="EX39:EX40"/>
    <mergeCell ref="EY39:EY40"/>
    <mergeCell ref="EZ39:EZ40"/>
    <mergeCell ref="FA39:FA40"/>
    <mergeCell ref="FB39:FB40"/>
    <mergeCell ref="FC39:FC40"/>
    <mergeCell ref="ER41:ER42"/>
    <mergeCell ref="ES41:ES42"/>
    <mergeCell ref="ET41:ET42"/>
    <mergeCell ref="EU41:EU42"/>
    <mergeCell ref="EV41:EV42"/>
    <mergeCell ref="EW41:EW42"/>
    <mergeCell ref="EX41:EX42"/>
    <mergeCell ref="EY41:EY42"/>
    <mergeCell ref="EZ41:EZ42"/>
    <mergeCell ref="FA41:FA42"/>
    <mergeCell ref="FB41:FB42"/>
    <mergeCell ref="FC41:FC42"/>
    <mergeCell ref="ER31:ER32"/>
    <mergeCell ref="ES31:ES32"/>
    <mergeCell ref="ET31:ET32"/>
    <mergeCell ref="EU31:EU32"/>
    <mergeCell ref="EV31:EV32"/>
    <mergeCell ref="EW31:EW32"/>
    <mergeCell ref="EX31:EX32"/>
    <mergeCell ref="EY31:EY32"/>
    <mergeCell ref="EZ31:EZ32"/>
    <mergeCell ref="FA31:FA32"/>
    <mergeCell ref="FB31:FB32"/>
    <mergeCell ref="FC31:FC32"/>
    <mergeCell ref="ER33:ER34"/>
    <mergeCell ref="ES33:ES34"/>
    <mergeCell ref="ET33:ET34"/>
    <mergeCell ref="EU33:EU34"/>
    <mergeCell ref="EV33:EV34"/>
    <mergeCell ref="EW33:EW34"/>
    <mergeCell ref="EX33:EX34"/>
    <mergeCell ref="EY33:EY34"/>
    <mergeCell ref="EZ33:EZ34"/>
    <mergeCell ref="FA33:FA34"/>
    <mergeCell ref="FB33:FB34"/>
    <mergeCell ref="FC33:FC34"/>
    <mergeCell ref="ER35:ER36"/>
    <mergeCell ref="ES35:ES36"/>
    <mergeCell ref="ET35:ET36"/>
    <mergeCell ref="EU35:EU36"/>
    <mergeCell ref="EV35:EV36"/>
    <mergeCell ref="EW35:EW36"/>
    <mergeCell ref="EX35:EX36"/>
    <mergeCell ref="EY35:EY36"/>
    <mergeCell ref="EZ35:EZ36"/>
    <mergeCell ref="FA35:FA36"/>
    <mergeCell ref="FB35:FB36"/>
    <mergeCell ref="FC35:FC36"/>
    <mergeCell ref="ER25:ER26"/>
    <mergeCell ref="ES25:ES26"/>
    <mergeCell ref="ET25:ET26"/>
    <mergeCell ref="EU25:EU26"/>
    <mergeCell ref="EV25:EV26"/>
    <mergeCell ref="EW25:EW26"/>
    <mergeCell ref="EX25:EX26"/>
    <mergeCell ref="EY25:EY26"/>
    <mergeCell ref="EZ25:EZ26"/>
    <mergeCell ref="FA25:FA26"/>
    <mergeCell ref="FB25:FB26"/>
    <mergeCell ref="FC25:FC26"/>
    <mergeCell ref="ER27:ER28"/>
    <mergeCell ref="ES27:ES28"/>
    <mergeCell ref="ET27:ET28"/>
    <mergeCell ref="EU27:EU28"/>
    <mergeCell ref="EV27:EV28"/>
    <mergeCell ref="EW27:EW28"/>
    <mergeCell ref="EX27:EX28"/>
    <mergeCell ref="EY27:EY28"/>
    <mergeCell ref="EZ27:EZ28"/>
    <mergeCell ref="FA27:FA28"/>
    <mergeCell ref="FB27:FB28"/>
    <mergeCell ref="FC27:FC28"/>
    <mergeCell ref="ER29:ER30"/>
    <mergeCell ref="ES29:ES30"/>
    <mergeCell ref="ET29:ET30"/>
    <mergeCell ref="EU29:EU30"/>
    <mergeCell ref="EV29:EV30"/>
    <mergeCell ref="EW29:EW30"/>
    <mergeCell ref="EX29:EX30"/>
    <mergeCell ref="EY29:EY30"/>
    <mergeCell ref="EZ29:EZ30"/>
    <mergeCell ref="FA29:FA30"/>
    <mergeCell ref="FB29:FB30"/>
    <mergeCell ref="FC29:FC30"/>
    <mergeCell ref="ER19:ER20"/>
    <mergeCell ref="ES19:ES20"/>
    <mergeCell ref="ET19:ET20"/>
    <mergeCell ref="EU19:EU20"/>
    <mergeCell ref="EV19:EV20"/>
    <mergeCell ref="EW19:EW20"/>
    <mergeCell ref="EX19:EX20"/>
    <mergeCell ref="EY19:EY20"/>
    <mergeCell ref="EZ19:EZ20"/>
    <mergeCell ref="FA19:FA20"/>
    <mergeCell ref="FB19:FB20"/>
    <mergeCell ref="FC19:FC20"/>
    <mergeCell ref="ER21:ER22"/>
    <mergeCell ref="ES21:ES22"/>
    <mergeCell ref="ET21:ET22"/>
    <mergeCell ref="EU21:EU22"/>
    <mergeCell ref="EV21:EV22"/>
    <mergeCell ref="EW21:EW22"/>
    <mergeCell ref="EX21:EX22"/>
    <mergeCell ref="EY21:EY22"/>
    <mergeCell ref="EZ21:EZ22"/>
    <mergeCell ref="FA21:FA22"/>
    <mergeCell ref="FB21:FB22"/>
    <mergeCell ref="FC21:FC22"/>
    <mergeCell ref="ER23:ER24"/>
    <mergeCell ref="ES23:ES24"/>
    <mergeCell ref="ET23:ET24"/>
    <mergeCell ref="EU23:EU24"/>
    <mergeCell ref="EV23:EV24"/>
    <mergeCell ref="EW23:EW24"/>
    <mergeCell ref="EX23:EX24"/>
    <mergeCell ref="EY23:EY24"/>
    <mergeCell ref="EZ23:EZ24"/>
    <mergeCell ref="FA23:FA24"/>
    <mergeCell ref="FB23:FB24"/>
    <mergeCell ref="FC23:FC24"/>
    <mergeCell ref="ER13:ER14"/>
    <mergeCell ref="ES13:ES14"/>
    <mergeCell ref="ET13:ET14"/>
    <mergeCell ref="EU13:EU14"/>
    <mergeCell ref="EV13:EV14"/>
    <mergeCell ref="EW13:EW14"/>
    <mergeCell ref="EX13:EX14"/>
    <mergeCell ref="EY13:EY14"/>
    <mergeCell ref="EZ13:EZ14"/>
    <mergeCell ref="FA13:FA14"/>
    <mergeCell ref="FB13:FB14"/>
    <mergeCell ref="FC13:FC14"/>
    <mergeCell ref="ER15:ER16"/>
    <mergeCell ref="ES15:ES16"/>
    <mergeCell ref="ET15:ET16"/>
    <mergeCell ref="EU15:EU16"/>
    <mergeCell ref="EV15:EV16"/>
    <mergeCell ref="EW15:EW16"/>
    <mergeCell ref="EX15:EX16"/>
    <mergeCell ref="EY15:EY16"/>
    <mergeCell ref="EZ15:EZ16"/>
    <mergeCell ref="FA15:FA16"/>
    <mergeCell ref="FB15:FB16"/>
    <mergeCell ref="FC15:FC16"/>
    <mergeCell ref="ER17:ER18"/>
    <mergeCell ref="ES17:ES18"/>
    <mergeCell ref="ET17:ET18"/>
    <mergeCell ref="EU17:EU18"/>
    <mergeCell ref="EV17:EV18"/>
    <mergeCell ref="EW17:EW18"/>
    <mergeCell ref="EX17:EX18"/>
    <mergeCell ref="EY17:EY18"/>
    <mergeCell ref="EZ17:EZ18"/>
    <mergeCell ref="FA17:FA18"/>
    <mergeCell ref="FB17:FB18"/>
    <mergeCell ref="FC17:FC18"/>
    <mergeCell ref="ER7:ER8"/>
    <mergeCell ref="ES7:ES8"/>
    <mergeCell ref="ET7:ET8"/>
    <mergeCell ref="EU7:EU8"/>
    <mergeCell ref="EV7:EV8"/>
    <mergeCell ref="EW7:EW8"/>
    <mergeCell ref="EX7:EX8"/>
    <mergeCell ref="EY7:EY8"/>
    <mergeCell ref="EZ7:EZ8"/>
    <mergeCell ref="FA7:FA8"/>
    <mergeCell ref="FB7:FB8"/>
    <mergeCell ref="FC7:FC8"/>
    <mergeCell ref="FD7:FD8"/>
    <mergeCell ref="ER9:ER10"/>
    <mergeCell ref="ES9:ES10"/>
    <mergeCell ref="ET9:ET10"/>
    <mergeCell ref="EU9:EU10"/>
    <mergeCell ref="EV9:EV10"/>
    <mergeCell ref="EW9:EW10"/>
    <mergeCell ref="EX9:EX10"/>
    <mergeCell ref="EY9:EY10"/>
    <mergeCell ref="EZ9:EZ10"/>
    <mergeCell ref="FA9:FA10"/>
    <mergeCell ref="FB9:FB10"/>
    <mergeCell ref="FC9:FC10"/>
    <mergeCell ref="ER11:ER12"/>
    <mergeCell ref="ES11:ES12"/>
    <mergeCell ref="ET11:ET12"/>
    <mergeCell ref="EU11:EU12"/>
    <mergeCell ref="EV11:EV12"/>
    <mergeCell ref="EW11:EW12"/>
    <mergeCell ref="EX11:EX12"/>
    <mergeCell ref="EY11:EY12"/>
    <mergeCell ref="EZ11:EZ12"/>
    <mergeCell ref="FA11:FA12"/>
    <mergeCell ref="FB11:FB12"/>
    <mergeCell ref="FC11:FC12"/>
    <mergeCell ref="BO599:BO600"/>
    <mergeCell ref="BR599:BR600"/>
    <mergeCell ref="BS599:BS600"/>
    <mergeCell ref="BV599:BV600"/>
    <mergeCell ref="BW599:BW600"/>
    <mergeCell ref="BX599:BX600"/>
    <mergeCell ref="BY599:BY600"/>
    <mergeCell ref="A599:A600"/>
    <mergeCell ref="B599:B600"/>
    <mergeCell ref="C599:C600"/>
    <mergeCell ref="D599:D600"/>
    <mergeCell ref="E599:E600"/>
    <mergeCell ref="K599:K600"/>
    <mergeCell ref="N599:N600"/>
    <mergeCell ref="O599:O600"/>
    <mergeCell ref="R599:R600"/>
    <mergeCell ref="S599:S600"/>
    <mergeCell ref="V599:V600"/>
    <mergeCell ref="W599:W600"/>
    <mergeCell ref="Z599:Z600"/>
    <mergeCell ref="AA599:AA600"/>
    <mergeCell ref="AD599:AD600"/>
    <mergeCell ref="AE599:AE600"/>
    <mergeCell ref="AH599:AH600"/>
    <mergeCell ref="AI599:AI600"/>
    <mergeCell ref="AL599:AL600"/>
    <mergeCell ref="AM599:AM600"/>
    <mergeCell ref="AP599:AP600"/>
    <mergeCell ref="AQ599:AQ600"/>
    <mergeCell ref="AT599:AT600"/>
    <mergeCell ref="AU599:AU600"/>
    <mergeCell ref="AX599:AX600"/>
    <mergeCell ref="AY599:AY600"/>
    <mergeCell ref="BB599:BB600"/>
    <mergeCell ref="BC599:BC600"/>
    <mergeCell ref="BF599:BF600"/>
    <mergeCell ref="BG599:BG600"/>
    <mergeCell ref="BJ599:BJ600"/>
    <mergeCell ref="BK599:BK600"/>
    <mergeCell ref="BN599:BN600"/>
    <mergeCell ref="BO603:BO604"/>
    <mergeCell ref="BR603:BR604"/>
    <mergeCell ref="BS603:BS604"/>
    <mergeCell ref="BV603:BV604"/>
    <mergeCell ref="BW603:BW604"/>
    <mergeCell ref="BX603:BX604"/>
    <mergeCell ref="BY603:BY604"/>
    <mergeCell ref="A601:A602"/>
    <mergeCell ref="B601:B602"/>
    <mergeCell ref="C601:C602"/>
    <mergeCell ref="D601:D602"/>
    <mergeCell ref="E601:E602"/>
    <mergeCell ref="K601:K602"/>
    <mergeCell ref="N601:N602"/>
    <mergeCell ref="O601:O602"/>
    <mergeCell ref="R601:R602"/>
    <mergeCell ref="S601:S602"/>
    <mergeCell ref="V601:V602"/>
    <mergeCell ref="W601:W602"/>
    <mergeCell ref="Z601:Z602"/>
    <mergeCell ref="AA601:AA602"/>
    <mergeCell ref="AD601:AD602"/>
    <mergeCell ref="AE601:AE602"/>
    <mergeCell ref="AH601:AH602"/>
    <mergeCell ref="AI601:AI602"/>
    <mergeCell ref="AL601:AL602"/>
    <mergeCell ref="AM601:AM602"/>
    <mergeCell ref="AP601:AP602"/>
    <mergeCell ref="AQ601:AQ602"/>
    <mergeCell ref="AT601:AT602"/>
    <mergeCell ref="AU601:AU602"/>
    <mergeCell ref="AX601:AX602"/>
    <mergeCell ref="AY601:AY602"/>
    <mergeCell ref="BB601:BB602"/>
    <mergeCell ref="BC601:BC602"/>
    <mergeCell ref="BF601:BF602"/>
    <mergeCell ref="BG601:BG602"/>
    <mergeCell ref="BJ601:BJ602"/>
    <mergeCell ref="BK601:BK602"/>
    <mergeCell ref="BN601:BN602"/>
    <mergeCell ref="BO601:BO602"/>
    <mergeCell ref="BR601:BR602"/>
    <mergeCell ref="BS601:BS602"/>
    <mergeCell ref="BV601:BV602"/>
    <mergeCell ref="BW601:BW602"/>
    <mergeCell ref="BX601:BX602"/>
    <mergeCell ref="BY601:BY602"/>
    <mergeCell ref="A603:A604"/>
    <mergeCell ref="B603:B604"/>
    <mergeCell ref="C603:C604"/>
    <mergeCell ref="D603:D604"/>
    <mergeCell ref="E603:E604"/>
    <mergeCell ref="K603:K604"/>
    <mergeCell ref="N603:N604"/>
    <mergeCell ref="O603:O604"/>
    <mergeCell ref="R603:R604"/>
    <mergeCell ref="S603:S604"/>
    <mergeCell ref="V603:V604"/>
    <mergeCell ref="W603:W604"/>
    <mergeCell ref="Z603:Z604"/>
    <mergeCell ref="AA603:AA604"/>
    <mergeCell ref="AD603:AD604"/>
    <mergeCell ref="AE603:AE604"/>
    <mergeCell ref="AH603:AH604"/>
    <mergeCell ref="AI603:AI604"/>
    <mergeCell ref="AL603:AL604"/>
    <mergeCell ref="AM603:AM604"/>
    <mergeCell ref="AP603:AP604"/>
    <mergeCell ref="AQ603:AQ604"/>
    <mergeCell ref="AT603:AT604"/>
    <mergeCell ref="AU603:AU604"/>
    <mergeCell ref="AX603:AX604"/>
    <mergeCell ref="AY603:AY604"/>
    <mergeCell ref="BB603:BB604"/>
    <mergeCell ref="BC603:BC604"/>
    <mergeCell ref="BF603:BF604"/>
    <mergeCell ref="BG603:BG604"/>
    <mergeCell ref="BJ603:BJ604"/>
    <mergeCell ref="BK603:BK604"/>
    <mergeCell ref="BN603:BN604"/>
    <mergeCell ref="S591:S592"/>
    <mergeCell ref="V591:V592"/>
    <mergeCell ref="W591:W592"/>
    <mergeCell ref="Z591:Z592"/>
    <mergeCell ref="AA591:AA592"/>
    <mergeCell ref="AD591:AD592"/>
    <mergeCell ref="AE591:AE592"/>
    <mergeCell ref="AH591:AH592"/>
    <mergeCell ref="AI591:AI592"/>
    <mergeCell ref="AL591:AL592"/>
    <mergeCell ref="AM591:AM592"/>
    <mergeCell ref="AP591:AP592"/>
    <mergeCell ref="AQ591:AQ592"/>
    <mergeCell ref="AT591:AT592"/>
    <mergeCell ref="AU591:AU592"/>
    <mergeCell ref="AX591:AX592"/>
    <mergeCell ref="AY591:AY592"/>
    <mergeCell ref="BB591:BB592"/>
    <mergeCell ref="BC591:BC592"/>
    <mergeCell ref="BF591:BF592"/>
    <mergeCell ref="BG591:BG592"/>
    <mergeCell ref="BJ591:BJ592"/>
    <mergeCell ref="BK591:BK592"/>
    <mergeCell ref="BN591:BN592"/>
    <mergeCell ref="BO591:BO592"/>
    <mergeCell ref="BR591:BR592"/>
    <mergeCell ref="BS591:BS592"/>
    <mergeCell ref="BV591:BV592"/>
    <mergeCell ref="BW591:BW592"/>
    <mergeCell ref="BX591:BX592"/>
    <mergeCell ref="BY591:BY592"/>
    <mergeCell ref="BV595:BV596"/>
    <mergeCell ref="BW595:BW596"/>
    <mergeCell ref="BX595:BX596"/>
    <mergeCell ref="BY595:BY596"/>
    <mergeCell ref="BO593:BO594"/>
    <mergeCell ref="BR593:BR594"/>
    <mergeCell ref="BS593:BS594"/>
    <mergeCell ref="BV593:BV594"/>
    <mergeCell ref="BW593:BW594"/>
    <mergeCell ref="BX593:BX594"/>
    <mergeCell ref="BY593:BY594"/>
    <mergeCell ref="A593:A594"/>
    <mergeCell ref="B593:B594"/>
    <mergeCell ref="C593:C594"/>
    <mergeCell ref="D593:D594"/>
    <mergeCell ref="E593:E594"/>
    <mergeCell ref="K593:K594"/>
    <mergeCell ref="N593:N594"/>
    <mergeCell ref="O593:O594"/>
    <mergeCell ref="R593:R594"/>
    <mergeCell ref="S593:S594"/>
    <mergeCell ref="V593:V594"/>
    <mergeCell ref="W593:W594"/>
    <mergeCell ref="Z593:Z594"/>
    <mergeCell ref="AA593:AA594"/>
    <mergeCell ref="AD593:AD594"/>
    <mergeCell ref="AE593:AE594"/>
    <mergeCell ref="AH593:AH594"/>
    <mergeCell ref="AI593:AI594"/>
    <mergeCell ref="AL593:AL594"/>
    <mergeCell ref="AM593:AM594"/>
    <mergeCell ref="AP593:AP594"/>
    <mergeCell ref="AQ593:AQ594"/>
    <mergeCell ref="AT593:AT594"/>
    <mergeCell ref="AU593:AU594"/>
    <mergeCell ref="AX593:AX594"/>
    <mergeCell ref="AY593:AY594"/>
    <mergeCell ref="BB593:BB594"/>
    <mergeCell ref="BC593:BC594"/>
    <mergeCell ref="BF593:BF594"/>
    <mergeCell ref="BG593:BG594"/>
    <mergeCell ref="BJ593:BJ594"/>
    <mergeCell ref="BK593:BK594"/>
    <mergeCell ref="BN593:BN594"/>
    <mergeCell ref="A597:A598"/>
    <mergeCell ref="B597:B598"/>
    <mergeCell ref="C597:C598"/>
    <mergeCell ref="D597:D598"/>
    <mergeCell ref="E597:E598"/>
    <mergeCell ref="K597:K598"/>
    <mergeCell ref="N597:N598"/>
    <mergeCell ref="O597:O598"/>
    <mergeCell ref="R597:R598"/>
    <mergeCell ref="S597:S598"/>
    <mergeCell ref="V597:V598"/>
    <mergeCell ref="W597:W598"/>
    <mergeCell ref="Z597:Z598"/>
    <mergeCell ref="AA597:AA598"/>
    <mergeCell ref="AD597:AD598"/>
    <mergeCell ref="AE597:AE598"/>
    <mergeCell ref="AH597:AH598"/>
    <mergeCell ref="AI597:AI598"/>
    <mergeCell ref="AL597:AL598"/>
    <mergeCell ref="AM597:AM598"/>
    <mergeCell ref="AP597:AP598"/>
    <mergeCell ref="AQ597:AQ598"/>
    <mergeCell ref="AT597:AT598"/>
    <mergeCell ref="AU597:AU598"/>
    <mergeCell ref="AX597:AX598"/>
    <mergeCell ref="AY597:AY598"/>
    <mergeCell ref="BB597:BB598"/>
    <mergeCell ref="BC597:BC598"/>
    <mergeCell ref="BF597:BF598"/>
    <mergeCell ref="BG597:BG598"/>
    <mergeCell ref="BJ597:BJ598"/>
    <mergeCell ref="BK597:BK598"/>
    <mergeCell ref="BN597:BN598"/>
    <mergeCell ref="BO597:BO598"/>
    <mergeCell ref="BR597:BR598"/>
    <mergeCell ref="BS597:BS598"/>
    <mergeCell ref="BV597:BV598"/>
    <mergeCell ref="BW597:BW598"/>
    <mergeCell ref="BX597:BX598"/>
    <mergeCell ref="BY597:BY598"/>
    <mergeCell ref="A595:A596"/>
    <mergeCell ref="B595:B596"/>
    <mergeCell ref="C595:C596"/>
    <mergeCell ref="D595:D596"/>
    <mergeCell ref="E595:E596"/>
    <mergeCell ref="K595:K596"/>
    <mergeCell ref="N595:N596"/>
    <mergeCell ref="O595:O596"/>
    <mergeCell ref="R595:R596"/>
    <mergeCell ref="S595:S596"/>
    <mergeCell ref="V595:V596"/>
    <mergeCell ref="W595:W596"/>
    <mergeCell ref="Z595:Z596"/>
    <mergeCell ref="AA595:AA596"/>
    <mergeCell ref="BO589:BO590"/>
    <mergeCell ref="BR589:BR590"/>
    <mergeCell ref="BS589:BS590"/>
    <mergeCell ref="AD595:AD596"/>
    <mergeCell ref="AE595:AE596"/>
    <mergeCell ref="AH595:AH596"/>
    <mergeCell ref="AI595:AI596"/>
    <mergeCell ref="AL595:AL596"/>
    <mergeCell ref="AM595:AM596"/>
    <mergeCell ref="AP595:AP596"/>
    <mergeCell ref="AQ595:AQ596"/>
    <mergeCell ref="AT595:AT596"/>
    <mergeCell ref="AU595:AU596"/>
    <mergeCell ref="AX595:AX596"/>
    <mergeCell ref="AY595:AY596"/>
    <mergeCell ref="BB595:BB596"/>
    <mergeCell ref="BC595:BC596"/>
    <mergeCell ref="BF595:BF596"/>
    <mergeCell ref="BG595:BG596"/>
    <mergeCell ref="BJ595:BJ596"/>
    <mergeCell ref="BK595:BK596"/>
    <mergeCell ref="BN595:BN596"/>
    <mergeCell ref="BO595:BO596"/>
    <mergeCell ref="BR595:BR596"/>
    <mergeCell ref="BS595:BS596"/>
    <mergeCell ref="A591:A592"/>
    <mergeCell ref="B591:B592"/>
    <mergeCell ref="C591:C592"/>
    <mergeCell ref="D591:D592"/>
    <mergeCell ref="E591:E592"/>
    <mergeCell ref="K591:K592"/>
    <mergeCell ref="N591:N592"/>
    <mergeCell ref="O591:O592"/>
    <mergeCell ref="R591:R592"/>
    <mergeCell ref="BV589:BV590"/>
    <mergeCell ref="BW589:BW590"/>
    <mergeCell ref="BX589:BX590"/>
    <mergeCell ref="BY589:BY590"/>
    <mergeCell ref="A589:A590"/>
    <mergeCell ref="B589:B590"/>
    <mergeCell ref="C589:C590"/>
    <mergeCell ref="D589:D590"/>
    <mergeCell ref="E589:E590"/>
    <mergeCell ref="K589:K590"/>
    <mergeCell ref="N589:N590"/>
    <mergeCell ref="O589:O590"/>
    <mergeCell ref="R589:R590"/>
    <mergeCell ref="S589:S590"/>
    <mergeCell ref="V589:V590"/>
    <mergeCell ref="W589:W590"/>
    <mergeCell ref="Z589:Z590"/>
    <mergeCell ref="AA589:AA590"/>
    <mergeCell ref="AD589:AD590"/>
    <mergeCell ref="AE589:AE590"/>
    <mergeCell ref="AH589:AH590"/>
    <mergeCell ref="AI589:AI590"/>
    <mergeCell ref="AL589:AL590"/>
    <mergeCell ref="AM589:AM590"/>
    <mergeCell ref="AP589:AP590"/>
    <mergeCell ref="AQ589:AQ590"/>
    <mergeCell ref="AT589:AT590"/>
    <mergeCell ref="AU589:AU590"/>
    <mergeCell ref="AX589:AX590"/>
    <mergeCell ref="AY589:AY590"/>
    <mergeCell ref="BB589:BB590"/>
    <mergeCell ref="BC589:BC590"/>
    <mergeCell ref="BF589:BF590"/>
    <mergeCell ref="BG589:BG590"/>
    <mergeCell ref="BJ589:BJ590"/>
    <mergeCell ref="BK589:BK590"/>
    <mergeCell ref="BN589:BN590"/>
    <mergeCell ref="BO579:BO580"/>
    <mergeCell ref="BR579:BR580"/>
    <mergeCell ref="BS579:BS580"/>
    <mergeCell ref="BV579:BV580"/>
    <mergeCell ref="BW579:BW580"/>
    <mergeCell ref="AT579:AT580"/>
    <mergeCell ref="AU579:AU580"/>
    <mergeCell ref="AX579:AX580"/>
    <mergeCell ref="AY579:AY580"/>
    <mergeCell ref="BB579:BB580"/>
    <mergeCell ref="BC579:BC580"/>
    <mergeCell ref="BF579:BF580"/>
    <mergeCell ref="BG579:BG580"/>
    <mergeCell ref="BJ579:BJ580"/>
    <mergeCell ref="BK579:BK580"/>
    <mergeCell ref="BN579:BN580"/>
    <mergeCell ref="BO583:BO584"/>
    <mergeCell ref="BR583:BR584"/>
    <mergeCell ref="BS583:BS584"/>
    <mergeCell ref="BV583:BV584"/>
    <mergeCell ref="BW583:BW584"/>
    <mergeCell ref="AT583:AT584"/>
    <mergeCell ref="AU583:AU584"/>
    <mergeCell ref="AX583:AX584"/>
    <mergeCell ref="AY583:AY584"/>
    <mergeCell ref="BB583:BB584"/>
    <mergeCell ref="BC583:BC584"/>
    <mergeCell ref="BF583:BF584"/>
    <mergeCell ref="BG583:BG584"/>
    <mergeCell ref="BJ583:BJ584"/>
    <mergeCell ref="BK583:BK584"/>
    <mergeCell ref="BN583:BN584"/>
    <mergeCell ref="BO587:BO588"/>
    <mergeCell ref="AL587:AL588"/>
    <mergeCell ref="AM587:AM588"/>
    <mergeCell ref="AP587:AP588"/>
    <mergeCell ref="BX579:BX580"/>
    <mergeCell ref="BY579:BY580"/>
    <mergeCell ref="A577:A578"/>
    <mergeCell ref="B577:B578"/>
    <mergeCell ref="C577:C578"/>
    <mergeCell ref="D577:D578"/>
    <mergeCell ref="E577:E578"/>
    <mergeCell ref="K577:K578"/>
    <mergeCell ref="N577:N578"/>
    <mergeCell ref="O577:O578"/>
    <mergeCell ref="R577:R578"/>
    <mergeCell ref="S577:S578"/>
    <mergeCell ref="V577:V578"/>
    <mergeCell ref="W577:W578"/>
    <mergeCell ref="Z577:Z578"/>
    <mergeCell ref="AA577:AA578"/>
    <mergeCell ref="AD577:AD578"/>
    <mergeCell ref="AE577:AE578"/>
    <mergeCell ref="AH577:AH578"/>
    <mergeCell ref="AI577:AI578"/>
    <mergeCell ref="AL577:AL578"/>
    <mergeCell ref="AM577:AM578"/>
    <mergeCell ref="AP577:AP578"/>
    <mergeCell ref="AQ577:AQ578"/>
    <mergeCell ref="AT577:AT578"/>
    <mergeCell ref="AU577:AU578"/>
    <mergeCell ref="AX577:AX578"/>
    <mergeCell ref="AY577:AY578"/>
    <mergeCell ref="BB577:BB578"/>
    <mergeCell ref="BC577:BC578"/>
    <mergeCell ref="BF577:BF578"/>
    <mergeCell ref="BG577:BG578"/>
    <mergeCell ref="BJ577:BJ578"/>
    <mergeCell ref="BK577:BK578"/>
    <mergeCell ref="BN577:BN578"/>
    <mergeCell ref="BO577:BO578"/>
    <mergeCell ref="BR577:BR578"/>
    <mergeCell ref="BS577:BS578"/>
    <mergeCell ref="BV577:BV578"/>
    <mergeCell ref="BW577:BW578"/>
    <mergeCell ref="BX577:BX578"/>
    <mergeCell ref="BY577:BY578"/>
    <mergeCell ref="A579:A580"/>
    <mergeCell ref="B579:B580"/>
    <mergeCell ref="C579:C580"/>
    <mergeCell ref="D579:D580"/>
    <mergeCell ref="E579:E580"/>
    <mergeCell ref="K579:K580"/>
    <mergeCell ref="N579:N580"/>
    <mergeCell ref="O579:O580"/>
    <mergeCell ref="R579:R580"/>
    <mergeCell ref="S579:S580"/>
    <mergeCell ref="V579:V580"/>
    <mergeCell ref="W579:W580"/>
    <mergeCell ref="Z579:Z580"/>
    <mergeCell ref="AA579:AA580"/>
    <mergeCell ref="AD579:AD580"/>
    <mergeCell ref="AE579:AE580"/>
    <mergeCell ref="AH579:AH580"/>
    <mergeCell ref="AI579:AI580"/>
    <mergeCell ref="AL579:AL580"/>
    <mergeCell ref="AM579:AM580"/>
    <mergeCell ref="AP579:AP580"/>
    <mergeCell ref="AQ579:AQ580"/>
    <mergeCell ref="BX583:BX584"/>
    <mergeCell ref="BY583:BY584"/>
    <mergeCell ref="A581:A582"/>
    <mergeCell ref="B581:B582"/>
    <mergeCell ref="C581:C582"/>
    <mergeCell ref="D581:D582"/>
    <mergeCell ref="E581:E582"/>
    <mergeCell ref="K581:K582"/>
    <mergeCell ref="N581:N582"/>
    <mergeCell ref="O581:O582"/>
    <mergeCell ref="R581:R582"/>
    <mergeCell ref="S581:S582"/>
    <mergeCell ref="V581:V582"/>
    <mergeCell ref="W581:W582"/>
    <mergeCell ref="Z581:Z582"/>
    <mergeCell ref="AA581:AA582"/>
    <mergeCell ref="AD581:AD582"/>
    <mergeCell ref="AE581:AE582"/>
    <mergeCell ref="AH581:AH582"/>
    <mergeCell ref="AI581:AI582"/>
    <mergeCell ref="AL581:AL582"/>
    <mergeCell ref="AM581:AM582"/>
    <mergeCell ref="AP581:AP582"/>
    <mergeCell ref="AQ581:AQ582"/>
    <mergeCell ref="AT581:AT582"/>
    <mergeCell ref="AU581:AU582"/>
    <mergeCell ref="AX581:AX582"/>
    <mergeCell ref="AY581:AY582"/>
    <mergeCell ref="BB581:BB582"/>
    <mergeCell ref="BC581:BC582"/>
    <mergeCell ref="BF581:BF582"/>
    <mergeCell ref="BG581:BG582"/>
    <mergeCell ref="BJ581:BJ582"/>
    <mergeCell ref="BK581:BK582"/>
    <mergeCell ref="BN581:BN582"/>
    <mergeCell ref="BO581:BO582"/>
    <mergeCell ref="BR581:BR582"/>
    <mergeCell ref="BS581:BS582"/>
    <mergeCell ref="BV581:BV582"/>
    <mergeCell ref="BW581:BW582"/>
    <mergeCell ref="BX581:BX582"/>
    <mergeCell ref="BY581:BY582"/>
    <mergeCell ref="A583:A584"/>
    <mergeCell ref="B583:B584"/>
    <mergeCell ref="C583:C584"/>
    <mergeCell ref="D583:D584"/>
    <mergeCell ref="E583:E584"/>
    <mergeCell ref="K583:K584"/>
    <mergeCell ref="N583:N584"/>
    <mergeCell ref="O583:O584"/>
    <mergeCell ref="R583:R584"/>
    <mergeCell ref="S583:S584"/>
    <mergeCell ref="V583:V584"/>
    <mergeCell ref="W583:W584"/>
    <mergeCell ref="Z583:Z584"/>
    <mergeCell ref="AA583:AA584"/>
    <mergeCell ref="AD583:AD584"/>
    <mergeCell ref="AE583:AE584"/>
    <mergeCell ref="AH583:AH584"/>
    <mergeCell ref="AI583:AI584"/>
    <mergeCell ref="AL583:AL584"/>
    <mergeCell ref="AM583:AM584"/>
    <mergeCell ref="AP583:AP584"/>
    <mergeCell ref="AQ583:AQ584"/>
    <mergeCell ref="AQ587:AQ588"/>
    <mergeCell ref="AT587:AT588"/>
    <mergeCell ref="AU587:AU588"/>
    <mergeCell ref="AX587:AX588"/>
    <mergeCell ref="AY587:AY588"/>
    <mergeCell ref="BB587:BB588"/>
    <mergeCell ref="BC587:BC588"/>
    <mergeCell ref="BF587:BF588"/>
    <mergeCell ref="BG587:BG588"/>
    <mergeCell ref="BJ587:BJ588"/>
    <mergeCell ref="BK587:BK588"/>
    <mergeCell ref="BN587:BN588"/>
    <mergeCell ref="BR587:BR588"/>
    <mergeCell ref="BS587:BS588"/>
    <mergeCell ref="BV587:BV588"/>
    <mergeCell ref="BW587:BW588"/>
    <mergeCell ref="BX587:BX588"/>
    <mergeCell ref="BY587:BY588"/>
    <mergeCell ref="A585:A586"/>
    <mergeCell ref="B585:B586"/>
    <mergeCell ref="C585:C586"/>
    <mergeCell ref="D585:D586"/>
    <mergeCell ref="E585:E586"/>
    <mergeCell ref="K585:K586"/>
    <mergeCell ref="N585:N586"/>
    <mergeCell ref="O585:O586"/>
    <mergeCell ref="R585:R586"/>
    <mergeCell ref="S585:S586"/>
    <mergeCell ref="V585:V586"/>
    <mergeCell ref="W585:W586"/>
    <mergeCell ref="Z585:Z586"/>
    <mergeCell ref="AA585:AA586"/>
    <mergeCell ref="AD585:AD586"/>
    <mergeCell ref="AE585:AE586"/>
    <mergeCell ref="AH585:AH586"/>
    <mergeCell ref="AI585:AI586"/>
    <mergeCell ref="AL585:AL586"/>
    <mergeCell ref="AM585:AM586"/>
    <mergeCell ref="AP585:AP586"/>
    <mergeCell ref="AQ585:AQ586"/>
    <mergeCell ref="AT585:AT586"/>
    <mergeCell ref="AU585:AU586"/>
    <mergeCell ref="AX585:AX586"/>
    <mergeCell ref="AY585:AY586"/>
    <mergeCell ref="BB585:BB586"/>
    <mergeCell ref="BC585:BC586"/>
    <mergeCell ref="BF585:BF586"/>
    <mergeCell ref="BG585:BG586"/>
    <mergeCell ref="BJ585:BJ586"/>
    <mergeCell ref="BK585:BK586"/>
    <mergeCell ref="BN585:BN586"/>
    <mergeCell ref="BO585:BO586"/>
    <mergeCell ref="BR585:BR586"/>
    <mergeCell ref="BS585:BS586"/>
    <mergeCell ref="BV585:BV586"/>
    <mergeCell ref="BW585:BW586"/>
    <mergeCell ref="BX585:BX586"/>
    <mergeCell ref="BY585:BY586"/>
    <mergeCell ref="A587:A588"/>
    <mergeCell ref="B587:B588"/>
    <mergeCell ref="C587:C588"/>
    <mergeCell ref="D587:D588"/>
    <mergeCell ref="E587:E588"/>
    <mergeCell ref="K587:K588"/>
    <mergeCell ref="N587:N588"/>
    <mergeCell ref="O587:O588"/>
    <mergeCell ref="R587:R588"/>
    <mergeCell ref="S587:S588"/>
    <mergeCell ref="V587:V588"/>
    <mergeCell ref="W587:W588"/>
    <mergeCell ref="Z587:Z588"/>
    <mergeCell ref="AA587:AA588"/>
    <mergeCell ref="AD587:AD588"/>
    <mergeCell ref="AE587:AE588"/>
    <mergeCell ref="AH587:AH588"/>
    <mergeCell ref="AI587:AI588"/>
    <mergeCell ref="BO507:BO508"/>
    <mergeCell ref="BR507:BR508"/>
    <mergeCell ref="BS507:BS508"/>
    <mergeCell ref="BV507:BV508"/>
    <mergeCell ref="BW507:BW508"/>
    <mergeCell ref="BX507:BX508"/>
    <mergeCell ref="BY507:BY508"/>
    <mergeCell ref="A505:A506"/>
    <mergeCell ref="B505:B506"/>
    <mergeCell ref="C505:C506"/>
    <mergeCell ref="D505:D506"/>
    <mergeCell ref="E505:E506"/>
    <mergeCell ref="K505:K506"/>
    <mergeCell ref="N505:N506"/>
    <mergeCell ref="O505:O506"/>
    <mergeCell ref="R505:R506"/>
    <mergeCell ref="S505:S506"/>
    <mergeCell ref="V505:V506"/>
    <mergeCell ref="W505:W506"/>
    <mergeCell ref="Z505:Z506"/>
    <mergeCell ref="AA505:AA506"/>
    <mergeCell ref="AD505:AD506"/>
    <mergeCell ref="AE505:AE506"/>
    <mergeCell ref="AH505:AH506"/>
    <mergeCell ref="AI505:AI506"/>
    <mergeCell ref="AL505:AL506"/>
    <mergeCell ref="AM505:AM506"/>
    <mergeCell ref="AP505:AP506"/>
    <mergeCell ref="AQ505:AQ506"/>
    <mergeCell ref="AT505:AT506"/>
    <mergeCell ref="AU505:AU506"/>
    <mergeCell ref="AX505:AX506"/>
    <mergeCell ref="AY505:AY506"/>
    <mergeCell ref="BB505:BB506"/>
    <mergeCell ref="BC505:BC506"/>
    <mergeCell ref="BF505:BF506"/>
    <mergeCell ref="BG505:BG506"/>
    <mergeCell ref="BJ505:BJ506"/>
    <mergeCell ref="BK505:BK506"/>
    <mergeCell ref="BN505:BN506"/>
    <mergeCell ref="BO505:BO506"/>
    <mergeCell ref="BR505:BR506"/>
    <mergeCell ref="BS505:BS506"/>
    <mergeCell ref="BV505:BV506"/>
    <mergeCell ref="BW505:BW506"/>
    <mergeCell ref="BX505:BX506"/>
    <mergeCell ref="BY505:BY506"/>
    <mergeCell ref="A507:A508"/>
    <mergeCell ref="B507:B508"/>
    <mergeCell ref="C507:C508"/>
    <mergeCell ref="D507:D508"/>
    <mergeCell ref="E507:E508"/>
    <mergeCell ref="K507:K508"/>
    <mergeCell ref="N507:N508"/>
    <mergeCell ref="O507:O508"/>
    <mergeCell ref="R507:R508"/>
    <mergeCell ref="S507:S508"/>
    <mergeCell ref="V507:V508"/>
    <mergeCell ref="W507:W508"/>
    <mergeCell ref="Z507:Z508"/>
    <mergeCell ref="AA507:AA508"/>
    <mergeCell ref="AD507:AD508"/>
    <mergeCell ref="AE507:AE508"/>
    <mergeCell ref="AH507:AH508"/>
    <mergeCell ref="AI507:AI508"/>
    <mergeCell ref="AL507:AL508"/>
    <mergeCell ref="AM507:AM508"/>
    <mergeCell ref="AP507:AP508"/>
    <mergeCell ref="AQ507:AQ508"/>
    <mergeCell ref="AT507:AT508"/>
    <mergeCell ref="AU507:AU508"/>
    <mergeCell ref="AX507:AX508"/>
    <mergeCell ref="AY507:AY508"/>
    <mergeCell ref="BB507:BB508"/>
    <mergeCell ref="BC507:BC508"/>
    <mergeCell ref="BF507:BF508"/>
    <mergeCell ref="BG507:BG508"/>
    <mergeCell ref="BJ507:BJ508"/>
    <mergeCell ref="BK507:BK508"/>
    <mergeCell ref="BN507:BN508"/>
    <mergeCell ref="BO511:BO512"/>
    <mergeCell ref="BR511:BR512"/>
    <mergeCell ref="BS511:BS512"/>
    <mergeCell ref="BV511:BV512"/>
    <mergeCell ref="BW511:BW512"/>
    <mergeCell ref="AT511:AT512"/>
    <mergeCell ref="AU511:AU512"/>
    <mergeCell ref="AX511:AX512"/>
    <mergeCell ref="AY511:AY512"/>
    <mergeCell ref="BB511:BB512"/>
    <mergeCell ref="BC511:BC512"/>
    <mergeCell ref="BF511:BF512"/>
    <mergeCell ref="BG511:BG512"/>
    <mergeCell ref="BJ511:BJ512"/>
    <mergeCell ref="BK511:BK512"/>
    <mergeCell ref="BN511:BN512"/>
    <mergeCell ref="BX511:BX512"/>
    <mergeCell ref="BY511:BY512"/>
    <mergeCell ref="A509:A510"/>
    <mergeCell ref="B509:B510"/>
    <mergeCell ref="C509:C510"/>
    <mergeCell ref="D509:D510"/>
    <mergeCell ref="E509:E510"/>
    <mergeCell ref="K509:K510"/>
    <mergeCell ref="N509:N510"/>
    <mergeCell ref="O509:O510"/>
    <mergeCell ref="R509:R510"/>
    <mergeCell ref="S509:S510"/>
    <mergeCell ref="V509:V510"/>
    <mergeCell ref="W509:W510"/>
    <mergeCell ref="Z509:Z510"/>
    <mergeCell ref="AA509:AA510"/>
    <mergeCell ref="AD509:AD510"/>
    <mergeCell ref="AE509:AE510"/>
    <mergeCell ref="AH509:AH510"/>
    <mergeCell ref="AI509:AI510"/>
    <mergeCell ref="AL509:AL510"/>
    <mergeCell ref="AM509:AM510"/>
    <mergeCell ref="AP509:AP510"/>
    <mergeCell ref="AQ509:AQ510"/>
    <mergeCell ref="AT509:AT510"/>
    <mergeCell ref="AU509:AU510"/>
    <mergeCell ref="AX509:AX510"/>
    <mergeCell ref="AY509:AY510"/>
    <mergeCell ref="BB509:BB510"/>
    <mergeCell ref="BC509:BC510"/>
    <mergeCell ref="BF509:BF510"/>
    <mergeCell ref="BG509:BG510"/>
    <mergeCell ref="BJ509:BJ510"/>
    <mergeCell ref="BK509:BK510"/>
    <mergeCell ref="BN509:BN510"/>
    <mergeCell ref="BO509:BO510"/>
    <mergeCell ref="BR509:BR510"/>
    <mergeCell ref="BS509:BS510"/>
    <mergeCell ref="BV509:BV510"/>
    <mergeCell ref="BW509:BW510"/>
    <mergeCell ref="BX509:BX510"/>
    <mergeCell ref="BY509:BY510"/>
    <mergeCell ref="A511:A512"/>
    <mergeCell ref="B511:B512"/>
    <mergeCell ref="C511:C512"/>
    <mergeCell ref="D511:D512"/>
    <mergeCell ref="E511:E512"/>
    <mergeCell ref="K511:K512"/>
    <mergeCell ref="N511:N512"/>
    <mergeCell ref="O511:O512"/>
    <mergeCell ref="R511:R512"/>
    <mergeCell ref="S511:S512"/>
    <mergeCell ref="V511:V512"/>
    <mergeCell ref="W511:W512"/>
    <mergeCell ref="Z511:Z512"/>
    <mergeCell ref="AA511:AA512"/>
    <mergeCell ref="AD511:AD512"/>
    <mergeCell ref="AE511:AE512"/>
    <mergeCell ref="AH511:AH512"/>
    <mergeCell ref="AI511:AI512"/>
    <mergeCell ref="AL511:AL512"/>
    <mergeCell ref="AM511:AM512"/>
    <mergeCell ref="AP511:AP512"/>
    <mergeCell ref="AQ511:AQ512"/>
    <mergeCell ref="AU515:AU516"/>
    <mergeCell ref="AX515:AX516"/>
    <mergeCell ref="AY515:AY516"/>
    <mergeCell ref="BB515:BB516"/>
    <mergeCell ref="BC515:BC516"/>
    <mergeCell ref="BF515:BF516"/>
    <mergeCell ref="BG515:BG516"/>
    <mergeCell ref="BJ515:BJ516"/>
    <mergeCell ref="BK515:BK516"/>
    <mergeCell ref="BN515:BN516"/>
    <mergeCell ref="BR515:BR516"/>
    <mergeCell ref="BS515:BS516"/>
    <mergeCell ref="BV515:BV516"/>
    <mergeCell ref="BW515:BW516"/>
    <mergeCell ref="BX515:BX516"/>
    <mergeCell ref="BY515:BY516"/>
    <mergeCell ref="A513:A514"/>
    <mergeCell ref="B513:B514"/>
    <mergeCell ref="C513:C514"/>
    <mergeCell ref="D513:D514"/>
    <mergeCell ref="E513:E514"/>
    <mergeCell ref="K513:K514"/>
    <mergeCell ref="N513:N514"/>
    <mergeCell ref="O513:O514"/>
    <mergeCell ref="R513:R514"/>
    <mergeCell ref="S513:S514"/>
    <mergeCell ref="V513:V514"/>
    <mergeCell ref="W513:W514"/>
    <mergeCell ref="Z513:Z514"/>
    <mergeCell ref="AA513:AA514"/>
    <mergeCell ref="AD513:AD514"/>
    <mergeCell ref="AE513:AE514"/>
    <mergeCell ref="AH513:AH514"/>
    <mergeCell ref="AI513:AI514"/>
    <mergeCell ref="AL513:AL514"/>
    <mergeCell ref="AM513:AM514"/>
    <mergeCell ref="AP513:AP514"/>
    <mergeCell ref="AQ513:AQ514"/>
    <mergeCell ref="AT513:AT514"/>
    <mergeCell ref="AU513:AU514"/>
    <mergeCell ref="AX513:AX514"/>
    <mergeCell ref="AY513:AY514"/>
    <mergeCell ref="BB513:BB514"/>
    <mergeCell ref="BC513:BC514"/>
    <mergeCell ref="BF513:BF514"/>
    <mergeCell ref="BG513:BG514"/>
    <mergeCell ref="BJ513:BJ514"/>
    <mergeCell ref="BK513:BK514"/>
    <mergeCell ref="BN513:BN514"/>
    <mergeCell ref="BO513:BO514"/>
    <mergeCell ref="BR513:BR514"/>
    <mergeCell ref="BS513:BS514"/>
    <mergeCell ref="BV513:BV514"/>
    <mergeCell ref="BW513:BW514"/>
    <mergeCell ref="BX513:BX514"/>
    <mergeCell ref="BY513:BY514"/>
    <mergeCell ref="A515:A516"/>
    <mergeCell ref="B515:B516"/>
    <mergeCell ref="C515:C516"/>
    <mergeCell ref="D515:D516"/>
    <mergeCell ref="E515:E516"/>
    <mergeCell ref="K515:K516"/>
    <mergeCell ref="N515:N516"/>
    <mergeCell ref="R515:R516"/>
    <mergeCell ref="S515:S516"/>
    <mergeCell ref="V515:V516"/>
    <mergeCell ref="W515:W516"/>
    <mergeCell ref="Z515:Z516"/>
    <mergeCell ref="AA515:AA516"/>
    <mergeCell ref="AD515:AD516"/>
    <mergeCell ref="AE515:AE516"/>
    <mergeCell ref="AH515:AH516"/>
    <mergeCell ref="AI515:AI516"/>
    <mergeCell ref="BR503:BR504"/>
    <mergeCell ref="BS503:BS504"/>
    <mergeCell ref="BV503:BV504"/>
    <mergeCell ref="BW503:BW504"/>
    <mergeCell ref="BX503:BX504"/>
    <mergeCell ref="BY503:BY504"/>
    <mergeCell ref="A501:A502"/>
    <mergeCell ref="B501:B502"/>
    <mergeCell ref="C501:C502"/>
    <mergeCell ref="D501:D502"/>
    <mergeCell ref="E501:E502"/>
    <mergeCell ref="K501:K502"/>
    <mergeCell ref="N501:N502"/>
    <mergeCell ref="O501:O502"/>
    <mergeCell ref="R501:R502"/>
    <mergeCell ref="S501:S502"/>
    <mergeCell ref="V501:V502"/>
    <mergeCell ref="W501:W502"/>
    <mergeCell ref="Z501:Z502"/>
    <mergeCell ref="AA501:AA502"/>
    <mergeCell ref="AD501:AD502"/>
    <mergeCell ref="AE501:AE502"/>
    <mergeCell ref="AH501:AH502"/>
    <mergeCell ref="AI501:AI502"/>
    <mergeCell ref="AL501:AL502"/>
    <mergeCell ref="AM501:AM502"/>
    <mergeCell ref="AP501:AP502"/>
    <mergeCell ref="AQ501:AQ502"/>
    <mergeCell ref="AT501:AT502"/>
    <mergeCell ref="AU501:AU502"/>
    <mergeCell ref="AX501:AX502"/>
    <mergeCell ref="AY501:AY502"/>
    <mergeCell ref="BB501:BB502"/>
    <mergeCell ref="BC501:BC502"/>
    <mergeCell ref="BF501:BF502"/>
    <mergeCell ref="BG501:BG502"/>
    <mergeCell ref="BJ501:BJ502"/>
    <mergeCell ref="BK501:BK502"/>
    <mergeCell ref="BN501:BN502"/>
    <mergeCell ref="BO501:BO502"/>
    <mergeCell ref="BR501:BR502"/>
    <mergeCell ref="BS501:BS502"/>
    <mergeCell ref="BV501:BV502"/>
    <mergeCell ref="BW501:BW502"/>
    <mergeCell ref="BX501:BX502"/>
    <mergeCell ref="BY501:BY502"/>
    <mergeCell ref="A503:A504"/>
    <mergeCell ref="B503:B504"/>
    <mergeCell ref="C503:C504"/>
    <mergeCell ref="D503:D504"/>
    <mergeCell ref="E503:E504"/>
    <mergeCell ref="K503:K504"/>
    <mergeCell ref="N503:N504"/>
    <mergeCell ref="AT515:AT516"/>
    <mergeCell ref="R503:R504"/>
    <mergeCell ref="S503:S504"/>
    <mergeCell ref="V503:V504"/>
    <mergeCell ref="W503:W504"/>
    <mergeCell ref="Z503:Z504"/>
    <mergeCell ref="AA503:AA504"/>
    <mergeCell ref="AD503:AD504"/>
    <mergeCell ref="AE503:AE504"/>
    <mergeCell ref="AH503:AH504"/>
    <mergeCell ref="AI503:AI504"/>
    <mergeCell ref="BB17:BB18"/>
    <mergeCell ref="AL503:AL504"/>
    <mergeCell ref="AM503:AM504"/>
    <mergeCell ref="AP503:AP504"/>
    <mergeCell ref="AQ503:AQ504"/>
    <mergeCell ref="AT503:AT504"/>
    <mergeCell ref="AU503:AU504"/>
    <mergeCell ref="AX503:AX504"/>
    <mergeCell ref="AY503:AY504"/>
    <mergeCell ref="BB503:BB504"/>
    <mergeCell ref="BC503:BC504"/>
    <mergeCell ref="BF503:BF504"/>
    <mergeCell ref="BG503:BG504"/>
    <mergeCell ref="BJ503:BJ504"/>
    <mergeCell ref="BK503:BK504"/>
    <mergeCell ref="BN503:BN504"/>
    <mergeCell ref="BO607:BO608"/>
    <mergeCell ref="E45:E46"/>
    <mergeCell ref="K45:K46"/>
    <mergeCell ref="N45:N46"/>
    <mergeCell ref="AM47:AM48"/>
    <mergeCell ref="AP47:AP48"/>
    <mergeCell ref="AQ47:AQ48"/>
    <mergeCell ref="AT47:AT48"/>
    <mergeCell ref="W39:W40"/>
    <mergeCell ref="Z39:Z40"/>
    <mergeCell ref="AA39:AA40"/>
    <mergeCell ref="AY39:AY40"/>
    <mergeCell ref="BB39:BB40"/>
    <mergeCell ref="AM39:AM40"/>
    <mergeCell ref="AP39:AP40"/>
    <mergeCell ref="AQ39:AQ40"/>
    <mergeCell ref="AT39:AT40"/>
    <mergeCell ref="O45:O46"/>
    <mergeCell ref="BF45:BF46"/>
    <mergeCell ref="BG45:BG46"/>
    <mergeCell ref="AE47:AE48"/>
    <mergeCell ref="AH47:AH48"/>
    <mergeCell ref="AI47:AI48"/>
    <mergeCell ref="AL47:AL48"/>
    <mergeCell ref="W47:W48"/>
    <mergeCell ref="Z47:Z48"/>
    <mergeCell ref="AA47:AA48"/>
    <mergeCell ref="AD47:AD48"/>
    <mergeCell ref="AU47:AU48"/>
    <mergeCell ref="AX47:AX48"/>
    <mergeCell ref="AY47:AY48"/>
    <mergeCell ref="BB47:BB48"/>
    <mergeCell ref="AU55:AU56"/>
    <mergeCell ref="AX55:AX56"/>
    <mergeCell ref="AY55:AY56"/>
    <mergeCell ref="BB55:BB56"/>
    <mergeCell ref="AM55:AM56"/>
    <mergeCell ref="O515:O516"/>
    <mergeCell ref="E47:E48"/>
    <mergeCell ref="K47:K48"/>
    <mergeCell ref="N47:N48"/>
    <mergeCell ref="BF43:BF44"/>
    <mergeCell ref="BG43:BG44"/>
    <mergeCell ref="E53:E54"/>
    <mergeCell ref="K53:K54"/>
    <mergeCell ref="N53:N54"/>
    <mergeCell ref="O53:O54"/>
    <mergeCell ref="O55:O56"/>
    <mergeCell ref="R55:R56"/>
    <mergeCell ref="S55:S56"/>
    <mergeCell ref="V55:V56"/>
    <mergeCell ref="BF53:BF54"/>
    <mergeCell ref="BG53:BG54"/>
    <mergeCell ref="AE55:AE56"/>
    <mergeCell ref="AH55:AH56"/>
    <mergeCell ref="AI55:AI56"/>
    <mergeCell ref="AL55:AL56"/>
    <mergeCell ref="W55:W56"/>
    <mergeCell ref="Z55:Z56"/>
    <mergeCell ref="AA55:AA56"/>
    <mergeCell ref="AD55:AD56"/>
    <mergeCell ref="BR607:BR608"/>
    <mergeCell ref="BS607:BS608"/>
    <mergeCell ref="BV607:BV608"/>
    <mergeCell ref="BS9:BS10"/>
    <mergeCell ref="BV9:BV10"/>
    <mergeCell ref="O7:O8"/>
    <mergeCell ref="S9:S10"/>
    <mergeCell ref="V9:V10"/>
    <mergeCell ref="BV15:BV16"/>
    <mergeCell ref="BJ17:BJ18"/>
    <mergeCell ref="BS17:BS18"/>
    <mergeCell ref="BV17:BV18"/>
    <mergeCell ref="BK17:BK18"/>
    <mergeCell ref="BN17:BN18"/>
    <mergeCell ref="BO17:BO18"/>
    <mergeCell ref="BR17:BR18"/>
    <mergeCell ref="AT21:AT22"/>
    <mergeCell ref="BN27:BN28"/>
    <mergeCell ref="BO27:BO28"/>
    <mergeCell ref="O29:O30"/>
    <mergeCell ref="R29:R30"/>
    <mergeCell ref="S29:S30"/>
    <mergeCell ref="V29:V30"/>
    <mergeCell ref="BV27:BV28"/>
    <mergeCell ref="BJ33:BJ34"/>
    <mergeCell ref="AU33:AU34"/>
    <mergeCell ref="AX33:AX34"/>
    <mergeCell ref="AY33:AY34"/>
    <mergeCell ref="BB33:BB34"/>
    <mergeCell ref="BS33:BS34"/>
    <mergeCell ref="BV33:BV34"/>
    <mergeCell ref="BN35:BN36"/>
    <mergeCell ref="BO35:BO36"/>
    <mergeCell ref="O37:O38"/>
    <mergeCell ref="R37:R38"/>
    <mergeCell ref="S37:S38"/>
    <mergeCell ref="V37:V38"/>
    <mergeCell ref="BV35:BV36"/>
    <mergeCell ref="BO503:BO504"/>
    <mergeCell ref="AL39:AL40"/>
    <mergeCell ref="O503:O504"/>
    <mergeCell ref="AP55:AP56"/>
    <mergeCell ref="BS4:BV4"/>
    <mergeCell ref="BO5:BO6"/>
    <mergeCell ref="BR5:BR6"/>
    <mergeCell ref="BS5:BS6"/>
    <mergeCell ref="BV5:BV6"/>
    <mergeCell ref="BO4:BR4"/>
    <mergeCell ref="AY7:AY8"/>
    <mergeCell ref="BR7:BR8"/>
    <mergeCell ref="BS7:BS8"/>
    <mergeCell ref="BV7:BV8"/>
    <mergeCell ref="K9:K10"/>
    <mergeCell ref="BO9:BO10"/>
    <mergeCell ref="BR9:BR10"/>
    <mergeCell ref="BB7:BB8"/>
    <mergeCell ref="BK607:BK608"/>
    <mergeCell ref="BF607:BF608"/>
    <mergeCell ref="BN607:BN608"/>
    <mergeCell ref="BJ607:BJ608"/>
    <mergeCell ref="BJ11:BJ12"/>
    <mergeCell ref="BB607:BB608"/>
    <mergeCell ref="AM607:AM608"/>
    <mergeCell ref="AP607:AP608"/>
    <mergeCell ref="BG607:BG608"/>
    <mergeCell ref="AE607:AE608"/>
    <mergeCell ref="AH607:AH608"/>
    <mergeCell ref="AU607:AU608"/>
    <mergeCell ref="AT607:AT608"/>
    <mergeCell ref="AY607:AY608"/>
    <mergeCell ref="BN11:BN12"/>
    <mergeCell ref="BO11:BO12"/>
    <mergeCell ref="O13:O14"/>
    <mergeCell ref="R13:R14"/>
    <mergeCell ref="S13:S14"/>
    <mergeCell ref="V13:V14"/>
    <mergeCell ref="BF11:BF12"/>
    <mergeCell ref="BG11:BG12"/>
    <mergeCell ref="AE13:AE14"/>
    <mergeCell ref="AH13:AH14"/>
    <mergeCell ref="AI13:AI14"/>
    <mergeCell ref="BK15:BK16"/>
    <mergeCell ref="AQ17:AQ18"/>
    <mergeCell ref="AT17:AT18"/>
    <mergeCell ref="BC17:BC18"/>
    <mergeCell ref="BF17:BF18"/>
    <mergeCell ref="BG17:BG18"/>
    <mergeCell ref="AU17:AU18"/>
    <mergeCell ref="AX17:AX18"/>
    <mergeCell ref="AY17:AY18"/>
    <mergeCell ref="AY9:AY10"/>
    <mergeCell ref="BB9:BB10"/>
    <mergeCell ref="BC9:BC10"/>
    <mergeCell ref="BF9:BF10"/>
    <mergeCell ref="BK11:BK12"/>
    <mergeCell ref="AY11:AY12"/>
    <mergeCell ref="BB11:BB12"/>
    <mergeCell ref="BC11:BC12"/>
    <mergeCell ref="N19:N20"/>
    <mergeCell ref="O19:O20"/>
    <mergeCell ref="BO21:BO22"/>
    <mergeCell ref="BR21:BR22"/>
    <mergeCell ref="BS25:BS26"/>
    <mergeCell ref="BV25:BV26"/>
    <mergeCell ref="AU39:AU40"/>
    <mergeCell ref="AX39:AX40"/>
    <mergeCell ref="A7:A8"/>
    <mergeCell ref="AA4:AD4"/>
    <mergeCell ref="AA5:AA6"/>
    <mergeCell ref="AD5:AD6"/>
    <mergeCell ref="A4:A6"/>
    <mergeCell ref="V7:V8"/>
    <mergeCell ref="D4:D6"/>
    <mergeCell ref="S7:S8"/>
    <mergeCell ref="S5:S6"/>
    <mergeCell ref="AX7:AX8"/>
    <mergeCell ref="AT7:AT8"/>
    <mergeCell ref="AU7:AU8"/>
    <mergeCell ref="AQ7:AQ8"/>
    <mergeCell ref="AM4:AP4"/>
    <mergeCell ref="AM5:AM6"/>
    <mergeCell ref="AP5:AP6"/>
    <mergeCell ref="AP7:AP8"/>
    <mergeCell ref="AA607:AA608"/>
    <mergeCell ref="AD607:AD608"/>
    <mergeCell ref="AE9:AE10"/>
    <mergeCell ref="AH9:AH10"/>
    <mergeCell ref="AE4:AH4"/>
    <mergeCell ref="AM7:AM8"/>
    <mergeCell ref="AH5:AH6"/>
    <mergeCell ref="AD7:AD8"/>
    <mergeCell ref="AE7:AE8"/>
    <mergeCell ref="AE5:AE6"/>
    <mergeCell ref="B7:B8"/>
    <mergeCell ref="D7:D8"/>
    <mergeCell ref="K7:K8"/>
    <mergeCell ref="AL7:AL8"/>
    <mergeCell ref="AH7:AH8"/>
    <mergeCell ref="AI7:AI8"/>
    <mergeCell ref="N7:N8"/>
    <mergeCell ref="Z7:Z8"/>
    <mergeCell ref="W7:W8"/>
    <mergeCell ref="AA7:AA8"/>
    <mergeCell ref="E7:E8"/>
    <mergeCell ref="E11:E12"/>
    <mergeCell ref="K11:K12"/>
    <mergeCell ref="N11:N12"/>
    <mergeCell ref="O11:O12"/>
    <mergeCell ref="AQ11:AQ12"/>
    <mergeCell ref="AT11:AT12"/>
    <mergeCell ref="AU11:AU12"/>
    <mergeCell ref="AH11:AH12"/>
    <mergeCell ref="AI11:AI12"/>
    <mergeCell ref="AL11:AL12"/>
    <mergeCell ref="AM11:AM12"/>
    <mergeCell ref="AX11:AX12"/>
    <mergeCell ref="S15:S16"/>
    <mergeCell ref="V15:V16"/>
    <mergeCell ref="W15:W16"/>
    <mergeCell ref="E15:E16"/>
    <mergeCell ref="K15:K16"/>
    <mergeCell ref="N15:N16"/>
    <mergeCell ref="O15:O16"/>
    <mergeCell ref="AH15:AH16"/>
    <mergeCell ref="AI15:AI16"/>
    <mergeCell ref="AL15:AL16"/>
    <mergeCell ref="AM15:AM16"/>
    <mergeCell ref="E19:E20"/>
    <mergeCell ref="K19:K20"/>
    <mergeCell ref="D47:D48"/>
    <mergeCell ref="BW9:BW10"/>
    <mergeCell ref="BX9:BX10"/>
    <mergeCell ref="BX4:BX6"/>
    <mergeCell ref="BW4:BW6"/>
    <mergeCell ref="AY4:BB4"/>
    <mergeCell ref="AY5:AY6"/>
    <mergeCell ref="BB5:BB6"/>
    <mergeCell ref="BK4:BN4"/>
    <mergeCell ref="BC4:BF4"/>
    <mergeCell ref="BK5:BK6"/>
    <mergeCell ref="BN5:BN6"/>
    <mergeCell ref="BC5:BC6"/>
    <mergeCell ref="BF5:BF6"/>
    <mergeCell ref="AU4:AX4"/>
    <mergeCell ref="AQ5:AQ6"/>
    <mergeCell ref="AQ4:AT4"/>
    <mergeCell ref="AT5:AT6"/>
    <mergeCell ref="AX5:AX6"/>
    <mergeCell ref="AU5:AU6"/>
    <mergeCell ref="BX607:BX608"/>
    <mergeCell ref="BW607:BW608"/>
    <mergeCell ref="AI4:AL4"/>
    <mergeCell ref="AI5:AI6"/>
    <mergeCell ref="AL5:AL6"/>
    <mergeCell ref="AI607:AI608"/>
    <mergeCell ref="AL607:AL608"/>
    <mergeCell ref="BC607:BC608"/>
    <mergeCell ref="AQ607:AQ608"/>
    <mergeCell ref="AX607:AX608"/>
    <mergeCell ref="BX7:BX8"/>
    <mergeCell ref="BC7:BC8"/>
    <mergeCell ref="BF7:BF8"/>
    <mergeCell ref="BG7:BG8"/>
    <mergeCell ref="BJ7:BJ8"/>
    <mergeCell ref="BW7:BW8"/>
    <mergeCell ref="BK7:BK8"/>
    <mergeCell ref="BN7:BN8"/>
    <mergeCell ref="BO7:BO8"/>
    <mergeCell ref="BW15:BW16"/>
    <mergeCell ref="BX15:BX16"/>
    <mergeCell ref="BW17:BW18"/>
    <mergeCell ref="BX17:BX18"/>
    <mergeCell ref="AQ21:AQ22"/>
    <mergeCell ref="BS13:BS14"/>
    <mergeCell ref="BV13:BV14"/>
    <mergeCell ref="BC13:BC14"/>
    <mergeCell ref="BF13:BF14"/>
    <mergeCell ref="BG13:BG14"/>
    <mergeCell ref="BJ13:BJ14"/>
    <mergeCell ref="AT15:AT16"/>
    <mergeCell ref="AU15:AU16"/>
    <mergeCell ref="BN15:BN16"/>
    <mergeCell ref="BO15:BO16"/>
    <mergeCell ref="BR15:BR16"/>
    <mergeCell ref="BS15:BS16"/>
    <mergeCell ref="BF15:BF16"/>
    <mergeCell ref="BG15:BG16"/>
    <mergeCell ref="BJ15:BJ16"/>
    <mergeCell ref="AU13:AU14"/>
    <mergeCell ref="AX13:AX14"/>
    <mergeCell ref="AY13:AY14"/>
    <mergeCell ref="BB13:BB14"/>
    <mergeCell ref="AQ13:AQ14"/>
    <mergeCell ref="AT13:AT14"/>
    <mergeCell ref="BW1:BX1"/>
    <mergeCell ref="BG4:BJ4"/>
    <mergeCell ref="BG5:BG6"/>
    <mergeCell ref="BJ5:BJ6"/>
    <mergeCell ref="S4:V4"/>
    <mergeCell ref="W4:Z4"/>
    <mergeCell ref="A2:BX2"/>
    <mergeCell ref="K4:N4"/>
    <mergeCell ref="B4:B6"/>
    <mergeCell ref="W5:W6"/>
    <mergeCell ref="Z5:Z6"/>
    <mergeCell ref="C4:C6"/>
    <mergeCell ref="E4:E6"/>
    <mergeCell ref="V5:V6"/>
    <mergeCell ref="R5:R6"/>
    <mergeCell ref="C7:C8"/>
    <mergeCell ref="O4:R4"/>
    <mergeCell ref="Z607:Z608"/>
    <mergeCell ref="S607:S608"/>
    <mergeCell ref="V607:V608"/>
    <mergeCell ref="W607:W608"/>
    <mergeCell ref="R7:R8"/>
    <mergeCell ref="K5:K6"/>
    <mergeCell ref="N5:N6"/>
    <mergeCell ref="O5:O6"/>
    <mergeCell ref="A9:A10"/>
    <mergeCell ref="B9:B10"/>
    <mergeCell ref="C9:C10"/>
    <mergeCell ref="D9:D10"/>
    <mergeCell ref="R607:R608"/>
    <mergeCell ref="A607:E608"/>
    <mergeCell ref="K607:K608"/>
    <mergeCell ref="N607:N608"/>
    <mergeCell ref="O607:O608"/>
    <mergeCell ref="W9:W10"/>
    <mergeCell ref="Z9:Z10"/>
    <mergeCell ref="AA9:AA10"/>
    <mergeCell ref="AD9:AD10"/>
    <mergeCell ref="E9:E10"/>
    <mergeCell ref="N9:N10"/>
    <mergeCell ref="O9:O10"/>
    <mergeCell ref="R9:R10"/>
    <mergeCell ref="AQ9:AQ10"/>
    <mergeCell ref="AT9:AT10"/>
    <mergeCell ref="AU9:AU10"/>
    <mergeCell ref="AX9:AX10"/>
    <mergeCell ref="AI9:AI10"/>
    <mergeCell ref="AL9:AL10"/>
    <mergeCell ref="AM9:AM10"/>
    <mergeCell ref="AP9:AP10"/>
    <mergeCell ref="BG9:BG10"/>
    <mergeCell ref="BJ9:BJ10"/>
    <mergeCell ref="BK9:BK10"/>
    <mergeCell ref="BN9:BN10"/>
    <mergeCell ref="Z15:Z16"/>
    <mergeCell ref="AA15:AA16"/>
    <mergeCell ref="AD15:AD16"/>
    <mergeCell ref="AE15:AE16"/>
    <mergeCell ref="AX15:AX16"/>
    <mergeCell ref="AY15:AY16"/>
    <mergeCell ref="BB15:BB16"/>
    <mergeCell ref="BC15:BC16"/>
    <mergeCell ref="AP15:AP16"/>
    <mergeCell ref="AQ15:AQ16"/>
    <mergeCell ref="BX11:BX12"/>
    <mergeCell ref="BV11:BV12"/>
    <mergeCell ref="BW11:BW12"/>
    <mergeCell ref="BR11:BR12"/>
    <mergeCell ref="BS11:BS12"/>
    <mergeCell ref="BW13:BW14"/>
    <mergeCell ref="BX13:BX14"/>
    <mergeCell ref="BK13:BK14"/>
    <mergeCell ref="BN13:BN14"/>
    <mergeCell ref="BO13:BO14"/>
    <mergeCell ref="BR13:BR14"/>
    <mergeCell ref="A11:A12"/>
    <mergeCell ref="B11:B12"/>
    <mergeCell ref="C11:C12"/>
    <mergeCell ref="D11:D12"/>
    <mergeCell ref="Z11:Z12"/>
    <mergeCell ref="AA11:AA12"/>
    <mergeCell ref="AD11:AD12"/>
    <mergeCell ref="AE11:AE12"/>
    <mergeCell ref="R11:R12"/>
    <mergeCell ref="S11:S12"/>
    <mergeCell ref="V11:V12"/>
    <mergeCell ref="W11:W12"/>
    <mergeCell ref="AP11:AP12"/>
    <mergeCell ref="A13:A14"/>
    <mergeCell ref="B13:B14"/>
    <mergeCell ref="C13:C14"/>
    <mergeCell ref="D13:D14"/>
    <mergeCell ref="E13:E14"/>
    <mergeCell ref="K13:K14"/>
    <mergeCell ref="N13:N14"/>
    <mergeCell ref="A17:A18"/>
    <mergeCell ref="B17:B18"/>
    <mergeCell ref="C17:C18"/>
    <mergeCell ref="D17:D18"/>
    <mergeCell ref="E17:E18"/>
    <mergeCell ref="K17:K18"/>
    <mergeCell ref="N17:N18"/>
    <mergeCell ref="W17:W18"/>
    <mergeCell ref="Z17:Z18"/>
    <mergeCell ref="AA17:AA18"/>
    <mergeCell ref="AD17:AD18"/>
    <mergeCell ref="O17:O18"/>
    <mergeCell ref="R17:R18"/>
    <mergeCell ref="S17:S18"/>
    <mergeCell ref="V17:V18"/>
    <mergeCell ref="AM17:AM18"/>
    <mergeCell ref="AP17:AP18"/>
    <mergeCell ref="AE17:AE18"/>
    <mergeCell ref="AH17:AH18"/>
    <mergeCell ref="AI17:AI18"/>
    <mergeCell ref="AL17:AL18"/>
    <mergeCell ref="AL13:AL14"/>
    <mergeCell ref="W13:W14"/>
    <mergeCell ref="Z13:Z14"/>
    <mergeCell ref="AA13:AA14"/>
    <mergeCell ref="AD13:AD14"/>
    <mergeCell ref="AM13:AM14"/>
    <mergeCell ref="AP13:AP14"/>
    <mergeCell ref="A15:A16"/>
    <mergeCell ref="B15:B16"/>
    <mergeCell ref="C15:C16"/>
    <mergeCell ref="D15:D16"/>
    <mergeCell ref="R15:R16"/>
    <mergeCell ref="A19:A20"/>
    <mergeCell ref="B19:B20"/>
    <mergeCell ref="C19:C20"/>
    <mergeCell ref="D19:D20"/>
    <mergeCell ref="Z19:Z20"/>
    <mergeCell ref="AA19:AA20"/>
    <mergeCell ref="AD19:AD20"/>
    <mergeCell ref="AE19:AE20"/>
    <mergeCell ref="R19:R20"/>
    <mergeCell ref="S19:S20"/>
    <mergeCell ref="V19:V20"/>
    <mergeCell ref="W19:W20"/>
    <mergeCell ref="AP19:AP20"/>
    <mergeCell ref="AQ19:AQ20"/>
    <mergeCell ref="AT19:AT20"/>
    <mergeCell ref="AU19:AU20"/>
    <mergeCell ref="AH19:AH20"/>
    <mergeCell ref="AI19:AI20"/>
    <mergeCell ref="AL19:AL20"/>
    <mergeCell ref="AM19:AM20"/>
    <mergeCell ref="BJ19:BJ20"/>
    <mergeCell ref="BK19:BK20"/>
    <mergeCell ref="AX19:AX20"/>
    <mergeCell ref="AY19:AY20"/>
    <mergeCell ref="BB19:BB20"/>
    <mergeCell ref="BC19:BC20"/>
    <mergeCell ref="BX19:BX20"/>
    <mergeCell ref="A21:A22"/>
    <mergeCell ref="B21:B22"/>
    <mergeCell ref="C21:C22"/>
    <mergeCell ref="D21:D22"/>
    <mergeCell ref="E21:E22"/>
    <mergeCell ref="K21:K22"/>
    <mergeCell ref="N21:N22"/>
    <mergeCell ref="BN19:BN20"/>
    <mergeCell ref="BO19:BO20"/>
    <mergeCell ref="O21:O22"/>
    <mergeCell ref="R21:R22"/>
    <mergeCell ref="S21:S22"/>
    <mergeCell ref="V21:V22"/>
    <mergeCell ref="BV19:BV20"/>
    <mergeCell ref="BW19:BW20"/>
    <mergeCell ref="BR19:BR20"/>
    <mergeCell ref="BS19:BS20"/>
    <mergeCell ref="BF19:BF20"/>
    <mergeCell ref="BG19:BG20"/>
    <mergeCell ref="AE21:AE22"/>
    <mergeCell ref="AH21:AH22"/>
    <mergeCell ref="AI21:AI22"/>
    <mergeCell ref="AL21:AL22"/>
    <mergeCell ref="W21:W22"/>
    <mergeCell ref="Z21:Z22"/>
    <mergeCell ref="AA21:AA22"/>
    <mergeCell ref="AD21:AD22"/>
    <mergeCell ref="AU21:AU22"/>
    <mergeCell ref="AX21:AX22"/>
    <mergeCell ref="AY21:AY22"/>
    <mergeCell ref="BB21:BB22"/>
    <mergeCell ref="AM21:AM22"/>
    <mergeCell ref="AP21:AP22"/>
    <mergeCell ref="BW21:BW22"/>
    <mergeCell ref="BX21:BX22"/>
    <mergeCell ref="BK21:BK22"/>
    <mergeCell ref="BN21:BN22"/>
    <mergeCell ref="A23:A24"/>
    <mergeCell ref="B23:B24"/>
    <mergeCell ref="C23:C24"/>
    <mergeCell ref="D23:D24"/>
    <mergeCell ref="BS21:BS22"/>
    <mergeCell ref="BV21:BV22"/>
    <mergeCell ref="BC21:BC22"/>
    <mergeCell ref="BF21:BF22"/>
    <mergeCell ref="BG21:BG22"/>
    <mergeCell ref="BJ21:BJ22"/>
    <mergeCell ref="R23:R24"/>
    <mergeCell ref="S23:S24"/>
    <mergeCell ref="V23:V24"/>
    <mergeCell ref="W23:W24"/>
    <mergeCell ref="E23:E24"/>
    <mergeCell ref="K23:K24"/>
    <mergeCell ref="N23:N24"/>
    <mergeCell ref="O23:O24"/>
    <mergeCell ref="AH23:AH24"/>
    <mergeCell ref="AI23:AI24"/>
    <mergeCell ref="AL23:AL24"/>
    <mergeCell ref="AM23:AM24"/>
    <mergeCell ref="Z23:Z24"/>
    <mergeCell ref="AA23:AA24"/>
    <mergeCell ref="AD23:AD24"/>
    <mergeCell ref="AE23:AE24"/>
    <mergeCell ref="AX23:AX24"/>
    <mergeCell ref="AY23:AY24"/>
    <mergeCell ref="BB23:BB24"/>
    <mergeCell ref="BC23:BC24"/>
    <mergeCell ref="AP23:AP24"/>
    <mergeCell ref="AQ23:AQ24"/>
    <mergeCell ref="AT23:AT24"/>
    <mergeCell ref="AU23:AU24"/>
    <mergeCell ref="BN23:BN24"/>
    <mergeCell ref="BO23:BO24"/>
    <mergeCell ref="BR23:BR24"/>
    <mergeCell ref="BS23:BS24"/>
    <mergeCell ref="BF23:BF24"/>
    <mergeCell ref="BG23:BG24"/>
    <mergeCell ref="BJ23:BJ24"/>
    <mergeCell ref="BK23:BK24"/>
    <mergeCell ref="BV23:BV24"/>
    <mergeCell ref="BW23:BW24"/>
    <mergeCell ref="BX23:BX24"/>
    <mergeCell ref="E27:E28"/>
    <mergeCell ref="K27:K28"/>
    <mergeCell ref="N27:N28"/>
    <mergeCell ref="O27:O28"/>
    <mergeCell ref="A27:A28"/>
    <mergeCell ref="B27:B28"/>
    <mergeCell ref="C27:C28"/>
    <mergeCell ref="D27:D28"/>
    <mergeCell ref="Z27:Z28"/>
    <mergeCell ref="AA27:AA28"/>
    <mergeCell ref="AD27:AD28"/>
    <mergeCell ref="AE27:AE28"/>
    <mergeCell ref="R27:R28"/>
    <mergeCell ref="S27:S28"/>
    <mergeCell ref="V27:V28"/>
    <mergeCell ref="W27:W28"/>
    <mergeCell ref="AP27:AP28"/>
    <mergeCell ref="AQ27:AQ28"/>
    <mergeCell ref="AT27:AT28"/>
    <mergeCell ref="AU27:AU28"/>
    <mergeCell ref="AH27:AH28"/>
    <mergeCell ref="AI27:AI28"/>
    <mergeCell ref="AL27:AL28"/>
    <mergeCell ref="AM27:AM28"/>
    <mergeCell ref="BJ27:BJ28"/>
    <mergeCell ref="BK27:BK28"/>
    <mergeCell ref="AX27:AX28"/>
    <mergeCell ref="AY27:AY28"/>
    <mergeCell ref="BB27:BB28"/>
    <mergeCell ref="BC27:BC28"/>
    <mergeCell ref="BX27:BX28"/>
    <mergeCell ref="A25:A26"/>
    <mergeCell ref="B25:B26"/>
    <mergeCell ref="C25:C26"/>
    <mergeCell ref="D25:D26"/>
    <mergeCell ref="E25:E26"/>
    <mergeCell ref="K25:K26"/>
    <mergeCell ref="N25:N26"/>
    <mergeCell ref="W25:W26"/>
    <mergeCell ref="Z25:Z26"/>
    <mergeCell ref="AA25:AA26"/>
    <mergeCell ref="AD25:AD26"/>
    <mergeCell ref="O25:O26"/>
    <mergeCell ref="R25:R26"/>
    <mergeCell ref="S25:S26"/>
    <mergeCell ref="V25:V26"/>
    <mergeCell ref="AM25:AM26"/>
    <mergeCell ref="AP25:AP26"/>
    <mergeCell ref="AQ25:AQ26"/>
    <mergeCell ref="AT25:AT26"/>
    <mergeCell ref="AE25:AE26"/>
    <mergeCell ref="AH25:AH26"/>
    <mergeCell ref="AI25:AI26"/>
    <mergeCell ref="AL25:AL26"/>
    <mergeCell ref="BC25:BC26"/>
    <mergeCell ref="BF25:BF26"/>
    <mergeCell ref="BG25:BG26"/>
    <mergeCell ref="BJ25:BJ26"/>
    <mergeCell ref="AU25:AU26"/>
    <mergeCell ref="AX25:AX26"/>
    <mergeCell ref="AY25:AY26"/>
    <mergeCell ref="BB25:BB26"/>
    <mergeCell ref="BW27:BW28"/>
    <mergeCell ref="BR27:BR28"/>
    <mergeCell ref="BS27:BS28"/>
    <mergeCell ref="BF27:BF28"/>
    <mergeCell ref="BG27:BG28"/>
    <mergeCell ref="AE29:AE30"/>
    <mergeCell ref="AH29:AH30"/>
    <mergeCell ref="AI29:AI30"/>
    <mergeCell ref="AL29:AL30"/>
    <mergeCell ref="W29:W30"/>
    <mergeCell ref="Z29:Z30"/>
    <mergeCell ref="AA29:AA30"/>
    <mergeCell ref="AD29:AD30"/>
    <mergeCell ref="AU29:AU30"/>
    <mergeCell ref="AX29:AX30"/>
    <mergeCell ref="AY29:AY30"/>
    <mergeCell ref="BB29:BB30"/>
    <mergeCell ref="AM29:AM30"/>
    <mergeCell ref="AP29:AP30"/>
    <mergeCell ref="AQ29:AQ30"/>
    <mergeCell ref="AT29:AT30"/>
    <mergeCell ref="BW29:BW30"/>
    <mergeCell ref="BW25:BW26"/>
    <mergeCell ref="BX25:BX26"/>
    <mergeCell ref="BK25:BK26"/>
    <mergeCell ref="BN25:BN26"/>
    <mergeCell ref="BO25:BO26"/>
    <mergeCell ref="BR25:BR26"/>
    <mergeCell ref="BX29:BX30"/>
    <mergeCell ref="BK29:BK30"/>
    <mergeCell ref="BN29:BN30"/>
    <mergeCell ref="BO29:BO30"/>
    <mergeCell ref="BR29:BR30"/>
    <mergeCell ref="A31:A32"/>
    <mergeCell ref="B31:B32"/>
    <mergeCell ref="C31:C32"/>
    <mergeCell ref="D31:D32"/>
    <mergeCell ref="BS29:BS30"/>
    <mergeCell ref="BV29:BV30"/>
    <mergeCell ref="BC29:BC30"/>
    <mergeCell ref="BF29:BF30"/>
    <mergeCell ref="BG29:BG30"/>
    <mergeCell ref="BJ29:BJ30"/>
    <mergeCell ref="R31:R32"/>
    <mergeCell ref="S31:S32"/>
    <mergeCell ref="V31:V32"/>
    <mergeCell ref="W31:W32"/>
    <mergeCell ref="E31:E32"/>
    <mergeCell ref="K31:K32"/>
    <mergeCell ref="N31:N32"/>
    <mergeCell ref="O31:O32"/>
    <mergeCell ref="AH31:AH32"/>
    <mergeCell ref="AI31:AI32"/>
    <mergeCell ref="AL31:AL32"/>
    <mergeCell ref="AM31:AM32"/>
    <mergeCell ref="Z31:Z32"/>
    <mergeCell ref="AA31:AA32"/>
    <mergeCell ref="AD31:AD32"/>
    <mergeCell ref="AE31:AE32"/>
    <mergeCell ref="AX31:AX32"/>
    <mergeCell ref="AY31:AY32"/>
    <mergeCell ref="BB31:BB32"/>
    <mergeCell ref="BC31:BC32"/>
    <mergeCell ref="AP31:AP32"/>
    <mergeCell ref="AQ31:AQ32"/>
    <mergeCell ref="AT31:AT32"/>
    <mergeCell ref="AU31:AU32"/>
    <mergeCell ref="BN31:BN32"/>
    <mergeCell ref="BO31:BO32"/>
    <mergeCell ref="BR31:BR32"/>
    <mergeCell ref="BS31:BS32"/>
    <mergeCell ref="BF31:BF32"/>
    <mergeCell ref="BG31:BG32"/>
    <mergeCell ref="BJ31:BJ32"/>
    <mergeCell ref="BK31:BK32"/>
    <mergeCell ref="BV31:BV32"/>
    <mergeCell ref="BX33:BX34"/>
    <mergeCell ref="BK33:BK34"/>
    <mergeCell ref="BN33:BN34"/>
    <mergeCell ref="BO33:BO34"/>
    <mergeCell ref="BR33:BR34"/>
    <mergeCell ref="BX37:BX38"/>
    <mergeCell ref="BK37:BK38"/>
    <mergeCell ref="BN37:BN38"/>
    <mergeCell ref="BO37:BO38"/>
    <mergeCell ref="BR37:BR38"/>
    <mergeCell ref="BW31:BW32"/>
    <mergeCell ref="BX31:BX32"/>
    <mergeCell ref="A29:A30"/>
    <mergeCell ref="B29:B30"/>
    <mergeCell ref="C29:C30"/>
    <mergeCell ref="D29:D30"/>
    <mergeCell ref="E29:E30"/>
    <mergeCell ref="K29:K30"/>
    <mergeCell ref="N29:N30"/>
    <mergeCell ref="E35:E36"/>
    <mergeCell ref="K35:K36"/>
    <mergeCell ref="N35:N36"/>
    <mergeCell ref="O35:O36"/>
    <mergeCell ref="A35:A36"/>
    <mergeCell ref="B35:B36"/>
    <mergeCell ref="C35:C36"/>
    <mergeCell ref="D35:D36"/>
    <mergeCell ref="Z35:Z36"/>
    <mergeCell ref="AA35:AA36"/>
    <mergeCell ref="AD35:AD36"/>
    <mergeCell ref="AE35:AE36"/>
    <mergeCell ref="R35:R36"/>
    <mergeCell ref="S35:S36"/>
    <mergeCell ref="V35:V36"/>
    <mergeCell ref="W35:W36"/>
    <mergeCell ref="AP35:AP36"/>
    <mergeCell ref="AQ35:AQ36"/>
    <mergeCell ref="AT35:AT36"/>
    <mergeCell ref="AU35:AU36"/>
    <mergeCell ref="AH35:AH36"/>
    <mergeCell ref="AI35:AI36"/>
    <mergeCell ref="AL35:AL36"/>
    <mergeCell ref="AM35:AM36"/>
    <mergeCell ref="BJ35:BJ36"/>
    <mergeCell ref="BK35:BK36"/>
    <mergeCell ref="AX35:AX36"/>
    <mergeCell ref="AY35:AY36"/>
    <mergeCell ref="BB35:BB36"/>
    <mergeCell ref="BC35:BC36"/>
    <mergeCell ref="BX35:BX36"/>
    <mergeCell ref="A33:A34"/>
    <mergeCell ref="B33:B34"/>
    <mergeCell ref="C33:C34"/>
    <mergeCell ref="D33:D34"/>
    <mergeCell ref="E33:E34"/>
    <mergeCell ref="K33:K34"/>
    <mergeCell ref="N33:N34"/>
    <mergeCell ref="W33:W34"/>
    <mergeCell ref="Z33:Z34"/>
    <mergeCell ref="AA33:AA34"/>
    <mergeCell ref="AD33:AD34"/>
    <mergeCell ref="O33:O34"/>
    <mergeCell ref="R33:R34"/>
    <mergeCell ref="S33:S34"/>
    <mergeCell ref="BW39:BW40"/>
    <mergeCell ref="A37:A38"/>
    <mergeCell ref="B37:B38"/>
    <mergeCell ref="C37:C38"/>
    <mergeCell ref="D37:D38"/>
    <mergeCell ref="E37:E38"/>
    <mergeCell ref="K37:K38"/>
    <mergeCell ref="N37:N38"/>
    <mergeCell ref="BF33:BF34"/>
    <mergeCell ref="BG33:BG34"/>
    <mergeCell ref="BS37:BS38"/>
    <mergeCell ref="BV37:BV38"/>
    <mergeCell ref="BC37:BC38"/>
    <mergeCell ref="BF37:BF38"/>
    <mergeCell ref="BG37:BG38"/>
    <mergeCell ref="BJ37:BJ38"/>
    <mergeCell ref="BW35:BW36"/>
    <mergeCell ref="BR35:BR36"/>
    <mergeCell ref="BS35:BS36"/>
    <mergeCell ref="BF35:BF36"/>
    <mergeCell ref="BG35:BG36"/>
    <mergeCell ref="AE37:AE38"/>
    <mergeCell ref="AH37:AH38"/>
    <mergeCell ref="AI37:AI38"/>
    <mergeCell ref="AL37:AL38"/>
    <mergeCell ref="W37:W38"/>
    <mergeCell ref="Z37:Z38"/>
    <mergeCell ref="AA37:AA38"/>
    <mergeCell ref="AD37:AD38"/>
    <mergeCell ref="AU37:AU38"/>
    <mergeCell ref="AX37:AX38"/>
    <mergeCell ref="AY37:AY38"/>
    <mergeCell ref="BB37:BB38"/>
    <mergeCell ref="AM37:AM38"/>
    <mergeCell ref="AP37:AP38"/>
    <mergeCell ref="AQ37:AQ38"/>
    <mergeCell ref="AT37:AT38"/>
    <mergeCell ref="BW37:BW38"/>
    <mergeCell ref="BW33:BW34"/>
    <mergeCell ref="V33:V34"/>
    <mergeCell ref="AM33:AM34"/>
    <mergeCell ref="AP33:AP34"/>
    <mergeCell ref="AQ33:AQ34"/>
    <mergeCell ref="AT33:AT34"/>
    <mergeCell ref="AE33:AE34"/>
    <mergeCell ref="AH33:AH34"/>
    <mergeCell ref="AI33:AI34"/>
    <mergeCell ref="AL33:AL34"/>
    <mergeCell ref="BC33:BC34"/>
    <mergeCell ref="AD39:AD40"/>
    <mergeCell ref="BX39:BX40"/>
    <mergeCell ref="BK39:BK40"/>
    <mergeCell ref="BN39:BN40"/>
    <mergeCell ref="BO39:BO40"/>
    <mergeCell ref="BR39:BR40"/>
    <mergeCell ref="A41:A42"/>
    <mergeCell ref="B41:B42"/>
    <mergeCell ref="C41:C42"/>
    <mergeCell ref="D41:D42"/>
    <mergeCell ref="BS39:BS40"/>
    <mergeCell ref="BV39:BV40"/>
    <mergeCell ref="BC39:BC40"/>
    <mergeCell ref="BF39:BF40"/>
    <mergeCell ref="BG39:BG40"/>
    <mergeCell ref="BJ39:BJ40"/>
    <mergeCell ref="R41:R42"/>
    <mergeCell ref="S41:S42"/>
    <mergeCell ref="V41:V42"/>
    <mergeCell ref="W41:W42"/>
    <mergeCell ref="E41:E42"/>
    <mergeCell ref="K41:K42"/>
    <mergeCell ref="N41:N42"/>
    <mergeCell ref="O41:O42"/>
    <mergeCell ref="AH41:AH42"/>
    <mergeCell ref="AI41:AI42"/>
    <mergeCell ref="AL41:AL42"/>
    <mergeCell ref="AM41:AM42"/>
    <mergeCell ref="Z41:Z42"/>
    <mergeCell ref="AA41:AA42"/>
    <mergeCell ref="AD41:AD42"/>
    <mergeCell ref="AE41:AE42"/>
    <mergeCell ref="AX41:AX42"/>
    <mergeCell ref="AY41:AY42"/>
    <mergeCell ref="BB41:BB42"/>
    <mergeCell ref="BC41:BC42"/>
    <mergeCell ref="AP41:AP42"/>
    <mergeCell ref="AQ41:AQ42"/>
    <mergeCell ref="AT41:AT42"/>
    <mergeCell ref="AU41:AU42"/>
    <mergeCell ref="BN41:BN42"/>
    <mergeCell ref="BO41:BO42"/>
    <mergeCell ref="BR41:BR42"/>
    <mergeCell ref="BS41:BS42"/>
    <mergeCell ref="BF41:BF42"/>
    <mergeCell ref="BG41:BG42"/>
    <mergeCell ref="BJ41:BJ42"/>
    <mergeCell ref="BK41:BK42"/>
    <mergeCell ref="BV41:BV42"/>
    <mergeCell ref="BW41:BW42"/>
    <mergeCell ref="BX41:BX42"/>
    <mergeCell ref="A39:A40"/>
    <mergeCell ref="B39:B40"/>
    <mergeCell ref="C39:C40"/>
    <mergeCell ref="D39:D40"/>
    <mergeCell ref="E39:E40"/>
    <mergeCell ref="K39:K40"/>
    <mergeCell ref="N39:N40"/>
    <mergeCell ref="O39:O40"/>
    <mergeCell ref="R39:R40"/>
    <mergeCell ref="S39:S40"/>
    <mergeCell ref="V39:V40"/>
    <mergeCell ref="AE39:AE40"/>
    <mergeCell ref="AH39:AH40"/>
    <mergeCell ref="AI39:AI40"/>
    <mergeCell ref="A45:A46"/>
    <mergeCell ref="B45:B46"/>
    <mergeCell ref="C45:C46"/>
    <mergeCell ref="D45:D46"/>
    <mergeCell ref="Z45:Z46"/>
    <mergeCell ref="AA45:AA46"/>
    <mergeCell ref="AD45:AD46"/>
    <mergeCell ref="AE45:AE46"/>
    <mergeCell ref="R45:R46"/>
    <mergeCell ref="S45:S46"/>
    <mergeCell ref="V45:V46"/>
    <mergeCell ref="W45:W46"/>
    <mergeCell ref="AP45:AP46"/>
    <mergeCell ref="AQ45:AQ46"/>
    <mergeCell ref="AT45:AT46"/>
    <mergeCell ref="AU45:AU46"/>
    <mergeCell ref="AH45:AH46"/>
    <mergeCell ref="AI45:AI46"/>
    <mergeCell ref="AL45:AL46"/>
    <mergeCell ref="AM45:AM46"/>
    <mergeCell ref="BJ45:BJ46"/>
    <mergeCell ref="BK45:BK46"/>
    <mergeCell ref="AX45:AX46"/>
    <mergeCell ref="AY45:AY46"/>
    <mergeCell ref="BB45:BB46"/>
    <mergeCell ref="BC45:BC46"/>
    <mergeCell ref="BX45:BX46"/>
    <mergeCell ref="A43:A44"/>
    <mergeCell ref="B43:B44"/>
    <mergeCell ref="C43:C44"/>
    <mergeCell ref="D43:D44"/>
    <mergeCell ref="E43:E44"/>
    <mergeCell ref="K43:K44"/>
    <mergeCell ref="N43:N44"/>
    <mergeCell ref="W43:W44"/>
    <mergeCell ref="Z43:Z44"/>
    <mergeCell ref="AA43:AA44"/>
    <mergeCell ref="AD43:AD44"/>
    <mergeCell ref="O43:O44"/>
    <mergeCell ref="R43:R44"/>
    <mergeCell ref="S43:S44"/>
    <mergeCell ref="V43:V44"/>
    <mergeCell ref="AM43:AM44"/>
    <mergeCell ref="AP43:AP44"/>
    <mergeCell ref="AQ43:AQ44"/>
    <mergeCell ref="AT43:AT44"/>
    <mergeCell ref="AE43:AE44"/>
    <mergeCell ref="AH43:AH44"/>
    <mergeCell ref="AI43:AI44"/>
    <mergeCell ref="AL43:AL44"/>
    <mergeCell ref="BC43:BC44"/>
    <mergeCell ref="BJ43:BJ44"/>
    <mergeCell ref="AU43:AU44"/>
    <mergeCell ref="AX43:AX44"/>
    <mergeCell ref="AY43:AY44"/>
    <mergeCell ref="BB43:BB44"/>
    <mergeCell ref="BS43:BS44"/>
    <mergeCell ref="BV43:BV44"/>
    <mergeCell ref="BN45:BN46"/>
    <mergeCell ref="BO45:BO46"/>
    <mergeCell ref="BV45:BV46"/>
    <mergeCell ref="BW45:BW46"/>
    <mergeCell ref="BR45:BR46"/>
    <mergeCell ref="BS45:BS46"/>
    <mergeCell ref="BW47:BW48"/>
    <mergeCell ref="BW43:BW44"/>
    <mergeCell ref="BX43:BX44"/>
    <mergeCell ref="BK43:BK44"/>
    <mergeCell ref="BN43:BN44"/>
    <mergeCell ref="BO43:BO44"/>
    <mergeCell ref="BR43:BR44"/>
    <mergeCell ref="BX47:BX48"/>
    <mergeCell ref="BK47:BK48"/>
    <mergeCell ref="BN47:BN48"/>
    <mergeCell ref="BO47:BO48"/>
    <mergeCell ref="BR47:BR48"/>
    <mergeCell ref="A49:A50"/>
    <mergeCell ref="B49:B50"/>
    <mergeCell ref="C49:C50"/>
    <mergeCell ref="D49:D50"/>
    <mergeCell ref="BS47:BS48"/>
    <mergeCell ref="BV47:BV48"/>
    <mergeCell ref="BC47:BC48"/>
    <mergeCell ref="BF47:BF48"/>
    <mergeCell ref="BG47:BG48"/>
    <mergeCell ref="BJ47:BJ48"/>
    <mergeCell ref="R49:R50"/>
    <mergeCell ref="S49:S50"/>
    <mergeCell ref="V49:V50"/>
    <mergeCell ref="W49:W50"/>
    <mergeCell ref="E49:E50"/>
    <mergeCell ref="K49:K50"/>
    <mergeCell ref="N49:N50"/>
    <mergeCell ref="O49:O50"/>
    <mergeCell ref="AH49:AH50"/>
    <mergeCell ref="AI49:AI50"/>
    <mergeCell ref="AL49:AL50"/>
    <mergeCell ref="AM49:AM50"/>
    <mergeCell ref="Z49:Z50"/>
    <mergeCell ref="AA49:AA50"/>
    <mergeCell ref="AD49:AD50"/>
    <mergeCell ref="AE49:AE50"/>
    <mergeCell ref="AX49:AX50"/>
    <mergeCell ref="AY49:AY50"/>
    <mergeCell ref="BB49:BB50"/>
    <mergeCell ref="BC49:BC50"/>
    <mergeCell ref="AP49:AP50"/>
    <mergeCell ref="AQ49:AQ50"/>
    <mergeCell ref="AT49:AT50"/>
    <mergeCell ref="AU49:AU50"/>
    <mergeCell ref="BN49:BN50"/>
    <mergeCell ref="BO49:BO50"/>
    <mergeCell ref="BR49:BR50"/>
    <mergeCell ref="BS49:BS50"/>
    <mergeCell ref="BF49:BF50"/>
    <mergeCell ref="BG49:BG50"/>
    <mergeCell ref="BJ49:BJ50"/>
    <mergeCell ref="BK49:BK50"/>
    <mergeCell ref="BV49:BV50"/>
    <mergeCell ref="O47:O48"/>
    <mergeCell ref="R47:R48"/>
    <mergeCell ref="S47:S48"/>
    <mergeCell ref="V47:V48"/>
    <mergeCell ref="BW49:BW50"/>
    <mergeCell ref="BX49:BX50"/>
    <mergeCell ref="A47:A48"/>
    <mergeCell ref="B47:B48"/>
    <mergeCell ref="C47:C48"/>
    <mergeCell ref="B53:B54"/>
    <mergeCell ref="C53:C54"/>
    <mergeCell ref="D53:D54"/>
    <mergeCell ref="Z53:Z54"/>
    <mergeCell ref="AA53:AA54"/>
    <mergeCell ref="AD53:AD54"/>
    <mergeCell ref="AE53:AE54"/>
    <mergeCell ref="R53:R54"/>
    <mergeCell ref="S53:S54"/>
    <mergeCell ref="V53:V54"/>
    <mergeCell ref="W53:W54"/>
    <mergeCell ref="AP53:AP54"/>
    <mergeCell ref="AQ53:AQ54"/>
    <mergeCell ref="AT53:AT54"/>
    <mergeCell ref="AU53:AU54"/>
    <mergeCell ref="AH53:AH54"/>
    <mergeCell ref="AI53:AI54"/>
    <mergeCell ref="AL53:AL54"/>
    <mergeCell ref="AM53:AM54"/>
    <mergeCell ref="BJ53:BJ54"/>
    <mergeCell ref="BK53:BK54"/>
    <mergeCell ref="AX53:AX54"/>
    <mergeCell ref="AY53:AY54"/>
    <mergeCell ref="BB53:BB54"/>
    <mergeCell ref="BC53:BC54"/>
    <mergeCell ref="BX53:BX54"/>
    <mergeCell ref="A51:A52"/>
    <mergeCell ref="B51:B52"/>
    <mergeCell ref="C51:C52"/>
    <mergeCell ref="D51:D52"/>
    <mergeCell ref="E51:E52"/>
    <mergeCell ref="K51:K52"/>
    <mergeCell ref="N51:N52"/>
    <mergeCell ref="W51:W52"/>
    <mergeCell ref="Z51:Z52"/>
    <mergeCell ref="AA51:AA52"/>
    <mergeCell ref="AD51:AD52"/>
    <mergeCell ref="O51:O52"/>
    <mergeCell ref="R51:R52"/>
    <mergeCell ref="S51:S52"/>
    <mergeCell ref="V51:V52"/>
    <mergeCell ref="AM51:AM52"/>
    <mergeCell ref="AP51:AP52"/>
    <mergeCell ref="AQ51:AQ52"/>
    <mergeCell ref="AT51:AT52"/>
    <mergeCell ref="AE51:AE52"/>
    <mergeCell ref="AH51:AH52"/>
    <mergeCell ref="AI51:AI52"/>
    <mergeCell ref="BF51:BF52"/>
    <mergeCell ref="BG51:BG52"/>
    <mergeCell ref="BJ51:BJ52"/>
    <mergeCell ref="AU51:AU52"/>
    <mergeCell ref="AX51:AX52"/>
    <mergeCell ref="AY51:AY52"/>
    <mergeCell ref="BB51:BB52"/>
    <mergeCell ref="BS51:BS52"/>
    <mergeCell ref="BV51:BV52"/>
    <mergeCell ref="BN53:BN54"/>
    <mergeCell ref="BO53:BO54"/>
    <mergeCell ref="BV53:BV54"/>
    <mergeCell ref="BW53:BW54"/>
    <mergeCell ref="BR53:BR54"/>
    <mergeCell ref="BS53:BS54"/>
    <mergeCell ref="AT55:AT56"/>
    <mergeCell ref="BW55:BW56"/>
    <mergeCell ref="BW51:BW52"/>
    <mergeCell ref="BX51:BX52"/>
    <mergeCell ref="BK51:BK52"/>
    <mergeCell ref="BN51:BN52"/>
    <mergeCell ref="BO51:BO52"/>
    <mergeCell ref="BR51:BR52"/>
    <mergeCell ref="BX55:BX56"/>
    <mergeCell ref="BK55:BK56"/>
    <mergeCell ref="BN55:BN56"/>
    <mergeCell ref="BO55:BO56"/>
    <mergeCell ref="BR55:BR56"/>
    <mergeCell ref="A57:A58"/>
    <mergeCell ref="B57:B58"/>
    <mergeCell ref="C57:C58"/>
    <mergeCell ref="D57:D58"/>
    <mergeCell ref="BS55:BS56"/>
    <mergeCell ref="BV55:BV56"/>
    <mergeCell ref="BC55:BC56"/>
    <mergeCell ref="BF55:BF56"/>
    <mergeCell ref="BG55:BG56"/>
    <mergeCell ref="BJ55:BJ56"/>
    <mergeCell ref="R57:R58"/>
    <mergeCell ref="S57:S58"/>
    <mergeCell ref="V57:V58"/>
    <mergeCell ref="W57:W58"/>
    <mergeCell ref="E57:E58"/>
    <mergeCell ref="K57:K58"/>
    <mergeCell ref="N57:N58"/>
    <mergeCell ref="O57:O58"/>
    <mergeCell ref="AH57:AH58"/>
    <mergeCell ref="AI57:AI58"/>
    <mergeCell ref="AL57:AL58"/>
    <mergeCell ref="AM57:AM58"/>
    <mergeCell ref="Z57:Z58"/>
    <mergeCell ref="AA57:AA58"/>
    <mergeCell ref="AD57:AD58"/>
    <mergeCell ref="AE57:AE58"/>
    <mergeCell ref="AX57:AX58"/>
    <mergeCell ref="AY57:AY58"/>
    <mergeCell ref="BB57:BB58"/>
    <mergeCell ref="BC57:BC58"/>
    <mergeCell ref="AP57:AP58"/>
    <mergeCell ref="AQ57:AQ58"/>
    <mergeCell ref="AT57:AT58"/>
    <mergeCell ref="AU57:AU58"/>
    <mergeCell ref="BN57:BN58"/>
    <mergeCell ref="BO57:BO58"/>
    <mergeCell ref="BR57:BR58"/>
    <mergeCell ref="BS57:BS58"/>
    <mergeCell ref="BF57:BF58"/>
    <mergeCell ref="BG57:BG58"/>
    <mergeCell ref="BJ57:BJ58"/>
    <mergeCell ref="BK57:BK58"/>
    <mergeCell ref="BV57:BV58"/>
    <mergeCell ref="BW57:BW58"/>
    <mergeCell ref="BX57:BX58"/>
    <mergeCell ref="A55:A56"/>
    <mergeCell ref="B55:B56"/>
    <mergeCell ref="C55:C56"/>
    <mergeCell ref="D55:D56"/>
    <mergeCell ref="E55:E56"/>
    <mergeCell ref="A53:A54"/>
    <mergeCell ref="K55:K56"/>
    <mergeCell ref="N55:N56"/>
    <mergeCell ref="AL51:AL52"/>
    <mergeCell ref="BC51:BC52"/>
    <mergeCell ref="V61:V62"/>
    <mergeCell ref="BW63:BW64"/>
    <mergeCell ref="BX63:BX64"/>
    <mergeCell ref="A61:A62"/>
    <mergeCell ref="B61:B62"/>
    <mergeCell ref="C61:C62"/>
    <mergeCell ref="A59:A60"/>
    <mergeCell ref="B59:B60"/>
    <mergeCell ref="C59:C60"/>
    <mergeCell ref="D59:D60"/>
    <mergeCell ref="E59:E60"/>
    <mergeCell ref="K59:K60"/>
    <mergeCell ref="N59:N60"/>
    <mergeCell ref="W59:W60"/>
    <mergeCell ref="Z59:Z60"/>
    <mergeCell ref="AA59:AA60"/>
    <mergeCell ref="AD59:AD60"/>
    <mergeCell ref="O59:O60"/>
    <mergeCell ref="R59:R60"/>
    <mergeCell ref="S59:S60"/>
    <mergeCell ref="V59:V60"/>
    <mergeCell ref="AM59:AM60"/>
    <mergeCell ref="AP59:AP60"/>
    <mergeCell ref="AQ59:AQ60"/>
    <mergeCell ref="AT59:AT60"/>
    <mergeCell ref="AE59:AE60"/>
    <mergeCell ref="AH59:AH60"/>
    <mergeCell ref="AI59:AI60"/>
    <mergeCell ref="AL59:AL60"/>
    <mergeCell ref="BC59:BC60"/>
    <mergeCell ref="BJ59:BJ60"/>
    <mergeCell ref="AU59:AU60"/>
    <mergeCell ref="AX59:AX60"/>
    <mergeCell ref="AY59:AY60"/>
    <mergeCell ref="BB59:BB60"/>
    <mergeCell ref="BS59:BS60"/>
    <mergeCell ref="BV59:BV60"/>
    <mergeCell ref="AE61:AE62"/>
    <mergeCell ref="AH61:AH62"/>
    <mergeCell ref="AI61:AI62"/>
    <mergeCell ref="AL61:AL62"/>
    <mergeCell ref="W61:W62"/>
    <mergeCell ref="Z61:Z62"/>
    <mergeCell ref="AA61:AA62"/>
    <mergeCell ref="AD61:AD62"/>
    <mergeCell ref="AU61:AU62"/>
    <mergeCell ref="AX61:AX62"/>
    <mergeCell ref="AY61:AY62"/>
    <mergeCell ref="BB61:BB62"/>
    <mergeCell ref="AM61:AM62"/>
    <mergeCell ref="AP61:AP62"/>
    <mergeCell ref="AQ61:AQ62"/>
    <mergeCell ref="AT61:AT62"/>
    <mergeCell ref="D61:D62"/>
    <mergeCell ref="N61:N62"/>
    <mergeCell ref="BF59:BF60"/>
    <mergeCell ref="BG59:BG60"/>
    <mergeCell ref="E61:E62"/>
    <mergeCell ref="K61:K62"/>
    <mergeCell ref="AQ55:AQ56"/>
    <mergeCell ref="BV65:BV66"/>
    <mergeCell ref="BW65:BW66"/>
    <mergeCell ref="BX65:BX66"/>
    <mergeCell ref="BK65:BK66"/>
    <mergeCell ref="BN65:BN66"/>
    <mergeCell ref="BO65:BO66"/>
    <mergeCell ref="BW61:BW62"/>
    <mergeCell ref="BW59:BW60"/>
    <mergeCell ref="BX59:BX60"/>
    <mergeCell ref="BK59:BK60"/>
    <mergeCell ref="BN59:BN60"/>
    <mergeCell ref="BO59:BO60"/>
    <mergeCell ref="BR59:BR60"/>
    <mergeCell ref="BX61:BX62"/>
    <mergeCell ref="BK61:BK62"/>
    <mergeCell ref="BN61:BN62"/>
    <mergeCell ref="BO61:BO62"/>
    <mergeCell ref="BR61:BR62"/>
    <mergeCell ref="A63:A64"/>
    <mergeCell ref="B63:B64"/>
    <mergeCell ref="C63:C64"/>
    <mergeCell ref="D63:D64"/>
    <mergeCell ref="BS61:BS62"/>
    <mergeCell ref="BV61:BV62"/>
    <mergeCell ref="BC61:BC62"/>
    <mergeCell ref="BF61:BF62"/>
    <mergeCell ref="BG61:BG62"/>
    <mergeCell ref="BJ61:BJ62"/>
    <mergeCell ref="R63:R64"/>
    <mergeCell ref="S63:S64"/>
    <mergeCell ref="V63:V64"/>
    <mergeCell ref="W63:W64"/>
    <mergeCell ref="E63:E64"/>
    <mergeCell ref="K63:K64"/>
    <mergeCell ref="N63:N64"/>
    <mergeCell ref="O63:O64"/>
    <mergeCell ref="AH63:AH64"/>
    <mergeCell ref="AI63:AI64"/>
    <mergeCell ref="AL63:AL64"/>
    <mergeCell ref="AM63:AM64"/>
    <mergeCell ref="Z63:Z64"/>
    <mergeCell ref="AA63:AA64"/>
    <mergeCell ref="AD63:AD64"/>
    <mergeCell ref="AE63:AE64"/>
    <mergeCell ref="AX63:AX64"/>
    <mergeCell ref="AY63:AY64"/>
    <mergeCell ref="BB63:BB64"/>
    <mergeCell ref="BC63:BC64"/>
    <mergeCell ref="AP63:AP64"/>
    <mergeCell ref="AQ63:AQ64"/>
    <mergeCell ref="AT63:AT64"/>
    <mergeCell ref="AU63:AU64"/>
    <mergeCell ref="BN63:BN64"/>
    <mergeCell ref="BO63:BO64"/>
    <mergeCell ref="BR63:BR64"/>
    <mergeCell ref="BS63:BS64"/>
    <mergeCell ref="BF63:BF64"/>
    <mergeCell ref="BG63:BG64"/>
    <mergeCell ref="BJ63:BJ64"/>
    <mergeCell ref="BK63:BK64"/>
    <mergeCell ref="BV63:BV64"/>
    <mergeCell ref="O61:O62"/>
    <mergeCell ref="R61:R62"/>
    <mergeCell ref="S61:S62"/>
    <mergeCell ref="K67:K68"/>
    <mergeCell ref="N67:N68"/>
    <mergeCell ref="O67:O68"/>
    <mergeCell ref="AH67:AH68"/>
    <mergeCell ref="AI67:AI68"/>
    <mergeCell ref="AL67:AL68"/>
    <mergeCell ref="AM67:AM68"/>
    <mergeCell ref="Z67:Z68"/>
    <mergeCell ref="AA67:AA68"/>
    <mergeCell ref="AD67:AD68"/>
    <mergeCell ref="AE67:AE68"/>
    <mergeCell ref="AX67:AX68"/>
    <mergeCell ref="AY67:AY68"/>
    <mergeCell ref="BB67:BB68"/>
    <mergeCell ref="BC67:BC68"/>
    <mergeCell ref="AP67:AP68"/>
    <mergeCell ref="AQ67:AQ68"/>
    <mergeCell ref="AT67:AT68"/>
    <mergeCell ref="AU67:AU68"/>
    <mergeCell ref="BN67:BN68"/>
    <mergeCell ref="BO67:BO68"/>
    <mergeCell ref="BR67:BR68"/>
    <mergeCell ref="BS67:BS68"/>
    <mergeCell ref="BF67:BF68"/>
    <mergeCell ref="BG67:BG68"/>
    <mergeCell ref="BJ67:BJ68"/>
    <mergeCell ref="BK67:BK68"/>
    <mergeCell ref="A65:A66"/>
    <mergeCell ref="B65:B66"/>
    <mergeCell ref="C65:C66"/>
    <mergeCell ref="D65:D66"/>
    <mergeCell ref="E65:E66"/>
    <mergeCell ref="K65:K66"/>
    <mergeCell ref="N65:N66"/>
    <mergeCell ref="W65:W66"/>
    <mergeCell ref="Z65:Z66"/>
    <mergeCell ref="AA65:AA66"/>
    <mergeCell ref="AD65:AD66"/>
    <mergeCell ref="O65:O66"/>
    <mergeCell ref="R65:R66"/>
    <mergeCell ref="S65:S66"/>
    <mergeCell ref="V65:V66"/>
    <mergeCell ref="AM65:AM66"/>
    <mergeCell ref="AP65:AP66"/>
    <mergeCell ref="AQ65:AQ66"/>
    <mergeCell ref="AT65:AT66"/>
    <mergeCell ref="AE65:AE66"/>
    <mergeCell ref="AH65:AH66"/>
    <mergeCell ref="AI65:AI66"/>
    <mergeCell ref="BF65:BF66"/>
    <mergeCell ref="BG65:BG66"/>
    <mergeCell ref="BJ65:BJ66"/>
    <mergeCell ref="AU65:AU66"/>
    <mergeCell ref="AX65:AX66"/>
    <mergeCell ref="AY65:AY66"/>
    <mergeCell ref="BB65:BB66"/>
    <mergeCell ref="BS65:BS66"/>
    <mergeCell ref="D71:D72"/>
    <mergeCell ref="E71:E72"/>
    <mergeCell ref="K71:K72"/>
    <mergeCell ref="N71:N72"/>
    <mergeCell ref="BF69:BF70"/>
    <mergeCell ref="BG69:BG70"/>
    <mergeCell ref="BW71:BW72"/>
    <mergeCell ref="BW69:BW70"/>
    <mergeCell ref="BX69:BX70"/>
    <mergeCell ref="BK69:BK70"/>
    <mergeCell ref="BN69:BN70"/>
    <mergeCell ref="BO69:BO70"/>
    <mergeCell ref="BR69:BR70"/>
    <mergeCell ref="BX71:BX72"/>
    <mergeCell ref="BK71:BK72"/>
    <mergeCell ref="BN71:BN72"/>
    <mergeCell ref="BO71:BO72"/>
    <mergeCell ref="BR71:BR72"/>
    <mergeCell ref="BV67:BV68"/>
    <mergeCell ref="BW67:BW68"/>
    <mergeCell ref="BX67:BX68"/>
    <mergeCell ref="AL65:AL66"/>
    <mergeCell ref="BC65:BC66"/>
    <mergeCell ref="A69:A70"/>
    <mergeCell ref="B69:B70"/>
    <mergeCell ref="C69:C70"/>
    <mergeCell ref="D69:D70"/>
    <mergeCell ref="E69:E70"/>
    <mergeCell ref="K69:K70"/>
    <mergeCell ref="N69:N70"/>
    <mergeCell ref="W69:W70"/>
    <mergeCell ref="Z69:Z70"/>
    <mergeCell ref="AA69:AA70"/>
    <mergeCell ref="AD69:AD70"/>
    <mergeCell ref="O69:O70"/>
    <mergeCell ref="R69:R70"/>
    <mergeCell ref="S69:S70"/>
    <mergeCell ref="V69:V70"/>
    <mergeCell ref="AM69:AM70"/>
    <mergeCell ref="AP69:AP70"/>
    <mergeCell ref="AQ69:AQ70"/>
    <mergeCell ref="AT69:AT70"/>
    <mergeCell ref="AE69:AE70"/>
    <mergeCell ref="AH69:AH70"/>
    <mergeCell ref="AI69:AI70"/>
    <mergeCell ref="AL69:AL70"/>
    <mergeCell ref="BC69:BC70"/>
    <mergeCell ref="BJ69:BJ70"/>
    <mergeCell ref="AU69:AU70"/>
    <mergeCell ref="AX69:AX70"/>
    <mergeCell ref="AY69:AY70"/>
    <mergeCell ref="BB69:BB70"/>
    <mergeCell ref="BS69:BS70"/>
    <mergeCell ref="BV69:BV70"/>
    <mergeCell ref="BR65:BR66"/>
    <mergeCell ref="A67:A68"/>
    <mergeCell ref="B67:B68"/>
    <mergeCell ref="C67:C68"/>
    <mergeCell ref="D67:D68"/>
    <mergeCell ref="R67:R68"/>
    <mergeCell ref="S67:S68"/>
    <mergeCell ref="V67:V68"/>
    <mergeCell ref="W67:W68"/>
    <mergeCell ref="E67:E68"/>
    <mergeCell ref="AL73:AL74"/>
    <mergeCell ref="AM73:AM74"/>
    <mergeCell ref="Z73:Z74"/>
    <mergeCell ref="AA73:AA74"/>
    <mergeCell ref="AD73:AD74"/>
    <mergeCell ref="AE73:AE74"/>
    <mergeCell ref="AX73:AX74"/>
    <mergeCell ref="AY73:AY74"/>
    <mergeCell ref="BB73:BB74"/>
    <mergeCell ref="BC73:BC74"/>
    <mergeCell ref="AP73:AP74"/>
    <mergeCell ref="AQ73:AQ74"/>
    <mergeCell ref="AT73:AT74"/>
    <mergeCell ref="AU73:AU74"/>
    <mergeCell ref="BN73:BN74"/>
    <mergeCell ref="BO73:BO74"/>
    <mergeCell ref="BR73:BR74"/>
    <mergeCell ref="BS73:BS74"/>
    <mergeCell ref="BF73:BF74"/>
    <mergeCell ref="BG73:BG74"/>
    <mergeCell ref="BJ73:BJ74"/>
    <mergeCell ref="BK73:BK74"/>
    <mergeCell ref="BV73:BV74"/>
    <mergeCell ref="O71:O72"/>
    <mergeCell ref="R71:R72"/>
    <mergeCell ref="S71:S72"/>
    <mergeCell ref="V71:V72"/>
    <mergeCell ref="AE71:AE72"/>
    <mergeCell ref="AH71:AH72"/>
    <mergeCell ref="AI71:AI72"/>
    <mergeCell ref="AL71:AL72"/>
    <mergeCell ref="W71:W72"/>
    <mergeCell ref="Z71:Z72"/>
    <mergeCell ref="AA71:AA72"/>
    <mergeCell ref="AD71:AD72"/>
    <mergeCell ref="AU71:AU72"/>
    <mergeCell ref="AX71:AX72"/>
    <mergeCell ref="AY71:AY72"/>
    <mergeCell ref="BB71:BB72"/>
    <mergeCell ref="AM71:AM72"/>
    <mergeCell ref="AP71:AP72"/>
    <mergeCell ref="AQ71:AQ72"/>
    <mergeCell ref="AT71:AT72"/>
    <mergeCell ref="BW73:BW74"/>
    <mergeCell ref="BX73:BX74"/>
    <mergeCell ref="A71:A72"/>
    <mergeCell ref="B71:B72"/>
    <mergeCell ref="C71:C72"/>
    <mergeCell ref="A73:A74"/>
    <mergeCell ref="B73:B74"/>
    <mergeCell ref="C73:C74"/>
    <mergeCell ref="D73:D74"/>
    <mergeCell ref="BS71:BS72"/>
    <mergeCell ref="BV71:BV72"/>
    <mergeCell ref="BC71:BC72"/>
    <mergeCell ref="BF71:BF72"/>
    <mergeCell ref="BG71:BG72"/>
    <mergeCell ref="BJ71:BJ72"/>
    <mergeCell ref="R73:R74"/>
    <mergeCell ref="S73:S74"/>
    <mergeCell ref="V73:V74"/>
    <mergeCell ref="W73:W74"/>
    <mergeCell ref="E73:E74"/>
    <mergeCell ref="K73:K74"/>
    <mergeCell ref="N73:N74"/>
    <mergeCell ref="O73:O74"/>
    <mergeCell ref="AH73:AH74"/>
    <mergeCell ref="AI73:AI74"/>
    <mergeCell ref="AE77:AE78"/>
    <mergeCell ref="R77:R78"/>
    <mergeCell ref="S77:S78"/>
    <mergeCell ref="V77:V78"/>
    <mergeCell ref="W77:W78"/>
    <mergeCell ref="AP77:AP78"/>
    <mergeCell ref="AQ77:AQ78"/>
    <mergeCell ref="AT77:AT78"/>
    <mergeCell ref="AU77:AU78"/>
    <mergeCell ref="AH77:AH78"/>
    <mergeCell ref="AI77:AI78"/>
    <mergeCell ref="AL77:AL78"/>
    <mergeCell ref="AM77:AM78"/>
    <mergeCell ref="BJ77:BJ78"/>
    <mergeCell ref="BK77:BK78"/>
    <mergeCell ref="AX77:AX78"/>
    <mergeCell ref="AY77:AY78"/>
    <mergeCell ref="BB77:BB78"/>
    <mergeCell ref="BC77:BC78"/>
    <mergeCell ref="BX77:BX78"/>
    <mergeCell ref="A75:A76"/>
    <mergeCell ref="B75:B76"/>
    <mergeCell ref="C75:C76"/>
    <mergeCell ref="D75:D76"/>
    <mergeCell ref="E75:E76"/>
    <mergeCell ref="K75:K76"/>
    <mergeCell ref="N75:N76"/>
    <mergeCell ref="W75:W76"/>
    <mergeCell ref="Z75:Z76"/>
    <mergeCell ref="AA75:AA76"/>
    <mergeCell ref="AD75:AD76"/>
    <mergeCell ref="O75:O76"/>
    <mergeCell ref="R75:R76"/>
    <mergeCell ref="S75:S76"/>
    <mergeCell ref="V75:V76"/>
    <mergeCell ref="AM75:AM76"/>
    <mergeCell ref="AP75:AP76"/>
    <mergeCell ref="AQ75:AQ76"/>
    <mergeCell ref="AT75:AT76"/>
    <mergeCell ref="AE75:AE76"/>
    <mergeCell ref="AH75:AH76"/>
    <mergeCell ref="AI75:AI76"/>
    <mergeCell ref="AL75:AL76"/>
    <mergeCell ref="BC75:BC76"/>
    <mergeCell ref="BJ75:BJ76"/>
    <mergeCell ref="AU75:AU76"/>
    <mergeCell ref="AX75:AX76"/>
    <mergeCell ref="AY75:AY76"/>
    <mergeCell ref="BB75:BB76"/>
    <mergeCell ref="BS75:BS76"/>
    <mergeCell ref="BV75:BV76"/>
    <mergeCell ref="BN77:BN78"/>
    <mergeCell ref="BO77:BO78"/>
    <mergeCell ref="BV79:BV80"/>
    <mergeCell ref="BW79:BW80"/>
    <mergeCell ref="BX79:BX80"/>
    <mergeCell ref="BF75:BF76"/>
    <mergeCell ref="BG75:BG76"/>
    <mergeCell ref="BV77:BV78"/>
    <mergeCell ref="BW77:BW78"/>
    <mergeCell ref="BR77:BR78"/>
    <mergeCell ref="BS77:BS78"/>
    <mergeCell ref="BF77:BF78"/>
    <mergeCell ref="BG77:BG78"/>
    <mergeCell ref="BW75:BW76"/>
    <mergeCell ref="BX75:BX76"/>
    <mergeCell ref="BK75:BK76"/>
    <mergeCell ref="BN75:BN76"/>
    <mergeCell ref="BO75:BO76"/>
    <mergeCell ref="BR75:BR76"/>
    <mergeCell ref="E77:E78"/>
    <mergeCell ref="K77:K78"/>
    <mergeCell ref="N77:N78"/>
    <mergeCell ref="O77:O78"/>
    <mergeCell ref="BO79:BO80"/>
    <mergeCell ref="BR79:BR80"/>
    <mergeCell ref="BS79:BS80"/>
    <mergeCell ref="A77:A78"/>
    <mergeCell ref="B77:B78"/>
    <mergeCell ref="C77:C78"/>
    <mergeCell ref="D77:D78"/>
    <mergeCell ref="A79:A80"/>
    <mergeCell ref="B79:B80"/>
    <mergeCell ref="C79:C80"/>
    <mergeCell ref="D79:D80"/>
    <mergeCell ref="R79:R80"/>
    <mergeCell ref="S79:S80"/>
    <mergeCell ref="V79:V80"/>
    <mergeCell ref="W79:W80"/>
    <mergeCell ref="E79:E80"/>
    <mergeCell ref="K79:K80"/>
    <mergeCell ref="N79:N80"/>
    <mergeCell ref="O79:O80"/>
    <mergeCell ref="AH79:AH80"/>
    <mergeCell ref="AI79:AI80"/>
    <mergeCell ref="AL79:AL80"/>
    <mergeCell ref="AM79:AM80"/>
    <mergeCell ref="Z79:Z80"/>
    <mergeCell ref="AA79:AA80"/>
    <mergeCell ref="AD79:AD80"/>
    <mergeCell ref="AE79:AE80"/>
    <mergeCell ref="AX79:AX80"/>
    <mergeCell ref="AY79:AY80"/>
    <mergeCell ref="BB79:BB80"/>
    <mergeCell ref="BC79:BC80"/>
    <mergeCell ref="AP79:AP80"/>
    <mergeCell ref="AQ79:AQ80"/>
    <mergeCell ref="AT79:AT80"/>
    <mergeCell ref="AU79:AU80"/>
    <mergeCell ref="BN79:BN80"/>
    <mergeCell ref="BF79:BF80"/>
    <mergeCell ref="BG79:BG80"/>
    <mergeCell ref="BJ79:BJ80"/>
    <mergeCell ref="BK79:BK80"/>
    <mergeCell ref="Z77:Z78"/>
    <mergeCell ref="AA77:AA78"/>
    <mergeCell ref="AD77:AD78"/>
    <mergeCell ref="E81:E82"/>
    <mergeCell ref="K81:K82"/>
    <mergeCell ref="N81:N82"/>
    <mergeCell ref="O81:O82"/>
    <mergeCell ref="A81:A82"/>
    <mergeCell ref="B81:B82"/>
    <mergeCell ref="C81:C82"/>
    <mergeCell ref="D81:D82"/>
    <mergeCell ref="Z81:Z82"/>
    <mergeCell ref="AA81:AA82"/>
    <mergeCell ref="AD81:AD82"/>
    <mergeCell ref="AE81:AE82"/>
    <mergeCell ref="R81:R82"/>
    <mergeCell ref="S81:S82"/>
    <mergeCell ref="V81:V82"/>
    <mergeCell ref="W81:W82"/>
    <mergeCell ref="AP81:AP82"/>
    <mergeCell ref="AQ81:AQ82"/>
    <mergeCell ref="AT81:AT82"/>
    <mergeCell ref="AU81:AU82"/>
    <mergeCell ref="AH81:AH82"/>
    <mergeCell ref="AI81:AI82"/>
    <mergeCell ref="AL81:AL82"/>
    <mergeCell ref="AM81:AM82"/>
    <mergeCell ref="BJ81:BJ82"/>
    <mergeCell ref="BK81:BK82"/>
    <mergeCell ref="AX81:AX82"/>
    <mergeCell ref="AY81:AY82"/>
    <mergeCell ref="BB81:BB82"/>
    <mergeCell ref="BC81:BC82"/>
    <mergeCell ref="BX81:BX82"/>
    <mergeCell ref="BN81:BN82"/>
    <mergeCell ref="BO81:BO82"/>
    <mergeCell ref="BV81:BV82"/>
    <mergeCell ref="BW81:BW82"/>
    <mergeCell ref="BR81:BR82"/>
    <mergeCell ref="BS81:BS82"/>
    <mergeCell ref="BF81:BF82"/>
    <mergeCell ref="BG81:BG82"/>
    <mergeCell ref="AE83:AE84"/>
    <mergeCell ref="AH83:AH84"/>
    <mergeCell ref="AI83:AI84"/>
    <mergeCell ref="AL83:AL84"/>
    <mergeCell ref="W83:W84"/>
    <mergeCell ref="Z83:Z84"/>
    <mergeCell ref="AA83:AA84"/>
    <mergeCell ref="AD83:AD84"/>
    <mergeCell ref="AU83:AU84"/>
    <mergeCell ref="AX83:AX84"/>
    <mergeCell ref="AY83:AY84"/>
    <mergeCell ref="BB83:BB84"/>
    <mergeCell ref="AM83:AM84"/>
    <mergeCell ref="AP83:AP84"/>
    <mergeCell ref="AQ83:AQ84"/>
    <mergeCell ref="AT83:AT84"/>
    <mergeCell ref="BW83:BW84"/>
    <mergeCell ref="BX83:BX84"/>
    <mergeCell ref="BK83:BK84"/>
    <mergeCell ref="BN83:BN84"/>
    <mergeCell ref="BO83:BO84"/>
    <mergeCell ref="BR83:BR84"/>
    <mergeCell ref="A85:A86"/>
    <mergeCell ref="B85:B86"/>
    <mergeCell ref="C85:C86"/>
    <mergeCell ref="D85:D86"/>
    <mergeCell ref="BS83:BS84"/>
    <mergeCell ref="BV83:BV84"/>
    <mergeCell ref="BC83:BC84"/>
    <mergeCell ref="BF83:BF84"/>
    <mergeCell ref="BG83:BG84"/>
    <mergeCell ref="BJ83:BJ84"/>
    <mergeCell ref="R85:R86"/>
    <mergeCell ref="S85:S86"/>
    <mergeCell ref="V85:V86"/>
    <mergeCell ref="W85:W86"/>
    <mergeCell ref="E85:E86"/>
    <mergeCell ref="K85:K86"/>
    <mergeCell ref="N85:N86"/>
    <mergeCell ref="O85:O86"/>
    <mergeCell ref="AH85:AH86"/>
    <mergeCell ref="AI85:AI86"/>
    <mergeCell ref="AL85:AL86"/>
    <mergeCell ref="AM85:AM86"/>
    <mergeCell ref="Z85:Z86"/>
    <mergeCell ref="AA85:AA86"/>
    <mergeCell ref="AD85:AD86"/>
    <mergeCell ref="AE85:AE86"/>
    <mergeCell ref="AX85:AX86"/>
    <mergeCell ref="AY85:AY86"/>
    <mergeCell ref="BB85:BB86"/>
    <mergeCell ref="BC85:BC86"/>
    <mergeCell ref="AP85:AP86"/>
    <mergeCell ref="AQ85:AQ86"/>
    <mergeCell ref="AT85:AT86"/>
    <mergeCell ref="AU85:AU86"/>
    <mergeCell ref="BN85:BN86"/>
    <mergeCell ref="BO85:BO86"/>
    <mergeCell ref="BR85:BR86"/>
    <mergeCell ref="BS85:BS86"/>
    <mergeCell ref="BF85:BF86"/>
    <mergeCell ref="BG85:BG86"/>
    <mergeCell ref="BJ85:BJ86"/>
    <mergeCell ref="BK85:BK86"/>
    <mergeCell ref="BV85:BV86"/>
    <mergeCell ref="O83:O84"/>
    <mergeCell ref="R83:R84"/>
    <mergeCell ref="S83:S84"/>
    <mergeCell ref="V83:V84"/>
    <mergeCell ref="BW85:BW86"/>
    <mergeCell ref="BX85:BX86"/>
    <mergeCell ref="A83:A84"/>
    <mergeCell ref="B83:B84"/>
    <mergeCell ref="C83:C84"/>
    <mergeCell ref="D83:D84"/>
    <mergeCell ref="E83:E84"/>
    <mergeCell ref="K83:K84"/>
    <mergeCell ref="N83:N84"/>
    <mergeCell ref="E89:E90"/>
    <mergeCell ref="K89:K90"/>
    <mergeCell ref="N89:N90"/>
    <mergeCell ref="O89:O90"/>
    <mergeCell ref="A89:A90"/>
    <mergeCell ref="B89:B90"/>
    <mergeCell ref="C89:C90"/>
    <mergeCell ref="D89:D90"/>
    <mergeCell ref="Z89:Z90"/>
    <mergeCell ref="AA89:AA90"/>
    <mergeCell ref="AD89:AD90"/>
    <mergeCell ref="AE89:AE90"/>
    <mergeCell ref="R89:R90"/>
    <mergeCell ref="S89:S90"/>
    <mergeCell ref="V89:V90"/>
    <mergeCell ref="W89:W90"/>
    <mergeCell ref="AP89:AP90"/>
    <mergeCell ref="AQ89:AQ90"/>
    <mergeCell ref="AT89:AT90"/>
    <mergeCell ref="AU89:AU90"/>
    <mergeCell ref="AH89:AH90"/>
    <mergeCell ref="AI89:AI90"/>
    <mergeCell ref="AL89:AL90"/>
    <mergeCell ref="AM89:AM90"/>
    <mergeCell ref="BJ89:BJ90"/>
    <mergeCell ref="BK89:BK90"/>
    <mergeCell ref="AX89:AX90"/>
    <mergeCell ref="AY89:AY90"/>
    <mergeCell ref="BB89:BB90"/>
    <mergeCell ref="BC89:BC90"/>
    <mergeCell ref="BX89:BX90"/>
    <mergeCell ref="A87:A88"/>
    <mergeCell ref="B87:B88"/>
    <mergeCell ref="C87:C88"/>
    <mergeCell ref="D87:D88"/>
    <mergeCell ref="E87:E88"/>
    <mergeCell ref="K87:K88"/>
    <mergeCell ref="N87:N88"/>
    <mergeCell ref="W87:W88"/>
    <mergeCell ref="Z87:Z88"/>
    <mergeCell ref="AA87:AA88"/>
    <mergeCell ref="AD87:AD88"/>
    <mergeCell ref="O87:O88"/>
    <mergeCell ref="R87:R88"/>
    <mergeCell ref="S87:S88"/>
    <mergeCell ref="V87:V88"/>
    <mergeCell ref="AM87:AM88"/>
    <mergeCell ref="AP87:AP88"/>
    <mergeCell ref="AQ87:AQ88"/>
    <mergeCell ref="AT87:AT88"/>
    <mergeCell ref="AE87:AE88"/>
    <mergeCell ref="AH87:AH88"/>
    <mergeCell ref="AI87:AI88"/>
    <mergeCell ref="BW93:BW94"/>
    <mergeCell ref="BX93:BX94"/>
    <mergeCell ref="A91:A92"/>
    <mergeCell ref="B91:B92"/>
    <mergeCell ref="C91:C92"/>
    <mergeCell ref="D91:D92"/>
    <mergeCell ref="E91:E92"/>
    <mergeCell ref="K91:K92"/>
    <mergeCell ref="N91:N92"/>
    <mergeCell ref="AL87:AL88"/>
    <mergeCell ref="BC87:BC88"/>
    <mergeCell ref="BF87:BF88"/>
    <mergeCell ref="BG87:BG88"/>
    <mergeCell ref="BJ87:BJ88"/>
    <mergeCell ref="AU87:AU88"/>
    <mergeCell ref="AX87:AX88"/>
    <mergeCell ref="AY87:AY88"/>
    <mergeCell ref="BB87:BB88"/>
    <mergeCell ref="BS87:BS88"/>
    <mergeCell ref="BV87:BV88"/>
    <mergeCell ref="BN89:BN90"/>
    <mergeCell ref="BO89:BO90"/>
    <mergeCell ref="O91:O92"/>
    <mergeCell ref="R91:R92"/>
    <mergeCell ref="S91:S92"/>
    <mergeCell ref="V91:V92"/>
    <mergeCell ref="BV89:BV90"/>
    <mergeCell ref="BW89:BW90"/>
    <mergeCell ref="BR89:BR90"/>
    <mergeCell ref="BS89:BS90"/>
    <mergeCell ref="BF89:BF90"/>
    <mergeCell ref="BG89:BG90"/>
    <mergeCell ref="AE91:AE92"/>
    <mergeCell ref="AH91:AH92"/>
    <mergeCell ref="AI91:AI92"/>
    <mergeCell ref="AL91:AL92"/>
    <mergeCell ref="W91:W92"/>
    <mergeCell ref="Z91:Z92"/>
    <mergeCell ref="AA91:AA92"/>
    <mergeCell ref="AD91:AD92"/>
    <mergeCell ref="AU91:AU92"/>
    <mergeCell ref="AX91:AX92"/>
    <mergeCell ref="AY91:AY92"/>
    <mergeCell ref="BB91:BB92"/>
    <mergeCell ref="AM91:AM92"/>
    <mergeCell ref="AP91:AP92"/>
    <mergeCell ref="AQ91:AQ92"/>
    <mergeCell ref="AT91:AT92"/>
    <mergeCell ref="BW91:BW92"/>
    <mergeCell ref="BW87:BW88"/>
    <mergeCell ref="AL95:AL96"/>
    <mergeCell ref="BC95:BC96"/>
    <mergeCell ref="BJ95:BJ96"/>
    <mergeCell ref="AU95:AU96"/>
    <mergeCell ref="AX95:AX96"/>
    <mergeCell ref="AY95:AY96"/>
    <mergeCell ref="BB95:BB96"/>
    <mergeCell ref="BS95:BS96"/>
    <mergeCell ref="BV95:BV96"/>
    <mergeCell ref="BN97:BN98"/>
    <mergeCell ref="BO97:BO98"/>
    <mergeCell ref="BX87:BX88"/>
    <mergeCell ref="BK87:BK88"/>
    <mergeCell ref="BN87:BN88"/>
    <mergeCell ref="BO87:BO88"/>
    <mergeCell ref="BR87:BR88"/>
    <mergeCell ref="BX91:BX92"/>
    <mergeCell ref="BK91:BK92"/>
    <mergeCell ref="BN91:BN92"/>
    <mergeCell ref="BO91:BO92"/>
    <mergeCell ref="BR91:BR92"/>
    <mergeCell ref="A93:A94"/>
    <mergeCell ref="B93:B94"/>
    <mergeCell ref="C93:C94"/>
    <mergeCell ref="D93:D94"/>
    <mergeCell ref="BS91:BS92"/>
    <mergeCell ref="BV91:BV92"/>
    <mergeCell ref="BC91:BC92"/>
    <mergeCell ref="BF91:BF92"/>
    <mergeCell ref="BG91:BG92"/>
    <mergeCell ref="BJ91:BJ92"/>
    <mergeCell ref="R93:R94"/>
    <mergeCell ref="S93:S94"/>
    <mergeCell ref="V93:V94"/>
    <mergeCell ref="W93:W94"/>
    <mergeCell ref="E93:E94"/>
    <mergeCell ref="K93:K94"/>
    <mergeCell ref="N93:N94"/>
    <mergeCell ref="O93:O94"/>
    <mergeCell ref="AH93:AH94"/>
    <mergeCell ref="AI93:AI94"/>
    <mergeCell ref="AL93:AL94"/>
    <mergeCell ref="AM93:AM94"/>
    <mergeCell ref="Z93:Z94"/>
    <mergeCell ref="AA93:AA94"/>
    <mergeCell ref="AD93:AD94"/>
    <mergeCell ref="AE93:AE94"/>
    <mergeCell ref="AX93:AX94"/>
    <mergeCell ref="AY93:AY94"/>
    <mergeCell ref="BB93:BB94"/>
    <mergeCell ref="BC93:BC94"/>
    <mergeCell ref="AP93:AP94"/>
    <mergeCell ref="AQ93:AQ94"/>
    <mergeCell ref="AT93:AT94"/>
    <mergeCell ref="AU93:AU94"/>
    <mergeCell ref="BN93:BN94"/>
    <mergeCell ref="BO93:BO94"/>
    <mergeCell ref="BR93:BR94"/>
    <mergeCell ref="BS93:BS94"/>
    <mergeCell ref="BF93:BF94"/>
    <mergeCell ref="BG93:BG94"/>
    <mergeCell ref="BJ93:BJ94"/>
    <mergeCell ref="BK93:BK94"/>
    <mergeCell ref="BV93:BV94"/>
    <mergeCell ref="BW95:BW96"/>
    <mergeCell ref="BX95:BX96"/>
    <mergeCell ref="BK95:BK96"/>
    <mergeCell ref="BN95:BN96"/>
    <mergeCell ref="BO95:BO96"/>
    <mergeCell ref="BR95:BR96"/>
    <mergeCell ref="BX99:BX100"/>
    <mergeCell ref="BK99:BK100"/>
    <mergeCell ref="BN99:BN100"/>
    <mergeCell ref="BO99:BO100"/>
    <mergeCell ref="BR99:BR100"/>
    <mergeCell ref="E97:E98"/>
    <mergeCell ref="K97:K98"/>
    <mergeCell ref="N97:N98"/>
    <mergeCell ref="O97:O98"/>
    <mergeCell ref="A97:A98"/>
    <mergeCell ref="B97:B98"/>
    <mergeCell ref="C97:C98"/>
    <mergeCell ref="D97:D98"/>
    <mergeCell ref="Z97:Z98"/>
    <mergeCell ref="AA97:AA98"/>
    <mergeCell ref="AD97:AD98"/>
    <mergeCell ref="AE97:AE98"/>
    <mergeCell ref="R97:R98"/>
    <mergeCell ref="S97:S98"/>
    <mergeCell ref="V97:V98"/>
    <mergeCell ref="W97:W98"/>
    <mergeCell ref="AP97:AP98"/>
    <mergeCell ref="AQ97:AQ98"/>
    <mergeCell ref="AT97:AT98"/>
    <mergeCell ref="AU97:AU98"/>
    <mergeCell ref="AH97:AH98"/>
    <mergeCell ref="AI97:AI98"/>
    <mergeCell ref="AL97:AL98"/>
    <mergeCell ref="AM97:AM98"/>
    <mergeCell ref="BJ97:BJ98"/>
    <mergeCell ref="BK97:BK98"/>
    <mergeCell ref="AX97:AX98"/>
    <mergeCell ref="AY97:AY98"/>
    <mergeCell ref="BB97:BB98"/>
    <mergeCell ref="BC97:BC98"/>
    <mergeCell ref="BX97:BX98"/>
    <mergeCell ref="A95:A96"/>
    <mergeCell ref="B95:B96"/>
    <mergeCell ref="C95:C96"/>
    <mergeCell ref="D95:D96"/>
    <mergeCell ref="E95:E96"/>
    <mergeCell ref="K95:K96"/>
    <mergeCell ref="N95:N96"/>
    <mergeCell ref="W95:W96"/>
    <mergeCell ref="Z95:Z96"/>
    <mergeCell ref="AA95:AA96"/>
    <mergeCell ref="AD95:AD96"/>
    <mergeCell ref="O95:O96"/>
    <mergeCell ref="R95:R96"/>
    <mergeCell ref="S95:S96"/>
    <mergeCell ref="V95:V96"/>
    <mergeCell ref="AM95:AM96"/>
    <mergeCell ref="AP95:AP96"/>
    <mergeCell ref="AQ95:AQ96"/>
    <mergeCell ref="AT95:AT96"/>
    <mergeCell ref="AE95:AE96"/>
    <mergeCell ref="AH95:AH96"/>
    <mergeCell ref="AI95:AI96"/>
    <mergeCell ref="AT101:AT102"/>
    <mergeCell ref="AU101:AU102"/>
    <mergeCell ref="BN101:BN102"/>
    <mergeCell ref="BO101:BO102"/>
    <mergeCell ref="BR101:BR102"/>
    <mergeCell ref="BS101:BS102"/>
    <mergeCell ref="BF101:BF102"/>
    <mergeCell ref="BG101:BG102"/>
    <mergeCell ref="BJ101:BJ102"/>
    <mergeCell ref="BK101:BK102"/>
    <mergeCell ref="BV101:BV102"/>
    <mergeCell ref="O99:O100"/>
    <mergeCell ref="R99:R100"/>
    <mergeCell ref="S99:S100"/>
    <mergeCell ref="V99:V100"/>
    <mergeCell ref="BV97:BV98"/>
    <mergeCell ref="BW97:BW98"/>
    <mergeCell ref="BR97:BR98"/>
    <mergeCell ref="BS97:BS98"/>
    <mergeCell ref="BF97:BF98"/>
    <mergeCell ref="BG97:BG98"/>
    <mergeCell ref="AE99:AE100"/>
    <mergeCell ref="AH99:AH100"/>
    <mergeCell ref="AI99:AI100"/>
    <mergeCell ref="AL99:AL100"/>
    <mergeCell ref="W99:W100"/>
    <mergeCell ref="Z99:Z100"/>
    <mergeCell ref="AA99:AA100"/>
    <mergeCell ref="AD99:AD100"/>
    <mergeCell ref="AU99:AU100"/>
    <mergeCell ref="AX99:AX100"/>
    <mergeCell ref="AY99:AY100"/>
    <mergeCell ref="BB99:BB100"/>
    <mergeCell ref="AM99:AM100"/>
    <mergeCell ref="AP99:AP100"/>
    <mergeCell ref="AQ99:AQ100"/>
    <mergeCell ref="AT99:AT100"/>
    <mergeCell ref="BW99:BW100"/>
    <mergeCell ref="BW101:BW102"/>
    <mergeCell ref="BX101:BX102"/>
    <mergeCell ref="A99:A100"/>
    <mergeCell ref="B99:B100"/>
    <mergeCell ref="C99:C100"/>
    <mergeCell ref="D99:D100"/>
    <mergeCell ref="E99:E100"/>
    <mergeCell ref="K99:K100"/>
    <mergeCell ref="N99:N100"/>
    <mergeCell ref="BF95:BF96"/>
    <mergeCell ref="BG95:BG96"/>
    <mergeCell ref="A103:A104"/>
    <mergeCell ref="B103:B104"/>
    <mergeCell ref="C103:C104"/>
    <mergeCell ref="D103:D104"/>
    <mergeCell ref="E103:E104"/>
    <mergeCell ref="K103:K104"/>
    <mergeCell ref="N103:N104"/>
    <mergeCell ref="W103:W104"/>
    <mergeCell ref="Z103:Z104"/>
    <mergeCell ref="AA103:AA104"/>
    <mergeCell ref="AD103:AD104"/>
    <mergeCell ref="O103:O104"/>
    <mergeCell ref="R103:R104"/>
    <mergeCell ref="S103:S104"/>
    <mergeCell ref="V103:V104"/>
    <mergeCell ref="AM103:AM104"/>
    <mergeCell ref="AP103:AP104"/>
    <mergeCell ref="AQ103:AQ104"/>
    <mergeCell ref="AT103:AT104"/>
    <mergeCell ref="AE103:AE104"/>
    <mergeCell ref="AH103:AH104"/>
    <mergeCell ref="AI103:AI104"/>
    <mergeCell ref="A101:A102"/>
    <mergeCell ref="B101:B102"/>
    <mergeCell ref="C101:C102"/>
    <mergeCell ref="D101:D102"/>
    <mergeCell ref="BS99:BS100"/>
    <mergeCell ref="BV99:BV100"/>
    <mergeCell ref="BC99:BC100"/>
    <mergeCell ref="BF99:BF100"/>
    <mergeCell ref="BG99:BG100"/>
    <mergeCell ref="BJ99:BJ100"/>
    <mergeCell ref="R101:R102"/>
    <mergeCell ref="S101:S102"/>
    <mergeCell ref="V101:V102"/>
    <mergeCell ref="W101:W102"/>
    <mergeCell ref="E101:E102"/>
    <mergeCell ref="K101:K102"/>
    <mergeCell ref="N101:N102"/>
    <mergeCell ref="O101:O102"/>
    <mergeCell ref="AH101:AH102"/>
    <mergeCell ref="AI101:AI102"/>
    <mergeCell ref="AL101:AL102"/>
    <mergeCell ref="AM101:AM102"/>
    <mergeCell ref="Z101:Z102"/>
    <mergeCell ref="AA101:AA102"/>
    <mergeCell ref="AD101:AD102"/>
    <mergeCell ref="AE101:AE102"/>
    <mergeCell ref="AX101:AX102"/>
    <mergeCell ref="AY101:AY102"/>
    <mergeCell ref="BB101:BB102"/>
    <mergeCell ref="BC101:BC102"/>
    <mergeCell ref="AP101:AP102"/>
    <mergeCell ref="AQ101:AQ102"/>
    <mergeCell ref="A109:A110"/>
    <mergeCell ref="B109:B110"/>
    <mergeCell ref="C109:C110"/>
    <mergeCell ref="D109:D110"/>
    <mergeCell ref="Z109:Z110"/>
    <mergeCell ref="BW107:BW108"/>
    <mergeCell ref="BX107:BX108"/>
    <mergeCell ref="A105:A106"/>
    <mergeCell ref="B105:B106"/>
    <mergeCell ref="C105:C106"/>
    <mergeCell ref="D105:D106"/>
    <mergeCell ref="E105:E106"/>
    <mergeCell ref="K105:K106"/>
    <mergeCell ref="N105:N106"/>
    <mergeCell ref="AL103:AL104"/>
    <mergeCell ref="BC103:BC104"/>
    <mergeCell ref="BF103:BF104"/>
    <mergeCell ref="BG103:BG104"/>
    <mergeCell ref="BJ103:BJ104"/>
    <mergeCell ref="AU103:AU104"/>
    <mergeCell ref="AX103:AX104"/>
    <mergeCell ref="AY103:AY104"/>
    <mergeCell ref="BB103:BB104"/>
    <mergeCell ref="BS103:BS104"/>
    <mergeCell ref="BV103:BV104"/>
    <mergeCell ref="O105:O106"/>
    <mergeCell ref="R105:R106"/>
    <mergeCell ref="S105:S106"/>
    <mergeCell ref="V105:V106"/>
    <mergeCell ref="AE105:AE106"/>
    <mergeCell ref="AH105:AH106"/>
    <mergeCell ref="AI105:AI106"/>
    <mergeCell ref="AL105:AL106"/>
    <mergeCell ref="W105:W106"/>
    <mergeCell ref="Z105:Z106"/>
    <mergeCell ref="AA105:AA106"/>
    <mergeCell ref="AD105:AD106"/>
    <mergeCell ref="AU105:AU106"/>
    <mergeCell ref="AX105:AX106"/>
    <mergeCell ref="AY105:AY106"/>
    <mergeCell ref="BB105:BB106"/>
    <mergeCell ref="AM105:AM106"/>
    <mergeCell ref="AP105:AP106"/>
    <mergeCell ref="AQ105:AQ106"/>
    <mergeCell ref="AT105:AT106"/>
    <mergeCell ref="BW105:BW106"/>
    <mergeCell ref="BW103:BW104"/>
    <mergeCell ref="BX103:BX104"/>
    <mergeCell ref="BK103:BK104"/>
    <mergeCell ref="BN103:BN104"/>
    <mergeCell ref="BO103:BO104"/>
    <mergeCell ref="BR103:BR104"/>
    <mergeCell ref="BX105:BX106"/>
    <mergeCell ref="BK105:BK106"/>
    <mergeCell ref="BN105:BN106"/>
    <mergeCell ref="BO105:BO106"/>
    <mergeCell ref="BR105:BR106"/>
    <mergeCell ref="A107:A108"/>
    <mergeCell ref="B107:B108"/>
    <mergeCell ref="C107:C108"/>
    <mergeCell ref="BV111:BV112"/>
    <mergeCell ref="BV109:BV110"/>
    <mergeCell ref="BW109:BW110"/>
    <mergeCell ref="BR109:BR110"/>
    <mergeCell ref="BS109:BS110"/>
    <mergeCell ref="BF109:BF110"/>
    <mergeCell ref="BG109:BG110"/>
    <mergeCell ref="BW111:BW112"/>
    <mergeCell ref="BX111:BX112"/>
    <mergeCell ref="BN109:BN110"/>
    <mergeCell ref="BO109:BO110"/>
    <mergeCell ref="D107:D108"/>
    <mergeCell ref="BS105:BS106"/>
    <mergeCell ref="BV105:BV106"/>
    <mergeCell ref="BC105:BC106"/>
    <mergeCell ref="BF105:BF106"/>
    <mergeCell ref="BG105:BG106"/>
    <mergeCell ref="BJ105:BJ106"/>
    <mergeCell ref="R107:R108"/>
    <mergeCell ref="S107:S108"/>
    <mergeCell ref="V107:V108"/>
    <mergeCell ref="W107:W108"/>
    <mergeCell ref="E107:E108"/>
    <mergeCell ref="K107:K108"/>
    <mergeCell ref="N107:N108"/>
    <mergeCell ref="O107:O108"/>
    <mergeCell ref="AH107:AH108"/>
    <mergeCell ref="AI107:AI108"/>
    <mergeCell ref="AL107:AL108"/>
    <mergeCell ref="AM107:AM108"/>
    <mergeCell ref="Z107:Z108"/>
    <mergeCell ref="AA107:AA108"/>
    <mergeCell ref="AD107:AD108"/>
    <mergeCell ref="AE107:AE108"/>
    <mergeCell ref="AX107:AX108"/>
    <mergeCell ref="AY107:AY108"/>
    <mergeCell ref="BB107:BB108"/>
    <mergeCell ref="BC107:BC108"/>
    <mergeCell ref="AP107:AP108"/>
    <mergeCell ref="AQ107:AQ108"/>
    <mergeCell ref="AT107:AT108"/>
    <mergeCell ref="AU107:AU108"/>
    <mergeCell ref="BN107:BN108"/>
    <mergeCell ref="BO107:BO108"/>
    <mergeCell ref="BR107:BR108"/>
    <mergeCell ref="BS107:BS108"/>
    <mergeCell ref="BF107:BF108"/>
    <mergeCell ref="BG107:BG108"/>
    <mergeCell ref="BJ107:BJ108"/>
    <mergeCell ref="BK107:BK108"/>
    <mergeCell ref="BV107:BV108"/>
    <mergeCell ref="E109:E110"/>
    <mergeCell ref="K109:K110"/>
    <mergeCell ref="N109:N110"/>
    <mergeCell ref="O109:O110"/>
    <mergeCell ref="BW113:BW114"/>
    <mergeCell ref="BX113:BX114"/>
    <mergeCell ref="BK113:BK114"/>
    <mergeCell ref="BN113:BN114"/>
    <mergeCell ref="BO113:BO114"/>
    <mergeCell ref="BR113:BR114"/>
    <mergeCell ref="A111:A112"/>
    <mergeCell ref="B111:B112"/>
    <mergeCell ref="C111:C112"/>
    <mergeCell ref="D111:D112"/>
    <mergeCell ref="R111:R112"/>
    <mergeCell ref="S111:S112"/>
    <mergeCell ref="V111:V112"/>
    <mergeCell ref="W111:W112"/>
    <mergeCell ref="E111:E112"/>
    <mergeCell ref="K111:K112"/>
    <mergeCell ref="N111:N112"/>
    <mergeCell ref="O111:O112"/>
    <mergeCell ref="AH111:AH112"/>
    <mergeCell ref="AI111:AI112"/>
    <mergeCell ref="AL111:AL112"/>
    <mergeCell ref="AM111:AM112"/>
    <mergeCell ref="Z111:Z112"/>
    <mergeCell ref="AA111:AA112"/>
    <mergeCell ref="AD111:AD112"/>
    <mergeCell ref="AE111:AE112"/>
    <mergeCell ref="AX111:AX112"/>
    <mergeCell ref="AY111:AY112"/>
    <mergeCell ref="AA109:AA110"/>
    <mergeCell ref="AD109:AD110"/>
    <mergeCell ref="AE109:AE110"/>
    <mergeCell ref="R109:R110"/>
    <mergeCell ref="S109:S110"/>
    <mergeCell ref="V109:V110"/>
    <mergeCell ref="W109:W110"/>
    <mergeCell ref="AP109:AP110"/>
    <mergeCell ref="AQ109:AQ110"/>
    <mergeCell ref="AT109:AT110"/>
    <mergeCell ref="AU109:AU110"/>
    <mergeCell ref="AH109:AH110"/>
    <mergeCell ref="AI109:AI110"/>
    <mergeCell ref="AL109:AL110"/>
    <mergeCell ref="AM109:AM110"/>
    <mergeCell ref="BJ109:BJ110"/>
    <mergeCell ref="BK109:BK110"/>
    <mergeCell ref="AX109:AX110"/>
    <mergeCell ref="AY109:AY110"/>
    <mergeCell ref="BB109:BB110"/>
    <mergeCell ref="BC109:BC110"/>
    <mergeCell ref="BX109:BX110"/>
    <mergeCell ref="BB111:BB112"/>
    <mergeCell ref="BC111:BC112"/>
    <mergeCell ref="AP111:AP112"/>
    <mergeCell ref="AQ111:AQ112"/>
    <mergeCell ref="AT111:AT112"/>
    <mergeCell ref="AU111:AU112"/>
    <mergeCell ref="BN111:BN112"/>
    <mergeCell ref="BO111:BO112"/>
    <mergeCell ref="BR111:BR112"/>
    <mergeCell ref="BS111:BS112"/>
    <mergeCell ref="BF111:BF112"/>
    <mergeCell ref="BG111:BG112"/>
    <mergeCell ref="BJ111:BJ112"/>
    <mergeCell ref="BK111:BK112"/>
    <mergeCell ref="BC117:BC118"/>
    <mergeCell ref="BF117:BF118"/>
    <mergeCell ref="BG117:BG118"/>
    <mergeCell ref="E115:E116"/>
    <mergeCell ref="K115:K116"/>
    <mergeCell ref="N115:N116"/>
    <mergeCell ref="AM115:AM116"/>
    <mergeCell ref="Z115:Z116"/>
    <mergeCell ref="AA115:AA116"/>
    <mergeCell ref="AD115:AD116"/>
    <mergeCell ref="AE115:AE116"/>
    <mergeCell ref="AX115:AX116"/>
    <mergeCell ref="AY115:AY116"/>
    <mergeCell ref="BB115:BB116"/>
    <mergeCell ref="BC115:BC116"/>
    <mergeCell ref="AP115:AP116"/>
    <mergeCell ref="AQ115:AQ116"/>
    <mergeCell ref="AT115:AT116"/>
    <mergeCell ref="BS113:BS114"/>
    <mergeCell ref="BV113:BV114"/>
    <mergeCell ref="BC113:BC114"/>
    <mergeCell ref="BF113:BF114"/>
    <mergeCell ref="BG113:BG114"/>
    <mergeCell ref="BJ113:BJ114"/>
    <mergeCell ref="R115:R116"/>
    <mergeCell ref="S115:S116"/>
    <mergeCell ref="V115:V116"/>
    <mergeCell ref="W115:W116"/>
    <mergeCell ref="O115:O116"/>
    <mergeCell ref="AH115:AH116"/>
    <mergeCell ref="AI115:AI116"/>
    <mergeCell ref="AL115:AL116"/>
    <mergeCell ref="AU115:AU116"/>
    <mergeCell ref="BN115:BN116"/>
    <mergeCell ref="BO115:BO116"/>
    <mergeCell ref="BR115:BR116"/>
    <mergeCell ref="BS115:BS116"/>
    <mergeCell ref="BF115:BF116"/>
    <mergeCell ref="BG115:BG116"/>
    <mergeCell ref="BJ115:BJ116"/>
    <mergeCell ref="BK115:BK116"/>
    <mergeCell ref="BV115:BV116"/>
    <mergeCell ref="O113:O114"/>
    <mergeCell ref="R113:R114"/>
    <mergeCell ref="S113:S114"/>
    <mergeCell ref="V113:V114"/>
    <mergeCell ref="AE113:AE114"/>
    <mergeCell ref="AH113:AH114"/>
    <mergeCell ref="AI113:AI114"/>
    <mergeCell ref="AL113:AL114"/>
    <mergeCell ref="W113:W114"/>
    <mergeCell ref="Z113:Z114"/>
    <mergeCell ref="AA113:AA114"/>
    <mergeCell ref="AD113:AD114"/>
    <mergeCell ref="AU113:AU114"/>
    <mergeCell ref="AX113:AX114"/>
    <mergeCell ref="AY113:AY114"/>
    <mergeCell ref="BB113:BB114"/>
    <mergeCell ref="AM113:AM114"/>
    <mergeCell ref="AP113:AP114"/>
    <mergeCell ref="AQ113:AQ114"/>
    <mergeCell ref="AT113:AT114"/>
    <mergeCell ref="A117:A118"/>
    <mergeCell ref="B117:B118"/>
    <mergeCell ref="C117:C118"/>
    <mergeCell ref="D117:D118"/>
    <mergeCell ref="E117:E118"/>
    <mergeCell ref="K117:K118"/>
    <mergeCell ref="N117:N118"/>
    <mergeCell ref="W117:W118"/>
    <mergeCell ref="Z117:Z118"/>
    <mergeCell ref="AA117:AA118"/>
    <mergeCell ref="A113:A114"/>
    <mergeCell ref="B113:B114"/>
    <mergeCell ref="C113:C114"/>
    <mergeCell ref="D113:D114"/>
    <mergeCell ref="E113:E114"/>
    <mergeCell ref="K113:K114"/>
    <mergeCell ref="N113:N114"/>
    <mergeCell ref="AE117:AE118"/>
    <mergeCell ref="AH117:AH118"/>
    <mergeCell ref="AI117:AI118"/>
    <mergeCell ref="AL117:AL118"/>
    <mergeCell ref="AD117:AD118"/>
    <mergeCell ref="AU117:AU118"/>
    <mergeCell ref="AX117:AX118"/>
    <mergeCell ref="AY117:AY118"/>
    <mergeCell ref="BB117:BB118"/>
    <mergeCell ref="AM117:AM118"/>
    <mergeCell ref="AP117:AP118"/>
    <mergeCell ref="AQ117:AQ118"/>
    <mergeCell ref="AT117:AT118"/>
    <mergeCell ref="A115:A116"/>
    <mergeCell ref="B115:B116"/>
    <mergeCell ref="C115:C116"/>
    <mergeCell ref="D115:D116"/>
    <mergeCell ref="A119:A120"/>
    <mergeCell ref="B119:B120"/>
    <mergeCell ref="C119:C120"/>
    <mergeCell ref="D119:D120"/>
    <mergeCell ref="E119:E120"/>
    <mergeCell ref="K119:K120"/>
    <mergeCell ref="N119:N120"/>
    <mergeCell ref="E121:E122"/>
    <mergeCell ref="K121:K122"/>
    <mergeCell ref="N121:N122"/>
    <mergeCell ref="O121:O122"/>
    <mergeCell ref="A121:A122"/>
    <mergeCell ref="B121:B122"/>
    <mergeCell ref="C121:C122"/>
    <mergeCell ref="D121:D122"/>
    <mergeCell ref="Z121:Z122"/>
    <mergeCell ref="AA121:AA122"/>
    <mergeCell ref="AD121:AD122"/>
    <mergeCell ref="AE121:AE122"/>
    <mergeCell ref="R121:R122"/>
    <mergeCell ref="S121:S122"/>
    <mergeCell ref="V121:V122"/>
    <mergeCell ref="W121:W122"/>
    <mergeCell ref="AP121:AP122"/>
    <mergeCell ref="AQ121:AQ122"/>
    <mergeCell ref="AT121:AT122"/>
    <mergeCell ref="AU121:AU122"/>
    <mergeCell ref="AH121:AH122"/>
    <mergeCell ref="AI121:AI122"/>
    <mergeCell ref="AL121:AL122"/>
    <mergeCell ref="AM121:AM122"/>
    <mergeCell ref="O119:O120"/>
    <mergeCell ref="R119:R120"/>
    <mergeCell ref="S119:S120"/>
    <mergeCell ref="V119:V120"/>
    <mergeCell ref="BJ121:BJ122"/>
    <mergeCell ref="BK121:BK122"/>
    <mergeCell ref="AX121:AX122"/>
    <mergeCell ref="AY121:AY122"/>
    <mergeCell ref="BB121:BB122"/>
    <mergeCell ref="BC121:BC122"/>
    <mergeCell ref="BX121:BX122"/>
    <mergeCell ref="BN121:BN122"/>
    <mergeCell ref="BO121:BO122"/>
    <mergeCell ref="BV121:BV122"/>
    <mergeCell ref="BW121:BW122"/>
    <mergeCell ref="BR121:BR122"/>
    <mergeCell ref="BS121:BS122"/>
    <mergeCell ref="BF121:BF122"/>
    <mergeCell ref="BG121:BG122"/>
    <mergeCell ref="A123:A124"/>
    <mergeCell ref="B123:B124"/>
    <mergeCell ref="C123:C124"/>
    <mergeCell ref="D123:D124"/>
    <mergeCell ref="R123:R124"/>
    <mergeCell ref="S123:S124"/>
    <mergeCell ref="V123:V124"/>
    <mergeCell ref="W123:W124"/>
    <mergeCell ref="E123:E124"/>
    <mergeCell ref="K123:K124"/>
    <mergeCell ref="N123:N124"/>
    <mergeCell ref="O123:O124"/>
    <mergeCell ref="AH123:AH124"/>
    <mergeCell ref="AI123:AI124"/>
    <mergeCell ref="AL123:AL124"/>
    <mergeCell ref="AM123:AM124"/>
    <mergeCell ref="Z123:Z124"/>
    <mergeCell ref="AA123:AA124"/>
    <mergeCell ref="AD123:AD124"/>
    <mergeCell ref="AE123:AE124"/>
    <mergeCell ref="AX123:AX124"/>
    <mergeCell ref="AY123:AY124"/>
    <mergeCell ref="BB123:BB124"/>
    <mergeCell ref="BC123:BC124"/>
    <mergeCell ref="AP123:AP124"/>
    <mergeCell ref="AQ123:AQ124"/>
    <mergeCell ref="AT123:AT124"/>
    <mergeCell ref="AU123:AU124"/>
    <mergeCell ref="BN123:BN124"/>
    <mergeCell ref="BO123:BO124"/>
    <mergeCell ref="BR123:BR124"/>
    <mergeCell ref="BS123:BS124"/>
    <mergeCell ref="BF123:BF124"/>
    <mergeCell ref="BG123:BG124"/>
    <mergeCell ref="BJ123:BJ124"/>
    <mergeCell ref="BK123:BK124"/>
    <mergeCell ref="BV123:BV124"/>
    <mergeCell ref="BW123:BW124"/>
    <mergeCell ref="BX123:BX124"/>
    <mergeCell ref="E127:E128"/>
    <mergeCell ref="K127:K128"/>
    <mergeCell ref="N127:N128"/>
    <mergeCell ref="O127:O128"/>
    <mergeCell ref="A127:A128"/>
    <mergeCell ref="B127:B128"/>
    <mergeCell ref="C127:C128"/>
    <mergeCell ref="D127:D128"/>
    <mergeCell ref="Z127:Z128"/>
    <mergeCell ref="AA127:AA128"/>
    <mergeCell ref="AD127:AD128"/>
    <mergeCell ref="AE127:AE128"/>
    <mergeCell ref="R127:R128"/>
    <mergeCell ref="S127:S128"/>
    <mergeCell ref="V127:V128"/>
    <mergeCell ref="W127:W128"/>
    <mergeCell ref="AP127:AP128"/>
    <mergeCell ref="AQ127:AQ128"/>
    <mergeCell ref="AT127:AT128"/>
    <mergeCell ref="AU127:AU128"/>
    <mergeCell ref="AH127:AH128"/>
    <mergeCell ref="AI127:AI128"/>
    <mergeCell ref="AL127:AL128"/>
    <mergeCell ref="AM127:AM128"/>
    <mergeCell ref="BJ127:BJ128"/>
    <mergeCell ref="BK127:BK128"/>
    <mergeCell ref="AX127:AX128"/>
    <mergeCell ref="AY127:AY128"/>
    <mergeCell ref="BB127:BB128"/>
    <mergeCell ref="BC127:BC128"/>
    <mergeCell ref="BX127:BX128"/>
    <mergeCell ref="A125:A126"/>
    <mergeCell ref="B125:B126"/>
    <mergeCell ref="C125:C126"/>
    <mergeCell ref="D125:D126"/>
    <mergeCell ref="E125:E126"/>
    <mergeCell ref="K125:K126"/>
    <mergeCell ref="N125:N126"/>
    <mergeCell ref="W125:W126"/>
    <mergeCell ref="Z125:Z126"/>
    <mergeCell ref="AA125:AA126"/>
    <mergeCell ref="AD125:AD126"/>
    <mergeCell ref="O125:O126"/>
    <mergeCell ref="R125:R126"/>
    <mergeCell ref="S125:S126"/>
    <mergeCell ref="V125:V126"/>
    <mergeCell ref="AM125:AM126"/>
    <mergeCell ref="AP125:AP126"/>
    <mergeCell ref="BV127:BV128"/>
    <mergeCell ref="BW127:BW128"/>
    <mergeCell ref="BR127:BR128"/>
    <mergeCell ref="AH125:AH126"/>
    <mergeCell ref="AI125:AI126"/>
    <mergeCell ref="BF125:BF126"/>
    <mergeCell ref="BG125:BG126"/>
    <mergeCell ref="BJ125:BJ126"/>
    <mergeCell ref="AU125:AU126"/>
    <mergeCell ref="AX125:AX126"/>
    <mergeCell ref="AY125:AY126"/>
    <mergeCell ref="BB125:BB126"/>
    <mergeCell ref="BS125:BS126"/>
    <mergeCell ref="BV125:BV126"/>
    <mergeCell ref="BN127:BN128"/>
    <mergeCell ref="BO127:BO128"/>
    <mergeCell ref="E131:E132"/>
    <mergeCell ref="K131:K132"/>
    <mergeCell ref="N131:N132"/>
    <mergeCell ref="O131:O132"/>
    <mergeCell ref="AH131:AH132"/>
    <mergeCell ref="AU131:AU132"/>
    <mergeCell ref="BN131:BN132"/>
    <mergeCell ref="BO131:BO132"/>
    <mergeCell ref="BR131:BR132"/>
    <mergeCell ref="BS131:BS132"/>
    <mergeCell ref="BF131:BF132"/>
    <mergeCell ref="BG131:BG132"/>
    <mergeCell ref="BJ131:BJ132"/>
    <mergeCell ref="BK131:BK132"/>
    <mergeCell ref="BV131:BV132"/>
    <mergeCell ref="O129:O130"/>
    <mergeCell ref="R129:R130"/>
    <mergeCell ref="S129:S130"/>
    <mergeCell ref="V129:V130"/>
    <mergeCell ref="BX135:BX136"/>
    <mergeCell ref="A133:A134"/>
    <mergeCell ref="BS133:BS134"/>
    <mergeCell ref="BV133:BV134"/>
    <mergeCell ref="BN135:BN136"/>
    <mergeCell ref="BO135:BO136"/>
    <mergeCell ref="BV135:BV136"/>
    <mergeCell ref="BW135:BW136"/>
    <mergeCell ref="BR135:BR136"/>
    <mergeCell ref="BS135:BS136"/>
    <mergeCell ref="BF135:BF136"/>
    <mergeCell ref="BG135:BG136"/>
    <mergeCell ref="BX133:BX134"/>
    <mergeCell ref="BK133:BK134"/>
    <mergeCell ref="BN133:BN134"/>
    <mergeCell ref="BO133:BO134"/>
    <mergeCell ref="BR133:BR134"/>
    <mergeCell ref="E135:E136"/>
    <mergeCell ref="K135:K136"/>
    <mergeCell ref="N135:N136"/>
    <mergeCell ref="O135:O136"/>
    <mergeCell ref="A131:A132"/>
    <mergeCell ref="B131:B132"/>
    <mergeCell ref="C131:C132"/>
    <mergeCell ref="D131:D132"/>
    <mergeCell ref="A135:A136"/>
    <mergeCell ref="B135:B136"/>
    <mergeCell ref="C135:C136"/>
    <mergeCell ref="D135:D136"/>
    <mergeCell ref="R135:R136"/>
    <mergeCell ref="S135:S136"/>
    <mergeCell ref="V135:V136"/>
    <mergeCell ref="AM135:AM136"/>
    <mergeCell ref="BJ135:BJ136"/>
    <mergeCell ref="BK135:BK136"/>
    <mergeCell ref="B133:B134"/>
    <mergeCell ref="C133:C134"/>
    <mergeCell ref="D133:D134"/>
    <mergeCell ref="E133:E134"/>
    <mergeCell ref="K133:K134"/>
    <mergeCell ref="N133:N134"/>
    <mergeCell ref="O133:O134"/>
    <mergeCell ref="R133:R134"/>
    <mergeCell ref="S133:S134"/>
    <mergeCell ref="V133:V134"/>
    <mergeCell ref="BS127:BS128"/>
    <mergeCell ref="BF127:BF128"/>
    <mergeCell ref="BG127:BG128"/>
    <mergeCell ref="AE129:AE130"/>
    <mergeCell ref="AH129:AH130"/>
    <mergeCell ref="AI129:AI130"/>
    <mergeCell ref="AL129:AL130"/>
    <mergeCell ref="W129:W130"/>
    <mergeCell ref="Z129:Z130"/>
    <mergeCell ref="AA129:AA130"/>
    <mergeCell ref="AD129:AD130"/>
    <mergeCell ref="AU129:AU130"/>
    <mergeCell ref="AX129:AX130"/>
    <mergeCell ref="AY129:AY130"/>
    <mergeCell ref="BB129:BB130"/>
    <mergeCell ref="AM129:AM130"/>
    <mergeCell ref="AP129:AP130"/>
    <mergeCell ref="AQ129:AQ130"/>
    <mergeCell ref="AT129:AT130"/>
    <mergeCell ref="BW129:BW130"/>
    <mergeCell ref="BX131:BX132"/>
    <mergeCell ref="AQ125:AQ126"/>
    <mergeCell ref="AT125:AT126"/>
    <mergeCell ref="AE125:AE126"/>
    <mergeCell ref="K129:K130"/>
    <mergeCell ref="N129:N130"/>
    <mergeCell ref="BJ129:BJ130"/>
    <mergeCell ref="R131:R132"/>
    <mergeCell ref="S131:S132"/>
    <mergeCell ref="V131:V132"/>
    <mergeCell ref="W131:W132"/>
    <mergeCell ref="BW133:BW134"/>
    <mergeCell ref="BB133:BB134"/>
    <mergeCell ref="BS129:BS130"/>
    <mergeCell ref="BV129:BV130"/>
    <mergeCell ref="BC129:BC130"/>
    <mergeCell ref="BF129:BF130"/>
    <mergeCell ref="BG129:BG130"/>
    <mergeCell ref="BW131:BW132"/>
    <mergeCell ref="BW125:BW126"/>
    <mergeCell ref="BX125:BX126"/>
    <mergeCell ref="BK125:BK126"/>
    <mergeCell ref="BN125:BN126"/>
    <mergeCell ref="BO125:BO126"/>
    <mergeCell ref="BR125:BR126"/>
    <mergeCell ref="BX129:BX130"/>
    <mergeCell ref="BK129:BK130"/>
    <mergeCell ref="BN129:BN130"/>
    <mergeCell ref="BO129:BO130"/>
    <mergeCell ref="BR129:BR130"/>
    <mergeCell ref="AL125:AL126"/>
    <mergeCell ref="BC125:BC126"/>
    <mergeCell ref="Z135:Z136"/>
    <mergeCell ref="AA135:AA136"/>
    <mergeCell ref="AD135:AD136"/>
    <mergeCell ref="AE135:AE136"/>
    <mergeCell ref="W135:W136"/>
    <mergeCell ref="AP135:AP136"/>
    <mergeCell ref="AQ135:AQ136"/>
    <mergeCell ref="AT135:AT136"/>
    <mergeCell ref="AU135:AU136"/>
    <mergeCell ref="AH135:AH136"/>
    <mergeCell ref="AI135:AI136"/>
    <mergeCell ref="AL135:AL136"/>
    <mergeCell ref="AX135:AX136"/>
    <mergeCell ref="AY135:AY136"/>
    <mergeCell ref="BB135:BB136"/>
    <mergeCell ref="BX137:BX138"/>
    <mergeCell ref="BK137:BK138"/>
    <mergeCell ref="BN137:BN138"/>
    <mergeCell ref="BO137:BO138"/>
    <mergeCell ref="BR137:BR138"/>
    <mergeCell ref="BF133:BF134"/>
    <mergeCell ref="BG133:BG134"/>
    <mergeCell ref="W133:W134"/>
    <mergeCell ref="Z133:Z134"/>
    <mergeCell ref="AA133:AA134"/>
    <mergeCell ref="AD133:AD134"/>
    <mergeCell ref="AM133:AM134"/>
    <mergeCell ref="AP133:AP134"/>
    <mergeCell ref="AQ133:AQ134"/>
    <mergeCell ref="AT133:AT134"/>
    <mergeCell ref="AE133:AE134"/>
    <mergeCell ref="AH133:AH134"/>
    <mergeCell ref="AI133:AI134"/>
    <mergeCell ref="C139:C140"/>
    <mergeCell ref="D139:D140"/>
    <mergeCell ref="BC135:BC136"/>
    <mergeCell ref="AI131:AI132"/>
    <mergeCell ref="AL131:AL132"/>
    <mergeCell ref="AM131:AM132"/>
    <mergeCell ref="Z131:Z132"/>
    <mergeCell ref="AA131:AA132"/>
    <mergeCell ref="AD131:AD132"/>
    <mergeCell ref="AE131:AE132"/>
    <mergeCell ref="AX131:AX132"/>
    <mergeCell ref="AY131:AY132"/>
    <mergeCell ref="BB131:BB132"/>
    <mergeCell ref="BC131:BC132"/>
    <mergeCell ref="AP131:AP132"/>
    <mergeCell ref="AQ131:AQ132"/>
    <mergeCell ref="AT131:AT132"/>
    <mergeCell ref="BS137:BS138"/>
    <mergeCell ref="BV137:BV138"/>
    <mergeCell ref="A129:A130"/>
    <mergeCell ref="B129:B130"/>
    <mergeCell ref="C129:C130"/>
    <mergeCell ref="D129:D130"/>
    <mergeCell ref="E129:E130"/>
    <mergeCell ref="E139:E140"/>
    <mergeCell ref="K139:K140"/>
    <mergeCell ref="N139:N140"/>
    <mergeCell ref="O139:O140"/>
    <mergeCell ref="AH139:AH140"/>
    <mergeCell ref="AI139:AI140"/>
    <mergeCell ref="AL139:AL140"/>
    <mergeCell ref="AM139:AM140"/>
    <mergeCell ref="Z139:Z140"/>
    <mergeCell ref="AA139:AA140"/>
    <mergeCell ref="AD139:AD140"/>
    <mergeCell ref="AE139:AE140"/>
    <mergeCell ref="AX139:AX140"/>
    <mergeCell ref="AY139:AY140"/>
    <mergeCell ref="BB139:BB140"/>
    <mergeCell ref="BC139:BC140"/>
    <mergeCell ref="AP139:AP140"/>
    <mergeCell ref="AQ139:AQ140"/>
    <mergeCell ref="AT139:AT140"/>
    <mergeCell ref="AU139:AU140"/>
    <mergeCell ref="BN139:BN140"/>
    <mergeCell ref="BO139:BO140"/>
    <mergeCell ref="BR139:BR140"/>
    <mergeCell ref="BS139:BS140"/>
    <mergeCell ref="BF139:BF140"/>
    <mergeCell ref="BG139:BG140"/>
    <mergeCell ref="BJ139:BJ140"/>
    <mergeCell ref="BK139:BK140"/>
    <mergeCell ref="BV139:BV140"/>
    <mergeCell ref="A137:A138"/>
    <mergeCell ref="BC137:BC138"/>
    <mergeCell ref="BF137:BF138"/>
    <mergeCell ref="BG137:BG138"/>
    <mergeCell ref="BJ137:BJ138"/>
    <mergeCell ref="AL133:AL134"/>
    <mergeCell ref="BC133:BC134"/>
    <mergeCell ref="BJ133:BJ134"/>
    <mergeCell ref="AU133:AU134"/>
    <mergeCell ref="AX133:AX134"/>
    <mergeCell ref="AY133:AY134"/>
    <mergeCell ref="BX141:BX142"/>
    <mergeCell ref="BK141:BK142"/>
    <mergeCell ref="BN141:BN142"/>
    <mergeCell ref="BO141:BO142"/>
    <mergeCell ref="BR141:BR142"/>
    <mergeCell ref="BX145:BX146"/>
    <mergeCell ref="BK145:BK146"/>
    <mergeCell ref="BN145:BN146"/>
    <mergeCell ref="BO145:BO146"/>
    <mergeCell ref="BR145:BR146"/>
    <mergeCell ref="BX143:BX144"/>
    <mergeCell ref="BS145:BS146"/>
    <mergeCell ref="BV145:BV146"/>
    <mergeCell ref="BC145:BC146"/>
    <mergeCell ref="BF145:BF146"/>
    <mergeCell ref="BG145:BG146"/>
    <mergeCell ref="BJ145:BJ146"/>
    <mergeCell ref="O145:O146"/>
    <mergeCell ref="R145:R146"/>
    <mergeCell ref="S145:S146"/>
    <mergeCell ref="V145:V146"/>
    <mergeCell ref="BW141:BW142"/>
    <mergeCell ref="BS141:BS142"/>
    <mergeCell ref="AT137:AT138"/>
    <mergeCell ref="R143:R144"/>
    <mergeCell ref="S143:S144"/>
    <mergeCell ref="V143:V144"/>
    <mergeCell ref="W143:W144"/>
    <mergeCell ref="AP143:AP144"/>
    <mergeCell ref="AQ143:AQ144"/>
    <mergeCell ref="AT143:AT144"/>
    <mergeCell ref="AU143:AU144"/>
    <mergeCell ref="AH143:AH144"/>
    <mergeCell ref="AI143:AI144"/>
    <mergeCell ref="AL143:AL144"/>
    <mergeCell ref="AM143:AM144"/>
    <mergeCell ref="BJ143:BJ144"/>
    <mergeCell ref="BK143:BK144"/>
    <mergeCell ref="AX143:AX144"/>
    <mergeCell ref="AY143:AY144"/>
    <mergeCell ref="BB143:BB144"/>
    <mergeCell ref="BC143:BC144"/>
    <mergeCell ref="AH141:AH142"/>
    <mergeCell ref="BF141:BF142"/>
    <mergeCell ref="R137:R138"/>
    <mergeCell ref="S137:S138"/>
    <mergeCell ref="V137:V138"/>
    <mergeCell ref="R139:R140"/>
    <mergeCell ref="S139:S140"/>
    <mergeCell ref="V139:V140"/>
    <mergeCell ref="W139:W140"/>
    <mergeCell ref="BW139:BW140"/>
    <mergeCell ref="BX139:BX140"/>
    <mergeCell ref="BW137:BW138"/>
    <mergeCell ref="A145:A146"/>
    <mergeCell ref="B145:B146"/>
    <mergeCell ref="C145:C146"/>
    <mergeCell ref="D145:D146"/>
    <mergeCell ref="K145:K146"/>
    <mergeCell ref="N145:N146"/>
    <mergeCell ref="AL141:AL142"/>
    <mergeCell ref="BC141:BC142"/>
    <mergeCell ref="O137:O138"/>
    <mergeCell ref="K137:K138"/>
    <mergeCell ref="N137:N138"/>
    <mergeCell ref="AE137:AE138"/>
    <mergeCell ref="AH137:AH138"/>
    <mergeCell ref="AI137:AI138"/>
    <mergeCell ref="AL137:AL138"/>
    <mergeCell ref="W137:W138"/>
    <mergeCell ref="Z137:Z138"/>
    <mergeCell ref="AA137:AA138"/>
    <mergeCell ref="N147:N148"/>
    <mergeCell ref="O147:O148"/>
    <mergeCell ref="A147:A148"/>
    <mergeCell ref="B147:B148"/>
    <mergeCell ref="C147:C148"/>
    <mergeCell ref="D147:D148"/>
    <mergeCell ref="Z147:Z148"/>
    <mergeCell ref="AA147:AA148"/>
    <mergeCell ref="AD147:AD148"/>
    <mergeCell ref="AE147:AE148"/>
    <mergeCell ref="R147:R148"/>
    <mergeCell ref="S147:S148"/>
    <mergeCell ref="V147:V148"/>
    <mergeCell ref="W147:W148"/>
    <mergeCell ref="AP147:AP148"/>
    <mergeCell ref="AQ147:AQ148"/>
    <mergeCell ref="AT147:AT148"/>
    <mergeCell ref="AU147:AU148"/>
    <mergeCell ref="AH147:AH148"/>
    <mergeCell ref="AI147:AI148"/>
    <mergeCell ref="AL147:AL148"/>
    <mergeCell ref="AM147:AM148"/>
    <mergeCell ref="E145:E146"/>
    <mergeCell ref="E143:E144"/>
    <mergeCell ref="K143:K144"/>
    <mergeCell ref="N143:N144"/>
    <mergeCell ref="O143:O144"/>
    <mergeCell ref="Z143:Z144"/>
    <mergeCell ref="AA143:AA144"/>
    <mergeCell ref="AD143:AD144"/>
    <mergeCell ref="AE143:AE144"/>
    <mergeCell ref="AI141:AI142"/>
    <mergeCell ref="B137:B138"/>
    <mergeCell ref="C137:C138"/>
    <mergeCell ref="D137:D138"/>
    <mergeCell ref="E137:E138"/>
    <mergeCell ref="AD137:AD138"/>
    <mergeCell ref="AU137:AU138"/>
    <mergeCell ref="AX137:AX138"/>
    <mergeCell ref="AY137:AY138"/>
    <mergeCell ref="BB137:BB138"/>
    <mergeCell ref="AM137:AM138"/>
    <mergeCell ref="AP137:AP138"/>
    <mergeCell ref="AQ137:AQ138"/>
    <mergeCell ref="A139:A140"/>
    <mergeCell ref="B139:B140"/>
    <mergeCell ref="BJ147:BJ148"/>
    <mergeCell ref="BK147:BK148"/>
    <mergeCell ref="AX147:AX148"/>
    <mergeCell ref="AY147:AY148"/>
    <mergeCell ref="BB147:BB148"/>
    <mergeCell ref="BC147:BC148"/>
    <mergeCell ref="BG141:BG142"/>
    <mergeCell ref="BJ141:BJ142"/>
    <mergeCell ref="AU141:AU142"/>
    <mergeCell ref="AX141:AX142"/>
    <mergeCell ref="AY141:AY142"/>
    <mergeCell ref="BX147:BX148"/>
    <mergeCell ref="BV151:BV152"/>
    <mergeCell ref="O149:O150"/>
    <mergeCell ref="R149:R150"/>
    <mergeCell ref="S149:S150"/>
    <mergeCell ref="V149:V150"/>
    <mergeCell ref="BW151:BW152"/>
    <mergeCell ref="BX151:BX152"/>
    <mergeCell ref="A149:A150"/>
    <mergeCell ref="B149:B150"/>
    <mergeCell ref="C149:C150"/>
    <mergeCell ref="D149:D150"/>
    <mergeCell ref="E149:E150"/>
    <mergeCell ref="BN147:BN148"/>
    <mergeCell ref="BO147:BO148"/>
    <mergeCell ref="BV147:BV148"/>
    <mergeCell ref="BW147:BW148"/>
    <mergeCell ref="BR147:BR148"/>
    <mergeCell ref="BS147:BS148"/>
    <mergeCell ref="BF147:BF148"/>
    <mergeCell ref="BG147:BG148"/>
    <mergeCell ref="AE149:AE150"/>
    <mergeCell ref="AH149:AH150"/>
    <mergeCell ref="AI149:AI150"/>
    <mergeCell ref="AL149:AL150"/>
    <mergeCell ref="W149:W150"/>
    <mergeCell ref="Z149:Z150"/>
    <mergeCell ref="AA149:AA150"/>
    <mergeCell ref="AD149:AD150"/>
    <mergeCell ref="AU149:AU150"/>
    <mergeCell ref="AX149:AX150"/>
    <mergeCell ref="AY149:AY150"/>
    <mergeCell ref="BB149:BB150"/>
    <mergeCell ref="AM149:AM150"/>
    <mergeCell ref="AP149:AP150"/>
    <mergeCell ref="AQ149:AQ150"/>
    <mergeCell ref="AT149:AT150"/>
    <mergeCell ref="BW149:BW150"/>
    <mergeCell ref="BJ149:BJ150"/>
    <mergeCell ref="AI151:AI152"/>
    <mergeCell ref="AL151:AL152"/>
    <mergeCell ref="AM151:AM152"/>
    <mergeCell ref="Z151:Z152"/>
    <mergeCell ref="AA151:AA152"/>
    <mergeCell ref="AD151:AD152"/>
    <mergeCell ref="AE151:AE152"/>
    <mergeCell ref="AX151:AX152"/>
    <mergeCell ref="AY151:AY152"/>
    <mergeCell ref="BB151:BB152"/>
    <mergeCell ref="BC151:BC152"/>
    <mergeCell ref="AP151:AP152"/>
    <mergeCell ref="AQ151:AQ152"/>
    <mergeCell ref="AT151:AT152"/>
    <mergeCell ref="AU151:AU152"/>
    <mergeCell ref="BN151:BN152"/>
    <mergeCell ref="BO151:BO152"/>
    <mergeCell ref="BR151:BR152"/>
    <mergeCell ref="BS151:BS152"/>
    <mergeCell ref="BF151:BF152"/>
    <mergeCell ref="BG151:BG152"/>
    <mergeCell ref="BJ151:BJ152"/>
    <mergeCell ref="BK151:BK152"/>
    <mergeCell ref="E147:E148"/>
    <mergeCell ref="K147:K148"/>
    <mergeCell ref="BW155:BW156"/>
    <mergeCell ref="BW153:BW154"/>
    <mergeCell ref="BB141:BB142"/>
    <mergeCell ref="A143:A144"/>
    <mergeCell ref="B143:B144"/>
    <mergeCell ref="C143:C144"/>
    <mergeCell ref="D143:D144"/>
    <mergeCell ref="A141:A142"/>
    <mergeCell ref="B141:B142"/>
    <mergeCell ref="C141:C142"/>
    <mergeCell ref="D141:D142"/>
    <mergeCell ref="E141:E142"/>
    <mergeCell ref="K141:K142"/>
    <mergeCell ref="N141:N142"/>
    <mergeCell ref="W141:W142"/>
    <mergeCell ref="Z141:Z142"/>
    <mergeCell ref="AA141:AA142"/>
    <mergeCell ref="AD141:AD142"/>
    <mergeCell ref="O141:O142"/>
    <mergeCell ref="R141:R142"/>
    <mergeCell ref="S141:S142"/>
    <mergeCell ref="V141:V142"/>
    <mergeCell ref="AM141:AM142"/>
    <mergeCell ref="AP141:AP142"/>
    <mergeCell ref="AQ141:AQ142"/>
    <mergeCell ref="AT141:AT142"/>
    <mergeCell ref="AE141:AE142"/>
    <mergeCell ref="BV141:BV142"/>
    <mergeCell ref="BN143:BN144"/>
    <mergeCell ref="BO143:BO144"/>
    <mergeCell ref="BV143:BV144"/>
    <mergeCell ref="BW143:BW144"/>
    <mergeCell ref="BR143:BR144"/>
    <mergeCell ref="BS143:BS144"/>
    <mergeCell ref="BF143:BF144"/>
    <mergeCell ref="BG143:BG144"/>
    <mergeCell ref="AE145:AE146"/>
    <mergeCell ref="AH145:AH146"/>
    <mergeCell ref="AI145:AI146"/>
    <mergeCell ref="AL145:AL146"/>
    <mergeCell ref="W145:W146"/>
    <mergeCell ref="Z145:Z146"/>
    <mergeCell ref="AA145:AA146"/>
    <mergeCell ref="AD145:AD146"/>
    <mergeCell ref="AU145:AU146"/>
    <mergeCell ref="AX145:AX146"/>
    <mergeCell ref="AY145:AY146"/>
    <mergeCell ref="BB145:BB146"/>
    <mergeCell ref="AM145:AM146"/>
    <mergeCell ref="AP145:AP146"/>
    <mergeCell ref="AQ145:AQ146"/>
    <mergeCell ref="AT145:AT146"/>
    <mergeCell ref="BW145:BW146"/>
    <mergeCell ref="BX153:BX154"/>
    <mergeCell ref="BK153:BK154"/>
    <mergeCell ref="BN153:BN154"/>
    <mergeCell ref="BO153:BO154"/>
    <mergeCell ref="BR153:BR154"/>
    <mergeCell ref="BX155:BX156"/>
    <mergeCell ref="BK155:BK156"/>
    <mergeCell ref="BN155:BN156"/>
    <mergeCell ref="BO155:BO156"/>
    <mergeCell ref="BR155:BR156"/>
    <mergeCell ref="K149:K150"/>
    <mergeCell ref="N149:N150"/>
    <mergeCell ref="A153:A154"/>
    <mergeCell ref="B153:B154"/>
    <mergeCell ref="C153:C154"/>
    <mergeCell ref="D153:D154"/>
    <mergeCell ref="E153:E154"/>
    <mergeCell ref="K153:K154"/>
    <mergeCell ref="N153:N154"/>
    <mergeCell ref="W153:W154"/>
    <mergeCell ref="Z153:Z154"/>
    <mergeCell ref="AA153:AA154"/>
    <mergeCell ref="AD153:AD154"/>
    <mergeCell ref="O153:O154"/>
    <mergeCell ref="R153:R154"/>
    <mergeCell ref="S153:S154"/>
    <mergeCell ref="V153:V154"/>
    <mergeCell ref="AM153:AM154"/>
    <mergeCell ref="AP153:AP154"/>
    <mergeCell ref="AQ153:AQ154"/>
    <mergeCell ref="AT153:AT154"/>
    <mergeCell ref="AE153:AE154"/>
    <mergeCell ref="AH153:AH154"/>
    <mergeCell ref="AI153:AI154"/>
    <mergeCell ref="BF153:BF154"/>
    <mergeCell ref="BG153:BG154"/>
    <mergeCell ref="BJ153:BJ154"/>
    <mergeCell ref="AU153:AU154"/>
    <mergeCell ref="AX153:AX154"/>
    <mergeCell ref="AY153:AY154"/>
    <mergeCell ref="BB153:BB154"/>
    <mergeCell ref="BX149:BX150"/>
    <mergeCell ref="BK149:BK150"/>
    <mergeCell ref="BN149:BN150"/>
    <mergeCell ref="BO149:BO150"/>
    <mergeCell ref="BR149:BR150"/>
    <mergeCell ref="A151:A152"/>
    <mergeCell ref="B151:B152"/>
    <mergeCell ref="C151:C152"/>
    <mergeCell ref="D151:D152"/>
    <mergeCell ref="BS149:BS150"/>
    <mergeCell ref="BV149:BV150"/>
    <mergeCell ref="BC149:BC150"/>
    <mergeCell ref="BF149:BF150"/>
    <mergeCell ref="BG149:BG150"/>
    <mergeCell ref="R151:R152"/>
    <mergeCell ref="S151:S152"/>
    <mergeCell ref="V151:V152"/>
    <mergeCell ref="W151:W152"/>
    <mergeCell ref="E151:E152"/>
    <mergeCell ref="K151:K152"/>
    <mergeCell ref="N151:N152"/>
    <mergeCell ref="O151:O152"/>
    <mergeCell ref="AH151:AH152"/>
    <mergeCell ref="E157:E158"/>
    <mergeCell ref="K157:K158"/>
    <mergeCell ref="N157:N158"/>
    <mergeCell ref="O157:O158"/>
    <mergeCell ref="AH157:AH158"/>
    <mergeCell ref="AI157:AI158"/>
    <mergeCell ref="AL157:AL158"/>
    <mergeCell ref="AM157:AM158"/>
    <mergeCell ref="Z157:Z158"/>
    <mergeCell ref="AA157:AA158"/>
    <mergeCell ref="AD157:AD158"/>
    <mergeCell ref="AE157:AE158"/>
    <mergeCell ref="AX157:AX158"/>
    <mergeCell ref="AY157:AY158"/>
    <mergeCell ref="BB157:BB158"/>
    <mergeCell ref="BC157:BC158"/>
    <mergeCell ref="AP157:AP158"/>
    <mergeCell ref="AQ157:AQ158"/>
    <mergeCell ref="AT157:AT158"/>
    <mergeCell ref="AU157:AU158"/>
    <mergeCell ref="BN157:BN158"/>
    <mergeCell ref="BO157:BO158"/>
    <mergeCell ref="BR157:BR158"/>
    <mergeCell ref="BS157:BS158"/>
    <mergeCell ref="BF157:BF158"/>
    <mergeCell ref="BG157:BG158"/>
    <mergeCell ref="BJ157:BJ158"/>
    <mergeCell ref="BK157:BK158"/>
    <mergeCell ref="BV157:BV158"/>
    <mergeCell ref="BS153:BS154"/>
    <mergeCell ref="BV153:BV154"/>
    <mergeCell ref="O155:O156"/>
    <mergeCell ref="R155:R156"/>
    <mergeCell ref="S155:S156"/>
    <mergeCell ref="V155:V156"/>
    <mergeCell ref="AE155:AE156"/>
    <mergeCell ref="AH155:AH156"/>
    <mergeCell ref="AI155:AI156"/>
    <mergeCell ref="AL155:AL156"/>
    <mergeCell ref="W155:W156"/>
    <mergeCell ref="Z155:Z156"/>
    <mergeCell ref="AA155:AA156"/>
    <mergeCell ref="AD155:AD156"/>
    <mergeCell ref="AU155:AU156"/>
    <mergeCell ref="AX155:AX156"/>
    <mergeCell ref="AY155:AY156"/>
    <mergeCell ref="BB155:BB156"/>
    <mergeCell ref="AM155:AM156"/>
    <mergeCell ref="AP155:AP156"/>
    <mergeCell ref="AQ155:AQ156"/>
    <mergeCell ref="AT155:AT156"/>
    <mergeCell ref="BW157:BW158"/>
    <mergeCell ref="BX157:BX158"/>
    <mergeCell ref="A155:A156"/>
    <mergeCell ref="B155:B156"/>
    <mergeCell ref="C155:C156"/>
    <mergeCell ref="D155:D156"/>
    <mergeCell ref="E155:E156"/>
    <mergeCell ref="K155:K156"/>
    <mergeCell ref="N155:N156"/>
    <mergeCell ref="AL153:AL154"/>
    <mergeCell ref="BC153:BC154"/>
    <mergeCell ref="E159:E160"/>
    <mergeCell ref="K159:K160"/>
    <mergeCell ref="N159:N160"/>
    <mergeCell ref="O159:O160"/>
    <mergeCell ref="A159:A160"/>
    <mergeCell ref="B159:B160"/>
    <mergeCell ref="C159:C160"/>
    <mergeCell ref="D159:D160"/>
    <mergeCell ref="Z159:Z160"/>
    <mergeCell ref="AA159:AA160"/>
    <mergeCell ref="AD159:AD160"/>
    <mergeCell ref="AE159:AE160"/>
    <mergeCell ref="R159:R160"/>
    <mergeCell ref="S159:S160"/>
    <mergeCell ref="V159:V160"/>
    <mergeCell ref="W159:W160"/>
    <mergeCell ref="AP159:AP160"/>
    <mergeCell ref="AQ159:AQ160"/>
    <mergeCell ref="AT159:AT160"/>
    <mergeCell ref="AU159:AU160"/>
    <mergeCell ref="AH159:AH160"/>
    <mergeCell ref="AI159:AI160"/>
    <mergeCell ref="AL159:AL160"/>
    <mergeCell ref="AM159:AM160"/>
    <mergeCell ref="BJ159:BJ160"/>
    <mergeCell ref="BK159:BK160"/>
    <mergeCell ref="AX159:AX160"/>
    <mergeCell ref="AY159:AY160"/>
    <mergeCell ref="BB159:BB160"/>
    <mergeCell ref="BC159:BC160"/>
    <mergeCell ref="BX159:BX160"/>
    <mergeCell ref="BN159:BN160"/>
    <mergeCell ref="BO159:BO160"/>
    <mergeCell ref="BV159:BV160"/>
    <mergeCell ref="BW159:BW160"/>
    <mergeCell ref="BR159:BR160"/>
    <mergeCell ref="BS159:BS160"/>
    <mergeCell ref="BF159:BF160"/>
    <mergeCell ref="BG159:BG160"/>
    <mergeCell ref="A157:A158"/>
    <mergeCell ref="B157:B158"/>
    <mergeCell ref="C157:C158"/>
    <mergeCell ref="D157:D158"/>
    <mergeCell ref="BS155:BS156"/>
    <mergeCell ref="BV155:BV156"/>
    <mergeCell ref="BC155:BC156"/>
    <mergeCell ref="BF155:BF156"/>
    <mergeCell ref="BG155:BG156"/>
    <mergeCell ref="BJ155:BJ156"/>
    <mergeCell ref="R157:R158"/>
    <mergeCell ref="S157:S158"/>
    <mergeCell ref="V157:V158"/>
    <mergeCell ref="W157:W158"/>
    <mergeCell ref="AM161:AM162"/>
    <mergeCell ref="AP161:AP162"/>
    <mergeCell ref="AQ161:AQ162"/>
    <mergeCell ref="AT161:AT162"/>
    <mergeCell ref="BW161:BW162"/>
    <mergeCell ref="BX161:BX162"/>
    <mergeCell ref="BK161:BK162"/>
    <mergeCell ref="BN161:BN162"/>
    <mergeCell ref="BO161:BO162"/>
    <mergeCell ref="BR161:BR162"/>
    <mergeCell ref="A163:A164"/>
    <mergeCell ref="B163:B164"/>
    <mergeCell ref="C163:C164"/>
    <mergeCell ref="D163:D164"/>
    <mergeCell ref="BS161:BS162"/>
    <mergeCell ref="BV161:BV162"/>
    <mergeCell ref="BC161:BC162"/>
    <mergeCell ref="BF161:BF162"/>
    <mergeCell ref="BG161:BG162"/>
    <mergeCell ref="BJ161:BJ162"/>
    <mergeCell ref="R163:R164"/>
    <mergeCell ref="S163:S164"/>
    <mergeCell ref="V163:V164"/>
    <mergeCell ref="W163:W164"/>
    <mergeCell ref="E163:E164"/>
    <mergeCell ref="K163:K164"/>
    <mergeCell ref="N163:N164"/>
    <mergeCell ref="O163:O164"/>
    <mergeCell ref="AH163:AH164"/>
    <mergeCell ref="AI163:AI164"/>
    <mergeCell ref="AL163:AL164"/>
    <mergeCell ref="AM163:AM164"/>
    <mergeCell ref="Z163:Z164"/>
    <mergeCell ref="AA163:AA164"/>
    <mergeCell ref="AD163:AD164"/>
    <mergeCell ref="AE163:AE164"/>
    <mergeCell ref="AX163:AX164"/>
    <mergeCell ref="AY163:AY164"/>
    <mergeCell ref="BB163:BB164"/>
    <mergeCell ref="BC163:BC164"/>
    <mergeCell ref="AP163:AP164"/>
    <mergeCell ref="AQ163:AQ164"/>
    <mergeCell ref="AT163:AT164"/>
    <mergeCell ref="AU163:AU164"/>
    <mergeCell ref="BN163:BN164"/>
    <mergeCell ref="BO163:BO164"/>
    <mergeCell ref="BR163:BR164"/>
    <mergeCell ref="BS163:BS164"/>
    <mergeCell ref="BF163:BF164"/>
    <mergeCell ref="BG163:BG164"/>
    <mergeCell ref="BJ163:BJ164"/>
    <mergeCell ref="BK163:BK164"/>
    <mergeCell ref="BV163:BV164"/>
    <mergeCell ref="O161:O162"/>
    <mergeCell ref="R161:R162"/>
    <mergeCell ref="S161:S162"/>
    <mergeCell ref="V161:V162"/>
    <mergeCell ref="BX169:BX170"/>
    <mergeCell ref="A167:A168"/>
    <mergeCell ref="B167:B168"/>
    <mergeCell ref="C167:C168"/>
    <mergeCell ref="D167:D168"/>
    <mergeCell ref="E167:E168"/>
    <mergeCell ref="K167:K168"/>
    <mergeCell ref="N167:N168"/>
    <mergeCell ref="AL165:AL166"/>
    <mergeCell ref="BC165:BC166"/>
    <mergeCell ref="O167:O168"/>
    <mergeCell ref="R167:R168"/>
    <mergeCell ref="BW163:BW164"/>
    <mergeCell ref="BX163:BX164"/>
    <mergeCell ref="A161:A162"/>
    <mergeCell ref="B161:B162"/>
    <mergeCell ref="C161:C162"/>
    <mergeCell ref="D161:D162"/>
    <mergeCell ref="E161:E162"/>
    <mergeCell ref="K161:K162"/>
    <mergeCell ref="N161:N162"/>
    <mergeCell ref="A165:A166"/>
    <mergeCell ref="B165:B166"/>
    <mergeCell ref="C165:C166"/>
    <mergeCell ref="D165:D166"/>
    <mergeCell ref="E165:E166"/>
    <mergeCell ref="K165:K166"/>
    <mergeCell ref="N165:N166"/>
    <mergeCell ref="W165:W166"/>
    <mergeCell ref="Z165:Z166"/>
    <mergeCell ref="AA165:AA166"/>
    <mergeCell ref="AD165:AD166"/>
    <mergeCell ref="O165:O166"/>
    <mergeCell ref="R165:R166"/>
    <mergeCell ref="S165:S166"/>
    <mergeCell ref="V165:V166"/>
    <mergeCell ref="AM165:AM166"/>
    <mergeCell ref="AP165:AP166"/>
    <mergeCell ref="AQ165:AQ166"/>
    <mergeCell ref="AT165:AT166"/>
    <mergeCell ref="AE165:AE166"/>
    <mergeCell ref="AH165:AH166"/>
    <mergeCell ref="AI165:AI166"/>
    <mergeCell ref="BF165:BF166"/>
    <mergeCell ref="BG165:BG166"/>
    <mergeCell ref="BJ165:BJ166"/>
    <mergeCell ref="AU165:AU166"/>
    <mergeCell ref="AX165:AX166"/>
    <mergeCell ref="AY165:AY166"/>
    <mergeCell ref="BB165:BB166"/>
    <mergeCell ref="BS165:BS166"/>
    <mergeCell ref="BV165:BV166"/>
    <mergeCell ref="AE161:AE162"/>
    <mergeCell ref="AH161:AH162"/>
    <mergeCell ref="AI161:AI162"/>
    <mergeCell ref="AL161:AL162"/>
    <mergeCell ref="W161:W162"/>
    <mergeCell ref="Z161:Z162"/>
    <mergeCell ref="AA161:AA162"/>
    <mergeCell ref="AD161:AD162"/>
    <mergeCell ref="AU161:AU162"/>
    <mergeCell ref="AX161:AX162"/>
    <mergeCell ref="AY161:AY162"/>
    <mergeCell ref="BB161:BB162"/>
    <mergeCell ref="BX173:BX174"/>
    <mergeCell ref="A171:A172"/>
    <mergeCell ref="B171:B172"/>
    <mergeCell ref="C171:C172"/>
    <mergeCell ref="D171:D172"/>
    <mergeCell ref="E171:E172"/>
    <mergeCell ref="K171:K172"/>
    <mergeCell ref="N171:N172"/>
    <mergeCell ref="W171:W172"/>
    <mergeCell ref="Z171:Z172"/>
    <mergeCell ref="AA171:AA172"/>
    <mergeCell ref="AD171:AD172"/>
    <mergeCell ref="BX171:BX172"/>
    <mergeCell ref="AU167:AU168"/>
    <mergeCell ref="AX167:AX168"/>
    <mergeCell ref="AY167:AY168"/>
    <mergeCell ref="BB167:BB168"/>
    <mergeCell ref="AM167:AM168"/>
    <mergeCell ref="AP167:AP168"/>
    <mergeCell ref="AQ167:AQ168"/>
    <mergeCell ref="AT167:AT168"/>
    <mergeCell ref="BW167:BW168"/>
    <mergeCell ref="BW165:BW166"/>
    <mergeCell ref="BX165:BX166"/>
    <mergeCell ref="BK165:BK166"/>
    <mergeCell ref="BN165:BN166"/>
    <mergeCell ref="BO165:BO166"/>
    <mergeCell ref="BR165:BR166"/>
    <mergeCell ref="BX167:BX168"/>
    <mergeCell ref="BK167:BK168"/>
    <mergeCell ref="BN167:BN168"/>
    <mergeCell ref="BO167:BO168"/>
    <mergeCell ref="BR167:BR168"/>
    <mergeCell ref="A169:A170"/>
    <mergeCell ref="B169:B170"/>
    <mergeCell ref="C169:C170"/>
    <mergeCell ref="D169:D170"/>
    <mergeCell ref="BS167:BS168"/>
    <mergeCell ref="BV167:BV168"/>
    <mergeCell ref="BC167:BC168"/>
    <mergeCell ref="BF167:BF168"/>
    <mergeCell ref="BG167:BG168"/>
    <mergeCell ref="BJ167:BJ168"/>
    <mergeCell ref="R169:R170"/>
    <mergeCell ref="S169:S170"/>
    <mergeCell ref="V169:V170"/>
    <mergeCell ref="W169:W170"/>
    <mergeCell ref="E169:E170"/>
    <mergeCell ref="K169:K170"/>
    <mergeCell ref="N169:N170"/>
    <mergeCell ref="O169:O170"/>
    <mergeCell ref="AH169:AH170"/>
    <mergeCell ref="AI169:AI170"/>
    <mergeCell ref="AL169:AL170"/>
    <mergeCell ref="AM169:AM170"/>
    <mergeCell ref="Z169:Z170"/>
    <mergeCell ref="AA169:AA170"/>
    <mergeCell ref="AD169:AD170"/>
    <mergeCell ref="AE169:AE170"/>
    <mergeCell ref="AX169:AX170"/>
    <mergeCell ref="AY169:AY170"/>
    <mergeCell ref="BB169:BB170"/>
    <mergeCell ref="BC169:BC170"/>
    <mergeCell ref="AP169:AP170"/>
    <mergeCell ref="E173:E174"/>
    <mergeCell ref="K173:K174"/>
    <mergeCell ref="N173:N174"/>
    <mergeCell ref="O173:O174"/>
    <mergeCell ref="A173:A174"/>
    <mergeCell ref="B173:B174"/>
    <mergeCell ref="C173:C174"/>
    <mergeCell ref="D173:D174"/>
    <mergeCell ref="Z173:Z174"/>
    <mergeCell ref="AA173:AA174"/>
    <mergeCell ref="AD173:AD174"/>
    <mergeCell ref="AE173:AE174"/>
    <mergeCell ref="R173:R174"/>
    <mergeCell ref="S173:S174"/>
    <mergeCell ref="V173:V174"/>
    <mergeCell ref="W173:W174"/>
    <mergeCell ref="AP173:AP174"/>
    <mergeCell ref="AQ173:AQ174"/>
    <mergeCell ref="AT173:AT174"/>
    <mergeCell ref="AU173:AU174"/>
    <mergeCell ref="AH173:AH174"/>
    <mergeCell ref="AI173:AI174"/>
    <mergeCell ref="AL173:AL174"/>
    <mergeCell ref="AM173:AM174"/>
    <mergeCell ref="BJ173:BJ174"/>
    <mergeCell ref="BK173:BK174"/>
    <mergeCell ref="AX173:AX174"/>
    <mergeCell ref="AY173:AY174"/>
    <mergeCell ref="BB173:BB174"/>
    <mergeCell ref="BC173:BC174"/>
    <mergeCell ref="AQ169:AQ170"/>
    <mergeCell ref="O171:O172"/>
    <mergeCell ref="R171:R172"/>
    <mergeCell ref="S171:S172"/>
    <mergeCell ref="V171:V172"/>
    <mergeCell ref="AM171:AM172"/>
    <mergeCell ref="AP171:AP172"/>
    <mergeCell ref="AQ171:AQ172"/>
    <mergeCell ref="AT171:AT172"/>
    <mergeCell ref="AE171:AE172"/>
    <mergeCell ref="AH171:AH172"/>
    <mergeCell ref="AI171:AI172"/>
    <mergeCell ref="AL171:AL172"/>
    <mergeCell ref="BC171:BC172"/>
    <mergeCell ref="BJ171:BJ172"/>
    <mergeCell ref="AU171:AU172"/>
    <mergeCell ref="AX171:AX172"/>
    <mergeCell ref="AY171:AY172"/>
    <mergeCell ref="BB171:BB172"/>
    <mergeCell ref="S167:S168"/>
    <mergeCell ref="V167:V168"/>
    <mergeCell ref="AE167:AE168"/>
    <mergeCell ref="AH167:AH168"/>
    <mergeCell ref="AI167:AI168"/>
    <mergeCell ref="AL167:AL168"/>
    <mergeCell ref="W167:W168"/>
    <mergeCell ref="Z167:Z168"/>
    <mergeCell ref="AA167:AA168"/>
    <mergeCell ref="AD167:AD168"/>
    <mergeCell ref="BS171:BS172"/>
    <mergeCell ref="BV171:BV172"/>
    <mergeCell ref="BN173:BN174"/>
    <mergeCell ref="BO173:BO174"/>
    <mergeCell ref="BV173:BV174"/>
    <mergeCell ref="BW173:BW174"/>
    <mergeCell ref="BR173:BR174"/>
    <mergeCell ref="BS173:BS174"/>
    <mergeCell ref="BF173:BF174"/>
    <mergeCell ref="BG173:BG174"/>
    <mergeCell ref="AE175:AE176"/>
    <mergeCell ref="AH175:AH176"/>
    <mergeCell ref="AI175:AI176"/>
    <mergeCell ref="AL175:AL176"/>
    <mergeCell ref="W175:W176"/>
    <mergeCell ref="Z175:Z176"/>
    <mergeCell ref="AA175:AA176"/>
    <mergeCell ref="AD175:AD176"/>
    <mergeCell ref="AU175:AU176"/>
    <mergeCell ref="AX175:AX176"/>
    <mergeCell ref="AY175:AY176"/>
    <mergeCell ref="BB175:BB176"/>
    <mergeCell ref="AM175:AM176"/>
    <mergeCell ref="AP175:AP176"/>
    <mergeCell ref="AQ175:AQ176"/>
    <mergeCell ref="AT175:AT176"/>
    <mergeCell ref="BW175:BW176"/>
    <mergeCell ref="BW171:BW172"/>
    <mergeCell ref="AT169:AT170"/>
    <mergeCell ref="AU169:AU170"/>
    <mergeCell ref="BN169:BN170"/>
    <mergeCell ref="BO169:BO170"/>
    <mergeCell ref="BR169:BR170"/>
    <mergeCell ref="BS169:BS170"/>
    <mergeCell ref="BF169:BF170"/>
    <mergeCell ref="BG169:BG170"/>
    <mergeCell ref="BJ169:BJ170"/>
    <mergeCell ref="BK169:BK170"/>
    <mergeCell ref="BV169:BV170"/>
    <mergeCell ref="BW169:BW170"/>
    <mergeCell ref="BK171:BK172"/>
    <mergeCell ref="BN171:BN172"/>
    <mergeCell ref="BO171:BO172"/>
    <mergeCell ref="BR171:BR172"/>
    <mergeCell ref="BF171:BF172"/>
    <mergeCell ref="BG171:BG172"/>
    <mergeCell ref="BX175:BX176"/>
    <mergeCell ref="BK175:BK176"/>
    <mergeCell ref="BN175:BN176"/>
    <mergeCell ref="BO175:BO176"/>
    <mergeCell ref="BR175:BR176"/>
    <mergeCell ref="A177:A178"/>
    <mergeCell ref="B177:B178"/>
    <mergeCell ref="C177:C178"/>
    <mergeCell ref="D177:D178"/>
    <mergeCell ref="BS175:BS176"/>
    <mergeCell ref="BV175:BV176"/>
    <mergeCell ref="BC175:BC176"/>
    <mergeCell ref="BF175:BF176"/>
    <mergeCell ref="BG175:BG176"/>
    <mergeCell ref="BJ175:BJ176"/>
    <mergeCell ref="R177:R178"/>
    <mergeCell ref="S177:S178"/>
    <mergeCell ref="V177:V178"/>
    <mergeCell ref="W177:W178"/>
    <mergeCell ref="E177:E178"/>
    <mergeCell ref="K177:K178"/>
    <mergeCell ref="N177:N178"/>
    <mergeCell ref="O177:O178"/>
    <mergeCell ref="AH177:AH178"/>
    <mergeCell ref="AI177:AI178"/>
    <mergeCell ref="AL177:AL178"/>
    <mergeCell ref="AM177:AM178"/>
    <mergeCell ref="Z177:Z178"/>
    <mergeCell ref="AA177:AA178"/>
    <mergeCell ref="AD177:AD178"/>
    <mergeCell ref="AE177:AE178"/>
    <mergeCell ref="AX177:AX178"/>
    <mergeCell ref="AY177:AY178"/>
    <mergeCell ref="BB177:BB178"/>
    <mergeCell ref="BC177:BC178"/>
    <mergeCell ref="AP177:AP178"/>
    <mergeCell ref="AQ177:AQ178"/>
    <mergeCell ref="AT177:AT178"/>
    <mergeCell ref="AU177:AU178"/>
    <mergeCell ref="BN177:BN178"/>
    <mergeCell ref="BO177:BO178"/>
    <mergeCell ref="BR177:BR178"/>
    <mergeCell ref="BS177:BS178"/>
    <mergeCell ref="BF177:BF178"/>
    <mergeCell ref="BG177:BG178"/>
    <mergeCell ref="BJ177:BJ178"/>
    <mergeCell ref="BK177:BK178"/>
    <mergeCell ref="BV177:BV178"/>
    <mergeCell ref="O175:O176"/>
    <mergeCell ref="R175:R176"/>
    <mergeCell ref="S175:S176"/>
    <mergeCell ref="V175:V176"/>
    <mergeCell ref="BW177:BW178"/>
    <mergeCell ref="BX177:BX178"/>
    <mergeCell ref="A175:A176"/>
    <mergeCell ref="B175:B176"/>
    <mergeCell ref="C175:C176"/>
    <mergeCell ref="D175:D176"/>
    <mergeCell ref="E175:E176"/>
    <mergeCell ref="K175:K176"/>
    <mergeCell ref="N175:N176"/>
    <mergeCell ref="A179:A180"/>
    <mergeCell ref="B179:B180"/>
    <mergeCell ref="C179:C180"/>
    <mergeCell ref="D179:D180"/>
    <mergeCell ref="E179:E180"/>
    <mergeCell ref="K179:K180"/>
    <mergeCell ref="N179:N180"/>
    <mergeCell ref="W179:W180"/>
    <mergeCell ref="Z179:Z180"/>
    <mergeCell ref="AA179:AA180"/>
    <mergeCell ref="AD179:AD180"/>
    <mergeCell ref="O179:O180"/>
    <mergeCell ref="R179:R180"/>
    <mergeCell ref="S179:S180"/>
    <mergeCell ref="V179:V180"/>
    <mergeCell ref="AM179:AM180"/>
    <mergeCell ref="AP179:AP180"/>
    <mergeCell ref="AQ179:AQ180"/>
    <mergeCell ref="AT179:AT180"/>
    <mergeCell ref="AE179:AE180"/>
    <mergeCell ref="AH179:AH180"/>
    <mergeCell ref="AI179:AI180"/>
    <mergeCell ref="BF179:BF180"/>
    <mergeCell ref="BG179:BG180"/>
    <mergeCell ref="BJ179:BJ180"/>
    <mergeCell ref="AU179:AU180"/>
    <mergeCell ref="AX179:AX180"/>
    <mergeCell ref="AY179:AY180"/>
    <mergeCell ref="BB179:BB180"/>
    <mergeCell ref="BS179:BS180"/>
    <mergeCell ref="BV179:BV180"/>
    <mergeCell ref="BN181:BN182"/>
    <mergeCell ref="BO181:BO182"/>
    <mergeCell ref="AL179:AL180"/>
    <mergeCell ref="BC179:BC180"/>
    <mergeCell ref="E181:E182"/>
    <mergeCell ref="K181:K182"/>
    <mergeCell ref="N181:N182"/>
    <mergeCell ref="O181:O182"/>
    <mergeCell ref="A181:A182"/>
    <mergeCell ref="B181:B182"/>
    <mergeCell ref="C181:C182"/>
    <mergeCell ref="D181:D182"/>
    <mergeCell ref="Z181:Z182"/>
    <mergeCell ref="AA181:AA182"/>
    <mergeCell ref="AD181:AD182"/>
    <mergeCell ref="AE181:AE182"/>
    <mergeCell ref="R181:R182"/>
    <mergeCell ref="S181:S182"/>
    <mergeCell ref="V181:V182"/>
    <mergeCell ref="W181:W182"/>
    <mergeCell ref="AP181:AP182"/>
    <mergeCell ref="AQ181:AQ182"/>
    <mergeCell ref="AT181:AT182"/>
    <mergeCell ref="AU181:AU182"/>
    <mergeCell ref="AH181:AH182"/>
    <mergeCell ref="AI181:AI182"/>
    <mergeCell ref="AL181:AL182"/>
    <mergeCell ref="AM181:AM182"/>
    <mergeCell ref="BJ181:BJ182"/>
    <mergeCell ref="BK181:BK182"/>
    <mergeCell ref="AX181:AX182"/>
    <mergeCell ref="AY181:AY182"/>
    <mergeCell ref="BB181:BB182"/>
    <mergeCell ref="BV181:BV182"/>
    <mergeCell ref="BW181:BW182"/>
    <mergeCell ref="BR181:BR182"/>
    <mergeCell ref="BS181:BS182"/>
    <mergeCell ref="BF181:BF182"/>
    <mergeCell ref="BG181:BG182"/>
    <mergeCell ref="AE183:AE184"/>
    <mergeCell ref="AH183:AH184"/>
    <mergeCell ref="AI183:AI184"/>
    <mergeCell ref="AL183:AL184"/>
    <mergeCell ref="W183:W184"/>
    <mergeCell ref="Z183:Z184"/>
    <mergeCell ref="AA183:AA184"/>
    <mergeCell ref="AD183:AD184"/>
    <mergeCell ref="AU183:AU184"/>
    <mergeCell ref="AX183:AX184"/>
    <mergeCell ref="AY183:AY184"/>
    <mergeCell ref="BB183:BB184"/>
    <mergeCell ref="AM183:AM184"/>
    <mergeCell ref="AP183:AP184"/>
    <mergeCell ref="AQ183:AQ184"/>
    <mergeCell ref="AT183:AT184"/>
    <mergeCell ref="BW183:BW184"/>
    <mergeCell ref="BW179:BW180"/>
    <mergeCell ref="BX179:BX180"/>
    <mergeCell ref="BK179:BK180"/>
    <mergeCell ref="BN179:BN180"/>
    <mergeCell ref="BO179:BO180"/>
    <mergeCell ref="BR179:BR180"/>
    <mergeCell ref="BX183:BX184"/>
    <mergeCell ref="BK183:BK184"/>
    <mergeCell ref="BN183:BN184"/>
    <mergeCell ref="BO183:BO184"/>
    <mergeCell ref="BR183:BR184"/>
    <mergeCell ref="BX181:BX182"/>
    <mergeCell ref="BC181:BC182"/>
    <mergeCell ref="BV183:BV184"/>
    <mergeCell ref="BC183:BC184"/>
    <mergeCell ref="BF183:BF184"/>
    <mergeCell ref="BG183:BG184"/>
    <mergeCell ref="O183:O184"/>
    <mergeCell ref="R183:R184"/>
    <mergeCell ref="S183:S184"/>
    <mergeCell ref="V183:V184"/>
    <mergeCell ref="BX185:BX186"/>
    <mergeCell ref="A183:A184"/>
    <mergeCell ref="B183:B184"/>
    <mergeCell ref="C183:C184"/>
    <mergeCell ref="D183:D184"/>
    <mergeCell ref="E183:E184"/>
    <mergeCell ref="K183:K184"/>
    <mergeCell ref="N183:N184"/>
    <mergeCell ref="BJ183:BJ184"/>
    <mergeCell ref="AM185:AM186"/>
    <mergeCell ref="Z185:Z186"/>
    <mergeCell ref="AA185:AA186"/>
    <mergeCell ref="AD185:AD186"/>
    <mergeCell ref="AE185:AE186"/>
    <mergeCell ref="AX185:AX186"/>
    <mergeCell ref="AY185:AY186"/>
    <mergeCell ref="BB185:BB186"/>
    <mergeCell ref="BC185:BC186"/>
    <mergeCell ref="AP185:AP186"/>
    <mergeCell ref="AQ185:AQ186"/>
    <mergeCell ref="AT185:AT186"/>
    <mergeCell ref="AU185:AU186"/>
    <mergeCell ref="BN185:BN186"/>
    <mergeCell ref="BO185:BO186"/>
    <mergeCell ref="A185:A186"/>
    <mergeCell ref="B185:B186"/>
    <mergeCell ref="C185:C186"/>
    <mergeCell ref="D185:D186"/>
    <mergeCell ref="BS183:BS184"/>
    <mergeCell ref="BV189:BV190"/>
    <mergeCell ref="BW189:BW190"/>
    <mergeCell ref="BR189:BR190"/>
    <mergeCell ref="BS189:BS190"/>
    <mergeCell ref="BF189:BF190"/>
    <mergeCell ref="BG189:BG190"/>
    <mergeCell ref="BX189:BX190"/>
    <mergeCell ref="A187:A188"/>
    <mergeCell ref="B187:B188"/>
    <mergeCell ref="C187:C188"/>
    <mergeCell ref="D187:D188"/>
    <mergeCell ref="E187:E188"/>
    <mergeCell ref="K187:K188"/>
    <mergeCell ref="N187:N188"/>
    <mergeCell ref="W187:W188"/>
    <mergeCell ref="Z187:Z188"/>
    <mergeCell ref="AA187:AA188"/>
    <mergeCell ref="AD187:AD188"/>
    <mergeCell ref="O187:O188"/>
    <mergeCell ref="R187:R188"/>
    <mergeCell ref="S187:S188"/>
    <mergeCell ref="V187:V188"/>
    <mergeCell ref="AM187:AM188"/>
    <mergeCell ref="AP187:AP188"/>
    <mergeCell ref="AQ187:AQ188"/>
    <mergeCell ref="AT187:AT188"/>
    <mergeCell ref="AE187:AE188"/>
    <mergeCell ref="AH187:AH188"/>
    <mergeCell ref="AI187:AI188"/>
    <mergeCell ref="BX187:BX188"/>
    <mergeCell ref="BR185:BR186"/>
    <mergeCell ref="BS185:BS186"/>
    <mergeCell ref="BF185:BF186"/>
    <mergeCell ref="BG185:BG186"/>
    <mergeCell ref="BJ185:BJ186"/>
    <mergeCell ref="BK185:BK186"/>
    <mergeCell ref="BV185:BV186"/>
    <mergeCell ref="BO193:BO194"/>
    <mergeCell ref="BV193:BV194"/>
    <mergeCell ref="O191:O192"/>
    <mergeCell ref="R191:R192"/>
    <mergeCell ref="S191:S192"/>
    <mergeCell ref="V191:V192"/>
    <mergeCell ref="BW193:BW194"/>
    <mergeCell ref="BX193:BX194"/>
    <mergeCell ref="A191:A192"/>
    <mergeCell ref="B191:B192"/>
    <mergeCell ref="C191:C192"/>
    <mergeCell ref="BW187:BW188"/>
    <mergeCell ref="BW185:BW186"/>
    <mergeCell ref="BK187:BK188"/>
    <mergeCell ref="BN187:BN188"/>
    <mergeCell ref="BO187:BO188"/>
    <mergeCell ref="BR187:BR188"/>
    <mergeCell ref="BF187:BF188"/>
    <mergeCell ref="BG187:BG188"/>
    <mergeCell ref="E189:E190"/>
    <mergeCell ref="K189:K190"/>
    <mergeCell ref="N189:N190"/>
    <mergeCell ref="O189:O190"/>
    <mergeCell ref="A189:A190"/>
    <mergeCell ref="B189:B190"/>
    <mergeCell ref="C189:C190"/>
    <mergeCell ref="D189:D190"/>
    <mergeCell ref="Z189:Z190"/>
    <mergeCell ref="AA189:AA190"/>
    <mergeCell ref="AD189:AD190"/>
    <mergeCell ref="AE189:AE190"/>
    <mergeCell ref="R189:R190"/>
    <mergeCell ref="S189:S190"/>
    <mergeCell ref="V189:V190"/>
    <mergeCell ref="W189:W190"/>
    <mergeCell ref="AP189:AP190"/>
    <mergeCell ref="AQ189:AQ190"/>
    <mergeCell ref="AT189:AT190"/>
    <mergeCell ref="AU189:AU190"/>
    <mergeCell ref="AH189:AH190"/>
    <mergeCell ref="AI189:AI190"/>
    <mergeCell ref="AL189:AL190"/>
    <mergeCell ref="AM189:AM190"/>
    <mergeCell ref="BJ189:BJ190"/>
    <mergeCell ref="BK189:BK190"/>
    <mergeCell ref="AX189:AX190"/>
    <mergeCell ref="AY189:AY190"/>
    <mergeCell ref="BB189:BB190"/>
    <mergeCell ref="BC189:BC190"/>
    <mergeCell ref="R185:R186"/>
    <mergeCell ref="S185:S186"/>
    <mergeCell ref="V185:V186"/>
    <mergeCell ref="W185:W186"/>
    <mergeCell ref="E185:E186"/>
    <mergeCell ref="K185:K186"/>
    <mergeCell ref="N185:N186"/>
    <mergeCell ref="O185:O186"/>
    <mergeCell ref="AH185:AH186"/>
    <mergeCell ref="AI185:AI186"/>
    <mergeCell ref="AL185:AL186"/>
    <mergeCell ref="BS187:BS188"/>
    <mergeCell ref="BV187:BV188"/>
    <mergeCell ref="BN189:BN190"/>
    <mergeCell ref="BO189:BO190"/>
    <mergeCell ref="BV195:BV196"/>
    <mergeCell ref="AA191:AA192"/>
    <mergeCell ref="AD191:AD192"/>
    <mergeCell ref="AU191:AU192"/>
    <mergeCell ref="AX191:AX192"/>
    <mergeCell ref="AY191:AY192"/>
    <mergeCell ref="BB191:BB192"/>
    <mergeCell ref="AM191:AM192"/>
    <mergeCell ref="AP191:AP192"/>
    <mergeCell ref="AQ191:AQ192"/>
    <mergeCell ref="AT191:AT192"/>
    <mergeCell ref="AE191:AE192"/>
    <mergeCell ref="AH191:AH192"/>
    <mergeCell ref="AI191:AI192"/>
    <mergeCell ref="AL191:AL192"/>
    <mergeCell ref="W191:W192"/>
    <mergeCell ref="Z191:Z192"/>
    <mergeCell ref="AL187:AL188"/>
    <mergeCell ref="BC187:BC188"/>
    <mergeCell ref="BJ187:BJ188"/>
    <mergeCell ref="AU187:AU188"/>
    <mergeCell ref="AX187:AX188"/>
    <mergeCell ref="AY187:AY188"/>
    <mergeCell ref="BB187:BB188"/>
    <mergeCell ref="BX191:BX192"/>
    <mergeCell ref="BK191:BK192"/>
    <mergeCell ref="BN191:BN192"/>
    <mergeCell ref="BO191:BO192"/>
    <mergeCell ref="BR191:BR192"/>
    <mergeCell ref="A193:A194"/>
    <mergeCell ref="B193:B194"/>
    <mergeCell ref="C193:C194"/>
    <mergeCell ref="D193:D194"/>
    <mergeCell ref="BS191:BS192"/>
    <mergeCell ref="BV191:BV192"/>
    <mergeCell ref="BC191:BC192"/>
    <mergeCell ref="BF191:BF192"/>
    <mergeCell ref="BG191:BG192"/>
    <mergeCell ref="BJ191:BJ192"/>
    <mergeCell ref="R193:R194"/>
    <mergeCell ref="S193:S194"/>
    <mergeCell ref="V193:V194"/>
    <mergeCell ref="W193:W194"/>
    <mergeCell ref="E193:E194"/>
    <mergeCell ref="K193:K194"/>
    <mergeCell ref="N193:N194"/>
    <mergeCell ref="O193:O194"/>
    <mergeCell ref="AH193:AH194"/>
    <mergeCell ref="AI193:AI194"/>
    <mergeCell ref="AL193:AL194"/>
    <mergeCell ref="AM193:AM194"/>
    <mergeCell ref="Z193:Z194"/>
    <mergeCell ref="AA193:AA194"/>
    <mergeCell ref="AD193:AD194"/>
    <mergeCell ref="AE193:AE194"/>
    <mergeCell ref="AX193:AX194"/>
    <mergeCell ref="AY193:AY194"/>
    <mergeCell ref="BB193:BB194"/>
    <mergeCell ref="BC193:BC194"/>
    <mergeCell ref="AP193:AP194"/>
    <mergeCell ref="AQ193:AQ194"/>
    <mergeCell ref="AT193:AT194"/>
    <mergeCell ref="AU193:AU194"/>
    <mergeCell ref="BN193:BN194"/>
    <mergeCell ref="BS197:BS198"/>
    <mergeCell ref="BF197:BF198"/>
    <mergeCell ref="BG197:BG198"/>
    <mergeCell ref="A195:A196"/>
    <mergeCell ref="B195:B196"/>
    <mergeCell ref="C195:C196"/>
    <mergeCell ref="D195:D196"/>
    <mergeCell ref="E195:E196"/>
    <mergeCell ref="K195:K196"/>
    <mergeCell ref="N195:N196"/>
    <mergeCell ref="W195:W196"/>
    <mergeCell ref="Z195:Z196"/>
    <mergeCell ref="AA195:AA196"/>
    <mergeCell ref="AD195:AD196"/>
    <mergeCell ref="O195:O196"/>
    <mergeCell ref="R195:R196"/>
    <mergeCell ref="S195:S196"/>
    <mergeCell ref="V195:V196"/>
    <mergeCell ref="AM195:AM196"/>
    <mergeCell ref="AP195:AP196"/>
    <mergeCell ref="AQ195:AQ196"/>
    <mergeCell ref="AT195:AT196"/>
    <mergeCell ref="AE195:AE196"/>
    <mergeCell ref="AH195:AH196"/>
    <mergeCell ref="AI195:AI196"/>
    <mergeCell ref="BF195:BF196"/>
    <mergeCell ref="BG195:BG196"/>
    <mergeCell ref="BJ195:BJ196"/>
    <mergeCell ref="AU195:AU196"/>
    <mergeCell ref="AX195:AX196"/>
    <mergeCell ref="AY195:AY196"/>
    <mergeCell ref="BB195:BB196"/>
    <mergeCell ref="BS195:BS196"/>
    <mergeCell ref="BW195:BW196"/>
    <mergeCell ref="BX195:BX196"/>
    <mergeCell ref="BK195:BK196"/>
    <mergeCell ref="BN195:BN196"/>
    <mergeCell ref="BO195:BO196"/>
    <mergeCell ref="BR195:BR196"/>
    <mergeCell ref="BX199:BX200"/>
    <mergeCell ref="BK199:BK200"/>
    <mergeCell ref="BN199:BN200"/>
    <mergeCell ref="BO199:BO200"/>
    <mergeCell ref="BR199:BR200"/>
    <mergeCell ref="BX197:BX198"/>
    <mergeCell ref="BC197:BC198"/>
    <mergeCell ref="BV199:BV200"/>
    <mergeCell ref="BC199:BC200"/>
    <mergeCell ref="BF199:BF200"/>
    <mergeCell ref="BG199:BG200"/>
    <mergeCell ref="BN197:BN198"/>
    <mergeCell ref="BO197:BO198"/>
    <mergeCell ref="AL195:AL196"/>
    <mergeCell ref="BC195:BC196"/>
    <mergeCell ref="BW191:BW192"/>
    <mergeCell ref="D191:D192"/>
    <mergeCell ref="E191:E192"/>
    <mergeCell ref="K191:K192"/>
    <mergeCell ref="N191:N192"/>
    <mergeCell ref="E197:E198"/>
    <mergeCell ref="K197:K198"/>
    <mergeCell ref="N197:N198"/>
    <mergeCell ref="O197:O198"/>
    <mergeCell ref="A197:A198"/>
    <mergeCell ref="B197:B198"/>
    <mergeCell ref="C197:C198"/>
    <mergeCell ref="D197:D198"/>
    <mergeCell ref="Z197:Z198"/>
    <mergeCell ref="AA197:AA198"/>
    <mergeCell ref="AD197:AD198"/>
    <mergeCell ref="AE197:AE198"/>
    <mergeCell ref="R197:R198"/>
    <mergeCell ref="S197:S198"/>
    <mergeCell ref="V197:V198"/>
    <mergeCell ref="W197:W198"/>
    <mergeCell ref="AP197:AP198"/>
    <mergeCell ref="AQ197:AQ198"/>
    <mergeCell ref="AT197:AT198"/>
    <mergeCell ref="AU197:AU198"/>
    <mergeCell ref="AH197:AH198"/>
    <mergeCell ref="AI197:AI198"/>
    <mergeCell ref="AL197:AL198"/>
    <mergeCell ref="AM197:AM198"/>
    <mergeCell ref="BJ197:BJ198"/>
    <mergeCell ref="BK197:BK198"/>
    <mergeCell ref="AX197:AX198"/>
    <mergeCell ref="AY197:AY198"/>
    <mergeCell ref="BB197:BB198"/>
    <mergeCell ref="BR193:BR194"/>
    <mergeCell ref="BS193:BS194"/>
    <mergeCell ref="BF193:BF194"/>
    <mergeCell ref="BG193:BG194"/>
    <mergeCell ref="BJ193:BJ194"/>
    <mergeCell ref="BK193:BK194"/>
    <mergeCell ref="BV197:BV198"/>
    <mergeCell ref="BW197:BW198"/>
    <mergeCell ref="BR197:BR198"/>
    <mergeCell ref="O199:O200"/>
    <mergeCell ref="R199:R200"/>
    <mergeCell ref="S199:S200"/>
    <mergeCell ref="V199:V200"/>
    <mergeCell ref="BX201:BX202"/>
    <mergeCell ref="A199:A200"/>
    <mergeCell ref="B199:B200"/>
    <mergeCell ref="C199:C200"/>
    <mergeCell ref="D199:D200"/>
    <mergeCell ref="E199:E200"/>
    <mergeCell ref="K199:K200"/>
    <mergeCell ref="N199:N200"/>
    <mergeCell ref="BJ199:BJ200"/>
    <mergeCell ref="AM201:AM202"/>
    <mergeCell ref="Z201:Z202"/>
    <mergeCell ref="AA201:AA202"/>
    <mergeCell ref="AD201:AD202"/>
    <mergeCell ref="AE201:AE202"/>
    <mergeCell ref="AX201:AX202"/>
    <mergeCell ref="AY201:AY202"/>
    <mergeCell ref="BB201:BB202"/>
    <mergeCell ref="BC201:BC202"/>
    <mergeCell ref="AP201:AP202"/>
    <mergeCell ref="AQ201:AQ202"/>
    <mergeCell ref="AT201:AT202"/>
    <mergeCell ref="AU201:AU202"/>
    <mergeCell ref="BN201:BN202"/>
    <mergeCell ref="BO201:BO202"/>
    <mergeCell ref="A201:A202"/>
    <mergeCell ref="B201:B202"/>
    <mergeCell ref="C201:C202"/>
    <mergeCell ref="D201:D202"/>
    <mergeCell ref="BS199:BS200"/>
    <mergeCell ref="AE199:AE200"/>
    <mergeCell ref="AH199:AH200"/>
    <mergeCell ref="AI199:AI200"/>
    <mergeCell ref="AL199:AL200"/>
    <mergeCell ref="W199:W200"/>
    <mergeCell ref="Z199:Z200"/>
    <mergeCell ref="AA199:AA200"/>
    <mergeCell ref="AD199:AD200"/>
    <mergeCell ref="AU199:AU200"/>
    <mergeCell ref="AX199:AX200"/>
    <mergeCell ref="AY199:AY200"/>
    <mergeCell ref="BB199:BB200"/>
    <mergeCell ref="AM199:AM200"/>
    <mergeCell ref="AP199:AP200"/>
    <mergeCell ref="AQ199:AQ200"/>
    <mergeCell ref="AT199:AT200"/>
    <mergeCell ref="BW199:BW200"/>
    <mergeCell ref="BW205:BW206"/>
    <mergeCell ref="BR205:BR206"/>
    <mergeCell ref="BS205:BS206"/>
    <mergeCell ref="BF205:BF206"/>
    <mergeCell ref="BG205:BG206"/>
    <mergeCell ref="BX205:BX206"/>
    <mergeCell ref="A203:A204"/>
    <mergeCell ref="B203:B204"/>
    <mergeCell ref="C203:C204"/>
    <mergeCell ref="D203:D204"/>
    <mergeCell ref="E203:E204"/>
    <mergeCell ref="K203:K204"/>
    <mergeCell ref="N203:N204"/>
    <mergeCell ref="W203:W204"/>
    <mergeCell ref="Z203:Z204"/>
    <mergeCell ref="AA203:AA204"/>
    <mergeCell ref="AD203:AD204"/>
    <mergeCell ref="O203:O204"/>
    <mergeCell ref="R203:R204"/>
    <mergeCell ref="S203:S204"/>
    <mergeCell ref="V203:V204"/>
    <mergeCell ref="AM203:AM204"/>
    <mergeCell ref="AP203:AP204"/>
    <mergeCell ref="AQ203:AQ204"/>
    <mergeCell ref="AT203:AT204"/>
    <mergeCell ref="AE203:AE204"/>
    <mergeCell ref="AH203:AH204"/>
    <mergeCell ref="AI203:AI204"/>
    <mergeCell ref="BX203:BX204"/>
    <mergeCell ref="BR201:BR202"/>
    <mergeCell ref="BS201:BS202"/>
    <mergeCell ref="BF201:BF202"/>
    <mergeCell ref="BG201:BG202"/>
    <mergeCell ref="BJ201:BJ202"/>
    <mergeCell ref="BK201:BK202"/>
    <mergeCell ref="BV201:BV202"/>
    <mergeCell ref="BV209:BV210"/>
    <mergeCell ref="O207:O208"/>
    <mergeCell ref="R207:R208"/>
    <mergeCell ref="S207:S208"/>
    <mergeCell ref="V207:V208"/>
    <mergeCell ref="BW209:BW210"/>
    <mergeCell ref="BX209:BX210"/>
    <mergeCell ref="A207:A208"/>
    <mergeCell ref="B207:B208"/>
    <mergeCell ref="C207:C208"/>
    <mergeCell ref="BW203:BW204"/>
    <mergeCell ref="BW201:BW202"/>
    <mergeCell ref="BK203:BK204"/>
    <mergeCell ref="BN203:BN204"/>
    <mergeCell ref="BO203:BO204"/>
    <mergeCell ref="BR203:BR204"/>
    <mergeCell ref="BF203:BF204"/>
    <mergeCell ref="BG203:BG204"/>
    <mergeCell ref="E205:E206"/>
    <mergeCell ref="K205:K206"/>
    <mergeCell ref="N205:N206"/>
    <mergeCell ref="O205:O206"/>
    <mergeCell ref="A205:A206"/>
    <mergeCell ref="B205:B206"/>
    <mergeCell ref="C205:C206"/>
    <mergeCell ref="D205:D206"/>
    <mergeCell ref="Z205:Z206"/>
    <mergeCell ref="AA205:AA206"/>
    <mergeCell ref="AD205:AD206"/>
    <mergeCell ref="AE205:AE206"/>
    <mergeCell ref="R205:R206"/>
    <mergeCell ref="S205:S206"/>
    <mergeCell ref="V205:V206"/>
    <mergeCell ref="W205:W206"/>
    <mergeCell ref="AP205:AP206"/>
    <mergeCell ref="AQ205:AQ206"/>
    <mergeCell ref="AT205:AT206"/>
    <mergeCell ref="AU205:AU206"/>
    <mergeCell ref="AH205:AH206"/>
    <mergeCell ref="AI205:AI206"/>
    <mergeCell ref="AL205:AL206"/>
    <mergeCell ref="AM205:AM206"/>
    <mergeCell ref="BJ205:BJ206"/>
    <mergeCell ref="BK205:BK206"/>
    <mergeCell ref="AX205:AX206"/>
    <mergeCell ref="AY205:AY206"/>
    <mergeCell ref="BB205:BB206"/>
    <mergeCell ref="BC205:BC206"/>
    <mergeCell ref="R201:R202"/>
    <mergeCell ref="S201:S202"/>
    <mergeCell ref="V201:V202"/>
    <mergeCell ref="W201:W202"/>
    <mergeCell ref="E201:E202"/>
    <mergeCell ref="K201:K202"/>
    <mergeCell ref="N201:N202"/>
    <mergeCell ref="O201:O202"/>
    <mergeCell ref="AH201:AH202"/>
    <mergeCell ref="AI201:AI202"/>
    <mergeCell ref="AL201:AL202"/>
    <mergeCell ref="BS203:BS204"/>
    <mergeCell ref="BV203:BV204"/>
    <mergeCell ref="BN205:BN206"/>
    <mergeCell ref="BO205:BO206"/>
    <mergeCell ref="BV205:BV206"/>
    <mergeCell ref="AA207:AA208"/>
    <mergeCell ref="AD207:AD208"/>
    <mergeCell ref="AU207:AU208"/>
    <mergeCell ref="AX207:AX208"/>
    <mergeCell ref="AY207:AY208"/>
    <mergeCell ref="BB207:BB208"/>
    <mergeCell ref="AM207:AM208"/>
    <mergeCell ref="AP207:AP208"/>
    <mergeCell ref="AQ207:AQ208"/>
    <mergeCell ref="AT207:AT208"/>
    <mergeCell ref="AE207:AE208"/>
    <mergeCell ref="AH207:AH208"/>
    <mergeCell ref="AI207:AI208"/>
    <mergeCell ref="AL207:AL208"/>
    <mergeCell ref="W207:W208"/>
    <mergeCell ref="Z207:Z208"/>
    <mergeCell ref="AL203:AL204"/>
    <mergeCell ref="BC203:BC204"/>
    <mergeCell ref="BJ203:BJ204"/>
    <mergeCell ref="AU203:AU204"/>
    <mergeCell ref="AX203:AX204"/>
    <mergeCell ref="AY203:AY204"/>
    <mergeCell ref="BB203:BB204"/>
    <mergeCell ref="BX207:BX208"/>
    <mergeCell ref="BK207:BK208"/>
    <mergeCell ref="BN207:BN208"/>
    <mergeCell ref="BO207:BO208"/>
    <mergeCell ref="BR207:BR208"/>
    <mergeCell ref="A209:A210"/>
    <mergeCell ref="B209:B210"/>
    <mergeCell ref="C209:C210"/>
    <mergeCell ref="D209:D210"/>
    <mergeCell ref="BS207:BS208"/>
    <mergeCell ref="BV207:BV208"/>
    <mergeCell ref="BC207:BC208"/>
    <mergeCell ref="BF207:BF208"/>
    <mergeCell ref="BG207:BG208"/>
    <mergeCell ref="BJ207:BJ208"/>
    <mergeCell ref="R209:R210"/>
    <mergeCell ref="S209:S210"/>
    <mergeCell ref="V209:V210"/>
    <mergeCell ref="W209:W210"/>
    <mergeCell ref="E209:E210"/>
    <mergeCell ref="K209:K210"/>
    <mergeCell ref="N209:N210"/>
    <mergeCell ref="O209:O210"/>
    <mergeCell ref="AH209:AH210"/>
    <mergeCell ref="AI209:AI210"/>
    <mergeCell ref="AL209:AL210"/>
    <mergeCell ref="AM209:AM210"/>
    <mergeCell ref="Z209:Z210"/>
    <mergeCell ref="AA209:AA210"/>
    <mergeCell ref="AD209:AD210"/>
    <mergeCell ref="AE209:AE210"/>
    <mergeCell ref="AX209:AX210"/>
    <mergeCell ref="AY209:AY210"/>
    <mergeCell ref="BB209:BB210"/>
    <mergeCell ref="BC209:BC210"/>
    <mergeCell ref="AP209:AP210"/>
    <mergeCell ref="AQ209:AQ210"/>
    <mergeCell ref="AT209:AT210"/>
    <mergeCell ref="AU209:AU210"/>
    <mergeCell ref="BN209:BN210"/>
    <mergeCell ref="BO209:BO210"/>
    <mergeCell ref="BW207:BW208"/>
    <mergeCell ref="D207:D208"/>
    <mergeCell ref="E207:E208"/>
    <mergeCell ref="K207:K208"/>
    <mergeCell ref="N207:N208"/>
    <mergeCell ref="E213:E214"/>
    <mergeCell ref="K213:K214"/>
    <mergeCell ref="N213:N214"/>
    <mergeCell ref="O213:O214"/>
    <mergeCell ref="A213:A214"/>
    <mergeCell ref="B213:B214"/>
    <mergeCell ref="C213:C214"/>
    <mergeCell ref="D213:D214"/>
    <mergeCell ref="Z213:Z214"/>
    <mergeCell ref="AA213:AA214"/>
    <mergeCell ref="AD213:AD214"/>
    <mergeCell ref="AE213:AE214"/>
    <mergeCell ref="R213:R214"/>
    <mergeCell ref="S213:S214"/>
    <mergeCell ref="V213:V214"/>
    <mergeCell ref="W213:W214"/>
    <mergeCell ref="AP213:AP214"/>
    <mergeCell ref="AQ213:AQ214"/>
    <mergeCell ref="AT213:AT214"/>
    <mergeCell ref="AU213:AU214"/>
    <mergeCell ref="AH213:AH214"/>
    <mergeCell ref="AI213:AI214"/>
    <mergeCell ref="AL213:AL214"/>
    <mergeCell ref="AM213:AM214"/>
    <mergeCell ref="BJ213:BJ214"/>
    <mergeCell ref="BK213:BK214"/>
    <mergeCell ref="AX213:AX214"/>
    <mergeCell ref="AY213:AY214"/>
    <mergeCell ref="BB213:BB214"/>
    <mergeCell ref="BR209:BR210"/>
    <mergeCell ref="BS209:BS210"/>
    <mergeCell ref="BF209:BF210"/>
    <mergeCell ref="BG209:BG210"/>
    <mergeCell ref="BJ209:BJ210"/>
    <mergeCell ref="BK209:BK210"/>
    <mergeCell ref="A211:A212"/>
    <mergeCell ref="B211:B212"/>
    <mergeCell ref="C211:C212"/>
    <mergeCell ref="D211:D212"/>
    <mergeCell ref="E211:E212"/>
    <mergeCell ref="K211:K212"/>
    <mergeCell ref="N211:N212"/>
    <mergeCell ref="W211:W212"/>
    <mergeCell ref="Z211:Z212"/>
    <mergeCell ref="AA211:AA212"/>
    <mergeCell ref="AD211:AD212"/>
    <mergeCell ref="O211:O212"/>
    <mergeCell ref="R211:R212"/>
    <mergeCell ref="S211:S212"/>
    <mergeCell ref="V211:V212"/>
    <mergeCell ref="AM211:AM212"/>
    <mergeCell ref="AP211:AP212"/>
    <mergeCell ref="AQ211:AQ212"/>
    <mergeCell ref="AT211:AT212"/>
    <mergeCell ref="AE211:AE212"/>
    <mergeCell ref="AH211:AH212"/>
    <mergeCell ref="AI211:AI212"/>
    <mergeCell ref="BF211:BF212"/>
    <mergeCell ref="BG211:BG212"/>
    <mergeCell ref="O215:O216"/>
    <mergeCell ref="R215:R216"/>
    <mergeCell ref="S215:S216"/>
    <mergeCell ref="V215:V216"/>
    <mergeCell ref="BV213:BV214"/>
    <mergeCell ref="BW213:BW214"/>
    <mergeCell ref="BR213:BR214"/>
    <mergeCell ref="BS213:BS214"/>
    <mergeCell ref="BF213:BF214"/>
    <mergeCell ref="BG213:BG214"/>
    <mergeCell ref="AE215:AE216"/>
    <mergeCell ref="AH215:AH216"/>
    <mergeCell ref="AI215:AI216"/>
    <mergeCell ref="AL215:AL216"/>
    <mergeCell ref="W215:W216"/>
    <mergeCell ref="Z215:Z216"/>
    <mergeCell ref="AA215:AA216"/>
    <mergeCell ref="AD215:AD216"/>
    <mergeCell ref="AU215:AU216"/>
    <mergeCell ref="AX215:AX216"/>
    <mergeCell ref="AY215:AY216"/>
    <mergeCell ref="BB215:BB216"/>
    <mergeCell ref="AM215:AM216"/>
    <mergeCell ref="AP215:AP216"/>
    <mergeCell ref="AQ215:AQ216"/>
    <mergeCell ref="AT215:AT216"/>
    <mergeCell ref="BW215:BW216"/>
    <mergeCell ref="BW211:BW212"/>
    <mergeCell ref="BX211:BX212"/>
    <mergeCell ref="BK211:BK212"/>
    <mergeCell ref="BN211:BN212"/>
    <mergeCell ref="BO211:BO212"/>
    <mergeCell ref="BR211:BR212"/>
    <mergeCell ref="BX215:BX216"/>
    <mergeCell ref="BK215:BK216"/>
    <mergeCell ref="BN215:BN216"/>
    <mergeCell ref="BO215:BO216"/>
    <mergeCell ref="BR215:BR216"/>
    <mergeCell ref="BX213:BX214"/>
    <mergeCell ref="BC213:BC214"/>
    <mergeCell ref="BN213:BN214"/>
    <mergeCell ref="BO213:BO214"/>
    <mergeCell ref="AL211:AL212"/>
    <mergeCell ref="BC211:BC212"/>
    <mergeCell ref="BJ211:BJ212"/>
    <mergeCell ref="AU211:AU212"/>
    <mergeCell ref="AX211:AX212"/>
    <mergeCell ref="AY211:AY212"/>
    <mergeCell ref="BB211:BB212"/>
    <mergeCell ref="BS211:BS212"/>
    <mergeCell ref="BV211:BV212"/>
    <mergeCell ref="A221:A222"/>
    <mergeCell ref="B221:B222"/>
    <mergeCell ref="C221:C222"/>
    <mergeCell ref="D221:D222"/>
    <mergeCell ref="Z221:Z222"/>
    <mergeCell ref="AA221:AA222"/>
    <mergeCell ref="AD221:AD222"/>
    <mergeCell ref="AE221:AE222"/>
    <mergeCell ref="R221:R222"/>
    <mergeCell ref="S221:S222"/>
    <mergeCell ref="V221:V222"/>
    <mergeCell ref="W221:W222"/>
    <mergeCell ref="AP221:AP222"/>
    <mergeCell ref="AQ221:AQ222"/>
    <mergeCell ref="AT221:AT222"/>
    <mergeCell ref="AU221:AU222"/>
    <mergeCell ref="AH221:AH222"/>
    <mergeCell ref="AI221:AI222"/>
    <mergeCell ref="AL221:AL222"/>
    <mergeCell ref="AM221:AM222"/>
    <mergeCell ref="BJ221:BJ222"/>
    <mergeCell ref="BK221:BK222"/>
    <mergeCell ref="AX221:AX222"/>
    <mergeCell ref="AY221:AY222"/>
    <mergeCell ref="BB221:BB222"/>
    <mergeCell ref="BC221:BC222"/>
    <mergeCell ref="BX221:BX222"/>
    <mergeCell ref="A219:A220"/>
    <mergeCell ref="B219:B220"/>
    <mergeCell ref="C219:C220"/>
    <mergeCell ref="D219:D220"/>
    <mergeCell ref="E219:E220"/>
    <mergeCell ref="K219:K220"/>
    <mergeCell ref="N219:N220"/>
    <mergeCell ref="W219:W220"/>
    <mergeCell ref="Z219:Z220"/>
    <mergeCell ref="AA219:AA220"/>
    <mergeCell ref="AD219:AD220"/>
    <mergeCell ref="O219:O220"/>
    <mergeCell ref="R219:R220"/>
    <mergeCell ref="S219:S220"/>
    <mergeCell ref="V219:V220"/>
    <mergeCell ref="AM219:AM220"/>
    <mergeCell ref="AP219:AP220"/>
    <mergeCell ref="AQ219:AQ220"/>
    <mergeCell ref="AT219:AT220"/>
    <mergeCell ref="AE219:AE220"/>
    <mergeCell ref="AH219:AH220"/>
    <mergeCell ref="AI219:AI220"/>
    <mergeCell ref="BX219:BX220"/>
    <mergeCell ref="BV221:BV222"/>
    <mergeCell ref="BW221:BW222"/>
    <mergeCell ref="BR221:BR222"/>
    <mergeCell ref="BS221:BS222"/>
    <mergeCell ref="BF221:BF222"/>
    <mergeCell ref="BG221:BG222"/>
    <mergeCell ref="AE223:AE224"/>
    <mergeCell ref="AH223:AH224"/>
    <mergeCell ref="AI223:AI224"/>
    <mergeCell ref="AL223:AL224"/>
    <mergeCell ref="W223:W224"/>
    <mergeCell ref="Z223:Z224"/>
    <mergeCell ref="AA223:AA224"/>
    <mergeCell ref="AD223:AD224"/>
    <mergeCell ref="AU223:AU224"/>
    <mergeCell ref="AX223:AX224"/>
    <mergeCell ref="AY223:AY224"/>
    <mergeCell ref="BB223:BB224"/>
    <mergeCell ref="AM223:AM224"/>
    <mergeCell ref="AP223:AP224"/>
    <mergeCell ref="AQ223:AQ224"/>
    <mergeCell ref="AT223:AT224"/>
    <mergeCell ref="BW223:BW224"/>
    <mergeCell ref="BW219:BW220"/>
    <mergeCell ref="BW217:BW218"/>
    <mergeCell ref="BK219:BK220"/>
    <mergeCell ref="BN219:BN220"/>
    <mergeCell ref="BO219:BO220"/>
    <mergeCell ref="BR219:BR220"/>
    <mergeCell ref="BF219:BF220"/>
    <mergeCell ref="BG219:BG220"/>
    <mergeCell ref="E221:E222"/>
    <mergeCell ref="K221:K222"/>
    <mergeCell ref="N221:N222"/>
    <mergeCell ref="O221:O222"/>
    <mergeCell ref="BR217:BR218"/>
    <mergeCell ref="BS217:BS218"/>
    <mergeCell ref="BF217:BF218"/>
    <mergeCell ref="BG217:BG218"/>
    <mergeCell ref="BJ217:BJ218"/>
    <mergeCell ref="BK217:BK218"/>
    <mergeCell ref="BV217:BV218"/>
    <mergeCell ref="BJ225:BJ226"/>
    <mergeCell ref="BK225:BK226"/>
    <mergeCell ref="BV225:BV226"/>
    <mergeCell ref="O223:O224"/>
    <mergeCell ref="R223:R224"/>
    <mergeCell ref="S223:S224"/>
    <mergeCell ref="V223:V224"/>
    <mergeCell ref="BW225:BW226"/>
    <mergeCell ref="BX225:BX226"/>
    <mergeCell ref="A223:A224"/>
    <mergeCell ref="B223:B224"/>
    <mergeCell ref="C223:C224"/>
    <mergeCell ref="D223:D224"/>
    <mergeCell ref="E223:E224"/>
    <mergeCell ref="K223:K224"/>
    <mergeCell ref="N223:N224"/>
    <mergeCell ref="BX217:BX218"/>
    <mergeCell ref="A215:A216"/>
    <mergeCell ref="B215:B216"/>
    <mergeCell ref="C215:C216"/>
    <mergeCell ref="D215:D216"/>
    <mergeCell ref="E215:E216"/>
    <mergeCell ref="K215:K216"/>
    <mergeCell ref="N215:N216"/>
    <mergeCell ref="BJ215:BJ216"/>
    <mergeCell ref="R217:R218"/>
    <mergeCell ref="S217:S218"/>
    <mergeCell ref="V217:V218"/>
    <mergeCell ref="W217:W218"/>
    <mergeCell ref="E217:E218"/>
    <mergeCell ref="K217:K218"/>
    <mergeCell ref="N217:N218"/>
    <mergeCell ref="O217:O218"/>
    <mergeCell ref="AH217:AH218"/>
    <mergeCell ref="AI217:AI218"/>
    <mergeCell ref="AL217:AL218"/>
    <mergeCell ref="AM217:AM218"/>
    <mergeCell ref="Z217:Z218"/>
    <mergeCell ref="AA217:AA218"/>
    <mergeCell ref="AD217:AD218"/>
    <mergeCell ref="AE217:AE218"/>
    <mergeCell ref="AX217:AX218"/>
    <mergeCell ref="AY217:AY218"/>
    <mergeCell ref="BB217:BB218"/>
    <mergeCell ref="BC217:BC218"/>
    <mergeCell ref="AP217:AP218"/>
    <mergeCell ref="AQ217:AQ218"/>
    <mergeCell ref="AT217:AT218"/>
    <mergeCell ref="AU217:AU218"/>
    <mergeCell ref="BN217:BN218"/>
    <mergeCell ref="BO217:BO218"/>
    <mergeCell ref="A217:A218"/>
    <mergeCell ref="B217:B218"/>
    <mergeCell ref="C217:C218"/>
    <mergeCell ref="D217:D218"/>
    <mergeCell ref="BS215:BS216"/>
    <mergeCell ref="BV215:BV216"/>
    <mergeCell ref="BC215:BC216"/>
    <mergeCell ref="BF215:BF216"/>
    <mergeCell ref="BG215:BG216"/>
    <mergeCell ref="BS219:BS220"/>
    <mergeCell ref="BV219:BV220"/>
    <mergeCell ref="BN221:BN222"/>
    <mergeCell ref="BO221:BO222"/>
    <mergeCell ref="AT229:AT230"/>
    <mergeCell ref="AU229:AU230"/>
    <mergeCell ref="AH229:AH230"/>
    <mergeCell ref="AI229:AI230"/>
    <mergeCell ref="AL229:AL230"/>
    <mergeCell ref="AM229:AM230"/>
    <mergeCell ref="BJ229:BJ230"/>
    <mergeCell ref="BK229:BK230"/>
    <mergeCell ref="AX229:AX230"/>
    <mergeCell ref="AY229:AY230"/>
    <mergeCell ref="BB229:BB230"/>
    <mergeCell ref="BC229:BC230"/>
    <mergeCell ref="AL219:AL220"/>
    <mergeCell ref="BC219:BC220"/>
    <mergeCell ref="BJ219:BJ220"/>
    <mergeCell ref="AU219:AU220"/>
    <mergeCell ref="AX219:AX220"/>
    <mergeCell ref="AY219:AY220"/>
    <mergeCell ref="BB219:BB220"/>
    <mergeCell ref="BX223:BX224"/>
    <mergeCell ref="BK223:BK224"/>
    <mergeCell ref="BN223:BN224"/>
    <mergeCell ref="BO223:BO224"/>
    <mergeCell ref="BR223:BR224"/>
    <mergeCell ref="A225:A226"/>
    <mergeCell ref="B225:B226"/>
    <mergeCell ref="C225:C226"/>
    <mergeCell ref="D225:D226"/>
    <mergeCell ref="BS223:BS224"/>
    <mergeCell ref="BV223:BV224"/>
    <mergeCell ref="BC223:BC224"/>
    <mergeCell ref="BF223:BF224"/>
    <mergeCell ref="BG223:BG224"/>
    <mergeCell ref="BJ223:BJ224"/>
    <mergeCell ref="R225:R226"/>
    <mergeCell ref="S225:S226"/>
    <mergeCell ref="V225:V226"/>
    <mergeCell ref="W225:W226"/>
    <mergeCell ref="E225:E226"/>
    <mergeCell ref="K225:K226"/>
    <mergeCell ref="N225:N226"/>
    <mergeCell ref="O225:O226"/>
    <mergeCell ref="AH225:AH226"/>
    <mergeCell ref="AI225:AI226"/>
    <mergeCell ref="AL225:AL226"/>
    <mergeCell ref="AM225:AM226"/>
    <mergeCell ref="Z225:Z226"/>
    <mergeCell ref="AA225:AA226"/>
    <mergeCell ref="AD225:AD226"/>
    <mergeCell ref="AE225:AE226"/>
    <mergeCell ref="AX225:AX226"/>
    <mergeCell ref="AY225:AY226"/>
    <mergeCell ref="BB225:BB226"/>
    <mergeCell ref="BC225:BC226"/>
    <mergeCell ref="AP225:AP226"/>
    <mergeCell ref="AQ225:AQ226"/>
    <mergeCell ref="AT225:AT226"/>
    <mergeCell ref="AU225:AU226"/>
    <mergeCell ref="BN225:BN226"/>
    <mergeCell ref="BO225:BO226"/>
    <mergeCell ref="BR225:BR226"/>
    <mergeCell ref="BS225:BS226"/>
    <mergeCell ref="BF225:BF226"/>
    <mergeCell ref="BG225:BG226"/>
    <mergeCell ref="BX229:BX230"/>
    <mergeCell ref="A227:A228"/>
    <mergeCell ref="B227:B228"/>
    <mergeCell ref="C227:C228"/>
    <mergeCell ref="D227:D228"/>
    <mergeCell ref="E227:E228"/>
    <mergeCell ref="K227:K228"/>
    <mergeCell ref="N227:N228"/>
    <mergeCell ref="W227:W228"/>
    <mergeCell ref="Z227:Z228"/>
    <mergeCell ref="AA227:AA228"/>
    <mergeCell ref="AD227:AD228"/>
    <mergeCell ref="O227:O228"/>
    <mergeCell ref="R227:R228"/>
    <mergeCell ref="S227:S228"/>
    <mergeCell ref="V227:V228"/>
    <mergeCell ref="AM227:AM228"/>
    <mergeCell ref="AP227:AP228"/>
    <mergeCell ref="AQ227:AQ228"/>
    <mergeCell ref="AT227:AT228"/>
    <mergeCell ref="AE227:AE228"/>
    <mergeCell ref="AH227:AH228"/>
    <mergeCell ref="AI227:AI228"/>
    <mergeCell ref="BF227:BF228"/>
    <mergeCell ref="BG227:BG228"/>
    <mergeCell ref="BJ227:BJ228"/>
    <mergeCell ref="AU227:AU228"/>
    <mergeCell ref="AX227:AX228"/>
    <mergeCell ref="AY227:AY228"/>
    <mergeCell ref="BB227:BB228"/>
    <mergeCell ref="BS227:BS228"/>
    <mergeCell ref="BV227:BV228"/>
    <mergeCell ref="BN229:BN230"/>
    <mergeCell ref="BO229:BO230"/>
    <mergeCell ref="BV229:BV230"/>
    <mergeCell ref="BW229:BW230"/>
    <mergeCell ref="BR229:BR230"/>
    <mergeCell ref="BS229:BS230"/>
    <mergeCell ref="BF229:BF230"/>
    <mergeCell ref="BG229:BG230"/>
    <mergeCell ref="BW227:BW228"/>
    <mergeCell ref="BX227:BX228"/>
    <mergeCell ref="BK227:BK228"/>
    <mergeCell ref="BN227:BN228"/>
    <mergeCell ref="BO227:BO228"/>
    <mergeCell ref="BR227:BR228"/>
    <mergeCell ref="E229:E230"/>
    <mergeCell ref="K229:K230"/>
    <mergeCell ref="N229:N230"/>
    <mergeCell ref="O229:O230"/>
    <mergeCell ref="A229:A230"/>
    <mergeCell ref="B229:B230"/>
    <mergeCell ref="C229:C230"/>
    <mergeCell ref="D229:D230"/>
    <mergeCell ref="Z229:Z230"/>
    <mergeCell ref="AA229:AA230"/>
    <mergeCell ref="AD229:AD230"/>
    <mergeCell ref="AE229:AE230"/>
    <mergeCell ref="R229:R230"/>
    <mergeCell ref="S229:S230"/>
    <mergeCell ref="V229:V230"/>
    <mergeCell ref="W229:W230"/>
    <mergeCell ref="AP229:AP230"/>
    <mergeCell ref="AQ229:AQ230"/>
    <mergeCell ref="A231:A232"/>
    <mergeCell ref="B231:B232"/>
    <mergeCell ref="C231:C232"/>
    <mergeCell ref="D231:D232"/>
    <mergeCell ref="R231:R232"/>
    <mergeCell ref="S231:S232"/>
    <mergeCell ref="V231:V232"/>
    <mergeCell ref="W231:W232"/>
    <mergeCell ref="E231:E232"/>
    <mergeCell ref="K231:K232"/>
    <mergeCell ref="N231:N232"/>
    <mergeCell ref="O231:O232"/>
    <mergeCell ref="AH231:AH232"/>
    <mergeCell ref="AI231:AI232"/>
    <mergeCell ref="AL231:AL232"/>
    <mergeCell ref="AM231:AM232"/>
    <mergeCell ref="Z231:Z232"/>
    <mergeCell ref="AA231:AA232"/>
    <mergeCell ref="AD231:AD232"/>
    <mergeCell ref="AE231:AE232"/>
    <mergeCell ref="AX231:AX232"/>
    <mergeCell ref="AY231:AY232"/>
    <mergeCell ref="BB231:BB232"/>
    <mergeCell ref="BC231:BC232"/>
    <mergeCell ref="AP231:AP232"/>
    <mergeCell ref="AQ231:AQ232"/>
    <mergeCell ref="AT231:AT232"/>
    <mergeCell ref="AU231:AU232"/>
    <mergeCell ref="BN231:BN232"/>
    <mergeCell ref="BO231:BO232"/>
    <mergeCell ref="BR231:BR232"/>
    <mergeCell ref="BS231:BS232"/>
    <mergeCell ref="BF231:BF232"/>
    <mergeCell ref="BG231:BG232"/>
    <mergeCell ref="BJ231:BJ232"/>
    <mergeCell ref="BK231:BK232"/>
    <mergeCell ref="BV231:BV232"/>
    <mergeCell ref="BW231:BW232"/>
    <mergeCell ref="BX231:BX232"/>
    <mergeCell ref="AL227:AL228"/>
    <mergeCell ref="BC227:BC228"/>
    <mergeCell ref="E235:E236"/>
    <mergeCell ref="K235:K236"/>
    <mergeCell ref="N235:N236"/>
    <mergeCell ref="O235:O236"/>
    <mergeCell ref="A235:A236"/>
    <mergeCell ref="B235:B236"/>
    <mergeCell ref="C235:C236"/>
    <mergeCell ref="D235:D236"/>
    <mergeCell ref="Z235:Z236"/>
    <mergeCell ref="AA235:AA236"/>
    <mergeCell ref="AD235:AD236"/>
    <mergeCell ref="AE235:AE236"/>
    <mergeCell ref="R235:R236"/>
    <mergeCell ref="S235:S236"/>
    <mergeCell ref="V235:V236"/>
    <mergeCell ref="W235:W236"/>
    <mergeCell ref="AP235:AP236"/>
    <mergeCell ref="AQ235:AQ236"/>
    <mergeCell ref="AT235:AT236"/>
    <mergeCell ref="AU235:AU236"/>
    <mergeCell ref="AH235:AH236"/>
    <mergeCell ref="AI235:AI236"/>
    <mergeCell ref="AL235:AL236"/>
    <mergeCell ref="AM235:AM236"/>
    <mergeCell ref="BJ235:BJ236"/>
    <mergeCell ref="BK235:BK236"/>
    <mergeCell ref="AX235:AX236"/>
    <mergeCell ref="AY235:AY236"/>
    <mergeCell ref="BB235:BB236"/>
    <mergeCell ref="BC235:BC236"/>
    <mergeCell ref="BX235:BX236"/>
    <mergeCell ref="A233:A234"/>
    <mergeCell ref="B233:B234"/>
    <mergeCell ref="C233:C234"/>
    <mergeCell ref="D233:D234"/>
    <mergeCell ref="E233:E234"/>
    <mergeCell ref="K233:K234"/>
    <mergeCell ref="N233:N234"/>
    <mergeCell ref="W233:W234"/>
    <mergeCell ref="Z233:Z234"/>
    <mergeCell ref="AA233:AA234"/>
    <mergeCell ref="AD233:AD234"/>
    <mergeCell ref="O233:O234"/>
    <mergeCell ref="R233:R234"/>
    <mergeCell ref="S233:S234"/>
    <mergeCell ref="V233:V234"/>
    <mergeCell ref="AM233:AM234"/>
    <mergeCell ref="AP233:AP234"/>
    <mergeCell ref="AQ233:AQ234"/>
    <mergeCell ref="AT233:AT234"/>
    <mergeCell ref="AE233:AE234"/>
    <mergeCell ref="AH233:AH234"/>
    <mergeCell ref="AI233:AI234"/>
    <mergeCell ref="AL233:AL234"/>
    <mergeCell ref="BC233:BC234"/>
    <mergeCell ref="BJ233:BJ234"/>
    <mergeCell ref="AU233:AU234"/>
    <mergeCell ref="AX233:AX234"/>
    <mergeCell ref="AY233:AY234"/>
    <mergeCell ref="BB233:BB234"/>
    <mergeCell ref="BS233:BS234"/>
    <mergeCell ref="BV233:BV234"/>
    <mergeCell ref="BN235:BN236"/>
    <mergeCell ref="BO235:BO236"/>
    <mergeCell ref="BV235:BV236"/>
    <mergeCell ref="BW235:BW236"/>
    <mergeCell ref="BR235:BR236"/>
    <mergeCell ref="BS235:BS236"/>
    <mergeCell ref="BF235:BF236"/>
    <mergeCell ref="BG235:BG236"/>
    <mergeCell ref="BW233:BW234"/>
    <mergeCell ref="BX233:BX234"/>
    <mergeCell ref="BK233:BK234"/>
    <mergeCell ref="BN233:BN234"/>
    <mergeCell ref="BO233:BO234"/>
    <mergeCell ref="BR233:BR234"/>
    <mergeCell ref="A237:A238"/>
    <mergeCell ref="B237:B238"/>
    <mergeCell ref="C237:C238"/>
    <mergeCell ref="D237:D238"/>
    <mergeCell ref="R237:R238"/>
    <mergeCell ref="S237:S238"/>
    <mergeCell ref="V237:V238"/>
    <mergeCell ref="W237:W238"/>
    <mergeCell ref="E237:E238"/>
    <mergeCell ref="K237:K238"/>
    <mergeCell ref="N237:N238"/>
    <mergeCell ref="O237:O238"/>
    <mergeCell ref="AH237:AH238"/>
    <mergeCell ref="AI237:AI238"/>
    <mergeCell ref="AL237:AL238"/>
    <mergeCell ref="AM237:AM238"/>
    <mergeCell ref="Z237:Z238"/>
    <mergeCell ref="AA237:AA238"/>
    <mergeCell ref="AD237:AD238"/>
    <mergeCell ref="AE237:AE238"/>
    <mergeCell ref="AX237:AX238"/>
    <mergeCell ref="AY237:AY238"/>
    <mergeCell ref="BB237:BB238"/>
    <mergeCell ref="BC237:BC238"/>
    <mergeCell ref="AP237:AP238"/>
    <mergeCell ref="AQ237:AQ238"/>
    <mergeCell ref="AT237:AT238"/>
    <mergeCell ref="AU237:AU238"/>
    <mergeCell ref="BN237:BN238"/>
    <mergeCell ref="BO237:BO238"/>
    <mergeCell ref="BR237:BR238"/>
    <mergeCell ref="BS237:BS238"/>
    <mergeCell ref="BF237:BF238"/>
    <mergeCell ref="BG237:BG238"/>
    <mergeCell ref="BJ237:BJ238"/>
    <mergeCell ref="BK237:BK238"/>
    <mergeCell ref="BV237:BV238"/>
    <mergeCell ref="BW237:BW238"/>
    <mergeCell ref="BX237:BX238"/>
    <mergeCell ref="BF233:BF234"/>
    <mergeCell ref="BG233:BG234"/>
    <mergeCell ref="E241:E242"/>
    <mergeCell ref="K241:K242"/>
    <mergeCell ref="N241:N242"/>
    <mergeCell ref="O241:O242"/>
    <mergeCell ref="A241:A242"/>
    <mergeCell ref="B241:B242"/>
    <mergeCell ref="C241:C242"/>
    <mergeCell ref="D241:D242"/>
    <mergeCell ref="Z241:Z242"/>
    <mergeCell ref="AA241:AA242"/>
    <mergeCell ref="AD241:AD242"/>
    <mergeCell ref="AE241:AE242"/>
    <mergeCell ref="R241:R242"/>
    <mergeCell ref="S241:S242"/>
    <mergeCell ref="V241:V242"/>
    <mergeCell ref="W241:W242"/>
    <mergeCell ref="AP241:AP242"/>
    <mergeCell ref="AQ241:AQ242"/>
    <mergeCell ref="AT241:AT242"/>
    <mergeCell ref="AU241:AU242"/>
    <mergeCell ref="AH241:AH242"/>
    <mergeCell ref="AI241:AI242"/>
    <mergeCell ref="AL241:AL242"/>
    <mergeCell ref="AM241:AM242"/>
    <mergeCell ref="BJ241:BJ242"/>
    <mergeCell ref="BK241:BK242"/>
    <mergeCell ref="AX241:AX242"/>
    <mergeCell ref="AY241:AY242"/>
    <mergeCell ref="BB241:BB242"/>
    <mergeCell ref="BC241:BC242"/>
    <mergeCell ref="BX241:BX242"/>
    <mergeCell ref="A239:A240"/>
    <mergeCell ref="B239:B240"/>
    <mergeCell ref="C239:C240"/>
    <mergeCell ref="D239:D240"/>
    <mergeCell ref="E239:E240"/>
    <mergeCell ref="K239:K240"/>
    <mergeCell ref="N239:N240"/>
    <mergeCell ref="W239:W240"/>
    <mergeCell ref="Z239:Z240"/>
    <mergeCell ref="AA239:AA240"/>
    <mergeCell ref="AD239:AD240"/>
    <mergeCell ref="O239:O240"/>
    <mergeCell ref="R239:R240"/>
    <mergeCell ref="S239:S240"/>
    <mergeCell ref="V239:V240"/>
    <mergeCell ref="AM239:AM240"/>
    <mergeCell ref="AP239:AP240"/>
    <mergeCell ref="AQ239:AQ240"/>
    <mergeCell ref="AT239:AT240"/>
    <mergeCell ref="AE239:AE240"/>
    <mergeCell ref="AH239:AH240"/>
    <mergeCell ref="AI239:AI240"/>
    <mergeCell ref="BF239:BF240"/>
    <mergeCell ref="BG239:BG240"/>
    <mergeCell ref="BJ239:BJ240"/>
    <mergeCell ref="AU239:AU240"/>
    <mergeCell ref="AX239:AX240"/>
    <mergeCell ref="AY239:AY240"/>
    <mergeCell ref="BB239:BB240"/>
    <mergeCell ref="BS239:BS240"/>
    <mergeCell ref="BV239:BV240"/>
    <mergeCell ref="BN241:BN242"/>
    <mergeCell ref="BO241:BO242"/>
    <mergeCell ref="BV241:BV242"/>
    <mergeCell ref="BW241:BW242"/>
    <mergeCell ref="BR241:BR242"/>
    <mergeCell ref="BS241:BS242"/>
    <mergeCell ref="BF241:BF242"/>
    <mergeCell ref="BG241:BG242"/>
    <mergeCell ref="AE243:AE244"/>
    <mergeCell ref="AH243:AH244"/>
    <mergeCell ref="AI243:AI244"/>
    <mergeCell ref="AL243:AL244"/>
    <mergeCell ref="W243:W244"/>
    <mergeCell ref="Z243:Z244"/>
    <mergeCell ref="AA243:AA244"/>
    <mergeCell ref="AD243:AD244"/>
    <mergeCell ref="AU243:AU244"/>
    <mergeCell ref="AX243:AX244"/>
    <mergeCell ref="AY243:AY244"/>
    <mergeCell ref="BB243:BB244"/>
    <mergeCell ref="AM243:AM244"/>
    <mergeCell ref="AP243:AP244"/>
    <mergeCell ref="AQ243:AQ244"/>
    <mergeCell ref="AT243:AT244"/>
    <mergeCell ref="BW243:BW244"/>
    <mergeCell ref="BW239:BW240"/>
    <mergeCell ref="BX239:BX240"/>
    <mergeCell ref="BK239:BK240"/>
    <mergeCell ref="BN239:BN240"/>
    <mergeCell ref="BO239:BO240"/>
    <mergeCell ref="BR239:BR240"/>
    <mergeCell ref="BX243:BX244"/>
    <mergeCell ref="BK243:BK244"/>
    <mergeCell ref="BN243:BN244"/>
    <mergeCell ref="BO243:BO244"/>
    <mergeCell ref="BR243:BR244"/>
    <mergeCell ref="AL239:AL240"/>
    <mergeCell ref="BC239:BC240"/>
    <mergeCell ref="BO245:BO246"/>
    <mergeCell ref="BR245:BR246"/>
    <mergeCell ref="BS245:BS246"/>
    <mergeCell ref="BF245:BF246"/>
    <mergeCell ref="BG245:BG246"/>
    <mergeCell ref="BJ245:BJ246"/>
    <mergeCell ref="BK245:BK246"/>
    <mergeCell ref="BV245:BV246"/>
    <mergeCell ref="O243:O244"/>
    <mergeCell ref="R243:R244"/>
    <mergeCell ref="S243:S244"/>
    <mergeCell ref="V243:V244"/>
    <mergeCell ref="V249:V250"/>
    <mergeCell ref="W249:W250"/>
    <mergeCell ref="AP249:AP250"/>
    <mergeCell ref="AQ249:AQ250"/>
    <mergeCell ref="AT249:AT250"/>
    <mergeCell ref="AU249:AU250"/>
    <mergeCell ref="AH249:AH250"/>
    <mergeCell ref="AI249:AI250"/>
    <mergeCell ref="AL249:AL250"/>
    <mergeCell ref="AM249:AM250"/>
    <mergeCell ref="BJ249:BJ250"/>
    <mergeCell ref="BK249:BK250"/>
    <mergeCell ref="AX249:AX250"/>
    <mergeCell ref="AY249:AY250"/>
    <mergeCell ref="BB249:BB250"/>
    <mergeCell ref="BC249:BC250"/>
    <mergeCell ref="BX249:BX250"/>
    <mergeCell ref="A247:A248"/>
    <mergeCell ref="B247:B248"/>
    <mergeCell ref="C247:C248"/>
    <mergeCell ref="D247:D248"/>
    <mergeCell ref="E247:E248"/>
    <mergeCell ref="K247:K248"/>
    <mergeCell ref="N247:N248"/>
    <mergeCell ref="W247:W248"/>
    <mergeCell ref="Z247:Z248"/>
    <mergeCell ref="AA247:AA248"/>
    <mergeCell ref="AD247:AD248"/>
    <mergeCell ref="O247:O248"/>
    <mergeCell ref="R247:R248"/>
    <mergeCell ref="S247:S248"/>
    <mergeCell ref="V247:V248"/>
    <mergeCell ref="AM247:AM248"/>
    <mergeCell ref="AP247:AP248"/>
    <mergeCell ref="AQ247:AQ248"/>
    <mergeCell ref="AT247:AT248"/>
    <mergeCell ref="AE247:AE248"/>
    <mergeCell ref="AH247:AH248"/>
    <mergeCell ref="AI247:AI248"/>
    <mergeCell ref="BX247:BX248"/>
    <mergeCell ref="BK247:BK248"/>
    <mergeCell ref="BN247:BN248"/>
    <mergeCell ref="BO247:BO248"/>
    <mergeCell ref="BR247:BR248"/>
    <mergeCell ref="AM251:AM252"/>
    <mergeCell ref="AP251:AP252"/>
    <mergeCell ref="AQ251:AQ252"/>
    <mergeCell ref="AT251:AT252"/>
    <mergeCell ref="BW251:BW252"/>
    <mergeCell ref="BW247:BW248"/>
    <mergeCell ref="E249:E250"/>
    <mergeCell ref="K249:K250"/>
    <mergeCell ref="N249:N250"/>
    <mergeCell ref="O249:O250"/>
    <mergeCell ref="A249:A250"/>
    <mergeCell ref="B249:B250"/>
    <mergeCell ref="C249:C250"/>
    <mergeCell ref="D249:D250"/>
    <mergeCell ref="Z249:Z250"/>
    <mergeCell ref="AA249:AA250"/>
    <mergeCell ref="AD249:AD250"/>
    <mergeCell ref="AE249:AE250"/>
    <mergeCell ref="R249:R250"/>
    <mergeCell ref="S249:S250"/>
    <mergeCell ref="A245:A246"/>
    <mergeCell ref="B245:B246"/>
    <mergeCell ref="C245:C246"/>
    <mergeCell ref="D245:D246"/>
    <mergeCell ref="BS243:BS244"/>
    <mergeCell ref="BV243:BV244"/>
    <mergeCell ref="BC243:BC244"/>
    <mergeCell ref="BF243:BF244"/>
    <mergeCell ref="BG243:BG244"/>
    <mergeCell ref="BW245:BW246"/>
    <mergeCell ref="BX245:BX246"/>
    <mergeCell ref="A243:A244"/>
    <mergeCell ref="B243:B244"/>
    <mergeCell ref="C243:C244"/>
    <mergeCell ref="D243:D244"/>
    <mergeCell ref="E243:E244"/>
    <mergeCell ref="K243:K244"/>
    <mergeCell ref="N243:N244"/>
    <mergeCell ref="BJ243:BJ244"/>
    <mergeCell ref="R245:R246"/>
    <mergeCell ref="S245:S246"/>
    <mergeCell ref="V245:V246"/>
    <mergeCell ref="W245:W246"/>
    <mergeCell ref="E245:E246"/>
    <mergeCell ref="K245:K246"/>
    <mergeCell ref="N245:N246"/>
    <mergeCell ref="O245:O246"/>
    <mergeCell ref="AH245:AH246"/>
    <mergeCell ref="AI245:AI246"/>
    <mergeCell ref="AL245:AL246"/>
    <mergeCell ref="AM245:AM246"/>
    <mergeCell ref="Z245:Z246"/>
    <mergeCell ref="AA245:AA246"/>
    <mergeCell ref="AD245:AD246"/>
    <mergeCell ref="AE245:AE246"/>
    <mergeCell ref="AX245:AX246"/>
    <mergeCell ref="AY245:AY246"/>
    <mergeCell ref="BB245:BB246"/>
    <mergeCell ref="BC245:BC246"/>
    <mergeCell ref="AP245:AP246"/>
    <mergeCell ref="AQ245:AQ246"/>
    <mergeCell ref="AT245:AT246"/>
    <mergeCell ref="AU245:AU246"/>
    <mergeCell ref="BN245:BN246"/>
    <mergeCell ref="BX251:BX252"/>
    <mergeCell ref="BK251:BK252"/>
    <mergeCell ref="BN251:BN252"/>
    <mergeCell ref="BO251:BO252"/>
    <mergeCell ref="BR251:BR252"/>
    <mergeCell ref="A253:A254"/>
    <mergeCell ref="B253:B254"/>
    <mergeCell ref="C253:C254"/>
    <mergeCell ref="D253:D254"/>
    <mergeCell ref="BS251:BS252"/>
    <mergeCell ref="BV251:BV252"/>
    <mergeCell ref="BC251:BC252"/>
    <mergeCell ref="BF251:BF252"/>
    <mergeCell ref="BG251:BG252"/>
    <mergeCell ref="BJ251:BJ252"/>
    <mergeCell ref="R253:R254"/>
    <mergeCell ref="S253:S254"/>
    <mergeCell ref="V253:V254"/>
    <mergeCell ref="W253:W254"/>
    <mergeCell ref="E253:E254"/>
    <mergeCell ref="K253:K254"/>
    <mergeCell ref="N253:N254"/>
    <mergeCell ref="O253:O254"/>
    <mergeCell ref="AH253:AH254"/>
    <mergeCell ref="AI253:AI254"/>
    <mergeCell ref="AL253:AL254"/>
    <mergeCell ref="AM253:AM254"/>
    <mergeCell ref="Z253:Z254"/>
    <mergeCell ref="AA253:AA254"/>
    <mergeCell ref="AD253:AD254"/>
    <mergeCell ref="AE253:AE254"/>
    <mergeCell ref="AX253:AX254"/>
    <mergeCell ref="AY253:AY254"/>
    <mergeCell ref="BB253:BB254"/>
    <mergeCell ref="BC253:BC254"/>
    <mergeCell ref="AP253:AP254"/>
    <mergeCell ref="AQ253:AQ254"/>
    <mergeCell ref="AT253:AT254"/>
    <mergeCell ref="AU253:AU254"/>
    <mergeCell ref="BN253:BN254"/>
    <mergeCell ref="BO253:BO254"/>
    <mergeCell ref="BR253:BR254"/>
    <mergeCell ref="BS253:BS254"/>
    <mergeCell ref="BF253:BF254"/>
    <mergeCell ref="BG253:BG254"/>
    <mergeCell ref="BJ253:BJ254"/>
    <mergeCell ref="BK253:BK254"/>
    <mergeCell ref="BV253:BV254"/>
    <mergeCell ref="O251:O252"/>
    <mergeCell ref="R251:R252"/>
    <mergeCell ref="S251:S252"/>
    <mergeCell ref="V251:V252"/>
    <mergeCell ref="BW253:BW254"/>
    <mergeCell ref="BX253:BX254"/>
    <mergeCell ref="A251:A252"/>
    <mergeCell ref="B251:B252"/>
    <mergeCell ref="C251:C252"/>
    <mergeCell ref="D251:D252"/>
    <mergeCell ref="E251:E252"/>
    <mergeCell ref="AE251:AE252"/>
    <mergeCell ref="AH251:AH252"/>
    <mergeCell ref="AI251:AI252"/>
    <mergeCell ref="AL251:AL252"/>
    <mergeCell ref="W251:W252"/>
    <mergeCell ref="BB257:BB258"/>
    <mergeCell ref="AM257:AM258"/>
    <mergeCell ref="AP257:AP258"/>
    <mergeCell ref="AQ257:AQ258"/>
    <mergeCell ref="AT257:AT258"/>
    <mergeCell ref="BW257:BW258"/>
    <mergeCell ref="K251:K252"/>
    <mergeCell ref="N251:N252"/>
    <mergeCell ref="BF247:BF248"/>
    <mergeCell ref="BG247:BG248"/>
    <mergeCell ref="E255:E256"/>
    <mergeCell ref="K255:K256"/>
    <mergeCell ref="N255:N256"/>
    <mergeCell ref="O255:O256"/>
    <mergeCell ref="A255:A256"/>
    <mergeCell ref="B255:B256"/>
    <mergeCell ref="C255:C256"/>
    <mergeCell ref="D255:D256"/>
    <mergeCell ref="Z255:Z256"/>
    <mergeCell ref="AA255:AA256"/>
    <mergeCell ref="AD255:AD256"/>
    <mergeCell ref="AE255:AE256"/>
    <mergeCell ref="R255:R256"/>
    <mergeCell ref="S255:S256"/>
    <mergeCell ref="V255:V256"/>
    <mergeCell ref="W255:W256"/>
    <mergeCell ref="AP255:AP256"/>
    <mergeCell ref="AQ255:AQ256"/>
    <mergeCell ref="AT255:AT256"/>
    <mergeCell ref="AU255:AU256"/>
    <mergeCell ref="AH255:AH256"/>
    <mergeCell ref="AI255:AI256"/>
    <mergeCell ref="AL255:AL256"/>
    <mergeCell ref="AM255:AM256"/>
    <mergeCell ref="BJ255:BJ256"/>
    <mergeCell ref="BK255:BK256"/>
    <mergeCell ref="AX255:AX256"/>
    <mergeCell ref="AY255:AY256"/>
    <mergeCell ref="BB255:BB256"/>
    <mergeCell ref="BC255:BC256"/>
    <mergeCell ref="AL247:AL248"/>
    <mergeCell ref="BC247:BC248"/>
    <mergeCell ref="BJ247:BJ248"/>
    <mergeCell ref="AU247:AU248"/>
    <mergeCell ref="AX247:AX248"/>
    <mergeCell ref="AY247:AY248"/>
    <mergeCell ref="BB247:BB248"/>
    <mergeCell ref="BS247:BS248"/>
    <mergeCell ref="BV247:BV248"/>
    <mergeCell ref="BN249:BN250"/>
    <mergeCell ref="BO249:BO250"/>
    <mergeCell ref="BV249:BV250"/>
    <mergeCell ref="BW249:BW250"/>
    <mergeCell ref="BR249:BR250"/>
    <mergeCell ref="BS249:BS250"/>
    <mergeCell ref="BF249:BF250"/>
    <mergeCell ref="BG249:BG250"/>
    <mergeCell ref="Z251:Z252"/>
    <mergeCell ref="AA251:AA252"/>
    <mergeCell ref="AD251:AD252"/>
    <mergeCell ref="AU251:AU252"/>
    <mergeCell ref="AX251:AX252"/>
    <mergeCell ref="AY251:AY252"/>
    <mergeCell ref="BB251:BB252"/>
    <mergeCell ref="BX257:BX258"/>
    <mergeCell ref="BK257:BK258"/>
    <mergeCell ref="BN257:BN258"/>
    <mergeCell ref="BO257:BO258"/>
    <mergeCell ref="BR257:BR258"/>
    <mergeCell ref="BS257:BS258"/>
    <mergeCell ref="BV257:BV258"/>
    <mergeCell ref="BC257:BC258"/>
    <mergeCell ref="BF257:BF258"/>
    <mergeCell ref="BG257:BG258"/>
    <mergeCell ref="BJ257:BJ258"/>
    <mergeCell ref="BX255:BX256"/>
    <mergeCell ref="A257:A258"/>
    <mergeCell ref="B257:B258"/>
    <mergeCell ref="C257:C258"/>
    <mergeCell ref="D257:D258"/>
    <mergeCell ref="E257:E258"/>
    <mergeCell ref="K257:K258"/>
    <mergeCell ref="N257:N258"/>
    <mergeCell ref="AE259:AE260"/>
    <mergeCell ref="AH259:AH260"/>
    <mergeCell ref="AI259:AI260"/>
    <mergeCell ref="AL259:AL260"/>
    <mergeCell ref="W259:W260"/>
    <mergeCell ref="Z259:Z260"/>
    <mergeCell ref="AA259:AA260"/>
    <mergeCell ref="AD259:AD260"/>
    <mergeCell ref="AU259:AU260"/>
    <mergeCell ref="AX259:AX260"/>
    <mergeCell ref="AY259:AY260"/>
    <mergeCell ref="BB259:BB260"/>
    <mergeCell ref="AM259:AM260"/>
    <mergeCell ref="AP259:AP260"/>
    <mergeCell ref="AQ259:AQ260"/>
    <mergeCell ref="AT259:AT260"/>
    <mergeCell ref="BW259:BW260"/>
    <mergeCell ref="BX259:BX260"/>
    <mergeCell ref="BK259:BK260"/>
    <mergeCell ref="BN259:BN260"/>
    <mergeCell ref="BO259:BO260"/>
    <mergeCell ref="BR259:BR260"/>
    <mergeCell ref="BN255:BN256"/>
    <mergeCell ref="BO255:BO256"/>
    <mergeCell ref="O257:O258"/>
    <mergeCell ref="R257:R258"/>
    <mergeCell ref="S257:S258"/>
    <mergeCell ref="V257:V258"/>
    <mergeCell ref="BV255:BV256"/>
    <mergeCell ref="BW255:BW256"/>
    <mergeCell ref="BR255:BR256"/>
    <mergeCell ref="BS255:BS256"/>
    <mergeCell ref="BF255:BF256"/>
    <mergeCell ref="BG255:BG256"/>
    <mergeCell ref="AE257:AE258"/>
    <mergeCell ref="AH257:AH258"/>
    <mergeCell ref="AI257:AI258"/>
    <mergeCell ref="AL257:AL258"/>
    <mergeCell ref="W257:W258"/>
    <mergeCell ref="Z257:Z258"/>
    <mergeCell ref="AA257:AA258"/>
    <mergeCell ref="AD257:AD258"/>
    <mergeCell ref="AU257:AU258"/>
    <mergeCell ref="AX257:AX258"/>
    <mergeCell ref="AY257:AY258"/>
    <mergeCell ref="C261:C262"/>
    <mergeCell ref="D261:D262"/>
    <mergeCell ref="BS259:BS260"/>
    <mergeCell ref="BV259:BV260"/>
    <mergeCell ref="BC259:BC260"/>
    <mergeCell ref="BF259:BF260"/>
    <mergeCell ref="BG259:BG260"/>
    <mergeCell ref="BJ259:BJ260"/>
    <mergeCell ref="R261:R262"/>
    <mergeCell ref="S261:S262"/>
    <mergeCell ref="V261:V262"/>
    <mergeCell ref="W261:W262"/>
    <mergeCell ref="E261:E262"/>
    <mergeCell ref="K261:K262"/>
    <mergeCell ref="N261:N262"/>
    <mergeCell ref="O261:O262"/>
    <mergeCell ref="AH261:AH262"/>
    <mergeCell ref="AI261:AI262"/>
    <mergeCell ref="AL261:AL262"/>
    <mergeCell ref="AM261:AM262"/>
    <mergeCell ref="Z261:Z262"/>
    <mergeCell ref="AA261:AA262"/>
    <mergeCell ref="AD261:AD262"/>
    <mergeCell ref="AE261:AE262"/>
    <mergeCell ref="AX261:AX262"/>
    <mergeCell ref="AY261:AY262"/>
    <mergeCell ref="BB261:BB262"/>
    <mergeCell ref="BC261:BC262"/>
    <mergeCell ref="AP261:AP262"/>
    <mergeCell ref="AQ261:AQ262"/>
    <mergeCell ref="AT261:AT262"/>
    <mergeCell ref="AU261:AU262"/>
    <mergeCell ref="BN261:BN262"/>
    <mergeCell ref="BO261:BO262"/>
    <mergeCell ref="BR261:BR262"/>
    <mergeCell ref="BS261:BS262"/>
    <mergeCell ref="BF261:BF262"/>
    <mergeCell ref="BG261:BG262"/>
    <mergeCell ref="BJ261:BJ262"/>
    <mergeCell ref="BK261:BK262"/>
    <mergeCell ref="BV261:BV262"/>
    <mergeCell ref="O259:O260"/>
    <mergeCell ref="R259:R260"/>
    <mergeCell ref="S259:S260"/>
    <mergeCell ref="V259:V260"/>
    <mergeCell ref="BW261:BW262"/>
    <mergeCell ref="BX261:BX262"/>
    <mergeCell ref="A259:A260"/>
    <mergeCell ref="B259:B260"/>
    <mergeCell ref="C259:C260"/>
    <mergeCell ref="D259:D260"/>
    <mergeCell ref="E259:E260"/>
    <mergeCell ref="K259:K260"/>
    <mergeCell ref="N259:N260"/>
    <mergeCell ref="E265:E266"/>
    <mergeCell ref="K265:K266"/>
    <mergeCell ref="N265:N266"/>
    <mergeCell ref="O265:O266"/>
    <mergeCell ref="A265:A266"/>
    <mergeCell ref="B265:B266"/>
    <mergeCell ref="C265:C266"/>
    <mergeCell ref="D265:D266"/>
    <mergeCell ref="Z265:Z266"/>
    <mergeCell ref="AA265:AA266"/>
    <mergeCell ref="AD265:AD266"/>
    <mergeCell ref="AE265:AE266"/>
    <mergeCell ref="R265:R266"/>
    <mergeCell ref="S265:S266"/>
    <mergeCell ref="V265:V266"/>
    <mergeCell ref="W265:W266"/>
    <mergeCell ref="AP265:AP266"/>
    <mergeCell ref="AQ265:AQ266"/>
    <mergeCell ref="AT265:AT266"/>
    <mergeCell ref="AU265:AU266"/>
    <mergeCell ref="AH265:AH266"/>
    <mergeCell ref="AI265:AI266"/>
    <mergeCell ref="AL265:AL266"/>
    <mergeCell ref="AM265:AM266"/>
    <mergeCell ref="BJ265:BJ266"/>
    <mergeCell ref="BK265:BK266"/>
    <mergeCell ref="AX265:AX266"/>
    <mergeCell ref="AY265:AY266"/>
    <mergeCell ref="BB265:BB266"/>
    <mergeCell ref="BC265:BC266"/>
    <mergeCell ref="BX265:BX266"/>
    <mergeCell ref="A263:A264"/>
    <mergeCell ref="B263:B264"/>
    <mergeCell ref="C263:C264"/>
    <mergeCell ref="D263:D264"/>
    <mergeCell ref="E263:E264"/>
    <mergeCell ref="K263:K264"/>
    <mergeCell ref="N263:N264"/>
    <mergeCell ref="W263:W264"/>
    <mergeCell ref="Z263:Z264"/>
    <mergeCell ref="AA263:AA264"/>
    <mergeCell ref="AD263:AD264"/>
    <mergeCell ref="O263:O264"/>
    <mergeCell ref="R263:R264"/>
    <mergeCell ref="S263:S264"/>
    <mergeCell ref="V263:V264"/>
    <mergeCell ref="AM263:AM264"/>
    <mergeCell ref="AP263:AP264"/>
    <mergeCell ref="AQ263:AQ264"/>
    <mergeCell ref="AT263:AT264"/>
    <mergeCell ref="AE263:AE264"/>
    <mergeCell ref="AH263:AH264"/>
    <mergeCell ref="AI263:AI264"/>
    <mergeCell ref="A261:A262"/>
    <mergeCell ref="B261:B262"/>
    <mergeCell ref="N267:N268"/>
    <mergeCell ref="AL263:AL264"/>
    <mergeCell ref="BC263:BC264"/>
    <mergeCell ref="BF263:BF264"/>
    <mergeCell ref="BG263:BG264"/>
    <mergeCell ref="BJ263:BJ264"/>
    <mergeCell ref="AU263:AU264"/>
    <mergeCell ref="AX263:AX264"/>
    <mergeCell ref="AY263:AY264"/>
    <mergeCell ref="BB263:BB264"/>
    <mergeCell ref="BS263:BS264"/>
    <mergeCell ref="BV263:BV264"/>
    <mergeCell ref="BN265:BN266"/>
    <mergeCell ref="BO265:BO266"/>
    <mergeCell ref="O267:O268"/>
    <mergeCell ref="R267:R268"/>
    <mergeCell ref="S267:S268"/>
    <mergeCell ref="V267:V268"/>
    <mergeCell ref="BV265:BV266"/>
    <mergeCell ref="BW265:BW266"/>
    <mergeCell ref="BR265:BR266"/>
    <mergeCell ref="BS265:BS266"/>
    <mergeCell ref="BF265:BF266"/>
    <mergeCell ref="BG265:BG266"/>
    <mergeCell ref="AE267:AE268"/>
    <mergeCell ref="AH267:AH268"/>
    <mergeCell ref="AI267:AI268"/>
    <mergeCell ref="AL267:AL268"/>
    <mergeCell ref="W267:W268"/>
    <mergeCell ref="Z267:Z268"/>
    <mergeCell ref="AA267:AA268"/>
    <mergeCell ref="AD267:AD268"/>
    <mergeCell ref="AU267:AU268"/>
    <mergeCell ref="AX267:AX268"/>
    <mergeCell ref="AY267:AY268"/>
    <mergeCell ref="BB267:BB268"/>
    <mergeCell ref="AM267:AM268"/>
    <mergeCell ref="AP267:AP268"/>
    <mergeCell ref="AQ267:AQ268"/>
    <mergeCell ref="AT267:AT268"/>
    <mergeCell ref="BW267:BW268"/>
    <mergeCell ref="BW263:BW264"/>
    <mergeCell ref="BV271:BV272"/>
    <mergeCell ref="BN273:BN274"/>
    <mergeCell ref="BO273:BO274"/>
    <mergeCell ref="BX263:BX264"/>
    <mergeCell ref="BK263:BK264"/>
    <mergeCell ref="BN263:BN264"/>
    <mergeCell ref="BO263:BO264"/>
    <mergeCell ref="BR263:BR264"/>
    <mergeCell ref="BX267:BX268"/>
    <mergeCell ref="BK267:BK268"/>
    <mergeCell ref="BN267:BN268"/>
    <mergeCell ref="BO267:BO268"/>
    <mergeCell ref="BR267:BR268"/>
    <mergeCell ref="A269:A270"/>
    <mergeCell ref="B269:B270"/>
    <mergeCell ref="C269:C270"/>
    <mergeCell ref="D269:D270"/>
    <mergeCell ref="BS267:BS268"/>
    <mergeCell ref="BV267:BV268"/>
    <mergeCell ref="BC267:BC268"/>
    <mergeCell ref="BF267:BF268"/>
    <mergeCell ref="BG267:BG268"/>
    <mergeCell ref="BJ267:BJ268"/>
    <mergeCell ref="R269:R270"/>
    <mergeCell ref="S269:S270"/>
    <mergeCell ref="V269:V270"/>
    <mergeCell ref="W269:W270"/>
    <mergeCell ref="E269:E270"/>
    <mergeCell ref="K269:K270"/>
    <mergeCell ref="N269:N270"/>
    <mergeCell ref="O269:O270"/>
    <mergeCell ref="AH269:AH270"/>
    <mergeCell ref="AI269:AI270"/>
    <mergeCell ref="AL269:AL270"/>
    <mergeCell ref="AM269:AM270"/>
    <mergeCell ref="Z269:Z270"/>
    <mergeCell ref="AA269:AA270"/>
    <mergeCell ref="AD269:AD270"/>
    <mergeCell ref="AE269:AE270"/>
    <mergeCell ref="AX269:AX270"/>
    <mergeCell ref="AY269:AY270"/>
    <mergeCell ref="BB269:BB270"/>
    <mergeCell ref="BC269:BC270"/>
    <mergeCell ref="AP269:AP270"/>
    <mergeCell ref="AQ269:AQ270"/>
    <mergeCell ref="AT269:AT270"/>
    <mergeCell ref="AU269:AU270"/>
    <mergeCell ref="BN269:BN270"/>
    <mergeCell ref="BO269:BO270"/>
    <mergeCell ref="BR269:BR270"/>
    <mergeCell ref="BS269:BS270"/>
    <mergeCell ref="BF269:BF270"/>
    <mergeCell ref="BG269:BG270"/>
    <mergeCell ref="BJ269:BJ270"/>
    <mergeCell ref="BK269:BK270"/>
    <mergeCell ref="BV269:BV270"/>
    <mergeCell ref="BW269:BW270"/>
    <mergeCell ref="BX269:BX270"/>
    <mergeCell ref="A267:A268"/>
    <mergeCell ref="B267:B268"/>
    <mergeCell ref="C267:C268"/>
    <mergeCell ref="D267:D268"/>
    <mergeCell ref="E267:E268"/>
    <mergeCell ref="K267:K268"/>
    <mergeCell ref="AU277:AU278"/>
    <mergeCell ref="AH277:AH278"/>
    <mergeCell ref="AI277:AI278"/>
    <mergeCell ref="AL277:AL278"/>
    <mergeCell ref="AM277:AM278"/>
    <mergeCell ref="E273:E274"/>
    <mergeCell ref="K273:K274"/>
    <mergeCell ref="N273:N274"/>
    <mergeCell ref="O273:O274"/>
    <mergeCell ref="A273:A274"/>
    <mergeCell ref="B273:B274"/>
    <mergeCell ref="C273:C274"/>
    <mergeCell ref="D273:D274"/>
    <mergeCell ref="R273:R274"/>
    <mergeCell ref="S273:S274"/>
    <mergeCell ref="V273:V274"/>
    <mergeCell ref="BV273:BV274"/>
    <mergeCell ref="BW273:BW274"/>
    <mergeCell ref="BR273:BR274"/>
    <mergeCell ref="BS273:BS274"/>
    <mergeCell ref="BF273:BF274"/>
    <mergeCell ref="BG273:BG274"/>
    <mergeCell ref="BW271:BW272"/>
    <mergeCell ref="BX271:BX272"/>
    <mergeCell ref="BK271:BK272"/>
    <mergeCell ref="BN271:BN272"/>
    <mergeCell ref="BO271:BO272"/>
    <mergeCell ref="BR271:BR272"/>
    <mergeCell ref="Z273:Z274"/>
    <mergeCell ref="AA273:AA274"/>
    <mergeCell ref="AD273:AD274"/>
    <mergeCell ref="AE273:AE274"/>
    <mergeCell ref="W273:W274"/>
    <mergeCell ref="AP273:AP274"/>
    <mergeCell ref="AQ273:AQ274"/>
    <mergeCell ref="AT273:AT274"/>
    <mergeCell ref="AU273:AU274"/>
    <mergeCell ref="AH273:AH274"/>
    <mergeCell ref="AI273:AI274"/>
    <mergeCell ref="AL273:AL274"/>
    <mergeCell ref="AM273:AM274"/>
    <mergeCell ref="BJ273:BJ274"/>
    <mergeCell ref="BK273:BK274"/>
    <mergeCell ref="AX273:AX274"/>
    <mergeCell ref="AY273:AY274"/>
    <mergeCell ref="BB273:BB274"/>
    <mergeCell ref="BC273:BC274"/>
    <mergeCell ref="BX273:BX274"/>
    <mergeCell ref="W271:W272"/>
    <mergeCell ref="Z271:Z272"/>
    <mergeCell ref="AA271:AA272"/>
    <mergeCell ref="AD271:AD272"/>
    <mergeCell ref="BF271:BF272"/>
    <mergeCell ref="BG271:BG272"/>
    <mergeCell ref="AH271:AH272"/>
    <mergeCell ref="AI271:AI272"/>
    <mergeCell ref="AL271:AL272"/>
    <mergeCell ref="BC271:BC272"/>
    <mergeCell ref="BJ271:BJ272"/>
    <mergeCell ref="AU271:AU272"/>
    <mergeCell ref="AX271:AX272"/>
    <mergeCell ref="AY271:AY272"/>
    <mergeCell ref="BB271:BB272"/>
    <mergeCell ref="BS271:BS272"/>
    <mergeCell ref="BB279:BB280"/>
    <mergeCell ref="AM279:AM280"/>
    <mergeCell ref="AP279:AP280"/>
    <mergeCell ref="AQ279:AQ280"/>
    <mergeCell ref="AT279:AT280"/>
    <mergeCell ref="BW279:BW280"/>
    <mergeCell ref="BW275:BW276"/>
    <mergeCell ref="A271:A272"/>
    <mergeCell ref="B271:B272"/>
    <mergeCell ref="C271:C272"/>
    <mergeCell ref="D271:D272"/>
    <mergeCell ref="E271:E272"/>
    <mergeCell ref="K271:K272"/>
    <mergeCell ref="N271:N272"/>
    <mergeCell ref="O271:O272"/>
    <mergeCell ref="R271:R272"/>
    <mergeCell ref="S271:S272"/>
    <mergeCell ref="V271:V272"/>
    <mergeCell ref="AM271:AM272"/>
    <mergeCell ref="AP271:AP272"/>
    <mergeCell ref="AQ271:AQ272"/>
    <mergeCell ref="AT271:AT272"/>
    <mergeCell ref="AE271:AE272"/>
    <mergeCell ref="A275:A276"/>
    <mergeCell ref="B275:B276"/>
    <mergeCell ref="C275:C276"/>
    <mergeCell ref="D275:D276"/>
    <mergeCell ref="E275:E276"/>
    <mergeCell ref="K275:K276"/>
    <mergeCell ref="N275:N276"/>
    <mergeCell ref="W275:W276"/>
    <mergeCell ref="Z275:Z276"/>
    <mergeCell ref="AA275:AA276"/>
    <mergeCell ref="AD275:AD276"/>
    <mergeCell ref="O275:O276"/>
    <mergeCell ref="R275:R276"/>
    <mergeCell ref="S275:S276"/>
    <mergeCell ref="V275:V276"/>
    <mergeCell ref="AM275:AM276"/>
    <mergeCell ref="AP275:AP276"/>
    <mergeCell ref="AQ275:AQ276"/>
    <mergeCell ref="AT275:AT276"/>
    <mergeCell ref="AE275:AE276"/>
    <mergeCell ref="AH275:AH276"/>
    <mergeCell ref="AI275:AI276"/>
    <mergeCell ref="E277:E278"/>
    <mergeCell ref="K277:K278"/>
    <mergeCell ref="N277:N278"/>
    <mergeCell ref="O277:O278"/>
    <mergeCell ref="A277:A278"/>
    <mergeCell ref="B277:B278"/>
    <mergeCell ref="C277:C278"/>
    <mergeCell ref="D277:D278"/>
    <mergeCell ref="Z277:Z278"/>
    <mergeCell ref="AA277:AA278"/>
    <mergeCell ref="AD277:AD278"/>
    <mergeCell ref="AE277:AE278"/>
    <mergeCell ref="R277:R278"/>
    <mergeCell ref="S277:S278"/>
    <mergeCell ref="V277:V278"/>
    <mergeCell ref="W277:W278"/>
    <mergeCell ref="AP277:AP278"/>
    <mergeCell ref="AQ277:AQ278"/>
    <mergeCell ref="AT277:AT278"/>
    <mergeCell ref="BX275:BX276"/>
    <mergeCell ref="BK275:BK276"/>
    <mergeCell ref="BN275:BN276"/>
    <mergeCell ref="BO275:BO276"/>
    <mergeCell ref="BR275:BR276"/>
    <mergeCell ref="BX279:BX280"/>
    <mergeCell ref="BK279:BK280"/>
    <mergeCell ref="BN279:BN280"/>
    <mergeCell ref="BO279:BO280"/>
    <mergeCell ref="BR279:BR280"/>
    <mergeCell ref="BJ277:BJ278"/>
    <mergeCell ref="BK277:BK278"/>
    <mergeCell ref="AX277:AX278"/>
    <mergeCell ref="AY277:AY278"/>
    <mergeCell ref="BB277:BB278"/>
    <mergeCell ref="BC277:BC278"/>
    <mergeCell ref="BX277:BX278"/>
    <mergeCell ref="BV279:BV280"/>
    <mergeCell ref="BC279:BC280"/>
    <mergeCell ref="BF279:BF280"/>
    <mergeCell ref="BG279:BG280"/>
    <mergeCell ref="O279:O280"/>
    <mergeCell ref="R279:R280"/>
    <mergeCell ref="S279:S280"/>
    <mergeCell ref="V279:V280"/>
    <mergeCell ref="A279:A280"/>
    <mergeCell ref="B279:B280"/>
    <mergeCell ref="C279:C280"/>
    <mergeCell ref="D279:D280"/>
    <mergeCell ref="E279:E280"/>
    <mergeCell ref="K279:K280"/>
    <mergeCell ref="N279:N280"/>
    <mergeCell ref="BJ279:BJ280"/>
    <mergeCell ref="BS279:BS280"/>
    <mergeCell ref="BF275:BF276"/>
    <mergeCell ref="BG275:BG276"/>
    <mergeCell ref="BJ275:BJ276"/>
    <mergeCell ref="AU275:AU276"/>
    <mergeCell ref="AX275:AX276"/>
    <mergeCell ref="AY275:AY276"/>
    <mergeCell ref="BB275:BB276"/>
    <mergeCell ref="BS275:BS276"/>
    <mergeCell ref="BV275:BV276"/>
    <mergeCell ref="BN277:BN278"/>
    <mergeCell ref="BO277:BO278"/>
    <mergeCell ref="AL275:AL276"/>
    <mergeCell ref="BC275:BC276"/>
    <mergeCell ref="BV277:BV278"/>
    <mergeCell ref="BW277:BW278"/>
    <mergeCell ref="BR277:BR278"/>
    <mergeCell ref="BS277:BS278"/>
    <mergeCell ref="BF277:BF278"/>
    <mergeCell ref="BG277:BG278"/>
    <mergeCell ref="AE279:AE280"/>
    <mergeCell ref="AH279:AH280"/>
    <mergeCell ref="AI279:AI280"/>
    <mergeCell ref="AL279:AL280"/>
    <mergeCell ref="W279:W280"/>
    <mergeCell ref="Z279:Z280"/>
    <mergeCell ref="AA279:AA280"/>
    <mergeCell ref="AD279:AD280"/>
    <mergeCell ref="AU279:AU280"/>
    <mergeCell ref="AX279:AX280"/>
    <mergeCell ref="AY279:AY280"/>
    <mergeCell ref="BV281:BV282"/>
    <mergeCell ref="BC281:BC282"/>
    <mergeCell ref="BF281:BF282"/>
    <mergeCell ref="BG281:BG282"/>
    <mergeCell ref="BJ281:BJ282"/>
    <mergeCell ref="BF285:BF286"/>
    <mergeCell ref="BG285:BG286"/>
    <mergeCell ref="A283:A284"/>
    <mergeCell ref="B283:B284"/>
    <mergeCell ref="C283:C284"/>
    <mergeCell ref="D283:D284"/>
    <mergeCell ref="E283:E284"/>
    <mergeCell ref="K283:K284"/>
    <mergeCell ref="N283:N284"/>
    <mergeCell ref="W283:W284"/>
    <mergeCell ref="Z283:Z284"/>
    <mergeCell ref="AA283:AA284"/>
    <mergeCell ref="AD283:AD284"/>
    <mergeCell ref="O283:O284"/>
    <mergeCell ref="R283:R284"/>
    <mergeCell ref="S283:S284"/>
    <mergeCell ref="V283:V284"/>
    <mergeCell ref="AM283:AM284"/>
    <mergeCell ref="AP283:AP284"/>
    <mergeCell ref="AQ283:AQ284"/>
    <mergeCell ref="AT283:AT284"/>
    <mergeCell ref="AE283:AE284"/>
    <mergeCell ref="AH283:AH284"/>
    <mergeCell ref="AI283:AI284"/>
    <mergeCell ref="BF283:BF284"/>
    <mergeCell ref="BG283:BG284"/>
    <mergeCell ref="BJ283:BJ284"/>
    <mergeCell ref="AU283:AU284"/>
    <mergeCell ref="AX283:AX284"/>
    <mergeCell ref="AY283:AY284"/>
    <mergeCell ref="BB283:BB284"/>
    <mergeCell ref="BS283:BS284"/>
    <mergeCell ref="BK283:BK284"/>
    <mergeCell ref="BN283:BN284"/>
    <mergeCell ref="BO283:BO284"/>
    <mergeCell ref="BR283:BR284"/>
    <mergeCell ref="BV283:BV284"/>
    <mergeCell ref="AA281:AA282"/>
    <mergeCell ref="AD281:AD282"/>
    <mergeCell ref="AU281:AU282"/>
    <mergeCell ref="AX281:AX282"/>
    <mergeCell ref="AY281:AY282"/>
    <mergeCell ref="BB281:BB282"/>
    <mergeCell ref="AM281:AM282"/>
    <mergeCell ref="AP281:AP282"/>
    <mergeCell ref="BV285:BV286"/>
    <mergeCell ref="BJ285:BJ286"/>
    <mergeCell ref="BK285:BK286"/>
    <mergeCell ref="BW285:BW286"/>
    <mergeCell ref="BR285:BR286"/>
    <mergeCell ref="O287:O288"/>
    <mergeCell ref="R287:R288"/>
    <mergeCell ref="S287:S288"/>
    <mergeCell ref="V287:V288"/>
    <mergeCell ref="BS285:BS286"/>
    <mergeCell ref="A287:A288"/>
    <mergeCell ref="B287:B288"/>
    <mergeCell ref="C287:C288"/>
    <mergeCell ref="D287:D288"/>
    <mergeCell ref="E287:E288"/>
    <mergeCell ref="K287:K288"/>
    <mergeCell ref="N287:N288"/>
    <mergeCell ref="BJ287:BJ288"/>
    <mergeCell ref="AQ281:AQ282"/>
    <mergeCell ref="AT281:AT282"/>
    <mergeCell ref="AE281:AE282"/>
    <mergeCell ref="AH281:AH282"/>
    <mergeCell ref="AI281:AI282"/>
    <mergeCell ref="AL281:AL282"/>
    <mergeCell ref="W281:W282"/>
    <mergeCell ref="Z281:Z282"/>
    <mergeCell ref="BW283:BW284"/>
    <mergeCell ref="BW287:BW288"/>
    <mergeCell ref="BX287:BX288"/>
    <mergeCell ref="BK287:BK288"/>
    <mergeCell ref="BN287:BN288"/>
    <mergeCell ref="BO287:BO288"/>
    <mergeCell ref="BR287:BR288"/>
    <mergeCell ref="BX285:BX286"/>
    <mergeCell ref="BC285:BC286"/>
    <mergeCell ref="BV287:BV288"/>
    <mergeCell ref="BC287:BC288"/>
    <mergeCell ref="BF287:BF288"/>
    <mergeCell ref="BG287:BG288"/>
    <mergeCell ref="BN285:BN286"/>
    <mergeCell ref="BO285:BO286"/>
    <mergeCell ref="AL283:AL284"/>
    <mergeCell ref="BC283:BC284"/>
    <mergeCell ref="BW281:BW282"/>
    <mergeCell ref="D281:D282"/>
    <mergeCell ref="E281:E282"/>
    <mergeCell ref="K281:K282"/>
    <mergeCell ref="N281:N282"/>
    <mergeCell ref="E285:E286"/>
    <mergeCell ref="K285:K286"/>
    <mergeCell ref="N285:N286"/>
    <mergeCell ref="O285:O286"/>
    <mergeCell ref="BX283:BX284"/>
    <mergeCell ref="O281:O282"/>
    <mergeCell ref="R281:R282"/>
    <mergeCell ref="S281:S282"/>
    <mergeCell ref="V281:V282"/>
    <mergeCell ref="A281:A282"/>
    <mergeCell ref="B281:B282"/>
    <mergeCell ref="C281:C282"/>
    <mergeCell ref="BX281:BX282"/>
    <mergeCell ref="BK281:BK282"/>
    <mergeCell ref="BN281:BN282"/>
    <mergeCell ref="BO281:BO282"/>
    <mergeCell ref="BR281:BR282"/>
    <mergeCell ref="BS281:BS282"/>
    <mergeCell ref="BS287:BS288"/>
    <mergeCell ref="AE287:AE288"/>
    <mergeCell ref="AH287:AH288"/>
    <mergeCell ref="AI287:AI288"/>
    <mergeCell ref="AL287:AL288"/>
    <mergeCell ref="W287:W288"/>
    <mergeCell ref="Z287:Z288"/>
    <mergeCell ref="AA287:AA288"/>
    <mergeCell ref="AD287:AD288"/>
    <mergeCell ref="AU287:AU288"/>
    <mergeCell ref="AX287:AX288"/>
    <mergeCell ref="AY287:AY288"/>
    <mergeCell ref="BB287:BB288"/>
    <mergeCell ref="AM287:AM288"/>
    <mergeCell ref="AP287:AP288"/>
    <mergeCell ref="AQ287:AQ288"/>
    <mergeCell ref="AT287:AT288"/>
    <mergeCell ref="A285:A286"/>
    <mergeCell ref="B285:B286"/>
    <mergeCell ref="C285:C286"/>
    <mergeCell ref="D285:D286"/>
    <mergeCell ref="Z285:Z286"/>
    <mergeCell ref="AA285:AA286"/>
    <mergeCell ref="AD285:AD286"/>
    <mergeCell ref="AE285:AE286"/>
    <mergeCell ref="R285:R286"/>
    <mergeCell ref="S285:S286"/>
    <mergeCell ref="V285:V286"/>
    <mergeCell ref="W285:W286"/>
    <mergeCell ref="AP285:AP286"/>
    <mergeCell ref="AQ285:AQ286"/>
    <mergeCell ref="AT285:AT286"/>
    <mergeCell ref="AU285:AU286"/>
    <mergeCell ref="AH285:AH286"/>
    <mergeCell ref="AI285:AI286"/>
    <mergeCell ref="AL285:AL286"/>
    <mergeCell ref="AM285:AM286"/>
    <mergeCell ref="AX285:AX286"/>
    <mergeCell ref="AY285:AY286"/>
    <mergeCell ref="BB285:BB286"/>
    <mergeCell ref="BW293:BW294"/>
    <mergeCell ref="BR293:BR294"/>
    <mergeCell ref="BS293:BS294"/>
    <mergeCell ref="BF293:BF294"/>
    <mergeCell ref="BG293:BG294"/>
    <mergeCell ref="BX293:BX294"/>
    <mergeCell ref="A291:A292"/>
    <mergeCell ref="B291:B292"/>
    <mergeCell ref="C291:C292"/>
    <mergeCell ref="D291:D292"/>
    <mergeCell ref="E291:E292"/>
    <mergeCell ref="K291:K292"/>
    <mergeCell ref="N291:N292"/>
    <mergeCell ref="W291:W292"/>
    <mergeCell ref="Z291:Z292"/>
    <mergeCell ref="AA291:AA292"/>
    <mergeCell ref="AD291:AD292"/>
    <mergeCell ref="O291:O292"/>
    <mergeCell ref="R291:R292"/>
    <mergeCell ref="S291:S292"/>
    <mergeCell ref="V291:V292"/>
    <mergeCell ref="AM291:AM292"/>
    <mergeCell ref="AP291:AP292"/>
    <mergeCell ref="AQ291:AQ292"/>
    <mergeCell ref="AT291:AT292"/>
    <mergeCell ref="AE291:AE292"/>
    <mergeCell ref="AH291:AH292"/>
    <mergeCell ref="AI291:AI292"/>
    <mergeCell ref="BX291:BX292"/>
    <mergeCell ref="BR289:BR290"/>
    <mergeCell ref="BS289:BS290"/>
    <mergeCell ref="BF289:BF290"/>
    <mergeCell ref="BG289:BG290"/>
    <mergeCell ref="BJ289:BJ290"/>
    <mergeCell ref="BK289:BK290"/>
    <mergeCell ref="BV289:BV290"/>
    <mergeCell ref="BX289:BX290"/>
    <mergeCell ref="AM289:AM290"/>
    <mergeCell ref="Z289:Z290"/>
    <mergeCell ref="AA289:AA290"/>
    <mergeCell ref="AD289:AD290"/>
    <mergeCell ref="AE289:AE290"/>
    <mergeCell ref="AX289:AX290"/>
    <mergeCell ref="AY289:AY290"/>
    <mergeCell ref="BB289:BB290"/>
    <mergeCell ref="BC289:BC290"/>
    <mergeCell ref="AP289:AP290"/>
    <mergeCell ref="AQ289:AQ290"/>
    <mergeCell ref="AT289:AT290"/>
    <mergeCell ref="AU289:AU290"/>
    <mergeCell ref="BN289:BN290"/>
    <mergeCell ref="BO289:BO290"/>
    <mergeCell ref="A289:A290"/>
    <mergeCell ref="B289:B290"/>
    <mergeCell ref="C289:C290"/>
    <mergeCell ref="D289:D290"/>
    <mergeCell ref="BV297:BV298"/>
    <mergeCell ref="O295:O296"/>
    <mergeCell ref="R295:R296"/>
    <mergeCell ref="S295:S296"/>
    <mergeCell ref="V295:V296"/>
    <mergeCell ref="BW297:BW298"/>
    <mergeCell ref="BX297:BX298"/>
    <mergeCell ref="A295:A296"/>
    <mergeCell ref="B295:B296"/>
    <mergeCell ref="C295:C296"/>
    <mergeCell ref="BW291:BW292"/>
    <mergeCell ref="BW289:BW290"/>
    <mergeCell ref="BK291:BK292"/>
    <mergeCell ref="BN291:BN292"/>
    <mergeCell ref="BO291:BO292"/>
    <mergeCell ref="BR291:BR292"/>
    <mergeCell ref="BF291:BF292"/>
    <mergeCell ref="BG291:BG292"/>
    <mergeCell ref="E293:E294"/>
    <mergeCell ref="K293:K294"/>
    <mergeCell ref="N293:N294"/>
    <mergeCell ref="O293:O294"/>
    <mergeCell ref="A293:A294"/>
    <mergeCell ref="B293:B294"/>
    <mergeCell ref="C293:C294"/>
    <mergeCell ref="D293:D294"/>
    <mergeCell ref="Z293:Z294"/>
    <mergeCell ref="AA293:AA294"/>
    <mergeCell ref="AD293:AD294"/>
    <mergeCell ref="AE293:AE294"/>
    <mergeCell ref="R293:R294"/>
    <mergeCell ref="S293:S294"/>
    <mergeCell ref="V293:V294"/>
    <mergeCell ref="W293:W294"/>
    <mergeCell ref="AP293:AP294"/>
    <mergeCell ref="AQ293:AQ294"/>
    <mergeCell ref="AT293:AT294"/>
    <mergeCell ref="AU293:AU294"/>
    <mergeCell ref="AH293:AH294"/>
    <mergeCell ref="AI293:AI294"/>
    <mergeCell ref="AL293:AL294"/>
    <mergeCell ref="AM293:AM294"/>
    <mergeCell ref="BJ293:BJ294"/>
    <mergeCell ref="BK293:BK294"/>
    <mergeCell ref="AX293:AX294"/>
    <mergeCell ref="AY293:AY294"/>
    <mergeCell ref="BB293:BB294"/>
    <mergeCell ref="BC293:BC294"/>
    <mergeCell ref="R289:R290"/>
    <mergeCell ref="S289:S290"/>
    <mergeCell ref="V289:V290"/>
    <mergeCell ref="W289:W290"/>
    <mergeCell ref="E289:E290"/>
    <mergeCell ref="K289:K290"/>
    <mergeCell ref="N289:N290"/>
    <mergeCell ref="O289:O290"/>
    <mergeCell ref="AH289:AH290"/>
    <mergeCell ref="AI289:AI290"/>
    <mergeCell ref="AL289:AL290"/>
    <mergeCell ref="BS291:BS292"/>
    <mergeCell ref="BV291:BV292"/>
    <mergeCell ref="BN293:BN294"/>
    <mergeCell ref="BO293:BO294"/>
    <mergeCell ref="BV293:BV294"/>
    <mergeCell ref="AA295:AA296"/>
    <mergeCell ref="AD295:AD296"/>
    <mergeCell ref="AU295:AU296"/>
    <mergeCell ref="AX295:AX296"/>
    <mergeCell ref="AY295:AY296"/>
    <mergeCell ref="BB295:BB296"/>
    <mergeCell ref="AM295:AM296"/>
    <mergeCell ref="AP295:AP296"/>
    <mergeCell ref="AQ295:AQ296"/>
    <mergeCell ref="AT295:AT296"/>
    <mergeCell ref="AE295:AE296"/>
    <mergeCell ref="AH295:AH296"/>
    <mergeCell ref="AI295:AI296"/>
    <mergeCell ref="AL295:AL296"/>
    <mergeCell ref="W295:W296"/>
    <mergeCell ref="Z295:Z296"/>
    <mergeCell ref="AL291:AL292"/>
    <mergeCell ref="BC291:BC292"/>
    <mergeCell ref="BJ291:BJ292"/>
    <mergeCell ref="AU291:AU292"/>
    <mergeCell ref="AX291:AX292"/>
    <mergeCell ref="AY291:AY292"/>
    <mergeCell ref="BB291:BB292"/>
    <mergeCell ref="BX295:BX296"/>
    <mergeCell ref="BK295:BK296"/>
    <mergeCell ref="BN295:BN296"/>
    <mergeCell ref="BO295:BO296"/>
    <mergeCell ref="BR295:BR296"/>
    <mergeCell ref="A297:A298"/>
    <mergeCell ref="B297:B298"/>
    <mergeCell ref="C297:C298"/>
    <mergeCell ref="D297:D298"/>
    <mergeCell ref="BS295:BS296"/>
    <mergeCell ref="BV295:BV296"/>
    <mergeCell ref="BC295:BC296"/>
    <mergeCell ref="BF295:BF296"/>
    <mergeCell ref="BG295:BG296"/>
    <mergeCell ref="BJ295:BJ296"/>
    <mergeCell ref="R297:R298"/>
    <mergeCell ref="S297:S298"/>
    <mergeCell ref="V297:V298"/>
    <mergeCell ref="W297:W298"/>
    <mergeCell ref="E297:E298"/>
    <mergeCell ref="K297:K298"/>
    <mergeCell ref="N297:N298"/>
    <mergeCell ref="O297:O298"/>
    <mergeCell ref="AH297:AH298"/>
    <mergeCell ref="AI297:AI298"/>
    <mergeCell ref="AL297:AL298"/>
    <mergeCell ref="AM297:AM298"/>
    <mergeCell ref="Z297:Z298"/>
    <mergeCell ref="AA297:AA298"/>
    <mergeCell ref="AD297:AD298"/>
    <mergeCell ref="AE297:AE298"/>
    <mergeCell ref="AX297:AX298"/>
    <mergeCell ref="AY297:AY298"/>
    <mergeCell ref="BB297:BB298"/>
    <mergeCell ref="BC297:BC298"/>
    <mergeCell ref="AP297:AP298"/>
    <mergeCell ref="AQ297:AQ298"/>
    <mergeCell ref="AT297:AT298"/>
    <mergeCell ref="AU297:AU298"/>
    <mergeCell ref="BN297:BN298"/>
    <mergeCell ref="BO297:BO298"/>
    <mergeCell ref="BW295:BW296"/>
    <mergeCell ref="D295:D296"/>
    <mergeCell ref="E295:E296"/>
    <mergeCell ref="K295:K296"/>
    <mergeCell ref="N295:N296"/>
    <mergeCell ref="E301:E302"/>
    <mergeCell ref="K301:K302"/>
    <mergeCell ref="N301:N302"/>
    <mergeCell ref="O301:O302"/>
    <mergeCell ref="A301:A302"/>
    <mergeCell ref="B301:B302"/>
    <mergeCell ref="C301:C302"/>
    <mergeCell ref="D301:D302"/>
    <mergeCell ref="Z301:Z302"/>
    <mergeCell ref="AA301:AA302"/>
    <mergeCell ref="AD301:AD302"/>
    <mergeCell ref="AE301:AE302"/>
    <mergeCell ref="R301:R302"/>
    <mergeCell ref="S301:S302"/>
    <mergeCell ref="V301:V302"/>
    <mergeCell ref="W301:W302"/>
    <mergeCell ref="AP301:AP302"/>
    <mergeCell ref="AQ301:AQ302"/>
    <mergeCell ref="AT301:AT302"/>
    <mergeCell ref="AU301:AU302"/>
    <mergeCell ref="AH301:AH302"/>
    <mergeCell ref="AI301:AI302"/>
    <mergeCell ref="AL301:AL302"/>
    <mergeCell ref="AM301:AM302"/>
    <mergeCell ref="BJ301:BJ302"/>
    <mergeCell ref="BK301:BK302"/>
    <mergeCell ref="AX301:AX302"/>
    <mergeCell ref="AY301:AY302"/>
    <mergeCell ref="BB301:BB302"/>
    <mergeCell ref="BR297:BR298"/>
    <mergeCell ref="BS297:BS298"/>
    <mergeCell ref="BF297:BF298"/>
    <mergeCell ref="BG297:BG298"/>
    <mergeCell ref="BJ297:BJ298"/>
    <mergeCell ref="BK297:BK298"/>
    <mergeCell ref="BV301:BV302"/>
    <mergeCell ref="BW301:BW302"/>
    <mergeCell ref="BR301:BR302"/>
    <mergeCell ref="BS301:BS302"/>
    <mergeCell ref="BF301:BF302"/>
    <mergeCell ref="BG301:BG302"/>
    <mergeCell ref="A299:A300"/>
    <mergeCell ref="B299:B300"/>
    <mergeCell ref="C299:C300"/>
    <mergeCell ref="D299:D300"/>
    <mergeCell ref="E299:E300"/>
    <mergeCell ref="K299:K300"/>
    <mergeCell ref="N299:N300"/>
    <mergeCell ref="W299:W300"/>
    <mergeCell ref="Z299:Z300"/>
    <mergeCell ref="AA299:AA300"/>
    <mergeCell ref="AD299:AD300"/>
    <mergeCell ref="O299:O300"/>
    <mergeCell ref="R299:R300"/>
    <mergeCell ref="S299:S300"/>
    <mergeCell ref="V299:V300"/>
    <mergeCell ref="AM299:AM300"/>
    <mergeCell ref="AP299:AP300"/>
    <mergeCell ref="AQ299:AQ300"/>
    <mergeCell ref="AE303:AE304"/>
    <mergeCell ref="AH303:AH304"/>
    <mergeCell ref="AI303:AI304"/>
    <mergeCell ref="AL303:AL304"/>
    <mergeCell ref="W303:W304"/>
    <mergeCell ref="Z303:Z304"/>
    <mergeCell ref="AA303:AA304"/>
    <mergeCell ref="AD303:AD304"/>
    <mergeCell ref="AU303:AU304"/>
    <mergeCell ref="AX303:AX304"/>
    <mergeCell ref="AY303:AY304"/>
    <mergeCell ref="BB303:BB304"/>
    <mergeCell ref="AM303:AM304"/>
    <mergeCell ref="AP303:AP304"/>
    <mergeCell ref="AQ303:AQ304"/>
    <mergeCell ref="AT303:AT304"/>
    <mergeCell ref="BW303:BW304"/>
    <mergeCell ref="BW299:BW300"/>
    <mergeCell ref="BX299:BX300"/>
    <mergeCell ref="BK299:BK300"/>
    <mergeCell ref="BN299:BN300"/>
    <mergeCell ref="BO299:BO300"/>
    <mergeCell ref="BR299:BR300"/>
    <mergeCell ref="BX303:BX304"/>
    <mergeCell ref="BK303:BK304"/>
    <mergeCell ref="BN303:BN304"/>
    <mergeCell ref="BO303:BO304"/>
    <mergeCell ref="BR303:BR304"/>
    <mergeCell ref="BX301:BX302"/>
    <mergeCell ref="BC301:BC302"/>
    <mergeCell ref="BN301:BN302"/>
    <mergeCell ref="BO301:BO302"/>
    <mergeCell ref="AL299:AL300"/>
    <mergeCell ref="BC299:BC300"/>
    <mergeCell ref="AT299:AT300"/>
    <mergeCell ref="AE299:AE300"/>
    <mergeCell ref="AH299:AH300"/>
    <mergeCell ref="AI299:AI300"/>
    <mergeCell ref="BF299:BF300"/>
    <mergeCell ref="BG299:BG300"/>
    <mergeCell ref="BJ299:BJ300"/>
    <mergeCell ref="AU299:AU300"/>
    <mergeCell ref="AX299:AX300"/>
    <mergeCell ref="AY299:AY300"/>
    <mergeCell ref="BB299:BB300"/>
    <mergeCell ref="BS299:BS300"/>
    <mergeCell ref="BV299:BV300"/>
    <mergeCell ref="BX309:BX310"/>
    <mergeCell ref="A307:A308"/>
    <mergeCell ref="B307:B308"/>
    <mergeCell ref="C307:C308"/>
    <mergeCell ref="D307:D308"/>
    <mergeCell ref="E307:E308"/>
    <mergeCell ref="K307:K308"/>
    <mergeCell ref="N307:N308"/>
    <mergeCell ref="W307:W308"/>
    <mergeCell ref="Z307:Z308"/>
    <mergeCell ref="AA307:AA308"/>
    <mergeCell ref="AD307:AD308"/>
    <mergeCell ref="O307:O308"/>
    <mergeCell ref="R307:R308"/>
    <mergeCell ref="S307:S308"/>
    <mergeCell ref="V307:V308"/>
    <mergeCell ref="AM307:AM308"/>
    <mergeCell ref="AP307:AP308"/>
    <mergeCell ref="AQ307:AQ308"/>
    <mergeCell ref="AT307:AT308"/>
    <mergeCell ref="AE307:AE308"/>
    <mergeCell ref="AH307:AH308"/>
    <mergeCell ref="AI307:AI308"/>
    <mergeCell ref="BX307:BX308"/>
    <mergeCell ref="BR305:BR306"/>
    <mergeCell ref="BS305:BS306"/>
    <mergeCell ref="BF305:BF306"/>
    <mergeCell ref="BG305:BG306"/>
    <mergeCell ref="BJ305:BJ306"/>
    <mergeCell ref="BK305:BK306"/>
    <mergeCell ref="BV305:BV306"/>
    <mergeCell ref="O303:O304"/>
    <mergeCell ref="R303:R304"/>
    <mergeCell ref="S303:S304"/>
    <mergeCell ref="V303:V304"/>
    <mergeCell ref="BS307:BS308"/>
    <mergeCell ref="BV307:BV308"/>
    <mergeCell ref="BN309:BN310"/>
    <mergeCell ref="BO309:BO310"/>
    <mergeCell ref="BV309:BV310"/>
    <mergeCell ref="BW309:BW310"/>
    <mergeCell ref="BR309:BR310"/>
    <mergeCell ref="BS309:BS310"/>
    <mergeCell ref="BF309:BF310"/>
    <mergeCell ref="BG309:BG310"/>
    <mergeCell ref="BX305:BX306"/>
    <mergeCell ref="A303:A304"/>
    <mergeCell ref="B303:B304"/>
    <mergeCell ref="C303:C304"/>
    <mergeCell ref="D303:D304"/>
    <mergeCell ref="E303:E304"/>
    <mergeCell ref="K303:K304"/>
    <mergeCell ref="N303:N304"/>
    <mergeCell ref="BJ303:BJ304"/>
    <mergeCell ref="R305:R306"/>
    <mergeCell ref="S305:S306"/>
    <mergeCell ref="V305:V306"/>
    <mergeCell ref="E305:E306"/>
    <mergeCell ref="K305:K306"/>
    <mergeCell ref="N305:N306"/>
    <mergeCell ref="O305:O306"/>
    <mergeCell ref="A305:A306"/>
    <mergeCell ref="B305:B306"/>
    <mergeCell ref="C305:C306"/>
    <mergeCell ref="AD311:AD312"/>
    <mergeCell ref="AU311:AU312"/>
    <mergeCell ref="AX311:AX312"/>
    <mergeCell ref="AY311:AY312"/>
    <mergeCell ref="BB311:BB312"/>
    <mergeCell ref="AM311:AM312"/>
    <mergeCell ref="AP311:AP312"/>
    <mergeCell ref="AQ311:AQ312"/>
    <mergeCell ref="AT311:AT312"/>
    <mergeCell ref="BW311:BW312"/>
    <mergeCell ref="BW307:BW308"/>
    <mergeCell ref="BW305:BW306"/>
    <mergeCell ref="BK307:BK308"/>
    <mergeCell ref="BN307:BN308"/>
    <mergeCell ref="BO307:BO308"/>
    <mergeCell ref="BR307:BR308"/>
    <mergeCell ref="BF307:BF308"/>
    <mergeCell ref="BG307:BG308"/>
    <mergeCell ref="Z309:Z310"/>
    <mergeCell ref="AA309:AA310"/>
    <mergeCell ref="AD309:AD310"/>
    <mergeCell ref="AE309:AE310"/>
    <mergeCell ref="W309:W310"/>
    <mergeCell ref="AP309:AP310"/>
    <mergeCell ref="AQ309:AQ310"/>
    <mergeCell ref="AT309:AT310"/>
    <mergeCell ref="AU309:AU310"/>
    <mergeCell ref="AH309:AH310"/>
    <mergeCell ref="AI309:AI310"/>
    <mergeCell ref="AL309:AL310"/>
    <mergeCell ref="AM309:AM310"/>
    <mergeCell ref="BJ309:BJ310"/>
    <mergeCell ref="BK309:BK310"/>
    <mergeCell ref="AX309:AX310"/>
    <mergeCell ref="AY309:AY310"/>
    <mergeCell ref="BB309:BB310"/>
    <mergeCell ref="BC309:BC310"/>
    <mergeCell ref="W305:W306"/>
    <mergeCell ref="AH305:AH306"/>
    <mergeCell ref="AI305:AI306"/>
    <mergeCell ref="AL305:AL306"/>
    <mergeCell ref="AM305:AM306"/>
    <mergeCell ref="Z305:Z306"/>
    <mergeCell ref="AA305:AA306"/>
    <mergeCell ref="AD305:AD306"/>
    <mergeCell ref="AE305:AE306"/>
    <mergeCell ref="AX305:AX306"/>
    <mergeCell ref="AY305:AY306"/>
    <mergeCell ref="BB305:BB306"/>
    <mergeCell ref="BC305:BC306"/>
    <mergeCell ref="AP305:AP306"/>
    <mergeCell ref="AQ305:AQ306"/>
    <mergeCell ref="AT305:AT306"/>
    <mergeCell ref="AU305:AU306"/>
    <mergeCell ref="BN305:BN306"/>
    <mergeCell ref="BO305:BO306"/>
    <mergeCell ref="AL307:AL308"/>
    <mergeCell ref="BC307:BC308"/>
    <mergeCell ref="BJ307:BJ308"/>
    <mergeCell ref="AU307:AU308"/>
    <mergeCell ref="AX307:AX308"/>
    <mergeCell ref="AY307:AY308"/>
    <mergeCell ref="BB307:BB308"/>
    <mergeCell ref="E309:E310"/>
    <mergeCell ref="K309:K310"/>
    <mergeCell ref="N309:N310"/>
    <mergeCell ref="O309:O310"/>
    <mergeCell ref="A309:A310"/>
    <mergeCell ref="B309:B310"/>
    <mergeCell ref="C309:C310"/>
    <mergeCell ref="D309:D310"/>
    <mergeCell ref="R309:R310"/>
    <mergeCell ref="S309:S310"/>
    <mergeCell ref="V309:V310"/>
    <mergeCell ref="D305:D306"/>
    <mergeCell ref="BS303:BS304"/>
    <mergeCell ref="BV303:BV304"/>
    <mergeCell ref="BC303:BC304"/>
    <mergeCell ref="BF303:BF304"/>
    <mergeCell ref="BG303:BG304"/>
    <mergeCell ref="BX311:BX312"/>
    <mergeCell ref="BK311:BK312"/>
    <mergeCell ref="BN311:BN312"/>
    <mergeCell ref="BO311:BO312"/>
    <mergeCell ref="BR311:BR312"/>
    <mergeCell ref="A313:A314"/>
    <mergeCell ref="B313:B314"/>
    <mergeCell ref="C313:C314"/>
    <mergeCell ref="D313:D314"/>
    <mergeCell ref="BS311:BS312"/>
    <mergeCell ref="BV311:BV312"/>
    <mergeCell ref="BC311:BC312"/>
    <mergeCell ref="BF311:BF312"/>
    <mergeCell ref="BG311:BG312"/>
    <mergeCell ref="BJ311:BJ312"/>
    <mergeCell ref="R313:R314"/>
    <mergeCell ref="S313:S314"/>
    <mergeCell ref="V313:V314"/>
    <mergeCell ref="W313:W314"/>
    <mergeCell ref="E313:E314"/>
    <mergeCell ref="K313:K314"/>
    <mergeCell ref="N313:N314"/>
    <mergeCell ref="O313:O314"/>
    <mergeCell ref="AH313:AH314"/>
    <mergeCell ref="AI313:AI314"/>
    <mergeCell ref="AL313:AL314"/>
    <mergeCell ref="AM313:AM314"/>
    <mergeCell ref="Z313:Z314"/>
    <mergeCell ref="AA313:AA314"/>
    <mergeCell ref="AD313:AD314"/>
    <mergeCell ref="AE313:AE314"/>
    <mergeCell ref="AX313:AX314"/>
    <mergeCell ref="AY313:AY314"/>
    <mergeCell ref="BB313:BB314"/>
    <mergeCell ref="BC313:BC314"/>
    <mergeCell ref="AP313:AP314"/>
    <mergeCell ref="AQ313:AQ314"/>
    <mergeCell ref="AT313:AT314"/>
    <mergeCell ref="AU313:AU314"/>
    <mergeCell ref="BN313:BN314"/>
    <mergeCell ref="AE311:AE312"/>
    <mergeCell ref="AH311:AH312"/>
    <mergeCell ref="AI311:AI312"/>
    <mergeCell ref="AL311:AL312"/>
    <mergeCell ref="W311:W312"/>
    <mergeCell ref="Z311:Z312"/>
    <mergeCell ref="AA311:AA312"/>
    <mergeCell ref="BW317:BW318"/>
    <mergeCell ref="BW315:BW316"/>
    <mergeCell ref="BX315:BX316"/>
    <mergeCell ref="BK315:BK316"/>
    <mergeCell ref="BN315:BN316"/>
    <mergeCell ref="BO315:BO316"/>
    <mergeCell ref="BR315:BR316"/>
    <mergeCell ref="BX317:BX318"/>
    <mergeCell ref="BK317:BK318"/>
    <mergeCell ref="BN317:BN318"/>
    <mergeCell ref="BO317:BO318"/>
    <mergeCell ref="BR317:BR318"/>
    <mergeCell ref="AL315:AL316"/>
    <mergeCell ref="BC315:BC316"/>
    <mergeCell ref="E311:E312"/>
    <mergeCell ref="K311:K312"/>
    <mergeCell ref="N311:N312"/>
    <mergeCell ref="A315:A316"/>
    <mergeCell ref="B315:B316"/>
    <mergeCell ref="C315:C316"/>
    <mergeCell ref="D315:D316"/>
    <mergeCell ref="E315:E316"/>
    <mergeCell ref="K315:K316"/>
    <mergeCell ref="N315:N316"/>
    <mergeCell ref="W315:W316"/>
    <mergeCell ref="Z315:Z316"/>
    <mergeCell ref="AA315:AA316"/>
    <mergeCell ref="AD315:AD316"/>
    <mergeCell ref="O315:O316"/>
    <mergeCell ref="R315:R316"/>
    <mergeCell ref="S315:S316"/>
    <mergeCell ref="V315:V316"/>
    <mergeCell ref="AM315:AM316"/>
    <mergeCell ref="AP315:AP316"/>
    <mergeCell ref="AQ315:AQ316"/>
    <mergeCell ref="AT315:AT316"/>
    <mergeCell ref="AE315:AE316"/>
    <mergeCell ref="AH315:AH316"/>
    <mergeCell ref="AI315:AI316"/>
    <mergeCell ref="BF315:BF316"/>
    <mergeCell ref="BG315:BG316"/>
    <mergeCell ref="BJ315:BJ316"/>
    <mergeCell ref="AU315:AU316"/>
    <mergeCell ref="AX315:AX316"/>
    <mergeCell ref="AY315:AY316"/>
    <mergeCell ref="BB315:BB316"/>
    <mergeCell ref="BO313:BO314"/>
    <mergeCell ref="BR313:BR314"/>
    <mergeCell ref="BS313:BS314"/>
    <mergeCell ref="BF313:BF314"/>
    <mergeCell ref="BG313:BG314"/>
    <mergeCell ref="BJ313:BJ314"/>
    <mergeCell ref="BK313:BK314"/>
    <mergeCell ref="BV313:BV314"/>
    <mergeCell ref="O311:O312"/>
    <mergeCell ref="R311:R312"/>
    <mergeCell ref="S311:S312"/>
    <mergeCell ref="V311:V312"/>
    <mergeCell ref="BW313:BW314"/>
    <mergeCell ref="BX313:BX314"/>
    <mergeCell ref="A311:A312"/>
    <mergeCell ref="B311:B312"/>
    <mergeCell ref="C311:C312"/>
    <mergeCell ref="D311:D312"/>
    <mergeCell ref="AA323:AA324"/>
    <mergeCell ref="AD323:AD324"/>
    <mergeCell ref="AE323:AE324"/>
    <mergeCell ref="R323:R324"/>
    <mergeCell ref="S323:S324"/>
    <mergeCell ref="BS315:BS316"/>
    <mergeCell ref="BV315:BV316"/>
    <mergeCell ref="O317:O318"/>
    <mergeCell ref="R317:R318"/>
    <mergeCell ref="S317:S318"/>
    <mergeCell ref="V317:V318"/>
    <mergeCell ref="AE317:AE318"/>
    <mergeCell ref="AH317:AH318"/>
    <mergeCell ref="AI317:AI318"/>
    <mergeCell ref="AL317:AL318"/>
    <mergeCell ref="W317:W318"/>
    <mergeCell ref="Z317:Z318"/>
    <mergeCell ref="AA317:AA318"/>
    <mergeCell ref="AD317:AD318"/>
    <mergeCell ref="AU317:AU318"/>
    <mergeCell ref="AX317:AX318"/>
    <mergeCell ref="AY317:AY318"/>
    <mergeCell ref="BB317:BB318"/>
    <mergeCell ref="AM317:AM318"/>
    <mergeCell ref="AP317:AP318"/>
    <mergeCell ref="AQ317:AQ318"/>
    <mergeCell ref="AT317:AT318"/>
    <mergeCell ref="BK323:BK324"/>
    <mergeCell ref="AX323:AX324"/>
    <mergeCell ref="AY323:AY324"/>
    <mergeCell ref="BB323:BB324"/>
    <mergeCell ref="BC323:BC324"/>
    <mergeCell ref="BG317:BG318"/>
    <mergeCell ref="BS321:BS322"/>
    <mergeCell ref="BV321:BV322"/>
    <mergeCell ref="BN323:BN324"/>
    <mergeCell ref="BO323:BO324"/>
    <mergeCell ref="BV323:BV324"/>
    <mergeCell ref="BX323:BX324"/>
    <mergeCell ref="A321:A322"/>
    <mergeCell ref="B321:B322"/>
    <mergeCell ref="C321:C322"/>
    <mergeCell ref="D321:D322"/>
    <mergeCell ref="E321:E322"/>
    <mergeCell ref="K321:K322"/>
    <mergeCell ref="N321:N322"/>
    <mergeCell ref="W321:W322"/>
    <mergeCell ref="Z321:Z322"/>
    <mergeCell ref="AA321:AA322"/>
    <mergeCell ref="AD321:AD322"/>
    <mergeCell ref="O321:O322"/>
    <mergeCell ref="R321:R322"/>
    <mergeCell ref="S321:S322"/>
    <mergeCell ref="V321:V322"/>
    <mergeCell ref="AM321:AM322"/>
    <mergeCell ref="AP321:AP322"/>
    <mergeCell ref="AQ321:AQ322"/>
    <mergeCell ref="AT321:AT322"/>
    <mergeCell ref="AE321:AE322"/>
    <mergeCell ref="AH321:AH322"/>
    <mergeCell ref="AI321:AI322"/>
    <mergeCell ref="BX321:BX322"/>
    <mergeCell ref="BK321:BK322"/>
    <mergeCell ref="BN321:BN322"/>
    <mergeCell ref="BO321:BO322"/>
    <mergeCell ref="BR321:BR322"/>
    <mergeCell ref="BF321:BF322"/>
    <mergeCell ref="BG321:BG322"/>
    <mergeCell ref="BR319:BR320"/>
    <mergeCell ref="BS319:BS320"/>
    <mergeCell ref="BF319:BF320"/>
    <mergeCell ref="BG319:BG320"/>
    <mergeCell ref="BJ319:BJ320"/>
    <mergeCell ref="BK319:BK320"/>
    <mergeCell ref="BV319:BV320"/>
    <mergeCell ref="BX319:BX320"/>
    <mergeCell ref="BB319:BB320"/>
    <mergeCell ref="BC319:BC320"/>
    <mergeCell ref="AP319:AP320"/>
    <mergeCell ref="BW323:BW324"/>
    <mergeCell ref="BR323:BR324"/>
    <mergeCell ref="BS323:BS324"/>
    <mergeCell ref="BF323:BF324"/>
    <mergeCell ref="BG323:BG324"/>
    <mergeCell ref="AQ319:AQ320"/>
    <mergeCell ref="AT319:AT320"/>
    <mergeCell ref="AU319:AU320"/>
    <mergeCell ref="BN319:BN320"/>
    <mergeCell ref="BO319:BO320"/>
    <mergeCell ref="AD319:AD320"/>
    <mergeCell ref="AE319:AE320"/>
    <mergeCell ref="AX319:AX320"/>
    <mergeCell ref="AY319:AY320"/>
    <mergeCell ref="E323:E324"/>
    <mergeCell ref="K323:K324"/>
    <mergeCell ref="N323:N324"/>
    <mergeCell ref="O323:O324"/>
    <mergeCell ref="A323:A324"/>
    <mergeCell ref="B323:B324"/>
    <mergeCell ref="C323:C324"/>
    <mergeCell ref="D323:D324"/>
    <mergeCell ref="Z323:Z324"/>
    <mergeCell ref="AD325:AD326"/>
    <mergeCell ref="AU325:AU326"/>
    <mergeCell ref="AX325:AX326"/>
    <mergeCell ref="AY325:AY326"/>
    <mergeCell ref="BB325:BB326"/>
    <mergeCell ref="AM325:AM326"/>
    <mergeCell ref="AP325:AP326"/>
    <mergeCell ref="AQ325:AQ326"/>
    <mergeCell ref="AT325:AT326"/>
    <mergeCell ref="BW325:BW326"/>
    <mergeCell ref="BW321:BW322"/>
    <mergeCell ref="BW319:BW320"/>
    <mergeCell ref="A317:A318"/>
    <mergeCell ref="B317:B318"/>
    <mergeCell ref="C317:C318"/>
    <mergeCell ref="D317:D318"/>
    <mergeCell ref="E317:E318"/>
    <mergeCell ref="K317:K318"/>
    <mergeCell ref="N317:N318"/>
    <mergeCell ref="BJ317:BJ318"/>
    <mergeCell ref="R319:R320"/>
    <mergeCell ref="S319:S320"/>
    <mergeCell ref="V319:V320"/>
    <mergeCell ref="W319:W320"/>
    <mergeCell ref="E319:E320"/>
    <mergeCell ref="K319:K320"/>
    <mergeCell ref="N319:N320"/>
    <mergeCell ref="O319:O320"/>
    <mergeCell ref="AH319:AH320"/>
    <mergeCell ref="AI319:AI320"/>
    <mergeCell ref="AL319:AL320"/>
    <mergeCell ref="AM319:AM320"/>
    <mergeCell ref="Z319:Z320"/>
    <mergeCell ref="AA319:AA320"/>
    <mergeCell ref="AL321:AL322"/>
    <mergeCell ref="BC321:BC322"/>
    <mergeCell ref="BJ321:BJ322"/>
    <mergeCell ref="AU321:AU322"/>
    <mergeCell ref="AX321:AX322"/>
    <mergeCell ref="AY321:AY322"/>
    <mergeCell ref="BB321:BB322"/>
    <mergeCell ref="V323:V324"/>
    <mergeCell ref="W323:W324"/>
    <mergeCell ref="AP323:AP324"/>
    <mergeCell ref="AQ323:AQ324"/>
    <mergeCell ref="AT323:AT324"/>
    <mergeCell ref="AU323:AU324"/>
    <mergeCell ref="AH323:AH324"/>
    <mergeCell ref="AI323:AI324"/>
    <mergeCell ref="AL323:AL324"/>
    <mergeCell ref="AM323:AM324"/>
    <mergeCell ref="BJ323:BJ324"/>
    <mergeCell ref="D325:D326"/>
    <mergeCell ref="E325:E326"/>
    <mergeCell ref="K325:K326"/>
    <mergeCell ref="N325:N326"/>
    <mergeCell ref="A319:A320"/>
    <mergeCell ref="B319:B320"/>
    <mergeCell ref="C319:C320"/>
    <mergeCell ref="D319:D320"/>
    <mergeCell ref="BS317:BS318"/>
    <mergeCell ref="BV317:BV318"/>
    <mergeCell ref="BC317:BC318"/>
    <mergeCell ref="BF317:BF318"/>
    <mergeCell ref="BX325:BX326"/>
    <mergeCell ref="BK325:BK326"/>
    <mergeCell ref="BN325:BN326"/>
    <mergeCell ref="BO325:BO326"/>
    <mergeCell ref="BR325:BR326"/>
    <mergeCell ref="A327:A328"/>
    <mergeCell ref="B327:B328"/>
    <mergeCell ref="C327:C328"/>
    <mergeCell ref="D327:D328"/>
    <mergeCell ref="BS325:BS326"/>
    <mergeCell ref="BV325:BV326"/>
    <mergeCell ref="BC325:BC326"/>
    <mergeCell ref="BF325:BF326"/>
    <mergeCell ref="BG325:BG326"/>
    <mergeCell ref="BJ325:BJ326"/>
    <mergeCell ref="R327:R328"/>
    <mergeCell ref="S327:S328"/>
    <mergeCell ref="V327:V328"/>
    <mergeCell ref="W327:W328"/>
    <mergeCell ref="E327:E328"/>
    <mergeCell ref="K327:K328"/>
    <mergeCell ref="N327:N328"/>
    <mergeCell ref="O327:O328"/>
    <mergeCell ref="AH327:AH328"/>
    <mergeCell ref="AI327:AI328"/>
    <mergeCell ref="AL327:AL328"/>
    <mergeCell ref="AM327:AM328"/>
    <mergeCell ref="Z327:Z328"/>
    <mergeCell ref="AA327:AA328"/>
    <mergeCell ref="AD327:AD328"/>
    <mergeCell ref="AE327:AE328"/>
    <mergeCell ref="AX327:AX328"/>
    <mergeCell ref="AY327:AY328"/>
    <mergeCell ref="BB327:BB328"/>
    <mergeCell ref="BC327:BC328"/>
    <mergeCell ref="AP327:AP328"/>
    <mergeCell ref="AQ327:AQ328"/>
    <mergeCell ref="AT327:AT328"/>
    <mergeCell ref="AU327:AU328"/>
    <mergeCell ref="BN327:BN328"/>
    <mergeCell ref="BO327:BO328"/>
    <mergeCell ref="BR327:BR328"/>
    <mergeCell ref="BS327:BS328"/>
    <mergeCell ref="BF327:BF328"/>
    <mergeCell ref="BG327:BG328"/>
    <mergeCell ref="BJ327:BJ328"/>
    <mergeCell ref="BK327:BK328"/>
    <mergeCell ref="BV327:BV328"/>
    <mergeCell ref="O325:O326"/>
    <mergeCell ref="R325:R326"/>
    <mergeCell ref="S325:S326"/>
    <mergeCell ref="V325:V326"/>
    <mergeCell ref="BW327:BW328"/>
    <mergeCell ref="BX327:BX328"/>
    <mergeCell ref="A325:A326"/>
    <mergeCell ref="B325:B326"/>
    <mergeCell ref="C325:C326"/>
    <mergeCell ref="AE325:AE326"/>
    <mergeCell ref="AH325:AH326"/>
    <mergeCell ref="AI325:AI326"/>
    <mergeCell ref="AL325:AL326"/>
    <mergeCell ref="W325:W326"/>
    <mergeCell ref="Z325:Z326"/>
    <mergeCell ref="AA325:AA326"/>
    <mergeCell ref="A329:A330"/>
    <mergeCell ref="B329:B330"/>
    <mergeCell ref="C329:C330"/>
    <mergeCell ref="D329:D330"/>
    <mergeCell ref="E329:E330"/>
    <mergeCell ref="K329:K330"/>
    <mergeCell ref="N329:N330"/>
    <mergeCell ref="W329:W330"/>
    <mergeCell ref="Z329:Z330"/>
    <mergeCell ref="AA329:AA330"/>
    <mergeCell ref="AD329:AD330"/>
    <mergeCell ref="O329:O330"/>
    <mergeCell ref="R329:R330"/>
    <mergeCell ref="S329:S330"/>
    <mergeCell ref="V329:V330"/>
    <mergeCell ref="AM329:AM330"/>
    <mergeCell ref="AP329:AP330"/>
    <mergeCell ref="AQ329:AQ330"/>
    <mergeCell ref="AT329:AT330"/>
    <mergeCell ref="AE329:AE330"/>
    <mergeCell ref="AH329:AH330"/>
    <mergeCell ref="AI329:AI330"/>
    <mergeCell ref="BF329:BF330"/>
    <mergeCell ref="BG329:BG330"/>
    <mergeCell ref="BJ329:BJ330"/>
    <mergeCell ref="AU329:AU330"/>
    <mergeCell ref="AX329:AX330"/>
    <mergeCell ref="AY329:AY330"/>
    <mergeCell ref="BB329:BB330"/>
    <mergeCell ref="BS329:BS330"/>
    <mergeCell ref="BV329:BV330"/>
    <mergeCell ref="BN331:BN332"/>
    <mergeCell ref="BO331:BO332"/>
    <mergeCell ref="AL329:AL330"/>
    <mergeCell ref="BC329:BC330"/>
    <mergeCell ref="E331:E332"/>
    <mergeCell ref="K331:K332"/>
    <mergeCell ref="N331:N332"/>
    <mergeCell ref="O331:O332"/>
    <mergeCell ref="A331:A332"/>
    <mergeCell ref="B331:B332"/>
    <mergeCell ref="C331:C332"/>
    <mergeCell ref="D331:D332"/>
    <mergeCell ref="Z331:Z332"/>
    <mergeCell ref="AA331:AA332"/>
    <mergeCell ref="AD331:AD332"/>
    <mergeCell ref="AE331:AE332"/>
    <mergeCell ref="R331:R332"/>
    <mergeCell ref="S331:S332"/>
    <mergeCell ref="V331:V332"/>
    <mergeCell ref="W331:W332"/>
    <mergeCell ref="AP331:AP332"/>
    <mergeCell ref="AQ331:AQ332"/>
    <mergeCell ref="AT331:AT332"/>
    <mergeCell ref="AU331:AU332"/>
    <mergeCell ref="AH331:AH332"/>
    <mergeCell ref="AI331:AI332"/>
    <mergeCell ref="AL331:AL332"/>
    <mergeCell ref="AM331:AM332"/>
    <mergeCell ref="BJ331:BJ332"/>
    <mergeCell ref="BK331:BK332"/>
    <mergeCell ref="AX331:AX332"/>
    <mergeCell ref="AY331:AY332"/>
    <mergeCell ref="BB331:BB332"/>
    <mergeCell ref="BV331:BV332"/>
    <mergeCell ref="BW331:BW332"/>
    <mergeCell ref="BR331:BR332"/>
    <mergeCell ref="BS331:BS332"/>
    <mergeCell ref="BF331:BF332"/>
    <mergeCell ref="BG331:BG332"/>
    <mergeCell ref="AE333:AE334"/>
    <mergeCell ref="AH333:AH334"/>
    <mergeCell ref="AI333:AI334"/>
    <mergeCell ref="AL333:AL334"/>
    <mergeCell ref="W333:W334"/>
    <mergeCell ref="Z333:Z334"/>
    <mergeCell ref="AA333:AA334"/>
    <mergeCell ref="AD333:AD334"/>
    <mergeCell ref="AU333:AU334"/>
    <mergeCell ref="AX333:AX334"/>
    <mergeCell ref="AY333:AY334"/>
    <mergeCell ref="BB333:BB334"/>
    <mergeCell ref="AM333:AM334"/>
    <mergeCell ref="AP333:AP334"/>
    <mergeCell ref="AQ333:AQ334"/>
    <mergeCell ref="AT333:AT334"/>
    <mergeCell ref="BW333:BW334"/>
    <mergeCell ref="BW329:BW330"/>
    <mergeCell ref="BX329:BX330"/>
    <mergeCell ref="BK329:BK330"/>
    <mergeCell ref="BN329:BN330"/>
    <mergeCell ref="BO329:BO330"/>
    <mergeCell ref="BR329:BR330"/>
    <mergeCell ref="BX333:BX334"/>
    <mergeCell ref="BK333:BK334"/>
    <mergeCell ref="BN333:BN334"/>
    <mergeCell ref="BO333:BO334"/>
    <mergeCell ref="BR333:BR334"/>
    <mergeCell ref="BX331:BX332"/>
    <mergeCell ref="BC331:BC332"/>
    <mergeCell ref="BV333:BV334"/>
    <mergeCell ref="BC333:BC334"/>
    <mergeCell ref="BF333:BF334"/>
    <mergeCell ref="BG333:BG334"/>
    <mergeCell ref="BX337:BX338"/>
    <mergeCell ref="BR335:BR336"/>
    <mergeCell ref="BS335:BS336"/>
    <mergeCell ref="BF335:BF336"/>
    <mergeCell ref="BG335:BG336"/>
    <mergeCell ref="BJ335:BJ336"/>
    <mergeCell ref="BK335:BK336"/>
    <mergeCell ref="BV335:BV336"/>
    <mergeCell ref="O333:O334"/>
    <mergeCell ref="R333:R334"/>
    <mergeCell ref="S333:S334"/>
    <mergeCell ref="V333:V334"/>
    <mergeCell ref="BX335:BX336"/>
    <mergeCell ref="A333:A334"/>
    <mergeCell ref="B333:B334"/>
    <mergeCell ref="C333:C334"/>
    <mergeCell ref="D333:D334"/>
    <mergeCell ref="E333:E334"/>
    <mergeCell ref="K333:K334"/>
    <mergeCell ref="N333:N334"/>
    <mergeCell ref="BJ333:BJ334"/>
    <mergeCell ref="AM335:AM336"/>
    <mergeCell ref="Z335:Z336"/>
    <mergeCell ref="AA335:AA336"/>
    <mergeCell ref="AD335:AD336"/>
    <mergeCell ref="AE335:AE336"/>
    <mergeCell ref="AX335:AX336"/>
    <mergeCell ref="AY335:AY336"/>
    <mergeCell ref="BB335:BB336"/>
    <mergeCell ref="BC335:BC336"/>
    <mergeCell ref="AP335:AP336"/>
    <mergeCell ref="AQ335:AQ336"/>
    <mergeCell ref="AT335:AT336"/>
    <mergeCell ref="AU335:AU336"/>
    <mergeCell ref="BN335:BN336"/>
    <mergeCell ref="BO335:BO336"/>
    <mergeCell ref="A335:A336"/>
    <mergeCell ref="B335:B336"/>
    <mergeCell ref="C335:C336"/>
    <mergeCell ref="D335:D336"/>
    <mergeCell ref="BS333:BS334"/>
    <mergeCell ref="BW335:BW336"/>
    <mergeCell ref="BK337:BK338"/>
    <mergeCell ref="BN337:BN338"/>
    <mergeCell ref="BO337:BO338"/>
    <mergeCell ref="BR337:BR338"/>
    <mergeCell ref="BF337:BF338"/>
    <mergeCell ref="BG337:BG338"/>
    <mergeCell ref="BS337:BS338"/>
    <mergeCell ref="BV337:BV338"/>
    <mergeCell ref="O339:O340"/>
    <mergeCell ref="A339:A340"/>
    <mergeCell ref="B339:B340"/>
    <mergeCell ref="C339:C340"/>
    <mergeCell ref="D339:D340"/>
    <mergeCell ref="Z339:Z340"/>
    <mergeCell ref="AA339:AA340"/>
    <mergeCell ref="AD339:AD340"/>
    <mergeCell ref="AE339:AE340"/>
    <mergeCell ref="R339:R340"/>
    <mergeCell ref="S339:S340"/>
    <mergeCell ref="V339:V340"/>
    <mergeCell ref="W339:W340"/>
    <mergeCell ref="AP339:AP340"/>
    <mergeCell ref="AQ339:AQ340"/>
    <mergeCell ref="AT339:AT340"/>
    <mergeCell ref="AU339:AU340"/>
    <mergeCell ref="AH339:AH340"/>
    <mergeCell ref="AI339:AI340"/>
    <mergeCell ref="AL339:AL340"/>
    <mergeCell ref="AM339:AM340"/>
    <mergeCell ref="BJ339:BJ340"/>
    <mergeCell ref="BK339:BK340"/>
    <mergeCell ref="AX339:AX340"/>
    <mergeCell ref="AY339:AY340"/>
    <mergeCell ref="BB339:BB340"/>
    <mergeCell ref="BC339:BC340"/>
    <mergeCell ref="R335:R336"/>
    <mergeCell ref="S335:S336"/>
    <mergeCell ref="V335:V336"/>
    <mergeCell ref="W335:W336"/>
    <mergeCell ref="E335:E336"/>
    <mergeCell ref="K335:K336"/>
    <mergeCell ref="N335:N336"/>
    <mergeCell ref="O335:O336"/>
    <mergeCell ref="AH335:AH336"/>
    <mergeCell ref="AI335:AI336"/>
    <mergeCell ref="AL335:AL336"/>
    <mergeCell ref="AD337:AD338"/>
    <mergeCell ref="O337:O338"/>
    <mergeCell ref="R337:R338"/>
    <mergeCell ref="S337:S338"/>
    <mergeCell ref="V337:V338"/>
    <mergeCell ref="AM337:AM338"/>
    <mergeCell ref="AP337:AP338"/>
    <mergeCell ref="AQ337:AQ338"/>
    <mergeCell ref="AT337:AT338"/>
    <mergeCell ref="AE337:AE338"/>
    <mergeCell ref="AH337:AH338"/>
    <mergeCell ref="AI337:AI338"/>
    <mergeCell ref="BW339:BW340"/>
    <mergeCell ref="BR339:BR340"/>
    <mergeCell ref="BS339:BS340"/>
    <mergeCell ref="BF339:BF340"/>
    <mergeCell ref="BG339:BG340"/>
    <mergeCell ref="A337:A338"/>
    <mergeCell ref="B337:B338"/>
    <mergeCell ref="C337:C338"/>
    <mergeCell ref="D337:D338"/>
    <mergeCell ref="E337:E338"/>
    <mergeCell ref="K337:K338"/>
    <mergeCell ref="AL337:AL338"/>
    <mergeCell ref="BC337:BC338"/>
    <mergeCell ref="BJ337:BJ338"/>
    <mergeCell ref="AU337:AU338"/>
    <mergeCell ref="AX337:AX338"/>
    <mergeCell ref="AY337:AY338"/>
    <mergeCell ref="BB337:BB338"/>
    <mergeCell ref="BX341:BX342"/>
    <mergeCell ref="BK341:BK342"/>
    <mergeCell ref="BN341:BN342"/>
    <mergeCell ref="BO341:BO342"/>
    <mergeCell ref="BR341:BR342"/>
    <mergeCell ref="A343:A344"/>
    <mergeCell ref="B343:B344"/>
    <mergeCell ref="C343:C344"/>
    <mergeCell ref="D343:D344"/>
    <mergeCell ref="BS341:BS342"/>
    <mergeCell ref="BV341:BV342"/>
    <mergeCell ref="BC341:BC342"/>
    <mergeCell ref="BF341:BF342"/>
    <mergeCell ref="BG341:BG342"/>
    <mergeCell ref="BJ341:BJ342"/>
    <mergeCell ref="R343:R344"/>
    <mergeCell ref="S343:S344"/>
    <mergeCell ref="V343:V344"/>
    <mergeCell ref="W343:W344"/>
    <mergeCell ref="E343:E344"/>
    <mergeCell ref="K343:K344"/>
    <mergeCell ref="N343:N344"/>
    <mergeCell ref="O343:O344"/>
    <mergeCell ref="AH343:AH344"/>
    <mergeCell ref="AI343:AI344"/>
    <mergeCell ref="AL343:AL344"/>
    <mergeCell ref="AM343:AM344"/>
    <mergeCell ref="Z343:Z344"/>
    <mergeCell ref="AA343:AA344"/>
    <mergeCell ref="AD343:AD344"/>
    <mergeCell ref="AE343:AE344"/>
    <mergeCell ref="AX343:AX344"/>
    <mergeCell ref="AY343:AY344"/>
    <mergeCell ref="BB343:BB344"/>
    <mergeCell ref="BC343:BC344"/>
    <mergeCell ref="AP343:AP344"/>
    <mergeCell ref="AQ343:AQ344"/>
    <mergeCell ref="AT343:AT344"/>
    <mergeCell ref="AU343:AU344"/>
    <mergeCell ref="BN343:BN344"/>
    <mergeCell ref="BO343:BO344"/>
    <mergeCell ref="BV343:BV344"/>
    <mergeCell ref="O341:O342"/>
    <mergeCell ref="E339:E340"/>
    <mergeCell ref="K339:K340"/>
    <mergeCell ref="N339:N340"/>
    <mergeCell ref="R341:R342"/>
    <mergeCell ref="S341:S342"/>
    <mergeCell ref="V341:V342"/>
    <mergeCell ref="BW343:BW344"/>
    <mergeCell ref="BX343:BX344"/>
    <mergeCell ref="A341:A342"/>
    <mergeCell ref="B341:B342"/>
    <mergeCell ref="C341:C342"/>
    <mergeCell ref="BW337:BW338"/>
    <mergeCell ref="BX339:BX340"/>
    <mergeCell ref="N337:N338"/>
    <mergeCell ref="W337:W338"/>
    <mergeCell ref="Z337:Z338"/>
    <mergeCell ref="AA337:AA338"/>
    <mergeCell ref="A345:A346"/>
    <mergeCell ref="B345:B346"/>
    <mergeCell ref="C345:C346"/>
    <mergeCell ref="D345:D346"/>
    <mergeCell ref="E345:E346"/>
    <mergeCell ref="K345:K346"/>
    <mergeCell ref="N345:N346"/>
    <mergeCell ref="W345:W346"/>
    <mergeCell ref="Z345:Z346"/>
    <mergeCell ref="AA345:AA346"/>
    <mergeCell ref="AD345:AD346"/>
    <mergeCell ref="O345:O346"/>
    <mergeCell ref="R345:R346"/>
    <mergeCell ref="S345:S346"/>
    <mergeCell ref="V345:V346"/>
    <mergeCell ref="AM345:AM346"/>
    <mergeCell ref="AP345:AP346"/>
    <mergeCell ref="AQ345:AQ346"/>
    <mergeCell ref="AT345:AT346"/>
    <mergeCell ref="AE345:AE346"/>
    <mergeCell ref="AH345:AH346"/>
    <mergeCell ref="AI345:AI346"/>
    <mergeCell ref="BF345:BF346"/>
    <mergeCell ref="BG345:BG346"/>
    <mergeCell ref="BJ345:BJ346"/>
    <mergeCell ref="AU345:AU346"/>
    <mergeCell ref="AX345:AX346"/>
    <mergeCell ref="AY345:AY346"/>
    <mergeCell ref="BB345:BB346"/>
    <mergeCell ref="BS345:BS346"/>
    <mergeCell ref="BV345:BV346"/>
    <mergeCell ref="AA341:AA342"/>
    <mergeCell ref="AD341:AD342"/>
    <mergeCell ref="AU341:AU342"/>
    <mergeCell ref="AX341:AX342"/>
    <mergeCell ref="AY341:AY342"/>
    <mergeCell ref="BB341:BB342"/>
    <mergeCell ref="AM341:AM342"/>
    <mergeCell ref="AP341:AP342"/>
    <mergeCell ref="AQ341:AQ342"/>
    <mergeCell ref="AT341:AT342"/>
    <mergeCell ref="AE341:AE342"/>
    <mergeCell ref="AH341:AH342"/>
    <mergeCell ref="AI341:AI342"/>
    <mergeCell ref="AL341:AL342"/>
    <mergeCell ref="W341:W342"/>
    <mergeCell ref="Z341:Z342"/>
    <mergeCell ref="BN339:BN340"/>
    <mergeCell ref="BO339:BO340"/>
    <mergeCell ref="BV339:BV340"/>
    <mergeCell ref="BW349:BW350"/>
    <mergeCell ref="BW345:BW346"/>
    <mergeCell ref="BX345:BX346"/>
    <mergeCell ref="BK345:BK346"/>
    <mergeCell ref="BN345:BN346"/>
    <mergeCell ref="BO345:BO346"/>
    <mergeCell ref="BR345:BR346"/>
    <mergeCell ref="BX349:BX350"/>
    <mergeCell ref="BK349:BK350"/>
    <mergeCell ref="BN349:BN350"/>
    <mergeCell ref="BO349:BO350"/>
    <mergeCell ref="BR349:BR350"/>
    <mergeCell ref="BX347:BX348"/>
    <mergeCell ref="BC347:BC348"/>
    <mergeCell ref="BN347:BN348"/>
    <mergeCell ref="BO347:BO348"/>
    <mergeCell ref="AL345:AL346"/>
    <mergeCell ref="BC345:BC346"/>
    <mergeCell ref="BW341:BW342"/>
    <mergeCell ref="D341:D342"/>
    <mergeCell ref="E341:E342"/>
    <mergeCell ref="K341:K342"/>
    <mergeCell ref="N341:N342"/>
    <mergeCell ref="E347:E348"/>
    <mergeCell ref="K347:K348"/>
    <mergeCell ref="N347:N348"/>
    <mergeCell ref="O347:O348"/>
    <mergeCell ref="A347:A348"/>
    <mergeCell ref="B347:B348"/>
    <mergeCell ref="C347:C348"/>
    <mergeCell ref="D347:D348"/>
    <mergeCell ref="Z347:Z348"/>
    <mergeCell ref="AA347:AA348"/>
    <mergeCell ref="AD347:AD348"/>
    <mergeCell ref="AE347:AE348"/>
    <mergeCell ref="R347:R348"/>
    <mergeCell ref="S347:S348"/>
    <mergeCell ref="V347:V348"/>
    <mergeCell ref="W347:W348"/>
    <mergeCell ref="AP347:AP348"/>
    <mergeCell ref="AQ347:AQ348"/>
    <mergeCell ref="AT347:AT348"/>
    <mergeCell ref="AU347:AU348"/>
    <mergeCell ref="AH347:AH348"/>
    <mergeCell ref="AI347:AI348"/>
    <mergeCell ref="AL347:AL348"/>
    <mergeCell ref="AM347:AM348"/>
    <mergeCell ref="BJ347:BJ348"/>
    <mergeCell ref="BK347:BK348"/>
    <mergeCell ref="AX347:AX348"/>
    <mergeCell ref="AY347:AY348"/>
    <mergeCell ref="BB347:BB348"/>
    <mergeCell ref="BR343:BR344"/>
    <mergeCell ref="BS343:BS344"/>
    <mergeCell ref="BF343:BF344"/>
    <mergeCell ref="BG343:BG344"/>
    <mergeCell ref="BJ343:BJ344"/>
    <mergeCell ref="BK343:BK344"/>
    <mergeCell ref="BV347:BV348"/>
    <mergeCell ref="BW347:BW348"/>
    <mergeCell ref="BR347:BR348"/>
    <mergeCell ref="BS347:BS348"/>
    <mergeCell ref="BF347:BF348"/>
    <mergeCell ref="BG347:BG348"/>
    <mergeCell ref="E355:E356"/>
    <mergeCell ref="K355:K356"/>
    <mergeCell ref="N355:N356"/>
    <mergeCell ref="O355:O356"/>
    <mergeCell ref="A355:A356"/>
    <mergeCell ref="B355:B356"/>
    <mergeCell ref="C355:C356"/>
    <mergeCell ref="D355:D356"/>
    <mergeCell ref="Z355:Z356"/>
    <mergeCell ref="AA355:AA356"/>
    <mergeCell ref="AD355:AD356"/>
    <mergeCell ref="AE355:AE356"/>
    <mergeCell ref="R355:R356"/>
    <mergeCell ref="S355:S356"/>
    <mergeCell ref="V355:V356"/>
    <mergeCell ref="W355:W356"/>
    <mergeCell ref="AP355:AP356"/>
    <mergeCell ref="AQ355:AQ356"/>
    <mergeCell ref="AT355:AT356"/>
    <mergeCell ref="AU355:AU356"/>
    <mergeCell ref="AH355:AH356"/>
    <mergeCell ref="AI355:AI356"/>
    <mergeCell ref="AL355:AL356"/>
    <mergeCell ref="AM355:AM356"/>
    <mergeCell ref="BJ355:BJ356"/>
    <mergeCell ref="BK355:BK356"/>
    <mergeCell ref="AX355:AX356"/>
    <mergeCell ref="AY355:AY356"/>
    <mergeCell ref="BB355:BB356"/>
    <mergeCell ref="BC355:BC356"/>
    <mergeCell ref="BX355:BX356"/>
    <mergeCell ref="A353:A354"/>
    <mergeCell ref="B353:B354"/>
    <mergeCell ref="C353:C354"/>
    <mergeCell ref="D353:D354"/>
    <mergeCell ref="E353:E354"/>
    <mergeCell ref="K353:K354"/>
    <mergeCell ref="N353:N354"/>
    <mergeCell ref="W353:W354"/>
    <mergeCell ref="Z353:Z354"/>
    <mergeCell ref="AA353:AA354"/>
    <mergeCell ref="AD353:AD354"/>
    <mergeCell ref="O353:O354"/>
    <mergeCell ref="R353:R354"/>
    <mergeCell ref="S353:S354"/>
    <mergeCell ref="V353:V354"/>
    <mergeCell ref="AM353:AM354"/>
    <mergeCell ref="AP353:AP354"/>
    <mergeCell ref="AQ353:AQ354"/>
    <mergeCell ref="AT353:AT354"/>
    <mergeCell ref="AE353:AE354"/>
    <mergeCell ref="AH353:AH354"/>
    <mergeCell ref="AI353:AI354"/>
    <mergeCell ref="BX353:BX354"/>
    <mergeCell ref="BS353:BS354"/>
    <mergeCell ref="BV353:BV354"/>
    <mergeCell ref="BN355:BN356"/>
    <mergeCell ref="BO355:BO356"/>
    <mergeCell ref="BV355:BV356"/>
    <mergeCell ref="BW355:BW356"/>
    <mergeCell ref="BR355:BR356"/>
    <mergeCell ref="BS355:BS356"/>
    <mergeCell ref="BF355:BF356"/>
    <mergeCell ref="BG355:BG356"/>
    <mergeCell ref="AL357:AL358"/>
    <mergeCell ref="W357:W358"/>
    <mergeCell ref="Z357:Z358"/>
    <mergeCell ref="AA357:AA358"/>
    <mergeCell ref="AD357:AD358"/>
    <mergeCell ref="AU357:AU358"/>
    <mergeCell ref="AX357:AX358"/>
    <mergeCell ref="AY357:AY358"/>
    <mergeCell ref="BB357:BB358"/>
    <mergeCell ref="AM357:AM358"/>
    <mergeCell ref="AP357:AP358"/>
    <mergeCell ref="AQ357:AQ358"/>
    <mergeCell ref="AT357:AT358"/>
    <mergeCell ref="BW357:BW358"/>
    <mergeCell ref="BW353:BW354"/>
    <mergeCell ref="BW351:BW352"/>
    <mergeCell ref="BK353:BK354"/>
    <mergeCell ref="BN353:BN354"/>
    <mergeCell ref="BO353:BO354"/>
    <mergeCell ref="BR353:BR354"/>
    <mergeCell ref="BF353:BF354"/>
    <mergeCell ref="BG353:BG354"/>
    <mergeCell ref="AL353:AL354"/>
    <mergeCell ref="BC353:BC354"/>
    <mergeCell ref="BJ353:BJ354"/>
    <mergeCell ref="AU353:AU354"/>
    <mergeCell ref="AX353:AX354"/>
    <mergeCell ref="AY353:AY354"/>
    <mergeCell ref="BB353:BB354"/>
    <mergeCell ref="BR351:BR352"/>
    <mergeCell ref="BS351:BS352"/>
    <mergeCell ref="BF351:BF352"/>
    <mergeCell ref="BG351:BG352"/>
    <mergeCell ref="BJ351:BJ352"/>
    <mergeCell ref="BK351:BK352"/>
    <mergeCell ref="BV351:BV352"/>
    <mergeCell ref="BX351:BX352"/>
    <mergeCell ref="A349:A350"/>
    <mergeCell ref="B349:B350"/>
    <mergeCell ref="C349:C350"/>
    <mergeCell ref="D349:D350"/>
    <mergeCell ref="E349:E350"/>
    <mergeCell ref="K349:K350"/>
    <mergeCell ref="N349:N350"/>
    <mergeCell ref="BJ349:BJ350"/>
    <mergeCell ref="R351:R352"/>
    <mergeCell ref="S351:S352"/>
    <mergeCell ref="V351:V352"/>
    <mergeCell ref="W351:W352"/>
    <mergeCell ref="E351:E352"/>
    <mergeCell ref="K351:K352"/>
    <mergeCell ref="N351:N352"/>
    <mergeCell ref="O351:O352"/>
    <mergeCell ref="AH351:AH352"/>
    <mergeCell ref="AI351:AI352"/>
    <mergeCell ref="AL351:AL352"/>
    <mergeCell ref="AM351:AM352"/>
    <mergeCell ref="Z351:Z352"/>
    <mergeCell ref="AA351:AA352"/>
    <mergeCell ref="AD351:AD352"/>
    <mergeCell ref="AE351:AE352"/>
    <mergeCell ref="AX351:AX352"/>
    <mergeCell ref="AY351:AY352"/>
    <mergeCell ref="BB351:BB352"/>
    <mergeCell ref="BC351:BC352"/>
    <mergeCell ref="AP351:AP352"/>
    <mergeCell ref="AQ351:AQ352"/>
    <mergeCell ref="AT351:AT352"/>
    <mergeCell ref="AU351:AU352"/>
    <mergeCell ref="BN351:BN352"/>
    <mergeCell ref="BO351:BO352"/>
    <mergeCell ref="A351:A352"/>
    <mergeCell ref="B351:B352"/>
    <mergeCell ref="C351:C352"/>
    <mergeCell ref="D351:D352"/>
    <mergeCell ref="BS349:BS350"/>
    <mergeCell ref="BV349:BV350"/>
    <mergeCell ref="BC349:BC350"/>
    <mergeCell ref="BF349:BF350"/>
    <mergeCell ref="BG349:BG350"/>
    <mergeCell ref="O349:O350"/>
    <mergeCell ref="R349:R350"/>
    <mergeCell ref="S349:S350"/>
    <mergeCell ref="V349:V350"/>
    <mergeCell ref="AE349:AE350"/>
    <mergeCell ref="AH349:AH350"/>
    <mergeCell ref="AI349:AI350"/>
    <mergeCell ref="AL349:AL350"/>
    <mergeCell ref="W349:W350"/>
    <mergeCell ref="Z349:Z350"/>
    <mergeCell ref="AA349:AA350"/>
    <mergeCell ref="AD349:AD350"/>
    <mergeCell ref="AU349:AU350"/>
    <mergeCell ref="AX349:AX350"/>
    <mergeCell ref="AY349:AY350"/>
    <mergeCell ref="BB349:BB350"/>
    <mergeCell ref="AM349:AM350"/>
    <mergeCell ref="AP349:AP350"/>
    <mergeCell ref="AQ349:AQ350"/>
    <mergeCell ref="AT349:AT350"/>
    <mergeCell ref="BX357:BX358"/>
    <mergeCell ref="BK357:BK358"/>
    <mergeCell ref="BN357:BN358"/>
    <mergeCell ref="BO357:BO358"/>
    <mergeCell ref="BR357:BR358"/>
    <mergeCell ref="A359:A360"/>
    <mergeCell ref="B359:B360"/>
    <mergeCell ref="C359:C360"/>
    <mergeCell ref="D359:D360"/>
    <mergeCell ref="BS357:BS358"/>
    <mergeCell ref="BV357:BV358"/>
    <mergeCell ref="BC357:BC358"/>
    <mergeCell ref="BF357:BF358"/>
    <mergeCell ref="BG357:BG358"/>
    <mergeCell ref="BJ357:BJ358"/>
    <mergeCell ref="R359:R360"/>
    <mergeCell ref="S359:S360"/>
    <mergeCell ref="V359:V360"/>
    <mergeCell ref="W359:W360"/>
    <mergeCell ref="E359:E360"/>
    <mergeCell ref="K359:K360"/>
    <mergeCell ref="N359:N360"/>
    <mergeCell ref="O359:O360"/>
    <mergeCell ref="AH359:AH360"/>
    <mergeCell ref="AI359:AI360"/>
    <mergeCell ref="AL359:AL360"/>
    <mergeCell ref="AM359:AM360"/>
    <mergeCell ref="Z359:Z360"/>
    <mergeCell ref="AA359:AA360"/>
    <mergeCell ref="AD359:AD360"/>
    <mergeCell ref="AE359:AE360"/>
    <mergeCell ref="AX359:AX360"/>
    <mergeCell ref="AY359:AY360"/>
    <mergeCell ref="BB359:BB360"/>
    <mergeCell ref="BC359:BC360"/>
    <mergeCell ref="AP359:AP360"/>
    <mergeCell ref="AQ359:AQ360"/>
    <mergeCell ref="AT359:AT360"/>
    <mergeCell ref="AU359:AU360"/>
    <mergeCell ref="BN359:BN360"/>
    <mergeCell ref="BO359:BO360"/>
    <mergeCell ref="BR359:BR360"/>
    <mergeCell ref="BS359:BS360"/>
    <mergeCell ref="BF359:BF360"/>
    <mergeCell ref="BG359:BG360"/>
    <mergeCell ref="BJ359:BJ360"/>
    <mergeCell ref="BK359:BK360"/>
    <mergeCell ref="BV359:BV360"/>
    <mergeCell ref="O357:O358"/>
    <mergeCell ref="R357:R358"/>
    <mergeCell ref="S357:S358"/>
    <mergeCell ref="V357:V358"/>
    <mergeCell ref="BW359:BW360"/>
    <mergeCell ref="BX359:BX360"/>
    <mergeCell ref="A357:A358"/>
    <mergeCell ref="B357:B358"/>
    <mergeCell ref="C357:C358"/>
    <mergeCell ref="D357:D358"/>
    <mergeCell ref="E357:E358"/>
    <mergeCell ref="K357:K358"/>
    <mergeCell ref="N357:N358"/>
    <mergeCell ref="AE357:AE358"/>
    <mergeCell ref="AH357:AH358"/>
    <mergeCell ref="AI357:AI358"/>
    <mergeCell ref="E363:E364"/>
    <mergeCell ref="K363:K364"/>
    <mergeCell ref="N363:N364"/>
    <mergeCell ref="O363:O364"/>
    <mergeCell ref="A363:A364"/>
    <mergeCell ref="B363:B364"/>
    <mergeCell ref="C363:C364"/>
    <mergeCell ref="D363:D364"/>
    <mergeCell ref="Z363:Z364"/>
    <mergeCell ref="AA363:AA364"/>
    <mergeCell ref="AD363:AD364"/>
    <mergeCell ref="AE363:AE364"/>
    <mergeCell ref="R363:R364"/>
    <mergeCell ref="S363:S364"/>
    <mergeCell ref="V363:V364"/>
    <mergeCell ref="W363:W364"/>
    <mergeCell ref="AP363:AP364"/>
    <mergeCell ref="AQ363:AQ364"/>
    <mergeCell ref="AT363:AT364"/>
    <mergeCell ref="AU363:AU364"/>
    <mergeCell ref="AH363:AH364"/>
    <mergeCell ref="AI363:AI364"/>
    <mergeCell ref="AL363:AL364"/>
    <mergeCell ref="AM363:AM364"/>
    <mergeCell ref="BJ363:BJ364"/>
    <mergeCell ref="BK363:BK364"/>
    <mergeCell ref="AX363:AX364"/>
    <mergeCell ref="AY363:AY364"/>
    <mergeCell ref="BB363:BB364"/>
    <mergeCell ref="BC363:BC364"/>
    <mergeCell ref="AL361:AL362"/>
    <mergeCell ref="BC361:BC362"/>
    <mergeCell ref="BF361:BF362"/>
    <mergeCell ref="BG361:BG362"/>
    <mergeCell ref="BJ361:BJ362"/>
    <mergeCell ref="AU361:AU362"/>
    <mergeCell ref="AX361:AX362"/>
    <mergeCell ref="BX363:BX364"/>
    <mergeCell ref="A361:A362"/>
    <mergeCell ref="B361:B362"/>
    <mergeCell ref="C361:C362"/>
    <mergeCell ref="D361:D362"/>
    <mergeCell ref="E361:E362"/>
    <mergeCell ref="K361:K362"/>
    <mergeCell ref="N361:N362"/>
    <mergeCell ref="W361:W362"/>
    <mergeCell ref="Z361:Z362"/>
    <mergeCell ref="AA361:AA362"/>
    <mergeCell ref="AD361:AD362"/>
    <mergeCell ref="O361:O362"/>
    <mergeCell ref="R361:R362"/>
    <mergeCell ref="S361:S362"/>
    <mergeCell ref="V361:V362"/>
    <mergeCell ref="AM361:AM362"/>
    <mergeCell ref="AP361:AP362"/>
    <mergeCell ref="AQ361:AQ362"/>
    <mergeCell ref="AT361:AT362"/>
    <mergeCell ref="AE361:AE362"/>
    <mergeCell ref="AH361:AH362"/>
    <mergeCell ref="AI361:AI362"/>
    <mergeCell ref="AY361:AY362"/>
    <mergeCell ref="BB361:BB362"/>
    <mergeCell ref="BS361:BS362"/>
    <mergeCell ref="BV361:BV362"/>
    <mergeCell ref="BN363:BN364"/>
    <mergeCell ref="BO363:BO364"/>
    <mergeCell ref="O365:O366"/>
    <mergeCell ref="R365:R366"/>
    <mergeCell ref="S365:S366"/>
    <mergeCell ref="V365:V366"/>
    <mergeCell ref="BV363:BV364"/>
    <mergeCell ref="BW363:BW364"/>
    <mergeCell ref="BR363:BR364"/>
    <mergeCell ref="BS363:BS364"/>
    <mergeCell ref="BF363:BF364"/>
    <mergeCell ref="BG363:BG364"/>
    <mergeCell ref="AE365:AE366"/>
    <mergeCell ref="AH365:AH366"/>
    <mergeCell ref="AI365:AI366"/>
    <mergeCell ref="AL365:AL366"/>
    <mergeCell ref="W365:W366"/>
    <mergeCell ref="Z365:Z366"/>
    <mergeCell ref="AA365:AA366"/>
    <mergeCell ref="AD365:AD366"/>
    <mergeCell ref="AU365:AU366"/>
    <mergeCell ref="AX365:AX366"/>
    <mergeCell ref="AY365:AY366"/>
    <mergeCell ref="BB365:BB366"/>
    <mergeCell ref="AM365:AM366"/>
    <mergeCell ref="AP365:AP366"/>
    <mergeCell ref="AQ365:AQ366"/>
    <mergeCell ref="AT365:AT366"/>
    <mergeCell ref="BW365:BW366"/>
    <mergeCell ref="BW361:BW362"/>
    <mergeCell ref="BX361:BX362"/>
    <mergeCell ref="BK361:BK362"/>
    <mergeCell ref="BN361:BN362"/>
    <mergeCell ref="BO361:BO362"/>
    <mergeCell ref="BR361:BR362"/>
    <mergeCell ref="BX365:BX366"/>
    <mergeCell ref="BK365:BK366"/>
    <mergeCell ref="BN365:BN366"/>
    <mergeCell ref="BO365:BO366"/>
    <mergeCell ref="BR365:BR366"/>
    <mergeCell ref="AH369:AH370"/>
    <mergeCell ref="AI369:AI370"/>
    <mergeCell ref="AL369:AL370"/>
    <mergeCell ref="BC369:BC370"/>
    <mergeCell ref="A367:A368"/>
    <mergeCell ref="B367:B368"/>
    <mergeCell ref="C367:C368"/>
    <mergeCell ref="D367:D368"/>
    <mergeCell ref="BS365:BS366"/>
    <mergeCell ref="BV365:BV366"/>
    <mergeCell ref="BC365:BC366"/>
    <mergeCell ref="BF365:BF366"/>
    <mergeCell ref="BG365:BG366"/>
    <mergeCell ref="BJ365:BJ366"/>
    <mergeCell ref="R367:R368"/>
    <mergeCell ref="S367:S368"/>
    <mergeCell ref="V367:V368"/>
    <mergeCell ref="W367:W368"/>
    <mergeCell ref="E367:E368"/>
    <mergeCell ref="K367:K368"/>
    <mergeCell ref="N367:N368"/>
    <mergeCell ref="O367:O368"/>
    <mergeCell ref="AH367:AH368"/>
    <mergeCell ref="AI367:AI368"/>
    <mergeCell ref="AL367:AL368"/>
    <mergeCell ref="AM367:AM368"/>
    <mergeCell ref="Z367:Z368"/>
    <mergeCell ref="AA367:AA368"/>
    <mergeCell ref="AD367:AD368"/>
    <mergeCell ref="AE367:AE368"/>
    <mergeCell ref="AX367:AX368"/>
    <mergeCell ref="AY367:AY368"/>
    <mergeCell ref="BB367:BB368"/>
    <mergeCell ref="BC367:BC368"/>
    <mergeCell ref="AP367:AP368"/>
    <mergeCell ref="AQ367:AQ368"/>
    <mergeCell ref="AT367:AT368"/>
    <mergeCell ref="AU367:AU368"/>
    <mergeCell ref="BN367:BN368"/>
    <mergeCell ref="BO367:BO368"/>
    <mergeCell ref="BR367:BR368"/>
    <mergeCell ref="BS367:BS368"/>
    <mergeCell ref="BF367:BF368"/>
    <mergeCell ref="BG367:BG368"/>
    <mergeCell ref="BJ367:BJ368"/>
    <mergeCell ref="BK367:BK368"/>
    <mergeCell ref="BV367:BV368"/>
    <mergeCell ref="A365:A366"/>
    <mergeCell ref="B365:B366"/>
    <mergeCell ref="C365:C366"/>
    <mergeCell ref="D365:D366"/>
    <mergeCell ref="E365:E366"/>
    <mergeCell ref="K365:K366"/>
    <mergeCell ref="N365:N366"/>
    <mergeCell ref="BV369:BV370"/>
    <mergeCell ref="E371:E372"/>
    <mergeCell ref="K371:K372"/>
    <mergeCell ref="N371:N372"/>
    <mergeCell ref="O371:O372"/>
    <mergeCell ref="A371:A372"/>
    <mergeCell ref="B371:B372"/>
    <mergeCell ref="C371:C372"/>
    <mergeCell ref="D371:D372"/>
    <mergeCell ref="Z371:Z372"/>
    <mergeCell ref="AA371:AA372"/>
    <mergeCell ref="AD371:AD372"/>
    <mergeCell ref="AE371:AE372"/>
    <mergeCell ref="R371:R372"/>
    <mergeCell ref="S371:S372"/>
    <mergeCell ref="V371:V372"/>
    <mergeCell ref="W371:W372"/>
    <mergeCell ref="AP371:AP372"/>
    <mergeCell ref="AQ371:AQ372"/>
    <mergeCell ref="AT371:AT372"/>
    <mergeCell ref="AU371:AU372"/>
    <mergeCell ref="AH371:AH372"/>
    <mergeCell ref="AI371:AI372"/>
    <mergeCell ref="AL371:AL372"/>
    <mergeCell ref="AM371:AM372"/>
    <mergeCell ref="BJ371:BJ372"/>
    <mergeCell ref="BK371:BK372"/>
    <mergeCell ref="AX371:AX372"/>
    <mergeCell ref="AY371:AY372"/>
    <mergeCell ref="BB371:BB372"/>
    <mergeCell ref="BC371:BC372"/>
    <mergeCell ref="A369:A370"/>
    <mergeCell ref="B369:B370"/>
    <mergeCell ref="C369:C370"/>
    <mergeCell ref="D369:D370"/>
    <mergeCell ref="E369:E370"/>
    <mergeCell ref="K369:K370"/>
    <mergeCell ref="N369:N370"/>
    <mergeCell ref="W369:W370"/>
    <mergeCell ref="Z369:Z370"/>
    <mergeCell ref="AA369:AA370"/>
    <mergeCell ref="AD369:AD370"/>
    <mergeCell ref="O369:O370"/>
    <mergeCell ref="R369:R370"/>
    <mergeCell ref="S369:S370"/>
    <mergeCell ref="V369:V370"/>
    <mergeCell ref="AM369:AM370"/>
    <mergeCell ref="AP369:AP370"/>
    <mergeCell ref="AQ369:AQ370"/>
    <mergeCell ref="AT369:AT370"/>
    <mergeCell ref="AE369:AE370"/>
    <mergeCell ref="BN371:BN372"/>
    <mergeCell ref="BO371:BO372"/>
    <mergeCell ref="O373:O374"/>
    <mergeCell ref="R373:R374"/>
    <mergeCell ref="S373:S374"/>
    <mergeCell ref="V373:V374"/>
    <mergeCell ref="BV371:BV372"/>
    <mergeCell ref="BW371:BW372"/>
    <mergeCell ref="BR371:BR372"/>
    <mergeCell ref="BS371:BS372"/>
    <mergeCell ref="BF371:BF372"/>
    <mergeCell ref="BG371:BG372"/>
    <mergeCell ref="AE373:AE374"/>
    <mergeCell ref="AH373:AH374"/>
    <mergeCell ref="AI373:AI374"/>
    <mergeCell ref="AL373:AL374"/>
    <mergeCell ref="W373:W374"/>
    <mergeCell ref="Z373:Z374"/>
    <mergeCell ref="AA373:AA374"/>
    <mergeCell ref="AD373:AD374"/>
    <mergeCell ref="AU373:AU374"/>
    <mergeCell ref="AX373:AX374"/>
    <mergeCell ref="AY373:AY374"/>
    <mergeCell ref="BB373:BB374"/>
    <mergeCell ref="AM373:AM374"/>
    <mergeCell ref="AP373:AP374"/>
    <mergeCell ref="AQ373:AQ374"/>
    <mergeCell ref="AT373:AT374"/>
    <mergeCell ref="BW373:BW374"/>
    <mergeCell ref="BW369:BW370"/>
    <mergeCell ref="BW367:BW368"/>
    <mergeCell ref="BX367:BX368"/>
    <mergeCell ref="BX371:BX372"/>
    <mergeCell ref="E375:E376"/>
    <mergeCell ref="K375:K376"/>
    <mergeCell ref="N375:N376"/>
    <mergeCell ref="O375:O376"/>
    <mergeCell ref="A375:A376"/>
    <mergeCell ref="B375:B376"/>
    <mergeCell ref="C375:C376"/>
    <mergeCell ref="D375:D376"/>
    <mergeCell ref="Z375:Z376"/>
    <mergeCell ref="AA375:AA376"/>
    <mergeCell ref="AD375:AD376"/>
    <mergeCell ref="AE375:AE376"/>
    <mergeCell ref="R375:R376"/>
    <mergeCell ref="S375:S376"/>
    <mergeCell ref="V375:V376"/>
    <mergeCell ref="W375:W376"/>
    <mergeCell ref="AP375:AP376"/>
    <mergeCell ref="AQ375:AQ376"/>
    <mergeCell ref="AT375:AT376"/>
    <mergeCell ref="AU375:AU376"/>
    <mergeCell ref="AH375:AH376"/>
    <mergeCell ref="AI375:AI376"/>
    <mergeCell ref="AL375:AL376"/>
    <mergeCell ref="AM375:AM376"/>
    <mergeCell ref="BJ375:BJ376"/>
    <mergeCell ref="BK375:BK376"/>
    <mergeCell ref="AX375:AX376"/>
    <mergeCell ref="AY375:AY376"/>
    <mergeCell ref="BB375:BB376"/>
    <mergeCell ref="BC375:BC376"/>
    <mergeCell ref="BX375:BX376"/>
    <mergeCell ref="BX369:BX370"/>
    <mergeCell ref="BK369:BK370"/>
    <mergeCell ref="BN369:BN370"/>
    <mergeCell ref="BO369:BO370"/>
    <mergeCell ref="BR369:BR370"/>
    <mergeCell ref="BX373:BX374"/>
    <mergeCell ref="BK373:BK374"/>
    <mergeCell ref="BN373:BN374"/>
    <mergeCell ref="BO373:BO374"/>
    <mergeCell ref="BR373:BR374"/>
    <mergeCell ref="BS373:BS374"/>
    <mergeCell ref="BV373:BV374"/>
    <mergeCell ref="BC373:BC374"/>
    <mergeCell ref="BF373:BF374"/>
    <mergeCell ref="BG373:BG374"/>
    <mergeCell ref="BJ373:BJ374"/>
    <mergeCell ref="BN375:BN376"/>
    <mergeCell ref="BO375:BO376"/>
    <mergeCell ref="A373:A374"/>
    <mergeCell ref="B373:B374"/>
    <mergeCell ref="C373:C374"/>
    <mergeCell ref="D373:D374"/>
    <mergeCell ref="E373:E374"/>
    <mergeCell ref="K373:K374"/>
    <mergeCell ref="N373:N374"/>
    <mergeCell ref="BF369:BF370"/>
    <mergeCell ref="BG369:BG370"/>
    <mergeCell ref="BJ369:BJ370"/>
    <mergeCell ref="AU369:AU370"/>
    <mergeCell ref="AX369:AX370"/>
    <mergeCell ref="AY369:AY370"/>
    <mergeCell ref="BB369:BB370"/>
    <mergeCell ref="BS369:BS370"/>
    <mergeCell ref="O377:O378"/>
    <mergeCell ref="R377:R378"/>
    <mergeCell ref="S377:S378"/>
    <mergeCell ref="V377:V378"/>
    <mergeCell ref="BV375:BV376"/>
    <mergeCell ref="BW375:BW376"/>
    <mergeCell ref="BR375:BR376"/>
    <mergeCell ref="BS375:BS376"/>
    <mergeCell ref="BF375:BF376"/>
    <mergeCell ref="BG375:BG376"/>
    <mergeCell ref="AE377:AE378"/>
    <mergeCell ref="AH377:AH378"/>
    <mergeCell ref="AI377:AI378"/>
    <mergeCell ref="AL377:AL378"/>
    <mergeCell ref="W377:W378"/>
    <mergeCell ref="Z377:Z378"/>
    <mergeCell ref="AA377:AA378"/>
    <mergeCell ref="AD377:AD378"/>
    <mergeCell ref="AU377:AU378"/>
    <mergeCell ref="AX377:AX378"/>
    <mergeCell ref="AY377:AY378"/>
    <mergeCell ref="BB377:BB378"/>
    <mergeCell ref="AM377:AM378"/>
    <mergeCell ref="AP377:AP378"/>
    <mergeCell ref="AQ377:AQ378"/>
    <mergeCell ref="AT377:AT378"/>
    <mergeCell ref="BW377:BW378"/>
    <mergeCell ref="BX377:BX378"/>
    <mergeCell ref="BK377:BK378"/>
    <mergeCell ref="BN377:BN378"/>
    <mergeCell ref="BO377:BO378"/>
    <mergeCell ref="BR377:BR378"/>
    <mergeCell ref="A379:A380"/>
    <mergeCell ref="B379:B380"/>
    <mergeCell ref="C379:C380"/>
    <mergeCell ref="D379:D380"/>
    <mergeCell ref="BS377:BS378"/>
    <mergeCell ref="BV377:BV378"/>
    <mergeCell ref="BC377:BC378"/>
    <mergeCell ref="BF377:BF378"/>
    <mergeCell ref="BG377:BG378"/>
    <mergeCell ref="BJ377:BJ378"/>
    <mergeCell ref="R379:R380"/>
    <mergeCell ref="S379:S380"/>
    <mergeCell ref="V379:V380"/>
    <mergeCell ref="W379:W380"/>
    <mergeCell ref="E379:E380"/>
    <mergeCell ref="K379:K380"/>
    <mergeCell ref="N379:N380"/>
    <mergeCell ref="O379:O380"/>
    <mergeCell ref="AH379:AH380"/>
    <mergeCell ref="AI379:AI380"/>
    <mergeCell ref="AL379:AL380"/>
    <mergeCell ref="AM379:AM380"/>
    <mergeCell ref="Z379:Z380"/>
    <mergeCell ref="AA379:AA380"/>
    <mergeCell ref="AD379:AD380"/>
    <mergeCell ref="AE379:AE380"/>
    <mergeCell ref="AX379:AX380"/>
    <mergeCell ref="AY379:AY380"/>
    <mergeCell ref="BB379:BB380"/>
    <mergeCell ref="BC379:BC380"/>
    <mergeCell ref="AP379:AP380"/>
    <mergeCell ref="AQ379:AQ380"/>
    <mergeCell ref="AT379:AT380"/>
    <mergeCell ref="AU379:AU380"/>
    <mergeCell ref="BN379:BN380"/>
    <mergeCell ref="BO379:BO380"/>
    <mergeCell ref="BR379:BR380"/>
    <mergeCell ref="BS379:BS380"/>
    <mergeCell ref="BF379:BF380"/>
    <mergeCell ref="BG379:BG380"/>
    <mergeCell ref="BJ379:BJ380"/>
    <mergeCell ref="BK379:BK380"/>
    <mergeCell ref="BV379:BV380"/>
    <mergeCell ref="BW379:BW380"/>
    <mergeCell ref="BX379:BX380"/>
    <mergeCell ref="A377:A378"/>
    <mergeCell ref="B377:B378"/>
    <mergeCell ref="C377:C378"/>
    <mergeCell ref="D377:D378"/>
    <mergeCell ref="E377:E378"/>
    <mergeCell ref="K377:K378"/>
    <mergeCell ref="N377:N378"/>
    <mergeCell ref="E383:E384"/>
    <mergeCell ref="K383:K384"/>
    <mergeCell ref="N383:N384"/>
    <mergeCell ref="O383:O384"/>
    <mergeCell ref="A383:A384"/>
    <mergeCell ref="B383:B384"/>
    <mergeCell ref="C383:C384"/>
    <mergeCell ref="D383:D384"/>
    <mergeCell ref="Z383:Z384"/>
    <mergeCell ref="AA383:AA384"/>
    <mergeCell ref="AD383:AD384"/>
    <mergeCell ref="AE383:AE384"/>
    <mergeCell ref="R383:R384"/>
    <mergeCell ref="S383:S384"/>
    <mergeCell ref="V383:V384"/>
    <mergeCell ref="W383:W384"/>
    <mergeCell ref="AP383:AP384"/>
    <mergeCell ref="AQ383:AQ384"/>
    <mergeCell ref="AT383:AT384"/>
    <mergeCell ref="AU383:AU384"/>
    <mergeCell ref="AH383:AH384"/>
    <mergeCell ref="AI383:AI384"/>
    <mergeCell ref="AL383:AL384"/>
    <mergeCell ref="AM383:AM384"/>
    <mergeCell ref="BJ383:BJ384"/>
    <mergeCell ref="BK383:BK384"/>
    <mergeCell ref="AX383:AX384"/>
    <mergeCell ref="AY383:AY384"/>
    <mergeCell ref="BB383:BB384"/>
    <mergeCell ref="BC383:BC384"/>
    <mergeCell ref="BX383:BX384"/>
    <mergeCell ref="A381:A382"/>
    <mergeCell ref="B381:B382"/>
    <mergeCell ref="C381:C382"/>
    <mergeCell ref="D381:D382"/>
    <mergeCell ref="E381:E382"/>
    <mergeCell ref="K381:K382"/>
    <mergeCell ref="N381:N382"/>
    <mergeCell ref="W381:W382"/>
    <mergeCell ref="Z381:Z382"/>
    <mergeCell ref="AA381:AA382"/>
    <mergeCell ref="AD381:AD382"/>
    <mergeCell ref="O381:O382"/>
    <mergeCell ref="R381:R382"/>
    <mergeCell ref="S381:S382"/>
    <mergeCell ref="V381:V382"/>
    <mergeCell ref="AM381:AM382"/>
    <mergeCell ref="AP381:AP382"/>
    <mergeCell ref="AQ381:AQ382"/>
    <mergeCell ref="AT381:AT382"/>
    <mergeCell ref="AE381:AE382"/>
    <mergeCell ref="AH381:AH382"/>
    <mergeCell ref="AI381:AI382"/>
    <mergeCell ref="AL381:AL382"/>
    <mergeCell ref="BC381:BC382"/>
    <mergeCell ref="BJ381:BJ382"/>
    <mergeCell ref="AU381:AU382"/>
    <mergeCell ref="AX381:AX382"/>
    <mergeCell ref="AY381:AY382"/>
    <mergeCell ref="BB381:BB382"/>
    <mergeCell ref="BS381:BS382"/>
    <mergeCell ref="BV381:BV382"/>
    <mergeCell ref="BN383:BN384"/>
    <mergeCell ref="BO383:BO384"/>
    <mergeCell ref="O385:O386"/>
    <mergeCell ref="R385:R386"/>
    <mergeCell ref="S385:S386"/>
    <mergeCell ref="V385:V386"/>
    <mergeCell ref="BV383:BV384"/>
    <mergeCell ref="BW383:BW384"/>
    <mergeCell ref="BR383:BR384"/>
    <mergeCell ref="BS383:BS384"/>
    <mergeCell ref="BF383:BF384"/>
    <mergeCell ref="BG383:BG384"/>
    <mergeCell ref="AE385:AE386"/>
    <mergeCell ref="AH385:AH386"/>
    <mergeCell ref="AI385:AI386"/>
    <mergeCell ref="AL385:AL386"/>
    <mergeCell ref="W385:W386"/>
    <mergeCell ref="Z385:Z386"/>
    <mergeCell ref="AA385:AA386"/>
    <mergeCell ref="AD385:AD386"/>
    <mergeCell ref="AU385:AU386"/>
    <mergeCell ref="AX385:AX386"/>
    <mergeCell ref="AY385:AY386"/>
    <mergeCell ref="BB385:BB386"/>
    <mergeCell ref="AM385:AM386"/>
    <mergeCell ref="AP385:AP386"/>
    <mergeCell ref="AQ385:AQ386"/>
    <mergeCell ref="AT385:AT386"/>
    <mergeCell ref="BW385:BW386"/>
    <mergeCell ref="BW381:BW382"/>
    <mergeCell ref="BX381:BX382"/>
    <mergeCell ref="BK381:BK382"/>
    <mergeCell ref="BN381:BN382"/>
    <mergeCell ref="BO381:BO382"/>
    <mergeCell ref="BR381:BR382"/>
    <mergeCell ref="BX385:BX386"/>
    <mergeCell ref="BK385:BK386"/>
    <mergeCell ref="BN385:BN386"/>
    <mergeCell ref="BO385:BO386"/>
    <mergeCell ref="BR385:BR386"/>
    <mergeCell ref="A387:A388"/>
    <mergeCell ref="B387:B388"/>
    <mergeCell ref="C387:C388"/>
    <mergeCell ref="D387:D388"/>
    <mergeCell ref="BS385:BS386"/>
    <mergeCell ref="BV385:BV386"/>
    <mergeCell ref="BC385:BC386"/>
    <mergeCell ref="BF385:BF386"/>
    <mergeCell ref="BG385:BG386"/>
    <mergeCell ref="BJ385:BJ386"/>
    <mergeCell ref="R387:R388"/>
    <mergeCell ref="S387:S388"/>
    <mergeCell ref="V387:V388"/>
    <mergeCell ref="W387:W388"/>
    <mergeCell ref="E387:E388"/>
    <mergeCell ref="K387:K388"/>
    <mergeCell ref="N387:N388"/>
    <mergeCell ref="O387:O388"/>
    <mergeCell ref="AH387:AH388"/>
    <mergeCell ref="AI387:AI388"/>
    <mergeCell ref="AL387:AL388"/>
    <mergeCell ref="AM387:AM388"/>
    <mergeCell ref="Z387:Z388"/>
    <mergeCell ref="AA387:AA388"/>
    <mergeCell ref="AD387:AD388"/>
    <mergeCell ref="AE387:AE388"/>
    <mergeCell ref="AX387:AX388"/>
    <mergeCell ref="AY387:AY388"/>
    <mergeCell ref="BB387:BB388"/>
    <mergeCell ref="BC387:BC388"/>
    <mergeCell ref="AP387:AP388"/>
    <mergeCell ref="AQ387:AQ388"/>
    <mergeCell ref="AT387:AT388"/>
    <mergeCell ref="AU387:AU388"/>
    <mergeCell ref="BN387:BN388"/>
    <mergeCell ref="BO387:BO388"/>
    <mergeCell ref="BR387:BR388"/>
    <mergeCell ref="BS387:BS388"/>
    <mergeCell ref="BF387:BF388"/>
    <mergeCell ref="BG387:BG388"/>
    <mergeCell ref="BJ387:BJ388"/>
    <mergeCell ref="BK387:BK388"/>
    <mergeCell ref="BV387:BV388"/>
    <mergeCell ref="BW387:BW388"/>
    <mergeCell ref="BX387:BX388"/>
    <mergeCell ref="A385:A386"/>
    <mergeCell ref="B385:B386"/>
    <mergeCell ref="C385:C386"/>
    <mergeCell ref="D385:D386"/>
    <mergeCell ref="E385:E386"/>
    <mergeCell ref="K385:K386"/>
    <mergeCell ref="N385:N386"/>
    <mergeCell ref="BF381:BF382"/>
    <mergeCell ref="BG381:BG382"/>
    <mergeCell ref="E391:E392"/>
    <mergeCell ref="K391:K392"/>
    <mergeCell ref="N391:N392"/>
    <mergeCell ref="O391:O392"/>
    <mergeCell ref="A391:A392"/>
    <mergeCell ref="B391:B392"/>
    <mergeCell ref="C391:C392"/>
    <mergeCell ref="D391:D392"/>
    <mergeCell ref="Z391:Z392"/>
    <mergeCell ref="AA391:AA392"/>
    <mergeCell ref="AD391:AD392"/>
    <mergeCell ref="AE391:AE392"/>
    <mergeCell ref="R391:R392"/>
    <mergeCell ref="S391:S392"/>
    <mergeCell ref="V391:V392"/>
    <mergeCell ref="W391:W392"/>
    <mergeCell ref="AP391:AP392"/>
    <mergeCell ref="AQ391:AQ392"/>
    <mergeCell ref="AT391:AT392"/>
    <mergeCell ref="AU391:AU392"/>
    <mergeCell ref="AH391:AH392"/>
    <mergeCell ref="AI391:AI392"/>
    <mergeCell ref="AL391:AL392"/>
    <mergeCell ref="AM391:AM392"/>
    <mergeCell ref="BJ391:BJ392"/>
    <mergeCell ref="BK391:BK392"/>
    <mergeCell ref="AX391:AX392"/>
    <mergeCell ref="AY391:AY392"/>
    <mergeCell ref="BB391:BB392"/>
    <mergeCell ref="BC391:BC392"/>
    <mergeCell ref="BX391:BX392"/>
    <mergeCell ref="A389:A390"/>
    <mergeCell ref="B389:B390"/>
    <mergeCell ref="C389:C390"/>
    <mergeCell ref="D389:D390"/>
    <mergeCell ref="E389:E390"/>
    <mergeCell ref="K389:K390"/>
    <mergeCell ref="N389:N390"/>
    <mergeCell ref="W389:W390"/>
    <mergeCell ref="Z389:Z390"/>
    <mergeCell ref="AA389:AA390"/>
    <mergeCell ref="AD389:AD390"/>
    <mergeCell ref="O389:O390"/>
    <mergeCell ref="R389:R390"/>
    <mergeCell ref="S389:S390"/>
    <mergeCell ref="V389:V390"/>
    <mergeCell ref="AM389:AM390"/>
    <mergeCell ref="AP389:AP390"/>
    <mergeCell ref="AQ389:AQ390"/>
    <mergeCell ref="AT389:AT390"/>
    <mergeCell ref="AE389:AE390"/>
    <mergeCell ref="AH389:AH390"/>
    <mergeCell ref="AI389:AI390"/>
    <mergeCell ref="AL389:AL390"/>
    <mergeCell ref="BC389:BC390"/>
    <mergeCell ref="BF389:BF390"/>
    <mergeCell ref="BG389:BG390"/>
    <mergeCell ref="BJ389:BJ390"/>
    <mergeCell ref="AU389:AU390"/>
    <mergeCell ref="AX389:AX390"/>
    <mergeCell ref="AY389:AY390"/>
    <mergeCell ref="BB389:BB390"/>
    <mergeCell ref="BS389:BS390"/>
    <mergeCell ref="BV389:BV390"/>
    <mergeCell ref="BN391:BN392"/>
    <mergeCell ref="BO391:BO392"/>
    <mergeCell ref="O393:O394"/>
    <mergeCell ref="R393:R394"/>
    <mergeCell ref="S393:S394"/>
    <mergeCell ref="V393:V394"/>
    <mergeCell ref="BV391:BV392"/>
    <mergeCell ref="BW391:BW392"/>
    <mergeCell ref="BR391:BR392"/>
    <mergeCell ref="BS391:BS392"/>
    <mergeCell ref="BF391:BF392"/>
    <mergeCell ref="BG391:BG392"/>
    <mergeCell ref="AE393:AE394"/>
    <mergeCell ref="AH393:AH394"/>
    <mergeCell ref="AI393:AI394"/>
    <mergeCell ref="AL393:AL394"/>
    <mergeCell ref="W393:W394"/>
    <mergeCell ref="Z393:Z394"/>
    <mergeCell ref="AA393:AA394"/>
    <mergeCell ref="AD393:AD394"/>
    <mergeCell ref="AU393:AU394"/>
    <mergeCell ref="AX393:AX394"/>
    <mergeCell ref="AY393:AY394"/>
    <mergeCell ref="BB393:BB394"/>
    <mergeCell ref="AM393:AM394"/>
    <mergeCell ref="AP393:AP394"/>
    <mergeCell ref="AQ393:AQ394"/>
    <mergeCell ref="AT393:AT394"/>
    <mergeCell ref="BW393:BW394"/>
    <mergeCell ref="BW389:BW390"/>
    <mergeCell ref="BX389:BX390"/>
    <mergeCell ref="BK389:BK390"/>
    <mergeCell ref="BN389:BN390"/>
    <mergeCell ref="BO389:BO390"/>
    <mergeCell ref="BR389:BR390"/>
    <mergeCell ref="BX393:BX394"/>
    <mergeCell ref="BK393:BK394"/>
    <mergeCell ref="BN393:BN394"/>
    <mergeCell ref="BO393:BO394"/>
    <mergeCell ref="BR393:BR394"/>
    <mergeCell ref="A395:A396"/>
    <mergeCell ref="B395:B396"/>
    <mergeCell ref="C395:C396"/>
    <mergeCell ref="D395:D396"/>
    <mergeCell ref="BS393:BS394"/>
    <mergeCell ref="BV393:BV394"/>
    <mergeCell ref="BC393:BC394"/>
    <mergeCell ref="BF393:BF394"/>
    <mergeCell ref="BG393:BG394"/>
    <mergeCell ref="BJ393:BJ394"/>
    <mergeCell ref="R395:R396"/>
    <mergeCell ref="S395:S396"/>
    <mergeCell ref="V395:V396"/>
    <mergeCell ref="W395:W396"/>
    <mergeCell ref="E395:E396"/>
    <mergeCell ref="K395:K396"/>
    <mergeCell ref="N395:N396"/>
    <mergeCell ref="O395:O396"/>
    <mergeCell ref="AH395:AH396"/>
    <mergeCell ref="AI395:AI396"/>
    <mergeCell ref="AL395:AL396"/>
    <mergeCell ref="AM395:AM396"/>
    <mergeCell ref="Z395:Z396"/>
    <mergeCell ref="AA395:AA396"/>
    <mergeCell ref="AD395:AD396"/>
    <mergeCell ref="AE395:AE396"/>
    <mergeCell ref="AX395:AX396"/>
    <mergeCell ref="AY395:AY396"/>
    <mergeCell ref="BB395:BB396"/>
    <mergeCell ref="BC395:BC396"/>
    <mergeCell ref="AP395:AP396"/>
    <mergeCell ref="AQ395:AQ396"/>
    <mergeCell ref="AT395:AT396"/>
    <mergeCell ref="AU395:AU396"/>
    <mergeCell ref="BN395:BN396"/>
    <mergeCell ref="BO395:BO396"/>
    <mergeCell ref="BR395:BR396"/>
    <mergeCell ref="BS395:BS396"/>
    <mergeCell ref="BF395:BF396"/>
    <mergeCell ref="BG395:BG396"/>
    <mergeCell ref="BJ395:BJ396"/>
    <mergeCell ref="BK395:BK396"/>
    <mergeCell ref="BV395:BV396"/>
    <mergeCell ref="BW395:BW396"/>
    <mergeCell ref="BX395:BX396"/>
    <mergeCell ref="A393:A394"/>
    <mergeCell ref="B393:B394"/>
    <mergeCell ref="C393:C394"/>
    <mergeCell ref="D393:D394"/>
    <mergeCell ref="E393:E394"/>
    <mergeCell ref="K393:K394"/>
    <mergeCell ref="N393:N394"/>
    <mergeCell ref="E399:E400"/>
    <mergeCell ref="K399:K400"/>
    <mergeCell ref="N399:N400"/>
    <mergeCell ref="O399:O400"/>
    <mergeCell ref="A399:A400"/>
    <mergeCell ref="B399:B400"/>
    <mergeCell ref="C399:C400"/>
    <mergeCell ref="D399:D400"/>
    <mergeCell ref="Z399:Z400"/>
    <mergeCell ref="AA399:AA400"/>
    <mergeCell ref="AD399:AD400"/>
    <mergeCell ref="AE399:AE400"/>
    <mergeCell ref="R399:R400"/>
    <mergeCell ref="S399:S400"/>
    <mergeCell ref="V399:V400"/>
    <mergeCell ref="W399:W400"/>
    <mergeCell ref="AP399:AP400"/>
    <mergeCell ref="AQ399:AQ400"/>
    <mergeCell ref="AT399:AT400"/>
    <mergeCell ref="AU399:AU400"/>
    <mergeCell ref="AH399:AH400"/>
    <mergeCell ref="AI399:AI400"/>
    <mergeCell ref="AL399:AL400"/>
    <mergeCell ref="AM399:AM400"/>
    <mergeCell ref="BJ399:BJ400"/>
    <mergeCell ref="BK399:BK400"/>
    <mergeCell ref="AX399:AX400"/>
    <mergeCell ref="AY399:AY400"/>
    <mergeCell ref="BB399:BB400"/>
    <mergeCell ref="BC399:BC400"/>
    <mergeCell ref="BX399:BX400"/>
    <mergeCell ref="A397:A398"/>
    <mergeCell ref="B397:B398"/>
    <mergeCell ref="C397:C398"/>
    <mergeCell ref="D397:D398"/>
    <mergeCell ref="E397:E398"/>
    <mergeCell ref="K397:K398"/>
    <mergeCell ref="N397:N398"/>
    <mergeCell ref="W397:W398"/>
    <mergeCell ref="Z397:Z398"/>
    <mergeCell ref="AA397:AA398"/>
    <mergeCell ref="AD397:AD398"/>
    <mergeCell ref="O397:O398"/>
    <mergeCell ref="R397:R398"/>
    <mergeCell ref="S397:S398"/>
    <mergeCell ref="V397:V398"/>
    <mergeCell ref="AM397:AM398"/>
    <mergeCell ref="AP397:AP398"/>
    <mergeCell ref="AQ397:AQ398"/>
    <mergeCell ref="AT397:AT398"/>
    <mergeCell ref="AE397:AE398"/>
    <mergeCell ref="AH397:AH398"/>
    <mergeCell ref="AI397:AI398"/>
    <mergeCell ref="AL397:AL398"/>
    <mergeCell ref="BC397:BC398"/>
    <mergeCell ref="BJ397:BJ398"/>
    <mergeCell ref="AU397:AU398"/>
    <mergeCell ref="AX397:AX398"/>
    <mergeCell ref="AY397:AY398"/>
    <mergeCell ref="BB397:BB398"/>
    <mergeCell ref="BS397:BS398"/>
    <mergeCell ref="BV397:BV398"/>
    <mergeCell ref="BN399:BN400"/>
    <mergeCell ref="BO399:BO400"/>
    <mergeCell ref="O401:O402"/>
    <mergeCell ref="R401:R402"/>
    <mergeCell ref="S401:S402"/>
    <mergeCell ref="V401:V402"/>
    <mergeCell ref="BV399:BV400"/>
    <mergeCell ref="BW399:BW400"/>
    <mergeCell ref="BR399:BR400"/>
    <mergeCell ref="BS399:BS400"/>
    <mergeCell ref="BF399:BF400"/>
    <mergeCell ref="BG399:BG400"/>
    <mergeCell ref="AE401:AE402"/>
    <mergeCell ref="AH401:AH402"/>
    <mergeCell ref="AI401:AI402"/>
    <mergeCell ref="AL401:AL402"/>
    <mergeCell ref="W401:W402"/>
    <mergeCell ref="Z401:Z402"/>
    <mergeCell ref="AA401:AA402"/>
    <mergeCell ref="AD401:AD402"/>
    <mergeCell ref="AU401:AU402"/>
    <mergeCell ref="AX401:AX402"/>
    <mergeCell ref="AY401:AY402"/>
    <mergeCell ref="BB401:BB402"/>
    <mergeCell ref="AM401:AM402"/>
    <mergeCell ref="AP401:AP402"/>
    <mergeCell ref="AQ401:AQ402"/>
    <mergeCell ref="AT401:AT402"/>
    <mergeCell ref="BW401:BW402"/>
    <mergeCell ref="BW397:BW398"/>
    <mergeCell ref="BX397:BX398"/>
    <mergeCell ref="BK397:BK398"/>
    <mergeCell ref="BN397:BN398"/>
    <mergeCell ref="BO397:BO398"/>
    <mergeCell ref="BR397:BR398"/>
    <mergeCell ref="BX401:BX402"/>
    <mergeCell ref="BK401:BK402"/>
    <mergeCell ref="BN401:BN402"/>
    <mergeCell ref="BO401:BO402"/>
    <mergeCell ref="BR401:BR402"/>
    <mergeCell ref="A403:A404"/>
    <mergeCell ref="B403:B404"/>
    <mergeCell ref="C403:C404"/>
    <mergeCell ref="D403:D404"/>
    <mergeCell ref="BS401:BS402"/>
    <mergeCell ref="BV401:BV402"/>
    <mergeCell ref="BC401:BC402"/>
    <mergeCell ref="BF401:BF402"/>
    <mergeCell ref="BG401:BG402"/>
    <mergeCell ref="BJ401:BJ402"/>
    <mergeCell ref="R403:R404"/>
    <mergeCell ref="S403:S404"/>
    <mergeCell ref="V403:V404"/>
    <mergeCell ref="W403:W404"/>
    <mergeCell ref="E403:E404"/>
    <mergeCell ref="K403:K404"/>
    <mergeCell ref="N403:N404"/>
    <mergeCell ref="O403:O404"/>
    <mergeCell ref="AH403:AH404"/>
    <mergeCell ref="AI403:AI404"/>
    <mergeCell ref="AL403:AL404"/>
    <mergeCell ref="AM403:AM404"/>
    <mergeCell ref="Z403:Z404"/>
    <mergeCell ref="AA403:AA404"/>
    <mergeCell ref="AD403:AD404"/>
    <mergeCell ref="AE403:AE404"/>
    <mergeCell ref="AX403:AX404"/>
    <mergeCell ref="AY403:AY404"/>
    <mergeCell ref="BB403:BB404"/>
    <mergeCell ref="BC403:BC404"/>
    <mergeCell ref="AP403:AP404"/>
    <mergeCell ref="AQ403:AQ404"/>
    <mergeCell ref="AT403:AT404"/>
    <mergeCell ref="AU403:AU404"/>
    <mergeCell ref="BN403:BN404"/>
    <mergeCell ref="BO403:BO404"/>
    <mergeCell ref="BR403:BR404"/>
    <mergeCell ref="BS403:BS404"/>
    <mergeCell ref="BF403:BF404"/>
    <mergeCell ref="BG403:BG404"/>
    <mergeCell ref="BJ403:BJ404"/>
    <mergeCell ref="BK403:BK404"/>
    <mergeCell ref="BV403:BV404"/>
    <mergeCell ref="BW403:BW404"/>
    <mergeCell ref="BX403:BX404"/>
    <mergeCell ref="A401:A402"/>
    <mergeCell ref="B401:B402"/>
    <mergeCell ref="C401:C402"/>
    <mergeCell ref="D401:D402"/>
    <mergeCell ref="E401:E402"/>
    <mergeCell ref="K401:K402"/>
    <mergeCell ref="N401:N402"/>
    <mergeCell ref="BF397:BF398"/>
    <mergeCell ref="BG397:BG398"/>
    <mergeCell ref="BX407:BX408"/>
    <mergeCell ref="A405:A406"/>
    <mergeCell ref="B405:B406"/>
    <mergeCell ref="C405:C406"/>
    <mergeCell ref="D405:D406"/>
    <mergeCell ref="E405:E406"/>
    <mergeCell ref="K405:K406"/>
    <mergeCell ref="N405:N406"/>
    <mergeCell ref="W405:W406"/>
    <mergeCell ref="Z405:Z406"/>
    <mergeCell ref="AA405:AA406"/>
    <mergeCell ref="AD405:AD406"/>
    <mergeCell ref="O405:O406"/>
    <mergeCell ref="R405:R406"/>
    <mergeCell ref="S405:S406"/>
    <mergeCell ref="V405:V406"/>
    <mergeCell ref="AM405:AM406"/>
    <mergeCell ref="AP405:AP406"/>
    <mergeCell ref="AQ405:AQ406"/>
    <mergeCell ref="AT405:AT406"/>
    <mergeCell ref="AE405:AE406"/>
    <mergeCell ref="AH405:AH406"/>
    <mergeCell ref="AI405:AI406"/>
    <mergeCell ref="AL405:AL406"/>
    <mergeCell ref="BC405:BC406"/>
    <mergeCell ref="BF405:BF406"/>
    <mergeCell ref="BG405:BG406"/>
    <mergeCell ref="BJ405:BJ406"/>
    <mergeCell ref="AU405:AU406"/>
    <mergeCell ref="AX405:AX406"/>
    <mergeCell ref="AY405:AY406"/>
    <mergeCell ref="BB405:BB406"/>
    <mergeCell ref="BS405:BS406"/>
    <mergeCell ref="BV405:BV406"/>
    <mergeCell ref="BN407:BN408"/>
    <mergeCell ref="BO407:BO408"/>
    <mergeCell ref="BV407:BV408"/>
    <mergeCell ref="BW407:BW408"/>
    <mergeCell ref="BR407:BR408"/>
    <mergeCell ref="BS407:BS408"/>
    <mergeCell ref="BF407:BF408"/>
    <mergeCell ref="BG407:BG408"/>
    <mergeCell ref="BW405:BW406"/>
    <mergeCell ref="BX405:BX406"/>
    <mergeCell ref="BK405:BK406"/>
    <mergeCell ref="BN405:BN406"/>
    <mergeCell ref="BO405:BO406"/>
    <mergeCell ref="BR405:BR406"/>
    <mergeCell ref="A409:A410"/>
    <mergeCell ref="B409:B410"/>
    <mergeCell ref="C409:C410"/>
    <mergeCell ref="D409:D410"/>
    <mergeCell ref="R409:R410"/>
    <mergeCell ref="S409:S410"/>
    <mergeCell ref="V409:V410"/>
    <mergeCell ref="W409:W410"/>
    <mergeCell ref="E409:E410"/>
    <mergeCell ref="K409:K410"/>
    <mergeCell ref="N409:N410"/>
    <mergeCell ref="O409:O410"/>
    <mergeCell ref="AH409:AH410"/>
    <mergeCell ref="AI409:AI410"/>
    <mergeCell ref="AL409:AL410"/>
    <mergeCell ref="AM409:AM410"/>
    <mergeCell ref="Z409:Z410"/>
    <mergeCell ref="AA409:AA410"/>
    <mergeCell ref="AD409:AD410"/>
    <mergeCell ref="AE409:AE410"/>
    <mergeCell ref="AX409:AX410"/>
    <mergeCell ref="AY409:AY410"/>
    <mergeCell ref="BB409:BB410"/>
    <mergeCell ref="BC409:BC410"/>
    <mergeCell ref="AP409:AP410"/>
    <mergeCell ref="AQ409:AQ410"/>
    <mergeCell ref="AT409:AT410"/>
    <mergeCell ref="AU409:AU410"/>
    <mergeCell ref="BN409:BN410"/>
    <mergeCell ref="BO409:BO410"/>
    <mergeCell ref="BR409:BR410"/>
    <mergeCell ref="AE407:AE408"/>
    <mergeCell ref="R407:R408"/>
    <mergeCell ref="S407:S408"/>
    <mergeCell ref="V407:V408"/>
    <mergeCell ref="W407:W408"/>
    <mergeCell ref="AP407:AP408"/>
    <mergeCell ref="AQ407:AQ408"/>
    <mergeCell ref="AT407:AT408"/>
    <mergeCell ref="AU407:AU408"/>
    <mergeCell ref="AH407:AH408"/>
    <mergeCell ref="AI407:AI408"/>
    <mergeCell ref="AL407:AL408"/>
    <mergeCell ref="AM407:AM408"/>
    <mergeCell ref="BJ407:BJ408"/>
    <mergeCell ref="BK407:BK408"/>
    <mergeCell ref="AX407:AX408"/>
    <mergeCell ref="AY407:AY408"/>
    <mergeCell ref="BB407:BB408"/>
    <mergeCell ref="BC407:BC408"/>
    <mergeCell ref="BS409:BS410"/>
    <mergeCell ref="BF409:BF410"/>
    <mergeCell ref="BG409:BG410"/>
    <mergeCell ref="BJ409:BJ410"/>
    <mergeCell ref="BK409:BK410"/>
    <mergeCell ref="BV409:BV410"/>
    <mergeCell ref="BW409:BW410"/>
    <mergeCell ref="BX409:BX410"/>
    <mergeCell ref="E407:E408"/>
    <mergeCell ref="K407:K408"/>
    <mergeCell ref="N407:N408"/>
    <mergeCell ref="O407:O408"/>
    <mergeCell ref="A407:A408"/>
    <mergeCell ref="B407:B408"/>
    <mergeCell ref="C407:C408"/>
    <mergeCell ref="D407:D408"/>
    <mergeCell ref="Z407:Z408"/>
    <mergeCell ref="AA407:AA408"/>
    <mergeCell ref="AD407:AD408"/>
    <mergeCell ref="E413:E414"/>
    <mergeCell ref="K413:K414"/>
    <mergeCell ref="N413:N414"/>
    <mergeCell ref="O413:O414"/>
    <mergeCell ref="A413:A414"/>
    <mergeCell ref="B413:B414"/>
    <mergeCell ref="C413:C414"/>
    <mergeCell ref="D413:D414"/>
    <mergeCell ref="Z413:Z414"/>
    <mergeCell ref="AA413:AA414"/>
    <mergeCell ref="AD413:AD414"/>
    <mergeCell ref="AE413:AE414"/>
    <mergeCell ref="R413:R414"/>
    <mergeCell ref="S413:S414"/>
    <mergeCell ref="V413:V414"/>
    <mergeCell ref="W413:W414"/>
    <mergeCell ref="AP413:AP414"/>
    <mergeCell ref="AQ413:AQ414"/>
    <mergeCell ref="AT413:AT414"/>
    <mergeCell ref="AU413:AU414"/>
    <mergeCell ref="AH413:AH414"/>
    <mergeCell ref="AI413:AI414"/>
    <mergeCell ref="AL413:AL414"/>
    <mergeCell ref="AM413:AM414"/>
    <mergeCell ref="BJ413:BJ414"/>
    <mergeCell ref="BK413:BK414"/>
    <mergeCell ref="AX413:AX414"/>
    <mergeCell ref="AY413:AY414"/>
    <mergeCell ref="BB413:BB414"/>
    <mergeCell ref="BC413:BC414"/>
    <mergeCell ref="BX413:BX414"/>
    <mergeCell ref="A411:A412"/>
    <mergeCell ref="B411:B412"/>
    <mergeCell ref="C411:C412"/>
    <mergeCell ref="D411:D412"/>
    <mergeCell ref="E411:E412"/>
    <mergeCell ref="K411:K412"/>
    <mergeCell ref="N411:N412"/>
    <mergeCell ref="W411:W412"/>
    <mergeCell ref="Z411:Z412"/>
    <mergeCell ref="AA411:AA412"/>
    <mergeCell ref="AD411:AD412"/>
    <mergeCell ref="O411:O412"/>
    <mergeCell ref="R411:R412"/>
    <mergeCell ref="S411:S412"/>
    <mergeCell ref="AI411:AI412"/>
    <mergeCell ref="AL411:AL412"/>
    <mergeCell ref="BC411:BC412"/>
    <mergeCell ref="BJ411:BJ412"/>
    <mergeCell ref="AU411:AU412"/>
    <mergeCell ref="AX411:AX412"/>
    <mergeCell ref="AY411:AY412"/>
    <mergeCell ref="BB411:BB412"/>
    <mergeCell ref="BS411:BS412"/>
    <mergeCell ref="BV411:BV412"/>
    <mergeCell ref="BN413:BN414"/>
    <mergeCell ref="BO413:BO414"/>
    <mergeCell ref="BV413:BV414"/>
    <mergeCell ref="BW413:BW414"/>
    <mergeCell ref="BR413:BR414"/>
    <mergeCell ref="BS413:BS414"/>
    <mergeCell ref="BF413:BF414"/>
    <mergeCell ref="BG413:BG414"/>
    <mergeCell ref="AE415:AE416"/>
    <mergeCell ref="AH415:AH416"/>
    <mergeCell ref="AI415:AI416"/>
    <mergeCell ref="AL415:AL416"/>
    <mergeCell ref="W415:W416"/>
    <mergeCell ref="Z415:Z416"/>
    <mergeCell ref="AA415:AA416"/>
    <mergeCell ref="AD415:AD416"/>
    <mergeCell ref="AU415:AU416"/>
    <mergeCell ref="AX415:AX416"/>
    <mergeCell ref="AY415:AY416"/>
    <mergeCell ref="BB415:BB416"/>
    <mergeCell ref="AM415:AM416"/>
    <mergeCell ref="AP415:AP416"/>
    <mergeCell ref="AQ415:AQ416"/>
    <mergeCell ref="AT415:AT416"/>
    <mergeCell ref="BW415:BW416"/>
    <mergeCell ref="BW411:BW412"/>
    <mergeCell ref="BX411:BX412"/>
    <mergeCell ref="BK411:BK412"/>
    <mergeCell ref="BN411:BN412"/>
    <mergeCell ref="BO411:BO412"/>
    <mergeCell ref="BR411:BR412"/>
    <mergeCell ref="BX415:BX416"/>
    <mergeCell ref="BK415:BK416"/>
    <mergeCell ref="BN415:BN416"/>
    <mergeCell ref="BO415:BO416"/>
    <mergeCell ref="BR415:BR416"/>
    <mergeCell ref="A417:A418"/>
    <mergeCell ref="B417:B418"/>
    <mergeCell ref="C417:C418"/>
    <mergeCell ref="D417:D418"/>
    <mergeCell ref="BS415:BS416"/>
    <mergeCell ref="BV415:BV416"/>
    <mergeCell ref="BC415:BC416"/>
    <mergeCell ref="BF415:BF416"/>
    <mergeCell ref="BG415:BG416"/>
    <mergeCell ref="BJ415:BJ416"/>
    <mergeCell ref="R417:R418"/>
    <mergeCell ref="S417:S418"/>
    <mergeCell ref="V417:V418"/>
    <mergeCell ref="W417:W418"/>
    <mergeCell ref="E417:E418"/>
    <mergeCell ref="K417:K418"/>
    <mergeCell ref="N417:N418"/>
    <mergeCell ref="O417:O418"/>
    <mergeCell ref="AH417:AH418"/>
    <mergeCell ref="AI417:AI418"/>
    <mergeCell ref="AL417:AL418"/>
    <mergeCell ref="AM417:AM418"/>
    <mergeCell ref="Z417:Z418"/>
    <mergeCell ref="AA417:AA418"/>
    <mergeCell ref="AD417:AD418"/>
    <mergeCell ref="AE417:AE418"/>
    <mergeCell ref="AX417:AX418"/>
    <mergeCell ref="AY417:AY418"/>
    <mergeCell ref="BB417:BB418"/>
    <mergeCell ref="BC417:BC418"/>
    <mergeCell ref="AP417:AP418"/>
    <mergeCell ref="AQ417:AQ418"/>
    <mergeCell ref="AT417:AT418"/>
    <mergeCell ref="AU417:AU418"/>
    <mergeCell ref="BN417:BN418"/>
    <mergeCell ref="BO417:BO418"/>
    <mergeCell ref="BR417:BR418"/>
    <mergeCell ref="BS417:BS418"/>
    <mergeCell ref="BF417:BF418"/>
    <mergeCell ref="BG417:BG418"/>
    <mergeCell ref="BJ417:BJ418"/>
    <mergeCell ref="BK417:BK418"/>
    <mergeCell ref="BV417:BV418"/>
    <mergeCell ref="O415:O416"/>
    <mergeCell ref="R415:R416"/>
    <mergeCell ref="S415:S416"/>
    <mergeCell ref="V415:V416"/>
    <mergeCell ref="BW417:BW418"/>
    <mergeCell ref="BX417:BX418"/>
    <mergeCell ref="A415:A416"/>
    <mergeCell ref="B415:B416"/>
    <mergeCell ref="C415:C416"/>
    <mergeCell ref="D415:D416"/>
    <mergeCell ref="E415:E416"/>
    <mergeCell ref="K415:K416"/>
    <mergeCell ref="N415:N416"/>
    <mergeCell ref="BF411:BF412"/>
    <mergeCell ref="BG411:BG412"/>
    <mergeCell ref="B423:B424"/>
    <mergeCell ref="B421:B422"/>
    <mergeCell ref="B427:B428"/>
    <mergeCell ref="B425:B426"/>
    <mergeCell ref="E421:E422"/>
    <mergeCell ref="K421:K422"/>
    <mergeCell ref="N421:N422"/>
    <mergeCell ref="O421:O422"/>
    <mergeCell ref="A421:A422"/>
    <mergeCell ref="C421:C422"/>
    <mergeCell ref="D421:D422"/>
    <mergeCell ref="Z421:Z422"/>
    <mergeCell ref="AA421:AA422"/>
    <mergeCell ref="AD421:AD422"/>
    <mergeCell ref="AE421:AE422"/>
    <mergeCell ref="R421:R422"/>
    <mergeCell ref="S421:S422"/>
    <mergeCell ref="V421:V422"/>
    <mergeCell ref="W421:W422"/>
    <mergeCell ref="AP421:AP422"/>
    <mergeCell ref="AQ421:AQ422"/>
    <mergeCell ref="AT421:AT422"/>
    <mergeCell ref="AU421:AU422"/>
    <mergeCell ref="AH421:AH422"/>
    <mergeCell ref="AI421:AI422"/>
    <mergeCell ref="AL421:AL422"/>
    <mergeCell ref="AM421:AM422"/>
    <mergeCell ref="BJ421:BJ422"/>
    <mergeCell ref="BK421:BK422"/>
    <mergeCell ref="AX421:AX422"/>
    <mergeCell ref="AY421:AY422"/>
    <mergeCell ref="BB421:BB422"/>
    <mergeCell ref="BC421:BC422"/>
    <mergeCell ref="O423:O424"/>
    <mergeCell ref="R423:R424"/>
    <mergeCell ref="S423:S424"/>
    <mergeCell ref="V423:V424"/>
    <mergeCell ref="AE423:AE424"/>
    <mergeCell ref="AH423:AH424"/>
    <mergeCell ref="AI423:AI424"/>
    <mergeCell ref="AL423:AL424"/>
    <mergeCell ref="W423:W424"/>
    <mergeCell ref="Z423:Z424"/>
    <mergeCell ref="AA423:AA424"/>
    <mergeCell ref="AD423:AD424"/>
    <mergeCell ref="AU423:AU424"/>
    <mergeCell ref="AX423:AX424"/>
    <mergeCell ref="AY423:AY424"/>
    <mergeCell ref="BB423:BB424"/>
    <mergeCell ref="AM423:AM424"/>
    <mergeCell ref="AP423:AP424"/>
    <mergeCell ref="AQ423:AQ424"/>
    <mergeCell ref="AT423:AT424"/>
    <mergeCell ref="V411:V412"/>
    <mergeCell ref="AM411:AM412"/>
    <mergeCell ref="AP411:AP412"/>
    <mergeCell ref="AQ411:AQ412"/>
    <mergeCell ref="AT411:AT412"/>
    <mergeCell ref="AE411:AE412"/>
    <mergeCell ref="AH411:AH412"/>
    <mergeCell ref="BX421:BX422"/>
    <mergeCell ref="A419:A420"/>
    <mergeCell ref="B419:B420"/>
    <mergeCell ref="C419:C420"/>
    <mergeCell ref="D419:D420"/>
    <mergeCell ref="E419:E420"/>
    <mergeCell ref="K419:K420"/>
    <mergeCell ref="N419:N420"/>
    <mergeCell ref="W419:W420"/>
    <mergeCell ref="Z419:Z420"/>
    <mergeCell ref="AA419:AA420"/>
    <mergeCell ref="AD419:AD420"/>
    <mergeCell ref="O419:O420"/>
    <mergeCell ref="R419:R420"/>
    <mergeCell ref="S419:S420"/>
    <mergeCell ref="V419:V420"/>
    <mergeCell ref="AM419:AM420"/>
    <mergeCell ref="AP419:AP420"/>
    <mergeCell ref="AQ419:AQ420"/>
    <mergeCell ref="AT419:AT420"/>
    <mergeCell ref="AE419:AE420"/>
    <mergeCell ref="AH419:AH420"/>
    <mergeCell ref="AI419:AI420"/>
    <mergeCell ref="AL419:AL420"/>
    <mergeCell ref="BC419:BC420"/>
    <mergeCell ref="BJ419:BJ420"/>
    <mergeCell ref="AU419:AU420"/>
    <mergeCell ref="AX419:AX420"/>
    <mergeCell ref="AY419:AY420"/>
    <mergeCell ref="BB419:BB420"/>
    <mergeCell ref="BS419:BS420"/>
    <mergeCell ref="BV419:BV420"/>
    <mergeCell ref="BN421:BN422"/>
    <mergeCell ref="BO421:BO422"/>
    <mergeCell ref="BV421:BV422"/>
    <mergeCell ref="BW421:BW422"/>
    <mergeCell ref="BR421:BR422"/>
    <mergeCell ref="BS421:BS422"/>
    <mergeCell ref="BF421:BF422"/>
    <mergeCell ref="BG421:BG422"/>
    <mergeCell ref="BW423:BW424"/>
    <mergeCell ref="BW419:BW420"/>
    <mergeCell ref="BX419:BX420"/>
    <mergeCell ref="BK419:BK420"/>
    <mergeCell ref="BN419:BN420"/>
    <mergeCell ref="BO419:BO420"/>
    <mergeCell ref="BR419:BR420"/>
    <mergeCell ref="BX423:BX424"/>
    <mergeCell ref="BK423:BK424"/>
    <mergeCell ref="BN423:BN424"/>
    <mergeCell ref="BO423:BO424"/>
    <mergeCell ref="BR423:BR424"/>
    <mergeCell ref="A425:A426"/>
    <mergeCell ref="C425:C426"/>
    <mergeCell ref="D425:D426"/>
    <mergeCell ref="BS423:BS424"/>
    <mergeCell ref="BV423:BV424"/>
    <mergeCell ref="BC423:BC424"/>
    <mergeCell ref="BF423:BF424"/>
    <mergeCell ref="BG423:BG424"/>
    <mergeCell ref="BJ423:BJ424"/>
    <mergeCell ref="R425:R426"/>
    <mergeCell ref="S425:S426"/>
    <mergeCell ref="V425:V426"/>
    <mergeCell ref="W425:W426"/>
    <mergeCell ref="E425:E426"/>
    <mergeCell ref="K425:K426"/>
    <mergeCell ref="N425:N426"/>
    <mergeCell ref="O425:O426"/>
    <mergeCell ref="AH425:AH426"/>
    <mergeCell ref="AI425:AI426"/>
    <mergeCell ref="AL425:AL426"/>
    <mergeCell ref="AM425:AM426"/>
    <mergeCell ref="Z425:Z426"/>
    <mergeCell ref="AA425:AA426"/>
    <mergeCell ref="AD425:AD426"/>
    <mergeCell ref="AE425:AE426"/>
    <mergeCell ref="AX425:AX426"/>
    <mergeCell ref="AY425:AY426"/>
    <mergeCell ref="BB425:BB426"/>
    <mergeCell ref="BC425:BC426"/>
    <mergeCell ref="AP425:AP426"/>
    <mergeCell ref="AQ425:AQ426"/>
    <mergeCell ref="AT425:AT426"/>
    <mergeCell ref="AU425:AU426"/>
    <mergeCell ref="BN425:BN426"/>
    <mergeCell ref="BO425:BO426"/>
    <mergeCell ref="BR425:BR426"/>
    <mergeCell ref="BS425:BS426"/>
    <mergeCell ref="BF425:BF426"/>
    <mergeCell ref="BG425:BG426"/>
    <mergeCell ref="BJ425:BJ426"/>
    <mergeCell ref="BK425:BK426"/>
    <mergeCell ref="BV425:BV426"/>
    <mergeCell ref="BW425:BW426"/>
    <mergeCell ref="BX425:BX426"/>
    <mergeCell ref="A423:A424"/>
    <mergeCell ref="C423:C424"/>
    <mergeCell ref="D423:D424"/>
    <mergeCell ref="E423:E424"/>
    <mergeCell ref="K423:K424"/>
    <mergeCell ref="N423:N424"/>
    <mergeCell ref="BF419:BF420"/>
    <mergeCell ref="BG419:BG420"/>
    <mergeCell ref="E429:E430"/>
    <mergeCell ref="K429:K430"/>
    <mergeCell ref="N429:N430"/>
    <mergeCell ref="O429:O430"/>
    <mergeCell ref="A429:A430"/>
    <mergeCell ref="B429:B430"/>
    <mergeCell ref="C429:C430"/>
    <mergeCell ref="D429:D430"/>
    <mergeCell ref="Z429:Z430"/>
    <mergeCell ref="AA429:AA430"/>
    <mergeCell ref="AD429:AD430"/>
    <mergeCell ref="AE429:AE430"/>
    <mergeCell ref="R429:R430"/>
    <mergeCell ref="S429:S430"/>
    <mergeCell ref="V429:V430"/>
    <mergeCell ref="W429:W430"/>
    <mergeCell ref="AP429:AP430"/>
    <mergeCell ref="AQ429:AQ430"/>
    <mergeCell ref="AT429:AT430"/>
    <mergeCell ref="AU429:AU430"/>
    <mergeCell ref="AH429:AH430"/>
    <mergeCell ref="AI429:AI430"/>
    <mergeCell ref="AL429:AL430"/>
    <mergeCell ref="AM429:AM430"/>
    <mergeCell ref="BJ429:BJ430"/>
    <mergeCell ref="BK429:BK430"/>
    <mergeCell ref="AX429:AX430"/>
    <mergeCell ref="AY429:AY430"/>
    <mergeCell ref="BB429:BB430"/>
    <mergeCell ref="BC429:BC430"/>
    <mergeCell ref="BX429:BX430"/>
    <mergeCell ref="A427:A428"/>
    <mergeCell ref="C427:C428"/>
    <mergeCell ref="D427:D428"/>
    <mergeCell ref="E427:E428"/>
    <mergeCell ref="K427:K428"/>
    <mergeCell ref="N427:N428"/>
    <mergeCell ref="W427:W428"/>
    <mergeCell ref="Z427:Z428"/>
    <mergeCell ref="AA427:AA428"/>
    <mergeCell ref="AD427:AD428"/>
    <mergeCell ref="O427:O428"/>
    <mergeCell ref="R427:R428"/>
    <mergeCell ref="S427:S428"/>
    <mergeCell ref="V427:V428"/>
    <mergeCell ref="AM427:AM428"/>
    <mergeCell ref="AP427:AP428"/>
    <mergeCell ref="AQ427:AQ428"/>
    <mergeCell ref="AT427:AT428"/>
    <mergeCell ref="AE427:AE428"/>
    <mergeCell ref="AH427:AH428"/>
    <mergeCell ref="AI427:AI428"/>
    <mergeCell ref="AL427:AL428"/>
    <mergeCell ref="BC427:BC428"/>
    <mergeCell ref="BF427:BF428"/>
    <mergeCell ref="BG427:BG428"/>
    <mergeCell ref="BJ427:BJ428"/>
    <mergeCell ref="AU427:AU428"/>
    <mergeCell ref="AX427:AX428"/>
    <mergeCell ref="AY427:AY428"/>
    <mergeCell ref="BB427:BB428"/>
    <mergeCell ref="BS427:BS428"/>
    <mergeCell ref="BV427:BV428"/>
    <mergeCell ref="BN429:BN430"/>
    <mergeCell ref="BO429:BO430"/>
    <mergeCell ref="O431:O432"/>
    <mergeCell ref="R431:R432"/>
    <mergeCell ref="S431:S432"/>
    <mergeCell ref="V431:V432"/>
    <mergeCell ref="BV429:BV430"/>
    <mergeCell ref="BW429:BW430"/>
    <mergeCell ref="BR429:BR430"/>
    <mergeCell ref="BS429:BS430"/>
    <mergeCell ref="BF429:BF430"/>
    <mergeCell ref="BG429:BG430"/>
    <mergeCell ref="AE431:AE432"/>
    <mergeCell ref="AH431:AH432"/>
    <mergeCell ref="AI431:AI432"/>
    <mergeCell ref="AL431:AL432"/>
    <mergeCell ref="W431:W432"/>
    <mergeCell ref="Z431:Z432"/>
    <mergeCell ref="AA431:AA432"/>
    <mergeCell ref="AD431:AD432"/>
    <mergeCell ref="AU431:AU432"/>
    <mergeCell ref="AX431:AX432"/>
    <mergeCell ref="AY431:AY432"/>
    <mergeCell ref="BB431:BB432"/>
    <mergeCell ref="AM431:AM432"/>
    <mergeCell ref="AP431:AP432"/>
    <mergeCell ref="AQ431:AQ432"/>
    <mergeCell ref="AT431:AT432"/>
    <mergeCell ref="BW431:BW432"/>
    <mergeCell ref="BW427:BW428"/>
    <mergeCell ref="BX427:BX428"/>
    <mergeCell ref="BK427:BK428"/>
    <mergeCell ref="BN427:BN428"/>
    <mergeCell ref="BO427:BO428"/>
    <mergeCell ref="BR427:BR428"/>
    <mergeCell ref="BX431:BX432"/>
    <mergeCell ref="BK431:BK432"/>
    <mergeCell ref="BN431:BN432"/>
    <mergeCell ref="BO431:BO432"/>
    <mergeCell ref="BR431:BR432"/>
    <mergeCell ref="A433:A434"/>
    <mergeCell ref="B433:B434"/>
    <mergeCell ref="C433:C434"/>
    <mergeCell ref="D433:D434"/>
    <mergeCell ref="BS431:BS432"/>
    <mergeCell ref="BV431:BV432"/>
    <mergeCell ref="BC431:BC432"/>
    <mergeCell ref="BF431:BF432"/>
    <mergeCell ref="BG431:BG432"/>
    <mergeCell ref="BJ431:BJ432"/>
    <mergeCell ref="R433:R434"/>
    <mergeCell ref="S433:S434"/>
    <mergeCell ref="V433:V434"/>
    <mergeCell ref="W433:W434"/>
    <mergeCell ref="E433:E434"/>
    <mergeCell ref="K433:K434"/>
    <mergeCell ref="N433:N434"/>
    <mergeCell ref="O433:O434"/>
    <mergeCell ref="AH433:AH434"/>
    <mergeCell ref="AI433:AI434"/>
    <mergeCell ref="AL433:AL434"/>
    <mergeCell ref="AM433:AM434"/>
    <mergeCell ref="Z433:Z434"/>
    <mergeCell ref="AA433:AA434"/>
    <mergeCell ref="AD433:AD434"/>
    <mergeCell ref="AE433:AE434"/>
    <mergeCell ref="AX433:AX434"/>
    <mergeCell ref="AY433:AY434"/>
    <mergeCell ref="BB433:BB434"/>
    <mergeCell ref="BC433:BC434"/>
    <mergeCell ref="AP433:AP434"/>
    <mergeCell ref="AQ433:AQ434"/>
    <mergeCell ref="AT433:AT434"/>
    <mergeCell ref="AU433:AU434"/>
    <mergeCell ref="BN433:BN434"/>
    <mergeCell ref="BO433:BO434"/>
    <mergeCell ref="BR433:BR434"/>
    <mergeCell ref="BS433:BS434"/>
    <mergeCell ref="BF433:BF434"/>
    <mergeCell ref="BG433:BG434"/>
    <mergeCell ref="BJ433:BJ434"/>
    <mergeCell ref="BK433:BK434"/>
    <mergeCell ref="BV433:BV434"/>
    <mergeCell ref="BW433:BW434"/>
    <mergeCell ref="BX433:BX434"/>
    <mergeCell ref="A431:A432"/>
    <mergeCell ref="B431:B432"/>
    <mergeCell ref="C431:C432"/>
    <mergeCell ref="D431:D432"/>
    <mergeCell ref="E431:E432"/>
    <mergeCell ref="K431:K432"/>
    <mergeCell ref="N431:N432"/>
    <mergeCell ref="E437:E438"/>
    <mergeCell ref="K437:K438"/>
    <mergeCell ref="N437:N438"/>
    <mergeCell ref="O437:O438"/>
    <mergeCell ref="A437:A438"/>
    <mergeCell ref="B437:B438"/>
    <mergeCell ref="C437:C438"/>
    <mergeCell ref="D437:D438"/>
    <mergeCell ref="Z437:Z438"/>
    <mergeCell ref="AA437:AA438"/>
    <mergeCell ref="AD437:AD438"/>
    <mergeCell ref="AE437:AE438"/>
    <mergeCell ref="R437:R438"/>
    <mergeCell ref="S437:S438"/>
    <mergeCell ref="V437:V438"/>
    <mergeCell ref="W437:W438"/>
    <mergeCell ref="AP437:AP438"/>
    <mergeCell ref="AQ437:AQ438"/>
    <mergeCell ref="AT437:AT438"/>
    <mergeCell ref="AU437:AU438"/>
    <mergeCell ref="AH437:AH438"/>
    <mergeCell ref="AI437:AI438"/>
    <mergeCell ref="AL437:AL438"/>
    <mergeCell ref="AM437:AM438"/>
    <mergeCell ref="BJ437:BJ438"/>
    <mergeCell ref="BK437:BK438"/>
    <mergeCell ref="AX437:AX438"/>
    <mergeCell ref="AY437:AY438"/>
    <mergeCell ref="BB437:BB438"/>
    <mergeCell ref="BC437:BC438"/>
    <mergeCell ref="BX437:BX438"/>
    <mergeCell ref="A435:A436"/>
    <mergeCell ref="B435:B436"/>
    <mergeCell ref="C435:C436"/>
    <mergeCell ref="D435:D436"/>
    <mergeCell ref="E435:E436"/>
    <mergeCell ref="K435:K436"/>
    <mergeCell ref="N435:N436"/>
    <mergeCell ref="W435:W436"/>
    <mergeCell ref="Z435:Z436"/>
    <mergeCell ref="AA435:AA436"/>
    <mergeCell ref="AD435:AD436"/>
    <mergeCell ref="O435:O436"/>
    <mergeCell ref="R435:R436"/>
    <mergeCell ref="S435:S436"/>
    <mergeCell ref="V435:V436"/>
    <mergeCell ref="AM435:AM436"/>
    <mergeCell ref="AP435:AP436"/>
    <mergeCell ref="AQ435:AQ436"/>
    <mergeCell ref="AT435:AT436"/>
    <mergeCell ref="AE435:AE436"/>
    <mergeCell ref="AH435:AH436"/>
    <mergeCell ref="AI435:AI436"/>
    <mergeCell ref="AL435:AL436"/>
    <mergeCell ref="BC435:BC436"/>
    <mergeCell ref="BW441:BW442"/>
    <mergeCell ref="BX441:BX442"/>
    <mergeCell ref="A439:A440"/>
    <mergeCell ref="B439:B440"/>
    <mergeCell ref="C439:C440"/>
    <mergeCell ref="D439:D440"/>
    <mergeCell ref="E439:E440"/>
    <mergeCell ref="K439:K440"/>
    <mergeCell ref="N439:N440"/>
    <mergeCell ref="BF435:BF436"/>
    <mergeCell ref="BG435:BG436"/>
    <mergeCell ref="BJ435:BJ436"/>
    <mergeCell ref="AU435:AU436"/>
    <mergeCell ref="AX435:AX436"/>
    <mergeCell ref="AY435:AY436"/>
    <mergeCell ref="BB435:BB436"/>
    <mergeCell ref="BS435:BS436"/>
    <mergeCell ref="BV435:BV436"/>
    <mergeCell ref="BN437:BN438"/>
    <mergeCell ref="BO437:BO438"/>
    <mergeCell ref="O439:O440"/>
    <mergeCell ref="R439:R440"/>
    <mergeCell ref="S439:S440"/>
    <mergeCell ref="V439:V440"/>
    <mergeCell ref="BV437:BV438"/>
    <mergeCell ref="BW437:BW438"/>
    <mergeCell ref="BR437:BR438"/>
    <mergeCell ref="BS437:BS438"/>
    <mergeCell ref="BF437:BF438"/>
    <mergeCell ref="BG437:BG438"/>
    <mergeCell ref="AE439:AE440"/>
    <mergeCell ref="AH439:AH440"/>
    <mergeCell ref="AI439:AI440"/>
    <mergeCell ref="AL439:AL440"/>
    <mergeCell ref="W439:W440"/>
    <mergeCell ref="Z439:Z440"/>
    <mergeCell ref="AA439:AA440"/>
    <mergeCell ref="AD439:AD440"/>
    <mergeCell ref="AU439:AU440"/>
    <mergeCell ref="AX439:AX440"/>
    <mergeCell ref="AY439:AY440"/>
    <mergeCell ref="BB439:BB440"/>
    <mergeCell ref="AM439:AM440"/>
    <mergeCell ref="AP439:AP440"/>
    <mergeCell ref="AQ439:AQ440"/>
    <mergeCell ref="AT439:AT440"/>
    <mergeCell ref="BW439:BW440"/>
    <mergeCell ref="BW435:BW436"/>
    <mergeCell ref="AL443:AL444"/>
    <mergeCell ref="BC443:BC444"/>
    <mergeCell ref="BF443:BF444"/>
    <mergeCell ref="BG443:BG444"/>
    <mergeCell ref="BJ443:BJ444"/>
    <mergeCell ref="AU443:AU444"/>
    <mergeCell ref="AX443:AX444"/>
    <mergeCell ref="AY443:AY444"/>
    <mergeCell ref="BB443:BB444"/>
    <mergeCell ref="BS443:BS444"/>
    <mergeCell ref="BV443:BV444"/>
    <mergeCell ref="BX435:BX436"/>
    <mergeCell ref="BK435:BK436"/>
    <mergeCell ref="BN435:BN436"/>
    <mergeCell ref="BO435:BO436"/>
    <mergeCell ref="BR435:BR436"/>
    <mergeCell ref="BX439:BX440"/>
    <mergeCell ref="BK439:BK440"/>
    <mergeCell ref="BN439:BN440"/>
    <mergeCell ref="BO439:BO440"/>
    <mergeCell ref="BR439:BR440"/>
    <mergeCell ref="A441:A442"/>
    <mergeCell ref="B441:B442"/>
    <mergeCell ref="C441:C442"/>
    <mergeCell ref="D441:D442"/>
    <mergeCell ref="BS439:BS440"/>
    <mergeCell ref="BV439:BV440"/>
    <mergeCell ref="BC439:BC440"/>
    <mergeCell ref="BF439:BF440"/>
    <mergeCell ref="BG439:BG440"/>
    <mergeCell ref="BJ439:BJ440"/>
    <mergeCell ref="R441:R442"/>
    <mergeCell ref="S441:S442"/>
    <mergeCell ref="V441:V442"/>
    <mergeCell ref="W441:W442"/>
    <mergeCell ref="E441:E442"/>
    <mergeCell ref="K441:K442"/>
    <mergeCell ref="N441:N442"/>
    <mergeCell ref="O441:O442"/>
    <mergeCell ref="AH441:AH442"/>
    <mergeCell ref="AI441:AI442"/>
    <mergeCell ref="AL441:AL442"/>
    <mergeCell ref="AM441:AM442"/>
    <mergeCell ref="Z441:Z442"/>
    <mergeCell ref="AA441:AA442"/>
    <mergeCell ref="AD441:AD442"/>
    <mergeCell ref="AE441:AE442"/>
    <mergeCell ref="AX441:AX442"/>
    <mergeCell ref="AY441:AY442"/>
    <mergeCell ref="BB441:BB442"/>
    <mergeCell ref="BC441:BC442"/>
    <mergeCell ref="AP441:AP442"/>
    <mergeCell ref="AQ441:AQ442"/>
    <mergeCell ref="AT441:AT442"/>
    <mergeCell ref="AU441:AU442"/>
    <mergeCell ref="BN441:BN442"/>
    <mergeCell ref="BO441:BO442"/>
    <mergeCell ref="BR441:BR442"/>
    <mergeCell ref="BS441:BS442"/>
    <mergeCell ref="BF441:BF442"/>
    <mergeCell ref="BG441:BG442"/>
    <mergeCell ref="BJ441:BJ442"/>
    <mergeCell ref="BK441:BK442"/>
    <mergeCell ref="BV441:BV442"/>
    <mergeCell ref="BW443:BW444"/>
    <mergeCell ref="BX443:BX444"/>
    <mergeCell ref="BK443:BK444"/>
    <mergeCell ref="BN443:BN444"/>
    <mergeCell ref="BO443:BO444"/>
    <mergeCell ref="BR443:BR444"/>
    <mergeCell ref="BX447:BX448"/>
    <mergeCell ref="BK447:BK448"/>
    <mergeCell ref="BN447:BN448"/>
    <mergeCell ref="BO447:BO448"/>
    <mergeCell ref="BR447:BR448"/>
    <mergeCell ref="E445:E446"/>
    <mergeCell ref="K445:K446"/>
    <mergeCell ref="N445:N446"/>
    <mergeCell ref="O445:O446"/>
    <mergeCell ref="A445:A446"/>
    <mergeCell ref="B445:B446"/>
    <mergeCell ref="C445:C446"/>
    <mergeCell ref="D445:D446"/>
    <mergeCell ref="Z445:Z446"/>
    <mergeCell ref="AA445:AA446"/>
    <mergeCell ref="AD445:AD446"/>
    <mergeCell ref="AE445:AE446"/>
    <mergeCell ref="R445:R446"/>
    <mergeCell ref="S445:S446"/>
    <mergeCell ref="V445:V446"/>
    <mergeCell ref="W445:W446"/>
    <mergeCell ref="AP445:AP446"/>
    <mergeCell ref="AQ445:AQ446"/>
    <mergeCell ref="AT445:AT446"/>
    <mergeCell ref="AU445:AU446"/>
    <mergeCell ref="AH445:AH446"/>
    <mergeCell ref="AI445:AI446"/>
    <mergeCell ref="AL445:AL446"/>
    <mergeCell ref="AM445:AM446"/>
    <mergeCell ref="BJ445:BJ446"/>
    <mergeCell ref="BK445:BK446"/>
    <mergeCell ref="AX445:AX446"/>
    <mergeCell ref="AY445:AY446"/>
    <mergeCell ref="BB445:BB446"/>
    <mergeCell ref="BC445:BC446"/>
    <mergeCell ref="BX445:BX446"/>
    <mergeCell ref="A443:A444"/>
    <mergeCell ref="B443:B444"/>
    <mergeCell ref="C443:C444"/>
    <mergeCell ref="D443:D444"/>
    <mergeCell ref="E443:E444"/>
    <mergeCell ref="K443:K444"/>
    <mergeCell ref="N443:N444"/>
    <mergeCell ref="W443:W444"/>
    <mergeCell ref="Z443:Z444"/>
    <mergeCell ref="AA443:AA444"/>
    <mergeCell ref="AD443:AD444"/>
    <mergeCell ref="O443:O444"/>
    <mergeCell ref="R443:R444"/>
    <mergeCell ref="S443:S444"/>
    <mergeCell ref="V443:V444"/>
    <mergeCell ref="AM443:AM444"/>
    <mergeCell ref="AP443:AP444"/>
    <mergeCell ref="AQ443:AQ444"/>
    <mergeCell ref="AT443:AT444"/>
    <mergeCell ref="AE443:AE444"/>
    <mergeCell ref="AH443:AH444"/>
    <mergeCell ref="AI443:AI444"/>
    <mergeCell ref="AI449:AI450"/>
    <mergeCell ref="AL449:AL450"/>
    <mergeCell ref="AM449:AM450"/>
    <mergeCell ref="Z449:Z450"/>
    <mergeCell ref="AA449:AA450"/>
    <mergeCell ref="AD449:AD450"/>
    <mergeCell ref="AE449:AE450"/>
    <mergeCell ref="AX449:AX450"/>
    <mergeCell ref="AY449:AY450"/>
    <mergeCell ref="BB449:BB450"/>
    <mergeCell ref="BC449:BC450"/>
    <mergeCell ref="AP449:AP450"/>
    <mergeCell ref="AQ449:AQ450"/>
    <mergeCell ref="AT449:AT450"/>
    <mergeCell ref="AU449:AU450"/>
    <mergeCell ref="BN449:BN450"/>
    <mergeCell ref="BO449:BO450"/>
    <mergeCell ref="BR449:BR450"/>
    <mergeCell ref="BS449:BS450"/>
    <mergeCell ref="BF449:BF450"/>
    <mergeCell ref="BG449:BG450"/>
    <mergeCell ref="BJ449:BJ450"/>
    <mergeCell ref="BK449:BK450"/>
    <mergeCell ref="BV449:BV450"/>
    <mergeCell ref="BN445:BN446"/>
    <mergeCell ref="BO445:BO446"/>
    <mergeCell ref="O447:O448"/>
    <mergeCell ref="R447:R448"/>
    <mergeCell ref="S447:S448"/>
    <mergeCell ref="V447:V448"/>
    <mergeCell ref="BV445:BV446"/>
    <mergeCell ref="BW445:BW446"/>
    <mergeCell ref="BR445:BR446"/>
    <mergeCell ref="BS445:BS446"/>
    <mergeCell ref="BF445:BF446"/>
    <mergeCell ref="BG445:BG446"/>
    <mergeCell ref="AE447:AE448"/>
    <mergeCell ref="AH447:AH448"/>
    <mergeCell ref="AI447:AI448"/>
    <mergeCell ref="AL447:AL448"/>
    <mergeCell ref="W447:W448"/>
    <mergeCell ref="Z447:Z448"/>
    <mergeCell ref="AA447:AA448"/>
    <mergeCell ref="AD447:AD448"/>
    <mergeCell ref="AU447:AU448"/>
    <mergeCell ref="AX447:AX448"/>
    <mergeCell ref="AY447:AY448"/>
    <mergeCell ref="BB447:BB448"/>
    <mergeCell ref="AM447:AM448"/>
    <mergeCell ref="AP447:AP448"/>
    <mergeCell ref="AQ447:AQ448"/>
    <mergeCell ref="AT447:AT448"/>
    <mergeCell ref="BW447:BW448"/>
    <mergeCell ref="BW449:BW450"/>
    <mergeCell ref="BX449:BX450"/>
    <mergeCell ref="A447:A448"/>
    <mergeCell ref="B447:B448"/>
    <mergeCell ref="C447:C448"/>
    <mergeCell ref="D447:D448"/>
    <mergeCell ref="E447:E448"/>
    <mergeCell ref="K447:K448"/>
    <mergeCell ref="N447:N448"/>
    <mergeCell ref="E453:E454"/>
    <mergeCell ref="K453:K454"/>
    <mergeCell ref="N453:N454"/>
    <mergeCell ref="O453:O454"/>
    <mergeCell ref="A453:A454"/>
    <mergeCell ref="B453:B454"/>
    <mergeCell ref="C453:C454"/>
    <mergeCell ref="D453:D454"/>
    <mergeCell ref="Z453:Z454"/>
    <mergeCell ref="AA453:AA454"/>
    <mergeCell ref="AD453:AD454"/>
    <mergeCell ref="AE453:AE454"/>
    <mergeCell ref="R453:R454"/>
    <mergeCell ref="S453:S454"/>
    <mergeCell ref="V453:V454"/>
    <mergeCell ref="W453:W454"/>
    <mergeCell ref="AP453:AP454"/>
    <mergeCell ref="AQ453:AQ454"/>
    <mergeCell ref="AT453:AT454"/>
    <mergeCell ref="AU453:AU454"/>
    <mergeCell ref="AH453:AH454"/>
    <mergeCell ref="AI453:AI454"/>
    <mergeCell ref="AL453:AL454"/>
    <mergeCell ref="AM453:AM454"/>
    <mergeCell ref="BJ453:BJ454"/>
    <mergeCell ref="BK453:BK454"/>
    <mergeCell ref="AX453:AX454"/>
    <mergeCell ref="AY453:AY454"/>
    <mergeCell ref="BB453:BB454"/>
    <mergeCell ref="BC453:BC454"/>
    <mergeCell ref="BX453:BX454"/>
    <mergeCell ref="A451:A452"/>
    <mergeCell ref="B451:B452"/>
    <mergeCell ref="C451:C452"/>
    <mergeCell ref="D451:D452"/>
    <mergeCell ref="E451:E452"/>
    <mergeCell ref="A449:A450"/>
    <mergeCell ref="B449:B450"/>
    <mergeCell ref="C449:C450"/>
    <mergeCell ref="D449:D450"/>
    <mergeCell ref="BS447:BS448"/>
    <mergeCell ref="BV447:BV448"/>
    <mergeCell ref="BC447:BC448"/>
    <mergeCell ref="BF447:BF448"/>
    <mergeCell ref="BG447:BG448"/>
    <mergeCell ref="BJ447:BJ448"/>
    <mergeCell ref="R449:R450"/>
    <mergeCell ref="S449:S450"/>
    <mergeCell ref="V449:V450"/>
    <mergeCell ref="W449:W450"/>
    <mergeCell ref="E449:E450"/>
    <mergeCell ref="K449:K450"/>
    <mergeCell ref="N449:N450"/>
    <mergeCell ref="O449:O450"/>
    <mergeCell ref="AH449:AH450"/>
    <mergeCell ref="K451:K452"/>
    <mergeCell ref="O451:O452"/>
    <mergeCell ref="R451:R452"/>
    <mergeCell ref="S451:S452"/>
    <mergeCell ref="V451:V452"/>
    <mergeCell ref="AM451:AM452"/>
    <mergeCell ref="AP451:AP452"/>
    <mergeCell ref="AQ451:AQ452"/>
    <mergeCell ref="AT451:AT452"/>
    <mergeCell ref="AE451:AE452"/>
    <mergeCell ref="AH451:AH452"/>
    <mergeCell ref="AI451:AI452"/>
    <mergeCell ref="AL451:AL452"/>
    <mergeCell ref="BC451:BC452"/>
    <mergeCell ref="AY451:AY452"/>
    <mergeCell ref="BB451:BB452"/>
    <mergeCell ref="BX455:BX456"/>
    <mergeCell ref="BK455:BK456"/>
    <mergeCell ref="BN455:BN456"/>
    <mergeCell ref="BO455:BO456"/>
    <mergeCell ref="BR455:BR456"/>
    <mergeCell ref="BW457:BW458"/>
    <mergeCell ref="BX457:BX458"/>
    <mergeCell ref="BO467:BO468"/>
    <mergeCell ref="BR467:BR468"/>
    <mergeCell ref="BX451:BX452"/>
    <mergeCell ref="BK451:BK452"/>
    <mergeCell ref="BN451:BN452"/>
    <mergeCell ref="BR463:BR464"/>
    <mergeCell ref="BS463:BS464"/>
    <mergeCell ref="BV463:BV464"/>
    <mergeCell ref="BW463:BW464"/>
    <mergeCell ref="BX463:BX464"/>
    <mergeCell ref="BO461:BO462"/>
    <mergeCell ref="BR461:BR462"/>
    <mergeCell ref="BS451:BS452"/>
    <mergeCell ref="BV451:BV452"/>
    <mergeCell ref="BN453:BN454"/>
    <mergeCell ref="BO453:BO454"/>
    <mergeCell ref="O455:O456"/>
    <mergeCell ref="R455:R456"/>
    <mergeCell ref="S455:S456"/>
    <mergeCell ref="V455:V456"/>
    <mergeCell ref="BV453:BV454"/>
    <mergeCell ref="BW453:BW454"/>
    <mergeCell ref="BR453:BR454"/>
    <mergeCell ref="BS453:BS454"/>
    <mergeCell ref="BF453:BF454"/>
    <mergeCell ref="BG453:BG454"/>
    <mergeCell ref="AE455:AE456"/>
    <mergeCell ref="AH455:AH456"/>
    <mergeCell ref="AI455:AI456"/>
    <mergeCell ref="AL455:AL456"/>
    <mergeCell ref="W455:W456"/>
    <mergeCell ref="Z455:Z456"/>
    <mergeCell ref="AA455:AA456"/>
    <mergeCell ref="AD455:AD456"/>
    <mergeCell ref="AU455:AU456"/>
    <mergeCell ref="AX455:AX456"/>
    <mergeCell ref="AY455:AY456"/>
    <mergeCell ref="BW455:BW456"/>
    <mergeCell ref="BW451:BW452"/>
    <mergeCell ref="BO451:BO452"/>
    <mergeCell ref="BR451:BR452"/>
    <mergeCell ref="BF451:BF452"/>
    <mergeCell ref="BG451:BG452"/>
    <mergeCell ref="BJ451:BJ452"/>
    <mergeCell ref="AU451:AU452"/>
    <mergeCell ref="AX451:AX452"/>
    <mergeCell ref="BK491:BK492"/>
    <mergeCell ref="BN491:BN492"/>
    <mergeCell ref="BG491:BG492"/>
    <mergeCell ref="BJ489:BJ490"/>
    <mergeCell ref="BK489:BK490"/>
    <mergeCell ref="BN489:BN490"/>
    <mergeCell ref="AT483:AT484"/>
    <mergeCell ref="AU483:AU484"/>
    <mergeCell ref="AX483:AX484"/>
    <mergeCell ref="BG483:BG484"/>
    <mergeCell ref="BJ483:BJ484"/>
    <mergeCell ref="AM495:AM496"/>
    <mergeCell ref="A457:A458"/>
    <mergeCell ref="B457:B458"/>
    <mergeCell ref="C457:C458"/>
    <mergeCell ref="D457:D458"/>
    <mergeCell ref="BS455:BS456"/>
    <mergeCell ref="BV455:BV456"/>
    <mergeCell ref="BC455:BC456"/>
    <mergeCell ref="BF455:BF456"/>
    <mergeCell ref="BG455:BG456"/>
    <mergeCell ref="BJ455:BJ456"/>
    <mergeCell ref="R457:R458"/>
    <mergeCell ref="S457:S458"/>
    <mergeCell ref="V457:V458"/>
    <mergeCell ref="W457:W458"/>
    <mergeCell ref="E457:E458"/>
    <mergeCell ref="K457:K458"/>
    <mergeCell ref="N457:N458"/>
    <mergeCell ref="O457:O458"/>
    <mergeCell ref="AH457:AH458"/>
    <mergeCell ref="AI457:AI458"/>
    <mergeCell ref="AL457:AL458"/>
    <mergeCell ref="AM457:AM458"/>
    <mergeCell ref="Z457:Z458"/>
    <mergeCell ref="AA457:AA458"/>
    <mergeCell ref="AD457:AD458"/>
    <mergeCell ref="AE457:AE458"/>
    <mergeCell ref="AX457:AX458"/>
    <mergeCell ref="AY457:AY458"/>
    <mergeCell ref="BB457:BB458"/>
    <mergeCell ref="BC457:BC458"/>
    <mergeCell ref="AP457:AP458"/>
    <mergeCell ref="AQ457:AQ458"/>
    <mergeCell ref="AT457:AT458"/>
    <mergeCell ref="AU457:AU458"/>
    <mergeCell ref="BN457:BN458"/>
    <mergeCell ref="BO457:BO458"/>
    <mergeCell ref="BR457:BR458"/>
    <mergeCell ref="BS457:BS458"/>
    <mergeCell ref="N451:N452"/>
    <mergeCell ref="W451:W452"/>
    <mergeCell ref="Z451:Z452"/>
    <mergeCell ref="AA451:AA452"/>
    <mergeCell ref="AD451:AD452"/>
    <mergeCell ref="N467:N468"/>
    <mergeCell ref="W467:W468"/>
    <mergeCell ref="Z467:Z468"/>
    <mergeCell ref="AA467:AA468"/>
    <mergeCell ref="AD467:AD468"/>
    <mergeCell ref="O467:O468"/>
    <mergeCell ref="R467:R468"/>
    <mergeCell ref="S467:S468"/>
    <mergeCell ref="V467:V468"/>
    <mergeCell ref="AM467:AM468"/>
    <mergeCell ref="AP467:AP468"/>
    <mergeCell ref="AQ467:AQ468"/>
    <mergeCell ref="AT467:AT468"/>
    <mergeCell ref="AE467:AE468"/>
    <mergeCell ref="AH467:AH468"/>
    <mergeCell ref="AI467:AI468"/>
    <mergeCell ref="AL467:AL468"/>
    <mergeCell ref="BC467:BC468"/>
    <mergeCell ref="BF467:BF468"/>
    <mergeCell ref="BG467:BG468"/>
    <mergeCell ref="BJ467:BJ468"/>
    <mergeCell ref="AU467:AU468"/>
    <mergeCell ref="AX467:AX468"/>
    <mergeCell ref="AY467:AY468"/>
    <mergeCell ref="BB467:BB468"/>
    <mergeCell ref="BK465:BK466"/>
    <mergeCell ref="BN465:BN466"/>
    <mergeCell ref="BV461:BV462"/>
    <mergeCell ref="BR459:BR460"/>
    <mergeCell ref="BS459:BS460"/>
    <mergeCell ref="BV459:BV460"/>
    <mergeCell ref="BB455:BB456"/>
    <mergeCell ref="AM455:AM456"/>
    <mergeCell ref="AP455:AP456"/>
    <mergeCell ref="AQ455:AQ456"/>
    <mergeCell ref="AT455:AT456"/>
    <mergeCell ref="R489:R490"/>
    <mergeCell ref="S489:S490"/>
    <mergeCell ref="V489:V490"/>
    <mergeCell ref="AM487:AM488"/>
    <mergeCell ref="AP487:AP488"/>
    <mergeCell ref="W483:W484"/>
    <mergeCell ref="Z483:Z484"/>
    <mergeCell ref="AA483:AA484"/>
    <mergeCell ref="AD483:AD484"/>
    <mergeCell ref="AE483:AE484"/>
    <mergeCell ref="V477:V478"/>
    <mergeCell ref="W477:W478"/>
    <mergeCell ref="Z477:Z478"/>
    <mergeCell ref="AA477:AA478"/>
    <mergeCell ref="AD477:AD478"/>
    <mergeCell ref="AE477:AE478"/>
    <mergeCell ref="AH477:AH478"/>
    <mergeCell ref="AI477:AI478"/>
    <mergeCell ref="AL477:AL478"/>
    <mergeCell ref="AM477:AM478"/>
    <mergeCell ref="AP477:AP478"/>
    <mergeCell ref="AQ477:AQ478"/>
    <mergeCell ref="AT477:AT478"/>
    <mergeCell ref="AU477:AU478"/>
    <mergeCell ref="AX477:AX478"/>
    <mergeCell ref="AY477:AY478"/>
    <mergeCell ref="BB477:BB478"/>
    <mergeCell ref="BC477:BC478"/>
    <mergeCell ref="BF477:BF478"/>
    <mergeCell ref="BG477:BG478"/>
    <mergeCell ref="BJ477:BJ478"/>
    <mergeCell ref="BK477:BK478"/>
    <mergeCell ref="BN477:BN478"/>
    <mergeCell ref="BJ491:BJ492"/>
    <mergeCell ref="BY81:BY82"/>
    <mergeCell ref="BY83:BY84"/>
    <mergeCell ref="BY85:BY86"/>
    <mergeCell ref="BY87:BY88"/>
    <mergeCell ref="BY89:BY90"/>
    <mergeCell ref="BY91:BY92"/>
    <mergeCell ref="BY93:BY94"/>
    <mergeCell ref="BY95:BY96"/>
    <mergeCell ref="BY97:BY98"/>
    <mergeCell ref="BY99:BY100"/>
    <mergeCell ref="BY101:BY102"/>
    <mergeCell ref="BY103:BY104"/>
    <mergeCell ref="BY105:BY106"/>
    <mergeCell ref="BY107:BY108"/>
    <mergeCell ref="BY109:BY110"/>
    <mergeCell ref="BY111:BY112"/>
    <mergeCell ref="BY113:BY114"/>
    <mergeCell ref="BY115:BY116"/>
    <mergeCell ref="A469:A470"/>
    <mergeCell ref="B469:B470"/>
    <mergeCell ref="C469:C470"/>
    <mergeCell ref="D469:D470"/>
    <mergeCell ref="E469:E470"/>
    <mergeCell ref="K469:K470"/>
    <mergeCell ref="N469:N470"/>
    <mergeCell ref="W469:W470"/>
    <mergeCell ref="BR495:BR496"/>
    <mergeCell ref="BS495:BS496"/>
    <mergeCell ref="BV495:BV496"/>
    <mergeCell ref="BW495:BW496"/>
    <mergeCell ref="BX495:BX496"/>
    <mergeCell ref="BO489:BO490"/>
    <mergeCell ref="BR489:BR490"/>
    <mergeCell ref="BS489:BS490"/>
    <mergeCell ref="BV489:BV490"/>
    <mergeCell ref="BW489:BW490"/>
    <mergeCell ref="BX489:BX490"/>
    <mergeCell ref="BO491:BO492"/>
    <mergeCell ref="BR491:BR492"/>
    <mergeCell ref="BS491:BS492"/>
    <mergeCell ref="BV491:BV492"/>
    <mergeCell ref="BW491:BW492"/>
    <mergeCell ref="BF457:BF458"/>
    <mergeCell ref="BG457:BG458"/>
    <mergeCell ref="BJ457:BJ458"/>
    <mergeCell ref="BK457:BK458"/>
    <mergeCell ref="BV457:BV458"/>
    <mergeCell ref="A455:A456"/>
    <mergeCell ref="B455:B456"/>
    <mergeCell ref="C455:C456"/>
    <mergeCell ref="D455:D456"/>
    <mergeCell ref="E455:E456"/>
    <mergeCell ref="K455:K456"/>
    <mergeCell ref="N455:N456"/>
    <mergeCell ref="A467:A468"/>
    <mergeCell ref="B467:B468"/>
    <mergeCell ref="C467:C468"/>
    <mergeCell ref="D467:D468"/>
    <mergeCell ref="E467:E468"/>
    <mergeCell ref="K467:K468"/>
    <mergeCell ref="BX491:BX492"/>
    <mergeCell ref="BO493:BO494"/>
    <mergeCell ref="BR493:BR494"/>
    <mergeCell ref="BS493:BS494"/>
    <mergeCell ref="BV493:BV494"/>
    <mergeCell ref="BW493:BW494"/>
    <mergeCell ref="BX493:BX494"/>
    <mergeCell ref="BO483:BO484"/>
    <mergeCell ref="BR483:BR484"/>
    <mergeCell ref="BS483:BS484"/>
    <mergeCell ref="BV483:BV484"/>
    <mergeCell ref="BW483:BW484"/>
    <mergeCell ref="BR469:BR470"/>
    <mergeCell ref="A495:A496"/>
    <mergeCell ref="B495:B496"/>
    <mergeCell ref="BC469:BC470"/>
    <mergeCell ref="BF469:BF470"/>
    <mergeCell ref="BG469:BG470"/>
    <mergeCell ref="BJ469:BJ470"/>
    <mergeCell ref="AU469:AU470"/>
    <mergeCell ref="AX469:AX470"/>
    <mergeCell ref="BY211:BY212"/>
    <mergeCell ref="BY7:BY8"/>
    <mergeCell ref="BY9:BY10"/>
    <mergeCell ref="BY11:BY12"/>
    <mergeCell ref="BY13:BY14"/>
    <mergeCell ref="BY15:BY16"/>
    <mergeCell ref="BY17:BY18"/>
    <mergeCell ref="BY19:BY20"/>
    <mergeCell ref="BY21:BY22"/>
    <mergeCell ref="BY23:BY24"/>
    <mergeCell ref="BY25:BY26"/>
    <mergeCell ref="BY27:BY28"/>
    <mergeCell ref="BY29:BY30"/>
    <mergeCell ref="BY31:BY32"/>
    <mergeCell ref="BY33:BY34"/>
    <mergeCell ref="BY35:BY36"/>
    <mergeCell ref="BY37:BY38"/>
    <mergeCell ref="BY39:BY40"/>
    <mergeCell ref="BY41:BY42"/>
    <mergeCell ref="BY43:BY44"/>
    <mergeCell ref="BY45:BY46"/>
    <mergeCell ref="BY47:BY48"/>
    <mergeCell ref="BY49:BY50"/>
    <mergeCell ref="BY51:BY52"/>
    <mergeCell ref="BY53:BY54"/>
    <mergeCell ref="BY55:BY56"/>
    <mergeCell ref="BY57:BY58"/>
    <mergeCell ref="BY59:BY60"/>
    <mergeCell ref="BY77:BY78"/>
    <mergeCell ref="BY79:BY80"/>
    <mergeCell ref="BY61:BY62"/>
    <mergeCell ref="BY63:BY64"/>
    <mergeCell ref="BY65:BY66"/>
    <mergeCell ref="BY67:BY68"/>
    <mergeCell ref="BY69:BY70"/>
    <mergeCell ref="BY71:BY72"/>
    <mergeCell ref="BY73:BY74"/>
    <mergeCell ref="BY75:BY76"/>
    <mergeCell ref="BY213:BY214"/>
    <mergeCell ref="BY221:BY222"/>
    <mergeCell ref="BY223:BY224"/>
    <mergeCell ref="BY225:BY226"/>
    <mergeCell ref="BY227:BY228"/>
    <mergeCell ref="BY229:BY230"/>
    <mergeCell ref="BY231:BY232"/>
    <mergeCell ref="BY233:BY234"/>
    <mergeCell ref="Z605:Z606"/>
    <mergeCell ref="AA605:AA606"/>
    <mergeCell ref="AD605:AD606"/>
    <mergeCell ref="AU605:AU606"/>
    <mergeCell ref="AX605:AX606"/>
    <mergeCell ref="AY605:AY606"/>
    <mergeCell ref="BB605:BB606"/>
    <mergeCell ref="AM605:AM606"/>
    <mergeCell ref="AP605:AP606"/>
    <mergeCell ref="AQ605:AQ606"/>
    <mergeCell ref="AT605:AT606"/>
    <mergeCell ref="BW605:BW606"/>
    <mergeCell ref="BX605:BX606"/>
    <mergeCell ref="BK605:BK606"/>
    <mergeCell ref="BN605:BN606"/>
    <mergeCell ref="BO605:BO606"/>
    <mergeCell ref="BR605:BR606"/>
    <mergeCell ref="BS605:BS606"/>
    <mergeCell ref="BV605:BV606"/>
    <mergeCell ref="BC605:BC606"/>
    <mergeCell ref="BF605:BF606"/>
    <mergeCell ref="BG605:BG606"/>
    <mergeCell ref="BJ605:BJ606"/>
    <mergeCell ref="AA499:AA500"/>
    <mergeCell ref="AD499:AD500"/>
    <mergeCell ref="AU499:AU500"/>
    <mergeCell ref="AX499:AX500"/>
    <mergeCell ref="AY499:AY500"/>
    <mergeCell ref="BB499:BB500"/>
    <mergeCell ref="AM499:AM500"/>
    <mergeCell ref="AP499:AP500"/>
    <mergeCell ref="AQ499:AQ500"/>
    <mergeCell ref="AT499:AT500"/>
    <mergeCell ref="BW499:BW500"/>
    <mergeCell ref="AI571:AI572"/>
    <mergeCell ref="AL571:AL572"/>
    <mergeCell ref="AM571:AM572"/>
    <mergeCell ref="AP571:AP572"/>
    <mergeCell ref="AQ571:AQ572"/>
    <mergeCell ref="AT571:AT572"/>
    <mergeCell ref="AU571:AU572"/>
    <mergeCell ref="AX571:AX572"/>
    <mergeCell ref="AY571:AY572"/>
    <mergeCell ref="BB571:BB572"/>
    <mergeCell ref="BC571:BC572"/>
    <mergeCell ref="BF571:BF572"/>
    <mergeCell ref="BG571:BG572"/>
    <mergeCell ref="BJ571:BJ572"/>
    <mergeCell ref="BK571:BK572"/>
    <mergeCell ref="BN571:BN572"/>
    <mergeCell ref="BO575:BO576"/>
    <mergeCell ref="BR575:BR576"/>
    <mergeCell ref="BS575:BS576"/>
    <mergeCell ref="BV575:BV576"/>
    <mergeCell ref="BW575:BW576"/>
    <mergeCell ref="BX575:BX576"/>
    <mergeCell ref="BO573:BO574"/>
    <mergeCell ref="BR573:BR574"/>
    <mergeCell ref="BS573:BS574"/>
    <mergeCell ref="BO515:BO516"/>
    <mergeCell ref="AL515:AL516"/>
    <mergeCell ref="AM515:AM516"/>
    <mergeCell ref="AP515:AP516"/>
    <mergeCell ref="AQ515:AQ516"/>
    <mergeCell ref="BV573:BV574"/>
    <mergeCell ref="BW573:BW574"/>
    <mergeCell ref="BX573:BX574"/>
    <mergeCell ref="AH571:AH572"/>
    <mergeCell ref="BR567:BR568"/>
    <mergeCell ref="BO495:BO496"/>
    <mergeCell ref="BY119:BY120"/>
    <mergeCell ref="BY121:BY122"/>
    <mergeCell ref="BY123:BY124"/>
    <mergeCell ref="BY125:BY126"/>
    <mergeCell ref="BY127:BY128"/>
    <mergeCell ref="BY129:BY130"/>
    <mergeCell ref="BY131:BY132"/>
    <mergeCell ref="BY133:BY134"/>
    <mergeCell ref="BY135:BY136"/>
    <mergeCell ref="BY137:BY138"/>
    <mergeCell ref="BY139:BY140"/>
    <mergeCell ref="BY141:BY142"/>
    <mergeCell ref="BY143:BY144"/>
    <mergeCell ref="BY145:BY146"/>
    <mergeCell ref="BY147:BY148"/>
    <mergeCell ref="BY149:BY150"/>
    <mergeCell ref="BY151:BY152"/>
    <mergeCell ref="BY153:BY154"/>
    <mergeCell ref="BY155:BY156"/>
    <mergeCell ref="BY157:BY158"/>
    <mergeCell ref="BY159:BY160"/>
    <mergeCell ref="BY161:BY162"/>
    <mergeCell ref="BY163:BY164"/>
    <mergeCell ref="BY165:BY166"/>
    <mergeCell ref="BY167:BY168"/>
    <mergeCell ref="BY169:BY170"/>
    <mergeCell ref="BY171:BY172"/>
    <mergeCell ref="BY173:BY174"/>
    <mergeCell ref="BY175:BY176"/>
    <mergeCell ref="BY177:BY178"/>
    <mergeCell ref="BY179:BY180"/>
    <mergeCell ref="BY181:BY182"/>
    <mergeCell ref="BY183:BY184"/>
    <mergeCell ref="BY185:BY186"/>
    <mergeCell ref="BY187:BY188"/>
    <mergeCell ref="BY189:BY190"/>
    <mergeCell ref="BY191:BY192"/>
    <mergeCell ref="BY193:BY194"/>
    <mergeCell ref="BY195:BY196"/>
    <mergeCell ref="BY197:BY198"/>
    <mergeCell ref="BY199:BY200"/>
    <mergeCell ref="BY201:BY202"/>
    <mergeCell ref="BY203:BY204"/>
    <mergeCell ref="BY205:BY206"/>
    <mergeCell ref="BJ495:BJ496"/>
    <mergeCell ref="BK495:BK496"/>
    <mergeCell ref="BN495:BN496"/>
    <mergeCell ref="AP491:AP492"/>
    <mergeCell ref="AQ491:AQ492"/>
    <mergeCell ref="AT491:AT492"/>
    <mergeCell ref="AU491:AU492"/>
    <mergeCell ref="AX491:AX492"/>
    <mergeCell ref="AY491:AY492"/>
    <mergeCell ref="BB491:BB492"/>
    <mergeCell ref="BC491:BC492"/>
    <mergeCell ref="BF491:BF492"/>
    <mergeCell ref="BV467:BV468"/>
    <mergeCell ref="BK467:BK468"/>
    <mergeCell ref="BY235:BY236"/>
    <mergeCell ref="BY237:BY238"/>
    <mergeCell ref="BY239:BY240"/>
    <mergeCell ref="BY241:BY242"/>
    <mergeCell ref="BY243:BY244"/>
    <mergeCell ref="BY245:BY246"/>
    <mergeCell ref="BY247:BY248"/>
    <mergeCell ref="BY249:BY250"/>
    <mergeCell ref="BY251:BY252"/>
    <mergeCell ref="BY253:BY254"/>
    <mergeCell ref="BY255:BY256"/>
    <mergeCell ref="BY257:BY258"/>
    <mergeCell ref="BY259:BY260"/>
    <mergeCell ref="BY261:BY262"/>
    <mergeCell ref="BY263:BY264"/>
    <mergeCell ref="BY265:BY266"/>
    <mergeCell ref="BY267:BY268"/>
    <mergeCell ref="BY269:BY270"/>
    <mergeCell ref="BY271:BY272"/>
    <mergeCell ref="BY273:BY274"/>
    <mergeCell ref="BY275:BY276"/>
    <mergeCell ref="BY207:BY208"/>
    <mergeCell ref="BY209:BY210"/>
    <mergeCell ref="BY215:BY216"/>
    <mergeCell ref="BY217:BY218"/>
    <mergeCell ref="BY219:BY220"/>
    <mergeCell ref="BY277:BY278"/>
    <mergeCell ref="BY279:BY280"/>
    <mergeCell ref="BY281:BY282"/>
    <mergeCell ref="BY283:BY284"/>
    <mergeCell ref="BY285:BY286"/>
    <mergeCell ref="BY287:BY288"/>
    <mergeCell ref="BY289:BY290"/>
    <mergeCell ref="BY291:BY292"/>
    <mergeCell ref="BY293:BY294"/>
    <mergeCell ref="BY295:BY296"/>
    <mergeCell ref="BY297:BY298"/>
    <mergeCell ref="BY299:BY300"/>
    <mergeCell ref="BY301:BY302"/>
    <mergeCell ref="BY303:BY304"/>
    <mergeCell ref="BY305:BY306"/>
    <mergeCell ref="BY307:BY308"/>
    <mergeCell ref="BY309:BY310"/>
    <mergeCell ref="BY311:BY312"/>
    <mergeCell ref="BY313:BY314"/>
    <mergeCell ref="BY315:BY316"/>
    <mergeCell ref="BY317:BY318"/>
    <mergeCell ref="BY319:BY320"/>
    <mergeCell ref="BY321:BY322"/>
    <mergeCell ref="BY323:BY324"/>
    <mergeCell ref="BY325:BY326"/>
    <mergeCell ref="BY327:BY328"/>
    <mergeCell ref="BY329:BY330"/>
    <mergeCell ref="BY331:BY332"/>
    <mergeCell ref="BY333:BY334"/>
    <mergeCell ref="BY335:BY336"/>
    <mergeCell ref="BY337:BY338"/>
    <mergeCell ref="BY339:BY340"/>
    <mergeCell ref="BY341:BY342"/>
    <mergeCell ref="BY343:BY344"/>
    <mergeCell ref="BY345:BY346"/>
    <mergeCell ref="BY347:BY348"/>
    <mergeCell ref="BY349:BY350"/>
    <mergeCell ref="BY351:BY352"/>
    <mergeCell ref="BY353:BY354"/>
    <mergeCell ref="BY355:BY356"/>
    <mergeCell ref="BY357:BY358"/>
    <mergeCell ref="BY359:BY360"/>
    <mergeCell ref="BY361:BY362"/>
    <mergeCell ref="BY363:BY364"/>
    <mergeCell ref="BY365:BY366"/>
    <mergeCell ref="BY367:BY368"/>
    <mergeCell ref="BY369:BY370"/>
    <mergeCell ref="BY371:BY372"/>
    <mergeCell ref="BY373:BY374"/>
    <mergeCell ref="BY375:BY376"/>
    <mergeCell ref="BY377:BY378"/>
    <mergeCell ref="BY379:BY380"/>
    <mergeCell ref="BY381:BY382"/>
    <mergeCell ref="BY383:BY384"/>
    <mergeCell ref="BY385:BY386"/>
    <mergeCell ref="BY387:BY388"/>
    <mergeCell ref="BY389:BY390"/>
    <mergeCell ref="BY447:BY448"/>
    <mergeCell ref="BY449:BY450"/>
    <mergeCell ref="BY451:BY452"/>
    <mergeCell ref="BY453:BY454"/>
    <mergeCell ref="BY455:BY456"/>
    <mergeCell ref="BY457:BY458"/>
    <mergeCell ref="BY467:BY468"/>
    <mergeCell ref="BY499:BY500"/>
    <mergeCell ref="BY491:BY492"/>
    <mergeCell ref="BY469:BY470"/>
    <mergeCell ref="BY471:BY472"/>
    <mergeCell ref="BY605:BY606"/>
    <mergeCell ref="BY391:BY392"/>
    <mergeCell ref="BY393:BY394"/>
    <mergeCell ref="BY395:BY396"/>
    <mergeCell ref="BY397:BY398"/>
    <mergeCell ref="BY399:BY400"/>
    <mergeCell ref="BY401:BY402"/>
    <mergeCell ref="BY403:BY404"/>
    <mergeCell ref="BY405:BY406"/>
    <mergeCell ref="BY407:BY408"/>
    <mergeCell ref="BY409:BY410"/>
    <mergeCell ref="BY411:BY412"/>
    <mergeCell ref="BY413:BY414"/>
    <mergeCell ref="BY415:BY416"/>
    <mergeCell ref="BY417:BY418"/>
    <mergeCell ref="BY419:BY420"/>
    <mergeCell ref="BY421:BY422"/>
    <mergeCell ref="BY423:BY424"/>
    <mergeCell ref="BY425:BY426"/>
    <mergeCell ref="BY427:BY428"/>
    <mergeCell ref="BY429:BY430"/>
    <mergeCell ref="BY431:BY432"/>
    <mergeCell ref="BY433:BY434"/>
    <mergeCell ref="BY435:BY436"/>
    <mergeCell ref="BY437:BY438"/>
    <mergeCell ref="BY439:BY440"/>
    <mergeCell ref="BY441:BY442"/>
    <mergeCell ref="BY443:BY444"/>
    <mergeCell ref="BY445:BY446"/>
    <mergeCell ref="BY497:BY498"/>
    <mergeCell ref="BY495:BY496"/>
    <mergeCell ref="BY489:BY490"/>
    <mergeCell ref="BY493:BY494"/>
    <mergeCell ref="BY575:BY576"/>
    <mergeCell ref="BY573:BY574"/>
    <mergeCell ref="BY463:BY464"/>
    <mergeCell ref="BY479:BY480"/>
    <mergeCell ref="BY487:BY488"/>
    <mergeCell ref="BY473:BY474"/>
    <mergeCell ref="BY531:BY532"/>
    <mergeCell ref="BY477:BY478"/>
    <mergeCell ref="BY475:BY476"/>
    <mergeCell ref="BX499:BX500"/>
    <mergeCell ref="A497:A498"/>
    <mergeCell ref="B497:B498"/>
    <mergeCell ref="C497:C498"/>
    <mergeCell ref="D497:D498"/>
    <mergeCell ref="E497:E498"/>
    <mergeCell ref="K497:K498"/>
    <mergeCell ref="N497:N498"/>
    <mergeCell ref="O497:O498"/>
    <mergeCell ref="R497:R498"/>
    <mergeCell ref="S497:S498"/>
    <mergeCell ref="V497:V498"/>
    <mergeCell ref="W497:W498"/>
    <mergeCell ref="Z497:Z498"/>
    <mergeCell ref="AA497:AA498"/>
    <mergeCell ref="AD497:AD498"/>
    <mergeCell ref="AE497:AE498"/>
    <mergeCell ref="AH497:AH498"/>
    <mergeCell ref="AI497:AI498"/>
    <mergeCell ref="AL497:AL498"/>
    <mergeCell ref="AM497:AM498"/>
    <mergeCell ref="AP497:AP498"/>
    <mergeCell ref="AQ497:AQ498"/>
    <mergeCell ref="AT497:AT498"/>
    <mergeCell ref="AU497:AU498"/>
    <mergeCell ref="AX497:AX498"/>
    <mergeCell ref="AY497:AY498"/>
    <mergeCell ref="BB497:BB498"/>
    <mergeCell ref="BC497:BC498"/>
    <mergeCell ref="BF497:BF498"/>
    <mergeCell ref="BG497:BG498"/>
    <mergeCell ref="BJ497:BJ498"/>
    <mergeCell ref="BK497:BK498"/>
    <mergeCell ref="BN497:BN498"/>
    <mergeCell ref="BO497:BO498"/>
    <mergeCell ref="BR497:BR498"/>
    <mergeCell ref="BS497:BS498"/>
    <mergeCell ref="BV497:BV498"/>
    <mergeCell ref="BW497:BW498"/>
    <mergeCell ref="BX497:BX498"/>
    <mergeCell ref="O499:O500"/>
    <mergeCell ref="R499:R500"/>
    <mergeCell ref="S499:S500"/>
    <mergeCell ref="V499:V500"/>
    <mergeCell ref="AE499:AE500"/>
    <mergeCell ref="AH499:AH500"/>
    <mergeCell ref="AI499:AI500"/>
    <mergeCell ref="A499:A500"/>
    <mergeCell ref="B499:B500"/>
    <mergeCell ref="C499:C500"/>
    <mergeCell ref="D499:D500"/>
    <mergeCell ref="E499:E500"/>
    <mergeCell ref="K499:K500"/>
    <mergeCell ref="N499:N500"/>
    <mergeCell ref="BC499:BC500"/>
    <mergeCell ref="BF499:BF500"/>
    <mergeCell ref="BG499:BG500"/>
    <mergeCell ref="BJ499:BJ500"/>
    <mergeCell ref="BK499:BK500"/>
    <mergeCell ref="BN499:BN500"/>
    <mergeCell ref="BO499:BO500"/>
    <mergeCell ref="BR499:BR500"/>
    <mergeCell ref="BS499:BS500"/>
    <mergeCell ref="BV499:BV500"/>
    <mergeCell ref="W489:W490"/>
    <mergeCell ref="Z489:Z490"/>
    <mergeCell ref="AA489:AA490"/>
    <mergeCell ref="AD489:AD490"/>
    <mergeCell ref="AE489:AE490"/>
    <mergeCell ref="AH489:AH490"/>
    <mergeCell ref="AI489:AI490"/>
    <mergeCell ref="AL489:AL490"/>
    <mergeCell ref="AM489:AM490"/>
    <mergeCell ref="AP489:AP490"/>
    <mergeCell ref="AQ489:AQ490"/>
    <mergeCell ref="AT489:AT490"/>
    <mergeCell ref="AU489:AU490"/>
    <mergeCell ref="AX489:AX490"/>
    <mergeCell ref="AY489:AY490"/>
    <mergeCell ref="BB489:BB490"/>
    <mergeCell ref="BC489:BC490"/>
    <mergeCell ref="BF489:BF490"/>
    <mergeCell ref="BG489:BG490"/>
    <mergeCell ref="AI491:AI492"/>
    <mergeCell ref="AL491:AL492"/>
    <mergeCell ref="AM491:AM492"/>
    <mergeCell ref="A491:A492"/>
    <mergeCell ref="B491:B492"/>
    <mergeCell ref="C491:C492"/>
    <mergeCell ref="D491:D492"/>
    <mergeCell ref="E491:E492"/>
    <mergeCell ref="K491:K492"/>
    <mergeCell ref="N491:N492"/>
    <mergeCell ref="O491:O492"/>
    <mergeCell ref="R491:R492"/>
    <mergeCell ref="S491:S492"/>
    <mergeCell ref="V491:V492"/>
    <mergeCell ref="W491:W492"/>
    <mergeCell ref="Z491:Z492"/>
    <mergeCell ref="AA491:AA492"/>
    <mergeCell ref="AD491:AD492"/>
    <mergeCell ref="AE491:AE492"/>
    <mergeCell ref="AH491:AH492"/>
    <mergeCell ref="AM493:AM494"/>
    <mergeCell ref="AP493:AP494"/>
    <mergeCell ref="AQ493:AQ494"/>
    <mergeCell ref="AT493:AT494"/>
    <mergeCell ref="AP495:AP496"/>
    <mergeCell ref="AQ495:AQ496"/>
    <mergeCell ref="AT495:AT496"/>
    <mergeCell ref="AU495:AU496"/>
    <mergeCell ref="AX495:AX496"/>
    <mergeCell ref="AY495:AY496"/>
    <mergeCell ref="BB495:BB496"/>
    <mergeCell ref="BC495:BC496"/>
    <mergeCell ref="BF495:BF496"/>
    <mergeCell ref="BG495:BG496"/>
    <mergeCell ref="A489:A490"/>
    <mergeCell ref="B489:B490"/>
    <mergeCell ref="AU493:AU494"/>
    <mergeCell ref="AX493:AX494"/>
    <mergeCell ref="AY493:AY494"/>
    <mergeCell ref="A487:A488"/>
    <mergeCell ref="B487:B488"/>
    <mergeCell ref="C487:C488"/>
    <mergeCell ref="D487:D488"/>
    <mergeCell ref="E487:E488"/>
    <mergeCell ref="K487:K488"/>
    <mergeCell ref="AL499:AL500"/>
    <mergeCell ref="W499:W500"/>
    <mergeCell ref="Z499:Z500"/>
    <mergeCell ref="C495:C496"/>
    <mergeCell ref="D495:D496"/>
    <mergeCell ref="E495:E496"/>
    <mergeCell ref="K495:K496"/>
    <mergeCell ref="N495:N496"/>
    <mergeCell ref="O495:O496"/>
    <mergeCell ref="R495:R496"/>
    <mergeCell ref="S495:S496"/>
    <mergeCell ref="V495:V496"/>
    <mergeCell ref="W495:W496"/>
    <mergeCell ref="Z495:Z496"/>
    <mergeCell ref="AA495:AA496"/>
    <mergeCell ref="AD495:AD496"/>
    <mergeCell ref="AE495:AE496"/>
    <mergeCell ref="AH495:AH496"/>
    <mergeCell ref="AI495:AI496"/>
    <mergeCell ref="AL495:AL496"/>
    <mergeCell ref="A493:A494"/>
    <mergeCell ref="B493:B494"/>
    <mergeCell ref="C493:C494"/>
    <mergeCell ref="D493:D494"/>
    <mergeCell ref="E493:E494"/>
    <mergeCell ref="K493:K494"/>
    <mergeCell ref="N493:N494"/>
    <mergeCell ref="O493:O494"/>
    <mergeCell ref="R493:R494"/>
    <mergeCell ref="S493:S494"/>
    <mergeCell ref="V493:V494"/>
    <mergeCell ref="W493:W494"/>
    <mergeCell ref="Z493:Z494"/>
    <mergeCell ref="AA493:AA494"/>
    <mergeCell ref="AD493:AD494"/>
    <mergeCell ref="AE493:AE494"/>
    <mergeCell ref="AH493:AH494"/>
    <mergeCell ref="AI493:AI494"/>
    <mergeCell ref="AL493:AL494"/>
    <mergeCell ref="N487:N488"/>
    <mergeCell ref="O487:O488"/>
    <mergeCell ref="R487:R488"/>
    <mergeCell ref="S487:S488"/>
    <mergeCell ref="V487:V488"/>
    <mergeCell ref="W487:W488"/>
    <mergeCell ref="Z487:Z488"/>
    <mergeCell ref="AA487:AA488"/>
    <mergeCell ref="AD487:AD488"/>
    <mergeCell ref="AE487:AE488"/>
    <mergeCell ref="AH487:AH488"/>
    <mergeCell ref="AI487:AI488"/>
    <mergeCell ref="AL487:AL488"/>
    <mergeCell ref="C489:C490"/>
    <mergeCell ref="D489:D490"/>
    <mergeCell ref="E489:E490"/>
    <mergeCell ref="K489:K490"/>
    <mergeCell ref="N489:N490"/>
    <mergeCell ref="O489:O490"/>
    <mergeCell ref="BB493:BB494"/>
    <mergeCell ref="BC493:BC494"/>
    <mergeCell ref="BF493:BF494"/>
    <mergeCell ref="BG493:BG494"/>
    <mergeCell ref="BJ493:BJ494"/>
    <mergeCell ref="BK493:BK494"/>
    <mergeCell ref="BN493:BN494"/>
    <mergeCell ref="BO487:BO488"/>
    <mergeCell ref="BR487:BR488"/>
    <mergeCell ref="BS487:BS488"/>
    <mergeCell ref="BV487:BV488"/>
    <mergeCell ref="BW487:BW488"/>
    <mergeCell ref="BX487:BX488"/>
    <mergeCell ref="BX483:BX484"/>
    <mergeCell ref="BY483:BY484"/>
    <mergeCell ref="A485:A486"/>
    <mergeCell ref="B485:B486"/>
    <mergeCell ref="C485:C486"/>
    <mergeCell ref="D485:D486"/>
    <mergeCell ref="E485:E486"/>
    <mergeCell ref="K485:K486"/>
    <mergeCell ref="N485:N486"/>
    <mergeCell ref="O485:O486"/>
    <mergeCell ref="R485:R486"/>
    <mergeCell ref="S485:S486"/>
    <mergeCell ref="V485:V486"/>
    <mergeCell ref="W485:W486"/>
    <mergeCell ref="Z485:Z486"/>
    <mergeCell ref="AA485:AA486"/>
    <mergeCell ref="AD485:AD486"/>
    <mergeCell ref="AE485:AE486"/>
    <mergeCell ref="AH485:AH486"/>
    <mergeCell ref="AI485:AI486"/>
    <mergeCell ref="AL485:AL486"/>
    <mergeCell ref="AM485:AM486"/>
    <mergeCell ref="AP485:AP486"/>
    <mergeCell ref="AQ485:AQ486"/>
    <mergeCell ref="AT485:AT486"/>
    <mergeCell ref="AU485:AU486"/>
    <mergeCell ref="AX485:AX486"/>
    <mergeCell ref="AY485:AY486"/>
    <mergeCell ref="BB485:BB486"/>
    <mergeCell ref="BC485:BC486"/>
    <mergeCell ref="BF485:BF486"/>
    <mergeCell ref="BG485:BG486"/>
    <mergeCell ref="BJ485:BJ486"/>
    <mergeCell ref="BK485:BK486"/>
    <mergeCell ref="BN485:BN486"/>
    <mergeCell ref="BO485:BO486"/>
    <mergeCell ref="BR485:BR486"/>
    <mergeCell ref="BS485:BS486"/>
    <mergeCell ref="BV485:BV486"/>
    <mergeCell ref="BW485:BW486"/>
    <mergeCell ref="BX485:BX486"/>
    <mergeCell ref="BY485:BY486"/>
    <mergeCell ref="A483:A484"/>
    <mergeCell ref="B483:B484"/>
    <mergeCell ref="C483:C484"/>
    <mergeCell ref="D483:D484"/>
    <mergeCell ref="E483:E484"/>
    <mergeCell ref="K483:K484"/>
    <mergeCell ref="R483:R484"/>
    <mergeCell ref="S483:S484"/>
    <mergeCell ref="V483:V484"/>
    <mergeCell ref="AQ481:AQ482"/>
    <mergeCell ref="AT481:AT482"/>
    <mergeCell ref="AU481:AU482"/>
    <mergeCell ref="AX481:AX482"/>
    <mergeCell ref="AY481:AY482"/>
    <mergeCell ref="BB481:BB482"/>
    <mergeCell ref="BC481:BC482"/>
    <mergeCell ref="BF481:BF482"/>
    <mergeCell ref="BG481:BG482"/>
    <mergeCell ref="BJ481:BJ482"/>
    <mergeCell ref="BK481:BK482"/>
    <mergeCell ref="BN481:BN482"/>
    <mergeCell ref="AQ487:AQ488"/>
    <mergeCell ref="AT487:AT488"/>
    <mergeCell ref="AU487:AU488"/>
    <mergeCell ref="AX487:AX488"/>
    <mergeCell ref="AY487:AY488"/>
    <mergeCell ref="BB487:BB488"/>
    <mergeCell ref="BC487:BC488"/>
    <mergeCell ref="BF487:BF488"/>
    <mergeCell ref="BG487:BG488"/>
    <mergeCell ref="BJ487:BJ488"/>
    <mergeCell ref="BK487:BK488"/>
    <mergeCell ref="BN487:BN488"/>
    <mergeCell ref="AH483:AH484"/>
    <mergeCell ref="AI483:AI484"/>
    <mergeCell ref="AL483:AL484"/>
    <mergeCell ref="AM483:AM484"/>
    <mergeCell ref="AP483:AP484"/>
    <mergeCell ref="AQ483:AQ484"/>
    <mergeCell ref="AY483:AY484"/>
    <mergeCell ref="BB483:BB484"/>
    <mergeCell ref="BC483:BC484"/>
    <mergeCell ref="BF483:BF484"/>
    <mergeCell ref="BK483:BK484"/>
    <mergeCell ref="BN483:BN484"/>
    <mergeCell ref="AI481:AI482"/>
    <mergeCell ref="AL481:AL482"/>
    <mergeCell ref="AM481:AM482"/>
    <mergeCell ref="AP481:AP482"/>
    <mergeCell ref="A479:A480"/>
    <mergeCell ref="B479:B480"/>
    <mergeCell ref="C479:C480"/>
    <mergeCell ref="D479:D480"/>
    <mergeCell ref="E479:E480"/>
    <mergeCell ref="K479:K480"/>
    <mergeCell ref="N479:N480"/>
    <mergeCell ref="O479:O480"/>
    <mergeCell ref="R479:R480"/>
    <mergeCell ref="S479:S480"/>
    <mergeCell ref="V479:V480"/>
    <mergeCell ref="W479:W480"/>
    <mergeCell ref="Z479:Z480"/>
    <mergeCell ref="AA479:AA480"/>
    <mergeCell ref="AD479:AD480"/>
    <mergeCell ref="AE479:AE480"/>
    <mergeCell ref="AH479:AH480"/>
    <mergeCell ref="A481:A482"/>
    <mergeCell ref="B481:B482"/>
    <mergeCell ref="C481:C482"/>
    <mergeCell ref="D481:D482"/>
    <mergeCell ref="E481:E482"/>
    <mergeCell ref="K481:K482"/>
    <mergeCell ref="N481:N482"/>
    <mergeCell ref="O481:O482"/>
    <mergeCell ref="R481:R482"/>
    <mergeCell ref="S481:S482"/>
    <mergeCell ref="V481:V482"/>
    <mergeCell ref="W481:W482"/>
    <mergeCell ref="Z481:Z482"/>
    <mergeCell ref="AA481:AA482"/>
    <mergeCell ref="AD481:AD482"/>
    <mergeCell ref="AE481:AE482"/>
    <mergeCell ref="AH481:AH482"/>
    <mergeCell ref="N483:N484"/>
    <mergeCell ref="O483:O484"/>
    <mergeCell ref="BO481:BO482"/>
    <mergeCell ref="BR481:BR482"/>
    <mergeCell ref="BS481:BS482"/>
    <mergeCell ref="BV481:BV482"/>
    <mergeCell ref="BW481:BW482"/>
    <mergeCell ref="BX481:BX482"/>
    <mergeCell ref="BY481:BY482"/>
    <mergeCell ref="A477:A478"/>
    <mergeCell ref="B477:B478"/>
    <mergeCell ref="C477:C478"/>
    <mergeCell ref="D477:D478"/>
    <mergeCell ref="E477:E478"/>
    <mergeCell ref="K477:K478"/>
    <mergeCell ref="BO465:BO466"/>
    <mergeCell ref="BR465:BR466"/>
    <mergeCell ref="BS465:BS466"/>
    <mergeCell ref="BV465:BV466"/>
    <mergeCell ref="BW465:BW466"/>
    <mergeCell ref="AI479:AI480"/>
    <mergeCell ref="AL479:AL480"/>
    <mergeCell ref="AM479:AM480"/>
    <mergeCell ref="AP479:AP480"/>
    <mergeCell ref="AQ479:AQ480"/>
    <mergeCell ref="AT479:AT480"/>
    <mergeCell ref="AU479:AU480"/>
    <mergeCell ref="AX479:AX480"/>
    <mergeCell ref="AY479:AY480"/>
    <mergeCell ref="BB479:BB480"/>
    <mergeCell ref="BC479:BC480"/>
    <mergeCell ref="BF479:BF480"/>
    <mergeCell ref="BG479:BG480"/>
    <mergeCell ref="BJ479:BJ480"/>
    <mergeCell ref="BK479:BK480"/>
    <mergeCell ref="BN479:BN480"/>
    <mergeCell ref="BN475:BN476"/>
    <mergeCell ref="BO479:BO480"/>
    <mergeCell ref="BR479:BR480"/>
    <mergeCell ref="BS479:BS480"/>
    <mergeCell ref="BV479:BV480"/>
    <mergeCell ref="BW479:BW480"/>
    <mergeCell ref="BX479:BX480"/>
    <mergeCell ref="BN469:BN470"/>
    <mergeCell ref="BO469:BO470"/>
    <mergeCell ref="BK471:BK472"/>
    <mergeCell ref="AX471:AX472"/>
    <mergeCell ref="AY471:AY472"/>
    <mergeCell ref="BB471:BB472"/>
    <mergeCell ref="BC471:BC472"/>
    <mergeCell ref="BX471:BX472"/>
    <mergeCell ref="BW467:BW468"/>
    <mergeCell ref="BX467:BX468"/>
    <mergeCell ref="BR475:BR476"/>
    <mergeCell ref="BS475:BS476"/>
    <mergeCell ref="AM473:AM474"/>
    <mergeCell ref="AP473:AP474"/>
    <mergeCell ref="AQ473:AQ474"/>
    <mergeCell ref="AT473:AT474"/>
    <mergeCell ref="AU473:AU474"/>
    <mergeCell ref="AX473:AX474"/>
    <mergeCell ref="AY473:AY474"/>
    <mergeCell ref="BB473:BB474"/>
    <mergeCell ref="BC473:BC474"/>
    <mergeCell ref="BV473:BV474"/>
    <mergeCell ref="BW473:BW474"/>
    <mergeCell ref="BX473:BX474"/>
    <mergeCell ref="BO477:BO478"/>
    <mergeCell ref="BR477:BR478"/>
    <mergeCell ref="BS477:BS478"/>
    <mergeCell ref="BV477:BV478"/>
    <mergeCell ref="BW477:BW478"/>
    <mergeCell ref="BX477:BX478"/>
    <mergeCell ref="AY469:AY470"/>
    <mergeCell ref="BB469:BB470"/>
    <mergeCell ref="A473:A474"/>
    <mergeCell ref="B473:B474"/>
    <mergeCell ref="C473:C474"/>
    <mergeCell ref="D473:D474"/>
    <mergeCell ref="E473:E474"/>
    <mergeCell ref="K473:K474"/>
    <mergeCell ref="N473:N474"/>
    <mergeCell ref="O473:O474"/>
    <mergeCell ref="R473:R474"/>
    <mergeCell ref="S473:S474"/>
    <mergeCell ref="V473:V474"/>
    <mergeCell ref="W473:W474"/>
    <mergeCell ref="Z473:Z474"/>
    <mergeCell ref="AA473:AA474"/>
    <mergeCell ref="AD473:AD474"/>
    <mergeCell ref="AE473:AE474"/>
    <mergeCell ref="AH473:AH474"/>
    <mergeCell ref="AI473:AI474"/>
    <mergeCell ref="BV475:BV476"/>
    <mergeCell ref="BW475:BW476"/>
    <mergeCell ref="BX475:BX476"/>
    <mergeCell ref="A475:A476"/>
    <mergeCell ref="B475:B476"/>
    <mergeCell ref="C475:C476"/>
    <mergeCell ref="D475:D476"/>
    <mergeCell ref="E475:E476"/>
    <mergeCell ref="K475:K476"/>
    <mergeCell ref="N475:N476"/>
    <mergeCell ref="O475:O476"/>
    <mergeCell ref="R475:R476"/>
    <mergeCell ref="S475:S476"/>
    <mergeCell ref="V475:V476"/>
    <mergeCell ref="W475:W476"/>
    <mergeCell ref="Z475:Z476"/>
    <mergeCell ref="AA475:AA476"/>
    <mergeCell ref="N477:N478"/>
    <mergeCell ref="O477:O478"/>
    <mergeCell ref="R477:R478"/>
    <mergeCell ref="S477:S478"/>
    <mergeCell ref="BV469:BV470"/>
    <mergeCell ref="BW469:BW470"/>
    <mergeCell ref="BX469:BX470"/>
    <mergeCell ref="BK469:BK470"/>
    <mergeCell ref="Z469:Z470"/>
    <mergeCell ref="AA469:AA470"/>
    <mergeCell ref="AD469:AD470"/>
    <mergeCell ref="O469:O470"/>
    <mergeCell ref="R469:R470"/>
    <mergeCell ref="S469:S470"/>
    <mergeCell ref="V469:V470"/>
    <mergeCell ref="AM469:AM470"/>
    <mergeCell ref="AP469:AP470"/>
    <mergeCell ref="AQ469:AQ470"/>
    <mergeCell ref="AT469:AT470"/>
    <mergeCell ref="AE469:AE470"/>
    <mergeCell ref="AH469:AH470"/>
    <mergeCell ref="AI469:AI470"/>
    <mergeCell ref="AL469:AL470"/>
    <mergeCell ref="AD475:AD476"/>
    <mergeCell ref="AE475:AE476"/>
    <mergeCell ref="AH475:AH476"/>
    <mergeCell ref="AI475:AI476"/>
    <mergeCell ref="BO473:BO474"/>
    <mergeCell ref="AL473:AL474"/>
    <mergeCell ref="BF473:BF474"/>
    <mergeCell ref="BG473:BG474"/>
    <mergeCell ref="BJ473:BJ474"/>
    <mergeCell ref="BK473:BK474"/>
    <mergeCell ref="BN473:BN474"/>
    <mergeCell ref="BR473:BR474"/>
    <mergeCell ref="BS473:BS474"/>
    <mergeCell ref="S461:S462"/>
    <mergeCell ref="V461:V462"/>
    <mergeCell ref="W461:W462"/>
    <mergeCell ref="Z461:Z462"/>
    <mergeCell ref="AA461:AA462"/>
    <mergeCell ref="AD461:AD462"/>
    <mergeCell ref="AE461:AE462"/>
    <mergeCell ref="AH461:AH462"/>
    <mergeCell ref="AI461:AI462"/>
    <mergeCell ref="AL461:AL462"/>
    <mergeCell ref="AM461:AM462"/>
    <mergeCell ref="AP461:AP462"/>
    <mergeCell ref="AQ461:AQ462"/>
    <mergeCell ref="AT461:AT462"/>
    <mergeCell ref="AU461:AU462"/>
    <mergeCell ref="AX461:AX462"/>
    <mergeCell ref="AY461:AY462"/>
    <mergeCell ref="BB461:BB462"/>
    <mergeCell ref="BC461:BC462"/>
    <mergeCell ref="BF461:BF462"/>
    <mergeCell ref="BG461:BG462"/>
    <mergeCell ref="BJ461:BJ462"/>
    <mergeCell ref="BK461:BK462"/>
    <mergeCell ref="BN461:BN462"/>
    <mergeCell ref="BS461:BS462"/>
    <mergeCell ref="AI471:AI472"/>
    <mergeCell ref="AL471:AL472"/>
    <mergeCell ref="AM471:AM472"/>
    <mergeCell ref="BJ471:BJ472"/>
    <mergeCell ref="BS469:BS470"/>
    <mergeCell ref="BS467:BS468"/>
    <mergeCell ref="BN467:BN468"/>
    <mergeCell ref="BW461:BW462"/>
    <mergeCell ref="BX461:BX462"/>
    <mergeCell ref="BY461:BY462"/>
    <mergeCell ref="A463:A464"/>
    <mergeCell ref="B463:B464"/>
    <mergeCell ref="C463:C464"/>
    <mergeCell ref="D463:D464"/>
    <mergeCell ref="E463:E464"/>
    <mergeCell ref="K463:K464"/>
    <mergeCell ref="N463:N464"/>
    <mergeCell ref="O463:O464"/>
    <mergeCell ref="R463:R464"/>
    <mergeCell ref="S463:S464"/>
    <mergeCell ref="V463:V464"/>
    <mergeCell ref="W463:W464"/>
    <mergeCell ref="Z463:Z464"/>
    <mergeCell ref="AA463:AA464"/>
    <mergeCell ref="AD463:AD464"/>
    <mergeCell ref="AE463:AE464"/>
    <mergeCell ref="AH463:AH464"/>
    <mergeCell ref="AI463:AI464"/>
    <mergeCell ref="A461:A462"/>
    <mergeCell ref="B461:B462"/>
    <mergeCell ref="BX465:BX466"/>
    <mergeCell ref="BY465:BY466"/>
    <mergeCell ref="AA465:AA466"/>
    <mergeCell ref="AD465:AD466"/>
    <mergeCell ref="AE465:AE466"/>
    <mergeCell ref="AH465:AH466"/>
    <mergeCell ref="AI465:AI466"/>
    <mergeCell ref="AL465:AL466"/>
    <mergeCell ref="AM465:AM466"/>
    <mergeCell ref="AP465:AP466"/>
    <mergeCell ref="AQ465:AQ466"/>
    <mergeCell ref="AT465:AT466"/>
    <mergeCell ref="AU465:AU466"/>
    <mergeCell ref="AX465:AX466"/>
    <mergeCell ref="AY465:AY466"/>
    <mergeCell ref="BB465:BB466"/>
    <mergeCell ref="BC465:BC466"/>
    <mergeCell ref="C461:C462"/>
    <mergeCell ref="D461:D462"/>
    <mergeCell ref="E461:E462"/>
    <mergeCell ref="K461:K462"/>
    <mergeCell ref="N461:N462"/>
    <mergeCell ref="O461:O462"/>
    <mergeCell ref="R461:R462"/>
    <mergeCell ref="A465:A466"/>
    <mergeCell ref="B465:B466"/>
    <mergeCell ref="C465:C466"/>
    <mergeCell ref="D465:D466"/>
    <mergeCell ref="E465:E466"/>
    <mergeCell ref="K465:K466"/>
    <mergeCell ref="N465:N466"/>
    <mergeCell ref="O465:O466"/>
    <mergeCell ref="R465:R466"/>
    <mergeCell ref="S465:S466"/>
    <mergeCell ref="V465:V466"/>
    <mergeCell ref="W465:W466"/>
    <mergeCell ref="Z465:Z466"/>
    <mergeCell ref="BF465:BF466"/>
    <mergeCell ref="BG465:BG466"/>
    <mergeCell ref="BJ465:BJ466"/>
    <mergeCell ref="BW459:BW460"/>
    <mergeCell ref="BX459:BX460"/>
    <mergeCell ref="BY459:BY460"/>
    <mergeCell ref="A459:A460"/>
    <mergeCell ref="B459:B460"/>
    <mergeCell ref="C459:C460"/>
    <mergeCell ref="D459:D460"/>
    <mergeCell ref="E459:E460"/>
    <mergeCell ref="K459:K460"/>
    <mergeCell ref="N459:N460"/>
    <mergeCell ref="O459:O460"/>
    <mergeCell ref="R459:R460"/>
    <mergeCell ref="S459:S460"/>
    <mergeCell ref="V459:V460"/>
    <mergeCell ref="W459:W460"/>
    <mergeCell ref="Z459:Z460"/>
    <mergeCell ref="AA459:AA460"/>
    <mergeCell ref="AD459:AD460"/>
    <mergeCell ref="AE459:AE460"/>
    <mergeCell ref="AH459:AH460"/>
    <mergeCell ref="AI459:AI460"/>
    <mergeCell ref="AL459:AL460"/>
    <mergeCell ref="AM459:AM460"/>
    <mergeCell ref="AP459:AP460"/>
    <mergeCell ref="AQ459:AQ460"/>
    <mergeCell ref="AT459:AT460"/>
    <mergeCell ref="AU459:AU460"/>
    <mergeCell ref="AX459:AX460"/>
    <mergeCell ref="AY459:AY460"/>
    <mergeCell ref="BB459:BB460"/>
    <mergeCell ref="BC459:BC460"/>
    <mergeCell ref="BF459:BF460"/>
    <mergeCell ref="BG459:BG460"/>
    <mergeCell ref="BJ459:BJ460"/>
    <mergeCell ref="BK459:BK460"/>
    <mergeCell ref="BN459:BN460"/>
    <mergeCell ref="B575:B576"/>
    <mergeCell ref="C575:C576"/>
    <mergeCell ref="D575:D576"/>
    <mergeCell ref="E575:E576"/>
    <mergeCell ref="K575:K576"/>
    <mergeCell ref="N575:N576"/>
    <mergeCell ref="O575:O576"/>
    <mergeCell ref="R575:R576"/>
    <mergeCell ref="S575:S576"/>
    <mergeCell ref="V575:V576"/>
    <mergeCell ref="W575:W576"/>
    <mergeCell ref="Z575:Z576"/>
    <mergeCell ref="AA575:AA576"/>
    <mergeCell ref="AD575:AD576"/>
    <mergeCell ref="AE575:AE576"/>
    <mergeCell ref="AH575:AH576"/>
    <mergeCell ref="AI575:AI576"/>
    <mergeCell ref="AL575:AL576"/>
    <mergeCell ref="AM575:AM576"/>
    <mergeCell ref="AP575:AP576"/>
    <mergeCell ref="AQ575:AQ576"/>
    <mergeCell ref="AT575:AT576"/>
    <mergeCell ref="AU575:AU576"/>
    <mergeCell ref="AX575:AX576"/>
    <mergeCell ref="AY575:AY576"/>
    <mergeCell ref="BB575:BB576"/>
    <mergeCell ref="BC575:BC576"/>
    <mergeCell ref="BF575:BF576"/>
    <mergeCell ref="BG575:BG576"/>
    <mergeCell ref="BJ575:BJ576"/>
    <mergeCell ref="BK575:BK576"/>
    <mergeCell ref="BN575:BN576"/>
    <mergeCell ref="BO459:BO460"/>
    <mergeCell ref="BO463:BO464"/>
    <mergeCell ref="AL463:AL464"/>
    <mergeCell ref="AM463:AM464"/>
    <mergeCell ref="AP463:AP464"/>
    <mergeCell ref="AQ463:AQ464"/>
    <mergeCell ref="AT463:AT464"/>
    <mergeCell ref="AU463:AU464"/>
    <mergeCell ref="AX463:AX464"/>
    <mergeCell ref="AY463:AY464"/>
    <mergeCell ref="BB463:BB464"/>
    <mergeCell ref="BC463:BC464"/>
    <mergeCell ref="BF463:BF464"/>
    <mergeCell ref="BG463:BG464"/>
    <mergeCell ref="BJ463:BJ464"/>
    <mergeCell ref="BK463:BK464"/>
    <mergeCell ref="BN463:BN464"/>
    <mergeCell ref="BO475:BO476"/>
    <mergeCell ref="AL475:AL476"/>
    <mergeCell ref="AM475:AM476"/>
    <mergeCell ref="AP475:AP476"/>
    <mergeCell ref="AQ475:AQ476"/>
    <mergeCell ref="AT475:AT476"/>
    <mergeCell ref="AU475:AU476"/>
    <mergeCell ref="AX475:AX476"/>
    <mergeCell ref="AY475:AY476"/>
    <mergeCell ref="BB475:BB476"/>
    <mergeCell ref="BC475:BC476"/>
    <mergeCell ref="BF475:BF476"/>
    <mergeCell ref="BG475:BG476"/>
    <mergeCell ref="BJ475:BJ476"/>
    <mergeCell ref="BK475:BK476"/>
    <mergeCell ref="A573:A574"/>
    <mergeCell ref="B573:B574"/>
    <mergeCell ref="C573:C574"/>
    <mergeCell ref="D573:D574"/>
    <mergeCell ref="E573:E574"/>
    <mergeCell ref="K573:K574"/>
    <mergeCell ref="N573:N574"/>
    <mergeCell ref="O573:O574"/>
    <mergeCell ref="R573:R574"/>
    <mergeCell ref="S573:S574"/>
    <mergeCell ref="V573:V574"/>
    <mergeCell ref="W573:W574"/>
    <mergeCell ref="Z573:Z574"/>
    <mergeCell ref="AA573:AA574"/>
    <mergeCell ref="AD573:AD574"/>
    <mergeCell ref="AE573:AE574"/>
    <mergeCell ref="AH573:AH574"/>
    <mergeCell ref="AI573:AI574"/>
    <mergeCell ref="AL573:AL574"/>
    <mergeCell ref="AM573:AM574"/>
    <mergeCell ref="AP573:AP574"/>
    <mergeCell ref="AQ573:AQ574"/>
    <mergeCell ref="AT573:AT574"/>
    <mergeCell ref="AU573:AU574"/>
    <mergeCell ref="AX573:AX574"/>
    <mergeCell ref="AY573:AY574"/>
    <mergeCell ref="BB573:BB574"/>
    <mergeCell ref="BC573:BC574"/>
    <mergeCell ref="BF573:BF574"/>
    <mergeCell ref="BG573:BG574"/>
    <mergeCell ref="BJ573:BJ574"/>
    <mergeCell ref="BK573:BK574"/>
    <mergeCell ref="BN573:BN574"/>
    <mergeCell ref="A575:A576"/>
    <mergeCell ref="BO571:BO572"/>
    <mergeCell ref="BR571:BR572"/>
    <mergeCell ref="BS571:BS572"/>
    <mergeCell ref="BV571:BV572"/>
    <mergeCell ref="BW571:BW572"/>
    <mergeCell ref="BX571:BX572"/>
    <mergeCell ref="BY571:BY572"/>
    <mergeCell ref="A569:A570"/>
    <mergeCell ref="B569:B570"/>
    <mergeCell ref="C569:C570"/>
    <mergeCell ref="D569:D570"/>
    <mergeCell ref="E569:E570"/>
    <mergeCell ref="K569:K570"/>
    <mergeCell ref="N569:N570"/>
    <mergeCell ref="O569:O570"/>
    <mergeCell ref="R569:R570"/>
    <mergeCell ref="S569:S570"/>
    <mergeCell ref="V569:V570"/>
    <mergeCell ref="W569:W570"/>
    <mergeCell ref="Z569:Z570"/>
    <mergeCell ref="AA569:AA570"/>
    <mergeCell ref="AD569:AD570"/>
    <mergeCell ref="AE569:AE570"/>
    <mergeCell ref="AH569:AH570"/>
    <mergeCell ref="AI569:AI570"/>
    <mergeCell ref="AL569:AL570"/>
    <mergeCell ref="AM569:AM570"/>
    <mergeCell ref="AP569:AP570"/>
    <mergeCell ref="AQ569:AQ570"/>
    <mergeCell ref="AT569:AT570"/>
    <mergeCell ref="AU569:AU570"/>
    <mergeCell ref="AX569:AX570"/>
    <mergeCell ref="AY569:AY570"/>
    <mergeCell ref="BB569:BB570"/>
    <mergeCell ref="BC569:BC570"/>
    <mergeCell ref="BF569:BF570"/>
    <mergeCell ref="BG569:BG570"/>
    <mergeCell ref="BJ569:BJ570"/>
    <mergeCell ref="BK569:BK570"/>
    <mergeCell ref="BN569:BN570"/>
    <mergeCell ref="BO569:BO570"/>
    <mergeCell ref="BR569:BR570"/>
    <mergeCell ref="BS569:BS570"/>
    <mergeCell ref="BV569:BV570"/>
    <mergeCell ref="BW569:BW570"/>
    <mergeCell ref="BX569:BX570"/>
    <mergeCell ref="BY569:BY570"/>
    <mergeCell ref="A571:A572"/>
    <mergeCell ref="B571:B572"/>
    <mergeCell ref="C571:C572"/>
    <mergeCell ref="D571:D572"/>
    <mergeCell ref="E571:E572"/>
    <mergeCell ref="K571:K572"/>
    <mergeCell ref="N571:N572"/>
    <mergeCell ref="O571:O572"/>
    <mergeCell ref="R571:R572"/>
    <mergeCell ref="S571:S572"/>
    <mergeCell ref="V571:V572"/>
    <mergeCell ref="W571:W572"/>
    <mergeCell ref="Z571:Z572"/>
    <mergeCell ref="AA571:AA572"/>
    <mergeCell ref="AD571:AD572"/>
    <mergeCell ref="AE571:AE572"/>
    <mergeCell ref="BS567:BS568"/>
    <mergeCell ref="BV567:BV568"/>
    <mergeCell ref="BW567:BW568"/>
    <mergeCell ref="BX567:BX568"/>
    <mergeCell ref="BY567:BY568"/>
    <mergeCell ref="A565:A566"/>
    <mergeCell ref="B565:B566"/>
    <mergeCell ref="C565:C566"/>
    <mergeCell ref="D565:D566"/>
    <mergeCell ref="E565:E566"/>
    <mergeCell ref="K565:K566"/>
    <mergeCell ref="N565:N566"/>
    <mergeCell ref="O565:O566"/>
    <mergeCell ref="R565:R566"/>
    <mergeCell ref="S565:S566"/>
    <mergeCell ref="V565:V566"/>
    <mergeCell ref="W565:W566"/>
    <mergeCell ref="Z565:Z566"/>
    <mergeCell ref="AA565:AA566"/>
    <mergeCell ref="AD565:AD566"/>
    <mergeCell ref="AE565:AE566"/>
    <mergeCell ref="AH565:AH566"/>
    <mergeCell ref="AI565:AI566"/>
    <mergeCell ref="AL565:AL566"/>
    <mergeCell ref="AM565:AM566"/>
    <mergeCell ref="AP565:AP566"/>
    <mergeCell ref="AQ565:AQ566"/>
    <mergeCell ref="AT565:AT566"/>
    <mergeCell ref="AU565:AU566"/>
    <mergeCell ref="AX565:AX566"/>
    <mergeCell ref="AY565:AY566"/>
    <mergeCell ref="BB565:BB566"/>
    <mergeCell ref="BC565:BC566"/>
    <mergeCell ref="BF565:BF566"/>
    <mergeCell ref="BG565:BG566"/>
    <mergeCell ref="BJ565:BJ566"/>
    <mergeCell ref="BK565:BK566"/>
    <mergeCell ref="BN565:BN566"/>
    <mergeCell ref="BO565:BO566"/>
    <mergeCell ref="BR565:BR566"/>
    <mergeCell ref="BS565:BS566"/>
    <mergeCell ref="BV565:BV566"/>
    <mergeCell ref="BW565:BW566"/>
    <mergeCell ref="BX565:BX566"/>
    <mergeCell ref="BY565:BY566"/>
    <mergeCell ref="A567:A568"/>
    <mergeCell ref="B567:B568"/>
    <mergeCell ref="C567:C568"/>
    <mergeCell ref="D567:D568"/>
    <mergeCell ref="E567:E568"/>
    <mergeCell ref="K567:K568"/>
    <mergeCell ref="N567:N568"/>
    <mergeCell ref="O567:O568"/>
    <mergeCell ref="R567:R568"/>
    <mergeCell ref="S567:S568"/>
    <mergeCell ref="V567:V568"/>
    <mergeCell ref="W567:W568"/>
    <mergeCell ref="Z567:Z568"/>
    <mergeCell ref="AA567:AA568"/>
    <mergeCell ref="AD567:AD568"/>
    <mergeCell ref="AE567:AE568"/>
    <mergeCell ref="AH567:AH568"/>
    <mergeCell ref="AI567:AI568"/>
    <mergeCell ref="B563:B564"/>
    <mergeCell ref="C563:C564"/>
    <mergeCell ref="D563:D564"/>
    <mergeCell ref="E563:E564"/>
    <mergeCell ref="K563:K564"/>
    <mergeCell ref="N563:N564"/>
    <mergeCell ref="O563:O564"/>
    <mergeCell ref="R563:R564"/>
    <mergeCell ref="S563:S564"/>
    <mergeCell ref="V563:V564"/>
    <mergeCell ref="W563:W564"/>
    <mergeCell ref="Z563:Z564"/>
    <mergeCell ref="AA563:AA564"/>
    <mergeCell ref="AD563:AD564"/>
    <mergeCell ref="AE563:AE564"/>
    <mergeCell ref="AH563:AH564"/>
    <mergeCell ref="AI563:AI564"/>
    <mergeCell ref="AL563:AL564"/>
    <mergeCell ref="AM563:AM564"/>
    <mergeCell ref="AP563:AP564"/>
    <mergeCell ref="AQ563:AQ564"/>
    <mergeCell ref="AT563:AT564"/>
    <mergeCell ref="AU563:AU564"/>
    <mergeCell ref="AX563:AX564"/>
    <mergeCell ref="AY563:AY564"/>
    <mergeCell ref="BB563:BB564"/>
    <mergeCell ref="BC563:BC564"/>
    <mergeCell ref="BF563:BF564"/>
    <mergeCell ref="BG563:BG564"/>
    <mergeCell ref="BJ563:BJ564"/>
    <mergeCell ref="BK563:BK564"/>
    <mergeCell ref="BN563:BN564"/>
    <mergeCell ref="BO567:BO568"/>
    <mergeCell ref="AL567:AL568"/>
    <mergeCell ref="AM567:AM568"/>
    <mergeCell ref="AP567:AP568"/>
    <mergeCell ref="AQ567:AQ568"/>
    <mergeCell ref="AT567:AT568"/>
    <mergeCell ref="AU567:AU568"/>
    <mergeCell ref="AX567:AX568"/>
    <mergeCell ref="AY567:AY568"/>
    <mergeCell ref="BB567:BB568"/>
    <mergeCell ref="BC567:BC568"/>
    <mergeCell ref="BF567:BF568"/>
    <mergeCell ref="BG567:BG568"/>
    <mergeCell ref="BJ567:BJ568"/>
    <mergeCell ref="BK567:BK568"/>
    <mergeCell ref="BN567:BN568"/>
    <mergeCell ref="AI559:AI560"/>
    <mergeCell ref="AL559:AL560"/>
    <mergeCell ref="AM559:AM560"/>
    <mergeCell ref="AP559:AP560"/>
    <mergeCell ref="AQ559:AQ560"/>
    <mergeCell ref="AT559:AT560"/>
    <mergeCell ref="AU559:AU560"/>
    <mergeCell ref="AX559:AX560"/>
    <mergeCell ref="AY559:AY560"/>
    <mergeCell ref="BB559:BB560"/>
    <mergeCell ref="BC559:BC560"/>
    <mergeCell ref="BF559:BF560"/>
    <mergeCell ref="BG559:BG560"/>
    <mergeCell ref="BJ559:BJ560"/>
    <mergeCell ref="BK559:BK560"/>
    <mergeCell ref="BN559:BN560"/>
    <mergeCell ref="BO563:BO564"/>
    <mergeCell ref="BR563:BR564"/>
    <mergeCell ref="BS563:BS564"/>
    <mergeCell ref="BV563:BV564"/>
    <mergeCell ref="BW563:BW564"/>
    <mergeCell ref="BX563:BX564"/>
    <mergeCell ref="BY563:BY564"/>
    <mergeCell ref="A561:A562"/>
    <mergeCell ref="B561:B562"/>
    <mergeCell ref="C561:C562"/>
    <mergeCell ref="D561:D562"/>
    <mergeCell ref="E561:E562"/>
    <mergeCell ref="K561:K562"/>
    <mergeCell ref="N561:N562"/>
    <mergeCell ref="O561:O562"/>
    <mergeCell ref="R561:R562"/>
    <mergeCell ref="S561:S562"/>
    <mergeCell ref="V561:V562"/>
    <mergeCell ref="W561:W562"/>
    <mergeCell ref="Z561:Z562"/>
    <mergeCell ref="AA561:AA562"/>
    <mergeCell ref="AD561:AD562"/>
    <mergeCell ref="AE561:AE562"/>
    <mergeCell ref="AH561:AH562"/>
    <mergeCell ref="AI561:AI562"/>
    <mergeCell ref="AL561:AL562"/>
    <mergeCell ref="AM561:AM562"/>
    <mergeCell ref="AP561:AP562"/>
    <mergeCell ref="AQ561:AQ562"/>
    <mergeCell ref="AT561:AT562"/>
    <mergeCell ref="AU561:AU562"/>
    <mergeCell ref="AX561:AX562"/>
    <mergeCell ref="AY561:AY562"/>
    <mergeCell ref="BB561:BB562"/>
    <mergeCell ref="BC561:BC562"/>
    <mergeCell ref="BF561:BF562"/>
    <mergeCell ref="BG561:BG562"/>
    <mergeCell ref="BJ561:BJ562"/>
    <mergeCell ref="BK561:BK562"/>
    <mergeCell ref="BN561:BN562"/>
    <mergeCell ref="BO561:BO562"/>
    <mergeCell ref="BR561:BR562"/>
    <mergeCell ref="BS561:BS562"/>
    <mergeCell ref="BV561:BV562"/>
    <mergeCell ref="BW561:BW562"/>
    <mergeCell ref="BX561:BX562"/>
    <mergeCell ref="BY561:BY562"/>
    <mergeCell ref="A563:A564"/>
    <mergeCell ref="BO559:BO560"/>
    <mergeCell ref="BR559:BR560"/>
    <mergeCell ref="BS559:BS560"/>
    <mergeCell ref="BV559:BV560"/>
    <mergeCell ref="BW559:BW560"/>
    <mergeCell ref="BX559:BX560"/>
    <mergeCell ref="BY559:BY560"/>
    <mergeCell ref="A557:A558"/>
    <mergeCell ref="B557:B558"/>
    <mergeCell ref="C557:C558"/>
    <mergeCell ref="D557:D558"/>
    <mergeCell ref="E557:E558"/>
    <mergeCell ref="K557:K558"/>
    <mergeCell ref="N557:N558"/>
    <mergeCell ref="O557:O558"/>
    <mergeCell ref="R557:R558"/>
    <mergeCell ref="S557:S558"/>
    <mergeCell ref="V557:V558"/>
    <mergeCell ref="W557:W558"/>
    <mergeCell ref="Z557:Z558"/>
    <mergeCell ref="AA557:AA558"/>
    <mergeCell ref="AD557:AD558"/>
    <mergeCell ref="AE557:AE558"/>
    <mergeCell ref="AH557:AH558"/>
    <mergeCell ref="AI557:AI558"/>
    <mergeCell ref="AL557:AL558"/>
    <mergeCell ref="AM557:AM558"/>
    <mergeCell ref="AP557:AP558"/>
    <mergeCell ref="AQ557:AQ558"/>
    <mergeCell ref="AT557:AT558"/>
    <mergeCell ref="AU557:AU558"/>
    <mergeCell ref="AX557:AX558"/>
    <mergeCell ref="AY557:AY558"/>
    <mergeCell ref="BB557:BB558"/>
    <mergeCell ref="BC557:BC558"/>
    <mergeCell ref="BF557:BF558"/>
    <mergeCell ref="BG557:BG558"/>
    <mergeCell ref="BJ557:BJ558"/>
    <mergeCell ref="BK557:BK558"/>
    <mergeCell ref="BN557:BN558"/>
    <mergeCell ref="BO557:BO558"/>
    <mergeCell ref="BR557:BR558"/>
    <mergeCell ref="BS557:BS558"/>
    <mergeCell ref="BV557:BV558"/>
    <mergeCell ref="BW557:BW558"/>
    <mergeCell ref="BX557:BX558"/>
    <mergeCell ref="BY557:BY558"/>
    <mergeCell ref="A559:A560"/>
    <mergeCell ref="B559:B560"/>
    <mergeCell ref="C559:C560"/>
    <mergeCell ref="D559:D560"/>
    <mergeCell ref="E559:E560"/>
    <mergeCell ref="K559:K560"/>
    <mergeCell ref="N559:N560"/>
    <mergeCell ref="O559:O560"/>
    <mergeCell ref="R559:R560"/>
    <mergeCell ref="S559:S560"/>
    <mergeCell ref="V559:V560"/>
    <mergeCell ref="W559:W560"/>
    <mergeCell ref="Z559:Z560"/>
    <mergeCell ref="AA559:AA560"/>
    <mergeCell ref="AD559:AD560"/>
    <mergeCell ref="AE559:AE560"/>
    <mergeCell ref="AH559:AH560"/>
    <mergeCell ref="A539:A540"/>
    <mergeCell ref="B539:B540"/>
    <mergeCell ref="C539:C540"/>
    <mergeCell ref="D539:D540"/>
    <mergeCell ref="E539:E540"/>
    <mergeCell ref="K539:K540"/>
    <mergeCell ref="N539:N540"/>
    <mergeCell ref="O539:O540"/>
    <mergeCell ref="R539:R540"/>
    <mergeCell ref="S539:S540"/>
    <mergeCell ref="V539:V540"/>
    <mergeCell ref="W539:W540"/>
    <mergeCell ref="Z539:Z540"/>
    <mergeCell ref="AA539:AA540"/>
    <mergeCell ref="AD539:AD540"/>
    <mergeCell ref="AE539:AE540"/>
    <mergeCell ref="AH539:AH540"/>
    <mergeCell ref="AI539:AI540"/>
    <mergeCell ref="AL539:AL540"/>
    <mergeCell ref="AM539:AM540"/>
    <mergeCell ref="AP539:AP540"/>
    <mergeCell ref="AQ539:AQ540"/>
    <mergeCell ref="AT539:AT540"/>
    <mergeCell ref="AU539:AU540"/>
    <mergeCell ref="AX539:AX540"/>
    <mergeCell ref="AY539:AY540"/>
    <mergeCell ref="BB539:BB540"/>
    <mergeCell ref="BC539:BC540"/>
    <mergeCell ref="BF539:BF540"/>
    <mergeCell ref="BG539:BG540"/>
    <mergeCell ref="BJ539:BJ540"/>
    <mergeCell ref="BK539:BK540"/>
    <mergeCell ref="BN539:BN540"/>
    <mergeCell ref="BO539:BO540"/>
    <mergeCell ref="BR539:BR540"/>
    <mergeCell ref="BS539:BS540"/>
    <mergeCell ref="BV539:BV540"/>
    <mergeCell ref="BW539:BW540"/>
    <mergeCell ref="BX539:BX540"/>
    <mergeCell ref="BY539:BY540"/>
    <mergeCell ref="B541:B542"/>
    <mergeCell ref="C541:C542"/>
    <mergeCell ref="D541:D542"/>
    <mergeCell ref="E541:E542"/>
    <mergeCell ref="K541:K542"/>
    <mergeCell ref="N541:N542"/>
    <mergeCell ref="O541:O542"/>
    <mergeCell ref="R541:R542"/>
    <mergeCell ref="S541:S542"/>
    <mergeCell ref="V541:V542"/>
    <mergeCell ref="W541:W542"/>
    <mergeCell ref="Z541:Z542"/>
    <mergeCell ref="AA541:AA542"/>
    <mergeCell ref="AD541:AD542"/>
    <mergeCell ref="AE541:AE542"/>
    <mergeCell ref="AH541:AH542"/>
    <mergeCell ref="AI541:AI542"/>
    <mergeCell ref="AL541:AL542"/>
    <mergeCell ref="AM541:AM542"/>
    <mergeCell ref="AP541:AP542"/>
    <mergeCell ref="AQ541:AQ542"/>
    <mergeCell ref="AT541:AT542"/>
    <mergeCell ref="AU541:AU542"/>
    <mergeCell ref="AX541:AX542"/>
    <mergeCell ref="AY541:AY542"/>
    <mergeCell ref="BB541:BB542"/>
    <mergeCell ref="BC541:BC542"/>
    <mergeCell ref="BF541:BF542"/>
    <mergeCell ref="BG541:BG542"/>
    <mergeCell ref="BJ541:BJ542"/>
    <mergeCell ref="BK541:BK542"/>
    <mergeCell ref="BN541:BN542"/>
    <mergeCell ref="AI545:AI546"/>
    <mergeCell ref="AL545:AL546"/>
    <mergeCell ref="AM545:AM546"/>
    <mergeCell ref="AP545:AP546"/>
    <mergeCell ref="AQ545:AQ546"/>
    <mergeCell ref="AT545:AT546"/>
    <mergeCell ref="AU545:AU546"/>
    <mergeCell ref="AX545:AX546"/>
    <mergeCell ref="AY545:AY546"/>
    <mergeCell ref="BB545:BB546"/>
    <mergeCell ref="BC545:BC546"/>
    <mergeCell ref="BF545:BF546"/>
    <mergeCell ref="BG545:BG546"/>
    <mergeCell ref="BJ545:BJ546"/>
    <mergeCell ref="BK545:BK546"/>
    <mergeCell ref="BN545:BN546"/>
    <mergeCell ref="BO541:BO542"/>
    <mergeCell ref="BR541:BR542"/>
    <mergeCell ref="BS541:BS542"/>
    <mergeCell ref="BV541:BV542"/>
    <mergeCell ref="BW541:BW542"/>
    <mergeCell ref="BX541:BX542"/>
    <mergeCell ref="BY541:BY542"/>
    <mergeCell ref="A543:A544"/>
    <mergeCell ref="B543:B544"/>
    <mergeCell ref="C543:C544"/>
    <mergeCell ref="D543:D544"/>
    <mergeCell ref="E543:E544"/>
    <mergeCell ref="K543:K544"/>
    <mergeCell ref="N543:N544"/>
    <mergeCell ref="O543:O544"/>
    <mergeCell ref="R543:R544"/>
    <mergeCell ref="S543:S544"/>
    <mergeCell ref="V543:V544"/>
    <mergeCell ref="W543:W544"/>
    <mergeCell ref="Z543:Z544"/>
    <mergeCell ref="AA543:AA544"/>
    <mergeCell ref="AD543:AD544"/>
    <mergeCell ref="AE543:AE544"/>
    <mergeCell ref="AH543:AH544"/>
    <mergeCell ref="AI543:AI544"/>
    <mergeCell ref="AL543:AL544"/>
    <mergeCell ref="AM543:AM544"/>
    <mergeCell ref="AP543:AP544"/>
    <mergeCell ref="AQ543:AQ544"/>
    <mergeCell ref="AT543:AT544"/>
    <mergeCell ref="AU543:AU544"/>
    <mergeCell ref="AX543:AX544"/>
    <mergeCell ref="AY543:AY544"/>
    <mergeCell ref="BB543:BB544"/>
    <mergeCell ref="BC543:BC544"/>
    <mergeCell ref="BF543:BF544"/>
    <mergeCell ref="BG543:BG544"/>
    <mergeCell ref="BJ543:BJ544"/>
    <mergeCell ref="BK543:BK544"/>
    <mergeCell ref="BN543:BN544"/>
    <mergeCell ref="BO543:BO544"/>
    <mergeCell ref="BR543:BR544"/>
    <mergeCell ref="BS543:BS544"/>
    <mergeCell ref="BV543:BV544"/>
    <mergeCell ref="BW543:BW544"/>
    <mergeCell ref="BX543:BX544"/>
    <mergeCell ref="BY543:BY544"/>
    <mergeCell ref="A541:A542"/>
    <mergeCell ref="BO545:BO546"/>
    <mergeCell ref="BR545:BR546"/>
    <mergeCell ref="BS545:BS546"/>
    <mergeCell ref="BV545:BV546"/>
    <mergeCell ref="BW545:BW546"/>
    <mergeCell ref="BX545:BX546"/>
    <mergeCell ref="BY545:BY546"/>
    <mergeCell ref="A547:A548"/>
    <mergeCell ref="B547:B548"/>
    <mergeCell ref="C547:C548"/>
    <mergeCell ref="D547:D548"/>
    <mergeCell ref="E547:E548"/>
    <mergeCell ref="K547:K548"/>
    <mergeCell ref="N547:N548"/>
    <mergeCell ref="O547:O548"/>
    <mergeCell ref="R547:R548"/>
    <mergeCell ref="S547:S548"/>
    <mergeCell ref="V547:V548"/>
    <mergeCell ref="W547:W548"/>
    <mergeCell ref="Z547:Z548"/>
    <mergeCell ref="AA547:AA548"/>
    <mergeCell ref="AD547:AD548"/>
    <mergeCell ref="AE547:AE548"/>
    <mergeCell ref="AH547:AH548"/>
    <mergeCell ref="AI547:AI548"/>
    <mergeCell ref="AL547:AL548"/>
    <mergeCell ref="AM547:AM548"/>
    <mergeCell ref="AP547:AP548"/>
    <mergeCell ref="AQ547:AQ548"/>
    <mergeCell ref="AT547:AT548"/>
    <mergeCell ref="AU547:AU548"/>
    <mergeCell ref="AX547:AX548"/>
    <mergeCell ref="AY547:AY548"/>
    <mergeCell ref="BB547:BB548"/>
    <mergeCell ref="BC547:BC548"/>
    <mergeCell ref="BF547:BF548"/>
    <mergeCell ref="BG547:BG548"/>
    <mergeCell ref="BJ547:BJ548"/>
    <mergeCell ref="BK547:BK548"/>
    <mergeCell ref="BN547:BN548"/>
    <mergeCell ref="BO547:BO548"/>
    <mergeCell ref="BR547:BR548"/>
    <mergeCell ref="BS547:BS548"/>
    <mergeCell ref="BV547:BV548"/>
    <mergeCell ref="BW547:BW548"/>
    <mergeCell ref="BX547:BX548"/>
    <mergeCell ref="BY547:BY548"/>
    <mergeCell ref="A545:A546"/>
    <mergeCell ref="B545:B546"/>
    <mergeCell ref="C545:C546"/>
    <mergeCell ref="D545:D546"/>
    <mergeCell ref="E545:E546"/>
    <mergeCell ref="K545:K546"/>
    <mergeCell ref="N545:N546"/>
    <mergeCell ref="O545:O546"/>
    <mergeCell ref="R545:R546"/>
    <mergeCell ref="S545:S546"/>
    <mergeCell ref="V545:V546"/>
    <mergeCell ref="W545:W546"/>
    <mergeCell ref="Z545:Z546"/>
    <mergeCell ref="AA545:AA546"/>
    <mergeCell ref="AD545:AD546"/>
    <mergeCell ref="AE545:AE546"/>
    <mergeCell ref="AH545:AH546"/>
    <mergeCell ref="BR549:BR550"/>
    <mergeCell ref="BS549:BS550"/>
    <mergeCell ref="BV549:BV550"/>
    <mergeCell ref="BW549:BW550"/>
    <mergeCell ref="BX549:BX550"/>
    <mergeCell ref="BY549:BY550"/>
    <mergeCell ref="A551:A552"/>
    <mergeCell ref="B551:B552"/>
    <mergeCell ref="C551:C552"/>
    <mergeCell ref="D551:D552"/>
    <mergeCell ref="E551:E552"/>
    <mergeCell ref="K551:K552"/>
    <mergeCell ref="N551:N552"/>
    <mergeCell ref="O551:O552"/>
    <mergeCell ref="R551:R552"/>
    <mergeCell ref="S551:S552"/>
    <mergeCell ref="V551:V552"/>
    <mergeCell ref="W551:W552"/>
    <mergeCell ref="Z551:Z552"/>
    <mergeCell ref="AA551:AA552"/>
    <mergeCell ref="AD551:AD552"/>
    <mergeCell ref="AE551:AE552"/>
    <mergeCell ref="AH551:AH552"/>
    <mergeCell ref="AI551:AI552"/>
    <mergeCell ref="AL551:AL552"/>
    <mergeCell ref="AM551:AM552"/>
    <mergeCell ref="AP551:AP552"/>
    <mergeCell ref="AQ551:AQ552"/>
    <mergeCell ref="AT551:AT552"/>
    <mergeCell ref="AU551:AU552"/>
    <mergeCell ref="AX551:AX552"/>
    <mergeCell ref="AY551:AY552"/>
    <mergeCell ref="BB551:BB552"/>
    <mergeCell ref="BC551:BC552"/>
    <mergeCell ref="BF551:BF552"/>
    <mergeCell ref="BG551:BG552"/>
    <mergeCell ref="BJ551:BJ552"/>
    <mergeCell ref="BK551:BK552"/>
    <mergeCell ref="BN551:BN552"/>
    <mergeCell ref="BO551:BO552"/>
    <mergeCell ref="BR551:BR552"/>
    <mergeCell ref="BS551:BS552"/>
    <mergeCell ref="BV551:BV552"/>
    <mergeCell ref="BW551:BW552"/>
    <mergeCell ref="BX551:BX552"/>
    <mergeCell ref="BY551:BY552"/>
    <mergeCell ref="A549:A550"/>
    <mergeCell ref="B549:B550"/>
    <mergeCell ref="C549:C550"/>
    <mergeCell ref="D549:D550"/>
    <mergeCell ref="E549:E550"/>
    <mergeCell ref="K549:K550"/>
    <mergeCell ref="N549:N550"/>
    <mergeCell ref="O549:O550"/>
    <mergeCell ref="R549:R550"/>
    <mergeCell ref="S549:S550"/>
    <mergeCell ref="V549:V550"/>
    <mergeCell ref="W549:W550"/>
    <mergeCell ref="Z549:Z550"/>
    <mergeCell ref="AA549:AA550"/>
    <mergeCell ref="AD549:AD550"/>
    <mergeCell ref="AE549:AE550"/>
    <mergeCell ref="AH549:AH550"/>
    <mergeCell ref="AI549:AI550"/>
    <mergeCell ref="BR553:BR554"/>
    <mergeCell ref="BS553:BS554"/>
    <mergeCell ref="BV553:BV554"/>
    <mergeCell ref="BW553:BW554"/>
    <mergeCell ref="BX553:BX554"/>
    <mergeCell ref="BY553:BY554"/>
    <mergeCell ref="A555:A556"/>
    <mergeCell ref="B555:B556"/>
    <mergeCell ref="C555:C556"/>
    <mergeCell ref="D555:D556"/>
    <mergeCell ref="E555:E556"/>
    <mergeCell ref="K555:K556"/>
    <mergeCell ref="N555:N556"/>
    <mergeCell ref="O555:O556"/>
    <mergeCell ref="R555:R556"/>
    <mergeCell ref="S555:S556"/>
    <mergeCell ref="V555:V556"/>
    <mergeCell ref="W555:W556"/>
    <mergeCell ref="Z555:Z556"/>
    <mergeCell ref="AA555:AA556"/>
    <mergeCell ref="AD555:AD556"/>
    <mergeCell ref="AE555:AE556"/>
    <mergeCell ref="AH555:AH556"/>
    <mergeCell ref="AI555:AI556"/>
    <mergeCell ref="AL555:AL556"/>
    <mergeCell ref="AM555:AM556"/>
    <mergeCell ref="AP555:AP556"/>
    <mergeCell ref="AQ555:AQ556"/>
    <mergeCell ref="AT555:AT556"/>
    <mergeCell ref="AU555:AU556"/>
    <mergeCell ref="AX555:AX556"/>
    <mergeCell ref="AY555:AY556"/>
    <mergeCell ref="BB555:BB556"/>
    <mergeCell ref="BC555:BC556"/>
    <mergeCell ref="BF555:BF556"/>
    <mergeCell ref="BG555:BG556"/>
    <mergeCell ref="BJ555:BJ556"/>
    <mergeCell ref="BK555:BK556"/>
    <mergeCell ref="BN555:BN556"/>
    <mergeCell ref="BO555:BO556"/>
    <mergeCell ref="BR555:BR556"/>
    <mergeCell ref="BS555:BS556"/>
    <mergeCell ref="BV555:BV556"/>
    <mergeCell ref="BW555:BW556"/>
    <mergeCell ref="BX555:BX556"/>
    <mergeCell ref="BY555:BY556"/>
    <mergeCell ref="A553:A554"/>
    <mergeCell ref="B553:B554"/>
    <mergeCell ref="C553:C554"/>
    <mergeCell ref="D553:D554"/>
    <mergeCell ref="E553:E554"/>
    <mergeCell ref="K553:K554"/>
    <mergeCell ref="N553:N554"/>
    <mergeCell ref="O553:O554"/>
    <mergeCell ref="R553:R554"/>
    <mergeCell ref="S553:S554"/>
    <mergeCell ref="V553:V554"/>
    <mergeCell ref="W553:W554"/>
    <mergeCell ref="Z553:Z554"/>
    <mergeCell ref="AA553:AA554"/>
    <mergeCell ref="AD553:AD554"/>
    <mergeCell ref="AE553:AE554"/>
    <mergeCell ref="AH553:AH554"/>
    <mergeCell ref="AI553:AI554"/>
    <mergeCell ref="B519:B520"/>
    <mergeCell ref="C519:C520"/>
    <mergeCell ref="D519:D520"/>
    <mergeCell ref="E519:E520"/>
    <mergeCell ref="K519:K520"/>
    <mergeCell ref="N519:N520"/>
    <mergeCell ref="O519:O520"/>
    <mergeCell ref="R519:R520"/>
    <mergeCell ref="S519:S520"/>
    <mergeCell ref="V519:V520"/>
    <mergeCell ref="W519:W520"/>
    <mergeCell ref="Z519:Z520"/>
    <mergeCell ref="AA519:AA520"/>
    <mergeCell ref="AD519:AD520"/>
    <mergeCell ref="AE519:AE520"/>
    <mergeCell ref="AH519:AH520"/>
    <mergeCell ref="AI519:AI520"/>
    <mergeCell ref="AL519:AL520"/>
    <mergeCell ref="AM519:AM520"/>
    <mergeCell ref="AP519:AP520"/>
    <mergeCell ref="AQ519:AQ520"/>
    <mergeCell ref="AT519:AT520"/>
    <mergeCell ref="AU519:AU520"/>
    <mergeCell ref="AX519:AX520"/>
    <mergeCell ref="AY519:AY520"/>
    <mergeCell ref="BB519:BB520"/>
    <mergeCell ref="BC519:BC520"/>
    <mergeCell ref="BF519:BF520"/>
    <mergeCell ref="BG519:BG520"/>
    <mergeCell ref="BJ519:BJ520"/>
    <mergeCell ref="BK519:BK520"/>
    <mergeCell ref="BN519:BN520"/>
    <mergeCell ref="BO553:BO554"/>
    <mergeCell ref="AL553:AL554"/>
    <mergeCell ref="AM553:AM554"/>
    <mergeCell ref="AP553:AP554"/>
    <mergeCell ref="AQ553:AQ554"/>
    <mergeCell ref="AT553:AT554"/>
    <mergeCell ref="AU553:AU554"/>
    <mergeCell ref="AX553:AX554"/>
    <mergeCell ref="AY553:AY554"/>
    <mergeCell ref="BB553:BB554"/>
    <mergeCell ref="BC553:BC554"/>
    <mergeCell ref="BF553:BF554"/>
    <mergeCell ref="BG553:BG554"/>
    <mergeCell ref="BJ553:BJ554"/>
    <mergeCell ref="BK553:BK554"/>
    <mergeCell ref="BN553:BN554"/>
    <mergeCell ref="BO549:BO550"/>
    <mergeCell ref="AL549:AL550"/>
    <mergeCell ref="AM549:AM550"/>
    <mergeCell ref="AP549:AP550"/>
    <mergeCell ref="AQ549:AQ550"/>
    <mergeCell ref="AT549:AT550"/>
    <mergeCell ref="AU549:AU550"/>
    <mergeCell ref="AX549:AX550"/>
    <mergeCell ref="AY549:AY550"/>
    <mergeCell ref="BB549:BB550"/>
    <mergeCell ref="BC549:BC550"/>
    <mergeCell ref="BF549:BF550"/>
    <mergeCell ref="BG549:BG550"/>
    <mergeCell ref="BJ549:BJ550"/>
    <mergeCell ref="BK549:BK550"/>
    <mergeCell ref="BN549:BN550"/>
    <mergeCell ref="AI523:AI524"/>
    <mergeCell ref="AL523:AL524"/>
    <mergeCell ref="AM523:AM524"/>
    <mergeCell ref="AP523:AP524"/>
    <mergeCell ref="AQ523:AQ524"/>
    <mergeCell ref="AT523:AT524"/>
    <mergeCell ref="AU523:AU524"/>
    <mergeCell ref="AX523:AX524"/>
    <mergeCell ref="AY523:AY524"/>
    <mergeCell ref="BB523:BB524"/>
    <mergeCell ref="BC523:BC524"/>
    <mergeCell ref="BF523:BF524"/>
    <mergeCell ref="BG523:BG524"/>
    <mergeCell ref="BJ523:BJ524"/>
    <mergeCell ref="BK523:BK524"/>
    <mergeCell ref="BN523:BN524"/>
    <mergeCell ref="BO519:BO520"/>
    <mergeCell ref="BR519:BR520"/>
    <mergeCell ref="BS519:BS520"/>
    <mergeCell ref="BV519:BV520"/>
    <mergeCell ref="BW519:BW520"/>
    <mergeCell ref="BX519:BX520"/>
    <mergeCell ref="BY519:BY520"/>
    <mergeCell ref="A521:A522"/>
    <mergeCell ref="B521:B522"/>
    <mergeCell ref="C521:C522"/>
    <mergeCell ref="D521:D522"/>
    <mergeCell ref="E521:E522"/>
    <mergeCell ref="K521:K522"/>
    <mergeCell ref="N521:N522"/>
    <mergeCell ref="O521:O522"/>
    <mergeCell ref="R521:R522"/>
    <mergeCell ref="S521:S522"/>
    <mergeCell ref="V521:V522"/>
    <mergeCell ref="W521:W522"/>
    <mergeCell ref="Z521:Z522"/>
    <mergeCell ref="AA521:AA522"/>
    <mergeCell ref="AD521:AD522"/>
    <mergeCell ref="AE521:AE522"/>
    <mergeCell ref="AH521:AH522"/>
    <mergeCell ref="AI521:AI522"/>
    <mergeCell ref="AL521:AL522"/>
    <mergeCell ref="AM521:AM522"/>
    <mergeCell ref="AP521:AP522"/>
    <mergeCell ref="AQ521:AQ522"/>
    <mergeCell ref="AT521:AT522"/>
    <mergeCell ref="AU521:AU522"/>
    <mergeCell ref="AX521:AX522"/>
    <mergeCell ref="AY521:AY522"/>
    <mergeCell ref="BB521:BB522"/>
    <mergeCell ref="BC521:BC522"/>
    <mergeCell ref="BF521:BF522"/>
    <mergeCell ref="BG521:BG522"/>
    <mergeCell ref="BJ521:BJ522"/>
    <mergeCell ref="BK521:BK522"/>
    <mergeCell ref="BN521:BN522"/>
    <mergeCell ref="BO521:BO522"/>
    <mergeCell ref="BR521:BR522"/>
    <mergeCell ref="BS521:BS522"/>
    <mergeCell ref="BV521:BV522"/>
    <mergeCell ref="BW521:BW522"/>
    <mergeCell ref="BX521:BX522"/>
    <mergeCell ref="BY521:BY522"/>
    <mergeCell ref="A519:A520"/>
    <mergeCell ref="BO523:BO524"/>
    <mergeCell ref="BR523:BR524"/>
    <mergeCell ref="BS523:BS524"/>
    <mergeCell ref="BV523:BV524"/>
    <mergeCell ref="BW523:BW524"/>
    <mergeCell ref="BX523:BX524"/>
    <mergeCell ref="BY523:BY524"/>
    <mergeCell ref="A525:A526"/>
    <mergeCell ref="B525:B526"/>
    <mergeCell ref="C525:C526"/>
    <mergeCell ref="D525:D526"/>
    <mergeCell ref="E525:E526"/>
    <mergeCell ref="K525:K526"/>
    <mergeCell ref="N525:N526"/>
    <mergeCell ref="O525:O526"/>
    <mergeCell ref="R525:R526"/>
    <mergeCell ref="S525:S526"/>
    <mergeCell ref="V525:V526"/>
    <mergeCell ref="W525:W526"/>
    <mergeCell ref="Z525:Z526"/>
    <mergeCell ref="AA525:AA526"/>
    <mergeCell ref="AD525:AD526"/>
    <mergeCell ref="AE525:AE526"/>
    <mergeCell ref="AH525:AH526"/>
    <mergeCell ref="AI525:AI526"/>
    <mergeCell ref="AL525:AL526"/>
    <mergeCell ref="AM525:AM526"/>
    <mergeCell ref="AP525:AP526"/>
    <mergeCell ref="AQ525:AQ526"/>
    <mergeCell ref="AT525:AT526"/>
    <mergeCell ref="AU525:AU526"/>
    <mergeCell ref="AX525:AX526"/>
    <mergeCell ref="AY525:AY526"/>
    <mergeCell ref="BB525:BB526"/>
    <mergeCell ref="BC525:BC526"/>
    <mergeCell ref="BF525:BF526"/>
    <mergeCell ref="BG525:BG526"/>
    <mergeCell ref="BJ525:BJ526"/>
    <mergeCell ref="BK525:BK526"/>
    <mergeCell ref="BN525:BN526"/>
    <mergeCell ref="BO525:BO526"/>
    <mergeCell ref="BR525:BR526"/>
    <mergeCell ref="BS525:BS526"/>
    <mergeCell ref="BV525:BV526"/>
    <mergeCell ref="BW525:BW526"/>
    <mergeCell ref="BX525:BX526"/>
    <mergeCell ref="BY525:BY526"/>
    <mergeCell ref="A523:A524"/>
    <mergeCell ref="B523:B524"/>
    <mergeCell ref="C523:C524"/>
    <mergeCell ref="D523:D524"/>
    <mergeCell ref="E523:E524"/>
    <mergeCell ref="K523:K524"/>
    <mergeCell ref="N523:N524"/>
    <mergeCell ref="O523:O524"/>
    <mergeCell ref="R523:R524"/>
    <mergeCell ref="S523:S524"/>
    <mergeCell ref="V523:V524"/>
    <mergeCell ref="W523:W524"/>
    <mergeCell ref="Z523:Z524"/>
    <mergeCell ref="AA523:AA524"/>
    <mergeCell ref="AD523:AD524"/>
    <mergeCell ref="AE523:AE524"/>
    <mergeCell ref="AH523:AH524"/>
    <mergeCell ref="BS527:BS528"/>
    <mergeCell ref="BV527:BV528"/>
    <mergeCell ref="BW527:BW528"/>
    <mergeCell ref="BX527:BX528"/>
    <mergeCell ref="BY527:BY528"/>
    <mergeCell ref="A529:A530"/>
    <mergeCell ref="B529:B530"/>
    <mergeCell ref="C529:C530"/>
    <mergeCell ref="D529:D530"/>
    <mergeCell ref="E529:E530"/>
    <mergeCell ref="K529:K530"/>
    <mergeCell ref="N529:N530"/>
    <mergeCell ref="O529:O530"/>
    <mergeCell ref="R529:R530"/>
    <mergeCell ref="S529:S530"/>
    <mergeCell ref="V529:V530"/>
    <mergeCell ref="W529:W530"/>
    <mergeCell ref="Z529:Z530"/>
    <mergeCell ref="AA529:AA530"/>
    <mergeCell ref="AD529:AD530"/>
    <mergeCell ref="AE529:AE530"/>
    <mergeCell ref="AH529:AH530"/>
    <mergeCell ref="AI529:AI530"/>
    <mergeCell ref="AL529:AL530"/>
    <mergeCell ref="AM529:AM530"/>
    <mergeCell ref="AP529:AP530"/>
    <mergeCell ref="AQ529:AQ530"/>
    <mergeCell ref="AT529:AT530"/>
    <mergeCell ref="AU529:AU530"/>
    <mergeCell ref="AX529:AX530"/>
    <mergeCell ref="AY529:AY530"/>
    <mergeCell ref="BB529:BB530"/>
    <mergeCell ref="BC529:BC530"/>
    <mergeCell ref="BF529:BF530"/>
    <mergeCell ref="BG529:BG530"/>
    <mergeCell ref="BJ529:BJ530"/>
    <mergeCell ref="BK529:BK530"/>
    <mergeCell ref="BN529:BN530"/>
    <mergeCell ref="BO529:BO530"/>
    <mergeCell ref="BR529:BR530"/>
    <mergeCell ref="BS529:BS530"/>
    <mergeCell ref="BV529:BV530"/>
    <mergeCell ref="BW529:BW530"/>
    <mergeCell ref="BX529:BX530"/>
    <mergeCell ref="BY529:BY530"/>
    <mergeCell ref="A527:A528"/>
    <mergeCell ref="B527:B528"/>
    <mergeCell ref="C527:C528"/>
    <mergeCell ref="D527:D528"/>
    <mergeCell ref="E527:E528"/>
    <mergeCell ref="K527:K528"/>
    <mergeCell ref="N527:N528"/>
    <mergeCell ref="O527:O528"/>
    <mergeCell ref="R527:R528"/>
    <mergeCell ref="S527:S528"/>
    <mergeCell ref="V527:V528"/>
    <mergeCell ref="W527:W528"/>
    <mergeCell ref="Z527:Z528"/>
    <mergeCell ref="AA527:AA528"/>
    <mergeCell ref="AD527:AD528"/>
    <mergeCell ref="AE527:AE528"/>
    <mergeCell ref="AH527:AH528"/>
    <mergeCell ref="AI527:AI528"/>
    <mergeCell ref="BR527:BR528"/>
    <mergeCell ref="A533:A534"/>
    <mergeCell ref="B533:B534"/>
    <mergeCell ref="C533:C534"/>
    <mergeCell ref="D533:D534"/>
    <mergeCell ref="E533:E534"/>
    <mergeCell ref="K533:K534"/>
    <mergeCell ref="N533:N534"/>
    <mergeCell ref="O533:O534"/>
    <mergeCell ref="R533:R534"/>
    <mergeCell ref="S533:S534"/>
    <mergeCell ref="V533:V534"/>
    <mergeCell ref="W533:W534"/>
    <mergeCell ref="Z533:Z534"/>
    <mergeCell ref="AA533:AA534"/>
    <mergeCell ref="AD533:AD534"/>
    <mergeCell ref="AE533:AE534"/>
    <mergeCell ref="AH533:AH534"/>
    <mergeCell ref="AI533:AI534"/>
    <mergeCell ref="AL533:AL534"/>
    <mergeCell ref="AM533:AM534"/>
    <mergeCell ref="AP533:AP534"/>
    <mergeCell ref="AQ533:AQ534"/>
    <mergeCell ref="AT533:AT534"/>
    <mergeCell ref="AU533:AU534"/>
    <mergeCell ref="AX533:AX534"/>
    <mergeCell ref="AY533:AY534"/>
    <mergeCell ref="BB533:BB534"/>
    <mergeCell ref="BC533:BC534"/>
    <mergeCell ref="BF533:BF534"/>
    <mergeCell ref="BG533:BG534"/>
    <mergeCell ref="BJ533:BJ534"/>
    <mergeCell ref="BK533:BK534"/>
    <mergeCell ref="BN533:BN534"/>
    <mergeCell ref="BO533:BO534"/>
    <mergeCell ref="BR533:BR534"/>
    <mergeCell ref="BS533:BS534"/>
    <mergeCell ref="BV533:BV534"/>
    <mergeCell ref="BW533:BW534"/>
    <mergeCell ref="BX533:BX534"/>
    <mergeCell ref="BY533:BY534"/>
    <mergeCell ref="A531:A532"/>
    <mergeCell ref="B531:B532"/>
    <mergeCell ref="C531:C532"/>
    <mergeCell ref="D531:D532"/>
    <mergeCell ref="E531:E532"/>
    <mergeCell ref="K531:K532"/>
    <mergeCell ref="N531:N532"/>
    <mergeCell ref="O531:O532"/>
    <mergeCell ref="R531:R532"/>
    <mergeCell ref="S531:S532"/>
    <mergeCell ref="V531:V532"/>
    <mergeCell ref="W531:W532"/>
    <mergeCell ref="Z531:Z532"/>
    <mergeCell ref="AA531:AA532"/>
    <mergeCell ref="AD531:AD532"/>
    <mergeCell ref="AE531:AE532"/>
    <mergeCell ref="AH531:AH532"/>
    <mergeCell ref="AI531:AI532"/>
    <mergeCell ref="AL531:AL532"/>
    <mergeCell ref="AM531:AM532"/>
    <mergeCell ref="AP531:AP532"/>
    <mergeCell ref="AQ531:AQ532"/>
    <mergeCell ref="AT531:AT532"/>
    <mergeCell ref="BY535:BY536"/>
    <mergeCell ref="A537:A538"/>
    <mergeCell ref="B537:B538"/>
    <mergeCell ref="C537:C538"/>
    <mergeCell ref="D537:D538"/>
    <mergeCell ref="E537:E538"/>
    <mergeCell ref="K537:K538"/>
    <mergeCell ref="N537:N538"/>
    <mergeCell ref="O537:O538"/>
    <mergeCell ref="R537:R538"/>
    <mergeCell ref="S537:S538"/>
    <mergeCell ref="V537:V538"/>
    <mergeCell ref="W537:W538"/>
    <mergeCell ref="Z537:Z538"/>
    <mergeCell ref="AA537:AA538"/>
    <mergeCell ref="AD537:AD538"/>
    <mergeCell ref="AE537:AE538"/>
    <mergeCell ref="AH537:AH538"/>
    <mergeCell ref="AI537:AI538"/>
    <mergeCell ref="AL537:AL538"/>
    <mergeCell ref="AM537:AM538"/>
    <mergeCell ref="AP537:AP538"/>
    <mergeCell ref="AQ537:AQ538"/>
    <mergeCell ref="AT537:AT538"/>
    <mergeCell ref="AU537:AU538"/>
    <mergeCell ref="AX537:AX538"/>
    <mergeCell ref="AY537:AY538"/>
    <mergeCell ref="BB537:BB538"/>
    <mergeCell ref="BC537:BC538"/>
    <mergeCell ref="BF537:BF538"/>
    <mergeCell ref="BG537:BG538"/>
    <mergeCell ref="BJ537:BJ538"/>
    <mergeCell ref="BK537:BK538"/>
    <mergeCell ref="BN537:BN538"/>
    <mergeCell ref="BO537:BO538"/>
    <mergeCell ref="BR537:BR538"/>
    <mergeCell ref="BS537:BS538"/>
    <mergeCell ref="BV537:BV538"/>
    <mergeCell ref="BW537:BW538"/>
    <mergeCell ref="BX537:BX538"/>
    <mergeCell ref="BY537:BY538"/>
    <mergeCell ref="A535:A536"/>
    <mergeCell ref="B535:B536"/>
    <mergeCell ref="C535:C536"/>
    <mergeCell ref="D535:D536"/>
    <mergeCell ref="E535:E536"/>
    <mergeCell ref="K535:K536"/>
    <mergeCell ref="N535:N536"/>
    <mergeCell ref="O535:O536"/>
    <mergeCell ref="R535:R536"/>
    <mergeCell ref="S535:S536"/>
    <mergeCell ref="V535:V536"/>
    <mergeCell ref="W535:W536"/>
    <mergeCell ref="Z535:Z536"/>
    <mergeCell ref="AA535:AA536"/>
    <mergeCell ref="AD535:AD536"/>
    <mergeCell ref="AE535:AE536"/>
    <mergeCell ref="AH535:AH536"/>
    <mergeCell ref="AI535:AI536"/>
    <mergeCell ref="AL535:AL536"/>
    <mergeCell ref="AM535:AM536"/>
    <mergeCell ref="AP535:AP536"/>
    <mergeCell ref="AQ535:AQ536"/>
    <mergeCell ref="AT535:AT536"/>
    <mergeCell ref="BY517:BY518"/>
    <mergeCell ref="A517:A518"/>
    <mergeCell ref="B517:B518"/>
    <mergeCell ref="C517:C518"/>
    <mergeCell ref="D517:D518"/>
    <mergeCell ref="E517:E518"/>
    <mergeCell ref="K517:K518"/>
    <mergeCell ref="N517:N518"/>
    <mergeCell ref="O517:O518"/>
    <mergeCell ref="R517:R518"/>
    <mergeCell ref="S517:S518"/>
    <mergeCell ref="V517:V518"/>
    <mergeCell ref="W517:W518"/>
    <mergeCell ref="Z517:Z518"/>
    <mergeCell ref="AA517:AA518"/>
    <mergeCell ref="AD517:AD518"/>
    <mergeCell ref="AE517:AE518"/>
    <mergeCell ref="AH517:AH518"/>
    <mergeCell ref="AI517:AI518"/>
    <mergeCell ref="AL517:AL518"/>
    <mergeCell ref="AM517:AM518"/>
    <mergeCell ref="AP517:AP518"/>
    <mergeCell ref="AQ517:AQ518"/>
    <mergeCell ref="AT517:AT518"/>
    <mergeCell ref="AU517:AU518"/>
    <mergeCell ref="AX517:AX518"/>
    <mergeCell ref="AY517:AY518"/>
    <mergeCell ref="BB517:BB518"/>
    <mergeCell ref="BC517:BC518"/>
    <mergeCell ref="BF517:BF518"/>
    <mergeCell ref="BG517:BG518"/>
    <mergeCell ref="BJ517:BJ518"/>
    <mergeCell ref="BK517:BK518"/>
    <mergeCell ref="BN517:BN518"/>
    <mergeCell ref="V605:V606"/>
    <mergeCell ref="S605:S606"/>
    <mergeCell ref="R605:R606"/>
    <mergeCell ref="O605:O606"/>
    <mergeCell ref="N605:N606"/>
    <mergeCell ref="K605:K606"/>
    <mergeCell ref="E605:E606"/>
    <mergeCell ref="D605:D606"/>
    <mergeCell ref="C605:C606"/>
    <mergeCell ref="B605:B606"/>
    <mergeCell ref="A605:A606"/>
    <mergeCell ref="BW471:BW472"/>
    <mergeCell ref="BV471:BV472"/>
    <mergeCell ref="BS471:BS472"/>
    <mergeCell ref="BR471:BR472"/>
    <mergeCell ref="BO471:BO472"/>
    <mergeCell ref="BN471:BN472"/>
    <mergeCell ref="BG471:BG472"/>
    <mergeCell ref="BF471:BF472"/>
    <mergeCell ref="AU471:AU472"/>
    <mergeCell ref="AT471:AT472"/>
    <mergeCell ref="AQ471:AQ472"/>
    <mergeCell ref="AP471:AP472"/>
    <mergeCell ref="AH471:AH472"/>
    <mergeCell ref="AE471:AE472"/>
    <mergeCell ref="AD471:AD472"/>
    <mergeCell ref="AA471:AA472"/>
    <mergeCell ref="Z471:Z472"/>
    <mergeCell ref="W471:W472"/>
    <mergeCell ref="V471:V472"/>
    <mergeCell ref="S471:S472"/>
    <mergeCell ref="R471:R472"/>
    <mergeCell ref="O471:O472"/>
    <mergeCell ref="N471:N472"/>
    <mergeCell ref="K471:K472"/>
    <mergeCell ref="E471:E472"/>
    <mergeCell ref="D471:D472"/>
    <mergeCell ref="C471:C472"/>
    <mergeCell ref="B471:B472"/>
    <mergeCell ref="A471:A472"/>
    <mergeCell ref="BO517:BO518"/>
    <mergeCell ref="BR517:BR518"/>
    <mergeCell ref="BS517:BS518"/>
    <mergeCell ref="BV517:BV518"/>
    <mergeCell ref="BW517:BW518"/>
    <mergeCell ref="BO535:BO536"/>
    <mergeCell ref="BR535:BR536"/>
    <mergeCell ref="BS535:BS536"/>
    <mergeCell ref="BV535:BV536"/>
    <mergeCell ref="BW535:BW536"/>
    <mergeCell ref="AU535:AU536"/>
    <mergeCell ref="AX535:AX536"/>
    <mergeCell ref="AY535:AY536"/>
    <mergeCell ref="BB535:BB536"/>
    <mergeCell ref="BC535:BC536"/>
    <mergeCell ref="BF535:BF536"/>
    <mergeCell ref="BG535:BG536"/>
    <mergeCell ref="BJ535:BJ536"/>
    <mergeCell ref="BK535:BK536"/>
    <mergeCell ref="BN535:BN536"/>
    <mergeCell ref="BO531:BO532"/>
    <mergeCell ref="BR531:BR532"/>
    <mergeCell ref="BS531:BS532"/>
    <mergeCell ref="BV531:BV532"/>
    <mergeCell ref="F3:I3"/>
    <mergeCell ref="BX119:BX120"/>
    <mergeCell ref="BW119:BW120"/>
    <mergeCell ref="BV119:BV120"/>
    <mergeCell ref="BS119:BS120"/>
    <mergeCell ref="BR119:BR120"/>
    <mergeCell ref="BO119:BO120"/>
    <mergeCell ref="BN119:BN120"/>
    <mergeCell ref="BK119:BK120"/>
    <mergeCell ref="BJ119:BJ120"/>
    <mergeCell ref="BG119:BG120"/>
    <mergeCell ref="BF119:BF120"/>
    <mergeCell ref="BC119:BC120"/>
    <mergeCell ref="BB119:BB120"/>
    <mergeCell ref="AY119:AY120"/>
    <mergeCell ref="AX119:AX120"/>
    <mergeCell ref="AU119:AU120"/>
    <mergeCell ref="AT119:AT120"/>
    <mergeCell ref="AQ119:AQ120"/>
    <mergeCell ref="AP119:AP120"/>
    <mergeCell ref="AM119:AM120"/>
    <mergeCell ref="AL119:AL120"/>
    <mergeCell ref="AI119:AI120"/>
    <mergeCell ref="AH119:AH120"/>
    <mergeCell ref="AE119:AE120"/>
    <mergeCell ref="AD119:AD120"/>
    <mergeCell ref="AA119:AA120"/>
    <mergeCell ref="Z119:Z120"/>
    <mergeCell ref="W119:W120"/>
    <mergeCell ref="AL605:AL606"/>
    <mergeCell ref="AI605:AI606"/>
    <mergeCell ref="AH605:AH606"/>
    <mergeCell ref="AE605:AE606"/>
    <mergeCell ref="W605:W606"/>
    <mergeCell ref="BX517:BX518"/>
    <mergeCell ref="BX535:BX536"/>
    <mergeCell ref="BW531:BW532"/>
    <mergeCell ref="BX531:BX532"/>
    <mergeCell ref="AU531:AU532"/>
    <mergeCell ref="AX531:AX532"/>
    <mergeCell ref="AY531:AY532"/>
    <mergeCell ref="BB531:BB532"/>
    <mergeCell ref="BC531:BC532"/>
    <mergeCell ref="BF531:BF532"/>
    <mergeCell ref="BG531:BG532"/>
    <mergeCell ref="BJ531:BJ532"/>
    <mergeCell ref="BK531:BK532"/>
    <mergeCell ref="BN531:BN532"/>
    <mergeCell ref="BO527:BO528"/>
    <mergeCell ref="AL527:AL528"/>
    <mergeCell ref="AM527:AM528"/>
    <mergeCell ref="AP527:AP528"/>
    <mergeCell ref="AQ527:AQ528"/>
    <mergeCell ref="AT527:AT528"/>
    <mergeCell ref="AU527:AU528"/>
    <mergeCell ref="AX527:AX528"/>
    <mergeCell ref="AY527:AY528"/>
    <mergeCell ref="BB527:BB528"/>
    <mergeCell ref="BC527:BC528"/>
    <mergeCell ref="BF527:BF528"/>
    <mergeCell ref="BG527:BG528"/>
    <mergeCell ref="BJ527:BJ528"/>
    <mergeCell ref="BK527:BK528"/>
    <mergeCell ref="BN527:BN528"/>
    <mergeCell ref="GU5:GX5"/>
    <mergeCell ref="GU7:GU8"/>
    <mergeCell ref="GX7:GX8"/>
    <mergeCell ref="GY5:HB5"/>
    <mergeCell ref="GY7:GY8"/>
    <mergeCell ref="HB7:HB8"/>
    <mergeCell ref="HC5:HF5"/>
    <mergeCell ref="HC7:HC8"/>
    <mergeCell ref="HF7:HF8"/>
    <mergeCell ref="HG5:HJ5"/>
    <mergeCell ref="HG7:HG8"/>
    <mergeCell ref="HJ7:HJ8"/>
    <mergeCell ref="HK5:HN5"/>
    <mergeCell ref="HK7:HK8"/>
    <mergeCell ref="HN7:HN8"/>
    <mergeCell ref="HO5:HR5"/>
    <mergeCell ref="HO7:HO8"/>
    <mergeCell ref="HR7:HR8"/>
    <mergeCell ref="GU9:GU10"/>
    <mergeCell ref="GX9:GX10"/>
    <mergeCell ref="GY9:GY10"/>
    <mergeCell ref="HB9:HB10"/>
    <mergeCell ref="HC9:HC10"/>
    <mergeCell ref="HF9:HF10"/>
    <mergeCell ref="HG9:HG10"/>
    <mergeCell ref="HJ9:HJ10"/>
    <mergeCell ref="HK9:HK10"/>
    <mergeCell ref="HN9:HN10"/>
    <mergeCell ref="HO9:HO10"/>
    <mergeCell ref="HR9:HR10"/>
    <mergeCell ref="GU11:GU12"/>
    <mergeCell ref="GX11:GX12"/>
    <mergeCell ref="GY11:GY12"/>
    <mergeCell ref="HB11:HB12"/>
    <mergeCell ref="HC11:HC12"/>
    <mergeCell ref="HF11:HF12"/>
    <mergeCell ref="HG11:HG12"/>
    <mergeCell ref="HJ11:HJ12"/>
    <mergeCell ref="HK11:HK12"/>
    <mergeCell ref="HN11:HN12"/>
    <mergeCell ref="HO11:HO12"/>
    <mergeCell ref="HR11:HR12"/>
    <mergeCell ref="GV7:GV8"/>
    <mergeCell ref="GW7:GW8"/>
    <mergeCell ref="GV9:GV10"/>
    <mergeCell ref="GW9:GW10"/>
    <mergeCell ref="GV11:GV12"/>
    <mergeCell ref="GW11:GW12"/>
    <mergeCell ref="GZ7:GZ8"/>
    <mergeCell ref="HA7:HA8"/>
    <mergeCell ref="GZ9:GZ10"/>
    <mergeCell ref="HA9:HA10"/>
    <mergeCell ref="GZ11:GZ12"/>
    <mergeCell ref="HA11:HA12"/>
    <mergeCell ref="HD7:HD8"/>
    <mergeCell ref="HE7:HE8"/>
    <mergeCell ref="HD9:HD10"/>
    <mergeCell ref="HE9:HE10"/>
    <mergeCell ref="HD11:HD12"/>
    <mergeCell ref="HE11:HE12"/>
    <mergeCell ref="HH7:HH8"/>
    <mergeCell ref="HI7:HI8"/>
    <mergeCell ref="HH9:HH10"/>
    <mergeCell ref="HI9:HI10"/>
    <mergeCell ref="GU13:GU14"/>
    <mergeCell ref="GX13:GX14"/>
    <mergeCell ref="GY13:GY14"/>
    <mergeCell ref="HB13:HB14"/>
    <mergeCell ref="HC13:HC14"/>
    <mergeCell ref="HF13:HF14"/>
    <mergeCell ref="HG13:HG14"/>
    <mergeCell ref="HJ13:HJ14"/>
    <mergeCell ref="HK13:HK14"/>
    <mergeCell ref="HN13:HN14"/>
    <mergeCell ref="HO13:HO14"/>
    <mergeCell ref="HR13:HR14"/>
    <mergeCell ref="GU15:GU16"/>
    <mergeCell ref="GX15:GX16"/>
    <mergeCell ref="GY15:GY16"/>
    <mergeCell ref="HB15:HB16"/>
    <mergeCell ref="HC15:HC16"/>
    <mergeCell ref="HF15:HF16"/>
    <mergeCell ref="HG15:HG16"/>
    <mergeCell ref="HJ15:HJ16"/>
    <mergeCell ref="HK15:HK16"/>
    <mergeCell ref="HN15:HN16"/>
    <mergeCell ref="HO15:HO16"/>
    <mergeCell ref="HR15:HR16"/>
    <mergeCell ref="GU17:GU18"/>
    <mergeCell ref="GX17:GX18"/>
    <mergeCell ref="GY17:GY18"/>
    <mergeCell ref="HB17:HB18"/>
    <mergeCell ref="HC17:HC18"/>
    <mergeCell ref="HF17:HF18"/>
    <mergeCell ref="HG17:HG18"/>
    <mergeCell ref="HJ17:HJ18"/>
    <mergeCell ref="HK17:HK18"/>
    <mergeCell ref="HN17:HN18"/>
    <mergeCell ref="HO17:HO18"/>
    <mergeCell ref="HR17:HR18"/>
    <mergeCell ref="GV13:GV14"/>
    <mergeCell ref="GW13:GW14"/>
    <mergeCell ref="GV15:GV16"/>
    <mergeCell ref="GW15:GW16"/>
    <mergeCell ref="GV17:GV18"/>
    <mergeCell ref="GW17:GW18"/>
    <mergeCell ref="GZ13:GZ14"/>
    <mergeCell ref="HA13:HA14"/>
    <mergeCell ref="GZ15:GZ16"/>
    <mergeCell ref="HA15:HA16"/>
    <mergeCell ref="GZ17:GZ18"/>
    <mergeCell ref="HA17:HA18"/>
    <mergeCell ref="HD13:HD14"/>
    <mergeCell ref="HE13:HE14"/>
    <mergeCell ref="HD15:HD16"/>
    <mergeCell ref="HE15:HE16"/>
    <mergeCell ref="HD17:HD18"/>
    <mergeCell ref="HE17:HE18"/>
    <mergeCell ref="GU19:GU20"/>
    <mergeCell ref="GX19:GX20"/>
    <mergeCell ref="GY19:GY20"/>
    <mergeCell ref="HB19:HB20"/>
    <mergeCell ref="HC19:HC20"/>
    <mergeCell ref="HF19:HF20"/>
    <mergeCell ref="HG19:HG20"/>
    <mergeCell ref="HJ19:HJ20"/>
    <mergeCell ref="HK19:HK20"/>
    <mergeCell ref="HN19:HN20"/>
    <mergeCell ref="HO19:HO20"/>
    <mergeCell ref="HR19:HR20"/>
    <mergeCell ref="GU21:GU22"/>
    <mergeCell ref="GX21:GX22"/>
    <mergeCell ref="GY21:GY22"/>
    <mergeCell ref="HB21:HB22"/>
    <mergeCell ref="HC21:HC22"/>
    <mergeCell ref="HF21:HF22"/>
    <mergeCell ref="HG21:HG22"/>
    <mergeCell ref="HJ21:HJ22"/>
    <mergeCell ref="HK21:HK22"/>
    <mergeCell ref="HN21:HN22"/>
    <mergeCell ref="HO21:HO22"/>
    <mergeCell ref="HR21:HR22"/>
    <mergeCell ref="GU23:GU24"/>
    <mergeCell ref="GX23:GX24"/>
    <mergeCell ref="GY23:GY24"/>
    <mergeCell ref="HB23:HB24"/>
    <mergeCell ref="HC23:HC24"/>
    <mergeCell ref="HF23:HF24"/>
    <mergeCell ref="HG23:HG24"/>
    <mergeCell ref="HJ23:HJ24"/>
    <mergeCell ref="HK23:HK24"/>
    <mergeCell ref="HN23:HN24"/>
    <mergeCell ref="HO23:HO24"/>
    <mergeCell ref="HR23:HR24"/>
    <mergeCell ref="GV19:GV20"/>
    <mergeCell ref="GW19:GW20"/>
    <mergeCell ref="GV21:GV22"/>
    <mergeCell ref="GW21:GW22"/>
    <mergeCell ref="GV23:GV24"/>
    <mergeCell ref="GW23:GW24"/>
    <mergeCell ref="GZ19:GZ20"/>
    <mergeCell ref="HA19:HA20"/>
    <mergeCell ref="GZ21:GZ22"/>
    <mergeCell ref="HA21:HA22"/>
    <mergeCell ref="GZ23:GZ24"/>
    <mergeCell ref="HA23:HA24"/>
    <mergeCell ref="HD19:HD20"/>
    <mergeCell ref="HE19:HE20"/>
    <mergeCell ref="HD21:HD22"/>
    <mergeCell ref="HE21:HE22"/>
    <mergeCell ref="HD23:HD24"/>
    <mergeCell ref="HE23:HE24"/>
    <mergeCell ref="GU25:GU26"/>
    <mergeCell ref="GX25:GX26"/>
    <mergeCell ref="GY25:GY26"/>
    <mergeCell ref="HB25:HB26"/>
    <mergeCell ref="HC25:HC26"/>
    <mergeCell ref="HF25:HF26"/>
    <mergeCell ref="HG25:HG26"/>
    <mergeCell ref="HJ25:HJ26"/>
    <mergeCell ref="HK25:HK26"/>
    <mergeCell ref="HN25:HN26"/>
    <mergeCell ref="HO25:HO26"/>
    <mergeCell ref="HR25:HR26"/>
    <mergeCell ref="GU27:GU28"/>
    <mergeCell ref="GX27:GX28"/>
    <mergeCell ref="GY27:GY28"/>
    <mergeCell ref="HB27:HB28"/>
    <mergeCell ref="HC27:HC28"/>
    <mergeCell ref="HF27:HF28"/>
    <mergeCell ref="HG27:HG28"/>
    <mergeCell ref="HJ27:HJ28"/>
    <mergeCell ref="HK27:HK28"/>
    <mergeCell ref="HN27:HN28"/>
    <mergeCell ref="HO27:HO28"/>
    <mergeCell ref="HR27:HR28"/>
    <mergeCell ref="GU29:GU30"/>
    <mergeCell ref="GX29:GX30"/>
    <mergeCell ref="GY29:GY30"/>
    <mergeCell ref="HB29:HB30"/>
    <mergeCell ref="HC29:HC30"/>
    <mergeCell ref="HF29:HF30"/>
    <mergeCell ref="HG29:HG30"/>
    <mergeCell ref="HJ29:HJ30"/>
    <mergeCell ref="HK29:HK30"/>
    <mergeCell ref="HN29:HN30"/>
    <mergeCell ref="HO29:HO30"/>
    <mergeCell ref="HR29:HR30"/>
    <mergeCell ref="GV25:GV26"/>
    <mergeCell ref="GW25:GW26"/>
    <mergeCell ref="GV27:GV28"/>
    <mergeCell ref="GW27:GW28"/>
    <mergeCell ref="GV29:GV30"/>
    <mergeCell ref="GW29:GW30"/>
    <mergeCell ref="GZ25:GZ26"/>
    <mergeCell ref="HA25:HA26"/>
    <mergeCell ref="GZ27:GZ28"/>
    <mergeCell ref="HA27:HA28"/>
    <mergeCell ref="GZ29:GZ30"/>
    <mergeCell ref="HA29:HA30"/>
    <mergeCell ref="HD25:HD26"/>
    <mergeCell ref="HE25:HE26"/>
    <mergeCell ref="HD27:HD28"/>
    <mergeCell ref="HE27:HE28"/>
    <mergeCell ref="HD29:HD30"/>
    <mergeCell ref="HE29:HE30"/>
    <mergeCell ref="GU31:GU32"/>
    <mergeCell ref="GX31:GX32"/>
    <mergeCell ref="GY31:GY32"/>
    <mergeCell ref="HB31:HB32"/>
    <mergeCell ref="HC31:HC32"/>
    <mergeCell ref="HF31:HF32"/>
    <mergeCell ref="HG31:HG32"/>
    <mergeCell ref="HJ31:HJ32"/>
    <mergeCell ref="HK31:HK32"/>
    <mergeCell ref="HN31:HN32"/>
    <mergeCell ref="HO31:HO32"/>
    <mergeCell ref="HR31:HR32"/>
    <mergeCell ref="GU33:GU34"/>
    <mergeCell ref="GX33:GX34"/>
    <mergeCell ref="GY33:GY34"/>
    <mergeCell ref="HB33:HB34"/>
    <mergeCell ref="HC33:HC34"/>
    <mergeCell ref="HF33:HF34"/>
    <mergeCell ref="HG33:HG34"/>
    <mergeCell ref="HJ33:HJ34"/>
    <mergeCell ref="HK33:HK34"/>
    <mergeCell ref="HN33:HN34"/>
    <mergeCell ref="HO33:HO34"/>
    <mergeCell ref="HR33:HR34"/>
    <mergeCell ref="GU35:GU36"/>
    <mergeCell ref="GX35:GX36"/>
    <mergeCell ref="GY35:GY36"/>
    <mergeCell ref="HB35:HB36"/>
    <mergeCell ref="HC35:HC36"/>
    <mergeCell ref="HF35:HF36"/>
    <mergeCell ref="HG35:HG36"/>
    <mergeCell ref="HJ35:HJ36"/>
    <mergeCell ref="HK35:HK36"/>
    <mergeCell ref="HN35:HN36"/>
    <mergeCell ref="HO35:HO36"/>
    <mergeCell ref="HR35:HR36"/>
    <mergeCell ref="GV31:GV32"/>
    <mergeCell ref="GW31:GW32"/>
    <mergeCell ref="GV33:GV34"/>
    <mergeCell ref="GW33:GW34"/>
    <mergeCell ref="GV35:GV36"/>
    <mergeCell ref="GW35:GW36"/>
    <mergeCell ref="GZ31:GZ32"/>
    <mergeCell ref="HA31:HA32"/>
    <mergeCell ref="GZ33:GZ34"/>
    <mergeCell ref="HA33:HA34"/>
    <mergeCell ref="GZ35:GZ36"/>
    <mergeCell ref="HA35:HA36"/>
    <mergeCell ref="HD31:HD32"/>
    <mergeCell ref="HE31:HE32"/>
    <mergeCell ref="HD33:HD34"/>
    <mergeCell ref="HE33:HE34"/>
    <mergeCell ref="HD35:HD36"/>
    <mergeCell ref="HE35:HE36"/>
    <mergeCell ref="GU37:GU38"/>
    <mergeCell ref="GX37:GX38"/>
    <mergeCell ref="GY37:GY38"/>
    <mergeCell ref="HB37:HB38"/>
    <mergeCell ref="HC37:HC38"/>
    <mergeCell ref="HF37:HF38"/>
    <mergeCell ref="HG37:HG38"/>
    <mergeCell ref="HJ37:HJ38"/>
    <mergeCell ref="HK37:HK38"/>
    <mergeCell ref="HN37:HN38"/>
    <mergeCell ref="HO37:HO38"/>
    <mergeCell ref="HR37:HR38"/>
    <mergeCell ref="GU39:GU40"/>
    <mergeCell ref="GX39:GX40"/>
    <mergeCell ref="GY39:GY40"/>
    <mergeCell ref="HB39:HB40"/>
    <mergeCell ref="HC39:HC40"/>
    <mergeCell ref="HF39:HF40"/>
    <mergeCell ref="HG39:HG40"/>
    <mergeCell ref="HJ39:HJ40"/>
    <mergeCell ref="HK39:HK40"/>
    <mergeCell ref="HN39:HN40"/>
    <mergeCell ref="HO39:HO40"/>
    <mergeCell ref="HR39:HR40"/>
    <mergeCell ref="GU41:GU42"/>
    <mergeCell ref="GX41:GX42"/>
    <mergeCell ref="GY41:GY42"/>
    <mergeCell ref="HB41:HB42"/>
    <mergeCell ref="HC41:HC42"/>
    <mergeCell ref="HF41:HF42"/>
    <mergeCell ref="HG41:HG42"/>
    <mergeCell ref="HJ41:HJ42"/>
    <mergeCell ref="HK41:HK42"/>
    <mergeCell ref="HN41:HN42"/>
    <mergeCell ref="HO41:HO42"/>
    <mergeCell ref="HR41:HR42"/>
    <mergeCell ref="GV37:GV38"/>
    <mergeCell ref="GW37:GW38"/>
    <mergeCell ref="GV39:GV40"/>
    <mergeCell ref="GW39:GW40"/>
    <mergeCell ref="GV41:GV42"/>
    <mergeCell ref="GW41:GW42"/>
    <mergeCell ref="GZ37:GZ38"/>
    <mergeCell ref="HA37:HA38"/>
    <mergeCell ref="GZ39:GZ40"/>
    <mergeCell ref="HA39:HA40"/>
    <mergeCell ref="GZ41:GZ42"/>
    <mergeCell ref="HA41:HA42"/>
    <mergeCell ref="HD37:HD38"/>
    <mergeCell ref="HE37:HE38"/>
    <mergeCell ref="HD39:HD40"/>
    <mergeCell ref="HE39:HE40"/>
    <mergeCell ref="HD41:HD42"/>
    <mergeCell ref="HE41:HE42"/>
    <mergeCell ref="HL41:HL42"/>
    <mergeCell ref="HM41:HM42"/>
    <mergeCell ref="GU43:GU44"/>
    <mergeCell ref="GX43:GX44"/>
    <mergeCell ref="GY43:GY44"/>
    <mergeCell ref="HB43:HB44"/>
    <mergeCell ref="HC43:HC44"/>
    <mergeCell ref="HF43:HF44"/>
    <mergeCell ref="HG43:HG44"/>
    <mergeCell ref="HJ43:HJ44"/>
    <mergeCell ref="HK43:HK44"/>
    <mergeCell ref="HN43:HN44"/>
    <mergeCell ref="HO43:HO44"/>
    <mergeCell ref="HR43:HR44"/>
    <mergeCell ref="GU45:GU46"/>
    <mergeCell ref="GX45:GX46"/>
    <mergeCell ref="GY45:GY46"/>
    <mergeCell ref="HB45:HB46"/>
    <mergeCell ref="HC45:HC46"/>
    <mergeCell ref="HF45:HF46"/>
    <mergeCell ref="HG45:HG46"/>
    <mergeCell ref="HJ45:HJ46"/>
    <mergeCell ref="HK45:HK46"/>
    <mergeCell ref="HN45:HN46"/>
    <mergeCell ref="HO45:HO46"/>
    <mergeCell ref="HR45:HR46"/>
    <mergeCell ref="GU47:GU48"/>
    <mergeCell ref="GX47:GX48"/>
    <mergeCell ref="GY47:GY48"/>
    <mergeCell ref="HB47:HB48"/>
    <mergeCell ref="HC47:HC48"/>
    <mergeCell ref="HF47:HF48"/>
    <mergeCell ref="HG47:HG48"/>
    <mergeCell ref="HJ47:HJ48"/>
    <mergeCell ref="HK47:HK48"/>
    <mergeCell ref="HN47:HN48"/>
    <mergeCell ref="HO47:HO48"/>
    <mergeCell ref="HR47:HR48"/>
    <mergeCell ref="GV43:GV44"/>
    <mergeCell ref="GW43:GW44"/>
    <mergeCell ref="GV45:GV46"/>
    <mergeCell ref="GW45:GW46"/>
    <mergeCell ref="GV47:GV48"/>
    <mergeCell ref="GW47:GW48"/>
    <mergeCell ref="GZ43:GZ44"/>
    <mergeCell ref="HA43:HA44"/>
    <mergeCell ref="GZ45:GZ46"/>
    <mergeCell ref="HA45:HA46"/>
    <mergeCell ref="GZ47:GZ48"/>
    <mergeCell ref="HA47:HA48"/>
    <mergeCell ref="HD43:HD44"/>
    <mergeCell ref="HE43:HE44"/>
    <mergeCell ref="HD45:HD46"/>
    <mergeCell ref="HE45:HE46"/>
    <mergeCell ref="HD47:HD48"/>
    <mergeCell ref="HE47:HE48"/>
    <mergeCell ref="HH45:HH46"/>
    <mergeCell ref="HI45:HI46"/>
    <mergeCell ref="HH47:HH48"/>
    <mergeCell ref="HI47:HI48"/>
    <mergeCell ref="HL43:HL44"/>
    <mergeCell ref="HM43:HM44"/>
    <mergeCell ref="HL45:HL46"/>
    <mergeCell ref="HM45:HM46"/>
    <mergeCell ref="HL47:HL48"/>
    <mergeCell ref="HM47:HM48"/>
    <mergeCell ref="GU49:GU50"/>
    <mergeCell ref="GX49:GX50"/>
    <mergeCell ref="GY49:GY50"/>
    <mergeCell ref="HB49:HB50"/>
    <mergeCell ref="HC49:HC50"/>
    <mergeCell ref="HF49:HF50"/>
    <mergeCell ref="HG49:HG50"/>
    <mergeCell ref="HJ49:HJ50"/>
    <mergeCell ref="HK49:HK50"/>
    <mergeCell ref="HN49:HN50"/>
    <mergeCell ref="HO49:HO50"/>
    <mergeCell ref="HR49:HR50"/>
    <mergeCell ref="GU51:GU52"/>
    <mergeCell ref="GX51:GX52"/>
    <mergeCell ref="GY51:GY52"/>
    <mergeCell ref="HB51:HB52"/>
    <mergeCell ref="HC51:HC52"/>
    <mergeCell ref="HF51:HF52"/>
    <mergeCell ref="HG51:HG52"/>
    <mergeCell ref="HJ51:HJ52"/>
    <mergeCell ref="HK51:HK52"/>
    <mergeCell ref="HN51:HN52"/>
    <mergeCell ref="HO51:HO52"/>
    <mergeCell ref="HR51:HR52"/>
    <mergeCell ref="GU53:GU54"/>
    <mergeCell ref="GX53:GX54"/>
    <mergeCell ref="GY53:GY54"/>
    <mergeCell ref="HB53:HB54"/>
    <mergeCell ref="HC53:HC54"/>
    <mergeCell ref="HF53:HF54"/>
    <mergeCell ref="HG53:HG54"/>
    <mergeCell ref="HJ53:HJ54"/>
    <mergeCell ref="HK53:HK54"/>
    <mergeCell ref="HN53:HN54"/>
    <mergeCell ref="HO53:HO54"/>
    <mergeCell ref="HR53:HR54"/>
    <mergeCell ref="GV49:GV50"/>
    <mergeCell ref="GW49:GW50"/>
    <mergeCell ref="GV51:GV52"/>
    <mergeCell ref="GW51:GW52"/>
    <mergeCell ref="GV53:GV54"/>
    <mergeCell ref="GW53:GW54"/>
    <mergeCell ref="GZ49:GZ50"/>
    <mergeCell ref="HA49:HA50"/>
    <mergeCell ref="GZ51:GZ52"/>
    <mergeCell ref="HA51:HA52"/>
    <mergeCell ref="GZ53:GZ54"/>
    <mergeCell ref="HA53:HA54"/>
    <mergeCell ref="HD49:HD50"/>
    <mergeCell ref="HE49:HE50"/>
    <mergeCell ref="HD51:HD52"/>
    <mergeCell ref="HE51:HE52"/>
    <mergeCell ref="HD53:HD54"/>
    <mergeCell ref="HE53:HE54"/>
    <mergeCell ref="HH49:HH50"/>
    <mergeCell ref="HI49:HI50"/>
    <mergeCell ref="HH51:HH52"/>
    <mergeCell ref="HI51:HI52"/>
    <mergeCell ref="HH53:HH54"/>
    <mergeCell ref="HI53:HI54"/>
    <mergeCell ref="HL49:HL50"/>
    <mergeCell ref="HM49:HM50"/>
    <mergeCell ref="HL51:HL52"/>
    <mergeCell ref="HM51:HM52"/>
    <mergeCell ref="GU55:GU56"/>
    <mergeCell ref="GX55:GX56"/>
    <mergeCell ref="GY55:GY56"/>
    <mergeCell ref="HB55:HB56"/>
    <mergeCell ref="HC55:HC56"/>
    <mergeCell ref="HF55:HF56"/>
    <mergeCell ref="HG55:HG56"/>
    <mergeCell ref="HJ55:HJ56"/>
    <mergeCell ref="HK55:HK56"/>
    <mergeCell ref="HN55:HN56"/>
    <mergeCell ref="HO55:HO56"/>
    <mergeCell ref="HR55:HR56"/>
    <mergeCell ref="GU57:GU58"/>
    <mergeCell ref="GX57:GX58"/>
    <mergeCell ref="GY57:GY58"/>
    <mergeCell ref="HB57:HB58"/>
    <mergeCell ref="HC57:HC58"/>
    <mergeCell ref="HF57:HF58"/>
    <mergeCell ref="HG57:HG58"/>
    <mergeCell ref="HJ57:HJ58"/>
    <mergeCell ref="HK57:HK58"/>
    <mergeCell ref="HN57:HN58"/>
    <mergeCell ref="HO57:HO58"/>
    <mergeCell ref="HR57:HR58"/>
    <mergeCell ref="GU59:GU60"/>
    <mergeCell ref="GX59:GX60"/>
    <mergeCell ref="GY59:GY60"/>
    <mergeCell ref="HB59:HB60"/>
    <mergeCell ref="HC59:HC60"/>
    <mergeCell ref="HF59:HF60"/>
    <mergeCell ref="HG59:HG60"/>
    <mergeCell ref="HJ59:HJ60"/>
    <mergeCell ref="HK59:HK60"/>
    <mergeCell ref="HN59:HN60"/>
    <mergeCell ref="HO59:HO60"/>
    <mergeCell ref="HR59:HR60"/>
    <mergeCell ref="GV55:GV56"/>
    <mergeCell ref="GW55:GW56"/>
    <mergeCell ref="GV57:GV58"/>
    <mergeCell ref="GW57:GW58"/>
    <mergeCell ref="GV59:GV60"/>
    <mergeCell ref="GW59:GW60"/>
    <mergeCell ref="GZ55:GZ56"/>
    <mergeCell ref="HA55:HA56"/>
    <mergeCell ref="GZ57:GZ58"/>
    <mergeCell ref="HA57:HA58"/>
    <mergeCell ref="GZ59:GZ60"/>
    <mergeCell ref="HA59:HA60"/>
    <mergeCell ref="HD55:HD56"/>
    <mergeCell ref="HE55:HE56"/>
    <mergeCell ref="HD57:HD58"/>
    <mergeCell ref="HE57:HE58"/>
    <mergeCell ref="HD59:HD60"/>
    <mergeCell ref="HE59:HE60"/>
    <mergeCell ref="HH55:HH56"/>
    <mergeCell ref="HI55:HI56"/>
    <mergeCell ref="HH57:HH58"/>
    <mergeCell ref="HI57:HI58"/>
    <mergeCell ref="HH59:HH60"/>
    <mergeCell ref="HI59:HI60"/>
    <mergeCell ref="GU61:GU62"/>
    <mergeCell ref="GX61:GX62"/>
    <mergeCell ref="GY61:GY62"/>
    <mergeCell ref="HB61:HB62"/>
    <mergeCell ref="HC61:HC62"/>
    <mergeCell ref="HF61:HF62"/>
    <mergeCell ref="HG61:HG62"/>
    <mergeCell ref="HJ61:HJ62"/>
    <mergeCell ref="HK61:HK62"/>
    <mergeCell ref="HN61:HN62"/>
    <mergeCell ref="HO61:HO62"/>
    <mergeCell ref="HR61:HR62"/>
    <mergeCell ref="GU63:GU64"/>
    <mergeCell ref="GX63:GX64"/>
    <mergeCell ref="GY63:GY64"/>
    <mergeCell ref="HB63:HB64"/>
    <mergeCell ref="HC63:HC64"/>
    <mergeCell ref="HF63:HF64"/>
    <mergeCell ref="HG63:HG64"/>
    <mergeCell ref="HJ63:HJ64"/>
    <mergeCell ref="HK63:HK64"/>
    <mergeCell ref="HN63:HN64"/>
    <mergeCell ref="HO63:HO64"/>
    <mergeCell ref="HR63:HR64"/>
    <mergeCell ref="GU65:GU66"/>
    <mergeCell ref="GX65:GX66"/>
    <mergeCell ref="GY65:GY66"/>
    <mergeCell ref="HB65:HB66"/>
    <mergeCell ref="HC65:HC66"/>
    <mergeCell ref="HF65:HF66"/>
    <mergeCell ref="HG65:HG66"/>
    <mergeCell ref="HJ65:HJ66"/>
    <mergeCell ref="HK65:HK66"/>
    <mergeCell ref="HN65:HN66"/>
    <mergeCell ref="HO65:HO66"/>
    <mergeCell ref="HR65:HR66"/>
    <mergeCell ref="GV61:GV62"/>
    <mergeCell ref="GW61:GW62"/>
    <mergeCell ref="GV63:GV64"/>
    <mergeCell ref="GW63:GW64"/>
    <mergeCell ref="GV65:GV66"/>
    <mergeCell ref="GW65:GW66"/>
    <mergeCell ref="GZ61:GZ62"/>
    <mergeCell ref="HA61:HA62"/>
    <mergeCell ref="GZ63:GZ64"/>
    <mergeCell ref="HA63:HA64"/>
    <mergeCell ref="GZ65:GZ66"/>
    <mergeCell ref="HA65:HA66"/>
    <mergeCell ref="HD61:HD62"/>
    <mergeCell ref="HE61:HE62"/>
    <mergeCell ref="HD63:HD64"/>
    <mergeCell ref="HE63:HE64"/>
    <mergeCell ref="HD65:HD66"/>
    <mergeCell ref="HE65:HE66"/>
    <mergeCell ref="HH61:HH62"/>
    <mergeCell ref="HI61:HI62"/>
    <mergeCell ref="HH63:HH64"/>
    <mergeCell ref="HI63:HI64"/>
    <mergeCell ref="HH65:HH66"/>
    <mergeCell ref="HI65:HI66"/>
    <mergeCell ref="HP63:HP64"/>
    <mergeCell ref="HQ63:HQ64"/>
    <mergeCell ref="HP65:HP66"/>
    <mergeCell ref="HQ65:HQ66"/>
    <mergeCell ref="GU67:GU68"/>
    <mergeCell ref="GX67:GX68"/>
    <mergeCell ref="GY67:GY68"/>
    <mergeCell ref="HB67:HB68"/>
    <mergeCell ref="HC67:HC68"/>
    <mergeCell ref="HF67:HF68"/>
    <mergeCell ref="HG67:HG68"/>
    <mergeCell ref="HJ67:HJ68"/>
    <mergeCell ref="HK67:HK68"/>
    <mergeCell ref="HN67:HN68"/>
    <mergeCell ref="HO67:HO68"/>
    <mergeCell ref="HR67:HR68"/>
    <mergeCell ref="GU69:GU70"/>
    <mergeCell ref="GX69:GX70"/>
    <mergeCell ref="GY69:GY70"/>
    <mergeCell ref="HB69:HB70"/>
    <mergeCell ref="HC69:HC70"/>
    <mergeCell ref="HF69:HF70"/>
    <mergeCell ref="HG69:HG70"/>
    <mergeCell ref="HJ69:HJ70"/>
    <mergeCell ref="HK69:HK70"/>
    <mergeCell ref="HN69:HN70"/>
    <mergeCell ref="HO69:HO70"/>
    <mergeCell ref="HR69:HR70"/>
    <mergeCell ref="GU71:GU72"/>
    <mergeCell ref="GX71:GX72"/>
    <mergeCell ref="GY71:GY72"/>
    <mergeCell ref="HB71:HB72"/>
    <mergeCell ref="HC71:HC72"/>
    <mergeCell ref="HF71:HF72"/>
    <mergeCell ref="HG71:HG72"/>
    <mergeCell ref="HJ71:HJ72"/>
    <mergeCell ref="HK71:HK72"/>
    <mergeCell ref="HN71:HN72"/>
    <mergeCell ref="HO71:HO72"/>
    <mergeCell ref="HR71:HR72"/>
    <mergeCell ref="GV67:GV68"/>
    <mergeCell ref="GW67:GW68"/>
    <mergeCell ref="GV69:GV70"/>
    <mergeCell ref="GW69:GW70"/>
    <mergeCell ref="GV71:GV72"/>
    <mergeCell ref="GW71:GW72"/>
    <mergeCell ref="GZ67:GZ68"/>
    <mergeCell ref="HA67:HA68"/>
    <mergeCell ref="GZ69:GZ70"/>
    <mergeCell ref="HA69:HA70"/>
    <mergeCell ref="GZ71:GZ72"/>
    <mergeCell ref="HA71:HA72"/>
    <mergeCell ref="HD67:HD68"/>
    <mergeCell ref="HE67:HE68"/>
    <mergeCell ref="HD69:HD70"/>
    <mergeCell ref="HE69:HE70"/>
    <mergeCell ref="HD71:HD72"/>
    <mergeCell ref="HE71:HE72"/>
    <mergeCell ref="HH67:HH68"/>
    <mergeCell ref="HI67:HI68"/>
    <mergeCell ref="HH69:HH70"/>
    <mergeCell ref="HI69:HI70"/>
    <mergeCell ref="HH71:HH72"/>
    <mergeCell ref="HI71:HI72"/>
    <mergeCell ref="HP67:HP68"/>
    <mergeCell ref="HQ67:HQ68"/>
    <mergeCell ref="HP69:HP70"/>
    <mergeCell ref="HQ69:HQ70"/>
    <mergeCell ref="GU73:GU74"/>
    <mergeCell ref="GX73:GX74"/>
    <mergeCell ref="GY73:GY74"/>
    <mergeCell ref="HB73:HB74"/>
    <mergeCell ref="HC73:HC74"/>
    <mergeCell ref="HF73:HF74"/>
    <mergeCell ref="HG73:HG74"/>
    <mergeCell ref="HJ73:HJ74"/>
    <mergeCell ref="HK73:HK74"/>
    <mergeCell ref="HN73:HN74"/>
    <mergeCell ref="HO73:HO74"/>
    <mergeCell ref="HR73:HR74"/>
    <mergeCell ref="GU75:GU76"/>
    <mergeCell ref="GX75:GX76"/>
    <mergeCell ref="GY75:GY76"/>
    <mergeCell ref="HB75:HB76"/>
    <mergeCell ref="HC75:HC76"/>
    <mergeCell ref="HF75:HF76"/>
    <mergeCell ref="HG75:HG76"/>
    <mergeCell ref="HJ75:HJ76"/>
    <mergeCell ref="HK75:HK76"/>
    <mergeCell ref="HN75:HN76"/>
    <mergeCell ref="HO75:HO76"/>
    <mergeCell ref="HR75:HR76"/>
    <mergeCell ref="GU77:GU78"/>
    <mergeCell ref="GX77:GX78"/>
    <mergeCell ref="GY77:GY78"/>
    <mergeCell ref="HB77:HB78"/>
    <mergeCell ref="HC77:HC78"/>
    <mergeCell ref="HF77:HF78"/>
    <mergeCell ref="HG77:HG78"/>
    <mergeCell ref="HJ77:HJ78"/>
    <mergeCell ref="HK77:HK78"/>
    <mergeCell ref="HN77:HN78"/>
    <mergeCell ref="HO77:HO78"/>
    <mergeCell ref="HR77:HR78"/>
    <mergeCell ref="GV73:GV74"/>
    <mergeCell ref="GW73:GW74"/>
    <mergeCell ref="GV75:GV76"/>
    <mergeCell ref="GW75:GW76"/>
    <mergeCell ref="GV77:GV78"/>
    <mergeCell ref="GW77:GW78"/>
    <mergeCell ref="GZ73:GZ74"/>
    <mergeCell ref="HA73:HA74"/>
    <mergeCell ref="GZ75:GZ76"/>
    <mergeCell ref="HA75:HA76"/>
    <mergeCell ref="GZ77:GZ78"/>
    <mergeCell ref="HA77:HA78"/>
    <mergeCell ref="HD73:HD74"/>
    <mergeCell ref="HE73:HE74"/>
    <mergeCell ref="HD75:HD76"/>
    <mergeCell ref="HE75:HE76"/>
    <mergeCell ref="HD77:HD78"/>
    <mergeCell ref="HE77:HE78"/>
    <mergeCell ref="HH73:HH74"/>
    <mergeCell ref="HI73:HI74"/>
    <mergeCell ref="HH75:HH76"/>
    <mergeCell ref="HI75:HI76"/>
    <mergeCell ref="HH77:HH78"/>
    <mergeCell ref="HI77:HI78"/>
    <mergeCell ref="GU79:GU80"/>
    <mergeCell ref="GX79:GX80"/>
    <mergeCell ref="GY79:GY80"/>
    <mergeCell ref="HB79:HB80"/>
    <mergeCell ref="HC79:HC80"/>
    <mergeCell ref="HF79:HF80"/>
    <mergeCell ref="HG79:HG80"/>
    <mergeCell ref="HJ79:HJ80"/>
    <mergeCell ref="HK79:HK80"/>
    <mergeCell ref="HN79:HN80"/>
    <mergeCell ref="HO79:HO80"/>
    <mergeCell ref="HR79:HR80"/>
    <mergeCell ref="GU81:GU82"/>
    <mergeCell ref="GX81:GX82"/>
    <mergeCell ref="GY81:GY82"/>
    <mergeCell ref="HB81:HB82"/>
    <mergeCell ref="HC81:HC82"/>
    <mergeCell ref="HF81:HF82"/>
    <mergeCell ref="HG81:HG82"/>
    <mergeCell ref="HJ81:HJ82"/>
    <mergeCell ref="HK81:HK82"/>
    <mergeCell ref="HN81:HN82"/>
    <mergeCell ref="HO81:HO82"/>
    <mergeCell ref="HR81:HR82"/>
    <mergeCell ref="GU83:GU84"/>
    <mergeCell ref="GX83:GX84"/>
    <mergeCell ref="GY83:GY84"/>
    <mergeCell ref="HB83:HB84"/>
    <mergeCell ref="HC83:HC84"/>
    <mergeCell ref="HF83:HF84"/>
    <mergeCell ref="HG83:HG84"/>
    <mergeCell ref="HJ83:HJ84"/>
    <mergeCell ref="HK83:HK84"/>
    <mergeCell ref="HN83:HN84"/>
    <mergeCell ref="HO83:HO84"/>
    <mergeCell ref="HR83:HR84"/>
    <mergeCell ref="GV79:GV80"/>
    <mergeCell ref="GW79:GW80"/>
    <mergeCell ref="GV81:GV82"/>
    <mergeCell ref="GW81:GW82"/>
    <mergeCell ref="GV83:GV84"/>
    <mergeCell ref="GW83:GW84"/>
    <mergeCell ref="GZ79:GZ80"/>
    <mergeCell ref="HA79:HA80"/>
    <mergeCell ref="GZ81:GZ82"/>
    <mergeCell ref="HA81:HA82"/>
    <mergeCell ref="GZ83:GZ84"/>
    <mergeCell ref="HA83:HA84"/>
    <mergeCell ref="HD79:HD80"/>
    <mergeCell ref="HE79:HE80"/>
    <mergeCell ref="HD81:HD82"/>
    <mergeCell ref="HE81:HE82"/>
    <mergeCell ref="HD83:HD84"/>
    <mergeCell ref="HE83:HE84"/>
    <mergeCell ref="HH79:HH80"/>
    <mergeCell ref="HI79:HI80"/>
    <mergeCell ref="HH81:HH82"/>
    <mergeCell ref="HI81:HI82"/>
    <mergeCell ref="HH83:HH84"/>
    <mergeCell ref="HI83:HI84"/>
    <mergeCell ref="GU85:GU86"/>
    <mergeCell ref="GX85:GX86"/>
    <mergeCell ref="GY85:GY86"/>
    <mergeCell ref="HB85:HB86"/>
    <mergeCell ref="HC85:HC86"/>
    <mergeCell ref="HF85:HF86"/>
    <mergeCell ref="HG85:HG86"/>
    <mergeCell ref="HJ85:HJ86"/>
    <mergeCell ref="HK85:HK86"/>
    <mergeCell ref="HN85:HN86"/>
    <mergeCell ref="HO85:HO86"/>
    <mergeCell ref="HR85:HR86"/>
    <mergeCell ref="GU87:GU88"/>
    <mergeCell ref="GX87:GX88"/>
    <mergeCell ref="GY87:GY88"/>
    <mergeCell ref="HB87:HB88"/>
    <mergeCell ref="HC87:HC88"/>
    <mergeCell ref="HF87:HF88"/>
    <mergeCell ref="HG87:HG88"/>
    <mergeCell ref="HJ87:HJ88"/>
    <mergeCell ref="HK87:HK88"/>
    <mergeCell ref="HN87:HN88"/>
    <mergeCell ref="HO87:HO88"/>
    <mergeCell ref="HR87:HR88"/>
    <mergeCell ref="GU89:GU90"/>
    <mergeCell ref="GX89:GX90"/>
    <mergeCell ref="GY89:GY90"/>
    <mergeCell ref="HB89:HB90"/>
    <mergeCell ref="HC89:HC90"/>
    <mergeCell ref="HF89:HF90"/>
    <mergeCell ref="HG89:HG90"/>
    <mergeCell ref="HJ89:HJ90"/>
    <mergeCell ref="HK89:HK90"/>
    <mergeCell ref="HN89:HN90"/>
    <mergeCell ref="HO89:HO90"/>
    <mergeCell ref="HR89:HR90"/>
    <mergeCell ref="GV85:GV86"/>
    <mergeCell ref="GW85:GW86"/>
    <mergeCell ref="GV87:GV88"/>
    <mergeCell ref="GW87:GW88"/>
    <mergeCell ref="GV89:GV90"/>
    <mergeCell ref="GW89:GW90"/>
    <mergeCell ref="GZ85:GZ86"/>
    <mergeCell ref="HA85:HA86"/>
    <mergeCell ref="GZ87:GZ88"/>
    <mergeCell ref="HA87:HA88"/>
    <mergeCell ref="GZ89:GZ90"/>
    <mergeCell ref="HA89:HA90"/>
    <mergeCell ref="HD85:HD86"/>
    <mergeCell ref="HE85:HE86"/>
    <mergeCell ref="HD87:HD88"/>
    <mergeCell ref="HE87:HE88"/>
    <mergeCell ref="HD89:HD90"/>
    <mergeCell ref="HE89:HE90"/>
    <mergeCell ref="HH85:HH86"/>
    <mergeCell ref="HI85:HI86"/>
    <mergeCell ref="HH87:HH88"/>
    <mergeCell ref="HI87:HI88"/>
    <mergeCell ref="HH89:HH90"/>
    <mergeCell ref="HI89:HI90"/>
    <mergeCell ref="HL87:HL88"/>
    <mergeCell ref="HM87:HM88"/>
    <mergeCell ref="HL89:HL90"/>
    <mergeCell ref="HM89:HM90"/>
    <mergeCell ref="GU91:GU92"/>
    <mergeCell ref="GX91:GX92"/>
    <mergeCell ref="GY91:GY92"/>
    <mergeCell ref="HB91:HB92"/>
    <mergeCell ref="HC91:HC92"/>
    <mergeCell ref="HF91:HF92"/>
    <mergeCell ref="HG91:HG92"/>
    <mergeCell ref="HJ91:HJ92"/>
    <mergeCell ref="HK91:HK92"/>
    <mergeCell ref="HN91:HN92"/>
    <mergeCell ref="HO91:HO92"/>
    <mergeCell ref="HR91:HR92"/>
    <mergeCell ref="GU93:GU94"/>
    <mergeCell ref="GX93:GX94"/>
    <mergeCell ref="GY93:GY94"/>
    <mergeCell ref="HB93:HB94"/>
    <mergeCell ref="HC93:HC94"/>
    <mergeCell ref="HF93:HF94"/>
    <mergeCell ref="HG93:HG94"/>
    <mergeCell ref="HJ93:HJ94"/>
    <mergeCell ref="HK93:HK94"/>
    <mergeCell ref="HN93:HN94"/>
    <mergeCell ref="HO93:HO94"/>
    <mergeCell ref="HR93:HR94"/>
    <mergeCell ref="GU95:GU96"/>
    <mergeCell ref="GX95:GX96"/>
    <mergeCell ref="GY95:GY96"/>
    <mergeCell ref="HB95:HB96"/>
    <mergeCell ref="HC95:HC96"/>
    <mergeCell ref="HF95:HF96"/>
    <mergeCell ref="HG95:HG96"/>
    <mergeCell ref="HJ95:HJ96"/>
    <mergeCell ref="HK95:HK96"/>
    <mergeCell ref="HN95:HN96"/>
    <mergeCell ref="HO95:HO96"/>
    <mergeCell ref="HR95:HR96"/>
    <mergeCell ref="GV91:GV92"/>
    <mergeCell ref="GW91:GW92"/>
    <mergeCell ref="GV93:GV94"/>
    <mergeCell ref="GW93:GW94"/>
    <mergeCell ref="GV95:GV96"/>
    <mergeCell ref="GW95:GW96"/>
    <mergeCell ref="GZ91:GZ92"/>
    <mergeCell ref="HA91:HA92"/>
    <mergeCell ref="GZ93:GZ94"/>
    <mergeCell ref="HA93:HA94"/>
    <mergeCell ref="GZ95:GZ96"/>
    <mergeCell ref="HA95:HA96"/>
    <mergeCell ref="HD91:HD92"/>
    <mergeCell ref="HE91:HE92"/>
    <mergeCell ref="HD93:HD94"/>
    <mergeCell ref="HE93:HE94"/>
    <mergeCell ref="HD95:HD96"/>
    <mergeCell ref="HE95:HE96"/>
    <mergeCell ref="HH91:HH92"/>
    <mergeCell ref="HI91:HI92"/>
    <mergeCell ref="HH93:HH94"/>
    <mergeCell ref="HI93:HI94"/>
    <mergeCell ref="HH95:HH96"/>
    <mergeCell ref="HI95:HI96"/>
    <mergeCell ref="HL91:HL92"/>
    <mergeCell ref="HM91:HM92"/>
    <mergeCell ref="HL93:HL94"/>
    <mergeCell ref="HM93:HM94"/>
    <mergeCell ref="GU97:GU98"/>
    <mergeCell ref="GX97:GX98"/>
    <mergeCell ref="GY97:GY98"/>
    <mergeCell ref="HB97:HB98"/>
    <mergeCell ref="HC97:HC98"/>
    <mergeCell ref="HF97:HF98"/>
    <mergeCell ref="HG97:HG98"/>
    <mergeCell ref="HJ97:HJ98"/>
    <mergeCell ref="HK97:HK98"/>
    <mergeCell ref="HN97:HN98"/>
    <mergeCell ref="HO97:HO98"/>
    <mergeCell ref="HR97:HR98"/>
    <mergeCell ref="GU99:GU100"/>
    <mergeCell ref="GX99:GX100"/>
    <mergeCell ref="GY99:GY100"/>
    <mergeCell ref="HB99:HB100"/>
    <mergeCell ref="HC99:HC100"/>
    <mergeCell ref="HF99:HF100"/>
    <mergeCell ref="HG99:HG100"/>
    <mergeCell ref="HJ99:HJ100"/>
    <mergeCell ref="HK99:HK100"/>
    <mergeCell ref="HN99:HN100"/>
    <mergeCell ref="HO99:HO100"/>
    <mergeCell ref="HR99:HR100"/>
    <mergeCell ref="GU101:GU102"/>
    <mergeCell ref="GX101:GX102"/>
    <mergeCell ref="GY101:GY102"/>
    <mergeCell ref="HB101:HB102"/>
    <mergeCell ref="HC101:HC102"/>
    <mergeCell ref="HF101:HF102"/>
    <mergeCell ref="HG101:HG102"/>
    <mergeCell ref="HJ101:HJ102"/>
    <mergeCell ref="HK101:HK102"/>
    <mergeCell ref="HN101:HN102"/>
    <mergeCell ref="HO101:HO102"/>
    <mergeCell ref="HR101:HR102"/>
    <mergeCell ref="GV97:GV98"/>
    <mergeCell ref="GW97:GW98"/>
    <mergeCell ref="GV99:GV100"/>
    <mergeCell ref="GW99:GW100"/>
    <mergeCell ref="GV101:GV102"/>
    <mergeCell ref="GW101:GW102"/>
    <mergeCell ref="GZ97:GZ98"/>
    <mergeCell ref="HA97:HA98"/>
    <mergeCell ref="GZ99:GZ100"/>
    <mergeCell ref="HA99:HA100"/>
    <mergeCell ref="GZ101:GZ102"/>
    <mergeCell ref="HA101:HA102"/>
    <mergeCell ref="HD97:HD98"/>
    <mergeCell ref="HE97:HE98"/>
    <mergeCell ref="HD99:HD100"/>
    <mergeCell ref="HE99:HE100"/>
    <mergeCell ref="HD101:HD102"/>
    <mergeCell ref="HE101:HE102"/>
    <mergeCell ref="HH97:HH98"/>
    <mergeCell ref="HI97:HI98"/>
    <mergeCell ref="HH99:HH100"/>
    <mergeCell ref="HI99:HI100"/>
    <mergeCell ref="HH101:HH102"/>
    <mergeCell ref="HI101:HI102"/>
    <mergeCell ref="GU103:GU104"/>
    <mergeCell ref="GX103:GX104"/>
    <mergeCell ref="GY103:GY104"/>
    <mergeCell ref="HB103:HB104"/>
    <mergeCell ref="HC103:HC104"/>
    <mergeCell ref="HF103:HF104"/>
    <mergeCell ref="HG103:HG104"/>
    <mergeCell ref="HJ103:HJ104"/>
    <mergeCell ref="HK103:HK104"/>
    <mergeCell ref="HN103:HN104"/>
    <mergeCell ref="HO103:HO104"/>
    <mergeCell ref="HR103:HR104"/>
    <mergeCell ref="GU105:GU106"/>
    <mergeCell ref="GX105:GX106"/>
    <mergeCell ref="GY105:GY106"/>
    <mergeCell ref="HB105:HB106"/>
    <mergeCell ref="HC105:HC106"/>
    <mergeCell ref="HF105:HF106"/>
    <mergeCell ref="HG105:HG106"/>
    <mergeCell ref="HJ105:HJ106"/>
    <mergeCell ref="HK105:HK106"/>
    <mergeCell ref="HN105:HN106"/>
    <mergeCell ref="HO105:HO106"/>
    <mergeCell ref="HR105:HR106"/>
    <mergeCell ref="GU107:GU108"/>
    <mergeCell ref="GX107:GX108"/>
    <mergeCell ref="GY107:GY108"/>
    <mergeCell ref="HB107:HB108"/>
    <mergeCell ref="HC107:HC108"/>
    <mergeCell ref="HF107:HF108"/>
    <mergeCell ref="HG107:HG108"/>
    <mergeCell ref="HJ107:HJ108"/>
    <mergeCell ref="HK107:HK108"/>
    <mergeCell ref="HN107:HN108"/>
    <mergeCell ref="HO107:HO108"/>
    <mergeCell ref="HR107:HR108"/>
    <mergeCell ref="GV103:GV104"/>
    <mergeCell ref="GW103:GW104"/>
    <mergeCell ref="GV105:GV106"/>
    <mergeCell ref="GW105:GW106"/>
    <mergeCell ref="GV107:GV108"/>
    <mergeCell ref="GW107:GW108"/>
    <mergeCell ref="GZ103:GZ104"/>
    <mergeCell ref="HA103:HA104"/>
    <mergeCell ref="GZ105:GZ106"/>
    <mergeCell ref="HA105:HA106"/>
    <mergeCell ref="GZ107:GZ108"/>
    <mergeCell ref="HA107:HA108"/>
    <mergeCell ref="HD103:HD104"/>
    <mergeCell ref="HE103:HE104"/>
    <mergeCell ref="HD105:HD106"/>
    <mergeCell ref="HE105:HE106"/>
    <mergeCell ref="HD107:HD108"/>
    <mergeCell ref="HE107:HE108"/>
    <mergeCell ref="HH103:HH104"/>
    <mergeCell ref="HI103:HI104"/>
    <mergeCell ref="HH105:HH106"/>
    <mergeCell ref="HI105:HI106"/>
    <mergeCell ref="HH107:HH108"/>
    <mergeCell ref="HI107:HI108"/>
    <mergeCell ref="HP105:HP106"/>
    <mergeCell ref="HQ105:HQ106"/>
    <mergeCell ref="HP107:HP108"/>
    <mergeCell ref="HQ107:HQ108"/>
    <mergeCell ref="GU109:GU110"/>
    <mergeCell ref="GX109:GX110"/>
    <mergeCell ref="GY109:GY110"/>
    <mergeCell ref="HB109:HB110"/>
    <mergeCell ref="HC109:HC110"/>
    <mergeCell ref="HF109:HF110"/>
    <mergeCell ref="HG109:HG110"/>
    <mergeCell ref="HJ109:HJ110"/>
    <mergeCell ref="HK109:HK110"/>
    <mergeCell ref="HN109:HN110"/>
    <mergeCell ref="HO109:HO110"/>
    <mergeCell ref="HR109:HR110"/>
    <mergeCell ref="GU111:GU112"/>
    <mergeCell ref="GX111:GX112"/>
    <mergeCell ref="GY111:GY112"/>
    <mergeCell ref="HB111:HB112"/>
    <mergeCell ref="HC111:HC112"/>
    <mergeCell ref="HF111:HF112"/>
    <mergeCell ref="HG111:HG112"/>
    <mergeCell ref="HJ111:HJ112"/>
    <mergeCell ref="HK111:HK112"/>
    <mergeCell ref="HN111:HN112"/>
    <mergeCell ref="HO111:HO112"/>
    <mergeCell ref="HR111:HR112"/>
    <mergeCell ref="GU113:GU114"/>
    <mergeCell ref="GX113:GX114"/>
    <mergeCell ref="GY113:GY114"/>
    <mergeCell ref="HB113:HB114"/>
    <mergeCell ref="HC113:HC114"/>
    <mergeCell ref="HF113:HF114"/>
    <mergeCell ref="HG113:HG114"/>
    <mergeCell ref="HJ113:HJ114"/>
    <mergeCell ref="HK113:HK114"/>
    <mergeCell ref="HN113:HN114"/>
    <mergeCell ref="HO113:HO114"/>
    <mergeCell ref="HR113:HR114"/>
    <mergeCell ref="GV109:GV110"/>
    <mergeCell ref="GW109:GW110"/>
    <mergeCell ref="GV111:GV112"/>
    <mergeCell ref="GW111:GW112"/>
    <mergeCell ref="GV113:GV114"/>
    <mergeCell ref="GW113:GW114"/>
    <mergeCell ref="GZ109:GZ110"/>
    <mergeCell ref="HA109:HA110"/>
    <mergeCell ref="GZ111:GZ112"/>
    <mergeCell ref="HA111:HA112"/>
    <mergeCell ref="GZ113:GZ114"/>
    <mergeCell ref="HA113:HA114"/>
    <mergeCell ref="HD109:HD110"/>
    <mergeCell ref="HE109:HE110"/>
    <mergeCell ref="HD111:HD112"/>
    <mergeCell ref="HE111:HE112"/>
    <mergeCell ref="HD113:HD114"/>
    <mergeCell ref="HE113:HE114"/>
    <mergeCell ref="HH109:HH110"/>
    <mergeCell ref="HI109:HI110"/>
    <mergeCell ref="HH111:HH112"/>
    <mergeCell ref="HI111:HI112"/>
    <mergeCell ref="HH113:HH114"/>
    <mergeCell ref="HI113:HI114"/>
    <mergeCell ref="HP109:HP110"/>
    <mergeCell ref="HQ109:HQ110"/>
    <mergeCell ref="HP111:HP112"/>
    <mergeCell ref="HQ111:HQ112"/>
    <mergeCell ref="GU115:GU116"/>
    <mergeCell ref="GX115:GX116"/>
    <mergeCell ref="GY115:GY116"/>
    <mergeCell ref="HB115:HB116"/>
    <mergeCell ref="HC115:HC116"/>
    <mergeCell ref="HF115:HF116"/>
    <mergeCell ref="HG115:HG116"/>
    <mergeCell ref="HJ115:HJ116"/>
    <mergeCell ref="HK115:HK116"/>
    <mergeCell ref="HN115:HN116"/>
    <mergeCell ref="HO115:HO116"/>
    <mergeCell ref="HR115:HR116"/>
    <mergeCell ref="GU117:GU118"/>
    <mergeCell ref="GX117:GX118"/>
    <mergeCell ref="GY117:GY118"/>
    <mergeCell ref="HB117:HB118"/>
    <mergeCell ref="HC117:HC118"/>
    <mergeCell ref="HF117:HF118"/>
    <mergeCell ref="HG117:HG118"/>
    <mergeCell ref="HJ117:HJ118"/>
    <mergeCell ref="HK117:HK118"/>
    <mergeCell ref="HN117:HN118"/>
    <mergeCell ref="HO117:HO118"/>
    <mergeCell ref="HR117:HR118"/>
    <mergeCell ref="GU119:GU120"/>
    <mergeCell ref="GX119:GX120"/>
    <mergeCell ref="GY119:GY120"/>
    <mergeCell ref="HB119:HB120"/>
    <mergeCell ref="HC119:HC120"/>
    <mergeCell ref="HF119:HF120"/>
    <mergeCell ref="HG119:HG120"/>
    <mergeCell ref="HJ119:HJ120"/>
    <mergeCell ref="HK119:HK120"/>
    <mergeCell ref="HN119:HN120"/>
    <mergeCell ref="HO119:HO120"/>
    <mergeCell ref="HR119:HR120"/>
    <mergeCell ref="GV115:GV116"/>
    <mergeCell ref="GW115:GW116"/>
    <mergeCell ref="GV117:GV118"/>
    <mergeCell ref="GW117:GW118"/>
    <mergeCell ref="GV119:GV120"/>
    <mergeCell ref="GW119:GW120"/>
    <mergeCell ref="GZ115:GZ116"/>
    <mergeCell ref="HA115:HA116"/>
    <mergeCell ref="GZ117:GZ118"/>
    <mergeCell ref="HA117:HA118"/>
    <mergeCell ref="GZ119:GZ120"/>
    <mergeCell ref="HA119:HA120"/>
    <mergeCell ref="HD115:HD116"/>
    <mergeCell ref="HE115:HE116"/>
    <mergeCell ref="HD117:HD118"/>
    <mergeCell ref="HE117:HE118"/>
    <mergeCell ref="HD119:HD120"/>
    <mergeCell ref="HE119:HE120"/>
    <mergeCell ref="HH115:HH116"/>
    <mergeCell ref="HI115:HI116"/>
    <mergeCell ref="HH117:HH118"/>
    <mergeCell ref="HI117:HI118"/>
    <mergeCell ref="HH119:HH120"/>
    <mergeCell ref="HI119:HI120"/>
    <mergeCell ref="GU121:GU122"/>
    <mergeCell ref="GX121:GX122"/>
    <mergeCell ref="GY121:GY122"/>
    <mergeCell ref="HB121:HB122"/>
    <mergeCell ref="HC121:HC122"/>
    <mergeCell ref="HF121:HF122"/>
    <mergeCell ref="HG121:HG122"/>
    <mergeCell ref="HJ121:HJ122"/>
    <mergeCell ref="HK121:HK122"/>
    <mergeCell ref="HN121:HN122"/>
    <mergeCell ref="HO121:HO122"/>
    <mergeCell ref="HR121:HR122"/>
    <mergeCell ref="GU123:GU124"/>
    <mergeCell ref="GX123:GX124"/>
    <mergeCell ref="GY123:GY124"/>
    <mergeCell ref="HB123:HB124"/>
    <mergeCell ref="HC123:HC124"/>
    <mergeCell ref="HF123:HF124"/>
    <mergeCell ref="HG123:HG124"/>
    <mergeCell ref="HJ123:HJ124"/>
    <mergeCell ref="HK123:HK124"/>
    <mergeCell ref="HN123:HN124"/>
    <mergeCell ref="HO123:HO124"/>
    <mergeCell ref="HR123:HR124"/>
    <mergeCell ref="GU125:GU126"/>
    <mergeCell ref="GX125:GX126"/>
    <mergeCell ref="GY125:GY126"/>
    <mergeCell ref="HB125:HB126"/>
    <mergeCell ref="HC125:HC126"/>
    <mergeCell ref="HF125:HF126"/>
    <mergeCell ref="HG125:HG126"/>
    <mergeCell ref="HJ125:HJ126"/>
    <mergeCell ref="HK125:HK126"/>
    <mergeCell ref="HN125:HN126"/>
    <mergeCell ref="HO125:HO126"/>
    <mergeCell ref="HR125:HR126"/>
    <mergeCell ref="GV121:GV122"/>
    <mergeCell ref="GW121:GW122"/>
    <mergeCell ref="GV123:GV124"/>
    <mergeCell ref="GW123:GW124"/>
    <mergeCell ref="GV125:GV126"/>
    <mergeCell ref="GW125:GW126"/>
    <mergeCell ref="GZ121:GZ122"/>
    <mergeCell ref="HA121:HA122"/>
    <mergeCell ref="GZ123:GZ124"/>
    <mergeCell ref="HA123:HA124"/>
    <mergeCell ref="GZ125:GZ126"/>
    <mergeCell ref="HA125:HA126"/>
    <mergeCell ref="HD121:HD122"/>
    <mergeCell ref="HE121:HE122"/>
    <mergeCell ref="HD123:HD124"/>
    <mergeCell ref="HE123:HE124"/>
    <mergeCell ref="HD125:HD126"/>
    <mergeCell ref="HE125:HE126"/>
    <mergeCell ref="HH121:HH122"/>
    <mergeCell ref="HI121:HI122"/>
    <mergeCell ref="HH123:HH124"/>
    <mergeCell ref="HI123:HI124"/>
    <mergeCell ref="HH125:HH126"/>
    <mergeCell ref="HI125:HI126"/>
    <mergeCell ref="GU127:GU128"/>
    <mergeCell ref="GX127:GX128"/>
    <mergeCell ref="GY127:GY128"/>
    <mergeCell ref="HB127:HB128"/>
    <mergeCell ref="HC127:HC128"/>
    <mergeCell ref="HF127:HF128"/>
    <mergeCell ref="HG127:HG128"/>
    <mergeCell ref="HJ127:HJ128"/>
    <mergeCell ref="HK127:HK128"/>
    <mergeCell ref="HN127:HN128"/>
    <mergeCell ref="HO127:HO128"/>
    <mergeCell ref="HR127:HR128"/>
    <mergeCell ref="GU129:GU130"/>
    <mergeCell ref="GX129:GX130"/>
    <mergeCell ref="GY129:GY130"/>
    <mergeCell ref="HB129:HB130"/>
    <mergeCell ref="HC129:HC130"/>
    <mergeCell ref="HF129:HF130"/>
    <mergeCell ref="HG129:HG130"/>
    <mergeCell ref="HJ129:HJ130"/>
    <mergeCell ref="HK129:HK130"/>
    <mergeCell ref="HN129:HN130"/>
    <mergeCell ref="HO129:HO130"/>
    <mergeCell ref="HR129:HR130"/>
    <mergeCell ref="GU131:GU132"/>
    <mergeCell ref="GX131:GX132"/>
    <mergeCell ref="GY131:GY132"/>
    <mergeCell ref="HB131:HB132"/>
    <mergeCell ref="HC131:HC132"/>
    <mergeCell ref="HF131:HF132"/>
    <mergeCell ref="HG131:HG132"/>
    <mergeCell ref="HJ131:HJ132"/>
    <mergeCell ref="HK131:HK132"/>
    <mergeCell ref="HN131:HN132"/>
    <mergeCell ref="HO131:HO132"/>
    <mergeCell ref="HR131:HR132"/>
    <mergeCell ref="GV127:GV128"/>
    <mergeCell ref="GW127:GW128"/>
    <mergeCell ref="GV129:GV130"/>
    <mergeCell ref="GW129:GW130"/>
    <mergeCell ref="GV131:GV132"/>
    <mergeCell ref="GW131:GW132"/>
    <mergeCell ref="GZ127:GZ128"/>
    <mergeCell ref="HA127:HA128"/>
    <mergeCell ref="GZ129:GZ130"/>
    <mergeCell ref="HA129:HA130"/>
    <mergeCell ref="GZ131:GZ132"/>
    <mergeCell ref="HA131:HA132"/>
    <mergeCell ref="HD127:HD128"/>
    <mergeCell ref="HE127:HE128"/>
    <mergeCell ref="HD129:HD130"/>
    <mergeCell ref="HE129:HE130"/>
    <mergeCell ref="HD131:HD132"/>
    <mergeCell ref="HE131:HE132"/>
    <mergeCell ref="HH127:HH128"/>
    <mergeCell ref="HI127:HI128"/>
    <mergeCell ref="HH129:HH130"/>
    <mergeCell ref="HI129:HI130"/>
    <mergeCell ref="HH131:HH132"/>
    <mergeCell ref="HI131:HI132"/>
    <mergeCell ref="HL129:HL130"/>
    <mergeCell ref="HM129:HM130"/>
    <mergeCell ref="HL131:HL132"/>
    <mergeCell ref="HM131:HM132"/>
    <mergeCell ref="GU133:GU134"/>
    <mergeCell ref="GX133:GX134"/>
    <mergeCell ref="GY133:GY134"/>
    <mergeCell ref="HB133:HB134"/>
    <mergeCell ref="HC133:HC134"/>
    <mergeCell ref="HF133:HF134"/>
    <mergeCell ref="HG133:HG134"/>
    <mergeCell ref="HJ133:HJ134"/>
    <mergeCell ref="HK133:HK134"/>
    <mergeCell ref="HN133:HN134"/>
    <mergeCell ref="HO133:HO134"/>
    <mergeCell ref="HR133:HR134"/>
    <mergeCell ref="GU135:GU136"/>
    <mergeCell ref="GX135:GX136"/>
    <mergeCell ref="GY135:GY136"/>
    <mergeCell ref="HB135:HB136"/>
    <mergeCell ref="HC135:HC136"/>
    <mergeCell ref="HF135:HF136"/>
    <mergeCell ref="HG135:HG136"/>
    <mergeCell ref="HJ135:HJ136"/>
    <mergeCell ref="HK135:HK136"/>
    <mergeCell ref="HN135:HN136"/>
    <mergeCell ref="HO135:HO136"/>
    <mergeCell ref="HR135:HR136"/>
    <mergeCell ref="GU137:GU138"/>
    <mergeCell ref="GX137:GX138"/>
    <mergeCell ref="GY137:GY138"/>
    <mergeCell ref="HB137:HB138"/>
    <mergeCell ref="HC137:HC138"/>
    <mergeCell ref="HF137:HF138"/>
    <mergeCell ref="HG137:HG138"/>
    <mergeCell ref="HJ137:HJ138"/>
    <mergeCell ref="HK137:HK138"/>
    <mergeCell ref="HN137:HN138"/>
    <mergeCell ref="HO137:HO138"/>
    <mergeCell ref="HR137:HR138"/>
    <mergeCell ref="GV133:GV134"/>
    <mergeCell ref="GW133:GW134"/>
    <mergeCell ref="GV135:GV136"/>
    <mergeCell ref="GW135:GW136"/>
    <mergeCell ref="GV137:GV138"/>
    <mergeCell ref="GW137:GW138"/>
    <mergeCell ref="GZ133:GZ134"/>
    <mergeCell ref="HA133:HA134"/>
    <mergeCell ref="GZ135:GZ136"/>
    <mergeCell ref="HA135:HA136"/>
    <mergeCell ref="GZ137:GZ138"/>
    <mergeCell ref="HA137:HA138"/>
    <mergeCell ref="HD133:HD134"/>
    <mergeCell ref="HE133:HE134"/>
    <mergeCell ref="HD135:HD136"/>
    <mergeCell ref="HE135:HE136"/>
    <mergeCell ref="HD137:HD138"/>
    <mergeCell ref="HE137:HE138"/>
    <mergeCell ref="HH133:HH134"/>
    <mergeCell ref="HI133:HI134"/>
    <mergeCell ref="HH135:HH136"/>
    <mergeCell ref="HI135:HI136"/>
    <mergeCell ref="HH137:HH138"/>
    <mergeCell ref="HI137:HI138"/>
    <mergeCell ref="HL133:HL134"/>
    <mergeCell ref="HM133:HM134"/>
    <mergeCell ref="HL135:HL136"/>
    <mergeCell ref="HM135:HM136"/>
    <mergeCell ref="GU139:GU140"/>
    <mergeCell ref="GX139:GX140"/>
    <mergeCell ref="GY139:GY140"/>
    <mergeCell ref="HB139:HB140"/>
    <mergeCell ref="HC139:HC140"/>
    <mergeCell ref="HF139:HF140"/>
    <mergeCell ref="HG139:HG140"/>
    <mergeCell ref="HJ139:HJ140"/>
    <mergeCell ref="HK139:HK140"/>
    <mergeCell ref="HN139:HN140"/>
    <mergeCell ref="HO139:HO140"/>
    <mergeCell ref="HR139:HR140"/>
    <mergeCell ref="GU141:GU142"/>
    <mergeCell ref="GX141:GX142"/>
    <mergeCell ref="GY141:GY142"/>
    <mergeCell ref="HB141:HB142"/>
    <mergeCell ref="HC141:HC142"/>
    <mergeCell ref="HF141:HF142"/>
    <mergeCell ref="HG141:HG142"/>
    <mergeCell ref="HJ141:HJ142"/>
    <mergeCell ref="HK141:HK142"/>
    <mergeCell ref="HN141:HN142"/>
    <mergeCell ref="HO141:HO142"/>
    <mergeCell ref="HR141:HR142"/>
    <mergeCell ref="GU143:GU144"/>
    <mergeCell ref="GX143:GX144"/>
    <mergeCell ref="GY143:GY144"/>
    <mergeCell ref="HB143:HB144"/>
    <mergeCell ref="HC143:HC144"/>
    <mergeCell ref="HF143:HF144"/>
    <mergeCell ref="HG143:HG144"/>
    <mergeCell ref="HJ143:HJ144"/>
    <mergeCell ref="HK143:HK144"/>
    <mergeCell ref="HN143:HN144"/>
    <mergeCell ref="HO143:HO144"/>
    <mergeCell ref="HR143:HR144"/>
    <mergeCell ref="GV139:GV140"/>
    <mergeCell ref="GW139:GW140"/>
    <mergeCell ref="GV141:GV142"/>
    <mergeCell ref="GW141:GW142"/>
    <mergeCell ref="GV143:GV144"/>
    <mergeCell ref="GW143:GW144"/>
    <mergeCell ref="GZ139:GZ140"/>
    <mergeCell ref="HA139:HA140"/>
    <mergeCell ref="GZ141:GZ142"/>
    <mergeCell ref="HA141:HA142"/>
    <mergeCell ref="GZ143:GZ144"/>
    <mergeCell ref="HA143:HA144"/>
    <mergeCell ref="HD139:HD140"/>
    <mergeCell ref="HE139:HE140"/>
    <mergeCell ref="HD141:HD142"/>
    <mergeCell ref="HE141:HE142"/>
    <mergeCell ref="HD143:HD144"/>
    <mergeCell ref="HE143:HE144"/>
    <mergeCell ref="HH139:HH140"/>
    <mergeCell ref="HI139:HI140"/>
    <mergeCell ref="HH141:HH142"/>
    <mergeCell ref="HI141:HI142"/>
    <mergeCell ref="HH143:HH144"/>
    <mergeCell ref="HI143:HI144"/>
    <mergeCell ref="GU145:GU146"/>
    <mergeCell ref="GX145:GX146"/>
    <mergeCell ref="GY145:GY146"/>
    <mergeCell ref="HB145:HB146"/>
    <mergeCell ref="HC145:HC146"/>
    <mergeCell ref="HF145:HF146"/>
    <mergeCell ref="HG145:HG146"/>
    <mergeCell ref="HJ145:HJ146"/>
    <mergeCell ref="HK145:HK146"/>
    <mergeCell ref="HN145:HN146"/>
    <mergeCell ref="HO145:HO146"/>
    <mergeCell ref="HR145:HR146"/>
    <mergeCell ref="GU147:GU148"/>
    <mergeCell ref="GX147:GX148"/>
    <mergeCell ref="GY147:GY148"/>
    <mergeCell ref="HB147:HB148"/>
    <mergeCell ref="HC147:HC148"/>
    <mergeCell ref="HF147:HF148"/>
    <mergeCell ref="HG147:HG148"/>
    <mergeCell ref="HJ147:HJ148"/>
    <mergeCell ref="HK147:HK148"/>
    <mergeCell ref="HN147:HN148"/>
    <mergeCell ref="HO147:HO148"/>
    <mergeCell ref="HR147:HR148"/>
    <mergeCell ref="GU149:GU150"/>
    <mergeCell ref="GX149:GX150"/>
    <mergeCell ref="GY149:GY150"/>
    <mergeCell ref="HB149:HB150"/>
    <mergeCell ref="HC149:HC150"/>
    <mergeCell ref="HF149:HF150"/>
    <mergeCell ref="HG149:HG150"/>
    <mergeCell ref="HJ149:HJ150"/>
    <mergeCell ref="HK149:HK150"/>
    <mergeCell ref="HN149:HN150"/>
    <mergeCell ref="HO149:HO150"/>
    <mergeCell ref="HR149:HR150"/>
    <mergeCell ref="GV145:GV146"/>
    <mergeCell ref="GW145:GW146"/>
    <mergeCell ref="GV147:GV148"/>
    <mergeCell ref="GW147:GW148"/>
    <mergeCell ref="GV149:GV150"/>
    <mergeCell ref="GW149:GW150"/>
    <mergeCell ref="GZ145:GZ146"/>
    <mergeCell ref="HA145:HA146"/>
    <mergeCell ref="GZ147:GZ148"/>
    <mergeCell ref="HA147:HA148"/>
    <mergeCell ref="GZ149:GZ150"/>
    <mergeCell ref="HA149:HA150"/>
    <mergeCell ref="HD145:HD146"/>
    <mergeCell ref="HE145:HE146"/>
    <mergeCell ref="HD147:HD148"/>
    <mergeCell ref="HE147:HE148"/>
    <mergeCell ref="HD149:HD150"/>
    <mergeCell ref="HE149:HE150"/>
    <mergeCell ref="HH145:HH146"/>
    <mergeCell ref="HI145:HI146"/>
    <mergeCell ref="HH147:HH148"/>
    <mergeCell ref="HI147:HI148"/>
    <mergeCell ref="HH149:HH150"/>
    <mergeCell ref="HI149:HI150"/>
    <mergeCell ref="HP147:HP148"/>
    <mergeCell ref="HQ147:HQ148"/>
    <mergeCell ref="HP149:HP150"/>
    <mergeCell ref="HQ149:HQ150"/>
    <mergeCell ref="GU151:GU152"/>
    <mergeCell ref="GX151:GX152"/>
    <mergeCell ref="GY151:GY152"/>
    <mergeCell ref="HB151:HB152"/>
    <mergeCell ref="HC151:HC152"/>
    <mergeCell ref="HF151:HF152"/>
    <mergeCell ref="HG151:HG152"/>
    <mergeCell ref="HJ151:HJ152"/>
    <mergeCell ref="HK151:HK152"/>
    <mergeCell ref="HN151:HN152"/>
    <mergeCell ref="HO151:HO152"/>
    <mergeCell ref="HR151:HR152"/>
    <mergeCell ref="GU153:GU154"/>
    <mergeCell ref="GX153:GX154"/>
    <mergeCell ref="GY153:GY154"/>
    <mergeCell ref="HB153:HB154"/>
    <mergeCell ref="HC153:HC154"/>
    <mergeCell ref="HF153:HF154"/>
    <mergeCell ref="HG153:HG154"/>
    <mergeCell ref="HJ153:HJ154"/>
    <mergeCell ref="HK153:HK154"/>
    <mergeCell ref="HN153:HN154"/>
    <mergeCell ref="HO153:HO154"/>
    <mergeCell ref="HR153:HR154"/>
    <mergeCell ref="GU155:GU156"/>
    <mergeCell ref="GX155:GX156"/>
    <mergeCell ref="GY155:GY156"/>
    <mergeCell ref="HB155:HB156"/>
    <mergeCell ref="HC155:HC156"/>
    <mergeCell ref="HF155:HF156"/>
    <mergeCell ref="HG155:HG156"/>
    <mergeCell ref="HJ155:HJ156"/>
    <mergeCell ref="HK155:HK156"/>
    <mergeCell ref="HN155:HN156"/>
    <mergeCell ref="HO155:HO156"/>
    <mergeCell ref="HR155:HR156"/>
    <mergeCell ref="GV151:GV152"/>
    <mergeCell ref="GW151:GW152"/>
    <mergeCell ref="GV153:GV154"/>
    <mergeCell ref="GW153:GW154"/>
    <mergeCell ref="GV155:GV156"/>
    <mergeCell ref="GW155:GW156"/>
    <mergeCell ref="GZ151:GZ152"/>
    <mergeCell ref="HA151:HA152"/>
    <mergeCell ref="GZ153:GZ154"/>
    <mergeCell ref="HA153:HA154"/>
    <mergeCell ref="GZ155:GZ156"/>
    <mergeCell ref="HA155:HA156"/>
    <mergeCell ref="HD151:HD152"/>
    <mergeCell ref="HE151:HE152"/>
    <mergeCell ref="HD153:HD154"/>
    <mergeCell ref="HE153:HE154"/>
    <mergeCell ref="HD155:HD156"/>
    <mergeCell ref="HE155:HE156"/>
    <mergeCell ref="HH151:HH152"/>
    <mergeCell ref="HI151:HI152"/>
    <mergeCell ref="HH153:HH154"/>
    <mergeCell ref="HI153:HI154"/>
    <mergeCell ref="HH155:HH156"/>
    <mergeCell ref="HI155:HI156"/>
    <mergeCell ref="HP151:HP152"/>
    <mergeCell ref="HQ151:HQ152"/>
    <mergeCell ref="HP153:HP154"/>
    <mergeCell ref="HQ153:HQ154"/>
    <mergeCell ref="GU157:GU158"/>
    <mergeCell ref="GX157:GX158"/>
    <mergeCell ref="GY157:GY158"/>
    <mergeCell ref="HB157:HB158"/>
    <mergeCell ref="HC157:HC158"/>
    <mergeCell ref="HF157:HF158"/>
    <mergeCell ref="HG157:HG158"/>
    <mergeCell ref="HJ157:HJ158"/>
    <mergeCell ref="HK157:HK158"/>
    <mergeCell ref="HN157:HN158"/>
    <mergeCell ref="HO157:HO158"/>
    <mergeCell ref="HR157:HR158"/>
    <mergeCell ref="GU159:GU160"/>
    <mergeCell ref="GX159:GX160"/>
    <mergeCell ref="GY159:GY160"/>
    <mergeCell ref="HB159:HB160"/>
    <mergeCell ref="HC159:HC160"/>
    <mergeCell ref="HF159:HF160"/>
    <mergeCell ref="HG159:HG160"/>
    <mergeCell ref="HJ159:HJ160"/>
    <mergeCell ref="HK159:HK160"/>
    <mergeCell ref="HN159:HN160"/>
    <mergeCell ref="HO159:HO160"/>
    <mergeCell ref="HR159:HR160"/>
    <mergeCell ref="GU161:GU162"/>
    <mergeCell ref="GX161:GX162"/>
    <mergeCell ref="GY161:GY162"/>
    <mergeCell ref="HB161:HB162"/>
    <mergeCell ref="HC161:HC162"/>
    <mergeCell ref="HF161:HF162"/>
    <mergeCell ref="HG161:HG162"/>
    <mergeCell ref="HJ161:HJ162"/>
    <mergeCell ref="HK161:HK162"/>
    <mergeCell ref="HN161:HN162"/>
    <mergeCell ref="HO161:HO162"/>
    <mergeCell ref="HR161:HR162"/>
    <mergeCell ref="GV157:GV158"/>
    <mergeCell ref="GW157:GW158"/>
    <mergeCell ref="GV159:GV160"/>
    <mergeCell ref="GW159:GW160"/>
    <mergeCell ref="GV161:GV162"/>
    <mergeCell ref="GW161:GW162"/>
    <mergeCell ref="GZ157:GZ158"/>
    <mergeCell ref="HA157:HA158"/>
    <mergeCell ref="GZ159:GZ160"/>
    <mergeCell ref="HA159:HA160"/>
    <mergeCell ref="GZ161:GZ162"/>
    <mergeCell ref="HA161:HA162"/>
    <mergeCell ref="HD157:HD158"/>
    <mergeCell ref="HE157:HE158"/>
    <mergeCell ref="HD159:HD160"/>
    <mergeCell ref="HE159:HE160"/>
    <mergeCell ref="HD161:HD162"/>
    <mergeCell ref="HE161:HE162"/>
    <mergeCell ref="HH157:HH158"/>
    <mergeCell ref="HI157:HI158"/>
    <mergeCell ref="HH159:HH160"/>
    <mergeCell ref="HI159:HI160"/>
    <mergeCell ref="HH161:HH162"/>
    <mergeCell ref="HI161:HI162"/>
    <mergeCell ref="GU163:GU164"/>
    <mergeCell ref="GX163:GX164"/>
    <mergeCell ref="GY163:GY164"/>
    <mergeCell ref="HB163:HB164"/>
    <mergeCell ref="HC163:HC164"/>
    <mergeCell ref="HF163:HF164"/>
    <mergeCell ref="HG163:HG164"/>
    <mergeCell ref="HJ163:HJ164"/>
    <mergeCell ref="HK163:HK164"/>
    <mergeCell ref="HN163:HN164"/>
    <mergeCell ref="HO163:HO164"/>
    <mergeCell ref="HR163:HR164"/>
    <mergeCell ref="GU165:GU166"/>
    <mergeCell ref="GX165:GX166"/>
    <mergeCell ref="GY165:GY166"/>
    <mergeCell ref="HB165:HB166"/>
    <mergeCell ref="HC165:HC166"/>
    <mergeCell ref="HF165:HF166"/>
    <mergeCell ref="HG165:HG166"/>
    <mergeCell ref="HJ165:HJ166"/>
    <mergeCell ref="HK165:HK166"/>
    <mergeCell ref="HN165:HN166"/>
    <mergeCell ref="HO165:HO166"/>
    <mergeCell ref="HR165:HR166"/>
    <mergeCell ref="GU167:GU168"/>
    <mergeCell ref="GX167:GX168"/>
    <mergeCell ref="GY167:GY168"/>
    <mergeCell ref="HB167:HB168"/>
    <mergeCell ref="HC167:HC168"/>
    <mergeCell ref="HF167:HF168"/>
    <mergeCell ref="HG167:HG168"/>
    <mergeCell ref="HJ167:HJ168"/>
    <mergeCell ref="HK167:HK168"/>
    <mergeCell ref="HN167:HN168"/>
    <mergeCell ref="HO167:HO168"/>
    <mergeCell ref="HR167:HR168"/>
    <mergeCell ref="GV163:GV164"/>
    <mergeCell ref="GW163:GW164"/>
    <mergeCell ref="GV165:GV166"/>
    <mergeCell ref="GW165:GW166"/>
    <mergeCell ref="GV167:GV168"/>
    <mergeCell ref="GW167:GW168"/>
    <mergeCell ref="GZ163:GZ164"/>
    <mergeCell ref="HA163:HA164"/>
    <mergeCell ref="GZ165:GZ166"/>
    <mergeCell ref="HA165:HA166"/>
    <mergeCell ref="GZ167:GZ168"/>
    <mergeCell ref="HA167:HA168"/>
    <mergeCell ref="HD163:HD164"/>
    <mergeCell ref="HE163:HE164"/>
    <mergeCell ref="HD165:HD166"/>
    <mergeCell ref="HE165:HE166"/>
    <mergeCell ref="HD167:HD168"/>
    <mergeCell ref="HE167:HE168"/>
    <mergeCell ref="HH163:HH164"/>
    <mergeCell ref="HI163:HI164"/>
    <mergeCell ref="HH165:HH166"/>
    <mergeCell ref="HI165:HI166"/>
    <mergeCell ref="HH167:HH168"/>
    <mergeCell ref="HI167:HI168"/>
    <mergeCell ref="GU169:GU170"/>
    <mergeCell ref="GX169:GX170"/>
    <mergeCell ref="GY169:GY170"/>
    <mergeCell ref="HB169:HB170"/>
    <mergeCell ref="HC169:HC170"/>
    <mergeCell ref="HF169:HF170"/>
    <mergeCell ref="HG169:HG170"/>
    <mergeCell ref="HJ169:HJ170"/>
    <mergeCell ref="HK169:HK170"/>
    <mergeCell ref="HN169:HN170"/>
    <mergeCell ref="HO169:HO170"/>
    <mergeCell ref="HR169:HR170"/>
    <mergeCell ref="GU171:GU172"/>
    <mergeCell ref="GX171:GX172"/>
    <mergeCell ref="GY171:GY172"/>
    <mergeCell ref="HB171:HB172"/>
    <mergeCell ref="HC171:HC172"/>
    <mergeCell ref="HF171:HF172"/>
    <mergeCell ref="HG171:HG172"/>
    <mergeCell ref="HJ171:HJ172"/>
    <mergeCell ref="HK171:HK172"/>
    <mergeCell ref="HN171:HN172"/>
    <mergeCell ref="HO171:HO172"/>
    <mergeCell ref="HR171:HR172"/>
    <mergeCell ref="GU173:GU174"/>
    <mergeCell ref="GX173:GX174"/>
    <mergeCell ref="GY173:GY174"/>
    <mergeCell ref="HB173:HB174"/>
    <mergeCell ref="HC173:HC174"/>
    <mergeCell ref="HF173:HF174"/>
    <mergeCell ref="HG173:HG174"/>
    <mergeCell ref="HJ173:HJ174"/>
    <mergeCell ref="HK173:HK174"/>
    <mergeCell ref="HN173:HN174"/>
    <mergeCell ref="HO173:HO174"/>
    <mergeCell ref="HR173:HR174"/>
    <mergeCell ref="GV169:GV170"/>
    <mergeCell ref="GW169:GW170"/>
    <mergeCell ref="GV171:GV172"/>
    <mergeCell ref="GW171:GW172"/>
    <mergeCell ref="GV173:GV174"/>
    <mergeCell ref="GW173:GW174"/>
    <mergeCell ref="GZ169:GZ170"/>
    <mergeCell ref="HA169:HA170"/>
    <mergeCell ref="GZ171:GZ172"/>
    <mergeCell ref="HA171:HA172"/>
    <mergeCell ref="GZ173:GZ174"/>
    <mergeCell ref="HA173:HA174"/>
    <mergeCell ref="HD169:HD170"/>
    <mergeCell ref="HE169:HE170"/>
    <mergeCell ref="HD171:HD172"/>
    <mergeCell ref="HE171:HE172"/>
    <mergeCell ref="HD173:HD174"/>
    <mergeCell ref="HE173:HE174"/>
    <mergeCell ref="HH169:HH170"/>
    <mergeCell ref="HI169:HI170"/>
    <mergeCell ref="HH171:HH172"/>
    <mergeCell ref="HI171:HI172"/>
    <mergeCell ref="HH173:HH174"/>
    <mergeCell ref="HI173:HI174"/>
    <mergeCell ref="HL171:HL172"/>
    <mergeCell ref="HM171:HM172"/>
    <mergeCell ref="HL173:HL174"/>
    <mergeCell ref="HM173:HM174"/>
    <mergeCell ref="GU175:GU176"/>
    <mergeCell ref="GX175:GX176"/>
    <mergeCell ref="GY175:GY176"/>
    <mergeCell ref="HB175:HB176"/>
    <mergeCell ref="HC175:HC176"/>
    <mergeCell ref="HF175:HF176"/>
    <mergeCell ref="HG175:HG176"/>
    <mergeCell ref="HJ175:HJ176"/>
    <mergeCell ref="HK175:HK176"/>
    <mergeCell ref="HN175:HN176"/>
    <mergeCell ref="HO175:HO176"/>
    <mergeCell ref="HR175:HR176"/>
    <mergeCell ref="GU177:GU178"/>
    <mergeCell ref="GX177:GX178"/>
    <mergeCell ref="GY177:GY178"/>
    <mergeCell ref="HB177:HB178"/>
    <mergeCell ref="HC177:HC178"/>
    <mergeCell ref="HF177:HF178"/>
    <mergeCell ref="HG177:HG178"/>
    <mergeCell ref="HJ177:HJ178"/>
    <mergeCell ref="HK177:HK178"/>
    <mergeCell ref="HN177:HN178"/>
    <mergeCell ref="HO177:HO178"/>
    <mergeCell ref="HR177:HR178"/>
    <mergeCell ref="GU179:GU180"/>
    <mergeCell ref="GX179:GX180"/>
    <mergeCell ref="GY179:GY180"/>
    <mergeCell ref="HB179:HB180"/>
    <mergeCell ref="HC179:HC180"/>
    <mergeCell ref="HF179:HF180"/>
    <mergeCell ref="HG179:HG180"/>
    <mergeCell ref="HJ179:HJ180"/>
    <mergeCell ref="HK179:HK180"/>
    <mergeCell ref="HN179:HN180"/>
    <mergeCell ref="HO179:HO180"/>
    <mergeCell ref="HR179:HR180"/>
    <mergeCell ref="GV175:GV176"/>
    <mergeCell ref="GW175:GW176"/>
    <mergeCell ref="GV177:GV178"/>
    <mergeCell ref="GW177:GW178"/>
    <mergeCell ref="GV179:GV180"/>
    <mergeCell ref="GW179:GW180"/>
    <mergeCell ref="GZ175:GZ176"/>
    <mergeCell ref="HA175:HA176"/>
    <mergeCell ref="GZ177:GZ178"/>
    <mergeCell ref="HA177:HA178"/>
    <mergeCell ref="GZ179:GZ180"/>
    <mergeCell ref="HA179:HA180"/>
    <mergeCell ref="HD175:HD176"/>
    <mergeCell ref="HE175:HE176"/>
    <mergeCell ref="HD177:HD178"/>
    <mergeCell ref="HE177:HE178"/>
    <mergeCell ref="HD179:HD180"/>
    <mergeCell ref="HE179:HE180"/>
    <mergeCell ref="HH175:HH176"/>
    <mergeCell ref="HI175:HI176"/>
    <mergeCell ref="HH177:HH178"/>
    <mergeCell ref="HI177:HI178"/>
    <mergeCell ref="HH179:HH180"/>
    <mergeCell ref="HI179:HI180"/>
    <mergeCell ref="HL175:HL176"/>
    <mergeCell ref="HM175:HM176"/>
    <mergeCell ref="HL177:HL178"/>
    <mergeCell ref="HM177:HM178"/>
    <mergeCell ref="GU181:GU182"/>
    <mergeCell ref="GX181:GX182"/>
    <mergeCell ref="GY181:GY182"/>
    <mergeCell ref="HB181:HB182"/>
    <mergeCell ref="HC181:HC182"/>
    <mergeCell ref="HF181:HF182"/>
    <mergeCell ref="HG181:HG182"/>
    <mergeCell ref="HJ181:HJ182"/>
    <mergeCell ref="HK181:HK182"/>
    <mergeCell ref="HN181:HN182"/>
    <mergeCell ref="HO181:HO182"/>
    <mergeCell ref="HR181:HR182"/>
    <mergeCell ref="GU183:GU184"/>
    <mergeCell ref="GX183:GX184"/>
    <mergeCell ref="GY183:GY184"/>
    <mergeCell ref="HB183:HB184"/>
    <mergeCell ref="HC183:HC184"/>
    <mergeCell ref="HF183:HF184"/>
    <mergeCell ref="HG183:HG184"/>
    <mergeCell ref="HJ183:HJ184"/>
    <mergeCell ref="HK183:HK184"/>
    <mergeCell ref="HN183:HN184"/>
    <mergeCell ref="HO183:HO184"/>
    <mergeCell ref="HR183:HR184"/>
    <mergeCell ref="GU185:GU186"/>
    <mergeCell ref="GX185:GX186"/>
    <mergeCell ref="GY185:GY186"/>
    <mergeCell ref="HB185:HB186"/>
    <mergeCell ref="HC185:HC186"/>
    <mergeCell ref="HF185:HF186"/>
    <mergeCell ref="HG185:HG186"/>
    <mergeCell ref="HJ185:HJ186"/>
    <mergeCell ref="HK185:HK186"/>
    <mergeCell ref="HN185:HN186"/>
    <mergeCell ref="HO185:HO186"/>
    <mergeCell ref="HR185:HR186"/>
    <mergeCell ref="GV181:GV182"/>
    <mergeCell ref="GW181:GW182"/>
    <mergeCell ref="GV183:GV184"/>
    <mergeCell ref="GW183:GW184"/>
    <mergeCell ref="GV185:GV186"/>
    <mergeCell ref="GW185:GW186"/>
    <mergeCell ref="GZ181:GZ182"/>
    <mergeCell ref="HA181:HA182"/>
    <mergeCell ref="GZ183:GZ184"/>
    <mergeCell ref="HA183:HA184"/>
    <mergeCell ref="GZ185:GZ186"/>
    <mergeCell ref="HA185:HA186"/>
    <mergeCell ref="HD181:HD182"/>
    <mergeCell ref="HE181:HE182"/>
    <mergeCell ref="HD183:HD184"/>
    <mergeCell ref="HE183:HE184"/>
    <mergeCell ref="HD185:HD186"/>
    <mergeCell ref="HE185:HE186"/>
    <mergeCell ref="HH181:HH182"/>
    <mergeCell ref="HI181:HI182"/>
    <mergeCell ref="HH183:HH184"/>
    <mergeCell ref="HI183:HI184"/>
    <mergeCell ref="HH185:HH186"/>
    <mergeCell ref="HI185:HI186"/>
    <mergeCell ref="GU187:GU188"/>
    <mergeCell ref="GX187:GX188"/>
    <mergeCell ref="GY187:GY188"/>
    <mergeCell ref="HB187:HB188"/>
    <mergeCell ref="HC187:HC188"/>
    <mergeCell ref="HF187:HF188"/>
    <mergeCell ref="HG187:HG188"/>
    <mergeCell ref="HJ187:HJ188"/>
    <mergeCell ref="HK187:HK188"/>
    <mergeCell ref="HN187:HN188"/>
    <mergeCell ref="HO187:HO188"/>
    <mergeCell ref="HR187:HR188"/>
    <mergeCell ref="GU189:GU190"/>
    <mergeCell ref="GX189:GX190"/>
    <mergeCell ref="GY189:GY190"/>
    <mergeCell ref="HB189:HB190"/>
    <mergeCell ref="HC189:HC190"/>
    <mergeCell ref="HF189:HF190"/>
    <mergeCell ref="HG189:HG190"/>
    <mergeCell ref="HJ189:HJ190"/>
    <mergeCell ref="HK189:HK190"/>
    <mergeCell ref="HN189:HN190"/>
    <mergeCell ref="HO189:HO190"/>
    <mergeCell ref="HR189:HR190"/>
    <mergeCell ref="GU191:GU192"/>
    <mergeCell ref="GX191:GX192"/>
    <mergeCell ref="GY191:GY192"/>
    <mergeCell ref="HB191:HB192"/>
    <mergeCell ref="HC191:HC192"/>
    <mergeCell ref="HF191:HF192"/>
    <mergeCell ref="HG191:HG192"/>
    <mergeCell ref="HJ191:HJ192"/>
    <mergeCell ref="HK191:HK192"/>
    <mergeCell ref="HN191:HN192"/>
    <mergeCell ref="HO191:HO192"/>
    <mergeCell ref="HR191:HR192"/>
    <mergeCell ref="GV187:GV188"/>
    <mergeCell ref="GW187:GW188"/>
    <mergeCell ref="GV189:GV190"/>
    <mergeCell ref="GW189:GW190"/>
    <mergeCell ref="GV191:GV192"/>
    <mergeCell ref="GW191:GW192"/>
    <mergeCell ref="GZ187:GZ188"/>
    <mergeCell ref="HA187:HA188"/>
    <mergeCell ref="GZ189:GZ190"/>
    <mergeCell ref="HA189:HA190"/>
    <mergeCell ref="GZ191:GZ192"/>
    <mergeCell ref="HA191:HA192"/>
    <mergeCell ref="HD187:HD188"/>
    <mergeCell ref="HE187:HE188"/>
    <mergeCell ref="HD189:HD190"/>
    <mergeCell ref="HE189:HE190"/>
    <mergeCell ref="HD191:HD192"/>
    <mergeCell ref="HE191:HE192"/>
    <mergeCell ref="HH187:HH188"/>
    <mergeCell ref="HI187:HI188"/>
    <mergeCell ref="HH189:HH190"/>
    <mergeCell ref="HI189:HI190"/>
    <mergeCell ref="HH191:HH192"/>
    <mergeCell ref="HI191:HI192"/>
    <mergeCell ref="HP189:HP190"/>
    <mergeCell ref="HQ189:HQ190"/>
    <mergeCell ref="HP191:HP192"/>
    <mergeCell ref="HQ191:HQ192"/>
    <mergeCell ref="GU193:GU194"/>
    <mergeCell ref="GX193:GX194"/>
    <mergeCell ref="GY193:GY194"/>
    <mergeCell ref="HB193:HB194"/>
    <mergeCell ref="HC193:HC194"/>
    <mergeCell ref="HF193:HF194"/>
    <mergeCell ref="HG193:HG194"/>
    <mergeCell ref="HJ193:HJ194"/>
    <mergeCell ref="HK193:HK194"/>
    <mergeCell ref="HN193:HN194"/>
    <mergeCell ref="HO193:HO194"/>
    <mergeCell ref="HR193:HR194"/>
    <mergeCell ref="GU195:GU196"/>
    <mergeCell ref="GX195:GX196"/>
    <mergeCell ref="GY195:GY196"/>
    <mergeCell ref="HB195:HB196"/>
    <mergeCell ref="HC195:HC196"/>
    <mergeCell ref="HF195:HF196"/>
    <mergeCell ref="HG195:HG196"/>
    <mergeCell ref="HJ195:HJ196"/>
    <mergeCell ref="HK195:HK196"/>
    <mergeCell ref="HN195:HN196"/>
    <mergeCell ref="HO195:HO196"/>
    <mergeCell ref="HR195:HR196"/>
    <mergeCell ref="GU197:GU198"/>
    <mergeCell ref="GX197:GX198"/>
    <mergeCell ref="GY197:GY198"/>
    <mergeCell ref="HB197:HB198"/>
    <mergeCell ref="HC197:HC198"/>
    <mergeCell ref="HF197:HF198"/>
    <mergeCell ref="HG197:HG198"/>
    <mergeCell ref="HJ197:HJ198"/>
    <mergeCell ref="HK197:HK198"/>
    <mergeCell ref="HN197:HN198"/>
    <mergeCell ref="HO197:HO198"/>
    <mergeCell ref="HR197:HR198"/>
    <mergeCell ref="GV193:GV194"/>
    <mergeCell ref="GW193:GW194"/>
    <mergeCell ref="GV195:GV196"/>
    <mergeCell ref="GW195:GW196"/>
    <mergeCell ref="GV197:GV198"/>
    <mergeCell ref="GW197:GW198"/>
    <mergeCell ref="GZ193:GZ194"/>
    <mergeCell ref="HA193:HA194"/>
    <mergeCell ref="GZ195:GZ196"/>
    <mergeCell ref="HA195:HA196"/>
    <mergeCell ref="GZ197:GZ198"/>
    <mergeCell ref="HA197:HA198"/>
    <mergeCell ref="HD193:HD194"/>
    <mergeCell ref="HE193:HE194"/>
    <mergeCell ref="HD195:HD196"/>
    <mergeCell ref="HE195:HE196"/>
    <mergeCell ref="HD197:HD198"/>
    <mergeCell ref="HE197:HE198"/>
    <mergeCell ref="HH193:HH194"/>
    <mergeCell ref="HI193:HI194"/>
    <mergeCell ref="HH195:HH196"/>
    <mergeCell ref="HI195:HI196"/>
    <mergeCell ref="HH197:HH198"/>
    <mergeCell ref="HI197:HI198"/>
    <mergeCell ref="HP193:HP194"/>
    <mergeCell ref="HQ193:HQ194"/>
    <mergeCell ref="HP195:HP196"/>
    <mergeCell ref="HQ195:HQ196"/>
    <mergeCell ref="GU199:GU200"/>
    <mergeCell ref="GX199:GX200"/>
    <mergeCell ref="GY199:GY200"/>
    <mergeCell ref="HB199:HB200"/>
    <mergeCell ref="HC199:HC200"/>
    <mergeCell ref="HF199:HF200"/>
    <mergeCell ref="HG199:HG200"/>
    <mergeCell ref="HJ199:HJ200"/>
    <mergeCell ref="HK199:HK200"/>
    <mergeCell ref="HN199:HN200"/>
    <mergeCell ref="HO199:HO200"/>
    <mergeCell ref="HR199:HR200"/>
    <mergeCell ref="GU201:GU202"/>
    <mergeCell ref="GX201:GX202"/>
    <mergeCell ref="GY201:GY202"/>
    <mergeCell ref="HB201:HB202"/>
    <mergeCell ref="HC201:HC202"/>
    <mergeCell ref="HF201:HF202"/>
    <mergeCell ref="HG201:HG202"/>
    <mergeCell ref="HJ201:HJ202"/>
    <mergeCell ref="HK201:HK202"/>
    <mergeCell ref="HN201:HN202"/>
    <mergeCell ref="HO201:HO202"/>
    <mergeCell ref="HR201:HR202"/>
    <mergeCell ref="GU203:GU204"/>
    <mergeCell ref="GX203:GX204"/>
    <mergeCell ref="GY203:GY204"/>
    <mergeCell ref="HB203:HB204"/>
    <mergeCell ref="HC203:HC204"/>
    <mergeCell ref="HF203:HF204"/>
    <mergeCell ref="HG203:HG204"/>
    <mergeCell ref="HJ203:HJ204"/>
    <mergeCell ref="HK203:HK204"/>
    <mergeCell ref="HN203:HN204"/>
    <mergeCell ref="HO203:HO204"/>
    <mergeCell ref="HR203:HR204"/>
    <mergeCell ref="GV199:GV200"/>
    <mergeCell ref="GW199:GW200"/>
    <mergeCell ref="GV201:GV202"/>
    <mergeCell ref="GW201:GW202"/>
    <mergeCell ref="GV203:GV204"/>
    <mergeCell ref="GW203:GW204"/>
    <mergeCell ref="GZ199:GZ200"/>
    <mergeCell ref="HA199:HA200"/>
    <mergeCell ref="GZ201:GZ202"/>
    <mergeCell ref="HA201:HA202"/>
    <mergeCell ref="GZ203:GZ204"/>
    <mergeCell ref="HA203:HA204"/>
    <mergeCell ref="HD199:HD200"/>
    <mergeCell ref="HE199:HE200"/>
    <mergeCell ref="HD201:HD202"/>
    <mergeCell ref="HE201:HE202"/>
    <mergeCell ref="HD203:HD204"/>
    <mergeCell ref="HE203:HE204"/>
    <mergeCell ref="HH199:HH200"/>
    <mergeCell ref="HI199:HI200"/>
    <mergeCell ref="HH201:HH202"/>
    <mergeCell ref="HI201:HI202"/>
    <mergeCell ref="HH203:HH204"/>
    <mergeCell ref="HI203:HI204"/>
    <mergeCell ref="GU205:GU206"/>
    <mergeCell ref="GX205:GX206"/>
    <mergeCell ref="GY205:GY206"/>
    <mergeCell ref="HB205:HB206"/>
    <mergeCell ref="HC205:HC206"/>
    <mergeCell ref="HF205:HF206"/>
    <mergeCell ref="HG205:HG206"/>
    <mergeCell ref="HJ205:HJ206"/>
    <mergeCell ref="HK205:HK206"/>
    <mergeCell ref="HN205:HN206"/>
    <mergeCell ref="HO205:HO206"/>
    <mergeCell ref="HR205:HR206"/>
    <mergeCell ref="GU207:GU208"/>
    <mergeCell ref="GX207:GX208"/>
    <mergeCell ref="GY207:GY208"/>
    <mergeCell ref="HB207:HB208"/>
    <mergeCell ref="HC207:HC208"/>
    <mergeCell ref="HF207:HF208"/>
    <mergeCell ref="HG207:HG208"/>
    <mergeCell ref="HJ207:HJ208"/>
    <mergeCell ref="HK207:HK208"/>
    <mergeCell ref="HN207:HN208"/>
    <mergeCell ref="HO207:HO208"/>
    <mergeCell ref="HR207:HR208"/>
    <mergeCell ref="GU209:GU210"/>
    <mergeCell ref="GX209:GX210"/>
    <mergeCell ref="GY209:GY210"/>
    <mergeCell ref="HB209:HB210"/>
    <mergeCell ref="HC209:HC210"/>
    <mergeCell ref="HF209:HF210"/>
    <mergeCell ref="HG209:HG210"/>
    <mergeCell ref="HJ209:HJ210"/>
    <mergeCell ref="HK209:HK210"/>
    <mergeCell ref="HN209:HN210"/>
    <mergeCell ref="HO209:HO210"/>
    <mergeCell ref="HR209:HR210"/>
    <mergeCell ref="GV205:GV206"/>
    <mergeCell ref="GW205:GW206"/>
    <mergeCell ref="GV207:GV208"/>
    <mergeCell ref="GW207:GW208"/>
    <mergeCell ref="GV209:GV210"/>
    <mergeCell ref="GW209:GW210"/>
    <mergeCell ref="GZ205:GZ206"/>
    <mergeCell ref="HA205:HA206"/>
    <mergeCell ref="GZ207:GZ208"/>
    <mergeCell ref="HA207:HA208"/>
    <mergeCell ref="GZ209:GZ210"/>
    <mergeCell ref="HA209:HA210"/>
    <mergeCell ref="HD205:HD206"/>
    <mergeCell ref="HE205:HE206"/>
    <mergeCell ref="HD207:HD208"/>
    <mergeCell ref="HE207:HE208"/>
    <mergeCell ref="HD209:HD210"/>
    <mergeCell ref="HE209:HE210"/>
    <mergeCell ref="HH205:HH206"/>
    <mergeCell ref="HI205:HI206"/>
    <mergeCell ref="HH207:HH208"/>
    <mergeCell ref="HI207:HI208"/>
    <mergeCell ref="HH209:HH210"/>
    <mergeCell ref="HI209:HI210"/>
    <mergeCell ref="GU211:GU212"/>
    <mergeCell ref="GX211:GX212"/>
    <mergeCell ref="GY211:GY212"/>
    <mergeCell ref="HB211:HB212"/>
    <mergeCell ref="HC211:HC212"/>
    <mergeCell ref="HF211:HF212"/>
    <mergeCell ref="HG211:HG212"/>
    <mergeCell ref="HJ211:HJ212"/>
    <mergeCell ref="HK211:HK212"/>
    <mergeCell ref="HN211:HN212"/>
    <mergeCell ref="HO211:HO212"/>
    <mergeCell ref="HR211:HR212"/>
    <mergeCell ref="GU213:GU214"/>
    <mergeCell ref="GX213:GX214"/>
    <mergeCell ref="GY213:GY214"/>
    <mergeCell ref="HB213:HB214"/>
    <mergeCell ref="HC213:HC214"/>
    <mergeCell ref="HF213:HF214"/>
    <mergeCell ref="HG213:HG214"/>
    <mergeCell ref="HJ213:HJ214"/>
    <mergeCell ref="HK213:HK214"/>
    <mergeCell ref="HN213:HN214"/>
    <mergeCell ref="HO213:HO214"/>
    <mergeCell ref="HR213:HR214"/>
    <mergeCell ref="GU215:GU216"/>
    <mergeCell ref="GX215:GX216"/>
    <mergeCell ref="GY215:GY216"/>
    <mergeCell ref="HB215:HB216"/>
    <mergeCell ref="HC215:HC216"/>
    <mergeCell ref="HF215:HF216"/>
    <mergeCell ref="HG215:HG216"/>
    <mergeCell ref="HJ215:HJ216"/>
    <mergeCell ref="HK215:HK216"/>
    <mergeCell ref="HN215:HN216"/>
    <mergeCell ref="HO215:HO216"/>
    <mergeCell ref="HR215:HR216"/>
    <mergeCell ref="GV211:GV212"/>
    <mergeCell ref="GW211:GW212"/>
    <mergeCell ref="GV213:GV214"/>
    <mergeCell ref="GW213:GW214"/>
    <mergeCell ref="GV215:GV216"/>
    <mergeCell ref="GW215:GW216"/>
    <mergeCell ref="GZ211:GZ212"/>
    <mergeCell ref="HA211:HA212"/>
    <mergeCell ref="GZ213:GZ214"/>
    <mergeCell ref="HA213:HA214"/>
    <mergeCell ref="GZ215:GZ216"/>
    <mergeCell ref="HA215:HA216"/>
    <mergeCell ref="HD211:HD212"/>
    <mergeCell ref="HE211:HE212"/>
    <mergeCell ref="HD213:HD214"/>
    <mergeCell ref="HE213:HE214"/>
    <mergeCell ref="HD215:HD216"/>
    <mergeCell ref="HE215:HE216"/>
    <mergeCell ref="HH211:HH212"/>
    <mergeCell ref="HI211:HI212"/>
    <mergeCell ref="HH213:HH214"/>
    <mergeCell ref="HI213:HI214"/>
    <mergeCell ref="HH215:HH216"/>
    <mergeCell ref="HI215:HI216"/>
    <mergeCell ref="HL213:HL214"/>
    <mergeCell ref="HM213:HM214"/>
    <mergeCell ref="HL215:HL216"/>
    <mergeCell ref="HM215:HM216"/>
    <mergeCell ref="GU217:GU218"/>
    <mergeCell ref="GX217:GX218"/>
    <mergeCell ref="GY217:GY218"/>
    <mergeCell ref="HB217:HB218"/>
    <mergeCell ref="HC217:HC218"/>
    <mergeCell ref="HF217:HF218"/>
    <mergeCell ref="HG217:HG218"/>
    <mergeCell ref="HJ217:HJ218"/>
    <mergeCell ref="HK217:HK218"/>
    <mergeCell ref="HN217:HN218"/>
    <mergeCell ref="HO217:HO218"/>
    <mergeCell ref="HR217:HR218"/>
    <mergeCell ref="GU219:GU220"/>
    <mergeCell ref="GX219:GX220"/>
    <mergeCell ref="GY219:GY220"/>
    <mergeCell ref="HB219:HB220"/>
    <mergeCell ref="HC219:HC220"/>
    <mergeCell ref="HF219:HF220"/>
    <mergeCell ref="HG219:HG220"/>
    <mergeCell ref="HJ219:HJ220"/>
    <mergeCell ref="HK219:HK220"/>
    <mergeCell ref="HN219:HN220"/>
    <mergeCell ref="HO219:HO220"/>
    <mergeCell ref="HR219:HR220"/>
    <mergeCell ref="GU221:GU222"/>
    <mergeCell ref="GX221:GX222"/>
    <mergeCell ref="GY221:GY222"/>
    <mergeCell ref="HB221:HB222"/>
    <mergeCell ref="HC221:HC222"/>
    <mergeCell ref="HF221:HF222"/>
    <mergeCell ref="HG221:HG222"/>
    <mergeCell ref="HJ221:HJ222"/>
    <mergeCell ref="HK221:HK222"/>
    <mergeCell ref="HN221:HN222"/>
    <mergeCell ref="HO221:HO222"/>
    <mergeCell ref="HR221:HR222"/>
    <mergeCell ref="GV217:GV218"/>
    <mergeCell ref="GW217:GW218"/>
    <mergeCell ref="GV219:GV220"/>
    <mergeCell ref="GW219:GW220"/>
    <mergeCell ref="GV221:GV222"/>
    <mergeCell ref="GW221:GW222"/>
    <mergeCell ref="GZ217:GZ218"/>
    <mergeCell ref="HA217:HA218"/>
    <mergeCell ref="GZ219:GZ220"/>
    <mergeCell ref="HA219:HA220"/>
    <mergeCell ref="GZ221:GZ222"/>
    <mergeCell ref="HA221:HA222"/>
    <mergeCell ref="HD217:HD218"/>
    <mergeCell ref="HE217:HE218"/>
    <mergeCell ref="HD219:HD220"/>
    <mergeCell ref="HE219:HE220"/>
    <mergeCell ref="HD221:HD222"/>
    <mergeCell ref="HE221:HE222"/>
    <mergeCell ref="HH217:HH218"/>
    <mergeCell ref="HI217:HI218"/>
    <mergeCell ref="HH219:HH220"/>
    <mergeCell ref="HI219:HI220"/>
    <mergeCell ref="HH221:HH222"/>
    <mergeCell ref="HI221:HI222"/>
    <mergeCell ref="HL217:HL218"/>
    <mergeCell ref="HM217:HM218"/>
    <mergeCell ref="HL219:HL220"/>
    <mergeCell ref="HM219:HM220"/>
    <mergeCell ref="GU223:GU224"/>
    <mergeCell ref="GX223:GX224"/>
    <mergeCell ref="GY223:GY224"/>
    <mergeCell ref="HB223:HB224"/>
    <mergeCell ref="HC223:HC224"/>
    <mergeCell ref="HF223:HF224"/>
    <mergeCell ref="HG223:HG224"/>
    <mergeCell ref="HJ223:HJ224"/>
    <mergeCell ref="HK223:HK224"/>
    <mergeCell ref="HN223:HN224"/>
    <mergeCell ref="HO223:HO224"/>
    <mergeCell ref="HR223:HR224"/>
    <mergeCell ref="GU225:GU226"/>
    <mergeCell ref="GX225:GX226"/>
    <mergeCell ref="GY225:GY226"/>
    <mergeCell ref="HB225:HB226"/>
    <mergeCell ref="HC225:HC226"/>
    <mergeCell ref="HF225:HF226"/>
    <mergeCell ref="HG225:HG226"/>
    <mergeCell ref="HJ225:HJ226"/>
    <mergeCell ref="HK225:HK226"/>
    <mergeCell ref="HN225:HN226"/>
    <mergeCell ref="HO225:HO226"/>
    <mergeCell ref="HR225:HR226"/>
    <mergeCell ref="GU227:GU228"/>
    <mergeCell ref="GX227:GX228"/>
    <mergeCell ref="GY227:GY228"/>
    <mergeCell ref="HB227:HB228"/>
    <mergeCell ref="HC227:HC228"/>
    <mergeCell ref="HF227:HF228"/>
    <mergeCell ref="HG227:HG228"/>
    <mergeCell ref="HJ227:HJ228"/>
    <mergeCell ref="HK227:HK228"/>
    <mergeCell ref="HN227:HN228"/>
    <mergeCell ref="HO227:HO228"/>
    <mergeCell ref="HR227:HR228"/>
    <mergeCell ref="GV223:GV224"/>
    <mergeCell ref="GW223:GW224"/>
    <mergeCell ref="GV225:GV226"/>
    <mergeCell ref="GW225:GW226"/>
    <mergeCell ref="GV227:GV228"/>
    <mergeCell ref="GW227:GW228"/>
    <mergeCell ref="GZ223:GZ224"/>
    <mergeCell ref="HA223:HA224"/>
    <mergeCell ref="GZ225:GZ226"/>
    <mergeCell ref="HA225:HA226"/>
    <mergeCell ref="GZ227:GZ228"/>
    <mergeCell ref="HA227:HA228"/>
    <mergeCell ref="HD223:HD224"/>
    <mergeCell ref="HE223:HE224"/>
    <mergeCell ref="HD225:HD226"/>
    <mergeCell ref="HE225:HE226"/>
    <mergeCell ref="HD227:HD228"/>
    <mergeCell ref="HE227:HE228"/>
    <mergeCell ref="HH223:HH224"/>
    <mergeCell ref="HI223:HI224"/>
    <mergeCell ref="HH225:HH226"/>
    <mergeCell ref="HI225:HI226"/>
    <mergeCell ref="HH227:HH228"/>
    <mergeCell ref="HI227:HI228"/>
    <mergeCell ref="GU229:GU230"/>
    <mergeCell ref="GX229:GX230"/>
    <mergeCell ref="GY229:GY230"/>
    <mergeCell ref="HB229:HB230"/>
    <mergeCell ref="HC229:HC230"/>
    <mergeCell ref="HF229:HF230"/>
    <mergeCell ref="HG229:HG230"/>
    <mergeCell ref="HJ229:HJ230"/>
    <mergeCell ref="HK229:HK230"/>
    <mergeCell ref="HN229:HN230"/>
    <mergeCell ref="HO229:HO230"/>
    <mergeCell ref="HR229:HR230"/>
    <mergeCell ref="GU231:GU232"/>
    <mergeCell ref="GX231:GX232"/>
    <mergeCell ref="GY231:GY232"/>
    <mergeCell ref="HB231:HB232"/>
    <mergeCell ref="HC231:HC232"/>
    <mergeCell ref="HF231:HF232"/>
    <mergeCell ref="HG231:HG232"/>
    <mergeCell ref="HJ231:HJ232"/>
    <mergeCell ref="HK231:HK232"/>
    <mergeCell ref="HN231:HN232"/>
    <mergeCell ref="HO231:HO232"/>
    <mergeCell ref="HR231:HR232"/>
    <mergeCell ref="GU233:GU234"/>
    <mergeCell ref="GX233:GX234"/>
    <mergeCell ref="GY233:GY234"/>
    <mergeCell ref="HB233:HB234"/>
    <mergeCell ref="HC233:HC234"/>
    <mergeCell ref="HF233:HF234"/>
    <mergeCell ref="HG233:HG234"/>
    <mergeCell ref="HJ233:HJ234"/>
    <mergeCell ref="HK233:HK234"/>
    <mergeCell ref="HN233:HN234"/>
    <mergeCell ref="HO233:HO234"/>
    <mergeCell ref="HR233:HR234"/>
    <mergeCell ref="GV229:GV230"/>
    <mergeCell ref="GW229:GW230"/>
    <mergeCell ref="GV231:GV232"/>
    <mergeCell ref="GW231:GW232"/>
    <mergeCell ref="GV233:GV234"/>
    <mergeCell ref="GW233:GW234"/>
    <mergeCell ref="GZ229:GZ230"/>
    <mergeCell ref="HA229:HA230"/>
    <mergeCell ref="GZ231:GZ232"/>
    <mergeCell ref="HA231:HA232"/>
    <mergeCell ref="GZ233:GZ234"/>
    <mergeCell ref="HA233:HA234"/>
    <mergeCell ref="HD229:HD230"/>
    <mergeCell ref="HE229:HE230"/>
    <mergeCell ref="HD231:HD232"/>
    <mergeCell ref="HE231:HE232"/>
    <mergeCell ref="HD233:HD234"/>
    <mergeCell ref="HE233:HE234"/>
    <mergeCell ref="HH229:HH230"/>
    <mergeCell ref="HI229:HI230"/>
    <mergeCell ref="HH231:HH232"/>
    <mergeCell ref="HI231:HI232"/>
    <mergeCell ref="HH233:HH234"/>
    <mergeCell ref="HI233:HI234"/>
    <mergeCell ref="HP231:HP232"/>
    <mergeCell ref="HQ231:HQ232"/>
    <mergeCell ref="HP233:HP234"/>
    <mergeCell ref="HQ233:HQ234"/>
    <mergeCell ref="GU235:GU236"/>
    <mergeCell ref="GX235:GX236"/>
    <mergeCell ref="GY235:GY236"/>
    <mergeCell ref="HB235:HB236"/>
    <mergeCell ref="HC235:HC236"/>
    <mergeCell ref="HF235:HF236"/>
    <mergeCell ref="HG235:HG236"/>
    <mergeCell ref="HJ235:HJ236"/>
    <mergeCell ref="HK235:HK236"/>
    <mergeCell ref="HN235:HN236"/>
    <mergeCell ref="HO235:HO236"/>
    <mergeCell ref="HR235:HR236"/>
    <mergeCell ref="GU237:GU238"/>
    <mergeCell ref="GX237:GX238"/>
    <mergeCell ref="GY237:GY238"/>
    <mergeCell ref="HB237:HB238"/>
    <mergeCell ref="HC237:HC238"/>
    <mergeCell ref="HF237:HF238"/>
    <mergeCell ref="HG237:HG238"/>
    <mergeCell ref="HJ237:HJ238"/>
    <mergeCell ref="HK237:HK238"/>
    <mergeCell ref="HN237:HN238"/>
    <mergeCell ref="HO237:HO238"/>
    <mergeCell ref="HR237:HR238"/>
    <mergeCell ref="GU239:GU240"/>
    <mergeCell ref="GX239:GX240"/>
    <mergeCell ref="GY239:GY240"/>
    <mergeCell ref="HB239:HB240"/>
    <mergeCell ref="HC239:HC240"/>
    <mergeCell ref="HF239:HF240"/>
    <mergeCell ref="HG239:HG240"/>
    <mergeCell ref="HJ239:HJ240"/>
    <mergeCell ref="HK239:HK240"/>
    <mergeCell ref="HN239:HN240"/>
    <mergeCell ref="HO239:HO240"/>
    <mergeCell ref="HR239:HR240"/>
    <mergeCell ref="GV235:GV236"/>
    <mergeCell ref="GW235:GW236"/>
    <mergeCell ref="GV237:GV238"/>
    <mergeCell ref="GW237:GW238"/>
    <mergeCell ref="GV239:GV240"/>
    <mergeCell ref="GW239:GW240"/>
    <mergeCell ref="GZ235:GZ236"/>
    <mergeCell ref="HA235:HA236"/>
    <mergeCell ref="GZ237:GZ238"/>
    <mergeCell ref="HA237:HA238"/>
    <mergeCell ref="GZ239:GZ240"/>
    <mergeCell ref="HA239:HA240"/>
    <mergeCell ref="HD235:HD236"/>
    <mergeCell ref="HE235:HE236"/>
    <mergeCell ref="HD237:HD238"/>
    <mergeCell ref="HE237:HE238"/>
    <mergeCell ref="HD239:HD240"/>
    <mergeCell ref="HE239:HE240"/>
    <mergeCell ref="HH235:HH236"/>
    <mergeCell ref="HI235:HI236"/>
    <mergeCell ref="HH237:HH238"/>
    <mergeCell ref="HI237:HI238"/>
    <mergeCell ref="HH239:HH240"/>
    <mergeCell ref="HI239:HI240"/>
    <mergeCell ref="HP235:HP236"/>
    <mergeCell ref="HQ235:HQ236"/>
    <mergeCell ref="HP237:HP238"/>
    <mergeCell ref="HQ237:HQ238"/>
    <mergeCell ref="GU241:GU242"/>
    <mergeCell ref="GX241:GX242"/>
    <mergeCell ref="GY241:GY242"/>
    <mergeCell ref="HB241:HB242"/>
    <mergeCell ref="HC241:HC242"/>
    <mergeCell ref="HF241:HF242"/>
    <mergeCell ref="HG241:HG242"/>
    <mergeCell ref="HJ241:HJ242"/>
    <mergeCell ref="HK241:HK242"/>
    <mergeCell ref="HN241:HN242"/>
    <mergeCell ref="HO241:HO242"/>
    <mergeCell ref="HR241:HR242"/>
    <mergeCell ref="GU243:GU244"/>
    <mergeCell ref="GX243:GX244"/>
    <mergeCell ref="GY243:GY244"/>
    <mergeCell ref="HB243:HB244"/>
    <mergeCell ref="HC243:HC244"/>
    <mergeCell ref="HF243:HF244"/>
    <mergeCell ref="HG243:HG244"/>
    <mergeCell ref="HJ243:HJ244"/>
    <mergeCell ref="HK243:HK244"/>
    <mergeCell ref="HN243:HN244"/>
    <mergeCell ref="HO243:HO244"/>
    <mergeCell ref="HR243:HR244"/>
    <mergeCell ref="GU245:GU246"/>
    <mergeCell ref="GX245:GX246"/>
    <mergeCell ref="GY245:GY246"/>
    <mergeCell ref="HB245:HB246"/>
    <mergeCell ref="HC245:HC246"/>
    <mergeCell ref="HF245:HF246"/>
    <mergeCell ref="HG245:HG246"/>
    <mergeCell ref="HJ245:HJ246"/>
    <mergeCell ref="HK245:HK246"/>
    <mergeCell ref="HN245:HN246"/>
    <mergeCell ref="HO245:HO246"/>
    <mergeCell ref="HR245:HR246"/>
    <mergeCell ref="GV241:GV242"/>
    <mergeCell ref="GW241:GW242"/>
    <mergeCell ref="GV243:GV244"/>
    <mergeCell ref="GW243:GW244"/>
    <mergeCell ref="GV245:GV246"/>
    <mergeCell ref="GW245:GW246"/>
    <mergeCell ref="GZ241:GZ242"/>
    <mergeCell ref="HA241:HA242"/>
    <mergeCell ref="GZ243:GZ244"/>
    <mergeCell ref="HA243:HA244"/>
    <mergeCell ref="GZ245:GZ246"/>
    <mergeCell ref="HA245:HA246"/>
    <mergeCell ref="HD241:HD242"/>
    <mergeCell ref="HE241:HE242"/>
    <mergeCell ref="HD243:HD244"/>
    <mergeCell ref="HE243:HE244"/>
    <mergeCell ref="HD245:HD246"/>
    <mergeCell ref="HE245:HE246"/>
    <mergeCell ref="HH241:HH242"/>
    <mergeCell ref="HI241:HI242"/>
    <mergeCell ref="HH243:HH244"/>
    <mergeCell ref="HI243:HI244"/>
    <mergeCell ref="HH245:HH246"/>
    <mergeCell ref="HI245:HI246"/>
    <mergeCell ref="GU247:GU248"/>
    <mergeCell ref="GX247:GX248"/>
    <mergeCell ref="GY247:GY248"/>
    <mergeCell ref="HB247:HB248"/>
    <mergeCell ref="HC247:HC248"/>
    <mergeCell ref="HF247:HF248"/>
    <mergeCell ref="HG247:HG248"/>
    <mergeCell ref="HJ247:HJ248"/>
    <mergeCell ref="HK247:HK248"/>
    <mergeCell ref="HN247:HN248"/>
    <mergeCell ref="HO247:HO248"/>
    <mergeCell ref="HR247:HR248"/>
    <mergeCell ref="GU249:GU250"/>
    <mergeCell ref="GX249:GX250"/>
    <mergeCell ref="GY249:GY250"/>
    <mergeCell ref="HB249:HB250"/>
    <mergeCell ref="HC249:HC250"/>
    <mergeCell ref="HF249:HF250"/>
    <mergeCell ref="HG249:HG250"/>
    <mergeCell ref="HJ249:HJ250"/>
    <mergeCell ref="HK249:HK250"/>
    <mergeCell ref="HN249:HN250"/>
    <mergeCell ref="HO249:HO250"/>
    <mergeCell ref="HR249:HR250"/>
    <mergeCell ref="GU251:GU252"/>
    <mergeCell ref="GX251:GX252"/>
    <mergeCell ref="GY251:GY252"/>
    <mergeCell ref="HB251:HB252"/>
    <mergeCell ref="HC251:HC252"/>
    <mergeCell ref="HF251:HF252"/>
    <mergeCell ref="HG251:HG252"/>
    <mergeCell ref="HJ251:HJ252"/>
    <mergeCell ref="HK251:HK252"/>
    <mergeCell ref="HN251:HN252"/>
    <mergeCell ref="HO251:HO252"/>
    <mergeCell ref="HR251:HR252"/>
    <mergeCell ref="GV247:GV248"/>
    <mergeCell ref="GW247:GW248"/>
    <mergeCell ref="GV249:GV250"/>
    <mergeCell ref="GW249:GW250"/>
    <mergeCell ref="GV251:GV252"/>
    <mergeCell ref="GW251:GW252"/>
    <mergeCell ref="GZ247:GZ248"/>
    <mergeCell ref="HA247:HA248"/>
    <mergeCell ref="GZ249:GZ250"/>
    <mergeCell ref="HA249:HA250"/>
    <mergeCell ref="GZ251:GZ252"/>
    <mergeCell ref="HA251:HA252"/>
    <mergeCell ref="HD247:HD248"/>
    <mergeCell ref="HE247:HE248"/>
    <mergeCell ref="HD249:HD250"/>
    <mergeCell ref="HE249:HE250"/>
    <mergeCell ref="HD251:HD252"/>
    <mergeCell ref="HE251:HE252"/>
    <mergeCell ref="HH247:HH248"/>
    <mergeCell ref="HI247:HI248"/>
    <mergeCell ref="HH249:HH250"/>
    <mergeCell ref="HI249:HI250"/>
    <mergeCell ref="HH251:HH252"/>
    <mergeCell ref="HI251:HI252"/>
    <mergeCell ref="GU253:GU254"/>
    <mergeCell ref="GX253:GX254"/>
    <mergeCell ref="GY253:GY254"/>
    <mergeCell ref="HB253:HB254"/>
    <mergeCell ref="HC253:HC254"/>
    <mergeCell ref="HF253:HF254"/>
    <mergeCell ref="HG253:HG254"/>
    <mergeCell ref="HJ253:HJ254"/>
    <mergeCell ref="HK253:HK254"/>
    <mergeCell ref="HN253:HN254"/>
    <mergeCell ref="HO253:HO254"/>
    <mergeCell ref="HR253:HR254"/>
    <mergeCell ref="GU255:GU256"/>
    <mergeCell ref="GX255:GX256"/>
    <mergeCell ref="GY255:GY256"/>
    <mergeCell ref="HB255:HB256"/>
    <mergeCell ref="HC255:HC256"/>
    <mergeCell ref="HF255:HF256"/>
    <mergeCell ref="HG255:HG256"/>
    <mergeCell ref="HJ255:HJ256"/>
    <mergeCell ref="HK255:HK256"/>
    <mergeCell ref="HN255:HN256"/>
    <mergeCell ref="HO255:HO256"/>
    <mergeCell ref="HR255:HR256"/>
    <mergeCell ref="GU257:GU258"/>
    <mergeCell ref="GX257:GX258"/>
    <mergeCell ref="GY257:GY258"/>
    <mergeCell ref="HB257:HB258"/>
    <mergeCell ref="HC257:HC258"/>
    <mergeCell ref="HF257:HF258"/>
    <mergeCell ref="HG257:HG258"/>
    <mergeCell ref="HJ257:HJ258"/>
    <mergeCell ref="HK257:HK258"/>
    <mergeCell ref="HN257:HN258"/>
    <mergeCell ref="HO257:HO258"/>
    <mergeCell ref="HR257:HR258"/>
    <mergeCell ref="GV253:GV254"/>
    <mergeCell ref="GW253:GW254"/>
    <mergeCell ref="GV255:GV256"/>
    <mergeCell ref="GW255:GW256"/>
    <mergeCell ref="GV257:GV258"/>
    <mergeCell ref="GW257:GW258"/>
    <mergeCell ref="GZ253:GZ254"/>
    <mergeCell ref="HA253:HA254"/>
    <mergeCell ref="GZ255:GZ256"/>
    <mergeCell ref="HA255:HA256"/>
    <mergeCell ref="GZ257:GZ258"/>
    <mergeCell ref="HA257:HA258"/>
    <mergeCell ref="HD253:HD254"/>
    <mergeCell ref="HE253:HE254"/>
    <mergeCell ref="HD255:HD256"/>
    <mergeCell ref="HE255:HE256"/>
    <mergeCell ref="HD257:HD258"/>
    <mergeCell ref="HE257:HE258"/>
    <mergeCell ref="HH253:HH254"/>
    <mergeCell ref="HI253:HI254"/>
    <mergeCell ref="HH255:HH256"/>
    <mergeCell ref="HI255:HI256"/>
    <mergeCell ref="HH257:HH258"/>
    <mergeCell ref="HI257:HI258"/>
    <mergeCell ref="HL255:HL256"/>
    <mergeCell ref="HM255:HM256"/>
    <mergeCell ref="HL257:HL258"/>
    <mergeCell ref="HM257:HM258"/>
    <mergeCell ref="GU259:GU260"/>
    <mergeCell ref="GX259:GX260"/>
    <mergeCell ref="GY259:GY260"/>
    <mergeCell ref="HB259:HB260"/>
    <mergeCell ref="HC259:HC260"/>
    <mergeCell ref="HF259:HF260"/>
    <mergeCell ref="HG259:HG260"/>
    <mergeCell ref="HJ259:HJ260"/>
    <mergeCell ref="HK259:HK260"/>
    <mergeCell ref="HN259:HN260"/>
    <mergeCell ref="HO259:HO260"/>
    <mergeCell ref="HR259:HR260"/>
    <mergeCell ref="GU261:GU262"/>
    <mergeCell ref="GX261:GX262"/>
    <mergeCell ref="GY261:GY262"/>
    <mergeCell ref="HB261:HB262"/>
    <mergeCell ref="HC261:HC262"/>
    <mergeCell ref="HF261:HF262"/>
    <mergeCell ref="HG261:HG262"/>
    <mergeCell ref="HJ261:HJ262"/>
    <mergeCell ref="HK261:HK262"/>
    <mergeCell ref="HN261:HN262"/>
    <mergeCell ref="HO261:HO262"/>
    <mergeCell ref="HR261:HR262"/>
    <mergeCell ref="GU263:GU264"/>
    <mergeCell ref="GX263:GX264"/>
    <mergeCell ref="GY263:GY264"/>
    <mergeCell ref="HB263:HB264"/>
    <mergeCell ref="HC263:HC264"/>
    <mergeCell ref="HF263:HF264"/>
    <mergeCell ref="HG263:HG264"/>
    <mergeCell ref="HJ263:HJ264"/>
    <mergeCell ref="HK263:HK264"/>
    <mergeCell ref="HN263:HN264"/>
    <mergeCell ref="HO263:HO264"/>
    <mergeCell ref="HR263:HR264"/>
    <mergeCell ref="GV259:GV260"/>
    <mergeCell ref="GW259:GW260"/>
    <mergeCell ref="GV261:GV262"/>
    <mergeCell ref="GW261:GW262"/>
    <mergeCell ref="GV263:GV264"/>
    <mergeCell ref="GW263:GW264"/>
    <mergeCell ref="GZ259:GZ260"/>
    <mergeCell ref="HA259:HA260"/>
    <mergeCell ref="GZ261:GZ262"/>
    <mergeCell ref="HA261:HA262"/>
    <mergeCell ref="GZ263:GZ264"/>
    <mergeCell ref="HA263:HA264"/>
    <mergeCell ref="HD259:HD260"/>
    <mergeCell ref="HE259:HE260"/>
    <mergeCell ref="HD261:HD262"/>
    <mergeCell ref="HE261:HE262"/>
    <mergeCell ref="HD263:HD264"/>
    <mergeCell ref="HE263:HE264"/>
    <mergeCell ref="HH259:HH260"/>
    <mergeCell ref="HI259:HI260"/>
    <mergeCell ref="HH261:HH262"/>
    <mergeCell ref="HI261:HI262"/>
    <mergeCell ref="HH263:HH264"/>
    <mergeCell ref="HI263:HI264"/>
    <mergeCell ref="HL259:HL260"/>
    <mergeCell ref="HM259:HM260"/>
    <mergeCell ref="HL261:HL262"/>
    <mergeCell ref="HM261:HM262"/>
    <mergeCell ref="GU265:GU266"/>
    <mergeCell ref="GX265:GX266"/>
    <mergeCell ref="GY265:GY266"/>
    <mergeCell ref="HB265:HB266"/>
    <mergeCell ref="HC265:HC266"/>
    <mergeCell ref="HF265:HF266"/>
    <mergeCell ref="HG265:HG266"/>
    <mergeCell ref="HJ265:HJ266"/>
    <mergeCell ref="HK265:HK266"/>
    <mergeCell ref="HN265:HN266"/>
    <mergeCell ref="HO265:HO266"/>
    <mergeCell ref="HR265:HR266"/>
    <mergeCell ref="GU267:GU268"/>
    <mergeCell ref="GX267:GX268"/>
    <mergeCell ref="GY267:GY268"/>
    <mergeCell ref="HB267:HB268"/>
    <mergeCell ref="HC267:HC268"/>
    <mergeCell ref="HF267:HF268"/>
    <mergeCell ref="HG267:HG268"/>
    <mergeCell ref="HJ267:HJ268"/>
    <mergeCell ref="HK267:HK268"/>
    <mergeCell ref="HN267:HN268"/>
    <mergeCell ref="HO267:HO268"/>
    <mergeCell ref="HR267:HR268"/>
    <mergeCell ref="GU269:GU270"/>
    <mergeCell ref="GX269:GX270"/>
    <mergeCell ref="GY269:GY270"/>
    <mergeCell ref="HB269:HB270"/>
    <mergeCell ref="HC269:HC270"/>
    <mergeCell ref="HF269:HF270"/>
    <mergeCell ref="HG269:HG270"/>
    <mergeCell ref="HJ269:HJ270"/>
    <mergeCell ref="HK269:HK270"/>
    <mergeCell ref="HN269:HN270"/>
    <mergeCell ref="HO269:HO270"/>
    <mergeCell ref="HR269:HR270"/>
    <mergeCell ref="GV265:GV266"/>
    <mergeCell ref="GW265:GW266"/>
    <mergeCell ref="GV267:GV268"/>
    <mergeCell ref="GW267:GW268"/>
    <mergeCell ref="GV269:GV270"/>
    <mergeCell ref="GW269:GW270"/>
    <mergeCell ref="GZ265:GZ266"/>
    <mergeCell ref="HA265:HA266"/>
    <mergeCell ref="GZ267:GZ268"/>
    <mergeCell ref="HA267:HA268"/>
    <mergeCell ref="GZ269:GZ270"/>
    <mergeCell ref="HA269:HA270"/>
    <mergeCell ref="HD265:HD266"/>
    <mergeCell ref="HE265:HE266"/>
    <mergeCell ref="HD267:HD268"/>
    <mergeCell ref="HE267:HE268"/>
    <mergeCell ref="HD269:HD270"/>
    <mergeCell ref="HE269:HE270"/>
    <mergeCell ref="HH265:HH266"/>
    <mergeCell ref="HI265:HI266"/>
    <mergeCell ref="HH267:HH268"/>
    <mergeCell ref="HI267:HI268"/>
    <mergeCell ref="HH269:HH270"/>
    <mergeCell ref="HI269:HI270"/>
    <mergeCell ref="GU271:GU272"/>
    <mergeCell ref="GX271:GX272"/>
    <mergeCell ref="GY271:GY272"/>
    <mergeCell ref="HB271:HB272"/>
    <mergeCell ref="HC271:HC272"/>
    <mergeCell ref="HF271:HF272"/>
    <mergeCell ref="HG271:HG272"/>
    <mergeCell ref="HJ271:HJ272"/>
    <mergeCell ref="HK271:HK272"/>
    <mergeCell ref="HN271:HN272"/>
    <mergeCell ref="HO271:HO272"/>
    <mergeCell ref="HR271:HR272"/>
    <mergeCell ref="GU273:GU274"/>
    <mergeCell ref="GX273:GX274"/>
    <mergeCell ref="GY273:GY274"/>
    <mergeCell ref="HB273:HB274"/>
    <mergeCell ref="HC273:HC274"/>
    <mergeCell ref="HF273:HF274"/>
    <mergeCell ref="HG273:HG274"/>
    <mergeCell ref="HJ273:HJ274"/>
    <mergeCell ref="HK273:HK274"/>
    <mergeCell ref="HN273:HN274"/>
    <mergeCell ref="HO273:HO274"/>
    <mergeCell ref="HR273:HR274"/>
    <mergeCell ref="GU275:GU276"/>
    <mergeCell ref="GX275:GX276"/>
    <mergeCell ref="GY275:GY276"/>
    <mergeCell ref="HB275:HB276"/>
    <mergeCell ref="HC275:HC276"/>
    <mergeCell ref="HF275:HF276"/>
    <mergeCell ref="HG275:HG276"/>
    <mergeCell ref="HJ275:HJ276"/>
    <mergeCell ref="HK275:HK276"/>
    <mergeCell ref="HN275:HN276"/>
    <mergeCell ref="HO275:HO276"/>
    <mergeCell ref="HR275:HR276"/>
    <mergeCell ref="GV271:GV272"/>
    <mergeCell ref="GW271:GW272"/>
    <mergeCell ref="GV273:GV274"/>
    <mergeCell ref="GW273:GW274"/>
    <mergeCell ref="GV275:GV276"/>
    <mergeCell ref="GW275:GW276"/>
    <mergeCell ref="GZ271:GZ272"/>
    <mergeCell ref="HA271:HA272"/>
    <mergeCell ref="GZ273:GZ274"/>
    <mergeCell ref="HA273:HA274"/>
    <mergeCell ref="GZ275:GZ276"/>
    <mergeCell ref="HA275:HA276"/>
    <mergeCell ref="HD271:HD272"/>
    <mergeCell ref="HE271:HE272"/>
    <mergeCell ref="HD273:HD274"/>
    <mergeCell ref="HE273:HE274"/>
    <mergeCell ref="HD275:HD276"/>
    <mergeCell ref="HE275:HE276"/>
    <mergeCell ref="HH271:HH272"/>
    <mergeCell ref="HI271:HI272"/>
    <mergeCell ref="HH273:HH274"/>
    <mergeCell ref="HI273:HI274"/>
    <mergeCell ref="HH275:HH276"/>
    <mergeCell ref="HI275:HI276"/>
    <mergeCell ref="HP273:HP274"/>
    <mergeCell ref="HQ273:HQ274"/>
    <mergeCell ref="HP275:HP276"/>
    <mergeCell ref="HQ275:HQ276"/>
    <mergeCell ref="GU277:GU278"/>
    <mergeCell ref="GX277:GX278"/>
    <mergeCell ref="GY277:GY278"/>
    <mergeCell ref="HB277:HB278"/>
    <mergeCell ref="HC277:HC278"/>
    <mergeCell ref="HF277:HF278"/>
    <mergeCell ref="HG277:HG278"/>
    <mergeCell ref="HJ277:HJ278"/>
    <mergeCell ref="HK277:HK278"/>
    <mergeCell ref="HN277:HN278"/>
    <mergeCell ref="HO277:HO278"/>
    <mergeCell ref="HR277:HR278"/>
    <mergeCell ref="GU279:GU280"/>
    <mergeCell ref="GX279:GX280"/>
    <mergeCell ref="GY279:GY280"/>
    <mergeCell ref="HB279:HB280"/>
    <mergeCell ref="HC279:HC280"/>
    <mergeCell ref="HF279:HF280"/>
    <mergeCell ref="HG279:HG280"/>
    <mergeCell ref="HJ279:HJ280"/>
    <mergeCell ref="HK279:HK280"/>
    <mergeCell ref="HN279:HN280"/>
    <mergeCell ref="HO279:HO280"/>
    <mergeCell ref="HR279:HR280"/>
    <mergeCell ref="GU281:GU282"/>
    <mergeCell ref="GX281:GX282"/>
    <mergeCell ref="GY281:GY282"/>
    <mergeCell ref="HB281:HB282"/>
    <mergeCell ref="HC281:HC282"/>
    <mergeCell ref="HF281:HF282"/>
    <mergeCell ref="HG281:HG282"/>
    <mergeCell ref="HJ281:HJ282"/>
    <mergeCell ref="HK281:HK282"/>
    <mergeCell ref="HN281:HN282"/>
    <mergeCell ref="HO281:HO282"/>
    <mergeCell ref="HR281:HR282"/>
    <mergeCell ref="GV277:GV278"/>
    <mergeCell ref="GW277:GW278"/>
    <mergeCell ref="GV279:GV280"/>
    <mergeCell ref="GW279:GW280"/>
    <mergeCell ref="GV281:GV282"/>
    <mergeCell ref="GW281:GW282"/>
    <mergeCell ref="GZ277:GZ278"/>
    <mergeCell ref="HA277:HA278"/>
    <mergeCell ref="GZ279:GZ280"/>
    <mergeCell ref="HA279:HA280"/>
    <mergeCell ref="GZ281:GZ282"/>
    <mergeCell ref="HA281:HA282"/>
    <mergeCell ref="HD277:HD278"/>
    <mergeCell ref="HE277:HE278"/>
    <mergeCell ref="HD279:HD280"/>
    <mergeCell ref="HE279:HE280"/>
    <mergeCell ref="HD281:HD282"/>
    <mergeCell ref="HE281:HE282"/>
    <mergeCell ref="HH277:HH278"/>
    <mergeCell ref="HI277:HI278"/>
    <mergeCell ref="HH279:HH280"/>
    <mergeCell ref="HI279:HI280"/>
    <mergeCell ref="HH281:HH282"/>
    <mergeCell ref="HI281:HI282"/>
    <mergeCell ref="HP277:HP278"/>
    <mergeCell ref="HQ277:HQ278"/>
    <mergeCell ref="HP279:HP280"/>
    <mergeCell ref="HQ279:HQ280"/>
    <mergeCell ref="GU283:GU284"/>
    <mergeCell ref="GX283:GX284"/>
    <mergeCell ref="GY283:GY284"/>
    <mergeCell ref="HB283:HB284"/>
    <mergeCell ref="HC283:HC284"/>
    <mergeCell ref="HF283:HF284"/>
    <mergeCell ref="HG283:HG284"/>
    <mergeCell ref="HJ283:HJ284"/>
    <mergeCell ref="HK283:HK284"/>
    <mergeCell ref="HN283:HN284"/>
    <mergeCell ref="HO283:HO284"/>
    <mergeCell ref="HR283:HR284"/>
    <mergeCell ref="GU285:GU286"/>
    <mergeCell ref="GX285:GX286"/>
    <mergeCell ref="GY285:GY286"/>
    <mergeCell ref="HB285:HB286"/>
    <mergeCell ref="HC285:HC286"/>
    <mergeCell ref="HF285:HF286"/>
    <mergeCell ref="HG285:HG286"/>
    <mergeCell ref="HJ285:HJ286"/>
    <mergeCell ref="HK285:HK286"/>
    <mergeCell ref="HN285:HN286"/>
    <mergeCell ref="HO285:HO286"/>
    <mergeCell ref="HR285:HR286"/>
    <mergeCell ref="GU287:GU288"/>
    <mergeCell ref="GX287:GX288"/>
    <mergeCell ref="GY287:GY288"/>
    <mergeCell ref="HB287:HB288"/>
    <mergeCell ref="HC287:HC288"/>
    <mergeCell ref="HF287:HF288"/>
    <mergeCell ref="HG287:HG288"/>
    <mergeCell ref="HJ287:HJ288"/>
    <mergeCell ref="HK287:HK288"/>
    <mergeCell ref="HN287:HN288"/>
    <mergeCell ref="HO287:HO288"/>
    <mergeCell ref="HR287:HR288"/>
    <mergeCell ref="GV283:GV284"/>
    <mergeCell ref="GW283:GW284"/>
    <mergeCell ref="GV285:GV286"/>
    <mergeCell ref="GW285:GW286"/>
    <mergeCell ref="GV287:GV288"/>
    <mergeCell ref="GW287:GW288"/>
    <mergeCell ref="GZ283:GZ284"/>
    <mergeCell ref="HA283:HA284"/>
    <mergeCell ref="GZ285:GZ286"/>
    <mergeCell ref="HA285:HA286"/>
    <mergeCell ref="GZ287:GZ288"/>
    <mergeCell ref="HA287:HA288"/>
    <mergeCell ref="HD283:HD284"/>
    <mergeCell ref="HE283:HE284"/>
    <mergeCell ref="HD285:HD286"/>
    <mergeCell ref="HE285:HE286"/>
    <mergeCell ref="HD287:HD288"/>
    <mergeCell ref="HE287:HE288"/>
    <mergeCell ref="HH283:HH284"/>
    <mergeCell ref="HI283:HI284"/>
    <mergeCell ref="HH285:HH286"/>
    <mergeCell ref="HI285:HI286"/>
    <mergeCell ref="HH287:HH288"/>
    <mergeCell ref="HI287:HI288"/>
    <mergeCell ref="GU289:GU290"/>
    <mergeCell ref="GX289:GX290"/>
    <mergeCell ref="GY289:GY290"/>
    <mergeCell ref="HB289:HB290"/>
    <mergeCell ref="HC289:HC290"/>
    <mergeCell ref="HF289:HF290"/>
    <mergeCell ref="HG289:HG290"/>
    <mergeCell ref="HJ289:HJ290"/>
    <mergeCell ref="HK289:HK290"/>
    <mergeCell ref="HN289:HN290"/>
    <mergeCell ref="HO289:HO290"/>
    <mergeCell ref="HR289:HR290"/>
    <mergeCell ref="GU291:GU292"/>
    <mergeCell ref="GX291:GX292"/>
    <mergeCell ref="GY291:GY292"/>
    <mergeCell ref="HB291:HB292"/>
    <mergeCell ref="HC291:HC292"/>
    <mergeCell ref="HF291:HF292"/>
    <mergeCell ref="HG291:HG292"/>
    <mergeCell ref="HJ291:HJ292"/>
    <mergeCell ref="HK291:HK292"/>
    <mergeCell ref="HN291:HN292"/>
    <mergeCell ref="HO291:HO292"/>
    <mergeCell ref="HR291:HR292"/>
    <mergeCell ref="GU293:GU294"/>
    <mergeCell ref="GX293:GX294"/>
    <mergeCell ref="GY293:GY294"/>
    <mergeCell ref="HB293:HB294"/>
    <mergeCell ref="HC293:HC294"/>
    <mergeCell ref="HF293:HF294"/>
    <mergeCell ref="HG293:HG294"/>
    <mergeCell ref="HJ293:HJ294"/>
    <mergeCell ref="HK293:HK294"/>
    <mergeCell ref="HN293:HN294"/>
    <mergeCell ref="HO293:HO294"/>
    <mergeCell ref="HR293:HR294"/>
    <mergeCell ref="GV289:GV290"/>
    <mergeCell ref="GW289:GW290"/>
    <mergeCell ref="GV291:GV292"/>
    <mergeCell ref="GW291:GW292"/>
    <mergeCell ref="GV293:GV294"/>
    <mergeCell ref="GW293:GW294"/>
    <mergeCell ref="GZ289:GZ290"/>
    <mergeCell ref="HA289:HA290"/>
    <mergeCell ref="GZ291:GZ292"/>
    <mergeCell ref="HA291:HA292"/>
    <mergeCell ref="GZ293:GZ294"/>
    <mergeCell ref="HA293:HA294"/>
    <mergeCell ref="HD289:HD290"/>
    <mergeCell ref="HE289:HE290"/>
    <mergeCell ref="HD291:HD292"/>
    <mergeCell ref="HE291:HE292"/>
    <mergeCell ref="HD293:HD294"/>
    <mergeCell ref="HE293:HE294"/>
    <mergeCell ref="HH289:HH290"/>
    <mergeCell ref="HI289:HI290"/>
    <mergeCell ref="HH291:HH292"/>
    <mergeCell ref="HI291:HI292"/>
    <mergeCell ref="HH293:HH294"/>
    <mergeCell ref="HI293:HI294"/>
    <mergeCell ref="GU295:GU296"/>
    <mergeCell ref="GX295:GX296"/>
    <mergeCell ref="GY295:GY296"/>
    <mergeCell ref="HB295:HB296"/>
    <mergeCell ref="HC295:HC296"/>
    <mergeCell ref="HF295:HF296"/>
    <mergeCell ref="HG295:HG296"/>
    <mergeCell ref="HJ295:HJ296"/>
    <mergeCell ref="HK295:HK296"/>
    <mergeCell ref="HN295:HN296"/>
    <mergeCell ref="HO295:HO296"/>
    <mergeCell ref="HR295:HR296"/>
    <mergeCell ref="GU297:GU298"/>
    <mergeCell ref="GX297:GX298"/>
    <mergeCell ref="GY297:GY298"/>
    <mergeCell ref="HB297:HB298"/>
    <mergeCell ref="HC297:HC298"/>
    <mergeCell ref="HF297:HF298"/>
    <mergeCell ref="HG297:HG298"/>
    <mergeCell ref="HJ297:HJ298"/>
    <mergeCell ref="HK297:HK298"/>
    <mergeCell ref="HN297:HN298"/>
    <mergeCell ref="HO297:HO298"/>
    <mergeCell ref="HR297:HR298"/>
    <mergeCell ref="GU299:GU300"/>
    <mergeCell ref="GX299:GX300"/>
    <mergeCell ref="GY299:GY300"/>
    <mergeCell ref="HB299:HB300"/>
    <mergeCell ref="HC299:HC300"/>
    <mergeCell ref="HF299:HF300"/>
    <mergeCell ref="HG299:HG300"/>
    <mergeCell ref="HJ299:HJ300"/>
    <mergeCell ref="HK299:HK300"/>
    <mergeCell ref="HN299:HN300"/>
    <mergeCell ref="HO299:HO300"/>
    <mergeCell ref="HR299:HR300"/>
    <mergeCell ref="GV295:GV296"/>
    <mergeCell ref="GW295:GW296"/>
    <mergeCell ref="GV297:GV298"/>
    <mergeCell ref="GW297:GW298"/>
    <mergeCell ref="GV299:GV300"/>
    <mergeCell ref="GW299:GW300"/>
    <mergeCell ref="GZ295:GZ296"/>
    <mergeCell ref="HA295:HA296"/>
    <mergeCell ref="GZ297:GZ298"/>
    <mergeCell ref="HA297:HA298"/>
    <mergeCell ref="GZ299:GZ300"/>
    <mergeCell ref="HA299:HA300"/>
    <mergeCell ref="HD295:HD296"/>
    <mergeCell ref="HE295:HE296"/>
    <mergeCell ref="HD297:HD298"/>
    <mergeCell ref="HE297:HE298"/>
    <mergeCell ref="HD299:HD300"/>
    <mergeCell ref="HE299:HE300"/>
    <mergeCell ref="HH295:HH296"/>
    <mergeCell ref="HI295:HI296"/>
    <mergeCell ref="HH297:HH298"/>
    <mergeCell ref="HI297:HI298"/>
    <mergeCell ref="HH299:HH300"/>
    <mergeCell ref="HI299:HI300"/>
    <mergeCell ref="HL297:HL298"/>
    <mergeCell ref="HM297:HM298"/>
    <mergeCell ref="HL299:HL300"/>
    <mergeCell ref="HM299:HM300"/>
    <mergeCell ref="GU301:GU302"/>
    <mergeCell ref="GX301:GX302"/>
    <mergeCell ref="GY301:GY302"/>
    <mergeCell ref="HB301:HB302"/>
    <mergeCell ref="HC301:HC302"/>
    <mergeCell ref="HF301:HF302"/>
    <mergeCell ref="HG301:HG302"/>
    <mergeCell ref="HJ301:HJ302"/>
    <mergeCell ref="HK301:HK302"/>
    <mergeCell ref="HN301:HN302"/>
    <mergeCell ref="HO301:HO302"/>
    <mergeCell ref="HR301:HR302"/>
    <mergeCell ref="GU303:GU304"/>
    <mergeCell ref="GX303:GX304"/>
    <mergeCell ref="GY303:GY304"/>
    <mergeCell ref="HB303:HB304"/>
    <mergeCell ref="HC303:HC304"/>
    <mergeCell ref="HF303:HF304"/>
    <mergeCell ref="HG303:HG304"/>
    <mergeCell ref="HJ303:HJ304"/>
    <mergeCell ref="HK303:HK304"/>
    <mergeCell ref="HN303:HN304"/>
    <mergeCell ref="HO303:HO304"/>
    <mergeCell ref="HR303:HR304"/>
    <mergeCell ref="GU305:GU306"/>
    <mergeCell ref="GX305:GX306"/>
    <mergeCell ref="GY305:GY306"/>
    <mergeCell ref="HB305:HB306"/>
    <mergeCell ref="HC305:HC306"/>
    <mergeCell ref="HF305:HF306"/>
    <mergeCell ref="HG305:HG306"/>
    <mergeCell ref="HJ305:HJ306"/>
    <mergeCell ref="HK305:HK306"/>
    <mergeCell ref="HN305:HN306"/>
    <mergeCell ref="HO305:HO306"/>
    <mergeCell ref="HR305:HR306"/>
    <mergeCell ref="GV301:GV302"/>
    <mergeCell ref="GW301:GW302"/>
    <mergeCell ref="GV303:GV304"/>
    <mergeCell ref="GW303:GW304"/>
    <mergeCell ref="GV305:GV306"/>
    <mergeCell ref="GW305:GW306"/>
    <mergeCell ref="GZ301:GZ302"/>
    <mergeCell ref="HA301:HA302"/>
    <mergeCell ref="GZ303:GZ304"/>
    <mergeCell ref="HA303:HA304"/>
    <mergeCell ref="GZ305:GZ306"/>
    <mergeCell ref="HA305:HA306"/>
    <mergeCell ref="HD301:HD302"/>
    <mergeCell ref="HE301:HE302"/>
    <mergeCell ref="HD303:HD304"/>
    <mergeCell ref="HE303:HE304"/>
    <mergeCell ref="HD305:HD306"/>
    <mergeCell ref="HE305:HE306"/>
    <mergeCell ref="HH301:HH302"/>
    <mergeCell ref="HI301:HI302"/>
    <mergeCell ref="HH303:HH304"/>
    <mergeCell ref="HI303:HI304"/>
    <mergeCell ref="HH305:HH306"/>
    <mergeCell ref="HI305:HI306"/>
    <mergeCell ref="HL301:HL302"/>
    <mergeCell ref="HM301:HM302"/>
    <mergeCell ref="HL303:HL304"/>
    <mergeCell ref="HM303:HM304"/>
    <mergeCell ref="GU307:GU308"/>
    <mergeCell ref="GX307:GX308"/>
    <mergeCell ref="GY307:GY308"/>
    <mergeCell ref="HB307:HB308"/>
    <mergeCell ref="HC307:HC308"/>
    <mergeCell ref="HF307:HF308"/>
    <mergeCell ref="HG307:HG308"/>
    <mergeCell ref="HJ307:HJ308"/>
    <mergeCell ref="HK307:HK308"/>
    <mergeCell ref="HN307:HN308"/>
    <mergeCell ref="HO307:HO308"/>
    <mergeCell ref="HR307:HR308"/>
    <mergeCell ref="GU309:GU310"/>
    <mergeCell ref="GX309:GX310"/>
    <mergeCell ref="GY309:GY310"/>
    <mergeCell ref="HB309:HB310"/>
    <mergeCell ref="HC309:HC310"/>
    <mergeCell ref="HF309:HF310"/>
    <mergeCell ref="HG309:HG310"/>
    <mergeCell ref="HJ309:HJ310"/>
    <mergeCell ref="HK309:HK310"/>
    <mergeCell ref="HN309:HN310"/>
    <mergeCell ref="HO309:HO310"/>
    <mergeCell ref="HR309:HR310"/>
    <mergeCell ref="GU311:GU312"/>
    <mergeCell ref="GX311:GX312"/>
    <mergeCell ref="GY311:GY312"/>
    <mergeCell ref="HB311:HB312"/>
    <mergeCell ref="HC311:HC312"/>
    <mergeCell ref="HF311:HF312"/>
    <mergeCell ref="HG311:HG312"/>
    <mergeCell ref="HJ311:HJ312"/>
    <mergeCell ref="HK311:HK312"/>
    <mergeCell ref="HN311:HN312"/>
    <mergeCell ref="HO311:HO312"/>
    <mergeCell ref="HR311:HR312"/>
    <mergeCell ref="GV307:GV308"/>
    <mergeCell ref="GW307:GW308"/>
    <mergeCell ref="GV309:GV310"/>
    <mergeCell ref="GW309:GW310"/>
    <mergeCell ref="GV311:GV312"/>
    <mergeCell ref="GW311:GW312"/>
    <mergeCell ref="GZ307:GZ308"/>
    <mergeCell ref="HA307:HA308"/>
    <mergeCell ref="GZ309:GZ310"/>
    <mergeCell ref="HA309:HA310"/>
    <mergeCell ref="GZ311:GZ312"/>
    <mergeCell ref="HA311:HA312"/>
    <mergeCell ref="HD307:HD308"/>
    <mergeCell ref="HE307:HE308"/>
    <mergeCell ref="HD309:HD310"/>
    <mergeCell ref="HE309:HE310"/>
    <mergeCell ref="HD311:HD312"/>
    <mergeCell ref="HE311:HE312"/>
    <mergeCell ref="HH307:HH308"/>
    <mergeCell ref="HI307:HI308"/>
    <mergeCell ref="HH309:HH310"/>
    <mergeCell ref="HI309:HI310"/>
    <mergeCell ref="HH311:HH312"/>
    <mergeCell ref="HI311:HI312"/>
    <mergeCell ref="GU313:GU314"/>
    <mergeCell ref="GX313:GX314"/>
    <mergeCell ref="GY313:GY314"/>
    <mergeCell ref="HB313:HB314"/>
    <mergeCell ref="HC313:HC314"/>
    <mergeCell ref="HF313:HF314"/>
    <mergeCell ref="HG313:HG314"/>
    <mergeCell ref="HJ313:HJ314"/>
    <mergeCell ref="HK313:HK314"/>
    <mergeCell ref="HN313:HN314"/>
    <mergeCell ref="HO313:HO314"/>
    <mergeCell ref="HR313:HR314"/>
    <mergeCell ref="GU315:GU316"/>
    <mergeCell ref="GX315:GX316"/>
    <mergeCell ref="GY315:GY316"/>
    <mergeCell ref="HB315:HB316"/>
    <mergeCell ref="HC315:HC316"/>
    <mergeCell ref="HF315:HF316"/>
    <mergeCell ref="HG315:HG316"/>
    <mergeCell ref="HJ315:HJ316"/>
    <mergeCell ref="HK315:HK316"/>
    <mergeCell ref="HN315:HN316"/>
    <mergeCell ref="HO315:HO316"/>
    <mergeCell ref="HR315:HR316"/>
    <mergeCell ref="GU317:GU318"/>
    <mergeCell ref="GX317:GX318"/>
    <mergeCell ref="GY317:GY318"/>
    <mergeCell ref="HB317:HB318"/>
    <mergeCell ref="HC317:HC318"/>
    <mergeCell ref="HF317:HF318"/>
    <mergeCell ref="HG317:HG318"/>
    <mergeCell ref="HJ317:HJ318"/>
    <mergeCell ref="HK317:HK318"/>
    <mergeCell ref="HN317:HN318"/>
    <mergeCell ref="HO317:HO318"/>
    <mergeCell ref="HR317:HR318"/>
    <mergeCell ref="GV313:GV314"/>
    <mergeCell ref="GW313:GW314"/>
    <mergeCell ref="GV315:GV316"/>
    <mergeCell ref="GW315:GW316"/>
    <mergeCell ref="GV317:GV318"/>
    <mergeCell ref="GW317:GW318"/>
    <mergeCell ref="GZ313:GZ314"/>
    <mergeCell ref="HA313:HA314"/>
    <mergeCell ref="GZ315:GZ316"/>
    <mergeCell ref="HA315:HA316"/>
    <mergeCell ref="GZ317:GZ318"/>
    <mergeCell ref="HA317:HA318"/>
    <mergeCell ref="HD313:HD314"/>
    <mergeCell ref="HE313:HE314"/>
    <mergeCell ref="HD315:HD316"/>
    <mergeCell ref="HE315:HE316"/>
    <mergeCell ref="HD317:HD318"/>
    <mergeCell ref="HE317:HE318"/>
    <mergeCell ref="HH313:HH314"/>
    <mergeCell ref="HI313:HI314"/>
    <mergeCell ref="HH315:HH316"/>
    <mergeCell ref="HI315:HI316"/>
    <mergeCell ref="HH317:HH318"/>
    <mergeCell ref="HI317:HI318"/>
    <mergeCell ref="HP315:HP316"/>
    <mergeCell ref="HQ315:HQ316"/>
    <mergeCell ref="HP317:HP318"/>
    <mergeCell ref="HQ317:HQ318"/>
    <mergeCell ref="GU319:GU320"/>
    <mergeCell ref="GX319:GX320"/>
    <mergeCell ref="GY319:GY320"/>
    <mergeCell ref="HB319:HB320"/>
    <mergeCell ref="HC319:HC320"/>
    <mergeCell ref="HF319:HF320"/>
    <mergeCell ref="HG319:HG320"/>
    <mergeCell ref="HJ319:HJ320"/>
    <mergeCell ref="HK319:HK320"/>
    <mergeCell ref="HN319:HN320"/>
    <mergeCell ref="HO319:HO320"/>
    <mergeCell ref="HR319:HR320"/>
    <mergeCell ref="GU321:GU322"/>
    <mergeCell ref="GX321:GX322"/>
    <mergeCell ref="GY321:GY322"/>
    <mergeCell ref="HB321:HB322"/>
    <mergeCell ref="HC321:HC322"/>
    <mergeCell ref="HF321:HF322"/>
    <mergeCell ref="HG321:HG322"/>
    <mergeCell ref="HJ321:HJ322"/>
    <mergeCell ref="HK321:HK322"/>
    <mergeCell ref="HN321:HN322"/>
    <mergeCell ref="HO321:HO322"/>
    <mergeCell ref="HR321:HR322"/>
    <mergeCell ref="GU323:GU324"/>
    <mergeCell ref="GX323:GX324"/>
    <mergeCell ref="GY323:GY324"/>
    <mergeCell ref="HB323:HB324"/>
    <mergeCell ref="HC323:HC324"/>
    <mergeCell ref="HF323:HF324"/>
    <mergeCell ref="HG323:HG324"/>
    <mergeCell ref="HJ323:HJ324"/>
    <mergeCell ref="HK323:HK324"/>
    <mergeCell ref="HN323:HN324"/>
    <mergeCell ref="HO323:HO324"/>
    <mergeCell ref="HR323:HR324"/>
    <mergeCell ref="GV319:GV320"/>
    <mergeCell ref="GW319:GW320"/>
    <mergeCell ref="GV321:GV322"/>
    <mergeCell ref="GW321:GW322"/>
    <mergeCell ref="GV323:GV324"/>
    <mergeCell ref="GW323:GW324"/>
    <mergeCell ref="GZ319:GZ320"/>
    <mergeCell ref="HA319:HA320"/>
    <mergeCell ref="GZ321:GZ322"/>
    <mergeCell ref="HA321:HA322"/>
    <mergeCell ref="GZ323:GZ324"/>
    <mergeCell ref="HA323:HA324"/>
    <mergeCell ref="HD319:HD320"/>
    <mergeCell ref="HE319:HE320"/>
    <mergeCell ref="HD321:HD322"/>
    <mergeCell ref="HE321:HE322"/>
    <mergeCell ref="HD323:HD324"/>
    <mergeCell ref="HE323:HE324"/>
    <mergeCell ref="HH319:HH320"/>
    <mergeCell ref="HI319:HI320"/>
    <mergeCell ref="HH321:HH322"/>
    <mergeCell ref="HI321:HI322"/>
    <mergeCell ref="HH323:HH324"/>
    <mergeCell ref="HI323:HI324"/>
    <mergeCell ref="HP319:HP320"/>
    <mergeCell ref="HQ319:HQ320"/>
    <mergeCell ref="HP321:HP322"/>
    <mergeCell ref="HQ321:HQ322"/>
    <mergeCell ref="GU325:GU326"/>
    <mergeCell ref="GX325:GX326"/>
    <mergeCell ref="GY325:GY326"/>
    <mergeCell ref="HB325:HB326"/>
    <mergeCell ref="HC325:HC326"/>
    <mergeCell ref="HF325:HF326"/>
    <mergeCell ref="HG325:HG326"/>
    <mergeCell ref="HJ325:HJ326"/>
    <mergeCell ref="HK325:HK326"/>
    <mergeCell ref="HN325:HN326"/>
    <mergeCell ref="HO325:HO326"/>
    <mergeCell ref="HR325:HR326"/>
    <mergeCell ref="GU327:GU328"/>
    <mergeCell ref="GX327:GX328"/>
    <mergeCell ref="GY327:GY328"/>
    <mergeCell ref="HB327:HB328"/>
    <mergeCell ref="HC327:HC328"/>
    <mergeCell ref="HF327:HF328"/>
    <mergeCell ref="HG327:HG328"/>
    <mergeCell ref="HJ327:HJ328"/>
    <mergeCell ref="HK327:HK328"/>
    <mergeCell ref="HN327:HN328"/>
    <mergeCell ref="HO327:HO328"/>
    <mergeCell ref="HR327:HR328"/>
    <mergeCell ref="GU329:GU330"/>
    <mergeCell ref="GX329:GX330"/>
    <mergeCell ref="GY329:GY330"/>
    <mergeCell ref="HB329:HB330"/>
    <mergeCell ref="HC329:HC330"/>
    <mergeCell ref="HF329:HF330"/>
    <mergeCell ref="HG329:HG330"/>
    <mergeCell ref="HJ329:HJ330"/>
    <mergeCell ref="HK329:HK330"/>
    <mergeCell ref="HN329:HN330"/>
    <mergeCell ref="HO329:HO330"/>
    <mergeCell ref="HR329:HR330"/>
    <mergeCell ref="GV325:GV326"/>
    <mergeCell ref="GW325:GW326"/>
    <mergeCell ref="GV327:GV328"/>
    <mergeCell ref="GW327:GW328"/>
    <mergeCell ref="GV329:GV330"/>
    <mergeCell ref="GW329:GW330"/>
    <mergeCell ref="GZ325:GZ326"/>
    <mergeCell ref="HA325:HA326"/>
    <mergeCell ref="GZ327:GZ328"/>
    <mergeCell ref="HA327:HA328"/>
    <mergeCell ref="GZ329:GZ330"/>
    <mergeCell ref="HA329:HA330"/>
    <mergeCell ref="HD325:HD326"/>
    <mergeCell ref="HE325:HE326"/>
    <mergeCell ref="HD327:HD328"/>
    <mergeCell ref="HE327:HE328"/>
    <mergeCell ref="HD329:HD330"/>
    <mergeCell ref="HE329:HE330"/>
    <mergeCell ref="HH325:HH326"/>
    <mergeCell ref="HI325:HI326"/>
    <mergeCell ref="HH327:HH328"/>
    <mergeCell ref="HI327:HI328"/>
    <mergeCell ref="HH329:HH330"/>
    <mergeCell ref="HI329:HI330"/>
    <mergeCell ref="GU331:GU332"/>
    <mergeCell ref="GX331:GX332"/>
    <mergeCell ref="GY331:GY332"/>
    <mergeCell ref="HB331:HB332"/>
    <mergeCell ref="HC331:HC332"/>
    <mergeCell ref="HF331:HF332"/>
    <mergeCell ref="HG331:HG332"/>
    <mergeCell ref="HJ331:HJ332"/>
    <mergeCell ref="HK331:HK332"/>
    <mergeCell ref="HN331:HN332"/>
    <mergeCell ref="HO331:HO332"/>
    <mergeCell ref="HR331:HR332"/>
    <mergeCell ref="GU333:GU334"/>
    <mergeCell ref="GX333:GX334"/>
    <mergeCell ref="GY333:GY334"/>
    <mergeCell ref="HB333:HB334"/>
    <mergeCell ref="HC333:HC334"/>
    <mergeCell ref="HF333:HF334"/>
    <mergeCell ref="HG333:HG334"/>
    <mergeCell ref="HJ333:HJ334"/>
    <mergeCell ref="HK333:HK334"/>
    <mergeCell ref="HN333:HN334"/>
    <mergeCell ref="HO333:HO334"/>
    <mergeCell ref="HR333:HR334"/>
    <mergeCell ref="GU335:GU336"/>
    <mergeCell ref="GX335:GX336"/>
    <mergeCell ref="GY335:GY336"/>
    <mergeCell ref="HB335:HB336"/>
    <mergeCell ref="HC335:HC336"/>
    <mergeCell ref="HF335:HF336"/>
    <mergeCell ref="HG335:HG336"/>
    <mergeCell ref="HJ335:HJ336"/>
    <mergeCell ref="HK335:HK336"/>
    <mergeCell ref="HN335:HN336"/>
    <mergeCell ref="HO335:HO336"/>
    <mergeCell ref="HR335:HR336"/>
    <mergeCell ref="GV331:GV332"/>
    <mergeCell ref="GW331:GW332"/>
    <mergeCell ref="GV333:GV334"/>
    <mergeCell ref="GW333:GW334"/>
    <mergeCell ref="GV335:GV336"/>
    <mergeCell ref="GW335:GW336"/>
    <mergeCell ref="GZ331:GZ332"/>
    <mergeCell ref="HA331:HA332"/>
    <mergeCell ref="GZ333:GZ334"/>
    <mergeCell ref="HA333:HA334"/>
    <mergeCell ref="GZ335:GZ336"/>
    <mergeCell ref="HA335:HA336"/>
    <mergeCell ref="HD331:HD332"/>
    <mergeCell ref="HE331:HE332"/>
    <mergeCell ref="HD333:HD334"/>
    <mergeCell ref="HE333:HE334"/>
    <mergeCell ref="HD335:HD336"/>
    <mergeCell ref="HE335:HE336"/>
    <mergeCell ref="HH331:HH332"/>
    <mergeCell ref="HI331:HI332"/>
    <mergeCell ref="HH333:HH334"/>
    <mergeCell ref="HI333:HI334"/>
    <mergeCell ref="HH335:HH336"/>
    <mergeCell ref="HI335:HI336"/>
    <mergeCell ref="GU337:GU338"/>
    <mergeCell ref="GX337:GX338"/>
    <mergeCell ref="GY337:GY338"/>
    <mergeCell ref="HB337:HB338"/>
    <mergeCell ref="HC337:HC338"/>
    <mergeCell ref="HF337:HF338"/>
    <mergeCell ref="HG337:HG338"/>
    <mergeCell ref="HJ337:HJ338"/>
    <mergeCell ref="HK337:HK338"/>
    <mergeCell ref="HN337:HN338"/>
    <mergeCell ref="HO337:HO338"/>
    <mergeCell ref="HR337:HR338"/>
    <mergeCell ref="GU339:GU340"/>
    <mergeCell ref="GX339:GX340"/>
    <mergeCell ref="GY339:GY340"/>
    <mergeCell ref="HB339:HB340"/>
    <mergeCell ref="HC339:HC340"/>
    <mergeCell ref="HF339:HF340"/>
    <mergeCell ref="HG339:HG340"/>
    <mergeCell ref="HJ339:HJ340"/>
    <mergeCell ref="HK339:HK340"/>
    <mergeCell ref="HN339:HN340"/>
    <mergeCell ref="HO339:HO340"/>
    <mergeCell ref="HR339:HR340"/>
    <mergeCell ref="GU341:GU342"/>
    <mergeCell ref="GX341:GX342"/>
    <mergeCell ref="GY341:GY342"/>
    <mergeCell ref="HB341:HB342"/>
    <mergeCell ref="HC341:HC342"/>
    <mergeCell ref="HF341:HF342"/>
    <mergeCell ref="HG341:HG342"/>
    <mergeCell ref="HJ341:HJ342"/>
    <mergeCell ref="HK341:HK342"/>
    <mergeCell ref="HN341:HN342"/>
    <mergeCell ref="HO341:HO342"/>
    <mergeCell ref="HR341:HR342"/>
    <mergeCell ref="GV337:GV338"/>
    <mergeCell ref="GW337:GW338"/>
    <mergeCell ref="GV339:GV340"/>
    <mergeCell ref="GW339:GW340"/>
    <mergeCell ref="GV341:GV342"/>
    <mergeCell ref="GW341:GW342"/>
    <mergeCell ref="GZ337:GZ338"/>
    <mergeCell ref="HA337:HA338"/>
    <mergeCell ref="GZ339:GZ340"/>
    <mergeCell ref="HA339:HA340"/>
    <mergeCell ref="GZ341:GZ342"/>
    <mergeCell ref="HA341:HA342"/>
    <mergeCell ref="HD337:HD338"/>
    <mergeCell ref="HE337:HE338"/>
    <mergeCell ref="HD339:HD340"/>
    <mergeCell ref="HE339:HE340"/>
    <mergeCell ref="HD341:HD342"/>
    <mergeCell ref="HE341:HE342"/>
    <mergeCell ref="HH337:HH338"/>
    <mergeCell ref="HI337:HI338"/>
    <mergeCell ref="HH339:HH340"/>
    <mergeCell ref="HI339:HI340"/>
    <mergeCell ref="HH341:HH342"/>
    <mergeCell ref="HI341:HI342"/>
    <mergeCell ref="HL339:HL340"/>
    <mergeCell ref="HM339:HM340"/>
    <mergeCell ref="HL341:HL342"/>
    <mergeCell ref="HM341:HM342"/>
    <mergeCell ref="GU343:GU344"/>
    <mergeCell ref="GX343:GX344"/>
    <mergeCell ref="GY343:GY344"/>
    <mergeCell ref="HB343:HB344"/>
    <mergeCell ref="HC343:HC344"/>
    <mergeCell ref="HF343:HF344"/>
    <mergeCell ref="HG343:HG344"/>
    <mergeCell ref="HJ343:HJ344"/>
    <mergeCell ref="HK343:HK344"/>
    <mergeCell ref="HN343:HN344"/>
    <mergeCell ref="HO343:HO344"/>
    <mergeCell ref="HR343:HR344"/>
    <mergeCell ref="GU345:GU346"/>
    <mergeCell ref="GX345:GX346"/>
    <mergeCell ref="GY345:GY346"/>
    <mergeCell ref="HB345:HB346"/>
    <mergeCell ref="HC345:HC346"/>
    <mergeCell ref="HF345:HF346"/>
    <mergeCell ref="HG345:HG346"/>
    <mergeCell ref="HJ345:HJ346"/>
    <mergeCell ref="HK345:HK346"/>
    <mergeCell ref="HN345:HN346"/>
    <mergeCell ref="HO345:HO346"/>
    <mergeCell ref="HR345:HR346"/>
    <mergeCell ref="GU347:GU348"/>
    <mergeCell ref="GX347:GX348"/>
    <mergeCell ref="GY347:GY348"/>
    <mergeCell ref="HB347:HB348"/>
    <mergeCell ref="HC347:HC348"/>
    <mergeCell ref="HF347:HF348"/>
    <mergeCell ref="HG347:HG348"/>
    <mergeCell ref="HJ347:HJ348"/>
    <mergeCell ref="HK347:HK348"/>
    <mergeCell ref="HN347:HN348"/>
    <mergeCell ref="HO347:HO348"/>
    <mergeCell ref="HR347:HR348"/>
    <mergeCell ref="GV343:GV344"/>
    <mergeCell ref="GW343:GW344"/>
    <mergeCell ref="GV345:GV346"/>
    <mergeCell ref="GW345:GW346"/>
    <mergeCell ref="GV347:GV348"/>
    <mergeCell ref="GW347:GW348"/>
    <mergeCell ref="GZ343:GZ344"/>
    <mergeCell ref="HA343:HA344"/>
    <mergeCell ref="GZ345:GZ346"/>
    <mergeCell ref="HA345:HA346"/>
    <mergeCell ref="GZ347:GZ348"/>
    <mergeCell ref="HA347:HA348"/>
    <mergeCell ref="HD343:HD344"/>
    <mergeCell ref="HE343:HE344"/>
    <mergeCell ref="HD345:HD346"/>
    <mergeCell ref="HE345:HE346"/>
    <mergeCell ref="HD347:HD348"/>
    <mergeCell ref="HE347:HE348"/>
    <mergeCell ref="HH343:HH344"/>
    <mergeCell ref="HI343:HI344"/>
    <mergeCell ref="HH345:HH346"/>
    <mergeCell ref="HI345:HI346"/>
    <mergeCell ref="HH347:HH348"/>
    <mergeCell ref="HI347:HI348"/>
    <mergeCell ref="HL343:HL344"/>
    <mergeCell ref="HM343:HM344"/>
    <mergeCell ref="HL345:HL346"/>
    <mergeCell ref="HM345:HM346"/>
    <mergeCell ref="GU349:GU350"/>
    <mergeCell ref="GX349:GX350"/>
    <mergeCell ref="GY349:GY350"/>
    <mergeCell ref="HB349:HB350"/>
    <mergeCell ref="HC349:HC350"/>
    <mergeCell ref="HF349:HF350"/>
    <mergeCell ref="HG349:HG350"/>
    <mergeCell ref="HJ349:HJ350"/>
    <mergeCell ref="HK349:HK350"/>
    <mergeCell ref="HN349:HN350"/>
    <mergeCell ref="HO349:HO350"/>
    <mergeCell ref="HR349:HR350"/>
    <mergeCell ref="GU351:GU352"/>
    <mergeCell ref="GX351:GX352"/>
    <mergeCell ref="GY351:GY352"/>
    <mergeCell ref="HB351:HB352"/>
    <mergeCell ref="HC351:HC352"/>
    <mergeCell ref="HF351:HF352"/>
    <mergeCell ref="HG351:HG352"/>
    <mergeCell ref="HJ351:HJ352"/>
    <mergeCell ref="HK351:HK352"/>
    <mergeCell ref="HN351:HN352"/>
    <mergeCell ref="HO351:HO352"/>
    <mergeCell ref="HR351:HR352"/>
    <mergeCell ref="GU353:GU354"/>
    <mergeCell ref="GX353:GX354"/>
    <mergeCell ref="GY353:GY354"/>
    <mergeCell ref="HB353:HB354"/>
    <mergeCell ref="HC353:HC354"/>
    <mergeCell ref="HF353:HF354"/>
    <mergeCell ref="HG353:HG354"/>
    <mergeCell ref="HJ353:HJ354"/>
    <mergeCell ref="HK353:HK354"/>
    <mergeCell ref="HN353:HN354"/>
    <mergeCell ref="HO353:HO354"/>
    <mergeCell ref="HR353:HR354"/>
    <mergeCell ref="GV349:GV350"/>
    <mergeCell ref="GW349:GW350"/>
    <mergeCell ref="GV351:GV352"/>
    <mergeCell ref="GW351:GW352"/>
    <mergeCell ref="GV353:GV354"/>
    <mergeCell ref="GW353:GW354"/>
    <mergeCell ref="GZ349:GZ350"/>
    <mergeCell ref="HA349:HA350"/>
    <mergeCell ref="GZ351:GZ352"/>
    <mergeCell ref="HA351:HA352"/>
    <mergeCell ref="GZ353:GZ354"/>
    <mergeCell ref="HA353:HA354"/>
    <mergeCell ref="HD349:HD350"/>
    <mergeCell ref="HE349:HE350"/>
    <mergeCell ref="HD351:HD352"/>
    <mergeCell ref="HE351:HE352"/>
    <mergeCell ref="HD353:HD354"/>
    <mergeCell ref="HE353:HE354"/>
    <mergeCell ref="HH349:HH350"/>
    <mergeCell ref="HI349:HI350"/>
    <mergeCell ref="HH351:HH352"/>
    <mergeCell ref="HI351:HI352"/>
    <mergeCell ref="HH353:HH354"/>
    <mergeCell ref="HI353:HI354"/>
    <mergeCell ref="GU355:GU356"/>
    <mergeCell ref="GX355:GX356"/>
    <mergeCell ref="GY355:GY356"/>
    <mergeCell ref="HB355:HB356"/>
    <mergeCell ref="HC355:HC356"/>
    <mergeCell ref="HF355:HF356"/>
    <mergeCell ref="HG355:HG356"/>
    <mergeCell ref="HJ355:HJ356"/>
    <mergeCell ref="HK355:HK356"/>
    <mergeCell ref="HN355:HN356"/>
    <mergeCell ref="HO355:HO356"/>
    <mergeCell ref="HR355:HR356"/>
    <mergeCell ref="GU357:GU358"/>
    <mergeCell ref="GX357:GX358"/>
    <mergeCell ref="GY357:GY358"/>
    <mergeCell ref="HB357:HB358"/>
    <mergeCell ref="HC357:HC358"/>
    <mergeCell ref="HF357:HF358"/>
    <mergeCell ref="HG357:HG358"/>
    <mergeCell ref="HJ357:HJ358"/>
    <mergeCell ref="HK357:HK358"/>
    <mergeCell ref="HN357:HN358"/>
    <mergeCell ref="HO357:HO358"/>
    <mergeCell ref="HR357:HR358"/>
    <mergeCell ref="GU359:GU360"/>
    <mergeCell ref="GX359:GX360"/>
    <mergeCell ref="GY359:GY360"/>
    <mergeCell ref="HB359:HB360"/>
    <mergeCell ref="HC359:HC360"/>
    <mergeCell ref="HF359:HF360"/>
    <mergeCell ref="HG359:HG360"/>
    <mergeCell ref="HJ359:HJ360"/>
    <mergeCell ref="HK359:HK360"/>
    <mergeCell ref="HN359:HN360"/>
    <mergeCell ref="HO359:HO360"/>
    <mergeCell ref="HR359:HR360"/>
    <mergeCell ref="GV355:GV356"/>
    <mergeCell ref="GW355:GW356"/>
    <mergeCell ref="GV357:GV358"/>
    <mergeCell ref="GW357:GW358"/>
    <mergeCell ref="GV359:GV360"/>
    <mergeCell ref="GW359:GW360"/>
    <mergeCell ref="GZ355:GZ356"/>
    <mergeCell ref="HA355:HA356"/>
    <mergeCell ref="GZ357:GZ358"/>
    <mergeCell ref="HA357:HA358"/>
    <mergeCell ref="GZ359:GZ360"/>
    <mergeCell ref="HA359:HA360"/>
    <mergeCell ref="HD355:HD356"/>
    <mergeCell ref="HE355:HE356"/>
    <mergeCell ref="HD357:HD358"/>
    <mergeCell ref="HE357:HE358"/>
    <mergeCell ref="HD359:HD360"/>
    <mergeCell ref="HE359:HE360"/>
    <mergeCell ref="HH355:HH356"/>
    <mergeCell ref="HI355:HI356"/>
    <mergeCell ref="HH357:HH358"/>
    <mergeCell ref="HI357:HI358"/>
    <mergeCell ref="HH359:HH360"/>
    <mergeCell ref="HI359:HI360"/>
    <mergeCell ref="HP357:HP358"/>
    <mergeCell ref="HQ357:HQ358"/>
    <mergeCell ref="HP359:HP360"/>
    <mergeCell ref="HQ359:HQ360"/>
    <mergeCell ref="GU361:GU362"/>
    <mergeCell ref="GX361:GX362"/>
    <mergeCell ref="GY361:GY362"/>
    <mergeCell ref="HB361:HB362"/>
    <mergeCell ref="HC361:HC362"/>
    <mergeCell ref="HF361:HF362"/>
    <mergeCell ref="HG361:HG362"/>
    <mergeCell ref="HJ361:HJ362"/>
    <mergeCell ref="HK361:HK362"/>
    <mergeCell ref="HN361:HN362"/>
    <mergeCell ref="HO361:HO362"/>
    <mergeCell ref="HR361:HR362"/>
    <mergeCell ref="GU363:GU364"/>
    <mergeCell ref="GX363:GX364"/>
    <mergeCell ref="GY363:GY364"/>
    <mergeCell ref="HB363:HB364"/>
    <mergeCell ref="HC363:HC364"/>
    <mergeCell ref="HF363:HF364"/>
    <mergeCell ref="HG363:HG364"/>
    <mergeCell ref="HJ363:HJ364"/>
    <mergeCell ref="HK363:HK364"/>
    <mergeCell ref="HN363:HN364"/>
    <mergeCell ref="HO363:HO364"/>
    <mergeCell ref="HR363:HR364"/>
    <mergeCell ref="GU365:GU366"/>
    <mergeCell ref="GX365:GX366"/>
    <mergeCell ref="GY365:GY366"/>
    <mergeCell ref="HB365:HB366"/>
    <mergeCell ref="HC365:HC366"/>
    <mergeCell ref="HF365:HF366"/>
    <mergeCell ref="HG365:HG366"/>
    <mergeCell ref="HJ365:HJ366"/>
    <mergeCell ref="HK365:HK366"/>
    <mergeCell ref="HN365:HN366"/>
    <mergeCell ref="HO365:HO366"/>
    <mergeCell ref="HR365:HR366"/>
    <mergeCell ref="GV361:GV362"/>
    <mergeCell ref="GW361:GW362"/>
    <mergeCell ref="GV363:GV364"/>
    <mergeCell ref="GW363:GW364"/>
    <mergeCell ref="GV365:GV366"/>
    <mergeCell ref="GW365:GW366"/>
    <mergeCell ref="GZ361:GZ362"/>
    <mergeCell ref="HA361:HA362"/>
    <mergeCell ref="GZ363:GZ364"/>
    <mergeCell ref="HA363:HA364"/>
    <mergeCell ref="GZ365:GZ366"/>
    <mergeCell ref="HA365:HA366"/>
    <mergeCell ref="HD361:HD362"/>
    <mergeCell ref="HE361:HE362"/>
    <mergeCell ref="HD363:HD364"/>
    <mergeCell ref="HE363:HE364"/>
    <mergeCell ref="HD365:HD366"/>
    <mergeCell ref="HE365:HE366"/>
    <mergeCell ref="HH361:HH362"/>
    <mergeCell ref="HI361:HI362"/>
    <mergeCell ref="HH363:HH364"/>
    <mergeCell ref="HI363:HI364"/>
    <mergeCell ref="HH365:HH366"/>
    <mergeCell ref="HI365:HI366"/>
    <mergeCell ref="HP361:HP362"/>
    <mergeCell ref="HQ361:HQ362"/>
    <mergeCell ref="HP363:HP364"/>
    <mergeCell ref="HQ363:HQ364"/>
    <mergeCell ref="GU367:GU368"/>
    <mergeCell ref="GX367:GX368"/>
    <mergeCell ref="GY367:GY368"/>
    <mergeCell ref="HB367:HB368"/>
    <mergeCell ref="HC367:HC368"/>
    <mergeCell ref="HF367:HF368"/>
    <mergeCell ref="HG367:HG368"/>
    <mergeCell ref="HJ367:HJ368"/>
    <mergeCell ref="HK367:HK368"/>
    <mergeCell ref="HN367:HN368"/>
    <mergeCell ref="HO367:HO368"/>
    <mergeCell ref="HR367:HR368"/>
    <mergeCell ref="GU369:GU370"/>
    <mergeCell ref="GX369:GX370"/>
    <mergeCell ref="GY369:GY370"/>
    <mergeCell ref="HB369:HB370"/>
    <mergeCell ref="HC369:HC370"/>
    <mergeCell ref="HF369:HF370"/>
    <mergeCell ref="HG369:HG370"/>
    <mergeCell ref="HJ369:HJ370"/>
    <mergeCell ref="HK369:HK370"/>
    <mergeCell ref="HN369:HN370"/>
    <mergeCell ref="HO369:HO370"/>
    <mergeCell ref="HR369:HR370"/>
    <mergeCell ref="GU371:GU372"/>
    <mergeCell ref="GX371:GX372"/>
    <mergeCell ref="GY371:GY372"/>
    <mergeCell ref="HB371:HB372"/>
    <mergeCell ref="HC371:HC372"/>
    <mergeCell ref="HF371:HF372"/>
    <mergeCell ref="HG371:HG372"/>
    <mergeCell ref="HJ371:HJ372"/>
    <mergeCell ref="HK371:HK372"/>
    <mergeCell ref="HN371:HN372"/>
    <mergeCell ref="HO371:HO372"/>
    <mergeCell ref="HR371:HR372"/>
    <mergeCell ref="GV367:GV368"/>
    <mergeCell ref="GW367:GW368"/>
    <mergeCell ref="GV369:GV370"/>
    <mergeCell ref="GW369:GW370"/>
    <mergeCell ref="GV371:GV372"/>
    <mergeCell ref="GW371:GW372"/>
    <mergeCell ref="GZ367:GZ368"/>
    <mergeCell ref="HA367:HA368"/>
    <mergeCell ref="GZ369:GZ370"/>
    <mergeCell ref="HA369:HA370"/>
    <mergeCell ref="GZ371:GZ372"/>
    <mergeCell ref="HA371:HA372"/>
    <mergeCell ref="HD367:HD368"/>
    <mergeCell ref="HE367:HE368"/>
    <mergeCell ref="HD369:HD370"/>
    <mergeCell ref="HE369:HE370"/>
    <mergeCell ref="HD371:HD372"/>
    <mergeCell ref="HE371:HE372"/>
    <mergeCell ref="HH367:HH368"/>
    <mergeCell ref="HI367:HI368"/>
    <mergeCell ref="HH369:HH370"/>
    <mergeCell ref="HI369:HI370"/>
    <mergeCell ref="HH371:HH372"/>
    <mergeCell ref="HI371:HI372"/>
    <mergeCell ref="GU373:GU374"/>
    <mergeCell ref="GX373:GX374"/>
    <mergeCell ref="GY373:GY374"/>
    <mergeCell ref="HB373:HB374"/>
    <mergeCell ref="HC373:HC374"/>
    <mergeCell ref="HF373:HF374"/>
    <mergeCell ref="HG373:HG374"/>
    <mergeCell ref="HJ373:HJ374"/>
    <mergeCell ref="HK373:HK374"/>
    <mergeCell ref="HN373:HN374"/>
    <mergeCell ref="HO373:HO374"/>
    <mergeCell ref="HR373:HR374"/>
    <mergeCell ref="GU375:GU376"/>
    <mergeCell ref="GX375:GX376"/>
    <mergeCell ref="GY375:GY376"/>
    <mergeCell ref="HB375:HB376"/>
    <mergeCell ref="HC375:HC376"/>
    <mergeCell ref="HF375:HF376"/>
    <mergeCell ref="HG375:HG376"/>
    <mergeCell ref="HJ375:HJ376"/>
    <mergeCell ref="HK375:HK376"/>
    <mergeCell ref="HN375:HN376"/>
    <mergeCell ref="HO375:HO376"/>
    <mergeCell ref="HR375:HR376"/>
    <mergeCell ref="GU377:GU378"/>
    <mergeCell ref="GX377:GX378"/>
    <mergeCell ref="GY377:GY378"/>
    <mergeCell ref="HB377:HB378"/>
    <mergeCell ref="HC377:HC378"/>
    <mergeCell ref="HF377:HF378"/>
    <mergeCell ref="HG377:HG378"/>
    <mergeCell ref="HJ377:HJ378"/>
    <mergeCell ref="HK377:HK378"/>
    <mergeCell ref="HN377:HN378"/>
    <mergeCell ref="HO377:HO378"/>
    <mergeCell ref="HR377:HR378"/>
    <mergeCell ref="GV373:GV374"/>
    <mergeCell ref="GW373:GW374"/>
    <mergeCell ref="GV375:GV376"/>
    <mergeCell ref="GW375:GW376"/>
    <mergeCell ref="GV377:GV378"/>
    <mergeCell ref="GW377:GW378"/>
    <mergeCell ref="GZ373:GZ374"/>
    <mergeCell ref="HA373:HA374"/>
    <mergeCell ref="GZ375:GZ376"/>
    <mergeCell ref="HA375:HA376"/>
    <mergeCell ref="GZ377:GZ378"/>
    <mergeCell ref="HA377:HA378"/>
    <mergeCell ref="HD373:HD374"/>
    <mergeCell ref="HE373:HE374"/>
    <mergeCell ref="HD375:HD376"/>
    <mergeCell ref="HE375:HE376"/>
    <mergeCell ref="HD377:HD378"/>
    <mergeCell ref="HE377:HE378"/>
    <mergeCell ref="HH373:HH374"/>
    <mergeCell ref="HI373:HI374"/>
    <mergeCell ref="HH375:HH376"/>
    <mergeCell ref="HI375:HI376"/>
    <mergeCell ref="HH377:HH378"/>
    <mergeCell ref="HI377:HI378"/>
    <mergeCell ref="GU379:GU380"/>
    <mergeCell ref="GX379:GX380"/>
    <mergeCell ref="GY379:GY380"/>
    <mergeCell ref="HB379:HB380"/>
    <mergeCell ref="HC379:HC380"/>
    <mergeCell ref="HF379:HF380"/>
    <mergeCell ref="HG379:HG380"/>
    <mergeCell ref="HJ379:HJ380"/>
    <mergeCell ref="HK379:HK380"/>
    <mergeCell ref="HN379:HN380"/>
    <mergeCell ref="HO379:HO380"/>
    <mergeCell ref="HR379:HR380"/>
    <mergeCell ref="GU381:GU382"/>
    <mergeCell ref="GX381:GX382"/>
    <mergeCell ref="GY381:GY382"/>
    <mergeCell ref="HB381:HB382"/>
    <mergeCell ref="HC381:HC382"/>
    <mergeCell ref="HF381:HF382"/>
    <mergeCell ref="HG381:HG382"/>
    <mergeCell ref="HJ381:HJ382"/>
    <mergeCell ref="HK381:HK382"/>
    <mergeCell ref="HN381:HN382"/>
    <mergeCell ref="HO381:HO382"/>
    <mergeCell ref="HR381:HR382"/>
    <mergeCell ref="GU383:GU384"/>
    <mergeCell ref="GX383:GX384"/>
    <mergeCell ref="GY383:GY384"/>
    <mergeCell ref="HB383:HB384"/>
    <mergeCell ref="HC383:HC384"/>
    <mergeCell ref="HF383:HF384"/>
    <mergeCell ref="HG383:HG384"/>
    <mergeCell ref="HJ383:HJ384"/>
    <mergeCell ref="HK383:HK384"/>
    <mergeCell ref="HN383:HN384"/>
    <mergeCell ref="HO383:HO384"/>
    <mergeCell ref="HR383:HR384"/>
    <mergeCell ref="GV379:GV380"/>
    <mergeCell ref="GW379:GW380"/>
    <mergeCell ref="GV381:GV382"/>
    <mergeCell ref="GW381:GW382"/>
    <mergeCell ref="GV383:GV384"/>
    <mergeCell ref="GW383:GW384"/>
    <mergeCell ref="GZ379:GZ380"/>
    <mergeCell ref="HA379:HA380"/>
    <mergeCell ref="GZ381:GZ382"/>
    <mergeCell ref="HA381:HA382"/>
    <mergeCell ref="GZ383:GZ384"/>
    <mergeCell ref="HA383:HA384"/>
    <mergeCell ref="HD379:HD380"/>
    <mergeCell ref="HE379:HE380"/>
    <mergeCell ref="HD381:HD382"/>
    <mergeCell ref="HE381:HE382"/>
    <mergeCell ref="HD383:HD384"/>
    <mergeCell ref="HE383:HE384"/>
    <mergeCell ref="HH379:HH380"/>
    <mergeCell ref="HI379:HI380"/>
    <mergeCell ref="HH381:HH382"/>
    <mergeCell ref="HI381:HI382"/>
    <mergeCell ref="HH383:HH384"/>
    <mergeCell ref="HI383:HI384"/>
    <mergeCell ref="HL381:HL382"/>
    <mergeCell ref="HM381:HM382"/>
    <mergeCell ref="HL383:HL384"/>
    <mergeCell ref="HM383:HM384"/>
    <mergeCell ref="GU385:GU386"/>
    <mergeCell ref="GX385:GX386"/>
    <mergeCell ref="GY385:GY386"/>
    <mergeCell ref="HB385:HB386"/>
    <mergeCell ref="HC385:HC386"/>
    <mergeCell ref="HF385:HF386"/>
    <mergeCell ref="HG385:HG386"/>
    <mergeCell ref="HJ385:HJ386"/>
    <mergeCell ref="HK385:HK386"/>
    <mergeCell ref="HN385:HN386"/>
    <mergeCell ref="HO385:HO386"/>
    <mergeCell ref="HR385:HR386"/>
    <mergeCell ref="GU387:GU388"/>
    <mergeCell ref="GX387:GX388"/>
    <mergeCell ref="GY387:GY388"/>
    <mergeCell ref="HB387:HB388"/>
    <mergeCell ref="HC387:HC388"/>
    <mergeCell ref="HF387:HF388"/>
    <mergeCell ref="HG387:HG388"/>
    <mergeCell ref="HJ387:HJ388"/>
    <mergeCell ref="HK387:HK388"/>
    <mergeCell ref="HN387:HN388"/>
    <mergeCell ref="HO387:HO388"/>
    <mergeCell ref="HR387:HR388"/>
    <mergeCell ref="GU389:GU390"/>
    <mergeCell ref="GX389:GX390"/>
    <mergeCell ref="GY389:GY390"/>
    <mergeCell ref="HB389:HB390"/>
    <mergeCell ref="HC389:HC390"/>
    <mergeCell ref="HF389:HF390"/>
    <mergeCell ref="HG389:HG390"/>
    <mergeCell ref="HJ389:HJ390"/>
    <mergeCell ref="HK389:HK390"/>
    <mergeCell ref="HN389:HN390"/>
    <mergeCell ref="HO389:HO390"/>
    <mergeCell ref="HR389:HR390"/>
    <mergeCell ref="GV385:GV386"/>
    <mergeCell ref="GW385:GW386"/>
    <mergeCell ref="GV387:GV388"/>
    <mergeCell ref="GW387:GW388"/>
    <mergeCell ref="GV389:GV390"/>
    <mergeCell ref="GW389:GW390"/>
    <mergeCell ref="GZ385:GZ386"/>
    <mergeCell ref="HA385:HA386"/>
    <mergeCell ref="GZ387:GZ388"/>
    <mergeCell ref="HA387:HA388"/>
    <mergeCell ref="GZ389:GZ390"/>
    <mergeCell ref="HA389:HA390"/>
    <mergeCell ref="HD385:HD386"/>
    <mergeCell ref="HE385:HE386"/>
    <mergeCell ref="HD387:HD388"/>
    <mergeCell ref="HE387:HE388"/>
    <mergeCell ref="HD389:HD390"/>
    <mergeCell ref="HE389:HE390"/>
    <mergeCell ref="HH385:HH386"/>
    <mergeCell ref="HI385:HI386"/>
    <mergeCell ref="HH387:HH388"/>
    <mergeCell ref="HI387:HI388"/>
    <mergeCell ref="HH389:HH390"/>
    <mergeCell ref="HI389:HI390"/>
    <mergeCell ref="HL385:HL386"/>
    <mergeCell ref="HM385:HM386"/>
    <mergeCell ref="HL387:HL388"/>
    <mergeCell ref="HM387:HM388"/>
    <mergeCell ref="GU391:GU392"/>
    <mergeCell ref="GX391:GX392"/>
    <mergeCell ref="GY391:GY392"/>
    <mergeCell ref="HB391:HB392"/>
    <mergeCell ref="HC391:HC392"/>
    <mergeCell ref="HF391:HF392"/>
    <mergeCell ref="HG391:HG392"/>
    <mergeCell ref="HJ391:HJ392"/>
    <mergeCell ref="HK391:HK392"/>
    <mergeCell ref="HN391:HN392"/>
    <mergeCell ref="HO391:HO392"/>
    <mergeCell ref="HR391:HR392"/>
    <mergeCell ref="GU393:GU394"/>
    <mergeCell ref="GX393:GX394"/>
    <mergeCell ref="GY393:GY394"/>
    <mergeCell ref="HB393:HB394"/>
    <mergeCell ref="HC393:HC394"/>
    <mergeCell ref="HF393:HF394"/>
    <mergeCell ref="HG393:HG394"/>
    <mergeCell ref="HJ393:HJ394"/>
    <mergeCell ref="HK393:HK394"/>
    <mergeCell ref="HN393:HN394"/>
    <mergeCell ref="HO393:HO394"/>
    <mergeCell ref="HR393:HR394"/>
    <mergeCell ref="GU395:GU396"/>
    <mergeCell ref="GX395:GX396"/>
    <mergeCell ref="GY395:GY396"/>
    <mergeCell ref="HB395:HB396"/>
    <mergeCell ref="HC395:HC396"/>
    <mergeCell ref="HF395:HF396"/>
    <mergeCell ref="HG395:HG396"/>
    <mergeCell ref="HJ395:HJ396"/>
    <mergeCell ref="HK395:HK396"/>
    <mergeCell ref="HN395:HN396"/>
    <mergeCell ref="HO395:HO396"/>
    <mergeCell ref="HR395:HR396"/>
    <mergeCell ref="GV391:GV392"/>
    <mergeCell ref="GW391:GW392"/>
    <mergeCell ref="GV393:GV394"/>
    <mergeCell ref="GW393:GW394"/>
    <mergeCell ref="GV395:GV396"/>
    <mergeCell ref="GW395:GW396"/>
    <mergeCell ref="GZ391:GZ392"/>
    <mergeCell ref="HA391:HA392"/>
    <mergeCell ref="GZ393:GZ394"/>
    <mergeCell ref="HA393:HA394"/>
    <mergeCell ref="GZ395:GZ396"/>
    <mergeCell ref="HA395:HA396"/>
    <mergeCell ref="HD391:HD392"/>
    <mergeCell ref="HE391:HE392"/>
    <mergeCell ref="HD393:HD394"/>
    <mergeCell ref="HE393:HE394"/>
    <mergeCell ref="HD395:HD396"/>
    <mergeCell ref="HE395:HE396"/>
    <mergeCell ref="HH391:HH392"/>
    <mergeCell ref="HI391:HI392"/>
    <mergeCell ref="HH393:HH394"/>
    <mergeCell ref="HI393:HI394"/>
    <mergeCell ref="HH395:HH396"/>
    <mergeCell ref="HI395:HI396"/>
    <mergeCell ref="GU397:GU398"/>
    <mergeCell ref="GX397:GX398"/>
    <mergeCell ref="GY397:GY398"/>
    <mergeCell ref="HB397:HB398"/>
    <mergeCell ref="HC397:HC398"/>
    <mergeCell ref="HF397:HF398"/>
    <mergeCell ref="HG397:HG398"/>
    <mergeCell ref="HJ397:HJ398"/>
    <mergeCell ref="HK397:HK398"/>
    <mergeCell ref="HN397:HN398"/>
    <mergeCell ref="HO397:HO398"/>
    <mergeCell ref="HR397:HR398"/>
    <mergeCell ref="GU399:GU400"/>
    <mergeCell ref="GX399:GX400"/>
    <mergeCell ref="GY399:GY400"/>
    <mergeCell ref="HB399:HB400"/>
    <mergeCell ref="HC399:HC400"/>
    <mergeCell ref="HF399:HF400"/>
    <mergeCell ref="HG399:HG400"/>
    <mergeCell ref="HJ399:HJ400"/>
    <mergeCell ref="HK399:HK400"/>
    <mergeCell ref="HN399:HN400"/>
    <mergeCell ref="HO399:HO400"/>
    <mergeCell ref="HR399:HR400"/>
    <mergeCell ref="GU401:GU402"/>
    <mergeCell ref="GX401:GX402"/>
    <mergeCell ref="GY401:GY402"/>
    <mergeCell ref="HB401:HB402"/>
    <mergeCell ref="HC401:HC402"/>
    <mergeCell ref="HF401:HF402"/>
    <mergeCell ref="HG401:HG402"/>
    <mergeCell ref="HJ401:HJ402"/>
    <mergeCell ref="HK401:HK402"/>
    <mergeCell ref="HN401:HN402"/>
    <mergeCell ref="HO401:HO402"/>
    <mergeCell ref="HR401:HR402"/>
    <mergeCell ref="GV397:GV398"/>
    <mergeCell ref="GW397:GW398"/>
    <mergeCell ref="GV399:GV400"/>
    <mergeCell ref="GW399:GW400"/>
    <mergeCell ref="GV401:GV402"/>
    <mergeCell ref="GW401:GW402"/>
    <mergeCell ref="GZ397:GZ398"/>
    <mergeCell ref="HA397:HA398"/>
    <mergeCell ref="GZ399:GZ400"/>
    <mergeCell ref="HA399:HA400"/>
    <mergeCell ref="GZ401:GZ402"/>
    <mergeCell ref="HA401:HA402"/>
    <mergeCell ref="HD397:HD398"/>
    <mergeCell ref="HE397:HE398"/>
    <mergeCell ref="HD399:HD400"/>
    <mergeCell ref="HE399:HE400"/>
    <mergeCell ref="HD401:HD402"/>
    <mergeCell ref="HE401:HE402"/>
    <mergeCell ref="HH397:HH398"/>
    <mergeCell ref="HI397:HI398"/>
    <mergeCell ref="HH399:HH400"/>
    <mergeCell ref="HI399:HI400"/>
    <mergeCell ref="HH401:HH402"/>
    <mergeCell ref="HI401:HI402"/>
    <mergeCell ref="HP399:HP400"/>
    <mergeCell ref="HQ399:HQ400"/>
    <mergeCell ref="HP401:HP402"/>
    <mergeCell ref="HQ401:HQ402"/>
    <mergeCell ref="GU403:GU404"/>
    <mergeCell ref="GX403:GX404"/>
    <mergeCell ref="GY403:GY404"/>
    <mergeCell ref="HB403:HB404"/>
    <mergeCell ref="HC403:HC404"/>
    <mergeCell ref="HF403:HF404"/>
    <mergeCell ref="HG403:HG404"/>
    <mergeCell ref="HJ403:HJ404"/>
    <mergeCell ref="HK403:HK404"/>
    <mergeCell ref="HN403:HN404"/>
    <mergeCell ref="HO403:HO404"/>
    <mergeCell ref="HR403:HR404"/>
    <mergeCell ref="GU405:GU406"/>
    <mergeCell ref="GX405:GX406"/>
    <mergeCell ref="GY405:GY406"/>
    <mergeCell ref="HB405:HB406"/>
    <mergeCell ref="HC405:HC406"/>
    <mergeCell ref="HF405:HF406"/>
    <mergeCell ref="HG405:HG406"/>
    <mergeCell ref="HJ405:HJ406"/>
    <mergeCell ref="HK405:HK406"/>
    <mergeCell ref="HN405:HN406"/>
    <mergeCell ref="HO405:HO406"/>
    <mergeCell ref="HR405:HR406"/>
    <mergeCell ref="GU407:GU408"/>
    <mergeCell ref="GX407:GX408"/>
    <mergeCell ref="GY407:GY408"/>
    <mergeCell ref="HB407:HB408"/>
    <mergeCell ref="HC407:HC408"/>
    <mergeCell ref="HF407:HF408"/>
    <mergeCell ref="HG407:HG408"/>
    <mergeCell ref="HJ407:HJ408"/>
    <mergeCell ref="HK407:HK408"/>
    <mergeCell ref="HN407:HN408"/>
    <mergeCell ref="HO407:HO408"/>
    <mergeCell ref="HR407:HR408"/>
    <mergeCell ref="GV403:GV404"/>
    <mergeCell ref="GW403:GW404"/>
    <mergeCell ref="GV405:GV406"/>
    <mergeCell ref="GW405:GW406"/>
    <mergeCell ref="GV407:GV408"/>
    <mergeCell ref="GW407:GW408"/>
    <mergeCell ref="GZ403:GZ404"/>
    <mergeCell ref="HA403:HA404"/>
    <mergeCell ref="GZ405:GZ406"/>
    <mergeCell ref="HA405:HA406"/>
    <mergeCell ref="GZ407:GZ408"/>
    <mergeCell ref="HA407:HA408"/>
    <mergeCell ref="HD403:HD404"/>
    <mergeCell ref="HE403:HE404"/>
    <mergeCell ref="HD405:HD406"/>
    <mergeCell ref="HE405:HE406"/>
    <mergeCell ref="HD407:HD408"/>
    <mergeCell ref="HE407:HE408"/>
    <mergeCell ref="HH403:HH404"/>
    <mergeCell ref="HI403:HI404"/>
    <mergeCell ref="HH405:HH406"/>
    <mergeCell ref="HI405:HI406"/>
    <mergeCell ref="HH407:HH408"/>
    <mergeCell ref="HI407:HI408"/>
    <mergeCell ref="HP403:HP404"/>
    <mergeCell ref="HQ403:HQ404"/>
    <mergeCell ref="HP405:HP406"/>
    <mergeCell ref="HQ405:HQ406"/>
    <mergeCell ref="GU409:GU410"/>
    <mergeCell ref="GX409:GX410"/>
    <mergeCell ref="GY409:GY410"/>
    <mergeCell ref="HB409:HB410"/>
    <mergeCell ref="HC409:HC410"/>
    <mergeCell ref="HF409:HF410"/>
    <mergeCell ref="HG409:HG410"/>
    <mergeCell ref="HJ409:HJ410"/>
    <mergeCell ref="HK409:HK410"/>
    <mergeCell ref="HN409:HN410"/>
    <mergeCell ref="HO409:HO410"/>
    <mergeCell ref="HR409:HR410"/>
    <mergeCell ref="GU411:GU412"/>
    <mergeCell ref="GX411:GX412"/>
    <mergeCell ref="GY411:GY412"/>
    <mergeCell ref="HB411:HB412"/>
    <mergeCell ref="HC411:HC412"/>
    <mergeCell ref="HF411:HF412"/>
    <mergeCell ref="HG411:HG412"/>
    <mergeCell ref="HJ411:HJ412"/>
    <mergeCell ref="HK411:HK412"/>
    <mergeCell ref="HN411:HN412"/>
    <mergeCell ref="HO411:HO412"/>
    <mergeCell ref="HR411:HR412"/>
    <mergeCell ref="GU413:GU414"/>
    <mergeCell ref="GX413:GX414"/>
    <mergeCell ref="GY413:GY414"/>
    <mergeCell ref="HB413:HB414"/>
    <mergeCell ref="HC413:HC414"/>
    <mergeCell ref="HF413:HF414"/>
    <mergeCell ref="HG413:HG414"/>
    <mergeCell ref="HJ413:HJ414"/>
    <mergeCell ref="HK413:HK414"/>
    <mergeCell ref="HN413:HN414"/>
    <mergeCell ref="HO413:HO414"/>
    <mergeCell ref="HR413:HR414"/>
    <mergeCell ref="GV409:GV410"/>
    <mergeCell ref="GW409:GW410"/>
    <mergeCell ref="GV411:GV412"/>
    <mergeCell ref="GW411:GW412"/>
    <mergeCell ref="GV413:GV414"/>
    <mergeCell ref="GW413:GW414"/>
    <mergeCell ref="GZ409:GZ410"/>
    <mergeCell ref="HA409:HA410"/>
    <mergeCell ref="GZ411:GZ412"/>
    <mergeCell ref="HA411:HA412"/>
    <mergeCell ref="GZ413:GZ414"/>
    <mergeCell ref="HA413:HA414"/>
    <mergeCell ref="HD409:HD410"/>
    <mergeCell ref="HE409:HE410"/>
    <mergeCell ref="HD411:HD412"/>
    <mergeCell ref="HE411:HE412"/>
    <mergeCell ref="HD413:HD414"/>
    <mergeCell ref="HE413:HE414"/>
    <mergeCell ref="HH409:HH410"/>
    <mergeCell ref="HI409:HI410"/>
    <mergeCell ref="HH411:HH412"/>
    <mergeCell ref="HI411:HI412"/>
    <mergeCell ref="HH413:HH414"/>
    <mergeCell ref="HI413:HI414"/>
    <mergeCell ref="GU415:GU416"/>
    <mergeCell ref="GX415:GX416"/>
    <mergeCell ref="GY415:GY416"/>
    <mergeCell ref="HB415:HB416"/>
    <mergeCell ref="HC415:HC416"/>
    <mergeCell ref="HF415:HF416"/>
    <mergeCell ref="HG415:HG416"/>
    <mergeCell ref="HJ415:HJ416"/>
    <mergeCell ref="HK415:HK416"/>
    <mergeCell ref="HN415:HN416"/>
    <mergeCell ref="HO415:HO416"/>
    <mergeCell ref="HR415:HR416"/>
    <mergeCell ref="GU417:GU418"/>
    <mergeCell ref="GX417:GX418"/>
    <mergeCell ref="GY417:GY418"/>
    <mergeCell ref="HB417:HB418"/>
    <mergeCell ref="HC417:HC418"/>
    <mergeCell ref="HF417:HF418"/>
    <mergeCell ref="HG417:HG418"/>
    <mergeCell ref="HJ417:HJ418"/>
    <mergeCell ref="HK417:HK418"/>
    <mergeCell ref="HN417:HN418"/>
    <mergeCell ref="HO417:HO418"/>
    <mergeCell ref="HR417:HR418"/>
    <mergeCell ref="GU419:GU420"/>
    <mergeCell ref="GX419:GX420"/>
    <mergeCell ref="GY419:GY420"/>
    <mergeCell ref="HB419:HB420"/>
    <mergeCell ref="HC419:HC420"/>
    <mergeCell ref="HF419:HF420"/>
    <mergeCell ref="HG419:HG420"/>
    <mergeCell ref="HJ419:HJ420"/>
    <mergeCell ref="HK419:HK420"/>
    <mergeCell ref="HN419:HN420"/>
    <mergeCell ref="HO419:HO420"/>
    <mergeCell ref="HR419:HR420"/>
    <mergeCell ref="GV415:GV416"/>
    <mergeCell ref="GW415:GW416"/>
    <mergeCell ref="GV417:GV418"/>
    <mergeCell ref="GW417:GW418"/>
    <mergeCell ref="GV419:GV420"/>
    <mergeCell ref="GW419:GW420"/>
    <mergeCell ref="GZ415:GZ416"/>
    <mergeCell ref="HA415:HA416"/>
    <mergeCell ref="GZ417:GZ418"/>
    <mergeCell ref="HA417:HA418"/>
    <mergeCell ref="GZ419:GZ420"/>
    <mergeCell ref="HA419:HA420"/>
    <mergeCell ref="HD415:HD416"/>
    <mergeCell ref="HE415:HE416"/>
    <mergeCell ref="HD417:HD418"/>
    <mergeCell ref="HE417:HE418"/>
    <mergeCell ref="HD419:HD420"/>
    <mergeCell ref="HE419:HE420"/>
    <mergeCell ref="HH415:HH416"/>
    <mergeCell ref="HI415:HI416"/>
    <mergeCell ref="HH417:HH418"/>
    <mergeCell ref="HI417:HI418"/>
    <mergeCell ref="HH419:HH420"/>
    <mergeCell ref="HI419:HI420"/>
    <mergeCell ref="GU421:GU422"/>
    <mergeCell ref="GX421:GX422"/>
    <mergeCell ref="GY421:GY422"/>
    <mergeCell ref="HB421:HB422"/>
    <mergeCell ref="HC421:HC422"/>
    <mergeCell ref="HF421:HF422"/>
    <mergeCell ref="HG421:HG422"/>
    <mergeCell ref="HJ421:HJ422"/>
    <mergeCell ref="HK421:HK422"/>
    <mergeCell ref="HN421:HN422"/>
    <mergeCell ref="HO421:HO422"/>
    <mergeCell ref="HR421:HR422"/>
    <mergeCell ref="GU423:GU424"/>
    <mergeCell ref="GX423:GX424"/>
    <mergeCell ref="GY423:GY424"/>
    <mergeCell ref="HB423:HB424"/>
    <mergeCell ref="HC423:HC424"/>
    <mergeCell ref="HF423:HF424"/>
    <mergeCell ref="HG423:HG424"/>
    <mergeCell ref="HJ423:HJ424"/>
    <mergeCell ref="HK423:HK424"/>
    <mergeCell ref="HN423:HN424"/>
    <mergeCell ref="HO423:HO424"/>
    <mergeCell ref="HR423:HR424"/>
    <mergeCell ref="GU425:GU426"/>
    <mergeCell ref="GX425:GX426"/>
    <mergeCell ref="GY425:GY426"/>
    <mergeCell ref="HB425:HB426"/>
    <mergeCell ref="HC425:HC426"/>
    <mergeCell ref="HF425:HF426"/>
    <mergeCell ref="HG425:HG426"/>
    <mergeCell ref="HJ425:HJ426"/>
    <mergeCell ref="HK425:HK426"/>
    <mergeCell ref="HN425:HN426"/>
    <mergeCell ref="HO425:HO426"/>
    <mergeCell ref="HR425:HR426"/>
    <mergeCell ref="GV421:GV422"/>
    <mergeCell ref="GW421:GW422"/>
    <mergeCell ref="GV423:GV424"/>
    <mergeCell ref="GW423:GW424"/>
    <mergeCell ref="GV425:GV426"/>
    <mergeCell ref="GW425:GW426"/>
    <mergeCell ref="GZ421:GZ422"/>
    <mergeCell ref="HA421:HA422"/>
    <mergeCell ref="GZ423:GZ424"/>
    <mergeCell ref="HA423:HA424"/>
    <mergeCell ref="GZ425:GZ426"/>
    <mergeCell ref="HA425:HA426"/>
    <mergeCell ref="HD421:HD422"/>
    <mergeCell ref="HE421:HE422"/>
    <mergeCell ref="HD423:HD424"/>
    <mergeCell ref="HE423:HE424"/>
    <mergeCell ref="HD425:HD426"/>
    <mergeCell ref="HE425:HE426"/>
    <mergeCell ref="HH421:HH422"/>
    <mergeCell ref="HI421:HI422"/>
    <mergeCell ref="HH423:HH424"/>
    <mergeCell ref="HI423:HI424"/>
    <mergeCell ref="HH425:HH426"/>
    <mergeCell ref="HI425:HI426"/>
    <mergeCell ref="HL423:HL424"/>
    <mergeCell ref="HM423:HM424"/>
    <mergeCell ref="HL425:HL426"/>
    <mergeCell ref="HM425:HM426"/>
    <mergeCell ref="GU427:GU428"/>
    <mergeCell ref="GX427:GX428"/>
    <mergeCell ref="GY427:GY428"/>
    <mergeCell ref="HB427:HB428"/>
    <mergeCell ref="HC427:HC428"/>
    <mergeCell ref="HF427:HF428"/>
    <mergeCell ref="HG427:HG428"/>
    <mergeCell ref="HJ427:HJ428"/>
    <mergeCell ref="HK427:HK428"/>
    <mergeCell ref="HN427:HN428"/>
    <mergeCell ref="HO427:HO428"/>
    <mergeCell ref="HR427:HR428"/>
    <mergeCell ref="GU429:GU430"/>
    <mergeCell ref="GX429:GX430"/>
    <mergeCell ref="GY429:GY430"/>
    <mergeCell ref="HB429:HB430"/>
    <mergeCell ref="HC429:HC430"/>
    <mergeCell ref="HF429:HF430"/>
    <mergeCell ref="HG429:HG430"/>
    <mergeCell ref="HJ429:HJ430"/>
    <mergeCell ref="HK429:HK430"/>
    <mergeCell ref="HN429:HN430"/>
    <mergeCell ref="HO429:HO430"/>
    <mergeCell ref="HR429:HR430"/>
    <mergeCell ref="GU431:GU432"/>
    <mergeCell ref="GX431:GX432"/>
    <mergeCell ref="GY431:GY432"/>
    <mergeCell ref="HB431:HB432"/>
    <mergeCell ref="HC431:HC432"/>
    <mergeCell ref="HF431:HF432"/>
    <mergeCell ref="HG431:HG432"/>
    <mergeCell ref="HJ431:HJ432"/>
    <mergeCell ref="HK431:HK432"/>
    <mergeCell ref="HN431:HN432"/>
    <mergeCell ref="HO431:HO432"/>
    <mergeCell ref="HR431:HR432"/>
    <mergeCell ref="GV427:GV428"/>
    <mergeCell ref="GW427:GW428"/>
    <mergeCell ref="GV429:GV430"/>
    <mergeCell ref="GW429:GW430"/>
    <mergeCell ref="GV431:GV432"/>
    <mergeCell ref="GW431:GW432"/>
    <mergeCell ref="GZ427:GZ428"/>
    <mergeCell ref="HA427:HA428"/>
    <mergeCell ref="GZ429:GZ430"/>
    <mergeCell ref="HA429:HA430"/>
    <mergeCell ref="GZ431:GZ432"/>
    <mergeCell ref="HA431:HA432"/>
    <mergeCell ref="HD427:HD428"/>
    <mergeCell ref="HE427:HE428"/>
    <mergeCell ref="HD429:HD430"/>
    <mergeCell ref="HE429:HE430"/>
    <mergeCell ref="HD431:HD432"/>
    <mergeCell ref="HE431:HE432"/>
    <mergeCell ref="HH427:HH428"/>
    <mergeCell ref="HI427:HI428"/>
    <mergeCell ref="HH429:HH430"/>
    <mergeCell ref="HI429:HI430"/>
    <mergeCell ref="HH431:HH432"/>
    <mergeCell ref="HI431:HI432"/>
    <mergeCell ref="HL427:HL428"/>
    <mergeCell ref="HM427:HM428"/>
    <mergeCell ref="HL429:HL430"/>
    <mergeCell ref="HM429:HM430"/>
    <mergeCell ref="GU433:GU434"/>
    <mergeCell ref="GX433:GX434"/>
    <mergeCell ref="GY433:GY434"/>
    <mergeCell ref="HB433:HB434"/>
    <mergeCell ref="HC433:HC434"/>
    <mergeCell ref="HF433:HF434"/>
    <mergeCell ref="HG433:HG434"/>
    <mergeCell ref="HJ433:HJ434"/>
    <mergeCell ref="HK433:HK434"/>
    <mergeCell ref="HN433:HN434"/>
    <mergeCell ref="HO433:HO434"/>
    <mergeCell ref="HR433:HR434"/>
    <mergeCell ref="GU435:GU436"/>
    <mergeCell ref="GX435:GX436"/>
    <mergeCell ref="GY435:GY436"/>
    <mergeCell ref="HB435:HB436"/>
    <mergeCell ref="HC435:HC436"/>
    <mergeCell ref="HF435:HF436"/>
    <mergeCell ref="HG435:HG436"/>
    <mergeCell ref="HJ435:HJ436"/>
    <mergeCell ref="HK435:HK436"/>
    <mergeCell ref="HN435:HN436"/>
    <mergeCell ref="HO435:HO436"/>
    <mergeCell ref="HR435:HR436"/>
    <mergeCell ref="GU437:GU438"/>
    <mergeCell ref="GX437:GX438"/>
    <mergeCell ref="GY437:GY438"/>
    <mergeCell ref="HB437:HB438"/>
    <mergeCell ref="HC437:HC438"/>
    <mergeCell ref="HF437:HF438"/>
    <mergeCell ref="HG437:HG438"/>
    <mergeCell ref="HJ437:HJ438"/>
    <mergeCell ref="HK437:HK438"/>
    <mergeCell ref="HN437:HN438"/>
    <mergeCell ref="HO437:HO438"/>
    <mergeCell ref="HR437:HR438"/>
    <mergeCell ref="GV433:GV434"/>
    <mergeCell ref="GW433:GW434"/>
    <mergeCell ref="GV435:GV436"/>
    <mergeCell ref="GW435:GW436"/>
    <mergeCell ref="GV437:GV438"/>
    <mergeCell ref="GW437:GW438"/>
    <mergeCell ref="GZ433:GZ434"/>
    <mergeCell ref="HA433:HA434"/>
    <mergeCell ref="GZ435:GZ436"/>
    <mergeCell ref="HA435:HA436"/>
    <mergeCell ref="GZ437:GZ438"/>
    <mergeCell ref="HA437:HA438"/>
    <mergeCell ref="HD433:HD434"/>
    <mergeCell ref="HE433:HE434"/>
    <mergeCell ref="HD435:HD436"/>
    <mergeCell ref="HE435:HE436"/>
    <mergeCell ref="HD437:HD438"/>
    <mergeCell ref="HE437:HE438"/>
    <mergeCell ref="HH433:HH434"/>
    <mergeCell ref="HI433:HI434"/>
    <mergeCell ref="HH435:HH436"/>
    <mergeCell ref="HI435:HI436"/>
    <mergeCell ref="HH437:HH438"/>
    <mergeCell ref="HI437:HI438"/>
    <mergeCell ref="GU439:GU440"/>
    <mergeCell ref="GX439:GX440"/>
    <mergeCell ref="GY439:GY440"/>
    <mergeCell ref="HB439:HB440"/>
    <mergeCell ref="HC439:HC440"/>
    <mergeCell ref="HF439:HF440"/>
    <mergeCell ref="HG439:HG440"/>
    <mergeCell ref="HJ439:HJ440"/>
    <mergeCell ref="HK439:HK440"/>
    <mergeCell ref="HN439:HN440"/>
    <mergeCell ref="HO439:HO440"/>
    <mergeCell ref="HR439:HR440"/>
    <mergeCell ref="GU441:GU442"/>
    <mergeCell ref="GX441:GX442"/>
    <mergeCell ref="GY441:GY442"/>
    <mergeCell ref="HB441:HB442"/>
    <mergeCell ref="HC441:HC442"/>
    <mergeCell ref="HF441:HF442"/>
    <mergeCell ref="HG441:HG442"/>
    <mergeCell ref="HJ441:HJ442"/>
    <mergeCell ref="HK441:HK442"/>
    <mergeCell ref="HN441:HN442"/>
    <mergeCell ref="HO441:HO442"/>
    <mergeCell ref="HR441:HR442"/>
    <mergeCell ref="GU443:GU444"/>
    <mergeCell ref="GX443:GX444"/>
    <mergeCell ref="GY443:GY444"/>
    <mergeCell ref="HB443:HB444"/>
    <mergeCell ref="HC443:HC444"/>
    <mergeCell ref="HF443:HF444"/>
    <mergeCell ref="HG443:HG444"/>
    <mergeCell ref="HJ443:HJ444"/>
    <mergeCell ref="HK443:HK444"/>
    <mergeCell ref="HN443:HN444"/>
    <mergeCell ref="HO443:HO444"/>
    <mergeCell ref="HR443:HR444"/>
    <mergeCell ref="GV439:GV440"/>
    <mergeCell ref="GW439:GW440"/>
    <mergeCell ref="GV441:GV442"/>
    <mergeCell ref="GW441:GW442"/>
    <mergeCell ref="GV443:GV444"/>
    <mergeCell ref="GW443:GW444"/>
    <mergeCell ref="GZ439:GZ440"/>
    <mergeCell ref="HA439:HA440"/>
    <mergeCell ref="GZ441:GZ442"/>
    <mergeCell ref="HA441:HA442"/>
    <mergeCell ref="GZ443:GZ444"/>
    <mergeCell ref="HA443:HA444"/>
    <mergeCell ref="HD439:HD440"/>
    <mergeCell ref="HE439:HE440"/>
    <mergeCell ref="HD441:HD442"/>
    <mergeCell ref="HE441:HE442"/>
    <mergeCell ref="HD443:HD444"/>
    <mergeCell ref="HE443:HE444"/>
    <mergeCell ref="HH439:HH440"/>
    <mergeCell ref="HI439:HI440"/>
    <mergeCell ref="HH441:HH442"/>
    <mergeCell ref="HI441:HI442"/>
    <mergeCell ref="HH443:HH444"/>
    <mergeCell ref="HI443:HI444"/>
    <mergeCell ref="HP441:HP442"/>
    <mergeCell ref="HQ441:HQ442"/>
    <mergeCell ref="HP443:HP444"/>
    <mergeCell ref="HQ443:HQ444"/>
    <mergeCell ref="GU445:GU446"/>
    <mergeCell ref="GX445:GX446"/>
    <mergeCell ref="GY445:GY446"/>
    <mergeCell ref="HB445:HB446"/>
    <mergeCell ref="HC445:HC446"/>
    <mergeCell ref="HF445:HF446"/>
    <mergeCell ref="HG445:HG446"/>
    <mergeCell ref="HJ445:HJ446"/>
    <mergeCell ref="HK445:HK446"/>
    <mergeCell ref="HN445:HN446"/>
    <mergeCell ref="HO445:HO446"/>
    <mergeCell ref="HR445:HR446"/>
    <mergeCell ref="GU447:GU448"/>
    <mergeCell ref="GX447:GX448"/>
    <mergeCell ref="GY447:GY448"/>
    <mergeCell ref="HB447:HB448"/>
    <mergeCell ref="HC447:HC448"/>
    <mergeCell ref="HF447:HF448"/>
    <mergeCell ref="HG447:HG448"/>
    <mergeCell ref="HJ447:HJ448"/>
    <mergeCell ref="HK447:HK448"/>
    <mergeCell ref="HN447:HN448"/>
    <mergeCell ref="HO447:HO448"/>
    <mergeCell ref="HR447:HR448"/>
    <mergeCell ref="GU449:GU450"/>
    <mergeCell ref="GX449:GX450"/>
    <mergeCell ref="GY449:GY450"/>
    <mergeCell ref="HB449:HB450"/>
    <mergeCell ref="HC449:HC450"/>
    <mergeCell ref="HF449:HF450"/>
    <mergeCell ref="HG449:HG450"/>
    <mergeCell ref="HJ449:HJ450"/>
    <mergeCell ref="HK449:HK450"/>
    <mergeCell ref="HN449:HN450"/>
    <mergeCell ref="HO449:HO450"/>
    <mergeCell ref="HR449:HR450"/>
    <mergeCell ref="GV445:GV446"/>
    <mergeCell ref="GW445:GW446"/>
    <mergeCell ref="GV447:GV448"/>
    <mergeCell ref="GW447:GW448"/>
    <mergeCell ref="GV449:GV450"/>
    <mergeCell ref="GW449:GW450"/>
    <mergeCell ref="GZ445:GZ446"/>
    <mergeCell ref="HA445:HA446"/>
    <mergeCell ref="GZ447:GZ448"/>
    <mergeCell ref="HA447:HA448"/>
    <mergeCell ref="GZ449:GZ450"/>
    <mergeCell ref="HA449:HA450"/>
    <mergeCell ref="HD445:HD446"/>
    <mergeCell ref="HE445:HE446"/>
    <mergeCell ref="HD447:HD448"/>
    <mergeCell ref="HE447:HE448"/>
    <mergeCell ref="HD449:HD450"/>
    <mergeCell ref="HE449:HE450"/>
    <mergeCell ref="HH445:HH446"/>
    <mergeCell ref="HI445:HI446"/>
    <mergeCell ref="HH447:HH448"/>
    <mergeCell ref="HI447:HI448"/>
    <mergeCell ref="HH449:HH450"/>
    <mergeCell ref="HI449:HI450"/>
    <mergeCell ref="HP445:HP446"/>
    <mergeCell ref="HQ445:HQ446"/>
    <mergeCell ref="HP447:HP448"/>
    <mergeCell ref="HQ447:HQ448"/>
    <mergeCell ref="GU451:GU452"/>
    <mergeCell ref="GX451:GX452"/>
    <mergeCell ref="GY451:GY452"/>
    <mergeCell ref="HB451:HB452"/>
    <mergeCell ref="HC451:HC452"/>
    <mergeCell ref="HF451:HF452"/>
    <mergeCell ref="HG451:HG452"/>
    <mergeCell ref="HJ451:HJ452"/>
    <mergeCell ref="HK451:HK452"/>
    <mergeCell ref="HN451:HN452"/>
    <mergeCell ref="HO451:HO452"/>
    <mergeCell ref="HR451:HR452"/>
    <mergeCell ref="GU453:GU454"/>
    <mergeCell ref="GX453:GX454"/>
    <mergeCell ref="GY453:GY454"/>
    <mergeCell ref="HB453:HB454"/>
    <mergeCell ref="HC453:HC454"/>
    <mergeCell ref="HF453:HF454"/>
    <mergeCell ref="HG453:HG454"/>
    <mergeCell ref="HJ453:HJ454"/>
    <mergeCell ref="HK453:HK454"/>
    <mergeCell ref="HN453:HN454"/>
    <mergeCell ref="HO453:HO454"/>
    <mergeCell ref="HR453:HR454"/>
    <mergeCell ref="GU455:GU456"/>
    <mergeCell ref="GX455:GX456"/>
    <mergeCell ref="GY455:GY456"/>
    <mergeCell ref="HB455:HB456"/>
    <mergeCell ref="HC455:HC456"/>
    <mergeCell ref="HF455:HF456"/>
    <mergeCell ref="HG455:HG456"/>
    <mergeCell ref="HJ455:HJ456"/>
    <mergeCell ref="HK455:HK456"/>
    <mergeCell ref="HN455:HN456"/>
    <mergeCell ref="HO455:HO456"/>
    <mergeCell ref="HR455:HR456"/>
    <mergeCell ref="GV451:GV452"/>
    <mergeCell ref="GW451:GW452"/>
    <mergeCell ref="GV453:GV454"/>
    <mergeCell ref="GW453:GW454"/>
    <mergeCell ref="GV455:GV456"/>
    <mergeCell ref="GW455:GW456"/>
    <mergeCell ref="GZ451:GZ452"/>
    <mergeCell ref="HA451:HA452"/>
    <mergeCell ref="GZ453:GZ454"/>
    <mergeCell ref="HA453:HA454"/>
    <mergeCell ref="GZ455:GZ456"/>
    <mergeCell ref="HA455:HA456"/>
    <mergeCell ref="HD451:HD452"/>
    <mergeCell ref="HE451:HE452"/>
    <mergeCell ref="HD453:HD454"/>
    <mergeCell ref="HE453:HE454"/>
    <mergeCell ref="HD455:HD456"/>
    <mergeCell ref="HE455:HE456"/>
    <mergeCell ref="HH451:HH452"/>
    <mergeCell ref="HI451:HI452"/>
    <mergeCell ref="HH453:HH454"/>
    <mergeCell ref="HI453:HI454"/>
    <mergeCell ref="HH455:HH456"/>
    <mergeCell ref="HI455:HI456"/>
    <mergeCell ref="GU457:GU458"/>
    <mergeCell ref="GX457:GX458"/>
    <mergeCell ref="GY457:GY458"/>
    <mergeCell ref="HB457:HB458"/>
    <mergeCell ref="HC457:HC458"/>
    <mergeCell ref="HF457:HF458"/>
    <mergeCell ref="HG457:HG458"/>
    <mergeCell ref="HJ457:HJ458"/>
    <mergeCell ref="HK457:HK458"/>
    <mergeCell ref="HN457:HN458"/>
    <mergeCell ref="HO457:HO458"/>
    <mergeCell ref="HR457:HR458"/>
    <mergeCell ref="GU459:GU460"/>
    <mergeCell ref="GX459:GX460"/>
    <mergeCell ref="GY459:GY460"/>
    <mergeCell ref="HB459:HB460"/>
    <mergeCell ref="HC459:HC460"/>
    <mergeCell ref="HF459:HF460"/>
    <mergeCell ref="HG459:HG460"/>
    <mergeCell ref="HJ459:HJ460"/>
    <mergeCell ref="HK459:HK460"/>
    <mergeCell ref="HN459:HN460"/>
    <mergeCell ref="HO459:HO460"/>
    <mergeCell ref="HR459:HR460"/>
    <mergeCell ref="GU461:GU462"/>
    <mergeCell ref="GX461:GX462"/>
    <mergeCell ref="GY461:GY462"/>
    <mergeCell ref="HB461:HB462"/>
    <mergeCell ref="HC461:HC462"/>
    <mergeCell ref="HF461:HF462"/>
    <mergeCell ref="HG461:HG462"/>
    <mergeCell ref="HJ461:HJ462"/>
    <mergeCell ref="HK461:HK462"/>
    <mergeCell ref="HN461:HN462"/>
    <mergeCell ref="HO461:HO462"/>
    <mergeCell ref="HR461:HR462"/>
    <mergeCell ref="GV457:GV458"/>
    <mergeCell ref="GW457:GW458"/>
    <mergeCell ref="GV459:GV460"/>
    <mergeCell ref="GW459:GW460"/>
    <mergeCell ref="GV461:GV462"/>
    <mergeCell ref="GW461:GW462"/>
    <mergeCell ref="GZ457:GZ458"/>
    <mergeCell ref="HA457:HA458"/>
    <mergeCell ref="GZ459:GZ460"/>
    <mergeCell ref="HA459:HA460"/>
    <mergeCell ref="GZ461:GZ462"/>
    <mergeCell ref="HA461:HA462"/>
    <mergeCell ref="HD457:HD458"/>
    <mergeCell ref="HE457:HE458"/>
    <mergeCell ref="HD459:HD460"/>
    <mergeCell ref="HE459:HE460"/>
    <mergeCell ref="HD461:HD462"/>
    <mergeCell ref="HE461:HE462"/>
    <mergeCell ref="HH457:HH458"/>
    <mergeCell ref="HI457:HI458"/>
    <mergeCell ref="HH459:HH460"/>
    <mergeCell ref="HI459:HI460"/>
    <mergeCell ref="HH461:HH462"/>
    <mergeCell ref="HI461:HI462"/>
    <mergeCell ref="GU463:GU464"/>
    <mergeCell ref="GX463:GX464"/>
    <mergeCell ref="GY463:GY464"/>
    <mergeCell ref="HB463:HB464"/>
    <mergeCell ref="HC463:HC464"/>
    <mergeCell ref="HF463:HF464"/>
    <mergeCell ref="HG463:HG464"/>
    <mergeCell ref="HJ463:HJ464"/>
    <mergeCell ref="HK463:HK464"/>
    <mergeCell ref="HN463:HN464"/>
    <mergeCell ref="HO463:HO464"/>
    <mergeCell ref="HR463:HR464"/>
    <mergeCell ref="GU465:GU466"/>
    <mergeCell ref="GX465:GX466"/>
    <mergeCell ref="GY465:GY466"/>
    <mergeCell ref="HB465:HB466"/>
    <mergeCell ref="HC465:HC466"/>
    <mergeCell ref="HF465:HF466"/>
    <mergeCell ref="HG465:HG466"/>
    <mergeCell ref="HJ465:HJ466"/>
    <mergeCell ref="HK465:HK466"/>
    <mergeCell ref="HN465:HN466"/>
    <mergeCell ref="HO465:HO466"/>
    <mergeCell ref="HR465:HR466"/>
    <mergeCell ref="GU467:GU468"/>
    <mergeCell ref="GX467:GX468"/>
    <mergeCell ref="GY467:GY468"/>
    <mergeCell ref="HB467:HB468"/>
    <mergeCell ref="HC467:HC468"/>
    <mergeCell ref="HF467:HF468"/>
    <mergeCell ref="HG467:HG468"/>
    <mergeCell ref="HJ467:HJ468"/>
    <mergeCell ref="HK467:HK468"/>
    <mergeCell ref="HN467:HN468"/>
    <mergeCell ref="HO467:HO468"/>
    <mergeCell ref="HR467:HR468"/>
    <mergeCell ref="GV463:GV464"/>
    <mergeCell ref="GW463:GW464"/>
    <mergeCell ref="GV465:GV466"/>
    <mergeCell ref="GW465:GW466"/>
    <mergeCell ref="GV467:GV468"/>
    <mergeCell ref="GW467:GW468"/>
    <mergeCell ref="GZ463:GZ464"/>
    <mergeCell ref="HA463:HA464"/>
    <mergeCell ref="GZ465:GZ466"/>
    <mergeCell ref="HA465:HA466"/>
    <mergeCell ref="GZ467:GZ468"/>
    <mergeCell ref="HA467:HA468"/>
    <mergeCell ref="HD463:HD464"/>
    <mergeCell ref="HE463:HE464"/>
    <mergeCell ref="HD465:HD466"/>
    <mergeCell ref="HE465:HE466"/>
    <mergeCell ref="HD467:HD468"/>
    <mergeCell ref="HE467:HE468"/>
    <mergeCell ref="HH463:HH464"/>
    <mergeCell ref="HI463:HI464"/>
    <mergeCell ref="HH465:HH466"/>
    <mergeCell ref="HI465:HI466"/>
    <mergeCell ref="HH467:HH468"/>
    <mergeCell ref="HI467:HI468"/>
    <mergeCell ref="HL465:HL466"/>
    <mergeCell ref="HM465:HM466"/>
    <mergeCell ref="HL467:HL468"/>
    <mergeCell ref="HM467:HM468"/>
    <mergeCell ref="GU469:GU470"/>
    <mergeCell ref="GX469:GX470"/>
    <mergeCell ref="GY469:GY470"/>
    <mergeCell ref="HB469:HB470"/>
    <mergeCell ref="HC469:HC470"/>
    <mergeCell ref="HF469:HF470"/>
    <mergeCell ref="HG469:HG470"/>
    <mergeCell ref="HJ469:HJ470"/>
    <mergeCell ref="HK469:HK470"/>
    <mergeCell ref="HN469:HN470"/>
    <mergeCell ref="HO469:HO470"/>
    <mergeCell ref="HR469:HR470"/>
    <mergeCell ref="GU471:GU472"/>
    <mergeCell ref="GX471:GX472"/>
    <mergeCell ref="GY471:GY472"/>
    <mergeCell ref="HB471:HB472"/>
    <mergeCell ref="HC471:HC472"/>
    <mergeCell ref="HF471:HF472"/>
    <mergeCell ref="HG471:HG472"/>
    <mergeCell ref="HJ471:HJ472"/>
    <mergeCell ref="HK471:HK472"/>
    <mergeCell ref="HN471:HN472"/>
    <mergeCell ref="HO471:HO472"/>
    <mergeCell ref="HR471:HR472"/>
    <mergeCell ref="GU473:GU474"/>
    <mergeCell ref="GX473:GX474"/>
    <mergeCell ref="GY473:GY474"/>
    <mergeCell ref="HB473:HB474"/>
    <mergeCell ref="HC473:HC474"/>
    <mergeCell ref="HF473:HF474"/>
    <mergeCell ref="HG473:HG474"/>
    <mergeCell ref="HJ473:HJ474"/>
    <mergeCell ref="HK473:HK474"/>
    <mergeCell ref="HN473:HN474"/>
    <mergeCell ref="HO473:HO474"/>
    <mergeCell ref="HR473:HR474"/>
    <mergeCell ref="GV469:GV470"/>
    <mergeCell ref="GW469:GW470"/>
    <mergeCell ref="GV471:GV472"/>
    <mergeCell ref="GW471:GW472"/>
    <mergeCell ref="GV473:GV474"/>
    <mergeCell ref="GW473:GW474"/>
    <mergeCell ref="GZ469:GZ470"/>
    <mergeCell ref="HA469:HA470"/>
    <mergeCell ref="GZ471:GZ472"/>
    <mergeCell ref="HA471:HA472"/>
    <mergeCell ref="GZ473:GZ474"/>
    <mergeCell ref="HA473:HA474"/>
    <mergeCell ref="HD469:HD470"/>
    <mergeCell ref="HE469:HE470"/>
    <mergeCell ref="HD471:HD472"/>
    <mergeCell ref="HE471:HE472"/>
    <mergeCell ref="HD473:HD474"/>
    <mergeCell ref="HE473:HE474"/>
    <mergeCell ref="HH469:HH470"/>
    <mergeCell ref="HI469:HI470"/>
    <mergeCell ref="HH471:HH472"/>
    <mergeCell ref="HI471:HI472"/>
    <mergeCell ref="HH473:HH474"/>
    <mergeCell ref="HI473:HI474"/>
    <mergeCell ref="HL469:HL470"/>
    <mergeCell ref="HM469:HM470"/>
    <mergeCell ref="HL471:HL472"/>
    <mergeCell ref="HM471:HM472"/>
    <mergeCell ref="GU475:GU476"/>
    <mergeCell ref="GX475:GX476"/>
    <mergeCell ref="GY475:GY476"/>
    <mergeCell ref="HB475:HB476"/>
    <mergeCell ref="HC475:HC476"/>
    <mergeCell ref="HF475:HF476"/>
    <mergeCell ref="HG475:HG476"/>
    <mergeCell ref="HJ475:HJ476"/>
    <mergeCell ref="HK475:HK476"/>
    <mergeCell ref="HN475:HN476"/>
    <mergeCell ref="HO475:HO476"/>
    <mergeCell ref="HR475:HR476"/>
    <mergeCell ref="GU477:GU478"/>
    <mergeCell ref="GX477:GX478"/>
    <mergeCell ref="GY477:GY478"/>
    <mergeCell ref="HB477:HB478"/>
    <mergeCell ref="HC477:HC478"/>
    <mergeCell ref="HF477:HF478"/>
    <mergeCell ref="HG477:HG478"/>
    <mergeCell ref="HJ477:HJ478"/>
    <mergeCell ref="HK477:HK478"/>
    <mergeCell ref="HN477:HN478"/>
    <mergeCell ref="HO477:HO478"/>
    <mergeCell ref="HR477:HR478"/>
    <mergeCell ref="GU479:GU480"/>
    <mergeCell ref="GX479:GX480"/>
    <mergeCell ref="GY479:GY480"/>
    <mergeCell ref="HB479:HB480"/>
    <mergeCell ref="HC479:HC480"/>
    <mergeCell ref="HF479:HF480"/>
    <mergeCell ref="HG479:HG480"/>
    <mergeCell ref="HJ479:HJ480"/>
    <mergeCell ref="HK479:HK480"/>
    <mergeCell ref="HN479:HN480"/>
    <mergeCell ref="HO479:HO480"/>
    <mergeCell ref="HR479:HR480"/>
    <mergeCell ref="GV475:GV476"/>
    <mergeCell ref="GW475:GW476"/>
    <mergeCell ref="GV477:GV478"/>
    <mergeCell ref="GW477:GW478"/>
    <mergeCell ref="GV479:GV480"/>
    <mergeCell ref="GW479:GW480"/>
    <mergeCell ref="GZ475:GZ476"/>
    <mergeCell ref="HA475:HA476"/>
    <mergeCell ref="GZ477:GZ478"/>
    <mergeCell ref="HA477:HA478"/>
    <mergeCell ref="GZ479:GZ480"/>
    <mergeCell ref="HA479:HA480"/>
    <mergeCell ref="HD475:HD476"/>
    <mergeCell ref="HE475:HE476"/>
    <mergeCell ref="HD477:HD478"/>
    <mergeCell ref="HE477:HE478"/>
    <mergeCell ref="HD479:HD480"/>
    <mergeCell ref="HE479:HE480"/>
    <mergeCell ref="HH475:HH476"/>
    <mergeCell ref="HI475:HI476"/>
    <mergeCell ref="HH477:HH478"/>
    <mergeCell ref="HI477:HI478"/>
    <mergeCell ref="HH479:HH480"/>
    <mergeCell ref="HI479:HI480"/>
    <mergeCell ref="GU481:GU482"/>
    <mergeCell ref="GX481:GX482"/>
    <mergeCell ref="GY481:GY482"/>
    <mergeCell ref="HB481:HB482"/>
    <mergeCell ref="HC481:HC482"/>
    <mergeCell ref="HF481:HF482"/>
    <mergeCell ref="HG481:HG482"/>
    <mergeCell ref="HJ481:HJ482"/>
    <mergeCell ref="HK481:HK482"/>
    <mergeCell ref="HN481:HN482"/>
    <mergeCell ref="HO481:HO482"/>
    <mergeCell ref="HR481:HR482"/>
    <mergeCell ref="GU483:GU484"/>
    <mergeCell ref="GX483:GX484"/>
    <mergeCell ref="GY483:GY484"/>
    <mergeCell ref="HB483:HB484"/>
    <mergeCell ref="HC483:HC484"/>
    <mergeCell ref="HF483:HF484"/>
    <mergeCell ref="HG483:HG484"/>
    <mergeCell ref="HJ483:HJ484"/>
    <mergeCell ref="HK483:HK484"/>
    <mergeCell ref="HN483:HN484"/>
    <mergeCell ref="HO483:HO484"/>
    <mergeCell ref="HR483:HR484"/>
    <mergeCell ref="GU485:GU486"/>
    <mergeCell ref="GX485:GX486"/>
    <mergeCell ref="GY485:GY486"/>
    <mergeCell ref="HB485:HB486"/>
    <mergeCell ref="HC485:HC486"/>
    <mergeCell ref="HF485:HF486"/>
    <mergeCell ref="HG485:HG486"/>
    <mergeCell ref="HJ485:HJ486"/>
    <mergeCell ref="HK485:HK486"/>
    <mergeCell ref="HN485:HN486"/>
    <mergeCell ref="HO485:HO486"/>
    <mergeCell ref="HR485:HR486"/>
    <mergeCell ref="GV481:GV482"/>
    <mergeCell ref="GW481:GW482"/>
    <mergeCell ref="GV483:GV484"/>
    <mergeCell ref="GW483:GW484"/>
    <mergeCell ref="GV485:GV486"/>
    <mergeCell ref="GW485:GW486"/>
    <mergeCell ref="GZ481:GZ482"/>
    <mergeCell ref="HA481:HA482"/>
    <mergeCell ref="GZ483:GZ484"/>
    <mergeCell ref="HA483:HA484"/>
    <mergeCell ref="GZ485:GZ486"/>
    <mergeCell ref="HA485:HA486"/>
    <mergeCell ref="HD481:HD482"/>
    <mergeCell ref="HE481:HE482"/>
    <mergeCell ref="HD483:HD484"/>
    <mergeCell ref="HE483:HE484"/>
    <mergeCell ref="HD485:HD486"/>
    <mergeCell ref="HE485:HE486"/>
    <mergeCell ref="HH481:HH482"/>
    <mergeCell ref="HI481:HI482"/>
    <mergeCell ref="HH483:HH484"/>
    <mergeCell ref="HI483:HI484"/>
    <mergeCell ref="HH485:HH486"/>
    <mergeCell ref="HI485:HI486"/>
    <mergeCell ref="HP483:HP484"/>
    <mergeCell ref="HQ483:HQ484"/>
    <mergeCell ref="HP485:HP486"/>
    <mergeCell ref="HQ485:HQ486"/>
    <mergeCell ref="GU487:GU488"/>
    <mergeCell ref="GX487:GX488"/>
    <mergeCell ref="GY487:GY488"/>
    <mergeCell ref="HB487:HB488"/>
    <mergeCell ref="HC487:HC488"/>
    <mergeCell ref="HF487:HF488"/>
    <mergeCell ref="HG487:HG488"/>
    <mergeCell ref="HJ487:HJ488"/>
    <mergeCell ref="HK487:HK488"/>
    <mergeCell ref="HN487:HN488"/>
    <mergeCell ref="HO487:HO488"/>
    <mergeCell ref="HR487:HR488"/>
    <mergeCell ref="GU489:GU490"/>
    <mergeCell ref="GX489:GX490"/>
    <mergeCell ref="GY489:GY490"/>
    <mergeCell ref="HB489:HB490"/>
    <mergeCell ref="HC489:HC490"/>
    <mergeCell ref="HF489:HF490"/>
    <mergeCell ref="HG489:HG490"/>
    <mergeCell ref="HJ489:HJ490"/>
    <mergeCell ref="HK489:HK490"/>
    <mergeCell ref="HN489:HN490"/>
    <mergeCell ref="HO489:HO490"/>
    <mergeCell ref="HR489:HR490"/>
    <mergeCell ref="GU491:GU492"/>
    <mergeCell ref="GX491:GX492"/>
    <mergeCell ref="GY491:GY492"/>
    <mergeCell ref="HB491:HB492"/>
    <mergeCell ref="HC491:HC492"/>
    <mergeCell ref="HF491:HF492"/>
    <mergeCell ref="HG491:HG492"/>
    <mergeCell ref="HJ491:HJ492"/>
    <mergeCell ref="HK491:HK492"/>
    <mergeCell ref="HN491:HN492"/>
    <mergeCell ref="HO491:HO492"/>
    <mergeCell ref="HR491:HR492"/>
    <mergeCell ref="GV487:GV488"/>
    <mergeCell ref="GW487:GW488"/>
    <mergeCell ref="GV489:GV490"/>
    <mergeCell ref="GW489:GW490"/>
    <mergeCell ref="GV491:GV492"/>
    <mergeCell ref="GW491:GW492"/>
    <mergeCell ref="GZ487:GZ488"/>
    <mergeCell ref="HA487:HA488"/>
    <mergeCell ref="GZ489:GZ490"/>
    <mergeCell ref="HA489:HA490"/>
    <mergeCell ref="GZ491:GZ492"/>
    <mergeCell ref="HA491:HA492"/>
    <mergeCell ref="HD487:HD488"/>
    <mergeCell ref="HE487:HE488"/>
    <mergeCell ref="HD489:HD490"/>
    <mergeCell ref="HE489:HE490"/>
    <mergeCell ref="HD491:HD492"/>
    <mergeCell ref="HE491:HE492"/>
    <mergeCell ref="HH487:HH488"/>
    <mergeCell ref="HI487:HI488"/>
    <mergeCell ref="HH489:HH490"/>
    <mergeCell ref="HI489:HI490"/>
    <mergeCell ref="HH491:HH492"/>
    <mergeCell ref="HI491:HI492"/>
    <mergeCell ref="HP487:HP488"/>
    <mergeCell ref="HQ487:HQ488"/>
    <mergeCell ref="HP489:HP490"/>
    <mergeCell ref="HQ489:HQ490"/>
    <mergeCell ref="GU493:GU494"/>
    <mergeCell ref="GX493:GX494"/>
    <mergeCell ref="GY493:GY494"/>
    <mergeCell ref="HB493:HB494"/>
    <mergeCell ref="HC493:HC494"/>
    <mergeCell ref="HF493:HF494"/>
    <mergeCell ref="HG493:HG494"/>
    <mergeCell ref="HJ493:HJ494"/>
    <mergeCell ref="HK493:HK494"/>
    <mergeCell ref="HN493:HN494"/>
    <mergeCell ref="HO493:HO494"/>
    <mergeCell ref="HR493:HR494"/>
    <mergeCell ref="GU495:GU496"/>
    <mergeCell ref="GX495:GX496"/>
    <mergeCell ref="GY495:GY496"/>
    <mergeCell ref="HB495:HB496"/>
    <mergeCell ref="HC495:HC496"/>
    <mergeCell ref="HF495:HF496"/>
    <mergeCell ref="HG495:HG496"/>
    <mergeCell ref="HJ495:HJ496"/>
    <mergeCell ref="HK495:HK496"/>
    <mergeCell ref="HN495:HN496"/>
    <mergeCell ref="HO495:HO496"/>
    <mergeCell ref="HR495:HR496"/>
    <mergeCell ref="GU497:GU498"/>
    <mergeCell ref="GX497:GX498"/>
    <mergeCell ref="GY497:GY498"/>
    <mergeCell ref="HB497:HB498"/>
    <mergeCell ref="HC497:HC498"/>
    <mergeCell ref="HF497:HF498"/>
    <mergeCell ref="HG497:HG498"/>
    <mergeCell ref="HJ497:HJ498"/>
    <mergeCell ref="HK497:HK498"/>
    <mergeCell ref="HN497:HN498"/>
    <mergeCell ref="HO497:HO498"/>
    <mergeCell ref="HR497:HR498"/>
    <mergeCell ref="GV493:GV494"/>
    <mergeCell ref="GW493:GW494"/>
    <mergeCell ref="GV495:GV496"/>
    <mergeCell ref="GW495:GW496"/>
    <mergeCell ref="GV497:GV498"/>
    <mergeCell ref="GW497:GW498"/>
    <mergeCell ref="GZ493:GZ494"/>
    <mergeCell ref="HA493:HA494"/>
    <mergeCell ref="GZ495:GZ496"/>
    <mergeCell ref="HA495:HA496"/>
    <mergeCell ref="GZ497:GZ498"/>
    <mergeCell ref="HA497:HA498"/>
    <mergeCell ref="HD493:HD494"/>
    <mergeCell ref="HE493:HE494"/>
    <mergeCell ref="HD495:HD496"/>
    <mergeCell ref="HE495:HE496"/>
    <mergeCell ref="HD497:HD498"/>
    <mergeCell ref="HE497:HE498"/>
    <mergeCell ref="HH493:HH494"/>
    <mergeCell ref="HI493:HI494"/>
    <mergeCell ref="HH495:HH496"/>
    <mergeCell ref="HI495:HI496"/>
    <mergeCell ref="HH497:HH498"/>
    <mergeCell ref="HI497:HI498"/>
    <mergeCell ref="GU499:GU500"/>
    <mergeCell ref="GX499:GX500"/>
    <mergeCell ref="GY499:GY500"/>
    <mergeCell ref="HB499:HB500"/>
    <mergeCell ref="HC499:HC500"/>
    <mergeCell ref="HF499:HF500"/>
    <mergeCell ref="HG499:HG500"/>
    <mergeCell ref="HJ499:HJ500"/>
    <mergeCell ref="HK499:HK500"/>
    <mergeCell ref="HN499:HN500"/>
    <mergeCell ref="HO499:HO500"/>
    <mergeCell ref="HR499:HR500"/>
    <mergeCell ref="GU501:GU502"/>
    <mergeCell ref="GX501:GX502"/>
    <mergeCell ref="GY501:GY502"/>
    <mergeCell ref="HB501:HB502"/>
    <mergeCell ref="HC501:HC502"/>
    <mergeCell ref="HF501:HF502"/>
    <mergeCell ref="HG501:HG502"/>
    <mergeCell ref="HJ501:HJ502"/>
    <mergeCell ref="HK501:HK502"/>
    <mergeCell ref="HN501:HN502"/>
    <mergeCell ref="HO501:HO502"/>
    <mergeCell ref="HR501:HR502"/>
    <mergeCell ref="GU503:GU504"/>
    <mergeCell ref="GX503:GX504"/>
    <mergeCell ref="GY503:GY504"/>
    <mergeCell ref="HB503:HB504"/>
    <mergeCell ref="HC503:HC504"/>
    <mergeCell ref="HF503:HF504"/>
    <mergeCell ref="HG503:HG504"/>
    <mergeCell ref="HJ503:HJ504"/>
    <mergeCell ref="HK503:HK504"/>
    <mergeCell ref="HN503:HN504"/>
    <mergeCell ref="HO503:HO504"/>
    <mergeCell ref="HR503:HR504"/>
    <mergeCell ref="GV499:GV500"/>
    <mergeCell ref="GW499:GW500"/>
    <mergeCell ref="GV501:GV502"/>
    <mergeCell ref="GW501:GW502"/>
    <mergeCell ref="GV503:GV504"/>
    <mergeCell ref="GW503:GW504"/>
    <mergeCell ref="GZ499:GZ500"/>
    <mergeCell ref="HA499:HA500"/>
    <mergeCell ref="GZ501:GZ502"/>
    <mergeCell ref="HA501:HA502"/>
    <mergeCell ref="GZ503:GZ504"/>
    <mergeCell ref="HA503:HA504"/>
    <mergeCell ref="HD499:HD500"/>
    <mergeCell ref="HE499:HE500"/>
    <mergeCell ref="HD501:HD502"/>
    <mergeCell ref="HE501:HE502"/>
    <mergeCell ref="HD503:HD504"/>
    <mergeCell ref="HE503:HE504"/>
    <mergeCell ref="HH499:HH500"/>
    <mergeCell ref="HI499:HI500"/>
    <mergeCell ref="HH501:HH502"/>
    <mergeCell ref="HI501:HI502"/>
    <mergeCell ref="HH503:HH504"/>
    <mergeCell ref="HI503:HI504"/>
    <mergeCell ref="GU505:GU506"/>
    <mergeCell ref="GX505:GX506"/>
    <mergeCell ref="GY505:GY506"/>
    <mergeCell ref="HB505:HB506"/>
    <mergeCell ref="HC505:HC506"/>
    <mergeCell ref="HF505:HF506"/>
    <mergeCell ref="HG505:HG506"/>
    <mergeCell ref="HJ505:HJ506"/>
    <mergeCell ref="HK505:HK506"/>
    <mergeCell ref="HN505:HN506"/>
    <mergeCell ref="HO505:HO506"/>
    <mergeCell ref="HR505:HR506"/>
    <mergeCell ref="GU507:GU508"/>
    <mergeCell ref="GX507:GX508"/>
    <mergeCell ref="GY507:GY508"/>
    <mergeCell ref="HB507:HB508"/>
    <mergeCell ref="HC507:HC508"/>
    <mergeCell ref="HF507:HF508"/>
    <mergeCell ref="HG507:HG508"/>
    <mergeCell ref="HJ507:HJ508"/>
    <mergeCell ref="HK507:HK508"/>
    <mergeCell ref="HN507:HN508"/>
    <mergeCell ref="HO507:HO508"/>
    <mergeCell ref="HR507:HR508"/>
    <mergeCell ref="GU509:GU510"/>
    <mergeCell ref="GX509:GX510"/>
    <mergeCell ref="GY509:GY510"/>
    <mergeCell ref="HB509:HB510"/>
    <mergeCell ref="HC509:HC510"/>
    <mergeCell ref="HF509:HF510"/>
    <mergeCell ref="HG509:HG510"/>
    <mergeCell ref="HJ509:HJ510"/>
    <mergeCell ref="HK509:HK510"/>
    <mergeCell ref="HN509:HN510"/>
    <mergeCell ref="HO509:HO510"/>
    <mergeCell ref="HR509:HR510"/>
    <mergeCell ref="GV505:GV506"/>
    <mergeCell ref="GW505:GW506"/>
    <mergeCell ref="GV507:GV508"/>
    <mergeCell ref="GW507:GW508"/>
    <mergeCell ref="GV509:GV510"/>
    <mergeCell ref="GW509:GW510"/>
    <mergeCell ref="GZ505:GZ506"/>
    <mergeCell ref="HA505:HA506"/>
    <mergeCell ref="GZ507:GZ508"/>
    <mergeCell ref="HA507:HA508"/>
    <mergeCell ref="GZ509:GZ510"/>
    <mergeCell ref="HA509:HA510"/>
    <mergeCell ref="HD505:HD506"/>
    <mergeCell ref="HE505:HE506"/>
    <mergeCell ref="HD507:HD508"/>
    <mergeCell ref="HE507:HE508"/>
    <mergeCell ref="HD509:HD510"/>
    <mergeCell ref="HE509:HE510"/>
    <mergeCell ref="HH505:HH506"/>
    <mergeCell ref="HI505:HI506"/>
    <mergeCell ref="HH507:HH508"/>
    <mergeCell ref="HI507:HI508"/>
    <mergeCell ref="HH509:HH510"/>
    <mergeCell ref="HI509:HI510"/>
    <mergeCell ref="HL507:HL508"/>
    <mergeCell ref="HM507:HM508"/>
    <mergeCell ref="HL509:HL510"/>
    <mergeCell ref="HM509:HM510"/>
    <mergeCell ref="GU511:GU512"/>
    <mergeCell ref="GX511:GX512"/>
    <mergeCell ref="GY511:GY512"/>
    <mergeCell ref="HB511:HB512"/>
    <mergeCell ref="HC511:HC512"/>
    <mergeCell ref="HF511:HF512"/>
    <mergeCell ref="HG511:HG512"/>
    <mergeCell ref="HJ511:HJ512"/>
    <mergeCell ref="HK511:HK512"/>
    <mergeCell ref="HN511:HN512"/>
    <mergeCell ref="HO511:HO512"/>
    <mergeCell ref="HR511:HR512"/>
    <mergeCell ref="GU513:GU514"/>
    <mergeCell ref="GX513:GX514"/>
    <mergeCell ref="GY513:GY514"/>
    <mergeCell ref="HB513:HB514"/>
    <mergeCell ref="HC513:HC514"/>
    <mergeCell ref="HF513:HF514"/>
    <mergeCell ref="HG513:HG514"/>
    <mergeCell ref="HJ513:HJ514"/>
    <mergeCell ref="HK513:HK514"/>
    <mergeCell ref="HN513:HN514"/>
    <mergeCell ref="HO513:HO514"/>
    <mergeCell ref="HR513:HR514"/>
    <mergeCell ref="GU515:GU516"/>
    <mergeCell ref="GX515:GX516"/>
    <mergeCell ref="GY515:GY516"/>
    <mergeCell ref="HB515:HB516"/>
    <mergeCell ref="HC515:HC516"/>
    <mergeCell ref="HF515:HF516"/>
    <mergeCell ref="HG515:HG516"/>
    <mergeCell ref="HJ515:HJ516"/>
    <mergeCell ref="HK515:HK516"/>
    <mergeCell ref="HN515:HN516"/>
    <mergeCell ref="HO515:HO516"/>
    <mergeCell ref="HR515:HR516"/>
    <mergeCell ref="GV511:GV512"/>
    <mergeCell ref="GW511:GW512"/>
    <mergeCell ref="GV513:GV514"/>
    <mergeCell ref="GW513:GW514"/>
    <mergeCell ref="GV515:GV516"/>
    <mergeCell ref="GW515:GW516"/>
    <mergeCell ref="GZ511:GZ512"/>
    <mergeCell ref="HA511:HA512"/>
    <mergeCell ref="GZ513:GZ514"/>
    <mergeCell ref="HA513:HA514"/>
    <mergeCell ref="GZ515:GZ516"/>
    <mergeCell ref="HA515:HA516"/>
    <mergeCell ref="HD511:HD512"/>
    <mergeCell ref="HE511:HE512"/>
    <mergeCell ref="HD513:HD514"/>
    <mergeCell ref="HE513:HE514"/>
    <mergeCell ref="HD515:HD516"/>
    <mergeCell ref="HE515:HE516"/>
    <mergeCell ref="HH511:HH512"/>
    <mergeCell ref="HI511:HI512"/>
    <mergeCell ref="HH513:HH514"/>
    <mergeCell ref="HI513:HI514"/>
    <mergeCell ref="HH515:HH516"/>
    <mergeCell ref="HI515:HI516"/>
    <mergeCell ref="HL511:HL512"/>
    <mergeCell ref="HM511:HM512"/>
    <mergeCell ref="HL513:HL514"/>
    <mergeCell ref="HM513:HM514"/>
    <mergeCell ref="GU517:GU518"/>
    <mergeCell ref="GX517:GX518"/>
    <mergeCell ref="GY517:GY518"/>
    <mergeCell ref="HB517:HB518"/>
    <mergeCell ref="HC517:HC518"/>
    <mergeCell ref="HF517:HF518"/>
    <mergeCell ref="HG517:HG518"/>
    <mergeCell ref="HJ517:HJ518"/>
    <mergeCell ref="HK517:HK518"/>
    <mergeCell ref="HN517:HN518"/>
    <mergeCell ref="HO517:HO518"/>
    <mergeCell ref="HR517:HR518"/>
    <mergeCell ref="GU519:GU520"/>
    <mergeCell ref="GX519:GX520"/>
    <mergeCell ref="GY519:GY520"/>
    <mergeCell ref="HB519:HB520"/>
    <mergeCell ref="HC519:HC520"/>
    <mergeCell ref="HF519:HF520"/>
    <mergeCell ref="HG519:HG520"/>
    <mergeCell ref="HJ519:HJ520"/>
    <mergeCell ref="HK519:HK520"/>
    <mergeCell ref="HN519:HN520"/>
    <mergeCell ref="HO519:HO520"/>
    <mergeCell ref="HR519:HR520"/>
    <mergeCell ref="GU521:GU522"/>
    <mergeCell ref="GX521:GX522"/>
    <mergeCell ref="GY521:GY522"/>
    <mergeCell ref="HB521:HB522"/>
    <mergeCell ref="HC521:HC522"/>
    <mergeCell ref="HF521:HF522"/>
    <mergeCell ref="HG521:HG522"/>
    <mergeCell ref="HJ521:HJ522"/>
    <mergeCell ref="HK521:HK522"/>
    <mergeCell ref="HN521:HN522"/>
    <mergeCell ref="HO521:HO522"/>
    <mergeCell ref="HR521:HR522"/>
    <mergeCell ref="GV517:GV518"/>
    <mergeCell ref="GW517:GW518"/>
    <mergeCell ref="GV519:GV520"/>
    <mergeCell ref="GW519:GW520"/>
    <mergeCell ref="GV521:GV522"/>
    <mergeCell ref="GW521:GW522"/>
    <mergeCell ref="GZ517:GZ518"/>
    <mergeCell ref="HA517:HA518"/>
    <mergeCell ref="GZ519:GZ520"/>
    <mergeCell ref="HA519:HA520"/>
    <mergeCell ref="GZ521:GZ522"/>
    <mergeCell ref="HA521:HA522"/>
    <mergeCell ref="HD517:HD518"/>
    <mergeCell ref="HE517:HE518"/>
    <mergeCell ref="HD519:HD520"/>
    <mergeCell ref="HE519:HE520"/>
    <mergeCell ref="HD521:HD522"/>
    <mergeCell ref="HE521:HE522"/>
    <mergeCell ref="HH517:HH518"/>
    <mergeCell ref="HI517:HI518"/>
    <mergeCell ref="HH519:HH520"/>
    <mergeCell ref="HI519:HI520"/>
    <mergeCell ref="HH521:HH522"/>
    <mergeCell ref="HI521:HI522"/>
    <mergeCell ref="GU523:GU524"/>
    <mergeCell ref="GX523:GX524"/>
    <mergeCell ref="GY523:GY524"/>
    <mergeCell ref="HB523:HB524"/>
    <mergeCell ref="HC523:HC524"/>
    <mergeCell ref="HF523:HF524"/>
    <mergeCell ref="HG523:HG524"/>
    <mergeCell ref="HJ523:HJ524"/>
    <mergeCell ref="HK523:HK524"/>
    <mergeCell ref="HN523:HN524"/>
    <mergeCell ref="HO523:HO524"/>
    <mergeCell ref="HR523:HR524"/>
    <mergeCell ref="GU525:GU526"/>
    <mergeCell ref="GX525:GX526"/>
    <mergeCell ref="GY525:GY526"/>
    <mergeCell ref="HB525:HB526"/>
    <mergeCell ref="HC525:HC526"/>
    <mergeCell ref="HF525:HF526"/>
    <mergeCell ref="HG525:HG526"/>
    <mergeCell ref="HJ525:HJ526"/>
    <mergeCell ref="HK525:HK526"/>
    <mergeCell ref="HN525:HN526"/>
    <mergeCell ref="HO525:HO526"/>
    <mergeCell ref="HR525:HR526"/>
    <mergeCell ref="GU527:GU528"/>
    <mergeCell ref="GX527:GX528"/>
    <mergeCell ref="GY527:GY528"/>
    <mergeCell ref="HB527:HB528"/>
    <mergeCell ref="HC527:HC528"/>
    <mergeCell ref="HF527:HF528"/>
    <mergeCell ref="HG527:HG528"/>
    <mergeCell ref="HJ527:HJ528"/>
    <mergeCell ref="HK527:HK528"/>
    <mergeCell ref="HN527:HN528"/>
    <mergeCell ref="HO527:HO528"/>
    <mergeCell ref="HR527:HR528"/>
    <mergeCell ref="GV523:GV524"/>
    <mergeCell ref="GW523:GW524"/>
    <mergeCell ref="GV525:GV526"/>
    <mergeCell ref="GW525:GW526"/>
    <mergeCell ref="GV527:GV528"/>
    <mergeCell ref="GW527:GW528"/>
    <mergeCell ref="GZ523:GZ524"/>
    <mergeCell ref="HA523:HA524"/>
    <mergeCell ref="GZ525:GZ526"/>
    <mergeCell ref="HA525:HA526"/>
    <mergeCell ref="GZ527:GZ528"/>
    <mergeCell ref="HA527:HA528"/>
    <mergeCell ref="HD523:HD524"/>
    <mergeCell ref="HE523:HE524"/>
    <mergeCell ref="HD525:HD526"/>
    <mergeCell ref="HE525:HE526"/>
    <mergeCell ref="HD527:HD528"/>
    <mergeCell ref="HE527:HE528"/>
    <mergeCell ref="HH523:HH524"/>
    <mergeCell ref="HI523:HI524"/>
    <mergeCell ref="HH525:HH526"/>
    <mergeCell ref="HI525:HI526"/>
    <mergeCell ref="HH527:HH528"/>
    <mergeCell ref="HI527:HI528"/>
    <mergeCell ref="HP525:HP526"/>
    <mergeCell ref="HQ525:HQ526"/>
    <mergeCell ref="HP527:HP528"/>
    <mergeCell ref="HQ527:HQ528"/>
    <mergeCell ref="GU529:GU530"/>
    <mergeCell ref="GX529:GX530"/>
    <mergeCell ref="GY529:GY530"/>
    <mergeCell ref="HB529:HB530"/>
    <mergeCell ref="HC529:HC530"/>
    <mergeCell ref="HF529:HF530"/>
    <mergeCell ref="HG529:HG530"/>
    <mergeCell ref="HJ529:HJ530"/>
    <mergeCell ref="HK529:HK530"/>
    <mergeCell ref="HN529:HN530"/>
    <mergeCell ref="HO529:HO530"/>
    <mergeCell ref="HR529:HR530"/>
    <mergeCell ref="GU531:GU532"/>
    <mergeCell ref="GX531:GX532"/>
    <mergeCell ref="GY531:GY532"/>
    <mergeCell ref="HB531:HB532"/>
    <mergeCell ref="HC531:HC532"/>
    <mergeCell ref="HF531:HF532"/>
    <mergeCell ref="HG531:HG532"/>
    <mergeCell ref="HJ531:HJ532"/>
    <mergeCell ref="HK531:HK532"/>
    <mergeCell ref="HN531:HN532"/>
    <mergeCell ref="HO531:HO532"/>
    <mergeCell ref="HR531:HR532"/>
    <mergeCell ref="GU533:GU534"/>
    <mergeCell ref="GX533:GX534"/>
    <mergeCell ref="GY533:GY534"/>
    <mergeCell ref="HB533:HB534"/>
    <mergeCell ref="HC533:HC534"/>
    <mergeCell ref="HF533:HF534"/>
    <mergeCell ref="HG533:HG534"/>
    <mergeCell ref="HJ533:HJ534"/>
    <mergeCell ref="HK533:HK534"/>
    <mergeCell ref="HN533:HN534"/>
    <mergeCell ref="HO533:HO534"/>
    <mergeCell ref="HR533:HR534"/>
    <mergeCell ref="GV529:GV530"/>
    <mergeCell ref="GW529:GW530"/>
    <mergeCell ref="GV531:GV532"/>
    <mergeCell ref="GW531:GW532"/>
    <mergeCell ref="GV533:GV534"/>
    <mergeCell ref="GW533:GW534"/>
    <mergeCell ref="GZ529:GZ530"/>
    <mergeCell ref="HA529:HA530"/>
    <mergeCell ref="GZ531:GZ532"/>
    <mergeCell ref="HA531:HA532"/>
    <mergeCell ref="GZ533:GZ534"/>
    <mergeCell ref="HA533:HA534"/>
    <mergeCell ref="HD529:HD530"/>
    <mergeCell ref="HE529:HE530"/>
    <mergeCell ref="HD531:HD532"/>
    <mergeCell ref="HE531:HE532"/>
    <mergeCell ref="HD533:HD534"/>
    <mergeCell ref="HE533:HE534"/>
    <mergeCell ref="HH529:HH530"/>
    <mergeCell ref="HI529:HI530"/>
    <mergeCell ref="HH531:HH532"/>
    <mergeCell ref="HI531:HI532"/>
    <mergeCell ref="HH533:HH534"/>
    <mergeCell ref="HI533:HI534"/>
    <mergeCell ref="HP529:HP530"/>
    <mergeCell ref="HQ529:HQ530"/>
    <mergeCell ref="HP531:HP532"/>
    <mergeCell ref="HQ531:HQ532"/>
    <mergeCell ref="GU535:GU536"/>
    <mergeCell ref="GX535:GX536"/>
    <mergeCell ref="GY535:GY536"/>
    <mergeCell ref="HB535:HB536"/>
    <mergeCell ref="HC535:HC536"/>
    <mergeCell ref="HF535:HF536"/>
    <mergeCell ref="HG535:HG536"/>
    <mergeCell ref="HJ535:HJ536"/>
    <mergeCell ref="HK535:HK536"/>
    <mergeCell ref="HN535:HN536"/>
    <mergeCell ref="HO535:HO536"/>
    <mergeCell ref="HR535:HR536"/>
    <mergeCell ref="GU537:GU538"/>
    <mergeCell ref="GX537:GX538"/>
    <mergeCell ref="GY537:GY538"/>
    <mergeCell ref="HB537:HB538"/>
    <mergeCell ref="HC537:HC538"/>
    <mergeCell ref="HF537:HF538"/>
    <mergeCell ref="HG537:HG538"/>
    <mergeCell ref="HJ537:HJ538"/>
    <mergeCell ref="HK537:HK538"/>
    <mergeCell ref="HN537:HN538"/>
    <mergeCell ref="HO537:HO538"/>
    <mergeCell ref="HR537:HR538"/>
    <mergeCell ref="GU539:GU540"/>
    <mergeCell ref="GX539:GX540"/>
    <mergeCell ref="GY539:GY540"/>
    <mergeCell ref="HB539:HB540"/>
    <mergeCell ref="HC539:HC540"/>
    <mergeCell ref="HF539:HF540"/>
    <mergeCell ref="HG539:HG540"/>
    <mergeCell ref="HJ539:HJ540"/>
    <mergeCell ref="HK539:HK540"/>
    <mergeCell ref="HN539:HN540"/>
    <mergeCell ref="HO539:HO540"/>
    <mergeCell ref="HR539:HR540"/>
    <mergeCell ref="GV535:GV536"/>
    <mergeCell ref="GW535:GW536"/>
    <mergeCell ref="GV537:GV538"/>
    <mergeCell ref="GW537:GW538"/>
    <mergeCell ref="GV539:GV540"/>
    <mergeCell ref="GW539:GW540"/>
    <mergeCell ref="GZ535:GZ536"/>
    <mergeCell ref="HA535:HA536"/>
    <mergeCell ref="GZ537:GZ538"/>
    <mergeCell ref="HA537:HA538"/>
    <mergeCell ref="GZ539:GZ540"/>
    <mergeCell ref="HA539:HA540"/>
    <mergeCell ref="HD535:HD536"/>
    <mergeCell ref="HE535:HE536"/>
    <mergeCell ref="HD537:HD538"/>
    <mergeCell ref="HE537:HE538"/>
    <mergeCell ref="HD539:HD540"/>
    <mergeCell ref="HE539:HE540"/>
    <mergeCell ref="HH535:HH536"/>
    <mergeCell ref="HI535:HI536"/>
    <mergeCell ref="HH537:HH538"/>
    <mergeCell ref="HI537:HI538"/>
    <mergeCell ref="HH539:HH540"/>
    <mergeCell ref="HI539:HI540"/>
    <mergeCell ref="GU541:GU542"/>
    <mergeCell ref="GX541:GX542"/>
    <mergeCell ref="GY541:GY542"/>
    <mergeCell ref="HB541:HB542"/>
    <mergeCell ref="HC541:HC542"/>
    <mergeCell ref="HF541:HF542"/>
    <mergeCell ref="HG541:HG542"/>
    <mergeCell ref="HJ541:HJ542"/>
    <mergeCell ref="HK541:HK542"/>
    <mergeCell ref="HN541:HN542"/>
    <mergeCell ref="HO541:HO542"/>
    <mergeCell ref="HR541:HR542"/>
    <mergeCell ref="GU543:GU544"/>
    <mergeCell ref="GX543:GX544"/>
    <mergeCell ref="GY543:GY544"/>
    <mergeCell ref="HB543:HB544"/>
    <mergeCell ref="HC543:HC544"/>
    <mergeCell ref="HF543:HF544"/>
    <mergeCell ref="HG543:HG544"/>
    <mergeCell ref="HJ543:HJ544"/>
    <mergeCell ref="HK543:HK544"/>
    <mergeCell ref="HN543:HN544"/>
    <mergeCell ref="HO543:HO544"/>
    <mergeCell ref="HR543:HR544"/>
    <mergeCell ref="GU545:GU546"/>
    <mergeCell ref="GX545:GX546"/>
    <mergeCell ref="GY545:GY546"/>
    <mergeCell ref="HB545:HB546"/>
    <mergeCell ref="HC545:HC546"/>
    <mergeCell ref="HF545:HF546"/>
    <mergeCell ref="HG545:HG546"/>
    <mergeCell ref="HJ545:HJ546"/>
    <mergeCell ref="HK545:HK546"/>
    <mergeCell ref="HN545:HN546"/>
    <mergeCell ref="HO545:HO546"/>
    <mergeCell ref="HR545:HR546"/>
    <mergeCell ref="GV541:GV542"/>
    <mergeCell ref="GW541:GW542"/>
    <mergeCell ref="GV543:GV544"/>
    <mergeCell ref="GW543:GW544"/>
    <mergeCell ref="GV545:GV546"/>
    <mergeCell ref="GW545:GW546"/>
    <mergeCell ref="GZ541:GZ542"/>
    <mergeCell ref="HA541:HA542"/>
    <mergeCell ref="GZ543:GZ544"/>
    <mergeCell ref="HA543:HA544"/>
    <mergeCell ref="GZ545:GZ546"/>
    <mergeCell ref="HA545:HA546"/>
    <mergeCell ref="HD541:HD542"/>
    <mergeCell ref="HE541:HE542"/>
    <mergeCell ref="HD543:HD544"/>
    <mergeCell ref="HE543:HE544"/>
    <mergeCell ref="HD545:HD546"/>
    <mergeCell ref="HE545:HE546"/>
    <mergeCell ref="HH541:HH542"/>
    <mergeCell ref="HI541:HI542"/>
    <mergeCell ref="HH543:HH544"/>
    <mergeCell ref="HI543:HI544"/>
    <mergeCell ref="HH545:HH546"/>
    <mergeCell ref="HI545:HI546"/>
    <mergeCell ref="GU547:GU548"/>
    <mergeCell ref="GX547:GX548"/>
    <mergeCell ref="GY547:GY548"/>
    <mergeCell ref="HB547:HB548"/>
    <mergeCell ref="HC547:HC548"/>
    <mergeCell ref="HF547:HF548"/>
    <mergeCell ref="HG547:HG548"/>
    <mergeCell ref="HJ547:HJ548"/>
    <mergeCell ref="HK547:HK548"/>
    <mergeCell ref="HN547:HN548"/>
    <mergeCell ref="HO547:HO548"/>
    <mergeCell ref="HR547:HR548"/>
    <mergeCell ref="GU549:GU550"/>
    <mergeCell ref="GX549:GX550"/>
    <mergeCell ref="GY549:GY550"/>
    <mergeCell ref="HB549:HB550"/>
    <mergeCell ref="HC549:HC550"/>
    <mergeCell ref="HF549:HF550"/>
    <mergeCell ref="HG549:HG550"/>
    <mergeCell ref="HJ549:HJ550"/>
    <mergeCell ref="HK549:HK550"/>
    <mergeCell ref="HN549:HN550"/>
    <mergeCell ref="HO549:HO550"/>
    <mergeCell ref="HR549:HR550"/>
    <mergeCell ref="GU551:GU552"/>
    <mergeCell ref="GX551:GX552"/>
    <mergeCell ref="GY551:GY552"/>
    <mergeCell ref="HB551:HB552"/>
    <mergeCell ref="HC551:HC552"/>
    <mergeCell ref="HF551:HF552"/>
    <mergeCell ref="HG551:HG552"/>
    <mergeCell ref="HJ551:HJ552"/>
    <mergeCell ref="HK551:HK552"/>
    <mergeCell ref="HN551:HN552"/>
    <mergeCell ref="HO551:HO552"/>
    <mergeCell ref="HR551:HR552"/>
    <mergeCell ref="GV547:GV548"/>
    <mergeCell ref="GW547:GW548"/>
    <mergeCell ref="GV549:GV550"/>
    <mergeCell ref="GW549:GW550"/>
    <mergeCell ref="GV551:GV552"/>
    <mergeCell ref="GW551:GW552"/>
    <mergeCell ref="GZ547:GZ548"/>
    <mergeCell ref="HA547:HA548"/>
    <mergeCell ref="GZ549:GZ550"/>
    <mergeCell ref="HA549:HA550"/>
    <mergeCell ref="GZ551:GZ552"/>
    <mergeCell ref="HA551:HA552"/>
    <mergeCell ref="HD547:HD548"/>
    <mergeCell ref="HE547:HE548"/>
    <mergeCell ref="HD549:HD550"/>
    <mergeCell ref="HE549:HE550"/>
    <mergeCell ref="HD551:HD552"/>
    <mergeCell ref="HE551:HE552"/>
    <mergeCell ref="HH547:HH548"/>
    <mergeCell ref="HI547:HI548"/>
    <mergeCell ref="HH549:HH550"/>
    <mergeCell ref="HI549:HI550"/>
    <mergeCell ref="HH551:HH552"/>
    <mergeCell ref="HI551:HI552"/>
    <mergeCell ref="HL549:HL550"/>
    <mergeCell ref="HM549:HM550"/>
    <mergeCell ref="HL551:HL552"/>
    <mergeCell ref="HM551:HM552"/>
    <mergeCell ref="GU553:GU554"/>
    <mergeCell ref="GX553:GX554"/>
    <mergeCell ref="GY553:GY554"/>
    <mergeCell ref="HB553:HB554"/>
    <mergeCell ref="HC553:HC554"/>
    <mergeCell ref="HF553:HF554"/>
    <mergeCell ref="HG553:HG554"/>
    <mergeCell ref="HJ553:HJ554"/>
    <mergeCell ref="HK553:HK554"/>
    <mergeCell ref="HN553:HN554"/>
    <mergeCell ref="HO553:HO554"/>
    <mergeCell ref="HR553:HR554"/>
    <mergeCell ref="GU555:GU556"/>
    <mergeCell ref="GX555:GX556"/>
    <mergeCell ref="GY555:GY556"/>
    <mergeCell ref="HB555:HB556"/>
    <mergeCell ref="HC555:HC556"/>
    <mergeCell ref="HF555:HF556"/>
    <mergeCell ref="HG555:HG556"/>
    <mergeCell ref="HJ555:HJ556"/>
    <mergeCell ref="HK555:HK556"/>
    <mergeCell ref="HN555:HN556"/>
    <mergeCell ref="HO555:HO556"/>
    <mergeCell ref="HR555:HR556"/>
    <mergeCell ref="GU557:GU558"/>
    <mergeCell ref="GX557:GX558"/>
    <mergeCell ref="GY557:GY558"/>
    <mergeCell ref="HB557:HB558"/>
    <mergeCell ref="HC557:HC558"/>
    <mergeCell ref="HF557:HF558"/>
    <mergeCell ref="HG557:HG558"/>
    <mergeCell ref="HJ557:HJ558"/>
    <mergeCell ref="HK557:HK558"/>
    <mergeCell ref="HN557:HN558"/>
    <mergeCell ref="HO557:HO558"/>
    <mergeCell ref="HR557:HR558"/>
    <mergeCell ref="GV553:GV554"/>
    <mergeCell ref="GW553:GW554"/>
    <mergeCell ref="GV555:GV556"/>
    <mergeCell ref="GW555:GW556"/>
    <mergeCell ref="GV557:GV558"/>
    <mergeCell ref="GW557:GW558"/>
    <mergeCell ref="GZ553:GZ554"/>
    <mergeCell ref="HA553:HA554"/>
    <mergeCell ref="GZ555:GZ556"/>
    <mergeCell ref="HA555:HA556"/>
    <mergeCell ref="GZ557:GZ558"/>
    <mergeCell ref="HA557:HA558"/>
    <mergeCell ref="HD553:HD554"/>
    <mergeCell ref="HE553:HE554"/>
    <mergeCell ref="HD555:HD556"/>
    <mergeCell ref="HE555:HE556"/>
    <mergeCell ref="HD557:HD558"/>
    <mergeCell ref="HE557:HE558"/>
    <mergeCell ref="HH553:HH554"/>
    <mergeCell ref="HI553:HI554"/>
    <mergeCell ref="HH555:HH556"/>
    <mergeCell ref="HI555:HI556"/>
    <mergeCell ref="HH557:HH558"/>
    <mergeCell ref="HI557:HI558"/>
    <mergeCell ref="HL553:HL554"/>
    <mergeCell ref="HM553:HM554"/>
    <mergeCell ref="HL555:HL556"/>
    <mergeCell ref="HM555:HM556"/>
    <mergeCell ref="GU559:GU560"/>
    <mergeCell ref="GX559:GX560"/>
    <mergeCell ref="GY559:GY560"/>
    <mergeCell ref="HB559:HB560"/>
    <mergeCell ref="HC559:HC560"/>
    <mergeCell ref="HF559:HF560"/>
    <mergeCell ref="HG559:HG560"/>
    <mergeCell ref="HJ559:HJ560"/>
    <mergeCell ref="HK559:HK560"/>
    <mergeCell ref="HN559:HN560"/>
    <mergeCell ref="HO559:HO560"/>
    <mergeCell ref="HR559:HR560"/>
    <mergeCell ref="GU561:GU562"/>
    <mergeCell ref="GX561:GX562"/>
    <mergeCell ref="GY561:GY562"/>
    <mergeCell ref="HB561:HB562"/>
    <mergeCell ref="HC561:HC562"/>
    <mergeCell ref="HF561:HF562"/>
    <mergeCell ref="HG561:HG562"/>
    <mergeCell ref="HJ561:HJ562"/>
    <mergeCell ref="HK561:HK562"/>
    <mergeCell ref="HN561:HN562"/>
    <mergeCell ref="HO561:HO562"/>
    <mergeCell ref="HR561:HR562"/>
    <mergeCell ref="GU563:GU564"/>
    <mergeCell ref="GX563:GX564"/>
    <mergeCell ref="GY563:GY564"/>
    <mergeCell ref="HB563:HB564"/>
    <mergeCell ref="HC563:HC564"/>
    <mergeCell ref="HF563:HF564"/>
    <mergeCell ref="HG563:HG564"/>
    <mergeCell ref="HJ563:HJ564"/>
    <mergeCell ref="HK563:HK564"/>
    <mergeCell ref="HN563:HN564"/>
    <mergeCell ref="HO563:HO564"/>
    <mergeCell ref="HR563:HR564"/>
    <mergeCell ref="GV559:GV560"/>
    <mergeCell ref="GW559:GW560"/>
    <mergeCell ref="GV561:GV562"/>
    <mergeCell ref="GW561:GW562"/>
    <mergeCell ref="GV563:GV564"/>
    <mergeCell ref="GW563:GW564"/>
    <mergeCell ref="GZ559:GZ560"/>
    <mergeCell ref="HA559:HA560"/>
    <mergeCell ref="GZ561:GZ562"/>
    <mergeCell ref="HA561:HA562"/>
    <mergeCell ref="GZ563:GZ564"/>
    <mergeCell ref="HA563:HA564"/>
    <mergeCell ref="HD559:HD560"/>
    <mergeCell ref="HE559:HE560"/>
    <mergeCell ref="HD561:HD562"/>
    <mergeCell ref="HE561:HE562"/>
    <mergeCell ref="HD563:HD564"/>
    <mergeCell ref="HE563:HE564"/>
    <mergeCell ref="HH559:HH560"/>
    <mergeCell ref="HI559:HI560"/>
    <mergeCell ref="HH561:HH562"/>
    <mergeCell ref="HI561:HI562"/>
    <mergeCell ref="HH563:HH564"/>
    <mergeCell ref="HI563:HI564"/>
    <mergeCell ref="GU565:GU566"/>
    <mergeCell ref="GX565:GX566"/>
    <mergeCell ref="GY565:GY566"/>
    <mergeCell ref="HB565:HB566"/>
    <mergeCell ref="HC565:HC566"/>
    <mergeCell ref="HF565:HF566"/>
    <mergeCell ref="HG565:HG566"/>
    <mergeCell ref="HJ565:HJ566"/>
    <mergeCell ref="HK565:HK566"/>
    <mergeCell ref="HN565:HN566"/>
    <mergeCell ref="HO565:HO566"/>
    <mergeCell ref="HR565:HR566"/>
    <mergeCell ref="GU567:GU568"/>
    <mergeCell ref="GX567:GX568"/>
    <mergeCell ref="GY567:GY568"/>
    <mergeCell ref="HB567:HB568"/>
    <mergeCell ref="HC567:HC568"/>
    <mergeCell ref="HF567:HF568"/>
    <mergeCell ref="HG567:HG568"/>
    <mergeCell ref="HJ567:HJ568"/>
    <mergeCell ref="HK567:HK568"/>
    <mergeCell ref="HN567:HN568"/>
    <mergeCell ref="HO567:HO568"/>
    <mergeCell ref="HR567:HR568"/>
    <mergeCell ref="GU569:GU570"/>
    <mergeCell ref="GX569:GX570"/>
    <mergeCell ref="GY569:GY570"/>
    <mergeCell ref="HB569:HB570"/>
    <mergeCell ref="HC569:HC570"/>
    <mergeCell ref="HF569:HF570"/>
    <mergeCell ref="HG569:HG570"/>
    <mergeCell ref="HJ569:HJ570"/>
    <mergeCell ref="HK569:HK570"/>
    <mergeCell ref="HN569:HN570"/>
    <mergeCell ref="HO569:HO570"/>
    <mergeCell ref="HR569:HR570"/>
    <mergeCell ref="GV565:GV566"/>
    <mergeCell ref="GW565:GW566"/>
    <mergeCell ref="GV567:GV568"/>
    <mergeCell ref="GW567:GW568"/>
    <mergeCell ref="GV569:GV570"/>
    <mergeCell ref="GW569:GW570"/>
    <mergeCell ref="GZ565:GZ566"/>
    <mergeCell ref="HA565:HA566"/>
    <mergeCell ref="GZ567:GZ568"/>
    <mergeCell ref="HA567:HA568"/>
    <mergeCell ref="GZ569:GZ570"/>
    <mergeCell ref="HA569:HA570"/>
    <mergeCell ref="HD565:HD566"/>
    <mergeCell ref="HE565:HE566"/>
    <mergeCell ref="HD567:HD568"/>
    <mergeCell ref="HE567:HE568"/>
    <mergeCell ref="HD569:HD570"/>
    <mergeCell ref="HE569:HE570"/>
    <mergeCell ref="HH565:HH566"/>
    <mergeCell ref="HI565:HI566"/>
    <mergeCell ref="HH567:HH568"/>
    <mergeCell ref="HI567:HI568"/>
    <mergeCell ref="HH569:HH570"/>
    <mergeCell ref="HI569:HI570"/>
    <mergeCell ref="HP567:HP568"/>
    <mergeCell ref="HQ567:HQ568"/>
    <mergeCell ref="HP569:HP570"/>
    <mergeCell ref="HQ569:HQ570"/>
    <mergeCell ref="GU571:GU572"/>
    <mergeCell ref="GX571:GX572"/>
    <mergeCell ref="GY571:GY572"/>
    <mergeCell ref="HB571:HB572"/>
    <mergeCell ref="HC571:HC572"/>
    <mergeCell ref="HF571:HF572"/>
    <mergeCell ref="HG571:HG572"/>
    <mergeCell ref="HJ571:HJ572"/>
    <mergeCell ref="HK571:HK572"/>
    <mergeCell ref="HN571:HN572"/>
    <mergeCell ref="HO571:HO572"/>
    <mergeCell ref="HR571:HR572"/>
    <mergeCell ref="GU573:GU574"/>
    <mergeCell ref="GX573:GX574"/>
    <mergeCell ref="GY573:GY574"/>
    <mergeCell ref="HB573:HB574"/>
    <mergeCell ref="HC573:HC574"/>
    <mergeCell ref="HF573:HF574"/>
    <mergeCell ref="HG573:HG574"/>
    <mergeCell ref="HJ573:HJ574"/>
    <mergeCell ref="HK573:HK574"/>
    <mergeCell ref="HN573:HN574"/>
    <mergeCell ref="HO573:HO574"/>
    <mergeCell ref="HR573:HR574"/>
    <mergeCell ref="GU575:GU576"/>
    <mergeCell ref="GX575:GX576"/>
    <mergeCell ref="GY575:GY576"/>
    <mergeCell ref="HB575:HB576"/>
    <mergeCell ref="HC575:HC576"/>
    <mergeCell ref="HF575:HF576"/>
    <mergeCell ref="HG575:HG576"/>
    <mergeCell ref="HJ575:HJ576"/>
    <mergeCell ref="HK575:HK576"/>
    <mergeCell ref="HN575:HN576"/>
    <mergeCell ref="HO575:HO576"/>
    <mergeCell ref="HR575:HR576"/>
    <mergeCell ref="GV571:GV572"/>
    <mergeCell ref="GW571:GW572"/>
    <mergeCell ref="GV573:GV574"/>
    <mergeCell ref="GW573:GW574"/>
    <mergeCell ref="GV575:GV576"/>
    <mergeCell ref="GW575:GW576"/>
    <mergeCell ref="GZ571:GZ572"/>
    <mergeCell ref="HA571:HA572"/>
    <mergeCell ref="GZ573:GZ574"/>
    <mergeCell ref="HA573:HA574"/>
    <mergeCell ref="GZ575:GZ576"/>
    <mergeCell ref="HA575:HA576"/>
    <mergeCell ref="HD571:HD572"/>
    <mergeCell ref="HE571:HE572"/>
    <mergeCell ref="HD573:HD574"/>
    <mergeCell ref="HE573:HE574"/>
    <mergeCell ref="HD575:HD576"/>
    <mergeCell ref="HE575:HE576"/>
    <mergeCell ref="HH571:HH572"/>
    <mergeCell ref="HI571:HI572"/>
    <mergeCell ref="HH573:HH574"/>
    <mergeCell ref="HI573:HI574"/>
    <mergeCell ref="HH575:HH576"/>
    <mergeCell ref="HI575:HI576"/>
    <mergeCell ref="HP571:HP572"/>
    <mergeCell ref="HQ571:HQ572"/>
    <mergeCell ref="HP573:HP574"/>
    <mergeCell ref="HQ573:HQ574"/>
    <mergeCell ref="GU577:GU578"/>
    <mergeCell ref="GX577:GX578"/>
    <mergeCell ref="GY577:GY578"/>
    <mergeCell ref="HB577:HB578"/>
    <mergeCell ref="HC577:HC578"/>
    <mergeCell ref="HF577:HF578"/>
    <mergeCell ref="HG577:HG578"/>
    <mergeCell ref="HJ577:HJ578"/>
    <mergeCell ref="HK577:HK578"/>
    <mergeCell ref="HN577:HN578"/>
    <mergeCell ref="HO577:HO578"/>
    <mergeCell ref="HR577:HR578"/>
    <mergeCell ref="GU579:GU580"/>
    <mergeCell ref="GX579:GX580"/>
    <mergeCell ref="GY579:GY580"/>
    <mergeCell ref="HB579:HB580"/>
    <mergeCell ref="HC579:HC580"/>
    <mergeCell ref="HF579:HF580"/>
    <mergeCell ref="HG579:HG580"/>
    <mergeCell ref="HJ579:HJ580"/>
    <mergeCell ref="HK579:HK580"/>
    <mergeCell ref="HN579:HN580"/>
    <mergeCell ref="HO579:HO580"/>
    <mergeCell ref="HR579:HR580"/>
    <mergeCell ref="GU581:GU582"/>
    <mergeCell ref="GX581:GX582"/>
    <mergeCell ref="GY581:GY582"/>
    <mergeCell ref="HB581:HB582"/>
    <mergeCell ref="HC581:HC582"/>
    <mergeCell ref="HF581:HF582"/>
    <mergeCell ref="HG581:HG582"/>
    <mergeCell ref="HJ581:HJ582"/>
    <mergeCell ref="HK581:HK582"/>
    <mergeCell ref="HN581:HN582"/>
    <mergeCell ref="HO581:HO582"/>
    <mergeCell ref="HR581:HR582"/>
    <mergeCell ref="GV577:GV578"/>
    <mergeCell ref="GW577:GW578"/>
    <mergeCell ref="GV579:GV580"/>
    <mergeCell ref="GW579:GW580"/>
    <mergeCell ref="GV581:GV582"/>
    <mergeCell ref="GW581:GW582"/>
    <mergeCell ref="GZ577:GZ578"/>
    <mergeCell ref="HA577:HA578"/>
    <mergeCell ref="GZ579:GZ580"/>
    <mergeCell ref="HA579:HA580"/>
    <mergeCell ref="GZ581:GZ582"/>
    <mergeCell ref="HA581:HA582"/>
    <mergeCell ref="HD577:HD578"/>
    <mergeCell ref="HE577:HE578"/>
    <mergeCell ref="HD579:HD580"/>
    <mergeCell ref="HE579:HE580"/>
    <mergeCell ref="HD581:HD582"/>
    <mergeCell ref="HE581:HE582"/>
    <mergeCell ref="HH577:HH578"/>
    <mergeCell ref="HI577:HI578"/>
    <mergeCell ref="HH579:HH580"/>
    <mergeCell ref="HI579:HI580"/>
    <mergeCell ref="HH581:HH582"/>
    <mergeCell ref="HI581:HI582"/>
    <mergeCell ref="GU583:GU584"/>
    <mergeCell ref="GX583:GX584"/>
    <mergeCell ref="GY583:GY584"/>
    <mergeCell ref="HB583:HB584"/>
    <mergeCell ref="HC583:HC584"/>
    <mergeCell ref="HF583:HF584"/>
    <mergeCell ref="HG583:HG584"/>
    <mergeCell ref="HJ583:HJ584"/>
    <mergeCell ref="HK583:HK584"/>
    <mergeCell ref="HN583:HN584"/>
    <mergeCell ref="HO583:HO584"/>
    <mergeCell ref="HR583:HR584"/>
    <mergeCell ref="GU585:GU586"/>
    <mergeCell ref="GX585:GX586"/>
    <mergeCell ref="GY585:GY586"/>
    <mergeCell ref="HB585:HB586"/>
    <mergeCell ref="HC585:HC586"/>
    <mergeCell ref="HF585:HF586"/>
    <mergeCell ref="HG585:HG586"/>
    <mergeCell ref="HJ585:HJ586"/>
    <mergeCell ref="HK585:HK586"/>
    <mergeCell ref="HN585:HN586"/>
    <mergeCell ref="HO585:HO586"/>
    <mergeCell ref="HR585:HR586"/>
    <mergeCell ref="GU587:GU588"/>
    <mergeCell ref="GX587:GX588"/>
    <mergeCell ref="GY587:GY588"/>
    <mergeCell ref="HB587:HB588"/>
    <mergeCell ref="HC587:HC588"/>
    <mergeCell ref="HF587:HF588"/>
    <mergeCell ref="HG587:HG588"/>
    <mergeCell ref="HJ587:HJ588"/>
    <mergeCell ref="HK587:HK588"/>
    <mergeCell ref="HN587:HN588"/>
    <mergeCell ref="HO587:HO588"/>
    <mergeCell ref="HR587:HR588"/>
    <mergeCell ref="GV583:GV584"/>
    <mergeCell ref="GW583:GW584"/>
    <mergeCell ref="GV585:GV586"/>
    <mergeCell ref="GW585:GW586"/>
    <mergeCell ref="GV587:GV588"/>
    <mergeCell ref="GW587:GW588"/>
    <mergeCell ref="GZ583:GZ584"/>
    <mergeCell ref="HA583:HA584"/>
    <mergeCell ref="GZ585:GZ586"/>
    <mergeCell ref="HA585:HA586"/>
    <mergeCell ref="GZ587:GZ588"/>
    <mergeCell ref="HA587:HA588"/>
    <mergeCell ref="HD583:HD584"/>
    <mergeCell ref="HE583:HE584"/>
    <mergeCell ref="HD585:HD586"/>
    <mergeCell ref="HE585:HE586"/>
    <mergeCell ref="HD587:HD588"/>
    <mergeCell ref="HE587:HE588"/>
    <mergeCell ref="HH583:HH584"/>
    <mergeCell ref="HI583:HI584"/>
    <mergeCell ref="HH585:HH586"/>
    <mergeCell ref="HI585:HI586"/>
    <mergeCell ref="HH587:HH588"/>
    <mergeCell ref="HI587:HI588"/>
    <mergeCell ref="GU589:GU590"/>
    <mergeCell ref="GX589:GX590"/>
    <mergeCell ref="GY589:GY590"/>
    <mergeCell ref="HB589:HB590"/>
    <mergeCell ref="HC589:HC590"/>
    <mergeCell ref="HF589:HF590"/>
    <mergeCell ref="HG589:HG590"/>
    <mergeCell ref="HJ589:HJ590"/>
    <mergeCell ref="HK589:HK590"/>
    <mergeCell ref="HN589:HN590"/>
    <mergeCell ref="HO589:HO590"/>
    <mergeCell ref="HR589:HR590"/>
    <mergeCell ref="GU591:GU592"/>
    <mergeCell ref="GX591:GX592"/>
    <mergeCell ref="GY591:GY592"/>
    <mergeCell ref="HB591:HB592"/>
    <mergeCell ref="HC591:HC592"/>
    <mergeCell ref="HF591:HF592"/>
    <mergeCell ref="HG591:HG592"/>
    <mergeCell ref="HJ591:HJ592"/>
    <mergeCell ref="HK591:HK592"/>
    <mergeCell ref="HN591:HN592"/>
    <mergeCell ref="HO591:HO592"/>
    <mergeCell ref="HR591:HR592"/>
    <mergeCell ref="GU593:GU594"/>
    <mergeCell ref="GX593:GX594"/>
    <mergeCell ref="GY593:GY594"/>
    <mergeCell ref="HB593:HB594"/>
    <mergeCell ref="HC593:HC594"/>
    <mergeCell ref="HF593:HF594"/>
    <mergeCell ref="HG593:HG594"/>
    <mergeCell ref="HJ593:HJ594"/>
    <mergeCell ref="HK593:HK594"/>
    <mergeCell ref="HN593:HN594"/>
    <mergeCell ref="HO593:HO594"/>
    <mergeCell ref="HR593:HR594"/>
    <mergeCell ref="GV589:GV590"/>
    <mergeCell ref="GW589:GW590"/>
    <mergeCell ref="GV591:GV592"/>
    <mergeCell ref="GW591:GW592"/>
    <mergeCell ref="GV593:GV594"/>
    <mergeCell ref="GW593:GW594"/>
    <mergeCell ref="GZ589:GZ590"/>
    <mergeCell ref="HA589:HA590"/>
    <mergeCell ref="GZ591:GZ592"/>
    <mergeCell ref="HA591:HA592"/>
    <mergeCell ref="GZ593:GZ594"/>
    <mergeCell ref="HA593:HA594"/>
    <mergeCell ref="HD589:HD590"/>
    <mergeCell ref="HE589:HE590"/>
    <mergeCell ref="HD591:HD592"/>
    <mergeCell ref="HE591:HE592"/>
    <mergeCell ref="HD593:HD594"/>
    <mergeCell ref="HE593:HE594"/>
    <mergeCell ref="HH589:HH590"/>
    <mergeCell ref="HI589:HI590"/>
    <mergeCell ref="HH591:HH592"/>
    <mergeCell ref="HI591:HI592"/>
    <mergeCell ref="HH593:HH594"/>
    <mergeCell ref="HI593:HI594"/>
    <mergeCell ref="HL591:HL592"/>
    <mergeCell ref="HM591:HM592"/>
    <mergeCell ref="HL593:HL594"/>
    <mergeCell ref="HM593:HM594"/>
    <mergeCell ref="GU595:GU596"/>
    <mergeCell ref="GX595:GX596"/>
    <mergeCell ref="GY595:GY596"/>
    <mergeCell ref="HB595:HB596"/>
    <mergeCell ref="HC595:HC596"/>
    <mergeCell ref="HF595:HF596"/>
    <mergeCell ref="HG595:HG596"/>
    <mergeCell ref="HJ595:HJ596"/>
    <mergeCell ref="HK595:HK596"/>
    <mergeCell ref="HN595:HN596"/>
    <mergeCell ref="HO595:HO596"/>
    <mergeCell ref="HR595:HR596"/>
    <mergeCell ref="GU597:GU598"/>
    <mergeCell ref="GX597:GX598"/>
    <mergeCell ref="GY597:GY598"/>
    <mergeCell ref="HB597:HB598"/>
    <mergeCell ref="HC597:HC598"/>
    <mergeCell ref="HF597:HF598"/>
    <mergeCell ref="HG597:HG598"/>
    <mergeCell ref="HJ597:HJ598"/>
    <mergeCell ref="HK597:HK598"/>
    <mergeCell ref="HN597:HN598"/>
    <mergeCell ref="HO597:HO598"/>
    <mergeCell ref="HR597:HR598"/>
    <mergeCell ref="GU599:GU600"/>
    <mergeCell ref="GX599:GX600"/>
    <mergeCell ref="GY599:GY600"/>
    <mergeCell ref="HB599:HB600"/>
    <mergeCell ref="HC599:HC600"/>
    <mergeCell ref="HF599:HF600"/>
    <mergeCell ref="HG599:HG600"/>
    <mergeCell ref="HJ599:HJ600"/>
    <mergeCell ref="HK599:HK600"/>
    <mergeCell ref="HN599:HN600"/>
    <mergeCell ref="HO599:HO600"/>
    <mergeCell ref="HR599:HR600"/>
    <mergeCell ref="GV595:GV596"/>
    <mergeCell ref="GW595:GW596"/>
    <mergeCell ref="GV597:GV598"/>
    <mergeCell ref="GW597:GW598"/>
    <mergeCell ref="GV599:GV600"/>
    <mergeCell ref="GW599:GW600"/>
    <mergeCell ref="GZ595:GZ596"/>
    <mergeCell ref="HA595:HA596"/>
    <mergeCell ref="GZ597:GZ598"/>
    <mergeCell ref="HA597:HA598"/>
    <mergeCell ref="GZ599:GZ600"/>
    <mergeCell ref="HA599:HA600"/>
    <mergeCell ref="HD595:HD596"/>
    <mergeCell ref="HE595:HE596"/>
    <mergeCell ref="HD597:HD598"/>
    <mergeCell ref="HE597:HE598"/>
    <mergeCell ref="HD599:HD600"/>
    <mergeCell ref="HE599:HE600"/>
    <mergeCell ref="HH595:HH596"/>
    <mergeCell ref="HI595:HI596"/>
    <mergeCell ref="HH597:HH598"/>
    <mergeCell ref="HI597:HI598"/>
    <mergeCell ref="HH599:HH600"/>
    <mergeCell ref="HI599:HI600"/>
    <mergeCell ref="HL595:HL596"/>
    <mergeCell ref="HM595:HM596"/>
    <mergeCell ref="HL597:HL598"/>
    <mergeCell ref="HM597:HM598"/>
    <mergeCell ref="GU601:GU602"/>
    <mergeCell ref="GX601:GX602"/>
    <mergeCell ref="GY601:GY602"/>
    <mergeCell ref="HB601:HB602"/>
    <mergeCell ref="HC601:HC602"/>
    <mergeCell ref="HF601:HF602"/>
    <mergeCell ref="HG601:HG602"/>
    <mergeCell ref="HJ601:HJ602"/>
    <mergeCell ref="HK601:HK602"/>
    <mergeCell ref="HN601:HN602"/>
    <mergeCell ref="HO601:HO602"/>
    <mergeCell ref="HR601:HR602"/>
    <mergeCell ref="GU603:GU604"/>
    <mergeCell ref="GX603:GX604"/>
    <mergeCell ref="GY603:GY604"/>
    <mergeCell ref="HB603:HB604"/>
    <mergeCell ref="HC603:HC604"/>
    <mergeCell ref="HF603:HF604"/>
    <mergeCell ref="HG603:HG604"/>
    <mergeCell ref="HJ603:HJ604"/>
    <mergeCell ref="HK603:HK604"/>
    <mergeCell ref="HN603:HN604"/>
    <mergeCell ref="HO603:HO604"/>
    <mergeCell ref="HR603:HR604"/>
    <mergeCell ref="GU605:GU606"/>
    <mergeCell ref="GX605:GX606"/>
    <mergeCell ref="GY605:GY606"/>
    <mergeCell ref="HB605:HB606"/>
    <mergeCell ref="HC605:HC606"/>
    <mergeCell ref="HF605:HF606"/>
    <mergeCell ref="HG605:HG606"/>
    <mergeCell ref="HJ605:HJ606"/>
    <mergeCell ref="HK605:HK606"/>
    <mergeCell ref="HN605:HN606"/>
    <mergeCell ref="HO605:HO606"/>
    <mergeCell ref="HR605:HR606"/>
    <mergeCell ref="GV601:GV602"/>
    <mergeCell ref="GW601:GW602"/>
    <mergeCell ref="GV603:GV604"/>
    <mergeCell ref="GW603:GW604"/>
    <mergeCell ref="GV605:GV606"/>
    <mergeCell ref="GW605:GW606"/>
    <mergeCell ref="GZ601:GZ602"/>
    <mergeCell ref="HA601:HA602"/>
    <mergeCell ref="GZ603:GZ604"/>
    <mergeCell ref="HA603:HA604"/>
    <mergeCell ref="GZ605:GZ606"/>
    <mergeCell ref="HA605:HA606"/>
    <mergeCell ref="HD601:HD602"/>
    <mergeCell ref="HE601:HE602"/>
    <mergeCell ref="HD603:HD604"/>
    <mergeCell ref="HE603:HE604"/>
    <mergeCell ref="HD605:HD606"/>
    <mergeCell ref="HE605:HE606"/>
    <mergeCell ref="HH601:HH602"/>
    <mergeCell ref="HI601:HI602"/>
    <mergeCell ref="HH603:HH604"/>
    <mergeCell ref="HI603:HI604"/>
    <mergeCell ref="HH605:HH606"/>
    <mergeCell ref="HI605:HI606"/>
    <mergeCell ref="HH11:HH12"/>
    <mergeCell ref="HI11:HI12"/>
    <mergeCell ref="HH13:HH14"/>
    <mergeCell ref="HI13:HI14"/>
    <mergeCell ref="HH15:HH16"/>
    <mergeCell ref="HI15:HI16"/>
    <mergeCell ref="HH17:HH18"/>
    <mergeCell ref="HI17:HI18"/>
    <mergeCell ref="HH19:HH20"/>
    <mergeCell ref="HI19:HI20"/>
    <mergeCell ref="HH21:HH22"/>
    <mergeCell ref="HI21:HI22"/>
    <mergeCell ref="HH23:HH24"/>
    <mergeCell ref="HI23:HI24"/>
    <mergeCell ref="HH25:HH26"/>
    <mergeCell ref="HI25:HI26"/>
    <mergeCell ref="HH27:HH28"/>
    <mergeCell ref="HI27:HI28"/>
    <mergeCell ref="HH29:HH30"/>
    <mergeCell ref="HI29:HI30"/>
    <mergeCell ref="HH31:HH32"/>
    <mergeCell ref="HI31:HI32"/>
    <mergeCell ref="HH33:HH34"/>
    <mergeCell ref="HI33:HI34"/>
    <mergeCell ref="HH35:HH36"/>
    <mergeCell ref="HI35:HI36"/>
    <mergeCell ref="HH37:HH38"/>
    <mergeCell ref="HI37:HI38"/>
    <mergeCell ref="HH39:HH40"/>
    <mergeCell ref="HI39:HI40"/>
    <mergeCell ref="HH41:HH42"/>
    <mergeCell ref="HI41:HI42"/>
    <mergeCell ref="HH43:HH44"/>
    <mergeCell ref="HI43:HI44"/>
    <mergeCell ref="HL7:HL8"/>
    <mergeCell ref="HM7:HM8"/>
    <mergeCell ref="HL9:HL10"/>
    <mergeCell ref="HM9:HM10"/>
    <mergeCell ref="HL11:HL12"/>
    <mergeCell ref="HM11:HM12"/>
    <mergeCell ref="HL13:HL14"/>
    <mergeCell ref="HM13:HM14"/>
    <mergeCell ref="HL15:HL16"/>
    <mergeCell ref="HM15:HM16"/>
    <mergeCell ref="HL17:HL18"/>
    <mergeCell ref="HM17:HM18"/>
    <mergeCell ref="HL19:HL20"/>
    <mergeCell ref="HM19:HM20"/>
    <mergeCell ref="HL21:HL22"/>
    <mergeCell ref="HM21:HM22"/>
    <mergeCell ref="HL23:HL24"/>
    <mergeCell ref="HM23:HM24"/>
    <mergeCell ref="HL25:HL26"/>
    <mergeCell ref="HM25:HM26"/>
    <mergeCell ref="HL27:HL28"/>
    <mergeCell ref="HM27:HM28"/>
    <mergeCell ref="HL29:HL30"/>
    <mergeCell ref="HM29:HM30"/>
    <mergeCell ref="HL31:HL32"/>
    <mergeCell ref="HM31:HM32"/>
    <mergeCell ref="HL33:HL34"/>
    <mergeCell ref="HM33:HM34"/>
    <mergeCell ref="HL35:HL36"/>
    <mergeCell ref="HM35:HM36"/>
    <mergeCell ref="HL37:HL38"/>
    <mergeCell ref="HM37:HM38"/>
    <mergeCell ref="HL39:HL40"/>
    <mergeCell ref="HM39:HM40"/>
    <mergeCell ref="HL53:HL54"/>
    <mergeCell ref="HM53:HM54"/>
    <mergeCell ref="HL55:HL56"/>
    <mergeCell ref="HM55:HM56"/>
    <mergeCell ref="HL57:HL58"/>
    <mergeCell ref="HM57:HM58"/>
    <mergeCell ref="HL59:HL60"/>
    <mergeCell ref="HM59:HM60"/>
    <mergeCell ref="HL61:HL62"/>
    <mergeCell ref="HM61:HM62"/>
    <mergeCell ref="HL63:HL64"/>
    <mergeCell ref="HM63:HM64"/>
    <mergeCell ref="HL65:HL66"/>
    <mergeCell ref="HM65:HM66"/>
    <mergeCell ref="HL67:HL68"/>
    <mergeCell ref="HM67:HM68"/>
    <mergeCell ref="HL69:HL70"/>
    <mergeCell ref="HM69:HM70"/>
    <mergeCell ref="HL71:HL72"/>
    <mergeCell ref="HM71:HM72"/>
    <mergeCell ref="HL73:HL74"/>
    <mergeCell ref="HM73:HM74"/>
    <mergeCell ref="HL75:HL76"/>
    <mergeCell ref="HM75:HM76"/>
    <mergeCell ref="HL77:HL78"/>
    <mergeCell ref="HM77:HM78"/>
    <mergeCell ref="HL79:HL80"/>
    <mergeCell ref="HM79:HM80"/>
    <mergeCell ref="HL81:HL82"/>
    <mergeCell ref="HM81:HM82"/>
    <mergeCell ref="HL83:HL84"/>
    <mergeCell ref="HM83:HM84"/>
    <mergeCell ref="HL85:HL86"/>
    <mergeCell ref="HM85:HM86"/>
    <mergeCell ref="HL95:HL96"/>
    <mergeCell ref="HM95:HM96"/>
    <mergeCell ref="HL97:HL98"/>
    <mergeCell ref="HM97:HM98"/>
    <mergeCell ref="HL99:HL100"/>
    <mergeCell ref="HM99:HM100"/>
    <mergeCell ref="HL101:HL102"/>
    <mergeCell ref="HM101:HM102"/>
    <mergeCell ref="HL103:HL104"/>
    <mergeCell ref="HM103:HM104"/>
    <mergeCell ref="HL105:HL106"/>
    <mergeCell ref="HM105:HM106"/>
    <mergeCell ref="HL107:HL108"/>
    <mergeCell ref="HM107:HM108"/>
    <mergeCell ref="HL109:HL110"/>
    <mergeCell ref="HM109:HM110"/>
    <mergeCell ref="HL111:HL112"/>
    <mergeCell ref="HM111:HM112"/>
    <mergeCell ref="HL113:HL114"/>
    <mergeCell ref="HM113:HM114"/>
    <mergeCell ref="HL115:HL116"/>
    <mergeCell ref="HM115:HM116"/>
    <mergeCell ref="HL117:HL118"/>
    <mergeCell ref="HM117:HM118"/>
    <mergeCell ref="HL119:HL120"/>
    <mergeCell ref="HM119:HM120"/>
    <mergeCell ref="HL121:HL122"/>
    <mergeCell ref="HM121:HM122"/>
    <mergeCell ref="HL123:HL124"/>
    <mergeCell ref="HM123:HM124"/>
    <mergeCell ref="HL125:HL126"/>
    <mergeCell ref="HM125:HM126"/>
    <mergeCell ref="HL127:HL128"/>
    <mergeCell ref="HM127:HM128"/>
    <mergeCell ref="HL137:HL138"/>
    <mergeCell ref="HM137:HM138"/>
    <mergeCell ref="HL139:HL140"/>
    <mergeCell ref="HM139:HM140"/>
    <mergeCell ref="HL141:HL142"/>
    <mergeCell ref="HM141:HM142"/>
    <mergeCell ref="HL143:HL144"/>
    <mergeCell ref="HM143:HM144"/>
    <mergeCell ref="HL145:HL146"/>
    <mergeCell ref="HM145:HM146"/>
    <mergeCell ref="HL147:HL148"/>
    <mergeCell ref="HM147:HM148"/>
    <mergeCell ref="HL149:HL150"/>
    <mergeCell ref="HM149:HM150"/>
    <mergeCell ref="HL151:HL152"/>
    <mergeCell ref="HM151:HM152"/>
    <mergeCell ref="HL153:HL154"/>
    <mergeCell ref="HM153:HM154"/>
    <mergeCell ref="HL155:HL156"/>
    <mergeCell ref="HM155:HM156"/>
    <mergeCell ref="HL157:HL158"/>
    <mergeCell ref="HM157:HM158"/>
    <mergeCell ref="HL159:HL160"/>
    <mergeCell ref="HM159:HM160"/>
    <mergeCell ref="HL161:HL162"/>
    <mergeCell ref="HM161:HM162"/>
    <mergeCell ref="HL163:HL164"/>
    <mergeCell ref="HM163:HM164"/>
    <mergeCell ref="HL165:HL166"/>
    <mergeCell ref="HM165:HM166"/>
    <mergeCell ref="HL167:HL168"/>
    <mergeCell ref="HM167:HM168"/>
    <mergeCell ref="HL169:HL170"/>
    <mergeCell ref="HM169:HM170"/>
    <mergeCell ref="HL179:HL180"/>
    <mergeCell ref="HM179:HM180"/>
    <mergeCell ref="HL181:HL182"/>
    <mergeCell ref="HM181:HM182"/>
    <mergeCell ref="HL183:HL184"/>
    <mergeCell ref="HM183:HM184"/>
    <mergeCell ref="HL185:HL186"/>
    <mergeCell ref="HM185:HM186"/>
    <mergeCell ref="HL187:HL188"/>
    <mergeCell ref="HM187:HM188"/>
    <mergeCell ref="HL189:HL190"/>
    <mergeCell ref="HM189:HM190"/>
    <mergeCell ref="HL191:HL192"/>
    <mergeCell ref="HM191:HM192"/>
    <mergeCell ref="HL193:HL194"/>
    <mergeCell ref="HM193:HM194"/>
    <mergeCell ref="HL195:HL196"/>
    <mergeCell ref="HM195:HM196"/>
    <mergeCell ref="HL197:HL198"/>
    <mergeCell ref="HM197:HM198"/>
    <mergeCell ref="HL199:HL200"/>
    <mergeCell ref="HM199:HM200"/>
    <mergeCell ref="HL201:HL202"/>
    <mergeCell ref="HM201:HM202"/>
    <mergeCell ref="HL203:HL204"/>
    <mergeCell ref="HM203:HM204"/>
    <mergeCell ref="HL205:HL206"/>
    <mergeCell ref="HM205:HM206"/>
    <mergeCell ref="HL207:HL208"/>
    <mergeCell ref="HM207:HM208"/>
    <mergeCell ref="HL209:HL210"/>
    <mergeCell ref="HM209:HM210"/>
    <mergeCell ref="HL211:HL212"/>
    <mergeCell ref="HM211:HM212"/>
    <mergeCell ref="HL221:HL222"/>
    <mergeCell ref="HM221:HM222"/>
    <mergeCell ref="HL223:HL224"/>
    <mergeCell ref="HM223:HM224"/>
    <mergeCell ref="HL225:HL226"/>
    <mergeCell ref="HM225:HM226"/>
    <mergeCell ref="HL227:HL228"/>
    <mergeCell ref="HM227:HM228"/>
    <mergeCell ref="HL229:HL230"/>
    <mergeCell ref="HM229:HM230"/>
    <mergeCell ref="HL231:HL232"/>
    <mergeCell ref="HM231:HM232"/>
    <mergeCell ref="HL233:HL234"/>
    <mergeCell ref="HM233:HM234"/>
    <mergeCell ref="HL235:HL236"/>
    <mergeCell ref="HM235:HM236"/>
    <mergeCell ref="HL237:HL238"/>
    <mergeCell ref="HM237:HM238"/>
    <mergeCell ref="HL239:HL240"/>
    <mergeCell ref="HM239:HM240"/>
    <mergeCell ref="HL241:HL242"/>
    <mergeCell ref="HM241:HM242"/>
    <mergeCell ref="HL243:HL244"/>
    <mergeCell ref="HM243:HM244"/>
    <mergeCell ref="HL245:HL246"/>
    <mergeCell ref="HM245:HM246"/>
    <mergeCell ref="HL247:HL248"/>
    <mergeCell ref="HM247:HM248"/>
    <mergeCell ref="HL249:HL250"/>
    <mergeCell ref="HM249:HM250"/>
    <mergeCell ref="HL251:HL252"/>
    <mergeCell ref="HM251:HM252"/>
    <mergeCell ref="HL253:HL254"/>
    <mergeCell ref="HM253:HM254"/>
    <mergeCell ref="HL263:HL264"/>
    <mergeCell ref="HM263:HM264"/>
    <mergeCell ref="HL265:HL266"/>
    <mergeCell ref="HM265:HM266"/>
    <mergeCell ref="HL267:HL268"/>
    <mergeCell ref="HM267:HM268"/>
    <mergeCell ref="HL269:HL270"/>
    <mergeCell ref="HM269:HM270"/>
    <mergeCell ref="HL271:HL272"/>
    <mergeCell ref="HM271:HM272"/>
    <mergeCell ref="HL273:HL274"/>
    <mergeCell ref="HM273:HM274"/>
    <mergeCell ref="HL275:HL276"/>
    <mergeCell ref="HM275:HM276"/>
    <mergeCell ref="HL277:HL278"/>
    <mergeCell ref="HM277:HM278"/>
    <mergeCell ref="HL279:HL280"/>
    <mergeCell ref="HM279:HM280"/>
    <mergeCell ref="HL281:HL282"/>
    <mergeCell ref="HM281:HM282"/>
    <mergeCell ref="HL283:HL284"/>
    <mergeCell ref="HM283:HM284"/>
    <mergeCell ref="HL285:HL286"/>
    <mergeCell ref="HM285:HM286"/>
    <mergeCell ref="HL287:HL288"/>
    <mergeCell ref="HM287:HM288"/>
    <mergeCell ref="HL289:HL290"/>
    <mergeCell ref="HM289:HM290"/>
    <mergeCell ref="HL291:HL292"/>
    <mergeCell ref="HM291:HM292"/>
    <mergeCell ref="HL293:HL294"/>
    <mergeCell ref="HM293:HM294"/>
    <mergeCell ref="HL295:HL296"/>
    <mergeCell ref="HM295:HM296"/>
    <mergeCell ref="HL305:HL306"/>
    <mergeCell ref="HM305:HM306"/>
    <mergeCell ref="HL307:HL308"/>
    <mergeCell ref="HM307:HM308"/>
    <mergeCell ref="HL309:HL310"/>
    <mergeCell ref="HM309:HM310"/>
    <mergeCell ref="HL311:HL312"/>
    <mergeCell ref="HM311:HM312"/>
    <mergeCell ref="HL313:HL314"/>
    <mergeCell ref="HM313:HM314"/>
    <mergeCell ref="HL315:HL316"/>
    <mergeCell ref="HM315:HM316"/>
    <mergeCell ref="HL317:HL318"/>
    <mergeCell ref="HM317:HM318"/>
    <mergeCell ref="HL319:HL320"/>
    <mergeCell ref="HM319:HM320"/>
    <mergeCell ref="HL321:HL322"/>
    <mergeCell ref="HM321:HM322"/>
    <mergeCell ref="HL323:HL324"/>
    <mergeCell ref="HM323:HM324"/>
    <mergeCell ref="HL325:HL326"/>
    <mergeCell ref="HM325:HM326"/>
    <mergeCell ref="HL327:HL328"/>
    <mergeCell ref="HM327:HM328"/>
    <mergeCell ref="HL329:HL330"/>
    <mergeCell ref="HM329:HM330"/>
    <mergeCell ref="HL331:HL332"/>
    <mergeCell ref="HM331:HM332"/>
    <mergeCell ref="HL333:HL334"/>
    <mergeCell ref="HM333:HM334"/>
    <mergeCell ref="HL335:HL336"/>
    <mergeCell ref="HM335:HM336"/>
    <mergeCell ref="HL337:HL338"/>
    <mergeCell ref="HM337:HM338"/>
    <mergeCell ref="HL347:HL348"/>
    <mergeCell ref="HM347:HM348"/>
    <mergeCell ref="HL349:HL350"/>
    <mergeCell ref="HM349:HM350"/>
    <mergeCell ref="HL351:HL352"/>
    <mergeCell ref="HM351:HM352"/>
    <mergeCell ref="HL353:HL354"/>
    <mergeCell ref="HM353:HM354"/>
    <mergeCell ref="HL355:HL356"/>
    <mergeCell ref="HM355:HM356"/>
    <mergeCell ref="HL357:HL358"/>
    <mergeCell ref="HM357:HM358"/>
    <mergeCell ref="HL359:HL360"/>
    <mergeCell ref="HM359:HM360"/>
    <mergeCell ref="HL361:HL362"/>
    <mergeCell ref="HM361:HM362"/>
    <mergeCell ref="HL363:HL364"/>
    <mergeCell ref="HM363:HM364"/>
    <mergeCell ref="HL365:HL366"/>
    <mergeCell ref="HM365:HM366"/>
    <mergeCell ref="HL367:HL368"/>
    <mergeCell ref="HM367:HM368"/>
    <mergeCell ref="HL369:HL370"/>
    <mergeCell ref="HM369:HM370"/>
    <mergeCell ref="HL371:HL372"/>
    <mergeCell ref="HM371:HM372"/>
    <mergeCell ref="HL373:HL374"/>
    <mergeCell ref="HM373:HM374"/>
    <mergeCell ref="HL375:HL376"/>
    <mergeCell ref="HM375:HM376"/>
    <mergeCell ref="HL377:HL378"/>
    <mergeCell ref="HM377:HM378"/>
    <mergeCell ref="HL379:HL380"/>
    <mergeCell ref="HM379:HM380"/>
    <mergeCell ref="HL389:HL390"/>
    <mergeCell ref="HM389:HM390"/>
    <mergeCell ref="HL391:HL392"/>
    <mergeCell ref="HM391:HM392"/>
    <mergeCell ref="HL393:HL394"/>
    <mergeCell ref="HM393:HM394"/>
    <mergeCell ref="HL395:HL396"/>
    <mergeCell ref="HM395:HM396"/>
    <mergeCell ref="HL397:HL398"/>
    <mergeCell ref="HM397:HM398"/>
    <mergeCell ref="HL399:HL400"/>
    <mergeCell ref="HM399:HM400"/>
    <mergeCell ref="HL401:HL402"/>
    <mergeCell ref="HM401:HM402"/>
    <mergeCell ref="HL403:HL404"/>
    <mergeCell ref="HM403:HM404"/>
    <mergeCell ref="HL405:HL406"/>
    <mergeCell ref="HM405:HM406"/>
    <mergeCell ref="HL407:HL408"/>
    <mergeCell ref="HM407:HM408"/>
    <mergeCell ref="HL409:HL410"/>
    <mergeCell ref="HM409:HM410"/>
    <mergeCell ref="HL411:HL412"/>
    <mergeCell ref="HM411:HM412"/>
    <mergeCell ref="HL413:HL414"/>
    <mergeCell ref="HM413:HM414"/>
    <mergeCell ref="HL415:HL416"/>
    <mergeCell ref="HM415:HM416"/>
    <mergeCell ref="HL417:HL418"/>
    <mergeCell ref="HM417:HM418"/>
    <mergeCell ref="HL419:HL420"/>
    <mergeCell ref="HM419:HM420"/>
    <mergeCell ref="HL421:HL422"/>
    <mergeCell ref="HM421:HM422"/>
    <mergeCell ref="HL431:HL432"/>
    <mergeCell ref="HM431:HM432"/>
    <mergeCell ref="HL433:HL434"/>
    <mergeCell ref="HM433:HM434"/>
    <mergeCell ref="HL435:HL436"/>
    <mergeCell ref="HM435:HM436"/>
    <mergeCell ref="HL437:HL438"/>
    <mergeCell ref="HM437:HM438"/>
    <mergeCell ref="HL439:HL440"/>
    <mergeCell ref="HM439:HM440"/>
    <mergeCell ref="HL441:HL442"/>
    <mergeCell ref="HM441:HM442"/>
    <mergeCell ref="HL443:HL444"/>
    <mergeCell ref="HM443:HM444"/>
    <mergeCell ref="HL445:HL446"/>
    <mergeCell ref="HM445:HM446"/>
    <mergeCell ref="HL447:HL448"/>
    <mergeCell ref="HM447:HM448"/>
    <mergeCell ref="HL449:HL450"/>
    <mergeCell ref="HM449:HM450"/>
    <mergeCell ref="HL451:HL452"/>
    <mergeCell ref="HM451:HM452"/>
    <mergeCell ref="HL453:HL454"/>
    <mergeCell ref="HM453:HM454"/>
    <mergeCell ref="HL455:HL456"/>
    <mergeCell ref="HM455:HM456"/>
    <mergeCell ref="HL457:HL458"/>
    <mergeCell ref="HM457:HM458"/>
    <mergeCell ref="HL459:HL460"/>
    <mergeCell ref="HM459:HM460"/>
    <mergeCell ref="HL461:HL462"/>
    <mergeCell ref="HM461:HM462"/>
    <mergeCell ref="HL463:HL464"/>
    <mergeCell ref="HM463:HM464"/>
    <mergeCell ref="HL473:HL474"/>
    <mergeCell ref="HM473:HM474"/>
    <mergeCell ref="HL475:HL476"/>
    <mergeCell ref="HM475:HM476"/>
    <mergeCell ref="HL477:HL478"/>
    <mergeCell ref="HM477:HM478"/>
    <mergeCell ref="HL479:HL480"/>
    <mergeCell ref="HM479:HM480"/>
    <mergeCell ref="HL481:HL482"/>
    <mergeCell ref="HM481:HM482"/>
    <mergeCell ref="HL483:HL484"/>
    <mergeCell ref="HM483:HM484"/>
    <mergeCell ref="HL485:HL486"/>
    <mergeCell ref="HM485:HM486"/>
    <mergeCell ref="HL487:HL488"/>
    <mergeCell ref="HM487:HM488"/>
    <mergeCell ref="HL489:HL490"/>
    <mergeCell ref="HM489:HM490"/>
    <mergeCell ref="HL491:HL492"/>
    <mergeCell ref="HM491:HM492"/>
    <mergeCell ref="HL493:HL494"/>
    <mergeCell ref="HM493:HM494"/>
    <mergeCell ref="HL495:HL496"/>
    <mergeCell ref="HM495:HM496"/>
    <mergeCell ref="HL497:HL498"/>
    <mergeCell ref="HM497:HM498"/>
    <mergeCell ref="HL499:HL500"/>
    <mergeCell ref="HM499:HM500"/>
    <mergeCell ref="HL501:HL502"/>
    <mergeCell ref="HM501:HM502"/>
    <mergeCell ref="HL503:HL504"/>
    <mergeCell ref="HM503:HM504"/>
    <mergeCell ref="HL505:HL506"/>
    <mergeCell ref="HM505:HM506"/>
    <mergeCell ref="HL515:HL516"/>
    <mergeCell ref="HM515:HM516"/>
    <mergeCell ref="HL517:HL518"/>
    <mergeCell ref="HM517:HM518"/>
    <mergeCell ref="HL519:HL520"/>
    <mergeCell ref="HM519:HM520"/>
    <mergeCell ref="HL521:HL522"/>
    <mergeCell ref="HM521:HM522"/>
    <mergeCell ref="HL523:HL524"/>
    <mergeCell ref="HM523:HM524"/>
    <mergeCell ref="HL525:HL526"/>
    <mergeCell ref="HM525:HM526"/>
    <mergeCell ref="HL527:HL528"/>
    <mergeCell ref="HM527:HM528"/>
    <mergeCell ref="HL529:HL530"/>
    <mergeCell ref="HM529:HM530"/>
    <mergeCell ref="HL531:HL532"/>
    <mergeCell ref="HM531:HM532"/>
    <mergeCell ref="HL533:HL534"/>
    <mergeCell ref="HM533:HM534"/>
    <mergeCell ref="HL535:HL536"/>
    <mergeCell ref="HM535:HM536"/>
    <mergeCell ref="HL537:HL538"/>
    <mergeCell ref="HM537:HM538"/>
    <mergeCell ref="HL539:HL540"/>
    <mergeCell ref="HM539:HM540"/>
    <mergeCell ref="HL541:HL542"/>
    <mergeCell ref="HM541:HM542"/>
    <mergeCell ref="HL543:HL544"/>
    <mergeCell ref="HM543:HM544"/>
    <mergeCell ref="HL545:HL546"/>
    <mergeCell ref="HM545:HM546"/>
    <mergeCell ref="HL547:HL548"/>
    <mergeCell ref="HM547:HM548"/>
    <mergeCell ref="HL557:HL558"/>
    <mergeCell ref="HM557:HM558"/>
    <mergeCell ref="HL559:HL560"/>
    <mergeCell ref="HM559:HM560"/>
    <mergeCell ref="HL561:HL562"/>
    <mergeCell ref="HM561:HM562"/>
    <mergeCell ref="HL563:HL564"/>
    <mergeCell ref="HM563:HM564"/>
    <mergeCell ref="HL565:HL566"/>
    <mergeCell ref="HM565:HM566"/>
    <mergeCell ref="HL567:HL568"/>
    <mergeCell ref="HM567:HM568"/>
    <mergeCell ref="HL569:HL570"/>
    <mergeCell ref="HM569:HM570"/>
    <mergeCell ref="HL571:HL572"/>
    <mergeCell ref="HM571:HM572"/>
    <mergeCell ref="HL573:HL574"/>
    <mergeCell ref="HM573:HM574"/>
    <mergeCell ref="HL575:HL576"/>
    <mergeCell ref="HM575:HM576"/>
    <mergeCell ref="HL577:HL578"/>
    <mergeCell ref="HM577:HM578"/>
    <mergeCell ref="HL579:HL580"/>
    <mergeCell ref="HM579:HM580"/>
    <mergeCell ref="HL581:HL582"/>
    <mergeCell ref="HM581:HM582"/>
    <mergeCell ref="HL583:HL584"/>
    <mergeCell ref="HM583:HM584"/>
    <mergeCell ref="HL585:HL586"/>
    <mergeCell ref="HM585:HM586"/>
    <mergeCell ref="HL587:HL588"/>
    <mergeCell ref="HM587:HM588"/>
    <mergeCell ref="HL589:HL590"/>
    <mergeCell ref="HM589:HM590"/>
    <mergeCell ref="HL599:HL600"/>
    <mergeCell ref="HM599:HM600"/>
    <mergeCell ref="HL601:HL602"/>
    <mergeCell ref="HM601:HM602"/>
    <mergeCell ref="HL603:HL604"/>
    <mergeCell ref="HM603:HM604"/>
    <mergeCell ref="HL605:HL606"/>
    <mergeCell ref="HM605:HM606"/>
    <mergeCell ref="HP7:HP8"/>
    <mergeCell ref="HQ7:HQ8"/>
    <mergeCell ref="HP9:HP10"/>
    <mergeCell ref="HQ9:HQ10"/>
    <mergeCell ref="HP11:HP12"/>
    <mergeCell ref="HQ11:HQ12"/>
    <mergeCell ref="HP13:HP14"/>
    <mergeCell ref="HQ13:HQ14"/>
    <mergeCell ref="HP15:HP16"/>
    <mergeCell ref="HQ15:HQ16"/>
    <mergeCell ref="HP17:HP18"/>
    <mergeCell ref="HQ17:HQ18"/>
    <mergeCell ref="HP19:HP20"/>
    <mergeCell ref="HQ19:HQ20"/>
    <mergeCell ref="HP21:HP22"/>
    <mergeCell ref="HQ21:HQ22"/>
    <mergeCell ref="HP23:HP24"/>
    <mergeCell ref="HQ23:HQ24"/>
    <mergeCell ref="HP25:HP26"/>
    <mergeCell ref="HQ25:HQ26"/>
    <mergeCell ref="HP27:HP28"/>
    <mergeCell ref="HQ27:HQ28"/>
    <mergeCell ref="HP29:HP30"/>
    <mergeCell ref="HQ29:HQ30"/>
    <mergeCell ref="HP31:HP32"/>
    <mergeCell ref="HQ31:HQ32"/>
    <mergeCell ref="HP33:HP34"/>
    <mergeCell ref="HQ33:HQ34"/>
    <mergeCell ref="HP35:HP36"/>
    <mergeCell ref="HQ35:HQ36"/>
    <mergeCell ref="HP37:HP38"/>
    <mergeCell ref="HQ37:HQ38"/>
    <mergeCell ref="HP39:HP40"/>
    <mergeCell ref="HQ39:HQ40"/>
    <mergeCell ref="HP41:HP42"/>
    <mergeCell ref="HQ41:HQ42"/>
    <mergeCell ref="HP43:HP44"/>
    <mergeCell ref="HQ43:HQ44"/>
    <mergeCell ref="HP45:HP46"/>
    <mergeCell ref="HQ45:HQ46"/>
    <mergeCell ref="HP47:HP48"/>
    <mergeCell ref="HQ47:HQ48"/>
    <mergeCell ref="HP49:HP50"/>
    <mergeCell ref="HQ49:HQ50"/>
    <mergeCell ref="HP51:HP52"/>
    <mergeCell ref="HQ51:HQ52"/>
    <mergeCell ref="HP53:HP54"/>
    <mergeCell ref="HQ53:HQ54"/>
    <mergeCell ref="HP55:HP56"/>
    <mergeCell ref="HQ55:HQ56"/>
    <mergeCell ref="HP57:HP58"/>
    <mergeCell ref="HQ57:HQ58"/>
    <mergeCell ref="HP59:HP60"/>
    <mergeCell ref="HQ59:HQ60"/>
    <mergeCell ref="HP61:HP62"/>
    <mergeCell ref="HQ61:HQ62"/>
    <mergeCell ref="HP71:HP72"/>
    <mergeCell ref="HQ71:HQ72"/>
    <mergeCell ref="HP73:HP74"/>
    <mergeCell ref="HQ73:HQ74"/>
    <mergeCell ref="HP75:HP76"/>
    <mergeCell ref="HQ75:HQ76"/>
    <mergeCell ref="HP77:HP78"/>
    <mergeCell ref="HQ77:HQ78"/>
    <mergeCell ref="HP79:HP80"/>
    <mergeCell ref="HQ79:HQ80"/>
    <mergeCell ref="HP81:HP82"/>
    <mergeCell ref="HQ81:HQ82"/>
    <mergeCell ref="HP83:HP84"/>
    <mergeCell ref="HQ83:HQ84"/>
    <mergeCell ref="HP85:HP86"/>
    <mergeCell ref="HQ85:HQ86"/>
    <mergeCell ref="HP87:HP88"/>
    <mergeCell ref="HQ87:HQ88"/>
    <mergeCell ref="HP89:HP90"/>
    <mergeCell ref="HQ89:HQ90"/>
    <mergeCell ref="HP91:HP92"/>
    <mergeCell ref="HQ91:HQ92"/>
    <mergeCell ref="HP93:HP94"/>
    <mergeCell ref="HQ93:HQ94"/>
    <mergeCell ref="HP95:HP96"/>
    <mergeCell ref="HQ95:HQ96"/>
    <mergeCell ref="HP97:HP98"/>
    <mergeCell ref="HQ97:HQ98"/>
    <mergeCell ref="HP99:HP100"/>
    <mergeCell ref="HQ99:HQ100"/>
    <mergeCell ref="HP101:HP102"/>
    <mergeCell ref="HQ101:HQ102"/>
    <mergeCell ref="HP103:HP104"/>
    <mergeCell ref="HQ103:HQ104"/>
    <mergeCell ref="HP113:HP114"/>
    <mergeCell ref="HQ113:HQ114"/>
    <mergeCell ref="HP115:HP116"/>
    <mergeCell ref="HQ115:HQ116"/>
    <mergeCell ref="HP117:HP118"/>
    <mergeCell ref="HQ117:HQ118"/>
    <mergeCell ref="HP119:HP120"/>
    <mergeCell ref="HQ119:HQ120"/>
    <mergeCell ref="HP121:HP122"/>
    <mergeCell ref="HQ121:HQ122"/>
    <mergeCell ref="HP123:HP124"/>
    <mergeCell ref="HQ123:HQ124"/>
    <mergeCell ref="HP125:HP126"/>
    <mergeCell ref="HQ125:HQ126"/>
    <mergeCell ref="HP127:HP128"/>
    <mergeCell ref="HQ127:HQ128"/>
    <mergeCell ref="HP129:HP130"/>
    <mergeCell ref="HQ129:HQ130"/>
    <mergeCell ref="HP131:HP132"/>
    <mergeCell ref="HQ131:HQ132"/>
    <mergeCell ref="HP133:HP134"/>
    <mergeCell ref="HQ133:HQ134"/>
    <mergeCell ref="HP135:HP136"/>
    <mergeCell ref="HQ135:HQ136"/>
    <mergeCell ref="HP137:HP138"/>
    <mergeCell ref="HQ137:HQ138"/>
    <mergeCell ref="HP139:HP140"/>
    <mergeCell ref="HQ139:HQ140"/>
    <mergeCell ref="HP141:HP142"/>
    <mergeCell ref="HQ141:HQ142"/>
    <mergeCell ref="HP143:HP144"/>
    <mergeCell ref="HQ143:HQ144"/>
    <mergeCell ref="HP145:HP146"/>
    <mergeCell ref="HQ145:HQ146"/>
    <mergeCell ref="HP155:HP156"/>
    <mergeCell ref="HQ155:HQ156"/>
    <mergeCell ref="HP157:HP158"/>
    <mergeCell ref="HQ157:HQ158"/>
    <mergeCell ref="HP159:HP160"/>
    <mergeCell ref="HQ159:HQ160"/>
    <mergeCell ref="HP161:HP162"/>
    <mergeCell ref="HQ161:HQ162"/>
    <mergeCell ref="HP163:HP164"/>
    <mergeCell ref="HQ163:HQ164"/>
    <mergeCell ref="HP165:HP166"/>
    <mergeCell ref="HQ165:HQ166"/>
    <mergeCell ref="HP167:HP168"/>
    <mergeCell ref="HQ167:HQ168"/>
    <mergeCell ref="HP169:HP170"/>
    <mergeCell ref="HQ169:HQ170"/>
    <mergeCell ref="HP171:HP172"/>
    <mergeCell ref="HQ171:HQ172"/>
    <mergeCell ref="HP173:HP174"/>
    <mergeCell ref="HQ173:HQ174"/>
    <mergeCell ref="HP175:HP176"/>
    <mergeCell ref="HQ175:HQ176"/>
    <mergeCell ref="HP177:HP178"/>
    <mergeCell ref="HQ177:HQ178"/>
    <mergeCell ref="HP179:HP180"/>
    <mergeCell ref="HQ179:HQ180"/>
    <mergeCell ref="HP181:HP182"/>
    <mergeCell ref="HQ181:HQ182"/>
    <mergeCell ref="HP183:HP184"/>
    <mergeCell ref="HQ183:HQ184"/>
    <mergeCell ref="HP185:HP186"/>
    <mergeCell ref="HQ185:HQ186"/>
    <mergeCell ref="HP187:HP188"/>
    <mergeCell ref="HQ187:HQ188"/>
    <mergeCell ref="HP197:HP198"/>
    <mergeCell ref="HQ197:HQ198"/>
    <mergeCell ref="HP199:HP200"/>
    <mergeCell ref="HQ199:HQ200"/>
    <mergeCell ref="HP201:HP202"/>
    <mergeCell ref="HQ201:HQ202"/>
    <mergeCell ref="HP203:HP204"/>
    <mergeCell ref="HQ203:HQ204"/>
    <mergeCell ref="HP205:HP206"/>
    <mergeCell ref="HQ205:HQ206"/>
    <mergeCell ref="HP207:HP208"/>
    <mergeCell ref="HQ207:HQ208"/>
    <mergeCell ref="HP209:HP210"/>
    <mergeCell ref="HQ209:HQ210"/>
    <mergeCell ref="HP211:HP212"/>
    <mergeCell ref="HQ211:HQ212"/>
    <mergeCell ref="HP213:HP214"/>
    <mergeCell ref="HQ213:HQ214"/>
    <mergeCell ref="HP215:HP216"/>
    <mergeCell ref="HQ215:HQ216"/>
    <mergeCell ref="HP217:HP218"/>
    <mergeCell ref="HQ217:HQ218"/>
    <mergeCell ref="HP219:HP220"/>
    <mergeCell ref="HQ219:HQ220"/>
    <mergeCell ref="HP221:HP222"/>
    <mergeCell ref="HQ221:HQ222"/>
    <mergeCell ref="HP223:HP224"/>
    <mergeCell ref="HQ223:HQ224"/>
    <mergeCell ref="HP225:HP226"/>
    <mergeCell ref="HQ225:HQ226"/>
    <mergeCell ref="HP227:HP228"/>
    <mergeCell ref="HQ227:HQ228"/>
    <mergeCell ref="HP229:HP230"/>
    <mergeCell ref="HQ229:HQ230"/>
    <mergeCell ref="HP239:HP240"/>
    <mergeCell ref="HQ239:HQ240"/>
    <mergeCell ref="HP241:HP242"/>
    <mergeCell ref="HQ241:HQ242"/>
    <mergeCell ref="HP243:HP244"/>
    <mergeCell ref="HQ243:HQ244"/>
    <mergeCell ref="HP245:HP246"/>
    <mergeCell ref="HQ245:HQ246"/>
    <mergeCell ref="HP247:HP248"/>
    <mergeCell ref="HQ247:HQ248"/>
    <mergeCell ref="HP249:HP250"/>
    <mergeCell ref="HQ249:HQ250"/>
    <mergeCell ref="HP251:HP252"/>
    <mergeCell ref="HQ251:HQ252"/>
    <mergeCell ref="HP253:HP254"/>
    <mergeCell ref="HQ253:HQ254"/>
    <mergeCell ref="HP255:HP256"/>
    <mergeCell ref="HQ255:HQ256"/>
    <mergeCell ref="HP257:HP258"/>
    <mergeCell ref="HQ257:HQ258"/>
    <mergeCell ref="HP259:HP260"/>
    <mergeCell ref="HQ259:HQ260"/>
    <mergeCell ref="HP261:HP262"/>
    <mergeCell ref="HQ261:HQ262"/>
    <mergeCell ref="HP263:HP264"/>
    <mergeCell ref="HQ263:HQ264"/>
    <mergeCell ref="HP265:HP266"/>
    <mergeCell ref="HQ265:HQ266"/>
    <mergeCell ref="HP267:HP268"/>
    <mergeCell ref="HQ267:HQ268"/>
    <mergeCell ref="HP269:HP270"/>
    <mergeCell ref="HQ269:HQ270"/>
    <mergeCell ref="HP271:HP272"/>
    <mergeCell ref="HQ271:HQ272"/>
    <mergeCell ref="HP281:HP282"/>
    <mergeCell ref="HQ281:HQ282"/>
    <mergeCell ref="HP283:HP284"/>
    <mergeCell ref="HQ283:HQ284"/>
    <mergeCell ref="HP285:HP286"/>
    <mergeCell ref="HQ285:HQ286"/>
    <mergeCell ref="HP287:HP288"/>
    <mergeCell ref="HQ287:HQ288"/>
    <mergeCell ref="HP289:HP290"/>
    <mergeCell ref="HQ289:HQ290"/>
    <mergeCell ref="HP291:HP292"/>
    <mergeCell ref="HQ291:HQ292"/>
    <mergeCell ref="HP293:HP294"/>
    <mergeCell ref="HQ293:HQ294"/>
    <mergeCell ref="HP295:HP296"/>
    <mergeCell ref="HQ295:HQ296"/>
    <mergeCell ref="HP297:HP298"/>
    <mergeCell ref="HQ297:HQ298"/>
    <mergeCell ref="HP299:HP300"/>
    <mergeCell ref="HQ299:HQ300"/>
    <mergeCell ref="HP301:HP302"/>
    <mergeCell ref="HQ301:HQ302"/>
    <mergeCell ref="HP303:HP304"/>
    <mergeCell ref="HQ303:HQ304"/>
    <mergeCell ref="HP305:HP306"/>
    <mergeCell ref="HQ305:HQ306"/>
    <mergeCell ref="HP307:HP308"/>
    <mergeCell ref="HQ307:HQ308"/>
    <mergeCell ref="HP309:HP310"/>
    <mergeCell ref="HQ309:HQ310"/>
    <mergeCell ref="HP311:HP312"/>
    <mergeCell ref="HQ311:HQ312"/>
    <mergeCell ref="HP313:HP314"/>
    <mergeCell ref="HQ313:HQ314"/>
    <mergeCell ref="HP323:HP324"/>
    <mergeCell ref="HQ323:HQ324"/>
    <mergeCell ref="HP325:HP326"/>
    <mergeCell ref="HQ325:HQ326"/>
    <mergeCell ref="HP327:HP328"/>
    <mergeCell ref="HQ327:HQ328"/>
    <mergeCell ref="HP329:HP330"/>
    <mergeCell ref="HQ329:HQ330"/>
    <mergeCell ref="HP331:HP332"/>
    <mergeCell ref="HQ331:HQ332"/>
    <mergeCell ref="HP333:HP334"/>
    <mergeCell ref="HQ333:HQ334"/>
    <mergeCell ref="HP335:HP336"/>
    <mergeCell ref="HQ335:HQ336"/>
    <mergeCell ref="HP337:HP338"/>
    <mergeCell ref="HQ337:HQ338"/>
    <mergeCell ref="HP339:HP340"/>
    <mergeCell ref="HQ339:HQ340"/>
    <mergeCell ref="HP341:HP342"/>
    <mergeCell ref="HQ341:HQ342"/>
    <mergeCell ref="HP343:HP344"/>
    <mergeCell ref="HQ343:HQ344"/>
    <mergeCell ref="HP345:HP346"/>
    <mergeCell ref="HQ345:HQ346"/>
    <mergeCell ref="HP347:HP348"/>
    <mergeCell ref="HQ347:HQ348"/>
    <mergeCell ref="HP349:HP350"/>
    <mergeCell ref="HQ349:HQ350"/>
    <mergeCell ref="HP351:HP352"/>
    <mergeCell ref="HQ351:HQ352"/>
    <mergeCell ref="HP353:HP354"/>
    <mergeCell ref="HQ353:HQ354"/>
    <mergeCell ref="HP355:HP356"/>
    <mergeCell ref="HQ355:HQ356"/>
    <mergeCell ref="HP365:HP366"/>
    <mergeCell ref="HQ365:HQ366"/>
    <mergeCell ref="HP367:HP368"/>
    <mergeCell ref="HQ367:HQ368"/>
    <mergeCell ref="HP369:HP370"/>
    <mergeCell ref="HQ369:HQ370"/>
    <mergeCell ref="HP371:HP372"/>
    <mergeCell ref="HQ371:HQ372"/>
    <mergeCell ref="HP373:HP374"/>
    <mergeCell ref="HQ373:HQ374"/>
    <mergeCell ref="HP375:HP376"/>
    <mergeCell ref="HQ375:HQ376"/>
    <mergeCell ref="HP377:HP378"/>
    <mergeCell ref="HQ377:HQ378"/>
    <mergeCell ref="HP379:HP380"/>
    <mergeCell ref="HQ379:HQ380"/>
    <mergeCell ref="HP381:HP382"/>
    <mergeCell ref="HQ381:HQ382"/>
    <mergeCell ref="HP383:HP384"/>
    <mergeCell ref="HQ383:HQ384"/>
    <mergeCell ref="HP385:HP386"/>
    <mergeCell ref="HQ385:HQ386"/>
    <mergeCell ref="HP387:HP388"/>
    <mergeCell ref="HQ387:HQ388"/>
    <mergeCell ref="HP389:HP390"/>
    <mergeCell ref="HQ389:HQ390"/>
    <mergeCell ref="HP391:HP392"/>
    <mergeCell ref="HQ391:HQ392"/>
    <mergeCell ref="HP393:HP394"/>
    <mergeCell ref="HQ393:HQ394"/>
    <mergeCell ref="HP395:HP396"/>
    <mergeCell ref="HQ395:HQ396"/>
    <mergeCell ref="HP397:HP398"/>
    <mergeCell ref="HQ397:HQ398"/>
    <mergeCell ref="HP407:HP408"/>
    <mergeCell ref="HQ407:HQ408"/>
    <mergeCell ref="HP409:HP410"/>
    <mergeCell ref="HQ409:HQ410"/>
    <mergeCell ref="HP411:HP412"/>
    <mergeCell ref="HQ411:HQ412"/>
    <mergeCell ref="HP413:HP414"/>
    <mergeCell ref="HQ413:HQ414"/>
    <mergeCell ref="HP415:HP416"/>
    <mergeCell ref="HQ415:HQ416"/>
    <mergeCell ref="HP417:HP418"/>
    <mergeCell ref="HQ417:HQ418"/>
    <mergeCell ref="HP419:HP420"/>
    <mergeCell ref="HQ419:HQ420"/>
    <mergeCell ref="HP421:HP422"/>
    <mergeCell ref="HQ421:HQ422"/>
    <mergeCell ref="HP423:HP424"/>
    <mergeCell ref="HQ423:HQ424"/>
    <mergeCell ref="HP425:HP426"/>
    <mergeCell ref="HQ425:HQ426"/>
    <mergeCell ref="HP427:HP428"/>
    <mergeCell ref="HQ427:HQ428"/>
    <mergeCell ref="HP429:HP430"/>
    <mergeCell ref="HQ429:HQ430"/>
    <mergeCell ref="HP431:HP432"/>
    <mergeCell ref="HQ431:HQ432"/>
    <mergeCell ref="HP433:HP434"/>
    <mergeCell ref="HQ433:HQ434"/>
    <mergeCell ref="HP435:HP436"/>
    <mergeCell ref="HQ435:HQ436"/>
    <mergeCell ref="HP437:HP438"/>
    <mergeCell ref="HQ437:HQ438"/>
    <mergeCell ref="HP439:HP440"/>
    <mergeCell ref="HQ439:HQ440"/>
    <mergeCell ref="HP449:HP450"/>
    <mergeCell ref="HQ449:HQ450"/>
    <mergeCell ref="HP451:HP452"/>
    <mergeCell ref="HQ451:HQ452"/>
    <mergeCell ref="HP453:HP454"/>
    <mergeCell ref="HQ453:HQ454"/>
    <mergeCell ref="HP455:HP456"/>
    <mergeCell ref="HQ455:HQ456"/>
    <mergeCell ref="HP457:HP458"/>
    <mergeCell ref="HQ457:HQ458"/>
    <mergeCell ref="HP459:HP460"/>
    <mergeCell ref="HQ459:HQ460"/>
    <mergeCell ref="HP461:HP462"/>
    <mergeCell ref="HQ461:HQ462"/>
    <mergeCell ref="HP463:HP464"/>
    <mergeCell ref="HQ463:HQ464"/>
    <mergeCell ref="HP465:HP466"/>
    <mergeCell ref="HQ465:HQ466"/>
    <mergeCell ref="HP467:HP468"/>
    <mergeCell ref="HQ467:HQ468"/>
    <mergeCell ref="HP469:HP470"/>
    <mergeCell ref="HQ469:HQ470"/>
    <mergeCell ref="HP471:HP472"/>
    <mergeCell ref="HQ471:HQ472"/>
    <mergeCell ref="HP473:HP474"/>
    <mergeCell ref="HQ473:HQ474"/>
    <mergeCell ref="HP475:HP476"/>
    <mergeCell ref="HQ475:HQ476"/>
    <mergeCell ref="HP477:HP478"/>
    <mergeCell ref="HQ477:HQ478"/>
    <mergeCell ref="HP479:HP480"/>
    <mergeCell ref="HQ479:HQ480"/>
    <mergeCell ref="HP481:HP482"/>
    <mergeCell ref="HQ481:HQ482"/>
    <mergeCell ref="HP565:HP566"/>
    <mergeCell ref="HQ565:HQ566"/>
    <mergeCell ref="HP491:HP492"/>
    <mergeCell ref="HQ491:HQ492"/>
    <mergeCell ref="HP493:HP494"/>
    <mergeCell ref="HQ493:HQ494"/>
    <mergeCell ref="HP495:HP496"/>
    <mergeCell ref="HQ495:HQ496"/>
    <mergeCell ref="HP497:HP498"/>
    <mergeCell ref="HQ497:HQ498"/>
    <mergeCell ref="HP499:HP500"/>
    <mergeCell ref="HQ499:HQ500"/>
    <mergeCell ref="HP501:HP502"/>
    <mergeCell ref="HQ501:HQ502"/>
    <mergeCell ref="HP503:HP504"/>
    <mergeCell ref="HQ503:HQ504"/>
    <mergeCell ref="HP505:HP506"/>
    <mergeCell ref="HQ505:HQ506"/>
    <mergeCell ref="HP507:HP508"/>
    <mergeCell ref="HQ507:HQ508"/>
    <mergeCell ref="HP509:HP510"/>
    <mergeCell ref="HQ509:HQ510"/>
    <mergeCell ref="HP511:HP512"/>
    <mergeCell ref="HQ511:HQ512"/>
    <mergeCell ref="HP513:HP514"/>
    <mergeCell ref="HQ513:HQ514"/>
    <mergeCell ref="HP515:HP516"/>
    <mergeCell ref="HQ515:HQ516"/>
    <mergeCell ref="HP517:HP518"/>
    <mergeCell ref="HQ517:HQ518"/>
    <mergeCell ref="HP519:HP520"/>
    <mergeCell ref="HQ519:HQ520"/>
    <mergeCell ref="HP521:HP522"/>
    <mergeCell ref="HQ521:HQ522"/>
    <mergeCell ref="HP523:HP524"/>
    <mergeCell ref="HQ523:HQ524"/>
    <mergeCell ref="HP575:HP576"/>
    <mergeCell ref="HQ575:HQ576"/>
    <mergeCell ref="HP577:HP578"/>
    <mergeCell ref="HQ577:HQ578"/>
    <mergeCell ref="HP579:HP580"/>
    <mergeCell ref="HQ579:HQ580"/>
    <mergeCell ref="HP581:HP582"/>
    <mergeCell ref="HQ581:HQ582"/>
    <mergeCell ref="HP583:HP584"/>
    <mergeCell ref="HQ583:HQ584"/>
    <mergeCell ref="HP585:HP586"/>
    <mergeCell ref="HQ585:HQ586"/>
    <mergeCell ref="HP587:HP588"/>
    <mergeCell ref="HQ587:HQ588"/>
    <mergeCell ref="HP589:HP590"/>
    <mergeCell ref="HQ589:HQ590"/>
    <mergeCell ref="HP591:HP592"/>
    <mergeCell ref="HQ591:HQ592"/>
    <mergeCell ref="HP593:HP594"/>
    <mergeCell ref="HQ593:HQ594"/>
    <mergeCell ref="HP595:HP596"/>
    <mergeCell ref="HQ595:HQ596"/>
    <mergeCell ref="HP597:HP598"/>
    <mergeCell ref="HQ597:HQ598"/>
    <mergeCell ref="HP599:HP600"/>
    <mergeCell ref="HQ599:HQ600"/>
    <mergeCell ref="HP601:HP602"/>
    <mergeCell ref="HQ601:HQ602"/>
    <mergeCell ref="HP603:HP604"/>
    <mergeCell ref="HQ603:HQ604"/>
    <mergeCell ref="HP605:HP606"/>
    <mergeCell ref="HQ605:HQ606"/>
    <mergeCell ref="HP533:HP534"/>
    <mergeCell ref="HQ533:HQ534"/>
    <mergeCell ref="HP535:HP536"/>
    <mergeCell ref="HQ535:HQ536"/>
    <mergeCell ref="HP537:HP538"/>
    <mergeCell ref="HQ537:HQ538"/>
    <mergeCell ref="HP539:HP540"/>
    <mergeCell ref="HQ539:HQ540"/>
    <mergeCell ref="HP541:HP542"/>
    <mergeCell ref="HQ541:HQ542"/>
    <mergeCell ref="HP543:HP544"/>
    <mergeCell ref="HQ543:HQ544"/>
    <mergeCell ref="HP545:HP546"/>
    <mergeCell ref="HQ545:HQ546"/>
    <mergeCell ref="HP547:HP548"/>
    <mergeCell ref="HQ547:HQ548"/>
    <mergeCell ref="HP549:HP550"/>
    <mergeCell ref="HQ549:HQ550"/>
    <mergeCell ref="HP551:HP552"/>
    <mergeCell ref="HQ551:HQ552"/>
    <mergeCell ref="HP553:HP554"/>
    <mergeCell ref="HQ553:HQ554"/>
    <mergeCell ref="HP555:HP556"/>
    <mergeCell ref="HQ555:HQ556"/>
    <mergeCell ref="HP557:HP558"/>
    <mergeCell ref="HQ557:HQ558"/>
    <mergeCell ref="HP559:HP560"/>
    <mergeCell ref="HQ559:HQ560"/>
    <mergeCell ref="HP561:HP562"/>
    <mergeCell ref="HQ561:HQ562"/>
    <mergeCell ref="HP563:HP564"/>
    <mergeCell ref="HQ563:HQ564"/>
  </mergeCells>
  <phoneticPr fontId="2"/>
  <conditionalFormatting sqref="F8:I8">
    <cfRule type="expression" dxfId="573" priority="375" stopIfTrue="1">
      <formula>AND(F7&lt;&gt;"",E7&lt;&gt;"NG",F7&lt;$BZ$5,F8="")</formula>
    </cfRule>
    <cfRule type="expression" dxfId="572" priority="376" stopIfTrue="1">
      <formula>AND(F7&lt;&gt;"",E7&lt;&gt;"NG",F8&lt;&gt;"",F7&gt;F8)</formula>
    </cfRule>
  </conditionalFormatting>
  <conditionalFormatting sqref="F10:I10">
    <cfRule type="expression" dxfId="571" priority="373" stopIfTrue="1">
      <formula>AND(F9&lt;&gt;"",E9&lt;&gt;"NG",F9&lt;$BZ$5,F10="")</formula>
    </cfRule>
    <cfRule type="expression" dxfId="570" priority="374" stopIfTrue="1">
      <formula>AND(F9&lt;&gt;"",E9&lt;&gt;"NG",F10&lt;&gt;"",F9&gt;F10)</formula>
    </cfRule>
  </conditionalFormatting>
  <conditionalFormatting sqref="F12:I12 F14:I14">
    <cfRule type="expression" dxfId="569" priority="371" stopIfTrue="1">
      <formula>AND(F11&lt;&gt;"",E11&lt;&gt;"NG",F11&lt;$BZ$5,F12="")</formula>
    </cfRule>
    <cfRule type="expression" dxfId="568" priority="372" stopIfTrue="1">
      <formula>AND(F11&lt;&gt;"",E11&lt;&gt;"NG",F12&lt;&gt;"",F11&gt;F12)</formula>
    </cfRule>
  </conditionalFormatting>
  <conditionalFormatting sqref="F16:I16 F20:I20 F22:I22 F24:I24 F26:I26">
    <cfRule type="expression" dxfId="567" priority="369" stopIfTrue="1">
      <formula>AND(F15&lt;&gt;"",E15&lt;&gt;"NG",F15&lt;$BZ$5,F16="")</formula>
    </cfRule>
    <cfRule type="expression" dxfId="566" priority="370" stopIfTrue="1">
      <formula>AND(F15&lt;&gt;"",E15&lt;&gt;"NG",F16&lt;&gt;"",F15&gt;F16)</formula>
    </cfRule>
  </conditionalFormatting>
  <conditionalFormatting sqref="F18:I18">
    <cfRule type="expression" dxfId="565" priority="367" stopIfTrue="1">
      <formula>AND(F17&lt;&gt;"",E17&lt;&gt;"NG",F17&lt;$BZ$5,F18="")</formula>
    </cfRule>
    <cfRule type="expression" dxfId="564" priority="368" stopIfTrue="1">
      <formula>AND(F17&lt;&gt;"",E17&lt;&gt;"NG",F18&lt;&gt;"",F17&gt;F18)</formula>
    </cfRule>
  </conditionalFormatting>
  <conditionalFormatting sqref="F28:I28">
    <cfRule type="expression" dxfId="563" priority="365" stopIfTrue="1">
      <formula>AND(F27&lt;&gt;"",E27&lt;&gt;"NG",F27&lt;$BZ$5,F28="")</formula>
    </cfRule>
    <cfRule type="expression" dxfId="562" priority="366" stopIfTrue="1">
      <formula>AND(F27&lt;&gt;"",E27&lt;&gt;"NG",F28&lt;&gt;"",F27&gt;F28)</formula>
    </cfRule>
  </conditionalFormatting>
  <conditionalFormatting sqref="F30:I30">
    <cfRule type="expression" dxfId="561" priority="363" stopIfTrue="1">
      <formula>AND(F29&lt;&gt;"",E29&lt;&gt;"NG",F29&lt;$BZ$5,F30="")</formula>
    </cfRule>
    <cfRule type="expression" dxfId="560" priority="364" stopIfTrue="1">
      <formula>AND(F29&lt;&gt;"",E29&lt;&gt;"NG",F30&lt;&gt;"",F29&gt;F30)</formula>
    </cfRule>
  </conditionalFormatting>
  <conditionalFormatting sqref="F32:I32 F36:I36 F38:I38">
    <cfRule type="expression" dxfId="559" priority="361" stopIfTrue="1">
      <formula>AND(F31&lt;&gt;"",E31&lt;&gt;"NG",F31&lt;$BZ$5,F32="")</formula>
    </cfRule>
    <cfRule type="expression" dxfId="558" priority="362" stopIfTrue="1">
      <formula>AND(F31&lt;&gt;"",E31&lt;&gt;"NG",F32&lt;&gt;"",F31&gt;F32)</formula>
    </cfRule>
  </conditionalFormatting>
  <conditionalFormatting sqref="F34:I34">
    <cfRule type="expression" dxfId="557" priority="359" stopIfTrue="1">
      <formula>AND(F33&lt;&gt;"",E33&lt;&gt;"NG",F33&lt;$BZ$5,F34="")</formula>
    </cfRule>
    <cfRule type="expression" dxfId="556" priority="360" stopIfTrue="1">
      <formula>AND(F33&lt;&gt;"",E33&lt;&gt;"NG",F34&lt;&gt;"",F33&gt;F34)</formula>
    </cfRule>
  </conditionalFormatting>
  <conditionalFormatting sqref="F42:I42 F44:I44">
    <cfRule type="expression" dxfId="555" priority="357" stopIfTrue="1">
      <formula>AND(F41&lt;&gt;"",E41&lt;&gt;"NG",F41&lt;$BZ$5,F42="")</formula>
    </cfRule>
    <cfRule type="expression" dxfId="554" priority="358" stopIfTrue="1">
      <formula>AND(F41&lt;&gt;"",E41&lt;&gt;"NG",F42&lt;&gt;"",F41&gt;F42)</formula>
    </cfRule>
  </conditionalFormatting>
  <conditionalFormatting sqref="F40:I40">
    <cfRule type="expression" dxfId="553" priority="355" stopIfTrue="1">
      <formula>AND(F39&lt;&gt;"",E39&lt;&gt;"NG",F39&lt;$BZ$5,F40="")</formula>
    </cfRule>
    <cfRule type="expression" dxfId="552" priority="356" stopIfTrue="1">
      <formula>AND(F39&lt;&gt;"",E39&lt;&gt;"NG",F40&lt;&gt;"",F39&gt;F40)</formula>
    </cfRule>
  </conditionalFormatting>
  <conditionalFormatting sqref="F46:I46 F50:I50 F52:I52 F54:I54 F56:I56">
    <cfRule type="expression" dxfId="551" priority="353" stopIfTrue="1">
      <formula>AND(F45&lt;&gt;"",E45&lt;&gt;"NG",F45&lt;$BZ$5,F46="")</formula>
    </cfRule>
    <cfRule type="expression" dxfId="550" priority="354" stopIfTrue="1">
      <formula>AND(F45&lt;&gt;"",E45&lt;&gt;"NG",F46&lt;&gt;"",F45&gt;F46)</formula>
    </cfRule>
  </conditionalFormatting>
  <conditionalFormatting sqref="F48:I48">
    <cfRule type="expression" dxfId="549" priority="351" stopIfTrue="1">
      <formula>AND(F47&lt;&gt;"",E47&lt;&gt;"NG",F47&lt;$BZ$5,F48="")</formula>
    </cfRule>
    <cfRule type="expression" dxfId="548" priority="352" stopIfTrue="1">
      <formula>AND(F47&lt;&gt;"",E47&lt;&gt;"NG",F48&lt;&gt;"",F47&gt;F48)</formula>
    </cfRule>
  </conditionalFormatting>
  <conditionalFormatting sqref="F58:I58 F62:I62 F64:I64 F66:I66">
    <cfRule type="expression" dxfId="547" priority="349" stopIfTrue="1">
      <formula>AND(F57&lt;&gt;"",E57&lt;&gt;"NG",F57&lt;$BZ$5,F58="")</formula>
    </cfRule>
    <cfRule type="expression" dxfId="546" priority="350" stopIfTrue="1">
      <formula>AND(F57&lt;&gt;"",E57&lt;&gt;"NG",F58&lt;&gt;"",F57&gt;F58)</formula>
    </cfRule>
  </conditionalFormatting>
  <conditionalFormatting sqref="F60:I60">
    <cfRule type="expression" dxfId="545" priority="347" stopIfTrue="1">
      <formula>AND(F59&lt;&gt;"",E59&lt;&gt;"NG",F59&lt;$BZ$5,F60="")</formula>
    </cfRule>
    <cfRule type="expression" dxfId="544" priority="348" stopIfTrue="1">
      <formula>AND(F59&lt;&gt;"",E59&lt;&gt;"NG",F60&lt;&gt;"",F59&gt;F60)</formula>
    </cfRule>
  </conditionalFormatting>
  <conditionalFormatting sqref="F68:I68 F70:I70">
    <cfRule type="expression" dxfId="543" priority="345" stopIfTrue="1">
      <formula>AND(F67&lt;&gt;"",E67&lt;&gt;"NG",F67&lt;$BZ$5,F68="")</formula>
    </cfRule>
    <cfRule type="expression" dxfId="542" priority="346" stopIfTrue="1">
      <formula>AND(F67&lt;&gt;"",E67&lt;&gt;"NG",F68&lt;&gt;"",F67&gt;F68)</formula>
    </cfRule>
  </conditionalFormatting>
  <conditionalFormatting sqref="F74:I74">
    <cfRule type="expression" dxfId="541" priority="343" stopIfTrue="1">
      <formula>AND(F73&lt;&gt;"",E73&lt;&gt;"NG",F73&lt;$BZ$5,F74="")</formula>
    </cfRule>
    <cfRule type="expression" dxfId="540" priority="344" stopIfTrue="1">
      <formula>AND(F73&lt;&gt;"",E73&lt;&gt;"NG",F74&lt;&gt;"",F73&gt;F74)</formula>
    </cfRule>
  </conditionalFormatting>
  <conditionalFormatting sqref="F72:I72">
    <cfRule type="expression" dxfId="539" priority="341" stopIfTrue="1">
      <formula>AND(F71&lt;&gt;"",E71&lt;&gt;"NG",F71&lt;$BZ$5,F72="")</formula>
    </cfRule>
    <cfRule type="expression" dxfId="538" priority="342" stopIfTrue="1">
      <formula>AND(F71&lt;&gt;"",E71&lt;&gt;"NG",F72&lt;&gt;"",F71&gt;F72)</formula>
    </cfRule>
  </conditionalFormatting>
  <conditionalFormatting sqref="F76:I76">
    <cfRule type="expression" dxfId="537" priority="339" stopIfTrue="1">
      <formula>AND(F75&lt;&gt;"",E75&lt;&gt;"NG",F75&lt;$BZ$5,F76="")</formula>
    </cfRule>
    <cfRule type="expression" dxfId="536" priority="340" stopIfTrue="1">
      <formula>AND(F75&lt;&gt;"",E75&lt;&gt;"NG",F76&lt;&gt;"",F75&gt;F76)</formula>
    </cfRule>
  </conditionalFormatting>
  <conditionalFormatting sqref="F78:I78">
    <cfRule type="expression" dxfId="535" priority="337" stopIfTrue="1">
      <formula>AND(F77&lt;&gt;"",E77&lt;&gt;"NG",F77&lt;$BZ$5,F78="")</formula>
    </cfRule>
    <cfRule type="expression" dxfId="534" priority="338" stopIfTrue="1">
      <formula>AND(F77&lt;&gt;"",E77&lt;&gt;"NG",F78&lt;&gt;"",F77&gt;F78)</formula>
    </cfRule>
  </conditionalFormatting>
  <conditionalFormatting sqref="F80:I80 F82:I82 F84:I84">
    <cfRule type="expression" dxfId="533" priority="335" stopIfTrue="1">
      <formula>AND(F79&lt;&gt;"",E79&lt;&gt;"NG",F79&lt;$BZ$5,F80="")</formula>
    </cfRule>
    <cfRule type="expression" dxfId="532" priority="336" stopIfTrue="1">
      <formula>AND(F79&lt;&gt;"",E79&lt;&gt;"NG",F80&lt;&gt;"",F79&gt;F80)</formula>
    </cfRule>
  </conditionalFormatting>
  <conditionalFormatting sqref="F86:I86 F90:I90 F92:I92">
    <cfRule type="expression" dxfId="531" priority="331" stopIfTrue="1">
      <formula>AND(F85&lt;&gt;"",E85&lt;&gt;"NG",F85&lt;$BZ$5,F86="")</formula>
    </cfRule>
    <cfRule type="expression" dxfId="530" priority="332" stopIfTrue="1">
      <formula>AND(F85&lt;&gt;"",E85&lt;&gt;"NG",F86&lt;&gt;"",F85&gt;F86)</formula>
    </cfRule>
  </conditionalFormatting>
  <conditionalFormatting sqref="F88:I88">
    <cfRule type="expression" dxfId="529" priority="329" stopIfTrue="1">
      <formula>AND(F87&lt;&gt;"",E87&lt;&gt;"NG",F87&lt;$BZ$5,F88="")</formula>
    </cfRule>
    <cfRule type="expression" dxfId="528" priority="330" stopIfTrue="1">
      <formula>AND(F87&lt;&gt;"",E87&lt;&gt;"NG",F88&lt;&gt;"",F87&gt;F88)</formula>
    </cfRule>
  </conditionalFormatting>
  <conditionalFormatting sqref="F94:I94 F98:I98 F100:I100 F102:I102 F104:I104">
    <cfRule type="expression" dxfId="527" priority="327" stopIfTrue="1">
      <formula>AND(F93&lt;&gt;"",E93&lt;&gt;"NG",F93&lt;$BZ$5,F94="")</formula>
    </cfRule>
    <cfRule type="expression" dxfId="526" priority="328" stopIfTrue="1">
      <formula>AND(F93&lt;&gt;"",E93&lt;&gt;"NG",F94&lt;&gt;"",F93&gt;F94)</formula>
    </cfRule>
  </conditionalFormatting>
  <conditionalFormatting sqref="F96:I96">
    <cfRule type="expression" dxfId="525" priority="325" stopIfTrue="1">
      <formula>AND(F95&lt;&gt;"",E95&lt;&gt;"NG",F95&lt;$BZ$5,F96="")</formula>
    </cfRule>
    <cfRule type="expression" dxfId="524" priority="326" stopIfTrue="1">
      <formula>AND(F95&lt;&gt;"",E95&lt;&gt;"NG",F96&lt;&gt;"",F95&gt;F96)</formula>
    </cfRule>
  </conditionalFormatting>
  <conditionalFormatting sqref="F108:I108">
    <cfRule type="expression" dxfId="523" priority="323" stopIfTrue="1">
      <formula>AND(F107&lt;&gt;"",E107&lt;&gt;"NG",F107&lt;$BZ$5,F108="")</formula>
    </cfRule>
    <cfRule type="expression" dxfId="522" priority="324" stopIfTrue="1">
      <formula>AND(F107&lt;&gt;"",E107&lt;&gt;"NG",F108&lt;&gt;"",F107&gt;F108)</formula>
    </cfRule>
  </conditionalFormatting>
  <conditionalFormatting sqref="F106:I106">
    <cfRule type="expression" dxfId="521" priority="321" stopIfTrue="1">
      <formula>AND(F105&lt;&gt;"",E105&lt;&gt;"NG",F105&lt;$BZ$5,F106="")</formula>
    </cfRule>
    <cfRule type="expression" dxfId="520" priority="322" stopIfTrue="1">
      <formula>AND(F105&lt;&gt;"",E105&lt;&gt;"NG",F106&lt;&gt;"",F105&gt;F106)</formula>
    </cfRule>
  </conditionalFormatting>
  <conditionalFormatting sqref="F110:I110 F112:I112 F114:I114">
    <cfRule type="expression" dxfId="519" priority="319" stopIfTrue="1">
      <formula>AND(F109&lt;&gt;"",E109&lt;&gt;"NG",F109&lt;$BZ$5,F110="")</formula>
    </cfRule>
    <cfRule type="expression" dxfId="518" priority="320" stopIfTrue="1">
      <formula>AND(F109&lt;&gt;"",E109&lt;&gt;"NG",F110&lt;&gt;"",F109&gt;F110)</formula>
    </cfRule>
  </conditionalFormatting>
  <conditionalFormatting sqref="F116:I116 F118:I118">
    <cfRule type="expression" dxfId="517" priority="315" stopIfTrue="1">
      <formula>AND(F115&lt;&gt;"",E115&lt;&gt;"NG",F115&lt;$BZ$5,F116="")</formula>
    </cfRule>
    <cfRule type="expression" dxfId="516" priority="316" stopIfTrue="1">
      <formula>AND(F115&lt;&gt;"",E115&lt;&gt;"NG",F116&lt;&gt;"",F115&gt;F116)</formula>
    </cfRule>
  </conditionalFormatting>
  <conditionalFormatting sqref="F120:I120">
    <cfRule type="expression" dxfId="515" priority="305" stopIfTrue="1">
      <formula>AND(F119&lt;&gt;"",E119&lt;&gt;"NG",F119&lt;$BZ$5,F120="")</formula>
    </cfRule>
    <cfRule type="expression" dxfId="514" priority="306" stopIfTrue="1">
      <formula>AND(F119&lt;&gt;"",E119&lt;&gt;"NG",F120&lt;&gt;"",F119&gt;F120)</formula>
    </cfRule>
  </conditionalFormatting>
  <conditionalFormatting sqref="F122:I122">
    <cfRule type="expression" dxfId="513" priority="301" stopIfTrue="1">
      <formula>AND(F121&lt;&gt;"",E121&lt;&gt;"NG",F121&lt;$BZ$5,F122="")</formula>
    </cfRule>
    <cfRule type="expression" dxfId="512" priority="302" stopIfTrue="1">
      <formula>AND(F121&lt;&gt;"",E121&lt;&gt;"NG",F122&lt;&gt;"",F121&gt;F122)</formula>
    </cfRule>
  </conditionalFormatting>
  <conditionalFormatting sqref="F124:I124 F128:I128 F130:I130 F132:I132 F134:I134">
    <cfRule type="expression" dxfId="511" priority="299" stopIfTrue="1">
      <formula>AND(F123&lt;&gt;"",E123&lt;&gt;"NG",F123&lt;$BZ$5,F124="")</formula>
    </cfRule>
    <cfRule type="expression" dxfId="510" priority="300" stopIfTrue="1">
      <formula>AND(F123&lt;&gt;"",E123&lt;&gt;"NG",F124&lt;&gt;"",F123&gt;F124)</formula>
    </cfRule>
  </conditionalFormatting>
  <conditionalFormatting sqref="F126:I126">
    <cfRule type="expression" dxfId="509" priority="297" stopIfTrue="1">
      <formula>AND(F125&lt;&gt;"",E125&lt;&gt;"NG",F125&lt;$BZ$5,F126="")</formula>
    </cfRule>
    <cfRule type="expression" dxfId="508" priority="298" stopIfTrue="1">
      <formula>AND(F125&lt;&gt;"",E125&lt;&gt;"NG",F126&lt;&gt;"",F125&gt;F126)</formula>
    </cfRule>
  </conditionalFormatting>
  <conditionalFormatting sqref="F136:I136">
    <cfRule type="expression" dxfId="507" priority="295" stopIfTrue="1">
      <formula>AND(F135&lt;&gt;"",E135&lt;&gt;"NG",F135&lt;$BZ$5,F136="")</formula>
    </cfRule>
    <cfRule type="expression" dxfId="506" priority="296" stopIfTrue="1">
      <formula>AND(F135&lt;&gt;"",E135&lt;&gt;"NG",F136&lt;&gt;"",F135&gt;F136)</formula>
    </cfRule>
  </conditionalFormatting>
  <conditionalFormatting sqref="F138:I138">
    <cfRule type="expression" dxfId="505" priority="293" stopIfTrue="1">
      <formula>AND(F137&lt;&gt;"",E137&lt;&gt;"NG",F137&lt;$BZ$5,F138="")</formula>
    </cfRule>
    <cfRule type="expression" dxfId="504" priority="294" stopIfTrue="1">
      <formula>AND(F137&lt;&gt;"",E137&lt;&gt;"NG",F138&lt;&gt;"",F137&gt;F138)</formula>
    </cfRule>
  </conditionalFormatting>
  <conditionalFormatting sqref="F140:I140 F144:I144 F146:I146">
    <cfRule type="expression" dxfId="503" priority="291" stopIfTrue="1">
      <formula>AND(F139&lt;&gt;"",E139&lt;&gt;"NG",F139&lt;$BZ$5,F140="")</formula>
    </cfRule>
    <cfRule type="expression" dxfId="502" priority="292" stopIfTrue="1">
      <formula>AND(F139&lt;&gt;"",E139&lt;&gt;"NG",F140&lt;&gt;"",F139&gt;F140)</formula>
    </cfRule>
  </conditionalFormatting>
  <conditionalFormatting sqref="F142:I142">
    <cfRule type="expression" dxfId="501" priority="289" stopIfTrue="1">
      <formula>AND(F141&lt;&gt;"",E141&lt;&gt;"NG",F141&lt;$BZ$5,F142="")</formula>
    </cfRule>
    <cfRule type="expression" dxfId="500" priority="290" stopIfTrue="1">
      <formula>AND(F141&lt;&gt;"",E141&lt;&gt;"NG",F142&lt;&gt;"",F141&gt;F142)</formula>
    </cfRule>
  </conditionalFormatting>
  <conditionalFormatting sqref="F148:I148 F152:I152 F154:I154">
    <cfRule type="expression" dxfId="499" priority="287" stopIfTrue="1">
      <formula>AND(F147&lt;&gt;"",E147&lt;&gt;"NG",F147&lt;$BZ$5,F148="")</formula>
    </cfRule>
    <cfRule type="expression" dxfId="498" priority="288" stopIfTrue="1">
      <formula>AND(F147&lt;&gt;"",E147&lt;&gt;"NG",F148&lt;&gt;"",F147&gt;F148)</formula>
    </cfRule>
  </conditionalFormatting>
  <conditionalFormatting sqref="F150:I150">
    <cfRule type="expression" dxfId="497" priority="285" stopIfTrue="1">
      <formula>AND(F149&lt;&gt;"",E149&lt;&gt;"NG",F149&lt;$BZ$5,F150="")</formula>
    </cfRule>
    <cfRule type="expression" dxfId="496" priority="286" stopIfTrue="1">
      <formula>AND(F149&lt;&gt;"",E149&lt;&gt;"NG",F150&lt;&gt;"",F149&gt;F150)</formula>
    </cfRule>
  </conditionalFormatting>
  <conditionalFormatting sqref="F156:I156">
    <cfRule type="expression" dxfId="495" priority="283" stopIfTrue="1">
      <formula>AND(F155&lt;&gt;"",E155&lt;&gt;"NG",F155&lt;$BZ$5,F156="")</formula>
    </cfRule>
    <cfRule type="expression" dxfId="494" priority="284" stopIfTrue="1">
      <formula>AND(F155&lt;&gt;"",E155&lt;&gt;"NG",F156&lt;&gt;"",F155&gt;F156)</formula>
    </cfRule>
  </conditionalFormatting>
  <conditionalFormatting sqref="F158:I158 F160:I160 F162:I162 F164:I164 F166:I166">
    <cfRule type="expression" dxfId="493" priority="281" stopIfTrue="1">
      <formula>AND(F157&lt;&gt;"",E157&lt;&gt;"NG",F157&lt;$BZ$5,F158="")</formula>
    </cfRule>
    <cfRule type="expression" dxfId="492" priority="282" stopIfTrue="1">
      <formula>AND(F157&lt;&gt;"",E157&lt;&gt;"NG",F158&lt;&gt;"",F157&gt;F158)</formula>
    </cfRule>
  </conditionalFormatting>
  <conditionalFormatting sqref="F170:I170 F172:I172">
    <cfRule type="expression" dxfId="491" priority="279" stopIfTrue="1">
      <formula>AND(F169&lt;&gt;"",E169&lt;&gt;"NG",F169&lt;$BZ$5,F170="")</formula>
    </cfRule>
    <cfRule type="expression" dxfId="490" priority="280" stopIfTrue="1">
      <formula>AND(F169&lt;&gt;"",E169&lt;&gt;"NG",F170&lt;&gt;"",F169&gt;F170)</formula>
    </cfRule>
  </conditionalFormatting>
  <conditionalFormatting sqref="F168:I168">
    <cfRule type="expression" dxfId="489" priority="277" stopIfTrue="1">
      <formula>AND(F167&lt;&gt;"",E167&lt;&gt;"NG",F167&lt;$BZ$5,F168="")</formula>
    </cfRule>
    <cfRule type="expression" dxfId="488" priority="278" stopIfTrue="1">
      <formula>AND(F167&lt;&gt;"",E167&lt;&gt;"NG",F168&lt;&gt;"",F167&gt;F168)</formula>
    </cfRule>
  </conditionalFormatting>
  <conditionalFormatting sqref="F174:I174 F178:I178 F180:I180 F182:I182 F184:I184">
    <cfRule type="expression" dxfId="487" priority="275" stopIfTrue="1">
      <formula>AND(F173&lt;&gt;"",E173&lt;&gt;"NG",F173&lt;$BZ$5,F174="")</formula>
    </cfRule>
    <cfRule type="expression" dxfId="486" priority="276" stopIfTrue="1">
      <formula>AND(F173&lt;&gt;"",E173&lt;&gt;"NG",F174&lt;&gt;"",F173&gt;F174)</formula>
    </cfRule>
  </conditionalFormatting>
  <conditionalFormatting sqref="F176:I176">
    <cfRule type="expression" dxfId="485" priority="273" stopIfTrue="1">
      <formula>AND(F175&lt;&gt;"",E175&lt;&gt;"NG",F175&lt;$BZ$5,F176="")</formula>
    </cfRule>
    <cfRule type="expression" dxfId="484" priority="274" stopIfTrue="1">
      <formula>AND(F175&lt;&gt;"",E175&lt;&gt;"NG",F176&lt;&gt;"",F175&gt;F176)</formula>
    </cfRule>
  </conditionalFormatting>
  <conditionalFormatting sqref="F186:I186">
    <cfRule type="expression" dxfId="483" priority="271" stopIfTrue="1">
      <formula>AND(F185&lt;&gt;"",E185&lt;&gt;"NG",F185&lt;$BZ$5,F186="")</formula>
    </cfRule>
    <cfRule type="expression" dxfId="482" priority="272" stopIfTrue="1">
      <formula>AND(F185&lt;&gt;"",E185&lt;&gt;"NG",F186&lt;&gt;"",F185&gt;F186)</formula>
    </cfRule>
  </conditionalFormatting>
  <conditionalFormatting sqref="F188:I188">
    <cfRule type="expression" dxfId="481" priority="269" stopIfTrue="1">
      <formula>AND(F187&lt;&gt;"",E187&lt;&gt;"NG",F187&lt;$BZ$5,F188="")</formula>
    </cfRule>
    <cfRule type="expression" dxfId="480" priority="270" stopIfTrue="1">
      <formula>AND(F187&lt;&gt;"",E187&lt;&gt;"NG",F188&lt;&gt;"",F187&gt;F188)</formula>
    </cfRule>
  </conditionalFormatting>
  <conditionalFormatting sqref="F190:I190 F194:I194 F196:I196 F198:I198 F200:I200">
    <cfRule type="expression" dxfId="479" priority="267" stopIfTrue="1">
      <formula>AND(F189&lt;&gt;"",E189&lt;&gt;"NG",F189&lt;$BZ$5,F190="")</formula>
    </cfRule>
    <cfRule type="expression" dxfId="478" priority="268" stopIfTrue="1">
      <formula>AND(F189&lt;&gt;"",E189&lt;&gt;"NG",F190&lt;&gt;"",F189&gt;F190)</formula>
    </cfRule>
  </conditionalFormatting>
  <conditionalFormatting sqref="F192:I192">
    <cfRule type="expression" dxfId="477" priority="265" stopIfTrue="1">
      <formula>AND(F191&lt;&gt;"",E191&lt;&gt;"NG",F191&lt;$BZ$5,F192="")</formula>
    </cfRule>
    <cfRule type="expression" dxfId="476" priority="266" stopIfTrue="1">
      <formula>AND(F191&lt;&gt;"",E191&lt;&gt;"NG",F192&lt;&gt;"",F191&gt;F192)</formula>
    </cfRule>
  </conditionalFormatting>
  <conditionalFormatting sqref="F202:I202 F206:I206 F208:I208">
    <cfRule type="expression" dxfId="475" priority="263" stopIfTrue="1">
      <formula>AND(F201&lt;&gt;"",E201&lt;&gt;"NG",F201&lt;$BZ$5,F202="")</formula>
    </cfRule>
    <cfRule type="expression" dxfId="474" priority="264" stopIfTrue="1">
      <formula>AND(F201&lt;&gt;"",E201&lt;&gt;"NG",F202&lt;&gt;"",F201&gt;F202)</formula>
    </cfRule>
  </conditionalFormatting>
  <conditionalFormatting sqref="F204:I204">
    <cfRule type="expression" dxfId="473" priority="261" stopIfTrue="1">
      <formula>AND(F203&lt;&gt;"",E203&lt;&gt;"NG",F203&lt;$BZ$5,F204="")</formula>
    </cfRule>
    <cfRule type="expression" dxfId="472" priority="262" stopIfTrue="1">
      <formula>AND(F203&lt;&gt;"",E203&lt;&gt;"NG",F204&lt;&gt;"",F203&gt;F204)</formula>
    </cfRule>
  </conditionalFormatting>
  <conditionalFormatting sqref="F210:I210 F214:I214 F216:I216 F218:I218 F220:I220">
    <cfRule type="expression" dxfId="471" priority="259" stopIfTrue="1">
      <formula>AND(F209&lt;&gt;"",E209&lt;&gt;"NG",F209&lt;$BZ$5,F210="")</formula>
    </cfRule>
    <cfRule type="expression" dxfId="470" priority="260" stopIfTrue="1">
      <formula>AND(F209&lt;&gt;"",E209&lt;&gt;"NG",F210&lt;&gt;"",F209&gt;F210)</formula>
    </cfRule>
  </conditionalFormatting>
  <conditionalFormatting sqref="F212:I212">
    <cfRule type="expression" dxfId="469" priority="257" stopIfTrue="1">
      <formula>AND(F211&lt;&gt;"",E211&lt;&gt;"NG",F211&lt;$BZ$5,F212="")</formula>
    </cfRule>
    <cfRule type="expression" dxfId="468" priority="258" stopIfTrue="1">
      <formula>AND(F211&lt;&gt;"",E211&lt;&gt;"NG",F212&lt;&gt;"",F211&gt;F212)</formula>
    </cfRule>
  </conditionalFormatting>
  <conditionalFormatting sqref="F222:I222 F226:I226 F228:I228 F230:I230">
    <cfRule type="expression" dxfId="467" priority="255" stopIfTrue="1">
      <formula>AND(F221&lt;&gt;"",E221&lt;&gt;"NG",F221&lt;$BZ$5,F222="")</formula>
    </cfRule>
    <cfRule type="expression" dxfId="466" priority="256" stopIfTrue="1">
      <formula>AND(F221&lt;&gt;"",E221&lt;&gt;"NG",F222&lt;&gt;"",F221&gt;F222)</formula>
    </cfRule>
  </conditionalFormatting>
  <conditionalFormatting sqref="F224:I224">
    <cfRule type="expression" dxfId="465" priority="253" stopIfTrue="1">
      <formula>AND(F223&lt;&gt;"",E223&lt;&gt;"NG",F223&lt;$BZ$5,F224="")</formula>
    </cfRule>
    <cfRule type="expression" dxfId="464" priority="254" stopIfTrue="1">
      <formula>AND(F223&lt;&gt;"",E223&lt;&gt;"NG",F224&lt;&gt;"",F223&gt;F224)</formula>
    </cfRule>
  </conditionalFormatting>
  <conditionalFormatting sqref="F232:I232 F236:I236">
    <cfRule type="expression" dxfId="463" priority="251" stopIfTrue="1">
      <formula>AND(F231&lt;&gt;"",E231&lt;&gt;"NG",F231&lt;$BZ$5,F232="")</formula>
    </cfRule>
    <cfRule type="expression" dxfId="462" priority="252" stopIfTrue="1">
      <formula>AND(F231&lt;&gt;"",E231&lt;&gt;"NG",F232&lt;&gt;"",F231&gt;F232)</formula>
    </cfRule>
  </conditionalFormatting>
  <conditionalFormatting sqref="F234:I234">
    <cfRule type="expression" dxfId="461" priority="249" stopIfTrue="1">
      <formula>AND(F233&lt;&gt;"",E233&lt;&gt;"NG",F233&lt;$BZ$5,F234="")</formula>
    </cfRule>
    <cfRule type="expression" dxfId="460" priority="250" stopIfTrue="1">
      <formula>AND(F233&lt;&gt;"",E233&lt;&gt;"NG",F234&lt;&gt;"",F233&gt;F234)</formula>
    </cfRule>
  </conditionalFormatting>
  <conditionalFormatting sqref="F238:I238 F242:I242 F244:I244 F246:I246 F248:I248">
    <cfRule type="expression" dxfId="459" priority="247" stopIfTrue="1">
      <formula>AND(F237&lt;&gt;"",E237&lt;&gt;"NG",F237&lt;$BZ$5,F238="")</formula>
    </cfRule>
    <cfRule type="expression" dxfId="458" priority="248" stopIfTrue="1">
      <formula>AND(F237&lt;&gt;"",E237&lt;&gt;"NG",F238&lt;&gt;"",F237&gt;F238)</formula>
    </cfRule>
  </conditionalFormatting>
  <conditionalFormatting sqref="F240:I240">
    <cfRule type="expression" dxfId="457" priority="245" stopIfTrue="1">
      <formula>AND(F239&lt;&gt;"",E239&lt;&gt;"NG",F239&lt;$BZ$5,F240="")</formula>
    </cfRule>
    <cfRule type="expression" dxfId="456" priority="246" stopIfTrue="1">
      <formula>AND(F239&lt;&gt;"",E239&lt;&gt;"NG",F240&lt;&gt;"",F239&gt;F240)</formula>
    </cfRule>
  </conditionalFormatting>
  <conditionalFormatting sqref="F250:I250">
    <cfRule type="expression" dxfId="455" priority="243" stopIfTrue="1">
      <formula>AND(F249&lt;&gt;"",E249&lt;&gt;"NG",F249&lt;$BZ$5,F250="")</formula>
    </cfRule>
    <cfRule type="expression" dxfId="454" priority="244" stopIfTrue="1">
      <formula>AND(F249&lt;&gt;"",E249&lt;&gt;"NG",F250&lt;&gt;"",F249&gt;F250)</formula>
    </cfRule>
  </conditionalFormatting>
  <conditionalFormatting sqref="F252:I252">
    <cfRule type="expression" dxfId="453" priority="241" stopIfTrue="1">
      <formula>AND(F251&lt;&gt;"",E251&lt;&gt;"NG",F251&lt;$BZ$5,F252="")</formula>
    </cfRule>
    <cfRule type="expression" dxfId="452" priority="242" stopIfTrue="1">
      <formula>AND(F251&lt;&gt;"",E251&lt;&gt;"NG",F252&lt;&gt;"",F251&gt;F252)</formula>
    </cfRule>
  </conditionalFormatting>
  <conditionalFormatting sqref="F254:I254 F256:I256 F258:I258">
    <cfRule type="expression" dxfId="451" priority="239" stopIfTrue="1">
      <formula>AND(F253&lt;&gt;"",E253&lt;&gt;"NG",F253&lt;$BZ$5,F254="")</formula>
    </cfRule>
    <cfRule type="expression" dxfId="450" priority="240" stopIfTrue="1">
      <formula>AND(F253&lt;&gt;"",E253&lt;&gt;"NG",F254&lt;&gt;"",F253&gt;F254)</formula>
    </cfRule>
  </conditionalFormatting>
  <conditionalFormatting sqref="F262:I262 F264:I264">
    <cfRule type="expression" dxfId="449" priority="237" stopIfTrue="1">
      <formula>AND(F261&lt;&gt;"",E261&lt;&gt;"NG",F261&lt;$BZ$5,F262="")</formula>
    </cfRule>
    <cfRule type="expression" dxfId="448" priority="238" stopIfTrue="1">
      <formula>AND(F261&lt;&gt;"",E261&lt;&gt;"NG",F262&lt;&gt;"",F261&gt;F262)</formula>
    </cfRule>
  </conditionalFormatting>
  <conditionalFormatting sqref="F260:I260">
    <cfRule type="expression" dxfId="447" priority="235" stopIfTrue="1">
      <formula>AND(F259&lt;&gt;"",E259&lt;&gt;"NG",F259&lt;$BZ$5,F260="")</formula>
    </cfRule>
    <cfRule type="expression" dxfId="446" priority="236" stopIfTrue="1">
      <formula>AND(F259&lt;&gt;"",E259&lt;&gt;"NG",F260&lt;&gt;"",F259&gt;F260)</formula>
    </cfRule>
  </conditionalFormatting>
  <conditionalFormatting sqref="F266:I266 F270:I270 F272:I272">
    <cfRule type="expression" dxfId="445" priority="233" stopIfTrue="1">
      <formula>AND(F265&lt;&gt;"",E265&lt;&gt;"NG",F265&lt;$BZ$5,F266="")</formula>
    </cfRule>
    <cfRule type="expression" dxfId="444" priority="234" stopIfTrue="1">
      <formula>AND(F265&lt;&gt;"",E265&lt;&gt;"NG",F266&lt;&gt;"",F265&gt;F266)</formula>
    </cfRule>
  </conditionalFormatting>
  <conditionalFormatting sqref="F268:I268">
    <cfRule type="expression" dxfId="443" priority="231" stopIfTrue="1">
      <formula>AND(F267&lt;&gt;"",E267&lt;&gt;"NG",F267&lt;$BZ$5,F268="")</formula>
    </cfRule>
    <cfRule type="expression" dxfId="442" priority="232" stopIfTrue="1">
      <formula>AND(F267&lt;&gt;"",E267&lt;&gt;"NG",F268&lt;&gt;"",F267&gt;F268)</formula>
    </cfRule>
  </conditionalFormatting>
  <conditionalFormatting sqref="F274:I274 F276:I276 F278:I278 F280:I280">
    <cfRule type="expression" dxfId="441" priority="229" stopIfTrue="1">
      <formula>AND(F273&lt;&gt;"",E273&lt;&gt;"NG",F273&lt;$BZ$5,F274="")</formula>
    </cfRule>
    <cfRule type="expression" dxfId="440" priority="230" stopIfTrue="1">
      <formula>AND(F273&lt;&gt;"",E273&lt;&gt;"NG",F274&lt;&gt;"",F273&gt;F274)</formula>
    </cfRule>
  </conditionalFormatting>
  <conditionalFormatting sqref="F282:I282">
    <cfRule type="expression" dxfId="439" priority="227" stopIfTrue="1">
      <formula>AND(F281&lt;&gt;"",E281&lt;&gt;"NG",F281&lt;$BZ$5,F282="")</formula>
    </cfRule>
    <cfRule type="expression" dxfId="438" priority="228" stopIfTrue="1">
      <formula>AND(F281&lt;&gt;"",E281&lt;&gt;"NG",F282&lt;&gt;"",F281&gt;F282)</formula>
    </cfRule>
  </conditionalFormatting>
  <conditionalFormatting sqref="F286:I286 F288:I288 F290:I290 F292:I292">
    <cfRule type="expression" dxfId="437" priority="225" stopIfTrue="1">
      <formula>AND(F285&lt;&gt;"",E285&lt;&gt;"NG",F285&lt;$BZ$5,F286="")</formula>
    </cfRule>
    <cfRule type="expression" dxfId="436" priority="226" stopIfTrue="1">
      <formula>AND(F285&lt;&gt;"",E285&lt;&gt;"NG",F286&lt;&gt;"",F285&gt;F286)</formula>
    </cfRule>
  </conditionalFormatting>
  <conditionalFormatting sqref="F284:I284">
    <cfRule type="expression" dxfId="435" priority="223" stopIfTrue="1">
      <formula>AND(F283&lt;&gt;"",E283&lt;&gt;"NG",F283&lt;$BZ$5,F284="")</formula>
    </cfRule>
    <cfRule type="expression" dxfId="434" priority="224" stopIfTrue="1">
      <formula>AND(F283&lt;&gt;"",E283&lt;&gt;"NG",F284&lt;&gt;"",F283&gt;F284)</formula>
    </cfRule>
  </conditionalFormatting>
  <conditionalFormatting sqref="F294:I294">
    <cfRule type="expression" dxfId="433" priority="221" stopIfTrue="1">
      <formula>AND(F293&lt;&gt;"",E293&lt;&gt;"NG",F293&lt;$BZ$5,F294="")</formula>
    </cfRule>
    <cfRule type="expression" dxfId="432" priority="222" stopIfTrue="1">
      <formula>AND(F293&lt;&gt;"",E293&lt;&gt;"NG",F294&lt;&gt;"",F293&gt;F294)</formula>
    </cfRule>
  </conditionalFormatting>
  <conditionalFormatting sqref="F296:I296">
    <cfRule type="expression" dxfId="431" priority="219" stopIfTrue="1">
      <formula>AND(F295&lt;&gt;"",E295&lt;&gt;"NG",F295&lt;$BZ$5,F296="")</formula>
    </cfRule>
    <cfRule type="expression" dxfId="430" priority="220" stopIfTrue="1">
      <formula>AND(F295&lt;&gt;"",E295&lt;&gt;"NG",F296&lt;&gt;"",F295&gt;F296)</formula>
    </cfRule>
  </conditionalFormatting>
  <conditionalFormatting sqref="F298:I298 F302:I302 F304:I304 F306:I306 F308:I308">
    <cfRule type="expression" dxfId="429" priority="217" stopIfTrue="1">
      <formula>AND(F297&lt;&gt;"",E297&lt;&gt;"NG",F297&lt;$BZ$5,F298="")</formula>
    </cfRule>
    <cfRule type="expression" dxfId="428" priority="218" stopIfTrue="1">
      <formula>AND(F297&lt;&gt;"",E297&lt;&gt;"NG",F298&lt;&gt;"",F297&gt;F298)</formula>
    </cfRule>
  </conditionalFormatting>
  <conditionalFormatting sqref="F300:I300">
    <cfRule type="expression" dxfId="427" priority="215" stopIfTrue="1">
      <formula>AND(F299&lt;&gt;"",E299&lt;&gt;"NG",F299&lt;$BZ$5,F300="")</formula>
    </cfRule>
    <cfRule type="expression" dxfId="426" priority="216" stopIfTrue="1">
      <formula>AND(F299&lt;&gt;"",E299&lt;&gt;"NG",F300&lt;&gt;"",F299&gt;F300)</formula>
    </cfRule>
  </conditionalFormatting>
  <conditionalFormatting sqref="F310:I310 F314:I314 F316:I316">
    <cfRule type="expression" dxfId="425" priority="213" stopIfTrue="1">
      <formula>AND(F309&lt;&gt;"",E309&lt;&gt;"NG",F309&lt;$BZ$5,F310="")</formula>
    </cfRule>
    <cfRule type="expression" dxfId="424" priority="214" stopIfTrue="1">
      <formula>AND(F309&lt;&gt;"",E309&lt;&gt;"NG",F310&lt;&gt;"",F309&gt;F310)</formula>
    </cfRule>
  </conditionalFormatting>
  <conditionalFormatting sqref="F312:I312">
    <cfRule type="expression" dxfId="423" priority="211" stopIfTrue="1">
      <formula>AND(F311&lt;&gt;"",E311&lt;&gt;"NG",F311&lt;$BZ$5,F312="")</formula>
    </cfRule>
    <cfRule type="expression" dxfId="422" priority="212" stopIfTrue="1">
      <formula>AND(F311&lt;&gt;"",E311&lt;&gt;"NG",F312&lt;&gt;"",F311&gt;F312)</formula>
    </cfRule>
  </conditionalFormatting>
  <conditionalFormatting sqref="F320:I320 F322:I322 F324:I324 F326:I326">
    <cfRule type="expression" dxfId="421" priority="209" stopIfTrue="1">
      <formula>AND(F319&lt;&gt;"",E319&lt;&gt;"NG",F319&lt;$BZ$5,F320="")</formula>
    </cfRule>
    <cfRule type="expression" dxfId="420" priority="210" stopIfTrue="1">
      <formula>AND(F319&lt;&gt;"",E319&lt;&gt;"NG",F320&lt;&gt;"",F319&gt;F320)</formula>
    </cfRule>
  </conditionalFormatting>
  <conditionalFormatting sqref="F318:I318">
    <cfRule type="expression" dxfId="419" priority="207" stopIfTrue="1">
      <formula>AND(F317&lt;&gt;"",E317&lt;&gt;"NG",F317&lt;$BZ$5,F318="")</formula>
    </cfRule>
    <cfRule type="expression" dxfId="418" priority="208" stopIfTrue="1">
      <formula>AND(F317&lt;&gt;"",E317&lt;&gt;"NG",F318&lt;&gt;"",F317&gt;F318)</formula>
    </cfRule>
  </conditionalFormatting>
  <conditionalFormatting sqref="F328:I328 F332:I332 F334:I334 F336:I336 F338:I338">
    <cfRule type="expression" dxfId="417" priority="205" stopIfTrue="1">
      <formula>AND(F327&lt;&gt;"",E327&lt;&gt;"NG",F327&lt;$BZ$5,F328="")</formula>
    </cfRule>
    <cfRule type="expression" dxfId="416" priority="206" stopIfTrue="1">
      <formula>AND(F327&lt;&gt;"",E327&lt;&gt;"NG",F328&lt;&gt;"",F327&gt;F328)</formula>
    </cfRule>
  </conditionalFormatting>
  <conditionalFormatting sqref="F330:I330">
    <cfRule type="expression" dxfId="415" priority="203" stopIfTrue="1">
      <formula>AND(F329&lt;&gt;"",E329&lt;&gt;"NG",F329&lt;$BZ$5,F330="")</formula>
    </cfRule>
    <cfRule type="expression" dxfId="414" priority="204" stopIfTrue="1">
      <formula>AND(F329&lt;&gt;"",E329&lt;&gt;"NG",F330&lt;&gt;"",F329&gt;F330)</formula>
    </cfRule>
  </conditionalFormatting>
  <conditionalFormatting sqref="F340:I340 F344:I344 F346:I346">
    <cfRule type="expression" dxfId="413" priority="201" stopIfTrue="1">
      <formula>AND(F339&lt;&gt;"",E339&lt;&gt;"NG",F339&lt;$BZ$5,F340="")</formula>
    </cfRule>
    <cfRule type="expression" dxfId="412" priority="202" stopIfTrue="1">
      <formula>AND(F339&lt;&gt;"",E339&lt;&gt;"NG",F340&lt;&gt;"",F339&gt;F340)</formula>
    </cfRule>
  </conditionalFormatting>
  <conditionalFormatting sqref="F342:I342">
    <cfRule type="expression" dxfId="411" priority="199" stopIfTrue="1">
      <formula>AND(F341&lt;&gt;"",E341&lt;&gt;"NG",F341&lt;$BZ$5,F342="")</formula>
    </cfRule>
    <cfRule type="expression" dxfId="410" priority="200" stopIfTrue="1">
      <formula>AND(F341&lt;&gt;"",E341&lt;&gt;"NG",F342&lt;&gt;"",F341&gt;F342)</formula>
    </cfRule>
  </conditionalFormatting>
  <conditionalFormatting sqref="F348:I348 F352:I352 F354:I354 F356:I356 F358:I358">
    <cfRule type="expression" dxfId="409" priority="197" stopIfTrue="1">
      <formula>AND(F347&lt;&gt;"",E347&lt;&gt;"NG",F347&lt;$BZ$5,F348="")</formula>
    </cfRule>
    <cfRule type="expression" dxfId="408" priority="198" stopIfTrue="1">
      <formula>AND(F347&lt;&gt;"",E347&lt;&gt;"NG",F348&lt;&gt;"",F347&gt;F348)</formula>
    </cfRule>
  </conditionalFormatting>
  <conditionalFormatting sqref="F350:I350">
    <cfRule type="expression" dxfId="407" priority="195" stopIfTrue="1">
      <formula>AND(F349&lt;&gt;"",E349&lt;&gt;"NG",F349&lt;$BZ$5,F350="")</formula>
    </cfRule>
    <cfRule type="expression" dxfId="406" priority="196" stopIfTrue="1">
      <formula>AND(F349&lt;&gt;"",E349&lt;&gt;"NG",F350&lt;&gt;"",F349&gt;F350)</formula>
    </cfRule>
  </conditionalFormatting>
  <conditionalFormatting sqref="F360:I360">
    <cfRule type="expression" dxfId="405" priority="193" stopIfTrue="1">
      <formula>AND(F359&lt;&gt;"",E359&lt;&gt;"NG",F359&lt;$BZ$5,F360="")</formula>
    </cfRule>
    <cfRule type="expression" dxfId="404" priority="194" stopIfTrue="1">
      <formula>AND(F359&lt;&gt;"",E359&lt;&gt;"NG",F360&lt;&gt;"",F359&gt;F360)</formula>
    </cfRule>
  </conditionalFormatting>
  <conditionalFormatting sqref="F362:I362">
    <cfRule type="expression" dxfId="403" priority="191" stopIfTrue="1">
      <formula>AND(F361&lt;&gt;"",E361&lt;&gt;"NG",F361&lt;$BZ$5,F362="")</formula>
    </cfRule>
    <cfRule type="expression" dxfId="402" priority="192" stopIfTrue="1">
      <formula>AND(F361&lt;&gt;"",E361&lt;&gt;"NG",F362&lt;&gt;"",F361&gt;F362)</formula>
    </cfRule>
  </conditionalFormatting>
  <conditionalFormatting sqref="F364:I364 F368:I368 F370:I370 F372:I372 F374:I374">
    <cfRule type="expression" dxfId="401" priority="189" stopIfTrue="1">
      <formula>AND(F363&lt;&gt;"",E363&lt;&gt;"NG",F363&lt;$BZ$5,F364="")</formula>
    </cfRule>
    <cfRule type="expression" dxfId="400" priority="190" stopIfTrue="1">
      <formula>AND(F363&lt;&gt;"",E363&lt;&gt;"NG",F364&lt;&gt;"",F363&gt;F364)</formula>
    </cfRule>
  </conditionalFormatting>
  <conditionalFormatting sqref="F366:I366">
    <cfRule type="expression" dxfId="399" priority="187" stopIfTrue="1">
      <formula>AND(F365&lt;&gt;"",E365&lt;&gt;"NG",F365&lt;$BZ$5,F366="")</formula>
    </cfRule>
    <cfRule type="expression" dxfId="398" priority="188" stopIfTrue="1">
      <formula>AND(F365&lt;&gt;"",E365&lt;&gt;"NG",F366&lt;&gt;"",F365&gt;F366)</formula>
    </cfRule>
  </conditionalFormatting>
  <conditionalFormatting sqref="F376:I376 F378:I378">
    <cfRule type="expression" dxfId="397" priority="185" stopIfTrue="1">
      <formula>AND(F375&lt;&gt;"",E375&lt;&gt;"NG",F375&lt;$BZ$5,F376="")</formula>
    </cfRule>
    <cfRule type="expression" dxfId="396" priority="186" stopIfTrue="1">
      <formula>AND(F375&lt;&gt;"",E375&lt;&gt;"NG",F376&lt;&gt;"",F375&gt;F376)</formula>
    </cfRule>
  </conditionalFormatting>
  <conditionalFormatting sqref="F380:I380 F384:I384 F386:I386 F388:I388 F390:I390">
    <cfRule type="expression" dxfId="395" priority="183" stopIfTrue="1">
      <formula>AND(F379&lt;&gt;"",E379&lt;&gt;"NG",F379&lt;$BZ$5,F380="")</formula>
    </cfRule>
    <cfRule type="expression" dxfId="394" priority="184" stopIfTrue="1">
      <formula>AND(F379&lt;&gt;"",E379&lt;&gt;"NG",F380&lt;&gt;"",F379&gt;F380)</formula>
    </cfRule>
  </conditionalFormatting>
  <conditionalFormatting sqref="F382:I382">
    <cfRule type="expression" dxfId="393" priority="181" stopIfTrue="1">
      <formula>AND(F381&lt;&gt;"",E381&lt;&gt;"NG",F381&lt;$BZ$5,F382="")</formula>
    </cfRule>
    <cfRule type="expression" dxfId="392" priority="182" stopIfTrue="1">
      <formula>AND(F381&lt;&gt;"",E381&lt;&gt;"NG",F382&lt;&gt;"",F381&gt;F382)</formula>
    </cfRule>
  </conditionalFormatting>
  <conditionalFormatting sqref="F392:I392 F396:I396 F398:I398">
    <cfRule type="expression" dxfId="391" priority="179" stopIfTrue="1">
      <formula>AND(F391&lt;&gt;"",E391&lt;&gt;"NG",F391&lt;$BZ$5,F392="")</formula>
    </cfRule>
    <cfRule type="expression" dxfId="390" priority="180" stopIfTrue="1">
      <formula>AND(F391&lt;&gt;"",E391&lt;&gt;"NG",F392&lt;&gt;"",F391&gt;F392)</formula>
    </cfRule>
  </conditionalFormatting>
  <conditionalFormatting sqref="F394:I394">
    <cfRule type="expression" dxfId="389" priority="177" stopIfTrue="1">
      <formula>AND(F393&lt;&gt;"",E393&lt;&gt;"NG",F393&lt;$BZ$5,F394="")</formula>
    </cfRule>
    <cfRule type="expression" dxfId="388" priority="178" stopIfTrue="1">
      <formula>AND(F393&lt;&gt;"",E393&lt;&gt;"NG",F394&lt;&gt;"",F393&gt;F394)</formula>
    </cfRule>
  </conditionalFormatting>
  <conditionalFormatting sqref="F400:I400 F404:I404 F406:I406 F408:I408">
    <cfRule type="expression" dxfId="387" priority="175" stopIfTrue="1">
      <formula>AND(F399&lt;&gt;"",E399&lt;&gt;"NG",F399&lt;$BZ$5,F400="")</formula>
    </cfRule>
    <cfRule type="expression" dxfId="386" priority="176" stopIfTrue="1">
      <formula>AND(F399&lt;&gt;"",E399&lt;&gt;"NG",F400&lt;&gt;"",F399&gt;F400)</formula>
    </cfRule>
  </conditionalFormatting>
  <conditionalFormatting sqref="F402:I402">
    <cfRule type="expression" dxfId="385" priority="173" stopIfTrue="1">
      <formula>AND(F401&lt;&gt;"",E401&lt;&gt;"NG",F401&lt;$BZ$5,F402="")</formula>
    </cfRule>
    <cfRule type="expression" dxfId="384" priority="174" stopIfTrue="1">
      <formula>AND(F401&lt;&gt;"",E401&lt;&gt;"NG",F402&lt;&gt;"",F401&gt;F402)</formula>
    </cfRule>
  </conditionalFormatting>
  <conditionalFormatting sqref="F410:I410">
    <cfRule type="expression" dxfId="383" priority="171" stopIfTrue="1">
      <formula>AND(F409&lt;&gt;"",E409&lt;&gt;"NG",F409&lt;$BZ$5,F410="")</formula>
    </cfRule>
    <cfRule type="expression" dxfId="382" priority="172" stopIfTrue="1">
      <formula>AND(F409&lt;&gt;"",E409&lt;&gt;"NG",F410&lt;&gt;"",F409&gt;F410)</formula>
    </cfRule>
  </conditionalFormatting>
  <conditionalFormatting sqref="F412:I412">
    <cfRule type="expression" dxfId="381" priority="169" stopIfTrue="1">
      <formula>AND(F411&lt;&gt;"",E411&lt;&gt;"NG",F411&lt;$BZ$5,F412="")</formula>
    </cfRule>
    <cfRule type="expression" dxfId="380" priority="170" stopIfTrue="1">
      <formula>AND(F411&lt;&gt;"",E411&lt;&gt;"NG",F412&lt;&gt;"",F411&gt;F412)</formula>
    </cfRule>
  </conditionalFormatting>
  <conditionalFormatting sqref="F414:I414 F418:I418">
    <cfRule type="expression" dxfId="379" priority="167" stopIfTrue="1">
      <formula>AND(F413&lt;&gt;"",E413&lt;&gt;"NG",F413&lt;$BZ$5,F414="")</formula>
    </cfRule>
    <cfRule type="expression" dxfId="378" priority="168" stopIfTrue="1">
      <formula>AND(F413&lt;&gt;"",E413&lt;&gt;"NG",F414&lt;&gt;"",F413&gt;F414)</formula>
    </cfRule>
  </conditionalFormatting>
  <conditionalFormatting sqref="F416:I416">
    <cfRule type="expression" dxfId="377" priority="165" stopIfTrue="1">
      <formula>AND(F415&lt;&gt;"",E415&lt;&gt;"NG",F415&lt;$BZ$5,F416="")</formula>
    </cfRule>
    <cfRule type="expression" dxfId="376" priority="166" stopIfTrue="1">
      <formula>AND(F415&lt;&gt;"",E415&lt;&gt;"NG",F416&lt;&gt;"",F415&gt;F416)</formula>
    </cfRule>
  </conditionalFormatting>
  <conditionalFormatting sqref="F422:I422 F424:I424">
    <cfRule type="expression" dxfId="375" priority="163" stopIfTrue="1">
      <formula>AND(F421&lt;&gt;"",E421&lt;&gt;"NG",F421&lt;$BZ$5,F422="")</formula>
    </cfRule>
    <cfRule type="expression" dxfId="374" priority="164" stopIfTrue="1">
      <formula>AND(F421&lt;&gt;"",E421&lt;&gt;"NG",F422&lt;&gt;"",F421&gt;F422)</formula>
    </cfRule>
  </conditionalFormatting>
  <conditionalFormatting sqref="F420:I420">
    <cfRule type="expression" dxfId="373" priority="161" stopIfTrue="1">
      <formula>AND(F419&lt;&gt;"",E419&lt;&gt;"NG",F419&lt;$BZ$5,F420="")</formula>
    </cfRule>
    <cfRule type="expression" dxfId="372" priority="162" stopIfTrue="1">
      <formula>AND(F419&lt;&gt;"",E419&lt;&gt;"NG",F420&lt;&gt;"",F419&gt;F420)</formula>
    </cfRule>
  </conditionalFormatting>
  <conditionalFormatting sqref="F426:I426 F430:I430 F432:I432 F434:I434 F436:I436">
    <cfRule type="expression" dxfId="371" priority="159" stopIfTrue="1">
      <formula>AND(F425&lt;&gt;"",E425&lt;&gt;"NG",F425&lt;$BZ$5,F426="")</formula>
    </cfRule>
    <cfRule type="expression" dxfId="370" priority="160" stopIfTrue="1">
      <formula>AND(F425&lt;&gt;"",E425&lt;&gt;"NG",F426&lt;&gt;"",F425&gt;F426)</formula>
    </cfRule>
  </conditionalFormatting>
  <conditionalFormatting sqref="F428:I428">
    <cfRule type="expression" dxfId="369" priority="157" stopIfTrue="1">
      <formula>AND(F427&lt;&gt;"",E427&lt;&gt;"NG",F427&lt;$BZ$5,F428="")</formula>
    </cfRule>
    <cfRule type="expression" dxfId="368" priority="158" stopIfTrue="1">
      <formula>AND(F427&lt;&gt;"",E427&lt;&gt;"NG",F428&lt;&gt;"",F427&gt;F428)</formula>
    </cfRule>
  </conditionalFormatting>
  <conditionalFormatting sqref="F438:I438 F442:I442 F444:I444 F446:I446 F448:I448">
    <cfRule type="expression" dxfId="367" priority="155" stopIfTrue="1">
      <formula>AND(F437&lt;&gt;"",E437&lt;&gt;"NG",F437&lt;$BZ$5,F438="")</formula>
    </cfRule>
    <cfRule type="expression" dxfId="366" priority="156" stopIfTrue="1">
      <formula>AND(F437&lt;&gt;"",E437&lt;&gt;"NG",F438&lt;&gt;"",F437&gt;F438)</formula>
    </cfRule>
  </conditionalFormatting>
  <conditionalFormatting sqref="F440:I440">
    <cfRule type="expression" dxfId="365" priority="153" stopIfTrue="1">
      <formula>AND(F439&lt;&gt;"",E439&lt;&gt;"NG",F439&lt;$BZ$5,F440="")</formula>
    </cfRule>
    <cfRule type="expression" dxfId="364" priority="154" stopIfTrue="1">
      <formula>AND(F439&lt;&gt;"",E439&lt;&gt;"NG",F440&lt;&gt;"",F439&gt;F440)</formula>
    </cfRule>
  </conditionalFormatting>
  <conditionalFormatting sqref="F450:I450 F454:I454 F456:I456">
    <cfRule type="expression" dxfId="363" priority="151" stopIfTrue="1">
      <formula>AND(F449&lt;&gt;"",E449&lt;&gt;"NG",F449&lt;$BZ$5,F450="")</formula>
    </cfRule>
    <cfRule type="expression" dxfId="362" priority="152" stopIfTrue="1">
      <formula>AND(F449&lt;&gt;"",E449&lt;&gt;"NG",F450&lt;&gt;"",F449&gt;F450)</formula>
    </cfRule>
  </conditionalFormatting>
  <conditionalFormatting sqref="F452:I452">
    <cfRule type="expression" dxfId="361" priority="149" stopIfTrue="1">
      <formula>AND(F451&lt;&gt;"",E451&lt;&gt;"NG",F451&lt;$BZ$5,F452="")</formula>
    </cfRule>
    <cfRule type="expression" dxfId="360" priority="150" stopIfTrue="1">
      <formula>AND(F451&lt;&gt;"",E451&lt;&gt;"NG",F452&lt;&gt;"",F451&gt;F452)</formula>
    </cfRule>
  </conditionalFormatting>
  <conditionalFormatting sqref="F458:I458 F470:I470">
    <cfRule type="expression" dxfId="359" priority="147" stopIfTrue="1">
      <formula>AND(F457&lt;&gt;"",E457&lt;&gt;"NG",F457&lt;$BZ$5,F458="")</formula>
    </cfRule>
    <cfRule type="expression" dxfId="358" priority="148" stopIfTrue="1">
      <formula>AND(F457&lt;&gt;"",E457&lt;&gt;"NG",F458&lt;&gt;"",F457&gt;F458)</formula>
    </cfRule>
  </conditionalFormatting>
  <conditionalFormatting sqref="F468:I468">
    <cfRule type="expression" dxfId="357" priority="145" stopIfTrue="1">
      <formula>AND(F467&lt;&gt;"",E467&lt;&gt;"NG",F467&lt;$BZ$5,F468="")</formula>
    </cfRule>
    <cfRule type="expression" dxfId="356" priority="146" stopIfTrue="1">
      <formula>AND(F467&lt;&gt;"",E467&lt;&gt;"NG",F468&lt;&gt;"",F467&gt;F468)</formula>
    </cfRule>
  </conditionalFormatting>
  <conditionalFormatting sqref="F472:I472">
    <cfRule type="expression" dxfId="355" priority="143" stopIfTrue="1">
      <formula>AND(F471&lt;&gt;"",E471&lt;&gt;"NG",F471&lt;$BZ$5,F472="")</formula>
    </cfRule>
    <cfRule type="expression" dxfId="354" priority="144" stopIfTrue="1">
      <formula>AND(F471&lt;&gt;"",E471&lt;&gt;"NG",F472&lt;&gt;"",F471&gt;F472)</formula>
    </cfRule>
  </conditionalFormatting>
  <conditionalFormatting sqref="F606:I606">
    <cfRule type="expression" dxfId="353" priority="141" stopIfTrue="1">
      <formula>AND(F605&lt;&gt;"",E605&lt;&gt;"NG",F605&lt;$BZ$5,F606="")</formula>
    </cfRule>
    <cfRule type="expression" dxfId="352" priority="142" stopIfTrue="1">
      <formula>AND(F605&lt;&gt;"",E605&lt;&gt;"NG",F606&lt;&gt;"",F605&gt;F606)</formula>
    </cfRule>
  </conditionalFormatting>
  <conditionalFormatting sqref="F500:I500">
    <cfRule type="expression" dxfId="351" priority="139" stopIfTrue="1">
      <formula>AND(F499&lt;&gt;"",E499&lt;&gt;"NG",F499&lt;$BZ$5,F500="")</formula>
    </cfRule>
    <cfRule type="expression" dxfId="350" priority="140" stopIfTrue="1">
      <formula>AND(F499&lt;&gt;"",E499&lt;&gt;"NG",F500&lt;&gt;"",F499&gt;F500)</formula>
    </cfRule>
  </conditionalFormatting>
  <conditionalFormatting sqref="F498:I498">
    <cfRule type="expression" dxfId="349" priority="137" stopIfTrue="1">
      <formula>AND(F497&lt;&gt;"",E497&lt;&gt;"NG",F497&lt;$BZ$5,F498="")</formula>
    </cfRule>
    <cfRule type="expression" dxfId="348" priority="138" stopIfTrue="1">
      <formula>AND(F497&lt;&gt;"",E497&lt;&gt;"NG",F498&lt;&gt;"",F497&gt;F498)</formula>
    </cfRule>
  </conditionalFormatting>
  <conditionalFormatting sqref="F496:I496">
    <cfRule type="expression" dxfId="347" priority="135" stopIfTrue="1">
      <formula>AND(F495&lt;&gt;"",E495&lt;&gt;"NG",F495&lt;$BZ$5,F496="")</formula>
    </cfRule>
    <cfRule type="expression" dxfId="346" priority="136" stopIfTrue="1">
      <formula>AND(F495&lt;&gt;"",E495&lt;&gt;"NG",F496&lt;&gt;"",F495&gt;F496)</formula>
    </cfRule>
  </conditionalFormatting>
  <conditionalFormatting sqref="F494:I494">
    <cfRule type="expression" dxfId="345" priority="133" stopIfTrue="1">
      <formula>AND(F493&lt;&gt;"",E493&lt;&gt;"NG",F493&lt;$BZ$5,F494="")</formula>
    </cfRule>
    <cfRule type="expression" dxfId="344" priority="134" stopIfTrue="1">
      <formula>AND(F493&lt;&gt;"",E493&lt;&gt;"NG",F494&lt;&gt;"",F493&gt;F494)</formula>
    </cfRule>
  </conditionalFormatting>
  <conditionalFormatting sqref="F492:I492">
    <cfRule type="expression" dxfId="343" priority="131" stopIfTrue="1">
      <formula>AND(F491&lt;&gt;"",E491&lt;&gt;"NG",F491&lt;$BZ$5,F492="")</formula>
    </cfRule>
    <cfRule type="expression" dxfId="342" priority="132" stopIfTrue="1">
      <formula>AND(F491&lt;&gt;"",E491&lt;&gt;"NG",F492&lt;&gt;"",F491&gt;F492)</formula>
    </cfRule>
  </conditionalFormatting>
  <conditionalFormatting sqref="F490:I490">
    <cfRule type="expression" dxfId="341" priority="129" stopIfTrue="1">
      <formula>AND(F489&lt;&gt;"",E489&lt;&gt;"NG",F489&lt;$BZ$5,F490="")</formula>
    </cfRule>
    <cfRule type="expression" dxfId="340" priority="130" stopIfTrue="1">
      <formula>AND(F489&lt;&gt;"",E489&lt;&gt;"NG",F490&lt;&gt;"",F489&gt;F490)</formula>
    </cfRule>
  </conditionalFormatting>
  <conditionalFormatting sqref="F488:I488">
    <cfRule type="expression" dxfId="339" priority="127" stopIfTrue="1">
      <formula>AND(F487&lt;&gt;"",E487&lt;&gt;"NG",F487&lt;$BZ$5,F488="")</formula>
    </cfRule>
    <cfRule type="expression" dxfId="338" priority="128" stopIfTrue="1">
      <formula>AND(F487&lt;&gt;"",E487&lt;&gt;"NG",F488&lt;&gt;"",F487&gt;F488)</formula>
    </cfRule>
  </conditionalFormatting>
  <conditionalFormatting sqref="F486:I486">
    <cfRule type="expression" dxfId="337" priority="125" stopIfTrue="1">
      <formula>AND(F485&lt;&gt;"",E485&lt;&gt;"NG",F485&lt;$BZ$5,F486="")</formula>
    </cfRule>
    <cfRule type="expression" dxfId="336" priority="126" stopIfTrue="1">
      <formula>AND(F485&lt;&gt;"",E485&lt;&gt;"NG",F486&lt;&gt;"",F485&gt;F486)</formula>
    </cfRule>
  </conditionalFormatting>
  <conditionalFormatting sqref="F484:I484">
    <cfRule type="expression" dxfId="335" priority="123" stopIfTrue="1">
      <formula>AND(F483&lt;&gt;"",E483&lt;&gt;"NG",F483&lt;$BZ$5,F484="")</formula>
    </cfRule>
    <cfRule type="expression" dxfId="334" priority="124" stopIfTrue="1">
      <formula>AND(F483&lt;&gt;"",E483&lt;&gt;"NG",F484&lt;&gt;"",F483&gt;F484)</formula>
    </cfRule>
  </conditionalFormatting>
  <conditionalFormatting sqref="F482:I482">
    <cfRule type="expression" dxfId="333" priority="121" stopIfTrue="1">
      <formula>AND(F481&lt;&gt;"",E481&lt;&gt;"NG",F481&lt;$BZ$5,F482="")</formula>
    </cfRule>
    <cfRule type="expression" dxfId="332" priority="122" stopIfTrue="1">
      <formula>AND(F481&lt;&gt;"",E481&lt;&gt;"NG",F482&lt;&gt;"",F481&gt;F482)</formula>
    </cfRule>
  </conditionalFormatting>
  <conditionalFormatting sqref="F480:I480">
    <cfRule type="expression" dxfId="331" priority="119" stopIfTrue="1">
      <formula>AND(F479&lt;&gt;"",E479&lt;&gt;"NG",F479&lt;$BZ$5,F480="")</formula>
    </cfRule>
    <cfRule type="expression" dxfId="330" priority="120" stopIfTrue="1">
      <formula>AND(F479&lt;&gt;"",E479&lt;&gt;"NG",F480&lt;&gt;"",F479&gt;F480)</formula>
    </cfRule>
  </conditionalFormatting>
  <conditionalFormatting sqref="F478:I478">
    <cfRule type="expression" dxfId="329" priority="117" stopIfTrue="1">
      <formula>AND(F477&lt;&gt;"",E477&lt;&gt;"NG",F477&lt;$BZ$5,F478="")</formula>
    </cfRule>
    <cfRule type="expression" dxfId="328" priority="118" stopIfTrue="1">
      <formula>AND(F477&lt;&gt;"",E477&lt;&gt;"NG",F478&lt;&gt;"",F477&gt;F478)</formula>
    </cfRule>
  </conditionalFormatting>
  <conditionalFormatting sqref="F476:I476">
    <cfRule type="expression" dxfId="327" priority="115" stopIfTrue="1">
      <formula>AND(F475&lt;&gt;"",E475&lt;&gt;"NG",F475&lt;$BZ$5,F476="")</formula>
    </cfRule>
    <cfRule type="expression" dxfId="326" priority="116" stopIfTrue="1">
      <formula>AND(F475&lt;&gt;"",E475&lt;&gt;"NG",F476&lt;&gt;"",F475&gt;F476)</formula>
    </cfRule>
  </conditionalFormatting>
  <conditionalFormatting sqref="F474:I474">
    <cfRule type="expression" dxfId="325" priority="113" stopIfTrue="1">
      <formula>AND(F473&lt;&gt;"",E473&lt;&gt;"NG",F473&lt;$BZ$5,F474="")</formula>
    </cfRule>
    <cfRule type="expression" dxfId="324" priority="114" stopIfTrue="1">
      <formula>AND(F473&lt;&gt;"",E473&lt;&gt;"NG",F474&lt;&gt;"",F473&gt;F474)</formula>
    </cfRule>
  </conditionalFormatting>
  <conditionalFormatting sqref="F466:I466">
    <cfRule type="expression" dxfId="323" priority="111" stopIfTrue="1">
      <formula>AND(F465&lt;&gt;"",E465&lt;&gt;"NG",F465&lt;$BZ$5,F466="")</formula>
    </cfRule>
    <cfRule type="expression" dxfId="322" priority="112" stopIfTrue="1">
      <formula>AND(F465&lt;&gt;"",E465&lt;&gt;"NG",F466&lt;&gt;"",F465&gt;F466)</formula>
    </cfRule>
  </conditionalFormatting>
  <conditionalFormatting sqref="F464:I464">
    <cfRule type="expression" dxfId="321" priority="109" stopIfTrue="1">
      <formula>AND(F463&lt;&gt;"",E463&lt;&gt;"NG",F463&lt;$BZ$5,F464="")</formula>
    </cfRule>
    <cfRule type="expression" dxfId="320" priority="110" stopIfTrue="1">
      <formula>AND(F463&lt;&gt;"",E463&lt;&gt;"NG",F464&lt;&gt;"",F463&gt;F464)</formula>
    </cfRule>
  </conditionalFormatting>
  <conditionalFormatting sqref="F462:I462">
    <cfRule type="expression" dxfId="319" priority="107" stopIfTrue="1">
      <formula>AND(F461&lt;&gt;"",E461&lt;&gt;"NG",F461&lt;$BZ$5,F462="")</formula>
    </cfRule>
    <cfRule type="expression" dxfId="318" priority="108" stopIfTrue="1">
      <formula>AND(F461&lt;&gt;"",E461&lt;&gt;"NG",F462&lt;&gt;"",F461&gt;F462)</formula>
    </cfRule>
  </conditionalFormatting>
  <conditionalFormatting sqref="F460:I460">
    <cfRule type="expression" dxfId="317" priority="105" stopIfTrue="1">
      <formula>AND(F459&lt;&gt;"",E459&lt;&gt;"NG",F459&lt;$BZ$5,F460="")</formula>
    </cfRule>
    <cfRule type="expression" dxfId="316" priority="106" stopIfTrue="1">
      <formula>AND(F459&lt;&gt;"",E459&lt;&gt;"NG",F460&lt;&gt;"",F459&gt;F460)</formula>
    </cfRule>
  </conditionalFormatting>
  <conditionalFormatting sqref="F504:I504">
    <cfRule type="expression" dxfId="315" priority="103" stopIfTrue="1">
      <formula>AND(F503&lt;&gt;"",E503&lt;&gt;"NG",F503&lt;$BZ$5,F504="")</formula>
    </cfRule>
    <cfRule type="expression" dxfId="314" priority="104" stopIfTrue="1">
      <formula>AND(F503&lt;&gt;"",E503&lt;&gt;"NG",F504&lt;&gt;"",F503&gt;F504)</formula>
    </cfRule>
  </conditionalFormatting>
  <conditionalFormatting sqref="F502:I502">
    <cfRule type="expression" dxfId="313" priority="101" stopIfTrue="1">
      <formula>AND(F501&lt;&gt;"",E501&lt;&gt;"NG",F501&lt;$BZ$5,F502="")</formula>
    </cfRule>
    <cfRule type="expression" dxfId="312" priority="102" stopIfTrue="1">
      <formula>AND(F501&lt;&gt;"",E501&lt;&gt;"NG",F502&lt;&gt;"",F501&gt;F502)</formula>
    </cfRule>
  </conditionalFormatting>
  <conditionalFormatting sqref="F516:I516">
    <cfRule type="expression" dxfId="311" priority="99" stopIfTrue="1">
      <formula>AND(F515&lt;&gt;"",E515&lt;&gt;"NG",F515&lt;$BZ$5,F516="")</formula>
    </cfRule>
    <cfRule type="expression" dxfId="310" priority="100" stopIfTrue="1">
      <formula>AND(F515&lt;&gt;"",E515&lt;&gt;"NG",F516&lt;&gt;"",F515&gt;F516)</formula>
    </cfRule>
  </conditionalFormatting>
  <conditionalFormatting sqref="F514:I514">
    <cfRule type="expression" dxfId="309" priority="97" stopIfTrue="1">
      <formula>AND(F513&lt;&gt;"",E513&lt;&gt;"NG",F513&lt;$BZ$5,F514="")</formula>
    </cfRule>
    <cfRule type="expression" dxfId="308" priority="98" stopIfTrue="1">
      <formula>AND(F513&lt;&gt;"",E513&lt;&gt;"NG",F514&lt;&gt;"",F513&gt;F514)</formula>
    </cfRule>
  </conditionalFormatting>
  <conditionalFormatting sqref="F512:I512">
    <cfRule type="expression" dxfId="307" priority="95" stopIfTrue="1">
      <formula>AND(F511&lt;&gt;"",E511&lt;&gt;"NG",F511&lt;$BZ$5,F512="")</formula>
    </cfRule>
    <cfRule type="expression" dxfId="306" priority="96" stopIfTrue="1">
      <formula>AND(F511&lt;&gt;"",E511&lt;&gt;"NG",F512&lt;&gt;"",F511&gt;F512)</formula>
    </cfRule>
  </conditionalFormatting>
  <conditionalFormatting sqref="F510:I510">
    <cfRule type="expression" dxfId="305" priority="93" stopIfTrue="1">
      <formula>AND(F509&lt;&gt;"",E509&lt;&gt;"NG",F509&lt;$BZ$5,F510="")</formula>
    </cfRule>
    <cfRule type="expression" dxfId="304" priority="94" stopIfTrue="1">
      <formula>AND(F509&lt;&gt;"",E509&lt;&gt;"NG",F510&lt;&gt;"",F509&gt;F510)</formula>
    </cfRule>
  </conditionalFormatting>
  <conditionalFormatting sqref="F508:I508">
    <cfRule type="expression" dxfId="303" priority="91" stopIfTrue="1">
      <formula>AND(F507&lt;&gt;"",E507&lt;&gt;"NG",F507&lt;$BZ$5,F508="")</formula>
    </cfRule>
    <cfRule type="expression" dxfId="302" priority="92" stopIfTrue="1">
      <formula>AND(F507&lt;&gt;"",E507&lt;&gt;"NG",F508&lt;&gt;"",F507&gt;F508)</formula>
    </cfRule>
  </conditionalFormatting>
  <conditionalFormatting sqref="F506:I506">
    <cfRule type="expression" dxfId="301" priority="89" stopIfTrue="1">
      <formula>AND(F505&lt;&gt;"",E505&lt;&gt;"NG",F505&lt;$BZ$5,F506="")</formula>
    </cfRule>
    <cfRule type="expression" dxfId="300" priority="90" stopIfTrue="1">
      <formula>AND(F505&lt;&gt;"",E505&lt;&gt;"NG",F506&lt;&gt;"",F505&gt;F506)</formula>
    </cfRule>
  </conditionalFormatting>
  <conditionalFormatting sqref="F576:I576">
    <cfRule type="expression" dxfId="299" priority="87" stopIfTrue="1">
      <formula>AND(F575&lt;&gt;"",E575&lt;&gt;"NG",F575&lt;$BZ$5,F576="")</formula>
    </cfRule>
    <cfRule type="expression" dxfId="298" priority="88" stopIfTrue="1">
      <formula>AND(F575&lt;&gt;"",E575&lt;&gt;"NG",F576&lt;&gt;"",F575&gt;F576)</formula>
    </cfRule>
  </conditionalFormatting>
  <conditionalFormatting sqref="F574:I574">
    <cfRule type="expression" dxfId="297" priority="85" stopIfTrue="1">
      <formula>AND(F573&lt;&gt;"",E573&lt;&gt;"NG",F573&lt;$BZ$5,F574="")</formula>
    </cfRule>
    <cfRule type="expression" dxfId="296" priority="86" stopIfTrue="1">
      <formula>AND(F573&lt;&gt;"",E573&lt;&gt;"NG",F574&lt;&gt;"",F573&gt;F574)</formula>
    </cfRule>
  </conditionalFormatting>
  <conditionalFormatting sqref="F572:I572">
    <cfRule type="expression" dxfId="295" priority="83" stopIfTrue="1">
      <formula>AND(F571&lt;&gt;"",E571&lt;&gt;"NG",F571&lt;$BZ$5,F572="")</formula>
    </cfRule>
    <cfRule type="expression" dxfId="294" priority="84" stopIfTrue="1">
      <formula>AND(F571&lt;&gt;"",E571&lt;&gt;"NG",F572&lt;&gt;"",F571&gt;F572)</formula>
    </cfRule>
  </conditionalFormatting>
  <conditionalFormatting sqref="F570:I570">
    <cfRule type="expression" dxfId="293" priority="81" stopIfTrue="1">
      <formula>AND(F569&lt;&gt;"",E569&lt;&gt;"NG",F569&lt;$BZ$5,F570="")</formula>
    </cfRule>
    <cfRule type="expression" dxfId="292" priority="82" stopIfTrue="1">
      <formula>AND(F569&lt;&gt;"",E569&lt;&gt;"NG",F570&lt;&gt;"",F569&gt;F570)</formula>
    </cfRule>
  </conditionalFormatting>
  <conditionalFormatting sqref="F568:I568">
    <cfRule type="expression" dxfId="291" priority="79" stopIfTrue="1">
      <formula>AND(F567&lt;&gt;"",E567&lt;&gt;"NG",F567&lt;$BZ$5,F568="")</formula>
    </cfRule>
    <cfRule type="expression" dxfId="290" priority="80" stopIfTrue="1">
      <formula>AND(F567&lt;&gt;"",E567&lt;&gt;"NG",F568&lt;&gt;"",F567&gt;F568)</formula>
    </cfRule>
  </conditionalFormatting>
  <conditionalFormatting sqref="F566:I566">
    <cfRule type="expression" dxfId="289" priority="77" stopIfTrue="1">
      <formula>AND(F565&lt;&gt;"",E565&lt;&gt;"NG",F565&lt;$BZ$5,F566="")</formula>
    </cfRule>
    <cfRule type="expression" dxfId="288" priority="78" stopIfTrue="1">
      <formula>AND(F565&lt;&gt;"",E565&lt;&gt;"NG",F566&lt;&gt;"",F565&gt;F566)</formula>
    </cfRule>
  </conditionalFormatting>
  <conditionalFormatting sqref="F564:I564">
    <cfRule type="expression" dxfId="287" priority="75" stopIfTrue="1">
      <formula>AND(F563&lt;&gt;"",E563&lt;&gt;"NG",F563&lt;$BZ$5,F564="")</formula>
    </cfRule>
    <cfRule type="expression" dxfId="286" priority="76" stopIfTrue="1">
      <formula>AND(F563&lt;&gt;"",E563&lt;&gt;"NG",F564&lt;&gt;"",F563&gt;F564)</formula>
    </cfRule>
  </conditionalFormatting>
  <conditionalFormatting sqref="F562:I562">
    <cfRule type="expression" dxfId="285" priority="73" stopIfTrue="1">
      <formula>AND(F561&lt;&gt;"",E561&lt;&gt;"NG",F561&lt;$BZ$5,F562="")</formula>
    </cfRule>
    <cfRule type="expression" dxfId="284" priority="74" stopIfTrue="1">
      <formula>AND(F561&lt;&gt;"",E561&lt;&gt;"NG",F562&lt;&gt;"",F561&gt;F562)</formula>
    </cfRule>
  </conditionalFormatting>
  <conditionalFormatting sqref="F560:I560">
    <cfRule type="expression" dxfId="283" priority="71" stopIfTrue="1">
      <formula>AND(F559&lt;&gt;"",E559&lt;&gt;"NG",F559&lt;$BZ$5,F560="")</formula>
    </cfRule>
    <cfRule type="expression" dxfId="282" priority="72" stopIfTrue="1">
      <formula>AND(F559&lt;&gt;"",E559&lt;&gt;"NG",F560&lt;&gt;"",F559&gt;F560)</formula>
    </cfRule>
  </conditionalFormatting>
  <conditionalFormatting sqref="F558:I558">
    <cfRule type="expression" dxfId="281" priority="69" stopIfTrue="1">
      <formula>AND(F557&lt;&gt;"",E557&lt;&gt;"NG",F557&lt;$BZ$5,F558="")</formula>
    </cfRule>
    <cfRule type="expression" dxfId="280" priority="70" stopIfTrue="1">
      <formula>AND(F557&lt;&gt;"",E557&lt;&gt;"NG",F558&lt;&gt;"",F557&gt;F558)</formula>
    </cfRule>
  </conditionalFormatting>
  <conditionalFormatting sqref="F556:I556">
    <cfRule type="expression" dxfId="279" priority="67" stopIfTrue="1">
      <formula>AND(F555&lt;&gt;"",E555&lt;&gt;"NG",F555&lt;$BZ$5,F556="")</formula>
    </cfRule>
    <cfRule type="expression" dxfId="278" priority="68" stopIfTrue="1">
      <formula>AND(F555&lt;&gt;"",E555&lt;&gt;"NG",F556&lt;&gt;"",F555&gt;F556)</formula>
    </cfRule>
  </conditionalFormatting>
  <conditionalFormatting sqref="F554:I554">
    <cfRule type="expression" dxfId="277" priority="65" stopIfTrue="1">
      <formula>AND(F553&lt;&gt;"",E553&lt;&gt;"NG",F553&lt;$BZ$5,F554="")</formula>
    </cfRule>
    <cfRule type="expression" dxfId="276" priority="66" stopIfTrue="1">
      <formula>AND(F553&lt;&gt;"",E553&lt;&gt;"NG",F554&lt;&gt;"",F553&gt;F554)</formula>
    </cfRule>
  </conditionalFormatting>
  <conditionalFormatting sqref="F552:I552">
    <cfRule type="expression" dxfId="275" priority="63" stopIfTrue="1">
      <formula>AND(F551&lt;&gt;"",E551&lt;&gt;"NG",F551&lt;$BZ$5,F552="")</formula>
    </cfRule>
    <cfRule type="expression" dxfId="274" priority="64" stopIfTrue="1">
      <formula>AND(F551&lt;&gt;"",E551&lt;&gt;"NG",F552&lt;&gt;"",F551&gt;F552)</formula>
    </cfRule>
  </conditionalFormatting>
  <conditionalFormatting sqref="F550:I550">
    <cfRule type="expression" dxfId="273" priority="61" stopIfTrue="1">
      <formula>AND(F549&lt;&gt;"",E549&lt;&gt;"NG",F549&lt;$BZ$5,F550="")</formula>
    </cfRule>
    <cfRule type="expression" dxfId="272" priority="62" stopIfTrue="1">
      <formula>AND(F549&lt;&gt;"",E549&lt;&gt;"NG",F550&lt;&gt;"",F549&gt;F550)</formula>
    </cfRule>
  </conditionalFormatting>
  <conditionalFormatting sqref="F548:I548">
    <cfRule type="expression" dxfId="271" priority="59" stopIfTrue="1">
      <formula>AND(F547&lt;&gt;"",E547&lt;&gt;"NG",F547&lt;$BZ$5,F548="")</formula>
    </cfRule>
    <cfRule type="expression" dxfId="270" priority="60" stopIfTrue="1">
      <formula>AND(F547&lt;&gt;"",E547&lt;&gt;"NG",F548&lt;&gt;"",F547&gt;F548)</formula>
    </cfRule>
  </conditionalFormatting>
  <conditionalFormatting sqref="F546:I546">
    <cfRule type="expression" dxfId="269" priority="57" stopIfTrue="1">
      <formula>AND(F545&lt;&gt;"",E545&lt;&gt;"NG",F545&lt;$BZ$5,F546="")</formula>
    </cfRule>
    <cfRule type="expression" dxfId="268" priority="58" stopIfTrue="1">
      <formula>AND(F545&lt;&gt;"",E545&lt;&gt;"NG",F546&lt;&gt;"",F545&gt;F546)</formula>
    </cfRule>
  </conditionalFormatting>
  <conditionalFormatting sqref="F544:I544">
    <cfRule type="expression" dxfId="267" priority="55" stopIfTrue="1">
      <formula>AND(F543&lt;&gt;"",E543&lt;&gt;"NG",F543&lt;$BZ$5,F544="")</formula>
    </cfRule>
    <cfRule type="expression" dxfId="266" priority="56" stopIfTrue="1">
      <formula>AND(F543&lt;&gt;"",E543&lt;&gt;"NG",F544&lt;&gt;"",F543&gt;F544)</formula>
    </cfRule>
  </conditionalFormatting>
  <conditionalFormatting sqref="F542:I542">
    <cfRule type="expression" dxfId="265" priority="53" stopIfTrue="1">
      <formula>AND(F541&lt;&gt;"",E541&lt;&gt;"NG",F541&lt;$BZ$5,F542="")</formula>
    </cfRule>
    <cfRule type="expression" dxfId="264" priority="54" stopIfTrue="1">
      <formula>AND(F541&lt;&gt;"",E541&lt;&gt;"NG",F542&lt;&gt;"",F541&gt;F542)</formula>
    </cfRule>
  </conditionalFormatting>
  <conditionalFormatting sqref="F540:I540">
    <cfRule type="expression" dxfId="263" priority="51" stopIfTrue="1">
      <formula>AND(F539&lt;&gt;"",E539&lt;&gt;"NG",F539&lt;$BZ$5,F540="")</formula>
    </cfRule>
    <cfRule type="expression" dxfId="262" priority="52" stopIfTrue="1">
      <formula>AND(F539&lt;&gt;"",E539&lt;&gt;"NG",F540&lt;&gt;"",F539&gt;F540)</formula>
    </cfRule>
  </conditionalFormatting>
  <conditionalFormatting sqref="F538:I538">
    <cfRule type="expression" dxfId="261" priority="49" stopIfTrue="1">
      <formula>AND(F537&lt;&gt;"",E537&lt;&gt;"NG",F537&lt;$BZ$5,F538="")</formula>
    </cfRule>
    <cfRule type="expression" dxfId="260" priority="50" stopIfTrue="1">
      <formula>AND(F537&lt;&gt;"",E537&lt;&gt;"NG",F538&lt;&gt;"",F537&gt;F538)</formula>
    </cfRule>
  </conditionalFormatting>
  <conditionalFormatting sqref="F536:I536">
    <cfRule type="expression" dxfId="259" priority="47" stopIfTrue="1">
      <formula>AND(F535&lt;&gt;"",E535&lt;&gt;"NG",F535&lt;$BZ$5,F536="")</formula>
    </cfRule>
    <cfRule type="expression" dxfId="258" priority="48" stopIfTrue="1">
      <formula>AND(F535&lt;&gt;"",E535&lt;&gt;"NG",F536&lt;&gt;"",F535&gt;F536)</formula>
    </cfRule>
  </conditionalFormatting>
  <conditionalFormatting sqref="F534:I534">
    <cfRule type="expression" dxfId="257" priority="45" stopIfTrue="1">
      <formula>AND(F533&lt;&gt;"",E533&lt;&gt;"NG",F533&lt;$BZ$5,F534="")</formula>
    </cfRule>
    <cfRule type="expression" dxfId="256" priority="46" stopIfTrue="1">
      <formula>AND(F533&lt;&gt;"",E533&lt;&gt;"NG",F534&lt;&gt;"",F533&gt;F534)</formula>
    </cfRule>
  </conditionalFormatting>
  <conditionalFormatting sqref="F532:I532">
    <cfRule type="expression" dxfId="255" priority="43" stopIfTrue="1">
      <formula>AND(F531&lt;&gt;"",E531&lt;&gt;"NG",F531&lt;$BZ$5,F532="")</formula>
    </cfRule>
    <cfRule type="expression" dxfId="254" priority="44" stopIfTrue="1">
      <formula>AND(F531&lt;&gt;"",E531&lt;&gt;"NG",F532&lt;&gt;"",F531&gt;F532)</formula>
    </cfRule>
  </conditionalFormatting>
  <conditionalFormatting sqref="F530:I530">
    <cfRule type="expression" dxfId="253" priority="41" stopIfTrue="1">
      <formula>AND(F529&lt;&gt;"",E529&lt;&gt;"NG",F529&lt;$BZ$5,F530="")</formula>
    </cfRule>
    <cfRule type="expression" dxfId="252" priority="42" stopIfTrue="1">
      <formula>AND(F529&lt;&gt;"",E529&lt;&gt;"NG",F530&lt;&gt;"",F529&gt;F530)</formula>
    </cfRule>
  </conditionalFormatting>
  <conditionalFormatting sqref="F528:I528">
    <cfRule type="expression" dxfId="251" priority="39" stopIfTrue="1">
      <formula>AND(F527&lt;&gt;"",E527&lt;&gt;"NG",F527&lt;$BZ$5,F528="")</formula>
    </cfRule>
    <cfRule type="expression" dxfId="250" priority="40" stopIfTrue="1">
      <formula>AND(F527&lt;&gt;"",E527&lt;&gt;"NG",F528&lt;&gt;"",F527&gt;F528)</formula>
    </cfRule>
  </conditionalFormatting>
  <conditionalFormatting sqref="F526:I526">
    <cfRule type="expression" dxfId="249" priority="37" stopIfTrue="1">
      <formula>AND(F525&lt;&gt;"",E525&lt;&gt;"NG",F525&lt;$BZ$5,F526="")</formula>
    </cfRule>
    <cfRule type="expression" dxfId="248" priority="38" stopIfTrue="1">
      <formula>AND(F525&lt;&gt;"",E525&lt;&gt;"NG",F526&lt;&gt;"",F525&gt;F526)</formula>
    </cfRule>
  </conditionalFormatting>
  <conditionalFormatting sqref="F524:I524">
    <cfRule type="expression" dxfId="247" priority="35" stopIfTrue="1">
      <formula>AND(F523&lt;&gt;"",E523&lt;&gt;"NG",F523&lt;$BZ$5,F524="")</formula>
    </cfRule>
    <cfRule type="expression" dxfId="246" priority="36" stopIfTrue="1">
      <formula>AND(F523&lt;&gt;"",E523&lt;&gt;"NG",F524&lt;&gt;"",F523&gt;F524)</formula>
    </cfRule>
  </conditionalFormatting>
  <conditionalFormatting sqref="F522:I522">
    <cfRule type="expression" dxfId="245" priority="33" stopIfTrue="1">
      <formula>AND(F521&lt;&gt;"",E521&lt;&gt;"NG",F521&lt;$BZ$5,F522="")</formula>
    </cfRule>
    <cfRule type="expression" dxfId="244" priority="34" stopIfTrue="1">
      <formula>AND(F521&lt;&gt;"",E521&lt;&gt;"NG",F522&lt;&gt;"",F521&gt;F522)</formula>
    </cfRule>
  </conditionalFormatting>
  <conditionalFormatting sqref="F520:I520">
    <cfRule type="expression" dxfId="243" priority="31" stopIfTrue="1">
      <formula>AND(F519&lt;&gt;"",E519&lt;&gt;"NG",F519&lt;$BZ$5,F520="")</formula>
    </cfRule>
    <cfRule type="expression" dxfId="242" priority="32" stopIfTrue="1">
      <formula>AND(F519&lt;&gt;"",E519&lt;&gt;"NG",F520&lt;&gt;"",F519&gt;F520)</formula>
    </cfRule>
  </conditionalFormatting>
  <conditionalFormatting sqref="F518:I518">
    <cfRule type="expression" dxfId="241" priority="29" stopIfTrue="1">
      <formula>AND(F517&lt;&gt;"",E517&lt;&gt;"NG",F517&lt;$BZ$5,F518="")</formula>
    </cfRule>
    <cfRule type="expression" dxfId="240" priority="30" stopIfTrue="1">
      <formula>AND(F517&lt;&gt;"",E517&lt;&gt;"NG",F518&lt;&gt;"",F517&gt;F518)</formula>
    </cfRule>
  </conditionalFormatting>
  <conditionalFormatting sqref="F588:I588">
    <cfRule type="expression" dxfId="239" priority="27" stopIfTrue="1">
      <formula>AND(F587&lt;&gt;"",E587&lt;&gt;"NG",F587&lt;$BZ$5,F588="")</formula>
    </cfRule>
    <cfRule type="expression" dxfId="238" priority="28" stopIfTrue="1">
      <formula>AND(F587&lt;&gt;"",E587&lt;&gt;"NG",F588&lt;&gt;"",F587&gt;F588)</formula>
    </cfRule>
  </conditionalFormatting>
  <conditionalFormatting sqref="F586:I586">
    <cfRule type="expression" dxfId="237" priority="25" stopIfTrue="1">
      <formula>AND(F585&lt;&gt;"",E585&lt;&gt;"NG",F585&lt;$BZ$5,F586="")</formula>
    </cfRule>
    <cfRule type="expression" dxfId="236" priority="26" stopIfTrue="1">
      <formula>AND(F585&lt;&gt;"",E585&lt;&gt;"NG",F586&lt;&gt;"",F585&gt;F586)</formula>
    </cfRule>
  </conditionalFormatting>
  <conditionalFormatting sqref="F584:I584">
    <cfRule type="expression" dxfId="235" priority="23" stopIfTrue="1">
      <formula>AND(F583&lt;&gt;"",E583&lt;&gt;"NG",F583&lt;$BZ$5,F584="")</formula>
    </cfRule>
    <cfRule type="expression" dxfId="234" priority="24" stopIfTrue="1">
      <formula>AND(F583&lt;&gt;"",E583&lt;&gt;"NG",F584&lt;&gt;"",F583&gt;F584)</formula>
    </cfRule>
  </conditionalFormatting>
  <conditionalFormatting sqref="F582:I582">
    <cfRule type="expression" dxfId="233" priority="21" stopIfTrue="1">
      <formula>AND(F581&lt;&gt;"",E581&lt;&gt;"NG",F581&lt;$BZ$5,F582="")</formula>
    </cfRule>
    <cfRule type="expression" dxfId="232" priority="22" stopIfTrue="1">
      <formula>AND(F581&lt;&gt;"",E581&lt;&gt;"NG",F582&lt;&gt;"",F581&gt;F582)</formula>
    </cfRule>
  </conditionalFormatting>
  <conditionalFormatting sqref="F580:I580">
    <cfRule type="expression" dxfId="231" priority="19" stopIfTrue="1">
      <formula>AND(F579&lt;&gt;"",E579&lt;&gt;"NG",F579&lt;$BZ$5,F580="")</formula>
    </cfRule>
    <cfRule type="expression" dxfId="230" priority="20" stopIfTrue="1">
      <formula>AND(F579&lt;&gt;"",E579&lt;&gt;"NG",F580&lt;&gt;"",F579&gt;F580)</formula>
    </cfRule>
  </conditionalFormatting>
  <conditionalFormatting sqref="F578:I578">
    <cfRule type="expression" dxfId="229" priority="17" stopIfTrue="1">
      <formula>AND(F577&lt;&gt;"",E577&lt;&gt;"NG",F577&lt;$BZ$5,F578="")</formula>
    </cfRule>
    <cfRule type="expression" dxfId="228" priority="18" stopIfTrue="1">
      <formula>AND(F577&lt;&gt;"",E577&lt;&gt;"NG",F578&lt;&gt;"",F577&gt;F578)</formula>
    </cfRule>
  </conditionalFormatting>
  <conditionalFormatting sqref="F590:I590">
    <cfRule type="expression" dxfId="227" priority="15" stopIfTrue="1">
      <formula>AND(F589&lt;&gt;"",E589&lt;&gt;"NG",F589&lt;$BZ$5,F590="")</formula>
    </cfRule>
    <cfRule type="expression" dxfId="226" priority="16" stopIfTrue="1">
      <formula>AND(F589&lt;&gt;"",E589&lt;&gt;"NG",F590&lt;&gt;"",F589&gt;F590)</formula>
    </cfRule>
  </conditionalFormatting>
  <conditionalFormatting sqref="F598:I598">
    <cfRule type="expression" dxfId="225" priority="13" stopIfTrue="1">
      <formula>AND(F597&lt;&gt;"",E597&lt;&gt;"NG",F597&lt;$BZ$5,F598="")</formula>
    </cfRule>
    <cfRule type="expression" dxfId="224" priority="14" stopIfTrue="1">
      <formula>AND(F597&lt;&gt;"",E597&lt;&gt;"NG",F598&lt;&gt;"",F597&gt;F598)</formula>
    </cfRule>
  </conditionalFormatting>
  <conditionalFormatting sqref="F596:I596">
    <cfRule type="expression" dxfId="223" priority="11" stopIfTrue="1">
      <formula>AND(F595&lt;&gt;"",E595&lt;&gt;"NG",F595&lt;$BZ$5,F596="")</formula>
    </cfRule>
    <cfRule type="expression" dxfId="222" priority="12" stopIfTrue="1">
      <formula>AND(F595&lt;&gt;"",E595&lt;&gt;"NG",F596&lt;&gt;"",F595&gt;F596)</formula>
    </cfRule>
  </conditionalFormatting>
  <conditionalFormatting sqref="F594:I594">
    <cfRule type="expression" dxfId="221" priority="9" stopIfTrue="1">
      <formula>AND(F593&lt;&gt;"",E593&lt;&gt;"NG",F593&lt;$BZ$5,F594="")</formula>
    </cfRule>
    <cfRule type="expression" dxfId="220" priority="10" stopIfTrue="1">
      <formula>AND(F593&lt;&gt;"",E593&lt;&gt;"NG",F594&lt;&gt;"",F593&gt;F594)</formula>
    </cfRule>
  </conditionalFormatting>
  <conditionalFormatting sqref="F592:I592">
    <cfRule type="expression" dxfId="219" priority="7" stopIfTrue="1">
      <formula>AND(F591&lt;&gt;"",E591&lt;&gt;"NG",F591&lt;$BZ$5,F592="")</formula>
    </cfRule>
    <cfRule type="expression" dxfId="218" priority="8" stopIfTrue="1">
      <formula>AND(F591&lt;&gt;"",E591&lt;&gt;"NG",F592&lt;&gt;"",F591&gt;F592)</formula>
    </cfRule>
  </conditionalFormatting>
  <conditionalFormatting sqref="F604:I604">
    <cfRule type="expression" dxfId="217" priority="5" stopIfTrue="1">
      <formula>AND(F603&lt;&gt;"",E603&lt;&gt;"NG",F603&lt;$BZ$5,F604="")</formula>
    </cfRule>
    <cfRule type="expression" dxfId="216" priority="6" stopIfTrue="1">
      <formula>AND(F603&lt;&gt;"",E603&lt;&gt;"NG",F604&lt;&gt;"",F603&gt;F604)</formula>
    </cfRule>
  </conditionalFormatting>
  <conditionalFormatting sqref="F602:I602">
    <cfRule type="expression" dxfId="215" priority="3" stopIfTrue="1">
      <formula>AND(F601&lt;&gt;"",E601&lt;&gt;"NG",F601&lt;$BZ$5,F602="")</formula>
    </cfRule>
    <cfRule type="expression" dxfId="214" priority="4" stopIfTrue="1">
      <formula>AND(F601&lt;&gt;"",E601&lt;&gt;"NG",F602&lt;&gt;"",F601&gt;F602)</formula>
    </cfRule>
  </conditionalFormatting>
  <conditionalFormatting sqref="F600:I600">
    <cfRule type="expression" dxfId="213" priority="1" stopIfTrue="1">
      <formula>AND(F599&lt;&gt;"",E599&lt;&gt;"NG",F599&lt;$BZ$5,F600="")</formula>
    </cfRule>
    <cfRule type="expression" dxfId="212" priority="2" stopIfTrue="1">
      <formula>AND(F599&lt;&gt;"",E599&lt;&gt;"NG",F600&lt;&gt;"",F599&gt;F600)</formula>
    </cfRule>
  </conditionalFormatting>
  <pageMargins left="0.59055118110236227" right="0" top="0.59055118110236227" bottom="0" header="0" footer="0"/>
  <pageSetup paperSize="9" fitToHeight="0" orientation="landscape" r:id="rId1"/>
  <headerFooter alignWithMargins="0">
    <oddFooter>&amp;LCopyright© 2007-2008 Dalian Hi-Think Computer Technology, Corp.&amp;R第 &amp;P頁 / 共 &amp;N頁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Y317"/>
  <sheetViews>
    <sheetView showGridLines="0" view="pageBreakPreview" zoomScaleNormal="90" zoomScaleSheetLayoutView="100"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F7" sqref="F7"/>
    </sheetView>
  </sheetViews>
  <sheetFormatPr defaultRowHeight="13.5"/>
  <cols>
    <col min="1" max="1" width="11.125" style="13" bestFit="1" customWidth="1"/>
    <col min="2" max="2" width="4.625" style="16" customWidth="1"/>
    <col min="3" max="3" width="12.25" style="14" bestFit="1" customWidth="1"/>
    <col min="4" max="4" width="19.875" style="14" bestFit="1" customWidth="1"/>
    <col min="5" max="5" width="35" style="14" bestFit="1" customWidth="1"/>
    <col min="6" max="6" width="13" style="17" bestFit="1" customWidth="1"/>
    <col min="7" max="7" width="14" style="17" bestFit="1" customWidth="1"/>
    <col min="8" max="8" width="11.125" style="17" bestFit="1" customWidth="1"/>
    <col min="9" max="9" width="14" style="17" bestFit="1" customWidth="1"/>
    <col min="10" max="10" width="9.25" style="17" bestFit="1" customWidth="1"/>
    <col min="11" max="11" width="10.25" style="17" bestFit="1" customWidth="1"/>
    <col min="12" max="13" width="11.125" style="17" bestFit="1" customWidth="1"/>
    <col min="14" max="14" width="9.25" style="17" bestFit="1" customWidth="1"/>
    <col min="15" max="15" width="10.25" style="17" bestFit="1" customWidth="1"/>
    <col min="16" max="16" width="8.375" style="17" hidden="1" customWidth="1"/>
    <col min="17" max="17" width="9.375" style="17" hidden="1" customWidth="1"/>
    <col min="18" max="18" width="13" style="17" bestFit="1" customWidth="1"/>
    <col min="19" max="19" width="8.625" style="17" customWidth="1"/>
    <col min="20" max="20" width="9.125" style="17" customWidth="1"/>
    <col min="21" max="21" width="12.125" style="17" customWidth="1"/>
    <col min="22" max="22" width="11.75" style="17" customWidth="1"/>
    <col min="23" max="23" width="12" style="244" customWidth="1"/>
    <col min="24" max="24" width="10.75" style="16" customWidth="1"/>
    <col min="26" max="16384" width="9" style="15"/>
  </cols>
  <sheetData>
    <row r="1" spans="1:25" s="33" customFormat="1" ht="12.75" thickBot="1">
      <c r="A1" s="353">
        <v>6</v>
      </c>
      <c r="B1" s="34">
        <v>1</v>
      </c>
      <c r="C1" s="34">
        <f>B$1+1</f>
        <v>2</v>
      </c>
      <c r="D1" s="34">
        <f>E$1+1</f>
        <v>4</v>
      </c>
      <c r="E1" s="34">
        <f>C$1+1</f>
        <v>3</v>
      </c>
      <c r="F1" s="34">
        <f>D$1+1</f>
        <v>5</v>
      </c>
      <c r="G1" s="34">
        <f t="shared" ref="G1:V1" si="0">F$1+1</f>
        <v>6</v>
      </c>
      <c r="H1" s="34">
        <f t="shared" si="0"/>
        <v>7</v>
      </c>
      <c r="I1" s="34">
        <f t="shared" si="0"/>
        <v>8</v>
      </c>
      <c r="J1" s="34">
        <f t="shared" si="0"/>
        <v>9</v>
      </c>
      <c r="K1" s="34">
        <f t="shared" si="0"/>
        <v>10</v>
      </c>
      <c r="L1" s="34">
        <f t="shared" si="0"/>
        <v>11</v>
      </c>
      <c r="M1" s="34">
        <f t="shared" si="0"/>
        <v>12</v>
      </c>
      <c r="N1" s="34">
        <f t="shared" si="0"/>
        <v>13</v>
      </c>
      <c r="O1" s="34">
        <f t="shared" si="0"/>
        <v>14</v>
      </c>
      <c r="P1" s="34">
        <f t="shared" si="0"/>
        <v>15</v>
      </c>
      <c r="Q1" s="34">
        <f t="shared" si="0"/>
        <v>16</v>
      </c>
      <c r="R1" s="34">
        <f t="shared" si="0"/>
        <v>17</v>
      </c>
      <c r="S1" s="34">
        <f t="shared" si="0"/>
        <v>18</v>
      </c>
      <c r="T1" s="34">
        <f t="shared" si="0"/>
        <v>19</v>
      </c>
      <c r="U1" s="34">
        <f t="shared" si="0"/>
        <v>20</v>
      </c>
      <c r="V1" s="34">
        <f t="shared" si="0"/>
        <v>21</v>
      </c>
      <c r="W1" s="34"/>
      <c r="X1" s="337"/>
    </row>
    <row r="2" spans="1:25" s="70" customFormat="1" ht="14.25" hidden="1" customHeight="1">
      <c r="A2" s="68"/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338"/>
    </row>
    <row r="3" spans="1:25" s="70" customFormat="1" ht="14.25" hidden="1" customHeight="1">
      <c r="A3" s="71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  <c r="Q3" s="72"/>
      <c r="R3" s="72"/>
      <c r="S3" s="72"/>
      <c r="T3" s="72"/>
      <c r="U3" s="72"/>
      <c r="V3" s="72"/>
      <c r="W3" s="72"/>
      <c r="X3" s="338"/>
    </row>
    <row r="4" spans="1:25" s="75" customFormat="1" ht="14.25" hidden="1" customHeight="1" thickBot="1">
      <c r="A4" s="73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339"/>
    </row>
    <row r="5" spans="1:25" ht="13.5" customHeight="1" thickBot="1">
      <c r="A5" s="553" t="s">
        <v>38</v>
      </c>
      <c r="B5" s="550"/>
      <c r="C5" s="550"/>
      <c r="D5" s="550"/>
      <c r="E5" s="554"/>
      <c r="F5" s="41"/>
      <c r="G5" s="41"/>
      <c r="H5" s="550"/>
      <c r="I5" s="550"/>
      <c r="J5" s="550"/>
      <c r="K5" s="550"/>
      <c r="L5" s="550"/>
      <c r="M5" s="550"/>
      <c r="N5" s="550"/>
      <c r="O5" s="550"/>
      <c r="P5" s="41"/>
      <c r="Q5" s="41"/>
      <c r="R5" s="59"/>
      <c r="S5" s="37"/>
      <c r="T5" s="37"/>
      <c r="U5" s="37"/>
      <c r="V5" s="37"/>
      <c r="W5" s="37"/>
      <c r="X5" s="342">
        <f>SUMIF($X$7:$X$59,"●",$Y$7:$Y$59)</f>
        <v>0</v>
      </c>
    </row>
    <row r="6" spans="1:25" ht="36.75" thickBot="1">
      <c r="A6" s="26" t="s">
        <v>346</v>
      </c>
      <c r="B6" s="27" t="s">
        <v>29</v>
      </c>
      <c r="C6" s="28" t="s">
        <v>37</v>
      </c>
      <c r="D6" s="29" t="s">
        <v>42</v>
      </c>
      <c r="E6" s="28" t="s">
        <v>27</v>
      </c>
      <c r="F6" s="30" t="s">
        <v>661</v>
      </c>
      <c r="G6" s="31" t="s">
        <v>664</v>
      </c>
      <c r="H6" s="30" t="s">
        <v>662</v>
      </c>
      <c r="I6" s="31" t="s">
        <v>665</v>
      </c>
      <c r="J6" s="31" t="s">
        <v>666</v>
      </c>
      <c r="K6" s="31" t="s">
        <v>667</v>
      </c>
      <c r="L6" s="31" t="s">
        <v>668</v>
      </c>
      <c r="M6" s="31" t="s">
        <v>669</v>
      </c>
      <c r="N6" s="31" t="s">
        <v>182</v>
      </c>
      <c r="O6" s="31" t="s">
        <v>183</v>
      </c>
      <c r="P6" s="257" t="s">
        <v>184</v>
      </c>
      <c r="Q6" s="257" t="s">
        <v>185</v>
      </c>
      <c r="R6" s="31" t="s">
        <v>344</v>
      </c>
      <c r="S6" s="31" t="s">
        <v>172</v>
      </c>
      <c r="T6" s="31" t="s">
        <v>181</v>
      </c>
      <c r="U6" s="31" t="s">
        <v>345</v>
      </c>
      <c r="V6" s="31" t="s">
        <v>187</v>
      </c>
      <c r="W6" s="31" t="s">
        <v>343</v>
      </c>
      <c r="X6" s="16" t="s">
        <v>384</v>
      </c>
      <c r="Y6" s="340" t="s">
        <v>383</v>
      </c>
    </row>
    <row r="7" spans="1:25" ht="22.15" customHeight="1">
      <c r="A7" s="25" t="s">
        <v>544</v>
      </c>
      <c r="B7" s="21">
        <f t="shared" ref="B7:B186" si="1">ROW()-$A$1</f>
        <v>1</v>
      </c>
      <c r="C7" s="259" t="s">
        <v>544</v>
      </c>
      <c r="D7" s="601"/>
      <c r="E7" s="600" t="s">
        <v>562</v>
      </c>
      <c r="F7" s="24" t="s">
        <v>186</v>
      </c>
      <c r="G7" s="297" t="s">
        <v>186</v>
      </c>
      <c r="H7" s="24" t="s">
        <v>186</v>
      </c>
      <c r="I7" s="24" t="s">
        <v>186</v>
      </c>
      <c r="J7" s="24" t="s">
        <v>186</v>
      </c>
      <c r="K7" s="24" t="s">
        <v>186</v>
      </c>
      <c r="L7" s="24" t="s">
        <v>186</v>
      </c>
      <c r="M7" s="24" t="s">
        <v>186</v>
      </c>
      <c r="N7" s="24" t="s">
        <v>186</v>
      </c>
      <c r="O7" s="24" t="s">
        <v>186</v>
      </c>
      <c r="P7" s="24" t="s">
        <v>186</v>
      </c>
      <c r="Q7" s="24" t="s">
        <v>186</v>
      </c>
      <c r="R7" s="243">
        <v>0</v>
      </c>
      <c r="S7" s="23"/>
      <c r="T7" s="261">
        <v>2.5</v>
      </c>
      <c r="U7" s="23"/>
      <c r="V7" s="23">
        <v>1</v>
      </c>
      <c r="W7" s="324"/>
      <c r="X7" s="16">
        <f>INDEX(中日程計画表!$GQ:$GQ,MATCH(リスト!$D7,中日程計画表!$GM:$GM,0))</f>
        <v>0</v>
      </c>
      <c r="Y7" s="341">
        <f>SUMIF(ガントチャート!$C:$C,$D7,ガントチャート!$K:$K)</f>
        <v>0</v>
      </c>
    </row>
    <row r="8" spans="1:25" ht="22.15" customHeight="1">
      <c r="A8" s="25" t="s">
        <v>544</v>
      </c>
      <c r="B8" s="21">
        <f t="shared" si="1"/>
        <v>2</v>
      </c>
      <c r="C8" s="259" t="s">
        <v>544</v>
      </c>
      <c r="D8" s="601"/>
      <c r="E8" s="600" t="s">
        <v>563</v>
      </c>
      <c r="F8" s="24" t="s">
        <v>186</v>
      </c>
      <c r="G8" s="297" t="s">
        <v>186</v>
      </c>
      <c r="H8" s="24" t="s">
        <v>186</v>
      </c>
      <c r="I8" s="24" t="s">
        <v>186</v>
      </c>
      <c r="J8" s="24" t="s">
        <v>186</v>
      </c>
      <c r="K8" s="24" t="s">
        <v>186</v>
      </c>
      <c r="L8" s="24" t="s">
        <v>186</v>
      </c>
      <c r="M8" s="24" t="s">
        <v>186</v>
      </c>
      <c r="N8" s="24" t="s">
        <v>186</v>
      </c>
      <c r="O8" s="24" t="s">
        <v>186</v>
      </c>
      <c r="P8" s="24" t="s">
        <v>186</v>
      </c>
      <c r="Q8" s="24" t="s">
        <v>186</v>
      </c>
      <c r="R8" s="243">
        <v>0</v>
      </c>
      <c r="S8" s="23"/>
      <c r="T8" s="261">
        <v>1.25</v>
      </c>
      <c r="U8" s="24"/>
      <c r="V8" s="23">
        <v>1</v>
      </c>
      <c r="W8" s="325"/>
      <c r="X8" s="16">
        <f>INDEX(中日程計画表!$GQ:$GQ,MATCH(リスト!$D8,中日程計画表!$GM:$GM,0))</f>
        <v>0</v>
      </c>
      <c r="Y8" s="341">
        <f>SUMIF(ガントチャート!$C:$C,$D8,ガントチャート!$K:$K)</f>
        <v>0</v>
      </c>
    </row>
    <row r="9" spans="1:25" ht="22.15" customHeight="1">
      <c r="A9" s="25" t="s">
        <v>539</v>
      </c>
      <c r="B9" s="21">
        <f t="shared" si="1"/>
        <v>3</v>
      </c>
      <c r="C9" s="259" t="s">
        <v>547</v>
      </c>
      <c r="D9" s="601"/>
      <c r="E9" s="600" t="s">
        <v>564</v>
      </c>
      <c r="F9" s="24" t="s">
        <v>186</v>
      </c>
      <c r="G9" s="297" t="s">
        <v>186</v>
      </c>
      <c r="H9" s="24" t="s">
        <v>186</v>
      </c>
      <c r="I9" s="24" t="s">
        <v>186</v>
      </c>
      <c r="J9" s="24" t="s">
        <v>186</v>
      </c>
      <c r="K9" s="24" t="s">
        <v>186</v>
      </c>
      <c r="L9" s="24" t="s">
        <v>186</v>
      </c>
      <c r="M9" s="24" t="s">
        <v>186</v>
      </c>
      <c r="N9" s="24" t="s">
        <v>186</v>
      </c>
      <c r="O9" s="24" t="s">
        <v>186</v>
      </c>
      <c r="P9" s="24" t="s">
        <v>186</v>
      </c>
      <c r="Q9" s="24" t="s">
        <v>186</v>
      </c>
      <c r="R9" s="243">
        <v>0</v>
      </c>
      <c r="S9" s="23"/>
      <c r="T9" s="261">
        <v>2.5</v>
      </c>
      <c r="U9" s="24"/>
      <c r="V9" s="23">
        <v>2</v>
      </c>
      <c r="W9" s="325"/>
      <c r="X9" s="16">
        <f>INDEX(中日程計画表!$GQ:$GQ,MATCH(リスト!$D9,中日程計画表!$GM:$GM,0))</f>
        <v>0</v>
      </c>
      <c r="Y9" s="341">
        <f>SUMIF(ガントチャート!$C:$C,$D9,ガントチャート!$K:$K)</f>
        <v>0</v>
      </c>
    </row>
    <row r="10" spans="1:25" ht="22.15" customHeight="1">
      <c r="A10" s="25" t="s">
        <v>539</v>
      </c>
      <c r="B10" s="21">
        <f t="shared" si="1"/>
        <v>4</v>
      </c>
      <c r="C10" s="259" t="s">
        <v>547</v>
      </c>
      <c r="D10" s="601"/>
      <c r="E10" s="600" t="s">
        <v>565</v>
      </c>
      <c r="F10" s="24" t="s">
        <v>186</v>
      </c>
      <c r="G10" s="297" t="s">
        <v>186</v>
      </c>
      <c r="H10" s="24" t="s">
        <v>186</v>
      </c>
      <c r="I10" s="24" t="s">
        <v>186</v>
      </c>
      <c r="J10" s="24" t="s">
        <v>186</v>
      </c>
      <c r="K10" s="24" t="s">
        <v>186</v>
      </c>
      <c r="L10" s="24" t="s">
        <v>186</v>
      </c>
      <c r="M10" s="24" t="s">
        <v>186</v>
      </c>
      <c r="N10" s="24" t="s">
        <v>186</v>
      </c>
      <c r="O10" s="24" t="s">
        <v>186</v>
      </c>
      <c r="P10" s="24" t="s">
        <v>186</v>
      </c>
      <c r="Q10" s="24" t="s">
        <v>186</v>
      </c>
      <c r="R10" s="243">
        <v>0</v>
      </c>
      <c r="S10" s="23"/>
      <c r="T10" s="261">
        <v>2.5</v>
      </c>
      <c r="U10" s="24"/>
      <c r="V10" s="23">
        <v>2</v>
      </c>
      <c r="W10" s="325"/>
      <c r="X10" s="16">
        <f>INDEX(中日程計画表!$GQ:$GQ,MATCH(リスト!$D10,中日程計画表!$GM:$GM,0))</f>
        <v>0</v>
      </c>
      <c r="Y10" s="341">
        <f>SUMIF(ガントチャート!$C:$C,$D10,ガントチャート!$K:$K)</f>
        <v>0</v>
      </c>
    </row>
    <row r="11" spans="1:25" ht="22.15" customHeight="1">
      <c r="A11" s="25" t="s">
        <v>539</v>
      </c>
      <c r="B11" s="21">
        <f t="shared" si="1"/>
        <v>5</v>
      </c>
      <c r="C11" s="259" t="s">
        <v>547</v>
      </c>
      <c r="D11" s="601"/>
      <c r="E11" s="600" t="s">
        <v>566</v>
      </c>
      <c r="F11" s="24" t="s">
        <v>186</v>
      </c>
      <c r="G11" s="297" t="s">
        <v>186</v>
      </c>
      <c r="H11" s="24" t="s">
        <v>186</v>
      </c>
      <c r="I11" s="24" t="s">
        <v>186</v>
      </c>
      <c r="J11" s="24" t="s">
        <v>186</v>
      </c>
      <c r="K11" s="24" t="s">
        <v>186</v>
      </c>
      <c r="L11" s="24" t="s">
        <v>186</v>
      </c>
      <c r="M11" s="24" t="s">
        <v>186</v>
      </c>
      <c r="N11" s="24" t="s">
        <v>186</v>
      </c>
      <c r="O11" s="24" t="s">
        <v>186</v>
      </c>
      <c r="P11" s="24" t="s">
        <v>186</v>
      </c>
      <c r="Q11" s="24" t="s">
        <v>186</v>
      </c>
      <c r="R11" s="243">
        <v>0</v>
      </c>
      <c r="S11" s="23"/>
      <c r="T11" s="261">
        <v>4.5</v>
      </c>
      <c r="U11" s="24"/>
      <c r="V11" s="23">
        <v>1</v>
      </c>
      <c r="W11" s="325"/>
      <c r="X11" s="16">
        <f>INDEX(中日程計画表!$GQ:$GQ,MATCH(リスト!$D11,中日程計画表!$GM:$GM,0))</f>
        <v>0</v>
      </c>
      <c r="Y11" s="341">
        <f>SUMIF(ガントチャート!$C:$C,$D11,ガントチャート!$K:$K)</f>
        <v>0</v>
      </c>
    </row>
    <row r="12" spans="1:25" ht="22.15" customHeight="1">
      <c r="A12" s="25" t="s">
        <v>539</v>
      </c>
      <c r="B12" s="21">
        <f t="shared" si="1"/>
        <v>6</v>
      </c>
      <c r="C12" s="259" t="s">
        <v>547</v>
      </c>
      <c r="D12" s="601"/>
      <c r="E12" s="600" t="s">
        <v>567</v>
      </c>
      <c r="F12" s="24" t="s">
        <v>186</v>
      </c>
      <c r="G12" s="297" t="s">
        <v>186</v>
      </c>
      <c r="H12" s="24" t="s">
        <v>186</v>
      </c>
      <c r="I12" s="24" t="s">
        <v>186</v>
      </c>
      <c r="J12" s="24" t="s">
        <v>186</v>
      </c>
      <c r="K12" s="24" t="s">
        <v>186</v>
      </c>
      <c r="L12" s="24" t="s">
        <v>186</v>
      </c>
      <c r="M12" s="24" t="s">
        <v>186</v>
      </c>
      <c r="N12" s="24" t="s">
        <v>186</v>
      </c>
      <c r="O12" s="24" t="s">
        <v>186</v>
      </c>
      <c r="P12" s="24" t="s">
        <v>186</v>
      </c>
      <c r="Q12" s="24" t="s">
        <v>186</v>
      </c>
      <c r="R12" s="243">
        <v>0</v>
      </c>
      <c r="S12" s="23"/>
      <c r="T12" s="261">
        <v>6.9999999999999991</v>
      </c>
      <c r="U12" s="24"/>
      <c r="V12" s="23">
        <v>1</v>
      </c>
      <c r="W12" s="325"/>
      <c r="X12" s="16">
        <f>INDEX(中日程計画表!$GQ:$GQ,MATCH(リスト!$D12,中日程計画表!$GM:$GM,0))</f>
        <v>0</v>
      </c>
      <c r="Y12" s="341">
        <f>SUMIF(ガントチャート!$C:$C,$D12,ガントチャート!$K:$K)</f>
        <v>0</v>
      </c>
    </row>
    <row r="13" spans="1:25" ht="22.15" customHeight="1">
      <c r="A13" s="25" t="s">
        <v>539</v>
      </c>
      <c r="B13" s="21">
        <f t="shared" si="1"/>
        <v>7</v>
      </c>
      <c r="C13" s="259" t="s">
        <v>547</v>
      </c>
      <c r="D13" s="601"/>
      <c r="E13" s="600" t="s">
        <v>568</v>
      </c>
      <c r="F13" s="24" t="s">
        <v>186</v>
      </c>
      <c r="G13" s="297" t="s">
        <v>186</v>
      </c>
      <c r="H13" s="24" t="s">
        <v>186</v>
      </c>
      <c r="I13" s="24" t="s">
        <v>186</v>
      </c>
      <c r="J13" s="24" t="s">
        <v>186</v>
      </c>
      <c r="K13" s="24" t="s">
        <v>186</v>
      </c>
      <c r="L13" s="24" t="s">
        <v>186</v>
      </c>
      <c r="M13" s="24" t="s">
        <v>186</v>
      </c>
      <c r="N13" s="24" t="s">
        <v>186</v>
      </c>
      <c r="O13" s="24" t="s">
        <v>186</v>
      </c>
      <c r="P13" s="24" t="s">
        <v>186</v>
      </c>
      <c r="Q13" s="24" t="s">
        <v>186</v>
      </c>
      <c r="R13" s="243">
        <v>0</v>
      </c>
      <c r="S13" s="23"/>
      <c r="T13" s="261">
        <v>4</v>
      </c>
      <c r="U13" s="24"/>
      <c r="V13" s="23">
        <v>1</v>
      </c>
      <c r="W13" s="325"/>
      <c r="X13" s="16">
        <f>INDEX(中日程計画表!$GQ:$GQ,MATCH(リスト!$D13,中日程計画表!$GM:$GM,0))</f>
        <v>0</v>
      </c>
      <c r="Y13" s="341">
        <f>SUMIF(ガントチャート!$C:$C,$D13,ガントチャート!$K:$K)</f>
        <v>0</v>
      </c>
    </row>
    <row r="14" spans="1:25" ht="22.15" customHeight="1">
      <c r="A14" s="25" t="s">
        <v>539</v>
      </c>
      <c r="B14" s="21">
        <f t="shared" si="1"/>
        <v>8</v>
      </c>
      <c r="C14" s="259" t="s">
        <v>548</v>
      </c>
      <c r="D14" s="601"/>
      <c r="E14" s="600" t="s">
        <v>569</v>
      </c>
      <c r="F14" s="24" t="s">
        <v>186</v>
      </c>
      <c r="G14" s="297" t="s">
        <v>186</v>
      </c>
      <c r="H14" s="24" t="s">
        <v>186</v>
      </c>
      <c r="I14" s="24" t="s">
        <v>186</v>
      </c>
      <c r="J14" s="24" t="s">
        <v>186</v>
      </c>
      <c r="K14" s="24" t="s">
        <v>186</v>
      </c>
      <c r="L14" s="24" t="s">
        <v>186</v>
      </c>
      <c r="M14" s="24" t="s">
        <v>186</v>
      </c>
      <c r="N14" s="24" t="s">
        <v>186</v>
      </c>
      <c r="O14" s="24" t="s">
        <v>186</v>
      </c>
      <c r="P14" s="24" t="s">
        <v>186</v>
      </c>
      <c r="Q14" s="24" t="s">
        <v>186</v>
      </c>
      <c r="R14" s="243">
        <v>0</v>
      </c>
      <c r="S14" s="23"/>
      <c r="T14" s="261">
        <v>3.75</v>
      </c>
      <c r="U14" s="24"/>
      <c r="V14" s="23">
        <v>2</v>
      </c>
      <c r="W14" s="325"/>
      <c r="X14" s="16">
        <f>INDEX(中日程計画表!$GQ:$GQ,MATCH(リスト!$D14,中日程計画表!$GM:$GM,0))</f>
        <v>0</v>
      </c>
      <c r="Y14" s="341">
        <f>SUMIF(ガントチャート!$C:$C,$D14,ガントチャート!$K:$K)</f>
        <v>0</v>
      </c>
    </row>
    <row r="15" spans="1:25" ht="22.15" customHeight="1">
      <c r="A15" s="25" t="s">
        <v>539</v>
      </c>
      <c r="B15" s="21">
        <f t="shared" si="1"/>
        <v>9</v>
      </c>
      <c r="C15" s="259" t="s">
        <v>548</v>
      </c>
      <c r="D15" s="601"/>
      <c r="E15" s="600" t="s">
        <v>570</v>
      </c>
      <c r="F15" s="24" t="s">
        <v>186</v>
      </c>
      <c r="G15" s="297" t="s">
        <v>186</v>
      </c>
      <c r="H15" s="24" t="s">
        <v>186</v>
      </c>
      <c r="I15" s="24" t="s">
        <v>186</v>
      </c>
      <c r="J15" s="24" t="s">
        <v>186</v>
      </c>
      <c r="K15" s="24" t="s">
        <v>186</v>
      </c>
      <c r="L15" s="24" t="s">
        <v>186</v>
      </c>
      <c r="M15" s="24" t="s">
        <v>186</v>
      </c>
      <c r="N15" s="24" t="s">
        <v>186</v>
      </c>
      <c r="O15" s="24" t="s">
        <v>186</v>
      </c>
      <c r="P15" s="24" t="s">
        <v>186</v>
      </c>
      <c r="Q15" s="24" t="s">
        <v>186</v>
      </c>
      <c r="R15" s="243">
        <v>0</v>
      </c>
      <c r="S15" s="23"/>
      <c r="T15" s="261">
        <v>3.75</v>
      </c>
      <c r="U15" s="24"/>
      <c r="V15" s="23">
        <v>2</v>
      </c>
      <c r="W15" s="325"/>
      <c r="X15" s="16">
        <f>INDEX(中日程計画表!$GQ:$GQ,MATCH(リスト!$D15,中日程計画表!$GM:$GM,0))</f>
        <v>0</v>
      </c>
      <c r="Y15" s="341">
        <f>SUMIF(ガントチャート!$C:$C,$D15,ガントチャート!$K:$K)</f>
        <v>0</v>
      </c>
    </row>
    <row r="16" spans="1:25" ht="22.15" customHeight="1">
      <c r="A16" s="25" t="s">
        <v>539</v>
      </c>
      <c r="B16" s="21">
        <f t="shared" si="1"/>
        <v>10</v>
      </c>
      <c r="C16" s="259" t="s">
        <v>549</v>
      </c>
      <c r="D16" s="601"/>
      <c r="E16" s="600" t="s">
        <v>571</v>
      </c>
      <c r="F16" s="24" t="s">
        <v>186</v>
      </c>
      <c r="G16" s="297" t="s">
        <v>186</v>
      </c>
      <c r="H16" s="24" t="s">
        <v>186</v>
      </c>
      <c r="I16" s="24" t="s">
        <v>186</v>
      </c>
      <c r="J16" s="24" t="s">
        <v>186</v>
      </c>
      <c r="K16" s="24" t="s">
        <v>186</v>
      </c>
      <c r="L16" s="24" t="s">
        <v>186</v>
      </c>
      <c r="M16" s="24" t="s">
        <v>186</v>
      </c>
      <c r="N16" s="24" t="s">
        <v>186</v>
      </c>
      <c r="O16" s="24" t="s">
        <v>186</v>
      </c>
      <c r="P16" s="24" t="s">
        <v>186</v>
      </c>
      <c r="Q16" s="24" t="s">
        <v>186</v>
      </c>
      <c r="R16" s="243">
        <v>0</v>
      </c>
      <c r="S16" s="23"/>
      <c r="T16" s="261">
        <v>6</v>
      </c>
      <c r="U16" s="24"/>
      <c r="V16" s="23">
        <v>2</v>
      </c>
      <c r="W16" s="325"/>
      <c r="X16" s="16">
        <f>INDEX(中日程計画表!$GQ:$GQ,MATCH(リスト!$D16,中日程計画表!$GM:$GM,0))</f>
        <v>0</v>
      </c>
      <c r="Y16" s="341">
        <f>SUMIF(ガントチャート!$C:$C,$D16,ガントチャート!$K:$K)</f>
        <v>0</v>
      </c>
    </row>
    <row r="17" spans="1:25" ht="22.15" customHeight="1">
      <c r="A17" s="25" t="s">
        <v>539</v>
      </c>
      <c r="B17" s="21">
        <f t="shared" si="1"/>
        <v>11</v>
      </c>
      <c r="C17" s="259" t="s">
        <v>559</v>
      </c>
      <c r="D17" s="601"/>
      <c r="E17" s="600" t="s">
        <v>572</v>
      </c>
      <c r="F17" s="24" t="s">
        <v>186</v>
      </c>
      <c r="G17" s="297" t="s">
        <v>186</v>
      </c>
      <c r="H17" s="24" t="s">
        <v>186</v>
      </c>
      <c r="I17" s="24" t="s">
        <v>186</v>
      </c>
      <c r="J17" s="24" t="s">
        <v>186</v>
      </c>
      <c r="K17" s="24" t="s">
        <v>186</v>
      </c>
      <c r="L17" s="24" t="s">
        <v>186</v>
      </c>
      <c r="M17" s="24" t="s">
        <v>186</v>
      </c>
      <c r="N17" s="24" t="s">
        <v>186</v>
      </c>
      <c r="O17" s="24" t="s">
        <v>186</v>
      </c>
      <c r="P17" s="24" t="s">
        <v>186</v>
      </c>
      <c r="Q17" s="24" t="s">
        <v>186</v>
      </c>
      <c r="R17" s="243">
        <v>0</v>
      </c>
      <c r="S17" s="23"/>
      <c r="T17" s="261">
        <v>5.5000000000000009</v>
      </c>
      <c r="U17" s="24"/>
      <c r="V17" s="23">
        <v>1</v>
      </c>
      <c r="W17" s="325"/>
      <c r="X17" s="16">
        <f>INDEX(中日程計画表!$GQ:$GQ,MATCH(リスト!$D17,中日程計画表!$GM:$GM,0))</f>
        <v>0</v>
      </c>
      <c r="Y17" s="341">
        <f>SUMIF(ガントチャート!$C:$C,$D17,ガントチャート!$K:$K)</f>
        <v>0</v>
      </c>
    </row>
    <row r="18" spans="1:25" ht="22.15" customHeight="1">
      <c r="A18" s="25" t="s">
        <v>539</v>
      </c>
      <c r="B18" s="21">
        <f t="shared" si="1"/>
        <v>12</v>
      </c>
      <c r="C18" s="259" t="s">
        <v>550</v>
      </c>
      <c r="D18" s="601"/>
      <c r="E18" s="600" t="s">
        <v>573</v>
      </c>
      <c r="F18" s="24" t="s">
        <v>186</v>
      </c>
      <c r="G18" s="297" t="s">
        <v>186</v>
      </c>
      <c r="H18" s="24" t="s">
        <v>186</v>
      </c>
      <c r="I18" s="24" t="s">
        <v>186</v>
      </c>
      <c r="J18" s="24" t="s">
        <v>186</v>
      </c>
      <c r="K18" s="24" t="s">
        <v>186</v>
      </c>
      <c r="L18" s="24" t="s">
        <v>186</v>
      </c>
      <c r="M18" s="24" t="s">
        <v>186</v>
      </c>
      <c r="N18" s="24" t="s">
        <v>186</v>
      </c>
      <c r="O18" s="24" t="s">
        <v>186</v>
      </c>
      <c r="P18" s="24" t="s">
        <v>186</v>
      </c>
      <c r="Q18" s="24" t="s">
        <v>186</v>
      </c>
      <c r="R18" s="243">
        <v>0</v>
      </c>
      <c r="S18" s="23"/>
      <c r="T18" s="261">
        <v>6.9999999999999991</v>
      </c>
      <c r="U18" s="24"/>
      <c r="V18" s="23">
        <v>1</v>
      </c>
      <c r="W18" s="325"/>
      <c r="X18" s="16">
        <f>INDEX(中日程計画表!$GQ:$GQ,MATCH(リスト!$D18,中日程計画表!$GM:$GM,0))</f>
        <v>0</v>
      </c>
      <c r="Y18" s="341">
        <f>SUMIF(ガントチャート!$C:$C,$D18,ガントチャート!$K:$K)</f>
        <v>0</v>
      </c>
    </row>
    <row r="19" spans="1:25" ht="22.15" customHeight="1">
      <c r="A19" s="25" t="s">
        <v>539</v>
      </c>
      <c r="B19" s="21">
        <f t="shared" si="1"/>
        <v>13</v>
      </c>
      <c r="C19" s="259" t="s">
        <v>550</v>
      </c>
      <c r="D19" s="601"/>
      <c r="E19" s="600" t="s">
        <v>574</v>
      </c>
      <c r="F19" s="24" t="s">
        <v>186</v>
      </c>
      <c r="G19" s="297" t="s">
        <v>186</v>
      </c>
      <c r="H19" s="24" t="s">
        <v>186</v>
      </c>
      <c r="I19" s="24" t="s">
        <v>186</v>
      </c>
      <c r="J19" s="24" t="s">
        <v>186</v>
      </c>
      <c r="K19" s="24" t="s">
        <v>186</v>
      </c>
      <c r="L19" s="24" t="s">
        <v>186</v>
      </c>
      <c r="M19" s="24" t="s">
        <v>186</v>
      </c>
      <c r="N19" s="24" t="s">
        <v>186</v>
      </c>
      <c r="O19" s="24" t="s">
        <v>186</v>
      </c>
      <c r="P19" s="24" t="s">
        <v>186</v>
      </c>
      <c r="Q19" s="24" t="s">
        <v>186</v>
      </c>
      <c r="R19" s="243">
        <v>0</v>
      </c>
      <c r="S19" s="23"/>
      <c r="T19" s="261">
        <v>4.5</v>
      </c>
      <c r="U19" s="24"/>
      <c r="V19" s="23">
        <v>1</v>
      </c>
      <c r="W19" s="325"/>
      <c r="X19" s="16">
        <f>INDEX(中日程計画表!$GQ:$GQ,MATCH(リスト!$D19,中日程計画表!$GM:$GM,0))</f>
        <v>0</v>
      </c>
      <c r="Y19" s="341">
        <f>SUMIF(ガントチャート!$C:$C,$D19,ガントチャート!$K:$K)</f>
        <v>0</v>
      </c>
    </row>
    <row r="20" spans="1:25" ht="22.15" customHeight="1">
      <c r="A20" s="25" t="s">
        <v>539</v>
      </c>
      <c r="B20" s="21">
        <f t="shared" si="1"/>
        <v>14</v>
      </c>
      <c r="C20" s="259" t="s">
        <v>550</v>
      </c>
      <c r="D20" s="601"/>
      <c r="E20" s="600" t="s">
        <v>575</v>
      </c>
      <c r="F20" s="24" t="s">
        <v>186</v>
      </c>
      <c r="G20" s="297" t="s">
        <v>186</v>
      </c>
      <c r="H20" s="24" t="s">
        <v>186</v>
      </c>
      <c r="I20" s="24" t="s">
        <v>186</v>
      </c>
      <c r="J20" s="24" t="s">
        <v>186</v>
      </c>
      <c r="K20" s="24" t="s">
        <v>186</v>
      </c>
      <c r="L20" s="24" t="s">
        <v>186</v>
      </c>
      <c r="M20" s="24" t="s">
        <v>186</v>
      </c>
      <c r="N20" s="24" t="s">
        <v>186</v>
      </c>
      <c r="O20" s="24" t="s">
        <v>186</v>
      </c>
      <c r="P20" s="24" t="s">
        <v>186</v>
      </c>
      <c r="Q20" s="24" t="s">
        <v>186</v>
      </c>
      <c r="R20" s="243">
        <v>0</v>
      </c>
      <c r="S20" s="23"/>
      <c r="T20" s="261">
        <v>5.5000000000000009</v>
      </c>
      <c r="U20" s="24"/>
      <c r="V20" s="23">
        <v>1</v>
      </c>
      <c r="W20" s="325"/>
      <c r="X20" s="16">
        <f>INDEX(中日程計画表!$GQ:$GQ,MATCH(リスト!$D20,中日程計画表!$GM:$GM,0))</f>
        <v>0</v>
      </c>
      <c r="Y20" s="341">
        <f>SUMIF(ガントチャート!$C:$C,$D20,ガントチャート!$K:$K)</f>
        <v>0</v>
      </c>
    </row>
    <row r="21" spans="1:25" ht="22.15" customHeight="1">
      <c r="A21" s="25" t="s">
        <v>539</v>
      </c>
      <c r="B21" s="21">
        <f t="shared" si="1"/>
        <v>15</v>
      </c>
      <c r="C21" s="259" t="s">
        <v>539</v>
      </c>
      <c r="D21" s="601"/>
      <c r="E21" s="600" t="s">
        <v>576</v>
      </c>
      <c r="F21" s="24" t="s">
        <v>186</v>
      </c>
      <c r="G21" s="297" t="s">
        <v>186</v>
      </c>
      <c r="H21" s="24" t="s">
        <v>186</v>
      </c>
      <c r="I21" s="24" t="s">
        <v>186</v>
      </c>
      <c r="J21" s="24" t="s">
        <v>186</v>
      </c>
      <c r="K21" s="24" t="s">
        <v>186</v>
      </c>
      <c r="L21" s="24" t="s">
        <v>186</v>
      </c>
      <c r="M21" s="24" t="s">
        <v>186</v>
      </c>
      <c r="N21" s="24" t="s">
        <v>186</v>
      </c>
      <c r="O21" s="24" t="s">
        <v>186</v>
      </c>
      <c r="P21" s="24" t="s">
        <v>186</v>
      </c>
      <c r="Q21" s="24" t="s">
        <v>186</v>
      </c>
      <c r="R21" s="243">
        <v>0</v>
      </c>
      <c r="S21" s="23"/>
      <c r="T21" s="261">
        <v>5.7499999999999991</v>
      </c>
      <c r="U21" s="24"/>
      <c r="V21" s="23">
        <v>1</v>
      </c>
      <c r="W21" s="325"/>
      <c r="X21" s="16">
        <f>INDEX(中日程計画表!$GQ:$GQ,MATCH(リスト!$D21,中日程計画表!$GM:$GM,0))</f>
        <v>0</v>
      </c>
      <c r="Y21" s="341">
        <f>SUMIF(ガントチャート!$C:$C,$D21,ガントチャート!$K:$K)</f>
        <v>0</v>
      </c>
    </row>
    <row r="22" spans="1:25" s="244" customFormat="1" ht="22.15" customHeight="1">
      <c r="A22" s="25" t="s">
        <v>539</v>
      </c>
      <c r="B22" s="352">
        <f t="shared" si="1"/>
        <v>16</v>
      </c>
      <c r="C22" s="259" t="s">
        <v>539</v>
      </c>
      <c r="D22" s="601"/>
      <c r="E22" s="600" t="s">
        <v>577</v>
      </c>
      <c r="F22" s="24" t="s">
        <v>186</v>
      </c>
      <c r="G22" s="297" t="s">
        <v>186</v>
      </c>
      <c r="H22" s="24" t="s">
        <v>186</v>
      </c>
      <c r="I22" s="24" t="s">
        <v>186</v>
      </c>
      <c r="J22" s="24" t="s">
        <v>186</v>
      </c>
      <c r="K22" s="24" t="s">
        <v>186</v>
      </c>
      <c r="L22" s="24" t="s">
        <v>186</v>
      </c>
      <c r="M22" s="24" t="s">
        <v>186</v>
      </c>
      <c r="N22" s="24" t="s">
        <v>186</v>
      </c>
      <c r="O22" s="24" t="s">
        <v>186</v>
      </c>
      <c r="P22" s="24" t="s">
        <v>186</v>
      </c>
      <c r="Q22" s="24" t="s">
        <v>186</v>
      </c>
      <c r="R22" s="243">
        <v>0</v>
      </c>
      <c r="S22" s="23"/>
      <c r="T22" s="261">
        <v>2</v>
      </c>
      <c r="U22" s="24"/>
      <c r="V22" s="23">
        <v>1</v>
      </c>
      <c r="W22" s="325"/>
      <c r="X22" s="350">
        <f>INDEX(中日程計画表!$GQ:$GQ,MATCH(リスト!$D22,中日程計画表!$GM:$GM,0))</f>
        <v>0</v>
      </c>
      <c r="Y22" s="351">
        <f>SUMIF(ガントチャート!$C:$C,$D22,ガントチャート!$K:$K)</f>
        <v>0</v>
      </c>
    </row>
    <row r="23" spans="1:25" ht="22.15" customHeight="1">
      <c r="A23" s="25" t="s">
        <v>539</v>
      </c>
      <c r="B23" s="21">
        <f t="shared" si="1"/>
        <v>17</v>
      </c>
      <c r="C23" s="259" t="s">
        <v>539</v>
      </c>
      <c r="D23" s="601"/>
      <c r="E23" s="600" t="s">
        <v>578</v>
      </c>
      <c r="F23" s="24" t="s">
        <v>186</v>
      </c>
      <c r="G23" s="297" t="s">
        <v>186</v>
      </c>
      <c r="H23" s="24" t="s">
        <v>186</v>
      </c>
      <c r="I23" s="24" t="s">
        <v>186</v>
      </c>
      <c r="J23" s="24" t="s">
        <v>186</v>
      </c>
      <c r="K23" s="24" t="s">
        <v>186</v>
      </c>
      <c r="L23" s="24" t="s">
        <v>186</v>
      </c>
      <c r="M23" s="24" t="s">
        <v>186</v>
      </c>
      <c r="N23" s="24" t="s">
        <v>186</v>
      </c>
      <c r="O23" s="24" t="s">
        <v>186</v>
      </c>
      <c r="P23" s="24" t="s">
        <v>186</v>
      </c>
      <c r="Q23" s="24" t="s">
        <v>186</v>
      </c>
      <c r="R23" s="243">
        <v>0</v>
      </c>
      <c r="S23" s="23"/>
      <c r="T23" s="261">
        <v>3</v>
      </c>
      <c r="U23" s="24"/>
      <c r="V23" s="23">
        <v>1</v>
      </c>
      <c r="W23" s="325"/>
      <c r="X23" s="16">
        <f>INDEX(中日程計画表!$GQ:$GQ,MATCH(リスト!$D23,中日程計画表!$GM:$GM,0))</f>
        <v>0</v>
      </c>
      <c r="Y23" s="341">
        <f>SUMIF(ガントチャート!$C:$C,$D23,ガントチャート!$K:$K)</f>
        <v>0</v>
      </c>
    </row>
    <row r="24" spans="1:25" ht="22.15" customHeight="1">
      <c r="A24" s="25" t="s">
        <v>539</v>
      </c>
      <c r="B24" s="21">
        <f t="shared" si="1"/>
        <v>18</v>
      </c>
      <c r="C24" s="259" t="s">
        <v>551</v>
      </c>
      <c r="D24" s="601"/>
      <c r="E24" s="600" t="s">
        <v>579</v>
      </c>
      <c r="F24" s="24" t="s">
        <v>186</v>
      </c>
      <c r="G24" s="297" t="s">
        <v>186</v>
      </c>
      <c r="H24" s="24" t="s">
        <v>186</v>
      </c>
      <c r="I24" s="24" t="s">
        <v>186</v>
      </c>
      <c r="J24" s="24" t="s">
        <v>186</v>
      </c>
      <c r="K24" s="24" t="s">
        <v>186</v>
      </c>
      <c r="L24" s="24" t="s">
        <v>186</v>
      </c>
      <c r="M24" s="24" t="s">
        <v>186</v>
      </c>
      <c r="N24" s="24" t="s">
        <v>186</v>
      </c>
      <c r="O24" s="24" t="s">
        <v>186</v>
      </c>
      <c r="P24" s="24" t="s">
        <v>186</v>
      </c>
      <c r="Q24" s="24" t="s">
        <v>186</v>
      </c>
      <c r="R24" s="243">
        <v>0</v>
      </c>
      <c r="S24" s="23"/>
      <c r="T24" s="261">
        <v>6.9999999999999991</v>
      </c>
      <c r="U24" s="24"/>
      <c r="V24" s="23">
        <v>1</v>
      </c>
      <c r="W24" s="325"/>
      <c r="X24" s="16">
        <f>INDEX(中日程計画表!$GQ:$GQ,MATCH(リスト!$D24,中日程計画表!$GM:$GM,0))</f>
        <v>0</v>
      </c>
      <c r="Y24" s="341">
        <f>SUMIF(ガントチャート!$C:$C,$D24,ガントチャート!$K:$K)</f>
        <v>0</v>
      </c>
    </row>
    <row r="25" spans="1:25" ht="22.15" customHeight="1">
      <c r="A25" s="25" t="s">
        <v>539</v>
      </c>
      <c r="B25" s="21">
        <f t="shared" si="1"/>
        <v>19</v>
      </c>
      <c r="C25" s="259" t="s">
        <v>551</v>
      </c>
      <c r="D25" s="601"/>
      <c r="E25" s="600" t="s">
        <v>580</v>
      </c>
      <c r="F25" s="24" t="s">
        <v>186</v>
      </c>
      <c r="G25" s="297" t="s">
        <v>186</v>
      </c>
      <c r="H25" s="24" t="s">
        <v>186</v>
      </c>
      <c r="I25" s="24" t="s">
        <v>186</v>
      </c>
      <c r="J25" s="24" t="s">
        <v>186</v>
      </c>
      <c r="K25" s="24" t="s">
        <v>186</v>
      </c>
      <c r="L25" s="24" t="s">
        <v>186</v>
      </c>
      <c r="M25" s="24" t="s">
        <v>186</v>
      </c>
      <c r="N25" s="24" t="s">
        <v>186</v>
      </c>
      <c r="O25" s="24" t="s">
        <v>186</v>
      </c>
      <c r="P25" s="24" t="s">
        <v>186</v>
      </c>
      <c r="Q25" s="24" t="s">
        <v>186</v>
      </c>
      <c r="R25" s="243">
        <v>0</v>
      </c>
      <c r="S25" s="23"/>
      <c r="T25" s="261">
        <v>6</v>
      </c>
      <c r="U25" s="24"/>
      <c r="V25" s="23">
        <v>2</v>
      </c>
      <c r="W25" s="325"/>
      <c r="X25" s="16">
        <f>INDEX(中日程計画表!$GQ:$GQ,MATCH(リスト!$D25,中日程計画表!$GM:$GM,0))</f>
        <v>0</v>
      </c>
      <c r="Y25" s="341">
        <f>SUMIF(ガントチャート!$C:$C,$D25,ガントチャート!$K:$K)</f>
        <v>0</v>
      </c>
    </row>
    <row r="26" spans="1:25" ht="22.15" customHeight="1">
      <c r="A26" s="25" t="s">
        <v>539</v>
      </c>
      <c r="B26" s="21">
        <f t="shared" si="1"/>
        <v>20</v>
      </c>
      <c r="C26" s="259" t="s">
        <v>551</v>
      </c>
      <c r="D26" s="601"/>
      <c r="E26" s="600" t="s">
        <v>581</v>
      </c>
      <c r="F26" s="24" t="s">
        <v>186</v>
      </c>
      <c r="G26" s="297" t="s">
        <v>186</v>
      </c>
      <c r="H26" s="24" t="s">
        <v>186</v>
      </c>
      <c r="I26" s="24" t="s">
        <v>186</v>
      </c>
      <c r="J26" s="24" t="s">
        <v>186</v>
      </c>
      <c r="K26" s="24" t="s">
        <v>186</v>
      </c>
      <c r="L26" s="24" t="s">
        <v>186</v>
      </c>
      <c r="M26" s="24" t="s">
        <v>186</v>
      </c>
      <c r="N26" s="24" t="s">
        <v>186</v>
      </c>
      <c r="O26" s="24" t="s">
        <v>186</v>
      </c>
      <c r="P26" s="24" t="s">
        <v>186</v>
      </c>
      <c r="Q26" s="24" t="s">
        <v>186</v>
      </c>
      <c r="R26" s="243">
        <v>0</v>
      </c>
      <c r="S26" s="23"/>
      <c r="T26" s="261">
        <v>6</v>
      </c>
      <c r="U26" s="24"/>
      <c r="V26" s="23">
        <v>2</v>
      </c>
      <c r="W26" s="325"/>
      <c r="X26" s="16">
        <f>INDEX(中日程計画表!$GQ:$GQ,MATCH(リスト!$D26,中日程計画表!$GM:$GM,0))</f>
        <v>0</v>
      </c>
      <c r="Y26" s="341">
        <f>SUMIF(ガントチャート!$C:$C,$D26,ガントチャート!$K:$K)</f>
        <v>0</v>
      </c>
    </row>
    <row r="27" spans="1:25" ht="22.15" customHeight="1">
      <c r="A27" s="25" t="s">
        <v>539</v>
      </c>
      <c r="B27" s="21">
        <f t="shared" si="1"/>
        <v>21</v>
      </c>
      <c r="C27" s="259" t="s">
        <v>551</v>
      </c>
      <c r="D27" s="601"/>
      <c r="E27" s="600" t="s">
        <v>582</v>
      </c>
      <c r="F27" s="24" t="s">
        <v>186</v>
      </c>
      <c r="G27" s="297" t="s">
        <v>186</v>
      </c>
      <c r="H27" s="24" t="s">
        <v>186</v>
      </c>
      <c r="I27" s="24" t="s">
        <v>186</v>
      </c>
      <c r="J27" s="24" t="s">
        <v>186</v>
      </c>
      <c r="K27" s="24" t="s">
        <v>186</v>
      </c>
      <c r="L27" s="24" t="s">
        <v>186</v>
      </c>
      <c r="M27" s="24" t="s">
        <v>186</v>
      </c>
      <c r="N27" s="24" t="s">
        <v>186</v>
      </c>
      <c r="O27" s="24" t="s">
        <v>186</v>
      </c>
      <c r="P27" s="24" t="s">
        <v>186</v>
      </c>
      <c r="Q27" s="24" t="s">
        <v>186</v>
      </c>
      <c r="R27" s="243">
        <v>0</v>
      </c>
      <c r="S27" s="23"/>
      <c r="T27" s="261">
        <v>2.5</v>
      </c>
      <c r="U27" s="24"/>
      <c r="V27" s="23">
        <v>2</v>
      </c>
      <c r="W27" s="325"/>
      <c r="X27" s="16">
        <f>INDEX(中日程計画表!$GQ:$GQ,MATCH(リスト!$D27,中日程計画表!$GM:$GM,0))</f>
        <v>0</v>
      </c>
      <c r="Y27" s="341">
        <f>SUMIF(ガントチャート!$C:$C,$D27,ガントチャート!$K:$K)</f>
        <v>0</v>
      </c>
    </row>
    <row r="28" spans="1:25" ht="22.15" customHeight="1">
      <c r="A28" s="25" t="s">
        <v>539</v>
      </c>
      <c r="B28" s="21">
        <f t="shared" si="1"/>
        <v>22</v>
      </c>
      <c r="C28" s="259" t="s">
        <v>551</v>
      </c>
      <c r="D28" s="601"/>
      <c r="E28" s="600" t="s">
        <v>583</v>
      </c>
      <c r="F28" s="24" t="s">
        <v>186</v>
      </c>
      <c r="G28" s="297" t="s">
        <v>186</v>
      </c>
      <c r="H28" s="24" t="s">
        <v>186</v>
      </c>
      <c r="I28" s="24" t="s">
        <v>186</v>
      </c>
      <c r="J28" s="24" t="s">
        <v>186</v>
      </c>
      <c r="K28" s="24" t="s">
        <v>186</v>
      </c>
      <c r="L28" s="24" t="s">
        <v>186</v>
      </c>
      <c r="M28" s="24" t="s">
        <v>186</v>
      </c>
      <c r="N28" s="24" t="s">
        <v>186</v>
      </c>
      <c r="O28" s="24" t="s">
        <v>186</v>
      </c>
      <c r="P28" s="24" t="s">
        <v>186</v>
      </c>
      <c r="Q28" s="24" t="s">
        <v>186</v>
      </c>
      <c r="R28" s="243">
        <v>0</v>
      </c>
      <c r="S28" s="23"/>
      <c r="T28" s="261">
        <v>3.75</v>
      </c>
      <c r="U28" s="24"/>
      <c r="V28" s="23">
        <v>2</v>
      </c>
      <c r="W28" s="325"/>
      <c r="X28" s="16">
        <f>INDEX(中日程計画表!$GQ:$GQ,MATCH(リスト!$D28,中日程計画表!$GM:$GM,0))</f>
        <v>0</v>
      </c>
      <c r="Y28" s="341">
        <f>SUMIF(ガントチャート!$C:$C,$D28,ガントチャート!$K:$K)</f>
        <v>0</v>
      </c>
    </row>
    <row r="29" spans="1:25" ht="22.15" customHeight="1">
      <c r="A29" s="25" t="s">
        <v>540</v>
      </c>
      <c r="B29" s="21">
        <f t="shared" si="1"/>
        <v>23</v>
      </c>
      <c r="C29" s="259" t="s">
        <v>540</v>
      </c>
      <c r="D29" s="601"/>
      <c r="E29" s="600" t="s">
        <v>584</v>
      </c>
      <c r="F29" s="24" t="s">
        <v>186</v>
      </c>
      <c r="G29" s="297" t="s">
        <v>186</v>
      </c>
      <c r="H29" s="24" t="s">
        <v>186</v>
      </c>
      <c r="I29" s="24" t="s">
        <v>186</v>
      </c>
      <c r="J29" s="24" t="s">
        <v>186</v>
      </c>
      <c r="K29" s="24" t="s">
        <v>186</v>
      </c>
      <c r="L29" s="24" t="s">
        <v>186</v>
      </c>
      <c r="M29" s="24" t="s">
        <v>186</v>
      </c>
      <c r="N29" s="24" t="s">
        <v>186</v>
      </c>
      <c r="O29" s="24" t="s">
        <v>186</v>
      </c>
      <c r="P29" s="24" t="s">
        <v>186</v>
      </c>
      <c r="Q29" s="24" t="s">
        <v>186</v>
      </c>
      <c r="R29" s="243">
        <v>0</v>
      </c>
      <c r="S29" s="23"/>
      <c r="T29" s="261">
        <v>2.5</v>
      </c>
      <c r="U29" s="24"/>
      <c r="V29" s="23">
        <v>2</v>
      </c>
      <c r="W29" s="325"/>
      <c r="X29" s="16">
        <f>INDEX(中日程計画表!$GQ:$GQ,MATCH(リスト!$D29,中日程計画表!$GM:$GM,0))</f>
        <v>0</v>
      </c>
      <c r="Y29" s="341">
        <f>SUMIF(ガントチャート!$C:$C,$D29,ガントチャート!$K:$K)</f>
        <v>0</v>
      </c>
    </row>
    <row r="30" spans="1:25" ht="22.15" customHeight="1">
      <c r="A30" s="25" t="s">
        <v>540</v>
      </c>
      <c r="B30" s="21">
        <f t="shared" si="1"/>
        <v>24</v>
      </c>
      <c r="C30" s="259" t="s">
        <v>540</v>
      </c>
      <c r="D30" s="601"/>
      <c r="E30" s="600" t="s">
        <v>585</v>
      </c>
      <c r="F30" s="24" t="s">
        <v>186</v>
      </c>
      <c r="G30" s="297" t="s">
        <v>186</v>
      </c>
      <c r="H30" s="24" t="s">
        <v>186</v>
      </c>
      <c r="I30" s="24" t="s">
        <v>186</v>
      </c>
      <c r="J30" s="24" t="s">
        <v>186</v>
      </c>
      <c r="K30" s="24" t="s">
        <v>186</v>
      </c>
      <c r="L30" s="24" t="s">
        <v>186</v>
      </c>
      <c r="M30" s="24" t="s">
        <v>186</v>
      </c>
      <c r="N30" s="24" t="s">
        <v>186</v>
      </c>
      <c r="O30" s="24" t="s">
        <v>186</v>
      </c>
      <c r="P30" s="24" t="s">
        <v>186</v>
      </c>
      <c r="Q30" s="24" t="s">
        <v>186</v>
      </c>
      <c r="R30" s="243">
        <v>0</v>
      </c>
      <c r="S30" s="23"/>
      <c r="T30" s="261">
        <v>3.75</v>
      </c>
      <c r="U30" s="24"/>
      <c r="V30" s="23">
        <v>2</v>
      </c>
      <c r="W30" s="325"/>
      <c r="X30" s="16">
        <f>INDEX(中日程計画表!$GQ:$GQ,MATCH(リスト!$D30,中日程計画表!$GM:$GM,0))</f>
        <v>0</v>
      </c>
      <c r="Y30" s="341">
        <f>SUMIF(ガントチャート!$C:$C,$D30,ガントチャート!$K:$K)</f>
        <v>0</v>
      </c>
    </row>
    <row r="31" spans="1:25" ht="22.15" customHeight="1">
      <c r="A31" s="25" t="s">
        <v>540</v>
      </c>
      <c r="B31" s="21">
        <f t="shared" si="1"/>
        <v>25</v>
      </c>
      <c r="C31" s="259" t="s">
        <v>540</v>
      </c>
      <c r="D31" s="601"/>
      <c r="E31" s="600" t="s">
        <v>586</v>
      </c>
      <c r="F31" s="24" t="s">
        <v>186</v>
      </c>
      <c r="G31" s="297" t="s">
        <v>186</v>
      </c>
      <c r="H31" s="24" t="s">
        <v>186</v>
      </c>
      <c r="I31" s="24" t="s">
        <v>186</v>
      </c>
      <c r="J31" s="24" t="s">
        <v>186</v>
      </c>
      <c r="K31" s="24" t="s">
        <v>186</v>
      </c>
      <c r="L31" s="24" t="s">
        <v>186</v>
      </c>
      <c r="M31" s="24" t="s">
        <v>186</v>
      </c>
      <c r="N31" s="24" t="s">
        <v>186</v>
      </c>
      <c r="O31" s="24" t="s">
        <v>186</v>
      </c>
      <c r="P31" s="24" t="s">
        <v>186</v>
      </c>
      <c r="Q31" s="24" t="s">
        <v>186</v>
      </c>
      <c r="R31" s="243">
        <v>0</v>
      </c>
      <c r="S31" s="23"/>
      <c r="T31" s="261">
        <v>5.25</v>
      </c>
      <c r="U31" s="24"/>
      <c r="V31" s="23">
        <v>1</v>
      </c>
      <c r="W31" s="325"/>
      <c r="X31" s="16">
        <f>INDEX(中日程計画表!$GQ:$GQ,MATCH(リスト!$D31,中日程計画表!$GM:$GM,0))</f>
        <v>0</v>
      </c>
      <c r="Y31" s="341">
        <f>SUMIF(ガントチャート!$C:$C,$D31,ガントチャート!$K:$K)</f>
        <v>0</v>
      </c>
    </row>
    <row r="32" spans="1:25" ht="22.15" customHeight="1">
      <c r="A32" s="25" t="s">
        <v>540</v>
      </c>
      <c r="B32" s="21">
        <f t="shared" si="1"/>
        <v>26</v>
      </c>
      <c r="C32" s="259" t="s">
        <v>540</v>
      </c>
      <c r="D32" s="601"/>
      <c r="E32" s="600" t="s">
        <v>587</v>
      </c>
      <c r="F32" s="24" t="s">
        <v>186</v>
      </c>
      <c r="G32" s="297" t="s">
        <v>186</v>
      </c>
      <c r="H32" s="24" t="s">
        <v>186</v>
      </c>
      <c r="I32" s="24" t="s">
        <v>186</v>
      </c>
      <c r="J32" s="24" t="s">
        <v>186</v>
      </c>
      <c r="K32" s="24" t="s">
        <v>186</v>
      </c>
      <c r="L32" s="24" t="s">
        <v>186</v>
      </c>
      <c r="M32" s="24" t="s">
        <v>186</v>
      </c>
      <c r="N32" s="24" t="s">
        <v>186</v>
      </c>
      <c r="O32" s="24" t="s">
        <v>186</v>
      </c>
      <c r="P32" s="24" t="s">
        <v>186</v>
      </c>
      <c r="Q32" s="24" t="s">
        <v>186</v>
      </c>
      <c r="R32" s="243">
        <v>0</v>
      </c>
      <c r="S32" s="23"/>
      <c r="T32" s="261">
        <v>8</v>
      </c>
      <c r="U32" s="24"/>
      <c r="V32" s="23">
        <v>1</v>
      </c>
      <c r="W32" s="325"/>
      <c r="X32" s="16">
        <f>INDEX(中日程計画表!$GQ:$GQ,MATCH(リスト!$D32,中日程計画表!$GM:$GM,0))</f>
        <v>0</v>
      </c>
      <c r="Y32" s="341">
        <f>SUMIF(ガントチャート!$C:$C,$D32,ガントチャート!$K:$K)</f>
        <v>0</v>
      </c>
    </row>
    <row r="33" spans="1:25" ht="22.15" customHeight="1">
      <c r="A33" s="25" t="s">
        <v>540</v>
      </c>
      <c r="B33" s="21">
        <f t="shared" si="1"/>
        <v>27</v>
      </c>
      <c r="C33" s="259" t="s">
        <v>540</v>
      </c>
      <c r="D33" s="601"/>
      <c r="E33" s="600" t="s">
        <v>588</v>
      </c>
      <c r="F33" s="24" t="s">
        <v>186</v>
      </c>
      <c r="G33" s="297" t="s">
        <v>186</v>
      </c>
      <c r="H33" s="24" t="s">
        <v>186</v>
      </c>
      <c r="I33" s="24" t="s">
        <v>186</v>
      </c>
      <c r="J33" s="24" t="s">
        <v>186</v>
      </c>
      <c r="K33" s="24" t="s">
        <v>186</v>
      </c>
      <c r="L33" s="24" t="s">
        <v>186</v>
      </c>
      <c r="M33" s="24" t="s">
        <v>186</v>
      </c>
      <c r="N33" s="24" t="s">
        <v>186</v>
      </c>
      <c r="O33" s="24" t="s">
        <v>186</v>
      </c>
      <c r="P33" s="24" t="s">
        <v>186</v>
      </c>
      <c r="Q33" s="24" t="s">
        <v>186</v>
      </c>
      <c r="R33" s="243">
        <v>0</v>
      </c>
      <c r="S33" s="23"/>
      <c r="T33" s="261">
        <v>4</v>
      </c>
      <c r="U33" s="24"/>
      <c r="V33" s="23">
        <v>1</v>
      </c>
      <c r="W33" s="325"/>
      <c r="X33" s="16">
        <f>INDEX(中日程計画表!$GQ:$GQ,MATCH(リスト!$D33,中日程計画表!$GM:$GM,0))</f>
        <v>0</v>
      </c>
      <c r="Y33" s="341">
        <f>SUMIF(ガントチャート!$C:$C,$D33,ガントチャート!$K:$K)</f>
        <v>0</v>
      </c>
    </row>
    <row r="34" spans="1:25" ht="22.15" customHeight="1">
      <c r="A34" s="25" t="s">
        <v>540</v>
      </c>
      <c r="B34" s="21">
        <f t="shared" si="1"/>
        <v>28</v>
      </c>
      <c r="C34" s="259" t="s">
        <v>540</v>
      </c>
      <c r="D34" s="601"/>
      <c r="E34" s="600" t="s">
        <v>589</v>
      </c>
      <c r="F34" s="24" t="s">
        <v>186</v>
      </c>
      <c r="G34" s="297" t="s">
        <v>186</v>
      </c>
      <c r="H34" s="24" t="s">
        <v>186</v>
      </c>
      <c r="I34" s="24" t="s">
        <v>186</v>
      </c>
      <c r="J34" s="24" t="s">
        <v>186</v>
      </c>
      <c r="K34" s="24" t="s">
        <v>186</v>
      </c>
      <c r="L34" s="24" t="s">
        <v>186</v>
      </c>
      <c r="M34" s="24" t="s">
        <v>186</v>
      </c>
      <c r="N34" s="24" t="s">
        <v>186</v>
      </c>
      <c r="O34" s="24" t="s">
        <v>186</v>
      </c>
      <c r="P34" s="24" t="s">
        <v>186</v>
      </c>
      <c r="Q34" s="24" t="s">
        <v>186</v>
      </c>
      <c r="R34" s="243">
        <v>0</v>
      </c>
      <c r="S34" s="23"/>
      <c r="T34" s="261">
        <v>5.7499999999999991</v>
      </c>
      <c r="U34" s="24"/>
      <c r="V34" s="23">
        <v>1</v>
      </c>
      <c r="W34" s="325"/>
      <c r="X34" s="16">
        <f>INDEX(中日程計画表!$GQ:$GQ,MATCH(リスト!$D34,中日程計画表!$GM:$GM,0))</f>
        <v>0</v>
      </c>
      <c r="Y34" s="341">
        <f>SUMIF(ガントチャート!$C:$C,$D34,ガントチャート!$K:$K)</f>
        <v>0</v>
      </c>
    </row>
    <row r="35" spans="1:25" ht="22.15" customHeight="1">
      <c r="A35" s="25" t="s">
        <v>540</v>
      </c>
      <c r="B35" s="21">
        <f t="shared" si="1"/>
        <v>29</v>
      </c>
      <c r="C35" s="259" t="s">
        <v>552</v>
      </c>
      <c r="D35" s="601"/>
      <c r="E35" s="600" t="s">
        <v>590</v>
      </c>
      <c r="F35" s="24" t="s">
        <v>186</v>
      </c>
      <c r="G35" s="297" t="s">
        <v>186</v>
      </c>
      <c r="H35" s="24" t="s">
        <v>186</v>
      </c>
      <c r="I35" s="24" t="s">
        <v>186</v>
      </c>
      <c r="J35" s="24" t="s">
        <v>186</v>
      </c>
      <c r="K35" s="24" t="s">
        <v>186</v>
      </c>
      <c r="L35" s="24" t="s">
        <v>186</v>
      </c>
      <c r="M35" s="24" t="s">
        <v>186</v>
      </c>
      <c r="N35" s="24" t="s">
        <v>186</v>
      </c>
      <c r="O35" s="24" t="s">
        <v>186</v>
      </c>
      <c r="P35" s="24" t="s">
        <v>186</v>
      </c>
      <c r="Q35" s="24" t="s">
        <v>186</v>
      </c>
      <c r="R35" s="243">
        <v>0</v>
      </c>
      <c r="S35" s="23"/>
      <c r="T35" s="261">
        <v>6.9999999999999991</v>
      </c>
      <c r="U35" s="24"/>
      <c r="V35" s="23">
        <v>1</v>
      </c>
      <c r="W35" s="325"/>
      <c r="X35" s="16">
        <f>INDEX(中日程計画表!$GQ:$GQ,MATCH(リスト!$D35,中日程計画表!$GM:$GM,0))</f>
        <v>0</v>
      </c>
      <c r="Y35" s="341">
        <f>SUMIF(ガントチャート!$C:$C,$D35,ガントチャート!$K:$K)</f>
        <v>0</v>
      </c>
    </row>
    <row r="36" spans="1:25" ht="22.15" customHeight="1">
      <c r="A36" s="25" t="s">
        <v>540</v>
      </c>
      <c r="B36" s="21">
        <f t="shared" si="1"/>
        <v>30</v>
      </c>
      <c r="C36" s="259" t="s">
        <v>552</v>
      </c>
      <c r="D36" s="601"/>
      <c r="E36" s="600" t="s">
        <v>591</v>
      </c>
      <c r="F36" s="24" t="s">
        <v>186</v>
      </c>
      <c r="G36" s="297" t="s">
        <v>186</v>
      </c>
      <c r="H36" s="24" t="s">
        <v>186</v>
      </c>
      <c r="I36" s="24" t="s">
        <v>186</v>
      </c>
      <c r="J36" s="24" t="s">
        <v>186</v>
      </c>
      <c r="K36" s="24" t="s">
        <v>186</v>
      </c>
      <c r="L36" s="24" t="s">
        <v>186</v>
      </c>
      <c r="M36" s="24" t="s">
        <v>186</v>
      </c>
      <c r="N36" s="24" t="s">
        <v>186</v>
      </c>
      <c r="O36" s="24" t="s">
        <v>186</v>
      </c>
      <c r="P36" s="24" t="s">
        <v>186</v>
      </c>
      <c r="Q36" s="24" t="s">
        <v>186</v>
      </c>
      <c r="R36" s="243">
        <v>0</v>
      </c>
      <c r="S36" s="23"/>
      <c r="T36" s="261">
        <v>4.5</v>
      </c>
      <c r="U36" s="24"/>
      <c r="V36" s="23">
        <v>1</v>
      </c>
      <c r="W36" s="325"/>
      <c r="X36" s="16">
        <f>INDEX(中日程計画表!$GQ:$GQ,MATCH(リスト!$D36,中日程計画表!$GM:$GM,0))</f>
        <v>0</v>
      </c>
      <c r="Y36" s="341">
        <f>SUMIF(ガントチャート!$C:$C,$D36,ガントチャート!$K:$K)</f>
        <v>0</v>
      </c>
    </row>
    <row r="37" spans="1:25" ht="22.15" customHeight="1">
      <c r="A37" s="25" t="s">
        <v>540</v>
      </c>
      <c r="B37" s="21">
        <f t="shared" si="1"/>
        <v>31</v>
      </c>
      <c r="C37" s="259" t="s">
        <v>552</v>
      </c>
      <c r="D37" s="601"/>
      <c r="E37" s="600" t="s">
        <v>592</v>
      </c>
      <c r="F37" s="24" t="s">
        <v>186</v>
      </c>
      <c r="G37" s="297" t="s">
        <v>186</v>
      </c>
      <c r="H37" s="24" t="s">
        <v>186</v>
      </c>
      <c r="I37" s="24" t="s">
        <v>186</v>
      </c>
      <c r="J37" s="24" t="s">
        <v>186</v>
      </c>
      <c r="K37" s="24" t="s">
        <v>186</v>
      </c>
      <c r="L37" s="24" t="s">
        <v>186</v>
      </c>
      <c r="M37" s="24" t="s">
        <v>186</v>
      </c>
      <c r="N37" s="24" t="s">
        <v>186</v>
      </c>
      <c r="O37" s="24" t="s">
        <v>186</v>
      </c>
      <c r="P37" s="24" t="s">
        <v>186</v>
      </c>
      <c r="Q37" s="24" t="s">
        <v>186</v>
      </c>
      <c r="R37" s="243">
        <v>0</v>
      </c>
      <c r="S37" s="23"/>
      <c r="T37" s="261">
        <v>5.5000000000000009</v>
      </c>
      <c r="U37" s="24"/>
      <c r="V37" s="23">
        <v>1</v>
      </c>
      <c r="W37" s="325"/>
      <c r="X37" s="16">
        <f>INDEX(中日程計画表!$GQ:$GQ,MATCH(リスト!$D37,中日程計画表!$GM:$GM,0))</f>
        <v>0</v>
      </c>
      <c r="Y37" s="341">
        <f>SUMIF(ガントチャート!$C:$C,$D37,ガントチャート!$K:$K)</f>
        <v>0</v>
      </c>
    </row>
    <row r="38" spans="1:25" ht="22.15" customHeight="1">
      <c r="A38" s="25" t="s">
        <v>540</v>
      </c>
      <c r="B38" s="21">
        <f t="shared" si="1"/>
        <v>32</v>
      </c>
      <c r="C38" s="259" t="s">
        <v>552</v>
      </c>
      <c r="D38" s="601"/>
      <c r="E38" s="600" t="s">
        <v>593</v>
      </c>
      <c r="F38" s="24" t="s">
        <v>186</v>
      </c>
      <c r="G38" s="297" t="s">
        <v>186</v>
      </c>
      <c r="H38" s="24" t="s">
        <v>186</v>
      </c>
      <c r="I38" s="24" t="s">
        <v>186</v>
      </c>
      <c r="J38" s="24" t="s">
        <v>186</v>
      </c>
      <c r="K38" s="24" t="s">
        <v>186</v>
      </c>
      <c r="L38" s="24" t="s">
        <v>186</v>
      </c>
      <c r="M38" s="24" t="s">
        <v>186</v>
      </c>
      <c r="N38" s="24" t="s">
        <v>186</v>
      </c>
      <c r="O38" s="24" t="s">
        <v>186</v>
      </c>
      <c r="P38" s="24" t="s">
        <v>186</v>
      </c>
      <c r="Q38" s="24" t="s">
        <v>186</v>
      </c>
      <c r="R38" s="243">
        <v>0</v>
      </c>
      <c r="S38" s="23"/>
      <c r="T38" s="261">
        <v>3</v>
      </c>
      <c r="U38" s="24"/>
      <c r="V38" s="23">
        <v>1</v>
      </c>
      <c r="W38" s="325"/>
      <c r="X38" s="16">
        <f>INDEX(中日程計画表!$GQ:$GQ,MATCH(リスト!$D38,中日程計画表!$GM:$GM,0))</f>
        <v>0</v>
      </c>
      <c r="Y38" s="341">
        <f>SUMIF(ガントチャート!$C:$C,$D38,ガントチャート!$K:$K)</f>
        <v>0</v>
      </c>
    </row>
    <row r="39" spans="1:25" ht="22.15" customHeight="1">
      <c r="A39" s="25" t="s">
        <v>540</v>
      </c>
      <c r="B39" s="21">
        <f t="shared" si="1"/>
        <v>33</v>
      </c>
      <c r="C39" s="259" t="s">
        <v>551</v>
      </c>
      <c r="D39" s="601"/>
      <c r="E39" s="600" t="s">
        <v>594</v>
      </c>
      <c r="F39" s="24" t="s">
        <v>186</v>
      </c>
      <c r="G39" s="297" t="s">
        <v>186</v>
      </c>
      <c r="H39" s="24" t="s">
        <v>186</v>
      </c>
      <c r="I39" s="24" t="s">
        <v>186</v>
      </c>
      <c r="J39" s="24" t="s">
        <v>186</v>
      </c>
      <c r="K39" s="24" t="s">
        <v>186</v>
      </c>
      <c r="L39" s="24" t="s">
        <v>186</v>
      </c>
      <c r="M39" s="24" t="s">
        <v>186</v>
      </c>
      <c r="N39" s="24" t="s">
        <v>186</v>
      </c>
      <c r="O39" s="24" t="s">
        <v>186</v>
      </c>
      <c r="P39" s="24" t="s">
        <v>186</v>
      </c>
      <c r="Q39" s="24" t="s">
        <v>186</v>
      </c>
      <c r="R39" s="243">
        <v>0</v>
      </c>
      <c r="S39" s="23"/>
      <c r="T39" s="261">
        <v>6</v>
      </c>
      <c r="U39" s="24"/>
      <c r="V39" s="23">
        <v>1</v>
      </c>
      <c r="W39" s="325"/>
      <c r="X39" s="16">
        <f>INDEX(中日程計画表!$GQ:$GQ,MATCH(リスト!$D39,中日程計画表!$GM:$GM,0))</f>
        <v>0</v>
      </c>
      <c r="Y39" s="341">
        <f>SUMIF(ガントチャート!$C:$C,$D39,ガントチャート!$K:$K)</f>
        <v>0</v>
      </c>
    </row>
    <row r="40" spans="1:25" ht="22.15" customHeight="1">
      <c r="A40" s="25" t="s">
        <v>540</v>
      </c>
      <c r="B40" s="21">
        <f t="shared" si="1"/>
        <v>34</v>
      </c>
      <c r="C40" s="259" t="s">
        <v>551</v>
      </c>
      <c r="D40" s="601"/>
      <c r="E40" s="600" t="s">
        <v>595</v>
      </c>
      <c r="F40" s="24" t="s">
        <v>186</v>
      </c>
      <c r="G40" s="297" t="s">
        <v>186</v>
      </c>
      <c r="H40" s="24" t="s">
        <v>186</v>
      </c>
      <c r="I40" s="24" t="s">
        <v>186</v>
      </c>
      <c r="J40" s="24" t="s">
        <v>186</v>
      </c>
      <c r="K40" s="24" t="s">
        <v>186</v>
      </c>
      <c r="L40" s="24" t="s">
        <v>186</v>
      </c>
      <c r="M40" s="24" t="s">
        <v>186</v>
      </c>
      <c r="N40" s="24" t="s">
        <v>186</v>
      </c>
      <c r="O40" s="24" t="s">
        <v>186</v>
      </c>
      <c r="P40" s="24" t="s">
        <v>186</v>
      </c>
      <c r="Q40" s="24" t="s">
        <v>186</v>
      </c>
      <c r="R40" s="243">
        <v>0</v>
      </c>
      <c r="S40" s="23"/>
      <c r="T40" s="261">
        <v>6</v>
      </c>
      <c r="U40" s="24"/>
      <c r="V40" s="23">
        <v>2</v>
      </c>
      <c r="W40" s="325"/>
      <c r="X40" s="16">
        <f>INDEX(中日程計画表!$GQ:$GQ,MATCH(リスト!$D40,中日程計画表!$GM:$GM,0))</f>
        <v>0</v>
      </c>
      <c r="Y40" s="341">
        <f>SUMIF(ガントチャート!$C:$C,$D40,ガントチャート!$K:$K)</f>
        <v>0</v>
      </c>
    </row>
    <row r="41" spans="1:25" ht="22.15" customHeight="1">
      <c r="A41" s="25" t="s">
        <v>540</v>
      </c>
      <c r="B41" s="21">
        <f t="shared" si="1"/>
        <v>35</v>
      </c>
      <c r="C41" s="259" t="s">
        <v>551</v>
      </c>
      <c r="D41" s="601"/>
      <c r="E41" s="600" t="s">
        <v>596</v>
      </c>
      <c r="F41" s="24" t="s">
        <v>186</v>
      </c>
      <c r="G41" s="297" t="s">
        <v>186</v>
      </c>
      <c r="H41" s="24" t="s">
        <v>186</v>
      </c>
      <c r="I41" s="24" t="s">
        <v>186</v>
      </c>
      <c r="J41" s="24" t="s">
        <v>186</v>
      </c>
      <c r="K41" s="24" t="s">
        <v>186</v>
      </c>
      <c r="L41" s="24" t="s">
        <v>186</v>
      </c>
      <c r="M41" s="24" t="s">
        <v>186</v>
      </c>
      <c r="N41" s="24" t="s">
        <v>186</v>
      </c>
      <c r="O41" s="24" t="s">
        <v>186</v>
      </c>
      <c r="P41" s="24" t="s">
        <v>186</v>
      </c>
      <c r="Q41" s="24" t="s">
        <v>186</v>
      </c>
      <c r="R41" s="243">
        <v>0</v>
      </c>
      <c r="S41" s="23"/>
      <c r="T41" s="261">
        <v>6</v>
      </c>
      <c r="U41" s="24"/>
      <c r="V41" s="23">
        <v>2</v>
      </c>
      <c r="W41" s="325"/>
      <c r="X41" s="16">
        <f>INDEX(中日程計画表!$GQ:$GQ,MATCH(リスト!$D41,中日程計画表!$GM:$GM,0))</f>
        <v>0</v>
      </c>
      <c r="Y41" s="341">
        <f>SUMIF(ガントチャート!$C:$C,$D41,ガントチャート!$K:$K)</f>
        <v>0</v>
      </c>
    </row>
    <row r="42" spans="1:25" ht="22.15" customHeight="1">
      <c r="A42" s="25" t="s">
        <v>540</v>
      </c>
      <c r="B42" s="21">
        <f t="shared" si="1"/>
        <v>36</v>
      </c>
      <c r="C42" s="259" t="s">
        <v>551</v>
      </c>
      <c r="D42" s="601"/>
      <c r="E42" s="600" t="s">
        <v>597</v>
      </c>
      <c r="F42" s="24" t="s">
        <v>186</v>
      </c>
      <c r="G42" s="297" t="s">
        <v>186</v>
      </c>
      <c r="H42" s="24" t="s">
        <v>186</v>
      </c>
      <c r="I42" s="24" t="s">
        <v>186</v>
      </c>
      <c r="J42" s="24" t="s">
        <v>186</v>
      </c>
      <c r="K42" s="24" t="s">
        <v>186</v>
      </c>
      <c r="L42" s="24" t="s">
        <v>186</v>
      </c>
      <c r="M42" s="24" t="s">
        <v>186</v>
      </c>
      <c r="N42" s="24" t="s">
        <v>186</v>
      </c>
      <c r="O42" s="24" t="s">
        <v>186</v>
      </c>
      <c r="P42" s="24" t="s">
        <v>186</v>
      </c>
      <c r="Q42" s="24" t="s">
        <v>186</v>
      </c>
      <c r="R42" s="243">
        <v>0</v>
      </c>
      <c r="S42" s="23"/>
      <c r="T42" s="261">
        <v>2.5</v>
      </c>
      <c r="U42" s="24"/>
      <c r="V42" s="23">
        <v>2</v>
      </c>
      <c r="W42" s="325"/>
      <c r="X42" s="16">
        <f>INDEX(中日程計画表!$GQ:$GQ,MATCH(リスト!$D42,中日程計画表!$GM:$GM,0))</f>
        <v>0</v>
      </c>
      <c r="Y42" s="341">
        <f>SUMIF(ガントチャート!$C:$C,$D42,ガントチャート!$K:$K)</f>
        <v>0</v>
      </c>
    </row>
    <row r="43" spans="1:25" ht="22.15" customHeight="1">
      <c r="A43" s="25" t="s">
        <v>540</v>
      </c>
      <c r="B43" s="21">
        <f t="shared" si="1"/>
        <v>37</v>
      </c>
      <c r="C43" s="259" t="s">
        <v>551</v>
      </c>
      <c r="D43" s="601"/>
      <c r="E43" s="600" t="s">
        <v>598</v>
      </c>
      <c r="F43" s="24" t="s">
        <v>186</v>
      </c>
      <c r="G43" s="297" t="s">
        <v>186</v>
      </c>
      <c r="H43" s="24" t="s">
        <v>186</v>
      </c>
      <c r="I43" s="24" t="s">
        <v>186</v>
      </c>
      <c r="J43" s="24" t="s">
        <v>186</v>
      </c>
      <c r="K43" s="24" t="s">
        <v>186</v>
      </c>
      <c r="L43" s="24" t="s">
        <v>186</v>
      </c>
      <c r="M43" s="24" t="s">
        <v>186</v>
      </c>
      <c r="N43" s="24" t="s">
        <v>186</v>
      </c>
      <c r="O43" s="24" t="s">
        <v>186</v>
      </c>
      <c r="P43" s="24" t="s">
        <v>186</v>
      </c>
      <c r="Q43" s="24" t="s">
        <v>186</v>
      </c>
      <c r="R43" s="243">
        <v>0</v>
      </c>
      <c r="S43" s="23"/>
      <c r="T43" s="261">
        <v>3.75</v>
      </c>
      <c r="U43" s="24"/>
      <c r="V43" s="23">
        <v>2</v>
      </c>
      <c r="W43" s="325"/>
      <c r="X43" s="16">
        <f>INDEX(中日程計画表!$GQ:$GQ,MATCH(リスト!$D43,中日程計画表!$GM:$GM,0))</f>
        <v>0</v>
      </c>
      <c r="Y43" s="341">
        <f>SUMIF(ガントチャート!$C:$C,$D43,ガントチャート!$K:$K)</f>
        <v>0</v>
      </c>
    </row>
    <row r="44" spans="1:25" ht="22.15" customHeight="1">
      <c r="A44" s="25" t="s">
        <v>541</v>
      </c>
      <c r="B44" s="21">
        <f t="shared" si="1"/>
        <v>38</v>
      </c>
      <c r="C44" s="259" t="s">
        <v>541</v>
      </c>
      <c r="D44" s="601"/>
      <c r="E44" s="600" t="s">
        <v>599</v>
      </c>
      <c r="F44" s="24" t="s">
        <v>186</v>
      </c>
      <c r="G44" s="297" t="s">
        <v>186</v>
      </c>
      <c r="H44" s="24" t="s">
        <v>186</v>
      </c>
      <c r="I44" s="24" t="s">
        <v>186</v>
      </c>
      <c r="J44" s="24" t="s">
        <v>186</v>
      </c>
      <c r="K44" s="24" t="s">
        <v>186</v>
      </c>
      <c r="L44" s="24" t="s">
        <v>186</v>
      </c>
      <c r="M44" s="24" t="s">
        <v>186</v>
      </c>
      <c r="N44" s="24" t="s">
        <v>186</v>
      </c>
      <c r="O44" s="24" t="s">
        <v>186</v>
      </c>
      <c r="P44" s="24" t="s">
        <v>186</v>
      </c>
      <c r="Q44" s="24" t="s">
        <v>186</v>
      </c>
      <c r="R44" s="243">
        <v>0</v>
      </c>
      <c r="S44" s="23"/>
      <c r="T44" s="261">
        <v>2.5</v>
      </c>
      <c r="U44" s="24"/>
      <c r="V44" s="23">
        <v>2</v>
      </c>
      <c r="W44" s="325"/>
      <c r="X44" s="16">
        <f>INDEX(中日程計画表!$GQ:$GQ,MATCH(リスト!$D44,中日程計画表!$GM:$GM,0))</f>
        <v>0</v>
      </c>
      <c r="Y44" s="341">
        <f>SUMIF(ガントチャート!$C:$C,$D44,ガントチャート!$K:$K)</f>
        <v>0</v>
      </c>
    </row>
    <row r="45" spans="1:25" ht="22.15" customHeight="1">
      <c r="A45" s="25" t="s">
        <v>541</v>
      </c>
      <c r="B45" s="21">
        <f t="shared" si="1"/>
        <v>39</v>
      </c>
      <c r="C45" s="259" t="s">
        <v>541</v>
      </c>
      <c r="D45" s="601"/>
      <c r="E45" s="600" t="s">
        <v>600</v>
      </c>
      <c r="F45" s="24" t="s">
        <v>186</v>
      </c>
      <c r="G45" s="297" t="s">
        <v>186</v>
      </c>
      <c r="H45" s="24" t="s">
        <v>186</v>
      </c>
      <c r="I45" s="24" t="s">
        <v>186</v>
      </c>
      <c r="J45" s="24" t="s">
        <v>186</v>
      </c>
      <c r="K45" s="24" t="s">
        <v>186</v>
      </c>
      <c r="L45" s="24" t="s">
        <v>186</v>
      </c>
      <c r="M45" s="24" t="s">
        <v>186</v>
      </c>
      <c r="N45" s="24" t="s">
        <v>186</v>
      </c>
      <c r="O45" s="24" t="s">
        <v>186</v>
      </c>
      <c r="P45" s="24" t="s">
        <v>186</v>
      </c>
      <c r="Q45" s="24" t="s">
        <v>186</v>
      </c>
      <c r="R45" s="243">
        <v>0</v>
      </c>
      <c r="S45" s="23"/>
      <c r="T45" s="261">
        <v>3.75</v>
      </c>
      <c r="U45" s="24"/>
      <c r="V45" s="23">
        <v>2</v>
      </c>
      <c r="W45" s="325"/>
      <c r="X45" s="16">
        <f>INDEX(中日程計画表!$GQ:$GQ,MATCH(リスト!$D45,中日程計画表!$GM:$GM,0))</f>
        <v>0</v>
      </c>
      <c r="Y45" s="341">
        <f>SUMIF(ガントチャート!$C:$C,$D45,ガントチャート!$K:$K)</f>
        <v>0</v>
      </c>
    </row>
    <row r="46" spans="1:25" ht="22.15" customHeight="1">
      <c r="A46" s="25" t="s">
        <v>541</v>
      </c>
      <c r="B46" s="21">
        <f t="shared" si="1"/>
        <v>40</v>
      </c>
      <c r="C46" s="259" t="s">
        <v>541</v>
      </c>
      <c r="D46" s="601"/>
      <c r="E46" s="600" t="s">
        <v>601</v>
      </c>
      <c r="F46" s="24" t="s">
        <v>186</v>
      </c>
      <c r="G46" s="297" t="s">
        <v>186</v>
      </c>
      <c r="H46" s="24" t="s">
        <v>186</v>
      </c>
      <c r="I46" s="24" t="s">
        <v>186</v>
      </c>
      <c r="J46" s="24" t="s">
        <v>186</v>
      </c>
      <c r="K46" s="24" t="s">
        <v>186</v>
      </c>
      <c r="L46" s="24" t="s">
        <v>186</v>
      </c>
      <c r="M46" s="24" t="s">
        <v>186</v>
      </c>
      <c r="N46" s="24" t="s">
        <v>186</v>
      </c>
      <c r="O46" s="24" t="s">
        <v>186</v>
      </c>
      <c r="P46" s="24" t="s">
        <v>186</v>
      </c>
      <c r="Q46" s="24" t="s">
        <v>186</v>
      </c>
      <c r="R46" s="243">
        <v>0</v>
      </c>
      <c r="S46" s="23"/>
      <c r="T46" s="261">
        <v>5.5000000000000009</v>
      </c>
      <c r="U46" s="24"/>
      <c r="V46" s="23">
        <v>1</v>
      </c>
      <c r="W46" s="325"/>
      <c r="X46" s="16">
        <f>INDEX(中日程計画表!$GQ:$GQ,MATCH(リスト!$D46,中日程計画表!$GM:$GM,0))</f>
        <v>0</v>
      </c>
      <c r="Y46" s="341">
        <f>SUMIF(ガントチャート!$C:$C,$D46,ガントチャート!$K:$K)</f>
        <v>0</v>
      </c>
    </row>
    <row r="47" spans="1:25" ht="22.15" customHeight="1">
      <c r="A47" s="25" t="s">
        <v>541</v>
      </c>
      <c r="B47" s="21">
        <f t="shared" si="1"/>
        <v>41</v>
      </c>
      <c r="C47" s="259" t="s">
        <v>541</v>
      </c>
      <c r="D47" s="601"/>
      <c r="E47" s="600" t="s">
        <v>602</v>
      </c>
      <c r="F47" s="24" t="s">
        <v>186</v>
      </c>
      <c r="G47" s="297" t="s">
        <v>186</v>
      </c>
      <c r="H47" s="24" t="s">
        <v>186</v>
      </c>
      <c r="I47" s="24" t="s">
        <v>186</v>
      </c>
      <c r="J47" s="24" t="s">
        <v>186</v>
      </c>
      <c r="K47" s="24" t="s">
        <v>186</v>
      </c>
      <c r="L47" s="24" t="s">
        <v>186</v>
      </c>
      <c r="M47" s="24" t="s">
        <v>186</v>
      </c>
      <c r="N47" s="24" t="s">
        <v>186</v>
      </c>
      <c r="O47" s="24" t="s">
        <v>186</v>
      </c>
      <c r="P47" s="24" t="s">
        <v>186</v>
      </c>
      <c r="Q47" s="24" t="s">
        <v>186</v>
      </c>
      <c r="R47" s="243">
        <v>0</v>
      </c>
      <c r="S47" s="23"/>
      <c r="T47" s="261">
        <v>6</v>
      </c>
      <c r="U47" s="24"/>
      <c r="V47" s="23">
        <v>1</v>
      </c>
      <c r="W47" s="325"/>
      <c r="X47" s="16">
        <f>INDEX(中日程計画表!$GQ:$GQ,MATCH(リスト!$D47,中日程計画表!$GM:$GM,0))</f>
        <v>0</v>
      </c>
      <c r="Y47" s="341">
        <f>SUMIF(ガントチャート!$C:$C,$D47,ガントチャート!$K:$K)</f>
        <v>0</v>
      </c>
    </row>
    <row r="48" spans="1:25" ht="22.15" customHeight="1">
      <c r="A48" s="25" t="s">
        <v>541</v>
      </c>
      <c r="B48" s="21">
        <f t="shared" si="1"/>
        <v>42</v>
      </c>
      <c r="C48" s="259" t="s">
        <v>553</v>
      </c>
      <c r="D48" s="601"/>
      <c r="E48" s="600" t="s">
        <v>603</v>
      </c>
      <c r="F48" s="24" t="s">
        <v>186</v>
      </c>
      <c r="G48" s="297" t="s">
        <v>186</v>
      </c>
      <c r="H48" s="24" t="s">
        <v>186</v>
      </c>
      <c r="I48" s="24" t="s">
        <v>186</v>
      </c>
      <c r="J48" s="24" t="s">
        <v>186</v>
      </c>
      <c r="K48" s="24" t="s">
        <v>186</v>
      </c>
      <c r="L48" s="24" t="s">
        <v>186</v>
      </c>
      <c r="M48" s="24" t="s">
        <v>186</v>
      </c>
      <c r="N48" s="24" t="s">
        <v>186</v>
      </c>
      <c r="O48" s="24" t="s">
        <v>186</v>
      </c>
      <c r="P48" s="24" t="s">
        <v>186</v>
      </c>
      <c r="Q48" s="24" t="s">
        <v>186</v>
      </c>
      <c r="R48" s="243">
        <v>0</v>
      </c>
      <c r="S48" s="23"/>
      <c r="T48" s="261">
        <v>5</v>
      </c>
      <c r="U48" s="24"/>
      <c r="V48" s="23">
        <v>2</v>
      </c>
      <c r="W48" s="325"/>
      <c r="X48" s="16">
        <f>INDEX(中日程計画表!$GQ:$GQ,MATCH(リスト!$D48,中日程計画表!$GM:$GM,0))</f>
        <v>0</v>
      </c>
      <c r="Y48" s="341">
        <f>SUMIF(ガントチャート!$C:$C,$D48,ガントチャート!$K:$K)</f>
        <v>0</v>
      </c>
    </row>
    <row r="49" spans="1:25" ht="22.15" customHeight="1">
      <c r="A49" s="25" t="s">
        <v>541</v>
      </c>
      <c r="B49" s="21">
        <f t="shared" si="1"/>
        <v>43</v>
      </c>
      <c r="C49" s="259" t="s">
        <v>553</v>
      </c>
      <c r="D49" s="601"/>
      <c r="E49" s="600" t="s">
        <v>604</v>
      </c>
      <c r="F49" s="24" t="s">
        <v>186</v>
      </c>
      <c r="G49" s="297" t="s">
        <v>186</v>
      </c>
      <c r="H49" s="24" t="s">
        <v>186</v>
      </c>
      <c r="I49" s="24" t="s">
        <v>186</v>
      </c>
      <c r="J49" s="24" t="s">
        <v>186</v>
      </c>
      <c r="K49" s="24" t="s">
        <v>186</v>
      </c>
      <c r="L49" s="24" t="s">
        <v>186</v>
      </c>
      <c r="M49" s="24" t="s">
        <v>186</v>
      </c>
      <c r="N49" s="24" t="s">
        <v>186</v>
      </c>
      <c r="O49" s="24" t="s">
        <v>186</v>
      </c>
      <c r="P49" s="24" t="s">
        <v>186</v>
      </c>
      <c r="Q49" s="24" t="s">
        <v>186</v>
      </c>
      <c r="R49" s="243">
        <v>0</v>
      </c>
      <c r="S49" s="23"/>
      <c r="T49" s="261">
        <v>4.5</v>
      </c>
      <c r="U49" s="24"/>
      <c r="V49" s="23">
        <v>2</v>
      </c>
      <c r="W49" s="325"/>
      <c r="X49" s="16">
        <f>INDEX(中日程計画表!$GQ:$GQ,MATCH(リスト!$D49,中日程計画表!$GM:$GM,0))</f>
        <v>0</v>
      </c>
      <c r="Y49" s="341">
        <f>SUMIF(ガントチャート!$C:$C,$D49,ガントチャート!$K:$K)</f>
        <v>0</v>
      </c>
    </row>
    <row r="50" spans="1:25" ht="22.15" customHeight="1">
      <c r="A50" s="25" t="s">
        <v>541</v>
      </c>
      <c r="B50" s="21">
        <f t="shared" si="1"/>
        <v>44</v>
      </c>
      <c r="C50" s="259" t="s">
        <v>553</v>
      </c>
      <c r="D50" s="601"/>
      <c r="E50" s="600" t="s">
        <v>605</v>
      </c>
      <c r="F50" s="24" t="s">
        <v>186</v>
      </c>
      <c r="G50" s="297" t="s">
        <v>186</v>
      </c>
      <c r="H50" s="24" t="s">
        <v>186</v>
      </c>
      <c r="I50" s="24" t="s">
        <v>186</v>
      </c>
      <c r="J50" s="24" t="s">
        <v>186</v>
      </c>
      <c r="K50" s="24" t="s">
        <v>186</v>
      </c>
      <c r="L50" s="24" t="s">
        <v>186</v>
      </c>
      <c r="M50" s="24" t="s">
        <v>186</v>
      </c>
      <c r="N50" s="24" t="s">
        <v>186</v>
      </c>
      <c r="O50" s="24" t="s">
        <v>186</v>
      </c>
      <c r="P50" s="24" t="s">
        <v>186</v>
      </c>
      <c r="Q50" s="24" t="s">
        <v>186</v>
      </c>
      <c r="R50" s="243">
        <v>0</v>
      </c>
      <c r="S50" s="23"/>
      <c r="T50" s="261">
        <v>3.75</v>
      </c>
      <c r="U50" s="24"/>
      <c r="V50" s="23">
        <v>2</v>
      </c>
      <c r="W50" s="325"/>
      <c r="X50" s="16">
        <f>INDEX(中日程計画表!$GQ:$GQ,MATCH(リスト!$D50,中日程計画表!$GM:$GM,0))</f>
        <v>0</v>
      </c>
      <c r="Y50" s="341">
        <f>SUMIF(ガントチャート!$C:$C,$D50,ガントチャート!$K:$K)</f>
        <v>0</v>
      </c>
    </row>
    <row r="51" spans="1:25" ht="22.15" customHeight="1">
      <c r="A51" s="25" t="s">
        <v>541</v>
      </c>
      <c r="B51" s="21">
        <f t="shared" si="1"/>
        <v>45</v>
      </c>
      <c r="C51" s="259" t="s">
        <v>554</v>
      </c>
      <c r="D51" s="601"/>
      <c r="E51" s="600" t="s">
        <v>606</v>
      </c>
      <c r="F51" s="24" t="s">
        <v>186</v>
      </c>
      <c r="G51" s="297" t="s">
        <v>186</v>
      </c>
      <c r="H51" s="24" t="s">
        <v>186</v>
      </c>
      <c r="I51" s="24" t="s">
        <v>186</v>
      </c>
      <c r="J51" s="24" t="s">
        <v>186</v>
      </c>
      <c r="K51" s="24" t="s">
        <v>186</v>
      </c>
      <c r="L51" s="24" t="s">
        <v>186</v>
      </c>
      <c r="M51" s="24" t="s">
        <v>186</v>
      </c>
      <c r="N51" s="24" t="s">
        <v>186</v>
      </c>
      <c r="O51" s="24" t="s">
        <v>186</v>
      </c>
      <c r="P51" s="24" t="s">
        <v>186</v>
      </c>
      <c r="Q51" s="24" t="s">
        <v>186</v>
      </c>
      <c r="R51" s="243">
        <v>0</v>
      </c>
      <c r="S51" s="23"/>
      <c r="T51" s="261">
        <v>4</v>
      </c>
      <c r="U51" s="24"/>
      <c r="V51" s="23">
        <v>1</v>
      </c>
      <c r="W51" s="325"/>
      <c r="X51" s="16">
        <f>INDEX(中日程計画表!$GQ:$GQ,MATCH(リスト!$D51,中日程計画表!$GM:$GM,0))</f>
        <v>0</v>
      </c>
      <c r="Y51" s="341">
        <f>SUMIF(ガントチャート!$C:$C,$D51,ガントチャート!$K:$K)</f>
        <v>0</v>
      </c>
    </row>
    <row r="52" spans="1:25" ht="22.15" customHeight="1">
      <c r="A52" s="25" t="s">
        <v>541</v>
      </c>
      <c r="B52" s="21">
        <f t="shared" si="1"/>
        <v>46</v>
      </c>
      <c r="C52" s="259" t="s">
        <v>554</v>
      </c>
      <c r="D52" s="601"/>
      <c r="E52" s="600" t="s">
        <v>607</v>
      </c>
      <c r="F52" s="24" t="s">
        <v>186</v>
      </c>
      <c r="G52" s="297" t="s">
        <v>186</v>
      </c>
      <c r="H52" s="24" t="s">
        <v>186</v>
      </c>
      <c r="I52" s="24" t="s">
        <v>186</v>
      </c>
      <c r="J52" s="24" t="s">
        <v>186</v>
      </c>
      <c r="K52" s="24" t="s">
        <v>186</v>
      </c>
      <c r="L52" s="24" t="s">
        <v>186</v>
      </c>
      <c r="M52" s="24" t="s">
        <v>186</v>
      </c>
      <c r="N52" s="24" t="s">
        <v>186</v>
      </c>
      <c r="O52" s="24" t="s">
        <v>186</v>
      </c>
      <c r="P52" s="24" t="s">
        <v>186</v>
      </c>
      <c r="Q52" s="24" t="s">
        <v>186</v>
      </c>
      <c r="R52" s="243">
        <v>0</v>
      </c>
      <c r="S52" s="23"/>
      <c r="T52" s="261">
        <v>4</v>
      </c>
      <c r="U52" s="24"/>
      <c r="V52" s="23">
        <v>1</v>
      </c>
      <c r="W52" s="325"/>
      <c r="X52" s="16">
        <f>INDEX(中日程計画表!$GQ:$GQ,MATCH(リスト!$D52,中日程計画表!$GM:$GM,0))</f>
        <v>0</v>
      </c>
      <c r="Y52" s="341">
        <f>SUMIF(ガントチャート!$C:$C,$D52,ガントチャート!$K:$K)</f>
        <v>0</v>
      </c>
    </row>
    <row r="53" spans="1:25" ht="22.15" customHeight="1">
      <c r="A53" s="25" t="s">
        <v>541</v>
      </c>
      <c r="B53" s="21">
        <f t="shared" si="1"/>
        <v>47</v>
      </c>
      <c r="C53" s="259" t="s">
        <v>554</v>
      </c>
      <c r="D53" s="601"/>
      <c r="E53" s="600" t="s">
        <v>608</v>
      </c>
      <c r="F53" s="24" t="s">
        <v>186</v>
      </c>
      <c r="G53" s="297" t="s">
        <v>186</v>
      </c>
      <c r="H53" s="24" t="s">
        <v>186</v>
      </c>
      <c r="I53" s="24" t="s">
        <v>186</v>
      </c>
      <c r="J53" s="24" t="s">
        <v>186</v>
      </c>
      <c r="K53" s="24" t="s">
        <v>186</v>
      </c>
      <c r="L53" s="24" t="s">
        <v>186</v>
      </c>
      <c r="M53" s="24" t="s">
        <v>186</v>
      </c>
      <c r="N53" s="24" t="s">
        <v>186</v>
      </c>
      <c r="O53" s="24" t="s">
        <v>186</v>
      </c>
      <c r="P53" s="24" t="s">
        <v>186</v>
      </c>
      <c r="Q53" s="24" t="s">
        <v>186</v>
      </c>
      <c r="R53" s="243">
        <v>0</v>
      </c>
      <c r="S53" s="23"/>
      <c r="T53" s="261">
        <v>3.75</v>
      </c>
      <c r="U53" s="24"/>
      <c r="V53" s="23">
        <v>1</v>
      </c>
      <c r="W53" s="325"/>
      <c r="X53" s="16">
        <f>INDEX(中日程計画表!$GQ:$GQ,MATCH(リスト!$D53,中日程計画表!$GM:$GM,0))</f>
        <v>0</v>
      </c>
      <c r="Y53" s="341">
        <f>SUMIF(ガントチャート!$C:$C,$D53,ガントチャート!$K:$K)</f>
        <v>0</v>
      </c>
    </row>
    <row r="54" spans="1:25" ht="22.15" customHeight="1">
      <c r="A54" s="25" t="s">
        <v>541</v>
      </c>
      <c r="B54" s="21">
        <f t="shared" si="1"/>
        <v>48</v>
      </c>
      <c r="C54" s="259" t="s">
        <v>554</v>
      </c>
      <c r="D54" s="601"/>
      <c r="E54" s="600" t="s">
        <v>609</v>
      </c>
      <c r="F54" s="24" t="s">
        <v>186</v>
      </c>
      <c r="G54" s="297" t="s">
        <v>186</v>
      </c>
      <c r="H54" s="24" t="s">
        <v>186</v>
      </c>
      <c r="I54" s="24" t="s">
        <v>186</v>
      </c>
      <c r="J54" s="24" t="s">
        <v>186</v>
      </c>
      <c r="K54" s="24" t="s">
        <v>186</v>
      </c>
      <c r="L54" s="24" t="s">
        <v>186</v>
      </c>
      <c r="M54" s="24" t="s">
        <v>186</v>
      </c>
      <c r="N54" s="24" t="s">
        <v>186</v>
      </c>
      <c r="O54" s="24" t="s">
        <v>186</v>
      </c>
      <c r="P54" s="24" t="s">
        <v>186</v>
      </c>
      <c r="Q54" s="24" t="s">
        <v>186</v>
      </c>
      <c r="R54" s="243">
        <v>0</v>
      </c>
      <c r="S54" s="23"/>
      <c r="T54" s="261">
        <v>3.75</v>
      </c>
      <c r="U54" s="24"/>
      <c r="V54" s="23">
        <v>1</v>
      </c>
      <c r="W54" s="325"/>
      <c r="X54" s="16">
        <f>INDEX(中日程計画表!$GQ:$GQ,MATCH(リスト!$D54,中日程計画表!$GM:$GM,0))</f>
        <v>0</v>
      </c>
      <c r="Y54" s="341">
        <f>SUMIF(ガントチャート!$C:$C,$D54,ガントチャート!$K:$K)</f>
        <v>0</v>
      </c>
    </row>
    <row r="55" spans="1:25" ht="22.15" customHeight="1">
      <c r="A55" s="25" t="s">
        <v>541</v>
      </c>
      <c r="B55" s="21">
        <f t="shared" si="1"/>
        <v>49</v>
      </c>
      <c r="C55" s="259" t="s">
        <v>554</v>
      </c>
      <c r="D55" s="601"/>
      <c r="E55" s="600" t="s">
        <v>610</v>
      </c>
      <c r="F55" s="24" t="s">
        <v>186</v>
      </c>
      <c r="G55" s="297" t="s">
        <v>186</v>
      </c>
      <c r="H55" s="24" t="s">
        <v>186</v>
      </c>
      <c r="I55" s="24" t="s">
        <v>186</v>
      </c>
      <c r="J55" s="24" t="s">
        <v>186</v>
      </c>
      <c r="K55" s="24" t="s">
        <v>186</v>
      </c>
      <c r="L55" s="24" t="s">
        <v>186</v>
      </c>
      <c r="M55" s="24" t="s">
        <v>186</v>
      </c>
      <c r="N55" s="24" t="s">
        <v>186</v>
      </c>
      <c r="O55" s="24" t="s">
        <v>186</v>
      </c>
      <c r="P55" s="24" t="s">
        <v>186</v>
      </c>
      <c r="Q55" s="24" t="s">
        <v>186</v>
      </c>
      <c r="R55" s="243">
        <v>0</v>
      </c>
      <c r="S55" s="23"/>
      <c r="T55" s="261">
        <v>3</v>
      </c>
      <c r="U55" s="24"/>
      <c r="V55" s="23">
        <v>2</v>
      </c>
      <c r="W55" s="325"/>
      <c r="X55" s="16">
        <f>INDEX(中日程計画表!$GQ:$GQ,MATCH(リスト!$D55,中日程計画表!$GM:$GM,0))</f>
        <v>0</v>
      </c>
      <c r="Y55" s="341">
        <f>SUMIF(ガントチャート!$C:$C,$D55,ガントチャート!$K:$K)</f>
        <v>0</v>
      </c>
    </row>
    <row r="56" spans="1:25" ht="22.15" customHeight="1">
      <c r="A56" s="25" t="s">
        <v>542</v>
      </c>
      <c r="B56" s="21">
        <f t="shared" si="1"/>
        <v>50</v>
      </c>
      <c r="C56" s="259" t="s">
        <v>542</v>
      </c>
      <c r="D56" s="601"/>
      <c r="E56" s="600" t="s">
        <v>611</v>
      </c>
      <c r="F56" s="24" t="s">
        <v>186</v>
      </c>
      <c r="G56" s="297" t="s">
        <v>186</v>
      </c>
      <c r="H56" s="24" t="s">
        <v>186</v>
      </c>
      <c r="I56" s="24" t="s">
        <v>186</v>
      </c>
      <c r="J56" s="24" t="s">
        <v>186</v>
      </c>
      <c r="K56" s="24" t="s">
        <v>186</v>
      </c>
      <c r="L56" s="24" t="s">
        <v>186</v>
      </c>
      <c r="M56" s="24" t="s">
        <v>186</v>
      </c>
      <c r="N56" s="24" t="s">
        <v>186</v>
      </c>
      <c r="O56" s="24" t="s">
        <v>186</v>
      </c>
      <c r="P56" s="24" t="s">
        <v>186</v>
      </c>
      <c r="Q56" s="24" t="s">
        <v>186</v>
      </c>
      <c r="R56" s="243">
        <v>0</v>
      </c>
      <c r="S56" s="23"/>
      <c r="T56" s="261">
        <v>5</v>
      </c>
      <c r="U56" s="24"/>
      <c r="V56" s="23">
        <v>1</v>
      </c>
      <c r="W56" s="325"/>
      <c r="X56" s="16">
        <f>INDEX(中日程計画表!$GQ:$GQ,MATCH(リスト!$D56,中日程計画表!$GM:$GM,0))</f>
        <v>0</v>
      </c>
      <c r="Y56" s="341">
        <f>SUMIF(ガントチャート!$C:$C,$D56,ガントチャート!$K:$K)</f>
        <v>0</v>
      </c>
    </row>
    <row r="57" spans="1:25" ht="22.15" customHeight="1">
      <c r="A57" s="25" t="s">
        <v>542</v>
      </c>
      <c r="B57" s="21">
        <f t="shared" si="1"/>
        <v>51</v>
      </c>
      <c r="C57" s="259" t="s">
        <v>542</v>
      </c>
      <c r="D57" s="601"/>
      <c r="E57" s="600" t="s">
        <v>612</v>
      </c>
      <c r="F57" s="24" t="s">
        <v>186</v>
      </c>
      <c r="G57" s="24" t="s">
        <v>186</v>
      </c>
      <c r="H57" s="24" t="s">
        <v>186</v>
      </c>
      <c r="I57" s="24" t="s">
        <v>186</v>
      </c>
      <c r="J57" s="24" t="s">
        <v>348</v>
      </c>
      <c r="K57" s="24" t="s">
        <v>186</v>
      </c>
      <c r="L57" s="24" t="s">
        <v>186</v>
      </c>
      <c r="M57" s="24" t="s">
        <v>186</v>
      </c>
      <c r="N57" s="24" t="s">
        <v>186</v>
      </c>
      <c r="O57" s="24" t="s">
        <v>186</v>
      </c>
      <c r="P57" s="24" t="s">
        <v>186</v>
      </c>
      <c r="Q57" s="24" t="s">
        <v>186</v>
      </c>
      <c r="R57" s="243">
        <v>0</v>
      </c>
      <c r="S57" s="23"/>
      <c r="T57" s="261">
        <v>5.5000000000000009</v>
      </c>
      <c r="U57" s="24"/>
      <c r="V57" s="24">
        <v>1</v>
      </c>
      <c r="W57" s="325"/>
      <c r="X57" s="16">
        <f>INDEX(中日程計画表!$GQ:$GQ,MATCH(リスト!$D57,中日程計画表!$GM:$GM,0))</f>
        <v>0</v>
      </c>
      <c r="Y57" s="341">
        <f>SUMIF(ガントチャート!$C:$C,$D57,ガントチャート!$K:$K)</f>
        <v>0</v>
      </c>
    </row>
    <row r="58" spans="1:25" ht="22.15" customHeight="1">
      <c r="A58" s="25" t="s">
        <v>542</v>
      </c>
      <c r="B58" s="21">
        <f t="shared" si="1"/>
        <v>52</v>
      </c>
      <c r="C58" s="259" t="s">
        <v>542</v>
      </c>
      <c r="D58" s="601"/>
      <c r="E58" s="600" t="s">
        <v>613</v>
      </c>
      <c r="F58" s="24" t="s">
        <v>186</v>
      </c>
      <c r="G58" s="24" t="s">
        <v>186</v>
      </c>
      <c r="H58" s="24" t="s">
        <v>186</v>
      </c>
      <c r="I58" s="24" t="s">
        <v>186</v>
      </c>
      <c r="J58" s="24" t="s">
        <v>186</v>
      </c>
      <c r="K58" s="24" t="s">
        <v>186</v>
      </c>
      <c r="L58" s="24" t="s">
        <v>186</v>
      </c>
      <c r="M58" s="24" t="s">
        <v>186</v>
      </c>
      <c r="N58" s="24" t="s">
        <v>186</v>
      </c>
      <c r="O58" s="24" t="s">
        <v>186</v>
      </c>
      <c r="P58" s="24" t="s">
        <v>186</v>
      </c>
      <c r="Q58" s="24" t="s">
        <v>186</v>
      </c>
      <c r="R58" s="243">
        <v>0</v>
      </c>
      <c r="S58" s="23"/>
      <c r="T58" s="261">
        <v>4.5</v>
      </c>
      <c r="U58" s="24"/>
      <c r="V58" s="24">
        <v>1</v>
      </c>
      <c r="W58" s="325"/>
      <c r="X58" s="16">
        <f>INDEX(中日程計画表!$GQ:$GQ,MATCH(リスト!$D58,中日程計画表!$GM:$GM,0))</f>
        <v>0</v>
      </c>
      <c r="Y58" s="341">
        <f>SUMIF(ガントチャート!$C:$C,$D58,ガントチャート!$K:$K)</f>
        <v>0</v>
      </c>
    </row>
    <row r="59" spans="1:25" ht="22.15" customHeight="1">
      <c r="A59" s="25" t="s">
        <v>542</v>
      </c>
      <c r="B59" s="21">
        <f t="shared" si="1"/>
        <v>53</v>
      </c>
      <c r="C59" s="259" t="s">
        <v>542</v>
      </c>
      <c r="D59" s="601"/>
      <c r="E59" s="600" t="s">
        <v>614</v>
      </c>
      <c r="F59" s="24" t="s">
        <v>186</v>
      </c>
      <c r="G59" s="24" t="s">
        <v>186</v>
      </c>
      <c r="H59" s="24" t="s">
        <v>186</v>
      </c>
      <c r="I59" s="24" t="s">
        <v>186</v>
      </c>
      <c r="J59" s="24" t="s">
        <v>186</v>
      </c>
      <c r="K59" s="24" t="s">
        <v>186</v>
      </c>
      <c r="L59" s="24" t="s">
        <v>186</v>
      </c>
      <c r="M59" s="24" t="s">
        <v>186</v>
      </c>
      <c r="N59" s="24" t="s">
        <v>186</v>
      </c>
      <c r="O59" s="24" t="s">
        <v>186</v>
      </c>
      <c r="P59" s="24" t="s">
        <v>186</v>
      </c>
      <c r="Q59" s="24" t="s">
        <v>186</v>
      </c>
      <c r="R59" s="243">
        <v>0</v>
      </c>
      <c r="S59" s="23"/>
      <c r="T59" s="261">
        <v>3.4999999999999996</v>
      </c>
      <c r="U59" s="24"/>
      <c r="V59" s="24">
        <v>1</v>
      </c>
      <c r="W59" s="325"/>
      <c r="X59" s="16">
        <f>INDEX(中日程計画表!$GQ:$GQ,MATCH(リスト!$D59,中日程計画表!$GM:$GM,0))</f>
        <v>0</v>
      </c>
      <c r="Y59" s="341">
        <f>SUMIF(ガントチャート!$C:$C,$D59,ガントチャート!$K:$K)</f>
        <v>0</v>
      </c>
    </row>
    <row r="60" spans="1:25" ht="22.15" customHeight="1">
      <c r="A60" s="25" t="s">
        <v>542</v>
      </c>
      <c r="B60" s="21">
        <f t="shared" si="1"/>
        <v>54</v>
      </c>
      <c r="C60" s="259" t="s">
        <v>542</v>
      </c>
      <c r="D60" s="601"/>
      <c r="E60" s="600" t="s">
        <v>615</v>
      </c>
      <c r="F60" s="24" t="s">
        <v>186</v>
      </c>
      <c r="G60" s="24" t="s">
        <v>186</v>
      </c>
      <c r="H60" s="24" t="s">
        <v>186</v>
      </c>
      <c r="I60" s="24" t="s">
        <v>186</v>
      </c>
      <c r="J60" s="24" t="s">
        <v>348</v>
      </c>
      <c r="K60" s="24" t="s">
        <v>186</v>
      </c>
      <c r="L60" s="24" t="s">
        <v>186</v>
      </c>
      <c r="M60" s="24" t="s">
        <v>186</v>
      </c>
      <c r="N60" s="24" t="s">
        <v>186</v>
      </c>
      <c r="O60" s="24" t="s">
        <v>186</v>
      </c>
      <c r="P60" s="24" t="s">
        <v>186</v>
      </c>
      <c r="Q60" s="24" t="s">
        <v>186</v>
      </c>
      <c r="R60" s="243">
        <v>0</v>
      </c>
      <c r="S60" s="23"/>
      <c r="T60" s="261">
        <v>4</v>
      </c>
      <c r="U60" s="24"/>
      <c r="V60" s="24">
        <v>1</v>
      </c>
      <c r="W60" s="24"/>
      <c r="X60" s="16">
        <f>INDEX(中日程計画表!$GQ:$GQ,MATCH(リスト!$D60,中日程計画表!$GM:$GM,0))</f>
        <v>0</v>
      </c>
      <c r="Y60">
        <f>SUMIF(ガントチャート!$C:$C,$D60,ガントチャート!$K:$K)</f>
        <v>0</v>
      </c>
    </row>
    <row r="61" spans="1:25" ht="22.15" customHeight="1">
      <c r="A61" s="25" t="s">
        <v>542</v>
      </c>
      <c r="B61" s="21">
        <f t="shared" si="1"/>
        <v>55</v>
      </c>
      <c r="C61" s="259" t="s">
        <v>542</v>
      </c>
      <c r="D61" s="601"/>
      <c r="E61" s="600" t="s">
        <v>616</v>
      </c>
      <c r="F61" s="24" t="s">
        <v>186</v>
      </c>
      <c r="G61" s="24" t="s">
        <v>186</v>
      </c>
      <c r="H61" s="24" t="s">
        <v>186</v>
      </c>
      <c r="I61" s="24" t="s">
        <v>186</v>
      </c>
      <c r="J61" s="24" t="s">
        <v>186</v>
      </c>
      <c r="K61" s="24" t="s">
        <v>186</v>
      </c>
      <c r="L61" s="24" t="s">
        <v>186</v>
      </c>
      <c r="M61" s="24" t="s">
        <v>186</v>
      </c>
      <c r="N61" s="24" t="s">
        <v>186</v>
      </c>
      <c r="O61" s="24" t="s">
        <v>186</v>
      </c>
      <c r="P61" s="24" t="s">
        <v>186</v>
      </c>
      <c r="Q61" s="24" t="s">
        <v>186</v>
      </c>
      <c r="R61" s="243">
        <v>0</v>
      </c>
      <c r="S61" s="23"/>
      <c r="T61" s="261">
        <v>2.5</v>
      </c>
      <c r="U61" s="24"/>
      <c r="V61" s="24">
        <v>1</v>
      </c>
      <c r="W61" s="24"/>
      <c r="X61" s="16">
        <f>INDEX(中日程計画表!$GQ:$GQ,MATCH(リスト!$D61,中日程計画表!$GM:$GM,0))</f>
        <v>0</v>
      </c>
      <c r="Y61">
        <f>SUMIF(ガントチャート!$C:$C,$D61,ガントチャート!$K:$K)</f>
        <v>0</v>
      </c>
    </row>
    <row r="62" spans="1:25" ht="22.15" customHeight="1">
      <c r="A62" s="25" t="s">
        <v>542</v>
      </c>
      <c r="B62" s="21">
        <f t="shared" si="1"/>
        <v>56</v>
      </c>
      <c r="C62" s="259" t="s">
        <v>542</v>
      </c>
      <c r="D62" s="601"/>
      <c r="E62" s="600" t="s">
        <v>617</v>
      </c>
      <c r="F62" s="24" t="s">
        <v>186</v>
      </c>
      <c r="G62" s="24" t="s">
        <v>186</v>
      </c>
      <c r="H62" s="24" t="s">
        <v>186</v>
      </c>
      <c r="I62" s="24" t="s">
        <v>186</v>
      </c>
      <c r="J62" s="24" t="s">
        <v>186</v>
      </c>
      <c r="K62" s="24" t="s">
        <v>186</v>
      </c>
      <c r="L62" s="24" t="s">
        <v>186</v>
      </c>
      <c r="M62" s="24" t="s">
        <v>186</v>
      </c>
      <c r="N62" s="24" t="s">
        <v>186</v>
      </c>
      <c r="O62" s="24" t="s">
        <v>186</v>
      </c>
      <c r="P62" s="24" t="s">
        <v>186</v>
      </c>
      <c r="Q62" s="24" t="s">
        <v>186</v>
      </c>
      <c r="R62" s="243">
        <v>0</v>
      </c>
      <c r="S62" s="23"/>
      <c r="T62" s="261">
        <v>2.5</v>
      </c>
      <c r="U62" s="24"/>
      <c r="V62" s="23">
        <v>2</v>
      </c>
      <c r="W62" s="24"/>
      <c r="X62" s="16">
        <f>INDEX(中日程計画表!$GQ:$GQ,MATCH(リスト!$D62,中日程計画表!$GM:$GM,0))</f>
        <v>0</v>
      </c>
      <c r="Y62">
        <f>SUMIF(ガントチャート!$C:$C,$D62,ガントチャート!$K:$K)</f>
        <v>0</v>
      </c>
    </row>
    <row r="63" spans="1:25" ht="22.15" customHeight="1">
      <c r="A63" s="25" t="s">
        <v>542</v>
      </c>
      <c r="B63" s="21">
        <f t="shared" si="1"/>
        <v>57</v>
      </c>
      <c r="C63" s="259" t="s">
        <v>542</v>
      </c>
      <c r="D63" s="601"/>
      <c r="E63" s="600" t="s">
        <v>618</v>
      </c>
      <c r="F63" s="24" t="s">
        <v>186</v>
      </c>
      <c r="G63" s="24" t="s">
        <v>186</v>
      </c>
      <c r="H63" s="24" t="s">
        <v>186</v>
      </c>
      <c r="I63" s="24" t="s">
        <v>186</v>
      </c>
      <c r="J63" s="24" t="s">
        <v>186</v>
      </c>
      <c r="K63" s="24" t="s">
        <v>186</v>
      </c>
      <c r="L63" s="24" t="s">
        <v>186</v>
      </c>
      <c r="M63" s="24" t="s">
        <v>186</v>
      </c>
      <c r="N63" s="24" t="s">
        <v>186</v>
      </c>
      <c r="O63" s="24" t="s">
        <v>186</v>
      </c>
      <c r="P63" s="24" t="s">
        <v>186</v>
      </c>
      <c r="Q63" s="24" t="s">
        <v>186</v>
      </c>
      <c r="R63" s="243">
        <v>0</v>
      </c>
      <c r="S63" s="23"/>
      <c r="T63" s="261">
        <v>3.75</v>
      </c>
      <c r="U63" s="24"/>
      <c r="V63" s="23">
        <v>2</v>
      </c>
      <c r="W63" s="24"/>
      <c r="X63" s="16">
        <f>INDEX(中日程計画表!$GQ:$GQ,MATCH(リスト!$D63,中日程計画表!$GM:$GM,0))</f>
        <v>0</v>
      </c>
      <c r="Y63">
        <f>SUMIF(ガントチャート!$C:$C,$D63,ガントチャート!$K:$K)</f>
        <v>0</v>
      </c>
    </row>
    <row r="64" spans="1:25" ht="22.15" customHeight="1">
      <c r="A64" s="25" t="s">
        <v>545</v>
      </c>
      <c r="B64" s="21">
        <f t="shared" si="1"/>
        <v>58</v>
      </c>
      <c r="C64" s="259" t="s">
        <v>545</v>
      </c>
      <c r="D64" s="601"/>
      <c r="E64" s="600" t="s">
        <v>619</v>
      </c>
      <c r="F64" s="24" t="s">
        <v>186</v>
      </c>
      <c r="G64" s="24" t="s">
        <v>186</v>
      </c>
      <c r="H64" s="24" t="s">
        <v>186</v>
      </c>
      <c r="I64" s="24" t="s">
        <v>186</v>
      </c>
      <c r="J64" s="24" t="s">
        <v>186</v>
      </c>
      <c r="K64" s="24" t="s">
        <v>186</v>
      </c>
      <c r="L64" s="24" t="s">
        <v>186</v>
      </c>
      <c r="M64" s="24" t="s">
        <v>186</v>
      </c>
      <c r="N64" s="24" t="s">
        <v>186</v>
      </c>
      <c r="O64" s="24" t="s">
        <v>186</v>
      </c>
      <c r="P64" s="24" t="s">
        <v>186</v>
      </c>
      <c r="Q64" s="24" t="s">
        <v>186</v>
      </c>
      <c r="R64" s="243">
        <v>0</v>
      </c>
      <c r="S64" s="23"/>
      <c r="T64" s="261">
        <v>2</v>
      </c>
      <c r="U64" s="24"/>
      <c r="V64" s="24">
        <v>1</v>
      </c>
      <c r="W64" s="24"/>
      <c r="X64" s="16">
        <f>INDEX(中日程計画表!$GQ:$GQ,MATCH(リスト!$D64,中日程計画表!$GM:$GM,0))</f>
        <v>0</v>
      </c>
      <c r="Y64">
        <f>SUMIF(ガントチャート!$C:$C,$D64,ガントチャート!$K:$K)</f>
        <v>0</v>
      </c>
    </row>
    <row r="65" spans="1:25" ht="22.15" customHeight="1">
      <c r="A65" s="25" t="s">
        <v>545</v>
      </c>
      <c r="B65" s="21">
        <f t="shared" si="1"/>
        <v>59</v>
      </c>
      <c r="C65" s="259" t="s">
        <v>545</v>
      </c>
      <c r="D65" s="601"/>
      <c r="E65" s="600" t="s">
        <v>620</v>
      </c>
      <c r="F65" s="24" t="s">
        <v>186</v>
      </c>
      <c r="G65" s="24" t="s">
        <v>186</v>
      </c>
      <c r="H65" s="24" t="s">
        <v>186</v>
      </c>
      <c r="I65" s="24" t="s">
        <v>186</v>
      </c>
      <c r="J65" s="24" t="s">
        <v>186</v>
      </c>
      <c r="K65" s="24" t="s">
        <v>186</v>
      </c>
      <c r="L65" s="24" t="s">
        <v>186</v>
      </c>
      <c r="M65" s="24" t="s">
        <v>186</v>
      </c>
      <c r="N65" s="24" t="s">
        <v>186</v>
      </c>
      <c r="O65" s="24" t="s">
        <v>186</v>
      </c>
      <c r="P65" s="24" t="s">
        <v>186</v>
      </c>
      <c r="Q65" s="24" t="s">
        <v>186</v>
      </c>
      <c r="R65" s="243">
        <v>0</v>
      </c>
      <c r="S65" s="23"/>
      <c r="T65" s="261">
        <v>2</v>
      </c>
      <c r="U65" s="24"/>
      <c r="V65" s="24">
        <v>1</v>
      </c>
      <c r="W65" s="24"/>
      <c r="X65" s="16">
        <f>INDEX(中日程計画表!$GQ:$GQ,MATCH(リスト!$D65,中日程計画表!$GM:$GM,0))</f>
        <v>0</v>
      </c>
      <c r="Y65">
        <f>SUMIF(ガントチャート!$C:$C,$D65,ガントチャート!$K:$K)</f>
        <v>0</v>
      </c>
    </row>
    <row r="66" spans="1:25" ht="22.15" customHeight="1">
      <c r="A66" s="25" t="s">
        <v>545</v>
      </c>
      <c r="B66" s="21">
        <f t="shared" si="1"/>
        <v>60</v>
      </c>
      <c r="C66" s="259" t="s">
        <v>545</v>
      </c>
      <c r="D66" s="601"/>
      <c r="E66" s="600" t="s">
        <v>621</v>
      </c>
      <c r="F66" s="24" t="s">
        <v>186</v>
      </c>
      <c r="G66" s="24" t="s">
        <v>186</v>
      </c>
      <c r="H66" s="24" t="s">
        <v>186</v>
      </c>
      <c r="I66" s="24" t="s">
        <v>186</v>
      </c>
      <c r="J66" s="24" t="s">
        <v>186</v>
      </c>
      <c r="K66" s="24" t="s">
        <v>186</v>
      </c>
      <c r="L66" s="24" t="s">
        <v>186</v>
      </c>
      <c r="M66" s="24" t="s">
        <v>186</v>
      </c>
      <c r="N66" s="24" t="s">
        <v>186</v>
      </c>
      <c r="O66" s="24" t="s">
        <v>186</v>
      </c>
      <c r="P66" s="24" t="s">
        <v>186</v>
      </c>
      <c r="Q66" s="24" t="s">
        <v>186</v>
      </c>
      <c r="R66" s="243">
        <v>0</v>
      </c>
      <c r="S66" s="23"/>
      <c r="T66" s="261">
        <v>2</v>
      </c>
      <c r="U66" s="24"/>
      <c r="V66" s="24">
        <v>1</v>
      </c>
      <c r="W66" s="24"/>
      <c r="X66" s="16">
        <f>INDEX(中日程計画表!$GQ:$GQ,MATCH(リスト!$D66,中日程計画表!$GM:$GM,0))</f>
        <v>0</v>
      </c>
      <c r="Y66">
        <f>SUMIF(ガントチャート!$C:$C,$D66,ガントチャート!$K:$K)</f>
        <v>0</v>
      </c>
    </row>
    <row r="67" spans="1:25" ht="22.15" customHeight="1">
      <c r="A67" s="25" t="s">
        <v>546</v>
      </c>
      <c r="B67" s="21">
        <f t="shared" si="1"/>
        <v>61</v>
      </c>
      <c r="C67" s="259" t="s">
        <v>555</v>
      </c>
      <c r="D67" s="601"/>
      <c r="E67" s="600" t="s">
        <v>622</v>
      </c>
      <c r="F67" s="24" t="s">
        <v>186</v>
      </c>
      <c r="G67" s="24" t="s">
        <v>186</v>
      </c>
      <c r="H67" s="24" t="s">
        <v>186</v>
      </c>
      <c r="I67" s="24" t="s">
        <v>186</v>
      </c>
      <c r="J67" s="24" t="s">
        <v>186</v>
      </c>
      <c r="K67" s="24" t="s">
        <v>186</v>
      </c>
      <c r="L67" s="24" t="s">
        <v>186</v>
      </c>
      <c r="M67" s="24" t="s">
        <v>186</v>
      </c>
      <c r="N67" s="24" t="s">
        <v>186</v>
      </c>
      <c r="O67" s="24" t="s">
        <v>186</v>
      </c>
      <c r="P67" s="24" t="s">
        <v>186</v>
      </c>
      <c r="Q67" s="24" t="s">
        <v>186</v>
      </c>
      <c r="R67" s="243">
        <v>0</v>
      </c>
      <c r="S67" s="23"/>
      <c r="T67" s="261">
        <v>1.25</v>
      </c>
      <c r="U67" s="24"/>
      <c r="V67" s="24">
        <v>1</v>
      </c>
      <c r="W67" s="24"/>
      <c r="X67" s="16">
        <f>INDEX(中日程計画表!$GQ:$GQ,MATCH(リスト!$D67,中日程計画表!$GM:$GM,0))</f>
        <v>0</v>
      </c>
      <c r="Y67">
        <f>SUMIF(ガントチャート!$C:$C,$D67,ガントチャート!$K:$K)</f>
        <v>0</v>
      </c>
    </row>
    <row r="68" spans="1:25" ht="22.15" customHeight="1">
      <c r="A68" s="25" t="s">
        <v>546</v>
      </c>
      <c r="B68" s="21">
        <f t="shared" si="1"/>
        <v>62</v>
      </c>
      <c r="C68" s="259" t="s">
        <v>555</v>
      </c>
      <c r="D68" s="601"/>
      <c r="E68" s="600" t="s">
        <v>623</v>
      </c>
      <c r="F68" s="24" t="s">
        <v>186</v>
      </c>
      <c r="G68" s="24" t="s">
        <v>186</v>
      </c>
      <c r="H68" s="24" t="s">
        <v>186</v>
      </c>
      <c r="I68" s="24" t="s">
        <v>186</v>
      </c>
      <c r="J68" s="24" t="s">
        <v>186</v>
      </c>
      <c r="K68" s="24" t="s">
        <v>186</v>
      </c>
      <c r="L68" s="24" t="s">
        <v>186</v>
      </c>
      <c r="M68" s="24" t="s">
        <v>186</v>
      </c>
      <c r="N68" s="24" t="s">
        <v>186</v>
      </c>
      <c r="O68" s="24" t="s">
        <v>186</v>
      </c>
      <c r="P68" s="24" t="s">
        <v>186</v>
      </c>
      <c r="Q68" s="24" t="s">
        <v>186</v>
      </c>
      <c r="R68" s="243">
        <v>0</v>
      </c>
      <c r="S68" s="23"/>
      <c r="T68" s="261">
        <v>1.25</v>
      </c>
      <c r="U68" s="24"/>
      <c r="V68" s="24">
        <v>1</v>
      </c>
      <c r="W68" s="24"/>
      <c r="X68" s="16">
        <f>INDEX(中日程計画表!$GQ:$GQ,MATCH(リスト!$D68,中日程計画表!$GM:$GM,0))</f>
        <v>0</v>
      </c>
      <c r="Y68">
        <f>SUMIF(ガントチャート!$C:$C,$D68,ガントチャート!$K:$K)</f>
        <v>0</v>
      </c>
    </row>
    <row r="69" spans="1:25" ht="22.15" customHeight="1">
      <c r="A69" s="25" t="s">
        <v>546</v>
      </c>
      <c r="B69" s="21">
        <f t="shared" si="1"/>
        <v>63</v>
      </c>
      <c r="C69" s="259" t="s">
        <v>555</v>
      </c>
      <c r="D69" s="601"/>
      <c r="E69" s="600" t="s">
        <v>624</v>
      </c>
      <c r="F69" s="24" t="s">
        <v>186</v>
      </c>
      <c r="G69" s="24" t="s">
        <v>186</v>
      </c>
      <c r="H69" s="24" t="s">
        <v>186</v>
      </c>
      <c r="I69" s="24" t="s">
        <v>186</v>
      </c>
      <c r="J69" s="24" t="s">
        <v>186</v>
      </c>
      <c r="K69" s="24" t="s">
        <v>186</v>
      </c>
      <c r="L69" s="24" t="s">
        <v>186</v>
      </c>
      <c r="M69" s="24" t="s">
        <v>186</v>
      </c>
      <c r="N69" s="24" t="s">
        <v>186</v>
      </c>
      <c r="O69" s="24" t="s">
        <v>186</v>
      </c>
      <c r="P69" s="24" t="s">
        <v>186</v>
      </c>
      <c r="Q69" s="24" t="s">
        <v>186</v>
      </c>
      <c r="R69" s="243">
        <v>0</v>
      </c>
      <c r="S69" s="23"/>
      <c r="T69" s="261">
        <v>1.25</v>
      </c>
      <c r="U69" s="24"/>
      <c r="V69" s="24">
        <v>1</v>
      </c>
      <c r="W69" s="24"/>
      <c r="X69" s="16">
        <f>INDEX(中日程計画表!$GQ:$GQ,MATCH(リスト!$D69,中日程計画表!$GM:$GM,0))</f>
        <v>0</v>
      </c>
      <c r="Y69">
        <f>SUMIF(ガントチャート!$C:$C,$D69,ガントチャート!$K:$K)</f>
        <v>0</v>
      </c>
    </row>
    <row r="70" spans="1:25" ht="22.15" customHeight="1">
      <c r="A70" s="25" t="s">
        <v>546</v>
      </c>
      <c r="B70" s="21">
        <f t="shared" si="1"/>
        <v>64</v>
      </c>
      <c r="C70" s="259" t="s">
        <v>555</v>
      </c>
      <c r="D70" s="601"/>
      <c r="E70" s="600" t="s">
        <v>625</v>
      </c>
      <c r="F70" s="24" t="s">
        <v>186</v>
      </c>
      <c r="G70" s="24" t="s">
        <v>186</v>
      </c>
      <c r="H70" s="24" t="s">
        <v>186</v>
      </c>
      <c r="I70" s="24" t="s">
        <v>186</v>
      </c>
      <c r="J70" s="24" t="s">
        <v>186</v>
      </c>
      <c r="K70" s="24" t="s">
        <v>186</v>
      </c>
      <c r="L70" s="24" t="s">
        <v>186</v>
      </c>
      <c r="M70" s="24" t="s">
        <v>186</v>
      </c>
      <c r="N70" s="24" t="s">
        <v>186</v>
      </c>
      <c r="O70" s="24" t="s">
        <v>186</v>
      </c>
      <c r="P70" s="24" t="s">
        <v>186</v>
      </c>
      <c r="Q70" s="24" t="s">
        <v>186</v>
      </c>
      <c r="R70" s="243">
        <v>0</v>
      </c>
      <c r="S70" s="23"/>
      <c r="T70" s="261">
        <v>1.25</v>
      </c>
      <c r="U70" s="24"/>
      <c r="V70" s="23">
        <v>2</v>
      </c>
      <c r="W70" s="24"/>
      <c r="X70" s="16">
        <f>INDEX(中日程計画表!$GQ:$GQ,MATCH(リスト!$D70,中日程計画表!$GM:$GM,0))</f>
        <v>0</v>
      </c>
      <c r="Y70">
        <f>SUMIF(ガントチャート!$C:$C,$D70,ガントチャート!$K:$K)</f>
        <v>0</v>
      </c>
    </row>
    <row r="71" spans="1:25" ht="22.15" customHeight="1">
      <c r="A71" s="25" t="s">
        <v>546</v>
      </c>
      <c r="B71" s="21">
        <f t="shared" si="1"/>
        <v>65</v>
      </c>
      <c r="C71" s="259" t="s">
        <v>556</v>
      </c>
      <c r="D71" s="601"/>
      <c r="E71" s="600" t="s">
        <v>626</v>
      </c>
      <c r="F71" s="24" t="s">
        <v>186</v>
      </c>
      <c r="G71" s="24" t="s">
        <v>186</v>
      </c>
      <c r="H71" s="24" t="s">
        <v>186</v>
      </c>
      <c r="I71" s="24" t="s">
        <v>186</v>
      </c>
      <c r="J71" s="24" t="s">
        <v>186</v>
      </c>
      <c r="K71" s="24" t="s">
        <v>186</v>
      </c>
      <c r="L71" s="24" t="s">
        <v>186</v>
      </c>
      <c r="M71" s="24" t="s">
        <v>186</v>
      </c>
      <c r="N71" s="24" t="s">
        <v>186</v>
      </c>
      <c r="O71" s="24" t="s">
        <v>186</v>
      </c>
      <c r="P71" s="24" t="s">
        <v>186</v>
      </c>
      <c r="Q71" s="24" t="s">
        <v>186</v>
      </c>
      <c r="R71" s="243">
        <v>0</v>
      </c>
      <c r="S71" s="23"/>
      <c r="T71" s="261">
        <v>1.25</v>
      </c>
      <c r="U71" s="24"/>
      <c r="V71" s="24">
        <v>1</v>
      </c>
      <c r="W71" s="24"/>
      <c r="X71" s="16">
        <f>INDEX(中日程計画表!$GQ:$GQ,MATCH(リスト!$D71,中日程計画表!$GM:$GM,0))</f>
        <v>0</v>
      </c>
      <c r="Y71">
        <f>SUMIF(ガントチャート!$C:$C,$D71,ガントチャート!$K:$K)</f>
        <v>0</v>
      </c>
    </row>
    <row r="72" spans="1:25" ht="22.15" customHeight="1">
      <c r="A72" s="25" t="s">
        <v>546</v>
      </c>
      <c r="B72" s="21">
        <f t="shared" si="1"/>
        <v>66</v>
      </c>
      <c r="C72" s="259" t="s">
        <v>556</v>
      </c>
      <c r="D72" s="601"/>
      <c r="E72" s="600" t="s">
        <v>627</v>
      </c>
      <c r="F72" s="24" t="s">
        <v>186</v>
      </c>
      <c r="G72" s="24" t="s">
        <v>186</v>
      </c>
      <c r="H72" s="24" t="s">
        <v>186</v>
      </c>
      <c r="I72" s="24" t="s">
        <v>186</v>
      </c>
      <c r="J72" s="24" t="s">
        <v>186</v>
      </c>
      <c r="K72" s="24" t="s">
        <v>186</v>
      </c>
      <c r="L72" s="24" t="s">
        <v>186</v>
      </c>
      <c r="M72" s="24" t="s">
        <v>186</v>
      </c>
      <c r="N72" s="24" t="s">
        <v>186</v>
      </c>
      <c r="O72" s="24" t="s">
        <v>186</v>
      </c>
      <c r="P72" s="24" t="s">
        <v>186</v>
      </c>
      <c r="Q72" s="24" t="s">
        <v>186</v>
      </c>
      <c r="R72" s="243">
        <v>0</v>
      </c>
      <c r="S72" s="23"/>
      <c r="T72" s="261">
        <v>1.25</v>
      </c>
      <c r="U72" s="24"/>
      <c r="V72" s="24">
        <v>1</v>
      </c>
      <c r="W72" s="24"/>
      <c r="X72" s="16">
        <f>INDEX(中日程計画表!$GQ:$GQ,MATCH(リスト!$D72,中日程計画表!$GM:$GM,0))</f>
        <v>0</v>
      </c>
      <c r="Y72">
        <f>SUMIF(ガントチャート!$C:$C,$D72,ガントチャート!$K:$K)</f>
        <v>0</v>
      </c>
    </row>
    <row r="73" spans="1:25" ht="22.15" customHeight="1">
      <c r="A73" s="25" t="s">
        <v>546</v>
      </c>
      <c r="B73" s="21">
        <f t="shared" si="1"/>
        <v>67</v>
      </c>
      <c r="C73" s="259" t="s">
        <v>556</v>
      </c>
      <c r="D73" s="601"/>
      <c r="E73" s="600" t="s">
        <v>628</v>
      </c>
      <c r="F73" s="24" t="s">
        <v>186</v>
      </c>
      <c r="G73" s="24" t="s">
        <v>186</v>
      </c>
      <c r="H73" s="24" t="s">
        <v>186</v>
      </c>
      <c r="I73" s="24" t="s">
        <v>186</v>
      </c>
      <c r="J73" s="24" t="s">
        <v>186</v>
      </c>
      <c r="K73" s="24" t="s">
        <v>186</v>
      </c>
      <c r="L73" s="24" t="s">
        <v>186</v>
      </c>
      <c r="M73" s="24" t="s">
        <v>186</v>
      </c>
      <c r="N73" s="24" t="s">
        <v>186</v>
      </c>
      <c r="O73" s="24" t="s">
        <v>186</v>
      </c>
      <c r="P73" s="24" t="s">
        <v>186</v>
      </c>
      <c r="Q73" s="24" t="s">
        <v>186</v>
      </c>
      <c r="R73" s="243">
        <v>0</v>
      </c>
      <c r="S73" s="23"/>
      <c r="T73" s="261">
        <v>1.25</v>
      </c>
      <c r="U73" s="24"/>
      <c r="V73" s="24">
        <v>1</v>
      </c>
      <c r="W73" s="24"/>
      <c r="X73" s="16">
        <f>INDEX(中日程計画表!$GQ:$GQ,MATCH(リスト!$D73,中日程計画表!$GM:$GM,0))</f>
        <v>0</v>
      </c>
      <c r="Y73">
        <f>SUMIF(ガントチャート!$C:$C,$D73,ガントチャート!$K:$K)</f>
        <v>0</v>
      </c>
    </row>
    <row r="74" spans="1:25" ht="22.15" customHeight="1">
      <c r="A74" s="25" t="s">
        <v>546</v>
      </c>
      <c r="B74" s="21">
        <f t="shared" si="1"/>
        <v>68</v>
      </c>
      <c r="C74" s="259" t="s">
        <v>556</v>
      </c>
      <c r="D74" s="601"/>
      <c r="E74" s="600" t="s">
        <v>629</v>
      </c>
      <c r="F74" s="24" t="s">
        <v>186</v>
      </c>
      <c r="G74" s="24" t="s">
        <v>186</v>
      </c>
      <c r="H74" s="24" t="s">
        <v>186</v>
      </c>
      <c r="I74" s="24" t="s">
        <v>186</v>
      </c>
      <c r="J74" s="24" t="s">
        <v>186</v>
      </c>
      <c r="K74" s="24" t="s">
        <v>186</v>
      </c>
      <c r="L74" s="24" t="s">
        <v>186</v>
      </c>
      <c r="M74" s="24" t="s">
        <v>186</v>
      </c>
      <c r="N74" s="24" t="s">
        <v>186</v>
      </c>
      <c r="O74" s="24" t="s">
        <v>186</v>
      </c>
      <c r="P74" s="24" t="s">
        <v>186</v>
      </c>
      <c r="Q74" s="24" t="s">
        <v>186</v>
      </c>
      <c r="R74" s="243">
        <v>0</v>
      </c>
      <c r="S74" s="23"/>
      <c r="T74" s="261">
        <v>1.25</v>
      </c>
      <c r="U74" s="24"/>
      <c r="V74" s="23">
        <v>2</v>
      </c>
      <c r="W74" s="24"/>
      <c r="X74" s="16">
        <f>INDEX(中日程計画表!$GQ:$GQ,MATCH(リスト!$D74,中日程計画表!$GM:$GM,0))</f>
        <v>0</v>
      </c>
      <c r="Y74">
        <f>SUMIF(ガントチャート!$C:$C,$D74,ガントチャート!$K:$K)</f>
        <v>0</v>
      </c>
    </row>
    <row r="75" spans="1:25" ht="22.15" customHeight="1">
      <c r="A75" s="25" t="s">
        <v>546</v>
      </c>
      <c r="B75" s="21">
        <f t="shared" si="1"/>
        <v>69</v>
      </c>
      <c r="C75" s="259" t="s">
        <v>556</v>
      </c>
      <c r="D75" s="601"/>
      <c r="E75" s="600" t="s">
        <v>630</v>
      </c>
      <c r="F75" s="24" t="s">
        <v>186</v>
      </c>
      <c r="G75" s="24" t="s">
        <v>186</v>
      </c>
      <c r="H75" s="24" t="s">
        <v>186</v>
      </c>
      <c r="I75" s="24" t="s">
        <v>186</v>
      </c>
      <c r="J75" s="24" t="s">
        <v>186</v>
      </c>
      <c r="K75" s="24" t="s">
        <v>186</v>
      </c>
      <c r="L75" s="24" t="s">
        <v>186</v>
      </c>
      <c r="M75" s="24" t="s">
        <v>186</v>
      </c>
      <c r="N75" s="24" t="s">
        <v>186</v>
      </c>
      <c r="O75" s="24" t="s">
        <v>186</v>
      </c>
      <c r="P75" s="24" t="s">
        <v>186</v>
      </c>
      <c r="Q75" s="24" t="s">
        <v>186</v>
      </c>
      <c r="R75" s="243">
        <v>0</v>
      </c>
      <c r="S75" s="23"/>
      <c r="T75" s="261">
        <v>1.25</v>
      </c>
      <c r="U75" s="24"/>
      <c r="V75" s="23">
        <v>2</v>
      </c>
      <c r="W75" s="24"/>
      <c r="X75" s="16">
        <f>INDEX(中日程計画表!$GQ:$GQ,MATCH(リスト!$D75,中日程計画表!$GM:$GM,0))</f>
        <v>0</v>
      </c>
      <c r="Y75">
        <f>SUMIF(ガントチャート!$C:$C,$D75,ガントチャート!$K:$K)</f>
        <v>0</v>
      </c>
    </row>
    <row r="76" spans="1:25" ht="22.15" customHeight="1">
      <c r="A76" s="25" t="s">
        <v>546</v>
      </c>
      <c r="B76" s="21">
        <f t="shared" si="1"/>
        <v>70</v>
      </c>
      <c r="C76" s="259" t="s">
        <v>557</v>
      </c>
      <c r="D76" s="601"/>
      <c r="E76" s="600" t="s">
        <v>631</v>
      </c>
      <c r="F76" s="24" t="s">
        <v>186</v>
      </c>
      <c r="G76" s="24" t="s">
        <v>186</v>
      </c>
      <c r="H76" s="24" t="s">
        <v>186</v>
      </c>
      <c r="I76" s="24" t="s">
        <v>186</v>
      </c>
      <c r="J76" s="24" t="s">
        <v>186</v>
      </c>
      <c r="K76" s="24" t="s">
        <v>186</v>
      </c>
      <c r="L76" s="24" t="s">
        <v>186</v>
      </c>
      <c r="M76" s="24" t="s">
        <v>186</v>
      </c>
      <c r="N76" s="24" t="s">
        <v>186</v>
      </c>
      <c r="O76" s="24" t="s">
        <v>186</v>
      </c>
      <c r="P76" s="24" t="s">
        <v>186</v>
      </c>
      <c r="Q76" s="24" t="s">
        <v>186</v>
      </c>
      <c r="R76" s="243">
        <v>0</v>
      </c>
      <c r="S76" s="23"/>
      <c r="T76" s="261">
        <v>1.25</v>
      </c>
      <c r="U76" s="24"/>
      <c r="V76" s="24">
        <v>1</v>
      </c>
      <c r="W76" s="24"/>
      <c r="X76" s="16">
        <f>INDEX(中日程計画表!$GQ:$GQ,MATCH(リスト!$D76,中日程計画表!$GM:$GM,0))</f>
        <v>0</v>
      </c>
      <c r="Y76">
        <f>SUMIF(ガントチャート!$C:$C,$D76,ガントチャート!$K:$K)</f>
        <v>0</v>
      </c>
    </row>
    <row r="77" spans="1:25" ht="22.15" customHeight="1">
      <c r="A77" s="25" t="s">
        <v>546</v>
      </c>
      <c r="B77" s="21">
        <f t="shared" si="1"/>
        <v>71</v>
      </c>
      <c r="C77" s="259" t="s">
        <v>541</v>
      </c>
      <c r="D77" s="601"/>
      <c r="E77" s="600" t="s">
        <v>632</v>
      </c>
      <c r="F77" s="24" t="s">
        <v>186</v>
      </c>
      <c r="G77" s="24" t="s">
        <v>186</v>
      </c>
      <c r="H77" s="24" t="s">
        <v>186</v>
      </c>
      <c r="I77" s="24" t="s">
        <v>186</v>
      </c>
      <c r="J77" s="24" t="s">
        <v>186</v>
      </c>
      <c r="K77" s="24" t="s">
        <v>186</v>
      </c>
      <c r="L77" s="24" t="s">
        <v>186</v>
      </c>
      <c r="M77" s="24" t="s">
        <v>186</v>
      </c>
      <c r="N77" s="24" t="s">
        <v>186</v>
      </c>
      <c r="O77" s="24" t="s">
        <v>186</v>
      </c>
      <c r="P77" s="24" t="s">
        <v>186</v>
      </c>
      <c r="Q77" s="24" t="s">
        <v>186</v>
      </c>
      <c r="R77" s="243">
        <v>0</v>
      </c>
      <c r="S77" s="23"/>
      <c r="T77" s="261">
        <v>1.25</v>
      </c>
      <c r="U77" s="24"/>
      <c r="V77" s="24">
        <v>1</v>
      </c>
      <c r="W77" s="24"/>
      <c r="X77" s="16">
        <f>INDEX(中日程計画表!$GQ:$GQ,MATCH(リスト!$D77,中日程計画表!$GM:$GM,0))</f>
        <v>0</v>
      </c>
      <c r="Y77">
        <f>SUMIF(ガントチャート!$C:$C,$D77,ガントチャート!$K:$K)</f>
        <v>0</v>
      </c>
    </row>
    <row r="78" spans="1:25" ht="22.15" customHeight="1">
      <c r="A78" s="25" t="s">
        <v>546</v>
      </c>
      <c r="B78" s="21">
        <f t="shared" si="1"/>
        <v>72</v>
      </c>
      <c r="C78" s="259" t="s">
        <v>541</v>
      </c>
      <c r="D78" s="601"/>
      <c r="E78" s="600" t="s">
        <v>633</v>
      </c>
      <c r="F78" s="24" t="s">
        <v>186</v>
      </c>
      <c r="G78" s="24" t="s">
        <v>186</v>
      </c>
      <c r="H78" s="24" t="s">
        <v>186</v>
      </c>
      <c r="I78" s="24" t="s">
        <v>186</v>
      </c>
      <c r="J78" s="24" t="s">
        <v>186</v>
      </c>
      <c r="K78" s="24" t="s">
        <v>186</v>
      </c>
      <c r="L78" s="24" t="s">
        <v>186</v>
      </c>
      <c r="M78" s="24" t="s">
        <v>186</v>
      </c>
      <c r="N78" s="24" t="s">
        <v>186</v>
      </c>
      <c r="O78" s="24" t="s">
        <v>186</v>
      </c>
      <c r="P78" s="24" t="s">
        <v>186</v>
      </c>
      <c r="Q78" s="24" t="s">
        <v>186</v>
      </c>
      <c r="R78" s="243">
        <v>0</v>
      </c>
      <c r="S78" s="23"/>
      <c r="T78" s="261">
        <v>1.25</v>
      </c>
      <c r="U78" s="24"/>
      <c r="V78" s="24">
        <v>1</v>
      </c>
      <c r="W78" s="24"/>
      <c r="X78" s="16">
        <f>INDEX(中日程計画表!$GQ:$GQ,MATCH(リスト!$D78,中日程計画表!$GM:$GM,0))</f>
        <v>0</v>
      </c>
      <c r="Y78">
        <f>SUMIF(ガントチャート!$C:$C,$D78,ガントチャート!$K:$K)</f>
        <v>0</v>
      </c>
    </row>
    <row r="79" spans="1:25" ht="22.15" customHeight="1">
      <c r="A79" s="25" t="s">
        <v>546</v>
      </c>
      <c r="B79" s="21">
        <f t="shared" si="1"/>
        <v>73</v>
      </c>
      <c r="C79" s="259" t="s">
        <v>541</v>
      </c>
      <c r="D79" s="601"/>
      <c r="E79" s="600" t="s">
        <v>634</v>
      </c>
      <c r="F79" s="24" t="s">
        <v>186</v>
      </c>
      <c r="G79" s="24" t="s">
        <v>186</v>
      </c>
      <c r="H79" s="24" t="s">
        <v>186</v>
      </c>
      <c r="I79" s="24" t="s">
        <v>186</v>
      </c>
      <c r="J79" s="24" t="s">
        <v>186</v>
      </c>
      <c r="K79" s="24" t="s">
        <v>186</v>
      </c>
      <c r="L79" s="24" t="s">
        <v>186</v>
      </c>
      <c r="M79" s="24" t="s">
        <v>186</v>
      </c>
      <c r="N79" s="24" t="s">
        <v>186</v>
      </c>
      <c r="O79" s="24" t="s">
        <v>186</v>
      </c>
      <c r="P79" s="24" t="s">
        <v>186</v>
      </c>
      <c r="Q79" s="24" t="s">
        <v>186</v>
      </c>
      <c r="R79" s="243">
        <v>0</v>
      </c>
      <c r="S79" s="23"/>
      <c r="T79" s="261">
        <v>1.25</v>
      </c>
      <c r="U79" s="24"/>
      <c r="V79" s="24">
        <v>1</v>
      </c>
      <c r="W79" s="24"/>
      <c r="X79" s="16">
        <f>INDEX(中日程計画表!$GQ:$GQ,MATCH(リスト!$D79,中日程計画表!$GM:$GM,0))</f>
        <v>0</v>
      </c>
      <c r="Y79">
        <f>SUMIF(ガントチャート!$C:$C,$D79,ガントチャート!$K:$K)</f>
        <v>0</v>
      </c>
    </row>
    <row r="80" spans="1:25" ht="22.15" customHeight="1">
      <c r="A80" s="25" t="s">
        <v>546</v>
      </c>
      <c r="B80" s="21">
        <f t="shared" si="1"/>
        <v>74</v>
      </c>
      <c r="C80" s="259" t="s">
        <v>558</v>
      </c>
      <c r="D80" s="601"/>
      <c r="E80" s="600" t="s">
        <v>635</v>
      </c>
      <c r="F80" s="24" t="s">
        <v>186</v>
      </c>
      <c r="G80" s="24" t="s">
        <v>186</v>
      </c>
      <c r="H80" s="24" t="s">
        <v>186</v>
      </c>
      <c r="I80" s="24" t="s">
        <v>186</v>
      </c>
      <c r="J80" s="24" t="s">
        <v>186</v>
      </c>
      <c r="K80" s="24" t="s">
        <v>186</v>
      </c>
      <c r="L80" s="24" t="s">
        <v>186</v>
      </c>
      <c r="M80" s="24" t="s">
        <v>186</v>
      </c>
      <c r="N80" s="24" t="s">
        <v>186</v>
      </c>
      <c r="O80" s="24" t="s">
        <v>186</v>
      </c>
      <c r="P80" s="24" t="s">
        <v>186</v>
      </c>
      <c r="Q80" s="24" t="s">
        <v>186</v>
      </c>
      <c r="R80" s="243">
        <v>0</v>
      </c>
      <c r="S80" s="23"/>
      <c r="T80" s="261">
        <v>1.25</v>
      </c>
      <c r="U80" s="24"/>
      <c r="V80" s="23">
        <v>2</v>
      </c>
      <c r="W80" s="24"/>
      <c r="X80" s="16">
        <f>INDEX(中日程計画表!$GQ:$GQ,MATCH(リスト!$D80,中日程計画表!$GM:$GM,0))</f>
        <v>0</v>
      </c>
      <c r="Y80">
        <f>SUMIF(ガントチャート!$C:$C,$D80,ガントチャート!$K:$K)</f>
        <v>0</v>
      </c>
    </row>
    <row r="81" spans="1:25" ht="22.15" customHeight="1">
      <c r="A81" s="25" t="s">
        <v>546</v>
      </c>
      <c r="B81" s="21">
        <f t="shared" si="1"/>
        <v>75</v>
      </c>
      <c r="C81" s="259" t="s">
        <v>560</v>
      </c>
      <c r="D81" s="601"/>
      <c r="E81" s="600" t="s">
        <v>636</v>
      </c>
      <c r="F81" s="24" t="s">
        <v>186</v>
      </c>
      <c r="G81" s="24" t="s">
        <v>186</v>
      </c>
      <c r="H81" s="24" t="s">
        <v>186</v>
      </c>
      <c r="I81" s="24" t="s">
        <v>186</v>
      </c>
      <c r="J81" s="24" t="s">
        <v>186</v>
      </c>
      <c r="K81" s="24" t="s">
        <v>186</v>
      </c>
      <c r="L81" s="24" t="s">
        <v>186</v>
      </c>
      <c r="M81" s="24" t="s">
        <v>186</v>
      </c>
      <c r="N81" s="24" t="s">
        <v>186</v>
      </c>
      <c r="O81" s="24" t="s">
        <v>186</v>
      </c>
      <c r="P81" s="24" t="s">
        <v>186</v>
      </c>
      <c r="Q81" s="24" t="s">
        <v>186</v>
      </c>
      <c r="R81" s="243">
        <v>0</v>
      </c>
      <c r="S81" s="23"/>
      <c r="T81" s="261">
        <v>2.5</v>
      </c>
      <c r="U81" s="24"/>
      <c r="V81" s="23">
        <v>2</v>
      </c>
      <c r="W81" s="24"/>
      <c r="X81" s="16">
        <f>INDEX(中日程計画表!$GQ:$GQ,MATCH(リスト!$D81,中日程計画表!$GM:$GM,0))</f>
        <v>0</v>
      </c>
      <c r="Y81">
        <f>SUMIF(ガントチャート!$C:$C,$D81,ガントチャート!$K:$K)</f>
        <v>0</v>
      </c>
    </row>
    <row r="82" spans="1:25" ht="22.15" customHeight="1">
      <c r="A82" s="25" t="s">
        <v>546</v>
      </c>
      <c r="B82" s="21">
        <f t="shared" si="1"/>
        <v>76</v>
      </c>
      <c r="C82" s="259" t="s">
        <v>560</v>
      </c>
      <c r="D82" s="601"/>
      <c r="E82" s="600" t="s">
        <v>637</v>
      </c>
      <c r="F82" s="24" t="s">
        <v>186</v>
      </c>
      <c r="G82" s="24" t="s">
        <v>186</v>
      </c>
      <c r="H82" s="24" t="s">
        <v>186</v>
      </c>
      <c r="I82" s="24" t="s">
        <v>186</v>
      </c>
      <c r="J82" s="24" t="s">
        <v>186</v>
      </c>
      <c r="K82" s="24" t="s">
        <v>186</v>
      </c>
      <c r="L82" s="24" t="s">
        <v>186</v>
      </c>
      <c r="M82" s="24" t="s">
        <v>186</v>
      </c>
      <c r="N82" s="24" t="s">
        <v>186</v>
      </c>
      <c r="O82" s="24" t="s">
        <v>186</v>
      </c>
      <c r="P82" s="24" t="s">
        <v>186</v>
      </c>
      <c r="Q82" s="24" t="s">
        <v>186</v>
      </c>
      <c r="R82" s="243">
        <v>0</v>
      </c>
      <c r="S82" s="23"/>
      <c r="T82" s="261">
        <v>2</v>
      </c>
      <c r="U82" s="24"/>
      <c r="V82" s="24">
        <v>1</v>
      </c>
      <c r="W82" s="24"/>
      <c r="X82" s="16">
        <f>INDEX(中日程計画表!$GQ:$GQ,MATCH(リスト!$D82,中日程計画表!$GM:$GM,0))</f>
        <v>0</v>
      </c>
      <c r="Y82">
        <f>SUMIF(ガントチャート!$C:$C,$D82,ガントチャート!$K:$K)</f>
        <v>0</v>
      </c>
    </row>
    <row r="83" spans="1:25" ht="22.15" customHeight="1">
      <c r="A83" s="25" t="s">
        <v>546</v>
      </c>
      <c r="B83" s="21">
        <f t="shared" si="1"/>
        <v>77</v>
      </c>
      <c r="C83" s="259" t="s">
        <v>560</v>
      </c>
      <c r="D83" s="601"/>
      <c r="E83" s="600" t="s">
        <v>638</v>
      </c>
      <c r="F83" s="24" t="s">
        <v>186</v>
      </c>
      <c r="G83" s="24" t="s">
        <v>186</v>
      </c>
      <c r="H83" s="24" t="s">
        <v>186</v>
      </c>
      <c r="I83" s="24" t="s">
        <v>186</v>
      </c>
      <c r="J83" s="24" t="s">
        <v>186</v>
      </c>
      <c r="K83" s="24" t="s">
        <v>186</v>
      </c>
      <c r="L83" s="24" t="s">
        <v>186</v>
      </c>
      <c r="M83" s="24" t="s">
        <v>186</v>
      </c>
      <c r="N83" s="24" t="s">
        <v>186</v>
      </c>
      <c r="O83" s="24" t="s">
        <v>186</v>
      </c>
      <c r="P83" s="24" t="s">
        <v>186</v>
      </c>
      <c r="Q83" s="24" t="s">
        <v>186</v>
      </c>
      <c r="R83" s="243">
        <v>0</v>
      </c>
      <c r="S83" s="23"/>
      <c r="T83" s="261">
        <v>3.75</v>
      </c>
      <c r="U83" s="24"/>
      <c r="V83" s="24">
        <v>1</v>
      </c>
      <c r="W83" s="24"/>
      <c r="X83" s="16">
        <f>INDEX(中日程計画表!$GQ:$GQ,MATCH(リスト!$D83,中日程計画表!$GM:$GM,0))</f>
        <v>0</v>
      </c>
      <c r="Y83">
        <f>SUMIF(ガントチャート!$C:$C,$D83,ガントチャート!$K:$K)</f>
        <v>0</v>
      </c>
    </row>
    <row r="84" spans="1:25" ht="22.15" customHeight="1">
      <c r="A84" s="25" t="s">
        <v>546</v>
      </c>
      <c r="B84" s="21">
        <f t="shared" si="1"/>
        <v>78</v>
      </c>
      <c r="C84" s="259" t="s">
        <v>560</v>
      </c>
      <c r="D84" s="601"/>
      <c r="E84" s="600" t="s">
        <v>639</v>
      </c>
      <c r="F84" s="24" t="s">
        <v>186</v>
      </c>
      <c r="G84" s="24" t="s">
        <v>186</v>
      </c>
      <c r="H84" s="24" t="s">
        <v>186</v>
      </c>
      <c r="I84" s="24" t="s">
        <v>186</v>
      </c>
      <c r="J84" s="24" t="s">
        <v>186</v>
      </c>
      <c r="K84" s="24" t="s">
        <v>186</v>
      </c>
      <c r="L84" s="24" t="s">
        <v>186</v>
      </c>
      <c r="M84" s="24" t="s">
        <v>186</v>
      </c>
      <c r="N84" s="24" t="s">
        <v>186</v>
      </c>
      <c r="O84" s="297" t="s">
        <v>186</v>
      </c>
      <c r="P84" s="24" t="s">
        <v>186</v>
      </c>
      <c r="Q84" s="24" t="s">
        <v>186</v>
      </c>
      <c r="R84" s="243">
        <v>0</v>
      </c>
      <c r="S84" s="23"/>
      <c r="T84" s="261">
        <v>8.75</v>
      </c>
      <c r="U84" s="24"/>
      <c r="V84" s="23">
        <v>2</v>
      </c>
      <c r="W84" s="24"/>
      <c r="X84" s="16">
        <f>INDEX(中日程計画表!$GQ:$GQ,MATCH(リスト!$D84,中日程計画表!$GM:$GM,0))</f>
        <v>0</v>
      </c>
      <c r="Y84">
        <f>SUMIF(ガントチャート!$C:$C,$D84,ガントチャート!$K:$K)</f>
        <v>0</v>
      </c>
    </row>
    <row r="85" spans="1:25" ht="22.15" customHeight="1">
      <c r="A85" s="25" t="s">
        <v>546</v>
      </c>
      <c r="B85" s="21">
        <f t="shared" si="1"/>
        <v>79</v>
      </c>
      <c r="C85" s="259" t="s">
        <v>561</v>
      </c>
      <c r="D85" s="601"/>
      <c r="E85" s="600" t="s">
        <v>640</v>
      </c>
      <c r="F85" s="24" t="s">
        <v>186</v>
      </c>
      <c r="G85" s="24" t="s">
        <v>186</v>
      </c>
      <c r="H85" s="24" t="s">
        <v>186</v>
      </c>
      <c r="I85" s="24" t="s">
        <v>186</v>
      </c>
      <c r="J85" s="24" t="s">
        <v>186</v>
      </c>
      <c r="K85" s="24" t="s">
        <v>186</v>
      </c>
      <c r="L85" s="24" t="s">
        <v>186</v>
      </c>
      <c r="M85" s="24" t="s">
        <v>186</v>
      </c>
      <c r="N85" s="24" t="s">
        <v>186</v>
      </c>
      <c r="O85" s="24" t="s">
        <v>186</v>
      </c>
      <c r="P85" s="24" t="s">
        <v>186</v>
      </c>
      <c r="Q85" s="24" t="s">
        <v>186</v>
      </c>
      <c r="R85" s="243">
        <v>0</v>
      </c>
      <c r="S85" s="23"/>
      <c r="T85" s="261">
        <v>1.25</v>
      </c>
      <c r="U85" s="24"/>
      <c r="V85" s="24">
        <v>1</v>
      </c>
      <c r="W85" s="24"/>
      <c r="X85" s="16">
        <f>INDEX(中日程計画表!$GQ:$GQ,MATCH(リスト!$D85,中日程計画表!$GM:$GM,0))</f>
        <v>0</v>
      </c>
      <c r="Y85">
        <f>SUMIF(ガントチャート!$C:$C,$D85,ガントチャート!$K:$K)</f>
        <v>0</v>
      </c>
    </row>
    <row r="86" spans="1:25" ht="22.15" customHeight="1">
      <c r="A86" s="25" t="s">
        <v>546</v>
      </c>
      <c r="B86" s="21">
        <f t="shared" si="1"/>
        <v>80</v>
      </c>
      <c r="C86" s="259" t="s">
        <v>561</v>
      </c>
      <c r="D86" s="601"/>
      <c r="E86" s="600" t="s">
        <v>641</v>
      </c>
      <c r="F86" s="24" t="s">
        <v>186</v>
      </c>
      <c r="G86" s="24" t="s">
        <v>186</v>
      </c>
      <c r="H86" s="24" t="s">
        <v>186</v>
      </c>
      <c r="I86" s="24" t="s">
        <v>186</v>
      </c>
      <c r="J86" s="24" t="s">
        <v>186</v>
      </c>
      <c r="K86" s="24" t="s">
        <v>186</v>
      </c>
      <c r="L86" s="24" t="s">
        <v>186</v>
      </c>
      <c r="M86" s="24" t="s">
        <v>186</v>
      </c>
      <c r="N86" s="24" t="s">
        <v>186</v>
      </c>
      <c r="O86" s="24" t="s">
        <v>186</v>
      </c>
      <c r="P86" s="24" t="s">
        <v>186</v>
      </c>
      <c r="Q86" s="24" t="s">
        <v>186</v>
      </c>
      <c r="R86" s="243">
        <v>0</v>
      </c>
      <c r="S86" s="23"/>
      <c r="T86" s="261">
        <v>5.25</v>
      </c>
      <c r="U86" s="24"/>
      <c r="V86" s="24">
        <v>1</v>
      </c>
      <c r="W86" s="24"/>
      <c r="X86" s="16">
        <f>INDEX(中日程計画表!$GQ:$GQ,MATCH(リスト!$D86,中日程計画表!$GM:$GM,0))</f>
        <v>0</v>
      </c>
      <c r="Y86">
        <f>SUMIF(ガントチャート!$C:$C,$D86,ガントチャート!$K:$K)</f>
        <v>0</v>
      </c>
    </row>
    <row r="87" spans="1:25" ht="22.15" customHeight="1">
      <c r="A87" s="25" t="s">
        <v>546</v>
      </c>
      <c r="B87" s="21">
        <f t="shared" si="1"/>
        <v>81</v>
      </c>
      <c r="C87" s="259" t="s">
        <v>561</v>
      </c>
      <c r="D87" s="601"/>
      <c r="E87" s="600" t="s">
        <v>642</v>
      </c>
      <c r="F87" s="24" t="s">
        <v>186</v>
      </c>
      <c r="G87" s="24" t="s">
        <v>186</v>
      </c>
      <c r="H87" s="24" t="s">
        <v>186</v>
      </c>
      <c r="I87" s="24" t="s">
        <v>186</v>
      </c>
      <c r="J87" s="24" t="s">
        <v>186</v>
      </c>
      <c r="K87" s="24" t="s">
        <v>186</v>
      </c>
      <c r="L87" s="24" t="s">
        <v>186</v>
      </c>
      <c r="M87" s="24" t="s">
        <v>186</v>
      </c>
      <c r="N87" s="24" t="s">
        <v>186</v>
      </c>
      <c r="O87" s="24" t="s">
        <v>186</v>
      </c>
      <c r="P87" s="24" t="s">
        <v>186</v>
      </c>
      <c r="Q87" s="24" t="s">
        <v>186</v>
      </c>
      <c r="R87" s="243">
        <v>0</v>
      </c>
      <c r="S87" s="23"/>
      <c r="T87" s="261">
        <v>2</v>
      </c>
      <c r="U87" s="24"/>
      <c r="V87" s="24">
        <v>1</v>
      </c>
      <c r="W87" s="24"/>
      <c r="X87" s="16">
        <f>INDEX(中日程計画表!$GQ:$GQ,MATCH(リスト!$D87,中日程計画表!$GM:$GM,0))</f>
        <v>0</v>
      </c>
      <c r="Y87">
        <f>SUMIF(ガントチャート!$C:$C,$D87,ガントチャート!$K:$K)</f>
        <v>0</v>
      </c>
    </row>
    <row r="88" spans="1:25" ht="22.15" customHeight="1">
      <c r="A88" s="25" t="s">
        <v>546</v>
      </c>
      <c r="B88" s="21">
        <f t="shared" si="1"/>
        <v>82</v>
      </c>
      <c r="C88" s="259" t="s">
        <v>561</v>
      </c>
      <c r="D88" s="601"/>
      <c r="E88" s="600" t="s">
        <v>643</v>
      </c>
      <c r="F88" s="24" t="s">
        <v>186</v>
      </c>
      <c r="G88" s="24" t="s">
        <v>186</v>
      </c>
      <c r="H88" s="24" t="s">
        <v>186</v>
      </c>
      <c r="I88" s="24" t="s">
        <v>186</v>
      </c>
      <c r="J88" s="24" t="s">
        <v>186</v>
      </c>
      <c r="K88" s="24" t="s">
        <v>186</v>
      </c>
      <c r="L88" s="24" t="s">
        <v>186</v>
      </c>
      <c r="M88" s="24" t="s">
        <v>186</v>
      </c>
      <c r="N88" s="24" t="s">
        <v>186</v>
      </c>
      <c r="O88" s="24" t="s">
        <v>186</v>
      </c>
      <c r="P88" s="24" t="s">
        <v>186</v>
      </c>
      <c r="Q88" s="24" t="s">
        <v>186</v>
      </c>
      <c r="R88" s="243">
        <v>0</v>
      </c>
      <c r="S88" s="23"/>
      <c r="T88" s="261">
        <v>1.5</v>
      </c>
      <c r="U88" s="24"/>
      <c r="V88" s="24">
        <v>1</v>
      </c>
      <c r="W88" s="24"/>
      <c r="X88" s="16">
        <f>INDEX(中日程計画表!$GQ:$GQ,MATCH(リスト!$D88,中日程計画表!$GM:$GM,0))</f>
        <v>0</v>
      </c>
      <c r="Y88">
        <f>SUMIF(ガントチャート!$C:$C,$D88,ガントチャート!$K:$K)</f>
        <v>0</v>
      </c>
    </row>
    <row r="89" spans="1:25" ht="22.15" customHeight="1">
      <c r="A89" s="25" t="s">
        <v>546</v>
      </c>
      <c r="B89" s="21">
        <f t="shared" si="1"/>
        <v>83</v>
      </c>
      <c r="C89" s="259" t="s">
        <v>561</v>
      </c>
      <c r="D89" s="601"/>
      <c r="E89" s="600" t="s">
        <v>644</v>
      </c>
      <c r="F89" s="24" t="s">
        <v>186</v>
      </c>
      <c r="G89" s="24" t="s">
        <v>186</v>
      </c>
      <c r="H89" s="24" t="s">
        <v>186</v>
      </c>
      <c r="I89" s="24" t="s">
        <v>186</v>
      </c>
      <c r="J89" s="24" t="s">
        <v>186</v>
      </c>
      <c r="K89" s="24" t="s">
        <v>186</v>
      </c>
      <c r="L89" s="24" t="s">
        <v>186</v>
      </c>
      <c r="M89" s="24" t="s">
        <v>186</v>
      </c>
      <c r="N89" s="24" t="s">
        <v>186</v>
      </c>
      <c r="O89" s="24" t="s">
        <v>186</v>
      </c>
      <c r="P89" s="24" t="s">
        <v>186</v>
      </c>
      <c r="Q89" s="24" t="s">
        <v>186</v>
      </c>
      <c r="R89" s="243">
        <v>0</v>
      </c>
      <c r="S89" s="23"/>
      <c r="T89" s="261">
        <v>1</v>
      </c>
      <c r="U89" s="24"/>
      <c r="V89" s="24">
        <v>1</v>
      </c>
      <c r="W89" s="24"/>
      <c r="X89" s="16">
        <f>INDEX(中日程計画表!$GQ:$GQ,MATCH(リスト!$D89,中日程計画表!$GM:$GM,0))</f>
        <v>0</v>
      </c>
      <c r="Y89">
        <f>SUMIF(ガントチャート!$C:$C,$D89,ガントチャート!$K:$K)</f>
        <v>0</v>
      </c>
    </row>
    <row r="90" spans="1:25" ht="22.15" customHeight="1">
      <c r="A90" s="25" t="s">
        <v>546</v>
      </c>
      <c r="B90" s="21">
        <f t="shared" si="1"/>
        <v>84</v>
      </c>
      <c r="C90" s="259" t="s">
        <v>561</v>
      </c>
      <c r="D90" s="601"/>
      <c r="E90" s="600" t="s">
        <v>645</v>
      </c>
      <c r="F90" s="24" t="s">
        <v>186</v>
      </c>
      <c r="G90" s="24" t="s">
        <v>186</v>
      </c>
      <c r="H90" s="24" t="s">
        <v>186</v>
      </c>
      <c r="I90" s="24" t="s">
        <v>186</v>
      </c>
      <c r="J90" s="24" t="s">
        <v>186</v>
      </c>
      <c r="K90" s="24" t="s">
        <v>186</v>
      </c>
      <c r="L90" s="24" t="s">
        <v>186</v>
      </c>
      <c r="M90" s="24" t="s">
        <v>186</v>
      </c>
      <c r="N90" s="24" t="s">
        <v>186</v>
      </c>
      <c r="O90" s="24" t="s">
        <v>186</v>
      </c>
      <c r="P90" s="24" t="s">
        <v>186</v>
      </c>
      <c r="Q90" s="24" t="s">
        <v>186</v>
      </c>
      <c r="R90" s="243">
        <v>0</v>
      </c>
      <c r="S90" s="23"/>
      <c r="T90" s="261">
        <v>1.25</v>
      </c>
      <c r="U90" s="24"/>
      <c r="V90" s="24">
        <v>1</v>
      </c>
      <c r="W90" s="24"/>
      <c r="X90" s="16">
        <f>INDEX(中日程計画表!$GQ:$GQ,MATCH(リスト!$D90,中日程計画表!$GM:$GM,0))</f>
        <v>0</v>
      </c>
      <c r="Y90">
        <f>SUMIF(ガントチャート!$C:$C,$D90,ガントチャート!$K:$K)</f>
        <v>0</v>
      </c>
    </row>
    <row r="91" spans="1:25" ht="22.15" customHeight="1">
      <c r="A91" s="25" t="s">
        <v>546</v>
      </c>
      <c r="B91" s="21">
        <f t="shared" si="1"/>
        <v>85</v>
      </c>
      <c r="C91" s="259" t="s">
        <v>561</v>
      </c>
      <c r="D91" s="601"/>
      <c r="E91" s="600" t="s">
        <v>646</v>
      </c>
      <c r="F91" s="24" t="s">
        <v>186</v>
      </c>
      <c r="G91" s="24" t="s">
        <v>186</v>
      </c>
      <c r="H91" s="24" t="s">
        <v>186</v>
      </c>
      <c r="I91" s="24" t="s">
        <v>186</v>
      </c>
      <c r="J91" s="24" t="s">
        <v>186</v>
      </c>
      <c r="K91" s="24" t="s">
        <v>186</v>
      </c>
      <c r="L91" s="24" t="s">
        <v>186</v>
      </c>
      <c r="M91" s="24" t="s">
        <v>186</v>
      </c>
      <c r="N91" s="24" t="s">
        <v>186</v>
      </c>
      <c r="O91" s="24" t="s">
        <v>186</v>
      </c>
      <c r="P91" s="24" t="s">
        <v>186</v>
      </c>
      <c r="Q91" s="24" t="s">
        <v>186</v>
      </c>
      <c r="R91" s="243">
        <v>0</v>
      </c>
      <c r="S91" s="23"/>
      <c r="T91" s="261">
        <v>1.5</v>
      </c>
      <c r="U91" s="24"/>
      <c r="V91" s="24">
        <v>1</v>
      </c>
      <c r="W91" s="24"/>
      <c r="X91" s="16">
        <f>INDEX(中日程計画表!$GQ:$GQ,MATCH(リスト!$D91,中日程計画表!$GM:$GM,0))</f>
        <v>0</v>
      </c>
      <c r="Y91">
        <f>SUMIF(ガントチャート!$C:$C,$D91,ガントチャート!$K:$K)</f>
        <v>0</v>
      </c>
    </row>
    <row r="92" spans="1:25" ht="22.15" customHeight="1">
      <c r="A92" s="25" t="s">
        <v>546</v>
      </c>
      <c r="B92" s="21">
        <f t="shared" si="1"/>
        <v>86</v>
      </c>
      <c r="C92" s="259" t="s">
        <v>561</v>
      </c>
      <c r="D92" s="601"/>
      <c r="E92" s="600" t="s">
        <v>647</v>
      </c>
      <c r="F92" s="24" t="s">
        <v>186</v>
      </c>
      <c r="G92" s="24" t="s">
        <v>186</v>
      </c>
      <c r="H92" s="24" t="s">
        <v>186</v>
      </c>
      <c r="I92" s="24" t="s">
        <v>186</v>
      </c>
      <c r="J92" s="24" t="s">
        <v>186</v>
      </c>
      <c r="K92" s="24" t="s">
        <v>186</v>
      </c>
      <c r="L92" s="24" t="s">
        <v>186</v>
      </c>
      <c r="M92" s="24" t="s">
        <v>186</v>
      </c>
      <c r="N92" s="24" t="s">
        <v>186</v>
      </c>
      <c r="O92" s="24" t="s">
        <v>186</v>
      </c>
      <c r="P92" s="24" t="s">
        <v>186</v>
      </c>
      <c r="Q92" s="24" t="s">
        <v>186</v>
      </c>
      <c r="R92" s="243">
        <v>0</v>
      </c>
      <c r="S92" s="23"/>
      <c r="T92" s="261">
        <v>3</v>
      </c>
      <c r="U92" s="24"/>
      <c r="V92" s="24">
        <v>1</v>
      </c>
      <c r="W92" s="24"/>
      <c r="X92" s="16">
        <f>INDEX(中日程計画表!$GQ:$GQ,MATCH(リスト!$D92,中日程計画表!$GM:$GM,0))</f>
        <v>0</v>
      </c>
      <c r="Y92">
        <f>SUMIF(ガントチャート!$C:$C,$D92,ガントチャート!$K:$K)</f>
        <v>0</v>
      </c>
    </row>
    <row r="93" spans="1:25" ht="22.15" customHeight="1">
      <c r="A93" s="25" t="s">
        <v>546</v>
      </c>
      <c r="B93" s="21">
        <f t="shared" si="1"/>
        <v>87</v>
      </c>
      <c r="C93" s="259" t="s">
        <v>561</v>
      </c>
      <c r="D93" s="601"/>
      <c r="E93" s="600" t="s">
        <v>648</v>
      </c>
      <c r="F93" s="24" t="s">
        <v>186</v>
      </c>
      <c r="G93" s="24" t="s">
        <v>186</v>
      </c>
      <c r="H93" s="24" t="s">
        <v>186</v>
      </c>
      <c r="I93" s="24" t="s">
        <v>186</v>
      </c>
      <c r="J93" s="24" t="s">
        <v>186</v>
      </c>
      <c r="K93" s="24" t="s">
        <v>186</v>
      </c>
      <c r="L93" s="24" t="s">
        <v>186</v>
      </c>
      <c r="M93" s="24" t="s">
        <v>186</v>
      </c>
      <c r="N93" s="24" t="s">
        <v>186</v>
      </c>
      <c r="O93" s="24" t="s">
        <v>186</v>
      </c>
      <c r="P93" s="24" t="s">
        <v>186</v>
      </c>
      <c r="Q93" s="24" t="s">
        <v>186</v>
      </c>
      <c r="R93" s="243">
        <v>0</v>
      </c>
      <c r="S93" s="23"/>
      <c r="T93" s="261">
        <v>0.89999999999999991</v>
      </c>
      <c r="U93" s="24"/>
      <c r="V93" s="24">
        <v>1</v>
      </c>
      <c r="W93" s="24"/>
      <c r="X93" s="16">
        <f>INDEX(中日程計画表!$GQ:$GQ,MATCH(リスト!$D93,中日程計画表!$GM:$GM,0))</f>
        <v>0</v>
      </c>
      <c r="Y93">
        <f>SUMIF(ガントチャート!$C:$C,$D93,ガントチャート!$K:$K)</f>
        <v>0</v>
      </c>
    </row>
    <row r="94" spans="1:25" ht="22.15" customHeight="1">
      <c r="A94" s="25" t="s">
        <v>546</v>
      </c>
      <c r="B94" s="21">
        <f t="shared" si="1"/>
        <v>88</v>
      </c>
      <c r="C94" s="259" t="s">
        <v>561</v>
      </c>
      <c r="D94" s="601"/>
      <c r="E94" s="600" t="s">
        <v>649</v>
      </c>
      <c r="F94" s="24" t="s">
        <v>186</v>
      </c>
      <c r="G94" s="24" t="s">
        <v>186</v>
      </c>
      <c r="H94" s="24" t="s">
        <v>186</v>
      </c>
      <c r="I94" s="24" t="s">
        <v>186</v>
      </c>
      <c r="J94" s="24" t="s">
        <v>186</v>
      </c>
      <c r="K94" s="24" t="s">
        <v>186</v>
      </c>
      <c r="L94" s="24" t="s">
        <v>186</v>
      </c>
      <c r="M94" s="24" t="s">
        <v>186</v>
      </c>
      <c r="N94" s="24" t="s">
        <v>186</v>
      </c>
      <c r="O94" s="24" t="s">
        <v>186</v>
      </c>
      <c r="P94" s="24" t="s">
        <v>186</v>
      </c>
      <c r="Q94" s="24" t="s">
        <v>186</v>
      </c>
      <c r="R94" s="243">
        <v>0</v>
      </c>
      <c r="S94" s="23"/>
      <c r="T94" s="261">
        <v>3</v>
      </c>
      <c r="U94" s="24"/>
      <c r="V94" s="23">
        <v>2</v>
      </c>
      <c r="W94" s="24"/>
      <c r="X94" s="16">
        <f>INDEX(中日程計画表!$GQ:$GQ,MATCH(リスト!$D94,中日程計画表!$GM:$GM,0))</f>
        <v>0</v>
      </c>
      <c r="Y94">
        <f>SUMIF(ガントチャート!$C:$C,$D94,ガントチャート!$K:$K)</f>
        <v>0</v>
      </c>
    </row>
    <row r="95" spans="1:25" ht="22.15" customHeight="1">
      <c r="A95" s="25" t="s">
        <v>546</v>
      </c>
      <c r="B95" s="21">
        <f t="shared" si="1"/>
        <v>89</v>
      </c>
      <c r="C95" s="259" t="s">
        <v>561</v>
      </c>
      <c r="D95" s="601"/>
      <c r="E95" s="600" t="s">
        <v>650</v>
      </c>
      <c r="F95" s="24" t="s">
        <v>186</v>
      </c>
      <c r="G95" s="24" t="s">
        <v>186</v>
      </c>
      <c r="H95" s="24" t="s">
        <v>186</v>
      </c>
      <c r="I95" s="24" t="s">
        <v>186</v>
      </c>
      <c r="J95" s="24" t="s">
        <v>186</v>
      </c>
      <c r="K95" s="24" t="s">
        <v>186</v>
      </c>
      <c r="L95" s="24" t="s">
        <v>186</v>
      </c>
      <c r="M95" s="24" t="s">
        <v>186</v>
      </c>
      <c r="N95" s="24" t="s">
        <v>186</v>
      </c>
      <c r="O95" s="24" t="s">
        <v>186</v>
      </c>
      <c r="P95" s="24" t="s">
        <v>186</v>
      </c>
      <c r="Q95" s="24" t="s">
        <v>186</v>
      </c>
      <c r="R95" s="243">
        <v>0</v>
      </c>
      <c r="S95" s="23"/>
      <c r="T95" s="261">
        <v>3</v>
      </c>
      <c r="U95" s="24"/>
      <c r="V95" s="23">
        <v>2</v>
      </c>
      <c r="W95" s="24"/>
      <c r="X95" s="16">
        <f>INDEX(中日程計画表!$GQ:$GQ,MATCH(リスト!$D95,中日程計画表!$GM:$GM,0))</f>
        <v>0</v>
      </c>
      <c r="Y95">
        <f>SUMIF(ガントチャート!$C:$C,$D95,ガントチャート!$K:$K)</f>
        <v>0</v>
      </c>
    </row>
    <row r="96" spans="1:25" ht="22.15" customHeight="1">
      <c r="A96" s="25" t="s">
        <v>546</v>
      </c>
      <c r="B96" s="21">
        <f t="shared" si="1"/>
        <v>90</v>
      </c>
      <c r="C96" s="259" t="s">
        <v>561</v>
      </c>
      <c r="D96" s="601"/>
      <c r="E96" s="600" t="s">
        <v>651</v>
      </c>
      <c r="F96" s="24" t="s">
        <v>186</v>
      </c>
      <c r="G96" s="24" t="s">
        <v>186</v>
      </c>
      <c r="H96" s="24" t="s">
        <v>186</v>
      </c>
      <c r="I96" s="24" t="s">
        <v>186</v>
      </c>
      <c r="J96" s="24" t="s">
        <v>186</v>
      </c>
      <c r="K96" s="24" t="s">
        <v>186</v>
      </c>
      <c r="L96" s="24" t="s">
        <v>186</v>
      </c>
      <c r="M96" s="24" t="s">
        <v>186</v>
      </c>
      <c r="N96" s="24" t="s">
        <v>186</v>
      </c>
      <c r="O96" s="24" t="s">
        <v>186</v>
      </c>
      <c r="P96" s="24" t="s">
        <v>186</v>
      </c>
      <c r="Q96" s="24" t="s">
        <v>186</v>
      </c>
      <c r="R96" s="243">
        <v>0</v>
      </c>
      <c r="S96" s="23"/>
      <c r="T96" s="261">
        <v>2.5</v>
      </c>
      <c r="U96" s="24"/>
      <c r="V96" s="23">
        <v>2</v>
      </c>
      <c r="W96" s="24"/>
      <c r="X96" s="16">
        <f>INDEX(中日程計画表!$GQ:$GQ,MATCH(リスト!$D96,中日程計画表!$GM:$GM,0))</f>
        <v>0</v>
      </c>
      <c r="Y96">
        <f>SUMIF(ガントチャート!$C:$C,$D96,ガントチャート!$K:$K)</f>
        <v>0</v>
      </c>
    </row>
    <row r="97" spans="1:25" ht="22.15" customHeight="1">
      <c r="A97" s="25" t="s">
        <v>546</v>
      </c>
      <c r="B97" s="21">
        <f t="shared" si="1"/>
        <v>91</v>
      </c>
      <c r="C97" s="259" t="s">
        <v>561</v>
      </c>
      <c r="D97" s="601"/>
      <c r="E97" s="600" t="s">
        <v>652</v>
      </c>
      <c r="F97" s="24" t="s">
        <v>186</v>
      </c>
      <c r="G97" s="24" t="s">
        <v>186</v>
      </c>
      <c r="H97" s="24" t="s">
        <v>186</v>
      </c>
      <c r="I97" s="24" t="s">
        <v>186</v>
      </c>
      <c r="J97" s="24" t="s">
        <v>186</v>
      </c>
      <c r="K97" s="24" t="s">
        <v>186</v>
      </c>
      <c r="L97" s="24" t="s">
        <v>186</v>
      </c>
      <c r="M97" s="24" t="s">
        <v>186</v>
      </c>
      <c r="N97" s="24" t="s">
        <v>186</v>
      </c>
      <c r="O97" s="24" t="s">
        <v>186</v>
      </c>
      <c r="P97" s="24" t="s">
        <v>186</v>
      </c>
      <c r="Q97" s="24" t="s">
        <v>186</v>
      </c>
      <c r="R97" s="243">
        <v>0</v>
      </c>
      <c r="S97" s="23"/>
      <c r="T97" s="261">
        <v>2.5</v>
      </c>
      <c r="U97" s="24"/>
      <c r="V97" s="23">
        <v>2</v>
      </c>
      <c r="W97" s="24"/>
      <c r="X97" s="16">
        <f>INDEX(中日程計画表!$GQ:$GQ,MATCH(リスト!$D97,中日程計画表!$GM:$GM,0))</f>
        <v>0</v>
      </c>
      <c r="Y97">
        <f>SUMIF(ガントチャート!$C:$C,$D97,ガントチャート!$K:$K)</f>
        <v>0</v>
      </c>
    </row>
    <row r="98" spans="1:25" ht="22.15" customHeight="1">
      <c r="A98" s="25" t="s">
        <v>543</v>
      </c>
      <c r="B98" s="21">
        <f t="shared" si="1"/>
        <v>92</v>
      </c>
      <c r="C98" s="259"/>
      <c r="D98" s="601"/>
      <c r="E98" s="600" t="s">
        <v>653</v>
      </c>
      <c r="F98" s="24" t="s">
        <v>186</v>
      </c>
      <c r="G98" s="24" t="s">
        <v>186</v>
      </c>
      <c r="H98" s="24" t="s">
        <v>186</v>
      </c>
      <c r="I98" s="24" t="s">
        <v>186</v>
      </c>
      <c r="J98" s="24" t="s">
        <v>186</v>
      </c>
      <c r="K98" s="24" t="s">
        <v>186</v>
      </c>
      <c r="L98" s="24" t="s">
        <v>186</v>
      </c>
      <c r="M98" s="24" t="s">
        <v>186</v>
      </c>
      <c r="N98" s="24" t="s">
        <v>186</v>
      </c>
      <c r="O98" s="24" t="s">
        <v>186</v>
      </c>
      <c r="P98" s="24" t="s">
        <v>186</v>
      </c>
      <c r="Q98" s="24" t="s">
        <v>186</v>
      </c>
      <c r="R98" s="243">
        <v>0</v>
      </c>
      <c r="S98" s="23"/>
      <c r="T98" s="261">
        <v>3</v>
      </c>
      <c r="U98" s="24"/>
      <c r="V98" s="24">
        <v>1</v>
      </c>
      <c r="W98" s="24"/>
      <c r="X98" s="16">
        <f>INDEX(中日程計画表!$GQ:$GQ,MATCH(リスト!$D98,中日程計画表!$GM:$GM,0))</f>
        <v>0</v>
      </c>
      <c r="Y98">
        <f>SUMIF(ガントチャート!$C:$C,$D98,ガントチャート!$K:$K)</f>
        <v>0</v>
      </c>
    </row>
    <row r="99" spans="1:25" ht="22.15" customHeight="1">
      <c r="A99" s="25"/>
      <c r="B99" s="21">
        <f t="shared" si="1"/>
        <v>93</v>
      </c>
      <c r="C99" s="259"/>
      <c r="D99" s="601"/>
      <c r="E99" s="600" t="s">
        <v>654</v>
      </c>
      <c r="F99" s="24" t="s">
        <v>186</v>
      </c>
      <c r="G99" s="24" t="s">
        <v>186</v>
      </c>
      <c r="H99" s="24" t="s">
        <v>186</v>
      </c>
      <c r="I99" s="24" t="s">
        <v>186</v>
      </c>
      <c r="J99" s="24" t="s">
        <v>186</v>
      </c>
      <c r="K99" s="24" t="s">
        <v>186</v>
      </c>
      <c r="L99" s="24" t="s">
        <v>186</v>
      </c>
      <c r="M99" s="24" t="s">
        <v>186</v>
      </c>
      <c r="N99" s="24" t="s">
        <v>186</v>
      </c>
      <c r="O99" s="24" t="s">
        <v>186</v>
      </c>
      <c r="P99" s="24" t="s">
        <v>186</v>
      </c>
      <c r="Q99" s="24" t="s">
        <v>186</v>
      </c>
      <c r="R99" s="243">
        <v>0</v>
      </c>
      <c r="S99" s="23"/>
      <c r="T99" s="261">
        <v>5.25</v>
      </c>
      <c r="U99" s="24"/>
      <c r="V99" s="24">
        <v>1</v>
      </c>
      <c r="W99" s="24"/>
      <c r="X99" s="16">
        <f>INDEX(中日程計画表!$GQ:$GQ,MATCH(リスト!$D99,中日程計画表!$GM:$GM,0))</f>
        <v>0</v>
      </c>
      <c r="Y99">
        <f>SUMIF(ガントチャート!$C:$C,$D99,ガントチャート!$K:$K)</f>
        <v>0</v>
      </c>
    </row>
    <row r="100" spans="1:25" ht="22.15" customHeight="1">
      <c r="A100" s="25"/>
      <c r="B100" s="21">
        <f t="shared" si="1"/>
        <v>94</v>
      </c>
      <c r="C100" s="259"/>
      <c r="D100" s="601"/>
      <c r="E100" s="600" t="s">
        <v>655</v>
      </c>
      <c r="F100" s="24" t="s">
        <v>186</v>
      </c>
      <c r="G100" s="24" t="s">
        <v>186</v>
      </c>
      <c r="H100" s="24" t="s">
        <v>186</v>
      </c>
      <c r="I100" s="24" t="s">
        <v>186</v>
      </c>
      <c r="J100" s="24" t="s">
        <v>186</v>
      </c>
      <c r="K100" s="24" t="s">
        <v>186</v>
      </c>
      <c r="L100" s="24" t="s">
        <v>186</v>
      </c>
      <c r="M100" s="24" t="s">
        <v>186</v>
      </c>
      <c r="N100" s="24" t="s">
        <v>186</v>
      </c>
      <c r="O100" s="24" t="s">
        <v>186</v>
      </c>
      <c r="P100" s="24" t="s">
        <v>186</v>
      </c>
      <c r="Q100" s="24" t="s">
        <v>186</v>
      </c>
      <c r="R100" s="243">
        <v>0</v>
      </c>
      <c r="S100" s="23"/>
      <c r="T100" s="261">
        <v>4</v>
      </c>
      <c r="U100" s="24"/>
      <c r="V100" s="24">
        <v>1</v>
      </c>
      <c r="W100" s="24"/>
      <c r="X100" s="16">
        <f>INDEX(中日程計画表!$GQ:$GQ,MATCH(リスト!$D100,中日程計画表!$GM:$GM,0))</f>
        <v>0</v>
      </c>
      <c r="Y100">
        <f>SUMIF(ガントチャート!$C:$C,$D100,ガントチャート!$K:$K)</f>
        <v>0</v>
      </c>
    </row>
    <row r="101" spans="1:25" ht="22.15" customHeight="1">
      <c r="A101" s="25" t="s">
        <v>663</v>
      </c>
      <c r="B101" s="21">
        <f t="shared" si="1"/>
        <v>95</v>
      </c>
      <c r="C101" s="259"/>
      <c r="D101" s="601"/>
      <c r="E101" s="600" t="s">
        <v>656</v>
      </c>
      <c r="F101" s="24" t="s">
        <v>186</v>
      </c>
      <c r="G101" s="24" t="s">
        <v>186</v>
      </c>
      <c r="H101" s="24" t="s">
        <v>186</v>
      </c>
      <c r="I101" s="24" t="s">
        <v>186</v>
      </c>
      <c r="J101" s="24" t="s">
        <v>186</v>
      </c>
      <c r="K101" s="24" t="s">
        <v>186</v>
      </c>
      <c r="L101" s="24" t="s">
        <v>186</v>
      </c>
      <c r="M101" s="24" t="s">
        <v>186</v>
      </c>
      <c r="N101" s="24" t="s">
        <v>186</v>
      </c>
      <c r="O101" s="24" t="s">
        <v>186</v>
      </c>
      <c r="P101" s="24" t="s">
        <v>186</v>
      </c>
      <c r="Q101" s="24" t="s">
        <v>186</v>
      </c>
      <c r="R101" s="243">
        <v>0</v>
      </c>
      <c r="S101" s="23"/>
      <c r="T101" s="261">
        <v>3.75</v>
      </c>
      <c r="U101" s="24"/>
      <c r="V101" s="24">
        <v>1</v>
      </c>
      <c r="W101" s="24"/>
      <c r="X101" s="16">
        <f>INDEX(中日程計画表!$GQ:$GQ,MATCH(リスト!$D101,中日程計画表!$GM:$GM,0))</f>
        <v>0</v>
      </c>
      <c r="Y101">
        <f>SUMIF(ガントチャート!$C:$C,$D101,ガントチャート!$K:$K)</f>
        <v>0</v>
      </c>
    </row>
    <row r="102" spans="1:25" ht="22.15" customHeight="1">
      <c r="A102" s="25"/>
      <c r="B102" s="21">
        <f t="shared" si="1"/>
        <v>96</v>
      </c>
      <c r="C102" s="259"/>
      <c r="D102" s="601"/>
      <c r="E102" s="600" t="s">
        <v>657</v>
      </c>
      <c r="F102" s="24" t="s">
        <v>186</v>
      </c>
      <c r="G102" s="24" t="s">
        <v>186</v>
      </c>
      <c r="H102" s="24" t="s">
        <v>186</v>
      </c>
      <c r="I102" s="24" t="s">
        <v>186</v>
      </c>
      <c r="J102" s="24" t="s">
        <v>186</v>
      </c>
      <c r="K102" s="24" t="s">
        <v>186</v>
      </c>
      <c r="L102" s="24" t="s">
        <v>186</v>
      </c>
      <c r="M102" s="24" t="s">
        <v>186</v>
      </c>
      <c r="N102" s="24" t="s">
        <v>186</v>
      </c>
      <c r="O102" s="24" t="s">
        <v>186</v>
      </c>
      <c r="P102" s="24" t="s">
        <v>186</v>
      </c>
      <c r="Q102" s="24" t="s">
        <v>186</v>
      </c>
      <c r="R102" s="243">
        <v>0</v>
      </c>
      <c r="S102" s="23"/>
      <c r="T102" s="261">
        <v>2</v>
      </c>
      <c r="U102" s="24"/>
      <c r="V102" s="24">
        <v>1</v>
      </c>
      <c r="W102" s="24"/>
      <c r="X102" s="16">
        <f>INDEX(中日程計画表!$GQ:$GQ,MATCH(リスト!$D102,中日程計画表!$GM:$GM,0))</f>
        <v>0</v>
      </c>
      <c r="Y102">
        <f>SUMIF(ガントチャート!$C:$C,$D102,ガントチャート!$K:$K)</f>
        <v>0</v>
      </c>
    </row>
    <row r="103" spans="1:25" ht="22.15" customHeight="1">
      <c r="A103" s="25"/>
      <c r="B103" s="21">
        <f t="shared" si="1"/>
        <v>97</v>
      </c>
      <c r="C103" s="259"/>
      <c r="D103" s="601"/>
      <c r="E103" s="600" t="s">
        <v>658</v>
      </c>
      <c r="F103" s="24" t="s">
        <v>186</v>
      </c>
      <c r="G103" s="24" t="s">
        <v>186</v>
      </c>
      <c r="H103" s="24" t="s">
        <v>186</v>
      </c>
      <c r="I103" s="24" t="s">
        <v>186</v>
      </c>
      <c r="J103" s="24" t="s">
        <v>186</v>
      </c>
      <c r="K103" s="24" t="s">
        <v>186</v>
      </c>
      <c r="L103" s="24" t="s">
        <v>186</v>
      </c>
      <c r="M103" s="24" t="s">
        <v>186</v>
      </c>
      <c r="N103" s="24" t="s">
        <v>186</v>
      </c>
      <c r="O103" s="24" t="s">
        <v>186</v>
      </c>
      <c r="P103" s="24" t="s">
        <v>186</v>
      </c>
      <c r="Q103" s="24" t="s">
        <v>186</v>
      </c>
      <c r="R103" s="243">
        <v>0</v>
      </c>
      <c r="S103" s="23"/>
      <c r="T103" s="261">
        <v>3</v>
      </c>
      <c r="U103" s="24"/>
      <c r="V103" s="24">
        <v>1</v>
      </c>
      <c r="W103" s="24"/>
      <c r="X103" s="16">
        <f>INDEX(中日程計画表!$GQ:$GQ,MATCH(リスト!$D103,中日程計画表!$GM:$GM,0))</f>
        <v>0</v>
      </c>
      <c r="Y103">
        <f>SUMIF(ガントチャート!$C:$C,$D103,ガントチャート!$K:$K)</f>
        <v>0</v>
      </c>
    </row>
    <row r="104" spans="1:25" ht="22.15" customHeight="1">
      <c r="A104" s="25"/>
      <c r="B104" s="21">
        <f t="shared" si="1"/>
        <v>98</v>
      </c>
      <c r="C104" s="259"/>
      <c r="D104" s="601"/>
      <c r="E104" s="600" t="s">
        <v>659</v>
      </c>
      <c r="F104" s="24" t="s">
        <v>186</v>
      </c>
      <c r="G104" s="24" t="s">
        <v>186</v>
      </c>
      <c r="H104" s="24" t="s">
        <v>186</v>
      </c>
      <c r="I104" s="24" t="s">
        <v>186</v>
      </c>
      <c r="J104" s="24" t="s">
        <v>186</v>
      </c>
      <c r="K104" s="24" t="s">
        <v>186</v>
      </c>
      <c r="L104" s="24" t="s">
        <v>186</v>
      </c>
      <c r="M104" s="24" t="s">
        <v>186</v>
      </c>
      <c r="N104" s="24" t="s">
        <v>186</v>
      </c>
      <c r="O104" s="24" t="s">
        <v>186</v>
      </c>
      <c r="P104" s="24" t="s">
        <v>186</v>
      </c>
      <c r="Q104" s="24" t="s">
        <v>186</v>
      </c>
      <c r="R104" s="243">
        <v>0</v>
      </c>
      <c r="S104" s="23"/>
      <c r="T104" s="261">
        <v>5</v>
      </c>
      <c r="U104" s="24"/>
      <c r="V104" s="24">
        <v>1</v>
      </c>
      <c r="W104" s="24"/>
      <c r="X104" s="16">
        <f>INDEX(中日程計画表!$GQ:$GQ,MATCH(リスト!$D104,中日程計画表!$GM:$GM,0))</f>
        <v>0</v>
      </c>
      <c r="Y104">
        <f>SUMIF(ガントチャート!$C:$C,$D104,ガントチャート!$K:$K)</f>
        <v>0</v>
      </c>
    </row>
    <row r="105" spans="1:25" ht="22.15" customHeight="1">
      <c r="A105" s="25"/>
      <c r="B105" s="21">
        <f t="shared" si="1"/>
        <v>99</v>
      </c>
      <c r="C105" s="259"/>
      <c r="D105" s="601"/>
      <c r="E105" s="600" t="s">
        <v>660</v>
      </c>
      <c r="F105" s="24" t="s">
        <v>186</v>
      </c>
      <c r="G105" s="24" t="s">
        <v>186</v>
      </c>
      <c r="H105" s="24" t="s">
        <v>186</v>
      </c>
      <c r="I105" s="24" t="s">
        <v>186</v>
      </c>
      <c r="J105" s="24" t="s">
        <v>186</v>
      </c>
      <c r="K105" s="24" t="s">
        <v>186</v>
      </c>
      <c r="L105" s="24" t="s">
        <v>186</v>
      </c>
      <c r="M105" s="24" t="s">
        <v>186</v>
      </c>
      <c r="N105" s="24" t="s">
        <v>186</v>
      </c>
      <c r="O105" s="24" t="s">
        <v>186</v>
      </c>
      <c r="P105" s="24" t="s">
        <v>186</v>
      </c>
      <c r="Q105" s="24" t="s">
        <v>186</v>
      </c>
      <c r="R105" s="243">
        <v>0</v>
      </c>
      <c r="S105" s="23"/>
      <c r="T105" s="261">
        <v>2</v>
      </c>
      <c r="U105" s="24"/>
      <c r="V105" s="24">
        <v>1</v>
      </c>
      <c r="W105" s="24"/>
      <c r="X105" s="16">
        <f>INDEX(中日程計画表!$GQ:$GQ,MATCH(リスト!$D105,中日程計画表!$GM:$GM,0))</f>
        <v>0</v>
      </c>
      <c r="Y105">
        <f>SUMIF(ガントチャート!$C:$C,$D105,ガントチャート!$K:$K)</f>
        <v>0</v>
      </c>
    </row>
    <row r="106" spans="1:25" ht="22.15" customHeight="1">
      <c r="A106" s="25"/>
      <c r="B106" s="21">
        <f t="shared" si="1"/>
        <v>100</v>
      </c>
      <c r="C106" s="259"/>
      <c r="D106" s="22"/>
      <c r="E106" s="262"/>
      <c r="F106" s="24" t="s">
        <v>186</v>
      </c>
      <c r="G106" s="24" t="s">
        <v>186</v>
      </c>
      <c r="H106" s="24" t="s">
        <v>186</v>
      </c>
      <c r="I106" s="24" t="s">
        <v>186</v>
      </c>
      <c r="J106" s="24" t="s">
        <v>186</v>
      </c>
      <c r="K106" s="24" t="s">
        <v>186</v>
      </c>
      <c r="L106" s="24" t="s">
        <v>186</v>
      </c>
      <c r="M106" s="24" t="s">
        <v>186</v>
      </c>
      <c r="N106" s="24" t="s">
        <v>186</v>
      </c>
      <c r="O106" s="24" t="s">
        <v>186</v>
      </c>
      <c r="P106" s="24" t="s">
        <v>186</v>
      </c>
      <c r="Q106" s="24" t="s">
        <v>186</v>
      </c>
      <c r="R106" s="243">
        <v>0</v>
      </c>
      <c r="S106" s="23"/>
      <c r="T106" s="261">
        <v>5.5000000000000009</v>
      </c>
      <c r="U106" s="24"/>
      <c r="V106" s="24">
        <v>1</v>
      </c>
      <c r="W106" s="24"/>
      <c r="X106" s="16">
        <f>INDEX(中日程計画表!$GQ:$GQ,MATCH(リスト!$D106,中日程計画表!$GM:$GM,0))</f>
        <v>0</v>
      </c>
      <c r="Y106">
        <f>SUMIF(ガントチャート!$C:$C,$D106,ガントチャート!$K:$K)</f>
        <v>0</v>
      </c>
    </row>
    <row r="107" spans="1:25" ht="22.15" customHeight="1">
      <c r="A107" s="25" t="str">
        <f t="shared" ref="A64:A187" si="2">IF(MID(D107,4,1)="W","画面",IF(MID(D107,4,1)="B","バッチ",""))</f>
        <v/>
      </c>
      <c r="B107" s="21">
        <f t="shared" si="1"/>
        <v>101</v>
      </c>
      <c r="C107" s="259" t="str">
        <f t="shared" ref="C60:C187" si="3">MID(D107,3,1)</f>
        <v/>
      </c>
      <c r="D107" s="22"/>
      <c r="E107" s="262"/>
      <c r="F107" s="24" t="s">
        <v>186</v>
      </c>
      <c r="G107" s="24" t="s">
        <v>186</v>
      </c>
      <c r="H107" s="24" t="s">
        <v>186</v>
      </c>
      <c r="I107" s="24" t="s">
        <v>186</v>
      </c>
      <c r="J107" s="24" t="s">
        <v>186</v>
      </c>
      <c r="K107" s="24" t="s">
        <v>186</v>
      </c>
      <c r="L107" s="24" t="s">
        <v>186</v>
      </c>
      <c r="M107" s="24" t="s">
        <v>186</v>
      </c>
      <c r="N107" s="24" t="s">
        <v>186</v>
      </c>
      <c r="O107" s="24" t="s">
        <v>186</v>
      </c>
      <c r="P107" s="24" t="s">
        <v>186</v>
      </c>
      <c r="Q107" s="24" t="s">
        <v>186</v>
      </c>
      <c r="R107" s="243">
        <v>0</v>
      </c>
      <c r="S107" s="23"/>
      <c r="T107" s="261">
        <v>0</v>
      </c>
      <c r="U107" s="24"/>
      <c r="V107" s="24"/>
      <c r="W107" s="24"/>
      <c r="X107" s="16">
        <f>INDEX(中日程計画表!$GQ:$GQ,MATCH(リスト!$D107,中日程計画表!$GM:$GM,0))</f>
        <v>0</v>
      </c>
      <c r="Y107">
        <f>SUMIF(ガントチャート!$C:$C,$D107,ガントチャート!$K:$K)</f>
        <v>0</v>
      </c>
    </row>
    <row r="108" spans="1:25" ht="22.15" customHeight="1">
      <c r="A108" s="25" t="str">
        <f t="shared" si="2"/>
        <v/>
      </c>
      <c r="B108" s="21">
        <f t="shared" si="1"/>
        <v>102</v>
      </c>
      <c r="C108" s="259" t="str">
        <f t="shared" si="3"/>
        <v/>
      </c>
      <c r="D108" s="22"/>
      <c r="E108" s="262"/>
      <c r="F108" s="24" t="s">
        <v>186</v>
      </c>
      <c r="G108" s="24" t="s">
        <v>186</v>
      </c>
      <c r="H108" s="24" t="s">
        <v>186</v>
      </c>
      <c r="I108" s="24" t="s">
        <v>186</v>
      </c>
      <c r="J108" s="24" t="s">
        <v>186</v>
      </c>
      <c r="K108" s="24" t="s">
        <v>186</v>
      </c>
      <c r="L108" s="24" t="s">
        <v>186</v>
      </c>
      <c r="M108" s="24" t="s">
        <v>186</v>
      </c>
      <c r="N108" s="24" t="s">
        <v>186</v>
      </c>
      <c r="O108" s="24" t="s">
        <v>186</v>
      </c>
      <c r="P108" s="24" t="s">
        <v>186</v>
      </c>
      <c r="Q108" s="24" t="s">
        <v>186</v>
      </c>
      <c r="R108" s="243">
        <v>0</v>
      </c>
      <c r="S108" s="23"/>
      <c r="T108" s="261">
        <v>0</v>
      </c>
      <c r="U108" s="24"/>
      <c r="V108" s="24"/>
      <c r="W108" s="24"/>
      <c r="X108" s="16">
        <f>INDEX(中日程計画表!$GQ:$GQ,MATCH(リスト!$D108,中日程計画表!$GM:$GM,0))</f>
        <v>0</v>
      </c>
      <c r="Y108">
        <f>SUMIF(ガントチャート!$C:$C,$D108,ガントチャート!$K:$K)</f>
        <v>0</v>
      </c>
    </row>
    <row r="109" spans="1:25" ht="22.15" customHeight="1">
      <c r="A109" s="25" t="str">
        <f t="shared" si="2"/>
        <v/>
      </c>
      <c r="B109" s="21">
        <f t="shared" si="1"/>
        <v>103</v>
      </c>
      <c r="C109" s="259" t="str">
        <f t="shared" si="3"/>
        <v/>
      </c>
      <c r="D109" s="22"/>
      <c r="E109" s="262"/>
      <c r="F109" s="24" t="s">
        <v>186</v>
      </c>
      <c r="G109" s="24" t="s">
        <v>186</v>
      </c>
      <c r="H109" s="24" t="s">
        <v>186</v>
      </c>
      <c r="I109" s="24" t="s">
        <v>186</v>
      </c>
      <c r="J109" s="24" t="s">
        <v>186</v>
      </c>
      <c r="K109" s="24" t="s">
        <v>186</v>
      </c>
      <c r="L109" s="24" t="s">
        <v>186</v>
      </c>
      <c r="M109" s="24" t="s">
        <v>186</v>
      </c>
      <c r="N109" s="24" t="s">
        <v>186</v>
      </c>
      <c r="O109" s="24" t="s">
        <v>186</v>
      </c>
      <c r="P109" s="24" t="s">
        <v>186</v>
      </c>
      <c r="Q109" s="24" t="s">
        <v>186</v>
      </c>
      <c r="R109" s="243">
        <v>0</v>
      </c>
      <c r="S109" s="23"/>
      <c r="T109" s="261">
        <v>0</v>
      </c>
      <c r="U109" s="24"/>
      <c r="V109" s="24"/>
      <c r="W109" s="24"/>
      <c r="X109" s="16">
        <f>INDEX(中日程計画表!$GQ:$GQ,MATCH(リスト!$D109,中日程計画表!$GM:$GM,0))</f>
        <v>0</v>
      </c>
      <c r="Y109">
        <f>SUMIF(ガントチャート!$C:$C,$D109,ガントチャート!$K:$K)</f>
        <v>0</v>
      </c>
    </row>
    <row r="110" spans="1:25" ht="22.15" customHeight="1">
      <c r="A110" s="25" t="str">
        <f t="shared" si="2"/>
        <v/>
      </c>
      <c r="B110" s="21">
        <f t="shared" si="1"/>
        <v>104</v>
      </c>
      <c r="C110" s="259" t="str">
        <f t="shared" si="3"/>
        <v/>
      </c>
      <c r="D110" s="22"/>
      <c r="E110" s="262"/>
      <c r="F110" s="24" t="s">
        <v>186</v>
      </c>
      <c r="G110" s="24" t="s">
        <v>186</v>
      </c>
      <c r="H110" s="24" t="s">
        <v>186</v>
      </c>
      <c r="I110" s="24" t="s">
        <v>186</v>
      </c>
      <c r="J110" s="24" t="s">
        <v>186</v>
      </c>
      <c r="K110" s="24" t="s">
        <v>186</v>
      </c>
      <c r="L110" s="24" t="s">
        <v>186</v>
      </c>
      <c r="M110" s="24" t="s">
        <v>186</v>
      </c>
      <c r="N110" s="24" t="s">
        <v>186</v>
      </c>
      <c r="O110" s="24" t="s">
        <v>186</v>
      </c>
      <c r="P110" s="24" t="s">
        <v>186</v>
      </c>
      <c r="Q110" s="24" t="s">
        <v>186</v>
      </c>
      <c r="R110" s="243">
        <v>0</v>
      </c>
      <c r="S110" s="23"/>
      <c r="T110" s="261">
        <v>0</v>
      </c>
      <c r="U110" s="24"/>
      <c r="V110" s="24"/>
      <c r="W110" s="24"/>
      <c r="X110" s="16">
        <f>INDEX(中日程計画表!$GQ:$GQ,MATCH(リスト!$D110,中日程計画表!$GM:$GM,0))</f>
        <v>0</v>
      </c>
      <c r="Y110">
        <f>SUMIF(ガントチャート!$C:$C,$D110,ガントチャート!$K:$K)</f>
        <v>0</v>
      </c>
    </row>
    <row r="111" spans="1:25" ht="22.15" customHeight="1">
      <c r="A111" s="25" t="str">
        <f t="shared" si="2"/>
        <v/>
      </c>
      <c r="B111" s="21">
        <f t="shared" si="1"/>
        <v>105</v>
      </c>
      <c r="C111" s="259" t="str">
        <f t="shared" si="3"/>
        <v/>
      </c>
      <c r="D111" s="22"/>
      <c r="E111" s="262"/>
      <c r="F111" s="24" t="s">
        <v>186</v>
      </c>
      <c r="G111" s="24" t="s">
        <v>186</v>
      </c>
      <c r="H111" s="24" t="s">
        <v>186</v>
      </c>
      <c r="I111" s="24" t="s">
        <v>186</v>
      </c>
      <c r="J111" s="24" t="s">
        <v>186</v>
      </c>
      <c r="K111" s="24" t="s">
        <v>186</v>
      </c>
      <c r="L111" s="24" t="s">
        <v>186</v>
      </c>
      <c r="M111" s="24" t="s">
        <v>186</v>
      </c>
      <c r="N111" s="24" t="s">
        <v>186</v>
      </c>
      <c r="O111" s="24" t="s">
        <v>186</v>
      </c>
      <c r="P111" s="24" t="s">
        <v>186</v>
      </c>
      <c r="Q111" s="24" t="s">
        <v>186</v>
      </c>
      <c r="R111" s="243">
        <v>0</v>
      </c>
      <c r="S111" s="23"/>
      <c r="T111" s="261">
        <v>0</v>
      </c>
      <c r="U111" s="24"/>
      <c r="V111" s="24"/>
      <c r="W111" s="24"/>
      <c r="X111" s="16">
        <f>INDEX(中日程計画表!$GQ:$GQ,MATCH(リスト!$D111,中日程計画表!$GM:$GM,0))</f>
        <v>0</v>
      </c>
      <c r="Y111">
        <f>SUMIF(ガントチャート!$C:$C,$D111,ガントチャート!$K:$K)</f>
        <v>0</v>
      </c>
    </row>
    <row r="112" spans="1:25" ht="22.15" customHeight="1">
      <c r="A112" s="25" t="str">
        <f t="shared" si="2"/>
        <v/>
      </c>
      <c r="B112" s="21">
        <f t="shared" si="1"/>
        <v>106</v>
      </c>
      <c r="C112" s="259" t="str">
        <f t="shared" si="3"/>
        <v/>
      </c>
      <c r="D112" s="22"/>
      <c r="E112" s="262"/>
      <c r="F112" s="24" t="s">
        <v>186</v>
      </c>
      <c r="G112" s="24" t="s">
        <v>186</v>
      </c>
      <c r="H112" s="24" t="s">
        <v>186</v>
      </c>
      <c r="I112" s="24" t="s">
        <v>186</v>
      </c>
      <c r="J112" s="24" t="s">
        <v>186</v>
      </c>
      <c r="K112" s="24" t="s">
        <v>186</v>
      </c>
      <c r="L112" s="24" t="s">
        <v>186</v>
      </c>
      <c r="M112" s="24" t="s">
        <v>186</v>
      </c>
      <c r="N112" s="24" t="s">
        <v>186</v>
      </c>
      <c r="O112" s="24" t="s">
        <v>186</v>
      </c>
      <c r="P112" s="24" t="s">
        <v>186</v>
      </c>
      <c r="Q112" s="24" t="s">
        <v>186</v>
      </c>
      <c r="R112" s="243">
        <v>0</v>
      </c>
      <c r="S112" s="23"/>
      <c r="T112" s="261">
        <v>0</v>
      </c>
      <c r="U112" s="24"/>
      <c r="V112" s="24"/>
      <c r="W112" s="24"/>
      <c r="X112" s="16">
        <f>INDEX(中日程計画表!$GQ:$GQ,MATCH(リスト!$D112,中日程計画表!$GM:$GM,0))</f>
        <v>0</v>
      </c>
      <c r="Y112">
        <f>SUMIF(ガントチャート!$C:$C,$D112,ガントチャート!$K:$K)</f>
        <v>0</v>
      </c>
    </row>
    <row r="113" spans="1:25" ht="22.15" customHeight="1">
      <c r="A113" s="25" t="str">
        <f t="shared" si="2"/>
        <v/>
      </c>
      <c r="B113" s="21">
        <f t="shared" si="1"/>
        <v>107</v>
      </c>
      <c r="C113" s="259" t="str">
        <f t="shared" si="3"/>
        <v/>
      </c>
      <c r="D113" s="22"/>
      <c r="E113" s="262"/>
      <c r="F113" s="24" t="s">
        <v>186</v>
      </c>
      <c r="G113" s="24" t="s">
        <v>186</v>
      </c>
      <c r="H113" s="24" t="s">
        <v>186</v>
      </c>
      <c r="I113" s="24" t="s">
        <v>186</v>
      </c>
      <c r="J113" s="24" t="s">
        <v>186</v>
      </c>
      <c r="K113" s="24" t="s">
        <v>186</v>
      </c>
      <c r="L113" s="24" t="s">
        <v>186</v>
      </c>
      <c r="M113" s="24" t="s">
        <v>186</v>
      </c>
      <c r="N113" s="24" t="s">
        <v>186</v>
      </c>
      <c r="O113" s="24" t="s">
        <v>186</v>
      </c>
      <c r="P113" s="24" t="s">
        <v>186</v>
      </c>
      <c r="Q113" s="24" t="s">
        <v>186</v>
      </c>
      <c r="R113" s="243">
        <v>0</v>
      </c>
      <c r="S113" s="23"/>
      <c r="T113" s="261">
        <v>0</v>
      </c>
      <c r="U113" s="24"/>
      <c r="V113" s="24"/>
      <c r="W113" s="24"/>
      <c r="X113" s="16">
        <f>INDEX(中日程計画表!$GQ:$GQ,MATCH(リスト!$D113,中日程計画表!$GM:$GM,0))</f>
        <v>0</v>
      </c>
      <c r="Y113">
        <f>SUMIF(ガントチャート!$C:$C,$D113,ガントチャート!$K:$K)</f>
        <v>0</v>
      </c>
    </row>
    <row r="114" spans="1:25" ht="22.15" customHeight="1">
      <c r="A114" s="25" t="str">
        <f t="shared" si="2"/>
        <v/>
      </c>
      <c r="B114" s="21">
        <f t="shared" si="1"/>
        <v>108</v>
      </c>
      <c r="C114" s="259" t="str">
        <f t="shared" si="3"/>
        <v/>
      </c>
      <c r="D114" s="22"/>
      <c r="E114" s="262"/>
      <c r="F114" s="24" t="s">
        <v>186</v>
      </c>
      <c r="G114" s="24" t="s">
        <v>186</v>
      </c>
      <c r="H114" s="24" t="s">
        <v>186</v>
      </c>
      <c r="I114" s="24" t="s">
        <v>186</v>
      </c>
      <c r="J114" s="24" t="s">
        <v>186</v>
      </c>
      <c r="K114" s="24" t="s">
        <v>186</v>
      </c>
      <c r="L114" s="24" t="s">
        <v>186</v>
      </c>
      <c r="M114" s="24" t="s">
        <v>186</v>
      </c>
      <c r="N114" s="24" t="s">
        <v>186</v>
      </c>
      <c r="O114" s="24" t="s">
        <v>186</v>
      </c>
      <c r="P114" s="24" t="s">
        <v>186</v>
      </c>
      <c r="Q114" s="24" t="s">
        <v>186</v>
      </c>
      <c r="R114" s="243">
        <v>0</v>
      </c>
      <c r="S114" s="23"/>
      <c r="T114" s="261">
        <v>0</v>
      </c>
      <c r="U114" s="24"/>
      <c r="V114" s="24"/>
      <c r="W114" s="24"/>
      <c r="X114" s="16">
        <f>INDEX(中日程計画表!$GQ:$GQ,MATCH(リスト!$D114,中日程計画表!$GM:$GM,0))</f>
        <v>0</v>
      </c>
      <c r="Y114">
        <f>SUMIF(ガントチャート!$C:$C,$D114,ガントチャート!$K:$K)</f>
        <v>0</v>
      </c>
    </row>
    <row r="115" spans="1:25" ht="22.15" customHeight="1">
      <c r="A115" s="25" t="str">
        <f t="shared" si="2"/>
        <v/>
      </c>
      <c r="B115" s="21">
        <f t="shared" si="1"/>
        <v>109</v>
      </c>
      <c r="C115" s="259" t="str">
        <f t="shared" si="3"/>
        <v/>
      </c>
      <c r="D115" s="22"/>
      <c r="E115" s="262"/>
      <c r="F115" s="24" t="s">
        <v>186</v>
      </c>
      <c r="G115" s="24" t="s">
        <v>186</v>
      </c>
      <c r="H115" s="24" t="s">
        <v>186</v>
      </c>
      <c r="I115" s="24" t="s">
        <v>186</v>
      </c>
      <c r="J115" s="24" t="s">
        <v>186</v>
      </c>
      <c r="K115" s="24" t="s">
        <v>186</v>
      </c>
      <c r="L115" s="24" t="s">
        <v>186</v>
      </c>
      <c r="M115" s="24" t="s">
        <v>186</v>
      </c>
      <c r="N115" s="24" t="s">
        <v>186</v>
      </c>
      <c r="O115" s="24" t="s">
        <v>186</v>
      </c>
      <c r="P115" s="24" t="s">
        <v>186</v>
      </c>
      <c r="Q115" s="24" t="s">
        <v>186</v>
      </c>
      <c r="R115" s="243">
        <v>0</v>
      </c>
      <c r="S115" s="23"/>
      <c r="T115" s="261">
        <v>0</v>
      </c>
      <c r="U115" s="24"/>
      <c r="V115" s="24"/>
      <c r="W115" s="24"/>
      <c r="X115" s="16">
        <f>INDEX(中日程計画表!$GQ:$GQ,MATCH(リスト!$D115,中日程計画表!$GM:$GM,0))</f>
        <v>0</v>
      </c>
      <c r="Y115">
        <f>SUMIF(ガントチャート!$C:$C,$D115,ガントチャート!$K:$K)</f>
        <v>0</v>
      </c>
    </row>
    <row r="116" spans="1:25" ht="22.15" customHeight="1">
      <c r="A116" s="25" t="str">
        <f t="shared" si="2"/>
        <v/>
      </c>
      <c r="B116" s="21">
        <f t="shared" si="1"/>
        <v>110</v>
      </c>
      <c r="C116" s="259" t="str">
        <f t="shared" si="3"/>
        <v/>
      </c>
      <c r="D116" s="22"/>
      <c r="E116" s="262"/>
      <c r="F116" s="24" t="s">
        <v>186</v>
      </c>
      <c r="G116" s="24" t="s">
        <v>186</v>
      </c>
      <c r="H116" s="24" t="s">
        <v>186</v>
      </c>
      <c r="I116" s="24" t="s">
        <v>186</v>
      </c>
      <c r="J116" s="24" t="s">
        <v>186</v>
      </c>
      <c r="K116" s="24" t="s">
        <v>186</v>
      </c>
      <c r="L116" s="24" t="s">
        <v>186</v>
      </c>
      <c r="M116" s="24" t="s">
        <v>186</v>
      </c>
      <c r="N116" s="24" t="s">
        <v>186</v>
      </c>
      <c r="O116" s="24" t="s">
        <v>186</v>
      </c>
      <c r="P116" s="24" t="s">
        <v>186</v>
      </c>
      <c r="Q116" s="24" t="s">
        <v>186</v>
      </c>
      <c r="R116" s="243">
        <v>0</v>
      </c>
      <c r="S116" s="23"/>
      <c r="T116" s="261">
        <v>0</v>
      </c>
      <c r="U116" s="24"/>
      <c r="V116" s="24"/>
      <c r="W116" s="24"/>
      <c r="X116" s="16">
        <f>INDEX(中日程計画表!$GQ:$GQ,MATCH(リスト!$D116,中日程計画表!$GM:$GM,0))</f>
        <v>0</v>
      </c>
      <c r="Y116">
        <f>SUMIF(ガントチャート!$C:$C,$D116,ガントチャート!$K:$K)</f>
        <v>0</v>
      </c>
    </row>
    <row r="117" spans="1:25" ht="22.15" customHeight="1">
      <c r="A117" s="25" t="str">
        <f t="shared" si="2"/>
        <v/>
      </c>
      <c r="B117" s="21">
        <f t="shared" si="1"/>
        <v>111</v>
      </c>
      <c r="C117" s="259" t="str">
        <f t="shared" si="3"/>
        <v/>
      </c>
      <c r="D117" s="22"/>
      <c r="E117" s="262"/>
      <c r="F117" s="24" t="s">
        <v>186</v>
      </c>
      <c r="G117" s="24" t="s">
        <v>186</v>
      </c>
      <c r="H117" s="24" t="s">
        <v>186</v>
      </c>
      <c r="I117" s="24" t="s">
        <v>186</v>
      </c>
      <c r="J117" s="24" t="s">
        <v>186</v>
      </c>
      <c r="K117" s="24" t="s">
        <v>186</v>
      </c>
      <c r="L117" s="24" t="s">
        <v>186</v>
      </c>
      <c r="M117" s="24" t="s">
        <v>186</v>
      </c>
      <c r="N117" s="24" t="s">
        <v>186</v>
      </c>
      <c r="O117" s="24" t="s">
        <v>186</v>
      </c>
      <c r="P117" s="24" t="s">
        <v>186</v>
      </c>
      <c r="Q117" s="24" t="s">
        <v>186</v>
      </c>
      <c r="R117" s="243">
        <v>0</v>
      </c>
      <c r="S117" s="23"/>
      <c r="T117" s="261">
        <v>0</v>
      </c>
      <c r="U117" s="24"/>
      <c r="V117" s="24"/>
      <c r="W117" s="24"/>
      <c r="X117" s="16">
        <f>INDEX(中日程計画表!$GQ:$GQ,MATCH(リスト!$D117,中日程計画表!$GM:$GM,0))</f>
        <v>0</v>
      </c>
      <c r="Y117">
        <f>SUMIF(ガントチャート!$C:$C,$D117,ガントチャート!$K:$K)</f>
        <v>0</v>
      </c>
    </row>
    <row r="118" spans="1:25" ht="22.15" customHeight="1">
      <c r="A118" s="25" t="str">
        <f t="shared" si="2"/>
        <v/>
      </c>
      <c r="B118" s="21">
        <f t="shared" si="1"/>
        <v>112</v>
      </c>
      <c r="C118" s="259" t="str">
        <f t="shared" si="3"/>
        <v/>
      </c>
      <c r="D118" s="22"/>
      <c r="E118" s="262"/>
      <c r="F118" s="24" t="s">
        <v>186</v>
      </c>
      <c r="G118" s="24" t="s">
        <v>186</v>
      </c>
      <c r="H118" s="24" t="s">
        <v>186</v>
      </c>
      <c r="I118" s="24" t="s">
        <v>186</v>
      </c>
      <c r="J118" s="24" t="s">
        <v>186</v>
      </c>
      <c r="K118" s="24" t="s">
        <v>186</v>
      </c>
      <c r="L118" s="24" t="s">
        <v>186</v>
      </c>
      <c r="M118" s="24" t="s">
        <v>186</v>
      </c>
      <c r="N118" s="24" t="s">
        <v>186</v>
      </c>
      <c r="O118" s="24" t="s">
        <v>186</v>
      </c>
      <c r="P118" s="24" t="s">
        <v>186</v>
      </c>
      <c r="Q118" s="24" t="s">
        <v>186</v>
      </c>
      <c r="R118" s="243">
        <v>0</v>
      </c>
      <c r="S118" s="23"/>
      <c r="T118" s="261">
        <v>0</v>
      </c>
      <c r="U118" s="24"/>
      <c r="V118" s="24"/>
      <c r="W118" s="24"/>
      <c r="X118" s="16">
        <f>INDEX(中日程計画表!$GQ:$GQ,MATCH(リスト!$D118,中日程計画表!$GM:$GM,0))</f>
        <v>0</v>
      </c>
      <c r="Y118">
        <f>SUMIF(ガントチャート!$C:$C,$D118,ガントチャート!$K:$K)</f>
        <v>0</v>
      </c>
    </row>
    <row r="119" spans="1:25" ht="22.15" customHeight="1">
      <c r="A119" s="25" t="str">
        <f t="shared" si="2"/>
        <v/>
      </c>
      <c r="B119" s="21">
        <f t="shared" si="1"/>
        <v>113</v>
      </c>
      <c r="C119" s="259" t="str">
        <f t="shared" si="3"/>
        <v/>
      </c>
      <c r="D119" s="22"/>
      <c r="E119" s="262"/>
      <c r="F119" s="24" t="s">
        <v>186</v>
      </c>
      <c r="G119" s="24" t="s">
        <v>186</v>
      </c>
      <c r="H119" s="24" t="s">
        <v>186</v>
      </c>
      <c r="I119" s="24" t="s">
        <v>186</v>
      </c>
      <c r="J119" s="24" t="s">
        <v>186</v>
      </c>
      <c r="K119" s="24" t="s">
        <v>186</v>
      </c>
      <c r="L119" s="24" t="s">
        <v>186</v>
      </c>
      <c r="M119" s="24" t="s">
        <v>186</v>
      </c>
      <c r="N119" s="24" t="s">
        <v>186</v>
      </c>
      <c r="O119" s="24" t="s">
        <v>186</v>
      </c>
      <c r="P119" s="24" t="s">
        <v>186</v>
      </c>
      <c r="Q119" s="24" t="s">
        <v>186</v>
      </c>
      <c r="R119" s="243">
        <v>0</v>
      </c>
      <c r="S119" s="23"/>
      <c r="T119" s="261">
        <v>0</v>
      </c>
      <c r="U119" s="24"/>
      <c r="V119" s="24"/>
      <c r="W119" s="24"/>
      <c r="X119" s="16">
        <f>INDEX(中日程計画表!$GQ:$GQ,MATCH(リスト!$D119,中日程計画表!$GM:$GM,0))</f>
        <v>0</v>
      </c>
      <c r="Y119">
        <f>SUMIF(ガントチャート!$C:$C,$D119,ガントチャート!$K:$K)</f>
        <v>0</v>
      </c>
    </row>
    <row r="120" spans="1:25" ht="22.15" customHeight="1">
      <c r="A120" s="25" t="str">
        <f t="shared" si="2"/>
        <v/>
      </c>
      <c r="B120" s="21">
        <f t="shared" si="1"/>
        <v>114</v>
      </c>
      <c r="C120" s="259" t="str">
        <f t="shared" si="3"/>
        <v/>
      </c>
      <c r="D120" s="22"/>
      <c r="E120" s="262"/>
      <c r="F120" s="24" t="s">
        <v>186</v>
      </c>
      <c r="G120" s="24" t="s">
        <v>186</v>
      </c>
      <c r="H120" s="24" t="s">
        <v>186</v>
      </c>
      <c r="I120" s="24" t="s">
        <v>186</v>
      </c>
      <c r="J120" s="24" t="s">
        <v>186</v>
      </c>
      <c r="K120" s="24" t="s">
        <v>186</v>
      </c>
      <c r="L120" s="24" t="s">
        <v>186</v>
      </c>
      <c r="M120" s="24" t="s">
        <v>186</v>
      </c>
      <c r="N120" s="24" t="s">
        <v>186</v>
      </c>
      <c r="O120" s="24" t="s">
        <v>186</v>
      </c>
      <c r="P120" s="24" t="s">
        <v>186</v>
      </c>
      <c r="Q120" s="24" t="s">
        <v>186</v>
      </c>
      <c r="R120" s="243">
        <v>0</v>
      </c>
      <c r="S120" s="23"/>
      <c r="T120" s="261">
        <v>0</v>
      </c>
      <c r="U120" s="24"/>
      <c r="V120" s="24"/>
      <c r="W120" s="24"/>
      <c r="X120" s="16">
        <f>INDEX(中日程計画表!$GQ:$GQ,MATCH(リスト!$D120,中日程計画表!$GM:$GM,0))</f>
        <v>0</v>
      </c>
      <c r="Y120">
        <f>SUMIF(ガントチャート!$C:$C,$D120,ガントチャート!$K:$K)</f>
        <v>0</v>
      </c>
    </row>
    <row r="121" spans="1:25" ht="22.15" customHeight="1">
      <c r="A121" s="25" t="str">
        <f t="shared" si="2"/>
        <v/>
      </c>
      <c r="B121" s="21">
        <f t="shared" si="1"/>
        <v>115</v>
      </c>
      <c r="C121" s="259" t="str">
        <f t="shared" si="3"/>
        <v/>
      </c>
      <c r="D121" s="22"/>
      <c r="E121" s="262"/>
      <c r="F121" s="297" t="s">
        <v>186</v>
      </c>
      <c r="G121" s="24" t="s">
        <v>186</v>
      </c>
      <c r="H121" s="24" t="s">
        <v>186</v>
      </c>
      <c r="I121" s="24" t="s">
        <v>186</v>
      </c>
      <c r="J121" s="24" t="s">
        <v>186</v>
      </c>
      <c r="K121" s="24" t="s">
        <v>186</v>
      </c>
      <c r="L121" s="24" t="s">
        <v>186</v>
      </c>
      <c r="M121" s="24" t="s">
        <v>186</v>
      </c>
      <c r="N121" s="24" t="s">
        <v>186</v>
      </c>
      <c r="O121" s="24" t="s">
        <v>186</v>
      </c>
      <c r="P121" s="24" t="s">
        <v>186</v>
      </c>
      <c r="Q121" s="24" t="s">
        <v>186</v>
      </c>
      <c r="R121" s="243">
        <v>0</v>
      </c>
      <c r="S121" s="23"/>
      <c r="T121" s="261">
        <v>0</v>
      </c>
      <c r="U121" s="24"/>
      <c r="V121" s="24"/>
      <c r="W121" s="24"/>
      <c r="X121" s="16">
        <f>INDEX(中日程計画表!$GQ:$GQ,MATCH(リスト!$D121,中日程計画表!$GM:$GM,0))</f>
        <v>0</v>
      </c>
      <c r="Y121">
        <f>SUMIF(ガントチャート!$C:$C,$D121,ガントチャート!$K:$K)</f>
        <v>0</v>
      </c>
    </row>
    <row r="122" spans="1:25" ht="22.15" customHeight="1">
      <c r="A122" s="25" t="str">
        <f t="shared" si="2"/>
        <v/>
      </c>
      <c r="B122" s="21">
        <f t="shared" si="1"/>
        <v>116</v>
      </c>
      <c r="C122" s="259" t="str">
        <f t="shared" si="3"/>
        <v/>
      </c>
      <c r="D122" s="22"/>
      <c r="E122" s="262"/>
      <c r="F122" s="24" t="s">
        <v>186</v>
      </c>
      <c r="G122" s="24" t="s">
        <v>186</v>
      </c>
      <c r="H122" s="24" t="s">
        <v>186</v>
      </c>
      <c r="I122" s="24" t="s">
        <v>186</v>
      </c>
      <c r="J122" s="24" t="s">
        <v>186</v>
      </c>
      <c r="K122" s="24" t="s">
        <v>186</v>
      </c>
      <c r="L122" s="24" t="s">
        <v>186</v>
      </c>
      <c r="M122" s="24" t="s">
        <v>186</v>
      </c>
      <c r="N122" s="24" t="s">
        <v>186</v>
      </c>
      <c r="O122" s="24" t="s">
        <v>186</v>
      </c>
      <c r="P122" s="24" t="s">
        <v>186</v>
      </c>
      <c r="Q122" s="24" t="s">
        <v>186</v>
      </c>
      <c r="R122" s="243">
        <v>0</v>
      </c>
      <c r="S122" s="23"/>
      <c r="T122" s="261">
        <v>0</v>
      </c>
      <c r="U122" s="24"/>
      <c r="V122" s="24"/>
      <c r="W122" s="24"/>
      <c r="X122" s="16">
        <f>INDEX(中日程計画表!$GQ:$GQ,MATCH(リスト!$D122,中日程計画表!$GM:$GM,0))</f>
        <v>0</v>
      </c>
      <c r="Y122">
        <f>SUMIF(ガントチャート!$C:$C,$D122,ガントチャート!$K:$K)</f>
        <v>0</v>
      </c>
    </row>
    <row r="123" spans="1:25" ht="22.15" customHeight="1">
      <c r="A123" s="25" t="str">
        <f t="shared" si="2"/>
        <v/>
      </c>
      <c r="B123" s="21">
        <f t="shared" si="1"/>
        <v>117</v>
      </c>
      <c r="C123" s="259" t="str">
        <f t="shared" si="3"/>
        <v/>
      </c>
      <c r="D123" s="22"/>
      <c r="E123" s="262"/>
      <c r="F123" s="24" t="s">
        <v>186</v>
      </c>
      <c r="G123" s="24" t="s">
        <v>186</v>
      </c>
      <c r="H123" s="24" t="s">
        <v>186</v>
      </c>
      <c r="I123" s="24" t="s">
        <v>186</v>
      </c>
      <c r="J123" s="24" t="s">
        <v>186</v>
      </c>
      <c r="K123" s="24" t="s">
        <v>186</v>
      </c>
      <c r="L123" s="24" t="s">
        <v>186</v>
      </c>
      <c r="M123" s="24" t="s">
        <v>186</v>
      </c>
      <c r="N123" s="24" t="s">
        <v>186</v>
      </c>
      <c r="O123" s="24" t="s">
        <v>186</v>
      </c>
      <c r="P123" s="24" t="s">
        <v>186</v>
      </c>
      <c r="Q123" s="24" t="s">
        <v>186</v>
      </c>
      <c r="R123" s="243">
        <v>0</v>
      </c>
      <c r="S123" s="23"/>
      <c r="T123" s="261">
        <v>0</v>
      </c>
      <c r="U123" s="24"/>
      <c r="V123" s="24"/>
      <c r="W123" s="24"/>
      <c r="X123" s="16">
        <f>INDEX(中日程計画表!$GQ:$GQ,MATCH(リスト!$D123,中日程計画表!$GM:$GM,0))</f>
        <v>0</v>
      </c>
      <c r="Y123">
        <f>SUMIF(ガントチャート!$C:$C,$D123,ガントチャート!$K:$K)</f>
        <v>0</v>
      </c>
    </row>
    <row r="124" spans="1:25" ht="22.15" customHeight="1">
      <c r="A124" s="25" t="str">
        <f t="shared" si="2"/>
        <v/>
      </c>
      <c r="B124" s="21">
        <f t="shared" si="1"/>
        <v>118</v>
      </c>
      <c r="C124" s="259" t="str">
        <f t="shared" si="3"/>
        <v/>
      </c>
      <c r="D124" s="22"/>
      <c r="E124" s="262"/>
      <c r="F124" s="24" t="s">
        <v>186</v>
      </c>
      <c r="G124" s="24" t="s">
        <v>186</v>
      </c>
      <c r="H124" s="24" t="s">
        <v>186</v>
      </c>
      <c r="I124" s="24" t="s">
        <v>186</v>
      </c>
      <c r="J124" s="24" t="s">
        <v>186</v>
      </c>
      <c r="K124" s="24" t="s">
        <v>186</v>
      </c>
      <c r="L124" s="24" t="s">
        <v>186</v>
      </c>
      <c r="M124" s="24" t="s">
        <v>186</v>
      </c>
      <c r="N124" s="24" t="s">
        <v>186</v>
      </c>
      <c r="O124" s="24" t="s">
        <v>186</v>
      </c>
      <c r="P124" s="24" t="s">
        <v>186</v>
      </c>
      <c r="Q124" s="24" t="s">
        <v>186</v>
      </c>
      <c r="R124" s="243">
        <v>0</v>
      </c>
      <c r="S124" s="23"/>
      <c r="T124" s="261">
        <v>0</v>
      </c>
      <c r="U124" s="24"/>
      <c r="V124" s="24"/>
      <c r="W124" s="24"/>
      <c r="X124" s="16">
        <f>INDEX(中日程計画表!$GQ:$GQ,MATCH(リスト!$D124,中日程計画表!$GM:$GM,0))</f>
        <v>0</v>
      </c>
      <c r="Y124">
        <f>SUMIF(ガントチャート!$C:$C,$D124,ガントチャート!$K:$K)</f>
        <v>0</v>
      </c>
    </row>
    <row r="125" spans="1:25" ht="22.15" customHeight="1">
      <c r="A125" s="25" t="str">
        <f t="shared" si="2"/>
        <v/>
      </c>
      <c r="B125" s="21">
        <f t="shared" si="1"/>
        <v>119</v>
      </c>
      <c r="C125" s="259" t="str">
        <f t="shared" si="3"/>
        <v/>
      </c>
      <c r="D125" s="22"/>
      <c r="E125" s="262"/>
      <c r="F125" s="24" t="s">
        <v>186</v>
      </c>
      <c r="G125" s="24" t="s">
        <v>186</v>
      </c>
      <c r="H125" s="24" t="s">
        <v>186</v>
      </c>
      <c r="I125" s="24" t="s">
        <v>186</v>
      </c>
      <c r="J125" s="24" t="s">
        <v>186</v>
      </c>
      <c r="K125" s="24" t="s">
        <v>186</v>
      </c>
      <c r="L125" s="24" t="s">
        <v>186</v>
      </c>
      <c r="M125" s="24" t="s">
        <v>186</v>
      </c>
      <c r="N125" s="24" t="s">
        <v>186</v>
      </c>
      <c r="O125" s="24" t="s">
        <v>186</v>
      </c>
      <c r="P125" s="24" t="s">
        <v>186</v>
      </c>
      <c r="Q125" s="24" t="s">
        <v>186</v>
      </c>
      <c r="R125" s="243">
        <v>0</v>
      </c>
      <c r="S125" s="23"/>
      <c r="T125" s="261">
        <v>0</v>
      </c>
      <c r="U125" s="24"/>
      <c r="V125" s="24"/>
      <c r="W125" s="24"/>
      <c r="X125" s="16">
        <f>INDEX(中日程計画表!$GQ:$GQ,MATCH(リスト!$D125,中日程計画表!$GM:$GM,0))</f>
        <v>0</v>
      </c>
      <c r="Y125">
        <f>SUMIF(ガントチャート!$C:$C,$D125,ガントチャート!$K:$K)</f>
        <v>0</v>
      </c>
    </row>
    <row r="126" spans="1:25" ht="22.15" customHeight="1">
      <c r="A126" s="25" t="str">
        <f t="shared" si="2"/>
        <v/>
      </c>
      <c r="B126" s="21">
        <f t="shared" si="1"/>
        <v>120</v>
      </c>
      <c r="C126" s="259" t="str">
        <f t="shared" si="3"/>
        <v/>
      </c>
      <c r="D126" s="22"/>
      <c r="E126" s="262"/>
      <c r="F126" s="297" t="s">
        <v>186</v>
      </c>
      <c r="G126" s="24" t="s">
        <v>186</v>
      </c>
      <c r="H126" s="24" t="s">
        <v>186</v>
      </c>
      <c r="I126" s="24" t="s">
        <v>186</v>
      </c>
      <c r="J126" s="24" t="s">
        <v>186</v>
      </c>
      <c r="K126" s="24" t="s">
        <v>186</v>
      </c>
      <c r="L126" s="24" t="s">
        <v>186</v>
      </c>
      <c r="M126" s="24" t="s">
        <v>186</v>
      </c>
      <c r="N126" s="24" t="s">
        <v>186</v>
      </c>
      <c r="O126" s="24" t="s">
        <v>186</v>
      </c>
      <c r="P126" s="24" t="s">
        <v>186</v>
      </c>
      <c r="Q126" s="24" t="s">
        <v>186</v>
      </c>
      <c r="R126" s="243">
        <v>0</v>
      </c>
      <c r="S126" s="23"/>
      <c r="T126" s="261">
        <v>0</v>
      </c>
      <c r="U126" s="24"/>
      <c r="V126" s="24"/>
      <c r="W126" s="24"/>
      <c r="X126" s="16">
        <f>INDEX(中日程計画表!$GQ:$GQ,MATCH(リスト!$D126,中日程計画表!$GM:$GM,0))</f>
        <v>0</v>
      </c>
      <c r="Y126">
        <f>SUMIF(ガントチャート!$C:$C,$D126,ガントチャート!$K:$K)</f>
        <v>0</v>
      </c>
    </row>
    <row r="127" spans="1:25" ht="22.15" customHeight="1">
      <c r="A127" s="25" t="str">
        <f t="shared" si="2"/>
        <v/>
      </c>
      <c r="B127" s="21">
        <f t="shared" si="1"/>
        <v>121</v>
      </c>
      <c r="C127" s="259" t="str">
        <f t="shared" si="3"/>
        <v/>
      </c>
      <c r="D127" s="22"/>
      <c r="E127" s="262"/>
      <c r="F127" s="24" t="s">
        <v>186</v>
      </c>
      <c r="G127" s="24" t="s">
        <v>186</v>
      </c>
      <c r="H127" s="24" t="s">
        <v>186</v>
      </c>
      <c r="I127" s="24" t="s">
        <v>186</v>
      </c>
      <c r="J127" s="24" t="s">
        <v>186</v>
      </c>
      <c r="K127" s="24" t="s">
        <v>186</v>
      </c>
      <c r="L127" s="24" t="s">
        <v>186</v>
      </c>
      <c r="M127" s="24" t="s">
        <v>186</v>
      </c>
      <c r="N127" s="24" t="s">
        <v>186</v>
      </c>
      <c r="O127" s="24" t="s">
        <v>186</v>
      </c>
      <c r="P127" s="24" t="s">
        <v>186</v>
      </c>
      <c r="Q127" s="24" t="s">
        <v>186</v>
      </c>
      <c r="R127" s="243">
        <v>0</v>
      </c>
      <c r="S127" s="23"/>
      <c r="T127" s="261">
        <v>0</v>
      </c>
      <c r="U127" s="24"/>
      <c r="V127" s="24"/>
      <c r="W127" s="24"/>
      <c r="X127" s="16">
        <f>INDEX(中日程計画表!$GQ:$GQ,MATCH(リスト!$D127,中日程計画表!$GM:$GM,0))</f>
        <v>0</v>
      </c>
      <c r="Y127">
        <f>SUMIF(ガントチャート!$C:$C,$D127,ガントチャート!$K:$K)</f>
        <v>0</v>
      </c>
    </row>
    <row r="128" spans="1:25" ht="22.15" customHeight="1">
      <c r="A128" s="25" t="str">
        <f t="shared" si="2"/>
        <v/>
      </c>
      <c r="B128" s="21">
        <f t="shared" si="1"/>
        <v>122</v>
      </c>
      <c r="C128" s="259" t="str">
        <f t="shared" si="3"/>
        <v/>
      </c>
      <c r="D128" s="22"/>
      <c r="E128" s="262"/>
      <c r="F128" s="24" t="s">
        <v>186</v>
      </c>
      <c r="G128" s="24" t="s">
        <v>186</v>
      </c>
      <c r="H128" s="24" t="s">
        <v>186</v>
      </c>
      <c r="I128" s="24" t="s">
        <v>186</v>
      </c>
      <c r="J128" s="24" t="s">
        <v>186</v>
      </c>
      <c r="K128" s="24" t="s">
        <v>186</v>
      </c>
      <c r="L128" s="24" t="s">
        <v>186</v>
      </c>
      <c r="M128" s="24" t="s">
        <v>186</v>
      </c>
      <c r="N128" s="24" t="s">
        <v>186</v>
      </c>
      <c r="O128" s="24" t="s">
        <v>186</v>
      </c>
      <c r="P128" s="24" t="s">
        <v>186</v>
      </c>
      <c r="Q128" s="24" t="s">
        <v>186</v>
      </c>
      <c r="R128" s="243">
        <v>0</v>
      </c>
      <c r="S128" s="23"/>
      <c r="T128" s="261">
        <v>0</v>
      </c>
      <c r="U128" s="24"/>
      <c r="V128" s="24"/>
      <c r="W128" s="24"/>
      <c r="X128" s="16">
        <f>INDEX(中日程計画表!$GQ:$GQ,MATCH(リスト!$D128,中日程計画表!$GM:$GM,0))</f>
        <v>0</v>
      </c>
      <c r="Y128">
        <f>SUMIF(ガントチャート!$C:$C,$D128,ガントチャート!$K:$K)</f>
        <v>0</v>
      </c>
    </row>
    <row r="129" spans="1:25" ht="22.15" customHeight="1">
      <c r="A129" s="25" t="str">
        <f t="shared" si="2"/>
        <v/>
      </c>
      <c r="B129" s="21">
        <f t="shared" si="1"/>
        <v>123</v>
      </c>
      <c r="C129" s="259" t="str">
        <f t="shared" si="3"/>
        <v/>
      </c>
      <c r="D129" s="22"/>
      <c r="E129" s="262"/>
      <c r="F129" s="24" t="s">
        <v>186</v>
      </c>
      <c r="G129" s="24" t="s">
        <v>186</v>
      </c>
      <c r="H129" s="24" t="s">
        <v>186</v>
      </c>
      <c r="I129" s="24" t="s">
        <v>186</v>
      </c>
      <c r="J129" s="24" t="s">
        <v>186</v>
      </c>
      <c r="K129" s="24" t="s">
        <v>186</v>
      </c>
      <c r="L129" s="24" t="s">
        <v>186</v>
      </c>
      <c r="M129" s="24" t="s">
        <v>186</v>
      </c>
      <c r="N129" s="24" t="s">
        <v>186</v>
      </c>
      <c r="O129" s="24" t="s">
        <v>186</v>
      </c>
      <c r="P129" s="24" t="s">
        <v>186</v>
      </c>
      <c r="Q129" s="24" t="s">
        <v>186</v>
      </c>
      <c r="R129" s="243">
        <v>0</v>
      </c>
      <c r="S129" s="23"/>
      <c r="T129" s="261">
        <v>0</v>
      </c>
      <c r="U129" s="24"/>
      <c r="V129" s="24"/>
      <c r="W129" s="24"/>
      <c r="X129" s="16">
        <f>INDEX(中日程計画表!$GQ:$GQ,MATCH(リスト!$D129,中日程計画表!$GM:$GM,0))</f>
        <v>0</v>
      </c>
      <c r="Y129">
        <f>SUMIF(ガントチャート!$C:$C,$D129,ガントチャート!$K:$K)</f>
        <v>0</v>
      </c>
    </row>
    <row r="130" spans="1:25" ht="22.15" customHeight="1">
      <c r="A130" s="25" t="str">
        <f t="shared" si="2"/>
        <v/>
      </c>
      <c r="B130" s="21">
        <f t="shared" si="1"/>
        <v>124</v>
      </c>
      <c r="C130" s="259" t="str">
        <f t="shared" si="3"/>
        <v/>
      </c>
      <c r="D130" s="22"/>
      <c r="E130" s="262"/>
      <c r="F130" s="24" t="s">
        <v>186</v>
      </c>
      <c r="G130" s="24" t="s">
        <v>186</v>
      </c>
      <c r="H130" s="24" t="s">
        <v>186</v>
      </c>
      <c r="I130" s="24" t="s">
        <v>186</v>
      </c>
      <c r="J130" s="24" t="s">
        <v>186</v>
      </c>
      <c r="K130" s="24" t="s">
        <v>186</v>
      </c>
      <c r="L130" s="24" t="s">
        <v>186</v>
      </c>
      <c r="M130" s="24" t="s">
        <v>186</v>
      </c>
      <c r="N130" s="24" t="s">
        <v>186</v>
      </c>
      <c r="O130" s="24" t="s">
        <v>186</v>
      </c>
      <c r="P130" s="24" t="s">
        <v>186</v>
      </c>
      <c r="Q130" s="24" t="s">
        <v>186</v>
      </c>
      <c r="R130" s="243">
        <v>0</v>
      </c>
      <c r="S130" s="23"/>
      <c r="T130" s="261">
        <v>0</v>
      </c>
      <c r="U130" s="24"/>
      <c r="V130" s="24"/>
      <c r="W130" s="24"/>
      <c r="X130" s="16">
        <f>INDEX(中日程計画表!$GQ:$GQ,MATCH(リスト!$D130,中日程計画表!$GM:$GM,0))</f>
        <v>0</v>
      </c>
      <c r="Y130">
        <f>SUMIF(ガントチャート!$C:$C,$D130,ガントチャート!$K:$K)</f>
        <v>0</v>
      </c>
    </row>
    <row r="131" spans="1:25" ht="22.15" customHeight="1">
      <c r="A131" s="25" t="str">
        <f t="shared" si="2"/>
        <v/>
      </c>
      <c r="B131" s="21">
        <f t="shared" si="1"/>
        <v>125</v>
      </c>
      <c r="C131" s="259" t="str">
        <f t="shared" si="3"/>
        <v/>
      </c>
      <c r="D131" s="22"/>
      <c r="E131" s="262"/>
      <c r="F131" s="24" t="s">
        <v>186</v>
      </c>
      <c r="G131" s="24" t="s">
        <v>186</v>
      </c>
      <c r="H131" s="24" t="s">
        <v>186</v>
      </c>
      <c r="I131" s="24" t="s">
        <v>186</v>
      </c>
      <c r="J131" s="297" t="s">
        <v>186</v>
      </c>
      <c r="K131" s="24" t="s">
        <v>186</v>
      </c>
      <c r="L131" s="24" t="s">
        <v>186</v>
      </c>
      <c r="M131" s="24" t="s">
        <v>186</v>
      </c>
      <c r="N131" s="24" t="s">
        <v>186</v>
      </c>
      <c r="O131" s="24" t="s">
        <v>186</v>
      </c>
      <c r="P131" s="24" t="s">
        <v>186</v>
      </c>
      <c r="Q131" s="24" t="s">
        <v>186</v>
      </c>
      <c r="R131" s="243">
        <v>0</v>
      </c>
      <c r="S131" s="23"/>
      <c r="T131" s="261">
        <v>0</v>
      </c>
      <c r="U131" s="24"/>
      <c r="V131" s="24"/>
      <c r="W131" s="24"/>
      <c r="X131" s="16">
        <f>INDEX(中日程計画表!$GQ:$GQ,MATCH(リスト!$D131,中日程計画表!$GM:$GM,0))</f>
        <v>0</v>
      </c>
      <c r="Y131">
        <f>SUMIF(ガントチャート!$C:$C,$D131,ガントチャート!$K:$K)</f>
        <v>0</v>
      </c>
    </row>
    <row r="132" spans="1:25" ht="22.15" customHeight="1">
      <c r="A132" s="25" t="str">
        <f t="shared" si="2"/>
        <v/>
      </c>
      <c r="B132" s="21">
        <f t="shared" si="1"/>
        <v>126</v>
      </c>
      <c r="C132" s="259" t="str">
        <f t="shared" si="3"/>
        <v/>
      </c>
      <c r="D132" s="22"/>
      <c r="E132" s="262"/>
      <c r="F132" s="24" t="s">
        <v>186</v>
      </c>
      <c r="G132" s="24" t="s">
        <v>186</v>
      </c>
      <c r="H132" s="24" t="s">
        <v>186</v>
      </c>
      <c r="I132" s="24" t="s">
        <v>186</v>
      </c>
      <c r="J132" s="24" t="s">
        <v>186</v>
      </c>
      <c r="K132" s="24" t="s">
        <v>186</v>
      </c>
      <c r="L132" s="24" t="s">
        <v>186</v>
      </c>
      <c r="M132" s="24" t="s">
        <v>186</v>
      </c>
      <c r="N132" s="24" t="s">
        <v>186</v>
      </c>
      <c r="O132" s="24" t="s">
        <v>186</v>
      </c>
      <c r="P132" s="24" t="s">
        <v>186</v>
      </c>
      <c r="Q132" s="24" t="s">
        <v>186</v>
      </c>
      <c r="R132" s="243">
        <v>0</v>
      </c>
      <c r="S132" s="23"/>
      <c r="T132" s="261">
        <v>0</v>
      </c>
      <c r="U132" s="24"/>
      <c r="V132" s="24"/>
      <c r="W132" s="24"/>
      <c r="X132" s="16">
        <f>INDEX(中日程計画表!$GQ:$GQ,MATCH(リスト!$D132,中日程計画表!$GM:$GM,0))</f>
        <v>0</v>
      </c>
      <c r="Y132">
        <f>SUMIF(ガントチャート!$C:$C,$D132,ガントチャート!$K:$K)</f>
        <v>0</v>
      </c>
    </row>
    <row r="133" spans="1:25" ht="22.15" customHeight="1">
      <c r="A133" s="25" t="str">
        <f t="shared" si="2"/>
        <v/>
      </c>
      <c r="B133" s="21">
        <f t="shared" si="1"/>
        <v>127</v>
      </c>
      <c r="C133" s="259" t="str">
        <f t="shared" si="3"/>
        <v/>
      </c>
      <c r="D133" s="22"/>
      <c r="E133" s="262"/>
      <c r="F133" s="24" t="s">
        <v>186</v>
      </c>
      <c r="G133" s="24" t="s">
        <v>186</v>
      </c>
      <c r="H133" s="24" t="s">
        <v>186</v>
      </c>
      <c r="I133" s="24" t="s">
        <v>186</v>
      </c>
      <c r="J133" s="24" t="s">
        <v>186</v>
      </c>
      <c r="K133" s="24" t="s">
        <v>186</v>
      </c>
      <c r="L133" s="24" t="s">
        <v>186</v>
      </c>
      <c r="M133" s="24" t="s">
        <v>186</v>
      </c>
      <c r="N133" s="24" t="s">
        <v>186</v>
      </c>
      <c r="O133" s="24" t="s">
        <v>186</v>
      </c>
      <c r="P133" s="24" t="s">
        <v>186</v>
      </c>
      <c r="Q133" s="24" t="s">
        <v>186</v>
      </c>
      <c r="R133" s="243">
        <v>0</v>
      </c>
      <c r="S133" s="23"/>
      <c r="T133" s="261">
        <v>0</v>
      </c>
      <c r="U133" s="24"/>
      <c r="V133" s="24"/>
      <c r="W133" s="24"/>
      <c r="X133" s="16">
        <f>INDEX(中日程計画表!$GQ:$GQ,MATCH(リスト!$D133,中日程計画表!$GM:$GM,0))</f>
        <v>0</v>
      </c>
      <c r="Y133">
        <f>SUMIF(ガントチャート!$C:$C,$D133,ガントチャート!$K:$K)</f>
        <v>0</v>
      </c>
    </row>
    <row r="134" spans="1:25" ht="22.15" customHeight="1">
      <c r="A134" s="25" t="str">
        <f t="shared" si="2"/>
        <v/>
      </c>
      <c r="B134" s="21">
        <f t="shared" si="1"/>
        <v>128</v>
      </c>
      <c r="C134" s="259" t="str">
        <f t="shared" si="3"/>
        <v/>
      </c>
      <c r="D134" s="22"/>
      <c r="E134" s="262"/>
      <c r="F134" s="24" t="s">
        <v>186</v>
      </c>
      <c r="G134" s="24" t="s">
        <v>186</v>
      </c>
      <c r="H134" s="24" t="s">
        <v>186</v>
      </c>
      <c r="I134" s="24" t="s">
        <v>186</v>
      </c>
      <c r="J134" s="24" t="s">
        <v>186</v>
      </c>
      <c r="K134" s="24" t="s">
        <v>186</v>
      </c>
      <c r="L134" s="24" t="s">
        <v>186</v>
      </c>
      <c r="M134" s="24" t="s">
        <v>186</v>
      </c>
      <c r="N134" s="24" t="s">
        <v>186</v>
      </c>
      <c r="O134" s="24" t="s">
        <v>186</v>
      </c>
      <c r="P134" s="24" t="s">
        <v>186</v>
      </c>
      <c r="Q134" s="24" t="s">
        <v>186</v>
      </c>
      <c r="R134" s="243">
        <v>0</v>
      </c>
      <c r="S134" s="23"/>
      <c r="T134" s="261">
        <v>0</v>
      </c>
      <c r="U134" s="24"/>
      <c r="V134" s="24"/>
      <c r="W134" s="24"/>
      <c r="X134" s="16">
        <f>INDEX(中日程計画表!$GQ:$GQ,MATCH(リスト!$D134,中日程計画表!$GM:$GM,0))</f>
        <v>0</v>
      </c>
      <c r="Y134">
        <f>SUMIF(ガントチャート!$C:$C,$D134,ガントチャート!$K:$K)</f>
        <v>0</v>
      </c>
    </row>
    <row r="135" spans="1:25" ht="22.15" customHeight="1">
      <c r="A135" s="25" t="str">
        <f t="shared" si="2"/>
        <v/>
      </c>
      <c r="B135" s="21">
        <f t="shared" si="1"/>
        <v>129</v>
      </c>
      <c r="C135" s="259" t="str">
        <f t="shared" si="3"/>
        <v/>
      </c>
      <c r="D135" s="22"/>
      <c r="E135" s="262"/>
      <c r="F135" s="24" t="s">
        <v>186</v>
      </c>
      <c r="G135" s="24" t="s">
        <v>186</v>
      </c>
      <c r="H135" s="24" t="s">
        <v>186</v>
      </c>
      <c r="I135" s="24" t="s">
        <v>186</v>
      </c>
      <c r="J135" s="24" t="s">
        <v>186</v>
      </c>
      <c r="K135" s="24" t="s">
        <v>186</v>
      </c>
      <c r="L135" s="24" t="s">
        <v>186</v>
      </c>
      <c r="M135" s="24" t="s">
        <v>186</v>
      </c>
      <c r="N135" s="24" t="s">
        <v>186</v>
      </c>
      <c r="O135" s="24" t="s">
        <v>186</v>
      </c>
      <c r="P135" s="24" t="s">
        <v>186</v>
      </c>
      <c r="Q135" s="24" t="s">
        <v>186</v>
      </c>
      <c r="R135" s="243">
        <v>0</v>
      </c>
      <c r="S135" s="23"/>
      <c r="T135" s="261">
        <v>0</v>
      </c>
      <c r="U135" s="24"/>
      <c r="V135" s="24"/>
      <c r="W135" s="24"/>
      <c r="X135" s="16">
        <f>INDEX(中日程計画表!$GQ:$GQ,MATCH(リスト!$D135,中日程計画表!$GM:$GM,0))</f>
        <v>0</v>
      </c>
      <c r="Y135">
        <f>SUMIF(ガントチャート!$C:$C,$D135,ガントチャート!$K:$K)</f>
        <v>0</v>
      </c>
    </row>
    <row r="136" spans="1:25" ht="22.15" customHeight="1">
      <c r="A136" s="25" t="str">
        <f t="shared" si="2"/>
        <v/>
      </c>
      <c r="B136" s="21">
        <f t="shared" si="1"/>
        <v>130</v>
      </c>
      <c r="C136" s="259" t="str">
        <f t="shared" si="3"/>
        <v/>
      </c>
      <c r="D136" s="22"/>
      <c r="E136" s="262"/>
      <c r="F136" s="24" t="s">
        <v>186</v>
      </c>
      <c r="G136" s="24" t="s">
        <v>186</v>
      </c>
      <c r="H136" s="24" t="s">
        <v>186</v>
      </c>
      <c r="I136" s="24" t="s">
        <v>186</v>
      </c>
      <c r="J136" s="24" t="s">
        <v>186</v>
      </c>
      <c r="K136" s="24" t="s">
        <v>186</v>
      </c>
      <c r="L136" s="24" t="s">
        <v>186</v>
      </c>
      <c r="M136" s="24" t="s">
        <v>186</v>
      </c>
      <c r="N136" s="24" t="s">
        <v>186</v>
      </c>
      <c r="O136" s="24" t="s">
        <v>186</v>
      </c>
      <c r="P136" s="24" t="s">
        <v>186</v>
      </c>
      <c r="Q136" s="24" t="s">
        <v>186</v>
      </c>
      <c r="R136" s="243">
        <v>0</v>
      </c>
      <c r="S136" s="23"/>
      <c r="T136" s="261">
        <v>0</v>
      </c>
      <c r="U136" s="24"/>
      <c r="V136" s="24"/>
      <c r="W136" s="24"/>
      <c r="X136" s="16">
        <f>INDEX(中日程計画表!$GQ:$GQ,MATCH(リスト!$D136,中日程計画表!$GM:$GM,0))</f>
        <v>0</v>
      </c>
      <c r="Y136">
        <f>SUMIF(ガントチャート!$C:$C,$D136,ガントチャート!$K:$K)</f>
        <v>0</v>
      </c>
    </row>
    <row r="137" spans="1:25" ht="22.15" customHeight="1">
      <c r="A137" s="25" t="str">
        <f t="shared" si="2"/>
        <v/>
      </c>
      <c r="B137" s="21">
        <f t="shared" si="1"/>
        <v>131</v>
      </c>
      <c r="C137" s="259" t="str">
        <f t="shared" si="3"/>
        <v/>
      </c>
      <c r="D137" s="22"/>
      <c r="E137" s="262"/>
      <c r="F137" s="24" t="s">
        <v>186</v>
      </c>
      <c r="G137" s="24" t="s">
        <v>186</v>
      </c>
      <c r="H137" s="24" t="s">
        <v>186</v>
      </c>
      <c r="I137" s="24" t="s">
        <v>186</v>
      </c>
      <c r="J137" s="24" t="s">
        <v>186</v>
      </c>
      <c r="K137" s="24" t="s">
        <v>186</v>
      </c>
      <c r="L137" s="24" t="s">
        <v>186</v>
      </c>
      <c r="M137" s="24" t="s">
        <v>186</v>
      </c>
      <c r="N137" s="24" t="s">
        <v>186</v>
      </c>
      <c r="O137" s="24" t="s">
        <v>186</v>
      </c>
      <c r="P137" s="24" t="s">
        <v>186</v>
      </c>
      <c r="Q137" s="24" t="s">
        <v>186</v>
      </c>
      <c r="R137" s="243">
        <v>0</v>
      </c>
      <c r="S137" s="23"/>
      <c r="T137" s="261">
        <v>0</v>
      </c>
      <c r="U137" s="24"/>
      <c r="V137" s="24"/>
      <c r="W137" s="24"/>
      <c r="X137" s="16">
        <f>INDEX(中日程計画表!$GQ:$GQ,MATCH(リスト!$D137,中日程計画表!$GM:$GM,0))</f>
        <v>0</v>
      </c>
      <c r="Y137">
        <f>SUMIF(ガントチャート!$C:$C,$D137,ガントチャート!$K:$K)</f>
        <v>0</v>
      </c>
    </row>
    <row r="138" spans="1:25" ht="22.15" customHeight="1">
      <c r="A138" s="25" t="str">
        <f t="shared" si="2"/>
        <v/>
      </c>
      <c r="B138" s="21">
        <f t="shared" si="1"/>
        <v>132</v>
      </c>
      <c r="C138" s="259" t="str">
        <f t="shared" si="3"/>
        <v/>
      </c>
      <c r="D138" s="22"/>
      <c r="E138" s="262"/>
      <c r="F138" s="24" t="s">
        <v>186</v>
      </c>
      <c r="G138" s="24" t="s">
        <v>186</v>
      </c>
      <c r="H138" s="24" t="s">
        <v>186</v>
      </c>
      <c r="I138" s="24" t="s">
        <v>186</v>
      </c>
      <c r="J138" s="24" t="s">
        <v>186</v>
      </c>
      <c r="K138" s="24" t="s">
        <v>186</v>
      </c>
      <c r="L138" s="24" t="s">
        <v>186</v>
      </c>
      <c r="M138" s="24" t="s">
        <v>186</v>
      </c>
      <c r="N138" s="24" t="s">
        <v>186</v>
      </c>
      <c r="O138" s="24" t="s">
        <v>186</v>
      </c>
      <c r="P138" s="24" t="s">
        <v>186</v>
      </c>
      <c r="Q138" s="24" t="s">
        <v>186</v>
      </c>
      <c r="R138" s="243">
        <v>0</v>
      </c>
      <c r="S138" s="23"/>
      <c r="T138" s="261">
        <v>0</v>
      </c>
      <c r="U138" s="24"/>
      <c r="V138" s="24"/>
      <c r="W138" s="24"/>
      <c r="X138" s="16">
        <f>INDEX(中日程計画表!$GQ:$GQ,MATCH(リスト!$D138,中日程計画表!$GM:$GM,0))</f>
        <v>0</v>
      </c>
      <c r="Y138">
        <f>SUMIF(ガントチャート!$C:$C,$D138,ガントチャート!$K:$K)</f>
        <v>0</v>
      </c>
    </row>
    <row r="139" spans="1:25" ht="22.15" customHeight="1">
      <c r="A139" s="25" t="str">
        <f t="shared" si="2"/>
        <v/>
      </c>
      <c r="B139" s="21">
        <f t="shared" si="1"/>
        <v>133</v>
      </c>
      <c r="C139" s="259" t="str">
        <f t="shared" si="3"/>
        <v/>
      </c>
      <c r="D139" s="22"/>
      <c r="E139" s="262"/>
      <c r="F139" s="24" t="s">
        <v>186</v>
      </c>
      <c r="G139" s="24" t="s">
        <v>186</v>
      </c>
      <c r="H139" s="24" t="s">
        <v>186</v>
      </c>
      <c r="I139" s="24" t="s">
        <v>186</v>
      </c>
      <c r="J139" s="24" t="s">
        <v>186</v>
      </c>
      <c r="K139" s="24" t="s">
        <v>186</v>
      </c>
      <c r="L139" s="24" t="s">
        <v>186</v>
      </c>
      <c r="M139" s="24" t="s">
        <v>186</v>
      </c>
      <c r="N139" s="24" t="s">
        <v>186</v>
      </c>
      <c r="O139" s="24" t="s">
        <v>186</v>
      </c>
      <c r="P139" s="24" t="s">
        <v>186</v>
      </c>
      <c r="Q139" s="24" t="s">
        <v>186</v>
      </c>
      <c r="R139" s="243">
        <v>0</v>
      </c>
      <c r="S139" s="23"/>
      <c r="T139" s="261">
        <v>0</v>
      </c>
      <c r="U139" s="24"/>
      <c r="V139" s="24"/>
      <c r="W139" s="24"/>
      <c r="X139" s="16">
        <f>INDEX(中日程計画表!$GQ:$GQ,MATCH(リスト!$D139,中日程計画表!$GM:$GM,0))</f>
        <v>0</v>
      </c>
      <c r="Y139">
        <f>SUMIF(ガントチャート!$C:$C,$D139,ガントチャート!$K:$K)</f>
        <v>0</v>
      </c>
    </row>
    <row r="140" spans="1:25" ht="22.15" customHeight="1">
      <c r="A140" s="25" t="str">
        <f t="shared" si="2"/>
        <v/>
      </c>
      <c r="B140" s="21">
        <f t="shared" si="1"/>
        <v>134</v>
      </c>
      <c r="C140" s="259" t="str">
        <f t="shared" si="3"/>
        <v/>
      </c>
      <c r="D140" s="22"/>
      <c r="E140" s="262"/>
      <c r="F140" s="24" t="s">
        <v>186</v>
      </c>
      <c r="G140" s="24" t="s">
        <v>186</v>
      </c>
      <c r="H140" s="24" t="s">
        <v>186</v>
      </c>
      <c r="I140" s="24" t="s">
        <v>186</v>
      </c>
      <c r="J140" s="24" t="s">
        <v>186</v>
      </c>
      <c r="K140" s="24" t="s">
        <v>186</v>
      </c>
      <c r="L140" s="24" t="s">
        <v>186</v>
      </c>
      <c r="M140" s="24" t="s">
        <v>186</v>
      </c>
      <c r="N140" s="24" t="s">
        <v>186</v>
      </c>
      <c r="O140" s="24" t="s">
        <v>186</v>
      </c>
      <c r="P140" s="24" t="s">
        <v>186</v>
      </c>
      <c r="Q140" s="24" t="s">
        <v>186</v>
      </c>
      <c r="R140" s="243">
        <v>0</v>
      </c>
      <c r="S140" s="23"/>
      <c r="T140" s="261">
        <v>0</v>
      </c>
      <c r="U140" s="24"/>
      <c r="V140" s="24"/>
      <c r="W140" s="24"/>
      <c r="X140" s="16">
        <f>INDEX(中日程計画表!$GQ:$GQ,MATCH(リスト!$D140,中日程計画表!$GM:$GM,0))</f>
        <v>0</v>
      </c>
      <c r="Y140">
        <f>SUMIF(ガントチャート!$C:$C,$D140,ガントチャート!$K:$K)</f>
        <v>0</v>
      </c>
    </row>
    <row r="141" spans="1:25" ht="22.15" customHeight="1">
      <c r="A141" s="25" t="str">
        <f t="shared" si="2"/>
        <v/>
      </c>
      <c r="B141" s="21">
        <f t="shared" si="1"/>
        <v>135</v>
      </c>
      <c r="C141" s="259" t="str">
        <f t="shared" si="3"/>
        <v/>
      </c>
      <c r="D141" s="22"/>
      <c r="E141" s="262"/>
      <c r="F141" s="24" t="s">
        <v>186</v>
      </c>
      <c r="G141" s="24" t="s">
        <v>186</v>
      </c>
      <c r="H141" s="24" t="s">
        <v>186</v>
      </c>
      <c r="I141" s="24" t="s">
        <v>186</v>
      </c>
      <c r="J141" s="24" t="s">
        <v>186</v>
      </c>
      <c r="K141" s="24" t="s">
        <v>186</v>
      </c>
      <c r="L141" s="24" t="s">
        <v>186</v>
      </c>
      <c r="M141" s="24" t="s">
        <v>186</v>
      </c>
      <c r="N141" s="24" t="s">
        <v>186</v>
      </c>
      <c r="O141" s="24" t="s">
        <v>186</v>
      </c>
      <c r="P141" s="24" t="s">
        <v>186</v>
      </c>
      <c r="Q141" s="24" t="s">
        <v>186</v>
      </c>
      <c r="R141" s="243">
        <v>0</v>
      </c>
      <c r="S141" s="23"/>
      <c r="T141" s="261">
        <v>0</v>
      </c>
      <c r="U141" s="24"/>
      <c r="V141" s="24"/>
      <c r="W141" s="24"/>
      <c r="X141" s="16">
        <f>INDEX(中日程計画表!$GQ:$GQ,MATCH(リスト!$D141,中日程計画表!$GM:$GM,0))</f>
        <v>0</v>
      </c>
      <c r="Y141">
        <f>SUMIF(ガントチャート!$C:$C,$D141,ガントチャート!$K:$K)</f>
        <v>0</v>
      </c>
    </row>
    <row r="142" spans="1:25" ht="22.15" customHeight="1">
      <c r="A142" s="25" t="str">
        <f t="shared" si="2"/>
        <v/>
      </c>
      <c r="B142" s="21">
        <f t="shared" si="1"/>
        <v>136</v>
      </c>
      <c r="C142" s="259" t="str">
        <f t="shared" si="3"/>
        <v/>
      </c>
      <c r="D142" s="22"/>
      <c r="E142" s="262"/>
      <c r="F142" s="24" t="s">
        <v>186</v>
      </c>
      <c r="G142" s="24" t="s">
        <v>186</v>
      </c>
      <c r="H142" s="24" t="s">
        <v>186</v>
      </c>
      <c r="I142" s="24" t="s">
        <v>186</v>
      </c>
      <c r="J142" s="24" t="s">
        <v>186</v>
      </c>
      <c r="K142" s="24" t="s">
        <v>186</v>
      </c>
      <c r="L142" s="24" t="s">
        <v>186</v>
      </c>
      <c r="M142" s="24" t="s">
        <v>186</v>
      </c>
      <c r="N142" s="24" t="s">
        <v>186</v>
      </c>
      <c r="O142" s="24" t="s">
        <v>186</v>
      </c>
      <c r="P142" s="24" t="s">
        <v>186</v>
      </c>
      <c r="Q142" s="24" t="s">
        <v>186</v>
      </c>
      <c r="R142" s="243">
        <v>0</v>
      </c>
      <c r="S142" s="23"/>
      <c r="T142" s="261">
        <v>0</v>
      </c>
      <c r="U142" s="24"/>
      <c r="V142" s="24"/>
      <c r="W142" s="24"/>
      <c r="X142" s="16">
        <f>INDEX(中日程計画表!$GQ:$GQ,MATCH(リスト!$D142,中日程計画表!$GM:$GM,0))</f>
        <v>0</v>
      </c>
      <c r="Y142">
        <f>SUMIF(ガントチャート!$C:$C,$D142,ガントチャート!$K:$K)</f>
        <v>0</v>
      </c>
    </row>
    <row r="143" spans="1:25" ht="22.15" customHeight="1">
      <c r="A143" s="25" t="str">
        <f t="shared" si="2"/>
        <v/>
      </c>
      <c r="B143" s="21">
        <f t="shared" si="1"/>
        <v>137</v>
      </c>
      <c r="C143" s="259" t="str">
        <f t="shared" si="3"/>
        <v/>
      </c>
      <c r="D143" s="22"/>
      <c r="E143" s="262"/>
      <c r="F143" s="24" t="s">
        <v>186</v>
      </c>
      <c r="G143" s="24" t="s">
        <v>186</v>
      </c>
      <c r="H143" s="24" t="s">
        <v>186</v>
      </c>
      <c r="I143" s="24" t="s">
        <v>186</v>
      </c>
      <c r="J143" s="24" t="s">
        <v>186</v>
      </c>
      <c r="K143" s="24" t="s">
        <v>186</v>
      </c>
      <c r="L143" s="24" t="s">
        <v>186</v>
      </c>
      <c r="M143" s="24" t="s">
        <v>186</v>
      </c>
      <c r="N143" s="24" t="s">
        <v>186</v>
      </c>
      <c r="O143" s="24" t="s">
        <v>186</v>
      </c>
      <c r="P143" s="24" t="s">
        <v>186</v>
      </c>
      <c r="Q143" s="24" t="s">
        <v>186</v>
      </c>
      <c r="R143" s="243">
        <v>0</v>
      </c>
      <c r="S143" s="23"/>
      <c r="T143" s="261">
        <v>0</v>
      </c>
      <c r="U143" s="24"/>
      <c r="V143" s="24"/>
      <c r="W143" s="24"/>
      <c r="X143" s="16">
        <f>INDEX(中日程計画表!$GQ:$GQ,MATCH(リスト!$D143,中日程計画表!$GM:$GM,0))</f>
        <v>0</v>
      </c>
      <c r="Y143">
        <f>SUMIF(ガントチャート!$C:$C,$D143,ガントチャート!$K:$K)</f>
        <v>0</v>
      </c>
    </row>
    <row r="144" spans="1:25" ht="22.15" customHeight="1">
      <c r="A144" s="25" t="str">
        <f t="shared" si="2"/>
        <v/>
      </c>
      <c r="B144" s="21">
        <f t="shared" si="1"/>
        <v>138</v>
      </c>
      <c r="C144" s="259" t="str">
        <f t="shared" si="3"/>
        <v/>
      </c>
      <c r="D144" s="22"/>
      <c r="E144" s="262"/>
      <c r="F144" s="24" t="s">
        <v>186</v>
      </c>
      <c r="G144" s="24" t="s">
        <v>186</v>
      </c>
      <c r="H144" s="24" t="s">
        <v>186</v>
      </c>
      <c r="I144" s="24" t="s">
        <v>186</v>
      </c>
      <c r="J144" s="24" t="s">
        <v>186</v>
      </c>
      <c r="K144" s="24" t="s">
        <v>186</v>
      </c>
      <c r="L144" s="24" t="s">
        <v>186</v>
      </c>
      <c r="M144" s="24" t="s">
        <v>186</v>
      </c>
      <c r="N144" s="24" t="s">
        <v>186</v>
      </c>
      <c r="O144" s="24" t="s">
        <v>186</v>
      </c>
      <c r="P144" s="24" t="s">
        <v>186</v>
      </c>
      <c r="Q144" s="24" t="s">
        <v>186</v>
      </c>
      <c r="R144" s="243">
        <v>0</v>
      </c>
      <c r="S144" s="23"/>
      <c r="T144" s="261">
        <v>0</v>
      </c>
      <c r="U144" s="24"/>
      <c r="V144" s="24"/>
      <c r="W144" s="24"/>
      <c r="X144" s="16">
        <f>INDEX(中日程計画表!$GQ:$GQ,MATCH(リスト!$D144,中日程計画表!$GM:$GM,0))</f>
        <v>0</v>
      </c>
      <c r="Y144">
        <f>SUMIF(ガントチャート!$C:$C,$D144,ガントチャート!$K:$K)</f>
        <v>0</v>
      </c>
    </row>
    <row r="145" spans="1:25" ht="22.15" customHeight="1">
      <c r="A145" s="25" t="str">
        <f t="shared" si="2"/>
        <v/>
      </c>
      <c r="B145" s="21">
        <f t="shared" si="1"/>
        <v>139</v>
      </c>
      <c r="C145" s="259" t="str">
        <f t="shared" si="3"/>
        <v/>
      </c>
      <c r="D145" s="22"/>
      <c r="E145" s="262"/>
      <c r="F145" s="24" t="s">
        <v>186</v>
      </c>
      <c r="G145" s="24" t="s">
        <v>186</v>
      </c>
      <c r="H145" s="24" t="s">
        <v>186</v>
      </c>
      <c r="I145" s="24" t="s">
        <v>186</v>
      </c>
      <c r="J145" s="24" t="s">
        <v>186</v>
      </c>
      <c r="K145" s="24" t="s">
        <v>186</v>
      </c>
      <c r="L145" s="24" t="s">
        <v>186</v>
      </c>
      <c r="M145" s="24" t="s">
        <v>186</v>
      </c>
      <c r="N145" s="24" t="s">
        <v>186</v>
      </c>
      <c r="O145" s="24" t="s">
        <v>186</v>
      </c>
      <c r="P145" s="24" t="s">
        <v>186</v>
      </c>
      <c r="Q145" s="24" t="s">
        <v>186</v>
      </c>
      <c r="R145" s="243">
        <v>0</v>
      </c>
      <c r="S145" s="23"/>
      <c r="T145" s="261">
        <v>0</v>
      </c>
      <c r="U145" s="24"/>
      <c r="V145" s="24"/>
      <c r="W145" s="24"/>
      <c r="X145" s="16">
        <f>INDEX(中日程計画表!$GQ:$GQ,MATCH(リスト!$D145,中日程計画表!$GM:$GM,0))</f>
        <v>0</v>
      </c>
      <c r="Y145">
        <f>SUMIF(ガントチャート!$C:$C,$D145,ガントチャート!$K:$K)</f>
        <v>0</v>
      </c>
    </row>
    <row r="146" spans="1:25" ht="22.15" customHeight="1">
      <c r="A146" s="25" t="str">
        <f t="shared" si="2"/>
        <v/>
      </c>
      <c r="B146" s="21">
        <f t="shared" si="1"/>
        <v>140</v>
      </c>
      <c r="C146" s="259" t="str">
        <f t="shared" si="3"/>
        <v/>
      </c>
      <c r="D146" s="22"/>
      <c r="E146" s="262"/>
      <c r="F146" s="24" t="s">
        <v>186</v>
      </c>
      <c r="G146" s="24" t="s">
        <v>186</v>
      </c>
      <c r="H146" s="24" t="s">
        <v>186</v>
      </c>
      <c r="I146" s="24" t="s">
        <v>186</v>
      </c>
      <c r="J146" s="24" t="s">
        <v>186</v>
      </c>
      <c r="K146" s="24" t="s">
        <v>186</v>
      </c>
      <c r="L146" s="24" t="s">
        <v>186</v>
      </c>
      <c r="M146" s="24" t="s">
        <v>186</v>
      </c>
      <c r="N146" s="24" t="s">
        <v>186</v>
      </c>
      <c r="O146" s="24" t="s">
        <v>186</v>
      </c>
      <c r="P146" s="24" t="s">
        <v>186</v>
      </c>
      <c r="Q146" s="24" t="s">
        <v>186</v>
      </c>
      <c r="R146" s="243">
        <v>0</v>
      </c>
      <c r="S146" s="23"/>
      <c r="T146" s="261">
        <v>0</v>
      </c>
      <c r="U146" s="24"/>
      <c r="V146" s="24"/>
      <c r="W146" s="24"/>
      <c r="X146" s="16">
        <f>INDEX(中日程計画表!$GQ:$GQ,MATCH(リスト!$D146,中日程計画表!$GM:$GM,0))</f>
        <v>0</v>
      </c>
      <c r="Y146">
        <f>SUMIF(ガントチャート!$C:$C,$D146,ガントチャート!$K:$K)</f>
        <v>0</v>
      </c>
    </row>
    <row r="147" spans="1:25" ht="22.15" customHeight="1">
      <c r="A147" s="25" t="str">
        <f t="shared" si="2"/>
        <v/>
      </c>
      <c r="B147" s="21">
        <f t="shared" si="1"/>
        <v>141</v>
      </c>
      <c r="C147" s="259" t="str">
        <f t="shared" si="3"/>
        <v/>
      </c>
      <c r="D147" s="22"/>
      <c r="E147" s="262"/>
      <c r="F147" s="24" t="s">
        <v>186</v>
      </c>
      <c r="G147" s="24" t="s">
        <v>186</v>
      </c>
      <c r="H147" s="24" t="s">
        <v>186</v>
      </c>
      <c r="I147" s="24" t="s">
        <v>186</v>
      </c>
      <c r="J147" s="24" t="s">
        <v>186</v>
      </c>
      <c r="K147" s="24" t="s">
        <v>186</v>
      </c>
      <c r="L147" s="24" t="s">
        <v>186</v>
      </c>
      <c r="M147" s="24" t="s">
        <v>186</v>
      </c>
      <c r="N147" s="24" t="s">
        <v>186</v>
      </c>
      <c r="O147" s="24" t="s">
        <v>186</v>
      </c>
      <c r="P147" s="24" t="s">
        <v>186</v>
      </c>
      <c r="Q147" s="24" t="s">
        <v>186</v>
      </c>
      <c r="R147" s="243">
        <v>0</v>
      </c>
      <c r="S147" s="23"/>
      <c r="T147" s="261">
        <v>0</v>
      </c>
      <c r="U147" s="24"/>
      <c r="V147" s="24"/>
      <c r="W147" s="24"/>
      <c r="X147" s="16">
        <f>INDEX(中日程計画表!$GQ:$GQ,MATCH(リスト!$D147,中日程計画表!$GM:$GM,0))</f>
        <v>0</v>
      </c>
      <c r="Y147">
        <f>SUMIF(ガントチャート!$C:$C,$D147,ガントチャート!$K:$K)</f>
        <v>0</v>
      </c>
    </row>
    <row r="148" spans="1:25" ht="22.15" customHeight="1">
      <c r="A148" s="25" t="str">
        <f t="shared" si="2"/>
        <v/>
      </c>
      <c r="B148" s="21">
        <f t="shared" si="1"/>
        <v>142</v>
      </c>
      <c r="C148" s="259" t="str">
        <f t="shared" si="3"/>
        <v/>
      </c>
      <c r="D148" s="22"/>
      <c r="E148" s="262"/>
      <c r="F148" s="24" t="s">
        <v>186</v>
      </c>
      <c r="G148" s="24" t="s">
        <v>186</v>
      </c>
      <c r="H148" s="24" t="s">
        <v>186</v>
      </c>
      <c r="I148" s="24" t="s">
        <v>186</v>
      </c>
      <c r="J148" s="24" t="s">
        <v>186</v>
      </c>
      <c r="K148" s="24" t="s">
        <v>186</v>
      </c>
      <c r="L148" s="24" t="s">
        <v>186</v>
      </c>
      <c r="M148" s="24" t="s">
        <v>186</v>
      </c>
      <c r="N148" s="24" t="s">
        <v>186</v>
      </c>
      <c r="O148" s="24" t="s">
        <v>186</v>
      </c>
      <c r="P148" s="24" t="s">
        <v>186</v>
      </c>
      <c r="Q148" s="24" t="s">
        <v>186</v>
      </c>
      <c r="R148" s="243">
        <v>0</v>
      </c>
      <c r="S148" s="23"/>
      <c r="T148" s="261">
        <v>0</v>
      </c>
      <c r="U148" s="24"/>
      <c r="V148" s="24"/>
      <c r="W148" s="24"/>
      <c r="X148" s="16">
        <f>INDEX(中日程計画表!$GQ:$GQ,MATCH(リスト!$D148,中日程計画表!$GM:$GM,0))</f>
        <v>0</v>
      </c>
      <c r="Y148">
        <f>SUMIF(ガントチャート!$C:$C,$D148,ガントチャート!$K:$K)</f>
        <v>0</v>
      </c>
    </row>
    <row r="149" spans="1:25" ht="22.15" customHeight="1">
      <c r="A149" s="25" t="str">
        <f t="shared" si="2"/>
        <v/>
      </c>
      <c r="B149" s="21">
        <f t="shared" si="1"/>
        <v>143</v>
      </c>
      <c r="C149" s="259" t="str">
        <f t="shared" si="3"/>
        <v/>
      </c>
      <c r="D149" s="22"/>
      <c r="E149" s="262"/>
      <c r="F149" s="24" t="s">
        <v>186</v>
      </c>
      <c r="G149" s="24" t="s">
        <v>186</v>
      </c>
      <c r="H149" s="24" t="s">
        <v>186</v>
      </c>
      <c r="I149" s="24" t="s">
        <v>186</v>
      </c>
      <c r="J149" s="24" t="s">
        <v>186</v>
      </c>
      <c r="K149" s="24" t="s">
        <v>186</v>
      </c>
      <c r="L149" s="24" t="s">
        <v>186</v>
      </c>
      <c r="M149" s="24" t="s">
        <v>186</v>
      </c>
      <c r="N149" s="24" t="s">
        <v>186</v>
      </c>
      <c r="O149" s="24" t="s">
        <v>186</v>
      </c>
      <c r="P149" s="24" t="s">
        <v>186</v>
      </c>
      <c r="Q149" s="24" t="s">
        <v>186</v>
      </c>
      <c r="R149" s="243">
        <v>0</v>
      </c>
      <c r="S149" s="23"/>
      <c r="T149" s="261">
        <v>0</v>
      </c>
      <c r="U149" s="24"/>
      <c r="V149" s="24"/>
      <c r="W149" s="24"/>
      <c r="X149" s="16">
        <f>INDEX(中日程計画表!$GQ:$GQ,MATCH(リスト!$D149,中日程計画表!$GM:$GM,0))</f>
        <v>0</v>
      </c>
      <c r="Y149">
        <f>SUMIF(ガントチャート!$C:$C,$D149,ガントチャート!$K:$K)</f>
        <v>0</v>
      </c>
    </row>
    <row r="150" spans="1:25" ht="22.15" customHeight="1">
      <c r="A150" s="25" t="str">
        <f t="shared" si="2"/>
        <v/>
      </c>
      <c r="B150" s="21">
        <f t="shared" si="1"/>
        <v>144</v>
      </c>
      <c r="C150" s="259" t="str">
        <f t="shared" si="3"/>
        <v/>
      </c>
      <c r="D150" s="22"/>
      <c r="E150" s="262"/>
      <c r="F150" s="24" t="s">
        <v>186</v>
      </c>
      <c r="G150" s="24" t="s">
        <v>186</v>
      </c>
      <c r="H150" s="24" t="s">
        <v>186</v>
      </c>
      <c r="I150" s="24" t="s">
        <v>186</v>
      </c>
      <c r="J150" s="24" t="s">
        <v>186</v>
      </c>
      <c r="K150" s="24" t="s">
        <v>186</v>
      </c>
      <c r="L150" s="24" t="s">
        <v>186</v>
      </c>
      <c r="M150" s="24" t="s">
        <v>186</v>
      </c>
      <c r="N150" s="24" t="s">
        <v>186</v>
      </c>
      <c r="O150" s="24" t="s">
        <v>186</v>
      </c>
      <c r="P150" s="24" t="s">
        <v>186</v>
      </c>
      <c r="Q150" s="24" t="s">
        <v>186</v>
      </c>
      <c r="R150" s="243">
        <v>0</v>
      </c>
      <c r="S150" s="23"/>
      <c r="T150" s="261">
        <v>0</v>
      </c>
      <c r="U150" s="24"/>
      <c r="V150" s="24"/>
      <c r="W150" s="24"/>
      <c r="X150" s="16">
        <f>INDEX(中日程計画表!$GQ:$GQ,MATCH(リスト!$D150,中日程計画表!$GM:$GM,0))</f>
        <v>0</v>
      </c>
      <c r="Y150">
        <f>SUMIF(ガントチャート!$C:$C,$D150,ガントチャート!$K:$K)</f>
        <v>0</v>
      </c>
    </row>
    <row r="151" spans="1:25" ht="22.15" customHeight="1">
      <c r="A151" s="25" t="str">
        <f t="shared" si="2"/>
        <v/>
      </c>
      <c r="B151" s="21">
        <f t="shared" si="1"/>
        <v>145</v>
      </c>
      <c r="C151" s="259" t="str">
        <f t="shared" si="3"/>
        <v/>
      </c>
      <c r="D151" s="22"/>
      <c r="E151" s="262"/>
      <c r="F151" s="24" t="s">
        <v>186</v>
      </c>
      <c r="G151" s="24" t="s">
        <v>186</v>
      </c>
      <c r="H151" s="24" t="s">
        <v>186</v>
      </c>
      <c r="I151" s="24" t="s">
        <v>186</v>
      </c>
      <c r="J151" s="24" t="s">
        <v>186</v>
      </c>
      <c r="K151" s="24" t="s">
        <v>186</v>
      </c>
      <c r="L151" s="24" t="s">
        <v>186</v>
      </c>
      <c r="M151" s="24" t="s">
        <v>186</v>
      </c>
      <c r="N151" s="24" t="s">
        <v>186</v>
      </c>
      <c r="O151" s="24" t="s">
        <v>186</v>
      </c>
      <c r="P151" s="24" t="s">
        <v>186</v>
      </c>
      <c r="Q151" s="24" t="s">
        <v>186</v>
      </c>
      <c r="R151" s="243">
        <v>0</v>
      </c>
      <c r="S151" s="23"/>
      <c r="T151" s="261">
        <v>0</v>
      </c>
      <c r="U151" s="24"/>
      <c r="V151" s="24"/>
      <c r="W151" s="24"/>
      <c r="X151" s="16">
        <f>INDEX(中日程計画表!$GQ:$GQ,MATCH(リスト!$D151,中日程計画表!$GM:$GM,0))</f>
        <v>0</v>
      </c>
      <c r="Y151">
        <f>SUMIF(ガントチャート!$C:$C,$D151,ガントチャート!$K:$K)</f>
        <v>0</v>
      </c>
    </row>
    <row r="152" spans="1:25" ht="22.15" customHeight="1">
      <c r="A152" s="25" t="str">
        <f t="shared" si="2"/>
        <v/>
      </c>
      <c r="B152" s="21">
        <f t="shared" si="1"/>
        <v>146</v>
      </c>
      <c r="C152" s="259" t="str">
        <f t="shared" si="3"/>
        <v/>
      </c>
      <c r="D152" s="22"/>
      <c r="E152" s="262"/>
      <c r="F152" s="24" t="s">
        <v>186</v>
      </c>
      <c r="G152" s="24" t="s">
        <v>186</v>
      </c>
      <c r="H152" s="24" t="s">
        <v>186</v>
      </c>
      <c r="I152" s="24" t="s">
        <v>186</v>
      </c>
      <c r="J152" s="24" t="s">
        <v>186</v>
      </c>
      <c r="K152" s="24" t="s">
        <v>186</v>
      </c>
      <c r="L152" s="24" t="s">
        <v>186</v>
      </c>
      <c r="M152" s="24" t="s">
        <v>186</v>
      </c>
      <c r="N152" s="24" t="s">
        <v>186</v>
      </c>
      <c r="O152" s="24" t="s">
        <v>186</v>
      </c>
      <c r="P152" s="24" t="s">
        <v>186</v>
      </c>
      <c r="Q152" s="24" t="s">
        <v>186</v>
      </c>
      <c r="R152" s="243">
        <v>0</v>
      </c>
      <c r="S152" s="23"/>
      <c r="T152" s="261">
        <v>0</v>
      </c>
      <c r="U152" s="24"/>
      <c r="V152" s="24"/>
      <c r="W152" s="24"/>
      <c r="X152" s="16">
        <f>INDEX(中日程計画表!$GQ:$GQ,MATCH(リスト!$D152,中日程計画表!$GM:$GM,0))</f>
        <v>0</v>
      </c>
      <c r="Y152">
        <f>SUMIF(ガントチャート!$C:$C,$D152,ガントチャート!$K:$K)</f>
        <v>0</v>
      </c>
    </row>
    <row r="153" spans="1:25" ht="22.15" customHeight="1">
      <c r="A153" s="25" t="str">
        <f t="shared" si="2"/>
        <v/>
      </c>
      <c r="B153" s="21">
        <f t="shared" si="1"/>
        <v>147</v>
      </c>
      <c r="C153" s="259" t="str">
        <f t="shared" si="3"/>
        <v/>
      </c>
      <c r="D153" s="22"/>
      <c r="E153" s="262"/>
      <c r="F153" s="24" t="s">
        <v>186</v>
      </c>
      <c r="G153" s="24" t="s">
        <v>186</v>
      </c>
      <c r="H153" s="24" t="s">
        <v>186</v>
      </c>
      <c r="I153" s="24" t="s">
        <v>186</v>
      </c>
      <c r="J153" s="24" t="s">
        <v>186</v>
      </c>
      <c r="K153" s="24" t="s">
        <v>186</v>
      </c>
      <c r="L153" s="24" t="s">
        <v>186</v>
      </c>
      <c r="M153" s="24" t="s">
        <v>186</v>
      </c>
      <c r="N153" s="24" t="s">
        <v>186</v>
      </c>
      <c r="O153" s="24" t="s">
        <v>186</v>
      </c>
      <c r="P153" s="24" t="s">
        <v>186</v>
      </c>
      <c r="Q153" s="24" t="s">
        <v>186</v>
      </c>
      <c r="R153" s="243">
        <v>0</v>
      </c>
      <c r="S153" s="23"/>
      <c r="T153" s="261">
        <v>0</v>
      </c>
      <c r="U153" s="24"/>
      <c r="V153" s="24"/>
      <c r="W153" s="24"/>
      <c r="X153" s="16">
        <f>INDEX(中日程計画表!$GQ:$GQ,MATCH(リスト!$D153,中日程計画表!$GM:$GM,0))</f>
        <v>0</v>
      </c>
      <c r="Y153">
        <f>SUMIF(ガントチャート!$C:$C,$D153,ガントチャート!$K:$K)</f>
        <v>0</v>
      </c>
    </row>
    <row r="154" spans="1:25" ht="22.15" customHeight="1">
      <c r="A154" s="25" t="str">
        <f t="shared" si="2"/>
        <v/>
      </c>
      <c r="B154" s="21">
        <f t="shared" si="1"/>
        <v>148</v>
      </c>
      <c r="C154" s="259" t="str">
        <f t="shared" si="3"/>
        <v/>
      </c>
      <c r="D154" s="22"/>
      <c r="E154" s="262"/>
      <c r="F154" s="24" t="s">
        <v>186</v>
      </c>
      <c r="G154" s="24" t="s">
        <v>186</v>
      </c>
      <c r="H154" s="24" t="s">
        <v>186</v>
      </c>
      <c r="I154" s="24" t="s">
        <v>186</v>
      </c>
      <c r="J154" s="24" t="s">
        <v>186</v>
      </c>
      <c r="K154" s="24" t="s">
        <v>186</v>
      </c>
      <c r="L154" s="24" t="s">
        <v>186</v>
      </c>
      <c r="M154" s="24" t="s">
        <v>186</v>
      </c>
      <c r="N154" s="24" t="s">
        <v>186</v>
      </c>
      <c r="O154" s="24" t="s">
        <v>186</v>
      </c>
      <c r="P154" s="24" t="s">
        <v>186</v>
      </c>
      <c r="Q154" s="24" t="s">
        <v>186</v>
      </c>
      <c r="R154" s="243">
        <v>0</v>
      </c>
      <c r="S154" s="23"/>
      <c r="T154" s="261">
        <v>0</v>
      </c>
      <c r="U154" s="24"/>
      <c r="V154" s="24"/>
      <c r="W154" s="24"/>
      <c r="X154" s="16">
        <f>INDEX(中日程計画表!$GQ:$GQ,MATCH(リスト!$D154,中日程計画表!$GM:$GM,0))</f>
        <v>0</v>
      </c>
      <c r="Y154">
        <f>SUMIF(ガントチャート!$C:$C,$D154,ガントチャート!$K:$K)</f>
        <v>0</v>
      </c>
    </row>
    <row r="155" spans="1:25" ht="22.15" customHeight="1">
      <c r="A155" s="25" t="str">
        <f t="shared" si="2"/>
        <v/>
      </c>
      <c r="B155" s="21">
        <f t="shared" si="1"/>
        <v>149</v>
      </c>
      <c r="C155" s="259" t="str">
        <f t="shared" si="3"/>
        <v/>
      </c>
      <c r="D155" s="22"/>
      <c r="E155" s="262"/>
      <c r="F155" s="24" t="s">
        <v>186</v>
      </c>
      <c r="G155" s="24" t="s">
        <v>186</v>
      </c>
      <c r="H155" s="24" t="s">
        <v>186</v>
      </c>
      <c r="I155" s="24" t="s">
        <v>186</v>
      </c>
      <c r="J155" s="24" t="s">
        <v>186</v>
      </c>
      <c r="K155" s="24" t="s">
        <v>186</v>
      </c>
      <c r="L155" s="24" t="s">
        <v>186</v>
      </c>
      <c r="M155" s="24" t="s">
        <v>186</v>
      </c>
      <c r="N155" s="24" t="s">
        <v>186</v>
      </c>
      <c r="O155" s="24" t="s">
        <v>186</v>
      </c>
      <c r="P155" s="24" t="s">
        <v>186</v>
      </c>
      <c r="Q155" s="24" t="s">
        <v>186</v>
      </c>
      <c r="R155" s="243">
        <v>0</v>
      </c>
      <c r="S155" s="23"/>
      <c r="T155" s="261">
        <v>0</v>
      </c>
      <c r="U155" s="24"/>
      <c r="V155" s="24"/>
      <c r="W155" s="24"/>
      <c r="X155" s="16">
        <f>INDEX(中日程計画表!$GQ:$GQ,MATCH(リスト!$D155,中日程計画表!$GM:$GM,0))</f>
        <v>0</v>
      </c>
      <c r="Y155">
        <f>SUMIF(ガントチャート!$C:$C,$D155,ガントチャート!$K:$K)</f>
        <v>0</v>
      </c>
    </row>
    <row r="156" spans="1:25" ht="22.15" customHeight="1">
      <c r="A156" s="25" t="str">
        <f t="shared" si="2"/>
        <v/>
      </c>
      <c r="B156" s="21">
        <f t="shared" si="1"/>
        <v>150</v>
      </c>
      <c r="C156" s="259" t="str">
        <f t="shared" si="3"/>
        <v/>
      </c>
      <c r="D156" s="22"/>
      <c r="E156" s="262"/>
      <c r="F156" s="24" t="s">
        <v>186</v>
      </c>
      <c r="G156" s="24" t="s">
        <v>186</v>
      </c>
      <c r="H156" s="24" t="s">
        <v>186</v>
      </c>
      <c r="I156" s="24" t="s">
        <v>186</v>
      </c>
      <c r="J156" s="24" t="s">
        <v>186</v>
      </c>
      <c r="K156" s="24" t="s">
        <v>186</v>
      </c>
      <c r="L156" s="24" t="s">
        <v>186</v>
      </c>
      <c r="M156" s="24" t="s">
        <v>186</v>
      </c>
      <c r="N156" s="24" t="s">
        <v>186</v>
      </c>
      <c r="O156" s="24" t="s">
        <v>186</v>
      </c>
      <c r="P156" s="24" t="s">
        <v>186</v>
      </c>
      <c r="Q156" s="24" t="s">
        <v>186</v>
      </c>
      <c r="R156" s="243">
        <v>0</v>
      </c>
      <c r="S156" s="23"/>
      <c r="T156" s="261">
        <v>0</v>
      </c>
      <c r="U156" s="24"/>
      <c r="V156" s="24"/>
      <c r="W156" s="24"/>
      <c r="X156" s="16">
        <f>INDEX(中日程計画表!$GQ:$GQ,MATCH(リスト!$D156,中日程計画表!$GM:$GM,0))</f>
        <v>0</v>
      </c>
      <c r="Y156">
        <f>SUMIF(ガントチャート!$C:$C,$D156,ガントチャート!$K:$K)</f>
        <v>0</v>
      </c>
    </row>
    <row r="157" spans="1:25" ht="22.15" customHeight="1">
      <c r="A157" s="25" t="str">
        <f t="shared" si="2"/>
        <v/>
      </c>
      <c r="B157" s="21">
        <f t="shared" si="1"/>
        <v>151</v>
      </c>
      <c r="C157" s="259" t="str">
        <f t="shared" si="3"/>
        <v/>
      </c>
      <c r="D157" s="22"/>
      <c r="E157" s="262"/>
      <c r="F157" s="24" t="s">
        <v>186</v>
      </c>
      <c r="G157" s="24" t="s">
        <v>186</v>
      </c>
      <c r="H157" s="24" t="s">
        <v>186</v>
      </c>
      <c r="I157" s="24" t="s">
        <v>186</v>
      </c>
      <c r="J157" s="24" t="s">
        <v>186</v>
      </c>
      <c r="K157" s="24" t="s">
        <v>186</v>
      </c>
      <c r="L157" s="24" t="s">
        <v>186</v>
      </c>
      <c r="M157" s="24" t="s">
        <v>186</v>
      </c>
      <c r="N157" s="24" t="s">
        <v>186</v>
      </c>
      <c r="O157" s="24" t="s">
        <v>186</v>
      </c>
      <c r="P157" s="24" t="s">
        <v>186</v>
      </c>
      <c r="Q157" s="24" t="s">
        <v>186</v>
      </c>
      <c r="R157" s="243">
        <v>0</v>
      </c>
      <c r="S157" s="23"/>
      <c r="T157" s="261">
        <v>0</v>
      </c>
      <c r="U157" s="24"/>
      <c r="V157" s="24"/>
      <c r="W157" s="24"/>
      <c r="X157" s="16">
        <f>INDEX(中日程計画表!$GQ:$GQ,MATCH(リスト!$D157,中日程計画表!$GM:$GM,0))</f>
        <v>0</v>
      </c>
      <c r="Y157">
        <f>SUMIF(ガントチャート!$C:$C,$D157,ガントチャート!$K:$K)</f>
        <v>0</v>
      </c>
    </row>
    <row r="158" spans="1:25" ht="22.15" customHeight="1">
      <c r="A158" s="25" t="str">
        <f t="shared" si="2"/>
        <v/>
      </c>
      <c r="B158" s="21">
        <f t="shared" si="1"/>
        <v>152</v>
      </c>
      <c r="C158" s="259" t="str">
        <f t="shared" si="3"/>
        <v/>
      </c>
      <c r="D158" s="22"/>
      <c r="E158" s="262"/>
      <c r="F158" s="24" t="s">
        <v>186</v>
      </c>
      <c r="G158" s="24" t="s">
        <v>186</v>
      </c>
      <c r="H158" s="24" t="s">
        <v>186</v>
      </c>
      <c r="I158" s="24" t="s">
        <v>186</v>
      </c>
      <c r="J158" s="24" t="s">
        <v>186</v>
      </c>
      <c r="K158" s="24" t="s">
        <v>186</v>
      </c>
      <c r="L158" s="24" t="s">
        <v>186</v>
      </c>
      <c r="M158" s="24" t="s">
        <v>186</v>
      </c>
      <c r="N158" s="24" t="s">
        <v>186</v>
      </c>
      <c r="O158" s="24" t="s">
        <v>186</v>
      </c>
      <c r="P158" s="24" t="s">
        <v>186</v>
      </c>
      <c r="Q158" s="24" t="s">
        <v>186</v>
      </c>
      <c r="R158" s="243">
        <v>0</v>
      </c>
      <c r="S158" s="23"/>
      <c r="T158" s="261">
        <v>0</v>
      </c>
      <c r="U158" s="24"/>
      <c r="V158" s="24"/>
      <c r="W158" s="24"/>
      <c r="X158" s="16">
        <f>INDEX(中日程計画表!$GQ:$GQ,MATCH(リスト!$D158,中日程計画表!$GM:$GM,0))</f>
        <v>0</v>
      </c>
      <c r="Y158">
        <f>SUMIF(ガントチャート!$C:$C,$D158,ガントチャート!$K:$K)</f>
        <v>0</v>
      </c>
    </row>
    <row r="159" spans="1:25" ht="22.15" customHeight="1">
      <c r="A159" s="25" t="str">
        <f t="shared" si="2"/>
        <v/>
      </c>
      <c r="B159" s="21">
        <f t="shared" si="1"/>
        <v>153</v>
      </c>
      <c r="C159" s="259" t="str">
        <f t="shared" si="3"/>
        <v/>
      </c>
      <c r="D159" s="22"/>
      <c r="E159" s="262"/>
      <c r="F159" s="24" t="s">
        <v>186</v>
      </c>
      <c r="G159" s="24" t="s">
        <v>186</v>
      </c>
      <c r="H159" s="24" t="s">
        <v>186</v>
      </c>
      <c r="I159" s="24" t="s">
        <v>186</v>
      </c>
      <c r="J159" s="24" t="s">
        <v>186</v>
      </c>
      <c r="K159" s="24" t="s">
        <v>186</v>
      </c>
      <c r="L159" s="24" t="s">
        <v>186</v>
      </c>
      <c r="M159" s="24" t="s">
        <v>186</v>
      </c>
      <c r="N159" s="24" t="s">
        <v>186</v>
      </c>
      <c r="O159" s="24" t="s">
        <v>186</v>
      </c>
      <c r="P159" s="24" t="s">
        <v>186</v>
      </c>
      <c r="Q159" s="24" t="s">
        <v>186</v>
      </c>
      <c r="R159" s="243">
        <v>0</v>
      </c>
      <c r="S159" s="23"/>
      <c r="T159" s="261">
        <v>0</v>
      </c>
      <c r="U159" s="24"/>
      <c r="V159" s="24"/>
      <c r="W159" s="24"/>
      <c r="X159" s="16">
        <f>INDEX(中日程計画表!$GQ:$GQ,MATCH(リスト!$D159,中日程計画表!$GM:$GM,0))</f>
        <v>0</v>
      </c>
      <c r="Y159">
        <f>SUMIF(ガントチャート!$C:$C,$D159,ガントチャート!$K:$K)</f>
        <v>0</v>
      </c>
    </row>
    <row r="160" spans="1:25" ht="22.15" customHeight="1">
      <c r="A160" s="25" t="str">
        <f t="shared" si="2"/>
        <v/>
      </c>
      <c r="B160" s="21">
        <f t="shared" si="1"/>
        <v>154</v>
      </c>
      <c r="C160" s="259" t="str">
        <f t="shared" si="3"/>
        <v/>
      </c>
      <c r="D160" s="22"/>
      <c r="E160" s="262"/>
      <c r="F160" s="24" t="s">
        <v>186</v>
      </c>
      <c r="G160" s="24" t="s">
        <v>186</v>
      </c>
      <c r="H160" s="24" t="s">
        <v>186</v>
      </c>
      <c r="I160" s="24" t="s">
        <v>186</v>
      </c>
      <c r="J160" s="24" t="s">
        <v>186</v>
      </c>
      <c r="K160" s="24" t="s">
        <v>186</v>
      </c>
      <c r="L160" s="24" t="s">
        <v>186</v>
      </c>
      <c r="M160" s="24" t="s">
        <v>186</v>
      </c>
      <c r="N160" s="24" t="s">
        <v>186</v>
      </c>
      <c r="O160" s="24" t="s">
        <v>186</v>
      </c>
      <c r="P160" s="24" t="s">
        <v>186</v>
      </c>
      <c r="Q160" s="24" t="s">
        <v>186</v>
      </c>
      <c r="R160" s="243">
        <v>0</v>
      </c>
      <c r="S160" s="23"/>
      <c r="T160" s="261">
        <v>0</v>
      </c>
      <c r="U160" s="24"/>
      <c r="V160" s="24"/>
      <c r="W160" s="24"/>
      <c r="X160" s="16">
        <f>INDEX(中日程計画表!$GQ:$GQ,MATCH(リスト!$D160,中日程計画表!$GM:$GM,0))</f>
        <v>0</v>
      </c>
      <c r="Y160">
        <f>SUMIF(ガントチャート!$C:$C,$D160,ガントチャート!$K:$K)</f>
        <v>0</v>
      </c>
    </row>
    <row r="161" spans="1:25" ht="22.15" customHeight="1">
      <c r="A161" s="25" t="str">
        <f t="shared" si="2"/>
        <v/>
      </c>
      <c r="B161" s="21">
        <f t="shared" si="1"/>
        <v>155</v>
      </c>
      <c r="C161" s="259" t="str">
        <f t="shared" si="3"/>
        <v/>
      </c>
      <c r="D161" s="22"/>
      <c r="E161" s="262"/>
      <c r="F161" s="24" t="s">
        <v>186</v>
      </c>
      <c r="G161" s="24" t="s">
        <v>186</v>
      </c>
      <c r="H161" s="24" t="s">
        <v>186</v>
      </c>
      <c r="I161" s="24" t="s">
        <v>186</v>
      </c>
      <c r="J161" s="24" t="s">
        <v>186</v>
      </c>
      <c r="K161" s="24" t="s">
        <v>186</v>
      </c>
      <c r="L161" s="24" t="s">
        <v>186</v>
      </c>
      <c r="M161" s="24" t="s">
        <v>186</v>
      </c>
      <c r="N161" s="24" t="s">
        <v>186</v>
      </c>
      <c r="O161" s="24" t="s">
        <v>186</v>
      </c>
      <c r="P161" s="24" t="s">
        <v>186</v>
      </c>
      <c r="Q161" s="24" t="s">
        <v>186</v>
      </c>
      <c r="R161" s="243">
        <v>0</v>
      </c>
      <c r="S161" s="23"/>
      <c r="T161" s="261">
        <v>0</v>
      </c>
      <c r="U161" s="24"/>
      <c r="V161" s="24"/>
      <c r="W161" s="24"/>
      <c r="X161" s="16">
        <f>INDEX(中日程計画表!$GQ:$GQ,MATCH(リスト!$D161,中日程計画表!$GM:$GM,0))</f>
        <v>0</v>
      </c>
      <c r="Y161">
        <f>SUMIF(ガントチャート!$C:$C,$D161,ガントチャート!$K:$K)</f>
        <v>0</v>
      </c>
    </row>
    <row r="162" spans="1:25" ht="22.15" customHeight="1">
      <c r="A162" s="25" t="str">
        <f t="shared" si="2"/>
        <v/>
      </c>
      <c r="B162" s="21">
        <f t="shared" si="1"/>
        <v>156</v>
      </c>
      <c r="C162" s="259" t="str">
        <f t="shared" si="3"/>
        <v/>
      </c>
      <c r="D162" s="22"/>
      <c r="E162" s="262"/>
      <c r="F162" s="24" t="s">
        <v>186</v>
      </c>
      <c r="G162" s="24" t="s">
        <v>186</v>
      </c>
      <c r="H162" s="24" t="s">
        <v>186</v>
      </c>
      <c r="I162" s="24" t="s">
        <v>186</v>
      </c>
      <c r="J162" s="24" t="s">
        <v>186</v>
      </c>
      <c r="K162" s="24" t="s">
        <v>186</v>
      </c>
      <c r="L162" s="24" t="s">
        <v>186</v>
      </c>
      <c r="M162" s="24" t="s">
        <v>186</v>
      </c>
      <c r="N162" s="24" t="s">
        <v>186</v>
      </c>
      <c r="O162" s="24" t="s">
        <v>186</v>
      </c>
      <c r="P162" s="24" t="s">
        <v>186</v>
      </c>
      <c r="Q162" s="24" t="s">
        <v>186</v>
      </c>
      <c r="R162" s="243">
        <v>0</v>
      </c>
      <c r="S162" s="23"/>
      <c r="T162" s="261">
        <v>0</v>
      </c>
      <c r="U162" s="24"/>
      <c r="V162" s="24"/>
      <c r="W162" s="24"/>
      <c r="X162" s="16">
        <f>INDEX(中日程計画表!$GQ:$GQ,MATCH(リスト!$D162,中日程計画表!$GM:$GM,0))</f>
        <v>0</v>
      </c>
      <c r="Y162">
        <f>SUMIF(ガントチャート!$C:$C,$D162,ガントチャート!$K:$K)</f>
        <v>0</v>
      </c>
    </row>
    <row r="163" spans="1:25" ht="22.15" customHeight="1">
      <c r="A163" s="25" t="str">
        <f t="shared" si="2"/>
        <v/>
      </c>
      <c r="B163" s="21">
        <f t="shared" si="1"/>
        <v>157</v>
      </c>
      <c r="C163" s="259" t="str">
        <f t="shared" si="3"/>
        <v/>
      </c>
      <c r="D163" s="22"/>
      <c r="E163" s="262"/>
      <c r="F163" s="24" t="s">
        <v>186</v>
      </c>
      <c r="G163" s="24" t="s">
        <v>186</v>
      </c>
      <c r="H163" s="24" t="s">
        <v>186</v>
      </c>
      <c r="I163" s="24" t="s">
        <v>186</v>
      </c>
      <c r="J163" s="24" t="s">
        <v>186</v>
      </c>
      <c r="K163" s="24" t="s">
        <v>186</v>
      </c>
      <c r="L163" s="24" t="s">
        <v>186</v>
      </c>
      <c r="M163" s="24" t="s">
        <v>186</v>
      </c>
      <c r="N163" s="24" t="s">
        <v>186</v>
      </c>
      <c r="O163" s="24" t="s">
        <v>186</v>
      </c>
      <c r="P163" s="24" t="s">
        <v>186</v>
      </c>
      <c r="Q163" s="24" t="s">
        <v>186</v>
      </c>
      <c r="R163" s="243">
        <v>0</v>
      </c>
      <c r="S163" s="23"/>
      <c r="T163" s="261">
        <v>0</v>
      </c>
      <c r="U163" s="24"/>
      <c r="V163" s="24"/>
      <c r="W163" s="24"/>
      <c r="X163" s="16">
        <f>INDEX(中日程計画表!$GQ:$GQ,MATCH(リスト!$D163,中日程計画表!$GM:$GM,0))</f>
        <v>0</v>
      </c>
      <c r="Y163">
        <f>SUMIF(ガントチャート!$C:$C,$D163,ガントチャート!$K:$K)</f>
        <v>0</v>
      </c>
    </row>
    <row r="164" spans="1:25" ht="22.15" customHeight="1">
      <c r="A164" s="25" t="str">
        <f t="shared" si="2"/>
        <v/>
      </c>
      <c r="B164" s="21">
        <f t="shared" si="1"/>
        <v>158</v>
      </c>
      <c r="C164" s="259" t="str">
        <f t="shared" si="3"/>
        <v/>
      </c>
      <c r="D164" s="22"/>
      <c r="E164" s="262"/>
      <c r="F164" s="24" t="s">
        <v>186</v>
      </c>
      <c r="G164" s="24" t="s">
        <v>186</v>
      </c>
      <c r="H164" s="24" t="s">
        <v>186</v>
      </c>
      <c r="I164" s="24" t="s">
        <v>186</v>
      </c>
      <c r="J164" s="24" t="s">
        <v>186</v>
      </c>
      <c r="K164" s="24" t="s">
        <v>186</v>
      </c>
      <c r="L164" s="24" t="s">
        <v>186</v>
      </c>
      <c r="M164" s="24" t="s">
        <v>186</v>
      </c>
      <c r="N164" s="24" t="s">
        <v>186</v>
      </c>
      <c r="O164" s="24" t="s">
        <v>186</v>
      </c>
      <c r="P164" s="24" t="s">
        <v>186</v>
      </c>
      <c r="Q164" s="24" t="s">
        <v>186</v>
      </c>
      <c r="R164" s="243">
        <v>0</v>
      </c>
      <c r="S164" s="23"/>
      <c r="T164" s="261">
        <v>0</v>
      </c>
      <c r="U164" s="24"/>
      <c r="V164" s="24"/>
      <c r="W164" s="24"/>
      <c r="X164" s="16">
        <f>INDEX(中日程計画表!$GQ:$GQ,MATCH(リスト!$D164,中日程計画表!$GM:$GM,0))</f>
        <v>0</v>
      </c>
      <c r="Y164">
        <f>SUMIF(ガントチャート!$C:$C,$D164,ガントチャート!$K:$K)</f>
        <v>0</v>
      </c>
    </row>
    <row r="165" spans="1:25" ht="22.15" customHeight="1">
      <c r="A165" s="25" t="str">
        <f t="shared" si="2"/>
        <v/>
      </c>
      <c r="B165" s="21">
        <f t="shared" si="1"/>
        <v>159</v>
      </c>
      <c r="C165" s="259" t="str">
        <f t="shared" si="3"/>
        <v/>
      </c>
      <c r="D165" s="22"/>
      <c r="E165" s="262"/>
      <c r="F165" s="24" t="s">
        <v>186</v>
      </c>
      <c r="G165" s="24" t="s">
        <v>186</v>
      </c>
      <c r="H165" s="24" t="s">
        <v>186</v>
      </c>
      <c r="I165" s="24" t="s">
        <v>186</v>
      </c>
      <c r="J165" s="24" t="s">
        <v>186</v>
      </c>
      <c r="K165" s="24" t="s">
        <v>186</v>
      </c>
      <c r="L165" s="24" t="s">
        <v>186</v>
      </c>
      <c r="M165" s="24" t="s">
        <v>186</v>
      </c>
      <c r="N165" s="24" t="s">
        <v>186</v>
      </c>
      <c r="O165" s="24" t="s">
        <v>186</v>
      </c>
      <c r="P165" s="24" t="s">
        <v>186</v>
      </c>
      <c r="Q165" s="24" t="s">
        <v>186</v>
      </c>
      <c r="R165" s="243">
        <v>0</v>
      </c>
      <c r="S165" s="23"/>
      <c r="T165" s="261">
        <v>0</v>
      </c>
      <c r="U165" s="24"/>
      <c r="V165" s="24"/>
      <c r="W165" s="24"/>
      <c r="X165" s="16">
        <f>INDEX(中日程計画表!$GQ:$GQ,MATCH(リスト!$D165,中日程計画表!$GM:$GM,0))</f>
        <v>0</v>
      </c>
      <c r="Y165">
        <f>SUMIF(ガントチャート!$C:$C,$D165,ガントチャート!$K:$K)</f>
        <v>0</v>
      </c>
    </row>
    <row r="166" spans="1:25" ht="22.15" customHeight="1">
      <c r="A166" s="25" t="str">
        <f t="shared" si="2"/>
        <v/>
      </c>
      <c r="B166" s="21">
        <f t="shared" si="1"/>
        <v>160</v>
      </c>
      <c r="C166" s="259" t="str">
        <f t="shared" si="3"/>
        <v/>
      </c>
      <c r="D166" s="22"/>
      <c r="E166" s="262"/>
      <c r="F166" s="24" t="s">
        <v>186</v>
      </c>
      <c r="G166" s="24" t="s">
        <v>186</v>
      </c>
      <c r="H166" s="24" t="s">
        <v>186</v>
      </c>
      <c r="I166" s="24" t="s">
        <v>186</v>
      </c>
      <c r="J166" s="24" t="s">
        <v>186</v>
      </c>
      <c r="K166" s="24" t="s">
        <v>186</v>
      </c>
      <c r="L166" s="24" t="s">
        <v>186</v>
      </c>
      <c r="M166" s="24" t="s">
        <v>186</v>
      </c>
      <c r="N166" s="24" t="s">
        <v>186</v>
      </c>
      <c r="O166" s="24" t="s">
        <v>186</v>
      </c>
      <c r="P166" s="24" t="s">
        <v>186</v>
      </c>
      <c r="Q166" s="24" t="s">
        <v>186</v>
      </c>
      <c r="R166" s="243">
        <v>0</v>
      </c>
      <c r="S166" s="23"/>
      <c r="T166" s="261">
        <v>0</v>
      </c>
      <c r="U166" s="24"/>
      <c r="V166" s="24"/>
      <c r="W166" s="24"/>
      <c r="X166" s="16">
        <f>INDEX(中日程計画表!$GQ:$GQ,MATCH(リスト!$D166,中日程計画表!$GM:$GM,0))</f>
        <v>0</v>
      </c>
      <c r="Y166">
        <f>SUMIF(ガントチャート!$C:$C,$D166,ガントチャート!$K:$K)</f>
        <v>0</v>
      </c>
    </row>
    <row r="167" spans="1:25" ht="22.15" customHeight="1">
      <c r="A167" s="25" t="str">
        <f t="shared" si="2"/>
        <v/>
      </c>
      <c r="B167" s="21">
        <f t="shared" si="1"/>
        <v>161</v>
      </c>
      <c r="C167" s="259" t="str">
        <f t="shared" si="3"/>
        <v/>
      </c>
      <c r="D167" s="22"/>
      <c r="E167" s="262"/>
      <c r="F167" s="24" t="s">
        <v>186</v>
      </c>
      <c r="G167" s="24" t="s">
        <v>186</v>
      </c>
      <c r="H167" s="24" t="s">
        <v>186</v>
      </c>
      <c r="I167" s="24" t="s">
        <v>186</v>
      </c>
      <c r="J167" s="24" t="s">
        <v>186</v>
      </c>
      <c r="K167" s="24" t="s">
        <v>186</v>
      </c>
      <c r="L167" s="24" t="s">
        <v>186</v>
      </c>
      <c r="M167" s="24" t="s">
        <v>186</v>
      </c>
      <c r="N167" s="24" t="s">
        <v>186</v>
      </c>
      <c r="O167" s="24" t="s">
        <v>186</v>
      </c>
      <c r="P167" s="24" t="s">
        <v>186</v>
      </c>
      <c r="Q167" s="24" t="s">
        <v>186</v>
      </c>
      <c r="R167" s="243">
        <v>0</v>
      </c>
      <c r="S167" s="23"/>
      <c r="T167" s="261">
        <v>0</v>
      </c>
      <c r="U167" s="24"/>
      <c r="V167" s="24"/>
      <c r="W167" s="24"/>
      <c r="X167" s="16">
        <f>INDEX(中日程計画表!$GQ:$GQ,MATCH(リスト!$D167,中日程計画表!$GM:$GM,0))</f>
        <v>0</v>
      </c>
      <c r="Y167">
        <f>SUMIF(ガントチャート!$C:$C,$D167,ガントチャート!$K:$K)</f>
        <v>0</v>
      </c>
    </row>
    <row r="168" spans="1:25" ht="22.15" customHeight="1">
      <c r="A168" s="25" t="str">
        <f t="shared" si="2"/>
        <v/>
      </c>
      <c r="B168" s="21">
        <f t="shared" si="1"/>
        <v>162</v>
      </c>
      <c r="C168" s="259" t="str">
        <f t="shared" si="3"/>
        <v/>
      </c>
      <c r="D168" s="22"/>
      <c r="E168" s="262"/>
      <c r="F168" s="24" t="s">
        <v>186</v>
      </c>
      <c r="G168" s="24" t="s">
        <v>186</v>
      </c>
      <c r="H168" s="24" t="s">
        <v>186</v>
      </c>
      <c r="I168" s="24" t="s">
        <v>186</v>
      </c>
      <c r="J168" s="24" t="s">
        <v>186</v>
      </c>
      <c r="K168" s="24" t="s">
        <v>186</v>
      </c>
      <c r="L168" s="24" t="s">
        <v>186</v>
      </c>
      <c r="M168" s="24" t="s">
        <v>186</v>
      </c>
      <c r="N168" s="24" t="s">
        <v>186</v>
      </c>
      <c r="O168" s="24" t="s">
        <v>186</v>
      </c>
      <c r="P168" s="24" t="s">
        <v>186</v>
      </c>
      <c r="Q168" s="24" t="s">
        <v>186</v>
      </c>
      <c r="R168" s="243">
        <v>0</v>
      </c>
      <c r="S168" s="23"/>
      <c r="T168" s="261">
        <v>0</v>
      </c>
      <c r="U168" s="24"/>
      <c r="V168" s="24"/>
      <c r="W168" s="24"/>
      <c r="X168" s="16">
        <f>INDEX(中日程計画表!$GQ:$GQ,MATCH(リスト!$D168,中日程計画表!$GM:$GM,0))</f>
        <v>0</v>
      </c>
      <c r="Y168">
        <f>SUMIF(ガントチャート!$C:$C,$D168,ガントチャート!$K:$K)</f>
        <v>0</v>
      </c>
    </row>
    <row r="169" spans="1:25" ht="22.15" customHeight="1">
      <c r="A169" s="25" t="str">
        <f t="shared" si="2"/>
        <v/>
      </c>
      <c r="B169" s="21">
        <f t="shared" si="1"/>
        <v>163</v>
      </c>
      <c r="C169" s="259" t="str">
        <f t="shared" si="3"/>
        <v/>
      </c>
      <c r="D169" s="22"/>
      <c r="E169" s="262"/>
      <c r="F169" s="24" t="s">
        <v>186</v>
      </c>
      <c r="G169" s="24" t="s">
        <v>186</v>
      </c>
      <c r="H169" s="24" t="s">
        <v>186</v>
      </c>
      <c r="I169" s="24" t="s">
        <v>186</v>
      </c>
      <c r="J169" s="24" t="s">
        <v>186</v>
      </c>
      <c r="K169" s="24" t="s">
        <v>186</v>
      </c>
      <c r="L169" s="24" t="s">
        <v>186</v>
      </c>
      <c r="M169" s="24" t="s">
        <v>186</v>
      </c>
      <c r="N169" s="24" t="s">
        <v>186</v>
      </c>
      <c r="O169" s="24" t="s">
        <v>186</v>
      </c>
      <c r="P169" s="24" t="s">
        <v>186</v>
      </c>
      <c r="Q169" s="24" t="s">
        <v>186</v>
      </c>
      <c r="R169" s="243">
        <v>0</v>
      </c>
      <c r="S169" s="23"/>
      <c r="T169" s="261">
        <v>0</v>
      </c>
      <c r="U169" s="24"/>
      <c r="V169" s="24"/>
      <c r="W169" s="24"/>
      <c r="X169" s="16">
        <f>INDEX(中日程計画表!$GQ:$GQ,MATCH(リスト!$D169,中日程計画表!$GM:$GM,0))</f>
        <v>0</v>
      </c>
      <c r="Y169">
        <f>SUMIF(ガントチャート!$C:$C,$D169,ガントチャート!$K:$K)</f>
        <v>0</v>
      </c>
    </row>
    <row r="170" spans="1:25" ht="22.15" customHeight="1">
      <c r="A170" s="25" t="str">
        <f t="shared" si="2"/>
        <v/>
      </c>
      <c r="B170" s="21">
        <f t="shared" si="1"/>
        <v>164</v>
      </c>
      <c r="C170" s="259" t="str">
        <f t="shared" si="3"/>
        <v/>
      </c>
      <c r="D170" s="22"/>
      <c r="E170" s="262"/>
      <c r="F170" s="24" t="s">
        <v>186</v>
      </c>
      <c r="G170" s="24" t="s">
        <v>186</v>
      </c>
      <c r="H170" s="24" t="s">
        <v>186</v>
      </c>
      <c r="I170" s="24" t="s">
        <v>186</v>
      </c>
      <c r="J170" s="24" t="s">
        <v>186</v>
      </c>
      <c r="K170" s="24" t="s">
        <v>186</v>
      </c>
      <c r="L170" s="24" t="s">
        <v>186</v>
      </c>
      <c r="M170" s="24" t="s">
        <v>186</v>
      </c>
      <c r="N170" s="24" t="s">
        <v>186</v>
      </c>
      <c r="O170" s="24" t="s">
        <v>186</v>
      </c>
      <c r="P170" s="24" t="s">
        <v>186</v>
      </c>
      <c r="Q170" s="24" t="s">
        <v>186</v>
      </c>
      <c r="R170" s="243">
        <v>0</v>
      </c>
      <c r="S170" s="23"/>
      <c r="T170" s="261">
        <v>0</v>
      </c>
      <c r="U170" s="24"/>
      <c r="V170" s="24"/>
      <c r="W170" s="24"/>
      <c r="X170" s="16">
        <f>INDEX(中日程計画表!$GQ:$GQ,MATCH(リスト!$D170,中日程計画表!$GM:$GM,0))</f>
        <v>0</v>
      </c>
      <c r="Y170">
        <f>SUMIF(ガントチャート!$C:$C,$D170,ガントチャート!$K:$K)</f>
        <v>0</v>
      </c>
    </row>
    <row r="171" spans="1:25" ht="22.15" customHeight="1">
      <c r="A171" s="25" t="str">
        <f t="shared" si="2"/>
        <v/>
      </c>
      <c r="B171" s="21">
        <f t="shared" si="1"/>
        <v>165</v>
      </c>
      <c r="C171" s="259" t="str">
        <f t="shared" si="3"/>
        <v/>
      </c>
      <c r="D171" s="22"/>
      <c r="E171" s="262"/>
      <c r="F171" s="24" t="s">
        <v>186</v>
      </c>
      <c r="G171" s="24" t="s">
        <v>186</v>
      </c>
      <c r="H171" s="24" t="s">
        <v>186</v>
      </c>
      <c r="I171" s="24" t="s">
        <v>186</v>
      </c>
      <c r="J171" s="24" t="s">
        <v>186</v>
      </c>
      <c r="K171" s="24" t="s">
        <v>186</v>
      </c>
      <c r="L171" s="24" t="s">
        <v>186</v>
      </c>
      <c r="M171" s="24" t="s">
        <v>186</v>
      </c>
      <c r="N171" s="24" t="s">
        <v>186</v>
      </c>
      <c r="O171" s="24" t="s">
        <v>186</v>
      </c>
      <c r="P171" s="24" t="s">
        <v>186</v>
      </c>
      <c r="Q171" s="24" t="s">
        <v>186</v>
      </c>
      <c r="R171" s="243">
        <v>0</v>
      </c>
      <c r="S171" s="23"/>
      <c r="T171" s="261">
        <v>0</v>
      </c>
      <c r="U171" s="24"/>
      <c r="V171" s="24"/>
      <c r="W171" s="24"/>
      <c r="X171" s="16">
        <f>INDEX(中日程計画表!$GQ:$GQ,MATCH(リスト!$D171,中日程計画表!$GM:$GM,0))</f>
        <v>0</v>
      </c>
      <c r="Y171">
        <f>SUMIF(ガントチャート!$C:$C,$D171,ガントチャート!$K:$K)</f>
        <v>0</v>
      </c>
    </row>
    <row r="172" spans="1:25" ht="22.15" customHeight="1">
      <c r="A172" s="25" t="str">
        <f t="shared" si="2"/>
        <v/>
      </c>
      <c r="B172" s="21">
        <f t="shared" si="1"/>
        <v>166</v>
      </c>
      <c r="C172" s="259" t="str">
        <f t="shared" si="3"/>
        <v/>
      </c>
      <c r="D172" s="22"/>
      <c r="E172" s="262"/>
      <c r="F172" s="24" t="s">
        <v>186</v>
      </c>
      <c r="G172" s="24" t="s">
        <v>186</v>
      </c>
      <c r="H172" s="24" t="s">
        <v>186</v>
      </c>
      <c r="I172" s="24" t="s">
        <v>186</v>
      </c>
      <c r="J172" s="24" t="s">
        <v>186</v>
      </c>
      <c r="K172" s="24" t="s">
        <v>186</v>
      </c>
      <c r="L172" s="24" t="s">
        <v>186</v>
      </c>
      <c r="M172" s="24" t="s">
        <v>186</v>
      </c>
      <c r="N172" s="24" t="s">
        <v>186</v>
      </c>
      <c r="O172" s="24" t="s">
        <v>186</v>
      </c>
      <c r="P172" s="24" t="s">
        <v>186</v>
      </c>
      <c r="Q172" s="24" t="s">
        <v>186</v>
      </c>
      <c r="R172" s="243">
        <v>0</v>
      </c>
      <c r="S172" s="23"/>
      <c r="T172" s="261">
        <v>0</v>
      </c>
      <c r="U172" s="24"/>
      <c r="V172" s="24"/>
      <c r="W172" s="24"/>
      <c r="X172" s="16">
        <f>INDEX(中日程計画表!$GQ:$GQ,MATCH(リスト!$D172,中日程計画表!$GM:$GM,0))</f>
        <v>0</v>
      </c>
      <c r="Y172">
        <f>SUMIF(ガントチャート!$C:$C,$D172,ガントチャート!$K:$K)</f>
        <v>0</v>
      </c>
    </row>
    <row r="173" spans="1:25" ht="22.15" customHeight="1">
      <c r="A173" s="25" t="str">
        <f t="shared" si="2"/>
        <v/>
      </c>
      <c r="B173" s="21">
        <f t="shared" si="1"/>
        <v>167</v>
      </c>
      <c r="C173" s="259" t="str">
        <f t="shared" si="3"/>
        <v/>
      </c>
      <c r="D173" s="22"/>
      <c r="E173" s="262"/>
      <c r="F173" s="24" t="s">
        <v>186</v>
      </c>
      <c r="G173" s="24" t="s">
        <v>186</v>
      </c>
      <c r="H173" s="24" t="s">
        <v>186</v>
      </c>
      <c r="I173" s="24" t="s">
        <v>186</v>
      </c>
      <c r="J173" s="24" t="s">
        <v>186</v>
      </c>
      <c r="K173" s="24" t="s">
        <v>186</v>
      </c>
      <c r="L173" s="24" t="s">
        <v>186</v>
      </c>
      <c r="M173" s="24" t="s">
        <v>186</v>
      </c>
      <c r="N173" s="24" t="s">
        <v>186</v>
      </c>
      <c r="O173" s="24" t="s">
        <v>186</v>
      </c>
      <c r="P173" s="24" t="s">
        <v>186</v>
      </c>
      <c r="Q173" s="24" t="s">
        <v>186</v>
      </c>
      <c r="R173" s="243">
        <v>0</v>
      </c>
      <c r="S173" s="23"/>
      <c r="T173" s="261">
        <v>0</v>
      </c>
      <c r="U173" s="24"/>
      <c r="V173" s="24"/>
      <c r="W173" s="24"/>
      <c r="X173" s="16">
        <f>INDEX(中日程計画表!$GQ:$GQ,MATCH(リスト!$D173,中日程計画表!$GM:$GM,0))</f>
        <v>0</v>
      </c>
      <c r="Y173">
        <f>SUMIF(ガントチャート!$C:$C,$D173,ガントチャート!$K:$K)</f>
        <v>0</v>
      </c>
    </row>
    <row r="174" spans="1:25" ht="22.15" customHeight="1">
      <c r="A174" s="25" t="str">
        <f t="shared" si="2"/>
        <v/>
      </c>
      <c r="B174" s="21">
        <f t="shared" si="1"/>
        <v>168</v>
      </c>
      <c r="C174" s="259" t="str">
        <f t="shared" si="3"/>
        <v/>
      </c>
      <c r="D174" s="22"/>
      <c r="E174" s="262"/>
      <c r="F174" s="24" t="s">
        <v>186</v>
      </c>
      <c r="G174" s="24" t="s">
        <v>186</v>
      </c>
      <c r="H174" s="24" t="s">
        <v>186</v>
      </c>
      <c r="I174" s="24" t="s">
        <v>186</v>
      </c>
      <c r="J174" s="24" t="s">
        <v>186</v>
      </c>
      <c r="K174" s="24" t="s">
        <v>186</v>
      </c>
      <c r="L174" s="24" t="s">
        <v>186</v>
      </c>
      <c r="M174" s="24" t="s">
        <v>186</v>
      </c>
      <c r="N174" s="24" t="s">
        <v>186</v>
      </c>
      <c r="O174" s="24" t="s">
        <v>186</v>
      </c>
      <c r="P174" s="24" t="s">
        <v>186</v>
      </c>
      <c r="Q174" s="24" t="s">
        <v>186</v>
      </c>
      <c r="R174" s="243">
        <v>0</v>
      </c>
      <c r="S174" s="23"/>
      <c r="T174" s="261">
        <v>0</v>
      </c>
      <c r="U174" s="24"/>
      <c r="V174" s="24"/>
      <c r="W174" s="24"/>
      <c r="X174" s="16">
        <f>INDEX(中日程計画表!$GQ:$GQ,MATCH(リスト!$D174,中日程計画表!$GM:$GM,0))</f>
        <v>0</v>
      </c>
      <c r="Y174">
        <f>SUMIF(ガントチャート!$C:$C,$D174,ガントチャート!$K:$K)</f>
        <v>0</v>
      </c>
    </row>
    <row r="175" spans="1:25" ht="22.15" customHeight="1">
      <c r="A175" s="25" t="str">
        <f t="shared" si="2"/>
        <v/>
      </c>
      <c r="B175" s="21">
        <f t="shared" si="1"/>
        <v>169</v>
      </c>
      <c r="C175" s="259" t="str">
        <f t="shared" si="3"/>
        <v/>
      </c>
      <c r="D175" s="22"/>
      <c r="E175" s="262"/>
      <c r="F175" s="24" t="s">
        <v>186</v>
      </c>
      <c r="G175" s="24" t="s">
        <v>186</v>
      </c>
      <c r="H175" s="24" t="s">
        <v>186</v>
      </c>
      <c r="I175" s="24" t="s">
        <v>186</v>
      </c>
      <c r="J175" s="24" t="s">
        <v>186</v>
      </c>
      <c r="K175" s="24" t="s">
        <v>186</v>
      </c>
      <c r="L175" s="24" t="s">
        <v>186</v>
      </c>
      <c r="M175" s="24" t="s">
        <v>186</v>
      </c>
      <c r="N175" s="24" t="s">
        <v>186</v>
      </c>
      <c r="O175" s="24" t="s">
        <v>186</v>
      </c>
      <c r="P175" s="24" t="s">
        <v>186</v>
      </c>
      <c r="Q175" s="24" t="s">
        <v>186</v>
      </c>
      <c r="R175" s="243">
        <v>0</v>
      </c>
      <c r="S175" s="23"/>
      <c r="T175" s="261">
        <v>0</v>
      </c>
      <c r="U175" s="24"/>
      <c r="V175" s="24"/>
      <c r="W175" s="24"/>
      <c r="X175" s="16">
        <f>INDEX(中日程計画表!$GQ:$GQ,MATCH(リスト!$D175,中日程計画表!$GM:$GM,0))</f>
        <v>0</v>
      </c>
      <c r="Y175">
        <f>SUMIF(ガントチャート!$C:$C,$D175,ガントチャート!$K:$K)</f>
        <v>0</v>
      </c>
    </row>
    <row r="176" spans="1:25" ht="22.15" customHeight="1">
      <c r="A176" s="25" t="str">
        <f t="shared" si="2"/>
        <v/>
      </c>
      <c r="B176" s="21">
        <f t="shared" si="1"/>
        <v>170</v>
      </c>
      <c r="C176" s="259" t="str">
        <f t="shared" si="3"/>
        <v/>
      </c>
      <c r="D176" s="22"/>
      <c r="E176" s="262"/>
      <c r="F176" s="24" t="s">
        <v>186</v>
      </c>
      <c r="G176" s="24" t="s">
        <v>186</v>
      </c>
      <c r="H176" s="24" t="s">
        <v>186</v>
      </c>
      <c r="I176" s="24" t="s">
        <v>186</v>
      </c>
      <c r="J176" s="24" t="s">
        <v>186</v>
      </c>
      <c r="K176" s="24" t="s">
        <v>186</v>
      </c>
      <c r="L176" s="24" t="s">
        <v>186</v>
      </c>
      <c r="M176" s="24" t="s">
        <v>186</v>
      </c>
      <c r="N176" s="24" t="s">
        <v>186</v>
      </c>
      <c r="O176" s="24" t="s">
        <v>186</v>
      </c>
      <c r="P176" s="24" t="s">
        <v>186</v>
      </c>
      <c r="Q176" s="24" t="s">
        <v>186</v>
      </c>
      <c r="R176" s="243">
        <v>0</v>
      </c>
      <c r="S176" s="23"/>
      <c r="T176" s="261">
        <v>0</v>
      </c>
      <c r="U176" s="24"/>
      <c r="V176" s="24"/>
      <c r="W176" s="24"/>
      <c r="X176" s="16">
        <f>INDEX(中日程計画表!$GQ:$GQ,MATCH(リスト!$D176,中日程計画表!$GM:$GM,0))</f>
        <v>0</v>
      </c>
      <c r="Y176">
        <f>SUMIF(ガントチャート!$C:$C,$D176,ガントチャート!$K:$K)</f>
        <v>0</v>
      </c>
    </row>
    <row r="177" spans="1:25" ht="22.15" customHeight="1">
      <c r="A177" s="25" t="str">
        <f t="shared" si="2"/>
        <v/>
      </c>
      <c r="B177" s="21">
        <f t="shared" si="1"/>
        <v>171</v>
      </c>
      <c r="C177" s="259" t="str">
        <f t="shared" si="3"/>
        <v/>
      </c>
      <c r="D177" s="22"/>
      <c r="E177" s="262"/>
      <c r="F177" s="24" t="s">
        <v>186</v>
      </c>
      <c r="G177" s="24" t="s">
        <v>186</v>
      </c>
      <c r="H177" s="24" t="s">
        <v>186</v>
      </c>
      <c r="I177" s="24" t="s">
        <v>186</v>
      </c>
      <c r="J177" s="24" t="s">
        <v>186</v>
      </c>
      <c r="K177" s="24" t="s">
        <v>186</v>
      </c>
      <c r="L177" s="24" t="s">
        <v>186</v>
      </c>
      <c r="M177" s="24" t="s">
        <v>186</v>
      </c>
      <c r="N177" s="24" t="s">
        <v>186</v>
      </c>
      <c r="O177" s="24" t="s">
        <v>186</v>
      </c>
      <c r="P177" s="24" t="s">
        <v>186</v>
      </c>
      <c r="Q177" s="24" t="s">
        <v>186</v>
      </c>
      <c r="R177" s="243">
        <v>0</v>
      </c>
      <c r="S177" s="23"/>
      <c r="T177" s="261">
        <v>0</v>
      </c>
      <c r="U177" s="24"/>
      <c r="V177" s="24"/>
      <c r="W177" s="24"/>
      <c r="X177" s="16">
        <f>INDEX(中日程計画表!$GQ:$GQ,MATCH(リスト!$D177,中日程計画表!$GM:$GM,0))</f>
        <v>0</v>
      </c>
      <c r="Y177">
        <f>SUMIF(ガントチャート!$C:$C,$D177,ガントチャート!$K:$K)</f>
        <v>0</v>
      </c>
    </row>
    <row r="178" spans="1:25" ht="22.15" customHeight="1">
      <c r="A178" s="25" t="str">
        <f t="shared" si="2"/>
        <v/>
      </c>
      <c r="B178" s="21">
        <f t="shared" si="1"/>
        <v>172</v>
      </c>
      <c r="C178" s="259" t="str">
        <f t="shared" si="3"/>
        <v/>
      </c>
      <c r="D178" s="22"/>
      <c r="E178" s="262"/>
      <c r="F178" s="24" t="s">
        <v>186</v>
      </c>
      <c r="G178" s="24" t="s">
        <v>186</v>
      </c>
      <c r="H178" s="24" t="s">
        <v>186</v>
      </c>
      <c r="I178" s="24" t="s">
        <v>186</v>
      </c>
      <c r="J178" s="24" t="s">
        <v>186</v>
      </c>
      <c r="K178" s="24" t="s">
        <v>186</v>
      </c>
      <c r="L178" s="24" t="s">
        <v>186</v>
      </c>
      <c r="M178" s="24" t="s">
        <v>186</v>
      </c>
      <c r="N178" s="24" t="s">
        <v>186</v>
      </c>
      <c r="O178" s="24" t="s">
        <v>186</v>
      </c>
      <c r="P178" s="24" t="s">
        <v>186</v>
      </c>
      <c r="Q178" s="24" t="s">
        <v>186</v>
      </c>
      <c r="R178" s="243">
        <v>0</v>
      </c>
      <c r="S178" s="23"/>
      <c r="T178" s="261">
        <v>0</v>
      </c>
      <c r="U178" s="24"/>
      <c r="V178" s="24"/>
      <c r="W178" s="24"/>
      <c r="X178" s="16">
        <f>INDEX(中日程計画表!$GQ:$GQ,MATCH(リスト!$D178,中日程計画表!$GM:$GM,0))</f>
        <v>0</v>
      </c>
      <c r="Y178">
        <f>SUMIF(ガントチャート!$C:$C,$D178,ガントチャート!$K:$K)</f>
        <v>0</v>
      </c>
    </row>
    <row r="179" spans="1:25" ht="22.15" customHeight="1">
      <c r="A179" s="25" t="str">
        <f t="shared" si="2"/>
        <v/>
      </c>
      <c r="B179" s="21">
        <f t="shared" si="1"/>
        <v>173</v>
      </c>
      <c r="C179" s="259" t="str">
        <f t="shared" si="3"/>
        <v/>
      </c>
      <c r="D179" s="22"/>
      <c r="E179" s="262"/>
      <c r="F179" s="24" t="s">
        <v>186</v>
      </c>
      <c r="G179" s="24" t="s">
        <v>186</v>
      </c>
      <c r="H179" s="24" t="s">
        <v>186</v>
      </c>
      <c r="I179" s="24" t="s">
        <v>186</v>
      </c>
      <c r="J179" s="24" t="s">
        <v>186</v>
      </c>
      <c r="K179" s="24" t="s">
        <v>186</v>
      </c>
      <c r="L179" s="24" t="s">
        <v>186</v>
      </c>
      <c r="M179" s="24" t="s">
        <v>186</v>
      </c>
      <c r="N179" s="24" t="s">
        <v>186</v>
      </c>
      <c r="O179" s="24" t="s">
        <v>186</v>
      </c>
      <c r="P179" s="24" t="s">
        <v>186</v>
      </c>
      <c r="Q179" s="24" t="s">
        <v>186</v>
      </c>
      <c r="R179" s="243">
        <v>0</v>
      </c>
      <c r="S179" s="23"/>
      <c r="T179" s="261">
        <v>0</v>
      </c>
      <c r="U179" s="24"/>
      <c r="V179" s="24"/>
      <c r="W179" s="24"/>
      <c r="X179" s="16">
        <f>INDEX(中日程計画表!$GQ:$GQ,MATCH(リスト!$D179,中日程計画表!$GM:$GM,0))</f>
        <v>0</v>
      </c>
      <c r="Y179">
        <f>SUMIF(ガントチャート!$C:$C,$D179,ガントチャート!$K:$K)</f>
        <v>0</v>
      </c>
    </row>
    <row r="180" spans="1:25" ht="22.15" customHeight="1">
      <c r="A180" s="25" t="str">
        <f t="shared" si="2"/>
        <v/>
      </c>
      <c r="B180" s="21">
        <f t="shared" si="1"/>
        <v>174</v>
      </c>
      <c r="C180" s="259" t="str">
        <f t="shared" si="3"/>
        <v/>
      </c>
      <c r="D180" s="22"/>
      <c r="E180" s="262"/>
      <c r="F180" s="24" t="s">
        <v>186</v>
      </c>
      <c r="G180" s="24" t="s">
        <v>186</v>
      </c>
      <c r="H180" s="24" t="s">
        <v>186</v>
      </c>
      <c r="I180" s="24" t="s">
        <v>186</v>
      </c>
      <c r="J180" s="24" t="s">
        <v>186</v>
      </c>
      <c r="K180" s="24" t="s">
        <v>186</v>
      </c>
      <c r="L180" s="24" t="s">
        <v>186</v>
      </c>
      <c r="M180" s="24" t="s">
        <v>186</v>
      </c>
      <c r="N180" s="24" t="s">
        <v>186</v>
      </c>
      <c r="O180" s="24" t="s">
        <v>186</v>
      </c>
      <c r="P180" s="24" t="s">
        <v>186</v>
      </c>
      <c r="Q180" s="24" t="s">
        <v>186</v>
      </c>
      <c r="R180" s="243">
        <v>0</v>
      </c>
      <c r="S180" s="23"/>
      <c r="T180" s="261">
        <v>0</v>
      </c>
      <c r="U180" s="24"/>
      <c r="V180" s="24"/>
      <c r="W180" s="24"/>
      <c r="X180" s="16">
        <f>INDEX(中日程計画表!$GQ:$GQ,MATCH(リスト!$D180,中日程計画表!$GM:$GM,0))</f>
        <v>0</v>
      </c>
      <c r="Y180">
        <f>SUMIF(ガントチャート!$C:$C,$D180,ガントチャート!$K:$K)</f>
        <v>0</v>
      </c>
    </row>
    <row r="181" spans="1:25" ht="22.15" customHeight="1">
      <c r="A181" s="25" t="str">
        <f t="shared" si="2"/>
        <v/>
      </c>
      <c r="B181" s="21">
        <f t="shared" si="1"/>
        <v>175</v>
      </c>
      <c r="C181" s="259" t="str">
        <f t="shared" si="3"/>
        <v/>
      </c>
      <c r="D181" s="22"/>
      <c r="E181" s="262"/>
      <c r="F181" s="24" t="s">
        <v>186</v>
      </c>
      <c r="G181" s="24" t="s">
        <v>186</v>
      </c>
      <c r="H181" s="24" t="s">
        <v>186</v>
      </c>
      <c r="I181" s="24" t="s">
        <v>186</v>
      </c>
      <c r="J181" s="24" t="s">
        <v>186</v>
      </c>
      <c r="K181" s="24" t="s">
        <v>186</v>
      </c>
      <c r="L181" s="24" t="s">
        <v>186</v>
      </c>
      <c r="M181" s="24" t="s">
        <v>186</v>
      </c>
      <c r="N181" s="24" t="s">
        <v>186</v>
      </c>
      <c r="O181" s="24" t="s">
        <v>186</v>
      </c>
      <c r="P181" s="24" t="s">
        <v>186</v>
      </c>
      <c r="Q181" s="24" t="s">
        <v>186</v>
      </c>
      <c r="R181" s="243">
        <v>0</v>
      </c>
      <c r="S181" s="23"/>
      <c r="T181" s="261">
        <v>0</v>
      </c>
      <c r="U181" s="24"/>
      <c r="V181" s="24"/>
      <c r="W181" s="24"/>
      <c r="X181" s="16">
        <f>INDEX(中日程計画表!$GQ:$GQ,MATCH(リスト!$D181,中日程計画表!$GM:$GM,0))</f>
        <v>0</v>
      </c>
      <c r="Y181">
        <f>SUMIF(ガントチャート!$C:$C,$D181,ガントチャート!$K:$K)</f>
        <v>0</v>
      </c>
    </row>
    <row r="182" spans="1:25" ht="22.15" customHeight="1">
      <c r="A182" s="25" t="str">
        <f t="shared" si="2"/>
        <v/>
      </c>
      <c r="B182" s="21">
        <f t="shared" si="1"/>
        <v>176</v>
      </c>
      <c r="C182" s="259" t="str">
        <f t="shared" si="3"/>
        <v/>
      </c>
      <c r="D182" s="22"/>
      <c r="E182" s="262"/>
      <c r="F182" s="24" t="s">
        <v>186</v>
      </c>
      <c r="G182" s="24" t="s">
        <v>186</v>
      </c>
      <c r="H182" s="24" t="s">
        <v>186</v>
      </c>
      <c r="I182" s="24" t="s">
        <v>186</v>
      </c>
      <c r="J182" s="24" t="s">
        <v>186</v>
      </c>
      <c r="K182" s="24" t="s">
        <v>186</v>
      </c>
      <c r="L182" s="24" t="s">
        <v>186</v>
      </c>
      <c r="M182" s="24" t="s">
        <v>186</v>
      </c>
      <c r="N182" s="24" t="s">
        <v>186</v>
      </c>
      <c r="O182" s="24" t="s">
        <v>186</v>
      </c>
      <c r="P182" s="24" t="s">
        <v>186</v>
      </c>
      <c r="Q182" s="24" t="s">
        <v>186</v>
      </c>
      <c r="R182" s="243">
        <v>0</v>
      </c>
      <c r="S182" s="23"/>
      <c r="T182" s="261">
        <v>0</v>
      </c>
      <c r="U182" s="24"/>
      <c r="V182" s="24"/>
      <c r="W182" s="24"/>
      <c r="X182" s="16">
        <f>INDEX(中日程計画表!$GQ:$GQ,MATCH(リスト!$D182,中日程計画表!$GM:$GM,0))</f>
        <v>0</v>
      </c>
      <c r="Y182">
        <f>SUMIF(ガントチャート!$C:$C,$D182,ガントチャート!$K:$K)</f>
        <v>0</v>
      </c>
    </row>
    <row r="183" spans="1:25" ht="22.15" customHeight="1">
      <c r="A183" s="25" t="str">
        <f t="shared" si="2"/>
        <v/>
      </c>
      <c r="B183" s="21">
        <f t="shared" si="1"/>
        <v>177</v>
      </c>
      <c r="C183" s="259" t="str">
        <f t="shared" si="3"/>
        <v/>
      </c>
      <c r="D183" s="22"/>
      <c r="E183" s="262"/>
      <c r="F183" s="24" t="s">
        <v>186</v>
      </c>
      <c r="G183" s="24" t="s">
        <v>186</v>
      </c>
      <c r="H183" s="24" t="s">
        <v>186</v>
      </c>
      <c r="I183" s="24" t="s">
        <v>186</v>
      </c>
      <c r="J183" s="24" t="s">
        <v>186</v>
      </c>
      <c r="K183" s="24" t="s">
        <v>186</v>
      </c>
      <c r="L183" s="24" t="s">
        <v>186</v>
      </c>
      <c r="M183" s="24" t="s">
        <v>186</v>
      </c>
      <c r="N183" s="24" t="s">
        <v>186</v>
      </c>
      <c r="O183" s="24" t="s">
        <v>186</v>
      </c>
      <c r="P183" s="24" t="s">
        <v>186</v>
      </c>
      <c r="Q183" s="24" t="s">
        <v>186</v>
      </c>
      <c r="R183" s="243">
        <v>0</v>
      </c>
      <c r="S183" s="23"/>
      <c r="T183" s="261">
        <v>0</v>
      </c>
      <c r="U183" s="24"/>
      <c r="V183" s="24"/>
      <c r="W183" s="24"/>
      <c r="X183" s="16">
        <f>INDEX(中日程計画表!$GQ:$GQ,MATCH(リスト!$D183,中日程計画表!$GM:$GM,0))</f>
        <v>0</v>
      </c>
      <c r="Y183">
        <f>SUMIF(ガントチャート!$C:$C,$D183,ガントチャート!$K:$K)</f>
        <v>0</v>
      </c>
    </row>
    <row r="184" spans="1:25" ht="22.15" customHeight="1">
      <c r="A184" s="25" t="str">
        <f t="shared" si="2"/>
        <v/>
      </c>
      <c r="B184" s="21">
        <f t="shared" si="1"/>
        <v>178</v>
      </c>
      <c r="C184" s="259" t="str">
        <f t="shared" si="3"/>
        <v/>
      </c>
      <c r="D184" s="22"/>
      <c r="E184" s="262"/>
      <c r="F184" s="24" t="s">
        <v>186</v>
      </c>
      <c r="G184" s="24" t="s">
        <v>186</v>
      </c>
      <c r="H184" s="24" t="s">
        <v>186</v>
      </c>
      <c r="I184" s="24" t="s">
        <v>186</v>
      </c>
      <c r="J184" s="24" t="s">
        <v>186</v>
      </c>
      <c r="K184" s="24" t="s">
        <v>186</v>
      </c>
      <c r="L184" s="24" t="s">
        <v>186</v>
      </c>
      <c r="M184" s="24" t="s">
        <v>186</v>
      </c>
      <c r="N184" s="24" t="s">
        <v>186</v>
      </c>
      <c r="O184" s="24" t="s">
        <v>186</v>
      </c>
      <c r="P184" s="24" t="s">
        <v>186</v>
      </c>
      <c r="Q184" s="24" t="s">
        <v>186</v>
      </c>
      <c r="R184" s="243">
        <v>0</v>
      </c>
      <c r="S184" s="23"/>
      <c r="T184" s="261">
        <v>0</v>
      </c>
      <c r="U184" s="24"/>
      <c r="V184" s="24"/>
      <c r="W184" s="24"/>
      <c r="X184" s="16">
        <f>INDEX(中日程計画表!$GQ:$GQ,MATCH(リスト!$D184,中日程計画表!$GM:$GM,0))</f>
        <v>0</v>
      </c>
      <c r="Y184">
        <f>SUMIF(ガントチャート!$C:$C,$D184,ガントチャート!$K:$K)</f>
        <v>0</v>
      </c>
    </row>
    <row r="185" spans="1:25" ht="22.15" customHeight="1">
      <c r="A185" s="25" t="str">
        <f t="shared" si="2"/>
        <v/>
      </c>
      <c r="B185" s="21">
        <f t="shared" si="1"/>
        <v>179</v>
      </c>
      <c r="C185" s="259" t="str">
        <f t="shared" si="3"/>
        <v/>
      </c>
      <c r="D185" s="22"/>
      <c r="E185" s="262"/>
      <c r="F185" s="24" t="s">
        <v>186</v>
      </c>
      <c r="G185" s="24" t="s">
        <v>186</v>
      </c>
      <c r="H185" s="24" t="s">
        <v>186</v>
      </c>
      <c r="I185" s="24" t="s">
        <v>186</v>
      </c>
      <c r="J185" s="24" t="s">
        <v>186</v>
      </c>
      <c r="K185" s="24" t="s">
        <v>186</v>
      </c>
      <c r="L185" s="24" t="s">
        <v>186</v>
      </c>
      <c r="M185" s="24" t="s">
        <v>186</v>
      </c>
      <c r="N185" s="24" t="s">
        <v>186</v>
      </c>
      <c r="O185" s="24" t="s">
        <v>186</v>
      </c>
      <c r="P185" s="24" t="s">
        <v>186</v>
      </c>
      <c r="Q185" s="24" t="s">
        <v>186</v>
      </c>
      <c r="R185" s="243">
        <v>0</v>
      </c>
      <c r="S185" s="23"/>
      <c r="T185" s="261">
        <v>0</v>
      </c>
      <c r="U185" s="24"/>
      <c r="V185" s="24"/>
      <c r="W185" s="24"/>
      <c r="X185" s="16">
        <f>INDEX(中日程計画表!$GQ:$GQ,MATCH(リスト!$D185,中日程計画表!$GM:$GM,0))</f>
        <v>0</v>
      </c>
      <c r="Y185">
        <f>SUMIF(ガントチャート!$C:$C,$D185,ガントチャート!$K:$K)</f>
        <v>0</v>
      </c>
    </row>
    <row r="186" spans="1:25" ht="22.15" customHeight="1">
      <c r="A186" s="25" t="str">
        <f t="shared" si="2"/>
        <v/>
      </c>
      <c r="B186" s="21">
        <f t="shared" si="1"/>
        <v>180</v>
      </c>
      <c r="C186" s="259" t="str">
        <f t="shared" si="3"/>
        <v/>
      </c>
      <c r="D186" s="22"/>
      <c r="E186" s="262"/>
      <c r="F186" s="24" t="s">
        <v>186</v>
      </c>
      <c r="G186" s="24" t="s">
        <v>186</v>
      </c>
      <c r="H186" s="24" t="s">
        <v>186</v>
      </c>
      <c r="I186" s="24" t="s">
        <v>186</v>
      </c>
      <c r="J186" s="24" t="s">
        <v>186</v>
      </c>
      <c r="K186" s="24" t="s">
        <v>186</v>
      </c>
      <c r="L186" s="24" t="s">
        <v>186</v>
      </c>
      <c r="M186" s="24" t="s">
        <v>186</v>
      </c>
      <c r="N186" s="24" t="s">
        <v>186</v>
      </c>
      <c r="O186" s="24" t="s">
        <v>186</v>
      </c>
      <c r="P186" s="24" t="s">
        <v>186</v>
      </c>
      <c r="Q186" s="24" t="s">
        <v>186</v>
      </c>
      <c r="R186" s="243">
        <v>0</v>
      </c>
      <c r="S186" s="23"/>
      <c r="T186" s="261">
        <v>0</v>
      </c>
      <c r="U186" s="24"/>
      <c r="V186" s="24"/>
      <c r="W186" s="24"/>
      <c r="X186" s="16">
        <f>INDEX(中日程計画表!$GQ:$GQ,MATCH(リスト!$D186,中日程計画表!$GM:$GM,0))</f>
        <v>0</v>
      </c>
      <c r="Y186">
        <f>SUMIF(ガントチャート!$C:$C,$D186,ガントチャート!$K:$K)</f>
        <v>0</v>
      </c>
    </row>
    <row r="187" spans="1:25" ht="22.15" customHeight="1">
      <c r="A187" s="25" t="str">
        <f t="shared" si="2"/>
        <v/>
      </c>
      <c r="B187" s="21">
        <f t="shared" ref="B187:B306" si="4">ROW()-$A$1</f>
        <v>181</v>
      </c>
      <c r="C187" s="259" t="str">
        <f t="shared" si="3"/>
        <v/>
      </c>
      <c r="D187" s="22"/>
      <c r="E187" s="262"/>
      <c r="F187" s="24" t="s">
        <v>186</v>
      </c>
      <c r="G187" s="24" t="s">
        <v>186</v>
      </c>
      <c r="H187" s="24" t="s">
        <v>186</v>
      </c>
      <c r="I187" s="24" t="s">
        <v>186</v>
      </c>
      <c r="J187" s="24" t="s">
        <v>186</v>
      </c>
      <c r="K187" s="24" t="s">
        <v>186</v>
      </c>
      <c r="L187" s="24" t="s">
        <v>186</v>
      </c>
      <c r="M187" s="24" t="s">
        <v>186</v>
      </c>
      <c r="N187" s="24" t="s">
        <v>186</v>
      </c>
      <c r="O187" s="24" t="s">
        <v>186</v>
      </c>
      <c r="P187" s="24" t="s">
        <v>186</v>
      </c>
      <c r="Q187" s="24" t="s">
        <v>186</v>
      </c>
      <c r="R187" s="243">
        <v>0</v>
      </c>
      <c r="S187" s="23"/>
      <c r="T187" s="261">
        <v>0</v>
      </c>
      <c r="U187" s="24"/>
      <c r="V187" s="24"/>
      <c r="W187" s="24"/>
      <c r="X187" s="16">
        <f>INDEX(中日程計画表!$GQ:$GQ,MATCH(リスト!$D187,中日程計画表!$GM:$GM,0))</f>
        <v>0</v>
      </c>
      <c r="Y187">
        <f>SUMIF(ガントチャート!$C:$C,$D187,ガントチャート!$K:$K)</f>
        <v>0</v>
      </c>
    </row>
    <row r="188" spans="1:25" ht="22.15" customHeight="1">
      <c r="A188" s="25" t="str">
        <f t="shared" ref="A188:A253" si="5">IF(MID(D188,4,1)="W","画面",IF(MID(D188,4,1)="B","バッチ",""))</f>
        <v/>
      </c>
      <c r="B188" s="21">
        <f t="shared" si="4"/>
        <v>182</v>
      </c>
      <c r="C188" s="259" t="str">
        <f t="shared" ref="C188:C253" si="6">MID(D188,3,1)</f>
        <v/>
      </c>
      <c r="D188" s="22"/>
      <c r="E188" s="262"/>
      <c r="F188" s="24" t="s">
        <v>186</v>
      </c>
      <c r="G188" s="24" t="s">
        <v>186</v>
      </c>
      <c r="H188" s="24" t="s">
        <v>186</v>
      </c>
      <c r="I188" s="24" t="s">
        <v>186</v>
      </c>
      <c r="J188" s="24" t="s">
        <v>186</v>
      </c>
      <c r="K188" s="24" t="s">
        <v>186</v>
      </c>
      <c r="L188" s="24" t="s">
        <v>186</v>
      </c>
      <c r="M188" s="24" t="s">
        <v>186</v>
      </c>
      <c r="N188" s="24" t="s">
        <v>186</v>
      </c>
      <c r="O188" s="24" t="s">
        <v>186</v>
      </c>
      <c r="P188" s="24" t="s">
        <v>186</v>
      </c>
      <c r="Q188" s="24" t="s">
        <v>186</v>
      </c>
      <c r="R188" s="243">
        <v>0</v>
      </c>
      <c r="S188" s="23"/>
      <c r="T188" s="261">
        <v>0</v>
      </c>
      <c r="U188" s="24"/>
      <c r="V188" s="24"/>
      <c r="W188" s="24"/>
      <c r="X188" s="16">
        <f>INDEX(中日程計画表!$GQ:$GQ,MATCH(リスト!$D188,中日程計画表!$GM:$GM,0))</f>
        <v>0</v>
      </c>
      <c r="Y188">
        <f>SUMIF(ガントチャート!$C:$C,$D188,ガントチャート!$K:$K)</f>
        <v>0</v>
      </c>
    </row>
    <row r="189" spans="1:25" ht="22.15" customHeight="1">
      <c r="A189" s="25" t="str">
        <f t="shared" si="5"/>
        <v/>
      </c>
      <c r="B189" s="21">
        <f t="shared" si="4"/>
        <v>183</v>
      </c>
      <c r="C189" s="259" t="str">
        <f t="shared" si="6"/>
        <v/>
      </c>
      <c r="D189" s="22"/>
      <c r="E189" s="262"/>
      <c r="F189" s="24" t="s">
        <v>186</v>
      </c>
      <c r="G189" s="24" t="s">
        <v>186</v>
      </c>
      <c r="H189" s="24" t="s">
        <v>186</v>
      </c>
      <c r="I189" s="24" t="s">
        <v>186</v>
      </c>
      <c r="J189" s="24" t="s">
        <v>186</v>
      </c>
      <c r="K189" s="24" t="s">
        <v>186</v>
      </c>
      <c r="L189" s="24" t="s">
        <v>186</v>
      </c>
      <c r="M189" s="24" t="s">
        <v>186</v>
      </c>
      <c r="N189" s="24" t="s">
        <v>186</v>
      </c>
      <c r="O189" s="24" t="s">
        <v>186</v>
      </c>
      <c r="P189" s="24" t="s">
        <v>186</v>
      </c>
      <c r="Q189" s="24" t="s">
        <v>186</v>
      </c>
      <c r="R189" s="243">
        <v>0</v>
      </c>
      <c r="S189" s="23"/>
      <c r="T189" s="261">
        <v>0</v>
      </c>
      <c r="U189" s="24"/>
      <c r="V189" s="24"/>
      <c r="W189" s="24"/>
      <c r="X189" s="16">
        <f>INDEX(中日程計画表!$GQ:$GQ,MATCH(リスト!$D189,中日程計画表!$GM:$GM,0))</f>
        <v>0</v>
      </c>
      <c r="Y189">
        <f>SUMIF(ガントチャート!$C:$C,$D189,ガントチャート!$K:$K)</f>
        <v>0</v>
      </c>
    </row>
    <row r="190" spans="1:25" ht="22.15" customHeight="1">
      <c r="A190" s="25" t="str">
        <f t="shared" si="5"/>
        <v/>
      </c>
      <c r="B190" s="21">
        <f t="shared" si="4"/>
        <v>184</v>
      </c>
      <c r="C190" s="259" t="str">
        <f t="shared" si="6"/>
        <v/>
      </c>
      <c r="D190" s="22"/>
      <c r="E190" s="262"/>
      <c r="F190" s="24" t="s">
        <v>186</v>
      </c>
      <c r="G190" s="24" t="s">
        <v>186</v>
      </c>
      <c r="H190" s="24" t="s">
        <v>186</v>
      </c>
      <c r="I190" s="24" t="s">
        <v>186</v>
      </c>
      <c r="J190" s="24" t="s">
        <v>186</v>
      </c>
      <c r="K190" s="24" t="s">
        <v>186</v>
      </c>
      <c r="L190" s="24" t="s">
        <v>186</v>
      </c>
      <c r="M190" s="24" t="s">
        <v>186</v>
      </c>
      <c r="N190" s="24" t="s">
        <v>186</v>
      </c>
      <c r="O190" s="24" t="s">
        <v>186</v>
      </c>
      <c r="P190" s="24" t="s">
        <v>186</v>
      </c>
      <c r="Q190" s="24" t="s">
        <v>186</v>
      </c>
      <c r="R190" s="243">
        <v>0</v>
      </c>
      <c r="S190" s="23"/>
      <c r="T190" s="261">
        <v>0</v>
      </c>
      <c r="U190" s="24"/>
      <c r="V190" s="24"/>
      <c r="W190" s="24"/>
      <c r="X190" s="16">
        <f>INDEX(中日程計画表!$GQ:$GQ,MATCH(リスト!$D190,中日程計画表!$GM:$GM,0))</f>
        <v>0</v>
      </c>
      <c r="Y190">
        <f>SUMIF(ガントチャート!$C:$C,$D190,ガントチャート!$K:$K)</f>
        <v>0</v>
      </c>
    </row>
    <row r="191" spans="1:25" ht="22.15" customHeight="1">
      <c r="A191" s="25" t="str">
        <f t="shared" si="5"/>
        <v/>
      </c>
      <c r="B191" s="21">
        <f t="shared" si="4"/>
        <v>185</v>
      </c>
      <c r="C191" s="259" t="str">
        <f t="shared" si="6"/>
        <v/>
      </c>
      <c r="D191" s="22"/>
      <c r="E191" s="262"/>
      <c r="F191" s="24" t="s">
        <v>186</v>
      </c>
      <c r="G191" s="24" t="s">
        <v>186</v>
      </c>
      <c r="H191" s="24" t="s">
        <v>186</v>
      </c>
      <c r="I191" s="24" t="s">
        <v>186</v>
      </c>
      <c r="J191" s="24" t="s">
        <v>186</v>
      </c>
      <c r="K191" s="24" t="s">
        <v>186</v>
      </c>
      <c r="L191" s="24" t="s">
        <v>186</v>
      </c>
      <c r="M191" s="24" t="s">
        <v>186</v>
      </c>
      <c r="N191" s="24" t="s">
        <v>186</v>
      </c>
      <c r="O191" s="24" t="s">
        <v>186</v>
      </c>
      <c r="P191" s="24" t="s">
        <v>186</v>
      </c>
      <c r="Q191" s="24" t="s">
        <v>186</v>
      </c>
      <c r="R191" s="243">
        <v>0</v>
      </c>
      <c r="S191" s="23"/>
      <c r="T191" s="261">
        <v>0</v>
      </c>
      <c r="U191" s="24"/>
      <c r="V191" s="24"/>
      <c r="W191" s="24"/>
      <c r="X191" s="16">
        <f>INDEX(中日程計画表!$GQ:$GQ,MATCH(リスト!$D191,中日程計画表!$GM:$GM,0))</f>
        <v>0</v>
      </c>
      <c r="Y191">
        <f>SUMIF(ガントチャート!$C:$C,$D191,ガントチャート!$K:$K)</f>
        <v>0</v>
      </c>
    </row>
    <row r="192" spans="1:25" ht="22.15" customHeight="1">
      <c r="A192" s="25" t="str">
        <f t="shared" si="5"/>
        <v/>
      </c>
      <c r="B192" s="21">
        <f t="shared" si="4"/>
        <v>186</v>
      </c>
      <c r="C192" s="259" t="str">
        <f t="shared" si="6"/>
        <v/>
      </c>
      <c r="D192" s="22"/>
      <c r="E192" s="262"/>
      <c r="F192" s="24" t="s">
        <v>186</v>
      </c>
      <c r="G192" s="24" t="s">
        <v>186</v>
      </c>
      <c r="H192" s="24" t="s">
        <v>186</v>
      </c>
      <c r="I192" s="24" t="s">
        <v>186</v>
      </c>
      <c r="J192" s="24" t="s">
        <v>186</v>
      </c>
      <c r="K192" s="24" t="s">
        <v>186</v>
      </c>
      <c r="L192" s="24" t="s">
        <v>186</v>
      </c>
      <c r="M192" s="24" t="s">
        <v>186</v>
      </c>
      <c r="N192" s="24" t="s">
        <v>186</v>
      </c>
      <c r="O192" s="24" t="s">
        <v>186</v>
      </c>
      <c r="P192" s="24" t="s">
        <v>186</v>
      </c>
      <c r="Q192" s="24" t="s">
        <v>186</v>
      </c>
      <c r="R192" s="243">
        <v>0</v>
      </c>
      <c r="S192" s="23"/>
      <c r="T192" s="261">
        <v>0</v>
      </c>
      <c r="U192" s="24"/>
      <c r="V192" s="24"/>
      <c r="W192" s="24"/>
      <c r="X192" s="16">
        <f>INDEX(中日程計画表!$GQ:$GQ,MATCH(リスト!$D192,中日程計画表!$GM:$GM,0))</f>
        <v>0</v>
      </c>
      <c r="Y192">
        <f>SUMIF(ガントチャート!$C:$C,$D192,ガントチャート!$K:$K)</f>
        <v>0</v>
      </c>
    </row>
    <row r="193" spans="1:25" ht="22.15" customHeight="1">
      <c r="A193" s="25" t="str">
        <f t="shared" si="5"/>
        <v/>
      </c>
      <c r="B193" s="21">
        <f t="shared" si="4"/>
        <v>187</v>
      </c>
      <c r="C193" s="259" t="str">
        <f t="shared" si="6"/>
        <v/>
      </c>
      <c r="D193" s="22"/>
      <c r="E193" s="262"/>
      <c r="F193" s="24" t="s">
        <v>186</v>
      </c>
      <c r="G193" s="24" t="s">
        <v>186</v>
      </c>
      <c r="H193" s="24" t="s">
        <v>186</v>
      </c>
      <c r="I193" s="24" t="s">
        <v>186</v>
      </c>
      <c r="J193" s="24" t="s">
        <v>186</v>
      </c>
      <c r="K193" s="24" t="s">
        <v>186</v>
      </c>
      <c r="L193" s="24" t="s">
        <v>186</v>
      </c>
      <c r="M193" s="24" t="s">
        <v>186</v>
      </c>
      <c r="N193" s="24" t="s">
        <v>186</v>
      </c>
      <c r="O193" s="24" t="s">
        <v>186</v>
      </c>
      <c r="P193" s="24" t="s">
        <v>186</v>
      </c>
      <c r="Q193" s="24" t="s">
        <v>186</v>
      </c>
      <c r="R193" s="243">
        <v>0</v>
      </c>
      <c r="S193" s="23"/>
      <c r="T193" s="261">
        <v>0</v>
      </c>
      <c r="U193" s="24"/>
      <c r="V193" s="24"/>
      <c r="W193" s="24"/>
      <c r="X193" s="16">
        <f>INDEX(中日程計画表!$GQ:$GQ,MATCH(リスト!$D193,中日程計画表!$GM:$GM,0))</f>
        <v>0</v>
      </c>
      <c r="Y193">
        <f>SUMIF(ガントチャート!$C:$C,$D193,ガントチャート!$K:$K)</f>
        <v>0</v>
      </c>
    </row>
    <row r="194" spans="1:25" ht="22.15" customHeight="1">
      <c r="A194" s="25" t="str">
        <f t="shared" si="5"/>
        <v/>
      </c>
      <c r="B194" s="21">
        <f t="shared" si="4"/>
        <v>188</v>
      </c>
      <c r="C194" s="259" t="str">
        <f t="shared" si="6"/>
        <v/>
      </c>
      <c r="D194" s="22"/>
      <c r="E194" s="262"/>
      <c r="F194" s="24" t="s">
        <v>186</v>
      </c>
      <c r="G194" s="24" t="s">
        <v>186</v>
      </c>
      <c r="H194" s="24" t="s">
        <v>186</v>
      </c>
      <c r="I194" s="24" t="s">
        <v>186</v>
      </c>
      <c r="J194" s="24" t="s">
        <v>186</v>
      </c>
      <c r="K194" s="24" t="s">
        <v>186</v>
      </c>
      <c r="L194" s="24" t="s">
        <v>186</v>
      </c>
      <c r="M194" s="24" t="s">
        <v>186</v>
      </c>
      <c r="N194" s="24" t="s">
        <v>186</v>
      </c>
      <c r="O194" s="24" t="s">
        <v>186</v>
      </c>
      <c r="P194" s="24" t="s">
        <v>186</v>
      </c>
      <c r="Q194" s="24" t="s">
        <v>186</v>
      </c>
      <c r="R194" s="243">
        <v>0</v>
      </c>
      <c r="S194" s="23"/>
      <c r="T194" s="261">
        <v>0</v>
      </c>
      <c r="U194" s="24"/>
      <c r="V194" s="24"/>
      <c r="W194" s="24"/>
      <c r="X194" s="16">
        <f>INDEX(中日程計画表!$GQ:$GQ,MATCH(リスト!$D194,中日程計画表!$GM:$GM,0))</f>
        <v>0</v>
      </c>
      <c r="Y194">
        <f>SUMIF(ガントチャート!$C:$C,$D194,ガントチャート!$K:$K)</f>
        <v>0</v>
      </c>
    </row>
    <row r="195" spans="1:25" ht="22.15" customHeight="1">
      <c r="A195" s="25" t="str">
        <f t="shared" si="5"/>
        <v/>
      </c>
      <c r="B195" s="21">
        <f t="shared" si="4"/>
        <v>189</v>
      </c>
      <c r="C195" s="259" t="str">
        <f t="shared" si="6"/>
        <v/>
      </c>
      <c r="D195" s="22"/>
      <c r="E195" s="262"/>
      <c r="F195" s="24" t="s">
        <v>186</v>
      </c>
      <c r="G195" s="24" t="s">
        <v>186</v>
      </c>
      <c r="H195" s="24" t="s">
        <v>186</v>
      </c>
      <c r="I195" s="24" t="s">
        <v>186</v>
      </c>
      <c r="J195" s="24" t="s">
        <v>186</v>
      </c>
      <c r="K195" s="24" t="s">
        <v>186</v>
      </c>
      <c r="L195" s="24" t="s">
        <v>186</v>
      </c>
      <c r="M195" s="24" t="s">
        <v>186</v>
      </c>
      <c r="N195" s="24" t="s">
        <v>186</v>
      </c>
      <c r="O195" s="24" t="s">
        <v>186</v>
      </c>
      <c r="P195" s="24" t="s">
        <v>186</v>
      </c>
      <c r="Q195" s="24" t="s">
        <v>186</v>
      </c>
      <c r="R195" s="243">
        <v>0</v>
      </c>
      <c r="S195" s="23"/>
      <c r="T195" s="261">
        <v>0</v>
      </c>
      <c r="U195" s="24"/>
      <c r="V195" s="24"/>
      <c r="W195" s="24"/>
      <c r="X195" s="16">
        <f>INDEX(中日程計画表!$GQ:$GQ,MATCH(リスト!$D195,中日程計画表!$GM:$GM,0))</f>
        <v>0</v>
      </c>
      <c r="Y195">
        <f>SUMIF(ガントチャート!$C:$C,$D195,ガントチャート!$K:$K)</f>
        <v>0</v>
      </c>
    </row>
    <row r="196" spans="1:25" ht="22.15" customHeight="1">
      <c r="A196" s="25" t="str">
        <f t="shared" si="5"/>
        <v/>
      </c>
      <c r="B196" s="21">
        <f t="shared" si="4"/>
        <v>190</v>
      </c>
      <c r="C196" s="259" t="str">
        <f t="shared" si="6"/>
        <v/>
      </c>
      <c r="D196" s="22"/>
      <c r="E196" s="262"/>
      <c r="F196" s="24" t="s">
        <v>186</v>
      </c>
      <c r="G196" s="24" t="s">
        <v>186</v>
      </c>
      <c r="H196" s="24" t="s">
        <v>186</v>
      </c>
      <c r="I196" s="24" t="s">
        <v>186</v>
      </c>
      <c r="J196" s="24" t="s">
        <v>186</v>
      </c>
      <c r="K196" s="24" t="s">
        <v>186</v>
      </c>
      <c r="L196" s="24" t="s">
        <v>186</v>
      </c>
      <c r="M196" s="24" t="s">
        <v>186</v>
      </c>
      <c r="N196" s="24" t="s">
        <v>186</v>
      </c>
      <c r="O196" s="24" t="s">
        <v>186</v>
      </c>
      <c r="P196" s="24" t="s">
        <v>186</v>
      </c>
      <c r="Q196" s="24" t="s">
        <v>186</v>
      </c>
      <c r="R196" s="243">
        <v>0</v>
      </c>
      <c r="S196" s="23"/>
      <c r="T196" s="261">
        <v>0</v>
      </c>
      <c r="U196" s="24"/>
      <c r="V196" s="24"/>
      <c r="W196" s="24"/>
      <c r="X196" s="16">
        <f>INDEX(中日程計画表!$GQ:$GQ,MATCH(リスト!$D196,中日程計画表!$GM:$GM,0))</f>
        <v>0</v>
      </c>
      <c r="Y196">
        <f>SUMIF(ガントチャート!$C:$C,$D196,ガントチャート!$K:$K)</f>
        <v>0</v>
      </c>
    </row>
    <row r="197" spans="1:25" ht="22.15" customHeight="1">
      <c r="A197" s="25" t="str">
        <f t="shared" si="5"/>
        <v/>
      </c>
      <c r="B197" s="21">
        <f t="shared" si="4"/>
        <v>191</v>
      </c>
      <c r="C197" s="259" t="str">
        <f t="shared" si="6"/>
        <v/>
      </c>
      <c r="D197" s="22"/>
      <c r="E197" s="262"/>
      <c r="F197" s="24" t="s">
        <v>186</v>
      </c>
      <c r="G197" s="24" t="s">
        <v>186</v>
      </c>
      <c r="H197" s="24" t="s">
        <v>186</v>
      </c>
      <c r="I197" s="24" t="s">
        <v>186</v>
      </c>
      <c r="J197" s="24" t="s">
        <v>186</v>
      </c>
      <c r="K197" s="24" t="s">
        <v>186</v>
      </c>
      <c r="L197" s="24" t="s">
        <v>186</v>
      </c>
      <c r="M197" s="24" t="s">
        <v>186</v>
      </c>
      <c r="N197" s="24" t="s">
        <v>186</v>
      </c>
      <c r="O197" s="24" t="s">
        <v>186</v>
      </c>
      <c r="P197" s="24" t="s">
        <v>186</v>
      </c>
      <c r="Q197" s="24" t="s">
        <v>186</v>
      </c>
      <c r="R197" s="243">
        <v>0</v>
      </c>
      <c r="S197" s="23"/>
      <c r="T197" s="261">
        <v>0</v>
      </c>
      <c r="U197" s="24"/>
      <c r="V197" s="24"/>
      <c r="W197" s="24"/>
      <c r="X197" s="16">
        <f>INDEX(中日程計画表!$GQ:$GQ,MATCH(リスト!$D197,中日程計画表!$GM:$GM,0))</f>
        <v>0</v>
      </c>
      <c r="Y197">
        <f>SUMIF(ガントチャート!$C:$C,$D197,ガントチャート!$K:$K)</f>
        <v>0</v>
      </c>
    </row>
    <row r="198" spans="1:25" ht="22.15" customHeight="1">
      <c r="A198" s="25" t="str">
        <f t="shared" si="5"/>
        <v/>
      </c>
      <c r="B198" s="21">
        <f t="shared" si="4"/>
        <v>192</v>
      </c>
      <c r="C198" s="259" t="str">
        <f t="shared" si="6"/>
        <v/>
      </c>
      <c r="D198" s="22"/>
      <c r="E198" s="262"/>
      <c r="F198" s="24" t="s">
        <v>186</v>
      </c>
      <c r="G198" s="24" t="s">
        <v>186</v>
      </c>
      <c r="H198" s="24" t="s">
        <v>186</v>
      </c>
      <c r="I198" s="24" t="s">
        <v>186</v>
      </c>
      <c r="J198" s="24" t="s">
        <v>186</v>
      </c>
      <c r="K198" s="24" t="s">
        <v>186</v>
      </c>
      <c r="L198" s="24" t="s">
        <v>186</v>
      </c>
      <c r="M198" s="24" t="s">
        <v>186</v>
      </c>
      <c r="N198" s="24" t="s">
        <v>186</v>
      </c>
      <c r="O198" s="24" t="s">
        <v>186</v>
      </c>
      <c r="P198" s="24" t="s">
        <v>186</v>
      </c>
      <c r="Q198" s="24" t="s">
        <v>186</v>
      </c>
      <c r="R198" s="243">
        <v>0</v>
      </c>
      <c r="S198" s="23"/>
      <c r="T198" s="261">
        <v>0</v>
      </c>
      <c r="U198" s="24"/>
      <c r="V198" s="24"/>
      <c r="W198" s="24"/>
      <c r="X198" s="16">
        <f>INDEX(中日程計画表!$GQ:$GQ,MATCH(リスト!$D198,中日程計画表!$GM:$GM,0))</f>
        <v>0</v>
      </c>
      <c r="Y198">
        <f>SUMIF(ガントチャート!$C:$C,$D198,ガントチャート!$K:$K)</f>
        <v>0</v>
      </c>
    </row>
    <row r="199" spans="1:25" ht="22.15" customHeight="1">
      <c r="A199" s="25" t="str">
        <f t="shared" si="5"/>
        <v/>
      </c>
      <c r="B199" s="21">
        <f t="shared" si="4"/>
        <v>193</v>
      </c>
      <c r="C199" s="259" t="str">
        <f t="shared" si="6"/>
        <v/>
      </c>
      <c r="D199" s="22"/>
      <c r="E199" s="262"/>
      <c r="F199" s="24" t="s">
        <v>186</v>
      </c>
      <c r="G199" s="24" t="s">
        <v>186</v>
      </c>
      <c r="H199" s="24" t="s">
        <v>186</v>
      </c>
      <c r="I199" s="24" t="s">
        <v>186</v>
      </c>
      <c r="J199" s="24" t="s">
        <v>186</v>
      </c>
      <c r="K199" s="24" t="s">
        <v>186</v>
      </c>
      <c r="L199" s="24" t="s">
        <v>186</v>
      </c>
      <c r="M199" s="24" t="s">
        <v>186</v>
      </c>
      <c r="N199" s="24" t="s">
        <v>186</v>
      </c>
      <c r="O199" s="24" t="s">
        <v>186</v>
      </c>
      <c r="P199" s="24" t="s">
        <v>186</v>
      </c>
      <c r="Q199" s="24" t="s">
        <v>186</v>
      </c>
      <c r="R199" s="243">
        <v>0</v>
      </c>
      <c r="S199" s="23"/>
      <c r="T199" s="261">
        <v>0</v>
      </c>
      <c r="U199" s="24"/>
      <c r="V199" s="24"/>
      <c r="W199" s="24"/>
      <c r="X199" s="16">
        <f>INDEX(中日程計画表!$GQ:$GQ,MATCH(リスト!$D199,中日程計画表!$GM:$GM,0))</f>
        <v>0</v>
      </c>
      <c r="Y199">
        <f>SUMIF(ガントチャート!$C:$C,$D199,ガントチャート!$K:$K)</f>
        <v>0</v>
      </c>
    </row>
    <row r="200" spans="1:25" ht="22.15" customHeight="1">
      <c r="A200" s="25" t="str">
        <f t="shared" si="5"/>
        <v/>
      </c>
      <c r="B200" s="21">
        <f t="shared" si="4"/>
        <v>194</v>
      </c>
      <c r="C200" s="259" t="str">
        <f t="shared" si="6"/>
        <v/>
      </c>
      <c r="D200" s="22"/>
      <c r="E200" s="262"/>
      <c r="F200" s="24" t="s">
        <v>186</v>
      </c>
      <c r="G200" s="24" t="s">
        <v>186</v>
      </c>
      <c r="H200" s="24" t="s">
        <v>186</v>
      </c>
      <c r="I200" s="24" t="s">
        <v>186</v>
      </c>
      <c r="J200" s="24" t="s">
        <v>186</v>
      </c>
      <c r="K200" s="24" t="s">
        <v>186</v>
      </c>
      <c r="L200" s="24" t="s">
        <v>186</v>
      </c>
      <c r="M200" s="24" t="s">
        <v>186</v>
      </c>
      <c r="N200" s="24" t="s">
        <v>186</v>
      </c>
      <c r="O200" s="24" t="s">
        <v>186</v>
      </c>
      <c r="P200" s="24" t="s">
        <v>186</v>
      </c>
      <c r="Q200" s="24" t="s">
        <v>186</v>
      </c>
      <c r="R200" s="243">
        <v>0</v>
      </c>
      <c r="S200" s="23"/>
      <c r="T200" s="261">
        <v>0</v>
      </c>
      <c r="U200" s="24"/>
      <c r="V200" s="24"/>
      <c r="W200" s="24"/>
      <c r="X200" s="16">
        <f>INDEX(中日程計画表!$GQ:$GQ,MATCH(リスト!$D200,中日程計画表!$GM:$GM,0))</f>
        <v>0</v>
      </c>
      <c r="Y200">
        <f>SUMIF(ガントチャート!$C:$C,$D200,ガントチャート!$K:$K)</f>
        <v>0</v>
      </c>
    </row>
    <row r="201" spans="1:25" ht="22.15" customHeight="1">
      <c r="A201" s="25" t="str">
        <f t="shared" si="5"/>
        <v/>
      </c>
      <c r="B201" s="21">
        <f t="shared" si="4"/>
        <v>195</v>
      </c>
      <c r="C201" s="259" t="str">
        <f t="shared" si="6"/>
        <v/>
      </c>
      <c r="D201" s="22"/>
      <c r="E201" s="263"/>
      <c r="F201" s="24" t="s">
        <v>186</v>
      </c>
      <c r="G201" s="24" t="s">
        <v>186</v>
      </c>
      <c r="H201" s="24" t="s">
        <v>186</v>
      </c>
      <c r="I201" s="24" t="s">
        <v>186</v>
      </c>
      <c r="J201" s="24" t="s">
        <v>186</v>
      </c>
      <c r="K201" s="24" t="s">
        <v>186</v>
      </c>
      <c r="L201" s="24" t="s">
        <v>186</v>
      </c>
      <c r="M201" s="24" t="s">
        <v>186</v>
      </c>
      <c r="N201" s="24" t="s">
        <v>186</v>
      </c>
      <c r="O201" s="24" t="s">
        <v>186</v>
      </c>
      <c r="P201" s="24" t="s">
        <v>186</v>
      </c>
      <c r="Q201" s="24" t="s">
        <v>186</v>
      </c>
      <c r="R201" s="243">
        <v>0</v>
      </c>
      <c r="S201" s="23"/>
      <c r="T201" s="261">
        <v>0</v>
      </c>
      <c r="U201" s="24"/>
      <c r="V201" s="24"/>
      <c r="W201" s="24"/>
      <c r="X201" s="16">
        <f>INDEX(中日程計画表!$GQ:$GQ,MATCH(リスト!$D201,中日程計画表!$GM:$GM,0))</f>
        <v>0</v>
      </c>
      <c r="Y201">
        <f>SUMIF(ガントチャート!$C:$C,$D201,ガントチャート!$K:$K)</f>
        <v>0</v>
      </c>
    </row>
    <row r="202" spans="1:25" ht="22.15" customHeight="1">
      <c r="A202" s="25" t="str">
        <f t="shared" si="5"/>
        <v/>
      </c>
      <c r="B202" s="21">
        <f t="shared" si="4"/>
        <v>196</v>
      </c>
      <c r="C202" s="259" t="str">
        <f t="shared" si="6"/>
        <v/>
      </c>
      <c r="D202" s="22"/>
      <c r="E202" s="262"/>
      <c r="F202" s="24" t="s">
        <v>186</v>
      </c>
      <c r="G202" s="24" t="s">
        <v>186</v>
      </c>
      <c r="H202" s="24" t="s">
        <v>186</v>
      </c>
      <c r="I202" s="24" t="s">
        <v>186</v>
      </c>
      <c r="J202" s="24" t="s">
        <v>186</v>
      </c>
      <c r="K202" s="24" t="s">
        <v>186</v>
      </c>
      <c r="L202" s="24" t="s">
        <v>186</v>
      </c>
      <c r="M202" s="24" t="s">
        <v>186</v>
      </c>
      <c r="N202" s="24" t="s">
        <v>186</v>
      </c>
      <c r="O202" s="24" t="s">
        <v>186</v>
      </c>
      <c r="P202" s="24" t="s">
        <v>186</v>
      </c>
      <c r="Q202" s="24" t="s">
        <v>186</v>
      </c>
      <c r="R202" s="243">
        <v>0</v>
      </c>
      <c r="S202" s="23"/>
      <c r="T202" s="261">
        <v>0</v>
      </c>
      <c r="U202" s="24"/>
      <c r="V202" s="24"/>
      <c r="W202" s="24"/>
      <c r="X202" s="16">
        <f>INDEX(中日程計画表!$GQ:$GQ,MATCH(リスト!$D202,中日程計画表!$GM:$GM,0))</f>
        <v>0</v>
      </c>
      <c r="Y202">
        <f>SUMIF(ガントチャート!$C:$C,$D202,ガントチャート!$K:$K)</f>
        <v>0</v>
      </c>
    </row>
    <row r="203" spans="1:25" ht="22.15" customHeight="1">
      <c r="A203" s="25" t="str">
        <f t="shared" si="5"/>
        <v/>
      </c>
      <c r="B203" s="21">
        <f t="shared" si="4"/>
        <v>197</v>
      </c>
      <c r="C203" s="259" t="str">
        <f t="shared" si="6"/>
        <v/>
      </c>
      <c r="D203" s="22"/>
      <c r="E203" s="262"/>
      <c r="F203" s="24" t="s">
        <v>186</v>
      </c>
      <c r="G203" s="24" t="s">
        <v>186</v>
      </c>
      <c r="H203" s="24" t="s">
        <v>186</v>
      </c>
      <c r="I203" s="24" t="s">
        <v>186</v>
      </c>
      <c r="J203" s="24" t="s">
        <v>186</v>
      </c>
      <c r="K203" s="24" t="s">
        <v>186</v>
      </c>
      <c r="L203" s="24" t="s">
        <v>186</v>
      </c>
      <c r="M203" s="24" t="s">
        <v>186</v>
      </c>
      <c r="N203" s="24" t="s">
        <v>186</v>
      </c>
      <c r="O203" s="24" t="s">
        <v>186</v>
      </c>
      <c r="P203" s="24" t="s">
        <v>186</v>
      </c>
      <c r="Q203" s="24" t="s">
        <v>186</v>
      </c>
      <c r="R203" s="243">
        <v>0</v>
      </c>
      <c r="S203" s="23"/>
      <c r="T203" s="261">
        <v>0</v>
      </c>
      <c r="U203" s="24"/>
      <c r="V203" s="24"/>
      <c r="W203" s="24"/>
      <c r="X203" s="16">
        <f>INDEX(中日程計画表!$GQ:$GQ,MATCH(リスト!$D203,中日程計画表!$GM:$GM,0))</f>
        <v>0</v>
      </c>
      <c r="Y203">
        <f>SUMIF(ガントチャート!$C:$C,$D203,ガントチャート!$K:$K)</f>
        <v>0</v>
      </c>
    </row>
    <row r="204" spans="1:25" ht="22.15" customHeight="1">
      <c r="A204" s="25" t="str">
        <f t="shared" si="5"/>
        <v/>
      </c>
      <c r="B204" s="21">
        <f t="shared" si="4"/>
        <v>198</v>
      </c>
      <c r="C204" s="259" t="str">
        <f t="shared" si="6"/>
        <v/>
      </c>
      <c r="D204" s="22"/>
      <c r="E204" s="262"/>
      <c r="F204" s="24" t="s">
        <v>186</v>
      </c>
      <c r="G204" s="24" t="s">
        <v>186</v>
      </c>
      <c r="H204" s="24" t="s">
        <v>186</v>
      </c>
      <c r="I204" s="24" t="s">
        <v>186</v>
      </c>
      <c r="J204" s="24" t="s">
        <v>186</v>
      </c>
      <c r="K204" s="24" t="s">
        <v>186</v>
      </c>
      <c r="L204" s="24" t="s">
        <v>186</v>
      </c>
      <c r="M204" s="24" t="s">
        <v>186</v>
      </c>
      <c r="N204" s="24" t="s">
        <v>186</v>
      </c>
      <c r="O204" s="24" t="s">
        <v>186</v>
      </c>
      <c r="P204" s="24" t="s">
        <v>186</v>
      </c>
      <c r="Q204" s="24" t="s">
        <v>186</v>
      </c>
      <c r="R204" s="243">
        <v>0</v>
      </c>
      <c r="S204" s="23"/>
      <c r="T204" s="261">
        <v>0</v>
      </c>
      <c r="U204" s="24"/>
      <c r="V204" s="24"/>
      <c r="W204" s="24"/>
      <c r="X204" s="16">
        <f>INDEX(中日程計画表!$GQ:$GQ,MATCH(リスト!$D204,中日程計画表!$GM:$GM,0))</f>
        <v>0</v>
      </c>
      <c r="Y204">
        <f>SUMIF(ガントチャート!$C:$C,$D204,ガントチャート!$K:$K)</f>
        <v>0</v>
      </c>
    </row>
    <row r="205" spans="1:25" ht="22.15" customHeight="1">
      <c r="A205" s="25" t="str">
        <f t="shared" si="5"/>
        <v/>
      </c>
      <c r="B205" s="21">
        <f t="shared" si="4"/>
        <v>199</v>
      </c>
      <c r="C205" s="259" t="str">
        <f t="shared" si="6"/>
        <v/>
      </c>
      <c r="D205" s="22"/>
      <c r="E205" s="262"/>
      <c r="F205" s="24" t="s">
        <v>186</v>
      </c>
      <c r="G205" s="24" t="s">
        <v>186</v>
      </c>
      <c r="H205" s="24" t="s">
        <v>186</v>
      </c>
      <c r="I205" s="24" t="s">
        <v>186</v>
      </c>
      <c r="J205" s="24" t="s">
        <v>186</v>
      </c>
      <c r="K205" s="24" t="s">
        <v>186</v>
      </c>
      <c r="L205" s="24" t="s">
        <v>186</v>
      </c>
      <c r="M205" s="24" t="s">
        <v>186</v>
      </c>
      <c r="N205" s="24" t="s">
        <v>186</v>
      </c>
      <c r="O205" s="24" t="s">
        <v>186</v>
      </c>
      <c r="P205" s="24" t="s">
        <v>186</v>
      </c>
      <c r="Q205" s="24" t="s">
        <v>186</v>
      </c>
      <c r="R205" s="243">
        <v>0</v>
      </c>
      <c r="S205" s="23"/>
      <c r="T205" s="261">
        <v>0</v>
      </c>
      <c r="U205" s="24"/>
      <c r="V205" s="24"/>
      <c r="W205" s="24"/>
      <c r="X205" s="16">
        <f>INDEX(中日程計画表!$GQ:$GQ,MATCH(リスト!$D205,中日程計画表!$GM:$GM,0))</f>
        <v>0</v>
      </c>
      <c r="Y205">
        <f>SUMIF(ガントチャート!$C:$C,$D205,ガントチャート!$K:$K)</f>
        <v>0</v>
      </c>
    </row>
    <row r="206" spans="1:25" ht="22.15" customHeight="1">
      <c r="A206" s="25" t="str">
        <f t="shared" si="5"/>
        <v/>
      </c>
      <c r="B206" s="21">
        <f t="shared" si="4"/>
        <v>200</v>
      </c>
      <c r="C206" s="259" t="str">
        <f t="shared" si="6"/>
        <v/>
      </c>
      <c r="D206" s="22"/>
      <c r="E206" s="262"/>
      <c r="F206" s="24" t="s">
        <v>186</v>
      </c>
      <c r="G206" s="24" t="s">
        <v>186</v>
      </c>
      <c r="H206" s="24" t="s">
        <v>186</v>
      </c>
      <c r="I206" s="24" t="s">
        <v>186</v>
      </c>
      <c r="J206" s="24" t="s">
        <v>186</v>
      </c>
      <c r="K206" s="24" t="s">
        <v>186</v>
      </c>
      <c r="L206" s="24" t="s">
        <v>186</v>
      </c>
      <c r="M206" s="24" t="s">
        <v>186</v>
      </c>
      <c r="N206" s="24" t="s">
        <v>186</v>
      </c>
      <c r="O206" s="24" t="s">
        <v>186</v>
      </c>
      <c r="P206" s="24" t="s">
        <v>186</v>
      </c>
      <c r="Q206" s="24" t="s">
        <v>186</v>
      </c>
      <c r="R206" s="243">
        <v>0</v>
      </c>
      <c r="S206" s="23"/>
      <c r="T206" s="261">
        <v>0</v>
      </c>
      <c r="U206" s="24"/>
      <c r="V206" s="24"/>
      <c r="W206" s="24"/>
      <c r="X206" s="16">
        <f>INDEX(中日程計画表!$GQ:$GQ,MATCH(リスト!$D206,中日程計画表!$GM:$GM,0))</f>
        <v>0</v>
      </c>
      <c r="Y206">
        <f>SUMIF(ガントチャート!$C:$C,$D206,ガントチャート!$K:$K)</f>
        <v>0</v>
      </c>
    </row>
    <row r="207" spans="1:25" ht="22.15" customHeight="1">
      <c r="A207" s="25" t="str">
        <f t="shared" si="5"/>
        <v/>
      </c>
      <c r="B207" s="21">
        <f t="shared" si="4"/>
        <v>201</v>
      </c>
      <c r="C207" s="259" t="str">
        <f t="shared" si="6"/>
        <v/>
      </c>
      <c r="D207" s="22"/>
      <c r="E207" s="262"/>
      <c r="F207" s="24" t="s">
        <v>186</v>
      </c>
      <c r="G207" s="24" t="s">
        <v>186</v>
      </c>
      <c r="H207" s="24" t="s">
        <v>186</v>
      </c>
      <c r="I207" s="24" t="s">
        <v>186</v>
      </c>
      <c r="J207" s="24" t="s">
        <v>186</v>
      </c>
      <c r="K207" s="24" t="s">
        <v>186</v>
      </c>
      <c r="L207" s="24" t="s">
        <v>186</v>
      </c>
      <c r="M207" s="24" t="s">
        <v>186</v>
      </c>
      <c r="N207" s="24" t="s">
        <v>186</v>
      </c>
      <c r="O207" s="24" t="s">
        <v>186</v>
      </c>
      <c r="P207" s="24" t="s">
        <v>186</v>
      </c>
      <c r="Q207" s="24" t="s">
        <v>186</v>
      </c>
      <c r="R207" s="243">
        <v>0</v>
      </c>
      <c r="S207" s="23"/>
      <c r="T207" s="261">
        <v>0</v>
      </c>
      <c r="U207" s="24"/>
      <c r="V207" s="24"/>
      <c r="W207" s="24"/>
      <c r="X207" s="16">
        <f>INDEX(中日程計画表!$GQ:$GQ,MATCH(リスト!$D207,中日程計画表!$GM:$GM,0))</f>
        <v>0</v>
      </c>
      <c r="Y207">
        <f>SUMIF(ガントチャート!$C:$C,$D207,ガントチャート!$K:$K)</f>
        <v>0</v>
      </c>
    </row>
    <row r="208" spans="1:25" ht="22.15" customHeight="1">
      <c r="A208" s="25" t="str">
        <f t="shared" si="5"/>
        <v/>
      </c>
      <c r="B208" s="21">
        <f t="shared" si="4"/>
        <v>202</v>
      </c>
      <c r="C208" s="259" t="str">
        <f t="shared" si="6"/>
        <v/>
      </c>
      <c r="D208" s="22"/>
      <c r="E208" s="262"/>
      <c r="F208" s="24" t="s">
        <v>186</v>
      </c>
      <c r="G208" s="24" t="s">
        <v>186</v>
      </c>
      <c r="H208" s="24" t="s">
        <v>186</v>
      </c>
      <c r="I208" s="24" t="s">
        <v>186</v>
      </c>
      <c r="J208" s="24" t="s">
        <v>186</v>
      </c>
      <c r="K208" s="24" t="s">
        <v>186</v>
      </c>
      <c r="L208" s="24" t="s">
        <v>186</v>
      </c>
      <c r="M208" s="24" t="s">
        <v>186</v>
      </c>
      <c r="N208" s="24" t="s">
        <v>186</v>
      </c>
      <c r="O208" s="24" t="s">
        <v>186</v>
      </c>
      <c r="P208" s="24" t="s">
        <v>186</v>
      </c>
      <c r="Q208" s="24" t="s">
        <v>186</v>
      </c>
      <c r="R208" s="243">
        <v>0</v>
      </c>
      <c r="S208" s="23"/>
      <c r="T208" s="261">
        <v>0</v>
      </c>
      <c r="U208" s="24"/>
      <c r="V208" s="24"/>
      <c r="W208" s="24"/>
      <c r="X208" s="16">
        <f>INDEX(中日程計画表!$GQ:$GQ,MATCH(リスト!$D208,中日程計画表!$GM:$GM,0))</f>
        <v>0</v>
      </c>
      <c r="Y208">
        <f>SUMIF(ガントチャート!$C:$C,$D208,ガントチャート!$K:$K)</f>
        <v>0</v>
      </c>
    </row>
    <row r="209" spans="1:25" ht="22.15" customHeight="1">
      <c r="A209" s="25" t="str">
        <f t="shared" si="5"/>
        <v/>
      </c>
      <c r="B209" s="21">
        <f t="shared" si="4"/>
        <v>203</v>
      </c>
      <c r="C209" s="259" t="str">
        <f t="shared" si="6"/>
        <v/>
      </c>
      <c r="D209" s="22"/>
      <c r="E209" s="262"/>
      <c r="F209" s="24" t="s">
        <v>186</v>
      </c>
      <c r="G209" s="24" t="s">
        <v>186</v>
      </c>
      <c r="H209" s="24" t="s">
        <v>186</v>
      </c>
      <c r="I209" s="24" t="s">
        <v>186</v>
      </c>
      <c r="J209" s="24" t="s">
        <v>186</v>
      </c>
      <c r="K209" s="24" t="s">
        <v>186</v>
      </c>
      <c r="L209" s="24" t="s">
        <v>186</v>
      </c>
      <c r="M209" s="24" t="s">
        <v>186</v>
      </c>
      <c r="N209" s="24" t="s">
        <v>186</v>
      </c>
      <c r="O209" s="24" t="s">
        <v>186</v>
      </c>
      <c r="P209" s="24" t="s">
        <v>186</v>
      </c>
      <c r="Q209" s="24" t="s">
        <v>186</v>
      </c>
      <c r="R209" s="243">
        <v>0</v>
      </c>
      <c r="S209" s="23"/>
      <c r="T209" s="261">
        <v>0</v>
      </c>
      <c r="U209" s="24"/>
      <c r="V209" s="24"/>
      <c r="W209" s="24"/>
      <c r="X209" s="16">
        <f>INDEX(中日程計画表!$GQ:$GQ,MATCH(リスト!$D209,中日程計画表!$GM:$GM,0))</f>
        <v>0</v>
      </c>
      <c r="Y209">
        <f>SUMIF(ガントチャート!$C:$C,$D209,ガントチャート!$K:$K)</f>
        <v>0</v>
      </c>
    </row>
    <row r="210" spans="1:25" ht="22.15" customHeight="1">
      <c r="A210" s="25" t="str">
        <f t="shared" si="5"/>
        <v/>
      </c>
      <c r="B210" s="21">
        <f t="shared" si="4"/>
        <v>204</v>
      </c>
      <c r="C210" s="259" t="str">
        <f t="shared" si="6"/>
        <v/>
      </c>
      <c r="D210" s="22"/>
      <c r="E210" s="262"/>
      <c r="F210" s="24" t="s">
        <v>186</v>
      </c>
      <c r="G210" s="24" t="s">
        <v>186</v>
      </c>
      <c r="H210" s="24" t="s">
        <v>186</v>
      </c>
      <c r="I210" s="24" t="s">
        <v>186</v>
      </c>
      <c r="J210" s="24" t="s">
        <v>186</v>
      </c>
      <c r="K210" s="24" t="s">
        <v>186</v>
      </c>
      <c r="L210" s="24" t="s">
        <v>186</v>
      </c>
      <c r="M210" s="24" t="s">
        <v>186</v>
      </c>
      <c r="N210" s="24" t="s">
        <v>186</v>
      </c>
      <c r="O210" s="24" t="s">
        <v>186</v>
      </c>
      <c r="P210" s="24" t="s">
        <v>186</v>
      </c>
      <c r="Q210" s="24" t="s">
        <v>186</v>
      </c>
      <c r="R210" s="243">
        <v>0</v>
      </c>
      <c r="S210" s="23"/>
      <c r="T210" s="261">
        <v>0</v>
      </c>
      <c r="U210" s="24"/>
      <c r="V210" s="24"/>
      <c r="W210" s="24"/>
      <c r="X210" s="16">
        <f>INDEX(中日程計画表!$GQ:$GQ,MATCH(リスト!$D210,中日程計画表!$GM:$GM,0))</f>
        <v>0</v>
      </c>
      <c r="Y210">
        <f>SUMIF(ガントチャート!$C:$C,$D210,ガントチャート!$K:$K)</f>
        <v>0</v>
      </c>
    </row>
    <row r="211" spans="1:25" ht="22.15" customHeight="1">
      <c r="A211" s="25" t="str">
        <f t="shared" si="5"/>
        <v/>
      </c>
      <c r="B211" s="21">
        <f t="shared" si="4"/>
        <v>205</v>
      </c>
      <c r="C211" s="259" t="str">
        <f t="shared" si="6"/>
        <v/>
      </c>
      <c r="D211" s="22"/>
      <c r="E211" s="262"/>
      <c r="F211" s="24" t="s">
        <v>186</v>
      </c>
      <c r="G211" s="24" t="s">
        <v>186</v>
      </c>
      <c r="H211" s="24" t="s">
        <v>186</v>
      </c>
      <c r="I211" s="24" t="s">
        <v>186</v>
      </c>
      <c r="J211" s="24" t="s">
        <v>186</v>
      </c>
      <c r="K211" s="24" t="s">
        <v>186</v>
      </c>
      <c r="L211" s="24" t="s">
        <v>186</v>
      </c>
      <c r="M211" s="24" t="s">
        <v>186</v>
      </c>
      <c r="N211" s="24" t="s">
        <v>186</v>
      </c>
      <c r="O211" s="24" t="s">
        <v>186</v>
      </c>
      <c r="P211" s="24" t="s">
        <v>186</v>
      </c>
      <c r="Q211" s="24" t="s">
        <v>186</v>
      </c>
      <c r="R211" s="243">
        <v>0</v>
      </c>
      <c r="S211" s="23"/>
      <c r="T211" s="261">
        <v>0</v>
      </c>
      <c r="U211" s="24"/>
      <c r="V211" s="24"/>
      <c r="W211" s="24"/>
      <c r="X211" s="16">
        <f>INDEX(中日程計画表!$GQ:$GQ,MATCH(リスト!$D211,中日程計画表!$GM:$GM,0))</f>
        <v>0</v>
      </c>
      <c r="Y211">
        <f>SUMIF(ガントチャート!$C:$C,$D211,ガントチャート!$K:$K)</f>
        <v>0</v>
      </c>
    </row>
    <row r="212" spans="1:25" ht="22.15" customHeight="1">
      <c r="A212" s="25" t="str">
        <f t="shared" si="5"/>
        <v/>
      </c>
      <c r="B212" s="21">
        <f t="shared" si="4"/>
        <v>206</v>
      </c>
      <c r="C212" s="259" t="str">
        <f t="shared" si="6"/>
        <v/>
      </c>
      <c r="D212" s="22"/>
      <c r="E212" s="262"/>
      <c r="F212" s="24" t="s">
        <v>186</v>
      </c>
      <c r="G212" s="24" t="s">
        <v>186</v>
      </c>
      <c r="H212" s="24" t="s">
        <v>186</v>
      </c>
      <c r="I212" s="24" t="s">
        <v>186</v>
      </c>
      <c r="J212" s="24" t="s">
        <v>186</v>
      </c>
      <c r="K212" s="24" t="s">
        <v>186</v>
      </c>
      <c r="L212" s="24" t="s">
        <v>186</v>
      </c>
      <c r="M212" s="24" t="s">
        <v>186</v>
      </c>
      <c r="N212" s="24" t="s">
        <v>186</v>
      </c>
      <c r="O212" s="24" t="s">
        <v>186</v>
      </c>
      <c r="P212" s="24" t="s">
        <v>186</v>
      </c>
      <c r="Q212" s="24" t="s">
        <v>186</v>
      </c>
      <c r="R212" s="243">
        <v>0</v>
      </c>
      <c r="S212" s="23"/>
      <c r="T212" s="261">
        <v>0</v>
      </c>
      <c r="U212" s="24"/>
      <c r="V212" s="24"/>
      <c r="W212" s="24"/>
      <c r="X212" s="16">
        <f>INDEX(中日程計画表!$GQ:$GQ,MATCH(リスト!$D212,中日程計画表!$GM:$GM,0))</f>
        <v>0</v>
      </c>
      <c r="Y212">
        <f>SUMIF(ガントチャート!$C:$C,$D212,ガントチャート!$K:$K)</f>
        <v>0</v>
      </c>
    </row>
    <row r="213" spans="1:25" ht="22.15" customHeight="1">
      <c r="A213" s="25" t="str">
        <f t="shared" si="5"/>
        <v/>
      </c>
      <c r="B213" s="21">
        <f t="shared" si="4"/>
        <v>207</v>
      </c>
      <c r="C213" s="259" t="str">
        <f t="shared" si="6"/>
        <v/>
      </c>
      <c r="D213" s="22"/>
      <c r="E213" s="262"/>
      <c r="F213" s="24" t="s">
        <v>186</v>
      </c>
      <c r="G213" s="24" t="s">
        <v>186</v>
      </c>
      <c r="H213" s="24" t="s">
        <v>186</v>
      </c>
      <c r="I213" s="24" t="s">
        <v>186</v>
      </c>
      <c r="J213" s="24" t="s">
        <v>186</v>
      </c>
      <c r="K213" s="24" t="s">
        <v>186</v>
      </c>
      <c r="L213" s="24" t="s">
        <v>186</v>
      </c>
      <c r="M213" s="24" t="s">
        <v>186</v>
      </c>
      <c r="N213" s="24" t="s">
        <v>186</v>
      </c>
      <c r="O213" s="24" t="s">
        <v>186</v>
      </c>
      <c r="P213" s="24" t="s">
        <v>186</v>
      </c>
      <c r="Q213" s="24" t="s">
        <v>186</v>
      </c>
      <c r="R213" s="243">
        <v>0</v>
      </c>
      <c r="S213" s="23"/>
      <c r="T213" s="261">
        <v>0</v>
      </c>
      <c r="U213" s="24"/>
      <c r="V213" s="24"/>
      <c r="W213" s="24"/>
      <c r="X213" s="16">
        <f>INDEX(中日程計画表!$GQ:$GQ,MATCH(リスト!$D213,中日程計画表!$GM:$GM,0))</f>
        <v>0</v>
      </c>
      <c r="Y213">
        <f>SUMIF(ガントチャート!$C:$C,$D213,ガントチャート!$K:$K)</f>
        <v>0</v>
      </c>
    </row>
    <row r="214" spans="1:25" ht="22.15" customHeight="1">
      <c r="A214" s="25" t="str">
        <f t="shared" si="5"/>
        <v/>
      </c>
      <c r="B214" s="21">
        <f t="shared" si="4"/>
        <v>208</v>
      </c>
      <c r="C214" s="259" t="str">
        <f t="shared" si="6"/>
        <v/>
      </c>
      <c r="D214" s="22"/>
      <c r="E214" s="262"/>
      <c r="F214" s="24" t="s">
        <v>186</v>
      </c>
      <c r="G214" s="24" t="s">
        <v>186</v>
      </c>
      <c r="H214" s="24" t="s">
        <v>186</v>
      </c>
      <c r="I214" s="24" t="s">
        <v>186</v>
      </c>
      <c r="J214" s="24" t="s">
        <v>186</v>
      </c>
      <c r="K214" s="24" t="s">
        <v>186</v>
      </c>
      <c r="L214" s="24" t="s">
        <v>186</v>
      </c>
      <c r="M214" s="24" t="s">
        <v>186</v>
      </c>
      <c r="N214" s="24" t="s">
        <v>186</v>
      </c>
      <c r="O214" s="24" t="s">
        <v>186</v>
      </c>
      <c r="P214" s="24" t="s">
        <v>186</v>
      </c>
      <c r="Q214" s="24" t="s">
        <v>186</v>
      </c>
      <c r="R214" s="243">
        <v>0</v>
      </c>
      <c r="S214" s="23"/>
      <c r="T214" s="261">
        <v>0</v>
      </c>
      <c r="U214" s="24"/>
      <c r="V214" s="24"/>
      <c r="W214" s="24"/>
      <c r="X214" s="16">
        <f>INDEX(中日程計画表!$GQ:$GQ,MATCH(リスト!$D214,中日程計画表!$GM:$GM,0))</f>
        <v>0</v>
      </c>
      <c r="Y214">
        <f>SUMIF(ガントチャート!$C:$C,$D214,ガントチャート!$K:$K)</f>
        <v>0</v>
      </c>
    </row>
    <row r="215" spans="1:25" ht="22.15" customHeight="1">
      <c r="A215" s="25" t="str">
        <f t="shared" si="5"/>
        <v/>
      </c>
      <c r="B215" s="21">
        <f t="shared" si="4"/>
        <v>209</v>
      </c>
      <c r="C215" s="259" t="str">
        <f t="shared" si="6"/>
        <v/>
      </c>
      <c r="D215" s="22"/>
      <c r="E215" s="262"/>
      <c r="F215" s="24" t="s">
        <v>186</v>
      </c>
      <c r="G215" s="24" t="s">
        <v>186</v>
      </c>
      <c r="H215" s="24" t="s">
        <v>186</v>
      </c>
      <c r="I215" s="24" t="s">
        <v>186</v>
      </c>
      <c r="J215" s="24" t="s">
        <v>186</v>
      </c>
      <c r="K215" s="24" t="s">
        <v>186</v>
      </c>
      <c r="L215" s="24" t="s">
        <v>186</v>
      </c>
      <c r="M215" s="24" t="s">
        <v>186</v>
      </c>
      <c r="N215" s="24" t="s">
        <v>186</v>
      </c>
      <c r="O215" s="24" t="s">
        <v>186</v>
      </c>
      <c r="P215" s="24" t="s">
        <v>186</v>
      </c>
      <c r="Q215" s="24" t="s">
        <v>186</v>
      </c>
      <c r="R215" s="243">
        <v>0</v>
      </c>
      <c r="S215" s="23"/>
      <c r="T215" s="261">
        <v>0</v>
      </c>
      <c r="U215" s="24"/>
      <c r="V215" s="24"/>
      <c r="W215" s="24"/>
      <c r="X215" s="16">
        <f>INDEX(中日程計画表!$GQ:$GQ,MATCH(リスト!$D215,中日程計画表!$GM:$GM,0))</f>
        <v>0</v>
      </c>
      <c r="Y215">
        <f>SUMIF(ガントチャート!$C:$C,$D215,ガントチャート!$K:$K)</f>
        <v>0</v>
      </c>
    </row>
    <row r="216" spans="1:25" ht="22.15" customHeight="1">
      <c r="A216" s="25" t="str">
        <f t="shared" si="5"/>
        <v/>
      </c>
      <c r="B216" s="21">
        <f t="shared" si="4"/>
        <v>210</v>
      </c>
      <c r="C216" s="259" t="str">
        <f t="shared" si="6"/>
        <v/>
      </c>
      <c r="D216" s="22"/>
      <c r="E216" s="262"/>
      <c r="F216" s="24" t="s">
        <v>186</v>
      </c>
      <c r="G216" s="24" t="s">
        <v>186</v>
      </c>
      <c r="H216" s="24" t="s">
        <v>186</v>
      </c>
      <c r="I216" s="24" t="s">
        <v>186</v>
      </c>
      <c r="J216" s="24" t="s">
        <v>186</v>
      </c>
      <c r="K216" s="24" t="s">
        <v>186</v>
      </c>
      <c r="L216" s="24" t="s">
        <v>186</v>
      </c>
      <c r="M216" s="24" t="s">
        <v>186</v>
      </c>
      <c r="N216" s="24" t="s">
        <v>186</v>
      </c>
      <c r="O216" s="24" t="s">
        <v>186</v>
      </c>
      <c r="P216" s="24" t="s">
        <v>186</v>
      </c>
      <c r="Q216" s="24" t="s">
        <v>186</v>
      </c>
      <c r="R216" s="243">
        <v>0</v>
      </c>
      <c r="S216" s="23"/>
      <c r="T216" s="261">
        <v>0</v>
      </c>
      <c r="U216" s="24"/>
      <c r="V216" s="24"/>
      <c r="W216" s="24"/>
      <c r="X216" s="16">
        <f>INDEX(中日程計画表!$GQ:$GQ,MATCH(リスト!$D216,中日程計画表!$GM:$GM,0))</f>
        <v>0</v>
      </c>
      <c r="Y216">
        <f>SUMIF(ガントチャート!$C:$C,$D216,ガントチャート!$K:$K)</f>
        <v>0</v>
      </c>
    </row>
    <row r="217" spans="1:25" ht="22.15" customHeight="1">
      <c r="A217" s="25" t="str">
        <f t="shared" si="5"/>
        <v/>
      </c>
      <c r="B217" s="21">
        <f t="shared" si="4"/>
        <v>211</v>
      </c>
      <c r="C217" s="259" t="str">
        <f t="shared" si="6"/>
        <v/>
      </c>
      <c r="D217" s="22"/>
      <c r="E217" s="262"/>
      <c r="F217" s="24" t="s">
        <v>186</v>
      </c>
      <c r="G217" s="24" t="s">
        <v>186</v>
      </c>
      <c r="H217" s="24" t="s">
        <v>186</v>
      </c>
      <c r="I217" s="24" t="s">
        <v>186</v>
      </c>
      <c r="J217" s="24" t="s">
        <v>186</v>
      </c>
      <c r="K217" s="24" t="s">
        <v>186</v>
      </c>
      <c r="L217" s="24" t="s">
        <v>186</v>
      </c>
      <c r="M217" s="24" t="s">
        <v>186</v>
      </c>
      <c r="N217" s="24" t="s">
        <v>186</v>
      </c>
      <c r="O217" s="24" t="s">
        <v>186</v>
      </c>
      <c r="P217" s="24" t="s">
        <v>186</v>
      </c>
      <c r="Q217" s="24" t="s">
        <v>186</v>
      </c>
      <c r="R217" s="243">
        <v>0</v>
      </c>
      <c r="S217" s="23"/>
      <c r="T217" s="261">
        <v>0</v>
      </c>
      <c r="U217" s="24"/>
      <c r="V217" s="24"/>
      <c r="W217" s="24"/>
      <c r="X217" s="16">
        <f>INDEX(中日程計画表!$GQ:$GQ,MATCH(リスト!$D217,中日程計画表!$GM:$GM,0))</f>
        <v>0</v>
      </c>
      <c r="Y217">
        <f>SUMIF(ガントチャート!$C:$C,$D217,ガントチャート!$K:$K)</f>
        <v>0</v>
      </c>
    </row>
    <row r="218" spans="1:25" ht="22.15" customHeight="1">
      <c r="A218" s="25" t="str">
        <f t="shared" si="5"/>
        <v/>
      </c>
      <c r="B218" s="21">
        <f t="shared" si="4"/>
        <v>212</v>
      </c>
      <c r="C218" s="259" t="str">
        <f t="shared" si="6"/>
        <v/>
      </c>
      <c r="D218" s="22"/>
      <c r="E218" s="262"/>
      <c r="F218" s="24" t="s">
        <v>186</v>
      </c>
      <c r="G218" s="24" t="s">
        <v>186</v>
      </c>
      <c r="H218" s="24" t="s">
        <v>186</v>
      </c>
      <c r="I218" s="24" t="s">
        <v>186</v>
      </c>
      <c r="J218" s="24" t="s">
        <v>186</v>
      </c>
      <c r="K218" s="24" t="s">
        <v>186</v>
      </c>
      <c r="L218" s="24" t="s">
        <v>186</v>
      </c>
      <c r="M218" s="24" t="s">
        <v>186</v>
      </c>
      <c r="N218" s="24" t="s">
        <v>186</v>
      </c>
      <c r="O218" s="24" t="s">
        <v>186</v>
      </c>
      <c r="P218" s="24" t="s">
        <v>186</v>
      </c>
      <c r="Q218" s="24" t="s">
        <v>186</v>
      </c>
      <c r="R218" s="243">
        <v>0</v>
      </c>
      <c r="S218" s="23"/>
      <c r="T218" s="261">
        <v>0</v>
      </c>
      <c r="U218" s="24"/>
      <c r="V218" s="24"/>
      <c r="W218" s="24"/>
      <c r="X218" s="16">
        <f>INDEX(中日程計画表!$GQ:$GQ,MATCH(リスト!$D218,中日程計画表!$GM:$GM,0))</f>
        <v>0</v>
      </c>
      <c r="Y218">
        <f>SUMIF(ガントチャート!$C:$C,$D218,ガントチャート!$K:$K)</f>
        <v>0</v>
      </c>
    </row>
    <row r="219" spans="1:25" ht="22.15" customHeight="1">
      <c r="A219" s="25" t="str">
        <f t="shared" si="5"/>
        <v/>
      </c>
      <c r="B219" s="21">
        <f t="shared" si="4"/>
        <v>213</v>
      </c>
      <c r="C219" s="259" t="str">
        <f t="shared" si="6"/>
        <v/>
      </c>
      <c r="D219" s="22"/>
      <c r="E219" s="262"/>
      <c r="F219" s="24" t="s">
        <v>186</v>
      </c>
      <c r="G219" s="24" t="s">
        <v>186</v>
      </c>
      <c r="H219" s="24" t="s">
        <v>186</v>
      </c>
      <c r="I219" s="24" t="s">
        <v>186</v>
      </c>
      <c r="J219" s="24" t="s">
        <v>186</v>
      </c>
      <c r="K219" s="24" t="s">
        <v>186</v>
      </c>
      <c r="L219" s="24" t="s">
        <v>186</v>
      </c>
      <c r="M219" s="24" t="s">
        <v>186</v>
      </c>
      <c r="N219" s="24" t="s">
        <v>186</v>
      </c>
      <c r="O219" s="24" t="s">
        <v>186</v>
      </c>
      <c r="P219" s="24" t="s">
        <v>186</v>
      </c>
      <c r="Q219" s="24" t="s">
        <v>186</v>
      </c>
      <c r="R219" s="243">
        <v>0</v>
      </c>
      <c r="S219" s="23"/>
      <c r="T219" s="261">
        <v>0</v>
      </c>
      <c r="U219" s="24"/>
      <c r="V219" s="24"/>
      <c r="W219" s="24"/>
      <c r="X219" s="16">
        <f>INDEX(中日程計画表!$GQ:$GQ,MATCH(リスト!$D219,中日程計画表!$GM:$GM,0))</f>
        <v>0</v>
      </c>
      <c r="Y219">
        <f>SUMIF(ガントチャート!$C:$C,$D219,ガントチャート!$K:$K)</f>
        <v>0</v>
      </c>
    </row>
    <row r="220" spans="1:25" ht="22.15" customHeight="1">
      <c r="A220" s="25" t="str">
        <f t="shared" si="5"/>
        <v/>
      </c>
      <c r="B220" s="21">
        <f t="shared" si="4"/>
        <v>214</v>
      </c>
      <c r="C220" s="259" t="str">
        <f t="shared" si="6"/>
        <v/>
      </c>
      <c r="D220" s="22"/>
      <c r="E220" s="262"/>
      <c r="F220" s="24" t="s">
        <v>186</v>
      </c>
      <c r="G220" s="24" t="s">
        <v>186</v>
      </c>
      <c r="H220" s="24" t="s">
        <v>186</v>
      </c>
      <c r="I220" s="24" t="s">
        <v>186</v>
      </c>
      <c r="J220" s="24" t="s">
        <v>186</v>
      </c>
      <c r="K220" s="24" t="s">
        <v>186</v>
      </c>
      <c r="L220" s="24" t="s">
        <v>186</v>
      </c>
      <c r="M220" s="24" t="s">
        <v>186</v>
      </c>
      <c r="N220" s="24" t="s">
        <v>186</v>
      </c>
      <c r="O220" s="24" t="s">
        <v>186</v>
      </c>
      <c r="P220" s="24" t="s">
        <v>186</v>
      </c>
      <c r="Q220" s="24" t="s">
        <v>186</v>
      </c>
      <c r="R220" s="243">
        <v>0</v>
      </c>
      <c r="S220" s="23"/>
      <c r="T220" s="261">
        <v>0</v>
      </c>
      <c r="U220" s="24"/>
      <c r="V220" s="24"/>
      <c r="W220" s="24"/>
      <c r="X220" s="16">
        <f>INDEX(中日程計画表!$GQ:$GQ,MATCH(リスト!$D220,中日程計画表!$GM:$GM,0))</f>
        <v>0</v>
      </c>
      <c r="Y220">
        <f>SUMIF(ガントチャート!$C:$C,$D220,ガントチャート!$K:$K)</f>
        <v>0</v>
      </c>
    </row>
    <row r="221" spans="1:25" ht="22.15" customHeight="1">
      <c r="A221" s="25" t="str">
        <f t="shared" si="5"/>
        <v/>
      </c>
      <c r="B221" s="21">
        <f t="shared" si="4"/>
        <v>215</v>
      </c>
      <c r="C221" s="259" t="str">
        <f t="shared" si="6"/>
        <v/>
      </c>
      <c r="D221" s="22"/>
      <c r="E221" s="262"/>
      <c r="F221" s="24" t="s">
        <v>186</v>
      </c>
      <c r="G221" s="24" t="s">
        <v>186</v>
      </c>
      <c r="H221" s="24" t="s">
        <v>186</v>
      </c>
      <c r="I221" s="24" t="s">
        <v>186</v>
      </c>
      <c r="J221" s="24" t="s">
        <v>186</v>
      </c>
      <c r="K221" s="24" t="s">
        <v>186</v>
      </c>
      <c r="L221" s="24" t="s">
        <v>186</v>
      </c>
      <c r="M221" s="24" t="s">
        <v>186</v>
      </c>
      <c r="N221" s="24" t="s">
        <v>186</v>
      </c>
      <c r="O221" s="24" t="s">
        <v>186</v>
      </c>
      <c r="P221" s="24" t="s">
        <v>186</v>
      </c>
      <c r="Q221" s="24" t="s">
        <v>186</v>
      </c>
      <c r="R221" s="243">
        <v>0</v>
      </c>
      <c r="S221" s="23"/>
      <c r="T221" s="261">
        <v>0</v>
      </c>
      <c r="U221" s="24"/>
      <c r="V221" s="24"/>
      <c r="W221" s="24"/>
      <c r="X221" s="16">
        <f>INDEX(中日程計画表!$GQ:$GQ,MATCH(リスト!$D221,中日程計画表!$GM:$GM,0))</f>
        <v>0</v>
      </c>
      <c r="Y221">
        <f>SUMIF(ガントチャート!$C:$C,$D221,ガントチャート!$K:$K)</f>
        <v>0</v>
      </c>
    </row>
    <row r="222" spans="1:25" ht="22.15" customHeight="1">
      <c r="A222" s="25" t="str">
        <f t="shared" si="5"/>
        <v/>
      </c>
      <c r="B222" s="21">
        <f t="shared" si="4"/>
        <v>216</v>
      </c>
      <c r="C222" s="259" t="str">
        <f t="shared" si="6"/>
        <v/>
      </c>
      <c r="D222" s="22"/>
      <c r="E222" s="262"/>
      <c r="F222" s="24" t="s">
        <v>186</v>
      </c>
      <c r="G222" s="24" t="s">
        <v>186</v>
      </c>
      <c r="H222" s="24" t="s">
        <v>186</v>
      </c>
      <c r="I222" s="24" t="s">
        <v>186</v>
      </c>
      <c r="J222" s="24" t="s">
        <v>186</v>
      </c>
      <c r="K222" s="24" t="s">
        <v>186</v>
      </c>
      <c r="L222" s="24" t="s">
        <v>186</v>
      </c>
      <c r="M222" s="24" t="s">
        <v>186</v>
      </c>
      <c r="N222" s="24" t="s">
        <v>186</v>
      </c>
      <c r="O222" s="24" t="s">
        <v>186</v>
      </c>
      <c r="P222" s="24" t="s">
        <v>186</v>
      </c>
      <c r="Q222" s="24" t="s">
        <v>186</v>
      </c>
      <c r="R222" s="243">
        <v>0</v>
      </c>
      <c r="S222" s="23"/>
      <c r="T222" s="261">
        <v>0</v>
      </c>
      <c r="U222" s="24"/>
      <c r="V222" s="24"/>
      <c r="W222" s="24"/>
      <c r="X222" s="16">
        <f>INDEX(中日程計画表!$GQ:$GQ,MATCH(リスト!$D222,中日程計画表!$GM:$GM,0))</f>
        <v>0</v>
      </c>
      <c r="Y222">
        <f>SUMIF(ガントチャート!$C:$C,$D222,ガントチャート!$K:$K)</f>
        <v>0</v>
      </c>
    </row>
    <row r="223" spans="1:25" ht="22.15" customHeight="1">
      <c r="A223" s="25" t="str">
        <f t="shared" si="5"/>
        <v/>
      </c>
      <c r="B223" s="21">
        <f t="shared" si="4"/>
        <v>217</v>
      </c>
      <c r="C223" s="259" t="str">
        <f t="shared" si="6"/>
        <v/>
      </c>
      <c r="D223" s="22"/>
      <c r="E223" s="262"/>
      <c r="F223" s="24" t="s">
        <v>186</v>
      </c>
      <c r="G223" s="24" t="s">
        <v>186</v>
      </c>
      <c r="H223" s="24" t="s">
        <v>186</v>
      </c>
      <c r="I223" s="24" t="s">
        <v>186</v>
      </c>
      <c r="J223" s="24" t="s">
        <v>186</v>
      </c>
      <c r="K223" s="24" t="s">
        <v>186</v>
      </c>
      <c r="L223" s="24" t="s">
        <v>186</v>
      </c>
      <c r="M223" s="24" t="s">
        <v>186</v>
      </c>
      <c r="N223" s="24" t="s">
        <v>186</v>
      </c>
      <c r="O223" s="24" t="s">
        <v>186</v>
      </c>
      <c r="P223" s="24" t="s">
        <v>186</v>
      </c>
      <c r="Q223" s="24" t="s">
        <v>186</v>
      </c>
      <c r="R223" s="243">
        <v>0</v>
      </c>
      <c r="S223" s="23"/>
      <c r="T223" s="261">
        <v>0</v>
      </c>
      <c r="U223" s="24"/>
      <c r="V223" s="24"/>
      <c r="W223" s="24"/>
      <c r="X223" s="16">
        <f>INDEX(中日程計画表!$GQ:$GQ,MATCH(リスト!$D223,中日程計画表!$GM:$GM,0))</f>
        <v>0</v>
      </c>
      <c r="Y223">
        <f>SUMIF(ガントチャート!$C:$C,$D223,ガントチャート!$K:$K)</f>
        <v>0</v>
      </c>
    </row>
    <row r="224" spans="1:25" ht="22.15" customHeight="1">
      <c r="A224" s="25" t="str">
        <f t="shared" si="5"/>
        <v/>
      </c>
      <c r="B224" s="21">
        <f t="shared" si="4"/>
        <v>218</v>
      </c>
      <c r="C224" s="259" t="str">
        <f t="shared" si="6"/>
        <v/>
      </c>
      <c r="D224" s="22"/>
      <c r="E224" s="262"/>
      <c r="F224" s="24" t="s">
        <v>186</v>
      </c>
      <c r="G224" s="24" t="s">
        <v>186</v>
      </c>
      <c r="H224" s="24" t="s">
        <v>186</v>
      </c>
      <c r="I224" s="24" t="s">
        <v>186</v>
      </c>
      <c r="J224" s="24" t="s">
        <v>186</v>
      </c>
      <c r="K224" s="24" t="s">
        <v>186</v>
      </c>
      <c r="L224" s="24" t="s">
        <v>186</v>
      </c>
      <c r="M224" s="24" t="s">
        <v>186</v>
      </c>
      <c r="N224" s="24" t="s">
        <v>186</v>
      </c>
      <c r="O224" s="24" t="s">
        <v>186</v>
      </c>
      <c r="P224" s="24" t="s">
        <v>186</v>
      </c>
      <c r="Q224" s="24" t="s">
        <v>186</v>
      </c>
      <c r="R224" s="243">
        <v>0</v>
      </c>
      <c r="S224" s="23"/>
      <c r="T224" s="261">
        <v>0</v>
      </c>
      <c r="U224" s="24"/>
      <c r="V224" s="24"/>
      <c r="W224" s="24"/>
      <c r="X224" s="16">
        <f>INDEX(中日程計画表!$GQ:$GQ,MATCH(リスト!$D224,中日程計画表!$GM:$GM,0))</f>
        <v>0</v>
      </c>
      <c r="Y224">
        <f>SUMIF(ガントチャート!$C:$C,$D224,ガントチャート!$K:$K)</f>
        <v>0</v>
      </c>
    </row>
    <row r="225" spans="1:25" ht="22.15" customHeight="1">
      <c r="A225" s="25" t="str">
        <f t="shared" si="5"/>
        <v/>
      </c>
      <c r="B225" s="21">
        <f t="shared" si="4"/>
        <v>219</v>
      </c>
      <c r="C225" s="259" t="str">
        <f t="shared" si="6"/>
        <v/>
      </c>
      <c r="D225" s="22"/>
      <c r="E225" s="262"/>
      <c r="F225" s="24" t="s">
        <v>186</v>
      </c>
      <c r="G225" s="24" t="s">
        <v>186</v>
      </c>
      <c r="H225" s="24" t="s">
        <v>186</v>
      </c>
      <c r="I225" s="24" t="s">
        <v>186</v>
      </c>
      <c r="J225" s="24" t="s">
        <v>186</v>
      </c>
      <c r="K225" s="24" t="s">
        <v>186</v>
      </c>
      <c r="L225" s="24" t="s">
        <v>186</v>
      </c>
      <c r="M225" s="24" t="s">
        <v>186</v>
      </c>
      <c r="N225" s="24" t="s">
        <v>186</v>
      </c>
      <c r="O225" s="24" t="s">
        <v>186</v>
      </c>
      <c r="P225" s="24" t="s">
        <v>186</v>
      </c>
      <c r="Q225" s="24" t="s">
        <v>186</v>
      </c>
      <c r="R225" s="243">
        <v>0</v>
      </c>
      <c r="S225" s="23"/>
      <c r="T225" s="261">
        <v>0</v>
      </c>
      <c r="U225" s="24"/>
      <c r="V225" s="24"/>
      <c r="W225" s="24"/>
      <c r="X225" s="16">
        <f>INDEX(中日程計画表!$GQ:$GQ,MATCH(リスト!$D225,中日程計画表!$GM:$GM,0))</f>
        <v>0</v>
      </c>
      <c r="Y225">
        <f>SUMIF(ガントチャート!$C:$C,$D225,ガントチャート!$K:$K)</f>
        <v>0</v>
      </c>
    </row>
    <row r="226" spans="1:25" ht="22.15" customHeight="1">
      <c r="A226" s="25" t="str">
        <f t="shared" si="5"/>
        <v/>
      </c>
      <c r="B226" s="21">
        <f t="shared" si="4"/>
        <v>220</v>
      </c>
      <c r="C226" s="259" t="str">
        <f t="shared" si="6"/>
        <v/>
      </c>
      <c r="D226" s="22"/>
      <c r="E226" s="262"/>
      <c r="F226" s="24" t="s">
        <v>186</v>
      </c>
      <c r="G226" s="24" t="s">
        <v>186</v>
      </c>
      <c r="H226" s="24" t="s">
        <v>186</v>
      </c>
      <c r="I226" s="24" t="s">
        <v>186</v>
      </c>
      <c r="J226" s="24" t="s">
        <v>186</v>
      </c>
      <c r="K226" s="24" t="s">
        <v>186</v>
      </c>
      <c r="L226" s="24" t="s">
        <v>186</v>
      </c>
      <c r="M226" s="24" t="s">
        <v>186</v>
      </c>
      <c r="N226" s="24" t="s">
        <v>186</v>
      </c>
      <c r="O226" s="24" t="s">
        <v>186</v>
      </c>
      <c r="P226" s="24" t="s">
        <v>186</v>
      </c>
      <c r="Q226" s="24" t="s">
        <v>186</v>
      </c>
      <c r="R226" s="243">
        <v>0</v>
      </c>
      <c r="S226" s="23"/>
      <c r="T226" s="261">
        <v>0</v>
      </c>
      <c r="U226" s="24"/>
      <c r="V226" s="24"/>
      <c r="W226" s="24"/>
      <c r="X226" s="16">
        <f>INDEX(中日程計画表!$GQ:$GQ,MATCH(リスト!$D226,中日程計画表!$GM:$GM,0))</f>
        <v>0</v>
      </c>
      <c r="Y226">
        <f>SUMIF(ガントチャート!$C:$C,$D226,ガントチャート!$K:$K)</f>
        <v>0</v>
      </c>
    </row>
    <row r="227" spans="1:25" ht="22.15" customHeight="1">
      <c r="A227" s="25" t="str">
        <f t="shared" si="5"/>
        <v/>
      </c>
      <c r="B227" s="21">
        <f t="shared" si="4"/>
        <v>221</v>
      </c>
      <c r="C227" s="259" t="str">
        <f t="shared" si="6"/>
        <v/>
      </c>
      <c r="D227" s="22"/>
      <c r="E227" s="262"/>
      <c r="F227" s="24" t="s">
        <v>186</v>
      </c>
      <c r="G227" s="24" t="s">
        <v>186</v>
      </c>
      <c r="H227" s="24" t="s">
        <v>186</v>
      </c>
      <c r="I227" s="24" t="s">
        <v>186</v>
      </c>
      <c r="J227" s="24" t="s">
        <v>186</v>
      </c>
      <c r="K227" s="24" t="s">
        <v>186</v>
      </c>
      <c r="L227" s="24" t="s">
        <v>186</v>
      </c>
      <c r="M227" s="24" t="s">
        <v>186</v>
      </c>
      <c r="N227" s="24" t="s">
        <v>186</v>
      </c>
      <c r="O227" s="24" t="s">
        <v>186</v>
      </c>
      <c r="P227" s="24" t="s">
        <v>186</v>
      </c>
      <c r="Q227" s="24" t="s">
        <v>186</v>
      </c>
      <c r="R227" s="243">
        <v>0</v>
      </c>
      <c r="S227" s="23"/>
      <c r="T227" s="261">
        <v>0</v>
      </c>
      <c r="U227" s="24"/>
      <c r="V227" s="24"/>
      <c r="W227" s="24"/>
      <c r="X227" s="16">
        <f>INDEX(中日程計画表!$GQ:$GQ,MATCH(リスト!$D227,中日程計画表!$GM:$GM,0))</f>
        <v>0</v>
      </c>
      <c r="Y227">
        <f>SUMIF(ガントチャート!$C:$C,$D227,ガントチャート!$K:$K)</f>
        <v>0</v>
      </c>
    </row>
    <row r="228" spans="1:25" ht="22.15" customHeight="1">
      <c r="A228" s="25" t="str">
        <f t="shared" si="5"/>
        <v/>
      </c>
      <c r="B228" s="21">
        <f t="shared" si="4"/>
        <v>222</v>
      </c>
      <c r="C228" s="259" t="str">
        <f t="shared" si="6"/>
        <v/>
      </c>
      <c r="D228" s="22"/>
      <c r="E228" s="262"/>
      <c r="F228" s="24" t="s">
        <v>186</v>
      </c>
      <c r="G228" s="24" t="s">
        <v>186</v>
      </c>
      <c r="H228" s="24" t="s">
        <v>186</v>
      </c>
      <c r="I228" s="24" t="s">
        <v>186</v>
      </c>
      <c r="J228" s="24" t="s">
        <v>186</v>
      </c>
      <c r="K228" s="24" t="s">
        <v>186</v>
      </c>
      <c r="L228" s="24" t="s">
        <v>186</v>
      </c>
      <c r="M228" s="24" t="s">
        <v>186</v>
      </c>
      <c r="N228" s="24" t="s">
        <v>186</v>
      </c>
      <c r="O228" s="24" t="s">
        <v>186</v>
      </c>
      <c r="P228" s="24" t="s">
        <v>186</v>
      </c>
      <c r="Q228" s="24" t="s">
        <v>186</v>
      </c>
      <c r="R228" s="243">
        <v>0</v>
      </c>
      <c r="S228" s="23"/>
      <c r="T228" s="261">
        <v>0</v>
      </c>
      <c r="U228" s="24"/>
      <c r="V228" s="24"/>
      <c r="W228" s="24"/>
      <c r="X228" s="16">
        <f>INDEX(中日程計画表!$GQ:$GQ,MATCH(リスト!$D228,中日程計画表!$GM:$GM,0))</f>
        <v>0</v>
      </c>
      <c r="Y228">
        <f>SUMIF(ガントチャート!$C:$C,$D228,ガントチャート!$K:$K)</f>
        <v>0</v>
      </c>
    </row>
    <row r="229" spans="1:25" ht="22.15" customHeight="1">
      <c r="A229" s="25" t="str">
        <f t="shared" si="5"/>
        <v/>
      </c>
      <c r="B229" s="21">
        <f t="shared" si="4"/>
        <v>223</v>
      </c>
      <c r="C229" s="259" t="str">
        <f t="shared" si="6"/>
        <v/>
      </c>
      <c r="D229" s="22"/>
      <c r="E229" s="262"/>
      <c r="F229" s="24" t="s">
        <v>186</v>
      </c>
      <c r="G229" s="24" t="s">
        <v>186</v>
      </c>
      <c r="H229" s="24" t="s">
        <v>186</v>
      </c>
      <c r="I229" s="24" t="s">
        <v>186</v>
      </c>
      <c r="J229" s="24" t="s">
        <v>186</v>
      </c>
      <c r="K229" s="24" t="s">
        <v>186</v>
      </c>
      <c r="L229" s="24" t="s">
        <v>186</v>
      </c>
      <c r="M229" s="24" t="s">
        <v>186</v>
      </c>
      <c r="N229" s="24" t="s">
        <v>186</v>
      </c>
      <c r="O229" s="24" t="s">
        <v>186</v>
      </c>
      <c r="P229" s="24" t="s">
        <v>186</v>
      </c>
      <c r="Q229" s="24" t="s">
        <v>186</v>
      </c>
      <c r="R229" s="243">
        <v>0</v>
      </c>
      <c r="S229" s="23"/>
      <c r="T229" s="261">
        <v>0</v>
      </c>
      <c r="U229" s="24"/>
      <c r="V229" s="24"/>
      <c r="W229" s="24"/>
      <c r="X229" s="16">
        <f>INDEX(中日程計画表!$GQ:$GQ,MATCH(リスト!$D229,中日程計画表!$GM:$GM,0))</f>
        <v>0</v>
      </c>
      <c r="Y229">
        <f>SUMIF(ガントチャート!$C:$C,$D229,ガントチャート!$K:$K)</f>
        <v>0</v>
      </c>
    </row>
    <row r="230" spans="1:25" ht="22.15" customHeight="1">
      <c r="A230" s="25" t="str">
        <f t="shared" si="5"/>
        <v/>
      </c>
      <c r="B230" s="21">
        <f t="shared" si="4"/>
        <v>224</v>
      </c>
      <c r="C230" s="259" t="str">
        <f t="shared" si="6"/>
        <v/>
      </c>
      <c r="D230" s="22"/>
      <c r="E230" s="262"/>
      <c r="F230" s="24" t="s">
        <v>186</v>
      </c>
      <c r="G230" s="24" t="s">
        <v>186</v>
      </c>
      <c r="H230" s="24" t="s">
        <v>186</v>
      </c>
      <c r="I230" s="24" t="s">
        <v>186</v>
      </c>
      <c r="J230" s="24" t="s">
        <v>186</v>
      </c>
      <c r="K230" s="24" t="s">
        <v>186</v>
      </c>
      <c r="L230" s="24" t="s">
        <v>186</v>
      </c>
      <c r="M230" s="24" t="s">
        <v>186</v>
      </c>
      <c r="N230" s="24" t="s">
        <v>186</v>
      </c>
      <c r="O230" s="24" t="s">
        <v>186</v>
      </c>
      <c r="P230" s="24" t="s">
        <v>186</v>
      </c>
      <c r="Q230" s="24" t="s">
        <v>186</v>
      </c>
      <c r="R230" s="243">
        <v>0</v>
      </c>
      <c r="S230" s="23"/>
      <c r="T230" s="261">
        <v>0</v>
      </c>
      <c r="U230" s="24"/>
      <c r="V230" s="24"/>
      <c r="W230" s="24"/>
      <c r="X230" s="16">
        <f>INDEX(中日程計画表!$GQ:$GQ,MATCH(リスト!$D230,中日程計画表!$GM:$GM,0))</f>
        <v>0</v>
      </c>
      <c r="Y230">
        <f>SUMIF(ガントチャート!$C:$C,$D230,ガントチャート!$K:$K)</f>
        <v>0</v>
      </c>
    </row>
    <row r="231" spans="1:25" ht="22.15" customHeight="1">
      <c r="A231" s="25" t="str">
        <f t="shared" ref="A231" si="7">IF(MID(D231,4,1)="W","画面",IF(MID(D231,4,1)="B","バッチ",""))</f>
        <v/>
      </c>
      <c r="B231" s="21">
        <f t="shared" si="4"/>
        <v>225</v>
      </c>
      <c r="C231" s="259" t="str">
        <f t="shared" ref="C231" si="8">MID(D231,3,1)</f>
        <v/>
      </c>
      <c r="D231" s="22"/>
      <c r="E231" s="262"/>
      <c r="F231" s="24" t="s">
        <v>186</v>
      </c>
      <c r="G231" s="24" t="s">
        <v>186</v>
      </c>
      <c r="H231" s="24" t="s">
        <v>186</v>
      </c>
      <c r="I231" s="24" t="s">
        <v>186</v>
      </c>
      <c r="J231" s="24" t="s">
        <v>186</v>
      </c>
      <c r="K231" s="24" t="s">
        <v>186</v>
      </c>
      <c r="L231" s="24" t="s">
        <v>186</v>
      </c>
      <c r="M231" s="24" t="s">
        <v>186</v>
      </c>
      <c r="N231" s="24" t="s">
        <v>186</v>
      </c>
      <c r="O231" s="24" t="s">
        <v>186</v>
      </c>
      <c r="P231" s="24" t="s">
        <v>186</v>
      </c>
      <c r="Q231" s="24" t="s">
        <v>186</v>
      </c>
      <c r="R231" s="243">
        <v>0</v>
      </c>
      <c r="S231" s="23"/>
      <c r="T231" s="261">
        <v>0</v>
      </c>
      <c r="U231" s="24"/>
      <c r="V231" s="24"/>
      <c r="W231" s="24"/>
      <c r="X231" s="16">
        <f>INDEX(中日程計画表!$GQ:$GQ,MATCH(リスト!$D231,中日程計画表!$GM:$GM,0))</f>
        <v>0</v>
      </c>
      <c r="Y231">
        <f>SUMIF(ガントチャート!$C:$C,$D231,ガントチャート!$K:$K)</f>
        <v>0</v>
      </c>
    </row>
    <row r="232" spans="1:25" ht="22.15" customHeight="1">
      <c r="A232" s="25" t="str">
        <f t="shared" si="5"/>
        <v/>
      </c>
      <c r="B232" s="21">
        <f t="shared" si="4"/>
        <v>226</v>
      </c>
      <c r="C232" s="259" t="str">
        <f t="shared" si="6"/>
        <v/>
      </c>
      <c r="D232" s="22"/>
      <c r="E232" s="262"/>
      <c r="F232" s="24" t="s">
        <v>186</v>
      </c>
      <c r="G232" s="24" t="s">
        <v>186</v>
      </c>
      <c r="H232" s="24" t="s">
        <v>186</v>
      </c>
      <c r="I232" s="24" t="s">
        <v>186</v>
      </c>
      <c r="J232" s="24" t="s">
        <v>186</v>
      </c>
      <c r="K232" s="24" t="s">
        <v>186</v>
      </c>
      <c r="L232" s="24" t="s">
        <v>186</v>
      </c>
      <c r="M232" s="24" t="s">
        <v>186</v>
      </c>
      <c r="N232" s="24" t="s">
        <v>186</v>
      </c>
      <c r="O232" s="24" t="s">
        <v>186</v>
      </c>
      <c r="P232" s="24" t="s">
        <v>186</v>
      </c>
      <c r="Q232" s="24" t="s">
        <v>186</v>
      </c>
      <c r="R232" s="243">
        <v>0</v>
      </c>
      <c r="S232" s="23"/>
      <c r="T232" s="261">
        <v>0</v>
      </c>
      <c r="U232" s="24"/>
      <c r="V232" s="24"/>
      <c r="W232" s="24"/>
      <c r="X232" s="16">
        <f>INDEX(中日程計画表!$GQ:$GQ,MATCH(リスト!$D232,中日程計画表!$GM:$GM,0))</f>
        <v>0</v>
      </c>
      <c r="Y232">
        <f>SUMIF(ガントチャート!$C:$C,$D232,ガントチャート!$K:$K)</f>
        <v>0</v>
      </c>
    </row>
    <row r="233" spans="1:25" ht="22.15" customHeight="1">
      <c r="A233" s="25" t="str">
        <f t="shared" ref="A233" si="9">IF(MID(D233,4,1)="W","画面",IF(MID(D233,4,1)="B","バッチ",""))</f>
        <v/>
      </c>
      <c r="B233" s="21">
        <f t="shared" si="4"/>
        <v>227</v>
      </c>
      <c r="C233" s="259" t="str">
        <f t="shared" ref="C233" si="10">MID(D233,3,1)</f>
        <v/>
      </c>
      <c r="D233" s="22"/>
      <c r="E233" s="262"/>
      <c r="F233" s="24" t="s">
        <v>186</v>
      </c>
      <c r="G233" s="24" t="s">
        <v>186</v>
      </c>
      <c r="H233" s="24" t="s">
        <v>186</v>
      </c>
      <c r="I233" s="24" t="s">
        <v>186</v>
      </c>
      <c r="J233" s="24" t="s">
        <v>186</v>
      </c>
      <c r="K233" s="24" t="s">
        <v>186</v>
      </c>
      <c r="L233" s="24" t="s">
        <v>186</v>
      </c>
      <c r="M233" s="24" t="s">
        <v>186</v>
      </c>
      <c r="N233" s="24" t="s">
        <v>186</v>
      </c>
      <c r="O233" s="24" t="s">
        <v>186</v>
      </c>
      <c r="P233" s="24" t="s">
        <v>186</v>
      </c>
      <c r="Q233" s="24" t="s">
        <v>186</v>
      </c>
      <c r="R233" s="243">
        <v>0</v>
      </c>
      <c r="S233" s="23"/>
      <c r="T233" s="261">
        <v>0</v>
      </c>
      <c r="U233" s="24"/>
      <c r="V233" s="24"/>
      <c r="W233" s="24"/>
      <c r="X233" s="16">
        <f>INDEX(中日程計画表!$GQ:$GQ,MATCH(リスト!$D233,中日程計画表!$GM:$GM,0))</f>
        <v>0</v>
      </c>
      <c r="Y233">
        <f>SUMIF(ガントチャート!$C:$C,$D233,ガントチャート!$K:$K)</f>
        <v>0</v>
      </c>
    </row>
    <row r="234" spans="1:25" ht="22.15" customHeight="1">
      <c r="A234" s="25" t="str">
        <f t="shared" si="5"/>
        <v/>
      </c>
      <c r="B234" s="21">
        <f t="shared" si="4"/>
        <v>228</v>
      </c>
      <c r="C234" s="259" t="str">
        <f t="shared" si="6"/>
        <v/>
      </c>
      <c r="D234" s="22"/>
      <c r="E234" s="262"/>
      <c r="F234" s="24" t="s">
        <v>186</v>
      </c>
      <c r="G234" s="24" t="s">
        <v>186</v>
      </c>
      <c r="H234" s="24" t="s">
        <v>186</v>
      </c>
      <c r="I234" s="24" t="s">
        <v>186</v>
      </c>
      <c r="J234" s="24" t="s">
        <v>186</v>
      </c>
      <c r="K234" s="24" t="s">
        <v>186</v>
      </c>
      <c r="L234" s="24" t="s">
        <v>186</v>
      </c>
      <c r="M234" s="24" t="s">
        <v>186</v>
      </c>
      <c r="N234" s="24" t="s">
        <v>186</v>
      </c>
      <c r="O234" s="24" t="s">
        <v>186</v>
      </c>
      <c r="P234" s="24" t="s">
        <v>186</v>
      </c>
      <c r="Q234" s="24" t="s">
        <v>186</v>
      </c>
      <c r="R234" s="243">
        <v>0</v>
      </c>
      <c r="S234" s="23"/>
      <c r="T234" s="261">
        <v>0</v>
      </c>
      <c r="U234" s="24"/>
      <c r="V234" s="24"/>
      <c r="W234" s="24"/>
      <c r="X234" s="16">
        <f>INDEX(中日程計画表!$GQ:$GQ,MATCH(リスト!$D234,中日程計画表!$GM:$GM,0))</f>
        <v>0</v>
      </c>
      <c r="Y234">
        <f>SUMIF(ガントチャート!$C:$C,$D234,ガントチャート!$K:$K)</f>
        <v>0</v>
      </c>
    </row>
    <row r="235" spans="1:25" ht="22.15" customHeight="1">
      <c r="A235" s="25" t="str">
        <f t="shared" si="5"/>
        <v/>
      </c>
      <c r="B235" s="21">
        <f t="shared" si="4"/>
        <v>229</v>
      </c>
      <c r="C235" s="259" t="str">
        <f t="shared" si="6"/>
        <v/>
      </c>
      <c r="D235" s="22"/>
      <c r="E235" s="262"/>
      <c r="F235" s="24" t="s">
        <v>186</v>
      </c>
      <c r="G235" s="24" t="s">
        <v>186</v>
      </c>
      <c r="H235" s="24" t="s">
        <v>186</v>
      </c>
      <c r="I235" s="24" t="s">
        <v>186</v>
      </c>
      <c r="J235" s="24" t="s">
        <v>186</v>
      </c>
      <c r="K235" s="24" t="s">
        <v>186</v>
      </c>
      <c r="L235" s="24" t="s">
        <v>186</v>
      </c>
      <c r="M235" s="24" t="s">
        <v>186</v>
      </c>
      <c r="N235" s="24" t="s">
        <v>186</v>
      </c>
      <c r="O235" s="24" t="s">
        <v>186</v>
      </c>
      <c r="P235" s="24" t="s">
        <v>186</v>
      </c>
      <c r="Q235" s="24" t="s">
        <v>186</v>
      </c>
      <c r="R235" s="243">
        <v>0</v>
      </c>
      <c r="S235" s="23"/>
      <c r="T235" s="261">
        <v>0</v>
      </c>
      <c r="U235" s="24"/>
      <c r="V235" s="24"/>
      <c r="W235" s="24"/>
      <c r="X235" s="16">
        <f>INDEX(中日程計画表!$GQ:$GQ,MATCH(リスト!$D235,中日程計画表!$GM:$GM,0))</f>
        <v>0</v>
      </c>
      <c r="Y235">
        <f>SUMIF(ガントチャート!$C:$C,$D235,ガントチャート!$K:$K)</f>
        <v>0</v>
      </c>
    </row>
    <row r="236" spans="1:25" ht="22.15" customHeight="1">
      <c r="A236" s="25" t="str">
        <f t="shared" si="5"/>
        <v/>
      </c>
      <c r="B236" s="21">
        <f t="shared" si="4"/>
        <v>230</v>
      </c>
      <c r="C236" s="259" t="str">
        <f t="shared" si="6"/>
        <v/>
      </c>
      <c r="D236" s="22"/>
      <c r="E236" s="262"/>
      <c r="F236" s="24" t="s">
        <v>186</v>
      </c>
      <c r="G236" s="24" t="s">
        <v>186</v>
      </c>
      <c r="H236" s="24" t="s">
        <v>186</v>
      </c>
      <c r="I236" s="24" t="s">
        <v>186</v>
      </c>
      <c r="J236" s="24" t="s">
        <v>186</v>
      </c>
      <c r="K236" s="24" t="s">
        <v>186</v>
      </c>
      <c r="L236" s="24" t="s">
        <v>186</v>
      </c>
      <c r="M236" s="24" t="s">
        <v>186</v>
      </c>
      <c r="N236" s="24" t="s">
        <v>186</v>
      </c>
      <c r="O236" s="24" t="s">
        <v>186</v>
      </c>
      <c r="P236" s="24" t="s">
        <v>186</v>
      </c>
      <c r="Q236" s="24" t="s">
        <v>186</v>
      </c>
      <c r="R236" s="243">
        <v>0</v>
      </c>
      <c r="S236" s="23"/>
      <c r="T236" s="261">
        <v>0</v>
      </c>
      <c r="U236" s="24"/>
      <c r="V236" s="24"/>
      <c r="W236" s="24"/>
      <c r="X236" s="16">
        <f>INDEX(中日程計画表!$GQ:$GQ,MATCH(リスト!$D236,中日程計画表!$GM:$GM,0))</f>
        <v>0</v>
      </c>
      <c r="Y236">
        <f>SUMIF(ガントチャート!$C:$C,$D236,ガントチャート!$K:$K)</f>
        <v>0</v>
      </c>
    </row>
    <row r="237" spans="1:25" ht="22.15" customHeight="1">
      <c r="A237" s="25" t="str">
        <f t="shared" si="5"/>
        <v/>
      </c>
      <c r="B237" s="21">
        <f t="shared" si="4"/>
        <v>231</v>
      </c>
      <c r="C237" s="259" t="str">
        <f t="shared" si="6"/>
        <v/>
      </c>
      <c r="D237" s="22"/>
      <c r="E237" s="262"/>
      <c r="F237" s="24" t="s">
        <v>186</v>
      </c>
      <c r="G237" s="24" t="s">
        <v>186</v>
      </c>
      <c r="H237" s="24" t="s">
        <v>186</v>
      </c>
      <c r="I237" s="24" t="s">
        <v>186</v>
      </c>
      <c r="J237" s="24" t="s">
        <v>186</v>
      </c>
      <c r="K237" s="24" t="s">
        <v>186</v>
      </c>
      <c r="L237" s="24" t="s">
        <v>186</v>
      </c>
      <c r="M237" s="24" t="s">
        <v>186</v>
      </c>
      <c r="N237" s="24" t="s">
        <v>186</v>
      </c>
      <c r="O237" s="24" t="s">
        <v>186</v>
      </c>
      <c r="P237" s="24" t="s">
        <v>186</v>
      </c>
      <c r="Q237" s="24" t="s">
        <v>186</v>
      </c>
      <c r="R237" s="243">
        <v>0</v>
      </c>
      <c r="S237" s="23"/>
      <c r="T237" s="261">
        <v>0</v>
      </c>
      <c r="U237" s="24"/>
      <c r="V237" s="24"/>
      <c r="W237" s="24"/>
      <c r="X237" s="16">
        <f>INDEX(中日程計画表!$GQ:$GQ,MATCH(リスト!$D237,中日程計画表!$GM:$GM,0))</f>
        <v>0</v>
      </c>
      <c r="Y237">
        <f>SUMIF(ガントチャート!$C:$C,$D237,ガントチャート!$K:$K)</f>
        <v>0</v>
      </c>
    </row>
    <row r="238" spans="1:25" ht="22.15" customHeight="1">
      <c r="A238" s="25" t="str">
        <f t="shared" ref="A238:A247" si="11">IF(MID(D238,4,1)="W","画面",IF(MID(D238,4,1)="B","バッチ",""))</f>
        <v/>
      </c>
      <c r="B238" s="21">
        <f t="shared" si="4"/>
        <v>232</v>
      </c>
      <c r="C238" s="259" t="str">
        <f t="shared" ref="C238:C247" si="12">MID(D238,3,1)</f>
        <v/>
      </c>
      <c r="D238" s="22"/>
      <c r="E238" s="262"/>
      <c r="F238" s="24" t="s">
        <v>186</v>
      </c>
      <c r="G238" s="24" t="s">
        <v>186</v>
      </c>
      <c r="H238" s="24" t="s">
        <v>186</v>
      </c>
      <c r="I238" s="24" t="s">
        <v>186</v>
      </c>
      <c r="J238" s="24" t="s">
        <v>186</v>
      </c>
      <c r="K238" s="24" t="s">
        <v>186</v>
      </c>
      <c r="L238" s="24" t="s">
        <v>186</v>
      </c>
      <c r="M238" s="24" t="s">
        <v>186</v>
      </c>
      <c r="N238" s="24" t="s">
        <v>186</v>
      </c>
      <c r="O238" s="24" t="s">
        <v>186</v>
      </c>
      <c r="P238" s="24" t="s">
        <v>186</v>
      </c>
      <c r="Q238" s="24" t="s">
        <v>186</v>
      </c>
      <c r="R238" s="243">
        <v>0</v>
      </c>
      <c r="S238" s="23"/>
      <c r="T238" s="261">
        <v>0</v>
      </c>
      <c r="U238" s="24"/>
      <c r="V238" s="24"/>
      <c r="W238" s="24"/>
      <c r="X238" s="16">
        <f>INDEX(中日程計画表!$GQ:$GQ,MATCH(リスト!$D238,中日程計画表!$GM:$GM,0))</f>
        <v>0</v>
      </c>
      <c r="Y238">
        <f>SUMIF(ガントチャート!$C:$C,$D238,ガントチャート!$K:$K)</f>
        <v>0</v>
      </c>
    </row>
    <row r="239" spans="1:25" ht="22.15" customHeight="1">
      <c r="A239" s="25" t="str">
        <f t="shared" si="11"/>
        <v/>
      </c>
      <c r="B239" s="21">
        <f t="shared" si="4"/>
        <v>233</v>
      </c>
      <c r="C239" s="259" t="str">
        <f t="shared" si="12"/>
        <v/>
      </c>
      <c r="D239" s="22"/>
      <c r="E239" s="262"/>
      <c r="F239" s="24" t="s">
        <v>186</v>
      </c>
      <c r="G239" s="24" t="s">
        <v>186</v>
      </c>
      <c r="H239" s="24" t="s">
        <v>186</v>
      </c>
      <c r="I239" s="24" t="s">
        <v>186</v>
      </c>
      <c r="J239" s="24" t="s">
        <v>186</v>
      </c>
      <c r="K239" s="24" t="s">
        <v>186</v>
      </c>
      <c r="L239" s="24" t="s">
        <v>186</v>
      </c>
      <c r="M239" s="24" t="s">
        <v>186</v>
      </c>
      <c r="N239" s="24" t="s">
        <v>186</v>
      </c>
      <c r="O239" s="24" t="s">
        <v>186</v>
      </c>
      <c r="P239" s="24" t="s">
        <v>186</v>
      </c>
      <c r="Q239" s="24" t="s">
        <v>186</v>
      </c>
      <c r="R239" s="243">
        <v>0</v>
      </c>
      <c r="S239" s="23"/>
      <c r="T239" s="261">
        <v>0</v>
      </c>
      <c r="U239" s="24"/>
      <c r="V239" s="24"/>
      <c r="W239" s="24"/>
      <c r="X239" s="16">
        <f>INDEX(中日程計画表!$GQ:$GQ,MATCH(リスト!$D239,中日程計画表!$GM:$GM,0))</f>
        <v>0</v>
      </c>
      <c r="Y239">
        <f>SUMIF(ガントチャート!$C:$C,$D239,ガントチャート!$K:$K)</f>
        <v>0</v>
      </c>
    </row>
    <row r="240" spans="1:25" ht="22.15" customHeight="1">
      <c r="A240" s="25" t="str">
        <f t="shared" si="11"/>
        <v/>
      </c>
      <c r="B240" s="21">
        <f t="shared" si="4"/>
        <v>234</v>
      </c>
      <c r="C240" s="259" t="str">
        <f t="shared" si="12"/>
        <v/>
      </c>
      <c r="D240" s="22"/>
      <c r="E240" s="262"/>
      <c r="F240" s="24" t="s">
        <v>186</v>
      </c>
      <c r="G240" s="24" t="s">
        <v>186</v>
      </c>
      <c r="H240" s="24" t="s">
        <v>186</v>
      </c>
      <c r="I240" s="24" t="s">
        <v>186</v>
      </c>
      <c r="J240" s="24" t="s">
        <v>186</v>
      </c>
      <c r="K240" s="24" t="s">
        <v>186</v>
      </c>
      <c r="L240" s="24" t="s">
        <v>186</v>
      </c>
      <c r="M240" s="24" t="s">
        <v>186</v>
      </c>
      <c r="N240" s="24" t="s">
        <v>186</v>
      </c>
      <c r="O240" s="24" t="s">
        <v>186</v>
      </c>
      <c r="P240" s="24" t="s">
        <v>186</v>
      </c>
      <c r="Q240" s="24" t="s">
        <v>186</v>
      </c>
      <c r="R240" s="243">
        <v>0</v>
      </c>
      <c r="S240" s="23"/>
      <c r="T240" s="261">
        <v>0</v>
      </c>
      <c r="U240" s="24"/>
      <c r="V240" s="24"/>
      <c r="W240" s="24"/>
      <c r="X240" s="16">
        <f>INDEX(中日程計画表!$GQ:$GQ,MATCH(リスト!$D240,中日程計画表!$GM:$GM,0))</f>
        <v>0</v>
      </c>
      <c r="Y240">
        <f>SUMIF(ガントチャート!$C:$C,$D240,ガントチャート!$K:$K)</f>
        <v>0</v>
      </c>
    </row>
    <row r="241" spans="1:25" ht="22.15" customHeight="1">
      <c r="A241" s="25" t="str">
        <f t="shared" si="11"/>
        <v/>
      </c>
      <c r="B241" s="21">
        <f t="shared" si="4"/>
        <v>235</v>
      </c>
      <c r="C241" s="259" t="str">
        <f t="shared" si="12"/>
        <v/>
      </c>
      <c r="D241" s="22"/>
      <c r="E241" s="262"/>
      <c r="F241" s="24" t="s">
        <v>186</v>
      </c>
      <c r="G241" s="24" t="s">
        <v>186</v>
      </c>
      <c r="H241" s="24" t="s">
        <v>186</v>
      </c>
      <c r="I241" s="24" t="s">
        <v>186</v>
      </c>
      <c r="J241" s="24" t="s">
        <v>186</v>
      </c>
      <c r="K241" s="24" t="s">
        <v>186</v>
      </c>
      <c r="L241" s="24" t="s">
        <v>186</v>
      </c>
      <c r="M241" s="24" t="s">
        <v>186</v>
      </c>
      <c r="N241" s="24" t="s">
        <v>186</v>
      </c>
      <c r="O241" s="24" t="s">
        <v>186</v>
      </c>
      <c r="P241" s="24" t="s">
        <v>186</v>
      </c>
      <c r="Q241" s="24" t="s">
        <v>186</v>
      </c>
      <c r="R241" s="243">
        <v>0</v>
      </c>
      <c r="S241" s="23"/>
      <c r="T241" s="261">
        <v>0</v>
      </c>
      <c r="U241" s="24"/>
      <c r="V241" s="24"/>
      <c r="W241" s="24"/>
      <c r="X241" s="16">
        <f>INDEX(中日程計画表!$GQ:$GQ,MATCH(リスト!$D241,中日程計画表!$GM:$GM,0))</f>
        <v>0</v>
      </c>
      <c r="Y241">
        <f>SUMIF(ガントチャート!$C:$C,$D241,ガントチャート!$K:$K)</f>
        <v>0</v>
      </c>
    </row>
    <row r="242" spans="1:25" ht="22.15" customHeight="1">
      <c r="A242" s="25" t="str">
        <f t="shared" ref="A242:A244" si="13">IF(MID(D242,4,1)="W","画面",IF(MID(D242,4,1)="B","バッチ",""))</f>
        <v/>
      </c>
      <c r="B242" s="21">
        <f t="shared" si="4"/>
        <v>236</v>
      </c>
      <c r="C242" s="259" t="str">
        <f t="shared" ref="C242:C244" si="14">MID(D242,3,1)</f>
        <v/>
      </c>
      <c r="D242" s="22"/>
      <c r="E242" s="262"/>
      <c r="F242" s="24" t="s">
        <v>186</v>
      </c>
      <c r="G242" s="24" t="s">
        <v>186</v>
      </c>
      <c r="H242" s="24" t="s">
        <v>186</v>
      </c>
      <c r="I242" s="24" t="s">
        <v>186</v>
      </c>
      <c r="J242" s="24" t="s">
        <v>186</v>
      </c>
      <c r="K242" s="24" t="s">
        <v>186</v>
      </c>
      <c r="L242" s="24" t="s">
        <v>186</v>
      </c>
      <c r="M242" s="24" t="s">
        <v>186</v>
      </c>
      <c r="N242" s="24" t="s">
        <v>186</v>
      </c>
      <c r="O242" s="24" t="s">
        <v>186</v>
      </c>
      <c r="P242" s="24" t="s">
        <v>186</v>
      </c>
      <c r="Q242" s="24" t="s">
        <v>186</v>
      </c>
      <c r="R242" s="243">
        <v>0</v>
      </c>
      <c r="S242" s="23"/>
      <c r="T242" s="261">
        <v>0</v>
      </c>
      <c r="U242" s="24"/>
      <c r="V242" s="24"/>
      <c r="W242" s="24"/>
      <c r="X242" s="16">
        <f>INDEX(中日程計画表!$GQ:$GQ,MATCH(リスト!$D242,中日程計画表!$GM:$GM,0))</f>
        <v>0</v>
      </c>
      <c r="Y242">
        <f>SUMIF(ガントチャート!$C:$C,$D242,ガントチャート!$K:$K)</f>
        <v>0</v>
      </c>
    </row>
    <row r="243" spans="1:25" ht="22.15" customHeight="1">
      <c r="A243" s="25" t="str">
        <f t="shared" si="13"/>
        <v/>
      </c>
      <c r="B243" s="21">
        <f t="shared" si="4"/>
        <v>237</v>
      </c>
      <c r="C243" s="259" t="str">
        <f t="shared" si="14"/>
        <v/>
      </c>
      <c r="D243" s="22"/>
      <c r="E243" s="262"/>
      <c r="F243" s="24" t="s">
        <v>186</v>
      </c>
      <c r="G243" s="24" t="s">
        <v>186</v>
      </c>
      <c r="H243" s="24" t="s">
        <v>186</v>
      </c>
      <c r="I243" s="24" t="s">
        <v>186</v>
      </c>
      <c r="J243" s="24" t="s">
        <v>186</v>
      </c>
      <c r="K243" s="24" t="s">
        <v>186</v>
      </c>
      <c r="L243" s="24" t="s">
        <v>186</v>
      </c>
      <c r="M243" s="24" t="s">
        <v>186</v>
      </c>
      <c r="N243" s="24" t="s">
        <v>186</v>
      </c>
      <c r="O243" s="24" t="s">
        <v>186</v>
      </c>
      <c r="P243" s="24" t="s">
        <v>186</v>
      </c>
      <c r="Q243" s="24" t="s">
        <v>186</v>
      </c>
      <c r="R243" s="243">
        <v>0</v>
      </c>
      <c r="S243" s="23"/>
      <c r="T243" s="261">
        <v>0</v>
      </c>
      <c r="U243" s="24"/>
      <c r="V243" s="24"/>
      <c r="W243" s="24"/>
      <c r="X243" s="16">
        <f>INDEX(中日程計画表!$GQ:$GQ,MATCH(リスト!$D243,中日程計画表!$GM:$GM,0))</f>
        <v>0</v>
      </c>
      <c r="Y243">
        <f>SUMIF(ガントチャート!$C:$C,$D243,ガントチャート!$K:$K)</f>
        <v>0</v>
      </c>
    </row>
    <row r="244" spans="1:25" ht="22.15" customHeight="1">
      <c r="A244" s="25" t="str">
        <f t="shared" si="13"/>
        <v/>
      </c>
      <c r="B244" s="21">
        <f t="shared" si="4"/>
        <v>238</v>
      </c>
      <c r="C244" s="259" t="str">
        <f t="shared" si="14"/>
        <v/>
      </c>
      <c r="D244" s="22"/>
      <c r="E244" s="262"/>
      <c r="F244" s="24" t="s">
        <v>186</v>
      </c>
      <c r="G244" s="24" t="s">
        <v>186</v>
      </c>
      <c r="H244" s="24" t="s">
        <v>186</v>
      </c>
      <c r="I244" s="24" t="s">
        <v>186</v>
      </c>
      <c r="J244" s="24" t="s">
        <v>186</v>
      </c>
      <c r="K244" s="24" t="s">
        <v>186</v>
      </c>
      <c r="L244" s="24" t="s">
        <v>186</v>
      </c>
      <c r="M244" s="24" t="s">
        <v>186</v>
      </c>
      <c r="N244" s="24" t="s">
        <v>186</v>
      </c>
      <c r="O244" s="24" t="s">
        <v>186</v>
      </c>
      <c r="P244" s="24" t="s">
        <v>186</v>
      </c>
      <c r="Q244" s="24" t="s">
        <v>186</v>
      </c>
      <c r="R244" s="243">
        <v>0</v>
      </c>
      <c r="S244" s="23"/>
      <c r="T244" s="261">
        <v>0</v>
      </c>
      <c r="U244" s="24"/>
      <c r="V244" s="24"/>
      <c r="W244" s="24"/>
      <c r="X244" s="16">
        <f>INDEX(中日程計画表!$GQ:$GQ,MATCH(リスト!$D244,中日程計画表!$GM:$GM,0))</f>
        <v>0</v>
      </c>
      <c r="Y244">
        <f>SUMIF(ガントチャート!$C:$C,$D244,ガントチャート!$K:$K)</f>
        <v>0</v>
      </c>
    </row>
    <row r="245" spans="1:25" ht="22.15" customHeight="1">
      <c r="A245" s="25" t="str">
        <f t="shared" si="11"/>
        <v/>
      </c>
      <c r="B245" s="21">
        <f t="shared" si="4"/>
        <v>239</v>
      </c>
      <c r="C245" s="259" t="str">
        <f t="shared" si="12"/>
        <v/>
      </c>
      <c r="D245" s="22"/>
      <c r="E245" s="262"/>
      <c r="F245" s="24" t="s">
        <v>186</v>
      </c>
      <c r="G245" s="24" t="s">
        <v>186</v>
      </c>
      <c r="H245" s="24" t="s">
        <v>186</v>
      </c>
      <c r="I245" s="24" t="s">
        <v>186</v>
      </c>
      <c r="J245" s="24" t="s">
        <v>186</v>
      </c>
      <c r="K245" s="24" t="s">
        <v>186</v>
      </c>
      <c r="L245" s="24" t="s">
        <v>186</v>
      </c>
      <c r="M245" s="24" t="s">
        <v>186</v>
      </c>
      <c r="N245" s="24" t="s">
        <v>186</v>
      </c>
      <c r="O245" s="24" t="s">
        <v>186</v>
      </c>
      <c r="P245" s="24" t="s">
        <v>186</v>
      </c>
      <c r="Q245" s="24" t="s">
        <v>186</v>
      </c>
      <c r="R245" s="243">
        <v>0</v>
      </c>
      <c r="S245" s="23"/>
      <c r="T245" s="261">
        <v>0</v>
      </c>
      <c r="U245" s="24"/>
      <c r="V245" s="24"/>
      <c r="W245" s="24"/>
      <c r="X245" s="16">
        <f>INDEX(中日程計画表!$GQ:$GQ,MATCH(リスト!$D245,中日程計画表!$GM:$GM,0))</f>
        <v>0</v>
      </c>
      <c r="Y245">
        <f>SUMIF(ガントチャート!$C:$C,$D245,ガントチャート!$K:$K)</f>
        <v>0</v>
      </c>
    </row>
    <row r="246" spans="1:25" ht="22.15" customHeight="1">
      <c r="A246" s="25" t="str">
        <f t="shared" si="11"/>
        <v/>
      </c>
      <c r="B246" s="21">
        <f t="shared" si="4"/>
        <v>240</v>
      </c>
      <c r="C246" s="259" t="str">
        <f t="shared" si="12"/>
        <v/>
      </c>
      <c r="D246" s="22"/>
      <c r="E246" s="262"/>
      <c r="F246" s="24" t="s">
        <v>186</v>
      </c>
      <c r="G246" s="24" t="s">
        <v>186</v>
      </c>
      <c r="H246" s="24" t="s">
        <v>186</v>
      </c>
      <c r="I246" s="24" t="s">
        <v>186</v>
      </c>
      <c r="J246" s="24" t="s">
        <v>186</v>
      </c>
      <c r="K246" s="24" t="s">
        <v>186</v>
      </c>
      <c r="L246" s="24" t="s">
        <v>186</v>
      </c>
      <c r="M246" s="24" t="s">
        <v>186</v>
      </c>
      <c r="N246" s="24" t="s">
        <v>186</v>
      </c>
      <c r="O246" s="24" t="s">
        <v>186</v>
      </c>
      <c r="P246" s="24" t="s">
        <v>186</v>
      </c>
      <c r="Q246" s="24" t="s">
        <v>186</v>
      </c>
      <c r="R246" s="243">
        <v>0</v>
      </c>
      <c r="S246" s="23"/>
      <c r="T246" s="261">
        <v>0</v>
      </c>
      <c r="U246" s="24"/>
      <c r="V246" s="24"/>
      <c r="W246" s="24"/>
      <c r="X246" s="16">
        <f>INDEX(中日程計画表!$GQ:$GQ,MATCH(リスト!$D246,中日程計画表!$GM:$GM,0))</f>
        <v>0</v>
      </c>
      <c r="Y246">
        <f>SUMIF(ガントチャート!$C:$C,$D246,ガントチャート!$K:$K)</f>
        <v>0</v>
      </c>
    </row>
    <row r="247" spans="1:25" ht="22.15" customHeight="1">
      <c r="A247" s="25" t="str">
        <f t="shared" si="11"/>
        <v/>
      </c>
      <c r="B247" s="21">
        <f t="shared" si="4"/>
        <v>241</v>
      </c>
      <c r="C247" s="259" t="str">
        <f t="shared" si="12"/>
        <v/>
      </c>
      <c r="D247" s="22"/>
      <c r="E247" s="262"/>
      <c r="F247" s="24" t="s">
        <v>186</v>
      </c>
      <c r="G247" s="24" t="s">
        <v>186</v>
      </c>
      <c r="H247" s="24" t="s">
        <v>186</v>
      </c>
      <c r="I247" s="24" t="s">
        <v>186</v>
      </c>
      <c r="J247" s="24" t="s">
        <v>186</v>
      </c>
      <c r="K247" s="24" t="s">
        <v>186</v>
      </c>
      <c r="L247" s="24" t="s">
        <v>186</v>
      </c>
      <c r="M247" s="24" t="s">
        <v>186</v>
      </c>
      <c r="N247" s="24" t="s">
        <v>186</v>
      </c>
      <c r="O247" s="24" t="s">
        <v>186</v>
      </c>
      <c r="P247" s="24" t="s">
        <v>186</v>
      </c>
      <c r="Q247" s="24" t="s">
        <v>186</v>
      </c>
      <c r="R247" s="243">
        <v>0</v>
      </c>
      <c r="S247" s="23"/>
      <c r="T247" s="261">
        <v>0</v>
      </c>
      <c r="U247" s="24"/>
      <c r="V247" s="24"/>
      <c r="W247" s="24"/>
      <c r="X247" s="16">
        <f>INDEX(中日程計画表!$GQ:$GQ,MATCH(リスト!$D247,中日程計画表!$GM:$GM,0))</f>
        <v>0</v>
      </c>
      <c r="Y247">
        <f>SUMIF(ガントチャート!$C:$C,$D247,ガントチャート!$K:$K)</f>
        <v>0</v>
      </c>
    </row>
    <row r="248" spans="1:25" ht="22.15" customHeight="1">
      <c r="A248" s="25" t="str">
        <f t="shared" ref="A248" si="15">IF(MID(D248,4,1)="W","画面",IF(MID(D248,4,1)="B","バッチ",""))</f>
        <v/>
      </c>
      <c r="B248" s="21">
        <f t="shared" si="4"/>
        <v>242</v>
      </c>
      <c r="C248" s="259" t="str">
        <f t="shared" ref="C248" si="16">MID(D248,3,1)</f>
        <v/>
      </c>
      <c r="D248" s="22"/>
      <c r="E248" s="262"/>
      <c r="F248" s="24" t="s">
        <v>186</v>
      </c>
      <c r="G248" s="24" t="s">
        <v>186</v>
      </c>
      <c r="H248" s="24" t="s">
        <v>186</v>
      </c>
      <c r="I248" s="24" t="s">
        <v>186</v>
      </c>
      <c r="J248" s="24" t="s">
        <v>186</v>
      </c>
      <c r="K248" s="24" t="s">
        <v>186</v>
      </c>
      <c r="L248" s="24" t="s">
        <v>186</v>
      </c>
      <c r="M248" s="24" t="s">
        <v>186</v>
      </c>
      <c r="N248" s="24" t="s">
        <v>186</v>
      </c>
      <c r="O248" s="24" t="s">
        <v>186</v>
      </c>
      <c r="P248" s="24" t="s">
        <v>186</v>
      </c>
      <c r="Q248" s="24" t="s">
        <v>186</v>
      </c>
      <c r="R248" s="243">
        <v>0</v>
      </c>
      <c r="S248" s="23"/>
      <c r="T248" s="261">
        <v>0</v>
      </c>
      <c r="U248" s="24"/>
      <c r="V248" s="24"/>
      <c r="W248" s="24"/>
      <c r="X248" s="16">
        <f>INDEX(中日程計画表!$GQ:$GQ,MATCH(リスト!$D248,中日程計画表!$GM:$GM,0))</f>
        <v>0</v>
      </c>
      <c r="Y248">
        <f>SUMIF(ガントチャート!$C:$C,$D248,ガントチャート!$K:$K)</f>
        <v>0</v>
      </c>
    </row>
    <row r="249" spans="1:25" ht="22.15" customHeight="1">
      <c r="A249" s="25" t="str">
        <f t="shared" si="5"/>
        <v/>
      </c>
      <c r="B249" s="21">
        <f t="shared" si="4"/>
        <v>243</v>
      </c>
      <c r="C249" s="259" t="str">
        <f t="shared" si="6"/>
        <v/>
      </c>
      <c r="D249" s="22"/>
      <c r="E249" s="262"/>
      <c r="F249" s="24" t="s">
        <v>186</v>
      </c>
      <c r="G249" s="24" t="s">
        <v>186</v>
      </c>
      <c r="H249" s="24" t="s">
        <v>186</v>
      </c>
      <c r="I249" s="24" t="s">
        <v>186</v>
      </c>
      <c r="J249" s="24" t="s">
        <v>186</v>
      </c>
      <c r="K249" s="24" t="s">
        <v>186</v>
      </c>
      <c r="L249" s="24" t="s">
        <v>186</v>
      </c>
      <c r="M249" s="24" t="s">
        <v>186</v>
      </c>
      <c r="N249" s="24" t="s">
        <v>186</v>
      </c>
      <c r="O249" s="24" t="s">
        <v>186</v>
      </c>
      <c r="P249" s="24" t="s">
        <v>186</v>
      </c>
      <c r="Q249" s="24" t="s">
        <v>186</v>
      </c>
      <c r="R249" s="243">
        <v>0</v>
      </c>
      <c r="S249" s="23"/>
      <c r="T249" s="261">
        <v>0</v>
      </c>
      <c r="U249" s="24"/>
      <c r="V249" s="24"/>
      <c r="W249" s="24"/>
      <c r="X249" s="16">
        <f>INDEX(中日程計画表!$GQ:$GQ,MATCH(リスト!$D249,中日程計画表!$GM:$GM,0))</f>
        <v>0</v>
      </c>
      <c r="Y249">
        <f>SUMIF(ガントチャート!$C:$C,$D249,ガントチャート!$K:$K)</f>
        <v>0</v>
      </c>
    </row>
    <row r="250" spans="1:25" ht="22.15" customHeight="1">
      <c r="A250" s="25" t="str">
        <f t="shared" ref="A250:A252" si="17">IF(MID(D250,4,1)="W","画面",IF(MID(D250,4,1)="B","バッチ",""))</f>
        <v/>
      </c>
      <c r="B250" s="21">
        <f t="shared" si="4"/>
        <v>244</v>
      </c>
      <c r="C250" s="259" t="str">
        <f t="shared" ref="C250:C252" si="18">MID(D250,3,1)</f>
        <v/>
      </c>
      <c r="D250" s="22"/>
      <c r="E250" s="262"/>
      <c r="F250" s="24" t="s">
        <v>186</v>
      </c>
      <c r="G250" s="24" t="s">
        <v>186</v>
      </c>
      <c r="H250" s="24" t="s">
        <v>186</v>
      </c>
      <c r="I250" s="24" t="s">
        <v>186</v>
      </c>
      <c r="J250" s="24" t="s">
        <v>186</v>
      </c>
      <c r="K250" s="24" t="s">
        <v>186</v>
      </c>
      <c r="L250" s="24" t="s">
        <v>186</v>
      </c>
      <c r="M250" s="24" t="s">
        <v>186</v>
      </c>
      <c r="N250" s="24" t="s">
        <v>186</v>
      </c>
      <c r="O250" s="24" t="s">
        <v>186</v>
      </c>
      <c r="P250" s="24" t="s">
        <v>186</v>
      </c>
      <c r="Q250" s="24" t="s">
        <v>186</v>
      </c>
      <c r="R250" s="243">
        <v>0</v>
      </c>
      <c r="S250" s="23"/>
      <c r="T250" s="261">
        <v>0</v>
      </c>
      <c r="U250" s="24"/>
      <c r="V250" s="24"/>
      <c r="W250" s="24"/>
      <c r="X250" s="16">
        <f>INDEX(中日程計画表!$GQ:$GQ,MATCH(リスト!$D250,中日程計画表!$GM:$GM,0))</f>
        <v>0</v>
      </c>
      <c r="Y250">
        <f>SUMIF(ガントチャート!$C:$C,$D250,ガントチャート!$K:$K)</f>
        <v>0</v>
      </c>
    </row>
    <row r="251" spans="1:25" ht="22.15" customHeight="1">
      <c r="A251" s="25" t="str">
        <f t="shared" ref="A251" si="19">IF(MID(D251,4,1)="W","画面",IF(MID(D251,4,1)="B","バッチ",""))</f>
        <v/>
      </c>
      <c r="B251" s="21">
        <f t="shared" si="4"/>
        <v>245</v>
      </c>
      <c r="C251" s="259" t="str">
        <f t="shared" ref="C251" si="20">MID(D251,3,1)</f>
        <v/>
      </c>
      <c r="D251" s="22"/>
      <c r="E251" s="262"/>
      <c r="F251" s="24" t="s">
        <v>186</v>
      </c>
      <c r="G251" s="24" t="s">
        <v>186</v>
      </c>
      <c r="H251" s="24" t="s">
        <v>186</v>
      </c>
      <c r="I251" s="24" t="s">
        <v>186</v>
      </c>
      <c r="J251" s="24" t="s">
        <v>186</v>
      </c>
      <c r="K251" s="24" t="s">
        <v>186</v>
      </c>
      <c r="L251" s="24" t="s">
        <v>186</v>
      </c>
      <c r="M251" s="24" t="s">
        <v>186</v>
      </c>
      <c r="N251" s="24" t="s">
        <v>186</v>
      </c>
      <c r="O251" s="24" t="s">
        <v>186</v>
      </c>
      <c r="P251" s="24" t="s">
        <v>186</v>
      </c>
      <c r="Q251" s="24" t="s">
        <v>186</v>
      </c>
      <c r="R251" s="243">
        <v>0</v>
      </c>
      <c r="S251" s="23"/>
      <c r="T251" s="261">
        <v>0</v>
      </c>
      <c r="U251" s="24"/>
      <c r="V251" s="24"/>
      <c r="W251" s="24"/>
      <c r="X251" s="16">
        <f>INDEX(中日程計画表!$GQ:$GQ,MATCH(リスト!$D251,中日程計画表!$GM:$GM,0))</f>
        <v>0</v>
      </c>
      <c r="Y251">
        <f>SUMIF(ガントチャート!$C:$C,$D251,ガントチャート!$K:$K)</f>
        <v>0</v>
      </c>
    </row>
    <row r="252" spans="1:25" ht="22.15" customHeight="1">
      <c r="A252" s="25" t="str">
        <f t="shared" si="17"/>
        <v/>
      </c>
      <c r="B252" s="21">
        <f t="shared" si="4"/>
        <v>246</v>
      </c>
      <c r="C252" s="259" t="str">
        <f t="shared" si="18"/>
        <v/>
      </c>
      <c r="D252" s="22"/>
      <c r="E252" s="262"/>
      <c r="F252" s="24" t="s">
        <v>186</v>
      </c>
      <c r="G252" s="24" t="s">
        <v>186</v>
      </c>
      <c r="H252" s="24" t="s">
        <v>186</v>
      </c>
      <c r="I252" s="24" t="s">
        <v>186</v>
      </c>
      <c r="J252" s="24" t="s">
        <v>186</v>
      </c>
      <c r="K252" s="24" t="s">
        <v>186</v>
      </c>
      <c r="L252" s="24" t="s">
        <v>186</v>
      </c>
      <c r="M252" s="24" t="s">
        <v>186</v>
      </c>
      <c r="N252" s="24" t="s">
        <v>186</v>
      </c>
      <c r="O252" s="24" t="s">
        <v>186</v>
      </c>
      <c r="P252" s="24" t="s">
        <v>186</v>
      </c>
      <c r="Q252" s="24" t="s">
        <v>186</v>
      </c>
      <c r="R252" s="243">
        <v>0</v>
      </c>
      <c r="S252" s="23"/>
      <c r="T252" s="261">
        <v>0</v>
      </c>
      <c r="U252" s="24"/>
      <c r="V252" s="24"/>
      <c r="W252" s="24"/>
      <c r="X252" s="16">
        <f>INDEX(中日程計画表!$GQ:$GQ,MATCH(リスト!$D252,中日程計画表!$GM:$GM,0))</f>
        <v>0</v>
      </c>
      <c r="Y252">
        <f>SUMIF(ガントチャート!$C:$C,$D252,ガントチャート!$K:$K)</f>
        <v>0</v>
      </c>
    </row>
    <row r="253" spans="1:25" ht="22.15" customHeight="1">
      <c r="A253" s="25" t="str">
        <f t="shared" si="5"/>
        <v/>
      </c>
      <c r="B253" s="21">
        <f t="shared" si="4"/>
        <v>247</v>
      </c>
      <c r="C253" s="259" t="str">
        <f t="shared" si="6"/>
        <v/>
      </c>
      <c r="D253" s="22"/>
      <c r="E253" s="262"/>
      <c r="F253" s="24" t="s">
        <v>186</v>
      </c>
      <c r="G253" s="24" t="s">
        <v>186</v>
      </c>
      <c r="H253" s="24" t="s">
        <v>186</v>
      </c>
      <c r="I253" s="24" t="s">
        <v>186</v>
      </c>
      <c r="J253" s="24" t="s">
        <v>186</v>
      </c>
      <c r="K253" s="24" t="s">
        <v>186</v>
      </c>
      <c r="L253" s="24" t="s">
        <v>186</v>
      </c>
      <c r="M253" s="24" t="s">
        <v>186</v>
      </c>
      <c r="N253" s="24" t="s">
        <v>186</v>
      </c>
      <c r="O253" s="24" t="s">
        <v>186</v>
      </c>
      <c r="P253" s="24" t="s">
        <v>186</v>
      </c>
      <c r="Q253" s="24" t="s">
        <v>186</v>
      </c>
      <c r="R253" s="243">
        <v>0</v>
      </c>
      <c r="S253" s="23"/>
      <c r="T253" s="261">
        <v>0</v>
      </c>
      <c r="U253" s="24"/>
      <c r="V253" s="24"/>
      <c r="W253" s="24"/>
      <c r="X253" s="16">
        <f>INDEX(中日程計画表!$GQ:$GQ,MATCH(リスト!$D253,中日程計画表!$GM:$GM,0))</f>
        <v>0</v>
      </c>
      <c r="Y253">
        <f>SUMIF(ガントチャート!$C:$C,$D253,ガントチャート!$K:$K)</f>
        <v>0</v>
      </c>
    </row>
    <row r="254" spans="1:25" ht="22.15" customHeight="1">
      <c r="A254" s="25" t="str">
        <f t="shared" ref="A254" si="21">IF(MID(D254,4,1)="W","画面",IF(MID(D254,4,1)="B","バッチ",""))</f>
        <v/>
      </c>
      <c r="B254" s="21">
        <f t="shared" si="4"/>
        <v>248</v>
      </c>
      <c r="C254" s="259" t="str">
        <f t="shared" ref="C254" si="22">MID(D254,3,1)</f>
        <v/>
      </c>
      <c r="D254" s="22"/>
      <c r="E254" s="262"/>
      <c r="F254" s="24" t="s">
        <v>186</v>
      </c>
      <c r="G254" s="24" t="s">
        <v>186</v>
      </c>
      <c r="H254" s="24" t="s">
        <v>186</v>
      </c>
      <c r="I254" s="24" t="s">
        <v>186</v>
      </c>
      <c r="J254" s="24" t="s">
        <v>186</v>
      </c>
      <c r="K254" s="24" t="s">
        <v>186</v>
      </c>
      <c r="L254" s="24" t="s">
        <v>186</v>
      </c>
      <c r="M254" s="24" t="s">
        <v>186</v>
      </c>
      <c r="N254" s="24" t="s">
        <v>186</v>
      </c>
      <c r="O254" s="24" t="s">
        <v>186</v>
      </c>
      <c r="P254" s="24" t="s">
        <v>186</v>
      </c>
      <c r="Q254" s="24" t="s">
        <v>186</v>
      </c>
      <c r="R254" s="243">
        <v>0</v>
      </c>
      <c r="S254" s="23"/>
      <c r="T254" s="261">
        <v>0</v>
      </c>
      <c r="U254" s="24"/>
      <c r="V254" s="24"/>
      <c r="W254" s="24"/>
      <c r="X254" s="16">
        <f>INDEX(中日程計画表!$GQ:$GQ,MATCH(リスト!$D254,中日程計画表!$GM:$GM,0))</f>
        <v>0</v>
      </c>
      <c r="Y254">
        <f>SUMIF(ガントチャート!$C:$C,$D254,ガントチャート!$K:$K)</f>
        <v>0</v>
      </c>
    </row>
    <row r="255" spans="1:25" ht="22.15" customHeight="1">
      <c r="A255" s="25" t="str">
        <f t="shared" ref="A255" si="23">IF(MID(D255,4,1)="W","画面",IF(MID(D255,4,1)="B","バッチ",""))</f>
        <v/>
      </c>
      <c r="B255" s="21">
        <f t="shared" si="4"/>
        <v>249</v>
      </c>
      <c r="C255" s="259" t="str">
        <f t="shared" ref="C255" si="24">MID(D255,3,1)</f>
        <v/>
      </c>
      <c r="D255" s="22"/>
      <c r="E255" s="262"/>
      <c r="F255" s="24" t="s">
        <v>186</v>
      </c>
      <c r="G255" s="24" t="s">
        <v>186</v>
      </c>
      <c r="H255" s="24" t="s">
        <v>186</v>
      </c>
      <c r="I255" s="24" t="s">
        <v>186</v>
      </c>
      <c r="J255" s="24" t="s">
        <v>186</v>
      </c>
      <c r="K255" s="24" t="s">
        <v>186</v>
      </c>
      <c r="L255" s="24" t="s">
        <v>186</v>
      </c>
      <c r="M255" s="24" t="s">
        <v>186</v>
      </c>
      <c r="N255" s="24" t="s">
        <v>186</v>
      </c>
      <c r="O255" s="24" t="s">
        <v>186</v>
      </c>
      <c r="P255" s="24" t="s">
        <v>186</v>
      </c>
      <c r="Q255" s="24" t="s">
        <v>186</v>
      </c>
      <c r="R255" s="243">
        <v>0</v>
      </c>
      <c r="S255" s="23"/>
      <c r="T255" s="261">
        <v>0</v>
      </c>
      <c r="U255" s="24"/>
      <c r="V255" s="24"/>
      <c r="W255" s="24"/>
      <c r="X255" s="16">
        <f>INDEX(中日程計画表!$GQ:$GQ,MATCH(リスト!$D255,中日程計画表!$GM:$GM,0))</f>
        <v>0</v>
      </c>
      <c r="Y255">
        <f>SUMIF(ガントチャート!$C:$C,$D255,ガントチャート!$K:$K)</f>
        <v>0</v>
      </c>
    </row>
    <row r="256" spans="1:25" ht="22.15" customHeight="1">
      <c r="A256" s="25" t="str">
        <f t="shared" ref="A256" si="25">IF(MID(D256,4,1)="W","画面",IF(MID(D256,4,1)="B","バッチ",""))</f>
        <v/>
      </c>
      <c r="B256" s="21">
        <f t="shared" si="4"/>
        <v>250</v>
      </c>
      <c r="C256" s="259" t="str">
        <f t="shared" ref="C256" si="26">MID(D256,3,1)</f>
        <v/>
      </c>
      <c r="D256" s="22"/>
      <c r="E256" s="262"/>
      <c r="F256" s="24" t="s">
        <v>186</v>
      </c>
      <c r="G256" s="24" t="s">
        <v>186</v>
      </c>
      <c r="H256" s="24" t="s">
        <v>186</v>
      </c>
      <c r="I256" s="24" t="s">
        <v>186</v>
      </c>
      <c r="J256" s="24" t="s">
        <v>186</v>
      </c>
      <c r="K256" s="24" t="s">
        <v>186</v>
      </c>
      <c r="L256" s="24" t="s">
        <v>186</v>
      </c>
      <c r="M256" s="24" t="s">
        <v>186</v>
      </c>
      <c r="N256" s="24" t="s">
        <v>186</v>
      </c>
      <c r="O256" s="24" t="s">
        <v>186</v>
      </c>
      <c r="P256" s="24" t="s">
        <v>186</v>
      </c>
      <c r="Q256" s="24" t="s">
        <v>186</v>
      </c>
      <c r="R256" s="243">
        <v>0</v>
      </c>
      <c r="S256" s="23"/>
      <c r="T256" s="261">
        <v>0</v>
      </c>
      <c r="U256" s="24"/>
      <c r="V256" s="24"/>
      <c r="W256" s="24"/>
      <c r="X256" s="16">
        <f>INDEX(中日程計画表!$GQ:$GQ,MATCH(リスト!$D256,中日程計画表!$GM:$GM,0))</f>
        <v>0</v>
      </c>
      <c r="Y256">
        <f>SUMIF(ガントチャート!$C:$C,$D256,ガントチャート!$K:$K)</f>
        <v>0</v>
      </c>
    </row>
    <row r="257" spans="1:25" ht="22.15" customHeight="1">
      <c r="A257" s="25" t="str">
        <f t="shared" ref="A257" si="27">IF(MID(D257,4,1)="W","画面",IF(MID(D257,4,1)="B","バッチ",""))</f>
        <v/>
      </c>
      <c r="B257" s="21">
        <f t="shared" si="4"/>
        <v>251</v>
      </c>
      <c r="C257" s="259" t="str">
        <f t="shared" ref="C257" si="28">MID(D257,3,1)</f>
        <v/>
      </c>
      <c r="D257" s="22"/>
      <c r="E257" s="262"/>
      <c r="F257" s="24" t="s">
        <v>186</v>
      </c>
      <c r="G257" s="24" t="s">
        <v>186</v>
      </c>
      <c r="H257" s="24" t="s">
        <v>186</v>
      </c>
      <c r="I257" s="24" t="s">
        <v>186</v>
      </c>
      <c r="J257" s="24" t="s">
        <v>186</v>
      </c>
      <c r="K257" s="24" t="s">
        <v>186</v>
      </c>
      <c r="L257" s="24" t="s">
        <v>186</v>
      </c>
      <c r="M257" s="24" t="s">
        <v>186</v>
      </c>
      <c r="N257" s="24" t="s">
        <v>186</v>
      </c>
      <c r="O257" s="24" t="s">
        <v>186</v>
      </c>
      <c r="P257" s="24" t="s">
        <v>186</v>
      </c>
      <c r="Q257" s="24" t="s">
        <v>186</v>
      </c>
      <c r="R257" s="243">
        <v>0</v>
      </c>
      <c r="S257" s="23"/>
      <c r="T257" s="261">
        <v>0</v>
      </c>
      <c r="U257" s="24"/>
      <c r="V257" s="24"/>
      <c r="W257" s="24"/>
      <c r="X257" s="16">
        <f>INDEX(中日程計画表!$GQ:$GQ,MATCH(リスト!$D257,中日程計画表!$GM:$GM,0))</f>
        <v>0</v>
      </c>
      <c r="Y257">
        <f>SUMIF(ガントチャート!$C:$C,$D257,ガントチャート!$K:$K)</f>
        <v>0</v>
      </c>
    </row>
    <row r="258" spans="1:25" ht="22.15" customHeight="1">
      <c r="A258" s="25" t="str">
        <f t="shared" ref="A258:A298" si="29">IF(MID(D258,4,1)="W","画面",IF(MID(D258,4,1)="B","バッチ",""))</f>
        <v/>
      </c>
      <c r="B258" s="21">
        <f t="shared" si="4"/>
        <v>252</v>
      </c>
      <c r="C258" s="259" t="str">
        <f t="shared" ref="C258:C298" si="30">MID(D258,3,1)</f>
        <v/>
      </c>
      <c r="D258" s="22"/>
      <c r="E258" s="262"/>
      <c r="F258" s="24" t="s">
        <v>186</v>
      </c>
      <c r="G258" s="24" t="s">
        <v>186</v>
      </c>
      <c r="H258" s="24" t="s">
        <v>186</v>
      </c>
      <c r="I258" s="24" t="s">
        <v>186</v>
      </c>
      <c r="J258" s="24" t="s">
        <v>186</v>
      </c>
      <c r="K258" s="24" t="s">
        <v>186</v>
      </c>
      <c r="L258" s="24" t="s">
        <v>186</v>
      </c>
      <c r="M258" s="24" t="s">
        <v>186</v>
      </c>
      <c r="N258" s="24" t="s">
        <v>186</v>
      </c>
      <c r="O258" s="24" t="s">
        <v>186</v>
      </c>
      <c r="P258" s="24" t="s">
        <v>186</v>
      </c>
      <c r="Q258" s="24" t="s">
        <v>186</v>
      </c>
      <c r="R258" s="243">
        <v>0</v>
      </c>
      <c r="S258" s="23"/>
      <c r="T258" s="261">
        <v>0</v>
      </c>
      <c r="U258" s="24"/>
      <c r="V258" s="24"/>
      <c r="W258" s="24"/>
      <c r="X258" s="16">
        <f>INDEX(中日程計画表!$GQ:$GQ,MATCH(リスト!$D258,中日程計画表!$GM:$GM,0))</f>
        <v>0</v>
      </c>
      <c r="Y258">
        <f>SUMIF(ガントチャート!$C:$C,$D258,ガントチャート!$K:$K)</f>
        <v>0</v>
      </c>
    </row>
    <row r="259" spans="1:25" ht="22.15" customHeight="1">
      <c r="A259" s="25" t="str">
        <f t="shared" si="29"/>
        <v/>
      </c>
      <c r="B259" s="21">
        <f t="shared" si="4"/>
        <v>253</v>
      </c>
      <c r="C259" s="259" t="str">
        <f t="shared" si="30"/>
        <v/>
      </c>
      <c r="D259" s="22"/>
      <c r="E259" s="262"/>
      <c r="F259" s="24" t="s">
        <v>186</v>
      </c>
      <c r="G259" s="24" t="s">
        <v>186</v>
      </c>
      <c r="H259" s="24" t="s">
        <v>186</v>
      </c>
      <c r="I259" s="24" t="s">
        <v>186</v>
      </c>
      <c r="J259" s="24" t="s">
        <v>186</v>
      </c>
      <c r="K259" s="24" t="s">
        <v>186</v>
      </c>
      <c r="L259" s="24" t="s">
        <v>186</v>
      </c>
      <c r="M259" s="24" t="s">
        <v>186</v>
      </c>
      <c r="N259" s="24" t="s">
        <v>186</v>
      </c>
      <c r="O259" s="24" t="s">
        <v>186</v>
      </c>
      <c r="P259" s="24" t="s">
        <v>186</v>
      </c>
      <c r="Q259" s="24" t="s">
        <v>186</v>
      </c>
      <c r="R259" s="243">
        <v>0</v>
      </c>
      <c r="S259" s="23"/>
      <c r="T259" s="261">
        <v>0</v>
      </c>
      <c r="U259" s="24"/>
      <c r="V259" s="24"/>
      <c r="W259" s="24"/>
      <c r="X259" s="16">
        <f>INDEX(中日程計画表!$GQ:$GQ,MATCH(リスト!$D259,中日程計画表!$GM:$GM,0))</f>
        <v>0</v>
      </c>
      <c r="Y259">
        <f>SUMIF(ガントチャート!$C:$C,$D259,ガントチャート!$K:$K)</f>
        <v>0</v>
      </c>
    </row>
    <row r="260" spans="1:25" ht="22.15" customHeight="1">
      <c r="A260" s="25" t="str">
        <f t="shared" ref="A260:A269" si="31">IF(MID(D260,4,1)="W","画面",IF(MID(D260,4,1)="B","バッチ",""))</f>
        <v/>
      </c>
      <c r="B260" s="21">
        <f t="shared" si="4"/>
        <v>254</v>
      </c>
      <c r="C260" s="259" t="str">
        <f t="shared" ref="C260:C269" si="32">MID(D260,3,1)</f>
        <v/>
      </c>
      <c r="D260" s="22"/>
      <c r="E260" s="262"/>
      <c r="F260" s="24" t="s">
        <v>186</v>
      </c>
      <c r="G260" s="24" t="s">
        <v>186</v>
      </c>
      <c r="H260" s="24" t="s">
        <v>186</v>
      </c>
      <c r="I260" s="24" t="s">
        <v>186</v>
      </c>
      <c r="J260" s="24" t="s">
        <v>186</v>
      </c>
      <c r="K260" s="24" t="s">
        <v>186</v>
      </c>
      <c r="L260" s="24" t="s">
        <v>186</v>
      </c>
      <c r="M260" s="24" t="s">
        <v>186</v>
      </c>
      <c r="N260" s="24" t="s">
        <v>186</v>
      </c>
      <c r="O260" s="24" t="s">
        <v>186</v>
      </c>
      <c r="P260" s="24" t="s">
        <v>186</v>
      </c>
      <c r="Q260" s="24" t="s">
        <v>186</v>
      </c>
      <c r="R260" s="243">
        <v>0</v>
      </c>
      <c r="S260" s="23"/>
      <c r="T260" s="261">
        <v>0</v>
      </c>
      <c r="U260" s="24"/>
      <c r="V260" s="24"/>
      <c r="W260" s="24"/>
      <c r="X260" s="16">
        <f>INDEX(中日程計画表!$GQ:$GQ,MATCH(リスト!$D260,中日程計画表!$GM:$GM,0))</f>
        <v>0</v>
      </c>
      <c r="Y260">
        <f>SUMIF(ガントチャート!$C:$C,$D260,ガントチャート!$K:$K)</f>
        <v>0</v>
      </c>
    </row>
    <row r="261" spans="1:25" ht="22.15" customHeight="1">
      <c r="A261" s="25" t="str">
        <f t="shared" si="31"/>
        <v/>
      </c>
      <c r="B261" s="21">
        <f t="shared" si="4"/>
        <v>255</v>
      </c>
      <c r="C261" s="259" t="str">
        <f t="shared" si="32"/>
        <v/>
      </c>
      <c r="D261" s="22"/>
      <c r="E261" s="262"/>
      <c r="F261" s="24" t="s">
        <v>186</v>
      </c>
      <c r="G261" s="24" t="s">
        <v>186</v>
      </c>
      <c r="H261" s="24" t="s">
        <v>186</v>
      </c>
      <c r="I261" s="24" t="s">
        <v>186</v>
      </c>
      <c r="J261" s="24" t="s">
        <v>186</v>
      </c>
      <c r="K261" s="24" t="s">
        <v>186</v>
      </c>
      <c r="L261" s="24" t="s">
        <v>186</v>
      </c>
      <c r="M261" s="24" t="s">
        <v>186</v>
      </c>
      <c r="N261" s="24" t="s">
        <v>186</v>
      </c>
      <c r="O261" s="24" t="s">
        <v>186</v>
      </c>
      <c r="P261" s="24" t="s">
        <v>186</v>
      </c>
      <c r="Q261" s="24" t="s">
        <v>186</v>
      </c>
      <c r="R261" s="243">
        <v>0</v>
      </c>
      <c r="S261" s="23"/>
      <c r="T261" s="261">
        <v>0</v>
      </c>
      <c r="U261" s="24"/>
      <c r="V261" s="24"/>
      <c r="W261" s="24"/>
      <c r="X261" s="16">
        <f>INDEX(中日程計画表!$GQ:$GQ,MATCH(リスト!$D261,中日程計画表!$GM:$GM,0))</f>
        <v>0</v>
      </c>
      <c r="Y261">
        <f>SUMIF(ガントチャート!$C:$C,$D261,ガントチャート!$K:$K)</f>
        <v>0</v>
      </c>
    </row>
    <row r="262" spans="1:25" ht="22.15" customHeight="1">
      <c r="A262" s="25" t="str">
        <f t="shared" si="31"/>
        <v/>
      </c>
      <c r="B262" s="21">
        <f t="shared" si="4"/>
        <v>256</v>
      </c>
      <c r="C262" s="259" t="str">
        <f t="shared" si="32"/>
        <v/>
      </c>
      <c r="D262" s="22"/>
      <c r="E262" s="262"/>
      <c r="F262" s="24" t="s">
        <v>186</v>
      </c>
      <c r="G262" s="24" t="s">
        <v>186</v>
      </c>
      <c r="H262" s="24" t="s">
        <v>186</v>
      </c>
      <c r="I262" s="24" t="s">
        <v>186</v>
      </c>
      <c r="J262" s="24" t="s">
        <v>186</v>
      </c>
      <c r="K262" s="24" t="s">
        <v>186</v>
      </c>
      <c r="L262" s="24" t="s">
        <v>186</v>
      </c>
      <c r="M262" s="24" t="s">
        <v>186</v>
      </c>
      <c r="N262" s="24" t="s">
        <v>186</v>
      </c>
      <c r="O262" s="24" t="s">
        <v>186</v>
      </c>
      <c r="P262" s="24" t="s">
        <v>186</v>
      </c>
      <c r="Q262" s="24" t="s">
        <v>186</v>
      </c>
      <c r="R262" s="243">
        <v>0</v>
      </c>
      <c r="S262" s="23"/>
      <c r="T262" s="261">
        <v>0</v>
      </c>
      <c r="U262" s="24"/>
      <c r="V262" s="24"/>
      <c r="W262" s="24"/>
      <c r="X262" s="16">
        <f>INDEX(中日程計画表!$GQ:$GQ,MATCH(リスト!$D262,中日程計画表!$GM:$GM,0))</f>
        <v>0</v>
      </c>
      <c r="Y262">
        <f>SUMIF(ガントチャート!$C:$C,$D262,ガントチャート!$K:$K)</f>
        <v>0</v>
      </c>
    </row>
    <row r="263" spans="1:25" ht="22.15" customHeight="1">
      <c r="A263" s="25" t="str">
        <f t="shared" si="31"/>
        <v/>
      </c>
      <c r="B263" s="21">
        <f t="shared" si="4"/>
        <v>257</v>
      </c>
      <c r="C263" s="259" t="str">
        <f t="shared" si="32"/>
        <v/>
      </c>
      <c r="D263" s="22"/>
      <c r="E263" s="262"/>
      <c r="F263" s="24" t="s">
        <v>186</v>
      </c>
      <c r="G263" s="24" t="s">
        <v>186</v>
      </c>
      <c r="H263" s="24" t="s">
        <v>186</v>
      </c>
      <c r="I263" s="24" t="s">
        <v>186</v>
      </c>
      <c r="J263" s="24" t="s">
        <v>186</v>
      </c>
      <c r="K263" s="24" t="s">
        <v>186</v>
      </c>
      <c r="L263" s="24" t="s">
        <v>186</v>
      </c>
      <c r="M263" s="24" t="s">
        <v>186</v>
      </c>
      <c r="N263" s="24" t="s">
        <v>186</v>
      </c>
      <c r="O263" s="24" t="s">
        <v>186</v>
      </c>
      <c r="P263" s="24" t="s">
        <v>186</v>
      </c>
      <c r="Q263" s="24" t="s">
        <v>186</v>
      </c>
      <c r="R263" s="243">
        <v>0</v>
      </c>
      <c r="S263" s="23"/>
      <c r="T263" s="261">
        <v>0</v>
      </c>
      <c r="U263" s="24"/>
      <c r="V263" s="24"/>
      <c r="W263" s="24"/>
      <c r="X263" s="16">
        <f>INDEX(中日程計画表!$GQ:$GQ,MATCH(リスト!$D263,中日程計画表!$GM:$GM,0))</f>
        <v>0</v>
      </c>
      <c r="Y263">
        <f>SUMIF(ガントチャート!$C:$C,$D263,ガントチャート!$K:$K)</f>
        <v>0</v>
      </c>
    </row>
    <row r="264" spans="1:25" ht="22.15" customHeight="1">
      <c r="A264" s="25" t="str">
        <f t="shared" si="31"/>
        <v/>
      </c>
      <c r="B264" s="21">
        <f t="shared" si="4"/>
        <v>258</v>
      </c>
      <c r="C264" s="259" t="str">
        <f t="shared" si="32"/>
        <v/>
      </c>
      <c r="D264" s="22"/>
      <c r="E264" s="262"/>
      <c r="F264" s="24" t="s">
        <v>186</v>
      </c>
      <c r="G264" s="24" t="s">
        <v>186</v>
      </c>
      <c r="H264" s="24" t="s">
        <v>186</v>
      </c>
      <c r="I264" s="24" t="s">
        <v>186</v>
      </c>
      <c r="J264" s="24" t="s">
        <v>186</v>
      </c>
      <c r="K264" s="24" t="s">
        <v>186</v>
      </c>
      <c r="L264" s="24" t="s">
        <v>186</v>
      </c>
      <c r="M264" s="24" t="s">
        <v>186</v>
      </c>
      <c r="N264" s="24" t="s">
        <v>186</v>
      </c>
      <c r="O264" s="24" t="s">
        <v>186</v>
      </c>
      <c r="P264" s="24" t="s">
        <v>186</v>
      </c>
      <c r="Q264" s="24" t="s">
        <v>186</v>
      </c>
      <c r="R264" s="243">
        <v>0</v>
      </c>
      <c r="S264" s="23"/>
      <c r="T264" s="261">
        <v>0</v>
      </c>
      <c r="U264" s="24"/>
      <c r="V264" s="24"/>
      <c r="W264" s="24"/>
      <c r="X264" s="16">
        <f>INDEX(中日程計画表!$GQ:$GQ,MATCH(リスト!$D264,中日程計画表!$GM:$GM,0))</f>
        <v>0</v>
      </c>
      <c r="Y264">
        <f>SUMIF(ガントチャート!$C:$C,$D264,ガントチャート!$K:$K)</f>
        <v>0</v>
      </c>
    </row>
    <row r="265" spans="1:25" ht="22.15" customHeight="1">
      <c r="A265" s="25" t="str">
        <f t="shared" si="31"/>
        <v/>
      </c>
      <c r="B265" s="21">
        <f t="shared" si="4"/>
        <v>259</v>
      </c>
      <c r="C265" s="259" t="str">
        <f t="shared" si="32"/>
        <v/>
      </c>
      <c r="D265" s="22"/>
      <c r="E265" s="262"/>
      <c r="F265" s="24" t="s">
        <v>186</v>
      </c>
      <c r="G265" s="24" t="s">
        <v>186</v>
      </c>
      <c r="H265" s="24" t="s">
        <v>186</v>
      </c>
      <c r="I265" s="24" t="s">
        <v>186</v>
      </c>
      <c r="J265" s="24" t="s">
        <v>186</v>
      </c>
      <c r="K265" s="24" t="s">
        <v>186</v>
      </c>
      <c r="L265" s="24" t="s">
        <v>186</v>
      </c>
      <c r="M265" s="24" t="s">
        <v>186</v>
      </c>
      <c r="N265" s="24" t="s">
        <v>186</v>
      </c>
      <c r="O265" s="24" t="s">
        <v>186</v>
      </c>
      <c r="P265" s="24" t="s">
        <v>186</v>
      </c>
      <c r="Q265" s="24" t="s">
        <v>186</v>
      </c>
      <c r="R265" s="243">
        <v>0</v>
      </c>
      <c r="S265" s="23"/>
      <c r="T265" s="261">
        <v>0</v>
      </c>
      <c r="U265" s="24"/>
      <c r="V265" s="24"/>
      <c r="W265" s="24"/>
      <c r="X265" s="16">
        <f>INDEX(中日程計画表!$GQ:$GQ,MATCH(リスト!$D265,中日程計画表!$GM:$GM,0))</f>
        <v>0</v>
      </c>
      <c r="Y265">
        <f>SUMIF(ガントチャート!$C:$C,$D265,ガントチャート!$K:$K)</f>
        <v>0</v>
      </c>
    </row>
    <row r="266" spans="1:25" ht="22.15" customHeight="1">
      <c r="A266" s="25" t="str">
        <f t="shared" si="31"/>
        <v/>
      </c>
      <c r="B266" s="21">
        <f t="shared" si="4"/>
        <v>260</v>
      </c>
      <c r="C266" s="259" t="str">
        <f t="shared" si="32"/>
        <v/>
      </c>
      <c r="D266" s="22"/>
      <c r="E266" s="262"/>
      <c r="F266" s="24" t="s">
        <v>186</v>
      </c>
      <c r="G266" s="24" t="s">
        <v>186</v>
      </c>
      <c r="H266" s="24" t="s">
        <v>186</v>
      </c>
      <c r="I266" s="24" t="s">
        <v>186</v>
      </c>
      <c r="J266" s="24" t="s">
        <v>186</v>
      </c>
      <c r="K266" s="24" t="s">
        <v>186</v>
      </c>
      <c r="L266" s="24" t="s">
        <v>186</v>
      </c>
      <c r="M266" s="24" t="s">
        <v>186</v>
      </c>
      <c r="N266" s="24" t="s">
        <v>186</v>
      </c>
      <c r="O266" s="24" t="s">
        <v>186</v>
      </c>
      <c r="P266" s="24" t="s">
        <v>186</v>
      </c>
      <c r="Q266" s="24" t="s">
        <v>186</v>
      </c>
      <c r="R266" s="243">
        <v>0</v>
      </c>
      <c r="S266" s="23"/>
      <c r="T266" s="261">
        <v>0</v>
      </c>
      <c r="U266" s="24"/>
      <c r="V266" s="24"/>
      <c r="W266" s="24"/>
      <c r="X266" s="16">
        <f>INDEX(中日程計画表!$GQ:$GQ,MATCH(リスト!$D266,中日程計画表!$GM:$GM,0))</f>
        <v>0</v>
      </c>
      <c r="Y266">
        <f>SUMIF(ガントチャート!$C:$C,$D266,ガントチャート!$K:$K)</f>
        <v>0</v>
      </c>
    </row>
    <row r="267" spans="1:25" ht="22.15" customHeight="1">
      <c r="A267" s="25" t="str">
        <f t="shared" si="31"/>
        <v/>
      </c>
      <c r="B267" s="21">
        <f t="shared" si="4"/>
        <v>261</v>
      </c>
      <c r="C267" s="259" t="str">
        <f t="shared" si="32"/>
        <v/>
      </c>
      <c r="D267" s="22"/>
      <c r="E267" s="262"/>
      <c r="F267" s="24" t="s">
        <v>186</v>
      </c>
      <c r="G267" s="24" t="s">
        <v>186</v>
      </c>
      <c r="H267" s="24" t="s">
        <v>186</v>
      </c>
      <c r="I267" s="24" t="s">
        <v>186</v>
      </c>
      <c r="J267" s="24" t="s">
        <v>186</v>
      </c>
      <c r="K267" s="24" t="s">
        <v>186</v>
      </c>
      <c r="L267" s="24" t="s">
        <v>186</v>
      </c>
      <c r="M267" s="24" t="s">
        <v>186</v>
      </c>
      <c r="N267" s="24" t="s">
        <v>186</v>
      </c>
      <c r="O267" s="24" t="s">
        <v>186</v>
      </c>
      <c r="P267" s="24" t="s">
        <v>186</v>
      </c>
      <c r="Q267" s="24" t="s">
        <v>186</v>
      </c>
      <c r="R267" s="243">
        <v>0</v>
      </c>
      <c r="S267" s="23"/>
      <c r="T267" s="261">
        <v>0</v>
      </c>
      <c r="U267" s="24"/>
      <c r="V267" s="24"/>
      <c r="W267" s="24"/>
      <c r="X267" s="16">
        <f>INDEX(中日程計画表!$GQ:$GQ,MATCH(リスト!$D267,中日程計画表!$GM:$GM,0))</f>
        <v>0</v>
      </c>
      <c r="Y267">
        <f>SUMIF(ガントチャート!$C:$C,$D267,ガントチャート!$K:$K)</f>
        <v>0</v>
      </c>
    </row>
    <row r="268" spans="1:25" ht="22.15" customHeight="1">
      <c r="A268" s="25" t="str">
        <f t="shared" si="31"/>
        <v/>
      </c>
      <c r="B268" s="21">
        <f t="shared" si="4"/>
        <v>262</v>
      </c>
      <c r="C268" s="259" t="str">
        <f t="shared" si="32"/>
        <v/>
      </c>
      <c r="D268" s="22"/>
      <c r="E268" s="262"/>
      <c r="F268" s="24" t="s">
        <v>186</v>
      </c>
      <c r="G268" s="24" t="s">
        <v>186</v>
      </c>
      <c r="H268" s="24" t="s">
        <v>186</v>
      </c>
      <c r="I268" s="24" t="s">
        <v>186</v>
      </c>
      <c r="J268" s="24" t="s">
        <v>186</v>
      </c>
      <c r="K268" s="24" t="s">
        <v>186</v>
      </c>
      <c r="L268" s="24" t="s">
        <v>186</v>
      </c>
      <c r="M268" s="24" t="s">
        <v>186</v>
      </c>
      <c r="N268" s="24" t="s">
        <v>186</v>
      </c>
      <c r="O268" s="24" t="s">
        <v>186</v>
      </c>
      <c r="P268" s="24" t="s">
        <v>186</v>
      </c>
      <c r="Q268" s="24" t="s">
        <v>186</v>
      </c>
      <c r="R268" s="243">
        <v>0</v>
      </c>
      <c r="S268" s="23"/>
      <c r="T268" s="261">
        <v>0</v>
      </c>
      <c r="U268" s="24"/>
      <c r="V268" s="24"/>
      <c r="W268" s="24"/>
      <c r="X268" s="16">
        <f>INDEX(中日程計画表!$GQ:$GQ,MATCH(リスト!$D268,中日程計画表!$GM:$GM,0))</f>
        <v>0</v>
      </c>
      <c r="Y268">
        <f>SUMIF(ガントチャート!$C:$C,$D268,ガントチャート!$K:$K)</f>
        <v>0</v>
      </c>
    </row>
    <row r="269" spans="1:25" ht="22.15" customHeight="1">
      <c r="A269" s="25" t="str">
        <f t="shared" si="31"/>
        <v/>
      </c>
      <c r="B269" s="21">
        <f t="shared" si="4"/>
        <v>263</v>
      </c>
      <c r="C269" s="259" t="str">
        <f t="shared" si="32"/>
        <v/>
      </c>
      <c r="D269" s="22"/>
      <c r="E269" s="262"/>
      <c r="F269" s="24" t="s">
        <v>186</v>
      </c>
      <c r="G269" s="24" t="s">
        <v>186</v>
      </c>
      <c r="H269" s="24" t="s">
        <v>186</v>
      </c>
      <c r="I269" s="24" t="s">
        <v>186</v>
      </c>
      <c r="J269" s="24" t="s">
        <v>186</v>
      </c>
      <c r="K269" s="24" t="s">
        <v>186</v>
      </c>
      <c r="L269" s="24" t="s">
        <v>186</v>
      </c>
      <c r="M269" s="24" t="s">
        <v>186</v>
      </c>
      <c r="N269" s="24" t="s">
        <v>186</v>
      </c>
      <c r="O269" s="24" t="s">
        <v>186</v>
      </c>
      <c r="P269" s="24" t="s">
        <v>186</v>
      </c>
      <c r="Q269" s="24" t="s">
        <v>186</v>
      </c>
      <c r="R269" s="243">
        <v>0</v>
      </c>
      <c r="S269" s="23"/>
      <c r="T269" s="261">
        <v>0</v>
      </c>
      <c r="U269" s="24"/>
      <c r="V269" s="24"/>
      <c r="W269" s="24"/>
      <c r="X269" s="16">
        <f>INDEX(中日程計画表!$GQ:$GQ,MATCH(リスト!$D269,中日程計画表!$GM:$GM,0))</f>
        <v>0</v>
      </c>
      <c r="Y269">
        <f>SUMIF(ガントチャート!$C:$C,$D269,ガントチャート!$K:$K)</f>
        <v>0</v>
      </c>
    </row>
    <row r="270" spans="1:25" ht="22.15" customHeight="1">
      <c r="A270" s="25" t="str">
        <f t="shared" ref="A270:A278" si="33">IF(MID(D270,4,1)="W","画面",IF(MID(D270,4,1)="B","バッチ",""))</f>
        <v/>
      </c>
      <c r="B270" s="21">
        <f t="shared" si="4"/>
        <v>264</v>
      </c>
      <c r="C270" s="259" t="str">
        <f t="shared" ref="C270:C278" si="34">MID(D270,3,1)</f>
        <v/>
      </c>
      <c r="D270" s="22"/>
      <c r="E270" s="262"/>
      <c r="F270" s="24" t="s">
        <v>186</v>
      </c>
      <c r="G270" s="24" t="s">
        <v>186</v>
      </c>
      <c r="H270" s="24" t="s">
        <v>186</v>
      </c>
      <c r="I270" s="24" t="s">
        <v>186</v>
      </c>
      <c r="J270" s="24" t="s">
        <v>186</v>
      </c>
      <c r="K270" s="24" t="s">
        <v>186</v>
      </c>
      <c r="L270" s="24" t="s">
        <v>186</v>
      </c>
      <c r="M270" s="24" t="s">
        <v>186</v>
      </c>
      <c r="N270" s="24" t="s">
        <v>186</v>
      </c>
      <c r="O270" s="24" t="s">
        <v>186</v>
      </c>
      <c r="P270" s="24" t="s">
        <v>186</v>
      </c>
      <c r="Q270" s="24" t="s">
        <v>186</v>
      </c>
      <c r="R270" s="243">
        <v>0</v>
      </c>
      <c r="S270" s="23"/>
      <c r="T270" s="261">
        <v>0</v>
      </c>
      <c r="U270" s="24"/>
      <c r="V270" s="24"/>
      <c r="W270" s="24"/>
      <c r="X270" s="16">
        <f>INDEX(中日程計画表!$GQ:$GQ,MATCH(リスト!$D270,中日程計画表!$GM:$GM,0))</f>
        <v>0</v>
      </c>
      <c r="Y270">
        <f>SUMIF(ガントチャート!$C:$C,$D270,ガントチャート!$K:$K)</f>
        <v>0</v>
      </c>
    </row>
    <row r="271" spans="1:25" ht="22.15" customHeight="1">
      <c r="A271" s="25" t="str">
        <f t="shared" si="33"/>
        <v/>
      </c>
      <c r="B271" s="21">
        <f t="shared" si="4"/>
        <v>265</v>
      </c>
      <c r="C271" s="259" t="str">
        <f t="shared" si="34"/>
        <v/>
      </c>
      <c r="D271" s="22"/>
      <c r="E271" s="262"/>
      <c r="F271" s="24" t="s">
        <v>186</v>
      </c>
      <c r="G271" s="24" t="s">
        <v>186</v>
      </c>
      <c r="H271" s="24" t="s">
        <v>186</v>
      </c>
      <c r="I271" s="24" t="s">
        <v>186</v>
      </c>
      <c r="J271" s="24" t="s">
        <v>186</v>
      </c>
      <c r="K271" s="24" t="s">
        <v>186</v>
      </c>
      <c r="L271" s="24" t="s">
        <v>186</v>
      </c>
      <c r="M271" s="24" t="s">
        <v>186</v>
      </c>
      <c r="N271" s="24" t="s">
        <v>186</v>
      </c>
      <c r="O271" s="24" t="s">
        <v>186</v>
      </c>
      <c r="P271" s="24" t="s">
        <v>186</v>
      </c>
      <c r="Q271" s="24" t="s">
        <v>186</v>
      </c>
      <c r="R271" s="243">
        <v>0</v>
      </c>
      <c r="S271" s="23"/>
      <c r="T271" s="261">
        <v>0</v>
      </c>
      <c r="U271" s="24"/>
      <c r="V271" s="24"/>
      <c r="W271" s="24"/>
      <c r="X271" s="16">
        <f>INDEX(中日程計画表!$GQ:$GQ,MATCH(リスト!$D271,中日程計画表!$GM:$GM,0))</f>
        <v>0</v>
      </c>
      <c r="Y271">
        <f>SUMIF(ガントチャート!$C:$C,$D271,ガントチャート!$K:$K)</f>
        <v>0</v>
      </c>
    </row>
    <row r="272" spans="1:25" ht="22.15" customHeight="1">
      <c r="A272" s="25" t="str">
        <f t="shared" si="33"/>
        <v/>
      </c>
      <c r="B272" s="21">
        <f t="shared" si="4"/>
        <v>266</v>
      </c>
      <c r="C272" s="259" t="str">
        <f t="shared" si="34"/>
        <v/>
      </c>
      <c r="D272" s="22"/>
      <c r="E272" s="262"/>
      <c r="F272" s="24" t="s">
        <v>186</v>
      </c>
      <c r="G272" s="297" t="s">
        <v>186</v>
      </c>
      <c r="H272" s="24" t="s">
        <v>186</v>
      </c>
      <c r="I272" s="24" t="s">
        <v>186</v>
      </c>
      <c r="J272" s="24" t="s">
        <v>186</v>
      </c>
      <c r="K272" s="24" t="s">
        <v>186</v>
      </c>
      <c r="L272" s="24" t="s">
        <v>186</v>
      </c>
      <c r="M272" s="24" t="s">
        <v>186</v>
      </c>
      <c r="N272" s="24" t="s">
        <v>186</v>
      </c>
      <c r="O272" s="24" t="s">
        <v>186</v>
      </c>
      <c r="P272" s="24" t="s">
        <v>186</v>
      </c>
      <c r="Q272" s="24" t="s">
        <v>186</v>
      </c>
      <c r="R272" s="243">
        <v>0</v>
      </c>
      <c r="S272" s="23"/>
      <c r="T272" s="261">
        <v>0</v>
      </c>
      <c r="U272" s="24"/>
      <c r="V272" s="24"/>
      <c r="W272" s="24"/>
      <c r="X272" s="16">
        <f>INDEX(中日程計画表!$GQ:$GQ,MATCH(リスト!$D272,中日程計画表!$GM:$GM,0))</f>
        <v>0</v>
      </c>
      <c r="Y272">
        <f>SUMIF(ガントチャート!$C:$C,$D272,ガントチャート!$K:$K)</f>
        <v>0</v>
      </c>
    </row>
    <row r="273" spans="1:25" ht="22.15" customHeight="1">
      <c r="A273" s="25" t="str">
        <f t="shared" si="33"/>
        <v/>
      </c>
      <c r="B273" s="21">
        <f t="shared" si="4"/>
        <v>267</v>
      </c>
      <c r="C273" s="259" t="str">
        <f t="shared" si="34"/>
        <v/>
      </c>
      <c r="D273" s="22"/>
      <c r="E273" s="262"/>
      <c r="F273" s="24" t="s">
        <v>186</v>
      </c>
      <c r="G273" s="24" t="s">
        <v>186</v>
      </c>
      <c r="H273" s="24" t="s">
        <v>186</v>
      </c>
      <c r="I273" s="24" t="s">
        <v>186</v>
      </c>
      <c r="J273" s="24" t="s">
        <v>186</v>
      </c>
      <c r="K273" s="24" t="s">
        <v>186</v>
      </c>
      <c r="L273" s="24" t="s">
        <v>186</v>
      </c>
      <c r="M273" s="24" t="s">
        <v>186</v>
      </c>
      <c r="N273" s="24" t="s">
        <v>186</v>
      </c>
      <c r="O273" s="24" t="s">
        <v>186</v>
      </c>
      <c r="P273" s="24" t="s">
        <v>186</v>
      </c>
      <c r="Q273" s="24" t="s">
        <v>186</v>
      </c>
      <c r="R273" s="243">
        <v>0</v>
      </c>
      <c r="S273" s="23"/>
      <c r="T273" s="261">
        <v>0</v>
      </c>
      <c r="U273" s="24"/>
      <c r="V273" s="24"/>
      <c r="W273" s="24"/>
      <c r="X273" s="16">
        <f>INDEX(中日程計画表!$GQ:$GQ,MATCH(リスト!$D273,中日程計画表!$GM:$GM,0))</f>
        <v>0</v>
      </c>
      <c r="Y273">
        <f>SUMIF(ガントチャート!$C:$C,$D273,ガントチャート!$K:$K)</f>
        <v>0</v>
      </c>
    </row>
    <row r="274" spans="1:25" ht="22.15" customHeight="1">
      <c r="A274" s="25" t="str">
        <f t="shared" si="33"/>
        <v/>
      </c>
      <c r="B274" s="21">
        <f t="shared" si="4"/>
        <v>268</v>
      </c>
      <c r="C274" s="259" t="str">
        <f t="shared" si="34"/>
        <v/>
      </c>
      <c r="D274" s="22"/>
      <c r="E274" s="262"/>
      <c r="F274" s="24" t="s">
        <v>186</v>
      </c>
      <c r="G274" s="24" t="s">
        <v>186</v>
      </c>
      <c r="H274" s="24" t="s">
        <v>186</v>
      </c>
      <c r="I274" s="24" t="s">
        <v>186</v>
      </c>
      <c r="J274" s="24" t="s">
        <v>186</v>
      </c>
      <c r="K274" s="24" t="s">
        <v>186</v>
      </c>
      <c r="L274" s="24" t="s">
        <v>186</v>
      </c>
      <c r="M274" s="24" t="s">
        <v>186</v>
      </c>
      <c r="N274" s="24" t="s">
        <v>186</v>
      </c>
      <c r="O274" s="24" t="s">
        <v>186</v>
      </c>
      <c r="P274" s="24" t="s">
        <v>186</v>
      </c>
      <c r="Q274" s="24" t="s">
        <v>186</v>
      </c>
      <c r="R274" s="243">
        <v>0</v>
      </c>
      <c r="S274" s="23"/>
      <c r="T274" s="261">
        <v>0</v>
      </c>
      <c r="U274" s="24"/>
      <c r="V274" s="24"/>
      <c r="W274" s="24"/>
      <c r="X274" s="16">
        <f>INDEX(中日程計画表!$GQ:$GQ,MATCH(リスト!$D274,中日程計画表!$GM:$GM,0))</f>
        <v>0</v>
      </c>
      <c r="Y274">
        <f>SUMIF(ガントチャート!$C:$C,$D274,ガントチャート!$K:$K)</f>
        <v>0</v>
      </c>
    </row>
    <row r="275" spans="1:25" ht="22.15" customHeight="1">
      <c r="A275" s="25" t="str">
        <f t="shared" si="33"/>
        <v/>
      </c>
      <c r="B275" s="21">
        <f t="shared" si="4"/>
        <v>269</v>
      </c>
      <c r="C275" s="259" t="str">
        <f t="shared" si="34"/>
        <v/>
      </c>
      <c r="D275" s="22"/>
      <c r="E275" s="262"/>
      <c r="F275" s="24" t="s">
        <v>186</v>
      </c>
      <c r="G275" s="24" t="s">
        <v>186</v>
      </c>
      <c r="H275" s="24" t="s">
        <v>186</v>
      </c>
      <c r="I275" s="24" t="s">
        <v>186</v>
      </c>
      <c r="J275" s="24" t="s">
        <v>186</v>
      </c>
      <c r="K275" s="24" t="s">
        <v>186</v>
      </c>
      <c r="L275" s="24" t="s">
        <v>186</v>
      </c>
      <c r="M275" s="24" t="s">
        <v>186</v>
      </c>
      <c r="N275" s="24" t="s">
        <v>186</v>
      </c>
      <c r="O275" s="24" t="s">
        <v>186</v>
      </c>
      <c r="P275" s="24" t="s">
        <v>186</v>
      </c>
      <c r="Q275" s="24" t="s">
        <v>186</v>
      </c>
      <c r="R275" s="243">
        <v>0</v>
      </c>
      <c r="S275" s="23"/>
      <c r="T275" s="261">
        <v>0</v>
      </c>
      <c r="U275" s="24"/>
      <c r="V275" s="24"/>
      <c r="W275" s="24"/>
      <c r="X275" s="16">
        <f>INDEX(中日程計画表!$GQ:$GQ,MATCH(リスト!$D275,中日程計画表!$GM:$GM,0))</f>
        <v>0</v>
      </c>
      <c r="Y275">
        <f>SUMIF(ガントチャート!$C:$C,$D275,ガントチャート!$K:$K)</f>
        <v>0</v>
      </c>
    </row>
    <row r="276" spans="1:25" ht="22.15" customHeight="1">
      <c r="A276" s="25" t="str">
        <f t="shared" si="33"/>
        <v/>
      </c>
      <c r="B276" s="21">
        <f t="shared" si="4"/>
        <v>270</v>
      </c>
      <c r="C276" s="259" t="str">
        <f t="shared" si="34"/>
        <v/>
      </c>
      <c r="D276" s="22"/>
      <c r="E276" s="262"/>
      <c r="F276" s="24" t="s">
        <v>186</v>
      </c>
      <c r="G276" s="24" t="s">
        <v>186</v>
      </c>
      <c r="H276" s="24" t="s">
        <v>186</v>
      </c>
      <c r="I276" s="24" t="s">
        <v>186</v>
      </c>
      <c r="J276" s="24" t="s">
        <v>186</v>
      </c>
      <c r="K276" s="24" t="s">
        <v>186</v>
      </c>
      <c r="L276" s="24" t="s">
        <v>186</v>
      </c>
      <c r="M276" s="24" t="s">
        <v>186</v>
      </c>
      <c r="N276" s="24" t="s">
        <v>186</v>
      </c>
      <c r="O276" s="24" t="s">
        <v>186</v>
      </c>
      <c r="P276" s="24" t="s">
        <v>186</v>
      </c>
      <c r="Q276" s="24" t="s">
        <v>186</v>
      </c>
      <c r="R276" s="243">
        <v>0</v>
      </c>
      <c r="S276" s="23"/>
      <c r="T276" s="261">
        <v>0</v>
      </c>
      <c r="U276" s="24"/>
      <c r="V276" s="24"/>
      <c r="W276" s="24"/>
      <c r="X276" s="16">
        <f>INDEX(中日程計画表!$GQ:$GQ,MATCH(リスト!$D276,中日程計画表!$GM:$GM,0))</f>
        <v>0</v>
      </c>
      <c r="Y276">
        <f>SUMIF(ガントチャート!$C:$C,$D276,ガントチャート!$K:$K)</f>
        <v>0</v>
      </c>
    </row>
    <row r="277" spans="1:25" ht="22.15" customHeight="1">
      <c r="A277" s="25" t="str">
        <f t="shared" si="33"/>
        <v/>
      </c>
      <c r="B277" s="21">
        <f t="shared" si="4"/>
        <v>271</v>
      </c>
      <c r="C277" s="259" t="str">
        <f t="shared" si="34"/>
        <v/>
      </c>
      <c r="D277" s="22"/>
      <c r="E277" s="262"/>
      <c r="F277" s="24" t="s">
        <v>186</v>
      </c>
      <c r="G277" s="24" t="s">
        <v>186</v>
      </c>
      <c r="H277" s="24" t="s">
        <v>186</v>
      </c>
      <c r="I277" s="24" t="s">
        <v>186</v>
      </c>
      <c r="J277" s="24" t="s">
        <v>186</v>
      </c>
      <c r="K277" s="24" t="s">
        <v>186</v>
      </c>
      <c r="L277" s="24" t="s">
        <v>186</v>
      </c>
      <c r="M277" s="24" t="s">
        <v>186</v>
      </c>
      <c r="N277" s="24" t="s">
        <v>186</v>
      </c>
      <c r="O277" s="24" t="s">
        <v>186</v>
      </c>
      <c r="P277" s="24" t="s">
        <v>186</v>
      </c>
      <c r="Q277" s="24" t="s">
        <v>186</v>
      </c>
      <c r="R277" s="243">
        <v>0</v>
      </c>
      <c r="S277" s="23"/>
      <c r="T277" s="261">
        <v>0</v>
      </c>
      <c r="U277" s="24"/>
      <c r="V277" s="24"/>
      <c r="W277" s="24"/>
      <c r="X277" s="16">
        <f>INDEX(中日程計画表!$GQ:$GQ,MATCH(リスト!$D277,中日程計画表!$GM:$GM,0))</f>
        <v>0</v>
      </c>
      <c r="Y277">
        <f>SUMIF(ガントチャート!$C:$C,$D277,ガントチャート!$K:$K)</f>
        <v>0</v>
      </c>
    </row>
    <row r="278" spans="1:25" ht="22.15" customHeight="1">
      <c r="A278" s="25" t="str">
        <f t="shared" si="33"/>
        <v/>
      </c>
      <c r="B278" s="21">
        <f t="shared" si="4"/>
        <v>272</v>
      </c>
      <c r="C278" s="259" t="str">
        <f t="shared" si="34"/>
        <v/>
      </c>
      <c r="D278" s="22"/>
      <c r="E278" s="262"/>
      <c r="F278" s="24" t="s">
        <v>186</v>
      </c>
      <c r="G278" s="24" t="s">
        <v>186</v>
      </c>
      <c r="H278" s="24" t="s">
        <v>186</v>
      </c>
      <c r="I278" s="24" t="s">
        <v>186</v>
      </c>
      <c r="J278" s="24" t="s">
        <v>186</v>
      </c>
      <c r="K278" s="24" t="s">
        <v>186</v>
      </c>
      <c r="L278" s="24" t="s">
        <v>186</v>
      </c>
      <c r="M278" s="24" t="s">
        <v>186</v>
      </c>
      <c r="N278" s="24" t="s">
        <v>186</v>
      </c>
      <c r="O278" s="24" t="s">
        <v>186</v>
      </c>
      <c r="P278" s="24" t="s">
        <v>186</v>
      </c>
      <c r="Q278" s="24" t="s">
        <v>186</v>
      </c>
      <c r="R278" s="243">
        <v>0</v>
      </c>
      <c r="S278" s="23"/>
      <c r="T278" s="261">
        <v>0</v>
      </c>
      <c r="U278" s="24"/>
      <c r="V278" s="24"/>
      <c r="W278" s="24"/>
      <c r="X278" s="16">
        <f>INDEX(中日程計画表!$GQ:$GQ,MATCH(リスト!$D278,中日程計画表!$GM:$GM,0))</f>
        <v>0</v>
      </c>
      <c r="Y278">
        <f>SUMIF(ガントチャート!$C:$C,$D278,ガントチャート!$K:$K)</f>
        <v>0</v>
      </c>
    </row>
    <row r="279" spans="1:25" ht="22.15" customHeight="1">
      <c r="A279" s="25" t="str">
        <f t="shared" ref="A279" si="35">IF(MID(D279,4,1)="W","画面",IF(MID(D279,4,1)="B","バッチ",""))</f>
        <v/>
      </c>
      <c r="B279" s="21">
        <f t="shared" si="4"/>
        <v>273</v>
      </c>
      <c r="C279" s="259" t="str">
        <f t="shared" ref="C279" si="36">MID(D279,3,1)</f>
        <v/>
      </c>
      <c r="D279" s="22"/>
      <c r="E279" s="262"/>
      <c r="F279" s="24" t="s">
        <v>186</v>
      </c>
      <c r="G279" s="24" t="s">
        <v>186</v>
      </c>
      <c r="H279" s="24" t="s">
        <v>186</v>
      </c>
      <c r="I279" s="24" t="s">
        <v>186</v>
      </c>
      <c r="J279" s="24" t="s">
        <v>186</v>
      </c>
      <c r="K279" s="24" t="s">
        <v>186</v>
      </c>
      <c r="L279" s="24" t="s">
        <v>186</v>
      </c>
      <c r="M279" s="24" t="s">
        <v>186</v>
      </c>
      <c r="N279" s="24" t="s">
        <v>186</v>
      </c>
      <c r="O279" s="24" t="s">
        <v>186</v>
      </c>
      <c r="P279" s="24" t="s">
        <v>186</v>
      </c>
      <c r="Q279" s="24" t="s">
        <v>186</v>
      </c>
      <c r="R279" s="243">
        <v>0</v>
      </c>
      <c r="S279" s="23"/>
      <c r="T279" s="261">
        <v>0</v>
      </c>
      <c r="U279" s="24"/>
      <c r="V279" s="24"/>
      <c r="W279" s="24"/>
      <c r="X279" s="16">
        <f>INDEX(中日程計画表!$GQ:$GQ,MATCH(リスト!$D279,中日程計画表!$GM:$GM,0))</f>
        <v>0</v>
      </c>
      <c r="Y279">
        <f>SUMIF(ガントチャート!$C:$C,$D279,ガントチャート!$K:$K)</f>
        <v>0</v>
      </c>
    </row>
    <row r="280" spans="1:25" ht="22.15" customHeight="1">
      <c r="A280" s="25" t="str">
        <f t="shared" si="29"/>
        <v/>
      </c>
      <c r="B280" s="21">
        <f t="shared" si="4"/>
        <v>274</v>
      </c>
      <c r="C280" s="259" t="str">
        <f t="shared" si="30"/>
        <v/>
      </c>
      <c r="D280" s="22"/>
      <c r="E280" s="262"/>
      <c r="F280" s="24" t="s">
        <v>186</v>
      </c>
      <c r="G280" s="24" t="s">
        <v>186</v>
      </c>
      <c r="H280" s="24" t="s">
        <v>186</v>
      </c>
      <c r="I280" s="24" t="s">
        <v>186</v>
      </c>
      <c r="J280" s="24" t="s">
        <v>186</v>
      </c>
      <c r="K280" s="24" t="s">
        <v>186</v>
      </c>
      <c r="L280" s="24" t="s">
        <v>186</v>
      </c>
      <c r="M280" s="24" t="s">
        <v>186</v>
      </c>
      <c r="N280" s="24" t="s">
        <v>186</v>
      </c>
      <c r="O280" s="24" t="s">
        <v>186</v>
      </c>
      <c r="P280" s="24" t="s">
        <v>186</v>
      </c>
      <c r="Q280" s="24" t="s">
        <v>186</v>
      </c>
      <c r="R280" s="243">
        <v>0</v>
      </c>
      <c r="S280" s="23"/>
      <c r="T280" s="261">
        <v>0</v>
      </c>
      <c r="U280" s="24"/>
      <c r="V280" s="24"/>
      <c r="W280" s="24"/>
      <c r="X280" s="16">
        <f>INDEX(中日程計画表!$GQ:$GQ,MATCH(リスト!$D280,中日程計画表!$GM:$GM,0))</f>
        <v>0</v>
      </c>
      <c r="Y280">
        <f>SUMIF(ガントチャート!$C:$C,$D280,ガントチャート!$K:$K)</f>
        <v>0</v>
      </c>
    </row>
    <row r="281" spans="1:25" ht="22.15" customHeight="1">
      <c r="A281" s="25" t="str">
        <f t="shared" ref="A281" si="37">IF(MID(D281,4,1)="W","画面",IF(MID(D281,4,1)="B","バッチ",""))</f>
        <v/>
      </c>
      <c r="B281" s="21">
        <f t="shared" si="4"/>
        <v>275</v>
      </c>
      <c r="C281" s="259" t="str">
        <f t="shared" ref="C281" si="38">MID(D281,3,1)</f>
        <v/>
      </c>
      <c r="D281" s="22"/>
      <c r="E281" s="262"/>
      <c r="F281" s="24" t="s">
        <v>186</v>
      </c>
      <c r="G281" s="24" t="s">
        <v>186</v>
      </c>
      <c r="H281" s="24" t="s">
        <v>186</v>
      </c>
      <c r="I281" s="24" t="s">
        <v>186</v>
      </c>
      <c r="J281" s="24" t="s">
        <v>186</v>
      </c>
      <c r="K281" s="24" t="s">
        <v>186</v>
      </c>
      <c r="L281" s="24" t="s">
        <v>186</v>
      </c>
      <c r="M281" s="24" t="s">
        <v>186</v>
      </c>
      <c r="N281" s="24" t="s">
        <v>186</v>
      </c>
      <c r="O281" s="24" t="s">
        <v>186</v>
      </c>
      <c r="P281" s="24" t="s">
        <v>186</v>
      </c>
      <c r="Q281" s="24" t="s">
        <v>186</v>
      </c>
      <c r="R281" s="243">
        <v>0</v>
      </c>
      <c r="S281" s="23"/>
      <c r="T281" s="261">
        <v>0</v>
      </c>
      <c r="U281" s="24"/>
      <c r="V281" s="24"/>
      <c r="W281" s="24"/>
      <c r="X281" s="16">
        <f>INDEX(中日程計画表!$GQ:$GQ,MATCH(リスト!$D281,中日程計画表!$GM:$GM,0))</f>
        <v>0</v>
      </c>
      <c r="Y281">
        <f>SUMIF(ガントチャート!$C:$C,$D281,ガントチャート!$K:$K)</f>
        <v>0</v>
      </c>
    </row>
    <row r="282" spans="1:25" ht="22.15" customHeight="1">
      <c r="A282" s="25" t="str">
        <f t="shared" si="29"/>
        <v/>
      </c>
      <c r="B282" s="21">
        <f t="shared" si="4"/>
        <v>276</v>
      </c>
      <c r="C282" s="259" t="str">
        <f t="shared" si="30"/>
        <v/>
      </c>
      <c r="D282" s="22"/>
      <c r="E282" s="262"/>
      <c r="F282" s="24" t="s">
        <v>186</v>
      </c>
      <c r="G282" s="24" t="s">
        <v>186</v>
      </c>
      <c r="H282" s="24" t="s">
        <v>186</v>
      </c>
      <c r="I282" s="24" t="s">
        <v>186</v>
      </c>
      <c r="J282" s="24" t="s">
        <v>186</v>
      </c>
      <c r="K282" s="24" t="s">
        <v>186</v>
      </c>
      <c r="L282" s="24" t="s">
        <v>186</v>
      </c>
      <c r="M282" s="24" t="s">
        <v>186</v>
      </c>
      <c r="N282" s="24" t="s">
        <v>186</v>
      </c>
      <c r="O282" s="24" t="s">
        <v>186</v>
      </c>
      <c r="P282" s="24" t="s">
        <v>186</v>
      </c>
      <c r="Q282" s="24" t="s">
        <v>186</v>
      </c>
      <c r="R282" s="243">
        <v>0</v>
      </c>
      <c r="S282" s="23"/>
      <c r="T282" s="261">
        <v>0</v>
      </c>
      <c r="U282" s="24"/>
      <c r="V282" s="24"/>
      <c r="W282" s="24"/>
      <c r="X282" s="16">
        <f>INDEX(中日程計画表!$GQ:$GQ,MATCH(リスト!$D282,中日程計画表!$GM:$GM,0))</f>
        <v>0</v>
      </c>
      <c r="Y282">
        <f>SUMIF(ガントチャート!$C:$C,$D282,ガントチャート!$K:$K)</f>
        <v>0</v>
      </c>
    </row>
    <row r="283" spans="1:25" ht="22.15" customHeight="1">
      <c r="A283" s="25" t="str">
        <f t="shared" ref="A283" si="39">IF(MID(D283,4,1)="W","画面",IF(MID(D283,4,1)="B","バッチ",""))</f>
        <v/>
      </c>
      <c r="B283" s="21">
        <f t="shared" si="4"/>
        <v>277</v>
      </c>
      <c r="C283" s="259" t="str">
        <f t="shared" ref="C283" si="40">MID(D283,3,1)</f>
        <v/>
      </c>
      <c r="D283" s="22"/>
      <c r="E283" s="262"/>
      <c r="F283" s="24" t="s">
        <v>186</v>
      </c>
      <c r="G283" s="24" t="s">
        <v>186</v>
      </c>
      <c r="H283" s="24" t="s">
        <v>186</v>
      </c>
      <c r="I283" s="24" t="s">
        <v>186</v>
      </c>
      <c r="J283" s="24" t="s">
        <v>186</v>
      </c>
      <c r="K283" s="24" t="s">
        <v>186</v>
      </c>
      <c r="L283" s="24" t="s">
        <v>186</v>
      </c>
      <c r="M283" s="24" t="s">
        <v>186</v>
      </c>
      <c r="N283" s="24" t="s">
        <v>186</v>
      </c>
      <c r="O283" s="24" t="s">
        <v>186</v>
      </c>
      <c r="P283" s="24" t="s">
        <v>186</v>
      </c>
      <c r="Q283" s="24" t="s">
        <v>186</v>
      </c>
      <c r="R283" s="243">
        <v>0</v>
      </c>
      <c r="S283" s="23"/>
      <c r="T283" s="261">
        <v>0</v>
      </c>
      <c r="U283" s="24"/>
      <c r="V283" s="24"/>
      <c r="W283" s="24"/>
      <c r="X283" s="16">
        <f>INDEX(中日程計画表!$GQ:$GQ,MATCH(リスト!$D283,中日程計画表!$GM:$GM,0))</f>
        <v>0</v>
      </c>
      <c r="Y283">
        <f>SUMIF(ガントチャート!$C:$C,$D283,ガントチャート!$K:$K)</f>
        <v>0</v>
      </c>
    </row>
    <row r="284" spans="1:25" ht="22.15" customHeight="1">
      <c r="A284" s="25" t="str">
        <f t="shared" si="29"/>
        <v/>
      </c>
      <c r="B284" s="21">
        <f t="shared" si="4"/>
        <v>278</v>
      </c>
      <c r="C284" s="259" t="str">
        <f t="shared" si="30"/>
        <v/>
      </c>
      <c r="D284" s="22"/>
      <c r="E284" s="262"/>
      <c r="F284" s="24" t="s">
        <v>186</v>
      </c>
      <c r="G284" s="24" t="s">
        <v>186</v>
      </c>
      <c r="H284" s="24" t="s">
        <v>186</v>
      </c>
      <c r="I284" s="24" t="s">
        <v>186</v>
      </c>
      <c r="J284" s="24" t="s">
        <v>186</v>
      </c>
      <c r="K284" s="24" t="s">
        <v>186</v>
      </c>
      <c r="L284" s="24" t="s">
        <v>186</v>
      </c>
      <c r="M284" s="24" t="s">
        <v>186</v>
      </c>
      <c r="N284" s="24" t="s">
        <v>186</v>
      </c>
      <c r="O284" s="24" t="s">
        <v>186</v>
      </c>
      <c r="P284" s="24" t="s">
        <v>186</v>
      </c>
      <c r="Q284" s="24" t="s">
        <v>186</v>
      </c>
      <c r="R284" s="243">
        <v>0</v>
      </c>
      <c r="S284" s="23"/>
      <c r="T284" s="261">
        <v>0</v>
      </c>
      <c r="U284" s="24"/>
      <c r="V284" s="24"/>
      <c r="W284" s="24"/>
      <c r="X284" s="16">
        <f>INDEX(中日程計画表!$GQ:$GQ,MATCH(リスト!$D284,中日程計画表!$GM:$GM,0))</f>
        <v>0</v>
      </c>
      <c r="Y284">
        <f>SUMIF(ガントチャート!$C:$C,$D284,ガントチャート!$K:$K)</f>
        <v>0</v>
      </c>
    </row>
    <row r="285" spans="1:25" ht="22.15" customHeight="1">
      <c r="A285" s="25" t="str">
        <f t="shared" ref="A285" si="41">IF(MID(D285,4,1)="W","画面",IF(MID(D285,4,1)="B","バッチ",""))</f>
        <v/>
      </c>
      <c r="B285" s="21">
        <f t="shared" si="4"/>
        <v>279</v>
      </c>
      <c r="C285" s="259" t="str">
        <f t="shared" ref="C285" si="42">MID(D285,3,1)</f>
        <v/>
      </c>
      <c r="D285" s="22"/>
      <c r="E285" s="262"/>
      <c r="F285" s="24" t="s">
        <v>186</v>
      </c>
      <c r="G285" s="24" t="s">
        <v>186</v>
      </c>
      <c r="H285" s="24" t="s">
        <v>186</v>
      </c>
      <c r="I285" s="24" t="s">
        <v>186</v>
      </c>
      <c r="J285" s="24" t="s">
        <v>186</v>
      </c>
      <c r="K285" s="24" t="s">
        <v>186</v>
      </c>
      <c r="L285" s="24" t="s">
        <v>186</v>
      </c>
      <c r="M285" s="24" t="s">
        <v>186</v>
      </c>
      <c r="N285" s="24" t="s">
        <v>186</v>
      </c>
      <c r="O285" s="24" t="s">
        <v>186</v>
      </c>
      <c r="P285" s="24" t="s">
        <v>186</v>
      </c>
      <c r="Q285" s="24" t="s">
        <v>186</v>
      </c>
      <c r="R285" s="243">
        <v>0</v>
      </c>
      <c r="S285" s="23"/>
      <c r="T285" s="261">
        <v>0</v>
      </c>
      <c r="U285" s="24"/>
      <c r="V285" s="24"/>
      <c r="W285" s="24"/>
      <c r="X285" s="16">
        <f>INDEX(中日程計画表!$GQ:$GQ,MATCH(リスト!$D285,中日程計画表!$GM:$GM,0))</f>
        <v>0</v>
      </c>
      <c r="Y285">
        <f>SUMIF(ガントチャート!$C:$C,$D285,ガントチャート!$K:$K)</f>
        <v>0</v>
      </c>
    </row>
    <row r="286" spans="1:25" ht="22.15" customHeight="1">
      <c r="A286" s="25" t="str">
        <f t="shared" si="29"/>
        <v/>
      </c>
      <c r="B286" s="21">
        <f t="shared" si="4"/>
        <v>280</v>
      </c>
      <c r="C286" s="259" t="str">
        <f t="shared" si="30"/>
        <v/>
      </c>
      <c r="D286" s="22"/>
      <c r="E286" s="262"/>
      <c r="F286" s="24" t="s">
        <v>186</v>
      </c>
      <c r="G286" s="24" t="s">
        <v>186</v>
      </c>
      <c r="H286" s="24" t="s">
        <v>186</v>
      </c>
      <c r="I286" s="24" t="s">
        <v>186</v>
      </c>
      <c r="J286" s="24" t="s">
        <v>186</v>
      </c>
      <c r="K286" s="24" t="s">
        <v>186</v>
      </c>
      <c r="L286" s="24" t="s">
        <v>186</v>
      </c>
      <c r="M286" s="24" t="s">
        <v>186</v>
      </c>
      <c r="N286" s="24" t="s">
        <v>186</v>
      </c>
      <c r="O286" s="24" t="s">
        <v>186</v>
      </c>
      <c r="P286" s="24" t="s">
        <v>186</v>
      </c>
      <c r="Q286" s="24" t="s">
        <v>186</v>
      </c>
      <c r="R286" s="243">
        <v>0</v>
      </c>
      <c r="S286" s="23"/>
      <c r="T286" s="261">
        <v>0</v>
      </c>
      <c r="U286" s="24"/>
      <c r="V286" s="24"/>
      <c r="W286" s="24"/>
      <c r="X286" s="16">
        <f>INDEX(中日程計画表!$GQ:$GQ,MATCH(リスト!$D286,中日程計画表!$GM:$GM,0))</f>
        <v>0</v>
      </c>
      <c r="Y286">
        <f>SUMIF(ガントチャート!$C:$C,$D286,ガントチャート!$K:$K)</f>
        <v>0</v>
      </c>
    </row>
    <row r="287" spans="1:25" ht="22.15" customHeight="1">
      <c r="A287" s="25" t="str">
        <f t="shared" ref="A287" si="43">IF(MID(D287,4,1)="W","画面",IF(MID(D287,4,1)="B","バッチ",""))</f>
        <v/>
      </c>
      <c r="B287" s="21">
        <f t="shared" si="4"/>
        <v>281</v>
      </c>
      <c r="C287" s="259" t="str">
        <f t="shared" ref="C287" si="44">MID(D287,3,1)</f>
        <v/>
      </c>
      <c r="D287" s="22"/>
      <c r="E287" s="262"/>
      <c r="F287" s="24" t="s">
        <v>186</v>
      </c>
      <c r="G287" s="24" t="s">
        <v>186</v>
      </c>
      <c r="H287" s="24" t="s">
        <v>186</v>
      </c>
      <c r="I287" s="24" t="s">
        <v>186</v>
      </c>
      <c r="J287" s="24" t="s">
        <v>186</v>
      </c>
      <c r="K287" s="24" t="s">
        <v>186</v>
      </c>
      <c r="L287" s="24" t="s">
        <v>186</v>
      </c>
      <c r="M287" s="24" t="s">
        <v>186</v>
      </c>
      <c r="N287" s="24" t="s">
        <v>186</v>
      </c>
      <c r="O287" s="24" t="s">
        <v>186</v>
      </c>
      <c r="P287" s="24" t="s">
        <v>186</v>
      </c>
      <c r="Q287" s="24" t="s">
        <v>186</v>
      </c>
      <c r="R287" s="243">
        <v>0</v>
      </c>
      <c r="S287" s="23"/>
      <c r="T287" s="261">
        <v>0</v>
      </c>
      <c r="U287" s="24"/>
      <c r="V287" s="24"/>
      <c r="W287" s="24"/>
      <c r="X287" s="16">
        <f>INDEX(中日程計画表!$GQ:$GQ,MATCH(リスト!$D287,中日程計画表!$GM:$GM,0))</f>
        <v>0</v>
      </c>
      <c r="Y287">
        <f>SUMIF(ガントチャート!$C:$C,$D287,ガントチャート!$K:$K)</f>
        <v>0</v>
      </c>
    </row>
    <row r="288" spans="1:25" ht="22.15" customHeight="1">
      <c r="A288" s="25" t="str">
        <f t="shared" si="29"/>
        <v/>
      </c>
      <c r="B288" s="21">
        <f t="shared" si="4"/>
        <v>282</v>
      </c>
      <c r="C288" s="259" t="str">
        <f t="shared" si="30"/>
        <v/>
      </c>
      <c r="D288" s="22"/>
      <c r="E288" s="262"/>
      <c r="F288" s="24" t="s">
        <v>186</v>
      </c>
      <c r="G288" s="24" t="s">
        <v>186</v>
      </c>
      <c r="H288" s="24" t="s">
        <v>186</v>
      </c>
      <c r="I288" s="24" t="s">
        <v>186</v>
      </c>
      <c r="J288" s="24" t="s">
        <v>186</v>
      </c>
      <c r="K288" s="24" t="s">
        <v>186</v>
      </c>
      <c r="L288" s="24" t="s">
        <v>186</v>
      </c>
      <c r="M288" s="24" t="s">
        <v>186</v>
      </c>
      <c r="N288" s="24" t="s">
        <v>186</v>
      </c>
      <c r="O288" s="24" t="s">
        <v>186</v>
      </c>
      <c r="P288" s="24" t="s">
        <v>186</v>
      </c>
      <c r="Q288" s="24" t="s">
        <v>186</v>
      </c>
      <c r="R288" s="243">
        <v>0</v>
      </c>
      <c r="S288" s="23"/>
      <c r="T288" s="261">
        <v>0</v>
      </c>
      <c r="U288" s="24"/>
      <c r="V288" s="24"/>
      <c r="W288" s="24"/>
      <c r="X288" s="16">
        <f>INDEX(中日程計画表!$GQ:$GQ,MATCH(リスト!$D288,中日程計画表!$GM:$GM,0))</f>
        <v>0</v>
      </c>
      <c r="Y288">
        <f>SUMIF(ガントチャート!$C:$C,$D288,ガントチャート!$K:$K)</f>
        <v>0</v>
      </c>
    </row>
    <row r="289" spans="1:25" ht="22.15" customHeight="1">
      <c r="A289" s="25" t="str">
        <f t="shared" ref="A289" si="45">IF(MID(D289,4,1)="W","画面",IF(MID(D289,4,1)="B","バッチ",""))</f>
        <v/>
      </c>
      <c r="B289" s="21">
        <f t="shared" si="4"/>
        <v>283</v>
      </c>
      <c r="C289" s="259" t="str">
        <f t="shared" ref="C289" si="46">MID(D289,3,1)</f>
        <v/>
      </c>
      <c r="D289" s="22"/>
      <c r="E289" s="262"/>
      <c r="F289" s="24" t="s">
        <v>186</v>
      </c>
      <c r="G289" s="24" t="s">
        <v>186</v>
      </c>
      <c r="H289" s="24" t="s">
        <v>186</v>
      </c>
      <c r="I289" s="24" t="s">
        <v>186</v>
      </c>
      <c r="J289" s="24" t="s">
        <v>186</v>
      </c>
      <c r="K289" s="24" t="s">
        <v>186</v>
      </c>
      <c r="L289" s="24" t="s">
        <v>186</v>
      </c>
      <c r="M289" s="24" t="s">
        <v>186</v>
      </c>
      <c r="N289" s="24" t="s">
        <v>186</v>
      </c>
      <c r="O289" s="24" t="s">
        <v>186</v>
      </c>
      <c r="P289" s="24" t="s">
        <v>186</v>
      </c>
      <c r="Q289" s="24" t="s">
        <v>186</v>
      </c>
      <c r="R289" s="243">
        <v>0</v>
      </c>
      <c r="S289" s="23"/>
      <c r="T289" s="261">
        <v>0</v>
      </c>
      <c r="U289" s="24"/>
      <c r="V289" s="24"/>
      <c r="W289" s="24"/>
      <c r="X289" s="16">
        <f>INDEX(中日程計画表!$GQ:$GQ,MATCH(リスト!$D289,中日程計画表!$GM:$GM,0))</f>
        <v>0</v>
      </c>
      <c r="Y289">
        <f>SUMIF(ガントチャート!$C:$C,$D289,ガントチャート!$K:$K)</f>
        <v>0</v>
      </c>
    </row>
    <row r="290" spans="1:25" ht="22.15" customHeight="1">
      <c r="A290" s="25" t="str">
        <f t="shared" si="29"/>
        <v/>
      </c>
      <c r="B290" s="21">
        <f t="shared" si="4"/>
        <v>284</v>
      </c>
      <c r="C290" s="259" t="str">
        <f t="shared" si="30"/>
        <v/>
      </c>
      <c r="D290" s="22"/>
      <c r="E290" s="262"/>
      <c r="F290" s="24" t="s">
        <v>186</v>
      </c>
      <c r="G290" s="24" t="s">
        <v>186</v>
      </c>
      <c r="H290" s="24" t="s">
        <v>186</v>
      </c>
      <c r="I290" s="24" t="s">
        <v>186</v>
      </c>
      <c r="J290" s="24" t="s">
        <v>186</v>
      </c>
      <c r="K290" s="24" t="s">
        <v>186</v>
      </c>
      <c r="L290" s="24" t="s">
        <v>186</v>
      </c>
      <c r="M290" s="24" t="s">
        <v>186</v>
      </c>
      <c r="N290" s="24" t="s">
        <v>186</v>
      </c>
      <c r="O290" s="24" t="s">
        <v>186</v>
      </c>
      <c r="P290" s="24" t="s">
        <v>186</v>
      </c>
      <c r="Q290" s="24" t="s">
        <v>186</v>
      </c>
      <c r="R290" s="243">
        <v>0</v>
      </c>
      <c r="S290" s="23"/>
      <c r="T290" s="261">
        <v>0</v>
      </c>
      <c r="U290" s="24"/>
      <c r="V290" s="24"/>
      <c r="W290" s="24"/>
      <c r="X290" s="16">
        <f>INDEX(中日程計画表!$GQ:$GQ,MATCH(リスト!$D290,中日程計画表!$GM:$GM,0))</f>
        <v>0</v>
      </c>
      <c r="Y290">
        <f>SUMIF(ガントチャート!$C:$C,$D290,ガントチャート!$K:$K)</f>
        <v>0</v>
      </c>
    </row>
    <row r="291" spans="1:25" ht="22.15" customHeight="1">
      <c r="A291" s="25" t="str">
        <f t="shared" ref="A291" si="47">IF(MID(D291,4,1)="W","画面",IF(MID(D291,4,1)="B","バッチ",""))</f>
        <v/>
      </c>
      <c r="B291" s="21">
        <f t="shared" si="4"/>
        <v>285</v>
      </c>
      <c r="C291" s="259" t="str">
        <f t="shared" ref="C291" si="48">MID(D291,3,1)</f>
        <v/>
      </c>
      <c r="D291" s="22"/>
      <c r="E291" s="262"/>
      <c r="F291" s="24" t="s">
        <v>186</v>
      </c>
      <c r="G291" s="24" t="s">
        <v>186</v>
      </c>
      <c r="H291" s="24" t="s">
        <v>186</v>
      </c>
      <c r="I291" s="24" t="s">
        <v>186</v>
      </c>
      <c r="J291" s="24" t="s">
        <v>186</v>
      </c>
      <c r="K291" s="24" t="s">
        <v>186</v>
      </c>
      <c r="L291" s="24" t="s">
        <v>186</v>
      </c>
      <c r="M291" s="24" t="s">
        <v>186</v>
      </c>
      <c r="N291" s="24" t="s">
        <v>186</v>
      </c>
      <c r="O291" s="24" t="s">
        <v>186</v>
      </c>
      <c r="P291" s="24" t="s">
        <v>186</v>
      </c>
      <c r="Q291" s="24" t="s">
        <v>186</v>
      </c>
      <c r="R291" s="243">
        <v>0</v>
      </c>
      <c r="S291" s="23"/>
      <c r="T291" s="261">
        <v>0</v>
      </c>
      <c r="U291" s="24"/>
      <c r="V291" s="24"/>
      <c r="W291" s="24"/>
      <c r="X291" s="16">
        <f>INDEX(中日程計画表!$GQ:$GQ,MATCH(リスト!$D291,中日程計画表!$GM:$GM,0))</f>
        <v>0</v>
      </c>
      <c r="Y291">
        <f>SUMIF(ガントチャート!$C:$C,$D291,ガントチャート!$K:$K)</f>
        <v>0</v>
      </c>
    </row>
    <row r="292" spans="1:25" ht="22.15" customHeight="1">
      <c r="A292" s="25" t="str">
        <f t="shared" si="29"/>
        <v/>
      </c>
      <c r="B292" s="21">
        <f t="shared" si="4"/>
        <v>286</v>
      </c>
      <c r="C292" s="259" t="str">
        <f t="shared" si="30"/>
        <v/>
      </c>
      <c r="D292" s="22"/>
      <c r="E292" s="262"/>
      <c r="F292" s="24" t="s">
        <v>186</v>
      </c>
      <c r="G292" s="24" t="s">
        <v>186</v>
      </c>
      <c r="H292" s="24" t="s">
        <v>186</v>
      </c>
      <c r="I292" s="24" t="s">
        <v>186</v>
      </c>
      <c r="J292" s="24" t="s">
        <v>186</v>
      </c>
      <c r="K292" s="24" t="s">
        <v>186</v>
      </c>
      <c r="L292" s="24" t="s">
        <v>186</v>
      </c>
      <c r="M292" s="24" t="s">
        <v>186</v>
      </c>
      <c r="N292" s="24" t="s">
        <v>186</v>
      </c>
      <c r="O292" s="24" t="s">
        <v>186</v>
      </c>
      <c r="P292" s="24" t="s">
        <v>186</v>
      </c>
      <c r="Q292" s="24" t="s">
        <v>186</v>
      </c>
      <c r="R292" s="243">
        <v>0</v>
      </c>
      <c r="S292" s="23"/>
      <c r="T292" s="261">
        <v>0</v>
      </c>
      <c r="U292" s="24"/>
      <c r="V292" s="24"/>
      <c r="W292" s="24"/>
      <c r="X292" s="16">
        <f>INDEX(中日程計画表!$GQ:$GQ,MATCH(リスト!$D292,中日程計画表!$GM:$GM,0))</f>
        <v>0</v>
      </c>
      <c r="Y292">
        <f>SUMIF(ガントチャート!$C:$C,$D292,ガントチャート!$K:$K)</f>
        <v>0</v>
      </c>
    </row>
    <row r="293" spans="1:25" ht="22.15" customHeight="1">
      <c r="A293" s="25" t="str">
        <f t="shared" ref="A293" si="49">IF(MID(D293,4,1)="W","画面",IF(MID(D293,4,1)="B","バッチ",""))</f>
        <v/>
      </c>
      <c r="B293" s="21">
        <f t="shared" si="4"/>
        <v>287</v>
      </c>
      <c r="C293" s="259" t="str">
        <f t="shared" ref="C293" si="50">MID(D293,3,1)</f>
        <v/>
      </c>
      <c r="D293" s="22"/>
      <c r="E293" s="262"/>
      <c r="F293" s="24" t="s">
        <v>186</v>
      </c>
      <c r="G293" s="24" t="s">
        <v>186</v>
      </c>
      <c r="H293" s="24" t="s">
        <v>186</v>
      </c>
      <c r="I293" s="24" t="s">
        <v>186</v>
      </c>
      <c r="J293" s="24" t="s">
        <v>186</v>
      </c>
      <c r="K293" s="24" t="s">
        <v>186</v>
      </c>
      <c r="L293" s="24" t="s">
        <v>186</v>
      </c>
      <c r="M293" s="24" t="s">
        <v>186</v>
      </c>
      <c r="N293" s="24" t="s">
        <v>186</v>
      </c>
      <c r="O293" s="24" t="s">
        <v>186</v>
      </c>
      <c r="P293" s="24" t="s">
        <v>186</v>
      </c>
      <c r="Q293" s="24" t="s">
        <v>186</v>
      </c>
      <c r="R293" s="243">
        <v>0</v>
      </c>
      <c r="S293" s="23"/>
      <c r="T293" s="261">
        <v>0</v>
      </c>
      <c r="U293" s="24"/>
      <c r="V293" s="24"/>
      <c r="W293" s="24"/>
      <c r="X293" s="16">
        <f>INDEX(中日程計画表!$GQ:$GQ,MATCH(リスト!$D293,中日程計画表!$GM:$GM,0))</f>
        <v>0</v>
      </c>
      <c r="Y293">
        <f>SUMIF(ガントチャート!$C:$C,$D293,ガントチャート!$K:$K)</f>
        <v>0</v>
      </c>
    </row>
    <row r="294" spans="1:25" ht="22.15" customHeight="1">
      <c r="A294" s="25" t="str">
        <f t="shared" si="29"/>
        <v/>
      </c>
      <c r="B294" s="21">
        <f t="shared" si="4"/>
        <v>288</v>
      </c>
      <c r="C294" s="259" t="str">
        <f t="shared" si="30"/>
        <v/>
      </c>
      <c r="D294" s="22"/>
      <c r="E294" s="262"/>
      <c r="F294" s="24" t="s">
        <v>186</v>
      </c>
      <c r="G294" s="24" t="s">
        <v>186</v>
      </c>
      <c r="H294" s="24" t="s">
        <v>186</v>
      </c>
      <c r="I294" s="24" t="s">
        <v>186</v>
      </c>
      <c r="J294" s="24" t="s">
        <v>186</v>
      </c>
      <c r="K294" s="24" t="s">
        <v>186</v>
      </c>
      <c r="L294" s="24" t="s">
        <v>186</v>
      </c>
      <c r="M294" s="24" t="s">
        <v>186</v>
      </c>
      <c r="N294" s="24" t="s">
        <v>186</v>
      </c>
      <c r="O294" s="24" t="s">
        <v>186</v>
      </c>
      <c r="P294" s="24" t="s">
        <v>186</v>
      </c>
      <c r="Q294" s="24" t="s">
        <v>186</v>
      </c>
      <c r="R294" s="243">
        <v>0</v>
      </c>
      <c r="S294" s="23"/>
      <c r="T294" s="261">
        <v>0</v>
      </c>
      <c r="U294" s="24"/>
      <c r="V294" s="24"/>
      <c r="W294" s="24"/>
      <c r="X294" s="16">
        <f>INDEX(中日程計画表!$GQ:$GQ,MATCH(リスト!$D294,中日程計画表!$GM:$GM,0))</f>
        <v>0</v>
      </c>
      <c r="Y294">
        <f>SUMIF(ガントチャート!$C:$C,$D294,ガントチャート!$K:$K)</f>
        <v>0</v>
      </c>
    </row>
    <row r="295" spans="1:25" ht="22.15" customHeight="1">
      <c r="A295" s="25" t="str">
        <f t="shared" si="29"/>
        <v/>
      </c>
      <c r="B295" s="21">
        <f t="shared" si="4"/>
        <v>289</v>
      </c>
      <c r="C295" s="259" t="str">
        <f t="shared" si="30"/>
        <v/>
      </c>
      <c r="D295" s="22"/>
      <c r="E295" s="262"/>
      <c r="F295" s="24" t="s">
        <v>186</v>
      </c>
      <c r="G295" s="24" t="s">
        <v>186</v>
      </c>
      <c r="H295" s="24" t="s">
        <v>186</v>
      </c>
      <c r="I295" s="24" t="s">
        <v>186</v>
      </c>
      <c r="J295" s="24" t="s">
        <v>186</v>
      </c>
      <c r="K295" s="24" t="s">
        <v>186</v>
      </c>
      <c r="L295" s="24" t="s">
        <v>186</v>
      </c>
      <c r="M295" s="24" t="s">
        <v>186</v>
      </c>
      <c r="N295" s="24" t="s">
        <v>186</v>
      </c>
      <c r="O295" s="24" t="s">
        <v>186</v>
      </c>
      <c r="P295" s="24" t="s">
        <v>186</v>
      </c>
      <c r="Q295" s="24" t="s">
        <v>186</v>
      </c>
      <c r="R295" s="243">
        <v>0</v>
      </c>
      <c r="S295" s="23"/>
      <c r="T295" s="261">
        <v>0</v>
      </c>
      <c r="U295" s="24"/>
      <c r="V295" s="24"/>
      <c r="W295" s="24"/>
      <c r="X295" s="16">
        <f>INDEX(中日程計画表!$GQ:$GQ,MATCH(リスト!$D295,中日程計画表!$GM:$GM,0))</f>
        <v>0</v>
      </c>
      <c r="Y295">
        <f>SUMIF(ガントチャート!$C:$C,$D295,ガントチャート!$K:$K)</f>
        <v>0</v>
      </c>
    </row>
    <row r="296" spans="1:25" ht="22.15" customHeight="1">
      <c r="A296" s="25" t="str">
        <f t="shared" si="29"/>
        <v/>
      </c>
      <c r="B296" s="21">
        <f t="shared" si="4"/>
        <v>290</v>
      </c>
      <c r="C296" s="259" t="str">
        <f t="shared" si="30"/>
        <v/>
      </c>
      <c r="D296" s="22"/>
      <c r="E296" s="262"/>
      <c r="F296" s="24" t="s">
        <v>186</v>
      </c>
      <c r="G296" s="24" t="s">
        <v>186</v>
      </c>
      <c r="H296" s="24" t="s">
        <v>186</v>
      </c>
      <c r="I296" s="24" t="s">
        <v>186</v>
      </c>
      <c r="J296" s="24" t="s">
        <v>186</v>
      </c>
      <c r="K296" s="24" t="s">
        <v>186</v>
      </c>
      <c r="L296" s="24" t="s">
        <v>186</v>
      </c>
      <c r="M296" s="24" t="s">
        <v>186</v>
      </c>
      <c r="N296" s="24" t="s">
        <v>186</v>
      </c>
      <c r="O296" s="24" t="s">
        <v>186</v>
      </c>
      <c r="P296" s="24" t="s">
        <v>186</v>
      </c>
      <c r="Q296" s="24" t="s">
        <v>186</v>
      </c>
      <c r="R296" s="243">
        <v>0</v>
      </c>
      <c r="S296" s="23"/>
      <c r="T296" s="261">
        <v>0</v>
      </c>
      <c r="U296" s="24"/>
      <c r="V296" s="24"/>
      <c r="W296" s="24"/>
      <c r="X296" s="16">
        <f>INDEX(中日程計画表!$GQ:$GQ,MATCH(リスト!$D296,中日程計画表!$GM:$GM,0))</f>
        <v>0</v>
      </c>
      <c r="Y296">
        <f>SUMIF(ガントチャート!$C:$C,$D296,ガントチャート!$K:$K)</f>
        <v>0</v>
      </c>
    </row>
    <row r="297" spans="1:25" ht="22.15" customHeight="1">
      <c r="A297" s="25" t="str">
        <f t="shared" ref="A297" si="51">IF(MID(D297,4,1)="W","画面",IF(MID(D297,4,1)="B","バッチ",""))</f>
        <v/>
      </c>
      <c r="B297" s="21">
        <f t="shared" si="4"/>
        <v>291</v>
      </c>
      <c r="C297" s="259" t="str">
        <f t="shared" ref="C297" si="52">MID(D297,3,1)</f>
        <v/>
      </c>
      <c r="D297" s="22"/>
      <c r="E297" s="262"/>
      <c r="F297" s="24" t="s">
        <v>186</v>
      </c>
      <c r="G297" s="24" t="s">
        <v>186</v>
      </c>
      <c r="H297" s="24" t="s">
        <v>186</v>
      </c>
      <c r="I297" s="24" t="s">
        <v>186</v>
      </c>
      <c r="J297" s="24" t="s">
        <v>186</v>
      </c>
      <c r="K297" s="24" t="s">
        <v>186</v>
      </c>
      <c r="L297" s="24" t="s">
        <v>186</v>
      </c>
      <c r="M297" s="24" t="s">
        <v>186</v>
      </c>
      <c r="N297" s="24" t="s">
        <v>186</v>
      </c>
      <c r="O297" s="24" t="s">
        <v>186</v>
      </c>
      <c r="P297" s="24" t="s">
        <v>186</v>
      </c>
      <c r="Q297" s="24" t="s">
        <v>186</v>
      </c>
      <c r="R297" s="243">
        <v>0</v>
      </c>
      <c r="S297" s="23"/>
      <c r="T297" s="261">
        <v>0</v>
      </c>
      <c r="U297" s="24"/>
      <c r="V297" s="24"/>
      <c r="W297" s="24"/>
      <c r="X297" s="16">
        <f>INDEX(中日程計画表!$GQ:$GQ,MATCH(リスト!$D297,中日程計画表!$GM:$GM,0))</f>
        <v>0</v>
      </c>
      <c r="Y297">
        <f>SUMIF(ガントチャート!$C:$C,$D297,ガントチャート!$K:$K)</f>
        <v>0</v>
      </c>
    </row>
    <row r="298" spans="1:25" ht="22.15" customHeight="1">
      <c r="A298" s="25" t="str">
        <f t="shared" si="29"/>
        <v/>
      </c>
      <c r="B298" s="21">
        <f t="shared" si="4"/>
        <v>292</v>
      </c>
      <c r="C298" s="259" t="str">
        <f t="shared" si="30"/>
        <v/>
      </c>
      <c r="D298" s="22"/>
      <c r="E298" s="262"/>
      <c r="F298" s="24" t="s">
        <v>186</v>
      </c>
      <c r="G298" s="24" t="s">
        <v>186</v>
      </c>
      <c r="H298" s="24" t="s">
        <v>186</v>
      </c>
      <c r="I298" s="24" t="s">
        <v>186</v>
      </c>
      <c r="J298" s="24" t="s">
        <v>186</v>
      </c>
      <c r="K298" s="24" t="s">
        <v>186</v>
      </c>
      <c r="L298" s="24" t="s">
        <v>186</v>
      </c>
      <c r="M298" s="24" t="s">
        <v>186</v>
      </c>
      <c r="N298" s="24" t="s">
        <v>186</v>
      </c>
      <c r="O298" s="24" t="s">
        <v>186</v>
      </c>
      <c r="P298" s="24" t="s">
        <v>186</v>
      </c>
      <c r="Q298" s="24" t="s">
        <v>186</v>
      </c>
      <c r="R298" s="243">
        <v>0</v>
      </c>
      <c r="S298" s="23"/>
      <c r="T298" s="261">
        <v>0</v>
      </c>
      <c r="U298" s="24"/>
      <c r="V298" s="24"/>
      <c r="W298" s="24"/>
      <c r="X298" s="16">
        <f>INDEX(中日程計画表!$GQ:$GQ,MATCH(リスト!$D298,中日程計画表!$GM:$GM,0))</f>
        <v>0</v>
      </c>
      <c r="Y298">
        <f>SUMIF(ガントチャート!$C:$C,$D298,ガントチャート!$K:$K)</f>
        <v>0</v>
      </c>
    </row>
    <row r="299" spans="1:25" ht="22.15" customHeight="1">
      <c r="A299" s="25" t="str">
        <f t="shared" ref="A299:A302" si="53">IF(MID(D299,4,1)="W","画面",IF(MID(D299,4,1)="B","バッチ",""))</f>
        <v/>
      </c>
      <c r="B299" s="21">
        <f t="shared" si="4"/>
        <v>293</v>
      </c>
      <c r="C299" s="259" t="str">
        <f t="shared" ref="C299:C302" si="54">MID(D299,3,1)</f>
        <v/>
      </c>
      <c r="D299" s="22"/>
      <c r="E299" s="262"/>
      <c r="F299" s="24" t="s">
        <v>186</v>
      </c>
      <c r="G299" s="24" t="s">
        <v>186</v>
      </c>
      <c r="H299" s="24" t="s">
        <v>186</v>
      </c>
      <c r="I299" s="24" t="s">
        <v>186</v>
      </c>
      <c r="J299" s="24" t="s">
        <v>186</v>
      </c>
      <c r="K299" s="24" t="s">
        <v>186</v>
      </c>
      <c r="L299" s="24" t="s">
        <v>186</v>
      </c>
      <c r="M299" s="24" t="s">
        <v>186</v>
      </c>
      <c r="N299" s="24" t="s">
        <v>186</v>
      </c>
      <c r="O299" s="24" t="s">
        <v>186</v>
      </c>
      <c r="P299" s="24" t="s">
        <v>186</v>
      </c>
      <c r="Q299" s="24" t="s">
        <v>186</v>
      </c>
      <c r="R299" s="243">
        <v>0</v>
      </c>
      <c r="S299" s="23"/>
      <c r="T299" s="261">
        <v>0</v>
      </c>
      <c r="U299" s="24"/>
      <c r="V299" s="24"/>
      <c r="W299" s="24"/>
      <c r="X299" s="16">
        <f>INDEX(中日程計画表!$GQ:$GQ,MATCH(リスト!$D299,中日程計画表!$GM:$GM,0))</f>
        <v>0</v>
      </c>
      <c r="Y299">
        <f>SUMIF(ガントチャート!$C:$C,$D299,ガントチャート!$K:$K)</f>
        <v>0</v>
      </c>
    </row>
    <row r="300" spans="1:25" ht="22.15" customHeight="1">
      <c r="A300" s="25" t="str">
        <f t="shared" si="53"/>
        <v/>
      </c>
      <c r="B300" s="21">
        <f t="shared" si="4"/>
        <v>294</v>
      </c>
      <c r="C300" s="259" t="str">
        <f t="shared" si="54"/>
        <v/>
      </c>
      <c r="D300" s="22"/>
      <c r="E300" s="262"/>
      <c r="F300" s="24" t="s">
        <v>186</v>
      </c>
      <c r="G300" s="24" t="s">
        <v>186</v>
      </c>
      <c r="H300" s="24" t="s">
        <v>186</v>
      </c>
      <c r="I300" s="24" t="s">
        <v>186</v>
      </c>
      <c r="J300" s="24" t="s">
        <v>186</v>
      </c>
      <c r="K300" s="24" t="s">
        <v>186</v>
      </c>
      <c r="L300" s="24" t="s">
        <v>186</v>
      </c>
      <c r="M300" s="24" t="s">
        <v>186</v>
      </c>
      <c r="N300" s="24" t="s">
        <v>186</v>
      </c>
      <c r="O300" s="24" t="s">
        <v>186</v>
      </c>
      <c r="P300" s="24" t="s">
        <v>186</v>
      </c>
      <c r="Q300" s="24" t="s">
        <v>186</v>
      </c>
      <c r="R300" s="243">
        <v>0</v>
      </c>
      <c r="S300" s="23"/>
      <c r="T300" s="261">
        <v>0</v>
      </c>
      <c r="U300" s="24"/>
      <c r="V300" s="24"/>
      <c r="W300" s="24"/>
      <c r="X300" s="16">
        <f>INDEX(中日程計画表!$GQ:$GQ,MATCH(リスト!$D300,中日程計画表!$GM:$GM,0))</f>
        <v>0</v>
      </c>
      <c r="Y300">
        <f>SUMIF(ガントチャート!$C:$C,$D300,ガントチャート!$K:$K)</f>
        <v>0</v>
      </c>
    </row>
    <row r="301" spans="1:25" ht="22.15" customHeight="1">
      <c r="A301" s="25" t="str">
        <f t="shared" ref="A301" si="55">IF(MID(D301,4,1)="W","画面",IF(MID(D301,4,1)="B","バッチ",""))</f>
        <v/>
      </c>
      <c r="B301" s="21">
        <f t="shared" si="4"/>
        <v>295</v>
      </c>
      <c r="C301" s="259" t="str">
        <f t="shared" ref="C301" si="56">MID(D301,3,1)</f>
        <v/>
      </c>
      <c r="D301" s="22"/>
      <c r="E301" s="262"/>
      <c r="F301" s="24" t="s">
        <v>186</v>
      </c>
      <c r="G301" s="24" t="s">
        <v>186</v>
      </c>
      <c r="H301" s="24" t="s">
        <v>186</v>
      </c>
      <c r="I301" s="24" t="s">
        <v>186</v>
      </c>
      <c r="J301" s="24" t="s">
        <v>186</v>
      </c>
      <c r="K301" s="24" t="s">
        <v>186</v>
      </c>
      <c r="L301" s="24" t="s">
        <v>186</v>
      </c>
      <c r="M301" s="24" t="s">
        <v>186</v>
      </c>
      <c r="N301" s="24" t="s">
        <v>186</v>
      </c>
      <c r="O301" s="24" t="s">
        <v>186</v>
      </c>
      <c r="P301" s="24" t="s">
        <v>186</v>
      </c>
      <c r="Q301" s="24" t="s">
        <v>186</v>
      </c>
      <c r="R301" s="243">
        <v>0</v>
      </c>
      <c r="S301" s="23"/>
      <c r="T301" s="261">
        <v>0</v>
      </c>
      <c r="U301" s="24"/>
      <c r="V301" s="24"/>
      <c r="W301" s="24"/>
      <c r="X301" s="16">
        <f>INDEX(中日程計画表!$GQ:$GQ,MATCH(リスト!$D301,中日程計画表!$GM:$GM,0))</f>
        <v>0</v>
      </c>
      <c r="Y301">
        <f>SUMIF(ガントチャート!$C:$C,$D301,ガントチャート!$K:$K)</f>
        <v>0</v>
      </c>
    </row>
    <row r="302" spans="1:25" ht="22.15" customHeight="1">
      <c r="A302" s="25" t="str">
        <f t="shared" si="53"/>
        <v/>
      </c>
      <c r="B302" s="21">
        <f t="shared" si="4"/>
        <v>296</v>
      </c>
      <c r="C302" s="259" t="str">
        <f t="shared" si="54"/>
        <v/>
      </c>
      <c r="D302" s="22"/>
      <c r="E302" s="262"/>
      <c r="F302" s="24" t="s">
        <v>186</v>
      </c>
      <c r="G302" s="24" t="s">
        <v>186</v>
      </c>
      <c r="H302" s="24" t="s">
        <v>186</v>
      </c>
      <c r="I302" s="24" t="s">
        <v>186</v>
      </c>
      <c r="J302" s="24" t="s">
        <v>186</v>
      </c>
      <c r="K302" s="24" t="s">
        <v>186</v>
      </c>
      <c r="L302" s="24" t="s">
        <v>186</v>
      </c>
      <c r="M302" s="24" t="s">
        <v>186</v>
      </c>
      <c r="N302" s="24" t="s">
        <v>186</v>
      </c>
      <c r="O302" s="24" t="s">
        <v>186</v>
      </c>
      <c r="P302" s="24" t="s">
        <v>186</v>
      </c>
      <c r="Q302" s="24" t="s">
        <v>186</v>
      </c>
      <c r="R302" s="243">
        <v>0</v>
      </c>
      <c r="S302" s="23"/>
      <c r="T302" s="261">
        <v>0</v>
      </c>
      <c r="U302" s="24"/>
      <c r="V302" s="24"/>
      <c r="W302" s="24"/>
      <c r="X302" s="16">
        <f>INDEX(中日程計画表!$GQ:$GQ,MATCH(リスト!$D302,中日程計画表!$GM:$GM,0))</f>
        <v>0</v>
      </c>
      <c r="Y302">
        <f>SUMIF(ガントチャート!$C:$C,$D302,ガントチャート!$K:$K)</f>
        <v>0</v>
      </c>
    </row>
    <row r="303" spans="1:25" ht="22.15" customHeight="1">
      <c r="A303" s="25" t="str">
        <f t="shared" ref="A303" si="57">IF(MID(D303,4,1)="W","画面",IF(MID(D303,4,1)="B","バッチ",""))</f>
        <v/>
      </c>
      <c r="B303" s="21">
        <f t="shared" si="4"/>
        <v>297</v>
      </c>
      <c r="C303" s="259" t="str">
        <f t="shared" ref="C303" si="58">MID(D303,3,1)</f>
        <v/>
      </c>
      <c r="D303" s="22"/>
      <c r="E303" s="262"/>
      <c r="F303" s="297" t="s">
        <v>186</v>
      </c>
      <c r="G303" s="24" t="s">
        <v>186</v>
      </c>
      <c r="H303" s="24" t="s">
        <v>186</v>
      </c>
      <c r="I303" s="24" t="s">
        <v>186</v>
      </c>
      <c r="J303" s="24" t="s">
        <v>186</v>
      </c>
      <c r="K303" s="24" t="s">
        <v>186</v>
      </c>
      <c r="L303" s="24" t="s">
        <v>186</v>
      </c>
      <c r="M303" s="24" t="s">
        <v>186</v>
      </c>
      <c r="N303" s="24" t="s">
        <v>186</v>
      </c>
      <c r="O303" s="24" t="s">
        <v>186</v>
      </c>
      <c r="P303" s="24" t="s">
        <v>186</v>
      </c>
      <c r="Q303" s="24" t="s">
        <v>186</v>
      </c>
      <c r="R303" s="243">
        <v>0</v>
      </c>
      <c r="S303" s="23"/>
      <c r="T303" s="261">
        <v>0</v>
      </c>
      <c r="U303" s="24"/>
      <c r="V303" s="24"/>
      <c r="W303" s="24"/>
      <c r="X303" s="16">
        <f>INDEX(中日程計画表!$GQ:$GQ,MATCH(リスト!$D303,中日程計画表!$GM:$GM,0))</f>
        <v>0</v>
      </c>
      <c r="Y303">
        <f>SUMIF(ガントチャート!$C:$C,$D303,ガントチャート!$K:$K)</f>
        <v>0</v>
      </c>
    </row>
    <row r="304" spans="1:25" ht="22.15" customHeight="1">
      <c r="A304" s="25" t="str">
        <f t="shared" ref="A304" si="59">IF(MID(D304,4,1)="W","画面",IF(MID(D304,4,1)="B","バッチ",""))</f>
        <v/>
      </c>
      <c r="B304" s="21">
        <f t="shared" si="4"/>
        <v>298</v>
      </c>
      <c r="C304" s="259" t="str">
        <f t="shared" ref="C304" si="60">MID(D304,3,1)</f>
        <v/>
      </c>
      <c r="D304" s="22"/>
      <c r="E304" s="262"/>
      <c r="F304" s="297" t="s">
        <v>186</v>
      </c>
      <c r="G304" s="24" t="s">
        <v>186</v>
      </c>
      <c r="H304" s="24" t="s">
        <v>186</v>
      </c>
      <c r="I304" s="24" t="s">
        <v>186</v>
      </c>
      <c r="J304" s="24" t="s">
        <v>186</v>
      </c>
      <c r="K304" s="24" t="s">
        <v>186</v>
      </c>
      <c r="L304" s="24" t="s">
        <v>186</v>
      </c>
      <c r="M304" s="24" t="s">
        <v>186</v>
      </c>
      <c r="N304" s="24" t="s">
        <v>186</v>
      </c>
      <c r="O304" s="24" t="s">
        <v>186</v>
      </c>
      <c r="P304" s="24" t="s">
        <v>186</v>
      </c>
      <c r="Q304" s="24" t="s">
        <v>186</v>
      </c>
      <c r="R304" s="243">
        <v>0</v>
      </c>
      <c r="S304" s="23"/>
      <c r="T304" s="261">
        <v>0</v>
      </c>
      <c r="U304" s="24"/>
      <c r="V304" s="24"/>
      <c r="W304" s="24"/>
      <c r="X304" s="16">
        <f>INDEX(中日程計画表!$GQ:$GQ,MATCH(リスト!$D304,中日程計画表!$GM:$GM,0))</f>
        <v>0</v>
      </c>
      <c r="Y304">
        <f>SUMIF(ガントチャート!$C:$C,$D304,ガントチャート!$K:$K)</f>
        <v>0</v>
      </c>
    </row>
    <row r="305" spans="1:25" ht="22.15" customHeight="1">
      <c r="A305" s="25" t="str">
        <f t="shared" ref="A305" si="61">IF(MID(D305,4,1)="W","画面",IF(MID(D305,4,1)="B","バッチ",""))</f>
        <v/>
      </c>
      <c r="B305" s="21">
        <f t="shared" si="4"/>
        <v>299</v>
      </c>
      <c r="C305" s="259" t="str">
        <f t="shared" ref="C305" si="62">MID(D305,3,1)</f>
        <v/>
      </c>
      <c r="D305" s="22"/>
      <c r="E305" s="262"/>
      <c r="F305" s="297" t="s">
        <v>186</v>
      </c>
      <c r="G305" s="24" t="s">
        <v>186</v>
      </c>
      <c r="H305" s="24" t="s">
        <v>186</v>
      </c>
      <c r="I305" s="24" t="s">
        <v>186</v>
      </c>
      <c r="J305" s="24" t="s">
        <v>186</v>
      </c>
      <c r="K305" s="24" t="s">
        <v>186</v>
      </c>
      <c r="L305" s="24" t="s">
        <v>186</v>
      </c>
      <c r="M305" s="24" t="s">
        <v>186</v>
      </c>
      <c r="N305" s="24" t="s">
        <v>186</v>
      </c>
      <c r="O305" s="24" t="s">
        <v>186</v>
      </c>
      <c r="P305" s="24" t="s">
        <v>186</v>
      </c>
      <c r="Q305" s="24" t="s">
        <v>186</v>
      </c>
      <c r="R305" s="243">
        <v>0</v>
      </c>
      <c r="S305" s="23"/>
      <c r="T305" s="261">
        <v>0</v>
      </c>
      <c r="U305" s="24"/>
      <c r="V305" s="24"/>
      <c r="W305" s="24"/>
      <c r="X305" s="16">
        <f>INDEX(中日程計画表!$GQ:$GQ,MATCH(リスト!$D305,中日程計画表!$GM:$GM,0))</f>
        <v>0</v>
      </c>
      <c r="Y305">
        <f>SUMIF(ガントチャート!$C:$C,$D305,ガントチャート!$K:$K)</f>
        <v>0</v>
      </c>
    </row>
    <row r="306" spans="1:25" ht="22.15" customHeight="1" thickBot="1">
      <c r="A306" s="25" t="str">
        <f t="shared" ref="A306" si="63">IF(MID(D306,4,1)="W","画面",IF(MID(D306,4,1)="B","バッチ",""))</f>
        <v/>
      </c>
      <c r="B306" s="21">
        <f t="shared" si="4"/>
        <v>300</v>
      </c>
      <c r="C306" s="259" t="str">
        <f t="shared" ref="C306" si="64">MID(D306,3,1)</f>
        <v/>
      </c>
      <c r="D306" s="22"/>
      <c r="E306" s="262"/>
      <c r="F306" s="297" t="s">
        <v>186</v>
      </c>
      <c r="G306" s="24" t="s">
        <v>186</v>
      </c>
      <c r="H306" s="24" t="s">
        <v>186</v>
      </c>
      <c r="I306" s="24" t="s">
        <v>186</v>
      </c>
      <c r="J306" s="24" t="s">
        <v>186</v>
      </c>
      <c r="K306" s="24" t="s">
        <v>186</v>
      </c>
      <c r="L306" s="24" t="s">
        <v>186</v>
      </c>
      <c r="M306" s="24" t="s">
        <v>186</v>
      </c>
      <c r="N306" s="24" t="s">
        <v>186</v>
      </c>
      <c r="O306" s="24" t="s">
        <v>186</v>
      </c>
      <c r="P306" s="24" t="s">
        <v>186</v>
      </c>
      <c r="Q306" s="24" t="s">
        <v>186</v>
      </c>
      <c r="R306" s="243">
        <v>0</v>
      </c>
      <c r="S306" s="23"/>
      <c r="T306" s="261">
        <v>0</v>
      </c>
      <c r="U306" s="24"/>
      <c r="V306" s="24"/>
      <c r="W306" s="24"/>
      <c r="X306" s="16">
        <f>INDEX(中日程計画表!$GQ:$GQ,MATCH(リスト!$D306,中日程計画表!$GM:$GM,0))</f>
        <v>0</v>
      </c>
      <c r="Y306">
        <f>SUMIF(ガントチャート!$C:$C,$D306,ガントチャート!$K:$K)</f>
        <v>0</v>
      </c>
    </row>
    <row r="307" spans="1:25" ht="14.25" customHeight="1" thickBot="1">
      <c r="A307" s="551" t="s">
        <v>39</v>
      </c>
      <c r="B307" s="552"/>
      <c r="C307" s="552"/>
      <c r="D307" s="552"/>
      <c r="E307" s="552"/>
      <c r="F307" s="552"/>
      <c r="G307" s="552"/>
      <c r="H307" s="552"/>
      <c r="I307" s="552"/>
      <c r="J307" s="552"/>
      <c r="K307" s="552"/>
      <c r="L307" s="552"/>
      <c r="M307" s="552"/>
      <c r="N307" s="552"/>
      <c r="O307" s="552"/>
      <c r="P307" s="36"/>
      <c r="Q307" s="36"/>
      <c r="R307" s="87"/>
      <c r="S307" s="36"/>
      <c r="T307" s="301">
        <f>SUM(T7:T303)</f>
        <v>353.15</v>
      </c>
      <c r="U307" s="36"/>
      <c r="V307" s="36"/>
      <c r="W307" s="264"/>
    </row>
    <row r="311" spans="1:25">
      <c r="E311" s="17"/>
    </row>
    <row r="312" spans="1:25">
      <c r="E312" s="17"/>
    </row>
    <row r="313" spans="1:25">
      <c r="E313" s="17"/>
    </row>
    <row r="314" spans="1:25">
      <c r="E314" s="17"/>
    </row>
    <row r="315" spans="1:25">
      <c r="E315" s="17"/>
    </row>
    <row r="316" spans="1:25">
      <c r="E316" s="17"/>
    </row>
    <row r="317" spans="1:25">
      <c r="E317" s="17"/>
    </row>
  </sheetData>
  <autoFilter ref="A6:Y307"/>
  <mergeCells count="3">
    <mergeCell ref="H5:O5"/>
    <mergeCell ref="A307:O307"/>
    <mergeCell ref="A5:E5"/>
  </mergeCells>
  <phoneticPr fontId="2"/>
  <conditionalFormatting sqref="O113 O115 F60:N303 F57:I59 P60:Q130 O60:O67 F7:I7">
    <cfRule type="cellIs" dxfId="211" priority="2051" stopIfTrue="1" operator="equal">
      <formula>""</formula>
    </cfRule>
  </conditionalFormatting>
  <conditionalFormatting sqref="P244:Q244">
    <cfRule type="cellIs" dxfId="208" priority="112" stopIfTrue="1" operator="equal">
      <formula>""</formula>
    </cfRule>
  </conditionalFormatting>
  <conditionalFormatting sqref="P243:Q243">
    <cfRule type="cellIs" dxfId="207" priority="111" stopIfTrue="1" operator="equal">
      <formula>""</formula>
    </cfRule>
  </conditionalFormatting>
  <conditionalFormatting sqref="P242:Q242">
    <cfRule type="cellIs" dxfId="206" priority="110" stopIfTrue="1" operator="equal">
      <formula>""</formula>
    </cfRule>
  </conditionalFormatting>
  <conditionalFormatting sqref="P241:Q241">
    <cfRule type="cellIs" dxfId="205" priority="109" stopIfTrue="1" operator="equal">
      <formula>""</formula>
    </cfRule>
  </conditionalFormatting>
  <conditionalFormatting sqref="P240:Q240">
    <cfRule type="cellIs" dxfId="204" priority="108" stopIfTrue="1" operator="equal">
      <formula>""</formula>
    </cfRule>
  </conditionalFormatting>
  <conditionalFormatting sqref="P239:Q239">
    <cfRule type="cellIs" dxfId="203" priority="107" stopIfTrue="1" operator="equal">
      <formula>""</formula>
    </cfRule>
  </conditionalFormatting>
  <conditionalFormatting sqref="P268:Q268">
    <cfRule type="cellIs" dxfId="202" priority="85" stopIfTrue="1" operator="equal">
      <formula>""</formula>
    </cfRule>
  </conditionalFormatting>
  <conditionalFormatting sqref="P265:Q265">
    <cfRule type="cellIs" dxfId="201" priority="82" stopIfTrue="1" operator="equal">
      <formula>""</formula>
    </cfRule>
  </conditionalFormatting>
  <conditionalFormatting sqref="P283:Q283">
    <cfRule type="cellIs" dxfId="200" priority="58" stopIfTrue="1" operator="equal">
      <formula>""</formula>
    </cfRule>
  </conditionalFormatting>
  <conditionalFormatting sqref="P292:Q292">
    <cfRule type="cellIs" dxfId="199" priority="55" stopIfTrue="1" operator="equal">
      <formula>""</formula>
    </cfRule>
  </conditionalFormatting>
  <conditionalFormatting sqref="P295:Q295">
    <cfRule type="cellIs" dxfId="198" priority="52" stopIfTrue="1" operator="equal">
      <formula>""</formula>
    </cfRule>
  </conditionalFormatting>
  <conditionalFormatting sqref="P298:Q298">
    <cfRule type="cellIs" dxfId="197" priority="49" stopIfTrue="1" operator="equal">
      <formula>""</formula>
    </cfRule>
  </conditionalFormatting>
  <conditionalFormatting sqref="P303:Q303">
    <cfRule type="cellIs" dxfId="196" priority="46" stopIfTrue="1" operator="equal">
      <formula>""</formula>
    </cfRule>
  </conditionalFormatting>
  <conditionalFormatting sqref="P253:Q253 P234:Q236 P132:Q229">
    <cfRule type="cellIs" dxfId="195" priority="123" stopIfTrue="1" operator="equal">
      <formula>""</formula>
    </cfRule>
  </conditionalFormatting>
  <conditionalFormatting sqref="P7:Q7">
    <cfRule type="cellIs" dxfId="194" priority="122" stopIfTrue="1" operator="equal">
      <formula>""</formula>
    </cfRule>
  </conditionalFormatting>
  <conditionalFormatting sqref="P7:Q7">
    <cfRule type="cellIs" dxfId="193" priority="121" stopIfTrue="1" operator="equal">
      <formula>""</formula>
    </cfRule>
  </conditionalFormatting>
  <conditionalFormatting sqref="P250:Q250">
    <cfRule type="cellIs" dxfId="192" priority="120" stopIfTrue="1" operator="equal">
      <formula>""</formula>
    </cfRule>
  </conditionalFormatting>
  <conditionalFormatting sqref="P249:Q249">
    <cfRule type="cellIs" dxfId="191" priority="119" stopIfTrue="1" operator="equal">
      <formula>""</formula>
    </cfRule>
  </conditionalFormatting>
  <conditionalFormatting sqref="P248:Q248">
    <cfRule type="cellIs" dxfId="190" priority="118" stopIfTrue="1" operator="equal">
      <formula>""</formula>
    </cfRule>
  </conditionalFormatting>
  <conditionalFormatting sqref="P238:Q238">
    <cfRule type="cellIs" dxfId="189" priority="117" stopIfTrue="1" operator="equal">
      <formula>""</formula>
    </cfRule>
  </conditionalFormatting>
  <conditionalFormatting sqref="P247:Q247">
    <cfRule type="cellIs" dxfId="188" priority="115" stopIfTrue="1" operator="equal">
      <formula>""</formula>
    </cfRule>
  </conditionalFormatting>
  <conditionalFormatting sqref="P246:Q246">
    <cfRule type="cellIs" dxfId="187" priority="114" stopIfTrue="1" operator="equal">
      <formula>""</formula>
    </cfRule>
  </conditionalFormatting>
  <conditionalFormatting sqref="P245:Q245">
    <cfRule type="cellIs" dxfId="186" priority="113" stopIfTrue="1" operator="equal">
      <formula>""</formula>
    </cfRule>
  </conditionalFormatting>
  <conditionalFormatting sqref="P233:Q233">
    <cfRule type="cellIs" dxfId="185" priority="106" stopIfTrue="1" operator="equal">
      <formula>""</formula>
    </cfRule>
  </conditionalFormatting>
  <conditionalFormatting sqref="P232:Q232">
    <cfRule type="cellIs" dxfId="184" priority="105" stopIfTrue="1" operator="equal">
      <formula>""</formula>
    </cfRule>
  </conditionalFormatting>
  <conditionalFormatting sqref="P231:Q231">
    <cfRule type="cellIs" dxfId="183" priority="104" stopIfTrue="1" operator="equal">
      <formula>""</formula>
    </cfRule>
  </conditionalFormatting>
  <conditionalFormatting sqref="P230:Q230">
    <cfRule type="cellIs" dxfId="182" priority="103" stopIfTrue="1" operator="equal">
      <formula>""</formula>
    </cfRule>
  </conditionalFormatting>
  <conditionalFormatting sqref="P252:Q252">
    <cfRule type="cellIs" dxfId="181" priority="102" stopIfTrue="1" operator="equal">
      <formula>""</formula>
    </cfRule>
  </conditionalFormatting>
  <conditionalFormatting sqref="P251:Q251">
    <cfRule type="cellIs" dxfId="180" priority="101" stopIfTrue="1" operator="equal">
      <formula>""</formula>
    </cfRule>
  </conditionalFormatting>
  <conditionalFormatting sqref="P258:Q258">
    <cfRule type="cellIs" dxfId="179" priority="100" stopIfTrue="1" operator="equal">
      <formula>""</formula>
    </cfRule>
  </conditionalFormatting>
  <conditionalFormatting sqref="P257:Q257">
    <cfRule type="cellIs" dxfId="178" priority="99" stopIfTrue="1" operator="equal">
      <formula>""</formula>
    </cfRule>
  </conditionalFormatting>
  <conditionalFormatting sqref="P256:Q256">
    <cfRule type="cellIs" dxfId="177" priority="98" stopIfTrue="1" operator="equal">
      <formula>""</formula>
    </cfRule>
  </conditionalFormatting>
  <conditionalFormatting sqref="P255:Q255">
    <cfRule type="cellIs" dxfId="176" priority="97" stopIfTrue="1" operator="equal">
      <formula>""</formula>
    </cfRule>
  </conditionalFormatting>
  <conditionalFormatting sqref="P254:Q254">
    <cfRule type="cellIs" dxfId="175" priority="96" stopIfTrue="1" operator="equal">
      <formula>""</formula>
    </cfRule>
  </conditionalFormatting>
  <conditionalFormatting sqref="P288:Q288">
    <cfRule type="cellIs" dxfId="174" priority="95" stopIfTrue="1" operator="equal">
      <formula>""</formula>
    </cfRule>
  </conditionalFormatting>
  <conditionalFormatting sqref="P287:Q287">
    <cfRule type="cellIs" dxfId="173" priority="94" stopIfTrue="1" operator="equal">
      <formula>""</formula>
    </cfRule>
  </conditionalFormatting>
  <conditionalFormatting sqref="P286:Q286">
    <cfRule type="cellIs" dxfId="172" priority="93" stopIfTrue="1" operator="equal">
      <formula>""</formula>
    </cfRule>
  </conditionalFormatting>
  <conditionalFormatting sqref="P285:Q285">
    <cfRule type="cellIs" dxfId="171" priority="92" stopIfTrue="1" operator="equal">
      <formula>""</formula>
    </cfRule>
  </conditionalFormatting>
  <conditionalFormatting sqref="P284:Q284">
    <cfRule type="cellIs" dxfId="170" priority="91" stopIfTrue="1" operator="equal">
      <formula>""</formula>
    </cfRule>
  </conditionalFormatting>
  <conditionalFormatting sqref="P274:Q274">
    <cfRule type="cellIs" dxfId="169" priority="90" stopIfTrue="1" operator="equal">
      <formula>""</formula>
    </cfRule>
  </conditionalFormatting>
  <conditionalFormatting sqref="P273:Q273">
    <cfRule type="cellIs" dxfId="168" priority="89" stopIfTrue="1" operator="equal">
      <formula>""</formula>
    </cfRule>
  </conditionalFormatting>
  <conditionalFormatting sqref="P272:Q272">
    <cfRule type="cellIs" dxfId="167" priority="88" stopIfTrue="1" operator="equal">
      <formula>""</formula>
    </cfRule>
  </conditionalFormatting>
  <conditionalFormatting sqref="P271:Q271">
    <cfRule type="cellIs" dxfId="166" priority="87" stopIfTrue="1" operator="equal">
      <formula>""</formula>
    </cfRule>
  </conditionalFormatting>
  <conditionalFormatting sqref="P270:Q270">
    <cfRule type="cellIs" dxfId="165" priority="86" stopIfTrue="1" operator="equal">
      <formula>""</formula>
    </cfRule>
  </conditionalFormatting>
  <conditionalFormatting sqref="P267:Q267">
    <cfRule type="cellIs" dxfId="164" priority="84" stopIfTrue="1" operator="equal">
      <formula>""</formula>
    </cfRule>
  </conditionalFormatting>
  <conditionalFormatting sqref="P266:Q266">
    <cfRule type="cellIs" dxfId="163" priority="83" stopIfTrue="1" operator="equal">
      <formula>""</formula>
    </cfRule>
  </conditionalFormatting>
  <conditionalFormatting sqref="P264:Q264">
    <cfRule type="cellIs" dxfId="162" priority="81" stopIfTrue="1" operator="equal">
      <formula>""</formula>
    </cfRule>
  </conditionalFormatting>
  <conditionalFormatting sqref="P263:Q263">
    <cfRule type="cellIs" dxfId="161" priority="80" stopIfTrue="1" operator="equal">
      <formula>""</formula>
    </cfRule>
  </conditionalFormatting>
  <conditionalFormatting sqref="P262:Q262">
    <cfRule type="cellIs" dxfId="160" priority="79" stopIfTrue="1" operator="equal">
      <formula>""</formula>
    </cfRule>
  </conditionalFormatting>
  <conditionalFormatting sqref="P261:Q261">
    <cfRule type="cellIs" dxfId="159" priority="78" stopIfTrue="1" operator="equal">
      <formula>""</formula>
    </cfRule>
  </conditionalFormatting>
  <conditionalFormatting sqref="P260:Q260">
    <cfRule type="cellIs" dxfId="158" priority="77" stopIfTrue="1" operator="equal">
      <formula>""</formula>
    </cfRule>
  </conditionalFormatting>
  <conditionalFormatting sqref="P259:Q259">
    <cfRule type="cellIs" dxfId="157" priority="76" stopIfTrue="1" operator="equal">
      <formula>""</formula>
    </cfRule>
  </conditionalFormatting>
  <conditionalFormatting sqref="P131:Q131">
    <cfRule type="cellIs" dxfId="156" priority="71" stopIfTrue="1" operator="equal">
      <formula>""</formula>
    </cfRule>
  </conditionalFormatting>
  <conditionalFormatting sqref="P131:Q131">
    <cfRule type="cellIs" dxfId="155" priority="70" stopIfTrue="1" operator="equal">
      <formula>""</formula>
    </cfRule>
  </conditionalFormatting>
  <conditionalFormatting sqref="P289:Q289">
    <cfRule type="cellIs" dxfId="154" priority="69" stopIfTrue="1" operator="equal">
      <formula>""</formula>
    </cfRule>
  </conditionalFormatting>
  <conditionalFormatting sqref="P237:Q237">
    <cfRule type="cellIs" dxfId="153" priority="68" stopIfTrue="1" operator="equal">
      <formula>""</formula>
    </cfRule>
  </conditionalFormatting>
  <conditionalFormatting sqref="P275:Q275">
    <cfRule type="cellIs" dxfId="149" priority="66" stopIfTrue="1" operator="equal">
      <formula>""</formula>
    </cfRule>
  </conditionalFormatting>
  <conditionalFormatting sqref="P279:Q279">
    <cfRule type="cellIs" dxfId="148" priority="62" stopIfTrue="1" operator="equal">
      <formula>""</formula>
    </cfRule>
  </conditionalFormatting>
  <conditionalFormatting sqref="P269:Q269">
    <cfRule type="cellIs" dxfId="146" priority="67" stopIfTrue="1" operator="equal">
      <formula>""</formula>
    </cfRule>
  </conditionalFormatting>
  <conditionalFormatting sqref="P276:Q276">
    <cfRule type="cellIs" dxfId="145" priority="65" stopIfTrue="1" operator="equal">
      <formula>""</formula>
    </cfRule>
  </conditionalFormatting>
  <conditionalFormatting sqref="P277:Q277">
    <cfRule type="cellIs" dxfId="144" priority="64" stopIfTrue="1" operator="equal">
      <formula>""</formula>
    </cfRule>
  </conditionalFormatting>
  <conditionalFormatting sqref="P278:Q278">
    <cfRule type="cellIs" dxfId="143" priority="63" stopIfTrue="1" operator="equal">
      <formula>""</formula>
    </cfRule>
  </conditionalFormatting>
  <conditionalFormatting sqref="P280:Q280">
    <cfRule type="cellIs" dxfId="142" priority="61" stopIfTrue="1" operator="equal">
      <formula>""</formula>
    </cfRule>
  </conditionalFormatting>
  <conditionalFormatting sqref="P281:Q281">
    <cfRule type="cellIs" dxfId="141" priority="60" stopIfTrue="1" operator="equal">
      <formula>""</formula>
    </cfRule>
  </conditionalFormatting>
  <conditionalFormatting sqref="P282:Q282">
    <cfRule type="cellIs" dxfId="140" priority="59" stopIfTrue="1" operator="equal">
      <formula>""</formula>
    </cfRule>
  </conditionalFormatting>
  <conditionalFormatting sqref="P290:Q290">
    <cfRule type="cellIs" dxfId="139" priority="57" stopIfTrue="1" operator="equal">
      <formula>""</formula>
    </cfRule>
  </conditionalFormatting>
  <conditionalFormatting sqref="P291:Q291">
    <cfRule type="cellIs" dxfId="138" priority="56" stopIfTrue="1" operator="equal">
      <formula>""</formula>
    </cfRule>
  </conditionalFormatting>
  <conditionalFormatting sqref="P293:Q293">
    <cfRule type="cellIs" dxfId="137" priority="54" stopIfTrue="1" operator="equal">
      <formula>""</formula>
    </cfRule>
  </conditionalFormatting>
  <conditionalFormatting sqref="P294:Q294">
    <cfRule type="cellIs" dxfId="136" priority="53" stopIfTrue="1" operator="equal">
      <formula>""</formula>
    </cfRule>
  </conditionalFormatting>
  <conditionalFormatting sqref="P296:Q296">
    <cfRule type="cellIs" dxfId="135" priority="51" stopIfTrue="1" operator="equal">
      <formula>""</formula>
    </cfRule>
  </conditionalFormatting>
  <conditionalFormatting sqref="P297:Q297">
    <cfRule type="cellIs" dxfId="134" priority="50" stopIfTrue="1" operator="equal">
      <formula>""</formula>
    </cfRule>
  </conditionalFormatting>
  <conditionalFormatting sqref="P299:Q299">
    <cfRule type="cellIs" dxfId="133" priority="48" stopIfTrue="1" operator="equal">
      <formula>""</formula>
    </cfRule>
  </conditionalFormatting>
  <conditionalFormatting sqref="P302:Q302">
    <cfRule type="cellIs" dxfId="132" priority="41" stopIfTrue="1" operator="equal">
      <formula>""</formula>
    </cfRule>
  </conditionalFormatting>
  <conditionalFormatting sqref="P301:Q301">
    <cfRule type="cellIs" dxfId="131" priority="37" stopIfTrue="1" operator="equal">
      <formula>""</formula>
    </cfRule>
  </conditionalFormatting>
  <conditionalFormatting sqref="P300:Q300">
    <cfRule type="cellIs" dxfId="130" priority="33" stopIfTrue="1" operator="equal">
      <formula>""</formula>
    </cfRule>
  </conditionalFormatting>
  <conditionalFormatting sqref="O242">
    <cfRule type="cellIs" dxfId="129" priority="26" stopIfTrue="1" operator="equal">
      <formula>""</formula>
    </cfRule>
  </conditionalFormatting>
  <conditionalFormatting sqref="O210">
    <cfRule type="cellIs" dxfId="128" priority="25" stopIfTrue="1" operator="equal">
      <formula>""</formula>
    </cfRule>
  </conditionalFormatting>
  <conditionalFormatting sqref="O243:O303 O211:O241 O116:O209 O114 O68:O112">
    <cfRule type="cellIs" dxfId="127" priority="24" stopIfTrue="1" operator="equal">
      <formula>""</formula>
    </cfRule>
  </conditionalFormatting>
  <conditionalFormatting sqref="O243:O303 O211:O241 O116:O209 O114 O68:O112">
    <cfRule type="cellIs" dxfId="126" priority="23" stopIfTrue="1" operator="equal">
      <formula>""</formula>
    </cfRule>
  </conditionalFormatting>
  <conditionalFormatting sqref="F304:N304">
    <cfRule type="cellIs" dxfId="125" priority="20" stopIfTrue="1" operator="equal">
      <formula>""</formula>
    </cfRule>
  </conditionalFormatting>
  <conditionalFormatting sqref="P304:Q304">
    <cfRule type="cellIs" dxfId="124" priority="19" stopIfTrue="1" operator="equal">
      <formula>""</formula>
    </cfRule>
  </conditionalFormatting>
  <conditionalFormatting sqref="O304">
    <cfRule type="cellIs" dxfId="123" priority="18" stopIfTrue="1" operator="equal">
      <formula>""</formula>
    </cfRule>
  </conditionalFormatting>
  <conditionalFormatting sqref="O304">
    <cfRule type="cellIs" dxfId="122" priority="17" stopIfTrue="1" operator="equal">
      <formula>""</formula>
    </cfRule>
  </conditionalFormatting>
  <conditionalFormatting sqref="F305:N305">
    <cfRule type="cellIs" dxfId="121" priority="16" stopIfTrue="1" operator="equal">
      <formula>""</formula>
    </cfRule>
  </conditionalFormatting>
  <conditionalFormatting sqref="P305:Q305">
    <cfRule type="cellIs" dxfId="120" priority="15" stopIfTrue="1" operator="equal">
      <formula>""</formula>
    </cfRule>
  </conditionalFormatting>
  <conditionalFormatting sqref="O305">
    <cfRule type="cellIs" dxfId="119" priority="14" stopIfTrue="1" operator="equal">
      <formula>""</formula>
    </cfRule>
  </conditionalFormatting>
  <conditionalFormatting sqref="O305">
    <cfRule type="cellIs" dxfId="118" priority="13" stopIfTrue="1" operator="equal">
      <formula>""</formula>
    </cfRule>
  </conditionalFormatting>
  <conditionalFormatting sqref="F306:N306">
    <cfRule type="cellIs" dxfId="117" priority="12" stopIfTrue="1" operator="equal">
      <formula>""</formula>
    </cfRule>
  </conditionalFormatting>
  <conditionalFormatting sqref="P306:Q306">
    <cfRule type="cellIs" dxfId="116" priority="11" stopIfTrue="1" operator="equal">
      <formula>""</formula>
    </cfRule>
  </conditionalFormatting>
  <conditionalFormatting sqref="O306">
    <cfRule type="cellIs" dxfId="115" priority="10" stopIfTrue="1" operator="equal">
      <formula>""</formula>
    </cfRule>
  </conditionalFormatting>
  <conditionalFormatting sqref="O306">
    <cfRule type="cellIs" dxfId="114" priority="9" stopIfTrue="1" operator="equal">
      <formula>""</formula>
    </cfRule>
  </conditionalFormatting>
  <conditionalFormatting sqref="F8:I56">
    <cfRule type="cellIs" dxfId="113" priority="4" stopIfTrue="1" operator="equal">
      <formula>""</formula>
    </cfRule>
  </conditionalFormatting>
  <conditionalFormatting sqref="P8:Q56">
    <cfRule type="cellIs" dxfId="112" priority="3" stopIfTrue="1" operator="equal">
      <formula>""</formula>
    </cfRule>
  </conditionalFormatting>
  <conditionalFormatting sqref="J57:Q59">
    <cfRule type="cellIs" dxfId="111" priority="6" stopIfTrue="1" operator="equal">
      <formula>""</formula>
    </cfRule>
  </conditionalFormatting>
  <conditionalFormatting sqref="J7:O7">
    <cfRule type="cellIs" dxfId="110" priority="5" stopIfTrue="1" operator="equal">
      <formula>""</formula>
    </cfRule>
  </conditionalFormatting>
  <conditionalFormatting sqref="P8:Q56">
    <cfRule type="cellIs" dxfId="107" priority="2" stopIfTrue="1" operator="equal">
      <formula>""</formula>
    </cfRule>
  </conditionalFormatting>
  <conditionalFormatting sqref="J8:O56">
    <cfRule type="cellIs" dxfId="106" priority="1" stopIfTrue="1" operator="equal">
      <formula>""</formula>
    </cfRule>
  </conditionalFormatting>
  <printOptions horizontalCentered="1"/>
  <pageMargins left="0.59055118110236227" right="0" top="0.59055118110236227" bottom="0" header="0.39370078740157483" footer="0"/>
  <pageSetup paperSize="9" scale="54" firstPageNumber="2" fitToHeight="0" orientation="landscape" useFirstPageNumber="1" horizontalDpi="400" verticalDpi="400" r:id="rId1"/>
  <headerFooter alignWithMargins="0">
    <oddHeader>&amp;Cリスト_HP</oddHeader>
  </headerFooter>
  <rowBreaks count="1" manualBreakCount="1">
    <brk id="37" max="22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/>
  <dimension ref="A1:IU4017"/>
  <sheetViews>
    <sheetView zoomScaleNormal="100" workbookViewId="0">
      <pane xSplit="11" ySplit="5" topLeftCell="L6" activePane="bottomRight" state="frozen"/>
      <selection pane="topRight" activeCell="L1" sqref="L1"/>
      <selection pane="bottomLeft" activeCell="A6" sqref="A6"/>
      <selection pane="bottomRight" activeCell="L107" sqref="L107"/>
    </sheetView>
  </sheetViews>
  <sheetFormatPr defaultColWidth="7.5" defaultRowHeight="11.25"/>
  <cols>
    <col min="1" max="1" width="3.75" style="90" bestFit="1" customWidth="1"/>
    <col min="2" max="2" width="7.5" style="90" bestFit="1" customWidth="1"/>
    <col min="3" max="3" width="16.375" style="90" bestFit="1" customWidth="1"/>
    <col min="4" max="4" width="34.375" style="90" customWidth="1"/>
    <col min="5" max="5" width="7.125" style="90" customWidth="1"/>
    <col min="6" max="7" width="7.5" style="90" bestFit="1" customWidth="1"/>
    <col min="8" max="9" width="10.625" style="90" customWidth="1"/>
    <col min="10" max="10" width="4.5" style="90" bestFit="1" customWidth="1"/>
    <col min="11" max="11" width="4.5" style="90" customWidth="1"/>
    <col min="12" max="12" width="2.625" style="231" customWidth="1"/>
    <col min="13" max="197" width="2.625" style="90" customWidth="1"/>
    <col min="198" max="198" width="9" style="348" bestFit="1" customWidth="1"/>
    <col min="199" max="253" width="2.625" style="90" customWidth="1"/>
    <col min="254" max="254" width="7.5" style="90" bestFit="1" customWidth="1"/>
    <col min="255" max="16384" width="7.5" style="90"/>
  </cols>
  <sheetData>
    <row r="1" spans="1:255">
      <c r="A1" s="90" t="s">
        <v>389</v>
      </c>
      <c r="B1" s="234" t="s">
        <v>167</v>
      </c>
      <c r="C1" s="234"/>
      <c r="D1" s="234"/>
      <c r="E1" s="234"/>
      <c r="F1" s="234"/>
      <c r="G1" s="234"/>
      <c r="H1" s="238" t="s">
        <v>670</v>
      </c>
      <c r="K1" s="90">
        <f>COLUMN()</f>
        <v>11</v>
      </c>
    </row>
    <row r="2" spans="1:255">
      <c r="B2" s="91" t="s">
        <v>161</v>
      </c>
      <c r="C2" s="92">
        <v>45093</v>
      </c>
    </row>
    <row r="3" spans="1:255" s="233" customFormat="1">
      <c r="B3" s="93" t="s">
        <v>162</v>
      </c>
      <c r="C3" s="94">
        <v>45290</v>
      </c>
      <c r="K3" s="233">
        <f>SUBTOTAL(109,$K$6:$K$4000)</f>
        <v>0</v>
      </c>
      <c r="L3" s="250"/>
      <c r="M3" s="251"/>
      <c r="GP3" s="349"/>
      <c r="IU3" s="90"/>
    </row>
    <row r="4" spans="1:255" s="233" customFormat="1" ht="31.5" customHeight="1">
      <c r="A4" s="557" t="s">
        <v>160</v>
      </c>
      <c r="B4" s="555" t="s">
        <v>165</v>
      </c>
      <c r="C4" s="557" t="s">
        <v>43</v>
      </c>
      <c r="D4" s="557" t="s">
        <v>100</v>
      </c>
      <c r="E4" s="557" t="s">
        <v>188</v>
      </c>
      <c r="F4" s="557" t="s">
        <v>101</v>
      </c>
      <c r="G4" s="557" t="s">
        <v>163</v>
      </c>
      <c r="H4" s="557" t="s">
        <v>11</v>
      </c>
      <c r="I4" s="557" t="s">
        <v>164</v>
      </c>
      <c r="J4" s="555" t="s">
        <v>166</v>
      </c>
      <c r="K4" s="555" t="s">
        <v>173</v>
      </c>
      <c r="L4" s="235">
        <f>$C$2</f>
        <v>45093</v>
      </c>
      <c r="M4" s="235">
        <f>L4+1</f>
        <v>45094</v>
      </c>
      <c r="N4" s="235">
        <f t="shared" ref="N4:BB4" si="0">M4+1</f>
        <v>45095</v>
      </c>
      <c r="O4" s="235">
        <f t="shared" si="0"/>
        <v>45096</v>
      </c>
      <c r="P4" s="235">
        <f t="shared" si="0"/>
        <v>45097</v>
      </c>
      <c r="Q4" s="235">
        <f t="shared" si="0"/>
        <v>45098</v>
      </c>
      <c r="R4" s="235">
        <f t="shared" si="0"/>
        <v>45099</v>
      </c>
      <c r="S4" s="235">
        <f t="shared" si="0"/>
        <v>45100</v>
      </c>
      <c r="T4" s="235">
        <f t="shared" si="0"/>
        <v>45101</v>
      </c>
      <c r="U4" s="235">
        <f t="shared" si="0"/>
        <v>45102</v>
      </c>
      <c r="V4" s="235">
        <f t="shared" si="0"/>
        <v>45103</v>
      </c>
      <c r="W4" s="235">
        <f t="shared" si="0"/>
        <v>45104</v>
      </c>
      <c r="X4" s="235">
        <f t="shared" si="0"/>
        <v>45105</v>
      </c>
      <c r="Y4" s="235">
        <f t="shared" si="0"/>
        <v>45106</v>
      </c>
      <c r="Z4" s="235">
        <f t="shared" si="0"/>
        <v>45107</v>
      </c>
      <c r="AA4" s="235">
        <f t="shared" si="0"/>
        <v>45108</v>
      </c>
      <c r="AB4" s="235">
        <f t="shared" si="0"/>
        <v>45109</v>
      </c>
      <c r="AC4" s="235">
        <f t="shared" si="0"/>
        <v>45110</v>
      </c>
      <c r="AD4" s="235">
        <f t="shared" si="0"/>
        <v>45111</v>
      </c>
      <c r="AE4" s="235">
        <f t="shared" si="0"/>
        <v>45112</v>
      </c>
      <c r="AF4" s="235">
        <f t="shared" si="0"/>
        <v>45113</v>
      </c>
      <c r="AG4" s="235">
        <f t="shared" si="0"/>
        <v>45114</v>
      </c>
      <c r="AH4" s="235">
        <f t="shared" si="0"/>
        <v>45115</v>
      </c>
      <c r="AI4" s="235">
        <f t="shared" si="0"/>
        <v>45116</v>
      </c>
      <c r="AJ4" s="235">
        <f t="shared" si="0"/>
        <v>45117</v>
      </c>
      <c r="AK4" s="235">
        <f t="shared" si="0"/>
        <v>45118</v>
      </c>
      <c r="AL4" s="235">
        <f t="shared" si="0"/>
        <v>45119</v>
      </c>
      <c r="AM4" s="235">
        <f t="shared" si="0"/>
        <v>45120</v>
      </c>
      <c r="AN4" s="235">
        <f t="shared" si="0"/>
        <v>45121</v>
      </c>
      <c r="AO4" s="235">
        <f t="shared" si="0"/>
        <v>45122</v>
      </c>
      <c r="AP4" s="235">
        <f t="shared" si="0"/>
        <v>45123</v>
      </c>
      <c r="AQ4" s="235">
        <f t="shared" si="0"/>
        <v>45124</v>
      </c>
      <c r="AR4" s="235">
        <f t="shared" si="0"/>
        <v>45125</v>
      </c>
      <c r="AS4" s="235">
        <f t="shared" si="0"/>
        <v>45126</v>
      </c>
      <c r="AT4" s="235">
        <f t="shared" si="0"/>
        <v>45127</v>
      </c>
      <c r="AU4" s="235">
        <f t="shared" si="0"/>
        <v>45128</v>
      </c>
      <c r="AV4" s="235">
        <f t="shared" si="0"/>
        <v>45129</v>
      </c>
      <c r="AW4" s="235">
        <f t="shared" si="0"/>
        <v>45130</v>
      </c>
      <c r="AX4" s="235">
        <f t="shared" si="0"/>
        <v>45131</v>
      </c>
      <c r="AY4" s="235">
        <f t="shared" si="0"/>
        <v>45132</v>
      </c>
      <c r="AZ4" s="235">
        <f t="shared" si="0"/>
        <v>45133</v>
      </c>
      <c r="BA4" s="235">
        <f t="shared" si="0"/>
        <v>45134</v>
      </c>
      <c r="BB4" s="235">
        <f t="shared" si="0"/>
        <v>45135</v>
      </c>
      <c r="BC4" s="235">
        <f t="shared" ref="BC4:BU4" si="1">BB4+1</f>
        <v>45136</v>
      </c>
      <c r="BD4" s="235">
        <f t="shared" si="1"/>
        <v>45137</v>
      </c>
      <c r="BE4" s="235">
        <f t="shared" si="1"/>
        <v>45138</v>
      </c>
      <c r="BF4" s="235">
        <f t="shared" si="1"/>
        <v>45139</v>
      </c>
      <c r="BG4" s="235">
        <f t="shared" si="1"/>
        <v>45140</v>
      </c>
      <c r="BH4" s="235">
        <f t="shared" si="1"/>
        <v>45141</v>
      </c>
      <c r="BI4" s="235">
        <f t="shared" si="1"/>
        <v>45142</v>
      </c>
      <c r="BJ4" s="235">
        <f t="shared" si="1"/>
        <v>45143</v>
      </c>
      <c r="BK4" s="235">
        <f t="shared" si="1"/>
        <v>45144</v>
      </c>
      <c r="BL4" s="235">
        <f t="shared" si="1"/>
        <v>45145</v>
      </c>
      <c r="BM4" s="235">
        <f t="shared" si="1"/>
        <v>45146</v>
      </c>
      <c r="BN4" s="235">
        <f t="shared" si="1"/>
        <v>45147</v>
      </c>
      <c r="BO4" s="235">
        <f t="shared" si="1"/>
        <v>45148</v>
      </c>
      <c r="BP4" s="235">
        <f t="shared" si="1"/>
        <v>45149</v>
      </c>
      <c r="BQ4" s="235">
        <f t="shared" si="1"/>
        <v>45150</v>
      </c>
      <c r="BR4" s="235">
        <f t="shared" si="1"/>
        <v>45151</v>
      </c>
      <c r="BS4" s="235">
        <f t="shared" si="1"/>
        <v>45152</v>
      </c>
      <c r="BT4" s="235">
        <f t="shared" si="1"/>
        <v>45153</v>
      </c>
      <c r="BU4" s="235">
        <f t="shared" si="1"/>
        <v>45154</v>
      </c>
      <c r="BV4" s="235">
        <f t="shared" ref="BV4:DA4" si="2">BU4+1</f>
        <v>45155</v>
      </c>
      <c r="BW4" s="235">
        <f t="shared" si="2"/>
        <v>45156</v>
      </c>
      <c r="BX4" s="235">
        <f t="shared" si="2"/>
        <v>45157</v>
      </c>
      <c r="BY4" s="235">
        <f t="shared" si="2"/>
        <v>45158</v>
      </c>
      <c r="BZ4" s="235">
        <f t="shared" si="2"/>
        <v>45159</v>
      </c>
      <c r="CA4" s="235">
        <f t="shared" si="2"/>
        <v>45160</v>
      </c>
      <c r="CB4" s="235">
        <f t="shared" si="2"/>
        <v>45161</v>
      </c>
      <c r="CC4" s="235">
        <f t="shared" si="2"/>
        <v>45162</v>
      </c>
      <c r="CD4" s="235">
        <f t="shared" si="2"/>
        <v>45163</v>
      </c>
      <c r="CE4" s="235">
        <f t="shared" si="2"/>
        <v>45164</v>
      </c>
      <c r="CF4" s="235">
        <f t="shared" si="2"/>
        <v>45165</v>
      </c>
      <c r="CG4" s="235">
        <f t="shared" si="2"/>
        <v>45166</v>
      </c>
      <c r="CH4" s="235">
        <f t="shared" si="2"/>
        <v>45167</v>
      </c>
      <c r="CI4" s="235">
        <f t="shared" si="2"/>
        <v>45168</v>
      </c>
      <c r="CJ4" s="235">
        <f t="shared" si="2"/>
        <v>45169</v>
      </c>
      <c r="CK4" s="235">
        <f t="shared" si="2"/>
        <v>45170</v>
      </c>
      <c r="CL4" s="235">
        <f t="shared" si="2"/>
        <v>45171</v>
      </c>
      <c r="CM4" s="235">
        <f t="shared" si="2"/>
        <v>45172</v>
      </c>
      <c r="CN4" s="235">
        <f t="shared" si="2"/>
        <v>45173</v>
      </c>
      <c r="CO4" s="235">
        <f t="shared" si="2"/>
        <v>45174</v>
      </c>
      <c r="CP4" s="235">
        <f t="shared" si="2"/>
        <v>45175</v>
      </c>
      <c r="CQ4" s="235">
        <f t="shared" si="2"/>
        <v>45176</v>
      </c>
      <c r="CR4" s="235">
        <f t="shared" si="2"/>
        <v>45177</v>
      </c>
      <c r="CS4" s="235">
        <f t="shared" si="2"/>
        <v>45178</v>
      </c>
      <c r="CT4" s="235">
        <f t="shared" si="2"/>
        <v>45179</v>
      </c>
      <c r="CU4" s="235">
        <f t="shared" si="2"/>
        <v>45180</v>
      </c>
      <c r="CV4" s="235">
        <f t="shared" si="2"/>
        <v>45181</v>
      </c>
      <c r="CW4" s="235">
        <f t="shared" si="2"/>
        <v>45182</v>
      </c>
      <c r="CX4" s="235">
        <f t="shared" si="2"/>
        <v>45183</v>
      </c>
      <c r="CY4" s="235">
        <f t="shared" si="2"/>
        <v>45184</v>
      </c>
      <c r="CZ4" s="235">
        <f t="shared" si="2"/>
        <v>45185</v>
      </c>
      <c r="DA4" s="235">
        <f t="shared" si="2"/>
        <v>45186</v>
      </c>
      <c r="DB4" s="235">
        <f t="shared" ref="DB4:ED4" si="3">DA4+1</f>
        <v>45187</v>
      </c>
      <c r="DC4" s="235">
        <f t="shared" si="3"/>
        <v>45188</v>
      </c>
      <c r="DD4" s="235">
        <f t="shared" si="3"/>
        <v>45189</v>
      </c>
      <c r="DE4" s="235">
        <f t="shared" si="3"/>
        <v>45190</v>
      </c>
      <c r="DF4" s="235">
        <f t="shared" si="3"/>
        <v>45191</v>
      </c>
      <c r="DG4" s="235">
        <f t="shared" si="3"/>
        <v>45192</v>
      </c>
      <c r="DH4" s="235">
        <f t="shared" si="3"/>
        <v>45193</v>
      </c>
      <c r="DI4" s="235">
        <f t="shared" si="3"/>
        <v>45194</v>
      </c>
      <c r="DJ4" s="235">
        <f t="shared" si="3"/>
        <v>45195</v>
      </c>
      <c r="DK4" s="235">
        <f t="shared" si="3"/>
        <v>45196</v>
      </c>
      <c r="DL4" s="235">
        <f t="shared" si="3"/>
        <v>45197</v>
      </c>
      <c r="DM4" s="235">
        <f t="shared" si="3"/>
        <v>45198</v>
      </c>
      <c r="DN4" s="235">
        <f t="shared" si="3"/>
        <v>45199</v>
      </c>
      <c r="DO4" s="235">
        <f t="shared" si="3"/>
        <v>45200</v>
      </c>
      <c r="DP4" s="235">
        <f t="shared" si="3"/>
        <v>45201</v>
      </c>
      <c r="DQ4" s="235">
        <f t="shared" si="3"/>
        <v>45202</v>
      </c>
      <c r="DR4" s="235">
        <f t="shared" si="3"/>
        <v>45203</v>
      </c>
      <c r="DS4" s="235">
        <f t="shared" si="3"/>
        <v>45204</v>
      </c>
      <c r="DT4" s="235">
        <f t="shared" si="3"/>
        <v>45205</v>
      </c>
      <c r="DU4" s="235">
        <f t="shared" si="3"/>
        <v>45206</v>
      </c>
      <c r="DV4" s="235">
        <f t="shared" si="3"/>
        <v>45207</v>
      </c>
      <c r="DW4" s="235">
        <f t="shared" si="3"/>
        <v>45208</v>
      </c>
      <c r="DX4" s="235">
        <f t="shared" si="3"/>
        <v>45209</v>
      </c>
      <c r="DY4" s="235">
        <f t="shared" si="3"/>
        <v>45210</v>
      </c>
      <c r="DZ4" s="235">
        <f t="shared" si="3"/>
        <v>45211</v>
      </c>
      <c r="EA4" s="235">
        <f t="shared" si="3"/>
        <v>45212</v>
      </c>
      <c r="EB4" s="235">
        <f t="shared" si="3"/>
        <v>45213</v>
      </c>
      <c r="EC4" s="235">
        <f t="shared" si="3"/>
        <v>45214</v>
      </c>
      <c r="ED4" s="235">
        <f t="shared" si="3"/>
        <v>45215</v>
      </c>
      <c r="EE4" s="235">
        <f t="shared" ref="EE4" si="4">ED4+1</f>
        <v>45216</v>
      </c>
      <c r="EF4" s="235">
        <f t="shared" ref="EF4" si="5">EE4+1</f>
        <v>45217</v>
      </c>
      <c r="EG4" s="235">
        <f t="shared" ref="EG4" si="6">EF4+1</f>
        <v>45218</v>
      </c>
      <c r="EH4" s="235">
        <f t="shared" ref="EH4" si="7">EG4+1</f>
        <v>45219</v>
      </c>
      <c r="EI4" s="235">
        <f t="shared" ref="EI4" si="8">EH4+1</f>
        <v>45220</v>
      </c>
      <c r="EJ4" s="235">
        <f t="shared" ref="EJ4" si="9">EI4+1</f>
        <v>45221</v>
      </c>
      <c r="EK4" s="235">
        <f t="shared" ref="EK4" si="10">EJ4+1</f>
        <v>45222</v>
      </c>
      <c r="EL4" s="235">
        <f t="shared" ref="EL4" si="11">EK4+1</f>
        <v>45223</v>
      </c>
      <c r="EM4" s="235">
        <f t="shared" ref="EM4" si="12">EL4+1</f>
        <v>45224</v>
      </c>
      <c r="EN4" s="235">
        <f t="shared" ref="EN4" si="13">EM4+1</f>
        <v>45225</v>
      </c>
      <c r="EO4" s="235">
        <f t="shared" ref="EO4" si="14">EN4+1</f>
        <v>45226</v>
      </c>
      <c r="EP4" s="235">
        <f t="shared" ref="EP4" si="15">EO4+1</f>
        <v>45227</v>
      </c>
      <c r="EQ4" s="235">
        <f t="shared" ref="EQ4" si="16">EP4+1</f>
        <v>45228</v>
      </c>
      <c r="ER4" s="235">
        <f t="shared" ref="ER4" si="17">EQ4+1</f>
        <v>45229</v>
      </c>
      <c r="ES4" s="235">
        <f t="shared" ref="ES4" si="18">ER4+1</f>
        <v>45230</v>
      </c>
      <c r="ET4" s="235">
        <f t="shared" ref="ET4" si="19">ES4+1</f>
        <v>45231</v>
      </c>
      <c r="EU4" s="235">
        <f t="shared" ref="EU4" si="20">ET4+1</f>
        <v>45232</v>
      </c>
      <c r="EV4" s="235">
        <f t="shared" ref="EV4" si="21">EU4+1</f>
        <v>45233</v>
      </c>
      <c r="EW4" s="235">
        <f t="shared" ref="EW4" si="22">EV4+1</f>
        <v>45234</v>
      </c>
      <c r="EX4" s="235">
        <f t="shared" ref="EX4" si="23">EW4+1</f>
        <v>45235</v>
      </c>
      <c r="EY4" s="235">
        <f t="shared" ref="EY4" si="24">EX4+1</f>
        <v>45236</v>
      </c>
      <c r="EZ4" s="235">
        <f t="shared" ref="EZ4" si="25">EY4+1</f>
        <v>45237</v>
      </c>
      <c r="FA4" s="235">
        <f t="shared" ref="FA4" si="26">EZ4+1</f>
        <v>45238</v>
      </c>
      <c r="FB4" s="235">
        <f t="shared" ref="FB4" si="27">FA4+1</f>
        <v>45239</v>
      </c>
      <c r="FC4" s="235">
        <f t="shared" ref="FC4" si="28">FB4+1</f>
        <v>45240</v>
      </c>
      <c r="FD4" s="235">
        <f t="shared" ref="FD4" si="29">FC4+1</f>
        <v>45241</v>
      </c>
      <c r="FE4" s="235">
        <f t="shared" ref="FE4" si="30">FD4+1</f>
        <v>45242</v>
      </c>
      <c r="FF4" s="235">
        <f t="shared" ref="FF4" si="31">FE4+1</f>
        <v>45243</v>
      </c>
      <c r="FG4" s="235">
        <f t="shared" ref="FG4" si="32">FF4+1</f>
        <v>45244</v>
      </c>
      <c r="FH4" s="235">
        <f t="shared" ref="FH4" si="33">FG4+1</f>
        <v>45245</v>
      </c>
      <c r="FI4" s="235">
        <f t="shared" ref="FI4" si="34">FH4+1</f>
        <v>45246</v>
      </c>
      <c r="FJ4" s="235">
        <f t="shared" ref="FJ4" si="35">FI4+1</f>
        <v>45247</v>
      </c>
      <c r="FK4" s="235">
        <f t="shared" ref="FK4" si="36">FJ4+1</f>
        <v>45248</v>
      </c>
      <c r="FL4" s="235">
        <f t="shared" ref="FL4" si="37">FK4+1</f>
        <v>45249</v>
      </c>
      <c r="FM4" s="235">
        <f t="shared" ref="FM4" si="38">FL4+1</f>
        <v>45250</v>
      </c>
      <c r="FN4" s="235">
        <f t="shared" ref="FN4" si="39">FM4+1</f>
        <v>45251</v>
      </c>
      <c r="FO4" s="235">
        <f t="shared" ref="FO4" si="40">FN4+1</f>
        <v>45252</v>
      </c>
      <c r="FP4" s="235">
        <f t="shared" ref="FP4" si="41">FO4+1</f>
        <v>45253</v>
      </c>
      <c r="FQ4" s="235">
        <f t="shared" ref="FQ4" si="42">FP4+1</f>
        <v>45254</v>
      </c>
      <c r="FR4" s="235">
        <f t="shared" ref="FR4" si="43">FQ4+1</f>
        <v>45255</v>
      </c>
      <c r="FS4" s="235">
        <f t="shared" ref="FS4" si="44">FR4+1</f>
        <v>45256</v>
      </c>
      <c r="FT4" s="235">
        <f t="shared" ref="FT4" si="45">FS4+1</f>
        <v>45257</v>
      </c>
      <c r="FU4" s="235">
        <f t="shared" ref="FU4" si="46">FT4+1</f>
        <v>45258</v>
      </c>
      <c r="FV4" s="235">
        <f t="shared" ref="FV4" si="47">FU4+1</f>
        <v>45259</v>
      </c>
      <c r="FW4" s="235">
        <f t="shared" ref="FW4" si="48">FV4+1</f>
        <v>45260</v>
      </c>
      <c r="FX4" s="235">
        <f t="shared" ref="FX4" si="49">FW4+1</f>
        <v>45261</v>
      </c>
      <c r="FY4" s="235">
        <f t="shared" ref="FY4" si="50">FX4+1</f>
        <v>45262</v>
      </c>
      <c r="FZ4" s="235">
        <f t="shared" ref="FZ4" si="51">FY4+1</f>
        <v>45263</v>
      </c>
      <c r="GA4" s="235">
        <f t="shared" ref="GA4" si="52">FZ4+1</f>
        <v>45264</v>
      </c>
      <c r="GB4" s="235">
        <f t="shared" ref="GB4" si="53">GA4+1</f>
        <v>45265</v>
      </c>
      <c r="GC4" s="235">
        <f t="shared" ref="GC4" si="54">GB4+1</f>
        <v>45266</v>
      </c>
      <c r="GD4" s="235">
        <f t="shared" ref="GD4" si="55">GC4+1</f>
        <v>45267</v>
      </c>
      <c r="GE4" s="235">
        <f t="shared" ref="GE4" si="56">GD4+1</f>
        <v>45268</v>
      </c>
      <c r="GF4" s="235">
        <f t="shared" ref="GF4" si="57">GE4+1</f>
        <v>45269</v>
      </c>
      <c r="GG4" s="235">
        <f t="shared" ref="GG4" si="58">GF4+1</f>
        <v>45270</v>
      </c>
      <c r="GH4" s="235">
        <f t="shared" ref="GH4" si="59">GG4+1</f>
        <v>45271</v>
      </c>
      <c r="GI4" s="235">
        <f t="shared" ref="GI4" si="60">GH4+1</f>
        <v>45272</v>
      </c>
      <c r="GJ4" s="235">
        <f t="shared" ref="GJ4" si="61">GI4+1</f>
        <v>45273</v>
      </c>
      <c r="GK4" s="235">
        <f t="shared" ref="GK4" si="62">GJ4+1</f>
        <v>45274</v>
      </c>
      <c r="GL4" s="235">
        <f t="shared" ref="GL4" si="63">GK4+1</f>
        <v>45275</v>
      </c>
      <c r="GM4" s="235">
        <f t="shared" ref="GM4" si="64">GL4+1</f>
        <v>45276</v>
      </c>
      <c r="GO4" s="233" t="s">
        <v>191</v>
      </c>
      <c r="GP4" s="349" t="s">
        <v>382</v>
      </c>
      <c r="IU4" s="90"/>
    </row>
    <row r="5" spans="1:255" s="233" customFormat="1">
      <c r="A5" s="558"/>
      <c r="B5" s="558"/>
      <c r="C5" s="558"/>
      <c r="D5" s="558"/>
      <c r="E5" s="558"/>
      <c r="F5" s="558"/>
      <c r="G5" s="558"/>
      <c r="H5" s="558"/>
      <c r="I5" s="558"/>
      <c r="J5" s="558"/>
      <c r="K5" s="556"/>
      <c r="L5" s="237">
        <f>L4</f>
        <v>45093</v>
      </c>
      <c r="M5" s="237">
        <f t="shared" ref="M5:BB5" si="65">M4</f>
        <v>45094</v>
      </c>
      <c r="N5" s="237">
        <f t="shared" si="65"/>
        <v>45095</v>
      </c>
      <c r="O5" s="237">
        <f t="shared" si="65"/>
        <v>45096</v>
      </c>
      <c r="P5" s="237">
        <f t="shared" si="65"/>
        <v>45097</v>
      </c>
      <c r="Q5" s="237">
        <f t="shared" si="65"/>
        <v>45098</v>
      </c>
      <c r="R5" s="237">
        <f t="shared" si="65"/>
        <v>45099</v>
      </c>
      <c r="S5" s="237">
        <f t="shared" si="65"/>
        <v>45100</v>
      </c>
      <c r="T5" s="237">
        <f t="shared" si="65"/>
        <v>45101</v>
      </c>
      <c r="U5" s="237">
        <f t="shared" si="65"/>
        <v>45102</v>
      </c>
      <c r="V5" s="237">
        <f t="shared" si="65"/>
        <v>45103</v>
      </c>
      <c r="W5" s="237">
        <f t="shared" si="65"/>
        <v>45104</v>
      </c>
      <c r="X5" s="237">
        <f t="shared" si="65"/>
        <v>45105</v>
      </c>
      <c r="Y5" s="237">
        <f t="shared" si="65"/>
        <v>45106</v>
      </c>
      <c r="Z5" s="237">
        <f t="shared" si="65"/>
        <v>45107</v>
      </c>
      <c r="AA5" s="237">
        <f t="shared" si="65"/>
        <v>45108</v>
      </c>
      <c r="AB5" s="237">
        <f t="shared" si="65"/>
        <v>45109</v>
      </c>
      <c r="AC5" s="237">
        <f t="shared" si="65"/>
        <v>45110</v>
      </c>
      <c r="AD5" s="237">
        <f t="shared" si="65"/>
        <v>45111</v>
      </c>
      <c r="AE5" s="237">
        <f t="shared" si="65"/>
        <v>45112</v>
      </c>
      <c r="AF5" s="237">
        <f t="shared" si="65"/>
        <v>45113</v>
      </c>
      <c r="AG5" s="237">
        <f t="shared" si="65"/>
        <v>45114</v>
      </c>
      <c r="AH5" s="237">
        <f t="shared" si="65"/>
        <v>45115</v>
      </c>
      <c r="AI5" s="237">
        <f t="shared" si="65"/>
        <v>45116</v>
      </c>
      <c r="AJ5" s="237">
        <f t="shared" si="65"/>
        <v>45117</v>
      </c>
      <c r="AK5" s="237">
        <f t="shared" si="65"/>
        <v>45118</v>
      </c>
      <c r="AL5" s="237">
        <f t="shared" si="65"/>
        <v>45119</v>
      </c>
      <c r="AM5" s="237">
        <f t="shared" si="65"/>
        <v>45120</v>
      </c>
      <c r="AN5" s="237">
        <f t="shared" si="65"/>
        <v>45121</v>
      </c>
      <c r="AO5" s="237">
        <f t="shared" si="65"/>
        <v>45122</v>
      </c>
      <c r="AP5" s="237">
        <f t="shared" si="65"/>
        <v>45123</v>
      </c>
      <c r="AQ5" s="237">
        <f t="shared" si="65"/>
        <v>45124</v>
      </c>
      <c r="AR5" s="237">
        <f t="shared" si="65"/>
        <v>45125</v>
      </c>
      <c r="AS5" s="237">
        <f t="shared" si="65"/>
        <v>45126</v>
      </c>
      <c r="AT5" s="237">
        <f t="shared" si="65"/>
        <v>45127</v>
      </c>
      <c r="AU5" s="237">
        <f t="shared" si="65"/>
        <v>45128</v>
      </c>
      <c r="AV5" s="237">
        <f t="shared" si="65"/>
        <v>45129</v>
      </c>
      <c r="AW5" s="237">
        <f t="shared" si="65"/>
        <v>45130</v>
      </c>
      <c r="AX5" s="237">
        <f t="shared" si="65"/>
        <v>45131</v>
      </c>
      <c r="AY5" s="237">
        <f t="shared" si="65"/>
        <v>45132</v>
      </c>
      <c r="AZ5" s="237">
        <f t="shared" si="65"/>
        <v>45133</v>
      </c>
      <c r="BA5" s="237">
        <f t="shared" si="65"/>
        <v>45134</v>
      </c>
      <c r="BB5" s="237">
        <f t="shared" si="65"/>
        <v>45135</v>
      </c>
      <c r="BC5" s="237">
        <f t="shared" ref="BC5:BU5" si="66">BC4</f>
        <v>45136</v>
      </c>
      <c r="BD5" s="237">
        <f t="shared" si="66"/>
        <v>45137</v>
      </c>
      <c r="BE5" s="237">
        <f t="shared" si="66"/>
        <v>45138</v>
      </c>
      <c r="BF5" s="237">
        <f t="shared" si="66"/>
        <v>45139</v>
      </c>
      <c r="BG5" s="237">
        <f t="shared" si="66"/>
        <v>45140</v>
      </c>
      <c r="BH5" s="237">
        <f t="shared" si="66"/>
        <v>45141</v>
      </c>
      <c r="BI5" s="237">
        <f t="shared" si="66"/>
        <v>45142</v>
      </c>
      <c r="BJ5" s="237">
        <f t="shared" si="66"/>
        <v>45143</v>
      </c>
      <c r="BK5" s="237">
        <f t="shared" si="66"/>
        <v>45144</v>
      </c>
      <c r="BL5" s="237">
        <f t="shared" si="66"/>
        <v>45145</v>
      </c>
      <c r="BM5" s="237">
        <f t="shared" si="66"/>
        <v>45146</v>
      </c>
      <c r="BN5" s="237">
        <f t="shared" si="66"/>
        <v>45147</v>
      </c>
      <c r="BO5" s="237">
        <f t="shared" si="66"/>
        <v>45148</v>
      </c>
      <c r="BP5" s="237">
        <f t="shared" si="66"/>
        <v>45149</v>
      </c>
      <c r="BQ5" s="237">
        <f t="shared" si="66"/>
        <v>45150</v>
      </c>
      <c r="BR5" s="237">
        <f t="shared" si="66"/>
        <v>45151</v>
      </c>
      <c r="BS5" s="237">
        <f t="shared" si="66"/>
        <v>45152</v>
      </c>
      <c r="BT5" s="237">
        <f t="shared" si="66"/>
        <v>45153</v>
      </c>
      <c r="BU5" s="237">
        <f t="shared" si="66"/>
        <v>45154</v>
      </c>
      <c r="BV5" s="237">
        <f t="shared" ref="BV5:ED5" si="67">BV4</f>
        <v>45155</v>
      </c>
      <c r="BW5" s="237">
        <f t="shared" si="67"/>
        <v>45156</v>
      </c>
      <c r="BX5" s="237">
        <f t="shared" si="67"/>
        <v>45157</v>
      </c>
      <c r="BY5" s="237">
        <f t="shared" si="67"/>
        <v>45158</v>
      </c>
      <c r="BZ5" s="237">
        <f t="shared" si="67"/>
        <v>45159</v>
      </c>
      <c r="CA5" s="237">
        <f t="shared" si="67"/>
        <v>45160</v>
      </c>
      <c r="CB5" s="237">
        <f t="shared" si="67"/>
        <v>45161</v>
      </c>
      <c r="CC5" s="237">
        <f t="shared" si="67"/>
        <v>45162</v>
      </c>
      <c r="CD5" s="237">
        <f t="shared" si="67"/>
        <v>45163</v>
      </c>
      <c r="CE5" s="237">
        <f t="shared" si="67"/>
        <v>45164</v>
      </c>
      <c r="CF5" s="237">
        <f t="shared" si="67"/>
        <v>45165</v>
      </c>
      <c r="CG5" s="237">
        <f t="shared" si="67"/>
        <v>45166</v>
      </c>
      <c r="CH5" s="237">
        <f t="shared" si="67"/>
        <v>45167</v>
      </c>
      <c r="CI5" s="237">
        <f t="shared" si="67"/>
        <v>45168</v>
      </c>
      <c r="CJ5" s="237">
        <f t="shared" si="67"/>
        <v>45169</v>
      </c>
      <c r="CK5" s="237">
        <f t="shared" si="67"/>
        <v>45170</v>
      </c>
      <c r="CL5" s="237">
        <f t="shared" si="67"/>
        <v>45171</v>
      </c>
      <c r="CM5" s="237">
        <f t="shared" si="67"/>
        <v>45172</v>
      </c>
      <c r="CN5" s="237">
        <f t="shared" si="67"/>
        <v>45173</v>
      </c>
      <c r="CO5" s="237">
        <f t="shared" si="67"/>
        <v>45174</v>
      </c>
      <c r="CP5" s="237">
        <f t="shared" si="67"/>
        <v>45175</v>
      </c>
      <c r="CQ5" s="237">
        <f t="shared" si="67"/>
        <v>45176</v>
      </c>
      <c r="CR5" s="237">
        <f t="shared" si="67"/>
        <v>45177</v>
      </c>
      <c r="CS5" s="237">
        <f t="shared" si="67"/>
        <v>45178</v>
      </c>
      <c r="CT5" s="237">
        <f t="shared" si="67"/>
        <v>45179</v>
      </c>
      <c r="CU5" s="237">
        <f t="shared" si="67"/>
        <v>45180</v>
      </c>
      <c r="CV5" s="237">
        <f t="shared" si="67"/>
        <v>45181</v>
      </c>
      <c r="CW5" s="237">
        <f t="shared" si="67"/>
        <v>45182</v>
      </c>
      <c r="CX5" s="237">
        <f t="shared" si="67"/>
        <v>45183</v>
      </c>
      <c r="CY5" s="237">
        <f t="shared" si="67"/>
        <v>45184</v>
      </c>
      <c r="CZ5" s="237">
        <f t="shared" si="67"/>
        <v>45185</v>
      </c>
      <c r="DA5" s="237">
        <f t="shared" si="67"/>
        <v>45186</v>
      </c>
      <c r="DB5" s="237">
        <f t="shared" si="67"/>
        <v>45187</v>
      </c>
      <c r="DC5" s="237">
        <f t="shared" si="67"/>
        <v>45188</v>
      </c>
      <c r="DD5" s="237">
        <f t="shared" si="67"/>
        <v>45189</v>
      </c>
      <c r="DE5" s="237">
        <f t="shared" si="67"/>
        <v>45190</v>
      </c>
      <c r="DF5" s="237">
        <f t="shared" si="67"/>
        <v>45191</v>
      </c>
      <c r="DG5" s="237">
        <f t="shared" si="67"/>
        <v>45192</v>
      </c>
      <c r="DH5" s="237">
        <f t="shared" si="67"/>
        <v>45193</v>
      </c>
      <c r="DI5" s="237">
        <f t="shared" si="67"/>
        <v>45194</v>
      </c>
      <c r="DJ5" s="237">
        <f t="shared" si="67"/>
        <v>45195</v>
      </c>
      <c r="DK5" s="237">
        <f t="shared" si="67"/>
        <v>45196</v>
      </c>
      <c r="DL5" s="237">
        <f t="shared" si="67"/>
        <v>45197</v>
      </c>
      <c r="DM5" s="237">
        <f t="shared" si="67"/>
        <v>45198</v>
      </c>
      <c r="DN5" s="237">
        <f t="shared" si="67"/>
        <v>45199</v>
      </c>
      <c r="DO5" s="237">
        <f t="shared" si="67"/>
        <v>45200</v>
      </c>
      <c r="DP5" s="237">
        <f t="shared" si="67"/>
        <v>45201</v>
      </c>
      <c r="DQ5" s="237">
        <f t="shared" si="67"/>
        <v>45202</v>
      </c>
      <c r="DR5" s="237">
        <f t="shared" si="67"/>
        <v>45203</v>
      </c>
      <c r="DS5" s="237">
        <f t="shared" si="67"/>
        <v>45204</v>
      </c>
      <c r="DT5" s="237">
        <f t="shared" si="67"/>
        <v>45205</v>
      </c>
      <c r="DU5" s="237">
        <f t="shared" si="67"/>
        <v>45206</v>
      </c>
      <c r="DV5" s="237">
        <f t="shared" si="67"/>
        <v>45207</v>
      </c>
      <c r="DW5" s="237">
        <f t="shared" si="67"/>
        <v>45208</v>
      </c>
      <c r="DX5" s="237">
        <f t="shared" si="67"/>
        <v>45209</v>
      </c>
      <c r="DY5" s="237">
        <f t="shared" si="67"/>
        <v>45210</v>
      </c>
      <c r="DZ5" s="237">
        <f t="shared" si="67"/>
        <v>45211</v>
      </c>
      <c r="EA5" s="237">
        <f t="shared" si="67"/>
        <v>45212</v>
      </c>
      <c r="EB5" s="237">
        <f t="shared" si="67"/>
        <v>45213</v>
      </c>
      <c r="EC5" s="237">
        <f t="shared" si="67"/>
        <v>45214</v>
      </c>
      <c r="ED5" s="237">
        <f t="shared" si="67"/>
        <v>45215</v>
      </c>
      <c r="EE5" s="237">
        <f t="shared" ref="EE5:GG5" si="68">EE4</f>
        <v>45216</v>
      </c>
      <c r="EF5" s="237">
        <f t="shared" si="68"/>
        <v>45217</v>
      </c>
      <c r="EG5" s="237">
        <f t="shared" si="68"/>
        <v>45218</v>
      </c>
      <c r="EH5" s="237">
        <f t="shared" si="68"/>
        <v>45219</v>
      </c>
      <c r="EI5" s="237">
        <f t="shared" si="68"/>
        <v>45220</v>
      </c>
      <c r="EJ5" s="237">
        <f t="shared" si="68"/>
        <v>45221</v>
      </c>
      <c r="EK5" s="237">
        <f t="shared" si="68"/>
        <v>45222</v>
      </c>
      <c r="EL5" s="237">
        <f t="shared" si="68"/>
        <v>45223</v>
      </c>
      <c r="EM5" s="237">
        <f t="shared" si="68"/>
        <v>45224</v>
      </c>
      <c r="EN5" s="237">
        <f t="shared" si="68"/>
        <v>45225</v>
      </c>
      <c r="EO5" s="237">
        <f t="shared" si="68"/>
        <v>45226</v>
      </c>
      <c r="EP5" s="237">
        <f t="shared" si="68"/>
        <v>45227</v>
      </c>
      <c r="EQ5" s="237">
        <f t="shared" si="68"/>
        <v>45228</v>
      </c>
      <c r="ER5" s="237">
        <f t="shared" si="68"/>
        <v>45229</v>
      </c>
      <c r="ES5" s="237">
        <f t="shared" si="68"/>
        <v>45230</v>
      </c>
      <c r="ET5" s="237">
        <f t="shared" si="68"/>
        <v>45231</v>
      </c>
      <c r="EU5" s="237">
        <f t="shared" si="68"/>
        <v>45232</v>
      </c>
      <c r="EV5" s="237">
        <f t="shared" si="68"/>
        <v>45233</v>
      </c>
      <c r="EW5" s="237">
        <f t="shared" si="68"/>
        <v>45234</v>
      </c>
      <c r="EX5" s="237">
        <f t="shared" si="68"/>
        <v>45235</v>
      </c>
      <c r="EY5" s="237">
        <f t="shared" si="68"/>
        <v>45236</v>
      </c>
      <c r="EZ5" s="237">
        <f t="shared" si="68"/>
        <v>45237</v>
      </c>
      <c r="FA5" s="237">
        <f t="shared" si="68"/>
        <v>45238</v>
      </c>
      <c r="FB5" s="237">
        <f t="shared" si="68"/>
        <v>45239</v>
      </c>
      <c r="FC5" s="237">
        <f t="shared" si="68"/>
        <v>45240</v>
      </c>
      <c r="FD5" s="237">
        <f t="shared" si="68"/>
        <v>45241</v>
      </c>
      <c r="FE5" s="237">
        <f t="shared" si="68"/>
        <v>45242</v>
      </c>
      <c r="FF5" s="237">
        <f t="shared" si="68"/>
        <v>45243</v>
      </c>
      <c r="FG5" s="237">
        <f t="shared" si="68"/>
        <v>45244</v>
      </c>
      <c r="FH5" s="237">
        <f t="shared" si="68"/>
        <v>45245</v>
      </c>
      <c r="FI5" s="237">
        <f t="shared" si="68"/>
        <v>45246</v>
      </c>
      <c r="FJ5" s="237">
        <f t="shared" si="68"/>
        <v>45247</v>
      </c>
      <c r="FK5" s="237">
        <f t="shared" si="68"/>
        <v>45248</v>
      </c>
      <c r="FL5" s="237">
        <f t="shared" si="68"/>
        <v>45249</v>
      </c>
      <c r="FM5" s="237">
        <f t="shared" si="68"/>
        <v>45250</v>
      </c>
      <c r="FN5" s="237">
        <f t="shared" si="68"/>
        <v>45251</v>
      </c>
      <c r="FO5" s="237">
        <f t="shared" si="68"/>
        <v>45252</v>
      </c>
      <c r="FP5" s="237">
        <f t="shared" si="68"/>
        <v>45253</v>
      </c>
      <c r="FQ5" s="237">
        <f t="shared" si="68"/>
        <v>45254</v>
      </c>
      <c r="FR5" s="237">
        <f t="shared" si="68"/>
        <v>45255</v>
      </c>
      <c r="FS5" s="237">
        <f t="shared" si="68"/>
        <v>45256</v>
      </c>
      <c r="FT5" s="237">
        <f t="shared" si="68"/>
        <v>45257</v>
      </c>
      <c r="FU5" s="237">
        <f t="shared" si="68"/>
        <v>45258</v>
      </c>
      <c r="FV5" s="237">
        <f t="shared" si="68"/>
        <v>45259</v>
      </c>
      <c r="FW5" s="237">
        <f t="shared" si="68"/>
        <v>45260</v>
      </c>
      <c r="FX5" s="237">
        <f t="shared" si="68"/>
        <v>45261</v>
      </c>
      <c r="FY5" s="237">
        <f t="shared" si="68"/>
        <v>45262</v>
      </c>
      <c r="FZ5" s="237">
        <f t="shared" si="68"/>
        <v>45263</v>
      </c>
      <c r="GA5" s="237">
        <f t="shared" si="68"/>
        <v>45264</v>
      </c>
      <c r="GB5" s="237">
        <f t="shared" si="68"/>
        <v>45265</v>
      </c>
      <c r="GC5" s="237">
        <f t="shared" si="68"/>
        <v>45266</v>
      </c>
      <c r="GD5" s="237">
        <f t="shared" si="68"/>
        <v>45267</v>
      </c>
      <c r="GE5" s="237">
        <f t="shared" si="68"/>
        <v>45268</v>
      </c>
      <c r="GF5" s="237">
        <f t="shared" si="68"/>
        <v>45269</v>
      </c>
      <c r="GG5" s="237">
        <f t="shared" si="68"/>
        <v>45270</v>
      </c>
      <c r="GH5" s="237">
        <f t="shared" ref="GH5:GM5" si="69">GH4</f>
        <v>45271</v>
      </c>
      <c r="GI5" s="237">
        <f t="shared" si="69"/>
        <v>45272</v>
      </c>
      <c r="GJ5" s="237">
        <f t="shared" si="69"/>
        <v>45273</v>
      </c>
      <c r="GK5" s="237">
        <f t="shared" si="69"/>
        <v>45274</v>
      </c>
      <c r="GL5" s="237">
        <f t="shared" si="69"/>
        <v>45275</v>
      </c>
      <c r="GM5" s="237">
        <f t="shared" si="69"/>
        <v>45276</v>
      </c>
      <c r="GP5" s="349"/>
      <c r="IT5" s="233" t="s">
        <v>169</v>
      </c>
      <c r="IU5" s="90" t="s">
        <v>168</v>
      </c>
    </row>
    <row r="6" spans="1:255" s="233" customFormat="1" hidden="1">
      <c r="A6" s="232" t="str">
        <f t="shared" ref="A6:A69" si="70">IF(C6="","",ROW()-5)</f>
        <v/>
      </c>
      <c r="B6" s="91" t="s">
        <v>671</v>
      </c>
      <c r="C6" s="232"/>
      <c r="D6" s="232" t="s">
        <v>672</v>
      </c>
      <c r="E6" s="91">
        <v>1</v>
      </c>
      <c r="F6" s="91" t="s">
        <v>673</v>
      </c>
      <c r="G6" s="91" t="s">
        <v>674</v>
      </c>
      <c r="H6" s="248">
        <v>43482</v>
      </c>
      <c r="I6" s="248">
        <v>43483</v>
      </c>
      <c r="J6" s="260">
        <v>1</v>
      </c>
      <c r="K6" s="252"/>
      <c r="L6" s="231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90"/>
      <c r="AG6" s="90"/>
      <c r="AH6" s="90"/>
      <c r="AI6" s="90"/>
      <c r="AJ6" s="90"/>
      <c r="AK6" s="90"/>
      <c r="AL6" s="90"/>
      <c r="AM6" s="90"/>
      <c r="AN6" s="90"/>
      <c r="AO6" s="90"/>
      <c r="AP6" s="90"/>
      <c r="AQ6" s="90"/>
      <c r="AR6" s="90"/>
      <c r="AS6" s="90"/>
      <c r="AT6" s="90"/>
      <c r="AU6" s="90"/>
      <c r="AV6" s="90"/>
      <c r="AW6" s="90"/>
      <c r="AX6" s="90"/>
      <c r="AY6" s="90"/>
      <c r="AZ6" s="90"/>
      <c r="BA6" s="90"/>
      <c r="BB6" s="90"/>
      <c r="BC6" s="90"/>
      <c r="BD6" s="90"/>
      <c r="BE6" s="90"/>
      <c r="BF6" s="90"/>
      <c r="BG6" s="90"/>
      <c r="BH6" s="90"/>
      <c r="BI6" s="90"/>
      <c r="BJ6" s="90"/>
      <c r="BK6" s="90"/>
      <c r="BL6" s="90"/>
      <c r="BM6" s="90"/>
      <c r="BN6" s="90"/>
      <c r="BO6" s="90"/>
      <c r="BP6" s="90"/>
      <c r="BQ6" s="90"/>
      <c r="BR6" s="90"/>
      <c r="BS6" s="90"/>
      <c r="BT6" s="90"/>
      <c r="BU6" s="90"/>
      <c r="BV6" s="90"/>
      <c r="BW6" s="90"/>
      <c r="BX6" s="90"/>
      <c r="BY6" s="90"/>
      <c r="BZ6" s="90"/>
      <c r="CA6" s="90"/>
      <c r="CB6" s="90"/>
      <c r="CC6" s="90"/>
      <c r="CD6" s="90"/>
      <c r="CE6" s="90"/>
      <c r="CF6" s="90"/>
      <c r="CG6" s="90"/>
      <c r="CH6" s="90"/>
      <c r="CI6" s="90"/>
      <c r="CJ6" s="90"/>
      <c r="CK6" s="90"/>
      <c r="CL6" s="90"/>
      <c r="CM6" s="90"/>
      <c r="CN6" s="90"/>
      <c r="CO6" s="90"/>
      <c r="CP6" s="90"/>
      <c r="CQ6" s="90"/>
      <c r="CR6" s="90"/>
      <c r="CS6" s="90"/>
      <c r="CT6" s="90"/>
      <c r="CU6" s="90"/>
      <c r="CV6" s="90"/>
      <c r="CW6" s="90"/>
      <c r="CX6" s="90"/>
      <c r="CY6" s="90"/>
      <c r="CZ6" s="90"/>
      <c r="DA6" s="90"/>
      <c r="DB6" s="90"/>
      <c r="DC6" s="90"/>
      <c r="DD6" s="90"/>
      <c r="DE6" s="90"/>
      <c r="DF6" s="90"/>
      <c r="DG6" s="90"/>
      <c r="DH6" s="90"/>
      <c r="DI6" s="90"/>
      <c r="DJ6" s="90"/>
      <c r="DK6" s="90"/>
      <c r="DL6" s="90"/>
      <c r="DM6" s="90"/>
      <c r="DN6" s="90"/>
      <c r="DO6" s="90"/>
      <c r="DP6" s="90"/>
      <c r="DQ6" s="90"/>
      <c r="DR6" s="90"/>
      <c r="DS6" s="90"/>
      <c r="DT6" s="90"/>
      <c r="DU6" s="90"/>
      <c r="DV6" s="90"/>
      <c r="DW6" s="90"/>
      <c r="DX6" s="90"/>
      <c r="DY6" s="90"/>
      <c r="DZ6" s="90"/>
      <c r="EA6" s="90"/>
      <c r="EB6" s="90"/>
      <c r="EC6" s="90"/>
      <c r="ED6" s="90"/>
      <c r="EE6" s="90"/>
      <c r="EF6" s="90"/>
      <c r="EG6" s="90"/>
      <c r="EH6" s="90"/>
      <c r="EI6" s="90"/>
      <c r="EJ6" s="90"/>
      <c r="EK6" s="90"/>
      <c r="EL6" s="90"/>
      <c r="EM6" s="90"/>
      <c r="EN6" s="90"/>
      <c r="EO6" s="90"/>
      <c r="EP6" s="90"/>
      <c r="EQ6" s="90"/>
      <c r="ER6" s="90"/>
      <c r="ES6" s="90"/>
      <c r="ET6" s="90"/>
      <c r="EU6" s="90"/>
      <c r="EV6" s="90"/>
      <c r="EW6" s="90"/>
      <c r="EX6" s="90"/>
      <c r="EY6" s="90"/>
      <c r="EZ6" s="90"/>
      <c r="FA6" s="90"/>
      <c r="FB6" s="90"/>
      <c r="FC6" s="90"/>
      <c r="FD6" s="90"/>
      <c r="FE6" s="90"/>
      <c r="FF6" s="90"/>
      <c r="FG6" s="90"/>
      <c r="FH6" s="90"/>
      <c r="FI6" s="90"/>
      <c r="FJ6" s="90"/>
      <c r="FK6" s="90"/>
      <c r="FL6" s="90"/>
      <c r="FM6" s="90"/>
      <c r="FN6" s="90"/>
      <c r="FO6" s="90"/>
      <c r="FP6" s="90"/>
      <c r="FQ6" s="90"/>
      <c r="FR6" s="90"/>
      <c r="FS6" s="90"/>
      <c r="FT6" s="90"/>
      <c r="FU6" s="90"/>
      <c r="FV6" s="90"/>
      <c r="FW6" s="90"/>
      <c r="FX6" s="90"/>
      <c r="FY6" s="90"/>
      <c r="FZ6" s="90"/>
      <c r="GA6" s="90"/>
      <c r="GB6" s="90"/>
      <c r="GC6" s="90"/>
      <c r="GD6" s="90"/>
      <c r="GE6" s="90"/>
      <c r="GF6" s="90"/>
      <c r="GG6" s="90"/>
      <c r="GH6" s="90"/>
      <c r="GI6" s="90"/>
      <c r="GJ6" s="90"/>
      <c r="GK6" s="90"/>
      <c r="GL6" s="90"/>
      <c r="GM6" s="90"/>
      <c r="GN6" s="90"/>
      <c r="GO6" s="233" t="str">
        <f>IFERROR(VLOOKUP($C6,リスト!$D:$X,18,FALSE),"")</f>
        <v/>
      </c>
      <c r="GP6" s="349" t="e">
        <f>INDEX(リスト!$W:$W,MATCH(ガントチャート!$C154,リスト!$D:$D,0))</f>
        <v>#N/A</v>
      </c>
      <c r="GQ6" s="90"/>
      <c r="GR6" s="90"/>
      <c r="GS6" s="90"/>
      <c r="GT6" s="90"/>
      <c r="GU6" s="90"/>
      <c r="GV6" s="90"/>
      <c r="GW6" s="90"/>
      <c r="GX6" s="90"/>
      <c r="GY6" s="90"/>
      <c r="GZ6" s="90"/>
      <c r="HA6" s="90"/>
      <c r="HB6" s="90"/>
      <c r="HC6" s="90"/>
      <c r="HD6" s="90"/>
      <c r="HE6" s="90"/>
      <c r="HF6" s="90"/>
      <c r="HG6" s="90"/>
      <c r="HH6" s="90"/>
      <c r="HI6" s="90"/>
      <c r="HJ6" s="90"/>
      <c r="HK6" s="90"/>
      <c r="HL6" s="90"/>
      <c r="HM6" s="90"/>
      <c r="HN6" s="90"/>
      <c r="HO6" s="90"/>
      <c r="HP6" s="90"/>
      <c r="HQ6" s="90"/>
      <c r="HR6" s="90"/>
      <c r="HS6" s="90"/>
      <c r="HT6" s="90"/>
      <c r="HU6" s="90"/>
      <c r="HV6" s="90"/>
      <c r="HW6" s="90"/>
      <c r="HX6" s="90"/>
      <c r="HY6" s="90"/>
      <c r="HZ6" s="90"/>
      <c r="IA6" s="90"/>
      <c r="IB6" s="90"/>
      <c r="IC6" s="90"/>
      <c r="ID6" s="90"/>
      <c r="IE6" s="90"/>
      <c r="IF6" s="90"/>
      <c r="IG6" s="90"/>
      <c r="IH6" s="90"/>
      <c r="II6" s="90"/>
      <c r="IJ6" s="90"/>
      <c r="IK6" s="90"/>
      <c r="IL6" s="90"/>
      <c r="IM6" s="90"/>
      <c r="IN6" s="90"/>
      <c r="IO6" s="90"/>
      <c r="IP6" s="90"/>
      <c r="IQ6" s="90"/>
      <c r="IR6" s="90"/>
      <c r="IS6" s="90"/>
      <c r="IT6" s="90"/>
      <c r="IU6" s="95"/>
    </row>
    <row r="7" spans="1:255" s="233" customFormat="1" hidden="1">
      <c r="A7" s="232" t="str">
        <f t="shared" si="70"/>
        <v/>
      </c>
      <c r="B7" s="91" t="s">
        <v>676</v>
      </c>
      <c r="C7" s="232"/>
      <c r="D7" s="232" t="s">
        <v>672</v>
      </c>
      <c r="E7" s="91">
        <v>1</v>
      </c>
      <c r="F7" s="91" t="s">
        <v>677</v>
      </c>
      <c r="G7" s="91" t="s">
        <v>678</v>
      </c>
      <c r="H7" s="248">
        <v>43486</v>
      </c>
      <c r="I7" s="248">
        <v>43486</v>
      </c>
      <c r="J7" s="260">
        <v>1</v>
      </c>
      <c r="K7" s="252"/>
      <c r="L7" s="231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  <c r="AT7" s="90"/>
      <c r="AU7" s="90"/>
      <c r="AV7" s="90"/>
      <c r="AW7" s="90"/>
      <c r="AX7" s="90"/>
      <c r="AY7" s="90"/>
      <c r="AZ7" s="90"/>
      <c r="BA7" s="90"/>
      <c r="BB7" s="90"/>
      <c r="BC7" s="90"/>
      <c r="BD7" s="90"/>
      <c r="BE7" s="90"/>
      <c r="BF7" s="90"/>
      <c r="BG7" s="90"/>
      <c r="BH7" s="90"/>
      <c r="BI7" s="90"/>
      <c r="BJ7" s="90"/>
      <c r="BK7" s="90"/>
      <c r="BL7" s="90"/>
      <c r="BM7" s="90"/>
      <c r="BN7" s="90"/>
      <c r="BO7" s="90"/>
      <c r="BP7" s="90"/>
      <c r="BQ7" s="90"/>
      <c r="BR7" s="90"/>
      <c r="BS7" s="90"/>
      <c r="BT7" s="90"/>
      <c r="BU7" s="90"/>
      <c r="BV7" s="90"/>
      <c r="BW7" s="90"/>
      <c r="BX7" s="90"/>
      <c r="BY7" s="90"/>
      <c r="BZ7" s="90"/>
      <c r="CA7" s="90"/>
      <c r="CB7" s="90"/>
      <c r="CC7" s="90"/>
      <c r="CD7" s="90"/>
      <c r="CE7" s="90"/>
      <c r="CF7" s="90"/>
      <c r="CG7" s="90"/>
      <c r="CH7" s="90"/>
      <c r="CI7" s="90"/>
      <c r="CJ7" s="90"/>
      <c r="CK7" s="90"/>
      <c r="CL7" s="90"/>
      <c r="CM7" s="90"/>
      <c r="CN7" s="90"/>
      <c r="CO7" s="90"/>
      <c r="CP7" s="90"/>
      <c r="CQ7" s="90"/>
      <c r="CR7" s="90"/>
      <c r="CS7" s="90"/>
      <c r="CT7" s="90"/>
      <c r="CU7" s="90"/>
      <c r="CV7" s="90"/>
      <c r="CW7" s="90"/>
      <c r="CX7" s="90"/>
      <c r="CY7" s="90"/>
      <c r="CZ7" s="90"/>
      <c r="DA7" s="90"/>
      <c r="DB7" s="90"/>
      <c r="DC7" s="90"/>
      <c r="DD7" s="90"/>
      <c r="DE7" s="90"/>
      <c r="DF7" s="90"/>
      <c r="DG7" s="90"/>
      <c r="DH7" s="90"/>
      <c r="DI7" s="90"/>
      <c r="DJ7" s="90"/>
      <c r="DK7" s="90"/>
      <c r="DL7" s="90"/>
      <c r="DM7" s="90"/>
      <c r="DN7" s="90"/>
      <c r="DO7" s="90"/>
      <c r="DP7" s="90"/>
      <c r="DQ7" s="90"/>
      <c r="DR7" s="90"/>
      <c r="DS7" s="90"/>
      <c r="DT7" s="90"/>
      <c r="DU7" s="90"/>
      <c r="DV7" s="90"/>
      <c r="DW7" s="90"/>
      <c r="DX7" s="90"/>
      <c r="DY7" s="90"/>
      <c r="DZ7" s="90"/>
      <c r="EA7" s="90"/>
      <c r="EB7" s="90"/>
      <c r="EC7" s="90"/>
      <c r="ED7" s="90"/>
      <c r="EE7" s="90"/>
      <c r="EF7" s="90"/>
      <c r="EG7" s="90"/>
      <c r="EH7" s="90"/>
      <c r="EI7" s="90"/>
      <c r="EJ7" s="90"/>
      <c r="EK7" s="90"/>
      <c r="EL7" s="90"/>
      <c r="EM7" s="90"/>
      <c r="EN7" s="90"/>
      <c r="EO7" s="90"/>
      <c r="EP7" s="90"/>
      <c r="EQ7" s="90"/>
      <c r="ER7" s="90"/>
      <c r="ES7" s="90"/>
      <c r="ET7" s="90"/>
      <c r="EU7" s="90"/>
      <c r="EV7" s="90"/>
      <c r="EW7" s="90"/>
      <c r="EX7" s="90"/>
      <c r="EY7" s="90"/>
      <c r="EZ7" s="90"/>
      <c r="FA7" s="90"/>
      <c r="FB7" s="90"/>
      <c r="FC7" s="90"/>
      <c r="FD7" s="90"/>
      <c r="FE7" s="90"/>
      <c r="FF7" s="90"/>
      <c r="FG7" s="90"/>
      <c r="FH7" s="90"/>
      <c r="FI7" s="90"/>
      <c r="FJ7" s="90"/>
      <c r="FK7" s="90"/>
      <c r="FL7" s="90"/>
      <c r="FM7" s="90"/>
      <c r="FN7" s="90"/>
      <c r="FO7" s="90"/>
      <c r="FP7" s="90"/>
      <c r="FQ7" s="90"/>
      <c r="FR7" s="90"/>
      <c r="FS7" s="90"/>
      <c r="FT7" s="90"/>
      <c r="FU7" s="90"/>
      <c r="FV7" s="90"/>
      <c r="FW7" s="90"/>
      <c r="FX7" s="90"/>
      <c r="FY7" s="90"/>
      <c r="FZ7" s="90"/>
      <c r="GA7" s="90"/>
      <c r="GB7" s="90"/>
      <c r="GC7" s="90"/>
      <c r="GD7" s="90"/>
      <c r="GE7" s="90"/>
      <c r="GF7" s="90"/>
      <c r="GG7" s="90"/>
      <c r="GH7" s="90"/>
      <c r="GI7" s="90"/>
      <c r="GJ7" s="90"/>
      <c r="GK7" s="90"/>
      <c r="GL7" s="90"/>
      <c r="GM7" s="90"/>
      <c r="GN7" s="90"/>
      <c r="GO7" s="233" t="str">
        <f>IFERROR(VLOOKUP($C7,リスト!$D:$X,18,FALSE),"")</f>
        <v/>
      </c>
      <c r="GP7" s="349" t="e">
        <f>INDEX(リスト!$W:$W,MATCH(ガントチャート!$C157,リスト!$D:$D,0))</f>
        <v>#N/A</v>
      </c>
      <c r="GQ7" s="90"/>
      <c r="GR7" s="90"/>
      <c r="GS7" s="90"/>
      <c r="GT7" s="90"/>
      <c r="GU7" s="90"/>
      <c r="GV7" s="90"/>
      <c r="GW7" s="90"/>
      <c r="GX7" s="90"/>
      <c r="GY7" s="90"/>
      <c r="GZ7" s="90"/>
      <c r="HA7" s="90"/>
      <c r="HB7" s="90"/>
      <c r="HC7" s="90"/>
      <c r="HD7" s="90"/>
      <c r="HE7" s="90"/>
      <c r="HF7" s="90"/>
      <c r="HG7" s="90"/>
      <c r="HH7" s="90"/>
      <c r="HI7" s="90"/>
      <c r="HJ7" s="90"/>
      <c r="HK7" s="90"/>
      <c r="HL7" s="90"/>
      <c r="HM7" s="90"/>
      <c r="HN7" s="90"/>
      <c r="HO7" s="90"/>
      <c r="HP7" s="90"/>
      <c r="HQ7" s="90"/>
      <c r="HR7" s="90"/>
      <c r="HS7" s="90"/>
      <c r="HT7" s="90"/>
      <c r="HU7" s="90"/>
      <c r="HV7" s="90"/>
      <c r="HW7" s="90"/>
      <c r="HX7" s="90"/>
      <c r="HY7" s="90"/>
      <c r="HZ7" s="90"/>
      <c r="IA7" s="90"/>
      <c r="IB7" s="90"/>
      <c r="IC7" s="90"/>
      <c r="ID7" s="90"/>
      <c r="IE7" s="90"/>
      <c r="IF7" s="90"/>
      <c r="IG7" s="90"/>
      <c r="IH7" s="90"/>
      <c r="II7" s="90"/>
      <c r="IJ7" s="90"/>
      <c r="IK7" s="90"/>
      <c r="IL7" s="90"/>
      <c r="IM7" s="90"/>
      <c r="IN7" s="90"/>
      <c r="IO7" s="90"/>
      <c r="IP7" s="90"/>
      <c r="IQ7" s="90"/>
      <c r="IR7" s="90"/>
      <c r="IS7" s="90"/>
      <c r="IT7" s="90"/>
      <c r="IU7" s="95"/>
    </row>
    <row r="8" spans="1:255" s="233" customFormat="1" hidden="1">
      <c r="A8" s="232" t="str">
        <f t="shared" si="70"/>
        <v/>
      </c>
      <c r="B8" s="91" t="s">
        <v>679</v>
      </c>
      <c r="C8" s="232"/>
      <c r="D8" s="232" t="s">
        <v>672</v>
      </c>
      <c r="E8" s="91">
        <v>1</v>
      </c>
      <c r="F8" s="91" t="s">
        <v>680</v>
      </c>
      <c r="G8" s="91" t="s">
        <v>678</v>
      </c>
      <c r="H8" s="248">
        <v>43486</v>
      </c>
      <c r="I8" s="248">
        <v>43486</v>
      </c>
      <c r="J8" s="260">
        <v>1</v>
      </c>
      <c r="K8" s="252"/>
      <c r="L8" s="231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  <c r="AT8" s="90"/>
      <c r="AU8" s="90"/>
      <c r="AV8" s="90"/>
      <c r="AW8" s="90"/>
      <c r="AX8" s="90"/>
      <c r="AY8" s="90"/>
      <c r="AZ8" s="90"/>
      <c r="BA8" s="90"/>
      <c r="BB8" s="90"/>
      <c r="BC8" s="90"/>
      <c r="BD8" s="90"/>
      <c r="BE8" s="90"/>
      <c r="BF8" s="90"/>
      <c r="BG8" s="90"/>
      <c r="BH8" s="90"/>
      <c r="BI8" s="90"/>
      <c r="BJ8" s="90"/>
      <c r="BK8" s="90"/>
      <c r="BL8" s="90"/>
      <c r="BM8" s="90"/>
      <c r="BN8" s="90"/>
      <c r="BO8" s="90"/>
      <c r="BP8" s="90"/>
      <c r="BQ8" s="90"/>
      <c r="BR8" s="90"/>
      <c r="BS8" s="90"/>
      <c r="BT8" s="90"/>
      <c r="BU8" s="90"/>
      <c r="BV8" s="90"/>
      <c r="BW8" s="90"/>
      <c r="BX8" s="90"/>
      <c r="BY8" s="90"/>
      <c r="BZ8" s="90"/>
      <c r="CA8" s="90"/>
      <c r="CB8" s="90"/>
      <c r="CC8" s="90"/>
      <c r="CD8" s="90"/>
      <c r="CE8" s="90"/>
      <c r="CF8" s="90"/>
      <c r="CG8" s="90"/>
      <c r="CH8" s="90"/>
      <c r="CI8" s="90"/>
      <c r="CJ8" s="90"/>
      <c r="CK8" s="90"/>
      <c r="CL8" s="90"/>
      <c r="CM8" s="90"/>
      <c r="CN8" s="90"/>
      <c r="CO8" s="90"/>
      <c r="CP8" s="90"/>
      <c r="CQ8" s="90"/>
      <c r="CR8" s="90"/>
      <c r="CS8" s="90"/>
      <c r="CT8" s="90"/>
      <c r="CU8" s="90"/>
      <c r="CV8" s="90"/>
      <c r="CW8" s="90"/>
      <c r="CX8" s="90"/>
      <c r="CY8" s="90"/>
      <c r="CZ8" s="90"/>
      <c r="DA8" s="90"/>
      <c r="DB8" s="90"/>
      <c r="DC8" s="90"/>
      <c r="DD8" s="90"/>
      <c r="DE8" s="90"/>
      <c r="DF8" s="90"/>
      <c r="DG8" s="90"/>
      <c r="DH8" s="90"/>
      <c r="DI8" s="90"/>
      <c r="DJ8" s="90"/>
      <c r="DK8" s="90"/>
      <c r="DL8" s="90"/>
      <c r="DM8" s="90"/>
      <c r="DN8" s="90"/>
      <c r="DO8" s="90"/>
      <c r="DP8" s="90"/>
      <c r="DQ8" s="90"/>
      <c r="DR8" s="90"/>
      <c r="DS8" s="90"/>
      <c r="DT8" s="90"/>
      <c r="DU8" s="90"/>
      <c r="DV8" s="90"/>
      <c r="DW8" s="90"/>
      <c r="DX8" s="90"/>
      <c r="DY8" s="90"/>
      <c r="DZ8" s="90"/>
      <c r="EA8" s="90"/>
      <c r="EB8" s="90"/>
      <c r="EC8" s="90"/>
      <c r="ED8" s="90"/>
      <c r="EE8" s="90"/>
      <c r="EF8" s="90"/>
      <c r="EG8" s="90"/>
      <c r="EH8" s="90"/>
      <c r="EI8" s="90"/>
      <c r="EJ8" s="90"/>
      <c r="EK8" s="90"/>
      <c r="EL8" s="90"/>
      <c r="EM8" s="90"/>
      <c r="EN8" s="90"/>
      <c r="EO8" s="90"/>
      <c r="EP8" s="90"/>
      <c r="EQ8" s="90"/>
      <c r="ER8" s="90"/>
      <c r="ES8" s="90"/>
      <c r="ET8" s="90"/>
      <c r="EU8" s="90"/>
      <c r="EV8" s="90"/>
      <c r="EW8" s="90"/>
      <c r="EX8" s="90"/>
      <c r="EY8" s="90"/>
      <c r="EZ8" s="90"/>
      <c r="FA8" s="90"/>
      <c r="FB8" s="90"/>
      <c r="FC8" s="90"/>
      <c r="FD8" s="90"/>
      <c r="FE8" s="90"/>
      <c r="FF8" s="90"/>
      <c r="FG8" s="90"/>
      <c r="FH8" s="90"/>
      <c r="FI8" s="90"/>
      <c r="FJ8" s="90"/>
      <c r="FK8" s="90"/>
      <c r="FL8" s="90"/>
      <c r="FM8" s="90"/>
      <c r="FN8" s="90"/>
      <c r="FO8" s="90"/>
      <c r="FP8" s="90"/>
      <c r="FQ8" s="90"/>
      <c r="FR8" s="90"/>
      <c r="FS8" s="90"/>
      <c r="FT8" s="90"/>
      <c r="FU8" s="90"/>
      <c r="FV8" s="90"/>
      <c r="FW8" s="90"/>
      <c r="FX8" s="90"/>
      <c r="FY8" s="90"/>
      <c r="FZ8" s="90"/>
      <c r="GA8" s="90"/>
      <c r="GB8" s="90"/>
      <c r="GC8" s="90"/>
      <c r="GD8" s="90"/>
      <c r="GE8" s="90"/>
      <c r="GF8" s="90"/>
      <c r="GG8" s="90"/>
      <c r="GH8" s="90"/>
      <c r="GI8" s="90"/>
      <c r="GJ8" s="90"/>
      <c r="GK8" s="90"/>
      <c r="GL8" s="90"/>
      <c r="GM8" s="90"/>
      <c r="GN8" s="90"/>
      <c r="GO8" s="233" t="str">
        <f>IFERROR(VLOOKUP($C8,リスト!$D:$X,18,FALSE),"")</f>
        <v/>
      </c>
      <c r="GP8" s="349" t="e">
        <f>INDEX(リスト!$W:$W,MATCH(ガントチャート!$C120,リスト!$D:$D,0))</f>
        <v>#N/A</v>
      </c>
      <c r="GQ8" s="90"/>
      <c r="GR8" s="90"/>
      <c r="GS8" s="90"/>
      <c r="GT8" s="90"/>
      <c r="GU8" s="90"/>
      <c r="GV8" s="90"/>
      <c r="GW8" s="90"/>
      <c r="GX8" s="90"/>
      <c r="GY8" s="90"/>
      <c r="GZ8" s="90"/>
      <c r="HA8" s="90"/>
      <c r="HB8" s="90"/>
      <c r="HC8" s="90"/>
      <c r="HD8" s="90"/>
      <c r="HE8" s="90"/>
      <c r="HF8" s="90"/>
      <c r="HG8" s="90"/>
      <c r="HH8" s="90"/>
      <c r="HI8" s="90"/>
      <c r="HJ8" s="90"/>
      <c r="HK8" s="90"/>
      <c r="HL8" s="90"/>
      <c r="HM8" s="90"/>
      <c r="HN8" s="90"/>
      <c r="HO8" s="90"/>
      <c r="HP8" s="90"/>
      <c r="HQ8" s="90"/>
      <c r="HR8" s="90"/>
      <c r="HS8" s="90"/>
      <c r="HT8" s="90"/>
      <c r="HU8" s="90"/>
      <c r="HV8" s="90"/>
      <c r="HW8" s="90"/>
      <c r="HX8" s="90"/>
      <c r="HY8" s="90"/>
      <c r="HZ8" s="90"/>
      <c r="IA8" s="90"/>
      <c r="IB8" s="90"/>
      <c r="IC8" s="90"/>
      <c r="ID8" s="90"/>
      <c r="IE8" s="90"/>
      <c r="IF8" s="90"/>
      <c r="IG8" s="90"/>
      <c r="IH8" s="90"/>
      <c r="II8" s="90"/>
      <c r="IJ8" s="90"/>
      <c r="IK8" s="90"/>
      <c r="IL8" s="90"/>
      <c r="IM8" s="90"/>
      <c r="IN8" s="90"/>
      <c r="IO8" s="90"/>
      <c r="IP8" s="90"/>
      <c r="IQ8" s="90"/>
      <c r="IR8" s="90"/>
      <c r="IS8" s="90"/>
      <c r="IT8" s="90"/>
      <c r="IU8" s="95"/>
    </row>
    <row r="9" spans="1:255" s="233" customFormat="1" hidden="1">
      <c r="A9" s="232" t="str">
        <f t="shared" si="70"/>
        <v/>
      </c>
      <c r="B9" s="91" t="s">
        <v>679</v>
      </c>
      <c r="C9" s="232"/>
      <c r="D9" s="232" t="s">
        <v>672</v>
      </c>
      <c r="E9" s="91">
        <v>1</v>
      </c>
      <c r="F9" s="91" t="s">
        <v>681</v>
      </c>
      <c r="G9" s="91" t="s">
        <v>678</v>
      </c>
      <c r="H9" s="248">
        <v>43507</v>
      </c>
      <c r="I9" s="248">
        <v>43509</v>
      </c>
      <c r="J9" s="260">
        <v>1</v>
      </c>
      <c r="K9" s="252"/>
      <c r="L9" s="231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90"/>
      <c r="DQ9" s="90"/>
      <c r="DR9" s="90"/>
      <c r="DS9" s="90"/>
      <c r="DT9" s="90"/>
      <c r="DU9" s="90"/>
      <c r="DV9" s="90"/>
      <c r="DW9" s="90"/>
      <c r="DX9" s="90"/>
      <c r="DY9" s="90"/>
      <c r="DZ9" s="90"/>
      <c r="EA9" s="90"/>
      <c r="EB9" s="90"/>
      <c r="EC9" s="90"/>
      <c r="ED9" s="90"/>
      <c r="EE9" s="90"/>
      <c r="EF9" s="90"/>
      <c r="EG9" s="90"/>
      <c r="EH9" s="90"/>
      <c r="EI9" s="90"/>
      <c r="EJ9" s="90"/>
      <c r="EK9" s="90"/>
      <c r="EL9" s="90"/>
      <c r="EM9" s="90"/>
      <c r="EN9" s="90"/>
      <c r="EO9" s="90"/>
      <c r="EP9" s="90"/>
      <c r="EQ9" s="90"/>
      <c r="ER9" s="90"/>
      <c r="ES9" s="90"/>
      <c r="ET9" s="90"/>
      <c r="EU9" s="90"/>
      <c r="EV9" s="90"/>
      <c r="EW9" s="90"/>
      <c r="EX9" s="90"/>
      <c r="EY9" s="90"/>
      <c r="EZ9" s="90"/>
      <c r="FA9" s="90"/>
      <c r="FB9" s="90"/>
      <c r="FC9" s="90"/>
      <c r="FD9" s="90"/>
      <c r="FE9" s="90"/>
      <c r="FF9" s="90"/>
      <c r="FG9" s="90"/>
      <c r="FH9" s="90"/>
      <c r="FI9" s="90"/>
      <c r="FJ9" s="90"/>
      <c r="FK9" s="90"/>
      <c r="FL9" s="90"/>
      <c r="FM9" s="90"/>
      <c r="FN9" s="90"/>
      <c r="FO9" s="90"/>
      <c r="FP9" s="90"/>
      <c r="FQ9" s="90"/>
      <c r="FR9" s="90"/>
      <c r="FS9" s="90"/>
      <c r="FT9" s="90"/>
      <c r="FU9" s="90"/>
      <c r="FV9" s="90"/>
      <c r="FW9" s="90"/>
      <c r="FX9" s="90"/>
      <c r="FY9" s="90"/>
      <c r="FZ9" s="90"/>
      <c r="GA9" s="90"/>
      <c r="GB9" s="90"/>
      <c r="GC9" s="90"/>
      <c r="GD9" s="90"/>
      <c r="GE9" s="90"/>
      <c r="GF9" s="90"/>
      <c r="GG9" s="90"/>
      <c r="GH9" s="90"/>
      <c r="GI9" s="90"/>
      <c r="GJ9" s="90"/>
      <c r="GK9" s="90"/>
      <c r="GL9" s="90"/>
      <c r="GM9" s="90"/>
      <c r="GN9" s="90"/>
      <c r="GO9" s="233" t="str">
        <f>IFERROR(VLOOKUP($C9,リスト!$D:$X,18,FALSE),"")</f>
        <v/>
      </c>
      <c r="GP9" s="349" t="e">
        <f>INDEX(リスト!$W:$W,MATCH(ガントチャート!$C236,リスト!$D:$D,0))</f>
        <v>#N/A</v>
      </c>
      <c r="GQ9" s="90"/>
      <c r="GR9" s="90"/>
      <c r="GS9" s="90"/>
      <c r="GT9" s="90"/>
      <c r="GU9" s="90"/>
      <c r="GV9" s="90"/>
      <c r="GW9" s="90"/>
      <c r="GX9" s="90"/>
      <c r="GY9" s="90"/>
      <c r="GZ9" s="90"/>
      <c r="HA9" s="90"/>
      <c r="HB9" s="90"/>
      <c r="HC9" s="90"/>
      <c r="HD9" s="90"/>
      <c r="HE9" s="90"/>
      <c r="HF9" s="90"/>
      <c r="HG9" s="90"/>
      <c r="HH9" s="90"/>
      <c r="HI9" s="90"/>
      <c r="HJ9" s="90"/>
      <c r="HK9" s="90"/>
      <c r="HL9" s="90"/>
      <c r="HM9" s="90"/>
      <c r="HN9" s="90"/>
      <c r="HO9" s="90"/>
      <c r="HP9" s="90"/>
      <c r="HQ9" s="90"/>
      <c r="HR9" s="90"/>
      <c r="HS9" s="90"/>
      <c r="HT9" s="90"/>
      <c r="HU9" s="90"/>
      <c r="HV9" s="90"/>
      <c r="HW9" s="90"/>
      <c r="HX9" s="90"/>
      <c r="HY9" s="90"/>
      <c r="HZ9" s="90"/>
      <c r="IA9" s="90"/>
      <c r="IB9" s="90"/>
      <c r="IC9" s="90"/>
      <c r="ID9" s="90"/>
      <c r="IE9" s="90"/>
      <c r="IF9" s="90"/>
      <c r="IG9" s="90"/>
      <c r="IH9" s="90"/>
      <c r="II9" s="90"/>
      <c r="IJ9" s="90"/>
      <c r="IK9" s="90"/>
      <c r="IL9" s="90"/>
      <c r="IM9" s="90"/>
      <c r="IN9" s="90"/>
      <c r="IO9" s="90"/>
      <c r="IP9" s="90"/>
      <c r="IQ9" s="90"/>
      <c r="IR9" s="90"/>
      <c r="IS9" s="90"/>
      <c r="IT9" s="90"/>
      <c r="IU9" s="95"/>
    </row>
    <row r="10" spans="1:255" s="233" customFormat="1" hidden="1">
      <c r="A10" s="232" t="str">
        <f t="shared" si="70"/>
        <v/>
      </c>
      <c r="B10" s="91" t="s">
        <v>679</v>
      </c>
      <c r="C10" s="232"/>
      <c r="D10" s="232" t="s">
        <v>672</v>
      </c>
      <c r="E10" s="91">
        <v>1</v>
      </c>
      <c r="F10" s="91" t="s">
        <v>682</v>
      </c>
      <c r="G10" s="91" t="s">
        <v>674</v>
      </c>
      <c r="H10" s="360">
        <v>43515</v>
      </c>
      <c r="I10" s="360">
        <v>43515</v>
      </c>
      <c r="J10" s="260">
        <v>1</v>
      </c>
      <c r="K10" s="252"/>
      <c r="L10" s="236"/>
      <c r="GO10" s="233" t="str">
        <f>IFERROR(VLOOKUP($C10,リスト!$D:$X,18,FALSE),"")</f>
        <v/>
      </c>
      <c r="GP10" s="349" t="e">
        <f>INDEX(リスト!$W:$W,MATCH(ガントチャート!$C26,リスト!$D:$D,0))</f>
        <v>#N/A</v>
      </c>
      <c r="IT10" s="279"/>
      <c r="IU10" s="277"/>
    </row>
    <row r="11" spans="1:255" s="233" customFormat="1" hidden="1">
      <c r="A11" s="232">
        <f t="shared" si="70"/>
        <v>6</v>
      </c>
      <c r="B11" s="91" t="s">
        <v>675</v>
      </c>
      <c r="C11" s="232" t="s">
        <v>393</v>
      </c>
      <c r="D11" s="232" t="s">
        <v>437</v>
      </c>
      <c r="E11" s="91">
        <v>4</v>
      </c>
      <c r="F11" s="91" t="s">
        <v>499</v>
      </c>
      <c r="G11" s="91" t="s">
        <v>514</v>
      </c>
      <c r="H11" s="248">
        <v>43549</v>
      </c>
      <c r="I11" s="248">
        <v>43556</v>
      </c>
      <c r="J11" s="260">
        <v>0.1</v>
      </c>
      <c r="K11" s="252"/>
      <c r="L11" s="231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0"/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0"/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0"/>
      <c r="DH11" s="90"/>
      <c r="DI11" s="90"/>
      <c r="DJ11" s="90"/>
      <c r="DK11" s="90"/>
      <c r="DL11" s="90"/>
      <c r="DM11" s="90"/>
      <c r="DN11" s="90"/>
      <c r="DO11" s="90"/>
      <c r="DP11" s="90"/>
      <c r="DQ11" s="90"/>
      <c r="DR11" s="90"/>
      <c r="DS11" s="90"/>
      <c r="DT11" s="90"/>
      <c r="DU11" s="90"/>
      <c r="DV11" s="90"/>
      <c r="DW11" s="90"/>
      <c r="DX11" s="90"/>
      <c r="DY11" s="90"/>
      <c r="DZ11" s="90"/>
      <c r="EA11" s="90"/>
      <c r="EB11" s="90"/>
      <c r="EC11" s="90"/>
      <c r="ED11" s="90"/>
      <c r="EE11" s="90"/>
      <c r="EF11" s="90"/>
      <c r="EG11" s="90"/>
      <c r="EH11" s="90"/>
      <c r="EI11" s="90"/>
      <c r="EJ11" s="90"/>
      <c r="EK11" s="90"/>
      <c r="EL11" s="90"/>
      <c r="EM11" s="90"/>
      <c r="EN11" s="90"/>
      <c r="EO11" s="90"/>
      <c r="EP11" s="90"/>
      <c r="EQ11" s="90"/>
      <c r="ER11" s="90"/>
      <c r="ES11" s="90"/>
      <c r="ET11" s="90"/>
      <c r="EU11" s="90"/>
      <c r="EV11" s="90"/>
      <c r="EW11" s="90"/>
      <c r="EX11" s="90"/>
      <c r="EY11" s="90"/>
      <c r="EZ11" s="90"/>
      <c r="FA11" s="90"/>
      <c r="FB11" s="90"/>
      <c r="FC11" s="90"/>
      <c r="FD11" s="90"/>
      <c r="FE11" s="90"/>
      <c r="FF11" s="90"/>
      <c r="FG11" s="90"/>
      <c r="FH11" s="90"/>
      <c r="FI11" s="90"/>
      <c r="FJ11" s="90"/>
      <c r="FK11" s="90"/>
      <c r="FL11" s="90"/>
      <c r="FM11" s="90"/>
      <c r="FN11" s="90"/>
      <c r="FO11" s="90"/>
      <c r="FP11" s="90"/>
      <c r="FQ11" s="90"/>
      <c r="FR11" s="90"/>
      <c r="FS11" s="90"/>
      <c r="FT11" s="90"/>
      <c r="FU11" s="90"/>
      <c r="FV11" s="90"/>
      <c r="FW11" s="90"/>
      <c r="FX11" s="90"/>
      <c r="FY11" s="90"/>
      <c r="FZ11" s="90"/>
      <c r="GA11" s="90"/>
      <c r="GB11" s="90"/>
      <c r="GC11" s="90"/>
      <c r="GD11" s="90"/>
      <c r="GE11" s="90"/>
      <c r="GF11" s="90"/>
      <c r="GG11" s="90"/>
      <c r="GH11" s="90"/>
      <c r="GI11" s="90"/>
      <c r="GJ11" s="90"/>
      <c r="GK11" s="90"/>
      <c r="GL11" s="90"/>
      <c r="GM11" s="90"/>
      <c r="GN11" s="90"/>
      <c r="GO11" s="233" t="str">
        <f>IFERROR(VLOOKUP($C11,リスト!$D:$X,18,FALSE),"")</f>
        <v/>
      </c>
      <c r="GP11" s="349" t="e">
        <f>INDEX(リスト!$W:$W,MATCH(ガントチャート!$C100,リスト!$D:$D,0))</f>
        <v>#N/A</v>
      </c>
      <c r="GQ11" s="90"/>
      <c r="GR11" s="90"/>
      <c r="GS11" s="90"/>
      <c r="GT11" s="90"/>
      <c r="GU11" s="90"/>
      <c r="GV11" s="90"/>
      <c r="GW11" s="90"/>
      <c r="GX11" s="90"/>
      <c r="GY11" s="90"/>
      <c r="GZ11" s="90"/>
      <c r="HA11" s="90"/>
      <c r="HB11" s="90"/>
      <c r="HC11" s="90"/>
      <c r="HD11" s="90"/>
      <c r="HE11" s="90"/>
      <c r="HF11" s="90"/>
      <c r="HG11" s="90"/>
      <c r="HH11" s="90"/>
      <c r="HI11" s="90"/>
      <c r="HJ11" s="90"/>
      <c r="HK11" s="90"/>
      <c r="HL11" s="90"/>
      <c r="HM11" s="90"/>
      <c r="HN11" s="90"/>
      <c r="HO11" s="90"/>
      <c r="HP11" s="90"/>
      <c r="HQ11" s="90"/>
      <c r="HR11" s="90"/>
      <c r="HS11" s="90"/>
      <c r="HT11" s="90"/>
      <c r="HU11" s="90"/>
      <c r="HV11" s="90"/>
      <c r="HW11" s="90"/>
      <c r="HX11" s="90"/>
      <c r="HY11" s="90"/>
      <c r="HZ11" s="90"/>
      <c r="IA11" s="90"/>
      <c r="IB11" s="90"/>
      <c r="IC11" s="90"/>
      <c r="ID11" s="90"/>
      <c r="IE11" s="90"/>
      <c r="IF11" s="90"/>
      <c r="IG11" s="90"/>
      <c r="IH11" s="90"/>
      <c r="II11" s="90"/>
      <c r="IJ11" s="90"/>
      <c r="IK11" s="90"/>
      <c r="IL11" s="90"/>
      <c r="IM11" s="90"/>
      <c r="IN11" s="90"/>
      <c r="IO11" s="90"/>
      <c r="IP11" s="90"/>
      <c r="IQ11" s="90"/>
      <c r="IR11" s="90"/>
      <c r="IS11" s="90"/>
      <c r="IT11" s="90"/>
      <c r="IU11" s="95"/>
    </row>
    <row r="12" spans="1:255" s="233" customFormat="1" hidden="1">
      <c r="A12" s="232">
        <f t="shared" si="70"/>
        <v>7</v>
      </c>
      <c r="B12" s="91" t="s">
        <v>498</v>
      </c>
      <c r="C12" s="232" t="s">
        <v>394</v>
      </c>
      <c r="D12" s="232" t="s">
        <v>438</v>
      </c>
      <c r="E12" s="91">
        <v>4</v>
      </c>
      <c r="F12" s="91" t="s">
        <v>499</v>
      </c>
      <c r="G12" s="91" t="s">
        <v>497</v>
      </c>
      <c r="H12" s="360">
        <v>43545</v>
      </c>
      <c r="I12" s="360">
        <v>43545</v>
      </c>
      <c r="J12" s="260">
        <v>1</v>
      </c>
      <c r="K12" s="252"/>
      <c r="L12" s="236"/>
      <c r="GO12" s="233" t="str">
        <f>IFERROR(VLOOKUP($C12,リスト!$D:$X,18,FALSE),"")</f>
        <v/>
      </c>
      <c r="GP12" s="349" t="e">
        <f>INDEX(リスト!$W:$W,MATCH(ガントチャート!$C15,リスト!$D:$D,0))</f>
        <v>#N/A</v>
      </c>
      <c r="IT12" s="279"/>
      <c r="IU12" s="277"/>
    </row>
    <row r="13" spans="1:255" s="233" customFormat="1" hidden="1">
      <c r="A13" s="232">
        <f t="shared" si="70"/>
        <v>8</v>
      </c>
      <c r="B13" s="91" t="s">
        <v>498</v>
      </c>
      <c r="C13" s="232" t="s">
        <v>395</v>
      </c>
      <c r="D13" s="232" t="s">
        <v>439</v>
      </c>
      <c r="E13" s="91">
        <v>4</v>
      </c>
      <c r="F13" s="91" t="s">
        <v>499</v>
      </c>
      <c r="G13" s="265" t="s">
        <v>508</v>
      </c>
      <c r="H13" s="360">
        <v>43530</v>
      </c>
      <c r="I13" s="360">
        <v>43531</v>
      </c>
      <c r="J13" s="260">
        <v>1</v>
      </c>
      <c r="K13" s="252"/>
      <c r="L13" s="236"/>
      <c r="GO13" s="233" t="str">
        <f>IFERROR(VLOOKUP($C13,リスト!$D:$X,18,FALSE),"")</f>
        <v/>
      </c>
      <c r="GP13" s="349" t="e">
        <f>INDEX(リスト!$W:$W,MATCH(ガントチャート!$C6,リスト!$D:$D,0))</f>
        <v>#N/A</v>
      </c>
      <c r="IT13" s="277">
        <v>43016</v>
      </c>
      <c r="IU13" s="277">
        <f>祭日!A1</f>
        <v>43500</v>
      </c>
    </row>
    <row r="14" spans="1:255" s="233" customFormat="1" hidden="1">
      <c r="A14" s="232">
        <f t="shared" si="70"/>
        <v>9</v>
      </c>
      <c r="B14" s="91" t="s">
        <v>498</v>
      </c>
      <c r="C14" s="232" t="s">
        <v>396</v>
      </c>
      <c r="D14" s="232" t="s">
        <v>440</v>
      </c>
      <c r="E14" s="91">
        <v>4</v>
      </c>
      <c r="F14" s="91" t="s">
        <v>499</v>
      </c>
      <c r="G14" s="91" t="s">
        <v>509</v>
      </c>
      <c r="H14" s="360">
        <v>43532</v>
      </c>
      <c r="I14" s="360">
        <v>43535</v>
      </c>
      <c r="J14" s="260">
        <v>1</v>
      </c>
      <c r="K14" s="252"/>
      <c r="L14" s="236"/>
      <c r="GO14" s="233" t="str">
        <f>IFERROR(VLOOKUP($C14,リスト!$D:$X,18,FALSE),"")</f>
        <v/>
      </c>
      <c r="GP14" s="349" t="e">
        <f>INDEX(リスト!$W:$W,MATCH(ガントチャート!$C7,リスト!$D:$D,0))</f>
        <v>#N/A</v>
      </c>
      <c r="IT14" s="277"/>
      <c r="IU14" s="277">
        <f>祭日!A2</f>
        <v>43501</v>
      </c>
    </row>
    <row r="15" spans="1:255" s="233" customFormat="1" hidden="1">
      <c r="A15" s="232">
        <f t="shared" si="70"/>
        <v>10</v>
      </c>
      <c r="B15" s="91" t="s">
        <v>498</v>
      </c>
      <c r="C15" s="232" t="s">
        <v>510</v>
      </c>
      <c r="D15" s="232" t="s">
        <v>441</v>
      </c>
      <c r="E15" s="91">
        <v>2</v>
      </c>
      <c r="F15" s="91" t="s">
        <v>499</v>
      </c>
      <c r="G15" s="91" t="s">
        <v>511</v>
      </c>
      <c r="H15" s="360">
        <v>43528</v>
      </c>
      <c r="I15" s="360">
        <v>43529</v>
      </c>
      <c r="J15" s="260">
        <v>1</v>
      </c>
      <c r="K15" s="252"/>
      <c r="L15" s="236"/>
      <c r="GO15" s="233" t="str">
        <f>IFERROR(VLOOKUP($C15,リスト!$D:$X,18,FALSE),"")</f>
        <v/>
      </c>
      <c r="GP15" s="349" t="e">
        <f>INDEX(リスト!$W:$W,MATCH(ガントチャート!$C8,リスト!$D:$D,0))</f>
        <v>#N/A</v>
      </c>
      <c r="IT15" s="278"/>
      <c r="IU15" s="277">
        <f>祭日!A3</f>
        <v>43502</v>
      </c>
    </row>
    <row r="16" spans="1:255" s="233" customFormat="1" hidden="1">
      <c r="A16" s="232">
        <f t="shared" si="70"/>
        <v>11</v>
      </c>
      <c r="B16" s="91" t="s">
        <v>498</v>
      </c>
      <c r="C16" s="232" t="s">
        <v>397</v>
      </c>
      <c r="D16" s="232" t="s">
        <v>442</v>
      </c>
      <c r="E16" s="91">
        <v>2</v>
      </c>
      <c r="F16" s="91" t="s">
        <v>499</v>
      </c>
      <c r="G16" s="91" t="s">
        <v>511</v>
      </c>
      <c r="H16" s="360">
        <v>43531</v>
      </c>
      <c r="I16" s="360">
        <v>43531</v>
      </c>
      <c r="J16" s="260">
        <v>1</v>
      </c>
      <c r="K16" s="252"/>
      <c r="L16" s="236"/>
      <c r="GO16" s="233" t="str">
        <f>IFERROR(VLOOKUP($C16,リスト!$D:$X,18,FALSE),"")</f>
        <v/>
      </c>
      <c r="GP16" s="349" t="e">
        <f>INDEX(リスト!$W:$W,MATCH(ガントチャート!$C9,リスト!$D:$D,0))</f>
        <v>#N/A</v>
      </c>
      <c r="IT16" s="278"/>
      <c r="IU16" s="277">
        <f>祭日!A4</f>
        <v>43503</v>
      </c>
    </row>
    <row r="17" spans="1:255" s="233" customFormat="1" hidden="1">
      <c r="A17" s="232">
        <f t="shared" si="70"/>
        <v>12</v>
      </c>
      <c r="B17" s="91" t="s">
        <v>498</v>
      </c>
      <c r="C17" s="232" t="s">
        <v>398</v>
      </c>
      <c r="D17" s="232" t="s">
        <v>443</v>
      </c>
      <c r="E17" s="91">
        <v>2</v>
      </c>
      <c r="F17" s="91" t="s">
        <v>499</v>
      </c>
      <c r="G17" s="91" t="s">
        <v>511</v>
      </c>
      <c r="H17" s="360">
        <v>43535</v>
      </c>
      <c r="I17" s="360">
        <v>43536</v>
      </c>
      <c r="J17" s="260">
        <v>1</v>
      </c>
      <c r="K17" s="252"/>
      <c r="L17" s="236"/>
      <c r="GO17" s="233" t="str">
        <f>IFERROR(VLOOKUP($C17,リスト!$D:$X,18,FALSE),"")</f>
        <v/>
      </c>
      <c r="GP17" s="349" t="e">
        <f>INDEX(リスト!$W:$W,MATCH(ガントチャート!$C10,リスト!$D:$D,0))</f>
        <v>#N/A</v>
      </c>
      <c r="IT17" s="278"/>
      <c r="IU17" s="277">
        <f>祭日!A5</f>
        <v>43504</v>
      </c>
    </row>
    <row r="18" spans="1:255" s="233" customFormat="1" hidden="1">
      <c r="A18" s="232">
        <f t="shared" si="70"/>
        <v>13</v>
      </c>
      <c r="B18" s="91" t="s">
        <v>498</v>
      </c>
      <c r="C18" s="232" t="s">
        <v>399</v>
      </c>
      <c r="D18" s="232" t="s">
        <v>444</v>
      </c>
      <c r="E18" s="91">
        <v>2</v>
      </c>
      <c r="F18" s="91" t="s">
        <v>499</v>
      </c>
      <c r="G18" s="91" t="s">
        <v>511</v>
      </c>
      <c r="H18" s="360">
        <v>43538</v>
      </c>
      <c r="I18" s="360">
        <v>43538</v>
      </c>
      <c r="J18" s="260">
        <v>1</v>
      </c>
      <c r="K18" s="252"/>
      <c r="L18" s="236"/>
      <c r="GO18" s="233" t="str">
        <f>IFERROR(VLOOKUP($C18,リスト!$D:$X,18,FALSE),"")</f>
        <v/>
      </c>
      <c r="GP18" s="349" t="e">
        <f>INDEX(リスト!$W:$W,MATCH(ガントチャート!$C11,リスト!$D:$D,0))</f>
        <v>#N/A</v>
      </c>
      <c r="IT18" s="278"/>
      <c r="IU18" s="277">
        <f>祭日!A6</f>
        <v>43505</v>
      </c>
    </row>
    <row r="19" spans="1:255" s="233" customFormat="1" hidden="1">
      <c r="A19" s="232">
        <f t="shared" si="70"/>
        <v>14</v>
      </c>
      <c r="B19" s="91" t="s">
        <v>498</v>
      </c>
      <c r="C19" s="232" t="s">
        <v>400</v>
      </c>
      <c r="D19" s="232" t="s">
        <v>445</v>
      </c>
      <c r="E19" s="91">
        <v>2</v>
      </c>
      <c r="F19" s="91" t="s">
        <v>499</v>
      </c>
      <c r="G19" s="91" t="s">
        <v>509</v>
      </c>
      <c r="H19" s="360">
        <v>43528</v>
      </c>
      <c r="I19" s="360">
        <v>43529</v>
      </c>
      <c r="J19" s="260">
        <v>1</v>
      </c>
      <c r="K19" s="252"/>
      <c r="L19" s="236"/>
      <c r="GO19" s="233" t="str">
        <f>IFERROR(VLOOKUP($C19,リスト!$D:$X,18,FALSE),"")</f>
        <v/>
      </c>
      <c r="GP19" s="349" t="e">
        <f>INDEX(リスト!$W:$W,MATCH(ガントチャート!$C12,リスト!$D:$D,0))</f>
        <v>#N/A</v>
      </c>
      <c r="IT19" s="278"/>
      <c r="IU19" s="277">
        <f>祭日!A7</f>
        <v>43506</v>
      </c>
    </row>
    <row r="20" spans="1:255" s="233" customFormat="1" hidden="1">
      <c r="A20" s="232">
        <f t="shared" si="70"/>
        <v>15</v>
      </c>
      <c r="B20" s="91" t="s">
        <v>498</v>
      </c>
      <c r="C20" s="232" t="s">
        <v>512</v>
      </c>
      <c r="D20" s="232" t="s">
        <v>446</v>
      </c>
      <c r="E20" s="91">
        <v>2</v>
      </c>
      <c r="F20" s="91" t="s">
        <v>499</v>
      </c>
      <c r="G20" s="91" t="s">
        <v>504</v>
      </c>
      <c r="H20" s="360">
        <v>43521</v>
      </c>
      <c r="I20" s="360">
        <v>43522</v>
      </c>
      <c r="J20" s="260">
        <v>1</v>
      </c>
      <c r="K20" s="252"/>
      <c r="L20" s="236"/>
      <c r="GO20" s="233" t="str">
        <f>IFERROR(VLOOKUP($C20,リスト!$D:$X,18,FALSE),"")</f>
        <v/>
      </c>
      <c r="GP20" s="349" t="e">
        <f>INDEX(リスト!$W:$W,MATCH(ガントチャート!$C13,リスト!$D:$D,0))</f>
        <v>#N/A</v>
      </c>
      <c r="IT20" s="278"/>
      <c r="IU20" s="277">
        <f>祭日!A8</f>
        <v>43560</v>
      </c>
    </row>
    <row r="21" spans="1:255" s="233" customFormat="1" hidden="1">
      <c r="A21" s="232">
        <f t="shared" si="70"/>
        <v>16</v>
      </c>
      <c r="B21" s="91" t="s">
        <v>498</v>
      </c>
      <c r="C21" s="232" t="s">
        <v>401</v>
      </c>
      <c r="D21" s="232" t="s">
        <v>447</v>
      </c>
      <c r="E21" s="91">
        <v>2</v>
      </c>
      <c r="F21" s="91" t="s">
        <v>499</v>
      </c>
      <c r="G21" s="91" t="s">
        <v>504</v>
      </c>
      <c r="H21" s="360">
        <v>43524</v>
      </c>
      <c r="I21" s="360">
        <v>43525</v>
      </c>
      <c r="J21" s="260">
        <v>1</v>
      </c>
      <c r="K21" s="252"/>
      <c r="L21" s="236"/>
      <c r="GO21" s="233" t="str">
        <f>IFERROR(VLOOKUP($C21,リスト!$D:$X,18,FALSE),"")</f>
        <v/>
      </c>
      <c r="GP21" s="349" t="e">
        <f>INDEX(リスト!$W:$W,MATCH(ガントチャート!$C14,リスト!$D:$D,0))</f>
        <v>#N/A</v>
      </c>
      <c r="IT21" s="278"/>
      <c r="IU21" s="277"/>
    </row>
    <row r="22" spans="1:255" s="233" customFormat="1" hidden="1">
      <c r="A22" s="232">
        <f t="shared" si="70"/>
        <v>17</v>
      </c>
      <c r="B22" s="91" t="s">
        <v>498</v>
      </c>
      <c r="C22" s="232" t="s">
        <v>513</v>
      </c>
      <c r="D22" s="232" t="s">
        <v>448</v>
      </c>
      <c r="E22" s="91">
        <v>2</v>
      </c>
      <c r="F22" s="91" t="s">
        <v>499</v>
      </c>
      <c r="G22" s="91" t="s">
        <v>514</v>
      </c>
      <c r="H22" s="360">
        <v>43531</v>
      </c>
      <c r="I22" s="360">
        <v>43531</v>
      </c>
      <c r="J22" s="260">
        <v>1</v>
      </c>
      <c r="K22" s="252"/>
      <c r="L22" s="236"/>
      <c r="GO22" s="233" t="str">
        <f>IFERROR(VLOOKUP($C22,リスト!$D:$X,18,FALSE),"")</f>
        <v/>
      </c>
      <c r="GP22" s="349" t="e">
        <f>INDEX(リスト!$W:$W,MATCH(ガントチャート!$C16,リスト!$D:$D,0))</f>
        <v>#N/A</v>
      </c>
      <c r="IT22" s="279"/>
      <c r="IU22" s="277"/>
    </row>
    <row r="23" spans="1:255" s="233" customFormat="1" hidden="1">
      <c r="A23" s="232">
        <f t="shared" si="70"/>
        <v>18</v>
      </c>
      <c r="B23" s="91" t="s">
        <v>498</v>
      </c>
      <c r="C23" s="232" t="s">
        <v>402</v>
      </c>
      <c r="D23" s="232" t="s">
        <v>449</v>
      </c>
      <c r="E23" s="91">
        <v>2</v>
      </c>
      <c r="F23" s="91" t="s">
        <v>499</v>
      </c>
      <c r="G23" s="91" t="s">
        <v>514</v>
      </c>
      <c r="H23" s="360">
        <v>43535</v>
      </c>
      <c r="I23" s="360">
        <v>43535</v>
      </c>
      <c r="J23" s="260">
        <v>1</v>
      </c>
      <c r="K23" s="252"/>
      <c r="L23" s="236"/>
      <c r="GO23" s="233" t="str">
        <f>IFERROR(VLOOKUP($C23,リスト!$D:$X,18,FALSE),"")</f>
        <v/>
      </c>
      <c r="GP23" s="349" t="e">
        <f>INDEX(リスト!$W:$W,MATCH(ガントチャート!$C17,リスト!$D:$D,0))</f>
        <v>#N/A</v>
      </c>
      <c r="IT23" s="279"/>
      <c r="IU23" s="277"/>
    </row>
    <row r="24" spans="1:255" s="233" customFormat="1" hidden="1">
      <c r="A24" s="232">
        <f t="shared" si="70"/>
        <v>19</v>
      </c>
      <c r="B24" s="91" t="s">
        <v>498</v>
      </c>
      <c r="C24" s="232" t="s">
        <v>403</v>
      </c>
      <c r="D24" s="232" t="s">
        <v>450</v>
      </c>
      <c r="E24" s="91">
        <v>2</v>
      </c>
      <c r="F24" s="91" t="s">
        <v>499</v>
      </c>
      <c r="G24" s="91" t="s">
        <v>507</v>
      </c>
      <c r="H24" s="360">
        <v>43515</v>
      </c>
      <c r="I24" s="360">
        <v>43517</v>
      </c>
      <c r="J24" s="260">
        <v>1</v>
      </c>
      <c r="K24" s="252"/>
      <c r="L24" s="236"/>
      <c r="GO24" s="233" t="str">
        <f>IFERROR(VLOOKUP($C24,リスト!$D:$X,18,FALSE),"")</f>
        <v/>
      </c>
      <c r="GP24" s="349" t="e">
        <f>INDEX(リスト!$W:$W,MATCH(ガントチャート!$C18,リスト!$D:$D,0))</f>
        <v>#N/A</v>
      </c>
      <c r="IT24" s="279"/>
      <c r="IU24" s="277"/>
    </row>
    <row r="25" spans="1:255" s="233" customFormat="1" hidden="1">
      <c r="A25" s="232">
        <f t="shared" si="70"/>
        <v>20</v>
      </c>
      <c r="B25" s="91" t="s">
        <v>498</v>
      </c>
      <c r="C25" s="232" t="s">
        <v>404</v>
      </c>
      <c r="D25" s="232" t="s">
        <v>451</v>
      </c>
      <c r="E25" s="91">
        <v>2</v>
      </c>
      <c r="F25" s="91" t="s">
        <v>499</v>
      </c>
      <c r="G25" s="91" t="s">
        <v>507</v>
      </c>
      <c r="H25" s="360">
        <v>43528</v>
      </c>
      <c r="I25" s="360">
        <v>43528</v>
      </c>
      <c r="J25" s="260">
        <v>1</v>
      </c>
      <c r="K25" s="252"/>
      <c r="L25" s="236"/>
      <c r="GO25" s="233" t="str">
        <f>IFERROR(VLOOKUP($C25,リスト!$D:$X,18,FALSE),"")</f>
        <v/>
      </c>
      <c r="GP25" s="349" t="e">
        <f>INDEX(リスト!$W:$W,MATCH(ガントチャート!$C20,リスト!$D:$D,0))</f>
        <v>#N/A</v>
      </c>
      <c r="IT25" s="279"/>
      <c r="IU25" s="277"/>
    </row>
    <row r="26" spans="1:255" s="233" customFormat="1" hidden="1">
      <c r="A26" s="232">
        <f t="shared" si="70"/>
        <v>21</v>
      </c>
      <c r="B26" s="91" t="s">
        <v>498</v>
      </c>
      <c r="C26" s="232" t="s">
        <v>405</v>
      </c>
      <c r="D26" s="232" t="s">
        <v>452</v>
      </c>
      <c r="E26" s="91">
        <v>2</v>
      </c>
      <c r="F26" s="91" t="s">
        <v>499</v>
      </c>
      <c r="G26" s="91" t="s">
        <v>507</v>
      </c>
      <c r="H26" s="360">
        <v>43528</v>
      </c>
      <c r="I26" s="360">
        <v>43529</v>
      </c>
      <c r="J26" s="260">
        <v>1</v>
      </c>
      <c r="K26" s="252"/>
      <c r="L26" s="236"/>
      <c r="GO26" s="233" t="str">
        <f>IFERROR(VLOOKUP($C26,リスト!$D:$X,18,FALSE),"")</f>
        <v/>
      </c>
      <c r="GP26" s="349" t="e">
        <f>INDEX(リスト!$W:$W,MATCH(ガントチャート!$C21,リスト!$D:$D,0))</f>
        <v>#N/A</v>
      </c>
      <c r="IT26" s="279"/>
      <c r="IU26" s="277"/>
    </row>
    <row r="27" spans="1:255" s="233" customFormat="1" hidden="1">
      <c r="A27" s="232">
        <f t="shared" si="70"/>
        <v>22</v>
      </c>
      <c r="B27" s="91" t="s">
        <v>498</v>
      </c>
      <c r="C27" s="232" t="s">
        <v>406</v>
      </c>
      <c r="D27" s="232" t="s">
        <v>453</v>
      </c>
      <c r="E27" s="91">
        <v>2</v>
      </c>
      <c r="F27" s="91" t="s">
        <v>499</v>
      </c>
      <c r="G27" s="91" t="s">
        <v>514</v>
      </c>
      <c r="H27" s="360">
        <v>43525</v>
      </c>
      <c r="I27" s="360">
        <v>43525</v>
      </c>
      <c r="J27" s="260">
        <v>1</v>
      </c>
      <c r="K27" s="252"/>
      <c r="L27" s="236"/>
      <c r="GO27" s="233" t="str">
        <f>IFERROR(VLOOKUP($C27,リスト!$D:$X,18,FALSE),"")</f>
        <v/>
      </c>
      <c r="GP27" s="349" t="e">
        <f>INDEX(リスト!$W:$W,MATCH(ガントチャート!$C22,リスト!$D:$D,0))</f>
        <v>#N/A</v>
      </c>
      <c r="IT27" s="279"/>
      <c r="IU27" s="277"/>
    </row>
    <row r="28" spans="1:255" s="233" customFormat="1" hidden="1">
      <c r="A28" s="232">
        <f t="shared" si="70"/>
        <v>23</v>
      </c>
      <c r="B28" s="91" t="s">
        <v>498</v>
      </c>
      <c r="C28" s="232" t="s">
        <v>407</v>
      </c>
      <c r="D28" s="232" t="s">
        <v>454</v>
      </c>
      <c r="E28" s="91">
        <v>2</v>
      </c>
      <c r="F28" s="91" t="s">
        <v>499</v>
      </c>
      <c r="G28" s="91" t="s">
        <v>505</v>
      </c>
      <c r="H28" s="360">
        <v>43509</v>
      </c>
      <c r="I28" s="360">
        <v>43509</v>
      </c>
      <c r="J28" s="260">
        <v>1</v>
      </c>
      <c r="K28" s="252"/>
      <c r="L28" s="236"/>
      <c r="GO28" s="233" t="str">
        <f>IFERROR(VLOOKUP($C28,リスト!$D:$X,18,FALSE),"")</f>
        <v/>
      </c>
      <c r="GP28" s="349" t="e">
        <f>INDEX(リスト!$W:$W,MATCH(ガントチャート!$C23,リスト!$D:$D,0))</f>
        <v>#N/A</v>
      </c>
      <c r="IT28" s="279"/>
      <c r="IU28" s="277"/>
    </row>
    <row r="29" spans="1:255" s="233" customFormat="1" hidden="1">
      <c r="A29" s="232">
        <f t="shared" si="70"/>
        <v>24</v>
      </c>
      <c r="B29" s="91" t="s">
        <v>501</v>
      </c>
      <c r="C29" s="232" t="s">
        <v>408</v>
      </c>
      <c r="D29" s="232" t="s">
        <v>455</v>
      </c>
      <c r="E29" s="91">
        <v>1</v>
      </c>
      <c r="F29" s="91" t="s">
        <v>499</v>
      </c>
      <c r="G29" s="91" t="s">
        <v>515</v>
      </c>
      <c r="H29" s="360">
        <v>43508</v>
      </c>
      <c r="I29" s="360">
        <v>43508</v>
      </c>
      <c r="J29" s="260">
        <v>1</v>
      </c>
      <c r="K29" s="252"/>
      <c r="L29" s="236"/>
      <c r="GO29" s="233" t="str">
        <f>IFERROR(VLOOKUP($C29,リスト!$D:$X,18,FALSE),"")</f>
        <v/>
      </c>
      <c r="GP29" s="349" t="e">
        <f>INDEX(リスト!$W:$W,MATCH(ガントチャート!$C24,リスト!$D:$D,0))</f>
        <v>#N/A</v>
      </c>
      <c r="IT29" s="279"/>
      <c r="IU29" s="277"/>
    </row>
    <row r="30" spans="1:255" s="233" customFormat="1" hidden="1">
      <c r="A30" s="232">
        <f t="shared" si="70"/>
        <v>25</v>
      </c>
      <c r="B30" s="91" t="s">
        <v>501</v>
      </c>
      <c r="C30" s="232" t="s">
        <v>409</v>
      </c>
      <c r="D30" s="232" t="s">
        <v>456</v>
      </c>
      <c r="E30" s="91">
        <v>5</v>
      </c>
      <c r="F30" s="91" t="s">
        <v>499</v>
      </c>
      <c r="G30" s="91" t="s">
        <v>534</v>
      </c>
      <c r="H30" s="360">
        <v>43549</v>
      </c>
      <c r="I30" s="360">
        <v>43549</v>
      </c>
      <c r="J30" s="260">
        <v>1</v>
      </c>
      <c r="K30" s="252"/>
      <c r="L30" s="236"/>
      <c r="GO30" s="233" t="str">
        <f>IFERROR(VLOOKUP($C30,リスト!$D:$X,18,FALSE),"")</f>
        <v/>
      </c>
      <c r="GP30" s="349" t="e">
        <f>INDEX(リスト!$W:$W,MATCH(ガントチャート!$C25,リスト!$D:$D,0))</f>
        <v>#N/A</v>
      </c>
      <c r="IT30" s="279"/>
      <c r="IU30" s="277"/>
    </row>
    <row r="31" spans="1:255" s="233" customFormat="1" hidden="1">
      <c r="A31" s="232">
        <f t="shared" si="70"/>
        <v>26</v>
      </c>
      <c r="B31" s="91" t="s">
        <v>498</v>
      </c>
      <c r="C31" s="232" t="s">
        <v>410</v>
      </c>
      <c r="D31" s="232" t="s">
        <v>457</v>
      </c>
      <c r="E31" s="91">
        <v>1</v>
      </c>
      <c r="F31" s="91" t="s">
        <v>499</v>
      </c>
      <c r="G31" s="91" t="s">
        <v>516</v>
      </c>
      <c r="H31" s="360">
        <v>43511</v>
      </c>
      <c r="I31" s="360">
        <v>43514</v>
      </c>
      <c r="J31" s="260">
        <v>1</v>
      </c>
      <c r="K31" s="252"/>
      <c r="L31" s="236"/>
      <c r="GO31" s="233" t="str">
        <f>IFERROR(VLOOKUP($C31,リスト!$D:$X,18,FALSE),"")</f>
        <v/>
      </c>
      <c r="GP31" s="349" t="e">
        <f>INDEX(リスト!$W:$W,MATCH(ガントチャート!$C27,リスト!$D:$D,0))</f>
        <v>#N/A</v>
      </c>
      <c r="IT31" s="279"/>
      <c r="IU31" s="277"/>
    </row>
    <row r="32" spans="1:255" s="233" customFormat="1" hidden="1">
      <c r="A32" s="232">
        <f t="shared" si="70"/>
        <v>27</v>
      </c>
      <c r="B32" s="91" t="s">
        <v>498</v>
      </c>
      <c r="C32" s="232" t="s">
        <v>411</v>
      </c>
      <c r="D32" s="232" t="s">
        <v>458</v>
      </c>
      <c r="E32" s="91">
        <v>1</v>
      </c>
      <c r="F32" s="91" t="s">
        <v>499</v>
      </c>
      <c r="G32" s="91" t="s">
        <v>516</v>
      </c>
      <c r="H32" s="360">
        <v>43517</v>
      </c>
      <c r="I32" s="360">
        <v>43518</v>
      </c>
      <c r="J32" s="260">
        <v>1</v>
      </c>
      <c r="K32" s="252"/>
      <c r="L32" s="236"/>
      <c r="GO32" s="233" t="str">
        <f>IFERROR(VLOOKUP($C32,リスト!$D:$X,18,FALSE),"")</f>
        <v/>
      </c>
      <c r="GP32" s="349" t="e">
        <f>INDEX(リスト!$W:$W,MATCH(ガントチャート!$C28,リスト!$D:$D,0))</f>
        <v>#N/A</v>
      </c>
      <c r="IT32" s="279"/>
      <c r="IU32" s="277"/>
    </row>
    <row r="33" spans="1:255" s="233" customFormat="1" hidden="1">
      <c r="A33" s="232">
        <f t="shared" si="70"/>
        <v>28</v>
      </c>
      <c r="B33" s="91" t="s">
        <v>498</v>
      </c>
      <c r="C33" s="232" t="s">
        <v>412</v>
      </c>
      <c r="D33" s="232" t="s">
        <v>459</v>
      </c>
      <c r="E33" s="91">
        <v>1</v>
      </c>
      <c r="F33" s="91" t="s">
        <v>499</v>
      </c>
      <c r="G33" s="91" t="s">
        <v>504</v>
      </c>
      <c r="H33" s="360">
        <v>43488</v>
      </c>
      <c r="I33" s="360">
        <v>43488</v>
      </c>
      <c r="J33" s="260">
        <v>1</v>
      </c>
      <c r="K33" s="252"/>
      <c r="L33" s="236"/>
      <c r="GO33" s="233" t="str">
        <f>IFERROR(VLOOKUP($C33,リスト!$D:$X,18,FALSE),"")</f>
        <v/>
      </c>
      <c r="GP33" s="349" t="e">
        <f>INDEX(リスト!$W:$W,MATCH(ガントチャート!$C29,リスト!$D:$D,0))</f>
        <v>#N/A</v>
      </c>
      <c r="IT33" s="279"/>
      <c r="IU33" s="277"/>
    </row>
    <row r="34" spans="1:255" hidden="1">
      <c r="A34" s="232">
        <f t="shared" si="70"/>
        <v>29</v>
      </c>
      <c r="B34" s="91" t="s">
        <v>498</v>
      </c>
      <c r="C34" s="232" t="s">
        <v>413</v>
      </c>
      <c r="D34" s="232" t="s">
        <v>460</v>
      </c>
      <c r="E34" s="91">
        <v>1</v>
      </c>
      <c r="F34" s="91" t="s">
        <v>499</v>
      </c>
      <c r="G34" s="91" t="s">
        <v>517</v>
      </c>
      <c r="H34" s="360">
        <v>43510</v>
      </c>
      <c r="I34" s="360">
        <v>43510</v>
      </c>
      <c r="J34" s="260">
        <v>1</v>
      </c>
      <c r="K34" s="252"/>
      <c r="L34" s="236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  <c r="AI34" s="233"/>
      <c r="AJ34" s="233"/>
      <c r="AK34" s="233"/>
      <c r="AL34" s="233"/>
      <c r="AM34" s="233"/>
      <c r="AN34" s="233"/>
      <c r="AO34" s="233"/>
      <c r="AP34" s="233"/>
      <c r="AQ34" s="233"/>
      <c r="AR34" s="233"/>
      <c r="AS34" s="233"/>
      <c r="AT34" s="233"/>
      <c r="AU34" s="233"/>
      <c r="AV34" s="233"/>
      <c r="AW34" s="233"/>
      <c r="AX34" s="233"/>
      <c r="AY34" s="233"/>
      <c r="AZ34" s="233"/>
      <c r="BA34" s="233"/>
      <c r="BB34" s="233"/>
      <c r="BC34" s="233"/>
      <c r="BD34" s="233"/>
      <c r="BE34" s="233"/>
      <c r="BF34" s="233"/>
      <c r="BG34" s="233"/>
      <c r="BH34" s="233"/>
      <c r="BI34" s="233"/>
      <c r="BJ34" s="233"/>
      <c r="BK34" s="233"/>
      <c r="BL34" s="233"/>
      <c r="BM34" s="233"/>
      <c r="BN34" s="233"/>
      <c r="BO34" s="233"/>
      <c r="BP34" s="233"/>
      <c r="BQ34" s="233"/>
      <c r="BR34" s="233"/>
      <c r="BS34" s="233"/>
      <c r="BT34" s="233"/>
      <c r="BU34" s="233"/>
      <c r="BV34" s="233"/>
      <c r="BW34" s="233"/>
      <c r="BX34" s="233"/>
      <c r="BY34" s="233"/>
      <c r="BZ34" s="233"/>
      <c r="CA34" s="233"/>
      <c r="CB34" s="233"/>
      <c r="CC34" s="233"/>
      <c r="CD34" s="233"/>
      <c r="CE34" s="233"/>
      <c r="CF34" s="233"/>
      <c r="CG34" s="233"/>
      <c r="CH34" s="233"/>
      <c r="CI34" s="233"/>
      <c r="CJ34" s="233"/>
      <c r="CK34" s="233"/>
      <c r="CL34" s="233"/>
      <c r="CM34" s="233"/>
      <c r="CN34" s="233"/>
      <c r="CO34" s="233"/>
      <c r="CP34" s="233"/>
      <c r="CQ34" s="233"/>
      <c r="CR34" s="233"/>
      <c r="CS34" s="233"/>
      <c r="CT34" s="233"/>
      <c r="CU34" s="233"/>
      <c r="CV34" s="233"/>
      <c r="CW34" s="233"/>
      <c r="CX34" s="233"/>
      <c r="CY34" s="233"/>
      <c r="CZ34" s="233"/>
      <c r="DA34" s="233"/>
      <c r="DB34" s="233"/>
      <c r="DC34" s="233"/>
      <c r="DD34" s="233"/>
      <c r="DE34" s="233"/>
      <c r="DF34" s="233"/>
      <c r="DG34" s="233"/>
      <c r="DH34" s="233"/>
      <c r="DI34" s="233"/>
      <c r="DJ34" s="233"/>
      <c r="DK34" s="233"/>
      <c r="DL34" s="233"/>
      <c r="DM34" s="233"/>
      <c r="DN34" s="233"/>
      <c r="DO34" s="233"/>
      <c r="DP34" s="233"/>
      <c r="DQ34" s="233"/>
      <c r="DR34" s="233"/>
      <c r="DS34" s="233"/>
      <c r="DT34" s="233"/>
      <c r="DU34" s="233"/>
      <c r="DV34" s="233"/>
      <c r="DW34" s="233"/>
      <c r="DX34" s="233"/>
      <c r="DY34" s="233"/>
      <c r="DZ34" s="233"/>
      <c r="EA34" s="233"/>
      <c r="EB34" s="233"/>
      <c r="EC34" s="233"/>
      <c r="ED34" s="233"/>
      <c r="EE34" s="233"/>
      <c r="EF34" s="233"/>
      <c r="EG34" s="233"/>
      <c r="EH34" s="233"/>
      <c r="EI34" s="233"/>
      <c r="EJ34" s="233"/>
      <c r="EK34" s="233"/>
      <c r="EL34" s="233"/>
      <c r="EM34" s="233"/>
      <c r="EN34" s="233"/>
      <c r="EO34" s="233"/>
      <c r="EP34" s="233"/>
      <c r="EQ34" s="233"/>
      <c r="ER34" s="233"/>
      <c r="ES34" s="233"/>
      <c r="ET34" s="233"/>
      <c r="EU34" s="233"/>
      <c r="EV34" s="233"/>
      <c r="EW34" s="233"/>
      <c r="EX34" s="233"/>
      <c r="EY34" s="233"/>
      <c r="EZ34" s="233"/>
      <c r="FA34" s="233"/>
      <c r="FB34" s="233"/>
      <c r="FC34" s="233"/>
      <c r="FD34" s="233"/>
      <c r="FE34" s="233"/>
      <c r="FF34" s="233"/>
      <c r="FG34" s="233"/>
      <c r="FH34" s="233"/>
      <c r="FI34" s="233"/>
      <c r="FJ34" s="233"/>
      <c r="FK34" s="233"/>
      <c r="FL34" s="233"/>
      <c r="FM34" s="233"/>
      <c r="FN34" s="233"/>
      <c r="FO34" s="233"/>
      <c r="FP34" s="233"/>
      <c r="FQ34" s="233"/>
      <c r="FR34" s="233"/>
      <c r="FS34" s="233"/>
      <c r="FT34" s="233"/>
      <c r="FU34" s="233"/>
      <c r="FV34" s="233"/>
      <c r="FW34" s="233"/>
      <c r="FX34" s="233"/>
      <c r="FY34" s="233"/>
      <c r="FZ34" s="233"/>
      <c r="GA34" s="233"/>
      <c r="GB34" s="233"/>
      <c r="GC34" s="233"/>
      <c r="GD34" s="233"/>
      <c r="GE34" s="233"/>
      <c r="GF34" s="233"/>
      <c r="GG34" s="233"/>
      <c r="GH34" s="233"/>
      <c r="GI34" s="233"/>
      <c r="GJ34" s="233"/>
      <c r="GK34" s="233"/>
      <c r="GL34" s="233"/>
      <c r="GM34" s="233"/>
      <c r="GN34" s="233"/>
      <c r="GO34" s="233" t="str">
        <f>IFERROR(VLOOKUP($C34,リスト!$D:$X,18,FALSE),"")</f>
        <v/>
      </c>
      <c r="GP34" s="349" t="e">
        <f>INDEX(リスト!$W:$W,MATCH(ガントチャート!$C30,リスト!$D:$D,0))</f>
        <v>#N/A</v>
      </c>
      <c r="GQ34" s="233"/>
      <c r="GR34" s="233"/>
      <c r="GS34" s="233"/>
      <c r="GT34" s="233"/>
      <c r="GU34" s="233"/>
      <c r="GV34" s="233"/>
      <c r="GW34" s="233"/>
      <c r="GX34" s="233"/>
      <c r="GY34" s="233"/>
      <c r="GZ34" s="233"/>
      <c r="HA34" s="233"/>
      <c r="HB34" s="233"/>
      <c r="HC34" s="233"/>
      <c r="HD34" s="233"/>
      <c r="HE34" s="233"/>
      <c r="HF34" s="233"/>
      <c r="HG34" s="233"/>
      <c r="HH34" s="233"/>
      <c r="HI34" s="233"/>
      <c r="HJ34" s="233"/>
      <c r="HK34" s="233"/>
      <c r="HL34" s="233"/>
      <c r="HM34" s="233"/>
      <c r="HN34" s="233"/>
      <c r="HO34" s="233"/>
      <c r="HP34" s="233"/>
      <c r="HQ34" s="233"/>
      <c r="HR34" s="233"/>
      <c r="HS34" s="233"/>
      <c r="HT34" s="233"/>
      <c r="HU34" s="233"/>
      <c r="HV34" s="233"/>
      <c r="HW34" s="233"/>
      <c r="HX34" s="233"/>
      <c r="HY34" s="233"/>
      <c r="HZ34" s="233"/>
      <c r="IA34" s="233"/>
      <c r="IB34" s="233"/>
      <c r="IC34" s="233"/>
      <c r="ID34" s="233"/>
      <c r="IE34" s="233"/>
      <c r="IF34" s="233"/>
      <c r="IG34" s="233"/>
      <c r="IH34" s="233"/>
      <c r="II34" s="233"/>
      <c r="IJ34" s="233"/>
      <c r="IK34" s="233"/>
      <c r="IL34" s="233"/>
      <c r="IM34" s="233"/>
      <c r="IN34" s="233"/>
      <c r="IO34" s="233"/>
      <c r="IP34" s="233"/>
      <c r="IQ34" s="233"/>
      <c r="IR34" s="233"/>
      <c r="IS34" s="233"/>
      <c r="IT34" s="233"/>
      <c r="IU34" s="95"/>
    </row>
    <row r="35" spans="1:255" hidden="1">
      <c r="A35" s="232">
        <f t="shared" si="70"/>
        <v>30</v>
      </c>
      <c r="B35" s="91" t="s">
        <v>498</v>
      </c>
      <c r="C35" s="232" t="s">
        <v>518</v>
      </c>
      <c r="D35" s="232" t="s">
        <v>461</v>
      </c>
      <c r="E35" s="91">
        <v>1</v>
      </c>
      <c r="F35" s="91" t="s">
        <v>499</v>
      </c>
      <c r="G35" s="91" t="s">
        <v>504</v>
      </c>
      <c r="H35" s="360">
        <v>43494</v>
      </c>
      <c r="I35" s="360">
        <v>43494</v>
      </c>
      <c r="J35" s="260">
        <v>1</v>
      </c>
      <c r="K35" s="252"/>
      <c r="L35" s="236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  <c r="AI35" s="233"/>
      <c r="AJ35" s="233"/>
      <c r="AK35" s="233"/>
      <c r="AL35" s="233"/>
      <c r="AM35" s="233"/>
      <c r="AN35" s="233"/>
      <c r="AO35" s="233"/>
      <c r="AP35" s="233"/>
      <c r="AQ35" s="233"/>
      <c r="AR35" s="233"/>
      <c r="AS35" s="233"/>
      <c r="AT35" s="233"/>
      <c r="AU35" s="233"/>
      <c r="AV35" s="233"/>
      <c r="AW35" s="233"/>
      <c r="AX35" s="233"/>
      <c r="AY35" s="233"/>
      <c r="AZ35" s="233"/>
      <c r="BA35" s="233"/>
      <c r="BB35" s="233"/>
      <c r="BC35" s="233"/>
      <c r="BD35" s="233"/>
      <c r="BE35" s="233"/>
      <c r="BF35" s="233"/>
      <c r="BG35" s="233"/>
      <c r="BH35" s="233"/>
      <c r="BI35" s="233"/>
      <c r="BJ35" s="233"/>
      <c r="BK35" s="233"/>
      <c r="BL35" s="233"/>
      <c r="BM35" s="233"/>
      <c r="BN35" s="233"/>
      <c r="BO35" s="233"/>
      <c r="BP35" s="233"/>
      <c r="BQ35" s="233"/>
      <c r="BR35" s="233"/>
      <c r="BS35" s="233"/>
      <c r="BT35" s="233"/>
      <c r="BU35" s="233"/>
      <c r="BV35" s="233"/>
      <c r="BW35" s="233"/>
      <c r="BX35" s="233"/>
      <c r="BY35" s="233"/>
      <c r="BZ35" s="233"/>
      <c r="CA35" s="233"/>
      <c r="CB35" s="233"/>
      <c r="CC35" s="233"/>
      <c r="CD35" s="233"/>
      <c r="CE35" s="233"/>
      <c r="CF35" s="233"/>
      <c r="CG35" s="233"/>
      <c r="CH35" s="233"/>
      <c r="CI35" s="233"/>
      <c r="CJ35" s="233"/>
      <c r="CK35" s="233"/>
      <c r="CL35" s="233"/>
      <c r="CM35" s="233"/>
      <c r="CN35" s="233"/>
      <c r="CO35" s="233"/>
      <c r="CP35" s="233"/>
      <c r="CQ35" s="233"/>
      <c r="CR35" s="233"/>
      <c r="CS35" s="233"/>
      <c r="CT35" s="233"/>
      <c r="CU35" s="233"/>
      <c r="CV35" s="233"/>
      <c r="CW35" s="233"/>
      <c r="CX35" s="233"/>
      <c r="CY35" s="233"/>
      <c r="CZ35" s="233"/>
      <c r="DA35" s="233"/>
      <c r="DB35" s="233"/>
      <c r="DC35" s="233"/>
      <c r="DD35" s="233"/>
      <c r="DE35" s="233"/>
      <c r="DF35" s="233"/>
      <c r="DG35" s="233"/>
      <c r="DH35" s="233"/>
      <c r="DI35" s="233"/>
      <c r="DJ35" s="233"/>
      <c r="DK35" s="233"/>
      <c r="DL35" s="233"/>
      <c r="DM35" s="233"/>
      <c r="DN35" s="233"/>
      <c r="DO35" s="233"/>
      <c r="DP35" s="233"/>
      <c r="DQ35" s="233"/>
      <c r="DR35" s="233"/>
      <c r="DS35" s="233"/>
      <c r="DT35" s="233"/>
      <c r="DU35" s="233"/>
      <c r="DV35" s="233"/>
      <c r="DW35" s="233"/>
      <c r="DX35" s="233"/>
      <c r="DY35" s="233"/>
      <c r="DZ35" s="233"/>
      <c r="EA35" s="233"/>
      <c r="EB35" s="233"/>
      <c r="EC35" s="233"/>
      <c r="ED35" s="233"/>
      <c r="EE35" s="233"/>
      <c r="EF35" s="233"/>
      <c r="EG35" s="233"/>
      <c r="EH35" s="233"/>
      <c r="EI35" s="233"/>
      <c r="EJ35" s="233"/>
      <c r="EK35" s="233"/>
      <c r="EL35" s="233"/>
      <c r="EM35" s="233"/>
      <c r="EN35" s="233"/>
      <c r="EO35" s="233"/>
      <c r="EP35" s="233"/>
      <c r="EQ35" s="233"/>
      <c r="ER35" s="233"/>
      <c r="ES35" s="233"/>
      <c r="ET35" s="233"/>
      <c r="EU35" s="233"/>
      <c r="EV35" s="233"/>
      <c r="EW35" s="233"/>
      <c r="EX35" s="233"/>
      <c r="EY35" s="233"/>
      <c r="EZ35" s="233"/>
      <c r="FA35" s="233"/>
      <c r="FB35" s="233"/>
      <c r="FC35" s="233"/>
      <c r="FD35" s="233"/>
      <c r="FE35" s="233"/>
      <c r="FF35" s="233"/>
      <c r="FG35" s="233"/>
      <c r="FH35" s="233"/>
      <c r="FI35" s="233"/>
      <c r="FJ35" s="233"/>
      <c r="FK35" s="233"/>
      <c r="FL35" s="233"/>
      <c r="FM35" s="233"/>
      <c r="FN35" s="233"/>
      <c r="FO35" s="233"/>
      <c r="FP35" s="233"/>
      <c r="FQ35" s="233"/>
      <c r="FR35" s="233"/>
      <c r="FS35" s="233"/>
      <c r="FT35" s="233"/>
      <c r="FU35" s="233"/>
      <c r="FV35" s="233"/>
      <c r="FW35" s="233"/>
      <c r="FX35" s="233"/>
      <c r="FY35" s="233"/>
      <c r="FZ35" s="233"/>
      <c r="GA35" s="233"/>
      <c r="GB35" s="233"/>
      <c r="GC35" s="233"/>
      <c r="GD35" s="233"/>
      <c r="GE35" s="233"/>
      <c r="GF35" s="233"/>
      <c r="GG35" s="233"/>
      <c r="GH35" s="233"/>
      <c r="GI35" s="233"/>
      <c r="GJ35" s="233"/>
      <c r="GK35" s="233"/>
      <c r="GL35" s="233"/>
      <c r="GM35" s="233"/>
      <c r="GN35" s="233"/>
      <c r="GO35" s="233" t="str">
        <f>IFERROR(VLOOKUP($C35,リスト!$D:$X,18,FALSE),"")</f>
        <v/>
      </c>
      <c r="GP35" s="349" t="e">
        <f>INDEX(リスト!$W:$W,MATCH(ガントチャート!$C31,リスト!$D:$D,0))</f>
        <v>#N/A</v>
      </c>
      <c r="GQ35" s="233"/>
      <c r="GR35" s="233"/>
      <c r="GS35" s="233"/>
      <c r="GT35" s="233"/>
      <c r="GU35" s="233"/>
      <c r="GV35" s="233"/>
      <c r="GW35" s="233"/>
      <c r="GX35" s="233"/>
      <c r="GY35" s="233"/>
      <c r="GZ35" s="233"/>
      <c r="HA35" s="233"/>
      <c r="HB35" s="233"/>
      <c r="HC35" s="233"/>
      <c r="HD35" s="233"/>
      <c r="HE35" s="233"/>
      <c r="HF35" s="233"/>
      <c r="HG35" s="233"/>
      <c r="HH35" s="233"/>
      <c r="HI35" s="233"/>
      <c r="HJ35" s="233"/>
      <c r="HK35" s="233"/>
      <c r="HL35" s="233"/>
      <c r="HM35" s="233"/>
      <c r="HN35" s="233"/>
      <c r="HO35" s="233"/>
      <c r="HP35" s="233"/>
      <c r="HQ35" s="233"/>
      <c r="HR35" s="233"/>
      <c r="HS35" s="233"/>
      <c r="HT35" s="233"/>
      <c r="HU35" s="233"/>
      <c r="HV35" s="233"/>
      <c r="HW35" s="233"/>
      <c r="HX35" s="233"/>
      <c r="HY35" s="233"/>
      <c r="HZ35" s="233"/>
      <c r="IA35" s="233"/>
      <c r="IB35" s="233"/>
      <c r="IC35" s="233"/>
      <c r="ID35" s="233"/>
      <c r="IE35" s="233"/>
      <c r="IF35" s="233"/>
      <c r="IG35" s="233"/>
      <c r="IH35" s="233"/>
      <c r="II35" s="233"/>
      <c r="IJ35" s="233"/>
      <c r="IK35" s="233"/>
      <c r="IL35" s="233"/>
      <c r="IM35" s="233"/>
      <c r="IN35" s="233"/>
      <c r="IO35" s="233"/>
      <c r="IP35" s="233"/>
      <c r="IQ35" s="233"/>
      <c r="IR35" s="233"/>
      <c r="IS35" s="233"/>
      <c r="IT35" s="233"/>
      <c r="IU35" s="233"/>
    </row>
    <row r="36" spans="1:255" hidden="1">
      <c r="A36" s="232">
        <f t="shared" si="70"/>
        <v>31</v>
      </c>
      <c r="B36" s="91" t="s">
        <v>498</v>
      </c>
      <c r="C36" s="232" t="s">
        <v>519</v>
      </c>
      <c r="D36" s="232" t="s">
        <v>462</v>
      </c>
      <c r="E36" s="91">
        <v>1</v>
      </c>
      <c r="F36" s="91" t="s">
        <v>499</v>
      </c>
      <c r="G36" s="91" t="s">
        <v>504</v>
      </c>
      <c r="H36" s="360">
        <v>43508</v>
      </c>
      <c r="I36" s="360">
        <v>43509</v>
      </c>
      <c r="J36" s="260">
        <v>1</v>
      </c>
      <c r="K36" s="252"/>
      <c r="L36" s="236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  <c r="AI36" s="233"/>
      <c r="AJ36" s="233"/>
      <c r="AK36" s="233"/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3"/>
      <c r="BH36" s="233"/>
      <c r="BI36" s="233"/>
      <c r="BJ36" s="233"/>
      <c r="BK36" s="233"/>
      <c r="BL36" s="233"/>
      <c r="BM36" s="233"/>
      <c r="BN36" s="233"/>
      <c r="BO36" s="233"/>
      <c r="BP36" s="233"/>
      <c r="BQ36" s="233"/>
      <c r="BR36" s="233"/>
      <c r="BS36" s="233"/>
      <c r="BT36" s="233"/>
      <c r="BU36" s="233"/>
      <c r="BV36" s="233"/>
      <c r="BW36" s="233"/>
      <c r="BX36" s="233"/>
      <c r="BY36" s="233"/>
      <c r="BZ36" s="233"/>
      <c r="CA36" s="233"/>
      <c r="CB36" s="233"/>
      <c r="CC36" s="233"/>
      <c r="CD36" s="233"/>
      <c r="CE36" s="233"/>
      <c r="CF36" s="233"/>
      <c r="CG36" s="233"/>
      <c r="CH36" s="233"/>
      <c r="CI36" s="233"/>
      <c r="CJ36" s="233"/>
      <c r="CK36" s="233"/>
      <c r="CL36" s="233"/>
      <c r="CM36" s="233"/>
      <c r="CN36" s="233"/>
      <c r="CO36" s="233"/>
      <c r="CP36" s="233"/>
      <c r="CQ36" s="233"/>
      <c r="CR36" s="233"/>
      <c r="CS36" s="233"/>
      <c r="CT36" s="233"/>
      <c r="CU36" s="233"/>
      <c r="CV36" s="233"/>
      <c r="CW36" s="233"/>
      <c r="CX36" s="233"/>
      <c r="CY36" s="233"/>
      <c r="CZ36" s="233"/>
      <c r="DA36" s="233"/>
      <c r="DB36" s="233"/>
      <c r="DC36" s="233"/>
      <c r="DD36" s="233"/>
      <c r="DE36" s="233"/>
      <c r="DF36" s="233"/>
      <c r="DG36" s="233"/>
      <c r="DH36" s="233"/>
      <c r="DI36" s="233"/>
      <c r="DJ36" s="233"/>
      <c r="DK36" s="233"/>
      <c r="DL36" s="233"/>
      <c r="DM36" s="233"/>
      <c r="DN36" s="233"/>
      <c r="DO36" s="233"/>
      <c r="DP36" s="233"/>
      <c r="DQ36" s="233"/>
      <c r="DR36" s="233"/>
      <c r="DS36" s="233"/>
      <c r="DT36" s="233"/>
      <c r="DU36" s="233"/>
      <c r="DV36" s="233"/>
      <c r="DW36" s="233"/>
      <c r="DX36" s="233"/>
      <c r="DY36" s="233"/>
      <c r="DZ36" s="233"/>
      <c r="EA36" s="233"/>
      <c r="EB36" s="233"/>
      <c r="EC36" s="233"/>
      <c r="ED36" s="233"/>
      <c r="EE36" s="233"/>
      <c r="EF36" s="233"/>
      <c r="EG36" s="233"/>
      <c r="EH36" s="233"/>
      <c r="EI36" s="233"/>
      <c r="EJ36" s="233"/>
      <c r="EK36" s="233"/>
      <c r="EL36" s="233"/>
      <c r="EM36" s="233"/>
      <c r="EN36" s="233"/>
      <c r="EO36" s="233"/>
      <c r="EP36" s="233"/>
      <c r="EQ36" s="233"/>
      <c r="ER36" s="233"/>
      <c r="ES36" s="233"/>
      <c r="ET36" s="233"/>
      <c r="EU36" s="233"/>
      <c r="EV36" s="233"/>
      <c r="EW36" s="233"/>
      <c r="EX36" s="233"/>
      <c r="EY36" s="233"/>
      <c r="EZ36" s="233"/>
      <c r="FA36" s="233"/>
      <c r="FB36" s="233"/>
      <c r="FC36" s="233"/>
      <c r="FD36" s="233"/>
      <c r="FE36" s="233"/>
      <c r="FF36" s="233"/>
      <c r="FG36" s="233"/>
      <c r="FH36" s="233"/>
      <c r="FI36" s="233"/>
      <c r="FJ36" s="233"/>
      <c r="FK36" s="233"/>
      <c r="FL36" s="233"/>
      <c r="FM36" s="233"/>
      <c r="FN36" s="233"/>
      <c r="FO36" s="233"/>
      <c r="FP36" s="233"/>
      <c r="FQ36" s="233"/>
      <c r="FR36" s="233"/>
      <c r="FS36" s="233"/>
      <c r="FT36" s="233"/>
      <c r="FU36" s="233"/>
      <c r="FV36" s="233"/>
      <c r="FW36" s="233"/>
      <c r="FX36" s="233"/>
      <c r="FY36" s="233"/>
      <c r="FZ36" s="233"/>
      <c r="GA36" s="233"/>
      <c r="GB36" s="233"/>
      <c r="GC36" s="233"/>
      <c r="GD36" s="233"/>
      <c r="GE36" s="233"/>
      <c r="GF36" s="233"/>
      <c r="GG36" s="233"/>
      <c r="GH36" s="233"/>
      <c r="GI36" s="233"/>
      <c r="GJ36" s="233"/>
      <c r="GK36" s="233"/>
      <c r="GL36" s="233"/>
      <c r="GM36" s="233"/>
      <c r="GN36" s="233"/>
      <c r="GO36" s="233" t="str">
        <f>IFERROR(VLOOKUP($C36,リスト!$D:$X,18,FALSE),"")</f>
        <v/>
      </c>
      <c r="GP36" s="349" t="e">
        <f>INDEX(リスト!$W:$W,MATCH(ガントチャート!$C32,リスト!$D:$D,0))</f>
        <v>#N/A</v>
      </c>
      <c r="GQ36" s="233"/>
      <c r="GR36" s="233"/>
      <c r="GS36" s="233"/>
      <c r="GT36" s="233"/>
      <c r="GU36" s="233"/>
      <c r="GV36" s="233"/>
      <c r="GW36" s="233"/>
      <c r="GX36" s="233"/>
      <c r="GY36" s="233"/>
      <c r="GZ36" s="233"/>
      <c r="HA36" s="233"/>
      <c r="HB36" s="233"/>
      <c r="HC36" s="233"/>
      <c r="HD36" s="233"/>
      <c r="HE36" s="233"/>
      <c r="HF36" s="233"/>
      <c r="HG36" s="233"/>
      <c r="HH36" s="233"/>
      <c r="HI36" s="233"/>
      <c r="HJ36" s="233"/>
      <c r="HK36" s="233"/>
      <c r="HL36" s="233"/>
      <c r="HM36" s="233"/>
      <c r="HN36" s="233"/>
      <c r="HO36" s="233"/>
      <c r="HP36" s="233"/>
      <c r="HQ36" s="233"/>
      <c r="HR36" s="233"/>
      <c r="HS36" s="233"/>
      <c r="HT36" s="233"/>
      <c r="HU36" s="233"/>
      <c r="HV36" s="233"/>
      <c r="HW36" s="233"/>
      <c r="HX36" s="233"/>
      <c r="HY36" s="233"/>
      <c r="HZ36" s="233"/>
      <c r="IA36" s="233"/>
      <c r="IB36" s="233"/>
      <c r="IC36" s="233"/>
      <c r="ID36" s="233"/>
      <c r="IE36" s="233"/>
      <c r="IF36" s="233"/>
      <c r="IG36" s="233"/>
      <c r="IH36" s="233"/>
      <c r="II36" s="233"/>
      <c r="IJ36" s="233"/>
      <c r="IK36" s="233"/>
      <c r="IL36" s="233"/>
      <c r="IM36" s="233"/>
      <c r="IN36" s="233"/>
      <c r="IO36" s="233"/>
      <c r="IP36" s="233"/>
      <c r="IQ36" s="233"/>
      <c r="IR36" s="233"/>
      <c r="IS36" s="233"/>
      <c r="IT36" s="233"/>
      <c r="IU36" s="95"/>
    </row>
    <row r="37" spans="1:255" hidden="1">
      <c r="A37" s="232">
        <f t="shared" si="70"/>
        <v>32</v>
      </c>
      <c r="B37" s="91" t="s">
        <v>498</v>
      </c>
      <c r="C37" s="232" t="s">
        <v>414</v>
      </c>
      <c r="D37" s="232" t="s">
        <v>463</v>
      </c>
      <c r="E37" s="91">
        <v>1</v>
      </c>
      <c r="F37" s="91" t="s">
        <v>499</v>
      </c>
      <c r="G37" s="91" t="s">
        <v>507</v>
      </c>
      <c r="H37" s="360">
        <v>43517</v>
      </c>
      <c r="I37" s="360">
        <v>43521</v>
      </c>
      <c r="J37" s="260">
        <v>1</v>
      </c>
      <c r="K37" s="252"/>
      <c r="L37" s="236"/>
      <c r="M37" s="233"/>
      <c r="N37" s="233"/>
      <c r="O37" s="233"/>
      <c r="P37" s="233"/>
      <c r="Q37" s="233"/>
      <c r="R37" s="233"/>
      <c r="S37" s="233"/>
      <c r="T37" s="233"/>
      <c r="U37" s="233"/>
      <c r="V37" s="233"/>
      <c r="W37" s="233"/>
      <c r="X37" s="233"/>
      <c r="Y37" s="233"/>
      <c r="Z37" s="233"/>
      <c r="AA37" s="233"/>
      <c r="AB37" s="233"/>
      <c r="AC37" s="233"/>
      <c r="AD37" s="233"/>
      <c r="AE37" s="233"/>
      <c r="AF37" s="233"/>
      <c r="AG37" s="233"/>
      <c r="AH37" s="233"/>
      <c r="AI37" s="233"/>
      <c r="AJ37" s="233"/>
      <c r="AK37" s="233"/>
      <c r="AL37" s="233"/>
      <c r="AM37" s="233"/>
      <c r="AN37" s="233"/>
      <c r="AO37" s="233"/>
      <c r="AP37" s="233"/>
      <c r="AQ37" s="233"/>
      <c r="AR37" s="233"/>
      <c r="AS37" s="233"/>
      <c r="AT37" s="233"/>
      <c r="AU37" s="233"/>
      <c r="AV37" s="233"/>
      <c r="AW37" s="233"/>
      <c r="AX37" s="233"/>
      <c r="AY37" s="233"/>
      <c r="AZ37" s="233"/>
      <c r="BA37" s="233"/>
      <c r="BB37" s="233"/>
      <c r="BC37" s="233"/>
      <c r="BD37" s="233"/>
      <c r="BE37" s="233"/>
      <c r="BF37" s="233"/>
      <c r="BG37" s="233"/>
      <c r="BH37" s="233"/>
      <c r="BI37" s="233"/>
      <c r="BJ37" s="233"/>
      <c r="BK37" s="233"/>
      <c r="BL37" s="233"/>
      <c r="BM37" s="233"/>
      <c r="BN37" s="233"/>
      <c r="BO37" s="233"/>
      <c r="BP37" s="233"/>
      <c r="BQ37" s="233"/>
      <c r="BR37" s="233"/>
      <c r="BS37" s="233"/>
      <c r="BT37" s="233"/>
      <c r="BU37" s="233"/>
      <c r="BV37" s="233"/>
      <c r="BW37" s="233"/>
      <c r="BX37" s="233"/>
      <c r="BY37" s="233"/>
      <c r="BZ37" s="233"/>
      <c r="CA37" s="233"/>
      <c r="CB37" s="233"/>
      <c r="CC37" s="233"/>
      <c r="CD37" s="233"/>
      <c r="CE37" s="233"/>
      <c r="CF37" s="233"/>
      <c r="CG37" s="233"/>
      <c r="CH37" s="233"/>
      <c r="CI37" s="233"/>
      <c r="CJ37" s="233"/>
      <c r="CK37" s="233"/>
      <c r="CL37" s="233"/>
      <c r="CM37" s="233"/>
      <c r="CN37" s="233"/>
      <c r="CO37" s="233"/>
      <c r="CP37" s="233"/>
      <c r="CQ37" s="233"/>
      <c r="CR37" s="233"/>
      <c r="CS37" s="233"/>
      <c r="CT37" s="233"/>
      <c r="CU37" s="233"/>
      <c r="CV37" s="233"/>
      <c r="CW37" s="233"/>
      <c r="CX37" s="233"/>
      <c r="CY37" s="233"/>
      <c r="CZ37" s="233"/>
      <c r="DA37" s="233"/>
      <c r="DB37" s="233"/>
      <c r="DC37" s="233"/>
      <c r="DD37" s="233"/>
      <c r="DE37" s="233"/>
      <c r="DF37" s="233"/>
      <c r="DG37" s="233"/>
      <c r="DH37" s="233"/>
      <c r="DI37" s="233"/>
      <c r="DJ37" s="233"/>
      <c r="DK37" s="233"/>
      <c r="DL37" s="233"/>
      <c r="DM37" s="233"/>
      <c r="DN37" s="233"/>
      <c r="DO37" s="233"/>
      <c r="DP37" s="233"/>
      <c r="DQ37" s="233"/>
      <c r="DR37" s="233"/>
      <c r="DS37" s="233"/>
      <c r="DT37" s="233"/>
      <c r="DU37" s="233"/>
      <c r="DV37" s="233"/>
      <c r="DW37" s="233"/>
      <c r="DX37" s="233"/>
      <c r="DY37" s="233"/>
      <c r="DZ37" s="233"/>
      <c r="EA37" s="233"/>
      <c r="EB37" s="233"/>
      <c r="EC37" s="233"/>
      <c r="ED37" s="233"/>
      <c r="EE37" s="233"/>
      <c r="EF37" s="233"/>
      <c r="EG37" s="233"/>
      <c r="EH37" s="233"/>
      <c r="EI37" s="233"/>
      <c r="EJ37" s="233"/>
      <c r="EK37" s="233"/>
      <c r="EL37" s="233"/>
      <c r="EM37" s="233"/>
      <c r="EN37" s="233"/>
      <c r="EO37" s="233"/>
      <c r="EP37" s="233"/>
      <c r="EQ37" s="233"/>
      <c r="ER37" s="233"/>
      <c r="ES37" s="233"/>
      <c r="ET37" s="233"/>
      <c r="EU37" s="233"/>
      <c r="EV37" s="233"/>
      <c r="EW37" s="233"/>
      <c r="EX37" s="233"/>
      <c r="EY37" s="233"/>
      <c r="EZ37" s="233"/>
      <c r="FA37" s="233"/>
      <c r="FB37" s="233"/>
      <c r="FC37" s="233"/>
      <c r="FD37" s="233"/>
      <c r="FE37" s="233"/>
      <c r="FF37" s="233"/>
      <c r="FG37" s="233"/>
      <c r="FH37" s="233"/>
      <c r="FI37" s="233"/>
      <c r="FJ37" s="233"/>
      <c r="FK37" s="233"/>
      <c r="FL37" s="233"/>
      <c r="FM37" s="233"/>
      <c r="FN37" s="233"/>
      <c r="FO37" s="233"/>
      <c r="FP37" s="233"/>
      <c r="FQ37" s="233"/>
      <c r="FR37" s="233"/>
      <c r="FS37" s="233"/>
      <c r="FT37" s="233"/>
      <c r="FU37" s="233"/>
      <c r="FV37" s="233"/>
      <c r="FW37" s="233"/>
      <c r="FX37" s="233"/>
      <c r="FY37" s="233"/>
      <c r="FZ37" s="233"/>
      <c r="GA37" s="233"/>
      <c r="GB37" s="233"/>
      <c r="GC37" s="233"/>
      <c r="GD37" s="233"/>
      <c r="GE37" s="233"/>
      <c r="GF37" s="233"/>
      <c r="GG37" s="233"/>
      <c r="GH37" s="233"/>
      <c r="GI37" s="233"/>
      <c r="GJ37" s="233"/>
      <c r="GK37" s="233"/>
      <c r="GL37" s="233"/>
      <c r="GM37" s="233"/>
      <c r="GN37" s="233"/>
      <c r="GO37" s="233" t="str">
        <f>IFERROR(VLOOKUP($C37,リスト!$D:$X,18,FALSE),"")</f>
        <v/>
      </c>
      <c r="GP37" s="349" t="e">
        <f>INDEX(リスト!$W:$W,MATCH(ガントチャート!$C33,リスト!$D:$D,0))</f>
        <v>#N/A</v>
      </c>
      <c r="GQ37" s="233"/>
      <c r="GR37" s="233"/>
      <c r="GS37" s="233"/>
      <c r="GT37" s="233"/>
      <c r="GU37" s="233"/>
      <c r="GV37" s="233"/>
      <c r="GW37" s="233"/>
      <c r="GX37" s="233"/>
      <c r="GY37" s="233"/>
      <c r="GZ37" s="233"/>
      <c r="HA37" s="233"/>
      <c r="HB37" s="233"/>
      <c r="HC37" s="233"/>
      <c r="HD37" s="233"/>
      <c r="HE37" s="233"/>
      <c r="HF37" s="233"/>
      <c r="HG37" s="233"/>
      <c r="HH37" s="233"/>
      <c r="HI37" s="233"/>
      <c r="HJ37" s="233"/>
      <c r="HK37" s="233"/>
      <c r="HL37" s="233"/>
      <c r="HM37" s="233"/>
      <c r="HN37" s="233"/>
      <c r="HO37" s="233"/>
      <c r="HP37" s="233"/>
      <c r="HQ37" s="233"/>
      <c r="HR37" s="233"/>
      <c r="HS37" s="233"/>
      <c r="HT37" s="233"/>
      <c r="HU37" s="233"/>
      <c r="HV37" s="233"/>
      <c r="HW37" s="233"/>
      <c r="HX37" s="233"/>
      <c r="HY37" s="233"/>
      <c r="HZ37" s="233"/>
      <c r="IA37" s="233"/>
      <c r="IB37" s="233"/>
      <c r="IC37" s="233"/>
      <c r="ID37" s="233"/>
      <c r="IE37" s="233"/>
      <c r="IF37" s="233"/>
      <c r="IG37" s="233"/>
      <c r="IH37" s="233"/>
      <c r="II37" s="233"/>
      <c r="IJ37" s="233"/>
      <c r="IK37" s="233"/>
      <c r="IL37" s="233"/>
      <c r="IM37" s="233"/>
      <c r="IN37" s="233"/>
      <c r="IO37" s="233"/>
      <c r="IP37" s="233"/>
      <c r="IQ37" s="233"/>
      <c r="IR37" s="233"/>
      <c r="IS37" s="233"/>
      <c r="IT37" s="233"/>
      <c r="IU37" s="95"/>
    </row>
    <row r="38" spans="1:255" hidden="1">
      <c r="A38" s="232">
        <f t="shared" si="70"/>
        <v>33</v>
      </c>
      <c r="B38" s="91" t="s">
        <v>498</v>
      </c>
      <c r="C38" s="232" t="s">
        <v>415</v>
      </c>
      <c r="D38" s="232" t="s">
        <v>464</v>
      </c>
      <c r="E38" s="91">
        <v>1</v>
      </c>
      <c r="F38" s="91" t="s">
        <v>499</v>
      </c>
      <c r="G38" s="91" t="s">
        <v>502</v>
      </c>
      <c r="H38" s="361">
        <v>43511</v>
      </c>
      <c r="I38" s="361">
        <v>43514</v>
      </c>
      <c r="J38" s="260">
        <v>1</v>
      </c>
      <c r="K38" s="252"/>
      <c r="GO38" s="233" t="str">
        <f>IFERROR(VLOOKUP($C38,リスト!$D:$X,18,FALSE),"")</f>
        <v/>
      </c>
      <c r="GP38" s="349" t="e">
        <f>INDEX(リスト!$W:$W,MATCH(ガントチャート!$C34,リスト!$D:$D,0))</f>
        <v>#N/A</v>
      </c>
      <c r="IU38" s="95"/>
    </row>
    <row r="39" spans="1:255" hidden="1">
      <c r="A39" s="232">
        <f t="shared" si="70"/>
        <v>34</v>
      </c>
      <c r="B39" s="91" t="s">
        <v>498</v>
      </c>
      <c r="C39" s="232" t="s">
        <v>416</v>
      </c>
      <c r="D39" s="232" t="s">
        <v>465</v>
      </c>
      <c r="E39" s="91">
        <v>1</v>
      </c>
      <c r="F39" s="91" t="s">
        <v>499</v>
      </c>
      <c r="G39" s="91" t="s">
        <v>509</v>
      </c>
      <c r="H39" s="248">
        <v>43514</v>
      </c>
      <c r="I39" s="248">
        <v>43515</v>
      </c>
      <c r="J39" s="260">
        <v>1</v>
      </c>
      <c r="K39" s="252"/>
      <c r="GO39" s="233" t="str">
        <f>IFERROR(VLOOKUP($C39,リスト!$D:$X,18,FALSE),"")</f>
        <v/>
      </c>
      <c r="GP39" s="349" t="e">
        <f>INDEX(リスト!$W:$W,MATCH(ガントチャート!$C35,リスト!$D:$D,0))</f>
        <v>#N/A</v>
      </c>
      <c r="IU39" s="95"/>
    </row>
    <row r="40" spans="1:255" hidden="1">
      <c r="A40" s="232">
        <f t="shared" si="70"/>
        <v>35</v>
      </c>
      <c r="B40" s="91" t="s">
        <v>520</v>
      </c>
      <c r="C40" s="232" t="s">
        <v>417</v>
      </c>
      <c r="D40" s="232" t="s">
        <v>466</v>
      </c>
      <c r="E40" s="91">
        <v>5</v>
      </c>
      <c r="F40" s="91" t="s">
        <v>499</v>
      </c>
      <c r="G40" s="91" t="s">
        <v>504</v>
      </c>
      <c r="H40" s="248">
        <v>43564</v>
      </c>
      <c r="I40" s="248">
        <v>43564</v>
      </c>
      <c r="J40" s="260">
        <v>0</v>
      </c>
      <c r="K40" s="252"/>
      <c r="GO40" s="233" t="str">
        <f>IFERROR(VLOOKUP($C40,リスト!$D:$X,18,FALSE),"")</f>
        <v/>
      </c>
      <c r="GP40" s="349" t="e">
        <f>INDEX(リスト!$W:$W,MATCH(ガントチャート!$C36,リスト!$D:$D,0))</f>
        <v>#N/A</v>
      </c>
      <c r="IU40" s="95"/>
    </row>
    <row r="41" spans="1:255" hidden="1">
      <c r="A41" s="232">
        <f t="shared" si="70"/>
        <v>36</v>
      </c>
      <c r="B41" s="91" t="s">
        <v>521</v>
      </c>
      <c r="C41" s="232" t="s">
        <v>418</v>
      </c>
      <c r="D41" s="232" t="s">
        <v>467</v>
      </c>
      <c r="E41" s="91">
        <v>5</v>
      </c>
      <c r="F41" s="91" t="s">
        <v>499</v>
      </c>
      <c r="G41" s="91" t="s">
        <v>504</v>
      </c>
      <c r="H41" s="248">
        <v>43565</v>
      </c>
      <c r="I41" s="248">
        <v>43565</v>
      </c>
      <c r="J41" s="260">
        <v>0</v>
      </c>
      <c r="K41" s="252"/>
      <c r="CK41" s="233"/>
      <c r="GO41" s="233" t="str">
        <f>IFERROR(VLOOKUP($C41,リスト!$D:$X,18,FALSE),"")</f>
        <v/>
      </c>
      <c r="GP41" s="349" t="e">
        <f>INDEX(リスト!$W:$W,MATCH(ガントチャート!$C37,リスト!$D:$D,0))</f>
        <v>#N/A</v>
      </c>
      <c r="IU41" s="95"/>
    </row>
    <row r="42" spans="1:255" hidden="1">
      <c r="A42" s="232">
        <f t="shared" si="70"/>
        <v>37</v>
      </c>
      <c r="B42" s="91" t="s">
        <v>501</v>
      </c>
      <c r="C42" s="232" t="s">
        <v>419</v>
      </c>
      <c r="D42" s="232" t="s">
        <v>468</v>
      </c>
      <c r="E42" s="91">
        <v>5</v>
      </c>
      <c r="F42" s="91" t="s">
        <v>499</v>
      </c>
      <c r="G42" s="91" t="s">
        <v>505</v>
      </c>
      <c r="H42" s="248">
        <v>43537</v>
      </c>
      <c r="I42" s="248">
        <v>43543</v>
      </c>
      <c r="J42" s="260">
        <v>1</v>
      </c>
      <c r="K42" s="252"/>
      <c r="GO42" s="233" t="str">
        <f>IFERROR(VLOOKUP($C42,リスト!$D:$X,18,FALSE),"")</f>
        <v/>
      </c>
      <c r="GP42" s="349" t="e">
        <f>INDEX(リスト!$W:$W,MATCH(ガントチャート!$C38,リスト!$D:$D,0))</f>
        <v>#N/A</v>
      </c>
      <c r="IU42" s="95"/>
    </row>
    <row r="43" spans="1:255" hidden="1">
      <c r="A43" s="232">
        <f t="shared" si="70"/>
        <v>38</v>
      </c>
      <c r="B43" s="91" t="s">
        <v>498</v>
      </c>
      <c r="C43" s="232" t="s">
        <v>420</v>
      </c>
      <c r="D43" s="232" t="s">
        <v>469</v>
      </c>
      <c r="E43" s="91">
        <v>1</v>
      </c>
      <c r="F43" s="91" t="s">
        <v>499</v>
      </c>
      <c r="G43" s="91" t="s">
        <v>500</v>
      </c>
      <c r="H43" s="248">
        <v>43496</v>
      </c>
      <c r="I43" s="248">
        <v>43496</v>
      </c>
      <c r="J43" s="260">
        <v>1</v>
      </c>
      <c r="K43" s="252"/>
      <c r="BP43" s="233"/>
      <c r="GO43" s="233" t="str">
        <f>IFERROR(VLOOKUP($C43,リスト!$D:$X,18,FALSE),"")</f>
        <v/>
      </c>
      <c r="GP43" s="349" t="e">
        <f>INDEX(リスト!$W:$W,MATCH(ガントチャート!$C39,リスト!$D:$D,0))</f>
        <v>#N/A</v>
      </c>
      <c r="IU43" s="95"/>
    </row>
    <row r="44" spans="1:255" hidden="1">
      <c r="A44" s="232">
        <f t="shared" si="70"/>
        <v>39</v>
      </c>
      <c r="B44" s="91" t="s">
        <v>498</v>
      </c>
      <c r="C44" s="232" t="s">
        <v>421</v>
      </c>
      <c r="D44" s="232" t="s">
        <v>470</v>
      </c>
      <c r="E44" s="91">
        <v>1</v>
      </c>
      <c r="F44" s="91" t="s">
        <v>499</v>
      </c>
      <c r="G44" s="91" t="s">
        <v>500</v>
      </c>
      <c r="H44" s="248">
        <v>43499</v>
      </c>
      <c r="I44" s="248">
        <v>43507</v>
      </c>
      <c r="J44" s="260">
        <v>1</v>
      </c>
      <c r="K44" s="252"/>
      <c r="BW44" s="233"/>
      <c r="BX44" s="233"/>
      <c r="GO44" s="233" t="str">
        <f>IFERROR(VLOOKUP($C44,リスト!$D:$X,18,FALSE),"")</f>
        <v/>
      </c>
      <c r="GP44" s="349" t="e">
        <f>INDEX(リスト!$W:$W,MATCH(ガントチャート!$C40,リスト!$D:$D,0))</f>
        <v>#N/A</v>
      </c>
      <c r="IU44" s="95"/>
    </row>
    <row r="45" spans="1:255" hidden="1">
      <c r="A45" s="232">
        <f t="shared" si="70"/>
        <v>40</v>
      </c>
      <c r="B45" s="91" t="s">
        <v>498</v>
      </c>
      <c r="C45" s="232" t="s">
        <v>422</v>
      </c>
      <c r="D45" s="232" t="s">
        <v>471</v>
      </c>
      <c r="E45" s="91">
        <v>1</v>
      </c>
      <c r="F45" s="91" t="s">
        <v>499</v>
      </c>
      <c r="G45" s="91" t="s">
        <v>514</v>
      </c>
      <c r="H45" s="248">
        <v>43521</v>
      </c>
      <c r="I45" s="248">
        <v>43521</v>
      </c>
      <c r="J45" s="260">
        <v>1</v>
      </c>
      <c r="K45" s="252"/>
      <c r="GO45" s="233" t="str">
        <f>IFERROR(VLOOKUP($C45,リスト!$D:$X,18,FALSE),"")</f>
        <v/>
      </c>
      <c r="GP45" s="349" t="e">
        <f>INDEX(リスト!$W:$W,MATCH(ガントチャート!$C41,リスト!$D:$D,0))</f>
        <v>#N/A</v>
      </c>
      <c r="IU45" s="95"/>
    </row>
    <row r="46" spans="1:255" hidden="1">
      <c r="A46" s="232">
        <f t="shared" si="70"/>
        <v>41</v>
      </c>
      <c r="B46" s="91" t="s">
        <v>498</v>
      </c>
      <c r="C46" s="232" t="s">
        <v>423</v>
      </c>
      <c r="D46" s="232" t="s">
        <v>472</v>
      </c>
      <c r="E46" s="91">
        <v>1</v>
      </c>
      <c r="F46" s="91" t="s">
        <v>499</v>
      </c>
      <c r="G46" s="91" t="s">
        <v>511</v>
      </c>
      <c r="H46" s="248">
        <v>43511</v>
      </c>
      <c r="I46" s="248">
        <v>43514</v>
      </c>
      <c r="J46" s="260">
        <v>1</v>
      </c>
      <c r="K46" s="252"/>
      <c r="BP46" s="233"/>
      <c r="GO46" s="233" t="str">
        <f>IFERROR(VLOOKUP($C46,リスト!$D:$X,18,FALSE),"")</f>
        <v/>
      </c>
      <c r="GP46" s="349" t="e">
        <f>INDEX(リスト!$W:$W,MATCH(ガントチャート!$C42,リスト!$D:$D,0))</f>
        <v>#N/A</v>
      </c>
      <c r="IU46" s="95"/>
    </row>
    <row r="47" spans="1:255" hidden="1">
      <c r="A47" s="232">
        <f t="shared" si="70"/>
        <v>42</v>
      </c>
      <c r="B47" s="91" t="s">
        <v>498</v>
      </c>
      <c r="C47" s="232" t="s">
        <v>424</v>
      </c>
      <c r="D47" s="232" t="s">
        <v>473</v>
      </c>
      <c r="E47" s="91">
        <v>1</v>
      </c>
      <c r="F47" s="91" t="s">
        <v>499</v>
      </c>
      <c r="G47" s="91" t="s">
        <v>514</v>
      </c>
      <c r="H47" s="248">
        <v>43522</v>
      </c>
      <c r="I47" s="248">
        <v>43522</v>
      </c>
      <c r="J47" s="260">
        <v>1</v>
      </c>
      <c r="K47" s="252"/>
      <c r="GO47" s="233" t="str">
        <f>IFERROR(VLOOKUP($C47,リスト!$D:$X,18,FALSE),"")</f>
        <v/>
      </c>
      <c r="GP47" s="349" t="e">
        <f>INDEX(リスト!$W:$W,MATCH(ガントチャート!$C43,リスト!$D:$D,0))</f>
        <v>#N/A</v>
      </c>
      <c r="IU47" s="95"/>
    </row>
    <row r="48" spans="1:255" hidden="1">
      <c r="A48" s="232">
        <f t="shared" si="70"/>
        <v>43</v>
      </c>
      <c r="B48" s="91" t="s">
        <v>498</v>
      </c>
      <c r="C48" s="232" t="s">
        <v>425</v>
      </c>
      <c r="D48" s="232" t="s">
        <v>474</v>
      </c>
      <c r="E48" s="91">
        <v>3</v>
      </c>
      <c r="F48" s="91" t="s">
        <v>499</v>
      </c>
      <c r="G48" s="91" t="s">
        <v>516</v>
      </c>
      <c r="H48" s="248">
        <v>43536</v>
      </c>
      <c r="I48" s="248">
        <v>43538</v>
      </c>
      <c r="J48" s="260">
        <v>1</v>
      </c>
      <c r="K48" s="252"/>
      <c r="GO48" s="233" t="str">
        <f>IFERROR(VLOOKUP($C48,リスト!$D:$X,18,FALSE),"")</f>
        <v/>
      </c>
      <c r="GP48" s="349" t="e">
        <f>INDEX(リスト!$W:$W,MATCH(ガントチャート!$C44,リスト!$D:$D,0))</f>
        <v>#N/A</v>
      </c>
      <c r="IU48" s="95"/>
    </row>
    <row r="49" spans="1:255" hidden="1">
      <c r="A49" s="232">
        <f t="shared" si="70"/>
        <v>44</v>
      </c>
      <c r="B49" s="91" t="s">
        <v>498</v>
      </c>
      <c r="C49" s="232" t="s">
        <v>426</v>
      </c>
      <c r="D49" s="232" t="s">
        <v>475</v>
      </c>
      <c r="E49" s="91">
        <v>3</v>
      </c>
      <c r="F49" s="91" t="s">
        <v>499</v>
      </c>
      <c r="G49" s="91" t="s">
        <v>516</v>
      </c>
      <c r="H49" s="248">
        <v>43544</v>
      </c>
      <c r="I49" s="248">
        <v>43546</v>
      </c>
      <c r="J49" s="260">
        <v>1</v>
      </c>
      <c r="K49" s="252"/>
      <c r="GO49" s="233" t="str">
        <f>IFERROR(VLOOKUP($C49,リスト!$D:$X,18,FALSE),"")</f>
        <v/>
      </c>
      <c r="GP49" s="349" t="e">
        <f>INDEX(リスト!$W:$W,MATCH(ガントチャート!$C45,リスト!$D:$D,0))</f>
        <v>#N/A</v>
      </c>
      <c r="IU49" s="95"/>
    </row>
    <row r="50" spans="1:255" hidden="1">
      <c r="A50" s="232">
        <f t="shared" si="70"/>
        <v>45</v>
      </c>
      <c r="B50" s="91" t="s">
        <v>498</v>
      </c>
      <c r="C50" s="232" t="s">
        <v>427</v>
      </c>
      <c r="D50" s="232" t="s">
        <v>476</v>
      </c>
      <c r="E50" s="91">
        <v>3</v>
      </c>
      <c r="F50" s="91" t="s">
        <v>499</v>
      </c>
      <c r="G50" s="91" t="s">
        <v>517</v>
      </c>
      <c r="H50" s="248">
        <v>43511</v>
      </c>
      <c r="I50" s="248">
        <v>43514</v>
      </c>
      <c r="J50" s="260">
        <v>1</v>
      </c>
      <c r="K50" s="252"/>
      <c r="GO50" s="233" t="str">
        <f>IFERROR(VLOOKUP($C50,リスト!$D:$X,18,FALSE),"")</f>
        <v/>
      </c>
      <c r="GP50" s="349" t="e">
        <f>INDEX(リスト!$W:$W,MATCH(ガントチャート!$C46,リスト!$D:$D,0))</f>
        <v>#N/A</v>
      </c>
      <c r="IU50" s="95"/>
    </row>
    <row r="51" spans="1:255" hidden="1">
      <c r="A51" s="232">
        <f t="shared" si="70"/>
        <v>46</v>
      </c>
      <c r="B51" s="91" t="s">
        <v>498</v>
      </c>
      <c r="C51" s="232" t="s">
        <v>428</v>
      </c>
      <c r="D51" s="232" t="s">
        <v>477</v>
      </c>
      <c r="E51" s="91">
        <v>3</v>
      </c>
      <c r="F51" s="91" t="s">
        <v>499</v>
      </c>
      <c r="G51" s="91" t="s">
        <v>517</v>
      </c>
      <c r="H51" s="248">
        <v>43524</v>
      </c>
      <c r="I51" s="248">
        <v>43528</v>
      </c>
      <c r="J51" s="260">
        <v>1</v>
      </c>
      <c r="K51" s="252"/>
      <c r="GO51" s="233" t="str">
        <f>IFERROR(VLOOKUP($C51,リスト!$D:$X,18,FALSE),"")</f>
        <v/>
      </c>
      <c r="GP51" s="349" t="e">
        <f>INDEX(リスト!$W:$W,MATCH(ガントチャート!$C47,リスト!$D:$D,0))</f>
        <v>#N/A</v>
      </c>
      <c r="IU51" s="95"/>
    </row>
    <row r="52" spans="1:255" hidden="1">
      <c r="A52" s="232">
        <f t="shared" si="70"/>
        <v>47</v>
      </c>
      <c r="B52" s="91" t="s">
        <v>521</v>
      </c>
      <c r="C52" s="232" t="s">
        <v>522</v>
      </c>
      <c r="D52" s="232" t="s">
        <v>478</v>
      </c>
      <c r="E52" s="91">
        <v>5</v>
      </c>
      <c r="F52" s="91" t="s">
        <v>499</v>
      </c>
      <c r="G52" s="91" t="s">
        <v>508</v>
      </c>
      <c r="H52" s="248">
        <v>43546</v>
      </c>
      <c r="I52" s="248">
        <v>43549</v>
      </c>
      <c r="J52" s="260">
        <v>1</v>
      </c>
      <c r="K52" s="252"/>
      <c r="GO52" s="233" t="str">
        <f>IFERROR(VLOOKUP($C52,リスト!$D:$X,18,FALSE),"")</f>
        <v/>
      </c>
      <c r="GP52" s="349" t="e">
        <f>INDEX(リスト!$W:$W,MATCH(ガントチャート!$C48,リスト!$D:$D,0))</f>
        <v>#N/A</v>
      </c>
      <c r="IU52" s="95"/>
    </row>
    <row r="53" spans="1:255" hidden="1">
      <c r="A53" s="232">
        <f t="shared" si="70"/>
        <v>48</v>
      </c>
      <c r="B53" s="91" t="s">
        <v>521</v>
      </c>
      <c r="C53" s="232" t="s">
        <v>429</v>
      </c>
      <c r="D53" s="232" t="s">
        <v>479</v>
      </c>
      <c r="E53" s="91">
        <v>5</v>
      </c>
      <c r="F53" s="91" t="s">
        <v>499</v>
      </c>
      <c r="G53" s="91" t="s">
        <v>511</v>
      </c>
      <c r="H53" s="248">
        <v>43567</v>
      </c>
      <c r="I53" s="248">
        <v>43567</v>
      </c>
      <c r="J53" s="260">
        <v>0</v>
      </c>
      <c r="K53" s="252"/>
      <c r="GO53" s="233" t="str">
        <f>IFERROR(VLOOKUP($C53,リスト!$D:$X,18,FALSE),"")</f>
        <v/>
      </c>
      <c r="GP53" s="349" t="e">
        <f>INDEX(リスト!$W:$W,MATCH(ガントチャート!$C49,リスト!$D:$D,0))</f>
        <v>#N/A</v>
      </c>
      <c r="IU53" s="95"/>
    </row>
    <row r="54" spans="1:255" hidden="1">
      <c r="A54" s="232">
        <f t="shared" si="70"/>
        <v>49</v>
      </c>
      <c r="B54" s="91" t="s">
        <v>521</v>
      </c>
      <c r="C54" s="232" t="s">
        <v>430</v>
      </c>
      <c r="D54" s="232" t="s">
        <v>480</v>
      </c>
      <c r="E54" s="91">
        <v>5</v>
      </c>
      <c r="F54" s="91" t="s">
        <v>499</v>
      </c>
      <c r="G54" s="91" t="s">
        <v>511</v>
      </c>
      <c r="H54" s="248">
        <v>43567</v>
      </c>
      <c r="I54" s="248">
        <v>43567</v>
      </c>
      <c r="J54" s="260">
        <v>0</v>
      </c>
      <c r="K54" s="252"/>
      <c r="CK54" s="233"/>
      <c r="GO54" s="233" t="str">
        <f>IFERROR(VLOOKUP($C54,リスト!$D:$X,18,FALSE),"")</f>
        <v/>
      </c>
      <c r="GP54" s="349" t="e">
        <f>INDEX(リスト!$W:$W,MATCH(ガントチャート!$C50,リスト!$D:$D,0))</f>
        <v>#N/A</v>
      </c>
      <c r="IU54" s="95"/>
    </row>
    <row r="55" spans="1:255" hidden="1">
      <c r="A55" s="232">
        <f t="shared" si="70"/>
        <v>50</v>
      </c>
      <c r="B55" s="91" t="s">
        <v>521</v>
      </c>
      <c r="C55" s="232" t="s">
        <v>431</v>
      </c>
      <c r="D55" s="232" t="s">
        <v>481</v>
      </c>
      <c r="E55" s="91">
        <v>5</v>
      </c>
      <c r="F55" s="91" t="s">
        <v>499</v>
      </c>
      <c r="G55" s="91" t="s">
        <v>504</v>
      </c>
      <c r="H55" s="248">
        <v>43564</v>
      </c>
      <c r="I55" s="248">
        <v>43564</v>
      </c>
      <c r="J55" s="260">
        <v>1</v>
      </c>
      <c r="K55" s="252"/>
      <c r="CK55" s="233"/>
      <c r="CR55" s="233"/>
      <c r="CY55" s="233"/>
      <c r="CZ55" s="233"/>
      <c r="GO55" s="233" t="str">
        <f>IFERROR(VLOOKUP($C55,リスト!$D:$X,18,FALSE),"")</f>
        <v/>
      </c>
      <c r="GP55" s="349" t="e">
        <f>INDEX(リスト!$W:$W,MATCH(ガントチャート!$C52,リスト!$D:$D,0))</f>
        <v>#N/A</v>
      </c>
      <c r="IU55" s="95"/>
    </row>
    <row r="56" spans="1:255" hidden="1">
      <c r="A56" s="232">
        <f t="shared" si="70"/>
        <v>51</v>
      </c>
      <c r="B56" s="91" t="s">
        <v>538</v>
      </c>
      <c r="C56" s="232" t="s">
        <v>390</v>
      </c>
      <c r="D56" s="232" t="s">
        <v>432</v>
      </c>
      <c r="E56" s="91">
        <v>1</v>
      </c>
      <c r="F56" s="91" t="s">
        <v>523</v>
      </c>
      <c r="G56" s="91" t="s">
        <v>515</v>
      </c>
      <c r="H56" s="248">
        <v>43486</v>
      </c>
      <c r="I56" s="248">
        <v>43486</v>
      </c>
      <c r="J56" s="260">
        <v>1</v>
      </c>
      <c r="K56" s="252"/>
      <c r="GO56" s="233" t="str">
        <f>IFERROR(VLOOKUP($C56,リスト!$D:$X,18,FALSE),"")</f>
        <v/>
      </c>
      <c r="GP56" s="349" t="e">
        <f>INDEX(リスト!$W:$W,MATCH(ガントチャート!$C53,リスト!$D:$D,0))</f>
        <v>#N/A</v>
      </c>
      <c r="IU56" s="95"/>
    </row>
    <row r="57" spans="1:255" hidden="1">
      <c r="A57" s="232">
        <f t="shared" si="70"/>
        <v>52</v>
      </c>
      <c r="B57" s="91" t="s">
        <v>501</v>
      </c>
      <c r="C57" s="232" t="s">
        <v>391</v>
      </c>
      <c r="D57" s="232" t="s">
        <v>433</v>
      </c>
      <c r="E57" s="91">
        <v>5</v>
      </c>
      <c r="F57" s="91" t="s">
        <v>523</v>
      </c>
      <c r="G57" s="91" t="s">
        <v>508</v>
      </c>
      <c r="H57" s="248">
        <v>43558</v>
      </c>
      <c r="I57" s="248">
        <v>43563</v>
      </c>
      <c r="J57" s="260">
        <v>0</v>
      </c>
      <c r="K57" s="252"/>
      <c r="GO57" s="233" t="str">
        <f>IFERROR(VLOOKUP($C57,リスト!$D:$X,18,FALSE),"")</f>
        <v/>
      </c>
      <c r="GP57" s="349" t="e">
        <f>INDEX(リスト!$W:$W,MATCH(ガントチャート!$C54,リスト!$D:$D,0))</f>
        <v>#N/A</v>
      </c>
      <c r="IU57" s="95"/>
    </row>
    <row r="58" spans="1:255" hidden="1">
      <c r="A58" s="232">
        <f t="shared" si="70"/>
        <v>53</v>
      </c>
      <c r="B58" s="91" t="s">
        <v>498</v>
      </c>
      <c r="C58" s="232" t="s">
        <v>503</v>
      </c>
      <c r="D58" s="232" t="s">
        <v>434</v>
      </c>
      <c r="E58" s="91">
        <v>2</v>
      </c>
      <c r="F58" s="91" t="s">
        <v>523</v>
      </c>
      <c r="G58" s="91" t="s">
        <v>502</v>
      </c>
      <c r="H58" s="248">
        <v>43523</v>
      </c>
      <c r="I58" s="248">
        <v>43523</v>
      </c>
      <c r="J58" s="260">
        <v>1</v>
      </c>
      <c r="K58" s="252"/>
      <c r="GO58" s="233" t="str">
        <f>IFERROR(VLOOKUP($C58,リスト!$D:$X,18,FALSE),"")</f>
        <v/>
      </c>
      <c r="GP58" s="349" t="e">
        <f>INDEX(リスト!$W:$W,MATCH(ガントチャート!$C55,リスト!$D:$D,0))</f>
        <v>#N/A</v>
      </c>
      <c r="IU58" s="95"/>
    </row>
    <row r="59" spans="1:255" hidden="1">
      <c r="A59" s="232">
        <f t="shared" si="70"/>
        <v>54</v>
      </c>
      <c r="B59" s="91" t="s">
        <v>498</v>
      </c>
      <c r="C59" s="232" t="s">
        <v>392</v>
      </c>
      <c r="D59" s="232" t="s">
        <v>435</v>
      </c>
      <c r="E59" s="91">
        <v>4</v>
      </c>
      <c r="F59" s="91" t="s">
        <v>523</v>
      </c>
      <c r="G59" s="91" t="s">
        <v>515</v>
      </c>
      <c r="H59" s="248">
        <v>43537</v>
      </c>
      <c r="I59" s="248">
        <v>43537</v>
      </c>
      <c r="J59" s="260">
        <v>1</v>
      </c>
      <c r="K59" s="252"/>
      <c r="GO59" s="233" t="str">
        <f>IFERROR(VLOOKUP($C59,リスト!$D:$X,18,FALSE),"")</f>
        <v/>
      </c>
      <c r="GP59" s="349" t="e">
        <f>INDEX(リスト!$W:$W,MATCH(ガントチャート!$C56,リスト!$D:$D,0))</f>
        <v>#N/A</v>
      </c>
      <c r="IU59" s="95"/>
    </row>
    <row r="60" spans="1:255" hidden="1">
      <c r="A60" s="232">
        <f t="shared" si="70"/>
        <v>55</v>
      </c>
      <c r="B60" s="91" t="s">
        <v>498</v>
      </c>
      <c r="C60" s="232" t="s">
        <v>506</v>
      </c>
      <c r="D60" s="232" t="s">
        <v>436</v>
      </c>
      <c r="E60" s="91">
        <v>1</v>
      </c>
      <c r="F60" s="91" t="s">
        <v>523</v>
      </c>
      <c r="G60" s="91" t="s">
        <v>515</v>
      </c>
      <c r="H60" s="248">
        <v>43508</v>
      </c>
      <c r="I60" s="248">
        <v>43508</v>
      </c>
      <c r="J60" s="260">
        <v>1</v>
      </c>
      <c r="K60" s="252"/>
      <c r="GO60" s="233" t="str">
        <f>IFERROR(VLOOKUP($C60,リスト!$D:$X,18,FALSE),"")</f>
        <v/>
      </c>
      <c r="GP60" s="349" t="e">
        <f>INDEX(リスト!$W:$W,MATCH(ガントチャート!$C57,リスト!$D:$D,0))</f>
        <v>#N/A</v>
      </c>
      <c r="IU60" s="95"/>
    </row>
    <row r="61" spans="1:255" hidden="1">
      <c r="A61" s="232">
        <f t="shared" si="70"/>
        <v>56</v>
      </c>
      <c r="B61" s="91" t="s">
        <v>498</v>
      </c>
      <c r="C61" s="232" t="s">
        <v>393</v>
      </c>
      <c r="D61" s="232" t="s">
        <v>437</v>
      </c>
      <c r="E61" s="91">
        <v>4</v>
      </c>
      <c r="F61" s="91" t="s">
        <v>523</v>
      </c>
      <c r="G61" s="91" t="s">
        <v>500</v>
      </c>
      <c r="H61" s="248">
        <v>43551</v>
      </c>
      <c r="I61" s="248">
        <v>43558</v>
      </c>
      <c r="J61" s="260">
        <v>0</v>
      </c>
      <c r="K61" s="252"/>
      <c r="GO61" s="233" t="str">
        <f>IFERROR(VLOOKUP($C61,リスト!$D:$X,18,FALSE),"")</f>
        <v/>
      </c>
      <c r="GP61" s="349" t="e">
        <f>INDEX(リスト!$W:$W,MATCH(ガントチャート!$C58,リスト!$D:$D,0))</f>
        <v>#N/A</v>
      </c>
      <c r="IU61" s="95"/>
    </row>
    <row r="62" spans="1:255" hidden="1">
      <c r="A62" s="232">
        <f t="shared" si="70"/>
        <v>57</v>
      </c>
      <c r="B62" s="91" t="s">
        <v>498</v>
      </c>
      <c r="C62" s="232" t="s">
        <v>394</v>
      </c>
      <c r="D62" s="232" t="s">
        <v>438</v>
      </c>
      <c r="E62" s="91">
        <v>4</v>
      </c>
      <c r="F62" s="91" t="s">
        <v>523</v>
      </c>
      <c r="G62" s="91" t="s">
        <v>500</v>
      </c>
      <c r="H62" s="248">
        <v>43564</v>
      </c>
      <c r="I62" s="248">
        <v>43564</v>
      </c>
      <c r="J62" s="260">
        <v>1</v>
      </c>
      <c r="K62" s="252"/>
      <c r="GO62" s="233" t="str">
        <f>IFERROR(VLOOKUP($C62,リスト!$D:$X,18,FALSE),"")</f>
        <v/>
      </c>
      <c r="GP62" s="349" t="e">
        <f>INDEX(リスト!$W:$W,MATCH(ガントチャート!$C59,リスト!$D:$D,0))</f>
        <v>#N/A</v>
      </c>
      <c r="IU62" s="95"/>
    </row>
    <row r="63" spans="1:255" hidden="1">
      <c r="A63" s="232">
        <f t="shared" si="70"/>
        <v>58</v>
      </c>
      <c r="B63" s="91" t="s">
        <v>498</v>
      </c>
      <c r="C63" s="232" t="s">
        <v>395</v>
      </c>
      <c r="D63" s="232" t="s">
        <v>439</v>
      </c>
      <c r="E63" s="91">
        <v>4</v>
      </c>
      <c r="F63" s="91" t="s">
        <v>523</v>
      </c>
      <c r="G63" s="91" t="s">
        <v>502</v>
      </c>
      <c r="H63" s="248">
        <v>43535</v>
      </c>
      <c r="I63" s="248">
        <v>43535</v>
      </c>
      <c r="J63" s="260">
        <v>1</v>
      </c>
      <c r="K63" s="252"/>
      <c r="GO63" s="233" t="str">
        <f>IFERROR(VLOOKUP($C63,リスト!$D:$X,18,FALSE),"")</f>
        <v/>
      </c>
      <c r="GP63" s="349" t="e">
        <f>INDEX(リスト!$W:$W,MATCH(ガントチャート!$C60,リスト!$D:$D,0))</f>
        <v>#N/A</v>
      </c>
      <c r="IU63" s="95"/>
    </row>
    <row r="64" spans="1:255" hidden="1">
      <c r="A64" s="232">
        <f t="shared" si="70"/>
        <v>59</v>
      </c>
      <c r="B64" s="91" t="s">
        <v>498</v>
      </c>
      <c r="C64" s="232" t="s">
        <v>396</v>
      </c>
      <c r="D64" s="232" t="s">
        <v>440</v>
      </c>
      <c r="E64" s="91">
        <v>4</v>
      </c>
      <c r="F64" s="91" t="s">
        <v>523</v>
      </c>
      <c r="G64" s="91" t="s">
        <v>502</v>
      </c>
      <c r="H64" s="248">
        <v>43536</v>
      </c>
      <c r="I64" s="248">
        <v>43536</v>
      </c>
      <c r="J64" s="260">
        <v>1</v>
      </c>
      <c r="K64" s="252"/>
      <c r="GO64" s="233" t="str">
        <f>IFERROR(VLOOKUP($C64,リスト!$D:$X,18,FALSE),"")</f>
        <v/>
      </c>
      <c r="GP64" s="349" t="e">
        <f>INDEX(リスト!$W:$W,MATCH(ガントチャート!$C61,リスト!$D:$D,0))</f>
        <v>#N/A</v>
      </c>
      <c r="IU64" s="95"/>
    </row>
    <row r="65" spans="1:255" hidden="1">
      <c r="A65" s="232">
        <f t="shared" si="70"/>
        <v>60</v>
      </c>
      <c r="B65" s="91" t="s">
        <v>498</v>
      </c>
      <c r="C65" s="232" t="s">
        <v>510</v>
      </c>
      <c r="D65" s="232" t="s">
        <v>441</v>
      </c>
      <c r="E65" s="91">
        <v>2</v>
      </c>
      <c r="F65" s="91" t="s">
        <v>523</v>
      </c>
      <c r="G65" s="91" t="s">
        <v>500</v>
      </c>
      <c r="H65" s="248">
        <v>43535</v>
      </c>
      <c r="I65" s="248">
        <v>43535</v>
      </c>
      <c r="J65" s="260">
        <v>1</v>
      </c>
      <c r="K65" s="252"/>
      <c r="GO65" s="233" t="str">
        <f>IFERROR(VLOOKUP($C65,リスト!$D:$X,18,FALSE),"")</f>
        <v/>
      </c>
      <c r="GP65" s="349" t="e">
        <f>INDEX(リスト!$W:$W,MATCH(ガントチャート!$C62,リスト!$D:$D,0))</f>
        <v>#N/A</v>
      </c>
      <c r="IU65" s="95"/>
    </row>
    <row r="66" spans="1:255" hidden="1">
      <c r="A66" s="232">
        <f t="shared" si="70"/>
        <v>61</v>
      </c>
      <c r="B66" s="91" t="s">
        <v>498</v>
      </c>
      <c r="C66" s="232" t="s">
        <v>397</v>
      </c>
      <c r="D66" s="232" t="s">
        <v>442</v>
      </c>
      <c r="E66" s="91">
        <v>2</v>
      </c>
      <c r="F66" s="91" t="s">
        <v>523</v>
      </c>
      <c r="G66" s="91" t="s">
        <v>500</v>
      </c>
      <c r="H66" s="248">
        <v>43536</v>
      </c>
      <c r="I66" s="248">
        <v>43536</v>
      </c>
      <c r="J66" s="260">
        <v>1</v>
      </c>
      <c r="K66" s="252"/>
      <c r="GO66" s="233" t="str">
        <f>IFERROR(VLOOKUP($C66,リスト!$D:$X,18,FALSE),"")</f>
        <v/>
      </c>
      <c r="GP66" s="349" t="e">
        <f>INDEX(リスト!$W:$W,MATCH(ガントチャート!$C63,リスト!$D:$D,0))</f>
        <v>#N/A</v>
      </c>
      <c r="IU66" s="95"/>
    </row>
    <row r="67" spans="1:255" hidden="1">
      <c r="A67" s="232">
        <f t="shared" si="70"/>
        <v>62</v>
      </c>
      <c r="B67" s="91" t="s">
        <v>498</v>
      </c>
      <c r="C67" s="232" t="s">
        <v>398</v>
      </c>
      <c r="D67" s="232" t="s">
        <v>443</v>
      </c>
      <c r="E67" s="91">
        <v>2</v>
      </c>
      <c r="F67" s="91" t="s">
        <v>523</v>
      </c>
      <c r="G67" s="91" t="s">
        <v>500</v>
      </c>
      <c r="H67" s="248">
        <v>43537</v>
      </c>
      <c r="I67" s="248">
        <v>43537</v>
      </c>
      <c r="J67" s="260">
        <v>1</v>
      </c>
      <c r="K67" s="252"/>
      <c r="GO67" s="233" t="str">
        <f>IFERROR(VLOOKUP($C67,リスト!$D:$X,18,FALSE),"")</f>
        <v/>
      </c>
      <c r="GP67" s="349" t="e">
        <f>INDEX(リスト!$W:$W,MATCH(ガントチャート!$C64,リスト!$D:$D,0))</f>
        <v>#N/A</v>
      </c>
      <c r="IU67" s="95"/>
    </row>
    <row r="68" spans="1:255" hidden="1">
      <c r="A68" s="232">
        <f t="shared" si="70"/>
        <v>63</v>
      </c>
      <c r="B68" s="91" t="s">
        <v>498</v>
      </c>
      <c r="C68" s="232" t="s">
        <v>399</v>
      </c>
      <c r="D68" s="232" t="s">
        <v>444</v>
      </c>
      <c r="E68" s="91">
        <v>2</v>
      </c>
      <c r="F68" s="91" t="s">
        <v>523</v>
      </c>
      <c r="G68" s="91" t="s">
        <v>500</v>
      </c>
      <c r="H68" s="248">
        <v>43539</v>
      </c>
      <c r="I68" s="248">
        <v>43539</v>
      </c>
      <c r="J68" s="260">
        <v>1</v>
      </c>
      <c r="K68" s="252"/>
      <c r="GO68" s="233" t="str">
        <f>IFERROR(VLOOKUP($C68,リスト!$D:$X,18,FALSE),"")</f>
        <v/>
      </c>
      <c r="GP68" s="349" t="e">
        <f>INDEX(リスト!$W:$W,MATCH(ガントチャート!$C65,リスト!$D:$D,0))</f>
        <v>#N/A</v>
      </c>
      <c r="IU68" s="95"/>
    </row>
    <row r="69" spans="1:255" hidden="1">
      <c r="A69" s="232">
        <f t="shared" si="70"/>
        <v>64</v>
      </c>
      <c r="B69" s="91" t="s">
        <v>498</v>
      </c>
      <c r="C69" s="232" t="s">
        <v>400</v>
      </c>
      <c r="D69" s="232" t="s">
        <v>445</v>
      </c>
      <c r="E69" s="91">
        <v>2</v>
      </c>
      <c r="F69" s="91" t="s">
        <v>523</v>
      </c>
      <c r="G69" s="91" t="s">
        <v>502</v>
      </c>
      <c r="H69" s="248">
        <v>43530</v>
      </c>
      <c r="I69" s="248">
        <v>43530</v>
      </c>
      <c r="J69" s="260">
        <v>1</v>
      </c>
      <c r="K69" s="252"/>
      <c r="GO69" s="233" t="str">
        <f>IFERROR(VLOOKUP($C69,リスト!$D:$X,18,FALSE),"")</f>
        <v/>
      </c>
      <c r="GP69" s="349" t="e">
        <f>INDEX(リスト!$W:$W,MATCH(ガントチャート!$C66,リスト!$D:$D,0))</f>
        <v>#N/A</v>
      </c>
      <c r="IU69" s="95"/>
    </row>
    <row r="70" spans="1:255" hidden="1">
      <c r="A70" s="232">
        <f t="shared" ref="A70:A133" si="71">IF(C70="","",ROW()-5)</f>
        <v>65</v>
      </c>
      <c r="B70" s="91" t="s">
        <v>498</v>
      </c>
      <c r="C70" s="232" t="s">
        <v>512</v>
      </c>
      <c r="D70" s="232" t="s">
        <v>446</v>
      </c>
      <c r="E70" s="91">
        <v>2</v>
      </c>
      <c r="F70" s="91" t="s">
        <v>523</v>
      </c>
      <c r="G70" s="91" t="s">
        <v>502</v>
      </c>
      <c r="H70" s="248">
        <v>43528</v>
      </c>
      <c r="I70" s="248">
        <v>43528</v>
      </c>
      <c r="J70" s="260">
        <v>1</v>
      </c>
      <c r="K70" s="252"/>
      <c r="GO70" s="233" t="str">
        <f>IFERROR(VLOOKUP($C70,リスト!$D:$X,18,FALSE),"")</f>
        <v/>
      </c>
      <c r="GP70" s="349" t="e">
        <f>INDEX(リスト!$W:$W,MATCH(ガントチャート!$C67,リスト!$D:$D,0))</f>
        <v>#N/A</v>
      </c>
      <c r="IU70" s="95"/>
    </row>
    <row r="71" spans="1:255" hidden="1">
      <c r="A71" s="232">
        <f t="shared" si="71"/>
        <v>66</v>
      </c>
      <c r="B71" s="91" t="s">
        <v>498</v>
      </c>
      <c r="C71" s="232" t="s">
        <v>401</v>
      </c>
      <c r="D71" s="232" t="s">
        <v>447</v>
      </c>
      <c r="E71" s="91">
        <v>2</v>
      </c>
      <c r="F71" s="91" t="s">
        <v>523</v>
      </c>
      <c r="G71" s="91" t="s">
        <v>502</v>
      </c>
      <c r="H71" s="248">
        <v>43528</v>
      </c>
      <c r="I71" s="248">
        <v>43528</v>
      </c>
      <c r="J71" s="260">
        <v>1</v>
      </c>
      <c r="K71" s="252"/>
      <c r="GO71" s="233" t="str">
        <f>IFERROR(VLOOKUP($C71,リスト!$D:$X,18,FALSE),"")</f>
        <v/>
      </c>
      <c r="GP71" s="349" t="e">
        <f>INDEX(リスト!$W:$W,MATCH(ガントチャート!$C68,リスト!$D:$D,0))</f>
        <v>#N/A</v>
      </c>
      <c r="IU71" s="95"/>
    </row>
    <row r="72" spans="1:255" hidden="1">
      <c r="A72" s="232">
        <f t="shared" si="71"/>
        <v>67</v>
      </c>
      <c r="B72" s="91" t="s">
        <v>498</v>
      </c>
      <c r="C72" s="232" t="s">
        <v>513</v>
      </c>
      <c r="D72" s="232" t="s">
        <v>448</v>
      </c>
      <c r="E72" s="91">
        <v>2</v>
      </c>
      <c r="F72" s="91" t="s">
        <v>523</v>
      </c>
      <c r="G72" s="91" t="s">
        <v>500</v>
      </c>
      <c r="H72" s="248">
        <v>43538</v>
      </c>
      <c r="I72" s="248">
        <v>43538</v>
      </c>
      <c r="J72" s="260">
        <v>1</v>
      </c>
      <c r="K72" s="252"/>
      <c r="GO72" s="233" t="str">
        <f>IFERROR(VLOOKUP($C72,リスト!$D:$X,18,FALSE),"")</f>
        <v/>
      </c>
      <c r="GP72" s="349" t="e">
        <f>INDEX(リスト!$W:$W,MATCH(ガントチャート!$C69,リスト!$D:$D,0))</f>
        <v>#N/A</v>
      </c>
      <c r="IU72" s="95"/>
    </row>
    <row r="73" spans="1:255" hidden="1">
      <c r="A73" s="232">
        <f t="shared" si="71"/>
        <v>68</v>
      </c>
      <c r="B73" s="91" t="s">
        <v>498</v>
      </c>
      <c r="C73" s="232" t="s">
        <v>402</v>
      </c>
      <c r="D73" s="232" t="s">
        <v>449</v>
      </c>
      <c r="E73" s="91">
        <v>2</v>
      </c>
      <c r="F73" s="91" t="s">
        <v>523</v>
      </c>
      <c r="G73" s="91" t="s">
        <v>500</v>
      </c>
      <c r="H73" s="248">
        <v>43542</v>
      </c>
      <c r="I73" s="248">
        <v>43542</v>
      </c>
      <c r="J73" s="260">
        <v>1</v>
      </c>
      <c r="K73" s="252"/>
      <c r="GO73" s="233" t="str">
        <f>IFERROR(VLOOKUP($C73,リスト!$D:$X,18,FALSE),"")</f>
        <v/>
      </c>
      <c r="GP73" s="349" t="e">
        <f>INDEX(リスト!$W:$W,MATCH(ガントチャート!$C70,リスト!$D:$D,0))</f>
        <v>#N/A</v>
      </c>
      <c r="IU73" s="95"/>
    </row>
    <row r="74" spans="1:255" hidden="1">
      <c r="A74" s="232">
        <f t="shared" si="71"/>
        <v>69</v>
      </c>
      <c r="B74" s="91" t="s">
        <v>498</v>
      </c>
      <c r="C74" s="232" t="s">
        <v>403</v>
      </c>
      <c r="D74" s="232" t="s">
        <v>450</v>
      </c>
      <c r="E74" s="91">
        <v>2</v>
      </c>
      <c r="F74" s="91" t="s">
        <v>523</v>
      </c>
      <c r="G74" s="91" t="s">
        <v>500</v>
      </c>
      <c r="H74" s="248">
        <v>43530</v>
      </c>
      <c r="I74" s="248">
        <v>43530</v>
      </c>
      <c r="J74" s="260">
        <v>1</v>
      </c>
      <c r="K74" s="252"/>
      <c r="GO74" s="233" t="str">
        <f>IFERROR(VLOOKUP($C74,リスト!$D:$X,18,FALSE),"")</f>
        <v/>
      </c>
      <c r="GP74" s="349" t="e">
        <f>INDEX(リスト!$W:$W,MATCH(ガントチャート!$C71,リスト!$D:$D,0))</f>
        <v>#N/A</v>
      </c>
      <c r="IU74" s="95"/>
    </row>
    <row r="75" spans="1:255" hidden="1">
      <c r="A75" s="232">
        <f t="shared" si="71"/>
        <v>70</v>
      </c>
      <c r="B75" s="91" t="s">
        <v>498</v>
      </c>
      <c r="C75" s="232" t="s">
        <v>404</v>
      </c>
      <c r="D75" s="232" t="s">
        <v>451</v>
      </c>
      <c r="E75" s="91">
        <v>2</v>
      </c>
      <c r="F75" s="91" t="s">
        <v>523</v>
      </c>
      <c r="G75" s="91" t="s">
        <v>500</v>
      </c>
      <c r="H75" s="248">
        <v>43531</v>
      </c>
      <c r="I75" s="248">
        <v>43531</v>
      </c>
      <c r="J75" s="260">
        <v>1</v>
      </c>
      <c r="K75" s="252"/>
      <c r="GO75" s="233" t="str">
        <f>IFERROR(VLOOKUP($C75,リスト!$D:$X,18,FALSE),"")</f>
        <v/>
      </c>
      <c r="GP75" s="349" t="e">
        <f>INDEX(リスト!$W:$W,MATCH(ガントチャート!$C72,リスト!$D:$D,0))</f>
        <v>#N/A</v>
      </c>
      <c r="IU75" s="95"/>
    </row>
    <row r="76" spans="1:255" hidden="1">
      <c r="A76" s="232">
        <f t="shared" si="71"/>
        <v>71</v>
      </c>
      <c r="B76" s="91" t="s">
        <v>498</v>
      </c>
      <c r="C76" s="232" t="s">
        <v>405</v>
      </c>
      <c r="D76" s="232" t="s">
        <v>452</v>
      </c>
      <c r="E76" s="91">
        <v>2</v>
      </c>
      <c r="F76" s="91" t="s">
        <v>523</v>
      </c>
      <c r="G76" s="91" t="s">
        <v>500</v>
      </c>
      <c r="H76" s="248">
        <v>43532</v>
      </c>
      <c r="I76" s="248">
        <v>43532</v>
      </c>
      <c r="J76" s="260">
        <v>1</v>
      </c>
      <c r="K76" s="252"/>
      <c r="GO76" s="233" t="str">
        <f>IFERROR(VLOOKUP($C76,リスト!$D:$X,18,FALSE),"")</f>
        <v/>
      </c>
      <c r="GP76" s="349" t="e">
        <f>INDEX(リスト!$W:$W,MATCH(ガントチャート!$C75,リスト!$D:$D,0))</f>
        <v>#N/A</v>
      </c>
      <c r="IU76" s="95"/>
    </row>
    <row r="77" spans="1:255" hidden="1">
      <c r="A77" s="232">
        <f t="shared" si="71"/>
        <v>72</v>
      </c>
      <c r="B77" s="91" t="s">
        <v>498</v>
      </c>
      <c r="C77" s="232" t="s">
        <v>406</v>
      </c>
      <c r="D77" s="232" t="s">
        <v>453</v>
      </c>
      <c r="E77" s="91">
        <v>2</v>
      </c>
      <c r="F77" s="91" t="s">
        <v>523</v>
      </c>
      <c r="G77" s="91" t="s">
        <v>500</v>
      </c>
      <c r="H77" s="248">
        <v>43535</v>
      </c>
      <c r="I77" s="248">
        <v>43535</v>
      </c>
      <c r="J77" s="260">
        <v>1</v>
      </c>
      <c r="K77" s="252"/>
      <c r="GO77" s="233" t="str">
        <f>IFERROR(VLOOKUP($C77,リスト!$D:$X,18,FALSE),"")</f>
        <v/>
      </c>
      <c r="GP77" s="349" t="e">
        <f>INDEX(リスト!$W:$W,MATCH(ガントチャート!$C76,リスト!$D:$D,0))</f>
        <v>#N/A</v>
      </c>
      <c r="IU77" s="95"/>
    </row>
    <row r="78" spans="1:255" hidden="1">
      <c r="A78" s="232">
        <f t="shared" si="71"/>
        <v>73</v>
      </c>
      <c r="B78" s="91" t="s">
        <v>498</v>
      </c>
      <c r="C78" s="232" t="s">
        <v>407</v>
      </c>
      <c r="D78" s="232" t="s">
        <v>454</v>
      </c>
      <c r="E78" s="91">
        <v>2</v>
      </c>
      <c r="F78" s="91" t="s">
        <v>523</v>
      </c>
      <c r="G78" s="91" t="s">
        <v>515</v>
      </c>
      <c r="H78" s="248">
        <v>43516</v>
      </c>
      <c r="I78" s="248">
        <v>43516</v>
      </c>
      <c r="J78" s="260">
        <v>1</v>
      </c>
      <c r="K78" s="252"/>
      <c r="GO78" s="233" t="str">
        <f>IFERROR(VLOOKUP($C78,リスト!$D:$X,18,FALSE),"")</f>
        <v/>
      </c>
      <c r="GP78" s="349" t="e">
        <f>INDEX(リスト!$W:$W,MATCH(ガントチャート!$C77,リスト!$D:$D,0))</f>
        <v>#N/A</v>
      </c>
      <c r="IU78" s="95"/>
    </row>
    <row r="79" spans="1:255" hidden="1">
      <c r="A79" s="232">
        <f t="shared" si="71"/>
        <v>74</v>
      </c>
      <c r="B79" s="91" t="s">
        <v>501</v>
      </c>
      <c r="C79" s="232" t="s">
        <v>408</v>
      </c>
      <c r="D79" s="232" t="s">
        <v>455</v>
      </c>
      <c r="E79" s="91">
        <v>1</v>
      </c>
      <c r="F79" s="91" t="s">
        <v>523</v>
      </c>
      <c r="G79" s="91" t="s">
        <v>500</v>
      </c>
      <c r="H79" s="248">
        <v>43509</v>
      </c>
      <c r="I79" s="248">
        <v>43509</v>
      </c>
      <c r="J79" s="260">
        <v>1</v>
      </c>
      <c r="K79" s="252"/>
      <c r="GO79" s="233" t="str">
        <f>IFERROR(VLOOKUP($C79,リスト!$D:$X,18,FALSE),"")</f>
        <v/>
      </c>
      <c r="GP79" s="349" t="e">
        <f>INDEX(リスト!$W:$W,MATCH(ガントチャート!$C78,リスト!$D:$D,0))</f>
        <v>#N/A</v>
      </c>
      <c r="IU79" s="95"/>
    </row>
    <row r="80" spans="1:255" hidden="1">
      <c r="A80" s="232">
        <f t="shared" si="71"/>
        <v>75</v>
      </c>
      <c r="B80" s="91" t="s">
        <v>501</v>
      </c>
      <c r="C80" s="232" t="s">
        <v>409</v>
      </c>
      <c r="D80" s="232" t="s">
        <v>456</v>
      </c>
      <c r="E80" s="91">
        <v>5</v>
      </c>
      <c r="F80" s="91" t="s">
        <v>523</v>
      </c>
      <c r="G80" s="91" t="s">
        <v>515</v>
      </c>
      <c r="H80" s="248">
        <v>43550</v>
      </c>
      <c r="I80" s="248">
        <v>43550</v>
      </c>
      <c r="J80" s="260">
        <v>0</v>
      </c>
      <c r="K80" s="252"/>
      <c r="GO80" s="233" t="str">
        <f>IFERROR(VLOOKUP($C80,リスト!$D:$X,18,FALSE),"")</f>
        <v/>
      </c>
      <c r="GP80" s="349" t="e">
        <f>INDEX(リスト!$W:$W,MATCH(ガントチャート!$C79,リスト!$D:$D,0))</f>
        <v>#N/A</v>
      </c>
      <c r="IU80" s="95"/>
    </row>
    <row r="81" spans="1:255" hidden="1">
      <c r="A81" s="232">
        <f t="shared" si="71"/>
        <v>76</v>
      </c>
      <c r="B81" s="91" t="s">
        <v>498</v>
      </c>
      <c r="C81" s="232" t="s">
        <v>410</v>
      </c>
      <c r="D81" s="232" t="s">
        <v>457</v>
      </c>
      <c r="E81" s="91">
        <v>1</v>
      </c>
      <c r="F81" s="91" t="s">
        <v>523</v>
      </c>
      <c r="G81" s="91" t="s">
        <v>505</v>
      </c>
      <c r="H81" s="248">
        <v>43516</v>
      </c>
      <c r="I81" s="248">
        <v>43516</v>
      </c>
      <c r="J81" s="260">
        <v>1</v>
      </c>
      <c r="K81" s="252"/>
      <c r="GO81" s="233" t="str">
        <f>IFERROR(VLOOKUP($C81,リスト!$D:$X,18,FALSE),"")</f>
        <v/>
      </c>
      <c r="GP81" s="349" t="e">
        <f>INDEX(リスト!$W:$W,MATCH(ガントチャート!$C80,リスト!$D:$D,0))</f>
        <v>#N/A</v>
      </c>
      <c r="IU81" s="95"/>
    </row>
    <row r="82" spans="1:255" hidden="1">
      <c r="A82" s="232">
        <f t="shared" si="71"/>
        <v>77</v>
      </c>
      <c r="B82" s="91" t="s">
        <v>498</v>
      </c>
      <c r="C82" s="232" t="s">
        <v>411</v>
      </c>
      <c r="D82" s="232" t="s">
        <v>458</v>
      </c>
      <c r="E82" s="91">
        <v>1</v>
      </c>
      <c r="F82" s="91" t="s">
        <v>523</v>
      </c>
      <c r="G82" s="91" t="s">
        <v>505</v>
      </c>
      <c r="H82" s="248">
        <v>43521</v>
      </c>
      <c r="I82" s="248">
        <v>43521</v>
      </c>
      <c r="J82" s="260">
        <v>1</v>
      </c>
      <c r="K82" s="252"/>
      <c r="GO82" s="233" t="str">
        <f>IFERROR(VLOOKUP($C82,リスト!$D:$X,18,FALSE),"")</f>
        <v/>
      </c>
      <c r="GP82" s="349" t="e">
        <f>INDEX(リスト!$W:$W,MATCH(ガントチャート!$C81,リスト!$D:$D,0))</f>
        <v>#N/A</v>
      </c>
      <c r="IU82" s="95"/>
    </row>
    <row r="83" spans="1:255" hidden="1">
      <c r="A83" s="232">
        <f t="shared" si="71"/>
        <v>78</v>
      </c>
      <c r="B83" s="91" t="s">
        <v>498</v>
      </c>
      <c r="C83" s="232" t="s">
        <v>412</v>
      </c>
      <c r="D83" s="232" t="s">
        <v>459</v>
      </c>
      <c r="E83" s="91">
        <v>1</v>
      </c>
      <c r="F83" s="91" t="s">
        <v>523</v>
      </c>
      <c r="G83" s="91" t="s">
        <v>515</v>
      </c>
      <c r="H83" s="248">
        <v>43507</v>
      </c>
      <c r="I83" s="248">
        <v>43507</v>
      </c>
      <c r="J83" s="260">
        <v>1</v>
      </c>
      <c r="K83" s="252"/>
      <c r="GO83" s="233" t="str">
        <f>IFERROR(VLOOKUP($C83,リスト!$D:$X,18,FALSE),"")</f>
        <v/>
      </c>
      <c r="GP83" s="349" t="e">
        <f>INDEX(リスト!$W:$W,MATCH(ガントチャート!$C82,リスト!$D:$D,0))</f>
        <v>#N/A</v>
      </c>
      <c r="IU83" s="95"/>
    </row>
    <row r="84" spans="1:255" hidden="1">
      <c r="A84" s="232">
        <f t="shared" si="71"/>
        <v>79</v>
      </c>
      <c r="B84" s="91" t="s">
        <v>498</v>
      </c>
      <c r="C84" s="232" t="s">
        <v>413</v>
      </c>
      <c r="D84" s="232" t="s">
        <v>460</v>
      </c>
      <c r="E84" s="91">
        <v>1</v>
      </c>
      <c r="F84" s="91" t="s">
        <v>523</v>
      </c>
      <c r="G84" s="91" t="s">
        <v>505</v>
      </c>
      <c r="H84" s="248">
        <v>43511</v>
      </c>
      <c r="I84" s="248">
        <v>43511</v>
      </c>
      <c r="J84" s="260">
        <v>1</v>
      </c>
      <c r="K84" s="252"/>
      <c r="GO84" s="233" t="str">
        <f>IFERROR(VLOOKUP($C84,リスト!$D:$X,18,FALSE),"")</f>
        <v/>
      </c>
      <c r="GP84" s="349" t="e">
        <f>INDEX(リスト!$W:$W,MATCH(ガントチャート!$C83,リスト!$D:$D,0))</f>
        <v>#N/A</v>
      </c>
      <c r="IU84" s="95"/>
    </row>
    <row r="85" spans="1:255" hidden="1">
      <c r="A85" s="232">
        <f t="shared" si="71"/>
        <v>80</v>
      </c>
      <c r="B85" s="91" t="s">
        <v>498</v>
      </c>
      <c r="C85" s="232" t="s">
        <v>518</v>
      </c>
      <c r="D85" s="232" t="s">
        <v>461</v>
      </c>
      <c r="E85" s="91">
        <v>1</v>
      </c>
      <c r="F85" s="91" t="s">
        <v>523</v>
      </c>
      <c r="G85" s="91" t="s">
        <v>515</v>
      </c>
      <c r="H85" s="248">
        <v>43508</v>
      </c>
      <c r="I85" s="248">
        <v>43508</v>
      </c>
      <c r="J85" s="260">
        <v>1</v>
      </c>
      <c r="K85" s="252"/>
      <c r="GO85" s="233" t="str">
        <f>IFERROR(VLOOKUP($C85,リスト!$D:$X,18,FALSE),"")</f>
        <v/>
      </c>
      <c r="GP85" s="349" t="e">
        <f>INDEX(リスト!$W:$W,MATCH(ガントチャート!$C84,リスト!$D:$D,0))</f>
        <v>#N/A</v>
      </c>
      <c r="IU85" s="95"/>
    </row>
    <row r="86" spans="1:255" hidden="1">
      <c r="A86" s="232">
        <f t="shared" si="71"/>
        <v>81</v>
      </c>
      <c r="B86" s="91" t="s">
        <v>498</v>
      </c>
      <c r="C86" s="232" t="s">
        <v>519</v>
      </c>
      <c r="D86" s="232" t="s">
        <v>462</v>
      </c>
      <c r="E86" s="91">
        <v>1</v>
      </c>
      <c r="F86" s="91" t="s">
        <v>523</v>
      </c>
      <c r="G86" s="91" t="s">
        <v>508</v>
      </c>
      <c r="H86" s="248">
        <v>43509</v>
      </c>
      <c r="I86" s="248">
        <v>43509</v>
      </c>
      <c r="J86" s="260">
        <v>1</v>
      </c>
      <c r="K86" s="252"/>
      <c r="GO86" s="233" t="str">
        <f>IFERROR(VLOOKUP($C86,リスト!$D:$X,18,FALSE),"")</f>
        <v/>
      </c>
      <c r="GP86" s="349" t="e">
        <f>INDEX(リスト!$W:$W,MATCH(ガントチャート!$C85,リスト!$D:$D,0))</f>
        <v>#N/A</v>
      </c>
      <c r="IU86" s="95"/>
    </row>
    <row r="87" spans="1:255" hidden="1">
      <c r="A87" s="232">
        <f t="shared" si="71"/>
        <v>82</v>
      </c>
      <c r="B87" s="91" t="s">
        <v>498</v>
      </c>
      <c r="C87" s="232" t="s">
        <v>414</v>
      </c>
      <c r="D87" s="232" t="s">
        <v>463</v>
      </c>
      <c r="E87" s="91">
        <v>1</v>
      </c>
      <c r="F87" s="91" t="s">
        <v>523</v>
      </c>
      <c r="G87" s="91" t="s">
        <v>515</v>
      </c>
      <c r="H87" s="248">
        <v>43523</v>
      </c>
      <c r="I87" s="248">
        <v>43523</v>
      </c>
      <c r="J87" s="260">
        <v>1</v>
      </c>
      <c r="K87" s="252"/>
      <c r="GO87" s="233" t="str">
        <f>IFERROR(VLOOKUP($C87,リスト!$D:$X,18,FALSE),"")</f>
        <v/>
      </c>
      <c r="GP87" s="349" t="e">
        <f>INDEX(リスト!$W:$W,MATCH(ガントチャート!$C86,リスト!$D:$D,0))</f>
        <v>#N/A</v>
      </c>
      <c r="IU87" s="95"/>
    </row>
    <row r="88" spans="1:255" hidden="1">
      <c r="A88" s="232">
        <f t="shared" si="71"/>
        <v>83</v>
      </c>
      <c r="B88" s="91" t="s">
        <v>498</v>
      </c>
      <c r="C88" s="232" t="s">
        <v>415</v>
      </c>
      <c r="D88" s="232" t="s">
        <v>464</v>
      </c>
      <c r="E88" s="91">
        <v>1</v>
      </c>
      <c r="F88" s="91" t="s">
        <v>523</v>
      </c>
      <c r="G88" s="91" t="s">
        <v>508</v>
      </c>
      <c r="H88" s="248">
        <v>43514</v>
      </c>
      <c r="I88" s="248">
        <v>43515</v>
      </c>
      <c r="J88" s="260">
        <v>1</v>
      </c>
      <c r="K88" s="252"/>
      <c r="GO88" s="233" t="str">
        <f>IFERROR(VLOOKUP($C88,リスト!$D:$X,18,FALSE),"")</f>
        <v/>
      </c>
      <c r="GP88" s="349" t="e">
        <f>INDEX(リスト!$W:$W,MATCH(ガントチャート!$C87,リスト!$D:$D,0))</f>
        <v>#N/A</v>
      </c>
      <c r="IU88" s="95"/>
    </row>
    <row r="89" spans="1:255" hidden="1">
      <c r="A89" s="232">
        <f t="shared" si="71"/>
        <v>84</v>
      </c>
      <c r="B89" s="91" t="s">
        <v>498</v>
      </c>
      <c r="C89" s="232" t="s">
        <v>416</v>
      </c>
      <c r="D89" s="232" t="s">
        <v>465</v>
      </c>
      <c r="E89" s="91">
        <v>1</v>
      </c>
      <c r="F89" s="91" t="s">
        <v>523</v>
      </c>
      <c r="G89" s="91" t="s">
        <v>502</v>
      </c>
      <c r="H89" s="248">
        <v>43516</v>
      </c>
      <c r="I89" s="248">
        <v>43516</v>
      </c>
      <c r="J89" s="260">
        <v>1</v>
      </c>
      <c r="K89" s="252"/>
      <c r="GO89" s="233" t="str">
        <f>IFERROR(VLOOKUP($C89,リスト!$D:$X,18,FALSE),"")</f>
        <v/>
      </c>
      <c r="GP89" s="349" t="e">
        <f>INDEX(リスト!$W:$W,MATCH(ガントチャート!$C88,リスト!$D:$D,0))</f>
        <v>#N/A</v>
      </c>
      <c r="IU89" s="95"/>
    </row>
    <row r="90" spans="1:255" hidden="1">
      <c r="A90" s="232">
        <f t="shared" si="71"/>
        <v>85</v>
      </c>
      <c r="B90" s="91" t="s">
        <v>520</v>
      </c>
      <c r="C90" s="232" t="s">
        <v>417</v>
      </c>
      <c r="D90" s="232" t="s">
        <v>466</v>
      </c>
      <c r="E90" s="91">
        <v>5</v>
      </c>
      <c r="F90" s="91" t="s">
        <v>523</v>
      </c>
      <c r="G90" s="91" t="s">
        <v>500</v>
      </c>
      <c r="H90" s="248">
        <v>43566</v>
      </c>
      <c r="I90" s="248">
        <v>43567</v>
      </c>
      <c r="J90" s="260">
        <v>0</v>
      </c>
      <c r="K90" s="252"/>
      <c r="GO90" s="233" t="str">
        <f>IFERROR(VLOOKUP($C90,リスト!$D:$X,18,FALSE),"")</f>
        <v/>
      </c>
      <c r="GP90" s="349" t="e">
        <f>INDEX(リスト!$W:$W,MATCH(ガントチャート!$C89,リスト!$D:$D,0))</f>
        <v>#N/A</v>
      </c>
      <c r="IU90" s="95"/>
    </row>
    <row r="91" spans="1:255" hidden="1">
      <c r="A91" s="232">
        <f t="shared" si="71"/>
        <v>86</v>
      </c>
      <c r="B91" s="91" t="s">
        <v>521</v>
      </c>
      <c r="C91" s="232" t="s">
        <v>418</v>
      </c>
      <c r="D91" s="232" t="s">
        <v>467</v>
      </c>
      <c r="E91" s="91">
        <v>5</v>
      </c>
      <c r="F91" s="91" t="s">
        <v>523</v>
      </c>
      <c r="G91" s="91" t="s">
        <v>500</v>
      </c>
      <c r="H91" s="248">
        <v>43566</v>
      </c>
      <c r="I91" s="248">
        <v>43567</v>
      </c>
      <c r="J91" s="260">
        <v>0</v>
      </c>
      <c r="K91" s="252"/>
      <c r="GO91" s="233" t="str">
        <f>IFERROR(VLOOKUP($C91,リスト!$D:$X,18,FALSE),"")</f>
        <v/>
      </c>
      <c r="GP91" s="349" t="e">
        <f>INDEX(リスト!$W:$W,MATCH(ガントチャート!$C90,リスト!$D:$D,0))</f>
        <v>#N/A</v>
      </c>
      <c r="IU91" s="95"/>
    </row>
    <row r="92" spans="1:255" hidden="1">
      <c r="A92" s="232">
        <f t="shared" si="71"/>
        <v>87</v>
      </c>
      <c r="B92" s="91" t="s">
        <v>501</v>
      </c>
      <c r="C92" s="232" t="s">
        <v>419</v>
      </c>
      <c r="D92" s="232" t="s">
        <v>468</v>
      </c>
      <c r="E92" s="91">
        <v>5</v>
      </c>
      <c r="F92" s="91" t="s">
        <v>523</v>
      </c>
      <c r="G92" s="91" t="s">
        <v>515</v>
      </c>
      <c r="H92" s="248">
        <v>43551</v>
      </c>
      <c r="I92" s="248">
        <v>43552</v>
      </c>
      <c r="J92" s="260">
        <v>0</v>
      </c>
      <c r="K92" s="252"/>
      <c r="GO92" s="233" t="str">
        <f>IFERROR(VLOOKUP($C92,リスト!$D:$X,18,FALSE),"")</f>
        <v/>
      </c>
      <c r="GP92" s="349" t="e">
        <f>INDEX(リスト!$W:$W,MATCH(ガントチャート!$C91,リスト!$D:$D,0))</f>
        <v>#N/A</v>
      </c>
      <c r="IU92" s="95"/>
    </row>
    <row r="93" spans="1:255" hidden="1">
      <c r="A93" s="232">
        <f t="shared" si="71"/>
        <v>88</v>
      </c>
      <c r="B93" s="91" t="s">
        <v>498</v>
      </c>
      <c r="C93" s="232" t="s">
        <v>420</v>
      </c>
      <c r="D93" s="232" t="s">
        <v>469</v>
      </c>
      <c r="E93" s="91">
        <v>1</v>
      </c>
      <c r="F93" s="91" t="s">
        <v>523</v>
      </c>
      <c r="G93" s="91" t="s">
        <v>515</v>
      </c>
      <c r="H93" s="248">
        <v>43507</v>
      </c>
      <c r="I93" s="248">
        <v>43507</v>
      </c>
      <c r="J93" s="260">
        <v>1</v>
      </c>
      <c r="K93" s="252"/>
      <c r="GO93" s="233" t="str">
        <f>IFERROR(VLOOKUP($C93,リスト!$D:$X,18,FALSE),"")</f>
        <v/>
      </c>
      <c r="GP93" s="349" t="e">
        <f>INDEX(リスト!$W:$W,MATCH(ガントチャート!$C92,リスト!$D:$D,0))</f>
        <v>#N/A</v>
      </c>
      <c r="IU93" s="95"/>
    </row>
    <row r="94" spans="1:255" hidden="1">
      <c r="A94" s="232">
        <f t="shared" si="71"/>
        <v>89</v>
      </c>
      <c r="B94" s="91" t="s">
        <v>498</v>
      </c>
      <c r="C94" s="232" t="s">
        <v>421</v>
      </c>
      <c r="D94" s="232" t="s">
        <v>470</v>
      </c>
      <c r="E94" s="91">
        <v>1</v>
      </c>
      <c r="F94" s="91" t="s">
        <v>523</v>
      </c>
      <c r="G94" s="91" t="s">
        <v>515</v>
      </c>
      <c r="H94" s="248">
        <v>43510</v>
      </c>
      <c r="I94" s="248">
        <v>43510</v>
      </c>
      <c r="J94" s="260">
        <v>1</v>
      </c>
      <c r="K94" s="252"/>
      <c r="GO94" s="233" t="str">
        <f>IFERROR(VLOOKUP($C94,リスト!$D:$X,18,FALSE),"")</f>
        <v/>
      </c>
      <c r="GP94" s="349" t="e">
        <f>INDEX(リスト!$W:$W,MATCH(ガントチャート!$C93,リスト!$D:$D,0))</f>
        <v>#N/A</v>
      </c>
      <c r="IU94" s="95"/>
    </row>
    <row r="95" spans="1:255" hidden="1">
      <c r="A95" s="232">
        <f t="shared" si="71"/>
        <v>90</v>
      </c>
      <c r="B95" s="91" t="s">
        <v>498</v>
      </c>
      <c r="C95" s="232" t="s">
        <v>422</v>
      </c>
      <c r="D95" s="232" t="s">
        <v>471</v>
      </c>
      <c r="E95" s="91">
        <v>1</v>
      </c>
      <c r="F95" s="91" t="s">
        <v>523</v>
      </c>
      <c r="G95" s="91" t="s">
        <v>507</v>
      </c>
      <c r="H95" s="248">
        <v>43524</v>
      </c>
      <c r="I95" s="248">
        <v>43524</v>
      </c>
      <c r="J95" s="260">
        <v>1</v>
      </c>
      <c r="K95" s="252"/>
      <c r="GO95" s="233" t="str">
        <f>IFERROR(VLOOKUP($C95,リスト!$D:$X,18,FALSE),"")</f>
        <v/>
      </c>
      <c r="GP95" s="349" t="e">
        <f>INDEX(リスト!$W:$W,MATCH(ガントチャート!$C94,リスト!$D:$D,0))</f>
        <v>#N/A</v>
      </c>
      <c r="IU95" s="95"/>
    </row>
    <row r="96" spans="1:255" hidden="1">
      <c r="A96" s="232">
        <f t="shared" si="71"/>
        <v>91</v>
      </c>
      <c r="B96" s="91" t="s">
        <v>498</v>
      </c>
      <c r="C96" s="232" t="s">
        <v>423</v>
      </c>
      <c r="D96" s="232" t="s">
        <v>472</v>
      </c>
      <c r="E96" s="91">
        <v>1</v>
      </c>
      <c r="F96" s="91" t="s">
        <v>523</v>
      </c>
      <c r="G96" s="91" t="s">
        <v>500</v>
      </c>
      <c r="H96" s="248">
        <v>43515</v>
      </c>
      <c r="I96" s="248">
        <v>43517</v>
      </c>
      <c r="J96" s="260">
        <v>1</v>
      </c>
      <c r="K96" s="252"/>
      <c r="GO96" s="233" t="str">
        <f>IFERROR(VLOOKUP($C96,リスト!$D:$X,18,FALSE),"")</f>
        <v/>
      </c>
      <c r="GP96" s="349" t="e">
        <f>INDEX(リスト!$W:$W,MATCH(ガントチャート!$C95,リスト!$D:$D,0))</f>
        <v>#N/A</v>
      </c>
      <c r="IU96" s="95"/>
    </row>
    <row r="97" spans="1:255" hidden="1">
      <c r="A97" s="232">
        <f t="shared" si="71"/>
        <v>92</v>
      </c>
      <c r="B97" s="91" t="s">
        <v>498</v>
      </c>
      <c r="C97" s="232" t="s">
        <v>424</v>
      </c>
      <c r="D97" s="232" t="s">
        <v>473</v>
      </c>
      <c r="E97" s="91">
        <v>1</v>
      </c>
      <c r="F97" s="91" t="s">
        <v>523</v>
      </c>
      <c r="G97" s="91" t="s">
        <v>507</v>
      </c>
      <c r="H97" s="248">
        <v>43529</v>
      </c>
      <c r="I97" s="248">
        <v>43529</v>
      </c>
      <c r="J97" s="260">
        <v>1</v>
      </c>
      <c r="K97" s="252"/>
      <c r="GO97" s="233" t="str">
        <f>IFERROR(VLOOKUP($C97,リスト!$D:$X,18,FALSE),"")</f>
        <v/>
      </c>
      <c r="GP97" s="349" t="e">
        <f>INDEX(リスト!$W:$W,MATCH(ガントチャート!$C96,リスト!$D:$D,0))</f>
        <v>#N/A</v>
      </c>
      <c r="IU97" s="95"/>
    </row>
    <row r="98" spans="1:255" hidden="1">
      <c r="A98" s="232">
        <f t="shared" si="71"/>
        <v>93</v>
      </c>
      <c r="B98" s="91" t="s">
        <v>498</v>
      </c>
      <c r="C98" s="232" t="s">
        <v>425</v>
      </c>
      <c r="D98" s="232" t="s">
        <v>474</v>
      </c>
      <c r="E98" s="91">
        <v>3</v>
      </c>
      <c r="F98" s="91" t="s">
        <v>523</v>
      </c>
      <c r="G98" s="91" t="s">
        <v>515</v>
      </c>
      <c r="H98" s="248">
        <v>43543</v>
      </c>
      <c r="I98" s="248">
        <v>43544</v>
      </c>
      <c r="J98" s="260">
        <v>1</v>
      </c>
      <c r="K98" s="252"/>
      <c r="GO98" s="233" t="str">
        <f>IFERROR(VLOOKUP($C98,リスト!$D:$X,18,FALSE),"")</f>
        <v/>
      </c>
      <c r="GP98" s="349" t="e">
        <f>INDEX(リスト!$W:$W,MATCH(ガントチャート!$C97,リスト!$D:$D,0))</f>
        <v>#N/A</v>
      </c>
      <c r="IU98" s="95"/>
    </row>
    <row r="99" spans="1:255" hidden="1">
      <c r="A99" s="232">
        <f t="shared" si="71"/>
        <v>94</v>
      </c>
      <c r="B99" s="91" t="s">
        <v>498</v>
      </c>
      <c r="C99" s="232" t="s">
        <v>426</v>
      </c>
      <c r="D99" s="232" t="s">
        <v>475</v>
      </c>
      <c r="E99" s="91">
        <v>3</v>
      </c>
      <c r="F99" s="91" t="s">
        <v>523</v>
      </c>
      <c r="G99" s="91" t="s">
        <v>515</v>
      </c>
      <c r="H99" s="248">
        <v>43553</v>
      </c>
      <c r="I99" s="248">
        <v>43553</v>
      </c>
      <c r="J99" s="260">
        <v>0</v>
      </c>
      <c r="K99" s="252"/>
      <c r="GO99" s="233" t="str">
        <f>IFERROR(VLOOKUP($C99,リスト!$D:$X,18,FALSE),"")</f>
        <v/>
      </c>
      <c r="GP99" s="349" t="e">
        <f>INDEX(リスト!$W:$W,MATCH(ガントチャート!$C98,リスト!$D:$D,0))</f>
        <v>#N/A</v>
      </c>
      <c r="IU99" s="95"/>
    </row>
    <row r="100" spans="1:255" hidden="1">
      <c r="A100" s="232">
        <f t="shared" si="71"/>
        <v>95</v>
      </c>
      <c r="B100" s="91" t="s">
        <v>498</v>
      </c>
      <c r="C100" s="232" t="s">
        <v>427</v>
      </c>
      <c r="D100" s="232" t="s">
        <v>476</v>
      </c>
      <c r="E100" s="91">
        <v>3</v>
      </c>
      <c r="F100" s="91" t="s">
        <v>523</v>
      </c>
      <c r="G100" s="91" t="s">
        <v>515</v>
      </c>
      <c r="H100" s="248">
        <v>43525</v>
      </c>
      <c r="I100" s="248">
        <v>43525</v>
      </c>
      <c r="J100" s="260">
        <v>1</v>
      </c>
      <c r="K100" s="252"/>
      <c r="GO100" s="233" t="str">
        <f>IFERROR(VLOOKUP($C100,リスト!$D:$X,18,FALSE),"")</f>
        <v/>
      </c>
      <c r="GP100" s="349" t="e">
        <f>INDEX(リスト!$W:$W,MATCH(ガントチャート!$C99,リスト!$D:$D,0))</f>
        <v>#N/A</v>
      </c>
      <c r="IU100" s="95"/>
    </row>
    <row r="101" spans="1:255" hidden="1">
      <c r="A101" s="232">
        <f t="shared" si="71"/>
        <v>96</v>
      </c>
      <c r="B101" s="91" t="s">
        <v>498</v>
      </c>
      <c r="C101" s="232" t="s">
        <v>428</v>
      </c>
      <c r="D101" s="232" t="s">
        <v>477</v>
      </c>
      <c r="E101" s="91">
        <v>3</v>
      </c>
      <c r="F101" s="91" t="s">
        <v>523</v>
      </c>
      <c r="G101" s="91" t="s">
        <v>515</v>
      </c>
      <c r="H101" s="248">
        <v>43529</v>
      </c>
      <c r="I101" s="248">
        <v>43530</v>
      </c>
      <c r="J101" s="260">
        <v>1</v>
      </c>
      <c r="K101" s="252"/>
      <c r="GO101" s="233" t="str">
        <f>IFERROR(VLOOKUP($C101,リスト!$D:$X,18,FALSE),"")</f>
        <v/>
      </c>
      <c r="GP101" s="349" t="e">
        <f>INDEX(リスト!$W:$W,MATCH(ガントチャート!$C101,リスト!$D:$D,0))</f>
        <v>#N/A</v>
      </c>
      <c r="IU101" s="95"/>
    </row>
    <row r="102" spans="1:255" hidden="1">
      <c r="A102" s="232">
        <f t="shared" si="71"/>
        <v>97</v>
      </c>
      <c r="B102" s="91" t="s">
        <v>521</v>
      </c>
      <c r="C102" s="232" t="s">
        <v>522</v>
      </c>
      <c r="D102" s="232" t="s">
        <v>478</v>
      </c>
      <c r="E102" s="91">
        <v>5</v>
      </c>
      <c r="F102" s="91" t="s">
        <v>523</v>
      </c>
      <c r="G102" s="91" t="s">
        <v>500</v>
      </c>
      <c r="H102" s="248">
        <v>43552</v>
      </c>
      <c r="I102" s="248">
        <v>43553</v>
      </c>
      <c r="J102" s="260">
        <v>1</v>
      </c>
      <c r="K102" s="252"/>
      <c r="GO102" s="233" t="str">
        <f>IFERROR(VLOOKUP($C102,リスト!$D:$X,18,FALSE),"")</f>
        <v/>
      </c>
      <c r="GP102" s="349" t="e">
        <f>INDEX(リスト!$W:$W,MATCH(ガントチャート!$C102,リスト!$D:$D,0))</f>
        <v>#N/A</v>
      </c>
      <c r="IU102" s="95"/>
    </row>
    <row r="103" spans="1:255" hidden="1">
      <c r="A103" s="232">
        <f t="shared" si="71"/>
        <v>98</v>
      </c>
      <c r="B103" s="91" t="s">
        <v>521</v>
      </c>
      <c r="C103" s="232" t="s">
        <v>429</v>
      </c>
      <c r="D103" s="232" t="s">
        <v>479</v>
      </c>
      <c r="E103" s="91">
        <v>5</v>
      </c>
      <c r="F103" s="91" t="s">
        <v>523</v>
      </c>
      <c r="G103" s="91" t="s">
        <v>508</v>
      </c>
      <c r="H103" s="248">
        <v>43570</v>
      </c>
      <c r="I103" s="248">
        <v>43571</v>
      </c>
      <c r="J103" s="260">
        <v>0</v>
      </c>
      <c r="K103" s="252"/>
      <c r="GO103" s="233" t="str">
        <f>IFERROR(VLOOKUP($C103,リスト!$D:$X,18,FALSE),"")</f>
        <v/>
      </c>
      <c r="GP103" s="349" t="e">
        <f>INDEX(リスト!$W:$W,MATCH(ガントチャート!$C104,リスト!$D:$D,0))</f>
        <v>#N/A</v>
      </c>
      <c r="IU103" s="95"/>
    </row>
    <row r="104" spans="1:255" hidden="1">
      <c r="A104" s="232">
        <f t="shared" si="71"/>
        <v>99</v>
      </c>
      <c r="B104" s="91" t="s">
        <v>521</v>
      </c>
      <c r="C104" s="232" t="s">
        <v>430</v>
      </c>
      <c r="D104" s="232" t="s">
        <v>480</v>
      </c>
      <c r="E104" s="91">
        <v>5</v>
      </c>
      <c r="F104" s="91" t="s">
        <v>523</v>
      </c>
      <c r="G104" s="91" t="s">
        <v>508</v>
      </c>
      <c r="H104" s="248">
        <v>43570</v>
      </c>
      <c r="I104" s="248">
        <v>43571</v>
      </c>
      <c r="J104" s="260">
        <v>0</v>
      </c>
      <c r="K104" s="252"/>
      <c r="GO104" s="233" t="str">
        <f>IFERROR(VLOOKUP($C104,リスト!$D:$X,18,FALSE),"")</f>
        <v/>
      </c>
      <c r="GP104" s="349" t="e">
        <f>INDEX(リスト!$W:$W,MATCH(ガントチャート!$C105,リスト!$D:$D,0))</f>
        <v>#N/A</v>
      </c>
      <c r="IU104" s="95"/>
    </row>
    <row r="105" spans="1:255" hidden="1">
      <c r="A105" s="232">
        <f t="shared" si="71"/>
        <v>100</v>
      </c>
      <c r="B105" s="91" t="s">
        <v>521</v>
      </c>
      <c r="C105" s="232" t="s">
        <v>431</v>
      </c>
      <c r="D105" s="232" t="s">
        <v>481</v>
      </c>
      <c r="E105" s="91">
        <v>5</v>
      </c>
      <c r="F105" s="91" t="s">
        <v>523</v>
      </c>
      <c r="G105" s="91" t="s">
        <v>508</v>
      </c>
      <c r="H105" s="248">
        <v>43557</v>
      </c>
      <c r="I105" s="248">
        <v>43557</v>
      </c>
      <c r="J105" s="260">
        <v>0</v>
      </c>
      <c r="K105" s="252"/>
      <c r="GO105" s="233" t="str">
        <f>IFERROR(VLOOKUP($C105,リスト!$D:$X,18,FALSE),"")</f>
        <v/>
      </c>
      <c r="GP105" s="349" t="e">
        <f>INDEX(リスト!$W:$W,MATCH(ガントチャート!$C106,リスト!$D:$D,0))</f>
        <v>#N/A</v>
      </c>
      <c r="IU105" s="95"/>
    </row>
    <row r="106" spans="1:255" hidden="1">
      <c r="A106" s="232">
        <f t="shared" si="71"/>
        <v>101</v>
      </c>
      <c r="B106" s="91" t="s">
        <v>538</v>
      </c>
      <c r="C106" s="232" t="s">
        <v>390</v>
      </c>
      <c r="D106" s="232" t="s">
        <v>432</v>
      </c>
      <c r="E106" s="91">
        <v>1</v>
      </c>
      <c r="F106" s="91" t="s">
        <v>524</v>
      </c>
      <c r="G106" s="91" t="s">
        <v>500</v>
      </c>
      <c r="H106" s="248">
        <v>43481</v>
      </c>
      <c r="I106" s="248">
        <v>43482</v>
      </c>
      <c r="J106" s="260">
        <v>1</v>
      </c>
      <c r="K106" s="252"/>
      <c r="GO106" s="233" t="str">
        <f>IFERROR(VLOOKUP($C106,リスト!$D:$X,18,FALSE),"")</f>
        <v/>
      </c>
      <c r="GP106" s="349" t="e">
        <f>INDEX(リスト!$W:$W,MATCH(ガントチャート!$C107,リスト!$D:$D,0))</f>
        <v>#N/A</v>
      </c>
      <c r="IU106" s="95"/>
    </row>
    <row r="107" spans="1:255">
      <c r="A107" s="232" t="str">
        <f t="shared" si="71"/>
        <v/>
      </c>
      <c r="B107" s="91"/>
      <c r="C107" s="232"/>
      <c r="D107" s="232"/>
      <c r="E107" s="91"/>
      <c r="F107" s="91"/>
      <c r="G107" s="91"/>
      <c r="H107" s="248"/>
      <c r="I107" s="248"/>
      <c r="J107" s="260"/>
      <c r="K107" s="252"/>
      <c r="BQ107" s="233"/>
      <c r="GO107" s="233" t="str">
        <f>IFERROR(VLOOKUP($C107,リスト!$D:$X,18,FALSE),"")</f>
        <v/>
      </c>
      <c r="GP107" s="349" t="e">
        <f>INDEX(リスト!$W:$W,MATCH(ガントチャート!$C108,リスト!$D:$D,0))</f>
        <v>#N/A</v>
      </c>
      <c r="IU107" s="95"/>
    </row>
    <row r="108" spans="1:255" hidden="1">
      <c r="A108" s="232">
        <f t="shared" si="71"/>
        <v>103</v>
      </c>
      <c r="B108" s="91" t="s">
        <v>498</v>
      </c>
      <c r="C108" s="232" t="s">
        <v>503</v>
      </c>
      <c r="D108" s="232" t="s">
        <v>434</v>
      </c>
      <c r="E108" s="91">
        <v>2</v>
      </c>
      <c r="F108" s="91" t="s">
        <v>524</v>
      </c>
      <c r="G108" s="91" t="s">
        <v>504</v>
      </c>
      <c r="H108" s="248">
        <v>43509</v>
      </c>
      <c r="I108" s="248">
        <v>43511</v>
      </c>
      <c r="J108" s="260">
        <v>1</v>
      </c>
      <c r="K108" s="252"/>
      <c r="GO108" s="233" t="str">
        <f>IFERROR(VLOOKUP($C108,リスト!$D:$X,18,FALSE),"")</f>
        <v/>
      </c>
      <c r="GP108" s="349" t="e">
        <f>INDEX(リスト!$W:$W,MATCH(ガントチャート!$C109,リスト!$D:$D,0))</f>
        <v>#N/A</v>
      </c>
      <c r="IU108" s="95"/>
    </row>
    <row r="109" spans="1:255" hidden="1">
      <c r="A109" s="232">
        <f t="shared" si="71"/>
        <v>104</v>
      </c>
      <c r="B109" s="91" t="s">
        <v>498</v>
      </c>
      <c r="C109" s="232" t="s">
        <v>392</v>
      </c>
      <c r="D109" s="232" t="s">
        <v>435</v>
      </c>
      <c r="E109" s="91">
        <v>4</v>
      </c>
      <c r="F109" s="91" t="s">
        <v>524</v>
      </c>
      <c r="G109" s="91" t="s">
        <v>505</v>
      </c>
      <c r="H109" s="248">
        <v>43511</v>
      </c>
      <c r="I109" s="248">
        <v>43515</v>
      </c>
      <c r="J109" s="260">
        <v>1</v>
      </c>
      <c r="K109" s="252"/>
      <c r="GO109" s="233" t="str">
        <f>IFERROR(VLOOKUP($C109,リスト!$D:$X,18,FALSE),"")</f>
        <v/>
      </c>
      <c r="GP109" s="349" t="e">
        <f>INDEX(リスト!$W:$W,MATCH(ガントチャート!$C110,リスト!$D:$D,0))</f>
        <v>#N/A</v>
      </c>
      <c r="IU109" s="95"/>
    </row>
    <row r="110" spans="1:255" hidden="1">
      <c r="A110" s="232">
        <f t="shared" si="71"/>
        <v>105</v>
      </c>
      <c r="B110" s="91" t="s">
        <v>498</v>
      </c>
      <c r="C110" s="232" t="s">
        <v>506</v>
      </c>
      <c r="D110" s="232" t="s">
        <v>436</v>
      </c>
      <c r="E110" s="91">
        <v>1</v>
      </c>
      <c r="F110" s="91" t="s">
        <v>524</v>
      </c>
      <c r="G110" s="91" t="s">
        <v>500</v>
      </c>
      <c r="H110" s="248">
        <v>43483</v>
      </c>
      <c r="I110" s="248">
        <v>43489</v>
      </c>
      <c r="J110" s="260">
        <v>1</v>
      </c>
      <c r="K110" s="252"/>
      <c r="GO110" s="233" t="str">
        <f>IFERROR(VLOOKUP($C110,リスト!$D:$X,18,FALSE),"")</f>
        <v/>
      </c>
      <c r="GP110" s="349" t="e">
        <f>INDEX(リスト!$W:$W,MATCH(ガントチャート!$C111,リスト!$D:$D,0))</f>
        <v>#N/A</v>
      </c>
      <c r="IU110" s="95"/>
    </row>
    <row r="111" spans="1:255">
      <c r="A111" s="232" t="str">
        <f t="shared" si="71"/>
        <v/>
      </c>
      <c r="B111" s="91"/>
      <c r="C111" s="232"/>
      <c r="D111" s="232"/>
      <c r="E111" s="91"/>
      <c r="F111" s="91"/>
      <c r="G111" s="91"/>
      <c r="H111" s="248"/>
      <c r="I111" s="248"/>
      <c r="J111" s="260"/>
      <c r="K111" s="252"/>
      <c r="BX111" s="233"/>
      <c r="CD111" s="233"/>
      <c r="GO111" s="233" t="str">
        <f>IFERROR(VLOOKUP($C111,リスト!$D:$X,18,FALSE),"")</f>
        <v/>
      </c>
      <c r="GP111" s="349" t="e">
        <f>INDEX(リスト!$W:$W,MATCH(ガントチャート!$C112,リスト!$D:$D,0))</f>
        <v>#N/A</v>
      </c>
      <c r="IU111" s="95"/>
    </row>
    <row r="112" spans="1:255" hidden="1">
      <c r="A112" s="232">
        <f t="shared" si="71"/>
        <v>107</v>
      </c>
      <c r="B112" s="91" t="s">
        <v>498</v>
      </c>
      <c r="C112" s="232" t="s">
        <v>394</v>
      </c>
      <c r="D112" s="232" t="s">
        <v>438</v>
      </c>
      <c r="E112" s="91">
        <v>4</v>
      </c>
      <c r="F112" s="91" t="s">
        <v>524</v>
      </c>
      <c r="G112" s="91" t="s">
        <v>497</v>
      </c>
      <c r="H112" s="248">
        <v>43543</v>
      </c>
      <c r="I112" s="248">
        <v>43544</v>
      </c>
      <c r="J112" s="260">
        <v>1</v>
      </c>
      <c r="K112" s="252"/>
      <c r="GO112" s="233" t="str">
        <f>IFERROR(VLOOKUP($C112,リスト!$D:$X,18,FALSE),"")</f>
        <v/>
      </c>
      <c r="GP112" s="349" t="e">
        <f>INDEX(リスト!$W:$W,MATCH(ガントチャート!$C113,リスト!$D:$D,0))</f>
        <v>#N/A</v>
      </c>
      <c r="IU112" s="95"/>
    </row>
    <row r="113" spans="1:255" hidden="1">
      <c r="A113" s="232">
        <f t="shared" si="71"/>
        <v>108</v>
      </c>
      <c r="B113" s="91" t="s">
        <v>498</v>
      </c>
      <c r="C113" s="232" t="s">
        <v>395</v>
      </c>
      <c r="D113" s="232" t="s">
        <v>439</v>
      </c>
      <c r="E113" s="91">
        <v>4</v>
      </c>
      <c r="F113" s="91" t="s">
        <v>524</v>
      </c>
      <c r="G113" s="265" t="s">
        <v>508</v>
      </c>
      <c r="H113" s="248">
        <v>43525</v>
      </c>
      <c r="I113" s="248">
        <v>43530</v>
      </c>
      <c r="J113" s="260">
        <v>1</v>
      </c>
      <c r="K113" s="252"/>
      <c r="BP113" s="233"/>
      <c r="GO113" s="233" t="str">
        <f>IFERROR(VLOOKUP($C113,リスト!$D:$X,18,FALSE),"")</f>
        <v/>
      </c>
      <c r="GP113" s="349" t="e">
        <f>INDEX(リスト!$W:$W,MATCH(ガントチャート!$C114,リスト!$D:$D,0))</f>
        <v>#N/A</v>
      </c>
      <c r="IU113" s="95"/>
    </row>
    <row r="114" spans="1:255" hidden="1">
      <c r="A114" s="232">
        <f t="shared" si="71"/>
        <v>109</v>
      </c>
      <c r="B114" s="91" t="s">
        <v>498</v>
      </c>
      <c r="C114" s="232" t="s">
        <v>396</v>
      </c>
      <c r="D114" s="232" t="s">
        <v>440</v>
      </c>
      <c r="E114" s="91">
        <v>4</v>
      </c>
      <c r="F114" s="91" t="s">
        <v>524</v>
      </c>
      <c r="G114" s="91" t="s">
        <v>509</v>
      </c>
      <c r="H114" s="248">
        <v>43530</v>
      </c>
      <c r="I114" s="248">
        <v>43532</v>
      </c>
      <c r="J114" s="260">
        <v>1</v>
      </c>
      <c r="K114" s="252"/>
      <c r="GO114" s="233" t="str">
        <f>IFERROR(VLOOKUP($C114,リスト!$D:$X,18,FALSE),"")</f>
        <v/>
      </c>
      <c r="GP114" s="349" t="e">
        <f>INDEX(リスト!$W:$W,MATCH(ガントチャート!$C115,リスト!$D:$D,0))</f>
        <v>#N/A</v>
      </c>
      <c r="IU114" s="95"/>
    </row>
    <row r="115" spans="1:255" hidden="1">
      <c r="A115" s="232">
        <f t="shared" si="71"/>
        <v>110</v>
      </c>
      <c r="B115" s="91" t="s">
        <v>498</v>
      </c>
      <c r="C115" s="232" t="s">
        <v>510</v>
      </c>
      <c r="D115" s="232" t="s">
        <v>441</v>
      </c>
      <c r="E115" s="91">
        <v>2</v>
      </c>
      <c r="F115" s="91" t="s">
        <v>524</v>
      </c>
      <c r="G115" s="91" t="s">
        <v>511</v>
      </c>
      <c r="H115" s="248">
        <v>43525</v>
      </c>
      <c r="I115" s="248">
        <v>43528</v>
      </c>
      <c r="J115" s="260">
        <v>1</v>
      </c>
      <c r="K115" s="252"/>
      <c r="GO115" s="233" t="str">
        <f>IFERROR(VLOOKUP($C115,リスト!$D:$X,18,FALSE),"")</f>
        <v/>
      </c>
      <c r="GP115" s="349" t="e">
        <f>INDEX(リスト!$W:$W,MATCH(ガントチャート!$C116,リスト!$D:$D,0))</f>
        <v>#N/A</v>
      </c>
      <c r="IU115" s="95"/>
    </row>
    <row r="116" spans="1:255" hidden="1">
      <c r="A116" s="232">
        <f t="shared" si="71"/>
        <v>111</v>
      </c>
      <c r="B116" s="91" t="s">
        <v>498</v>
      </c>
      <c r="C116" s="232" t="s">
        <v>397</v>
      </c>
      <c r="D116" s="232" t="s">
        <v>442</v>
      </c>
      <c r="E116" s="91">
        <v>2</v>
      </c>
      <c r="F116" s="91" t="s">
        <v>524</v>
      </c>
      <c r="G116" s="91" t="s">
        <v>511</v>
      </c>
      <c r="H116" s="248">
        <v>43529</v>
      </c>
      <c r="I116" s="248">
        <v>43530</v>
      </c>
      <c r="J116" s="260">
        <v>1</v>
      </c>
      <c r="K116" s="252"/>
      <c r="GO116" s="233" t="str">
        <f>IFERROR(VLOOKUP($C116,リスト!$D:$X,18,FALSE),"")</f>
        <v/>
      </c>
      <c r="GP116" s="349" t="e">
        <f>INDEX(リスト!$W:$W,MATCH(ガントチャート!$C117,リスト!$D:$D,0))</f>
        <v>#N/A</v>
      </c>
      <c r="IU116" s="95"/>
    </row>
    <row r="117" spans="1:255" hidden="1">
      <c r="A117" s="232">
        <f t="shared" si="71"/>
        <v>112</v>
      </c>
      <c r="B117" s="91" t="s">
        <v>498</v>
      </c>
      <c r="C117" s="232" t="s">
        <v>398</v>
      </c>
      <c r="D117" s="232" t="s">
        <v>443</v>
      </c>
      <c r="E117" s="91">
        <v>2</v>
      </c>
      <c r="F117" s="91" t="s">
        <v>524</v>
      </c>
      <c r="G117" s="91" t="s">
        <v>511</v>
      </c>
      <c r="H117" s="248">
        <v>43531</v>
      </c>
      <c r="I117" s="248">
        <v>43535</v>
      </c>
      <c r="J117" s="260">
        <v>1</v>
      </c>
      <c r="K117" s="252"/>
      <c r="GO117" s="233" t="str">
        <f>IFERROR(VLOOKUP($C117,リスト!$D:$X,18,FALSE),"")</f>
        <v/>
      </c>
      <c r="GP117" s="349" t="e">
        <f>INDEX(リスト!$W:$W,MATCH(ガントチャート!$C118,リスト!$D:$D,0))</f>
        <v>#N/A</v>
      </c>
      <c r="IU117" s="95"/>
    </row>
    <row r="118" spans="1:255" hidden="1">
      <c r="A118" s="232">
        <f t="shared" si="71"/>
        <v>113</v>
      </c>
      <c r="B118" s="91" t="s">
        <v>498</v>
      </c>
      <c r="C118" s="232" t="s">
        <v>399</v>
      </c>
      <c r="D118" s="232" t="s">
        <v>444</v>
      </c>
      <c r="E118" s="91">
        <v>2</v>
      </c>
      <c r="F118" s="91" t="s">
        <v>524</v>
      </c>
      <c r="G118" s="91" t="s">
        <v>511</v>
      </c>
      <c r="H118" s="248">
        <v>43536</v>
      </c>
      <c r="I118" s="248">
        <v>43538</v>
      </c>
      <c r="J118" s="260">
        <v>1</v>
      </c>
      <c r="K118" s="252"/>
      <c r="GO118" s="233" t="str">
        <f>IFERROR(VLOOKUP($C118,リスト!$D:$X,18,FALSE),"")</f>
        <v/>
      </c>
      <c r="GP118" s="349" t="e">
        <f>INDEX(リスト!$W:$W,MATCH(ガントチャート!$C121,リスト!$D:$D,0))</f>
        <v>#N/A</v>
      </c>
      <c r="IU118" s="95"/>
    </row>
    <row r="119" spans="1:255" hidden="1">
      <c r="A119" s="232">
        <f t="shared" si="71"/>
        <v>114</v>
      </c>
      <c r="B119" s="91" t="s">
        <v>498</v>
      </c>
      <c r="C119" s="232" t="s">
        <v>400</v>
      </c>
      <c r="D119" s="232" t="s">
        <v>445</v>
      </c>
      <c r="E119" s="91">
        <v>2</v>
      </c>
      <c r="F119" s="91" t="s">
        <v>524</v>
      </c>
      <c r="G119" s="265" t="s">
        <v>509</v>
      </c>
      <c r="H119" s="248">
        <v>43524</v>
      </c>
      <c r="I119" s="248">
        <v>43528</v>
      </c>
      <c r="J119" s="260">
        <v>1</v>
      </c>
      <c r="K119" s="252"/>
      <c r="GO119" s="233" t="str">
        <f>IFERROR(VLOOKUP($C119,リスト!$D:$X,18,FALSE),"")</f>
        <v/>
      </c>
      <c r="GP119" s="349" t="e">
        <f>INDEX(リスト!$W:$W,MATCH(ガントチャート!$C122,リスト!$D:$D,0))</f>
        <v>#N/A</v>
      </c>
      <c r="IU119" s="95"/>
    </row>
    <row r="120" spans="1:255" hidden="1">
      <c r="A120" s="232">
        <f t="shared" si="71"/>
        <v>115</v>
      </c>
      <c r="B120" s="91" t="s">
        <v>498</v>
      </c>
      <c r="C120" s="232" t="s">
        <v>512</v>
      </c>
      <c r="D120" s="232" t="s">
        <v>446</v>
      </c>
      <c r="E120" s="91">
        <v>2</v>
      </c>
      <c r="F120" s="91" t="s">
        <v>524</v>
      </c>
      <c r="G120" s="91" t="s">
        <v>504</v>
      </c>
      <c r="H120" s="248">
        <v>43517</v>
      </c>
      <c r="I120" s="248">
        <v>43521</v>
      </c>
      <c r="J120" s="260">
        <v>1</v>
      </c>
      <c r="K120" s="252"/>
      <c r="GO120" s="233" t="str">
        <f>IFERROR(VLOOKUP($C120,リスト!$D:$X,18,FALSE),"")</f>
        <v/>
      </c>
      <c r="GP120" s="349" t="e">
        <f>INDEX(リスト!$W:$W,MATCH(ガントチャート!$C123,リスト!$D:$D,0))</f>
        <v>#N/A</v>
      </c>
      <c r="IU120" s="95"/>
    </row>
    <row r="121" spans="1:255" hidden="1">
      <c r="A121" s="232">
        <f t="shared" si="71"/>
        <v>116</v>
      </c>
      <c r="B121" s="91" t="s">
        <v>498</v>
      </c>
      <c r="C121" s="232" t="s">
        <v>401</v>
      </c>
      <c r="D121" s="232" t="s">
        <v>447</v>
      </c>
      <c r="E121" s="91">
        <v>2</v>
      </c>
      <c r="F121" s="91" t="s">
        <v>524</v>
      </c>
      <c r="G121" s="91" t="s">
        <v>504</v>
      </c>
      <c r="H121" s="248">
        <v>43522</v>
      </c>
      <c r="I121" s="248">
        <v>43524</v>
      </c>
      <c r="J121" s="260">
        <v>1</v>
      </c>
      <c r="K121" s="252"/>
      <c r="GO121" s="233" t="str">
        <f>IFERROR(VLOOKUP($C121,リスト!$D:$X,18,FALSE),"")</f>
        <v/>
      </c>
      <c r="GP121" s="349" t="e">
        <f>INDEX(リスト!$W:$W,MATCH(ガントチャート!$C124,リスト!$D:$D,0))</f>
        <v>#N/A</v>
      </c>
      <c r="IU121" s="95"/>
    </row>
    <row r="122" spans="1:255" hidden="1">
      <c r="A122" s="232">
        <f t="shared" si="71"/>
        <v>117</v>
      </c>
      <c r="B122" s="91" t="s">
        <v>498</v>
      </c>
      <c r="C122" s="232" t="s">
        <v>513</v>
      </c>
      <c r="D122" s="232" t="s">
        <v>448</v>
      </c>
      <c r="E122" s="91">
        <v>2</v>
      </c>
      <c r="F122" s="91" t="s">
        <v>524</v>
      </c>
      <c r="G122" s="91" t="s">
        <v>514</v>
      </c>
      <c r="H122" s="248">
        <v>43528</v>
      </c>
      <c r="I122" s="248">
        <v>43530</v>
      </c>
      <c r="J122" s="260">
        <v>1</v>
      </c>
      <c r="K122" s="252"/>
      <c r="GO122" s="233" t="str">
        <f>IFERROR(VLOOKUP($C122,リスト!$D:$X,18,FALSE),"")</f>
        <v/>
      </c>
      <c r="GP122" s="349" t="e">
        <f>INDEX(リスト!$W:$W,MATCH(ガントチャート!$C126,リスト!$D:$D,0))</f>
        <v>#N/A</v>
      </c>
      <c r="IU122" s="95"/>
    </row>
    <row r="123" spans="1:255" hidden="1">
      <c r="A123" s="232">
        <f t="shared" si="71"/>
        <v>118</v>
      </c>
      <c r="B123" s="91" t="s">
        <v>498</v>
      </c>
      <c r="C123" s="232" t="s">
        <v>402</v>
      </c>
      <c r="D123" s="232" t="s">
        <v>449</v>
      </c>
      <c r="E123" s="91">
        <v>2</v>
      </c>
      <c r="F123" s="91" t="s">
        <v>524</v>
      </c>
      <c r="G123" s="91" t="s">
        <v>514</v>
      </c>
      <c r="H123" s="248">
        <v>43532</v>
      </c>
      <c r="I123" s="248">
        <v>43535</v>
      </c>
      <c r="J123" s="260">
        <v>1</v>
      </c>
      <c r="K123" s="252"/>
      <c r="GO123" s="233" t="str">
        <f>IFERROR(VLOOKUP($C123,リスト!$D:$X,18,FALSE),"")</f>
        <v/>
      </c>
      <c r="GP123" s="349" t="e">
        <f>INDEX(リスト!$W:$W,MATCH(ガントチャート!$C127,リスト!$D:$D,0))</f>
        <v>#N/A</v>
      </c>
      <c r="IU123" s="95"/>
    </row>
    <row r="124" spans="1:255" hidden="1">
      <c r="A124" s="232">
        <f t="shared" si="71"/>
        <v>119</v>
      </c>
      <c r="B124" s="91" t="s">
        <v>498</v>
      </c>
      <c r="C124" s="232" t="s">
        <v>403</v>
      </c>
      <c r="D124" s="232" t="s">
        <v>450</v>
      </c>
      <c r="E124" s="91">
        <v>2</v>
      </c>
      <c r="F124" s="91" t="s">
        <v>524</v>
      </c>
      <c r="G124" s="265" t="s">
        <v>507</v>
      </c>
      <c r="H124" s="248">
        <v>43507</v>
      </c>
      <c r="I124" s="248">
        <v>43514</v>
      </c>
      <c r="J124" s="260">
        <v>1</v>
      </c>
      <c r="K124" s="252"/>
      <c r="GO124" s="233" t="str">
        <f>IFERROR(VLOOKUP($C124,リスト!$D:$X,18,FALSE),"")</f>
        <v/>
      </c>
      <c r="GP124" s="349" t="e">
        <f>INDEX(リスト!$W:$W,MATCH(ガントチャート!$C129,リスト!$D:$D,0))</f>
        <v>#N/A</v>
      </c>
      <c r="IU124" s="95"/>
    </row>
    <row r="125" spans="1:255" hidden="1">
      <c r="A125" s="232">
        <f t="shared" si="71"/>
        <v>120</v>
      </c>
      <c r="B125" s="91" t="s">
        <v>498</v>
      </c>
      <c r="C125" s="232" t="s">
        <v>404</v>
      </c>
      <c r="D125" s="232" t="s">
        <v>451</v>
      </c>
      <c r="E125" s="91">
        <v>2</v>
      </c>
      <c r="F125" s="91" t="s">
        <v>524</v>
      </c>
      <c r="G125" s="91" t="s">
        <v>507</v>
      </c>
      <c r="H125" s="248">
        <v>43523</v>
      </c>
      <c r="I125" s="248">
        <v>43524</v>
      </c>
      <c r="J125" s="260">
        <v>1</v>
      </c>
      <c r="K125" s="252"/>
      <c r="GO125" s="233" t="str">
        <f>IFERROR(VLOOKUP($C125,リスト!$D:$X,18,FALSE),"")</f>
        <v/>
      </c>
      <c r="GP125" s="349" t="e">
        <f>INDEX(リスト!$W:$W,MATCH(ガントチャート!$C130,リスト!$D:$D,0))</f>
        <v>#N/A</v>
      </c>
      <c r="IU125" s="95"/>
    </row>
    <row r="126" spans="1:255" hidden="1">
      <c r="A126" s="232">
        <f t="shared" si="71"/>
        <v>121</v>
      </c>
      <c r="B126" s="91" t="s">
        <v>498</v>
      </c>
      <c r="C126" s="232" t="s">
        <v>405</v>
      </c>
      <c r="D126" s="232" t="s">
        <v>452</v>
      </c>
      <c r="E126" s="91">
        <v>2</v>
      </c>
      <c r="F126" s="91" t="s">
        <v>524</v>
      </c>
      <c r="G126" s="91" t="s">
        <v>507</v>
      </c>
      <c r="H126" s="248">
        <v>43525</v>
      </c>
      <c r="I126" s="248">
        <v>43528</v>
      </c>
      <c r="J126" s="260">
        <v>1</v>
      </c>
      <c r="K126" s="252"/>
      <c r="GO126" s="233" t="str">
        <f>IFERROR(VLOOKUP($C126,リスト!$D:$X,18,FALSE),"")</f>
        <v/>
      </c>
      <c r="GP126" s="349" t="e">
        <f>INDEX(リスト!$W:$W,MATCH(ガントチャート!$C131,リスト!$D:$D,0))</f>
        <v>#N/A</v>
      </c>
      <c r="IU126" s="95"/>
    </row>
    <row r="127" spans="1:255" hidden="1">
      <c r="A127" s="232">
        <f t="shared" si="71"/>
        <v>122</v>
      </c>
      <c r="B127" s="91" t="s">
        <v>498</v>
      </c>
      <c r="C127" s="232" t="s">
        <v>406</v>
      </c>
      <c r="D127" s="232" t="s">
        <v>453</v>
      </c>
      <c r="E127" s="91">
        <v>2</v>
      </c>
      <c r="F127" s="91" t="s">
        <v>524</v>
      </c>
      <c r="G127" s="91" t="s">
        <v>514</v>
      </c>
      <c r="H127" s="248">
        <v>43523</v>
      </c>
      <c r="I127" s="248">
        <v>43524</v>
      </c>
      <c r="J127" s="260">
        <v>1</v>
      </c>
      <c r="K127" s="252"/>
      <c r="GO127" s="233" t="str">
        <f>IFERROR(VLOOKUP($C127,リスト!$D:$X,18,FALSE),"")</f>
        <v/>
      </c>
      <c r="GP127" s="349" t="e">
        <f>INDEX(リスト!$W:$W,MATCH(ガントチャート!$C132,リスト!$D:$D,0))</f>
        <v>#N/A</v>
      </c>
      <c r="IU127" s="95"/>
    </row>
    <row r="128" spans="1:255" hidden="1">
      <c r="A128" s="232">
        <f t="shared" si="71"/>
        <v>123</v>
      </c>
      <c r="B128" s="91" t="s">
        <v>498</v>
      </c>
      <c r="C128" s="232" t="s">
        <v>407</v>
      </c>
      <c r="D128" s="232" t="s">
        <v>454</v>
      </c>
      <c r="E128" s="91">
        <v>2</v>
      </c>
      <c r="F128" s="91" t="s">
        <v>524</v>
      </c>
      <c r="G128" s="91" t="s">
        <v>505</v>
      </c>
      <c r="H128" s="248">
        <v>43507</v>
      </c>
      <c r="I128" s="248">
        <v>43508</v>
      </c>
      <c r="J128" s="260">
        <v>1</v>
      </c>
      <c r="K128" s="252"/>
      <c r="GO128" s="233" t="str">
        <f>IFERROR(VLOOKUP($C128,リスト!$D:$X,18,FALSE),"")</f>
        <v/>
      </c>
      <c r="GP128" s="349" t="e">
        <f>INDEX(リスト!$W:$W,MATCH(ガントチャート!$C133,リスト!$D:$D,0))</f>
        <v>#N/A</v>
      </c>
      <c r="IU128" s="95"/>
    </row>
    <row r="129" spans="1:255" hidden="1">
      <c r="A129" s="232">
        <f t="shared" si="71"/>
        <v>124</v>
      </c>
      <c r="B129" s="91" t="s">
        <v>501</v>
      </c>
      <c r="C129" s="232" t="s">
        <v>408</v>
      </c>
      <c r="D129" s="232" t="s">
        <v>455</v>
      </c>
      <c r="E129" s="91">
        <v>1</v>
      </c>
      <c r="F129" s="91" t="s">
        <v>524</v>
      </c>
      <c r="G129" s="265" t="s">
        <v>515</v>
      </c>
      <c r="H129" s="248">
        <v>43487</v>
      </c>
      <c r="I129" s="248">
        <v>43487</v>
      </c>
      <c r="J129" s="260">
        <v>1</v>
      </c>
      <c r="K129" s="252"/>
      <c r="GO129" s="233" t="str">
        <f>IFERROR(VLOOKUP($C129,リスト!$D:$X,18,FALSE),"")</f>
        <v/>
      </c>
      <c r="GP129" s="349" t="e">
        <f>INDEX(リスト!$W:$W,MATCH(ガントチャート!$C134,リスト!$D:$D,0))</f>
        <v>#N/A</v>
      </c>
      <c r="IU129" s="95"/>
    </row>
    <row r="130" spans="1:255" hidden="1">
      <c r="A130" s="232">
        <f t="shared" si="71"/>
        <v>125</v>
      </c>
      <c r="B130" s="91" t="s">
        <v>501</v>
      </c>
      <c r="C130" s="232" t="s">
        <v>409</v>
      </c>
      <c r="D130" s="232" t="s">
        <v>456</v>
      </c>
      <c r="E130" s="91">
        <v>5</v>
      </c>
      <c r="F130" s="91" t="s">
        <v>524</v>
      </c>
      <c r="G130" s="91" t="s">
        <v>534</v>
      </c>
      <c r="H130" s="248">
        <v>43544</v>
      </c>
      <c r="I130" s="248">
        <v>43546</v>
      </c>
      <c r="J130" s="260">
        <v>1</v>
      </c>
      <c r="K130" s="252"/>
      <c r="GO130" s="233" t="str">
        <f>IFERROR(VLOOKUP($C130,リスト!$D:$X,18,FALSE),"")</f>
        <v/>
      </c>
      <c r="GP130" s="349" t="e">
        <f>INDEX(リスト!$W:$W,MATCH(ガントチャート!$C135,リスト!$D:$D,0))</f>
        <v>#N/A</v>
      </c>
      <c r="IU130" s="95"/>
    </row>
    <row r="131" spans="1:255" hidden="1">
      <c r="A131" s="232">
        <f t="shared" si="71"/>
        <v>126</v>
      </c>
      <c r="B131" s="91" t="s">
        <v>498</v>
      </c>
      <c r="C131" s="232" t="s">
        <v>410</v>
      </c>
      <c r="D131" s="232" t="s">
        <v>457</v>
      </c>
      <c r="E131" s="91">
        <v>1</v>
      </c>
      <c r="F131" s="91" t="s">
        <v>524</v>
      </c>
      <c r="G131" s="91" t="s">
        <v>516</v>
      </c>
      <c r="H131" s="248">
        <v>43507</v>
      </c>
      <c r="I131" s="248">
        <v>43510</v>
      </c>
      <c r="J131" s="260">
        <v>1</v>
      </c>
      <c r="K131" s="252"/>
      <c r="CK131" s="233"/>
      <c r="GO131" s="233" t="str">
        <f>IFERROR(VLOOKUP($C131,リスト!$D:$X,18,FALSE),"")</f>
        <v/>
      </c>
      <c r="GP131" s="349" t="e">
        <f>INDEX(リスト!$W:$W,MATCH(ガントチャート!$C136,リスト!$D:$D,0))</f>
        <v>#N/A</v>
      </c>
      <c r="IU131" s="95"/>
    </row>
    <row r="132" spans="1:255" hidden="1">
      <c r="A132" s="232">
        <f t="shared" si="71"/>
        <v>127</v>
      </c>
      <c r="B132" s="91" t="s">
        <v>498</v>
      </c>
      <c r="C132" s="232" t="s">
        <v>411</v>
      </c>
      <c r="D132" s="232" t="s">
        <v>458</v>
      </c>
      <c r="E132" s="91">
        <v>1</v>
      </c>
      <c r="F132" s="91" t="s">
        <v>524</v>
      </c>
      <c r="G132" s="91" t="s">
        <v>516</v>
      </c>
      <c r="H132" s="248">
        <v>43515</v>
      </c>
      <c r="I132" s="248">
        <v>43517</v>
      </c>
      <c r="J132" s="260">
        <v>1</v>
      </c>
      <c r="K132" s="252"/>
      <c r="GO132" s="233" t="str">
        <f>IFERROR(VLOOKUP($C132,リスト!$D:$X,18,FALSE),"")</f>
        <v/>
      </c>
      <c r="GP132" s="349" t="e">
        <f>INDEX(リスト!$W:$W,MATCH(ガントチャート!$C137,リスト!$D:$D,0))</f>
        <v>#N/A</v>
      </c>
      <c r="IU132" s="95"/>
    </row>
    <row r="133" spans="1:255" hidden="1">
      <c r="A133" s="232">
        <f t="shared" si="71"/>
        <v>128</v>
      </c>
      <c r="B133" s="91" t="s">
        <v>498</v>
      </c>
      <c r="C133" s="232" t="s">
        <v>412</v>
      </c>
      <c r="D133" s="232" t="s">
        <v>459</v>
      </c>
      <c r="E133" s="91">
        <v>1</v>
      </c>
      <c r="F133" s="91" t="s">
        <v>524</v>
      </c>
      <c r="G133" s="91" t="s">
        <v>504</v>
      </c>
      <c r="H133" s="248">
        <v>43486</v>
      </c>
      <c r="I133" s="248">
        <v>43487</v>
      </c>
      <c r="J133" s="260">
        <v>1</v>
      </c>
      <c r="K133" s="252"/>
      <c r="GO133" s="233" t="str">
        <f>IFERROR(VLOOKUP($C133,リスト!$D:$X,18,FALSE),"")</f>
        <v/>
      </c>
      <c r="GP133" s="349" t="e">
        <f>INDEX(リスト!$W:$W,MATCH(ガントチャート!$C138,リスト!$D:$D,0))</f>
        <v>#N/A</v>
      </c>
      <c r="IU133" s="95"/>
    </row>
    <row r="134" spans="1:255" hidden="1">
      <c r="A134" s="232">
        <f t="shared" ref="A134:A197" si="72">IF(C134="","",ROW()-5)</f>
        <v>129</v>
      </c>
      <c r="B134" s="91" t="s">
        <v>498</v>
      </c>
      <c r="C134" s="232" t="s">
        <v>413</v>
      </c>
      <c r="D134" s="232" t="s">
        <v>460</v>
      </c>
      <c r="E134" s="91">
        <v>1</v>
      </c>
      <c r="F134" s="91" t="s">
        <v>524</v>
      </c>
      <c r="G134" s="91" t="s">
        <v>517</v>
      </c>
      <c r="H134" s="248">
        <v>43507</v>
      </c>
      <c r="I134" s="248">
        <v>43509</v>
      </c>
      <c r="J134" s="260">
        <v>1</v>
      </c>
      <c r="K134" s="252"/>
      <c r="GO134" s="233" t="str">
        <f>IFERROR(VLOOKUP($C134,リスト!$D:$X,18,FALSE),"")</f>
        <v/>
      </c>
      <c r="GP134" s="349" t="e">
        <f>INDEX(リスト!$W:$W,MATCH(ガントチャート!$C139,リスト!$D:$D,0))</f>
        <v>#N/A</v>
      </c>
      <c r="IU134" s="95"/>
    </row>
    <row r="135" spans="1:255" hidden="1">
      <c r="A135" s="232">
        <f t="shared" si="72"/>
        <v>130</v>
      </c>
      <c r="B135" s="91" t="s">
        <v>498</v>
      </c>
      <c r="C135" s="232" t="s">
        <v>518</v>
      </c>
      <c r="D135" s="232" t="s">
        <v>461</v>
      </c>
      <c r="E135" s="91">
        <v>1</v>
      </c>
      <c r="F135" s="91" t="s">
        <v>524</v>
      </c>
      <c r="G135" s="91" t="s">
        <v>504</v>
      </c>
      <c r="H135" s="248">
        <v>43489</v>
      </c>
      <c r="I135" s="248">
        <v>43493</v>
      </c>
      <c r="J135" s="260">
        <v>1</v>
      </c>
      <c r="K135" s="252"/>
      <c r="GO135" s="233" t="str">
        <f>IFERROR(VLOOKUP($C135,リスト!$D:$X,18,FALSE),"")</f>
        <v/>
      </c>
      <c r="GP135" s="349" t="e">
        <f>INDEX(リスト!$W:$W,MATCH(ガントチャート!$C140,リスト!$D:$D,0))</f>
        <v>#N/A</v>
      </c>
      <c r="IU135" s="95"/>
    </row>
    <row r="136" spans="1:255" hidden="1">
      <c r="A136" s="232">
        <f t="shared" si="72"/>
        <v>131</v>
      </c>
      <c r="B136" s="91" t="s">
        <v>498</v>
      </c>
      <c r="C136" s="232" t="s">
        <v>519</v>
      </c>
      <c r="D136" s="232" t="s">
        <v>462</v>
      </c>
      <c r="E136" s="91">
        <v>1</v>
      </c>
      <c r="F136" s="91" t="s">
        <v>524</v>
      </c>
      <c r="G136" s="91" t="s">
        <v>504</v>
      </c>
      <c r="H136" s="248">
        <v>43507</v>
      </c>
      <c r="I136" s="248">
        <v>43508</v>
      </c>
      <c r="J136" s="260">
        <v>1</v>
      </c>
      <c r="K136" s="252"/>
      <c r="GO136" s="233" t="str">
        <f>IFERROR(VLOOKUP($C136,リスト!$D:$X,18,FALSE),"")</f>
        <v/>
      </c>
      <c r="GP136" s="349" t="e">
        <f>INDEX(リスト!$W:$W,MATCH(ガントチャート!$C141,リスト!$D:$D,0))</f>
        <v>#N/A</v>
      </c>
      <c r="IU136" s="95"/>
    </row>
    <row r="137" spans="1:255" hidden="1">
      <c r="A137" s="232">
        <f t="shared" si="72"/>
        <v>132</v>
      </c>
      <c r="B137" s="91" t="s">
        <v>498</v>
      </c>
      <c r="C137" s="232" t="s">
        <v>414</v>
      </c>
      <c r="D137" s="232" t="s">
        <v>463</v>
      </c>
      <c r="E137" s="91">
        <v>1</v>
      </c>
      <c r="F137" s="91" t="s">
        <v>524</v>
      </c>
      <c r="G137" s="91" t="s">
        <v>508</v>
      </c>
      <c r="H137" s="248">
        <v>43486</v>
      </c>
      <c r="I137" s="248">
        <v>43517</v>
      </c>
      <c r="J137" s="260">
        <v>1</v>
      </c>
      <c r="K137" s="252"/>
      <c r="GO137" s="233" t="str">
        <f>IFERROR(VLOOKUP($C137,リスト!$D:$X,18,FALSE),"")</f>
        <v/>
      </c>
      <c r="GP137" s="349" t="e">
        <f>INDEX(リスト!$W:$W,MATCH(ガントチャート!$C142,リスト!$D:$D,0))</f>
        <v>#N/A</v>
      </c>
      <c r="IU137" s="95"/>
    </row>
    <row r="138" spans="1:255" hidden="1">
      <c r="A138" s="232">
        <f t="shared" si="72"/>
        <v>133</v>
      </c>
      <c r="B138" s="91" t="s">
        <v>498</v>
      </c>
      <c r="C138" s="232" t="s">
        <v>415</v>
      </c>
      <c r="D138" s="232" t="s">
        <v>464</v>
      </c>
      <c r="E138" s="91">
        <v>1</v>
      </c>
      <c r="F138" s="91" t="s">
        <v>524</v>
      </c>
      <c r="G138" s="91" t="s">
        <v>502</v>
      </c>
      <c r="H138" s="248">
        <v>43507</v>
      </c>
      <c r="I138" s="248">
        <v>43510</v>
      </c>
      <c r="J138" s="260">
        <v>1</v>
      </c>
      <c r="K138" s="252"/>
      <c r="GO138" s="233" t="str">
        <f>IFERROR(VLOOKUP($C138,リスト!$D:$X,18,FALSE),"")</f>
        <v/>
      </c>
      <c r="GP138" s="349" t="e">
        <f>INDEX(リスト!$W:$W,MATCH(ガントチャート!$C143,リスト!$D:$D,0))</f>
        <v>#N/A</v>
      </c>
      <c r="IU138" s="95"/>
    </row>
    <row r="139" spans="1:255" hidden="1">
      <c r="A139" s="232">
        <f t="shared" si="72"/>
        <v>134</v>
      </c>
      <c r="B139" s="91" t="s">
        <v>498</v>
      </c>
      <c r="C139" s="232" t="s">
        <v>416</v>
      </c>
      <c r="D139" s="232" t="s">
        <v>465</v>
      </c>
      <c r="E139" s="91">
        <v>1</v>
      </c>
      <c r="F139" s="91" t="s">
        <v>524</v>
      </c>
      <c r="G139" s="91" t="s">
        <v>509</v>
      </c>
      <c r="H139" s="248">
        <v>43507</v>
      </c>
      <c r="I139" s="248">
        <v>43511</v>
      </c>
      <c r="J139" s="260">
        <v>1</v>
      </c>
      <c r="K139" s="252"/>
      <c r="GO139" s="233" t="str">
        <f>IFERROR(VLOOKUP($C139,リスト!$D:$X,18,FALSE),"")</f>
        <v/>
      </c>
      <c r="GP139" s="349" t="e">
        <f>INDEX(リスト!$W:$W,MATCH(ガントチャート!$C144,リスト!$D:$D,0))</f>
        <v>#N/A</v>
      </c>
      <c r="IU139" s="95"/>
    </row>
    <row r="140" spans="1:255">
      <c r="A140" s="232" t="str">
        <f t="shared" si="72"/>
        <v/>
      </c>
      <c r="B140" s="91"/>
      <c r="C140" s="232"/>
      <c r="D140" s="232"/>
      <c r="E140" s="91"/>
      <c r="F140" s="91"/>
      <c r="G140" s="91"/>
      <c r="H140" s="248"/>
      <c r="I140" s="248"/>
      <c r="J140" s="260"/>
      <c r="K140" s="252"/>
      <c r="GO140" s="233" t="str">
        <f>IFERROR(VLOOKUP($C140,リスト!$D:$X,18,FALSE),"")</f>
        <v/>
      </c>
      <c r="GP140" s="349" t="e">
        <f>INDEX(リスト!$W:$W,MATCH(ガントチャート!$C145,リスト!$D:$D,0))</f>
        <v>#N/A</v>
      </c>
      <c r="IU140" s="95"/>
    </row>
    <row r="141" spans="1:255">
      <c r="A141" s="232" t="str">
        <f t="shared" si="72"/>
        <v/>
      </c>
      <c r="B141" s="91"/>
      <c r="C141" s="232"/>
      <c r="D141" s="232"/>
      <c r="E141" s="91"/>
      <c r="F141" s="91"/>
      <c r="G141" s="91"/>
      <c r="H141" s="248"/>
      <c r="I141" s="248"/>
      <c r="J141" s="260"/>
      <c r="K141" s="252"/>
      <c r="GO141" s="233" t="str">
        <f>IFERROR(VLOOKUP($C141,リスト!$D:$X,18,FALSE),"")</f>
        <v/>
      </c>
      <c r="GP141" s="349" t="e">
        <f>INDEX(リスト!$W:$W,MATCH(ガントチャート!$C146,リスト!$D:$D,0))</f>
        <v>#N/A</v>
      </c>
      <c r="IU141" s="95"/>
    </row>
    <row r="142" spans="1:255" hidden="1">
      <c r="A142" s="232">
        <f t="shared" si="72"/>
        <v>137</v>
      </c>
      <c r="B142" s="91" t="s">
        <v>501</v>
      </c>
      <c r="C142" s="232" t="s">
        <v>419</v>
      </c>
      <c r="D142" s="232" t="s">
        <v>468</v>
      </c>
      <c r="E142" s="91">
        <v>5</v>
      </c>
      <c r="F142" s="91" t="s">
        <v>524</v>
      </c>
      <c r="G142" s="91" t="s">
        <v>505</v>
      </c>
      <c r="H142" s="248">
        <v>43525</v>
      </c>
      <c r="I142" s="248">
        <v>43537</v>
      </c>
      <c r="J142" s="260">
        <v>1</v>
      </c>
      <c r="K142" s="252"/>
      <c r="GO142" s="233" t="str">
        <f>IFERROR(VLOOKUP($C142,リスト!$D:$X,18,FALSE),"")</f>
        <v/>
      </c>
      <c r="GP142" s="349" t="e">
        <f>INDEX(リスト!$W:$W,MATCH(ガントチャート!$C147,リスト!$D:$D,0))</f>
        <v>#N/A</v>
      </c>
      <c r="IU142" s="95"/>
    </row>
    <row r="143" spans="1:255" hidden="1">
      <c r="A143" s="232">
        <f t="shared" si="72"/>
        <v>138</v>
      </c>
      <c r="B143" s="91" t="s">
        <v>498</v>
      </c>
      <c r="C143" s="232" t="s">
        <v>420</v>
      </c>
      <c r="D143" s="232" t="s">
        <v>469</v>
      </c>
      <c r="E143" s="91">
        <v>1</v>
      </c>
      <c r="F143" s="91" t="s">
        <v>524</v>
      </c>
      <c r="G143" s="91" t="s">
        <v>500</v>
      </c>
      <c r="H143" s="248">
        <v>43494</v>
      </c>
      <c r="I143" s="248">
        <v>43496</v>
      </c>
      <c r="J143" s="260">
        <v>1</v>
      </c>
      <c r="K143" s="252"/>
      <c r="GO143" s="233" t="str">
        <f>IFERROR(VLOOKUP($C143,リスト!$D:$X,18,FALSE),"")</f>
        <v/>
      </c>
      <c r="GP143" s="349" t="e">
        <f>INDEX(リスト!$W:$W,MATCH(ガントチャート!$C149,リスト!$D:$D,0))</f>
        <v>#N/A</v>
      </c>
      <c r="IU143" s="95"/>
    </row>
    <row r="144" spans="1:255" hidden="1">
      <c r="A144" s="232">
        <f t="shared" si="72"/>
        <v>139</v>
      </c>
      <c r="B144" s="91" t="s">
        <v>498</v>
      </c>
      <c r="C144" s="232" t="s">
        <v>421</v>
      </c>
      <c r="D144" s="232" t="s">
        <v>470</v>
      </c>
      <c r="E144" s="91">
        <v>1</v>
      </c>
      <c r="F144" s="91" t="s">
        <v>524</v>
      </c>
      <c r="G144" s="91" t="s">
        <v>500</v>
      </c>
      <c r="H144" s="248">
        <v>43496</v>
      </c>
      <c r="I144" s="248">
        <v>43499</v>
      </c>
      <c r="J144" s="260">
        <v>1</v>
      </c>
      <c r="K144" s="252"/>
      <c r="GO144" s="233" t="str">
        <f>IFERROR(VLOOKUP($C144,リスト!$D:$X,18,FALSE),"")</f>
        <v/>
      </c>
      <c r="GP144" s="349" t="e">
        <f>INDEX(リスト!$W:$W,MATCH(ガントチャート!$C150,リスト!$D:$D,0))</f>
        <v>#N/A</v>
      </c>
      <c r="IU144" s="95"/>
    </row>
    <row r="145" spans="1:255" hidden="1">
      <c r="A145" s="232">
        <f t="shared" si="72"/>
        <v>140</v>
      </c>
      <c r="B145" s="91" t="s">
        <v>498</v>
      </c>
      <c r="C145" s="232" t="s">
        <v>422</v>
      </c>
      <c r="D145" s="232" t="s">
        <v>471</v>
      </c>
      <c r="E145" s="91">
        <v>1</v>
      </c>
      <c r="F145" s="91" t="s">
        <v>524</v>
      </c>
      <c r="G145" s="91" t="s">
        <v>514</v>
      </c>
      <c r="H145" s="248">
        <v>43514</v>
      </c>
      <c r="I145" s="248">
        <v>43515</v>
      </c>
      <c r="J145" s="260">
        <v>1</v>
      </c>
      <c r="K145" s="252"/>
      <c r="GO145" s="233" t="str">
        <f>IFERROR(VLOOKUP($C145,リスト!$D:$X,18,FALSE),"")</f>
        <v/>
      </c>
      <c r="GP145" s="349" t="e">
        <f>INDEX(リスト!$W:$W,MATCH(ガントチャート!$C151,リスト!$D:$D,0))</f>
        <v>#N/A</v>
      </c>
      <c r="IU145" s="95"/>
    </row>
    <row r="146" spans="1:255" hidden="1">
      <c r="A146" s="232">
        <f t="shared" si="72"/>
        <v>141</v>
      </c>
      <c r="B146" s="91" t="s">
        <v>498</v>
      </c>
      <c r="C146" s="232" t="s">
        <v>423</v>
      </c>
      <c r="D146" s="232" t="s">
        <v>472</v>
      </c>
      <c r="E146" s="91">
        <v>1</v>
      </c>
      <c r="F146" s="91" t="s">
        <v>524</v>
      </c>
      <c r="G146" s="91" t="s">
        <v>511</v>
      </c>
      <c r="H146" s="248">
        <v>43507</v>
      </c>
      <c r="I146" s="248">
        <v>43510</v>
      </c>
      <c r="J146" s="260">
        <v>1</v>
      </c>
      <c r="K146" s="252"/>
      <c r="GO146" s="233" t="str">
        <f>IFERROR(VLOOKUP($C146,リスト!$D:$X,18,FALSE),"")</f>
        <v/>
      </c>
      <c r="GP146" s="349" t="e">
        <f>INDEX(リスト!$W:$W,MATCH(ガントチャート!$C152,リスト!$D:$D,0))</f>
        <v>#N/A</v>
      </c>
      <c r="IU146" s="95"/>
    </row>
    <row r="147" spans="1:255" hidden="1">
      <c r="A147" s="232">
        <f t="shared" si="72"/>
        <v>142</v>
      </c>
      <c r="B147" s="91" t="s">
        <v>498</v>
      </c>
      <c r="C147" s="232" t="s">
        <v>424</v>
      </c>
      <c r="D147" s="232" t="s">
        <v>473</v>
      </c>
      <c r="E147" s="91">
        <v>1</v>
      </c>
      <c r="F147" s="91" t="s">
        <v>524</v>
      </c>
      <c r="G147" s="91" t="s">
        <v>514</v>
      </c>
      <c r="H147" s="248">
        <v>43516</v>
      </c>
      <c r="I147" s="248">
        <v>43518</v>
      </c>
      <c r="J147" s="260">
        <v>1</v>
      </c>
      <c r="K147" s="252"/>
      <c r="GO147" s="233" t="str">
        <f>IFERROR(VLOOKUP($C147,リスト!$D:$X,18,FALSE),"")</f>
        <v/>
      </c>
      <c r="GP147" s="349" t="e">
        <f>INDEX(リスト!$W:$W,MATCH(ガントチャート!$C153,リスト!$D:$D,0))</f>
        <v>#N/A</v>
      </c>
      <c r="IU147" s="95"/>
    </row>
    <row r="148" spans="1:255" hidden="1">
      <c r="A148" s="232">
        <f t="shared" si="72"/>
        <v>143</v>
      </c>
      <c r="B148" s="91" t="s">
        <v>498</v>
      </c>
      <c r="C148" s="232" t="s">
        <v>425</v>
      </c>
      <c r="D148" s="232" t="s">
        <v>474</v>
      </c>
      <c r="E148" s="91">
        <v>3</v>
      </c>
      <c r="F148" s="91" t="s">
        <v>524</v>
      </c>
      <c r="G148" s="91" t="s">
        <v>516</v>
      </c>
      <c r="H148" s="248">
        <v>43530</v>
      </c>
      <c r="I148" s="248">
        <v>43536</v>
      </c>
      <c r="J148" s="260">
        <v>1</v>
      </c>
      <c r="K148" s="252"/>
      <c r="GO148" s="233" t="str">
        <f>IFERROR(VLOOKUP($C148,リスト!$D:$X,18,FALSE),"")</f>
        <v/>
      </c>
      <c r="GP148" s="349" t="e">
        <f>INDEX(リスト!$W:$W,MATCH(ガントチャート!$C155,リスト!$D:$D,0))</f>
        <v>#N/A</v>
      </c>
      <c r="IU148" s="95"/>
    </row>
    <row r="149" spans="1:255" hidden="1">
      <c r="A149" s="232">
        <f t="shared" si="72"/>
        <v>144</v>
      </c>
      <c r="B149" s="91" t="s">
        <v>498</v>
      </c>
      <c r="C149" s="232" t="s">
        <v>426</v>
      </c>
      <c r="D149" s="232" t="s">
        <v>475</v>
      </c>
      <c r="E149" s="91">
        <v>3</v>
      </c>
      <c r="F149" s="91" t="s">
        <v>524</v>
      </c>
      <c r="G149" s="91" t="s">
        <v>516</v>
      </c>
      <c r="H149" s="248">
        <v>43538</v>
      </c>
      <c r="I149" s="248">
        <v>43544</v>
      </c>
      <c r="J149" s="260">
        <v>1</v>
      </c>
      <c r="K149" s="252"/>
      <c r="GO149" s="233" t="str">
        <f>IFERROR(VLOOKUP($C149,リスト!$D:$X,18,FALSE),"")</f>
        <v/>
      </c>
      <c r="GP149" s="349" t="e">
        <f>INDEX(リスト!$W:$W,MATCH(ガントチャート!$C158,リスト!$D:$D,0))</f>
        <v>#N/A</v>
      </c>
      <c r="IU149" s="95"/>
    </row>
    <row r="150" spans="1:255" hidden="1">
      <c r="A150" s="232">
        <f t="shared" si="72"/>
        <v>145</v>
      </c>
      <c r="B150" s="91" t="s">
        <v>498</v>
      </c>
      <c r="C150" s="232" t="s">
        <v>427</v>
      </c>
      <c r="D150" s="232" t="s">
        <v>476</v>
      </c>
      <c r="E150" s="91">
        <v>3</v>
      </c>
      <c r="F150" s="91" t="s">
        <v>524</v>
      </c>
      <c r="G150" s="91" t="s">
        <v>517</v>
      </c>
      <c r="H150" s="248">
        <v>43517</v>
      </c>
      <c r="I150" s="248">
        <v>43524</v>
      </c>
      <c r="J150" s="260">
        <v>1</v>
      </c>
      <c r="K150" s="252"/>
      <c r="GO150" s="233" t="str">
        <f>IFERROR(VLOOKUP($C150,リスト!$D:$X,18,FALSE),"")</f>
        <v/>
      </c>
      <c r="GP150" s="349" t="e">
        <f>INDEX(リスト!$W:$W,MATCH(ガントチャート!$C159,リスト!$D:$D,0))</f>
        <v>#N/A</v>
      </c>
      <c r="IU150" s="95"/>
    </row>
    <row r="151" spans="1:255" hidden="1">
      <c r="A151" s="232">
        <f t="shared" si="72"/>
        <v>146</v>
      </c>
      <c r="B151" s="91" t="s">
        <v>498</v>
      </c>
      <c r="C151" s="232" t="s">
        <v>428</v>
      </c>
      <c r="D151" s="232" t="s">
        <v>477</v>
      </c>
      <c r="E151" s="91">
        <v>3</v>
      </c>
      <c r="F151" s="91" t="s">
        <v>524</v>
      </c>
      <c r="G151" s="91" t="s">
        <v>517</v>
      </c>
      <c r="H151" s="248">
        <v>43528</v>
      </c>
      <c r="I151" s="248">
        <v>43532</v>
      </c>
      <c r="J151" s="260">
        <v>1</v>
      </c>
      <c r="K151" s="252"/>
      <c r="GO151" s="233" t="str">
        <f>IFERROR(VLOOKUP($C151,リスト!$D:$X,18,FALSE),"")</f>
        <v/>
      </c>
      <c r="GP151" s="349" t="e">
        <f>INDEX(リスト!$W:$W,MATCH(ガントチャート!$C160,リスト!$D:$D,0))</f>
        <v>#N/A</v>
      </c>
      <c r="IU151" s="95"/>
    </row>
    <row r="152" spans="1:255" hidden="1">
      <c r="A152" s="232">
        <f t="shared" si="72"/>
        <v>147</v>
      </c>
      <c r="B152" s="91" t="s">
        <v>521</v>
      </c>
      <c r="C152" s="232" t="s">
        <v>522</v>
      </c>
      <c r="D152" s="232" t="s">
        <v>478</v>
      </c>
      <c r="E152" s="91">
        <v>5</v>
      </c>
      <c r="F152" s="91" t="s">
        <v>524</v>
      </c>
      <c r="G152" s="91" t="s">
        <v>508</v>
      </c>
      <c r="H152" s="248">
        <v>43535</v>
      </c>
      <c r="I152" s="248">
        <v>43539</v>
      </c>
      <c r="J152" s="260">
        <v>1</v>
      </c>
      <c r="K152" s="252"/>
      <c r="GO152" s="233" t="str">
        <f>IFERROR(VLOOKUP($C152,リスト!$D:$X,18,FALSE),"")</f>
        <v/>
      </c>
      <c r="GP152" s="349" t="e">
        <f>INDEX(リスト!$W:$W,MATCH(ガントチャート!$C161,リスト!$D:$D,0))</f>
        <v>#N/A</v>
      </c>
      <c r="IU152" s="95"/>
    </row>
    <row r="153" spans="1:255">
      <c r="A153" s="232" t="str">
        <f t="shared" si="72"/>
        <v/>
      </c>
      <c r="B153" s="91"/>
      <c r="C153" s="232"/>
      <c r="D153" s="232"/>
      <c r="E153" s="91"/>
      <c r="F153" s="91"/>
      <c r="G153" s="91"/>
      <c r="H153" s="248"/>
      <c r="I153" s="248"/>
      <c r="J153" s="260"/>
      <c r="K153" s="252"/>
      <c r="GO153" s="233" t="str">
        <f>IFERROR(VLOOKUP($C153,リスト!$D:$X,18,FALSE),"")</f>
        <v/>
      </c>
      <c r="GP153" s="349" t="e">
        <f>INDEX(リスト!$W:$W,MATCH(ガントチャート!$C162,リスト!$D:$D,0))</f>
        <v>#N/A</v>
      </c>
      <c r="IU153" s="95"/>
    </row>
    <row r="154" spans="1:255">
      <c r="A154" s="232" t="str">
        <f t="shared" si="72"/>
        <v/>
      </c>
      <c r="B154" s="91"/>
      <c r="C154" s="232"/>
      <c r="D154" s="232"/>
      <c r="E154" s="91"/>
      <c r="F154" s="91"/>
      <c r="G154" s="91"/>
      <c r="H154" s="248"/>
      <c r="I154" s="248"/>
      <c r="J154" s="260"/>
      <c r="K154" s="252"/>
      <c r="GO154" s="233" t="str">
        <f>IFERROR(VLOOKUP($C154,リスト!$D:$X,18,FALSE),"")</f>
        <v/>
      </c>
      <c r="GP154" s="349" t="e">
        <f>INDEX(リスト!$W:$W,MATCH(ガントチャート!$C163,リスト!$D:$D,0))</f>
        <v>#N/A</v>
      </c>
      <c r="IU154" s="95"/>
    </row>
    <row r="155" spans="1:255" hidden="1">
      <c r="A155" s="232">
        <f t="shared" si="72"/>
        <v>150</v>
      </c>
      <c r="B155" s="91" t="s">
        <v>521</v>
      </c>
      <c r="C155" s="232" t="s">
        <v>431</v>
      </c>
      <c r="D155" s="232" t="s">
        <v>481</v>
      </c>
      <c r="E155" s="91">
        <v>5</v>
      </c>
      <c r="F155" s="91" t="s">
        <v>524</v>
      </c>
      <c r="G155" s="91" t="s">
        <v>504</v>
      </c>
      <c r="H155" s="248">
        <v>43537</v>
      </c>
      <c r="I155" s="248">
        <v>43546</v>
      </c>
      <c r="J155" s="260">
        <v>1</v>
      </c>
      <c r="K155" s="252"/>
      <c r="GO155" s="233" t="str">
        <f>IFERROR(VLOOKUP($C155,リスト!$D:$X,18,FALSE),"")</f>
        <v/>
      </c>
      <c r="GP155" s="349" t="e">
        <f>INDEX(リスト!$W:$W,MATCH(ガントチャート!$C164,リスト!$D:$D,0))</f>
        <v>#N/A</v>
      </c>
      <c r="IU155" s="95"/>
    </row>
    <row r="156" spans="1:255" hidden="1">
      <c r="A156" s="232">
        <f t="shared" si="72"/>
        <v>151</v>
      </c>
      <c r="B156" s="91" t="s">
        <v>538</v>
      </c>
      <c r="C156" s="232" t="s">
        <v>390</v>
      </c>
      <c r="D156" s="232" t="s">
        <v>432</v>
      </c>
      <c r="E156" s="91">
        <v>1</v>
      </c>
      <c r="F156" s="91" t="s">
        <v>525</v>
      </c>
      <c r="G156" s="91" t="s">
        <v>515</v>
      </c>
      <c r="H156" s="248">
        <v>43486</v>
      </c>
      <c r="I156" s="248">
        <v>43486</v>
      </c>
      <c r="J156" s="260">
        <v>1</v>
      </c>
      <c r="K156" s="252"/>
      <c r="GO156" s="233" t="str">
        <f>IFERROR(VLOOKUP($C156,リスト!$D:$X,18,FALSE),"")</f>
        <v/>
      </c>
      <c r="GP156" s="349" t="e">
        <f>INDEX(リスト!$W:$W,MATCH(ガントチャート!$C165,リスト!$D:$D,0))</f>
        <v>#N/A</v>
      </c>
      <c r="IU156" s="95"/>
    </row>
    <row r="157" spans="1:255" hidden="1">
      <c r="A157" s="232">
        <f t="shared" si="72"/>
        <v>152</v>
      </c>
      <c r="B157" s="91" t="s">
        <v>501</v>
      </c>
      <c r="C157" s="232" t="s">
        <v>391</v>
      </c>
      <c r="D157" s="232" t="s">
        <v>433</v>
      </c>
      <c r="E157" s="91">
        <v>5</v>
      </c>
      <c r="F157" s="91" t="s">
        <v>525</v>
      </c>
      <c r="G157" s="91" t="s">
        <v>508</v>
      </c>
      <c r="H157" s="248">
        <v>43558</v>
      </c>
      <c r="I157" s="248">
        <v>43563</v>
      </c>
      <c r="J157" s="260">
        <v>0</v>
      </c>
      <c r="K157" s="252"/>
      <c r="GO157" s="233" t="str">
        <f>IFERROR(VLOOKUP($C157,リスト!$D:$X,18,FALSE),"")</f>
        <v/>
      </c>
      <c r="GP157" s="349" t="e">
        <f>INDEX(リスト!$W:$W,MATCH(ガントチャート!$C166,リスト!$D:$D,0))</f>
        <v>#N/A</v>
      </c>
      <c r="IU157" s="95"/>
    </row>
    <row r="158" spans="1:255" hidden="1">
      <c r="A158" s="232">
        <f t="shared" si="72"/>
        <v>153</v>
      </c>
      <c r="B158" s="91" t="s">
        <v>498</v>
      </c>
      <c r="C158" s="232" t="s">
        <v>503</v>
      </c>
      <c r="D158" s="232" t="s">
        <v>434</v>
      </c>
      <c r="E158" s="91">
        <v>2</v>
      </c>
      <c r="F158" s="91" t="s">
        <v>525</v>
      </c>
      <c r="G158" s="91" t="s">
        <v>502</v>
      </c>
      <c r="H158" s="248">
        <v>43524</v>
      </c>
      <c r="I158" s="248">
        <v>43525</v>
      </c>
      <c r="J158" s="260">
        <v>1</v>
      </c>
      <c r="K158" s="252"/>
      <c r="GO158" s="233" t="str">
        <f>IFERROR(VLOOKUP($C158,リスト!$D:$X,18,FALSE),"")</f>
        <v/>
      </c>
      <c r="GP158" s="349" t="e">
        <f>INDEX(リスト!$W:$W,MATCH(ガントチャート!$C167,リスト!$D:$D,0))</f>
        <v>#N/A</v>
      </c>
      <c r="IU158" s="95"/>
    </row>
    <row r="159" spans="1:255" hidden="1">
      <c r="A159" s="232">
        <f t="shared" si="72"/>
        <v>154</v>
      </c>
      <c r="B159" s="91" t="s">
        <v>498</v>
      </c>
      <c r="C159" s="232" t="s">
        <v>392</v>
      </c>
      <c r="D159" s="232" t="s">
        <v>435</v>
      </c>
      <c r="E159" s="91">
        <v>4</v>
      </c>
      <c r="F159" s="91" t="s">
        <v>525</v>
      </c>
      <c r="G159" s="91" t="s">
        <v>515</v>
      </c>
      <c r="H159" s="248">
        <v>43536</v>
      </c>
      <c r="I159" s="248">
        <v>43537</v>
      </c>
      <c r="J159" s="260">
        <v>1</v>
      </c>
      <c r="K159" s="252"/>
      <c r="GO159" s="233" t="str">
        <f>IFERROR(VLOOKUP($C159,リスト!$D:$X,18,FALSE),"")</f>
        <v/>
      </c>
      <c r="GP159" s="349" t="e">
        <f>INDEX(リスト!$W:$W,MATCH(ガントチャート!$C168,リスト!$D:$D,0))</f>
        <v>#N/A</v>
      </c>
      <c r="IU159" s="95"/>
    </row>
    <row r="160" spans="1:255" hidden="1">
      <c r="A160" s="232">
        <f t="shared" si="72"/>
        <v>155</v>
      </c>
      <c r="B160" s="91" t="s">
        <v>498</v>
      </c>
      <c r="C160" s="232" t="s">
        <v>506</v>
      </c>
      <c r="D160" s="232" t="s">
        <v>436</v>
      </c>
      <c r="E160" s="91">
        <v>1</v>
      </c>
      <c r="F160" s="91" t="s">
        <v>525</v>
      </c>
      <c r="G160" s="91" t="s">
        <v>515</v>
      </c>
      <c r="H160" s="248">
        <v>43493</v>
      </c>
      <c r="I160" s="248">
        <v>43494</v>
      </c>
      <c r="J160" s="260">
        <v>1</v>
      </c>
      <c r="K160" s="252"/>
      <c r="GO160" s="233" t="str">
        <f>IFERROR(VLOOKUP($C160,リスト!$D:$X,18,FALSE),"")</f>
        <v/>
      </c>
      <c r="GP160" s="349" t="e">
        <f>INDEX(リスト!$W:$W,MATCH(ガントチャート!$C169,リスト!$D:$D,0))</f>
        <v>#N/A</v>
      </c>
      <c r="IU160" s="95"/>
    </row>
    <row r="161" spans="1:255" hidden="1">
      <c r="A161" s="232">
        <f t="shared" si="72"/>
        <v>156</v>
      </c>
      <c r="B161" s="91" t="s">
        <v>498</v>
      </c>
      <c r="C161" s="232" t="s">
        <v>393</v>
      </c>
      <c r="D161" s="232" t="s">
        <v>437</v>
      </c>
      <c r="E161" s="91">
        <v>4</v>
      </c>
      <c r="F161" s="91" t="s">
        <v>525</v>
      </c>
      <c r="G161" s="91" t="s">
        <v>500</v>
      </c>
      <c r="H161" s="248">
        <v>43551</v>
      </c>
      <c r="I161" s="248">
        <v>43558</v>
      </c>
      <c r="J161" s="260">
        <v>0</v>
      </c>
      <c r="K161" s="252"/>
      <c r="GO161" s="233" t="str">
        <f>IFERROR(VLOOKUP($C161,リスト!$D:$X,18,FALSE),"")</f>
        <v/>
      </c>
      <c r="GP161" s="349" t="e">
        <f>INDEX(リスト!$W:$W,MATCH(ガントチャート!$C170,リスト!$D:$D,0))</f>
        <v>#N/A</v>
      </c>
      <c r="IU161" s="95"/>
    </row>
    <row r="162" spans="1:255" hidden="1">
      <c r="A162" s="232">
        <f t="shared" si="72"/>
        <v>157</v>
      </c>
      <c r="B162" s="91" t="s">
        <v>498</v>
      </c>
      <c r="C162" s="232" t="s">
        <v>394</v>
      </c>
      <c r="D162" s="232" t="s">
        <v>438</v>
      </c>
      <c r="E162" s="91">
        <v>4</v>
      </c>
      <c r="F162" s="91" t="s">
        <v>525</v>
      </c>
      <c r="G162" s="91" t="s">
        <v>500</v>
      </c>
      <c r="H162" s="248">
        <v>43543</v>
      </c>
      <c r="I162" s="248">
        <v>43543</v>
      </c>
      <c r="J162" s="260">
        <v>1</v>
      </c>
      <c r="K162" s="252"/>
      <c r="GO162" s="233" t="str">
        <f>IFERROR(VLOOKUP($C162,リスト!$D:$X,18,FALSE),"")</f>
        <v/>
      </c>
      <c r="GP162" s="349" t="e">
        <f>INDEX(リスト!$W:$W,MATCH(ガントチャート!$C171,リスト!$D:$D,0))</f>
        <v>#N/A</v>
      </c>
      <c r="IU162" s="95"/>
    </row>
    <row r="163" spans="1:255" hidden="1">
      <c r="A163" s="232">
        <f t="shared" si="72"/>
        <v>158</v>
      </c>
      <c r="B163" s="91" t="s">
        <v>498</v>
      </c>
      <c r="C163" s="232" t="s">
        <v>395</v>
      </c>
      <c r="D163" s="232" t="s">
        <v>439</v>
      </c>
      <c r="E163" s="91">
        <v>4</v>
      </c>
      <c r="F163" s="91" t="s">
        <v>525</v>
      </c>
      <c r="G163" s="91" t="s">
        <v>502</v>
      </c>
      <c r="H163" s="248">
        <v>43530</v>
      </c>
      <c r="I163" s="248">
        <v>43531</v>
      </c>
      <c r="J163" s="260">
        <v>1</v>
      </c>
      <c r="K163" s="252"/>
      <c r="GO163" s="233" t="str">
        <f>IFERROR(VLOOKUP($C163,リスト!$D:$X,18,FALSE),"")</f>
        <v/>
      </c>
      <c r="GP163" s="349" t="e">
        <f>INDEX(リスト!$W:$W,MATCH(ガントチャート!$C172,リスト!$D:$D,0))</f>
        <v>#N/A</v>
      </c>
      <c r="IU163" s="95"/>
    </row>
    <row r="164" spans="1:255" hidden="1">
      <c r="A164" s="232">
        <f t="shared" si="72"/>
        <v>159</v>
      </c>
      <c r="B164" s="91" t="s">
        <v>498</v>
      </c>
      <c r="C164" s="232" t="s">
        <v>396</v>
      </c>
      <c r="D164" s="232" t="s">
        <v>440</v>
      </c>
      <c r="E164" s="91">
        <v>4</v>
      </c>
      <c r="F164" s="91" t="s">
        <v>525</v>
      </c>
      <c r="G164" s="91" t="s">
        <v>502</v>
      </c>
      <c r="H164" s="248">
        <v>43532</v>
      </c>
      <c r="I164" s="248">
        <v>43535</v>
      </c>
      <c r="J164" s="260">
        <v>1</v>
      </c>
      <c r="K164" s="252"/>
      <c r="GO164" s="233" t="str">
        <f>IFERROR(VLOOKUP($C164,リスト!$D:$X,18,FALSE),"")</f>
        <v/>
      </c>
      <c r="GP164" s="349" t="e">
        <f>INDEX(リスト!$W:$W,MATCH(ガントチャート!$C173,リスト!$D:$D,0))</f>
        <v>#N/A</v>
      </c>
      <c r="IU164" s="95"/>
    </row>
    <row r="165" spans="1:255" hidden="1">
      <c r="A165" s="232">
        <f t="shared" si="72"/>
        <v>160</v>
      </c>
      <c r="B165" s="91" t="s">
        <v>498</v>
      </c>
      <c r="C165" s="232" t="s">
        <v>510</v>
      </c>
      <c r="D165" s="232" t="s">
        <v>441</v>
      </c>
      <c r="E165" s="91">
        <v>2</v>
      </c>
      <c r="F165" s="91" t="s">
        <v>525</v>
      </c>
      <c r="G165" s="91" t="s">
        <v>500</v>
      </c>
      <c r="H165" s="248">
        <v>43535</v>
      </c>
      <c r="I165" s="248">
        <v>43535</v>
      </c>
      <c r="J165" s="260">
        <v>1</v>
      </c>
      <c r="K165" s="252"/>
      <c r="GO165" s="233" t="str">
        <f>IFERROR(VLOOKUP($C165,リスト!$D:$X,18,FALSE),"")</f>
        <v/>
      </c>
      <c r="GP165" s="349" t="e">
        <f>INDEX(リスト!$W:$W,MATCH(ガントチャート!$C174,リスト!$D:$D,0))</f>
        <v>#N/A</v>
      </c>
      <c r="IU165" s="95"/>
    </row>
    <row r="166" spans="1:255" hidden="1">
      <c r="A166" s="232">
        <f t="shared" si="72"/>
        <v>161</v>
      </c>
      <c r="B166" s="91" t="s">
        <v>498</v>
      </c>
      <c r="C166" s="232" t="s">
        <v>397</v>
      </c>
      <c r="D166" s="232" t="s">
        <v>442</v>
      </c>
      <c r="E166" s="91">
        <v>2</v>
      </c>
      <c r="F166" s="91" t="s">
        <v>525</v>
      </c>
      <c r="G166" s="91" t="s">
        <v>500</v>
      </c>
      <c r="H166" s="248">
        <v>43536</v>
      </c>
      <c r="I166" s="248">
        <v>43536</v>
      </c>
      <c r="J166" s="260">
        <v>1</v>
      </c>
      <c r="K166" s="252"/>
      <c r="GO166" s="233" t="str">
        <f>IFERROR(VLOOKUP($C166,リスト!$D:$X,18,FALSE),"")</f>
        <v/>
      </c>
      <c r="GP166" s="349" t="e">
        <f>INDEX(リスト!$W:$W,MATCH(ガントチャート!$C175,リスト!$D:$D,0))</f>
        <v>#N/A</v>
      </c>
      <c r="IU166" s="95"/>
    </row>
    <row r="167" spans="1:255" hidden="1">
      <c r="A167" s="232">
        <f t="shared" si="72"/>
        <v>162</v>
      </c>
      <c r="B167" s="91" t="s">
        <v>498</v>
      </c>
      <c r="C167" s="232" t="s">
        <v>398</v>
      </c>
      <c r="D167" s="232" t="s">
        <v>443</v>
      </c>
      <c r="E167" s="91">
        <v>2</v>
      </c>
      <c r="F167" s="91" t="s">
        <v>525</v>
      </c>
      <c r="G167" s="91" t="s">
        <v>500</v>
      </c>
      <c r="H167" s="248">
        <v>43536</v>
      </c>
      <c r="I167" s="248">
        <v>43537</v>
      </c>
      <c r="J167" s="260">
        <v>1</v>
      </c>
      <c r="K167" s="252"/>
      <c r="GO167" s="233" t="str">
        <f>IFERROR(VLOOKUP($C167,リスト!$D:$X,18,FALSE),"")</f>
        <v/>
      </c>
      <c r="GP167" s="349" t="e">
        <f>INDEX(リスト!$W:$W,MATCH(ガントチャート!$C176,リスト!$D:$D,0))</f>
        <v>#N/A</v>
      </c>
      <c r="IU167" s="95"/>
    </row>
    <row r="168" spans="1:255" hidden="1">
      <c r="A168" s="232">
        <f t="shared" si="72"/>
        <v>163</v>
      </c>
      <c r="B168" s="91" t="s">
        <v>498</v>
      </c>
      <c r="C168" s="232" t="s">
        <v>399</v>
      </c>
      <c r="D168" s="232" t="s">
        <v>444</v>
      </c>
      <c r="E168" s="91">
        <v>2</v>
      </c>
      <c r="F168" s="91" t="s">
        <v>525</v>
      </c>
      <c r="G168" s="91" t="s">
        <v>500</v>
      </c>
      <c r="H168" s="248">
        <v>43539</v>
      </c>
      <c r="I168" s="248">
        <v>43539</v>
      </c>
      <c r="J168" s="260">
        <v>1</v>
      </c>
      <c r="K168" s="252"/>
      <c r="GO168" s="233" t="str">
        <f>IFERROR(VLOOKUP($C168,リスト!$D:$X,18,FALSE),"")</f>
        <v/>
      </c>
      <c r="GP168" s="349" t="e">
        <f>INDEX(リスト!$W:$W,MATCH(ガントチャート!$C177,リスト!$D:$D,0))</f>
        <v>#N/A</v>
      </c>
      <c r="IU168" s="95"/>
    </row>
    <row r="169" spans="1:255" hidden="1">
      <c r="A169" s="232">
        <f t="shared" si="72"/>
        <v>164</v>
      </c>
      <c r="B169" s="91" t="s">
        <v>498</v>
      </c>
      <c r="C169" s="232" t="s">
        <v>400</v>
      </c>
      <c r="D169" s="232" t="s">
        <v>445</v>
      </c>
      <c r="E169" s="91">
        <v>2</v>
      </c>
      <c r="F169" s="91" t="s">
        <v>525</v>
      </c>
      <c r="G169" s="91" t="s">
        <v>502</v>
      </c>
      <c r="H169" s="248">
        <v>43529</v>
      </c>
      <c r="I169" s="248">
        <v>43530</v>
      </c>
      <c r="J169" s="260">
        <v>1</v>
      </c>
      <c r="K169" s="252"/>
      <c r="GO169" s="233" t="str">
        <f>IFERROR(VLOOKUP($C169,リスト!$D:$X,18,FALSE),"")</f>
        <v/>
      </c>
      <c r="GP169" s="349" t="e">
        <f>INDEX(リスト!$W:$W,MATCH(ガントチャート!$C178,リスト!$D:$D,0))</f>
        <v>#N/A</v>
      </c>
      <c r="IU169" s="95"/>
    </row>
    <row r="170" spans="1:255" hidden="1">
      <c r="A170" s="232">
        <f t="shared" si="72"/>
        <v>165</v>
      </c>
      <c r="B170" s="91" t="s">
        <v>498</v>
      </c>
      <c r="C170" s="232" t="s">
        <v>512</v>
      </c>
      <c r="D170" s="232" t="s">
        <v>446</v>
      </c>
      <c r="E170" s="91">
        <v>2</v>
      </c>
      <c r="F170" s="91" t="s">
        <v>525</v>
      </c>
      <c r="G170" s="91" t="s">
        <v>502</v>
      </c>
      <c r="H170" s="248">
        <v>43525</v>
      </c>
      <c r="I170" s="248">
        <v>43525</v>
      </c>
      <c r="J170" s="260">
        <v>1</v>
      </c>
      <c r="K170" s="252"/>
      <c r="GO170" s="233" t="str">
        <f>IFERROR(VLOOKUP($C170,リスト!$D:$X,18,FALSE),"")</f>
        <v/>
      </c>
      <c r="GP170" s="349" t="e">
        <f>INDEX(リスト!$W:$W,MATCH(ガントチャート!$C181,リスト!$D:$D,0))</f>
        <v>#N/A</v>
      </c>
      <c r="IU170" s="95"/>
    </row>
    <row r="171" spans="1:255" hidden="1">
      <c r="A171" s="232">
        <f t="shared" si="72"/>
        <v>166</v>
      </c>
      <c r="B171" s="91" t="s">
        <v>498</v>
      </c>
      <c r="C171" s="232" t="s">
        <v>401</v>
      </c>
      <c r="D171" s="232" t="s">
        <v>447</v>
      </c>
      <c r="E171" s="91">
        <v>2</v>
      </c>
      <c r="F171" s="91" t="s">
        <v>525</v>
      </c>
      <c r="G171" s="91" t="s">
        <v>502</v>
      </c>
      <c r="H171" s="248">
        <v>43528</v>
      </c>
      <c r="I171" s="248">
        <v>43528</v>
      </c>
      <c r="J171" s="260">
        <v>1</v>
      </c>
      <c r="K171" s="252"/>
      <c r="GO171" s="233" t="str">
        <f>IFERROR(VLOOKUP($C171,リスト!$D:$X,18,FALSE),"")</f>
        <v/>
      </c>
      <c r="GP171" s="349" t="e">
        <f>INDEX(リスト!$W:$W,MATCH(ガントチャート!$C182,リスト!$D:$D,0))</f>
        <v>#N/A</v>
      </c>
      <c r="IU171" s="95"/>
    </row>
    <row r="172" spans="1:255" hidden="1">
      <c r="A172" s="232">
        <f t="shared" si="72"/>
        <v>167</v>
      </c>
      <c r="B172" s="91" t="s">
        <v>498</v>
      </c>
      <c r="C172" s="232" t="s">
        <v>513</v>
      </c>
      <c r="D172" s="232" t="s">
        <v>448</v>
      </c>
      <c r="E172" s="91">
        <v>2</v>
      </c>
      <c r="F172" s="91" t="s">
        <v>525</v>
      </c>
      <c r="G172" s="91" t="s">
        <v>500</v>
      </c>
      <c r="H172" s="248">
        <v>43537</v>
      </c>
      <c r="I172" s="248">
        <v>43538</v>
      </c>
      <c r="J172" s="260">
        <v>1</v>
      </c>
      <c r="K172" s="252"/>
      <c r="GO172" s="233" t="str">
        <f>IFERROR(VLOOKUP($C172,リスト!$D:$X,18,FALSE),"")</f>
        <v/>
      </c>
      <c r="GP172" s="349" t="e">
        <f>INDEX(リスト!$W:$W,MATCH(ガントチャート!$C184,リスト!$D:$D,0))</f>
        <v>#N/A</v>
      </c>
      <c r="IU172" s="95"/>
    </row>
    <row r="173" spans="1:255" hidden="1">
      <c r="A173" s="232">
        <f t="shared" si="72"/>
        <v>168</v>
      </c>
      <c r="B173" s="91" t="s">
        <v>498</v>
      </c>
      <c r="C173" s="232" t="s">
        <v>402</v>
      </c>
      <c r="D173" s="232" t="s">
        <v>449</v>
      </c>
      <c r="E173" s="91">
        <v>2</v>
      </c>
      <c r="F173" s="91" t="s">
        <v>525</v>
      </c>
      <c r="G173" s="91" t="s">
        <v>500</v>
      </c>
      <c r="H173" s="248">
        <v>43542</v>
      </c>
      <c r="I173" s="248">
        <v>43542</v>
      </c>
      <c r="J173" s="260">
        <v>1</v>
      </c>
      <c r="K173" s="252"/>
      <c r="GO173" s="233" t="str">
        <f>IFERROR(VLOOKUP($C173,リスト!$D:$X,18,FALSE),"")</f>
        <v/>
      </c>
      <c r="GP173" s="349" t="e">
        <f>INDEX(リスト!$W:$W,MATCH(ガントチャート!$C185,リスト!$D:$D,0))</f>
        <v>#N/A</v>
      </c>
      <c r="IU173" s="95"/>
    </row>
    <row r="174" spans="1:255" hidden="1">
      <c r="A174" s="232">
        <f t="shared" si="72"/>
        <v>169</v>
      </c>
      <c r="B174" s="91" t="s">
        <v>498</v>
      </c>
      <c r="C174" s="232" t="s">
        <v>403</v>
      </c>
      <c r="D174" s="232" t="s">
        <v>450</v>
      </c>
      <c r="E174" s="91">
        <v>2</v>
      </c>
      <c r="F174" s="91" t="s">
        <v>525</v>
      </c>
      <c r="G174" s="91" t="s">
        <v>500</v>
      </c>
      <c r="H174" s="248">
        <v>43528</v>
      </c>
      <c r="I174" s="248">
        <v>43530</v>
      </c>
      <c r="J174" s="260">
        <v>1</v>
      </c>
      <c r="K174" s="252"/>
      <c r="GO174" s="233" t="str">
        <f>IFERROR(VLOOKUP($C174,リスト!$D:$X,18,FALSE),"")</f>
        <v/>
      </c>
      <c r="GP174" s="349" t="e">
        <f>INDEX(リスト!$W:$W,MATCH(ガントチャート!$C186,リスト!$D:$D,0))</f>
        <v>#N/A</v>
      </c>
      <c r="IU174" s="95"/>
    </row>
    <row r="175" spans="1:255" hidden="1">
      <c r="A175" s="232">
        <f t="shared" si="72"/>
        <v>170</v>
      </c>
      <c r="B175" s="91" t="s">
        <v>498</v>
      </c>
      <c r="C175" s="232" t="s">
        <v>404</v>
      </c>
      <c r="D175" s="232" t="s">
        <v>451</v>
      </c>
      <c r="E175" s="91">
        <v>2</v>
      </c>
      <c r="F175" s="91" t="s">
        <v>525</v>
      </c>
      <c r="G175" s="91" t="s">
        <v>500</v>
      </c>
      <c r="H175" s="248">
        <v>43531</v>
      </c>
      <c r="I175" s="248">
        <v>43531</v>
      </c>
      <c r="J175" s="260">
        <v>1</v>
      </c>
      <c r="K175" s="252"/>
      <c r="GO175" s="233" t="str">
        <f>IFERROR(VLOOKUP($C175,リスト!$D:$X,18,FALSE),"")</f>
        <v/>
      </c>
      <c r="GP175" s="349" t="e">
        <f>INDEX(リスト!$W:$W,MATCH(ガントチャート!$C187,リスト!$D:$D,0))</f>
        <v>#N/A</v>
      </c>
      <c r="IU175" s="95"/>
    </row>
    <row r="176" spans="1:255" hidden="1">
      <c r="A176" s="232">
        <f t="shared" si="72"/>
        <v>171</v>
      </c>
      <c r="B176" s="91" t="s">
        <v>498</v>
      </c>
      <c r="C176" s="232" t="s">
        <v>405</v>
      </c>
      <c r="D176" s="232" t="s">
        <v>452</v>
      </c>
      <c r="E176" s="91">
        <v>2</v>
      </c>
      <c r="F176" s="91" t="s">
        <v>525</v>
      </c>
      <c r="G176" s="91" t="s">
        <v>500</v>
      </c>
      <c r="H176" s="248">
        <v>43531</v>
      </c>
      <c r="I176" s="248">
        <v>43532</v>
      </c>
      <c r="J176" s="260">
        <v>1</v>
      </c>
      <c r="K176" s="252"/>
      <c r="GO176" s="233" t="str">
        <f>IFERROR(VLOOKUP($C176,リスト!$D:$X,18,FALSE),"")</f>
        <v/>
      </c>
      <c r="GP176" s="349" t="e">
        <f>INDEX(リスト!$W:$W,MATCH(ガントチャート!$C188,リスト!$D:$D,0))</f>
        <v>#N/A</v>
      </c>
      <c r="IU176" s="95"/>
    </row>
    <row r="177" spans="1:255" hidden="1">
      <c r="A177" s="232">
        <f t="shared" si="72"/>
        <v>172</v>
      </c>
      <c r="B177" s="91" t="s">
        <v>498</v>
      </c>
      <c r="C177" s="232" t="s">
        <v>406</v>
      </c>
      <c r="D177" s="232" t="s">
        <v>453</v>
      </c>
      <c r="E177" s="91">
        <v>2</v>
      </c>
      <c r="F177" s="91" t="s">
        <v>525</v>
      </c>
      <c r="G177" s="91" t="s">
        <v>500</v>
      </c>
      <c r="H177" s="248">
        <v>43532</v>
      </c>
      <c r="I177" s="248">
        <v>43532</v>
      </c>
      <c r="J177" s="260">
        <v>1</v>
      </c>
      <c r="K177" s="252"/>
      <c r="GO177" s="233" t="str">
        <f>IFERROR(VLOOKUP($C177,リスト!$D:$X,18,FALSE),"")</f>
        <v/>
      </c>
      <c r="GP177" s="349" t="e">
        <f>INDEX(リスト!$W:$W,MATCH(ガントチャート!$C189,リスト!$D:$D,0))</f>
        <v>#N/A</v>
      </c>
      <c r="IU177" s="95"/>
    </row>
    <row r="178" spans="1:255" hidden="1">
      <c r="A178" s="232">
        <f t="shared" si="72"/>
        <v>173</v>
      </c>
      <c r="B178" s="91" t="s">
        <v>498</v>
      </c>
      <c r="C178" s="232" t="s">
        <v>407</v>
      </c>
      <c r="D178" s="232" t="s">
        <v>454</v>
      </c>
      <c r="E178" s="91">
        <v>2</v>
      </c>
      <c r="F178" s="91" t="s">
        <v>525</v>
      </c>
      <c r="G178" s="91" t="s">
        <v>515</v>
      </c>
      <c r="H178" s="248">
        <v>43514</v>
      </c>
      <c r="I178" s="248">
        <v>43516</v>
      </c>
      <c r="J178" s="260">
        <v>1</v>
      </c>
      <c r="K178" s="252"/>
      <c r="GO178" s="233" t="str">
        <f>IFERROR(VLOOKUP($C178,リスト!$D:$X,18,FALSE),"")</f>
        <v/>
      </c>
      <c r="GP178" s="349" t="e">
        <f>INDEX(リスト!$W:$W,MATCH(ガントチャート!$C190,リスト!$D:$D,0))</f>
        <v>#N/A</v>
      </c>
      <c r="IU178" s="95"/>
    </row>
    <row r="179" spans="1:255" hidden="1">
      <c r="A179" s="232">
        <f t="shared" si="72"/>
        <v>174</v>
      </c>
      <c r="B179" s="91" t="s">
        <v>501</v>
      </c>
      <c r="C179" s="232" t="s">
        <v>408</v>
      </c>
      <c r="D179" s="232" t="s">
        <v>455</v>
      </c>
      <c r="E179" s="91">
        <v>1</v>
      </c>
      <c r="F179" s="91" t="s">
        <v>525</v>
      </c>
      <c r="G179" s="91" t="s">
        <v>500</v>
      </c>
      <c r="H179" s="248">
        <v>43509</v>
      </c>
      <c r="I179" s="248">
        <v>43509</v>
      </c>
      <c r="J179" s="260">
        <v>1</v>
      </c>
      <c r="K179" s="252"/>
      <c r="GO179" s="233" t="str">
        <f>IFERROR(VLOOKUP($C179,リスト!$D:$X,18,FALSE),"")</f>
        <v/>
      </c>
      <c r="GP179" s="349" t="e">
        <f>INDEX(リスト!$W:$W,MATCH(ガントチャート!$C191,リスト!$D:$D,0))</f>
        <v>#N/A</v>
      </c>
      <c r="IU179" s="95"/>
    </row>
    <row r="180" spans="1:255" hidden="1">
      <c r="A180" s="232">
        <f t="shared" si="72"/>
        <v>175</v>
      </c>
      <c r="B180" s="91" t="s">
        <v>501</v>
      </c>
      <c r="C180" s="232" t="s">
        <v>409</v>
      </c>
      <c r="D180" s="232" t="s">
        <v>456</v>
      </c>
      <c r="E180" s="91">
        <v>5</v>
      </c>
      <c r="F180" s="91" t="s">
        <v>525</v>
      </c>
      <c r="G180" s="91" t="s">
        <v>515</v>
      </c>
      <c r="H180" s="248">
        <v>43556</v>
      </c>
      <c r="I180" s="248">
        <v>43556</v>
      </c>
      <c r="J180" s="260">
        <v>1</v>
      </c>
      <c r="K180" s="252"/>
      <c r="GO180" s="233" t="str">
        <f>IFERROR(VLOOKUP($C180,リスト!$D:$X,18,FALSE),"")</f>
        <v/>
      </c>
      <c r="GP180" s="349" t="e">
        <f>INDEX(リスト!$W:$W,MATCH(ガントチャート!$C192,リスト!$D:$D,0))</f>
        <v>#N/A</v>
      </c>
      <c r="IU180" s="95"/>
    </row>
    <row r="181" spans="1:255" hidden="1">
      <c r="A181" s="232">
        <f t="shared" si="72"/>
        <v>176</v>
      </c>
      <c r="B181" s="91" t="s">
        <v>498</v>
      </c>
      <c r="C181" s="232" t="s">
        <v>410</v>
      </c>
      <c r="D181" s="232" t="s">
        <v>457</v>
      </c>
      <c r="E181" s="91">
        <v>1</v>
      </c>
      <c r="F181" s="91" t="s">
        <v>525</v>
      </c>
      <c r="G181" s="91" t="s">
        <v>505</v>
      </c>
      <c r="H181" s="248">
        <v>43515</v>
      </c>
      <c r="I181" s="248">
        <v>43516</v>
      </c>
      <c r="J181" s="260">
        <v>1</v>
      </c>
      <c r="K181" s="252"/>
      <c r="GO181" s="233" t="str">
        <f>IFERROR(VLOOKUP($C181,リスト!$D:$X,18,FALSE),"")</f>
        <v/>
      </c>
      <c r="GP181" s="349" t="e">
        <f>INDEX(リスト!$W:$W,MATCH(ガントチャート!$C193,リスト!$D:$D,0))</f>
        <v>#N/A</v>
      </c>
      <c r="IU181" s="95"/>
    </row>
    <row r="182" spans="1:255" hidden="1">
      <c r="A182" s="232">
        <f t="shared" si="72"/>
        <v>177</v>
      </c>
      <c r="B182" s="91" t="s">
        <v>498</v>
      </c>
      <c r="C182" s="232" t="s">
        <v>411</v>
      </c>
      <c r="D182" s="232" t="s">
        <v>458</v>
      </c>
      <c r="E182" s="91">
        <v>1</v>
      </c>
      <c r="F182" s="91" t="s">
        <v>525</v>
      </c>
      <c r="G182" s="91" t="s">
        <v>505</v>
      </c>
      <c r="H182" s="248">
        <v>43518</v>
      </c>
      <c r="I182" s="248">
        <v>43518</v>
      </c>
      <c r="J182" s="260">
        <v>1</v>
      </c>
      <c r="K182" s="252"/>
      <c r="GO182" s="233" t="str">
        <f>IFERROR(VLOOKUP($C182,リスト!$D:$X,18,FALSE),"")</f>
        <v/>
      </c>
      <c r="GP182" s="349" t="e">
        <f>INDEX(リスト!$W:$W,MATCH(ガントチャート!$C194,リスト!$D:$D,0))</f>
        <v>#N/A</v>
      </c>
      <c r="IU182" s="95"/>
    </row>
    <row r="183" spans="1:255" hidden="1">
      <c r="A183" s="232">
        <f t="shared" si="72"/>
        <v>178</v>
      </c>
      <c r="B183" s="91" t="s">
        <v>498</v>
      </c>
      <c r="C183" s="232" t="s">
        <v>412</v>
      </c>
      <c r="D183" s="232" t="s">
        <v>459</v>
      </c>
      <c r="E183" s="91">
        <v>1</v>
      </c>
      <c r="F183" s="91" t="s">
        <v>525</v>
      </c>
      <c r="G183" s="91" t="s">
        <v>515</v>
      </c>
      <c r="H183" s="248">
        <v>43488</v>
      </c>
      <c r="I183" s="248">
        <v>43488</v>
      </c>
      <c r="J183" s="260">
        <v>1</v>
      </c>
      <c r="K183" s="252"/>
      <c r="GO183" s="233" t="str">
        <f>IFERROR(VLOOKUP($C183,リスト!$D:$X,18,FALSE),"")</f>
        <v/>
      </c>
      <c r="GP183" s="349" t="e">
        <f>INDEX(リスト!$W:$W,MATCH(ガントチャート!$C195,リスト!$D:$D,0))</f>
        <v>#N/A</v>
      </c>
      <c r="IU183" s="95"/>
    </row>
    <row r="184" spans="1:255" hidden="1">
      <c r="A184" s="232">
        <f t="shared" si="72"/>
        <v>179</v>
      </c>
      <c r="B184" s="91" t="s">
        <v>498</v>
      </c>
      <c r="C184" s="232" t="s">
        <v>413</v>
      </c>
      <c r="D184" s="232" t="s">
        <v>460</v>
      </c>
      <c r="E184" s="91">
        <v>1</v>
      </c>
      <c r="F184" s="91" t="s">
        <v>525</v>
      </c>
      <c r="G184" s="91" t="s">
        <v>505</v>
      </c>
      <c r="H184" s="248">
        <v>43509</v>
      </c>
      <c r="I184" s="248">
        <v>43510</v>
      </c>
      <c r="J184" s="260">
        <v>1</v>
      </c>
      <c r="K184" s="252"/>
      <c r="GO184" s="233" t="str">
        <f>IFERROR(VLOOKUP($C184,リスト!$D:$X,18,FALSE),"")</f>
        <v/>
      </c>
      <c r="GP184" s="349" t="e">
        <f>INDEX(リスト!$W:$W,MATCH(ガントチャート!$C196,リスト!$D:$D,0))</f>
        <v>#N/A</v>
      </c>
      <c r="IU184" s="95"/>
    </row>
    <row r="185" spans="1:255" hidden="1">
      <c r="A185" s="232">
        <f t="shared" si="72"/>
        <v>180</v>
      </c>
      <c r="B185" s="91" t="s">
        <v>498</v>
      </c>
      <c r="C185" s="232" t="s">
        <v>518</v>
      </c>
      <c r="D185" s="232" t="s">
        <v>461</v>
      </c>
      <c r="E185" s="91">
        <v>1</v>
      </c>
      <c r="F185" s="91" t="s">
        <v>525</v>
      </c>
      <c r="G185" s="91" t="s">
        <v>515</v>
      </c>
      <c r="H185" s="248">
        <v>43507</v>
      </c>
      <c r="I185" s="248">
        <v>43507</v>
      </c>
      <c r="J185" s="260">
        <v>1</v>
      </c>
      <c r="K185" s="252"/>
      <c r="GO185" s="233" t="str">
        <f>IFERROR(VLOOKUP($C185,リスト!$D:$X,18,FALSE),"")</f>
        <v/>
      </c>
      <c r="GP185" s="349" t="e">
        <f>INDEX(リスト!$W:$W,MATCH(ガントチャート!$C197,リスト!$D:$D,0))</f>
        <v>#N/A</v>
      </c>
      <c r="IU185" s="95"/>
    </row>
    <row r="186" spans="1:255" hidden="1">
      <c r="A186" s="232">
        <f t="shared" si="72"/>
        <v>181</v>
      </c>
      <c r="B186" s="91" t="s">
        <v>498</v>
      </c>
      <c r="C186" s="232" t="s">
        <v>519</v>
      </c>
      <c r="D186" s="232" t="s">
        <v>462</v>
      </c>
      <c r="E186" s="91">
        <v>1</v>
      </c>
      <c r="F186" s="91" t="s">
        <v>525</v>
      </c>
      <c r="G186" s="91" t="s">
        <v>508</v>
      </c>
      <c r="H186" s="248">
        <v>43509</v>
      </c>
      <c r="I186" s="248">
        <v>43509</v>
      </c>
      <c r="J186" s="260">
        <v>1</v>
      </c>
      <c r="K186" s="252"/>
      <c r="GO186" s="233" t="str">
        <f>IFERROR(VLOOKUP($C186,リスト!$D:$X,18,FALSE),"")</f>
        <v/>
      </c>
      <c r="GP186" s="349" t="e">
        <f>INDEX(リスト!$W:$W,MATCH(ガントチャート!$C198,リスト!$D:$D,0))</f>
        <v>#N/A</v>
      </c>
      <c r="IU186" s="95"/>
    </row>
    <row r="187" spans="1:255" hidden="1">
      <c r="A187" s="232">
        <f t="shared" si="72"/>
        <v>182</v>
      </c>
      <c r="B187" s="91" t="s">
        <v>498</v>
      </c>
      <c r="C187" s="232" t="s">
        <v>414</v>
      </c>
      <c r="D187" s="232" t="s">
        <v>463</v>
      </c>
      <c r="E187" s="91">
        <v>1</v>
      </c>
      <c r="F187" s="91" t="s">
        <v>525</v>
      </c>
      <c r="G187" s="91" t="s">
        <v>515</v>
      </c>
      <c r="H187" s="248">
        <v>43508</v>
      </c>
      <c r="I187" s="248">
        <v>43511</v>
      </c>
      <c r="J187" s="260">
        <v>1</v>
      </c>
      <c r="K187" s="252"/>
      <c r="GO187" s="233" t="str">
        <f>IFERROR(VLOOKUP($C187,リスト!$D:$X,18,FALSE),"")</f>
        <v/>
      </c>
      <c r="GP187" s="349" t="e">
        <f>INDEX(リスト!$W:$W,MATCH(ガントチャート!$C199,リスト!$D:$D,0))</f>
        <v>#N/A</v>
      </c>
      <c r="IU187" s="95"/>
    </row>
    <row r="188" spans="1:255" hidden="1">
      <c r="A188" s="232">
        <f t="shared" si="72"/>
        <v>183</v>
      </c>
      <c r="B188" s="91" t="s">
        <v>498</v>
      </c>
      <c r="C188" s="232" t="s">
        <v>415</v>
      </c>
      <c r="D188" s="232" t="s">
        <v>464</v>
      </c>
      <c r="E188" s="91">
        <v>1</v>
      </c>
      <c r="F188" s="91" t="s">
        <v>525</v>
      </c>
      <c r="G188" s="91" t="s">
        <v>508</v>
      </c>
      <c r="H188" s="248">
        <v>43511</v>
      </c>
      <c r="I188" s="248">
        <v>43514</v>
      </c>
      <c r="J188" s="260">
        <v>1</v>
      </c>
      <c r="K188" s="252"/>
      <c r="GO188" s="233" t="str">
        <f>IFERROR(VLOOKUP($C188,リスト!$D:$X,18,FALSE),"")</f>
        <v/>
      </c>
      <c r="GP188" s="349" t="e">
        <f>INDEX(リスト!$W:$W,MATCH(ガントチャート!$C200,リスト!$D:$D,0))</f>
        <v>#N/A</v>
      </c>
      <c r="IU188" s="95"/>
    </row>
    <row r="189" spans="1:255" hidden="1">
      <c r="A189" s="232">
        <f t="shared" si="72"/>
        <v>184</v>
      </c>
      <c r="B189" s="91" t="s">
        <v>498</v>
      </c>
      <c r="C189" s="232" t="s">
        <v>416</v>
      </c>
      <c r="D189" s="232" t="s">
        <v>465</v>
      </c>
      <c r="E189" s="91">
        <v>1</v>
      </c>
      <c r="F189" s="91" t="s">
        <v>525</v>
      </c>
      <c r="G189" s="91" t="s">
        <v>502</v>
      </c>
      <c r="H189" s="248">
        <v>43514</v>
      </c>
      <c r="I189" s="248">
        <v>43515</v>
      </c>
      <c r="J189" s="260">
        <v>1</v>
      </c>
      <c r="K189" s="252"/>
      <c r="GO189" s="233" t="str">
        <f>IFERROR(VLOOKUP($C189,リスト!$D:$X,18,FALSE),"")</f>
        <v/>
      </c>
      <c r="GP189" s="349" t="e">
        <f>INDEX(リスト!$W:$W,MATCH(ガントチャート!$C201,リスト!$D:$D,0))</f>
        <v>#N/A</v>
      </c>
      <c r="IU189" s="95"/>
    </row>
    <row r="190" spans="1:255" hidden="1">
      <c r="A190" s="232">
        <f t="shared" si="72"/>
        <v>185</v>
      </c>
      <c r="B190" s="91" t="s">
        <v>520</v>
      </c>
      <c r="C190" s="232" t="s">
        <v>417</v>
      </c>
      <c r="D190" s="232" t="s">
        <v>466</v>
      </c>
      <c r="E190" s="91">
        <v>5</v>
      </c>
      <c r="F190" s="91" t="s">
        <v>525</v>
      </c>
      <c r="G190" s="91" t="s">
        <v>500</v>
      </c>
      <c r="H190" s="248">
        <v>43566</v>
      </c>
      <c r="I190" s="248">
        <v>43567</v>
      </c>
      <c r="J190" s="260">
        <v>0</v>
      </c>
      <c r="K190" s="252"/>
      <c r="GO190" s="233" t="str">
        <f>IFERROR(VLOOKUP($C190,リスト!$D:$X,18,FALSE),"")</f>
        <v/>
      </c>
      <c r="GP190" s="349" t="e">
        <f>INDEX(リスト!$W:$W,MATCH(ガントチャート!$C202,リスト!$D:$D,0))</f>
        <v>#N/A</v>
      </c>
      <c r="IU190" s="95"/>
    </row>
    <row r="191" spans="1:255" hidden="1">
      <c r="A191" s="232">
        <f t="shared" si="72"/>
        <v>186</v>
      </c>
      <c r="B191" s="91" t="s">
        <v>521</v>
      </c>
      <c r="C191" s="232" t="s">
        <v>418</v>
      </c>
      <c r="D191" s="232" t="s">
        <v>467</v>
      </c>
      <c r="E191" s="91">
        <v>5</v>
      </c>
      <c r="F191" s="91" t="s">
        <v>525</v>
      </c>
      <c r="G191" s="91" t="s">
        <v>500</v>
      </c>
      <c r="H191" s="248">
        <v>43566</v>
      </c>
      <c r="I191" s="248">
        <v>43567</v>
      </c>
      <c r="J191" s="260">
        <v>0</v>
      </c>
      <c r="K191" s="252"/>
      <c r="GO191" s="233" t="str">
        <f>IFERROR(VLOOKUP($C191,リスト!$D:$X,18,FALSE),"")</f>
        <v/>
      </c>
      <c r="GP191" s="349" t="e">
        <f>INDEX(リスト!$W:$W,MATCH(ガントチャート!$C203,リスト!$D:$D,0))</f>
        <v>#N/A</v>
      </c>
      <c r="IU191" s="95"/>
    </row>
    <row r="192" spans="1:255" hidden="1">
      <c r="A192" s="232">
        <f t="shared" si="72"/>
        <v>187</v>
      </c>
      <c r="B192" s="91" t="s">
        <v>501</v>
      </c>
      <c r="C192" s="232" t="s">
        <v>419</v>
      </c>
      <c r="D192" s="232" t="s">
        <v>468</v>
      </c>
      <c r="E192" s="91">
        <v>5</v>
      </c>
      <c r="F192" s="91" t="s">
        <v>525</v>
      </c>
      <c r="G192" s="91" t="s">
        <v>515</v>
      </c>
      <c r="H192" s="248">
        <v>43551</v>
      </c>
      <c r="I192" s="248">
        <v>43552</v>
      </c>
      <c r="J192" s="260">
        <v>0</v>
      </c>
      <c r="K192" s="252"/>
      <c r="GO192" s="233" t="str">
        <f>IFERROR(VLOOKUP($C192,リスト!$D:$X,18,FALSE),"")</f>
        <v/>
      </c>
      <c r="GP192" s="349" t="e">
        <f>INDEX(リスト!$W:$W,MATCH(ガントチャート!$C204,リスト!$D:$D,0))</f>
        <v>#N/A</v>
      </c>
      <c r="IU192" s="95"/>
    </row>
    <row r="193" spans="1:255" hidden="1">
      <c r="A193" s="232">
        <f t="shared" si="72"/>
        <v>188</v>
      </c>
      <c r="B193" s="91" t="s">
        <v>498</v>
      </c>
      <c r="C193" s="232" t="s">
        <v>420</v>
      </c>
      <c r="D193" s="232" t="s">
        <v>469</v>
      </c>
      <c r="E193" s="91">
        <v>1</v>
      </c>
      <c r="F193" s="91" t="s">
        <v>525</v>
      </c>
      <c r="G193" s="91" t="s">
        <v>515</v>
      </c>
      <c r="H193" s="248">
        <v>43507</v>
      </c>
      <c r="I193" s="248">
        <v>43507</v>
      </c>
      <c r="J193" s="260">
        <v>1</v>
      </c>
      <c r="K193" s="252"/>
      <c r="GO193" s="233" t="str">
        <f>IFERROR(VLOOKUP($C193,リスト!$D:$X,18,FALSE),"")</f>
        <v/>
      </c>
      <c r="GP193" s="349" t="e">
        <f>INDEX(リスト!$W:$W,MATCH(ガントチャート!$C205,リスト!$D:$D,0))</f>
        <v>#N/A</v>
      </c>
      <c r="IU193" s="95"/>
    </row>
    <row r="194" spans="1:255" hidden="1">
      <c r="A194" s="232">
        <f t="shared" si="72"/>
        <v>189</v>
      </c>
      <c r="B194" s="91" t="s">
        <v>498</v>
      </c>
      <c r="C194" s="232" t="s">
        <v>421</v>
      </c>
      <c r="D194" s="232" t="s">
        <v>470</v>
      </c>
      <c r="E194" s="91">
        <v>1</v>
      </c>
      <c r="F194" s="91" t="s">
        <v>525</v>
      </c>
      <c r="G194" s="91" t="s">
        <v>515</v>
      </c>
      <c r="H194" s="248">
        <v>43509</v>
      </c>
      <c r="I194" s="248">
        <v>43509</v>
      </c>
      <c r="J194" s="260">
        <v>1</v>
      </c>
      <c r="K194" s="252"/>
      <c r="GO194" s="233" t="str">
        <f>IFERROR(VLOOKUP($C194,リスト!$D:$X,18,FALSE),"")</f>
        <v/>
      </c>
      <c r="GP194" s="349" t="e">
        <f>INDEX(リスト!$W:$W,MATCH(ガントチャート!$C206,リスト!$D:$D,0))</f>
        <v>#N/A</v>
      </c>
      <c r="IU194" s="95"/>
    </row>
    <row r="195" spans="1:255" hidden="1">
      <c r="A195" s="232">
        <f t="shared" si="72"/>
        <v>190</v>
      </c>
      <c r="B195" s="91" t="s">
        <v>498</v>
      </c>
      <c r="C195" s="232" t="s">
        <v>422</v>
      </c>
      <c r="D195" s="232" t="s">
        <v>471</v>
      </c>
      <c r="E195" s="91">
        <v>1</v>
      </c>
      <c r="F195" s="91" t="s">
        <v>525</v>
      </c>
      <c r="G195" s="91" t="s">
        <v>507</v>
      </c>
      <c r="H195" s="248">
        <v>43521</v>
      </c>
      <c r="I195" s="248">
        <v>43522</v>
      </c>
      <c r="J195" s="260">
        <v>1</v>
      </c>
      <c r="K195" s="252"/>
      <c r="GO195" s="233" t="str">
        <f>IFERROR(VLOOKUP($C195,リスト!$D:$X,18,FALSE),"")</f>
        <v/>
      </c>
      <c r="GP195" s="349" t="e">
        <f>INDEX(リスト!$W:$W,MATCH(ガントチャート!$C207,リスト!$D:$D,0))</f>
        <v>#N/A</v>
      </c>
      <c r="IU195" s="95"/>
    </row>
    <row r="196" spans="1:255" hidden="1">
      <c r="A196" s="232">
        <f t="shared" si="72"/>
        <v>191</v>
      </c>
      <c r="B196" s="91" t="s">
        <v>498</v>
      </c>
      <c r="C196" s="232" t="s">
        <v>423</v>
      </c>
      <c r="D196" s="232" t="s">
        <v>472</v>
      </c>
      <c r="E196" s="91">
        <v>1</v>
      </c>
      <c r="F196" s="91" t="s">
        <v>525</v>
      </c>
      <c r="G196" s="91" t="s">
        <v>500</v>
      </c>
      <c r="H196" s="248">
        <v>43511</v>
      </c>
      <c r="I196" s="248">
        <v>43514</v>
      </c>
      <c r="J196" s="260">
        <v>1</v>
      </c>
      <c r="K196" s="252"/>
      <c r="GO196" s="233" t="str">
        <f>IFERROR(VLOOKUP($C196,リスト!$D:$X,18,FALSE),"")</f>
        <v/>
      </c>
      <c r="GP196" s="349" t="e">
        <f>INDEX(リスト!$W:$W,MATCH(ガントチャート!$C208,リスト!$D:$D,0))</f>
        <v>#N/A</v>
      </c>
      <c r="IU196" s="95"/>
    </row>
    <row r="197" spans="1:255" hidden="1">
      <c r="A197" s="232">
        <f t="shared" si="72"/>
        <v>192</v>
      </c>
      <c r="B197" s="91" t="s">
        <v>498</v>
      </c>
      <c r="C197" s="232" t="s">
        <v>424</v>
      </c>
      <c r="D197" s="232" t="s">
        <v>473</v>
      </c>
      <c r="E197" s="91">
        <v>1</v>
      </c>
      <c r="F197" s="91" t="s">
        <v>525</v>
      </c>
      <c r="G197" s="91" t="s">
        <v>507</v>
      </c>
      <c r="H197" s="248">
        <v>43522</v>
      </c>
      <c r="I197" s="248">
        <v>43523</v>
      </c>
      <c r="J197" s="260">
        <v>1</v>
      </c>
      <c r="K197" s="252"/>
      <c r="GO197" s="233" t="str">
        <f>IFERROR(VLOOKUP($C197,リスト!$D:$X,18,FALSE),"")</f>
        <v/>
      </c>
      <c r="GP197" s="349" t="e">
        <f>INDEX(リスト!$W:$W,MATCH(ガントチャート!$C210,リスト!$D:$D,0))</f>
        <v>#N/A</v>
      </c>
      <c r="IU197" s="95"/>
    </row>
    <row r="198" spans="1:255" hidden="1">
      <c r="A198" s="232">
        <f t="shared" ref="A198:A261" si="73">IF(C198="","",ROW()-5)</f>
        <v>193</v>
      </c>
      <c r="B198" s="91" t="s">
        <v>498</v>
      </c>
      <c r="C198" s="232" t="s">
        <v>425</v>
      </c>
      <c r="D198" s="232" t="s">
        <v>474</v>
      </c>
      <c r="E198" s="91">
        <v>3</v>
      </c>
      <c r="F198" s="91" t="s">
        <v>525</v>
      </c>
      <c r="G198" s="91" t="s">
        <v>515</v>
      </c>
      <c r="H198" s="248">
        <v>43544</v>
      </c>
      <c r="I198" s="248">
        <v>43550</v>
      </c>
      <c r="J198" s="260">
        <v>0.8</v>
      </c>
      <c r="K198" s="252"/>
      <c r="GO198" s="233" t="str">
        <f>IFERROR(VLOOKUP($C198,リスト!$D:$X,18,FALSE),"")</f>
        <v/>
      </c>
      <c r="GP198" s="349" t="e">
        <f>INDEX(リスト!$W:$W,MATCH(ガントチャート!$C211,リスト!$D:$D,0))</f>
        <v>#N/A</v>
      </c>
      <c r="IU198" s="95"/>
    </row>
    <row r="199" spans="1:255" hidden="1">
      <c r="A199" s="232">
        <f t="shared" si="73"/>
        <v>194</v>
      </c>
      <c r="B199" s="91" t="s">
        <v>498</v>
      </c>
      <c r="C199" s="232" t="s">
        <v>426</v>
      </c>
      <c r="D199" s="232" t="s">
        <v>475</v>
      </c>
      <c r="E199" s="91">
        <v>3</v>
      </c>
      <c r="F199" s="91" t="s">
        <v>525</v>
      </c>
      <c r="G199" s="91" t="s">
        <v>515</v>
      </c>
      <c r="H199" s="248">
        <v>43553</v>
      </c>
      <c r="I199" s="248">
        <v>43553</v>
      </c>
      <c r="J199" s="260">
        <v>0</v>
      </c>
      <c r="K199" s="252"/>
      <c r="GO199" s="233" t="str">
        <f>IFERROR(VLOOKUP($C199,リスト!$D:$X,18,FALSE),"")</f>
        <v/>
      </c>
      <c r="GP199" s="349" t="e">
        <f>INDEX(リスト!$W:$W,MATCH(ガントチャート!$C212,リスト!$D:$D,0))</f>
        <v>#N/A</v>
      </c>
      <c r="IU199" s="95"/>
    </row>
    <row r="200" spans="1:255" hidden="1">
      <c r="A200" s="232">
        <f t="shared" si="73"/>
        <v>195</v>
      </c>
      <c r="B200" s="91" t="s">
        <v>498</v>
      </c>
      <c r="C200" s="232" t="s">
        <v>427</v>
      </c>
      <c r="D200" s="232" t="s">
        <v>476</v>
      </c>
      <c r="E200" s="91">
        <v>3</v>
      </c>
      <c r="F200" s="91" t="s">
        <v>525</v>
      </c>
      <c r="G200" s="91" t="s">
        <v>515</v>
      </c>
      <c r="H200" s="248">
        <v>43525</v>
      </c>
      <c r="I200" s="248">
        <v>43528</v>
      </c>
      <c r="J200" s="260">
        <v>1</v>
      </c>
      <c r="K200" s="252"/>
      <c r="GO200" s="233" t="str">
        <f>IFERROR(VLOOKUP($C200,リスト!$D:$X,18,FALSE),"")</f>
        <v/>
      </c>
      <c r="GP200" s="349" t="e">
        <f>INDEX(リスト!$W:$W,MATCH(ガントチャート!$C213,リスト!$D:$D,0))</f>
        <v>#N/A</v>
      </c>
      <c r="IU200" s="95"/>
    </row>
    <row r="201" spans="1:255" hidden="1">
      <c r="A201" s="232">
        <f t="shared" si="73"/>
        <v>196</v>
      </c>
      <c r="B201" s="91" t="s">
        <v>498</v>
      </c>
      <c r="C201" s="232" t="s">
        <v>428</v>
      </c>
      <c r="D201" s="232" t="s">
        <v>477</v>
      </c>
      <c r="E201" s="91">
        <v>3</v>
      </c>
      <c r="F201" s="91" t="s">
        <v>525</v>
      </c>
      <c r="G201" s="91" t="s">
        <v>515</v>
      </c>
      <c r="H201" s="248">
        <v>43556</v>
      </c>
      <c r="I201" s="248">
        <v>43557</v>
      </c>
      <c r="J201" s="260">
        <v>0</v>
      </c>
      <c r="K201" s="252"/>
      <c r="GO201" s="233" t="str">
        <f>IFERROR(VLOOKUP($C201,リスト!$D:$X,18,FALSE),"")</f>
        <v/>
      </c>
      <c r="GP201" s="349" t="e">
        <f>INDEX(リスト!$W:$W,MATCH(ガントチャート!$C214,リスト!$D:$D,0))</f>
        <v>#N/A</v>
      </c>
      <c r="IU201" s="95"/>
    </row>
    <row r="202" spans="1:255" hidden="1">
      <c r="A202" s="232">
        <f t="shared" si="73"/>
        <v>197</v>
      </c>
      <c r="B202" s="91" t="s">
        <v>521</v>
      </c>
      <c r="C202" s="232" t="s">
        <v>522</v>
      </c>
      <c r="D202" s="232" t="s">
        <v>478</v>
      </c>
      <c r="E202" s="91">
        <v>5</v>
      </c>
      <c r="F202" s="91" t="s">
        <v>525</v>
      </c>
      <c r="G202" s="91" t="s">
        <v>500</v>
      </c>
      <c r="H202" s="248">
        <v>43542</v>
      </c>
      <c r="I202" s="248">
        <v>43542</v>
      </c>
      <c r="J202" s="260">
        <v>1</v>
      </c>
      <c r="K202" s="252"/>
      <c r="GO202" s="233" t="str">
        <f>IFERROR(VLOOKUP($C202,リスト!$D:$X,18,FALSE),"")</f>
        <v/>
      </c>
      <c r="GP202" s="349" t="e">
        <f>INDEX(リスト!$W:$W,MATCH(ガントチャート!$C215,リスト!$D:$D,0))</f>
        <v>#N/A</v>
      </c>
      <c r="IU202" s="95"/>
    </row>
    <row r="203" spans="1:255" hidden="1">
      <c r="A203" s="232">
        <f t="shared" si="73"/>
        <v>198</v>
      </c>
      <c r="B203" s="91" t="s">
        <v>521</v>
      </c>
      <c r="C203" s="232" t="s">
        <v>429</v>
      </c>
      <c r="D203" s="232" t="s">
        <v>479</v>
      </c>
      <c r="E203" s="91">
        <v>5</v>
      </c>
      <c r="F203" s="91" t="s">
        <v>525</v>
      </c>
      <c r="G203" s="91" t="s">
        <v>508</v>
      </c>
      <c r="H203" s="248">
        <v>43570</v>
      </c>
      <c r="I203" s="248">
        <v>43571</v>
      </c>
      <c r="J203" s="260">
        <v>0</v>
      </c>
      <c r="K203" s="252"/>
      <c r="GO203" s="233" t="str">
        <f>IFERROR(VLOOKUP($C203,リスト!$D:$X,18,FALSE),"")</f>
        <v/>
      </c>
      <c r="GP203" s="349" t="e">
        <f>INDEX(リスト!$W:$W,MATCH(ガントチャート!$C216,リスト!$D:$D,0))</f>
        <v>#N/A</v>
      </c>
      <c r="IU203" s="95"/>
    </row>
    <row r="204" spans="1:255" hidden="1">
      <c r="A204" s="232">
        <f t="shared" si="73"/>
        <v>199</v>
      </c>
      <c r="B204" s="91" t="s">
        <v>521</v>
      </c>
      <c r="C204" s="232" t="s">
        <v>430</v>
      </c>
      <c r="D204" s="232" t="s">
        <v>480</v>
      </c>
      <c r="E204" s="91">
        <v>5</v>
      </c>
      <c r="F204" s="91" t="s">
        <v>525</v>
      </c>
      <c r="G204" s="91" t="s">
        <v>508</v>
      </c>
      <c r="H204" s="248">
        <v>43570</v>
      </c>
      <c r="I204" s="248">
        <v>43571</v>
      </c>
      <c r="J204" s="260">
        <v>0</v>
      </c>
      <c r="K204" s="252"/>
      <c r="GO204" s="233" t="str">
        <f>IFERROR(VLOOKUP($C204,リスト!$D:$X,18,FALSE),"")</f>
        <v/>
      </c>
      <c r="GP204" s="349" t="e">
        <f>INDEX(リスト!$W:$W,MATCH(ガントチャート!$C217,リスト!$D:$D,0))</f>
        <v>#N/A</v>
      </c>
      <c r="IU204" s="95"/>
    </row>
    <row r="205" spans="1:255" hidden="1">
      <c r="A205" s="232">
        <f t="shared" si="73"/>
        <v>200</v>
      </c>
      <c r="B205" s="91" t="s">
        <v>521</v>
      </c>
      <c r="C205" s="232" t="s">
        <v>431</v>
      </c>
      <c r="D205" s="232" t="s">
        <v>481</v>
      </c>
      <c r="E205" s="91">
        <v>5</v>
      </c>
      <c r="F205" s="91" t="s">
        <v>525</v>
      </c>
      <c r="G205" s="91" t="s">
        <v>508</v>
      </c>
      <c r="H205" s="248">
        <v>43557</v>
      </c>
      <c r="I205" s="248">
        <v>43557</v>
      </c>
      <c r="J205" s="260">
        <v>0</v>
      </c>
      <c r="K205" s="252"/>
      <c r="GO205" s="233" t="str">
        <f>IFERROR(VLOOKUP($C205,リスト!$D:$X,18,FALSE),"")</f>
        <v/>
      </c>
      <c r="GP205" s="349" t="e">
        <f>INDEX(リスト!$W:$W,MATCH(ガントチャート!$C218,リスト!$D:$D,0))</f>
        <v>#N/A</v>
      </c>
      <c r="IU205" s="95"/>
    </row>
    <row r="206" spans="1:255" hidden="1">
      <c r="A206" s="232">
        <f t="shared" si="73"/>
        <v>201</v>
      </c>
      <c r="B206" s="91" t="s">
        <v>538</v>
      </c>
      <c r="C206" s="232" t="s">
        <v>390</v>
      </c>
      <c r="D206" s="232" t="s">
        <v>432</v>
      </c>
      <c r="E206" s="91">
        <v>1</v>
      </c>
      <c r="F206" s="91" t="s">
        <v>526</v>
      </c>
      <c r="G206" s="91" t="s">
        <v>500</v>
      </c>
      <c r="H206" s="248">
        <v>43507</v>
      </c>
      <c r="I206" s="248">
        <v>43509</v>
      </c>
      <c r="J206" s="260">
        <v>1</v>
      </c>
      <c r="K206" s="252"/>
      <c r="GO206" s="233" t="str">
        <f>IFERROR(VLOOKUP($C206,リスト!$D:$X,18,FALSE),"")</f>
        <v/>
      </c>
      <c r="GP206" s="349" t="e">
        <f>INDEX(リスト!$W:$W,MATCH(ガントチャート!$C219,リスト!$D:$D,0))</f>
        <v>#N/A</v>
      </c>
      <c r="IU206" s="95"/>
    </row>
    <row r="207" spans="1:255" hidden="1">
      <c r="A207" s="232">
        <f t="shared" si="73"/>
        <v>202</v>
      </c>
      <c r="B207" s="91" t="s">
        <v>501</v>
      </c>
      <c r="C207" s="232" t="s">
        <v>391</v>
      </c>
      <c r="D207" s="232" t="s">
        <v>433</v>
      </c>
      <c r="E207" s="91">
        <v>5</v>
      </c>
      <c r="F207" s="91" t="s">
        <v>526</v>
      </c>
      <c r="G207" s="91" t="s">
        <v>502</v>
      </c>
      <c r="H207" s="248">
        <v>43565</v>
      </c>
      <c r="I207" s="248">
        <v>43578</v>
      </c>
      <c r="J207" s="260">
        <v>0</v>
      </c>
      <c r="K207" s="252"/>
      <c r="GO207" s="233" t="str">
        <f>IFERROR(VLOOKUP($C207,リスト!$D:$X,18,FALSE),"")</f>
        <v/>
      </c>
      <c r="GP207" s="349" t="e">
        <f>INDEX(リスト!$W:$W,MATCH(ガントチャート!$C221,リスト!$D:$D,0))</f>
        <v>#N/A</v>
      </c>
      <c r="IU207" s="95"/>
    </row>
    <row r="208" spans="1:255" hidden="1">
      <c r="A208" s="232">
        <f t="shared" si="73"/>
        <v>203</v>
      </c>
      <c r="B208" s="91" t="s">
        <v>498</v>
      </c>
      <c r="C208" s="232" t="s">
        <v>503</v>
      </c>
      <c r="D208" s="232" t="s">
        <v>434</v>
      </c>
      <c r="E208" s="91">
        <v>2</v>
      </c>
      <c r="F208" s="91" t="s">
        <v>526</v>
      </c>
      <c r="G208" s="91" t="s">
        <v>504</v>
      </c>
      <c r="H208" s="248">
        <v>43525</v>
      </c>
      <c r="I208" s="248">
        <v>43529</v>
      </c>
      <c r="J208" s="260">
        <v>1</v>
      </c>
      <c r="K208" s="252"/>
      <c r="GO208" s="233" t="str">
        <f>IFERROR(VLOOKUP($C208,リスト!$D:$X,18,FALSE),"")</f>
        <v/>
      </c>
      <c r="GP208" s="349" t="e">
        <f>INDEX(リスト!$W:$W,MATCH(ガントチャート!$C222,リスト!$D:$D,0))</f>
        <v>#N/A</v>
      </c>
      <c r="IU208" s="95"/>
    </row>
    <row r="209" spans="1:255" hidden="1">
      <c r="A209" s="232">
        <f t="shared" si="73"/>
        <v>204</v>
      </c>
      <c r="B209" s="91" t="s">
        <v>498</v>
      </c>
      <c r="C209" s="232" t="s">
        <v>392</v>
      </c>
      <c r="D209" s="232" t="s">
        <v>435</v>
      </c>
      <c r="E209" s="91">
        <v>4</v>
      </c>
      <c r="F209" s="91" t="s">
        <v>526</v>
      </c>
      <c r="G209" s="91" t="s">
        <v>505</v>
      </c>
      <c r="H209" s="248">
        <v>43539</v>
      </c>
      <c r="I209" s="248">
        <v>43542</v>
      </c>
      <c r="J209" s="260">
        <v>1</v>
      </c>
      <c r="K209" s="252"/>
      <c r="GO209" s="233" t="str">
        <f>IFERROR(VLOOKUP($C209,リスト!$D:$X,18,FALSE),"")</f>
        <v/>
      </c>
      <c r="GP209" s="349" t="e">
        <f>INDEX(リスト!$W:$W,MATCH(ガントチャート!$C223,リスト!$D:$D,0))</f>
        <v>#N/A</v>
      </c>
      <c r="IU209" s="95"/>
    </row>
    <row r="210" spans="1:255" hidden="1">
      <c r="A210" s="232">
        <f t="shared" si="73"/>
        <v>205</v>
      </c>
      <c r="B210" s="91" t="s">
        <v>498</v>
      </c>
      <c r="C210" s="232" t="s">
        <v>506</v>
      </c>
      <c r="D210" s="232" t="s">
        <v>436</v>
      </c>
      <c r="E210" s="91">
        <v>1</v>
      </c>
      <c r="F210" s="91" t="s">
        <v>526</v>
      </c>
      <c r="G210" s="91" t="s">
        <v>500</v>
      </c>
      <c r="H210" s="248">
        <v>43510</v>
      </c>
      <c r="I210" s="248">
        <v>43521</v>
      </c>
      <c r="J210" s="260">
        <v>1</v>
      </c>
      <c r="K210" s="252"/>
      <c r="GO210" s="233" t="str">
        <f>IFERROR(VLOOKUP($C210,リスト!$D:$X,18,FALSE),"")</f>
        <v/>
      </c>
      <c r="GP210" s="349" t="e">
        <f>INDEX(リスト!$W:$W,MATCH(ガントチャート!$C224,リスト!$D:$D,0))</f>
        <v>#N/A</v>
      </c>
      <c r="IU210" s="95"/>
    </row>
    <row r="211" spans="1:255" hidden="1">
      <c r="A211" s="232">
        <f t="shared" si="73"/>
        <v>206</v>
      </c>
      <c r="B211" s="91" t="s">
        <v>498</v>
      </c>
      <c r="C211" s="232" t="s">
        <v>393</v>
      </c>
      <c r="D211" s="232" t="s">
        <v>437</v>
      </c>
      <c r="E211" s="91">
        <v>4</v>
      </c>
      <c r="F211" s="91" t="s">
        <v>526</v>
      </c>
      <c r="G211" s="91" t="s">
        <v>507</v>
      </c>
      <c r="H211" s="248">
        <v>43558</v>
      </c>
      <c r="I211" s="248">
        <v>43578</v>
      </c>
      <c r="J211" s="260">
        <v>0</v>
      </c>
      <c r="K211" s="252"/>
      <c r="GO211" s="233" t="str">
        <f>IFERROR(VLOOKUP($C211,リスト!$D:$X,18,FALSE),"")</f>
        <v/>
      </c>
      <c r="GP211" s="349" t="e">
        <f>INDEX(リスト!$W:$W,MATCH(ガントチャート!$C225,リスト!$D:$D,0))</f>
        <v>#N/A</v>
      </c>
      <c r="IU211" s="95"/>
    </row>
    <row r="212" spans="1:255" hidden="1">
      <c r="A212" s="232">
        <f t="shared" si="73"/>
        <v>207</v>
      </c>
      <c r="B212" s="91" t="s">
        <v>498</v>
      </c>
      <c r="C212" s="232" t="s">
        <v>394</v>
      </c>
      <c r="D212" s="232" t="s">
        <v>438</v>
      </c>
      <c r="E212" s="91">
        <v>4</v>
      </c>
      <c r="F212" s="91" t="s">
        <v>526</v>
      </c>
      <c r="G212" s="91" t="s">
        <v>497</v>
      </c>
      <c r="H212" s="248">
        <v>43550</v>
      </c>
      <c r="I212" s="248">
        <v>43552</v>
      </c>
      <c r="J212" s="260">
        <v>0.5</v>
      </c>
      <c r="K212" s="252"/>
      <c r="GO212" s="233" t="str">
        <f>IFERROR(VLOOKUP($C212,リスト!$D:$X,18,FALSE),"")</f>
        <v/>
      </c>
      <c r="GP212" s="349" t="e">
        <f>INDEX(リスト!$W:$W,MATCH(ガントチャート!$C226,リスト!$D:$D,0))</f>
        <v>#N/A</v>
      </c>
      <c r="IU212" s="95"/>
    </row>
    <row r="213" spans="1:255" hidden="1">
      <c r="A213" s="232">
        <f t="shared" si="73"/>
        <v>208</v>
      </c>
      <c r="B213" s="91" t="s">
        <v>498</v>
      </c>
      <c r="C213" s="232" t="s">
        <v>395</v>
      </c>
      <c r="D213" s="232" t="s">
        <v>439</v>
      </c>
      <c r="E213" s="91">
        <v>4</v>
      </c>
      <c r="F213" s="91" t="s">
        <v>526</v>
      </c>
      <c r="G213" s="91" t="s">
        <v>509</v>
      </c>
      <c r="H213" s="248">
        <v>43559</v>
      </c>
      <c r="I213" s="248">
        <v>43571</v>
      </c>
      <c r="J213" s="260">
        <v>0</v>
      </c>
      <c r="K213" s="252"/>
      <c r="GO213" s="233" t="str">
        <f>IFERROR(VLOOKUP($C213,リスト!$D:$X,18,FALSE),"")</f>
        <v/>
      </c>
      <c r="GP213" s="349" t="e">
        <f>INDEX(リスト!$W:$W,MATCH(ガントチャート!$C227,リスト!$D:$D,0))</f>
        <v>#N/A</v>
      </c>
      <c r="IU213" s="95"/>
    </row>
    <row r="214" spans="1:255" hidden="1">
      <c r="A214" s="232">
        <f t="shared" si="73"/>
        <v>209</v>
      </c>
      <c r="B214" s="91" t="s">
        <v>498</v>
      </c>
      <c r="C214" s="232" t="s">
        <v>396</v>
      </c>
      <c r="D214" s="232" t="s">
        <v>440</v>
      </c>
      <c r="E214" s="91">
        <v>4</v>
      </c>
      <c r="F214" s="91" t="s">
        <v>526</v>
      </c>
      <c r="G214" s="91" t="s">
        <v>509</v>
      </c>
      <c r="H214" s="248">
        <v>43539</v>
      </c>
      <c r="I214" s="248">
        <v>43543</v>
      </c>
      <c r="J214" s="260">
        <v>1</v>
      </c>
      <c r="K214" s="252"/>
      <c r="CK214" s="233"/>
      <c r="GO214" s="233" t="str">
        <f>IFERROR(VLOOKUP($C214,リスト!$D:$X,18,FALSE),"")</f>
        <v/>
      </c>
      <c r="GP214" s="349" t="e">
        <f>INDEX(リスト!$W:$W,MATCH(ガントチャート!$C228,リスト!$D:$D,0))</f>
        <v>#N/A</v>
      </c>
      <c r="IU214" s="95"/>
    </row>
    <row r="215" spans="1:255" hidden="1">
      <c r="A215" s="232">
        <f t="shared" si="73"/>
        <v>210</v>
      </c>
      <c r="B215" s="91" t="s">
        <v>498</v>
      </c>
      <c r="C215" s="232" t="s">
        <v>510</v>
      </c>
      <c r="D215" s="232" t="s">
        <v>441</v>
      </c>
      <c r="E215" s="91">
        <v>2</v>
      </c>
      <c r="F215" s="91" t="s">
        <v>526</v>
      </c>
      <c r="G215" s="91" t="s">
        <v>511</v>
      </c>
      <c r="H215" s="248">
        <v>43538</v>
      </c>
      <c r="I215" s="248">
        <v>43543</v>
      </c>
      <c r="J215" s="260">
        <v>1</v>
      </c>
      <c r="K215" s="252"/>
      <c r="GO215" s="233" t="str">
        <f>IFERROR(VLOOKUP($C215,リスト!$D:$X,18,FALSE),"")</f>
        <v/>
      </c>
      <c r="GP215" s="349" t="e">
        <f>INDEX(リスト!$W:$W,MATCH(ガントチャート!$C229,リスト!$D:$D,0))</f>
        <v>#N/A</v>
      </c>
      <c r="IU215" s="95"/>
    </row>
    <row r="216" spans="1:255" hidden="1">
      <c r="A216" s="232">
        <f t="shared" si="73"/>
        <v>211</v>
      </c>
      <c r="B216" s="91" t="s">
        <v>498</v>
      </c>
      <c r="C216" s="232" t="s">
        <v>397</v>
      </c>
      <c r="D216" s="232" t="s">
        <v>442</v>
      </c>
      <c r="E216" s="91">
        <v>2</v>
      </c>
      <c r="F216" s="91" t="s">
        <v>526</v>
      </c>
      <c r="G216" s="91" t="s">
        <v>511</v>
      </c>
      <c r="H216" s="248">
        <v>43551</v>
      </c>
      <c r="I216" s="248">
        <v>43552</v>
      </c>
      <c r="J216" s="260">
        <v>0.6</v>
      </c>
      <c r="K216" s="252"/>
      <c r="CK216" s="233"/>
      <c r="GO216" s="233" t="str">
        <f>IFERROR(VLOOKUP($C216,リスト!$D:$X,18,FALSE),"")</f>
        <v/>
      </c>
      <c r="GP216" s="349" t="e">
        <f>INDEX(リスト!$W:$W,MATCH(ガントチャート!$C230,リスト!$D:$D,0))</f>
        <v>#N/A</v>
      </c>
      <c r="IU216" s="95"/>
    </row>
    <row r="217" spans="1:255" hidden="1">
      <c r="A217" s="232">
        <f t="shared" si="73"/>
        <v>212</v>
      </c>
      <c r="B217" s="91" t="s">
        <v>498</v>
      </c>
      <c r="C217" s="232" t="s">
        <v>398</v>
      </c>
      <c r="D217" s="232" t="s">
        <v>443</v>
      </c>
      <c r="E217" s="91">
        <v>2</v>
      </c>
      <c r="F217" s="91" t="s">
        <v>526</v>
      </c>
      <c r="G217" s="91" t="s">
        <v>511</v>
      </c>
      <c r="H217" s="248">
        <v>43545</v>
      </c>
      <c r="I217" s="248">
        <v>43549</v>
      </c>
      <c r="J217" s="260">
        <v>1</v>
      </c>
      <c r="K217" s="252"/>
      <c r="GO217" s="233" t="str">
        <f>IFERROR(VLOOKUP($C217,リスト!$D:$X,18,FALSE),"")</f>
        <v/>
      </c>
      <c r="GP217" s="349" t="e">
        <f>INDEX(リスト!$W:$W,MATCH(ガントチャート!$C231,リスト!$D:$D,0))</f>
        <v>#N/A</v>
      </c>
      <c r="IU217" s="95"/>
    </row>
    <row r="218" spans="1:255" hidden="1">
      <c r="A218" s="232">
        <f t="shared" si="73"/>
        <v>213</v>
      </c>
      <c r="B218" s="91" t="s">
        <v>498</v>
      </c>
      <c r="C218" s="232" t="s">
        <v>399</v>
      </c>
      <c r="D218" s="232" t="s">
        <v>444</v>
      </c>
      <c r="E218" s="91">
        <v>2</v>
      </c>
      <c r="F218" s="91" t="s">
        <v>526</v>
      </c>
      <c r="G218" s="91" t="s">
        <v>511</v>
      </c>
      <c r="H218" s="248">
        <v>43553</v>
      </c>
      <c r="I218" s="248">
        <v>43558</v>
      </c>
      <c r="J218" s="260">
        <v>0</v>
      </c>
      <c r="K218" s="252"/>
      <c r="GO218" s="233" t="str">
        <f>IFERROR(VLOOKUP($C218,リスト!$D:$X,18,FALSE),"")</f>
        <v/>
      </c>
      <c r="GP218" s="349" t="e">
        <f>INDEX(リスト!$W:$W,MATCH(ガントチャート!$C232,リスト!$D:$D,0))</f>
        <v>#N/A</v>
      </c>
      <c r="IU218" s="95"/>
    </row>
    <row r="219" spans="1:255" hidden="1">
      <c r="A219" s="232">
        <f t="shared" si="73"/>
        <v>214</v>
      </c>
      <c r="B219" s="91" t="s">
        <v>498</v>
      </c>
      <c r="C219" s="232" t="s">
        <v>400</v>
      </c>
      <c r="D219" s="232" t="s">
        <v>445</v>
      </c>
      <c r="E219" s="91">
        <v>2</v>
      </c>
      <c r="F219" s="91" t="s">
        <v>526</v>
      </c>
      <c r="G219" s="91" t="s">
        <v>509</v>
      </c>
      <c r="H219" s="248">
        <v>43551</v>
      </c>
      <c r="I219" s="248">
        <v>43558</v>
      </c>
      <c r="J219" s="260">
        <v>0.1</v>
      </c>
      <c r="K219" s="252"/>
      <c r="GO219" s="233" t="str">
        <f>IFERROR(VLOOKUP($C219,リスト!$D:$X,18,FALSE),"")</f>
        <v/>
      </c>
      <c r="GP219" s="349" t="e">
        <f>INDEX(リスト!$W:$W,MATCH(ガントチャート!$C233,リスト!$D:$D,0))</f>
        <v>#N/A</v>
      </c>
      <c r="IU219" s="95"/>
    </row>
    <row r="220" spans="1:255" hidden="1">
      <c r="A220" s="232">
        <f t="shared" si="73"/>
        <v>215</v>
      </c>
      <c r="B220" s="91" t="s">
        <v>498</v>
      </c>
      <c r="C220" s="232" t="s">
        <v>512</v>
      </c>
      <c r="D220" s="232" t="s">
        <v>446</v>
      </c>
      <c r="E220" s="91">
        <v>2</v>
      </c>
      <c r="F220" s="91" t="s">
        <v>526</v>
      </c>
      <c r="G220" s="91" t="s">
        <v>504</v>
      </c>
      <c r="H220" s="248">
        <v>43529</v>
      </c>
      <c r="I220" s="248">
        <v>43531</v>
      </c>
      <c r="J220" s="260">
        <v>1</v>
      </c>
      <c r="K220" s="252"/>
      <c r="GO220" s="233" t="str">
        <f>IFERROR(VLOOKUP($C220,リスト!$D:$X,18,FALSE),"")</f>
        <v/>
      </c>
      <c r="GP220" s="349" t="e">
        <f>INDEX(リスト!$W:$W,MATCH(ガントチャート!$C234,リスト!$D:$D,0))</f>
        <v>#N/A</v>
      </c>
      <c r="IU220" s="95"/>
    </row>
    <row r="221" spans="1:255" hidden="1">
      <c r="A221" s="232">
        <f t="shared" si="73"/>
        <v>216</v>
      </c>
      <c r="B221" s="91" t="s">
        <v>498</v>
      </c>
      <c r="C221" s="232" t="s">
        <v>401</v>
      </c>
      <c r="D221" s="232" t="s">
        <v>447</v>
      </c>
      <c r="E221" s="91">
        <v>2</v>
      </c>
      <c r="F221" s="91" t="s">
        <v>526</v>
      </c>
      <c r="G221" s="91" t="s">
        <v>504</v>
      </c>
      <c r="H221" s="248">
        <v>43532</v>
      </c>
      <c r="I221" s="248">
        <v>43536</v>
      </c>
      <c r="J221" s="260">
        <v>1</v>
      </c>
      <c r="K221" s="252"/>
      <c r="GO221" s="233" t="str">
        <f>IFERROR(VLOOKUP($C221,リスト!$D:$X,18,FALSE),"")</f>
        <v/>
      </c>
      <c r="GP221" s="349" t="e">
        <f>INDEX(リスト!$W:$W,MATCH(ガントチャート!$C235,リスト!$D:$D,0))</f>
        <v>#N/A</v>
      </c>
      <c r="IU221" s="95"/>
    </row>
    <row r="222" spans="1:255" hidden="1">
      <c r="A222" s="232">
        <f t="shared" si="73"/>
        <v>217</v>
      </c>
      <c r="B222" s="91" t="s">
        <v>498</v>
      </c>
      <c r="C222" s="232" t="s">
        <v>513</v>
      </c>
      <c r="D222" s="232" t="s">
        <v>448</v>
      </c>
      <c r="E222" s="91">
        <v>2</v>
      </c>
      <c r="F222" s="91" t="s">
        <v>526</v>
      </c>
      <c r="G222" s="91" t="s">
        <v>514</v>
      </c>
      <c r="H222" s="248">
        <v>43542</v>
      </c>
      <c r="I222" s="248">
        <v>43544</v>
      </c>
      <c r="J222" s="260">
        <v>1</v>
      </c>
      <c r="K222" s="252"/>
      <c r="GO222" s="233" t="str">
        <f>IFERROR(VLOOKUP($C222,リスト!$D:$X,18,FALSE),"")</f>
        <v/>
      </c>
      <c r="GP222" s="349" t="e">
        <f>INDEX(リスト!$W:$W,MATCH(ガントチャート!$C237,リスト!$D:$D,0))</f>
        <v>#N/A</v>
      </c>
      <c r="IU222" s="95"/>
    </row>
    <row r="223" spans="1:255" hidden="1">
      <c r="A223" s="232">
        <f t="shared" si="73"/>
        <v>218</v>
      </c>
      <c r="B223" s="91" t="s">
        <v>498</v>
      </c>
      <c r="C223" s="232" t="s">
        <v>402</v>
      </c>
      <c r="D223" s="232" t="s">
        <v>449</v>
      </c>
      <c r="E223" s="91">
        <v>2</v>
      </c>
      <c r="F223" s="91" t="s">
        <v>526</v>
      </c>
      <c r="G223" s="91" t="s">
        <v>514</v>
      </c>
      <c r="H223" s="248">
        <v>43545</v>
      </c>
      <c r="I223" s="248">
        <v>43546</v>
      </c>
      <c r="J223" s="260">
        <v>1</v>
      </c>
      <c r="K223" s="252"/>
      <c r="GO223" s="233" t="str">
        <f>IFERROR(VLOOKUP($C223,リスト!$D:$X,18,FALSE),"")</f>
        <v/>
      </c>
      <c r="GP223" s="349" t="e">
        <f>INDEX(リスト!$W:$W,MATCH(ガントチャート!$C238,リスト!$D:$D,0))</f>
        <v>#N/A</v>
      </c>
      <c r="IU223" s="95"/>
    </row>
    <row r="224" spans="1:255" hidden="1">
      <c r="A224" s="232">
        <f t="shared" si="73"/>
        <v>219</v>
      </c>
      <c r="B224" s="91" t="s">
        <v>498</v>
      </c>
      <c r="C224" s="232" t="s">
        <v>403</v>
      </c>
      <c r="D224" s="232" t="s">
        <v>450</v>
      </c>
      <c r="E224" s="91">
        <v>2</v>
      </c>
      <c r="F224" s="91" t="s">
        <v>526</v>
      </c>
      <c r="G224" s="91" t="s">
        <v>507</v>
      </c>
      <c r="H224" s="248">
        <v>43551</v>
      </c>
      <c r="I224" s="248">
        <v>43557</v>
      </c>
      <c r="J224" s="260">
        <v>0.7</v>
      </c>
      <c r="K224" s="252"/>
      <c r="GO224" s="233" t="str">
        <f>IFERROR(VLOOKUP($C224,リスト!$D:$X,18,FALSE),"")</f>
        <v/>
      </c>
      <c r="GP224" s="349" t="e">
        <f>INDEX(リスト!$W:$W,MATCH(ガントチャート!$C239,リスト!$D:$D,0))</f>
        <v>#N/A</v>
      </c>
      <c r="IU224" s="95"/>
    </row>
    <row r="225" spans="1:255" hidden="1">
      <c r="A225" s="232">
        <f t="shared" si="73"/>
        <v>220</v>
      </c>
      <c r="B225" s="91" t="s">
        <v>498</v>
      </c>
      <c r="C225" s="232" t="s">
        <v>404</v>
      </c>
      <c r="D225" s="232" t="s">
        <v>451</v>
      </c>
      <c r="E225" s="91">
        <v>2</v>
      </c>
      <c r="F225" s="91" t="s">
        <v>526</v>
      </c>
      <c r="G225" s="91" t="s">
        <v>507</v>
      </c>
      <c r="H225" s="248">
        <v>43539</v>
      </c>
      <c r="I225" s="248">
        <v>43542</v>
      </c>
      <c r="J225" s="260">
        <v>1</v>
      </c>
      <c r="K225" s="252"/>
      <c r="GO225" s="233" t="str">
        <f>IFERROR(VLOOKUP($C225,リスト!$D:$X,18,FALSE),"")</f>
        <v/>
      </c>
      <c r="GP225" s="349" t="e">
        <f>INDEX(リスト!$W:$W,MATCH(ガントチャート!$C242,リスト!$D:$D,0))</f>
        <v>#N/A</v>
      </c>
      <c r="IU225" s="95"/>
    </row>
    <row r="226" spans="1:255" hidden="1">
      <c r="A226" s="232">
        <f t="shared" si="73"/>
        <v>221</v>
      </c>
      <c r="B226" s="91" t="s">
        <v>498</v>
      </c>
      <c r="C226" s="232" t="s">
        <v>405</v>
      </c>
      <c r="D226" s="232" t="s">
        <v>452</v>
      </c>
      <c r="E226" s="91">
        <v>2</v>
      </c>
      <c r="F226" s="91" t="s">
        <v>526</v>
      </c>
      <c r="G226" s="91" t="s">
        <v>507</v>
      </c>
      <c r="H226" s="248">
        <v>43551</v>
      </c>
      <c r="I226" s="248">
        <v>43557</v>
      </c>
      <c r="J226" s="260">
        <v>0.8</v>
      </c>
      <c r="K226" s="252"/>
      <c r="GO226" s="233" t="str">
        <f>IFERROR(VLOOKUP($C226,リスト!$D:$X,18,FALSE),"")</f>
        <v/>
      </c>
      <c r="GP226" s="349" t="e">
        <f>INDEX(リスト!$W:$W,MATCH(ガントチャート!$C245,リスト!$D:$D,0))</f>
        <v>#N/A</v>
      </c>
      <c r="IU226" s="95"/>
    </row>
    <row r="227" spans="1:255" hidden="1">
      <c r="A227" s="232">
        <f t="shared" si="73"/>
        <v>222</v>
      </c>
      <c r="B227" s="91" t="s">
        <v>498</v>
      </c>
      <c r="C227" s="232" t="s">
        <v>406</v>
      </c>
      <c r="D227" s="232" t="s">
        <v>453</v>
      </c>
      <c r="E227" s="91">
        <v>2</v>
      </c>
      <c r="F227" s="91" t="s">
        <v>526</v>
      </c>
      <c r="G227" s="91" t="s">
        <v>514</v>
      </c>
      <c r="H227" s="248">
        <v>43536</v>
      </c>
      <c r="I227" s="248">
        <v>43539</v>
      </c>
      <c r="J227" s="260">
        <v>1</v>
      </c>
      <c r="K227" s="252"/>
      <c r="GO227" s="233" t="str">
        <f>IFERROR(VLOOKUP($C227,リスト!$D:$X,18,FALSE),"")</f>
        <v/>
      </c>
      <c r="GP227" s="349" t="e">
        <f>INDEX(リスト!$W:$W,MATCH(ガントチャート!$C247,リスト!$D:$D,0))</f>
        <v>#N/A</v>
      </c>
      <c r="IU227" s="95"/>
    </row>
    <row r="228" spans="1:255" hidden="1">
      <c r="A228" s="232">
        <f t="shared" si="73"/>
        <v>223</v>
      </c>
      <c r="B228" s="91" t="s">
        <v>498</v>
      </c>
      <c r="C228" s="232" t="s">
        <v>407</v>
      </c>
      <c r="D228" s="232" t="s">
        <v>454</v>
      </c>
      <c r="E228" s="91">
        <v>2</v>
      </c>
      <c r="F228" s="91" t="s">
        <v>526</v>
      </c>
      <c r="G228" s="91" t="s">
        <v>505</v>
      </c>
      <c r="H228" s="248">
        <v>43522</v>
      </c>
      <c r="I228" s="248">
        <v>43524</v>
      </c>
      <c r="J228" s="260">
        <v>1</v>
      </c>
      <c r="K228" s="252"/>
      <c r="GO228" s="233" t="str">
        <f>IFERROR(VLOOKUP($C228,リスト!$D:$X,18,FALSE),"")</f>
        <v/>
      </c>
      <c r="GP228" s="349" t="e">
        <f>INDEX(リスト!$W:$W,MATCH(ガントチャート!$C252,リスト!$D:$D,0))</f>
        <v>#N/A</v>
      </c>
      <c r="IU228" s="95"/>
    </row>
    <row r="229" spans="1:255" hidden="1">
      <c r="A229" s="232">
        <f t="shared" si="73"/>
        <v>224</v>
      </c>
      <c r="B229" s="91" t="s">
        <v>501</v>
      </c>
      <c r="C229" s="232" t="s">
        <v>408</v>
      </c>
      <c r="D229" s="232" t="s">
        <v>455</v>
      </c>
      <c r="E229" s="91">
        <v>1</v>
      </c>
      <c r="F229" s="91" t="s">
        <v>526</v>
      </c>
      <c r="G229" s="91" t="s">
        <v>515</v>
      </c>
      <c r="H229" s="248">
        <v>43517</v>
      </c>
      <c r="I229" s="248">
        <v>43517</v>
      </c>
      <c r="J229" s="260">
        <v>1</v>
      </c>
      <c r="K229" s="252"/>
      <c r="GO229" s="233" t="str">
        <f>IFERROR(VLOOKUP($C229,リスト!$D:$X,18,FALSE),"")</f>
        <v/>
      </c>
      <c r="GP229" s="349" t="e">
        <f>INDEX(リスト!$W:$W,MATCH(ガントチャート!$C253,リスト!$D:$D,0))</f>
        <v>#N/A</v>
      </c>
      <c r="IU229" s="95"/>
    </row>
    <row r="230" spans="1:255" hidden="1">
      <c r="A230" s="232">
        <f t="shared" si="73"/>
        <v>225</v>
      </c>
      <c r="B230" s="91" t="s">
        <v>501</v>
      </c>
      <c r="C230" s="232" t="s">
        <v>409</v>
      </c>
      <c r="D230" s="232" t="s">
        <v>456</v>
      </c>
      <c r="E230" s="91">
        <v>5</v>
      </c>
      <c r="F230" s="91" t="s">
        <v>526</v>
      </c>
      <c r="G230" s="91" t="s">
        <v>534</v>
      </c>
      <c r="H230" s="248">
        <v>43550</v>
      </c>
      <c r="I230" s="248">
        <v>43556</v>
      </c>
      <c r="J230" s="260">
        <v>0.3</v>
      </c>
      <c r="K230" s="252"/>
      <c r="GO230" s="233" t="str">
        <f>IFERROR(VLOOKUP($C230,リスト!$D:$X,18,FALSE),"")</f>
        <v/>
      </c>
      <c r="GP230" s="349" t="e">
        <f>INDEX(リスト!$W:$W,MATCH(ガントチャート!$C254,リスト!$D:$D,0))</f>
        <v>#N/A</v>
      </c>
      <c r="IU230" s="95"/>
    </row>
    <row r="231" spans="1:255" hidden="1">
      <c r="A231" s="232">
        <f t="shared" si="73"/>
        <v>226</v>
      </c>
      <c r="B231" s="91" t="s">
        <v>498</v>
      </c>
      <c r="C231" s="232" t="s">
        <v>410</v>
      </c>
      <c r="D231" s="232" t="s">
        <v>457</v>
      </c>
      <c r="E231" s="91">
        <v>1</v>
      </c>
      <c r="F231" s="91" t="s">
        <v>526</v>
      </c>
      <c r="G231" s="91" t="s">
        <v>516</v>
      </c>
      <c r="H231" s="248">
        <v>43518</v>
      </c>
      <c r="I231" s="248">
        <v>43524</v>
      </c>
      <c r="J231" s="260">
        <v>1</v>
      </c>
      <c r="K231" s="252"/>
      <c r="GO231" s="233" t="str">
        <f>IFERROR(VLOOKUP($C231,リスト!$D:$X,18,FALSE),"")</f>
        <v/>
      </c>
      <c r="GP231" s="349" t="e">
        <f>INDEX(リスト!$W:$W,MATCH(ガントチャート!$C255,リスト!$D:$D,0))</f>
        <v>#N/A</v>
      </c>
      <c r="IU231" s="95"/>
    </row>
    <row r="232" spans="1:255" hidden="1">
      <c r="A232" s="232">
        <f t="shared" si="73"/>
        <v>227</v>
      </c>
      <c r="B232" s="91" t="s">
        <v>498</v>
      </c>
      <c r="C232" s="232" t="s">
        <v>411</v>
      </c>
      <c r="D232" s="232" t="s">
        <v>458</v>
      </c>
      <c r="E232" s="91">
        <v>1</v>
      </c>
      <c r="F232" s="91" t="s">
        <v>526</v>
      </c>
      <c r="G232" s="91" t="s">
        <v>516</v>
      </c>
      <c r="H232" s="248">
        <v>43524</v>
      </c>
      <c r="I232" s="248">
        <v>43529</v>
      </c>
      <c r="J232" s="260">
        <v>1</v>
      </c>
      <c r="K232" s="252"/>
      <c r="GO232" s="233" t="str">
        <f>IFERROR(VLOOKUP($C232,リスト!$D:$X,18,FALSE),"")</f>
        <v/>
      </c>
      <c r="GP232" s="349" t="e">
        <f>INDEX(リスト!$W:$W,MATCH(ガントチャート!$C256,リスト!$D:$D,0))</f>
        <v>#N/A</v>
      </c>
      <c r="IU232" s="95"/>
    </row>
    <row r="233" spans="1:255" hidden="1">
      <c r="A233" s="232">
        <f t="shared" si="73"/>
        <v>228</v>
      </c>
      <c r="B233" s="91" t="s">
        <v>498</v>
      </c>
      <c r="C233" s="232" t="s">
        <v>412</v>
      </c>
      <c r="D233" s="232" t="s">
        <v>459</v>
      </c>
      <c r="E233" s="91">
        <v>1</v>
      </c>
      <c r="F233" s="91" t="s">
        <v>526</v>
      </c>
      <c r="G233" s="91" t="s">
        <v>504</v>
      </c>
      <c r="H233" s="248">
        <v>43509</v>
      </c>
      <c r="I233" s="248">
        <v>43509</v>
      </c>
      <c r="J233" s="260">
        <v>1</v>
      </c>
      <c r="K233" s="252"/>
      <c r="GO233" s="233" t="str">
        <f>IFERROR(VLOOKUP($C233,リスト!$D:$X,18,FALSE),"")</f>
        <v/>
      </c>
      <c r="GP233" s="349" t="e">
        <f>INDEX(リスト!$W:$W,MATCH(ガントチャート!$C258,リスト!$D:$D,0))</f>
        <v>#N/A</v>
      </c>
      <c r="IU233" s="95"/>
    </row>
    <row r="234" spans="1:255" hidden="1">
      <c r="A234" s="232">
        <f t="shared" si="73"/>
        <v>229</v>
      </c>
      <c r="B234" s="91" t="s">
        <v>498</v>
      </c>
      <c r="C234" s="232" t="s">
        <v>413</v>
      </c>
      <c r="D234" s="232" t="s">
        <v>460</v>
      </c>
      <c r="E234" s="91">
        <v>1</v>
      </c>
      <c r="F234" s="91" t="s">
        <v>526</v>
      </c>
      <c r="G234" s="91" t="s">
        <v>517</v>
      </c>
      <c r="H234" s="248">
        <v>43514</v>
      </c>
      <c r="I234" s="248">
        <v>43517</v>
      </c>
      <c r="J234" s="260">
        <v>1</v>
      </c>
      <c r="K234" s="252"/>
      <c r="GO234" s="233" t="str">
        <f>IFERROR(VLOOKUP($C234,リスト!$D:$X,18,FALSE),"")</f>
        <v/>
      </c>
      <c r="GP234" s="349" t="e">
        <f>INDEX(リスト!$W:$W,MATCH(ガントチャート!$C259,リスト!$D:$D,0))</f>
        <v>#N/A</v>
      </c>
      <c r="IU234" s="95"/>
    </row>
    <row r="235" spans="1:255" hidden="1">
      <c r="A235" s="232">
        <f t="shared" si="73"/>
        <v>230</v>
      </c>
      <c r="B235" s="91" t="s">
        <v>498</v>
      </c>
      <c r="C235" s="232" t="s">
        <v>518</v>
      </c>
      <c r="D235" s="232" t="s">
        <v>461</v>
      </c>
      <c r="E235" s="91">
        <v>1</v>
      </c>
      <c r="F235" s="91" t="s">
        <v>526</v>
      </c>
      <c r="G235" s="91" t="s">
        <v>504</v>
      </c>
      <c r="H235" s="248">
        <v>43510</v>
      </c>
      <c r="I235" s="248">
        <v>43511</v>
      </c>
      <c r="J235" s="260">
        <v>1</v>
      </c>
      <c r="K235" s="252"/>
      <c r="GO235" s="233" t="str">
        <f>IFERROR(VLOOKUP($C235,リスト!$D:$X,18,FALSE),"")</f>
        <v/>
      </c>
      <c r="GP235" s="349" t="e">
        <f>INDEX(リスト!$W:$W,MATCH(ガントチャート!$C260,リスト!$D:$D,0))</f>
        <v>#N/A</v>
      </c>
      <c r="IU235" s="95"/>
    </row>
    <row r="236" spans="1:255" hidden="1">
      <c r="A236" s="232">
        <f t="shared" si="73"/>
        <v>231</v>
      </c>
      <c r="B236" s="91" t="s">
        <v>498</v>
      </c>
      <c r="C236" s="232" t="s">
        <v>519</v>
      </c>
      <c r="D236" s="232" t="s">
        <v>462</v>
      </c>
      <c r="E236" s="91">
        <v>1</v>
      </c>
      <c r="F236" s="91" t="s">
        <v>526</v>
      </c>
      <c r="G236" s="91" t="s">
        <v>504</v>
      </c>
      <c r="H236" s="248">
        <v>43514</v>
      </c>
      <c r="I236" s="248">
        <v>43516</v>
      </c>
      <c r="J236" s="260">
        <v>1</v>
      </c>
      <c r="K236" s="252"/>
      <c r="GO236" s="233" t="str">
        <f>IFERROR(VLOOKUP($C236,リスト!$D:$X,18,FALSE),"")</f>
        <v/>
      </c>
      <c r="GP236" s="349" t="e">
        <f>INDEX(リスト!$W:$W,MATCH(ガントチャート!$C261,リスト!$D:$D,0))</f>
        <v>#N/A</v>
      </c>
      <c r="IU236" s="95"/>
    </row>
    <row r="237" spans="1:255" hidden="1">
      <c r="A237" s="232">
        <f t="shared" si="73"/>
        <v>232</v>
      </c>
      <c r="B237" s="91" t="s">
        <v>498</v>
      </c>
      <c r="C237" s="362" t="s">
        <v>414</v>
      </c>
      <c r="D237" s="232" t="s">
        <v>463</v>
      </c>
      <c r="E237" s="91">
        <v>1</v>
      </c>
      <c r="F237" s="91" t="s">
        <v>526</v>
      </c>
      <c r="G237" s="91" t="s">
        <v>508</v>
      </c>
      <c r="H237" s="248">
        <v>43551</v>
      </c>
      <c r="I237" s="248">
        <v>43556</v>
      </c>
      <c r="J237" s="260">
        <v>0.6</v>
      </c>
      <c r="K237" s="252"/>
      <c r="GO237" s="233" t="str">
        <f>IFERROR(VLOOKUP($C237,リスト!$D:$X,18,FALSE),"")</f>
        <v/>
      </c>
      <c r="GP237" s="349" t="e">
        <f>INDEX(リスト!$W:$W,MATCH(ガントチャート!$C262,リスト!$D:$D,0))</f>
        <v>#N/A</v>
      </c>
      <c r="IU237" s="95"/>
    </row>
    <row r="238" spans="1:255" hidden="1">
      <c r="A238" s="232">
        <f t="shared" si="73"/>
        <v>233</v>
      </c>
      <c r="B238" s="91" t="s">
        <v>498</v>
      </c>
      <c r="C238" s="232" t="s">
        <v>415</v>
      </c>
      <c r="D238" s="232" t="s">
        <v>464</v>
      </c>
      <c r="E238" s="91">
        <v>1</v>
      </c>
      <c r="F238" s="91" t="s">
        <v>526</v>
      </c>
      <c r="G238" s="91" t="s">
        <v>502</v>
      </c>
      <c r="H238" s="248">
        <v>43553</v>
      </c>
      <c r="I238" s="248">
        <v>43559</v>
      </c>
      <c r="J238" s="260">
        <v>0.5</v>
      </c>
      <c r="K238" s="252"/>
      <c r="GO238" s="233" t="str">
        <f>IFERROR(VLOOKUP($C238,リスト!$D:$X,18,FALSE),"")</f>
        <v/>
      </c>
      <c r="GP238" s="349" t="e">
        <f>INDEX(リスト!$W:$W,MATCH(ガントチャート!$C263,リスト!$D:$D,0))</f>
        <v>#N/A</v>
      </c>
      <c r="IU238" s="95"/>
    </row>
    <row r="239" spans="1:255" hidden="1">
      <c r="A239" s="232">
        <f t="shared" si="73"/>
        <v>234</v>
      </c>
      <c r="B239" s="91" t="s">
        <v>498</v>
      </c>
      <c r="C239" s="232" t="s">
        <v>416</v>
      </c>
      <c r="D239" s="232" t="s">
        <v>465</v>
      </c>
      <c r="E239" s="91">
        <v>1</v>
      </c>
      <c r="F239" s="91" t="s">
        <v>526</v>
      </c>
      <c r="G239" s="91" t="s">
        <v>509</v>
      </c>
      <c r="H239" s="248">
        <v>43516</v>
      </c>
      <c r="I239" s="248">
        <v>43523</v>
      </c>
      <c r="J239" s="260">
        <v>1</v>
      </c>
      <c r="K239" s="252"/>
      <c r="GO239" s="233" t="str">
        <f>IFERROR(VLOOKUP($C239,リスト!$D:$X,18,FALSE),"")</f>
        <v/>
      </c>
      <c r="GP239" s="349" t="e">
        <f>INDEX(リスト!$W:$W,MATCH(ガントチャート!$C264,リスト!$D:$D,0))</f>
        <v>#N/A</v>
      </c>
      <c r="IU239" s="95"/>
    </row>
    <row r="240" spans="1:255" hidden="1">
      <c r="A240" s="232">
        <f t="shared" si="73"/>
        <v>235</v>
      </c>
      <c r="B240" s="91" t="s">
        <v>520</v>
      </c>
      <c r="C240" s="232" t="s">
        <v>417</v>
      </c>
      <c r="D240" s="232" t="s">
        <v>466</v>
      </c>
      <c r="E240" s="91">
        <v>5</v>
      </c>
      <c r="F240" s="91" t="s">
        <v>526</v>
      </c>
      <c r="G240" s="91" t="s">
        <v>504</v>
      </c>
      <c r="H240" s="248">
        <v>43565</v>
      </c>
      <c r="I240" s="248">
        <v>43571</v>
      </c>
      <c r="J240" s="260">
        <v>0</v>
      </c>
      <c r="K240" s="252"/>
      <c r="GO240" s="233" t="str">
        <f>IFERROR(VLOOKUP($C240,リスト!$D:$X,18,FALSE),"")</f>
        <v/>
      </c>
      <c r="GP240" s="349" t="e">
        <f>INDEX(リスト!$W:$W,MATCH(ガントチャート!$C265,リスト!$D:$D,0))</f>
        <v>#N/A</v>
      </c>
      <c r="IU240" s="95"/>
    </row>
    <row r="241" spans="1:255" hidden="1">
      <c r="A241" s="232">
        <f t="shared" si="73"/>
        <v>236</v>
      </c>
      <c r="B241" s="91" t="s">
        <v>521</v>
      </c>
      <c r="C241" s="232" t="s">
        <v>418</v>
      </c>
      <c r="D241" s="232" t="s">
        <v>467</v>
      </c>
      <c r="E241" s="91">
        <v>5</v>
      </c>
      <c r="F241" s="91" t="s">
        <v>526</v>
      </c>
      <c r="G241" s="91" t="s">
        <v>504</v>
      </c>
      <c r="H241" s="248">
        <v>43565</v>
      </c>
      <c r="I241" s="248">
        <v>43571</v>
      </c>
      <c r="J241" s="260">
        <v>0</v>
      </c>
      <c r="K241" s="252"/>
      <c r="GO241" s="233" t="str">
        <f>IFERROR(VLOOKUP($C241,リスト!$D:$X,18,FALSE),"")</f>
        <v/>
      </c>
      <c r="GP241" s="349" t="e">
        <f>INDEX(リスト!$W:$W,MATCH(ガントチャート!$C266,リスト!$D:$D,0))</f>
        <v>#N/A</v>
      </c>
      <c r="IU241" s="95"/>
    </row>
    <row r="242" spans="1:255" hidden="1">
      <c r="A242" s="232">
        <f t="shared" si="73"/>
        <v>237</v>
      </c>
      <c r="B242" s="91" t="s">
        <v>501</v>
      </c>
      <c r="C242" s="232" t="s">
        <v>419</v>
      </c>
      <c r="D242" s="232" t="s">
        <v>468</v>
      </c>
      <c r="E242" s="91">
        <v>5</v>
      </c>
      <c r="F242" s="91" t="s">
        <v>526</v>
      </c>
      <c r="G242" s="91" t="s">
        <v>534</v>
      </c>
      <c r="H242" s="248">
        <v>43557</v>
      </c>
      <c r="I242" s="248">
        <v>43578</v>
      </c>
      <c r="J242" s="260">
        <v>0</v>
      </c>
      <c r="K242" s="252"/>
      <c r="GO242" s="233" t="str">
        <f>IFERROR(VLOOKUP($C242,リスト!$D:$X,18,FALSE),"")</f>
        <v/>
      </c>
      <c r="GP242" s="349" t="e">
        <f>INDEX(リスト!$W:$W,MATCH(ガントチャート!$C267,リスト!$D:$D,0))</f>
        <v>#N/A</v>
      </c>
      <c r="IU242" s="95"/>
    </row>
    <row r="243" spans="1:255" hidden="1">
      <c r="A243" s="232">
        <f t="shared" si="73"/>
        <v>238</v>
      </c>
      <c r="B243" s="91" t="s">
        <v>498</v>
      </c>
      <c r="C243" s="232" t="s">
        <v>420</v>
      </c>
      <c r="D243" s="232" t="s">
        <v>469</v>
      </c>
      <c r="E243" s="91">
        <v>1</v>
      </c>
      <c r="F243" s="91" t="s">
        <v>526</v>
      </c>
      <c r="G243" s="91" t="s">
        <v>511</v>
      </c>
      <c r="H243" s="248">
        <v>43515</v>
      </c>
      <c r="I243" s="248">
        <v>43517</v>
      </c>
      <c r="J243" s="260">
        <v>1</v>
      </c>
      <c r="K243" s="252"/>
      <c r="GO243" s="233" t="str">
        <f>IFERROR(VLOOKUP($C243,リスト!$D:$X,18,FALSE),"")</f>
        <v/>
      </c>
      <c r="GP243" s="349" t="e">
        <f>INDEX(リスト!$W:$W,MATCH(ガントチャート!$C268,リスト!$D:$D,0))</f>
        <v>#N/A</v>
      </c>
      <c r="IU243" s="95"/>
    </row>
    <row r="244" spans="1:255" hidden="1">
      <c r="A244" s="232">
        <f t="shared" si="73"/>
        <v>239</v>
      </c>
      <c r="B244" s="91" t="s">
        <v>498</v>
      </c>
      <c r="C244" s="232" t="s">
        <v>421</v>
      </c>
      <c r="D244" s="232" t="s">
        <v>470</v>
      </c>
      <c r="E244" s="91">
        <v>1</v>
      </c>
      <c r="F244" s="91" t="s">
        <v>526</v>
      </c>
      <c r="G244" s="91" t="s">
        <v>500</v>
      </c>
      <c r="H244" s="248">
        <v>43515</v>
      </c>
      <c r="I244" s="248">
        <v>43518</v>
      </c>
      <c r="J244" s="260">
        <v>1</v>
      </c>
      <c r="K244" s="252"/>
      <c r="GO244" s="233" t="str">
        <f>IFERROR(VLOOKUP($C244,リスト!$D:$X,18,FALSE),"")</f>
        <v/>
      </c>
      <c r="GP244" s="349" t="e">
        <f>INDEX(リスト!$W:$W,MATCH(ガントチャート!$C269,リスト!$D:$D,0))</f>
        <v>#N/A</v>
      </c>
      <c r="IU244" s="95"/>
    </row>
    <row r="245" spans="1:255" hidden="1">
      <c r="A245" s="232">
        <f t="shared" si="73"/>
        <v>240</v>
      </c>
      <c r="B245" s="91" t="s">
        <v>498</v>
      </c>
      <c r="C245" s="232" t="s">
        <v>422</v>
      </c>
      <c r="D245" s="232" t="s">
        <v>471</v>
      </c>
      <c r="E245" s="91">
        <v>1</v>
      </c>
      <c r="F245" s="91" t="s">
        <v>526</v>
      </c>
      <c r="G245" s="91" t="s">
        <v>514</v>
      </c>
      <c r="H245" s="248">
        <v>43525</v>
      </c>
      <c r="I245" s="248">
        <v>43529</v>
      </c>
      <c r="J245" s="260">
        <v>1</v>
      </c>
      <c r="K245" s="252"/>
      <c r="GO245" s="233" t="str">
        <f>IFERROR(VLOOKUP($C245,リスト!$D:$X,18,FALSE),"")</f>
        <v/>
      </c>
      <c r="GP245" s="349" t="e">
        <f>INDEX(リスト!$W:$W,MATCH(ガントチャート!$C270,リスト!$D:$D,0))</f>
        <v>#N/A</v>
      </c>
      <c r="IU245" s="95"/>
    </row>
    <row r="246" spans="1:255" hidden="1">
      <c r="A246" s="232">
        <f t="shared" si="73"/>
        <v>241</v>
      </c>
      <c r="B246" s="91" t="s">
        <v>498</v>
      </c>
      <c r="C246" s="232" t="s">
        <v>423</v>
      </c>
      <c r="D246" s="232" t="s">
        <v>472</v>
      </c>
      <c r="E246" s="91">
        <v>1</v>
      </c>
      <c r="F246" s="91" t="s">
        <v>526</v>
      </c>
      <c r="G246" s="91" t="s">
        <v>511</v>
      </c>
      <c r="H246" s="248">
        <v>43518</v>
      </c>
      <c r="I246" s="248">
        <v>43525</v>
      </c>
      <c r="J246" s="260">
        <v>1</v>
      </c>
      <c r="K246" s="252"/>
      <c r="GO246" s="233" t="str">
        <f>IFERROR(VLOOKUP($C246,リスト!$D:$X,18,FALSE),"")</f>
        <v/>
      </c>
      <c r="GP246" s="349" t="e">
        <f>INDEX(リスト!$W:$W,MATCH(ガントチャート!$C271,リスト!$D:$D,0))</f>
        <v>#N/A</v>
      </c>
      <c r="IU246" s="95"/>
    </row>
    <row r="247" spans="1:255" hidden="1">
      <c r="A247" s="232">
        <f t="shared" si="73"/>
        <v>242</v>
      </c>
      <c r="B247" s="91" t="s">
        <v>498</v>
      </c>
      <c r="C247" s="232" t="s">
        <v>424</v>
      </c>
      <c r="D247" s="232" t="s">
        <v>473</v>
      </c>
      <c r="E247" s="91">
        <v>1</v>
      </c>
      <c r="F247" s="91" t="s">
        <v>526</v>
      </c>
      <c r="G247" s="91" t="s">
        <v>514</v>
      </c>
      <c r="H247" s="248">
        <v>43530</v>
      </c>
      <c r="I247" s="248">
        <v>43532</v>
      </c>
      <c r="J247" s="260">
        <v>1</v>
      </c>
      <c r="K247" s="252"/>
      <c r="GO247" s="233" t="str">
        <f>IFERROR(VLOOKUP($C247,リスト!$D:$X,18,FALSE),"")</f>
        <v/>
      </c>
      <c r="GP247" s="349" t="e">
        <f>INDEX(リスト!$W:$W,MATCH(ガントチャート!$C272,リスト!$D:$D,0))</f>
        <v>#N/A</v>
      </c>
      <c r="IU247" s="95"/>
    </row>
    <row r="248" spans="1:255" hidden="1">
      <c r="A248" s="232">
        <f t="shared" si="73"/>
        <v>243</v>
      </c>
      <c r="B248" s="91" t="s">
        <v>498</v>
      </c>
      <c r="C248" s="232" t="s">
        <v>425</v>
      </c>
      <c r="D248" s="232" t="s">
        <v>474</v>
      </c>
      <c r="E248" s="91">
        <v>3</v>
      </c>
      <c r="F248" s="91" t="s">
        <v>526</v>
      </c>
      <c r="G248" s="91" t="s">
        <v>516</v>
      </c>
      <c r="H248" s="248">
        <v>43552</v>
      </c>
      <c r="I248" s="248">
        <v>43563</v>
      </c>
      <c r="J248" s="260">
        <v>0</v>
      </c>
      <c r="K248" s="252"/>
      <c r="GO248" s="233" t="str">
        <f>IFERROR(VLOOKUP($C248,リスト!$D:$X,18,FALSE),"")</f>
        <v/>
      </c>
      <c r="GP248" s="349" t="e">
        <f>INDEX(リスト!$W:$W,MATCH(ガントチャート!$C273,リスト!$D:$D,0))</f>
        <v>#N/A</v>
      </c>
      <c r="IU248" s="95"/>
    </row>
    <row r="249" spans="1:255" hidden="1">
      <c r="A249" s="232">
        <f t="shared" si="73"/>
        <v>244</v>
      </c>
      <c r="B249" s="91" t="s">
        <v>498</v>
      </c>
      <c r="C249" s="232" t="s">
        <v>426</v>
      </c>
      <c r="D249" s="232" t="s">
        <v>475</v>
      </c>
      <c r="E249" s="91">
        <v>3</v>
      </c>
      <c r="F249" s="91" t="s">
        <v>526</v>
      </c>
      <c r="G249" s="91" t="s">
        <v>516</v>
      </c>
      <c r="H249" s="248">
        <v>43564</v>
      </c>
      <c r="I249" s="248">
        <v>43571</v>
      </c>
      <c r="J249" s="260">
        <v>0</v>
      </c>
      <c r="K249" s="252"/>
      <c r="GO249" s="233" t="str">
        <f>IFERROR(VLOOKUP($C249,リスト!$D:$X,18,FALSE),"")</f>
        <v/>
      </c>
      <c r="GP249" s="349" t="e">
        <f>INDEX(リスト!$W:$W,MATCH(ガントチャート!$C274,リスト!$D:$D,0))</f>
        <v>#N/A</v>
      </c>
      <c r="IU249" s="95"/>
    </row>
    <row r="250" spans="1:255" hidden="1">
      <c r="A250" s="232">
        <f t="shared" si="73"/>
        <v>245</v>
      </c>
      <c r="B250" s="91" t="s">
        <v>498</v>
      </c>
      <c r="C250" s="232" t="s">
        <v>427</v>
      </c>
      <c r="D250" s="232" t="s">
        <v>476</v>
      </c>
      <c r="E250" s="91">
        <v>3</v>
      </c>
      <c r="F250" s="91" t="s">
        <v>526</v>
      </c>
      <c r="G250" s="91" t="s">
        <v>517</v>
      </c>
      <c r="H250" s="248">
        <v>43551</v>
      </c>
      <c r="I250" s="248">
        <v>43559</v>
      </c>
      <c r="J250" s="260">
        <v>0.3</v>
      </c>
      <c r="K250" s="252"/>
      <c r="GO250" s="233" t="str">
        <f>IFERROR(VLOOKUP($C250,リスト!$D:$X,18,FALSE),"")</f>
        <v/>
      </c>
      <c r="GP250" s="349" t="e">
        <f>INDEX(リスト!$W:$W,MATCH(ガントチャート!$C275,リスト!$D:$D,0))</f>
        <v>#N/A</v>
      </c>
      <c r="IU250" s="95"/>
    </row>
    <row r="251" spans="1:255" hidden="1">
      <c r="A251" s="232">
        <f t="shared" si="73"/>
        <v>246</v>
      </c>
      <c r="B251" s="91" t="s">
        <v>498</v>
      </c>
      <c r="C251" s="232" t="s">
        <v>428</v>
      </c>
      <c r="D251" s="232" t="s">
        <v>477</v>
      </c>
      <c r="E251" s="91">
        <v>3</v>
      </c>
      <c r="F251" s="91" t="s">
        <v>526</v>
      </c>
      <c r="G251" s="91" t="s">
        <v>517</v>
      </c>
      <c r="H251" s="248">
        <v>43563</v>
      </c>
      <c r="I251" s="248">
        <v>43574</v>
      </c>
      <c r="J251" s="260">
        <v>0.2</v>
      </c>
      <c r="K251" s="252"/>
      <c r="GO251" s="233" t="str">
        <f>IFERROR(VLOOKUP($C251,リスト!$D:$X,18,FALSE),"")</f>
        <v/>
      </c>
      <c r="GP251" s="349" t="e">
        <f>INDEX(リスト!$W:$W,MATCH(ガントチャート!$C276,リスト!$D:$D,0))</f>
        <v>#N/A</v>
      </c>
      <c r="IU251" s="95"/>
    </row>
    <row r="252" spans="1:255" hidden="1">
      <c r="A252" s="232">
        <f t="shared" si="73"/>
        <v>247</v>
      </c>
      <c r="B252" s="91" t="s">
        <v>521</v>
      </c>
      <c r="C252" s="232" t="s">
        <v>522</v>
      </c>
      <c r="D252" s="232" t="s">
        <v>478</v>
      </c>
      <c r="E252" s="91">
        <v>5</v>
      </c>
      <c r="F252" s="91" t="s">
        <v>526</v>
      </c>
      <c r="G252" s="91" t="s">
        <v>508</v>
      </c>
      <c r="H252" s="248">
        <v>43571</v>
      </c>
      <c r="I252" s="248">
        <v>43577</v>
      </c>
      <c r="J252" s="260">
        <v>1</v>
      </c>
      <c r="K252" s="252"/>
      <c r="GO252" s="233" t="str">
        <f>IFERROR(VLOOKUP($C252,リスト!$D:$X,18,FALSE),"")</f>
        <v/>
      </c>
      <c r="GP252" s="349" t="e">
        <f>INDEX(リスト!$W:$W,MATCH(ガントチャート!$C277,リスト!$D:$D,0))</f>
        <v>#N/A</v>
      </c>
      <c r="IU252" s="95"/>
    </row>
    <row r="253" spans="1:255" hidden="1">
      <c r="A253" s="232">
        <f t="shared" si="73"/>
        <v>248</v>
      </c>
      <c r="B253" s="91" t="s">
        <v>521</v>
      </c>
      <c r="C253" s="232" t="s">
        <v>429</v>
      </c>
      <c r="D253" s="232" t="s">
        <v>479</v>
      </c>
      <c r="E253" s="91">
        <v>5</v>
      </c>
      <c r="F253" s="91" t="s">
        <v>526</v>
      </c>
      <c r="G253" s="91" t="s">
        <v>511</v>
      </c>
      <c r="H253" s="248">
        <v>43570</v>
      </c>
      <c r="I253" s="248">
        <v>43579</v>
      </c>
      <c r="J253" s="260">
        <v>0</v>
      </c>
      <c r="K253" s="252"/>
      <c r="GO253" s="233" t="str">
        <f>IFERROR(VLOOKUP($C253,リスト!$D:$X,18,FALSE),"")</f>
        <v/>
      </c>
      <c r="GP253" s="349" t="e">
        <f>INDEX(リスト!$W:$W,MATCH(ガントチャート!$C278,リスト!$D:$D,0))</f>
        <v>#N/A</v>
      </c>
      <c r="IU253" s="95"/>
    </row>
    <row r="254" spans="1:255" hidden="1">
      <c r="A254" s="232">
        <f t="shared" si="73"/>
        <v>249</v>
      </c>
      <c r="B254" s="91" t="s">
        <v>521</v>
      </c>
      <c r="C254" s="232" t="s">
        <v>430</v>
      </c>
      <c r="D254" s="232" t="s">
        <v>480</v>
      </c>
      <c r="E254" s="91">
        <v>5</v>
      </c>
      <c r="F254" s="91" t="s">
        <v>526</v>
      </c>
      <c r="G254" s="91" t="s">
        <v>511</v>
      </c>
      <c r="H254" s="248">
        <v>43570</v>
      </c>
      <c r="I254" s="248">
        <v>43579</v>
      </c>
      <c r="J254" s="260">
        <v>0</v>
      </c>
      <c r="K254" s="252"/>
      <c r="GO254" s="233" t="str">
        <f>IFERROR(VLOOKUP($C254,リスト!$D:$X,18,FALSE),"")</f>
        <v/>
      </c>
      <c r="GP254" s="349" t="e">
        <f>INDEX(リスト!$W:$W,MATCH(ガントチャート!$C279,リスト!$D:$D,0))</f>
        <v>#N/A</v>
      </c>
      <c r="IU254" s="95"/>
    </row>
    <row r="255" spans="1:255" hidden="1">
      <c r="A255" s="232">
        <f t="shared" si="73"/>
        <v>250</v>
      </c>
      <c r="B255" s="91" t="s">
        <v>521</v>
      </c>
      <c r="C255" s="232" t="s">
        <v>431</v>
      </c>
      <c r="D255" s="232" t="s">
        <v>481</v>
      </c>
      <c r="E255" s="91">
        <v>5</v>
      </c>
      <c r="F255" s="91" t="s">
        <v>526</v>
      </c>
      <c r="G255" s="91" t="s">
        <v>504</v>
      </c>
      <c r="H255" s="248">
        <v>43552</v>
      </c>
      <c r="I255" s="248">
        <v>43563</v>
      </c>
      <c r="J255" s="260">
        <v>0</v>
      </c>
      <c r="K255" s="252"/>
      <c r="GO255" s="233" t="str">
        <f>IFERROR(VLOOKUP($C255,リスト!$D:$X,18,FALSE),"")</f>
        <v/>
      </c>
      <c r="GP255" s="349" t="e">
        <f>INDEX(リスト!$W:$W,MATCH(ガントチャート!$C280,リスト!$D:$D,0))</f>
        <v>#N/A</v>
      </c>
      <c r="IU255" s="95"/>
    </row>
    <row r="256" spans="1:255" hidden="1">
      <c r="A256" s="232">
        <f t="shared" si="73"/>
        <v>251</v>
      </c>
      <c r="B256" s="91" t="s">
        <v>538</v>
      </c>
      <c r="C256" s="232" t="s">
        <v>390</v>
      </c>
      <c r="D256" s="232" t="s">
        <v>432</v>
      </c>
      <c r="E256" s="91">
        <v>1</v>
      </c>
      <c r="F256" s="91" t="s">
        <v>527</v>
      </c>
      <c r="G256" s="91" t="s">
        <v>515</v>
      </c>
      <c r="H256" s="248">
        <v>43515</v>
      </c>
      <c r="I256" s="248">
        <v>43515</v>
      </c>
      <c r="J256" s="260">
        <v>1</v>
      </c>
      <c r="K256" s="252"/>
      <c r="GO256" s="233" t="str">
        <f>IFERROR(VLOOKUP($C256,リスト!$D:$X,18,FALSE),"")</f>
        <v/>
      </c>
      <c r="GP256" s="349" t="e">
        <f>INDEX(リスト!$W:$W,MATCH(ガントチャート!$C281,リスト!$D:$D,0))</f>
        <v>#N/A</v>
      </c>
      <c r="IU256" s="95"/>
    </row>
    <row r="257" spans="1:255" hidden="1">
      <c r="A257" s="232">
        <f t="shared" si="73"/>
        <v>252</v>
      </c>
      <c r="B257" s="91" t="s">
        <v>501</v>
      </c>
      <c r="C257" s="232" t="s">
        <v>391</v>
      </c>
      <c r="D257" s="232" t="s">
        <v>433</v>
      </c>
      <c r="E257" s="91">
        <v>5</v>
      </c>
      <c r="F257" s="91" t="s">
        <v>527</v>
      </c>
      <c r="G257" s="265" t="s">
        <v>508</v>
      </c>
      <c r="H257" s="248">
        <v>43579</v>
      </c>
      <c r="I257" s="248">
        <v>43581</v>
      </c>
      <c r="J257" s="260">
        <v>0</v>
      </c>
      <c r="K257" s="252"/>
      <c r="BX257" s="233"/>
      <c r="CD257" s="233"/>
      <c r="GO257" s="233" t="str">
        <f>IFERROR(VLOOKUP($C257,リスト!$D:$X,18,FALSE),"")</f>
        <v/>
      </c>
      <c r="GP257" s="349" t="e">
        <f>INDEX(リスト!$W:$W,MATCH(ガントチャート!$C282,リスト!$D:$D,0))</f>
        <v>#N/A</v>
      </c>
      <c r="IU257" s="95"/>
    </row>
    <row r="258" spans="1:255" hidden="1">
      <c r="A258" s="232">
        <f t="shared" si="73"/>
        <v>253</v>
      </c>
      <c r="B258" s="91" t="s">
        <v>498</v>
      </c>
      <c r="C258" s="232" t="s">
        <v>503</v>
      </c>
      <c r="D258" s="232" t="s">
        <v>434</v>
      </c>
      <c r="E258" s="91">
        <v>2</v>
      </c>
      <c r="F258" s="91" t="s">
        <v>527</v>
      </c>
      <c r="G258" s="91" t="s">
        <v>502</v>
      </c>
      <c r="H258" s="248">
        <v>43551</v>
      </c>
      <c r="I258" s="248">
        <v>43551</v>
      </c>
      <c r="J258" s="260">
        <v>0.8</v>
      </c>
      <c r="K258" s="252"/>
      <c r="GO258" s="233" t="str">
        <f>IFERROR(VLOOKUP($C258,リスト!$D:$X,18,FALSE),"")</f>
        <v/>
      </c>
      <c r="GP258" s="349" t="e">
        <f>INDEX(リスト!$W:$W,MATCH(ガントチャート!$C283,リスト!$D:$D,0))</f>
        <v>#N/A</v>
      </c>
      <c r="IU258" s="95"/>
    </row>
    <row r="259" spans="1:255" hidden="1">
      <c r="A259" s="232">
        <f t="shared" si="73"/>
        <v>254</v>
      </c>
      <c r="B259" s="91" t="s">
        <v>498</v>
      </c>
      <c r="C259" s="232" t="s">
        <v>392</v>
      </c>
      <c r="D259" s="232" t="s">
        <v>435</v>
      </c>
      <c r="E259" s="91">
        <v>4</v>
      </c>
      <c r="F259" s="91" t="s">
        <v>527</v>
      </c>
      <c r="G259" s="91" t="s">
        <v>515</v>
      </c>
      <c r="H259" s="248">
        <v>43546</v>
      </c>
      <c r="I259" s="248">
        <v>43549</v>
      </c>
      <c r="J259" s="260">
        <v>1</v>
      </c>
      <c r="K259" s="252"/>
      <c r="GO259" s="233" t="str">
        <f>IFERROR(VLOOKUP($C259,リスト!$D:$X,18,FALSE),"")</f>
        <v/>
      </c>
      <c r="GP259" s="349" t="e">
        <f>INDEX(リスト!$W:$W,MATCH(ガントチャート!$C284,リスト!$D:$D,0))</f>
        <v>#N/A</v>
      </c>
      <c r="IU259" s="95"/>
    </row>
    <row r="260" spans="1:255" hidden="1">
      <c r="A260" s="232">
        <f t="shared" si="73"/>
        <v>255</v>
      </c>
      <c r="B260" s="91" t="s">
        <v>498</v>
      </c>
      <c r="C260" s="232" t="s">
        <v>506</v>
      </c>
      <c r="D260" s="232" t="s">
        <v>436</v>
      </c>
      <c r="E260" s="91">
        <v>1</v>
      </c>
      <c r="F260" s="91" t="s">
        <v>527</v>
      </c>
      <c r="G260" s="265" t="s">
        <v>515</v>
      </c>
      <c r="H260" s="248">
        <v>43518</v>
      </c>
      <c r="I260" s="248">
        <v>43522</v>
      </c>
      <c r="J260" s="260">
        <v>1</v>
      </c>
      <c r="K260" s="252"/>
      <c r="GO260" s="233" t="str">
        <f>IFERROR(VLOOKUP($C260,リスト!$D:$X,18,FALSE),"")</f>
        <v/>
      </c>
      <c r="GP260" s="349" t="e">
        <f>INDEX(リスト!$W:$W,MATCH(ガントチャート!$C285,リスト!$D:$D,0))</f>
        <v>#N/A</v>
      </c>
      <c r="IU260" s="95"/>
    </row>
    <row r="261" spans="1:255" hidden="1">
      <c r="A261" s="232">
        <f t="shared" si="73"/>
        <v>256</v>
      </c>
      <c r="B261" s="91" t="s">
        <v>498</v>
      </c>
      <c r="C261" s="232" t="s">
        <v>393</v>
      </c>
      <c r="D261" s="232" t="s">
        <v>437</v>
      </c>
      <c r="E261" s="91">
        <v>4</v>
      </c>
      <c r="F261" s="91" t="s">
        <v>527</v>
      </c>
      <c r="G261" s="91" t="s">
        <v>517</v>
      </c>
      <c r="H261" s="248">
        <v>43579</v>
      </c>
      <c r="I261" s="248">
        <v>43588</v>
      </c>
      <c r="J261" s="260">
        <v>0</v>
      </c>
      <c r="K261" s="252"/>
      <c r="GO261" s="233" t="str">
        <f>IFERROR(VLOOKUP($C261,リスト!$D:$X,18,FALSE),"")</f>
        <v/>
      </c>
      <c r="GP261" s="349" t="e">
        <f>INDEX(リスト!$W:$W,MATCH(ガントチャート!$C286,リスト!$D:$D,0))</f>
        <v>#N/A</v>
      </c>
      <c r="IU261" s="95"/>
    </row>
    <row r="262" spans="1:255" hidden="1">
      <c r="A262" s="232">
        <f t="shared" ref="A262:A325" si="74">IF(C262="","",ROW()-5)</f>
        <v>257</v>
      </c>
      <c r="B262" s="91" t="s">
        <v>498</v>
      </c>
      <c r="C262" s="232" t="s">
        <v>394</v>
      </c>
      <c r="D262" s="232" t="s">
        <v>438</v>
      </c>
      <c r="E262" s="91">
        <v>4</v>
      </c>
      <c r="F262" s="91" t="s">
        <v>527</v>
      </c>
      <c r="G262" s="91" t="s">
        <v>500</v>
      </c>
      <c r="H262" s="248">
        <v>43553</v>
      </c>
      <c r="I262" s="248">
        <v>43553</v>
      </c>
      <c r="J262" s="260">
        <v>0</v>
      </c>
      <c r="K262" s="252"/>
      <c r="GO262" s="233" t="str">
        <f>IFERROR(VLOOKUP($C262,リスト!$D:$X,18,FALSE),"")</f>
        <v/>
      </c>
      <c r="GP262" s="349" t="e">
        <f>INDEX(リスト!$W:$W,MATCH(ガントチャート!$C287,リスト!$D:$D,0))</f>
        <v>#N/A</v>
      </c>
      <c r="IU262" s="95"/>
    </row>
    <row r="263" spans="1:255" hidden="1">
      <c r="A263" s="232">
        <f t="shared" si="74"/>
        <v>258</v>
      </c>
      <c r="B263" s="91" t="s">
        <v>498</v>
      </c>
      <c r="C263" s="232" t="s">
        <v>395</v>
      </c>
      <c r="D263" s="232" t="s">
        <v>439</v>
      </c>
      <c r="E263" s="91">
        <v>4</v>
      </c>
      <c r="F263" s="91" t="s">
        <v>527</v>
      </c>
      <c r="G263" s="91" t="s">
        <v>502</v>
      </c>
      <c r="H263" s="248">
        <v>43580</v>
      </c>
      <c r="I263" s="248">
        <v>43581</v>
      </c>
      <c r="J263" s="260">
        <v>0</v>
      </c>
      <c r="K263" s="252"/>
      <c r="GO263" s="233" t="str">
        <f>IFERROR(VLOOKUP($C263,リスト!$D:$X,18,FALSE),"")</f>
        <v/>
      </c>
      <c r="GP263" s="349" t="e">
        <f>INDEX(リスト!$W:$W,MATCH(ガントチャート!$C288,リスト!$D:$D,0))</f>
        <v>#N/A</v>
      </c>
      <c r="IU263" s="95"/>
    </row>
    <row r="264" spans="1:255" hidden="1">
      <c r="A264" s="232">
        <f t="shared" si="74"/>
        <v>259</v>
      </c>
      <c r="B264" s="91" t="s">
        <v>498</v>
      </c>
      <c r="C264" s="359" t="s">
        <v>396</v>
      </c>
      <c r="D264" s="232" t="s">
        <v>440</v>
      </c>
      <c r="E264" s="91">
        <v>4</v>
      </c>
      <c r="F264" s="91" t="s">
        <v>527</v>
      </c>
      <c r="G264" s="91" t="s">
        <v>502</v>
      </c>
      <c r="H264" s="248">
        <v>43552</v>
      </c>
      <c r="I264" s="248">
        <v>43552</v>
      </c>
      <c r="J264" s="260">
        <v>0</v>
      </c>
      <c r="K264" s="252"/>
      <c r="GO264" s="233" t="str">
        <f>IFERROR(VLOOKUP($C264,リスト!$D:$X,18,FALSE),"")</f>
        <v/>
      </c>
      <c r="GP264" s="349" t="e">
        <f>INDEX(リスト!$W:$W,MATCH(ガントチャート!$C289,リスト!$D:$D,0))</f>
        <v>#N/A</v>
      </c>
      <c r="IU264" s="95"/>
    </row>
    <row r="265" spans="1:255" hidden="1">
      <c r="A265" s="232">
        <f t="shared" si="74"/>
        <v>260</v>
      </c>
      <c r="B265" s="91" t="s">
        <v>498</v>
      </c>
      <c r="C265" s="232" t="s">
        <v>510</v>
      </c>
      <c r="D265" s="232" t="s">
        <v>441</v>
      </c>
      <c r="E265" s="91">
        <v>2</v>
      </c>
      <c r="F265" s="91" t="s">
        <v>527</v>
      </c>
      <c r="G265" s="91" t="s">
        <v>500</v>
      </c>
      <c r="H265" s="248">
        <v>43551</v>
      </c>
      <c r="I265" s="248">
        <v>43551</v>
      </c>
      <c r="J265" s="260">
        <v>0</v>
      </c>
      <c r="K265" s="252"/>
      <c r="GO265" s="233" t="str">
        <f>IFERROR(VLOOKUP($C265,リスト!$D:$X,18,FALSE),"")</f>
        <v/>
      </c>
      <c r="GP265" s="349" t="e">
        <f>INDEX(リスト!$W:$W,MATCH(ガントチャート!$C290,リスト!$D:$D,0))</f>
        <v>#N/A</v>
      </c>
      <c r="IU265" s="95"/>
    </row>
    <row r="266" spans="1:255" hidden="1">
      <c r="A266" s="232">
        <f t="shared" si="74"/>
        <v>261</v>
      </c>
      <c r="B266" s="91" t="s">
        <v>498</v>
      </c>
      <c r="C266" s="232" t="s">
        <v>397</v>
      </c>
      <c r="D266" s="232" t="s">
        <v>442</v>
      </c>
      <c r="E266" s="91">
        <v>2</v>
      </c>
      <c r="F266" s="91" t="s">
        <v>527</v>
      </c>
      <c r="G266" s="91" t="s">
        <v>500</v>
      </c>
      <c r="H266" s="248">
        <v>43557</v>
      </c>
      <c r="I266" s="248">
        <v>43557</v>
      </c>
      <c r="J266" s="260">
        <v>0</v>
      </c>
      <c r="K266" s="252"/>
      <c r="GO266" s="233" t="str">
        <f>IFERROR(VLOOKUP($C266,リスト!$D:$X,18,FALSE),"")</f>
        <v/>
      </c>
      <c r="GP266" s="349" t="e">
        <f>INDEX(リスト!$W:$W,MATCH(ガントチャート!$C291,リスト!$D:$D,0))</f>
        <v>#N/A</v>
      </c>
      <c r="IU266" s="95"/>
    </row>
    <row r="267" spans="1:255" hidden="1">
      <c r="A267" s="232">
        <f t="shared" si="74"/>
        <v>262</v>
      </c>
      <c r="B267" s="91" t="s">
        <v>498</v>
      </c>
      <c r="C267" s="232" t="s">
        <v>398</v>
      </c>
      <c r="D267" s="232" t="s">
        <v>443</v>
      </c>
      <c r="E267" s="91">
        <v>2</v>
      </c>
      <c r="F267" s="91" t="s">
        <v>527</v>
      </c>
      <c r="G267" s="91" t="s">
        <v>500</v>
      </c>
      <c r="H267" s="248">
        <v>43556</v>
      </c>
      <c r="I267" s="248">
        <v>43556</v>
      </c>
      <c r="J267" s="260">
        <v>0</v>
      </c>
      <c r="K267" s="252"/>
      <c r="GO267" s="233" t="str">
        <f>IFERROR(VLOOKUP($C267,リスト!$D:$X,18,FALSE),"")</f>
        <v/>
      </c>
      <c r="GP267" s="349" t="e">
        <f>INDEX(リスト!$W:$W,MATCH(ガントチャート!$C292,リスト!$D:$D,0))</f>
        <v>#N/A</v>
      </c>
      <c r="IU267" s="95"/>
    </row>
    <row r="268" spans="1:255" hidden="1">
      <c r="A268" s="232">
        <f t="shared" si="74"/>
        <v>263</v>
      </c>
      <c r="B268" s="91" t="s">
        <v>498</v>
      </c>
      <c r="C268" s="232" t="s">
        <v>399</v>
      </c>
      <c r="D268" s="232" t="s">
        <v>444</v>
      </c>
      <c r="E268" s="91">
        <v>2</v>
      </c>
      <c r="F268" s="91" t="s">
        <v>527</v>
      </c>
      <c r="G268" s="91" t="s">
        <v>500</v>
      </c>
      <c r="H268" s="248">
        <v>43558</v>
      </c>
      <c r="I268" s="248">
        <v>43559</v>
      </c>
      <c r="J268" s="260">
        <v>0</v>
      </c>
      <c r="K268" s="252"/>
      <c r="GO268" s="233" t="str">
        <f>IFERROR(VLOOKUP($C268,リスト!$D:$X,18,FALSE),"")</f>
        <v/>
      </c>
      <c r="GP268" s="349" t="e">
        <f>INDEX(リスト!$W:$W,MATCH(ガントチャート!$C293,リスト!$D:$D,0))</f>
        <v>#N/A</v>
      </c>
      <c r="IU268" s="95"/>
    </row>
    <row r="269" spans="1:255" hidden="1">
      <c r="A269" s="232">
        <f t="shared" si="74"/>
        <v>264</v>
      </c>
      <c r="B269" s="91" t="s">
        <v>498</v>
      </c>
      <c r="C269" s="232" t="s">
        <v>400</v>
      </c>
      <c r="D269" s="232" t="s">
        <v>445</v>
      </c>
      <c r="E269" s="91">
        <v>2</v>
      </c>
      <c r="F269" s="91" t="s">
        <v>527</v>
      </c>
      <c r="G269" s="91" t="s">
        <v>502</v>
      </c>
      <c r="H269" s="248">
        <v>43563</v>
      </c>
      <c r="I269" s="248">
        <v>43564</v>
      </c>
      <c r="J269" s="260">
        <v>0</v>
      </c>
      <c r="K269" s="252"/>
      <c r="GO269" s="233" t="str">
        <f>IFERROR(VLOOKUP($C269,リスト!$D:$X,18,FALSE),"")</f>
        <v/>
      </c>
      <c r="GP269" s="349" t="e">
        <f>INDEX(リスト!$W:$W,MATCH(ガントチャート!$C295,リスト!$D:$D,0))</f>
        <v>#N/A</v>
      </c>
      <c r="IU269" s="95"/>
    </row>
    <row r="270" spans="1:255" hidden="1">
      <c r="A270" s="232">
        <f t="shared" si="74"/>
        <v>265</v>
      </c>
      <c r="B270" s="91" t="s">
        <v>498</v>
      </c>
      <c r="C270" s="232" t="s">
        <v>512</v>
      </c>
      <c r="D270" s="232" t="s">
        <v>446</v>
      </c>
      <c r="E270" s="91">
        <v>2</v>
      </c>
      <c r="F270" s="91" t="s">
        <v>527</v>
      </c>
      <c r="G270" s="265" t="s">
        <v>502</v>
      </c>
      <c r="H270" s="248">
        <v>43536</v>
      </c>
      <c r="I270" s="248">
        <v>43536</v>
      </c>
      <c r="J270" s="260">
        <v>1</v>
      </c>
      <c r="K270" s="252"/>
      <c r="GO270" s="233" t="str">
        <f>IFERROR(VLOOKUP($C270,リスト!$D:$X,18,FALSE),"")</f>
        <v/>
      </c>
      <c r="GP270" s="349" t="e">
        <f>INDEX(リスト!$W:$W,MATCH(ガントチャート!$C296,リスト!$D:$D,0))</f>
        <v>#N/A</v>
      </c>
      <c r="IU270" s="95"/>
    </row>
    <row r="271" spans="1:255" hidden="1">
      <c r="A271" s="232">
        <f t="shared" si="74"/>
        <v>266</v>
      </c>
      <c r="B271" s="91" t="s">
        <v>498</v>
      </c>
      <c r="C271" s="232" t="s">
        <v>401</v>
      </c>
      <c r="D271" s="232" t="s">
        <v>447</v>
      </c>
      <c r="E271" s="91">
        <v>2</v>
      </c>
      <c r="F271" s="91" t="s">
        <v>527</v>
      </c>
      <c r="G271" s="265" t="s">
        <v>502</v>
      </c>
      <c r="H271" s="248">
        <v>43551</v>
      </c>
      <c r="I271" s="248">
        <v>43551</v>
      </c>
      <c r="J271" s="260">
        <v>0.8</v>
      </c>
      <c r="K271" s="252"/>
      <c r="GO271" s="233" t="str">
        <f>IFERROR(VLOOKUP($C271,リスト!$D:$X,18,FALSE),"")</f>
        <v/>
      </c>
      <c r="GP271" s="349" t="e">
        <f>INDEX(リスト!$W:$W,MATCH(ガントチャート!$C297,リスト!$D:$D,0))</f>
        <v>#N/A</v>
      </c>
      <c r="IU271" s="95"/>
    </row>
    <row r="272" spans="1:255" hidden="1">
      <c r="A272" s="232">
        <f t="shared" si="74"/>
        <v>267</v>
      </c>
      <c r="B272" s="91" t="s">
        <v>498</v>
      </c>
      <c r="C272" s="232" t="s">
        <v>513</v>
      </c>
      <c r="D272" s="232" t="s">
        <v>448</v>
      </c>
      <c r="E272" s="91">
        <v>2</v>
      </c>
      <c r="F272" s="91" t="s">
        <v>527</v>
      </c>
      <c r="G272" s="91" t="s">
        <v>500</v>
      </c>
      <c r="H272" s="248">
        <v>43546</v>
      </c>
      <c r="I272" s="248">
        <v>43551</v>
      </c>
      <c r="J272" s="260">
        <v>1</v>
      </c>
      <c r="K272" s="252"/>
      <c r="GO272" s="233" t="str">
        <f>IFERROR(VLOOKUP($C272,リスト!$D:$X,18,FALSE),"")</f>
        <v/>
      </c>
      <c r="GP272" s="349" t="e">
        <f>INDEX(リスト!$W:$W,MATCH(ガントチャート!$C305,リスト!$D:$D,0))</f>
        <v>#N/A</v>
      </c>
      <c r="IU272" s="95"/>
    </row>
    <row r="273" spans="1:255" hidden="1">
      <c r="A273" s="232">
        <f t="shared" si="74"/>
        <v>268</v>
      </c>
      <c r="B273" s="91" t="s">
        <v>498</v>
      </c>
      <c r="C273" s="232" t="s">
        <v>402</v>
      </c>
      <c r="D273" s="232" t="s">
        <v>449</v>
      </c>
      <c r="E273" s="91">
        <v>2</v>
      </c>
      <c r="F273" s="91" t="s">
        <v>527</v>
      </c>
      <c r="G273" s="91" t="s">
        <v>500</v>
      </c>
      <c r="H273" s="248">
        <v>43549</v>
      </c>
      <c r="I273" s="248">
        <v>43549</v>
      </c>
      <c r="J273" s="260">
        <v>1</v>
      </c>
      <c r="K273" s="252"/>
      <c r="GO273" s="233" t="str">
        <f>IFERROR(VLOOKUP($C273,リスト!$D:$X,18,FALSE),"")</f>
        <v/>
      </c>
      <c r="GP273" s="349" t="e">
        <f>INDEX(リスト!$W:$W,MATCH(ガントチャート!$C306,リスト!$D:$D,0))</f>
        <v>#N/A</v>
      </c>
      <c r="IU273" s="95"/>
    </row>
    <row r="274" spans="1:255" hidden="1">
      <c r="A274" s="232">
        <f t="shared" si="74"/>
        <v>269</v>
      </c>
      <c r="B274" s="91" t="s">
        <v>498</v>
      </c>
      <c r="C274" s="232" t="s">
        <v>403</v>
      </c>
      <c r="D274" s="232" t="s">
        <v>450</v>
      </c>
      <c r="E274" s="91">
        <v>2</v>
      </c>
      <c r="F274" s="91" t="s">
        <v>527</v>
      </c>
      <c r="G274" s="91" t="s">
        <v>500</v>
      </c>
      <c r="H274" s="248">
        <v>43563</v>
      </c>
      <c r="I274" s="248">
        <v>43565</v>
      </c>
      <c r="J274" s="260">
        <v>0</v>
      </c>
      <c r="K274" s="252"/>
      <c r="GO274" s="233" t="str">
        <f>IFERROR(VLOOKUP($C274,リスト!$D:$X,18,FALSE),"")</f>
        <v/>
      </c>
      <c r="GP274" s="349" t="e">
        <f>INDEX(リスト!$W:$W,MATCH(ガントチャート!$C307,リスト!$D:$D,0))</f>
        <v>#N/A</v>
      </c>
      <c r="IU274" s="95"/>
    </row>
    <row r="275" spans="1:255" hidden="1">
      <c r="A275" s="232">
        <f t="shared" si="74"/>
        <v>270</v>
      </c>
      <c r="B275" s="91" t="s">
        <v>498</v>
      </c>
      <c r="C275" s="232" t="s">
        <v>404</v>
      </c>
      <c r="D275" s="232" t="s">
        <v>451</v>
      </c>
      <c r="E275" s="91">
        <v>2</v>
      </c>
      <c r="F275" s="91" t="s">
        <v>527</v>
      </c>
      <c r="G275" s="91" t="s">
        <v>500</v>
      </c>
      <c r="H275" s="248">
        <v>43552</v>
      </c>
      <c r="I275" s="248">
        <v>43552</v>
      </c>
      <c r="J275" s="260">
        <v>0.7</v>
      </c>
      <c r="K275" s="252"/>
      <c r="GO275" s="233" t="str">
        <f>IFERROR(VLOOKUP($C275,リスト!$D:$X,18,FALSE),"")</f>
        <v/>
      </c>
      <c r="GP275" s="349" t="e">
        <f>INDEX(リスト!$W:$W,MATCH(ガントチャート!$C308,リスト!$D:$D,0))</f>
        <v>#N/A</v>
      </c>
      <c r="IU275" s="95"/>
    </row>
    <row r="276" spans="1:255" hidden="1">
      <c r="A276" s="232">
        <f t="shared" si="74"/>
        <v>271</v>
      </c>
      <c r="B276" s="91" t="s">
        <v>498</v>
      </c>
      <c r="C276" s="232" t="s">
        <v>405</v>
      </c>
      <c r="D276" s="232" t="s">
        <v>452</v>
      </c>
      <c r="E276" s="91">
        <v>2</v>
      </c>
      <c r="F276" s="91" t="s">
        <v>527</v>
      </c>
      <c r="G276" s="265" t="s">
        <v>500</v>
      </c>
      <c r="H276" s="248">
        <v>43559</v>
      </c>
      <c r="I276" s="248">
        <v>43565</v>
      </c>
      <c r="J276" s="260">
        <v>0</v>
      </c>
      <c r="K276" s="252"/>
      <c r="GO276" s="233" t="str">
        <f>IFERROR(VLOOKUP($C276,リスト!$D:$X,18,FALSE),"")</f>
        <v/>
      </c>
      <c r="GP276" s="349" t="e">
        <f>INDEX(リスト!$W:$W,MATCH(ガントチャート!$C309,リスト!$D:$D,0))</f>
        <v>#N/A</v>
      </c>
      <c r="IU276" s="95"/>
    </row>
    <row r="277" spans="1:255" hidden="1">
      <c r="A277" s="232">
        <f t="shared" si="74"/>
        <v>272</v>
      </c>
      <c r="B277" s="91" t="s">
        <v>498</v>
      </c>
      <c r="C277" s="232" t="s">
        <v>406</v>
      </c>
      <c r="D277" s="232" t="s">
        <v>453</v>
      </c>
      <c r="E277" s="91">
        <v>2</v>
      </c>
      <c r="F277" s="91" t="s">
        <v>527</v>
      </c>
      <c r="G277" s="91" t="s">
        <v>500</v>
      </c>
      <c r="H277" s="248">
        <v>43544</v>
      </c>
      <c r="I277" s="248">
        <v>43546</v>
      </c>
      <c r="J277" s="260">
        <v>1</v>
      </c>
      <c r="K277" s="252"/>
      <c r="GO277" s="233" t="str">
        <f>IFERROR(VLOOKUP($C277,リスト!$D:$X,18,FALSE),"")</f>
        <v/>
      </c>
      <c r="GP277" s="349" t="e">
        <f>INDEX(リスト!$W:$W,MATCH(ガントチャート!$C310,リスト!$D:$D,0))</f>
        <v>#N/A</v>
      </c>
      <c r="IU277" s="95"/>
    </row>
    <row r="278" spans="1:255" hidden="1">
      <c r="A278" s="232">
        <f t="shared" si="74"/>
        <v>273</v>
      </c>
      <c r="B278" s="91" t="s">
        <v>498</v>
      </c>
      <c r="C278" s="232" t="s">
        <v>407</v>
      </c>
      <c r="D278" s="232" t="s">
        <v>454</v>
      </c>
      <c r="E278" s="91">
        <v>2</v>
      </c>
      <c r="F278" s="91" t="s">
        <v>527</v>
      </c>
      <c r="G278" s="91" t="s">
        <v>515</v>
      </c>
      <c r="H278" s="248">
        <v>43529</v>
      </c>
      <c r="I278" s="248">
        <v>43529</v>
      </c>
      <c r="J278" s="260">
        <v>1</v>
      </c>
      <c r="K278" s="252"/>
      <c r="GO278" s="233" t="str">
        <f>IFERROR(VLOOKUP($C278,リスト!$D:$X,18,FALSE),"")</f>
        <v/>
      </c>
      <c r="GP278" s="349" t="e">
        <f>INDEX(リスト!$W:$W,MATCH(ガントチャート!$C311,リスト!$D:$D,0))</f>
        <v>#N/A</v>
      </c>
      <c r="IU278" s="95"/>
    </row>
    <row r="279" spans="1:255" hidden="1">
      <c r="A279" s="232">
        <f t="shared" si="74"/>
        <v>274</v>
      </c>
      <c r="B279" s="91" t="s">
        <v>501</v>
      </c>
      <c r="C279" s="232" t="s">
        <v>408</v>
      </c>
      <c r="D279" s="232" t="s">
        <v>455</v>
      </c>
      <c r="E279" s="91">
        <v>1</v>
      </c>
      <c r="F279" s="91" t="s">
        <v>527</v>
      </c>
      <c r="G279" s="91" t="s">
        <v>500</v>
      </c>
      <c r="H279" s="248">
        <v>43522</v>
      </c>
      <c r="I279" s="248">
        <v>43522</v>
      </c>
      <c r="J279" s="260">
        <v>1</v>
      </c>
      <c r="K279" s="252"/>
      <c r="GO279" s="233" t="str">
        <f>IFERROR(VLOOKUP($C279,リスト!$D:$X,18,FALSE),"")</f>
        <v/>
      </c>
      <c r="GP279" s="349" t="e">
        <f>INDEX(リスト!$W:$W,MATCH(ガントチャート!$C312,リスト!$D:$D,0))</f>
        <v>#N/A</v>
      </c>
      <c r="IU279" s="95"/>
    </row>
    <row r="280" spans="1:255" hidden="1">
      <c r="A280" s="232">
        <f t="shared" si="74"/>
        <v>275</v>
      </c>
      <c r="B280" s="91" t="s">
        <v>501</v>
      </c>
      <c r="C280" s="232" t="s">
        <v>409</v>
      </c>
      <c r="D280" s="232" t="s">
        <v>456</v>
      </c>
      <c r="E280" s="91">
        <v>5</v>
      </c>
      <c r="F280" s="91" t="s">
        <v>527</v>
      </c>
      <c r="G280" s="91" t="s">
        <v>515</v>
      </c>
      <c r="H280" s="248">
        <v>43566</v>
      </c>
      <c r="I280" s="248">
        <v>43566</v>
      </c>
      <c r="J280" s="260">
        <v>0</v>
      </c>
      <c r="K280" s="252"/>
      <c r="GO280" s="233" t="str">
        <f>IFERROR(VLOOKUP($C280,リスト!$D:$X,18,FALSE),"")</f>
        <v/>
      </c>
      <c r="GP280" s="349" t="e">
        <f>INDEX(リスト!$W:$W,MATCH(ガントチャート!$C313,リスト!$D:$D,0))</f>
        <v>#N/A</v>
      </c>
      <c r="IU280" s="95"/>
    </row>
    <row r="281" spans="1:255" hidden="1">
      <c r="A281" s="232">
        <f t="shared" si="74"/>
        <v>276</v>
      </c>
      <c r="B281" s="91" t="s">
        <v>498</v>
      </c>
      <c r="C281" s="232" t="s">
        <v>410</v>
      </c>
      <c r="D281" s="232" t="s">
        <v>457</v>
      </c>
      <c r="E281" s="91">
        <v>1</v>
      </c>
      <c r="F281" s="91" t="s">
        <v>527</v>
      </c>
      <c r="G281" s="91" t="s">
        <v>515</v>
      </c>
      <c r="H281" s="248">
        <v>43567</v>
      </c>
      <c r="I281" s="248">
        <v>43570</v>
      </c>
      <c r="J281" s="260">
        <v>0</v>
      </c>
      <c r="K281" s="252"/>
      <c r="GO281" s="233" t="str">
        <f>IFERROR(VLOOKUP($C281,リスト!$D:$X,18,FALSE),"")</f>
        <v/>
      </c>
      <c r="GP281" s="349" t="e">
        <f>INDEX(リスト!$W:$W,MATCH(ガントチャート!$C314,リスト!$D:$D,0))</f>
        <v>#N/A</v>
      </c>
      <c r="IU281" s="95"/>
    </row>
    <row r="282" spans="1:255" hidden="1">
      <c r="A282" s="232">
        <f t="shared" si="74"/>
        <v>277</v>
      </c>
      <c r="B282" s="91" t="s">
        <v>498</v>
      </c>
      <c r="C282" s="232" t="s">
        <v>411</v>
      </c>
      <c r="D282" s="232" t="s">
        <v>458</v>
      </c>
      <c r="E282" s="91">
        <v>1</v>
      </c>
      <c r="F282" s="91" t="s">
        <v>527</v>
      </c>
      <c r="G282" s="91" t="s">
        <v>515</v>
      </c>
      <c r="H282" s="248">
        <v>43567</v>
      </c>
      <c r="I282" s="248">
        <v>43570</v>
      </c>
      <c r="J282" s="260">
        <v>0</v>
      </c>
      <c r="K282" s="252"/>
      <c r="GO282" s="233" t="str">
        <f>IFERROR(VLOOKUP($C282,リスト!$D:$X,18,FALSE),"")</f>
        <v/>
      </c>
      <c r="GP282" s="349" t="e">
        <f>INDEX(リスト!$W:$W,MATCH(ガントチャート!$C315,リスト!$D:$D,0))</f>
        <v>#N/A</v>
      </c>
      <c r="IU282" s="95"/>
    </row>
    <row r="283" spans="1:255" hidden="1">
      <c r="A283" s="232">
        <f t="shared" si="74"/>
        <v>278</v>
      </c>
      <c r="B283" s="91" t="s">
        <v>498</v>
      </c>
      <c r="C283" s="232" t="s">
        <v>412</v>
      </c>
      <c r="D283" s="232" t="s">
        <v>459</v>
      </c>
      <c r="E283" s="91">
        <v>1</v>
      </c>
      <c r="F283" s="91" t="s">
        <v>527</v>
      </c>
      <c r="G283" s="91" t="s">
        <v>515</v>
      </c>
      <c r="H283" s="248">
        <v>43567</v>
      </c>
      <c r="I283" s="248">
        <v>43570</v>
      </c>
      <c r="J283" s="260">
        <v>0</v>
      </c>
      <c r="K283" s="252"/>
      <c r="CK283" s="233"/>
      <c r="GO283" s="233" t="str">
        <f>IFERROR(VLOOKUP($C283,リスト!$D:$X,18,FALSE),"")</f>
        <v/>
      </c>
      <c r="GP283" s="349" t="e">
        <f>INDEX(リスト!$W:$W,MATCH(ガントチャート!$C316,リスト!$D:$D,0))</f>
        <v>#N/A</v>
      </c>
      <c r="IU283" s="95"/>
    </row>
    <row r="284" spans="1:255" hidden="1">
      <c r="A284" s="232">
        <f t="shared" si="74"/>
        <v>279</v>
      </c>
      <c r="B284" s="91" t="s">
        <v>498</v>
      </c>
      <c r="C284" s="232" t="s">
        <v>413</v>
      </c>
      <c r="D284" s="232" t="s">
        <v>460</v>
      </c>
      <c r="E284" s="91">
        <v>1</v>
      </c>
      <c r="F284" s="91" t="s">
        <v>527</v>
      </c>
      <c r="G284" s="91" t="s">
        <v>515</v>
      </c>
      <c r="H284" s="248">
        <v>43558</v>
      </c>
      <c r="I284" s="248">
        <v>43558</v>
      </c>
      <c r="J284" s="260">
        <v>0.9</v>
      </c>
      <c r="K284" s="252"/>
      <c r="GO284" s="233" t="str">
        <f>IFERROR(VLOOKUP($C284,リスト!$D:$X,18,FALSE),"")</f>
        <v/>
      </c>
      <c r="GP284" s="349" t="e">
        <f>INDEX(リスト!$W:$W,MATCH(ガントチャート!$C317,リスト!$D:$D,0))</f>
        <v>#N/A</v>
      </c>
      <c r="IU284" s="95"/>
    </row>
    <row r="285" spans="1:255" hidden="1">
      <c r="A285" s="232">
        <f t="shared" si="74"/>
        <v>280</v>
      </c>
      <c r="B285" s="91" t="s">
        <v>498</v>
      </c>
      <c r="C285" s="232" t="s">
        <v>518</v>
      </c>
      <c r="D285" s="232" t="s">
        <v>461</v>
      </c>
      <c r="E285" s="91">
        <v>1</v>
      </c>
      <c r="F285" s="91" t="s">
        <v>527</v>
      </c>
      <c r="G285" s="265" t="s">
        <v>515</v>
      </c>
      <c r="H285" s="248">
        <v>43516</v>
      </c>
      <c r="I285" s="248">
        <v>43516</v>
      </c>
      <c r="J285" s="260">
        <v>1</v>
      </c>
      <c r="K285" s="252"/>
      <c r="CK285" s="233"/>
      <c r="GO285" s="233" t="str">
        <f>IFERROR(VLOOKUP($C285,リスト!$D:$X,18,FALSE),"")</f>
        <v/>
      </c>
      <c r="GP285" s="349" t="e">
        <f>INDEX(リスト!$W:$W,MATCH(ガントチャート!$C318,リスト!$D:$D,0))</f>
        <v>#N/A</v>
      </c>
      <c r="IU285" s="95"/>
    </row>
    <row r="286" spans="1:255" hidden="1">
      <c r="A286" s="232">
        <f t="shared" si="74"/>
        <v>281</v>
      </c>
      <c r="B286" s="91" t="s">
        <v>498</v>
      </c>
      <c r="C286" s="232" t="s">
        <v>519</v>
      </c>
      <c r="D286" s="232" t="s">
        <v>462</v>
      </c>
      <c r="E286" s="91">
        <v>1</v>
      </c>
      <c r="F286" s="91" t="s">
        <v>527</v>
      </c>
      <c r="G286" s="91" t="s">
        <v>508</v>
      </c>
      <c r="H286" s="248">
        <v>43522</v>
      </c>
      <c r="I286" s="248">
        <v>43523</v>
      </c>
      <c r="J286" s="260">
        <v>1</v>
      </c>
      <c r="K286" s="252"/>
      <c r="GO286" s="233" t="str">
        <f>IFERROR(VLOOKUP($C286,リスト!$D:$X,18,FALSE),"")</f>
        <v/>
      </c>
      <c r="GP286" s="349" t="e">
        <f>INDEX(リスト!$W:$W,MATCH(ガントチャート!$C319,リスト!$D:$D,0))</f>
        <v>#N/A</v>
      </c>
      <c r="IU286" s="95"/>
    </row>
    <row r="287" spans="1:255" hidden="1">
      <c r="A287" s="232">
        <f t="shared" si="74"/>
        <v>282</v>
      </c>
      <c r="B287" s="91" t="s">
        <v>498</v>
      </c>
      <c r="C287" s="232" t="s">
        <v>414</v>
      </c>
      <c r="D287" s="232" t="s">
        <v>463</v>
      </c>
      <c r="E287" s="91">
        <v>1</v>
      </c>
      <c r="F287" s="91" t="s">
        <v>527</v>
      </c>
      <c r="G287" s="91" t="s">
        <v>502</v>
      </c>
      <c r="H287" s="248">
        <v>43567</v>
      </c>
      <c r="I287" s="248">
        <v>43570</v>
      </c>
      <c r="J287" s="260">
        <v>0</v>
      </c>
      <c r="K287" s="252"/>
      <c r="GO287" s="233" t="str">
        <f>IFERROR(VLOOKUP($C287,リスト!$D:$X,18,FALSE),"")</f>
        <v/>
      </c>
      <c r="GP287" s="349" t="e">
        <f>INDEX(リスト!$W:$W,MATCH(ガントチャート!$C320,リスト!$D:$D,0))</f>
        <v>#N/A</v>
      </c>
      <c r="IU287" s="95"/>
    </row>
    <row r="288" spans="1:255" hidden="1">
      <c r="A288" s="232">
        <f t="shared" si="74"/>
        <v>283</v>
      </c>
      <c r="B288" s="91" t="s">
        <v>498</v>
      </c>
      <c r="C288" s="232" t="s">
        <v>415</v>
      </c>
      <c r="D288" s="232" t="s">
        <v>464</v>
      </c>
      <c r="E288" s="91">
        <v>1</v>
      </c>
      <c r="F288" s="91" t="s">
        <v>527</v>
      </c>
      <c r="G288" s="91" t="s">
        <v>508</v>
      </c>
      <c r="H288" s="248">
        <v>43564</v>
      </c>
      <c r="I288" s="248">
        <v>43565</v>
      </c>
      <c r="J288" s="260">
        <v>0</v>
      </c>
      <c r="K288" s="252"/>
      <c r="GO288" s="233" t="str">
        <f>IFERROR(VLOOKUP($C288,リスト!$D:$X,18,FALSE),"")</f>
        <v/>
      </c>
      <c r="GP288" s="349" t="e">
        <f>INDEX(リスト!$W:$W,MATCH(ガントチャート!$C321,リスト!$D:$D,0))</f>
        <v>#N/A</v>
      </c>
      <c r="IU288" s="95"/>
    </row>
    <row r="289" spans="1:255" hidden="1">
      <c r="A289" s="232">
        <f t="shared" si="74"/>
        <v>284</v>
      </c>
      <c r="B289" s="91" t="s">
        <v>498</v>
      </c>
      <c r="C289" s="232" t="s">
        <v>416</v>
      </c>
      <c r="D289" s="232" t="s">
        <v>465</v>
      </c>
      <c r="E289" s="91">
        <v>1</v>
      </c>
      <c r="F289" s="91" t="s">
        <v>527</v>
      </c>
      <c r="G289" s="91" t="s">
        <v>515</v>
      </c>
      <c r="H289" s="248">
        <v>43559</v>
      </c>
      <c r="I289" s="248">
        <v>43563</v>
      </c>
      <c r="J289" s="260">
        <v>0</v>
      </c>
      <c r="K289" s="252"/>
      <c r="GO289" s="233" t="str">
        <f>IFERROR(VLOOKUP($C289,リスト!$D:$X,18,FALSE),"")</f>
        <v/>
      </c>
      <c r="GP289" s="349" t="e">
        <f>INDEX(リスト!$W:$W,MATCH(ガントチャート!$C322,リスト!$D:$D,0))</f>
        <v>#N/A</v>
      </c>
      <c r="IU289" s="95"/>
    </row>
    <row r="290" spans="1:255" hidden="1">
      <c r="A290" s="232">
        <f t="shared" si="74"/>
        <v>285</v>
      </c>
      <c r="B290" s="91" t="s">
        <v>520</v>
      </c>
      <c r="C290" s="232" t="s">
        <v>417</v>
      </c>
      <c r="D290" s="232" t="s">
        <v>466</v>
      </c>
      <c r="E290" s="91">
        <v>5</v>
      </c>
      <c r="F290" s="91" t="s">
        <v>527</v>
      </c>
      <c r="G290" s="91" t="s">
        <v>500</v>
      </c>
      <c r="H290" s="248">
        <v>43572</v>
      </c>
      <c r="I290" s="248">
        <v>43573</v>
      </c>
      <c r="J290" s="260">
        <v>0</v>
      </c>
      <c r="K290" s="252"/>
      <c r="GO290" s="233" t="str">
        <f>IFERROR(VLOOKUP($C290,リスト!$D:$X,18,FALSE),"")</f>
        <v/>
      </c>
      <c r="GP290" s="349" t="e">
        <f>INDEX(リスト!$W:$W,MATCH(ガントチャート!$C323,リスト!$D:$D,0))</f>
        <v>#N/A</v>
      </c>
      <c r="IU290" s="95"/>
    </row>
    <row r="291" spans="1:255" hidden="1">
      <c r="A291" s="232">
        <f t="shared" si="74"/>
        <v>286</v>
      </c>
      <c r="B291" s="91" t="s">
        <v>521</v>
      </c>
      <c r="C291" s="232" t="s">
        <v>418</v>
      </c>
      <c r="D291" s="232" t="s">
        <v>467</v>
      </c>
      <c r="E291" s="91">
        <v>5</v>
      </c>
      <c r="F291" s="91" t="s">
        <v>527</v>
      </c>
      <c r="G291" s="91" t="s">
        <v>500</v>
      </c>
      <c r="H291" s="248">
        <v>43572</v>
      </c>
      <c r="I291" s="248">
        <v>43573</v>
      </c>
      <c r="J291" s="260">
        <v>0</v>
      </c>
      <c r="K291" s="252"/>
      <c r="GO291" s="233" t="str">
        <f>IFERROR(VLOOKUP($C291,リスト!$D:$X,18,FALSE),"")</f>
        <v/>
      </c>
      <c r="GP291" s="349" t="e">
        <f>INDEX(リスト!$W:$W,MATCH(ガントチャート!$C73,リスト!$D:$D,0))</f>
        <v>#N/A</v>
      </c>
      <c r="IU291" s="95"/>
    </row>
    <row r="292" spans="1:255" hidden="1">
      <c r="A292" s="232">
        <f t="shared" si="74"/>
        <v>287</v>
      </c>
      <c r="B292" s="91" t="s">
        <v>501</v>
      </c>
      <c r="C292" s="232" t="s">
        <v>419</v>
      </c>
      <c r="D292" s="232" t="s">
        <v>468</v>
      </c>
      <c r="E292" s="91">
        <v>5</v>
      </c>
      <c r="F292" s="91" t="s">
        <v>527</v>
      </c>
      <c r="G292" s="91" t="s">
        <v>515</v>
      </c>
      <c r="H292" s="248">
        <v>43580</v>
      </c>
      <c r="I292" s="248">
        <v>43588</v>
      </c>
      <c r="J292" s="260">
        <v>0</v>
      </c>
      <c r="K292" s="252"/>
      <c r="GO292" s="233" t="str">
        <f>IFERROR(VLOOKUP($C292,リスト!$D:$X,18,FALSE),"")</f>
        <v/>
      </c>
      <c r="GP292" s="349" t="e">
        <f>INDEX(リスト!$W:$W,MATCH(ガントチャート!$C74,リスト!$D:$D,0))</f>
        <v>#N/A</v>
      </c>
      <c r="IU292" s="95"/>
    </row>
    <row r="293" spans="1:255" hidden="1">
      <c r="A293" s="232">
        <f t="shared" si="74"/>
        <v>288</v>
      </c>
      <c r="B293" s="91" t="s">
        <v>498</v>
      </c>
      <c r="C293" s="232" t="s">
        <v>420</v>
      </c>
      <c r="D293" s="232" t="s">
        <v>469</v>
      </c>
      <c r="E293" s="91">
        <v>1</v>
      </c>
      <c r="F293" s="91" t="s">
        <v>527</v>
      </c>
      <c r="G293" s="91" t="s">
        <v>515</v>
      </c>
      <c r="H293" s="248">
        <v>43521</v>
      </c>
      <c r="I293" s="248">
        <v>43522</v>
      </c>
      <c r="J293" s="260">
        <v>1</v>
      </c>
      <c r="K293" s="252"/>
      <c r="GO293" s="233" t="str">
        <f>IFERROR(VLOOKUP($C293,リスト!$D:$X,18,FALSE),"")</f>
        <v/>
      </c>
      <c r="GP293" s="349" t="e">
        <f>INDEX(リスト!$W:$W,MATCH(ガントチャート!$C294,リスト!$D:$D,0))</f>
        <v>#N/A</v>
      </c>
      <c r="IU293" s="95"/>
    </row>
    <row r="294" spans="1:255" hidden="1">
      <c r="A294" s="232">
        <f t="shared" si="74"/>
        <v>289</v>
      </c>
      <c r="B294" s="91" t="s">
        <v>498</v>
      </c>
      <c r="C294" s="232" t="s">
        <v>421</v>
      </c>
      <c r="D294" s="232" t="s">
        <v>470</v>
      </c>
      <c r="E294" s="91">
        <v>1</v>
      </c>
      <c r="F294" s="91" t="s">
        <v>527</v>
      </c>
      <c r="G294" s="91" t="s">
        <v>515</v>
      </c>
      <c r="H294" s="248">
        <v>43523</v>
      </c>
      <c r="I294" s="248">
        <v>43524</v>
      </c>
      <c r="J294" s="260">
        <v>1</v>
      </c>
      <c r="K294" s="252"/>
      <c r="GO294" s="233" t="str">
        <f>IFERROR(VLOOKUP($C294,リスト!$D:$X,18,FALSE),"")</f>
        <v/>
      </c>
      <c r="GP294" s="349" t="e">
        <f>INDEX(リスト!$W:$W,MATCH(ガントチャート!$C179,リスト!$D:$D,0))</f>
        <v>#N/A</v>
      </c>
      <c r="IU294" s="95"/>
    </row>
    <row r="295" spans="1:255" hidden="1">
      <c r="A295" s="232">
        <f t="shared" si="74"/>
        <v>290</v>
      </c>
      <c r="B295" s="91" t="s">
        <v>498</v>
      </c>
      <c r="C295" s="232" t="s">
        <v>422</v>
      </c>
      <c r="D295" s="232" t="s">
        <v>471</v>
      </c>
      <c r="E295" s="91">
        <v>1</v>
      </c>
      <c r="F295" s="91" t="s">
        <v>527</v>
      </c>
      <c r="G295" s="91" t="s">
        <v>507</v>
      </c>
      <c r="H295" s="248">
        <v>43530</v>
      </c>
      <c r="I295" s="248">
        <v>43530</v>
      </c>
      <c r="J295" s="260">
        <v>1</v>
      </c>
      <c r="K295" s="252"/>
      <c r="GO295" s="233" t="str">
        <f>IFERROR(VLOOKUP($C295,リスト!$D:$X,18,FALSE),"")</f>
        <v/>
      </c>
      <c r="GP295" s="349" t="e">
        <f>INDEX(リスト!$W:$W,MATCH(ガントチャート!$C180,リスト!$D:$D,0))</f>
        <v>#N/A</v>
      </c>
      <c r="IU295" s="95"/>
    </row>
    <row r="296" spans="1:255" hidden="1">
      <c r="A296" s="232">
        <f t="shared" si="74"/>
        <v>291</v>
      </c>
      <c r="B296" s="91" t="s">
        <v>498</v>
      </c>
      <c r="C296" s="232" t="s">
        <v>423</v>
      </c>
      <c r="D296" s="232" t="s">
        <v>472</v>
      </c>
      <c r="E296" s="91">
        <v>1</v>
      </c>
      <c r="F296" s="91" t="s">
        <v>527</v>
      </c>
      <c r="G296" s="91" t="s">
        <v>500</v>
      </c>
      <c r="H296" s="248">
        <v>43525</v>
      </c>
      <c r="I296" s="248">
        <v>43528</v>
      </c>
      <c r="J296" s="260">
        <v>1</v>
      </c>
      <c r="K296" s="252"/>
      <c r="GO296" s="233" t="str">
        <f>IFERROR(VLOOKUP($C296,リスト!$D:$X,18,FALSE),"")</f>
        <v/>
      </c>
      <c r="GP296" s="349" t="e">
        <f>INDEX(リスト!$W:$W,MATCH(ガントチャート!$C298,リスト!$D:$D,0))</f>
        <v>#N/A</v>
      </c>
      <c r="IU296" s="95"/>
    </row>
    <row r="297" spans="1:255" hidden="1">
      <c r="A297" s="232">
        <f t="shared" si="74"/>
        <v>292</v>
      </c>
      <c r="B297" s="91" t="s">
        <v>498</v>
      </c>
      <c r="C297" s="232" t="s">
        <v>424</v>
      </c>
      <c r="D297" s="232" t="s">
        <v>473</v>
      </c>
      <c r="E297" s="91">
        <v>1</v>
      </c>
      <c r="F297" s="91" t="s">
        <v>527</v>
      </c>
      <c r="G297" s="91" t="s">
        <v>507</v>
      </c>
      <c r="H297" s="248">
        <v>43550</v>
      </c>
      <c r="I297" s="248">
        <v>43550</v>
      </c>
      <c r="J297" s="260">
        <v>0</v>
      </c>
      <c r="K297" s="252"/>
      <c r="GO297" s="233" t="str">
        <f>IFERROR(VLOOKUP($C297,リスト!$D:$X,18,FALSE),"")</f>
        <v/>
      </c>
      <c r="GP297" s="349" t="e">
        <f>INDEX(リスト!$W:$W,MATCH(ガントチャート!$C183,リスト!$D:$D,0))</f>
        <v>#N/A</v>
      </c>
      <c r="IU297" s="95"/>
    </row>
    <row r="298" spans="1:255" hidden="1">
      <c r="A298" s="232">
        <f t="shared" si="74"/>
        <v>293</v>
      </c>
      <c r="B298" s="91" t="s">
        <v>498</v>
      </c>
      <c r="C298" s="232" t="s">
        <v>425</v>
      </c>
      <c r="D298" s="232" t="s">
        <v>474</v>
      </c>
      <c r="E298" s="91">
        <v>3</v>
      </c>
      <c r="F298" s="91" t="s">
        <v>527</v>
      </c>
      <c r="G298" s="91" t="s">
        <v>515</v>
      </c>
      <c r="H298" s="248">
        <v>43571</v>
      </c>
      <c r="I298" s="248">
        <v>43572</v>
      </c>
      <c r="J298" s="260">
        <v>0</v>
      </c>
      <c r="K298" s="252"/>
      <c r="GO298" s="233" t="str">
        <f>IFERROR(VLOOKUP($C298,リスト!$D:$X,18,FALSE),"")</f>
        <v/>
      </c>
      <c r="GP298" s="349" t="e">
        <f>INDEX(リスト!$W:$W,MATCH(ガントチャート!$C240,リスト!$D:$D,0))</f>
        <v>#N/A</v>
      </c>
      <c r="IU298" s="95"/>
    </row>
    <row r="299" spans="1:255" hidden="1">
      <c r="A299" s="232">
        <f t="shared" si="74"/>
        <v>294</v>
      </c>
      <c r="B299" s="91" t="s">
        <v>498</v>
      </c>
      <c r="C299" s="232" t="s">
        <v>426</v>
      </c>
      <c r="D299" s="232" t="s">
        <v>475</v>
      </c>
      <c r="E299" s="91">
        <v>3</v>
      </c>
      <c r="F299" s="91" t="s">
        <v>527</v>
      </c>
      <c r="G299" s="91" t="s">
        <v>508</v>
      </c>
      <c r="H299" s="248">
        <v>43574</v>
      </c>
      <c r="I299" s="248">
        <v>43578</v>
      </c>
      <c r="J299" s="260">
        <v>0</v>
      </c>
      <c r="K299" s="252"/>
      <c r="GO299" s="233" t="str">
        <f>IFERROR(VLOOKUP($C299,リスト!$D:$X,18,FALSE),"")</f>
        <v/>
      </c>
      <c r="GP299" s="349" t="e">
        <f>INDEX(リスト!$W:$W,MATCH(ガントチャート!$C51,リスト!$D:$D,0))</f>
        <v>#N/A</v>
      </c>
      <c r="IU299" s="95"/>
    </row>
    <row r="300" spans="1:255" hidden="1">
      <c r="A300" s="232">
        <f t="shared" si="74"/>
        <v>295</v>
      </c>
      <c r="B300" s="91" t="s">
        <v>498</v>
      </c>
      <c r="C300" s="232" t="s">
        <v>427</v>
      </c>
      <c r="D300" s="232" t="s">
        <v>476</v>
      </c>
      <c r="E300" s="91">
        <v>3</v>
      </c>
      <c r="F300" s="91" t="s">
        <v>527</v>
      </c>
      <c r="G300" s="91" t="s">
        <v>508</v>
      </c>
      <c r="H300" s="248">
        <v>43571</v>
      </c>
      <c r="I300" s="248">
        <v>43573</v>
      </c>
      <c r="J300" s="260">
        <v>0</v>
      </c>
      <c r="K300" s="252"/>
      <c r="GO300" s="233" t="str">
        <f>IFERROR(VLOOKUP($C300,リスト!$D:$X,18,FALSE),"")</f>
        <v/>
      </c>
      <c r="GP300" s="349" t="e">
        <f>INDEX(リスト!$W:$W,MATCH(ガントチャート!$C300,リスト!$D:$D,0))</f>
        <v>#N/A</v>
      </c>
      <c r="IU300" s="95"/>
    </row>
    <row r="301" spans="1:255" hidden="1">
      <c r="A301" s="232">
        <f t="shared" si="74"/>
        <v>296</v>
      </c>
      <c r="B301" s="91" t="s">
        <v>498</v>
      </c>
      <c r="C301" s="232" t="s">
        <v>428</v>
      </c>
      <c r="D301" s="232" t="s">
        <v>477</v>
      </c>
      <c r="E301" s="91">
        <v>3</v>
      </c>
      <c r="F301" s="91" t="s">
        <v>527</v>
      </c>
      <c r="G301" s="91" t="s">
        <v>515</v>
      </c>
      <c r="H301" s="248">
        <v>43577</v>
      </c>
      <c r="I301" s="248">
        <v>43579</v>
      </c>
      <c r="J301" s="260">
        <v>0</v>
      </c>
      <c r="K301" s="252"/>
      <c r="GO301" s="233" t="str">
        <f>IFERROR(VLOOKUP($C301,リスト!$D:$X,18,FALSE),"")</f>
        <v/>
      </c>
      <c r="GP301" s="349" t="e">
        <f>INDEX(リスト!$W:$W,MATCH(ガントチャート!$C301,リスト!$D:$D,0))</f>
        <v>#N/A</v>
      </c>
      <c r="IU301" s="95"/>
    </row>
    <row r="302" spans="1:255" hidden="1">
      <c r="A302" s="232">
        <f t="shared" si="74"/>
        <v>297</v>
      </c>
      <c r="B302" s="91" t="s">
        <v>521</v>
      </c>
      <c r="C302" s="232" t="s">
        <v>522</v>
      </c>
      <c r="D302" s="232" t="s">
        <v>478</v>
      </c>
      <c r="E302" s="91">
        <v>5</v>
      </c>
      <c r="F302" s="91" t="s">
        <v>527</v>
      </c>
      <c r="G302" s="91" t="s">
        <v>500</v>
      </c>
      <c r="H302" s="360">
        <v>43552</v>
      </c>
      <c r="I302" s="360">
        <v>43552</v>
      </c>
      <c r="J302" s="260">
        <v>0.7</v>
      </c>
      <c r="K302" s="252"/>
      <c r="L302" s="236"/>
      <c r="M302" s="233"/>
      <c r="N302" s="233"/>
      <c r="O302" s="233"/>
      <c r="P302" s="233"/>
      <c r="Q302" s="233"/>
      <c r="R302" s="233"/>
      <c r="S302" s="233"/>
      <c r="T302" s="233"/>
      <c r="U302" s="233"/>
      <c r="V302" s="233"/>
      <c r="W302" s="233"/>
      <c r="X302" s="233"/>
      <c r="Y302" s="233"/>
      <c r="Z302" s="233"/>
      <c r="AA302" s="233"/>
      <c r="AB302" s="233"/>
      <c r="AC302" s="233"/>
      <c r="AD302" s="233"/>
      <c r="AE302" s="233"/>
      <c r="AF302" s="233"/>
      <c r="AG302" s="233"/>
      <c r="AH302" s="233"/>
      <c r="AI302" s="233"/>
      <c r="AJ302" s="233"/>
      <c r="AK302" s="233"/>
      <c r="AL302" s="233"/>
      <c r="AM302" s="233"/>
      <c r="AN302" s="233"/>
      <c r="AO302" s="233"/>
      <c r="AP302" s="233"/>
      <c r="AQ302" s="233"/>
      <c r="AR302" s="233"/>
      <c r="AS302" s="233"/>
      <c r="AT302" s="233"/>
      <c r="AU302" s="233"/>
      <c r="AV302" s="233"/>
      <c r="AW302" s="233"/>
      <c r="AX302" s="233"/>
      <c r="AY302" s="233"/>
      <c r="AZ302" s="233"/>
      <c r="BA302" s="233"/>
      <c r="BB302" s="233"/>
      <c r="BC302" s="233"/>
      <c r="BD302" s="233"/>
      <c r="BE302" s="233"/>
      <c r="BF302" s="233"/>
      <c r="BG302" s="233"/>
      <c r="BH302" s="233"/>
      <c r="BI302" s="233"/>
      <c r="BJ302" s="233"/>
      <c r="BK302" s="233"/>
      <c r="BL302" s="233"/>
      <c r="BM302" s="233"/>
      <c r="BN302" s="233"/>
      <c r="BO302" s="233"/>
      <c r="BP302" s="233"/>
      <c r="BQ302" s="233"/>
      <c r="BR302" s="233"/>
      <c r="BS302" s="233"/>
      <c r="BT302" s="233"/>
      <c r="BU302" s="233"/>
      <c r="BV302" s="233"/>
      <c r="BW302" s="233"/>
      <c r="BX302" s="233"/>
      <c r="BY302" s="233"/>
      <c r="BZ302" s="233"/>
      <c r="CA302" s="233"/>
      <c r="CB302" s="233"/>
      <c r="CC302" s="233"/>
      <c r="CD302" s="233"/>
      <c r="CE302" s="233"/>
      <c r="CF302" s="233"/>
      <c r="CG302" s="233"/>
      <c r="CH302" s="233"/>
      <c r="CI302" s="233"/>
      <c r="CJ302" s="233"/>
      <c r="CK302" s="233"/>
      <c r="CL302" s="233"/>
      <c r="CM302" s="233"/>
      <c r="CN302" s="233"/>
      <c r="CO302" s="233"/>
      <c r="CP302" s="233"/>
      <c r="CQ302" s="233"/>
      <c r="CR302" s="233"/>
      <c r="CS302" s="233"/>
      <c r="CT302" s="233"/>
      <c r="CU302" s="233"/>
      <c r="CV302" s="233"/>
      <c r="CW302" s="233"/>
      <c r="CX302" s="233"/>
      <c r="CY302" s="233"/>
      <c r="CZ302" s="233"/>
      <c r="DA302" s="233"/>
      <c r="DB302" s="233"/>
      <c r="DC302" s="233"/>
      <c r="DD302" s="233"/>
      <c r="DE302" s="233"/>
      <c r="DF302" s="233"/>
      <c r="DG302" s="233"/>
      <c r="DH302" s="233"/>
      <c r="DI302" s="233"/>
      <c r="DJ302" s="233"/>
      <c r="DK302" s="233"/>
      <c r="DL302" s="233"/>
      <c r="DM302" s="233"/>
      <c r="DN302" s="233"/>
      <c r="DO302" s="233"/>
      <c r="DP302" s="233"/>
      <c r="DQ302" s="233"/>
      <c r="DR302" s="233"/>
      <c r="DS302" s="233"/>
      <c r="DT302" s="233"/>
      <c r="DU302" s="233"/>
      <c r="DV302" s="233"/>
      <c r="DW302" s="233"/>
      <c r="DX302" s="233"/>
      <c r="DY302" s="233"/>
      <c r="DZ302" s="233"/>
      <c r="EA302" s="233"/>
      <c r="EB302" s="233"/>
      <c r="EC302" s="233"/>
      <c r="ED302" s="233"/>
      <c r="EE302" s="233"/>
      <c r="EF302" s="233"/>
      <c r="EG302" s="233"/>
      <c r="EH302" s="233"/>
      <c r="EI302" s="233"/>
      <c r="EJ302" s="233"/>
      <c r="EK302" s="233"/>
      <c r="EL302" s="233"/>
      <c r="EM302" s="233"/>
      <c r="EN302" s="233"/>
      <c r="EO302" s="233"/>
      <c r="EP302" s="233"/>
      <c r="EQ302" s="233"/>
      <c r="ER302" s="233"/>
      <c r="ES302" s="233"/>
      <c r="ET302" s="233"/>
      <c r="EU302" s="233"/>
      <c r="EV302" s="233"/>
      <c r="EW302" s="233"/>
      <c r="EX302" s="233"/>
      <c r="EY302" s="233"/>
      <c r="EZ302" s="233"/>
      <c r="FA302" s="233"/>
      <c r="FB302" s="233"/>
      <c r="FC302" s="233"/>
      <c r="FD302" s="233"/>
      <c r="FE302" s="233"/>
      <c r="FF302" s="233"/>
      <c r="FG302" s="233"/>
      <c r="FH302" s="233"/>
      <c r="FI302" s="233"/>
      <c r="FJ302" s="233"/>
      <c r="FK302" s="233"/>
      <c r="FL302" s="233"/>
      <c r="FM302" s="233"/>
      <c r="FN302" s="233"/>
      <c r="FO302" s="233"/>
      <c r="FP302" s="233"/>
      <c r="FQ302" s="233"/>
      <c r="FR302" s="233"/>
      <c r="FS302" s="233"/>
      <c r="FT302" s="233"/>
      <c r="FU302" s="233"/>
      <c r="FV302" s="233"/>
      <c r="FW302" s="233"/>
      <c r="FX302" s="233"/>
      <c r="FY302" s="233"/>
      <c r="FZ302" s="233"/>
      <c r="GA302" s="233"/>
      <c r="GB302" s="233"/>
      <c r="GC302" s="233"/>
      <c r="GD302" s="233"/>
      <c r="GE302" s="233"/>
      <c r="GF302" s="233"/>
      <c r="GG302" s="233"/>
      <c r="GH302" s="233"/>
      <c r="GI302" s="233"/>
      <c r="GJ302" s="233"/>
      <c r="GK302" s="233"/>
      <c r="GL302" s="233"/>
      <c r="GM302" s="233"/>
      <c r="GN302" s="233"/>
      <c r="GO302" s="233" t="str">
        <f>IFERROR(VLOOKUP($C302,リスト!$D:$X,18,FALSE),"")</f>
        <v/>
      </c>
      <c r="GP302" s="349" t="e">
        <f>INDEX(リスト!$W:$W,MATCH(ガントチャート!$C19,リスト!$D:$D,0))</f>
        <v>#N/A</v>
      </c>
      <c r="GQ302" s="233"/>
      <c r="GR302" s="233"/>
      <c r="GS302" s="233"/>
      <c r="GT302" s="233"/>
      <c r="GU302" s="233"/>
      <c r="GV302" s="233"/>
      <c r="GW302" s="233"/>
      <c r="GX302" s="233"/>
      <c r="GY302" s="233"/>
      <c r="GZ302" s="233"/>
      <c r="HA302" s="233"/>
      <c r="HB302" s="233"/>
      <c r="HC302" s="233"/>
      <c r="HD302" s="233"/>
      <c r="HE302" s="233"/>
      <c r="HF302" s="233"/>
      <c r="HG302" s="233"/>
      <c r="HH302" s="233"/>
      <c r="HI302" s="233"/>
      <c r="HJ302" s="233"/>
      <c r="HK302" s="233"/>
      <c r="HL302" s="233"/>
      <c r="HM302" s="233"/>
      <c r="HN302" s="233"/>
      <c r="HO302" s="233"/>
      <c r="HP302" s="233"/>
      <c r="HQ302" s="233"/>
      <c r="HR302" s="233"/>
      <c r="HS302" s="233"/>
      <c r="HT302" s="233"/>
      <c r="HU302" s="233"/>
      <c r="HV302" s="233"/>
      <c r="HW302" s="233"/>
      <c r="HX302" s="233"/>
      <c r="HY302" s="233"/>
      <c r="HZ302" s="233"/>
      <c r="IA302" s="233"/>
      <c r="IB302" s="233"/>
      <c r="IC302" s="233"/>
      <c r="ID302" s="233"/>
      <c r="IE302" s="233"/>
      <c r="IF302" s="233"/>
      <c r="IG302" s="233"/>
      <c r="IH302" s="233"/>
      <c r="II302" s="233"/>
      <c r="IJ302" s="233"/>
      <c r="IK302" s="233"/>
      <c r="IL302" s="233"/>
      <c r="IM302" s="233"/>
      <c r="IN302" s="233"/>
      <c r="IO302" s="233"/>
      <c r="IP302" s="233"/>
      <c r="IQ302" s="233"/>
      <c r="IR302" s="233"/>
      <c r="IS302" s="233"/>
      <c r="IT302" s="279"/>
      <c r="IU302" s="277"/>
    </row>
    <row r="303" spans="1:255" hidden="1">
      <c r="A303" s="232">
        <f t="shared" si="74"/>
        <v>298</v>
      </c>
      <c r="B303" s="91" t="s">
        <v>521</v>
      </c>
      <c r="C303" s="232" t="s">
        <v>429</v>
      </c>
      <c r="D303" s="232" t="s">
        <v>479</v>
      </c>
      <c r="E303" s="91">
        <v>5</v>
      </c>
      <c r="F303" s="91" t="s">
        <v>527</v>
      </c>
      <c r="G303" s="91" t="s">
        <v>508</v>
      </c>
      <c r="H303" s="248">
        <v>43581</v>
      </c>
      <c r="I303" s="248">
        <v>43588</v>
      </c>
      <c r="J303" s="260">
        <v>0</v>
      </c>
      <c r="K303" s="252"/>
      <c r="GO303" s="233" t="str">
        <f>IFERROR(VLOOKUP($C303,リスト!$D:$X,18,FALSE),"")</f>
        <v/>
      </c>
      <c r="GP303" s="349" t="e">
        <f>INDEX(リスト!$W:$W,MATCH(ガントチャート!$C103,リスト!$D:$D,0))</f>
        <v>#N/A</v>
      </c>
      <c r="IU303" s="95"/>
    </row>
    <row r="304" spans="1:255" hidden="1">
      <c r="A304" s="232">
        <f t="shared" si="74"/>
        <v>299</v>
      </c>
      <c r="B304" s="91" t="s">
        <v>521</v>
      </c>
      <c r="C304" s="232" t="s">
        <v>430</v>
      </c>
      <c r="D304" s="232" t="s">
        <v>480</v>
      </c>
      <c r="E304" s="91">
        <v>5</v>
      </c>
      <c r="F304" s="91" t="s">
        <v>527</v>
      </c>
      <c r="G304" s="265" t="s">
        <v>508</v>
      </c>
      <c r="H304" s="248">
        <v>43581</v>
      </c>
      <c r="I304" s="248">
        <v>43588</v>
      </c>
      <c r="J304" s="260">
        <v>0</v>
      </c>
      <c r="K304" s="252"/>
      <c r="GO304" s="233" t="str">
        <f>IFERROR(VLOOKUP($C304,リスト!$D:$X,18,FALSE),"")</f>
        <v/>
      </c>
      <c r="GP304" s="349" t="e">
        <f>INDEX(リスト!$W:$W,MATCH(ガントチャート!$C125,リスト!$D:$D,0))</f>
        <v>#N/A</v>
      </c>
      <c r="IU304" s="95"/>
    </row>
    <row r="305" spans="1:255" hidden="1">
      <c r="A305" s="232">
        <f t="shared" si="74"/>
        <v>300</v>
      </c>
      <c r="B305" s="91" t="s">
        <v>521</v>
      </c>
      <c r="C305" s="232" t="s">
        <v>431</v>
      </c>
      <c r="D305" s="232" t="s">
        <v>481</v>
      </c>
      <c r="E305" s="91">
        <v>5</v>
      </c>
      <c r="F305" s="91" t="s">
        <v>527</v>
      </c>
      <c r="G305" s="91" t="s">
        <v>508</v>
      </c>
      <c r="H305" s="248">
        <v>43566</v>
      </c>
      <c r="I305" s="248">
        <v>43567</v>
      </c>
      <c r="J305" s="260">
        <v>0</v>
      </c>
      <c r="K305" s="252"/>
      <c r="GO305" s="233" t="str">
        <f>IFERROR(VLOOKUP($C305,リスト!$D:$X,18,FALSE),"")</f>
        <v/>
      </c>
      <c r="GP305" s="349" t="e">
        <f>INDEX(リスト!$W:$W,MATCH(ガントチャート!$C241,リスト!$D:$D,0))</f>
        <v>#N/A</v>
      </c>
      <c r="IU305" s="95"/>
    </row>
    <row r="306" spans="1:255" hidden="1">
      <c r="A306" s="232" t="str">
        <f t="shared" si="74"/>
        <v/>
      </c>
      <c r="B306" s="91" t="s">
        <v>537</v>
      </c>
      <c r="C306" s="232"/>
      <c r="D306" s="232"/>
      <c r="E306" s="91"/>
      <c r="F306" s="91"/>
      <c r="G306" s="91"/>
      <c r="H306" s="248"/>
      <c r="I306" s="248"/>
      <c r="J306" s="260"/>
      <c r="K306" s="252"/>
      <c r="GO306" s="233" t="str">
        <f>IFERROR(VLOOKUP($C306,リスト!$D:$X,18,FALSE),"")</f>
        <v/>
      </c>
      <c r="GP306" s="349" t="e">
        <f>INDEX(リスト!$W:$W,MATCH(ガントチャート!$C244,リスト!$D:$D,0))</f>
        <v>#N/A</v>
      </c>
      <c r="IU306" s="95"/>
    </row>
    <row r="307" spans="1:255" hidden="1">
      <c r="A307" s="232" t="str">
        <f t="shared" si="74"/>
        <v/>
      </c>
      <c r="B307" s="91"/>
      <c r="C307" s="232"/>
      <c r="D307" s="232"/>
      <c r="E307" s="91"/>
      <c r="F307" s="91"/>
      <c r="G307" s="91"/>
      <c r="H307" s="248"/>
      <c r="I307" s="248"/>
      <c r="J307" s="260"/>
      <c r="K307" s="252"/>
      <c r="GO307" s="233" t="str">
        <f>IFERROR(VLOOKUP($C307,リスト!$D:$X,18,FALSE),"")</f>
        <v/>
      </c>
      <c r="GP307" s="349" t="e">
        <f>INDEX(リスト!$W:$W,MATCH(ガントチャート!$C299,リスト!$D:$D,0))</f>
        <v>#N/A</v>
      </c>
      <c r="IU307" s="95"/>
    </row>
    <row r="308" spans="1:255" hidden="1">
      <c r="A308" s="232" t="str">
        <f t="shared" si="74"/>
        <v/>
      </c>
      <c r="B308" s="91"/>
      <c r="C308" s="232"/>
      <c r="D308" s="232"/>
      <c r="E308" s="91"/>
      <c r="F308" s="91"/>
      <c r="G308" s="91"/>
      <c r="H308" s="248"/>
      <c r="I308" s="248"/>
      <c r="J308" s="260"/>
      <c r="K308" s="252"/>
      <c r="GO308" s="233" t="str">
        <f>IFERROR(VLOOKUP($C308,リスト!$D:$X,18,FALSE),"")</f>
        <v/>
      </c>
      <c r="GP308" s="349" t="e">
        <f>INDEX(リスト!$W:$W,MATCH(ガントチャート!$C248,リスト!$D:$D,0))</f>
        <v>#N/A</v>
      </c>
      <c r="IU308" s="95"/>
    </row>
    <row r="309" spans="1:255" hidden="1">
      <c r="A309" s="232" t="str">
        <f t="shared" si="74"/>
        <v/>
      </c>
      <c r="B309" s="91"/>
      <c r="C309" s="232"/>
      <c r="D309" s="232"/>
      <c r="E309" s="91"/>
      <c r="F309" s="91"/>
      <c r="G309" s="91"/>
      <c r="H309" s="248"/>
      <c r="I309" s="248"/>
      <c r="J309" s="260"/>
      <c r="K309" s="252"/>
      <c r="GO309" s="233" t="str">
        <f>IFERROR(VLOOKUP($C309,リスト!$D:$X,18,FALSE),"")</f>
        <v/>
      </c>
      <c r="GP309" s="349" t="e">
        <f>INDEX(リスト!$W:$W,MATCH(ガントチャート!$C128,リスト!$D:$D,0))</f>
        <v>#N/A</v>
      </c>
      <c r="IU309" s="95"/>
    </row>
    <row r="310" spans="1:255" hidden="1">
      <c r="A310" s="232" t="str">
        <f t="shared" si="74"/>
        <v/>
      </c>
      <c r="B310" s="91"/>
      <c r="C310" s="232"/>
      <c r="D310" s="232"/>
      <c r="E310" s="91"/>
      <c r="F310" s="91"/>
      <c r="G310" s="91"/>
      <c r="H310" s="248"/>
      <c r="I310" s="248"/>
      <c r="J310" s="260"/>
      <c r="K310" s="252"/>
      <c r="GO310" s="233" t="str">
        <f>IFERROR(VLOOKUP($C310,リスト!$D:$X,18,FALSE),"")</f>
        <v/>
      </c>
      <c r="GP310" s="349" t="e">
        <f>INDEX(リスト!$W:$W,MATCH(ガントチャート!$C257,リスト!$D:$D,0))</f>
        <v>#N/A</v>
      </c>
      <c r="IU310" s="95"/>
    </row>
    <row r="311" spans="1:255" hidden="1">
      <c r="A311" s="232" t="str">
        <f t="shared" si="74"/>
        <v/>
      </c>
      <c r="B311" s="91"/>
      <c r="C311" s="232"/>
      <c r="D311" s="232"/>
      <c r="E311" s="91"/>
      <c r="F311" s="91"/>
      <c r="G311" s="91"/>
      <c r="H311" s="248"/>
      <c r="I311" s="248"/>
      <c r="J311" s="260"/>
      <c r="K311" s="252"/>
      <c r="BM311" s="233"/>
      <c r="GO311" s="233" t="str">
        <f>IFERROR(VLOOKUP($C311,リスト!$D:$X,18,FALSE),"")</f>
        <v/>
      </c>
      <c r="GP311" s="349" t="e">
        <f>INDEX(リスト!$W:$W,MATCH(ガントチャート!$C209,リスト!$D:$D,0))</f>
        <v>#N/A</v>
      </c>
      <c r="IU311" s="95"/>
    </row>
    <row r="312" spans="1:255" hidden="1">
      <c r="A312" s="232" t="str">
        <f t="shared" si="74"/>
        <v/>
      </c>
      <c r="B312" s="91"/>
      <c r="C312" s="232"/>
      <c r="D312" s="232"/>
      <c r="E312" s="91"/>
      <c r="F312" s="91"/>
      <c r="G312" s="91"/>
      <c r="H312" s="248"/>
      <c r="I312" s="248"/>
      <c r="J312" s="260"/>
      <c r="K312" s="252"/>
      <c r="GO312" s="233" t="str">
        <f>IFERROR(VLOOKUP($C312,リスト!$D:$X,18,FALSE),"")</f>
        <v/>
      </c>
      <c r="GP312" s="349" t="e">
        <f>INDEX(リスト!$W:$W,MATCH(ガントチャート!$C220,リスト!$D:$D,0))</f>
        <v>#N/A</v>
      </c>
      <c r="IU312" s="95"/>
    </row>
    <row r="313" spans="1:255" hidden="1">
      <c r="A313" s="232" t="str">
        <f t="shared" si="74"/>
        <v/>
      </c>
      <c r="B313" s="91"/>
      <c r="C313" s="232"/>
      <c r="D313" s="232"/>
      <c r="E313" s="91"/>
      <c r="F313" s="91"/>
      <c r="G313" s="91"/>
      <c r="H313" s="248"/>
      <c r="I313" s="248"/>
      <c r="J313" s="260"/>
      <c r="K313" s="252"/>
      <c r="GO313" s="233" t="str">
        <f>IFERROR(VLOOKUP($C313,リスト!$D:$X,18,FALSE),"")</f>
        <v/>
      </c>
      <c r="GP313" s="349" t="e">
        <f>INDEX(リスト!$W:$W,MATCH(ガントチャート!$C304,リスト!$D:$D,0))</f>
        <v>#N/A</v>
      </c>
      <c r="IU313" s="95"/>
    </row>
    <row r="314" spans="1:255" hidden="1">
      <c r="A314" s="232" t="str">
        <f t="shared" si="74"/>
        <v/>
      </c>
      <c r="B314" s="91"/>
      <c r="C314" s="232"/>
      <c r="D314" s="232"/>
      <c r="E314" s="91"/>
      <c r="F314" s="91"/>
      <c r="G314" s="91"/>
      <c r="H314" s="248"/>
      <c r="I314" s="248"/>
      <c r="J314" s="260"/>
      <c r="K314" s="252"/>
      <c r="GO314" s="233" t="str">
        <f>IFERROR(VLOOKUP($C314,リスト!$D:$X,18,FALSE),"")</f>
        <v/>
      </c>
      <c r="GP314" s="349" t="e">
        <f>INDEX(リスト!$W:$W,MATCH(ガントチャート!$C246,リスト!$D:$D,0))</f>
        <v>#N/A</v>
      </c>
      <c r="IU314" s="95"/>
    </row>
    <row r="315" spans="1:255" hidden="1">
      <c r="A315" s="232" t="str">
        <f t="shared" si="74"/>
        <v/>
      </c>
      <c r="B315" s="91"/>
      <c r="C315" s="232"/>
      <c r="D315" s="232"/>
      <c r="E315" s="91"/>
      <c r="F315" s="91"/>
      <c r="G315" s="91"/>
      <c r="H315" s="248"/>
      <c r="I315" s="248"/>
      <c r="J315" s="260"/>
      <c r="K315" s="252"/>
      <c r="GO315" s="233" t="str">
        <f>IFERROR(VLOOKUP($C315,リスト!$D:$X,18,FALSE),"")</f>
        <v/>
      </c>
      <c r="GP315" s="349" t="e">
        <f>INDEX(リスト!$W:$W,MATCH(ガントチャート!$C119,リスト!$D:$D,0))</f>
        <v>#N/A</v>
      </c>
      <c r="IU315" s="95"/>
    </row>
    <row r="316" spans="1:255" hidden="1">
      <c r="A316" s="232" t="str">
        <f t="shared" si="74"/>
        <v/>
      </c>
      <c r="B316" s="91"/>
      <c r="C316" s="232"/>
      <c r="D316" s="232"/>
      <c r="E316" s="91"/>
      <c r="F316" s="91"/>
      <c r="G316" s="91"/>
      <c r="H316" s="248"/>
      <c r="I316" s="248"/>
      <c r="J316" s="260"/>
      <c r="K316" s="252"/>
      <c r="CK316" s="233"/>
      <c r="GO316" s="233" t="str">
        <f>IFERROR(VLOOKUP($C316,リスト!$D:$X,18,FALSE),"")</f>
        <v/>
      </c>
      <c r="GP316" s="349" t="e">
        <f>INDEX(リスト!$W:$W,MATCH(ガントチャート!$C303,リスト!$D:$D,0))</f>
        <v>#N/A</v>
      </c>
      <c r="IU316" s="95"/>
    </row>
    <row r="317" spans="1:255" hidden="1">
      <c r="A317" s="232" t="str">
        <f t="shared" si="74"/>
        <v/>
      </c>
      <c r="B317" s="91"/>
      <c r="C317" s="232"/>
      <c r="D317" s="232"/>
      <c r="E317" s="91"/>
      <c r="F317" s="91"/>
      <c r="G317" s="91"/>
      <c r="H317" s="248"/>
      <c r="I317" s="248"/>
      <c r="J317" s="260"/>
      <c r="K317" s="252"/>
      <c r="GO317" s="233" t="str">
        <f>IFERROR(VLOOKUP($C317,リスト!$D:$X,18,FALSE),"")</f>
        <v/>
      </c>
      <c r="GP317" s="349" t="e">
        <f>INDEX(リスト!$W:$W,MATCH(ガントチャート!$C243,リスト!$D:$D,0))</f>
        <v>#N/A</v>
      </c>
      <c r="IU317" s="95"/>
    </row>
    <row r="318" spans="1:255" hidden="1">
      <c r="A318" s="232" t="str">
        <f t="shared" si="74"/>
        <v/>
      </c>
      <c r="B318" s="91"/>
      <c r="C318" s="232"/>
      <c r="D318" s="232"/>
      <c r="E318" s="91"/>
      <c r="F318" s="91"/>
      <c r="G318" s="91"/>
      <c r="H318" s="248"/>
      <c r="I318" s="248"/>
      <c r="J318" s="260"/>
      <c r="K318" s="252"/>
      <c r="GO318" s="233" t="str">
        <f>IFERROR(VLOOKUP($C318,リスト!$D:$X,18,FALSE),"")</f>
        <v/>
      </c>
      <c r="GP318" s="349" t="e">
        <f>INDEX(リスト!$W:$W,MATCH(ガントチャート!$C156,リスト!$D:$D,0))</f>
        <v>#N/A</v>
      </c>
      <c r="IU318" s="95"/>
    </row>
    <row r="319" spans="1:255" hidden="1">
      <c r="A319" s="232" t="str">
        <f t="shared" si="74"/>
        <v/>
      </c>
      <c r="B319" s="91"/>
      <c r="C319" s="232"/>
      <c r="D319" s="232"/>
      <c r="E319" s="91"/>
      <c r="F319" s="91"/>
      <c r="G319" s="91"/>
      <c r="H319" s="248"/>
      <c r="I319" s="248"/>
      <c r="J319" s="260"/>
      <c r="K319" s="252"/>
      <c r="GO319" s="233" t="str">
        <f>IFERROR(VLOOKUP($C319,リスト!$D:$X,18,FALSE),"")</f>
        <v/>
      </c>
      <c r="GP319" s="349" t="e">
        <f>INDEX(リスト!$W:$W,MATCH(ガントチャート!$C302,リスト!$D:$D,0))</f>
        <v>#N/A</v>
      </c>
      <c r="IU319" s="95"/>
    </row>
    <row r="320" spans="1:255" hidden="1">
      <c r="A320" s="232" t="str">
        <f t="shared" si="74"/>
        <v/>
      </c>
      <c r="B320" s="91"/>
      <c r="C320" s="232"/>
      <c r="D320" s="232"/>
      <c r="E320" s="91"/>
      <c r="F320" s="91"/>
      <c r="G320" s="91"/>
      <c r="H320" s="248"/>
      <c r="I320" s="248"/>
      <c r="J320" s="260"/>
      <c r="K320" s="252"/>
      <c r="GO320" s="233" t="str">
        <f>IFERROR(VLOOKUP($C320,リスト!$D:$X,18,FALSE),"")</f>
        <v/>
      </c>
      <c r="GP320" s="349" t="e">
        <f>INDEX(リスト!$W:$W,MATCH(ガントチャート!$C148,リスト!$D:$D,0))</f>
        <v>#N/A</v>
      </c>
      <c r="IU320" s="95"/>
    </row>
    <row r="321" spans="1:255" hidden="1">
      <c r="A321" s="232" t="str">
        <f t="shared" si="74"/>
        <v/>
      </c>
      <c r="B321" s="91"/>
      <c r="C321" s="232"/>
      <c r="D321" s="232"/>
      <c r="E321" s="91"/>
      <c r="F321" s="91"/>
      <c r="G321" s="91"/>
      <c r="H321" s="248"/>
      <c r="I321" s="248"/>
      <c r="J321" s="260"/>
      <c r="K321" s="252"/>
      <c r="GO321" s="233" t="str">
        <f>IFERROR(VLOOKUP($C321,リスト!$D:$X,18,FALSE),"")</f>
        <v/>
      </c>
      <c r="GP321" s="349" t="e">
        <f>INDEX(リスト!$W:$W,MATCH(ガントチャート!$C251,リスト!$D:$D,0))</f>
        <v>#N/A</v>
      </c>
      <c r="IU321" s="95"/>
    </row>
    <row r="322" spans="1:255" hidden="1">
      <c r="A322" s="232" t="str">
        <f t="shared" si="74"/>
        <v/>
      </c>
      <c r="B322" s="91"/>
      <c r="C322" s="232"/>
      <c r="D322" s="232"/>
      <c r="E322" s="91"/>
      <c r="F322" s="91"/>
      <c r="G322" s="91"/>
      <c r="H322" s="248"/>
      <c r="I322" s="248"/>
      <c r="J322" s="260"/>
      <c r="K322" s="252"/>
      <c r="GO322" s="233" t="str">
        <f>IFERROR(VLOOKUP($C322,リスト!$D:$X,18,FALSE),"")</f>
        <v/>
      </c>
      <c r="GP322" s="349" t="e">
        <f>INDEX(リスト!$W:$W,MATCH(ガントチャート!$C250,リスト!$D:$D,0))</f>
        <v>#N/A</v>
      </c>
      <c r="IU322" s="95"/>
    </row>
    <row r="323" spans="1:255" hidden="1">
      <c r="A323" s="232" t="str">
        <f t="shared" si="74"/>
        <v/>
      </c>
      <c r="B323" s="91"/>
      <c r="C323" s="232"/>
      <c r="D323" s="232"/>
      <c r="E323" s="91"/>
      <c r="F323" s="91"/>
      <c r="G323" s="91"/>
      <c r="H323" s="248"/>
      <c r="I323" s="248"/>
      <c r="J323" s="260"/>
      <c r="K323" s="252"/>
      <c r="GO323" s="233" t="str">
        <f>IFERROR(VLOOKUP($C323,リスト!$D:$X,18,FALSE),"")</f>
        <v/>
      </c>
      <c r="GP323" s="349" t="e">
        <f>INDEX(リスト!$W:$W,MATCH(ガントチャート!$C249,リスト!$D:$D,0))</f>
        <v>#N/A</v>
      </c>
      <c r="IU323" s="95"/>
    </row>
    <row r="324" spans="1:255" hidden="1">
      <c r="A324" s="232" t="str">
        <f t="shared" si="74"/>
        <v/>
      </c>
      <c r="B324" s="91"/>
      <c r="C324" s="232"/>
      <c r="D324" s="232"/>
      <c r="E324" s="91"/>
      <c r="F324" s="91"/>
      <c r="G324" s="91"/>
      <c r="H324" s="248"/>
      <c r="I324" s="248"/>
      <c r="J324" s="260"/>
      <c r="K324" s="252"/>
      <c r="GO324" s="233" t="str">
        <f>IFERROR(VLOOKUP($C324,リスト!$D:$X,18,FALSE),"")</f>
        <v/>
      </c>
      <c r="GP324" s="349" t="e">
        <f>INDEX(リスト!$W:$W,MATCH(ガントチャート!$C324,リスト!$D:$D,0))</f>
        <v>#N/A</v>
      </c>
      <c r="IU324" s="95"/>
    </row>
    <row r="325" spans="1:255" hidden="1">
      <c r="A325" s="232" t="str">
        <f t="shared" si="74"/>
        <v/>
      </c>
      <c r="B325" s="91"/>
      <c r="C325" s="232"/>
      <c r="D325" s="232"/>
      <c r="E325" s="91"/>
      <c r="F325" s="91"/>
      <c r="G325" s="91"/>
      <c r="H325" s="248"/>
      <c r="I325" s="248"/>
      <c r="J325" s="260"/>
      <c r="K325" s="252"/>
      <c r="GO325" s="233" t="str">
        <f>IFERROR(VLOOKUP($C325,リスト!$D:$X,18,FALSE),"")</f>
        <v/>
      </c>
      <c r="GP325" s="349" t="e">
        <f>INDEX(リスト!$W:$W,MATCH(ガントチャート!$C325,リスト!$D:$D,0))</f>
        <v>#N/A</v>
      </c>
      <c r="IU325" s="95"/>
    </row>
    <row r="326" spans="1:255" hidden="1">
      <c r="A326" s="232" t="str">
        <f t="shared" ref="A326:A389" si="75">IF(C326="","",ROW()-5)</f>
        <v/>
      </c>
      <c r="B326" s="91"/>
      <c r="C326" s="232"/>
      <c r="D326" s="232"/>
      <c r="E326" s="91"/>
      <c r="F326" s="91"/>
      <c r="G326" s="265"/>
      <c r="H326" s="248"/>
      <c r="I326" s="248"/>
      <c r="J326" s="260"/>
      <c r="K326" s="252"/>
      <c r="GO326" s="233" t="str">
        <f>IFERROR(VLOOKUP($C326,リスト!$D:$X,18,FALSE),"")</f>
        <v/>
      </c>
      <c r="GP326" s="349" t="e">
        <f>INDEX(リスト!$W:$W,MATCH(ガントチャート!$C326,リスト!$D:$D,0))</f>
        <v>#N/A</v>
      </c>
      <c r="IU326" s="95"/>
    </row>
    <row r="327" spans="1:255" hidden="1">
      <c r="A327" s="232" t="str">
        <f t="shared" si="75"/>
        <v/>
      </c>
      <c r="B327" s="91"/>
      <c r="C327" s="232"/>
      <c r="D327" s="232"/>
      <c r="E327" s="91"/>
      <c r="F327" s="91"/>
      <c r="G327" s="91"/>
      <c r="H327" s="248"/>
      <c r="I327" s="248"/>
      <c r="J327" s="260"/>
      <c r="K327" s="252"/>
      <c r="GO327" s="233" t="str">
        <f>IFERROR(VLOOKUP($C327,リスト!$D:$X,18,FALSE),"")</f>
        <v/>
      </c>
      <c r="GP327" s="349" t="e">
        <f>INDEX(リスト!$W:$W,MATCH(ガントチャート!$C327,リスト!$D:$D,0))</f>
        <v>#N/A</v>
      </c>
      <c r="IU327" s="95"/>
    </row>
    <row r="328" spans="1:255" hidden="1">
      <c r="A328" s="232" t="str">
        <f t="shared" si="75"/>
        <v/>
      </c>
      <c r="B328" s="91"/>
      <c r="C328" s="232"/>
      <c r="D328" s="232"/>
      <c r="E328" s="91"/>
      <c r="F328" s="91"/>
      <c r="G328" s="91"/>
      <c r="H328" s="248"/>
      <c r="I328" s="248"/>
      <c r="J328" s="260"/>
      <c r="K328" s="252"/>
      <c r="GO328" s="233" t="str">
        <f>IFERROR(VLOOKUP($C328,リスト!$D:$X,18,FALSE),"")</f>
        <v/>
      </c>
      <c r="GP328" s="349" t="e">
        <f>INDEX(リスト!$W:$W,MATCH(ガントチャート!$C328,リスト!$D:$D,0))</f>
        <v>#N/A</v>
      </c>
      <c r="IU328" s="95"/>
    </row>
    <row r="329" spans="1:255" hidden="1">
      <c r="A329" s="232" t="str">
        <f t="shared" si="75"/>
        <v/>
      </c>
      <c r="B329" s="91"/>
      <c r="C329" s="232"/>
      <c r="D329" s="232"/>
      <c r="E329" s="91"/>
      <c r="F329" s="91"/>
      <c r="G329" s="265"/>
      <c r="H329" s="248"/>
      <c r="I329" s="248"/>
      <c r="J329" s="260"/>
      <c r="K329" s="252"/>
      <c r="GO329" s="233" t="str">
        <f>IFERROR(VLOOKUP($C329,リスト!$D:$X,18,FALSE),"")</f>
        <v/>
      </c>
      <c r="GP329" s="349" t="e">
        <f>INDEX(リスト!$W:$W,MATCH(ガントチャート!$C329,リスト!$D:$D,0))</f>
        <v>#N/A</v>
      </c>
      <c r="IU329" s="95"/>
    </row>
    <row r="330" spans="1:255" hidden="1">
      <c r="A330" s="232" t="str">
        <f t="shared" si="75"/>
        <v/>
      </c>
      <c r="B330" s="91"/>
      <c r="C330" s="232"/>
      <c r="D330" s="232"/>
      <c r="E330" s="91"/>
      <c r="F330" s="91"/>
      <c r="G330" s="265"/>
      <c r="H330" s="248"/>
      <c r="I330" s="248"/>
      <c r="J330" s="260"/>
      <c r="K330" s="252"/>
      <c r="GO330" s="233" t="str">
        <f>IFERROR(VLOOKUP($C330,リスト!$D:$X,18,FALSE),"")</f>
        <v/>
      </c>
      <c r="GP330" s="349" t="e">
        <f>INDEX(リスト!$W:$W,MATCH(ガントチャート!$C330,リスト!$D:$D,0))</f>
        <v>#N/A</v>
      </c>
      <c r="IU330" s="95"/>
    </row>
    <row r="331" spans="1:255" hidden="1">
      <c r="A331" s="232" t="str">
        <f t="shared" si="75"/>
        <v/>
      </c>
      <c r="B331" s="91"/>
      <c r="C331" s="232"/>
      <c r="D331" s="232"/>
      <c r="E331" s="91"/>
      <c r="F331" s="91"/>
      <c r="G331" s="91"/>
      <c r="H331" s="248"/>
      <c r="I331" s="248"/>
      <c r="J331" s="260"/>
      <c r="K331" s="252"/>
      <c r="GO331" s="233" t="str">
        <f>IFERROR(VLOOKUP($C331,リスト!$D:$X,18,FALSE),"")</f>
        <v/>
      </c>
      <c r="GP331" s="349" t="e">
        <f>INDEX(リスト!$W:$W,MATCH(ガントチャート!$C331,リスト!$D:$D,0))</f>
        <v>#N/A</v>
      </c>
      <c r="IU331" s="95"/>
    </row>
    <row r="332" spans="1:255" hidden="1">
      <c r="A332" s="232" t="str">
        <f t="shared" si="75"/>
        <v/>
      </c>
      <c r="B332" s="91"/>
      <c r="C332" s="232"/>
      <c r="D332" s="232"/>
      <c r="E332" s="91"/>
      <c r="F332" s="91"/>
      <c r="G332" s="91"/>
      <c r="H332" s="248"/>
      <c r="I332" s="248"/>
      <c r="J332" s="260"/>
      <c r="K332" s="252"/>
      <c r="BP332" s="233"/>
      <c r="GO332" s="233" t="str">
        <f>IFERROR(VLOOKUP($C332,リスト!$D:$X,18,FALSE),"")</f>
        <v/>
      </c>
      <c r="GP332" s="349" t="e">
        <f>INDEX(リスト!$W:$W,MATCH(ガントチャート!$C332,リスト!$D:$D,0))</f>
        <v>#N/A</v>
      </c>
      <c r="IU332" s="95"/>
    </row>
    <row r="333" spans="1:255" hidden="1">
      <c r="A333" s="232" t="str">
        <f t="shared" si="75"/>
        <v/>
      </c>
      <c r="B333" s="91"/>
      <c r="C333" s="232"/>
      <c r="D333" s="232"/>
      <c r="E333" s="91"/>
      <c r="F333" s="91"/>
      <c r="G333" s="91"/>
      <c r="H333" s="248"/>
      <c r="I333" s="248"/>
      <c r="J333" s="260"/>
      <c r="K333" s="252"/>
      <c r="GO333" s="233" t="str">
        <f>IFERROR(VLOOKUP($C333,リスト!$D:$X,18,FALSE),"")</f>
        <v/>
      </c>
      <c r="GP333" s="349" t="e">
        <f>INDEX(リスト!$W:$W,MATCH(ガントチャート!$C333,リスト!$D:$D,0))</f>
        <v>#N/A</v>
      </c>
      <c r="IU333" s="95"/>
    </row>
    <row r="334" spans="1:255" hidden="1">
      <c r="A334" s="232" t="str">
        <f t="shared" si="75"/>
        <v/>
      </c>
      <c r="B334" s="91"/>
      <c r="C334" s="232"/>
      <c r="D334" s="232"/>
      <c r="E334" s="91"/>
      <c r="F334" s="91"/>
      <c r="G334" s="91"/>
      <c r="H334" s="248"/>
      <c r="I334" s="248"/>
      <c r="J334" s="260"/>
      <c r="K334" s="252"/>
      <c r="BP334" s="233"/>
      <c r="GO334" s="233" t="str">
        <f>IFERROR(VLOOKUP($C334,リスト!$D:$X,18,FALSE),"")</f>
        <v/>
      </c>
      <c r="GP334" s="349" t="e">
        <f>INDEX(リスト!$W:$W,MATCH(ガントチャート!$C334,リスト!$D:$D,0))</f>
        <v>#N/A</v>
      </c>
      <c r="IU334" s="95"/>
    </row>
    <row r="335" spans="1:255" hidden="1">
      <c r="A335" s="232" t="str">
        <f t="shared" si="75"/>
        <v/>
      </c>
      <c r="B335" s="91"/>
      <c r="C335" s="232"/>
      <c r="D335" s="232"/>
      <c r="E335" s="91"/>
      <c r="F335" s="91"/>
      <c r="G335" s="91"/>
      <c r="H335" s="248"/>
      <c r="I335" s="248"/>
      <c r="J335" s="260"/>
      <c r="K335" s="252"/>
      <c r="GO335" s="233" t="str">
        <f>IFERROR(VLOOKUP($C335,リスト!$D:$X,18,FALSE),"")</f>
        <v/>
      </c>
      <c r="GP335" s="349" t="e">
        <f>INDEX(リスト!$W:$W,MATCH(ガントチャート!$C335,リスト!$D:$D,0))</f>
        <v>#N/A</v>
      </c>
      <c r="IU335" s="95"/>
    </row>
    <row r="336" spans="1:255" hidden="1">
      <c r="A336" s="232" t="str">
        <f t="shared" si="75"/>
        <v/>
      </c>
      <c r="B336" s="91"/>
      <c r="C336" s="232"/>
      <c r="D336" s="232"/>
      <c r="E336" s="91"/>
      <c r="F336" s="91"/>
      <c r="G336" s="91"/>
      <c r="H336" s="248"/>
      <c r="I336" s="248"/>
      <c r="J336" s="260"/>
      <c r="K336" s="252"/>
      <c r="GO336" s="233" t="str">
        <f>IFERROR(VLOOKUP($C336,リスト!$D:$X,18,FALSE),"")</f>
        <v/>
      </c>
      <c r="GP336" s="349" t="e">
        <f>INDEX(リスト!$W:$W,MATCH(ガントチャート!$C336,リスト!$D:$D,0))</f>
        <v>#N/A</v>
      </c>
      <c r="IU336" s="95"/>
    </row>
    <row r="337" spans="1:255" hidden="1">
      <c r="A337" s="232" t="str">
        <f t="shared" si="75"/>
        <v/>
      </c>
      <c r="B337" s="91"/>
      <c r="C337" s="232"/>
      <c r="D337" s="232"/>
      <c r="E337" s="91"/>
      <c r="F337" s="91"/>
      <c r="G337" s="91"/>
      <c r="H337" s="248"/>
      <c r="I337" s="248"/>
      <c r="J337" s="260"/>
      <c r="K337" s="252"/>
      <c r="GO337" s="233" t="str">
        <f>IFERROR(VLOOKUP($C337,リスト!$D:$X,18,FALSE),"")</f>
        <v/>
      </c>
      <c r="GP337" s="349" t="e">
        <f>INDEX(リスト!$W:$W,MATCH(ガントチャート!$C337,リスト!$D:$D,0))</f>
        <v>#N/A</v>
      </c>
      <c r="IU337" s="95"/>
    </row>
    <row r="338" spans="1:255" hidden="1">
      <c r="A338" s="232" t="str">
        <f t="shared" si="75"/>
        <v/>
      </c>
      <c r="B338" s="91"/>
      <c r="C338" s="232"/>
      <c r="D338" s="232"/>
      <c r="E338" s="91"/>
      <c r="F338" s="91"/>
      <c r="G338" s="91"/>
      <c r="H338" s="248"/>
      <c r="I338" s="248"/>
      <c r="J338" s="260"/>
      <c r="K338" s="252"/>
      <c r="GO338" s="233" t="str">
        <f>IFERROR(VLOOKUP($C338,リスト!$D:$X,18,FALSE),"")</f>
        <v/>
      </c>
      <c r="GP338" s="349" t="e">
        <f>INDEX(リスト!$W:$W,MATCH(ガントチャート!$C338,リスト!$D:$D,0))</f>
        <v>#N/A</v>
      </c>
      <c r="IU338" s="95"/>
    </row>
    <row r="339" spans="1:255" hidden="1">
      <c r="A339" s="232" t="str">
        <f t="shared" si="75"/>
        <v/>
      </c>
      <c r="B339" s="91"/>
      <c r="C339" s="232"/>
      <c r="D339" s="232"/>
      <c r="E339" s="91"/>
      <c r="F339" s="91"/>
      <c r="G339" s="91"/>
      <c r="H339" s="248"/>
      <c r="I339" s="248"/>
      <c r="J339" s="260"/>
      <c r="K339" s="252"/>
      <c r="GO339" s="233" t="str">
        <f>IFERROR(VLOOKUP($C339,リスト!$D:$X,18,FALSE),"")</f>
        <v/>
      </c>
      <c r="GP339" s="349" t="e">
        <f>INDEX(リスト!$W:$W,MATCH(ガントチャート!$C339,リスト!$D:$D,0))</f>
        <v>#N/A</v>
      </c>
      <c r="IU339" s="95"/>
    </row>
    <row r="340" spans="1:255" hidden="1">
      <c r="A340" s="232" t="str">
        <f t="shared" si="75"/>
        <v/>
      </c>
      <c r="B340" s="91"/>
      <c r="C340" s="232"/>
      <c r="D340" s="232"/>
      <c r="E340" s="91"/>
      <c r="F340" s="91"/>
      <c r="G340" s="265"/>
      <c r="H340" s="248"/>
      <c r="I340" s="248"/>
      <c r="J340" s="260"/>
      <c r="K340" s="252"/>
      <c r="BP340" s="233"/>
      <c r="GO340" s="233" t="str">
        <f>IFERROR(VLOOKUP($C340,リスト!$D:$X,18,FALSE),"")</f>
        <v/>
      </c>
      <c r="GP340" s="349" t="e">
        <f>INDEX(リスト!$W:$W,MATCH(ガントチャート!$C340,リスト!$D:$D,0))</f>
        <v>#N/A</v>
      </c>
      <c r="IU340" s="95"/>
    </row>
    <row r="341" spans="1:255" hidden="1">
      <c r="A341" s="232" t="str">
        <f t="shared" si="75"/>
        <v/>
      </c>
      <c r="B341" s="91"/>
      <c r="C341" s="232"/>
      <c r="D341" s="232"/>
      <c r="E341" s="91"/>
      <c r="F341" s="91"/>
      <c r="G341" s="91"/>
      <c r="H341" s="248"/>
      <c r="I341" s="248"/>
      <c r="J341" s="260"/>
      <c r="K341" s="252"/>
      <c r="GO341" s="233" t="str">
        <f>IFERROR(VLOOKUP($C341,リスト!$D:$X,18,FALSE),"")</f>
        <v/>
      </c>
      <c r="GP341" s="349" t="e">
        <f>INDEX(リスト!$W:$W,MATCH(ガントチャート!$C341,リスト!$D:$D,0))</f>
        <v>#N/A</v>
      </c>
      <c r="IU341" s="95"/>
    </row>
    <row r="342" spans="1:255" hidden="1">
      <c r="A342" s="232" t="str">
        <f t="shared" si="75"/>
        <v/>
      </c>
      <c r="B342" s="91"/>
      <c r="C342" s="232"/>
      <c r="D342" s="232"/>
      <c r="E342" s="91"/>
      <c r="F342" s="91"/>
      <c r="G342" s="91"/>
      <c r="H342" s="248"/>
      <c r="I342" s="248"/>
      <c r="J342" s="260"/>
      <c r="K342" s="252"/>
      <c r="BR342" s="233"/>
      <c r="GO342" s="233" t="str">
        <f>IFERROR(VLOOKUP($C342,リスト!$D:$X,18,FALSE),"")</f>
        <v/>
      </c>
      <c r="GP342" s="349" t="e">
        <f>INDEX(リスト!$W:$W,MATCH(ガントチャート!$C342,リスト!$D:$D,0))</f>
        <v>#N/A</v>
      </c>
      <c r="IU342" s="95"/>
    </row>
    <row r="343" spans="1:255" hidden="1">
      <c r="A343" s="232" t="str">
        <f t="shared" si="75"/>
        <v/>
      </c>
      <c r="B343" s="91"/>
      <c r="C343" s="232"/>
      <c r="D343" s="232"/>
      <c r="E343" s="91"/>
      <c r="F343" s="91"/>
      <c r="G343" s="91"/>
      <c r="H343" s="248"/>
      <c r="I343" s="248"/>
      <c r="J343" s="260"/>
      <c r="K343" s="252"/>
      <c r="GO343" s="233" t="str">
        <f>IFERROR(VLOOKUP($C343,リスト!$D:$X,18,FALSE),"")</f>
        <v/>
      </c>
      <c r="GP343" s="349" t="e">
        <f>INDEX(リスト!$W:$W,MATCH(ガントチャート!$C343,リスト!$D:$D,0))</f>
        <v>#N/A</v>
      </c>
      <c r="IU343" s="95"/>
    </row>
    <row r="344" spans="1:255" hidden="1">
      <c r="A344" s="232" t="str">
        <f t="shared" si="75"/>
        <v/>
      </c>
      <c r="B344" s="91"/>
      <c r="C344" s="232"/>
      <c r="D344" s="232"/>
      <c r="E344" s="91"/>
      <c r="F344" s="91"/>
      <c r="G344" s="91"/>
      <c r="H344" s="248"/>
      <c r="I344" s="248"/>
      <c r="J344" s="260"/>
      <c r="K344" s="252"/>
      <c r="GO344" s="233" t="str">
        <f>IFERROR(VLOOKUP($C344,リスト!$D:$X,18,FALSE),"")</f>
        <v/>
      </c>
      <c r="GP344" s="349" t="e">
        <f>INDEX(リスト!$W:$W,MATCH(ガントチャート!$C344,リスト!$D:$D,0))</f>
        <v>#N/A</v>
      </c>
      <c r="IU344" s="95"/>
    </row>
    <row r="345" spans="1:255" hidden="1">
      <c r="A345" s="232" t="str">
        <f t="shared" si="75"/>
        <v/>
      </c>
      <c r="B345" s="91"/>
      <c r="C345" s="232"/>
      <c r="D345" s="232"/>
      <c r="E345" s="91"/>
      <c r="F345" s="91"/>
      <c r="G345" s="91"/>
      <c r="H345" s="248"/>
      <c r="I345" s="248"/>
      <c r="J345" s="260"/>
      <c r="K345" s="252"/>
      <c r="GO345" s="233" t="str">
        <f>IFERROR(VLOOKUP($C345,リスト!$D:$X,18,FALSE),"")</f>
        <v/>
      </c>
      <c r="GP345" s="349" t="e">
        <f>INDEX(リスト!$W:$W,MATCH(ガントチャート!$C345,リスト!$D:$D,0))</f>
        <v>#N/A</v>
      </c>
      <c r="IU345" s="95"/>
    </row>
    <row r="346" spans="1:255" hidden="1">
      <c r="A346" s="232" t="str">
        <f t="shared" si="75"/>
        <v/>
      </c>
      <c r="B346" s="91"/>
      <c r="C346" s="232"/>
      <c r="D346" s="232"/>
      <c r="E346" s="91"/>
      <c r="F346" s="91"/>
      <c r="G346" s="91"/>
      <c r="H346" s="248"/>
      <c r="I346" s="248"/>
      <c r="J346" s="260"/>
      <c r="K346" s="252"/>
      <c r="GO346" s="233" t="str">
        <f>IFERROR(VLOOKUP($C346,リスト!$D:$X,18,FALSE),"")</f>
        <v/>
      </c>
      <c r="GP346" s="349" t="e">
        <f>INDEX(リスト!$W:$W,MATCH(ガントチャート!$C346,リスト!$D:$D,0))</f>
        <v>#N/A</v>
      </c>
      <c r="IU346" s="95"/>
    </row>
    <row r="347" spans="1:255" hidden="1">
      <c r="A347" s="232" t="str">
        <f t="shared" si="75"/>
        <v/>
      </c>
      <c r="B347" s="91"/>
      <c r="C347" s="232"/>
      <c r="D347" s="232"/>
      <c r="E347" s="91"/>
      <c r="F347" s="91"/>
      <c r="G347" s="91"/>
      <c r="H347" s="248"/>
      <c r="I347" s="248"/>
      <c r="J347" s="260"/>
      <c r="K347" s="252"/>
      <c r="GO347" s="233" t="str">
        <f>IFERROR(VLOOKUP($C347,リスト!$D:$X,18,FALSE),"")</f>
        <v/>
      </c>
      <c r="GP347" s="349" t="e">
        <f>INDEX(リスト!$W:$W,MATCH(ガントチャート!$C347,リスト!$D:$D,0))</f>
        <v>#N/A</v>
      </c>
      <c r="IU347" s="95"/>
    </row>
    <row r="348" spans="1:255" hidden="1">
      <c r="A348" s="232" t="str">
        <f t="shared" si="75"/>
        <v/>
      </c>
      <c r="B348" s="91"/>
      <c r="C348" s="232"/>
      <c r="D348" s="232"/>
      <c r="E348" s="91"/>
      <c r="F348" s="91"/>
      <c r="G348" s="91"/>
      <c r="H348" s="248"/>
      <c r="I348" s="248"/>
      <c r="J348" s="260"/>
      <c r="K348" s="252"/>
      <c r="GO348" s="233" t="str">
        <f>IFERROR(VLOOKUP($C348,リスト!$D:$X,18,FALSE),"")</f>
        <v/>
      </c>
      <c r="GP348" s="349" t="e">
        <f>INDEX(リスト!$W:$W,MATCH(ガントチャート!$C348,リスト!$D:$D,0))</f>
        <v>#N/A</v>
      </c>
      <c r="IU348" s="95"/>
    </row>
    <row r="349" spans="1:255" hidden="1">
      <c r="A349" s="232" t="str">
        <f t="shared" si="75"/>
        <v/>
      </c>
      <c r="B349" s="91"/>
      <c r="C349" s="232"/>
      <c r="D349" s="232"/>
      <c r="E349" s="91"/>
      <c r="F349" s="91"/>
      <c r="G349" s="91"/>
      <c r="H349" s="248"/>
      <c r="I349" s="248"/>
      <c r="J349" s="260"/>
      <c r="K349" s="252"/>
      <c r="GO349" s="233" t="str">
        <f>IFERROR(VLOOKUP($C349,リスト!$D:$X,18,FALSE),"")</f>
        <v/>
      </c>
      <c r="GP349" s="349" t="e">
        <f>INDEX(リスト!$W:$W,MATCH(ガントチャート!$C349,リスト!$D:$D,0))</f>
        <v>#N/A</v>
      </c>
      <c r="IU349" s="95"/>
    </row>
    <row r="350" spans="1:255" hidden="1">
      <c r="A350" s="232" t="str">
        <f t="shared" si="75"/>
        <v/>
      </c>
      <c r="B350" s="91"/>
      <c r="C350" s="232"/>
      <c r="D350" s="232"/>
      <c r="E350" s="91"/>
      <c r="F350" s="91"/>
      <c r="G350" s="91"/>
      <c r="H350" s="248"/>
      <c r="I350" s="248"/>
      <c r="J350" s="260"/>
      <c r="K350" s="252"/>
      <c r="GO350" s="233" t="str">
        <f>IFERROR(VLOOKUP($C350,リスト!$D:$X,18,FALSE),"")</f>
        <v/>
      </c>
      <c r="GP350" s="349" t="e">
        <f>INDEX(リスト!$W:$W,MATCH(ガントチャート!$C350,リスト!$D:$D,0))</f>
        <v>#N/A</v>
      </c>
      <c r="IU350" s="95"/>
    </row>
    <row r="351" spans="1:255" hidden="1">
      <c r="A351" s="232" t="str">
        <f t="shared" si="75"/>
        <v/>
      </c>
      <c r="B351" s="91"/>
      <c r="C351" s="232"/>
      <c r="D351" s="232"/>
      <c r="E351" s="91"/>
      <c r="F351" s="91"/>
      <c r="G351" s="91"/>
      <c r="H351" s="248"/>
      <c r="I351" s="248"/>
      <c r="J351" s="260"/>
      <c r="K351" s="252"/>
      <c r="GO351" s="233" t="str">
        <f>IFERROR(VLOOKUP($C351,リスト!$D:$X,18,FALSE),"")</f>
        <v/>
      </c>
      <c r="GP351" s="349" t="e">
        <f>INDEX(リスト!$W:$W,MATCH(ガントチャート!$C351,リスト!$D:$D,0))</f>
        <v>#N/A</v>
      </c>
      <c r="IU351" s="95"/>
    </row>
    <row r="352" spans="1:255" hidden="1">
      <c r="A352" s="232" t="str">
        <f t="shared" si="75"/>
        <v/>
      </c>
      <c r="B352" s="91"/>
      <c r="C352" s="232"/>
      <c r="D352" s="232"/>
      <c r="E352" s="91"/>
      <c r="F352" s="91"/>
      <c r="G352" s="91"/>
      <c r="H352" s="248"/>
      <c r="I352" s="248"/>
      <c r="J352" s="260"/>
      <c r="K352" s="252"/>
      <c r="GO352" s="233" t="str">
        <f>IFERROR(VLOOKUP($C352,リスト!$D:$X,18,FALSE),"")</f>
        <v/>
      </c>
      <c r="GP352" s="349" t="e">
        <f>INDEX(リスト!$W:$W,MATCH(ガントチャート!$C352,リスト!$D:$D,0))</f>
        <v>#N/A</v>
      </c>
      <c r="IU352" s="95"/>
    </row>
    <row r="353" spans="1:255" hidden="1">
      <c r="A353" s="232" t="str">
        <f t="shared" si="75"/>
        <v/>
      </c>
      <c r="B353" s="91"/>
      <c r="C353" s="232"/>
      <c r="D353" s="232"/>
      <c r="E353" s="91"/>
      <c r="F353" s="91"/>
      <c r="G353" s="91"/>
      <c r="H353" s="248"/>
      <c r="I353" s="248"/>
      <c r="J353" s="260"/>
      <c r="K353" s="252"/>
      <c r="GO353" s="233" t="str">
        <f>IFERROR(VLOOKUP($C353,リスト!$D:$X,18,FALSE),"")</f>
        <v/>
      </c>
      <c r="GP353" s="349" t="e">
        <f>INDEX(リスト!$W:$W,MATCH(ガントチャート!$C353,リスト!$D:$D,0))</f>
        <v>#N/A</v>
      </c>
      <c r="IU353" s="95"/>
    </row>
    <row r="354" spans="1:255" hidden="1">
      <c r="A354" s="232" t="str">
        <f t="shared" si="75"/>
        <v/>
      </c>
      <c r="B354" s="91"/>
      <c r="C354" s="232"/>
      <c r="D354" s="232"/>
      <c r="E354" s="91"/>
      <c r="F354" s="91"/>
      <c r="G354" s="91"/>
      <c r="H354" s="248"/>
      <c r="I354" s="248"/>
      <c r="J354" s="260"/>
      <c r="K354" s="252"/>
      <c r="GO354" s="233" t="str">
        <f>IFERROR(VLOOKUP($C354,リスト!$D:$X,18,FALSE),"")</f>
        <v/>
      </c>
      <c r="GP354" s="349" t="e">
        <f>INDEX(リスト!$W:$W,MATCH(ガントチャート!$C354,リスト!$D:$D,0))</f>
        <v>#N/A</v>
      </c>
      <c r="IU354" s="95"/>
    </row>
    <row r="355" spans="1:255" hidden="1">
      <c r="A355" s="232" t="str">
        <f t="shared" si="75"/>
        <v/>
      </c>
      <c r="B355" s="91"/>
      <c r="C355" s="232"/>
      <c r="D355" s="232"/>
      <c r="E355" s="91"/>
      <c r="F355" s="91"/>
      <c r="G355" s="91"/>
      <c r="H355" s="248"/>
      <c r="I355" s="248"/>
      <c r="J355" s="260"/>
      <c r="K355" s="252"/>
      <c r="GO355" s="233" t="str">
        <f>IFERROR(VLOOKUP($C355,リスト!$D:$X,18,FALSE),"")</f>
        <v/>
      </c>
      <c r="GP355" s="349" t="e">
        <f>INDEX(リスト!$W:$W,MATCH(ガントチャート!$C355,リスト!$D:$D,0))</f>
        <v>#N/A</v>
      </c>
      <c r="IU355" s="95"/>
    </row>
    <row r="356" spans="1:255" hidden="1">
      <c r="A356" s="232" t="str">
        <f t="shared" si="75"/>
        <v/>
      </c>
      <c r="B356" s="91"/>
      <c r="C356" s="232"/>
      <c r="D356" s="232"/>
      <c r="E356" s="91"/>
      <c r="F356" s="91"/>
      <c r="G356" s="91"/>
      <c r="H356" s="248"/>
      <c r="I356" s="248"/>
      <c r="J356" s="260"/>
      <c r="K356" s="252"/>
      <c r="GO356" s="233" t="str">
        <f>IFERROR(VLOOKUP($C356,リスト!$D:$X,18,FALSE),"")</f>
        <v/>
      </c>
      <c r="GP356" s="349" t="e">
        <f>INDEX(リスト!$W:$W,MATCH(ガントチャート!$C356,リスト!$D:$D,0))</f>
        <v>#N/A</v>
      </c>
      <c r="IU356" s="95"/>
    </row>
    <row r="357" spans="1:255" hidden="1">
      <c r="A357" s="232" t="str">
        <f t="shared" si="75"/>
        <v/>
      </c>
      <c r="B357" s="91"/>
      <c r="C357" s="232"/>
      <c r="D357" s="232"/>
      <c r="E357" s="91"/>
      <c r="F357" s="91"/>
      <c r="G357" s="91"/>
      <c r="H357" s="248"/>
      <c r="I357" s="248"/>
      <c r="J357" s="260"/>
      <c r="K357" s="252"/>
      <c r="GO357" s="233" t="str">
        <f>IFERROR(VLOOKUP($C357,リスト!$D:$X,18,FALSE),"")</f>
        <v/>
      </c>
      <c r="GP357" s="349" t="e">
        <f>INDEX(リスト!$W:$W,MATCH(ガントチャート!$C357,リスト!$D:$D,0))</f>
        <v>#N/A</v>
      </c>
      <c r="IU357" s="95"/>
    </row>
    <row r="358" spans="1:255" hidden="1">
      <c r="A358" s="232" t="str">
        <f t="shared" si="75"/>
        <v/>
      </c>
      <c r="B358" s="91"/>
      <c r="C358" s="232"/>
      <c r="D358" s="232"/>
      <c r="E358" s="91"/>
      <c r="F358" s="91"/>
      <c r="G358" s="91"/>
      <c r="H358" s="248"/>
      <c r="I358" s="248"/>
      <c r="J358" s="260"/>
      <c r="K358" s="252"/>
      <c r="GO358" s="233" t="str">
        <f>IFERROR(VLOOKUP($C358,リスト!$D:$X,18,FALSE),"")</f>
        <v/>
      </c>
      <c r="GP358" s="349" t="e">
        <f>INDEX(リスト!$W:$W,MATCH(ガントチャート!$C358,リスト!$D:$D,0))</f>
        <v>#N/A</v>
      </c>
      <c r="IU358" s="95"/>
    </row>
    <row r="359" spans="1:255" hidden="1">
      <c r="A359" s="232" t="str">
        <f t="shared" si="75"/>
        <v/>
      </c>
      <c r="B359" s="91"/>
      <c r="C359" s="232"/>
      <c r="D359" s="232"/>
      <c r="E359" s="91"/>
      <c r="F359" s="91"/>
      <c r="G359" s="91"/>
      <c r="H359" s="248"/>
      <c r="I359" s="248"/>
      <c r="J359" s="260"/>
      <c r="K359" s="252"/>
      <c r="GO359" s="233" t="str">
        <f>IFERROR(VLOOKUP($C359,リスト!$D:$X,18,FALSE),"")</f>
        <v/>
      </c>
      <c r="GP359" s="349" t="e">
        <f>INDEX(リスト!$W:$W,MATCH(ガントチャート!$C359,リスト!$D:$D,0))</f>
        <v>#N/A</v>
      </c>
      <c r="IU359" s="95"/>
    </row>
    <row r="360" spans="1:255" hidden="1">
      <c r="A360" s="232" t="str">
        <f t="shared" si="75"/>
        <v/>
      </c>
      <c r="B360" s="91"/>
      <c r="C360" s="232"/>
      <c r="D360" s="232"/>
      <c r="E360" s="91"/>
      <c r="F360" s="91"/>
      <c r="G360" s="265"/>
      <c r="H360" s="248"/>
      <c r="I360" s="248"/>
      <c r="J360" s="260"/>
      <c r="K360" s="252"/>
      <c r="GO360" s="233" t="str">
        <f>IFERROR(VLOOKUP($C360,リスト!$D:$X,18,FALSE),"")</f>
        <v/>
      </c>
      <c r="GP360" s="349" t="e">
        <f>INDEX(リスト!$W:$W,MATCH(ガントチャート!$C360,リスト!$D:$D,0))</f>
        <v>#N/A</v>
      </c>
      <c r="IU360" s="95"/>
    </row>
    <row r="361" spans="1:255" hidden="1">
      <c r="A361" s="232" t="str">
        <f t="shared" si="75"/>
        <v/>
      </c>
      <c r="B361" s="91"/>
      <c r="C361" s="232"/>
      <c r="D361" s="232"/>
      <c r="E361" s="91"/>
      <c r="F361" s="91"/>
      <c r="G361" s="91"/>
      <c r="H361" s="248"/>
      <c r="I361" s="248"/>
      <c r="J361" s="260"/>
      <c r="K361" s="252"/>
      <c r="GO361" s="233" t="str">
        <f>IFERROR(VLOOKUP($C361,リスト!$D:$X,18,FALSE),"")</f>
        <v/>
      </c>
      <c r="GP361" s="349" t="e">
        <f>INDEX(リスト!$W:$W,MATCH(ガントチャート!$C361,リスト!$D:$D,0))</f>
        <v>#N/A</v>
      </c>
      <c r="IU361" s="95"/>
    </row>
    <row r="362" spans="1:255" hidden="1">
      <c r="A362" s="232" t="str">
        <f t="shared" si="75"/>
        <v/>
      </c>
      <c r="B362" s="91"/>
      <c r="C362" s="232"/>
      <c r="D362" s="232"/>
      <c r="E362" s="91"/>
      <c r="F362" s="91"/>
      <c r="G362" s="91"/>
      <c r="H362" s="248"/>
      <c r="I362" s="248"/>
      <c r="J362" s="260"/>
      <c r="K362" s="252"/>
      <c r="GO362" s="233" t="str">
        <f>IFERROR(VLOOKUP($C362,リスト!$D:$X,18,FALSE),"")</f>
        <v/>
      </c>
      <c r="GP362" s="349" t="e">
        <f>INDEX(リスト!$W:$W,MATCH(ガントチャート!$C362,リスト!$D:$D,0))</f>
        <v>#N/A</v>
      </c>
      <c r="IU362" s="95"/>
    </row>
    <row r="363" spans="1:255" hidden="1">
      <c r="A363" s="232" t="str">
        <f t="shared" si="75"/>
        <v/>
      </c>
      <c r="B363" s="91"/>
      <c r="C363" s="232"/>
      <c r="D363" s="232"/>
      <c r="E363" s="91"/>
      <c r="F363" s="91"/>
      <c r="G363" s="91"/>
      <c r="H363" s="248"/>
      <c r="I363" s="248"/>
      <c r="J363" s="260"/>
      <c r="K363" s="252"/>
      <c r="BX363" s="233"/>
      <c r="CD363" s="233"/>
      <c r="GO363" s="233" t="str">
        <f>IFERROR(VLOOKUP($C363,リスト!$D:$X,18,FALSE),"")</f>
        <v/>
      </c>
      <c r="GP363" s="349" t="e">
        <f>INDEX(リスト!$W:$W,MATCH(ガントチャート!$C363,リスト!$D:$D,0))</f>
        <v>#N/A</v>
      </c>
      <c r="IU363" s="95"/>
    </row>
    <row r="364" spans="1:255" hidden="1">
      <c r="A364" s="232" t="str">
        <f t="shared" si="75"/>
        <v/>
      </c>
      <c r="B364" s="91"/>
      <c r="C364" s="232"/>
      <c r="D364" s="232"/>
      <c r="E364" s="91"/>
      <c r="F364" s="91"/>
      <c r="G364" s="265"/>
      <c r="H364" s="248"/>
      <c r="I364" s="248"/>
      <c r="J364" s="260"/>
      <c r="K364" s="252"/>
      <c r="GO364" s="233" t="str">
        <f>IFERROR(VLOOKUP($C364,リスト!$D:$X,18,FALSE),"")</f>
        <v/>
      </c>
      <c r="GP364" s="349" t="e">
        <f>INDEX(リスト!$W:$W,MATCH(ガントチャート!$C364,リスト!$D:$D,0))</f>
        <v>#N/A</v>
      </c>
      <c r="IU364" s="95"/>
    </row>
    <row r="365" spans="1:255" hidden="1">
      <c r="A365" s="232" t="str">
        <f t="shared" si="75"/>
        <v/>
      </c>
      <c r="B365" s="91"/>
      <c r="C365" s="232"/>
      <c r="D365" s="232"/>
      <c r="E365" s="91"/>
      <c r="F365" s="91"/>
      <c r="G365" s="91"/>
      <c r="H365" s="248"/>
      <c r="I365" s="248"/>
      <c r="J365" s="260"/>
      <c r="K365" s="252"/>
      <c r="GO365" s="233" t="str">
        <f>IFERROR(VLOOKUP($C365,リスト!$D:$X,18,FALSE),"")</f>
        <v/>
      </c>
      <c r="GP365" s="349" t="e">
        <f>INDEX(リスト!$W:$W,MATCH(ガントチャート!$C365,リスト!$D:$D,0))</f>
        <v>#N/A</v>
      </c>
      <c r="IU365" s="95"/>
    </row>
    <row r="366" spans="1:255" hidden="1">
      <c r="A366" s="232" t="str">
        <f t="shared" si="75"/>
        <v/>
      </c>
      <c r="B366" s="91"/>
      <c r="C366" s="232"/>
      <c r="D366" s="232"/>
      <c r="E366" s="91"/>
      <c r="F366" s="91"/>
      <c r="G366" s="91"/>
      <c r="H366" s="248"/>
      <c r="I366" s="248"/>
      <c r="J366" s="260"/>
      <c r="K366" s="252"/>
      <c r="GO366" s="233" t="str">
        <f>IFERROR(VLOOKUP($C366,リスト!$D:$X,18,FALSE),"")</f>
        <v/>
      </c>
      <c r="GP366" s="349" t="e">
        <f>INDEX(リスト!$W:$W,MATCH(ガントチャート!$C366,リスト!$D:$D,0))</f>
        <v>#N/A</v>
      </c>
      <c r="IU366" s="95"/>
    </row>
    <row r="367" spans="1:255" hidden="1">
      <c r="A367" s="232" t="str">
        <f t="shared" si="75"/>
        <v/>
      </c>
      <c r="B367" s="91"/>
      <c r="C367" s="232"/>
      <c r="D367" s="232"/>
      <c r="E367" s="91"/>
      <c r="F367" s="91"/>
      <c r="G367" s="91"/>
      <c r="H367" s="248"/>
      <c r="I367" s="248"/>
      <c r="J367" s="260"/>
      <c r="K367" s="252"/>
      <c r="GO367" s="233" t="str">
        <f>IFERROR(VLOOKUP($C367,リスト!$D:$X,18,FALSE),"")</f>
        <v/>
      </c>
      <c r="GP367" s="349" t="e">
        <f>INDEX(リスト!$W:$W,MATCH(ガントチャート!$C367,リスト!$D:$D,0))</f>
        <v>#N/A</v>
      </c>
      <c r="IU367" s="95"/>
    </row>
    <row r="368" spans="1:255" hidden="1">
      <c r="A368" s="232" t="str">
        <f t="shared" si="75"/>
        <v/>
      </c>
      <c r="B368" s="91"/>
      <c r="C368" s="232"/>
      <c r="D368" s="232"/>
      <c r="E368" s="91"/>
      <c r="F368" s="91"/>
      <c r="G368" s="91"/>
      <c r="H368" s="248"/>
      <c r="I368" s="248"/>
      <c r="J368" s="260"/>
      <c r="K368" s="252"/>
      <c r="GO368" s="233" t="str">
        <f>IFERROR(VLOOKUP($C368,リスト!$D:$X,18,FALSE),"")</f>
        <v/>
      </c>
      <c r="GP368" s="349" t="e">
        <f>INDEX(リスト!$W:$W,MATCH(ガントチャート!$C368,リスト!$D:$D,0))</f>
        <v>#N/A</v>
      </c>
      <c r="IU368" s="95"/>
    </row>
    <row r="369" spans="1:255" hidden="1">
      <c r="A369" s="232" t="str">
        <f t="shared" si="75"/>
        <v/>
      </c>
      <c r="B369" s="91"/>
      <c r="C369" s="232"/>
      <c r="D369" s="232"/>
      <c r="E369" s="91"/>
      <c r="F369" s="91"/>
      <c r="G369" s="91"/>
      <c r="H369" s="248"/>
      <c r="I369" s="248"/>
      <c r="J369" s="260"/>
      <c r="K369" s="252"/>
      <c r="GO369" s="233" t="str">
        <f>IFERROR(VLOOKUP($C369,リスト!$D:$X,18,FALSE),"")</f>
        <v/>
      </c>
      <c r="GP369" s="349" t="e">
        <f>INDEX(リスト!$W:$W,MATCH(ガントチャート!$C369,リスト!$D:$D,0))</f>
        <v>#N/A</v>
      </c>
      <c r="IU369" s="95"/>
    </row>
    <row r="370" spans="1:255" hidden="1">
      <c r="A370" s="232" t="str">
        <f t="shared" si="75"/>
        <v/>
      </c>
      <c r="B370" s="91"/>
      <c r="C370" s="232"/>
      <c r="D370" s="232"/>
      <c r="E370" s="91"/>
      <c r="F370" s="91"/>
      <c r="G370" s="91"/>
      <c r="H370" s="248"/>
      <c r="I370" s="248"/>
      <c r="J370" s="260"/>
      <c r="K370" s="252"/>
      <c r="GO370" s="233" t="str">
        <f>IFERROR(VLOOKUP($C370,リスト!$D:$X,18,FALSE),"")</f>
        <v/>
      </c>
      <c r="GP370" s="349" t="e">
        <f>INDEX(リスト!$W:$W,MATCH(ガントチャート!$C370,リスト!$D:$D,0))</f>
        <v>#N/A</v>
      </c>
      <c r="IU370" s="95"/>
    </row>
    <row r="371" spans="1:255" hidden="1">
      <c r="A371" s="232" t="str">
        <f t="shared" si="75"/>
        <v/>
      </c>
      <c r="B371" s="91"/>
      <c r="C371" s="232"/>
      <c r="D371" s="232"/>
      <c r="E371" s="91"/>
      <c r="F371" s="91"/>
      <c r="G371" s="91"/>
      <c r="H371" s="248"/>
      <c r="I371" s="248"/>
      <c r="J371" s="260"/>
      <c r="K371" s="252"/>
      <c r="GO371" s="233" t="str">
        <f>IFERROR(VLOOKUP($C371,リスト!$D:$X,18,FALSE),"")</f>
        <v/>
      </c>
      <c r="GP371" s="349" t="e">
        <f>INDEX(リスト!$W:$W,MATCH(ガントチャート!$C371,リスト!$D:$D,0))</f>
        <v>#N/A</v>
      </c>
      <c r="IU371" s="95"/>
    </row>
    <row r="372" spans="1:255" hidden="1">
      <c r="A372" s="232" t="str">
        <f t="shared" si="75"/>
        <v/>
      </c>
      <c r="B372" s="91"/>
      <c r="C372" s="232"/>
      <c r="D372" s="232"/>
      <c r="E372" s="91"/>
      <c r="F372" s="91"/>
      <c r="G372" s="91"/>
      <c r="H372" s="248"/>
      <c r="I372" s="248"/>
      <c r="J372" s="260"/>
      <c r="K372" s="252"/>
      <c r="GO372" s="233" t="str">
        <f>IFERROR(VLOOKUP($C372,リスト!$D:$X,18,FALSE),"")</f>
        <v/>
      </c>
      <c r="GP372" s="349" t="e">
        <f>INDEX(リスト!$W:$W,MATCH(ガントチャート!$C372,リスト!$D:$D,0))</f>
        <v>#N/A</v>
      </c>
      <c r="IU372" s="95"/>
    </row>
    <row r="373" spans="1:255" hidden="1">
      <c r="A373" s="232" t="str">
        <f t="shared" si="75"/>
        <v/>
      </c>
      <c r="B373" s="91"/>
      <c r="C373" s="232"/>
      <c r="D373" s="232"/>
      <c r="E373" s="91"/>
      <c r="F373" s="91"/>
      <c r="G373" s="265"/>
      <c r="H373" s="248"/>
      <c r="I373" s="248"/>
      <c r="J373" s="260"/>
      <c r="K373" s="252"/>
      <c r="GO373" s="233" t="str">
        <f>IFERROR(VLOOKUP($C373,リスト!$D:$X,18,FALSE),"")</f>
        <v/>
      </c>
      <c r="GP373" s="349" t="e">
        <f>INDEX(リスト!$W:$W,MATCH(ガントチャート!$C373,リスト!$D:$D,0))</f>
        <v>#N/A</v>
      </c>
      <c r="IU373" s="95"/>
    </row>
    <row r="374" spans="1:255" hidden="1">
      <c r="A374" s="232" t="str">
        <f t="shared" si="75"/>
        <v/>
      </c>
      <c r="B374" s="91"/>
      <c r="C374" s="232"/>
      <c r="D374" s="232"/>
      <c r="E374" s="91"/>
      <c r="F374" s="91"/>
      <c r="G374" s="91"/>
      <c r="H374" s="248"/>
      <c r="I374" s="248"/>
      <c r="J374" s="260"/>
      <c r="K374" s="252"/>
      <c r="GO374" s="233" t="str">
        <f>IFERROR(VLOOKUP($C374,リスト!$D:$X,18,FALSE),"")</f>
        <v/>
      </c>
      <c r="GP374" s="349" t="e">
        <f>INDEX(リスト!$W:$W,MATCH(ガントチャート!$C374,リスト!$D:$D,0))</f>
        <v>#N/A</v>
      </c>
      <c r="IU374" s="95"/>
    </row>
    <row r="375" spans="1:255" hidden="1">
      <c r="A375" s="232" t="str">
        <f t="shared" si="75"/>
        <v/>
      </c>
      <c r="B375" s="91"/>
      <c r="C375" s="232"/>
      <c r="D375" s="232"/>
      <c r="E375" s="91"/>
      <c r="F375" s="91"/>
      <c r="G375" s="91"/>
      <c r="H375" s="248"/>
      <c r="I375" s="248"/>
      <c r="J375" s="260"/>
      <c r="K375" s="252"/>
      <c r="GO375" s="233" t="str">
        <f>IFERROR(VLOOKUP($C375,リスト!$D:$X,18,FALSE),"")</f>
        <v/>
      </c>
      <c r="GP375" s="349" t="e">
        <f>INDEX(リスト!$W:$W,MATCH(ガントチャート!$C375,リスト!$D:$D,0))</f>
        <v>#N/A</v>
      </c>
      <c r="IU375" s="95"/>
    </row>
    <row r="376" spans="1:255" hidden="1">
      <c r="A376" s="232" t="str">
        <f t="shared" si="75"/>
        <v/>
      </c>
      <c r="B376" s="91"/>
      <c r="C376" s="232"/>
      <c r="D376" s="232"/>
      <c r="E376" s="91"/>
      <c r="F376" s="91"/>
      <c r="G376" s="91"/>
      <c r="H376" s="248"/>
      <c r="I376" s="248"/>
      <c r="J376" s="260"/>
      <c r="K376" s="252"/>
      <c r="GO376" s="233" t="str">
        <f>IFERROR(VLOOKUP($C376,リスト!$D:$X,18,FALSE),"")</f>
        <v/>
      </c>
      <c r="GP376" s="349" t="e">
        <f>INDEX(リスト!$W:$W,MATCH(ガントチャート!$C376,リスト!$D:$D,0))</f>
        <v>#N/A</v>
      </c>
      <c r="IU376" s="95"/>
    </row>
    <row r="377" spans="1:255" hidden="1">
      <c r="A377" s="232" t="str">
        <f t="shared" si="75"/>
        <v/>
      </c>
      <c r="B377" s="91"/>
      <c r="C377" s="232"/>
      <c r="D377" s="232"/>
      <c r="E377" s="91"/>
      <c r="F377" s="91"/>
      <c r="G377" s="91"/>
      <c r="H377" s="248"/>
      <c r="I377" s="248"/>
      <c r="J377" s="260"/>
      <c r="K377" s="252"/>
      <c r="GO377" s="233" t="str">
        <f>IFERROR(VLOOKUP($C377,リスト!$D:$X,18,FALSE),"")</f>
        <v/>
      </c>
      <c r="GP377" s="349" t="e">
        <f>INDEX(リスト!$W:$W,MATCH(ガントチャート!$C377,リスト!$D:$D,0))</f>
        <v>#N/A</v>
      </c>
      <c r="IU377" s="95"/>
    </row>
    <row r="378" spans="1:255" hidden="1">
      <c r="A378" s="232" t="str">
        <f t="shared" si="75"/>
        <v/>
      </c>
      <c r="B378" s="91"/>
      <c r="C378" s="232"/>
      <c r="D378" s="232"/>
      <c r="E378" s="91"/>
      <c r="F378" s="91"/>
      <c r="G378" s="91"/>
      <c r="H378" s="248"/>
      <c r="I378" s="248"/>
      <c r="J378" s="260"/>
      <c r="K378" s="252"/>
      <c r="GO378" s="233" t="str">
        <f>IFERROR(VLOOKUP($C378,リスト!$D:$X,18,FALSE),"")</f>
        <v/>
      </c>
      <c r="GP378" s="349" t="e">
        <f>INDEX(リスト!$W:$W,MATCH(ガントチャート!$C378,リスト!$D:$D,0))</f>
        <v>#N/A</v>
      </c>
      <c r="IU378" s="95"/>
    </row>
    <row r="379" spans="1:255" hidden="1">
      <c r="A379" s="232" t="str">
        <f t="shared" si="75"/>
        <v/>
      </c>
      <c r="B379" s="91"/>
      <c r="C379" s="232"/>
      <c r="D379" s="232"/>
      <c r="E379" s="91"/>
      <c r="F379" s="91"/>
      <c r="G379" s="91"/>
      <c r="H379" s="248"/>
      <c r="I379" s="248"/>
      <c r="J379" s="260"/>
      <c r="K379" s="252"/>
      <c r="GO379" s="233" t="str">
        <f>IFERROR(VLOOKUP($C379,リスト!$D:$X,18,FALSE),"")</f>
        <v/>
      </c>
      <c r="GP379" s="349" t="e">
        <f>INDEX(リスト!$W:$W,MATCH(ガントチャート!$C379,リスト!$D:$D,0))</f>
        <v>#N/A</v>
      </c>
      <c r="IU379" s="95"/>
    </row>
    <row r="380" spans="1:255" hidden="1">
      <c r="A380" s="232" t="str">
        <f t="shared" si="75"/>
        <v/>
      </c>
      <c r="B380" s="91"/>
      <c r="C380" s="232"/>
      <c r="D380" s="232"/>
      <c r="E380" s="91"/>
      <c r="F380" s="91"/>
      <c r="G380" s="91"/>
      <c r="H380" s="248"/>
      <c r="I380" s="248"/>
      <c r="J380" s="260"/>
      <c r="K380" s="252"/>
      <c r="GO380" s="233" t="str">
        <f>IFERROR(VLOOKUP($C380,リスト!$D:$X,18,FALSE),"")</f>
        <v/>
      </c>
      <c r="GP380" s="349" t="e">
        <f>INDEX(リスト!$W:$W,MATCH(ガントチャート!$C380,リスト!$D:$D,0))</f>
        <v>#N/A</v>
      </c>
      <c r="IU380" s="95"/>
    </row>
    <row r="381" spans="1:255" hidden="1">
      <c r="A381" s="232" t="str">
        <f t="shared" si="75"/>
        <v/>
      </c>
      <c r="B381" s="91"/>
      <c r="C381" s="232"/>
      <c r="D381" s="232"/>
      <c r="E381" s="91"/>
      <c r="F381" s="91"/>
      <c r="G381" s="91"/>
      <c r="H381" s="248"/>
      <c r="I381" s="248"/>
      <c r="J381" s="260"/>
      <c r="K381" s="252"/>
      <c r="GO381" s="233" t="str">
        <f>IFERROR(VLOOKUP($C381,リスト!$D:$X,18,FALSE),"")</f>
        <v/>
      </c>
      <c r="GP381" s="349" t="e">
        <f>INDEX(リスト!$W:$W,MATCH(ガントチャート!$C381,リスト!$D:$D,0))</f>
        <v>#N/A</v>
      </c>
      <c r="IU381" s="95"/>
    </row>
    <row r="382" spans="1:255" hidden="1">
      <c r="A382" s="232" t="str">
        <f t="shared" si="75"/>
        <v/>
      </c>
      <c r="B382" s="91"/>
      <c r="C382" s="232"/>
      <c r="D382" s="232"/>
      <c r="E382" s="91"/>
      <c r="F382" s="91"/>
      <c r="G382" s="91"/>
      <c r="H382" s="248"/>
      <c r="I382" s="248"/>
      <c r="J382" s="260"/>
      <c r="K382" s="252"/>
      <c r="GO382" s="233" t="str">
        <f>IFERROR(VLOOKUP($C382,リスト!$D:$X,18,FALSE),"")</f>
        <v/>
      </c>
      <c r="GP382" s="349" t="e">
        <f>INDEX(リスト!$W:$W,MATCH(ガントチャート!$C382,リスト!$D:$D,0))</f>
        <v>#N/A</v>
      </c>
      <c r="IU382" s="95"/>
    </row>
    <row r="383" spans="1:255" hidden="1">
      <c r="A383" s="232" t="str">
        <f t="shared" si="75"/>
        <v/>
      </c>
      <c r="B383" s="91"/>
      <c r="C383" s="232"/>
      <c r="D383" s="232"/>
      <c r="E383" s="91"/>
      <c r="F383" s="91"/>
      <c r="G383" s="91"/>
      <c r="H383" s="248"/>
      <c r="I383" s="248"/>
      <c r="J383" s="260"/>
      <c r="K383" s="252"/>
      <c r="GO383" s="233" t="str">
        <f>IFERROR(VLOOKUP($C383,リスト!$D:$X,18,FALSE),"")</f>
        <v/>
      </c>
      <c r="GP383" s="349" t="e">
        <f>INDEX(リスト!$W:$W,MATCH(ガントチャート!$C383,リスト!$D:$D,0))</f>
        <v>#N/A</v>
      </c>
      <c r="IU383" s="95"/>
    </row>
    <row r="384" spans="1:255" hidden="1">
      <c r="A384" s="232" t="str">
        <f t="shared" si="75"/>
        <v/>
      </c>
      <c r="B384" s="91"/>
      <c r="C384" s="232"/>
      <c r="D384" s="232"/>
      <c r="E384" s="91"/>
      <c r="F384" s="91"/>
      <c r="G384" s="91"/>
      <c r="H384" s="248"/>
      <c r="I384" s="248"/>
      <c r="J384" s="260"/>
      <c r="K384" s="252"/>
      <c r="GO384" s="233" t="str">
        <f>IFERROR(VLOOKUP($C384,リスト!$D:$X,18,FALSE),"")</f>
        <v/>
      </c>
      <c r="GP384" s="349" t="e">
        <f>INDEX(リスト!$W:$W,MATCH(ガントチャート!$C384,リスト!$D:$D,0))</f>
        <v>#N/A</v>
      </c>
      <c r="IU384" s="95"/>
    </row>
    <row r="385" spans="1:255" hidden="1">
      <c r="A385" s="232" t="str">
        <f t="shared" si="75"/>
        <v/>
      </c>
      <c r="B385" s="91"/>
      <c r="C385" s="232"/>
      <c r="D385" s="232"/>
      <c r="E385" s="91"/>
      <c r="F385" s="91"/>
      <c r="G385" s="91"/>
      <c r="H385" s="248"/>
      <c r="I385" s="248"/>
      <c r="J385" s="260"/>
      <c r="K385" s="252"/>
      <c r="GO385" s="233" t="str">
        <f>IFERROR(VLOOKUP($C385,リスト!$D:$X,18,FALSE),"")</f>
        <v/>
      </c>
      <c r="GP385" s="349" t="e">
        <f>INDEX(リスト!$W:$W,MATCH(ガントチャート!$C385,リスト!$D:$D,0))</f>
        <v>#N/A</v>
      </c>
      <c r="IU385" s="95"/>
    </row>
    <row r="386" spans="1:255" hidden="1">
      <c r="A386" s="232" t="str">
        <f t="shared" si="75"/>
        <v/>
      </c>
      <c r="B386" s="91"/>
      <c r="C386" s="232"/>
      <c r="D386" s="232"/>
      <c r="E386" s="91"/>
      <c r="F386" s="91"/>
      <c r="G386" s="91"/>
      <c r="H386" s="248"/>
      <c r="I386" s="248"/>
      <c r="J386" s="260"/>
      <c r="K386" s="252"/>
      <c r="GO386" s="233" t="str">
        <f>IFERROR(VLOOKUP($C386,リスト!$D:$X,18,FALSE),"")</f>
        <v/>
      </c>
      <c r="GP386" s="349" t="e">
        <f>INDEX(リスト!$W:$W,MATCH(ガントチャート!$C386,リスト!$D:$D,0))</f>
        <v>#N/A</v>
      </c>
      <c r="IU386" s="95"/>
    </row>
    <row r="387" spans="1:255" hidden="1">
      <c r="A387" s="232" t="str">
        <f t="shared" si="75"/>
        <v/>
      </c>
      <c r="B387" s="91"/>
      <c r="C387" s="232"/>
      <c r="D387" s="232"/>
      <c r="E387" s="91"/>
      <c r="F387" s="91"/>
      <c r="G387" s="265"/>
      <c r="H387" s="248"/>
      <c r="I387" s="248"/>
      <c r="J387" s="260"/>
      <c r="K387" s="252"/>
      <c r="GO387" s="233" t="str">
        <f>IFERROR(VLOOKUP($C387,リスト!$D:$X,18,FALSE),"")</f>
        <v/>
      </c>
      <c r="GP387" s="349" t="e">
        <f>INDEX(リスト!$W:$W,MATCH(ガントチャート!$C387,リスト!$D:$D,0))</f>
        <v>#N/A</v>
      </c>
      <c r="IU387" s="95"/>
    </row>
    <row r="388" spans="1:255" hidden="1">
      <c r="A388" s="232" t="str">
        <f t="shared" si="75"/>
        <v/>
      </c>
      <c r="B388" s="91"/>
      <c r="C388" s="232"/>
      <c r="D388" s="232"/>
      <c r="E388" s="91"/>
      <c r="F388" s="91"/>
      <c r="G388" s="91"/>
      <c r="H388" s="248"/>
      <c r="I388" s="248"/>
      <c r="J388" s="260"/>
      <c r="K388" s="252"/>
      <c r="GO388" s="233" t="str">
        <f>IFERROR(VLOOKUP($C388,リスト!$D:$X,18,FALSE),"")</f>
        <v/>
      </c>
      <c r="GP388" s="349" t="e">
        <f>INDEX(リスト!$W:$W,MATCH(ガントチャート!$C388,リスト!$D:$D,0))</f>
        <v>#N/A</v>
      </c>
      <c r="IU388" s="95"/>
    </row>
    <row r="389" spans="1:255" hidden="1">
      <c r="A389" s="232" t="str">
        <f t="shared" si="75"/>
        <v/>
      </c>
      <c r="B389" s="91"/>
      <c r="C389" s="232"/>
      <c r="D389" s="232"/>
      <c r="E389" s="91"/>
      <c r="F389" s="91"/>
      <c r="G389" s="91"/>
      <c r="H389" s="248"/>
      <c r="I389" s="248"/>
      <c r="J389" s="260"/>
      <c r="K389" s="252"/>
      <c r="GO389" s="233" t="str">
        <f>IFERROR(VLOOKUP($C389,リスト!$D:$X,18,FALSE),"")</f>
        <v/>
      </c>
      <c r="GP389" s="349" t="e">
        <f>INDEX(リスト!$W:$W,MATCH(ガントチャート!$C389,リスト!$D:$D,0))</f>
        <v>#N/A</v>
      </c>
      <c r="IU389" s="95"/>
    </row>
    <row r="390" spans="1:255" hidden="1">
      <c r="A390" s="232" t="str">
        <f t="shared" ref="A390:A453" si="76">IF(C390="","",ROW()-5)</f>
        <v/>
      </c>
      <c r="B390" s="91"/>
      <c r="C390" s="232"/>
      <c r="D390" s="232"/>
      <c r="E390" s="91"/>
      <c r="F390" s="91"/>
      <c r="G390" s="91"/>
      <c r="H390" s="248"/>
      <c r="I390" s="248"/>
      <c r="J390" s="260"/>
      <c r="K390" s="252"/>
      <c r="GO390" s="233" t="str">
        <f>IFERROR(VLOOKUP($C390,リスト!$D:$X,18,FALSE),"")</f>
        <v/>
      </c>
      <c r="GP390" s="349" t="e">
        <f>INDEX(リスト!$W:$W,MATCH(ガントチャート!$C390,リスト!$D:$D,0))</f>
        <v>#N/A</v>
      </c>
      <c r="IU390" s="95"/>
    </row>
    <row r="391" spans="1:255" hidden="1">
      <c r="A391" s="232" t="str">
        <f t="shared" si="76"/>
        <v/>
      </c>
      <c r="B391" s="91"/>
      <c r="C391" s="232"/>
      <c r="D391" s="232"/>
      <c r="E391" s="91"/>
      <c r="F391" s="91"/>
      <c r="G391" s="91"/>
      <c r="H391" s="248"/>
      <c r="I391" s="248"/>
      <c r="J391" s="260"/>
      <c r="K391" s="252"/>
      <c r="GO391" s="233" t="str">
        <f>IFERROR(VLOOKUP($C391,リスト!$D:$X,18,FALSE),"")</f>
        <v/>
      </c>
      <c r="GP391" s="349" t="e">
        <f>INDEX(リスト!$W:$W,MATCH(ガントチャート!$C391,リスト!$D:$D,0))</f>
        <v>#N/A</v>
      </c>
      <c r="IU391" s="95"/>
    </row>
    <row r="392" spans="1:255" hidden="1">
      <c r="A392" s="232" t="str">
        <f t="shared" si="76"/>
        <v/>
      </c>
      <c r="B392" s="91"/>
      <c r="C392" s="232"/>
      <c r="D392" s="232"/>
      <c r="E392" s="91"/>
      <c r="F392" s="91"/>
      <c r="G392" s="91"/>
      <c r="H392" s="248"/>
      <c r="I392" s="248"/>
      <c r="J392" s="260"/>
      <c r="K392" s="252"/>
      <c r="GO392" s="233" t="str">
        <f>IFERROR(VLOOKUP($C392,リスト!$D:$X,18,FALSE),"")</f>
        <v/>
      </c>
      <c r="GP392" s="349" t="e">
        <f>INDEX(リスト!$W:$W,MATCH(ガントチャート!$C392,リスト!$D:$D,0))</f>
        <v>#N/A</v>
      </c>
      <c r="IU392" s="95"/>
    </row>
    <row r="393" spans="1:255" hidden="1">
      <c r="A393" s="232" t="str">
        <f t="shared" si="76"/>
        <v/>
      </c>
      <c r="B393" s="91"/>
      <c r="C393" s="232"/>
      <c r="D393" s="232"/>
      <c r="E393" s="91"/>
      <c r="F393" s="91"/>
      <c r="G393" s="91"/>
      <c r="H393" s="248"/>
      <c r="I393" s="248"/>
      <c r="J393" s="260"/>
      <c r="K393" s="252"/>
      <c r="CK393" s="233"/>
      <c r="GO393" s="233" t="str">
        <f>IFERROR(VLOOKUP($C393,リスト!$D:$X,18,FALSE),"")</f>
        <v/>
      </c>
      <c r="GP393" s="349" t="e">
        <f>INDEX(リスト!$W:$W,MATCH(ガントチャート!$C393,リスト!$D:$D,0))</f>
        <v>#N/A</v>
      </c>
      <c r="IU393" s="95"/>
    </row>
    <row r="394" spans="1:255" hidden="1">
      <c r="A394" s="232" t="str">
        <f t="shared" si="76"/>
        <v/>
      </c>
      <c r="B394" s="91"/>
      <c r="C394" s="232"/>
      <c r="D394" s="232"/>
      <c r="E394" s="91"/>
      <c r="F394" s="91"/>
      <c r="G394" s="91"/>
      <c r="H394" s="248"/>
      <c r="I394" s="248"/>
      <c r="J394" s="260"/>
      <c r="K394" s="252"/>
      <c r="GO394" s="233" t="str">
        <f>IFERROR(VLOOKUP($C394,リスト!$D:$X,18,FALSE),"")</f>
        <v/>
      </c>
      <c r="GP394" s="349" t="e">
        <f>INDEX(リスト!$W:$W,MATCH(ガントチャート!$C394,リスト!$D:$D,0))</f>
        <v>#N/A</v>
      </c>
      <c r="IU394" s="95"/>
    </row>
    <row r="395" spans="1:255" hidden="1">
      <c r="A395" s="232" t="str">
        <f t="shared" si="76"/>
        <v/>
      </c>
      <c r="B395" s="91"/>
      <c r="C395" s="232"/>
      <c r="D395" s="232"/>
      <c r="E395" s="91"/>
      <c r="F395" s="91"/>
      <c r="G395" s="91"/>
      <c r="H395" s="248"/>
      <c r="I395" s="248"/>
      <c r="J395" s="260"/>
      <c r="K395" s="252"/>
      <c r="GO395" s="233" t="str">
        <f>IFERROR(VLOOKUP($C395,リスト!$D:$X,18,FALSE),"")</f>
        <v/>
      </c>
      <c r="GP395" s="349" t="e">
        <f>INDEX(リスト!$W:$W,MATCH(ガントチャート!$C395,リスト!$D:$D,0))</f>
        <v>#N/A</v>
      </c>
      <c r="IU395" s="95"/>
    </row>
    <row r="396" spans="1:255" hidden="1">
      <c r="A396" s="232" t="str">
        <f t="shared" si="76"/>
        <v/>
      </c>
      <c r="B396" s="91"/>
      <c r="C396" s="232"/>
      <c r="D396" s="232"/>
      <c r="E396" s="91"/>
      <c r="F396" s="91"/>
      <c r="G396" s="91"/>
      <c r="H396" s="248"/>
      <c r="I396" s="248"/>
      <c r="J396" s="260"/>
      <c r="K396" s="252"/>
      <c r="GO396" s="233" t="str">
        <f>IFERROR(VLOOKUP($C396,リスト!$D:$X,18,FALSE),"")</f>
        <v/>
      </c>
      <c r="GP396" s="349" t="e">
        <f>INDEX(リスト!$W:$W,MATCH(ガントチャート!$C396,リスト!$D:$D,0))</f>
        <v>#N/A</v>
      </c>
      <c r="IU396" s="95"/>
    </row>
    <row r="397" spans="1:255" hidden="1">
      <c r="A397" s="232" t="str">
        <f t="shared" si="76"/>
        <v/>
      </c>
      <c r="B397" s="91"/>
      <c r="C397" s="232"/>
      <c r="D397" s="232"/>
      <c r="E397" s="91"/>
      <c r="F397" s="91"/>
      <c r="G397" s="265"/>
      <c r="H397" s="248"/>
      <c r="I397" s="248"/>
      <c r="J397" s="260"/>
      <c r="K397" s="252"/>
      <c r="GO397" s="233" t="str">
        <f>IFERROR(VLOOKUP($C397,リスト!$D:$X,18,FALSE),"")</f>
        <v/>
      </c>
      <c r="GP397" s="349" t="e">
        <f>INDEX(リスト!$W:$W,MATCH(ガントチャート!$C397,リスト!$D:$D,0))</f>
        <v>#N/A</v>
      </c>
      <c r="IU397" s="95"/>
    </row>
    <row r="398" spans="1:255" hidden="1">
      <c r="A398" s="232" t="str">
        <f t="shared" si="76"/>
        <v/>
      </c>
      <c r="B398" s="91"/>
      <c r="C398" s="232"/>
      <c r="D398" s="232"/>
      <c r="E398" s="91"/>
      <c r="F398" s="91"/>
      <c r="G398" s="91"/>
      <c r="H398" s="248"/>
      <c r="I398" s="248"/>
      <c r="J398" s="260"/>
      <c r="K398" s="252"/>
      <c r="GO398" s="233" t="str">
        <f>IFERROR(VLOOKUP($C398,リスト!$D:$X,18,FALSE),"")</f>
        <v/>
      </c>
      <c r="GP398" s="349" t="e">
        <f>INDEX(リスト!$W:$W,MATCH(ガントチャート!$C398,リスト!$D:$D,0))</f>
        <v>#N/A</v>
      </c>
      <c r="IU398" s="95"/>
    </row>
    <row r="399" spans="1:255" hidden="1">
      <c r="A399" s="232" t="str">
        <f t="shared" si="76"/>
        <v/>
      </c>
      <c r="B399" s="91"/>
      <c r="C399" s="232"/>
      <c r="D399" s="232"/>
      <c r="E399" s="91"/>
      <c r="F399" s="91"/>
      <c r="G399" s="91"/>
      <c r="H399" s="248"/>
      <c r="I399" s="248"/>
      <c r="J399" s="260"/>
      <c r="K399" s="252"/>
      <c r="GO399" s="233" t="str">
        <f>IFERROR(VLOOKUP($C399,リスト!$D:$X,18,FALSE),"")</f>
        <v/>
      </c>
      <c r="GP399" s="349" t="e">
        <f>INDEX(リスト!$W:$W,MATCH(ガントチャート!$C399,リスト!$D:$D,0))</f>
        <v>#N/A</v>
      </c>
      <c r="IU399" s="95"/>
    </row>
    <row r="400" spans="1:255" hidden="1">
      <c r="A400" s="232" t="str">
        <f t="shared" si="76"/>
        <v/>
      </c>
      <c r="B400" s="91"/>
      <c r="C400" s="232"/>
      <c r="D400" s="232"/>
      <c r="E400" s="91"/>
      <c r="F400" s="91"/>
      <c r="G400" s="91"/>
      <c r="H400" s="248"/>
      <c r="I400" s="248"/>
      <c r="J400" s="260"/>
      <c r="K400" s="252"/>
      <c r="GO400" s="233" t="str">
        <f>IFERROR(VLOOKUP($C400,リスト!$D:$X,18,FALSE),"")</f>
        <v/>
      </c>
      <c r="GP400" s="349" t="e">
        <f>INDEX(リスト!$W:$W,MATCH(ガントチャート!$C400,リスト!$D:$D,0))</f>
        <v>#N/A</v>
      </c>
      <c r="IU400" s="95"/>
    </row>
    <row r="401" spans="1:255" hidden="1">
      <c r="A401" s="232" t="str">
        <f t="shared" si="76"/>
        <v/>
      </c>
      <c r="B401" s="91"/>
      <c r="C401" s="232"/>
      <c r="D401" s="232"/>
      <c r="E401" s="91"/>
      <c r="F401" s="91"/>
      <c r="G401" s="91"/>
      <c r="H401" s="248"/>
      <c r="I401" s="248"/>
      <c r="J401" s="260"/>
      <c r="K401" s="252"/>
      <c r="GO401" s="233" t="str">
        <f>IFERROR(VLOOKUP($C401,リスト!$D:$X,18,FALSE),"")</f>
        <v/>
      </c>
      <c r="GP401" s="349" t="e">
        <f>INDEX(リスト!$W:$W,MATCH(ガントチャート!$C401,リスト!$D:$D,0))</f>
        <v>#N/A</v>
      </c>
      <c r="IU401" s="95"/>
    </row>
    <row r="402" spans="1:255" hidden="1">
      <c r="A402" s="232" t="str">
        <f t="shared" si="76"/>
        <v/>
      </c>
      <c r="B402" s="91"/>
      <c r="C402" s="232"/>
      <c r="D402" s="232"/>
      <c r="E402" s="91"/>
      <c r="F402" s="91"/>
      <c r="G402" s="91"/>
      <c r="H402" s="248"/>
      <c r="I402" s="248"/>
      <c r="J402" s="260"/>
      <c r="K402" s="252"/>
      <c r="GO402" s="233" t="str">
        <f>IFERROR(VLOOKUP($C402,リスト!$D:$X,18,FALSE),"")</f>
        <v/>
      </c>
      <c r="GP402" s="349" t="e">
        <f>INDEX(リスト!$W:$W,MATCH(ガントチャート!$C402,リスト!$D:$D,0))</f>
        <v>#N/A</v>
      </c>
      <c r="IU402" s="95"/>
    </row>
    <row r="403" spans="1:255" hidden="1">
      <c r="A403" s="232" t="str">
        <f t="shared" si="76"/>
        <v/>
      </c>
      <c r="B403" s="91"/>
      <c r="C403" s="232"/>
      <c r="D403" s="232"/>
      <c r="E403" s="91"/>
      <c r="F403" s="91"/>
      <c r="G403" s="91"/>
      <c r="H403" s="248"/>
      <c r="I403" s="248"/>
      <c r="J403" s="260"/>
      <c r="K403" s="252"/>
      <c r="GO403" s="233" t="str">
        <f>IFERROR(VLOOKUP($C403,リスト!$D:$X,18,FALSE),"")</f>
        <v/>
      </c>
      <c r="GP403" s="349" t="e">
        <f>INDEX(リスト!$W:$W,MATCH(ガントチャート!$C403,リスト!$D:$D,0))</f>
        <v>#N/A</v>
      </c>
      <c r="IU403" s="95"/>
    </row>
    <row r="404" spans="1:255" hidden="1">
      <c r="A404" s="232" t="str">
        <f t="shared" si="76"/>
        <v/>
      </c>
      <c r="B404" s="91"/>
      <c r="C404" s="232"/>
      <c r="D404" s="232"/>
      <c r="E404" s="91"/>
      <c r="F404" s="91"/>
      <c r="G404" s="91"/>
      <c r="H404" s="248"/>
      <c r="I404" s="248"/>
      <c r="J404" s="260"/>
      <c r="K404" s="252"/>
      <c r="GO404" s="233" t="str">
        <f>IFERROR(VLOOKUP($C404,リスト!$D:$X,18,FALSE),"")</f>
        <v/>
      </c>
      <c r="GP404" s="349" t="e">
        <f>INDEX(リスト!$W:$W,MATCH(ガントチャート!$C404,リスト!$D:$D,0))</f>
        <v>#N/A</v>
      </c>
      <c r="IU404" s="95"/>
    </row>
    <row r="405" spans="1:255" hidden="1">
      <c r="A405" s="232" t="str">
        <f t="shared" si="76"/>
        <v/>
      </c>
      <c r="B405" s="91"/>
      <c r="C405" s="232"/>
      <c r="D405" s="232"/>
      <c r="E405" s="91"/>
      <c r="F405" s="91"/>
      <c r="G405" s="91"/>
      <c r="H405" s="248"/>
      <c r="I405" s="248"/>
      <c r="J405" s="260"/>
      <c r="K405" s="252"/>
      <c r="GO405" s="233" t="str">
        <f>IFERROR(VLOOKUP($C405,リスト!$D:$X,18,FALSE),"")</f>
        <v/>
      </c>
      <c r="GP405" s="349" t="e">
        <f>INDEX(リスト!$W:$W,MATCH(ガントチャート!$C405,リスト!$D:$D,0))</f>
        <v>#N/A</v>
      </c>
      <c r="IU405" s="95"/>
    </row>
    <row r="406" spans="1:255" hidden="1">
      <c r="A406" s="232" t="str">
        <f t="shared" si="76"/>
        <v/>
      </c>
      <c r="B406" s="91"/>
      <c r="C406" s="232"/>
      <c r="D406" s="232"/>
      <c r="E406" s="91"/>
      <c r="F406" s="91"/>
      <c r="G406" s="91"/>
      <c r="H406" s="248"/>
      <c r="I406" s="248"/>
      <c r="J406" s="260"/>
      <c r="K406" s="252"/>
      <c r="CK406" s="233"/>
      <c r="GO406" s="233" t="str">
        <f>IFERROR(VLOOKUP($C406,リスト!$D:$X,18,FALSE),"")</f>
        <v/>
      </c>
      <c r="GP406" s="349" t="e">
        <f>INDEX(リスト!$W:$W,MATCH(ガントチャート!$C406,リスト!$D:$D,0))</f>
        <v>#N/A</v>
      </c>
      <c r="IU406" s="95"/>
    </row>
    <row r="407" spans="1:255" hidden="1">
      <c r="A407" s="232" t="str">
        <f t="shared" si="76"/>
        <v/>
      </c>
      <c r="B407" s="91"/>
      <c r="C407" s="232"/>
      <c r="D407" s="232"/>
      <c r="E407" s="91"/>
      <c r="F407" s="91"/>
      <c r="G407" s="91"/>
      <c r="H407" s="248"/>
      <c r="I407" s="248"/>
      <c r="J407" s="260"/>
      <c r="K407" s="252"/>
      <c r="GO407" s="233" t="str">
        <f>IFERROR(VLOOKUP($C407,リスト!$D:$X,18,FALSE),"")</f>
        <v/>
      </c>
      <c r="GP407" s="349" t="e">
        <f>INDEX(リスト!$W:$W,MATCH(ガントチャート!$C407,リスト!$D:$D,0))</f>
        <v>#N/A</v>
      </c>
      <c r="IU407" s="95"/>
    </row>
    <row r="408" spans="1:255" hidden="1">
      <c r="A408" s="232" t="str">
        <f t="shared" si="76"/>
        <v/>
      </c>
      <c r="B408" s="91"/>
      <c r="C408" s="232"/>
      <c r="D408" s="232"/>
      <c r="E408" s="91"/>
      <c r="F408" s="91"/>
      <c r="G408" s="91"/>
      <c r="H408" s="248"/>
      <c r="I408" s="248"/>
      <c r="J408" s="260"/>
      <c r="K408" s="252"/>
      <c r="CK408" s="233"/>
      <c r="GO408" s="233" t="str">
        <f>IFERROR(VLOOKUP($C408,リスト!$D:$X,18,FALSE),"")</f>
        <v/>
      </c>
      <c r="GP408" s="349" t="e">
        <f>INDEX(リスト!$W:$W,MATCH(ガントチャート!$C408,リスト!$D:$D,0))</f>
        <v>#N/A</v>
      </c>
      <c r="IU408" s="95"/>
    </row>
    <row r="409" spans="1:255" hidden="1">
      <c r="A409" s="232" t="str">
        <f t="shared" si="76"/>
        <v/>
      </c>
      <c r="B409" s="91"/>
      <c r="C409" s="232"/>
      <c r="D409" s="232"/>
      <c r="E409" s="91"/>
      <c r="F409" s="91"/>
      <c r="G409" s="91"/>
      <c r="H409" s="248"/>
      <c r="I409" s="248"/>
      <c r="J409" s="260"/>
      <c r="K409" s="252"/>
      <c r="GO409" s="233" t="str">
        <f>IFERROR(VLOOKUP($C409,リスト!$D:$X,18,FALSE),"")</f>
        <v/>
      </c>
      <c r="GP409" s="349" t="e">
        <f>INDEX(リスト!$W:$W,MATCH(ガントチャート!$C409,リスト!$D:$D,0))</f>
        <v>#N/A</v>
      </c>
      <c r="IU409" s="95"/>
    </row>
    <row r="410" spans="1:255" hidden="1">
      <c r="A410" s="232" t="str">
        <f t="shared" si="76"/>
        <v/>
      </c>
      <c r="B410" s="91"/>
      <c r="C410" s="232"/>
      <c r="D410" s="232"/>
      <c r="E410" s="91"/>
      <c r="F410" s="91"/>
      <c r="G410" s="91"/>
      <c r="H410" s="248"/>
      <c r="I410" s="248"/>
      <c r="J410" s="260"/>
      <c r="K410" s="252"/>
      <c r="GO410" s="233" t="str">
        <f>IFERROR(VLOOKUP($C410,リスト!$D:$X,18,FALSE),"")</f>
        <v/>
      </c>
      <c r="GP410" s="349" t="e">
        <f>INDEX(リスト!$W:$W,MATCH(ガントチャート!$C410,リスト!$D:$D,0))</f>
        <v>#N/A</v>
      </c>
      <c r="IU410" s="95"/>
    </row>
    <row r="411" spans="1:255" hidden="1">
      <c r="A411" s="232" t="str">
        <f t="shared" si="76"/>
        <v/>
      </c>
      <c r="B411" s="91"/>
      <c r="C411" s="232"/>
      <c r="D411" s="232"/>
      <c r="E411" s="91"/>
      <c r="F411" s="91"/>
      <c r="G411" s="91"/>
      <c r="H411" s="248"/>
      <c r="I411" s="248"/>
      <c r="J411" s="260"/>
      <c r="K411" s="252"/>
      <c r="GO411" s="233" t="str">
        <f>IFERROR(VLOOKUP($C411,リスト!$D:$X,18,FALSE),"")</f>
        <v/>
      </c>
      <c r="GP411" s="349" t="e">
        <f>INDEX(リスト!$W:$W,MATCH(ガントチャート!$C411,リスト!$D:$D,0))</f>
        <v>#N/A</v>
      </c>
      <c r="IU411" s="95"/>
    </row>
    <row r="412" spans="1:255" hidden="1">
      <c r="A412" s="232" t="str">
        <f t="shared" si="76"/>
        <v/>
      </c>
      <c r="B412" s="91"/>
      <c r="C412" s="232"/>
      <c r="D412" s="232"/>
      <c r="E412" s="91"/>
      <c r="F412" s="91"/>
      <c r="G412" s="91"/>
      <c r="H412" s="248"/>
      <c r="I412" s="248"/>
      <c r="J412" s="260"/>
      <c r="K412" s="252"/>
      <c r="GO412" s="233" t="str">
        <f>IFERROR(VLOOKUP($C412,リスト!$D:$X,18,FALSE),"")</f>
        <v/>
      </c>
      <c r="GP412" s="349" t="e">
        <f>INDEX(リスト!$W:$W,MATCH(ガントチャート!$C412,リスト!$D:$D,0))</f>
        <v>#N/A</v>
      </c>
      <c r="IU412" s="95"/>
    </row>
    <row r="413" spans="1:255" hidden="1">
      <c r="A413" s="232" t="str">
        <f t="shared" si="76"/>
        <v/>
      </c>
      <c r="B413" s="91"/>
      <c r="C413" s="232"/>
      <c r="D413" s="232"/>
      <c r="E413" s="91"/>
      <c r="F413" s="91"/>
      <c r="G413" s="91"/>
      <c r="H413" s="248"/>
      <c r="I413" s="248"/>
      <c r="J413" s="260"/>
      <c r="K413" s="252"/>
      <c r="GO413" s="233" t="str">
        <f>IFERROR(VLOOKUP($C413,リスト!$D:$X,18,FALSE),"")</f>
        <v/>
      </c>
      <c r="GP413" s="349" t="e">
        <f>INDEX(リスト!$W:$W,MATCH(ガントチャート!$C413,リスト!$D:$D,0))</f>
        <v>#N/A</v>
      </c>
      <c r="IU413" s="95"/>
    </row>
    <row r="414" spans="1:255" hidden="1">
      <c r="A414" s="232" t="str">
        <f t="shared" si="76"/>
        <v/>
      </c>
      <c r="B414" s="91"/>
      <c r="C414" s="232"/>
      <c r="D414" s="232"/>
      <c r="E414" s="91"/>
      <c r="F414" s="91"/>
      <c r="G414" s="91"/>
      <c r="H414" s="248"/>
      <c r="I414" s="248"/>
      <c r="J414" s="260"/>
      <c r="K414" s="252"/>
      <c r="GO414" s="233" t="str">
        <f>IFERROR(VLOOKUP($C414,リスト!$D:$X,18,FALSE),"")</f>
        <v/>
      </c>
      <c r="GP414" s="349" t="e">
        <f>INDEX(リスト!$W:$W,MATCH(ガントチャート!$C414,リスト!$D:$D,0))</f>
        <v>#N/A</v>
      </c>
      <c r="IU414" s="95"/>
    </row>
    <row r="415" spans="1:255" hidden="1">
      <c r="A415" s="232" t="str">
        <f t="shared" si="76"/>
        <v/>
      </c>
      <c r="B415" s="91"/>
      <c r="C415" s="232"/>
      <c r="D415" s="232"/>
      <c r="E415" s="91"/>
      <c r="F415" s="91"/>
      <c r="G415" s="91"/>
      <c r="H415" s="248"/>
      <c r="I415" s="248"/>
      <c r="J415" s="260"/>
      <c r="K415" s="252"/>
      <c r="GO415" s="233" t="str">
        <f>IFERROR(VLOOKUP($C415,リスト!$D:$X,18,FALSE),"")</f>
        <v/>
      </c>
      <c r="GP415" s="349" t="e">
        <f>INDEX(リスト!$W:$W,MATCH(ガントチャート!$C415,リスト!$D:$D,0))</f>
        <v>#N/A</v>
      </c>
      <c r="IU415" s="95"/>
    </row>
    <row r="416" spans="1:255" hidden="1">
      <c r="A416" s="232" t="str">
        <f t="shared" si="76"/>
        <v/>
      </c>
      <c r="B416" s="91"/>
      <c r="C416" s="232"/>
      <c r="D416" s="232"/>
      <c r="E416" s="91"/>
      <c r="F416" s="91"/>
      <c r="G416" s="91"/>
      <c r="H416" s="248"/>
      <c r="I416" s="248"/>
      <c r="J416" s="260"/>
      <c r="K416" s="252"/>
      <c r="GO416" s="233" t="str">
        <f>IFERROR(VLOOKUP($C416,リスト!$D:$X,18,FALSE),"")</f>
        <v/>
      </c>
      <c r="GP416" s="349" t="e">
        <f>INDEX(リスト!$W:$W,MATCH(ガントチャート!$C416,リスト!$D:$D,0))</f>
        <v>#N/A</v>
      </c>
      <c r="IU416" s="95"/>
    </row>
    <row r="417" spans="1:255" hidden="1">
      <c r="A417" s="232" t="str">
        <f t="shared" si="76"/>
        <v/>
      </c>
      <c r="B417" s="91"/>
      <c r="C417" s="232"/>
      <c r="D417" s="232"/>
      <c r="E417" s="91"/>
      <c r="F417" s="91"/>
      <c r="G417" s="91"/>
      <c r="H417" s="248"/>
      <c r="I417" s="248"/>
      <c r="J417" s="260"/>
      <c r="K417" s="252"/>
      <c r="GO417" s="233" t="str">
        <f>IFERROR(VLOOKUP($C417,リスト!$D:$X,18,FALSE),"")</f>
        <v/>
      </c>
      <c r="GP417" s="349" t="e">
        <f>INDEX(リスト!$W:$W,MATCH(ガントチャート!$C417,リスト!$D:$D,0))</f>
        <v>#N/A</v>
      </c>
      <c r="IU417" s="95"/>
    </row>
    <row r="418" spans="1:255" hidden="1">
      <c r="A418" s="232" t="str">
        <f t="shared" si="76"/>
        <v/>
      </c>
      <c r="B418" s="91"/>
      <c r="C418" s="232"/>
      <c r="D418" s="232"/>
      <c r="E418" s="91"/>
      <c r="F418" s="91"/>
      <c r="G418" s="91"/>
      <c r="H418" s="248"/>
      <c r="I418" s="248"/>
      <c r="J418" s="260"/>
      <c r="K418" s="252"/>
      <c r="GO418" s="233" t="str">
        <f>IFERROR(VLOOKUP($C418,リスト!$D:$X,18,FALSE),"")</f>
        <v/>
      </c>
      <c r="GP418" s="349" t="e">
        <f>INDEX(リスト!$W:$W,MATCH(ガントチャート!$C418,リスト!$D:$D,0))</f>
        <v>#N/A</v>
      </c>
      <c r="IU418" s="95"/>
    </row>
    <row r="419" spans="1:255" hidden="1">
      <c r="A419" s="232" t="str">
        <f t="shared" si="76"/>
        <v/>
      </c>
      <c r="B419" s="91"/>
      <c r="C419" s="232"/>
      <c r="D419" s="232"/>
      <c r="E419" s="91"/>
      <c r="F419" s="91"/>
      <c r="G419" s="91"/>
      <c r="H419" s="248"/>
      <c r="I419" s="248"/>
      <c r="J419" s="260"/>
      <c r="K419" s="252"/>
      <c r="GO419" s="233" t="str">
        <f>IFERROR(VLOOKUP($C419,リスト!$D:$X,18,FALSE),"")</f>
        <v/>
      </c>
      <c r="GP419" s="349" t="e">
        <f>INDEX(リスト!$W:$W,MATCH(ガントチャート!$C419,リスト!$D:$D,0))</f>
        <v>#N/A</v>
      </c>
      <c r="IU419" s="95"/>
    </row>
    <row r="420" spans="1:255" hidden="1">
      <c r="A420" s="232" t="str">
        <f t="shared" si="76"/>
        <v/>
      </c>
      <c r="B420" s="91"/>
      <c r="C420" s="232"/>
      <c r="D420" s="232"/>
      <c r="E420" s="91"/>
      <c r="F420" s="91"/>
      <c r="G420" s="265"/>
      <c r="H420" s="248"/>
      <c r="I420" s="248"/>
      <c r="J420" s="260"/>
      <c r="K420" s="252"/>
      <c r="GO420" s="233" t="str">
        <f>IFERROR(VLOOKUP($C420,リスト!$D:$X,18,FALSE),"")</f>
        <v/>
      </c>
      <c r="GP420" s="349" t="e">
        <f>INDEX(リスト!$W:$W,MATCH(ガントチャート!$C420,リスト!$D:$D,0))</f>
        <v>#N/A</v>
      </c>
      <c r="IU420" s="95"/>
    </row>
    <row r="421" spans="1:255" hidden="1">
      <c r="A421" s="232" t="str">
        <f t="shared" si="76"/>
        <v/>
      </c>
      <c r="B421" s="91"/>
      <c r="C421" s="232"/>
      <c r="D421" s="232"/>
      <c r="E421" s="91"/>
      <c r="F421" s="91"/>
      <c r="G421" s="91"/>
      <c r="H421" s="248"/>
      <c r="I421" s="248"/>
      <c r="J421" s="260"/>
      <c r="K421" s="252"/>
      <c r="GO421" s="233" t="str">
        <f>IFERROR(VLOOKUP($C421,リスト!$D:$X,18,FALSE),"")</f>
        <v/>
      </c>
      <c r="GP421" s="349" t="e">
        <f>INDEX(リスト!$W:$W,MATCH(ガントチャート!$C421,リスト!$D:$D,0))</f>
        <v>#N/A</v>
      </c>
      <c r="IU421" s="95"/>
    </row>
    <row r="422" spans="1:255" hidden="1">
      <c r="A422" s="232" t="str">
        <f t="shared" si="76"/>
        <v/>
      </c>
      <c r="B422" s="91"/>
      <c r="C422" s="232"/>
      <c r="D422" s="232"/>
      <c r="E422" s="91"/>
      <c r="F422" s="91"/>
      <c r="G422" s="91"/>
      <c r="H422" s="248"/>
      <c r="I422" s="248"/>
      <c r="J422" s="260"/>
      <c r="K422" s="252"/>
      <c r="GO422" s="233" t="str">
        <f>IFERROR(VLOOKUP($C422,リスト!$D:$X,18,FALSE),"")</f>
        <v/>
      </c>
      <c r="GP422" s="349" t="e">
        <f>INDEX(リスト!$W:$W,MATCH(ガントチャート!$C422,リスト!$D:$D,0))</f>
        <v>#N/A</v>
      </c>
      <c r="IU422" s="95"/>
    </row>
    <row r="423" spans="1:255" hidden="1">
      <c r="A423" s="232" t="str">
        <f t="shared" si="76"/>
        <v/>
      </c>
      <c r="B423" s="91"/>
      <c r="C423" s="232"/>
      <c r="D423" s="232"/>
      <c r="E423" s="91"/>
      <c r="F423" s="91"/>
      <c r="G423" s="91"/>
      <c r="H423" s="248"/>
      <c r="I423" s="248"/>
      <c r="J423" s="260"/>
      <c r="K423" s="252"/>
      <c r="GO423" s="233" t="str">
        <f>IFERROR(VLOOKUP($C423,リスト!$D:$X,18,FALSE),"")</f>
        <v/>
      </c>
      <c r="GP423" s="349" t="e">
        <f>INDEX(リスト!$W:$W,MATCH(ガントチャート!$C423,リスト!$D:$D,0))</f>
        <v>#N/A</v>
      </c>
      <c r="IU423" s="95"/>
    </row>
    <row r="424" spans="1:255" hidden="1">
      <c r="A424" s="232" t="str">
        <f t="shared" si="76"/>
        <v/>
      </c>
      <c r="B424" s="91"/>
      <c r="C424" s="232"/>
      <c r="D424" s="232"/>
      <c r="E424" s="91"/>
      <c r="F424" s="91"/>
      <c r="G424" s="91"/>
      <c r="H424" s="248"/>
      <c r="I424" s="248"/>
      <c r="J424" s="260"/>
      <c r="K424" s="252"/>
      <c r="GO424" s="233" t="str">
        <f>IFERROR(VLOOKUP($C424,リスト!$D:$X,18,FALSE),"")</f>
        <v/>
      </c>
      <c r="GP424" s="349" t="e">
        <f>INDEX(リスト!$W:$W,MATCH(ガントチャート!$C424,リスト!$D:$D,0))</f>
        <v>#N/A</v>
      </c>
      <c r="IU424" s="95"/>
    </row>
    <row r="425" spans="1:255" hidden="1">
      <c r="A425" s="232" t="str">
        <f t="shared" si="76"/>
        <v/>
      </c>
      <c r="B425" s="91"/>
      <c r="C425" s="232"/>
      <c r="D425" s="232"/>
      <c r="E425" s="91"/>
      <c r="F425" s="91"/>
      <c r="G425" s="91"/>
      <c r="H425" s="248"/>
      <c r="I425" s="248"/>
      <c r="J425" s="260"/>
      <c r="K425" s="252"/>
      <c r="GO425" s="233" t="str">
        <f>IFERROR(VLOOKUP($C425,リスト!$D:$X,18,FALSE),"")</f>
        <v/>
      </c>
      <c r="GP425" s="349" t="e">
        <f>INDEX(リスト!$W:$W,MATCH(ガントチャート!$C425,リスト!$D:$D,0))</f>
        <v>#N/A</v>
      </c>
      <c r="IU425" s="95"/>
    </row>
    <row r="426" spans="1:255" hidden="1">
      <c r="A426" s="232" t="str">
        <f t="shared" si="76"/>
        <v/>
      </c>
      <c r="B426" s="91"/>
      <c r="C426" s="232"/>
      <c r="D426" s="232"/>
      <c r="E426" s="91"/>
      <c r="F426" s="91"/>
      <c r="G426" s="91"/>
      <c r="H426" s="248"/>
      <c r="I426" s="248"/>
      <c r="J426" s="260"/>
      <c r="K426" s="252"/>
      <c r="GO426" s="233" t="str">
        <f>IFERROR(VLOOKUP($C426,リスト!$D:$X,18,FALSE),"")</f>
        <v/>
      </c>
      <c r="GP426" s="349"/>
      <c r="IU426" s="95"/>
    </row>
    <row r="427" spans="1:255" hidden="1">
      <c r="A427" s="232" t="str">
        <f t="shared" si="76"/>
        <v/>
      </c>
      <c r="B427" s="91"/>
      <c r="C427" s="232"/>
      <c r="D427" s="232"/>
      <c r="E427" s="91"/>
      <c r="F427" s="91"/>
      <c r="G427" s="91"/>
      <c r="H427" s="248"/>
      <c r="I427" s="248"/>
      <c r="J427" s="260"/>
      <c r="K427" s="252"/>
      <c r="GO427" s="233" t="str">
        <f>IFERROR(VLOOKUP($C427,リスト!$D:$X,18,FALSE),"")</f>
        <v/>
      </c>
      <c r="GP427" s="349"/>
      <c r="IU427" s="95"/>
    </row>
    <row r="428" spans="1:255" hidden="1">
      <c r="A428" s="232" t="str">
        <f t="shared" si="76"/>
        <v/>
      </c>
      <c r="B428" s="91"/>
      <c r="C428" s="232"/>
      <c r="D428" s="232"/>
      <c r="E428" s="91"/>
      <c r="F428" s="91"/>
      <c r="G428" s="91"/>
      <c r="H428" s="248"/>
      <c r="I428" s="248"/>
      <c r="J428" s="260"/>
      <c r="K428" s="252"/>
      <c r="GO428" s="233" t="str">
        <f>IFERROR(VLOOKUP($C428,リスト!$D:$X,18,FALSE),"")</f>
        <v/>
      </c>
      <c r="GP428" s="349"/>
      <c r="IU428" s="95"/>
    </row>
    <row r="429" spans="1:255" hidden="1">
      <c r="A429" s="232" t="str">
        <f t="shared" si="76"/>
        <v/>
      </c>
      <c r="B429" s="91"/>
      <c r="C429" s="232"/>
      <c r="D429" s="232"/>
      <c r="E429" s="91"/>
      <c r="F429" s="91"/>
      <c r="G429" s="91"/>
      <c r="H429" s="248"/>
      <c r="I429" s="248"/>
      <c r="J429" s="260"/>
      <c r="K429" s="252"/>
      <c r="GO429" s="233" t="str">
        <f>IFERROR(VLOOKUP($C429,リスト!$D:$X,18,FALSE),"")</f>
        <v/>
      </c>
      <c r="GP429" s="349"/>
      <c r="IU429" s="95"/>
    </row>
    <row r="430" spans="1:255" hidden="1">
      <c r="A430" s="232" t="str">
        <f t="shared" si="76"/>
        <v/>
      </c>
      <c r="B430" s="91"/>
      <c r="C430" s="232"/>
      <c r="D430" s="232"/>
      <c r="E430" s="91"/>
      <c r="F430" s="91"/>
      <c r="G430" s="91"/>
      <c r="H430" s="248"/>
      <c r="I430" s="248"/>
      <c r="J430" s="260"/>
      <c r="K430" s="252"/>
      <c r="GO430" s="233" t="str">
        <f>IFERROR(VLOOKUP($C430,リスト!$D:$X,18,FALSE),"")</f>
        <v/>
      </c>
      <c r="GP430" s="349"/>
      <c r="IU430" s="95"/>
    </row>
    <row r="431" spans="1:255" hidden="1">
      <c r="A431" s="232" t="str">
        <f t="shared" si="76"/>
        <v/>
      </c>
      <c r="B431" s="91"/>
      <c r="C431" s="232"/>
      <c r="D431" s="232"/>
      <c r="E431" s="91"/>
      <c r="F431" s="91"/>
      <c r="G431" s="91"/>
      <c r="H431" s="248"/>
      <c r="I431" s="248"/>
      <c r="J431" s="260"/>
      <c r="K431" s="252"/>
      <c r="GO431" s="233" t="str">
        <f>IFERROR(VLOOKUP($C431,リスト!$D:$X,18,FALSE),"")</f>
        <v/>
      </c>
      <c r="GP431" s="349"/>
      <c r="IU431" s="95"/>
    </row>
    <row r="432" spans="1:255" hidden="1">
      <c r="A432" s="232" t="str">
        <f t="shared" si="76"/>
        <v/>
      </c>
      <c r="B432" s="91"/>
      <c r="C432" s="232"/>
      <c r="D432" s="232"/>
      <c r="E432" s="91"/>
      <c r="F432" s="91"/>
      <c r="G432" s="91"/>
      <c r="H432" s="248"/>
      <c r="I432" s="248"/>
      <c r="J432" s="260"/>
      <c r="K432" s="252"/>
      <c r="GO432" s="233" t="str">
        <f>IFERROR(VLOOKUP($C432,リスト!$D:$X,18,FALSE),"")</f>
        <v/>
      </c>
      <c r="GP432" s="349"/>
      <c r="IU432" s="95"/>
    </row>
    <row r="433" spans="1:255" hidden="1">
      <c r="A433" s="232" t="str">
        <f t="shared" si="76"/>
        <v/>
      </c>
      <c r="B433" s="91"/>
      <c r="C433" s="232"/>
      <c r="D433" s="232"/>
      <c r="E433" s="91"/>
      <c r="F433" s="91"/>
      <c r="G433" s="91"/>
      <c r="H433" s="248"/>
      <c r="I433" s="248"/>
      <c r="J433" s="260"/>
      <c r="K433" s="252"/>
      <c r="GO433" s="233" t="str">
        <f>IFERROR(VLOOKUP($C433,リスト!$D:$X,18,FALSE),"")</f>
        <v/>
      </c>
      <c r="GP433" s="349"/>
      <c r="IU433" s="95"/>
    </row>
    <row r="434" spans="1:255" hidden="1">
      <c r="A434" s="232" t="str">
        <f t="shared" si="76"/>
        <v/>
      </c>
      <c r="B434" s="91"/>
      <c r="C434" s="232"/>
      <c r="D434" s="232"/>
      <c r="E434" s="91"/>
      <c r="F434" s="91"/>
      <c r="G434" s="91"/>
      <c r="H434" s="248"/>
      <c r="I434" s="248"/>
      <c r="J434" s="260"/>
      <c r="K434" s="252"/>
      <c r="GO434" s="233" t="str">
        <f>IFERROR(VLOOKUP($C434,リスト!$D:$X,18,FALSE),"")</f>
        <v/>
      </c>
      <c r="GP434" s="349"/>
      <c r="IU434" s="95"/>
    </row>
    <row r="435" spans="1:255" hidden="1">
      <c r="A435" s="232" t="str">
        <f t="shared" si="76"/>
        <v/>
      </c>
      <c r="B435" s="91"/>
      <c r="C435" s="232"/>
      <c r="D435" s="232"/>
      <c r="E435" s="91"/>
      <c r="F435" s="91"/>
      <c r="G435" s="91"/>
      <c r="H435" s="248"/>
      <c r="I435" s="248"/>
      <c r="J435" s="260"/>
      <c r="K435" s="252"/>
      <c r="GO435" s="233" t="str">
        <f>IFERROR(VLOOKUP($C435,リスト!$D:$X,18,FALSE),"")</f>
        <v/>
      </c>
      <c r="GP435" s="349"/>
      <c r="IU435" s="95"/>
    </row>
    <row r="436" spans="1:255" hidden="1">
      <c r="A436" s="232" t="str">
        <f t="shared" si="76"/>
        <v/>
      </c>
      <c r="B436" s="91"/>
      <c r="C436" s="232"/>
      <c r="D436" s="232"/>
      <c r="E436" s="91"/>
      <c r="F436" s="91"/>
      <c r="G436" s="91"/>
      <c r="H436" s="248"/>
      <c r="I436" s="248"/>
      <c r="J436" s="260"/>
      <c r="K436" s="252"/>
      <c r="GO436" s="233" t="str">
        <f>IFERROR(VLOOKUP($C436,リスト!$D:$X,18,FALSE),"")</f>
        <v/>
      </c>
      <c r="GP436" s="349"/>
      <c r="IU436" s="95"/>
    </row>
    <row r="437" spans="1:255" hidden="1">
      <c r="A437" s="232" t="str">
        <f t="shared" si="76"/>
        <v/>
      </c>
      <c r="B437" s="91"/>
      <c r="C437" s="232"/>
      <c r="D437" s="232"/>
      <c r="E437" s="91"/>
      <c r="F437" s="91"/>
      <c r="G437" s="91"/>
      <c r="H437" s="248"/>
      <c r="I437" s="248"/>
      <c r="J437" s="260"/>
      <c r="K437" s="252"/>
      <c r="GO437" s="233" t="str">
        <f>IFERROR(VLOOKUP($C437,リスト!$D:$X,18,FALSE),"")</f>
        <v/>
      </c>
      <c r="GP437" s="349"/>
      <c r="IU437" s="95"/>
    </row>
    <row r="438" spans="1:255" hidden="1">
      <c r="A438" s="232" t="str">
        <f t="shared" si="76"/>
        <v/>
      </c>
      <c r="B438" s="91"/>
      <c r="C438" s="232"/>
      <c r="D438" s="232"/>
      <c r="E438" s="91"/>
      <c r="F438" s="91"/>
      <c r="G438" s="91"/>
      <c r="H438" s="248"/>
      <c r="I438" s="248"/>
      <c r="J438" s="260"/>
      <c r="K438" s="252"/>
      <c r="GO438" s="233" t="str">
        <f>IFERROR(VLOOKUP($C438,リスト!$D:$X,18,FALSE),"")</f>
        <v/>
      </c>
      <c r="GP438" s="349"/>
      <c r="IU438" s="95"/>
    </row>
    <row r="439" spans="1:255" hidden="1">
      <c r="A439" s="232" t="str">
        <f t="shared" si="76"/>
        <v/>
      </c>
      <c r="B439" s="91"/>
      <c r="C439" s="232"/>
      <c r="D439" s="232"/>
      <c r="E439" s="91"/>
      <c r="F439" s="91"/>
      <c r="G439" s="91"/>
      <c r="H439" s="248"/>
      <c r="I439" s="248"/>
      <c r="J439" s="260"/>
      <c r="K439" s="252"/>
      <c r="GO439" s="233" t="str">
        <f>IFERROR(VLOOKUP($C439,リスト!$D:$X,18,FALSE),"")</f>
        <v/>
      </c>
      <c r="GP439" s="349"/>
      <c r="IU439" s="95"/>
    </row>
    <row r="440" spans="1:255" hidden="1">
      <c r="A440" s="232" t="str">
        <f t="shared" si="76"/>
        <v/>
      </c>
      <c r="B440" s="91"/>
      <c r="C440" s="232"/>
      <c r="D440" s="232"/>
      <c r="E440" s="91"/>
      <c r="F440" s="91"/>
      <c r="G440" s="265"/>
      <c r="H440" s="248"/>
      <c r="I440" s="248"/>
      <c r="J440" s="260"/>
      <c r="K440" s="252"/>
      <c r="GO440" s="233" t="str">
        <f>IFERROR(VLOOKUP($C440,リスト!$D:$X,18,FALSE),"")</f>
        <v/>
      </c>
      <c r="GP440" s="349"/>
      <c r="IU440" s="95"/>
    </row>
    <row r="441" spans="1:255" hidden="1">
      <c r="A441" s="232" t="str">
        <f t="shared" si="76"/>
        <v/>
      </c>
      <c r="B441" s="91"/>
      <c r="C441" s="232"/>
      <c r="D441" s="232"/>
      <c r="E441" s="91"/>
      <c r="F441" s="91"/>
      <c r="G441" s="91"/>
      <c r="H441" s="248"/>
      <c r="I441" s="248"/>
      <c r="J441" s="260"/>
      <c r="K441" s="252"/>
      <c r="GO441" s="233" t="str">
        <f>IFERROR(VLOOKUP($C441,リスト!$D:$X,18,FALSE),"")</f>
        <v/>
      </c>
      <c r="GP441" s="349"/>
      <c r="IU441" s="95"/>
    </row>
    <row r="442" spans="1:255" hidden="1">
      <c r="A442" s="232" t="str">
        <f t="shared" si="76"/>
        <v/>
      </c>
      <c r="B442" s="91"/>
      <c r="C442" s="232"/>
      <c r="D442" s="232"/>
      <c r="E442" s="91"/>
      <c r="F442" s="91"/>
      <c r="G442" s="91"/>
      <c r="H442" s="248"/>
      <c r="I442" s="248"/>
      <c r="J442" s="260"/>
      <c r="K442" s="252"/>
      <c r="GO442" s="233" t="str">
        <f>IFERROR(VLOOKUP($C442,リスト!$D:$X,18,FALSE),"")</f>
        <v/>
      </c>
      <c r="GP442" s="349"/>
      <c r="IU442" s="95"/>
    </row>
    <row r="443" spans="1:255" hidden="1">
      <c r="A443" s="232" t="str">
        <f t="shared" si="76"/>
        <v/>
      </c>
      <c r="B443" s="91"/>
      <c r="C443" s="232"/>
      <c r="D443" s="232"/>
      <c r="E443" s="91"/>
      <c r="F443" s="91"/>
      <c r="G443" s="91"/>
      <c r="H443" s="248"/>
      <c r="I443" s="248"/>
      <c r="J443" s="260"/>
      <c r="K443" s="252"/>
      <c r="GO443" s="233" t="str">
        <f>IFERROR(VLOOKUP($C443,リスト!$D:$X,18,FALSE),"")</f>
        <v/>
      </c>
      <c r="GP443" s="349"/>
      <c r="IU443" s="95"/>
    </row>
    <row r="444" spans="1:255" hidden="1">
      <c r="A444" s="232" t="str">
        <f t="shared" si="76"/>
        <v/>
      </c>
      <c r="B444" s="91"/>
      <c r="C444" s="232"/>
      <c r="D444" s="232"/>
      <c r="E444" s="91"/>
      <c r="F444" s="91"/>
      <c r="G444" s="91"/>
      <c r="H444" s="248"/>
      <c r="I444" s="248"/>
      <c r="J444" s="260"/>
      <c r="K444" s="252"/>
      <c r="GO444" s="233" t="str">
        <f>IFERROR(VLOOKUP($C444,リスト!$D:$X,18,FALSE),"")</f>
        <v/>
      </c>
      <c r="GP444" s="349"/>
      <c r="IU444" s="95"/>
    </row>
    <row r="445" spans="1:255" hidden="1">
      <c r="A445" s="232" t="str">
        <f t="shared" si="76"/>
        <v/>
      </c>
      <c r="B445" s="91"/>
      <c r="C445" s="232"/>
      <c r="D445" s="232"/>
      <c r="E445" s="91"/>
      <c r="F445" s="91"/>
      <c r="G445" s="91"/>
      <c r="H445" s="248"/>
      <c r="I445" s="248"/>
      <c r="J445" s="260"/>
      <c r="K445" s="252"/>
      <c r="GO445" s="233" t="str">
        <f>IFERROR(VLOOKUP($C445,リスト!$D:$X,18,FALSE),"")</f>
        <v/>
      </c>
      <c r="GP445" s="349"/>
      <c r="IU445" s="95"/>
    </row>
    <row r="446" spans="1:255" hidden="1">
      <c r="A446" s="232" t="str">
        <f t="shared" si="76"/>
        <v/>
      </c>
      <c r="B446" s="91"/>
      <c r="C446" s="232"/>
      <c r="D446" s="232"/>
      <c r="E446" s="91"/>
      <c r="F446" s="91"/>
      <c r="G446" s="91"/>
      <c r="H446" s="248"/>
      <c r="I446" s="248"/>
      <c r="J446" s="260"/>
      <c r="K446" s="252"/>
      <c r="GO446" s="233" t="str">
        <f>IFERROR(VLOOKUP($C446,リスト!$D:$X,18,FALSE),"")</f>
        <v/>
      </c>
      <c r="GP446" s="349"/>
      <c r="IU446" s="95"/>
    </row>
    <row r="447" spans="1:255" hidden="1">
      <c r="A447" s="232" t="str">
        <f t="shared" si="76"/>
        <v/>
      </c>
      <c r="B447" s="91"/>
      <c r="C447" s="232"/>
      <c r="D447" s="232"/>
      <c r="E447" s="91"/>
      <c r="F447" s="91"/>
      <c r="G447" s="91"/>
      <c r="H447" s="248"/>
      <c r="I447" s="248"/>
      <c r="J447" s="260"/>
      <c r="K447" s="252"/>
      <c r="GO447" s="233" t="str">
        <f>IFERROR(VLOOKUP($C447,リスト!$D:$X,18,FALSE),"")</f>
        <v/>
      </c>
      <c r="GP447" s="349"/>
      <c r="IU447" s="95"/>
    </row>
    <row r="448" spans="1:255" hidden="1">
      <c r="A448" s="232" t="str">
        <f t="shared" si="76"/>
        <v/>
      </c>
      <c r="B448" s="91"/>
      <c r="C448" s="232"/>
      <c r="D448" s="232"/>
      <c r="E448" s="91"/>
      <c r="F448" s="91"/>
      <c r="G448" s="91"/>
      <c r="H448" s="248"/>
      <c r="I448" s="248"/>
      <c r="J448" s="260"/>
      <c r="K448" s="252"/>
      <c r="GO448" s="233" t="str">
        <f>IFERROR(VLOOKUP($C448,リスト!$D:$X,18,FALSE),"")</f>
        <v/>
      </c>
      <c r="GP448" s="349"/>
      <c r="IU448" s="95"/>
    </row>
    <row r="449" spans="1:255" hidden="1">
      <c r="A449" s="232" t="str">
        <f t="shared" si="76"/>
        <v/>
      </c>
      <c r="B449" s="91"/>
      <c r="C449" s="232"/>
      <c r="D449" s="232"/>
      <c r="E449" s="91"/>
      <c r="F449" s="91"/>
      <c r="G449" s="91"/>
      <c r="H449" s="248"/>
      <c r="I449" s="248"/>
      <c r="J449" s="260"/>
      <c r="K449" s="252"/>
      <c r="GO449" s="233" t="str">
        <f>IFERROR(VLOOKUP($C449,リスト!$D:$X,18,FALSE),"")</f>
        <v/>
      </c>
      <c r="GP449" s="349"/>
      <c r="IU449" s="95"/>
    </row>
    <row r="450" spans="1:255" hidden="1">
      <c r="A450" s="232" t="str">
        <f t="shared" si="76"/>
        <v/>
      </c>
      <c r="B450" s="91"/>
      <c r="C450" s="232"/>
      <c r="D450" s="232"/>
      <c r="E450" s="91"/>
      <c r="F450" s="91"/>
      <c r="G450" s="91"/>
      <c r="H450" s="248"/>
      <c r="I450" s="248"/>
      <c r="J450" s="260"/>
      <c r="K450" s="252"/>
      <c r="GO450" s="233" t="str">
        <f>IFERROR(VLOOKUP($C450,リスト!$D:$X,18,FALSE),"")</f>
        <v/>
      </c>
      <c r="GP450" s="349"/>
      <c r="IU450" s="95"/>
    </row>
    <row r="451" spans="1:255" hidden="1">
      <c r="A451" s="232" t="str">
        <f t="shared" si="76"/>
        <v/>
      </c>
      <c r="B451" s="91"/>
      <c r="C451" s="232"/>
      <c r="D451" s="232"/>
      <c r="E451" s="91"/>
      <c r="F451" s="91"/>
      <c r="G451" s="91"/>
      <c r="H451" s="248"/>
      <c r="I451" s="248"/>
      <c r="J451" s="260"/>
      <c r="K451" s="252"/>
      <c r="GO451" s="233" t="str">
        <f>IFERROR(VLOOKUP($C451,リスト!$D:$X,18,FALSE),"")</f>
        <v/>
      </c>
      <c r="GP451" s="349"/>
      <c r="IU451" s="95"/>
    </row>
    <row r="452" spans="1:255" hidden="1">
      <c r="A452" s="232" t="str">
        <f t="shared" si="76"/>
        <v/>
      </c>
      <c r="B452" s="91"/>
      <c r="C452" s="232"/>
      <c r="D452" s="232"/>
      <c r="E452" s="91"/>
      <c r="F452" s="91"/>
      <c r="G452" s="91"/>
      <c r="H452" s="248"/>
      <c r="I452" s="248"/>
      <c r="J452" s="260"/>
      <c r="K452" s="252"/>
      <c r="GO452" s="233" t="str">
        <f>IFERROR(VLOOKUP($C452,リスト!$D:$X,18,FALSE),"")</f>
        <v/>
      </c>
      <c r="GP452" s="349"/>
      <c r="IU452" s="95"/>
    </row>
    <row r="453" spans="1:255" hidden="1">
      <c r="A453" s="232" t="str">
        <f t="shared" si="76"/>
        <v/>
      </c>
      <c r="B453" s="91"/>
      <c r="C453" s="232"/>
      <c r="D453" s="232"/>
      <c r="E453" s="91"/>
      <c r="F453" s="91"/>
      <c r="G453" s="91"/>
      <c r="H453" s="248"/>
      <c r="I453" s="248"/>
      <c r="J453" s="260"/>
      <c r="K453" s="252"/>
      <c r="GO453" s="233" t="str">
        <f>IFERROR(VLOOKUP($C453,リスト!$D:$X,18,FALSE),"")</f>
        <v/>
      </c>
      <c r="GP453" s="349"/>
      <c r="IU453" s="95"/>
    </row>
    <row r="454" spans="1:255" hidden="1">
      <c r="A454" s="232" t="str">
        <f t="shared" ref="A454:A517" si="77">IF(C454="","",ROW()-5)</f>
        <v/>
      </c>
      <c r="B454" s="91"/>
      <c r="C454" s="232"/>
      <c r="D454" s="232"/>
      <c r="E454" s="91"/>
      <c r="F454" s="91"/>
      <c r="G454" s="91"/>
      <c r="H454" s="248"/>
      <c r="I454" s="248"/>
      <c r="J454" s="260"/>
      <c r="K454" s="252"/>
      <c r="GO454" s="233" t="str">
        <f>IFERROR(VLOOKUP($C454,リスト!$D:$X,18,FALSE),"")</f>
        <v/>
      </c>
      <c r="GP454" s="349"/>
      <c r="IU454" s="95"/>
    </row>
    <row r="455" spans="1:255" hidden="1">
      <c r="A455" s="232" t="str">
        <f t="shared" si="77"/>
        <v/>
      </c>
      <c r="B455" s="91"/>
      <c r="C455" s="232"/>
      <c r="D455" s="232"/>
      <c r="E455" s="91"/>
      <c r="F455" s="91"/>
      <c r="G455" s="91"/>
      <c r="H455" s="248"/>
      <c r="I455" s="248"/>
      <c r="J455" s="260"/>
      <c r="K455" s="252"/>
      <c r="GO455" s="233" t="str">
        <f>IFERROR(VLOOKUP($C455,リスト!$D:$X,18,FALSE),"")</f>
        <v/>
      </c>
      <c r="GP455" s="349"/>
      <c r="IU455" s="95"/>
    </row>
    <row r="456" spans="1:255" hidden="1">
      <c r="A456" s="232" t="str">
        <f t="shared" si="77"/>
        <v/>
      </c>
      <c r="B456" s="91"/>
      <c r="C456" s="232"/>
      <c r="D456" s="232"/>
      <c r="E456" s="91"/>
      <c r="F456" s="91"/>
      <c r="G456" s="91"/>
      <c r="H456" s="248"/>
      <c r="I456" s="248"/>
      <c r="J456" s="260"/>
      <c r="K456" s="252"/>
      <c r="GO456" s="233" t="str">
        <f>IFERROR(VLOOKUP($C456,リスト!$D:$X,18,FALSE),"")</f>
        <v/>
      </c>
      <c r="GP456" s="349"/>
      <c r="IU456" s="95"/>
    </row>
    <row r="457" spans="1:255" hidden="1">
      <c r="A457" s="232" t="str">
        <f t="shared" si="77"/>
        <v/>
      </c>
      <c r="B457" s="91"/>
      <c r="C457" s="232"/>
      <c r="D457" s="232"/>
      <c r="E457" s="91"/>
      <c r="F457" s="91"/>
      <c r="G457" s="91"/>
      <c r="H457" s="248"/>
      <c r="I457" s="248"/>
      <c r="J457" s="260"/>
      <c r="K457" s="252"/>
      <c r="GO457" s="233" t="str">
        <f>IFERROR(VLOOKUP($C457,リスト!$D:$X,18,FALSE),"")</f>
        <v/>
      </c>
      <c r="GP457" s="349"/>
    </row>
    <row r="458" spans="1:255" hidden="1">
      <c r="A458" s="232" t="str">
        <f t="shared" si="77"/>
        <v/>
      </c>
      <c r="B458" s="91"/>
      <c r="C458" s="232"/>
      <c r="D458" s="232"/>
      <c r="E458" s="91"/>
      <c r="F458" s="91"/>
      <c r="G458" s="91"/>
      <c r="H458" s="248"/>
      <c r="I458" s="248"/>
      <c r="J458" s="260"/>
      <c r="K458" s="252"/>
      <c r="GO458" s="233" t="str">
        <f>IFERROR(VLOOKUP($C458,リスト!$D:$X,18,FALSE),"")</f>
        <v/>
      </c>
      <c r="GP458" s="349"/>
    </row>
    <row r="459" spans="1:255" hidden="1">
      <c r="A459" s="232" t="str">
        <f t="shared" si="77"/>
        <v/>
      </c>
      <c r="B459" s="91"/>
      <c r="C459" s="232"/>
      <c r="D459" s="232"/>
      <c r="E459" s="91"/>
      <c r="F459" s="91"/>
      <c r="G459" s="91"/>
      <c r="H459" s="248"/>
      <c r="I459" s="248"/>
      <c r="J459" s="260"/>
      <c r="K459" s="252"/>
      <c r="GO459" s="233" t="str">
        <f>IFERROR(VLOOKUP($C459,リスト!$D:$X,18,FALSE),"")</f>
        <v/>
      </c>
      <c r="GP459" s="349"/>
    </row>
    <row r="460" spans="1:255" hidden="1">
      <c r="A460" s="232" t="str">
        <f t="shared" si="77"/>
        <v/>
      </c>
      <c r="B460" s="91"/>
      <c r="C460" s="232"/>
      <c r="D460" s="232"/>
      <c r="E460" s="91"/>
      <c r="F460" s="91"/>
      <c r="G460" s="91"/>
      <c r="H460" s="248"/>
      <c r="I460" s="248"/>
      <c r="J460" s="260"/>
      <c r="K460" s="252"/>
      <c r="GO460" s="233" t="str">
        <f>IFERROR(VLOOKUP($C460,リスト!$D:$X,18,FALSE),"")</f>
        <v/>
      </c>
      <c r="GP460" s="349"/>
    </row>
    <row r="461" spans="1:255" hidden="1">
      <c r="A461" s="232" t="str">
        <f t="shared" si="77"/>
        <v/>
      </c>
      <c r="B461" s="91"/>
      <c r="C461" s="232"/>
      <c r="D461" s="232"/>
      <c r="E461" s="91"/>
      <c r="F461" s="91"/>
      <c r="G461" s="91"/>
      <c r="H461" s="248"/>
      <c r="I461" s="248"/>
      <c r="J461" s="260"/>
      <c r="K461" s="252"/>
      <c r="GO461" s="233" t="str">
        <f>IFERROR(VLOOKUP($C461,リスト!$D:$X,18,FALSE),"")</f>
        <v/>
      </c>
      <c r="GP461" s="349"/>
    </row>
    <row r="462" spans="1:255" hidden="1">
      <c r="A462" s="232" t="str">
        <f t="shared" si="77"/>
        <v/>
      </c>
      <c r="B462" s="91"/>
      <c r="C462" s="232"/>
      <c r="D462" s="232"/>
      <c r="E462" s="91"/>
      <c r="F462" s="91"/>
      <c r="G462" s="91"/>
      <c r="H462" s="248"/>
      <c r="I462" s="248"/>
      <c r="J462" s="260"/>
      <c r="K462" s="252"/>
      <c r="GO462" s="233" t="str">
        <f>IFERROR(VLOOKUP($C462,リスト!$D:$X,18,FALSE),"")</f>
        <v/>
      </c>
      <c r="GP462" s="349"/>
    </row>
    <row r="463" spans="1:255" hidden="1">
      <c r="A463" s="232" t="str">
        <f t="shared" si="77"/>
        <v/>
      </c>
      <c r="B463" s="91"/>
      <c r="C463" s="232"/>
      <c r="D463" s="232"/>
      <c r="E463" s="91"/>
      <c r="F463" s="91"/>
      <c r="G463" s="91"/>
      <c r="H463" s="248"/>
      <c r="I463" s="248"/>
      <c r="J463" s="260"/>
      <c r="K463" s="252"/>
      <c r="GO463" s="233" t="str">
        <f>IFERROR(VLOOKUP($C463,リスト!$D:$X,18,FALSE),"")</f>
        <v/>
      </c>
      <c r="GP463" s="349"/>
    </row>
    <row r="464" spans="1:255" hidden="1">
      <c r="A464" s="232" t="str">
        <f t="shared" si="77"/>
        <v/>
      </c>
      <c r="B464" s="91"/>
      <c r="C464" s="232"/>
      <c r="D464" s="232"/>
      <c r="E464" s="91"/>
      <c r="F464" s="91"/>
      <c r="G464" s="91"/>
      <c r="H464" s="248"/>
      <c r="I464" s="248"/>
      <c r="J464" s="260"/>
      <c r="K464" s="252"/>
      <c r="GO464" s="233" t="str">
        <f>IFERROR(VLOOKUP($C464,リスト!$D:$X,18,FALSE),"")</f>
        <v/>
      </c>
      <c r="GP464" s="349"/>
    </row>
    <row r="465" spans="1:198" hidden="1">
      <c r="A465" s="232" t="str">
        <f t="shared" si="77"/>
        <v/>
      </c>
      <c r="B465" s="91"/>
      <c r="C465" s="232"/>
      <c r="D465" s="232"/>
      <c r="E465" s="91"/>
      <c r="F465" s="91"/>
      <c r="G465" s="91"/>
      <c r="H465" s="248"/>
      <c r="I465" s="248"/>
      <c r="J465" s="260"/>
      <c r="K465" s="252"/>
      <c r="GO465" s="233" t="str">
        <f>IFERROR(VLOOKUP($C465,リスト!$D:$X,18,FALSE),"")</f>
        <v/>
      </c>
      <c r="GP465" s="349"/>
    </row>
    <row r="466" spans="1:198" hidden="1">
      <c r="A466" s="232" t="str">
        <f t="shared" si="77"/>
        <v/>
      </c>
      <c r="B466" s="91"/>
      <c r="C466" s="232"/>
      <c r="D466" s="232"/>
      <c r="E466" s="91"/>
      <c r="F466" s="91"/>
      <c r="G466" s="91"/>
      <c r="H466" s="248"/>
      <c r="I466" s="248"/>
      <c r="J466" s="260"/>
      <c r="K466" s="252"/>
      <c r="GO466" s="233" t="str">
        <f>IFERROR(VLOOKUP($C466,リスト!$D:$X,18,FALSE),"")</f>
        <v/>
      </c>
      <c r="GP466" s="349"/>
    </row>
    <row r="467" spans="1:198" hidden="1">
      <c r="A467" s="232" t="str">
        <f t="shared" si="77"/>
        <v/>
      </c>
      <c r="B467" s="91"/>
      <c r="C467" s="232"/>
      <c r="D467" s="232"/>
      <c r="E467" s="91"/>
      <c r="F467" s="91"/>
      <c r="G467" s="91"/>
      <c r="H467" s="248"/>
      <c r="I467" s="248"/>
      <c r="J467" s="260"/>
      <c r="K467" s="252"/>
      <c r="GO467" s="233" t="str">
        <f>IFERROR(VLOOKUP($C467,リスト!$D:$X,18,FALSE),"")</f>
        <v/>
      </c>
      <c r="GP467" s="349"/>
    </row>
    <row r="468" spans="1:198" hidden="1">
      <c r="A468" s="232" t="str">
        <f t="shared" si="77"/>
        <v/>
      </c>
      <c r="B468" s="91"/>
      <c r="C468" s="232"/>
      <c r="D468" s="232"/>
      <c r="E468" s="91"/>
      <c r="F468" s="91"/>
      <c r="G468" s="91"/>
      <c r="H468" s="248"/>
      <c r="I468" s="248"/>
      <c r="J468" s="260"/>
      <c r="K468" s="252"/>
      <c r="GO468" s="233" t="str">
        <f>IFERROR(VLOOKUP($C468,リスト!$D:$X,18,FALSE),"")</f>
        <v/>
      </c>
      <c r="GP468" s="349"/>
    </row>
    <row r="469" spans="1:198" hidden="1">
      <c r="A469" s="232" t="str">
        <f t="shared" si="77"/>
        <v/>
      </c>
      <c r="B469" s="91"/>
      <c r="C469" s="232"/>
      <c r="D469" s="232"/>
      <c r="E469" s="91"/>
      <c r="F469" s="91"/>
      <c r="G469" s="91"/>
      <c r="H469" s="248"/>
      <c r="I469" s="248"/>
      <c r="J469" s="260"/>
      <c r="K469" s="252"/>
      <c r="GO469" s="233" t="str">
        <f>IFERROR(VLOOKUP($C469,リスト!$D:$X,18,FALSE),"")</f>
        <v/>
      </c>
      <c r="GP469" s="349"/>
    </row>
    <row r="470" spans="1:198" hidden="1">
      <c r="A470" s="232" t="str">
        <f t="shared" si="77"/>
        <v/>
      </c>
      <c r="B470" s="91"/>
      <c r="C470" s="232"/>
      <c r="D470" s="232"/>
      <c r="E470" s="91"/>
      <c r="F470" s="91"/>
      <c r="G470" s="265"/>
      <c r="H470" s="248"/>
      <c r="I470" s="248"/>
      <c r="J470" s="260"/>
      <c r="K470" s="252"/>
      <c r="GO470" s="233" t="str">
        <f>IFERROR(VLOOKUP($C470,リスト!$D:$X,18,FALSE),"")</f>
        <v/>
      </c>
      <c r="GP470" s="349"/>
    </row>
    <row r="471" spans="1:198" hidden="1">
      <c r="A471" s="232" t="str">
        <f t="shared" si="77"/>
        <v/>
      </c>
      <c r="B471" s="91"/>
      <c r="C471" s="232"/>
      <c r="D471" s="232"/>
      <c r="E471" s="91"/>
      <c r="F471" s="91"/>
      <c r="G471" s="91"/>
      <c r="H471" s="248"/>
      <c r="I471" s="248"/>
      <c r="J471" s="260"/>
      <c r="K471" s="252"/>
      <c r="GO471" s="233" t="str">
        <f>IFERROR(VLOOKUP($C471,リスト!$D:$X,18,FALSE),"")</f>
        <v/>
      </c>
      <c r="GP471" s="349"/>
    </row>
    <row r="472" spans="1:198" hidden="1">
      <c r="A472" s="232" t="str">
        <f t="shared" si="77"/>
        <v/>
      </c>
      <c r="B472" s="91"/>
      <c r="C472" s="232"/>
      <c r="D472" s="232"/>
      <c r="E472" s="91"/>
      <c r="F472" s="91"/>
      <c r="G472" s="91"/>
      <c r="H472" s="248"/>
      <c r="I472" s="248"/>
      <c r="J472" s="260"/>
      <c r="K472" s="252"/>
      <c r="GO472" s="233" t="str">
        <f>IFERROR(VLOOKUP($C472,リスト!$D:$X,18,FALSE),"")</f>
        <v/>
      </c>
      <c r="GP472" s="349"/>
    </row>
    <row r="473" spans="1:198" hidden="1">
      <c r="A473" s="232" t="str">
        <f t="shared" si="77"/>
        <v/>
      </c>
      <c r="B473" s="91"/>
      <c r="C473" s="232"/>
      <c r="D473" s="232"/>
      <c r="E473" s="91"/>
      <c r="F473" s="91"/>
      <c r="G473" s="91"/>
      <c r="H473" s="248"/>
      <c r="I473" s="248"/>
      <c r="J473" s="260"/>
      <c r="K473" s="252"/>
      <c r="GO473" s="233" t="str">
        <f>IFERROR(VLOOKUP($C473,リスト!$D:$X,18,FALSE),"")</f>
        <v/>
      </c>
      <c r="GP473" s="349"/>
    </row>
    <row r="474" spans="1:198" hidden="1">
      <c r="A474" s="232" t="str">
        <f t="shared" si="77"/>
        <v/>
      </c>
      <c r="B474" s="91"/>
      <c r="C474" s="232"/>
      <c r="D474" s="232"/>
      <c r="E474" s="91"/>
      <c r="F474" s="91"/>
      <c r="G474" s="91"/>
      <c r="H474" s="248"/>
      <c r="I474" s="248"/>
      <c r="J474" s="260"/>
      <c r="K474" s="252"/>
      <c r="GO474" s="233" t="str">
        <f>IFERROR(VLOOKUP($C474,リスト!$D:$X,18,FALSE),"")</f>
        <v/>
      </c>
      <c r="GP474" s="349"/>
    </row>
    <row r="475" spans="1:198" hidden="1">
      <c r="A475" s="232" t="str">
        <f t="shared" si="77"/>
        <v/>
      </c>
      <c r="B475" s="91"/>
      <c r="C475" s="232"/>
      <c r="D475" s="232"/>
      <c r="E475" s="91"/>
      <c r="F475" s="91"/>
      <c r="G475" s="91"/>
      <c r="H475" s="248"/>
      <c r="I475" s="248"/>
      <c r="J475" s="260"/>
      <c r="K475" s="252"/>
      <c r="GO475" s="233" t="str">
        <f>IFERROR(VLOOKUP($C475,リスト!$D:$X,18,FALSE),"")</f>
        <v/>
      </c>
      <c r="GP475" s="349"/>
    </row>
    <row r="476" spans="1:198" hidden="1">
      <c r="A476" s="232" t="str">
        <f t="shared" si="77"/>
        <v/>
      </c>
      <c r="B476" s="91"/>
      <c r="C476" s="232"/>
      <c r="D476" s="232"/>
      <c r="E476" s="91"/>
      <c r="F476" s="91"/>
      <c r="G476" s="91"/>
      <c r="H476" s="248"/>
      <c r="I476" s="248"/>
      <c r="J476" s="260"/>
      <c r="K476" s="252"/>
      <c r="GO476" s="233" t="str">
        <f>IFERROR(VLOOKUP($C476,リスト!$D:$X,18,FALSE),"")</f>
        <v/>
      </c>
      <c r="GP476" s="349"/>
    </row>
    <row r="477" spans="1:198" hidden="1">
      <c r="A477" s="232" t="str">
        <f t="shared" si="77"/>
        <v/>
      </c>
      <c r="B477" s="91"/>
      <c r="C477" s="232"/>
      <c r="D477" s="232"/>
      <c r="E477" s="91"/>
      <c r="F477" s="91"/>
      <c r="G477" s="91"/>
      <c r="H477" s="248"/>
      <c r="I477" s="248"/>
      <c r="J477" s="260"/>
      <c r="K477" s="252"/>
      <c r="CK477" s="233"/>
      <c r="GO477" s="233" t="str">
        <f>IFERROR(VLOOKUP($C477,リスト!$D:$X,18,FALSE),"")</f>
        <v/>
      </c>
      <c r="GP477" s="349"/>
    </row>
    <row r="478" spans="1:198" hidden="1">
      <c r="A478" s="232" t="str">
        <f t="shared" si="77"/>
        <v/>
      </c>
      <c r="B478" s="91"/>
      <c r="C478" s="232"/>
      <c r="D478" s="232"/>
      <c r="E478" s="91"/>
      <c r="F478" s="91"/>
      <c r="G478" s="91"/>
      <c r="H478" s="248"/>
      <c r="I478" s="248"/>
      <c r="J478" s="260"/>
      <c r="K478" s="252"/>
      <c r="GO478" s="233" t="str">
        <f>IFERROR(VLOOKUP($C478,リスト!$D:$X,18,FALSE),"")</f>
        <v/>
      </c>
      <c r="GP478" s="349"/>
    </row>
    <row r="479" spans="1:198" hidden="1">
      <c r="A479" s="232" t="str">
        <f t="shared" si="77"/>
        <v/>
      </c>
      <c r="B479" s="91"/>
      <c r="C479" s="232"/>
      <c r="D479" s="232"/>
      <c r="E479" s="91"/>
      <c r="F479" s="91"/>
      <c r="G479" s="91"/>
      <c r="H479" s="248"/>
      <c r="I479" s="248"/>
      <c r="J479" s="260"/>
      <c r="K479" s="252"/>
      <c r="GO479" s="233" t="str">
        <f>IFERROR(VLOOKUP($C479,リスト!$D:$X,18,FALSE),"")</f>
        <v/>
      </c>
      <c r="GP479" s="349"/>
    </row>
    <row r="480" spans="1:198" hidden="1">
      <c r="A480" s="232" t="str">
        <f t="shared" si="77"/>
        <v/>
      </c>
      <c r="B480" s="91"/>
      <c r="C480" s="232"/>
      <c r="D480" s="232"/>
      <c r="E480" s="91"/>
      <c r="F480" s="91"/>
      <c r="G480" s="91"/>
      <c r="H480" s="248"/>
      <c r="I480" s="248"/>
      <c r="J480" s="260"/>
      <c r="K480" s="252"/>
      <c r="GO480" s="233" t="str">
        <f>IFERROR(VLOOKUP($C480,リスト!$D:$X,18,FALSE),"")</f>
        <v/>
      </c>
      <c r="GP480" s="349"/>
    </row>
    <row r="481" spans="1:198" hidden="1">
      <c r="A481" s="232" t="str">
        <f t="shared" si="77"/>
        <v/>
      </c>
      <c r="B481" s="91"/>
      <c r="C481" s="232"/>
      <c r="D481" s="232"/>
      <c r="E481" s="91"/>
      <c r="F481" s="91"/>
      <c r="G481" s="91"/>
      <c r="H481" s="248"/>
      <c r="I481" s="248"/>
      <c r="J481" s="260"/>
      <c r="K481" s="252"/>
      <c r="GO481" s="233" t="str">
        <f>IFERROR(VLOOKUP($C481,リスト!$D:$X,18,FALSE),"")</f>
        <v/>
      </c>
      <c r="GP481" s="349"/>
    </row>
    <row r="482" spans="1:198" hidden="1">
      <c r="A482" s="232" t="str">
        <f t="shared" si="77"/>
        <v/>
      </c>
      <c r="B482" s="91"/>
      <c r="C482" s="232"/>
      <c r="D482" s="232"/>
      <c r="E482" s="91"/>
      <c r="F482" s="91"/>
      <c r="G482" s="91"/>
      <c r="H482" s="248"/>
      <c r="I482" s="248"/>
      <c r="J482" s="260"/>
      <c r="K482" s="252"/>
      <c r="GO482" s="233" t="str">
        <f>IFERROR(VLOOKUP($C482,リスト!$D:$X,18,FALSE),"")</f>
        <v/>
      </c>
      <c r="GP482" s="349"/>
    </row>
    <row r="483" spans="1:198" hidden="1">
      <c r="A483" s="232" t="str">
        <f t="shared" si="77"/>
        <v/>
      </c>
      <c r="B483" s="91"/>
      <c r="C483" s="232"/>
      <c r="D483" s="232"/>
      <c r="E483" s="91"/>
      <c r="F483" s="91"/>
      <c r="G483" s="91"/>
      <c r="H483" s="248"/>
      <c r="I483" s="248"/>
      <c r="J483" s="260"/>
      <c r="K483" s="252"/>
      <c r="GO483" s="233" t="str">
        <f>IFERROR(VLOOKUP($C483,リスト!$D:$X,18,FALSE),"")</f>
        <v/>
      </c>
      <c r="GP483" s="349"/>
    </row>
    <row r="484" spans="1:198" hidden="1">
      <c r="A484" s="232" t="str">
        <f t="shared" si="77"/>
        <v/>
      </c>
      <c r="B484" s="91"/>
      <c r="C484" s="232"/>
      <c r="D484" s="232"/>
      <c r="E484" s="91"/>
      <c r="F484" s="91"/>
      <c r="G484" s="265"/>
      <c r="H484" s="248"/>
      <c r="I484" s="248"/>
      <c r="J484" s="260"/>
      <c r="K484" s="252"/>
      <c r="GO484" s="233" t="str">
        <f>IFERROR(VLOOKUP($C484,リスト!$D:$X,18,FALSE),"")</f>
        <v/>
      </c>
      <c r="GP484" s="349"/>
    </row>
    <row r="485" spans="1:198" hidden="1">
      <c r="A485" s="232" t="str">
        <f t="shared" si="77"/>
        <v/>
      </c>
      <c r="B485" s="91"/>
      <c r="C485" s="232"/>
      <c r="D485" s="232"/>
      <c r="E485" s="91"/>
      <c r="F485" s="91"/>
      <c r="G485" s="91"/>
      <c r="H485" s="248"/>
      <c r="I485" s="248"/>
      <c r="J485" s="260"/>
      <c r="K485" s="252"/>
      <c r="GO485" s="233" t="str">
        <f>IFERROR(VLOOKUP($C485,リスト!$D:$X,18,FALSE),"")</f>
        <v/>
      </c>
      <c r="GP485" s="349"/>
    </row>
    <row r="486" spans="1:198" hidden="1">
      <c r="A486" s="232" t="str">
        <f t="shared" si="77"/>
        <v/>
      </c>
      <c r="B486" s="91"/>
      <c r="C486" s="232"/>
      <c r="D486" s="232"/>
      <c r="E486" s="91"/>
      <c r="F486" s="91"/>
      <c r="G486" s="91"/>
      <c r="H486" s="248"/>
      <c r="I486" s="248"/>
      <c r="J486" s="260"/>
      <c r="K486" s="252"/>
      <c r="GO486" s="233" t="str">
        <f>IFERROR(VLOOKUP($C486,リスト!$D:$X,18,FALSE),"")</f>
        <v/>
      </c>
      <c r="GP486" s="349"/>
    </row>
    <row r="487" spans="1:198" hidden="1">
      <c r="A487" s="232" t="str">
        <f t="shared" si="77"/>
        <v/>
      </c>
      <c r="B487" s="91"/>
      <c r="C487" s="232"/>
      <c r="D487" s="232"/>
      <c r="E487" s="91"/>
      <c r="F487" s="91"/>
      <c r="G487" s="91"/>
      <c r="H487" s="248"/>
      <c r="I487" s="248"/>
      <c r="J487" s="260"/>
      <c r="K487" s="252"/>
      <c r="GO487" s="233" t="str">
        <f>IFERROR(VLOOKUP($C487,リスト!$D:$X,18,FALSE),"")</f>
        <v/>
      </c>
      <c r="GP487" s="349"/>
    </row>
    <row r="488" spans="1:198" hidden="1">
      <c r="A488" s="232" t="str">
        <f t="shared" si="77"/>
        <v/>
      </c>
      <c r="B488" s="91"/>
      <c r="C488" s="232"/>
      <c r="D488" s="232"/>
      <c r="E488" s="91"/>
      <c r="F488" s="91"/>
      <c r="G488" s="91"/>
      <c r="H488" s="248"/>
      <c r="I488" s="248"/>
      <c r="J488" s="260"/>
      <c r="K488" s="252"/>
      <c r="GO488" s="233" t="str">
        <f>IFERROR(VLOOKUP($C488,リスト!$D:$X,18,FALSE),"")</f>
        <v/>
      </c>
      <c r="GP488" s="349"/>
    </row>
    <row r="489" spans="1:198" hidden="1">
      <c r="A489" s="232" t="str">
        <f t="shared" si="77"/>
        <v/>
      </c>
      <c r="B489" s="91"/>
      <c r="C489" s="232"/>
      <c r="D489" s="232"/>
      <c r="E489" s="91"/>
      <c r="F489" s="91"/>
      <c r="G489" s="265"/>
      <c r="H489" s="248"/>
      <c r="I489" s="248"/>
      <c r="J489" s="260"/>
      <c r="K489" s="252"/>
      <c r="GO489" s="233" t="str">
        <f>IFERROR(VLOOKUP($C489,リスト!$D:$X,18,FALSE),"")</f>
        <v/>
      </c>
      <c r="GP489" s="349"/>
    </row>
    <row r="490" spans="1:198" hidden="1">
      <c r="A490" s="232" t="str">
        <f t="shared" si="77"/>
        <v/>
      </c>
      <c r="B490" s="91"/>
      <c r="C490" s="232"/>
      <c r="D490" s="232"/>
      <c r="E490" s="91"/>
      <c r="F490" s="91"/>
      <c r="G490" s="91"/>
      <c r="H490" s="248"/>
      <c r="I490" s="248"/>
      <c r="J490" s="260"/>
      <c r="K490" s="252"/>
      <c r="CK490" s="233"/>
      <c r="GO490" s="233" t="str">
        <f>IFERROR(VLOOKUP($C490,リスト!$D:$X,18,FALSE),"")</f>
        <v/>
      </c>
      <c r="GP490" s="349"/>
    </row>
    <row r="491" spans="1:198" hidden="1">
      <c r="A491" s="232" t="str">
        <f t="shared" si="77"/>
        <v/>
      </c>
      <c r="B491" s="91"/>
      <c r="C491" s="232"/>
      <c r="D491" s="232"/>
      <c r="E491" s="91"/>
      <c r="F491" s="91"/>
      <c r="G491" s="91"/>
      <c r="H491" s="248"/>
      <c r="I491" s="248"/>
      <c r="J491" s="260"/>
      <c r="K491" s="252"/>
      <c r="GO491" s="233" t="str">
        <f>IFERROR(VLOOKUP($C491,リスト!$D:$X,18,FALSE),"")</f>
        <v/>
      </c>
      <c r="GP491" s="349"/>
    </row>
    <row r="492" spans="1:198" hidden="1">
      <c r="A492" s="232" t="str">
        <f t="shared" si="77"/>
        <v/>
      </c>
      <c r="B492" s="91"/>
      <c r="C492" s="232"/>
      <c r="D492" s="232"/>
      <c r="E492" s="91"/>
      <c r="F492" s="91"/>
      <c r="G492" s="91"/>
      <c r="H492" s="248"/>
      <c r="I492" s="248"/>
      <c r="J492" s="260"/>
      <c r="K492" s="252"/>
      <c r="CK492" s="233"/>
      <c r="GO492" s="233" t="str">
        <f>IFERROR(VLOOKUP($C492,リスト!$D:$X,18,FALSE),"")</f>
        <v/>
      </c>
      <c r="GP492" s="349"/>
    </row>
    <row r="493" spans="1:198" hidden="1">
      <c r="A493" s="232" t="str">
        <f t="shared" si="77"/>
        <v/>
      </c>
      <c r="B493" s="91"/>
      <c r="C493" s="232"/>
      <c r="D493" s="232"/>
      <c r="E493" s="91"/>
      <c r="F493" s="91"/>
      <c r="G493" s="91"/>
      <c r="H493" s="248"/>
      <c r="I493" s="248"/>
      <c r="J493" s="260"/>
      <c r="K493" s="252"/>
      <c r="GO493" s="233" t="str">
        <f>IFERROR(VLOOKUP($C493,リスト!$D:$X,18,FALSE),"")</f>
        <v/>
      </c>
      <c r="GP493" s="349"/>
    </row>
    <row r="494" spans="1:198" hidden="1">
      <c r="A494" s="232" t="str">
        <f t="shared" si="77"/>
        <v/>
      </c>
      <c r="B494" s="91"/>
      <c r="C494" s="232"/>
      <c r="D494" s="232"/>
      <c r="E494" s="91"/>
      <c r="F494" s="91"/>
      <c r="G494" s="91"/>
      <c r="H494" s="248"/>
      <c r="I494" s="248"/>
      <c r="J494" s="260"/>
      <c r="K494" s="252"/>
      <c r="GO494" s="233" t="str">
        <f>IFERROR(VLOOKUP($C494,リスト!$D:$X,18,FALSE),"")</f>
        <v/>
      </c>
      <c r="GP494" s="349"/>
    </row>
    <row r="495" spans="1:198" hidden="1">
      <c r="A495" s="232" t="str">
        <f t="shared" si="77"/>
        <v/>
      </c>
      <c r="B495" s="91"/>
      <c r="C495" s="232"/>
      <c r="D495" s="232"/>
      <c r="E495" s="91"/>
      <c r="F495" s="91"/>
      <c r="G495" s="91"/>
      <c r="H495" s="248"/>
      <c r="I495" s="248"/>
      <c r="J495" s="260"/>
      <c r="K495" s="252"/>
      <c r="GO495" s="233" t="str">
        <f>IFERROR(VLOOKUP($C495,リスト!$D:$X,18,FALSE),"")</f>
        <v/>
      </c>
      <c r="GP495" s="349"/>
    </row>
    <row r="496" spans="1:198" hidden="1">
      <c r="A496" s="232" t="str">
        <f t="shared" si="77"/>
        <v/>
      </c>
      <c r="B496" s="91"/>
      <c r="C496" s="232"/>
      <c r="D496" s="232"/>
      <c r="E496" s="91"/>
      <c r="F496" s="91"/>
      <c r="G496" s="91"/>
      <c r="H496" s="248"/>
      <c r="I496" s="248"/>
      <c r="J496" s="260"/>
      <c r="K496" s="252"/>
      <c r="GO496" s="233" t="str">
        <f>IFERROR(VLOOKUP($C496,リスト!$D:$X,18,FALSE),"")</f>
        <v/>
      </c>
      <c r="GP496" s="349"/>
    </row>
    <row r="497" spans="1:198" hidden="1">
      <c r="A497" s="232" t="str">
        <f t="shared" si="77"/>
        <v/>
      </c>
      <c r="B497" s="91"/>
      <c r="C497" s="232"/>
      <c r="D497" s="232"/>
      <c r="E497" s="91"/>
      <c r="F497" s="91"/>
      <c r="G497" s="91"/>
      <c r="H497" s="248"/>
      <c r="I497" s="248"/>
      <c r="J497" s="260"/>
      <c r="K497" s="252"/>
      <c r="GO497" s="233" t="str">
        <f>IFERROR(VLOOKUP($C497,リスト!$D:$X,18,FALSE),"")</f>
        <v/>
      </c>
      <c r="GP497" s="349"/>
    </row>
    <row r="498" spans="1:198" hidden="1">
      <c r="A498" s="232" t="str">
        <f t="shared" si="77"/>
        <v/>
      </c>
      <c r="B498" s="91"/>
      <c r="C498" s="232"/>
      <c r="D498" s="232"/>
      <c r="E498" s="91"/>
      <c r="F498" s="91"/>
      <c r="G498" s="91"/>
      <c r="H498" s="248"/>
      <c r="I498" s="248"/>
      <c r="J498" s="260"/>
      <c r="K498" s="252"/>
      <c r="GO498" s="233" t="str">
        <f>IFERROR(VLOOKUP($C498,リスト!$D:$X,18,FALSE),"")</f>
        <v/>
      </c>
      <c r="GP498" s="349"/>
    </row>
    <row r="499" spans="1:198" hidden="1">
      <c r="A499" s="232" t="str">
        <f t="shared" si="77"/>
        <v/>
      </c>
      <c r="B499" s="91"/>
      <c r="C499" s="232"/>
      <c r="D499" s="232"/>
      <c r="E499" s="91"/>
      <c r="F499" s="91"/>
      <c r="G499" s="91"/>
      <c r="H499" s="248"/>
      <c r="I499" s="248"/>
      <c r="J499" s="260"/>
      <c r="K499" s="252"/>
      <c r="GO499" s="233" t="str">
        <f>IFERROR(VLOOKUP($C499,リスト!$D:$X,18,FALSE),"")</f>
        <v/>
      </c>
      <c r="GP499" s="349"/>
    </row>
    <row r="500" spans="1:198" hidden="1">
      <c r="A500" s="232" t="str">
        <f t="shared" si="77"/>
        <v/>
      </c>
      <c r="B500" s="91"/>
      <c r="C500" s="232"/>
      <c r="D500" s="232"/>
      <c r="E500" s="91"/>
      <c r="F500" s="91"/>
      <c r="G500" s="91"/>
      <c r="H500" s="248"/>
      <c r="I500" s="248"/>
      <c r="J500" s="260"/>
      <c r="K500" s="252"/>
      <c r="GO500" s="233" t="str">
        <f>IFERROR(VLOOKUP($C500,リスト!$D:$X,18,FALSE),"")</f>
        <v/>
      </c>
      <c r="GP500" s="349"/>
    </row>
    <row r="501" spans="1:198" hidden="1">
      <c r="A501" s="232" t="str">
        <f t="shared" si="77"/>
        <v/>
      </c>
      <c r="B501" s="91"/>
      <c r="C501" s="232"/>
      <c r="D501" s="232"/>
      <c r="E501" s="91"/>
      <c r="F501" s="91"/>
      <c r="G501" s="91"/>
      <c r="H501" s="248"/>
      <c r="I501" s="248"/>
      <c r="J501" s="260"/>
      <c r="K501" s="252"/>
      <c r="GO501" s="233" t="str">
        <f>IFERROR(VLOOKUP($C501,リスト!$D:$X,18,FALSE),"")</f>
        <v/>
      </c>
      <c r="GP501" s="349"/>
    </row>
    <row r="502" spans="1:198" hidden="1">
      <c r="A502" s="232" t="str">
        <f t="shared" si="77"/>
        <v/>
      </c>
      <c r="B502" s="91"/>
      <c r="C502" s="232"/>
      <c r="D502" s="232"/>
      <c r="E502" s="91"/>
      <c r="F502" s="91"/>
      <c r="G502" s="91"/>
      <c r="H502" s="248"/>
      <c r="I502" s="248"/>
      <c r="J502" s="260"/>
      <c r="K502" s="252"/>
      <c r="GO502" s="233" t="str">
        <f>IFERROR(VLOOKUP($C502,リスト!$D:$X,18,FALSE),"")</f>
        <v/>
      </c>
      <c r="GP502" s="349"/>
    </row>
    <row r="503" spans="1:198" hidden="1">
      <c r="A503" s="232" t="str">
        <f t="shared" si="77"/>
        <v/>
      </c>
      <c r="B503" s="91"/>
      <c r="C503" s="232"/>
      <c r="D503" s="232"/>
      <c r="E503" s="91"/>
      <c r="F503" s="91"/>
      <c r="G503" s="91"/>
      <c r="H503" s="248"/>
      <c r="I503" s="248"/>
      <c r="J503" s="260"/>
      <c r="K503" s="252"/>
      <c r="GO503" s="233" t="str">
        <f>IFERROR(VLOOKUP($C503,リスト!$D:$X,18,FALSE),"")</f>
        <v/>
      </c>
      <c r="GP503" s="349"/>
    </row>
    <row r="504" spans="1:198" hidden="1">
      <c r="A504" s="232" t="str">
        <f t="shared" si="77"/>
        <v/>
      </c>
      <c r="B504" s="91"/>
      <c r="C504" s="232"/>
      <c r="D504" s="232"/>
      <c r="E504" s="91"/>
      <c r="F504" s="91"/>
      <c r="G504" s="91"/>
      <c r="H504" s="248"/>
      <c r="I504" s="248"/>
      <c r="J504" s="260"/>
      <c r="K504" s="252"/>
      <c r="GO504" s="233" t="str">
        <f>IFERROR(VLOOKUP($C504,リスト!$D:$X,18,FALSE),"")</f>
        <v/>
      </c>
      <c r="GP504" s="349"/>
    </row>
    <row r="505" spans="1:198" hidden="1">
      <c r="A505" s="232" t="str">
        <f t="shared" si="77"/>
        <v/>
      </c>
      <c r="B505" s="91"/>
      <c r="C505" s="232"/>
      <c r="D505" s="232"/>
      <c r="E505" s="91"/>
      <c r="F505" s="91"/>
      <c r="G505" s="91"/>
      <c r="H505" s="248"/>
      <c r="I505" s="248"/>
      <c r="J505" s="260"/>
      <c r="K505" s="252"/>
      <c r="GO505" s="233" t="str">
        <f>IFERROR(VLOOKUP($C505,リスト!$D:$X,18,FALSE),"")</f>
        <v/>
      </c>
      <c r="GP505" s="349"/>
    </row>
    <row r="506" spans="1:198" hidden="1">
      <c r="A506" s="232" t="str">
        <f t="shared" si="77"/>
        <v/>
      </c>
      <c r="B506" s="91"/>
      <c r="C506" s="232"/>
      <c r="D506" s="232"/>
      <c r="E506" s="91"/>
      <c r="F506" s="91"/>
      <c r="G506" s="91"/>
      <c r="H506" s="248"/>
      <c r="I506" s="248"/>
      <c r="J506" s="260"/>
      <c r="K506" s="252"/>
      <c r="GO506" s="233" t="str">
        <f>IFERROR(VLOOKUP($C506,リスト!$D:$X,18,FALSE),"")</f>
        <v/>
      </c>
      <c r="GP506" s="349"/>
    </row>
    <row r="507" spans="1:198" hidden="1">
      <c r="A507" s="232" t="str">
        <f t="shared" si="77"/>
        <v/>
      </c>
      <c r="B507" s="91"/>
      <c r="C507" s="232"/>
      <c r="D507" s="232"/>
      <c r="E507" s="91"/>
      <c r="F507" s="91"/>
      <c r="G507" s="91"/>
      <c r="H507" s="248"/>
      <c r="I507" s="248"/>
      <c r="J507" s="260"/>
      <c r="K507" s="252"/>
      <c r="GO507" s="233" t="str">
        <f>IFERROR(VLOOKUP($C507,リスト!$D:$X,18,FALSE),"")</f>
        <v/>
      </c>
      <c r="GP507" s="349"/>
    </row>
    <row r="508" spans="1:198" hidden="1">
      <c r="A508" s="232" t="str">
        <f t="shared" si="77"/>
        <v/>
      </c>
      <c r="B508" s="91"/>
      <c r="C508" s="232"/>
      <c r="D508" s="232"/>
      <c r="E508" s="91"/>
      <c r="F508" s="91"/>
      <c r="G508" s="91"/>
      <c r="H508" s="248"/>
      <c r="I508" s="248"/>
      <c r="J508" s="260"/>
      <c r="K508" s="252"/>
      <c r="GO508" s="233" t="str">
        <f>IFERROR(VLOOKUP($C508,リスト!$D:$X,18,FALSE),"")</f>
        <v/>
      </c>
      <c r="GP508" s="349"/>
    </row>
    <row r="509" spans="1:198" hidden="1">
      <c r="A509" s="232" t="str">
        <f t="shared" si="77"/>
        <v/>
      </c>
      <c r="B509" s="91"/>
      <c r="C509" s="232"/>
      <c r="D509" s="232"/>
      <c r="E509" s="91"/>
      <c r="F509" s="91"/>
      <c r="G509" s="91"/>
      <c r="H509" s="248"/>
      <c r="I509" s="248"/>
      <c r="J509" s="260"/>
      <c r="K509" s="252"/>
      <c r="GO509" s="233" t="str">
        <f>IFERROR(VLOOKUP($C509,リスト!$D:$X,18,FALSE),"")</f>
        <v/>
      </c>
      <c r="GP509" s="349"/>
    </row>
    <row r="510" spans="1:198" hidden="1">
      <c r="A510" s="232" t="str">
        <f t="shared" si="77"/>
        <v/>
      </c>
      <c r="B510" s="91"/>
      <c r="C510" s="232"/>
      <c r="D510" s="232"/>
      <c r="E510" s="91"/>
      <c r="F510" s="91"/>
      <c r="G510" s="91"/>
      <c r="H510" s="248"/>
      <c r="I510" s="248"/>
      <c r="J510" s="260"/>
      <c r="K510" s="252"/>
      <c r="GO510" s="233" t="str">
        <f>IFERROR(VLOOKUP($C510,リスト!$D:$X,18,FALSE),"")</f>
        <v/>
      </c>
      <c r="GP510" s="349"/>
    </row>
    <row r="511" spans="1:198" hidden="1">
      <c r="A511" s="232" t="str">
        <f t="shared" si="77"/>
        <v/>
      </c>
      <c r="B511" s="91"/>
      <c r="C511" s="232"/>
      <c r="D511" s="232"/>
      <c r="E511" s="91"/>
      <c r="F511" s="91"/>
      <c r="G511" s="91"/>
      <c r="H511" s="248"/>
      <c r="I511" s="248"/>
      <c r="J511" s="260"/>
      <c r="K511" s="252"/>
      <c r="GO511" s="233" t="str">
        <f>IFERROR(VLOOKUP($C511,リスト!$D:$X,18,FALSE),"")</f>
        <v/>
      </c>
      <c r="GP511" s="349"/>
    </row>
    <row r="512" spans="1:198" hidden="1">
      <c r="A512" s="232" t="str">
        <f t="shared" si="77"/>
        <v/>
      </c>
      <c r="B512" s="91"/>
      <c r="C512" s="232"/>
      <c r="D512" s="232"/>
      <c r="E512" s="91"/>
      <c r="F512" s="91"/>
      <c r="G512" s="91"/>
      <c r="H512" s="248"/>
      <c r="I512" s="248"/>
      <c r="J512" s="260"/>
      <c r="K512" s="252"/>
      <c r="GO512" s="233" t="str">
        <f>IFERROR(VLOOKUP($C512,リスト!$D:$X,18,FALSE),"")</f>
        <v/>
      </c>
      <c r="GP512" s="349"/>
    </row>
    <row r="513" spans="1:198" hidden="1">
      <c r="A513" s="232" t="str">
        <f t="shared" si="77"/>
        <v/>
      </c>
      <c r="B513" s="91"/>
      <c r="C513" s="232"/>
      <c r="D513" s="232"/>
      <c r="E513" s="91"/>
      <c r="F513" s="91"/>
      <c r="G513" s="91"/>
      <c r="H513" s="248"/>
      <c r="I513" s="248"/>
      <c r="J513" s="260"/>
      <c r="K513" s="252"/>
      <c r="GO513" s="233" t="str">
        <f>IFERROR(VLOOKUP($C513,リスト!$D:$X,18,FALSE),"")</f>
        <v/>
      </c>
      <c r="GP513" s="349"/>
    </row>
    <row r="514" spans="1:198" hidden="1">
      <c r="A514" s="232" t="str">
        <f t="shared" si="77"/>
        <v/>
      </c>
      <c r="B514" s="91"/>
      <c r="C514" s="232"/>
      <c r="D514" s="232"/>
      <c r="E514" s="91"/>
      <c r="F514" s="91"/>
      <c r="G514" s="91"/>
      <c r="H514" s="248"/>
      <c r="I514" s="248"/>
      <c r="J514" s="260"/>
      <c r="K514" s="252"/>
      <c r="GO514" s="233" t="str">
        <f>IFERROR(VLOOKUP($C514,リスト!$D:$X,18,FALSE),"")</f>
        <v/>
      </c>
      <c r="GP514" s="349"/>
    </row>
    <row r="515" spans="1:198" hidden="1">
      <c r="A515" s="232" t="str">
        <f t="shared" si="77"/>
        <v/>
      </c>
      <c r="B515" s="91"/>
      <c r="C515" s="232"/>
      <c r="D515" s="232"/>
      <c r="E515" s="91"/>
      <c r="F515" s="91"/>
      <c r="G515" s="91"/>
      <c r="H515" s="248"/>
      <c r="I515" s="248"/>
      <c r="J515" s="260"/>
      <c r="K515" s="252"/>
      <c r="GO515" s="233" t="str">
        <f>IFERROR(VLOOKUP($C515,リスト!$D:$X,18,FALSE),"")</f>
        <v/>
      </c>
      <c r="GP515" s="349"/>
    </row>
    <row r="516" spans="1:198" hidden="1">
      <c r="A516" s="232" t="str">
        <f t="shared" si="77"/>
        <v/>
      </c>
      <c r="B516" s="91"/>
      <c r="C516" s="232"/>
      <c r="D516" s="232"/>
      <c r="E516" s="91"/>
      <c r="F516" s="91"/>
      <c r="G516" s="91"/>
      <c r="H516" s="248"/>
      <c r="I516" s="248"/>
      <c r="J516" s="260"/>
      <c r="K516" s="252"/>
      <c r="GO516" s="233" t="str">
        <f>IFERROR(VLOOKUP($C516,リスト!$D:$X,18,FALSE),"")</f>
        <v/>
      </c>
      <c r="GP516" s="349"/>
    </row>
    <row r="517" spans="1:198" hidden="1">
      <c r="A517" s="232" t="str">
        <f t="shared" si="77"/>
        <v/>
      </c>
      <c r="B517" s="91"/>
      <c r="C517" s="232"/>
      <c r="D517" s="232"/>
      <c r="E517" s="91"/>
      <c r="F517" s="91"/>
      <c r="G517" s="91"/>
      <c r="H517" s="248"/>
      <c r="I517" s="248"/>
      <c r="J517" s="260"/>
      <c r="K517" s="252"/>
      <c r="GO517" s="233" t="str">
        <f>IFERROR(VLOOKUP($C517,リスト!$D:$X,18,FALSE),"")</f>
        <v/>
      </c>
      <c r="GP517" s="349"/>
    </row>
    <row r="518" spans="1:198" hidden="1">
      <c r="A518" s="232" t="str">
        <f t="shared" ref="A518:A581" si="78">IF(C518="","",ROW()-5)</f>
        <v/>
      </c>
      <c r="B518" s="91"/>
      <c r="C518" s="232"/>
      <c r="D518" s="232"/>
      <c r="E518" s="91"/>
      <c r="F518" s="91"/>
      <c r="G518" s="91"/>
      <c r="H518" s="248"/>
      <c r="I518" s="248"/>
      <c r="J518" s="260"/>
      <c r="K518" s="252"/>
      <c r="GO518" s="233" t="str">
        <f>IFERROR(VLOOKUP($C518,リスト!$D:$X,18,FALSE),"")</f>
        <v/>
      </c>
      <c r="GP518" s="349"/>
    </row>
    <row r="519" spans="1:198" hidden="1">
      <c r="A519" s="232" t="str">
        <f t="shared" si="78"/>
        <v/>
      </c>
      <c r="B519" s="91"/>
      <c r="C519" s="232"/>
      <c r="D519" s="232"/>
      <c r="E519" s="91"/>
      <c r="F519" s="91"/>
      <c r="G519" s="91"/>
      <c r="H519" s="248"/>
      <c r="I519" s="248"/>
      <c r="J519" s="260"/>
      <c r="K519" s="252"/>
      <c r="GO519" s="233" t="str">
        <f>IFERROR(VLOOKUP($C519,リスト!$D:$X,18,FALSE),"")</f>
        <v/>
      </c>
      <c r="GP519" s="349"/>
    </row>
    <row r="520" spans="1:198" hidden="1">
      <c r="A520" s="232" t="str">
        <f t="shared" si="78"/>
        <v/>
      </c>
      <c r="B520" s="91"/>
      <c r="C520" s="232"/>
      <c r="D520" s="232"/>
      <c r="E520" s="91"/>
      <c r="F520" s="91"/>
      <c r="G520" s="91"/>
      <c r="H520" s="248"/>
      <c r="I520" s="248"/>
      <c r="J520" s="260"/>
      <c r="K520" s="252"/>
      <c r="GO520" s="233" t="str">
        <f>IFERROR(VLOOKUP($C520,リスト!$D:$X,18,FALSE),"")</f>
        <v/>
      </c>
      <c r="GP520" s="349"/>
    </row>
    <row r="521" spans="1:198" hidden="1">
      <c r="A521" s="232" t="str">
        <f t="shared" si="78"/>
        <v/>
      </c>
      <c r="B521" s="91"/>
      <c r="C521" s="232"/>
      <c r="D521" s="232"/>
      <c r="E521" s="91"/>
      <c r="F521" s="91"/>
      <c r="G521" s="91"/>
      <c r="H521" s="248"/>
      <c r="I521" s="248"/>
      <c r="J521" s="260"/>
      <c r="K521" s="252"/>
      <c r="GO521" s="233" t="str">
        <f>IFERROR(VLOOKUP($C521,リスト!$D:$X,18,FALSE),"")</f>
        <v/>
      </c>
      <c r="GP521" s="349"/>
    </row>
    <row r="522" spans="1:198" hidden="1">
      <c r="A522" s="232" t="str">
        <f t="shared" si="78"/>
        <v/>
      </c>
      <c r="B522" s="91"/>
      <c r="C522" s="232"/>
      <c r="D522" s="232"/>
      <c r="E522" s="91"/>
      <c r="F522" s="91"/>
      <c r="G522" s="91"/>
      <c r="H522" s="248"/>
      <c r="I522" s="248"/>
      <c r="J522" s="260"/>
      <c r="K522" s="252"/>
      <c r="GO522" s="233" t="str">
        <f>IFERROR(VLOOKUP($C522,リスト!$D:$X,18,FALSE),"")</f>
        <v/>
      </c>
      <c r="GP522" s="349"/>
    </row>
    <row r="523" spans="1:198" hidden="1">
      <c r="A523" s="232" t="str">
        <f t="shared" si="78"/>
        <v/>
      </c>
      <c r="B523" s="91"/>
      <c r="C523" s="232"/>
      <c r="D523" s="232"/>
      <c r="E523" s="91"/>
      <c r="F523" s="91"/>
      <c r="G523" s="91"/>
      <c r="H523" s="248"/>
      <c r="I523" s="248"/>
      <c r="J523" s="260"/>
      <c r="K523" s="252"/>
      <c r="GO523" s="233" t="str">
        <f>IFERROR(VLOOKUP($C523,リスト!$D:$X,18,FALSE),"")</f>
        <v/>
      </c>
      <c r="GP523" s="349"/>
    </row>
    <row r="524" spans="1:198" hidden="1">
      <c r="A524" s="232" t="str">
        <f t="shared" si="78"/>
        <v/>
      </c>
      <c r="B524" s="91"/>
      <c r="C524" s="232"/>
      <c r="D524" s="232"/>
      <c r="E524" s="91"/>
      <c r="F524" s="91"/>
      <c r="G524" s="91"/>
      <c r="H524" s="248"/>
      <c r="I524" s="248"/>
      <c r="J524" s="260"/>
      <c r="K524" s="252"/>
      <c r="GO524" s="233" t="str">
        <f>IFERROR(VLOOKUP($C524,リスト!$D:$X,18,FALSE),"")</f>
        <v/>
      </c>
      <c r="GP524" s="349"/>
    </row>
    <row r="525" spans="1:198" hidden="1">
      <c r="A525" s="232" t="str">
        <f t="shared" si="78"/>
        <v/>
      </c>
      <c r="B525" s="91"/>
      <c r="C525" s="232"/>
      <c r="D525" s="232"/>
      <c r="E525" s="91"/>
      <c r="F525" s="91"/>
      <c r="G525" s="91"/>
      <c r="H525" s="248"/>
      <c r="I525" s="248"/>
      <c r="J525" s="260"/>
      <c r="K525" s="252"/>
      <c r="GO525" s="233" t="str">
        <f>IFERROR(VLOOKUP($C525,リスト!$D:$X,18,FALSE),"")</f>
        <v/>
      </c>
      <c r="GP525" s="349"/>
    </row>
    <row r="526" spans="1:198" hidden="1">
      <c r="A526" s="232" t="str">
        <f t="shared" si="78"/>
        <v/>
      </c>
      <c r="B526" s="91"/>
      <c r="C526" s="232"/>
      <c r="D526" s="232"/>
      <c r="E526" s="91"/>
      <c r="F526" s="91"/>
      <c r="G526" s="91"/>
      <c r="H526" s="248"/>
      <c r="I526" s="248"/>
      <c r="J526" s="260"/>
      <c r="K526" s="252"/>
      <c r="GO526" s="233" t="str">
        <f>IFERROR(VLOOKUP($C526,リスト!$D:$X,18,FALSE),"")</f>
        <v/>
      </c>
      <c r="GP526" s="349"/>
    </row>
    <row r="527" spans="1:198" hidden="1">
      <c r="A527" s="232" t="str">
        <f t="shared" si="78"/>
        <v/>
      </c>
      <c r="B527" s="91"/>
      <c r="C527" s="232"/>
      <c r="D527" s="232"/>
      <c r="E527" s="91"/>
      <c r="F527" s="91"/>
      <c r="G527" s="91"/>
      <c r="H527" s="248"/>
      <c r="I527" s="248"/>
      <c r="J527" s="260"/>
      <c r="K527" s="252"/>
      <c r="GO527" s="233" t="str">
        <f>IFERROR(VLOOKUP($C527,リスト!$D:$X,18,FALSE),"")</f>
        <v/>
      </c>
      <c r="GP527" s="349"/>
    </row>
    <row r="528" spans="1:198" hidden="1">
      <c r="A528" s="232" t="str">
        <f t="shared" si="78"/>
        <v/>
      </c>
      <c r="B528" s="91"/>
      <c r="C528" s="232"/>
      <c r="D528" s="232"/>
      <c r="E528" s="91"/>
      <c r="F528" s="91"/>
      <c r="G528" s="91"/>
      <c r="H528" s="248"/>
      <c r="I528" s="248"/>
      <c r="J528" s="260"/>
      <c r="K528" s="252"/>
      <c r="GO528" s="233" t="str">
        <f>IFERROR(VLOOKUP($C528,リスト!$D:$X,18,FALSE),"")</f>
        <v/>
      </c>
      <c r="GP528" s="349"/>
    </row>
    <row r="529" spans="1:198" hidden="1">
      <c r="A529" s="232" t="str">
        <f t="shared" si="78"/>
        <v/>
      </c>
      <c r="B529" s="91"/>
      <c r="C529" s="232"/>
      <c r="D529" s="232"/>
      <c r="E529" s="91"/>
      <c r="F529" s="91"/>
      <c r="G529" s="91"/>
      <c r="H529" s="248"/>
      <c r="I529" s="248"/>
      <c r="J529" s="260"/>
      <c r="K529" s="252"/>
      <c r="GO529" s="233" t="str">
        <f>IFERROR(VLOOKUP($C529,リスト!$D:$X,18,FALSE),"")</f>
        <v/>
      </c>
      <c r="GP529" s="349"/>
    </row>
    <row r="530" spans="1:198" hidden="1">
      <c r="A530" s="232" t="str">
        <f t="shared" si="78"/>
        <v/>
      </c>
      <c r="B530" s="91"/>
      <c r="C530" s="232"/>
      <c r="D530" s="232"/>
      <c r="E530" s="91"/>
      <c r="F530" s="91"/>
      <c r="G530" s="91"/>
      <c r="H530" s="248"/>
      <c r="I530" s="248"/>
      <c r="J530" s="260"/>
      <c r="K530" s="252"/>
      <c r="GO530" s="233" t="str">
        <f>IFERROR(VLOOKUP($C530,リスト!$D:$X,18,FALSE),"")</f>
        <v/>
      </c>
      <c r="GP530" s="349"/>
    </row>
    <row r="531" spans="1:198" hidden="1">
      <c r="A531" s="232" t="str">
        <f t="shared" si="78"/>
        <v/>
      </c>
      <c r="B531" s="91"/>
      <c r="C531" s="232"/>
      <c r="D531" s="232"/>
      <c r="E531" s="91"/>
      <c r="F531" s="91"/>
      <c r="G531" s="91"/>
      <c r="H531" s="248"/>
      <c r="I531" s="248"/>
      <c r="J531" s="260"/>
      <c r="K531" s="252"/>
      <c r="GO531" s="233" t="str">
        <f>IFERROR(VLOOKUP($C531,リスト!$D:$X,18,FALSE),"")</f>
        <v/>
      </c>
      <c r="GP531" s="349"/>
    </row>
    <row r="532" spans="1:198" hidden="1">
      <c r="A532" s="232" t="str">
        <f t="shared" si="78"/>
        <v/>
      </c>
      <c r="B532" s="91"/>
      <c r="C532" s="232"/>
      <c r="D532" s="232"/>
      <c r="E532" s="91"/>
      <c r="F532" s="91"/>
      <c r="G532" s="91"/>
      <c r="H532" s="248"/>
      <c r="I532" s="248"/>
      <c r="J532" s="260"/>
      <c r="K532" s="252"/>
      <c r="GO532" s="233" t="str">
        <f>IFERROR(VLOOKUP($C532,リスト!$D:$X,18,FALSE),"")</f>
        <v/>
      </c>
      <c r="GP532" s="349"/>
    </row>
    <row r="533" spans="1:198" hidden="1">
      <c r="A533" s="232" t="str">
        <f t="shared" si="78"/>
        <v/>
      </c>
      <c r="B533" s="91"/>
      <c r="C533" s="232"/>
      <c r="D533" s="232"/>
      <c r="E533" s="91"/>
      <c r="F533" s="91"/>
      <c r="G533" s="91"/>
      <c r="H533" s="248"/>
      <c r="I533" s="248"/>
      <c r="J533" s="260"/>
      <c r="K533" s="252"/>
      <c r="GO533" s="233" t="str">
        <f>IFERROR(VLOOKUP($C533,リスト!$D:$X,18,FALSE),"")</f>
        <v/>
      </c>
      <c r="GP533" s="349"/>
    </row>
    <row r="534" spans="1:198" hidden="1">
      <c r="A534" s="232" t="str">
        <f t="shared" si="78"/>
        <v/>
      </c>
      <c r="B534" s="91"/>
      <c r="C534" s="232"/>
      <c r="D534" s="232"/>
      <c r="E534" s="91"/>
      <c r="F534" s="91"/>
      <c r="G534" s="91"/>
      <c r="H534" s="248"/>
      <c r="I534" s="248"/>
      <c r="J534" s="260"/>
      <c r="K534" s="252"/>
      <c r="GO534" s="233" t="str">
        <f>IFERROR(VLOOKUP($C534,リスト!$D:$X,18,FALSE),"")</f>
        <v/>
      </c>
      <c r="GP534" s="349"/>
    </row>
    <row r="535" spans="1:198" hidden="1">
      <c r="A535" s="232" t="str">
        <f t="shared" si="78"/>
        <v/>
      </c>
      <c r="B535" s="91"/>
      <c r="C535" s="232"/>
      <c r="D535" s="232"/>
      <c r="E535" s="91"/>
      <c r="F535" s="91"/>
      <c r="G535" s="91"/>
      <c r="H535" s="248"/>
      <c r="I535" s="248"/>
      <c r="J535" s="260"/>
      <c r="K535" s="252"/>
      <c r="GO535" s="233" t="str">
        <f>IFERROR(VLOOKUP($C535,リスト!$D:$X,18,FALSE),"")</f>
        <v/>
      </c>
      <c r="GP535" s="349"/>
    </row>
    <row r="536" spans="1:198" hidden="1">
      <c r="A536" s="232" t="str">
        <f t="shared" si="78"/>
        <v/>
      </c>
      <c r="B536" s="91"/>
      <c r="C536" s="232"/>
      <c r="D536" s="232"/>
      <c r="E536" s="91"/>
      <c r="F536" s="91"/>
      <c r="G536" s="265"/>
      <c r="H536" s="248"/>
      <c r="I536" s="248"/>
      <c r="J536" s="260"/>
      <c r="K536" s="252"/>
      <c r="GO536" s="233" t="str">
        <f>IFERROR(VLOOKUP($C536,リスト!$D:$X,18,FALSE),"")</f>
        <v/>
      </c>
      <c r="GP536" s="349"/>
    </row>
    <row r="537" spans="1:198" hidden="1">
      <c r="A537" s="232" t="str">
        <f t="shared" si="78"/>
        <v/>
      </c>
      <c r="B537" s="91"/>
      <c r="C537" s="232"/>
      <c r="D537" s="232"/>
      <c r="E537" s="91"/>
      <c r="F537" s="91"/>
      <c r="G537" s="265"/>
      <c r="H537" s="248"/>
      <c r="I537" s="248"/>
      <c r="J537" s="260"/>
      <c r="K537" s="252"/>
      <c r="GO537" s="233" t="str">
        <f>IFERROR(VLOOKUP($C537,リスト!$D:$X,18,FALSE),"")</f>
        <v/>
      </c>
      <c r="GP537" s="349"/>
    </row>
    <row r="538" spans="1:198" hidden="1">
      <c r="A538" s="232" t="str">
        <f t="shared" si="78"/>
        <v/>
      </c>
      <c r="B538" s="91"/>
      <c r="C538" s="232"/>
      <c r="D538" s="232"/>
      <c r="E538" s="91"/>
      <c r="F538" s="91"/>
      <c r="G538" s="91"/>
      <c r="H538" s="248"/>
      <c r="I538" s="248"/>
      <c r="J538" s="260"/>
      <c r="K538" s="252"/>
      <c r="GO538" s="233" t="str">
        <f>IFERROR(VLOOKUP($C538,リスト!$D:$X,18,FALSE),"")</f>
        <v/>
      </c>
      <c r="GP538" s="349"/>
    </row>
    <row r="539" spans="1:198" hidden="1">
      <c r="A539" s="232" t="str">
        <f t="shared" si="78"/>
        <v/>
      </c>
      <c r="B539" s="91"/>
      <c r="C539" s="232"/>
      <c r="D539" s="232"/>
      <c r="E539" s="91"/>
      <c r="F539" s="91"/>
      <c r="G539" s="91"/>
      <c r="H539" s="248"/>
      <c r="I539" s="248"/>
      <c r="J539" s="260"/>
      <c r="K539" s="252"/>
      <c r="GO539" s="233" t="str">
        <f>IFERROR(VLOOKUP($C539,リスト!$D:$X,18,FALSE),"")</f>
        <v/>
      </c>
      <c r="GP539" s="349"/>
    </row>
    <row r="540" spans="1:198" hidden="1">
      <c r="A540" s="232" t="str">
        <f t="shared" si="78"/>
        <v/>
      </c>
      <c r="B540" s="91"/>
      <c r="C540" s="232"/>
      <c r="D540" s="232"/>
      <c r="E540" s="91"/>
      <c r="F540" s="91"/>
      <c r="G540" s="265"/>
      <c r="H540" s="248"/>
      <c r="I540" s="248"/>
      <c r="J540" s="260"/>
      <c r="K540" s="252"/>
      <c r="GO540" s="233" t="str">
        <f>IFERROR(VLOOKUP($C540,リスト!$D:$X,18,FALSE),"")</f>
        <v/>
      </c>
      <c r="GP540" s="349"/>
    </row>
    <row r="541" spans="1:198" hidden="1">
      <c r="A541" s="232" t="str">
        <f t="shared" si="78"/>
        <v/>
      </c>
      <c r="B541" s="91"/>
      <c r="C541" s="232"/>
      <c r="D541" s="232"/>
      <c r="E541" s="91"/>
      <c r="F541" s="91"/>
      <c r="G541" s="91"/>
      <c r="H541" s="248"/>
      <c r="I541" s="248"/>
      <c r="J541" s="260"/>
      <c r="K541" s="252"/>
      <c r="GO541" s="233" t="str">
        <f>IFERROR(VLOOKUP($C541,リスト!$D:$X,18,FALSE),"")</f>
        <v/>
      </c>
      <c r="GP541" s="349"/>
    </row>
    <row r="542" spans="1:198" hidden="1">
      <c r="A542" s="232" t="str">
        <f t="shared" si="78"/>
        <v/>
      </c>
      <c r="B542" s="91"/>
      <c r="C542" s="232"/>
      <c r="D542" s="232"/>
      <c r="E542" s="91"/>
      <c r="F542" s="91"/>
      <c r="G542" s="91"/>
      <c r="H542" s="248"/>
      <c r="I542" s="248"/>
      <c r="J542" s="260"/>
      <c r="K542" s="252"/>
      <c r="GO542" s="233" t="str">
        <f>IFERROR(VLOOKUP($C542,リスト!$D:$X,18,FALSE),"")</f>
        <v/>
      </c>
      <c r="GP542" s="349"/>
    </row>
    <row r="543" spans="1:198" hidden="1">
      <c r="A543" s="232" t="str">
        <f t="shared" si="78"/>
        <v/>
      </c>
      <c r="B543" s="91"/>
      <c r="C543" s="232"/>
      <c r="D543" s="232"/>
      <c r="E543" s="91"/>
      <c r="F543" s="91"/>
      <c r="G543" s="91"/>
      <c r="H543" s="248"/>
      <c r="I543" s="248"/>
      <c r="J543" s="260"/>
      <c r="K543" s="252"/>
      <c r="GO543" s="233" t="str">
        <f>IFERROR(VLOOKUP($C543,リスト!$D:$X,18,FALSE),"")</f>
        <v/>
      </c>
      <c r="GP543" s="349"/>
    </row>
    <row r="544" spans="1:198" hidden="1">
      <c r="A544" s="232" t="str">
        <f t="shared" si="78"/>
        <v/>
      </c>
      <c r="B544" s="91"/>
      <c r="C544" s="232"/>
      <c r="D544" s="232"/>
      <c r="E544" s="91"/>
      <c r="F544" s="91"/>
      <c r="G544" s="91"/>
      <c r="H544" s="248"/>
      <c r="I544" s="248"/>
      <c r="J544" s="260"/>
      <c r="K544" s="252"/>
      <c r="GO544" s="233" t="str">
        <f>IFERROR(VLOOKUP($C544,リスト!$D:$X,18,FALSE),"")</f>
        <v/>
      </c>
      <c r="GP544" s="349"/>
    </row>
    <row r="545" spans="1:198" hidden="1">
      <c r="A545" s="232" t="str">
        <f t="shared" si="78"/>
        <v/>
      </c>
      <c r="B545" s="91"/>
      <c r="C545" s="232"/>
      <c r="D545" s="232"/>
      <c r="E545" s="91"/>
      <c r="F545" s="91"/>
      <c r="G545" s="91"/>
      <c r="H545" s="248"/>
      <c r="I545" s="248"/>
      <c r="J545" s="260"/>
      <c r="K545" s="252"/>
      <c r="GO545" s="233" t="str">
        <f>IFERROR(VLOOKUP($C545,リスト!$D:$X,18,FALSE),"")</f>
        <v/>
      </c>
      <c r="GP545" s="349"/>
    </row>
    <row r="546" spans="1:198" hidden="1">
      <c r="A546" s="232" t="str">
        <f t="shared" si="78"/>
        <v/>
      </c>
      <c r="B546" s="91"/>
      <c r="C546" s="232"/>
      <c r="D546" s="232"/>
      <c r="E546" s="91"/>
      <c r="F546" s="91"/>
      <c r="G546" s="91"/>
      <c r="H546" s="248"/>
      <c r="I546" s="248"/>
      <c r="J546" s="260"/>
      <c r="K546" s="252"/>
      <c r="GO546" s="233" t="str">
        <f>IFERROR(VLOOKUP($C546,リスト!$D:$X,18,FALSE),"")</f>
        <v/>
      </c>
      <c r="GP546" s="349"/>
    </row>
    <row r="547" spans="1:198" hidden="1">
      <c r="A547" s="232" t="str">
        <f t="shared" si="78"/>
        <v/>
      </c>
      <c r="B547" s="91"/>
      <c r="C547" s="232"/>
      <c r="D547" s="232"/>
      <c r="E547" s="91"/>
      <c r="F547" s="91"/>
      <c r="G547" s="91"/>
      <c r="H547" s="248"/>
      <c r="I547" s="248"/>
      <c r="J547" s="260"/>
      <c r="K547" s="252"/>
      <c r="GO547" s="233" t="str">
        <f>IFERROR(VLOOKUP($C547,リスト!$D:$X,18,FALSE),"")</f>
        <v/>
      </c>
      <c r="GP547" s="349"/>
    </row>
    <row r="548" spans="1:198" hidden="1">
      <c r="A548" s="232" t="str">
        <f t="shared" si="78"/>
        <v/>
      </c>
      <c r="B548" s="91"/>
      <c r="C548" s="232"/>
      <c r="D548" s="232"/>
      <c r="E548" s="91"/>
      <c r="F548" s="91"/>
      <c r="G548" s="91"/>
      <c r="H548" s="248"/>
      <c r="I548" s="248"/>
      <c r="J548" s="260"/>
      <c r="K548" s="252"/>
      <c r="GO548" s="233" t="str">
        <f>IFERROR(VLOOKUP($C548,リスト!$D:$X,18,FALSE),"")</f>
        <v/>
      </c>
      <c r="GP548" s="349"/>
    </row>
    <row r="549" spans="1:198" hidden="1">
      <c r="A549" s="232" t="str">
        <f t="shared" si="78"/>
        <v/>
      </c>
      <c r="B549" s="91"/>
      <c r="C549" s="232"/>
      <c r="D549" s="232"/>
      <c r="E549" s="91"/>
      <c r="F549" s="91"/>
      <c r="G549" s="91"/>
      <c r="H549" s="248"/>
      <c r="I549" s="248"/>
      <c r="J549" s="260"/>
      <c r="K549" s="252"/>
      <c r="GO549" s="233" t="str">
        <f>IFERROR(VLOOKUP($C549,リスト!$D:$X,18,FALSE),"")</f>
        <v/>
      </c>
      <c r="GP549" s="349"/>
    </row>
    <row r="550" spans="1:198" hidden="1">
      <c r="A550" s="232" t="str">
        <f t="shared" si="78"/>
        <v/>
      </c>
      <c r="B550" s="91"/>
      <c r="C550" s="232"/>
      <c r="D550" s="232"/>
      <c r="E550" s="91"/>
      <c r="F550" s="91"/>
      <c r="G550" s="91"/>
      <c r="H550" s="248"/>
      <c r="I550" s="248"/>
      <c r="J550" s="260"/>
      <c r="K550" s="252"/>
      <c r="GO550" s="233" t="str">
        <f>IFERROR(VLOOKUP($C550,リスト!$D:$X,18,FALSE),"")</f>
        <v/>
      </c>
      <c r="GP550" s="349"/>
    </row>
    <row r="551" spans="1:198" hidden="1">
      <c r="A551" s="232" t="str">
        <f t="shared" si="78"/>
        <v/>
      </c>
      <c r="B551" s="91"/>
      <c r="C551" s="232"/>
      <c r="D551" s="232"/>
      <c r="E551" s="91"/>
      <c r="F551" s="91"/>
      <c r="G551" s="91"/>
      <c r="H551" s="248"/>
      <c r="I551" s="248"/>
      <c r="J551" s="260"/>
      <c r="K551" s="252"/>
      <c r="GO551" s="233" t="str">
        <f>IFERROR(VLOOKUP($C551,リスト!$D:$X,18,FALSE),"")</f>
        <v/>
      </c>
      <c r="GP551" s="349"/>
    </row>
    <row r="552" spans="1:198" hidden="1">
      <c r="A552" s="232" t="str">
        <f t="shared" si="78"/>
        <v/>
      </c>
      <c r="B552" s="91"/>
      <c r="C552" s="232"/>
      <c r="D552" s="232"/>
      <c r="E552" s="91"/>
      <c r="F552" s="91"/>
      <c r="G552" s="91"/>
      <c r="H552" s="248"/>
      <c r="I552" s="248"/>
      <c r="J552" s="260"/>
      <c r="K552" s="252"/>
      <c r="GO552" s="233" t="str">
        <f>IFERROR(VLOOKUP($C552,リスト!$D:$X,18,FALSE),"")</f>
        <v/>
      </c>
      <c r="GP552" s="349"/>
    </row>
    <row r="553" spans="1:198" hidden="1">
      <c r="A553" s="232" t="str">
        <f t="shared" si="78"/>
        <v/>
      </c>
      <c r="B553" s="91"/>
      <c r="C553" s="232"/>
      <c r="D553" s="232"/>
      <c r="E553" s="91"/>
      <c r="F553" s="91"/>
      <c r="G553" s="91"/>
      <c r="H553" s="248"/>
      <c r="I553" s="248"/>
      <c r="J553" s="260"/>
      <c r="K553" s="252"/>
      <c r="GO553" s="233" t="str">
        <f>IFERROR(VLOOKUP($C553,リスト!$D:$X,18,FALSE),"")</f>
        <v/>
      </c>
      <c r="GP553" s="349"/>
    </row>
    <row r="554" spans="1:198" hidden="1">
      <c r="A554" s="232" t="str">
        <f t="shared" si="78"/>
        <v/>
      </c>
      <c r="B554" s="91"/>
      <c r="C554" s="232"/>
      <c r="D554" s="232"/>
      <c r="E554" s="91"/>
      <c r="F554" s="91"/>
      <c r="G554" s="91"/>
      <c r="H554" s="248"/>
      <c r="I554" s="248"/>
      <c r="J554" s="260"/>
      <c r="K554" s="252"/>
      <c r="GO554" s="233" t="str">
        <f>IFERROR(VLOOKUP($C554,リスト!$D:$X,18,FALSE),"")</f>
        <v/>
      </c>
      <c r="GP554" s="349"/>
    </row>
    <row r="555" spans="1:198" hidden="1">
      <c r="A555" s="232" t="str">
        <f t="shared" si="78"/>
        <v/>
      </c>
      <c r="B555" s="91"/>
      <c r="C555" s="232"/>
      <c r="D555" s="232"/>
      <c r="E555" s="91"/>
      <c r="F555" s="91"/>
      <c r="G555" s="91"/>
      <c r="H555" s="248"/>
      <c r="I555" s="248"/>
      <c r="J555" s="260"/>
      <c r="K555" s="252"/>
      <c r="GO555" s="233" t="str">
        <f>IFERROR(VLOOKUP($C555,リスト!$D:$X,18,FALSE),"")</f>
        <v/>
      </c>
      <c r="GP555" s="349"/>
    </row>
    <row r="556" spans="1:198" hidden="1">
      <c r="A556" s="232" t="str">
        <f t="shared" si="78"/>
        <v/>
      </c>
      <c r="B556" s="91"/>
      <c r="C556" s="232"/>
      <c r="D556" s="232"/>
      <c r="E556" s="91"/>
      <c r="F556" s="91"/>
      <c r="G556" s="91"/>
      <c r="H556" s="248"/>
      <c r="I556" s="248"/>
      <c r="J556" s="260"/>
      <c r="K556" s="252"/>
      <c r="GO556" s="233" t="str">
        <f>IFERROR(VLOOKUP($C556,リスト!$D:$X,18,FALSE),"")</f>
        <v/>
      </c>
      <c r="GP556" s="349"/>
    </row>
    <row r="557" spans="1:198" hidden="1">
      <c r="A557" s="232" t="str">
        <f t="shared" si="78"/>
        <v/>
      </c>
      <c r="B557" s="91"/>
      <c r="C557" s="232"/>
      <c r="D557" s="232"/>
      <c r="E557" s="91"/>
      <c r="F557" s="91"/>
      <c r="G557" s="91"/>
      <c r="H557" s="248"/>
      <c r="I557" s="248"/>
      <c r="J557" s="260"/>
      <c r="K557" s="252"/>
      <c r="GO557" s="233" t="str">
        <f>IFERROR(VLOOKUP($C557,リスト!$D:$X,18,FALSE),"")</f>
        <v/>
      </c>
      <c r="GP557" s="349"/>
    </row>
    <row r="558" spans="1:198" hidden="1">
      <c r="A558" s="232" t="str">
        <f t="shared" si="78"/>
        <v/>
      </c>
      <c r="B558" s="91"/>
      <c r="C558" s="232"/>
      <c r="D558" s="232"/>
      <c r="E558" s="91"/>
      <c r="F558" s="91"/>
      <c r="G558" s="91"/>
      <c r="H558" s="248"/>
      <c r="I558" s="248"/>
      <c r="J558" s="260"/>
      <c r="K558" s="252"/>
      <c r="GO558" s="233" t="str">
        <f>IFERROR(VLOOKUP($C558,リスト!$D:$X,18,FALSE),"")</f>
        <v/>
      </c>
      <c r="GP558" s="349"/>
    </row>
    <row r="559" spans="1:198" hidden="1">
      <c r="A559" s="232" t="str">
        <f t="shared" si="78"/>
        <v/>
      </c>
      <c r="B559" s="91"/>
      <c r="C559" s="232"/>
      <c r="D559" s="232"/>
      <c r="E559" s="91"/>
      <c r="F559" s="91"/>
      <c r="G559" s="91"/>
      <c r="H559" s="248"/>
      <c r="I559" s="248"/>
      <c r="J559" s="260"/>
      <c r="K559" s="252"/>
      <c r="GO559" s="233" t="str">
        <f>IFERROR(VLOOKUP($C559,リスト!$D:$X,18,FALSE),"")</f>
        <v/>
      </c>
      <c r="GP559" s="349"/>
    </row>
    <row r="560" spans="1:198" hidden="1">
      <c r="A560" s="232" t="str">
        <f t="shared" si="78"/>
        <v/>
      </c>
      <c r="B560" s="91"/>
      <c r="C560" s="232"/>
      <c r="D560" s="232"/>
      <c r="E560" s="91"/>
      <c r="F560" s="91"/>
      <c r="G560" s="91"/>
      <c r="H560" s="248"/>
      <c r="I560" s="248"/>
      <c r="J560" s="260"/>
      <c r="K560" s="252"/>
      <c r="GO560" s="233" t="str">
        <f>IFERROR(VLOOKUP($C560,リスト!$D:$X,18,FALSE),"")</f>
        <v/>
      </c>
      <c r="GP560" s="349"/>
    </row>
    <row r="561" spans="1:198" hidden="1">
      <c r="A561" s="232" t="str">
        <f t="shared" si="78"/>
        <v/>
      </c>
      <c r="B561" s="91"/>
      <c r="C561" s="232"/>
      <c r="D561" s="232"/>
      <c r="E561" s="91"/>
      <c r="F561" s="91"/>
      <c r="G561" s="91"/>
      <c r="H561" s="248"/>
      <c r="I561" s="248"/>
      <c r="J561" s="260"/>
      <c r="K561" s="252"/>
      <c r="GO561" s="233" t="str">
        <f>IFERROR(VLOOKUP($C561,リスト!$D:$X,18,FALSE),"")</f>
        <v/>
      </c>
      <c r="GP561" s="349"/>
    </row>
    <row r="562" spans="1:198" hidden="1">
      <c r="A562" s="232" t="str">
        <f t="shared" si="78"/>
        <v/>
      </c>
      <c r="B562" s="91"/>
      <c r="C562" s="232"/>
      <c r="D562" s="232"/>
      <c r="E562" s="91"/>
      <c r="F562" s="91"/>
      <c r="G562" s="91"/>
      <c r="H562" s="248"/>
      <c r="I562" s="248"/>
      <c r="J562" s="260"/>
      <c r="K562" s="252"/>
      <c r="GO562" s="233" t="str">
        <f>IFERROR(VLOOKUP($C562,リスト!$D:$X,18,FALSE),"")</f>
        <v/>
      </c>
      <c r="GP562" s="349"/>
    </row>
    <row r="563" spans="1:198" hidden="1">
      <c r="A563" s="232" t="str">
        <f t="shared" si="78"/>
        <v/>
      </c>
      <c r="B563" s="91"/>
      <c r="C563" s="232"/>
      <c r="D563" s="232"/>
      <c r="E563" s="91"/>
      <c r="F563" s="91"/>
      <c r="G563" s="265"/>
      <c r="H563" s="248"/>
      <c r="I563" s="248"/>
      <c r="J563" s="260"/>
      <c r="K563" s="252"/>
      <c r="GO563" s="233" t="str">
        <f>IFERROR(VLOOKUP($C563,リスト!$D:$X,18,FALSE),"")</f>
        <v/>
      </c>
      <c r="GP563" s="349"/>
    </row>
    <row r="564" spans="1:198" hidden="1">
      <c r="A564" s="232" t="str">
        <f t="shared" si="78"/>
        <v/>
      </c>
      <c r="B564" s="91"/>
      <c r="C564" s="232"/>
      <c r="D564" s="232"/>
      <c r="E564" s="91"/>
      <c r="F564" s="91"/>
      <c r="G564" s="91"/>
      <c r="H564" s="248"/>
      <c r="I564" s="248"/>
      <c r="J564" s="260"/>
      <c r="K564" s="252"/>
      <c r="GO564" s="233" t="str">
        <f>IFERROR(VLOOKUP($C564,リスト!$D:$X,18,FALSE),"")</f>
        <v/>
      </c>
      <c r="GP564" s="349"/>
    </row>
    <row r="565" spans="1:198" hidden="1">
      <c r="A565" s="232" t="str">
        <f t="shared" si="78"/>
        <v/>
      </c>
      <c r="B565" s="91"/>
      <c r="C565" s="232"/>
      <c r="D565" s="232"/>
      <c r="E565" s="91"/>
      <c r="F565" s="91"/>
      <c r="G565" s="265"/>
      <c r="H565" s="248"/>
      <c r="I565" s="248"/>
      <c r="J565" s="260"/>
      <c r="K565" s="252"/>
      <c r="GO565" s="233" t="str">
        <f>IFERROR(VLOOKUP($C565,リスト!$D:$X,18,FALSE),"")</f>
        <v/>
      </c>
      <c r="GP565" s="349"/>
    </row>
    <row r="566" spans="1:198" hidden="1">
      <c r="A566" s="232" t="str">
        <f t="shared" si="78"/>
        <v/>
      </c>
      <c r="B566" s="91"/>
      <c r="C566" s="232"/>
      <c r="D566" s="232"/>
      <c r="E566" s="91"/>
      <c r="F566" s="91"/>
      <c r="G566" s="91"/>
      <c r="H566" s="248"/>
      <c r="I566" s="248"/>
      <c r="J566" s="260"/>
      <c r="K566" s="252"/>
      <c r="GO566" s="233" t="str">
        <f>IFERROR(VLOOKUP($C566,リスト!$D:$X,18,FALSE),"")</f>
        <v/>
      </c>
      <c r="GP566" s="349"/>
    </row>
    <row r="567" spans="1:198" hidden="1">
      <c r="A567" s="232" t="str">
        <f t="shared" si="78"/>
        <v/>
      </c>
      <c r="B567" s="91"/>
      <c r="C567" s="232"/>
      <c r="D567" s="232"/>
      <c r="E567" s="91"/>
      <c r="F567" s="91"/>
      <c r="G567" s="91"/>
      <c r="H567" s="248"/>
      <c r="I567" s="248"/>
      <c r="J567" s="260"/>
      <c r="K567" s="252"/>
      <c r="GO567" s="233" t="str">
        <f>IFERROR(VLOOKUP($C567,リスト!$D:$X,18,FALSE),"")</f>
        <v/>
      </c>
      <c r="GP567" s="349"/>
    </row>
    <row r="568" spans="1:198" hidden="1">
      <c r="A568" s="232" t="str">
        <f t="shared" si="78"/>
        <v/>
      </c>
      <c r="B568" s="91"/>
      <c r="C568" s="232"/>
      <c r="D568" s="232"/>
      <c r="E568" s="91"/>
      <c r="F568" s="91"/>
      <c r="G568" s="91"/>
      <c r="H568" s="248"/>
      <c r="I568" s="248"/>
      <c r="J568" s="260"/>
      <c r="K568" s="252"/>
      <c r="GO568" s="233" t="str">
        <f>IFERROR(VLOOKUP($C568,リスト!$D:$X,18,FALSE),"")</f>
        <v/>
      </c>
      <c r="GP568" s="349"/>
    </row>
    <row r="569" spans="1:198" hidden="1">
      <c r="A569" s="232" t="str">
        <f t="shared" si="78"/>
        <v/>
      </c>
      <c r="B569" s="91"/>
      <c r="C569" s="232"/>
      <c r="D569" s="232"/>
      <c r="E569" s="91"/>
      <c r="F569" s="91"/>
      <c r="G569" s="91"/>
      <c r="H569" s="248"/>
      <c r="I569" s="248"/>
      <c r="J569" s="260"/>
      <c r="K569" s="252"/>
      <c r="GO569" s="233" t="str">
        <f>IFERROR(VLOOKUP($C569,リスト!$D:$X,18,FALSE),"")</f>
        <v/>
      </c>
      <c r="GP569" s="349"/>
    </row>
    <row r="570" spans="1:198" hidden="1">
      <c r="A570" s="232" t="str">
        <f t="shared" si="78"/>
        <v/>
      </c>
      <c r="B570" s="91"/>
      <c r="C570" s="232"/>
      <c r="D570" s="232"/>
      <c r="E570" s="91"/>
      <c r="F570" s="91"/>
      <c r="G570" s="91"/>
      <c r="H570" s="248"/>
      <c r="I570" s="248"/>
      <c r="J570" s="260"/>
      <c r="K570" s="252"/>
      <c r="GO570" s="233" t="str">
        <f>IFERROR(VLOOKUP($C570,リスト!$D:$X,18,FALSE),"")</f>
        <v/>
      </c>
      <c r="GP570" s="349"/>
    </row>
    <row r="571" spans="1:198" hidden="1">
      <c r="A571" s="232" t="str">
        <f t="shared" si="78"/>
        <v/>
      </c>
      <c r="B571" s="91"/>
      <c r="C571" s="232"/>
      <c r="D571" s="232"/>
      <c r="E571" s="91"/>
      <c r="F571" s="91"/>
      <c r="G571" s="91"/>
      <c r="H571" s="248"/>
      <c r="I571" s="248"/>
      <c r="J571" s="260"/>
      <c r="K571" s="252"/>
      <c r="GO571" s="233" t="str">
        <f>IFERROR(VLOOKUP($C571,リスト!$D:$X,18,FALSE),"")</f>
        <v/>
      </c>
      <c r="GP571" s="349"/>
    </row>
    <row r="572" spans="1:198" hidden="1">
      <c r="A572" s="232" t="str">
        <f t="shared" si="78"/>
        <v/>
      </c>
      <c r="B572" s="91"/>
      <c r="C572" s="232"/>
      <c r="D572" s="232"/>
      <c r="E572" s="91"/>
      <c r="F572" s="91"/>
      <c r="G572" s="91"/>
      <c r="H572" s="248"/>
      <c r="I572" s="248"/>
      <c r="J572" s="260"/>
      <c r="K572" s="252"/>
      <c r="GO572" s="233" t="str">
        <f>IFERROR(VLOOKUP($C572,リスト!$D:$X,18,FALSE),"")</f>
        <v/>
      </c>
      <c r="GP572" s="349"/>
    </row>
    <row r="573" spans="1:198" hidden="1">
      <c r="A573" s="232" t="str">
        <f t="shared" si="78"/>
        <v/>
      </c>
      <c r="B573" s="91"/>
      <c r="C573" s="232"/>
      <c r="D573" s="232"/>
      <c r="E573" s="91"/>
      <c r="F573" s="91"/>
      <c r="G573" s="91"/>
      <c r="H573" s="248"/>
      <c r="I573" s="248"/>
      <c r="J573" s="260"/>
      <c r="K573" s="252"/>
      <c r="GO573" s="233" t="str">
        <f>IFERROR(VLOOKUP($C573,リスト!$D:$X,18,FALSE),"")</f>
        <v/>
      </c>
      <c r="GP573" s="349"/>
    </row>
    <row r="574" spans="1:198" hidden="1">
      <c r="A574" s="232" t="str">
        <f t="shared" si="78"/>
        <v/>
      </c>
      <c r="B574" s="91"/>
      <c r="C574" s="232"/>
      <c r="D574" s="232"/>
      <c r="E574" s="91"/>
      <c r="F574" s="91"/>
      <c r="G574" s="91"/>
      <c r="H574" s="248"/>
      <c r="I574" s="248"/>
      <c r="J574" s="260"/>
      <c r="K574" s="252"/>
      <c r="GO574" s="233" t="str">
        <f>IFERROR(VLOOKUP($C574,リスト!$D:$X,18,FALSE),"")</f>
        <v/>
      </c>
      <c r="GP574" s="349"/>
    </row>
    <row r="575" spans="1:198" hidden="1">
      <c r="A575" s="232" t="str">
        <f t="shared" si="78"/>
        <v/>
      </c>
      <c r="B575" s="91"/>
      <c r="C575" s="232"/>
      <c r="D575" s="232"/>
      <c r="E575" s="91"/>
      <c r="F575" s="91"/>
      <c r="G575" s="91"/>
      <c r="H575" s="248"/>
      <c r="I575" s="248"/>
      <c r="J575" s="260"/>
      <c r="K575" s="252"/>
      <c r="GO575" s="233" t="str">
        <f>IFERROR(VLOOKUP($C575,リスト!$D:$X,18,FALSE),"")</f>
        <v/>
      </c>
      <c r="GP575" s="349"/>
    </row>
    <row r="576" spans="1:198" hidden="1">
      <c r="A576" s="232" t="str">
        <f t="shared" si="78"/>
        <v/>
      </c>
      <c r="B576" s="91"/>
      <c r="C576" s="232"/>
      <c r="D576" s="232"/>
      <c r="E576" s="91"/>
      <c r="F576" s="91"/>
      <c r="G576" s="91"/>
      <c r="H576" s="248"/>
      <c r="I576" s="248"/>
      <c r="J576" s="260"/>
      <c r="K576" s="252"/>
      <c r="GO576" s="233" t="str">
        <f>IFERROR(VLOOKUP($C576,リスト!$D:$X,18,FALSE),"")</f>
        <v/>
      </c>
      <c r="GP576" s="349"/>
    </row>
    <row r="577" spans="1:198" hidden="1">
      <c r="A577" s="232" t="str">
        <f t="shared" si="78"/>
        <v/>
      </c>
      <c r="B577" s="91"/>
      <c r="C577" s="232"/>
      <c r="D577" s="232"/>
      <c r="E577" s="91"/>
      <c r="F577" s="91"/>
      <c r="G577" s="91"/>
      <c r="H577" s="248"/>
      <c r="I577" s="248"/>
      <c r="J577" s="260"/>
      <c r="K577" s="252"/>
      <c r="GO577" s="233" t="str">
        <f>IFERROR(VLOOKUP($C577,リスト!$D:$X,18,FALSE),"")</f>
        <v/>
      </c>
      <c r="GP577" s="349"/>
    </row>
    <row r="578" spans="1:198" hidden="1">
      <c r="A578" s="232" t="str">
        <f t="shared" si="78"/>
        <v/>
      </c>
      <c r="B578" s="91"/>
      <c r="C578" s="232"/>
      <c r="D578" s="232"/>
      <c r="E578" s="91"/>
      <c r="F578" s="91"/>
      <c r="G578" s="91"/>
      <c r="H578" s="248"/>
      <c r="I578" s="248"/>
      <c r="J578" s="260"/>
      <c r="K578" s="252"/>
      <c r="GO578" s="233" t="str">
        <f>IFERROR(VLOOKUP($C578,リスト!$D:$X,18,FALSE),"")</f>
        <v/>
      </c>
      <c r="GP578" s="349"/>
    </row>
    <row r="579" spans="1:198" hidden="1">
      <c r="A579" s="232" t="str">
        <f t="shared" si="78"/>
        <v/>
      </c>
      <c r="B579" s="91"/>
      <c r="C579" s="232"/>
      <c r="D579" s="232"/>
      <c r="E579" s="91"/>
      <c r="F579" s="91"/>
      <c r="G579" s="91"/>
      <c r="H579" s="248"/>
      <c r="I579" s="248"/>
      <c r="J579" s="260"/>
      <c r="K579" s="252"/>
      <c r="GO579" s="233" t="str">
        <f>IFERROR(VLOOKUP($C579,リスト!$D:$X,18,FALSE),"")</f>
        <v/>
      </c>
      <c r="GP579" s="349"/>
    </row>
    <row r="580" spans="1:198" hidden="1">
      <c r="A580" s="232" t="str">
        <f t="shared" si="78"/>
        <v/>
      </c>
      <c r="B580" s="91"/>
      <c r="C580" s="232"/>
      <c r="D580" s="232"/>
      <c r="E580" s="91"/>
      <c r="F580" s="91"/>
      <c r="G580" s="91"/>
      <c r="H580" s="248"/>
      <c r="I580" s="248"/>
      <c r="J580" s="260"/>
      <c r="K580" s="252"/>
      <c r="GO580" s="233" t="str">
        <f>IFERROR(VLOOKUP($C580,リスト!$D:$X,18,FALSE),"")</f>
        <v/>
      </c>
      <c r="GP580" s="349"/>
    </row>
    <row r="581" spans="1:198" hidden="1">
      <c r="A581" s="232" t="str">
        <f t="shared" si="78"/>
        <v/>
      </c>
      <c r="B581" s="91"/>
      <c r="C581" s="232"/>
      <c r="D581" s="232"/>
      <c r="E581" s="91"/>
      <c r="F581" s="91"/>
      <c r="G581" s="91"/>
      <c r="H581" s="248"/>
      <c r="I581" s="248"/>
      <c r="J581" s="260"/>
      <c r="K581" s="252"/>
      <c r="GO581" s="233" t="str">
        <f>IFERROR(VLOOKUP($C581,リスト!$D:$X,18,FALSE),"")</f>
        <v/>
      </c>
      <c r="GP581" s="349"/>
    </row>
    <row r="582" spans="1:198" hidden="1">
      <c r="A582" s="232" t="str">
        <f t="shared" ref="A582:A645" si="79">IF(C582="","",ROW()-5)</f>
        <v/>
      </c>
      <c r="B582" s="91"/>
      <c r="C582" s="232"/>
      <c r="D582" s="232"/>
      <c r="E582" s="91"/>
      <c r="F582" s="91"/>
      <c r="G582" s="91"/>
      <c r="H582" s="248"/>
      <c r="I582" s="248"/>
      <c r="J582" s="260"/>
      <c r="K582" s="252"/>
      <c r="GO582" s="233" t="str">
        <f>IFERROR(VLOOKUP($C582,リスト!$D:$X,18,FALSE),"")</f>
        <v/>
      </c>
      <c r="GP582" s="349"/>
    </row>
    <row r="583" spans="1:198" hidden="1">
      <c r="A583" s="232" t="str">
        <f t="shared" si="79"/>
        <v/>
      </c>
      <c r="B583" s="91"/>
      <c r="C583" s="232"/>
      <c r="D583" s="232"/>
      <c r="E583" s="91"/>
      <c r="F583" s="91"/>
      <c r="G583" s="91"/>
      <c r="H583" s="248"/>
      <c r="I583" s="248"/>
      <c r="J583" s="260"/>
      <c r="K583" s="252"/>
      <c r="GO583" s="233" t="str">
        <f>IFERROR(VLOOKUP($C583,リスト!$D:$X,18,FALSE),"")</f>
        <v/>
      </c>
      <c r="GP583" s="349"/>
    </row>
    <row r="584" spans="1:198" hidden="1">
      <c r="A584" s="232" t="str">
        <f t="shared" si="79"/>
        <v/>
      </c>
      <c r="B584" s="91"/>
      <c r="C584" s="232"/>
      <c r="D584" s="232"/>
      <c r="E584" s="91"/>
      <c r="F584" s="91"/>
      <c r="G584" s="265"/>
      <c r="H584" s="248"/>
      <c r="I584" s="248"/>
      <c r="J584" s="260"/>
      <c r="K584" s="252"/>
      <c r="GO584" s="233" t="str">
        <f>IFERROR(VLOOKUP($C584,リスト!$D:$X,18,FALSE),"")</f>
        <v/>
      </c>
      <c r="GP584" s="349"/>
    </row>
    <row r="585" spans="1:198" hidden="1">
      <c r="A585" s="232" t="str">
        <f t="shared" si="79"/>
        <v/>
      </c>
      <c r="B585" s="91"/>
      <c r="C585" s="232"/>
      <c r="D585" s="232"/>
      <c r="E585" s="91"/>
      <c r="F585" s="91"/>
      <c r="G585" s="91"/>
      <c r="H585" s="248"/>
      <c r="I585" s="248"/>
      <c r="J585" s="260"/>
      <c r="K585" s="252"/>
      <c r="GO585" s="233" t="str">
        <f>IFERROR(VLOOKUP($C585,リスト!$D:$X,18,FALSE),"")</f>
        <v/>
      </c>
      <c r="GP585" s="349"/>
    </row>
    <row r="586" spans="1:198" hidden="1">
      <c r="A586" s="232" t="str">
        <f t="shared" si="79"/>
        <v/>
      </c>
      <c r="B586" s="91"/>
      <c r="C586" s="232"/>
      <c r="D586" s="232"/>
      <c r="E586" s="91"/>
      <c r="F586" s="91"/>
      <c r="G586" s="91"/>
      <c r="H586" s="248"/>
      <c r="I586" s="248"/>
      <c r="J586" s="260"/>
      <c r="K586" s="252"/>
      <c r="GO586" s="233" t="str">
        <f>IFERROR(VLOOKUP($C586,リスト!$D:$X,18,FALSE),"")</f>
        <v/>
      </c>
      <c r="GP586" s="349"/>
    </row>
    <row r="587" spans="1:198" hidden="1">
      <c r="A587" s="232" t="str">
        <f t="shared" si="79"/>
        <v/>
      </c>
      <c r="B587" s="91"/>
      <c r="C587" s="232"/>
      <c r="D587" s="232"/>
      <c r="E587" s="91"/>
      <c r="F587" s="91"/>
      <c r="G587" s="265"/>
      <c r="H587" s="248"/>
      <c r="I587" s="248"/>
      <c r="J587" s="260"/>
      <c r="K587" s="252"/>
      <c r="GO587" s="233" t="str">
        <f>IFERROR(VLOOKUP($C587,リスト!$D:$X,18,FALSE),"")</f>
        <v/>
      </c>
      <c r="GP587" s="349"/>
    </row>
    <row r="588" spans="1:198" hidden="1">
      <c r="A588" s="232" t="str">
        <f t="shared" si="79"/>
        <v/>
      </c>
      <c r="B588" s="91"/>
      <c r="C588" s="232"/>
      <c r="D588" s="232"/>
      <c r="E588" s="91"/>
      <c r="F588" s="91"/>
      <c r="G588" s="91"/>
      <c r="H588" s="248"/>
      <c r="I588" s="248"/>
      <c r="J588" s="260"/>
      <c r="K588" s="252"/>
      <c r="GO588" s="233" t="str">
        <f>IFERROR(VLOOKUP($C588,リスト!$D:$X,18,FALSE),"")</f>
        <v/>
      </c>
      <c r="GP588" s="349"/>
    </row>
    <row r="589" spans="1:198" hidden="1">
      <c r="A589" s="232" t="str">
        <f t="shared" si="79"/>
        <v/>
      </c>
      <c r="B589" s="91"/>
      <c r="C589" s="232"/>
      <c r="D589" s="232"/>
      <c r="E589" s="91"/>
      <c r="F589" s="91"/>
      <c r="G589" s="91"/>
      <c r="H589" s="248"/>
      <c r="I589" s="248"/>
      <c r="J589" s="260"/>
      <c r="K589" s="252"/>
      <c r="GO589" s="233" t="str">
        <f>IFERROR(VLOOKUP($C589,リスト!$D:$X,18,FALSE),"")</f>
        <v/>
      </c>
      <c r="GP589" s="349"/>
    </row>
    <row r="590" spans="1:198" hidden="1">
      <c r="A590" s="232" t="str">
        <f t="shared" si="79"/>
        <v/>
      </c>
      <c r="B590" s="91"/>
      <c r="C590" s="232"/>
      <c r="D590" s="232"/>
      <c r="E590" s="91"/>
      <c r="F590" s="91"/>
      <c r="G590" s="91"/>
      <c r="H590" s="248"/>
      <c r="I590" s="248"/>
      <c r="J590" s="260"/>
      <c r="K590" s="252"/>
      <c r="GO590" s="233" t="str">
        <f>IFERROR(VLOOKUP($C590,リスト!$D:$X,18,FALSE),"")</f>
        <v/>
      </c>
      <c r="GP590" s="349"/>
    </row>
    <row r="591" spans="1:198" hidden="1">
      <c r="A591" s="232" t="str">
        <f t="shared" si="79"/>
        <v/>
      </c>
      <c r="B591" s="91"/>
      <c r="C591" s="232"/>
      <c r="D591" s="232"/>
      <c r="E591" s="91"/>
      <c r="F591" s="91"/>
      <c r="G591" s="91"/>
      <c r="H591" s="248"/>
      <c r="I591" s="248"/>
      <c r="J591" s="260"/>
      <c r="K591" s="252"/>
      <c r="GO591" s="233" t="str">
        <f>IFERROR(VLOOKUP($C591,リスト!$D:$X,18,FALSE),"")</f>
        <v/>
      </c>
      <c r="GP591" s="349"/>
    </row>
    <row r="592" spans="1:198" hidden="1">
      <c r="A592" s="232" t="str">
        <f t="shared" si="79"/>
        <v/>
      </c>
      <c r="B592" s="91"/>
      <c r="C592" s="232"/>
      <c r="D592" s="232"/>
      <c r="E592" s="91"/>
      <c r="F592" s="91"/>
      <c r="G592" s="91"/>
      <c r="H592" s="248"/>
      <c r="I592" s="248"/>
      <c r="J592" s="260"/>
      <c r="K592" s="252"/>
      <c r="GO592" s="233" t="str">
        <f>IFERROR(VLOOKUP($C592,リスト!$D:$X,18,FALSE),"")</f>
        <v/>
      </c>
      <c r="GP592" s="349"/>
    </row>
    <row r="593" spans="1:198" hidden="1">
      <c r="A593" s="232" t="str">
        <f t="shared" si="79"/>
        <v/>
      </c>
      <c r="B593" s="91"/>
      <c r="C593" s="232"/>
      <c r="D593" s="232"/>
      <c r="E593" s="91"/>
      <c r="F593" s="91"/>
      <c r="G593" s="91"/>
      <c r="H593" s="248"/>
      <c r="I593" s="248"/>
      <c r="J593" s="260"/>
      <c r="K593" s="252"/>
      <c r="GO593" s="233" t="str">
        <f>IFERROR(VLOOKUP($C593,リスト!$D:$X,18,FALSE),"")</f>
        <v/>
      </c>
      <c r="GP593" s="349"/>
    </row>
    <row r="594" spans="1:198" hidden="1">
      <c r="A594" s="232" t="str">
        <f t="shared" si="79"/>
        <v/>
      </c>
      <c r="B594" s="91"/>
      <c r="C594" s="232"/>
      <c r="D594" s="232"/>
      <c r="E594" s="91"/>
      <c r="F594" s="91"/>
      <c r="G594" s="91"/>
      <c r="H594" s="248"/>
      <c r="I594" s="248"/>
      <c r="J594" s="260"/>
      <c r="K594" s="252"/>
      <c r="GO594" s="233" t="str">
        <f>IFERROR(VLOOKUP($C594,リスト!$D:$X,18,FALSE),"")</f>
        <v/>
      </c>
      <c r="GP594" s="349"/>
    </row>
    <row r="595" spans="1:198" hidden="1">
      <c r="A595" s="232" t="str">
        <f t="shared" si="79"/>
        <v/>
      </c>
      <c r="B595" s="91"/>
      <c r="C595" s="232"/>
      <c r="D595" s="232"/>
      <c r="E595" s="91"/>
      <c r="F595" s="91"/>
      <c r="G595" s="91"/>
      <c r="H595" s="248"/>
      <c r="I595" s="248"/>
      <c r="J595" s="260"/>
      <c r="K595" s="252"/>
      <c r="GO595" s="233" t="str">
        <f>IFERROR(VLOOKUP($C595,リスト!$D:$X,18,FALSE),"")</f>
        <v/>
      </c>
      <c r="GP595" s="349"/>
    </row>
    <row r="596" spans="1:198" hidden="1">
      <c r="A596" s="232" t="str">
        <f t="shared" si="79"/>
        <v/>
      </c>
      <c r="B596" s="91"/>
      <c r="C596" s="232"/>
      <c r="D596" s="232"/>
      <c r="E596" s="91"/>
      <c r="F596" s="91"/>
      <c r="G596" s="91"/>
      <c r="H596" s="248"/>
      <c r="I596" s="248"/>
      <c r="J596" s="260"/>
      <c r="K596" s="252"/>
      <c r="GO596" s="233" t="str">
        <f>IFERROR(VLOOKUP($C596,リスト!$D:$X,18,FALSE),"")</f>
        <v/>
      </c>
      <c r="GP596" s="349"/>
    </row>
    <row r="597" spans="1:198" hidden="1">
      <c r="A597" s="232" t="str">
        <f t="shared" si="79"/>
        <v/>
      </c>
      <c r="B597" s="91"/>
      <c r="C597" s="232"/>
      <c r="D597" s="232"/>
      <c r="E597" s="91"/>
      <c r="F597" s="91"/>
      <c r="G597" s="91"/>
      <c r="H597" s="248"/>
      <c r="I597" s="248"/>
      <c r="J597" s="260"/>
      <c r="K597" s="252"/>
      <c r="GO597" s="233" t="str">
        <f>IFERROR(VLOOKUP($C597,リスト!$D:$X,18,FALSE),"")</f>
        <v/>
      </c>
      <c r="GP597" s="349"/>
    </row>
    <row r="598" spans="1:198" hidden="1">
      <c r="A598" s="232" t="str">
        <f t="shared" si="79"/>
        <v/>
      </c>
      <c r="B598" s="91"/>
      <c r="C598" s="232"/>
      <c r="D598" s="232"/>
      <c r="E598" s="91"/>
      <c r="F598" s="91"/>
      <c r="G598" s="91"/>
      <c r="H598" s="248"/>
      <c r="I598" s="248"/>
      <c r="J598" s="260"/>
      <c r="K598" s="252"/>
      <c r="GO598" s="233" t="str">
        <f>IFERROR(VLOOKUP($C598,リスト!$D:$X,18,FALSE),"")</f>
        <v/>
      </c>
      <c r="GP598" s="349"/>
    </row>
    <row r="599" spans="1:198" hidden="1">
      <c r="A599" s="232" t="str">
        <f t="shared" si="79"/>
        <v/>
      </c>
      <c r="B599" s="91"/>
      <c r="C599" s="232"/>
      <c r="D599" s="232"/>
      <c r="E599" s="91"/>
      <c r="F599" s="91"/>
      <c r="G599" s="91"/>
      <c r="H599" s="248"/>
      <c r="I599" s="248"/>
      <c r="J599" s="260"/>
      <c r="K599" s="252"/>
      <c r="GO599" s="233" t="str">
        <f>IFERROR(VLOOKUP($C599,リスト!$D:$X,18,FALSE),"")</f>
        <v/>
      </c>
      <c r="GP599" s="349"/>
    </row>
    <row r="600" spans="1:198" hidden="1">
      <c r="A600" s="232" t="str">
        <f t="shared" si="79"/>
        <v/>
      </c>
      <c r="B600" s="91"/>
      <c r="C600" s="232"/>
      <c r="D600" s="232"/>
      <c r="E600" s="91"/>
      <c r="F600" s="91"/>
      <c r="G600" s="91"/>
      <c r="H600" s="248"/>
      <c r="I600" s="248"/>
      <c r="J600" s="260"/>
      <c r="K600" s="252"/>
      <c r="GO600" s="233" t="str">
        <f>IFERROR(VLOOKUP($C600,リスト!$D:$X,18,FALSE),"")</f>
        <v/>
      </c>
      <c r="GP600" s="349"/>
    </row>
    <row r="601" spans="1:198" hidden="1">
      <c r="A601" s="232" t="str">
        <f t="shared" si="79"/>
        <v/>
      </c>
      <c r="B601" s="91"/>
      <c r="C601" s="232"/>
      <c r="D601" s="232"/>
      <c r="E601" s="91"/>
      <c r="F601" s="91"/>
      <c r="G601" s="91"/>
      <c r="H601" s="248"/>
      <c r="I601" s="248"/>
      <c r="J601" s="260"/>
      <c r="K601" s="252"/>
      <c r="GO601" s="233" t="str">
        <f>IFERROR(VLOOKUP($C601,リスト!$D:$X,18,FALSE),"")</f>
        <v/>
      </c>
      <c r="GP601" s="349"/>
    </row>
    <row r="602" spans="1:198" hidden="1">
      <c r="A602" s="232" t="str">
        <f t="shared" si="79"/>
        <v/>
      </c>
      <c r="B602" s="91"/>
      <c r="C602" s="232"/>
      <c r="D602" s="232"/>
      <c r="E602" s="91"/>
      <c r="F602" s="91"/>
      <c r="G602" s="91"/>
      <c r="H602" s="248"/>
      <c r="I602" s="248"/>
      <c r="J602" s="260"/>
      <c r="K602" s="252"/>
      <c r="GO602" s="233" t="str">
        <f>IFERROR(VLOOKUP($C602,リスト!$D:$X,18,FALSE),"")</f>
        <v/>
      </c>
      <c r="GP602" s="349"/>
    </row>
    <row r="603" spans="1:198" hidden="1">
      <c r="A603" s="232" t="str">
        <f t="shared" si="79"/>
        <v/>
      </c>
      <c r="B603" s="91"/>
      <c r="C603" s="232"/>
      <c r="D603" s="232"/>
      <c r="E603" s="91"/>
      <c r="F603" s="91"/>
      <c r="G603" s="91"/>
      <c r="H603" s="248"/>
      <c r="I603" s="248"/>
      <c r="J603" s="260"/>
      <c r="K603" s="252"/>
      <c r="GO603" s="233" t="str">
        <f>IFERROR(VLOOKUP($C603,リスト!$D:$X,18,FALSE),"")</f>
        <v/>
      </c>
      <c r="GP603" s="349"/>
    </row>
    <row r="604" spans="1:198" hidden="1">
      <c r="A604" s="232" t="str">
        <f t="shared" si="79"/>
        <v/>
      </c>
      <c r="B604" s="91"/>
      <c r="C604" s="232"/>
      <c r="D604" s="232"/>
      <c r="E604" s="91"/>
      <c r="F604" s="91"/>
      <c r="G604" s="91"/>
      <c r="H604" s="248"/>
      <c r="I604" s="248"/>
      <c r="J604" s="260"/>
      <c r="K604" s="252"/>
      <c r="GO604" s="233" t="str">
        <f>IFERROR(VLOOKUP($C604,リスト!$D:$X,18,FALSE),"")</f>
        <v/>
      </c>
      <c r="GP604" s="349"/>
    </row>
    <row r="605" spans="1:198" hidden="1">
      <c r="A605" s="232" t="str">
        <f t="shared" si="79"/>
        <v/>
      </c>
      <c r="B605" s="91"/>
      <c r="C605" s="232"/>
      <c r="D605" s="232"/>
      <c r="E605" s="91"/>
      <c r="F605" s="91"/>
      <c r="G605" s="91"/>
      <c r="H605" s="248"/>
      <c r="I605" s="248"/>
      <c r="J605" s="260"/>
      <c r="K605" s="252"/>
      <c r="GO605" s="233" t="str">
        <f>IFERROR(VLOOKUP($C605,リスト!$D:$X,18,FALSE),"")</f>
        <v/>
      </c>
      <c r="GP605" s="349"/>
    </row>
    <row r="606" spans="1:198" hidden="1">
      <c r="A606" s="232" t="str">
        <f t="shared" si="79"/>
        <v/>
      </c>
      <c r="B606" s="91"/>
      <c r="C606" s="232"/>
      <c r="D606" s="232"/>
      <c r="E606" s="91"/>
      <c r="F606" s="91"/>
      <c r="G606" s="91"/>
      <c r="H606" s="248"/>
      <c r="I606" s="248"/>
      <c r="J606" s="260"/>
      <c r="K606" s="252"/>
      <c r="GO606" s="233" t="str">
        <f>IFERROR(VLOOKUP($C606,リスト!$D:$X,18,FALSE),"")</f>
        <v/>
      </c>
      <c r="GP606" s="349"/>
    </row>
    <row r="607" spans="1:198" hidden="1">
      <c r="A607" s="232" t="str">
        <f t="shared" si="79"/>
        <v/>
      </c>
      <c r="B607" s="91"/>
      <c r="C607" s="232"/>
      <c r="D607" s="232"/>
      <c r="E607" s="91"/>
      <c r="F607" s="91"/>
      <c r="G607" s="91"/>
      <c r="H607" s="248"/>
      <c r="I607" s="248"/>
      <c r="J607" s="260"/>
      <c r="K607" s="252"/>
      <c r="GO607" s="233" t="str">
        <f>IFERROR(VLOOKUP($C607,リスト!$D:$X,18,FALSE),"")</f>
        <v/>
      </c>
      <c r="GP607" s="349"/>
    </row>
    <row r="608" spans="1:198" hidden="1">
      <c r="A608" s="232" t="str">
        <f t="shared" si="79"/>
        <v/>
      </c>
      <c r="B608" s="91"/>
      <c r="C608" s="232"/>
      <c r="D608" s="232"/>
      <c r="E608" s="91"/>
      <c r="F608" s="91"/>
      <c r="G608" s="91"/>
      <c r="H608" s="248"/>
      <c r="I608" s="248"/>
      <c r="J608" s="260"/>
      <c r="K608" s="252"/>
      <c r="GO608" s="233" t="str">
        <f>IFERROR(VLOOKUP($C608,リスト!$D:$X,18,FALSE),"")</f>
        <v/>
      </c>
      <c r="GP608" s="349"/>
    </row>
    <row r="609" spans="1:198" hidden="1">
      <c r="A609" s="232" t="str">
        <f t="shared" si="79"/>
        <v/>
      </c>
      <c r="B609" s="91"/>
      <c r="C609" s="232"/>
      <c r="D609" s="232"/>
      <c r="E609" s="91"/>
      <c r="F609" s="91"/>
      <c r="G609" s="91"/>
      <c r="H609" s="248"/>
      <c r="I609" s="248"/>
      <c r="J609" s="260"/>
      <c r="K609" s="252"/>
      <c r="GO609" s="233" t="str">
        <f>IFERROR(VLOOKUP($C609,リスト!$D:$X,18,FALSE),"")</f>
        <v/>
      </c>
      <c r="GP609" s="349"/>
    </row>
    <row r="610" spans="1:198" hidden="1">
      <c r="A610" s="232" t="str">
        <f t="shared" si="79"/>
        <v/>
      </c>
      <c r="B610" s="91"/>
      <c r="C610" s="232"/>
      <c r="D610" s="232"/>
      <c r="E610" s="91"/>
      <c r="F610" s="91"/>
      <c r="G610" s="91"/>
      <c r="H610" s="248"/>
      <c r="I610" s="248"/>
      <c r="J610" s="260"/>
      <c r="K610" s="252"/>
      <c r="GO610" s="233" t="str">
        <f>IFERROR(VLOOKUP($C610,リスト!$D:$X,18,FALSE),"")</f>
        <v/>
      </c>
      <c r="GP610" s="349"/>
    </row>
    <row r="611" spans="1:198" hidden="1">
      <c r="A611" s="232" t="str">
        <f t="shared" si="79"/>
        <v/>
      </c>
      <c r="B611" s="91"/>
      <c r="C611" s="232"/>
      <c r="D611" s="232"/>
      <c r="E611" s="91"/>
      <c r="F611" s="91"/>
      <c r="G611" s="91"/>
      <c r="H611" s="248"/>
      <c r="I611" s="248"/>
      <c r="J611" s="260"/>
      <c r="K611" s="252"/>
      <c r="GO611" s="233" t="str">
        <f>IFERROR(VLOOKUP($C611,リスト!$D:$X,18,FALSE),"")</f>
        <v/>
      </c>
      <c r="GP611" s="349"/>
    </row>
    <row r="612" spans="1:198" hidden="1">
      <c r="A612" s="232" t="str">
        <f t="shared" si="79"/>
        <v/>
      </c>
      <c r="B612" s="91"/>
      <c r="C612" s="232"/>
      <c r="D612" s="232"/>
      <c r="E612" s="91"/>
      <c r="F612" s="91"/>
      <c r="G612" s="91"/>
      <c r="H612" s="248"/>
      <c r="I612" s="248"/>
      <c r="J612" s="260"/>
      <c r="K612" s="252"/>
      <c r="GO612" s="233" t="str">
        <f>IFERROR(VLOOKUP($C612,リスト!$D:$X,18,FALSE),"")</f>
        <v/>
      </c>
      <c r="GP612" s="349"/>
    </row>
    <row r="613" spans="1:198" hidden="1">
      <c r="A613" s="232" t="str">
        <f t="shared" si="79"/>
        <v/>
      </c>
      <c r="B613" s="91"/>
      <c r="C613" s="232"/>
      <c r="D613" s="232"/>
      <c r="E613" s="91"/>
      <c r="F613" s="91"/>
      <c r="G613" s="91"/>
      <c r="H613" s="248"/>
      <c r="I613" s="248"/>
      <c r="J613" s="260"/>
      <c r="K613" s="252"/>
      <c r="GO613" s="233" t="str">
        <f>IFERROR(VLOOKUP($C613,リスト!$D:$X,18,FALSE),"")</f>
        <v/>
      </c>
      <c r="GP613" s="349"/>
    </row>
    <row r="614" spans="1:198" hidden="1">
      <c r="A614" s="232" t="str">
        <f t="shared" si="79"/>
        <v/>
      </c>
      <c r="B614" s="91"/>
      <c r="C614" s="232"/>
      <c r="D614" s="232"/>
      <c r="E614" s="91"/>
      <c r="F614" s="91"/>
      <c r="G614" s="91"/>
      <c r="H614" s="248"/>
      <c r="I614" s="248"/>
      <c r="J614" s="260"/>
      <c r="K614" s="252"/>
      <c r="GO614" s="233" t="str">
        <f>IFERROR(VLOOKUP($C614,リスト!$D:$X,18,FALSE),"")</f>
        <v/>
      </c>
      <c r="GP614" s="349"/>
    </row>
    <row r="615" spans="1:198" hidden="1">
      <c r="A615" s="232" t="str">
        <f t="shared" si="79"/>
        <v/>
      </c>
      <c r="B615" s="91"/>
      <c r="C615" s="232"/>
      <c r="D615" s="232"/>
      <c r="E615" s="91"/>
      <c r="F615" s="91"/>
      <c r="G615" s="91"/>
      <c r="H615" s="248"/>
      <c r="I615" s="248"/>
      <c r="J615" s="260"/>
      <c r="K615" s="252"/>
      <c r="GO615" s="233" t="str">
        <f>IFERROR(VLOOKUP($C615,リスト!$D:$X,18,FALSE),"")</f>
        <v/>
      </c>
      <c r="GP615" s="349"/>
    </row>
    <row r="616" spans="1:198" hidden="1">
      <c r="A616" s="232" t="str">
        <f t="shared" si="79"/>
        <v/>
      </c>
      <c r="B616" s="91"/>
      <c r="C616" s="232"/>
      <c r="D616" s="232"/>
      <c r="E616" s="91"/>
      <c r="F616" s="91"/>
      <c r="G616" s="91"/>
      <c r="H616" s="248"/>
      <c r="I616" s="248"/>
      <c r="J616" s="260"/>
      <c r="K616" s="252"/>
      <c r="GO616" s="233" t="str">
        <f>IFERROR(VLOOKUP($C616,リスト!$D:$X,18,FALSE),"")</f>
        <v/>
      </c>
      <c r="GP616" s="349"/>
    </row>
    <row r="617" spans="1:198" hidden="1">
      <c r="A617" s="232" t="str">
        <f t="shared" si="79"/>
        <v/>
      </c>
      <c r="B617" s="91"/>
      <c r="C617" s="232"/>
      <c r="D617" s="232"/>
      <c r="E617" s="91"/>
      <c r="F617" s="91"/>
      <c r="G617" s="91"/>
      <c r="H617" s="248"/>
      <c r="I617" s="248"/>
      <c r="J617" s="260"/>
      <c r="K617" s="252"/>
      <c r="GO617" s="233" t="str">
        <f>IFERROR(VLOOKUP($C617,リスト!$D:$X,18,FALSE),"")</f>
        <v/>
      </c>
      <c r="GP617" s="349"/>
    </row>
    <row r="618" spans="1:198" hidden="1">
      <c r="A618" s="232" t="str">
        <f t="shared" si="79"/>
        <v/>
      </c>
      <c r="B618" s="91"/>
      <c r="C618" s="232"/>
      <c r="D618" s="232"/>
      <c r="E618" s="91"/>
      <c r="F618" s="91"/>
      <c r="G618" s="91"/>
      <c r="H618" s="248"/>
      <c r="I618" s="248"/>
      <c r="J618" s="260"/>
      <c r="K618" s="252"/>
      <c r="GO618" s="233" t="str">
        <f>IFERROR(VLOOKUP($C618,リスト!$D:$X,18,FALSE),"")</f>
        <v/>
      </c>
      <c r="GP618" s="349"/>
    </row>
    <row r="619" spans="1:198" hidden="1">
      <c r="A619" s="232" t="str">
        <f t="shared" si="79"/>
        <v/>
      </c>
      <c r="B619" s="91"/>
      <c r="C619" s="232"/>
      <c r="D619" s="232"/>
      <c r="E619" s="91"/>
      <c r="F619" s="91"/>
      <c r="G619" s="91"/>
      <c r="H619" s="248"/>
      <c r="I619" s="248"/>
      <c r="J619" s="260"/>
      <c r="K619" s="252"/>
      <c r="GO619" s="233" t="str">
        <f>IFERROR(VLOOKUP($C619,リスト!$D:$X,18,FALSE),"")</f>
        <v/>
      </c>
      <c r="GP619" s="349"/>
    </row>
    <row r="620" spans="1:198" hidden="1">
      <c r="A620" s="232" t="str">
        <f t="shared" si="79"/>
        <v/>
      </c>
      <c r="B620" s="91"/>
      <c r="C620" s="232"/>
      <c r="D620" s="232"/>
      <c r="E620" s="91"/>
      <c r="F620" s="91"/>
      <c r="G620" s="91"/>
      <c r="H620" s="248"/>
      <c r="I620" s="248"/>
      <c r="J620" s="260"/>
      <c r="K620" s="252"/>
      <c r="GO620" s="233" t="str">
        <f>IFERROR(VLOOKUP($C620,リスト!$D:$X,18,FALSE),"")</f>
        <v/>
      </c>
      <c r="GP620" s="349"/>
    </row>
    <row r="621" spans="1:198" hidden="1">
      <c r="A621" s="232" t="str">
        <f t="shared" si="79"/>
        <v/>
      </c>
      <c r="B621" s="91"/>
      <c r="C621" s="232"/>
      <c r="D621" s="232"/>
      <c r="E621" s="91"/>
      <c r="F621" s="91"/>
      <c r="G621" s="91"/>
      <c r="H621" s="248"/>
      <c r="I621" s="248"/>
      <c r="J621" s="260"/>
      <c r="K621" s="252"/>
      <c r="GO621" s="233" t="str">
        <f>IFERROR(VLOOKUP($C621,リスト!$D:$X,18,FALSE),"")</f>
        <v/>
      </c>
      <c r="GP621" s="349"/>
    </row>
    <row r="622" spans="1:198" hidden="1">
      <c r="A622" s="232" t="str">
        <f t="shared" si="79"/>
        <v/>
      </c>
      <c r="B622" s="91"/>
      <c r="C622" s="232"/>
      <c r="D622" s="232"/>
      <c r="E622" s="91"/>
      <c r="F622" s="91"/>
      <c r="G622" s="91"/>
      <c r="H622" s="248"/>
      <c r="I622" s="248"/>
      <c r="J622" s="260"/>
      <c r="K622" s="252"/>
      <c r="GO622" s="233" t="str">
        <f>IFERROR(VLOOKUP($C622,リスト!$D:$X,18,FALSE),"")</f>
        <v/>
      </c>
      <c r="GP622" s="349"/>
    </row>
    <row r="623" spans="1:198" hidden="1">
      <c r="A623" s="232" t="str">
        <f t="shared" si="79"/>
        <v/>
      </c>
      <c r="B623" s="91"/>
      <c r="C623" s="232"/>
      <c r="D623" s="232"/>
      <c r="E623" s="91"/>
      <c r="F623" s="91"/>
      <c r="G623" s="91"/>
      <c r="H623" s="248"/>
      <c r="I623" s="248"/>
      <c r="J623" s="260"/>
      <c r="K623" s="252"/>
      <c r="GO623" s="233" t="str">
        <f>IFERROR(VLOOKUP($C623,リスト!$D:$X,18,FALSE),"")</f>
        <v/>
      </c>
      <c r="GP623" s="349"/>
    </row>
    <row r="624" spans="1:198" hidden="1">
      <c r="A624" s="232" t="str">
        <f t="shared" si="79"/>
        <v/>
      </c>
      <c r="B624" s="91"/>
      <c r="C624" s="232"/>
      <c r="D624" s="232"/>
      <c r="E624" s="91"/>
      <c r="F624" s="91"/>
      <c r="G624" s="91"/>
      <c r="H624" s="248"/>
      <c r="I624" s="248"/>
      <c r="J624" s="260"/>
      <c r="K624" s="252"/>
      <c r="GO624" s="233" t="str">
        <f>IFERROR(VLOOKUP($C624,リスト!$D:$X,18,FALSE),"")</f>
        <v/>
      </c>
      <c r="GP624" s="349"/>
    </row>
    <row r="625" spans="1:198" hidden="1">
      <c r="A625" s="232" t="str">
        <f t="shared" si="79"/>
        <v/>
      </c>
      <c r="B625" s="91"/>
      <c r="C625" s="232"/>
      <c r="D625" s="232"/>
      <c r="E625" s="91"/>
      <c r="F625" s="91"/>
      <c r="G625" s="91"/>
      <c r="H625" s="248"/>
      <c r="I625" s="248"/>
      <c r="J625" s="260"/>
      <c r="K625" s="252"/>
      <c r="GO625" s="233" t="str">
        <f>IFERROR(VLOOKUP($C625,リスト!$D:$X,18,FALSE),"")</f>
        <v/>
      </c>
      <c r="GP625" s="349"/>
    </row>
    <row r="626" spans="1:198" hidden="1">
      <c r="A626" s="232" t="str">
        <f t="shared" si="79"/>
        <v/>
      </c>
      <c r="B626" s="91"/>
      <c r="C626" s="232"/>
      <c r="D626" s="232"/>
      <c r="E626" s="91"/>
      <c r="F626" s="91"/>
      <c r="G626" s="91"/>
      <c r="H626" s="248"/>
      <c r="I626" s="248"/>
      <c r="J626" s="260"/>
      <c r="K626" s="252"/>
      <c r="GO626" s="233" t="str">
        <f>IFERROR(VLOOKUP($C626,リスト!$D:$X,18,FALSE),"")</f>
        <v/>
      </c>
      <c r="GP626" s="349"/>
    </row>
    <row r="627" spans="1:198" hidden="1">
      <c r="A627" s="232" t="str">
        <f t="shared" si="79"/>
        <v/>
      </c>
      <c r="B627" s="91"/>
      <c r="C627" s="232"/>
      <c r="D627" s="232"/>
      <c r="E627" s="91"/>
      <c r="F627" s="91"/>
      <c r="G627" s="91"/>
      <c r="H627" s="248"/>
      <c r="I627" s="248"/>
      <c r="J627" s="260"/>
      <c r="K627" s="252"/>
      <c r="GO627" s="233" t="str">
        <f>IFERROR(VLOOKUP($C627,リスト!$D:$X,18,FALSE),"")</f>
        <v/>
      </c>
      <c r="GP627" s="349"/>
    </row>
    <row r="628" spans="1:198" hidden="1">
      <c r="A628" s="232" t="str">
        <f t="shared" si="79"/>
        <v/>
      </c>
      <c r="B628" s="91"/>
      <c r="C628" s="232"/>
      <c r="D628" s="232"/>
      <c r="E628" s="91"/>
      <c r="F628" s="91"/>
      <c r="G628" s="91"/>
      <c r="H628" s="248"/>
      <c r="I628" s="248"/>
      <c r="J628" s="260"/>
      <c r="K628" s="252"/>
      <c r="GO628" s="233" t="str">
        <f>IFERROR(VLOOKUP($C628,リスト!$D:$X,18,FALSE),"")</f>
        <v/>
      </c>
      <c r="GP628" s="349"/>
    </row>
    <row r="629" spans="1:198" hidden="1">
      <c r="A629" s="232" t="str">
        <f t="shared" si="79"/>
        <v/>
      </c>
      <c r="B629" s="91"/>
      <c r="C629" s="232"/>
      <c r="D629" s="232"/>
      <c r="E629" s="91"/>
      <c r="F629" s="91"/>
      <c r="G629" s="91"/>
      <c r="H629" s="248"/>
      <c r="I629" s="248"/>
      <c r="J629" s="260"/>
      <c r="K629" s="252"/>
      <c r="GO629" s="233" t="str">
        <f>IFERROR(VLOOKUP($C629,リスト!$D:$X,18,FALSE),"")</f>
        <v/>
      </c>
      <c r="GP629" s="349"/>
    </row>
    <row r="630" spans="1:198" hidden="1">
      <c r="A630" s="232" t="str">
        <f t="shared" si="79"/>
        <v/>
      </c>
      <c r="B630" s="91"/>
      <c r="C630" s="232"/>
      <c r="D630" s="232"/>
      <c r="E630" s="91"/>
      <c r="F630" s="91"/>
      <c r="G630" s="91"/>
      <c r="H630" s="248"/>
      <c r="I630" s="248"/>
      <c r="J630" s="260"/>
      <c r="K630" s="252"/>
      <c r="GO630" s="233" t="str">
        <f>IFERROR(VLOOKUP($C630,リスト!$D:$X,18,FALSE),"")</f>
        <v/>
      </c>
      <c r="GP630" s="349"/>
    </row>
    <row r="631" spans="1:198" hidden="1">
      <c r="A631" s="232" t="str">
        <f t="shared" si="79"/>
        <v/>
      </c>
      <c r="B631" s="91"/>
      <c r="C631" s="232"/>
      <c r="D631" s="232"/>
      <c r="E631" s="91"/>
      <c r="F631" s="91"/>
      <c r="G631" s="91"/>
      <c r="H631" s="248"/>
      <c r="I631" s="248"/>
      <c r="J631" s="260"/>
      <c r="K631" s="252"/>
      <c r="GO631" s="233" t="str">
        <f>IFERROR(VLOOKUP($C631,リスト!$D:$X,18,FALSE),"")</f>
        <v/>
      </c>
      <c r="GP631" s="349"/>
    </row>
    <row r="632" spans="1:198" hidden="1">
      <c r="A632" s="232" t="str">
        <f t="shared" si="79"/>
        <v/>
      </c>
      <c r="B632" s="91"/>
      <c r="C632" s="232"/>
      <c r="D632" s="232"/>
      <c r="E632" s="91"/>
      <c r="F632" s="91"/>
      <c r="G632" s="91"/>
      <c r="H632" s="248"/>
      <c r="I632" s="248"/>
      <c r="J632" s="260"/>
      <c r="K632" s="252"/>
      <c r="GO632" s="233" t="str">
        <f>IFERROR(VLOOKUP($C632,リスト!$D:$X,18,FALSE),"")</f>
        <v/>
      </c>
      <c r="GP632" s="349"/>
    </row>
    <row r="633" spans="1:198" hidden="1">
      <c r="A633" s="232" t="str">
        <f t="shared" si="79"/>
        <v/>
      </c>
      <c r="B633" s="91"/>
      <c r="C633" s="232"/>
      <c r="D633" s="232"/>
      <c r="E633" s="91"/>
      <c r="F633" s="91"/>
      <c r="G633" s="91"/>
      <c r="H633" s="248"/>
      <c r="I633" s="248"/>
      <c r="J633" s="260"/>
      <c r="K633" s="252"/>
      <c r="GO633" s="233" t="str">
        <f>IFERROR(VLOOKUP($C633,リスト!$D:$X,18,FALSE),"")</f>
        <v/>
      </c>
      <c r="GP633" s="349"/>
    </row>
    <row r="634" spans="1:198" hidden="1">
      <c r="A634" s="232" t="str">
        <f t="shared" si="79"/>
        <v/>
      </c>
      <c r="B634" s="91"/>
      <c r="C634" s="232"/>
      <c r="D634" s="232"/>
      <c r="E634" s="91"/>
      <c r="F634" s="91"/>
      <c r="G634" s="91"/>
      <c r="H634" s="248"/>
      <c r="I634" s="248"/>
      <c r="J634" s="260"/>
      <c r="K634" s="252"/>
      <c r="GO634" s="233" t="str">
        <f>IFERROR(VLOOKUP($C634,リスト!$D:$X,18,FALSE),"")</f>
        <v/>
      </c>
      <c r="GP634" s="349"/>
    </row>
    <row r="635" spans="1:198" hidden="1">
      <c r="A635" s="232" t="str">
        <f t="shared" si="79"/>
        <v/>
      </c>
      <c r="B635" s="91"/>
      <c r="C635" s="232"/>
      <c r="D635" s="232"/>
      <c r="E635" s="91"/>
      <c r="F635" s="91"/>
      <c r="G635" s="91"/>
      <c r="H635" s="248"/>
      <c r="I635" s="248"/>
      <c r="J635" s="260"/>
      <c r="K635" s="252"/>
      <c r="GO635" s="233" t="str">
        <f>IFERROR(VLOOKUP($C635,リスト!$D:$X,18,FALSE),"")</f>
        <v/>
      </c>
      <c r="GP635" s="349"/>
    </row>
    <row r="636" spans="1:198" hidden="1">
      <c r="A636" s="232" t="str">
        <f t="shared" si="79"/>
        <v/>
      </c>
      <c r="B636" s="91"/>
      <c r="C636" s="232"/>
      <c r="D636" s="232"/>
      <c r="E636" s="91"/>
      <c r="F636" s="91"/>
      <c r="G636" s="91"/>
      <c r="H636" s="248"/>
      <c r="I636" s="248"/>
      <c r="J636" s="260"/>
      <c r="K636" s="252"/>
      <c r="GO636" s="233" t="str">
        <f>IFERROR(VLOOKUP($C636,リスト!$D:$X,18,FALSE),"")</f>
        <v/>
      </c>
      <c r="GP636" s="349"/>
    </row>
    <row r="637" spans="1:198" hidden="1">
      <c r="A637" s="232" t="str">
        <f t="shared" si="79"/>
        <v/>
      </c>
      <c r="B637" s="91"/>
      <c r="C637" s="232"/>
      <c r="D637" s="232"/>
      <c r="E637" s="91"/>
      <c r="F637" s="91"/>
      <c r="G637" s="91"/>
      <c r="H637" s="248"/>
      <c r="I637" s="248"/>
      <c r="J637" s="260"/>
      <c r="K637" s="252"/>
      <c r="GO637" s="233" t="str">
        <f>IFERROR(VLOOKUP($C637,リスト!$D:$X,18,FALSE),"")</f>
        <v/>
      </c>
      <c r="GP637" s="349"/>
    </row>
    <row r="638" spans="1:198" hidden="1">
      <c r="A638" s="232" t="str">
        <f t="shared" si="79"/>
        <v/>
      </c>
      <c r="B638" s="91"/>
      <c r="C638" s="232"/>
      <c r="D638" s="232"/>
      <c r="E638" s="91"/>
      <c r="F638" s="91"/>
      <c r="G638" s="91"/>
      <c r="H638" s="248"/>
      <c r="I638" s="248"/>
      <c r="J638" s="260"/>
      <c r="K638" s="252"/>
      <c r="GO638" s="233" t="str">
        <f>IFERROR(VLOOKUP($C638,リスト!$D:$X,18,FALSE),"")</f>
        <v/>
      </c>
      <c r="GP638" s="349"/>
    </row>
    <row r="639" spans="1:198" hidden="1">
      <c r="A639" s="232" t="str">
        <f t="shared" si="79"/>
        <v/>
      </c>
      <c r="B639" s="91"/>
      <c r="C639" s="232"/>
      <c r="D639" s="232"/>
      <c r="E639" s="91"/>
      <c r="F639" s="91"/>
      <c r="G639" s="91"/>
      <c r="H639" s="248"/>
      <c r="I639" s="248"/>
      <c r="J639" s="260"/>
      <c r="K639" s="252"/>
      <c r="GO639" s="233" t="str">
        <f>IFERROR(VLOOKUP($C639,リスト!$D:$X,18,FALSE),"")</f>
        <v/>
      </c>
      <c r="GP639" s="349"/>
    </row>
    <row r="640" spans="1:198" hidden="1">
      <c r="A640" s="232" t="str">
        <f t="shared" si="79"/>
        <v/>
      </c>
      <c r="B640" s="91"/>
      <c r="C640" s="232"/>
      <c r="D640" s="232"/>
      <c r="E640" s="91"/>
      <c r="F640" s="91"/>
      <c r="G640" s="91"/>
      <c r="H640" s="248"/>
      <c r="I640" s="248"/>
      <c r="J640" s="260"/>
      <c r="K640" s="252"/>
      <c r="GO640" s="233" t="str">
        <f>IFERROR(VLOOKUP($C640,リスト!$D:$X,18,FALSE),"")</f>
        <v/>
      </c>
      <c r="GP640" s="349"/>
    </row>
    <row r="641" spans="1:198" hidden="1">
      <c r="A641" s="232" t="str">
        <f t="shared" si="79"/>
        <v/>
      </c>
      <c r="B641" s="91"/>
      <c r="C641" s="232"/>
      <c r="D641" s="232"/>
      <c r="E641" s="91"/>
      <c r="F641" s="91"/>
      <c r="G641" s="91"/>
      <c r="H641" s="248"/>
      <c r="I641" s="248"/>
      <c r="J641" s="260"/>
      <c r="K641" s="252"/>
      <c r="GO641" s="233" t="str">
        <f>IFERROR(VLOOKUP($C641,リスト!$D:$X,18,FALSE),"")</f>
        <v/>
      </c>
      <c r="GP641" s="349"/>
    </row>
    <row r="642" spans="1:198" hidden="1">
      <c r="A642" s="232" t="str">
        <f t="shared" si="79"/>
        <v/>
      </c>
      <c r="B642" s="91"/>
      <c r="C642" s="232"/>
      <c r="D642" s="232"/>
      <c r="E642" s="91"/>
      <c r="F642" s="91"/>
      <c r="G642" s="91"/>
      <c r="H642" s="248"/>
      <c r="I642" s="248"/>
      <c r="J642" s="260"/>
      <c r="K642" s="252"/>
      <c r="GO642" s="233" t="str">
        <f>IFERROR(VLOOKUP($C642,リスト!$D:$X,18,FALSE),"")</f>
        <v/>
      </c>
      <c r="GP642" s="349"/>
    </row>
    <row r="643" spans="1:198" hidden="1">
      <c r="A643" s="232" t="str">
        <f t="shared" si="79"/>
        <v/>
      </c>
      <c r="B643" s="91"/>
      <c r="C643" s="232"/>
      <c r="D643" s="232"/>
      <c r="E643" s="91"/>
      <c r="F643" s="91"/>
      <c r="G643" s="91"/>
      <c r="H643" s="248"/>
      <c r="I643" s="248"/>
      <c r="J643" s="260"/>
      <c r="K643" s="252"/>
      <c r="GO643" s="233" t="str">
        <f>IFERROR(VLOOKUP($C643,リスト!$D:$X,18,FALSE),"")</f>
        <v/>
      </c>
      <c r="GP643" s="349"/>
    </row>
    <row r="644" spans="1:198" hidden="1">
      <c r="A644" s="232" t="str">
        <f t="shared" si="79"/>
        <v/>
      </c>
      <c r="B644" s="91"/>
      <c r="C644" s="232"/>
      <c r="D644" s="232"/>
      <c r="E644" s="91"/>
      <c r="F644" s="91"/>
      <c r="G644" s="91"/>
      <c r="H644" s="248"/>
      <c r="I644" s="248"/>
      <c r="J644" s="260"/>
      <c r="K644" s="252"/>
      <c r="GO644" s="233" t="str">
        <f>IFERROR(VLOOKUP($C644,リスト!$D:$X,18,FALSE),"")</f>
        <v/>
      </c>
      <c r="GP644" s="349"/>
    </row>
    <row r="645" spans="1:198" hidden="1">
      <c r="A645" s="232" t="str">
        <f t="shared" si="79"/>
        <v/>
      </c>
      <c r="B645" s="91"/>
      <c r="C645" s="232"/>
      <c r="D645" s="232"/>
      <c r="E645" s="91"/>
      <c r="F645" s="91"/>
      <c r="G645" s="91"/>
      <c r="H645" s="248"/>
      <c r="I645" s="248"/>
      <c r="J645" s="260"/>
      <c r="K645" s="252"/>
      <c r="GO645" s="233" t="str">
        <f>IFERROR(VLOOKUP($C645,リスト!$D:$X,18,FALSE),"")</f>
        <v/>
      </c>
      <c r="GP645" s="349"/>
    </row>
    <row r="646" spans="1:198" hidden="1">
      <c r="A646" s="232" t="str">
        <f t="shared" ref="A646:A709" si="80">IF(C646="","",ROW()-5)</f>
        <v/>
      </c>
      <c r="B646" s="91"/>
      <c r="C646" s="232"/>
      <c r="D646" s="232"/>
      <c r="E646" s="91"/>
      <c r="F646" s="91"/>
      <c r="G646" s="265"/>
      <c r="H646" s="248"/>
      <c r="I646" s="248"/>
      <c r="J646" s="260"/>
      <c r="K646" s="252"/>
      <c r="GO646" s="233" t="str">
        <f>IFERROR(VLOOKUP($C646,リスト!$D:$X,18,FALSE),"")</f>
        <v/>
      </c>
      <c r="GP646" s="349"/>
    </row>
    <row r="647" spans="1:198" hidden="1">
      <c r="A647" s="232" t="str">
        <f t="shared" si="80"/>
        <v/>
      </c>
      <c r="B647" s="91"/>
      <c r="C647" s="232"/>
      <c r="D647" s="232"/>
      <c r="E647" s="91"/>
      <c r="F647" s="91"/>
      <c r="G647" s="91"/>
      <c r="H647" s="248"/>
      <c r="I647" s="248"/>
      <c r="J647" s="260"/>
      <c r="K647" s="252"/>
      <c r="GO647" s="233" t="str">
        <f>IFERROR(VLOOKUP($C647,リスト!$D:$X,18,FALSE),"")</f>
        <v/>
      </c>
      <c r="GP647" s="349"/>
    </row>
    <row r="648" spans="1:198" hidden="1">
      <c r="A648" s="232" t="str">
        <f t="shared" si="80"/>
        <v/>
      </c>
      <c r="B648" s="91"/>
      <c r="C648" s="232"/>
      <c r="D648" s="232"/>
      <c r="E648" s="91"/>
      <c r="F648" s="91"/>
      <c r="G648" s="91"/>
      <c r="H648" s="248"/>
      <c r="I648" s="248"/>
      <c r="J648" s="260"/>
      <c r="K648" s="252"/>
      <c r="GO648" s="233" t="str">
        <f>IFERROR(VLOOKUP($C648,リスト!$D:$X,18,FALSE),"")</f>
        <v/>
      </c>
      <c r="GP648" s="349"/>
    </row>
    <row r="649" spans="1:198" hidden="1">
      <c r="A649" s="232" t="str">
        <f t="shared" si="80"/>
        <v/>
      </c>
      <c r="B649" s="91"/>
      <c r="C649" s="232"/>
      <c r="D649" s="232"/>
      <c r="E649" s="91"/>
      <c r="F649" s="91"/>
      <c r="G649" s="91"/>
      <c r="H649" s="248"/>
      <c r="I649" s="248"/>
      <c r="J649" s="260"/>
      <c r="K649" s="252"/>
      <c r="GO649" s="233" t="str">
        <f>IFERROR(VLOOKUP($C649,リスト!$D:$X,18,FALSE),"")</f>
        <v/>
      </c>
      <c r="GP649" s="349"/>
    </row>
    <row r="650" spans="1:198" hidden="1">
      <c r="A650" s="232" t="str">
        <f t="shared" si="80"/>
        <v/>
      </c>
      <c r="B650" s="91"/>
      <c r="C650" s="232"/>
      <c r="D650" s="232"/>
      <c r="E650" s="91"/>
      <c r="F650" s="91"/>
      <c r="G650" s="91"/>
      <c r="H650" s="248"/>
      <c r="I650" s="248"/>
      <c r="J650" s="260"/>
      <c r="K650" s="252"/>
      <c r="GO650" s="233" t="str">
        <f>IFERROR(VLOOKUP($C650,リスト!$D:$X,18,FALSE),"")</f>
        <v/>
      </c>
      <c r="GP650" s="349"/>
    </row>
    <row r="651" spans="1:198" hidden="1">
      <c r="A651" s="232" t="str">
        <f t="shared" si="80"/>
        <v/>
      </c>
      <c r="B651" s="91"/>
      <c r="C651" s="232"/>
      <c r="D651" s="232"/>
      <c r="E651" s="91"/>
      <c r="F651" s="91"/>
      <c r="G651" s="91"/>
      <c r="H651" s="248"/>
      <c r="I651" s="248"/>
      <c r="J651" s="260"/>
      <c r="K651" s="252"/>
      <c r="GO651" s="233" t="str">
        <f>IFERROR(VLOOKUP($C651,リスト!$D:$X,18,FALSE),"")</f>
        <v/>
      </c>
      <c r="GP651" s="349"/>
    </row>
    <row r="652" spans="1:198" hidden="1">
      <c r="A652" s="232" t="str">
        <f t="shared" si="80"/>
        <v/>
      </c>
      <c r="B652" s="91"/>
      <c r="C652" s="232"/>
      <c r="D652" s="232"/>
      <c r="E652" s="91"/>
      <c r="F652" s="91"/>
      <c r="G652" s="91"/>
      <c r="H652" s="248"/>
      <c r="I652" s="248"/>
      <c r="J652" s="260"/>
      <c r="K652" s="252"/>
      <c r="GO652" s="233" t="str">
        <f>IFERROR(VLOOKUP($C652,リスト!$D:$X,18,FALSE),"")</f>
        <v/>
      </c>
      <c r="GP652" s="349"/>
    </row>
    <row r="653" spans="1:198" hidden="1">
      <c r="A653" s="232" t="str">
        <f t="shared" si="80"/>
        <v/>
      </c>
      <c r="B653" s="91"/>
      <c r="C653" s="232"/>
      <c r="D653" s="232"/>
      <c r="E653" s="91"/>
      <c r="F653" s="91"/>
      <c r="G653" s="91"/>
      <c r="H653" s="248"/>
      <c r="I653" s="248"/>
      <c r="J653" s="260"/>
      <c r="K653" s="252"/>
      <c r="GO653" s="233" t="str">
        <f>IFERROR(VLOOKUP($C653,リスト!$D:$X,18,FALSE),"")</f>
        <v/>
      </c>
      <c r="GP653" s="349"/>
    </row>
    <row r="654" spans="1:198" hidden="1">
      <c r="A654" s="232" t="str">
        <f t="shared" si="80"/>
        <v/>
      </c>
      <c r="B654" s="91"/>
      <c r="C654" s="232"/>
      <c r="D654" s="232"/>
      <c r="E654" s="91"/>
      <c r="F654" s="91"/>
      <c r="G654" s="91"/>
      <c r="H654" s="248"/>
      <c r="I654" s="248"/>
      <c r="J654" s="260"/>
      <c r="K654" s="252"/>
      <c r="GO654" s="233" t="str">
        <f>IFERROR(VLOOKUP($C654,リスト!$D:$X,18,FALSE),"")</f>
        <v/>
      </c>
      <c r="GP654" s="349"/>
    </row>
    <row r="655" spans="1:198" hidden="1">
      <c r="A655" s="232" t="str">
        <f t="shared" si="80"/>
        <v/>
      </c>
      <c r="B655" s="91"/>
      <c r="C655" s="232"/>
      <c r="D655" s="232"/>
      <c r="E655" s="91"/>
      <c r="F655" s="91"/>
      <c r="G655" s="91"/>
      <c r="H655" s="248"/>
      <c r="I655" s="248"/>
      <c r="J655" s="260"/>
      <c r="K655" s="252"/>
      <c r="GO655" s="233" t="str">
        <f>IFERROR(VLOOKUP($C655,リスト!$D:$X,18,FALSE),"")</f>
        <v/>
      </c>
      <c r="GP655" s="349"/>
    </row>
    <row r="656" spans="1:198" hidden="1">
      <c r="A656" s="232" t="str">
        <f t="shared" si="80"/>
        <v/>
      </c>
      <c r="B656" s="91"/>
      <c r="C656" s="232"/>
      <c r="D656" s="232"/>
      <c r="E656" s="91"/>
      <c r="F656" s="91"/>
      <c r="G656" s="91"/>
      <c r="H656" s="248"/>
      <c r="I656" s="248"/>
      <c r="J656" s="260"/>
      <c r="K656" s="252"/>
      <c r="GO656" s="233" t="str">
        <f>IFERROR(VLOOKUP($C656,リスト!$D:$X,18,FALSE),"")</f>
        <v/>
      </c>
      <c r="GP656" s="349"/>
    </row>
    <row r="657" spans="1:198" hidden="1">
      <c r="A657" s="232" t="str">
        <f t="shared" si="80"/>
        <v/>
      </c>
      <c r="B657" s="91"/>
      <c r="C657" s="232"/>
      <c r="D657" s="232"/>
      <c r="E657" s="91"/>
      <c r="F657" s="91"/>
      <c r="G657" s="91"/>
      <c r="H657" s="248"/>
      <c r="I657" s="248"/>
      <c r="J657" s="260"/>
      <c r="K657" s="252"/>
      <c r="GO657" s="233" t="str">
        <f>IFERROR(VLOOKUP($C657,リスト!$D:$X,18,FALSE),"")</f>
        <v/>
      </c>
      <c r="GP657" s="349"/>
    </row>
    <row r="658" spans="1:198" hidden="1">
      <c r="A658" s="232" t="str">
        <f t="shared" si="80"/>
        <v/>
      </c>
      <c r="B658" s="91"/>
      <c r="C658" s="232"/>
      <c r="D658" s="232"/>
      <c r="E658" s="91"/>
      <c r="F658" s="91"/>
      <c r="G658" s="91"/>
      <c r="H658" s="248"/>
      <c r="I658" s="248"/>
      <c r="J658" s="260"/>
      <c r="K658" s="252"/>
      <c r="GO658" s="233" t="str">
        <f>IFERROR(VLOOKUP($C658,リスト!$D:$X,18,FALSE),"")</f>
        <v/>
      </c>
      <c r="GP658" s="349"/>
    </row>
    <row r="659" spans="1:198" hidden="1">
      <c r="A659" s="232" t="str">
        <f t="shared" si="80"/>
        <v/>
      </c>
      <c r="B659" s="91"/>
      <c r="C659" s="232"/>
      <c r="D659" s="232"/>
      <c r="E659" s="91"/>
      <c r="F659" s="91"/>
      <c r="G659" s="91"/>
      <c r="H659" s="248"/>
      <c r="I659" s="248"/>
      <c r="J659" s="260"/>
      <c r="K659" s="252"/>
      <c r="GO659" s="233" t="str">
        <f>IFERROR(VLOOKUP($C659,リスト!$D:$X,18,FALSE),"")</f>
        <v/>
      </c>
      <c r="GP659" s="349"/>
    </row>
    <row r="660" spans="1:198" hidden="1">
      <c r="A660" s="232" t="str">
        <f t="shared" si="80"/>
        <v/>
      </c>
      <c r="B660" s="91"/>
      <c r="C660" s="232"/>
      <c r="D660" s="232"/>
      <c r="E660" s="91"/>
      <c r="F660" s="91"/>
      <c r="G660" s="91"/>
      <c r="H660" s="248"/>
      <c r="I660" s="248"/>
      <c r="J660" s="260"/>
      <c r="K660" s="252"/>
      <c r="GO660" s="233" t="str">
        <f>IFERROR(VLOOKUP($C660,リスト!$D:$X,18,FALSE),"")</f>
        <v/>
      </c>
      <c r="GP660" s="349"/>
    </row>
    <row r="661" spans="1:198" hidden="1">
      <c r="A661" s="232" t="str">
        <f t="shared" si="80"/>
        <v/>
      </c>
      <c r="B661" s="91"/>
      <c r="C661" s="232"/>
      <c r="D661" s="232"/>
      <c r="E661" s="91"/>
      <c r="F661" s="91"/>
      <c r="G661" s="91"/>
      <c r="H661" s="248"/>
      <c r="I661" s="248"/>
      <c r="J661" s="260"/>
      <c r="K661" s="252"/>
      <c r="GO661" s="233" t="str">
        <f>IFERROR(VLOOKUP($C661,リスト!$D:$X,18,FALSE),"")</f>
        <v/>
      </c>
      <c r="GP661" s="349"/>
    </row>
    <row r="662" spans="1:198" hidden="1">
      <c r="A662" s="232" t="str">
        <f t="shared" si="80"/>
        <v/>
      </c>
      <c r="B662" s="91"/>
      <c r="C662" s="232"/>
      <c r="D662" s="232"/>
      <c r="E662" s="91"/>
      <c r="F662" s="91"/>
      <c r="G662" s="91"/>
      <c r="H662" s="248"/>
      <c r="I662" s="248"/>
      <c r="J662" s="260"/>
      <c r="K662" s="252"/>
      <c r="GO662" s="233" t="str">
        <f>IFERROR(VLOOKUP($C662,リスト!$D:$X,18,FALSE),"")</f>
        <v/>
      </c>
      <c r="GP662" s="349"/>
    </row>
    <row r="663" spans="1:198" hidden="1">
      <c r="A663" s="232" t="str">
        <f t="shared" si="80"/>
        <v/>
      </c>
      <c r="B663" s="91"/>
      <c r="C663" s="232"/>
      <c r="D663" s="232"/>
      <c r="E663" s="91"/>
      <c r="F663" s="91"/>
      <c r="G663" s="91"/>
      <c r="H663" s="248"/>
      <c r="I663" s="248"/>
      <c r="J663" s="260"/>
      <c r="K663" s="252"/>
      <c r="GO663" s="233" t="str">
        <f>IFERROR(VLOOKUP($C663,リスト!$D:$X,18,FALSE),"")</f>
        <v/>
      </c>
      <c r="GP663" s="349"/>
    </row>
    <row r="664" spans="1:198" hidden="1">
      <c r="A664" s="232" t="str">
        <f t="shared" si="80"/>
        <v/>
      </c>
      <c r="B664" s="91"/>
      <c r="C664" s="232"/>
      <c r="D664" s="232"/>
      <c r="E664" s="91"/>
      <c r="F664" s="91"/>
      <c r="G664" s="91"/>
      <c r="H664" s="248"/>
      <c r="I664" s="248"/>
      <c r="J664" s="260"/>
      <c r="K664" s="252"/>
      <c r="GO664" s="233" t="str">
        <f>IFERROR(VLOOKUP($C664,リスト!$D:$X,18,FALSE),"")</f>
        <v/>
      </c>
      <c r="GP664" s="349"/>
    </row>
    <row r="665" spans="1:198" hidden="1">
      <c r="A665" s="232" t="str">
        <f t="shared" si="80"/>
        <v/>
      </c>
      <c r="B665" s="91"/>
      <c r="C665" s="232"/>
      <c r="D665" s="232"/>
      <c r="E665" s="91"/>
      <c r="F665" s="91"/>
      <c r="G665" s="91"/>
      <c r="H665" s="248"/>
      <c r="I665" s="248"/>
      <c r="J665" s="260"/>
      <c r="K665" s="252"/>
      <c r="GO665" s="233" t="str">
        <f>IFERROR(VLOOKUP($C665,リスト!$D:$X,18,FALSE),"")</f>
        <v/>
      </c>
      <c r="GP665" s="349"/>
    </row>
    <row r="666" spans="1:198" hidden="1">
      <c r="A666" s="232" t="str">
        <f t="shared" si="80"/>
        <v/>
      </c>
      <c r="B666" s="91"/>
      <c r="C666" s="232"/>
      <c r="D666" s="232"/>
      <c r="E666" s="91"/>
      <c r="F666" s="91"/>
      <c r="G666" s="91"/>
      <c r="H666" s="248"/>
      <c r="I666" s="248"/>
      <c r="J666" s="260"/>
      <c r="K666" s="252"/>
      <c r="GO666" s="233" t="str">
        <f>IFERROR(VLOOKUP($C666,リスト!$D:$X,18,FALSE),"")</f>
        <v/>
      </c>
      <c r="GP666" s="349"/>
    </row>
    <row r="667" spans="1:198" hidden="1">
      <c r="A667" s="232" t="str">
        <f t="shared" si="80"/>
        <v/>
      </c>
      <c r="B667" s="91"/>
      <c r="C667" s="232"/>
      <c r="D667" s="232"/>
      <c r="E667" s="91"/>
      <c r="F667" s="91"/>
      <c r="G667" s="91"/>
      <c r="H667" s="248"/>
      <c r="I667" s="248"/>
      <c r="J667" s="260"/>
      <c r="K667" s="252"/>
      <c r="GO667" s="233" t="str">
        <f>IFERROR(VLOOKUP($C667,リスト!$D:$X,18,FALSE),"")</f>
        <v/>
      </c>
      <c r="GP667" s="349"/>
    </row>
    <row r="668" spans="1:198" hidden="1">
      <c r="A668" s="232" t="str">
        <f t="shared" si="80"/>
        <v/>
      </c>
      <c r="B668" s="91"/>
      <c r="C668" s="232"/>
      <c r="D668" s="232"/>
      <c r="E668" s="91"/>
      <c r="F668" s="91"/>
      <c r="G668" s="91"/>
      <c r="H668" s="248"/>
      <c r="I668" s="248"/>
      <c r="J668" s="260"/>
      <c r="K668" s="252"/>
      <c r="GO668" s="233" t="str">
        <f>IFERROR(VLOOKUP($C668,リスト!$D:$X,18,FALSE),"")</f>
        <v/>
      </c>
      <c r="GP668" s="349"/>
    </row>
    <row r="669" spans="1:198" hidden="1">
      <c r="A669" s="232" t="str">
        <f t="shared" si="80"/>
        <v/>
      </c>
      <c r="B669" s="91"/>
      <c r="C669" s="232"/>
      <c r="D669" s="232"/>
      <c r="E669" s="91"/>
      <c r="F669" s="91"/>
      <c r="G669" s="91"/>
      <c r="H669" s="248"/>
      <c r="I669" s="248"/>
      <c r="J669" s="260"/>
      <c r="K669" s="252"/>
      <c r="GO669" s="233" t="str">
        <f>IFERROR(VLOOKUP($C669,リスト!$D:$X,18,FALSE),"")</f>
        <v/>
      </c>
      <c r="GP669" s="349"/>
    </row>
    <row r="670" spans="1:198" hidden="1">
      <c r="A670" s="232" t="str">
        <f t="shared" si="80"/>
        <v/>
      </c>
      <c r="B670" s="91"/>
      <c r="C670" s="232"/>
      <c r="D670" s="232"/>
      <c r="E670" s="91"/>
      <c r="F670" s="91"/>
      <c r="G670" s="91"/>
      <c r="H670" s="248"/>
      <c r="I670" s="248"/>
      <c r="J670" s="260"/>
      <c r="K670" s="252"/>
      <c r="GO670" s="233" t="str">
        <f>IFERROR(VLOOKUP($C670,リスト!$D:$X,18,FALSE),"")</f>
        <v/>
      </c>
      <c r="GP670" s="349"/>
    </row>
    <row r="671" spans="1:198" hidden="1">
      <c r="A671" s="232" t="str">
        <f t="shared" si="80"/>
        <v/>
      </c>
      <c r="B671" s="91"/>
      <c r="C671" s="232"/>
      <c r="D671" s="232"/>
      <c r="E671" s="91"/>
      <c r="F671" s="91"/>
      <c r="G671" s="91"/>
      <c r="H671" s="248"/>
      <c r="I671" s="248"/>
      <c r="J671" s="260"/>
      <c r="K671" s="252"/>
      <c r="GO671" s="233" t="str">
        <f>IFERROR(VLOOKUP($C671,リスト!$D:$X,18,FALSE),"")</f>
        <v/>
      </c>
      <c r="GP671" s="349"/>
    </row>
    <row r="672" spans="1:198" hidden="1">
      <c r="A672" s="232" t="str">
        <f t="shared" si="80"/>
        <v/>
      </c>
      <c r="B672" s="91"/>
      <c r="C672" s="232"/>
      <c r="D672" s="232"/>
      <c r="E672" s="91"/>
      <c r="F672" s="91"/>
      <c r="G672" s="91"/>
      <c r="H672" s="248"/>
      <c r="I672" s="248"/>
      <c r="J672" s="260"/>
      <c r="K672" s="252"/>
      <c r="GO672" s="233" t="str">
        <f>IFERROR(VLOOKUP($C672,リスト!$D:$X,18,FALSE),"")</f>
        <v/>
      </c>
      <c r="GP672" s="349"/>
    </row>
    <row r="673" spans="1:198" hidden="1">
      <c r="A673" s="232" t="str">
        <f t="shared" si="80"/>
        <v/>
      </c>
      <c r="B673" s="91"/>
      <c r="C673" s="232"/>
      <c r="D673" s="232"/>
      <c r="E673" s="91"/>
      <c r="F673" s="91"/>
      <c r="G673" s="91"/>
      <c r="H673" s="248"/>
      <c r="I673" s="248"/>
      <c r="J673" s="260"/>
      <c r="K673" s="252"/>
      <c r="GO673" s="233" t="str">
        <f>IFERROR(VLOOKUP($C673,リスト!$D:$X,18,FALSE),"")</f>
        <v/>
      </c>
      <c r="GP673" s="349"/>
    </row>
    <row r="674" spans="1:198" hidden="1">
      <c r="A674" s="232" t="str">
        <f t="shared" si="80"/>
        <v/>
      </c>
      <c r="B674" s="91"/>
      <c r="C674" s="232"/>
      <c r="D674" s="232"/>
      <c r="E674" s="91"/>
      <c r="F674" s="91"/>
      <c r="G674" s="91"/>
      <c r="H674" s="248"/>
      <c r="I674" s="248"/>
      <c r="J674" s="260"/>
      <c r="K674" s="252"/>
      <c r="GO674" s="233" t="str">
        <f>IFERROR(VLOOKUP($C674,リスト!$D:$X,18,FALSE),"")</f>
        <v/>
      </c>
      <c r="GP674" s="349"/>
    </row>
    <row r="675" spans="1:198" hidden="1">
      <c r="A675" s="232" t="str">
        <f t="shared" si="80"/>
        <v/>
      </c>
      <c r="B675" s="91"/>
      <c r="C675" s="232"/>
      <c r="D675" s="232"/>
      <c r="E675" s="91"/>
      <c r="F675" s="91"/>
      <c r="G675" s="91"/>
      <c r="H675" s="248"/>
      <c r="I675" s="248"/>
      <c r="J675" s="260"/>
      <c r="K675" s="252"/>
      <c r="GO675" s="233" t="str">
        <f>IFERROR(VLOOKUP($C675,リスト!$D:$X,18,FALSE),"")</f>
        <v/>
      </c>
      <c r="GP675" s="349"/>
    </row>
    <row r="676" spans="1:198" hidden="1">
      <c r="A676" s="232" t="str">
        <f t="shared" si="80"/>
        <v/>
      </c>
      <c r="B676" s="91"/>
      <c r="C676" s="232"/>
      <c r="D676" s="232"/>
      <c r="E676" s="91"/>
      <c r="F676" s="91"/>
      <c r="G676" s="91"/>
      <c r="H676" s="248"/>
      <c r="I676" s="248"/>
      <c r="J676" s="260"/>
      <c r="K676" s="252"/>
      <c r="GO676" s="233" t="str">
        <f>IFERROR(VLOOKUP($C676,リスト!$D:$X,18,FALSE),"")</f>
        <v/>
      </c>
      <c r="GP676" s="349"/>
    </row>
    <row r="677" spans="1:198" hidden="1">
      <c r="A677" s="232" t="str">
        <f t="shared" si="80"/>
        <v/>
      </c>
      <c r="B677" s="91"/>
      <c r="C677" s="232"/>
      <c r="D677" s="232"/>
      <c r="E677" s="91"/>
      <c r="F677" s="91"/>
      <c r="G677" s="91"/>
      <c r="H677" s="248"/>
      <c r="I677" s="248"/>
      <c r="J677" s="260"/>
      <c r="K677" s="252"/>
      <c r="GO677" s="233" t="str">
        <f>IFERROR(VLOOKUP($C677,リスト!$D:$X,18,FALSE),"")</f>
        <v/>
      </c>
      <c r="GP677" s="349"/>
    </row>
    <row r="678" spans="1:198" hidden="1">
      <c r="A678" s="232" t="str">
        <f t="shared" si="80"/>
        <v/>
      </c>
      <c r="B678" s="91"/>
      <c r="C678" s="232"/>
      <c r="D678" s="232"/>
      <c r="E678" s="91"/>
      <c r="F678" s="91"/>
      <c r="G678" s="91"/>
      <c r="H678" s="248"/>
      <c r="I678" s="248"/>
      <c r="J678" s="260"/>
      <c r="K678" s="252"/>
      <c r="GO678" s="233" t="str">
        <f>IFERROR(VLOOKUP($C678,リスト!$D:$X,18,FALSE),"")</f>
        <v/>
      </c>
      <c r="GP678" s="349"/>
    </row>
    <row r="679" spans="1:198" hidden="1">
      <c r="A679" s="232" t="str">
        <f t="shared" si="80"/>
        <v/>
      </c>
      <c r="B679" s="91"/>
      <c r="C679" s="232"/>
      <c r="D679" s="232"/>
      <c r="E679" s="91"/>
      <c r="F679" s="91"/>
      <c r="G679" s="91"/>
      <c r="H679" s="248"/>
      <c r="I679" s="248"/>
      <c r="J679" s="260"/>
      <c r="K679" s="252"/>
      <c r="GO679" s="233" t="str">
        <f>IFERROR(VLOOKUP($C679,リスト!$D:$X,18,FALSE),"")</f>
        <v/>
      </c>
      <c r="GP679" s="349"/>
    </row>
    <row r="680" spans="1:198" hidden="1">
      <c r="A680" s="232" t="str">
        <f t="shared" si="80"/>
        <v/>
      </c>
      <c r="B680" s="91"/>
      <c r="C680" s="232"/>
      <c r="D680" s="232"/>
      <c r="E680" s="91"/>
      <c r="F680" s="91"/>
      <c r="G680" s="91"/>
      <c r="H680" s="248"/>
      <c r="I680" s="248"/>
      <c r="J680" s="260"/>
      <c r="K680" s="252"/>
      <c r="GO680" s="233" t="str">
        <f>IFERROR(VLOOKUP($C680,リスト!$D:$X,18,FALSE),"")</f>
        <v/>
      </c>
      <c r="GP680" s="349"/>
    </row>
    <row r="681" spans="1:198" hidden="1">
      <c r="A681" s="232" t="str">
        <f t="shared" si="80"/>
        <v/>
      </c>
      <c r="B681" s="91"/>
      <c r="C681" s="232"/>
      <c r="D681" s="232"/>
      <c r="E681" s="91"/>
      <c r="F681" s="91"/>
      <c r="G681" s="91"/>
      <c r="H681" s="248"/>
      <c r="I681" s="248"/>
      <c r="J681" s="260"/>
      <c r="K681" s="252"/>
      <c r="GO681" s="233" t="str">
        <f>IFERROR(VLOOKUP($C681,リスト!$D:$X,18,FALSE),"")</f>
        <v/>
      </c>
      <c r="GP681" s="349"/>
    </row>
    <row r="682" spans="1:198" hidden="1">
      <c r="A682" s="232" t="str">
        <f t="shared" si="80"/>
        <v/>
      </c>
      <c r="B682" s="91"/>
      <c r="C682" s="232"/>
      <c r="D682" s="232"/>
      <c r="E682" s="91"/>
      <c r="F682" s="91"/>
      <c r="G682" s="91"/>
      <c r="H682" s="248"/>
      <c r="I682" s="248"/>
      <c r="J682" s="260"/>
      <c r="K682" s="252"/>
      <c r="GO682" s="233" t="str">
        <f>IFERROR(VLOOKUP($C682,リスト!$D:$X,18,FALSE),"")</f>
        <v/>
      </c>
      <c r="GP682" s="349"/>
    </row>
    <row r="683" spans="1:198" hidden="1">
      <c r="A683" s="232" t="str">
        <f t="shared" si="80"/>
        <v/>
      </c>
      <c r="B683" s="91"/>
      <c r="C683" s="232"/>
      <c r="D683" s="232"/>
      <c r="E683" s="91"/>
      <c r="F683" s="91"/>
      <c r="G683" s="91"/>
      <c r="H683" s="248"/>
      <c r="I683" s="248"/>
      <c r="J683" s="260"/>
      <c r="K683" s="252"/>
      <c r="GO683" s="233" t="str">
        <f>IFERROR(VLOOKUP($C683,リスト!$D:$X,18,FALSE),"")</f>
        <v/>
      </c>
      <c r="GP683" s="349"/>
    </row>
    <row r="684" spans="1:198" hidden="1">
      <c r="A684" s="232" t="str">
        <f t="shared" si="80"/>
        <v/>
      </c>
      <c r="B684" s="91"/>
      <c r="C684" s="232"/>
      <c r="D684" s="232"/>
      <c r="E684" s="91"/>
      <c r="F684" s="91"/>
      <c r="G684" s="91"/>
      <c r="H684" s="248"/>
      <c r="I684" s="248"/>
      <c r="J684" s="260"/>
      <c r="K684" s="252"/>
      <c r="GO684" s="233" t="str">
        <f>IFERROR(VLOOKUP($C684,リスト!$D:$X,18,FALSE),"")</f>
        <v/>
      </c>
      <c r="GP684" s="349"/>
    </row>
    <row r="685" spans="1:198" hidden="1">
      <c r="A685" s="232" t="str">
        <f t="shared" si="80"/>
        <v/>
      </c>
      <c r="B685" s="91"/>
      <c r="C685" s="232"/>
      <c r="D685" s="232"/>
      <c r="E685" s="91"/>
      <c r="F685" s="91"/>
      <c r="G685" s="91"/>
      <c r="H685" s="248"/>
      <c r="I685" s="248"/>
      <c r="J685" s="260"/>
      <c r="K685" s="252"/>
      <c r="GO685" s="233" t="str">
        <f>IFERROR(VLOOKUP($C685,リスト!$D:$X,18,FALSE),"")</f>
        <v/>
      </c>
      <c r="GP685" s="349"/>
    </row>
    <row r="686" spans="1:198" hidden="1">
      <c r="A686" s="232" t="str">
        <f t="shared" si="80"/>
        <v/>
      </c>
      <c r="B686" s="91"/>
      <c r="C686" s="232"/>
      <c r="D686" s="232"/>
      <c r="E686" s="91"/>
      <c r="F686" s="91"/>
      <c r="G686" s="91"/>
      <c r="H686" s="248"/>
      <c r="I686" s="248"/>
      <c r="J686" s="260"/>
      <c r="K686" s="252"/>
      <c r="GO686" s="233" t="str">
        <f>IFERROR(VLOOKUP($C686,リスト!$D:$X,18,FALSE),"")</f>
        <v/>
      </c>
      <c r="GP686" s="349"/>
    </row>
    <row r="687" spans="1:198" hidden="1">
      <c r="A687" s="232" t="str">
        <f t="shared" si="80"/>
        <v/>
      </c>
      <c r="B687" s="91"/>
      <c r="C687" s="232"/>
      <c r="D687" s="232"/>
      <c r="E687" s="91"/>
      <c r="F687" s="91"/>
      <c r="G687" s="91"/>
      <c r="H687" s="248"/>
      <c r="I687" s="248"/>
      <c r="J687" s="260"/>
      <c r="K687" s="252"/>
      <c r="GO687" s="233" t="str">
        <f>IFERROR(VLOOKUP($C687,リスト!$D:$X,18,FALSE),"")</f>
        <v/>
      </c>
      <c r="GP687" s="349"/>
    </row>
    <row r="688" spans="1:198" hidden="1">
      <c r="A688" s="232" t="str">
        <f t="shared" si="80"/>
        <v/>
      </c>
      <c r="B688" s="91"/>
      <c r="C688" s="232"/>
      <c r="D688" s="232"/>
      <c r="E688" s="91"/>
      <c r="F688" s="91"/>
      <c r="G688" s="91"/>
      <c r="H688" s="248"/>
      <c r="I688" s="248"/>
      <c r="J688" s="260"/>
      <c r="K688" s="252"/>
      <c r="GO688" s="233" t="str">
        <f>IFERROR(VLOOKUP($C688,リスト!$D:$X,18,FALSE),"")</f>
        <v/>
      </c>
      <c r="GP688" s="349"/>
    </row>
    <row r="689" spans="1:198" hidden="1">
      <c r="A689" s="232" t="str">
        <f t="shared" si="80"/>
        <v/>
      </c>
      <c r="B689" s="91"/>
      <c r="C689" s="232"/>
      <c r="D689" s="232"/>
      <c r="E689" s="91"/>
      <c r="F689" s="91"/>
      <c r="G689" s="91"/>
      <c r="H689" s="248"/>
      <c r="I689" s="248"/>
      <c r="J689" s="260"/>
      <c r="K689" s="252"/>
      <c r="GO689" s="233" t="str">
        <f>IFERROR(VLOOKUP($C689,リスト!$D:$X,18,FALSE),"")</f>
        <v/>
      </c>
      <c r="GP689" s="349"/>
    </row>
    <row r="690" spans="1:198" hidden="1">
      <c r="A690" s="232" t="str">
        <f t="shared" si="80"/>
        <v/>
      </c>
      <c r="B690" s="91"/>
      <c r="C690" s="232"/>
      <c r="D690" s="232"/>
      <c r="E690" s="91"/>
      <c r="F690" s="91"/>
      <c r="G690" s="91"/>
      <c r="H690" s="248"/>
      <c r="I690" s="248"/>
      <c r="J690" s="260"/>
      <c r="K690" s="252"/>
      <c r="GO690" s="233" t="str">
        <f>IFERROR(VLOOKUP($C690,リスト!$D:$X,18,FALSE),"")</f>
        <v/>
      </c>
      <c r="GP690" s="349"/>
    </row>
    <row r="691" spans="1:198" hidden="1">
      <c r="A691" s="232" t="str">
        <f t="shared" si="80"/>
        <v/>
      </c>
      <c r="B691" s="91"/>
      <c r="C691" s="232"/>
      <c r="D691" s="232"/>
      <c r="E691" s="91"/>
      <c r="F691" s="91"/>
      <c r="G691" s="265"/>
      <c r="H691" s="248"/>
      <c r="I691" s="248"/>
      <c r="J691" s="260"/>
      <c r="K691" s="252"/>
      <c r="GO691" s="233" t="str">
        <f>IFERROR(VLOOKUP($C691,リスト!$D:$X,18,FALSE),"")</f>
        <v/>
      </c>
      <c r="GP691" s="349"/>
    </row>
    <row r="692" spans="1:198" hidden="1">
      <c r="A692" s="232" t="str">
        <f t="shared" si="80"/>
        <v/>
      </c>
      <c r="B692" s="91"/>
      <c r="C692" s="232"/>
      <c r="D692" s="232"/>
      <c r="E692" s="91"/>
      <c r="F692" s="91"/>
      <c r="G692" s="91"/>
      <c r="H692" s="248"/>
      <c r="I692" s="248"/>
      <c r="J692" s="260"/>
      <c r="K692" s="252"/>
      <c r="GO692" s="233" t="str">
        <f>IFERROR(VLOOKUP($C692,リスト!$D:$X,18,FALSE),"")</f>
        <v/>
      </c>
      <c r="GP692" s="349"/>
    </row>
    <row r="693" spans="1:198" hidden="1">
      <c r="A693" s="232" t="str">
        <f t="shared" si="80"/>
        <v/>
      </c>
      <c r="B693" s="91"/>
      <c r="C693" s="232"/>
      <c r="D693" s="232"/>
      <c r="E693" s="91"/>
      <c r="F693" s="91"/>
      <c r="G693" s="91"/>
      <c r="H693" s="248"/>
      <c r="I693" s="248"/>
      <c r="J693" s="260"/>
      <c r="K693" s="252"/>
      <c r="GO693" s="233" t="str">
        <f>IFERROR(VLOOKUP($C693,リスト!$D:$X,18,FALSE),"")</f>
        <v/>
      </c>
      <c r="GP693" s="349"/>
    </row>
    <row r="694" spans="1:198" hidden="1">
      <c r="A694" s="232" t="str">
        <f t="shared" si="80"/>
        <v/>
      </c>
      <c r="B694" s="91"/>
      <c r="C694" s="232"/>
      <c r="D694" s="232"/>
      <c r="E694" s="91"/>
      <c r="F694" s="91"/>
      <c r="G694" s="91"/>
      <c r="H694" s="248"/>
      <c r="I694" s="248"/>
      <c r="J694" s="260"/>
      <c r="K694" s="252"/>
      <c r="GO694" s="233" t="str">
        <f>IFERROR(VLOOKUP($C694,リスト!$D:$X,18,FALSE),"")</f>
        <v/>
      </c>
      <c r="GP694" s="349"/>
    </row>
    <row r="695" spans="1:198" hidden="1">
      <c r="A695" s="232" t="str">
        <f t="shared" si="80"/>
        <v/>
      </c>
      <c r="B695" s="91"/>
      <c r="C695" s="232"/>
      <c r="D695" s="232"/>
      <c r="E695" s="91"/>
      <c r="F695" s="91"/>
      <c r="G695" s="91"/>
      <c r="H695" s="248"/>
      <c r="I695" s="248"/>
      <c r="J695" s="260"/>
      <c r="K695" s="252"/>
      <c r="GO695" s="233" t="str">
        <f>IFERROR(VLOOKUP($C695,リスト!$D:$X,18,FALSE),"")</f>
        <v/>
      </c>
      <c r="GP695" s="349"/>
    </row>
    <row r="696" spans="1:198" hidden="1">
      <c r="A696" s="232" t="str">
        <f t="shared" si="80"/>
        <v/>
      </c>
      <c r="B696" s="91"/>
      <c r="C696" s="232"/>
      <c r="D696" s="232"/>
      <c r="E696" s="91"/>
      <c r="F696" s="91"/>
      <c r="G696" s="91"/>
      <c r="H696" s="248"/>
      <c r="I696" s="248"/>
      <c r="J696" s="260"/>
      <c r="K696" s="252"/>
      <c r="GO696" s="233" t="str">
        <f>IFERROR(VLOOKUP($C696,リスト!$D:$X,18,FALSE),"")</f>
        <v/>
      </c>
      <c r="GP696" s="349"/>
    </row>
    <row r="697" spans="1:198" hidden="1">
      <c r="A697" s="232" t="str">
        <f t="shared" si="80"/>
        <v/>
      </c>
      <c r="B697" s="91"/>
      <c r="C697" s="232"/>
      <c r="D697" s="232"/>
      <c r="E697" s="91"/>
      <c r="F697" s="91"/>
      <c r="G697" s="91"/>
      <c r="H697" s="248"/>
      <c r="I697" s="248"/>
      <c r="J697" s="260"/>
      <c r="K697" s="252"/>
      <c r="GO697" s="233" t="str">
        <f>IFERROR(VLOOKUP($C697,リスト!$D:$X,18,FALSE),"")</f>
        <v/>
      </c>
      <c r="GP697" s="349"/>
    </row>
    <row r="698" spans="1:198" hidden="1">
      <c r="A698" s="232" t="str">
        <f t="shared" si="80"/>
        <v/>
      </c>
      <c r="B698" s="91"/>
      <c r="C698" s="232"/>
      <c r="D698" s="232"/>
      <c r="E698" s="91"/>
      <c r="F698" s="91"/>
      <c r="G698" s="265"/>
      <c r="H698" s="248"/>
      <c r="I698" s="248"/>
      <c r="J698" s="260"/>
      <c r="K698" s="252"/>
      <c r="GO698" s="233" t="str">
        <f>IFERROR(VLOOKUP($C698,リスト!$D:$X,18,FALSE),"")</f>
        <v/>
      </c>
      <c r="GP698" s="349"/>
    </row>
    <row r="699" spans="1:198" hidden="1">
      <c r="A699" s="232" t="str">
        <f t="shared" si="80"/>
        <v/>
      </c>
      <c r="B699" s="91"/>
      <c r="C699" s="232"/>
      <c r="D699" s="232"/>
      <c r="E699" s="91"/>
      <c r="F699" s="91"/>
      <c r="G699" s="91"/>
      <c r="H699" s="248"/>
      <c r="I699" s="248"/>
      <c r="J699" s="260"/>
      <c r="K699" s="252"/>
      <c r="GO699" s="233" t="str">
        <f>IFERROR(VLOOKUP($C699,リスト!$D:$X,18,FALSE),"")</f>
        <v/>
      </c>
      <c r="GP699" s="349"/>
    </row>
    <row r="700" spans="1:198" hidden="1">
      <c r="A700" s="232" t="str">
        <f t="shared" si="80"/>
        <v/>
      </c>
      <c r="B700" s="91"/>
      <c r="C700" s="232"/>
      <c r="D700" s="232"/>
      <c r="E700" s="91"/>
      <c r="F700" s="91"/>
      <c r="G700" s="91"/>
      <c r="H700" s="248"/>
      <c r="I700" s="248"/>
      <c r="J700" s="260"/>
      <c r="K700" s="252"/>
      <c r="GO700" s="233" t="str">
        <f>IFERROR(VLOOKUP($C700,リスト!$D:$X,18,FALSE),"")</f>
        <v/>
      </c>
      <c r="GP700" s="349"/>
    </row>
    <row r="701" spans="1:198" hidden="1">
      <c r="A701" s="232" t="str">
        <f t="shared" si="80"/>
        <v/>
      </c>
      <c r="B701" s="91"/>
      <c r="C701" s="232"/>
      <c r="D701" s="232"/>
      <c r="E701" s="91"/>
      <c r="F701" s="91"/>
      <c r="G701" s="91"/>
      <c r="H701" s="248"/>
      <c r="I701" s="248"/>
      <c r="J701" s="260"/>
      <c r="K701" s="252"/>
      <c r="GO701" s="233" t="str">
        <f>IFERROR(VLOOKUP($C701,リスト!$D:$X,18,FALSE),"")</f>
        <v/>
      </c>
      <c r="GP701" s="349"/>
    </row>
    <row r="702" spans="1:198" hidden="1">
      <c r="A702" s="232" t="str">
        <f t="shared" si="80"/>
        <v/>
      </c>
      <c r="B702" s="91"/>
      <c r="C702" s="232"/>
      <c r="D702" s="232"/>
      <c r="E702" s="91"/>
      <c r="F702" s="91"/>
      <c r="G702" s="91"/>
      <c r="H702" s="248"/>
      <c r="I702" s="248"/>
      <c r="J702" s="260"/>
      <c r="K702" s="252"/>
      <c r="GO702" s="233" t="str">
        <f>IFERROR(VLOOKUP($C702,リスト!$D:$X,18,FALSE),"")</f>
        <v/>
      </c>
      <c r="GP702" s="349"/>
    </row>
    <row r="703" spans="1:198" hidden="1">
      <c r="A703" s="232" t="str">
        <f t="shared" si="80"/>
        <v/>
      </c>
      <c r="B703" s="91"/>
      <c r="C703" s="232"/>
      <c r="D703" s="232"/>
      <c r="E703" s="91"/>
      <c r="F703" s="91"/>
      <c r="G703" s="91"/>
      <c r="H703" s="248"/>
      <c r="I703" s="248"/>
      <c r="J703" s="260"/>
      <c r="K703" s="252"/>
      <c r="GO703" s="233" t="str">
        <f>IFERROR(VLOOKUP($C703,リスト!$D:$X,18,FALSE),"")</f>
        <v/>
      </c>
      <c r="GP703" s="349"/>
    </row>
    <row r="704" spans="1:198" hidden="1">
      <c r="A704" s="232" t="str">
        <f t="shared" si="80"/>
        <v/>
      </c>
      <c r="B704" s="91"/>
      <c r="C704" s="232"/>
      <c r="D704" s="232"/>
      <c r="E704" s="91"/>
      <c r="F704" s="91"/>
      <c r="G704" s="91"/>
      <c r="H704" s="248"/>
      <c r="I704" s="248"/>
      <c r="J704" s="260"/>
      <c r="K704" s="252"/>
      <c r="GO704" s="233" t="str">
        <f>IFERROR(VLOOKUP($C704,リスト!$D:$X,18,FALSE),"")</f>
        <v/>
      </c>
      <c r="GP704" s="349"/>
    </row>
    <row r="705" spans="1:198" hidden="1">
      <c r="A705" s="232" t="str">
        <f t="shared" si="80"/>
        <v/>
      </c>
      <c r="B705" s="91"/>
      <c r="C705" s="232"/>
      <c r="D705" s="232"/>
      <c r="E705" s="91"/>
      <c r="F705" s="91"/>
      <c r="G705" s="91"/>
      <c r="H705" s="248"/>
      <c r="I705" s="248"/>
      <c r="J705" s="260"/>
      <c r="K705" s="252"/>
      <c r="GO705" s="233" t="str">
        <f>IFERROR(VLOOKUP($C705,リスト!$D:$X,18,FALSE),"")</f>
        <v/>
      </c>
      <c r="GP705" s="349"/>
    </row>
    <row r="706" spans="1:198" hidden="1">
      <c r="A706" s="232" t="str">
        <f t="shared" si="80"/>
        <v/>
      </c>
      <c r="B706" s="91"/>
      <c r="C706" s="232"/>
      <c r="D706" s="232"/>
      <c r="E706" s="91"/>
      <c r="F706" s="91"/>
      <c r="G706" s="91"/>
      <c r="H706" s="248"/>
      <c r="I706" s="248"/>
      <c r="J706" s="260"/>
      <c r="K706" s="252"/>
      <c r="GO706" s="233" t="str">
        <f>IFERROR(VLOOKUP($C706,リスト!$D:$X,18,FALSE),"")</f>
        <v/>
      </c>
      <c r="GP706" s="349"/>
    </row>
    <row r="707" spans="1:198" hidden="1">
      <c r="A707" s="232" t="str">
        <f t="shared" si="80"/>
        <v/>
      </c>
      <c r="B707" s="91"/>
      <c r="C707" s="232"/>
      <c r="D707" s="232"/>
      <c r="E707" s="91"/>
      <c r="F707" s="91"/>
      <c r="G707" s="91"/>
      <c r="H707" s="248"/>
      <c r="I707" s="248"/>
      <c r="J707" s="260"/>
      <c r="K707" s="252"/>
      <c r="GO707" s="233" t="str">
        <f>IFERROR(VLOOKUP($C707,リスト!$D:$X,18,FALSE),"")</f>
        <v/>
      </c>
      <c r="GP707" s="349"/>
    </row>
    <row r="708" spans="1:198" hidden="1">
      <c r="A708" s="232" t="str">
        <f t="shared" si="80"/>
        <v/>
      </c>
      <c r="B708" s="91"/>
      <c r="C708" s="232"/>
      <c r="D708" s="232"/>
      <c r="E708" s="91"/>
      <c r="F708" s="91"/>
      <c r="G708" s="91"/>
      <c r="H708" s="248"/>
      <c r="I708" s="248"/>
      <c r="J708" s="260"/>
      <c r="K708" s="252"/>
      <c r="GO708" s="233" t="str">
        <f>IFERROR(VLOOKUP($C708,リスト!$D:$X,18,FALSE),"")</f>
        <v/>
      </c>
      <c r="GP708" s="349"/>
    </row>
    <row r="709" spans="1:198" hidden="1">
      <c r="A709" s="232" t="str">
        <f t="shared" si="80"/>
        <v/>
      </c>
      <c r="B709" s="91"/>
      <c r="C709" s="232"/>
      <c r="D709" s="232"/>
      <c r="E709" s="91"/>
      <c r="F709" s="91"/>
      <c r="G709" s="91"/>
      <c r="H709" s="248"/>
      <c r="I709" s="248"/>
      <c r="J709" s="260"/>
      <c r="K709" s="252"/>
      <c r="GO709" s="233" t="str">
        <f>IFERROR(VLOOKUP($C709,リスト!$D:$X,18,FALSE),"")</f>
        <v/>
      </c>
      <c r="GP709" s="349"/>
    </row>
    <row r="710" spans="1:198" hidden="1">
      <c r="A710" s="232" t="str">
        <f t="shared" ref="A710:A773" si="81">IF(C710="","",ROW()-5)</f>
        <v/>
      </c>
      <c r="B710" s="91"/>
      <c r="C710" s="232"/>
      <c r="D710" s="232"/>
      <c r="E710" s="91"/>
      <c r="F710" s="91"/>
      <c r="G710" s="91"/>
      <c r="H710" s="248"/>
      <c r="I710" s="248"/>
      <c r="J710" s="260"/>
      <c r="K710" s="252"/>
      <c r="GO710" s="233" t="str">
        <f>IFERROR(VLOOKUP($C710,リスト!$D:$X,18,FALSE),"")</f>
        <v/>
      </c>
      <c r="GP710" s="349"/>
    </row>
    <row r="711" spans="1:198" hidden="1">
      <c r="A711" s="232" t="str">
        <f t="shared" si="81"/>
        <v/>
      </c>
      <c r="B711" s="91"/>
      <c r="C711" s="232"/>
      <c r="D711" s="232"/>
      <c r="E711" s="91"/>
      <c r="F711" s="91"/>
      <c r="G711" s="265"/>
      <c r="H711" s="248"/>
      <c r="I711" s="248"/>
      <c r="J711" s="260"/>
      <c r="K711" s="252"/>
      <c r="GO711" s="233" t="str">
        <f>IFERROR(VLOOKUP($C711,リスト!$D:$X,18,FALSE),"")</f>
        <v/>
      </c>
      <c r="GP711" s="349"/>
    </row>
    <row r="712" spans="1:198" hidden="1">
      <c r="A712" s="232" t="str">
        <f t="shared" si="81"/>
        <v/>
      </c>
      <c r="B712" s="91"/>
      <c r="C712" s="232"/>
      <c r="D712" s="232"/>
      <c r="E712" s="91"/>
      <c r="F712" s="91"/>
      <c r="G712" s="91"/>
      <c r="H712" s="248"/>
      <c r="I712" s="248"/>
      <c r="J712" s="260"/>
      <c r="K712" s="252"/>
      <c r="GO712" s="233" t="str">
        <f>IFERROR(VLOOKUP($C712,リスト!$D:$X,18,FALSE),"")</f>
        <v/>
      </c>
      <c r="GP712" s="349"/>
    </row>
    <row r="713" spans="1:198" hidden="1">
      <c r="A713" s="232" t="str">
        <f t="shared" si="81"/>
        <v/>
      </c>
      <c r="B713" s="91"/>
      <c r="C713" s="232"/>
      <c r="D713" s="232"/>
      <c r="E713" s="91"/>
      <c r="F713" s="91"/>
      <c r="G713" s="91"/>
      <c r="H713" s="248"/>
      <c r="I713" s="248"/>
      <c r="J713" s="260"/>
      <c r="K713" s="252"/>
      <c r="GO713" s="233" t="str">
        <f>IFERROR(VLOOKUP($C713,リスト!$D:$X,18,FALSE),"")</f>
        <v/>
      </c>
      <c r="GP713" s="349"/>
    </row>
    <row r="714" spans="1:198" hidden="1">
      <c r="A714" s="232" t="str">
        <f t="shared" si="81"/>
        <v/>
      </c>
      <c r="B714" s="91"/>
      <c r="C714" s="232"/>
      <c r="D714" s="232"/>
      <c r="E714" s="91"/>
      <c r="F714" s="91"/>
      <c r="G714" s="91"/>
      <c r="H714" s="248"/>
      <c r="I714" s="248"/>
      <c r="J714" s="260"/>
      <c r="K714" s="252"/>
      <c r="GO714" s="233" t="str">
        <f>IFERROR(VLOOKUP($C714,リスト!$D:$X,18,FALSE),"")</f>
        <v/>
      </c>
      <c r="GP714" s="349"/>
    </row>
    <row r="715" spans="1:198" hidden="1">
      <c r="A715" s="232" t="str">
        <f t="shared" si="81"/>
        <v/>
      </c>
      <c r="B715" s="91"/>
      <c r="C715" s="232"/>
      <c r="D715" s="232"/>
      <c r="E715" s="91"/>
      <c r="F715" s="91"/>
      <c r="G715" s="91"/>
      <c r="H715" s="248"/>
      <c r="I715" s="248"/>
      <c r="J715" s="260"/>
      <c r="K715" s="252"/>
      <c r="GO715" s="233" t="str">
        <f>IFERROR(VLOOKUP($C715,リスト!$D:$X,18,FALSE),"")</f>
        <v/>
      </c>
      <c r="GP715" s="349"/>
    </row>
    <row r="716" spans="1:198" hidden="1">
      <c r="A716" s="232" t="str">
        <f t="shared" si="81"/>
        <v/>
      </c>
      <c r="B716" s="91"/>
      <c r="C716" s="232"/>
      <c r="D716" s="232"/>
      <c r="E716" s="91"/>
      <c r="F716" s="91"/>
      <c r="G716" s="91"/>
      <c r="H716" s="248"/>
      <c r="I716" s="248"/>
      <c r="J716" s="260"/>
      <c r="K716" s="252"/>
      <c r="GO716" s="233" t="str">
        <f>IFERROR(VLOOKUP($C716,リスト!$D:$X,18,FALSE),"")</f>
        <v/>
      </c>
      <c r="GP716" s="349"/>
    </row>
    <row r="717" spans="1:198" hidden="1">
      <c r="A717" s="232" t="str">
        <f t="shared" si="81"/>
        <v/>
      </c>
      <c r="B717" s="91"/>
      <c r="C717" s="232"/>
      <c r="D717" s="232"/>
      <c r="E717" s="91"/>
      <c r="F717" s="91"/>
      <c r="G717" s="91"/>
      <c r="H717" s="248"/>
      <c r="I717" s="248"/>
      <c r="J717" s="260"/>
      <c r="K717" s="252"/>
      <c r="GO717" s="233" t="str">
        <f>IFERROR(VLOOKUP($C717,リスト!$D:$X,18,FALSE),"")</f>
        <v/>
      </c>
      <c r="GP717" s="349"/>
    </row>
    <row r="718" spans="1:198" hidden="1">
      <c r="A718" s="232" t="str">
        <f t="shared" si="81"/>
        <v/>
      </c>
      <c r="B718" s="91"/>
      <c r="C718" s="232"/>
      <c r="D718" s="232"/>
      <c r="E718" s="91"/>
      <c r="F718" s="91"/>
      <c r="G718" s="91"/>
      <c r="H718" s="248"/>
      <c r="I718" s="248"/>
      <c r="J718" s="260"/>
      <c r="K718" s="252"/>
      <c r="GO718" s="233" t="str">
        <f>IFERROR(VLOOKUP($C718,リスト!$D:$X,18,FALSE),"")</f>
        <v/>
      </c>
      <c r="GP718" s="349"/>
    </row>
    <row r="719" spans="1:198" hidden="1">
      <c r="A719" s="232" t="str">
        <f t="shared" si="81"/>
        <v/>
      </c>
      <c r="B719" s="91"/>
      <c r="C719" s="232"/>
      <c r="D719" s="232"/>
      <c r="E719" s="91"/>
      <c r="F719" s="91"/>
      <c r="G719" s="91"/>
      <c r="H719" s="248"/>
      <c r="I719" s="248"/>
      <c r="J719" s="260"/>
      <c r="K719" s="252"/>
      <c r="GO719" s="233" t="str">
        <f>IFERROR(VLOOKUP($C719,リスト!$D:$X,18,FALSE),"")</f>
        <v/>
      </c>
      <c r="GP719" s="349"/>
    </row>
    <row r="720" spans="1:198" hidden="1">
      <c r="A720" s="232" t="str">
        <f t="shared" si="81"/>
        <v/>
      </c>
      <c r="B720" s="91"/>
      <c r="C720" s="232"/>
      <c r="D720" s="232"/>
      <c r="E720" s="91"/>
      <c r="F720" s="91"/>
      <c r="G720" s="91"/>
      <c r="H720" s="248"/>
      <c r="I720" s="248"/>
      <c r="J720" s="260"/>
      <c r="K720" s="252"/>
      <c r="GO720" s="233" t="str">
        <f>IFERROR(VLOOKUP($C720,リスト!$D:$X,18,FALSE),"")</f>
        <v/>
      </c>
      <c r="GP720" s="349"/>
    </row>
    <row r="721" spans="1:198" hidden="1">
      <c r="A721" s="232" t="str">
        <f t="shared" si="81"/>
        <v/>
      </c>
      <c r="B721" s="91"/>
      <c r="C721" s="232"/>
      <c r="D721" s="232"/>
      <c r="E721" s="91"/>
      <c r="F721" s="91"/>
      <c r="G721" s="91"/>
      <c r="H721" s="248"/>
      <c r="I721" s="248"/>
      <c r="J721" s="260"/>
      <c r="K721" s="252"/>
      <c r="GO721" s="233" t="str">
        <f>IFERROR(VLOOKUP($C721,リスト!$D:$X,18,FALSE),"")</f>
        <v/>
      </c>
      <c r="GP721" s="349"/>
    </row>
    <row r="722" spans="1:198" hidden="1">
      <c r="A722" s="232" t="str">
        <f t="shared" si="81"/>
        <v/>
      </c>
      <c r="B722" s="91"/>
      <c r="C722" s="232"/>
      <c r="D722" s="232"/>
      <c r="E722" s="91"/>
      <c r="F722" s="91"/>
      <c r="G722" s="91"/>
      <c r="H722" s="248"/>
      <c r="I722" s="248"/>
      <c r="J722" s="260"/>
      <c r="K722" s="252"/>
      <c r="GO722" s="233" t="str">
        <f>IFERROR(VLOOKUP($C722,リスト!$D:$X,18,FALSE),"")</f>
        <v/>
      </c>
      <c r="GP722" s="349"/>
    </row>
    <row r="723" spans="1:198" hidden="1">
      <c r="A723" s="232" t="str">
        <f t="shared" si="81"/>
        <v/>
      </c>
      <c r="B723" s="91"/>
      <c r="C723" s="232"/>
      <c r="D723" s="232"/>
      <c r="E723" s="91"/>
      <c r="F723" s="91"/>
      <c r="G723" s="91"/>
      <c r="H723" s="248"/>
      <c r="I723" s="248"/>
      <c r="J723" s="260"/>
      <c r="K723" s="252"/>
      <c r="GO723" s="233" t="str">
        <f>IFERROR(VLOOKUP($C723,リスト!$D:$X,18,FALSE),"")</f>
        <v/>
      </c>
      <c r="GP723" s="349"/>
    </row>
    <row r="724" spans="1:198" hidden="1">
      <c r="A724" s="232" t="str">
        <f t="shared" si="81"/>
        <v/>
      </c>
      <c r="B724" s="91"/>
      <c r="C724" s="232"/>
      <c r="D724" s="232"/>
      <c r="E724" s="91"/>
      <c r="F724" s="91"/>
      <c r="G724" s="91"/>
      <c r="H724" s="248"/>
      <c r="I724" s="248"/>
      <c r="J724" s="260"/>
      <c r="K724" s="252"/>
      <c r="GO724" s="233" t="str">
        <f>IFERROR(VLOOKUP($C724,リスト!$D:$X,18,FALSE),"")</f>
        <v/>
      </c>
      <c r="GP724" s="349"/>
    </row>
    <row r="725" spans="1:198" hidden="1">
      <c r="A725" s="232" t="str">
        <f t="shared" si="81"/>
        <v/>
      </c>
      <c r="B725" s="91"/>
      <c r="C725" s="232"/>
      <c r="D725" s="232"/>
      <c r="E725" s="91"/>
      <c r="F725" s="91"/>
      <c r="G725" s="91"/>
      <c r="H725" s="248"/>
      <c r="I725" s="248"/>
      <c r="J725" s="260"/>
      <c r="K725" s="252"/>
      <c r="GO725" s="233" t="str">
        <f>IFERROR(VLOOKUP($C725,リスト!$D:$X,18,FALSE),"")</f>
        <v/>
      </c>
      <c r="GP725" s="349"/>
    </row>
    <row r="726" spans="1:198" hidden="1">
      <c r="A726" s="232" t="str">
        <f t="shared" si="81"/>
        <v/>
      </c>
      <c r="B726" s="91"/>
      <c r="C726" s="232"/>
      <c r="D726" s="232"/>
      <c r="E726" s="91"/>
      <c r="F726" s="91"/>
      <c r="G726" s="91"/>
      <c r="H726" s="248"/>
      <c r="I726" s="248"/>
      <c r="J726" s="260"/>
      <c r="K726" s="252"/>
      <c r="GO726" s="233" t="str">
        <f>IFERROR(VLOOKUP($C726,リスト!$D:$X,18,FALSE),"")</f>
        <v/>
      </c>
      <c r="GP726" s="349"/>
    </row>
    <row r="727" spans="1:198" hidden="1">
      <c r="A727" s="232" t="str">
        <f t="shared" si="81"/>
        <v/>
      </c>
      <c r="B727" s="91"/>
      <c r="C727" s="232"/>
      <c r="D727" s="232"/>
      <c r="E727" s="91"/>
      <c r="F727" s="91"/>
      <c r="G727" s="91"/>
      <c r="H727" s="248"/>
      <c r="I727" s="248"/>
      <c r="J727" s="260"/>
      <c r="K727" s="252"/>
      <c r="GO727" s="233" t="str">
        <f>IFERROR(VLOOKUP($C727,リスト!$D:$X,18,FALSE),"")</f>
        <v/>
      </c>
      <c r="GP727" s="349"/>
    </row>
    <row r="728" spans="1:198" hidden="1">
      <c r="A728" s="232" t="str">
        <f t="shared" si="81"/>
        <v/>
      </c>
      <c r="B728" s="91"/>
      <c r="C728" s="232"/>
      <c r="D728" s="232"/>
      <c r="E728" s="91"/>
      <c r="F728" s="91"/>
      <c r="G728" s="91"/>
      <c r="H728" s="248"/>
      <c r="I728" s="248"/>
      <c r="J728" s="260"/>
      <c r="K728" s="252"/>
      <c r="GO728" s="233" t="str">
        <f>IFERROR(VLOOKUP($C728,リスト!$D:$X,18,FALSE),"")</f>
        <v/>
      </c>
      <c r="GP728" s="349"/>
    </row>
    <row r="729" spans="1:198" hidden="1">
      <c r="A729" s="232" t="str">
        <f t="shared" si="81"/>
        <v/>
      </c>
      <c r="B729" s="91"/>
      <c r="C729" s="232"/>
      <c r="D729" s="232"/>
      <c r="E729" s="91"/>
      <c r="F729" s="91"/>
      <c r="G729" s="91"/>
      <c r="H729" s="248"/>
      <c r="I729" s="248"/>
      <c r="J729" s="260"/>
      <c r="K729" s="252"/>
      <c r="GO729" s="233" t="str">
        <f>IFERROR(VLOOKUP($C729,リスト!$D:$X,18,FALSE),"")</f>
        <v/>
      </c>
      <c r="GP729" s="349"/>
    </row>
    <row r="730" spans="1:198" hidden="1">
      <c r="A730" s="232" t="str">
        <f t="shared" si="81"/>
        <v/>
      </c>
      <c r="B730" s="91"/>
      <c r="C730" s="232"/>
      <c r="D730" s="232"/>
      <c r="E730" s="91"/>
      <c r="F730" s="91"/>
      <c r="G730" s="91"/>
      <c r="H730" s="248"/>
      <c r="I730" s="248"/>
      <c r="J730" s="260"/>
      <c r="K730" s="252"/>
      <c r="GO730" s="233" t="str">
        <f>IFERROR(VLOOKUP($C730,リスト!$D:$X,18,FALSE),"")</f>
        <v/>
      </c>
      <c r="GP730" s="349"/>
    </row>
    <row r="731" spans="1:198" hidden="1">
      <c r="A731" s="232" t="str">
        <f t="shared" si="81"/>
        <v/>
      </c>
      <c r="B731" s="91"/>
      <c r="C731" s="232"/>
      <c r="D731" s="232"/>
      <c r="E731" s="91"/>
      <c r="F731" s="91"/>
      <c r="G731" s="91"/>
      <c r="H731" s="248"/>
      <c r="I731" s="248"/>
      <c r="J731" s="260"/>
      <c r="K731" s="252"/>
      <c r="GO731" s="233" t="str">
        <f>IFERROR(VLOOKUP($C731,リスト!$D:$X,18,FALSE),"")</f>
        <v/>
      </c>
      <c r="GP731" s="349"/>
    </row>
    <row r="732" spans="1:198" hidden="1">
      <c r="A732" s="232" t="str">
        <f t="shared" si="81"/>
        <v/>
      </c>
      <c r="B732" s="91"/>
      <c r="C732" s="232"/>
      <c r="D732" s="232"/>
      <c r="E732" s="91"/>
      <c r="F732" s="91"/>
      <c r="G732" s="91"/>
      <c r="H732" s="248"/>
      <c r="I732" s="248"/>
      <c r="J732" s="260"/>
      <c r="K732" s="252"/>
      <c r="GO732" s="233" t="str">
        <f>IFERROR(VLOOKUP($C732,リスト!$D:$X,18,FALSE),"")</f>
        <v/>
      </c>
      <c r="GP732" s="349"/>
    </row>
    <row r="733" spans="1:198" hidden="1">
      <c r="A733" s="232" t="str">
        <f t="shared" si="81"/>
        <v/>
      </c>
      <c r="B733" s="91"/>
      <c r="C733" s="232"/>
      <c r="D733" s="232"/>
      <c r="E733" s="91"/>
      <c r="F733" s="91"/>
      <c r="G733" s="91"/>
      <c r="H733" s="248"/>
      <c r="I733" s="248"/>
      <c r="J733" s="260"/>
      <c r="K733" s="252"/>
      <c r="GO733" s="233" t="str">
        <f>IFERROR(VLOOKUP($C733,リスト!$D:$X,18,FALSE),"")</f>
        <v/>
      </c>
      <c r="GP733" s="349"/>
    </row>
    <row r="734" spans="1:198" hidden="1">
      <c r="A734" s="232" t="str">
        <f t="shared" si="81"/>
        <v/>
      </c>
      <c r="B734" s="91"/>
      <c r="C734" s="232"/>
      <c r="D734" s="232"/>
      <c r="E734" s="91"/>
      <c r="F734" s="91"/>
      <c r="G734" s="91"/>
      <c r="H734" s="248"/>
      <c r="I734" s="248"/>
      <c r="J734" s="260"/>
      <c r="K734" s="252"/>
      <c r="GO734" s="233" t="str">
        <f>IFERROR(VLOOKUP($C734,リスト!$D:$X,18,FALSE),"")</f>
        <v/>
      </c>
      <c r="GP734" s="349"/>
    </row>
    <row r="735" spans="1:198" hidden="1">
      <c r="A735" s="232" t="str">
        <f t="shared" si="81"/>
        <v/>
      </c>
      <c r="B735" s="91"/>
      <c r="C735" s="232"/>
      <c r="D735" s="232"/>
      <c r="E735" s="91"/>
      <c r="F735" s="91"/>
      <c r="G735" s="91"/>
      <c r="H735" s="248"/>
      <c r="I735" s="248"/>
      <c r="J735" s="260"/>
      <c r="K735" s="252"/>
      <c r="GO735" s="233" t="str">
        <f>IFERROR(VLOOKUP($C735,リスト!$D:$X,18,FALSE),"")</f>
        <v/>
      </c>
      <c r="GP735" s="349"/>
    </row>
    <row r="736" spans="1:198" hidden="1">
      <c r="A736" s="232" t="str">
        <f t="shared" si="81"/>
        <v/>
      </c>
      <c r="B736" s="91"/>
      <c r="C736" s="232"/>
      <c r="D736" s="232"/>
      <c r="E736" s="91"/>
      <c r="F736" s="91"/>
      <c r="G736" s="91"/>
      <c r="H736" s="248"/>
      <c r="I736" s="248"/>
      <c r="J736" s="260"/>
      <c r="K736" s="252"/>
      <c r="GO736" s="233" t="str">
        <f>IFERROR(VLOOKUP($C736,リスト!$D:$X,18,FALSE),"")</f>
        <v/>
      </c>
      <c r="GP736" s="349"/>
    </row>
    <row r="737" spans="1:198" hidden="1">
      <c r="A737" s="232" t="str">
        <f t="shared" si="81"/>
        <v/>
      </c>
      <c r="B737" s="91"/>
      <c r="C737" s="232"/>
      <c r="D737" s="232"/>
      <c r="E737" s="91"/>
      <c r="F737" s="91"/>
      <c r="G737" s="91"/>
      <c r="H737" s="248"/>
      <c r="I737" s="248"/>
      <c r="J737" s="260"/>
      <c r="K737" s="252"/>
      <c r="GO737" s="233" t="str">
        <f>IFERROR(VLOOKUP($C737,リスト!$D:$X,18,FALSE),"")</f>
        <v/>
      </c>
      <c r="GP737" s="349"/>
    </row>
    <row r="738" spans="1:198" hidden="1">
      <c r="A738" s="232" t="str">
        <f t="shared" si="81"/>
        <v/>
      </c>
      <c r="B738" s="91"/>
      <c r="C738" s="232"/>
      <c r="D738" s="232"/>
      <c r="E738" s="91"/>
      <c r="F738" s="91"/>
      <c r="G738" s="91"/>
      <c r="H738" s="248"/>
      <c r="I738" s="248"/>
      <c r="J738" s="260"/>
      <c r="K738" s="252"/>
      <c r="GO738" s="233" t="str">
        <f>IFERROR(VLOOKUP($C738,リスト!$D:$X,18,FALSE),"")</f>
        <v/>
      </c>
      <c r="GP738" s="349"/>
    </row>
    <row r="739" spans="1:198" hidden="1">
      <c r="A739" s="232" t="str">
        <f t="shared" si="81"/>
        <v/>
      </c>
      <c r="B739" s="91"/>
      <c r="C739" s="232"/>
      <c r="D739" s="232"/>
      <c r="E739" s="91"/>
      <c r="F739" s="91"/>
      <c r="G739" s="91"/>
      <c r="H739" s="248"/>
      <c r="I739" s="248"/>
      <c r="J739" s="260"/>
      <c r="K739" s="252"/>
      <c r="GO739" s="233" t="str">
        <f>IFERROR(VLOOKUP($C739,リスト!$D:$X,18,FALSE),"")</f>
        <v/>
      </c>
      <c r="GP739" s="349"/>
    </row>
    <row r="740" spans="1:198" hidden="1">
      <c r="A740" s="232" t="str">
        <f t="shared" si="81"/>
        <v/>
      </c>
      <c r="B740" s="91"/>
      <c r="C740" s="232"/>
      <c r="D740" s="232"/>
      <c r="E740" s="91"/>
      <c r="F740" s="91"/>
      <c r="G740" s="91"/>
      <c r="H740" s="248"/>
      <c r="I740" s="248"/>
      <c r="J740" s="260"/>
      <c r="K740" s="252"/>
      <c r="GO740" s="233" t="str">
        <f>IFERROR(VLOOKUP($C740,リスト!$D:$X,18,FALSE),"")</f>
        <v/>
      </c>
      <c r="GP740" s="349"/>
    </row>
    <row r="741" spans="1:198" hidden="1">
      <c r="A741" s="232" t="str">
        <f t="shared" si="81"/>
        <v/>
      </c>
      <c r="B741" s="91"/>
      <c r="C741" s="232"/>
      <c r="D741" s="232"/>
      <c r="E741" s="91"/>
      <c r="F741" s="91"/>
      <c r="G741" s="91"/>
      <c r="H741" s="248"/>
      <c r="I741" s="248"/>
      <c r="J741" s="260"/>
      <c r="K741" s="252"/>
      <c r="GO741" s="233" t="str">
        <f>IFERROR(VLOOKUP($C741,リスト!$D:$X,18,FALSE),"")</f>
        <v/>
      </c>
      <c r="GP741" s="349"/>
    </row>
    <row r="742" spans="1:198" hidden="1">
      <c r="A742" s="232" t="str">
        <f t="shared" si="81"/>
        <v/>
      </c>
      <c r="B742" s="91"/>
      <c r="C742" s="232"/>
      <c r="D742" s="232"/>
      <c r="E742" s="91"/>
      <c r="F742" s="91"/>
      <c r="G742" s="91"/>
      <c r="H742" s="248"/>
      <c r="I742" s="248"/>
      <c r="J742" s="260"/>
      <c r="K742" s="252"/>
      <c r="GO742" s="233" t="str">
        <f>IFERROR(VLOOKUP($C742,リスト!$D:$X,18,FALSE),"")</f>
        <v/>
      </c>
      <c r="GP742" s="349"/>
    </row>
    <row r="743" spans="1:198" hidden="1">
      <c r="A743" s="232" t="str">
        <f t="shared" si="81"/>
        <v/>
      </c>
      <c r="B743" s="91"/>
      <c r="C743" s="232"/>
      <c r="D743" s="232"/>
      <c r="E743" s="91"/>
      <c r="F743" s="91"/>
      <c r="G743" s="265"/>
      <c r="H743" s="248"/>
      <c r="I743" s="248"/>
      <c r="J743" s="260"/>
      <c r="K743" s="252"/>
      <c r="GO743" s="233" t="str">
        <f>IFERROR(VLOOKUP($C743,リスト!$D:$X,18,FALSE),"")</f>
        <v/>
      </c>
      <c r="GP743" s="349"/>
    </row>
    <row r="744" spans="1:198" hidden="1">
      <c r="A744" s="232" t="str">
        <f t="shared" si="81"/>
        <v/>
      </c>
      <c r="B744" s="91"/>
      <c r="C744" s="232"/>
      <c r="D744" s="232"/>
      <c r="E744" s="91"/>
      <c r="F744" s="91"/>
      <c r="G744" s="91"/>
      <c r="H744" s="248"/>
      <c r="I744" s="248"/>
      <c r="J744" s="260"/>
      <c r="K744" s="252"/>
      <c r="GO744" s="233" t="str">
        <f>IFERROR(VLOOKUP($C744,リスト!$D:$X,18,FALSE),"")</f>
        <v/>
      </c>
      <c r="GP744" s="349"/>
    </row>
    <row r="745" spans="1:198" hidden="1">
      <c r="A745" s="232" t="str">
        <f t="shared" si="81"/>
        <v/>
      </c>
      <c r="B745" s="91"/>
      <c r="C745" s="232"/>
      <c r="D745" s="232"/>
      <c r="E745" s="91"/>
      <c r="F745" s="91"/>
      <c r="G745" s="91"/>
      <c r="H745" s="248"/>
      <c r="I745" s="248"/>
      <c r="J745" s="260"/>
      <c r="K745" s="252"/>
      <c r="GO745" s="233" t="str">
        <f>IFERROR(VLOOKUP($C745,リスト!$D:$X,18,FALSE),"")</f>
        <v/>
      </c>
      <c r="GP745" s="349"/>
    </row>
    <row r="746" spans="1:198" hidden="1">
      <c r="A746" s="232" t="str">
        <f t="shared" si="81"/>
        <v/>
      </c>
      <c r="B746" s="91"/>
      <c r="C746" s="232"/>
      <c r="D746" s="232"/>
      <c r="E746" s="91"/>
      <c r="F746" s="91"/>
      <c r="G746" s="91"/>
      <c r="H746" s="248"/>
      <c r="I746" s="248"/>
      <c r="J746" s="260"/>
      <c r="K746" s="252"/>
      <c r="GO746" s="233" t="str">
        <f>IFERROR(VLOOKUP($C746,リスト!$D:$X,18,FALSE),"")</f>
        <v/>
      </c>
      <c r="GP746" s="349"/>
    </row>
    <row r="747" spans="1:198" hidden="1">
      <c r="A747" s="232" t="str">
        <f t="shared" si="81"/>
        <v/>
      </c>
      <c r="B747" s="91"/>
      <c r="C747" s="232"/>
      <c r="D747" s="232"/>
      <c r="E747" s="91"/>
      <c r="F747" s="91"/>
      <c r="G747" s="91"/>
      <c r="H747" s="248"/>
      <c r="I747" s="248"/>
      <c r="J747" s="260"/>
      <c r="K747" s="252"/>
      <c r="GO747" s="233" t="str">
        <f>IFERROR(VLOOKUP($C747,リスト!$D:$X,18,FALSE),"")</f>
        <v/>
      </c>
      <c r="GP747" s="349"/>
    </row>
    <row r="748" spans="1:198" hidden="1">
      <c r="A748" s="232" t="str">
        <f t="shared" si="81"/>
        <v/>
      </c>
      <c r="B748" s="91"/>
      <c r="C748" s="232"/>
      <c r="D748" s="232"/>
      <c r="E748" s="91"/>
      <c r="F748" s="91"/>
      <c r="G748" s="91"/>
      <c r="H748" s="248"/>
      <c r="I748" s="248"/>
      <c r="J748" s="260"/>
      <c r="K748" s="252"/>
      <c r="GO748" s="233" t="str">
        <f>IFERROR(VLOOKUP($C748,リスト!$D:$X,18,FALSE),"")</f>
        <v/>
      </c>
      <c r="GP748" s="349"/>
    </row>
    <row r="749" spans="1:198" hidden="1">
      <c r="A749" s="232" t="str">
        <f t="shared" si="81"/>
        <v/>
      </c>
      <c r="B749" s="91"/>
      <c r="C749" s="232"/>
      <c r="D749" s="232"/>
      <c r="E749" s="91"/>
      <c r="F749" s="91"/>
      <c r="G749" s="91"/>
      <c r="H749" s="248"/>
      <c r="I749" s="248"/>
      <c r="J749" s="260"/>
      <c r="K749" s="252"/>
      <c r="GO749" s="233" t="str">
        <f>IFERROR(VLOOKUP($C749,リスト!$D:$X,18,FALSE),"")</f>
        <v/>
      </c>
      <c r="GP749" s="349"/>
    </row>
    <row r="750" spans="1:198" hidden="1">
      <c r="A750" s="232" t="str">
        <f t="shared" si="81"/>
        <v/>
      </c>
      <c r="B750" s="91"/>
      <c r="C750" s="232"/>
      <c r="D750" s="232"/>
      <c r="E750" s="91"/>
      <c r="F750" s="91"/>
      <c r="G750" s="91"/>
      <c r="H750" s="248"/>
      <c r="I750" s="248"/>
      <c r="J750" s="260"/>
      <c r="K750" s="252"/>
      <c r="GO750" s="233" t="str">
        <f>IFERROR(VLOOKUP($C750,リスト!$D:$X,18,FALSE),"")</f>
        <v/>
      </c>
      <c r="GP750" s="349"/>
    </row>
    <row r="751" spans="1:198" hidden="1">
      <c r="A751" s="232" t="str">
        <f t="shared" si="81"/>
        <v/>
      </c>
      <c r="B751" s="91"/>
      <c r="C751" s="232"/>
      <c r="D751" s="232"/>
      <c r="E751" s="91"/>
      <c r="F751" s="91"/>
      <c r="G751" s="91"/>
      <c r="H751" s="248"/>
      <c r="I751" s="248"/>
      <c r="J751" s="260"/>
      <c r="K751" s="252"/>
      <c r="GO751" s="233" t="str">
        <f>IFERROR(VLOOKUP($C751,リスト!$D:$X,18,FALSE),"")</f>
        <v/>
      </c>
      <c r="GP751" s="349"/>
    </row>
    <row r="752" spans="1:198" hidden="1">
      <c r="A752" s="232" t="str">
        <f t="shared" si="81"/>
        <v/>
      </c>
      <c r="B752" s="91"/>
      <c r="C752" s="232"/>
      <c r="D752" s="232"/>
      <c r="E752" s="91"/>
      <c r="F752" s="91"/>
      <c r="G752" s="91"/>
      <c r="H752" s="248"/>
      <c r="I752" s="248"/>
      <c r="J752" s="260"/>
      <c r="K752" s="252"/>
      <c r="GO752" s="233" t="str">
        <f>IFERROR(VLOOKUP($C752,リスト!$D:$X,18,FALSE),"")</f>
        <v/>
      </c>
      <c r="GP752" s="349"/>
    </row>
    <row r="753" spans="1:198" hidden="1">
      <c r="A753" s="232" t="str">
        <f t="shared" si="81"/>
        <v/>
      </c>
      <c r="B753" s="91"/>
      <c r="C753" s="232"/>
      <c r="D753" s="232"/>
      <c r="E753" s="91"/>
      <c r="F753" s="91"/>
      <c r="G753" s="91"/>
      <c r="H753" s="248"/>
      <c r="I753" s="248"/>
      <c r="J753" s="260"/>
      <c r="K753" s="252"/>
      <c r="GO753" s="233" t="str">
        <f>IFERROR(VLOOKUP($C753,リスト!$D:$X,18,FALSE),"")</f>
        <v/>
      </c>
      <c r="GP753" s="349"/>
    </row>
    <row r="754" spans="1:198" hidden="1">
      <c r="A754" s="232" t="str">
        <f t="shared" si="81"/>
        <v/>
      </c>
      <c r="B754" s="91"/>
      <c r="C754" s="232"/>
      <c r="D754" s="232"/>
      <c r="E754" s="91"/>
      <c r="F754" s="91"/>
      <c r="G754" s="91"/>
      <c r="H754" s="248"/>
      <c r="I754" s="248"/>
      <c r="J754" s="260"/>
      <c r="K754" s="252"/>
      <c r="GO754" s="233" t="str">
        <f>IFERROR(VLOOKUP($C754,リスト!$D:$X,18,FALSE),"")</f>
        <v/>
      </c>
      <c r="GP754" s="349"/>
    </row>
    <row r="755" spans="1:198" hidden="1">
      <c r="A755" s="232" t="str">
        <f t="shared" si="81"/>
        <v/>
      </c>
      <c r="B755" s="91"/>
      <c r="C755" s="232"/>
      <c r="D755" s="232"/>
      <c r="E755" s="91"/>
      <c r="F755" s="91"/>
      <c r="G755" s="91"/>
      <c r="H755" s="248"/>
      <c r="I755" s="248"/>
      <c r="J755" s="260"/>
      <c r="K755" s="252"/>
      <c r="GO755" s="233" t="str">
        <f>IFERROR(VLOOKUP($C755,リスト!$D:$X,18,FALSE),"")</f>
        <v/>
      </c>
      <c r="GP755" s="349"/>
    </row>
    <row r="756" spans="1:198" hidden="1">
      <c r="A756" s="232" t="str">
        <f t="shared" si="81"/>
        <v/>
      </c>
      <c r="B756" s="91"/>
      <c r="C756" s="232"/>
      <c r="D756" s="232"/>
      <c r="E756" s="91"/>
      <c r="F756" s="91"/>
      <c r="G756" s="91"/>
      <c r="H756" s="248"/>
      <c r="I756" s="248"/>
      <c r="J756" s="260"/>
      <c r="K756" s="252"/>
      <c r="GO756" s="233" t="str">
        <f>IFERROR(VLOOKUP($C756,リスト!$D:$X,18,FALSE),"")</f>
        <v/>
      </c>
      <c r="GP756" s="349"/>
    </row>
    <row r="757" spans="1:198" hidden="1">
      <c r="A757" s="232" t="str">
        <f t="shared" si="81"/>
        <v/>
      </c>
      <c r="B757" s="91"/>
      <c r="C757" s="232"/>
      <c r="D757" s="232"/>
      <c r="E757" s="91"/>
      <c r="F757" s="91"/>
      <c r="G757" s="91"/>
      <c r="H757" s="248"/>
      <c r="I757" s="248"/>
      <c r="J757" s="260"/>
      <c r="K757" s="252"/>
      <c r="GO757" s="233" t="str">
        <f>IFERROR(VLOOKUP($C757,リスト!$D:$X,18,FALSE),"")</f>
        <v/>
      </c>
      <c r="GP757" s="349"/>
    </row>
    <row r="758" spans="1:198" hidden="1">
      <c r="A758" s="232" t="str">
        <f t="shared" si="81"/>
        <v/>
      </c>
      <c r="B758" s="91"/>
      <c r="C758" s="232"/>
      <c r="D758" s="232"/>
      <c r="E758" s="91"/>
      <c r="F758" s="91"/>
      <c r="G758" s="91"/>
      <c r="H758" s="248"/>
      <c r="I758" s="248"/>
      <c r="J758" s="260"/>
      <c r="K758" s="252"/>
      <c r="GO758" s="233" t="str">
        <f>IFERROR(VLOOKUP($C758,リスト!$D:$X,18,FALSE),"")</f>
        <v/>
      </c>
      <c r="GP758" s="349"/>
    </row>
    <row r="759" spans="1:198" hidden="1">
      <c r="A759" s="232" t="str">
        <f t="shared" si="81"/>
        <v/>
      </c>
      <c r="B759" s="91"/>
      <c r="C759" s="232"/>
      <c r="D759" s="232"/>
      <c r="E759" s="91"/>
      <c r="F759" s="91"/>
      <c r="G759" s="91"/>
      <c r="H759" s="248"/>
      <c r="I759" s="248"/>
      <c r="J759" s="260"/>
      <c r="K759" s="252"/>
      <c r="GO759" s="233" t="str">
        <f>IFERROR(VLOOKUP($C759,リスト!$D:$X,18,FALSE),"")</f>
        <v/>
      </c>
      <c r="GP759" s="349"/>
    </row>
    <row r="760" spans="1:198" hidden="1">
      <c r="A760" s="232" t="str">
        <f t="shared" si="81"/>
        <v/>
      </c>
      <c r="B760" s="91"/>
      <c r="C760" s="232"/>
      <c r="D760" s="232"/>
      <c r="E760" s="91"/>
      <c r="F760" s="91"/>
      <c r="G760" s="91"/>
      <c r="H760" s="248"/>
      <c r="I760" s="248"/>
      <c r="J760" s="260"/>
      <c r="K760" s="252"/>
      <c r="GO760" s="233" t="str">
        <f>IFERROR(VLOOKUP($C760,リスト!$D:$X,18,FALSE),"")</f>
        <v/>
      </c>
      <c r="GP760" s="349"/>
    </row>
    <row r="761" spans="1:198" hidden="1">
      <c r="A761" s="232" t="str">
        <f t="shared" si="81"/>
        <v/>
      </c>
      <c r="B761" s="91"/>
      <c r="C761" s="232"/>
      <c r="D761" s="232"/>
      <c r="E761" s="91"/>
      <c r="F761" s="91"/>
      <c r="G761" s="91"/>
      <c r="H761" s="248"/>
      <c r="I761" s="248"/>
      <c r="J761" s="260"/>
      <c r="K761" s="252"/>
      <c r="GO761" s="233" t="str">
        <f>IFERROR(VLOOKUP($C761,リスト!$D:$X,18,FALSE),"")</f>
        <v/>
      </c>
      <c r="GP761" s="349"/>
    </row>
    <row r="762" spans="1:198" hidden="1">
      <c r="A762" s="232" t="str">
        <f t="shared" si="81"/>
        <v/>
      </c>
      <c r="B762" s="91"/>
      <c r="C762" s="232"/>
      <c r="D762" s="232"/>
      <c r="E762" s="91"/>
      <c r="F762" s="91"/>
      <c r="G762" s="91"/>
      <c r="H762" s="248"/>
      <c r="I762" s="248"/>
      <c r="J762" s="260"/>
      <c r="K762" s="252"/>
      <c r="GO762" s="233" t="str">
        <f>IFERROR(VLOOKUP($C762,リスト!$D:$X,18,FALSE),"")</f>
        <v/>
      </c>
      <c r="GP762" s="349"/>
    </row>
    <row r="763" spans="1:198" hidden="1">
      <c r="A763" s="232" t="str">
        <f t="shared" si="81"/>
        <v/>
      </c>
      <c r="B763" s="91"/>
      <c r="C763" s="232"/>
      <c r="D763" s="232"/>
      <c r="E763" s="91"/>
      <c r="F763" s="91"/>
      <c r="G763" s="91"/>
      <c r="H763" s="248"/>
      <c r="I763" s="248"/>
      <c r="J763" s="260"/>
      <c r="K763" s="252"/>
      <c r="GO763" s="233" t="str">
        <f>IFERROR(VLOOKUP($C763,リスト!$D:$X,18,FALSE),"")</f>
        <v/>
      </c>
      <c r="GP763" s="349"/>
    </row>
    <row r="764" spans="1:198" hidden="1">
      <c r="A764" s="232" t="str">
        <f t="shared" si="81"/>
        <v/>
      </c>
      <c r="B764" s="91"/>
      <c r="C764" s="232"/>
      <c r="D764" s="232"/>
      <c r="E764" s="91"/>
      <c r="F764" s="91"/>
      <c r="G764" s="91"/>
      <c r="H764" s="248"/>
      <c r="I764" s="248"/>
      <c r="J764" s="260"/>
      <c r="K764" s="252"/>
      <c r="GO764" s="233" t="str">
        <f>IFERROR(VLOOKUP($C764,リスト!$D:$X,18,FALSE),"")</f>
        <v/>
      </c>
      <c r="GP764" s="349"/>
    </row>
    <row r="765" spans="1:198" hidden="1">
      <c r="A765" s="232" t="str">
        <f t="shared" si="81"/>
        <v/>
      </c>
      <c r="B765" s="91"/>
      <c r="C765" s="232"/>
      <c r="D765" s="232"/>
      <c r="E765" s="91"/>
      <c r="F765" s="91"/>
      <c r="G765" s="91"/>
      <c r="H765" s="248"/>
      <c r="I765" s="248"/>
      <c r="J765" s="260"/>
      <c r="K765" s="252"/>
      <c r="GO765" s="233" t="str">
        <f>IFERROR(VLOOKUP($C765,リスト!$D:$X,18,FALSE),"")</f>
        <v/>
      </c>
      <c r="GP765" s="349"/>
    </row>
    <row r="766" spans="1:198" hidden="1">
      <c r="A766" s="232" t="str">
        <f t="shared" si="81"/>
        <v/>
      </c>
      <c r="B766" s="91"/>
      <c r="C766" s="232"/>
      <c r="D766" s="232"/>
      <c r="E766" s="91"/>
      <c r="F766" s="91"/>
      <c r="G766" s="91"/>
      <c r="H766" s="248"/>
      <c r="I766" s="248"/>
      <c r="J766" s="260"/>
      <c r="K766" s="252"/>
      <c r="GO766" s="233" t="str">
        <f>IFERROR(VLOOKUP($C766,リスト!$D:$X,18,FALSE),"")</f>
        <v/>
      </c>
      <c r="GP766" s="349"/>
    </row>
    <row r="767" spans="1:198" hidden="1">
      <c r="A767" s="232" t="str">
        <f t="shared" si="81"/>
        <v/>
      </c>
      <c r="B767" s="91"/>
      <c r="C767" s="232"/>
      <c r="D767" s="232"/>
      <c r="E767" s="91"/>
      <c r="F767" s="91"/>
      <c r="G767" s="91"/>
      <c r="H767" s="248"/>
      <c r="I767" s="248"/>
      <c r="J767" s="260"/>
      <c r="K767" s="252"/>
      <c r="GO767" s="233" t="str">
        <f>IFERROR(VLOOKUP($C767,リスト!$D:$X,18,FALSE),"")</f>
        <v/>
      </c>
      <c r="GP767" s="349"/>
    </row>
    <row r="768" spans="1:198" hidden="1">
      <c r="A768" s="232" t="str">
        <f t="shared" si="81"/>
        <v/>
      </c>
      <c r="B768" s="91"/>
      <c r="C768" s="232"/>
      <c r="D768" s="232"/>
      <c r="E768" s="91"/>
      <c r="F768" s="91"/>
      <c r="G768" s="91"/>
      <c r="H768" s="248"/>
      <c r="I768" s="248"/>
      <c r="J768" s="260"/>
      <c r="K768" s="252"/>
      <c r="GO768" s="233" t="str">
        <f>IFERROR(VLOOKUP($C768,リスト!$D:$X,18,FALSE),"")</f>
        <v/>
      </c>
      <c r="GP768" s="349"/>
    </row>
    <row r="769" spans="1:198" hidden="1">
      <c r="A769" s="232" t="str">
        <f t="shared" si="81"/>
        <v/>
      </c>
      <c r="B769" s="91"/>
      <c r="C769" s="232"/>
      <c r="D769" s="232"/>
      <c r="E769" s="91"/>
      <c r="F769" s="91"/>
      <c r="G769" s="91"/>
      <c r="H769" s="248"/>
      <c r="I769" s="248"/>
      <c r="J769" s="260"/>
      <c r="K769" s="252"/>
      <c r="GO769" s="233" t="str">
        <f>IFERROR(VLOOKUP($C769,リスト!$D:$X,18,FALSE),"")</f>
        <v/>
      </c>
      <c r="GP769" s="349"/>
    </row>
    <row r="770" spans="1:198" hidden="1">
      <c r="A770" s="232" t="str">
        <f t="shared" si="81"/>
        <v/>
      </c>
      <c r="B770" s="91"/>
      <c r="C770" s="232"/>
      <c r="D770" s="232"/>
      <c r="E770" s="91"/>
      <c r="F770" s="91"/>
      <c r="G770" s="91"/>
      <c r="H770" s="248"/>
      <c r="I770" s="248"/>
      <c r="J770" s="260"/>
      <c r="K770" s="252"/>
      <c r="GO770" s="233" t="str">
        <f>IFERROR(VLOOKUP($C770,リスト!$D:$X,18,FALSE),"")</f>
        <v/>
      </c>
      <c r="GP770" s="349"/>
    </row>
    <row r="771" spans="1:198" hidden="1">
      <c r="A771" s="232" t="str">
        <f t="shared" si="81"/>
        <v/>
      </c>
      <c r="B771" s="91"/>
      <c r="C771" s="232"/>
      <c r="D771" s="232"/>
      <c r="E771" s="91"/>
      <c r="F771" s="91"/>
      <c r="G771" s="91"/>
      <c r="H771" s="248"/>
      <c r="I771" s="248"/>
      <c r="J771" s="260"/>
      <c r="K771" s="252"/>
      <c r="GO771" s="233" t="str">
        <f>IFERROR(VLOOKUP($C771,リスト!$D:$X,18,FALSE),"")</f>
        <v/>
      </c>
      <c r="GP771" s="349"/>
    </row>
    <row r="772" spans="1:198" hidden="1">
      <c r="A772" s="232" t="str">
        <f t="shared" si="81"/>
        <v/>
      </c>
      <c r="B772" s="91"/>
      <c r="C772" s="232"/>
      <c r="D772" s="232"/>
      <c r="E772" s="91"/>
      <c r="F772" s="91"/>
      <c r="G772" s="91"/>
      <c r="H772" s="248"/>
      <c r="I772" s="248"/>
      <c r="J772" s="260"/>
      <c r="K772" s="252"/>
      <c r="GO772" s="233" t="str">
        <f>IFERROR(VLOOKUP($C772,リスト!$D:$X,18,FALSE),"")</f>
        <v/>
      </c>
      <c r="GP772" s="349"/>
    </row>
    <row r="773" spans="1:198" hidden="1">
      <c r="A773" s="232" t="str">
        <f t="shared" si="81"/>
        <v/>
      </c>
      <c r="B773" s="91"/>
      <c r="C773" s="232"/>
      <c r="D773" s="232"/>
      <c r="E773" s="91"/>
      <c r="F773" s="91"/>
      <c r="G773" s="91"/>
      <c r="H773" s="248"/>
      <c r="I773" s="248"/>
      <c r="J773" s="260"/>
      <c r="K773" s="252"/>
      <c r="GO773" s="233" t="str">
        <f>IFERROR(VLOOKUP($C773,リスト!$D:$X,18,FALSE),"")</f>
        <v/>
      </c>
      <c r="GP773" s="349"/>
    </row>
    <row r="774" spans="1:198" hidden="1">
      <c r="A774" s="232" t="str">
        <f t="shared" ref="A774:A837" si="82">IF(C774="","",ROW()-5)</f>
        <v/>
      </c>
      <c r="B774" s="91"/>
      <c r="C774" s="232"/>
      <c r="D774" s="232"/>
      <c r="E774" s="91"/>
      <c r="F774" s="91"/>
      <c r="G774" s="91"/>
      <c r="H774" s="248"/>
      <c r="I774" s="248"/>
      <c r="J774" s="260"/>
      <c r="K774" s="252"/>
      <c r="GO774" s="233" t="str">
        <f>IFERROR(VLOOKUP($C774,リスト!$D:$X,18,FALSE),"")</f>
        <v/>
      </c>
      <c r="GP774" s="349"/>
    </row>
    <row r="775" spans="1:198" hidden="1">
      <c r="A775" s="232" t="str">
        <f t="shared" si="82"/>
        <v/>
      </c>
      <c r="B775" s="91"/>
      <c r="C775" s="232"/>
      <c r="D775" s="232"/>
      <c r="E775" s="91"/>
      <c r="F775" s="91"/>
      <c r="G775" s="91"/>
      <c r="H775" s="248"/>
      <c r="I775" s="248"/>
      <c r="J775" s="260"/>
      <c r="K775" s="252"/>
      <c r="GO775" s="233" t="str">
        <f>IFERROR(VLOOKUP($C775,リスト!$D:$X,18,FALSE),"")</f>
        <v/>
      </c>
      <c r="GP775" s="349"/>
    </row>
    <row r="776" spans="1:198" hidden="1">
      <c r="A776" s="232" t="str">
        <f t="shared" si="82"/>
        <v/>
      </c>
      <c r="B776" s="91"/>
      <c r="C776" s="232"/>
      <c r="D776" s="232"/>
      <c r="E776" s="91"/>
      <c r="F776" s="91"/>
      <c r="G776" s="91"/>
      <c r="H776" s="248"/>
      <c r="I776" s="248"/>
      <c r="J776" s="260"/>
      <c r="K776" s="252"/>
      <c r="GO776" s="233" t="str">
        <f>IFERROR(VLOOKUP($C776,リスト!$D:$X,18,FALSE),"")</f>
        <v/>
      </c>
      <c r="GP776" s="349"/>
    </row>
    <row r="777" spans="1:198" hidden="1">
      <c r="A777" s="232" t="str">
        <f t="shared" si="82"/>
        <v/>
      </c>
      <c r="B777" s="91"/>
      <c r="C777" s="232"/>
      <c r="D777" s="232"/>
      <c r="E777" s="91"/>
      <c r="F777" s="91"/>
      <c r="G777" s="91"/>
      <c r="H777" s="248"/>
      <c r="I777" s="248"/>
      <c r="J777" s="260"/>
      <c r="K777" s="252"/>
      <c r="GO777" s="233" t="str">
        <f>IFERROR(VLOOKUP($C777,リスト!$D:$X,18,FALSE),"")</f>
        <v/>
      </c>
      <c r="GP777" s="349"/>
    </row>
    <row r="778" spans="1:198" hidden="1">
      <c r="A778" s="232" t="str">
        <f t="shared" si="82"/>
        <v/>
      </c>
      <c r="B778" s="91"/>
      <c r="C778" s="232"/>
      <c r="D778" s="232"/>
      <c r="E778" s="91"/>
      <c r="F778" s="91"/>
      <c r="G778" s="91"/>
      <c r="H778" s="248"/>
      <c r="I778" s="248"/>
      <c r="J778" s="260"/>
      <c r="K778" s="252"/>
      <c r="GO778" s="233" t="str">
        <f>IFERROR(VLOOKUP($C778,リスト!$D:$X,18,FALSE),"")</f>
        <v/>
      </c>
      <c r="GP778" s="349"/>
    </row>
    <row r="779" spans="1:198" hidden="1">
      <c r="A779" s="232" t="str">
        <f t="shared" si="82"/>
        <v/>
      </c>
      <c r="B779" s="91"/>
      <c r="C779" s="232"/>
      <c r="D779" s="232"/>
      <c r="E779" s="91"/>
      <c r="F779" s="91"/>
      <c r="G779" s="91"/>
      <c r="H779" s="248"/>
      <c r="I779" s="248"/>
      <c r="J779" s="260"/>
      <c r="K779" s="252"/>
      <c r="GO779" s="233" t="str">
        <f>IFERROR(VLOOKUP($C779,リスト!$D:$X,18,FALSE),"")</f>
        <v/>
      </c>
      <c r="GP779" s="349"/>
    </row>
    <row r="780" spans="1:198" hidden="1">
      <c r="A780" s="232" t="str">
        <f t="shared" si="82"/>
        <v/>
      </c>
      <c r="B780" s="91"/>
      <c r="C780" s="232"/>
      <c r="D780" s="232"/>
      <c r="E780" s="91"/>
      <c r="F780" s="91"/>
      <c r="G780" s="91"/>
      <c r="H780" s="248"/>
      <c r="I780" s="248"/>
      <c r="J780" s="260"/>
      <c r="K780" s="252"/>
      <c r="GO780" s="233" t="str">
        <f>IFERROR(VLOOKUP($C780,リスト!$D:$X,18,FALSE),"")</f>
        <v/>
      </c>
      <c r="GP780" s="349"/>
    </row>
    <row r="781" spans="1:198" hidden="1">
      <c r="A781" s="232" t="str">
        <f t="shared" si="82"/>
        <v/>
      </c>
      <c r="B781" s="91"/>
      <c r="C781" s="232"/>
      <c r="D781" s="232"/>
      <c r="E781" s="91"/>
      <c r="F781" s="91"/>
      <c r="G781" s="91"/>
      <c r="H781" s="248"/>
      <c r="I781" s="248"/>
      <c r="J781" s="260"/>
      <c r="K781" s="252"/>
      <c r="GO781" s="233" t="str">
        <f>IFERROR(VLOOKUP($C781,リスト!$D:$X,18,FALSE),"")</f>
        <v/>
      </c>
      <c r="GP781" s="349"/>
    </row>
    <row r="782" spans="1:198" hidden="1">
      <c r="A782" s="232" t="str">
        <f t="shared" si="82"/>
        <v/>
      </c>
      <c r="B782" s="91"/>
      <c r="C782" s="232"/>
      <c r="D782" s="232"/>
      <c r="E782" s="91"/>
      <c r="F782" s="91"/>
      <c r="G782" s="91"/>
      <c r="H782" s="248"/>
      <c r="I782" s="248"/>
      <c r="J782" s="260"/>
      <c r="K782" s="252"/>
      <c r="GO782" s="233" t="str">
        <f>IFERROR(VLOOKUP($C782,リスト!$D:$X,18,FALSE),"")</f>
        <v/>
      </c>
      <c r="GP782" s="349"/>
    </row>
    <row r="783" spans="1:198" hidden="1">
      <c r="A783" s="232" t="str">
        <f t="shared" si="82"/>
        <v/>
      </c>
      <c r="B783" s="91"/>
      <c r="C783" s="232"/>
      <c r="D783" s="232"/>
      <c r="E783" s="91"/>
      <c r="F783" s="91"/>
      <c r="G783" s="91"/>
      <c r="H783" s="248"/>
      <c r="I783" s="248"/>
      <c r="J783" s="260"/>
      <c r="K783" s="252"/>
      <c r="GO783" s="233" t="str">
        <f>IFERROR(VLOOKUP($C783,リスト!$D:$X,18,FALSE),"")</f>
        <v/>
      </c>
      <c r="GP783" s="349"/>
    </row>
    <row r="784" spans="1:198" hidden="1">
      <c r="A784" s="232" t="str">
        <f t="shared" si="82"/>
        <v/>
      </c>
      <c r="B784" s="91"/>
      <c r="C784" s="232"/>
      <c r="D784" s="232"/>
      <c r="E784" s="91"/>
      <c r="F784" s="91"/>
      <c r="G784" s="91"/>
      <c r="H784" s="248"/>
      <c r="I784" s="248"/>
      <c r="J784" s="260"/>
      <c r="K784" s="252"/>
      <c r="GO784" s="233" t="str">
        <f>IFERROR(VLOOKUP($C784,リスト!$D:$X,18,FALSE),"")</f>
        <v/>
      </c>
      <c r="GP784" s="349"/>
    </row>
    <row r="785" spans="1:198" hidden="1">
      <c r="A785" s="232" t="str">
        <f t="shared" si="82"/>
        <v/>
      </c>
      <c r="B785" s="91"/>
      <c r="C785" s="232"/>
      <c r="D785" s="232"/>
      <c r="E785" s="91"/>
      <c r="F785" s="91"/>
      <c r="G785" s="91"/>
      <c r="H785" s="248"/>
      <c r="I785" s="248"/>
      <c r="J785" s="260"/>
      <c r="K785" s="252"/>
      <c r="GO785" s="233" t="str">
        <f>IFERROR(VLOOKUP($C785,リスト!$D:$X,18,FALSE),"")</f>
        <v/>
      </c>
      <c r="GP785" s="349"/>
    </row>
    <row r="786" spans="1:198" hidden="1">
      <c r="A786" s="232" t="str">
        <f t="shared" si="82"/>
        <v/>
      </c>
      <c r="B786" s="91"/>
      <c r="C786" s="232"/>
      <c r="D786" s="232"/>
      <c r="E786" s="91"/>
      <c r="F786" s="91"/>
      <c r="G786" s="265"/>
      <c r="H786" s="248"/>
      <c r="I786" s="248"/>
      <c r="J786" s="260"/>
      <c r="K786" s="252"/>
      <c r="GO786" s="233" t="str">
        <f>IFERROR(VLOOKUP($C786,リスト!$D:$X,18,FALSE),"")</f>
        <v/>
      </c>
      <c r="GP786" s="349"/>
    </row>
    <row r="787" spans="1:198" hidden="1">
      <c r="A787" s="232" t="str">
        <f t="shared" si="82"/>
        <v/>
      </c>
      <c r="B787" s="91"/>
      <c r="C787" s="232"/>
      <c r="D787" s="232"/>
      <c r="E787" s="91"/>
      <c r="F787" s="91"/>
      <c r="G787" s="91"/>
      <c r="H787" s="248"/>
      <c r="I787" s="248"/>
      <c r="J787" s="260"/>
      <c r="K787" s="252"/>
      <c r="GO787" s="233" t="str">
        <f>IFERROR(VLOOKUP($C787,リスト!$D:$X,18,FALSE),"")</f>
        <v/>
      </c>
      <c r="GP787" s="349"/>
    </row>
    <row r="788" spans="1:198" hidden="1">
      <c r="A788" s="232" t="str">
        <f t="shared" si="82"/>
        <v/>
      </c>
      <c r="B788" s="91"/>
      <c r="C788" s="232"/>
      <c r="D788" s="232"/>
      <c r="E788" s="91"/>
      <c r="F788" s="91"/>
      <c r="G788" s="91"/>
      <c r="H788" s="248"/>
      <c r="I788" s="248"/>
      <c r="J788" s="260"/>
      <c r="K788" s="252"/>
      <c r="GO788" s="233" t="str">
        <f>IFERROR(VLOOKUP($C788,リスト!$D:$X,18,FALSE),"")</f>
        <v/>
      </c>
      <c r="GP788" s="349"/>
    </row>
    <row r="789" spans="1:198" hidden="1">
      <c r="A789" s="232" t="str">
        <f t="shared" si="82"/>
        <v/>
      </c>
      <c r="B789" s="91"/>
      <c r="C789" s="232"/>
      <c r="D789" s="232"/>
      <c r="E789" s="91"/>
      <c r="F789" s="91"/>
      <c r="G789" s="91"/>
      <c r="H789" s="248"/>
      <c r="I789" s="248"/>
      <c r="J789" s="260"/>
      <c r="K789" s="252"/>
      <c r="GO789" s="233" t="str">
        <f>IFERROR(VLOOKUP($C789,リスト!$D:$X,18,FALSE),"")</f>
        <v/>
      </c>
      <c r="GP789" s="349"/>
    </row>
    <row r="790" spans="1:198" hidden="1">
      <c r="A790" s="232" t="str">
        <f t="shared" si="82"/>
        <v/>
      </c>
      <c r="B790" s="91"/>
      <c r="C790" s="232"/>
      <c r="D790" s="232"/>
      <c r="E790" s="91"/>
      <c r="F790" s="91"/>
      <c r="G790" s="91"/>
      <c r="H790" s="248"/>
      <c r="I790" s="248"/>
      <c r="J790" s="260"/>
      <c r="K790" s="252"/>
      <c r="GO790" s="233" t="str">
        <f>IFERROR(VLOOKUP($C790,リスト!$D:$X,18,FALSE),"")</f>
        <v/>
      </c>
      <c r="GP790" s="349"/>
    </row>
    <row r="791" spans="1:198" hidden="1">
      <c r="A791" s="232" t="str">
        <f t="shared" si="82"/>
        <v/>
      </c>
      <c r="B791" s="91"/>
      <c r="C791" s="232"/>
      <c r="D791" s="232"/>
      <c r="E791" s="91"/>
      <c r="F791" s="91"/>
      <c r="G791" s="91"/>
      <c r="H791" s="248"/>
      <c r="I791" s="248"/>
      <c r="J791" s="260"/>
      <c r="K791" s="252"/>
      <c r="GO791" s="233" t="str">
        <f>IFERROR(VLOOKUP($C791,リスト!$D:$X,18,FALSE),"")</f>
        <v/>
      </c>
      <c r="GP791" s="349"/>
    </row>
    <row r="792" spans="1:198" hidden="1">
      <c r="A792" s="232" t="str">
        <f t="shared" si="82"/>
        <v/>
      </c>
      <c r="B792" s="91"/>
      <c r="C792" s="232"/>
      <c r="D792" s="232"/>
      <c r="E792" s="91"/>
      <c r="F792" s="91"/>
      <c r="G792" s="265"/>
      <c r="H792" s="248"/>
      <c r="I792" s="248"/>
      <c r="J792" s="260"/>
      <c r="K792" s="252"/>
      <c r="GO792" s="233" t="str">
        <f>IFERROR(VLOOKUP($C792,リスト!$D:$X,18,FALSE),"")</f>
        <v/>
      </c>
      <c r="GP792" s="349"/>
    </row>
    <row r="793" spans="1:198" hidden="1">
      <c r="A793" s="232" t="str">
        <f t="shared" si="82"/>
        <v/>
      </c>
      <c r="B793" s="91"/>
      <c r="C793" s="232"/>
      <c r="D793" s="232"/>
      <c r="E793" s="91"/>
      <c r="F793" s="91"/>
      <c r="G793" s="91"/>
      <c r="H793" s="248"/>
      <c r="I793" s="248"/>
      <c r="J793" s="260"/>
      <c r="K793" s="252"/>
      <c r="GO793" s="233" t="str">
        <f>IFERROR(VLOOKUP($C793,リスト!$D:$X,18,FALSE),"")</f>
        <v/>
      </c>
      <c r="GP793" s="349"/>
    </row>
    <row r="794" spans="1:198" hidden="1">
      <c r="A794" s="232" t="str">
        <f t="shared" si="82"/>
        <v/>
      </c>
      <c r="B794" s="91"/>
      <c r="C794" s="232"/>
      <c r="D794" s="232"/>
      <c r="E794" s="91"/>
      <c r="F794" s="91"/>
      <c r="G794" s="91"/>
      <c r="H794" s="248"/>
      <c r="I794" s="248"/>
      <c r="J794" s="260"/>
      <c r="K794" s="252"/>
      <c r="GO794" s="233" t="str">
        <f>IFERROR(VLOOKUP($C794,リスト!$D:$X,18,FALSE),"")</f>
        <v/>
      </c>
      <c r="GP794" s="349"/>
    </row>
    <row r="795" spans="1:198" hidden="1">
      <c r="A795" s="232" t="str">
        <f t="shared" si="82"/>
        <v/>
      </c>
      <c r="B795" s="91"/>
      <c r="C795" s="232"/>
      <c r="D795" s="232"/>
      <c r="E795" s="91"/>
      <c r="F795" s="91"/>
      <c r="G795" s="91"/>
      <c r="H795" s="248"/>
      <c r="I795" s="248"/>
      <c r="J795" s="260"/>
      <c r="K795" s="252"/>
      <c r="GO795" s="233" t="str">
        <f>IFERROR(VLOOKUP($C795,リスト!$D:$X,18,FALSE),"")</f>
        <v/>
      </c>
      <c r="GP795" s="349"/>
    </row>
    <row r="796" spans="1:198" hidden="1">
      <c r="A796" s="232" t="str">
        <f t="shared" si="82"/>
        <v/>
      </c>
      <c r="B796" s="91"/>
      <c r="C796" s="232"/>
      <c r="D796" s="232"/>
      <c r="E796" s="91"/>
      <c r="F796" s="91"/>
      <c r="G796" s="91"/>
      <c r="H796" s="248"/>
      <c r="I796" s="248"/>
      <c r="J796" s="260"/>
      <c r="K796" s="252"/>
      <c r="GO796" s="233" t="str">
        <f>IFERROR(VLOOKUP($C796,リスト!$D:$X,18,FALSE),"")</f>
        <v/>
      </c>
      <c r="GP796" s="349"/>
    </row>
    <row r="797" spans="1:198" hidden="1">
      <c r="A797" s="232" t="str">
        <f t="shared" si="82"/>
        <v/>
      </c>
      <c r="B797" s="91"/>
      <c r="C797" s="232"/>
      <c r="D797" s="232"/>
      <c r="E797" s="91"/>
      <c r="F797" s="91"/>
      <c r="G797" s="91"/>
      <c r="H797" s="248"/>
      <c r="I797" s="248"/>
      <c r="J797" s="260"/>
      <c r="K797" s="252"/>
      <c r="GO797" s="233" t="str">
        <f>IFERROR(VLOOKUP($C797,リスト!$D:$X,18,FALSE),"")</f>
        <v/>
      </c>
      <c r="GP797" s="349"/>
    </row>
    <row r="798" spans="1:198" hidden="1">
      <c r="A798" s="232" t="str">
        <f t="shared" si="82"/>
        <v/>
      </c>
      <c r="B798" s="91"/>
      <c r="C798" s="232"/>
      <c r="D798" s="232"/>
      <c r="E798" s="91"/>
      <c r="F798" s="91"/>
      <c r="G798" s="91"/>
      <c r="H798" s="248"/>
      <c r="I798" s="248"/>
      <c r="J798" s="260"/>
      <c r="K798" s="252"/>
      <c r="GO798" s="233" t="str">
        <f>IFERROR(VLOOKUP($C798,リスト!$D:$X,18,FALSE),"")</f>
        <v/>
      </c>
      <c r="GP798" s="349"/>
    </row>
    <row r="799" spans="1:198" hidden="1">
      <c r="A799" s="232" t="str">
        <f t="shared" si="82"/>
        <v/>
      </c>
      <c r="B799" s="91"/>
      <c r="C799" s="232"/>
      <c r="D799" s="232"/>
      <c r="E799" s="91"/>
      <c r="F799" s="91"/>
      <c r="G799" s="91"/>
      <c r="H799" s="248"/>
      <c r="I799" s="248"/>
      <c r="J799" s="260"/>
      <c r="K799" s="252"/>
      <c r="GO799" s="233" t="str">
        <f>IFERROR(VLOOKUP($C799,リスト!$D:$X,18,FALSE),"")</f>
        <v/>
      </c>
      <c r="GP799" s="349"/>
    </row>
    <row r="800" spans="1:198" hidden="1">
      <c r="A800" s="232" t="str">
        <f t="shared" si="82"/>
        <v/>
      </c>
      <c r="B800" s="91"/>
      <c r="C800" s="232"/>
      <c r="D800" s="232"/>
      <c r="E800" s="91"/>
      <c r="F800" s="91"/>
      <c r="G800" s="91"/>
      <c r="H800" s="248"/>
      <c r="I800" s="248"/>
      <c r="J800" s="260"/>
      <c r="K800" s="252"/>
      <c r="GO800" s="233" t="str">
        <f>IFERROR(VLOOKUP($C800,リスト!$D:$X,18,FALSE),"")</f>
        <v/>
      </c>
      <c r="GP800" s="349"/>
    </row>
    <row r="801" spans="1:198" hidden="1">
      <c r="A801" s="232" t="str">
        <f t="shared" si="82"/>
        <v/>
      </c>
      <c r="B801" s="91"/>
      <c r="C801" s="232"/>
      <c r="D801" s="232"/>
      <c r="E801" s="91"/>
      <c r="F801" s="91"/>
      <c r="G801" s="91"/>
      <c r="H801" s="248"/>
      <c r="I801" s="248"/>
      <c r="J801" s="260"/>
      <c r="K801" s="252"/>
      <c r="GO801" s="233" t="str">
        <f>IFERROR(VLOOKUP($C801,リスト!$D:$X,18,FALSE),"")</f>
        <v/>
      </c>
      <c r="GP801" s="349"/>
    </row>
    <row r="802" spans="1:198" hidden="1">
      <c r="A802" s="232" t="str">
        <f t="shared" si="82"/>
        <v/>
      </c>
      <c r="B802" s="91"/>
      <c r="C802" s="232"/>
      <c r="D802" s="232"/>
      <c r="E802" s="91"/>
      <c r="F802" s="91"/>
      <c r="G802" s="91"/>
      <c r="H802" s="248"/>
      <c r="I802" s="248"/>
      <c r="J802" s="260"/>
      <c r="K802" s="252"/>
      <c r="GO802" s="233" t="str">
        <f>IFERROR(VLOOKUP($C802,リスト!$D:$X,18,FALSE),"")</f>
        <v/>
      </c>
      <c r="GP802" s="349"/>
    </row>
    <row r="803" spans="1:198" hidden="1">
      <c r="A803" s="232" t="str">
        <f t="shared" si="82"/>
        <v/>
      </c>
      <c r="B803" s="91"/>
      <c r="C803" s="232"/>
      <c r="D803" s="232"/>
      <c r="E803" s="91"/>
      <c r="F803" s="91"/>
      <c r="G803" s="91"/>
      <c r="H803" s="248"/>
      <c r="I803" s="248"/>
      <c r="J803" s="260"/>
      <c r="K803" s="252"/>
      <c r="GO803" s="233" t="str">
        <f>IFERROR(VLOOKUP($C803,リスト!$D:$X,18,FALSE),"")</f>
        <v/>
      </c>
      <c r="GP803" s="349"/>
    </row>
    <row r="804" spans="1:198" hidden="1">
      <c r="A804" s="232" t="str">
        <f t="shared" si="82"/>
        <v/>
      </c>
      <c r="B804" s="91"/>
      <c r="C804" s="232"/>
      <c r="D804" s="232"/>
      <c r="E804" s="91"/>
      <c r="F804" s="91"/>
      <c r="G804" s="91"/>
      <c r="H804" s="248"/>
      <c r="I804" s="248"/>
      <c r="J804" s="260"/>
      <c r="K804" s="252"/>
      <c r="GO804" s="233" t="str">
        <f>IFERROR(VLOOKUP($C804,リスト!$D:$X,18,FALSE),"")</f>
        <v/>
      </c>
      <c r="GP804" s="349"/>
    </row>
    <row r="805" spans="1:198" hidden="1">
      <c r="A805" s="232" t="str">
        <f t="shared" si="82"/>
        <v/>
      </c>
      <c r="B805" s="91"/>
      <c r="C805" s="232"/>
      <c r="D805" s="232"/>
      <c r="E805" s="91"/>
      <c r="F805" s="91"/>
      <c r="G805" s="91"/>
      <c r="H805" s="248"/>
      <c r="I805" s="248"/>
      <c r="J805" s="260"/>
      <c r="K805" s="252"/>
      <c r="GO805" s="233" t="str">
        <f>IFERROR(VLOOKUP($C805,リスト!$D:$X,18,FALSE),"")</f>
        <v/>
      </c>
      <c r="GP805" s="349"/>
    </row>
    <row r="806" spans="1:198" hidden="1">
      <c r="A806" s="232" t="str">
        <f t="shared" si="82"/>
        <v/>
      </c>
      <c r="B806" s="91"/>
      <c r="C806" s="232"/>
      <c r="D806" s="232"/>
      <c r="E806" s="91"/>
      <c r="F806" s="91"/>
      <c r="G806" s="91"/>
      <c r="H806" s="248"/>
      <c r="I806" s="248"/>
      <c r="J806" s="260"/>
      <c r="K806" s="252"/>
      <c r="GO806" s="233" t="str">
        <f>IFERROR(VLOOKUP($C806,リスト!$D:$X,18,FALSE),"")</f>
        <v/>
      </c>
      <c r="GP806" s="349"/>
    </row>
    <row r="807" spans="1:198" hidden="1">
      <c r="A807" s="232" t="str">
        <f t="shared" si="82"/>
        <v/>
      </c>
      <c r="B807" s="91"/>
      <c r="C807" s="232"/>
      <c r="D807" s="232"/>
      <c r="E807" s="91"/>
      <c r="F807" s="91"/>
      <c r="G807" s="91"/>
      <c r="H807" s="248"/>
      <c r="I807" s="248"/>
      <c r="J807" s="260"/>
      <c r="K807" s="252"/>
      <c r="GO807" s="233" t="str">
        <f>IFERROR(VLOOKUP($C807,リスト!$D:$X,18,FALSE),"")</f>
        <v/>
      </c>
      <c r="GP807" s="349"/>
    </row>
    <row r="808" spans="1:198" hidden="1">
      <c r="A808" s="232" t="str">
        <f t="shared" si="82"/>
        <v/>
      </c>
      <c r="B808" s="91"/>
      <c r="C808" s="232"/>
      <c r="D808" s="232"/>
      <c r="E808" s="91"/>
      <c r="F808" s="91"/>
      <c r="G808" s="91"/>
      <c r="H808" s="248"/>
      <c r="I808" s="248"/>
      <c r="J808" s="260"/>
      <c r="K808" s="252"/>
      <c r="GO808" s="233" t="str">
        <f>IFERROR(VLOOKUP($C808,リスト!$D:$X,18,FALSE),"")</f>
        <v/>
      </c>
      <c r="GP808" s="349"/>
    </row>
    <row r="809" spans="1:198" hidden="1">
      <c r="A809" s="232" t="str">
        <f t="shared" si="82"/>
        <v/>
      </c>
      <c r="B809" s="91"/>
      <c r="C809" s="232"/>
      <c r="D809" s="232"/>
      <c r="E809" s="91"/>
      <c r="F809" s="91"/>
      <c r="G809" s="91"/>
      <c r="H809" s="248"/>
      <c r="I809" s="248"/>
      <c r="J809" s="260"/>
      <c r="K809" s="252"/>
      <c r="GO809" s="233" t="str">
        <f>IFERROR(VLOOKUP($C809,リスト!$D:$X,18,FALSE),"")</f>
        <v/>
      </c>
      <c r="GP809" s="349"/>
    </row>
    <row r="810" spans="1:198" hidden="1">
      <c r="A810" s="232" t="str">
        <f t="shared" si="82"/>
        <v/>
      </c>
      <c r="B810" s="91"/>
      <c r="C810" s="232"/>
      <c r="D810" s="232"/>
      <c r="E810" s="91"/>
      <c r="F810" s="91"/>
      <c r="G810" s="91"/>
      <c r="H810" s="248"/>
      <c r="I810" s="248"/>
      <c r="J810" s="260"/>
      <c r="K810" s="252"/>
      <c r="GO810" s="233" t="str">
        <f>IFERROR(VLOOKUP($C810,リスト!$D:$X,18,FALSE),"")</f>
        <v/>
      </c>
      <c r="GP810" s="349"/>
    </row>
    <row r="811" spans="1:198" hidden="1">
      <c r="A811" s="232" t="str">
        <f t="shared" si="82"/>
        <v/>
      </c>
      <c r="B811" s="91"/>
      <c r="C811" s="232"/>
      <c r="D811" s="232"/>
      <c r="E811" s="91"/>
      <c r="F811" s="91"/>
      <c r="G811" s="91"/>
      <c r="H811" s="248"/>
      <c r="I811" s="248"/>
      <c r="J811" s="260"/>
      <c r="K811" s="252"/>
      <c r="GO811" s="233" t="str">
        <f>IFERROR(VLOOKUP($C811,リスト!$D:$X,18,FALSE),"")</f>
        <v/>
      </c>
      <c r="GP811" s="349"/>
    </row>
    <row r="812" spans="1:198" hidden="1">
      <c r="A812" s="232" t="str">
        <f t="shared" si="82"/>
        <v/>
      </c>
      <c r="B812" s="91"/>
      <c r="C812" s="232"/>
      <c r="D812" s="232"/>
      <c r="E812" s="91"/>
      <c r="F812" s="91"/>
      <c r="G812" s="91"/>
      <c r="H812" s="248"/>
      <c r="I812" s="248"/>
      <c r="J812" s="260"/>
      <c r="K812" s="252"/>
      <c r="GO812" s="233" t="str">
        <f>IFERROR(VLOOKUP($C812,リスト!$D:$X,18,FALSE),"")</f>
        <v/>
      </c>
      <c r="GP812" s="349"/>
    </row>
    <row r="813" spans="1:198" hidden="1">
      <c r="A813" s="232" t="str">
        <f t="shared" si="82"/>
        <v/>
      </c>
      <c r="B813" s="91"/>
      <c r="C813" s="232"/>
      <c r="D813" s="232"/>
      <c r="E813" s="91"/>
      <c r="F813" s="91"/>
      <c r="G813" s="91"/>
      <c r="H813" s="248"/>
      <c r="I813" s="248"/>
      <c r="J813" s="260"/>
      <c r="K813" s="252"/>
      <c r="GO813" s="233" t="str">
        <f>IFERROR(VLOOKUP($C813,リスト!$D:$X,18,FALSE),"")</f>
        <v/>
      </c>
      <c r="GP813" s="349"/>
    </row>
    <row r="814" spans="1:198" hidden="1">
      <c r="A814" s="232" t="str">
        <f t="shared" si="82"/>
        <v/>
      </c>
      <c r="B814" s="91"/>
      <c r="C814" s="232"/>
      <c r="D814" s="232"/>
      <c r="E814" s="91"/>
      <c r="F814" s="91"/>
      <c r="G814" s="91"/>
      <c r="H814" s="248"/>
      <c r="I814" s="248"/>
      <c r="J814" s="260"/>
      <c r="K814" s="252"/>
      <c r="GO814" s="233" t="str">
        <f>IFERROR(VLOOKUP($C814,リスト!$D:$X,18,FALSE),"")</f>
        <v/>
      </c>
      <c r="GP814" s="349"/>
    </row>
    <row r="815" spans="1:198" hidden="1">
      <c r="A815" s="232" t="str">
        <f t="shared" si="82"/>
        <v/>
      </c>
      <c r="B815" s="91"/>
      <c r="C815" s="232"/>
      <c r="D815" s="232"/>
      <c r="E815" s="91"/>
      <c r="F815" s="91"/>
      <c r="G815" s="91"/>
      <c r="H815" s="248"/>
      <c r="I815" s="248"/>
      <c r="J815" s="260"/>
      <c r="K815" s="252"/>
      <c r="GO815" s="233" t="str">
        <f>IFERROR(VLOOKUP($C815,リスト!$D:$X,18,FALSE),"")</f>
        <v/>
      </c>
      <c r="GP815" s="349"/>
    </row>
    <row r="816" spans="1:198" hidden="1">
      <c r="A816" s="232" t="str">
        <f t="shared" si="82"/>
        <v/>
      </c>
      <c r="B816" s="91"/>
      <c r="C816" s="232"/>
      <c r="D816" s="232"/>
      <c r="E816" s="91"/>
      <c r="F816" s="91"/>
      <c r="G816" s="91"/>
      <c r="H816" s="248"/>
      <c r="I816" s="248"/>
      <c r="J816" s="260"/>
      <c r="K816" s="252"/>
      <c r="GO816" s="233" t="str">
        <f>IFERROR(VLOOKUP($C816,リスト!$D:$X,18,FALSE),"")</f>
        <v/>
      </c>
      <c r="GP816" s="349"/>
    </row>
    <row r="817" spans="1:198" hidden="1">
      <c r="A817" s="232" t="str">
        <f t="shared" si="82"/>
        <v/>
      </c>
      <c r="B817" s="91"/>
      <c r="C817" s="232"/>
      <c r="D817" s="232"/>
      <c r="E817" s="91"/>
      <c r="F817" s="91"/>
      <c r="G817" s="91"/>
      <c r="H817" s="248"/>
      <c r="I817" s="248"/>
      <c r="J817" s="260"/>
      <c r="K817" s="252"/>
      <c r="GO817" s="233" t="str">
        <f>IFERROR(VLOOKUP($C817,リスト!$D:$X,18,FALSE),"")</f>
        <v/>
      </c>
      <c r="GP817" s="349"/>
    </row>
    <row r="818" spans="1:198" hidden="1">
      <c r="A818" s="232" t="str">
        <f t="shared" si="82"/>
        <v/>
      </c>
      <c r="B818" s="91"/>
      <c r="C818" s="232"/>
      <c r="D818" s="232"/>
      <c r="E818" s="91"/>
      <c r="F818" s="91"/>
      <c r="G818" s="91"/>
      <c r="H818" s="248"/>
      <c r="I818" s="248"/>
      <c r="J818" s="260"/>
      <c r="K818" s="252"/>
      <c r="GO818" s="233" t="str">
        <f>IFERROR(VLOOKUP($C818,リスト!$D:$X,18,FALSE),"")</f>
        <v/>
      </c>
      <c r="GP818" s="349"/>
    </row>
    <row r="819" spans="1:198" hidden="1">
      <c r="A819" s="232" t="str">
        <f t="shared" si="82"/>
        <v/>
      </c>
      <c r="B819" s="91"/>
      <c r="C819" s="232"/>
      <c r="D819" s="232"/>
      <c r="E819" s="91"/>
      <c r="F819" s="91"/>
      <c r="G819" s="91"/>
      <c r="H819" s="248"/>
      <c r="I819" s="248"/>
      <c r="J819" s="260"/>
      <c r="K819" s="252"/>
      <c r="GO819" s="233" t="str">
        <f>IFERROR(VLOOKUP($C819,リスト!$D:$X,18,FALSE),"")</f>
        <v/>
      </c>
      <c r="GP819" s="349"/>
    </row>
    <row r="820" spans="1:198" hidden="1">
      <c r="A820" s="232" t="str">
        <f t="shared" si="82"/>
        <v/>
      </c>
      <c r="B820" s="91"/>
      <c r="C820" s="232"/>
      <c r="D820" s="232"/>
      <c r="E820" s="91"/>
      <c r="F820" s="91"/>
      <c r="G820" s="91"/>
      <c r="H820" s="248"/>
      <c r="I820" s="248"/>
      <c r="J820" s="260"/>
      <c r="K820" s="252"/>
      <c r="GO820" s="233" t="str">
        <f>IFERROR(VLOOKUP($C820,リスト!$D:$X,18,FALSE),"")</f>
        <v/>
      </c>
      <c r="GP820" s="349"/>
    </row>
    <row r="821" spans="1:198" hidden="1">
      <c r="A821" s="232" t="str">
        <f t="shared" si="82"/>
        <v/>
      </c>
      <c r="B821" s="91"/>
      <c r="C821" s="232"/>
      <c r="D821" s="232"/>
      <c r="E821" s="91"/>
      <c r="F821" s="91"/>
      <c r="G821" s="91"/>
      <c r="H821" s="248"/>
      <c r="I821" s="248"/>
      <c r="J821" s="260"/>
      <c r="K821" s="252"/>
      <c r="GO821" s="233" t="str">
        <f>IFERROR(VLOOKUP($C821,リスト!$D:$X,18,FALSE),"")</f>
        <v/>
      </c>
      <c r="GP821" s="349"/>
    </row>
    <row r="822" spans="1:198" hidden="1">
      <c r="A822" s="232" t="str">
        <f t="shared" si="82"/>
        <v/>
      </c>
      <c r="B822" s="91"/>
      <c r="C822" s="232"/>
      <c r="D822" s="232"/>
      <c r="E822" s="91"/>
      <c r="F822" s="91"/>
      <c r="G822" s="91"/>
      <c r="H822" s="248"/>
      <c r="I822" s="248"/>
      <c r="J822" s="260"/>
      <c r="K822" s="252"/>
      <c r="GO822" s="233" t="str">
        <f>IFERROR(VLOOKUP($C822,リスト!$D:$X,18,FALSE),"")</f>
        <v/>
      </c>
      <c r="GP822" s="349"/>
    </row>
    <row r="823" spans="1:198" hidden="1">
      <c r="A823" s="232" t="str">
        <f t="shared" si="82"/>
        <v/>
      </c>
      <c r="B823" s="91"/>
      <c r="C823" s="232"/>
      <c r="D823" s="232"/>
      <c r="E823" s="91"/>
      <c r="F823" s="91"/>
      <c r="G823" s="91"/>
      <c r="H823" s="248"/>
      <c r="I823" s="248"/>
      <c r="J823" s="260"/>
      <c r="K823" s="252"/>
      <c r="GO823" s="233" t="str">
        <f>IFERROR(VLOOKUP($C823,リスト!$D:$X,18,FALSE),"")</f>
        <v/>
      </c>
      <c r="GP823" s="349"/>
    </row>
    <row r="824" spans="1:198" hidden="1">
      <c r="A824" s="232" t="str">
        <f t="shared" si="82"/>
        <v/>
      </c>
      <c r="B824" s="91"/>
      <c r="C824" s="232"/>
      <c r="D824" s="232"/>
      <c r="E824" s="91"/>
      <c r="F824" s="91"/>
      <c r="G824" s="91"/>
      <c r="H824" s="248"/>
      <c r="I824" s="248"/>
      <c r="J824" s="260"/>
      <c r="K824" s="252"/>
      <c r="GO824" s="233" t="str">
        <f>IFERROR(VLOOKUP($C824,リスト!$D:$X,18,FALSE),"")</f>
        <v/>
      </c>
      <c r="GP824" s="349"/>
    </row>
    <row r="825" spans="1:198" hidden="1">
      <c r="A825" s="232" t="str">
        <f t="shared" si="82"/>
        <v/>
      </c>
      <c r="B825" s="91"/>
      <c r="C825" s="232"/>
      <c r="D825" s="232"/>
      <c r="E825" s="91"/>
      <c r="F825" s="91"/>
      <c r="G825" s="91"/>
      <c r="H825" s="248"/>
      <c r="I825" s="248"/>
      <c r="J825" s="260"/>
      <c r="K825" s="252"/>
      <c r="GO825" s="233" t="str">
        <f>IFERROR(VLOOKUP($C825,リスト!$D:$X,18,FALSE),"")</f>
        <v/>
      </c>
      <c r="GP825" s="349"/>
    </row>
    <row r="826" spans="1:198" hidden="1">
      <c r="A826" s="232" t="str">
        <f t="shared" si="82"/>
        <v/>
      </c>
      <c r="B826" s="91"/>
      <c r="C826" s="232"/>
      <c r="D826" s="232"/>
      <c r="E826" s="91"/>
      <c r="F826" s="91"/>
      <c r="G826" s="91"/>
      <c r="H826" s="248"/>
      <c r="I826" s="248"/>
      <c r="J826" s="260"/>
      <c r="K826" s="252"/>
      <c r="GO826" s="233" t="str">
        <f>IFERROR(VLOOKUP($C826,リスト!$D:$X,18,FALSE),"")</f>
        <v/>
      </c>
      <c r="GP826" s="349"/>
    </row>
    <row r="827" spans="1:198" hidden="1">
      <c r="A827" s="232" t="str">
        <f t="shared" si="82"/>
        <v/>
      </c>
      <c r="B827" s="91"/>
      <c r="C827" s="232"/>
      <c r="D827" s="232"/>
      <c r="E827" s="91"/>
      <c r="F827" s="91"/>
      <c r="G827" s="91"/>
      <c r="H827" s="248"/>
      <c r="I827" s="248"/>
      <c r="J827" s="260"/>
      <c r="K827" s="252"/>
      <c r="GO827" s="233" t="str">
        <f>IFERROR(VLOOKUP($C827,リスト!$D:$X,18,FALSE),"")</f>
        <v/>
      </c>
      <c r="GP827" s="349"/>
    </row>
    <row r="828" spans="1:198" hidden="1">
      <c r="A828" s="232" t="str">
        <f t="shared" si="82"/>
        <v/>
      </c>
      <c r="B828" s="91"/>
      <c r="C828" s="232"/>
      <c r="D828" s="232"/>
      <c r="E828" s="91"/>
      <c r="F828" s="91"/>
      <c r="G828" s="91"/>
      <c r="H828" s="248"/>
      <c r="I828" s="248"/>
      <c r="J828" s="260"/>
      <c r="K828" s="252"/>
      <c r="GO828" s="233" t="str">
        <f>IFERROR(VLOOKUP($C828,リスト!$D:$X,18,FALSE),"")</f>
        <v/>
      </c>
      <c r="GP828" s="349"/>
    </row>
    <row r="829" spans="1:198" hidden="1">
      <c r="A829" s="232" t="str">
        <f t="shared" si="82"/>
        <v/>
      </c>
      <c r="B829" s="91"/>
      <c r="C829" s="232"/>
      <c r="D829" s="232"/>
      <c r="E829" s="91"/>
      <c r="F829" s="91"/>
      <c r="G829" s="91"/>
      <c r="H829" s="248"/>
      <c r="I829" s="248"/>
      <c r="J829" s="260"/>
      <c r="K829" s="252"/>
      <c r="GO829" s="233" t="str">
        <f>IFERROR(VLOOKUP($C829,リスト!$D:$X,18,FALSE),"")</f>
        <v/>
      </c>
      <c r="GP829" s="349"/>
    </row>
    <row r="830" spans="1:198" hidden="1">
      <c r="A830" s="232" t="str">
        <f t="shared" si="82"/>
        <v/>
      </c>
      <c r="B830" s="91"/>
      <c r="C830" s="232"/>
      <c r="D830" s="232"/>
      <c r="E830" s="91"/>
      <c r="F830" s="91"/>
      <c r="G830" s="91"/>
      <c r="H830" s="248"/>
      <c r="I830" s="248"/>
      <c r="J830" s="260"/>
      <c r="K830" s="252"/>
      <c r="GO830" s="233" t="str">
        <f>IFERROR(VLOOKUP($C830,リスト!$D:$X,18,FALSE),"")</f>
        <v/>
      </c>
      <c r="GP830" s="349"/>
    </row>
    <row r="831" spans="1:198" hidden="1">
      <c r="A831" s="232" t="str">
        <f t="shared" si="82"/>
        <v/>
      </c>
      <c r="B831" s="91"/>
      <c r="C831" s="232"/>
      <c r="D831" s="232"/>
      <c r="E831" s="91"/>
      <c r="F831" s="91"/>
      <c r="G831" s="91"/>
      <c r="H831" s="248"/>
      <c r="I831" s="248"/>
      <c r="J831" s="260"/>
      <c r="K831" s="252"/>
      <c r="GO831" s="233" t="str">
        <f>IFERROR(VLOOKUP($C831,リスト!$D:$X,18,FALSE),"")</f>
        <v/>
      </c>
      <c r="GP831" s="349"/>
    </row>
    <row r="832" spans="1:198" hidden="1">
      <c r="A832" s="232" t="str">
        <f t="shared" si="82"/>
        <v/>
      </c>
      <c r="B832" s="91"/>
      <c r="C832" s="232"/>
      <c r="D832" s="232"/>
      <c r="E832" s="91"/>
      <c r="F832" s="91"/>
      <c r="G832" s="91"/>
      <c r="H832" s="248"/>
      <c r="I832" s="248"/>
      <c r="J832" s="260"/>
      <c r="K832" s="252"/>
      <c r="GO832" s="233" t="str">
        <f>IFERROR(VLOOKUP($C832,リスト!$D:$X,18,FALSE),"")</f>
        <v/>
      </c>
      <c r="GP832" s="349"/>
    </row>
    <row r="833" spans="1:198" hidden="1">
      <c r="A833" s="232" t="str">
        <f t="shared" si="82"/>
        <v/>
      </c>
      <c r="B833" s="91"/>
      <c r="C833" s="232"/>
      <c r="D833" s="232"/>
      <c r="E833" s="91"/>
      <c r="F833" s="91"/>
      <c r="G833" s="91"/>
      <c r="H833" s="248"/>
      <c r="I833" s="248"/>
      <c r="J833" s="260"/>
      <c r="K833" s="252"/>
      <c r="GO833" s="233" t="str">
        <f>IFERROR(VLOOKUP($C833,リスト!$D:$X,18,FALSE),"")</f>
        <v/>
      </c>
      <c r="GP833" s="349"/>
    </row>
    <row r="834" spans="1:198" hidden="1">
      <c r="A834" s="232" t="str">
        <f t="shared" si="82"/>
        <v/>
      </c>
      <c r="B834" s="91"/>
      <c r="C834" s="232"/>
      <c r="D834" s="232"/>
      <c r="E834" s="91"/>
      <c r="F834" s="91"/>
      <c r="G834" s="91"/>
      <c r="H834" s="248"/>
      <c r="I834" s="248"/>
      <c r="J834" s="260"/>
      <c r="K834" s="252"/>
      <c r="GO834" s="233" t="str">
        <f>IFERROR(VLOOKUP($C834,リスト!$D:$X,18,FALSE),"")</f>
        <v/>
      </c>
      <c r="GP834" s="349"/>
    </row>
    <row r="835" spans="1:198" hidden="1">
      <c r="A835" s="232" t="str">
        <f t="shared" si="82"/>
        <v/>
      </c>
      <c r="B835" s="91"/>
      <c r="C835" s="232"/>
      <c r="D835" s="232"/>
      <c r="E835" s="91"/>
      <c r="F835" s="91"/>
      <c r="G835" s="91"/>
      <c r="H835" s="248"/>
      <c r="I835" s="248"/>
      <c r="J835" s="260"/>
      <c r="K835" s="252"/>
      <c r="GO835" s="233" t="str">
        <f>IFERROR(VLOOKUP($C835,リスト!$D:$X,18,FALSE),"")</f>
        <v/>
      </c>
      <c r="GP835" s="349"/>
    </row>
    <row r="836" spans="1:198" hidden="1">
      <c r="A836" s="232" t="str">
        <f t="shared" si="82"/>
        <v/>
      </c>
      <c r="B836" s="91"/>
      <c r="C836" s="232"/>
      <c r="D836" s="232"/>
      <c r="E836" s="91"/>
      <c r="F836" s="91"/>
      <c r="G836" s="91"/>
      <c r="H836" s="248"/>
      <c r="I836" s="248"/>
      <c r="J836" s="260"/>
      <c r="K836" s="252"/>
      <c r="GO836" s="233" t="str">
        <f>IFERROR(VLOOKUP($C836,リスト!$D:$X,18,FALSE),"")</f>
        <v/>
      </c>
      <c r="GP836" s="349"/>
    </row>
    <row r="837" spans="1:198" hidden="1">
      <c r="A837" s="232" t="str">
        <f t="shared" si="82"/>
        <v/>
      </c>
      <c r="B837" s="91"/>
      <c r="C837" s="232"/>
      <c r="D837" s="232"/>
      <c r="E837" s="91"/>
      <c r="F837" s="91"/>
      <c r="G837" s="91"/>
      <c r="H837" s="248"/>
      <c r="I837" s="248"/>
      <c r="J837" s="260"/>
      <c r="K837" s="252"/>
      <c r="GO837" s="233" t="str">
        <f>IFERROR(VLOOKUP($C837,リスト!$D:$X,18,FALSE),"")</f>
        <v/>
      </c>
      <c r="GP837" s="349"/>
    </row>
    <row r="838" spans="1:198" hidden="1">
      <c r="A838" s="232" t="str">
        <f t="shared" ref="A838:A901" si="83">IF(C838="","",ROW()-5)</f>
        <v/>
      </c>
      <c r="B838" s="91"/>
      <c r="C838" s="232"/>
      <c r="D838" s="232"/>
      <c r="E838" s="91"/>
      <c r="F838" s="91"/>
      <c r="G838" s="91"/>
      <c r="H838" s="248"/>
      <c r="I838" s="248"/>
      <c r="J838" s="260"/>
      <c r="K838" s="252"/>
      <c r="GO838" s="233" t="str">
        <f>IFERROR(VLOOKUP($C838,リスト!$D:$X,18,FALSE),"")</f>
        <v/>
      </c>
      <c r="GP838" s="349"/>
    </row>
    <row r="839" spans="1:198" hidden="1">
      <c r="A839" s="232" t="str">
        <f t="shared" si="83"/>
        <v/>
      </c>
      <c r="B839" s="91"/>
      <c r="C839" s="232"/>
      <c r="D839" s="232"/>
      <c r="E839" s="91"/>
      <c r="F839" s="91"/>
      <c r="G839" s="91"/>
      <c r="H839" s="248"/>
      <c r="I839" s="248"/>
      <c r="J839" s="260"/>
      <c r="K839" s="252"/>
      <c r="GO839" s="233" t="str">
        <f>IFERROR(VLOOKUP($C839,リスト!$D:$X,18,FALSE),"")</f>
        <v/>
      </c>
      <c r="GP839" s="349"/>
    </row>
    <row r="840" spans="1:198" hidden="1">
      <c r="A840" s="232" t="str">
        <f t="shared" si="83"/>
        <v/>
      </c>
      <c r="B840" s="91"/>
      <c r="C840" s="232"/>
      <c r="D840" s="232"/>
      <c r="E840" s="91"/>
      <c r="F840" s="91"/>
      <c r="G840" s="91"/>
      <c r="H840" s="248"/>
      <c r="I840" s="248"/>
      <c r="J840" s="260"/>
      <c r="K840" s="252"/>
      <c r="GO840" s="233" t="str">
        <f>IFERROR(VLOOKUP($C840,リスト!$D:$X,18,FALSE),"")</f>
        <v/>
      </c>
      <c r="GP840" s="349"/>
    </row>
    <row r="841" spans="1:198" hidden="1">
      <c r="A841" s="232" t="str">
        <f t="shared" si="83"/>
        <v/>
      </c>
      <c r="B841" s="91"/>
      <c r="C841" s="232"/>
      <c r="D841" s="232"/>
      <c r="E841" s="91"/>
      <c r="F841" s="91"/>
      <c r="G841" s="91"/>
      <c r="H841" s="248"/>
      <c r="I841" s="248"/>
      <c r="J841" s="260"/>
      <c r="K841" s="252"/>
      <c r="GO841" s="233" t="str">
        <f>IFERROR(VLOOKUP($C841,リスト!$D:$X,18,FALSE),"")</f>
        <v/>
      </c>
      <c r="GP841" s="349"/>
    </row>
    <row r="842" spans="1:198" hidden="1">
      <c r="A842" s="232" t="str">
        <f t="shared" si="83"/>
        <v/>
      </c>
      <c r="B842" s="91"/>
      <c r="C842" s="232"/>
      <c r="D842" s="232"/>
      <c r="E842" s="91"/>
      <c r="F842" s="91"/>
      <c r="G842" s="91"/>
      <c r="H842" s="248"/>
      <c r="I842" s="248"/>
      <c r="J842" s="260"/>
      <c r="K842" s="252"/>
      <c r="GO842" s="233" t="str">
        <f>IFERROR(VLOOKUP($C842,リスト!$D:$X,18,FALSE),"")</f>
        <v/>
      </c>
      <c r="GP842" s="349"/>
    </row>
    <row r="843" spans="1:198" hidden="1">
      <c r="A843" s="232" t="str">
        <f t="shared" si="83"/>
        <v/>
      </c>
      <c r="B843" s="91"/>
      <c r="C843" s="232"/>
      <c r="D843" s="232"/>
      <c r="E843" s="91"/>
      <c r="F843" s="91"/>
      <c r="G843" s="91"/>
      <c r="H843" s="248"/>
      <c r="I843" s="248"/>
      <c r="J843" s="260"/>
      <c r="K843" s="252"/>
      <c r="GO843" s="233" t="str">
        <f>IFERROR(VLOOKUP($C843,リスト!$D:$X,18,FALSE),"")</f>
        <v/>
      </c>
      <c r="GP843" s="349"/>
    </row>
    <row r="844" spans="1:198" hidden="1">
      <c r="A844" s="232" t="str">
        <f t="shared" si="83"/>
        <v/>
      </c>
      <c r="B844" s="91"/>
      <c r="C844" s="232"/>
      <c r="D844" s="232"/>
      <c r="E844" s="91"/>
      <c r="F844" s="91"/>
      <c r="G844" s="91"/>
      <c r="H844" s="248"/>
      <c r="I844" s="248"/>
      <c r="J844" s="260"/>
      <c r="K844" s="252"/>
      <c r="GO844" s="233" t="str">
        <f>IFERROR(VLOOKUP($C844,リスト!$D:$X,18,FALSE),"")</f>
        <v/>
      </c>
      <c r="GP844" s="349"/>
    </row>
    <row r="845" spans="1:198" hidden="1">
      <c r="A845" s="232" t="str">
        <f t="shared" si="83"/>
        <v/>
      </c>
      <c r="B845" s="91"/>
      <c r="C845" s="232"/>
      <c r="D845" s="232"/>
      <c r="E845" s="91"/>
      <c r="F845" s="91"/>
      <c r="G845" s="91"/>
      <c r="H845" s="248"/>
      <c r="I845" s="248"/>
      <c r="J845" s="260"/>
      <c r="K845" s="252"/>
      <c r="GO845" s="233" t="str">
        <f>IFERROR(VLOOKUP($C845,リスト!$D:$X,18,FALSE),"")</f>
        <v/>
      </c>
      <c r="GP845" s="349"/>
    </row>
    <row r="846" spans="1:198" hidden="1">
      <c r="A846" s="232" t="str">
        <f t="shared" si="83"/>
        <v/>
      </c>
      <c r="B846" s="91"/>
      <c r="C846" s="232"/>
      <c r="D846" s="232"/>
      <c r="E846" s="91"/>
      <c r="F846" s="91"/>
      <c r="G846" s="91"/>
      <c r="H846" s="248"/>
      <c r="I846" s="248"/>
      <c r="J846" s="260"/>
      <c r="K846" s="252"/>
      <c r="GO846" s="233" t="str">
        <f>IFERROR(VLOOKUP($C846,リスト!$D:$X,18,FALSE),"")</f>
        <v/>
      </c>
      <c r="GP846" s="349"/>
    </row>
    <row r="847" spans="1:198" hidden="1">
      <c r="A847" s="232" t="str">
        <f t="shared" si="83"/>
        <v/>
      </c>
      <c r="B847" s="91"/>
      <c r="C847" s="232"/>
      <c r="D847" s="232"/>
      <c r="E847" s="91"/>
      <c r="F847" s="91"/>
      <c r="G847" s="91"/>
      <c r="H847" s="248"/>
      <c r="I847" s="248"/>
      <c r="J847" s="260"/>
      <c r="K847" s="252"/>
      <c r="GO847" s="233" t="str">
        <f>IFERROR(VLOOKUP($C847,リスト!$D:$X,18,FALSE),"")</f>
        <v/>
      </c>
      <c r="GP847" s="349"/>
    </row>
    <row r="848" spans="1:198" hidden="1">
      <c r="A848" s="232" t="str">
        <f t="shared" si="83"/>
        <v/>
      </c>
      <c r="B848" s="91"/>
      <c r="C848" s="232"/>
      <c r="D848" s="232"/>
      <c r="E848" s="91"/>
      <c r="F848" s="91"/>
      <c r="G848" s="91"/>
      <c r="H848" s="248"/>
      <c r="I848" s="248"/>
      <c r="J848" s="260"/>
      <c r="K848" s="252"/>
      <c r="GO848" s="233" t="str">
        <f>IFERROR(VLOOKUP($C848,リスト!$D:$X,18,FALSE),"")</f>
        <v/>
      </c>
      <c r="GP848" s="349"/>
    </row>
    <row r="849" spans="1:198" hidden="1">
      <c r="A849" s="232" t="str">
        <f t="shared" si="83"/>
        <v/>
      </c>
      <c r="B849" s="91"/>
      <c r="C849" s="232"/>
      <c r="D849" s="232"/>
      <c r="E849" s="91"/>
      <c r="F849" s="91"/>
      <c r="G849" s="91"/>
      <c r="H849" s="248"/>
      <c r="I849" s="248"/>
      <c r="J849" s="260"/>
      <c r="K849" s="252"/>
      <c r="GO849" s="233" t="str">
        <f>IFERROR(VLOOKUP($C849,リスト!$D:$X,18,FALSE),"")</f>
        <v/>
      </c>
      <c r="GP849" s="349"/>
    </row>
    <row r="850" spans="1:198" hidden="1">
      <c r="A850" s="232" t="str">
        <f t="shared" si="83"/>
        <v/>
      </c>
      <c r="B850" s="91"/>
      <c r="C850" s="232"/>
      <c r="D850" s="232"/>
      <c r="E850" s="91"/>
      <c r="F850" s="91"/>
      <c r="G850" s="91"/>
      <c r="H850" s="248"/>
      <c r="I850" s="248"/>
      <c r="J850" s="260"/>
      <c r="K850" s="252"/>
      <c r="GO850" s="233" t="str">
        <f>IFERROR(VLOOKUP($C850,リスト!$D:$X,18,FALSE),"")</f>
        <v/>
      </c>
      <c r="GP850" s="349"/>
    </row>
    <row r="851" spans="1:198" hidden="1">
      <c r="A851" s="232" t="str">
        <f t="shared" si="83"/>
        <v/>
      </c>
      <c r="B851" s="91"/>
      <c r="C851" s="232"/>
      <c r="D851" s="232"/>
      <c r="E851" s="91"/>
      <c r="F851" s="91"/>
      <c r="G851" s="91"/>
      <c r="H851" s="248"/>
      <c r="I851" s="248"/>
      <c r="J851" s="260"/>
      <c r="K851" s="252"/>
      <c r="GO851" s="233" t="str">
        <f>IFERROR(VLOOKUP($C851,リスト!$D:$X,18,FALSE),"")</f>
        <v/>
      </c>
      <c r="GP851" s="349"/>
    </row>
    <row r="852" spans="1:198" hidden="1">
      <c r="A852" s="232" t="str">
        <f t="shared" si="83"/>
        <v/>
      </c>
      <c r="B852" s="91"/>
      <c r="C852" s="232"/>
      <c r="D852" s="232"/>
      <c r="E852" s="91"/>
      <c r="F852" s="91"/>
      <c r="G852" s="91"/>
      <c r="H852" s="248"/>
      <c r="I852" s="248"/>
      <c r="J852" s="260"/>
      <c r="K852" s="252"/>
      <c r="GO852" s="233" t="str">
        <f>IFERROR(VLOOKUP($C852,リスト!$D:$X,18,FALSE),"")</f>
        <v/>
      </c>
      <c r="GP852" s="349"/>
    </row>
    <row r="853" spans="1:198" hidden="1">
      <c r="A853" s="232" t="str">
        <f t="shared" si="83"/>
        <v/>
      </c>
      <c r="B853" s="91"/>
      <c r="C853" s="232"/>
      <c r="D853" s="232"/>
      <c r="E853" s="91"/>
      <c r="F853" s="91"/>
      <c r="G853" s="91"/>
      <c r="H853" s="248"/>
      <c r="I853" s="248"/>
      <c r="J853" s="260"/>
      <c r="K853" s="252"/>
      <c r="GO853" s="233" t="str">
        <f>IFERROR(VLOOKUP($C853,リスト!$D:$X,18,FALSE),"")</f>
        <v/>
      </c>
      <c r="GP853" s="349"/>
    </row>
    <row r="854" spans="1:198" hidden="1">
      <c r="A854" s="232" t="str">
        <f t="shared" si="83"/>
        <v/>
      </c>
      <c r="B854" s="91"/>
      <c r="C854" s="232"/>
      <c r="D854" s="232"/>
      <c r="E854" s="91"/>
      <c r="F854" s="91"/>
      <c r="G854" s="91"/>
      <c r="H854" s="248"/>
      <c r="I854" s="248"/>
      <c r="J854" s="260"/>
      <c r="K854" s="252"/>
      <c r="GO854" s="233" t="str">
        <f>IFERROR(VLOOKUP($C854,リスト!$D:$X,18,FALSE),"")</f>
        <v/>
      </c>
      <c r="GP854" s="349"/>
    </row>
    <row r="855" spans="1:198" hidden="1">
      <c r="A855" s="232" t="str">
        <f t="shared" si="83"/>
        <v/>
      </c>
      <c r="B855" s="91"/>
      <c r="C855" s="232"/>
      <c r="D855" s="232"/>
      <c r="E855" s="91"/>
      <c r="F855" s="91"/>
      <c r="G855" s="91"/>
      <c r="H855" s="248"/>
      <c r="I855" s="248"/>
      <c r="J855" s="260"/>
      <c r="K855" s="252"/>
      <c r="GO855" s="233" t="str">
        <f>IFERROR(VLOOKUP($C855,リスト!$D:$X,18,FALSE),"")</f>
        <v/>
      </c>
      <c r="GP855" s="349"/>
    </row>
    <row r="856" spans="1:198" hidden="1">
      <c r="A856" s="232" t="str">
        <f t="shared" si="83"/>
        <v/>
      </c>
      <c r="B856" s="91"/>
      <c r="C856" s="232"/>
      <c r="D856" s="232"/>
      <c r="E856" s="91"/>
      <c r="F856" s="91"/>
      <c r="G856" s="91"/>
      <c r="H856" s="248"/>
      <c r="I856" s="248"/>
      <c r="J856" s="260"/>
      <c r="K856" s="252"/>
      <c r="GO856" s="233" t="str">
        <f>IFERROR(VLOOKUP($C856,リスト!$D:$X,18,FALSE),"")</f>
        <v/>
      </c>
      <c r="GP856" s="349"/>
    </row>
    <row r="857" spans="1:198" hidden="1">
      <c r="A857" s="232" t="str">
        <f t="shared" si="83"/>
        <v/>
      </c>
      <c r="B857" s="91"/>
      <c r="C857" s="232"/>
      <c r="D857" s="232"/>
      <c r="E857" s="91"/>
      <c r="F857" s="91"/>
      <c r="G857" s="91"/>
      <c r="H857" s="248"/>
      <c r="I857" s="248"/>
      <c r="J857" s="260"/>
      <c r="K857" s="252"/>
      <c r="GO857" s="233" t="str">
        <f>IFERROR(VLOOKUP($C857,リスト!$D:$X,18,FALSE),"")</f>
        <v/>
      </c>
      <c r="GP857" s="349"/>
    </row>
    <row r="858" spans="1:198" hidden="1">
      <c r="A858" s="232" t="str">
        <f t="shared" si="83"/>
        <v/>
      </c>
      <c r="B858" s="91"/>
      <c r="C858" s="232"/>
      <c r="D858" s="232"/>
      <c r="E858" s="91"/>
      <c r="F858" s="91"/>
      <c r="G858" s="91"/>
      <c r="H858" s="248"/>
      <c r="I858" s="248"/>
      <c r="J858" s="260"/>
      <c r="K858" s="252"/>
      <c r="GO858" s="233" t="str">
        <f>IFERROR(VLOOKUP($C858,リスト!$D:$X,18,FALSE),"")</f>
        <v/>
      </c>
      <c r="GP858" s="349"/>
    </row>
    <row r="859" spans="1:198" hidden="1">
      <c r="A859" s="232" t="str">
        <f t="shared" si="83"/>
        <v/>
      </c>
      <c r="B859" s="91"/>
      <c r="C859" s="232"/>
      <c r="D859" s="232"/>
      <c r="E859" s="91"/>
      <c r="F859" s="91"/>
      <c r="G859" s="91"/>
      <c r="H859" s="248"/>
      <c r="I859" s="248"/>
      <c r="J859" s="260"/>
      <c r="K859" s="252"/>
      <c r="GO859" s="233" t="str">
        <f>IFERROR(VLOOKUP($C859,リスト!$D:$X,18,FALSE),"")</f>
        <v/>
      </c>
      <c r="GP859" s="349"/>
    </row>
    <row r="860" spans="1:198" hidden="1">
      <c r="A860" s="232" t="str">
        <f t="shared" si="83"/>
        <v/>
      </c>
      <c r="B860" s="91"/>
      <c r="C860" s="232"/>
      <c r="D860" s="232"/>
      <c r="E860" s="91"/>
      <c r="F860" s="91"/>
      <c r="G860" s="91"/>
      <c r="H860" s="248"/>
      <c r="I860" s="248"/>
      <c r="J860" s="260"/>
      <c r="K860" s="252"/>
      <c r="GO860" s="233" t="str">
        <f>IFERROR(VLOOKUP($C860,リスト!$D:$X,18,FALSE),"")</f>
        <v/>
      </c>
      <c r="GP860" s="349"/>
    </row>
    <row r="861" spans="1:198" hidden="1">
      <c r="A861" s="232" t="str">
        <f t="shared" si="83"/>
        <v/>
      </c>
      <c r="B861" s="91"/>
      <c r="C861" s="232"/>
      <c r="D861" s="232"/>
      <c r="E861" s="91"/>
      <c r="F861" s="91"/>
      <c r="G861" s="91"/>
      <c r="H861" s="248"/>
      <c r="I861" s="248"/>
      <c r="J861" s="260"/>
      <c r="K861" s="252"/>
      <c r="GO861" s="233" t="str">
        <f>IFERROR(VLOOKUP($C861,リスト!$D:$X,18,FALSE),"")</f>
        <v/>
      </c>
      <c r="GP861" s="349"/>
    </row>
    <row r="862" spans="1:198" hidden="1">
      <c r="A862" s="232" t="str">
        <f t="shared" si="83"/>
        <v/>
      </c>
      <c r="B862" s="91"/>
      <c r="C862" s="232"/>
      <c r="D862" s="232"/>
      <c r="E862" s="91"/>
      <c r="F862" s="91"/>
      <c r="G862" s="91"/>
      <c r="H862" s="248"/>
      <c r="I862" s="248"/>
      <c r="J862" s="260"/>
      <c r="K862" s="252"/>
      <c r="GO862" s="233" t="str">
        <f>IFERROR(VLOOKUP($C862,リスト!$D:$X,18,FALSE),"")</f>
        <v/>
      </c>
      <c r="GP862" s="349"/>
    </row>
    <row r="863" spans="1:198" hidden="1">
      <c r="A863" s="232" t="str">
        <f t="shared" si="83"/>
        <v/>
      </c>
      <c r="B863" s="91"/>
      <c r="C863" s="232"/>
      <c r="D863" s="232"/>
      <c r="E863" s="91"/>
      <c r="F863" s="91"/>
      <c r="G863" s="91"/>
      <c r="H863" s="248"/>
      <c r="I863" s="248"/>
      <c r="J863" s="260"/>
      <c r="K863" s="252"/>
      <c r="GO863" s="233" t="str">
        <f>IFERROR(VLOOKUP($C863,リスト!$D:$X,18,FALSE),"")</f>
        <v/>
      </c>
      <c r="GP863" s="349"/>
    </row>
    <row r="864" spans="1:198" hidden="1">
      <c r="A864" s="232" t="str">
        <f t="shared" si="83"/>
        <v/>
      </c>
      <c r="B864" s="91"/>
      <c r="C864" s="232"/>
      <c r="D864" s="232"/>
      <c r="E864" s="91"/>
      <c r="F864" s="91"/>
      <c r="G864" s="91"/>
      <c r="H864" s="248"/>
      <c r="I864" s="248"/>
      <c r="J864" s="260"/>
      <c r="K864" s="252"/>
      <c r="GO864" s="233" t="str">
        <f>IFERROR(VLOOKUP($C864,リスト!$D:$X,18,FALSE),"")</f>
        <v/>
      </c>
      <c r="GP864" s="349"/>
    </row>
    <row r="865" spans="1:198" hidden="1">
      <c r="A865" s="232" t="str">
        <f t="shared" si="83"/>
        <v/>
      </c>
      <c r="B865" s="91"/>
      <c r="C865" s="232"/>
      <c r="D865" s="232"/>
      <c r="E865" s="91"/>
      <c r="F865" s="91"/>
      <c r="G865" s="91"/>
      <c r="H865" s="248"/>
      <c r="I865" s="248"/>
      <c r="J865" s="260"/>
      <c r="K865" s="252"/>
      <c r="GO865" s="233" t="str">
        <f>IFERROR(VLOOKUP($C865,リスト!$D:$X,18,FALSE),"")</f>
        <v/>
      </c>
      <c r="GP865" s="349"/>
    </row>
    <row r="866" spans="1:198" hidden="1">
      <c r="A866" s="232" t="str">
        <f t="shared" si="83"/>
        <v/>
      </c>
      <c r="B866" s="91"/>
      <c r="C866" s="232"/>
      <c r="D866" s="232"/>
      <c r="E866" s="91"/>
      <c r="F866" s="91"/>
      <c r="G866" s="91"/>
      <c r="H866" s="248"/>
      <c r="I866" s="248"/>
      <c r="J866" s="260"/>
      <c r="K866" s="252"/>
      <c r="GO866" s="233" t="str">
        <f>IFERROR(VLOOKUP($C866,リスト!$D:$X,18,FALSE),"")</f>
        <v/>
      </c>
      <c r="GP866" s="349"/>
    </row>
    <row r="867" spans="1:198" hidden="1">
      <c r="A867" s="232" t="str">
        <f t="shared" si="83"/>
        <v/>
      </c>
      <c r="B867" s="91"/>
      <c r="C867" s="232"/>
      <c r="D867" s="232"/>
      <c r="E867" s="91"/>
      <c r="F867" s="91"/>
      <c r="G867" s="91"/>
      <c r="H867" s="248"/>
      <c r="I867" s="248"/>
      <c r="J867" s="260"/>
      <c r="K867" s="252"/>
      <c r="GO867" s="233" t="str">
        <f>IFERROR(VLOOKUP($C867,リスト!$D:$X,18,FALSE),"")</f>
        <v/>
      </c>
      <c r="GP867" s="349"/>
    </row>
    <row r="868" spans="1:198" hidden="1">
      <c r="A868" s="232" t="str">
        <f t="shared" si="83"/>
        <v/>
      </c>
      <c r="B868" s="91"/>
      <c r="C868" s="232"/>
      <c r="D868" s="232"/>
      <c r="E868" s="91"/>
      <c r="F868" s="91"/>
      <c r="G868" s="91"/>
      <c r="H868" s="248"/>
      <c r="I868" s="248"/>
      <c r="J868" s="260"/>
      <c r="K868" s="252"/>
      <c r="GO868" s="233" t="str">
        <f>IFERROR(VLOOKUP($C868,リスト!$D:$X,18,FALSE),"")</f>
        <v/>
      </c>
      <c r="GP868" s="349"/>
    </row>
    <row r="869" spans="1:198" hidden="1">
      <c r="A869" s="232" t="str">
        <f t="shared" si="83"/>
        <v/>
      </c>
      <c r="B869" s="91"/>
      <c r="C869" s="232"/>
      <c r="D869" s="232"/>
      <c r="E869" s="91"/>
      <c r="F869" s="91"/>
      <c r="G869" s="91"/>
      <c r="H869" s="248"/>
      <c r="I869" s="248"/>
      <c r="J869" s="260"/>
      <c r="K869" s="252"/>
      <c r="GO869" s="233" t="str">
        <f>IFERROR(VLOOKUP($C869,リスト!$D:$X,18,FALSE),"")</f>
        <v/>
      </c>
      <c r="GP869" s="349"/>
    </row>
    <row r="870" spans="1:198" hidden="1">
      <c r="A870" s="232" t="str">
        <f t="shared" si="83"/>
        <v/>
      </c>
      <c r="B870" s="91"/>
      <c r="C870" s="232"/>
      <c r="D870" s="232"/>
      <c r="E870" s="91"/>
      <c r="F870" s="91"/>
      <c r="G870" s="91"/>
      <c r="H870" s="248"/>
      <c r="I870" s="248"/>
      <c r="J870" s="260"/>
      <c r="K870" s="252"/>
      <c r="GO870" s="233" t="str">
        <f>IFERROR(VLOOKUP($C870,リスト!$D:$X,18,FALSE),"")</f>
        <v/>
      </c>
      <c r="GP870" s="349"/>
    </row>
    <row r="871" spans="1:198" hidden="1">
      <c r="A871" s="232" t="str">
        <f t="shared" si="83"/>
        <v/>
      </c>
      <c r="B871" s="91"/>
      <c r="C871" s="232"/>
      <c r="D871" s="232"/>
      <c r="E871" s="91"/>
      <c r="F871" s="91"/>
      <c r="G871" s="91"/>
      <c r="H871" s="248"/>
      <c r="I871" s="248"/>
      <c r="J871" s="260"/>
      <c r="K871" s="252"/>
      <c r="GO871" s="233" t="str">
        <f>IFERROR(VLOOKUP($C871,リスト!$D:$X,18,FALSE),"")</f>
        <v/>
      </c>
      <c r="GP871" s="349"/>
    </row>
    <row r="872" spans="1:198" hidden="1">
      <c r="A872" s="232" t="str">
        <f t="shared" si="83"/>
        <v/>
      </c>
      <c r="B872" s="91"/>
      <c r="C872" s="232"/>
      <c r="D872" s="232"/>
      <c r="E872" s="91"/>
      <c r="F872" s="91"/>
      <c r="G872" s="91"/>
      <c r="H872" s="248"/>
      <c r="I872" s="248"/>
      <c r="J872" s="260"/>
      <c r="K872" s="252"/>
      <c r="GO872" s="233" t="str">
        <f>IFERROR(VLOOKUP($C872,リスト!$D:$X,18,FALSE),"")</f>
        <v/>
      </c>
      <c r="GP872" s="349"/>
    </row>
    <row r="873" spans="1:198" hidden="1">
      <c r="A873" s="232" t="str">
        <f t="shared" si="83"/>
        <v/>
      </c>
      <c r="B873" s="91"/>
      <c r="C873" s="232"/>
      <c r="D873" s="232"/>
      <c r="E873" s="91"/>
      <c r="F873" s="91"/>
      <c r="G873" s="91"/>
      <c r="H873" s="248"/>
      <c r="I873" s="248"/>
      <c r="J873" s="260"/>
      <c r="K873" s="252"/>
      <c r="GO873" s="233" t="str">
        <f>IFERROR(VLOOKUP($C873,リスト!$D:$X,18,FALSE),"")</f>
        <v/>
      </c>
      <c r="GP873" s="349"/>
    </row>
    <row r="874" spans="1:198" hidden="1">
      <c r="A874" s="232" t="str">
        <f t="shared" si="83"/>
        <v/>
      </c>
      <c r="B874" s="91"/>
      <c r="C874" s="232"/>
      <c r="D874" s="232"/>
      <c r="E874" s="91"/>
      <c r="F874" s="91"/>
      <c r="G874" s="91"/>
      <c r="H874" s="248"/>
      <c r="I874" s="248"/>
      <c r="J874" s="260"/>
      <c r="K874" s="252"/>
      <c r="GO874" s="233" t="str">
        <f>IFERROR(VLOOKUP($C874,リスト!$D:$X,18,FALSE),"")</f>
        <v/>
      </c>
      <c r="GP874" s="349"/>
    </row>
    <row r="875" spans="1:198" hidden="1">
      <c r="A875" s="232" t="str">
        <f t="shared" si="83"/>
        <v/>
      </c>
      <c r="B875" s="91"/>
      <c r="C875" s="232"/>
      <c r="D875" s="232"/>
      <c r="E875" s="91"/>
      <c r="F875" s="91"/>
      <c r="G875" s="91"/>
      <c r="H875" s="248"/>
      <c r="I875" s="248"/>
      <c r="J875" s="260"/>
      <c r="K875" s="252"/>
      <c r="GO875" s="233" t="str">
        <f>IFERROR(VLOOKUP($C875,リスト!$D:$X,18,FALSE),"")</f>
        <v/>
      </c>
      <c r="GP875" s="349"/>
    </row>
    <row r="876" spans="1:198" hidden="1">
      <c r="A876" s="232" t="str">
        <f t="shared" si="83"/>
        <v/>
      </c>
      <c r="B876" s="91"/>
      <c r="C876" s="232"/>
      <c r="D876" s="232"/>
      <c r="E876" s="91"/>
      <c r="F876" s="91"/>
      <c r="G876" s="91"/>
      <c r="H876" s="248"/>
      <c r="I876" s="248"/>
      <c r="J876" s="260"/>
      <c r="K876" s="252"/>
      <c r="GO876" s="233" t="str">
        <f>IFERROR(VLOOKUP($C876,リスト!$D:$X,18,FALSE),"")</f>
        <v/>
      </c>
      <c r="GP876" s="349"/>
    </row>
    <row r="877" spans="1:198" hidden="1">
      <c r="A877" s="232" t="str">
        <f t="shared" si="83"/>
        <v/>
      </c>
      <c r="B877" s="91"/>
      <c r="C877" s="232"/>
      <c r="D877" s="232"/>
      <c r="E877" s="91"/>
      <c r="F877" s="91"/>
      <c r="G877" s="91"/>
      <c r="H877" s="248"/>
      <c r="I877" s="248"/>
      <c r="J877" s="260"/>
      <c r="K877" s="252"/>
      <c r="GO877" s="233" t="str">
        <f>IFERROR(VLOOKUP($C877,リスト!$D:$X,18,FALSE),"")</f>
        <v/>
      </c>
      <c r="GP877" s="349"/>
    </row>
    <row r="878" spans="1:198" hidden="1">
      <c r="A878" s="232" t="str">
        <f t="shared" si="83"/>
        <v/>
      </c>
      <c r="B878" s="91"/>
      <c r="C878" s="232"/>
      <c r="D878" s="232"/>
      <c r="E878" s="91"/>
      <c r="F878" s="91"/>
      <c r="G878" s="91"/>
      <c r="H878" s="248"/>
      <c r="I878" s="248"/>
      <c r="J878" s="260"/>
      <c r="K878" s="252"/>
      <c r="GO878" s="233" t="str">
        <f>IFERROR(VLOOKUP($C878,リスト!$D:$X,18,FALSE),"")</f>
        <v/>
      </c>
      <c r="GP878" s="349"/>
    </row>
    <row r="879" spans="1:198" hidden="1">
      <c r="A879" s="232" t="str">
        <f t="shared" si="83"/>
        <v/>
      </c>
      <c r="B879" s="91"/>
      <c r="C879" s="232"/>
      <c r="D879" s="232"/>
      <c r="E879" s="91"/>
      <c r="F879" s="91"/>
      <c r="G879" s="91"/>
      <c r="H879" s="248"/>
      <c r="I879" s="248"/>
      <c r="J879" s="260"/>
      <c r="K879" s="252"/>
      <c r="GO879" s="233" t="str">
        <f>IFERROR(VLOOKUP($C879,リスト!$D:$X,18,FALSE),"")</f>
        <v/>
      </c>
      <c r="GP879" s="349"/>
    </row>
    <row r="880" spans="1:198" hidden="1">
      <c r="A880" s="232" t="str">
        <f t="shared" si="83"/>
        <v/>
      </c>
      <c r="B880" s="91"/>
      <c r="C880" s="232"/>
      <c r="D880" s="232"/>
      <c r="E880" s="91"/>
      <c r="F880" s="91"/>
      <c r="G880" s="91"/>
      <c r="H880" s="248"/>
      <c r="I880" s="248"/>
      <c r="J880" s="260"/>
      <c r="K880" s="252"/>
      <c r="GO880" s="233" t="str">
        <f>IFERROR(VLOOKUP($C880,リスト!$D:$X,18,FALSE),"")</f>
        <v/>
      </c>
      <c r="GP880" s="349"/>
    </row>
    <row r="881" spans="1:198" hidden="1">
      <c r="A881" s="232" t="str">
        <f t="shared" si="83"/>
        <v/>
      </c>
      <c r="B881" s="91"/>
      <c r="C881" s="232"/>
      <c r="D881" s="232"/>
      <c r="E881" s="91"/>
      <c r="F881" s="91"/>
      <c r="G881" s="91"/>
      <c r="H881" s="248"/>
      <c r="I881" s="248"/>
      <c r="J881" s="260"/>
      <c r="K881" s="252"/>
      <c r="GO881" s="233" t="str">
        <f>IFERROR(VLOOKUP($C881,リスト!$D:$X,18,FALSE),"")</f>
        <v/>
      </c>
      <c r="GP881" s="349"/>
    </row>
    <row r="882" spans="1:198" hidden="1">
      <c r="A882" s="232" t="str">
        <f t="shared" si="83"/>
        <v/>
      </c>
      <c r="B882" s="91"/>
      <c r="C882" s="232"/>
      <c r="D882" s="232"/>
      <c r="E882" s="91"/>
      <c r="F882" s="91"/>
      <c r="G882" s="91"/>
      <c r="H882" s="248"/>
      <c r="I882" s="248"/>
      <c r="J882" s="260"/>
      <c r="K882" s="252"/>
      <c r="GO882" s="233" t="str">
        <f>IFERROR(VLOOKUP($C882,リスト!$D:$X,18,FALSE),"")</f>
        <v/>
      </c>
      <c r="GP882" s="349"/>
    </row>
    <row r="883" spans="1:198" hidden="1">
      <c r="A883" s="232" t="str">
        <f t="shared" si="83"/>
        <v/>
      </c>
      <c r="B883" s="91"/>
      <c r="C883" s="232"/>
      <c r="D883" s="232"/>
      <c r="E883" s="91"/>
      <c r="F883" s="91"/>
      <c r="G883" s="91"/>
      <c r="H883" s="248"/>
      <c r="I883" s="248"/>
      <c r="J883" s="260"/>
      <c r="K883" s="252"/>
      <c r="GO883" s="233" t="str">
        <f>IFERROR(VLOOKUP($C883,リスト!$D:$X,18,FALSE),"")</f>
        <v/>
      </c>
      <c r="GP883" s="349"/>
    </row>
    <row r="884" spans="1:198" hidden="1">
      <c r="A884" s="232" t="str">
        <f t="shared" si="83"/>
        <v/>
      </c>
      <c r="B884" s="91"/>
      <c r="C884" s="232"/>
      <c r="D884" s="232"/>
      <c r="E884" s="91"/>
      <c r="F884" s="91"/>
      <c r="G884" s="91"/>
      <c r="H884" s="248"/>
      <c r="I884" s="248"/>
      <c r="J884" s="260"/>
      <c r="K884" s="252"/>
      <c r="GO884" s="233" t="str">
        <f>IFERROR(VLOOKUP($C884,リスト!$D:$X,18,FALSE),"")</f>
        <v/>
      </c>
      <c r="GP884" s="349"/>
    </row>
    <row r="885" spans="1:198" hidden="1">
      <c r="A885" s="232" t="str">
        <f t="shared" si="83"/>
        <v/>
      </c>
      <c r="B885" s="91"/>
      <c r="C885" s="232"/>
      <c r="D885" s="232"/>
      <c r="E885" s="91"/>
      <c r="F885" s="91"/>
      <c r="G885" s="91"/>
      <c r="H885" s="248"/>
      <c r="I885" s="248"/>
      <c r="J885" s="260"/>
      <c r="K885" s="252"/>
      <c r="GO885" s="233" t="str">
        <f>IFERROR(VLOOKUP($C885,リスト!$D:$X,18,FALSE),"")</f>
        <v/>
      </c>
      <c r="GP885" s="349"/>
    </row>
    <row r="886" spans="1:198" hidden="1">
      <c r="A886" s="232" t="str">
        <f t="shared" si="83"/>
        <v/>
      </c>
      <c r="B886" s="91"/>
      <c r="C886" s="232"/>
      <c r="D886" s="232"/>
      <c r="E886" s="91"/>
      <c r="F886" s="91"/>
      <c r="G886" s="91"/>
      <c r="H886" s="248"/>
      <c r="I886" s="248"/>
      <c r="J886" s="260"/>
      <c r="K886" s="252"/>
      <c r="GO886" s="233" t="str">
        <f>IFERROR(VLOOKUP($C886,リスト!$D:$X,18,FALSE),"")</f>
        <v/>
      </c>
      <c r="GP886" s="349"/>
    </row>
    <row r="887" spans="1:198" hidden="1">
      <c r="A887" s="232" t="str">
        <f t="shared" si="83"/>
        <v/>
      </c>
      <c r="B887" s="91"/>
      <c r="C887" s="232"/>
      <c r="D887" s="232"/>
      <c r="E887" s="91"/>
      <c r="F887" s="91"/>
      <c r="G887" s="91"/>
      <c r="H887" s="248"/>
      <c r="I887" s="248"/>
      <c r="J887" s="260"/>
      <c r="K887" s="252"/>
      <c r="GO887" s="233" t="str">
        <f>IFERROR(VLOOKUP($C887,リスト!$D:$X,18,FALSE),"")</f>
        <v/>
      </c>
      <c r="GP887" s="349"/>
    </row>
    <row r="888" spans="1:198" hidden="1">
      <c r="A888" s="232" t="str">
        <f t="shared" si="83"/>
        <v/>
      </c>
      <c r="B888" s="91"/>
      <c r="C888" s="232"/>
      <c r="D888" s="232"/>
      <c r="E888" s="91"/>
      <c r="F888" s="91"/>
      <c r="G888" s="91"/>
      <c r="H888" s="248"/>
      <c r="I888" s="248"/>
      <c r="J888" s="260"/>
      <c r="K888" s="252"/>
      <c r="GO888" s="233" t="str">
        <f>IFERROR(VLOOKUP($C888,リスト!$D:$X,18,FALSE),"")</f>
        <v/>
      </c>
      <c r="GP888" s="349"/>
    </row>
    <row r="889" spans="1:198" hidden="1">
      <c r="A889" s="232" t="str">
        <f t="shared" si="83"/>
        <v/>
      </c>
      <c r="B889" s="91"/>
      <c r="C889" s="232"/>
      <c r="D889" s="232"/>
      <c r="E889" s="91"/>
      <c r="F889" s="91"/>
      <c r="G889" s="91"/>
      <c r="H889" s="248"/>
      <c r="I889" s="248"/>
      <c r="J889" s="260"/>
      <c r="K889" s="252"/>
      <c r="GO889" s="233" t="str">
        <f>IFERROR(VLOOKUP($C889,リスト!$D:$X,18,FALSE),"")</f>
        <v/>
      </c>
      <c r="GP889" s="349"/>
    </row>
    <row r="890" spans="1:198" hidden="1">
      <c r="A890" s="232" t="str">
        <f t="shared" si="83"/>
        <v/>
      </c>
      <c r="B890" s="91"/>
      <c r="C890" s="232"/>
      <c r="D890" s="232"/>
      <c r="E890" s="91"/>
      <c r="F890" s="91"/>
      <c r="G890" s="91"/>
      <c r="H890" s="248"/>
      <c r="I890" s="248"/>
      <c r="J890" s="260"/>
      <c r="K890" s="252"/>
      <c r="GO890" s="233" t="str">
        <f>IFERROR(VLOOKUP($C890,リスト!$D:$X,18,FALSE),"")</f>
        <v/>
      </c>
      <c r="GP890" s="349"/>
    </row>
    <row r="891" spans="1:198" hidden="1">
      <c r="A891" s="232" t="str">
        <f t="shared" si="83"/>
        <v/>
      </c>
      <c r="B891" s="91"/>
      <c r="C891" s="232"/>
      <c r="D891" s="232"/>
      <c r="E891" s="91"/>
      <c r="F891" s="91"/>
      <c r="G891" s="91"/>
      <c r="H891" s="248"/>
      <c r="I891" s="248"/>
      <c r="J891" s="260"/>
      <c r="K891" s="252"/>
      <c r="GO891" s="233" t="str">
        <f>IFERROR(VLOOKUP($C891,リスト!$D:$X,18,FALSE),"")</f>
        <v/>
      </c>
      <c r="GP891" s="349"/>
    </row>
    <row r="892" spans="1:198" hidden="1">
      <c r="A892" s="232" t="str">
        <f t="shared" si="83"/>
        <v/>
      </c>
      <c r="B892" s="91"/>
      <c r="C892" s="232"/>
      <c r="D892" s="232"/>
      <c r="E892" s="91"/>
      <c r="F892" s="91"/>
      <c r="G892" s="91"/>
      <c r="H892" s="248"/>
      <c r="I892" s="248"/>
      <c r="J892" s="260"/>
      <c r="K892" s="252"/>
      <c r="GO892" s="233" t="str">
        <f>IFERROR(VLOOKUP($C892,リスト!$D:$X,18,FALSE),"")</f>
        <v/>
      </c>
      <c r="GP892" s="349"/>
    </row>
    <row r="893" spans="1:198" hidden="1">
      <c r="A893" s="232" t="str">
        <f t="shared" si="83"/>
        <v/>
      </c>
      <c r="B893" s="91"/>
      <c r="C893" s="232"/>
      <c r="D893" s="232"/>
      <c r="E893" s="91"/>
      <c r="F893" s="91"/>
      <c r="G893" s="91"/>
      <c r="H893" s="248"/>
      <c r="I893" s="248"/>
      <c r="J893" s="260"/>
      <c r="K893" s="252"/>
      <c r="GO893" s="233" t="str">
        <f>IFERROR(VLOOKUP($C893,リスト!$D:$X,18,FALSE),"")</f>
        <v/>
      </c>
      <c r="GP893" s="349"/>
    </row>
    <row r="894" spans="1:198" hidden="1">
      <c r="A894" s="232" t="str">
        <f t="shared" si="83"/>
        <v/>
      </c>
      <c r="B894" s="91"/>
      <c r="C894" s="232"/>
      <c r="D894" s="232"/>
      <c r="E894" s="91"/>
      <c r="F894" s="91"/>
      <c r="G894" s="91"/>
      <c r="H894" s="248"/>
      <c r="I894" s="248"/>
      <c r="J894" s="260"/>
      <c r="K894" s="252"/>
      <c r="GO894" s="233" t="str">
        <f>IFERROR(VLOOKUP($C894,リスト!$D:$X,18,FALSE),"")</f>
        <v/>
      </c>
      <c r="GP894" s="349"/>
    </row>
    <row r="895" spans="1:198" hidden="1">
      <c r="A895" s="232" t="str">
        <f t="shared" si="83"/>
        <v/>
      </c>
      <c r="B895" s="91"/>
      <c r="C895" s="232"/>
      <c r="D895" s="232"/>
      <c r="E895" s="91"/>
      <c r="F895" s="91"/>
      <c r="G895" s="91"/>
      <c r="H895" s="248"/>
      <c r="I895" s="248"/>
      <c r="J895" s="260"/>
      <c r="K895" s="252"/>
      <c r="GO895" s="233" t="str">
        <f>IFERROR(VLOOKUP($C895,リスト!$D:$X,18,FALSE),"")</f>
        <v/>
      </c>
      <c r="GP895" s="349"/>
    </row>
    <row r="896" spans="1:198" hidden="1">
      <c r="A896" s="232" t="str">
        <f t="shared" si="83"/>
        <v/>
      </c>
      <c r="B896" s="91"/>
      <c r="C896" s="232"/>
      <c r="D896" s="232"/>
      <c r="E896" s="91"/>
      <c r="F896" s="91"/>
      <c r="G896" s="91"/>
      <c r="H896" s="248"/>
      <c r="I896" s="248"/>
      <c r="J896" s="260"/>
      <c r="K896" s="252"/>
      <c r="GO896" s="233" t="str">
        <f>IFERROR(VLOOKUP($C896,リスト!$D:$X,18,FALSE),"")</f>
        <v/>
      </c>
      <c r="GP896" s="349"/>
    </row>
    <row r="897" spans="1:198" hidden="1">
      <c r="A897" s="232" t="str">
        <f t="shared" si="83"/>
        <v/>
      </c>
      <c r="B897" s="91"/>
      <c r="C897" s="232"/>
      <c r="D897" s="232"/>
      <c r="E897" s="91"/>
      <c r="F897" s="91"/>
      <c r="G897" s="265"/>
      <c r="H897" s="248"/>
      <c r="I897" s="248"/>
      <c r="J897" s="260"/>
      <c r="K897" s="252"/>
      <c r="GO897" s="233" t="str">
        <f>IFERROR(VLOOKUP($C897,リスト!$D:$X,18,FALSE),"")</f>
        <v/>
      </c>
      <c r="GP897" s="349"/>
    </row>
    <row r="898" spans="1:198" hidden="1">
      <c r="A898" s="232" t="str">
        <f t="shared" si="83"/>
        <v/>
      </c>
      <c r="B898" s="91"/>
      <c r="C898" s="232"/>
      <c r="D898" s="232"/>
      <c r="E898" s="91"/>
      <c r="F898" s="91"/>
      <c r="G898" s="91"/>
      <c r="H898" s="248"/>
      <c r="I898" s="248"/>
      <c r="J898" s="260"/>
      <c r="K898" s="252"/>
      <c r="GO898" s="233" t="str">
        <f>IFERROR(VLOOKUP($C898,リスト!$D:$X,18,FALSE),"")</f>
        <v/>
      </c>
      <c r="GP898" s="349"/>
    </row>
    <row r="899" spans="1:198" hidden="1">
      <c r="A899" s="232" t="str">
        <f t="shared" si="83"/>
        <v/>
      </c>
      <c r="B899" s="91"/>
      <c r="C899" s="232"/>
      <c r="D899" s="232"/>
      <c r="E899" s="91"/>
      <c r="F899" s="91"/>
      <c r="G899" s="265"/>
      <c r="H899" s="248"/>
      <c r="I899" s="248"/>
      <c r="J899" s="260"/>
      <c r="K899" s="252"/>
      <c r="GO899" s="233" t="str">
        <f>IFERROR(VLOOKUP($C899,リスト!$D:$X,18,FALSE),"")</f>
        <v/>
      </c>
      <c r="GP899" s="349"/>
    </row>
    <row r="900" spans="1:198" hidden="1">
      <c r="A900" s="232" t="str">
        <f t="shared" si="83"/>
        <v/>
      </c>
      <c r="B900" s="91"/>
      <c r="C900" s="232"/>
      <c r="D900" s="232"/>
      <c r="E900" s="91"/>
      <c r="F900" s="91"/>
      <c r="G900" s="91"/>
      <c r="H900" s="248"/>
      <c r="I900" s="248"/>
      <c r="J900" s="260"/>
      <c r="K900" s="252"/>
      <c r="GO900" s="233" t="str">
        <f>IFERROR(VLOOKUP($C900,リスト!$D:$X,18,FALSE),"")</f>
        <v/>
      </c>
      <c r="GP900" s="349"/>
    </row>
    <row r="901" spans="1:198" hidden="1">
      <c r="A901" s="232" t="str">
        <f t="shared" si="83"/>
        <v/>
      </c>
      <c r="B901" s="91"/>
      <c r="C901" s="232"/>
      <c r="D901" s="232"/>
      <c r="E901" s="91"/>
      <c r="F901" s="91"/>
      <c r="G901" s="91"/>
      <c r="H901" s="248"/>
      <c r="I901" s="248"/>
      <c r="J901" s="260"/>
      <c r="K901" s="252"/>
      <c r="GO901" s="233" t="str">
        <f>IFERROR(VLOOKUP($C901,リスト!$D:$X,18,FALSE),"")</f>
        <v/>
      </c>
      <c r="GP901" s="349"/>
    </row>
    <row r="902" spans="1:198" hidden="1">
      <c r="A902" s="232" t="str">
        <f t="shared" ref="A902:A965" si="84">IF(C902="","",ROW()-5)</f>
        <v/>
      </c>
      <c r="B902" s="91"/>
      <c r="C902" s="232"/>
      <c r="D902" s="232"/>
      <c r="E902" s="91"/>
      <c r="F902" s="91"/>
      <c r="G902" s="91"/>
      <c r="H902" s="248"/>
      <c r="I902" s="248"/>
      <c r="J902" s="260"/>
      <c r="K902" s="252"/>
      <c r="GO902" s="233" t="str">
        <f>IFERROR(VLOOKUP($C902,リスト!$D:$X,18,FALSE),"")</f>
        <v/>
      </c>
      <c r="GP902" s="349"/>
    </row>
    <row r="903" spans="1:198" hidden="1">
      <c r="A903" s="232" t="str">
        <f t="shared" si="84"/>
        <v/>
      </c>
      <c r="B903" s="91"/>
      <c r="C903" s="232"/>
      <c r="D903" s="232"/>
      <c r="E903" s="91"/>
      <c r="F903" s="91"/>
      <c r="G903" s="91"/>
      <c r="H903" s="248"/>
      <c r="I903" s="248"/>
      <c r="J903" s="260"/>
      <c r="K903" s="252"/>
      <c r="GO903" s="233" t="str">
        <f>IFERROR(VLOOKUP($C903,リスト!$D:$X,18,FALSE),"")</f>
        <v/>
      </c>
      <c r="GP903" s="349"/>
    </row>
    <row r="904" spans="1:198" hidden="1">
      <c r="A904" s="232" t="str">
        <f t="shared" si="84"/>
        <v/>
      </c>
      <c r="B904" s="91"/>
      <c r="C904" s="232"/>
      <c r="D904" s="232"/>
      <c r="E904" s="91"/>
      <c r="F904" s="91"/>
      <c r="G904" s="91"/>
      <c r="H904" s="248"/>
      <c r="I904" s="248"/>
      <c r="J904" s="260"/>
      <c r="K904" s="252"/>
      <c r="GO904" s="233" t="str">
        <f>IFERROR(VLOOKUP($C904,リスト!$D:$X,18,FALSE),"")</f>
        <v/>
      </c>
      <c r="GP904" s="349"/>
    </row>
    <row r="905" spans="1:198" hidden="1">
      <c r="A905" s="232" t="str">
        <f t="shared" si="84"/>
        <v/>
      </c>
      <c r="B905" s="91"/>
      <c r="C905" s="232"/>
      <c r="D905" s="232"/>
      <c r="E905" s="91"/>
      <c r="F905" s="91"/>
      <c r="G905" s="265"/>
      <c r="H905" s="248"/>
      <c r="I905" s="248"/>
      <c r="J905" s="260"/>
      <c r="K905" s="252"/>
      <c r="GO905" s="233" t="str">
        <f>IFERROR(VLOOKUP($C905,リスト!$D:$X,18,FALSE),"")</f>
        <v/>
      </c>
      <c r="GP905" s="349"/>
    </row>
    <row r="906" spans="1:198" hidden="1">
      <c r="A906" s="232" t="str">
        <f t="shared" si="84"/>
        <v/>
      </c>
      <c r="B906" s="91"/>
      <c r="C906" s="232"/>
      <c r="D906" s="232"/>
      <c r="E906" s="91"/>
      <c r="F906" s="91"/>
      <c r="G906" s="91"/>
      <c r="H906" s="248"/>
      <c r="I906" s="248"/>
      <c r="J906" s="260"/>
      <c r="K906" s="252"/>
      <c r="GO906" s="233" t="str">
        <f>IFERROR(VLOOKUP($C906,リスト!$D:$X,18,FALSE),"")</f>
        <v/>
      </c>
      <c r="GP906" s="349"/>
    </row>
    <row r="907" spans="1:198" hidden="1">
      <c r="A907" s="232" t="str">
        <f t="shared" si="84"/>
        <v/>
      </c>
      <c r="B907" s="91"/>
      <c r="C907" s="232"/>
      <c r="D907" s="232"/>
      <c r="E907" s="91"/>
      <c r="F907" s="91"/>
      <c r="G907" s="265"/>
      <c r="H907" s="248"/>
      <c r="I907" s="248"/>
      <c r="J907" s="260"/>
      <c r="K907" s="252"/>
      <c r="GO907" s="233" t="str">
        <f>IFERROR(VLOOKUP($C907,リスト!$D:$X,18,FALSE),"")</f>
        <v/>
      </c>
      <c r="GP907" s="349"/>
    </row>
    <row r="908" spans="1:198" hidden="1">
      <c r="A908" s="232" t="str">
        <f t="shared" si="84"/>
        <v/>
      </c>
      <c r="B908" s="91"/>
      <c r="C908" s="232"/>
      <c r="D908" s="232"/>
      <c r="E908" s="91"/>
      <c r="F908" s="91"/>
      <c r="G908" s="265"/>
      <c r="H908" s="248"/>
      <c r="I908" s="248"/>
      <c r="J908" s="260"/>
      <c r="K908" s="252"/>
      <c r="GO908" s="233" t="str">
        <f>IFERROR(VLOOKUP($C908,リスト!$D:$X,18,FALSE),"")</f>
        <v/>
      </c>
      <c r="GP908" s="349"/>
    </row>
    <row r="909" spans="1:198" hidden="1">
      <c r="A909" s="232" t="str">
        <f t="shared" si="84"/>
        <v/>
      </c>
      <c r="B909" s="91"/>
      <c r="C909" s="232"/>
      <c r="D909" s="232"/>
      <c r="E909" s="91"/>
      <c r="F909" s="91"/>
      <c r="G909" s="265"/>
      <c r="H909" s="248"/>
      <c r="I909" s="248"/>
      <c r="J909" s="260"/>
      <c r="K909" s="252"/>
      <c r="GO909" s="233" t="str">
        <f>IFERROR(VLOOKUP($C909,リスト!$D:$X,18,FALSE),"")</f>
        <v/>
      </c>
      <c r="GP909" s="349"/>
    </row>
    <row r="910" spans="1:198" hidden="1">
      <c r="A910" s="232" t="str">
        <f t="shared" si="84"/>
        <v/>
      </c>
      <c r="B910" s="91"/>
      <c r="C910" s="232"/>
      <c r="D910" s="232"/>
      <c r="E910" s="91"/>
      <c r="F910" s="91"/>
      <c r="G910" s="91"/>
      <c r="H910" s="248"/>
      <c r="I910" s="248"/>
      <c r="J910" s="260"/>
      <c r="K910" s="252"/>
      <c r="GO910" s="233" t="str">
        <f>IFERROR(VLOOKUP($C910,リスト!$D:$X,18,FALSE),"")</f>
        <v/>
      </c>
      <c r="GP910" s="349"/>
    </row>
    <row r="911" spans="1:198" hidden="1">
      <c r="A911" s="232" t="str">
        <f t="shared" si="84"/>
        <v/>
      </c>
      <c r="B911" s="91"/>
      <c r="C911" s="232"/>
      <c r="D911" s="232"/>
      <c r="E911" s="91"/>
      <c r="F911" s="91"/>
      <c r="G911" s="91"/>
      <c r="H911" s="248"/>
      <c r="I911" s="248"/>
      <c r="J911" s="260"/>
      <c r="K911" s="252"/>
      <c r="GO911" s="233" t="str">
        <f>IFERROR(VLOOKUP($C911,リスト!$D:$X,18,FALSE),"")</f>
        <v/>
      </c>
      <c r="GP911" s="349"/>
    </row>
    <row r="912" spans="1:198" hidden="1">
      <c r="A912" s="232" t="str">
        <f t="shared" si="84"/>
        <v/>
      </c>
      <c r="B912" s="91"/>
      <c r="C912" s="232"/>
      <c r="D912" s="232"/>
      <c r="E912" s="91"/>
      <c r="F912" s="91"/>
      <c r="G912" s="91"/>
      <c r="H912" s="248"/>
      <c r="I912" s="248"/>
      <c r="J912" s="260"/>
      <c r="K912" s="252"/>
      <c r="GO912" s="233" t="str">
        <f>IFERROR(VLOOKUP($C912,リスト!$D:$X,18,FALSE),"")</f>
        <v/>
      </c>
      <c r="GP912" s="349"/>
    </row>
    <row r="913" spans="1:198" hidden="1">
      <c r="A913" s="232" t="str">
        <f t="shared" si="84"/>
        <v/>
      </c>
      <c r="B913" s="91"/>
      <c r="C913" s="232"/>
      <c r="D913" s="232"/>
      <c r="E913" s="91"/>
      <c r="F913" s="91"/>
      <c r="G913" s="91"/>
      <c r="H913" s="248"/>
      <c r="I913" s="248"/>
      <c r="J913" s="260"/>
      <c r="K913" s="252"/>
      <c r="GO913" s="233" t="str">
        <f>IFERROR(VLOOKUP($C913,リスト!$D:$X,18,FALSE),"")</f>
        <v/>
      </c>
      <c r="GP913" s="349"/>
    </row>
    <row r="914" spans="1:198" hidden="1">
      <c r="A914" s="232" t="str">
        <f t="shared" si="84"/>
        <v/>
      </c>
      <c r="B914" s="91"/>
      <c r="C914" s="232"/>
      <c r="D914" s="232"/>
      <c r="E914" s="91"/>
      <c r="F914" s="91"/>
      <c r="G914" s="91"/>
      <c r="H914" s="248"/>
      <c r="I914" s="248"/>
      <c r="J914" s="260"/>
      <c r="K914" s="252"/>
      <c r="GO914" s="233" t="str">
        <f>IFERROR(VLOOKUP($C914,リスト!$D:$X,18,FALSE),"")</f>
        <v/>
      </c>
      <c r="GP914" s="349"/>
    </row>
    <row r="915" spans="1:198" hidden="1">
      <c r="A915" s="232" t="str">
        <f t="shared" si="84"/>
        <v/>
      </c>
      <c r="B915" s="91"/>
      <c r="C915" s="232"/>
      <c r="D915" s="232"/>
      <c r="E915" s="91"/>
      <c r="F915" s="91"/>
      <c r="G915" s="91"/>
      <c r="H915" s="248"/>
      <c r="I915" s="248"/>
      <c r="J915" s="260"/>
      <c r="K915" s="252"/>
      <c r="GO915" s="233" t="str">
        <f>IFERROR(VLOOKUP($C915,リスト!$D:$X,18,FALSE),"")</f>
        <v/>
      </c>
      <c r="GP915" s="349"/>
    </row>
    <row r="916" spans="1:198" hidden="1">
      <c r="A916" s="232" t="str">
        <f t="shared" si="84"/>
        <v/>
      </c>
      <c r="B916" s="91"/>
      <c r="C916" s="232"/>
      <c r="D916" s="232"/>
      <c r="E916" s="91"/>
      <c r="F916" s="91"/>
      <c r="G916" s="265"/>
      <c r="H916" s="248"/>
      <c r="I916" s="248"/>
      <c r="J916" s="260"/>
      <c r="K916" s="252"/>
      <c r="GO916" s="233" t="str">
        <f>IFERROR(VLOOKUP($C916,リスト!$D:$X,18,FALSE),"")</f>
        <v/>
      </c>
      <c r="GP916" s="349"/>
    </row>
    <row r="917" spans="1:198" hidden="1">
      <c r="A917" s="232" t="str">
        <f t="shared" si="84"/>
        <v/>
      </c>
      <c r="B917" s="91"/>
      <c r="C917" s="232"/>
      <c r="D917" s="232"/>
      <c r="E917" s="91"/>
      <c r="F917" s="91"/>
      <c r="G917" s="91"/>
      <c r="H917" s="248"/>
      <c r="I917" s="248"/>
      <c r="J917" s="260"/>
      <c r="K917" s="252"/>
      <c r="GO917" s="233" t="str">
        <f>IFERROR(VLOOKUP($C917,リスト!$D:$X,18,FALSE),"")</f>
        <v/>
      </c>
      <c r="GP917" s="349"/>
    </row>
    <row r="918" spans="1:198" hidden="1">
      <c r="A918" s="232" t="str">
        <f t="shared" si="84"/>
        <v/>
      </c>
      <c r="B918" s="91"/>
      <c r="C918" s="232"/>
      <c r="D918" s="232"/>
      <c r="E918" s="91"/>
      <c r="F918" s="91"/>
      <c r="G918" s="91"/>
      <c r="H918" s="248"/>
      <c r="I918" s="248"/>
      <c r="J918" s="260"/>
      <c r="K918" s="252"/>
      <c r="GO918" s="233" t="str">
        <f>IFERROR(VLOOKUP($C918,リスト!$D:$X,18,FALSE),"")</f>
        <v/>
      </c>
      <c r="GP918" s="349"/>
    </row>
    <row r="919" spans="1:198" hidden="1">
      <c r="A919" s="232" t="str">
        <f t="shared" si="84"/>
        <v/>
      </c>
      <c r="B919" s="91"/>
      <c r="C919" s="232"/>
      <c r="D919" s="232"/>
      <c r="E919" s="91"/>
      <c r="F919" s="91"/>
      <c r="G919" s="91"/>
      <c r="H919" s="248"/>
      <c r="I919" s="248"/>
      <c r="J919" s="260"/>
      <c r="K919" s="252"/>
      <c r="GO919" s="233" t="str">
        <f>IFERROR(VLOOKUP($C919,リスト!$D:$X,18,FALSE),"")</f>
        <v/>
      </c>
      <c r="GP919" s="349"/>
    </row>
    <row r="920" spans="1:198" hidden="1">
      <c r="A920" s="232" t="str">
        <f t="shared" si="84"/>
        <v/>
      </c>
      <c r="B920" s="91"/>
      <c r="C920" s="232"/>
      <c r="D920" s="232"/>
      <c r="E920" s="91"/>
      <c r="F920" s="91"/>
      <c r="G920" s="91"/>
      <c r="H920" s="248"/>
      <c r="I920" s="248"/>
      <c r="J920" s="260"/>
      <c r="K920" s="252"/>
      <c r="GO920" s="233" t="str">
        <f>IFERROR(VLOOKUP($C920,リスト!$D:$X,18,FALSE),"")</f>
        <v/>
      </c>
      <c r="GP920" s="349"/>
    </row>
    <row r="921" spans="1:198" hidden="1">
      <c r="A921" s="232" t="str">
        <f t="shared" si="84"/>
        <v/>
      </c>
      <c r="B921" s="91"/>
      <c r="C921" s="232"/>
      <c r="D921" s="232"/>
      <c r="E921" s="91"/>
      <c r="F921" s="91"/>
      <c r="G921" s="91"/>
      <c r="H921" s="248"/>
      <c r="I921" s="248"/>
      <c r="J921" s="260"/>
      <c r="K921" s="252"/>
      <c r="GO921" s="233" t="str">
        <f>IFERROR(VLOOKUP($C921,リスト!$D:$X,18,FALSE),"")</f>
        <v/>
      </c>
      <c r="GP921" s="349"/>
    </row>
    <row r="922" spans="1:198" hidden="1">
      <c r="A922" s="232" t="str">
        <f t="shared" si="84"/>
        <v/>
      </c>
      <c r="B922" s="91"/>
      <c r="C922" s="232"/>
      <c r="D922" s="232"/>
      <c r="E922" s="91"/>
      <c r="F922" s="91"/>
      <c r="G922" s="265"/>
      <c r="H922" s="248"/>
      <c r="I922" s="248"/>
      <c r="J922" s="260"/>
      <c r="K922" s="252"/>
      <c r="GO922" s="233" t="str">
        <f>IFERROR(VLOOKUP($C922,リスト!$D:$X,18,FALSE),"")</f>
        <v/>
      </c>
      <c r="GP922" s="349"/>
    </row>
    <row r="923" spans="1:198" hidden="1">
      <c r="A923" s="232" t="str">
        <f t="shared" si="84"/>
        <v/>
      </c>
      <c r="B923" s="91"/>
      <c r="C923" s="232"/>
      <c r="D923" s="232"/>
      <c r="E923" s="91"/>
      <c r="F923" s="91"/>
      <c r="G923" s="91"/>
      <c r="H923" s="248"/>
      <c r="I923" s="248"/>
      <c r="J923" s="260"/>
      <c r="K923" s="252"/>
      <c r="GO923" s="233" t="str">
        <f>IFERROR(VLOOKUP($C923,リスト!$D:$X,18,FALSE),"")</f>
        <v/>
      </c>
      <c r="GP923" s="349"/>
    </row>
    <row r="924" spans="1:198" hidden="1">
      <c r="A924" s="232" t="str">
        <f t="shared" si="84"/>
        <v/>
      </c>
      <c r="B924" s="91"/>
      <c r="C924" s="232"/>
      <c r="D924" s="232"/>
      <c r="E924" s="91"/>
      <c r="F924" s="91"/>
      <c r="G924" s="91"/>
      <c r="H924" s="248"/>
      <c r="I924" s="248"/>
      <c r="J924" s="260"/>
      <c r="K924" s="252"/>
      <c r="GO924" s="233" t="str">
        <f>IFERROR(VLOOKUP($C924,リスト!$D:$X,18,FALSE),"")</f>
        <v/>
      </c>
      <c r="GP924" s="349"/>
    </row>
    <row r="925" spans="1:198" hidden="1">
      <c r="A925" s="232" t="str">
        <f t="shared" si="84"/>
        <v/>
      </c>
      <c r="B925" s="91"/>
      <c r="C925" s="232"/>
      <c r="D925" s="232"/>
      <c r="E925" s="91"/>
      <c r="F925" s="91"/>
      <c r="G925" s="91"/>
      <c r="H925" s="248"/>
      <c r="I925" s="248"/>
      <c r="J925" s="260"/>
      <c r="K925" s="252"/>
      <c r="GO925" s="233" t="str">
        <f>IFERROR(VLOOKUP($C925,リスト!$D:$X,18,FALSE),"")</f>
        <v/>
      </c>
      <c r="GP925" s="349"/>
    </row>
    <row r="926" spans="1:198" hidden="1">
      <c r="A926" s="232" t="str">
        <f t="shared" si="84"/>
        <v/>
      </c>
      <c r="B926" s="91"/>
      <c r="C926" s="232"/>
      <c r="D926" s="232"/>
      <c r="E926" s="91"/>
      <c r="F926" s="91"/>
      <c r="G926" s="91"/>
      <c r="H926" s="248"/>
      <c r="I926" s="248"/>
      <c r="J926" s="260"/>
      <c r="K926" s="252"/>
      <c r="GO926" s="233" t="str">
        <f>IFERROR(VLOOKUP($C926,リスト!$D:$X,18,FALSE),"")</f>
        <v/>
      </c>
      <c r="GP926" s="349"/>
    </row>
    <row r="927" spans="1:198" hidden="1">
      <c r="A927" s="232" t="str">
        <f t="shared" si="84"/>
        <v/>
      </c>
      <c r="B927" s="91"/>
      <c r="C927" s="232"/>
      <c r="D927" s="232"/>
      <c r="E927" s="91"/>
      <c r="F927" s="91"/>
      <c r="G927" s="91"/>
      <c r="H927" s="248"/>
      <c r="I927" s="248"/>
      <c r="J927" s="260"/>
      <c r="K927" s="252"/>
      <c r="GO927" s="233" t="str">
        <f>IFERROR(VLOOKUP($C927,リスト!$D:$X,18,FALSE),"")</f>
        <v/>
      </c>
      <c r="GP927" s="349"/>
    </row>
    <row r="928" spans="1:198" hidden="1">
      <c r="A928" s="232" t="str">
        <f t="shared" si="84"/>
        <v/>
      </c>
      <c r="B928" s="91"/>
      <c r="C928" s="232"/>
      <c r="D928" s="232"/>
      <c r="E928" s="91"/>
      <c r="F928" s="91"/>
      <c r="G928" s="91"/>
      <c r="H928" s="248"/>
      <c r="I928" s="248"/>
      <c r="J928" s="260"/>
      <c r="K928" s="252"/>
      <c r="GO928" s="233" t="str">
        <f>IFERROR(VLOOKUP($C928,リスト!$D:$X,18,FALSE),"")</f>
        <v/>
      </c>
      <c r="GP928" s="349"/>
    </row>
    <row r="929" spans="1:198" hidden="1">
      <c r="A929" s="232" t="str">
        <f t="shared" si="84"/>
        <v/>
      </c>
      <c r="B929" s="91"/>
      <c r="C929" s="232"/>
      <c r="D929" s="232"/>
      <c r="E929" s="91"/>
      <c r="F929" s="91"/>
      <c r="G929" s="91"/>
      <c r="H929" s="248"/>
      <c r="I929" s="248"/>
      <c r="J929" s="260"/>
      <c r="K929" s="252"/>
      <c r="GO929" s="233" t="str">
        <f>IFERROR(VLOOKUP($C929,リスト!$D:$X,18,FALSE),"")</f>
        <v/>
      </c>
      <c r="GP929" s="349"/>
    </row>
    <row r="930" spans="1:198" hidden="1">
      <c r="A930" s="232" t="str">
        <f t="shared" si="84"/>
        <v/>
      </c>
      <c r="B930" s="91"/>
      <c r="C930" s="232"/>
      <c r="D930" s="232"/>
      <c r="E930" s="91"/>
      <c r="F930" s="91"/>
      <c r="G930" s="91"/>
      <c r="H930" s="248"/>
      <c r="I930" s="248"/>
      <c r="J930" s="260"/>
      <c r="K930" s="252"/>
      <c r="GO930" s="233" t="str">
        <f>IFERROR(VLOOKUP($C930,リスト!$D:$X,18,FALSE),"")</f>
        <v/>
      </c>
      <c r="GP930" s="349"/>
    </row>
    <row r="931" spans="1:198" hidden="1">
      <c r="A931" s="232" t="str">
        <f t="shared" si="84"/>
        <v/>
      </c>
      <c r="B931" s="91"/>
      <c r="C931" s="232"/>
      <c r="D931" s="232"/>
      <c r="E931" s="91"/>
      <c r="F931" s="91"/>
      <c r="G931" s="91"/>
      <c r="H931" s="248"/>
      <c r="I931" s="248"/>
      <c r="J931" s="260"/>
      <c r="K931" s="252"/>
      <c r="GO931" s="233" t="str">
        <f>IFERROR(VLOOKUP($C931,リスト!$D:$X,18,FALSE),"")</f>
        <v/>
      </c>
      <c r="GP931" s="349"/>
    </row>
    <row r="932" spans="1:198" hidden="1">
      <c r="A932" s="232" t="str">
        <f t="shared" si="84"/>
        <v/>
      </c>
      <c r="B932" s="91"/>
      <c r="C932" s="232"/>
      <c r="D932" s="232"/>
      <c r="E932" s="91"/>
      <c r="F932" s="91"/>
      <c r="G932" s="91"/>
      <c r="H932" s="248"/>
      <c r="I932" s="248"/>
      <c r="J932" s="260"/>
      <c r="K932" s="252"/>
      <c r="GO932" s="233" t="str">
        <f>IFERROR(VLOOKUP($C932,リスト!$D:$X,18,FALSE),"")</f>
        <v/>
      </c>
      <c r="GP932" s="349"/>
    </row>
    <row r="933" spans="1:198" hidden="1">
      <c r="A933" s="232" t="str">
        <f t="shared" si="84"/>
        <v/>
      </c>
      <c r="B933" s="91"/>
      <c r="C933" s="232"/>
      <c r="D933" s="232"/>
      <c r="E933" s="91"/>
      <c r="F933" s="91"/>
      <c r="G933" s="91"/>
      <c r="H933" s="248"/>
      <c r="I933" s="248"/>
      <c r="J933" s="260"/>
      <c r="K933" s="252"/>
      <c r="GO933" s="233" t="str">
        <f>IFERROR(VLOOKUP($C933,リスト!$D:$X,18,FALSE),"")</f>
        <v/>
      </c>
      <c r="GP933" s="349"/>
    </row>
    <row r="934" spans="1:198" hidden="1">
      <c r="A934" s="232" t="str">
        <f t="shared" si="84"/>
        <v/>
      </c>
      <c r="B934" s="91"/>
      <c r="C934" s="232"/>
      <c r="D934" s="232"/>
      <c r="E934" s="91"/>
      <c r="F934" s="91"/>
      <c r="G934" s="91"/>
      <c r="H934" s="248"/>
      <c r="I934" s="248"/>
      <c r="J934" s="260"/>
      <c r="K934" s="252"/>
      <c r="GO934" s="233" t="str">
        <f>IFERROR(VLOOKUP($C934,リスト!$D:$X,18,FALSE),"")</f>
        <v/>
      </c>
      <c r="GP934" s="349"/>
    </row>
    <row r="935" spans="1:198" hidden="1">
      <c r="A935" s="232" t="str">
        <f t="shared" si="84"/>
        <v/>
      </c>
      <c r="B935" s="91"/>
      <c r="C935" s="232"/>
      <c r="D935" s="232"/>
      <c r="E935" s="91"/>
      <c r="F935" s="91"/>
      <c r="G935" s="91"/>
      <c r="H935" s="248"/>
      <c r="I935" s="248"/>
      <c r="J935" s="260"/>
      <c r="K935" s="252"/>
      <c r="GO935" s="233" t="str">
        <f>IFERROR(VLOOKUP($C935,リスト!$D:$X,18,FALSE),"")</f>
        <v/>
      </c>
      <c r="GP935" s="349"/>
    </row>
    <row r="936" spans="1:198" hidden="1">
      <c r="A936" s="232" t="str">
        <f t="shared" si="84"/>
        <v/>
      </c>
      <c r="B936" s="91"/>
      <c r="C936" s="232"/>
      <c r="D936" s="232"/>
      <c r="E936" s="91"/>
      <c r="F936" s="91"/>
      <c r="G936" s="91"/>
      <c r="H936" s="248"/>
      <c r="I936" s="248"/>
      <c r="J936" s="260"/>
      <c r="K936" s="252"/>
      <c r="GO936" s="233" t="str">
        <f>IFERROR(VLOOKUP($C936,リスト!$D:$X,18,FALSE),"")</f>
        <v/>
      </c>
      <c r="GP936" s="349"/>
    </row>
    <row r="937" spans="1:198" hidden="1">
      <c r="A937" s="232" t="str">
        <f t="shared" si="84"/>
        <v/>
      </c>
      <c r="B937" s="91"/>
      <c r="C937" s="232"/>
      <c r="D937" s="232"/>
      <c r="E937" s="91"/>
      <c r="F937" s="91"/>
      <c r="G937" s="91"/>
      <c r="H937" s="248"/>
      <c r="I937" s="248"/>
      <c r="J937" s="260"/>
      <c r="K937" s="252"/>
      <c r="GO937" s="233" t="str">
        <f>IFERROR(VLOOKUP($C937,リスト!$D:$X,18,FALSE),"")</f>
        <v/>
      </c>
      <c r="GP937" s="349"/>
    </row>
    <row r="938" spans="1:198" hidden="1">
      <c r="A938" s="232" t="str">
        <f t="shared" si="84"/>
        <v/>
      </c>
      <c r="B938" s="91"/>
      <c r="C938" s="232"/>
      <c r="D938" s="232"/>
      <c r="E938" s="91"/>
      <c r="F938" s="91"/>
      <c r="G938" s="91"/>
      <c r="H938" s="248"/>
      <c r="I938" s="248"/>
      <c r="J938" s="260"/>
      <c r="K938" s="252"/>
      <c r="GO938" s="233" t="str">
        <f>IFERROR(VLOOKUP($C938,リスト!$D:$X,18,FALSE),"")</f>
        <v/>
      </c>
      <c r="GP938" s="349"/>
    </row>
    <row r="939" spans="1:198" hidden="1">
      <c r="A939" s="232" t="str">
        <f t="shared" si="84"/>
        <v/>
      </c>
      <c r="B939" s="91"/>
      <c r="C939" s="232"/>
      <c r="D939" s="232"/>
      <c r="E939" s="91"/>
      <c r="F939" s="91"/>
      <c r="G939" s="91"/>
      <c r="H939" s="248"/>
      <c r="I939" s="248"/>
      <c r="J939" s="260"/>
      <c r="K939" s="252"/>
      <c r="GO939" s="233" t="str">
        <f>IFERROR(VLOOKUP($C939,リスト!$D:$X,18,FALSE),"")</f>
        <v/>
      </c>
      <c r="GP939" s="349"/>
    </row>
    <row r="940" spans="1:198" hidden="1">
      <c r="A940" s="232" t="str">
        <f t="shared" si="84"/>
        <v/>
      </c>
      <c r="B940" s="91"/>
      <c r="C940" s="232"/>
      <c r="D940" s="232"/>
      <c r="E940" s="91"/>
      <c r="F940" s="91"/>
      <c r="G940" s="265"/>
      <c r="H940" s="248"/>
      <c r="I940" s="248"/>
      <c r="J940" s="260"/>
      <c r="K940" s="252"/>
      <c r="GO940" s="233" t="str">
        <f>IFERROR(VLOOKUP($C940,リスト!$D:$X,18,FALSE),"")</f>
        <v/>
      </c>
      <c r="GP940" s="349"/>
    </row>
    <row r="941" spans="1:198" hidden="1">
      <c r="A941" s="232" t="str">
        <f t="shared" si="84"/>
        <v/>
      </c>
      <c r="B941" s="91"/>
      <c r="C941" s="232"/>
      <c r="D941" s="232"/>
      <c r="E941" s="91"/>
      <c r="F941" s="91"/>
      <c r="G941" s="91"/>
      <c r="H941" s="248"/>
      <c r="I941" s="248"/>
      <c r="J941" s="260"/>
      <c r="K941" s="252"/>
      <c r="GO941" s="233" t="str">
        <f>IFERROR(VLOOKUP($C941,リスト!$D:$X,18,FALSE),"")</f>
        <v/>
      </c>
      <c r="GP941" s="349"/>
    </row>
    <row r="942" spans="1:198" hidden="1">
      <c r="A942" s="232" t="str">
        <f t="shared" si="84"/>
        <v/>
      </c>
      <c r="B942" s="91"/>
      <c r="C942" s="232"/>
      <c r="D942" s="232"/>
      <c r="E942" s="91"/>
      <c r="F942" s="91"/>
      <c r="G942" s="91"/>
      <c r="H942" s="248"/>
      <c r="I942" s="248"/>
      <c r="J942" s="260"/>
      <c r="K942" s="252"/>
      <c r="GO942" s="233" t="str">
        <f>IFERROR(VLOOKUP($C942,リスト!$D:$X,18,FALSE),"")</f>
        <v/>
      </c>
      <c r="GP942" s="349"/>
    </row>
    <row r="943" spans="1:198" hidden="1">
      <c r="A943" s="232" t="str">
        <f t="shared" si="84"/>
        <v/>
      </c>
      <c r="B943" s="91"/>
      <c r="C943" s="232"/>
      <c r="D943" s="232"/>
      <c r="E943" s="91"/>
      <c r="F943" s="91"/>
      <c r="G943" s="91"/>
      <c r="H943" s="248"/>
      <c r="I943" s="248"/>
      <c r="J943" s="260"/>
      <c r="K943" s="252"/>
      <c r="GO943" s="233" t="str">
        <f>IFERROR(VLOOKUP($C943,リスト!$D:$X,18,FALSE),"")</f>
        <v/>
      </c>
      <c r="GP943" s="349"/>
    </row>
    <row r="944" spans="1:198" hidden="1">
      <c r="A944" s="232" t="str">
        <f t="shared" si="84"/>
        <v/>
      </c>
      <c r="B944" s="91"/>
      <c r="C944" s="232"/>
      <c r="D944" s="232"/>
      <c r="E944" s="91"/>
      <c r="F944" s="91"/>
      <c r="G944" s="91"/>
      <c r="H944" s="248"/>
      <c r="I944" s="248"/>
      <c r="J944" s="260"/>
      <c r="K944" s="252"/>
      <c r="GO944" s="233" t="str">
        <f>IFERROR(VLOOKUP($C944,リスト!$D:$X,18,FALSE),"")</f>
        <v/>
      </c>
      <c r="GP944" s="349"/>
    </row>
    <row r="945" spans="1:198" hidden="1">
      <c r="A945" s="232" t="str">
        <f t="shared" si="84"/>
        <v/>
      </c>
      <c r="B945" s="91"/>
      <c r="C945" s="232"/>
      <c r="D945" s="232"/>
      <c r="E945" s="91"/>
      <c r="F945" s="91"/>
      <c r="G945" s="91"/>
      <c r="H945" s="248"/>
      <c r="I945" s="248"/>
      <c r="J945" s="260"/>
      <c r="K945" s="252"/>
      <c r="GO945" s="233" t="str">
        <f>IFERROR(VLOOKUP($C945,リスト!$D:$X,18,FALSE),"")</f>
        <v/>
      </c>
      <c r="GP945" s="349"/>
    </row>
    <row r="946" spans="1:198" hidden="1">
      <c r="A946" s="232" t="str">
        <f t="shared" si="84"/>
        <v/>
      </c>
      <c r="B946" s="91"/>
      <c r="C946" s="232"/>
      <c r="D946" s="232"/>
      <c r="E946" s="91"/>
      <c r="F946" s="91"/>
      <c r="G946" s="91"/>
      <c r="H946" s="248"/>
      <c r="I946" s="248"/>
      <c r="J946" s="260"/>
      <c r="K946" s="252"/>
      <c r="GO946" s="233" t="str">
        <f>IFERROR(VLOOKUP($C946,リスト!$D:$X,18,FALSE),"")</f>
        <v/>
      </c>
      <c r="GP946" s="349"/>
    </row>
    <row r="947" spans="1:198" hidden="1">
      <c r="A947" s="232" t="str">
        <f t="shared" si="84"/>
        <v/>
      </c>
      <c r="B947" s="91"/>
      <c r="C947" s="232"/>
      <c r="D947" s="232"/>
      <c r="E947" s="91"/>
      <c r="F947" s="91"/>
      <c r="G947" s="91"/>
      <c r="H947" s="248"/>
      <c r="I947" s="248"/>
      <c r="J947" s="260"/>
      <c r="K947" s="252"/>
      <c r="GO947" s="233" t="str">
        <f>IFERROR(VLOOKUP($C947,リスト!$D:$X,18,FALSE),"")</f>
        <v/>
      </c>
      <c r="GP947" s="349"/>
    </row>
    <row r="948" spans="1:198" hidden="1">
      <c r="A948" s="232" t="str">
        <f t="shared" si="84"/>
        <v/>
      </c>
      <c r="B948" s="91"/>
      <c r="C948" s="232"/>
      <c r="D948" s="232"/>
      <c r="E948" s="91"/>
      <c r="F948" s="91"/>
      <c r="G948" s="91"/>
      <c r="H948" s="248"/>
      <c r="I948" s="248"/>
      <c r="J948" s="260"/>
      <c r="K948" s="252"/>
      <c r="GO948" s="233" t="str">
        <f>IFERROR(VLOOKUP($C948,リスト!$D:$X,18,FALSE),"")</f>
        <v/>
      </c>
      <c r="GP948" s="349"/>
    </row>
    <row r="949" spans="1:198" hidden="1">
      <c r="A949" s="232" t="str">
        <f t="shared" si="84"/>
        <v/>
      </c>
      <c r="B949" s="91"/>
      <c r="C949" s="232"/>
      <c r="D949" s="232"/>
      <c r="E949" s="91"/>
      <c r="F949" s="91"/>
      <c r="G949" s="91"/>
      <c r="H949" s="248"/>
      <c r="I949" s="248"/>
      <c r="J949" s="260"/>
      <c r="K949" s="252"/>
      <c r="GO949" s="233" t="str">
        <f>IFERROR(VLOOKUP($C949,リスト!$D:$X,18,FALSE),"")</f>
        <v/>
      </c>
      <c r="GP949" s="349"/>
    </row>
    <row r="950" spans="1:198" hidden="1">
      <c r="A950" s="232" t="str">
        <f t="shared" si="84"/>
        <v/>
      </c>
      <c r="B950" s="91"/>
      <c r="C950" s="232"/>
      <c r="D950" s="232"/>
      <c r="E950" s="91"/>
      <c r="F950" s="91"/>
      <c r="G950" s="91"/>
      <c r="H950" s="248"/>
      <c r="I950" s="248"/>
      <c r="J950" s="260"/>
      <c r="K950" s="252"/>
      <c r="GO950" s="233" t="str">
        <f>IFERROR(VLOOKUP($C950,リスト!$D:$X,18,FALSE),"")</f>
        <v/>
      </c>
      <c r="GP950" s="349"/>
    </row>
    <row r="951" spans="1:198" hidden="1">
      <c r="A951" s="232" t="str">
        <f t="shared" si="84"/>
        <v/>
      </c>
      <c r="B951" s="91"/>
      <c r="C951" s="232"/>
      <c r="D951" s="232"/>
      <c r="E951" s="91"/>
      <c r="F951" s="91"/>
      <c r="G951" s="91"/>
      <c r="H951" s="248"/>
      <c r="I951" s="248"/>
      <c r="J951" s="260"/>
      <c r="K951" s="252"/>
      <c r="GO951" s="233" t="str">
        <f>IFERROR(VLOOKUP($C951,リスト!$D:$X,18,FALSE),"")</f>
        <v/>
      </c>
      <c r="GP951" s="349"/>
    </row>
    <row r="952" spans="1:198" hidden="1">
      <c r="A952" s="232" t="str">
        <f t="shared" si="84"/>
        <v/>
      </c>
      <c r="B952" s="91"/>
      <c r="C952" s="232"/>
      <c r="D952" s="232"/>
      <c r="E952" s="91"/>
      <c r="F952" s="91"/>
      <c r="G952" s="91"/>
      <c r="H952" s="248"/>
      <c r="I952" s="248"/>
      <c r="J952" s="260"/>
      <c r="K952" s="252"/>
      <c r="GO952" s="233" t="str">
        <f>IFERROR(VLOOKUP($C952,リスト!$D:$X,18,FALSE),"")</f>
        <v/>
      </c>
      <c r="GP952" s="349"/>
    </row>
    <row r="953" spans="1:198" hidden="1">
      <c r="A953" s="232" t="str">
        <f t="shared" si="84"/>
        <v/>
      </c>
      <c r="B953" s="91"/>
      <c r="C953" s="232"/>
      <c r="D953" s="232"/>
      <c r="E953" s="91"/>
      <c r="F953" s="91"/>
      <c r="G953" s="91"/>
      <c r="H953" s="248"/>
      <c r="I953" s="248"/>
      <c r="J953" s="260"/>
      <c r="K953" s="252"/>
      <c r="GO953" s="233" t="str">
        <f>IFERROR(VLOOKUP($C953,リスト!$D:$X,18,FALSE),"")</f>
        <v/>
      </c>
      <c r="GP953" s="349"/>
    </row>
    <row r="954" spans="1:198" hidden="1">
      <c r="A954" s="232" t="str">
        <f t="shared" si="84"/>
        <v/>
      </c>
      <c r="B954" s="91"/>
      <c r="C954" s="232"/>
      <c r="D954" s="232"/>
      <c r="E954" s="91"/>
      <c r="F954" s="91"/>
      <c r="G954" s="91"/>
      <c r="H954" s="248"/>
      <c r="I954" s="248"/>
      <c r="J954" s="260"/>
      <c r="K954" s="252"/>
      <c r="GO954" s="233" t="str">
        <f>IFERROR(VLOOKUP($C954,リスト!$D:$X,18,FALSE),"")</f>
        <v/>
      </c>
      <c r="GP954" s="349"/>
    </row>
    <row r="955" spans="1:198" hidden="1">
      <c r="A955" s="232" t="str">
        <f t="shared" si="84"/>
        <v/>
      </c>
      <c r="B955" s="91"/>
      <c r="C955" s="232"/>
      <c r="D955" s="232"/>
      <c r="E955" s="91"/>
      <c r="F955" s="91"/>
      <c r="G955" s="91"/>
      <c r="H955" s="248"/>
      <c r="I955" s="248"/>
      <c r="J955" s="260"/>
      <c r="K955" s="252"/>
      <c r="GO955" s="233" t="str">
        <f>IFERROR(VLOOKUP($C955,リスト!$D:$X,18,FALSE),"")</f>
        <v/>
      </c>
      <c r="GP955" s="349"/>
    </row>
    <row r="956" spans="1:198" hidden="1">
      <c r="A956" s="232" t="str">
        <f t="shared" si="84"/>
        <v/>
      </c>
      <c r="B956" s="91"/>
      <c r="C956" s="232"/>
      <c r="D956" s="232"/>
      <c r="E956" s="91"/>
      <c r="F956" s="91"/>
      <c r="G956" s="91"/>
      <c r="H956" s="248"/>
      <c r="I956" s="248"/>
      <c r="J956" s="260"/>
      <c r="K956" s="252"/>
      <c r="GO956" s="233" t="str">
        <f>IFERROR(VLOOKUP($C956,リスト!$D:$X,18,FALSE),"")</f>
        <v/>
      </c>
      <c r="GP956" s="349"/>
    </row>
    <row r="957" spans="1:198" hidden="1">
      <c r="A957" s="232" t="str">
        <f t="shared" si="84"/>
        <v/>
      </c>
      <c r="B957" s="91"/>
      <c r="C957" s="232"/>
      <c r="D957" s="232"/>
      <c r="E957" s="91"/>
      <c r="F957" s="91"/>
      <c r="G957" s="91"/>
      <c r="H957" s="248"/>
      <c r="I957" s="248"/>
      <c r="J957" s="260"/>
      <c r="K957" s="252"/>
      <c r="GO957" s="233" t="str">
        <f>IFERROR(VLOOKUP($C957,リスト!$D:$X,18,FALSE),"")</f>
        <v/>
      </c>
      <c r="GP957" s="349"/>
    </row>
    <row r="958" spans="1:198" hidden="1">
      <c r="A958" s="232" t="str">
        <f t="shared" si="84"/>
        <v/>
      </c>
      <c r="B958" s="91"/>
      <c r="C958" s="232"/>
      <c r="D958" s="232"/>
      <c r="E958" s="91"/>
      <c r="F958" s="91"/>
      <c r="G958" s="91"/>
      <c r="H958" s="248"/>
      <c r="I958" s="248"/>
      <c r="J958" s="260"/>
      <c r="K958" s="252"/>
      <c r="GO958" s="233" t="str">
        <f>IFERROR(VLOOKUP($C958,リスト!$D:$X,18,FALSE),"")</f>
        <v/>
      </c>
      <c r="GP958" s="349"/>
    </row>
    <row r="959" spans="1:198" hidden="1">
      <c r="A959" s="232" t="str">
        <f t="shared" si="84"/>
        <v/>
      </c>
      <c r="B959" s="91"/>
      <c r="C959" s="232"/>
      <c r="D959" s="232"/>
      <c r="E959" s="91"/>
      <c r="F959" s="91"/>
      <c r="G959" s="91"/>
      <c r="H959" s="248"/>
      <c r="I959" s="248"/>
      <c r="J959" s="260"/>
      <c r="K959" s="252"/>
      <c r="GO959" s="233" t="str">
        <f>IFERROR(VLOOKUP($C959,リスト!$D:$X,18,FALSE),"")</f>
        <v/>
      </c>
      <c r="GP959" s="349"/>
    </row>
    <row r="960" spans="1:198" hidden="1">
      <c r="A960" s="232" t="str">
        <f t="shared" si="84"/>
        <v/>
      </c>
      <c r="B960" s="91"/>
      <c r="C960" s="232"/>
      <c r="D960" s="232"/>
      <c r="E960" s="91"/>
      <c r="F960" s="91"/>
      <c r="G960" s="91"/>
      <c r="H960" s="248"/>
      <c r="I960" s="248"/>
      <c r="J960" s="260"/>
      <c r="K960" s="252"/>
      <c r="GO960" s="233" t="str">
        <f>IFERROR(VLOOKUP($C960,リスト!$D:$X,18,FALSE),"")</f>
        <v/>
      </c>
      <c r="GP960" s="349"/>
    </row>
    <row r="961" spans="1:198" hidden="1">
      <c r="A961" s="232" t="str">
        <f t="shared" si="84"/>
        <v/>
      </c>
      <c r="B961" s="91"/>
      <c r="C961" s="232"/>
      <c r="D961" s="232"/>
      <c r="E961" s="91"/>
      <c r="F961" s="91"/>
      <c r="G961" s="91"/>
      <c r="H961" s="248"/>
      <c r="I961" s="248"/>
      <c r="J961" s="260"/>
      <c r="K961" s="252"/>
      <c r="GO961" s="233" t="str">
        <f>IFERROR(VLOOKUP($C961,リスト!$D:$X,18,FALSE),"")</f>
        <v/>
      </c>
      <c r="GP961" s="349"/>
    </row>
    <row r="962" spans="1:198" hidden="1">
      <c r="A962" s="232" t="str">
        <f t="shared" si="84"/>
        <v/>
      </c>
      <c r="B962" s="91"/>
      <c r="C962" s="232"/>
      <c r="D962" s="232"/>
      <c r="E962" s="91"/>
      <c r="F962" s="91"/>
      <c r="G962" s="91"/>
      <c r="H962" s="248"/>
      <c r="I962" s="248"/>
      <c r="J962" s="260"/>
      <c r="K962" s="252"/>
      <c r="GO962" s="233" t="str">
        <f>IFERROR(VLOOKUP($C962,リスト!$D:$X,18,FALSE),"")</f>
        <v/>
      </c>
      <c r="GP962" s="349"/>
    </row>
    <row r="963" spans="1:198" hidden="1">
      <c r="A963" s="232" t="str">
        <f t="shared" si="84"/>
        <v/>
      </c>
      <c r="B963" s="91"/>
      <c r="C963" s="232"/>
      <c r="D963" s="232"/>
      <c r="E963" s="91"/>
      <c r="F963" s="91"/>
      <c r="G963" s="91"/>
      <c r="H963" s="248"/>
      <c r="I963" s="248"/>
      <c r="J963" s="260"/>
      <c r="K963" s="252"/>
      <c r="GO963" s="233" t="str">
        <f>IFERROR(VLOOKUP($C963,リスト!$D:$X,18,FALSE),"")</f>
        <v/>
      </c>
      <c r="GP963" s="349"/>
    </row>
    <row r="964" spans="1:198" hidden="1">
      <c r="A964" s="232" t="str">
        <f t="shared" si="84"/>
        <v/>
      </c>
      <c r="B964" s="91"/>
      <c r="C964" s="232"/>
      <c r="D964" s="232"/>
      <c r="E964" s="91"/>
      <c r="F964" s="91"/>
      <c r="G964" s="91"/>
      <c r="H964" s="248"/>
      <c r="I964" s="248"/>
      <c r="J964" s="260"/>
      <c r="K964" s="252"/>
      <c r="GO964" s="233" t="str">
        <f>IFERROR(VLOOKUP($C964,リスト!$D:$X,18,FALSE),"")</f>
        <v/>
      </c>
      <c r="GP964" s="349"/>
    </row>
    <row r="965" spans="1:198" hidden="1">
      <c r="A965" s="232" t="str">
        <f t="shared" si="84"/>
        <v/>
      </c>
      <c r="B965" s="91"/>
      <c r="C965" s="232"/>
      <c r="D965" s="232"/>
      <c r="E965" s="91"/>
      <c r="F965" s="91"/>
      <c r="G965" s="91"/>
      <c r="H965" s="248"/>
      <c r="I965" s="248"/>
      <c r="J965" s="260"/>
      <c r="K965" s="252"/>
      <c r="GO965" s="233" t="str">
        <f>IFERROR(VLOOKUP($C965,リスト!$D:$X,18,FALSE),"")</f>
        <v/>
      </c>
      <c r="GP965" s="349"/>
    </row>
    <row r="966" spans="1:198" hidden="1">
      <c r="A966" s="232" t="str">
        <f t="shared" ref="A966:A1029" si="85">IF(C966="","",ROW()-5)</f>
        <v/>
      </c>
      <c r="B966" s="91"/>
      <c r="C966" s="232"/>
      <c r="D966" s="232"/>
      <c r="E966" s="91"/>
      <c r="F966" s="91"/>
      <c r="G966" s="91"/>
      <c r="H966" s="248"/>
      <c r="I966" s="248"/>
      <c r="J966" s="260"/>
      <c r="K966" s="252"/>
      <c r="GO966" s="233" t="str">
        <f>IFERROR(VLOOKUP($C966,リスト!$D:$X,18,FALSE),"")</f>
        <v/>
      </c>
      <c r="GP966" s="349"/>
    </row>
    <row r="967" spans="1:198" hidden="1">
      <c r="A967" s="232" t="str">
        <f t="shared" si="85"/>
        <v/>
      </c>
      <c r="B967" s="91"/>
      <c r="C967" s="232"/>
      <c r="D967" s="232"/>
      <c r="E967" s="91"/>
      <c r="F967" s="91"/>
      <c r="G967" s="91"/>
      <c r="H967" s="248"/>
      <c r="I967" s="248"/>
      <c r="J967" s="260"/>
      <c r="K967" s="252"/>
      <c r="GO967" s="233" t="str">
        <f>IFERROR(VLOOKUP($C967,リスト!$D:$X,18,FALSE),"")</f>
        <v/>
      </c>
      <c r="GP967" s="349"/>
    </row>
    <row r="968" spans="1:198" hidden="1">
      <c r="A968" s="232" t="str">
        <f t="shared" si="85"/>
        <v/>
      </c>
      <c r="B968" s="91"/>
      <c r="C968" s="232"/>
      <c r="D968" s="232"/>
      <c r="E968" s="91"/>
      <c r="F968" s="91"/>
      <c r="G968" s="91"/>
      <c r="H968" s="248"/>
      <c r="I968" s="248"/>
      <c r="J968" s="260"/>
      <c r="K968" s="252"/>
      <c r="GO968" s="233" t="str">
        <f>IFERROR(VLOOKUP($C968,リスト!$D:$X,18,FALSE),"")</f>
        <v/>
      </c>
      <c r="GP968" s="349"/>
    </row>
    <row r="969" spans="1:198" hidden="1">
      <c r="A969" s="232" t="str">
        <f t="shared" si="85"/>
        <v/>
      </c>
      <c r="B969" s="91"/>
      <c r="C969" s="232"/>
      <c r="D969" s="232"/>
      <c r="E969" s="91"/>
      <c r="F969" s="91"/>
      <c r="G969" s="91"/>
      <c r="H969" s="248"/>
      <c r="I969" s="248"/>
      <c r="J969" s="260"/>
      <c r="K969" s="252"/>
      <c r="GO969" s="233" t="str">
        <f>IFERROR(VLOOKUP($C969,リスト!$D:$X,18,FALSE),"")</f>
        <v/>
      </c>
      <c r="GP969" s="349"/>
    </row>
    <row r="970" spans="1:198" hidden="1">
      <c r="A970" s="232" t="str">
        <f t="shared" si="85"/>
        <v/>
      </c>
      <c r="B970" s="91"/>
      <c r="C970" s="232"/>
      <c r="D970" s="232"/>
      <c r="E970" s="91"/>
      <c r="F970" s="91"/>
      <c r="G970" s="91"/>
      <c r="H970" s="248"/>
      <c r="I970" s="248"/>
      <c r="J970" s="260"/>
      <c r="K970" s="252"/>
      <c r="GO970" s="233" t="str">
        <f>IFERROR(VLOOKUP($C970,リスト!$D:$X,18,FALSE),"")</f>
        <v/>
      </c>
      <c r="GP970" s="349"/>
    </row>
    <row r="971" spans="1:198" hidden="1">
      <c r="A971" s="232" t="str">
        <f t="shared" si="85"/>
        <v/>
      </c>
      <c r="B971" s="91"/>
      <c r="C971" s="232"/>
      <c r="D971" s="232"/>
      <c r="E971" s="91"/>
      <c r="F971" s="91"/>
      <c r="G971" s="91"/>
      <c r="H971" s="248"/>
      <c r="I971" s="248"/>
      <c r="J971" s="260"/>
      <c r="K971" s="252"/>
      <c r="GO971" s="233" t="str">
        <f>IFERROR(VLOOKUP($C971,リスト!$D:$X,18,FALSE),"")</f>
        <v/>
      </c>
      <c r="GP971" s="349"/>
    </row>
    <row r="972" spans="1:198" hidden="1">
      <c r="A972" s="232" t="str">
        <f t="shared" si="85"/>
        <v/>
      </c>
      <c r="B972" s="91"/>
      <c r="C972" s="232"/>
      <c r="D972" s="232"/>
      <c r="E972" s="91"/>
      <c r="F972" s="91"/>
      <c r="G972" s="91"/>
      <c r="H972" s="248"/>
      <c r="I972" s="248"/>
      <c r="J972" s="260"/>
      <c r="K972" s="252"/>
      <c r="GO972" s="233" t="str">
        <f>IFERROR(VLOOKUP($C972,リスト!$D:$X,18,FALSE),"")</f>
        <v/>
      </c>
      <c r="GP972" s="349"/>
    </row>
    <row r="973" spans="1:198" hidden="1">
      <c r="A973" s="232" t="str">
        <f t="shared" si="85"/>
        <v/>
      </c>
      <c r="B973" s="91"/>
      <c r="C973" s="232"/>
      <c r="D973" s="232"/>
      <c r="E973" s="91"/>
      <c r="F973" s="91"/>
      <c r="G973" s="91"/>
      <c r="H973" s="248"/>
      <c r="I973" s="248"/>
      <c r="J973" s="260"/>
      <c r="K973" s="252"/>
      <c r="GO973" s="233" t="str">
        <f>IFERROR(VLOOKUP($C973,リスト!$D:$X,18,FALSE),"")</f>
        <v/>
      </c>
      <c r="GP973" s="349"/>
    </row>
    <row r="974" spans="1:198" hidden="1">
      <c r="A974" s="232" t="str">
        <f t="shared" si="85"/>
        <v/>
      </c>
      <c r="B974" s="91"/>
      <c r="C974" s="232"/>
      <c r="D974" s="232"/>
      <c r="E974" s="91"/>
      <c r="F974" s="91"/>
      <c r="G974" s="91"/>
      <c r="H974" s="248"/>
      <c r="I974" s="248"/>
      <c r="J974" s="260"/>
      <c r="K974" s="252"/>
      <c r="GO974" s="233" t="str">
        <f>IFERROR(VLOOKUP($C974,リスト!$D:$X,18,FALSE),"")</f>
        <v/>
      </c>
      <c r="GP974" s="349"/>
    </row>
    <row r="975" spans="1:198" hidden="1">
      <c r="A975" s="232" t="str">
        <f t="shared" si="85"/>
        <v/>
      </c>
      <c r="B975" s="91"/>
      <c r="C975" s="232"/>
      <c r="D975" s="232"/>
      <c r="E975" s="91"/>
      <c r="F975" s="91"/>
      <c r="G975" s="91"/>
      <c r="H975" s="248"/>
      <c r="I975" s="248"/>
      <c r="J975" s="260"/>
      <c r="K975" s="252"/>
      <c r="GO975" s="233" t="str">
        <f>IFERROR(VLOOKUP($C975,リスト!$D:$X,18,FALSE),"")</f>
        <v/>
      </c>
      <c r="GP975" s="349"/>
    </row>
    <row r="976" spans="1:198" hidden="1">
      <c r="A976" s="232" t="str">
        <f t="shared" si="85"/>
        <v/>
      </c>
      <c r="B976" s="91"/>
      <c r="C976" s="232"/>
      <c r="D976" s="232"/>
      <c r="E976" s="91"/>
      <c r="F976" s="91"/>
      <c r="G976" s="91"/>
      <c r="H976" s="248"/>
      <c r="I976" s="248"/>
      <c r="J976" s="260"/>
      <c r="K976" s="252"/>
      <c r="GO976" s="233" t="str">
        <f>IFERROR(VLOOKUP($C976,リスト!$D:$X,18,FALSE),"")</f>
        <v/>
      </c>
      <c r="GP976" s="349"/>
    </row>
    <row r="977" spans="1:198" hidden="1">
      <c r="A977" s="232" t="str">
        <f t="shared" si="85"/>
        <v/>
      </c>
      <c r="B977" s="91"/>
      <c r="C977" s="232"/>
      <c r="D977" s="232"/>
      <c r="E977" s="91"/>
      <c r="F977" s="91"/>
      <c r="G977" s="91"/>
      <c r="H977" s="248"/>
      <c r="I977" s="248"/>
      <c r="J977" s="260"/>
      <c r="K977" s="252"/>
      <c r="GO977" s="233" t="str">
        <f>IFERROR(VLOOKUP($C977,リスト!$D:$X,18,FALSE),"")</f>
        <v/>
      </c>
      <c r="GP977" s="349"/>
    </row>
    <row r="978" spans="1:198" hidden="1">
      <c r="A978" s="232" t="str">
        <f t="shared" si="85"/>
        <v/>
      </c>
      <c r="B978" s="91"/>
      <c r="C978" s="232"/>
      <c r="D978" s="232"/>
      <c r="E978" s="91"/>
      <c r="F978" s="91"/>
      <c r="G978" s="91"/>
      <c r="H978" s="248"/>
      <c r="I978" s="248"/>
      <c r="J978" s="260"/>
      <c r="K978" s="252"/>
      <c r="GO978" s="233" t="str">
        <f>IFERROR(VLOOKUP($C978,リスト!$D:$X,18,FALSE),"")</f>
        <v/>
      </c>
      <c r="GP978" s="349"/>
    </row>
    <row r="979" spans="1:198" hidden="1">
      <c r="A979" s="232" t="str">
        <f t="shared" si="85"/>
        <v/>
      </c>
      <c r="B979" s="91"/>
      <c r="C979" s="232"/>
      <c r="D979" s="232"/>
      <c r="E979" s="91"/>
      <c r="F979" s="91"/>
      <c r="G979" s="91"/>
      <c r="H979" s="248"/>
      <c r="I979" s="248"/>
      <c r="J979" s="260"/>
      <c r="K979" s="252"/>
      <c r="GO979" s="233" t="str">
        <f>IFERROR(VLOOKUP($C979,リスト!$D:$X,18,FALSE),"")</f>
        <v/>
      </c>
      <c r="GP979" s="349"/>
    </row>
    <row r="980" spans="1:198" hidden="1">
      <c r="A980" s="232" t="str">
        <f t="shared" si="85"/>
        <v/>
      </c>
      <c r="B980" s="91"/>
      <c r="C980" s="232"/>
      <c r="D980" s="232"/>
      <c r="E980" s="91"/>
      <c r="F980" s="91"/>
      <c r="G980" s="91"/>
      <c r="H980" s="248"/>
      <c r="I980" s="248"/>
      <c r="J980" s="260"/>
      <c r="K980" s="252"/>
      <c r="GO980" s="233" t="str">
        <f>IFERROR(VLOOKUP($C980,リスト!$D:$X,18,FALSE),"")</f>
        <v/>
      </c>
      <c r="GP980" s="349"/>
    </row>
    <row r="981" spans="1:198" hidden="1">
      <c r="A981" s="232" t="str">
        <f t="shared" si="85"/>
        <v/>
      </c>
      <c r="B981" s="91"/>
      <c r="C981" s="232"/>
      <c r="D981" s="232"/>
      <c r="E981" s="91"/>
      <c r="F981" s="91"/>
      <c r="G981" s="265"/>
      <c r="H981" s="248"/>
      <c r="I981" s="248"/>
      <c r="J981" s="260"/>
      <c r="K981" s="252"/>
      <c r="GO981" s="233" t="str">
        <f>IFERROR(VLOOKUP($C981,リスト!$D:$X,18,FALSE),"")</f>
        <v/>
      </c>
      <c r="GP981" s="349"/>
    </row>
    <row r="982" spans="1:198" hidden="1">
      <c r="A982" s="232" t="str">
        <f t="shared" si="85"/>
        <v/>
      </c>
      <c r="B982" s="91"/>
      <c r="C982" s="232"/>
      <c r="D982" s="232"/>
      <c r="E982" s="91"/>
      <c r="F982" s="91"/>
      <c r="G982" s="91"/>
      <c r="H982" s="248"/>
      <c r="I982" s="248"/>
      <c r="J982" s="260"/>
      <c r="K982" s="252"/>
      <c r="GO982" s="233" t="str">
        <f>IFERROR(VLOOKUP($C982,リスト!$D:$X,18,FALSE),"")</f>
        <v/>
      </c>
      <c r="GP982" s="349"/>
    </row>
    <row r="983" spans="1:198" hidden="1">
      <c r="A983" s="232" t="str">
        <f t="shared" si="85"/>
        <v/>
      </c>
      <c r="B983" s="91"/>
      <c r="C983" s="232"/>
      <c r="D983" s="232"/>
      <c r="E983" s="91"/>
      <c r="F983" s="91"/>
      <c r="G983" s="91"/>
      <c r="H983" s="248"/>
      <c r="I983" s="248"/>
      <c r="J983" s="260"/>
      <c r="K983" s="252"/>
      <c r="GO983" s="233" t="str">
        <f>IFERROR(VLOOKUP($C983,リスト!$D:$X,18,FALSE),"")</f>
        <v/>
      </c>
      <c r="GP983" s="349"/>
    </row>
    <row r="984" spans="1:198" hidden="1">
      <c r="A984" s="232" t="str">
        <f t="shared" si="85"/>
        <v/>
      </c>
      <c r="B984" s="91"/>
      <c r="C984" s="232"/>
      <c r="D984" s="232"/>
      <c r="E984" s="91"/>
      <c r="F984" s="91"/>
      <c r="G984" s="91"/>
      <c r="H984" s="248"/>
      <c r="I984" s="248"/>
      <c r="J984" s="260"/>
      <c r="K984" s="252"/>
      <c r="GO984" s="233" t="str">
        <f>IFERROR(VLOOKUP($C984,リスト!$D:$X,18,FALSE),"")</f>
        <v/>
      </c>
      <c r="GP984" s="349"/>
    </row>
    <row r="985" spans="1:198" hidden="1">
      <c r="A985" s="232" t="str">
        <f t="shared" si="85"/>
        <v/>
      </c>
      <c r="B985" s="91"/>
      <c r="C985" s="232"/>
      <c r="D985" s="232"/>
      <c r="E985" s="91"/>
      <c r="F985" s="91"/>
      <c r="G985" s="91"/>
      <c r="H985" s="248"/>
      <c r="I985" s="248"/>
      <c r="J985" s="260"/>
      <c r="K985" s="252"/>
      <c r="GO985" s="233" t="str">
        <f>IFERROR(VLOOKUP($C985,リスト!$D:$X,18,FALSE),"")</f>
        <v/>
      </c>
      <c r="GP985" s="349"/>
    </row>
    <row r="986" spans="1:198" hidden="1">
      <c r="A986" s="232" t="str">
        <f t="shared" si="85"/>
        <v/>
      </c>
      <c r="B986" s="91"/>
      <c r="C986" s="232"/>
      <c r="D986" s="232"/>
      <c r="E986" s="91"/>
      <c r="F986" s="91"/>
      <c r="G986" s="91"/>
      <c r="H986" s="248"/>
      <c r="I986" s="248"/>
      <c r="J986" s="260"/>
      <c r="K986" s="252"/>
      <c r="GO986" s="233" t="str">
        <f>IFERROR(VLOOKUP($C986,リスト!$D:$X,18,FALSE),"")</f>
        <v/>
      </c>
      <c r="GP986" s="349"/>
    </row>
    <row r="987" spans="1:198" hidden="1">
      <c r="A987" s="232" t="str">
        <f t="shared" si="85"/>
        <v/>
      </c>
      <c r="B987" s="91"/>
      <c r="C987" s="232"/>
      <c r="D987" s="232"/>
      <c r="E987" s="91"/>
      <c r="F987" s="91"/>
      <c r="G987" s="91"/>
      <c r="H987" s="248"/>
      <c r="I987" s="248"/>
      <c r="J987" s="260"/>
      <c r="K987" s="252"/>
      <c r="GO987" s="233" t="str">
        <f>IFERROR(VLOOKUP($C987,リスト!$D:$X,18,FALSE),"")</f>
        <v/>
      </c>
      <c r="GP987" s="349"/>
    </row>
    <row r="988" spans="1:198" hidden="1">
      <c r="A988" s="232" t="str">
        <f t="shared" si="85"/>
        <v/>
      </c>
      <c r="B988" s="91"/>
      <c r="C988" s="232"/>
      <c r="D988" s="232"/>
      <c r="E988" s="91"/>
      <c r="F988" s="91"/>
      <c r="G988" s="91"/>
      <c r="H988" s="248"/>
      <c r="I988" s="248"/>
      <c r="J988" s="260"/>
      <c r="K988" s="252"/>
      <c r="GO988" s="233" t="str">
        <f>IFERROR(VLOOKUP($C988,リスト!$D:$X,18,FALSE),"")</f>
        <v/>
      </c>
      <c r="GP988" s="349"/>
    </row>
    <row r="989" spans="1:198" hidden="1">
      <c r="A989" s="232" t="str">
        <f t="shared" si="85"/>
        <v/>
      </c>
      <c r="B989" s="91"/>
      <c r="C989" s="232"/>
      <c r="D989" s="232"/>
      <c r="E989" s="91"/>
      <c r="F989" s="91"/>
      <c r="G989" s="91"/>
      <c r="H989" s="248"/>
      <c r="I989" s="248"/>
      <c r="J989" s="260"/>
      <c r="K989" s="252"/>
      <c r="GO989" s="233" t="str">
        <f>IFERROR(VLOOKUP($C989,リスト!$D:$X,18,FALSE),"")</f>
        <v/>
      </c>
      <c r="GP989" s="349"/>
    </row>
    <row r="990" spans="1:198" hidden="1">
      <c r="A990" s="232" t="str">
        <f t="shared" si="85"/>
        <v/>
      </c>
      <c r="B990" s="91"/>
      <c r="C990" s="232"/>
      <c r="D990" s="232"/>
      <c r="E990" s="91"/>
      <c r="F990" s="91"/>
      <c r="G990" s="91"/>
      <c r="H990" s="248"/>
      <c r="I990" s="248"/>
      <c r="J990" s="260"/>
      <c r="K990" s="252"/>
      <c r="GO990" s="233" t="str">
        <f>IFERROR(VLOOKUP($C990,リスト!$D:$X,18,FALSE),"")</f>
        <v/>
      </c>
      <c r="GP990" s="349"/>
    </row>
    <row r="991" spans="1:198" hidden="1">
      <c r="A991" s="232" t="str">
        <f t="shared" si="85"/>
        <v/>
      </c>
      <c r="B991" s="91"/>
      <c r="C991" s="232"/>
      <c r="D991" s="232"/>
      <c r="E991" s="91"/>
      <c r="F991" s="91"/>
      <c r="G991" s="91"/>
      <c r="H991" s="248"/>
      <c r="I991" s="248"/>
      <c r="J991" s="260"/>
      <c r="K991" s="252"/>
      <c r="GO991" s="233" t="str">
        <f>IFERROR(VLOOKUP($C991,リスト!$D:$X,18,FALSE),"")</f>
        <v/>
      </c>
      <c r="GP991" s="349"/>
    </row>
    <row r="992" spans="1:198" hidden="1">
      <c r="A992" s="232" t="str">
        <f t="shared" si="85"/>
        <v/>
      </c>
      <c r="B992" s="91"/>
      <c r="C992" s="232"/>
      <c r="D992" s="232"/>
      <c r="E992" s="91"/>
      <c r="F992" s="91"/>
      <c r="G992" s="91"/>
      <c r="H992" s="248"/>
      <c r="I992" s="248"/>
      <c r="J992" s="260"/>
      <c r="K992" s="252"/>
      <c r="GO992" s="233" t="str">
        <f>IFERROR(VLOOKUP($C992,リスト!$D:$X,18,FALSE),"")</f>
        <v/>
      </c>
      <c r="GP992" s="349"/>
    </row>
    <row r="993" spans="1:198" hidden="1">
      <c r="A993" s="232" t="str">
        <f t="shared" si="85"/>
        <v/>
      </c>
      <c r="B993" s="91"/>
      <c r="C993" s="232"/>
      <c r="D993" s="232"/>
      <c r="E993" s="91"/>
      <c r="F993" s="91"/>
      <c r="G993" s="91"/>
      <c r="H993" s="248"/>
      <c r="I993" s="248"/>
      <c r="J993" s="260"/>
      <c r="K993" s="252"/>
      <c r="GO993" s="233" t="str">
        <f>IFERROR(VLOOKUP($C993,リスト!$D:$X,18,FALSE),"")</f>
        <v/>
      </c>
      <c r="GP993" s="349"/>
    </row>
    <row r="994" spans="1:198" hidden="1">
      <c r="A994" s="232" t="str">
        <f t="shared" si="85"/>
        <v/>
      </c>
      <c r="B994" s="91"/>
      <c r="C994" s="232"/>
      <c r="D994" s="232"/>
      <c r="E994" s="91"/>
      <c r="F994" s="91"/>
      <c r="G994" s="91"/>
      <c r="H994" s="248"/>
      <c r="I994" s="248"/>
      <c r="J994" s="260"/>
      <c r="K994" s="252"/>
      <c r="GO994" s="233" t="str">
        <f>IFERROR(VLOOKUP($C994,リスト!$D:$X,18,FALSE),"")</f>
        <v/>
      </c>
      <c r="GP994" s="349"/>
    </row>
    <row r="995" spans="1:198" hidden="1">
      <c r="A995" s="232" t="str">
        <f t="shared" si="85"/>
        <v/>
      </c>
      <c r="B995" s="91"/>
      <c r="C995" s="232"/>
      <c r="D995" s="232"/>
      <c r="E995" s="91"/>
      <c r="F995" s="91"/>
      <c r="G995" s="91"/>
      <c r="H995" s="248"/>
      <c r="I995" s="248"/>
      <c r="J995" s="260"/>
      <c r="K995" s="252"/>
      <c r="GO995" s="233" t="str">
        <f>IFERROR(VLOOKUP($C995,リスト!$D:$X,18,FALSE),"")</f>
        <v/>
      </c>
      <c r="GP995" s="349"/>
    </row>
    <row r="996" spans="1:198" hidden="1">
      <c r="A996" s="232" t="str">
        <f t="shared" si="85"/>
        <v/>
      </c>
      <c r="B996" s="91"/>
      <c r="C996" s="232"/>
      <c r="D996" s="232"/>
      <c r="E996" s="91"/>
      <c r="F996" s="91"/>
      <c r="G996" s="91"/>
      <c r="H996" s="248"/>
      <c r="I996" s="248"/>
      <c r="J996" s="260"/>
      <c r="K996" s="252"/>
      <c r="GO996" s="233" t="str">
        <f>IFERROR(VLOOKUP($C996,リスト!$D:$X,18,FALSE),"")</f>
        <v/>
      </c>
      <c r="GP996" s="349"/>
    </row>
    <row r="997" spans="1:198" hidden="1">
      <c r="A997" s="232" t="str">
        <f t="shared" si="85"/>
        <v/>
      </c>
      <c r="B997" s="91"/>
      <c r="C997" s="232"/>
      <c r="D997" s="232"/>
      <c r="E997" s="91"/>
      <c r="F997" s="91"/>
      <c r="G997" s="91"/>
      <c r="H997" s="248"/>
      <c r="I997" s="248"/>
      <c r="J997" s="260"/>
      <c r="K997" s="252"/>
      <c r="GO997" s="233" t="str">
        <f>IFERROR(VLOOKUP($C997,リスト!$D:$X,18,FALSE),"")</f>
        <v/>
      </c>
      <c r="GP997" s="349"/>
    </row>
    <row r="998" spans="1:198" hidden="1">
      <c r="A998" s="232" t="str">
        <f t="shared" si="85"/>
        <v/>
      </c>
      <c r="B998" s="91"/>
      <c r="C998" s="232"/>
      <c r="D998" s="232"/>
      <c r="E998" s="91"/>
      <c r="F998" s="91"/>
      <c r="G998" s="91"/>
      <c r="H998" s="248"/>
      <c r="I998" s="248"/>
      <c r="J998" s="260"/>
      <c r="K998" s="252"/>
      <c r="GO998" s="233" t="str">
        <f>IFERROR(VLOOKUP($C998,リスト!$D:$X,18,FALSE),"")</f>
        <v/>
      </c>
      <c r="GP998" s="349"/>
    </row>
    <row r="999" spans="1:198" hidden="1">
      <c r="A999" s="232" t="str">
        <f t="shared" si="85"/>
        <v/>
      </c>
      <c r="B999" s="91"/>
      <c r="C999" s="232"/>
      <c r="D999" s="232"/>
      <c r="E999" s="91"/>
      <c r="F999" s="91"/>
      <c r="G999" s="91"/>
      <c r="H999" s="248"/>
      <c r="I999" s="248"/>
      <c r="J999" s="260"/>
      <c r="K999" s="252"/>
      <c r="GO999" s="233" t="str">
        <f>IFERROR(VLOOKUP($C999,リスト!$D:$X,18,FALSE),"")</f>
        <v/>
      </c>
      <c r="GP999" s="349"/>
    </row>
    <row r="1000" spans="1:198" hidden="1">
      <c r="A1000" s="232" t="str">
        <f t="shared" si="85"/>
        <v/>
      </c>
      <c r="B1000" s="91"/>
      <c r="C1000" s="232"/>
      <c r="D1000" s="232"/>
      <c r="E1000" s="91"/>
      <c r="F1000" s="91"/>
      <c r="G1000" s="91"/>
      <c r="H1000" s="248"/>
      <c r="I1000" s="248"/>
      <c r="J1000" s="260"/>
      <c r="K1000" s="252"/>
      <c r="GO1000" s="233" t="str">
        <f>IFERROR(VLOOKUP($C1000,リスト!$D:$X,18,FALSE),"")</f>
        <v/>
      </c>
      <c r="GP1000" s="349"/>
    </row>
    <row r="1001" spans="1:198" hidden="1">
      <c r="A1001" s="232" t="str">
        <f t="shared" si="85"/>
        <v/>
      </c>
      <c r="B1001" s="91"/>
      <c r="C1001" s="232"/>
      <c r="D1001" s="232"/>
      <c r="E1001" s="91"/>
      <c r="F1001" s="91"/>
      <c r="G1001" s="91"/>
      <c r="H1001" s="248"/>
      <c r="I1001" s="248"/>
      <c r="J1001" s="260"/>
      <c r="K1001" s="252"/>
      <c r="GO1001" s="233" t="str">
        <f>IFERROR(VLOOKUP($C1001,リスト!$D:$X,18,FALSE),"")</f>
        <v/>
      </c>
      <c r="GP1001" s="349"/>
    </row>
    <row r="1002" spans="1:198" hidden="1">
      <c r="A1002" s="232" t="str">
        <f t="shared" si="85"/>
        <v/>
      </c>
      <c r="B1002" s="91"/>
      <c r="C1002" s="232"/>
      <c r="D1002" s="232"/>
      <c r="E1002" s="91"/>
      <c r="F1002" s="91"/>
      <c r="G1002" s="91"/>
      <c r="H1002" s="248"/>
      <c r="I1002" s="248"/>
      <c r="J1002" s="260"/>
      <c r="K1002" s="252"/>
      <c r="GO1002" s="233" t="str">
        <f>IFERROR(VLOOKUP($C1002,リスト!$D:$X,18,FALSE),"")</f>
        <v/>
      </c>
      <c r="GP1002" s="349"/>
    </row>
    <row r="1003" spans="1:198" hidden="1">
      <c r="A1003" s="232" t="str">
        <f t="shared" si="85"/>
        <v/>
      </c>
      <c r="B1003" s="91"/>
      <c r="C1003" s="232"/>
      <c r="D1003" s="232"/>
      <c r="E1003" s="91"/>
      <c r="F1003" s="91"/>
      <c r="G1003" s="91"/>
      <c r="H1003" s="248"/>
      <c r="I1003" s="248"/>
      <c r="J1003" s="260"/>
      <c r="K1003" s="252"/>
      <c r="GO1003" s="233" t="str">
        <f>IFERROR(VLOOKUP($C1003,リスト!$D:$X,18,FALSE),"")</f>
        <v/>
      </c>
      <c r="GP1003" s="349"/>
    </row>
    <row r="1004" spans="1:198" hidden="1">
      <c r="A1004" s="232" t="str">
        <f t="shared" si="85"/>
        <v/>
      </c>
      <c r="B1004" s="91"/>
      <c r="C1004" s="232"/>
      <c r="D1004" s="232"/>
      <c r="E1004" s="91"/>
      <c r="F1004" s="91"/>
      <c r="G1004" s="91"/>
      <c r="H1004" s="248"/>
      <c r="I1004" s="248"/>
      <c r="J1004" s="260"/>
      <c r="K1004" s="252"/>
      <c r="GO1004" s="233" t="str">
        <f>IFERROR(VLOOKUP($C1004,リスト!$D:$X,18,FALSE),"")</f>
        <v/>
      </c>
      <c r="GP1004" s="349"/>
    </row>
    <row r="1005" spans="1:198" hidden="1">
      <c r="A1005" s="232" t="str">
        <f t="shared" si="85"/>
        <v/>
      </c>
      <c r="B1005" s="91"/>
      <c r="C1005" s="232"/>
      <c r="D1005" s="232"/>
      <c r="E1005" s="91"/>
      <c r="F1005" s="91"/>
      <c r="G1005" s="91"/>
      <c r="H1005" s="248"/>
      <c r="I1005" s="248"/>
      <c r="J1005" s="260"/>
      <c r="K1005" s="252"/>
      <c r="GO1005" s="233" t="str">
        <f>IFERROR(VLOOKUP($C1005,リスト!$D:$X,18,FALSE),"")</f>
        <v/>
      </c>
      <c r="GP1005" s="349"/>
    </row>
    <row r="1006" spans="1:198" hidden="1">
      <c r="A1006" s="232" t="str">
        <f t="shared" si="85"/>
        <v/>
      </c>
      <c r="B1006" s="91"/>
      <c r="C1006" s="232"/>
      <c r="D1006" s="232"/>
      <c r="E1006" s="91"/>
      <c r="F1006" s="91"/>
      <c r="G1006" s="91"/>
      <c r="H1006" s="248"/>
      <c r="I1006" s="248"/>
      <c r="J1006" s="260"/>
      <c r="K1006" s="252"/>
      <c r="GO1006" s="233" t="str">
        <f>IFERROR(VLOOKUP($C1006,リスト!$D:$X,18,FALSE),"")</f>
        <v/>
      </c>
      <c r="GP1006" s="349"/>
    </row>
    <row r="1007" spans="1:198" hidden="1">
      <c r="A1007" s="232" t="str">
        <f t="shared" si="85"/>
        <v/>
      </c>
      <c r="B1007" s="91"/>
      <c r="C1007" s="232"/>
      <c r="D1007" s="232"/>
      <c r="E1007" s="91"/>
      <c r="F1007" s="91"/>
      <c r="G1007" s="91"/>
      <c r="H1007" s="248"/>
      <c r="I1007" s="248"/>
      <c r="J1007" s="260"/>
      <c r="K1007" s="252"/>
      <c r="GO1007" s="233" t="str">
        <f>IFERROR(VLOOKUP($C1007,リスト!$D:$X,18,FALSE),"")</f>
        <v/>
      </c>
      <c r="GP1007" s="349"/>
    </row>
    <row r="1008" spans="1:198" hidden="1">
      <c r="A1008" s="232" t="str">
        <f t="shared" si="85"/>
        <v/>
      </c>
      <c r="B1008" s="91"/>
      <c r="C1008" s="232"/>
      <c r="D1008" s="232"/>
      <c r="E1008" s="91"/>
      <c r="F1008" s="91"/>
      <c r="G1008" s="91"/>
      <c r="H1008" s="248"/>
      <c r="I1008" s="248"/>
      <c r="J1008" s="260"/>
      <c r="K1008" s="252"/>
      <c r="GO1008" s="233" t="str">
        <f>IFERROR(VLOOKUP($C1008,リスト!$D:$X,18,FALSE),"")</f>
        <v/>
      </c>
      <c r="GP1008" s="349"/>
    </row>
    <row r="1009" spans="1:198" hidden="1">
      <c r="A1009" s="232" t="str">
        <f t="shared" si="85"/>
        <v/>
      </c>
      <c r="B1009" s="91"/>
      <c r="C1009" s="232"/>
      <c r="D1009" s="232"/>
      <c r="E1009" s="91"/>
      <c r="F1009" s="91"/>
      <c r="G1009" s="91"/>
      <c r="H1009" s="248"/>
      <c r="I1009" s="248"/>
      <c r="J1009" s="260"/>
      <c r="K1009" s="252"/>
      <c r="GO1009" s="233" t="str">
        <f>IFERROR(VLOOKUP($C1009,リスト!$D:$X,18,FALSE),"")</f>
        <v/>
      </c>
      <c r="GP1009" s="349"/>
    </row>
    <row r="1010" spans="1:198" hidden="1">
      <c r="A1010" s="232" t="str">
        <f t="shared" si="85"/>
        <v/>
      </c>
      <c r="B1010" s="91"/>
      <c r="C1010" s="232"/>
      <c r="D1010" s="232"/>
      <c r="E1010" s="91"/>
      <c r="F1010" s="91"/>
      <c r="G1010" s="91"/>
      <c r="H1010" s="248"/>
      <c r="I1010" s="248"/>
      <c r="J1010" s="260"/>
      <c r="K1010" s="252"/>
      <c r="GO1010" s="233" t="str">
        <f>IFERROR(VLOOKUP($C1010,リスト!$D:$X,18,FALSE),"")</f>
        <v/>
      </c>
      <c r="GP1010" s="349"/>
    </row>
    <row r="1011" spans="1:198" hidden="1">
      <c r="A1011" s="232" t="str">
        <f t="shared" si="85"/>
        <v/>
      </c>
      <c r="B1011" s="91"/>
      <c r="C1011" s="232"/>
      <c r="D1011" s="232"/>
      <c r="E1011" s="91"/>
      <c r="F1011" s="91"/>
      <c r="G1011" s="91"/>
      <c r="H1011" s="248"/>
      <c r="I1011" s="248"/>
      <c r="J1011" s="260"/>
      <c r="K1011" s="252"/>
      <c r="GO1011" s="233" t="str">
        <f>IFERROR(VLOOKUP($C1011,リスト!$D:$X,18,FALSE),"")</f>
        <v/>
      </c>
      <c r="GP1011" s="349"/>
    </row>
    <row r="1012" spans="1:198" hidden="1">
      <c r="A1012" s="232" t="str">
        <f t="shared" si="85"/>
        <v/>
      </c>
      <c r="B1012" s="91"/>
      <c r="C1012" s="232"/>
      <c r="D1012" s="232"/>
      <c r="E1012" s="91"/>
      <c r="F1012" s="91"/>
      <c r="G1012" s="91"/>
      <c r="H1012" s="248"/>
      <c r="I1012" s="248"/>
      <c r="J1012" s="260"/>
      <c r="K1012" s="252"/>
      <c r="GO1012" s="233" t="str">
        <f>IFERROR(VLOOKUP($C1012,リスト!$D:$X,18,FALSE),"")</f>
        <v/>
      </c>
      <c r="GP1012" s="349"/>
    </row>
    <row r="1013" spans="1:198" hidden="1">
      <c r="A1013" s="232" t="str">
        <f t="shared" si="85"/>
        <v/>
      </c>
      <c r="B1013" s="91"/>
      <c r="C1013" s="232"/>
      <c r="D1013" s="232"/>
      <c r="E1013" s="91"/>
      <c r="F1013" s="91"/>
      <c r="G1013" s="91"/>
      <c r="H1013" s="248"/>
      <c r="I1013" s="248"/>
      <c r="J1013" s="260"/>
      <c r="K1013" s="252"/>
      <c r="GO1013" s="233" t="str">
        <f>IFERROR(VLOOKUP($C1013,リスト!$D:$X,18,FALSE),"")</f>
        <v/>
      </c>
      <c r="GP1013" s="349"/>
    </row>
    <row r="1014" spans="1:198" hidden="1">
      <c r="A1014" s="232" t="str">
        <f t="shared" si="85"/>
        <v/>
      </c>
      <c r="B1014" s="91"/>
      <c r="C1014" s="232"/>
      <c r="D1014" s="232"/>
      <c r="E1014" s="91"/>
      <c r="F1014" s="91"/>
      <c r="G1014" s="91"/>
      <c r="H1014" s="248"/>
      <c r="I1014" s="248"/>
      <c r="J1014" s="260"/>
      <c r="K1014" s="252"/>
      <c r="GO1014" s="233" t="str">
        <f>IFERROR(VLOOKUP($C1014,リスト!$D:$X,18,FALSE),"")</f>
        <v/>
      </c>
      <c r="GP1014" s="349"/>
    </row>
    <row r="1015" spans="1:198" hidden="1">
      <c r="A1015" s="232" t="str">
        <f t="shared" si="85"/>
        <v/>
      </c>
      <c r="B1015" s="91"/>
      <c r="C1015" s="232"/>
      <c r="D1015" s="232"/>
      <c r="E1015" s="91"/>
      <c r="F1015" s="91"/>
      <c r="G1015" s="91"/>
      <c r="H1015" s="248"/>
      <c r="I1015" s="248"/>
      <c r="J1015" s="260"/>
      <c r="K1015" s="252"/>
      <c r="GO1015" s="233" t="str">
        <f>IFERROR(VLOOKUP($C1015,リスト!$D:$X,18,FALSE),"")</f>
        <v/>
      </c>
      <c r="GP1015" s="349"/>
    </row>
    <row r="1016" spans="1:198" hidden="1">
      <c r="A1016" s="232" t="str">
        <f t="shared" si="85"/>
        <v/>
      </c>
      <c r="B1016" s="91"/>
      <c r="C1016" s="232"/>
      <c r="D1016" s="232"/>
      <c r="E1016" s="91"/>
      <c r="F1016" s="91"/>
      <c r="G1016" s="91"/>
      <c r="H1016" s="248"/>
      <c r="I1016" s="248"/>
      <c r="J1016" s="260"/>
      <c r="K1016" s="252"/>
      <c r="GO1016" s="233" t="str">
        <f>IFERROR(VLOOKUP($C1016,リスト!$D:$X,18,FALSE),"")</f>
        <v/>
      </c>
      <c r="GP1016" s="349"/>
    </row>
    <row r="1017" spans="1:198" hidden="1">
      <c r="A1017" s="232" t="str">
        <f t="shared" si="85"/>
        <v/>
      </c>
      <c r="B1017" s="91"/>
      <c r="C1017" s="232"/>
      <c r="D1017" s="232"/>
      <c r="E1017" s="91"/>
      <c r="F1017" s="91"/>
      <c r="G1017" s="91"/>
      <c r="H1017" s="248"/>
      <c r="I1017" s="248"/>
      <c r="J1017" s="260"/>
      <c r="K1017" s="252"/>
      <c r="GO1017" s="233" t="str">
        <f>IFERROR(VLOOKUP($C1017,リスト!$D:$X,18,FALSE),"")</f>
        <v/>
      </c>
      <c r="GP1017" s="349"/>
    </row>
    <row r="1018" spans="1:198" hidden="1">
      <c r="A1018" s="232" t="str">
        <f t="shared" si="85"/>
        <v/>
      </c>
      <c r="B1018" s="91"/>
      <c r="C1018" s="232"/>
      <c r="D1018" s="232"/>
      <c r="E1018" s="91"/>
      <c r="F1018" s="91"/>
      <c r="G1018" s="91"/>
      <c r="H1018" s="248"/>
      <c r="I1018" s="248"/>
      <c r="J1018" s="260"/>
      <c r="K1018" s="252"/>
      <c r="GO1018" s="233" t="str">
        <f>IFERROR(VLOOKUP($C1018,リスト!$D:$X,18,FALSE),"")</f>
        <v/>
      </c>
      <c r="GP1018" s="349"/>
    </row>
    <row r="1019" spans="1:198" hidden="1">
      <c r="A1019" s="232" t="str">
        <f t="shared" si="85"/>
        <v/>
      </c>
      <c r="B1019" s="91"/>
      <c r="C1019" s="232"/>
      <c r="D1019" s="232"/>
      <c r="E1019" s="91"/>
      <c r="F1019" s="91"/>
      <c r="G1019" s="91"/>
      <c r="H1019" s="248"/>
      <c r="I1019" s="248"/>
      <c r="J1019" s="260"/>
      <c r="K1019" s="252"/>
      <c r="GO1019" s="233" t="str">
        <f>IFERROR(VLOOKUP($C1019,リスト!$D:$X,18,FALSE),"")</f>
        <v/>
      </c>
      <c r="GP1019" s="349"/>
    </row>
    <row r="1020" spans="1:198" hidden="1">
      <c r="A1020" s="232" t="str">
        <f t="shared" si="85"/>
        <v/>
      </c>
      <c r="B1020" s="91"/>
      <c r="C1020" s="232"/>
      <c r="D1020" s="232"/>
      <c r="E1020" s="91"/>
      <c r="F1020" s="91"/>
      <c r="G1020" s="91"/>
      <c r="H1020" s="248"/>
      <c r="I1020" s="248"/>
      <c r="J1020" s="260"/>
      <c r="K1020" s="252"/>
      <c r="GO1020" s="233" t="str">
        <f>IFERROR(VLOOKUP($C1020,リスト!$D:$X,18,FALSE),"")</f>
        <v/>
      </c>
      <c r="GP1020" s="349"/>
    </row>
    <row r="1021" spans="1:198" hidden="1">
      <c r="A1021" s="232" t="str">
        <f t="shared" si="85"/>
        <v/>
      </c>
      <c r="B1021" s="91"/>
      <c r="C1021" s="232"/>
      <c r="D1021" s="232"/>
      <c r="E1021" s="91"/>
      <c r="F1021" s="91"/>
      <c r="G1021" s="91"/>
      <c r="H1021" s="248"/>
      <c r="I1021" s="248"/>
      <c r="J1021" s="260"/>
      <c r="K1021" s="252"/>
      <c r="GO1021" s="233" t="str">
        <f>IFERROR(VLOOKUP($C1021,リスト!$D:$X,18,FALSE),"")</f>
        <v/>
      </c>
      <c r="GP1021" s="349"/>
    </row>
    <row r="1022" spans="1:198" hidden="1">
      <c r="A1022" s="232" t="str">
        <f t="shared" si="85"/>
        <v/>
      </c>
      <c r="B1022" s="91"/>
      <c r="C1022" s="232"/>
      <c r="D1022" s="232"/>
      <c r="E1022" s="91"/>
      <c r="F1022" s="91"/>
      <c r="G1022" s="91"/>
      <c r="H1022" s="248"/>
      <c r="I1022" s="248"/>
      <c r="J1022" s="260"/>
      <c r="K1022" s="252"/>
      <c r="GO1022" s="233" t="str">
        <f>IFERROR(VLOOKUP($C1022,リスト!$D:$X,18,FALSE),"")</f>
        <v/>
      </c>
      <c r="GP1022" s="349"/>
    </row>
    <row r="1023" spans="1:198" hidden="1">
      <c r="A1023" s="232" t="str">
        <f t="shared" si="85"/>
        <v/>
      </c>
      <c r="B1023" s="91"/>
      <c r="C1023" s="232"/>
      <c r="D1023" s="232"/>
      <c r="E1023" s="91"/>
      <c r="F1023" s="91"/>
      <c r="G1023" s="91"/>
      <c r="H1023" s="248"/>
      <c r="I1023" s="248"/>
      <c r="J1023" s="260"/>
      <c r="K1023" s="252"/>
      <c r="GO1023" s="233" t="str">
        <f>IFERROR(VLOOKUP($C1023,リスト!$D:$X,18,FALSE),"")</f>
        <v/>
      </c>
      <c r="GP1023" s="349"/>
    </row>
    <row r="1024" spans="1:198" hidden="1">
      <c r="A1024" s="232" t="str">
        <f t="shared" si="85"/>
        <v/>
      </c>
      <c r="B1024" s="91"/>
      <c r="C1024" s="232"/>
      <c r="D1024" s="232"/>
      <c r="E1024" s="91"/>
      <c r="F1024" s="91"/>
      <c r="G1024" s="265"/>
      <c r="H1024" s="248"/>
      <c r="I1024" s="248"/>
      <c r="J1024" s="260"/>
      <c r="K1024" s="252"/>
      <c r="GO1024" s="233" t="str">
        <f>IFERROR(VLOOKUP($C1024,リスト!$D:$X,18,FALSE),"")</f>
        <v/>
      </c>
      <c r="GP1024" s="349"/>
    </row>
    <row r="1025" spans="1:198" hidden="1">
      <c r="A1025" s="232" t="str">
        <f t="shared" si="85"/>
        <v/>
      </c>
      <c r="B1025" s="91"/>
      <c r="C1025" s="232"/>
      <c r="D1025" s="232"/>
      <c r="E1025" s="91"/>
      <c r="F1025" s="91"/>
      <c r="G1025" s="91"/>
      <c r="H1025" s="248"/>
      <c r="I1025" s="248"/>
      <c r="J1025" s="260"/>
      <c r="K1025" s="252"/>
      <c r="GO1025" s="233" t="str">
        <f>IFERROR(VLOOKUP($C1025,リスト!$D:$X,18,FALSE),"")</f>
        <v/>
      </c>
      <c r="GP1025" s="349"/>
    </row>
    <row r="1026" spans="1:198" hidden="1">
      <c r="A1026" s="232" t="str">
        <f t="shared" si="85"/>
        <v/>
      </c>
      <c r="B1026" s="91"/>
      <c r="C1026" s="232"/>
      <c r="D1026" s="232"/>
      <c r="E1026" s="91"/>
      <c r="F1026" s="91"/>
      <c r="G1026" s="91"/>
      <c r="H1026" s="248"/>
      <c r="I1026" s="248"/>
      <c r="J1026" s="260"/>
      <c r="K1026" s="252"/>
      <c r="GO1026" s="233" t="str">
        <f>IFERROR(VLOOKUP($C1026,リスト!$D:$X,18,FALSE),"")</f>
        <v/>
      </c>
      <c r="GP1026" s="349"/>
    </row>
    <row r="1027" spans="1:198" hidden="1">
      <c r="A1027" s="232" t="str">
        <f t="shared" si="85"/>
        <v/>
      </c>
      <c r="B1027" s="91"/>
      <c r="C1027" s="232"/>
      <c r="D1027" s="232"/>
      <c r="E1027" s="91"/>
      <c r="F1027" s="91"/>
      <c r="G1027" s="91"/>
      <c r="H1027" s="248"/>
      <c r="I1027" s="248"/>
      <c r="J1027" s="260"/>
      <c r="K1027" s="252"/>
      <c r="GO1027" s="233" t="str">
        <f>IFERROR(VLOOKUP($C1027,リスト!$D:$X,18,FALSE),"")</f>
        <v/>
      </c>
      <c r="GP1027" s="349"/>
    </row>
    <row r="1028" spans="1:198" hidden="1">
      <c r="A1028" s="232" t="str">
        <f t="shared" si="85"/>
        <v/>
      </c>
      <c r="B1028" s="91"/>
      <c r="C1028" s="232"/>
      <c r="D1028" s="232"/>
      <c r="E1028" s="91"/>
      <c r="F1028" s="91"/>
      <c r="G1028" s="265"/>
      <c r="H1028" s="248"/>
      <c r="I1028" s="248"/>
      <c r="J1028" s="260"/>
      <c r="K1028" s="252"/>
      <c r="GO1028" s="233" t="str">
        <f>IFERROR(VLOOKUP($C1028,リスト!$D:$X,18,FALSE),"")</f>
        <v/>
      </c>
      <c r="GP1028" s="349"/>
    </row>
    <row r="1029" spans="1:198" hidden="1">
      <c r="A1029" s="232" t="str">
        <f t="shared" si="85"/>
        <v/>
      </c>
      <c r="B1029" s="91"/>
      <c r="C1029" s="232"/>
      <c r="D1029" s="232"/>
      <c r="E1029" s="91"/>
      <c r="F1029" s="91"/>
      <c r="G1029" s="91"/>
      <c r="H1029" s="248"/>
      <c r="I1029" s="248"/>
      <c r="J1029" s="260"/>
      <c r="K1029" s="252"/>
      <c r="GO1029" s="233" t="str">
        <f>IFERROR(VLOOKUP($C1029,リスト!$D:$X,18,FALSE),"")</f>
        <v/>
      </c>
      <c r="GP1029" s="349"/>
    </row>
    <row r="1030" spans="1:198" hidden="1">
      <c r="A1030" s="232" t="str">
        <f t="shared" ref="A1030:A1093" si="86">IF(C1030="","",ROW()-5)</f>
        <v/>
      </c>
      <c r="B1030" s="91"/>
      <c r="C1030" s="232"/>
      <c r="D1030" s="232"/>
      <c r="E1030" s="91"/>
      <c r="F1030" s="91"/>
      <c r="G1030" s="91"/>
      <c r="H1030" s="248"/>
      <c r="I1030" s="248"/>
      <c r="J1030" s="260"/>
      <c r="K1030" s="252"/>
      <c r="GO1030" s="233" t="str">
        <f>IFERROR(VLOOKUP($C1030,リスト!$D:$X,18,FALSE),"")</f>
        <v/>
      </c>
      <c r="GP1030" s="349"/>
    </row>
    <row r="1031" spans="1:198" hidden="1">
      <c r="A1031" s="232" t="str">
        <f t="shared" si="86"/>
        <v/>
      </c>
      <c r="B1031" s="91"/>
      <c r="C1031" s="232"/>
      <c r="D1031" s="232"/>
      <c r="E1031" s="91"/>
      <c r="F1031" s="91"/>
      <c r="G1031" s="91"/>
      <c r="H1031" s="248"/>
      <c r="I1031" s="248"/>
      <c r="J1031" s="260"/>
      <c r="K1031" s="252"/>
      <c r="GO1031" s="233" t="str">
        <f>IFERROR(VLOOKUP($C1031,リスト!$D:$X,18,FALSE),"")</f>
        <v/>
      </c>
      <c r="GP1031" s="349"/>
    </row>
    <row r="1032" spans="1:198" hidden="1">
      <c r="A1032" s="232" t="str">
        <f t="shared" si="86"/>
        <v/>
      </c>
      <c r="B1032" s="91"/>
      <c r="C1032" s="232"/>
      <c r="D1032" s="232"/>
      <c r="E1032" s="91"/>
      <c r="F1032" s="91"/>
      <c r="G1032" s="91"/>
      <c r="H1032" s="248"/>
      <c r="I1032" s="248"/>
      <c r="J1032" s="260"/>
      <c r="K1032" s="252"/>
      <c r="GO1032" s="233" t="str">
        <f>IFERROR(VLOOKUP($C1032,リスト!$D:$X,18,FALSE),"")</f>
        <v/>
      </c>
      <c r="GP1032" s="349"/>
    </row>
    <row r="1033" spans="1:198" hidden="1">
      <c r="A1033" s="232" t="str">
        <f t="shared" si="86"/>
        <v/>
      </c>
      <c r="B1033" s="91"/>
      <c r="C1033" s="232"/>
      <c r="D1033" s="232"/>
      <c r="E1033" s="91"/>
      <c r="F1033" s="91"/>
      <c r="G1033" s="91"/>
      <c r="H1033" s="248"/>
      <c r="I1033" s="248"/>
      <c r="J1033" s="260"/>
      <c r="K1033" s="252"/>
      <c r="GO1033" s="233" t="str">
        <f>IFERROR(VLOOKUP($C1033,リスト!$D:$X,18,FALSE),"")</f>
        <v/>
      </c>
      <c r="GP1033" s="349"/>
    </row>
    <row r="1034" spans="1:198" hidden="1">
      <c r="A1034" s="232" t="str">
        <f t="shared" si="86"/>
        <v/>
      </c>
      <c r="B1034" s="91"/>
      <c r="C1034" s="232"/>
      <c r="D1034" s="232"/>
      <c r="E1034" s="91"/>
      <c r="F1034" s="91"/>
      <c r="G1034" s="91"/>
      <c r="H1034" s="248"/>
      <c r="I1034" s="248"/>
      <c r="J1034" s="260"/>
      <c r="K1034" s="252"/>
      <c r="GO1034" s="233" t="str">
        <f>IFERROR(VLOOKUP($C1034,リスト!$D:$X,18,FALSE),"")</f>
        <v/>
      </c>
      <c r="GP1034" s="349"/>
    </row>
    <row r="1035" spans="1:198" hidden="1">
      <c r="A1035" s="232" t="str">
        <f t="shared" si="86"/>
        <v/>
      </c>
      <c r="B1035" s="91"/>
      <c r="C1035" s="232"/>
      <c r="D1035" s="232"/>
      <c r="E1035" s="91"/>
      <c r="F1035" s="91"/>
      <c r="G1035" s="91"/>
      <c r="H1035" s="248"/>
      <c r="I1035" s="248"/>
      <c r="J1035" s="260"/>
      <c r="K1035" s="252"/>
      <c r="GO1035" s="233" t="str">
        <f>IFERROR(VLOOKUP($C1035,リスト!$D:$X,18,FALSE),"")</f>
        <v/>
      </c>
      <c r="GP1035" s="349"/>
    </row>
    <row r="1036" spans="1:198" hidden="1">
      <c r="A1036" s="232" t="str">
        <f t="shared" si="86"/>
        <v/>
      </c>
      <c r="B1036" s="91"/>
      <c r="C1036" s="232"/>
      <c r="D1036" s="232"/>
      <c r="E1036" s="91"/>
      <c r="F1036" s="91"/>
      <c r="G1036" s="91"/>
      <c r="H1036" s="248"/>
      <c r="I1036" s="248"/>
      <c r="J1036" s="260"/>
      <c r="K1036" s="252"/>
      <c r="GO1036" s="233" t="str">
        <f>IFERROR(VLOOKUP($C1036,リスト!$D:$X,18,FALSE),"")</f>
        <v/>
      </c>
      <c r="GP1036" s="349"/>
    </row>
    <row r="1037" spans="1:198" hidden="1">
      <c r="A1037" s="232" t="str">
        <f t="shared" si="86"/>
        <v/>
      </c>
      <c r="B1037" s="91"/>
      <c r="C1037" s="232"/>
      <c r="D1037" s="232"/>
      <c r="E1037" s="91"/>
      <c r="F1037" s="91"/>
      <c r="G1037" s="91"/>
      <c r="H1037" s="248"/>
      <c r="I1037" s="248"/>
      <c r="J1037" s="260"/>
      <c r="K1037" s="252"/>
      <c r="GO1037" s="233" t="str">
        <f>IFERROR(VLOOKUP($C1037,リスト!$D:$X,18,FALSE),"")</f>
        <v/>
      </c>
      <c r="GP1037" s="349"/>
    </row>
    <row r="1038" spans="1:198" hidden="1">
      <c r="A1038" s="232" t="str">
        <f t="shared" si="86"/>
        <v/>
      </c>
      <c r="B1038" s="91"/>
      <c r="C1038" s="232"/>
      <c r="D1038" s="232"/>
      <c r="E1038" s="91"/>
      <c r="F1038" s="91"/>
      <c r="G1038" s="91"/>
      <c r="H1038" s="248"/>
      <c r="I1038" s="248"/>
      <c r="J1038" s="260"/>
      <c r="K1038" s="252"/>
      <c r="GO1038" s="233" t="str">
        <f>IFERROR(VLOOKUP($C1038,リスト!$D:$X,18,FALSE),"")</f>
        <v/>
      </c>
      <c r="GP1038" s="349"/>
    </row>
    <row r="1039" spans="1:198" hidden="1">
      <c r="A1039" s="232" t="str">
        <f t="shared" si="86"/>
        <v/>
      </c>
      <c r="B1039" s="91"/>
      <c r="C1039" s="232"/>
      <c r="D1039" s="232"/>
      <c r="E1039" s="91"/>
      <c r="F1039" s="91"/>
      <c r="G1039" s="91"/>
      <c r="H1039" s="248"/>
      <c r="I1039" s="248"/>
      <c r="J1039" s="260"/>
      <c r="K1039" s="252"/>
      <c r="GO1039" s="233" t="str">
        <f>IFERROR(VLOOKUP($C1039,リスト!$D:$X,18,FALSE),"")</f>
        <v/>
      </c>
      <c r="GP1039" s="349"/>
    </row>
    <row r="1040" spans="1:198" hidden="1">
      <c r="A1040" s="232" t="str">
        <f t="shared" si="86"/>
        <v/>
      </c>
      <c r="B1040" s="91"/>
      <c r="C1040" s="232"/>
      <c r="D1040" s="232"/>
      <c r="E1040" s="91"/>
      <c r="F1040" s="91"/>
      <c r="G1040" s="91"/>
      <c r="H1040" s="248"/>
      <c r="I1040" s="248"/>
      <c r="J1040" s="260"/>
      <c r="K1040" s="252"/>
      <c r="GO1040" s="233" t="str">
        <f>IFERROR(VLOOKUP($C1040,リスト!$D:$X,18,FALSE),"")</f>
        <v/>
      </c>
      <c r="GP1040" s="349"/>
    </row>
    <row r="1041" spans="1:198" hidden="1">
      <c r="A1041" s="232" t="str">
        <f t="shared" si="86"/>
        <v/>
      </c>
      <c r="B1041" s="91"/>
      <c r="C1041" s="232"/>
      <c r="D1041" s="232"/>
      <c r="E1041" s="91"/>
      <c r="F1041" s="91"/>
      <c r="G1041" s="91"/>
      <c r="H1041" s="248"/>
      <c r="I1041" s="248"/>
      <c r="J1041" s="260"/>
      <c r="K1041" s="252"/>
      <c r="GO1041" s="233" t="str">
        <f>IFERROR(VLOOKUP($C1041,リスト!$D:$X,18,FALSE),"")</f>
        <v/>
      </c>
      <c r="GP1041" s="349"/>
    </row>
    <row r="1042" spans="1:198" hidden="1">
      <c r="A1042" s="232" t="str">
        <f t="shared" si="86"/>
        <v/>
      </c>
      <c r="B1042" s="91"/>
      <c r="C1042" s="232"/>
      <c r="D1042" s="232"/>
      <c r="E1042" s="91"/>
      <c r="F1042" s="91"/>
      <c r="G1042" s="91"/>
      <c r="H1042" s="248"/>
      <c r="I1042" s="248"/>
      <c r="J1042" s="260"/>
      <c r="K1042" s="252"/>
      <c r="GO1042" s="233" t="str">
        <f>IFERROR(VLOOKUP($C1042,リスト!$D:$X,18,FALSE),"")</f>
        <v/>
      </c>
      <c r="GP1042" s="349"/>
    </row>
    <row r="1043" spans="1:198" hidden="1">
      <c r="A1043" s="232" t="str">
        <f t="shared" si="86"/>
        <v/>
      </c>
      <c r="B1043" s="91"/>
      <c r="C1043" s="232"/>
      <c r="D1043" s="232"/>
      <c r="E1043" s="91"/>
      <c r="F1043" s="91"/>
      <c r="G1043" s="91"/>
      <c r="H1043" s="248"/>
      <c r="I1043" s="248"/>
      <c r="J1043" s="260"/>
      <c r="K1043" s="252"/>
      <c r="GO1043" s="233" t="str">
        <f>IFERROR(VLOOKUP($C1043,リスト!$D:$X,18,FALSE),"")</f>
        <v/>
      </c>
      <c r="GP1043" s="349"/>
    </row>
    <row r="1044" spans="1:198" hidden="1">
      <c r="A1044" s="232" t="str">
        <f t="shared" si="86"/>
        <v/>
      </c>
      <c r="B1044" s="91"/>
      <c r="C1044" s="232"/>
      <c r="D1044" s="232"/>
      <c r="E1044" s="91"/>
      <c r="F1044" s="91"/>
      <c r="G1044" s="91"/>
      <c r="H1044" s="248"/>
      <c r="I1044" s="248"/>
      <c r="J1044" s="260"/>
      <c r="K1044" s="252"/>
      <c r="GO1044" s="233" t="str">
        <f>IFERROR(VLOOKUP($C1044,リスト!$D:$X,18,FALSE),"")</f>
        <v/>
      </c>
      <c r="GP1044" s="349"/>
    </row>
    <row r="1045" spans="1:198" hidden="1">
      <c r="A1045" s="232" t="str">
        <f t="shared" si="86"/>
        <v/>
      </c>
      <c r="B1045" s="91"/>
      <c r="C1045" s="232"/>
      <c r="D1045" s="232"/>
      <c r="E1045" s="91"/>
      <c r="F1045" s="91"/>
      <c r="G1045" s="91"/>
      <c r="H1045" s="248"/>
      <c r="I1045" s="248"/>
      <c r="J1045" s="260"/>
      <c r="K1045" s="252"/>
      <c r="GO1045" s="233" t="str">
        <f>IFERROR(VLOOKUP($C1045,リスト!$D:$X,18,FALSE),"")</f>
        <v/>
      </c>
      <c r="GP1045" s="349"/>
    </row>
    <row r="1046" spans="1:198" hidden="1">
      <c r="A1046" s="232" t="str">
        <f t="shared" si="86"/>
        <v/>
      </c>
      <c r="B1046" s="91"/>
      <c r="C1046" s="232"/>
      <c r="D1046" s="232"/>
      <c r="E1046" s="91"/>
      <c r="F1046" s="91"/>
      <c r="G1046" s="265"/>
      <c r="H1046" s="248"/>
      <c r="I1046" s="248"/>
      <c r="J1046" s="260"/>
      <c r="K1046" s="252"/>
      <c r="GO1046" s="233" t="str">
        <f>IFERROR(VLOOKUP($C1046,リスト!$D:$X,18,FALSE),"")</f>
        <v/>
      </c>
      <c r="GP1046" s="349"/>
    </row>
    <row r="1047" spans="1:198" hidden="1">
      <c r="A1047" s="232" t="str">
        <f t="shared" si="86"/>
        <v/>
      </c>
      <c r="B1047" s="91"/>
      <c r="C1047" s="232"/>
      <c r="D1047" s="232"/>
      <c r="E1047" s="91"/>
      <c r="F1047" s="91"/>
      <c r="G1047" s="91"/>
      <c r="H1047" s="248"/>
      <c r="I1047" s="248"/>
      <c r="J1047" s="260"/>
      <c r="K1047" s="252"/>
      <c r="GO1047" s="233" t="str">
        <f>IFERROR(VLOOKUP($C1047,リスト!$D:$X,18,FALSE),"")</f>
        <v/>
      </c>
      <c r="GP1047" s="349"/>
    </row>
    <row r="1048" spans="1:198" hidden="1">
      <c r="A1048" s="232" t="str">
        <f t="shared" si="86"/>
        <v/>
      </c>
      <c r="B1048" s="91"/>
      <c r="C1048" s="232"/>
      <c r="D1048" s="232"/>
      <c r="E1048" s="91"/>
      <c r="F1048" s="91"/>
      <c r="G1048" s="91"/>
      <c r="H1048" s="248"/>
      <c r="I1048" s="248"/>
      <c r="J1048" s="260"/>
      <c r="K1048" s="252"/>
      <c r="GO1048" s="233" t="str">
        <f>IFERROR(VLOOKUP($C1048,リスト!$D:$X,18,FALSE),"")</f>
        <v/>
      </c>
      <c r="GP1048" s="349"/>
    </row>
    <row r="1049" spans="1:198" hidden="1">
      <c r="A1049" s="232" t="str">
        <f t="shared" si="86"/>
        <v/>
      </c>
      <c r="B1049" s="91"/>
      <c r="C1049" s="232"/>
      <c r="D1049" s="232"/>
      <c r="E1049" s="91"/>
      <c r="F1049" s="91"/>
      <c r="G1049" s="91"/>
      <c r="H1049" s="248"/>
      <c r="I1049" s="248"/>
      <c r="J1049" s="260"/>
      <c r="K1049" s="252"/>
      <c r="GO1049" s="233" t="str">
        <f>IFERROR(VLOOKUP($C1049,リスト!$D:$X,18,FALSE),"")</f>
        <v/>
      </c>
      <c r="GP1049" s="349"/>
    </row>
    <row r="1050" spans="1:198" hidden="1">
      <c r="A1050" s="232" t="str">
        <f t="shared" si="86"/>
        <v/>
      </c>
      <c r="B1050" s="91"/>
      <c r="C1050" s="232"/>
      <c r="D1050" s="232"/>
      <c r="E1050" s="91"/>
      <c r="F1050" s="91"/>
      <c r="G1050" s="91"/>
      <c r="H1050" s="248"/>
      <c r="I1050" s="248"/>
      <c r="J1050" s="260"/>
      <c r="K1050" s="252"/>
      <c r="GO1050" s="233" t="str">
        <f>IFERROR(VLOOKUP($C1050,リスト!$D:$X,18,FALSE),"")</f>
        <v/>
      </c>
      <c r="GP1050" s="349"/>
    </row>
    <row r="1051" spans="1:198" hidden="1">
      <c r="A1051" s="232" t="str">
        <f t="shared" si="86"/>
        <v/>
      </c>
      <c r="B1051" s="91"/>
      <c r="C1051" s="232"/>
      <c r="D1051" s="232"/>
      <c r="E1051" s="91"/>
      <c r="F1051" s="91"/>
      <c r="G1051" s="91"/>
      <c r="H1051" s="248"/>
      <c r="I1051" s="248"/>
      <c r="J1051" s="260"/>
      <c r="K1051" s="252"/>
      <c r="GO1051" s="233" t="str">
        <f>IFERROR(VLOOKUP($C1051,リスト!$D:$X,18,FALSE),"")</f>
        <v/>
      </c>
      <c r="GP1051" s="349"/>
    </row>
    <row r="1052" spans="1:198" hidden="1">
      <c r="A1052" s="232" t="str">
        <f t="shared" si="86"/>
        <v/>
      </c>
      <c r="B1052" s="91"/>
      <c r="C1052" s="232"/>
      <c r="D1052" s="232"/>
      <c r="E1052" s="91"/>
      <c r="F1052" s="91"/>
      <c r="G1052" s="265"/>
      <c r="H1052" s="248"/>
      <c r="I1052" s="248"/>
      <c r="J1052" s="260"/>
      <c r="K1052" s="252"/>
      <c r="GO1052" s="233" t="str">
        <f>IFERROR(VLOOKUP($C1052,リスト!$D:$X,18,FALSE),"")</f>
        <v/>
      </c>
      <c r="GP1052" s="349"/>
    </row>
    <row r="1053" spans="1:198" hidden="1">
      <c r="A1053" s="232" t="str">
        <f t="shared" si="86"/>
        <v/>
      </c>
      <c r="B1053" s="91"/>
      <c r="C1053" s="232"/>
      <c r="D1053" s="232"/>
      <c r="E1053" s="91"/>
      <c r="F1053" s="91"/>
      <c r="G1053" s="91"/>
      <c r="H1053" s="248"/>
      <c r="I1053" s="248"/>
      <c r="J1053" s="260"/>
      <c r="K1053" s="252"/>
      <c r="GO1053" s="233" t="str">
        <f>IFERROR(VLOOKUP($C1053,リスト!$D:$X,18,FALSE),"")</f>
        <v/>
      </c>
      <c r="GP1053" s="349"/>
    </row>
    <row r="1054" spans="1:198" hidden="1">
      <c r="A1054" s="232" t="str">
        <f t="shared" si="86"/>
        <v/>
      </c>
      <c r="B1054" s="91"/>
      <c r="C1054" s="232"/>
      <c r="D1054" s="232"/>
      <c r="E1054" s="91"/>
      <c r="F1054" s="91"/>
      <c r="G1054" s="91"/>
      <c r="H1054" s="248"/>
      <c r="I1054" s="248"/>
      <c r="J1054" s="260"/>
      <c r="K1054" s="252"/>
      <c r="GO1054" s="233" t="str">
        <f>IFERROR(VLOOKUP($C1054,リスト!$D:$X,18,FALSE),"")</f>
        <v/>
      </c>
      <c r="GP1054" s="349"/>
    </row>
    <row r="1055" spans="1:198" hidden="1">
      <c r="A1055" s="232" t="str">
        <f t="shared" si="86"/>
        <v/>
      </c>
      <c r="B1055" s="91"/>
      <c r="C1055" s="232"/>
      <c r="D1055" s="232"/>
      <c r="E1055" s="91"/>
      <c r="F1055" s="91"/>
      <c r="G1055" s="91"/>
      <c r="H1055" s="248"/>
      <c r="I1055" s="248"/>
      <c r="J1055" s="260"/>
      <c r="K1055" s="252"/>
      <c r="GO1055" s="233" t="str">
        <f>IFERROR(VLOOKUP($C1055,リスト!$D:$X,18,FALSE),"")</f>
        <v/>
      </c>
      <c r="GP1055" s="349"/>
    </row>
    <row r="1056" spans="1:198" hidden="1">
      <c r="A1056" s="232" t="str">
        <f t="shared" si="86"/>
        <v/>
      </c>
      <c r="B1056" s="91"/>
      <c r="C1056" s="232"/>
      <c r="D1056" s="232"/>
      <c r="E1056" s="91"/>
      <c r="F1056" s="91"/>
      <c r="G1056" s="91"/>
      <c r="H1056" s="248"/>
      <c r="I1056" s="248"/>
      <c r="J1056" s="260"/>
      <c r="K1056" s="252"/>
      <c r="GO1056" s="233" t="str">
        <f>IFERROR(VLOOKUP($C1056,リスト!$D:$X,18,FALSE),"")</f>
        <v/>
      </c>
      <c r="GP1056" s="349"/>
    </row>
    <row r="1057" spans="1:198" hidden="1">
      <c r="A1057" s="232" t="str">
        <f t="shared" si="86"/>
        <v/>
      </c>
      <c r="B1057" s="91"/>
      <c r="C1057" s="232"/>
      <c r="D1057" s="232"/>
      <c r="E1057" s="91"/>
      <c r="F1057" s="91"/>
      <c r="G1057" s="91"/>
      <c r="H1057" s="248"/>
      <c r="I1057" s="248"/>
      <c r="J1057" s="260"/>
      <c r="K1057" s="252"/>
      <c r="GO1057" s="233" t="str">
        <f>IFERROR(VLOOKUP($C1057,リスト!$D:$X,18,FALSE),"")</f>
        <v/>
      </c>
      <c r="GP1057" s="349"/>
    </row>
    <row r="1058" spans="1:198" hidden="1">
      <c r="A1058" s="232" t="str">
        <f t="shared" si="86"/>
        <v/>
      </c>
      <c r="B1058" s="91"/>
      <c r="C1058" s="232"/>
      <c r="D1058" s="232"/>
      <c r="E1058" s="91"/>
      <c r="F1058" s="91"/>
      <c r="G1058" s="91"/>
      <c r="H1058" s="248"/>
      <c r="I1058" s="248"/>
      <c r="J1058" s="260"/>
      <c r="K1058" s="252"/>
      <c r="GO1058" s="233" t="str">
        <f>IFERROR(VLOOKUP($C1058,リスト!$D:$X,18,FALSE),"")</f>
        <v/>
      </c>
      <c r="GP1058" s="349"/>
    </row>
    <row r="1059" spans="1:198" hidden="1">
      <c r="A1059" s="232" t="str">
        <f t="shared" si="86"/>
        <v/>
      </c>
      <c r="B1059" s="91"/>
      <c r="C1059" s="232"/>
      <c r="D1059" s="232"/>
      <c r="E1059" s="91"/>
      <c r="F1059" s="91"/>
      <c r="G1059" s="91"/>
      <c r="H1059" s="248"/>
      <c r="I1059" s="248"/>
      <c r="J1059" s="260"/>
      <c r="K1059" s="252"/>
      <c r="GO1059" s="233" t="str">
        <f>IFERROR(VLOOKUP($C1059,リスト!$D:$X,18,FALSE),"")</f>
        <v/>
      </c>
      <c r="GP1059" s="349"/>
    </row>
    <row r="1060" spans="1:198" hidden="1">
      <c r="A1060" s="232" t="str">
        <f t="shared" si="86"/>
        <v/>
      </c>
      <c r="B1060" s="91"/>
      <c r="C1060" s="232"/>
      <c r="D1060" s="232"/>
      <c r="E1060" s="91"/>
      <c r="F1060" s="91"/>
      <c r="G1060" s="91"/>
      <c r="H1060" s="248"/>
      <c r="I1060" s="248"/>
      <c r="J1060" s="260"/>
      <c r="K1060" s="252"/>
      <c r="GO1060" s="233" t="str">
        <f>IFERROR(VLOOKUP($C1060,リスト!$D:$X,18,FALSE),"")</f>
        <v/>
      </c>
      <c r="GP1060" s="349"/>
    </row>
    <row r="1061" spans="1:198" hidden="1">
      <c r="A1061" s="232" t="str">
        <f t="shared" si="86"/>
        <v/>
      </c>
      <c r="B1061" s="91"/>
      <c r="C1061" s="232"/>
      <c r="D1061" s="232"/>
      <c r="E1061" s="91"/>
      <c r="F1061" s="91"/>
      <c r="G1061" s="91"/>
      <c r="H1061" s="248"/>
      <c r="I1061" s="248"/>
      <c r="J1061" s="260"/>
      <c r="K1061" s="252"/>
      <c r="GO1061" s="233" t="str">
        <f>IFERROR(VLOOKUP($C1061,リスト!$D:$X,18,FALSE),"")</f>
        <v/>
      </c>
      <c r="GP1061" s="349"/>
    </row>
    <row r="1062" spans="1:198" hidden="1">
      <c r="A1062" s="232" t="str">
        <f t="shared" si="86"/>
        <v/>
      </c>
      <c r="B1062" s="91"/>
      <c r="C1062" s="232"/>
      <c r="D1062" s="232"/>
      <c r="E1062" s="91"/>
      <c r="F1062" s="91"/>
      <c r="G1062" s="91"/>
      <c r="H1062" s="248"/>
      <c r="I1062" s="248"/>
      <c r="J1062" s="260"/>
      <c r="K1062" s="252"/>
      <c r="GO1062" s="233" t="str">
        <f>IFERROR(VLOOKUP($C1062,リスト!$D:$X,18,FALSE),"")</f>
        <v/>
      </c>
      <c r="GP1062" s="349"/>
    </row>
    <row r="1063" spans="1:198" hidden="1">
      <c r="A1063" s="232" t="str">
        <f t="shared" si="86"/>
        <v/>
      </c>
      <c r="B1063" s="91"/>
      <c r="C1063" s="232"/>
      <c r="D1063" s="232"/>
      <c r="E1063" s="91"/>
      <c r="F1063" s="91"/>
      <c r="G1063" s="265"/>
      <c r="H1063" s="248"/>
      <c r="I1063" s="248"/>
      <c r="J1063" s="260"/>
      <c r="K1063" s="252"/>
      <c r="GO1063" s="233" t="str">
        <f>IFERROR(VLOOKUP($C1063,リスト!$D:$X,18,FALSE),"")</f>
        <v/>
      </c>
      <c r="GP1063" s="349"/>
    </row>
    <row r="1064" spans="1:198" hidden="1">
      <c r="A1064" s="232" t="str">
        <f t="shared" si="86"/>
        <v/>
      </c>
      <c r="B1064" s="91"/>
      <c r="C1064" s="232"/>
      <c r="D1064" s="232"/>
      <c r="E1064" s="91"/>
      <c r="F1064" s="91"/>
      <c r="G1064" s="91"/>
      <c r="H1064" s="248"/>
      <c r="I1064" s="248"/>
      <c r="J1064" s="260"/>
      <c r="K1064" s="252"/>
      <c r="GO1064" s="233" t="str">
        <f>IFERROR(VLOOKUP($C1064,リスト!$D:$X,18,FALSE),"")</f>
        <v/>
      </c>
      <c r="GP1064" s="349"/>
    </row>
    <row r="1065" spans="1:198" hidden="1">
      <c r="A1065" s="232" t="str">
        <f t="shared" si="86"/>
        <v/>
      </c>
      <c r="B1065" s="91"/>
      <c r="C1065" s="232"/>
      <c r="D1065" s="232"/>
      <c r="E1065" s="91"/>
      <c r="F1065" s="91"/>
      <c r="G1065" s="91"/>
      <c r="H1065" s="248"/>
      <c r="I1065" s="248"/>
      <c r="J1065" s="260"/>
      <c r="K1065" s="252"/>
      <c r="GO1065" s="233" t="str">
        <f>IFERROR(VLOOKUP($C1065,リスト!$D:$X,18,FALSE),"")</f>
        <v/>
      </c>
      <c r="GP1065" s="349"/>
    </row>
    <row r="1066" spans="1:198" hidden="1">
      <c r="A1066" s="232" t="str">
        <f t="shared" si="86"/>
        <v/>
      </c>
      <c r="B1066" s="91"/>
      <c r="C1066" s="232"/>
      <c r="D1066" s="232"/>
      <c r="E1066" s="91"/>
      <c r="F1066" s="91"/>
      <c r="G1066" s="91"/>
      <c r="H1066" s="248"/>
      <c r="I1066" s="248"/>
      <c r="J1066" s="260"/>
      <c r="K1066" s="252"/>
      <c r="GO1066" s="233" t="str">
        <f>IFERROR(VLOOKUP($C1066,リスト!$D:$X,18,FALSE),"")</f>
        <v/>
      </c>
      <c r="GP1066" s="349"/>
    </row>
    <row r="1067" spans="1:198" hidden="1">
      <c r="A1067" s="232" t="str">
        <f t="shared" si="86"/>
        <v/>
      </c>
      <c r="B1067" s="91"/>
      <c r="C1067" s="232"/>
      <c r="D1067" s="232"/>
      <c r="E1067" s="91"/>
      <c r="F1067" s="91"/>
      <c r="G1067" s="91"/>
      <c r="H1067" s="248"/>
      <c r="I1067" s="248"/>
      <c r="J1067" s="260"/>
      <c r="K1067" s="252"/>
      <c r="GO1067" s="233" t="str">
        <f>IFERROR(VLOOKUP($C1067,リスト!$D:$X,18,FALSE),"")</f>
        <v/>
      </c>
      <c r="GP1067" s="349"/>
    </row>
    <row r="1068" spans="1:198" hidden="1">
      <c r="A1068" s="232" t="str">
        <f t="shared" si="86"/>
        <v/>
      </c>
      <c r="B1068" s="91"/>
      <c r="C1068" s="232"/>
      <c r="D1068" s="232"/>
      <c r="E1068" s="91"/>
      <c r="F1068" s="91"/>
      <c r="G1068" s="91"/>
      <c r="H1068" s="248"/>
      <c r="I1068" s="248"/>
      <c r="J1068" s="260"/>
      <c r="K1068" s="252"/>
      <c r="GO1068" s="233" t="str">
        <f>IFERROR(VLOOKUP($C1068,リスト!$D:$X,18,FALSE),"")</f>
        <v/>
      </c>
      <c r="GP1068" s="349"/>
    </row>
    <row r="1069" spans="1:198" hidden="1">
      <c r="A1069" s="232" t="str">
        <f t="shared" si="86"/>
        <v/>
      </c>
      <c r="B1069" s="91"/>
      <c r="C1069" s="232"/>
      <c r="D1069" s="232"/>
      <c r="E1069" s="91"/>
      <c r="F1069" s="91"/>
      <c r="G1069" s="91"/>
      <c r="H1069" s="248"/>
      <c r="I1069" s="248"/>
      <c r="J1069" s="260"/>
      <c r="K1069" s="252"/>
      <c r="GO1069" s="233" t="str">
        <f>IFERROR(VLOOKUP($C1069,リスト!$D:$X,18,FALSE),"")</f>
        <v/>
      </c>
      <c r="GP1069" s="349"/>
    </row>
    <row r="1070" spans="1:198" hidden="1">
      <c r="A1070" s="232" t="str">
        <f t="shared" si="86"/>
        <v/>
      </c>
      <c r="B1070" s="91"/>
      <c r="C1070" s="232"/>
      <c r="D1070" s="232"/>
      <c r="E1070" s="91"/>
      <c r="F1070" s="91"/>
      <c r="G1070" s="91"/>
      <c r="H1070" s="248"/>
      <c r="I1070" s="248"/>
      <c r="J1070" s="260"/>
      <c r="K1070" s="252"/>
      <c r="GO1070" s="233" t="str">
        <f>IFERROR(VLOOKUP($C1070,リスト!$D:$X,18,FALSE),"")</f>
        <v/>
      </c>
      <c r="GP1070" s="349"/>
    </row>
    <row r="1071" spans="1:198" hidden="1">
      <c r="A1071" s="232" t="str">
        <f t="shared" si="86"/>
        <v/>
      </c>
      <c r="B1071" s="91"/>
      <c r="C1071" s="232"/>
      <c r="D1071" s="232"/>
      <c r="E1071" s="91"/>
      <c r="F1071" s="91"/>
      <c r="G1071" s="91"/>
      <c r="H1071" s="248"/>
      <c r="I1071" s="248"/>
      <c r="J1071" s="260"/>
      <c r="K1071" s="252"/>
      <c r="GO1071" s="233" t="str">
        <f>IFERROR(VLOOKUP($C1071,リスト!$D:$X,18,FALSE),"")</f>
        <v/>
      </c>
      <c r="GP1071" s="349"/>
    </row>
    <row r="1072" spans="1:198" hidden="1">
      <c r="A1072" s="232" t="str">
        <f t="shared" si="86"/>
        <v/>
      </c>
      <c r="B1072" s="91"/>
      <c r="C1072" s="232"/>
      <c r="D1072" s="232"/>
      <c r="E1072" s="91"/>
      <c r="F1072" s="91"/>
      <c r="G1072" s="91"/>
      <c r="H1072" s="248"/>
      <c r="I1072" s="248"/>
      <c r="J1072" s="260"/>
      <c r="K1072" s="252"/>
      <c r="GO1072" s="233" t="str">
        <f>IFERROR(VLOOKUP($C1072,リスト!$D:$X,18,FALSE),"")</f>
        <v/>
      </c>
      <c r="GP1072" s="349"/>
    </row>
    <row r="1073" spans="1:198" hidden="1">
      <c r="A1073" s="232" t="str">
        <f t="shared" si="86"/>
        <v/>
      </c>
      <c r="B1073" s="91"/>
      <c r="C1073" s="232"/>
      <c r="D1073" s="232"/>
      <c r="E1073" s="91"/>
      <c r="F1073" s="91"/>
      <c r="G1073" s="91"/>
      <c r="H1073" s="248"/>
      <c r="I1073" s="248"/>
      <c r="J1073" s="260"/>
      <c r="K1073" s="252"/>
      <c r="GO1073" s="233" t="str">
        <f>IFERROR(VLOOKUP($C1073,リスト!$D:$X,18,FALSE),"")</f>
        <v/>
      </c>
      <c r="GP1073" s="349"/>
    </row>
    <row r="1074" spans="1:198" hidden="1">
      <c r="A1074" s="232" t="str">
        <f t="shared" si="86"/>
        <v/>
      </c>
      <c r="B1074" s="91"/>
      <c r="C1074" s="232"/>
      <c r="D1074" s="232"/>
      <c r="E1074" s="91"/>
      <c r="F1074" s="91"/>
      <c r="G1074" s="91"/>
      <c r="H1074" s="248"/>
      <c r="I1074" s="248"/>
      <c r="J1074" s="260"/>
      <c r="K1074" s="252"/>
      <c r="GO1074" s="233" t="str">
        <f>IFERROR(VLOOKUP($C1074,リスト!$D:$X,18,FALSE),"")</f>
        <v/>
      </c>
      <c r="GP1074" s="349"/>
    </row>
    <row r="1075" spans="1:198" hidden="1">
      <c r="A1075" s="232" t="str">
        <f t="shared" si="86"/>
        <v/>
      </c>
      <c r="B1075" s="91"/>
      <c r="C1075" s="232"/>
      <c r="D1075" s="232"/>
      <c r="E1075" s="91"/>
      <c r="F1075" s="91"/>
      <c r="G1075" s="91"/>
      <c r="H1075" s="248"/>
      <c r="I1075" s="248"/>
      <c r="J1075" s="260"/>
      <c r="K1075" s="252"/>
      <c r="GO1075" s="233" t="str">
        <f>IFERROR(VLOOKUP($C1075,リスト!$D:$X,18,FALSE),"")</f>
        <v/>
      </c>
      <c r="GP1075" s="349"/>
    </row>
    <row r="1076" spans="1:198" hidden="1">
      <c r="A1076" s="232" t="str">
        <f t="shared" si="86"/>
        <v/>
      </c>
      <c r="B1076" s="91"/>
      <c r="C1076" s="232"/>
      <c r="D1076" s="232"/>
      <c r="E1076" s="91"/>
      <c r="F1076" s="91"/>
      <c r="G1076" s="265"/>
      <c r="H1076" s="248"/>
      <c r="I1076" s="248"/>
      <c r="J1076" s="260"/>
      <c r="K1076" s="252"/>
      <c r="GO1076" s="233" t="str">
        <f>IFERROR(VLOOKUP($C1076,リスト!$D:$X,18,FALSE),"")</f>
        <v/>
      </c>
      <c r="GP1076" s="349"/>
    </row>
    <row r="1077" spans="1:198" hidden="1">
      <c r="A1077" s="232" t="str">
        <f t="shared" si="86"/>
        <v/>
      </c>
      <c r="B1077" s="91"/>
      <c r="C1077" s="232"/>
      <c r="D1077" s="232"/>
      <c r="E1077" s="91"/>
      <c r="F1077" s="91"/>
      <c r="G1077" s="91"/>
      <c r="H1077" s="248"/>
      <c r="I1077" s="248"/>
      <c r="J1077" s="260"/>
      <c r="K1077" s="252"/>
      <c r="GO1077" s="233" t="str">
        <f>IFERROR(VLOOKUP($C1077,リスト!$D:$X,18,FALSE),"")</f>
        <v/>
      </c>
      <c r="GP1077" s="349"/>
    </row>
    <row r="1078" spans="1:198" hidden="1">
      <c r="A1078" s="232" t="str">
        <f t="shared" si="86"/>
        <v/>
      </c>
      <c r="B1078" s="91"/>
      <c r="C1078" s="232"/>
      <c r="D1078" s="232"/>
      <c r="E1078" s="91"/>
      <c r="F1078" s="91"/>
      <c r="G1078" s="91"/>
      <c r="H1078" s="248"/>
      <c r="I1078" s="248"/>
      <c r="J1078" s="260"/>
      <c r="K1078" s="252"/>
      <c r="GO1078" s="233" t="str">
        <f>IFERROR(VLOOKUP($C1078,リスト!$D:$X,18,FALSE),"")</f>
        <v/>
      </c>
      <c r="GP1078" s="349"/>
    </row>
    <row r="1079" spans="1:198" hidden="1">
      <c r="A1079" s="232" t="str">
        <f t="shared" si="86"/>
        <v/>
      </c>
      <c r="B1079" s="91"/>
      <c r="C1079" s="232"/>
      <c r="D1079" s="232"/>
      <c r="E1079" s="91"/>
      <c r="F1079" s="91"/>
      <c r="G1079" s="91"/>
      <c r="H1079" s="248"/>
      <c r="I1079" s="248"/>
      <c r="J1079" s="260"/>
      <c r="K1079" s="252"/>
      <c r="GO1079" s="233" t="str">
        <f>IFERROR(VLOOKUP($C1079,リスト!$D:$X,18,FALSE),"")</f>
        <v/>
      </c>
      <c r="GP1079" s="349"/>
    </row>
    <row r="1080" spans="1:198" hidden="1">
      <c r="A1080" s="232" t="str">
        <f t="shared" si="86"/>
        <v/>
      </c>
      <c r="B1080" s="91"/>
      <c r="C1080" s="232"/>
      <c r="D1080" s="232"/>
      <c r="E1080" s="91"/>
      <c r="F1080" s="91"/>
      <c r="G1080" s="91"/>
      <c r="H1080" s="248"/>
      <c r="I1080" s="248"/>
      <c r="J1080" s="260"/>
      <c r="K1080" s="252"/>
      <c r="GO1080" s="233" t="str">
        <f>IFERROR(VLOOKUP($C1080,リスト!$D:$X,18,FALSE),"")</f>
        <v/>
      </c>
      <c r="GP1080" s="349"/>
    </row>
    <row r="1081" spans="1:198" hidden="1">
      <c r="A1081" s="232" t="str">
        <f t="shared" si="86"/>
        <v/>
      </c>
      <c r="B1081" s="91"/>
      <c r="C1081" s="232"/>
      <c r="D1081" s="232"/>
      <c r="E1081" s="91"/>
      <c r="F1081" s="91"/>
      <c r="G1081" s="91"/>
      <c r="H1081" s="248"/>
      <c r="I1081" s="248"/>
      <c r="J1081" s="260"/>
      <c r="K1081" s="252"/>
      <c r="GO1081" s="233" t="str">
        <f>IFERROR(VLOOKUP($C1081,リスト!$D:$X,18,FALSE),"")</f>
        <v/>
      </c>
      <c r="GP1081" s="349"/>
    </row>
    <row r="1082" spans="1:198" hidden="1">
      <c r="A1082" s="232" t="str">
        <f t="shared" si="86"/>
        <v/>
      </c>
      <c r="B1082" s="91"/>
      <c r="C1082" s="232"/>
      <c r="D1082" s="232"/>
      <c r="E1082" s="91"/>
      <c r="F1082" s="91"/>
      <c r="G1082" s="91"/>
      <c r="H1082" s="248"/>
      <c r="I1082" s="248"/>
      <c r="J1082" s="260"/>
      <c r="K1082" s="252"/>
      <c r="GO1082" s="233" t="str">
        <f>IFERROR(VLOOKUP($C1082,リスト!$D:$X,18,FALSE),"")</f>
        <v/>
      </c>
      <c r="GP1082" s="349"/>
    </row>
    <row r="1083" spans="1:198" hidden="1">
      <c r="A1083" s="232" t="str">
        <f t="shared" si="86"/>
        <v/>
      </c>
      <c r="B1083" s="91"/>
      <c r="C1083" s="232"/>
      <c r="D1083" s="232"/>
      <c r="E1083" s="91"/>
      <c r="F1083" s="91"/>
      <c r="G1083" s="91"/>
      <c r="H1083" s="248"/>
      <c r="I1083" s="248"/>
      <c r="J1083" s="260"/>
      <c r="K1083" s="252"/>
      <c r="GO1083" s="233" t="str">
        <f>IFERROR(VLOOKUP($C1083,リスト!$D:$X,18,FALSE),"")</f>
        <v/>
      </c>
      <c r="GP1083" s="349"/>
    </row>
    <row r="1084" spans="1:198" hidden="1">
      <c r="A1084" s="232" t="str">
        <f t="shared" si="86"/>
        <v/>
      </c>
      <c r="B1084" s="91"/>
      <c r="C1084" s="232"/>
      <c r="D1084" s="232"/>
      <c r="E1084" s="91"/>
      <c r="F1084" s="91"/>
      <c r="G1084" s="91"/>
      <c r="H1084" s="248"/>
      <c r="I1084" s="248"/>
      <c r="J1084" s="260"/>
      <c r="K1084" s="252"/>
      <c r="GO1084" s="233" t="str">
        <f>IFERROR(VLOOKUP($C1084,リスト!$D:$X,18,FALSE),"")</f>
        <v/>
      </c>
      <c r="GP1084" s="349"/>
    </row>
    <row r="1085" spans="1:198" hidden="1">
      <c r="A1085" s="232" t="str">
        <f t="shared" si="86"/>
        <v/>
      </c>
      <c r="B1085" s="91"/>
      <c r="C1085" s="232"/>
      <c r="D1085" s="232"/>
      <c r="E1085" s="91"/>
      <c r="F1085" s="91"/>
      <c r="G1085" s="91"/>
      <c r="H1085" s="248"/>
      <c r="I1085" s="248"/>
      <c r="J1085" s="260"/>
      <c r="K1085" s="252"/>
      <c r="GO1085" s="233" t="str">
        <f>IFERROR(VLOOKUP($C1085,リスト!$D:$X,18,FALSE),"")</f>
        <v/>
      </c>
      <c r="GP1085" s="349"/>
    </row>
    <row r="1086" spans="1:198" hidden="1">
      <c r="A1086" s="232" t="str">
        <f t="shared" si="86"/>
        <v/>
      </c>
      <c r="B1086" s="91"/>
      <c r="C1086" s="232"/>
      <c r="D1086" s="232"/>
      <c r="E1086" s="91"/>
      <c r="F1086" s="91"/>
      <c r="G1086" s="91"/>
      <c r="H1086" s="248"/>
      <c r="I1086" s="248"/>
      <c r="J1086" s="260"/>
      <c r="K1086" s="252"/>
      <c r="GO1086" s="233" t="str">
        <f>IFERROR(VLOOKUP($C1086,リスト!$D:$X,18,FALSE),"")</f>
        <v/>
      </c>
      <c r="GP1086" s="349"/>
    </row>
    <row r="1087" spans="1:198" hidden="1">
      <c r="A1087" s="232" t="str">
        <f t="shared" si="86"/>
        <v/>
      </c>
      <c r="B1087" s="91"/>
      <c r="C1087" s="232"/>
      <c r="D1087" s="232"/>
      <c r="E1087" s="91"/>
      <c r="F1087" s="91"/>
      <c r="G1087" s="91"/>
      <c r="H1087" s="248"/>
      <c r="I1087" s="248"/>
      <c r="J1087" s="260"/>
      <c r="K1087" s="252"/>
      <c r="GO1087" s="233" t="str">
        <f>IFERROR(VLOOKUP($C1087,リスト!$D:$X,18,FALSE),"")</f>
        <v/>
      </c>
      <c r="GP1087" s="349"/>
    </row>
    <row r="1088" spans="1:198" hidden="1">
      <c r="A1088" s="232" t="str">
        <f t="shared" si="86"/>
        <v/>
      </c>
      <c r="B1088" s="91"/>
      <c r="C1088" s="232"/>
      <c r="D1088" s="232"/>
      <c r="E1088" s="91"/>
      <c r="F1088" s="91"/>
      <c r="G1088" s="91"/>
      <c r="H1088" s="248"/>
      <c r="I1088" s="248"/>
      <c r="J1088" s="260"/>
      <c r="K1088" s="252"/>
      <c r="GO1088" s="233" t="str">
        <f>IFERROR(VLOOKUP($C1088,リスト!$D:$X,18,FALSE),"")</f>
        <v/>
      </c>
      <c r="GP1088" s="349"/>
    </row>
    <row r="1089" spans="1:198" hidden="1">
      <c r="A1089" s="232" t="str">
        <f t="shared" si="86"/>
        <v/>
      </c>
      <c r="B1089" s="91"/>
      <c r="C1089" s="232"/>
      <c r="D1089" s="232"/>
      <c r="E1089" s="91"/>
      <c r="F1089" s="91"/>
      <c r="G1089" s="91"/>
      <c r="H1089" s="248"/>
      <c r="I1089" s="248"/>
      <c r="J1089" s="260"/>
      <c r="K1089" s="252"/>
      <c r="GO1089" s="233" t="str">
        <f>IFERROR(VLOOKUP($C1089,リスト!$D:$X,18,FALSE),"")</f>
        <v/>
      </c>
      <c r="GP1089" s="349"/>
    </row>
    <row r="1090" spans="1:198" hidden="1">
      <c r="A1090" s="232" t="str">
        <f t="shared" si="86"/>
        <v/>
      </c>
      <c r="B1090" s="91"/>
      <c r="C1090" s="232"/>
      <c r="D1090" s="232"/>
      <c r="E1090" s="91"/>
      <c r="F1090" s="91"/>
      <c r="G1090" s="91"/>
      <c r="H1090" s="248"/>
      <c r="I1090" s="248"/>
      <c r="J1090" s="260"/>
      <c r="K1090" s="252"/>
      <c r="GO1090" s="233" t="str">
        <f>IFERROR(VLOOKUP($C1090,リスト!$D:$X,18,FALSE),"")</f>
        <v/>
      </c>
      <c r="GP1090" s="349"/>
    </row>
    <row r="1091" spans="1:198" hidden="1">
      <c r="A1091" s="232" t="str">
        <f t="shared" si="86"/>
        <v/>
      </c>
      <c r="B1091" s="91"/>
      <c r="C1091" s="232"/>
      <c r="D1091" s="232"/>
      <c r="E1091" s="91"/>
      <c r="F1091" s="91"/>
      <c r="G1091" s="91"/>
      <c r="H1091" s="248"/>
      <c r="I1091" s="248"/>
      <c r="J1091" s="260"/>
      <c r="K1091" s="252"/>
      <c r="GO1091" s="233" t="str">
        <f>IFERROR(VLOOKUP($C1091,リスト!$D:$X,18,FALSE),"")</f>
        <v/>
      </c>
      <c r="GP1091" s="349"/>
    </row>
    <row r="1092" spans="1:198" hidden="1">
      <c r="A1092" s="232" t="str">
        <f t="shared" si="86"/>
        <v/>
      </c>
      <c r="B1092" s="91"/>
      <c r="C1092" s="232"/>
      <c r="D1092" s="232"/>
      <c r="E1092" s="91"/>
      <c r="F1092" s="91"/>
      <c r="G1092" s="91"/>
      <c r="H1092" s="248"/>
      <c r="I1092" s="248"/>
      <c r="J1092" s="260"/>
      <c r="K1092" s="252"/>
      <c r="GO1092" s="233" t="str">
        <f>IFERROR(VLOOKUP($C1092,リスト!$D:$X,18,FALSE),"")</f>
        <v/>
      </c>
      <c r="GP1092" s="349"/>
    </row>
    <row r="1093" spans="1:198" hidden="1">
      <c r="A1093" s="232" t="str">
        <f t="shared" si="86"/>
        <v/>
      </c>
      <c r="B1093" s="91"/>
      <c r="C1093" s="232"/>
      <c r="D1093" s="232"/>
      <c r="E1093" s="91"/>
      <c r="F1093" s="91"/>
      <c r="G1093" s="91"/>
      <c r="H1093" s="248"/>
      <c r="I1093" s="248"/>
      <c r="J1093" s="260"/>
      <c r="K1093" s="252"/>
      <c r="GO1093" s="233" t="str">
        <f>IFERROR(VLOOKUP($C1093,リスト!$D:$X,18,FALSE),"")</f>
        <v/>
      </c>
      <c r="GP1093" s="349"/>
    </row>
    <row r="1094" spans="1:198" hidden="1">
      <c r="A1094" s="232" t="str">
        <f t="shared" ref="A1094:A1157" si="87">IF(C1094="","",ROW()-5)</f>
        <v/>
      </c>
      <c r="B1094" s="91"/>
      <c r="C1094" s="232"/>
      <c r="D1094" s="232"/>
      <c r="E1094" s="91"/>
      <c r="F1094" s="91"/>
      <c r="G1094" s="91"/>
      <c r="H1094" s="248"/>
      <c r="I1094" s="248"/>
      <c r="J1094" s="260"/>
      <c r="K1094" s="252"/>
      <c r="GO1094" s="233" t="str">
        <f>IFERROR(VLOOKUP($C1094,リスト!$D:$X,18,FALSE),"")</f>
        <v/>
      </c>
      <c r="GP1094" s="349"/>
    </row>
    <row r="1095" spans="1:198" hidden="1">
      <c r="A1095" s="232" t="str">
        <f t="shared" si="87"/>
        <v/>
      </c>
      <c r="B1095" s="91"/>
      <c r="C1095" s="232"/>
      <c r="D1095" s="232"/>
      <c r="E1095" s="91"/>
      <c r="F1095" s="91"/>
      <c r="G1095" s="91"/>
      <c r="H1095" s="248"/>
      <c r="I1095" s="248"/>
      <c r="J1095" s="260"/>
      <c r="K1095" s="252"/>
      <c r="GO1095" s="233" t="str">
        <f>IFERROR(VLOOKUP($C1095,リスト!$D:$X,18,FALSE),"")</f>
        <v/>
      </c>
      <c r="GP1095" s="349"/>
    </row>
    <row r="1096" spans="1:198" hidden="1">
      <c r="A1096" s="232" t="str">
        <f t="shared" si="87"/>
        <v/>
      </c>
      <c r="B1096" s="91"/>
      <c r="C1096" s="232"/>
      <c r="D1096" s="232"/>
      <c r="E1096" s="91"/>
      <c r="F1096" s="91"/>
      <c r="G1096" s="91"/>
      <c r="H1096" s="248"/>
      <c r="I1096" s="248"/>
      <c r="J1096" s="260"/>
      <c r="K1096" s="252"/>
      <c r="GO1096" s="233" t="str">
        <f>IFERROR(VLOOKUP($C1096,リスト!$D:$X,18,FALSE),"")</f>
        <v/>
      </c>
      <c r="GP1096" s="349"/>
    </row>
    <row r="1097" spans="1:198" hidden="1">
      <c r="A1097" s="232" t="str">
        <f t="shared" si="87"/>
        <v/>
      </c>
      <c r="B1097" s="91"/>
      <c r="C1097" s="232"/>
      <c r="D1097" s="232"/>
      <c r="E1097" s="91"/>
      <c r="F1097" s="91"/>
      <c r="G1097" s="91"/>
      <c r="H1097" s="248"/>
      <c r="I1097" s="248"/>
      <c r="J1097" s="260"/>
      <c r="K1097" s="252"/>
      <c r="GO1097" s="233" t="str">
        <f>IFERROR(VLOOKUP($C1097,リスト!$D:$X,18,FALSE),"")</f>
        <v/>
      </c>
      <c r="GP1097" s="349"/>
    </row>
    <row r="1098" spans="1:198" hidden="1">
      <c r="A1098" s="232" t="str">
        <f t="shared" si="87"/>
        <v/>
      </c>
      <c r="B1098" s="91"/>
      <c r="C1098" s="232"/>
      <c r="D1098" s="232"/>
      <c r="E1098" s="91"/>
      <c r="F1098" s="91"/>
      <c r="G1098" s="91"/>
      <c r="H1098" s="248"/>
      <c r="I1098" s="248"/>
      <c r="J1098" s="260"/>
      <c r="K1098" s="252"/>
      <c r="GO1098" s="233" t="str">
        <f>IFERROR(VLOOKUP($C1098,リスト!$D:$X,18,FALSE),"")</f>
        <v/>
      </c>
      <c r="GP1098" s="349"/>
    </row>
    <row r="1099" spans="1:198" hidden="1">
      <c r="A1099" s="232" t="str">
        <f t="shared" si="87"/>
        <v/>
      </c>
      <c r="B1099" s="91"/>
      <c r="C1099" s="232"/>
      <c r="D1099" s="232"/>
      <c r="E1099" s="91"/>
      <c r="F1099" s="91"/>
      <c r="G1099" s="91"/>
      <c r="H1099" s="248"/>
      <c r="I1099" s="248"/>
      <c r="J1099" s="260"/>
      <c r="K1099" s="252"/>
      <c r="GO1099" s="233" t="str">
        <f>IFERROR(VLOOKUP($C1099,リスト!$D:$X,18,FALSE),"")</f>
        <v/>
      </c>
      <c r="GP1099" s="349"/>
    </row>
    <row r="1100" spans="1:198" hidden="1">
      <c r="A1100" s="232" t="str">
        <f t="shared" si="87"/>
        <v/>
      </c>
      <c r="B1100" s="91"/>
      <c r="C1100" s="232"/>
      <c r="D1100" s="232"/>
      <c r="E1100" s="91"/>
      <c r="F1100" s="91"/>
      <c r="G1100" s="91"/>
      <c r="H1100" s="248"/>
      <c r="I1100" s="248"/>
      <c r="J1100" s="260"/>
      <c r="K1100" s="252"/>
      <c r="GO1100" s="233" t="str">
        <f>IFERROR(VLOOKUP($C1100,リスト!$D:$X,18,FALSE),"")</f>
        <v/>
      </c>
      <c r="GP1100" s="349"/>
    </row>
    <row r="1101" spans="1:198" hidden="1">
      <c r="A1101" s="232" t="str">
        <f t="shared" si="87"/>
        <v/>
      </c>
      <c r="B1101" s="91"/>
      <c r="C1101" s="232"/>
      <c r="D1101" s="232"/>
      <c r="E1101" s="91"/>
      <c r="F1101" s="91"/>
      <c r="G1101" s="91"/>
      <c r="H1101" s="248"/>
      <c r="I1101" s="248"/>
      <c r="J1101" s="260"/>
      <c r="K1101" s="252"/>
      <c r="GO1101" s="233" t="str">
        <f>IFERROR(VLOOKUP($C1101,リスト!$D:$X,18,FALSE),"")</f>
        <v/>
      </c>
      <c r="GP1101" s="349"/>
    </row>
    <row r="1102" spans="1:198" hidden="1">
      <c r="A1102" s="232" t="str">
        <f t="shared" si="87"/>
        <v/>
      </c>
      <c r="B1102" s="91"/>
      <c r="C1102" s="232"/>
      <c r="D1102" s="232"/>
      <c r="E1102" s="91"/>
      <c r="F1102" s="91"/>
      <c r="G1102" s="91"/>
      <c r="H1102" s="248"/>
      <c r="I1102" s="248"/>
      <c r="J1102" s="260"/>
      <c r="K1102" s="252"/>
      <c r="GO1102" s="233" t="str">
        <f>IFERROR(VLOOKUP($C1102,リスト!$D:$X,18,FALSE),"")</f>
        <v/>
      </c>
      <c r="GP1102" s="349"/>
    </row>
    <row r="1103" spans="1:198" hidden="1">
      <c r="A1103" s="232" t="str">
        <f t="shared" si="87"/>
        <v/>
      </c>
      <c r="B1103" s="91"/>
      <c r="C1103" s="232"/>
      <c r="D1103" s="232"/>
      <c r="E1103" s="91"/>
      <c r="F1103" s="91"/>
      <c r="G1103" s="91"/>
      <c r="H1103" s="248"/>
      <c r="I1103" s="248"/>
      <c r="J1103" s="260"/>
      <c r="K1103" s="252"/>
      <c r="GO1103" s="233" t="str">
        <f>IFERROR(VLOOKUP($C1103,リスト!$D:$X,18,FALSE),"")</f>
        <v/>
      </c>
      <c r="GP1103" s="349"/>
    </row>
    <row r="1104" spans="1:198" hidden="1">
      <c r="A1104" s="232" t="str">
        <f t="shared" si="87"/>
        <v/>
      </c>
      <c r="B1104" s="91"/>
      <c r="C1104" s="232"/>
      <c r="D1104" s="232"/>
      <c r="E1104" s="91"/>
      <c r="F1104" s="91"/>
      <c r="G1104" s="91"/>
      <c r="H1104" s="248"/>
      <c r="I1104" s="248"/>
      <c r="J1104" s="260"/>
      <c r="K1104" s="252"/>
      <c r="GO1104" s="233" t="str">
        <f>IFERROR(VLOOKUP($C1104,リスト!$D:$X,18,FALSE),"")</f>
        <v/>
      </c>
      <c r="GP1104" s="349"/>
    </row>
    <row r="1105" spans="1:198" hidden="1">
      <c r="A1105" s="232" t="str">
        <f t="shared" si="87"/>
        <v/>
      </c>
      <c r="B1105" s="91"/>
      <c r="C1105" s="232"/>
      <c r="D1105" s="232"/>
      <c r="E1105" s="91"/>
      <c r="F1105" s="91"/>
      <c r="G1105" s="91"/>
      <c r="H1105" s="248"/>
      <c r="I1105" s="248"/>
      <c r="J1105" s="260"/>
      <c r="K1105" s="252"/>
      <c r="GO1105" s="233" t="str">
        <f>IFERROR(VLOOKUP($C1105,リスト!$D:$X,18,FALSE),"")</f>
        <v/>
      </c>
      <c r="GP1105" s="349"/>
    </row>
    <row r="1106" spans="1:198" hidden="1">
      <c r="A1106" s="232" t="str">
        <f t="shared" si="87"/>
        <v/>
      </c>
      <c r="B1106" s="91"/>
      <c r="C1106" s="232"/>
      <c r="D1106" s="232"/>
      <c r="E1106" s="91"/>
      <c r="F1106" s="91"/>
      <c r="G1106" s="91"/>
      <c r="H1106" s="248"/>
      <c r="I1106" s="248"/>
      <c r="J1106" s="260"/>
      <c r="K1106" s="252"/>
      <c r="GO1106" s="233" t="str">
        <f>IFERROR(VLOOKUP($C1106,リスト!$D:$X,18,FALSE),"")</f>
        <v/>
      </c>
      <c r="GP1106" s="349"/>
    </row>
    <row r="1107" spans="1:198" hidden="1">
      <c r="A1107" s="232" t="str">
        <f t="shared" si="87"/>
        <v/>
      </c>
      <c r="B1107" s="91"/>
      <c r="C1107" s="232"/>
      <c r="D1107" s="232"/>
      <c r="E1107" s="91"/>
      <c r="F1107" s="91"/>
      <c r="G1107" s="91"/>
      <c r="H1107" s="248"/>
      <c r="I1107" s="248"/>
      <c r="J1107" s="260"/>
      <c r="K1107" s="252"/>
      <c r="GO1107" s="233" t="str">
        <f>IFERROR(VLOOKUP($C1107,リスト!$D:$X,18,FALSE),"")</f>
        <v/>
      </c>
      <c r="GP1107" s="349"/>
    </row>
    <row r="1108" spans="1:198" hidden="1">
      <c r="A1108" s="232" t="str">
        <f t="shared" si="87"/>
        <v/>
      </c>
      <c r="B1108" s="91"/>
      <c r="C1108" s="232"/>
      <c r="D1108" s="232"/>
      <c r="E1108" s="91"/>
      <c r="F1108" s="91"/>
      <c r="G1108" s="91"/>
      <c r="H1108" s="248"/>
      <c r="I1108" s="248"/>
      <c r="J1108" s="260"/>
      <c r="K1108" s="252"/>
      <c r="GO1108" s="233" t="str">
        <f>IFERROR(VLOOKUP($C1108,リスト!$D:$X,18,FALSE),"")</f>
        <v/>
      </c>
      <c r="GP1108" s="349"/>
    </row>
    <row r="1109" spans="1:198" hidden="1">
      <c r="A1109" s="232" t="str">
        <f t="shared" si="87"/>
        <v/>
      </c>
      <c r="B1109" s="91"/>
      <c r="C1109" s="232"/>
      <c r="D1109" s="232"/>
      <c r="E1109" s="91"/>
      <c r="F1109" s="91"/>
      <c r="G1109" s="91"/>
      <c r="H1109" s="248"/>
      <c r="I1109" s="248"/>
      <c r="J1109" s="260"/>
      <c r="K1109" s="252"/>
      <c r="GO1109" s="233" t="str">
        <f>IFERROR(VLOOKUP($C1109,リスト!$D:$X,18,FALSE),"")</f>
        <v/>
      </c>
      <c r="GP1109" s="349"/>
    </row>
    <row r="1110" spans="1:198" hidden="1">
      <c r="A1110" s="232" t="str">
        <f t="shared" si="87"/>
        <v/>
      </c>
      <c r="B1110" s="91"/>
      <c r="C1110" s="232"/>
      <c r="D1110" s="232"/>
      <c r="E1110" s="91"/>
      <c r="F1110" s="91"/>
      <c r="G1110" s="91"/>
      <c r="H1110" s="248"/>
      <c r="I1110" s="248"/>
      <c r="J1110" s="260"/>
      <c r="K1110" s="252"/>
      <c r="GO1110" s="233" t="str">
        <f>IFERROR(VLOOKUP($C1110,リスト!$D:$X,18,FALSE),"")</f>
        <v/>
      </c>
      <c r="GP1110" s="349"/>
    </row>
    <row r="1111" spans="1:198" hidden="1">
      <c r="A1111" s="232" t="str">
        <f t="shared" si="87"/>
        <v/>
      </c>
      <c r="B1111" s="91"/>
      <c r="C1111" s="232"/>
      <c r="D1111" s="232"/>
      <c r="E1111" s="91"/>
      <c r="F1111" s="91"/>
      <c r="G1111" s="91"/>
      <c r="H1111" s="248"/>
      <c r="I1111" s="248"/>
      <c r="J1111" s="260"/>
      <c r="K1111" s="252"/>
      <c r="GO1111" s="233" t="str">
        <f>IFERROR(VLOOKUP($C1111,リスト!$D:$X,18,FALSE),"")</f>
        <v/>
      </c>
      <c r="GP1111" s="349"/>
    </row>
    <row r="1112" spans="1:198" hidden="1">
      <c r="A1112" s="232" t="str">
        <f t="shared" si="87"/>
        <v/>
      </c>
      <c r="B1112" s="91"/>
      <c r="C1112" s="232"/>
      <c r="D1112" s="232"/>
      <c r="E1112" s="91"/>
      <c r="F1112" s="91"/>
      <c r="G1112" s="91"/>
      <c r="H1112" s="248"/>
      <c r="I1112" s="248"/>
      <c r="J1112" s="260"/>
      <c r="K1112" s="252"/>
      <c r="GO1112" s="233" t="str">
        <f>IFERROR(VLOOKUP($C1112,リスト!$D:$X,18,FALSE),"")</f>
        <v/>
      </c>
      <c r="GP1112" s="349"/>
    </row>
    <row r="1113" spans="1:198" hidden="1">
      <c r="A1113" s="232" t="str">
        <f t="shared" si="87"/>
        <v/>
      </c>
      <c r="B1113" s="91"/>
      <c r="C1113" s="232"/>
      <c r="D1113" s="232"/>
      <c r="E1113" s="91"/>
      <c r="F1113" s="91"/>
      <c r="G1113" s="91"/>
      <c r="H1113" s="248"/>
      <c r="I1113" s="248"/>
      <c r="J1113" s="260"/>
      <c r="K1113" s="252"/>
      <c r="GO1113" s="233" t="str">
        <f>IFERROR(VLOOKUP($C1113,リスト!$D:$X,18,FALSE),"")</f>
        <v/>
      </c>
      <c r="GP1113" s="349"/>
    </row>
    <row r="1114" spans="1:198" hidden="1">
      <c r="A1114" s="232" t="str">
        <f t="shared" si="87"/>
        <v/>
      </c>
      <c r="B1114" s="91"/>
      <c r="C1114" s="232"/>
      <c r="D1114" s="232"/>
      <c r="E1114" s="91"/>
      <c r="F1114" s="91"/>
      <c r="G1114" s="91"/>
      <c r="H1114" s="248"/>
      <c r="I1114" s="248"/>
      <c r="J1114" s="260"/>
      <c r="K1114" s="252"/>
      <c r="GO1114" s="233" t="str">
        <f>IFERROR(VLOOKUP($C1114,リスト!$D:$X,18,FALSE),"")</f>
        <v/>
      </c>
      <c r="GP1114" s="349"/>
    </row>
    <row r="1115" spans="1:198" hidden="1">
      <c r="A1115" s="232" t="str">
        <f t="shared" si="87"/>
        <v/>
      </c>
      <c r="B1115" s="91"/>
      <c r="C1115" s="232"/>
      <c r="D1115" s="232"/>
      <c r="E1115" s="91"/>
      <c r="F1115" s="91"/>
      <c r="G1115" s="91"/>
      <c r="H1115" s="248"/>
      <c r="I1115" s="248"/>
      <c r="J1115" s="260"/>
      <c r="K1115" s="252"/>
      <c r="GO1115" s="233" t="str">
        <f>IFERROR(VLOOKUP($C1115,リスト!$D:$X,18,FALSE),"")</f>
        <v/>
      </c>
      <c r="GP1115" s="349"/>
    </row>
    <row r="1116" spans="1:198" hidden="1">
      <c r="A1116" s="232" t="str">
        <f t="shared" si="87"/>
        <v/>
      </c>
      <c r="B1116" s="91"/>
      <c r="C1116" s="232"/>
      <c r="D1116" s="232"/>
      <c r="E1116" s="91"/>
      <c r="F1116" s="91"/>
      <c r="G1116" s="91"/>
      <c r="H1116" s="248"/>
      <c r="I1116" s="248"/>
      <c r="J1116" s="260"/>
      <c r="K1116" s="252"/>
      <c r="GO1116" s="233" t="str">
        <f>IFERROR(VLOOKUP($C1116,リスト!$D:$X,18,FALSE),"")</f>
        <v/>
      </c>
      <c r="GP1116" s="349"/>
    </row>
    <row r="1117" spans="1:198" hidden="1">
      <c r="A1117" s="232" t="str">
        <f t="shared" si="87"/>
        <v/>
      </c>
      <c r="B1117" s="91"/>
      <c r="C1117" s="232"/>
      <c r="D1117" s="232"/>
      <c r="E1117" s="91"/>
      <c r="F1117" s="91"/>
      <c r="G1117" s="91"/>
      <c r="H1117" s="248"/>
      <c r="I1117" s="248"/>
      <c r="J1117" s="260"/>
      <c r="K1117" s="252"/>
      <c r="GO1117" s="233" t="str">
        <f>IFERROR(VLOOKUP($C1117,リスト!$D:$X,18,FALSE),"")</f>
        <v/>
      </c>
      <c r="GP1117" s="349"/>
    </row>
    <row r="1118" spans="1:198" hidden="1">
      <c r="A1118" s="232" t="str">
        <f t="shared" si="87"/>
        <v/>
      </c>
      <c r="B1118" s="91"/>
      <c r="C1118" s="232"/>
      <c r="D1118" s="232"/>
      <c r="E1118" s="91"/>
      <c r="F1118" s="91"/>
      <c r="G1118" s="91"/>
      <c r="H1118" s="248"/>
      <c r="I1118" s="248"/>
      <c r="J1118" s="260"/>
      <c r="K1118" s="252"/>
      <c r="GO1118" s="233" t="str">
        <f>IFERROR(VLOOKUP($C1118,リスト!$D:$X,18,FALSE),"")</f>
        <v/>
      </c>
      <c r="GP1118" s="349"/>
    </row>
    <row r="1119" spans="1:198" hidden="1">
      <c r="A1119" s="232" t="str">
        <f t="shared" si="87"/>
        <v/>
      </c>
      <c r="B1119" s="91"/>
      <c r="C1119" s="232"/>
      <c r="D1119" s="232"/>
      <c r="E1119" s="91"/>
      <c r="F1119" s="91"/>
      <c r="G1119" s="265"/>
      <c r="H1119" s="248"/>
      <c r="I1119" s="248"/>
      <c r="J1119" s="260"/>
      <c r="K1119" s="252"/>
      <c r="GO1119" s="233" t="str">
        <f>IFERROR(VLOOKUP($C1119,リスト!$D:$X,18,FALSE),"")</f>
        <v/>
      </c>
      <c r="GP1119" s="349"/>
    </row>
    <row r="1120" spans="1:198" hidden="1">
      <c r="A1120" s="232" t="str">
        <f t="shared" si="87"/>
        <v/>
      </c>
      <c r="B1120" s="91"/>
      <c r="C1120" s="232"/>
      <c r="D1120" s="232"/>
      <c r="E1120" s="91"/>
      <c r="F1120" s="91"/>
      <c r="G1120" s="91"/>
      <c r="H1120" s="248"/>
      <c r="I1120" s="248"/>
      <c r="J1120" s="260"/>
      <c r="K1120" s="252"/>
      <c r="GO1120" s="233" t="str">
        <f>IFERROR(VLOOKUP($C1120,リスト!$D:$X,18,FALSE),"")</f>
        <v/>
      </c>
      <c r="GP1120" s="349"/>
    </row>
    <row r="1121" spans="1:198" hidden="1">
      <c r="A1121" s="232" t="str">
        <f t="shared" si="87"/>
        <v/>
      </c>
      <c r="B1121" s="91"/>
      <c r="C1121" s="232"/>
      <c r="D1121" s="232"/>
      <c r="E1121" s="91"/>
      <c r="F1121" s="91"/>
      <c r="G1121" s="91"/>
      <c r="H1121" s="248"/>
      <c r="I1121" s="248"/>
      <c r="J1121" s="260"/>
      <c r="K1121" s="252"/>
      <c r="GO1121" s="233" t="str">
        <f>IFERROR(VLOOKUP($C1121,リスト!$D:$X,18,FALSE),"")</f>
        <v/>
      </c>
      <c r="GP1121" s="349"/>
    </row>
    <row r="1122" spans="1:198" hidden="1">
      <c r="A1122" s="232" t="str">
        <f t="shared" si="87"/>
        <v/>
      </c>
      <c r="B1122" s="91"/>
      <c r="C1122" s="232"/>
      <c r="D1122" s="232"/>
      <c r="E1122" s="91"/>
      <c r="F1122" s="91"/>
      <c r="G1122" s="91"/>
      <c r="H1122" s="248"/>
      <c r="I1122" s="248"/>
      <c r="J1122" s="260"/>
      <c r="K1122" s="252"/>
      <c r="GO1122" s="233" t="str">
        <f>IFERROR(VLOOKUP($C1122,リスト!$D:$X,18,FALSE),"")</f>
        <v/>
      </c>
      <c r="GP1122" s="349"/>
    </row>
    <row r="1123" spans="1:198" hidden="1">
      <c r="A1123" s="232" t="str">
        <f t="shared" si="87"/>
        <v/>
      </c>
      <c r="B1123" s="91"/>
      <c r="C1123" s="232"/>
      <c r="D1123" s="232"/>
      <c r="E1123" s="91"/>
      <c r="F1123" s="91"/>
      <c r="G1123" s="91"/>
      <c r="H1123" s="248"/>
      <c r="I1123" s="248"/>
      <c r="J1123" s="260"/>
      <c r="K1123" s="252"/>
      <c r="GO1123" s="233" t="str">
        <f>IFERROR(VLOOKUP($C1123,リスト!$D:$X,18,FALSE),"")</f>
        <v/>
      </c>
      <c r="GP1123" s="349"/>
    </row>
    <row r="1124" spans="1:198" hidden="1">
      <c r="A1124" s="232" t="str">
        <f t="shared" si="87"/>
        <v/>
      </c>
      <c r="B1124" s="91"/>
      <c r="C1124" s="232"/>
      <c r="D1124" s="232"/>
      <c r="E1124" s="91"/>
      <c r="F1124" s="91"/>
      <c r="G1124" s="91"/>
      <c r="H1124" s="248"/>
      <c r="I1124" s="248"/>
      <c r="J1124" s="260"/>
      <c r="K1124" s="252"/>
      <c r="GO1124" s="233" t="str">
        <f>IFERROR(VLOOKUP($C1124,リスト!$D:$X,18,FALSE),"")</f>
        <v/>
      </c>
      <c r="GP1124" s="349"/>
    </row>
    <row r="1125" spans="1:198" hidden="1">
      <c r="A1125" s="232" t="str">
        <f t="shared" si="87"/>
        <v/>
      </c>
      <c r="B1125" s="91"/>
      <c r="C1125" s="232"/>
      <c r="D1125" s="232"/>
      <c r="E1125" s="91"/>
      <c r="F1125" s="91"/>
      <c r="G1125" s="91"/>
      <c r="H1125" s="248"/>
      <c r="I1125" s="248"/>
      <c r="J1125" s="260"/>
      <c r="K1125" s="252"/>
      <c r="GO1125" s="233" t="str">
        <f>IFERROR(VLOOKUP($C1125,リスト!$D:$X,18,FALSE),"")</f>
        <v/>
      </c>
      <c r="GP1125" s="349"/>
    </row>
    <row r="1126" spans="1:198" hidden="1">
      <c r="A1126" s="232" t="str">
        <f t="shared" si="87"/>
        <v/>
      </c>
      <c r="B1126" s="91"/>
      <c r="C1126" s="232"/>
      <c r="D1126" s="232"/>
      <c r="E1126" s="91"/>
      <c r="F1126" s="91"/>
      <c r="G1126" s="91"/>
      <c r="H1126" s="248"/>
      <c r="I1126" s="248"/>
      <c r="J1126" s="260"/>
      <c r="K1126" s="252"/>
      <c r="GO1126" s="233" t="str">
        <f>IFERROR(VLOOKUP($C1126,リスト!$D:$X,18,FALSE),"")</f>
        <v/>
      </c>
      <c r="GP1126" s="349"/>
    </row>
    <row r="1127" spans="1:198" hidden="1">
      <c r="A1127" s="232" t="str">
        <f t="shared" si="87"/>
        <v/>
      </c>
      <c r="B1127" s="91"/>
      <c r="C1127" s="232"/>
      <c r="D1127" s="232"/>
      <c r="E1127" s="91"/>
      <c r="F1127" s="91"/>
      <c r="G1127" s="91"/>
      <c r="H1127" s="248"/>
      <c r="I1127" s="248"/>
      <c r="J1127" s="260"/>
      <c r="K1127" s="252"/>
      <c r="GO1127" s="233" t="str">
        <f>IFERROR(VLOOKUP($C1127,リスト!$D:$X,18,FALSE),"")</f>
        <v/>
      </c>
      <c r="GP1127" s="349"/>
    </row>
    <row r="1128" spans="1:198" hidden="1">
      <c r="A1128" s="232" t="str">
        <f t="shared" si="87"/>
        <v/>
      </c>
      <c r="B1128" s="91"/>
      <c r="C1128" s="232"/>
      <c r="D1128" s="232"/>
      <c r="E1128" s="91"/>
      <c r="F1128" s="91"/>
      <c r="G1128" s="265"/>
      <c r="H1128" s="248"/>
      <c r="I1128" s="248"/>
      <c r="J1128" s="260"/>
      <c r="K1128" s="252"/>
      <c r="GO1128" s="233" t="str">
        <f>IFERROR(VLOOKUP($C1128,リスト!$D:$X,18,FALSE),"")</f>
        <v/>
      </c>
      <c r="GP1128" s="349"/>
    </row>
    <row r="1129" spans="1:198" hidden="1">
      <c r="A1129" s="232" t="str">
        <f t="shared" si="87"/>
        <v/>
      </c>
      <c r="B1129" s="91"/>
      <c r="C1129" s="232"/>
      <c r="D1129" s="232"/>
      <c r="E1129" s="91"/>
      <c r="F1129" s="91"/>
      <c r="G1129" s="91"/>
      <c r="H1129" s="248"/>
      <c r="I1129" s="248"/>
      <c r="J1129" s="260"/>
      <c r="K1129" s="252"/>
      <c r="GO1129" s="233" t="str">
        <f>IFERROR(VLOOKUP($C1129,リスト!$D:$X,18,FALSE),"")</f>
        <v/>
      </c>
      <c r="GP1129" s="349"/>
    </row>
    <row r="1130" spans="1:198" hidden="1">
      <c r="A1130" s="232" t="str">
        <f t="shared" si="87"/>
        <v/>
      </c>
      <c r="B1130" s="91"/>
      <c r="C1130" s="232"/>
      <c r="D1130" s="232"/>
      <c r="E1130" s="91"/>
      <c r="F1130" s="91"/>
      <c r="G1130" s="91"/>
      <c r="H1130" s="248"/>
      <c r="I1130" s="248"/>
      <c r="J1130" s="260"/>
      <c r="K1130" s="252"/>
      <c r="GO1130" s="233" t="str">
        <f>IFERROR(VLOOKUP($C1130,リスト!$D:$X,18,FALSE),"")</f>
        <v/>
      </c>
      <c r="GP1130" s="349"/>
    </row>
    <row r="1131" spans="1:198" hidden="1">
      <c r="A1131" s="232" t="str">
        <f t="shared" si="87"/>
        <v/>
      </c>
      <c r="B1131" s="91"/>
      <c r="C1131" s="232"/>
      <c r="D1131" s="232"/>
      <c r="E1131" s="91"/>
      <c r="F1131" s="91"/>
      <c r="G1131" s="91"/>
      <c r="H1131" s="248"/>
      <c r="I1131" s="248"/>
      <c r="J1131" s="260"/>
      <c r="K1131" s="252"/>
      <c r="GO1131" s="233" t="str">
        <f>IFERROR(VLOOKUP($C1131,リスト!$D:$X,18,FALSE),"")</f>
        <v/>
      </c>
      <c r="GP1131" s="349"/>
    </row>
    <row r="1132" spans="1:198" hidden="1">
      <c r="A1132" s="232" t="str">
        <f t="shared" si="87"/>
        <v/>
      </c>
      <c r="B1132" s="91"/>
      <c r="C1132" s="232"/>
      <c r="D1132" s="232"/>
      <c r="E1132" s="91"/>
      <c r="F1132" s="91"/>
      <c r="G1132" s="91"/>
      <c r="H1132" s="248"/>
      <c r="I1132" s="248"/>
      <c r="J1132" s="260"/>
      <c r="K1132" s="252"/>
      <c r="GO1132" s="233" t="str">
        <f>IFERROR(VLOOKUP($C1132,リスト!$D:$X,18,FALSE),"")</f>
        <v/>
      </c>
      <c r="GP1132" s="349"/>
    </row>
    <row r="1133" spans="1:198" hidden="1">
      <c r="A1133" s="232" t="str">
        <f t="shared" si="87"/>
        <v/>
      </c>
      <c r="B1133" s="91"/>
      <c r="C1133" s="232"/>
      <c r="D1133" s="232"/>
      <c r="E1133" s="91"/>
      <c r="F1133" s="91"/>
      <c r="G1133" s="91"/>
      <c r="H1133" s="248"/>
      <c r="I1133" s="248"/>
      <c r="J1133" s="260"/>
      <c r="K1133" s="252"/>
      <c r="GO1133" s="233" t="str">
        <f>IFERROR(VLOOKUP($C1133,リスト!$D:$X,18,FALSE),"")</f>
        <v/>
      </c>
      <c r="GP1133" s="349"/>
    </row>
    <row r="1134" spans="1:198" hidden="1">
      <c r="A1134" s="232" t="str">
        <f t="shared" si="87"/>
        <v/>
      </c>
      <c r="B1134" s="91"/>
      <c r="C1134" s="232"/>
      <c r="D1134" s="232"/>
      <c r="E1134" s="91"/>
      <c r="F1134" s="91"/>
      <c r="G1134" s="91"/>
      <c r="H1134" s="248"/>
      <c r="I1134" s="248"/>
      <c r="J1134" s="260"/>
      <c r="K1134" s="252"/>
      <c r="GO1134" s="233" t="str">
        <f>IFERROR(VLOOKUP($C1134,リスト!$D:$X,18,FALSE),"")</f>
        <v/>
      </c>
      <c r="GP1134" s="349"/>
    </row>
    <row r="1135" spans="1:198" hidden="1">
      <c r="A1135" s="232" t="str">
        <f t="shared" si="87"/>
        <v/>
      </c>
      <c r="B1135" s="91"/>
      <c r="C1135" s="232"/>
      <c r="D1135" s="232"/>
      <c r="E1135" s="91"/>
      <c r="F1135" s="91"/>
      <c r="G1135" s="91"/>
      <c r="H1135" s="248"/>
      <c r="I1135" s="248"/>
      <c r="J1135" s="260"/>
      <c r="K1135" s="252"/>
      <c r="GO1135" s="233" t="str">
        <f>IFERROR(VLOOKUP($C1135,リスト!$D:$X,18,FALSE),"")</f>
        <v/>
      </c>
      <c r="GP1135" s="349"/>
    </row>
    <row r="1136" spans="1:198" hidden="1">
      <c r="A1136" s="232" t="str">
        <f t="shared" si="87"/>
        <v/>
      </c>
      <c r="B1136" s="91"/>
      <c r="C1136" s="232"/>
      <c r="D1136" s="232"/>
      <c r="E1136" s="91"/>
      <c r="F1136" s="91"/>
      <c r="G1136" s="91"/>
      <c r="H1136" s="248"/>
      <c r="I1136" s="248"/>
      <c r="J1136" s="260"/>
      <c r="K1136" s="252"/>
      <c r="GO1136" s="233" t="str">
        <f>IFERROR(VLOOKUP($C1136,リスト!$D:$X,18,FALSE),"")</f>
        <v/>
      </c>
      <c r="GP1136" s="349"/>
    </row>
    <row r="1137" spans="1:198" hidden="1">
      <c r="A1137" s="232" t="str">
        <f t="shared" si="87"/>
        <v/>
      </c>
      <c r="B1137" s="91"/>
      <c r="C1137" s="232"/>
      <c r="D1137" s="232"/>
      <c r="E1137" s="91"/>
      <c r="F1137" s="91"/>
      <c r="G1137" s="91"/>
      <c r="H1137" s="248"/>
      <c r="I1137" s="248"/>
      <c r="J1137" s="260"/>
      <c r="K1137" s="252"/>
      <c r="GO1137" s="233" t="str">
        <f>IFERROR(VLOOKUP($C1137,リスト!$D:$X,18,FALSE),"")</f>
        <v/>
      </c>
      <c r="GP1137" s="349"/>
    </row>
    <row r="1138" spans="1:198" hidden="1">
      <c r="A1138" s="232" t="str">
        <f t="shared" si="87"/>
        <v/>
      </c>
      <c r="B1138" s="91"/>
      <c r="C1138" s="232"/>
      <c r="D1138" s="232"/>
      <c r="E1138" s="91"/>
      <c r="F1138" s="91"/>
      <c r="G1138" s="91"/>
      <c r="H1138" s="248"/>
      <c r="I1138" s="248"/>
      <c r="J1138" s="260"/>
      <c r="K1138" s="252"/>
      <c r="GO1138" s="233" t="str">
        <f>IFERROR(VLOOKUP($C1138,リスト!$D:$X,18,FALSE),"")</f>
        <v/>
      </c>
      <c r="GP1138" s="349"/>
    </row>
    <row r="1139" spans="1:198" hidden="1">
      <c r="A1139" s="232" t="str">
        <f t="shared" si="87"/>
        <v/>
      </c>
      <c r="B1139" s="91"/>
      <c r="C1139" s="232"/>
      <c r="D1139" s="232"/>
      <c r="E1139" s="91"/>
      <c r="F1139" s="91"/>
      <c r="G1139" s="91"/>
      <c r="H1139" s="248"/>
      <c r="I1139" s="248"/>
      <c r="J1139" s="260"/>
      <c r="K1139" s="252"/>
      <c r="GO1139" s="233" t="str">
        <f>IFERROR(VLOOKUP($C1139,リスト!$D:$X,18,FALSE),"")</f>
        <v/>
      </c>
      <c r="GP1139" s="349"/>
    </row>
    <row r="1140" spans="1:198" hidden="1">
      <c r="A1140" s="232" t="str">
        <f t="shared" si="87"/>
        <v/>
      </c>
      <c r="B1140" s="91"/>
      <c r="C1140" s="232"/>
      <c r="D1140" s="232"/>
      <c r="E1140" s="91"/>
      <c r="F1140" s="91"/>
      <c r="G1140" s="91"/>
      <c r="H1140" s="248"/>
      <c r="I1140" s="248"/>
      <c r="J1140" s="260"/>
      <c r="K1140" s="252"/>
      <c r="GO1140" s="233" t="str">
        <f>IFERROR(VLOOKUP($C1140,リスト!$D:$X,18,FALSE),"")</f>
        <v/>
      </c>
      <c r="GP1140" s="349"/>
    </row>
    <row r="1141" spans="1:198" hidden="1">
      <c r="A1141" s="232" t="str">
        <f t="shared" si="87"/>
        <v/>
      </c>
      <c r="B1141" s="91"/>
      <c r="C1141" s="232"/>
      <c r="D1141" s="232"/>
      <c r="E1141" s="91"/>
      <c r="F1141" s="91"/>
      <c r="G1141" s="91"/>
      <c r="H1141" s="248"/>
      <c r="I1141" s="248"/>
      <c r="J1141" s="260"/>
      <c r="K1141" s="252"/>
      <c r="GO1141" s="233" t="str">
        <f>IFERROR(VLOOKUP($C1141,リスト!$D:$X,18,FALSE),"")</f>
        <v/>
      </c>
      <c r="GP1141" s="349"/>
    </row>
    <row r="1142" spans="1:198" hidden="1">
      <c r="A1142" s="232" t="str">
        <f t="shared" si="87"/>
        <v/>
      </c>
      <c r="B1142" s="91"/>
      <c r="C1142" s="232"/>
      <c r="D1142" s="232"/>
      <c r="E1142" s="91"/>
      <c r="F1142" s="91"/>
      <c r="G1142" s="91"/>
      <c r="H1142" s="248"/>
      <c r="I1142" s="248"/>
      <c r="J1142" s="260"/>
      <c r="K1142" s="252"/>
      <c r="GO1142" s="233" t="str">
        <f>IFERROR(VLOOKUP($C1142,リスト!$D:$X,18,FALSE),"")</f>
        <v/>
      </c>
      <c r="GP1142" s="349"/>
    </row>
    <row r="1143" spans="1:198" hidden="1">
      <c r="A1143" s="232" t="str">
        <f t="shared" si="87"/>
        <v/>
      </c>
      <c r="B1143" s="91"/>
      <c r="C1143" s="232"/>
      <c r="D1143" s="232"/>
      <c r="E1143" s="91"/>
      <c r="F1143" s="91"/>
      <c r="G1143" s="91"/>
      <c r="H1143" s="248"/>
      <c r="I1143" s="248"/>
      <c r="J1143" s="260"/>
      <c r="K1143" s="252"/>
      <c r="GO1143" s="233" t="str">
        <f>IFERROR(VLOOKUP($C1143,リスト!$D:$X,18,FALSE),"")</f>
        <v/>
      </c>
      <c r="GP1143" s="349"/>
    </row>
    <row r="1144" spans="1:198" hidden="1">
      <c r="A1144" s="232" t="str">
        <f t="shared" si="87"/>
        <v/>
      </c>
      <c r="B1144" s="91"/>
      <c r="C1144" s="232"/>
      <c r="D1144" s="232"/>
      <c r="E1144" s="91"/>
      <c r="F1144" s="91"/>
      <c r="G1144" s="91"/>
      <c r="H1144" s="248"/>
      <c r="I1144" s="248"/>
      <c r="J1144" s="260"/>
      <c r="K1144" s="252"/>
      <c r="GO1144" s="233" t="str">
        <f>IFERROR(VLOOKUP($C1144,リスト!$D:$X,18,FALSE),"")</f>
        <v/>
      </c>
      <c r="GP1144" s="349"/>
    </row>
    <row r="1145" spans="1:198" hidden="1">
      <c r="A1145" s="232" t="str">
        <f t="shared" si="87"/>
        <v/>
      </c>
      <c r="B1145" s="91"/>
      <c r="C1145" s="232"/>
      <c r="D1145" s="232"/>
      <c r="E1145" s="91"/>
      <c r="F1145" s="91"/>
      <c r="G1145" s="91"/>
      <c r="H1145" s="248"/>
      <c r="I1145" s="248"/>
      <c r="J1145" s="260"/>
      <c r="K1145" s="252"/>
      <c r="GO1145" s="233" t="str">
        <f>IFERROR(VLOOKUP($C1145,リスト!$D:$X,18,FALSE),"")</f>
        <v/>
      </c>
      <c r="GP1145" s="349"/>
    </row>
    <row r="1146" spans="1:198" hidden="1">
      <c r="A1146" s="232" t="str">
        <f t="shared" si="87"/>
        <v/>
      </c>
      <c r="B1146" s="91"/>
      <c r="C1146" s="232"/>
      <c r="D1146" s="232"/>
      <c r="E1146" s="91"/>
      <c r="F1146" s="91"/>
      <c r="G1146" s="91"/>
      <c r="H1146" s="248"/>
      <c r="I1146" s="248"/>
      <c r="J1146" s="260"/>
      <c r="K1146" s="252"/>
      <c r="GO1146" s="233" t="str">
        <f>IFERROR(VLOOKUP($C1146,リスト!$D:$X,18,FALSE),"")</f>
        <v/>
      </c>
      <c r="GP1146" s="349"/>
    </row>
    <row r="1147" spans="1:198" hidden="1">
      <c r="A1147" s="232" t="str">
        <f t="shared" si="87"/>
        <v/>
      </c>
      <c r="B1147" s="91"/>
      <c r="C1147" s="232"/>
      <c r="D1147" s="232"/>
      <c r="E1147" s="91"/>
      <c r="F1147" s="91"/>
      <c r="G1147" s="91"/>
      <c r="H1147" s="248"/>
      <c r="I1147" s="248"/>
      <c r="J1147" s="260"/>
      <c r="K1147" s="252"/>
      <c r="GO1147" s="233" t="str">
        <f>IFERROR(VLOOKUP($C1147,リスト!$D:$X,18,FALSE),"")</f>
        <v/>
      </c>
      <c r="GP1147" s="349"/>
    </row>
    <row r="1148" spans="1:198" hidden="1">
      <c r="A1148" s="232" t="str">
        <f t="shared" si="87"/>
        <v/>
      </c>
      <c r="B1148" s="91"/>
      <c r="C1148" s="232"/>
      <c r="D1148" s="232"/>
      <c r="E1148" s="91"/>
      <c r="F1148" s="91"/>
      <c r="G1148" s="91"/>
      <c r="H1148" s="248"/>
      <c r="I1148" s="248"/>
      <c r="J1148" s="260"/>
      <c r="K1148" s="252"/>
      <c r="GO1148" s="233" t="str">
        <f>IFERROR(VLOOKUP($C1148,リスト!$D:$X,18,FALSE),"")</f>
        <v/>
      </c>
      <c r="GP1148" s="349"/>
    </row>
    <row r="1149" spans="1:198" hidden="1">
      <c r="A1149" s="232" t="str">
        <f t="shared" si="87"/>
        <v/>
      </c>
      <c r="B1149" s="91"/>
      <c r="C1149" s="232"/>
      <c r="D1149" s="232"/>
      <c r="E1149" s="91"/>
      <c r="F1149" s="91"/>
      <c r="G1149" s="91"/>
      <c r="H1149" s="248"/>
      <c r="I1149" s="248"/>
      <c r="J1149" s="260"/>
      <c r="K1149" s="252"/>
      <c r="GO1149" s="233" t="str">
        <f>IFERROR(VLOOKUP($C1149,リスト!$D:$X,18,FALSE),"")</f>
        <v/>
      </c>
      <c r="GP1149" s="349"/>
    </row>
    <row r="1150" spans="1:198" hidden="1">
      <c r="A1150" s="232" t="str">
        <f t="shared" si="87"/>
        <v/>
      </c>
      <c r="B1150" s="91"/>
      <c r="C1150" s="232"/>
      <c r="D1150" s="232"/>
      <c r="E1150" s="91"/>
      <c r="F1150" s="91"/>
      <c r="G1150" s="91"/>
      <c r="H1150" s="248"/>
      <c r="I1150" s="248"/>
      <c r="J1150" s="260"/>
      <c r="K1150" s="252"/>
      <c r="GO1150" s="233" t="str">
        <f>IFERROR(VLOOKUP($C1150,リスト!$D:$X,18,FALSE),"")</f>
        <v/>
      </c>
      <c r="GP1150" s="349"/>
    </row>
    <row r="1151" spans="1:198" hidden="1">
      <c r="A1151" s="232" t="str">
        <f t="shared" si="87"/>
        <v/>
      </c>
      <c r="B1151" s="91"/>
      <c r="C1151" s="232"/>
      <c r="D1151" s="232"/>
      <c r="E1151" s="91"/>
      <c r="F1151" s="91"/>
      <c r="G1151" s="91"/>
      <c r="H1151" s="248"/>
      <c r="I1151" s="248"/>
      <c r="J1151" s="260"/>
      <c r="K1151" s="252"/>
      <c r="GO1151" s="233" t="str">
        <f>IFERROR(VLOOKUP($C1151,リスト!$D:$X,18,FALSE),"")</f>
        <v/>
      </c>
      <c r="GP1151" s="349"/>
    </row>
    <row r="1152" spans="1:198" hidden="1">
      <c r="A1152" s="232" t="str">
        <f t="shared" si="87"/>
        <v/>
      </c>
      <c r="B1152" s="91"/>
      <c r="C1152" s="232"/>
      <c r="D1152" s="232"/>
      <c r="E1152" s="91"/>
      <c r="F1152" s="91"/>
      <c r="G1152" s="91"/>
      <c r="H1152" s="248"/>
      <c r="I1152" s="248"/>
      <c r="J1152" s="260"/>
      <c r="K1152" s="252"/>
      <c r="GO1152" s="233" t="str">
        <f>IFERROR(VLOOKUP($C1152,リスト!$D:$X,18,FALSE),"")</f>
        <v/>
      </c>
      <c r="GP1152" s="349"/>
    </row>
    <row r="1153" spans="1:198" hidden="1">
      <c r="A1153" s="232" t="str">
        <f t="shared" si="87"/>
        <v/>
      </c>
      <c r="B1153" s="91"/>
      <c r="C1153" s="232"/>
      <c r="D1153" s="232"/>
      <c r="E1153" s="91"/>
      <c r="F1153" s="91"/>
      <c r="G1153" s="91"/>
      <c r="H1153" s="248"/>
      <c r="I1153" s="248"/>
      <c r="J1153" s="260"/>
      <c r="K1153" s="252"/>
      <c r="GO1153" s="233" t="str">
        <f>IFERROR(VLOOKUP($C1153,リスト!$D:$X,18,FALSE),"")</f>
        <v/>
      </c>
      <c r="GP1153" s="349"/>
    </row>
    <row r="1154" spans="1:198" hidden="1">
      <c r="A1154" s="232" t="str">
        <f t="shared" si="87"/>
        <v/>
      </c>
      <c r="B1154" s="91"/>
      <c r="C1154" s="232"/>
      <c r="D1154" s="232"/>
      <c r="E1154" s="91"/>
      <c r="F1154" s="91"/>
      <c r="G1154" s="91"/>
      <c r="H1154" s="248"/>
      <c r="I1154" s="248"/>
      <c r="J1154" s="260"/>
      <c r="K1154" s="252"/>
      <c r="GO1154" s="233" t="str">
        <f>IFERROR(VLOOKUP($C1154,リスト!$D:$X,18,FALSE),"")</f>
        <v/>
      </c>
      <c r="GP1154" s="349"/>
    </row>
    <row r="1155" spans="1:198" hidden="1">
      <c r="A1155" s="232" t="str">
        <f t="shared" si="87"/>
        <v/>
      </c>
      <c r="B1155" s="91"/>
      <c r="C1155" s="232"/>
      <c r="D1155" s="232"/>
      <c r="E1155" s="91"/>
      <c r="F1155" s="91"/>
      <c r="G1155" s="91"/>
      <c r="H1155" s="248"/>
      <c r="I1155" s="248"/>
      <c r="J1155" s="260"/>
      <c r="K1155" s="252"/>
      <c r="GO1155" s="233" t="str">
        <f>IFERROR(VLOOKUP($C1155,リスト!$D:$X,18,FALSE),"")</f>
        <v/>
      </c>
      <c r="GP1155" s="349"/>
    </row>
    <row r="1156" spans="1:198" hidden="1">
      <c r="A1156" s="232" t="str">
        <f t="shared" si="87"/>
        <v/>
      </c>
      <c r="B1156" s="91"/>
      <c r="C1156" s="232"/>
      <c r="D1156" s="232"/>
      <c r="E1156" s="91"/>
      <c r="F1156" s="91"/>
      <c r="G1156" s="91"/>
      <c r="H1156" s="248"/>
      <c r="I1156" s="248"/>
      <c r="J1156" s="260"/>
      <c r="K1156" s="252"/>
      <c r="GO1156" s="233" t="str">
        <f>IFERROR(VLOOKUP($C1156,リスト!$D:$X,18,FALSE),"")</f>
        <v/>
      </c>
      <c r="GP1156" s="349"/>
    </row>
    <row r="1157" spans="1:198" hidden="1">
      <c r="A1157" s="232" t="str">
        <f t="shared" si="87"/>
        <v/>
      </c>
      <c r="B1157" s="91"/>
      <c r="C1157" s="232"/>
      <c r="D1157" s="232"/>
      <c r="E1157" s="91"/>
      <c r="F1157" s="91"/>
      <c r="G1157" s="91"/>
      <c r="H1157" s="248"/>
      <c r="I1157" s="248"/>
      <c r="J1157" s="260"/>
      <c r="K1157" s="252"/>
      <c r="GO1157" s="233" t="str">
        <f>IFERROR(VLOOKUP($C1157,リスト!$D:$X,18,FALSE),"")</f>
        <v/>
      </c>
      <c r="GP1157" s="349"/>
    </row>
    <row r="1158" spans="1:198" hidden="1">
      <c r="A1158" s="232" t="str">
        <f t="shared" ref="A1158:A1221" si="88">IF(C1158="","",ROW()-5)</f>
        <v/>
      </c>
      <c r="B1158" s="91"/>
      <c r="C1158" s="232"/>
      <c r="D1158" s="232"/>
      <c r="E1158" s="91"/>
      <c r="F1158" s="91"/>
      <c r="G1158" s="91"/>
      <c r="H1158" s="248"/>
      <c r="I1158" s="248"/>
      <c r="J1158" s="260"/>
      <c r="K1158" s="252"/>
      <c r="GO1158" s="233" t="str">
        <f>IFERROR(VLOOKUP($C1158,リスト!$D:$X,18,FALSE),"")</f>
        <v/>
      </c>
      <c r="GP1158" s="349"/>
    </row>
    <row r="1159" spans="1:198" hidden="1">
      <c r="A1159" s="232" t="str">
        <f t="shared" si="88"/>
        <v/>
      </c>
      <c r="B1159" s="91"/>
      <c r="C1159" s="232"/>
      <c r="D1159" s="232"/>
      <c r="E1159" s="91"/>
      <c r="F1159" s="91"/>
      <c r="G1159" s="91"/>
      <c r="H1159" s="248"/>
      <c r="I1159" s="248"/>
      <c r="J1159" s="260"/>
      <c r="K1159" s="252"/>
      <c r="GO1159" s="233" t="str">
        <f>IFERROR(VLOOKUP($C1159,リスト!$D:$X,18,FALSE),"")</f>
        <v/>
      </c>
      <c r="GP1159" s="349"/>
    </row>
    <row r="1160" spans="1:198" hidden="1">
      <c r="A1160" s="232" t="str">
        <f t="shared" si="88"/>
        <v/>
      </c>
      <c r="B1160" s="91"/>
      <c r="C1160" s="232"/>
      <c r="D1160" s="232"/>
      <c r="E1160" s="91"/>
      <c r="F1160" s="91"/>
      <c r="G1160" s="91"/>
      <c r="H1160" s="248"/>
      <c r="I1160" s="248"/>
      <c r="J1160" s="260"/>
      <c r="K1160" s="252"/>
      <c r="GO1160" s="233" t="str">
        <f>IFERROR(VLOOKUP($C1160,リスト!$D:$X,18,FALSE),"")</f>
        <v/>
      </c>
      <c r="GP1160" s="349"/>
    </row>
    <row r="1161" spans="1:198" hidden="1">
      <c r="A1161" s="232" t="str">
        <f t="shared" si="88"/>
        <v/>
      </c>
      <c r="B1161" s="91"/>
      <c r="C1161" s="232"/>
      <c r="D1161" s="232"/>
      <c r="E1161" s="91"/>
      <c r="F1161" s="91"/>
      <c r="G1161" s="91"/>
      <c r="H1161" s="248"/>
      <c r="I1161" s="248"/>
      <c r="J1161" s="260"/>
      <c r="K1161" s="252"/>
      <c r="GO1161" s="233" t="str">
        <f>IFERROR(VLOOKUP($C1161,リスト!$D:$X,18,FALSE),"")</f>
        <v/>
      </c>
      <c r="GP1161" s="349"/>
    </row>
    <row r="1162" spans="1:198" hidden="1">
      <c r="A1162" s="232" t="str">
        <f t="shared" si="88"/>
        <v/>
      </c>
      <c r="B1162" s="91"/>
      <c r="C1162" s="232"/>
      <c r="D1162" s="232"/>
      <c r="E1162" s="91"/>
      <c r="F1162" s="91"/>
      <c r="G1162" s="91"/>
      <c r="H1162" s="248"/>
      <c r="I1162" s="248"/>
      <c r="J1162" s="260"/>
      <c r="K1162" s="252"/>
      <c r="GO1162" s="233" t="str">
        <f>IFERROR(VLOOKUP($C1162,リスト!$D:$X,18,FALSE),"")</f>
        <v/>
      </c>
      <c r="GP1162" s="349"/>
    </row>
    <row r="1163" spans="1:198" hidden="1">
      <c r="A1163" s="232" t="str">
        <f t="shared" si="88"/>
        <v/>
      </c>
      <c r="B1163" s="91"/>
      <c r="C1163" s="232"/>
      <c r="D1163" s="232"/>
      <c r="E1163" s="91"/>
      <c r="F1163" s="91"/>
      <c r="G1163" s="91"/>
      <c r="H1163" s="248"/>
      <c r="I1163" s="248"/>
      <c r="J1163" s="260"/>
      <c r="K1163" s="252"/>
      <c r="GO1163" s="233" t="str">
        <f>IFERROR(VLOOKUP($C1163,リスト!$D:$X,18,FALSE),"")</f>
        <v/>
      </c>
      <c r="GP1163" s="349"/>
    </row>
    <row r="1164" spans="1:198" hidden="1">
      <c r="A1164" s="232" t="str">
        <f t="shared" si="88"/>
        <v/>
      </c>
      <c r="B1164" s="91"/>
      <c r="C1164" s="232"/>
      <c r="D1164" s="232"/>
      <c r="E1164" s="91"/>
      <c r="F1164" s="91"/>
      <c r="G1164" s="91"/>
      <c r="H1164" s="248"/>
      <c r="I1164" s="248"/>
      <c r="J1164" s="260"/>
      <c r="K1164" s="252"/>
      <c r="GO1164" s="233" t="str">
        <f>IFERROR(VLOOKUP($C1164,リスト!$D:$X,18,FALSE),"")</f>
        <v/>
      </c>
      <c r="GP1164" s="349"/>
    </row>
    <row r="1165" spans="1:198" hidden="1">
      <c r="A1165" s="232" t="str">
        <f t="shared" si="88"/>
        <v/>
      </c>
      <c r="B1165" s="91"/>
      <c r="C1165" s="232"/>
      <c r="D1165" s="232"/>
      <c r="E1165" s="91"/>
      <c r="F1165" s="91"/>
      <c r="G1165" s="91"/>
      <c r="H1165" s="248"/>
      <c r="I1165" s="248"/>
      <c r="J1165" s="260"/>
      <c r="K1165" s="252"/>
      <c r="GO1165" s="233" t="str">
        <f>IFERROR(VLOOKUP($C1165,リスト!$D:$X,18,FALSE),"")</f>
        <v/>
      </c>
      <c r="GP1165" s="349"/>
    </row>
    <row r="1166" spans="1:198" hidden="1">
      <c r="A1166" s="232" t="str">
        <f t="shared" si="88"/>
        <v/>
      </c>
      <c r="B1166" s="91"/>
      <c r="C1166" s="232"/>
      <c r="D1166" s="232"/>
      <c r="E1166" s="91"/>
      <c r="F1166" s="91"/>
      <c r="G1166" s="91"/>
      <c r="H1166" s="248"/>
      <c r="I1166" s="248"/>
      <c r="J1166" s="260"/>
      <c r="K1166" s="252"/>
      <c r="GO1166" s="233" t="str">
        <f>IFERROR(VLOOKUP($C1166,リスト!$D:$X,18,FALSE),"")</f>
        <v/>
      </c>
      <c r="GP1166" s="349"/>
    </row>
    <row r="1167" spans="1:198" hidden="1">
      <c r="A1167" s="232" t="str">
        <f t="shared" si="88"/>
        <v/>
      </c>
      <c r="B1167" s="91"/>
      <c r="C1167" s="232"/>
      <c r="D1167" s="232"/>
      <c r="E1167" s="91"/>
      <c r="F1167" s="91"/>
      <c r="G1167" s="91"/>
      <c r="H1167" s="248"/>
      <c r="I1167" s="248"/>
      <c r="J1167" s="260"/>
      <c r="K1167" s="252"/>
      <c r="GO1167" s="233" t="str">
        <f>IFERROR(VLOOKUP($C1167,リスト!$D:$X,18,FALSE),"")</f>
        <v/>
      </c>
      <c r="GP1167" s="349"/>
    </row>
    <row r="1168" spans="1:198" hidden="1">
      <c r="A1168" s="232" t="str">
        <f t="shared" si="88"/>
        <v/>
      </c>
      <c r="B1168" s="91"/>
      <c r="C1168" s="232"/>
      <c r="D1168" s="232"/>
      <c r="E1168" s="91"/>
      <c r="F1168" s="91"/>
      <c r="G1168" s="265"/>
      <c r="H1168" s="248"/>
      <c r="I1168" s="248"/>
      <c r="J1168" s="260"/>
      <c r="K1168" s="252"/>
      <c r="GO1168" s="233" t="str">
        <f>IFERROR(VLOOKUP($C1168,リスト!$D:$X,18,FALSE),"")</f>
        <v/>
      </c>
      <c r="GP1168" s="349"/>
    </row>
    <row r="1169" spans="1:198" hidden="1">
      <c r="A1169" s="232" t="str">
        <f t="shared" si="88"/>
        <v/>
      </c>
      <c r="B1169" s="91"/>
      <c r="C1169" s="232"/>
      <c r="D1169" s="232"/>
      <c r="E1169" s="91"/>
      <c r="F1169" s="91"/>
      <c r="G1169" s="91"/>
      <c r="H1169" s="248"/>
      <c r="I1169" s="248"/>
      <c r="J1169" s="260"/>
      <c r="K1169" s="252"/>
      <c r="GO1169" s="233" t="str">
        <f>IFERROR(VLOOKUP($C1169,リスト!$D:$X,18,FALSE),"")</f>
        <v/>
      </c>
      <c r="GP1169" s="349"/>
    </row>
    <row r="1170" spans="1:198" hidden="1">
      <c r="A1170" s="232" t="str">
        <f t="shared" si="88"/>
        <v/>
      </c>
      <c r="B1170" s="91"/>
      <c r="C1170" s="232"/>
      <c r="D1170" s="232"/>
      <c r="E1170" s="91"/>
      <c r="F1170" s="91"/>
      <c r="G1170" s="265"/>
      <c r="H1170" s="248"/>
      <c r="I1170" s="248"/>
      <c r="J1170" s="260"/>
      <c r="K1170" s="252"/>
      <c r="GO1170" s="233" t="str">
        <f>IFERROR(VLOOKUP($C1170,リスト!$D:$X,18,FALSE),"")</f>
        <v/>
      </c>
      <c r="GP1170" s="349"/>
    </row>
    <row r="1171" spans="1:198" hidden="1">
      <c r="A1171" s="232" t="str">
        <f t="shared" si="88"/>
        <v/>
      </c>
      <c r="B1171" s="91"/>
      <c r="C1171" s="232"/>
      <c r="D1171" s="232"/>
      <c r="E1171" s="91"/>
      <c r="F1171" s="91"/>
      <c r="G1171" s="265"/>
      <c r="H1171" s="248"/>
      <c r="I1171" s="248"/>
      <c r="J1171" s="260"/>
      <c r="K1171" s="252"/>
      <c r="GO1171" s="233" t="str">
        <f>IFERROR(VLOOKUP($C1171,リスト!$D:$X,18,FALSE),"")</f>
        <v/>
      </c>
      <c r="GP1171" s="349"/>
    </row>
    <row r="1172" spans="1:198" hidden="1">
      <c r="A1172" s="232" t="str">
        <f t="shared" si="88"/>
        <v/>
      </c>
      <c r="B1172" s="91"/>
      <c r="C1172" s="232"/>
      <c r="D1172" s="232"/>
      <c r="E1172" s="91"/>
      <c r="F1172" s="91"/>
      <c r="G1172" s="91"/>
      <c r="H1172" s="248"/>
      <c r="I1172" s="248"/>
      <c r="J1172" s="260"/>
      <c r="K1172" s="252"/>
      <c r="GO1172" s="233" t="str">
        <f>IFERROR(VLOOKUP($C1172,リスト!$D:$X,18,FALSE),"")</f>
        <v/>
      </c>
      <c r="GP1172" s="349"/>
    </row>
    <row r="1173" spans="1:198" hidden="1">
      <c r="A1173" s="232" t="str">
        <f t="shared" si="88"/>
        <v/>
      </c>
      <c r="B1173" s="91"/>
      <c r="C1173" s="232"/>
      <c r="D1173" s="232"/>
      <c r="E1173" s="91"/>
      <c r="F1173" s="91"/>
      <c r="G1173" s="265"/>
      <c r="H1173" s="248"/>
      <c r="I1173" s="248"/>
      <c r="J1173" s="260"/>
      <c r="K1173" s="252"/>
      <c r="GO1173" s="233" t="str">
        <f>IFERROR(VLOOKUP($C1173,リスト!$D:$X,18,FALSE),"")</f>
        <v/>
      </c>
      <c r="GP1173" s="349"/>
    </row>
    <row r="1174" spans="1:198" hidden="1">
      <c r="A1174" s="232" t="str">
        <f t="shared" si="88"/>
        <v/>
      </c>
      <c r="B1174" s="91"/>
      <c r="C1174" s="232"/>
      <c r="D1174" s="232"/>
      <c r="E1174" s="91"/>
      <c r="F1174" s="91"/>
      <c r="G1174" s="91"/>
      <c r="H1174" s="248"/>
      <c r="I1174" s="248"/>
      <c r="J1174" s="260"/>
      <c r="K1174" s="252"/>
      <c r="GO1174" s="233" t="str">
        <f>IFERROR(VLOOKUP($C1174,リスト!$D:$X,18,FALSE),"")</f>
        <v/>
      </c>
      <c r="GP1174" s="349"/>
    </row>
    <row r="1175" spans="1:198" hidden="1">
      <c r="A1175" s="232" t="str">
        <f t="shared" si="88"/>
        <v/>
      </c>
      <c r="B1175" s="91"/>
      <c r="C1175" s="232"/>
      <c r="D1175" s="232"/>
      <c r="E1175" s="91"/>
      <c r="F1175" s="91"/>
      <c r="G1175" s="91"/>
      <c r="H1175" s="248"/>
      <c r="I1175" s="248"/>
      <c r="J1175" s="260"/>
      <c r="K1175" s="252"/>
      <c r="GO1175" s="233" t="str">
        <f>IFERROR(VLOOKUP($C1175,リスト!$D:$X,18,FALSE),"")</f>
        <v/>
      </c>
      <c r="GP1175" s="349"/>
    </row>
    <row r="1176" spans="1:198" hidden="1">
      <c r="A1176" s="232" t="str">
        <f t="shared" si="88"/>
        <v/>
      </c>
      <c r="B1176" s="91"/>
      <c r="C1176" s="232"/>
      <c r="D1176" s="232"/>
      <c r="E1176" s="91"/>
      <c r="F1176" s="91"/>
      <c r="G1176" s="265"/>
      <c r="H1176" s="248"/>
      <c r="I1176" s="248"/>
      <c r="J1176" s="260"/>
      <c r="K1176" s="252"/>
      <c r="GO1176" s="233" t="str">
        <f>IFERROR(VLOOKUP($C1176,リスト!$D:$X,18,FALSE),"")</f>
        <v/>
      </c>
      <c r="GP1176" s="349"/>
    </row>
    <row r="1177" spans="1:198" hidden="1">
      <c r="A1177" s="232" t="str">
        <f t="shared" si="88"/>
        <v/>
      </c>
      <c r="B1177" s="91"/>
      <c r="C1177" s="232"/>
      <c r="D1177" s="232"/>
      <c r="E1177" s="91"/>
      <c r="F1177" s="91"/>
      <c r="G1177" s="91"/>
      <c r="H1177" s="248"/>
      <c r="I1177" s="248"/>
      <c r="J1177" s="260"/>
      <c r="K1177" s="252"/>
      <c r="GO1177" s="233" t="str">
        <f>IFERROR(VLOOKUP($C1177,リスト!$D:$X,18,FALSE),"")</f>
        <v/>
      </c>
      <c r="GP1177" s="349"/>
    </row>
    <row r="1178" spans="1:198" hidden="1">
      <c r="A1178" s="232" t="str">
        <f t="shared" si="88"/>
        <v/>
      </c>
      <c r="B1178" s="91"/>
      <c r="C1178" s="232"/>
      <c r="D1178" s="232"/>
      <c r="E1178" s="91"/>
      <c r="F1178" s="91"/>
      <c r="G1178" s="91"/>
      <c r="H1178" s="248"/>
      <c r="I1178" s="248"/>
      <c r="J1178" s="260"/>
      <c r="K1178" s="252"/>
      <c r="GO1178" s="233" t="str">
        <f>IFERROR(VLOOKUP($C1178,リスト!$D:$X,18,FALSE),"")</f>
        <v/>
      </c>
      <c r="GP1178" s="349"/>
    </row>
    <row r="1179" spans="1:198" hidden="1">
      <c r="A1179" s="232" t="str">
        <f t="shared" si="88"/>
        <v/>
      </c>
      <c r="B1179" s="91"/>
      <c r="C1179" s="232"/>
      <c r="D1179" s="232"/>
      <c r="E1179" s="91"/>
      <c r="F1179" s="91"/>
      <c r="G1179" s="91"/>
      <c r="H1179" s="248"/>
      <c r="I1179" s="248"/>
      <c r="J1179" s="260"/>
      <c r="K1179" s="252"/>
      <c r="GO1179" s="233" t="str">
        <f>IFERROR(VLOOKUP($C1179,リスト!$D:$X,18,FALSE),"")</f>
        <v/>
      </c>
      <c r="GP1179" s="349"/>
    </row>
    <row r="1180" spans="1:198" hidden="1">
      <c r="A1180" s="232" t="str">
        <f t="shared" si="88"/>
        <v/>
      </c>
      <c r="B1180" s="91"/>
      <c r="C1180" s="232"/>
      <c r="D1180" s="232"/>
      <c r="E1180" s="91"/>
      <c r="F1180" s="91"/>
      <c r="G1180" s="91"/>
      <c r="H1180" s="248"/>
      <c r="I1180" s="248"/>
      <c r="J1180" s="260"/>
      <c r="K1180" s="252"/>
      <c r="GO1180" s="233" t="str">
        <f>IFERROR(VLOOKUP($C1180,リスト!$D:$X,18,FALSE),"")</f>
        <v/>
      </c>
      <c r="GP1180" s="349"/>
    </row>
    <row r="1181" spans="1:198" hidden="1">
      <c r="A1181" s="232" t="str">
        <f t="shared" si="88"/>
        <v/>
      </c>
      <c r="B1181" s="91"/>
      <c r="C1181" s="232"/>
      <c r="D1181" s="232"/>
      <c r="E1181" s="91"/>
      <c r="F1181" s="91"/>
      <c r="G1181" s="91"/>
      <c r="H1181" s="248"/>
      <c r="I1181" s="248"/>
      <c r="J1181" s="260"/>
      <c r="K1181" s="252"/>
      <c r="GO1181" s="233" t="str">
        <f>IFERROR(VLOOKUP($C1181,リスト!$D:$X,18,FALSE),"")</f>
        <v/>
      </c>
      <c r="GP1181" s="349"/>
    </row>
    <row r="1182" spans="1:198" hidden="1">
      <c r="A1182" s="232" t="str">
        <f t="shared" si="88"/>
        <v/>
      </c>
      <c r="B1182" s="91"/>
      <c r="C1182" s="232"/>
      <c r="D1182" s="232"/>
      <c r="E1182" s="91"/>
      <c r="F1182" s="91"/>
      <c r="G1182" s="91"/>
      <c r="H1182" s="248"/>
      <c r="I1182" s="248"/>
      <c r="J1182" s="260"/>
      <c r="K1182" s="252"/>
      <c r="GO1182" s="233" t="str">
        <f>IFERROR(VLOOKUP($C1182,リスト!$D:$X,18,FALSE),"")</f>
        <v/>
      </c>
      <c r="GP1182" s="349"/>
    </row>
    <row r="1183" spans="1:198" hidden="1">
      <c r="A1183" s="232" t="str">
        <f t="shared" si="88"/>
        <v/>
      </c>
      <c r="B1183" s="91"/>
      <c r="C1183" s="232"/>
      <c r="D1183" s="232"/>
      <c r="E1183" s="91"/>
      <c r="F1183" s="91"/>
      <c r="G1183" s="91"/>
      <c r="H1183" s="248"/>
      <c r="I1183" s="248"/>
      <c r="J1183" s="260"/>
      <c r="K1183" s="252"/>
      <c r="GO1183" s="233" t="str">
        <f>IFERROR(VLOOKUP($C1183,リスト!$D:$X,18,FALSE),"")</f>
        <v/>
      </c>
      <c r="GP1183" s="349"/>
    </row>
    <row r="1184" spans="1:198" hidden="1">
      <c r="A1184" s="232" t="str">
        <f t="shared" si="88"/>
        <v/>
      </c>
      <c r="B1184" s="91"/>
      <c r="C1184" s="232"/>
      <c r="D1184" s="232"/>
      <c r="E1184" s="91"/>
      <c r="F1184" s="91"/>
      <c r="G1184" s="265"/>
      <c r="H1184" s="248"/>
      <c r="I1184" s="248"/>
      <c r="J1184" s="260"/>
      <c r="K1184" s="252"/>
      <c r="GO1184" s="233" t="str">
        <f>IFERROR(VLOOKUP($C1184,リスト!$D:$X,18,FALSE),"")</f>
        <v/>
      </c>
      <c r="GP1184" s="349"/>
    </row>
    <row r="1185" spans="1:198" hidden="1">
      <c r="A1185" s="232" t="str">
        <f t="shared" si="88"/>
        <v/>
      </c>
      <c r="B1185" s="91"/>
      <c r="C1185" s="232"/>
      <c r="D1185" s="232"/>
      <c r="E1185" s="91"/>
      <c r="F1185" s="91"/>
      <c r="G1185" s="91"/>
      <c r="H1185" s="248"/>
      <c r="I1185" s="248"/>
      <c r="J1185" s="260"/>
      <c r="K1185" s="252"/>
      <c r="GO1185" s="233" t="str">
        <f>IFERROR(VLOOKUP($C1185,リスト!$D:$X,18,FALSE),"")</f>
        <v/>
      </c>
      <c r="GP1185" s="349"/>
    </row>
    <row r="1186" spans="1:198" hidden="1">
      <c r="A1186" s="232" t="str">
        <f t="shared" si="88"/>
        <v/>
      </c>
      <c r="B1186" s="91"/>
      <c r="C1186" s="232"/>
      <c r="D1186" s="232"/>
      <c r="E1186" s="91"/>
      <c r="F1186" s="91"/>
      <c r="G1186" s="91"/>
      <c r="H1186" s="248"/>
      <c r="I1186" s="248"/>
      <c r="J1186" s="260"/>
      <c r="K1186" s="252"/>
      <c r="GO1186" s="233" t="str">
        <f>IFERROR(VLOOKUP($C1186,リスト!$D:$X,18,FALSE),"")</f>
        <v/>
      </c>
      <c r="GP1186" s="349"/>
    </row>
    <row r="1187" spans="1:198" hidden="1">
      <c r="A1187" s="232" t="str">
        <f t="shared" si="88"/>
        <v/>
      </c>
      <c r="B1187" s="91"/>
      <c r="C1187" s="232"/>
      <c r="D1187" s="232"/>
      <c r="E1187" s="91"/>
      <c r="F1187" s="91"/>
      <c r="G1187" s="265"/>
      <c r="H1187" s="248"/>
      <c r="I1187" s="248"/>
      <c r="J1187" s="260"/>
      <c r="K1187" s="252"/>
      <c r="GO1187" s="233" t="str">
        <f>IFERROR(VLOOKUP($C1187,リスト!$D:$X,18,FALSE),"")</f>
        <v/>
      </c>
      <c r="GP1187" s="349"/>
    </row>
    <row r="1188" spans="1:198" hidden="1">
      <c r="A1188" s="232" t="str">
        <f t="shared" si="88"/>
        <v/>
      </c>
      <c r="B1188" s="91"/>
      <c r="C1188" s="232"/>
      <c r="D1188" s="232"/>
      <c r="E1188" s="91"/>
      <c r="F1188" s="91"/>
      <c r="G1188" s="91"/>
      <c r="H1188" s="248"/>
      <c r="I1188" s="248"/>
      <c r="J1188" s="260"/>
      <c r="K1188" s="252"/>
      <c r="GO1188" s="233" t="str">
        <f>IFERROR(VLOOKUP($C1188,リスト!$D:$X,18,FALSE),"")</f>
        <v/>
      </c>
      <c r="GP1188" s="349"/>
    </row>
    <row r="1189" spans="1:198" hidden="1">
      <c r="A1189" s="232" t="str">
        <f t="shared" si="88"/>
        <v/>
      </c>
      <c r="B1189" s="91"/>
      <c r="C1189" s="232"/>
      <c r="D1189" s="232"/>
      <c r="E1189" s="91"/>
      <c r="F1189" s="91"/>
      <c r="G1189" s="91"/>
      <c r="H1189" s="248"/>
      <c r="I1189" s="248"/>
      <c r="J1189" s="260"/>
      <c r="K1189" s="252"/>
      <c r="GO1189" s="233" t="str">
        <f>IFERROR(VLOOKUP($C1189,リスト!$D:$X,18,FALSE),"")</f>
        <v/>
      </c>
      <c r="GP1189" s="349"/>
    </row>
    <row r="1190" spans="1:198" hidden="1">
      <c r="A1190" s="232" t="str">
        <f t="shared" si="88"/>
        <v/>
      </c>
      <c r="B1190" s="91"/>
      <c r="C1190" s="232"/>
      <c r="D1190" s="232"/>
      <c r="E1190" s="91"/>
      <c r="F1190" s="91"/>
      <c r="G1190" s="91"/>
      <c r="H1190" s="248"/>
      <c r="I1190" s="248"/>
      <c r="J1190" s="260"/>
      <c r="K1190" s="252"/>
      <c r="GO1190" s="233" t="str">
        <f>IFERROR(VLOOKUP($C1190,リスト!$D:$X,18,FALSE),"")</f>
        <v/>
      </c>
      <c r="GP1190" s="349"/>
    </row>
    <row r="1191" spans="1:198" hidden="1">
      <c r="A1191" s="232" t="str">
        <f t="shared" si="88"/>
        <v/>
      </c>
      <c r="B1191" s="91"/>
      <c r="C1191" s="232"/>
      <c r="D1191" s="232"/>
      <c r="E1191" s="91"/>
      <c r="F1191" s="91"/>
      <c r="G1191" s="91"/>
      <c r="H1191" s="248"/>
      <c r="I1191" s="248"/>
      <c r="J1191" s="260"/>
      <c r="K1191" s="252"/>
      <c r="GO1191" s="233" t="str">
        <f>IFERROR(VLOOKUP($C1191,リスト!$D:$X,18,FALSE),"")</f>
        <v/>
      </c>
      <c r="GP1191" s="349"/>
    </row>
    <row r="1192" spans="1:198" hidden="1">
      <c r="A1192" s="232" t="str">
        <f t="shared" si="88"/>
        <v/>
      </c>
      <c r="B1192" s="91"/>
      <c r="C1192" s="232"/>
      <c r="D1192" s="232"/>
      <c r="E1192" s="91"/>
      <c r="F1192" s="91"/>
      <c r="G1192" s="91"/>
      <c r="H1192" s="248"/>
      <c r="I1192" s="248"/>
      <c r="J1192" s="260"/>
      <c r="K1192" s="252"/>
      <c r="GO1192" s="233" t="str">
        <f>IFERROR(VLOOKUP($C1192,リスト!$D:$X,18,FALSE),"")</f>
        <v/>
      </c>
      <c r="GP1192" s="349"/>
    </row>
    <row r="1193" spans="1:198" hidden="1">
      <c r="A1193" s="232" t="str">
        <f t="shared" si="88"/>
        <v/>
      </c>
      <c r="B1193" s="91"/>
      <c r="C1193" s="232"/>
      <c r="D1193" s="232"/>
      <c r="E1193" s="91"/>
      <c r="F1193" s="91"/>
      <c r="G1193" s="91"/>
      <c r="H1193" s="248"/>
      <c r="I1193" s="248"/>
      <c r="J1193" s="260"/>
      <c r="K1193" s="252"/>
      <c r="GO1193" s="233" t="str">
        <f>IFERROR(VLOOKUP($C1193,リスト!$D:$X,18,FALSE),"")</f>
        <v/>
      </c>
      <c r="GP1193" s="349"/>
    </row>
    <row r="1194" spans="1:198" hidden="1">
      <c r="A1194" s="232" t="str">
        <f t="shared" si="88"/>
        <v/>
      </c>
      <c r="B1194" s="91"/>
      <c r="C1194" s="232"/>
      <c r="D1194" s="232"/>
      <c r="E1194" s="91"/>
      <c r="F1194" s="91"/>
      <c r="G1194" s="91"/>
      <c r="H1194" s="248"/>
      <c r="I1194" s="248"/>
      <c r="J1194" s="260"/>
      <c r="K1194" s="252"/>
      <c r="GO1194" s="233" t="str">
        <f>IFERROR(VLOOKUP($C1194,リスト!$D:$X,18,FALSE),"")</f>
        <v/>
      </c>
      <c r="GP1194" s="349"/>
    </row>
    <row r="1195" spans="1:198" hidden="1">
      <c r="A1195" s="232" t="str">
        <f t="shared" si="88"/>
        <v/>
      </c>
      <c r="B1195" s="91"/>
      <c r="C1195" s="232"/>
      <c r="D1195" s="232"/>
      <c r="E1195" s="91"/>
      <c r="F1195" s="91"/>
      <c r="G1195" s="91"/>
      <c r="H1195" s="248"/>
      <c r="I1195" s="248"/>
      <c r="J1195" s="260"/>
      <c r="K1195" s="252"/>
      <c r="GO1195" s="233" t="str">
        <f>IFERROR(VLOOKUP($C1195,リスト!$D:$X,18,FALSE),"")</f>
        <v/>
      </c>
      <c r="GP1195" s="349"/>
    </row>
    <row r="1196" spans="1:198" hidden="1">
      <c r="A1196" s="232" t="str">
        <f t="shared" si="88"/>
        <v/>
      </c>
      <c r="B1196" s="91"/>
      <c r="C1196" s="232"/>
      <c r="D1196" s="232"/>
      <c r="E1196" s="91"/>
      <c r="F1196" s="91"/>
      <c r="G1196" s="91"/>
      <c r="H1196" s="248"/>
      <c r="I1196" s="248"/>
      <c r="J1196" s="260"/>
      <c r="K1196" s="252"/>
      <c r="GO1196" s="233" t="str">
        <f>IFERROR(VLOOKUP($C1196,リスト!$D:$X,18,FALSE),"")</f>
        <v/>
      </c>
      <c r="GP1196" s="349"/>
    </row>
    <row r="1197" spans="1:198" hidden="1">
      <c r="A1197" s="232" t="str">
        <f t="shared" si="88"/>
        <v/>
      </c>
      <c r="B1197" s="91"/>
      <c r="C1197" s="232"/>
      <c r="D1197" s="232"/>
      <c r="E1197" s="91"/>
      <c r="F1197" s="91"/>
      <c r="G1197" s="91"/>
      <c r="H1197" s="248"/>
      <c r="I1197" s="248"/>
      <c r="J1197" s="260"/>
      <c r="K1197" s="252"/>
      <c r="GO1197" s="233" t="str">
        <f>IFERROR(VLOOKUP($C1197,リスト!$D:$X,18,FALSE),"")</f>
        <v/>
      </c>
      <c r="GP1197" s="349"/>
    </row>
    <row r="1198" spans="1:198" hidden="1">
      <c r="A1198" s="232" t="str">
        <f t="shared" si="88"/>
        <v/>
      </c>
      <c r="B1198" s="91"/>
      <c r="C1198" s="232"/>
      <c r="D1198" s="232"/>
      <c r="E1198" s="91"/>
      <c r="F1198" s="91"/>
      <c r="G1198" s="91"/>
      <c r="H1198" s="248"/>
      <c r="I1198" s="248"/>
      <c r="J1198" s="260"/>
      <c r="K1198" s="252"/>
      <c r="GO1198" s="233" t="str">
        <f>IFERROR(VLOOKUP($C1198,リスト!$D:$X,18,FALSE),"")</f>
        <v/>
      </c>
      <c r="GP1198" s="349"/>
    </row>
    <row r="1199" spans="1:198" hidden="1">
      <c r="A1199" s="232" t="str">
        <f t="shared" si="88"/>
        <v/>
      </c>
      <c r="B1199" s="91"/>
      <c r="C1199" s="232"/>
      <c r="D1199" s="232"/>
      <c r="E1199" s="91"/>
      <c r="F1199" s="91"/>
      <c r="G1199" s="91"/>
      <c r="H1199" s="248"/>
      <c r="I1199" s="248"/>
      <c r="J1199" s="260"/>
      <c r="K1199" s="252"/>
      <c r="GO1199" s="233" t="str">
        <f>IFERROR(VLOOKUP($C1199,リスト!$D:$X,18,FALSE),"")</f>
        <v/>
      </c>
      <c r="GP1199" s="349"/>
    </row>
    <row r="1200" spans="1:198" hidden="1">
      <c r="A1200" s="232" t="str">
        <f t="shared" si="88"/>
        <v/>
      </c>
      <c r="B1200" s="91"/>
      <c r="C1200" s="232"/>
      <c r="D1200" s="232"/>
      <c r="E1200" s="91"/>
      <c r="F1200" s="91"/>
      <c r="G1200" s="91"/>
      <c r="H1200" s="248"/>
      <c r="I1200" s="248"/>
      <c r="J1200" s="260"/>
      <c r="K1200" s="252"/>
      <c r="GO1200" s="233" t="str">
        <f>IFERROR(VLOOKUP($C1200,リスト!$D:$X,18,FALSE),"")</f>
        <v/>
      </c>
      <c r="GP1200" s="349"/>
    </row>
    <row r="1201" spans="1:198" hidden="1">
      <c r="A1201" s="232" t="str">
        <f t="shared" si="88"/>
        <v/>
      </c>
      <c r="B1201" s="91"/>
      <c r="C1201" s="232"/>
      <c r="D1201" s="232"/>
      <c r="E1201" s="91"/>
      <c r="F1201" s="91"/>
      <c r="G1201" s="91"/>
      <c r="H1201" s="248"/>
      <c r="I1201" s="248"/>
      <c r="J1201" s="260"/>
      <c r="K1201" s="252"/>
      <c r="GO1201" s="233" t="str">
        <f>IFERROR(VLOOKUP($C1201,リスト!$D:$X,18,FALSE),"")</f>
        <v/>
      </c>
      <c r="GP1201" s="349"/>
    </row>
    <row r="1202" spans="1:198" hidden="1">
      <c r="A1202" s="232" t="str">
        <f t="shared" si="88"/>
        <v/>
      </c>
      <c r="B1202" s="91"/>
      <c r="C1202" s="232"/>
      <c r="D1202" s="232"/>
      <c r="E1202" s="91"/>
      <c r="F1202" s="91"/>
      <c r="G1202" s="91"/>
      <c r="H1202" s="248"/>
      <c r="I1202" s="248"/>
      <c r="J1202" s="260"/>
      <c r="K1202" s="252"/>
      <c r="GO1202" s="233" t="str">
        <f>IFERROR(VLOOKUP($C1202,リスト!$D:$X,18,FALSE),"")</f>
        <v/>
      </c>
      <c r="GP1202" s="349"/>
    </row>
    <row r="1203" spans="1:198" hidden="1">
      <c r="A1203" s="232" t="str">
        <f t="shared" si="88"/>
        <v/>
      </c>
      <c r="B1203" s="91"/>
      <c r="C1203" s="232"/>
      <c r="D1203" s="232"/>
      <c r="E1203" s="91"/>
      <c r="F1203" s="91"/>
      <c r="G1203" s="91"/>
      <c r="H1203" s="248"/>
      <c r="I1203" s="248"/>
      <c r="J1203" s="260"/>
      <c r="K1203" s="252"/>
      <c r="GO1203" s="233" t="str">
        <f>IFERROR(VLOOKUP($C1203,リスト!$D:$X,18,FALSE),"")</f>
        <v/>
      </c>
      <c r="GP1203" s="349"/>
    </row>
    <row r="1204" spans="1:198" hidden="1">
      <c r="A1204" s="232" t="str">
        <f t="shared" si="88"/>
        <v/>
      </c>
      <c r="B1204" s="91"/>
      <c r="C1204" s="232"/>
      <c r="D1204" s="232"/>
      <c r="E1204" s="91"/>
      <c r="F1204" s="91"/>
      <c r="G1204" s="91"/>
      <c r="H1204" s="248"/>
      <c r="I1204" s="248"/>
      <c r="J1204" s="260"/>
      <c r="K1204" s="252"/>
      <c r="GO1204" s="233" t="str">
        <f>IFERROR(VLOOKUP($C1204,リスト!$D:$X,18,FALSE),"")</f>
        <v/>
      </c>
      <c r="GP1204" s="349"/>
    </row>
    <row r="1205" spans="1:198" hidden="1">
      <c r="A1205" s="232" t="str">
        <f t="shared" si="88"/>
        <v/>
      </c>
      <c r="B1205" s="91"/>
      <c r="C1205" s="232"/>
      <c r="D1205" s="232"/>
      <c r="E1205" s="91"/>
      <c r="F1205" s="91"/>
      <c r="G1205" s="91"/>
      <c r="H1205" s="248"/>
      <c r="I1205" s="248"/>
      <c r="J1205" s="260"/>
      <c r="K1205" s="252"/>
      <c r="GO1205" s="233" t="str">
        <f>IFERROR(VLOOKUP($C1205,リスト!$D:$X,18,FALSE),"")</f>
        <v/>
      </c>
      <c r="GP1205" s="349"/>
    </row>
    <row r="1206" spans="1:198" hidden="1">
      <c r="A1206" s="232" t="str">
        <f t="shared" si="88"/>
        <v/>
      </c>
      <c r="B1206" s="91"/>
      <c r="C1206" s="232"/>
      <c r="D1206" s="232"/>
      <c r="E1206" s="91"/>
      <c r="F1206" s="91"/>
      <c r="G1206" s="91"/>
      <c r="H1206" s="248"/>
      <c r="I1206" s="248"/>
      <c r="J1206" s="260"/>
      <c r="K1206" s="252"/>
      <c r="GO1206" s="233" t="str">
        <f>IFERROR(VLOOKUP($C1206,リスト!$D:$X,18,FALSE),"")</f>
        <v/>
      </c>
      <c r="GP1206" s="349"/>
    </row>
    <row r="1207" spans="1:198" hidden="1">
      <c r="A1207" s="232" t="str">
        <f t="shared" si="88"/>
        <v/>
      </c>
      <c r="B1207" s="91"/>
      <c r="C1207" s="232"/>
      <c r="D1207" s="232"/>
      <c r="E1207" s="91"/>
      <c r="F1207" s="91"/>
      <c r="G1207" s="91"/>
      <c r="H1207" s="248"/>
      <c r="I1207" s="248"/>
      <c r="J1207" s="260"/>
      <c r="K1207" s="252"/>
      <c r="GO1207" s="233" t="str">
        <f>IFERROR(VLOOKUP($C1207,リスト!$D:$X,18,FALSE),"")</f>
        <v/>
      </c>
      <c r="GP1207" s="349"/>
    </row>
    <row r="1208" spans="1:198" hidden="1">
      <c r="A1208" s="232" t="str">
        <f t="shared" si="88"/>
        <v/>
      </c>
      <c r="B1208" s="91"/>
      <c r="C1208" s="232"/>
      <c r="D1208" s="232"/>
      <c r="E1208" s="91"/>
      <c r="F1208" s="91"/>
      <c r="G1208" s="91"/>
      <c r="H1208" s="248"/>
      <c r="I1208" s="248"/>
      <c r="J1208" s="260"/>
      <c r="K1208" s="252"/>
      <c r="GO1208" s="233" t="str">
        <f>IFERROR(VLOOKUP($C1208,リスト!$D:$X,18,FALSE),"")</f>
        <v/>
      </c>
      <c r="GP1208" s="349"/>
    </row>
    <row r="1209" spans="1:198" hidden="1">
      <c r="A1209" s="232" t="str">
        <f t="shared" si="88"/>
        <v/>
      </c>
      <c r="B1209" s="91"/>
      <c r="C1209" s="232"/>
      <c r="D1209" s="232"/>
      <c r="E1209" s="91"/>
      <c r="F1209" s="91"/>
      <c r="G1209" s="91"/>
      <c r="H1209" s="248"/>
      <c r="I1209" s="248"/>
      <c r="J1209" s="260"/>
      <c r="K1209" s="252"/>
      <c r="GO1209" s="233" t="str">
        <f>IFERROR(VLOOKUP($C1209,リスト!$D:$X,18,FALSE),"")</f>
        <v/>
      </c>
      <c r="GP1209" s="349"/>
    </row>
    <row r="1210" spans="1:198" hidden="1">
      <c r="A1210" s="232" t="str">
        <f t="shared" si="88"/>
        <v/>
      </c>
      <c r="B1210" s="91"/>
      <c r="C1210" s="232"/>
      <c r="D1210" s="232"/>
      <c r="E1210" s="91"/>
      <c r="F1210" s="91"/>
      <c r="G1210" s="265"/>
      <c r="H1210" s="248"/>
      <c r="I1210" s="248"/>
      <c r="J1210" s="260"/>
      <c r="K1210" s="252"/>
      <c r="GO1210" s="233" t="str">
        <f>IFERROR(VLOOKUP($C1210,リスト!$D:$X,18,FALSE),"")</f>
        <v/>
      </c>
      <c r="GP1210" s="349"/>
    </row>
    <row r="1211" spans="1:198" hidden="1">
      <c r="A1211" s="232" t="str">
        <f t="shared" si="88"/>
        <v/>
      </c>
      <c r="B1211" s="91"/>
      <c r="C1211" s="232"/>
      <c r="D1211" s="232"/>
      <c r="E1211" s="91"/>
      <c r="F1211" s="91"/>
      <c r="G1211" s="91"/>
      <c r="H1211" s="248"/>
      <c r="I1211" s="248"/>
      <c r="J1211" s="260"/>
      <c r="K1211" s="252"/>
      <c r="GO1211" s="233" t="str">
        <f>IFERROR(VLOOKUP($C1211,リスト!$D:$X,18,FALSE),"")</f>
        <v/>
      </c>
      <c r="GP1211" s="349"/>
    </row>
    <row r="1212" spans="1:198" hidden="1">
      <c r="A1212" s="232" t="str">
        <f t="shared" si="88"/>
        <v/>
      </c>
      <c r="B1212" s="91"/>
      <c r="C1212" s="232"/>
      <c r="D1212" s="232"/>
      <c r="E1212" s="91"/>
      <c r="F1212" s="91"/>
      <c r="G1212" s="265"/>
      <c r="H1212" s="248"/>
      <c r="I1212" s="248"/>
      <c r="J1212" s="260"/>
      <c r="K1212" s="252"/>
      <c r="GO1212" s="233" t="str">
        <f>IFERROR(VLOOKUP($C1212,リスト!$D:$X,18,FALSE),"")</f>
        <v/>
      </c>
      <c r="GP1212" s="349"/>
    </row>
    <row r="1213" spans="1:198" hidden="1">
      <c r="A1213" s="232" t="str">
        <f t="shared" si="88"/>
        <v/>
      </c>
      <c r="B1213" s="91"/>
      <c r="C1213" s="232"/>
      <c r="D1213" s="232"/>
      <c r="E1213" s="91"/>
      <c r="F1213" s="91"/>
      <c r="G1213" s="265"/>
      <c r="H1213" s="248"/>
      <c r="I1213" s="248"/>
      <c r="J1213" s="260"/>
      <c r="K1213" s="252"/>
      <c r="GO1213" s="233" t="str">
        <f>IFERROR(VLOOKUP($C1213,リスト!$D:$X,18,FALSE),"")</f>
        <v/>
      </c>
      <c r="GP1213" s="349"/>
    </row>
    <row r="1214" spans="1:198" hidden="1">
      <c r="A1214" s="232" t="str">
        <f t="shared" si="88"/>
        <v/>
      </c>
      <c r="B1214" s="91"/>
      <c r="C1214" s="232"/>
      <c r="D1214" s="232"/>
      <c r="E1214" s="91"/>
      <c r="F1214" s="91"/>
      <c r="G1214" s="91"/>
      <c r="H1214" s="248"/>
      <c r="I1214" s="248"/>
      <c r="J1214" s="260"/>
      <c r="K1214" s="252"/>
      <c r="GO1214" s="233" t="str">
        <f>IFERROR(VLOOKUP($C1214,リスト!$D:$X,18,FALSE),"")</f>
        <v/>
      </c>
      <c r="GP1214" s="349"/>
    </row>
    <row r="1215" spans="1:198" hidden="1">
      <c r="A1215" s="232" t="str">
        <f t="shared" si="88"/>
        <v/>
      </c>
      <c r="B1215" s="91"/>
      <c r="C1215" s="232"/>
      <c r="D1215" s="232"/>
      <c r="E1215" s="91"/>
      <c r="F1215" s="91"/>
      <c r="G1215" s="265"/>
      <c r="H1215" s="248"/>
      <c r="I1215" s="248"/>
      <c r="J1215" s="260"/>
      <c r="K1215" s="252"/>
      <c r="GO1215" s="233" t="str">
        <f>IFERROR(VLOOKUP($C1215,リスト!$D:$X,18,FALSE),"")</f>
        <v/>
      </c>
      <c r="GP1215" s="349"/>
    </row>
    <row r="1216" spans="1:198" hidden="1">
      <c r="A1216" s="232" t="str">
        <f t="shared" si="88"/>
        <v/>
      </c>
      <c r="B1216" s="91"/>
      <c r="C1216" s="232"/>
      <c r="D1216" s="232"/>
      <c r="E1216" s="91"/>
      <c r="F1216" s="91"/>
      <c r="G1216" s="91"/>
      <c r="H1216" s="248"/>
      <c r="I1216" s="248"/>
      <c r="J1216" s="260"/>
      <c r="K1216" s="252"/>
      <c r="GO1216" s="233" t="str">
        <f>IFERROR(VLOOKUP($C1216,リスト!$D:$X,18,FALSE),"")</f>
        <v/>
      </c>
      <c r="GP1216" s="349"/>
    </row>
    <row r="1217" spans="1:198" hidden="1">
      <c r="A1217" s="232" t="str">
        <f t="shared" si="88"/>
        <v/>
      </c>
      <c r="B1217" s="91"/>
      <c r="C1217" s="232"/>
      <c r="D1217" s="232"/>
      <c r="E1217" s="91"/>
      <c r="F1217" s="91"/>
      <c r="G1217" s="91"/>
      <c r="H1217" s="248"/>
      <c r="I1217" s="248"/>
      <c r="J1217" s="260"/>
      <c r="K1217" s="252"/>
      <c r="GO1217" s="233" t="str">
        <f>IFERROR(VLOOKUP($C1217,リスト!$D:$X,18,FALSE),"")</f>
        <v/>
      </c>
      <c r="GP1217" s="349"/>
    </row>
    <row r="1218" spans="1:198" hidden="1">
      <c r="A1218" s="232" t="str">
        <f t="shared" si="88"/>
        <v/>
      </c>
      <c r="B1218" s="91"/>
      <c r="C1218" s="232"/>
      <c r="D1218" s="232"/>
      <c r="E1218" s="91"/>
      <c r="F1218" s="91"/>
      <c r="G1218" s="265"/>
      <c r="H1218" s="248"/>
      <c r="I1218" s="248"/>
      <c r="J1218" s="260"/>
      <c r="K1218" s="252"/>
      <c r="GO1218" s="233" t="str">
        <f>IFERROR(VLOOKUP($C1218,リスト!$D:$X,18,FALSE),"")</f>
        <v/>
      </c>
      <c r="GP1218" s="349"/>
    </row>
    <row r="1219" spans="1:198" hidden="1">
      <c r="A1219" s="232" t="str">
        <f t="shared" si="88"/>
        <v/>
      </c>
      <c r="B1219" s="91"/>
      <c r="C1219" s="232"/>
      <c r="D1219" s="232"/>
      <c r="E1219" s="91"/>
      <c r="F1219" s="91"/>
      <c r="G1219" s="91"/>
      <c r="H1219" s="248"/>
      <c r="I1219" s="248"/>
      <c r="J1219" s="260"/>
      <c r="K1219" s="252"/>
      <c r="GO1219" s="233" t="str">
        <f>IFERROR(VLOOKUP($C1219,リスト!$D:$X,18,FALSE),"")</f>
        <v/>
      </c>
      <c r="GP1219" s="349"/>
    </row>
    <row r="1220" spans="1:198" hidden="1">
      <c r="A1220" s="232" t="str">
        <f t="shared" si="88"/>
        <v/>
      </c>
      <c r="B1220" s="91"/>
      <c r="C1220" s="232"/>
      <c r="D1220" s="232"/>
      <c r="E1220" s="91"/>
      <c r="F1220" s="91"/>
      <c r="G1220" s="91"/>
      <c r="H1220" s="248"/>
      <c r="I1220" s="248"/>
      <c r="J1220" s="260"/>
      <c r="K1220" s="252"/>
      <c r="GO1220" s="233" t="str">
        <f>IFERROR(VLOOKUP($C1220,リスト!$D:$X,18,FALSE),"")</f>
        <v/>
      </c>
      <c r="GP1220" s="349"/>
    </row>
    <row r="1221" spans="1:198" hidden="1">
      <c r="A1221" s="232" t="str">
        <f t="shared" si="88"/>
        <v/>
      </c>
      <c r="B1221" s="91"/>
      <c r="C1221" s="232"/>
      <c r="D1221" s="232"/>
      <c r="E1221" s="91"/>
      <c r="F1221" s="91"/>
      <c r="G1221" s="91"/>
      <c r="H1221" s="248"/>
      <c r="I1221" s="248"/>
      <c r="J1221" s="260"/>
      <c r="K1221" s="252"/>
      <c r="GO1221" s="233" t="str">
        <f>IFERROR(VLOOKUP($C1221,リスト!$D:$X,18,FALSE),"")</f>
        <v/>
      </c>
      <c r="GP1221" s="349"/>
    </row>
    <row r="1222" spans="1:198" hidden="1">
      <c r="A1222" s="232" t="str">
        <f t="shared" ref="A1222:A1285" si="89">IF(C1222="","",ROW()-5)</f>
        <v/>
      </c>
      <c r="B1222" s="91"/>
      <c r="C1222" s="232"/>
      <c r="D1222" s="232"/>
      <c r="E1222" s="91"/>
      <c r="F1222" s="91"/>
      <c r="G1222" s="91"/>
      <c r="H1222" s="248"/>
      <c r="I1222" s="248"/>
      <c r="J1222" s="260"/>
      <c r="K1222" s="252"/>
      <c r="GO1222" s="233" t="str">
        <f>IFERROR(VLOOKUP($C1222,リスト!$D:$X,18,FALSE),"")</f>
        <v/>
      </c>
      <c r="GP1222" s="349"/>
    </row>
    <row r="1223" spans="1:198" hidden="1">
      <c r="A1223" s="232" t="str">
        <f t="shared" si="89"/>
        <v/>
      </c>
      <c r="B1223" s="91"/>
      <c r="C1223" s="232"/>
      <c r="D1223" s="232"/>
      <c r="E1223" s="91"/>
      <c r="F1223" s="91"/>
      <c r="G1223" s="91"/>
      <c r="H1223" s="248"/>
      <c r="I1223" s="248"/>
      <c r="J1223" s="260"/>
      <c r="K1223" s="252"/>
      <c r="GO1223" s="233" t="str">
        <f>IFERROR(VLOOKUP($C1223,リスト!$D:$X,18,FALSE),"")</f>
        <v/>
      </c>
      <c r="GP1223" s="349"/>
    </row>
    <row r="1224" spans="1:198" hidden="1">
      <c r="A1224" s="232" t="str">
        <f t="shared" si="89"/>
        <v/>
      </c>
      <c r="B1224" s="91"/>
      <c r="C1224" s="232"/>
      <c r="D1224" s="232"/>
      <c r="E1224" s="91"/>
      <c r="F1224" s="91"/>
      <c r="G1224" s="91"/>
      <c r="H1224" s="248"/>
      <c r="I1224" s="248"/>
      <c r="J1224" s="260"/>
      <c r="K1224" s="252"/>
      <c r="GO1224" s="233" t="str">
        <f>IFERROR(VLOOKUP($C1224,リスト!$D:$X,18,FALSE),"")</f>
        <v/>
      </c>
      <c r="GP1224" s="349"/>
    </row>
    <row r="1225" spans="1:198" hidden="1">
      <c r="A1225" s="232" t="str">
        <f t="shared" si="89"/>
        <v/>
      </c>
      <c r="B1225" s="91"/>
      <c r="C1225" s="232"/>
      <c r="D1225" s="232"/>
      <c r="E1225" s="91"/>
      <c r="F1225" s="91"/>
      <c r="G1225" s="91"/>
      <c r="H1225" s="248"/>
      <c r="I1225" s="248"/>
      <c r="J1225" s="260"/>
      <c r="K1225" s="252"/>
      <c r="GO1225" s="233" t="str">
        <f>IFERROR(VLOOKUP($C1225,リスト!$D:$X,18,FALSE),"")</f>
        <v/>
      </c>
      <c r="GP1225" s="349"/>
    </row>
    <row r="1226" spans="1:198" hidden="1">
      <c r="A1226" s="232" t="str">
        <f t="shared" si="89"/>
        <v/>
      </c>
      <c r="B1226" s="91"/>
      <c r="C1226" s="232"/>
      <c r="D1226" s="232"/>
      <c r="E1226" s="91"/>
      <c r="F1226" s="91"/>
      <c r="G1226" s="91"/>
      <c r="H1226" s="248"/>
      <c r="I1226" s="248"/>
      <c r="J1226" s="260"/>
      <c r="K1226" s="252"/>
      <c r="GO1226" s="233" t="str">
        <f>IFERROR(VLOOKUP($C1226,リスト!$D:$X,18,FALSE),"")</f>
        <v/>
      </c>
      <c r="GP1226" s="349"/>
    </row>
    <row r="1227" spans="1:198" hidden="1">
      <c r="A1227" s="232" t="str">
        <f t="shared" si="89"/>
        <v/>
      </c>
      <c r="B1227" s="91"/>
      <c r="C1227" s="232"/>
      <c r="D1227" s="232"/>
      <c r="E1227" s="91"/>
      <c r="F1227" s="91"/>
      <c r="G1227" s="265"/>
      <c r="H1227" s="248"/>
      <c r="I1227" s="248"/>
      <c r="J1227" s="260"/>
      <c r="K1227" s="252"/>
      <c r="GO1227" s="233" t="str">
        <f>IFERROR(VLOOKUP($C1227,リスト!$D:$X,18,FALSE),"")</f>
        <v/>
      </c>
      <c r="GP1227" s="349"/>
    </row>
    <row r="1228" spans="1:198" hidden="1">
      <c r="A1228" s="232" t="str">
        <f t="shared" si="89"/>
        <v/>
      </c>
      <c r="B1228" s="91"/>
      <c r="C1228" s="232"/>
      <c r="D1228" s="232"/>
      <c r="E1228" s="91"/>
      <c r="F1228" s="91"/>
      <c r="G1228" s="91"/>
      <c r="H1228" s="248"/>
      <c r="I1228" s="248"/>
      <c r="J1228" s="260"/>
      <c r="K1228" s="252"/>
      <c r="GO1228" s="233" t="str">
        <f>IFERROR(VLOOKUP($C1228,リスト!$D:$X,18,FALSE),"")</f>
        <v/>
      </c>
      <c r="GP1228" s="349"/>
    </row>
    <row r="1229" spans="1:198" hidden="1">
      <c r="A1229" s="232" t="str">
        <f t="shared" si="89"/>
        <v/>
      </c>
      <c r="B1229" s="91"/>
      <c r="C1229" s="232"/>
      <c r="D1229" s="232"/>
      <c r="E1229" s="91"/>
      <c r="F1229" s="91"/>
      <c r="G1229" s="91"/>
      <c r="H1229" s="248"/>
      <c r="I1229" s="248"/>
      <c r="J1229" s="260"/>
      <c r="K1229" s="252"/>
      <c r="GO1229" s="233" t="str">
        <f>IFERROR(VLOOKUP($C1229,リスト!$D:$X,18,FALSE),"")</f>
        <v/>
      </c>
      <c r="GP1229" s="349"/>
    </row>
    <row r="1230" spans="1:198" hidden="1">
      <c r="A1230" s="232" t="str">
        <f t="shared" si="89"/>
        <v/>
      </c>
      <c r="B1230" s="91"/>
      <c r="C1230" s="232"/>
      <c r="D1230" s="232"/>
      <c r="E1230" s="91"/>
      <c r="F1230" s="91"/>
      <c r="G1230" s="91"/>
      <c r="H1230" s="248"/>
      <c r="I1230" s="248"/>
      <c r="J1230" s="260"/>
      <c r="K1230" s="252"/>
      <c r="GO1230" s="233" t="str">
        <f>IFERROR(VLOOKUP($C1230,リスト!$D:$X,18,FALSE),"")</f>
        <v/>
      </c>
      <c r="GP1230" s="349"/>
    </row>
    <row r="1231" spans="1:198" hidden="1">
      <c r="A1231" s="232" t="str">
        <f t="shared" si="89"/>
        <v/>
      </c>
      <c r="B1231" s="91"/>
      <c r="C1231" s="232"/>
      <c r="D1231" s="232"/>
      <c r="E1231" s="91"/>
      <c r="F1231" s="91"/>
      <c r="G1231" s="91"/>
      <c r="H1231" s="248"/>
      <c r="I1231" s="248"/>
      <c r="J1231" s="260"/>
      <c r="K1231" s="252"/>
      <c r="GO1231" s="233" t="str">
        <f>IFERROR(VLOOKUP($C1231,リスト!$D:$X,18,FALSE),"")</f>
        <v/>
      </c>
      <c r="GP1231" s="349"/>
    </row>
    <row r="1232" spans="1:198" hidden="1">
      <c r="A1232" s="232" t="str">
        <f t="shared" si="89"/>
        <v/>
      </c>
      <c r="B1232" s="91"/>
      <c r="C1232" s="232"/>
      <c r="D1232" s="232"/>
      <c r="E1232" s="91"/>
      <c r="F1232" s="91"/>
      <c r="G1232" s="91"/>
      <c r="H1232" s="248"/>
      <c r="I1232" s="248"/>
      <c r="J1232" s="260"/>
      <c r="K1232" s="252"/>
      <c r="GO1232" s="233" t="str">
        <f>IFERROR(VLOOKUP($C1232,リスト!$D:$X,18,FALSE),"")</f>
        <v/>
      </c>
      <c r="GP1232" s="349"/>
    </row>
    <row r="1233" spans="1:198" hidden="1">
      <c r="A1233" s="232" t="str">
        <f t="shared" si="89"/>
        <v/>
      </c>
      <c r="B1233" s="91"/>
      <c r="C1233" s="232"/>
      <c r="D1233" s="232"/>
      <c r="E1233" s="91"/>
      <c r="F1233" s="91"/>
      <c r="G1233" s="91"/>
      <c r="H1233" s="248"/>
      <c r="I1233" s="248"/>
      <c r="J1233" s="260"/>
      <c r="K1233" s="252"/>
      <c r="GO1233" s="233" t="str">
        <f>IFERROR(VLOOKUP($C1233,リスト!$D:$X,18,FALSE),"")</f>
        <v/>
      </c>
      <c r="GP1233" s="349"/>
    </row>
    <row r="1234" spans="1:198" hidden="1">
      <c r="A1234" s="232" t="str">
        <f t="shared" si="89"/>
        <v/>
      </c>
      <c r="B1234" s="91"/>
      <c r="C1234" s="232"/>
      <c r="D1234" s="232"/>
      <c r="E1234" s="91"/>
      <c r="F1234" s="91"/>
      <c r="G1234" s="91"/>
      <c r="H1234" s="248"/>
      <c r="I1234" s="248"/>
      <c r="J1234" s="260"/>
      <c r="K1234" s="252"/>
      <c r="GO1234" s="233" t="str">
        <f>IFERROR(VLOOKUP($C1234,リスト!$D:$X,18,FALSE),"")</f>
        <v/>
      </c>
      <c r="GP1234" s="349"/>
    </row>
    <row r="1235" spans="1:198" hidden="1">
      <c r="A1235" s="232" t="str">
        <f t="shared" si="89"/>
        <v/>
      </c>
      <c r="B1235" s="91"/>
      <c r="C1235" s="232"/>
      <c r="D1235" s="232"/>
      <c r="E1235" s="91"/>
      <c r="F1235" s="91"/>
      <c r="G1235" s="91"/>
      <c r="H1235" s="248"/>
      <c r="I1235" s="248"/>
      <c r="J1235" s="260"/>
      <c r="K1235" s="252"/>
      <c r="GO1235" s="233" t="str">
        <f>IFERROR(VLOOKUP($C1235,リスト!$D:$X,18,FALSE),"")</f>
        <v/>
      </c>
      <c r="GP1235" s="349"/>
    </row>
    <row r="1236" spans="1:198" hidden="1">
      <c r="A1236" s="232" t="str">
        <f t="shared" si="89"/>
        <v/>
      </c>
      <c r="B1236" s="91"/>
      <c r="C1236" s="232"/>
      <c r="D1236" s="232"/>
      <c r="E1236" s="91"/>
      <c r="F1236" s="91"/>
      <c r="G1236" s="91"/>
      <c r="H1236" s="248"/>
      <c r="I1236" s="248"/>
      <c r="J1236" s="260"/>
      <c r="K1236" s="252"/>
      <c r="GO1236" s="233" t="str">
        <f>IFERROR(VLOOKUP($C1236,リスト!$D:$X,18,FALSE),"")</f>
        <v/>
      </c>
      <c r="GP1236" s="349"/>
    </row>
    <row r="1237" spans="1:198" hidden="1">
      <c r="A1237" s="232" t="str">
        <f t="shared" si="89"/>
        <v/>
      </c>
      <c r="B1237" s="91"/>
      <c r="C1237" s="232"/>
      <c r="D1237" s="232"/>
      <c r="E1237" s="91"/>
      <c r="F1237" s="91"/>
      <c r="G1237" s="91"/>
      <c r="H1237" s="248"/>
      <c r="I1237" s="248"/>
      <c r="J1237" s="260"/>
      <c r="K1237" s="252"/>
      <c r="GO1237" s="233" t="str">
        <f>IFERROR(VLOOKUP($C1237,リスト!$D:$X,18,FALSE),"")</f>
        <v/>
      </c>
      <c r="GP1237" s="349"/>
    </row>
    <row r="1238" spans="1:198" hidden="1">
      <c r="A1238" s="232" t="str">
        <f t="shared" si="89"/>
        <v/>
      </c>
      <c r="B1238" s="91"/>
      <c r="C1238" s="232"/>
      <c r="D1238" s="232"/>
      <c r="E1238" s="91"/>
      <c r="F1238" s="91"/>
      <c r="G1238" s="91"/>
      <c r="H1238" s="248"/>
      <c r="I1238" s="248"/>
      <c r="J1238" s="260"/>
      <c r="K1238" s="252"/>
      <c r="GO1238" s="233" t="str">
        <f>IFERROR(VLOOKUP($C1238,リスト!$D:$X,18,FALSE),"")</f>
        <v/>
      </c>
      <c r="GP1238" s="349"/>
    </row>
    <row r="1239" spans="1:198" hidden="1">
      <c r="A1239" s="232" t="str">
        <f t="shared" si="89"/>
        <v/>
      </c>
      <c r="B1239" s="91"/>
      <c r="C1239" s="232"/>
      <c r="D1239" s="232"/>
      <c r="E1239" s="91"/>
      <c r="F1239" s="91"/>
      <c r="G1239" s="91"/>
      <c r="H1239" s="248"/>
      <c r="I1239" s="248"/>
      <c r="J1239" s="260"/>
      <c r="K1239" s="252"/>
      <c r="GO1239" s="233" t="str">
        <f>IFERROR(VLOOKUP($C1239,リスト!$D:$X,18,FALSE),"")</f>
        <v/>
      </c>
      <c r="GP1239" s="349"/>
    </row>
    <row r="1240" spans="1:198" hidden="1">
      <c r="A1240" s="232" t="str">
        <f t="shared" si="89"/>
        <v/>
      </c>
      <c r="B1240" s="91"/>
      <c r="C1240" s="232"/>
      <c r="D1240" s="232"/>
      <c r="E1240" s="91"/>
      <c r="F1240" s="91"/>
      <c r="G1240" s="91"/>
      <c r="H1240" s="248"/>
      <c r="I1240" s="248"/>
      <c r="J1240" s="260"/>
      <c r="K1240" s="252"/>
      <c r="GO1240" s="233" t="str">
        <f>IFERROR(VLOOKUP($C1240,リスト!$D:$X,18,FALSE),"")</f>
        <v/>
      </c>
      <c r="GP1240" s="349"/>
    </row>
    <row r="1241" spans="1:198" hidden="1">
      <c r="A1241" s="232" t="str">
        <f t="shared" si="89"/>
        <v/>
      </c>
      <c r="B1241" s="91"/>
      <c r="C1241" s="232"/>
      <c r="D1241" s="232"/>
      <c r="E1241" s="91"/>
      <c r="F1241" s="91"/>
      <c r="G1241" s="91"/>
      <c r="H1241" s="248"/>
      <c r="I1241" s="248"/>
      <c r="J1241" s="260"/>
      <c r="K1241" s="252"/>
      <c r="GO1241" s="233" t="str">
        <f>IFERROR(VLOOKUP($C1241,リスト!$D:$X,18,FALSE),"")</f>
        <v/>
      </c>
      <c r="GP1241" s="349"/>
    </row>
    <row r="1242" spans="1:198" hidden="1">
      <c r="A1242" s="232" t="str">
        <f t="shared" si="89"/>
        <v/>
      </c>
      <c r="B1242" s="91"/>
      <c r="C1242" s="232"/>
      <c r="D1242" s="232"/>
      <c r="E1242" s="91"/>
      <c r="F1242" s="91"/>
      <c r="G1242" s="91"/>
      <c r="H1242" s="248"/>
      <c r="I1242" s="248"/>
      <c r="J1242" s="260"/>
      <c r="K1242" s="252"/>
      <c r="GO1242" s="233" t="str">
        <f>IFERROR(VLOOKUP($C1242,リスト!$D:$X,18,FALSE),"")</f>
        <v/>
      </c>
      <c r="GP1242" s="349"/>
    </row>
    <row r="1243" spans="1:198" hidden="1">
      <c r="A1243" s="232" t="str">
        <f t="shared" si="89"/>
        <v/>
      </c>
      <c r="B1243" s="91"/>
      <c r="C1243" s="232"/>
      <c r="D1243" s="232"/>
      <c r="E1243" s="91"/>
      <c r="F1243" s="91"/>
      <c r="G1243" s="91"/>
      <c r="H1243" s="248"/>
      <c r="I1243" s="248"/>
      <c r="J1243" s="260"/>
      <c r="K1243" s="252"/>
      <c r="GO1243" s="233" t="str">
        <f>IFERROR(VLOOKUP($C1243,リスト!$D:$X,18,FALSE),"")</f>
        <v/>
      </c>
      <c r="GP1243" s="349"/>
    </row>
    <row r="1244" spans="1:198" hidden="1">
      <c r="A1244" s="232" t="str">
        <f t="shared" si="89"/>
        <v/>
      </c>
      <c r="B1244" s="91"/>
      <c r="C1244" s="232"/>
      <c r="D1244" s="232"/>
      <c r="E1244" s="91"/>
      <c r="F1244" s="91"/>
      <c r="G1244" s="91"/>
      <c r="H1244" s="248"/>
      <c r="I1244" s="248"/>
      <c r="J1244" s="260"/>
      <c r="K1244" s="252"/>
      <c r="GO1244" s="233" t="str">
        <f>IFERROR(VLOOKUP($C1244,リスト!$D:$X,18,FALSE),"")</f>
        <v/>
      </c>
      <c r="GP1244" s="349"/>
    </row>
    <row r="1245" spans="1:198" hidden="1">
      <c r="A1245" s="232" t="str">
        <f t="shared" si="89"/>
        <v/>
      </c>
      <c r="B1245" s="91"/>
      <c r="C1245" s="232"/>
      <c r="D1245" s="232"/>
      <c r="E1245" s="91"/>
      <c r="F1245" s="91"/>
      <c r="G1245" s="91"/>
      <c r="H1245" s="248"/>
      <c r="I1245" s="248"/>
      <c r="J1245" s="260"/>
      <c r="K1245" s="252"/>
      <c r="GO1245" s="233" t="str">
        <f>IFERROR(VLOOKUP($C1245,リスト!$D:$X,18,FALSE),"")</f>
        <v/>
      </c>
      <c r="GP1245" s="349"/>
    </row>
    <row r="1246" spans="1:198" hidden="1">
      <c r="A1246" s="232" t="str">
        <f t="shared" si="89"/>
        <v/>
      </c>
      <c r="B1246" s="91"/>
      <c r="C1246" s="232"/>
      <c r="D1246" s="232"/>
      <c r="E1246" s="91"/>
      <c r="F1246" s="91"/>
      <c r="G1246" s="91"/>
      <c r="H1246" s="248"/>
      <c r="I1246" s="248"/>
      <c r="J1246" s="260"/>
      <c r="K1246" s="252"/>
      <c r="GO1246" s="233" t="str">
        <f>IFERROR(VLOOKUP($C1246,リスト!$D:$X,18,FALSE),"")</f>
        <v/>
      </c>
      <c r="GP1246" s="349"/>
    </row>
    <row r="1247" spans="1:198" hidden="1">
      <c r="A1247" s="232" t="str">
        <f t="shared" si="89"/>
        <v/>
      </c>
      <c r="B1247" s="91"/>
      <c r="C1247" s="232"/>
      <c r="D1247" s="232"/>
      <c r="E1247" s="91"/>
      <c r="F1247" s="91"/>
      <c r="G1247" s="91"/>
      <c r="H1247" s="248"/>
      <c r="I1247" s="248"/>
      <c r="J1247" s="260"/>
      <c r="K1247" s="252"/>
      <c r="GO1247" s="233" t="str">
        <f>IFERROR(VLOOKUP($C1247,リスト!$D:$X,18,FALSE),"")</f>
        <v/>
      </c>
      <c r="GP1247" s="349"/>
    </row>
    <row r="1248" spans="1:198" hidden="1">
      <c r="A1248" s="232" t="str">
        <f t="shared" si="89"/>
        <v/>
      </c>
      <c r="B1248" s="91"/>
      <c r="C1248" s="232"/>
      <c r="D1248" s="232"/>
      <c r="E1248" s="91"/>
      <c r="F1248" s="91"/>
      <c r="G1248" s="91"/>
      <c r="H1248" s="248"/>
      <c r="I1248" s="248"/>
      <c r="J1248" s="260"/>
      <c r="K1248" s="252"/>
      <c r="GO1248" s="233" t="str">
        <f>IFERROR(VLOOKUP($C1248,リスト!$D:$X,18,FALSE),"")</f>
        <v/>
      </c>
      <c r="GP1248" s="349"/>
    </row>
    <row r="1249" spans="1:198" hidden="1">
      <c r="A1249" s="232" t="str">
        <f t="shared" si="89"/>
        <v/>
      </c>
      <c r="B1249" s="91"/>
      <c r="C1249" s="232"/>
      <c r="D1249" s="232"/>
      <c r="E1249" s="91"/>
      <c r="F1249" s="91"/>
      <c r="G1249" s="91"/>
      <c r="H1249" s="248"/>
      <c r="I1249" s="248"/>
      <c r="J1249" s="260"/>
      <c r="K1249" s="252"/>
      <c r="GO1249" s="233" t="str">
        <f>IFERROR(VLOOKUP($C1249,リスト!$D:$X,18,FALSE),"")</f>
        <v/>
      </c>
      <c r="GP1249" s="349"/>
    </row>
    <row r="1250" spans="1:198" hidden="1">
      <c r="A1250" s="232" t="str">
        <f t="shared" si="89"/>
        <v/>
      </c>
      <c r="B1250" s="91"/>
      <c r="C1250" s="232"/>
      <c r="D1250" s="232"/>
      <c r="E1250" s="91"/>
      <c r="F1250" s="91"/>
      <c r="G1250" s="91"/>
      <c r="H1250" s="248"/>
      <c r="I1250" s="248"/>
      <c r="J1250" s="260"/>
      <c r="K1250" s="252"/>
      <c r="GO1250" s="233" t="str">
        <f>IFERROR(VLOOKUP($C1250,リスト!$D:$X,18,FALSE),"")</f>
        <v/>
      </c>
      <c r="GP1250" s="349"/>
    </row>
    <row r="1251" spans="1:198" hidden="1">
      <c r="A1251" s="232" t="str">
        <f t="shared" si="89"/>
        <v/>
      </c>
      <c r="B1251" s="91"/>
      <c r="C1251" s="232"/>
      <c r="D1251" s="232"/>
      <c r="E1251" s="91"/>
      <c r="F1251" s="91"/>
      <c r="G1251" s="91"/>
      <c r="H1251" s="248"/>
      <c r="I1251" s="248"/>
      <c r="J1251" s="260"/>
      <c r="K1251" s="252"/>
      <c r="GO1251" s="233" t="str">
        <f>IFERROR(VLOOKUP($C1251,リスト!$D:$X,18,FALSE),"")</f>
        <v/>
      </c>
      <c r="GP1251" s="349"/>
    </row>
    <row r="1252" spans="1:198" hidden="1">
      <c r="A1252" s="232" t="str">
        <f t="shared" si="89"/>
        <v/>
      </c>
      <c r="B1252" s="91"/>
      <c r="C1252" s="232"/>
      <c r="D1252" s="232"/>
      <c r="E1252" s="91"/>
      <c r="F1252" s="91"/>
      <c r="G1252" s="91"/>
      <c r="H1252" s="248"/>
      <c r="I1252" s="248"/>
      <c r="J1252" s="260"/>
      <c r="K1252" s="252"/>
      <c r="GO1252" s="233" t="str">
        <f>IFERROR(VLOOKUP($C1252,リスト!$D:$X,18,FALSE),"")</f>
        <v/>
      </c>
      <c r="GP1252" s="349"/>
    </row>
    <row r="1253" spans="1:198" hidden="1">
      <c r="A1253" s="232" t="str">
        <f t="shared" si="89"/>
        <v/>
      </c>
      <c r="B1253" s="91"/>
      <c r="C1253" s="232"/>
      <c r="D1253" s="232"/>
      <c r="E1253" s="91"/>
      <c r="F1253" s="91"/>
      <c r="G1253" s="91"/>
      <c r="H1253" s="248"/>
      <c r="I1253" s="248"/>
      <c r="J1253" s="260"/>
      <c r="K1253" s="252"/>
      <c r="GO1253" s="233" t="str">
        <f>IFERROR(VLOOKUP($C1253,リスト!$D:$X,18,FALSE),"")</f>
        <v/>
      </c>
      <c r="GP1253" s="349"/>
    </row>
    <row r="1254" spans="1:198" hidden="1">
      <c r="A1254" s="232" t="str">
        <f t="shared" si="89"/>
        <v/>
      </c>
      <c r="B1254" s="91"/>
      <c r="C1254" s="232"/>
      <c r="D1254" s="232"/>
      <c r="E1254" s="91"/>
      <c r="F1254" s="91"/>
      <c r="G1254" s="91"/>
      <c r="H1254" s="248"/>
      <c r="I1254" s="248"/>
      <c r="J1254" s="260"/>
      <c r="K1254" s="252"/>
      <c r="GO1254" s="233" t="str">
        <f>IFERROR(VLOOKUP($C1254,リスト!$D:$X,18,FALSE),"")</f>
        <v/>
      </c>
      <c r="GP1254" s="349"/>
    </row>
    <row r="1255" spans="1:198" hidden="1">
      <c r="A1255" s="232" t="str">
        <f t="shared" si="89"/>
        <v/>
      </c>
      <c r="B1255" s="91"/>
      <c r="C1255" s="232"/>
      <c r="D1255" s="232"/>
      <c r="E1255" s="91"/>
      <c r="F1255" s="91"/>
      <c r="G1255" s="91"/>
      <c r="H1255" s="248"/>
      <c r="I1255" s="248"/>
      <c r="J1255" s="260"/>
      <c r="K1255" s="252"/>
      <c r="GO1255" s="233" t="str">
        <f>IFERROR(VLOOKUP($C1255,リスト!$D:$X,18,FALSE),"")</f>
        <v/>
      </c>
      <c r="GP1255" s="349"/>
    </row>
    <row r="1256" spans="1:198" hidden="1">
      <c r="A1256" s="232" t="str">
        <f t="shared" si="89"/>
        <v/>
      </c>
      <c r="B1256" s="91"/>
      <c r="C1256" s="232"/>
      <c r="D1256" s="232"/>
      <c r="E1256" s="91"/>
      <c r="F1256" s="91"/>
      <c r="G1256" s="91"/>
      <c r="H1256" s="248"/>
      <c r="I1256" s="248"/>
      <c r="J1256" s="260"/>
      <c r="K1256" s="252"/>
      <c r="GO1256" s="233" t="str">
        <f>IFERROR(VLOOKUP($C1256,リスト!$D:$X,18,FALSE),"")</f>
        <v/>
      </c>
      <c r="GP1256" s="349"/>
    </row>
    <row r="1257" spans="1:198" hidden="1">
      <c r="A1257" s="232" t="str">
        <f t="shared" si="89"/>
        <v/>
      </c>
      <c r="B1257" s="91"/>
      <c r="C1257" s="232"/>
      <c r="D1257" s="232"/>
      <c r="E1257" s="91"/>
      <c r="F1257" s="91"/>
      <c r="G1257" s="91"/>
      <c r="H1257" s="248"/>
      <c r="I1257" s="248"/>
      <c r="J1257" s="260"/>
      <c r="K1257" s="252"/>
      <c r="GO1257" s="233" t="str">
        <f>IFERROR(VLOOKUP($C1257,リスト!$D:$X,18,FALSE),"")</f>
        <v/>
      </c>
      <c r="GP1257" s="349"/>
    </row>
    <row r="1258" spans="1:198" hidden="1">
      <c r="A1258" s="232" t="str">
        <f t="shared" si="89"/>
        <v/>
      </c>
      <c r="B1258" s="91"/>
      <c r="C1258" s="232"/>
      <c r="D1258" s="232"/>
      <c r="E1258" s="91"/>
      <c r="F1258" s="91"/>
      <c r="G1258" s="91"/>
      <c r="H1258" s="248"/>
      <c r="I1258" s="248"/>
      <c r="J1258" s="260"/>
      <c r="K1258" s="252"/>
      <c r="GO1258" s="233" t="str">
        <f>IFERROR(VLOOKUP($C1258,リスト!$D:$X,18,FALSE),"")</f>
        <v/>
      </c>
      <c r="GP1258" s="349"/>
    </row>
    <row r="1259" spans="1:198" hidden="1">
      <c r="A1259" s="232" t="str">
        <f t="shared" si="89"/>
        <v/>
      </c>
      <c r="B1259" s="91"/>
      <c r="C1259" s="232"/>
      <c r="D1259" s="232"/>
      <c r="E1259" s="91"/>
      <c r="F1259" s="91"/>
      <c r="G1259" s="91"/>
      <c r="H1259" s="248"/>
      <c r="I1259" s="248"/>
      <c r="J1259" s="260"/>
      <c r="K1259" s="252"/>
      <c r="GO1259" s="233" t="str">
        <f>IFERROR(VLOOKUP($C1259,リスト!$D:$X,18,FALSE),"")</f>
        <v/>
      </c>
      <c r="GP1259" s="349"/>
    </row>
    <row r="1260" spans="1:198" hidden="1">
      <c r="A1260" s="232" t="str">
        <f t="shared" si="89"/>
        <v/>
      </c>
      <c r="B1260" s="91"/>
      <c r="C1260" s="232"/>
      <c r="D1260" s="232"/>
      <c r="E1260" s="91"/>
      <c r="F1260" s="91"/>
      <c r="G1260" s="91"/>
      <c r="H1260" s="248"/>
      <c r="I1260" s="248"/>
      <c r="J1260" s="260"/>
      <c r="K1260" s="252"/>
      <c r="GO1260" s="233" t="str">
        <f>IFERROR(VLOOKUP($C1260,リスト!$D:$X,18,FALSE),"")</f>
        <v/>
      </c>
      <c r="GP1260" s="349"/>
    </row>
    <row r="1261" spans="1:198" hidden="1">
      <c r="A1261" s="232" t="str">
        <f t="shared" si="89"/>
        <v/>
      </c>
      <c r="B1261" s="91"/>
      <c r="C1261" s="232"/>
      <c r="D1261" s="232"/>
      <c r="E1261" s="91"/>
      <c r="F1261" s="91"/>
      <c r="G1261" s="91"/>
      <c r="H1261" s="248"/>
      <c r="I1261" s="248"/>
      <c r="J1261" s="260"/>
      <c r="K1261" s="252"/>
      <c r="GO1261" s="233" t="str">
        <f>IFERROR(VLOOKUP($C1261,リスト!$D:$X,18,FALSE),"")</f>
        <v/>
      </c>
      <c r="GP1261" s="349"/>
    </row>
    <row r="1262" spans="1:198" hidden="1">
      <c r="A1262" s="232" t="str">
        <f t="shared" si="89"/>
        <v/>
      </c>
      <c r="B1262" s="91"/>
      <c r="C1262" s="232"/>
      <c r="D1262" s="232"/>
      <c r="E1262" s="91"/>
      <c r="F1262" s="91"/>
      <c r="G1262" s="91"/>
      <c r="H1262" s="248"/>
      <c r="I1262" s="248"/>
      <c r="J1262" s="260"/>
      <c r="K1262" s="252"/>
      <c r="GO1262" s="233" t="str">
        <f>IFERROR(VLOOKUP($C1262,リスト!$D:$X,18,FALSE),"")</f>
        <v/>
      </c>
      <c r="GP1262" s="349"/>
    </row>
    <row r="1263" spans="1:198" hidden="1">
      <c r="A1263" s="232" t="str">
        <f t="shared" si="89"/>
        <v/>
      </c>
      <c r="B1263" s="91"/>
      <c r="C1263" s="232"/>
      <c r="D1263" s="232"/>
      <c r="E1263" s="91"/>
      <c r="F1263" s="91"/>
      <c r="G1263" s="91"/>
      <c r="H1263" s="248"/>
      <c r="I1263" s="248"/>
      <c r="J1263" s="260"/>
      <c r="K1263" s="252"/>
      <c r="GO1263" s="233" t="str">
        <f>IFERROR(VLOOKUP($C1263,リスト!$D:$X,18,FALSE),"")</f>
        <v/>
      </c>
      <c r="GP1263" s="349"/>
    </row>
    <row r="1264" spans="1:198" hidden="1">
      <c r="A1264" s="232" t="str">
        <f t="shared" si="89"/>
        <v/>
      </c>
      <c r="B1264" s="91"/>
      <c r="C1264" s="232"/>
      <c r="D1264" s="232"/>
      <c r="E1264" s="91"/>
      <c r="F1264" s="91"/>
      <c r="G1264" s="91"/>
      <c r="H1264" s="248"/>
      <c r="I1264" s="248"/>
      <c r="J1264" s="260"/>
      <c r="K1264" s="252"/>
      <c r="GO1264" s="233" t="str">
        <f>IFERROR(VLOOKUP($C1264,リスト!$D:$X,18,FALSE),"")</f>
        <v/>
      </c>
      <c r="GP1264" s="349"/>
    </row>
    <row r="1265" spans="1:198" hidden="1">
      <c r="A1265" s="232" t="str">
        <f t="shared" si="89"/>
        <v/>
      </c>
      <c r="B1265" s="91"/>
      <c r="C1265" s="232"/>
      <c r="D1265" s="232"/>
      <c r="E1265" s="91"/>
      <c r="F1265" s="91"/>
      <c r="G1265" s="91"/>
      <c r="H1265" s="248"/>
      <c r="I1265" s="248"/>
      <c r="J1265" s="260"/>
      <c r="K1265" s="252"/>
      <c r="GO1265" s="233" t="str">
        <f>IFERROR(VLOOKUP($C1265,リスト!$D:$X,18,FALSE),"")</f>
        <v/>
      </c>
      <c r="GP1265" s="349"/>
    </row>
    <row r="1266" spans="1:198" hidden="1">
      <c r="A1266" s="232" t="str">
        <f t="shared" si="89"/>
        <v/>
      </c>
      <c r="B1266" s="91"/>
      <c r="C1266" s="232"/>
      <c r="D1266" s="232"/>
      <c r="E1266" s="91"/>
      <c r="F1266" s="91"/>
      <c r="G1266" s="91"/>
      <c r="H1266" s="248"/>
      <c r="I1266" s="248"/>
      <c r="J1266" s="260"/>
      <c r="K1266" s="252"/>
      <c r="GO1266" s="233" t="str">
        <f>IFERROR(VLOOKUP($C1266,リスト!$D:$X,18,FALSE),"")</f>
        <v/>
      </c>
      <c r="GP1266" s="349"/>
    </row>
    <row r="1267" spans="1:198" hidden="1">
      <c r="A1267" s="232" t="str">
        <f t="shared" si="89"/>
        <v/>
      </c>
      <c r="B1267" s="91"/>
      <c r="C1267" s="232"/>
      <c r="D1267" s="232"/>
      <c r="E1267" s="91"/>
      <c r="F1267" s="91"/>
      <c r="G1267" s="91"/>
      <c r="H1267" s="248"/>
      <c r="I1267" s="248"/>
      <c r="J1267" s="260"/>
      <c r="K1267" s="252"/>
      <c r="GO1267" s="233" t="str">
        <f>IFERROR(VLOOKUP($C1267,リスト!$D:$X,18,FALSE),"")</f>
        <v/>
      </c>
      <c r="GP1267" s="349"/>
    </row>
    <row r="1268" spans="1:198" hidden="1">
      <c r="A1268" s="232" t="str">
        <f t="shared" si="89"/>
        <v/>
      </c>
      <c r="B1268" s="91"/>
      <c r="C1268" s="232"/>
      <c r="D1268" s="232"/>
      <c r="E1268" s="91"/>
      <c r="F1268" s="91"/>
      <c r="G1268" s="91"/>
      <c r="H1268" s="248"/>
      <c r="I1268" s="248"/>
      <c r="J1268" s="260"/>
      <c r="K1268" s="252"/>
      <c r="GO1268" s="233" t="str">
        <f>IFERROR(VLOOKUP($C1268,リスト!$D:$X,18,FALSE),"")</f>
        <v/>
      </c>
      <c r="GP1268" s="349"/>
    </row>
    <row r="1269" spans="1:198" hidden="1">
      <c r="A1269" s="232" t="str">
        <f t="shared" si="89"/>
        <v/>
      </c>
      <c r="B1269" s="91"/>
      <c r="C1269" s="232"/>
      <c r="D1269" s="232"/>
      <c r="E1269" s="91"/>
      <c r="F1269" s="91"/>
      <c r="G1269" s="91"/>
      <c r="H1269" s="248"/>
      <c r="I1269" s="248"/>
      <c r="J1269" s="260"/>
      <c r="K1269" s="252"/>
      <c r="GO1269" s="233" t="str">
        <f>IFERROR(VLOOKUP($C1269,リスト!$D:$X,18,FALSE),"")</f>
        <v/>
      </c>
      <c r="GP1269" s="349"/>
    </row>
    <row r="1270" spans="1:198" hidden="1">
      <c r="A1270" s="232" t="str">
        <f t="shared" si="89"/>
        <v/>
      </c>
      <c r="B1270" s="91"/>
      <c r="C1270" s="232"/>
      <c r="D1270" s="232"/>
      <c r="E1270" s="91"/>
      <c r="F1270" s="91"/>
      <c r="G1270" s="91"/>
      <c r="H1270" s="248"/>
      <c r="I1270" s="248"/>
      <c r="J1270" s="260"/>
      <c r="K1270" s="252"/>
      <c r="GO1270" s="233" t="str">
        <f>IFERROR(VLOOKUP($C1270,リスト!$D:$X,18,FALSE),"")</f>
        <v/>
      </c>
      <c r="GP1270" s="349"/>
    </row>
    <row r="1271" spans="1:198" hidden="1">
      <c r="A1271" s="232" t="str">
        <f t="shared" si="89"/>
        <v/>
      </c>
      <c r="B1271" s="91"/>
      <c r="C1271" s="232"/>
      <c r="D1271" s="232"/>
      <c r="E1271" s="91"/>
      <c r="F1271" s="91"/>
      <c r="G1271" s="91"/>
      <c r="H1271" s="248"/>
      <c r="I1271" s="248"/>
      <c r="J1271" s="260"/>
      <c r="K1271" s="252"/>
      <c r="GO1271" s="233" t="str">
        <f>IFERROR(VLOOKUP($C1271,リスト!$D:$X,18,FALSE),"")</f>
        <v/>
      </c>
      <c r="GP1271" s="349"/>
    </row>
    <row r="1272" spans="1:198" hidden="1">
      <c r="A1272" s="232" t="str">
        <f t="shared" si="89"/>
        <v/>
      </c>
      <c r="B1272" s="91"/>
      <c r="C1272" s="232"/>
      <c r="D1272" s="232"/>
      <c r="E1272" s="91"/>
      <c r="F1272" s="91"/>
      <c r="G1272" s="91"/>
      <c r="H1272" s="248"/>
      <c r="I1272" s="248"/>
      <c r="J1272" s="260"/>
      <c r="K1272" s="252"/>
      <c r="GO1272" s="233" t="str">
        <f>IFERROR(VLOOKUP($C1272,リスト!$D:$X,18,FALSE),"")</f>
        <v/>
      </c>
      <c r="GP1272" s="349"/>
    </row>
    <row r="1273" spans="1:198" hidden="1">
      <c r="A1273" s="232" t="str">
        <f t="shared" si="89"/>
        <v/>
      </c>
      <c r="B1273" s="91"/>
      <c r="C1273" s="232"/>
      <c r="D1273" s="232"/>
      <c r="E1273" s="91"/>
      <c r="F1273" s="91"/>
      <c r="G1273" s="91"/>
      <c r="H1273" s="248"/>
      <c r="I1273" s="248"/>
      <c r="J1273" s="260"/>
      <c r="K1273" s="252"/>
      <c r="GO1273" s="233" t="str">
        <f>IFERROR(VLOOKUP($C1273,リスト!$D:$X,18,FALSE),"")</f>
        <v/>
      </c>
      <c r="GP1273" s="349"/>
    </row>
    <row r="1274" spans="1:198" hidden="1">
      <c r="A1274" s="232" t="str">
        <f t="shared" si="89"/>
        <v/>
      </c>
      <c r="B1274" s="91"/>
      <c r="C1274" s="232"/>
      <c r="D1274" s="232"/>
      <c r="E1274" s="91"/>
      <c r="F1274" s="91"/>
      <c r="G1274" s="91"/>
      <c r="H1274" s="248"/>
      <c r="I1274" s="248"/>
      <c r="J1274" s="260"/>
      <c r="K1274" s="252"/>
      <c r="GO1274" s="233" t="str">
        <f>IFERROR(VLOOKUP($C1274,リスト!$D:$X,18,FALSE),"")</f>
        <v/>
      </c>
      <c r="GP1274" s="349"/>
    </row>
    <row r="1275" spans="1:198" hidden="1">
      <c r="A1275" s="232" t="str">
        <f t="shared" si="89"/>
        <v/>
      </c>
      <c r="B1275" s="91"/>
      <c r="C1275" s="232"/>
      <c r="D1275" s="232"/>
      <c r="E1275" s="91"/>
      <c r="F1275" s="91"/>
      <c r="G1275" s="91"/>
      <c r="H1275" s="248"/>
      <c r="I1275" s="248"/>
      <c r="J1275" s="260"/>
      <c r="K1275" s="252"/>
      <c r="GO1275" s="233" t="str">
        <f>IFERROR(VLOOKUP($C1275,リスト!$D:$X,18,FALSE),"")</f>
        <v/>
      </c>
      <c r="GP1275" s="349"/>
    </row>
    <row r="1276" spans="1:198" hidden="1">
      <c r="A1276" s="232" t="str">
        <f t="shared" si="89"/>
        <v/>
      </c>
      <c r="B1276" s="91"/>
      <c r="C1276" s="232"/>
      <c r="D1276" s="232"/>
      <c r="E1276" s="91"/>
      <c r="F1276" s="91"/>
      <c r="G1276" s="91"/>
      <c r="H1276" s="248"/>
      <c r="I1276" s="248"/>
      <c r="J1276" s="260"/>
      <c r="K1276" s="252"/>
      <c r="GO1276" s="233" t="str">
        <f>IFERROR(VLOOKUP($C1276,リスト!$D:$X,18,FALSE),"")</f>
        <v/>
      </c>
      <c r="GP1276" s="349"/>
    </row>
    <row r="1277" spans="1:198" hidden="1">
      <c r="A1277" s="232" t="str">
        <f t="shared" si="89"/>
        <v/>
      </c>
      <c r="B1277" s="91"/>
      <c r="C1277" s="232"/>
      <c r="D1277" s="232"/>
      <c r="E1277" s="91"/>
      <c r="F1277" s="91"/>
      <c r="G1277" s="91"/>
      <c r="H1277" s="248"/>
      <c r="I1277" s="248"/>
      <c r="J1277" s="260"/>
      <c r="K1277" s="252"/>
      <c r="GO1277" s="233" t="str">
        <f>IFERROR(VLOOKUP($C1277,リスト!$D:$X,18,FALSE),"")</f>
        <v/>
      </c>
      <c r="GP1277" s="349"/>
    </row>
    <row r="1278" spans="1:198" hidden="1">
      <c r="A1278" s="232" t="str">
        <f t="shared" si="89"/>
        <v/>
      </c>
      <c r="B1278" s="91"/>
      <c r="C1278" s="232"/>
      <c r="D1278" s="232"/>
      <c r="E1278" s="91"/>
      <c r="F1278" s="91"/>
      <c r="G1278" s="91"/>
      <c r="H1278" s="248"/>
      <c r="I1278" s="248"/>
      <c r="J1278" s="260"/>
      <c r="K1278" s="252"/>
      <c r="GO1278" s="233" t="str">
        <f>IFERROR(VLOOKUP($C1278,リスト!$D:$X,18,FALSE),"")</f>
        <v/>
      </c>
      <c r="GP1278" s="349"/>
    </row>
    <row r="1279" spans="1:198" hidden="1">
      <c r="A1279" s="232" t="str">
        <f t="shared" si="89"/>
        <v/>
      </c>
      <c r="B1279" s="91"/>
      <c r="C1279" s="232"/>
      <c r="D1279" s="232"/>
      <c r="E1279" s="91"/>
      <c r="F1279" s="91"/>
      <c r="G1279" s="91"/>
      <c r="H1279" s="248"/>
      <c r="I1279" s="248"/>
      <c r="J1279" s="260"/>
      <c r="K1279" s="252"/>
      <c r="GO1279" s="233" t="str">
        <f>IFERROR(VLOOKUP($C1279,リスト!$D:$X,18,FALSE),"")</f>
        <v/>
      </c>
      <c r="GP1279" s="349"/>
    </row>
    <row r="1280" spans="1:198" hidden="1">
      <c r="A1280" s="232" t="str">
        <f t="shared" si="89"/>
        <v/>
      </c>
      <c r="B1280" s="91"/>
      <c r="C1280" s="232"/>
      <c r="D1280" s="232"/>
      <c r="E1280" s="91"/>
      <c r="F1280" s="91"/>
      <c r="G1280" s="91"/>
      <c r="H1280" s="248"/>
      <c r="I1280" s="248"/>
      <c r="J1280" s="260"/>
      <c r="K1280" s="252"/>
      <c r="GO1280" s="233" t="str">
        <f>IFERROR(VLOOKUP($C1280,リスト!$D:$X,18,FALSE),"")</f>
        <v/>
      </c>
      <c r="GP1280" s="349"/>
    </row>
    <row r="1281" spans="1:198" hidden="1">
      <c r="A1281" s="232" t="str">
        <f t="shared" si="89"/>
        <v/>
      </c>
      <c r="B1281" s="91"/>
      <c r="C1281" s="232"/>
      <c r="D1281" s="232"/>
      <c r="E1281" s="91"/>
      <c r="F1281" s="91"/>
      <c r="G1281" s="91"/>
      <c r="H1281" s="248"/>
      <c r="I1281" s="248"/>
      <c r="J1281" s="260"/>
      <c r="K1281" s="252"/>
      <c r="GO1281" s="233" t="str">
        <f>IFERROR(VLOOKUP($C1281,リスト!$D:$X,18,FALSE),"")</f>
        <v/>
      </c>
      <c r="GP1281" s="349"/>
    </row>
    <row r="1282" spans="1:198" hidden="1">
      <c r="A1282" s="232" t="str">
        <f t="shared" si="89"/>
        <v/>
      </c>
      <c r="B1282" s="91"/>
      <c r="C1282" s="232"/>
      <c r="D1282" s="232"/>
      <c r="E1282" s="91"/>
      <c r="F1282" s="91"/>
      <c r="G1282" s="91"/>
      <c r="H1282" s="248"/>
      <c r="I1282" s="248"/>
      <c r="J1282" s="260"/>
      <c r="K1282" s="252"/>
      <c r="GO1282" s="233" t="str">
        <f>IFERROR(VLOOKUP($C1282,リスト!$D:$X,18,FALSE),"")</f>
        <v/>
      </c>
      <c r="GP1282" s="349"/>
    </row>
    <row r="1283" spans="1:198" hidden="1">
      <c r="A1283" s="232" t="str">
        <f t="shared" si="89"/>
        <v/>
      </c>
      <c r="B1283" s="91"/>
      <c r="C1283" s="232"/>
      <c r="D1283" s="232"/>
      <c r="E1283" s="91"/>
      <c r="F1283" s="91"/>
      <c r="G1283" s="91"/>
      <c r="H1283" s="248"/>
      <c r="I1283" s="248"/>
      <c r="J1283" s="260"/>
      <c r="K1283" s="252"/>
      <c r="GO1283" s="233" t="str">
        <f>IFERROR(VLOOKUP($C1283,リスト!$D:$X,18,FALSE),"")</f>
        <v/>
      </c>
      <c r="GP1283" s="349"/>
    </row>
    <row r="1284" spans="1:198" hidden="1">
      <c r="A1284" s="232" t="str">
        <f t="shared" si="89"/>
        <v/>
      </c>
      <c r="B1284" s="91"/>
      <c r="C1284" s="232"/>
      <c r="D1284" s="232"/>
      <c r="E1284" s="91"/>
      <c r="F1284" s="91"/>
      <c r="G1284" s="91"/>
      <c r="H1284" s="248"/>
      <c r="I1284" s="248"/>
      <c r="J1284" s="260"/>
      <c r="K1284" s="252"/>
      <c r="GO1284" s="233" t="str">
        <f>IFERROR(VLOOKUP($C1284,リスト!$D:$X,18,FALSE),"")</f>
        <v/>
      </c>
      <c r="GP1284" s="349"/>
    </row>
    <row r="1285" spans="1:198" hidden="1">
      <c r="A1285" s="232" t="str">
        <f t="shared" si="89"/>
        <v/>
      </c>
      <c r="B1285" s="91"/>
      <c r="C1285" s="232"/>
      <c r="D1285" s="232"/>
      <c r="E1285" s="91"/>
      <c r="F1285" s="91"/>
      <c r="G1285" s="91"/>
      <c r="H1285" s="248"/>
      <c r="I1285" s="248"/>
      <c r="J1285" s="260"/>
      <c r="K1285" s="252"/>
      <c r="GO1285" s="233" t="str">
        <f>IFERROR(VLOOKUP($C1285,リスト!$D:$X,18,FALSE),"")</f>
        <v/>
      </c>
      <c r="GP1285" s="349"/>
    </row>
    <row r="1286" spans="1:198" hidden="1">
      <c r="A1286" s="232" t="str">
        <f t="shared" ref="A1286:A1349" si="90">IF(C1286="","",ROW()-5)</f>
        <v/>
      </c>
      <c r="B1286" s="91"/>
      <c r="C1286" s="232"/>
      <c r="D1286" s="232"/>
      <c r="E1286" s="91"/>
      <c r="F1286" s="91"/>
      <c r="G1286" s="91"/>
      <c r="H1286" s="248"/>
      <c r="I1286" s="248"/>
      <c r="J1286" s="260"/>
      <c r="K1286" s="252"/>
      <c r="GO1286" s="233" t="str">
        <f>IFERROR(VLOOKUP($C1286,リスト!$D:$X,18,FALSE),"")</f>
        <v/>
      </c>
      <c r="GP1286" s="349"/>
    </row>
    <row r="1287" spans="1:198" hidden="1">
      <c r="A1287" s="232" t="str">
        <f t="shared" si="90"/>
        <v/>
      </c>
      <c r="B1287" s="91"/>
      <c r="C1287" s="232"/>
      <c r="D1287" s="232"/>
      <c r="E1287" s="91"/>
      <c r="F1287" s="91"/>
      <c r="G1287" s="91"/>
      <c r="H1287" s="248"/>
      <c r="I1287" s="248"/>
      <c r="J1287" s="260"/>
      <c r="K1287" s="252"/>
      <c r="GO1287" s="233" t="str">
        <f>IFERROR(VLOOKUP($C1287,リスト!$D:$X,18,FALSE),"")</f>
        <v/>
      </c>
      <c r="GP1287" s="349"/>
    </row>
    <row r="1288" spans="1:198" hidden="1">
      <c r="A1288" s="232" t="str">
        <f t="shared" si="90"/>
        <v/>
      </c>
      <c r="B1288" s="91"/>
      <c r="C1288" s="232"/>
      <c r="D1288" s="232"/>
      <c r="E1288" s="91"/>
      <c r="F1288" s="91"/>
      <c r="G1288" s="91"/>
      <c r="H1288" s="248"/>
      <c r="I1288" s="248"/>
      <c r="J1288" s="260"/>
      <c r="K1288" s="252"/>
      <c r="GO1288" s="233" t="str">
        <f>IFERROR(VLOOKUP($C1288,リスト!$D:$X,18,FALSE),"")</f>
        <v/>
      </c>
      <c r="GP1288" s="349"/>
    </row>
    <row r="1289" spans="1:198" hidden="1">
      <c r="A1289" s="232" t="str">
        <f t="shared" si="90"/>
        <v/>
      </c>
      <c r="B1289" s="91"/>
      <c r="C1289" s="232"/>
      <c r="D1289" s="232"/>
      <c r="E1289" s="91"/>
      <c r="F1289" s="91"/>
      <c r="G1289" s="91"/>
      <c r="H1289" s="248"/>
      <c r="I1289" s="248"/>
      <c r="J1289" s="260"/>
      <c r="K1289" s="252"/>
      <c r="GO1289" s="233" t="str">
        <f>IFERROR(VLOOKUP($C1289,リスト!$D:$X,18,FALSE),"")</f>
        <v/>
      </c>
      <c r="GP1289" s="349"/>
    </row>
    <row r="1290" spans="1:198" hidden="1">
      <c r="A1290" s="232" t="str">
        <f t="shared" si="90"/>
        <v/>
      </c>
      <c r="B1290" s="91"/>
      <c r="C1290" s="232"/>
      <c r="D1290" s="232"/>
      <c r="E1290" s="91"/>
      <c r="F1290" s="91"/>
      <c r="G1290" s="91"/>
      <c r="H1290" s="248"/>
      <c r="I1290" s="248"/>
      <c r="J1290" s="260"/>
      <c r="K1290" s="252"/>
      <c r="GO1290" s="233" t="str">
        <f>IFERROR(VLOOKUP($C1290,リスト!$D:$X,18,FALSE),"")</f>
        <v/>
      </c>
      <c r="GP1290" s="349"/>
    </row>
    <row r="1291" spans="1:198" hidden="1">
      <c r="A1291" s="232" t="str">
        <f t="shared" si="90"/>
        <v/>
      </c>
      <c r="B1291" s="91"/>
      <c r="C1291" s="232"/>
      <c r="D1291" s="232"/>
      <c r="E1291" s="91"/>
      <c r="F1291" s="91"/>
      <c r="G1291" s="91"/>
      <c r="H1291" s="248"/>
      <c r="I1291" s="248"/>
      <c r="J1291" s="260"/>
      <c r="K1291" s="252"/>
      <c r="GO1291" s="233" t="str">
        <f>IFERROR(VLOOKUP($C1291,リスト!$D:$X,18,FALSE),"")</f>
        <v/>
      </c>
      <c r="GP1291" s="349"/>
    </row>
    <row r="1292" spans="1:198" hidden="1">
      <c r="A1292" s="232" t="str">
        <f t="shared" si="90"/>
        <v/>
      </c>
      <c r="B1292" s="91"/>
      <c r="C1292" s="232"/>
      <c r="D1292" s="232"/>
      <c r="E1292" s="91"/>
      <c r="F1292" s="91"/>
      <c r="G1292" s="91"/>
      <c r="H1292" s="248"/>
      <c r="I1292" s="248"/>
      <c r="J1292" s="260"/>
      <c r="K1292" s="252"/>
      <c r="GO1292" s="233" t="str">
        <f>IFERROR(VLOOKUP($C1292,リスト!$D:$X,18,FALSE),"")</f>
        <v/>
      </c>
      <c r="GP1292" s="349"/>
    </row>
    <row r="1293" spans="1:198" hidden="1">
      <c r="A1293" s="232" t="str">
        <f t="shared" si="90"/>
        <v/>
      </c>
      <c r="B1293" s="91"/>
      <c r="C1293" s="232"/>
      <c r="D1293" s="232"/>
      <c r="E1293" s="91"/>
      <c r="F1293" s="91"/>
      <c r="G1293" s="91"/>
      <c r="H1293" s="248"/>
      <c r="I1293" s="248"/>
      <c r="J1293" s="260"/>
      <c r="K1293" s="252"/>
      <c r="GO1293" s="233" t="str">
        <f>IFERROR(VLOOKUP($C1293,リスト!$D:$X,18,FALSE),"")</f>
        <v/>
      </c>
      <c r="GP1293" s="349"/>
    </row>
    <row r="1294" spans="1:198" hidden="1">
      <c r="A1294" s="232" t="str">
        <f t="shared" si="90"/>
        <v/>
      </c>
      <c r="B1294" s="91"/>
      <c r="C1294" s="232"/>
      <c r="D1294" s="232"/>
      <c r="E1294" s="91"/>
      <c r="F1294" s="91"/>
      <c r="G1294" s="91"/>
      <c r="H1294" s="248"/>
      <c r="I1294" s="248"/>
      <c r="J1294" s="260"/>
      <c r="K1294" s="252"/>
      <c r="GO1294" s="233" t="str">
        <f>IFERROR(VLOOKUP($C1294,リスト!$D:$X,18,FALSE),"")</f>
        <v/>
      </c>
      <c r="GP1294" s="349"/>
    </row>
    <row r="1295" spans="1:198" hidden="1">
      <c r="A1295" s="232" t="str">
        <f t="shared" si="90"/>
        <v/>
      </c>
      <c r="B1295" s="91"/>
      <c r="C1295" s="232"/>
      <c r="D1295" s="232"/>
      <c r="E1295" s="91"/>
      <c r="F1295" s="91"/>
      <c r="G1295" s="91"/>
      <c r="H1295" s="248"/>
      <c r="I1295" s="248"/>
      <c r="J1295" s="260"/>
      <c r="K1295" s="252"/>
      <c r="GO1295" s="233" t="str">
        <f>IFERROR(VLOOKUP($C1295,リスト!$D:$X,18,FALSE),"")</f>
        <v/>
      </c>
      <c r="GP1295" s="349"/>
    </row>
    <row r="1296" spans="1:198" hidden="1">
      <c r="A1296" s="232" t="str">
        <f t="shared" si="90"/>
        <v/>
      </c>
      <c r="B1296" s="91"/>
      <c r="C1296" s="232"/>
      <c r="D1296" s="232"/>
      <c r="E1296" s="91"/>
      <c r="F1296" s="91"/>
      <c r="G1296" s="91"/>
      <c r="H1296" s="248"/>
      <c r="I1296" s="248"/>
      <c r="J1296" s="260"/>
      <c r="K1296" s="252"/>
      <c r="GO1296" s="233" t="str">
        <f>IFERROR(VLOOKUP($C1296,リスト!$D:$X,18,FALSE),"")</f>
        <v/>
      </c>
      <c r="GP1296" s="349"/>
    </row>
    <row r="1297" spans="1:198" hidden="1">
      <c r="A1297" s="232" t="str">
        <f t="shared" si="90"/>
        <v/>
      </c>
      <c r="B1297" s="91"/>
      <c r="C1297" s="232"/>
      <c r="D1297" s="232"/>
      <c r="E1297" s="91"/>
      <c r="F1297" s="91"/>
      <c r="G1297" s="91"/>
      <c r="H1297" s="248"/>
      <c r="I1297" s="248"/>
      <c r="J1297" s="260"/>
      <c r="K1297" s="252"/>
      <c r="GO1297" s="233" t="str">
        <f>IFERROR(VLOOKUP($C1297,リスト!$D:$X,18,FALSE),"")</f>
        <v/>
      </c>
      <c r="GP1297" s="349"/>
    </row>
    <row r="1298" spans="1:198" hidden="1">
      <c r="A1298" s="232" t="str">
        <f t="shared" si="90"/>
        <v/>
      </c>
      <c r="B1298" s="91"/>
      <c r="C1298" s="232"/>
      <c r="D1298" s="232"/>
      <c r="E1298" s="91"/>
      <c r="F1298" s="91"/>
      <c r="G1298" s="91"/>
      <c r="H1298" s="248"/>
      <c r="I1298" s="248"/>
      <c r="J1298" s="260"/>
      <c r="K1298" s="252"/>
      <c r="GO1298" s="233" t="str">
        <f>IFERROR(VLOOKUP($C1298,リスト!$D:$X,18,FALSE),"")</f>
        <v/>
      </c>
      <c r="GP1298" s="349"/>
    </row>
    <row r="1299" spans="1:198" hidden="1">
      <c r="A1299" s="232" t="str">
        <f t="shared" si="90"/>
        <v/>
      </c>
      <c r="B1299" s="91"/>
      <c r="C1299" s="232"/>
      <c r="D1299" s="232"/>
      <c r="E1299" s="91"/>
      <c r="F1299" s="91"/>
      <c r="G1299" s="91"/>
      <c r="H1299" s="248"/>
      <c r="I1299" s="248"/>
      <c r="J1299" s="260"/>
      <c r="K1299" s="252"/>
      <c r="GO1299" s="233" t="str">
        <f>IFERROR(VLOOKUP($C1299,リスト!$D:$X,18,FALSE),"")</f>
        <v/>
      </c>
      <c r="GP1299" s="349"/>
    </row>
    <row r="1300" spans="1:198" hidden="1">
      <c r="A1300" s="232" t="str">
        <f t="shared" si="90"/>
        <v/>
      </c>
      <c r="B1300" s="91"/>
      <c r="C1300" s="232"/>
      <c r="D1300" s="232"/>
      <c r="E1300" s="91"/>
      <c r="F1300" s="91"/>
      <c r="G1300" s="91"/>
      <c r="H1300" s="248"/>
      <c r="I1300" s="248"/>
      <c r="J1300" s="260"/>
      <c r="K1300" s="252"/>
      <c r="GO1300" s="233" t="str">
        <f>IFERROR(VLOOKUP($C1300,リスト!$D:$X,18,FALSE),"")</f>
        <v/>
      </c>
      <c r="GP1300" s="349"/>
    </row>
    <row r="1301" spans="1:198" hidden="1">
      <c r="A1301" s="232" t="str">
        <f t="shared" si="90"/>
        <v/>
      </c>
      <c r="B1301" s="91"/>
      <c r="C1301" s="232"/>
      <c r="D1301" s="232"/>
      <c r="E1301" s="91"/>
      <c r="F1301" s="91"/>
      <c r="G1301" s="91"/>
      <c r="H1301" s="248"/>
      <c r="I1301" s="248"/>
      <c r="J1301" s="260"/>
      <c r="K1301" s="252"/>
      <c r="GO1301" s="233" t="str">
        <f>IFERROR(VLOOKUP($C1301,リスト!$D:$X,18,FALSE),"")</f>
        <v/>
      </c>
      <c r="GP1301" s="349"/>
    </row>
    <row r="1302" spans="1:198" hidden="1">
      <c r="A1302" s="232" t="str">
        <f t="shared" si="90"/>
        <v/>
      </c>
      <c r="B1302" s="91"/>
      <c r="C1302" s="232"/>
      <c r="D1302" s="232"/>
      <c r="E1302" s="91"/>
      <c r="F1302" s="91"/>
      <c r="G1302" s="91"/>
      <c r="H1302" s="248"/>
      <c r="I1302" s="248"/>
      <c r="J1302" s="260"/>
      <c r="K1302" s="252"/>
      <c r="GO1302" s="233" t="str">
        <f>IFERROR(VLOOKUP($C1302,リスト!$D:$X,18,FALSE),"")</f>
        <v/>
      </c>
      <c r="GP1302" s="349"/>
    </row>
    <row r="1303" spans="1:198" hidden="1">
      <c r="A1303" s="232" t="str">
        <f t="shared" si="90"/>
        <v/>
      </c>
      <c r="B1303" s="91"/>
      <c r="C1303" s="232"/>
      <c r="D1303" s="232"/>
      <c r="E1303" s="91"/>
      <c r="F1303" s="91"/>
      <c r="G1303" s="91"/>
      <c r="H1303" s="248"/>
      <c r="I1303" s="248"/>
      <c r="J1303" s="260"/>
      <c r="K1303" s="252"/>
      <c r="GO1303" s="233" t="str">
        <f>IFERROR(VLOOKUP($C1303,リスト!$D:$X,18,FALSE),"")</f>
        <v/>
      </c>
      <c r="GP1303" s="349"/>
    </row>
    <row r="1304" spans="1:198" hidden="1">
      <c r="A1304" s="232" t="str">
        <f t="shared" si="90"/>
        <v/>
      </c>
      <c r="B1304" s="91"/>
      <c r="C1304" s="232"/>
      <c r="D1304" s="232"/>
      <c r="E1304" s="91"/>
      <c r="F1304" s="91"/>
      <c r="G1304" s="91"/>
      <c r="H1304" s="248"/>
      <c r="I1304" s="248"/>
      <c r="J1304" s="260"/>
      <c r="K1304" s="252"/>
      <c r="GO1304" s="233" t="str">
        <f>IFERROR(VLOOKUP($C1304,リスト!$D:$X,18,FALSE),"")</f>
        <v/>
      </c>
      <c r="GP1304" s="349"/>
    </row>
    <row r="1305" spans="1:198" hidden="1">
      <c r="A1305" s="232" t="str">
        <f t="shared" si="90"/>
        <v/>
      </c>
      <c r="B1305" s="91"/>
      <c r="C1305" s="232"/>
      <c r="D1305" s="232"/>
      <c r="E1305" s="91"/>
      <c r="F1305" s="91"/>
      <c r="G1305" s="91"/>
      <c r="H1305" s="248"/>
      <c r="I1305" s="248"/>
      <c r="J1305" s="260"/>
      <c r="K1305" s="252"/>
      <c r="GO1305" s="233" t="str">
        <f>IFERROR(VLOOKUP($C1305,リスト!$D:$X,18,FALSE),"")</f>
        <v/>
      </c>
      <c r="GP1305" s="349"/>
    </row>
    <row r="1306" spans="1:198" hidden="1">
      <c r="A1306" s="232" t="str">
        <f t="shared" si="90"/>
        <v/>
      </c>
      <c r="B1306" s="91"/>
      <c r="C1306" s="232"/>
      <c r="D1306" s="232"/>
      <c r="E1306" s="91"/>
      <c r="F1306" s="91"/>
      <c r="G1306" s="91"/>
      <c r="H1306" s="248"/>
      <c r="I1306" s="248"/>
      <c r="J1306" s="260"/>
      <c r="K1306" s="252"/>
      <c r="GO1306" s="233" t="str">
        <f>IFERROR(VLOOKUP($C1306,リスト!$D:$X,18,FALSE),"")</f>
        <v/>
      </c>
      <c r="GP1306" s="349"/>
    </row>
    <row r="1307" spans="1:198" hidden="1">
      <c r="A1307" s="232" t="str">
        <f t="shared" si="90"/>
        <v/>
      </c>
      <c r="B1307" s="91"/>
      <c r="C1307" s="232"/>
      <c r="D1307" s="232"/>
      <c r="E1307" s="91"/>
      <c r="F1307" s="91"/>
      <c r="G1307" s="91"/>
      <c r="H1307" s="248"/>
      <c r="I1307" s="248"/>
      <c r="J1307" s="260"/>
      <c r="K1307" s="252"/>
      <c r="GO1307" s="233" t="str">
        <f>IFERROR(VLOOKUP($C1307,リスト!$D:$X,18,FALSE),"")</f>
        <v/>
      </c>
      <c r="GP1307" s="349"/>
    </row>
    <row r="1308" spans="1:198" hidden="1">
      <c r="A1308" s="232" t="str">
        <f t="shared" si="90"/>
        <v/>
      </c>
      <c r="B1308" s="91"/>
      <c r="C1308" s="232"/>
      <c r="D1308" s="232"/>
      <c r="E1308" s="91"/>
      <c r="F1308" s="91"/>
      <c r="G1308" s="91"/>
      <c r="H1308" s="248"/>
      <c r="I1308" s="248"/>
      <c r="J1308" s="260"/>
      <c r="K1308" s="252"/>
      <c r="GO1308" s="233" t="str">
        <f>IFERROR(VLOOKUP($C1308,リスト!$D:$X,18,FALSE),"")</f>
        <v/>
      </c>
      <c r="GP1308" s="349"/>
    </row>
    <row r="1309" spans="1:198" hidden="1">
      <c r="A1309" s="232" t="str">
        <f t="shared" si="90"/>
        <v/>
      </c>
      <c r="B1309" s="91"/>
      <c r="C1309" s="232"/>
      <c r="D1309" s="232"/>
      <c r="E1309" s="91"/>
      <c r="F1309" s="91"/>
      <c r="G1309" s="91"/>
      <c r="H1309" s="248"/>
      <c r="I1309" s="248"/>
      <c r="J1309" s="260"/>
      <c r="K1309" s="252"/>
      <c r="GO1309" s="233" t="str">
        <f>IFERROR(VLOOKUP($C1309,リスト!$D:$X,18,FALSE),"")</f>
        <v/>
      </c>
      <c r="GP1309" s="349"/>
    </row>
    <row r="1310" spans="1:198" hidden="1">
      <c r="A1310" s="232" t="str">
        <f t="shared" si="90"/>
        <v/>
      </c>
      <c r="B1310" s="91"/>
      <c r="C1310" s="232"/>
      <c r="D1310" s="232"/>
      <c r="E1310" s="91"/>
      <c r="F1310" s="91"/>
      <c r="G1310" s="91"/>
      <c r="H1310" s="248"/>
      <c r="I1310" s="248"/>
      <c r="J1310" s="260"/>
      <c r="K1310" s="252"/>
      <c r="GO1310" s="233" t="str">
        <f>IFERROR(VLOOKUP($C1310,リスト!$D:$X,18,FALSE),"")</f>
        <v/>
      </c>
      <c r="GP1310" s="349"/>
    </row>
    <row r="1311" spans="1:198" hidden="1">
      <c r="A1311" s="232" t="str">
        <f t="shared" si="90"/>
        <v/>
      </c>
      <c r="B1311" s="91"/>
      <c r="C1311" s="232"/>
      <c r="D1311" s="232"/>
      <c r="E1311" s="91"/>
      <c r="F1311" s="91"/>
      <c r="G1311" s="91"/>
      <c r="H1311" s="248"/>
      <c r="I1311" s="248"/>
      <c r="J1311" s="260"/>
      <c r="K1311" s="252"/>
      <c r="GO1311" s="233" t="str">
        <f>IFERROR(VLOOKUP($C1311,リスト!$D:$X,18,FALSE),"")</f>
        <v/>
      </c>
      <c r="GP1311" s="349"/>
    </row>
    <row r="1312" spans="1:198" hidden="1">
      <c r="A1312" s="232" t="str">
        <f t="shared" si="90"/>
        <v/>
      </c>
      <c r="B1312" s="91"/>
      <c r="C1312" s="232"/>
      <c r="D1312" s="232"/>
      <c r="E1312" s="91"/>
      <c r="F1312" s="91"/>
      <c r="G1312" s="91"/>
      <c r="H1312" s="248"/>
      <c r="I1312" s="248"/>
      <c r="J1312" s="260"/>
      <c r="K1312" s="252"/>
      <c r="GO1312" s="233" t="str">
        <f>IFERROR(VLOOKUP($C1312,リスト!$D:$X,18,FALSE),"")</f>
        <v/>
      </c>
      <c r="GP1312" s="349"/>
    </row>
    <row r="1313" spans="1:198" hidden="1">
      <c r="A1313" s="232" t="str">
        <f t="shared" si="90"/>
        <v/>
      </c>
      <c r="B1313" s="91"/>
      <c r="C1313" s="232"/>
      <c r="D1313" s="232"/>
      <c r="E1313" s="91"/>
      <c r="F1313" s="91"/>
      <c r="G1313" s="91"/>
      <c r="H1313" s="248"/>
      <c r="I1313" s="248"/>
      <c r="J1313" s="260"/>
      <c r="K1313" s="252"/>
      <c r="GO1313" s="233" t="str">
        <f>IFERROR(VLOOKUP($C1313,リスト!$D:$X,18,FALSE),"")</f>
        <v/>
      </c>
      <c r="GP1313" s="349"/>
    </row>
    <row r="1314" spans="1:198" hidden="1">
      <c r="A1314" s="232" t="str">
        <f t="shared" si="90"/>
        <v/>
      </c>
      <c r="B1314" s="91"/>
      <c r="C1314" s="232"/>
      <c r="D1314" s="232"/>
      <c r="E1314" s="91"/>
      <c r="F1314" s="91"/>
      <c r="G1314" s="91"/>
      <c r="H1314" s="248"/>
      <c r="I1314" s="248"/>
      <c r="J1314" s="260"/>
      <c r="K1314" s="252"/>
      <c r="GO1314" s="233" t="str">
        <f>IFERROR(VLOOKUP($C1314,リスト!$D:$X,18,FALSE),"")</f>
        <v/>
      </c>
      <c r="GP1314" s="349"/>
    </row>
    <row r="1315" spans="1:198" hidden="1">
      <c r="A1315" s="232" t="str">
        <f t="shared" si="90"/>
        <v/>
      </c>
      <c r="B1315" s="91"/>
      <c r="C1315" s="232"/>
      <c r="D1315" s="232"/>
      <c r="E1315" s="91"/>
      <c r="F1315" s="91"/>
      <c r="G1315" s="91"/>
      <c r="H1315" s="248"/>
      <c r="I1315" s="248"/>
      <c r="J1315" s="260"/>
      <c r="K1315" s="252"/>
      <c r="GO1315" s="233" t="str">
        <f>IFERROR(VLOOKUP($C1315,リスト!$D:$X,18,FALSE),"")</f>
        <v/>
      </c>
      <c r="GP1315" s="349"/>
    </row>
    <row r="1316" spans="1:198" hidden="1">
      <c r="A1316" s="232" t="str">
        <f t="shared" si="90"/>
        <v/>
      </c>
      <c r="B1316" s="91"/>
      <c r="C1316" s="232"/>
      <c r="D1316" s="232"/>
      <c r="E1316" s="91"/>
      <c r="F1316" s="91"/>
      <c r="G1316" s="91"/>
      <c r="H1316" s="248"/>
      <c r="I1316" s="248"/>
      <c r="J1316" s="260"/>
      <c r="K1316" s="252"/>
      <c r="GO1316" s="233" t="str">
        <f>IFERROR(VLOOKUP($C1316,リスト!$D:$X,18,FALSE),"")</f>
        <v/>
      </c>
      <c r="GP1316" s="349"/>
    </row>
    <row r="1317" spans="1:198" hidden="1">
      <c r="A1317" s="232" t="str">
        <f t="shared" si="90"/>
        <v/>
      </c>
      <c r="B1317" s="91"/>
      <c r="C1317" s="232"/>
      <c r="D1317" s="232"/>
      <c r="E1317" s="91"/>
      <c r="F1317" s="91"/>
      <c r="G1317" s="91"/>
      <c r="H1317" s="248"/>
      <c r="I1317" s="248"/>
      <c r="J1317" s="260"/>
      <c r="K1317" s="252"/>
      <c r="GO1317" s="233" t="str">
        <f>IFERROR(VLOOKUP($C1317,リスト!$D:$X,18,FALSE),"")</f>
        <v/>
      </c>
      <c r="GP1317" s="349"/>
    </row>
    <row r="1318" spans="1:198" hidden="1">
      <c r="A1318" s="232" t="str">
        <f t="shared" si="90"/>
        <v/>
      </c>
      <c r="B1318" s="91"/>
      <c r="C1318" s="232"/>
      <c r="D1318" s="232"/>
      <c r="E1318" s="91"/>
      <c r="F1318" s="91"/>
      <c r="G1318" s="91"/>
      <c r="H1318" s="248"/>
      <c r="I1318" s="248"/>
      <c r="J1318" s="260"/>
      <c r="K1318" s="252"/>
      <c r="GO1318" s="233" t="str">
        <f>IFERROR(VLOOKUP($C1318,リスト!$D:$X,18,FALSE),"")</f>
        <v/>
      </c>
      <c r="GP1318" s="349"/>
    </row>
    <row r="1319" spans="1:198" hidden="1">
      <c r="A1319" s="232" t="str">
        <f t="shared" si="90"/>
        <v/>
      </c>
      <c r="B1319" s="91"/>
      <c r="C1319" s="232"/>
      <c r="D1319" s="232"/>
      <c r="E1319" s="91"/>
      <c r="F1319" s="91"/>
      <c r="G1319" s="91"/>
      <c r="H1319" s="248"/>
      <c r="I1319" s="248"/>
      <c r="J1319" s="260"/>
      <c r="K1319" s="252"/>
      <c r="GO1319" s="233" t="str">
        <f>IFERROR(VLOOKUP($C1319,リスト!$D:$X,18,FALSE),"")</f>
        <v/>
      </c>
      <c r="GP1319" s="349"/>
    </row>
    <row r="1320" spans="1:198" hidden="1">
      <c r="A1320" s="232" t="str">
        <f t="shared" si="90"/>
        <v/>
      </c>
      <c r="B1320" s="91"/>
      <c r="C1320" s="232"/>
      <c r="D1320" s="232"/>
      <c r="E1320" s="91"/>
      <c r="F1320" s="91"/>
      <c r="G1320" s="91"/>
      <c r="H1320" s="248"/>
      <c r="I1320" s="248"/>
      <c r="J1320" s="260"/>
      <c r="K1320" s="252"/>
      <c r="GO1320" s="233" t="str">
        <f>IFERROR(VLOOKUP($C1320,リスト!$D:$X,18,FALSE),"")</f>
        <v/>
      </c>
      <c r="GP1320" s="349"/>
    </row>
    <row r="1321" spans="1:198" hidden="1">
      <c r="A1321" s="232" t="str">
        <f t="shared" si="90"/>
        <v/>
      </c>
      <c r="B1321" s="91"/>
      <c r="C1321" s="232"/>
      <c r="D1321" s="232"/>
      <c r="E1321" s="91"/>
      <c r="F1321" s="91"/>
      <c r="G1321" s="91"/>
      <c r="H1321" s="248"/>
      <c r="I1321" s="248"/>
      <c r="J1321" s="260"/>
      <c r="K1321" s="252"/>
      <c r="GO1321" s="233" t="str">
        <f>IFERROR(VLOOKUP($C1321,リスト!$D:$X,18,FALSE),"")</f>
        <v/>
      </c>
      <c r="GP1321" s="349"/>
    </row>
    <row r="1322" spans="1:198" hidden="1">
      <c r="A1322" s="232" t="str">
        <f t="shared" si="90"/>
        <v/>
      </c>
      <c r="B1322" s="91"/>
      <c r="C1322" s="232"/>
      <c r="D1322" s="232"/>
      <c r="E1322" s="91"/>
      <c r="F1322" s="91"/>
      <c r="G1322" s="91"/>
      <c r="H1322" s="248"/>
      <c r="I1322" s="248"/>
      <c r="J1322" s="260"/>
      <c r="K1322" s="252"/>
      <c r="GO1322" s="233" t="str">
        <f>IFERROR(VLOOKUP($C1322,リスト!$D:$X,18,FALSE),"")</f>
        <v/>
      </c>
      <c r="GP1322" s="349"/>
    </row>
    <row r="1323" spans="1:198" hidden="1">
      <c r="A1323" s="232" t="str">
        <f t="shared" si="90"/>
        <v/>
      </c>
      <c r="B1323" s="91"/>
      <c r="C1323" s="232"/>
      <c r="D1323" s="232"/>
      <c r="E1323" s="91"/>
      <c r="F1323" s="91"/>
      <c r="G1323" s="91"/>
      <c r="H1323" s="248"/>
      <c r="I1323" s="248"/>
      <c r="J1323" s="260"/>
      <c r="K1323" s="252"/>
      <c r="GO1323" s="233" t="str">
        <f>IFERROR(VLOOKUP($C1323,リスト!$D:$X,18,FALSE),"")</f>
        <v/>
      </c>
      <c r="GP1323" s="349"/>
    </row>
    <row r="1324" spans="1:198" hidden="1">
      <c r="A1324" s="232" t="str">
        <f t="shared" si="90"/>
        <v/>
      </c>
      <c r="B1324" s="91"/>
      <c r="C1324" s="232"/>
      <c r="D1324" s="232"/>
      <c r="E1324" s="91"/>
      <c r="F1324" s="91"/>
      <c r="G1324" s="91"/>
      <c r="H1324" s="248"/>
      <c r="I1324" s="248"/>
      <c r="J1324" s="260"/>
      <c r="K1324" s="252"/>
      <c r="GO1324" s="233" t="str">
        <f>IFERROR(VLOOKUP($C1324,リスト!$D:$X,18,FALSE),"")</f>
        <v/>
      </c>
      <c r="GP1324" s="349"/>
    </row>
    <row r="1325" spans="1:198" hidden="1">
      <c r="A1325" s="232" t="str">
        <f t="shared" si="90"/>
        <v/>
      </c>
      <c r="B1325" s="91"/>
      <c r="C1325" s="232"/>
      <c r="D1325" s="232"/>
      <c r="E1325" s="91"/>
      <c r="F1325" s="91"/>
      <c r="G1325" s="91"/>
      <c r="H1325" s="248"/>
      <c r="I1325" s="248"/>
      <c r="J1325" s="260"/>
      <c r="K1325" s="252"/>
      <c r="GO1325" s="233" t="str">
        <f>IFERROR(VLOOKUP($C1325,リスト!$D:$X,18,FALSE),"")</f>
        <v/>
      </c>
      <c r="GP1325" s="349"/>
    </row>
    <row r="1326" spans="1:198" hidden="1">
      <c r="A1326" s="232" t="str">
        <f t="shared" si="90"/>
        <v/>
      </c>
      <c r="B1326" s="91"/>
      <c r="C1326" s="232"/>
      <c r="D1326" s="232"/>
      <c r="E1326" s="91"/>
      <c r="F1326" s="91"/>
      <c r="G1326" s="91"/>
      <c r="H1326" s="248"/>
      <c r="I1326" s="248"/>
      <c r="J1326" s="260"/>
      <c r="K1326" s="252"/>
      <c r="GO1326" s="233" t="str">
        <f>IFERROR(VLOOKUP($C1326,リスト!$D:$X,18,FALSE),"")</f>
        <v/>
      </c>
      <c r="GP1326" s="349"/>
    </row>
    <row r="1327" spans="1:198" hidden="1">
      <c r="A1327" s="232" t="str">
        <f t="shared" si="90"/>
        <v/>
      </c>
      <c r="B1327" s="91"/>
      <c r="C1327" s="232"/>
      <c r="D1327" s="232"/>
      <c r="E1327" s="91"/>
      <c r="F1327" s="91"/>
      <c r="G1327" s="91"/>
      <c r="H1327" s="248"/>
      <c r="I1327" s="248"/>
      <c r="J1327" s="260"/>
      <c r="K1327" s="252"/>
      <c r="GO1327" s="233" t="str">
        <f>IFERROR(VLOOKUP($C1327,リスト!$D:$X,18,FALSE),"")</f>
        <v/>
      </c>
      <c r="GP1327" s="349"/>
    </row>
    <row r="1328" spans="1:198" hidden="1">
      <c r="A1328" s="232" t="str">
        <f t="shared" si="90"/>
        <v/>
      </c>
      <c r="B1328" s="91"/>
      <c r="C1328" s="232"/>
      <c r="D1328" s="232"/>
      <c r="E1328" s="91"/>
      <c r="F1328" s="91"/>
      <c r="G1328" s="91"/>
      <c r="H1328" s="248"/>
      <c r="I1328" s="248"/>
      <c r="J1328" s="260"/>
      <c r="K1328" s="252"/>
      <c r="GO1328" s="233" t="str">
        <f>IFERROR(VLOOKUP($C1328,リスト!$D:$X,18,FALSE),"")</f>
        <v/>
      </c>
      <c r="GP1328" s="349"/>
    </row>
    <row r="1329" spans="1:198" hidden="1">
      <c r="A1329" s="232" t="str">
        <f t="shared" si="90"/>
        <v/>
      </c>
      <c r="B1329" s="91"/>
      <c r="C1329" s="232"/>
      <c r="D1329" s="232"/>
      <c r="E1329" s="91"/>
      <c r="F1329" s="91"/>
      <c r="G1329" s="91"/>
      <c r="H1329" s="248"/>
      <c r="I1329" s="248"/>
      <c r="J1329" s="260"/>
      <c r="K1329" s="252"/>
      <c r="GO1329" s="233" t="str">
        <f>IFERROR(VLOOKUP($C1329,リスト!$D:$X,18,FALSE),"")</f>
        <v/>
      </c>
      <c r="GP1329" s="349"/>
    </row>
    <row r="1330" spans="1:198" hidden="1">
      <c r="A1330" s="232" t="str">
        <f t="shared" si="90"/>
        <v/>
      </c>
      <c r="B1330" s="91"/>
      <c r="C1330" s="232"/>
      <c r="D1330" s="232"/>
      <c r="E1330" s="91"/>
      <c r="F1330" s="91"/>
      <c r="G1330" s="91"/>
      <c r="H1330" s="248"/>
      <c r="I1330" s="248"/>
      <c r="J1330" s="260"/>
      <c r="K1330" s="252"/>
      <c r="GO1330" s="233" t="str">
        <f>IFERROR(VLOOKUP($C1330,リスト!$D:$X,18,FALSE),"")</f>
        <v/>
      </c>
      <c r="GP1330" s="349"/>
    </row>
    <row r="1331" spans="1:198" hidden="1">
      <c r="A1331" s="232" t="str">
        <f t="shared" si="90"/>
        <v/>
      </c>
      <c r="B1331" s="91"/>
      <c r="C1331" s="232"/>
      <c r="D1331" s="232"/>
      <c r="E1331" s="91"/>
      <c r="F1331" s="91"/>
      <c r="G1331" s="91"/>
      <c r="H1331" s="248"/>
      <c r="I1331" s="248"/>
      <c r="J1331" s="260"/>
      <c r="K1331" s="252"/>
      <c r="GO1331" s="233" t="str">
        <f>IFERROR(VLOOKUP($C1331,リスト!$D:$X,18,FALSE),"")</f>
        <v/>
      </c>
      <c r="GP1331" s="349"/>
    </row>
    <row r="1332" spans="1:198" hidden="1">
      <c r="A1332" s="232" t="str">
        <f t="shared" si="90"/>
        <v/>
      </c>
      <c r="B1332" s="91"/>
      <c r="C1332" s="232"/>
      <c r="D1332" s="232"/>
      <c r="E1332" s="91"/>
      <c r="F1332" s="91"/>
      <c r="G1332" s="91"/>
      <c r="H1332" s="248"/>
      <c r="I1332" s="248"/>
      <c r="J1332" s="260"/>
      <c r="K1332" s="252"/>
      <c r="GO1332" s="233" t="str">
        <f>IFERROR(VLOOKUP($C1332,リスト!$D:$X,18,FALSE),"")</f>
        <v/>
      </c>
      <c r="GP1332" s="349"/>
    </row>
    <row r="1333" spans="1:198" hidden="1">
      <c r="A1333" s="232" t="str">
        <f t="shared" si="90"/>
        <v/>
      </c>
      <c r="B1333" s="91"/>
      <c r="C1333" s="232"/>
      <c r="D1333" s="232"/>
      <c r="E1333" s="91"/>
      <c r="F1333" s="91"/>
      <c r="G1333" s="91"/>
      <c r="H1333" s="248"/>
      <c r="I1333" s="248"/>
      <c r="J1333" s="260"/>
      <c r="K1333" s="252"/>
      <c r="GO1333" s="233" t="str">
        <f>IFERROR(VLOOKUP($C1333,リスト!$D:$X,18,FALSE),"")</f>
        <v/>
      </c>
      <c r="GP1333" s="349"/>
    </row>
    <row r="1334" spans="1:198" hidden="1">
      <c r="A1334" s="232" t="str">
        <f t="shared" si="90"/>
        <v/>
      </c>
      <c r="B1334" s="91"/>
      <c r="C1334" s="232"/>
      <c r="D1334" s="232"/>
      <c r="E1334" s="91"/>
      <c r="F1334" s="91"/>
      <c r="G1334" s="91"/>
      <c r="H1334" s="248"/>
      <c r="I1334" s="248"/>
      <c r="J1334" s="260"/>
      <c r="K1334" s="252"/>
      <c r="GO1334" s="233" t="str">
        <f>IFERROR(VLOOKUP($C1334,リスト!$D:$X,18,FALSE),"")</f>
        <v/>
      </c>
      <c r="GP1334" s="349"/>
    </row>
    <row r="1335" spans="1:198" hidden="1">
      <c r="A1335" s="232" t="str">
        <f t="shared" si="90"/>
        <v/>
      </c>
      <c r="B1335" s="91"/>
      <c r="C1335" s="232"/>
      <c r="D1335" s="232"/>
      <c r="E1335" s="91"/>
      <c r="F1335" s="91"/>
      <c r="G1335" s="91"/>
      <c r="H1335" s="248"/>
      <c r="I1335" s="248"/>
      <c r="J1335" s="260"/>
      <c r="K1335" s="252"/>
      <c r="GO1335" s="233" t="str">
        <f>IFERROR(VLOOKUP($C1335,リスト!$D:$X,18,FALSE),"")</f>
        <v/>
      </c>
      <c r="GP1335" s="349"/>
    </row>
    <row r="1336" spans="1:198" hidden="1">
      <c r="A1336" s="232" t="str">
        <f t="shared" si="90"/>
        <v/>
      </c>
      <c r="B1336" s="91"/>
      <c r="C1336" s="232"/>
      <c r="D1336" s="232"/>
      <c r="E1336" s="91"/>
      <c r="F1336" s="91"/>
      <c r="G1336" s="91"/>
      <c r="H1336" s="248"/>
      <c r="I1336" s="248"/>
      <c r="J1336" s="260"/>
      <c r="K1336" s="252"/>
      <c r="GO1336" s="233" t="str">
        <f>IFERROR(VLOOKUP($C1336,リスト!$D:$X,18,FALSE),"")</f>
        <v/>
      </c>
      <c r="GP1336" s="349"/>
    </row>
    <row r="1337" spans="1:198" hidden="1">
      <c r="A1337" s="232" t="str">
        <f t="shared" si="90"/>
        <v/>
      </c>
      <c r="B1337" s="91"/>
      <c r="C1337" s="232"/>
      <c r="D1337" s="232"/>
      <c r="E1337" s="91"/>
      <c r="F1337" s="91"/>
      <c r="G1337" s="91"/>
      <c r="H1337" s="248"/>
      <c r="I1337" s="248"/>
      <c r="J1337" s="260"/>
      <c r="K1337" s="252"/>
      <c r="GO1337" s="233" t="str">
        <f>IFERROR(VLOOKUP($C1337,リスト!$D:$X,18,FALSE),"")</f>
        <v/>
      </c>
      <c r="GP1337" s="349"/>
    </row>
    <row r="1338" spans="1:198" hidden="1">
      <c r="A1338" s="232" t="str">
        <f t="shared" si="90"/>
        <v/>
      </c>
      <c r="B1338" s="91"/>
      <c r="C1338" s="232"/>
      <c r="D1338" s="232"/>
      <c r="E1338" s="91"/>
      <c r="F1338" s="91"/>
      <c r="G1338" s="91"/>
      <c r="H1338" s="248"/>
      <c r="I1338" s="248"/>
      <c r="J1338" s="260"/>
      <c r="K1338" s="252"/>
      <c r="GO1338" s="233" t="str">
        <f>IFERROR(VLOOKUP($C1338,リスト!$D:$X,18,FALSE),"")</f>
        <v/>
      </c>
      <c r="GP1338" s="349"/>
    </row>
    <row r="1339" spans="1:198" hidden="1">
      <c r="A1339" s="232" t="str">
        <f t="shared" si="90"/>
        <v/>
      </c>
      <c r="B1339" s="91"/>
      <c r="C1339" s="232"/>
      <c r="D1339" s="232"/>
      <c r="E1339" s="91"/>
      <c r="F1339" s="91"/>
      <c r="G1339" s="91"/>
      <c r="H1339" s="248"/>
      <c r="I1339" s="248"/>
      <c r="J1339" s="260"/>
      <c r="K1339" s="252"/>
      <c r="GO1339" s="233" t="str">
        <f>IFERROR(VLOOKUP($C1339,リスト!$D:$X,18,FALSE),"")</f>
        <v/>
      </c>
      <c r="GP1339" s="349"/>
    </row>
    <row r="1340" spans="1:198" hidden="1">
      <c r="A1340" s="232" t="str">
        <f t="shared" si="90"/>
        <v/>
      </c>
      <c r="B1340" s="91"/>
      <c r="C1340" s="232"/>
      <c r="D1340" s="232"/>
      <c r="E1340" s="91"/>
      <c r="F1340" s="91"/>
      <c r="G1340" s="91"/>
      <c r="H1340" s="248"/>
      <c r="I1340" s="248"/>
      <c r="J1340" s="260"/>
      <c r="K1340" s="252"/>
      <c r="GO1340" s="233" t="str">
        <f>IFERROR(VLOOKUP($C1340,リスト!$D:$X,18,FALSE),"")</f>
        <v/>
      </c>
      <c r="GP1340" s="349"/>
    </row>
    <row r="1341" spans="1:198" hidden="1">
      <c r="A1341" s="232" t="str">
        <f t="shared" si="90"/>
        <v/>
      </c>
      <c r="B1341" s="91"/>
      <c r="C1341" s="232"/>
      <c r="D1341" s="232"/>
      <c r="E1341" s="91"/>
      <c r="F1341" s="91"/>
      <c r="G1341" s="91"/>
      <c r="H1341" s="248"/>
      <c r="I1341" s="248"/>
      <c r="J1341" s="260"/>
      <c r="K1341" s="252"/>
      <c r="GO1341" s="233" t="str">
        <f>IFERROR(VLOOKUP($C1341,リスト!$D:$X,18,FALSE),"")</f>
        <v/>
      </c>
      <c r="GP1341" s="349"/>
    </row>
    <row r="1342" spans="1:198" hidden="1">
      <c r="A1342" s="232" t="str">
        <f t="shared" si="90"/>
        <v/>
      </c>
      <c r="B1342" s="91"/>
      <c r="C1342" s="232"/>
      <c r="D1342" s="232"/>
      <c r="E1342" s="91"/>
      <c r="F1342" s="91"/>
      <c r="G1342" s="91"/>
      <c r="H1342" s="248"/>
      <c r="I1342" s="248"/>
      <c r="J1342" s="260"/>
      <c r="K1342" s="252"/>
      <c r="GO1342" s="233" t="str">
        <f>IFERROR(VLOOKUP($C1342,リスト!$D:$X,18,FALSE),"")</f>
        <v/>
      </c>
      <c r="GP1342" s="349"/>
    </row>
    <row r="1343" spans="1:198" hidden="1">
      <c r="A1343" s="232" t="str">
        <f t="shared" si="90"/>
        <v/>
      </c>
      <c r="B1343" s="91"/>
      <c r="C1343" s="232"/>
      <c r="D1343" s="232"/>
      <c r="E1343" s="91"/>
      <c r="F1343" s="91"/>
      <c r="G1343" s="91"/>
      <c r="H1343" s="248"/>
      <c r="I1343" s="248"/>
      <c r="J1343" s="260"/>
      <c r="K1343" s="252"/>
      <c r="GO1343" s="233" t="str">
        <f>IFERROR(VLOOKUP($C1343,リスト!$D:$X,18,FALSE),"")</f>
        <v/>
      </c>
      <c r="GP1343" s="349"/>
    </row>
    <row r="1344" spans="1:198" hidden="1">
      <c r="A1344" s="232" t="str">
        <f t="shared" si="90"/>
        <v/>
      </c>
      <c r="B1344" s="91"/>
      <c r="C1344" s="232"/>
      <c r="D1344" s="232"/>
      <c r="E1344" s="91"/>
      <c r="F1344" s="91"/>
      <c r="G1344" s="91"/>
      <c r="H1344" s="248"/>
      <c r="I1344" s="248"/>
      <c r="J1344" s="260"/>
      <c r="K1344" s="252"/>
      <c r="GO1344" s="233" t="str">
        <f>IFERROR(VLOOKUP($C1344,リスト!$D:$X,18,FALSE),"")</f>
        <v/>
      </c>
      <c r="GP1344" s="349"/>
    </row>
    <row r="1345" spans="1:198" hidden="1">
      <c r="A1345" s="232" t="str">
        <f t="shared" si="90"/>
        <v/>
      </c>
      <c r="B1345" s="91"/>
      <c r="C1345" s="232"/>
      <c r="D1345" s="232"/>
      <c r="E1345" s="91"/>
      <c r="F1345" s="91"/>
      <c r="G1345" s="91"/>
      <c r="H1345" s="248"/>
      <c r="I1345" s="248"/>
      <c r="J1345" s="260"/>
      <c r="K1345" s="252"/>
      <c r="GO1345" s="233" t="str">
        <f>IFERROR(VLOOKUP($C1345,リスト!$D:$X,18,FALSE),"")</f>
        <v/>
      </c>
      <c r="GP1345" s="349"/>
    </row>
    <row r="1346" spans="1:198" hidden="1">
      <c r="A1346" s="232" t="str">
        <f t="shared" si="90"/>
        <v/>
      </c>
      <c r="B1346" s="91"/>
      <c r="C1346" s="232"/>
      <c r="D1346" s="232"/>
      <c r="E1346" s="91"/>
      <c r="F1346" s="91"/>
      <c r="G1346" s="91"/>
      <c r="H1346" s="248"/>
      <c r="I1346" s="248"/>
      <c r="J1346" s="260"/>
      <c r="K1346" s="252"/>
      <c r="GO1346" s="233" t="str">
        <f>IFERROR(VLOOKUP($C1346,リスト!$D:$X,18,FALSE),"")</f>
        <v/>
      </c>
      <c r="GP1346" s="349"/>
    </row>
    <row r="1347" spans="1:198" hidden="1">
      <c r="A1347" s="232" t="str">
        <f t="shared" si="90"/>
        <v/>
      </c>
      <c r="B1347" s="91"/>
      <c r="C1347" s="232"/>
      <c r="D1347" s="232"/>
      <c r="E1347" s="91"/>
      <c r="F1347" s="91"/>
      <c r="G1347" s="91"/>
      <c r="H1347" s="248"/>
      <c r="I1347" s="248"/>
      <c r="J1347" s="260"/>
      <c r="K1347" s="252"/>
      <c r="GO1347" s="233" t="str">
        <f>IFERROR(VLOOKUP($C1347,リスト!$D:$X,18,FALSE),"")</f>
        <v/>
      </c>
      <c r="GP1347" s="349"/>
    </row>
    <row r="1348" spans="1:198" hidden="1">
      <c r="A1348" s="232" t="str">
        <f t="shared" si="90"/>
        <v/>
      </c>
      <c r="B1348" s="91"/>
      <c r="C1348" s="232"/>
      <c r="D1348" s="232"/>
      <c r="E1348" s="91"/>
      <c r="F1348" s="91"/>
      <c r="G1348" s="91"/>
      <c r="H1348" s="248"/>
      <c r="I1348" s="248"/>
      <c r="J1348" s="260"/>
      <c r="K1348" s="252"/>
      <c r="GO1348" s="233" t="str">
        <f>IFERROR(VLOOKUP($C1348,リスト!$D:$X,18,FALSE),"")</f>
        <v/>
      </c>
      <c r="GP1348" s="349"/>
    </row>
    <row r="1349" spans="1:198" hidden="1">
      <c r="A1349" s="232" t="str">
        <f t="shared" si="90"/>
        <v/>
      </c>
      <c r="B1349" s="91"/>
      <c r="C1349" s="232"/>
      <c r="D1349" s="232"/>
      <c r="E1349" s="91"/>
      <c r="F1349" s="91"/>
      <c r="G1349" s="91"/>
      <c r="H1349" s="248"/>
      <c r="I1349" s="248"/>
      <c r="J1349" s="260"/>
      <c r="K1349" s="252"/>
      <c r="GO1349" s="233" t="str">
        <f>IFERROR(VLOOKUP($C1349,リスト!$D:$X,18,FALSE),"")</f>
        <v/>
      </c>
      <c r="GP1349" s="349"/>
    </row>
    <row r="1350" spans="1:198" hidden="1">
      <c r="A1350" s="232" t="str">
        <f t="shared" ref="A1350:A1413" si="91">IF(C1350="","",ROW()-5)</f>
        <v/>
      </c>
      <c r="B1350" s="91"/>
      <c r="C1350" s="232"/>
      <c r="D1350" s="232"/>
      <c r="E1350" s="91"/>
      <c r="F1350" s="91"/>
      <c r="G1350" s="91"/>
      <c r="H1350" s="248"/>
      <c r="I1350" s="248"/>
      <c r="J1350" s="260"/>
      <c r="K1350" s="252"/>
      <c r="GO1350" s="233" t="str">
        <f>IFERROR(VLOOKUP($C1350,リスト!$D:$X,18,FALSE),"")</f>
        <v/>
      </c>
      <c r="GP1350" s="349"/>
    </row>
    <row r="1351" spans="1:198" hidden="1">
      <c r="A1351" s="232" t="str">
        <f t="shared" si="91"/>
        <v/>
      </c>
      <c r="B1351" s="91"/>
      <c r="C1351" s="232"/>
      <c r="D1351" s="232"/>
      <c r="E1351" s="91"/>
      <c r="F1351" s="91"/>
      <c r="G1351" s="91"/>
      <c r="H1351" s="248"/>
      <c r="I1351" s="248"/>
      <c r="J1351" s="260"/>
      <c r="K1351" s="252"/>
      <c r="GO1351" s="233" t="str">
        <f>IFERROR(VLOOKUP($C1351,リスト!$D:$X,18,FALSE),"")</f>
        <v/>
      </c>
      <c r="GP1351" s="349"/>
    </row>
    <row r="1352" spans="1:198" hidden="1">
      <c r="A1352" s="232" t="str">
        <f t="shared" si="91"/>
        <v/>
      </c>
      <c r="B1352" s="91"/>
      <c r="C1352" s="232"/>
      <c r="D1352" s="232"/>
      <c r="E1352" s="91"/>
      <c r="F1352" s="91"/>
      <c r="G1352" s="91"/>
      <c r="H1352" s="248"/>
      <c r="I1352" s="248"/>
      <c r="J1352" s="260"/>
      <c r="K1352" s="252"/>
      <c r="GO1352" s="233" t="str">
        <f>IFERROR(VLOOKUP($C1352,リスト!$D:$X,18,FALSE),"")</f>
        <v/>
      </c>
      <c r="GP1352" s="349"/>
    </row>
    <row r="1353" spans="1:198" hidden="1">
      <c r="A1353" s="232" t="str">
        <f t="shared" si="91"/>
        <v/>
      </c>
      <c r="B1353" s="91"/>
      <c r="C1353" s="232"/>
      <c r="D1353" s="232"/>
      <c r="E1353" s="91"/>
      <c r="F1353" s="91"/>
      <c r="G1353" s="91"/>
      <c r="H1353" s="248"/>
      <c r="I1353" s="248"/>
      <c r="J1353" s="260"/>
      <c r="K1353" s="252"/>
      <c r="GO1353" s="233" t="str">
        <f>IFERROR(VLOOKUP($C1353,リスト!$D:$X,18,FALSE),"")</f>
        <v/>
      </c>
      <c r="GP1353" s="349"/>
    </row>
    <row r="1354" spans="1:198" hidden="1">
      <c r="A1354" s="232" t="str">
        <f t="shared" si="91"/>
        <v/>
      </c>
      <c r="B1354" s="91"/>
      <c r="C1354" s="232"/>
      <c r="D1354" s="232"/>
      <c r="E1354" s="91"/>
      <c r="F1354" s="91"/>
      <c r="G1354" s="91"/>
      <c r="H1354" s="248"/>
      <c r="I1354" s="248"/>
      <c r="J1354" s="260"/>
      <c r="K1354" s="252"/>
      <c r="GO1354" s="233" t="str">
        <f>IFERROR(VLOOKUP($C1354,リスト!$D:$X,18,FALSE),"")</f>
        <v/>
      </c>
      <c r="GP1354" s="349"/>
    </row>
    <row r="1355" spans="1:198" hidden="1">
      <c r="A1355" s="232" t="str">
        <f t="shared" si="91"/>
        <v/>
      </c>
      <c r="B1355" s="91"/>
      <c r="C1355" s="232"/>
      <c r="D1355" s="232"/>
      <c r="E1355" s="91"/>
      <c r="F1355" s="91"/>
      <c r="G1355" s="91"/>
      <c r="H1355" s="248"/>
      <c r="I1355" s="248"/>
      <c r="J1355" s="260"/>
      <c r="K1355" s="252"/>
      <c r="GO1355" s="233" t="str">
        <f>IFERROR(VLOOKUP($C1355,リスト!$D:$X,18,FALSE),"")</f>
        <v/>
      </c>
      <c r="GP1355" s="349"/>
    </row>
    <row r="1356" spans="1:198" hidden="1">
      <c r="A1356" s="232" t="str">
        <f t="shared" si="91"/>
        <v/>
      </c>
      <c r="B1356" s="91"/>
      <c r="C1356" s="232"/>
      <c r="D1356" s="232"/>
      <c r="E1356" s="91"/>
      <c r="F1356" s="91"/>
      <c r="G1356" s="91"/>
      <c r="H1356" s="248"/>
      <c r="I1356" s="248"/>
      <c r="J1356" s="260"/>
      <c r="K1356" s="252"/>
      <c r="GO1356" s="233" t="str">
        <f>IFERROR(VLOOKUP($C1356,リスト!$D:$X,18,FALSE),"")</f>
        <v/>
      </c>
      <c r="GP1356" s="349"/>
    </row>
    <row r="1357" spans="1:198" hidden="1">
      <c r="A1357" s="232" t="str">
        <f t="shared" si="91"/>
        <v/>
      </c>
      <c r="B1357" s="91"/>
      <c r="C1357" s="232"/>
      <c r="D1357" s="232"/>
      <c r="E1357" s="91"/>
      <c r="F1357" s="91"/>
      <c r="G1357" s="91"/>
      <c r="H1357" s="248"/>
      <c r="I1357" s="248"/>
      <c r="J1357" s="260"/>
      <c r="K1357" s="252"/>
      <c r="GO1357" s="233" t="str">
        <f>IFERROR(VLOOKUP($C1357,リスト!$D:$X,18,FALSE),"")</f>
        <v/>
      </c>
      <c r="GP1357" s="349"/>
    </row>
    <row r="1358" spans="1:198" hidden="1">
      <c r="A1358" s="232" t="str">
        <f t="shared" si="91"/>
        <v/>
      </c>
      <c r="B1358" s="91"/>
      <c r="C1358" s="232"/>
      <c r="D1358" s="232"/>
      <c r="E1358" s="91"/>
      <c r="F1358" s="91"/>
      <c r="G1358" s="91"/>
      <c r="H1358" s="248"/>
      <c r="I1358" s="248"/>
      <c r="J1358" s="260"/>
      <c r="K1358" s="252"/>
      <c r="GO1358" s="233" t="str">
        <f>IFERROR(VLOOKUP($C1358,リスト!$D:$X,18,FALSE),"")</f>
        <v/>
      </c>
      <c r="GP1358" s="349"/>
    </row>
    <row r="1359" spans="1:198" hidden="1">
      <c r="A1359" s="232" t="str">
        <f t="shared" si="91"/>
        <v/>
      </c>
      <c r="B1359" s="91"/>
      <c r="C1359" s="232"/>
      <c r="D1359" s="232"/>
      <c r="E1359" s="91"/>
      <c r="F1359" s="91"/>
      <c r="G1359" s="91"/>
      <c r="H1359" s="248"/>
      <c r="I1359" s="248"/>
      <c r="J1359" s="260"/>
      <c r="K1359" s="252"/>
      <c r="GO1359" s="233" t="str">
        <f>IFERROR(VLOOKUP($C1359,リスト!$D:$X,18,FALSE),"")</f>
        <v/>
      </c>
      <c r="GP1359" s="349"/>
    </row>
    <row r="1360" spans="1:198" hidden="1">
      <c r="A1360" s="232" t="str">
        <f t="shared" si="91"/>
        <v/>
      </c>
      <c r="B1360" s="91"/>
      <c r="C1360" s="232"/>
      <c r="D1360" s="232"/>
      <c r="E1360" s="91"/>
      <c r="F1360" s="91"/>
      <c r="G1360" s="91"/>
      <c r="H1360" s="248"/>
      <c r="I1360" s="248"/>
      <c r="J1360" s="260"/>
      <c r="K1360" s="252"/>
      <c r="GO1360" s="233" t="str">
        <f>IFERROR(VLOOKUP($C1360,リスト!$D:$X,18,FALSE),"")</f>
        <v/>
      </c>
      <c r="GP1360" s="349"/>
    </row>
    <row r="1361" spans="1:198" hidden="1">
      <c r="A1361" s="232" t="str">
        <f t="shared" si="91"/>
        <v/>
      </c>
      <c r="B1361" s="91"/>
      <c r="C1361" s="232"/>
      <c r="D1361" s="232"/>
      <c r="E1361" s="91"/>
      <c r="F1361" s="91"/>
      <c r="G1361" s="91"/>
      <c r="H1361" s="248"/>
      <c r="I1361" s="248"/>
      <c r="J1361" s="260"/>
      <c r="K1361" s="252"/>
      <c r="GO1361" s="233" t="str">
        <f>IFERROR(VLOOKUP($C1361,リスト!$D:$X,18,FALSE),"")</f>
        <v/>
      </c>
      <c r="GP1361" s="349"/>
    </row>
    <row r="1362" spans="1:198" hidden="1">
      <c r="A1362" s="232" t="str">
        <f t="shared" si="91"/>
        <v/>
      </c>
      <c r="B1362" s="91"/>
      <c r="C1362" s="232"/>
      <c r="D1362" s="232"/>
      <c r="E1362" s="91"/>
      <c r="F1362" s="91"/>
      <c r="G1362" s="91"/>
      <c r="H1362" s="248"/>
      <c r="I1362" s="248"/>
      <c r="J1362" s="260"/>
      <c r="K1362" s="252"/>
      <c r="GO1362" s="233" t="str">
        <f>IFERROR(VLOOKUP($C1362,リスト!$D:$X,18,FALSE),"")</f>
        <v/>
      </c>
      <c r="GP1362" s="349"/>
    </row>
    <row r="1363" spans="1:198" hidden="1">
      <c r="A1363" s="232" t="str">
        <f t="shared" si="91"/>
        <v/>
      </c>
      <c r="B1363" s="91"/>
      <c r="C1363" s="232"/>
      <c r="D1363" s="232"/>
      <c r="E1363" s="91"/>
      <c r="F1363" s="91"/>
      <c r="G1363" s="91"/>
      <c r="H1363" s="248"/>
      <c r="I1363" s="248"/>
      <c r="J1363" s="260"/>
      <c r="K1363" s="252"/>
      <c r="GO1363" s="233" t="str">
        <f>IFERROR(VLOOKUP($C1363,リスト!$D:$X,18,FALSE),"")</f>
        <v/>
      </c>
      <c r="GP1363" s="349"/>
    </row>
    <row r="1364" spans="1:198" hidden="1">
      <c r="A1364" s="232" t="str">
        <f t="shared" si="91"/>
        <v/>
      </c>
      <c r="B1364" s="91"/>
      <c r="C1364" s="232"/>
      <c r="D1364" s="232"/>
      <c r="E1364" s="91"/>
      <c r="F1364" s="91"/>
      <c r="G1364" s="91"/>
      <c r="H1364" s="248"/>
      <c r="I1364" s="248"/>
      <c r="J1364" s="260"/>
      <c r="K1364" s="252"/>
      <c r="GO1364" s="233" t="str">
        <f>IFERROR(VLOOKUP($C1364,リスト!$D:$X,18,FALSE),"")</f>
        <v/>
      </c>
      <c r="GP1364" s="349"/>
    </row>
    <row r="1365" spans="1:198" hidden="1">
      <c r="A1365" s="232" t="str">
        <f t="shared" si="91"/>
        <v/>
      </c>
      <c r="B1365" s="91"/>
      <c r="C1365" s="232"/>
      <c r="D1365" s="232"/>
      <c r="E1365" s="91"/>
      <c r="F1365" s="91"/>
      <c r="G1365" s="91"/>
      <c r="H1365" s="248"/>
      <c r="I1365" s="248"/>
      <c r="J1365" s="260"/>
      <c r="K1365" s="252"/>
      <c r="GO1365" s="233" t="str">
        <f>IFERROR(VLOOKUP($C1365,リスト!$D:$X,18,FALSE),"")</f>
        <v/>
      </c>
      <c r="GP1365" s="349"/>
    </row>
    <row r="1366" spans="1:198" hidden="1">
      <c r="A1366" s="232" t="str">
        <f t="shared" si="91"/>
        <v/>
      </c>
      <c r="B1366" s="91"/>
      <c r="C1366" s="232"/>
      <c r="D1366" s="232"/>
      <c r="E1366" s="91"/>
      <c r="F1366" s="91"/>
      <c r="G1366" s="91"/>
      <c r="H1366" s="248"/>
      <c r="I1366" s="248"/>
      <c r="J1366" s="260"/>
      <c r="K1366" s="252"/>
      <c r="GO1366" s="233" t="str">
        <f>IFERROR(VLOOKUP($C1366,リスト!$D:$X,18,FALSE),"")</f>
        <v/>
      </c>
      <c r="GP1366" s="349"/>
    </row>
    <row r="1367" spans="1:198" hidden="1">
      <c r="A1367" s="232" t="str">
        <f t="shared" si="91"/>
        <v/>
      </c>
      <c r="B1367" s="91"/>
      <c r="C1367" s="232"/>
      <c r="D1367" s="232"/>
      <c r="E1367" s="91"/>
      <c r="F1367" s="91"/>
      <c r="G1367" s="91"/>
      <c r="H1367" s="248"/>
      <c r="I1367" s="248"/>
      <c r="J1367" s="260"/>
      <c r="K1367" s="252"/>
      <c r="GO1367" s="233" t="str">
        <f>IFERROR(VLOOKUP($C1367,リスト!$D:$X,18,FALSE),"")</f>
        <v/>
      </c>
      <c r="GP1367" s="349"/>
    </row>
    <row r="1368" spans="1:198" hidden="1">
      <c r="A1368" s="232" t="str">
        <f t="shared" si="91"/>
        <v/>
      </c>
      <c r="B1368" s="91"/>
      <c r="C1368" s="232"/>
      <c r="D1368" s="232"/>
      <c r="E1368" s="91"/>
      <c r="F1368" s="91"/>
      <c r="G1368" s="91"/>
      <c r="H1368" s="248"/>
      <c r="I1368" s="248"/>
      <c r="J1368" s="260"/>
      <c r="K1368" s="252"/>
      <c r="GO1368" s="233" t="str">
        <f>IFERROR(VLOOKUP($C1368,リスト!$D:$X,18,FALSE),"")</f>
        <v/>
      </c>
      <c r="GP1368" s="349"/>
    </row>
    <row r="1369" spans="1:198" hidden="1">
      <c r="A1369" s="232" t="str">
        <f t="shared" si="91"/>
        <v/>
      </c>
      <c r="B1369" s="91"/>
      <c r="C1369" s="232"/>
      <c r="D1369" s="232"/>
      <c r="E1369" s="91"/>
      <c r="F1369" s="91"/>
      <c r="G1369" s="91"/>
      <c r="H1369" s="248"/>
      <c r="I1369" s="248"/>
      <c r="J1369" s="260"/>
      <c r="K1369" s="252"/>
      <c r="GO1369" s="233" t="str">
        <f>IFERROR(VLOOKUP($C1369,リスト!$D:$X,18,FALSE),"")</f>
        <v/>
      </c>
      <c r="GP1369" s="349"/>
    </row>
    <row r="1370" spans="1:198" hidden="1">
      <c r="A1370" s="232" t="str">
        <f t="shared" si="91"/>
        <v/>
      </c>
      <c r="B1370" s="91"/>
      <c r="C1370" s="232"/>
      <c r="D1370" s="232"/>
      <c r="E1370" s="91"/>
      <c r="F1370" s="91"/>
      <c r="G1370" s="91"/>
      <c r="H1370" s="248"/>
      <c r="I1370" s="248"/>
      <c r="J1370" s="260"/>
      <c r="K1370" s="252"/>
      <c r="GO1370" s="233" t="str">
        <f>IFERROR(VLOOKUP($C1370,リスト!$D:$X,18,FALSE),"")</f>
        <v/>
      </c>
      <c r="GP1370" s="349"/>
    </row>
    <row r="1371" spans="1:198" hidden="1">
      <c r="A1371" s="232" t="str">
        <f t="shared" si="91"/>
        <v/>
      </c>
      <c r="B1371" s="91"/>
      <c r="C1371" s="232"/>
      <c r="D1371" s="232"/>
      <c r="E1371" s="91"/>
      <c r="F1371" s="91"/>
      <c r="G1371" s="91"/>
      <c r="H1371" s="248"/>
      <c r="I1371" s="248"/>
      <c r="J1371" s="260"/>
      <c r="K1371" s="252"/>
      <c r="GO1371" s="233" t="str">
        <f>IFERROR(VLOOKUP($C1371,リスト!$D:$X,18,FALSE),"")</f>
        <v/>
      </c>
      <c r="GP1371" s="349"/>
    </row>
    <row r="1372" spans="1:198" hidden="1">
      <c r="A1372" s="232" t="str">
        <f t="shared" si="91"/>
        <v/>
      </c>
      <c r="B1372" s="91"/>
      <c r="C1372" s="232"/>
      <c r="D1372" s="232"/>
      <c r="E1372" s="91"/>
      <c r="F1372" s="91"/>
      <c r="G1372" s="91"/>
      <c r="H1372" s="248"/>
      <c r="I1372" s="248"/>
      <c r="J1372" s="260"/>
      <c r="K1372" s="252"/>
      <c r="GO1372" s="233" t="str">
        <f>IFERROR(VLOOKUP($C1372,リスト!$D:$X,18,FALSE),"")</f>
        <v/>
      </c>
      <c r="GP1372" s="349"/>
    </row>
    <row r="1373" spans="1:198" hidden="1">
      <c r="A1373" s="232" t="str">
        <f t="shared" si="91"/>
        <v/>
      </c>
      <c r="B1373" s="91"/>
      <c r="C1373" s="232"/>
      <c r="D1373" s="232"/>
      <c r="E1373" s="91"/>
      <c r="F1373" s="91"/>
      <c r="G1373" s="91"/>
      <c r="H1373" s="248"/>
      <c r="I1373" s="248"/>
      <c r="J1373" s="260"/>
      <c r="K1373" s="252"/>
      <c r="GO1373" s="233" t="str">
        <f>IFERROR(VLOOKUP($C1373,リスト!$D:$X,18,FALSE),"")</f>
        <v/>
      </c>
      <c r="GP1373" s="349"/>
    </row>
    <row r="1374" spans="1:198" hidden="1">
      <c r="A1374" s="232" t="str">
        <f t="shared" si="91"/>
        <v/>
      </c>
      <c r="B1374" s="91"/>
      <c r="C1374" s="232"/>
      <c r="D1374" s="232"/>
      <c r="E1374" s="91"/>
      <c r="F1374" s="91"/>
      <c r="G1374" s="91"/>
      <c r="H1374" s="248"/>
      <c r="I1374" s="248"/>
      <c r="J1374" s="260"/>
      <c r="K1374" s="252"/>
      <c r="GO1374" s="233" t="str">
        <f>IFERROR(VLOOKUP($C1374,リスト!$D:$X,18,FALSE),"")</f>
        <v/>
      </c>
      <c r="GP1374" s="349"/>
    </row>
    <row r="1375" spans="1:198" hidden="1">
      <c r="A1375" s="232" t="str">
        <f t="shared" si="91"/>
        <v/>
      </c>
      <c r="B1375" s="91"/>
      <c r="C1375" s="232"/>
      <c r="D1375" s="232"/>
      <c r="E1375" s="91"/>
      <c r="F1375" s="91"/>
      <c r="G1375" s="91"/>
      <c r="H1375" s="248"/>
      <c r="I1375" s="248"/>
      <c r="J1375" s="260"/>
      <c r="K1375" s="252"/>
      <c r="GO1375" s="233" t="str">
        <f>IFERROR(VLOOKUP($C1375,リスト!$D:$X,18,FALSE),"")</f>
        <v/>
      </c>
      <c r="GP1375" s="349"/>
    </row>
    <row r="1376" spans="1:198" hidden="1">
      <c r="A1376" s="232" t="str">
        <f t="shared" si="91"/>
        <v/>
      </c>
      <c r="B1376" s="91"/>
      <c r="C1376" s="232"/>
      <c r="D1376" s="232"/>
      <c r="E1376" s="91"/>
      <c r="F1376" s="91"/>
      <c r="G1376" s="91"/>
      <c r="H1376" s="248"/>
      <c r="I1376" s="248"/>
      <c r="J1376" s="260"/>
      <c r="K1376" s="252"/>
      <c r="GO1376" s="233" t="str">
        <f>IFERROR(VLOOKUP($C1376,リスト!$D:$X,18,FALSE),"")</f>
        <v/>
      </c>
      <c r="GP1376" s="349"/>
    </row>
    <row r="1377" spans="1:198" hidden="1">
      <c r="A1377" s="232" t="str">
        <f t="shared" si="91"/>
        <v/>
      </c>
      <c r="B1377" s="91"/>
      <c r="C1377" s="232"/>
      <c r="D1377" s="232"/>
      <c r="E1377" s="91"/>
      <c r="F1377" s="91"/>
      <c r="G1377" s="91"/>
      <c r="H1377" s="248"/>
      <c r="I1377" s="248"/>
      <c r="J1377" s="260"/>
      <c r="K1377" s="252"/>
      <c r="GO1377" s="233" t="str">
        <f>IFERROR(VLOOKUP($C1377,リスト!$D:$X,18,FALSE),"")</f>
        <v/>
      </c>
      <c r="GP1377" s="349"/>
    </row>
    <row r="1378" spans="1:198" hidden="1">
      <c r="A1378" s="232" t="str">
        <f t="shared" si="91"/>
        <v/>
      </c>
      <c r="B1378" s="91"/>
      <c r="C1378" s="232"/>
      <c r="D1378" s="232"/>
      <c r="E1378" s="91"/>
      <c r="F1378" s="91"/>
      <c r="G1378" s="91"/>
      <c r="H1378" s="248"/>
      <c r="I1378" s="248"/>
      <c r="J1378" s="260"/>
      <c r="K1378" s="252"/>
      <c r="GO1378" s="233" t="str">
        <f>IFERROR(VLOOKUP($C1378,リスト!$D:$X,18,FALSE),"")</f>
        <v/>
      </c>
      <c r="GP1378" s="349"/>
    </row>
    <row r="1379" spans="1:198" hidden="1">
      <c r="A1379" s="232" t="str">
        <f t="shared" si="91"/>
        <v/>
      </c>
      <c r="B1379" s="91"/>
      <c r="C1379" s="232"/>
      <c r="D1379" s="232"/>
      <c r="E1379" s="91"/>
      <c r="F1379" s="91"/>
      <c r="G1379" s="91"/>
      <c r="H1379" s="248"/>
      <c r="I1379" s="248"/>
      <c r="J1379" s="260"/>
      <c r="K1379" s="252"/>
      <c r="GO1379" s="233" t="str">
        <f>IFERROR(VLOOKUP($C1379,リスト!$D:$X,18,FALSE),"")</f>
        <v/>
      </c>
      <c r="GP1379" s="349"/>
    </row>
    <row r="1380" spans="1:198" hidden="1">
      <c r="A1380" s="232" t="str">
        <f t="shared" si="91"/>
        <v/>
      </c>
      <c r="B1380" s="91"/>
      <c r="C1380" s="232"/>
      <c r="D1380" s="232"/>
      <c r="E1380" s="91"/>
      <c r="F1380" s="91"/>
      <c r="G1380" s="91"/>
      <c r="H1380" s="248"/>
      <c r="I1380" s="248"/>
      <c r="J1380" s="260"/>
      <c r="K1380" s="252"/>
      <c r="GO1380" s="233" t="str">
        <f>IFERROR(VLOOKUP($C1380,リスト!$D:$X,18,FALSE),"")</f>
        <v/>
      </c>
      <c r="GP1380" s="349"/>
    </row>
    <row r="1381" spans="1:198" hidden="1">
      <c r="A1381" s="232" t="str">
        <f t="shared" si="91"/>
        <v/>
      </c>
      <c r="B1381" s="91"/>
      <c r="C1381" s="232"/>
      <c r="D1381" s="232"/>
      <c r="E1381" s="91"/>
      <c r="F1381" s="91"/>
      <c r="G1381" s="91"/>
      <c r="H1381" s="248"/>
      <c r="I1381" s="248"/>
      <c r="J1381" s="260"/>
      <c r="K1381" s="252"/>
      <c r="GO1381" s="233" t="str">
        <f>IFERROR(VLOOKUP($C1381,リスト!$D:$X,18,FALSE),"")</f>
        <v/>
      </c>
      <c r="GP1381" s="349"/>
    </row>
    <row r="1382" spans="1:198" hidden="1">
      <c r="A1382" s="232" t="str">
        <f t="shared" si="91"/>
        <v/>
      </c>
      <c r="B1382" s="91"/>
      <c r="C1382" s="232"/>
      <c r="D1382" s="232"/>
      <c r="E1382" s="91"/>
      <c r="F1382" s="91"/>
      <c r="G1382" s="91"/>
      <c r="H1382" s="248"/>
      <c r="I1382" s="248"/>
      <c r="J1382" s="260"/>
      <c r="K1382" s="252"/>
      <c r="GO1382" s="233" t="str">
        <f>IFERROR(VLOOKUP($C1382,リスト!$D:$X,18,FALSE),"")</f>
        <v/>
      </c>
      <c r="GP1382" s="349"/>
    </row>
    <row r="1383" spans="1:198" hidden="1">
      <c r="A1383" s="232" t="str">
        <f t="shared" si="91"/>
        <v/>
      </c>
      <c r="B1383" s="91"/>
      <c r="C1383" s="232"/>
      <c r="D1383" s="232"/>
      <c r="E1383" s="91"/>
      <c r="F1383" s="91"/>
      <c r="G1383" s="91"/>
      <c r="H1383" s="248"/>
      <c r="I1383" s="248"/>
      <c r="J1383" s="260"/>
      <c r="K1383" s="252"/>
      <c r="GO1383" s="233" t="str">
        <f>IFERROR(VLOOKUP($C1383,リスト!$D:$X,18,FALSE),"")</f>
        <v/>
      </c>
      <c r="GP1383" s="349"/>
    </row>
    <row r="1384" spans="1:198" hidden="1">
      <c r="A1384" s="232" t="str">
        <f t="shared" si="91"/>
        <v/>
      </c>
      <c r="B1384" s="91"/>
      <c r="C1384" s="232"/>
      <c r="D1384" s="232"/>
      <c r="E1384" s="91"/>
      <c r="F1384" s="91"/>
      <c r="G1384" s="91"/>
      <c r="H1384" s="248"/>
      <c r="I1384" s="248"/>
      <c r="J1384" s="260"/>
      <c r="K1384" s="252"/>
      <c r="GO1384" s="233" t="str">
        <f>IFERROR(VLOOKUP($C1384,リスト!$D:$X,18,FALSE),"")</f>
        <v/>
      </c>
      <c r="GP1384" s="349"/>
    </row>
    <row r="1385" spans="1:198" hidden="1">
      <c r="A1385" s="232" t="str">
        <f t="shared" si="91"/>
        <v/>
      </c>
      <c r="B1385" s="91"/>
      <c r="C1385" s="232"/>
      <c r="D1385" s="232"/>
      <c r="E1385" s="91"/>
      <c r="F1385" s="91"/>
      <c r="G1385" s="91"/>
      <c r="H1385" s="248"/>
      <c r="I1385" s="248"/>
      <c r="J1385" s="260"/>
      <c r="K1385" s="252"/>
      <c r="GO1385" s="233" t="str">
        <f>IFERROR(VLOOKUP($C1385,リスト!$D:$X,18,FALSE),"")</f>
        <v/>
      </c>
      <c r="GP1385" s="349"/>
    </row>
    <row r="1386" spans="1:198" hidden="1">
      <c r="A1386" s="232" t="str">
        <f t="shared" si="91"/>
        <v/>
      </c>
      <c r="B1386" s="91"/>
      <c r="C1386" s="232"/>
      <c r="D1386" s="232"/>
      <c r="E1386" s="91"/>
      <c r="F1386" s="91"/>
      <c r="G1386" s="91"/>
      <c r="H1386" s="248"/>
      <c r="I1386" s="248"/>
      <c r="J1386" s="260"/>
      <c r="K1386" s="252"/>
      <c r="GO1386" s="233" t="str">
        <f>IFERROR(VLOOKUP($C1386,リスト!$D:$X,18,FALSE),"")</f>
        <v/>
      </c>
      <c r="GP1386" s="349"/>
    </row>
    <row r="1387" spans="1:198" hidden="1">
      <c r="A1387" s="232" t="str">
        <f t="shared" si="91"/>
        <v/>
      </c>
      <c r="B1387" s="91"/>
      <c r="C1387" s="232"/>
      <c r="D1387" s="232"/>
      <c r="E1387" s="91"/>
      <c r="F1387" s="91"/>
      <c r="G1387" s="91"/>
      <c r="H1387" s="248"/>
      <c r="I1387" s="248"/>
      <c r="J1387" s="260"/>
      <c r="K1387" s="252"/>
      <c r="GO1387" s="233" t="str">
        <f>IFERROR(VLOOKUP($C1387,リスト!$D:$X,18,FALSE),"")</f>
        <v/>
      </c>
      <c r="GP1387" s="349"/>
    </row>
    <row r="1388" spans="1:198" hidden="1">
      <c r="A1388" s="232" t="str">
        <f t="shared" si="91"/>
        <v/>
      </c>
      <c r="B1388" s="91"/>
      <c r="C1388" s="232"/>
      <c r="D1388" s="232"/>
      <c r="E1388" s="91"/>
      <c r="F1388" s="91"/>
      <c r="G1388" s="91"/>
      <c r="H1388" s="248"/>
      <c r="I1388" s="248"/>
      <c r="J1388" s="260"/>
      <c r="K1388" s="252"/>
      <c r="GO1388" s="233" t="str">
        <f>IFERROR(VLOOKUP($C1388,リスト!$D:$X,18,FALSE),"")</f>
        <v/>
      </c>
      <c r="GP1388" s="349"/>
    </row>
    <row r="1389" spans="1:198" hidden="1">
      <c r="A1389" s="232" t="str">
        <f t="shared" si="91"/>
        <v/>
      </c>
      <c r="B1389" s="91"/>
      <c r="C1389" s="232"/>
      <c r="D1389" s="232"/>
      <c r="E1389" s="91"/>
      <c r="F1389" s="91"/>
      <c r="G1389" s="91"/>
      <c r="H1389" s="248"/>
      <c r="I1389" s="248"/>
      <c r="J1389" s="260"/>
      <c r="K1389" s="252"/>
      <c r="GO1389" s="233" t="str">
        <f>IFERROR(VLOOKUP($C1389,リスト!$D:$X,18,FALSE),"")</f>
        <v/>
      </c>
      <c r="GP1389" s="349"/>
    </row>
    <row r="1390" spans="1:198" hidden="1">
      <c r="A1390" s="232" t="str">
        <f t="shared" si="91"/>
        <v/>
      </c>
      <c r="B1390" s="91"/>
      <c r="C1390" s="232"/>
      <c r="D1390" s="232"/>
      <c r="E1390" s="91"/>
      <c r="F1390" s="91"/>
      <c r="G1390" s="91"/>
      <c r="H1390" s="248"/>
      <c r="I1390" s="248"/>
      <c r="J1390" s="260"/>
      <c r="K1390" s="252"/>
      <c r="GO1390" s="233" t="str">
        <f>IFERROR(VLOOKUP($C1390,リスト!$D:$X,18,FALSE),"")</f>
        <v/>
      </c>
      <c r="GP1390" s="349"/>
    </row>
    <row r="1391" spans="1:198" hidden="1">
      <c r="A1391" s="232" t="str">
        <f t="shared" si="91"/>
        <v/>
      </c>
      <c r="B1391" s="91"/>
      <c r="C1391" s="232"/>
      <c r="D1391" s="232"/>
      <c r="E1391" s="91"/>
      <c r="F1391" s="91"/>
      <c r="G1391" s="91"/>
      <c r="H1391" s="248"/>
      <c r="I1391" s="248"/>
      <c r="J1391" s="260"/>
      <c r="K1391" s="252"/>
      <c r="GO1391" s="233" t="str">
        <f>IFERROR(VLOOKUP($C1391,リスト!$D:$X,18,FALSE),"")</f>
        <v/>
      </c>
      <c r="GP1391" s="349"/>
    </row>
    <row r="1392" spans="1:198" hidden="1">
      <c r="A1392" s="232" t="str">
        <f t="shared" si="91"/>
        <v/>
      </c>
      <c r="B1392" s="91"/>
      <c r="C1392" s="232"/>
      <c r="D1392" s="232"/>
      <c r="E1392" s="91"/>
      <c r="F1392" s="91"/>
      <c r="G1392" s="91"/>
      <c r="H1392" s="248"/>
      <c r="I1392" s="248"/>
      <c r="J1392" s="260"/>
      <c r="K1392" s="252"/>
      <c r="GO1392" s="233" t="str">
        <f>IFERROR(VLOOKUP($C1392,リスト!$D:$X,18,FALSE),"")</f>
        <v/>
      </c>
      <c r="GP1392" s="349"/>
    </row>
    <row r="1393" spans="1:198" hidden="1">
      <c r="A1393" s="232" t="str">
        <f t="shared" si="91"/>
        <v/>
      </c>
      <c r="B1393" s="91"/>
      <c r="C1393" s="232"/>
      <c r="D1393" s="232"/>
      <c r="E1393" s="91"/>
      <c r="F1393" s="91"/>
      <c r="G1393" s="91"/>
      <c r="H1393" s="248"/>
      <c r="I1393" s="248"/>
      <c r="J1393" s="260"/>
      <c r="K1393" s="252"/>
      <c r="GO1393" s="233" t="str">
        <f>IFERROR(VLOOKUP($C1393,リスト!$D:$X,18,FALSE),"")</f>
        <v/>
      </c>
      <c r="GP1393" s="349"/>
    </row>
    <row r="1394" spans="1:198" hidden="1">
      <c r="A1394" s="232" t="str">
        <f t="shared" si="91"/>
        <v/>
      </c>
      <c r="B1394" s="91"/>
      <c r="C1394" s="232"/>
      <c r="D1394" s="232"/>
      <c r="E1394" s="91"/>
      <c r="F1394" s="91"/>
      <c r="G1394" s="91"/>
      <c r="H1394" s="248"/>
      <c r="I1394" s="248"/>
      <c r="J1394" s="260"/>
      <c r="K1394" s="252"/>
      <c r="GO1394" s="233" t="str">
        <f>IFERROR(VLOOKUP($C1394,リスト!$D:$X,18,FALSE),"")</f>
        <v/>
      </c>
      <c r="GP1394" s="349"/>
    </row>
    <row r="1395" spans="1:198" hidden="1">
      <c r="A1395" s="232" t="str">
        <f t="shared" si="91"/>
        <v/>
      </c>
      <c r="B1395" s="91"/>
      <c r="C1395" s="232"/>
      <c r="D1395" s="232"/>
      <c r="E1395" s="91"/>
      <c r="F1395" s="91"/>
      <c r="G1395" s="91"/>
      <c r="H1395" s="248"/>
      <c r="I1395" s="248"/>
      <c r="J1395" s="260"/>
      <c r="K1395" s="252"/>
      <c r="GO1395" s="233" t="str">
        <f>IFERROR(VLOOKUP($C1395,リスト!$D:$X,18,FALSE),"")</f>
        <v/>
      </c>
      <c r="GP1395" s="349"/>
    </row>
    <row r="1396" spans="1:198" hidden="1">
      <c r="A1396" s="232" t="str">
        <f t="shared" si="91"/>
        <v/>
      </c>
      <c r="B1396" s="91"/>
      <c r="C1396" s="232"/>
      <c r="D1396" s="232"/>
      <c r="E1396" s="91"/>
      <c r="F1396" s="91"/>
      <c r="G1396" s="91"/>
      <c r="H1396" s="248"/>
      <c r="I1396" s="248"/>
      <c r="J1396" s="260"/>
      <c r="K1396" s="252"/>
      <c r="GO1396" s="233" t="str">
        <f>IFERROR(VLOOKUP($C1396,リスト!$D:$X,18,FALSE),"")</f>
        <v/>
      </c>
      <c r="GP1396" s="349"/>
    </row>
    <row r="1397" spans="1:198" hidden="1">
      <c r="A1397" s="232" t="str">
        <f t="shared" si="91"/>
        <v/>
      </c>
      <c r="B1397" s="91"/>
      <c r="C1397" s="232"/>
      <c r="D1397" s="232"/>
      <c r="E1397" s="91"/>
      <c r="F1397" s="91"/>
      <c r="G1397" s="91"/>
      <c r="H1397" s="248"/>
      <c r="I1397" s="248"/>
      <c r="J1397" s="260"/>
      <c r="K1397" s="252"/>
      <c r="GO1397" s="233" t="str">
        <f>IFERROR(VLOOKUP($C1397,リスト!$D:$X,18,FALSE),"")</f>
        <v/>
      </c>
      <c r="GP1397" s="349"/>
    </row>
    <row r="1398" spans="1:198" hidden="1">
      <c r="A1398" s="232" t="str">
        <f t="shared" si="91"/>
        <v/>
      </c>
      <c r="B1398" s="91"/>
      <c r="C1398" s="232"/>
      <c r="D1398" s="232"/>
      <c r="E1398" s="91"/>
      <c r="F1398" s="91"/>
      <c r="G1398" s="91"/>
      <c r="H1398" s="248"/>
      <c r="I1398" s="248"/>
      <c r="J1398" s="260"/>
      <c r="K1398" s="252"/>
      <c r="GO1398" s="233" t="str">
        <f>IFERROR(VLOOKUP($C1398,リスト!$D:$X,18,FALSE),"")</f>
        <v/>
      </c>
      <c r="GP1398" s="349"/>
    </row>
    <row r="1399" spans="1:198" hidden="1">
      <c r="A1399" s="232" t="str">
        <f t="shared" si="91"/>
        <v/>
      </c>
      <c r="B1399" s="91"/>
      <c r="C1399" s="232"/>
      <c r="D1399" s="232"/>
      <c r="E1399" s="91"/>
      <c r="F1399" s="91"/>
      <c r="G1399" s="91"/>
      <c r="H1399" s="248"/>
      <c r="I1399" s="248"/>
      <c r="J1399" s="260"/>
      <c r="K1399" s="252"/>
      <c r="GO1399" s="233" t="str">
        <f>IFERROR(VLOOKUP($C1399,リスト!$D:$X,18,FALSE),"")</f>
        <v/>
      </c>
      <c r="GP1399" s="349"/>
    </row>
    <row r="1400" spans="1:198" hidden="1">
      <c r="A1400" s="232" t="str">
        <f t="shared" si="91"/>
        <v/>
      </c>
      <c r="B1400" s="91"/>
      <c r="C1400" s="232"/>
      <c r="D1400" s="232"/>
      <c r="E1400" s="91"/>
      <c r="F1400" s="91"/>
      <c r="G1400" s="91"/>
      <c r="H1400" s="248"/>
      <c r="I1400" s="248"/>
      <c r="J1400" s="260"/>
      <c r="K1400" s="252"/>
      <c r="GO1400" s="233" t="str">
        <f>IFERROR(VLOOKUP($C1400,リスト!$D:$X,18,FALSE),"")</f>
        <v/>
      </c>
      <c r="GP1400" s="349"/>
    </row>
    <row r="1401" spans="1:198" hidden="1">
      <c r="A1401" s="232" t="str">
        <f t="shared" si="91"/>
        <v/>
      </c>
      <c r="B1401" s="91"/>
      <c r="C1401" s="232"/>
      <c r="D1401" s="232"/>
      <c r="E1401" s="91"/>
      <c r="F1401" s="91"/>
      <c r="G1401" s="91"/>
      <c r="H1401" s="248"/>
      <c r="I1401" s="248"/>
      <c r="J1401" s="260"/>
      <c r="K1401" s="252"/>
      <c r="GO1401" s="233" t="str">
        <f>IFERROR(VLOOKUP($C1401,リスト!$D:$X,18,FALSE),"")</f>
        <v/>
      </c>
      <c r="GP1401" s="349"/>
    </row>
    <row r="1402" spans="1:198" hidden="1">
      <c r="A1402" s="232" t="str">
        <f t="shared" si="91"/>
        <v/>
      </c>
      <c r="B1402" s="91"/>
      <c r="C1402" s="232"/>
      <c r="D1402" s="232"/>
      <c r="E1402" s="91"/>
      <c r="F1402" s="91"/>
      <c r="G1402" s="91"/>
      <c r="H1402" s="248"/>
      <c r="I1402" s="248"/>
      <c r="J1402" s="260"/>
      <c r="K1402" s="252"/>
      <c r="GO1402" s="233" t="str">
        <f>IFERROR(VLOOKUP($C1402,リスト!$D:$X,18,FALSE),"")</f>
        <v/>
      </c>
      <c r="GP1402" s="349"/>
    </row>
    <row r="1403" spans="1:198" hidden="1">
      <c r="A1403" s="232" t="str">
        <f t="shared" si="91"/>
        <v/>
      </c>
      <c r="B1403" s="91"/>
      <c r="C1403" s="232"/>
      <c r="D1403" s="232"/>
      <c r="E1403" s="91"/>
      <c r="F1403" s="91"/>
      <c r="G1403" s="91"/>
      <c r="H1403" s="248"/>
      <c r="I1403" s="248"/>
      <c r="J1403" s="260"/>
      <c r="K1403" s="252"/>
      <c r="GO1403" s="233" t="str">
        <f>IFERROR(VLOOKUP($C1403,リスト!$D:$X,18,FALSE),"")</f>
        <v/>
      </c>
      <c r="GP1403" s="349"/>
    </row>
    <row r="1404" spans="1:198" hidden="1">
      <c r="A1404" s="232" t="str">
        <f t="shared" si="91"/>
        <v/>
      </c>
      <c r="B1404" s="91"/>
      <c r="C1404" s="232"/>
      <c r="D1404" s="232"/>
      <c r="E1404" s="91"/>
      <c r="F1404" s="91"/>
      <c r="G1404" s="91"/>
      <c r="H1404" s="248"/>
      <c r="I1404" s="248"/>
      <c r="J1404" s="260"/>
      <c r="K1404" s="252"/>
      <c r="GO1404" s="233" t="str">
        <f>IFERROR(VLOOKUP($C1404,リスト!$D:$X,18,FALSE),"")</f>
        <v/>
      </c>
      <c r="GP1404" s="349"/>
    </row>
    <row r="1405" spans="1:198" hidden="1">
      <c r="A1405" s="232" t="str">
        <f t="shared" si="91"/>
        <v/>
      </c>
      <c r="B1405" s="91"/>
      <c r="C1405" s="232"/>
      <c r="D1405" s="232"/>
      <c r="E1405" s="91"/>
      <c r="F1405" s="91"/>
      <c r="G1405" s="91"/>
      <c r="H1405" s="248"/>
      <c r="I1405" s="248"/>
      <c r="J1405" s="260"/>
      <c r="K1405" s="252"/>
      <c r="GO1405" s="233" t="str">
        <f>IFERROR(VLOOKUP($C1405,リスト!$D:$X,18,FALSE),"")</f>
        <v/>
      </c>
      <c r="GP1405" s="349"/>
    </row>
    <row r="1406" spans="1:198" hidden="1">
      <c r="A1406" s="232" t="str">
        <f t="shared" si="91"/>
        <v/>
      </c>
      <c r="B1406" s="91"/>
      <c r="C1406" s="232"/>
      <c r="D1406" s="232"/>
      <c r="E1406" s="91"/>
      <c r="F1406" s="91"/>
      <c r="G1406" s="91"/>
      <c r="H1406" s="248"/>
      <c r="I1406" s="248"/>
      <c r="J1406" s="260"/>
      <c r="K1406" s="252"/>
      <c r="GO1406" s="233" t="str">
        <f>IFERROR(VLOOKUP($C1406,リスト!$D:$X,18,FALSE),"")</f>
        <v/>
      </c>
      <c r="GP1406" s="349"/>
    </row>
    <row r="1407" spans="1:198" hidden="1">
      <c r="A1407" s="232" t="str">
        <f t="shared" si="91"/>
        <v/>
      </c>
      <c r="B1407" s="91"/>
      <c r="C1407" s="232"/>
      <c r="D1407" s="232"/>
      <c r="E1407" s="91"/>
      <c r="F1407" s="91"/>
      <c r="G1407" s="91"/>
      <c r="H1407" s="248"/>
      <c r="I1407" s="248"/>
      <c r="J1407" s="260"/>
      <c r="K1407" s="252"/>
      <c r="GO1407" s="233" t="str">
        <f>IFERROR(VLOOKUP($C1407,リスト!$D:$X,18,FALSE),"")</f>
        <v/>
      </c>
      <c r="GP1407" s="349"/>
    </row>
    <row r="1408" spans="1:198" hidden="1">
      <c r="A1408" s="232" t="str">
        <f t="shared" si="91"/>
        <v/>
      </c>
      <c r="B1408" s="91"/>
      <c r="C1408" s="232"/>
      <c r="D1408" s="232"/>
      <c r="E1408" s="91"/>
      <c r="F1408" s="91"/>
      <c r="G1408" s="91"/>
      <c r="H1408" s="248"/>
      <c r="I1408" s="248"/>
      <c r="J1408" s="260"/>
      <c r="K1408" s="252"/>
      <c r="GO1408" s="233" t="str">
        <f>IFERROR(VLOOKUP($C1408,リスト!$D:$X,18,FALSE),"")</f>
        <v/>
      </c>
      <c r="GP1408" s="349"/>
    </row>
    <row r="1409" spans="1:198" hidden="1">
      <c r="A1409" s="232" t="str">
        <f t="shared" si="91"/>
        <v/>
      </c>
      <c r="B1409" s="91"/>
      <c r="C1409" s="232"/>
      <c r="D1409" s="232"/>
      <c r="E1409" s="91"/>
      <c r="F1409" s="91"/>
      <c r="G1409" s="91"/>
      <c r="H1409" s="248"/>
      <c r="I1409" s="248"/>
      <c r="J1409" s="260"/>
      <c r="K1409" s="252"/>
      <c r="GO1409" s="233" t="str">
        <f>IFERROR(VLOOKUP($C1409,リスト!$D:$X,18,FALSE),"")</f>
        <v/>
      </c>
      <c r="GP1409" s="349"/>
    </row>
    <row r="1410" spans="1:198" hidden="1">
      <c r="A1410" s="232" t="str">
        <f t="shared" si="91"/>
        <v/>
      </c>
      <c r="B1410" s="91"/>
      <c r="C1410" s="232"/>
      <c r="D1410" s="232"/>
      <c r="E1410" s="91"/>
      <c r="F1410" s="91"/>
      <c r="G1410" s="91"/>
      <c r="H1410" s="248"/>
      <c r="I1410" s="248"/>
      <c r="J1410" s="260"/>
      <c r="K1410" s="252"/>
      <c r="GO1410" s="233" t="str">
        <f>IFERROR(VLOOKUP($C1410,リスト!$D:$X,18,FALSE),"")</f>
        <v/>
      </c>
      <c r="GP1410" s="349"/>
    </row>
    <row r="1411" spans="1:198" hidden="1">
      <c r="A1411" s="232" t="str">
        <f t="shared" si="91"/>
        <v/>
      </c>
      <c r="B1411" s="91"/>
      <c r="C1411" s="232"/>
      <c r="D1411" s="232"/>
      <c r="E1411" s="91"/>
      <c r="F1411" s="91"/>
      <c r="G1411" s="91"/>
      <c r="H1411" s="248"/>
      <c r="I1411" s="248"/>
      <c r="J1411" s="260"/>
      <c r="K1411" s="252"/>
      <c r="GO1411" s="233" t="str">
        <f>IFERROR(VLOOKUP($C1411,リスト!$D:$X,18,FALSE),"")</f>
        <v/>
      </c>
      <c r="GP1411" s="349"/>
    </row>
    <row r="1412" spans="1:198" hidden="1">
      <c r="A1412" s="232" t="str">
        <f t="shared" si="91"/>
        <v/>
      </c>
      <c r="B1412" s="91"/>
      <c r="C1412" s="232"/>
      <c r="D1412" s="232"/>
      <c r="E1412" s="91"/>
      <c r="F1412" s="91"/>
      <c r="G1412" s="91"/>
      <c r="H1412" s="248"/>
      <c r="I1412" s="248"/>
      <c r="J1412" s="260"/>
      <c r="K1412" s="252"/>
      <c r="GO1412" s="233" t="str">
        <f>IFERROR(VLOOKUP($C1412,リスト!$D:$X,18,FALSE),"")</f>
        <v/>
      </c>
      <c r="GP1412" s="349"/>
    </row>
    <row r="1413" spans="1:198" hidden="1">
      <c r="A1413" s="232" t="str">
        <f t="shared" si="91"/>
        <v/>
      </c>
      <c r="B1413" s="91"/>
      <c r="C1413" s="232"/>
      <c r="D1413" s="232"/>
      <c r="E1413" s="91"/>
      <c r="F1413" s="91"/>
      <c r="G1413" s="91"/>
      <c r="H1413" s="248"/>
      <c r="I1413" s="248"/>
      <c r="J1413" s="260"/>
      <c r="K1413" s="252"/>
      <c r="GO1413" s="233" t="str">
        <f>IFERROR(VLOOKUP($C1413,リスト!$D:$X,18,FALSE),"")</f>
        <v/>
      </c>
      <c r="GP1413" s="349"/>
    </row>
    <row r="1414" spans="1:198" hidden="1">
      <c r="A1414" s="232" t="str">
        <f t="shared" ref="A1414:A1477" si="92">IF(C1414="","",ROW()-5)</f>
        <v/>
      </c>
      <c r="B1414" s="91"/>
      <c r="C1414" s="232"/>
      <c r="D1414" s="232"/>
      <c r="E1414" s="91"/>
      <c r="F1414" s="91"/>
      <c r="G1414" s="91"/>
      <c r="H1414" s="248"/>
      <c r="I1414" s="248"/>
      <c r="J1414" s="260"/>
      <c r="K1414" s="252"/>
      <c r="GO1414" s="233" t="str">
        <f>IFERROR(VLOOKUP($C1414,リスト!$D:$X,18,FALSE),"")</f>
        <v/>
      </c>
      <c r="GP1414" s="349"/>
    </row>
    <row r="1415" spans="1:198" hidden="1">
      <c r="A1415" s="232" t="str">
        <f t="shared" si="92"/>
        <v/>
      </c>
      <c r="B1415" s="91"/>
      <c r="C1415" s="232"/>
      <c r="D1415" s="232"/>
      <c r="E1415" s="91"/>
      <c r="F1415" s="91"/>
      <c r="G1415" s="91"/>
      <c r="H1415" s="248"/>
      <c r="I1415" s="248"/>
      <c r="J1415" s="260"/>
      <c r="K1415" s="252"/>
      <c r="GO1415" s="233" t="str">
        <f>IFERROR(VLOOKUP($C1415,リスト!$D:$X,18,FALSE),"")</f>
        <v/>
      </c>
      <c r="GP1415" s="349"/>
    </row>
    <row r="1416" spans="1:198" hidden="1">
      <c r="A1416" s="232" t="str">
        <f t="shared" si="92"/>
        <v/>
      </c>
      <c r="B1416" s="91"/>
      <c r="C1416" s="232"/>
      <c r="D1416" s="232"/>
      <c r="E1416" s="91"/>
      <c r="F1416" s="91"/>
      <c r="G1416" s="91"/>
      <c r="H1416" s="248"/>
      <c r="I1416" s="248"/>
      <c r="J1416" s="260"/>
      <c r="K1416" s="252"/>
      <c r="GO1416" s="233" t="str">
        <f>IFERROR(VLOOKUP($C1416,リスト!$D:$X,18,FALSE),"")</f>
        <v/>
      </c>
      <c r="GP1416" s="349"/>
    </row>
    <row r="1417" spans="1:198" hidden="1">
      <c r="A1417" s="232" t="str">
        <f t="shared" si="92"/>
        <v/>
      </c>
      <c r="B1417" s="91"/>
      <c r="C1417" s="232"/>
      <c r="D1417" s="232"/>
      <c r="E1417" s="91"/>
      <c r="F1417" s="91"/>
      <c r="G1417" s="91"/>
      <c r="H1417" s="248"/>
      <c r="I1417" s="248"/>
      <c r="J1417" s="260"/>
      <c r="K1417" s="252"/>
      <c r="GO1417" s="233" t="str">
        <f>IFERROR(VLOOKUP($C1417,リスト!$D:$X,18,FALSE),"")</f>
        <v/>
      </c>
      <c r="GP1417" s="349"/>
    </row>
    <row r="1418" spans="1:198" hidden="1">
      <c r="A1418" s="232" t="str">
        <f t="shared" si="92"/>
        <v/>
      </c>
      <c r="B1418" s="91"/>
      <c r="C1418" s="232"/>
      <c r="D1418" s="232"/>
      <c r="E1418" s="91"/>
      <c r="F1418" s="91"/>
      <c r="G1418" s="91"/>
      <c r="H1418" s="248"/>
      <c r="I1418" s="248"/>
      <c r="J1418" s="260"/>
      <c r="K1418" s="252"/>
      <c r="GO1418" s="233" t="str">
        <f>IFERROR(VLOOKUP($C1418,リスト!$D:$X,18,FALSE),"")</f>
        <v/>
      </c>
      <c r="GP1418" s="349"/>
    </row>
    <row r="1419" spans="1:198" hidden="1">
      <c r="A1419" s="232" t="str">
        <f t="shared" si="92"/>
        <v/>
      </c>
      <c r="B1419" s="91"/>
      <c r="C1419" s="232"/>
      <c r="D1419" s="232"/>
      <c r="E1419" s="91"/>
      <c r="F1419" s="91"/>
      <c r="G1419" s="91"/>
      <c r="H1419" s="248"/>
      <c r="I1419" s="248"/>
      <c r="J1419" s="260"/>
      <c r="K1419" s="252"/>
      <c r="GO1419" s="233" t="str">
        <f>IFERROR(VLOOKUP($C1419,リスト!$D:$X,18,FALSE),"")</f>
        <v/>
      </c>
      <c r="GP1419" s="349"/>
    </row>
    <row r="1420" spans="1:198" hidden="1">
      <c r="A1420" s="232" t="str">
        <f t="shared" si="92"/>
        <v/>
      </c>
      <c r="B1420" s="91"/>
      <c r="C1420" s="232"/>
      <c r="D1420" s="232"/>
      <c r="E1420" s="91"/>
      <c r="F1420" s="91"/>
      <c r="G1420" s="91"/>
      <c r="H1420" s="248"/>
      <c r="I1420" s="248"/>
      <c r="J1420" s="260"/>
      <c r="K1420" s="252"/>
      <c r="GO1420" s="233" t="str">
        <f>IFERROR(VLOOKUP($C1420,リスト!$D:$X,18,FALSE),"")</f>
        <v/>
      </c>
      <c r="GP1420" s="349"/>
    </row>
    <row r="1421" spans="1:198" hidden="1">
      <c r="A1421" s="232" t="str">
        <f t="shared" si="92"/>
        <v/>
      </c>
      <c r="B1421" s="91"/>
      <c r="C1421" s="232"/>
      <c r="D1421" s="232"/>
      <c r="E1421" s="91"/>
      <c r="F1421" s="91"/>
      <c r="G1421" s="91"/>
      <c r="H1421" s="248"/>
      <c r="I1421" s="248"/>
      <c r="J1421" s="260"/>
      <c r="K1421" s="252"/>
      <c r="GO1421" s="233" t="str">
        <f>IFERROR(VLOOKUP($C1421,リスト!$D:$X,18,FALSE),"")</f>
        <v/>
      </c>
      <c r="GP1421" s="349"/>
    </row>
    <row r="1422" spans="1:198" hidden="1">
      <c r="A1422" s="232" t="str">
        <f t="shared" si="92"/>
        <v/>
      </c>
      <c r="B1422" s="91"/>
      <c r="C1422" s="232"/>
      <c r="D1422" s="232"/>
      <c r="E1422" s="91"/>
      <c r="F1422" s="91"/>
      <c r="G1422" s="91"/>
      <c r="H1422" s="248"/>
      <c r="I1422" s="248"/>
      <c r="J1422" s="260"/>
      <c r="K1422" s="252"/>
      <c r="GO1422" s="233" t="str">
        <f>IFERROR(VLOOKUP($C1422,リスト!$D:$X,18,FALSE),"")</f>
        <v/>
      </c>
      <c r="GP1422" s="349"/>
    </row>
    <row r="1423" spans="1:198" hidden="1">
      <c r="A1423" s="232" t="str">
        <f t="shared" si="92"/>
        <v/>
      </c>
      <c r="B1423" s="91"/>
      <c r="C1423" s="232"/>
      <c r="D1423" s="232"/>
      <c r="E1423" s="91"/>
      <c r="F1423" s="91"/>
      <c r="G1423" s="91"/>
      <c r="H1423" s="248"/>
      <c r="I1423" s="248"/>
      <c r="J1423" s="260"/>
      <c r="K1423" s="252"/>
      <c r="GO1423" s="233" t="str">
        <f>IFERROR(VLOOKUP($C1423,リスト!$D:$X,18,FALSE),"")</f>
        <v/>
      </c>
      <c r="GP1423" s="349"/>
    </row>
    <row r="1424" spans="1:198" hidden="1">
      <c r="A1424" s="232" t="str">
        <f t="shared" si="92"/>
        <v/>
      </c>
      <c r="B1424" s="91"/>
      <c r="C1424" s="232"/>
      <c r="D1424" s="232"/>
      <c r="E1424" s="91"/>
      <c r="F1424" s="91"/>
      <c r="G1424" s="91"/>
      <c r="H1424" s="248"/>
      <c r="I1424" s="248"/>
      <c r="J1424" s="260"/>
      <c r="K1424" s="252"/>
      <c r="GO1424" s="233" t="str">
        <f>IFERROR(VLOOKUP($C1424,リスト!$D:$X,18,FALSE),"")</f>
        <v/>
      </c>
      <c r="GP1424" s="349"/>
    </row>
    <row r="1425" spans="1:198" hidden="1">
      <c r="A1425" s="232" t="str">
        <f t="shared" si="92"/>
        <v/>
      </c>
      <c r="B1425" s="91"/>
      <c r="C1425" s="232"/>
      <c r="D1425" s="232"/>
      <c r="E1425" s="91"/>
      <c r="F1425" s="91"/>
      <c r="G1425" s="91"/>
      <c r="H1425" s="248"/>
      <c r="I1425" s="248"/>
      <c r="J1425" s="260"/>
      <c r="K1425" s="252"/>
      <c r="GO1425" s="233" t="str">
        <f>IFERROR(VLOOKUP($C1425,リスト!$D:$X,18,FALSE),"")</f>
        <v/>
      </c>
      <c r="GP1425" s="349"/>
    </row>
    <row r="1426" spans="1:198" hidden="1">
      <c r="A1426" s="232" t="str">
        <f t="shared" si="92"/>
        <v/>
      </c>
      <c r="B1426" s="91"/>
      <c r="C1426" s="232"/>
      <c r="D1426" s="232"/>
      <c r="E1426" s="91"/>
      <c r="F1426" s="91"/>
      <c r="G1426" s="91"/>
      <c r="H1426" s="248"/>
      <c r="I1426" s="248"/>
      <c r="J1426" s="260"/>
      <c r="K1426" s="252"/>
      <c r="GO1426" s="233" t="str">
        <f>IFERROR(VLOOKUP($C1426,リスト!$D:$X,18,FALSE),"")</f>
        <v/>
      </c>
      <c r="GP1426" s="349"/>
    </row>
    <row r="1427" spans="1:198" hidden="1">
      <c r="A1427" s="232" t="str">
        <f t="shared" si="92"/>
        <v/>
      </c>
      <c r="B1427" s="91"/>
      <c r="C1427" s="232"/>
      <c r="D1427" s="232"/>
      <c r="E1427" s="91"/>
      <c r="F1427" s="91"/>
      <c r="G1427" s="91"/>
      <c r="H1427" s="248"/>
      <c r="I1427" s="248"/>
      <c r="J1427" s="260"/>
      <c r="K1427" s="252"/>
      <c r="GO1427" s="233" t="str">
        <f>IFERROR(VLOOKUP($C1427,リスト!$D:$X,18,FALSE),"")</f>
        <v/>
      </c>
      <c r="GP1427" s="349"/>
    </row>
    <row r="1428" spans="1:198" hidden="1">
      <c r="A1428" s="232" t="str">
        <f t="shared" si="92"/>
        <v/>
      </c>
      <c r="B1428" s="91"/>
      <c r="C1428" s="232"/>
      <c r="D1428" s="232"/>
      <c r="E1428" s="91"/>
      <c r="F1428" s="91"/>
      <c r="G1428" s="91"/>
      <c r="H1428" s="248"/>
      <c r="I1428" s="248"/>
      <c r="J1428" s="260"/>
      <c r="K1428" s="252"/>
      <c r="GO1428" s="233" t="str">
        <f>IFERROR(VLOOKUP($C1428,リスト!$D:$X,18,FALSE),"")</f>
        <v/>
      </c>
      <c r="GP1428" s="349"/>
    </row>
    <row r="1429" spans="1:198" hidden="1">
      <c r="A1429" s="232" t="str">
        <f t="shared" si="92"/>
        <v/>
      </c>
      <c r="B1429" s="91"/>
      <c r="C1429" s="232"/>
      <c r="D1429" s="232"/>
      <c r="E1429" s="91"/>
      <c r="F1429" s="91"/>
      <c r="G1429" s="91"/>
      <c r="H1429" s="248"/>
      <c r="I1429" s="248"/>
      <c r="J1429" s="260"/>
      <c r="K1429" s="252"/>
      <c r="GO1429" s="233" t="str">
        <f>IFERROR(VLOOKUP($C1429,リスト!$D:$X,18,FALSE),"")</f>
        <v/>
      </c>
      <c r="GP1429" s="349"/>
    </row>
    <row r="1430" spans="1:198" hidden="1">
      <c r="A1430" s="232" t="str">
        <f t="shared" si="92"/>
        <v/>
      </c>
      <c r="B1430" s="91"/>
      <c r="C1430" s="232"/>
      <c r="D1430" s="232"/>
      <c r="E1430" s="91"/>
      <c r="F1430" s="91"/>
      <c r="G1430" s="91"/>
      <c r="H1430" s="248"/>
      <c r="I1430" s="248"/>
      <c r="J1430" s="260"/>
      <c r="K1430" s="252"/>
      <c r="GO1430" s="233" t="str">
        <f>IFERROR(VLOOKUP($C1430,リスト!$D:$X,18,FALSE),"")</f>
        <v/>
      </c>
      <c r="GP1430" s="349"/>
    </row>
    <row r="1431" spans="1:198" hidden="1">
      <c r="A1431" s="232" t="str">
        <f t="shared" si="92"/>
        <v/>
      </c>
      <c r="B1431" s="91"/>
      <c r="C1431" s="232"/>
      <c r="D1431" s="232"/>
      <c r="E1431" s="91"/>
      <c r="F1431" s="91"/>
      <c r="G1431" s="91"/>
      <c r="H1431" s="248"/>
      <c r="I1431" s="248"/>
      <c r="J1431" s="260"/>
      <c r="K1431" s="252"/>
      <c r="GO1431" s="233" t="str">
        <f>IFERROR(VLOOKUP($C1431,リスト!$D:$X,18,FALSE),"")</f>
        <v/>
      </c>
      <c r="GP1431" s="349"/>
    </row>
    <row r="1432" spans="1:198" hidden="1">
      <c r="A1432" s="232" t="str">
        <f t="shared" si="92"/>
        <v/>
      </c>
      <c r="B1432" s="91"/>
      <c r="C1432" s="232"/>
      <c r="D1432" s="232"/>
      <c r="E1432" s="91"/>
      <c r="F1432" s="91"/>
      <c r="G1432" s="91"/>
      <c r="H1432" s="248"/>
      <c r="I1432" s="248"/>
      <c r="J1432" s="260"/>
      <c r="K1432" s="252"/>
      <c r="GO1432" s="233" t="str">
        <f>IFERROR(VLOOKUP($C1432,リスト!$D:$X,18,FALSE),"")</f>
        <v/>
      </c>
      <c r="GP1432" s="349"/>
    </row>
    <row r="1433" spans="1:198" hidden="1">
      <c r="A1433" s="232" t="str">
        <f t="shared" si="92"/>
        <v/>
      </c>
      <c r="B1433" s="91"/>
      <c r="C1433" s="232"/>
      <c r="D1433" s="232"/>
      <c r="E1433" s="91"/>
      <c r="F1433" s="91"/>
      <c r="G1433" s="91"/>
      <c r="H1433" s="248"/>
      <c r="I1433" s="248"/>
      <c r="J1433" s="260"/>
      <c r="K1433" s="252"/>
      <c r="GO1433" s="233" t="str">
        <f>IFERROR(VLOOKUP($C1433,リスト!$D:$X,18,FALSE),"")</f>
        <v/>
      </c>
      <c r="GP1433" s="349"/>
    </row>
    <row r="1434" spans="1:198" hidden="1">
      <c r="A1434" s="232" t="str">
        <f t="shared" si="92"/>
        <v/>
      </c>
      <c r="B1434" s="91"/>
      <c r="C1434" s="232"/>
      <c r="D1434" s="232"/>
      <c r="E1434" s="91"/>
      <c r="F1434" s="91"/>
      <c r="G1434" s="91"/>
      <c r="H1434" s="248"/>
      <c r="I1434" s="248"/>
      <c r="J1434" s="260"/>
      <c r="K1434" s="252"/>
      <c r="GO1434" s="233" t="str">
        <f>IFERROR(VLOOKUP($C1434,リスト!$D:$X,18,FALSE),"")</f>
        <v/>
      </c>
      <c r="GP1434" s="349"/>
    </row>
    <row r="1435" spans="1:198" hidden="1">
      <c r="A1435" s="232" t="str">
        <f t="shared" si="92"/>
        <v/>
      </c>
      <c r="B1435" s="91"/>
      <c r="C1435" s="232"/>
      <c r="D1435" s="232"/>
      <c r="E1435" s="91"/>
      <c r="F1435" s="91"/>
      <c r="G1435" s="91"/>
      <c r="H1435" s="248"/>
      <c r="I1435" s="248"/>
      <c r="J1435" s="260"/>
      <c r="K1435" s="252"/>
      <c r="GO1435" s="233" t="str">
        <f>IFERROR(VLOOKUP($C1435,リスト!$D:$X,18,FALSE),"")</f>
        <v/>
      </c>
      <c r="GP1435" s="349"/>
    </row>
    <row r="1436" spans="1:198" hidden="1">
      <c r="A1436" s="232" t="str">
        <f t="shared" si="92"/>
        <v/>
      </c>
      <c r="B1436" s="91"/>
      <c r="C1436" s="232"/>
      <c r="D1436" s="232"/>
      <c r="E1436" s="91"/>
      <c r="F1436" s="91"/>
      <c r="G1436" s="91"/>
      <c r="H1436" s="248"/>
      <c r="I1436" s="248"/>
      <c r="J1436" s="260"/>
      <c r="K1436" s="252"/>
      <c r="GO1436" s="233" t="str">
        <f>IFERROR(VLOOKUP($C1436,リスト!$D:$X,18,FALSE),"")</f>
        <v/>
      </c>
      <c r="GP1436" s="349"/>
    </row>
    <row r="1437" spans="1:198" hidden="1">
      <c r="A1437" s="232" t="str">
        <f t="shared" si="92"/>
        <v/>
      </c>
      <c r="B1437" s="91"/>
      <c r="C1437" s="232"/>
      <c r="D1437" s="232"/>
      <c r="E1437" s="91"/>
      <c r="F1437" s="91"/>
      <c r="G1437" s="91"/>
      <c r="H1437" s="248"/>
      <c r="I1437" s="248"/>
      <c r="J1437" s="260"/>
      <c r="K1437" s="252"/>
      <c r="GO1437" s="233" t="str">
        <f>IFERROR(VLOOKUP($C1437,リスト!$D:$X,18,FALSE),"")</f>
        <v/>
      </c>
      <c r="GP1437" s="349"/>
    </row>
    <row r="1438" spans="1:198" hidden="1">
      <c r="A1438" s="232" t="str">
        <f t="shared" si="92"/>
        <v/>
      </c>
      <c r="B1438" s="91"/>
      <c r="C1438" s="232"/>
      <c r="D1438" s="232"/>
      <c r="E1438" s="91"/>
      <c r="F1438" s="91"/>
      <c r="G1438" s="91"/>
      <c r="H1438" s="248"/>
      <c r="I1438" s="248"/>
      <c r="J1438" s="260"/>
      <c r="K1438" s="252"/>
      <c r="GO1438" s="233" t="str">
        <f>IFERROR(VLOOKUP($C1438,リスト!$D:$X,18,FALSE),"")</f>
        <v/>
      </c>
      <c r="GP1438" s="349"/>
    </row>
    <row r="1439" spans="1:198" hidden="1">
      <c r="A1439" s="232" t="str">
        <f t="shared" si="92"/>
        <v/>
      </c>
      <c r="B1439" s="91"/>
      <c r="C1439" s="232"/>
      <c r="D1439" s="232"/>
      <c r="E1439" s="91"/>
      <c r="F1439" s="91"/>
      <c r="G1439" s="91"/>
      <c r="H1439" s="248"/>
      <c r="I1439" s="248"/>
      <c r="J1439" s="260"/>
      <c r="K1439" s="252"/>
      <c r="GO1439" s="233" t="str">
        <f>IFERROR(VLOOKUP($C1439,リスト!$D:$X,18,FALSE),"")</f>
        <v/>
      </c>
      <c r="GP1439" s="349"/>
    </row>
    <row r="1440" spans="1:198" hidden="1">
      <c r="A1440" s="232" t="str">
        <f t="shared" si="92"/>
        <v/>
      </c>
      <c r="B1440" s="91"/>
      <c r="C1440" s="232"/>
      <c r="D1440" s="232"/>
      <c r="E1440" s="91"/>
      <c r="F1440" s="91"/>
      <c r="G1440" s="91"/>
      <c r="H1440" s="248"/>
      <c r="I1440" s="248"/>
      <c r="J1440" s="260"/>
      <c r="K1440" s="252"/>
      <c r="GO1440" s="233" t="str">
        <f>IFERROR(VLOOKUP($C1440,リスト!$D:$X,18,FALSE),"")</f>
        <v/>
      </c>
      <c r="GP1440" s="349"/>
    </row>
    <row r="1441" spans="1:198" hidden="1">
      <c r="A1441" s="232" t="str">
        <f t="shared" si="92"/>
        <v/>
      </c>
      <c r="B1441" s="91"/>
      <c r="C1441" s="232"/>
      <c r="D1441" s="232"/>
      <c r="E1441" s="91"/>
      <c r="F1441" s="91"/>
      <c r="G1441" s="91"/>
      <c r="H1441" s="248"/>
      <c r="I1441" s="248"/>
      <c r="J1441" s="260"/>
      <c r="K1441" s="252"/>
      <c r="GO1441" s="233" t="str">
        <f>IFERROR(VLOOKUP($C1441,リスト!$D:$X,18,FALSE),"")</f>
        <v/>
      </c>
      <c r="GP1441" s="349"/>
    </row>
    <row r="1442" spans="1:198" hidden="1">
      <c r="A1442" s="232" t="str">
        <f t="shared" si="92"/>
        <v/>
      </c>
      <c r="B1442" s="91"/>
      <c r="C1442" s="232"/>
      <c r="D1442" s="232"/>
      <c r="E1442" s="91"/>
      <c r="F1442" s="91"/>
      <c r="G1442" s="91"/>
      <c r="H1442" s="248"/>
      <c r="I1442" s="248"/>
      <c r="J1442" s="260"/>
      <c r="K1442" s="252"/>
      <c r="GO1442" s="233" t="str">
        <f>IFERROR(VLOOKUP($C1442,リスト!$D:$X,18,FALSE),"")</f>
        <v/>
      </c>
      <c r="GP1442" s="349"/>
    </row>
    <row r="1443" spans="1:198" hidden="1">
      <c r="A1443" s="232" t="str">
        <f t="shared" si="92"/>
        <v/>
      </c>
      <c r="B1443" s="91"/>
      <c r="C1443" s="232"/>
      <c r="D1443" s="232"/>
      <c r="E1443" s="91"/>
      <c r="F1443" s="91"/>
      <c r="G1443" s="91"/>
      <c r="H1443" s="248"/>
      <c r="I1443" s="248"/>
      <c r="J1443" s="260"/>
      <c r="K1443" s="252"/>
      <c r="GO1443" s="233" t="str">
        <f>IFERROR(VLOOKUP($C1443,リスト!$D:$X,18,FALSE),"")</f>
        <v/>
      </c>
      <c r="GP1443" s="349"/>
    </row>
    <row r="1444" spans="1:198" hidden="1">
      <c r="A1444" s="232" t="str">
        <f t="shared" si="92"/>
        <v/>
      </c>
      <c r="B1444" s="91"/>
      <c r="C1444" s="232"/>
      <c r="D1444" s="232"/>
      <c r="E1444" s="91"/>
      <c r="F1444" s="91"/>
      <c r="G1444" s="91"/>
      <c r="H1444" s="248"/>
      <c r="I1444" s="248"/>
      <c r="J1444" s="260"/>
      <c r="K1444" s="252"/>
      <c r="GO1444" s="233" t="str">
        <f>IFERROR(VLOOKUP($C1444,リスト!$D:$X,18,FALSE),"")</f>
        <v/>
      </c>
      <c r="GP1444" s="349"/>
    </row>
    <row r="1445" spans="1:198" hidden="1">
      <c r="A1445" s="232" t="str">
        <f t="shared" si="92"/>
        <v/>
      </c>
      <c r="B1445" s="91"/>
      <c r="C1445" s="232"/>
      <c r="D1445" s="232"/>
      <c r="E1445" s="91"/>
      <c r="F1445" s="91"/>
      <c r="G1445" s="91"/>
      <c r="H1445" s="248"/>
      <c r="I1445" s="248"/>
      <c r="J1445" s="260"/>
      <c r="K1445" s="252"/>
      <c r="GO1445" s="233" t="str">
        <f>IFERROR(VLOOKUP($C1445,リスト!$D:$X,18,FALSE),"")</f>
        <v/>
      </c>
      <c r="GP1445" s="349"/>
    </row>
    <row r="1446" spans="1:198" hidden="1">
      <c r="A1446" s="232" t="str">
        <f t="shared" si="92"/>
        <v/>
      </c>
      <c r="B1446" s="91"/>
      <c r="C1446" s="232"/>
      <c r="D1446" s="232"/>
      <c r="E1446" s="91"/>
      <c r="F1446" s="91"/>
      <c r="G1446" s="91"/>
      <c r="H1446" s="248"/>
      <c r="I1446" s="248"/>
      <c r="J1446" s="260"/>
      <c r="K1446" s="252"/>
      <c r="GO1446" s="233" t="str">
        <f>IFERROR(VLOOKUP($C1446,リスト!$D:$X,18,FALSE),"")</f>
        <v/>
      </c>
      <c r="GP1446" s="349"/>
    </row>
    <row r="1447" spans="1:198" hidden="1">
      <c r="A1447" s="232" t="str">
        <f t="shared" si="92"/>
        <v/>
      </c>
      <c r="B1447" s="91"/>
      <c r="C1447" s="232"/>
      <c r="D1447" s="232"/>
      <c r="E1447" s="91"/>
      <c r="F1447" s="91"/>
      <c r="G1447" s="91"/>
      <c r="H1447" s="248"/>
      <c r="I1447" s="248"/>
      <c r="J1447" s="260"/>
      <c r="K1447" s="252"/>
      <c r="GO1447" s="233" t="str">
        <f>IFERROR(VLOOKUP($C1447,リスト!$D:$X,18,FALSE),"")</f>
        <v/>
      </c>
      <c r="GP1447" s="349"/>
    </row>
    <row r="1448" spans="1:198" hidden="1">
      <c r="A1448" s="232" t="str">
        <f t="shared" si="92"/>
        <v/>
      </c>
      <c r="B1448" s="91"/>
      <c r="C1448" s="232"/>
      <c r="D1448" s="232"/>
      <c r="E1448" s="91"/>
      <c r="F1448" s="91"/>
      <c r="G1448" s="91"/>
      <c r="H1448" s="248"/>
      <c r="I1448" s="248"/>
      <c r="J1448" s="260"/>
      <c r="K1448" s="252"/>
      <c r="GO1448" s="233" t="str">
        <f>IFERROR(VLOOKUP($C1448,リスト!$D:$X,18,FALSE),"")</f>
        <v/>
      </c>
      <c r="GP1448" s="349"/>
    </row>
    <row r="1449" spans="1:198" hidden="1">
      <c r="A1449" s="232" t="str">
        <f t="shared" si="92"/>
        <v/>
      </c>
      <c r="B1449" s="91"/>
      <c r="C1449" s="232"/>
      <c r="D1449" s="232"/>
      <c r="E1449" s="91"/>
      <c r="F1449" s="91"/>
      <c r="G1449" s="91"/>
      <c r="H1449" s="248"/>
      <c r="I1449" s="248"/>
      <c r="J1449" s="260"/>
      <c r="K1449" s="252"/>
      <c r="GO1449" s="233" t="str">
        <f>IFERROR(VLOOKUP($C1449,リスト!$D:$X,18,FALSE),"")</f>
        <v/>
      </c>
      <c r="GP1449" s="349"/>
    </row>
    <row r="1450" spans="1:198" hidden="1">
      <c r="A1450" s="232" t="str">
        <f t="shared" si="92"/>
        <v/>
      </c>
      <c r="B1450" s="91"/>
      <c r="C1450" s="232"/>
      <c r="D1450" s="232"/>
      <c r="E1450" s="91"/>
      <c r="F1450" s="91"/>
      <c r="G1450" s="91"/>
      <c r="H1450" s="248"/>
      <c r="I1450" s="248"/>
      <c r="J1450" s="260"/>
      <c r="K1450" s="252"/>
      <c r="GO1450" s="233" t="str">
        <f>IFERROR(VLOOKUP($C1450,リスト!$D:$X,18,FALSE),"")</f>
        <v/>
      </c>
      <c r="GP1450" s="349"/>
    </row>
    <row r="1451" spans="1:198" hidden="1">
      <c r="A1451" s="232" t="str">
        <f t="shared" si="92"/>
        <v/>
      </c>
      <c r="B1451" s="91"/>
      <c r="C1451" s="232"/>
      <c r="D1451" s="232"/>
      <c r="E1451" s="91"/>
      <c r="F1451" s="91"/>
      <c r="G1451" s="91"/>
      <c r="H1451" s="248"/>
      <c r="I1451" s="248"/>
      <c r="J1451" s="260"/>
      <c r="K1451" s="252"/>
      <c r="GO1451" s="233" t="str">
        <f>IFERROR(VLOOKUP($C1451,リスト!$D:$X,18,FALSE),"")</f>
        <v/>
      </c>
      <c r="GP1451" s="349"/>
    </row>
    <row r="1452" spans="1:198" hidden="1">
      <c r="A1452" s="232" t="str">
        <f t="shared" si="92"/>
        <v/>
      </c>
      <c r="B1452" s="91"/>
      <c r="C1452" s="232"/>
      <c r="D1452" s="232"/>
      <c r="E1452" s="91"/>
      <c r="F1452" s="91"/>
      <c r="G1452" s="91"/>
      <c r="H1452" s="248"/>
      <c r="I1452" s="248"/>
      <c r="J1452" s="260"/>
      <c r="K1452" s="252"/>
      <c r="GO1452" s="233" t="str">
        <f>IFERROR(VLOOKUP($C1452,リスト!$D:$X,18,FALSE),"")</f>
        <v/>
      </c>
      <c r="GP1452" s="349"/>
    </row>
    <row r="1453" spans="1:198" hidden="1">
      <c r="A1453" s="232" t="str">
        <f t="shared" si="92"/>
        <v/>
      </c>
      <c r="B1453" s="91"/>
      <c r="C1453" s="232"/>
      <c r="D1453" s="232"/>
      <c r="E1453" s="91"/>
      <c r="F1453" s="91"/>
      <c r="G1453" s="91"/>
      <c r="H1453" s="248"/>
      <c r="I1453" s="248"/>
      <c r="J1453" s="260"/>
      <c r="K1453" s="252"/>
      <c r="GO1453" s="233" t="str">
        <f>IFERROR(VLOOKUP($C1453,リスト!$D:$X,18,FALSE),"")</f>
        <v/>
      </c>
      <c r="GP1453" s="349"/>
    </row>
    <row r="1454" spans="1:198" hidden="1">
      <c r="A1454" s="232" t="str">
        <f t="shared" si="92"/>
        <v/>
      </c>
      <c r="B1454" s="91"/>
      <c r="C1454" s="232"/>
      <c r="D1454" s="232"/>
      <c r="E1454" s="91"/>
      <c r="F1454" s="91"/>
      <c r="G1454" s="265"/>
      <c r="H1454" s="248"/>
      <c r="I1454" s="248"/>
      <c r="J1454" s="260"/>
      <c r="K1454" s="252"/>
      <c r="GO1454" s="233" t="str">
        <f>IFERROR(VLOOKUP($C1454,リスト!$D:$X,18,FALSE),"")</f>
        <v/>
      </c>
      <c r="GP1454" s="349"/>
    </row>
    <row r="1455" spans="1:198" hidden="1">
      <c r="A1455" s="232" t="str">
        <f t="shared" si="92"/>
        <v/>
      </c>
      <c r="B1455" s="91"/>
      <c r="C1455" s="232"/>
      <c r="D1455" s="232"/>
      <c r="E1455" s="91"/>
      <c r="F1455" s="91"/>
      <c r="G1455" s="91"/>
      <c r="H1455" s="248"/>
      <c r="I1455" s="248"/>
      <c r="J1455" s="260"/>
      <c r="K1455" s="252"/>
      <c r="GO1455" s="233" t="str">
        <f>IFERROR(VLOOKUP($C1455,リスト!$D:$X,18,FALSE),"")</f>
        <v/>
      </c>
      <c r="GP1455" s="349"/>
    </row>
    <row r="1456" spans="1:198" hidden="1">
      <c r="A1456" s="232" t="str">
        <f t="shared" si="92"/>
        <v/>
      </c>
      <c r="B1456" s="91"/>
      <c r="C1456" s="232"/>
      <c r="D1456" s="232"/>
      <c r="E1456" s="91"/>
      <c r="F1456" s="91"/>
      <c r="G1456" s="91"/>
      <c r="H1456" s="248"/>
      <c r="I1456" s="248"/>
      <c r="J1456" s="260"/>
      <c r="K1456" s="252"/>
      <c r="GO1456" s="233" t="str">
        <f>IFERROR(VLOOKUP($C1456,リスト!$D:$X,18,FALSE),"")</f>
        <v/>
      </c>
      <c r="GP1456" s="349"/>
    </row>
    <row r="1457" spans="1:198" hidden="1">
      <c r="A1457" s="232" t="str">
        <f t="shared" si="92"/>
        <v/>
      </c>
      <c r="B1457" s="91"/>
      <c r="C1457" s="232"/>
      <c r="D1457" s="232"/>
      <c r="E1457" s="91"/>
      <c r="F1457" s="91"/>
      <c r="G1457" s="91"/>
      <c r="H1457" s="248"/>
      <c r="I1457" s="248"/>
      <c r="J1457" s="260"/>
      <c r="K1457" s="252"/>
      <c r="GO1457" s="233" t="str">
        <f>IFERROR(VLOOKUP($C1457,リスト!$D:$X,18,FALSE),"")</f>
        <v/>
      </c>
      <c r="GP1457" s="349"/>
    </row>
    <row r="1458" spans="1:198" hidden="1">
      <c r="A1458" s="232" t="str">
        <f t="shared" si="92"/>
        <v/>
      </c>
      <c r="B1458" s="91"/>
      <c r="C1458" s="232"/>
      <c r="D1458" s="232"/>
      <c r="E1458" s="91"/>
      <c r="F1458" s="91"/>
      <c r="G1458" s="91"/>
      <c r="H1458" s="248"/>
      <c r="I1458" s="248"/>
      <c r="J1458" s="260"/>
      <c r="K1458" s="252"/>
      <c r="GO1458" s="233" t="str">
        <f>IFERROR(VLOOKUP($C1458,リスト!$D:$X,18,FALSE),"")</f>
        <v/>
      </c>
      <c r="GP1458" s="349"/>
    </row>
    <row r="1459" spans="1:198" hidden="1">
      <c r="A1459" s="232" t="str">
        <f t="shared" si="92"/>
        <v/>
      </c>
      <c r="B1459" s="91"/>
      <c r="C1459" s="232"/>
      <c r="D1459" s="232"/>
      <c r="E1459" s="91"/>
      <c r="F1459" s="91"/>
      <c r="G1459" s="91"/>
      <c r="H1459" s="248"/>
      <c r="I1459" s="248"/>
      <c r="J1459" s="260"/>
      <c r="K1459" s="252"/>
      <c r="GO1459" s="233" t="str">
        <f>IFERROR(VLOOKUP($C1459,リスト!$D:$X,18,FALSE),"")</f>
        <v/>
      </c>
      <c r="GP1459" s="349"/>
    </row>
    <row r="1460" spans="1:198" hidden="1">
      <c r="A1460" s="232" t="str">
        <f t="shared" si="92"/>
        <v/>
      </c>
      <c r="B1460" s="91"/>
      <c r="C1460" s="232"/>
      <c r="D1460" s="232"/>
      <c r="E1460" s="91"/>
      <c r="F1460" s="91"/>
      <c r="G1460" s="91"/>
      <c r="H1460" s="248"/>
      <c r="I1460" s="248"/>
      <c r="J1460" s="260"/>
      <c r="K1460" s="252"/>
      <c r="GO1460" s="233" t="str">
        <f>IFERROR(VLOOKUP($C1460,リスト!$D:$X,18,FALSE),"")</f>
        <v/>
      </c>
      <c r="GP1460" s="349"/>
    </row>
    <row r="1461" spans="1:198" hidden="1">
      <c r="A1461" s="232" t="str">
        <f t="shared" si="92"/>
        <v/>
      </c>
      <c r="B1461" s="91"/>
      <c r="C1461" s="232"/>
      <c r="D1461" s="232"/>
      <c r="E1461" s="91"/>
      <c r="F1461" s="91"/>
      <c r="G1461" s="91"/>
      <c r="H1461" s="248"/>
      <c r="I1461" s="248"/>
      <c r="J1461" s="260"/>
      <c r="K1461" s="252"/>
      <c r="GO1461" s="233" t="str">
        <f>IFERROR(VLOOKUP($C1461,リスト!$D:$X,18,FALSE),"")</f>
        <v/>
      </c>
      <c r="GP1461" s="349"/>
    </row>
    <row r="1462" spans="1:198" hidden="1">
      <c r="A1462" s="232" t="str">
        <f t="shared" si="92"/>
        <v/>
      </c>
      <c r="B1462" s="91"/>
      <c r="C1462" s="232"/>
      <c r="D1462" s="232"/>
      <c r="E1462" s="91"/>
      <c r="F1462" s="91"/>
      <c r="G1462" s="91"/>
      <c r="H1462" s="248"/>
      <c r="I1462" s="248"/>
      <c r="J1462" s="260"/>
      <c r="K1462" s="252"/>
      <c r="GO1462" s="233" t="str">
        <f>IFERROR(VLOOKUP($C1462,リスト!$D:$X,18,FALSE),"")</f>
        <v/>
      </c>
      <c r="GP1462" s="349"/>
    </row>
    <row r="1463" spans="1:198" hidden="1">
      <c r="A1463" s="232" t="str">
        <f t="shared" si="92"/>
        <v/>
      </c>
      <c r="B1463" s="91"/>
      <c r="C1463" s="232"/>
      <c r="D1463" s="232"/>
      <c r="E1463" s="91"/>
      <c r="F1463" s="91"/>
      <c r="G1463" s="91"/>
      <c r="H1463" s="248"/>
      <c r="I1463" s="248"/>
      <c r="J1463" s="260"/>
      <c r="K1463" s="252"/>
      <c r="GO1463" s="233" t="str">
        <f>IFERROR(VLOOKUP($C1463,リスト!$D:$X,18,FALSE),"")</f>
        <v/>
      </c>
      <c r="GP1463" s="349"/>
    </row>
    <row r="1464" spans="1:198" hidden="1">
      <c r="A1464" s="232" t="str">
        <f t="shared" si="92"/>
        <v/>
      </c>
      <c r="B1464" s="91"/>
      <c r="C1464" s="232"/>
      <c r="D1464" s="232"/>
      <c r="E1464" s="91"/>
      <c r="F1464" s="91"/>
      <c r="G1464" s="91"/>
      <c r="H1464" s="248"/>
      <c r="I1464" s="248"/>
      <c r="J1464" s="260"/>
      <c r="K1464" s="252"/>
      <c r="GO1464" s="233" t="str">
        <f>IFERROR(VLOOKUP($C1464,リスト!$D:$X,18,FALSE),"")</f>
        <v/>
      </c>
      <c r="GP1464" s="349"/>
    </row>
    <row r="1465" spans="1:198" hidden="1">
      <c r="A1465" s="232" t="str">
        <f t="shared" si="92"/>
        <v/>
      </c>
      <c r="B1465" s="91"/>
      <c r="C1465" s="232"/>
      <c r="D1465" s="232"/>
      <c r="E1465" s="91"/>
      <c r="F1465" s="91"/>
      <c r="G1465" s="265"/>
      <c r="H1465" s="248"/>
      <c r="I1465" s="248"/>
      <c r="J1465" s="260"/>
      <c r="K1465" s="252"/>
      <c r="GO1465" s="233" t="str">
        <f>IFERROR(VLOOKUP($C1465,リスト!$D:$X,18,FALSE),"")</f>
        <v/>
      </c>
      <c r="GP1465" s="349"/>
    </row>
    <row r="1466" spans="1:198" hidden="1">
      <c r="A1466" s="232" t="str">
        <f t="shared" si="92"/>
        <v/>
      </c>
      <c r="B1466" s="91"/>
      <c r="C1466" s="232"/>
      <c r="D1466" s="232"/>
      <c r="E1466" s="91"/>
      <c r="F1466" s="91"/>
      <c r="G1466" s="91"/>
      <c r="H1466" s="248"/>
      <c r="I1466" s="248"/>
      <c r="J1466" s="260"/>
      <c r="K1466" s="252"/>
      <c r="GO1466" s="233" t="str">
        <f>IFERROR(VLOOKUP($C1466,リスト!$D:$X,18,FALSE),"")</f>
        <v/>
      </c>
      <c r="GP1466" s="349"/>
    </row>
    <row r="1467" spans="1:198" hidden="1">
      <c r="A1467" s="232" t="str">
        <f t="shared" si="92"/>
        <v/>
      </c>
      <c r="B1467" s="91"/>
      <c r="C1467" s="232"/>
      <c r="D1467" s="232"/>
      <c r="E1467" s="91"/>
      <c r="F1467" s="91"/>
      <c r="G1467" s="91"/>
      <c r="H1467" s="248"/>
      <c r="I1467" s="248"/>
      <c r="J1467" s="260"/>
      <c r="K1467" s="252"/>
      <c r="GO1467" s="233" t="str">
        <f>IFERROR(VLOOKUP($C1467,リスト!$D:$X,18,FALSE),"")</f>
        <v/>
      </c>
      <c r="GP1467" s="349"/>
    </row>
    <row r="1468" spans="1:198" hidden="1">
      <c r="A1468" s="232" t="str">
        <f t="shared" si="92"/>
        <v/>
      </c>
      <c r="B1468" s="91"/>
      <c r="C1468" s="232"/>
      <c r="D1468" s="232"/>
      <c r="E1468" s="91"/>
      <c r="F1468" s="91"/>
      <c r="G1468" s="91"/>
      <c r="H1468" s="248"/>
      <c r="I1468" s="248"/>
      <c r="J1468" s="260"/>
      <c r="K1468" s="252"/>
      <c r="GO1468" s="233" t="str">
        <f>IFERROR(VLOOKUP($C1468,リスト!$D:$X,18,FALSE),"")</f>
        <v/>
      </c>
      <c r="GP1468" s="349"/>
    </row>
    <row r="1469" spans="1:198" hidden="1">
      <c r="A1469" s="232" t="str">
        <f t="shared" si="92"/>
        <v/>
      </c>
      <c r="B1469" s="91"/>
      <c r="C1469" s="232"/>
      <c r="D1469" s="232"/>
      <c r="E1469" s="91"/>
      <c r="F1469" s="91"/>
      <c r="G1469" s="91"/>
      <c r="H1469" s="248"/>
      <c r="I1469" s="248"/>
      <c r="J1469" s="260"/>
      <c r="K1469" s="252"/>
      <c r="GO1469" s="233" t="str">
        <f>IFERROR(VLOOKUP($C1469,リスト!$D:$X,18,FALSE),"")</f>
        <v/>
      </c>
      <c r="GP1469" s="349"/>
    </row>
    <row r="1470" spans="1:198" hidden="1">
      <c r="A1470" s="232" t="str">
        <f t="shared" si="92"/>
        <v/>
      </c>
      <c r="B1470" s="91"/>
      <c r="C1470" s="232"/>
      <c r="D1470" s="232"/>
      <c r="E1470" s="91"/>
      <c r="F1470" s="91"/>
      <c r="G1470" s="91"/>
      <c r="H1470" s="248"/>
      <c r="I1470" s="248"/>
      <c r="J1470" s="260"/>
      <c r="K1470" s="252"/>
      <c r="GO1470" s="233" t="str">
        <f>IFERROR(VLOOKUP($C1470,リスト!$D:$X,18,FALSE),"")</f>
        <v/>
      </c>
      <c r="GP1470" s="349"/>
    </row>
    <row r="1471" spans="1:198" hidden="1">
      <c r="A1471" s="232" t="str">
        <f t="shared" si="92"/>
        <v/>
      </c>
      <c r="B1471" s="91"/>
      <c r="C1471" s="232"/>
      <c r="D1471" s="232"/>
      <c r="E1471" s="91"/>
      <c r="F1471" s="91"/>
      <c r="G1471" s="91"/>
      <c r="H1471" s="248"/>
      <c r="I1471" s="248"/>
      <c r="J1471" s="260"/>
      <c r="K1471" s="252"/>
      <c r="GO1471" s="233" t="str">
        <f>IFERROR(VLOOKUP($C1471,リスト!$D:$X,18,FALSE),"")</f>
        <v/>
      </c>
      <c r="GP1471" s="349"/>
    </row>
    <row r="1472" spans="1:198" hidden="1">
      <c r="A1472" s="232" t="str">
        <f t="shared" si="92"/>
        <v/>
      </c>
      <c r="B1472" s="91"/>
      <c r="C1472" s="232"/>
      <c r="D1472" s="232"/>
      <c r="E1472" s="91"/>
      <c r="F1472" s="91"/>
      <c r="G1472" s="91"/>
      <c r="H1472" s="248"/>
      <c r="I1472" s="248"/>
      <c r="J1472" s="260"/>
      <c r="K1472" s="252"/>
      <c r="GO1472" s="233" t="str">
        <f>IFERROR(VLOOKUP($C1472,リスト!$D:$X,18,FALSE),"")</f>
        <v/>
      </c>
      <c r="GP1472" s="349"/>
    </row>
    <row r="1473" spans="1:198" hidden="1">
      <c r="A1473" s="232" t="str">
        <f t="shared" si="92"/>
        <v/>
      </c>
      <c r="B1473" s="91"/>
      <c r="C1473" s="232"/>
      <c r="D1473" s="232"/>
      <c r="E1473" s="91"/>
      <c r="F1473" s="91"/>
      <c r="G1473" s="91"/>
      <c r="H1473" s="248"/>
      <c r="I1473" s="248"/>
      <c r="J1473" s="260"/>
      <c r="K1473" s="252"/>
      <c r="GO1473" s="233" t="str">
        <f>IFERROR(VLOOKUP($C1473,リスト!$D:$X,18,FALSE),"")</f>
        <v/>
      </c>
      <c r="GP1473" s="349"/>
    </row>
    <row r="1474" spans="1:198" hidden="1">
      <c r="A1474" s="232" t="str">
        <f t="shared" si="92"/>
        <v/>
      </c>
      <c r="B1474" s="91"/>
      <c r="C1474" s="232"/>
      <c r="D1474" s="232"/>
      <c r="E1474" s="91"/>
      <c r="F1474" s="91"/>
      <c r="G1474" s="91"/>
      <c r="H1474" s="248"/>
      <c r="I1474" s="248"/>
      <c r="J1474" s="260"/>
      <c r="K1474" s="252"/>
      <c r="GO1474" s="233" t="str">
        <f>IFERROR(VLOOKUP($C1474,リスト!$D:$X,18,FALSE),"")</f>
        <v/>
      </c>
      <c r="GP1474" s="349"/>
    </row>
    <row r="1475" spans="1:198" hidden="1">
      <c r="A1475" s="232" t="str">
        <f t="shared" si="92"/>
        <v/>
      </c>
      <c r="B1475" s="91"/>
      <c r="C1475" s="232"/>
      <c r="D1475" s="232"/>
      <c r="E1475" s="91"/>
      <c r="F1475" s="91"/>
      <c r="G1475" s="91"/>
      <c r="H1475" s="248"/>
      <c r="I1475" s="248"/>
      <c r="J1475" s="260"/>
      <c r="K1475" s="252"/>
      <c r="GO1475" s="233" t="str">
        <f>IFERROR(VLOOKUP($C1475,リスト!$D:$X,18,FALSE),"")</f>
        <v/>
      </c>
      <c r="GP1475" s="349"/>
    </row>
    <row r="1476" spans="1:198" hidden="1">
      <c r="A1476" s="232" t="str">
        <f t="shared" si="92"/>
        <v/>
      </c>
      <c r="B1476" s="91"/>
      <c r="C1476" s="232"/>
      <c r="D1476" s="232"/>
      <c r="E1476" s="91"/>
      <c r="F1476" s="91"/>
      <c r="G1476" s="91"/>
      <c r="H1476" s="248"/>
      <c r="I1476" s="248"/>
      <c r="J1476" s="260"/>
      <c r="K1476" s="252"/>
      <c r="GO1476" s="233" t="str">
        <f>IFERROR(VLOOKUP($C1476,リスト!$D:$X,18,FALSE),"")</f>
        <v/>
      </c>
      <c r="GP1476" s="349"/>
    </row>
    <row r="1477" spans="1:198" hidden="1">
      <c r="A1477" s="232" t="str">
        <f t="shared" si="92"/>
        <v/>
      </c>
      <c r="B1477" s="91"/>
      <c r="C1477" s="232"/>
      <c r="D1477" s="232"/>
      <c r="E1477" s="91"/>
      <c r="F1477" s="91"/>
      <c r="G1477" s="91"/>
      <c r="H1477" s="248"/>
      <c r="I1477" s="248"/>
      <c r="J1477" s="260"/>
      <c r="K1477" s="252"/>
      <c r="GO1477" s="233" t="str">
        <f>IFERROR(VLOOKUP($C1477,リスト!$D:$X,18,FALSE),"")</f>
        <v/>
      </c>
      <c r="GP1477" s="349"/>
    </row>
    <row r="1478" spans="1:198" hidden="1">
      <c r="A1478" s="232" t="str">
        <f t="shared" ref="A1478:A1541" si="93">IF(C1478="","",ROW()-5)</f>
        <v/>
      </c>
      <c r="B1478" s="91"/>
      <c r="C1478" s="232"/>
      <c r="D1478" s="232"/>
      <c r="E1478" s="91"/>
      <c r="F1478" s="91"/>
      <c r="G1478" s="91"/>
      <c r="H1478" s="248"/>
      <c r="I1478" s="248"/>
      <c r="J1478" s="260"/>
      <c r="K1478" s="252"/>
      <c r="GO1478" s="233" t="str">
        <f>IFERROR(VLOOKUP($C1478,リスト!$D:$X,18,FALSE),"")</f>
        <v/>
      </c>
      <c r="GP1478" s="349"/>
    </row>
    <row r="1479" spans="1:198" hidden="1">
      <c r="A1479" s="232" t="str">
        <f t="shared" si="93"/>
        <v/>
      </c>
      <c r="B1479" s="91"/>
      <c r="C1479" s="232"/>
      <c r="D1479" s="232"/>
      <c r="E1479" s="91"/>
      <c r="F1479" s="91"/>
      <c r="G1479" s="91"/>
      <c r="H1479" s="248"/>
      <c r="I1479" s="248"/>
      <c r="J1479" s="260"/>
      <c r="K1479" s="252"/>
      <c r="GO1479" s="233" t="str">
        <f>IFERROR(VLOOKUP($C1479,リスト!$D:$X,18,FALSE),"")</f>
        <v/>
      </c>
      <c r="GP1479" s="349"/>
    </row>
    <row r="1480" spans="1:198" hidden="1">
      <c r="A1480" s="232" t="str">
        <f t="shared" si="93"/>
        <v/>
      </c>
      <c r="B1480" s="91"/>
      <c r="C1480" s="232"/>
      <c r="D1480" s="232"/>
      <c r="E1480" s="91"/>
      <c r="F1480" s="91"/>
      <c r="G1480" s="91"/>
      <c r="H1480" s="248"/>
      <c r="I1480" s="248"/>
      <c r="J1480" s="260"/>
      <c r="K1480" s="252"/>
      <c r="GO1480" s="233" t="str">
        <f>IFERROR(VLOOKUP($C1480,リスト!$D:$X,18,FALSE),"")</f>
        <v/>
      </c>
      <c r="GP1480" s="349"/>
    </row>
    <row r="1481" spans="1:198" hidden="1">
      <c r="A1481" s="232" t="str">
        <f t="shared" si="93"/>
        <v/>
      </c>
      <c r="B1481" s="91"/>
      <c r="C1481" s="232"/>
      <c r="D1481" s="232"/>
      <c r="E1481" s="91"/>
      <c r="F1481" s="91"/>
      <c r="G1481" s="91"/>
      <c r="H1481" s="248"/>
      <c r="I1481" s="248"/>
      <c r="J1481" s="260"/>
      <c r="K1481" s="252"/>
      <c r="GO1481" s="233" t="str">
        <f>IFERROR(VLOOKUP($C1481,リスト!$D:$X,18,FALSE),"")</f>
        <v/>
      </c>
      <c r="GP1481" s="349"/>
    </row>
    <row r="1482" spans="1:198" hidden="1">
      <c r="A1482" s="232" t="str">
        <f t="shared" si="93"/>
        <v/>
      </c>
      <c r="B1482" s="91"/>
      <c r="C1482" s="232"/>
      <c r="D1482" s="232"/>
      <c r="E1482" s="91"/>
      <c r="F1482" s="91"/>
      <c r="G1482" s="91"/>
      <c r="H1482" s="248"/>
      <c r="I1482" s="248"/>
      <c r="J1482" s="260"/>
      <c r="K1482" s="252"/>
      <c r="GO1482" s="233" t="str">
        <f>IFERROR(VLOOKUP($C1482,リスト!$D:$X,18,FALSE),"")</f>
        <v/>
      </c>
      <c r="GP1482" s="349"/>
    </row>
    <row r="1483" spans="1:198" hidden="1">
      <c r="A1483" s="232" t="str">
        <f t="shared" si="93"/>
        <v/>
      </c>
      <c r="B1483" s="91"/>
      <c r="C1483" s="232"/>
      <c r="D1483" s="232"/>
      <c r="E1483" s="91"/>
      <c r="F1483" s="91"/>
      <c r="G1483" s="91"/>
      <c r="H1483" s="248"/>
      <c r="I1483" s="248"/>
      <c r="J1483" s="260"/>
      <c r="K1483" s="252"/>
      <c r="GO1483" s="233" t="str">
        <f>IFERROR(VLOOKUP($C1483,リスト!$D:$X,18,FALSE),"")</f>
        <v/>
      </c>
      <c r="GP1483" s="349"/>
    </row>
    <row r="1484" spans="1:198" hidden="1">
      <c r="A1484" s="232" t="str">
        <f t="shared" si="93"/>
        <v/>
      </c>
      <c r="B1484" s="91"/>
      <c r="C1484" s="232"/>
      <c r="D1484" s="232"/>
      <c r="E1484" s="91"/>
      <c r="F1484" s="91"/>
      <c r="G1484" s="91"/>
      <c r="H1484" s="248"/>
      <c r="I1484" s="248"/>
      <c r="J1484" s="260"/>
      <c r="K1484" s="252"/>
      <c r="GO1484" s="233" t="str">
        <f>IFERROR(VLOOKUP($C1484,リスト!$D:$X,18,FALSE),"")</f>
        <v/>
      </c>
      <c r="GP1484" s="349"/>
    </row>
    <row r="1485" spans="1:198" hidden="1">
      <c r="A1485" s="232" t="str">
        <f t="shared" si="93"/>
        <v/>
      </c>
      <c r="B1485" s="91"/>
      <c r="C1485" s="232"/>
      <c r="D1485" s="232"/>
      <c r="E1485" s="91"/>
      <c r="F1485" s="91"/>
      <c r="G1485" s="91"/>
      <c r="H1485" s="248"/>
      <c r="I1485" s="248"/>
      <c r="J1485" s="260"/>
      <c r="K1485" s="252"/>
      <c r="GO1485" s="233" t="str">
        <f>IFERROR(VLOOKUP($C1485,リスト!$D:$X,18,FALSE),"")</f>
        <v/>
      </c>
      <c r="GP1485" s="349"/>
    </row>
    <row r="1486" spans="1:198" hidden="1">
      <c r="A1486" s="232" t="str">
        <f t="shared" si="93"/>
        <v/>
      </c>
      <c r="B1486" s="91"/>
      <c r="C1486" s="232"/>
      <c r="D1486" s="232"/>
      <c r="E1486" s="91"/>
      <c r="F1486" s="91"/>
      <c r="G1486" s="91"/>
      <c r="H1486" s="248"/>
      <c r="I1486" s="248"/>
      <c r="J1486" s="260"/>
      <c r="K1486" s="252"/>
      <c r="GO1486" s="233" t="str">
        <f>IFERROR(VLOOKUP($C1486,リスト!$D:$X,18,FALSE),"")</f>
        <v/>
      </c>
      <c r="GP1486" s="349"/>
    </row>
    <row r="1487" spans="1:198" hidden="1">
      <c r="A1487" s="232" t="str">
        <f t="shared" si="93"/>
        <v/>
      </c>
      <c r="B1487" s="91"/>
      <c r="C1487" s="232"/>
      <c r="D1487" s="232"/>
      <c r="E1487" s="91"/>
      <c r="F1487" s="91"/>
      <c r="G1487" s="91"/>
      <c r="H1487" s="248"/>
      <c r="I1487" s="248"/>
      <c r="J1487" s="260"/>
      <c r="K1487" s="252"/>
      <c r="GO1487" s="233" t="str">
        <f>IFERROR(VLOOKUP($C1487,リスト!$D:$X,18,FALSE),"")</f>
        <v/>
      </c>
      <c r="GP1487" s="349"/>
    </row>
    <row r="1488" spans="1:198" hidden="1">
      <c r="A1488" s="232" t="str">
        <f t="shared" si="93"/>
        <v/>
      </c>
      <c r="B1488" s="91"/>
      <c r="C1488" s="232"/>
      <c r="D1488" s="232"/>
      <c r="E1488" s="91"/>
      <c r="F1488" s="91"/>
      <c r="G1488" s="91"/>
      <c r="H1488" s="248"/>
      <c r="I1488" s="248"/>
      <c r="J1488" s="260"/>
      <c r="K1488" s="252"/>
      <c r="GO1488" s="233" t="str">
        <f>IFERROR(VLOOKUP($C1488,リスト!$D:$X,18,FALSE),"")</f>
        <v/>
      </c>
      <c r="GP1488" s="349"/>
    </row>
    <row r="1489" spans="1:198" hidden="1">
      <c r="A1489" s="232" t="str">
        <f t="shared" si="93"/>
        <v/>
      </c>
      <c r="B1489" s="91"/>
      <c r="C1489" s="232"/>
      <c r="D1489" s="232"/>
      <c r="E1489" s="91"/>
      <c r="F1489" s="91"/>
      <c r="G1489" s="91"/>
      <c r="H1489" s="248"/>
      <c r="I1489" s="248"/>
      <c r="J1489" s="260"/>
      <c r="K1489" s="252"/>
      <c r="GO1489" s="233" t="str">
        <f>IFERROR(VLOOKUP($C1489,リスト!$D:$X,18,FALSE),"")</f>
        <v/>
      </c>
      <c r="GP1489" s="349"/>
    </row>
    <row r="1490" spans="1:198" hidden="1">
      <c r="A1490" s="232" t="str">
        <f t="shared" si="93"/>
        <v/>
      </c>
      <c r="B1490" s="91"/>
      <c r="C1490" s="232"/>
      <c r="D1490" s="232"/>
      <c r="E1490" s="91"/>
      <c r="F1490" s="91"/>
      <c r="G1490" s="91"/>
      <c r="H1490" s="248"/>
      <c r="I1490" s="248"/>
      <c r="J1490" s="260"/>
      <c r="K1490" s="252"/>
      <c r="GO1490" s="233" t="str">
        <f>IFERROR(VLOOKUP($C1490,リスト!$D:$X,18,FALSE),"")</f>
        <v/>
      </c>
      <c r="GP1490" s="349"/>
    </row>
    <row r="1491" spans="1:198" hidden="1">
      <c r="A1491" s="232" t="str">
        <f t="shared" si="93"/>
        <v/>
      </c>
      <c r="B1491" s="91"/>
      <c r="C1491" s="232"/>
      <c r="D1491" s="232"/>
      <c r="E1491" s="91"/>
      <c r="F1491" s="91"/>
      <c r="G1491" s="91"/>
      <c r="H1491" s="248"/>
      <c r="I1491" s="248"/>
      <c r="J1491" s="260"/>
      <c r="K1491" s="252"/>
      <c r="GO1491" s="233" t="str">
        <f>IFERROR(VLOOKUP($C1491,リスト!$D:$X,18,FALSE),"")</f>
        <v/>
      </c>
      <c r="GP1491" s="349"/>
    </row>
    <row r="1492" spans="1:198" hidden="1">
      <c r="A1492" s="232" t="str">
        <f t="shared" si="93"/>
        <v/>
      </c>
      <c r="B1492" s="91"/>
      <c r="C1492" s="232"/>
      <c r="D1492" s="232"/>
      <c r="E1492" s="91"/>
      <c r="F1492" s="91"/>
      <c r="G1492" s="91"/>
      <c r="H1492" s="248"/>
      <c r="I1492" s="248"/>
      <c r="J1492" s="260"/>
      <c r="K1492" s="252"/>
      <c r="GO1492" s="233" t="str">
        <f>IFERROR(VLOOKUP($C1492,リスト!$D:$X,18,FALSE),"")</f>
        <v/>
      </c>
      <c r="GP1492" s="349"/>
    </row>
    <row r="1493" spans="1:198" hidden="1">
      <c r="A1493" s="232" t="str">
        <f t="shared" si="93"/>
        <v/>
      </c>
      <c r="B1493" s="91"/>
      <c r="C1493" s="232"/>
      <c r="D1493" s="232"/>
      <c r="E1493" s="91"/>
      <c r="F1493" s="91"/>
      <c r="G1493" s="91"/>
      <c r="H1493" s="248"/>
      <c r="I1493" s="248"/>
      <c r="J1493" s="260"/>
      <c r="K1493" s="252"/>
      <c r="GO1493" s="233" t="str">
        <f>IFERROR(VLOOKUP($C1493,リスト!$D:$X,18,FALSE),"")</f>
        <v/>
      </c>
      <c r="GP1493" s="349"/>
    </row>
    <row r="1494" spans="1:198" hidden="1">
      <c r="A1494" s="232" t="str">
        <f t="shared" si="93"/>
        <v/>
      </c>
      <c r="B1494" s="91"/>
      <c r="C1494" s="232"/>
      <c r="D1494" s="232"/>
      <c r="E1494" s="91"/>
      <c r="F1494" s="91"/>
      <c r="G1494" s="91"/>
      <c r="H1494" s="248"/>
      <c r="I1494" s="248"/>
      <c r="J1494" s="260"/>
      <c r="K1494" s="252"/>
      <c r="GO1494" s="233" t="str">
        <f>IFERROR(VLOOKUP($C1494,リスト!$D:$X,18,FALSE),"")</f>
        <v/>
      </c>
      <c r="GP1494" s="349"/>
    </row>
    <row r="1495" spans="1:198" hidden="1">
      <c r="A1495" s="232" t="str">
        <f t="shared" si="93"/>
        <v/>
      </c>
      <c r="B1495" s="91"/>
      <c r="C1495" s="232"/>
      <c r="D1495" s="232"/>
      <c r="E1495" s="91"/>
      <c r="F1495" s="91"/>
      <c r="G1495" s="91"/>
      <c r="H1495" s="248"/>
      <c r="I1495" s="248"/>
      <c r="J1495" s="260"/>
      <c r="K1495" s="252"/>
      <c r="GO1495" s="233" t="str">
        <f>IFERROR(VLOOKUP($C1495,リスト!$D:$X,18,FALSE),"")</f>
        <v/>
      </c>
      <c r="GP1495" s="349"/>
    </row>
    <row r="1496" spans="1:198" hidden="1">
      <c r="A1496" s="232" t="str">
        <f t="shared" si="93"/>
        <v/>
      </c>
      <c r="B1496" s="91"/>
      <c r="C1496" s="232"/>
      <c r="D1496" s="232"/>
      <c r="E1496" s="91"/>
      <c r="F1496" s="91"/>
      <c r="G1496" s="91"/>
      <c r="H1496" s="248"/>
      <c r="I1496" s="248"/>
      <c r="J1496" s="260"/>
      <c r="K1496" s="252"/>
      <c r="GO1496" s="233" t="str">
        <f>IFERROR(VLOOKUP($C1496,リスト!$D:$X,18,FALSE),"")</f>
        <v/>
      </c>
      <c r="GP1496" s="349"/>
    </row>
    <row r="1497" spans="1:198" hidden="1">
      <c r="A1497" s="232" t="str">
        <f t="shared" si="93"/>
        <v/>
      </c>
      <c r="B1497" s="91"/>
      <c r="C1497" s="232"/>
      <c r="D1497" s="232"/>
      <c r="E1497" s="91"/>
      <c r="F1497" s="91"/>
      <c r="G1497" s="91"/>
      <c r="H1497" s="248"/>
      <c r="I1497" s="248"/>
      <c r="J1497" s="260"/>
      <c r="K1497" s="252"/>
      <c r="GO1497" s="233" t="str">
        <f>IFERROR(VLOOKUP($C1497,リスト!$D:$X,18,FALSE),"")</f>
        <v/>
      </c>
      <c r="GP1497" s="349"/>
    </row>
    <row r="1498" spans="1:198" hidden="1">
      <c r="A1498" s="232" t="str">
        <f t="shared" si="93"/>
        <v/>
      </c>
      <c r="B1498" s="91"/>
      <c r="C1498" s="232"/>
      <c r="D1498" s="232"/>
      <c r="E1498" s="91"/>
      <c r="F1498" s="91"/>
      <c r="G1498" s="91"/>
      <c r="H1498" s="248"/>
      <c r="I1498" s="248"/>
      <c r="J1498" s="260"/>
      <c r="K1498" s="252"/>
      <c r="GO1498" s="233" t="str">
        <f>IFERROR(VLOOKUP($C1498,リスト!$D:$X,18,FALSE),"")</f>
        <v/>
      </c>
      <c r="GP1498" s="349"/>
    </row>
    <row r="1499" spans="1:198" hidden="1">
      <c r="A1499" s="232" t="str">
        <f t="shared" si="93"/>
        <v/>
      </c>
      <c r="B1499" s="91"/>
      <c r="C1499" s="232"/>
      <c r="D1499" s="232"/>
      <c r="E1499" s="91"/>
      <c r="F1499" s="91"/>
      <c r="G1499" s="91"/>
      <c r="H1499" s="248"/>
      <c r="I1499" s="248"/>
      <c r="J1499" s="260"/>
      <c r="K1499" s="252"/>
      <c r="GO1499" s="233" t="str">
        <f>IFERROR(VLOOKUP($C1499,リスト!$D:$X,18,FALSE),"")</f>
        <v/>
      </c>
      <c r="GP1499" s="349"/>
    </row>
    <row r="1500" spans="1:198" hidden="1">
      <c r="A1500" s="232" t="str">
        <f t="shared" si="93"/>
        <v/>
      </c>
      <c r="B1500" s="91"/>
      <c r="C1500" s="232"/>
      <c r="D1500" s="232"/>
      <c r="E1500" s="91"/>
      <c r="F1500" s="91"/>
      <c r="G1500" s="91"/>
      <c r="H1500" s="248"/>
      <c r="I1500" s="248"/>
      <c r="J1500" s="260"/>
      <c r="K1500" s="252"/>
      <c r="GO1500" s="233" t="str">
        <f>IFERROR(VLOOKUP($C1500,リスト!$D:$X,18,FALSE),"")</f>
        <v/>
      </c>
      <c r="GP1500" s="349"/>
    </row>
    <row r="1501" spans="1:198" hidden="1">
      <c r="A1501" s="232" t="str">
        <f t="shared" si="93"/>
        <v/>
      </c>
      <c r="B1501" s="91"/>
      <c r="C1501" s="232"/>
      <c r="D1501" s="232"/>
      <c r="E1501" s="91"/>
      <c r="F1501" s="91"/>
      <c r="G1501" s="91"/>
      <c r="H1501" s="248"/>
      <c r="I1501" s="248"/>
      <c r="J1501" s="260"/>
      <c r="K1501" s="252"/>
      <c r="GO1501" s="233" t="str">
        <f>IFERROR(VLOOKUP($C1501,リスト!$D:$X,18,FALSE),"")</f>
        <v/>
      </c>
      <c r="GP1501" s="349"/>
    </row>
    <row r="1502" spans="1:198" hidden="1">
      <c r="A1502" s="232" t="str">
        <f t="shared" si="93"/>
        <v/>
      </c>
      <c r="B1502" s="91"/>
      <c r="C1502" s="232"/>
      <c r="D1502" s="232"/>
      <c r="E1502" s="91"/>
      <c r="F1502" s="91"/>
      <c r="G1502" s="91"/>
      <c r="H1502" s="248"/>
      <c r="I1502" s="248"/>
      <c r="J1502" s="260"/>
      <c r="K1502" s="252"/>
      <c r="GO1502" s="233" t="str">
        <f>IFERROR(VLOOKUP($C1502,リスト!$D:$X,18,FALSE),"")</f>
        <v/>
      </c>
      <c r="GP1502" s="349"/>
    </row>
    <row r="1503" spans="1:198" hidden="1">
      <c r="A1503" s="232" t="str">
        <f t="shared" si="93"/>
        <v/>
      </c>
      <c r="B1503" s="91"/>
      <c r="C1503" s="232"/>
      <c r="D1503" s="232"/>
      <c r="E1503" s="91"/>
      <c r="F1503" s="91"/>
      <c r="G1503" s="91"/>
      <c r="H1503" s="248"/>
      <c r="I1503" s="248"/>
      <c r="J1503" s="260"/>
      <c r="K1503" s="252"/>
      <c r="GO1503" s="233" t="str">
        <f>IFERROR(VLOOKUP($C1503,リスト!$D:$X,18,FALSE),"")</f>
        <v/>
      </c>
      <c r="GP1503" s="349"/>
    </row>
    <row r="1504" spans="1:198" hidden="1">
      <c r="A1504" s="232" t="str">
        <f t="shared" si="93"/>
        <v/>
      </c>
      <c r="B1504" s="91"/>
      <c r="C1504" s="232"/>
      <c r="D1504" s="232"/>
      <c r="E1504" s="91"/>
      <c r="F1504" s="91"/>
      <c r="G1504" s="91"/>
      <c r="H1504" s="248"/>
      <c r="I1504" s="248"/>
      <c r="J1504" s="260"/>
      <c r="K1504" s="252"/>
      <c r="GO1504" s="233" t="str">
        <f>IFERROR(VLOOKUP($C1504,リスト!$D:$X,18,FALSE),"")</f>
        <v/>
      </c>
      <c r="GP1504" s="349"/>
    </row>
    <row r="1505" spans="1:198" hidden="1">
      <c r="A1505" s="232" t="str">
        <f t="shared" si="93"/>
        <v/>
      </c>
      <c r="B1505" s="91"/>
      <c r="C1505" s="232"/>
      <c r="D1505" s="232"/>
      <c r="E1505" s="91"/>
      <c r="F1505" s="91"/>
      <c r="G1505" s="91"/>
      <c r="H1505" s="248"/>
      <c r="I1505" s="248"/>
      <c r="J1505" s="260"/>
      <c r="K1505" s="252"/>
      <c r="GO1505" s="233" t="str">
        <f>IFERROR(VLOOKUP($C1505,リスト!$D:$X,18,FALSE),"")</f>
        <v/>
      </c>
      <c r="GP1505" s="349"/>
    </row>
    <row r="1506" spans="1:198" hidden="1">
      <c r="A1506" s="232" t="str">
        <f t="shared" si="93"/>
        <v/>
      </c>
      <c r="B1506" s="91"/>
      <c r="C1506" s="232"/>
      <c r="D1506" s="232"/>
      <c r="E1506" s="91"/>
      <c r="F1506" s="91"/>
      <c r="G1506" s="91"/>
      <c r="H1506" s="248"/>
      <c r="I1506" s="248"/>
      <c r="J1506" s="260"/>
      <c r="K1506" s="252"/>
      <c r="GO1506" s="233" t="str">
        <f>IFERROR(VLOOKUP($C1506,リスト!$D:$X,18,FALSE),"")</f>
        <v/>
      </c>
      <c r="GP1506" s="349"/>
    </row>
    <row r="1507" spans="1:198" hidden="1">
      <c r="A1507" s="232" t="str">
        <f t="shared" si="93"/>
        <v/>
      </c>
      <c r="B1507" s="91"/>
      <c r="C1507" s="232"/>
      <c r="D1507" s="232"/>
      <c r="E1507" s="91"/>
      <c r="F1507" s="91"/>
      <c r="G1507" s="91"/>
      <c r="H1507" s="248"/>
      <c r="I1507" s="248"/>
      <c r="J1507" s="260"/>
      <c r="K1507" s="252"/>
      <c r="GO1507" s="233" t="str">
        <f>IFERROR(VLOOKUP($C1507,リスト!$D:$X,18,FALSE),"")</f>
        <v/>
      </c>
      <c r="GP1507" s="349"/>
    </row>
    <row r="1508" spans="1:198" hidden="1">
      <c r="A1508" s="232" t="str">
        <f t="shared" si="93"/>
        <v/>
      </c>
      <c r="B1508" s="91"/>
      <c r="C1508" s="232"/>
      <c r="D1508" s="232"/>
      <c r="E1508" s="91"/>
      <c r="F1508" s="91"/>
      <c r="G1508" s="91"/>
      <c r="H1508" s="248"/>
      <c r="I1508" s="248"/>
      <c r="J1508" s="260"/>
      <c r="K1508" s="252"/>
      <c r="GO1508" s="233" t="str">
        <f>IFERROR(VLOOKUP($C1508,リスト!$D:$X,18,FALSE),"")</f>
        <v/>
      </c>
      <c r="GP1508" s="349"/>
    </row>
    <row r="1509" spans="1:198" hidden="1">
      <c r="A1509" s="232" t="str">
        <f t="shared" si="93"/>
        <v/>
      </c>
      <c r="B1509" s="91"/>
      <c r="C1509" s="232"/>
      <c r="D1509" s="232"/>
      <c r="E1509" s="91"/>
      <c r="F1509" s="91"/>
      <c r="G1509" s="91"/>
      <c r="H1509" s="248"/>
      <c r="I1509" s="248"/>
      <c r="J1509" s="260"/>
      <c r="K1509" s="252"/>
      <c r="GO1509" s="233" t="str">
        <f>IFERROR(VLOOKUP($C1509,リスト!$D:$X,18,FALSE),"")</f>
        <v/>
      </c>
      <c r="GP1509" s="349"/>
    </row>
    <row r="1510" spans="1:198" hidden="1">
      <c r="A1510" s="232" t="str">
        <f t="shared" si="93"/>
        <v/>
      </c>
      <c r="B1510" s="91"/>
      <c r="C1510" s="232"/>
      <c r="D1510" s="232"/>
      <c r="E1510" s="91"/>
      <c r="F1510" s="91"/>
      <c r="G1510" s="91"/>
      <c r="H1510" s="248"/>
      <c r="I1510" s="248"/>
      <c r="J1510" s="260"/>
      <c r="K1510" s="252"/>
      <c r="GO1510" s="233" t="str">
        <f>IFERROR(VLOOKUP($C1510,リスト!$D:$X,18,FALSE),"")</f>
        <v/>
      </c>
      <c r="GP1510" s="349"/>
    </row>
    <row r="1511" spans="1:198" hidden="1">
      <c r="A1511" s="232" t="str">
        <f t="shared" si="93"/>
        <v/>
      </c>
      <c r="B1511" s="91"/>
      <c r="C1511" s="232"/>
      <c r="D1511" s="232"/>
      <c r="E1511" s="91"/>
      <c r="F1511" s="91"/>
      <c r="G1511" s="91"/>
      <c r="H1511" s="248"/>
      <c r="I1511" s="248"/>
      <c r="J1511" s="260"/>
      <c r="K1511" s="252"/>
      <c r="GO1511" s="233" t="str">
        <f>IFERROR(VLOOKUP($C1511,リスト!$D:$X,18,FALSE),"")</f>
        <v/>
      </c>
      <c r="GP1511" s="349"/>
    </row>
    <row r="1512" spans="1:198" hidden="1">
      <c r="A1512" s="232" t="str">
        <f t="shared" si="93"/>
        <v/>
      </c>
      <c r="B1512" s="91"/>
      <c r="C1512" s="232"/>
      <c r="D1512" s="232"/>
      <c r="E1512" s="91"/>
      <c r="F1512" s="91"/>
      <c r="G1512" s="91"/>
      <c r="H1512" s="248"/>
      <c r="I1512" s="248"/>
      <c r="J1512" s="260"/>
      <c r="K1512" s="252"/>
      <c r="GO1512" s="233" t="str">
        <f>IFERROR(VLOOKUP($C1512,リスト!$D:$X,18,FALSE),"")</f>
        <v/>
      </c>
      <c r="GP1512" s="349"/>
    </row>
    <row r="1513" spans="1:198" hidden="1">
      <c r="A1513" s="232" t="str">
        <f t="shared" si="93"/>
        <v/>
      </c>
      <c r="B1513" s="91"/>
      <c r="C1513" s="232"/>
      <c r="D1513" s="232"/>
      <c r="E1513" s="91"/>
      <c r="F1513" s="91"/>
      <c r="G1513" s="91"/>
      <c r="H1513" s="248"/>
      <c r="I1513" s="248"/>
      <c r="J1513" s="260"/>
      <c r="K1513" s="252"/>
      <c r="GO1513" s="233" t="str">
        <f>IFERROR(VLOOKUP($C1513,リスト!$D:$X,18,FALSE),"")</f>
        <v/>
      </c>
      <c r="GP1513" s="349"/>
    </row>
    <row r="1514" spans="1:198" hidden="1">
      <c r="A1514" s="232" t="str">
        <f t="shared" si="93"/>
        <v/>
      </c>
      <c r="B1514" s="91"/>
      <c r="C1514" s="232"/>
      <c r="D1514" s="232"/>
      <c r="E1514" s="91"/>
      <c r="F1514" s="91"/>
      <c r="G1514" s="91"/>
      <c r="H1514" s="248"/>
      <c r="I1514" s="248"/>
      <c r="J1514" s="260"/>
      <c r="K1514" s="252"/>
      <c r="GO1514" s="233" t="str">
        <f>IFERROR(VLOOKUP($C1514,リスト!$D:$X,18,FALSE),"")</f>
        <v/>
      </c>
      <c r="GP1514" s="349"/>
    </row>
    <row r="1515" spans="1:198" hidden="1">
      <c r="A1515" s="232" t="str">
        <f t="shared" si="93"/>
        <v/>
      </c>
      <c r="B1515" s="91"/>
      <c r="C1515" s="232"/>
      <c r="D1515" s="232"/>
      <c r="E1515" s="91"/>
      <c r="F1515" s="91"/>
      <c r="G1515" s="91"/>
      <c r="H1515" s="248"/>
      <c r="I1515" s="248"/>
      <c r="J1515" s="260"/>
      <c r="K1515" s="252"/>
      <c r="GO1515" s="233" t="str">
        <f>IFERROR(VLOOKUP($C1515,リスト!$D:$X,18,FALSE),"")</f>
        <v/>
      </c>
      <c r="GP1515" s="349"/>
    </row>
    <row r="1516" spans="1:198" hidden="1">
      <c r="A1516" s="232" t="str">
        <f t="shared" si="93"/>
        <v/>
      </c>
      <c r="B1516" s="91"/>
      <c r="C1516" s="232"/>
      <c r="D1516" s="232"/>
      <c r="E1516" s="91"/>
      <c r="F1516" s="91"/>
      <c r="G1516" s="91"/>
      <c r="H1516" s="248"/>
      <c r="I1516" s="248"/>
      <c r="J1516" s="260"/>
      <c r="K1516" s="252"/>
      <c r="GO1516" s="233" t="str">
        <f>IFERROR(VLOOKUP($C1516,リスト!$D:$X,18,FALSE),"")</f>
        <v/>
      </c>
      <c r="GP1516" s="349"/>
    </row>
    <row r="1517" spans="1:198" hidden="1">
      <c r="A1517" s="232" t="str">
        <f t="shared" si="93"/>
        <v/>
      </c>
      <c r="B1517" s="91"/>
      <c r="C1517" s="232"/>
      <c r="D1517" s="232"/>
      <c r="E1517" s="91"/>
      <c r="F1517" s="91"/>
      <c r="G1517" s="91"/>
      <c r="H1517" s="248"/>
      <c r="I1517" s="248"/>
      <c r="J1517" s="260"/>
      <c r="K1517" s="252"/>
      <c r="GO1517" s="233" t="str">
        <f>IFERROR(VLOOKUP($C1517,リスト!$D:$X,18,FALSE),"")</f>
        <v/>
      </c>
      <c r="GP1517" s="349"/>
    </row>
    <row r="1518" spans="1:198" hidden="1">
      <c r="A1518" s="232" t="str">
        <f t="shared" si="93"/>
        <v/>
      </c>
      <c r="B1518" s="91"/>
      <c r="C1518" s="232"/>
      <c r="D1518" s="232"/>
      <c r="E1518" s="91"/>
      <c r="F1518" s="91"/>
      <c r="G1518" s="265"/>
      <c r="H1518" s="248"/>
      <c r="I1518" s="248"/>
      <c r="J1518" s="260"/>
      <c r="K1518" s="252"/>
      <c r="GO1518" s="233" t="str">
        <f>IFERROR(VLOOKUP($C1518,リスト!$D:$X,18,FALSE),"")</f>
        <v/>
      </c>
      <c r="GP1518" s="349"/>
    </row>
    <row r="1519" spans="1:198" hidden="1">
      <c r="A1519" s="232" t="str">
        <f t="shared" si="93"/>
        <v/>
      </c>
      <c r="B1519" s="91"/>
      <c r="C1519" s="232"/>
      <c r="D1519" s="232"/>
      <c r="E1519" s="91"/>
      <c r="F1519" s="91"/>
      <c r="G1519" s="91"/>
      <c r="H1519" s="248"/>
      <c r="I1519" s="248"/>
      <c r="J1519" s="260"/>
      <c r="K1519" s="252"/>
      <c r="GO1519" s="233" t="str">
        <f>IFERROR(VLOOKUP($C1519,リスト!$D:$X,18,FALSE),"")</f>
        <v/>
      </c>
      <c r="GP1519" s="349"/>
    </row>
    <row r="1520" spans="1:198" hidden="1">
      <c r="A1520" s="232" t="str">
        <f t="shared" si="93"/>
        <v/>
      </c>
      <c r="B1520" s="91"/>
      <c r="C1520" s="232"/>
      <c r="D1520" s="232"/>
      <c r="E1520" s="91"/>
      <c r="F1520" s="91"/>
      <c r="G1520" s="91"/>
      <c r="H1520" s="248"/>
      <c r="I1520" s="248"/>
      <c r="J1520" s="260"/>
      <c r="K1520" s="252"/>
      <c r="GO1520" s="233" t="str">
        <f>IFERROR(VLOOKUP($C1520,リスト!$D:$X,18,FALSE),"")</f>
        <v/>
      </c>
      <c r="GP1520" s="349"/>
    </row>
    <row r="1521" spans="1:198" hidden="1">
      <c r="A1521" s="232" t="str">
        <f t="shared" si="93"/>
        <v/>
      </c>
      <c r="B1521" s="91"/>
      <c r="C1521" s="232"/>
      <c r="D1521" s="232"/>
      <c r="E1521" s="91"/>
      <c r="F1521" s="91"/>
      <c r="G1521" s="91"/>
      <c r="H1521" s="248"/>
      <c r="I1521" s="248"/>
      <c r="J1521" s="260"/>
      <c r="K1521" s="252"/>
      <c r="GO1521" s="233" t="str">
        <f>IFERROR(VLOOKUP($C1521,リスト!$D:$X,18,FALSE),"")</f>
        <v/>
      </c>
      <c r="GP1521" s="349"/>
    </row>
    <row r="1522" spans="1:198" hidden="1">
      <c r="A1522" s="232" t="str">
        <f t="shared" si="93"/>
        <v/>
      </c>
      <c r="B1522" s="91"/>
      <c r="C1522" s="232"/>
      <c r="D1522" s="232"/>
      <c r="E1522" s="91"/>
      <c r="F1522" s="91"/>
      <c r="G1522" s="91"/>
      <c r="H1522" s="248"/>
      <c r="I1522" s="248"/>
      <c r="J1522" s="260"/>
      <c r="K1522" s="252"/>
      <c r="GO1522" s="233" t="str">
        <f>IFERROR(VLOOKUP($C1522,リスト!$D:$X,18,FALSE),"")</f>
        <v/>
      </c>
      <c r="GP1522" s="349"/>
    </row>
    <row r="1523" spans="1:198" hidden="1">
      <c r="A1523" s="232" t="str">
        <f t="shared" si="93"/>
        <v/>
      </c>
      <c r="B1523" s="91"/>
      <c r="C1523" s="232"/>
      <c r="D1523" s="232"/>
      <c r="E1523" s="91"/>
      <c r="F1523" s="91"/>
      <c r="G1523" s="91"/>
      <c r="H1523" s="248"/>
      <c r="I1523" s="248"/>
      <c r="J1523" s="260"/>
      <c r="K1523" s="252"/>
      <c r="GO1523" s="233" t="str">
        <f>IFERROR(VLOOKUP($C1523,リスト!$D:$X,18,FALSE),"")</f>
        <v/>
      </c>
      <c r="GP1523" s="349"/>
    </row>
    <row r="1524" spans="1:198" hidden="1">
      <c r="A1524" s="232" t="str">
        <f t="shared" si="93"/>
        <v/>
      </c>
      <c r="B1524" s="91"/>
      <c r="C1524" s="232"/>
      <c r="D1524" s="232"/>
      <c r="E1524" s="91"/>
      <c r="F1524" s="91"/>
      <c r="G1524" s="91"/>
      <c r="H1524" s="248"/>
      <c r="I1524" s="248"/>
      <c r="J1524" s="260"/>
      <c r="K1524" s="252"/>
      <c r="GO1524" s="233" t="str">
        <f>IFERROR(VLOOKUP($C1524,リスト!$D:$X,18,FALSE),"")</f>
        <v/>
      </c>
      <c r="GP1524" s="349"/>
    </row>
    <row r="1525" spans="1:198" hidden="1">
      <c r="A1525" s="232" t="str">
        <f t="shared" si="93"/>
        <v/>
      </c>
      <c r="B1525" s="91"/>
      <c r="C1525" s="232"/>
      <c r="D1525" s="232"/>
      <c r="E1525" s="91"/>
      <c r="F1525" s="91"/>
      <c r="G1525" s="91"/>
      <c r="H1525" s="248"/>
      <c r="I1525" s="248"/>
      <c r="J1525" s="260"/>
      <c r="K1525" s="252"/>
      <c r="GO1525" s="233" t="str">
        <f>IFERROR(VLOOKUP($C1525,リスト!$D:$X,18,FALSE),"")</f>
        <v/>
      </c>
      <c r="GP1525" s="349"/>
    </row>
    <row r="1526" spans="1:198" hidden="1">
      <c r="A1526" s="232" t="str">
        <f t="shared" si="93"/>
        <v/>
      </c>
      <c r="B1526" s="91"/>
      <c r="C1526" s="232"/>
      <c r="D1526" s="232"/>
      <c r="E1526" s="91"/>
      <c r="F1526" s="91"/>
      <c r="G1526" s="91"/>
      <c r="H1526" s="248"/>
      <c r="I1526" s="248"/>
      <c r="J1526" s="260"/>
      <c r="K1526" s="252"/>
      <c r="GO1526" s="233" t="str">
        <f>IFERROR(VLOOKUP($C1526,リスト!$D:$X,18,FALSE),"")</f>
        <v/>
      </c>
      <c r="GP1526" s="349"/>
    </row>
    <row r="1527" spans="1:198" hidden="1">
      <c r="A1527" s="232" t="str">
        <f t="shared" si="93"/>
        <v/>
      </c>
      <c r="B1527" s="91"/>
      <c r="C1527" s="232"/>
      <c r="D1527" s="232"/>
      <c r="E1527" s="91"/>
      <c r="F1527" s="91"/>
      <c r="G1527" s="91"/>
      <c r="H1527" s="248"/>
      <c r="I1527" s="248"/>
      <c r="J1527" s="260"/>
      <c r="K1527" s="252"/>
      <c r="GO1527" s="233" t="str">
        <f>IFERROR(VLOOKUP($C1527,リスト!$D:$X,18,FALSE),"")</f>
        <v/>
      </c>
      <c r="GP1527" s="349"/>
    </row>
    <row r="1528" spans="1:198" hidden="1">
      <c r="A1528" s="232" t="str">
        <f t="shared" si="93"/>
        <v/>
      </c>
      <c r="B1528" s="91"/>
      <c r="C1528" s="232"/>
      <c r="D1528" s="232"/>
      <c r="E1528" s="91"/>
      <c r="F1528" s="91"/>
      <c r="G1528" s="91"/>
      <c r="H1528" s="248"/>
      <c r="I1528" s="248"/>
      <c r="J1528" s="260"/>
      <c r="K1528" s="252"/>
      <c r="GO1528" s="233" t="str">
        <f>IFERROR(VLOOKUP($C1528,リスト!$D:$X,18,FALSE),"")</f>
        <v/>
      </c>
      <c r="GP1528" s="349"/>
    </row>
    <row r="1529" spans="1:198" hidden="1">
      <c r="A1529" s="232" t="str">
        <f t="shared" si="93"/>
        <v/>
      </c>
      <c r="B1529" s="91"/>
      <c r="C1529" s="232"/>
      <c r="D1529" s="232"/>
      <c r="E1529" s="91"/>
      <c r="F1529" s="91"/>
      <c r="G1529" s="265"/>
      <c r="H1529" s="248"/>
      <c r="I1529" s="248"/>
      <c r="J1529" s="260"/>
      <c r="K1529" s="252"/>
      <c r="GO1529" s="233" t="str">
        <f>IFERROR(VLOOKUP($C1529,リスト!$D:$X,18,FALSE),"")</f>
        <v/>
      </c>
      <c r="GP1529" s="349"/>
    </row>
    <row r="1530" spans="1:198" hidden="1">
      <c r="A1530" s="232" t="str">
        <f t="shared" si="93"/>
        <v/>
      </c>
      <c r="B1530" s="91"/>
      <c r="C1530" s="232"/>
      <c r="D1530" s="232"/>
      <c r="E1530" s="91"/>
      <c r="F1530" s="91"/>
      <c r="G1530" s="91"/>
      <c r="H1530" s="248"/>
      <c r="I1530" s="248"/>
      <c r="J1530" s="260"/>
      <c r="K1530" s="252"/>
      <c r="GO1530" s="233" t="str">
        <f>IFERROR(VLOOKUP($C1530,リスト!$D:$X,18,FALSE),"")</f>
        <v/>
      </c>
      <c r="GP1530" s="349"/>
    </row>
    <row r="1531" spans="1:198" hidden="1">
      <c r="A1531" s="232" t="str">
        <f t="shared" si="93"/>
        <v/>
      </c>
      <c r="B1531" s="91"/>
      <c r="C1531" s="232"/>
      <c r="D1531" s="232"/>
      <c r="E1531" s="91"/>
      <c r="F1531" s="91"/>
      <c r="G1531" s="91"/>
      <c r="H1531" s="248"/>
      <c r="I1531" s="248"/>
      <c r="J1531" s="260"/>
      <c r="K1531" s="252"/>
      <c r="GO1531" s="233" t="str">
        <f>IFERROR(VLOOKUP($C1531,リスト!$D:$X,18,FALSE),"")</f>
        <v/>
      </c>
      <c r="GP1531" s="349"/>
    </row>
    <row r="1532" spans="1:198" hidden="1">
      <c r="A1532" s="232" t="str">
        <f t="shared" si="93"/>
        <v/>
      </c>
      <c r="B1532" s="91"/>
      <c r="C1532" s="232"/>
      <c r="D1532" s="232"/>
      <c r="E1532" s="91"/>
      <c r="F1532" s="91"/>
      <c r="G1532" s="91"/>
      <c r="H1532" s="248"/>
      <c r="I1532" s="248"/>
      <c r="J1532" s="260"/>
      <c r="K1532" s="252"/>
      <c r="GO1532" s="233" t="str">
        <f>IFERROR(VLOOKUP($C1532,リスト!$D:$X,18,FALSE),"")</f>
        <v/>
      </c>
      <c r="GP1532" s="349"/>
    </row>
    <row r="1533" spans="1:198" hidden="1">
      <c r="A1533" s="232" t="str">
        <f t="shared" si="93"/>
        <v/>
      </c>
      <c r="B1533" s="91"/>
      <c r="C1533" s="232"/>
      <c r="D1533" s="232"/>
      <c r="E1533" s="91"/>
      <c r="F1533" s="91"/>
      <c r="G1533" s="91"/>
      <c r="H1533" s="248"/>
      <c r="I1533" s="248"/>
      <c r="J1533" s="260"/>
      <c r="K1533" s="252"/>
      <c r="GO1533" s="233" t="str">
        <f>IFERROR(VLOOKUP($C1533,リスト!$D:$X,18,FALSE),"")</f>
        <v/>
      </c>
      <c r="GP1533" s="349"/>
    </row>
    <row r="1534" spans="1:198" hidden="1">
      <c r="A1534" s="232" t="str">
        <f t="shared" si="93"/>
        <v/>
      </c>
      <c r="B1534" s="91"/>
      <c r="C1534" s="232"/>
      <c r="D1534" s="232"/>
      <c r="E1534" s="91"/>
      <c r="F1534" s="91"/>
      <c r="G1534" s="91"/>
      <c r="H1534" s="248"/>
      <c r="I1534" s="248"/>
      <c r="J1534" s="260"/>
      <c r="K1534" s="252"/>
      <c r="GO1534" s="233" t="str">
        <f>IFERROR(VLOOKUP($C1534,リスト!$D:$X,18,FALSE),"")</f>
        <v/>
      </c>
      <c r="GP1534" s="349"/>
    </row>
    <row r="1535" spans="1:198" hidden="1">
      <c r="A1535" s="232" t="str">
        <f t="shared" si="93"/>
        <v/>
      </c>
      <c r="B1535" s="91"/>
      <c r="C1535" s="232"/>
      <c r="D1535" s="232"/>
      <c r="E1535" s="91"/>
      <c r="F1535" s="91"/>
      <c r="G1535" s="91"/>
      <c r="H1535" s="248"/>
      <c r="I1535" s="248"/>
      <c r="J1535" s="260"/>
      <c r="K1535" s="252"/>
      <c r="GO1535" s="233" t="str">
        <f>IFERROR(VLOOKUP($C1535,リスト!$D:$X,18,FALSE),"")</f>
        <v/>
      </c>
      <c r="GP1535" s="349"/>
    </row>
    <row r="1536" spans="1:198" hidden="1">
      <c r="A1536" s="232" t="str">
        <f t="shared" si="93"/>
        <v/>
      </c>
      <c r="B1536" s="91"/>
      <c r="C1536" s="232"/>
      <c r="D1536" s="232"/>
      <c r="E1536" s="91"/>
      <c r="F1536" s="91"/>
      <c r="G1536" s="91"/>
      <c r="H1536" s="248"/>
      <c r="I1536" s="248"/>
      <c r="J1536" s="260"/>
      <c r="K1536" s="252"/>
      <c r="GO1536" s="233" t="str">
        <f>IFERROR(VLOOKUP($C1536,リスト!$D:$X,18,FALSE),"")</f>
        <v/>
      </c>
      <c r="GP1536" s="349"/>
    </row>
    <row r="1537" spans="1:198" hidden="1">
      <c r="A1537" s="232" t="str">
        <f t="shared" si="93"/>
        <v/>
      </c>
      <c r="B1537" s="91"/>
      <c r="C1537" s="232"/>
      <c r="D1537" s="232"/>
      <c r="E1537" s="91"/>
      <c r="F1537" s="91"/>
      <c r="G1537" s="91"/>
      <c r="H1537" s="248"/>
      <c r="I1537" s="248"/>
      <c r="J1537" s="260"/>
      <c r="K1537" s="252"/>
      <c r="GO1537" s="233" t="str">
        <f>IFERROR(VLOOKUP($C1537,リスト!$D:$X,18,FALSE),"")</f>
        <v/>
      </c>
      <c r="GP1537" s="349"/>
    </row>
    <row r="1538" spans="1:198" hidden="1">
      <c r="A1538" s="232" t="str">
        <f t="shared" si="93"/>
        <v/>
      </c>
      <c r="B1538" s="91"/>
      <c r="C1538" s="232"/>
      <c r="D1538" s="232"/>
      <c r="E1538" s="91"/>
      <c r="F1538" s="91"/>
      <c r="G1538" s="91"/>
      <c r="H1538" s="248"/>
      <c r="I1538" s="248"/>
      <c r="J1538" s="260"/>
      <c r="K1538" s="252"/>
      <c r="GO1538" s="233" t="str">
        <f>IFERROR(VLOOKUP($C1538,リスト!$D:$X,18,FALSE),"")</f>
        <v/>
      </c>
      <c r="GP1538" s="349"/>
    </row>
    <row r="1539" spans="1:198" hidden="1">
      <c r="A1539" s="232" t="str">
        <f t="shared" si="93"/>
        <v/>
      </c>
      <c r="B1539" s="91"/>
      <c r="C1539" s="232"/>
      <c r="D1539" s="232"/>
      <c r="E1539" s="91"/>
      <c r="F1539" s="91"/>
      <c r="G1539" s="91"/>
      <c r="H1539" s="248"/>
      <c r="I1539" s="248"/>
      <c r="J1539" s="260"/>
      <c r="K1539" s="252"/>
      <c r="GO1539" s="233" t="str">
        <f>IFERROR(VLOOKUP($C1539,リスト!$D:$X,18,FALSE),"")</f>
        <v/>
      </c>
      <c r="GP1539" s="349"/>
    </row>
    <row r="1540" spans="1:198" hidden="1">
      <c r="A1540" s="232" t="str">
        <f t="shared" si="93"/>
        <v/>
      </c>
      <c r="B1540" s="91"/>
      <c r="C1540" s="232"/>
      <c r="D1540" s="232"/>
      <c r="E1540" s="91"/>
      <c r="F1540" s="91"/>
      <c r="G1540" s="91"/>
      <c r="H1540" s="248"/>
      <c r="I1540" s="248"/>
      <c r="J1540" s="260"/>
      <c r="K1540" s="252"/>
      <c r="GO1540" s="233" t="str">
        <f>IFERROR(VLOOKUP($C1540,リスト!$D:$X,18,FALSE),"")</f>
        <v/>
      </c>
      <c r="GP1540" s="349"/>
    </row>
    <row r="1541" spans="1:198" hidden="1">
      <c r="A1541" s="232" t="str">
        <f t="shared" si="93"/>
        <v/>
      </c>
      <c r="B1541" s="91"/>
      <c r="C1541" s="232"/>
      <c r="D1541" s="232"/>
      <c r="E1541" s="91"/>
      <c r="F1541" s="91"/>
      <c r="G1541" s="91"/>
      <c r="H1541" s="248"/>
      <c r="I1541" s="248"/>
      <c r="J1541" s="260"/>
      <c r="K1541" s="252"/>
      <c r="GO1541" s="233" t="str">
        <f>IFERROR(VLOOKUP($C1541,リスト!$D:$X,18,FALSE),"")</f>
        <v/>
      </c>
      <c r="GP1541" s="349"/>
    </row>
    <row r="1542" spans="1:198" hidden="1">
      <c r="A1542" s="232" t="str">
        <f t="shared" ref="A1542:A1605" si="94">IF(C1542="","",ROW()-5)</f>
        <v/>
      </c>
      <c r="B1542" s="91"/>
      <c r="C1542" s="232"/>
      <c r="D1542" s="232"/>
      <c r="E1542" s="91"/>
      <c r="F1542" s="91"/>
      <c r="G1542" s="91"/>
      <c r="H1542" s="248"/>
      <c r="I1542" s="248"/>
      <c r="J1542" s="260"/>
      <c r="K1542" s="252"/>
      <c r="GO1542" s="233" t="str">
        <f>IFERROR(VLOOKUP($C1542,リスト!$D:$X,18,FALSE),"")</f>
        <v/>
      </c>
      <c r="GP1542" s="349"/>
    </row>
    <row r="1543" spans="1:198" hidden="1">
      <c r="A1543" s="232" t="str">
        <f t="shared" si="94"/>
        <v/>
      </c>
      <c r="B1543" s="91"/>
      <c r="C1543" s="232"/>
      <c r="D1543" s="232"/>
      <c r="E1543" s="91"/>
      <c r="F1543" s="91"/>
      <c r="G1543" s="91"/>
      <c r="H1543" s="248"/>
      <c r="I1543" s="248"/>
      <c r="J1543" s="260"/>
      <c r="K1543" s="252"/>
      <c r="GO1543" s="233" t="str">
        <f>IFERROR(VLOOKUP($C1543,リスト!$D:$X,18,FALSE),"")</f>
        <v/>
      </c>
      <c r="GP1543" s="349"/>
    </row>
    <row r="1544" spans="1:198" hidden="1">
      <c r="A1544" s="232" t="str">
        <f t="shared" si="94"/>
        <v/>
      </c>
      <c r="B1544" s="91"/>
      <c r="C1544" s="232"/>
      <c r="D1544" s="232"/>
      <c r="E1544" s="91"/>
      <c r="F1544" s="91"/>
      <c r="G1544" s="91"/>
      <c r="H1544" s="248"/>
      <c r="I1544" s="248"/>
      <c r="J1544" s="260"/>
      <c r="K1544" s="252"/>
      <c r="GO1544" s="233" t="str">
        <f>IFERROR(VLOOKUP($C1544,リスト!$D:$X,18,FALSE),"")</f>
        <v/>
      </c>
      <c r="GP1544" s="349"/>
    </row>
    <row r="1545" spans="1:198" hidden="1">
      <c r="A1545" s="232" t="str">
        <f t="shared" si="94"/>
        <v/>
      </c>
      <c r="B1545" s="91"/>
      <c r="C1545" s="232"/>
      <c r="D1545" s="232"/>
      <c r="E1545" s="91"/>
      <c r="F1545" s="91"/>
      <c r="G1545" s="91"/>
      <c r="H1545" s="248"/>
      <c r="I1545" s="248"/>
      <c r="J1545" s="260"/>
      <c r="K1545" s="252"/>
      <c r="GO1545" s="233" t="str">
        <f>IFERROR(VLOOKUP($C1545,リスト!$D:$X,18,FALSE),"")</f>
        <v/>
      </c>
      <c r="GP1545" s="349"/>
    </row>
    <row r="1546" spans="1:198" hidden="1">
      <c r="A1546" s="232" t="str">
        <f t="shared" si="94"/>
        <v/>
      </c>
      <c r="B1546" s="91"/>
      <c r="C1546" s="232"/>
      <c r="D1546" s="232"/>
      <c r="E1546" s="91"/>
      <c r="F1546" s="91"/>
      <c r="G1546" s="91"/>
      <c r="H1546" s="248"/>
      <c r="I1546" s="248"/>
      <c r="J1546" s="260"/>
      <c r="K1546" s="252"/>
      <c r="GO1546" s="233" t="str">
        <f>IFERROR(VLOOKUP($C1546,リスト!$D:$X,18,FALSE),"")</f>
        <v/>
      </c>
      <c r="GP1546" s="349"/>
    </row>
    <row r="1547" spans="1:198" hidden="1">
      <c r="A1547" s="232" t="str">
        <f t="shared" si="94"/>
        <v/>
      </c>
      <c r="B1547" s="91"/>
      <c r="C1547" s="232"/>
      <c r="D1547" s="232"/>
      <c r="E1547" s="91"/>
      <c r="F1547" s="91"/>
      <c r="G1547" s="91"/>
      <c r="H1547" s="248"/>
      <c r="I1547" s="248"/>
      <c r="J1547" s="260"/>
      <c r="K1547" s="252"/>
      <c r="GO1547" s="233" t="str">
        <f>IFERROR(VLOOKUP($C1547,リスト!$D:$X,18,FALSE),"")</f>
        <v/>
      </c>
      <c r="GP1547" s="349"/>
    </row>
    <row r="1548" spans="1:198" hidden="1">
      <c r="A1548" s="232" t="str">
        <f t="shared" si="94"/>
        <v/>
      </c>
      <c r="B1548" s="91"/>
      <c r="C1548" s="232"/>
      <c r="D1548" s="232"/>
      <c r="E1548" s="91"/>
      <c r="F1548" s="91"/>
      <c r="G1548" s="91"/>
      <c r="H1548" s="248"/>
      <c r="I1548" s="248"/>
      <c r="J1548" s="260"/>
      <c r="K1548" s="252"/>
      <c r="GO1548" s="233" t="str">
        <f>IFERROR(VLOOKUP($C1548,リスト!$D:$X,18,FALSE),"")</f>
        <v/>
      </c>
      <c r="GP1548" s="349"/>
    </row>
    <row r="1549" spans="1:198" hidden="1">
      <c r="A1549" s="232" t="str">
        <f t="shared" si="94"/>
        <v/>
      </c>
      <c r="B1549" s="91"/>
      <c r="C1549" s="232"/>
      <c r="D1549" s="232"/>
      <c r="E1549" s="91"/>
      <c r="F1549" s="91"/>
      <c r="G1549" s="91"/>
      <c r="H1549" s="248"/>
      <c r="I1549" s="248"/>
      <c r="J1549" s="260"/>
      <c r="K1549" s="252"/>
      <c r="GO1549" s="233" t="str">
        <f>IFERROR(VLOOKUP($C1549,リスト!$D:$X,18,FALSE),"")</f>
        <v/>
      </c>
      <c r="GP1549" s="349"/>
    </row>
    <row r="1550" spans="1:198" hidden="1">
      <c r="A1550" s="232" t="str">
        <f t="shared" si="94"/>
        <v/>
      </c>
      <c r="B1550" s="91"/>
      <c r="C1550" s="232"/>
      <c r="D1550" s="232"/>
      <c r="E1550" s="91"/>
      <c r="F1550" s="91"/>
      <c r="G1550" s="91"/>
      <c r="H1550" s="248"/>
      <c r="I1550" s="248"/>
      <c r="J1550" s="260"/>
      <c r="K1550" s="252"/>
      <c r="GO1550" s="233" t="str">
        <f>IFERROR(VLOOKUP($C1550,リスト!$D:$X,18,FALSE),"")</f>
        <v/>
      </c>
      <c r="GP1550" s="349"/>
    </row>
    <row r="1551" spans="1:198" hidden="1">
      <c r="A1551" s="232" t="str">
        <f t="shared" si="94"/>
        <v/>
      </c>
      <c r="B1551" s="91"/>
      <c r="C1551" s="232"/>
      <c r="D1551" s="232"/>
      <c r="E1551" s="91"/>
      <c r="F1551" s="91"/>
      <c r="G1551" s="91"/>
      <c r="H1551" s="248"/>
      <c r="I1551" s="248"/>
      <c r="J1551" s="260"/>
      <c r="K1551" s="252"/>
      <c r="GO1551" s="233" t="str">
        <f>IFERROR(VLOOKUP($C1551,リスト!$D:$X,18,FALSE),"")</f>
        <v/>
      </c>
      <c r="GP1551" s="349"/>
    </row>
    <row r="1552" spans="1:198" hidden="1">
      <c r="A1552" s="232" t="str">
        <f t="shared" si="94"/>
        <v/>
      </c>
      <c r="B1552" s="91"/>
      <c r="C1552" s="232"/>
      <c r="D1552" s="232"/>
      <c r="E1552" s="91"/>
      <c r="F1552" s="91"/>
      <c r="G1552" s="91"/>
      <c r="H1552" s="248"/>
      <c r="I1552" s="248"/>
      <c r="J1552" s="260"/>
      <c r="K1552" s="252"/>
      <c r="GO1552" s="233" t="str">
        <f>IFERROR(VLOOKUP($C1552,リスト!$D:$X,18,FALSE),"")</f>
        <v/>
      </c>
      <c r="GP1552" s="349"/>
    </row>
    <row r="1553" spans="1:198" hidden="1">
      <c r="A1553" s="232" t="str">
        <f t="shared" si="94"/>
        <v/>
      </c>
      <c r="B1553" s="91"/>
      <c r="C1553" s="232"/>
      <c r="D1553" s="232"/>
      <c r="E1553" s="91"/>
      <c r="F1553" s="91"/>
      <c r="G1553" s="91"/>
      <c r="H1553" s="248"/>
      <c r="I1553" s="248"/>
      <c r="J1553" s="260"/>
      <c r="K1553" s="252"/>
      <c r="GO1553" s="233" t="str">
        <f>IFERROR(VLOOKUP($C1553,リスト!$D:$X,18,FALSE),"")</f>
        <v/>
      </c>
      <c r="GP1553" s="349"/>
    </row>
    <row r="1554" spans="1:198" hidden="1">
      <c r="A1554" s="232" t="str">
        <f t="shared" si="94"/>
        <v/>
      </c>
      <c r="B1554" s="91"/>
      <c r="C1554" s="232"/>
      <c r="D1554" s="232"/>
      <c r="E1554" s="91"/>
      <c r="F1554" s="91"/>
      <c r="G1554" s="91"/>
      <c r="H1554" s="248"/>
      <c r="I1554" s="248"/>
      <c r="J1554" s="260"/>
      <c r="K1554" s="252"/>
      <c r="GO1554" s="233" t="str">
        <f>IFERROR(VLOOKUP($C1554,リスト!$D:$X,18,FALSE),"")</f>
        <v/>
      </c>
      <c r="GP1554" s="349"/>
    </row>
    <row r="1555" spans="1:198" hidden="1">
      <c r="A1555" s="232" t="str">
        <f t="shared" si="94"/>
        <v/>
      </c>
      <c r="B1555" s="91"/>
      <c r="C1555" s="232"/>
      <c r="D1555" s="232"/>
      <c r="E1555" s="91"/>
      <c r="F1555" s="91"/>
      <c r="G1555" s="91"/>
      <c r="H1555" s="248"/>
      <c r="I1555" s="248"/>
      <c r="J1555" s="260"/>
      <c r="K1555" s="252"/>
      <c r="GO1555" s="233" t="str">
        <f>IFERROR(VLOOKUP($C1555,リスト!$D:$X,18,FALSE),"")</f>
        <v/>
      </c>
      <c r="GP1555" s="349"/>
    </row>
    <row r="1556" spans="1:198" hidden="1">
      <c r="A1556" s="232" t="str">
        <f t="shared" si="94"/>
        <v/>
      </c>
      <c r="B1556" s="91"/>
      <c r="C1556" s="232"/>
      <c r="D1556" s="232"/>
      <c r="E1556" s="91"/>
      <c r="F1556" s="91"/>
      <c r="G1556" s="91"/>
      <c r="H1556" s="248"/>
      <c r="I1556" s="248"/>
      <c r="J1556" s="260"/>
      <c r="K1556" s="252"/>
      <c r="GO1556" s="233" t="str">
        <f>IFERROR(VLOOKUP($C1556,リスト!$D:$X,18,FALSE),"")</f>
        <v/>
      </c>
      <c r="GP1556" s="349"/>
    </row>
    <row r="1557" spans="1:198" hidden="1">
      <c r="A1557" s="232" t="str">
        <f t="shared" si="94"/>
        <v/>
      </c>
      <c r="B1557" s="91"/>
      <c r="C1557" s="232"/>
      <c r="D1557" s="232"/>
      <c r="E1557" s="91"/>
      <c r="F1557" s="91"/>
      <c r="G1557" s="91"/>
      <c r="H1557" s="248"/>
      <c r="I1557" s="248"/>
      <c r="J1557" s="260"/>
      <c r="K1557" s="252"/>
      <c r="GO1557" s="233" t="str">
        <f>IFERROR(VLOOKUP($C1557,リスト!$D:$X,18,FALSE),"")</f>
        <v/>
      </c>
      <c r="GP1557" s="349"/>
    </row>
    <row r="1558" spans="1:198" hidden="1">
      <c r="A1558" s="232" t="str">
        <f t="shared" si="94"/>
        <v/>
      </c>
      <c r="B1558" s="91"/>
      <c r="C1558" s="232"/>
      <c r="D1558" s="232"/>
      <c r="E1558" s="91"/>
      <c r="F1558" s="91"/>
      <c r="G1558" s="91"/>
      <c r="H1558" s="248"/>
      <c r="I1558" s="248"/>
      <c r="J1558" s="260"/>
      <c r="K1558" s="252"/>
      <c r="GO1558" s="233" t="str">
        <f>IFERROR(VLOOKUP($C1558,リスト!$D:$X,18,FALSE),"")</f>
        <v/>
      </c>
      <c r="GP1558" s="349"/>
    </row>
    <row r="1559" spans="1:198" hidden="1">
      <c r="A1559" s="232" t="str">
        <f t="shared" si="94"/>
        <v/>
      </c>
      <c r="B1559" s="91"/>
      <c r="C1559" s="232"/>
      <c r="D1559" s="232"/>
      <c r="E1559" s="91"/>
      <c r="F1559" s="91"/>
      <c r="G1559" s="91"/>
      <c r="H1559" s="248"/>
      <c r="I1559" s="248"/>
      <c r="J1559" s="260"/>
      <c r="K1559" s="252"/>
      <c r="GO1559" s="233" t="str">
        <f>IFERROR(VLOOKUP($C1559,リスト!$D:$X,18,FALSE),"")</f>
        <v/>
      </c>
      <c r="GP1559" s="349"/>
    </row>
    <row r="1560" spans="1:198" hidden="1">
      <c r="A1560" s="232" t="str">
        <f t="shared" si="94"/>
        <v/>
      </c>
      <c r="B1560" s="91"/>
      <c r="C1560" s="232"/>
      <c r="D1560" s="232"/>
      <c r="E1560" s="91"/>
      <c r="F1560" s="91"/>
      <c r="G1560" s="91"/>
      <c r="H1560" s="248"/>
      <c r="I1560" s="248"/>
      <c r="J1560" s="260"/>
      <c r="K1560" s="252"/>
      <c r="GO1560" s="233" t="str">
        <f>IFERROR(VLOOKUP($C1560,リスト!$D:$X,18,FALSE),"")</f>
        <v/>
      </c>
      <c r="GP1560" s="349"/>
    </row>
    <row r="1561" spans="1:198" hidden="1">
      <c r="A1561" s="232" t="str">
        <f t="shared" si="94"/>
        <v/>
      </c>
      <c r="B1561" s="91"/>
      <c r="C1561" s="232"/>
      <c r="D1561" s="232"/>
      <c r="E1561" s="91"/>
      <c r="F1561" s="91"/>
      <c r="G1561" s="91"/>
      <c r="H1561" s="248"/>
      <c r="I1561" s="248"/>
      <c r="J1561" s="260"/>
      <c r="K1561" s="252"/>
      <c r="GO1561" s="233" t="str">
        <f>IFERROR(VLOOKUP($C1561,リスト!$D:$X,18,FALSE),"")</f>
        <v/>
      </c>
      <c r="GP1561" s="349"/>
    </row>
    <row r="1562" spans="1:198" hidden="1">
      <c r="A1562" s="232" t="str">
        <f t="shared" si="94"/>
        <v/>
      </c>
      <c r="B1562" s="91"/>
      <c r="C1562" s="232"/>
      <c r="D1562" s="232"/>
      <c r="E1562" s="91"/>
      <c r="F1562" s="91"/>
      <c r="G1562" s="91"/>
      <c r="H1562" s="248"/>
      <c r="I1562" s="248"/>
      <c r="J1562" s="260"/>
      <c r="K1562" s="252"/>
      <c r="GO1562" s="233" t="str">
        <f>IFERROR(VLOOKUP($C1562,リスト!$D:$X,18,FALSE),"")</f>
        <v/>
      </c>
      <c r="GP1562" s="349"/>
    </row>
    <row r="1563" spans="1:198" hidden="1">
      <c r="A1563" s="232" t="str">
        <f t="shared" si="94"/>
        <v/>
      </c>
      <c r="B1563" s="91"/>
      <c r="C1563" s="232"/>
      <c r="D1563" s="232"/>
      <c r="E1563" s="91"/>
      <c r="F1563" s="91"/>
      <c r="G1563" s="91"/>
      <c r="H1563" s="248"/>
      <c r="I1563" s="248"/>
      <c r="J1563" s="260"/>
      <c r="K1563" s="252"/>
      <c r="GO1563" s="233" t="str">
        <f>IFERROR(VLOOKUP($C1563,リスト!$D:$X,18,FALSE),"")</f>
        <v/>
      </c>
      <c r="GP1563" s="349"/>
    </row>
    <row r="1564" spans="1:198" hidden="1">
      <c r="A1564" s="232" t="str">
        <f t="shared" si="94"/>
        <v/>
      </c>
      <c r="B1564" s="91"/>
      <c r="C1564" s="232"/>
      <c r="D1564" s="232"/>
      <c r="E1564" s="91"/>
      <c r="F1564" s="91"/>
      <c r="G1564" s="91"/>
      <c r="H1564" s="248"/>
      <c r="I1564" s="248"/>
      <c r="J1564" s="260"/>
      <c r="K1564" s="252"/>
      <c r="GO1564" s="233" t="str">
        <f>IFERROR(VLOOKUP($C1564,リスト!$D:$X,18,FALSE),"")</f>
        <v/>
      </c>
      <c r="GP1564" s="349"/>
    </row>
    <row r="1565" spans="1:198" hidden="1">
      <c r="A1565" s="232" t="str">
        <f t="shared" si="94"/>
        <v/>
      </c>
      <c r="B1565" s="91"/>
      <c r="C1565" s="232"/>
      <c r="D1565" s="232"/>
      <c r="E1565" s="91"/>
      <c r="F1565" s="91"/>
      <c r="G1565" s="91"/>
      <c r="H1565" s="248"/>
      <c r="I1565" s="248"/>
      <c r="J1565" s="260"/>
      <c r="K1565" s="252"/>
      <c r="GO1565" s="233" t="str">
        <f>IFERROR(VLOOKUP($C1565,リスト!$D:$X,18,FALSE),"")</f>
        <v/>
      </c>
      <c r="GP1565" s="349"/>
    </row>
    <row r="1566" spans="1:198" hidden="1">
      <c r="A1566" s="232" t="str">
        <f t="shared" si="94"/>
        <v/>
      </c>
      <c r="B1566" s="91"/>
      <c r="C1566" s="232"/>
      <c r="D1566" s="232"/>
      <c r="E1566" s="91"/>
      <c r="F1566" s="91"/>
      <c r="G1566" s="91"/>
      <c r="H1566" s="248"/>
      <c r="I1566" s="248"/>
      <c r="J1566" s="260"/>
      <c r="K1566" s="252"/>
      <c r="GO1566" s="233" t="str">
        <f>IFERROR(VLOOKUP($C1566,リスト!$D:$X,18,FALSE),"")</f>
        <v/>
      </c>
      <c r="GP1566" s="349"/>
    </row>
    <row r="1567" spans="1:198" hidden="1">
      <c r="A1567" s="232" t="str">
        <f t="shared" si="94"/>
        <v/>
      </c>
      <c r="B1567" s="91"/>
      <c r="C1567" s="232"/>
      <c r="D1567" s="232"/>
      <c r="E1567" s="91"/>
      <c r="F1567" s="91"/>
      <c r="G1567" s="91"/>
      <c r="H1567" s="248"/>
      <c r="I1567" s="248"/>
      <c r="J1567" s="260"/>
      <c r="K1567" s="252"/>
      <c r="GO1567" s="233" t="str">
        <f>IFERROR(VLOOKUP($C1567,リスト!$D:$X,18,FALSE),"")</f>
        <v/>
      </c>
      <c r="GP1567" s="349"/>
    </row>
    <row r="1568" spans="1:198" hidden="1">
      <c r="A1568" s="232" t="str">
        <f t="shared" si="94"/>
        <v/>
      </c>
      <c r="B1568" s="91"/>
      <c r="C1568" s="232"/>
      <c r="D1568" s="232"/>
      <c r="E1568" s="91"/>
      <c r="F1568" s="91"/>
      <c r="G1568" s="91"/>
      <c r="H1568" s="248"/>
      <c r="I1568" s="248"/>
      <c r="J1568" s="260"/>
      <c r="K1568" s="252"/>
      <c r="GO1568" s="233" t="str">
        <f>IFERROR(VLOOKUP($C1568,リスト!$D:$X,18,FALSE),"")</f>
        <v/>
      </c>
      <c r="GP1568" s="349"/>
    </row>
    <row r="1569" spans="1:198" hidden="1">
      <c r="A1569" s="232" t="str">
        <f t="shared" si="94"/>
        <v/>
      </c>
      <c r="B1569" s="91"/>
      <c r="C1569" s="232"/>
      <c r="D1569" s="232"/>
      <c r="E1569" s="91"/>
      <c r="F1569" s="91"/>
      <c r="G1569" s="91"/>
      <c r="H1569" s="248"/>
      <c r="I1569" s="248"/>
      <c r="J1569" s="260"/>
      <c r="K1569" s="252"/>
      <c r="GO1569" s="233" t="str">
        <f>IFERROR(VLOOKUP($C1569,リスト!$D:$X,18,FALSE),"")</f>
        <v/>
      </c>
      <c r="GP1569" s="349"/>
    </row>
    <row r="1570" spans="1:198" hidden="1">
      <c r="A1570" s="232" t="str">
        <f t="shared" si="94"/>
        <v/>
      </c>
      <c r="B1570" s="91"/>
      <c r="C1570" s="232"/>
      <c r="D1570" s="232"/>
      <c r="E1570" s="91"/>
      <c r="F1570" s="91"/>
      <c r="G1570" s="91"/>
      <c r="H1570" s="248"/>
      <c r="I1570" s="248"/>
      <c r="J1570" s="260"/>
      <c r="K1570" s="252"/>
      <c r="GO1570" s="233" t="str">
        <f>IFERROR(VLOOKUP($C1570,リスト!$D:$X,18,FALSE),"")</f>
        <v/>
      </c>
      <c r="GP1570" s="349"/>
    </row>
    <row r="1571" spans="1:198" hidden="1">
      <c r="A1571" s="232" t="str">
        <f t="shared" si="94"/>
        <v/>
      </c>
      <c r="B1571" s="91"/>
      <c r="C1571" s="232"/>
      <c r="D1571" s="232"/>
      <c r="E1571" s="91"/>
      <c r="F1571" s="91"/>
      <c r="G1571" s="91"/>
      <c r="H1571" s="248"/>
      <c r="I1571" s="248"/>
      <c r="J1571" s="260"/>
      <c r="K1571" s="252"/>
      <c r="GO1571" s="233" t="str">
        <f>IFERROR(VLOOKUP($C1571,リスト!$D:$X,18,FALSE),"")</f>
        <v/>
      </c>
      <c r="GP1571" s="349"/>
    </row>
    <row r="1572" spans="1:198" hidden="1">
      <c r="A1572" s="232" t="str">
        <f t="shared" si="94"/>
        <v/>
      </c>
      <c r="B1572" s="91"/>
      <c r="C1572" s="232"/>
      <c r="D1572" s="232"/>
      <c r="E1572" s="91"/>
      <c r="F1572" s="91"/>
      <c r="G1572" s="91"/>
      <c r="H1572" s="248"/>
      <c r="I1572" s="248"/>
      <c r="J1572" s="260"/>
      <c r="K1572" s="252"/>
      <c r="GO1572" s="233" t="str">
        <f>IFERROR(VLOOKUP($C1572,リスト!$D:$X,18,FALSE),"")</f>
        <v/>
      </c>
      <c r="GP1572" s="349"/>
    </row>
    <row r="1573" spans="1:198" hidden="1">
      <c r="A1573" s="232" t="str">
        <f t="shared" si="94"/>
        <v/>
      </c>
      <c r="B1573" s="91"/>
      <c r="C1573" s="232"/>
      <c r="D1573" s="232"/>
      <c r="E1573" s="91"/>
      <c r="F1573" s="91"/>
      <c r="G1573" s="91"/>
      <c r="H1573" s="248"/>
      <c r="I1573" s="248"/>
      <c r="J1573" s="260"/>
      <c r="K1573" s="252"/>
      <c r="GO1573" s="233" t="str">
        <f>IFERROR(VLOOKUP($C1573,リスト!$D:$X,18,FALSE),"")</f>
        <v/>
      </c>
      <c r="GP1573" s="349"/>
    </row>
    <row r="1574" spans="1:198" hidden="1">
      <c r="A1574" s="232" t="str">
        <f t="shared" si="94"/>
        <v/>
      </c>
      <c r="B1574" s="91"/>
      <c r="C1574" s="232"/>
      <c r="D1574" s="232"/>
      <c r="E1574" s="91"/>
      <c r="F1574" s="91"/>
      <c r="G1574" s="91"/>
      <c r="H1574" s="248"/>
      <c r="I1574" s="248"/>
      <c r="J1574" s="260"/>
      <c r="K1574" s="252"/>
      <c r="GO1574" s="233" t="str">
        <f>IFERROR(VLOOKUP($C1574,リスト!$D:$X,18,FALSE),"")</f>
        <v/>
      </c>
      <c r="GP1574" s="349"/>
    </row>
    <row r="1575" spans="1:198" hidden="1">
      <c r="A1575" s="232" t="str">
        <f t="shared" si="94"/>
        <v/>
      </c>
      <c r="B1575" s="91"/>
      <c r="C1575" s="232"/>
      <c r="D1575" s="232"/>
      <c r="E1575" s="91"/>
      <c r="F1575" s="91"/>
      <c r="G1575" s="91"/>
      <c r="H1575" s="248"/>
      <c r="I1575" s="248"/>
      <c r="J1575" s="260"/>
      <c r="K1575" s="252"/>
      <c r="GO1575" s="233" t="str">
        <f>IFERROR(VLOOKUP($C1575,リスト!$D:$X,18,FALSE),"")</f>
        <v/>
      </c>
      <c r="GP1575" s="349"/>
    </row>
    <row r="1576" spans="1:198" hidden="1">
      <c r="A1576" s="232" t="str">
        <f t="shared" si="94"/>
        <v/>
      </c>
      <c r="B1576" s="91"/>
      <c r="C1576" s="232"/>
      <c r="D1576" s="232"/>
      <c r="E1576" s="91"/>
      <c r="F1576" s="91"/>
      <c r="G1576" s="91"/>
      <c r="H1576" s="248"/>
      <c r="I1576" s="248"/>
      <c r="J1576" s="260"/>
      <c r="K1576" s="252"/>
      <c r="GO1576" s="233" t="str">
        <f>IFERROR(VLOOKUP($C1576,リスト!$D:$X,18,FALSE),"")</f>
        <v/>
      </c>
      <c r="GP1576" s="349"/>
    </row>
    <row r="1577" spans="1:198" hidden="1">
      <c r="A1577" s="232" t="str">
        <f t="shared" si="94"/>
        <v/>
      </c>
      <c r="B1577" s="91"/>
      <c r="C1577" s="232"/>
      <c r="D1577" s="232"/>
      <c r="E1577" s="91"/>
      <c r="F1577" s="91"/>
      <c r="G1577" s="91"/>
      <c r="H1577" s="248"/>
      <c r="I1577" s="248"/>
      <c r="J1577" s="260"/>
      <c r="K1577" s="252"/>
      <c r="GO1577" s="233" t="str">
        <f>IFERROR(VLOOKUP($C1577,リスト!$D:$X,18,FALSE),"")</f>
        <v/>
      </c>
      <c r="GP1577" s="349"/>
    </row>
    <row r="1578" spans="1:198" hidden="1">
      <c r="A1578" s="232" t="str">
        <f t="shared" si="94"/>
        <v/>
      </c>
      <c r="B1578" s="91"/>
      <c r="C1578" s="232"/>
      <c r="D1578" s="232"/>
      <c r="E1578" s="91"/>
      <c r="F1578" s="91"/>
      <c r="G1578" s="91"/>
      <c r="H1578" s="248"/>
      <c r="I1578" s="248"/>
      <c r="J1578" s="260"/>
      <c r="K1578" s="252"/>
      <c r="GO1578" s="233" t="str">
        <f>IFERROR(VLOOKUP($C1578,リスト!$D:$X,18,FALSE),"")</f>
        <v/>
      </c>
      <c r="GP1578" s="349"/>
    </row>
    <row r="1579" spans="1:198" hidden="1">
      <c r="A1579" s="232" t="str">
        <f t="shared" si="94"/>
        <v/>
      </c>
      <c r="B1579" s="91"/>
      <c r="C1579" s="232"/>
      <c r="D1579" s="232"/>
      <c r="E1579" s="91"/>
      <c r="F1579" s="91"/>
      <c r="G1579" s="91"/>
      <c r="H1579" s="248"/>
      <c r="I1579" s="248"/>
      <c r="J1579" s="260"/>
      <c r="K1579" s="252"/>
      <c r="GO1579" s="233" t="str">
        <f>IFERROR(VLOOKUP($C1579,リスト!$D:$X,18,FALSE),"")</f>
        <v/>
      </c>
      <c r="GP1579" s="349"/>
    </row>
    <row r="1580" spans="1:198" hidden="1">
      <c r="A1580" s="232" t="str">
        <f t="shared" si="94"/>
        <v/>
      </c>
      <c r="B1580" s="91"/>
      <c r="C1580" s="232"/>
      <c r="D1580" s="232"/>
      <c r="E1580" s="91"/>
      <c r="F1580" s="91"/>
      <c r="G1580" s="91"/>
      <c r="H1580" s="248"/>
      <c r="I1580" s="248"/>
      <c r="J1580" s="260"/>
      <c r="K1580" s="252"/>
      <c r="GO1580" s="233" t="str">
        <f>IFERROR(VLOOKUP($C1580,リスト!$D:$X,18,FALSE),"")</f>
        <v/>
      </c>
      <c r="GP1580" s="349"/>
    </row>
    <row r="1581" spans="1:198" hidden="1">
      <c r="A1581" s="232" t="str">
        <f t="shared" si="94"/>
        <v/>
      </c>
      <c r="B1581" s="91"/>
      <c r="C1581" s="232"/>
      <c r="D1581" s="232"/>
      <c r="E1581" s="91"/>
      <c r="F1581" s="91"/>
      <c r="G1581" s="91"/>
      <c r="H1581" s="248"/>
      <c r="I1581" s="248"/>
      <c r="J1581" s="260"/>
      <c r="K1581" s="252"/>
      <c r="GO1581" s="233" t="str">
        <f>IFERROR(VLOOKUP($C1581,リスト!$D:$X,18,FALSE),"")</f>
        <v/>
      </c>
      <c r="GP1581" s="349"/>
    </row>
    <row r="1582" spans="1:198" hidden="1">
      <c r="A1582" s="232" t="str">
        <f t="shared" si="94"/>
        <v/>
      </c>
      <c r="B1582" s="91"/>
      <c r="C1582" s="232"/>
      <c r="D1582" s="232"/>
      <c r="E1582" s="91"/>
      <c r="F1582" s="91"/>
      <c r="G1582" s="91"/>
      <c r="H1582" s="248"/>
      <c r="I1582" s="248"/>
      <c r="J1582" s="260"/>
      <c r="K1582" s="252"/>
      <c r="GO1582" s="233" t="str">
        <f>IFERROR(VLOOKUP($C1582,リスト!$D:$X,18,FALSE),"")</f>
        <v/>
      </c>
      <c r="GP1582" s="349"/>
    </row>
    <row r="1583" spans="1:198" hidden="1">
      <c r="A1583" s="232" t="str">
        <f t="shared" si="94"/>
        <v/>
      </c>
      <c r="B1583" s="91"/>
      <c r="C1583" s="232"/>
      <c r="D1583" s="232"/>
      <c r="E1583" s="91"/>
      <c r="F1583" s="91"/>
      <c r="G1583" s="91"/>
      <c r="H1583" s="248"/>
      <c r="I1583" s="248"/>
      <c r="J1583" s="260"/>
      <c r="K1583" s="252"/>
      <c r="GO1583" s="233" t="str">
        <f>IFERROR(VLOOKUP($C1583,リスト!$D:$X,18,FALSE),"")</f>
        <v/>
      </c>
      <c r="GP1583" s="349"/>
    </row>
    <row r="1584" spans="1:198" hidden="1">
      <c r="A1584" s="232" t="str">
        <f t="shared" si="94"/>
        <v/>
      </c>
      <c r="B1584" s="91"/>
      <c r="C1584" s="232"/>
      <c r="D1584" s="232"/>
      <c r="E1584" s="91"/>
      <c r="F1584" s="91"/>
      <c r="G1584" s="91"/>
      <c r="H1584" s="248"/>
      <c r="I1584" s="248"/>
      <c r="J1584" s="260"/>
      <c r="K1584" s="252"/>
      <c r="GO1584" s="233" t="str">
        <f>IFERROR(VLOOKUP($C1584,リスト!$D:$X,18,FALSE),"")</f>
        <v/>
      </c>
      <c r="GP1584" s="349"/>
    </row>
    <row r="1585" spans="1:198" hidden="1">
      <c r="A1585" s="232" t="str">
        <f t="shared" si="94"/>
        <v/>
      </c>
      <c r="B1585" s="91"/>
      <c r="C1585" s="232"/>
      <c r="D1585" s="232"/>
      <c r="E1585" s="91"/>
      <c r="F1585" s="91"/>
      <c r="G1585" s="91"/>
      <c r="H1585" s="248"/>
      <c r="I1585" s="248"/>
      <c r="J1585" s="260"/>
      <c r="K1585" s="252"/>
      <c r="GO1585" s="233" t="str">
        <f>IFERROR(VLOOKUP($C1585,リスト!$D:$X,18,FALSE),"")</f>
        <v/>
      </c>
      <c r="GP1585" s="349"/>
    </row>
    <row r="1586" spans="1:198" hidden="1">
      <c r="A1586" s="232" t="str">
        <f t="shared" si="94"/>
        <v/>
      </c>
      <c r="B1586" s="91"/>
      <c r="C1586" s="232"/>
      <c r="D1586" s="232"/>
      <c r="E1586" s="91"/>
      <c r="F1586" s="91"/>
      <c r="G1586" s="91"/>
      <c r="H1586" s="248"/>
      <c r="I1586" s="248"/>
      <c r="J1586" s="260"/>
      <c r="K1586" s="252"/>
      <c r="GO1586" s="233" t="str">
        <f>IFERROR(VLOOKUP($C1586,リスト!$D:$X,18,FALSE),"")</f>
        <v/>
      </c>
      <c r="GP1586" s="349"/>
    </row>
    <row r="1587" spans="1:198" hidden="1">
      <c r="A1587" s="232" t="str">
        <f t="shared" si="94"/>
        <v/>
      </c>
      <c r="B1587" s="91"/>
      <c r="C1587" s="232"/>
      <c r="D1587" s="232"/>
      <c r="E1587" s="91"/>
      <c r="F1587" s="91"/>
      <c r="G1587" s="91"/>
      <c r="H1587" s="248"/>
      <c r="I1587" s="248"/>
      <c r="J1587" s="260"/>
      <c r="K1587" s="252"/>
      <c r="GO1587" s="233" t="str">
        <f>IFERROR(VLOOKUP($C1587,リスト!$D:$X,18,FALSE),"")</f>
        <v/>
      </c>
      <c r="GP1587" s="349"/>
    </row>
    <row r="1588" spans="1:198" hidden="1">
      <c r="A1588" s="232" t="str">
        <f t="shared" si="94"/>
        <v/>
      </c>
      <c r="B1588" s="91"/>
      <c r="C1588" s="232"/>
      <c r="D1588" s="232"/>
      <c r="E1588" s="91"/>
      <c r="F1588" s="91"/>
      <c r="G1588" s="91"/>
      <c r="H1588" s="248"/>
      <c r="I1588" s="248"/>
      <c r="J1588" s="260"/>
      <c r="K1588" s="252"/>
      <c r="GO1588" s="233" t="str">
        <f>IFERROR(VLOOKUP($C1588,リスト!$D:$X,18,FALSE),"")</f>
        <v/>
      </c>
      <c r="GP1588" s="349"/>
    </row>
    <row r="1589" spans="1:198" hidden="1">
      <c r="A1589" s="232" t="str">
        <f t="shared" si="94"/>
        <v/>
      </c>
      <c r="B1589" s="91"/>
      <c r="C1589" s="232"/>
      <c r="D1589" s="232"/>
      <c r="E1589" s="91"/>
      <c r="F1589" s="91"/>
      <c r="G1589" s="91"/>
      <c r="H1589" s="248"/>
      <c r="I1589" s="248"/>
      <c r="J1589" s="260"/>
      <c r="K1589" s="252"/>
      <c r="GO1589" s="233" t="str">
        <f>IFERROR(VLOOKUP($C1589,リスト!$D:$X,18,FALSE),"")</f>
        <v/>
      </c>
      <c r="GP1589" s="349"/>
    </row>
    <row r="1590" spans="1:198" hidden="1">
      <c r="A1590" s="232" t="str">
        <f t="shared" si="94"/>
        <v/>
      </c>
      <c r="B1590" s="91"/>
      <c r="C1590" s="232"/>
      <c r="D1590" s="232"/>
      <c r="E1590" s="91"/>
      <c r="F1590" s="91"/>
      <c r="G1590" s="91"/>
      <c r="H1590" s="248"/>
      <c r="I1590" s="248"/>
      <c r="J1590" s="260"/>
      <c r="K1590" s="252"/>
      <c r="GO1590" s="233" t="str">
        <f>IFERROR(VLOOKUP($C1590,リスト!$D:$X,18,FALSE),"")</f>
        <v/>
      </c>
      <c r="GP1590" s="349"/>
    </row>
    <row r="1591" spans="1:198" hidden="1">
      <c r="A1591" s="232" t="str">
        <f t="shared" si="94"/>
        <v/>
      </c>
      <c r="B1591" s="91"/>
      <c r="C1591" s="232"/>
      <c r="D1591" s="232"/>
      <c r="E1591" s="91"/>
      <c r="F1591" s="91"/>
      <c r="G1591" s="91"/>
      <c r="H1591" s="248"/>
      <c r="I1591" s="248"/>
      <c r="J1591" s="260"/>
      <c r="K1591" s="252"/>
      <c r="GO1591" s="233" t="str">
        <f>IFERROR(VLOOKUP($C1591,リスト!$D:$X,18,FALSE),"")</f>
        <v/>
      </c>
      <c r="GP1591" s="349"/>
    </row>
    <row r="1592" spans="1:198" hidden="1">
      <c r="A1592" s="232" t="str">
        <f t="shared" si="94"/>
        <v/>
      </c>
      <c r="B1592" s="91"/>
      <c r="C1592" s="232"/>
      <c r="D1592" s="232"/>
      <c r="E1592" s="91"/>
      <c r="F1592" s="91"/>
      <c r="G1592" s="91"/>
      <c r="H1592" s="248"/>
      <c r="I1592" s="248"/>
      <c r="J1592" s="260"/>
      <c r="K1592" s="252"/>
      <c r="GO1592" s="233" t="str">
        <f>IFERROR(VLOOKUP($C1592,リスト!$D:$X,18,FALSE),"")</f>
        <v/>
      </c>
      <c r="GP1592" s="349"/>
    </row>
    <row r="1593" spans="1:198" hidden="1">
      <c r="A1593" s="232" t="str">
        <f t="shared" si="94"/>
        <v/>
      </c>
      <c r="B1593" s="91"/>
      <c r="C1593" s="232"/>
      <c r="D1593" s="232"/>
      <c r="E1593" s="91"/>
      <c r="F1593" s="91"/>
      <c r="G1593" s="91"/>
      <c r="H1593" s="248"/>
      <c r="I1593" s="248"/>
      <c r="J1593" s="260"/>
      <c r="K1593" s="252"/>
      <c r="GO1593" s="233" t="str">
        <f>IFERROR(VLOOKUP($C1593,リスト!$D:$X,18,FALSE),"")</f>
        <v/>
      </c>
      <c r="GP1593" s="349"/>
    </row>
    <row r="1594" spans="1:198" hidden="1">
      <c r="A1594" s="232" t="str">
        <f t="shared" si="94"/>
        <v/>
      </c>
      <c r="B1594" s="91"/>
      <c r="C1594" s="232"/>
      <c r="D1594" s="232"/>
      <c r="E1594" s="91"/>
      <c r="F1594" s="91"/>
      <c r="G1594" s="91"/>
      <c r="H1594" s="248"/>
      <c r="I1594" s="248"/>
      <c r="J1594" s="260"/>
      <c r="K1594" s="252"/>
      <c r="GO1594" s="233" t="str">
        <f>IFERROR(VLOOKUP($C1594,リスト!$D:$X,18,FALSE),"")</f>
        <v/>
      </c>
      <c r="GP1594" s="349"/>
    </row>
    <row r="1595" spans="1:198" hidden="1">
      <c r="A1595" s="232" t="str">
        <f t="shared" si="94"/>
        <v/>
      </c>
      <c r="B1595" s="91"/>
      <c r="C1595" s="232"/>
      <c r="D1595" s="232"/>
      <c r="E1595" s="91"/>
      <c r="F1595" s="91"/>
      <c r="G1595" s="91"/>
      <c r="H1595" s="248"/>
      <c r="I1595" s="248"/>
      <c r="J1595" s="260"/>
      <c r="K1595" s="252"/>
      <c r="GO1595" s="233" t="str">
        <f>IFERROR(VLOOKUP($C1595,リスト!$D:$X,18,FALSE),"")</f>
        <v/>
      </c>
      <c r="GP1595" s="349"/>
    </row>
    <row r="1596" spans="1:198" hidden="1">
      <c r="A1596" s="232" t="str">
        <f t="shared" si="94"/>
        <v/>
      </c>
      <c r="B1596" s="91"/>
      <c r="C1596" s="232"/>
      <c r="D1596" s="232"/>
      <c r="E1596" s="91"/>
      <c r="F1596" s="91"/>
      <c r="G1596" s="91"/>
      <c r="H1596" s="248"/>
      <c r="I1596" s="248"/>
      <c r="J1596" s="260"/>
      <c r="K1596" s="252"/>
      <c r="GO1596" s="233" t="str">
        <f>IFERROR(VLOOKUP($C1596,リスト!$D:$X,18,FALSE),"")</f>
        <v/>
      </c>
      <c r="GP1596" s="349"/>
    </row>
    <row r="1597" spans="1:198" hidden="1">
      <c r="A1597" s="232" t="str">
        <f t="shared" si="94"/>
        <v/>
      </c>
      <c r="B1597" s="91"/>
      <c r="C1597" s="232"/>
      <c r="D1597" s="232"/>
      <c r="E1597" s="91"/>
      <c r="F1597" s="91"/>
      <c r="G1597" s="91"/>
      <c r="H1597" s="248"/>
      <c r="I1597" s="248"/>
      <c r="J1597" s="260"/>
      <c r="K1597" s="252"/>
      <c r="GO1597" s="233" t="str">
        <f>IFERROR(VLOOKUP($C1597,リスト!$D:$X,18,FALSE),"")</f>
        <v/>
      </c>
      <c r="GP1597" s="349"/>
    </row>
    <row r="1598" spans="1:198" hidden="1">
      <c r="A1598" s="232" t="str">
        <f t="shared" si="94"/>
        <v/>
      </c>
      <c r="B1598" s="91"/>
      <c r="C1598" s="232"/>
      <c r="D1598" s="232"/>
      <c r="E1598" s="91"/>
      <c r="F1598" s="91"/>
      <c r="G1598" s="91"/>
      <c r="H1598" s="248"/>
      <c r="I1598" s="248"/>
      <c r="J1598" s="260"/>
      <c r="K1598" s="252"/>
      <c r="GO1598" s="233" t="str">
        <f>IFERROR(VLOOKUP($C1598,リスト!$D:$X,18,FALSE),"")</f>
        <v/>
      </c>
      <c r="GP1598" s="349"/>
    </row>
    <row r="1599" spans="1:198" hidden="1">
      <c r="A1599" s="232" t="str">
        <f t="shared" si="94"/>
        <v/>
      </c>
      <c r="B1599" s="91"/>
      <c r="C1599" s="232"/>
      <c r="D1599" s="232"/>
      <c r="E1599" s="91"/>
      <c r="F1599" s="91"/>
      <c r="G1599" s="91"/>
      <c r="H1599" s="248"/>
      <c r="I1599" s="248"/>
      <c r="J1599" s="260"/>
      <c r="K1599" s="252"/>
      <c r="GO1599" s="233" t="str">
        <f>IFERROR(VLOOKUP($C1599,リスト!$D:$X,18,FALSE),"")</f>
        <v/>
      </c>
      <c r="GP1599" s="349"/>
    </row>
    <row r="1600" spans="1:198" hidden="1">
      <c r="A1600" s="232" t="str">
        <f t="shared" si="94"/>
        <v/>
      </c>
      <c r="B1600" s="91"/>
      <c r="C1600" s="232"/>
      <c r="D1600" s="232"/>
      <c r="E1600" s="91"/>
      <c r="F1600" s="91"/>
      <c r="G1600" s="91"/>
      <c r="H1600" s="248"/>
      <c r="I1600" s="248"/>
      <c r="J1600" s="260"/>
      <c r="K1600" s="252"/>
      <c r="GO1600" s="233" t="str">
        <f>IFERROR(VLOOKUP($C1600,リスト!$D:$X,18,FALSE),"")</f>
        <v/>
      </c>
      <c r="GP1600" s="349"/>
    </row>
    <row r="1601" spans="1:198" hidden="1">
      <c r="A1601" s="232" t="str">
        <f t="shared" si="94"/>
        <v/>
      </c>
      <c r="B1601" s="91"/>
      <c r="C1601" s="232"/>
      <c r="D1601" s="232"/>
      <c r="E1601" s="91"/>
      <c r="F1601" s="91"/>
      <c r="G1601" s="91"/>
      <c r="H1601" s="248"/>
      <c r="I1601" s="248"/>
      <c r="J1601" s="260"/>
      <c r="K1601" s="252"/>
      <c r="GO1601" s="233" t="str">
        <f>IFERROR(VLOOKUP($C1601,リスト!$D:$X,18,FALSE),"")</f>
        <v/>
      </c>
      <c r="GP1601" s="349"/>
    </row>
    <row r="1602" spans="1:198" hidden="1">
      <c r="A1602" s="232" t="str">
        <f t="shared" si="94"/>
        <v/>
      </c>
      <c r="B1602" s="91"/>
      <c r="C1602" s="232"/>
      <c r="D1602" s="232"/>
      <c r="E1602" s="91"/>
      <c r="F1602" s="91"/>
      <c r="G1602" s="91"/>
      <c r="H1602" s="248"/>
      <c r="I1602" s="248"/>
      <c r="J1602" s="260"/>
      <c r="K1602" s="252"/>
      <c r="GO1602" s="233" t="str">
        <f>IFERROR(VLOOKUP($C1602,リスト!$D:$X,18,FALSE),"")</f>
        <v/>
      </c>
      <c r="GP1602" s="349"/>
    </row>
    <row r="1603" spans="1:198" hidden="1">
      <c r="A1603" s="232" t="str">
        <f t="shared" si="94"/>
        <v/>
      </c>
      <c r="B1603" s="91"/>
      <c r="C1603" s="232"/>
      <c r="D1603" s="232"/>
      <c r="E1603" s="91"/>
      <c r="F1603" s="91"/>
      <c r="G1603" s="91"/>
      <c r="H1603" s="248"/>
      <c r="I1603" s="248"/>
      <c r="J1603" s="260"/>
      <c r="K1603" s="252"/>
      <c r="GO1603" s="233" t="str">
        <f>IFERROR(VLOOKUP($C1603,リスト!$D:$X,18,FALSE),"")</f>
        <v/>
      </c>
      <c r="GP1603" s="349"/>
    </row>
    <row r="1604" spans="1:198" hidden="1">
      <c r="A1604" s="232" t="str">
        <f t="shared" si="94"/>
        <v/>
      </c>
      <c r="B1604" s="91"/>
      <c r="C1604" s="232"/>
      <c r="D1604" s="232"/>
      <c r="E1604" s="91"/>
      <c r="F1604" s="91"/>
      <c r="G1604" s="91"/>
      <c r="H1604" s="248"/>
      <c r="I1604" s="248"/>
      <c r="J1604" s="260"/>
      <c r="K1604" s="252"/>
      <c r="GO1604" s="233" t="str">
        <f>IFERROR(VLOOKUP($C1604,リスト!$D:$X,18,FALSE),"")</f>
        <v/>
      </c>
      <c r="GP1604" s="349"/>
    </row>
    <row r="1605" spans="1:198" hidden="1">
      <c r="A1605" s="232" t="str">
        <f t="shared" si="94"/>
        <v/>
      </c>
      <c r="B1605" s="91"/>
      <c r="C1605" s="232"/>
      <c r="D1605" s="232"/>
      <c r="E1605" s="91"/>
      <c r="F1605" s="91"/>
      <c r="G1605" s="91"/>
      <c r="H1605" s="248"/>
      <c r="I1605" s="248"/>
      <c r="J1605" s="260"/>
      <c r="K1605" s="252"/>
      <c r="GO1605" s="233" t="str">
        <f>IFERROR(VLOOKUP($C1605,リスト!$D:$X,18,FALSE),"")</f>
        <v/>
      </c>
      <c r="GP1605" s="349"/>
    </row>
    <row r="1606" spans="1:198" hidden="1">
      <c r="A1606" s="232" t="str">
        <f t="shared" ref="A1606:A1669" si="95">IF(C1606="","",ROW()-5)</f>
        <v/>
      </c>
      <c r="B1606" s="91"/>
      <c r="C1606" s="232"/>
      <c r="D1606" s="232"/>
      <c r="E1606" s="91"/>
      <c r="F1606" s="91"/>
      <c r="G1606" s="91"/>
      <c r="H1606" s="248"/>
      <c r="I1606" s="248"/>
      <c r="J1606" s="260"/>
      <c r="K1606" s="252"/>
      <c r="GO1606" s="233" t="str">
        <f>IFERROR(VLOOKUP($C1606,リスト!$D:$X,18,FALSE),"")</f>
        <v/>
      </c>
      <c r="GP1606" s="349"/>
    </row>
    <row r="1607" spans="1:198" hidden="1">
      <c r="A1607" s="232" t="str">
        <f t="shared" si="95"/>
        <v/>
      </c>
      <c r="B1607" s="91"/>
      <c r="C1607" s="232"/>
      <c r="D1607" s="232"/>
      <c r="E1607" s="91"/>
      <c r="F1607" s="91"/>
      <c r="G1607" s="91"/>
      <c r="H1607" s="248"/>
      <c r="I1607" s="248"/>
      <c r="J1607" s="260"/>
      <c r="K1607" s="252"/>
      <c r="GO1607" s="233" t="str">
        <f>IFERROR(VLOOKUP($C1607,リスト!$D:$X,18,FALSE),"")</f>
        <v/>
      </c>
      <c r="GP1607" s="349"/>
    </row>
    <row r="1608" spans="1:198" hidden="1">
      <c r="A1608" s="232" t="str">
        <f t="shared" si="95"/>
        <v/>
      </c>
      <c r="B1608" s="91"/>
      <c r="C1608" s="232"/>
      <c r="D1608" s="232"/>
      <c r="E1608" s="91"/>
      <c r="F1608" s="91"/>
      <c r="G1608" s="91"/>
      <c r="H1608" s="248"/>
      <c r="I1608" s="248"/>
      <c r="J1608" s="260"/>
      <c r="K1608" s="252"/>
      <c r="GO1608" s="233" t="str">
        <f>IFERROR(VLOOKUP($C1608,リスト!$D:$X,18,FALSE),"")</f>
        <v/>
      </c>
      <c r="GP1608" s="349"/>
    </row>
    <row r="1609" spans="1:198" hidden="1">
      <c r="A1609" s="232" t="str">
        <f t="shared" si="95"/>
        <v/>
      </c>
      <c r="B1609" s="91"/>
      <c r="C1609" s="232"/>
      <c r="D1609" s="232"/>
      <c r="E1609" s="91"/>
      <c r="F1609" s="91"/>
      <c r="G1609" s="91"/>
      <c r="H1609" s="248"/>
      <c r="I1609" s="248"/>
      <c r="J1609" s="260"/>
      <c r="K1609" s="252"/>
      <c r="GO1609" s="233" t="str">
        <f>IFERROR(VLOOKUP($C1609,リスト!$D:$X,18,FALSE),"")</f>
        <v/>
      </c>
      <c r="GP1609" s="349"/>
    </row>
    <row r="1610" spans="1:198" hidden="1">
      <c r="A1610" s="232" t="str">
        <f t="shared" si="95"/>
        <v/>
      </c>
      <c r="B1610" s="91"/>
      <c r="C1610" s="232"/>
      <c r="D1610" s="232"/>
      <c r="E1610" s="91"/>
      <c r="F1610" s="91"/>
      <c r="G1610" s="91"/>
      <c r="H1610" s="248"/>
      <c r="I1610" s="248"/>
      <c r="J1610" s="260"/>
      <c r="K1610" s="252"/>
      <c r="GO1610" s="233" t="str">
        <f>IFERROR(VLOOKUP($C1610,リスト!$D:$X,18,FALSE),"")</f>
        <v/>
      </c>
      <c r="GP1610" s="349"/>
    </row>
    <row r="1611" spans="1:198" hidden="1">
      <c r="A1611" s="232" t="str">
        <f t="shared" si="95"/>
        <v/>
      </c>
      <c r="B1611" s="91"/>
      <c r="C1611" s="232"/>
      <c r="D1611" s="232"/>
      <c r="E1611" s="91"/>
      <c r="F1611" s="91"/>
      <c r="G1611" s="91"/>
      <c r="H1611" s="248"/>
      <c r="I1611" s="248"/>
      <c r="J1611" s="260"/>
      <c r="K1611" s="252"/>
      <c r="GO1611" s="233" t="str">
        <f>IFERROR(VLOOKUP($C1611,リスト!$D:$X,18,FALSE),"")</f>
        <v/>
      </c>
      <c r="GP1611" s="349"/>
    </row>
    <row r="1612" spans="1:198" hidden="1">
      <c r="A1612" s="232" t="str">
        <f t="shared" si="95"/>
        <v/>
      </c>
      <c r="B1612" s="91"/>
      <c r="C1612" s="232"/>
      <c r="D1612" s="232"/>
      <c r="E1612" s="91"/>
      <c r="F1612" s="91"/>
      <c r="G1612" s="91"/>
      <c r="H1612" s="248"/>
      <c r="I1612" s="248"/>
      <c r="J1612" s="260"/>
      <c r="K1612" s="252"/>
      <c r="GO1612" s="233" t="str">
        <f>IFERROR(VLOOKUP($C1612,リスト!$D:$X,18,FALSE),"")</f>
        <v/>
      </c>
      <c r="GP1612" s="349"/>
    </row>
    <row r="1613" spans="1:198" hidden="1">
      <c r="A1613" s="232" t="str">
        <f t="shared" si="95"/>
        <v/>
      </c>
      <c r="B1613" s="91"/>
      <c r="C1613" s="232"/>
      <c r="D1613" s="232"/>
      <c r="E1613" s="91"/>
      <c r="F1613" s="91"/>
      <c r="G1613" s="91"/>
      <c r="H1613" s="248"/>
      <c r="I1613" s="248"/>
      <c r="J1613" s="260"/>
      <c r="K1613" s="252"/>
      <c r="GO1613" s="233" t="str">
        <f>IFERROR(VLOOKUP($C1613,リスト!$D:$X,18,FALSE),"")</f>
        <v/>
      </c>
      <c r="GP1613" s="349"/>
    </row>
    <row r="1614" spans="1:198" hidden="1">
      <c r="A1614" s="232" t="str">
        <f t="shared" si="95"/>
        <v/>
      </c>
      <c r="B1614" s="91"/>
      <c r="C1614" s="232"/>
      <c r="D1614" s="232"/>
      <c r="E1614" s="91"/>
      <c r="F1614" s="91"/>
      <c r="G1614" s="91"/>
      <c r="H1614" s="248"/>
      <c r="I1614" s="248"/>
      <c r="J1614" s="260"/>
      <c r="K1614" s="252"/>
      <c r="GO1614" s="233" t="str">
        <f>IFERROR(VLOOKUP($C1614,リスト!$D:$X,18,FALSE),"")</f>
        <v/>
      </c>
      <c r="GP1614" s="349"/>
    </row>
    <row r="1615" spans="1:198" hidden="1">
      <c r="A1615" s="232" t="str">
        <f t="shared" si="95"/>
        <v/>
      </c>
      <c r="B1615" s="91"/>
      <c r="C1615" s="232"/>
      <c r="D1615" s="232"/>
      <c r="E1615" s="91"/>
      <c r="F1615" s="91"/>
      <c r="G1615" s="91"/>
      <c r="H1615" s="248"/>
      <c r="I1615" s="248"/>
      <c r="J1615" s="260"/>
      <c r="K1615" s="252"/>
      <c r="GO1615" s="233" t="str">
        <f>IFERROR(VLOOKUP($C1615,リスト!$D:$X,18,FALSE),"")</f>
        <v/>
      </c>
      <c r="GP1615" s="349"/>
    </row>
    <row r="1616" spans="1:198" hidden="1">
      <c r="A1616" s="232" t="str">
        <f t="shared" si="95"/>
        <v/>
      </c>
      <c r="B1616" s="91"/>
      <c r="C1616" s="232"/>
      <c r="D1616" s="232"/>
      <c r="E1616" s="91"/>
      <c r="F1616" s="91"/>
      <c r="G1616" s="91"/>
      <c r="H1616" s="248"/>
      <c r="I1616" s="248"/>
      <c r="J1616" s="260"/>
      <c r="K1616" s="252"/>
      <c r="GO1616" s="233" t="str">
        <f>IFERROR(VLOOKUP($C1616,リスト!$D:$X,18,FALSE),"")</f>
        <v/>
      </c>
      <c r="GP1616" s="349"/>
    </row>
    <row r="1617" spans="1:198" hidden="1">
      <c r="A1617" s="232" t="str">
        <f t="shared" si="95"/>
        <v/>
      </c>
      <c r="B1617" s="91"/>
      <c r="C1617" s="232"/>
      <c r="D1617" s="232"/>
      <c r="E1617" s="91"/>
      <c r="F1617" s="91"/>
      <c r="G1617" s="91"/>
      <c r="H1617" s="248"/>
      <c r="I1617" s="248"/>
      <c r="J1617" s="260"/>
      <c r="K1617" s="252"/>
      <c r="GO1617" s="233" t="str">
        <f>IFERROR(VLOOKUP($C1617,リスト!$D:$X,18,FALSE),"")</f>
        <v/>
      </c>
      <c r="GP1617" s="349"/>
    </row>
    <row r="1618" spans="1:198" hidden="1">
      <c r="A1618" s="232" t="str">
        <f t="shared" si="95"/>
        <v/>
      </c>
      <c r="B1618" s="91"/>
      <c r="C1618" s="232"/>
      <c r="D1618" s="232"/>
      <c r="E1618" s="91"/>
      <c r="F1618" s="91"/>
      <c r="G1618" s="91"/>
      <c r="H1618" s="248"/>
      <c r="I1618" s="248"/>
      <c r="J1618" s="260"/>
      <c r="K1618" s="252"/>
      <c r="GO1618" s="233" t="str">
        <f>IFERROR(VLOOKUP($C1618,リスト!$D:$X,18,FALSE),"")</f>
        <v/>
      </c>
      <c r="GP1618" s="349"/>
    </row>
    <row r="1619" spans="1:198" hidden="1">
      <c r="A1619" s="232" t="str">
        <f t="shared" si="95"/>
        <v/>
      </c>
      <c r="B1619" s="91"/>
      <c r="C1619" s="232"/>
      <c r="D1619" s="232"/>
      <c r="E1619" s="91"/>
      <c r="F1619" s="91"/>
      <c r="G1619" s="91"/>
      <c r="H1619" s="248"/>
      <c r="I1619" s="248"/>
      <c r="J1619" s="260"/>
      <c r="K1619" s="252"/>
      <c r="GO1619" s="233" t="str">
        <f>IFERROR(VLOOKUP($C1619,リスト!$D:$X,18,FALSE),"")</f>
        <v/>
      </c>
      <c r="GP1619" s="349"/>
    </row>
    <row r="1620" spans="1:198" hidden="1">
      <c r="A1620" s="232" t="str">
        <f t="shared" si="95"/>
        <v/>
      </c>
      <c r="B1620" s="91"/>
      <c r="C1620" s="232"/>
      <c r="D1620" s="232"/>
      <c r="E1620" s="91"/>
      <c r="F1620" s="91"/>
      <c r="G1620" s="91"/>
      <c r="H1620" s="248"/>
      <c r="I1620" s="248"/>
      <c r="J1620" s="260"/>
      <c r="K1620" s="252"/>
      <c r="GO1620" s="233" t="str">
        <f>IFERROR(VLOOKUP($C1620,リスト!$D:$X,18,FALSE),"")</f>
        <v/>
      </c>
      <c r="GP1620" s="349"/>
    </row>
    <row r="1621" spans="1:198" hidden="1">
      <c r="A1621" s="232" t="str">
        <f t="shared" si="95"/>
        <v/>
      </c>
      <c r="B1621" s="91"/>
      <c r="C1621" s="232"/>
      <c r="D1621" s="232"/>
      <c r="E1621" s="91"/>
      <c r="F1621" s="91"/>
      <c r="G1621" s="91"/>
      <c r="H1621" s="248"/>
      <c r="I1621" s="248"/>
      <c r="J1621" s="260"/>
      <c r="K1621" s="252"/>
      <c r="GO1621" s="233" t="str">
        <f>IFERROR(VLOOKUP($C1621,リスト!$D:$X,18,FALSE),"")</f>
        <v/>
      </c>
      <c r="GP1621" s="349"/>
    </row>
    <row r="1622" spans="1:198" hidden="1">
      <c r="A1622" s="232" t="str">
        <f t="shared" si="95"/>
        <v/>
      </c>
      <c r="B1622" s="91"/>
      <c r="C1622" s="232"/>
      <c r="D1622" s="232"/>
      <c r="E1622" s="91"/>
      <c r="F1622" s="91"/>
      <c r="G1622" s="91"/>
      <c r="H1622" s="248"/>
      <c r="I1622" s="248"/>
      <c r="J1622" s="260"/>
      <c r="K1622" s="252"/>
      <c r="GO1622" s="233" t="str">
        <f>IFERROR(VLOOKUP($C1622,リスト!$D:$X,18,FALSE),"")</f>
        <v/>
      </c>
      <c r="GP1622" s="349"/>
    </row>
    <row r="1623" spans="1:198" hidden="1">
      <c r="A1623" s="232" t="str">
        <f t="shared" si="95"/>
        <v/>
      </c>
      <c r="B1623" s="91"/>
      <c r="C1623" s="232"/>
      <c r="D1623" s="232"/>
      <c r="E1623" s="91"/>
      <c r="F1623" s="91"/>
      <c r="G1623" s="91"/>
      <c r="H1623" s="248"/>
      <c r="I1623" s="248"/>
      <c r="J1623" s="260"/>
      <c r="K1623" s="252"/>
      <c r="GO1623" s="233" t="str">
        <f>IFERROR(VLOOKUP($C1623,リスト!$D:$X,18,FALSE),"")</f>
        <v/>
      </c>
      <c r="GP1623" s="349"/>
    </row>
    <row r="1624" spans="1:198" hidden="1">
      <c r="A1624" s="232" t="str">
        <f t="shared" si="95"/>
        <v/>
      </c>
      <c r="B1624" s="91"/>
      <c r="C1624" s="232"/>
      <c r="D1624" s="232"/>
      <c r="E1624" s="91"/>
      <c r="F1624" s="91"/>
      <c r="G1624" s="265"/>
      <c r="H1624" s="248"/>
      <c r="I1624" s="248"/>
      <c r="J1624" s="260"/>
      <c r="K1624" s="252"/>
      <c r="GO1624" s="233" t="str">
        <f>IFERROR(VLOOKUP($C1624,リスト!$D:$X,18,FALSE),"")</f>
        <v/>
      </c>
      <c r="GP1624" s="349"/>
    </row>
    <row r="1625" spans="1:198" hidden="1">
      <c r="A1625" s="232" t="str">
        <f t="shared" si="95"/>
        <v/>
      </c>
      <c r="B1625" s="91"/>
      <c r="C1625" s="232"/>
      <c r="D1625" s="232"/>
      <c r="E1625" s="91"/>
      <c r="F1625" s="91"/>
      <c r="G1625" s="91"/>
      <c r="H1625" s="248"/>
      <c r="I1625" s="248"/>
      <c r="J1625" s="260"/>
      <c r="K1625" s="252"/>
      <c r="GO1625" s="233" t="str">
        <f>IFERROR(VLOOKUP($C1625,リスト!$D:$X,18,FALSE),"")</f>
        <v/>
      </c>
      <c r="GP1625" s="349"/>
    </row>
    <row r="1626" spans="1:198" hidden="1">
      <c r="A1626" s="232" t="str">
        <f t="shared" si="95"/>
        <v/>
      </c>
      <c r="B1626" s="91"/>
      <c r="C1626" s="232"/>
      <c r="D1626" s="232"/>
      <c r="E1626" s="91"/>
      <c r="F1626" s="91"/>
      <c r="G1626" s="91"/>
      <c r="H1626" s="248"/>
      <c r="I1626" s="248"/>
      <c r="J1626" s="260"/>
      <c r="K1626" s="252"/>
      <c r="GO1626" s="233" t="str">
        <f>IFERROR(VLOOKUP($C1626,リスト!$D:$X,18,FALSE),"")</f>
        <v/>
      </c>
      <c r="GP1626" s="349"/>
    </row>
    <row r="1627" spans="1:198" hidden="1">
      <c r="A1627" s="232" t="str">
        <f t="shared" si="95"/>
        <v/>
      </c>
      <c r="B1627" s="91"/>
      <c r="C1627" s="232"/>
      <c r="D1627" s="232"/>
      <c r="E1627" s="91"/>
      <c r="F1627" s="91"/>
      <c r="G1627" s="91"/>
      <c r="H1627" s="248"/>
      <c r="I1627" s="248"/>
      <c r="J1627" s="260"/>
      <c r="K1627" s="252"/>
      <c r="GO1627" s="233" t="str">
        <f>IFERROR(VLOOKUP($C1627,リスト!$D:$X,18,FALSE),"")</f>
        <v/>
      </c>
      <c r="GP1627" s="349"/>
    </row>
    <row r="1628" spans="1:198" hidden="1">
      <c r="A1628" s="232" t="str">
        <f t="shared" si="95"/>
        <v/>
      </c>
      <c r="B1628" s="91"/>
      <c r="C1628" s="232"/>
      <c r="D1628" s="232"/>
      <c r="E1628" s="91"/>
      <c r="F1628" s="91"/>
      <c r="G1628" s="91"/>
      <c r="H1628" s="248"/>
      <c r="I1628" s="248"/>
      <c r="J1628" s="260"/>
      <c r="K1628" s="252"/>
      <c r="GO1628" s="233" t="str">
        <f>IFERROR(VLOOKUP($C1628,リスト!$D:$X,18,FALSE),"")</f>
        <v/>
      </c>
      <c r="GP1628" s="349"/>
    </row>
    <row r="1629" spans="1:198" hidden="1">
      <c r="A1629" s="232" t="str">
        <f t="shared" si="95"/>
        <v/>
      </c>
      <c r="B1629" s="91"/>
      <c r="C1629" s="232"/>
      <c r="D1629" s="232"/>
      <c r="E1629" s="91"/>
      <c r="F1629" s="91"/>
      <c r="G1629" s="91"/>
      <c r="H1629" s="248"/>
      <c r="I1629" s="248"/>
      <c r="J1629" s="260"/>
      <c r="K1629" s="252"/>
      <c r="GO1629" s="233" t="str">
        <f>IFERROR(VLOOKUP($C1629,リスト!$D:$X,18,FALSE),"")</f>
        <v/>
      </c>
      <c r="GP1629" s="349"/>
    </row>
    <row r="1630" spans="1:198" hidden="1">
      <c r="A1630" s="232" t="str">
        <f t="shared" si="95"/>
        <v/>
      </c>
      <c r="B1630" s="91"/>
      <c r="C1630" s="232"/>
      <c r="D1630" s="232"/>
      <c r="E1630" s="91"/>
      <c r="F1630" s="91"/>
      <c r="G1630" s="91"/>
      <c r="H1630" s="248"/>
      <c r="I1630" s="248"/>
      <c r="J1630" s="260"/>
      <c r="K1630" s="252"/>
      <c r="GO1630" s="233" t="str">
        <f>IFERROR(VLOOKUP($C1630,リスト!$D:$X,18,FALSE),"")</f>
        <v/>
      </c>
      <c r="GP1630" s="349"/>
    </row>
    <row r="1631" spans="1:198" hidden="1">
      <c r="A1631" s="232" t="str">
        <f t="shared" si="95"/>
        <v/>
      </c>
      <c r="B1631" s="91"/>
      <c r="C1631" s="232"/>
      <c r="D1631" s="232"/>
      <c r="E1631" s="91"/>
      <c r="F1631" s="91"/>
      <c r="G1631" s="91"/>
      <c r="H1631" s="248"/>
      <c r="I1631" s="248"/>
      <c r="J1631" s="260"/>
      <c r="K1631" s="252"/>
      <c r="GO1631" s="233" t="str">
        <f>IFERROR(VLOOKUP($C1631,リスト!$D:$X,18,FALSE),"")</f>
        <v/>
      </c>
      <c r="GP1631" s="349"/>
    </row>
    <row r="1632" spans="1:198" hidden="1">
      <c r="A1632" s="232" t="str">
        <f t="shared" si="95"/>
        <v/>
      </c>
      <c r="B1632" s="91"/>
      <c r="C1632" s="232"/>
      <c r="D1632" s="232"/>
      <c r="E1632" s="91"/>
      <c r="F1632" s="91"/>
      <c r="G1632" s="91"/>
      <c r="H1632" s="248"/>
      <c r="I1632" s="248"/>
      <c r="J1632" s="260"/>
      <c r="K1632" s="252"/>
      <c r="GO1632" s="233" t="str">
        <f>IFERROR(VLOOKUP($C1632,リスト!$D:$X,18,FALSE),"")</f>
        <v/>
      </c>
      <c r="GP1632" s="349"/>
    </row>
    <row r="1633" spans="1:198" hidden="1">
      <c r="A1633" s="232" t="str">
        <f t="shared" si="95"/>
        <v/>
      </c>
      <c r="B1633" s="91"/>
      <c r="C1633" s="232"/>
      <c r="D1633" s="232"/>
      <c r="E1633" s="91"/>
      <c r="F1633" s="91"/>
      <c r="G1633" s="91"/>
      <c r="H1633" s="248"/>
      <c r="I1633" s="248"/>
      <c r="J1633" s="260"/>
      <c r="K1633" s="252"/>
      <c r="GO1633" s="233" t="str">
        <f>IFERROR(VLOOKUP($C1633,リスト!$D:$X,18,FALSE),"")</f>
        <v/>
      </c>
      <c r="GP1633" s="349"/>
    </row>
    <row r="1634" spans="1:198" hidden="1">
      <c r="A1634" s="232" t="str">
        <f t="shared" si="95"/>
        <v/>
      </c>
      <c r="B1634" s="91"/>
      <c r="C1634" s="232"/>
      <c r="D1634" s="232"/>
      <c r="E1634" s="91"/>
      <c r="F1634" s="91"/>
      <c r="G1634" s="91"/>
      <c r="H1634" s="248"/>
      <c r="I1634" s="248"/>
      <c r="J1634" s="260"/>
      <c r="K1634" s="252"/>
      <c r="GO1634" s="233" t="str">
        <f>IFERROR(VLOOKUP($C1634,リスト!$D:$X,18,FALSE),"")</f>
        <v/>
      </c>
      <c r="GP1634" s="349"/>
    </row>
    <row r="1635" spans="1:198" hidden="1">
      <c r="A1635" s="232" t="str">
        <f t="shared" si="95"/>
        <v/>
      </c>
      <c r="B1635" s="91"/>
      <c r="C1635" s="232"/>
      <c r="D1635" s="232"/>
      <c r="E1635" s="91"/>
      <c r="F1635" s="91"/>
      <c r="G1635" s="91"/>
      <c r="H1635" s="248"/>
      <c r="I1635" s="248"/>
      <c r="J1635" s="260"/>
      <c r="K1635" s="252"/>
      <c r="GO1635" s="233" t="str">
        <f>IFERROR(VLOOKUP($C1635,リスト!$D:$X,18,FALSE),"")</f>
        <v/>
      </c>
      <c r="GP1635" s="349"/>
    </row>
    <row r="1636" spans="1:198" hidden="1">
      <c r="A1636" s="232" t="str">
        <f t="shared" si="95"/>
        <v/>
      </c>
      <c r="B1636" s="91"/>
      <c r="C1636" s="232"/>
      <c r="D1636" s="232"/>
      <c r="E1636" s="91"/>
      <c r="F1636" s="91"/>
      <c r="G1636" s="91"/>
      <c r="H1636" s="248"/>
      <c r="I1636" s="248"/>
      <c r="J1636" s="260"/>
      <c r="K1636" s="252"/>
      <c r="GO1636" s="233" t="str">
        <f>IFERROR(VLOOKUP($C1636,リスト!$D:$X,18,FALSE),"")</f>
        <v/>
      </c>
      <c r="GP1636" s="349"/>
    </row>
    <row r="1637" spans="1:198" hidden="1">
      <c r="A1637" s="232" t="str">
        <f t="shared" si="95"/>
        <v/>
      </c>
      <c r="B1637" s="91"/>
      <c r="C1637" s="232"/>
      <c r="D1637" s="232"/>
      <c r="E1637" s="91"/>
      <c r="F1637" s="91"/>
      <c r="G1637" s="91"/>
      <c r="H1637" s="248"/>
      <c r="I1637" s="248"/>
      <c r="J1637" s="260"/>
      <c r="K1637" s="252"/>
      <c r="GO1637" s="233" t="str">
        <f>IFERROR(VLOOKUP($C1637,リスト!$D:$X,18,FALSE),"")</f>
        <v/>
      </c>
      <c r="GP1637" s="349"/>
    </row>
    <row r="1638" spans="1:198" hidden="1">
      <c r="A1638" s="232" t="str">
        <f t="shared" si="95"/>
        <v/>
      </c>
      <c r="B1638" s="91"/>
      <c r="C1638" s="232"/>
      <c r="D1638" s="232"/>
      <c r="E1638" s="91"/>
      <c r="F1638" s="91"/>
      <c r="G1638" s="265"/>
      <c r="H1638" s="248"/>
      <c r="I1638" s="248"/>
      <c r="J1638" s="260"/>
      <c r="K1638" s="252"/>
      <c r="GO1638" s="233" t="str">
        <f>IFERROR(VLOOKUP($C1638,リスト!$D:$X,18,FALSE),"")</f>
        <v/>
      </c>
      <c r="GP1638" s="349"/>
    </row>
    <row r="1639" spans="1:198" hidden="1">
      <c r="A1639" s="232" t="str">
        <f t="shared" si="95"/>
        <v/>
      </c>
      <c r="B1639" s="91"/>
      <c r="C1639" s="232"/>
      <c r="D1639" s="232"/>
      <c r="E1639" s="91"/>
      <c r="F1639" s="91"/>
      <c r="G1639" s="91"/>
      <c r="H1639" s="248"/>
      <c r="I1639" s="248"/>
      <c r="J1639" s="260"/>
      <c r="K1639" s="252"/>
      <c r="GO1639" s="233" t="str">
        <f>IFERROR(VLOOKUP($C1639,リスト!$D:$X,18,FALSE),"")</f>
        <v/>
      </c>
      <c r="GP1639" s="349"/>
    </row>
    <row r="1640" spans="1:198" hidden="1">
      <c r="A1640" s="232" t="str">
        <f t="shared" si="95"/>
        <v/>
      </c>
      <c r="B1640" s="91"/>
      <c r="C1640" s="232"/>
      <c r="D1640" s="232"/>
      <c r="E1640" s="91"/>
      <c r="F1640" s="91"/>
      <c r="G1640" s="91"/>
      <c r="H1640" s="248"/>
      <c r="I1640" s="248"/>
      <c r="J1640" s="260"/>
      <c r="K1640" s="252"/>
      <c r="GO1640" s="233" t="str">
        <f>IFERROR(VLOOKUP($C1640,リスト!$D:$X,18,FALSE),"")</f>
        <v/>
      </c>
      <c r="GP1640" s="349"/>
    </row>
    <row r="1641" spans="1:198" hidden="1">
      <c r="A1641" s="232" t="str">
        <f t="shared" si="95"/>
        <v/>
      </c>
      <c r="B1641" s="91"/>
      <c r="C1641" s="232"/>
      <c r="D1641" s="232"/>
      <c r="E1641" s="91"/>
      <c r="F1641" s="91"/>
      <c r="G1641" s="91"/>
      <c r="H1641" s="248"/>
      <c r="I1641" s="248"/>
      <c r="J1641" s="260"/>
      <c r="K1641" s="252"/>
      <c r="GO1641" s="233" t="str">
        <f>IFERROR(VLOOKUP($C1641,リスト!$D:$X,18,FALSE),"")</f>
        <v/>
      </c>
      <c r="GP1641" s="349"/>
    </row>
    <row r="1642" spans="1:198" hidden="1">
      <c r="A1642" s="232" t="str">
        <f t="shared" si="95"/>
        <v/>
      </c>
      <c r="B1642" s="91"/>
      <c r="C1642" s="232"/>
      <c r="D1642" s="232"/>
      <c r="E1642" s="91"/>
      <c r="F1642" s="91"/>
      <c r="G1642" s="91"/>
      <c r="H1642" s="248"/>
      <c r="I1642" s="248"/>
      <c r="J1642" s="260"/>
      <c r="K1642" s="252"/>
      <c r="GO1642" s="233" t="str">
        <f>IFERROR(VLOOKUP($C1642,リスト!$D:$X,18,FALSE),"")</f>
        <v/>
      </c>
      <c r="GP1642" s="349"/>
    </row>
    <row r="1643" spans="1:198" hidden="1">
      <c r="A1643" s="232" t="str">
        <f t="shared" si="95"/>
        <v/>
      </c>
      <c r="B1643" s="91"/>
      <c r="C1643" s="232"/>
      <c r="D1643" s="232"/>
      <c r="E1643" s="91"/>
      <c r="F1643" s="91"/>
      <c r="G1643" s="91"/>
      <c r="H1643" s="248"/>
      <c r="I1643" s="248"/>
      <c r="J1643" s="260"/>
      <c r="K1643" s="252"/>
      <c r="GO1643" s="233" t="str">
        <f>IFERROR(VLOOKUP($C1643,リスト!$D:$X,18,FALSE),"")</f>
        <v/>
      </c>
      <c r="GP1643" s="349"/>
    </row>
    <row r="1644" spans="1:198" hidden="1">
      <c r="A1644" s="232" t="str">
        <f t="shared" si="95"/>
        <v/>
      </c>
      <c r="B1644" s="91"/>
      <c r="C1644" s="232"/>
      <c r="D1644" s="232"/>
      <c r="E1644" s="91"/>
      <c r="F1644" s="91"/>
      <c r="G1644" s="91"/>
      <c r="H1644" s="248"/>
      <c r="I1644" s="248"/>
      <c r="J1644" s="260"/>
      <c r="K1644" s="252"/>
      <c r="GO1644" s="233" t="str">
        <f>IFERROR(VLOOKUP($C1644,リスト!$D:$X,18,FALSE),"")</f>
        <v/>
      </c>
      <c r="GP1644" s="349"/>
    </row>
    <row r="1645" spans="1:198" hidden="1">
      <c r="A1645" s="232" t="str">
        <f t="shared" si="95"/>
        <v/>
      </c>
      <c r="B1645" s="91"/>
      <c r="C1645" s="232"/>
      <c r="D1645" s="232"/>
      <c r="E1645" s="91"/>
      <c r="F1645" s="91"/>
      <c r="G1645" s="91"/>
      <c r="H1645" s="248"/>
      <c r="I1645" s="248"/>
      <c r="J1645" s="260"/>
      <c r="K1645" s="252"/>
      <c r="GO1645" s="233" t="str">
        <f>IFERROR(VLOOKUP($C1645,リスト!$D:$X,18,FALSE),"")</f>
        <v/>
      </c>
      <c r="GP1645" s="349"/>
    </row>
    <row r="1646" spans="1:198" hidden="1">
      <c r="A1646" s="232" t="str">
        <f t="shared" si="95"/>
        <v/>
      </c>
      <c r="B1646" s="91"/>
      <c r="C1646" s="232"/>
      <c r="D1646" s="232"/>
      <c r="E1646" s="91"/>
      <c r="F1646" s="91"/>
      <c r="G1646" s="91"/>
      <c r="H1646" s="248"/>
      <c r="I1646" s="248"/>
      <c r="J1646" s="260"/>
      <c r="K1646" s="252"/>
      <c r="GO1646" s="233" t="str">
        <f>IFERROR(VLOOKUP($C1646,リスト!$D:$X,18,FALSE),"")</f>
        <v/>
      </c>
      <c r="GP1646" s="349"/>
    </row>
    <row r="1647" spans="1:198" hidden="1">
      <c r="A1647" s="232" t="str">
        <f t="shared" si="95"/>
        <v/>
      </c>
      <c r="B1647" s="91"/>
      <c r="C1647" s="232"/>
      <c r="D1647" s="232"/>
      <c r="E1647" s="91"/>
      <c r="F1647" s="91"/>
      <c r="G1647" s="91"/>
      <c r="H1647" s="248"/>
      <c r="I1647" s="248"/>
      <c r="J1647" s="260"/>
      <c r="K1647" s="252"/>
      <c r="GO1647" s="233" t="str">
        <f>IFERROR(VLOOKUP($C1647,リスト!$D:$X,18,FALSE),"")</f>
        <v/>
      </c>
      <c r="GP1647" s="349"/>
    </row>
    <row r="1648" spans="1:198" hidden="1">
      <c r="A1648" s="232" t="str">
        <f t="shared" si="95"/>
        <v/>
      </c>
      <c r="B1648" s="91"/>
      <c r="C1648" s="232"/>
      <c r="D1648" s="232"/>
      <c r="E1648" s="91"/>
      <c r="F1648" s="91"/>
      <c r="G1648" s="91"/>
      <c r="H1648" s="248"/>
      <c r="I1648" s="248"/>
      <c r="J1648" s="260"/>
      <c r="K1648" s="252"/>
      <c r="GO1648" s="233" t="str">
        <f>IFERROR(VLOOKUP($C1648,リスト!$D:$X,18,FALSE),"")</f>
        <v/>
      </c>
      <c r="GP1648" s="349"/>
    </row>
    <row r="1649" spans="1:198" hidden="1">
      <c r="A1649" s="232" t="str">
        <f t="shared" si="95"/>
        <v/>
      </c>
      <c r="B1649" s="91"/>
      <c r="C1649" s="232"/>
      <c r="D1649" s="232"/>
      <c r="E1649" s="91"/>
      <c r="F1649" s="91"/>
      <c r="G1649" s="91"/>
      <c r="H1649" s="248"/>
      <c r="I1649" s="248"/>
      <c r="J1649" s="260"/>
      <c r="K1649" s="252"/>
      <c r="GO1649" s="233" t="str">
        <f>IFERROR(VLOOKUP($C1649,リスト!$D:$X,18,FALSE),"")</f>
        <v/>
      </c>
      <c r="GP1649" s="349"/>
    </row>
    <row r="1650" spans="1:198" hidden="1">
      <c r="A1650" s="232" t="str">
        <f t="shared" si="95"/>
        <v/>
      </c>
      <c r="B1650" s="91"/>
      <c r="C1650" s="232"/>
      <c r="D1650" s="232"/>
      <c r="E1650" s="91"/>
      <c r="F1650" s="91"/>
      <c r="G1650" s="91"/>
      <c r="H1650" s="248"/>
      <c r="I1650" s="248"/>
      <c r="J1650" s="260"/>
      <c r="K1650" s="252"/>
      <c r="GO1650" s="233" t="str">
        <f>IFERROR(VLOOKUP($C1650,リスト!$D:$X,18,FALSE),"")</f>
        <v/>
      </c>
      <c r="GP1650" s="349"/>
    </row>
    <row r="1651" spans="1:198" hidden="1">
      <c r="A1651" s="232" t="str">
        <f t="shared" si="95"/>
        <v/>
      </c>
      <c r="B1651" s="91"/>
      <c r="C1651" s="232"/>
      <c r="D1651" s="232"/>
      <c r="E1651" s="91"/>
      <c r="F1651" s="91"/>
      <c r="G1651" s="91"/>
      <c r="H1651" s="248"/>
      <c r="I1651" s="248"/>
      <c r="J1651" s="260"/>
      <c r="K1651" s="252"/>
      <c r="GO1651" s="233" t="str">
        <f>IFERROR(VLOOKUP($C1651,リスト!$D:$X,18,FALSE),"")</f>
        <v/>
      </c>
      <c r="GP1651" s="349"/>
    </row>
    <row r="1652" spans="1:198" hidden="1">
      <c r="A1652" s="232" t="str">
        <f t="shared" si="95"/>
        <v/>
      </c>
      <c r="B1652" s="91"/>
      <c r="C1652" s="232"/>
      <c r="D1652" s="232"/>
      <c r="E1652" s="91"/>
      <c r="F1652" s="91"/>
      <c r="G1652" s="91"/>
      <c r="H1652" s="248"/>
      <c r="I1652" s="248"/>
      <c r="J1652" s="260"/>
      <c r="K1652" s="252"/>
      <c r="GO1652" s="233" t="str">
        <f>IFERROR(VLOOKUP($C1652,リスト!$D:$X,18,FALSE),"")</f>
        <v/>
      </c>
      <c r="GP1652" s="349"/>
    </row>
    <row r="1653" spans="1:198" hidden="1">
      <c r="A1653" s="232" t="str">
        <f t="shared" si="95"/>
        <v/>
      </c>
      <c r="B1653" s="91"/>
      <c r="C1653" s="232"/>
      <c r="D1653" s="232"/>
      <c r="E1653" s="91"/>
      <c r="F1653" s="91"/>
      <c r="G1653" s="91"/>
      <c r="H1653" s="248"/>
      <c r="I1653" s="248"/>
      <c r="J1653" s="260"/>
      <c r="K1653" s="252"/>
      <c r="GO1653" s="233" t="str">
        <f>IFERROR(VLOOKUP($C1653,リスト!$D:$X,18,FALSE),"")</f>
        <v/>
      </c>
      <c r="GP1653" s="349"/>
    </row>
    <row r="1654" spans="1:198" hidden="1">
      <c r="A1654" s="232" t="str">
        <f t="shared" si="95"/>
        <v/>
      </c>
      <c r="B1654" s="91"/>
      <c r="C1654" s="232"/>
      <c r="D1654" s="232"/>
      <c r="E1654" s="91"/>
      <c r="F1654" s="91"/>
      <c r="G1654" s="91"/>
      <c r="H1654" s="248"/>
      <c r="I1654" s="248"/>
      <c r="J1654" s="260"/>
      <c r="K1654" s="252"/>
      <c r="GO1654" s="233" t="str">
        <f>IFERROR(VLOOKUP($C1654,リスト!$D:$X,18,FALSE),"")</f>
        <v/>
      </c>
      <c r="GP1654" s="349"/>
    </row>
    <row r="1655" spans="1:198" hidden="1">
      <c r="A1655" s="232" t="str">
        <f t="shared" si="95"/>
        <v/>
      </c>
      <c r="B1655" s="91"/>
      <c r="C1655" s="232"/>
      <c r="D1655" s="232"/>
      <c r="E1655" s="91"/>
      <c r="F1655" s="91"/>
      <c r="G1655" s="91"/>
      <c r="H1655" s="248"/>
      <c r="I1655" s="248"/>
      <c r="J1655" s="260"/>
      <c r="K1655" s="252"/>
      <c r="GO1655" s="233" t="str">
        <f>IFERROR(VLOOKUP($C1655,リスト!$D:$X,18,FALSE),"")</f>
        <v/>
      </c>
      <c r="GP1655" s="349"/>
    </row>
    <row r="1656" spans="1:198" hidden="1">
      <c r="A1656" s="232" t="str">
        <f t="shared" si="95"/>
        <v/>
      </c>
      <c r="B1656" s="91"/>
      <c r="C1656" s="232"/>
      <c r="D1656" s="232"/>
      <c r="E1656" s="91"/>
      <c r="F1656" s="91"/>
      <c r="G1656" s="91"/>
      <c r="H1656" s="248"/>
      <c r="I1656" s="248"/>
      <c r="J1656" s="260"/>
      <c r="K1656" s="252"/>
      <c r="GO1656" s="233" t="str">
        <f>IFERROR(VLOOKUP($C1656,リスト!$D:$X,18,FALSE),"")</f>
        <v/>
      </c>
      <c r="GP1656" s="349"/>
    </row>
    <row r="1657" spans="1:198" hidden="1">
      <c r="A1657" s="232" t="str">
        <f t="shared" si="95"/>
        <v/>
      </c>
      <c r="B1657" s="91"/>
      <c r="C1657" s="232"/>
      <c r="D1657" s="232"/>
      <c r="E1657" s="91"/>
      <c r="F1657" s="91"/>
      <c r="G1657" s="91"/>
      <c r="H1657" s="248"/>
      <c r="I1657" s="248"/>
      <c r="J1657" s="260"/>
      <c r="K1657" s="252"/>
      <c r="GO1657" s="233" t="str">
        <f>IFERROR(VLOOKUP($C1657,リスト!$D:$X,18,FALSE),"")</f>
        <v/>
      </c>
      <c r="GP1657" s="349"/>
    </row>
    <row r="1658" spans="1:198" hidden="1">
      <c r="A1658" s="232" t="str">
        <f t="shared" si="95"/>
        <v/>
      </c>
      <c r="B1658" s="91"/>
      <c r="C1658" s="232"/>
      <c r="D1658" s="232"/>
      <c r="E1658" s="91"/>
      <c r="F1658" s="91"/>
      <c r="G1658" s="91"/>
      <c r="H1658" s="248"/>
      <c r="I1658" s="248"/>
      <c r="J1658" s="260"/>
      <c r="K1658" s="252"/>
      <c r="GO1658" s="233" t="str">
        <f>IFERROR(VLOOKUP($C1658,リスト!$D:$X,18,FALSE),"")</f>
        <v/>
      </c>
      <c r="GP1658" s="349"/>
    </row>
    <row r="1659" spans="1:198" hidden="1">
      <c r="A1659" s="232" t="str">
        <f t="shared" si="95"/>
        <v/>
      </c>
      <c r="B1659" s="91"/>
      <c r="C1659" s="232"/>
      <c r="D1659" s="232"/>
      <c r="E1659" s="91"/>
      <c r="F1659" s="91"/>
      <c r="G1659" s="91"/>
      <c r="H1659" s="248"/>
      <c r="I1659" s="248"/>
      <c r="J1659" s="260"/>
      <c r="K1659" s="252"/>
      <c r="GO1659" s="233" t="str">
        <f>IFERROR(VLOOKUP($C1659,リスト!$D:$X,18,FALSE),"")</f>
        <v/>
      </c>
      <c r="GP1659" s="349"/>
    </row>
    <row r="1660" spans="1:198" hidden="1">
      <c r="A1660" s="232" t="str">
        <f t="shared" si="95"/>
        <v/>
      </c>
      <c r="B1660" s="91"/>
      <c r="C1660" s="232"/>
      <c r="D1660" s="232"/>
      <c r="E1660" s="91"/>
      <c r="F1660" s="91"/>
      <c r="G1660" s="91"/>
      <c r="H1660" s="248"/>
      <c r="I1660" s="248"/>
      <c r="J1660" s="260"/>
      <c r="K1660" s="252"/>
      <c r="GO1660" s="233" t="str">
        <f>IFERROR(VLOOKUP($C1660,リスト!$D:$X,18,FALSE),"")</f>
        <v/>
      </c>
      <c r="GP1660" s="349"/>
    </row>
    <row r="1661" spans="1:198" hidden="1">
      <c r="A1661" s="232" t="str">
        <f t="shared" si="95"/>
        <v/>
      </c>
      <c r="B1661" s="91"/>
      <c r="C1661" s="232"/>
      <c r="D1661" s="232"/>
      <c r="E1661" s="91"/>
      <c r="F1661" s="91"/>
      <c r="G1661" s="91"/>
      <c r="H1661" s="248"/>
      <c r="I1661" s="248"/>
      <c r="J1661" s="260"/>
      <c r="K1661" s="252"/>
      <c r="GO1661" s="233" t="str">
        <f>IFERROR(VLOOKUP($C1661,リスト!$D:$X,18,FALSE),"")</f>
        <v/>
      </c>
      <c r="GP1661" s="349"/>
    </row>
    <row r="1662" spans="1:198" hidden="1">
      <c r="A1662" s="232" t="str">
        <f t="shared" si="95"/>
        <v/>
      </c>
      <c r="B1662" s="91"/>
      <c r="C1662" s="232"/>
      <c r="D1662" s="232"/>
      <c r="E1662" s="91"/>
      <c r="F1662" s="91"/>
      <c r="G1662" s="91"/>
      <c r="H1662" s="248"/>
      <c r="I1662" s="248"/>
      <c r="J1662" s="260"/>
      <c r="K1662" s="252"/>
      <c r="GO1662" s="233" t="str">
        <f>IFERROR(VLOOKUP($C1662,リスト!$D:$X,18,FALSE),"")</f>
        <v/>
      </c>
      <c r="GP1662" s="349"/>
    </row>
    <row r="1663" spans="1:198" hidden="1">
      <c r="A1663" s="232" t="str">
        <f t="shared" si="95"/>
        <v/>
      </c>
      <c r="B1663" s="91"/>
      <c r="C1663" s="232"/>
      <c r="D1663" s="232"/>
      <c r="E1663" s="91"/>
      <c r="F1663" s="91"/>
      <c r="G1663" s="91"/>
      <c r="H1663" s="248"/>
      <c r="I1663" s="248"/>
      <c r="J1663" s="260"/>
      <c r="K1663" s="252"/>
      <c r="GO1663" s="233" t="str">
        <f>IFERROR(VLOOKUP($C1663,リスト!$D:$X,18,FALSE),"")</f>
        <v/>
      </c>
      <c r="GP1663" s="349"/>
    </row>
    <row r="1664" spans="1:198" hidden="1">
      <c r="A1664" s="232" t="str">
        <f t="shared" si="95"/>
        <v/>
      </c>
      <c r="B1664" s="91"/>
      <c r="C1664" s="232"/>
      <c r="D1664" s="232"/>
      <c r="E1664" s="91"/>
      <c r="F1664" s="91"/>
      <c r="G1664" s="91"/>
      <c r="H1664" s="248"/>
      <c r="I1664" s="248"/>
      <c r="J1664" s="260"/>
      <c r="K1664" s="252"/>
      <c r="GO1664" s="233" t="str">
        <f>IFERROR(VLOOKUP($C1664,リスト!$D:$X,18,FALSE),"")</f>
        <v/>
      </c>
      <c r="GP1664" s="349"/>
    </row>
    <row r="1665" spans="1:198" hidden="1">
      <c r="A1665" s="232" t="str">
        <f t="shared" si="95"/>
        <v/>
      </c>
      <c r="B1665" s="91"/>
      <c r="C1665" s="232"/>
      <c r="D1665" s="232"/>
      <c r="E1665" s="91"/>
      <c r="F1665" s="91"/>
      <c r="G1665" s="91"/>
      <c r="H1665" s="248"/>
      <c r="I1665" s="248"/>
      <c r="J1665" s="260"/>
      <c r="K1665" s="252"/>
      <c r="GO1665" s="233" t="str">
        <f>IFERROR(VLOOKUP($C1665,リスト!$D:$X,18,FALSE),"")</f>
        <v/>
      </c>
      <c r="GP1665" s="349"/>
    </row>
    <row r="1666" spans="1:198" hidden="1">
      <c r="A1666" s="232" t="str">
        <f t="shared" si="95"/>
        <v/>
      </c>
      <c r="B1666" s="91"/>
      <c r="C1666" s="232"/>
      <c r="D1666" s="232"/>
      <c r="E1666" s="91"/>
      <c r="F1666" s="91"/>
      <c r="G1666" s="91"/>
      <c r="H1666" s="248"/>
      <c r="I1666" s="248"/>
      <c r="J1666" s="260"/>
      <c r="K1666" s="252"/>
      <c r="GO1666" s="233" t="str">
        <f>IFERROR(VLOOKUP($C1666,リスト!$D:$X,18,FALSE),"")</f>
        <v/>
      </c>
      <c r="GP1666" s="349"/>
    </row>
    <row r="1667" spans="1:198" hidden="1">
      <c r="A1667" s="232" t="str">
        <f t="shared" si="95"/>
        <v/>
      </c>
      <c r="B1667" s="91"/>
      <c r="C1667" s="232"/>
      <c r="D1667" s="232"/>
      <c r="E1667" s="91"/>
      <c r="F1667" s="91"/>
      <c r="G1667" s="91"/>
      <c r="H1667" s="248"/>
      <c r="I1667" s="248"/>
      <c r="J1667" s="260"/>
      <c r="K1667" s="252"/>
      <c r="GO1667" s="233" t="str">
        <f>IFERROR(VLOOKUP($C1667,リスト!$D:$X,18,FALSE),"")</f>
        <v/>
      </c>
      <c r="GP1667" s="349"/>
    </row>
    <row r="1668" spans="1:198" hidden="1">
      <c r="A1668" s="232" t="str">
        <f t="shared" si="95"/>
        <v/>
      </c>
      <c r="B1668" s="91"/>
      <c r="C1668" s="232"/>
      <c r="D1668" s="232"/>
      <c r="E1668" s="91"/>
      <c r="F1668" s="91"/>
      <c r="G1668" s="91"/>
      <c r="H1668" s="248"/>
      <c r="I1668" s="248"/>
      <c r="J1668" s="260"/>
      <c r="K1668" s="252"/>
      <c r="GO1668" s="233" t="str">
        <f>IFERROR(VLOOKUP($C1668,リスト!$D:$X,18,FALSE),"")</f>
        <v/>
      </c>
      <c r="GP1668" s="349"/>
    </row>
    <row r="1669" spans="1:198" hidden="1">
      <c r="A1669" s="232" t="str">
        <f t="shared" si="95"/>
        <v/>
      </c>
      <c r="B1669" s="91"/>
      <c r="C1669" s="232"/>
      <c r="D1669" s="232"/>
      <c r="E1669" s="91"/>
      <c r="F1669" s="91"/>
      <c r="G1669" s="91"/>
      <c r="H1669" s="248"/>
      <c r="I1669" s="248"/>
      <c r="J1669" s="260"/>
      <c r="K1669" s="252"/>
      <c r="GO1669" s="233" t="str">
        <f>IFERROR(VLOOKUP($C1669,リスト!$D:$X,18,FALSE),"")</f>
        <v/>
      </c>
      <c r="GP1669" s="349"/>
    </row>
    <row r="1670" spans="1:198" hidden="1">
      <c r="A1670" s="232" t="str">
        <f t="shared" ref="A1670:A1733" si="96">IF(C1670="","",ROW()-5)</f>
        <v/>
      </c>
      <c r="B1670" s="91"/>
      <c r="C1670" s="232"/>
      <c r="D1670" s="232"/>
      <c r="E1670" s="91"/>
      <c r="F1670" s="91"/>
      <c r="G1670" s="91"/>
      <c r="H1670" s="248"/>
      <c r="I1670" s="248"/>
      <c r="J1670" s="260"/>
      <c r="K1670" s="252"/>
      <c r="GO1670" s="233" t="str">
        <f>IFERROR(VLOOKUP($C1670,リスト!$D:$X,18,FALSE),"")</f>
        <v/>
      </c>
      <c r="GP1670" s="349"/>
    </row>
    <row r="1671" spans="1:198" hidden="1">
      <c r="A1671" s="232" t="str">
        <f t="shared" si="96"/>
        <v/>
      </c>
      <c r="B1671" s="91"/>
      <c r="C1671" s="232"/>
      <c r="D1671" s="232"/>
      <c r="E1671" s="91"/>
      <c r="F1671" s="91"/>
      <c r="G1671" s="91"/>
      <c r="H1671" s="248"/>
      <c r="I1671" s="248"/>
      <c r="J1671" s="260"/>
      <c r="K1671" s="252"/>
      <c r="GO1671" s="233" t="str">
        <f>IFERROR(VLOOKUP($C1671,リスト!$D:$X,18,FALSE),"")</f>
        <v/>
      </c>
      <c r="GP1671" s="349"/>
    </row>
    <row r="1672" spans="1:198" hidden="1">
      <c r="A1672" s="232" t="str">
        <f t="shared" si="96"/>
        <v/>
      </c>
      <c r="B1672" s="91"/>
      <c r="C1672" s="232"/>
      <c r="D1672" s="232"/>
      <c r="E1672" s="91"/>
      <c r="F1672" s="91"/>
      <c r="G1672" s="91"/>
      <c r="H1672" s="248"/>
      <c r="I1672" s="248"/>
      <c r="J1672" s="260"/>
      <c r="K1672" s="252"/>
      <c r="GO1672" s="233" t="str">
        <f>IFERROR(VLOOKUP($C1672,リスト!$D:$X,18,FALSE),"")</f>
        <v/>
      </c>
      <c r="GP1672" s="349"/>
    </row>
    <row r="1673" spans="1:198" hidden="1">
      <c r="A1673" s="232" t="str">
        <f t="shared" si="96"/>
        <v/>
      </c>
      <c r="B1673" s="91"/>
      <c r="C1673" s="232"/>
      <c r="D1673" s="232"/>
      <c r="E1673" s="91"/>
      <c r="F1673" s="91"/>
      <c r="G1673" s="91"/>
      <c r="H1673" s="248"/>
      <c r="I1673" s="248"/>
      <c r="J1673" s="260"/>
      <c r="K1673" s="252"/>
      <c r="GO1673" s="233" t="str">
        <f>IFERROR(VLOOKUP($C1673,リスト!$D:$X,18,FALSE),"")</f>
        <v/>
      </c>
      <c r="GP1673" s="349"/>
    </row>
    <row r="1674" spans="1:198" hidden="1">
      <c r="A1674" s="232" t="str">
        <f t="shared" si="96"/>
        <v/>
      </c>
      <c r="B1674" s="91"/>
      <c r="C1674" s="232"/>
      <c r="D1674" s="232"/>
      <c r="E1674" s="91"/>
      <c r="F1674" s="91"/>
      <c r="G1674" s="91"/>
      <c r="H1674" s="248"/>
      <c r="I1674" s="248"/>
      <c r="J1674" s="260"/>
      <c r="K1674" s="252"/>
      <c r="GO1674" s="233" t="str">
        <f>IFERROR(VLOOKUP($C1674,リスト!$D:$X,18,FALSE),"")</f>
        <v/>
      </c>
      <c r="GP1674" s="349"/>
    </row>
    <row r="1675" spans="1:198" hidden="1">
      <c r="A1675" s="232" t="str">
        <f t="shared" si="96"/>
        <v/>
      </c>
      <c r="B1675" s="91"/>
      <c r="C1675" s="232"/>
      <c r="D1675" s="232"/>
      <c r="E1675" s="91"/>
      <c r="F1675" s="91"/>
      <c r="G1675" s="91"/>
      <c r="H1675" s="248"/>
      <c r="I1675" s="248"/>
      <c r="J1675" s="260"/>
      <c r="K1675" s="252"/>
      <c r="GO1675" s="233" t="str">
        <f>IFERROR(VLOOKUP($C1675,リスト!$D:$X,18,FALSE),"")</f>
        <v/>
      </c>
      <c r="GP1675" s="349"/>
    </row>
    <row r="1676" spans="1:198" hidden="1">
      <c r="A1676" s="232" t="str">
        <f t="shared" si="96"/>
        <v/>
      </c>
      <c r="B1676" s="91"/>
      <c r="C1676" s="232"/>
      <c r="D1676" s="232"/>
      <c r="E1676" s="91"/>
      <c r="F1676" s="91"/>
      <c r="G1676" s="91"/>
      <c r="H1676" s="248"/>
      <c r="I1676" s="248"/>
      <c r="J1676" s="260"/>
      <c r="K1676" s="252"/>
      <c r="GO1676" s="233" t="str">
        <f>IFERROR(VLOOKUP($C1676,リスト!$D:$X,18,FALSE),"")</f>
        <v/>
      </c>
      <c r="GP1676" s="349"/>
    </row>
    <row r="1677" spans="1:198" hidden="1">
      <c r="A1677" s="232" t="str">
        <f t="shared" si="96"/>
        <v/>
      </c>
      <c r="B1677" s="91"/>
      <c r="C1677" s="232"/>
      <c r="D1677" s="232"/>
      <c r="E1677" s="91"/>
      <c r="F1677" s="91"/>
      <c r="G1677" s="91"/>
      <c r="H1677" s="248"/>
      <c r="I1677" s="248"/>
      <c r="J1677" s="260"/>
      <c r="K1677" s="252"/>
      <c r="GO1677" s="233" t="str">
        <f>IFERROR(VLOOKUP($C1677,リスト!$D:$X,18,FALSE),"")</f>
        <v/>
      </c>
      <c r="GP1677" s="349"/>
    </row>
    <row r="1678" spans="1:198" hidden="1">
      <c r="A1678" s="232" t="str">
        <f t="shared" si="96"/>
        <v/>
      </c>
      <c r="B1678" s="91"/>
      <c r="C1678" s="232"/>
      <c r="D1678" s="232"/>
      <c r="E1678" s="91"/>
      <c r="F1678" s="91"/>
      <c r="G1678" s="91"/>
      <c r="H1678" s="248"/>
      <c r="I1678" s="248"/>
      <c r="J1678" s="260"/>
      <c r="K1678" s="252"/>
      <c r="GO1678" s="233" t="str">
        <f>IFERROR(VLOOKUP($C1678,リスト!$D:$X,18,FALSE),"")</f>
        <v/>
      </c>
      <c r="GP1678" s="349"/>
    </row>
    <row r="1679" spans="1:198" hidden="1">
      <c r="A1679" s="232" t="str">
        <f t="shared" si="96"/>
        <v/>
      </c>
      <c r="B1679" s="91"/>
      <c r="C1679" s="232"/>
      <c r="D1679" s="232"/>
      <c r="E1679" s="91"/>
      <c r="F1679" s="91"/>
      <c r="G1679" s="91"/>
      <c r="H1679" s="248"/>
      <c r="I1679" s="248"/>
      <c r="J1679" s="260"/>
      <c r="K1679" s="252"/>
      <c r="GO1679" s="233" t="str">
        <f>IFERROR(VLOOKUP($C1679,リスト!$D:$X,18,FALSE),"")</f>
        <v/>
      </c>
      <c r="GP1679" s="349"/>
    </row>
    <row r="1680" spans="1:198" hidden="1">
      <c r="A1680" s="232" t="str">
        <f t="shared" si="96"/>
        <v/>
      </c>
      <c r="B1680" s="91"/>
      <c r="C1680" s="232"/>
      <c r="D1680" s="232"/>
      <c r="E1680" s="91"/>
      <c r="F1680" s="91"/>
      <c r="G1680" s="91"/>
      <c r="H1680" s="248"/>
      <c r="I1680" s="248"/>
      <c r="J1680" s="260"/>
      <c r="K1680" s="252"/>
      <c r="GO1680" s="233" t="str">
        <f>IFERROR(VLOOKUP($C1680,リスト!$D:$X,18,FALSE),"")</f>
        <v/>
      </c>
      <c r="GP1680" s="349"/>
    </row>
    <row r="1681" spans="1:198" hidden="1">
      <c r="A1681" s="232" t="str">
        <f t="shared" si="96"/>
        <v/>
      </c>
      <c r="B1681" s="91"/>
      <c r="C1681" s="232"/>
      <c r="D1681" s="232"/>
      <c r="E1681" s="91"/>
      <c r="F1681" s="91"/>
      <c r="G1681" s="91"/>
      <c r="H1681" s="248"/>
      <c r="I1681" s="248"/>
      <c r="J1681" s="260"/>
      <c r="K1681" s="252"/>
      <c r="GO1681" s="233" t="str">
        <f>IFERROR(VLOOKUP($C1681,リスト!$D:$X,18,FALSE),"")</f>
        <v/>
      </c>
      <c r="GP1681" s="349"/>
    </row>
    <row r="1682" spans="1:198" hidden="1">
      <c r="A1682" s="232" t="str">
        <f t="shared" si="96"/>
        <v/>
      </c>
      <c r="B1682" s="91"/>
      <c r="C1682" s="232"/>
      <c r="D1682" s="232"/>
      <c r="E1682" s="91"/>
      <c r="F1682" s="91"/>
      <c r="G1682" s="91"/>
      <c r="H1682" s="248"/>
      <c r="I1682" s="248"/>
      <c r="J1682" s="260"/>
      <c r="K1682" s="252"/>
      <c r="GO1682" s="233" t="str">
        <f>IFERROR(VLOOKUP($C1682,リスト!$D:$X,18,FALSE),"")</f>
        <v/>
      </c>
      <c r="GP1682" s="349"/>
    </row>
    <row r="1683" spans="1:198" hidden="1">
      <c r="A1683" s="232" t="str">
        <f t="shared" si="96"/>
        <v/>
      </c>
      <c r="B1683" s="91"/>
      <c r="C1683" s="232"/>
      <c r="D1683" s="232"/>
      <c r="E1683" s="91"/>
      <c r="F1683" s="91"/>
      <c r="G1683" s="91"/>
      <c r="H1683" s="248"/>
      <c r="I1683" s="248"/>
      <c r="J1683" s="260"/>
      <c r="K1683" s="252"/>
      <c r="GO1683" s="233" t="str">
        <f>IFERROR(VLOOKUP($C1683,リスト!$D:$X,18,FALSE),"")</f>
        <v/>
      </c>
      <c r="GP1683" s="349"/>
    </row>
    <row r="1684" spans="1:198" hidden="1">
      <c r="A1684" s="232" t="str">
        <f t="shared" si="96"/>
        <v/>
      </c>
      <c r="B1684" s="91"/>
      <c r="C1684" s="232"/>
      <c r="D1684" s="232"/>
      <c r="E1684" s="91"/>
      <c r="F1684" s="91"/>
      <c r="G1684" s="91"/>
      <c r="H1684" s="248"/>
      <c r="I1684" s="248"/>
      <c r="J1684" s="260"/>
      <c r="K1684" s="252"/>
      <c r="GO1684" s="233" t="str">
        <f>IFERROR(VLOOKUP($C1684,リスト!$D:$X,18,FALSE),"")</f>
        <v/>
      </c>
      <c r="GP1684" s="349"/>
    </row>
    <row r="1685" spans="1:198" hidden="1">
      <c r="A1685" s="232" t="str">
        <f t="shared" si="96"/>
        <v/>
      </c>
      <c r="B1685" s="91"/>
      <c r="C1685" s="232"/>
      <c r="D1685" s="232"/>
      <c r="E1685" s="91"/>
      <c r="F1685" s="91"/>
      <c r="G1685" s="91"/>
      <c r="H1685" s="248"/>
      <c r="I1685" s="248"/>
      <c r="J1685" s="260"/>
      <c r="K1685" s="252"/>
      <c r="GO1685" s="233" t="str">
        <f>IFERROR(VLOOKUP($C1685,リスト!$D:$X,18,FALSE),"")</f>
        <v/>
      </c>
      <c r="GP1685" s="349"/>
    </row>
    <row r="1686" spans="1:198" hidden="1">
      <c r="A1686" s="232" t="str">
        <f t="shared" si="96"/>
        <v/>
      </c>
      <c r="B1686" s="91"/>
      <c r="C1686" s="232"/>
      <c r="D1686" s="232"/>
      <c r="E1686" s="91"/>
      <c r="F1686" s="91"/>
      <c r="G1686" s="91"/>
      <c r="H1686" s="248"/>
      <c r="I1686" s="248"/>
      <c r="J1686" s="260"/>
      <c r="K1686" s="252"/>
      <c r="GO1686" s="233" t="str">
        <f>IFERROR(VLOOKUP($C1686,リスト!$D:$X,18,FALSE),"")</f>
        <v/>
      </c>
      <c r="GP1686" s="349"/>
    </row>
    <row r="1687" spans="1:198" hidden="1">
      <c r="A1687" s="232" t="str">
        <f t="shared" si="96"/>
        <v/>
      </c>
      <c r="B1687" s="91"/>
      <c r="C1687" s="232"/>
      <c r="D1687" s="232"/>
      <c r="E1687" s="91"/>
      <c r="F1687" s="91"/>
      <c r="G1687" s="91"/>
      <c r="H1687" s="248"/>
      <c r="I1687" s="248"/>
      <c r="J1687" s="260"/>
      <c r="K1687" s="252"/>
      <c r="GO1687" s="233" t="str">
        <f>IFERROR(VLOOKUP($C1687,リスト!$D:$X,18,FALSE),"")</f>
        <v/>
      </c>
      <c r="GP1687" s="349"/>
    </row>
    <row r="1688" spans="1:198" hidden="1">
      <c r="A1688" s="232" t="str">
        <f t="shared" si="96"/>
        <v/>
      </c>
      <c r="B1688" s="91"/>
      <c r="C1688" s="232"/>
      <c r="D1688" s="232"/>
      <c r="E1688" s="91"/>
      <c r="F1688" s="91"/>
      <c r="G1688" s="91"/>
      <c r="H1688" s="248"/>
      <c r="I1688" s="248"/>
      <c r="J1688" s="260"/>
      <c r="K1688" s="252"/>
      <c r="GO1688" s="233" t="str">
        <f>IFERROR(VLOOKUP($C1688,リスト!$D:$X,18,FALSE),"")</f>
        <v/>
      </c>
      <c r="GP1688" s="349"/>
    </row>
    <row r="1689" spans="1:198" hidden="1">
      <c r="A1689" s="232" t="str">
        <f t="shared" si="96"/>
        <v/>
      </c>
      <c r="B1689" s="91"/>
      <c r="C1689" s="232"/>
      <c r="D1689" s="232"/>
      <c r="E1689" s="91"/>
      <c r="F1689" s="91"/>
      <c r="G1689" s="91"/>
      <c r="H1689" s="248"/>
      <c r="I1689" s="248"/>
      <c r="J1689" s="260"/>
      <c r="K1689" s="252"/>
      <c r="GO1689" s="233" t="str">
        <f>IFERROR(VLOOKUP($C1689,リスト!$D:$X,18,FALSE),"")</f>
        <v/>
      </c>
      <c r="GP1689" s="349"/>
    </row>
    <row r="1690" spans="1:198" hidden="1">
      <c r="A1690" s="232" t="str">
        <f t="shared" si="96"/>
        <v/>
      </c>
      <c r="B1690" s="91"/>
      <c r="C1690" s="232"/>
      <c r="D1690" s="232"/>
      <c r="E1690" s="91"/>
      <c r="F1690" s="91"/>
      <c r="G1690" s="91"/>
      <c r="H1690" s="248"/>
      <c r="I1690" s="248"/>
      <c r="J1690" s="260"/>
      <c r="K1690" s="252"/>
      <c r="GO1690" s="233" t="str">
        <f>IFERROR(VLOOKUP($C1690,リスト!$D:$X,18,FALSE),"")</f>
        <v/>
      </c>
      <c r="GP1690" s="349"/>
    </row>
    <row r="1691" spans="1:198" hidden="1">
      <c r="A1691" s="232" t="str">
        <f t="shared" si="96"/>
        <v/>
      </c>
      <c r="B1691" s="91"/>
      <c r="C1691" s="232"/>
      <c r="D1691" s="232"/>
      <c r="E1691" s="91"/>
      <c r="F1691" s="91"/>
      <c r="G1691" s="91"/>
      <c r="H1691" s="248"/>
      <c r="I1691" s="248"/>
      <c r="J1691" s="260"/>
      <c r="K1691" s="252"/>
      <c r="GO1691" s="233" t="str">
        <f>IFERROR(VLOOKUP($C1691,リスト!$D:$X,18,FALSE),"")</f>
        <v/>
      </c>
      <c r="GP1691" s="349"/>
    </row>
    <row r="1692" spans="1:198" hidden="1">
      <c r="A1692" s="232" t="str">
        <f t="shared" si="96"/>
        <v/>
      </c>
      <c r="B1692" s="91"/>
      <c r="C1692" s="232"/>
      <c r="D1692" s="232"/>
      <c r="E1692" s="91"/>
      <c r="F1692" s="91"/>
      <c r="G1692" s="91"/>
      <c r="H1692" s="248"/>
      <c r="I1692" s="248"/>
      <c r="J1692" s="260"/>
      <c r="K1692" s="252"/>
      <c r="GO1692" s="233" t="str">
        <f>IFERROR(VLOOKUP($C1692,リスト!$D:$X,18,FALSE),"")</f>
        <v/>
      </c>
      <c r="GP1692" s="349"/>
    </row>
    <row r="1693" spans="1:198" hidden="1">
      <c r="A1693" s="232" t="str">
        <f t="shared" si="96"/>
        <v/>
      </c>
      <c r="B1693" s="91"/>
      <c r="C1693" s="232"/>
      <c r="D1693" s="232"/>
      <c r="E1693" s="91"/>
      <c r="F1693" s="91"/>
      <c r="G1693" s="91"/>
      <c r="H1693" s="248"/>
      <c r="I1693" s="248"/>
      <c r="J1693" s="260"/>
      <c r="K1693" s="252"/>
      <c r="GO1693" s="233" t="str">
        <f>IFERROR(VLOOKUP($C1693,リスト!$D:$X,18,FALSE),"")</f>
        <v/>
      </c>
      <c r="GP1693" s="349"/>
    </row>
    <row r="1694" spans="1:198" hidden="1">
      <c r="A1694" s="232" t="str">
        <f t="shared" si="96"/>
        <v/>
      </c>
      <c r="B1694" s="91"/>
      <c r="C1694" s="232"/>
      <c r="D1694" s="232"/>
      <c r="E1694" s="91"/>
      <c r="F1694" s="91"/>
      <c r="G1694" s="91"/>
      <c r="H1694" s="248"/>
      <c r="I1694" s="248"/>
      <c r="J1694" s="260"/>
      <c r="K1694" s="252"/>
      <c r="GO1694" s="233" t="str">
        <f>IFERROR(VLOOKUP($C1694,リスト!$D:$X,18,FALSE),"")</f>
        <v/>
      </c>
      <c r="GP1694" s="349"/>
    </row>
    <row r="1695" spans="1:198" hidden="1">
      <c r="A1695" s="232" t="str">
        <f t="shared" si="96"/>
        <v/>
      </c>
      <c r="B1695" s="91"/>
      <c r="C1695" s="232"/>
      <c r="D1695" s="232"/>
      <c r="E1695" s="91"/>
      <c r="F1695" s="91"/>
      <c r="G1695" s="91"/>
      <c r="H1695" s="248"/>
      <c r="I1695" s="248"/>
      <c r="J1695" s="260"/>
      <c r="K1695" s="252"/>
      <c r="GO1695" s="233" t="str">
        <f>IFERROR(VLOOKUP($C1695,リスト!$D:$X,18,FALSE),"")</f>
        <v/>
      </c>
      <c r="GP1695" s="349"/>
    </row>
    <row r="1696" spans="1:198" hidden="1">
      <c r="A1696" s="232" t="str">
        <f t="shared" si="96"/>
        <v/>
      </c>
      <c r="B1696" s="91"/>
      <c r="C1696" s="232"/>
      <c r="D1696" s="232"/>
      <c r="E1696" s="91"/>
      <c r="F1696" s="91"/>
      <c r="G1696" s="91"/>
      <c r="H1696" s="248"/>
      <c r="I1696" s="248"/>
      <c r="J1696" s="260"/>
      <c r="K1696" s="252"/>
      <c r="GO1696" s="233" t="str">
        <f>IFERROR(VLOOKUP($C1696,リスト!$D:$X,18,FALSE),"")</f>
        <v/>
      </c>
      <c r="GP1696" s="349"/>
    </row>
    <row r="1697" spans="1:198" hidden="1">
      <c r="A1697" s="232" t="str">
        <f t="shared" si="96"/>
        <v/>
      </c>
      <c r="B1697" s="91"/>
      <c r="C1697" s="232"/>
      <c r="D1697" s="232"/>
      <c r="E1697" s="91"/>
      <c r="F1697" s="91"/>
      <c r="G1697" s="91"/>
      <c r="H1697" s="248"/>
      <c r="I1697" s="248"/>
      <c r="J1697" s="260"/>
      <c r="K1697" s="252"/>
      <c r="GO1697" s="233" t="str">
        <f>IFERROR(VLOOKUP($C1697,リスト!$D:$X,18,FALSE),"")</f>
        <v/>
      </c>
      <c r="GP1697" s="349"/>
    </row>
    <row r="1698" spans="1:198" hidden="1">
      <c r="A1698" s="232" t="str">
        <f t="shared" si="96"/>
        <v/>
      </c>
      <c r="B1698" s="91"/>
      <c r="C1698" s="232"/>
      <c r="D1698" s="232"/>
      <c r="E1698" s="91"/>
      <c r="F1698" s="91"/>
      <c r="G1698" s="91"/>
      <c r="H1698" s="248"/>
      <c r="I1698" s="248"/>
      <c r="J1698" s="260"/>
      <c r="K1698" s="252"/>
      <c r="GO1698" s="233" t="str">
        <f>IFERROR(VLOOKUP($C1698,リスト!$D:$X,18,FALSE),"")</f>
        <v/>
      </c>
      <c r="GP1698" s="349"/>
    </row>
    <row r="1699" spans="1:198" hidden="1">
      <c r="A1699" s="232" t="str">
        <f t="shared" si="96"/>
        <v/>
      </c>
      <c r="B1699" s="91"/>
      <c r="C1699" s="232"/>
      <c r="D1699" s="232"/>
      <c r="E1699" s="91"/>
      <c r="F1699" s="91"/>
      <c r="G1699" s="91"/>
      <c r="H1699" s="248"/>
      <c r="I1699" s="248"/>
      <c r="J1699" s="260"/>
      <c r="K1699" s="252"/>
      <c r="GO1699" s="233" t="str">
        <f>IFERROR(VLOOKUP($C1699,リスト!$D:$X,18,FALSE),"")</f>
        <v/>
      </c>
      <c r="GP1699" s="349"/>
    </row>
    <row r="1700" spans="1:198" hidden="1">
      <c r="A1700" s="232" t="str">
        <f t="shared" si="96"/>
        <v/>
      </c>
      <c r="B1700" s="91"/>
      <c r="C1700" s="232"/>
      <c r="D1700" s="232"/>
      <c r="E1700" s="91"/>
      <c r="F1700" s="91"/>
      <c r="G1700" s="91"/>
      <c r="H1700" s="248"/>
      <c r="I1700" s="248"/>
      <c r="J1700" s="260"/>
      <c r="K1700" s="252"/>
      <c r="GO1700" s="233" t="str">
        <f>IFERROR(VLOOKUP($C1700,リスト!$D:$X,18,FALSE),"")</f>
        <v/>
      </c>
      <c r="GP1700" s="349"/>
    </row>
    <row r="1701" spans="1:198" hidden="1">
      <c r="A1701" s="232" t="str">
        <f t="shared" si="96"/>
        <v/>
      </c>
      <c r="B1701" s="91"/>
      <c r="C1701" s="232"/>
      <c r="D1701" s="232"/>
      <c r="E1701" s="91"/>
      <c r="F1701" s="91"/>
      <c r="G1701" s="91"/>
      <c r="H1701" s="248"/>
      <c r="I1701" s="248"/>
      <c r="J1701" s="260"/>
      <c r="K1701" s="252"/>
      <c r="GO1701" s="233" t="str">
        <f>IFERROR(VLOOKUP($C1701,リスト!$D:$X,18,FALSE),"")</f>
        <v/>
      </c>
      <c r="GP1701" s="349"/>
    </row>
    <row r="1702" spans="1:198" hidden="1">
      <c r="A1702" s="232" t="str">
        <f t="shared" si="96"/>
        <v/>
      </c>
      <c r="B1702" s="91"/>
      <c r="C1702" s="232"/>
      <c r="D1702" s="232"/>
      <c r="E1702" s="91"/>
      <c r="F1702" s="91"/>
      <c r="G1702" s="91"/>
      <c r="H1702" s="248"/>
      <c r="I1702" s="248"/>
      <c r="J1702" s="260"/>
      <c r="K1702" s="252"/>
      <c r="GO1702" s="233" t="str">
        <f>IFERROR(VLOOKUP($C1702,リスト!$D:$X,18,FALSE),"")</f>
        <v/>
      </c>
      <c r="GP1702" s="349"/>
    </row>
    <row r="1703" spans="1:198" hidden="1">
      <c r="A1703" s="232" t="str">
        <f t="shared" si="96"/>
        <v/>
      </c>
      <c r="B1703" s="91"/>
      <c r="C1703" s="232"/>
      <c r="D1703" s="232"/>
      <c r="E1703" s="91"/>
      <c r="F1703" s="91"/>
      <c r="G1703" s="91"/>
      <c r="H1703" s="248"/>
      <c r="I1703" s="248"/>
      <c r="J1703" s="260"/>
      <c r="K1703" s="252"/>
      <c r="GO1703" s="233" t="str">
        <f>IFERROR(VLOOKUP($C1703,リスト!$D:$X,18,FALSE),"")</f>
        <v/>
      </c>
      <c r="GP1703" s="349"/>
    </row>
    <row r="1704" spans="1:198" hidden="1">
      <c r="A1704" s="232" t="str">
        <f t="shared" si="96"/>
        <v/>
      </c>
      <c r="B1704" s="91"/>
      <c r="C1704" s="232"/>
      <c r="D1704" s="232"/>
      <c r="E1704" s="91"/>
      <c r="F1704" s="91"/>
      <c r="G1704" s="91"/>
      <c r="H1704" s="248"/>
      <c r="I1704" s="248"/>
      <c r="J1704" s="260"/>
      <c r="K1704" s="252"/>
      <c r="GO1704" s="233" t="str">
        <f>IFERROR(VLOOKUP($C1704,リスト!$D:$X,18,FALSE),"")</f>
        <v/>
      </c>
      <c r="GP1704" s="349"/>
    </row>
    <row r="1705" spans="1:198" hidden="1">
      <c r="A1705" s="232" t="str">
        <f t="shared" si="96"/>
        <v/>
      </c>
      <c r="B1705" s="91"/>
      <c r="C1705" s="232"/>
      <c r="D1705" s="232"/>
      <c r="E1705" s="91"/>
      <c r="F1705" s="91"/>
      <c r="G1705" s="91"/>
      <c r="H1705" s="248"/>
      <c r="I1705" s="248"/>
      <c r="J1705" s="260"/>
      <c r="K1705" s="252"/>
      <c r="GO1705" s="233" t="str">
        <f>IFERROR(VLOOKUP($C1705,リスト!$D:$X,18,FALSE),"")</f>
        <v/>
      </c>
      <c r="GP1705" s="349"/>
    </row>
    <row r="1706" spans="1:198" hidden="1">
      <c r="A1706" s="232" t="str">
        <f t="shared" si="96"/>
        <v/>
      </c>
      <c r="B1706" s="91"/>
      <c r="C1706" s="232"/>
      <c r="D1706" s="232"/>
      <c r="E1706" s="91"/>
      <c r="F1706" s="91"/>
      <c r="G1706" s="91"/>
      <c r="H1706" s="248"/>
      <c r="I1706" s="248"/>
      <c r="J1706" s="260"/>
      <c r="K1706" s="252"/>
      <c r="GO1706" s="233" t="str">
        <f>IFERROR(VLOOKUP($C1706,リスト!$D:$X,18,FALSE),"")</f>
        <v/>
      </c>
      <c r="GP1706" s="349"/>
    </row>
    <row r="1707" spans="1:198" hidden="1">
      <c r="A1707" s="232" t="str">
        <f t="shared" si="96"/>
        <v/>
      </c>
      <c r="B1707" s="91"/>
      <c r="C1707" s="232"/>
      <c r="D1707" s="232"/>
      <c r="E1707" s="91"/>
      <c r="F1707" s="91"/>
      <c r="G1707" s="91"/>
      <c r="H1707" s="248"/>
      <c r="I1707" s="248"/>
      <c r="J1707" s="260"/>
      <c r="K1707" s="252"/>
      <c r="GO1707" s="233" t="str">
        <f>IFERROR(VLOOKUP($C1707,リスト!$D:$X,18,FALSE),"")</f>
        <v/>
      </c>
      <c r="GP1707" s="349"/>
    </row>
    <row r="1708" spans="1:198" hidden="1">
      <c r="A1708" s="232" t="str">
        <f t="shared" si="96"/>
        <v/>
      </c>
      <c r="B1708" s="91"/>
      <c r="C1708" s="232"/>
      <c r="D1708" s="232"/>
      <c r="E1708" s="91"/>
      <c r="F1708" s="91"/>
      <c r="G1708" s="91"/>
      <c r="H1708" s="248"/>
      <c r="I1708" s="248"/>
      <c r="J1708" s="260"/>
      <c r="K1708" s="252"/>
      <c r="GO1708" s="233" t="str">
        <f>IFERROR(VLOOKUP($C1708,リスト!$D:$X,18,FALSE),"")</f>
        <v/>
      </c>
      <c r="GP1708" s="349"/>
    </row>
    <row r="1709" spans="1:198" hidden="1">
      <c r="A1709" s="232" t="str">
        <f t="shared" si="96"/>
        <v/>
      </c>
      <c r="B1709" s="91"/>
      <c r="C1709" s="232"/>
      <c r="D1709" s="232"/>
      <c r="E1709" s="91"/>
      <c r="F1709" s="91"/>
      <c r="G1709" s="91"/>
      <c r="H1709" s="248"/>
      <c r="I1709" s="248"/>
      <c r="J1709" s="260"/>
      <c r="K1709" s="252"/>
      <c r="GO1709" s="233" t="str">
        <f>IFERROR(VLOOKUP($C1709,リスト!$D:$X,18,FALSE),"")</f>
        <v/>
      </c>
      <c r="GP1709" s="349"/>
    </row>
    <row r="1710" spans="1:198" hidden="1">
      <c r="A1710" s="232" t="str">
        <f t="shared" si="96"/>
        <v/>
      </c>
      <c r="B1710" s="91"/>
      <c r="C1710" s="232"/>
      <c r="D1710" s="232"/>
      <c r="E1710" s="91"/>
      <c r="F1710" s="91"/>
      <c r="G1710" s="91"/>
      <c r="H1710" s="248"/>
      <c r="I1710" s="248"/>
      <c r="J1710" s="260"/>
      <c r="K1710" s="252"/>
      <c r="GO1710" s="233" t="str">
        <f>IFERROR(VLOOKUP($C1710,リスト!$D:$X,18,FALSE),"")</f>
        <v/>
      </c>
      <c r="GP1710" s="349"/>
    </row>
    <row r="1711" spans="1:198" hidden="1">
      <c r="A1711" s="232" t="str">
        <f t="shared" si="96"/>
        <v/>
      </c>
      <c r="B1711" s="91"/>
      <c r="C1711" s="232"/>
      <c r="D1711" s="232"/>
      <c r="E1711" s="91"/>
      <c r="F1711" s="91"/>
      <c r="G1711" s="91"/>
      <c r="H1711" s="248"/>
      <c r="I1711" s="248"/>
      <c r="J1711" s="260"/>
      <c r="K1711" s="252"/>
      <c r="GO1711" s="233" t="str">
        <f>IFERROR(VLOOKUP($C1711,リスト!$D:$X,18,FALSE),"")</f>
        <v/>
      </c>
      <c r="GP1711" s="349"/>
    </row>
    <row r="1712" spans="1:198" hidden="1">
      <c r="A1712" s="232" t="str">
        <f t="shared" si="96"/>
        <v/>
      </c>
      <c r="B1712" s="91"/>
      <c r="C1712" s="232"/>
      <c r="D1712" s="232"/>
      <c r="E1712" s="91"/>
      <c r="F1712" s="91"/>
      <c r="G1712" s="91"/>
      <c r="H1712" s="248"/>
      <c r="I1712" s="248"/>
      <c r="J1712" s="260"/>
      <c r="K1712" s="252"/>
      <c r="GO1712" s="233" t="str">
        <f>IFERROR(VLOOKUP($C1712,リスト!$D:$X,18,FALSE),"")</f>
        <v/>
      </c>
      <c r="GP1712" s="349"/>
    </row>
    <row r="1713" spans="1:198" hidden="1">
      <c r="A1713" s="232" t="str">
        <f t="shared" si="96"/>
        <v/>
      </c>
      <c r="B1713" s="91"/>
      <c r="C1713" s="232"/>
      <c r="D1713" s="232"/>
      <c r="E1713" s="91"/>
      <c r="F1713" s="91"/>
      <c r="G1713" s="91"/>
      <c r="H1713" s="248"/>
      <c r="I1713" s="248"/>
      <c r="J1713" s="260"/>
      <c r="K1713" s="252"/>
      <c r="GO1713" s="233" t="str">
        <f>IFERROR(VLOOKUP($C1713,リスト!$D:$X,18,FALSE),"")</f>
        <v/>
      </c>
      <c r="GP1713" s="349"/>
    </row>
    <row r="1714" spans="1:198" hidden="1">
      <c r="A1714" s="232" t="str">
        <f t="shared" si="96"/>
        <v/>
      </c>
      <c r="B1714" s="91"/>
      <c r="C1714" s="232"/>
      <c r="D1714" s="232"/>
      <c r="E1714" s="91"/>
      <c r="F1714" s="91"/>
      <c r="G1714" s="91"/>
      <c r="H1714" s="248"/>
      <c r="I1714" s="248"/>
      <c r="J1714" s="260"/>
      <c r="K1714" s="252"/>
      <c r="GO1714" s="233" t="str">
        <f>IFERROR(VLOOKUP($C1714,リスト!$D:$X,18,FALSE),"")</f>
        <v/>
      </c>
      <c r="GP1714" s="349"/>
    </row>
    <row r="1715" spans="1:198" hidden="1">
      <c r="A1715" s="232" t="str">
        <f t="shared" si="96"/>
        <v/>
      </c>
      <c r="B1715" s="91"/>
      <c r="C1715" s="232"/>
      <c r="D1715" s="232"/>
      <c r="E1715" s="91"/>
      <c r="F1715" s="91"/>
      <c r="G1715" s="91"/>
      <c r="H1715" s="248"/>
      <c r="I1715" s="248"/>
      <c r="J1715" s="260"/>
      <c r="K1715" s="252"/>
      <c r="GO1715" s="233" t="str">
        <f>IFERROR(VLOOKUP($C1715,リスト!$D:$X,18,FALSE),"")</f>
        <v/>
      </c>
      <c r="GP1715" s="349"/>
    </row>
    <row r="1716" spans="1:198" hidden="1">
      <c r="A1716" s="232" t="str">
        <f t="shared" si="96"/>
        <v/>
      </c>
      <c r="B1716" s="91"/>
      <c r="C1716" s="232"/>
      <c r="D1716" s="232"/>
      <c r="E1716" s="91"/>
      <c r="F1716" s="91"/>
      <c r="G1716" s="91"/>
      <c r="H1716" s="248"/>
      <c r="I1716" s="248"/>
      <c r="J1716" s="260"/>
      <c r="K1716" s="252"/>
      <c r="GO1716" s="233" t="str">
        <f>IFERROR(VLOOKUP($C1716,リスト!$D:$X,18,FALSE),"")</f>
        <v/>
      </c>
      <c r="GP1716" s="349"/>
    </row>
    <row r="1717" spans="1:198" hidden="1">
      <c r="A1717" s="232" t="str">
        <f t="shared" si="96"/>
        <v/>
      </c>
      <c r="B1717" s="91"/>
      <c r="C1717" s="232"/>
      <c r="D1717" s="232"/>
      <c r="E1717" s="91"/>
      <c r="F1717" s="91"/>
      <c r="G1717" s="91"/>
      <c r="H1717" s="248"/>
      <c r="I1717" s="248"/>
      <c r="J1717" s="260"/>
      <c r="K1717" s="252"/>
      <c r="GO1717" s="233" t="str">
        <f>IFERROR(VLOOKUP($C1717,リスト!$D:$X,18,FALSE),"")</f>
        <v/>
      </c>
      <c r="GP1717" s="349"/>
    </row>
    <row r="1718" spans="1:198" hidden="1">
      <c r="A1718" s="232" t="str">
        <f t="shared" si="96"/>
        <v/>
      </c>
      <c r="B1718" s="91"/>
      <c r="C1718" s="232"/>
      <c r="D1718" s="232"/>
      <c r="E1718" s="91"/>
      <c r="F1718" s="91"/>
      <c r="G1718" s="91"/>
      <c r="H1718" s="248"/>
      <c r="I1718" s="248"/>
      <c r="J1718" s="260"/>
      <c r="K1718" s="252"/>
      <c r="GO1718" s="233" t="str">
        <f>IFERROR(VLOOKUP($C1718,リスト!$D:$X,18,FALSE),"")</f>
        <v/>
      </c>
      <c r="GP1718" s="349"/>
    </row>
    <row r="1719" spans="1:198" hidden="1">
      <c r="A1719" s="232" t="str">
        <f t="shared" si="96"/>
        <v/>
      </c>
      <c r="B1719" s="91"/>
      <c r="C1719" s="232"/>
      <c r="D1719" s="232"/>
      <c r="E1719" s="91"/>
      <c r="F1719" s="91"/>
      <c r="G1719" s="91"/>
      <c r="H1719" s="248"/>
      <c r="I1719" s="248"/>
      <c r="J1719" s="260"/>
      <c r="K1719" s="252"/>
      <c r="GO1719" s="233" t="str">
        <f>IFERROR(VLOOKUP($C1719,リスト!$D:$X,18,FALSE),"")</f>
        <v/>
      </c>
      <c r="GP1719" s="349"/>
    </row>
    <row r="1720" spans="1:198" hidden="1">
      <c r="A1720" s="232" t="str">
        <f t="shared" si="96"/>
        <v/>
      </c>
      <c r="B1720" s="91"/>
      <c r="C1720" s="232"/>
      <c r="D1720" s="232"/>
      <c r="E1720" s="91"/>
      <c r="F1720" s="91"/>
      <c r="G1720" s="91"/>
      <c r="H1720" s="248"/>
      <c r="I1720" s="248"/>
      <c r="J1720" s="260"/>
      <c r="K1720" s="252"/>
      <c r="GO1720" s="233" t="str">
        <f>IFERROR(VLOOKUP($C1720,リスト!$D:$X,18,FALSE),"")</f>
        <v/>
      </c>
      <c r="GP1720" s="349"/>
    </row>
    <row r="1721" spans="1:198" hidden="1">
      <c r="A1721" s="232" t="str">
        <f t="shared" si="96"/>
        <v/>
      </c>
      <c r="B1721" s="91"/>
      <c r="C1721" s="232"/>
      <c r="D1721" s="232"/>
      <c r="E1721" s="91"/>
      <c r="F1721" s="91"/>
      <c r="G1721" s="91"/>
      <c r="H1721" s="248"/>
      <c r="I1721" s="248"/>
      <c r="J1721" s="260"/>
      <c r="K1721" s="252"/>
      <c r="GO1721" s="233" t="str">
        <f>IFERROR(VLOOKUP($C1721,リスト!$D:$X,18,FALSE),"")</f>
        <v/>
      </c>
      <c r="GP1721" s="349"/>
    </row>
    <row r="1722" spans="1:198" hidden="1">
      <c r="A1722" s="232" t="str">
        <f t="shared" si="96"/>
        <v/>
      </c>
      <c r="B1722" s="91"/>
      <c r="C1722" s="232"/>
      <c r="D1722" s="232"/>
      <c r="E1722" s="91"/>
      <c r="F1722" s="91"/>
      <c r="G1722" s="91"/>
      <c r="H1722" s="248"/>
      <c r="I1722" s="248"/>
      <c r="J1722" s="260"/>
      <c r="K1722" s="252"/>
      <c r="GO1722" s="233" t="str">
        <f>IFERROR(VLOOKUP($C1722,リスト!$D:$X,18,FALSE),"")</f>
        <v/>
      </c>
      <c r="GP1722" s="349"/>
    </row>
    <row r="1723" spans="1:198" hidden="1">
      <c r="A1723" s="232" t="str">
        <f t="shared" si="96"/>
        <v/>
      </c>
      <c r="B1723" s="91"/>
      <c r="C1723" s="232"/>
      <c r="D1723" s="232"/>
      <c r="E1723" s="91"/>
      <c r="F1723" s="91"/>
      <c r="G1723" s="91"/>
      <c r="H1723" s="248"/>
      <c r="I1723" s="248"/>
      <c r="J1723" s="260"/>
      <c r="K1723" s="252"/>
      <c r="GO1723" s="233" t="str">
        <f>IFERROR(VLOOKUP($C1723,リスト!$D:$X,18,FALSE),"")</f>
        <v/>
      </c>
      <c r="GP1723" s="349"/>
    </row>
    <row r="1724" spans="1:198" hidden="1">
      <c r="A1724" s="232" t="str">
        <f t="shared" si="96"/>
        <v/>
      </c>
      <c r="B1724" s="91"/>
      <c r="C1724" s="232"/>
      <c r="D1724" s="232"/>
      <c r="E1724" s="91"/>
      <c r="F1724" s="91"/>
      <c r="G1724" s="91"/>
      <c r="H1724" s="248"/>
      <c r="I1724" s="248"/>
      <c r="J1724" s="260"/>
      <c r="K1724" s="252"/>
      <c r="GO1724" s="233" t="str">
        <f>IFERROR(VLOOKUP($C1724,リスト!$D:$X,18,FALSE),"")</f>
        <v/>
      </c>
      <c r="GP1724" s="349"/>
    </row>
    <row r="1725" spans="1:198" hidden="1">
      <c r="A1725" s="232" t="str">
        <f t="shared" si="96"/>
        <v/>
      </c>
      <c r="B1725" s="91"/>
      <c r="C1725" s="232"/>
      <c r="D1725" s="232"/>
      <c r="E1725" s="91"/>
      <c r="F1725" s="91"/>
      <c r="G1725" s="91"/>
      <c r="H1725" s="248"/>
      <c r="I1725" s="248"/>
      <c r="J1725" s="260"/>
      <c r="K1725" s="252"/>
      <c r="GO1725" s="233" t="str">
        <f>IFERROR(VLOOKUP($C1725,リスト!$D:$X,18,FALSE),"")</f>
        <v/>
      </c>
      <c r="GP1725" s="349"/>
    </row>
    <row r="1726" spans="1:198" hidden="1">
      <c r="A1726" s="232" t="str">
        <f t="shared" si="96"/>
        <v/>
      </c>
      <c r="B1726" s="91"/>
      <c r="C1726" s="232"/>
      <c r="D1726" s="232"/>
      <c r="E1726" s="91"/>
      <c r="F1726" s="91"/>
      <c r="G1726" s="91"/>
      <c r="H1726" s="248"/>
      <c r="I1726" s="248"/>
      <c r="J1726" s="260"/>
      <c r="K1726" s="252"/>
      <c r="GO1726" s="233" t="str">
        <f>IFERROR(VLOOKUP($C1726,リスト!$D:$X,18,FALSE),"")</f>
        <v/>
      </c>
      <c r="GP1726" s="349"/>
    </row>
    <row r="1727" spans="1:198" hidden="1">
      <c r="A1727" s="232" t="str">
        <f t="shared" si="96"/>
        <v/>
      </c>
      <c r="B1727" s="91"/>
      <c r="C1727" s="232"/>
      <c r="D1727" s="232"/>
      <c r="E1727" s="91"/>
      <c r="F1727" s="91"/>
      <c r="G1727" s="91"/>
      <c r="H1727" s="248"/>
      <c r="I1727" s="248"/>
      <c r="J1727" s="260"/>
      <c r="K1727" s="252"/>
      <c r="GO1727" s="233" t="str">
        <f>IFERROR(VLOOKUP($C1727,リスト!$D:$X,18,FALSE),"")</f>
        <v/>
      </c>
      <c r="GP1727" s="349"/>
    </row>
    <row r="1728" spans="1:198" hidden="1">
      <c r="A1728" s="232" t="str">
        <f t="shared" si="96"/>
        <v/>
      </c>
      <c r="B1728" s="91"/>
      <c r="C1728" s="232"/>
      <c r="D1728" s="232"/>
      <c r="E1728" s="91"/>
      <c r="F1728" s="91"/>
      <c r="G1728" s="91"/>
      <c r="H1728" s="248"/>
      <c r="I1728" s="248"/>
      <c r="J1728" s="260"/>
      <c r="K1728" s="252"/>
      <c r="GO1728" s="233" t="str">
        <f>IFERROR(VLOOKUP($C1728,リスト!$D:$X,18,FALSE),"")</f>
        <v/>
      </c>
      <c r="GP1728" s="349"/>
    </row>
    <row r="1729" spans="1:198" hidden="1">
      <c r="A1729" s="232" t="str">
        <f t="shared" si="96"/>
        <v/>
      </c>
      <c r="B1729" s="91"/>
      <c r="C1729" s="232"/>
      <c r="D1729" s="232"/>
      <c r="E1729" s="91"/>
      <c r="F1729" s="91"/>
      <c r="G1729" s="91"/>
      <c r="H1729" s="248"/>
      <c r="I1729" s="248"/>
      <c r="J1729" s="260"/>
      <c r="K1729" s="252"/>
      <c r="GO1729" s="233" t="str">
        <f>IFERROR(VLOOKUP($C1729,リスト!$D:$X,18,FALSE),"")</f>
        <v/>
      </c>
      <c r="GP1729" s="349"/>
    </row>
    <row r="1730" spans="1:198" hidden="1">
      <c r="A1730" s="232" t="str">
        <f t="shared" si="96"/>
        <v/>
      </c>
      <c r="B1730" s="91"/>
      <c r="C1730" s="232"/>
      <c r="D1730" s="232"/>
      <c r="E1730" s="91"/>
      <c r="F1730" s="91"/>
      <c r="G1730" s="91"/>
      <c r="H1730" s="248"/>
      <c r="I1730" s="248"/>
      <c r="J1730" s="260"/>
      <c r="K1730" s="252"/>
      <c r="GO1730" s="233" t="str">
        <f>IFERROR(VLOOKUP($C1730,リスト!$D:$X,18,FALSE),"")</f>
        <v/>
      </c>
      <c r="GP1730" s="349"/>
    </row>
    <row r="1731" spans="1:198" hidden="1">
      <c r="A1731" s="232" t="str">
        <f t="shared" si="96"/>
        <v/>
      </c>
      <c r="B1731" s="91"/>
      <c r="C1731" s="232"/>
      <c r="D1731" s="232"/>
      <c r="E1731" s="91"/>
      <c r="F1731" s="91"/>
      <c r="G1731" s="91"/>
      <c r="H1731" s="248"/>
      <c r="I1731" s="248"/>
      <c r="J1731" s="260"/>
      <c r="K1731" s="252"/>
      <c r="GO1731" s="233" t="str">
        <f>IFERROR(VLOOKUP($C1731,リスト!$D:$X,18,FALSE),"")</f>
        <v/>
      </c>
      <c r="GP1731" s="349"/>
    </row>
    <row r="1732" spans="1:198" hidden="1">
      <c r="A1732" s="232" t="str">
        <f t="shared" si="96"/>
        <v/>
      </c>
      <c r="B1732" s="91"/>
      <c r="C1732" s="232"/>
      <c r="D1732" s="232"/>
      <c r="E1732" s="91"/>
      <c r="F1732" s="91"/>
      <c r="G1732" s="91"/>
      <c r="H1732" s="248"/>
      <c r="I1732" s="248"/>
      <c r="J1732" s="260"/>
      <c r="K1732" s="252"/>
      <c r="GO1732" s="233" t="str">
        <f>IFERROR(VLOOKUP($C1732,リスト!$D:$X,18,FALSE),"")</f>
        <v/>
      </c>
      <c r="GP1732" s="349"/>
    </row>
    <row r="1733" spans="1:198" hidden="1">
      <c r="A1733" s="232" t="str">
        <f t="shared" si="96"/>
        <v/>
      </c>
      <c r="B1733" s="91"/>
      <c r="C1733" s="232"/>
      <c r="D1733" s="232"/>
      <c r="E1733" s="91"/>
      <c r="F1733" s="91"/>
      <c r="G1733" s="91"/>
      <c r="H1733" s="248"/>
      <c r="I1733" s="248"/>
      <c r="J1733" s="260"/>
      <c r="K1733" s="252"/>
      <c r="GO1733" s="233" t="str">
        <f>IFERROR(VLOOKUP($C1733,リスト!$D:$X,18,FALSE),"")</f>
        <v/>
      </c>
      <c r="GP1733" s="349"/>
    </row>
    <row r="1734" spans="1:198" hidden="1">
      <c r="A1734" s="232" t="str">
        <f t="shared" ref="A1734:A1797" si="97">IF(C1734="","",ROW()-5)</f>
        <v/>
      </c>
      <c r="B1734" s="91"/>
      <c r="C1734" s="232"/>
      <c r="D1734" s="232"/>
      <c r="E1734" s="91"/>
      <c r="F1734" s="91"/>
      <c r="G1734" s="91"/>
      <c r="H1734" s="248"/>
      <c r="I1734" s="248"/>
      <c r="J1734" s="260"/>
      <c r="K1734" s="252"/>
      <c r="GO1734" s="233" t="str">
        <f>IFERROR(VLOOKUP($C1734,リスト!$D:$X,18,FALSE),"")</f>
        <v/>
      </c>
      <c r="GP1734" s="349"/>
    </row>
    <row r="1735" spans="1:198" hidden="1">
      <c r="A1735" s="232" t="str">
        <f t="shared" si="97"/>
        <v/>
      </c>
      <c r="B1735" s="91"/>
      <c r="C1735" s="232"/>
      <c r="D1735" s="232"/>
      <c r="E1735" s="91"/>
      <c r="F1735" s="91"/>
      <c r="G1735" s="91"/>
      <c r="H1735" s="248"/>
      <c r="I1735" s="248"/>
      <c r="J1735" s="260"/>
      <c r="K1735" s="252"/>
      <c r="GO1735" s="233" t="str">
        <f>IFERROR(VLOOKUP($C1735,リスト!$D:$X,18,FALSE),"")</f>
        <v/>
      </c>
      <c r="GP1735" s="349"/>
    </row>
    <row r="1736" spans="1:198" hidden="1">
      <c r="A1736" s="232" t="str">
        <f t="shared" si="97"/>
        <v/>
      </c>
      <c r="B1736" s="91"/>
      <c r="C1736" s="232"/>
      <c r="D1736" s="232"/>
      <c r="E1736" s="91"/>
      <c r="F1736" s="91"/>
      <c r="G1736" s="91"/>
      <c r="H1736" s="248"/>
      <c r="I1736" s="248"/>
      <c r="J1736" s="260"/>
      <c r="K1736" s="252"/>
      <c r="GO1736" s="233" t="str">
        <f>IFERROR(VLOOKUP($C1736,リスト!$D:$X,18,FALSE),"")</f>
        <v/>
      </c>
      <c r="GP1736" s="349"/>
    </row>
    <row r="1737" spans="1:198" hidden="1">
      <c r="A1737" s="232" t="str">
        <f t="shared" si="97"/>
        <v/>
      </c>
      <c r="B1737" s="91"/>
      <c r="C1737" s="232"/>
      <c r="D1737" s="232"/>
      <c r="E1737" s="91"/>
      <c r="F1737" s="91"/>
      <c r="G1737" s="91"/>
      <c r="H1737" s="248"/>
      <c r="I1737" s="248"/>
      <c r="J1737" s="260"/>
      <c r="K1737" s="252"/>
      <c r="GO1737" s="233" t="str">
        <f>IFERROR(VLOOKUP($C1737,リスト!$D:$X,18,FALSE),"")</f>
        <v/>
      </c>
      <c r="GP1737" s="349"/>
    </row>
    <row r="1738" spans="1:198" hidden="1">
      <c r="A1738" s="232" t="str">
        <f t="shared" si="97"/>
        <v/>
      </c>
      <c r="B1738" s="91"/>
      <c r="C1738" s="232"/>
      <c r="D1738" s="232"/>
      <c r="E1738" s="91"/>
      <c r="F1738" s="91"/>
      <c r="G1738" s="91"/>
      <c r="H1738" s="248"/>
      <c r="I1738" s="248"/>
      <c r="J1738" s="260"/>
      <c r="K1738" s="252"/>
      <c r="GO1738" s="233" t="str">
        <f>IFERROR(VLOOKUP($C1738,リスト!$D:$X,18,FALSE),"")</f>
        <v/>
      </c>
      <c r="GP1738" s="349"/>
    </row>
    <row r="1739" spans="1:198" hidden="1">
      <c r="A1739" s="232" t="str">
        <f t="shared" si="97"/>
        <v/>
      </c>
      <c r="B1739" s="91"/>
      <c r="C1739" s="232"/>
      <c r="D1739" s="232"/>
      <c r="E1739" s="91"/>
      <c r="F1739" s="91"/>
      <c r="G1739" s="91"/>
      <c r="H1739" s="248"/>
      <c r="I1739" s="248"/>
      <c r="J1739" s="260"/>
      <c r="K1739" s="252"/>
      <c r="GO1739" s="233" t="str">
        <f>IFERROR(VLOOKUP($C1739,リスト!$D:$X,18,FALSE),"")</f>
        <v/>
      </c>
      <c r="GP1739" s="349"/>
    </row>
    <row r="1740" spans="1:198" hidden="1">
      <c r="A1740" s="232" t="str">
        <f t="shared" si="97"/>
        <v/>
      </c>
      <c r="B1740" s="91"/>
      <c r="C1740" s="232"/>
      <c r="D1740" s="232"/>
      <c r="E1740" s="91"/>
      <c r="F1740" s="91"/>
      <c r="G1740" s="91"/>
      <c r="H1740" s="248"/>
      <c r="I1740" s="248"/>
      <c r="J1740" s="260"/>
      <c r="K1740" s="252"/>
      <c r="GO1740" s="233" t="str">
        <f>IFERROR(VLOOKUP($C1740,リスト!$D:$X,18,FALSE),"")</f>
        <v/>
      </c>
      <c r="GP1740" s="349"/>
    </row>
    <row r="1741" spans="1:198" hidden="1">
      <c r="A1741" s="232" t="str">
        <f t="shared" si="97"/>
        <v/>
      </c>
      <c r="B1741" s="91"/>
      <c r="C1741" s="232"/>
      <c r="D1741" s="232"/>
      <c r="E1741" s="91"/>
      <c r="F1741" s="91"/>
      <c r="G1741" s="91"/>
      <c r="H1741" s="248"/>
      <c r="I1741" s="248"/>
      <c r="J1741" s="260"/>
      <c r="K1741" s="252"/>
      <c r="GO1741" s="233" t="str">
        <f>IFERROR(VLOOKUP($C1741,リスト!$D:$X,18,FALSE),"")</f>
        <v/>
      </c>
      <c r="GP1741" s="349"/>
    </row>
    <row r="1742" spans="1:198" hidden="1">
      <c r="A1742" s="232" t="str">
        <f t="shared" si="97"/>
        <v/>
      </c>
      <c r="B1742" s="91"/>
      <c r="C1742" s="232"/>
      <c r="D1742" s="232"/>
      <c r="E1742" s="91"/>
      <c r="F1742" s="91"/>
      <c r="G1742" s="91"/>
      <c r="H1742" s="248"/>
      <c r="I1742" s="248"/>
      <c r="J1742" s="260"/>
      <c r="K1742" s="252"/>
      <c r="GO1742" s="233" t="str">
        <f>IFERROR(VLOOKUP($C1742,リスト!$D:$X,18,FALSE),"")</f>
        <v/>
      </c>
      <c r="GP1742" s="349"/>
    </row>
    <row r="1743" spans="1:198" hidden="1">
      <c r="A1743" s="232" t="str">
        <f t="shared" si="97"/>
        <v/>
      </c>
      <c r="B1743" s="91"/>
      <c r="C1743" s="232"/>
      <c r="D1743" s="232"/>
      <c r="E1743" s="91"/>
      <c r="F1743" s="91"/>
      <c r="G1743" s="91"/>
      <c r="H1743" s="248"/>
      <c r="I1743" s="248"/>
      <c r="J1743" s="260"/>
      <c r="K1743" s="252"/>
      <c r="GO1743" s="233" t="str">
        <f>IFERROR(VLOOKUP($C1743,リスト!$D:$X,18,FALSE),"")</f>
        <v/>
      </c>
      <c r="GP1743" s="349"/>
    </row>
    <row r="1744" spans="1:198" hidden="1">
      <c r="A1744" s="232" t="str">
        <f t="shared" si="97"/>
        <v/>
      </c>
      <c r="B1744" s="91"/>
      <c r="C1744" s="232"/>
      <c r="D1744" s="232"/>
      <c r="E1744" s="91"/>
      <c r="F1744" s="91"/>
      <c r="G1744" s="91"/>
      <c r="H1744" s="248"/>
      <c r="I1744" s="248"/>
      <c r="J1744" s="260"/>
      <c r="K1744" s="252"/>
      <c r="GO1744" s="233" t="str">
        <f>IFERROR(VLOOKUP($C1744,リスト!$D:$X,18,FALSE),"")</f>
        <v/>
      </c>
      <c r="GP1744" s="349"/>
    </row>
    <row r="1745" spans="1:198" hidden="1">
      <c r="A1745" s="232" t="str">
        <f t="shared" si="97"/>
        <v/>
      </c>
      <c r="B1745" s="91"/>
      <c r="C1745" s="232"/>
      <c r="D1745" s="232"/>
      <c r="E1745" s="91"/>
      <c r="F1745" s="91"/>
      <c r="G1745" s="91"/>
      <c r="H1745" s="248"/>
      <c r="I1745" s="248"/>
      <c r="J1745" s="260"/>
      <c r="K1745" s="252"/>
      <c r="GO1745" s="233" t="str">
        <f>IFERROR(VLOOKUP($C1745,リスト!$D:$X,18,FALSE),"")</f>
        <v/>
      </c>
      <c r="GP1745" s="349"/>
    </row>
    <row r="1746" spans="1:198" hidden="1">
      <c r="A1746" s="232" t="str">
        <f t="shared" si="97"/>
        <v/>
      </c>
      <c r="B1746" s="91"/>
      <c r="C1746" s="232"/>
      <c r="D1746" s="232"/>
      <c r="E1746" s="91"/>
      <c r="F1746" s="91"/>
      <c r="G1746" s="91"/>
      <c r="H1746" s="248"/>
      <c r="I1746" s="248"/>
      <c r="J1746" s="260"/>
      <c r="K1746" s="252"/>
      <c r="GO1746" s="233" t="str">
        <f>IFERROR(VLOOKUP($C1746,リスト!$D:$X,18,FALSE),"")</f>
        <v/>
      </c>
      <c r="GP1746" s="349"/>
    </row>
    <row r="1747" spans="1:198" hidden="1">
      <c r="A1747" s="232" t="str">
        <f t="shared" si="97"/>
        <v/>
      </c>
      <c r="B1747" s="91"/>
      <c r="C1747" s="232"/>
      <c r="D1747" s="232"/>
      <c r="E1747" s="91"/>
      <c r="F1747" s="91"/>
      <c r="G1747" s="91"/>
      <c r="H1747" s="248"/>
      <c r="I1747" s="248"/>
      <c r="J1747" s="260"/>
      <c r="K1747" s="252"/>
      <c r="GO1747" s="233" t="str">
        <f>IFERROR(VLOOKUP($C1747,リスト!$D:$X,18,FALSE),"")</f>
        <v/>
      </c>
      <c r="GP1747" s="349"/>
    </row>
    <row r="1748" spans="1:198" hidden="1">
      <c r="A1748" s="232" t="str">
        <f t="shared" si="97"/>
        <v/>
      </c>
      <c r="B1748" s="91"/>
      <c r="C1748" s="232"/>
      <c r="D1748" s="232"/>
      <c r="E1748" s="91"/>
      <c r="F1748" s="91"/>
      <c r="G1748" s="91"/>
      <c r="H1748" s="248"/>
      <c r="I1748" s="248"/>
      <c r="J1748" s="260"/>
      <c r="K1748" s="252"/>
      <c r="GO1748" s="233" t="str">
        <f>IFERROR(VLOOKUP($C1748,リスト!$D:$X,18,FALSE),"")</f>
        <v/>
      </c>
      <c r="GP1748" s="349"/>
    </row>
    <row r="1749" spans="1:198" hidden="1">
      <c r="A1749" s="232" t="str">
        <f t="shared" si="97"/>
        <v/>
      </c>
      <c r="B1749" s="91"/>
      <c r="C1749" s="232"/>
      <c r="D1749" s="232"/>
      <c r="E1749" s="91"/>
      <c r="F1749" s="91"/>
      <c r="G1749" s="91"/>
      <c r="H1749" s="248"/>
      <c r="I1749" s="248"/>
      <c r="J1749" s="260"/>
      <c r="K1749" s="252"/>
      <c r="GO1749" s="233" t="str">
        <f>IFERROR(VLOOKUP($C1749,リスト!$D:$X,18,FALSE),"")</f>
        <v/>
      </c>
      <c r="GP1749" s="349"/>
    </row>
    <row r="1750" spans="1:198" hidden="1">
      <c r="A1750" s="232" t="str">
        <f t="shared" si="97"/>
        <v/>
      </c>
      <c r="B1750" s="91"/>
      <c r="C1750" s="232"/>
      <c r="D1750" s="232"/>
      <c r="E1750" s="91"/>
      <c r="F1750" s="91"/>
      <c r="G1750" s="91"/>
      <c r="H1750" s="248"/>
      <c r="I1750" s="248"/>
      <c r="J1750" s="260"/>
      <c r="K1750" s="252"/>
      <c r="GO1750" s="233" t="str">
        <f>IFERROR(VLOOKUP($C1750,リスト!$D:$X,18,FALSE),"")</f>
        <v/>
      </c>
      <c r="GP1750" s="349"/>
    </row>
    <row r="1751" spans="1:198" hidden="1">
      <c r="A1751" s="232" t="str">
        <f t="shared" si="97"/>
        <v/>
      </c>
      <c r="B1751" s="91"/>
      <c r="C1751" s="232"/>
      <c r="D1751" s="232"/>
      <c r="E1751" s="91"/>
      <c r="F1751" s="91"/>
      <c r="G1751" s="91"/>
      <c r="H1751" s="248"/>
      <c r="I1751" s="248"/>
      <c r="J1751" s="260"/>
      <c r="K1751" s="252"/>
      <c r="GO1751" s="233" t="str">
        <f>IFERROR(VLOOKUP($C1751,リスト!$D:$X,18,FALSE),"")</f>
        <v/>
      </c>
      <c r="GP1751" s="349"/>
    </row>
    <row r="1752" spans="1:198" hidden="1">
      <c r="A1752" s="232" t="str">
        <f t="shared" si="97"/>
        <v/>
      </c>
      <c r="B1752" s="91"/>
      <c r="C1752" s="232"/>
      <c r="D1752" s="232"/>
      <c r="E1752" s="91"/>
      <c r="F1752" s="91"/>
      <c r="G1752" s="91"/>
      <c r="H1752" s="248"/>
      <c r="I1752" s="248"/>
      <c r="J1752" s="260"/>
      <c r="K1752" s="252"/>
      <c r="GO1752" s="233" t="str">
        <f>IFERROR(VLOOKUP($C1752,リスト!$D:$X,18,FALSE),"")</f>
        <v/>
      </c>
      <c r="GP1752" s="349"/>
    </row>
    <row r="1753" spans="1:198" hidden="1">
      <c r="A1753" s="232" t="str">
        <f t="shared" si="97"/>
        <v/>
      </c>
      <c r="B1753" s="91"/>
      <c r="C1753" s="232"/>
      <c r="D1753" s="232"/>
      <c r="E1753" s="91"/>
      <c r="F1753" s="91"/>
      <c r="G1753" s="91"/>
      <c r="H1753" s="248"/>
      <c r="I1753" s="248"/>
      <c r="J1753" s="260"/>
      <c r="K1753" s="252"/>
      <c r="GO1753" s="233" t="str">
        <f>IFERROR(VLOOKUP($C1753,リスト!$D:$X,18,FALSE),"")</f>
        <v/>
      </c>
      <c r="GP1753" s="349"/>
    </row>
    <row r="1754" spans="1:198" hidden="1">
      <c r="A1754" s="232" t="str">
        <f t="shared" si="97"/>
        <v/>
      </c>
      <c r="B1754" s="91"/>
      <c r="C1754" s="232"/>
      <c r="D1754" s="232"/>
      <c r="E1754" s="91"/>
      <c r="F1754" s="91"/>
      <c r="G1754" s="91"/>
      <c r="H1754" s="248"/>
      <c r="I1754" s="248"/>
      <c r="J1754" s="260"/>
      <c r="K1754" s="252"/>
      <c r="GO1754" s="233" t="str">
        <f>IFERROR(VLOOKUP($C1754,リスト!$D:$X,18,FALSE),"")</f>
        <v/>
      </c>
      <c r="GP1754" s="349"/>
    </row>
    <row r="1755" spans="1:198" hidden="1">
      <c r="A1755" s="232" t="str">
        <f t="shared" si="97"/>
        <v/>
      </c>
      <c r="B1755" s="91"/>
      <c r="C1755" s="232"/>
      <c r="D1755" s="232"/>
      <c r="E1755" s="91"/>
      <c r="F1755" s="91"/>
      <c r="G1755" s="91"/>
      <c r="H1755" s="248"/>
      <c r="I1755" s="248"/>
      <c r="J1755" s="260"/>
      <c r="K1755" s="252"/>
      <c r="GO1755" s="233" t="str">
        <f>IFERROR(VLOOKUP($C1755,リスト!$D:$X,18,FALSE),"")</f>
        <v/>
      </c>
      <c r="GP1755" s="349"/>
    </row>
    <row r="1756" spans="1:198" hidden="1">
      <c r="A1756" s="232" t="str">
        <f t="shared" si="97"/>
        <v/>
      </c>
      <c r="B1756" s="91"/>
      <c r="C1756" s="232"/>
      <c r="D1756" s="232"/>
      <c r="E1756" s="91"/>
      <c r="F1756" s="91"/>
      <c r="G1756" s="91"/>
      <c r="H1756" s="248"/>
      <c r="I1756" s="248"/>
      <c r="J1756" s="260"/>
      <c r="K1756" s="252"/>
      <c r="GO1756" s="233" t="str">
        <f>IFERROR(VLOOKUP($C1756,リスト!$D:$X,18,FALSE),"")</f>
        <v/>
      </c>
      <c r="GP1756" s="349"/>
    </row>
    <row r="1757" spans="1:198" hidden="1">
      <c r="A1757" s="232" t="str">
        <f t="shared" si="97"/>
        <v/>
      </c>
      <c r="B1757" s="91"/>
      <c r="C1757" s="232"/>
      <c r="D1757" s="232"/>
      <c r="E1757" s="91"/>
      <c r="F1757" s="91"/>
      <c r="G1757" s="91"/>
      <c r="H1757" s="248"/>
      <c r="I1757" s="248"/>
      <c r="J1757" s="260"/>
      <c r="K1757" s="252"/>
      <c r="GO1757" s="233" t="str">
        <f>IFERROR(VLOOKUP($C1757,リスト!$D:$X,18,FALSE),"")</f>
        <v/>
      </c>
      <c r="GP1757" s="349"/>
    </row>
    <row r="1758" spans="1:198" hidden="1">
      <c r="A1758" s="232" t="str">
        <f t="shared" si="97"/>
        <v/>
      </c>
      <c r="B1758" s="91"/>
      <c r="C1758" s="232"/>
      <c r="D1758" s="232"/>
      <c r="E1758" s="91"/>
      <c r="F1758" s="91"/>
      <c r="G1758" s="91"/>
      <c r="H1758" s="248"/>
      <c r="I1758" s="248"/>
      <c r="J1758" s="260"/>
      <c r="K1758" s="252"/>
      <c r="GO1758" s="233" t="str">
        <f>IFERROR(VLOOKUP($C1758,リスト!$D:$X,18,FALSE),"")</f>
        <v/>
      </c>
      <c r="GP1758" s="349"/>
    </row>
    <row r="1759" spans="1:198" hidden="1">
      <c r="A1759" s="232" t="str">
        <f t="shared" si="97"/>
        <v/>
      </c>
      <c r="B1759" s="91"/>
      <c r="C1759" s="232"/>
      <c r="D1759" s="232"/>
      <c r="E1759" s="91"/>
      <c r="F1759" s="91"/>
      <c r="G1759" s="91"/>
      <c r="H1759" s="248"/>
      <c r="I1759" s="248"/>
      <c r="J1759" s="260"/>
      <c r="K1759" s="252"/>
      <c r="GO1759" s="233" t="str">
        <f>IFERROR(VLOOKUP($C1759,リスト!$D:$X,18,FALSE),"")</f>
        <v/>
      </c>
      <c r="GP1759" s="349"/>
    </row>
    <row r="1760" spans="1:198" hidden="1">
      <c r="A1760" s="232" t="str">
        <f t="shared" si="97"/>
        <v/>
      </c>
      <c r="B1760" s="91"/>
      <c r="C1760" s="232"/>
      <c r="D1760" s="232"/>
      <c r="E1760" s="91"/>
      <c r="F1760" s="91"/>
      <c r="G1760" s="91"/>
      <c r="H1760" s="248"/>
      <c r="I1760" s="248"/>
      <c r="J1760" s="260"/>
      <c r="K1760" s="252"/>
      <c r="GO1760" s="233" t="str">
        <f>IFERROR(VLOOKUP($C1760,リスト!$D:$X,18,FALSE),"")</f>
        <v/>
      </c>
      <c r="GP1760" s="349"/>
    </row>
    <row r="1761" spans="1:198" hidden="1">
      <c r="A1761" s="232" t="str">
        <f t="shared" si="97"/>
        <v/>
      </c>
      <c r="B1761" s="91"/>
      <c r="C1761" s="232"/>
      <c r="D1761" s="232"/>
      <c r="E1761" s="91"/>
      <c r="F1761" s="91"/>
      <c r="G1761" s="91"/>
      <c r="H1761" s="248"/>
      <c r="I1761" s="248"/>
      <c r="J1761" s="260"/>
      <c r="K1761" s="252"/>
      <c r="GO1761" s="233" t="str">
        <f>IFERROR(VLOOKUP($C1761,リスト!$D:$X,18,FALSE),"")</f>
        <v/>
      </c>
      <c r="GP1761" s="349"/>
    </row>
    <row r="1762" spans="1:198" hidden="1">
      <c r="A1762" s="232" t="str">
        <f t="shared" si="97"/>
        <v/>
      </c>
      <c r="B1762" s="91"/>
      <c r="C1762" s="232"/>
      <c r="D1762" s="232"/>
      <c r="E1762" s="91"/>
      <c r="F1762" s="91"/>
      <c r="G1762" s="91"/>
      <c r="H1762" s="248"/>
      <c r="I1762" s="248"/>
      <c r="J1762" s="260"/>
      <c r="K1762" s="252"/>
      <c r="GO1762" s="233" t="str">
        <f>IFERROR(VLOOKUP($C1762,リスト!$D:$X,18,FALSE),"")</f>
        <v/>
      </c>
      <c r="GP1762" s="349"/>
    </row>
    <row r="1763" spans="1:198" hidden="1">
      <c r="A1763" s="232" t="str">
        <f t="shared" si="97"/>
        <v/>
      </c>
      <c r="B1763" s="91"/>
      <c r="C1763" s="232"/>
      <c r="D1763" s="232"/>
      <c r="E1763" s="91"/>
      <c r="F1763" s="91"/>
      <c r="G1763" s="91"/>
      <c r="H1763" s="248"/>
      <c r="I1763" s="248"/>
      <c r="J1763" s="260"/>
      <c r="K1763" s="252"/>
      <c r="GO1763" s="233" t="str">
        <f>IFERROR(VLOOKUP($C1763,リスト!$D:$X,18,FALSE),"")</f>
        <v/>
      </c>
      <c r="GP1763" s="349"/>
    </row>
    <row r="1764" spans="1:198" hidden="1">
      <c r="A1764" s="232" t="str">
        <f t="shared" si="97"/>
        <v/>
      </c>
      <c r="B1764" s="91"/>
      <c r="C1764" s="232"/>
      <c r="D1764" s="232"/>
      <c r="E1764" s="91"/>
      <c r="F1764" s="91"/>
      <c r="G1764" s="91"/>
      <c r="H1764" s="248"/>
      <c r="I1764" s="248"/>
      <c r="J1764" s="260"/>
      <c r="K1764" s="252"/>
      <c r="GO1764" s="233" t="str">
        <f>IFERROR(VLOOKUP($C1764,リスト!$D:$X,18,FALSE),"")</f>
        <v/>
      </c>
      <c r="GP1764" s="349"/>
    </row>
    <row r="1765" spans="1:198" hidden="1">
      <c r="A1765" s="232" t="str">
        <f t="shared" si="97"/>
        <v/>
      </c>
      <c r="B1765" s="91"/>
      <c r="C1765" s="232"/>
      <c r="D1765" s="232"/>
      <c r="E1765" s="91"/>
      <c r="F1765" s="91"/>
      <c r="G1765" s="91"/>
      <c r="H1765" s="248"/>
      <c r="I1765" s="248"/>
      <c r="J1765" s="260"/>
      <c r="K1765" s="252"/>
      <c r="GO1765" s="233" t="str">
        <f>IFERROR(VLOOKUP($C1765,リスト!$D:$X,18,FALSE),"")</f>
        <v/>
      </c>
      <c r="GP1765" s="349"/>
    </row>
    <row r="1766" spans="1:198" hidden="1">
      <c r="A1766" s="232" t="str">
        <f t="shared" si="97"/>
        <v/>
      </c>
      <c r="B1766" s="91"/>
      <c r="C1766" s="232"/>
      <c r="D1766" s="232"/>
      <c r="E1766" s="91"/>
      <c r="F1766" s="91"/>
      <c r="G1766" s="91"/>
      <c r="H1766" s="248"/>
      <c r="I1766" s="248"/>
      <c r="J1766" s="260"/>
      <c r="K1766" s="252"/>
      <c r="GO1766" s="233" t="str">
        <f>IFERROR(VLOOKUP($C1766,リスト!$D:$X,18,FALSE),"")</f>
        <v/>
      </c>
      <c r="GP1766" s="349"/>
    </row>
    <row r="1767" spans="1:198" hidden="1">
      <c r="A1767" s="232" t="str">
        <f t="shared" si="97"/>
        <v/>
      </c>
      <c r="B1767" s="91"/>
      <c r="C1767" s="232"/>
      <c r="D1767" s="232"/>
      <c r="E1767" s="91"/>
      <c r="F1767" s="91"/>
      <c r="G1767" s="91"/>
      <c r="H1767" s="248"/>
      <c r="I1767" s="248"/>
      <c r="J1767" s="260"/>
      <c r="K1767" s="252"/>
      <c r="GO1767" s="233" t="str">
        <f>IFERROR(VLOOKUP($C1767,リスト!$D:$X,18,FALSE),"")</f>
        <v/>
      </c>
      <c r="GP1767" s="349"/>
    </row>
    <row r="1768" spans="1:198" hidden="1">
      <c r="A1768" s="232" t="str">
        <f t="shared" si="97"/>
        <v/>
      </c>
      <c r="B1768" s="91"/>
      <c r="C1768" s="232"/>
      <c r="D1768" s="232"/>
      <c r="E1768" s="91"/>
      <c r="F1768" s="91"/>
      <c r="G1768" s="91"/>
      <c r="H1768" s="248"/>
      <c r="I1768" s="248"/>
      <c r="J1768" s="260"/>
      <c r="K1768" s="252"/>
      <c r="GO1768" s="233" t="str">
        <f>IFERROR(VLOOKUP($C1768,リスト!$D:$X,18,FALSE),"")</f>
        <v/>
      </c>
      <c r="GP1768" s="349"/>
    </row>
    <row r="1769" spans="1:198" hidden="1">
      <c r="A1769" s="232" t="str">
        <f t="shared" si="97"/>
        <v/>
      </c>
      <c r="B1769" s="91"/>
      <c r="C1769" s="232"/>
      <c r="D1769" s="232"/>
      <c r="E1769" s="91"/>
      <c r="F1769" s="91"/>
      <c r="G1769" s="91"/>
      <c r="H1769" s="248"/>
      <c r="I1769" s="248"/>
      <c r="J1769" s="260"/>
      <c r="K1769" s="252"/>
      <c r="GO1769" s="233" t="str">
        <f>IFERROR(VLOOKUP($C1769,リスト!$D:$X,18,FALSE),"")</f>
        <v/>
      </c>
      <c r="GP1769" s="349"/>
    </row>
    <row r="1770" spans="1:198" hidden="1">
      <c r="A1770" s="232" t="str">
        <f t="shared" si="97"/>
        <v/>
      </c>
      <c r="B1770" s="91"/>
      <c r="C1770" s="232"/>
      <c r="D1770" s="232"/>
      <c r="E1770" s="91"/>
      <c r="F1770" s="91"/>
      <c r="G1770" s="91"/>
      <c r="H1770" s="248"/>
      <c r="I1770" s="248"/>
      <c r="J1770" s="260"/>
      <c r="K1770" s="252"/>
      <c r="GO1770" s="233" t="str">
        <f>IFERROR(VLOOKUP($C1770,リスト!$D:$X,18,FALSE),"")</f>
        <v/>
      </c>
      <c r="GP1770" s="349"/>
    </row>
    <row r="1771" spans="1:198" hidden="1">
      <c r="A1771" s="232" t="str">
        <f t="shared" si="97"/>
        <v/>
      </c>
      <c r="B1771" s="91"/>
      <c r="C1771" s="232"/>
      <c r="D1771" s="232"/>
      <c r="E1771" s="91"/>
      <c r="F1771" s="91"/>
      <c r="G1771" s="91"/>
      <c r="H1771" s="248"/>
      <c r="I1771" s="248"/>
      <c r="J1771" s="260"/>
      <c r="K1771" s="252"/>
      <c r="GO1771" s="233" t="str">
        <f>IFERROR(VLOOKUP($C1771,リスト!$D:$X,18,FALSE),"")</f>
        <v/>
      </c>
      <c r="GP1771" s="349"/>
    </row>
    <row r="1772" spans="1:198" hidden="1">
      <c r="A1772" s="232" t="str">
        <f t="shared" si="97"/>
        <v/>
      </c>
      <c r="B1772" s="91"/>
      <c r="C1772" s="232"/>
      <c r="D1772" s="232"/>
      <c r="E1772" s="91"/>
      <c r="F1772" s="91"/>
      <c r="G1772" s="265"/>
      <c r="H1772" s="248"/>
      <c r="I1772" s="248"/>
      <c r="J1772" s="260"/>
      <c r="K1772" s="252"/>
      <c r="GO1772" s="233" t="str">
        <f>IFERROR(VLOOKUP($C1772,リスト!$D:$X,18,FALSE),"")</f>
        <v/>
      </c>
      <c r="GP1772" s="349"/>
    </row>
    <row r="1773" spans="1:198" hidden="1">
      <c r="A1773" s="232" t="str">
        <f t="shared" si="97"/>
        <v/>
      </c>
      <c r="B1773" s="91"/>
      <c r="C1773" s="232"/>
      <c r="D1773" s="232"/>
      <c r="E1773" s="91"/>
      <c r="F1773" s="91"/>
      <c r="G1773" s="91"/>
      <c r="H1773" s="248"/>
      <c r="I1773" s="248"/>
      <c r="J1773" s="260"/>
      <c r="K1773" s="252"/>
      <c r="GO1773" s="233" t="str">
        <f>IFERROR(VLOOKUP($C1773,リスト!$D:$X,18,FALSE),"")</f>
        <v/>
      </c>
      <c r="GP1773" s="349"/>
    </row>
    <row r="1774" spans="1:198" hidden="1">
      <c r="A1774" s="232" t="str">
        <f t="shared" si="97"/>
        <v/>
      </c>
      <c r="B1774" s="91"/>
      <c r="C1774" s="232"/>
      <c r="D1774" s="232"/>
      <c r="E1774" s="91"/>
      <c r="F1774" s="91"/>
      <c r="G1774" s="91"/>
      <c r="H1774" s="248"/>
      <c r="I1774" s="248"/>
      <c r="J1774" s="260"/>
      <c r="K1774" s="252"/>
      <c r="GO1774" s="233" t="str">
        <f>IFERROR(VLOOKUP($C1774,リスト!$D:$X,18,FALSE),"")</f>
        <v/>
      </c>
      <c r="GP1774" s="349"/>
    </row>
    <row r="1775" spans="1:198" hidden="1">
      <c r="A1775" s="232" t="str">
        <f t="shared" si="97"/>
        <v/>
      </c>
      <c r="B1775" s="91"/>
      <c r="C1775" s="232"/>
      <c r="D1775" s="232"/>
      <c r="E1775" s="91"/>
      <c r="F1775" s="91"/>
      <c r="G1775" s="91"/>
      <c r="H1775" s="248"/>
      <c r="I1775" s="248"/>
      <c r="J1775" s="260"/>
      <c r="K1775" s="252"/>
      <c r="GO1775" s="233" t="str">
        <f>IFERROR(VLOOKUP($C1775,リスト!$D:$X,18,FALSE),"")</f>
        <v/>
      </c>
      <c r="GP1775" s="349"/>
    </row>
    <row r="1776" spans="1:198" hidden="1">
      <c r="A1776" s="232" t="str">
        <f t="shared" si="97"/>
        <v/>
      </c>
      <c r="B1776" s="91"/>
      <c r="C1776" s="232"/>
      <c r="D1776" s="232"/>
      <c r="E1776" s="91"/>
      <c r="F1776" s="91"/>
      <c r="G1776" s="91"/>
      <c r="H1776" s="248"/>
      <c r="I1776" s="248"/>
      <c r="J1776" s="260"/>
      <c r="K1776" s="252"/>
      <c r="GO1776" s="233" t="str">
        <f>IFERROR(VLOOKUP($C1776,リスト!$D:$X,18,FALSE),"")</f>
        <v/>
      </c>
      <c r="GP1776" s="349"/>
    </row>
    <row r="1777" spans="1:198" hidden="1">
      <c r="A1777" s="232" t="str">
        <f t="shared" si="97"/>
        <v/>
      </c>
      <c r="B1777" s="91"/>
      <c r="C1777" s="232"/>
      <c r="D1777" s="232"/>
      <c r="E1777" s="91"/>
      <c r="F1777" s="91"/>
      <c r="G1777" s="91"/>
      <c r="H1777" s="248"/>
      <c r="I1777" s="248"/>
      <c r="J1777" s="260"/>
      <c r="K1777" s="252"/>
      <c r="GO1777" s="233" t="str">
        <f>IFERROR(VLOOKUP($C1777,リスト!$D:$X,18,FALSE),"")</f>
        <v/>
      </c>
      <c r="GP1777" s="349"/>
    </row>
    <row r="1778" spans="1:198" hidden="1">
      <c r="A1778" s="232" t="str">
        <f t="shared" si="97"/>
        <v/>
      </c>
      <c r="B1778" s="91"/>
      <c r="C1778" s="232"/>
      <c r="D1778" s="232"/>
      <c r="E1778" s="91"/>
      <c r="F1778" s="91"/>
      <c r="G1778" s="91"/>
      <c r="H1778" s="248"/>
      <c r="I1778" s="248"/>
      <c r="J1778" s="260"/>
      <c r="K1778" s="252"/>
      <c r="GO1778" s="233" t="str">
        <f>IFERROR(VLOOKUP($C1778,リスト!$D:$X,18,FALSE),"")</f>
        <v/>
      </c>
      <c r="GP1778" s="349"/>
    </row>
    <row r="1779" spans="1:198" hidden="1">
      <c r="A1779" s="232" t="str">
        <f t="shared" si="97"/>
        <v/>
      </c>
      <c r="B1779" s="91"/>
      <c r="C1779" s="232"/>
      <c r="D1779" s="232"/>
      <c r="E1779" s="91"/>
      <c r="F1779" s="91"/>
      <c r="G1779" s="91"/>
      <c r="H1779" s="248"/>
      <c r="I1779" s="248"/>
      <c r="J1779" s="260"/>
      <c r="K1779" s="252"/>
      <c r="GO1779" s="233" t="str">
        <f>IFERROR(VLOOKUP($C1779,リスト!$D:$X,18,FALSE),"")</f>
        <v/>
      </c>
      <c r="GP1779" s="349"/>
    </row>
    <row r="1780" spans="1:198" hidden="1">
      <c r="A1780" s="232" t="str">
        <f t="shared" si="97"/>
        <v/>
      </c>
      <c r="B1780" s="91"/>
      <c r="C1780" s="232"/>
      <c r="D1780" s="232"/>
      <c r="E1780" s="91"/>
      <c r="F1780" s="91"/>
      <c r="G1780" s="91"/>
      <c r="H1780" s="248"/>
      <c r="I1780" s="248"/>
      <c r="J1780" s="260"/>
      <c r="K1780" s="252"/>
      <c r="GO1780" s="233" t="str">
        <f>IFERROR(VLOOKUP($C1780,リスト!$D:$X,18,FALSE),"")</f>
        <v/>
      </c>
      <c r="GP1780" s="349"/>
    </row>
    <row r="1781" spans="1:198" hidden="1">
      <c r="A1781" s="232" t="str">
        <f t="shared" si="97"/>
        <v/>
      </c>
      <c r="B1781" s="91"/>
      <c r="C1781" s="232"/>
      <c r="D1781" s="232"/>
      <c r="E1781" s="91"/>
      <c r="F1781" s="91"/>
      <c r="G1781" s="91"/>
      <c r="H1781" s="248"/>
      <c r="I1781" s="248"/>
      <c r="J1781" s="260"/>
      <c r="K1781" s="252"/>
      <c r="GO1781" s="233" t="str">
        <f>IFERROR(VLOOKUP($C1781,リスト!$D:$X,18,FALSE),"")</f>
        <v/>
      </c>
      <c r="GP1781" s="349"/>
    </row>
    <row r="1782" spans="1:198" hidden="1">
      <c r="A1782" s="232" t="str">
        <f t="shared" si="97"/>
        <v/>
      </c>
      <c r="B1782" s="91"/>
      <c r="C1782" s="232"/>
      <c r="D1782" s="232"/>
      <c r="E1782" s="91"/>
      <c r="F1782" s="91"/>
      <c r="G1782" s="91"/>
      <c r="H1782" s="248"/>
      <c r="I1782" s="248"/>
      <c r="J1782" s="260"/>
      <c r="K1782" s="252"/>
      <c r="GO1782" s="233" t="str">
        <f>IFERROR(VLOOKUP($C1782,リスト!$D:$X,18,FALSE),"")</f>
        <v/>
      </c>
      <c r="GP1782" s="349"/>
    </row>
    <row r="1783" spans="1:198" hidden="1">
      <c r="A1783" s="232" t="str">
        <f t="shared" si="97"/>
        <v/>
      </c>
      <c r="B1783" s="91"/>
      <c r="C1783" s="232"/>
      <c r="D1783" s="232"/>
      <c r="E1783" s="91"/>
      <c r="F1783" s="91"/>
      <c r="G1783" s="91"/>
      <c r="H1783" s="248"/>
      <c r="I1783" s="248"/>
      <c r="J1783" s="260"/>
      <c r="K1783" s="252"/>
      <c r="GO1783" s="233" t="str">
        <f>IFERROR(VLOOKUP($C1783,リスト!$D:$X,18,FALSE),"")</f>
        <v/>
      </c>
      <c r="GP1783" s="349"/>
    </row>
    <row r="1784" spans="1:198" hidden="1">
      <c r="A1784" s="232" t="str">
        <f t="shared" si="97"/>
        <v/>
      </c>
      <c r="B1784" s="91"/>
      <c r="C1784" s="232"/>
      <c r="D1784" s="232"/>
      <c r="E1784" s="91"/>
      <c r="F1784" s="91"/>
      <c r="G1784" s="91"/>
      <c r="H1784" s="248"/>
      <c r="I1784" s="248"/>
      <c r="J1784" s="260"/>
      <c r="K1784" s="252"/>
      <c r="GO1784" s="233" t="str">
        <f>IFERROR(VLOOKUP($C1784,リスト!$D:$X,18,FALSE),"")</f>
        <v/>
      </c>
      <c r="GP1784" s="349"/>
    </row>
    <row r="1785" spans="1:198" hidden="1">
      <c r="A1785" s="232" t="str">
        <f t="shared" si="97"/>
        <v/>
      </c>
      <c r="B1785" s="91"/>
      <c r="C1785" s="232"/>
      <c r="D1785" s="232"/>
      <c r="E1785" s="91"/>
      <c r="F1785" s="91"/>
      <c r="G1785" s="91"/>
      <c r="H1785" s="248"/>
      <c r="I1785" s="248"/>
      <c r="J1785" s="260"/>
      <c r="K1785" s="252"/>
      <c r="GO1785" s="233" t="str">
        <f>IFERROR(VLOOKUP($C1785,リスト!$D:$X,18,FALSE),"")</f>
        <v/>
      </c>
      <c r="GP1785" s="349"/>
    </row>
    <row r="1786" spans="1:198" hidden="1">
      <c r="A1786" s="232" t="str">
        <f t="shared" si="97"/>
        <v/>
      </c>
      <c r="B1786" s="91"/>
      <c r="C1786" s="232"/>
      <c r="D1786" s="232"/>
      <c r="E1786" s="91"/>
      <c r="F1786" s="91"/>
      <c r="G1786" s="91"/>
      <c r="H1786" s="248"/>
      <c r="I1786" s="248"/>
      <c r="J1786" s="260"/>
      <c r="K1786" s="252"/>
      <c r="GO1786" s="233" t="str">
        <f>IFERROR(VLOOKUP($C1786,リスト!$D:$X,18,FALSE),"")</f>
        <v/>
      </c>
      <c r="GP1786" s="349"/>
    </row>
    <row r="1787" spans="1:198" hidden="1">
      <c r="A1787" s="232" t="str">
        <f t="shared" si="97"/>
        <v/>
      </c>
      <c r="B1787" s="91"/>
      <c r="C1787" s="232"/>
      <c r="D1787" s="232"/>
      <c r="E1787" s="91"/>
      <c r="F1787" s="91"/>
      <c r="G1787" s="91"/>
      <c r="H1787" s="248"/>
      <c r="I1787" s="248"/>
      <c r="J1787" s="260"/>
      <c r="K1787" s="252"/>
      <c r="GO1787" s="233" t="str">
        <f>IFERROR(VLOOKUP($C1787,リスト!$D:$X,18,FALSE),"")</f>
        <v/>
      </c>
      <c r="GP1787" s="349"/>
    </row>
    <row r="1788" spans="1:198" hidden="1">
      <c r="A1788" s="232" t="str">
        <f t="shared" si="97"/>
        <v/>
      </c>
      <c r="B1788" s="91"/>
      <c r="C1788" s="232"/>
      <c r="D1788" s="232"/>
      <c r="E1788" s="91"/>
      <c r="F1788" s="91"/>
      <c r="G1788" s="91"/>
      <c r="H1788" s="248"/>
      <c r="I1788" s="248"/>
      <c r="J1788" s="260"/>
      <c r="K1788" s="252"/>
      <c r="GO1788" s="233" t="str">
        <f>IFERROR(VLOOKUP($C1788,リスト!$D:$X,18,FALSE),"")</f>
        <v/>
      </c>
      <c r="GP1788" s="349"/>
    </row>
    <row r="1789" spans="1:198" hidden="1">
      <c r="A1789" s="232" t="str">
        <f t="shared" si="97"/>
        <v/>
      </c>
      <c r="B1789" s="91"/>
      <c r="C1789" s="232"/>
      <c r="D1789" s="232"/>
      <c r="E1789" s="91"/>
      <c r="F1789" s="91"/>
      <c r="G1789" s="91"/>
      <c r="H1789" s="248"/>
      <c r="I1789" s="248"/>
      <c r="J1789" s="260"/>
      <c r="K1789" s="252"/>
      <c r="GO1789" s="233" t="str">
        <f>IFERROR(VLOOKUP($C1789,リスト!$D:$X,18,FALSE),"")</f>
        <v/>
      </c>
      <c r="GP1789" s="349"/>
    </row>
    <row r="1790" spans="1:198" hidden="1">
      <c r="A1790" s="232" t="str">
        <f t="shared" si="97"/>
        <v/>
      </c>
      <c r="B1790" s="91"/>
      <c r="C1790" s="232"/>
      <c r="D1790" s="232"/>
      <c r="E1790" s="91"/>
      <c r="F1790" s="91"/>
      <c r="G1790" s="91"/>
      <c r="H1790" s="248"/>
      <c r="I1790" s="248"/>
      <c r="J1790" s="260"/>
      <c r="K1790" s="252"/>
      <c r="GO1790" s="233" t="str">
        <f>IFERROR(VLOOKUP($C1790,リスト!$D:$X,18,FALSE),"")</f>
        <v/>
      </c>
      <c r="GP1790" s="349"/>
    </row>
    <row r="1791" spans="1:198" hidden="1">
      <c r="A1791" s="232" t="str">
        <f t="shared" si="97"/>
        <v/>
      </c>
      <c r="B1791" s="91"/>
      <c r="C1791" s="232"/>
      <c r="D1791" s="232"/>
      <c r="E1791" s="91"/>
      <c r="F1791" s="91"/>
      <c r="G1791" s="91"/>
      <c r="H1791" s="248"/>
      <c r="I1791" s="248"/>
      <c r="J1791" s="260"/>
      <c r="K1791" s="252"/>
      <c r="GO1791" s="233" t="str">
        <f>IFERROR(VLOOKUP($C1791,リスト!$D:$X,18,FALSE),"")</f>
        <v/>
      </c>
      <c r="GP1791" s="349"/>
    </row>
    <row r="1792" spans="1:198" hidden="1">
      <c r="A1792" s="232" t="str">
        <f t="shared" si="97"/>
        <v/>
      </c>
      <c r="B1792" s="91"/>
      <c r="C1792" s="232"/>
      <c r="D1792" s="232"/>
      <c r="E1792" s="91"/>
      <c r="F1792" s="91"/>
      <c r="G1792" s="91"/>
      <c r="H1792" s="248"/>
      <c r="I1792" s="248"/>
      <c r="J1792" s="260"/>
      <c r="K1792" s="252"/>
      <c r="GO1792" s="233" t="str">
        <f>IFERROR(VLOOKUP($C1792,リスト!$D:$X,18,FALSE),"")</f>
        <v/>
      </c>
      <c r="GP1792" s="349"/>
    </row>
    <row r="1793" spans="1:198" hidden="1">
      <c r="A1793" s="232" t="str">
        <f t="shared" si="97"/>
        <v/>
      </c>
      <c r="B1793" s="91"/>
      <c r="C1793" s="232"/>
      <c r="D1793" s="232"/>
      <c r="E1793" s="91"/>
      <c r="F1793" s="91"/>
      <c r="G1793" s="91"/>
      <c r="H1793" s="248"/>
      <c r="I1793" s="248"/>
      <c r="J1793" s="260"/>
      <c r="K1793" s="252"/>
      <c r="GO1793" s="233" t="str">
        <f>IFERROR(VLOOKUP($C1793,リスト!$D:$X,18,FALSE),"")</f>
        <v/>
      </c>
      <c r="GP1793" s="349"/>
    </row>
    <row r="1794" spans="1:198" hidden="1">
      <c r="A1794" s="232" t="str">
        <f t="shared" si="97"/>
        <v/>
      </c>
      <c r="B1794" s="91"/>
      <c r="C1794" s="232"/>
      <c r="D1794" s="232"/>
      <c r="E1794" s="91"/>
      <c r="F1794" s="91"/>
      <c r="G1794" s="91"/>
      <c r="H1794" s="248"/>
      <c r="I1794" s="248"/>
      <c r="J1794" s="260"/>
      <c r="K1794" s="252"/>
      <c r="GO1794" s="233" t="str">
        <f>IFERROR(VLOOKUP($C1794,リスト!$D:$X,18,FALSE),"")</f>
        <v/>
      </c>
      <c r="GP1794" s="349"/>
    </row>
    <row r="1795" spans="1:198" hidden="1">
      <c r="A1795" s="232" t="str">
        <f t="shared" si="97"/>
        <v/>
      </c>
      <c r="B1795" s="91"/>
      <c r="C1795" s="232"/>
      <c r="D1795" s="232"/>
      <c r="E1795" s="91"/>
      <c r="F1795" s="91"/>
      <c r="G1795" s="91"/>
      <c r="H1795" s="248"/>
      <c r="I1795" s="248"/>
      <c r="J1795" s="260"/>
      <c r="K1795" s="252"/>
      <c r="GO1795" s="233" t="str">
        <f>IFERROR(VLOOKUP($C1795,リスト!$D:$X,18,FALSE),"")</f>
        <v/>
      </c>
      <c r="GP1795" s="349"/>
    </row>
    <row r="1796" spans="1:198" hidden="1">
      <c r="A1796" s="232" t="str">
        <f t="shared" si="97"/>
        <v/>
      </c>
      <c r="B1796" s="91"/>
      <c r="C1796" s="232"/>
      <c r="D1796" s="232"/>
      <c r="E1796" s="91"/>
      <c r="F1796" s="91"/>
      <c r="G1796" s="91"/>
      <c r="H1796" s="248"/>
      <c r="I1796" s="248"/>
      <c r="J1796" s="260"/>
      <c r="K1796" s="252"/>
      <c r="GO1796" s="233" t="str">
        <f>IFERROR(VLOOKUP($C1796,リスト!$D:$X,18,FALSE),"")</f>
        <v/>
      </c>
      <c r="GP1796" s="349"/>
    </row>
    <row r="1797" spans="1:198" hidden="1">
      <c r="A1797" s="232" t="str">
        <f t="shared" si="97"/>
        <v/>
      </c>
      <c r="B1797" s="91"/>
      <c r="C1797" s="232"/>
      <c r="D1797" s="232"/>
      <c r="E1797" s="91"/>
      <c r="F1797" s="91"/>
      <c r="G1797" s="91"/>
      <c r="H1797" s="248"/>
      <c r="I1797" s="248"/>
      <c r="J1797" s="260"/>
      <c r="K1797" s="252"/>
      <c r="GO1797" s="233" t="str">
        <f>IFERROR(VLOOKUP($C1797,リスト!$D:$X,18,FALSE),"")</f>
        <v/>
      </c>
      <c r="GP1797" s="349"/>
    </row>
    <row r="1798" spans="1:198" hidden="1">
      <c r="A1798" s="232" t="str">
        <f t="shared" ref="A1798:A1861" si="98">IF(C1798="","",ROW()-5)</f>
        <v/>
      </c>
      <c r="B1798" s="91"/>
      <c r="C1798" s="232"/>
      <c r="D1798" s="232"/>
      <c r="E1798" s="91"/>
      <c r="F1798" s="91"/>
      <c r="G1798" s="91"/>
      <c r="H1798" s="248"/>
      <c r="I1798" s="248"/>
      <c r="J1798" s="260"/>
      <c r="K1798" s="252"/>
      <c r="GO1798" s="233" t="str">
        <f>IFERROR(VLOOKUP($C1798,リスト!$D:$X,18,FALSE),"")</f>
        <v/>
      </c>
      <c r="GP1798" s="349"/>
    </row>
    <row r="1799" spans="1:198" hidden="1">
      <c r="A1799" s="232" t="str">
        <f t="shared" si="98"/>
        <v/>
      </c>
      <c r="B1799" s="91"/>
      <c r="C1799" s="232"/>
      <c r="D1799" s="232"/>
      <c r="E1799" s="91"/>
      <c r="F1799" s="91"/>
      <c r="G1799" s="91"/>
      <c r="H1799" s="248"/>
      <c r="I1799" s="248"/>
      <c r="J1799" s="260"/>
      <c r="K1799" s="252"/>
      <c r="GO1799" s="233" t="str">
        <f>IFERROR(VLOOKUP($C1799,リスト!$D:$X,18,FALSE),"")</f>
        <v/>
      </c>
      <c r="GP1799" s="349"/>
    </row>
    <row r="1800" spans="1:198" hidden="1">
      <c r="A1800" s="232" t="str">
        <f t="shared" si="98"/>
        <v/>
      </c>
      <c r="B1800" s="91"/>
      <c r="C1800" s="232"/>
      <c r="D1800" s="232"/>
      <c r="E1800" s="91"/>
      <c r="F1800" s="91"/>
      <c r="G1800" s="91"/>
      <c r="H1800" s="248"/>
      <c r="I1800" s="248"/>
      <c r="J1800" s="260"/>
      <c r="K1800" s="252"/>
      <c r="GO1800" s="233" t="str">
        <f>IFERROR(VLOOKUP($C1800,リスト!$D:$X,18,FALSE),"")</f>
        <v/>
      </c>
      <c r="GP1800" s="349"/>
    </row>
    <row r="1801" spans="1:198" hidden="1">
      <c r="A1801" s="232" t="str">
        <f t="shared" si="98"/>
        <v/>
      </c>
      <c r="B1801" s="91"/>
      <c r="C1801" s="232"/>
      <c r="D1801" s="232"/>
      <c r="E1801" s="91"/>
      <c r="F1801" s="91"/>
      <c r="G1801" s="265"/>
      <c r="H1801" s="248"/>
      <c r="I1801" s="248"/>
      <c r="J1801" s="260"/>
      <c r="K1801" s="252"/>
      <c r="GO1801" s="233" t="str">
        <f>IFERROR(VLOOKUP($C1801,リスト!$D:$X,18,FALSE),"")</f>
        <v/>
      </c>
      <c r="GP1801" s="349"/>
    </row>
    <row r="1802" spans="1:198" hidden="1">
      <c r="A1802" s="232" t="str">
        <f t="shared" si="98"/>
        <v/>
      </c>
      <c r="B1802" s="91"/>
      <c r="C1802" s="232"/>
      <c r="D1802" s="232"/>
      <c r="E1802" s="91"/>
      <c r="F1802" s="91"/>
      <c r="G1802" s="91"/>
      <c r="H1802" s="248"/>
      <c r="I1802" s="248"/>
      <c r="J1802" s="260"/>
      <c r="K1802" s="252"/>
      <c r="GO1802" s="233" t="str">
        <f>IFERROR(VLOOKUP($C1802,リスト!$D:$X,18,FALSE),"")</f>
        <v/>
      </c>
      <c r="GP1802" s="349"/>
    </row>
    <row r="1803" spans="1:198" hidden="1">
      <c r="A1803" s="232" t="str">
        <f t="shared" si="98"/>
        <v/>
      </c>
      <c r="B1803" s="91"/>
      <c r="C1803" s="232"/>
      <c r="D1803" s="232"/>
      <c r="E1803" s="91"/>
      <c r="F1803" s="91"/>
      <c r="G1803" s="265"/>
      <c r="H1803" s="248"/>
      <c r="I1803" s="248"/>
      <c r="J1803" s="260"/>
      <c r="K1803" s="252"/>
      <c r="GO1803" s="233" t="str">
        <f>IFERROR(VLOOKUP($C1803,リスト!$D:$X,18,FALSE),"")</f>
        <v/>
      </c>
      <c r="GP1803" s="349"/>
    </row>
    <row r="1804" spans="1:198" hidden="1">
      <c r="A1804" s="232" t="str">
        <f t="shared" si="98"/>
        <v/>
      </c>
      <c r="B1804" s="91"/>
      <c r="C1804" s="232"/>
      <c r="D1804" s="232"/>
      <c r="E1804" s="91"/>
      <c r="F1804" s="91"/>
      <c r="G1804" s="265"/>
      <c r="H1804" s="248"/>
      <c r="I1804" s="248"/>
      <c r="J1804" s="260"/>
      <c r="K1804" s="252"/>
      <c r="GO1804" s="233" t="str">
        <f>IFERROR(VLOOKUP($C1804,リスト!$D:$X,18,FALSE),"")</f>
        <v/>
      </c>
      <c r="GP1804" s="349"/>
    </row>
    <row r="1805" spans="1:198" hidden="1">
      <c r="A1805" s="232" t="str">
        <f t="shared" si="98"/>
        <v/>
      </c>
      <c r="B1805" s="91"/>
      <c r="C1805" s="232"/>
      <c r="D1805" s="232"/>
      <c r="E1805" s="91"/>
      <c r="F1805" s="91"/>
      <c r="G1805" s="91"/>
      <c r="H1805" s="248"/>
      <c r="I1805" s="248"/>
      <c r="J1805" s="260"/>
      <c r="K1805" s="252"/>
      <c r="GO1805" s="233" t="str">
        <f>IFERROR(VLOOKUP($C1805,リスト!$D:$X,18,FALSE),"")</f>
        <v/>
      </c>
      <c r="GP1805" s="349"/>
    </row>
    <row r="1806" spans="1:198" hidden="1">
      <c r="A1806" s="232" t="str">
        <f t="shared" si="98"/>
        <v/>
      </c>
      <c r="B1806" s="91"/>
      <c r="C1806" s="232"/>
      <c r="D1806" s="232"/>
      <c r="E1806" s="91"/>
      <c r="F1806" s="91"/>
      <c r="G1806" s="91"/>
      <c r="H1806" s="248"/>
      <c r="I1806" s="248"/>
      <c r="J1806" s="260"/>
      <c r="K1806" s="252"/>
      <c r="GO1806" s="233" t="str">
        <f>IFERROR(VLOOKUP($C1806,リスト!$D:$X,18,FALSE),"")</f>
        <v/>
      </c>
      <c r="GP1806" s="349"/>
    </row>
    <row r="1807" spans="1:198" hidden="1">
      <c r="A1807" s="232" t="str">
        <f t="shared" si="98"/>
        <v/>
      </c>
      <c r="B1807" s="91"/>
      <c r="C1807" s="232"/>
      <c r="D1807" s="232"/>
      <c r="E1807" s="91"/>
      <c r="F1807" s="91"/>
      <c r="G1807" s="91"/>
      <c r="H1807" s="248"/>
      <c r="I1807" s="248"/>
      <c r="J1807" s="260"/>
      <c r="K1807" s="252"/>
      <c r="GO1807" s="233" t="str">
        <f>IFERROR(VLOOKUP($C1807,リスト!$D:$X,18,FALSE),"")</f>
        <v/>
      </c>
      <c r="GP1807" s="349"/>
    </row>
    <row r="1808" spans="1:198" hidden="1">
      <c r="A1808" s="232" t="str">
        <f t="shared" si="98"/>
        <v/>
      </c>
      <c r="B1808" s="91"/>
      <c r="C1808" s="232"/>
      <c r="D1808" s="232"/>
      <c r="E1808" s="91"/>
      <c r="F1808" s="91"/>
      <c r="G1808" s="91"/>
      <c r="H1808" s="248"/>
      <c r="I1808" s="248"/>
      <c r="J1808" s="260"/>
      <c r="K1808" s="252"/>
      <c r="GO1808" s="233" t="str">
        <f>IFERROR(VLOOKUP($C1808,リスト!$D:$X,18,FALSE),"")</f>
        <v/>
      </c>
      <c r="GP1808" s="349"/>
    </row>
    <row r="1809" spans="1:198" hidden="1">
      <c r="A1809" s="232" t="str">
        <f t="shared" si="98"/>
        <v/>
      </c>
      <c r="B1809" s="91"/>
      <c r="C1809" s="232"/>
      <c r="D1809" s="232"/>
      <c r="E1809" s="91"/>
      <c r="F1809" s="91"/>
      <c r="G1809" s="91"/>
      <c r="H1809" s="248"/>
      <c r="I1809" s="248"/>
      <c r="J1809" s="260"/>
      <c r="K1809" s="252"/>
      <c r="GO1809" s="233" t="str">
        <f>IFERROR(VLOOKUP($C1809,リスト!$D:$X,18,FALSE),"")</f>
        <v/>
      </c>
      <c r="GP1809" s="349"/>
    </row>
    <row r="1810" spans="1:198" hidden="1">
      <c r="A1810" s="232" t="str">
        <f t="shared" si="98"/>
        <v/>
      </c>
      <c r="B1810" s="91"/>
      <c r="C1810" s="232"/>
      <c r="D1810" s="232"/>
      <c r="E1810" s="91"/>
      <c r="F1810" s="91"/>
      <c r="G1810" s="91"/>
      <c r="H1810" s="248"/>
      <c r="I1810" s="248"/>
      <c r="J1810" s="260"/>
      <c r="K1810" s="252"/>
      <c r="GO1810" s="233" t="str">
        <f>IFERROR(VLOOKUP($C1810,リスト!$D:$X,18,FALSE),"")</f>
        <v/>
      </c>
      <c r="GP1810" s="349"/>
    </row>
    <row r="1811" spans="1:198" hidden="1">
      <c r="A1811" s="232" t="str">
        <f t="shared" si="98"/>
        <v/>
      </c>
      <c r="B1811" s="91"/>
      <c r="C1811" s="232"/>
      <c r="D1811" s="232"/>
      <c r="E1811" s="91"/>
      <c r="F1811" s="91"/>
      <c r="G1811" s="265"/>
      <c r="H1811" s="248"/>
      <c r="I1811" s="248"/>
      <c r="J1811" s="260"/>
      <c r="K1811" s="252"/>
      <c r="GO1811" s="233" t="str">
        <f>IFERROR(VLOOKUP($C1811,リスト!$D:$X,18,FALSE),"")</f>
        <v/>
      </c>
      <c r="GP1811" s="349"/>
    </row>
    <row r="1812" spans="1:198" hidden="1">
      <c r="A1812" s="232" t="str">
        <f t="shared" si="98"/>
        <v/>
      </c>
      <c r="B1812" s="91"/>
      <c r="C1812" s="232"/>
      <c r="D1812" s="232"/>
      <c r="E1812" s="91"/>
      <c r="F1812" s="91"/>
      <c r="G1812" s="91"/>
      <c r="H1812" s="248"/>
      <c r="I1812" s="248"/>
      <c r="J1812" s="260"/>
      <c r="K1812" s="252"/>
      <c r="GO1812" s="233" t="str">
        <f>IFERROR(VLOOKUP($C1812,リスト!$D:$X,18,FALSE),"")</f>
        <v/>
      </c>
      <c r="GP1812" s="349"/>
    </row>
    <row r="1813" spans="1:198" hidden="1">
      <c r="A1813" s="232" t="str">
        <f t="shared" si="98"/>
        <v/>
      </c>
      <c r="B1813" s="91"/>
      <c r="C1813" s="232"/>
      <c r="D1813" s="232"/>
      <c r="E1813" s="91"/>
      <c r="F1813" s="91"/>
      <c r="G1813" s="265"/>
      <c r="H1813" s="248"/>
      <c r="I1813" s="248"/>
      <c r="J1813" s="260"/>
      <c r="K1813" s="252"/>
      <c r="GO1813" s="233" t="str">
        <f>IFERROR(VLOOKUP($C1813,リスト!$D:$X,18,FALSE),"")</f>
        <v/>
      </c>
      <c r="GP1813" s="349"/>
    </row>
    <row r="1814" spans="1:198" hidden="1">
      <c r="A1814" s="232" t="str">
        <f t="shared" si="98"/>
        <v/>
      </c>
      <c r="B1814" s="91"/>
      <c r="C1814" s="232"/>
      <c r="D1814" s="232"/>
      <c r="E1814" s="91"/>
      <c r="F1814" s="91"/>
      <c r="G1814" s="265"/>
      <c r="H1814" s="248"/>
      <c r="I1814" s="248"/>
      <c r="J1814" s="260"/>
      <c r="K1814" s="252"/>
      <c r="GO1814" s="233" t="str">
        <f>IFERROR(VLOOKUP($C1814,リスト!$D:$X,18,FALSE),"")</f>
        <v/>
      </c>
      <c r="GP1814" s="349"/>
    </row>
    <row r="1815" spans="1:198" hidden="1">
      <c r="A1815" s="232" t="str">
        <f t="shared" si="98"/>
        <v/>
      </c>
      <c r="B1815" s="91"/>
      <c r="C1815" s="232"/>
      <c r="D1815" s="232"/>
      <c r="E1815" s="91"/>
      <c r="F1815" s="91"/>
      <c r="G1815" s="91"/>
      <c r="H1815" s="248"/>
      <c r="I1815" s="248"/>
      <c r="J1815" s="260"/>
      <c r="K1815" s="252"/>
      <c r="GO1815" s="233" t="str">
        <f>IFERROR(VLOOKUP($C1815,リスト!$D:$X,18,FALSE),"")</f>
        <v/>
      </c>
      <c r="GP1815" s="349"/>
    </row>
    <row r="1816" spans="1:198" hidden="1">
      <c r="A1816" s="232" t="str">
        <f t="shared" si="98"/>
        <v/>
      </c>
      <c r="B1816" s="91"/>
      <c r="C1816" s="232"/>
      <c r="D1816" s="232"/>
      <c r="E1816" s="91"/>
      <c r="F1816" s="91"/>
      <c r="G1816" s="265"/>
      <c r="H1816" s="248"/>
      <c r="I1816" s="248"/>
      <c r="J1816" s="260"/>
      <c r="K1816" s="252"/>
      <c r="GO1816" s="233" t="str">
        <f>IFERROR(VLOOKUP($C1816,リスト!$D:$X,18,FALSE),"")</f>
        <v/>
      </c>
      <c r="GP1816" s="349"/>
    </row>
    <row r="1817" spans="1:198" hidden="1">
      <c r="A1817" s="232" t="str">
        <f t="shared" si="98"/>
        <v/>
      </c>
      <c r="B1817" s="91"/>
      <c r="C1817" s="232"/>
      <c r="D1817" s="232"/>
      <c r="E1817" s="91"/>
      <c r="F1817" s="91"/>
      <c r="G1817" s="91"/>
      <c r="H1817" s="248"/>
      <c r="I1817" s="248"/>
      <c r="J1817" s="260"/>
      <c r="K1817" s="252"/>
      <c r="GO1817" s="233" t="str">
        <f>IFERROR(VLOOKUP($C1817,リスト!$D:$X,18,FALSE),"")</f>
        <v/>
      </c>
      <c r="GP1817" s="349"/>
    </row>
    <row r="1818" spans="1:198" hidden="1">
      <c r="A1818" s="232" t="str">
        <f t="shared" si="98"/>
        <v/>
      </c>
      <c r="B1818" s="91"/>
      <c r="C1818" s="232"/>
      <c r="D1818" s="232"/>
      <c r="E1818" s="91"/>
      <c r="F1818" s="91"/>
      <c r="G1818" s="91"/>
      <c r="H1818" s="248"/>
      <c r="I1818" s="248"/>
      <c r="J1818" s="260"/>
      <c r="K1818" s="252"/>
      <c r="GO1818" s="233" t="str">
        <f>IFERROR(VLOOKUP($C1818,リスト!$D:$X,18,FALSE),"")</f>
        <v/>
      </c>
      <c r="GP1818" s="349"/>
    </row>
    <row r="1819" spans="1:198" hidden="1">
      <c r="A1819" s="232" t="str">
        <f t="shared" si="98"/>
        <v/>
      </c>
      <c r="B1819" s="91"/>
      <c r="C1819" s="232"/>
      <c r="D1819" s="232"/>
      <c r="E1819" s="91"/>
      <c r="F1819" s="91"/>
      <c r="G1819" s="91"/>
      <c r="H1819" s="248"/>
      <c r="I1819" s="248"/>
      <c r="J1819" s="260"/>
      <c r="K1819" s="252"/>
      <c r="GO1819" s="233" t="str">
        <f>IFERROR(VLOOKUP($C1819,リスト!$D:$X,18,FALSE),"")</f>
        <v/>
      </c>
      <c r="GP1819" s="349"/>
    </row>
    <row r="1820" spans="1:198" hidden="1">
      <c r="A1820" s="232" t="str">
        <f t="shared" si="98"/>
        <v/>
      </c>
      <c r="B1820" s="91"/>
      <c r="C1820" s="232"/>
      <c r="D1820" s="232"/>
      <c r="E1820" s="91"/>
      <c r="F1820" s="91"/>
      <c r="G1820" s="91"/>
      <c r="H1820" s="248"/>
      <c r="I1820" s="248"/>
      <c r="J1820" s="260"/>
      <c r="K1820" s="252"/>
      <c r="GO1820" s="233" t="str">
        <f>IFERROR(VLOOKUP($C1820,リスト!$D:$X,18,FALSE),"")</f>
        <v/>
      </c>
      <c r="GP1820" s="349"/>
    </row>
    <row r="1821" spans="1:198" hidden="1">
      <c r="A1821" s="232" t="str">
        <f t="shared" si="98"/>
        <v/>
      </c>
      <c r="B1821" s="91"/>
      <c r="C1821" s="232"/>
      <c r="D1821" s="232"/>
      <c r="E1821" s="91"/>
      <c r="F1821" s="91"/>
      <c r="G1821" s="91"/>
      <c r="H1821" s="248"/>
      <c r="I1821" s="248"/>
      <c r="J1821" s="260"/>
      <c r="K1821" s="252"/>
      <c r="GO1821" s="233" t="str">
        <f>IFERROR(VLOOKUP($C1821,リスト!$D:$X,18,FALSE),"")</f>
        <v/>
      </c>
      <c r="GP1821" s="349"/>
    </row>
    <row r="1822" spans="1:198" hidden="1">
      <c r="A1822" s="232" t="str">
        <f t="shared" si="98"/>
        <v/>
      </c>
      <c r="B1822" s="91"/>
      <c r="C1822" s="232"/>
      <c r="D1822" s="232"/>
      <c r="E1822" s="91"/>
      <c r="F1822" s="91"/>
      <c r="G1822" s="91"/>
      <c r="H1822" s="248"/>
      <c r="I1822" s="248"/>
      <c r="J1822" s="260"/>
      <c r="K1822" s="252"/>
      <c r="GO1822" s="233" t="str">
        <f>IFERROR(VLOOKUP($C1822,リスト!$D:$X,18,FALSE),"")</f>
        <v/>
      </c>
      <c r="GP1822" s="349"/>
    </row>
    <row r="1823" spans="1:198" hidden="1">
      <c r="A1823" s="232" t="str">
        <f t="shared" si="98"/>
        <v/>
      </c>
      <c r="B1823" s="91"/>
      <c r="C1823" s="232"/>
      <c r="D1823" s="232"/>
      <c r="E1823" s="91"/>
      <c r="F1823" s="91"/>
      <c r="G1823" s="91"/>
      <c r="H1823" s="248"/>
      <c r="I1823" s="248"/>
      <c r="J1823" s="260"/>
      <c r="K1823" s="252"/>
      <c r="GO1823" s="233" t="str">
        <f>IFERROR(VLOOKUP($C1823,リスト!$D:$X,18,FALSE),"")</f>
        <v/>
      </c>
      <c r="GP1823" s="349"/>
    </row>
    <row r="1824" spans="1:198" hidden="1">
      <c r="A1824" s="232" t="str">
        <f t="shared" si="98"/>
        <v/>
      </c>
      <c r="B1824" s="91"/>
      <c r="C1824" s="232"/>
      <c r="D1824" s="232"/>
      <c r="E1824" s="91"/>
      <c r="F1824" s="91"/>
      <c r="G1824" s="91"/>
      <c r="H1824" s="248"/>
      <c r="I1824" s="248"/>
      <c r="J1824" s="260"/>
      <c r="K1824" s="252"/>
      <c r="GO1824" s="233" t="str">
        <f>IFERROR(VLOOKUP($C1824,リスト!$D:$X,18,FALSE),"")</f>
        <v/>
      </c>
      <c r="GP1824" s="349"/>
    </row>
    <row r="1825" spans="1:198" hidden="1">
      <c r="A1825" s="232" t="str">
        <f t="shared" si="98"/>
        <v/>
      </c>
      <c r="B1825" s="91"/>
      <c r="C1825" s="232"/>
      <c r="D1825" s="232"/>
      <c r="E1825" s="91"/>
      <c r="F1825" s="91"/>
      <c r="G1825" s="91"/>
      <c r="H1825" s="248"/>
      <c r="I1825" s="248"/>
      <c r="J1825" s="260"/>
      <c r="K1825" s="252"/>
      <c r="GO1825" s="233" t="str">
        <f>IFERROR(VLOOKUP($C1825,リスト!$D:$X,18,FALSE),"")</f>
        <v/>
      </c>
      <c r="GP1825" s="349"/>
    </row>
    <row r="1826" spans="1:198" hidden="1">
      <c r="A1826" s="232" t="str">
        <f t="shared" si="98"/>
        <v/>
      </c>
      <c r="B1826" s="91"/>
      <c r="C1826" s="232"/>
      <c r="D1826" s="232"/>
      <c r="E1826" s="91"/>
      <c r="F1826" s="91"/>
      <c r="G1826" s="91"/>
      <c r="H1826" s="248"/>
      <c r="I1826" s="248"/>
      <c r="J1826" s="260"/>
      <c r="K1826" s="252"/>
      <c r="GO1826" s="233" t="str">
        <f>IFERROR(VLOOKUP($C1826,リスト!$D:$X,18,FALSE),"")</f>
        <v/>
      </c>
      <c r="GP1826" s="349"/>
    </row>
    <row r="1827" spans="1:198" hidden="1">
      <c r="A1827" s="232" t="str">
        <f t="shared" si="98"/>
        <v/>
      </c>
      <c r="B1827" s="91"/>
      <c r="C1827" s="232"/>
      <c r="D1827" s="232"/>
      <c r="E1827" s="91"/>
      <c r="F1827" s="91"/>
      <c r="G1827" s="91"/>
      <c r="H1827" s="248"/>
      <c r="I1827" s="248"/>
      <c r="J1827" s="260"/>
      <c r="K1827" s="252"/>
      <c r="GO1827" s="233" t="str">
        <f>IFERROR(VLOOKUP($C1827,リスト!$D:$X,18,FALSE),"")</f>
        <v/>
      </c>
      <c r="GP1827" s="349"/>
    </row>
    <row r="1828" spans="1:198" hidden="1">
      <c r="A1828" s="232" t="str">
        <f t="shared" si="98"/>
        <v/>
      </c>
      <c r="B1828" s="91"/>
      <c r="C1828" s="232"/>
      <c r="D1828" s="232"/>
      <c r="E1828" s="91"/>
      <c r="F1828" s="91"/>
      <c r="G1828" s="91"/>
      <c r="H1828" s="248"/>
      <c r="I1828" s="248"/>
      <c r="J1828" s="260"/>
      <c r="K1828" s="252"/>
      <c r="GO1828" s="233" t="str">
        <f>IFERROR(VLOOKUP($C1828,リスト!$D:$X,18,FALSE),"")</f>
        <v/>
      </c>
      <c r="GP1828" s="349"/>
    </row>
    <row r="1829" spans="1:198" hidden="1">
      <c r="A1829" s="232" t="str">
        <f t="shared" si="98"/>
        <v/>
      </c>
      <c r="B1829" s="91"/>
      <c r="C1829" s="232"/>
      <c r="D1829" s="232"/>
      <c r="E1829" s="91"/>
      <c r="F1829" s="91"/>
      <c r="G1829" s="91"/>
      <c r="H1829" s="248"/>
      <c r="I1829" s="248"/>
      <c r="J1829" s="260"/>
      <c r="K1829" s="252"/>
      <c r="GO1829" s="233" t="str">
        <f>IFERROR(VLOOKUP($C1829,リスト!$D:$X,18,FALSE),"")</f>
        <v/>
      </c>
      <c r="GP1829" s="349"/>
    </row>
    <row r="1830" spans="1:198" hidden="1">
      <c r="A1830" s="232" t="str">
        <f t="shared" si="98"/>
        <v/>
      </c>
      <c r="B1830" s="91"/>
      <c r="C1830" s="232"/>
      <c r="D1830" s="232"/>
      <c r="E1830" s="91"/>
      <c r="F1830" s="91"/>
      <c r="G1830" s="91"/>
      <c r="H1830" s="248"/>
      <c r="I1830" s="248"/>
      <c r="J1830" s="260"/>
      <c r="K1830" s="252"/>
      <c r="GO1830" s="233" t="str">
        <f>IFERROR(VLOOKUP($C1830,リスト!$D:$X,18,FALSE),"")</f>
        <v/>
      </c>
      <c r="GP1830" s="349"/>
    </row>
    <row r="1831" spans="1:198" hidden="1">
      <c r="A1831" s="232" t="str">
        <f t="shared" si="98"/>
        <v/>
      </c>
      <c r="B1831" s="91"/>
      <c r="C1831" s="232"/>
      <c r="D1831" s="232"/>
      <c r="E1831" s="91"/>
      <c r="F1831" s="91"/>
      <c r="G1831" s="91"/>
      <c r="H1831" s="248"/>
      <c r="I1831" s="248"/>
      <c r="J1831" s="260"/>
      <c r="K1831" s="252"/>
      <c r="GO1831" s="233" t="str">
        <f>IFERROR(VLOOKUP($C1831,リスト!$D:$X,18,FALSE),"")</f>
        <v/>
      </c>
      <c r="GP1831" s="349"/>
    </row>
    <row r="1832" spans="1:198" hidden="1">
      <c r="A1832" s="232" t="str">
        <f t="shared" si="98"/>
        <v/>
      </c>
      <c r="B1832" s="91"/>
      <c r="C1832" s="232"/>
      <c r="D1832" s="232"/>
      <c r="E1832" s="91"/>
      <c r="F1832" s="91"/>
      <c r="G1832" s="91"/>
      <c r="H1832" s="248"/>
      <c r="I1832" s="248"/>
      <c r="J1832" s="260"/>
      <c r="K1832" s="252"/>
      <c r="GO1832" s="233" t="str">
        <f>IFERROR(VLOOKUP($C1832,リスト!$D:$X,18,FALSE),"")</f>
        <v/>
      </c>
      <c r="GP1832" s="349"/>
    </row>
    <row r="1833" spans="1:198" hidden="1">
      <c r="A1833" s="232" t="str">
        <f t="shared" si="98"/>
        <v/>
      </c>
      <c r="B1833" s="91"/>
      <c r="C1833" s="232"/>
      <c r="D1833" s="232"/>
      <c r="E1833" s="91"/>
      <c r="F1833" s="91"/>
      <c r="G1833" s="91"/>
      <c r="H1833" s="248"/>
      <c r="I1833" s="248"/>
      <c r="J1833" s="260"/>
      <c r="K1833" s="252"/>
      <c r="GO1833" s="233" t="str">
        <f>IFERROR(VLOOKUP($C1833,リスト!$D:$X,18,FALSE),"")</f>
        <v/>
      </c>
      <c r="GP1833" s="349"/>
    </row>
    <row r="1834" spans="1:198" hidden="1">
      <c r="A1834" s="232" t="str">
        <f t="shared" si="98"/>
        <v/>
      </c>
      <c r="B1834" s="91"/>
      <c r="C1834" s="232"/>
      <c r="D1834" s="232"/>
      <c r="E1834" s="91"/>
      <c r="F1834" s="91"/>
      <c r="G1834" s="91"/>
      <c r="H1834" s="248"/>
      <c r="I1834" s="248"/>
      <c r="J1834" s="260"/>
      <c r="K1834" s="252"/>
      <c r="GO1834" s="233" t="str">
        <f>IFERROR(VLOOKUP($C1834,リスト!$D:$X,18,FALSE),"")</f>
        <v/>
      </c>
      <c r="GP1834" s="349"/>
    </row>
    <row r="1835" spans="1:198" hidden="1">
      <c r="A1835" s="232" t="str">
        <f t="shared" si="98"/>
        <v/>
      </c>
      <c r="B1835" s="91"/>
      <c r="C1835" s="232"/>
      <c r="D1835" s="232"/>
      <c r="E1835" s="91"/>
      <c r="F1835" s="91"/>
      <c r="G1835" s="91"/>
      <c r="H1835" s="248"/>
      <c r="I1835" s="248"/>
      <c r="J1835" s="260"/>
      <c r="K1835" s="252"/>
      <c r="GO1835" s="233" t="str">
        <f>IFERROR(VLOOKUP($C1835,リスト!$D:$X,18,FALSE),"")</f>
        <v/>
      </c>
      <c r="GP1835" s="349"/>
    </row>
    <row r="1836" spans="1:198" hidden="1">
      <c r="A1836" s="232" t="str">
        <f t="shared" si="98"/>
        <v/>
      </c>
      <c r="B1836" s="91"/>
      <c r="C1836" s="232"/>
      <c r="D1836" s="232"/>
      <c r="E1836" s="91"/>
      <c r="F1836" s="91"/>
      <c r="G1836" s="91"/>
      <c r="H1836" s="248"/>
      <c r="I1836" s="248"/>
      <c r="J1836" s="260"/>
      <c r="K1836" s="252"/>
      <c r="GO1836" s="233" t="str">
        <f>IFERROR(VLOOKUP($C1836,リスト!$D:$X,18,FALSE),"")</f>
        <v/>
      </c>
      <c r="GP1836" s="349"/>
    </row>
    <row r="1837" spans="1:198" hidden="1">
      <c r="A1837" s="232" t="str">
        <f t="shared" si="98"/>
        <v/>
      </c>
      <c r="B1837" s="91"/>
      <c r="C1837" s="232"/>
      <c r="D1837" s="232"/>
      <c r="E1837" s="91"/>
      <c r="F1837" s="91"/>
      <c r="G1837" s="91"/>
      <c r="H1837" s="248"/>
      <c r="I1837" s="248"/>
      <c r="J1837" s="260"/>
      <c r="K1837" s="252"/>
      <c r="GO1837" s="233" t="str">
        <f>IFERROR(VLOOKUP($C1837,リスト!$D:$X,18,FALSE),"")</f>
        <v/>
      </c>
      <c r="GP1837" s="349"/>
    </row>
    <row r="1838" spans="1:198" hidden="1">
      <c r="A1838" s="232" t="str">
        <f t="shared" si="98"/>
        <v/>
      </c>
      <c r="B1838" s="91"/>
      <c r="C1838" s="232"/>
      <c r="D1838" s="232"/>
      <c r="E1838" s="91"/>
      <c r="F1838" s="91"/>
      <c r="G1838" s="91"/>
      <c r="H1838" s="248"/>
      <c r="I1838" s="248"/>
      <c r="J1838" s="260"/>
      <c r="K1838" s="252"/>
      <c r="GO1838" s="233" t="str">
        <f>IFERROR(VLOOKUP($C1838,リスト!$D:$X,18,FALSE),"")</f>
        <v/>
      </c>
      <c r="GP1838" s="349"/>
    </row>
    <row r="1839" spans="1:198" hidden="1">
      <c r="A1839" s="232" t="str">
        <f t="shared" si="98"/>
        <v/>
      </c>
      <c r="B1839" s="91"/>
      <c r="C1839" s="232"/>
      <c r="D1839" s="232"/>
      <c r="E1839" s="91"/>
      <c r="F1839" s="91"/>
      <c r="G1839" s="91"/>
      <c r="H1839" s="248"/>
      <c r="I1839" s="248"/>
      <c r="J1839" s="260"/>
      <c r="K1839" s="252"/>
      <c r="GO1839" s="233" t="str">
        <f>IFERROR(VLOOKUP($C1839,リスト!$D:$X,18,FALSE),"")</f>
        <v/>
      </c>
      <c r="GP1839" s="349"/>
    </row>
    <row r="1840" spans="1:198" hidden="1">
      <c r="A1840" s="232" t="str">
        <f t="shared" si="98"/>
        <v/>
      </c>
      <c r="B1840" s="91"/>
      <c r="C1840" s="232"/>
      <c r="D1840" s="232"/>
      <c r="E1840" s="91"/>
      <c r="F1840" s="91"/>
      <c r="G1840" s="91"/>
      <c r="H1840" s="248"/>
      <c r="I1840" s="248"/>
      <c r="J1840" s="260"/>
      <c r="K1840" s="252"/>
      <c r="GO1840" s="233" t="str">
        <f>IFERROR(VLOOKUP($C1840,リスト!$D:$X,18,FALSE),"")</f>
        <v/>
      </c>
      <c r="GP1840" s="349"/>
    </row>
    <row r="1841" spans="1:198" hidden="1">
      <c r="A1841" s="232" t="str">
        <f t="shared" si="98"/>
        <v/>
      </c>
      <c r="B1841" s="91"/>
      <c r="C1841" s="232"/>
      <c r="D1841" s="232"/>
      <c r="E1841" s="91"/>
      <c r="F1841" s="91"/>
      <c r="G1841" s="91"/>
      <c r="H1841" s="248"/>
      <c r="I1841" s="248"/>
      <c r="J1841" s="260"/>
      <c r="K1841" s="252"/>
      <c r="GO1841" s="233" t="str">
        <f>IFERROR(VLOOKUP($C1841,リスト!$D:$X,18,FALSE),"")</f>
        <v/>
      </c>
      <c r="GP1841" s="349"/>
    </row>
    <row r="1842" spans="1:198" hidden="1">
      <c r="A1842" s="232" t="str">
        <f t="shared" si="98"/>
        <v/>
      </c>
      <c r="B1842" s="91"/>
      <c r="C1842" s="232"/>
      <c r="D1842" s="232"/>
      <c r="E1842" s="91"/>
      <c r="F1842" s="91"/>
      <c r="G1842" s="91"/>
      <c r="H1842" s="248"/>
      <c r="I1842" s="248"/>
      <c r="J1842" s="260"/>
      <c r="K1842" s="252"/>
      <c r="GO1842" s="233" t="str">
        <f>IFERROR(VLOOKUP($C1842,リスト!$D:$X,18,FALSE),"")</f>
        <v/>
      </c>
      <c r="GP1842" s="349"/>
    </row>
    <row r="1843" spans="1:198" hidden="1">
      <c r="A1843" s="232" t="str">
        <f t="shared" si="98"/>
        <v/>
      </c>
      <c r="B1843" s="91"/>
      <c r="C1843" s="232"/>
      <c r="D1843" s="232"/>
      <c r="E1843" s="91"/>
      <c r="F1843" s="91"/>
      <c r="G1843" s="91"/>
      <c r="H1843" s="248"/>
      <c r="I1843" s="248"/>
      <c r="J1843" s="260"/>
      <c r="K1843" s="252"/>
      <c r="GO1843" s="233" t="str">
        <f>IFERROR(VLOOKUP($C1843,リスト!$D:$X,18,FALSE),"")</f>
        <v/>
      </c>
      <c r="GP1843" s="349"/>
    </row>
    <row r="1844" spans="1:198" hidden="1">
      <c r="A1844" s="232" t="str">
        <f t="shared" si="98"/>
        <v/>
      </c>
      <c r="B1844" s="91"/>
      <c r="C1844" s="232"/>
      <c r="D1844" s="232"/>
      <c r="E1844" s="91"/>
      <c r="F1844" s="91"/>
      <c r="G1844" s="91"/>
      <c r="H1844" s="248"/>
      <c r="I1844" s="248"/>
      <c r="J1844" s="260"/>
      <c r="K1844" s="252"/>
      <c r="GO1844" s="233" t="str">
        <f>IFERROR(VLOOKUP($C1844,リスト!$D:$X,18,FALSE),"")</f>
        <v/>
      </c>
      <c r="GP1844" s="349"/>
    </row>
    <row r="1845" spans="1:198" hidden="1">
      <c r="A1845" s="232" t="str">
        <f t="shared" si="98"/>
        <v/>
      </c>
      <c r="B1845" s="91"/>
      <c r="C1845" s="232"/>
      <c r="D1845" s="232"/>
      <c r="E1845" s="91"/>
      <c r="F1845" s="91"/>
      <c r="G1845" s="91"/>
      <c r="H1845" s="248"/>
      <c r="I1845" s="248"/>
      <c r="J1845" s="260"/>
      <c r="K1845" s="252"/>
      <c r="GO1845" s="233" t="str">
        <f>IFERROR(VLOOKUP($C1845,リスト!$D:$X,18,FALSE),"")</f>
        <v/>
      </c>
      <c r="GP1845" s="349"/>
    </row>
    <row r="1846" spans="1:198" hidden="1">
      <c r="A1846" s="232" t="str">
        <f t="shared" si="98"/>
        <v/>
      </c>
      <c r="B1846" s="91"/>
      <c r="C1846" s="232"/>
      <c r="D1846" s="232"/>
      <c r="E1846" s="91"/>
      <c r="F1846" s="91"/>
      <c r="G1846" s="91"/>
      <c r="H1846" s="248"/>
      <c r="I1846" s="248"/>
      <c r="J1846" s="260"/>
      <c r="K1846" s="252"/>
      <c r="GO1846" s="233" t="str">
        <f>IFERROR(VLOOKUP($C1846,リスト!$D:$X,18,FALSE),"")</f>
        <v/>
      </c>
      <c r="GP1846" s="349"/>
    </row>
    <row r="1847" spans="1:198" hidden="1">
      <c r="A1847" s="232" t="str">
        <f t="shared" si="98"/>
        <v/>
      </c>
      <c r="B1847" s="91"/>
      <c r="C1847" s="232"/>
      <c r="D1847" s="232"/>
      <c r="E1847" s="91"/>
      <c r="F1847" s="91"/>
      <c r="G1847" s="91"/>
      <c r="H1847" s="248"/>
      <c r="I1847" s="248"/>
      <c r="J1847" s="260"/>
      <c r="K1847" s="252"/>
      <c r="GO1847" s="233" t="str">
        <f>IFERROR(VLOOKUP($C1847,リスト!$D:$X,18,FALSE),"")</f>
        <v/>
      </c>
      <c r="GP1847" s="349"/>
    </row>
    <row r="1848" spans="1:198" hidden="1">
      <c r="A1848" s="232" t="str">
        <f t="shared" si="98"/>
        <v/>
      </c>
      <c r="B1848" s="91"/>
      <c r="C1848" s="232"/>
      <c r="D1848" s="232"/>
      <c r="E1848" s="91"/>
      <c r="F1848" s="91"/>
      <c r="G1848" s="91"/>
      <c r="H1848" s="248"/>
      <c r="I1848" s="248"/>
      <c r="J1848" s="260"/>
      <c r="K1848" s="252"/>
      <c r="GO1848" s="233" t="str">
        <f>IFERROR(VLOOKUP($C1848,リスト!$D:$X,18,FALSE),"")</f>
        <v/>
      </c>
      <c r="GP1848" s="349"/>
    </row>
    <row r="1849" spans="1:198" hidden="1">
      <c r="A1849" s="232" t="str">
        <f t="shared" si="98"/>
        <v/>
      </c>
      <c r="B1849" s="91"/>
      <c r="C1849" s="232"/>
      <c r="D1849" s="232"/>
      <c r="E1849" s="91"/>
      <c r="F1849" s="91"/>
      <c r="G1849" s="91"/>
      <c r="H1849" s="248"/>
      <c r="I1849" s="248"/>
      <c r="J1849" s="260"/>
      <c r="K1849" s="252"/>
      <c r="GO1849" s="233" t="str">
        <f>IFERROR(VLOOKUP($C1849,リスト!$D:$X,18,FALSE),"")</f>
        <v/>
      </c>
      <c r="GP1849" s="349"/>
    </row>
    <row r="1850" spans="1:198" hidden="1">
      <c r="A1850" s="232" t="str">
        <f t="shared" si="98"/>
        <v/>
      </c>
      <c r="B1850" s="91"/>
      <c r="C1850" s="232"/>
      <c r="D1850" s="232"/>
      <c r="E1850" s="91"/>
      <c r="F1850" s="91"/>
      <c r="G1850" s="91"/>
      <c r="H1850" s="248"/>
      <c r="I1850" s="248"/>
      <c r="J1850" s="260"/>
      <c r="K1850" s="252"/>
      <c r="GO1850" s="233" t="str">
        <f>IFERROR(VLOOKUP($C1850,リスト!$D:$X,18,FALSE),"")</f>
        <v/>
      </c>
      <c r="GP1850" s="349"/>
    </row>
    <row r="1851" spans="1:198" hidden="1">
      <c r="A1851" s="232" t="str">
        <f t="shared" si="98"/>
        <v/>
      </c>
      <c r="B1851" s="91"/>
      <c r="C1851" s="232"/>
      <c r="D1851" s="232"/>
      <c r="E1851" s="91"/>
      <c r="F1851" s="91"/>
      <c r="G1851" s="91"/>
      <c r="H1851" s="248"/>
      <c r="I1851" s="248"/>
      <c r="J1851" s="260"/>
      <c r="K1851" s="252"/>
      <c r="GO1851" s="233" t="str">
        <f>IFERROR(VLOOKUP($C1851,リスト!$D:$X,18,FALSE),"")</f>
        <v/>
      </c>
      <c r="GP1851" s="349"/>
    </row>
    <row r="1852" spans="1:198" hidden="1">
      <c r="A1852" s="232" t="str">
        <f t="shared" si="98"/>
        <v/>
      </c>
      <c r="B1852" s="91"/>
      <c r="C1852" s="232"/>
      <c r="D1852" s="232"/>
      <c r="E1852" s="91"/>
      <c r="F1852" s="91"/>
      <c r="G1852" s="91"/>
      <c r="H1852" s="248"/>
      <c r="I1852" s="248"/>
      <c r="J1852" s="260"/>
      <c r="K1852" s="252"/>
      <c r="GO1852" s="233" t="str">
        <f>IFERROR(VLOOKUP($C1852,リスト!$D:$X,18,FALSE),"")</f>
        <v/>
      </c>
      <c r="GP1852" s="349"/>
    </row>
    <row r="1853" spans="1:198" hidden="1">
      <c r="A1853" s="232" t="str">
        <f t="shared" si="98"/>
        <v/>
      </c>
      <c r="B1853" s="91"/>
      <c r="C1853" s="232"/>
      <c r="D1853" s="232"/>
      <c r="E1853" s="91"/>
      <c r="F1853" s="91"/>
      <c r="G1853" s="91"/>
      <c r="H1853" s="248"/>
      <c r="I1853" s="248"/>
      <c r="J1853" s="260"/>
      <c r="K1853" s="252"/>
      <c r="GO1853" s="233" t="str">
        <f>IFERROR(VLOOKUP($C1853,リスト!$D:$X,18,FALSE),"")</f>
        <v/>
      </c>
      <c r="GP1853" s="349"/>
    </row>
    <row r="1854" spans="1:198" hidden="1">
      <c r="A1854" s="232" t="str">
        <f t="shared" si="98"/>
        <v/>
      </c>
      <c r="B1854" s="91"/>
      <c r="C1854" s="232"/>
      <c r="D1854" s="232"/>
      <c r="E1854" s="91"/>
      <c r="F1854" s="91"/>
      <c r="G1854" s="91"/>
      <c r="H1854" s="248"/>
      <c r="I1854" s="248"/>
      <c r="J1854" s="260"/>
      <c r="K1854" s="252"/>
      <c r="GO1854" s="233" t="str">
        <f>IFERROR(VLOOKUP($C1854,リスト!$D:$X,18,FALSE),"")</f>
        <v/>
      </c>
      <c r="GP1854" s="349"/>
    </row>
    <row r="1855" spans="1:198" hidden="1">
      <c r="A1855" s="232" t="str">
        <f t="shared" si="98"/>
        <v/>
      </c>
      <c r="B1855" s="91"/>
      <c r="C1855" s="232"/>
      <c r="D1855" s="232"/>
      <c r="E1855" s="91"/>
      <c r="F1855" s="91"/>
      <c r="G1855" s="91"/>
      <c r="H1855" s="248"/>
      <c r="I1855" s="248"/>
      <c r="J1855" s="260"/>
      <c r="K1855" s="252"/>
      <c r="GO1855" s="233" t="str">
        <f>IFERROR(VLOOKUP($C1855,リスト!$D:$X,18,FALSE),"")</f>
        <v/>
      </c>
      <c r="GP1855" s="349"/>
    </row>
    <row r="1856" spans="1:198" hidden="1">
      <c r="A1856" s="232" t="str">
        <f t="shared" si="98"/>
        <v/>
      </c>
      <c r="B1856" s="91"/>
      <c r="C1856" s="232"/>
      <c r="D1856" s="232"/>
      <c r="E1856" s="91"/>
      <c r="F1856" s="91"/>
      <c r="G1856" s="91"/>
      <c r="H1856" s="248"/>
      <c r="I1856" s="248"/>
      <c r="J1856" s="260"/>
      <c r="K1856" s="252"/>
      <c r="GO1856" s="233" t="str">
        <f>IFERROR(VLOOKUP($C1856,リスト!$D:$X,18,FALSE),"")</f>
        <v/>
      </c>
      <c r="GP1856" s="349"/>
    </row>
    <row r="1857" spans="1:198" hidden="1">
      <c r="A1857" s="232" t="str">
        <f t="shared" si="98"/>
        <v/>
      </c>
      <c r="B1857" s="91"/>
      <c r="C1857" s="232"/>
      <c r="D1857" s="232"/>
      <c r="E1857" s="91"/>
      <c r="F1857" s="91"/>
      <c r="G1857" s="91"/>
      <c r="H1857" s="248"/>
      <c r="I1857" s="248"/>
      <c r="J1857" s="260"/>
      <c r="K1857" s="252"/>
      <c r="GO1857" s="233" t="str">
        <f>IFERROR(VLOOKUP($C1857,リスト!$D:$X,18,FALSE),"")</f>
        <v/>
      </c>
      <c r="GP1857" s="349"/>
    </row>
    <row r="1858" spans="1:198" hidden="1">
      <c r="A1858" s="232" t="str">
        <f t="shared" si="98"/>
        <v/>
      </c>
      <c r="B1858" s="91"/>
      <c r="C1858" s="232"/>
      <c r="D1858" s="232"/>
      <c r="E1858" s="91"/>
      <c r="F1858" s="91"/>
      <c r="G1858" s="91"/>
      <c r="H1858" s="248"/>
      <c r="I1858" s="248"/>
      <c r="J1858" s="260"/>
      <c r="K1858" s="252"/>
      <c r="GO1858" s="233" t="str">
        <f>IFERROR(VLOOKUP($C1858,リスト!$D:$X,18,FALSE),"")</f>
        <v/>
      </c>
      <c r="GP1858" s="349"/>
    </row>
    <row r="1859" spans="1:198" hidden="1">
      <c r="A1859" s="232" t="str">
        <f t="shared" si="98"/>
        <v/>
      </c>
      <c r="B1859" s="91"/>
      <c r="C1859" s="232"/>
      <c r="D1859" s="232"/>
      <c r="E1859" s="91"/>
      <c r="F1859" s="91"/>
      <c r="G1859" s="265"/>
      <c r="H1859" s="248"/>
      <c r="I1859" s="248"/>
      <c r="J1859" s="260"/>
      <c r="K1859" s="252"/>
      <c r="GO1859" s="233" t="str">
        <f>IFERROR(VLOOKUP($C1859,リスト!$D:$X,18,FALSE),"")</f>
        <v/>
      </c>
      <c r="GP1859" s="349"/>
    </row>
    <row r="1860" spans="1:198" hidden="1">
      <c r="A1860" s="232" t="str">
        <f t="shared" si="98"/>
        <v/>
      </c>
      <c r="B1860" s="91"/>
      <c r="C1860" s="232"/>
      <c r="D1860" s="232"/>
      <c r="E1860" s="91"/>
      <c r="F1860" s="91"/>
      <c r="G1860" s="91"/>
      <c r="H1860" s="248"/>
      <c r="I1860" s="248"/>
      <c r="J1860" s="260"/>
      <c r="K1860" s="252"/>
      <c r="GO1860" s="233" t="str">
        <f>IFERROR(VLOOKUP($C1860,リスト!$D:$X,18,FALSE),"")</f>
        <v/>
      </c>
      <c r="GP1860" s="349"/>
    </row>
    <row r="1861" spans="1:198" hidden="1">
      <c r="A1861" s="232" t="str">
        <f t="shared" si="98"/>
        <v/>
      </c>
      <c r="B1861" s="91"/>
      <c r="C1861" s="232"/>
      <c r="D1861" s="232"/>
      <c r="E1861" s="91"/>
      <c r="F1861" s="91"/>
      <c r="G1861" s="91"/>
      <c r="H1861" s="248"/>
      <c r="I1861" s="248"/>
      <c r="J1861" s="260"/>
      <c r="K1861" s="252"/>
      <c r="GO1861" s="233" t="str">
        <f>IFERROR(VLOOKUP($C1861,リスト!$D:$X,18,FALSE),"")</f>
        <v/>
      </c>
      <c r="GP1861" s="349"/>
    </row>
    <row r="1862" spans="1:198" hidden="1">
      <c r="A1862" s="232" t="str">
        <f t="shared" ref="A1862:A1925" si="99">IF(C1862="","",ROW()-5)</f>
        <v/>
      </c>
      <c r="B1862" s="91"/>
      <c r="C1862" s="232"/>
      <c r="D1862" s="232"/>
      <c r="E1862" s="91"/>
      <c r="F1862" s="91"/>
      <c r="G1862" s="91"/>
      <c r="H1862" s="248"/>
      <c r="I1862" s="248"/>
      <c r="J1862" s="260"/>
      <c r="K1862" s="252"/>
      <c r="GO1862" s="233" t="str">
        <f>IFERROR(VLOOKUP($C1862,リスト!$D:$X,18,FALSE),"")</f>
        <v/>
      </c>
      <c r="GP1862" s="349"/>
    </row>
    <row r="1863" spans="1:198" hidden="1">
      <c r="A1863" s="232" t="str">
        <f t="shared" si="99"/>
        <v/>
      </c>
      <c r="B1863" s="91"/>
      <c r="C1863" s="232"/>
      <c r="D1863" s="232"/>
      <c r="E1863" s="91"/>
      <c r="F1863" s="91"/>
      <c r="G1863" s="91"/>
      <c r="H1863" s="248"/>
      <c r="I1863" s="248"/>
      <c r="J1863" s="260"/>
      <c r="K1863" s="252"/>
      <c r="GO1863" s="233" t="str">
        <f>IFERROR(VLOOKUP($C1863,リスト!$D:$X,18,FALSE),"")</f>
        <v/>
      </c>
      <c r="GP1863" s="349"/>
    </row>
    <row r="1864" spans="1:198" hidden="1">
      <c r="A1864" s="232" t="str">
        <f t="shared" si="99"/>
        <v/>
      </c>
      <c r="B1864" s="91"/>
      <c r="C1864" s="232"/>
      <c r="D1864" s="232"/>
      <c r="E1864" s="91"/>
      <c r="F1864" s="91"/>
      <c r="G1864" s="91"/>
      <c r="H1864" s="248"/>
      <c r="I1864" s="248"/>
      <c r="J1864" s="260"/>
      <c r="K1864" s="252"/>
      <c r="GO1864" s="233" t="str">
        <f>IFERROR(VLOOKUP($C1864,リスト!$D:$X,18,FALSE),"")</f>
        <v/>
      </c>
      <c r="GP1864" s="349"/>
    </row>
    <row r="1865" spans="1:198" hidden="1">
      <c r="A1865" s="232" t="str">
        <f t="shared" si="99"/>
        <v/>
      </c>
      <c r="B1865" s="91"/>
      <c r="C1865" s="232"/>
      <c r="D1865" s="232"/>
      <c r="E1865" s="91"/>
      <c r="F1865" s="91"/>
      <c r="G1865" s="91"/>
      <c r="H1865" s="248"/>
      <c r="I1865" s="248"/>
      <c r="J1865" s="260"/>
      <c r="K1865" s="252"/>
      <c r="GO1865" s="233" t="str">
        <f>IFERROR(VLOOKUP($C1865,リスト!$D:$X,18,FALSE),"")</f>
        <v/>
      </c>
      <c r="GP1865" s="349"/>
    </row>
    <row r="1866" spans="1:198" hidden="1">
      <c r="A1866" s="232" t="str">
        <f t="shared" si="99"/>
        <v/>
      </c>
      <c r="B1866" s="91"/>
      <c r="C1866" s="232"/>
      <c r="D1866" s="232"/>
      <c r="E1866" s="91"/>
      <c r="F1866" s="91"/>
      <c r="G1866" s="91"/>
      <c r="H1866" s="248"/>
      <c r="I1866" s="248"/>
      <c r="J1866" s="260"/>
      <c r="K1866" s="252"/>
      <c r="GO1866" s="233" t="str">
        <f>IFERROR(VLOOKUP($C1866,リスト!$D:$X,18,FALSE),"")</f>
        <v/>
      </c>
      <c r="GP1866" s="349"/>
    </row>
    <row r="1867" spans="1:198" hidden="1">
      <c r="A1867" s="232" t="str">
        <f t="shared" si="99"/>
        <v/>
      </c>
      <c r="B1867" s="91"/>
      <c r="C1867" s="232"/>
      <c r="D1867" s="232"/>
      <c r="E1867" s="91"/>
      <c r="F1867" s="91"/>
      <c r="G1867" s="91"/>
      <c r="H1867" s="248"/>
      <c r="I1867" s="248"/>
      <c r="J1867" s="260"/>
      <c r="K1867" s="252"/>
      <c r="GO1867" s="233" t="str">
        <f>IFERROR(VLOOKUP($C1867,リスト!$D:$X,18,FALSE),"")</f>
        <v/>
      </c>
      <c r="GP1867" s="349"/>
    </row>
    <row r="1868" spans="1:198" hidden="1">
      <c r="A1868" s="232" t="str">
        <f t="shared" si="99"/>
        <v/>
      </c>
      <c r="B1868" s="91"/>
      <c r="C1868" s="232"/>
      <c r="D1868" s="232"/>
      <c r="E1868" s="91"/>
      <c r="F1868" s="91"/>
      <c r="G1868" s="91"/>
      <c r="H1868" s="248"/>
      <c r="I1868" s="248"/>
      <c r="J1868" s="260"/>
      <c r="K1868" s="252"/>
      <c r="GO1868" s="233" t="str">
        <f>IFERROR(VLOOKUP($C1868,リスト!$D:$X,18,FALSE),"")</f>
        <v/>
      </c>
      <c r="GP1868" s="349"/>
    </row>
    <row r="1869" spans="1:198" hidden="1">
      <c r="A1869" s="232" t="str">
        <f t="shared" si="99"/>
        <v/>
      </c>
      <c r="B1869" s="91"/>
      <c r="C1869" s="232"/>
      <c r="D1869" s="232"/>
      <c r="E1869" s="91"/>
      <c r="F1869" s="91"/>
      <c r="G1869" s="91"/>
      <c r="H1869" s="248"/>
      <c r="I1869" s="248"/>
      <c r="J1869" s="260"/>
      <c r="K1869" s="252"/>
      <c r="GO1869" s="233" t="str">
        <f>IFERROR(VLOOKUP($C1869,リスト!$D:$X,18,FALSE),"")</f>
        <v/>
      </c>
      <c r="GP1869" s="349"/>
    </row>
    <row r="1870" spans="1:198" hidden="1">
      <c r="A1870" s="232" t="str">
        <f t="shared" si="99"/>
        <v/>
      </c>
      <c r="B1870" s="91"/>
      <c r="C1870" s="232"/>
      <c r="D1870" s="232"/>
      <c r="E1870" s="91"/>
      <c r="F1870" s="91"/>
      <c r="G1870" s="91"/>
      <c r="H1870" s="248"/>
      <c r="I1870" s="248"/>
      <c r="J1870" s="260"/>
      <c r="K1870" s="252"/>
      <c r="GO1870" s="233" t="str">
        <f>IFERROR(VLOOKUP($C1870,リスト!$D:$X,18,FALSE),"")</f>
        <v/>
      </c>
      <c r="GP1870" s="349"/>
    </row>
    <row r="1871" spans="1:198" hidden="1">
      <c r="A1871" s="232" t="str">
        <f t="shared" si="99"/>
        <v/>
      </c>
      <c r="B1871" s="91"/>
      <c r="C1871" s="232"/>
      <c r="D1871" s="232"/>
      <c r="E1871" s="91"/>
      <c r="F1871" s="91"/>
      <c r="G1871" s="91"/>
      <c r="H1871" s="248"/>
      <c r="I1871" s="248"/>
      <c r="J1871" s="260"/>
      <c r="K1871" s="252"/>
      <c r="GO1871" s="233" t="str">
        <f>IFERROR(VLOOKUP($C1871,リスト!$D:$X,18,FALSE),"")</f>
        <v/>
      </c>
      <c r="GP1871" s="349"/>
    </row>
    <row r="1872" spans="1:198" hidden="1">
      <c r="A1872" s="232" t="str">
        <f t="shared" si="99"/>
        <v/>
      </c>
      <c r="B1872" s="91"/>
      <c r="C1872" s="232"/>
      <c r="D1872" s="232"/>
      <c r="E1872" s="91"/>
      <c r="F1872" s="91"/>
      <c r="G1872" s="91"/>
      <c r="H1872" s="248"/>
      <c r="I1872" s="248"/>
      <c r="J1872" s="260"/>
      <c r="K1872" s="252"/>
      <c r="GO1872" s="233" t="str">
        <f>IFERROR(VLOOKUP($C1872,リスト!$D:$X,18,FALSE),"")</f>
        <v/>
      </c>
      <c r="GP1872" s="349"/>
    </row>
    <row r="1873" spans="1:198" hidden="1">
      <c r="A1873" s="232" t="str">
        <f t="shared" si="99"/>
        <v/>
      </c>
      <c r="B1873" s="91"/>
      <c r="C1873" s="232"/>
      <c r="D1873" s="232"/>
      <c r="E1873" s="91"/>
      <c r="F1873" s="91"/>
      <c r="G1873" s="91"/>
      <c r="H1873" s="248"/>
      <c r="I1873" s="248"/>
      <c r="J1873" s="260"/>
      <c r="K1873" s="252"/>
      <c r="GO1873" s="233" t="str">
        <f>IFERROR(VLOOKUP($C1873,リスト!$D:$X,18,FALSE),"")</f>
        <v/>
      </c>
      <c r="GP1873" s="349"/>
    </row>
    <row r="1874" spans="1:198" hidden="1">
      <c r="A1874" s="232" t="str">
        <f t="shared" si="99"/>
        <v/>
      </c>
      <c r="B1874" s="91"/>
      <c r="C1874" s="232"/>
      <c r="D1874" s="232"/>
      <c r="E1874" s="91"/>
      <c r="F1874" s="91"/>
      <c r="G1874" s="265"/>
      <c r="H1874" s="248"/>
      <c r="I1874" s="248"/>
      <c r="J1874" s="260"/>
      <c r="K1874" s="252"/>
      <c r="GO1874" s="233" t="str">
        <f>IFERROR(VLOOKUP($C1874,リスト!$D:$X,18,FALSE),"")</f>
        <v/>
      </c>
      <c r="GP1874" s="349"/>
    </row>
    <row r="1875" spans="1:198" hidden="1">
      <c r="A1875" s="232" t="str">
        <f t="shared" si="99"/>
        <v/>
      </c>
      <c r="B1875" s="91"/>
      <c r="C1875" s="232"/>
      <c r="D1875" s="232"/>
      <c r="E1875" s="91"/>
      <c r="F1875" s="91"/>
      <c r="G1875" s="91"/>
      <c r="H1875" s="248"/>
      <c r="I1875" s="248"/>
      <c r="J1875" s="260"/>
      <c r="K1875" s="252"/>
      <c r="GO1875" s="233" t="str">
        <f>IFERROR(VLOOKUP($C1875,リスト!$D:$X,18,FALSE),"")</f>
        <v/>
      </c>
      <c r="GP1875" s="349"/>
    </row>
    <row r="1876" spans="1:198" hidden="1">
      <c r="A1876" s="232" t="str">
        <f t="shared" si="99"/>
        <v/>
      </c>
      <c r="B1876" s="91"/>
      <c r="C1876" s="232"/>
      <c r="D1876" s="232"/>
      <c r="E1876" s="91"/>
      <c r="F1876" s="91"/>
      <c r="G1876" s="91"/>
      <c r="H1876" s="248"/>
      <c r="I1876" s="248"/>
      <c r="J1876" s="260"/>
      <c r="K1876" s="252"/>
      <c r="GO1876" s="233" t="str">
        <f>IFERROR(VLOOKUP($C1876,リスト!$D:$X,18,FALSE),"")</f>
        <v/>
      </c>
      <c r="GP1876" s="349"/>
    </row>
    <row r="1877" spans="1:198" hidden="1">
      <c r="A1877" s="232" t="str">
        <f t="shared" si="99"/>
        <v/>
      </c>
      <c r="B1877" s="91"/>
      <c r="C1877" s="232"/>
      <c r="D1877" s="232"/>
      <c r="E1877" s="91"/>
      <c r="F1877" s="91"/>
      <c r="G1877" s="91"/>
      <c r="H1877" s="248"/>
      <c r="I1877" s="248"/>
      <c r="J1877" s="260"/>
      <c r="K1877" s="252"/>
      <c r="GO1877" s="233" t="str">
        <f>IFERROR(VLOOKUP($C1877,リスト!$D:$X,18,FALSE),"")</f>
        <v/>
      </c>
      <c r="GP1877" s="349"/>
    </row>
    <row r="1878" spans="1:198" hidden="1">
      <c r="A1878" s="232" t="str">
        <f t="shared" si="99"/>
        <v/>
      </c>
      <c r="B1878" s="91"/>
      <c r="C1878" s="232"/>
      <c r="D1878" s="232"/>
      <c r="E1878" s="91"/>
      <c r="F1878" s="91"/>
      <c r="G1878" s="91"/>
      <c r="H1878" s="248"/>
      <c r="I1878" s="248"/>
      <c r="J1878" s="260"/>
      <c r="K1878" s="252"/>
      <c r="GO1878" s="233" t="str">
        <f>IFERROR(VLOOKUP($C1878,リスト!$D:$X,18,FALSE),"")</f>
        <v/>
      </c>
      <c r="GP1878" s="349"/>
    </row>
    <row r="1879" spans="1:198" hidden="1">
      <c r="A1879" s="232" t="str">
        <f t="shared" si="99"/>
        <v/>
      </c>
      <c r="B1879" s="91"/>
      <c r="C1879" s="232"/>
      <c r="D1879" s="232"/>
      <c r="E1879" s="91"/>
      <c r="F1879" s="91"/>
      <c r="G1879" s="91"/>
      <c r="H1879" s="248"/>
      <c r="I1879" s="248"/>
      <c r="J1879" s="260"/>
      <c r="K1879" s="252"/>
      <c r="GO1879" s="233" t="str">
        <f>IFERROR(VLOOKUP($C1879,リスト!$D:$X,18,FALSE),"")</f>
        <v/>
      </c>
      <c r="GP1879" s="349"/>
    </row>
    <row r="1880" spans="1:198" hidden="1">
      <c r="A1880" s="232" t="str">
        <f t="shared" si="99"/>
        <v/>
      </c>
      <c r="B1880" s="91"/>
      <c r="C1880" s="232"/>
      <c r="D1880" s="232"/>
      <c r="E1880" s="91"/>
      <c r="F1880" s="91"/>
      <c r="G1880" s="91"/>
      <c r="H1880" s="248"/>
      <c r="I1880" s="248"/>
      <c r="J1880" s="260"/>
      <c r="K1880" s="252"/>
      <c r="GO1880" s="233" t="str">
        <f>IFERROR(VLOOKUP($C1880,リスト!$D:$X,18,FALSE),"")</f>
        <v/>
      </c>
      <c r="GP1880" s="349"/>
    </row>
    <row r="1881" spans="1:198" hidden="1">
      <c r="A1881" s="232" t="str">
        <f t="shared" si="99"/>
        <v/>
      </c>
      <c r="B1881" s="91"/>
      <c r="C1881" s="232"/>
      <c r="D1881" s="232"/>
      <c r="E1881" s="91"/>
      <c r="F1881" s="91"/>
      <c r="G1881" s="91"/>
      <c r="H1881" s="248"/>
      <c r="I1881" s="248"/>
      <c r="J1881" s="260"/>
      <c r="K1881" s="252"/>
      <c r="GO1881" s="233" t="str">
        <f>IFERROR(VLOOKUP($C1881,リスト!$D:$X,18,FALSE),"")</f>
        <v/>
      </c>
      <c r="GP1881" s="349"/>
    </row>
    <row r="1882" spans="1:198" hidden="1">
      <c r="A1882" s="232" t="str">
        <f t="shared" si="99"/>
        <v/>
      </c>
      <c r="B1882" s="91"/>
      <c r="C1882" s="232"/>
      <c r="D1882" s="232"/>
      <c r="E1882" s="91"/>
      <c r="F1882" s="91"/>
      <c r="G1882" s="91"/>
      <c r="H1882" s="248"/>
      <c r="I1882" s="248"/>
      <c r="J1882" s="260"/>
      <c r="K1882" s="252"/>
      <c r="GO1882" s="233" t="str">
        <f>IFERROR(VLOOKUP($C1882,リスト!$D:$X,18,FALSE),"")</f>
        <v/>
      </c>
      <c r="GP1882" s="349"/>
    </row>
    <row r="1883" spans="1:198" hidden="1">
      <c r="A1883" s="232" t="str">
        <f t="shared" si="99"/>
        <v/>
      </c>
      <c r="B1883" s="91"/>
      <c r="C1883" s="232"/>
      <c r="D1883" s="232"/>
      <c r="E1883" s="91"/>
      <c r="F1883" s="91"/>
      <c r="G1883" s="91"/>
      <c r="H1883" s="248"/>
      <c r="I1883" s="248"/>
      <c r="J1883" s="260"/>
      <c r="K1883" s="252"/>
      <c r="GO1883" s="233" t="str">
        <f>IFERROR(VLOOKUP($C1883,リスト!$D:$X,18,FALSE),"")</f>
        <v/>
      </c>
      <c r="GP1883" s="349"/>
    </row>
    <row r="1884" spans="1:198" hidden="1">
      <c r="A1884" s="232" t="str">
        <f t="shared" si="99"/>
        <v/>
      </c>
      <c r="B1884" s="91"/>
      <c r="C1884" s="232"/>
      <c r="D1884" s="232"/>
      <c r="E1884" s="91"/>
      <c r="F1884" s="91"/>
      <c r="G1884" s="91"/>
      <c r="H1884" s="248"/>
      <c r="I1884" s="248"/>
      <c r="J1884" s="260"/>
      <c r="K1884" s="252"/>
      <c r="GO1884" s="233" t="str">
        <f>IFERROR(VLOOKUP($C1884,リスト!$D:$X,18,FALSE),"")</f>
        <v/>
      </c>
      <c r="GP1884" s="349"/>
    </row>
    <row r="1885" spans="1:198" hidden="1">
      <c r="A1885" s="232" t="str">
        <f t="shared" si="99"/>
        <v/>
      </c>
      <c r="B1885" s="91"/>
      <c r="C1885" s="232"/>
      <c r="D1885" s="232"/>
      <c r="E1885" s="91"/>
      <c r="F1885" s="91"/>
      <c r="G1885" s="91"/>
      <c r="H1885" s="248"/>
      <c r="I1885" s="248"/>
      <c r="J1885" s="260"/>
      <c r="K1885" s="252"/>
      <c r="GO1885" s="233" t="str">
        <f>IFERROR(VLOOKUP($C1885,リスト!$D:$X,18,FALSE),"")</f>
        <v/>
      </c>
      <c r="GP1885" s="349"/>
    </row>
    <row r="1886" spans="1:198" hidden="1">
      <c r="A1886" s="232" t="str">
        <f t="shared" si="99"/>
        <v/>
      </c>
      <c r="B1886" s="91"/>
      <c r="C1886" s="232"/>
      <c r="D1886" s="232"/>
      <c r="E1886" s="91"/>
      <c r="F1886" s="91"/>
      <c r="G1886" s="91"/>
      <c r="H1886" s="248"/>
      <c r="I1886" s="248"/>
      <c r="J1886" s="260"/>
      <c r="K1886" s="252"/>
      <c r="GO1886" s="233" t="str">
        <f>IFERROR(VLOOKUP($C1886,リスト!$D:$X,18,FALSE),"")</f>
        <v/>
      </c>
      <c r="GP1886" s="349"/>
    </row>
    <row r="1887" spans="1:198" hidden="1">
      <c r="A1887" s="232" t="str">
        <f t="shared" si="99"/>
        <v/>
      </c>
      <c r="B1887" s="91"/>
      <c r="C1887" s="232"/>
      <c r="D1887" s="232"/>
      <c r="E1887" s="91"/>
      <c r="F1887" s="91"/>
      <c r="G1887" s="91"/>
      <c r="H1887" s="248"/>
      <c r="I1887" s="248"/>
      <c r="J1887" s="260"/>
      <c r="K1887" s="252"/>
      <c r="GO1887" s="233" t="str">
        <f>IFERROR(VLOOKUP($C1887,リスト!$D:$X,18,FALSE),"")</f>
        <v/>
      </c>
      <c r="GP1887" s="349"/>
    </row>
    <row r="1888" spans="1:198" hidden="1">
      <c r="A1888" s="232" t="str">
        <f t="shared" si="99"/>
        <v/>
      </c>
      <c r="B1888" s="91"/>
      <c r="C1888" s="232"/>
      <c r="D1888" s="232"/>
      <c r="E1888" s="91"/>
      <c r="F1888" s="91"/>
      <c r="G1888" s="265"/>
      <c r="H1888" s="248"/>
      <c r="I1888" s="248"/>
      <c r="J1888" s="260"/>
      <c r="K1888" s="252"/>
      <c r="GO1888" s="233" t="str">
        <f>IFERROR(VLOOKUP($C1888,リスト!$D:$X,18,FALSE),"")</f>
        <v/>
      </c>
      <c r="GP1888" s="349"/>
    </row>
    <row r="1889" spans="1:198" hidden="1">
      <c r="A1889" s="232" t="str">
        <f t="shared" si="99"/>
        <v/>
      </c>
      <c r="B1889" s="91"/>
      <c r="C1889" s="232"/>
      <c r="D1889" s="232"/>
      <c r="E1889" s="91"/>
      <c r="F1889" s="91"/>
      <c r="G1889" s="91"/>
      <c r="H1889" s="248"/>
      <c r="I1889" s="248"/>
      <c r="J1889" s="260"/>
      <c r="K1889" s="252"/>
      <c r="GO1889" s="233" t="str">
        <f>IFERROR(VLOOKUP($C1889,リスト!$D:$X,18,FALSE),"")</f>
        <v/>
      </c>
      <c r="GP1889" s="349"/>
    </row>
    <row r="1890" spans="1:198" hidden="1">
      <c r="A1890" s="232" t="str">
        <f t="shared" si="99"/>
        <v/>
      </c>
      <c r="B1890" s="91"/>
      <c r="C1890" s="232"/>
      <c r="D1890" s="232"/>
      <c r="E1890" s="91"/>
      <c r="F1890" s="91"/>
      <c r="G1890" s="91"/>
      <c r="H1890" s="248"/>
      <c r="I1890" s="248"/>
      <c r="J1890" s="260"/>
      <c r="K1890" s="252"/>
      <c r="GO1890" s="233" t="str">
        <f>IFERROR(VLOOKUP($C1890,リスト!$D:$X,18,FALSE),"")</f>
        <v/>
      </c>
      <c r="GP1890" s="349"/>
    </row>
    <row r="1891" spans="1:198" hidden="1">
      <c r="A1891" s="232" t="str">
        <f t="shared" si="99"/>
        <v/>
      </c>
      <c r="B1891" s="91"/>
      <c r="C1891" s="232"/>
      <c r="D1891" s="232"/>
      <c r="E1891" s="91"/>
      <c r="F1891" s="91"/>
      <c r="G1891" s="91"/>
      <c r="H1891" s="248"/>
      <c r="I1891" s="248"/>
      <c r="J1891" s="260"/>
      <c r="K1891" s="252"/>
      <c r="GO1891" s="233" t="str">
        <f>IFERROR(VLOOKUP($C1891,リスト!$D:$X,18,FALSE),"")</f>
        <v/>
      </c>
      <c r="GP1891" s="349"/>
    </row>
    <row r="1892" spans="1:198" hidden="1">
      <c r="A1892" s="232" t="str">
        <f t="shared" si="99"/>
        <v/>
      </c>
      <c r="B1892" s="91"/>
      <c r="C1892" s="232"/>
      <c r="D1892" s="232"/>
      <c r="E1892" s="91"/>
      <c r="F1892" s="91"/>
      <c r="G1892" s="91"/>
      <c r="H1892" s="248"/>
      <c r="I1892" s="248"/>
      <c r="J1892" s="260"/>
      <c r="K1892" s="252"/>
      <c r="GO1892" s="233" t="str">
        <f>IFERROR(VLOOKUP($C1892,リスト!$D:$X,18,FALSE),"")</f>
        <v/>
      </c>
      <c r="GP1892" s="349"/>
    </row>
    <row r="1893" spans="1:198" hidden="1">
      <c r="A1893" s="232" t="str">
        <f t="shared" si="99"/>
        <v/>
      </c>
      <c r="B1893" s="91"/>
      <c r="C1893" s="232"/>
      <c r="D1893" s="232"/>
      <c r="E1893" s="91"/>
      <c r="F1893" s="91"/>
      <c r="G1893" s="91"/>
      <c r="H1893" s="248"/>
      <c r="I1893" s="248"/>
      <c r="J1893" s="260"/>
      <c r="K1893" s="252"/>
      <c r="GO1893" s="233" t="str">
        <f>IFERROR(VLOOKUP($C1893,リスト!$D:$X,18,FALSE),"")</f>
        <v/>
      </c>
      <c r="GP1893" s="349"/>
    </row>
    <row r="1894" spans="1:198" hidden="1">
      <c r="A1894" s="232" t="str">
        <f t="shared" si="99"/>
        <v/>
      </c>
      <c r="B1894" s="91"/>
      <c r="C1894" s="232"/>
      <c r="D1894" s="232"/>
      <c r="E1894" s="91"/>
      <c r="F1894" s="91"/>
      <c r="G1894" s="91"/>
      <c r="H1894" s="248"/>
      <c r="I1894" s="248"/>
      <c r="J1894" s="260"/>
      <c r="K1894" s="252"/>
      <c r="GO1894" s="233" t="str">
        <f>IFERROR(VLOOKUP($C1894,リスト!$D:$X,18,FALSE),"")</f>
        <v/>
      </c>
      <c r="GP1894" s="349"/>
    </row>
    <row r="1895" spans="1:198" hidden="1">
      <c r="A1895" s="232" t="str">
        <f t="shared" si="99"/>
        <v/>
      </c>
      <c r="B1895" s="91"/>
      <c r="C1895" s="232"/>
      <c r="D1895" s="232"/>
      <c r="E1895" s="91"/>
      <c r="F1895" s="91"/>
      <c r="G1895" s="91"/>
      <c r="H1895" s="248"/>
      <c r="I1895" s="248"/>
      <c r="J1895" s="260"/>
      <c r="K1895" s="252"/>
      <c r="GO1895" s="233" t="str">
        <f>IFERROR(VLOOKUP($C1895,リスト!$D:$X,18,FALSE),"")</f>
        <v/>
      </c>
      <c r="GP1895" s="349"/>
    </row>
    <row r="1896" spans="1:198" hidden="1">
      <c r="A1896" s="232" t="str">
        <f t="shared" si="99"/>
        <v/>
      </c>
      <c r="B1896" s="91"/>
      <c r="C1896" s="232"/>
      <c r="D1896" s="232"/>
      <c r="E1896" s="91"/>
      <c r="F1896" s="91"/>
      <c r="G1896" s="91"/>
      <c r="H1896" s="248"/>
      <c r="I1896" s="248"/>
      <c r="J1896" s="260"/>
      <c r="K1896" s="252"/>
      <c r="GO1896" s="233" t="str">
        <f>IFERROR(VLOOKUP($C1896,リスト!$D:$X,18,FALSE),"")</f>
        <v/>
      </c>
      <c r="GP1896" s="349"/>
    </row>
    <row r="1897" spans="1:198" hidden="1">
      <c r="A1897" s="232" t="str">
        <f t="shared" si="99"/>
        <v/>
      </c>
      <c r="B1897" s="91"/>
      <c r="C1897" s="232"/>
      <c r="D1897" s="232"/>
      <c r="E1897" s="91"/>
      <c r="F1897" s="91"/>
      <c r="G1897" s="91"/>
      <c r="H1897" s="248"/>
      <c r="I1897" s="248"/>
      <c r="J1897" s="260"/>
      <c r="K1897" s="252"/>
      <c r="GO1897" s="233" t="str">
        <f>IFERROR(VLOOKUP($C1897,リスト!$D:$X,18,FALSE),"")</f>
        <v/>
      </c>
      <c r="GP1897" s="349"/>
    </row>
    <row r="1898" spans="1:198" hidden="1">
      <c r="A1898" s="232" t="str">
        <f t="shared" si="99"/>
        <v/>
      </c>
      <c r="B1898" s="91"/>
      <c r="C1898" s="232"/>
      <c r="D1898" s="232"/>
      <c r="E1898" s="91"/>
      <c r="F1898" s="91"/>
      <c r="G1898" s="91"/>
      <c r="H1898" s="248"/>
      <c r="I1898" s="248"/>
      <c r="J1898" s="260"/>
      <c r="K1898" s="252"/>
      <c r="GO1898" s="233" t="str">
        <f>IFERROR(VLOOKUP($C1898,リスト!$D:$X,18,FALSE),"")</f>
        <v/>
      </c>
      <c r="GP1898" s="349"/>
    </row>
    <row r="1899" spans="1:198" hidden="1">
      <c r="A1899" s="232" t="str">
        <f t="shared" si="99"/>
        <v/>
      </c>
      <c r="B1899" s="91"/>
      <c r="C1899" s="232"/>
      <c r="D1899" s="232"/>
      <c r="E1899" s="91"/>
      <c r="F1899" s="91"/>
      <c r="G1899" s="91"/>
      <c r="H1899" s="248"/>
      <c r="I1899" s="248"/>
      <c r="J1899" s="260"/>
      <c r="K1899" s="252"/>
      <c r="GO1899" s="233" t="str">
        <f>IFERROR(VLOOKUP($C1899,リスト!$D:$X,18,FALSE),"")</f>
        <v/>
      </c>
      <c r="GP1899" s="349"/>
    </row>
    <row r="1900" spans="1:198" hidden="1">
      <c r="A1900" s="232" t="str">
        <f t="shared" si="99"/>
        <v/>
      </c>
      <c r="B1900" s="91"/>
      <c r="C1900" s="232"/>
      <c r="D1900" s="232"/>
      <c r="E1900" s="91"/>
      <c r="F1900" s="91"/>
      <c r="G1900" s="91"/>
      <c r="H1900" s="248"/>
      <c r="I1900" s="248"/>
      <c r="J1900" s="260"/>
      <c r="K1900" s="252"/>
      <c r="GO1900" s="233" t="str">
        <f>IFERROR(VLOOKUP($C1900,リスト!$D:$X,18,FALSE),"")</f>
        <v/>
      </c>
      <c r="GP1900" s="349"/>
    </row>
    <row r="1901" spans="1:198" hidden="1">
      <c r="A1901" s="232" t="str">
        <f t="shared" si="99"/>
        <v/>
      </c>
      <c r="B1901" s="91"/>
      <c r="C1901" s="232"/>
      <c r="D1901" s="232"/>
      <c r="E1901" s="91"/>
      <c r="F1901" s="91"/>
      <c r="G1901" s="91"/>
      <c r="H1901" s="248"/>
      <c r="I1901" s="248"/>
      <c r="J1901" s="260"/>
      <c r="K1901" s="252"/>
      <c r="GO1901" s="233" t="str">
        <f>IFERROR(VLOOKUP($C1901,リスト!$D:$X,18,FALSE),"")</f>
        <v/>
      </c>
      <c r="GP1901" s="349"/>
    </row>
    <row r="1902" spans="1:198" hidden="1">
      <c r="A1902" s="232" t="str">
        <f t="shared" si="99"/>
        <v/>
      </c>
      <c r="B1902" s="91"/>
      <c r="C1902" s="232"/>
      <c r="D1902" s="232"/>
      <c r="E1902" s="91"/>
      <c r="F1902" s="91"/>
      <c r="G1902" s="91"/>
      <c r="H1902" s="248"/>
      <c r="I1902" s="248"/>
      <c r="J1902" s="260"/>
      <c r="K1902" s="252"/>
      <c r="GO1902" s="233" t="str">
        <f>IFERROR(VLOOKUP($C1902,リスト!$D:$X,18,FALSE),"")</f>
        <v/>
      </c>
      <c r="GP1902" s="349"/>
    </row>
    <row r="1903" spans="1:198" hidden="1">
      <c r="A1903" s="232" t="str">
        <f t="shared" si="99"/>
        <v/>
      </c>
      <c r="B1903" s="91"/>
      <c r="C1903" s="232"/>
      <c r="D1903" s="232"/>
      <c r="E1903" s="91"/>
      <c r="F1903" s="91"/>
      <c r="G1903" s="91"/>
      <c r="H1903" s="248"/>
      <c r="I1903" s="248"/>
      <c r="J1903" s="260"/>
      <c r="K1903" s="252"/>
      <c r="GO1903" s="233" t="str">
        <f>IFERROR(VLOOKUP($C1903,リスト!$D:$X,18,FALSE),"")</f>
        <v/>
      </c>
      <c r="GP1903" s="349"/>
    </row>
    <row r="1904" spans="1:198" hidden="1">
      <c r="A1904" s="232" t="str">
        <f t="shared" si="99"/>
        <v/>
      </c>
      <c r="B1904" s="91"/>
      <c r="C1904" s="232"/>
      <c r="D1904" s="232"/>
      <c r="E1904" s="91"/>
      <c r="F1904" s="91"/>
      <c r="G1904" s="91"/>
      <c r="H1904" s="248"/>
      <c r="I1904" s="248"/>
      <c r="J1904" s="260"/>
      <c r="K1904" s="252"/>
      <c r="GO1904" s="233" t="str">
        <f>IFERROR(VLOOKUP($C1904,リスト!$D:$X,18,FALSE),"")</f>
        <v/>
      </c>
      <c r="GP1904" s="349"/>
    </row>
    <row r="1905" spans="1:198" hidden="1">
      <c r="A1905" s="232" t="str">
        <f t="shared" si="99"/>
        <v/>
      </c>
      <c r="B1905" s="91"/>
      <c r="C1905" s="232"/>
      <c r="D1905" s="232"/>
      <c r="E1905" s="91"/>
      <c r="F1905" s="91"/>
      <c r="G1905" s="91"/>
      <c r="H1905" s="248"/>
      <c r="I1905" s="248"/>
      <c r="J1905" s="260"/>
      <c r="K1905" s="252"/>
      <c r="GO1905" s="233" t="str">
        <f>IFERROR(VLOOKUP($C1905,リスト!$D:$X,18,FALSE),"")</f>
        <v/>
      </c>
      <c r="GP1905" s="349"/>
    </row>
    <row r="1906" spans="1:198" hidden="1">
      <c r="A1906" s="232" t="str">
        <f t="shared" si="99"/>
        <v/>
      </c>
      <c r="B1906" s="91"/>
      <c r="C1906" s="232"/>
      <c r="D1906" s="232"/>
      <c r="E1906" s="91"/>
      <c r="F1906" s="91"/>
      <c r="G1906" s="91"/>
      <c r="H1906" s="248"/>
      <c r="I1906" s="248"/>
      <c r="J1906" s="260"/>
      <c r="K1906" s="252"/>
      <c r="GO1906" s="233" t="str">
        <f>IFERROR(VLOOKUP($C1906,リスト!$D:$X,18,FALSE),"")</f>
        <v/>
      </c>
      <c r="GP1906" s="349"/>
    </row>
    <row r="1907" spans="1:198" hidden="1">
      <c r="A1907" s="232" t="str">
        <f t="shared" si="99"/>
        <v/>
      </c>
      <c r="B1907" s="91"/>
      <c r="C1907" s="232"/>
      <c r="D1907" s="232"/>
      <c r="E1907" s="91"/>
      <c r="F1907" s="91"/>
      <c r="G1907" s="91"/>
      <c r="H1907" s="248"/>
      <c r="I1907" s="248"/>
      <c r="J1907" s="260"/>
      <c r="K1907" s="252"/>
      <c r="GO1907" s="233" t="str">
        <f>IFERROR(VLOOKUP($C1907,リスト!$D:$X,18,FALSE),"")</f>
        <v/>
      </c>
      <c r="GP1907" s="349"/>
    </row>
    <row r="1908" spans="1:198" hidden="1">
      <c r="A1908" s="232" t="str">
        <f t="shared" si="99"/>
        <v/>
      </c>
      <c r="B1908" s="91"/>
      <c r="C1908" s="232"/>
      <c r="D1908" s="232"/>
      <c r="E1908" s="91"/>
      <c r="F1908" s="91"/>
      <c r="G1908" s="91"/>
      <c r="H1908" s="248"/>
      <c r="I1908" s="248"/>
      <c r="J1908" s="260"/>
      <c r="K1908" s="252"/>
      <c r="GO1908" s="233" t="str">
        <f>IFERROR(VLOOKUP($C1908,リスト!$D:$X,18,FALSE),"")</f>
        <v/>
      </c>
      <c r="GP1908" s="349"/>
    </row>
    <row r="1909" spans="1:198" hidden="1">
      <c r="A1909" s="232" t="str">
        <f t="shared" si="99"/>
        <v/>
      </c>
      <c r="B1909" s="91"/>
      <c r="C1909" s="232"/>
      <c r="D1909" s="232"/>
      <c r="E1909" s="91"/>
      <c r="F1909" s="91"/>
      <c r="G1909" s="91"/>
      <c r="H1909" s="248"/>
      <c r="I1909" s="248"/>
      <c r="J1909" s="260"/>
      <c r="K1909" s="252"/>
      <c r="GO1909" s="233" t="str">
        <f>IFERROR(VLOOKUP($C1909,リスト!$D:$X,18,FALSE),"")</f>
        <v/>
      </c>
      <c r="GP1909" s="349"/>
    </row>
    <row r="1910" spans="1:198" hidden="1">
      <c r="A1910" s="232" t="str">
        <f t="shared" si="99"/>
        <v/>
      </c>
      <c r="B1910" s="91"/>
      <c r="C1910" s="232"/>
      <c r="D1910" s="232"/>
      <c r="E1910" s="91"/>
      <c r="F1910" s="91"/>
      <c r="G1910" s="91"/>
      <c r="H1910" s="248"/>
      <c r="I1910" s="248"/>
      <c r="J1910" s="260"/>
      <c r="K1910" s="252"/>
      <c r="GO1910" s="233" t="str">
        <f>IFERROR(VLOOKUP($C1910,リスト!$D:$X,18,FALSE),"")</f>
        <v/>
      </c>
      <c r="GP1910" s="349"/>
    </row>
    <row r="1911" spans="1:198" hidden="1">
      <c r="A1911" s="232" t="str">
        <f t="shared" si="99"/>
        <v/>
      </c>
      <c r="B1911" s="91"/>
      <c r="C1911" s="232"/>
      <c r="D1911" s="232"/>
      <c r="E1911" s="91"/>
      <c r="F1911" s="91"/>
      <c r="G1911" s="91"/>
      <c r="H1911" s="248"/>
      <c r="I1911" s="248"/>
      <c r="J1911" s="260"/>
      <c r="K1911" s="252"/>
      <c r="GO1911" s="233" t="str">
        <f>IFERROR(VLOOKUP($C1911,リスト!$D:$X,18,FALSE),"")</f>
        <v/>
      </c>
      <c r="GP1911" s="349"/>
    </row>
    <row r="1912" spans="1:198" hidden="1">
      <c r="A1912" s="232" t="str">
        <f t="shared" si="99"/>
        <v/>
      </c>
      <c r="B1912" s="91"/>
      <c r="C1912" s="232"/>
      <c r="D1912" s="232"/>
      <c r="E1912" s="91"/>
      <c r="F1912" s="91"/>
      <c r="G1912" s="91"/>
      <c r="H1912" s="248"/>
      <c r="I1912" s="248"/>
      <c r="J1912" s="260"/>
      <c r="K1912" s="252"/>
      <c r="GO1912" s="233" t="str">
        <f>IFERROR(VLOOKUP($C1912,リスト!$D:$X,18,FALSE),"")</f>
        <v/>
      </c>
      <c r="GP1912" s="349"/>
    </row>
    <row r="1913" spans="1:198" hidden="1">
      <c r="A1913" s="232" t="str">
        <f t="shared" si="99"/>
        <v/>
      </c>
      <c r="B1913" s="91"/>
      <c r="C1913" s="232"/>
      <c r="D1913" s="232"/>
      <c r="E1913" s="91"/>
      <c r="F1913" s="91"/>
      <c r="G1913" s="91"/>
      <c r="H1913" s="248"/>
      <c r="I1913" s="248"/>
      <c r="J1913" s="260"/>
      <c r="K1913" s="252"/>
      <c r="GO1913" s="233" t="str">
        <f>IFERROR(VLOOKUP($C1913,リスト!$D:$X,18,FALSE),"")</f>
        <v/>
      </c>
      <c r="GP1913" s="349"/>
    </row>
    <row r="1914" spans="1:198" hidden="1">
      <c r="A1914" s="232" t="str">
        <f t="shared" si="99"/>
        <v/>
      </c>
      <c r="B1914" s="91"/>
      <c r="C1914" s="232"/>
      <c r="D1914" s="232"/>
      <c r="E1914" s="91"/>
      <c r="F1914" s="91"/>
      <c r="G1914" s="91"/>
      <c r="H1914" s="248"/>
      <c r="I1914" s="248"/>
      <c r="J1914" s="260"/>
      <c r="K1914" s="252"/>
      <c r="GO1914" s="233" t="str">
        <f>IFERROR(VLOOKUP($C1914,リスト!$D:$X,18,FALSE),"")</f>
        <v/>
      </c>
      <c r="GP1914" s="349"/>
    </row>
    <row r="1915" spans="1:198" hidden="1">
      <c r="A1915" s="232" t="str">
        <f t="shared" si="99"/>
        <v/>
      </c>
      <c r="B1915" s="91"/>
      <c r="C1915" s="232"/>
      <c r="D1915" s="232"/>
      <c r="E1915" s="91"/>
      <c r="F1915" s="91"/>
      <c r="G1915" s="91"/>
      <c r="H1915" s="248"/>
      <c r="I1915" s="248"/>
      <c r="J1915" s="260"/>
      <c r="K1915" s="252"/>
      <c r="GO1915" s="233" t="str">
        <f>IFERROR(VLOOKUP($C1915,リスト!$D:$X,18,FALSE),"")</f>
        <v/>
      </c>
      <c r="GP1915" s="349"/>
    </row>
    <row r="1916" spans="1:198" hidden="1">
      <c r="A1916" s="232" t="str">
        <f t="shared" si="99"/>
        <v/>
      </c>
      <c r="B1916" s="91"/>
      <c r="C1916" s="232"/>
      <c r="D1916" s="232"/>
      <c r="E1916" s="91"/>
      <c r="F1916" s="91"/>
      <c r="G1916" s="91"/>
      <c r="H1916" s="248"/>
      <c r="I1916" s="248"/>
      <c r="J1916" s="260"/>
      <c r="K1916" s="252"/>
      <c r="GO1916" s="233" t="str">
        <f>IFERROR(VLOOKUP($C1916,リスト!$D:$X,18,FALSE),"")</f>
        <v/>
      </c>
      <c r="GP1916" s="349"/>
    </row>
    <row r="1917" spans="1:198" hidden="1">
      <c r="A1917" s="232" t="str">
        <f t="shared" si="99"/>
        <v/>
      </c>
      <c r="B1917" s="91"/>
      <c r="C1917" s="232"/>
      <c r="D1917" s="232"/>
      <c r="E1917" s="91"/>
      <c r="F1917" s="91"/>
      <c r="G1917" s="91"/>
      <c r="H1917" s="248"/>
      <c r="I1917" s="248"/>
      <c r="J1917" s="260"/>
      <c r="K1917" s="252"/>
      <c r="GO1917" s="233" t="str">
        <f>IFERROR(VLOOKUP($C1917,リスト!$D:$X,18,FALSE),"")</f>
        <v/>
      </c>
      <c r="GP1917" s="349"/>
    </row>
    <row r="1918" spans="1:198" hidden="1">
      <c r="A1918" s="232" t="str">
        <f t="shared" si="99"/>
        <v/>
      </c>
      <c r="B1918" s="91"/>
      <c r="C1918" s="232"/>
      <c r="D1918" s="232"/>
      <c r="E1918" s="91"/>
      <c r="F1918" s="91"/>
      <c r="G1918" s="91"/>
      <c r="H1918" s="248"/>
      <c r="I1918" s="248"/>
      <c r="J1918" s="260"/>
      <c r="K1918" s="252"/>
      <c r="GO1918" s="233" t="str">
        <f>IFERROR(VLOOKUP($C1918,リスト!$D:$X,18,FALSE),"")</f>
        <v/>
      </c>
      <c r="GP1918" s="349"/>
    </row>
    <row r="1919" spans="1:198" hidden="1">
      <c r="A1919" s="232" t="str">
        <f t="shared" si="99"/>
        <v/>
      </c>
      <c r="B1919" s="91"/>
      <c r="C1919" s="232"/>
      <c r="D1919" s="232"/>
      <c r="E1919" s="91"/>
      <c r="F1919" s="91"/>
      <c r="G1919" s="91"/>
      <c r="H1919" s="248"/>
      <c r="I1919" s="248"/>
      <c r="J1919" s="260"/>
      <c r="K1919" s="252"/>
      <c r="GO1919" s="233" t="str">
        <f>IFERROR(VLOOKUP($C1919,リスト!$D:$X,18,FALSE),"")</f>
        <v/>
      </c>
      <c r="GP1919" s="349"/>
    </row>
    <row r="1920" spans="1:198" hidden="1">
      <c r="A1920" s="232" t="str">
        <f t="shared" si="99"/>
        <v/>
      </c>
      <c r="B1920" s="91"/>
      <c r="C1920" s="232"/>
      <c r="D1920" s="232"/>
      <c r="E1920" s="91"/>
      <c r="F1920" s="91"/>
      <c r="G1920" s="91"/>
      <c r="H1920" s="248"/>
      <c r="I1920" s="248"/>
      <c r="J1920" s="260"/>
      <c r="K1920" s="252"/>
      <c r="GO1920" s="233" t="str">
        <f>IFERROR(VLOOKUP($C1920,リスト!$D:$X,18,FALSE),"")</f>
        <v/>
      </c>
      <c r="GP1920" s="349"/>
    </row>
    <row r="1921" spans="1:198" hidden="1">
      <c r="A1921" s="232" t="str">
        <f t="shared" si="99"/>
        <v/>
      </c>
      <c r="B1921" s="91"/>
      <c r="C1921" s="232"/>
      <c r="D1921" s="232"/>
      <c r="E1921" s="91"/>
      <c r="F1921" s="91"/>
      <c r="G1921" s="91"/>
      <c r="H1921" s="248"/>
      <c r="I1921" s="248"/>
      <c r="J1921" s="260"/>
      <c r="K1921" s="252"/>
      <c r="GO1921" s="233" t="str">
        <f>IFERROR(VLOOKUP($C1921,リスト!$D:$X,18,FALSE),"")</f>
        <v/>
      </c>
      <c r="GP1921" s="349"/>
    </row>
    <row r="1922" spans="1:198" hidden="1">
      <c r="A1922" s="232" t="str">
        <f t="shared" si="99"/>
        <v/>
      </c>
      <c r="B1922" s="91"/>
      <c r="C1922" s="232"/>
      <c r="D1922" s="232"/>
      <c r="E1922" s="91"/>
      <c r="F1922" s="91"/>
      <c r="G1922" s="91"/>
      <c r="H1922" s="248"/>
      <c r="I1922" s="248"/>
      <c r="J1922" s="260"/>
      <c r="K1922" s="252"/>
      <c r="GO1922" s="233" t="str">
        <f>IFERROR(VLOOKUP($C1922,リスト!$D:$X,18,FALSE),"")</f>
        <v/>
      </c>
      <c r="GP1922" s="349"/>
    </row>
    <row r="1923" spans="1:198" hidden="1">
      <c r="A1923" s="232" t="str">
        <f t="shared" si="99"/>
        <v/>
      </c>
      <c r="B1923" s="91"/>
      <c r="C1923" s="232"/>
      <c r="D1923" s="232"/>
      <c r="E1923" s="91"/>
      <c r="F1923" s="91"/>
      <c r="G1923" s="91"/>
      <c r="H1923" s="248"/>
      <c r="I1923" s="248"/>
      <c r="J1923" s="260"/>
      <c r="K1923" s="252"/>
      <c r="GO1923" s="233" t="str">
        <f>IFERROR(VLOOKUP($C1923,リスト!$D:$X,18,FALSE),"")</f>
        <v/>
      </c>
      <c r="GP1923" s="349"/>
    </row>
    <row r="1924" spans="1:198" hidden="1">
      <c r="A1924" s="232" t="str">
        <f t="shared" si="99"/>
        <v/>
      </c>
      <c r="B1924" s="91"/>
      <c r="C1924" s="232"/>
      <c r="D1924" s="232"/>
      <c r="E1924" s="91"/>
      <c r="F1924" s="91"/>
      <c r="G1924" s="91"/>
      <c r="H1924" s="248"/>
      <c r="I1924" s="248"/>
      <c r="J1924" s="260"/>
      <c r="K1924" s="252"/>
      <c r="GO1924" s="233" t="str">
        <f>IFERROR(VLOOKUP($C1924,リスト!$D:$X,18,FALSE),"")</f>
        <v/>
      </c>
      <c r="GP1924" s="349"/>
    </row>
    <row r="1925" spans="1:198" hidden="1">
      <c r="A1925" s="232" t="str">
        <f t="shared" si="99"/>
        <v/>
      </c>
      <c r="B1925" s="91"/>
      <c r="C1925" s="232"/>
      <c r="D1925" s="232"/>
      <c r="E1925" s="91"/>
      <c r="F1925" s="91"/>
      <c r="G1925" s="91"/>
      <c r="H1925" s="248"/>
      <c r="I1925" s="248"/>
      <c r="J1925" s="260"/>
      <c r="K1925" s="252"/>
      <c r="GO1925" s="233" t="str">
        <f>IFERROR(VLOOKUP($C1925,リスト!$D:$X,18,FALSE),"")</f>
        <v/>
      </c>
      <c r="GP1925" s="349"/>
    </row>
    <row r="1926" spans="1:198" hidden="1">
      <c r="A1926" s="232" t="str">
        <f t="shared" ref="A1926:A1989" si="100">IF(C1926="","",ROW()-5)</f>
        <v/>
      </c>
      <c r="B1926" s="91"/>
      <c r="C1926" s="232"/>
      <c r="D1926" s="232"/>
      <c r="E1926" s="91"/>
      <c r="F1926" s="91"/>
      <c r="G1926" s="91"/>
      <c r="H1926" s="248"/>
      <c r="I1926" s="248"/>
      <c r="J1926" s="260"/>
      <c r="K1926" s="252"/>
      <c r="GO1926" s="233" t="str">
        <f>IFERROR(VLOOKUP($C1926,リスト!$D:$X,18,FALSE),"")</f>
        <v/>
      </c>
      <c r="GP1926" s="349"/>
    </row>
    <row r="1927" spans="1:198" hidden="1">
      <c r="A1927" s="232" t="str">
        <f t="shared" si="100"/>
        <v/>
      </c>
      <c r="B1927" s="91"/>
      <c r="C1927" s="232"/>
      <c r="D1927" s="232"/>
      <c r="E1927" s="91"/>
      <c r="F1927" s="91"/>
      <c r="G1927" s="91"/>
      <c r="H1927" s="248"/>
      <c r="I1927" s="248"/>
      <c r="J1927" s="260"/>
      <c r="K1927" s="252"/>
      <c r="GO1927" s="233" t="str">
        <f>IFERROR(VLOOKUP($C1927,リスト!$D:$X,18,FALSE),"")</f>
        <v/>
      </c>
      <c r="GP1927" s="349"/>
    </row>
    <row r="1928" spans="1:198" hidden="1">
      <c r="A1928" s="232" t="str">
        <f t="shared" si="100"/>
        <v/>
      </c>
      <c r="B1928" s="91"/>
      <c r="C1928" s="232"/>
      <c r="D1928" s="232"/>
      <c r="E1928" s="91"/>
      <c r="F1928" s="91"/>
      <c r="G1928" s="91"/>
      <c r="H1928" s="248"/>
      <c r="I1928" s="248"/>
      <c r="J1928" s="260"/>
      <c r="K1928" s="252"/>
      <c r="GO1928" s="233" t="str">
        <f>IFERROR(VLOOKUP($C1928,リスト!$D:$X,18,FALSE),"")</f>
        <v/>
      </c>
      <c r="GP1928" s="349"/>
    </row>
    <row r="1929" spans="1:198" hidden="1">
      <c r="A1929" s="232" t="str">
        <f t="shared" si="100"/>
        <v/>
      </c>
      <c r="B1929" s="91"/>
      <c r="C1929" s="232"/>
      <c r="D1929" s="232"/>
      <c r="E1929" s="91"/>
      <c r="F1929" s="91"/>
      <c r="G1929" s="91"/>
      <c r="H1929" s="248"/>
      <c r="I1929" s="248"/>
      <c r="J1929" s="260"/>
      <c r="K1929" s="252"/>
      <c r="GO1929" s="233" t="str">
        <f>IFERROR(VLOOKUP($C1929,リスト!$D:$X,18,FALSE),"")</f>
        <v/>
      </c>
      <c r="GP1929" s="349"/>
    </row>
    <row r="1930" spans="1:198" hidden="1">
      <c r="A1930" s="232" t="str">
        <f t="shared" si="100"/>
        <v/>
      </c>
      <c r="B1930" s="91"/>
      <c r="C1930" s="232"/>
      <c r="D1930" s="232"/>
      <c r="E1930" s="91"/>
      <c r="F1930" s="91"/>
      <c r="G1930" s="91"/>
      <c r="H1930" s="248"/>
      <c r="I1930" s="248"/>
      <c r="J1930" s="260"/>
      <c r="K1930" s="252"/>
      <c r="GO1930" s="233" t="str">
        <f>IFERROR(VLOOKUP($C1930,リスト!$D:$X,18,FALSE),"")</f>
        <v/>
      </c>
      <c r="GP1930" s="349"/>
    </row>
    <row r="1931" spans="1:198" hidden="1">
      <c r="A1931" s="232" t="str">
        <f t="shared" si="100"/>
        <v/>
      </c>
      <c r="B1931" s="91"/>
      <c r="C1931" s="232"/>
      <c r="D1931" s="232"/>
      <c r="E1931" s="91"/>
      <c r="F1931" s="91"/>
      <c r="G1931" s="91"/>
      <c r="H1931" s="248"/>
      <c r="I1931" s="248"/>
      <c r="J1931" s="260"/>
      <c r="K1931" s="252"/>
      <c r="GO1931" s="233" t="str">
        <f>IFERROR(VLOOKUP($C1931,リスト!$D:$X,18,FALSE),"")</f>
        <v/>
      </c>
      <c r="GP1931" s="349"/>
    </row>
    <row r="1932" spans="1:198" hidden="1">
      <c r="A1932" s="232" t="str">
        <f t="shared" si="100"/>
        <v/>
      </c>
      <c r="B1932" s="91"/>
      <c r="C1932" s="232"/>
      <c r="D1932" s="232"/>
      <c r="E1932" s="91"/>
      <c r="F1932" s="91"/>
      <c r="G1932" s="91"/>
      <c r="H1932" s="248"/>
      <c r="I1932" s="248"/>
      <c r="J1932" s="260"/>
      <c r="K1932" s="252"/>
      <c r="GO1932" s="233" t="str">
        <f>IFERROR(VLOOKUP($C1932,リスト!$D:$X,18,FALSE),"")</f>
        <v/>
      </c>
      <c r="GP1932" s="349"/>
    </row>
    <row r="1933" spans="1:198" hidden="1">
      <c r="A1933" s="232" t="str">
        <f t="shared" si="100"/>
        <v/>
      </c>
      <c r="B1933" s="91"/>
      <c r="C1933" s="232"/>
      <c r="D1933" s="232"/>
      <c r="E1933" s="91"/>
      <c r="F1933" s="91"/>
      <c r="G1933" s="91"/>
      <c r="H1933" s="248"/>
      <c r="I1933" s="248"/>
      <c r="J1933" s="260"/>
      <c r="K1933" s="252"/>
      <c r="GO1933" s="233" t="str">
        <f>IFERROR(VLOOKUP($C1933,リスト!$D:$X,18,FALSE),"")</f>
        <v/>
      </c>
      <c r="GP1933" s="349"/>
    </row>
    <row r="1934" spans="1:198" hidden="1">
      <c r="A1934" s="232" t="str">
        <f t="shared" si="100"/>
        <v/>
      </c>
      <c r="B1934" s="91"/>
      <c r="C1934" s="232"/>
      <c r="D1934" s="232"/>
      <c r="E1934" s="91"/>
      <c r="F1934" s="91"/>
      <c r="G1934" s="91"/>
      <c r="H1934" s="248"/>
      <c r="I1934" s="248"/>
      <c r="J1934" s="260"/>
      <c r="K1934" s="252"/>
      <c r="GO1934" s="233" t="str">
        <f>IFERROR(VLOOKUP($C1934,リスト!$D:$X,18,FALSE),"")</f>
        <v/>
      </c>
      <c r="GP1934" s="349"/>
    </row>
    <row r="1935" spans="1:198" hidden="1">
      <c r="A1935" s="232" t="str">
        <f t="shared" si="100"/>
        <v/>
      </c>
      <c r="B1935" s="91"/>
      <c r="C1935" s="232"/>
      <c r="D1935" s="232"/>
      <c r="E1935" s="91"/>
      <c r="F1935" s="91"/>
      <c r="G1935" s="91"/>
      <c r="H1935" s="248"/>
      <c r="I1935" s="248"/>
      <c r="J1935" s="260"/>
      <c r="K1935" s="252"/>
      <c r="GO1935" s="233" t="str">
        <f>IFERROR(VLOOKUP($C1935,リスト!$D:$X,18,FALSE),"")</f>
        <v/>
      </c>
      <c r="GP1935" s="349"/>
    </row>
    <row r="1936" spans="1:198" hidden="1">
      <c r="A1936" s="232" t="str">
        <f t="shared" si="100"/>
        <v/>
      </c>
      <c r="B1936" s="91"/>
      <c r="C1936" s="232"/>
      <c r="D1936" s="232"/>
      <c r="E1936" s="91"/>
      <c r="F1936" s="91"/>
      <c r="G1936" s="91"/>
      <c r="H1936" s="248"/>
      <c r="I1936" s="248"/>
      <c r="J1936" s="260"/>
      <c r="K1936" s="252"/>
      <c r="GO1936" s="233" t="str">
        <f>IFERROR(VLOOKUP($C1936,リスト!$D:$X,18,FALSE),"")</f>
        <v/>
      </c>
      <c r="GP1936" s="349"/>
    </row>
    <row r="1937" spans="1:198" hidden="1">
      <c r="A1937" s="232" t="str">
        <f t="shared" si="100"/>
        <v/>
      </c>
      <c r="B1937" s="91"/>
      <c r="C1937" s="232"/>
      <c r="D1937" s="232"/>
      <c r="E1937" s="91"/>
      <c r="F1937" s="91"/>
      <c r="G1937" s="91"/>
      <c r="H1937" s="248"/>
      <c r="I1937" s="248"/>
      <c r="J1937" s="260"/>
      <c r="K1937" s="252"/>
      <c r="GO1937" s="233" t="str">
        <f>IFERROR(VLOOKUP($C1937,リスト!$D:$X,18,FALSE),"")</f>
        <v/>
      </c>
      <c r="GP1937" s="349"/>
    </row>
    <row r="1938" spans="1:198" hidden="1">
      <c r="A1938" s="232" t="str">
        <f t="shared" si="100"/>
        <v/>
      </c>
      <c r="B1938" s="91"/>
      <c r="C1938" s="232"/>
      <c r="D1938" s="232"/>
      <c r="E1938" s="91"/>
      <c r="F1938" s="91"/>
      <c r="G1938" s="91"/>
      <c r="H1938" s="248"/>
      <c r="I1938" s="248"/>
      <c r="J1938" s="260"/>
      <c r="K1938" s="252"/>
      <c r="GO1938" s="233" t="str">
        <f>IFERROR(VLOOKUP($C1938,リスト!$D:$X,18,FALSE),"")</f>
        <v/>
      </c>
      <c r="GP1938" s="349"/>
    </row>
    <row r="1939" spans="1:198" hidden="1">
      <c r="A1939" s="232" t="str">
        <f t="shared" si="100"/>
        <v/>
      </c>
      <c r="B1939" s="91"/>
      <c r="C1939" s="232"/>
      <c r="D1939" s="232"/>
      <c r="E1939" s="91"/>
      <c r="F1939" s="91"/>
      <c r="G1939" s="91"/>
      <c r="H1939" s="248"/>
      <c r="I1939" s="248"/>
      <c r="J1939" s="260"/>
      <c r="K1939" s="252"/>
      <c r="GO1939" s="233" t="str">
        <f>IFERROR(VLOOKUP($C1939,リスト!$D:$X,18,FALSE),"")</f>
        <v/>
      </c>
      <c r="GP1939" s="349"/>
    </row>
    <row r="1940" spans="1:198" hidden="1">
      <c r="A1940" s="232" t="str">
        <f t="shared" si="100"/>
        <v/>
      </c>
      <c r="B1940" s="91"/>
      <c r="C1940" s="232"/>
      <c r="D1940" s="232"/>
      <c r="E1940" s="91"/>
      <c r="F1940" s="91"/>
      <c r="G1940" s="91"/>
      <c r="H1940" s="248"/>
      <c r="I1940" s="248"/>
      <c r="J1940" s="260"/>
      <c r="K1940" s="252"/>
      <c r="GO1940" s="233" t="str">
        <f>IFERROR(VLOOKUP($C1940,リスト!$D:$X,18,FALSE),"")</f>
        <v/>
      </c>
      <c r="GP1940" s="349"/>
    </row>
    <row r="1941" spans="1:198" hidden="1">
      <c r="A1941" s="232" t="str">
        <f t="shared" si="100"/>
        <v/>
      </c>
      <c r="B1941" s="91"/>
      <c r="C1941" s="232"/>
      <c r="D1941" s="232"/>
      <c r="E1941" s="91"/>
      <c r="F1941" s="91"/>
      <c r="G1941" s="91"/>
      <c r="H1941" s="248"/>
      <c r="I1941" s="248"/>
      <c r="J1941" s="260"/>
      <c r="K1941" s="252"/>
      <c r="GO1941" s="233" t="str">
        <f>IFERROR(VLOOKUP($C1941,リスト!$D:$X,18,FALSE),"")</f>
        <v/>
      </c>
      <c r="GP1941" s="349"/>
    </row>
    <row r="1942" spans="1:198" hidden="1">
      <c r="A1942" s="232" t="str">
        <f t="shared" si="100"/>
        <v/>
      </c>
      <c r="B1942" s="91"/>
      <c r="C1942" s="232"/>
      <c r="D1942" s="232"/>
      <c r="E1942" s="91"/>
      <c r="F1942" s="91"/>
      <c r="G1942" s="91"/>
      <c r="H1942" s="248"/>
      <c r="I1942" s="248"/>
      <c r="J1942" s="260"/>
      <c r="K1942" s="252"/>
      <c r="GO1942" s="233" t="str">
        <f>IFERROR(VLOOKUP($C1942,リスト!$D:$X,18,FALSE),"")</f>
        <v/>
      </c>
      <c r="GP1942" s="349"/>
    </row>
    <row r="1943" spans="1:198" hidden="1">
      <c r="A1943" s="232" t="str">
        <f t="shared" si="100"/>
        <v/>
      </c>
      <c r="B1943" s="91"/>
      <c r="C1943" s="232"/>
      <c r="D1943" s="232"/>
      <c r="E1943" s="91"/>
      <c r="F1943" s="91"/>
      <c r="G1943" s="91"/>
      <c r="H1943" s="248"/>
      <c r="I1943" s="248"/>
      <c r="J1943" s="260"/>
      <c r="K1943" s="252"/>
      <c r="GO1943" s="233" t="str">
        <f>IFERROR(VLOOKUP($C1943,リスト!$D:$X,18,FALSE),"")</f>
        <v/>
      </c>
      <c r="GP1943" s="349"/>
    </row>
    <row r="1944" spans="1:198" hidden="1">
      <c r="A1944" s="232" t="str">
        <f t="shared" si="100"/>
        <v/>
      </c>
      <c r="B1944" s="91"/>
      <c r="C1944" s="232"/>
      <c r="D1944" s="232"/>
      <c r="E1944" s="91"/>
      <c r="F1944" s="91"/>
      <c r="G1944" s="91"/>
      <c r="H1944" s="248"/>
      <c r="I1944" s="248"/>
      <c r="J1944" s="260"/>
      <c r="K1944" s="252"/>
      <c r="GO1944" s="233" t="str">
        <f>IFERROR(VLOOKUP($C1944,リスト!$D:$X,18,FALSE),"")</f>
        <v/>
      </c>
      <c r="GP1944" s="349"/>
    </row>
    <row r="1945" spans="1:198" hidden="1">
      <c r="A1945" s="232" t="str">
        <f t="shared" si="100"/>
        <v/>
      </c>
      <c r="B1945" s="91"/>
      <c r="C1945" s="232"/>
      <c r="D1945" s="232"/>
      <c r="E1945" s="91"/>
      <c r="F1945" s="91"/>
      <c r="G1945" s="91"/>
      <c r="H1945" s="248"/>
      <c r="I1945" s="248"/>
      <c r="J1945" s="260"/>
      <c r="K1945" s="252"/>
      <c r="GO1945" s="233" t="str">
        <f>IFERROR(VLOOKUP($C1945,リスト!$D:$X,18,FALSE),"")</f>
        <v/>
      </c>
      <c r="GP1945" s="349"/>
    </row>
    <row r="1946" spans="1:198" hidden="1">
      <c r="A1946" s="232" t="str">
        <f t="shared" si="100"/>
        <v/>
      </c>
      <c r="B1946" s="91"/>
      <c r="C1946" s="232"/>
      <c r="D1946" s="232"/>
      <c r="E1946" s="91"/>
      <c r="F1946" s="91"/>
      <c r="G1946" s="91"/>
      <c r="H1946" s="248"/>
      <c r="I1946" s="248"/>
      <c r="J1946" s="260"/>
      <c r="K1946" s="252"/>
      <c r="GO1946" s="233" t="str">
        <f>IFERROR(VLOOKUP($C1946,リスト!$D:$X,18,FALSE),"")</f>
        <v/>
      </c>
      <c r="GP1946" s="349"/>
    </row>
    <row r="1947" spans="1:198" hidden="1">
      <c r="A1947" s="232" t="str">
        <f t="shared" si="100"/>
        <v/>
      </c>
      <c r="B1947" s="91"/>
      <c r="C1947" s="232"/>
      <c r="D1947" s="232"/>
      <c r="E1947" s="91"/>
      <c r="F1947" s="91"/>
      <c r="G1947" s="91"/>
      <c r="H1947" s="248"/>
      <c r="I1947" s="248"/>
      <c r="J1947" s="260"/>
      <c r="K1947" s="252"/>
      <c r="GO1947" s="233" t="str">
        <f>IFERROR(VLOOKUP($C1947,リスト!$D:$X,18,FALSE),"")</f>
        <v/>
      </c>
      <c r="GP1947" s="349"/>
    </row>
    <row r="1948" spans="1:198" hidden="1">
      <c r="A1948" s="232" t="str">
        <f t="shared" si="100"/>
        <v/>
      </c>
      <c r="B1948" s="91"/>
      <c r="C1948" s="232"/>
      <c r="D1948" s="232"/>
      <c r="E1948" s="91"/>
      <c r="F1948" s="91"/>
      <c r="G1948" s="265"/>
      <c r="H1948" s="248"/>
      <c r="I1948" s="248"/>
      <c r="J1948" s="260"/>
      <c r="K1948" s="252"/>
      <c r="GO1948" s="233" t="str">
        <f>IFERROR(VLOOKUP($C1948,リスト!$D:$X,18,FALSE),"")</f>
        <v/>
      </c>
      <c r="GP1948" s="349"/>
    </row>
    <row r="1949" spans="1:198" hidden="1">
      <c r="A1949" s="232" t="str">
        <f t="shared" si="100"/>
        <v/>
      </c>
      <c r="B1949" s="91"/>
      <c r="C1949" s="232"/>
      <c r="D1949" s="232"/>
      <c r="E1949" s="91"/>
      <c r="F1949" s="91"/>
      <c r="G1949" s="91"/>
      <c r="H1949" s="248"/>
      <c r="I1949" s="248"/>
      <c r="J1949" s="260"/>
      <c r="K1949" s="252"/>
      <c r="GO1949" s="233" t="str">
        <f>IFERROR(VLOOKUP($C1949,リスト!$D:$X,18,FALSE),"")</f>
        <v/>
      </c>
      <c r="GP1949" s="349"/>
    </row>
    <row r="1950" spans="1:198" hidden="1">
      <c r="A1950" s="232" t="str">
        <f t="shared" si="100"/>
        <v/>
      </c>
      <c r="B1950" s="91"/>
      <c r="C1950" s="232"/>
      <c r="D1950" s="232"/>
      <c r="E1950" s="91"/>
      <c r="F1950" s="91"/>
      <c r="G1950" s="91"/>
      <c r="H1950" s="248"/>
      <c r="I1950" s="248"/>
      <c r="J1950" s="260"/>
      <c r="K1950" s="252"/>
      <c r="GO1950" s="233" t="str">
        <f>IFERROR(VLOOKUP($C1950,リスト!$D:$X,18,FALSE),"")</f>
        <v/>
      </c>
      <c r="GP1950" s="349"/>
    </row>
    <row r="1951" spans="1:198" hidden="1">
      <c r="A1951" s="232" t="str">
        <f t="shared" si="100"/>
        <v/>
      </c>
      <c r="B1951" s="91"/>
      <c r="C1951" s="232"/>
      <c r="D1951" s="232"/>
      <c r="E1951" s="91"/>
      <c r="F1951" s="91"/>
      <c r="G1951" s="91"/>
      <c r="H1951" s="248"/>
      <c r="I1951" s="248"/>
      <c r="J1951" s="260"/>
      <c r="K1951" s="252"/>
      <c r="GO1951" s="233" t="str">
        <f>IFERROR(VLOOKUP($C1951,リスト!$D:$X,18,FALSE),"")</f>
        <v/>
      </c>
      <c r="GP1951" s="349"/>
    </row>
    <row r="1952" spans="1:198" hidden="1">
      <c r="A1952" s="232" t="str">
        <f t="shared" si="100"/>
        <v/>
      </c>
      <c r="B1952" s="91"/>
      <c r="C1952" s="232"/>
      <c r="D1952" s="232"/>
      <c r="E1952" s="91"/>
      <c r="F1952" s="91"/>
      <c r="G1952" s="91"/>
      <c r="H1952" s="248"/>
      <c r="I1952" s="248"/>
      <c r="J1952" s="260"/>
      <c r="K1952" s="252"/>
      <c r="GO1952" s="233" t="str">
        <f>IFERROR(VLOOKUP($C1952,リスト!$D:$X,18,FALSE),"")</f>
        <v/>
      </c>
      <c r="GP1952" s="349"/>
    </row>
    <row r="1953" spans="1:198" hidden="1">
      <c r="A1953" s="232" t="str">
        <f t="shared" si="100"/>
        <v/>
      </c>
      <c r="B1953" s="91"/>
      <c r="C1953" s="232"/>
      <c r="D1953" s="232"/>
      <c r="E1953" s="91"/>
      <c r="F1953" s="91"/>
      <c r="G1953" s="91"/>
      <c r="H1953" s="248"/>
      <c r="I1953" s="248"/>
      <c r="J1953" s="260"/>
      <c r="K1953" s="252"/>
      <c r="GO1953" s="233" t="str">
        <f>IFERROR(VLOOKUP($C1953,リスト!$D:$X,18,FALSE),"")</f>
        <v/>
      </c>
      <c r="GP1953" s="349"/>
    </row>
    <row r="1954" spans="1:198" hidden="1">
      <c r="A1954" s="232" t="str">
        <f t="shared" si="100"/>
        <v/>
      </c>
      <c r="B1954" s="91"/>
      <c r="C1954" s="232"/>
      <c r="D1954" s="232"/>
      <c r="E1954" s="91"/>
      <c r="F1954" s="91"/>
      <c r="G1954" s="91"/>
      <c r="H1954" s="248"/>
      <c r="I1954" s="248"/>
      <c r="J1954" s="260"/>
      <c r="K1954" s="252"/>
      <c r="GO1954" s="233" t="str">
        <f>IFERROR(VLOOKUP($C1954,リスト!$D:$X,18,FALSE),"")</f>
        <v/>
      </c>
      <c r="GP1954" s="349"/>
    </row>
    <row r="1955" spans="1:198" hidden="1">
      <c r="A1955" s="232" t="str">
        <f t="shared" si="100"/>
        <v/>
      </c>
      <c r="B1955" s="91"/>
      <c r="C1955" s="232"/>
      <c r="D1955" s="232"/>
      <c r="E1955" s="91"/>
      <c r="F1955" s="91"/>
      <c r="G1955" s="91"/>
      <c r="H1955" s="248"/>
      <c r="I1955" s="248"/>
      <c r="J1955" s="260"/>
      <c r="K1955" s="252"/>
      <c r="GO1955" s="233" t="str">
        <f>IFERROR(VLOOKUP($C1955,リスト!$D:$X,18,FALSE),"")</f>
        <v/>
      </c>
      <c r="GP1955" s="349"/>
    </row>
    <row r="1956" spans="1:198" hidden="1">
      <c r="A1956" s="232" t="str">
        <f t="shared" si="100"/>
        <v/>
      </c>
      <c r="B1956" s="91"/>
      <c r="C1956" s="232"/>
      <c r="D1956" s="232"/>
      <c r="E1956" s="91"/>
      <c r="F1956" s="91"/>
      <c r="G1956" s="91"/>
      <c r="H1956" s="248"/>
      <c r="I1956" s="248"/>
      <c r="J1956" s="260"/>
      <c r="K1956" s="252"/>
      <c r="GO1956" s="233" t="str">
        <f>IFERROR(VLOOKUP($C1956,リスト!$D:$X,18,FALSE),"")</f>
        <v/>
      </c>
      <c r="GP1956" s="349"/>
    </row>
    <row r="1957" spans="1:198" hidden="1">
      <c r="A1957" s="232" t="str">
        <f t="shared" si="100"/>
        <v/>
      </c>
      <c r="B1957" s="91"/>
      <c r="C1957" s="232"/>
      <c r="D1957" s="232"/>
      <c r="E1957" s="91"/>
      <c r="F1957" s="91"/>
      <c r="G1957" s="91"/>
      <c r="H1957" s="248"/>
      <c r="I1957" s="248"/>
      <c r="J1957" s="260"/>
      <c r="K1957" s="252"/>
      <c r="GO1957" s="233" t="str">
        <f>IFERROR(VLOOKUP($C1957,リスト!$D:$X,18,FALSE),"")</f>
        <v/>
      </c>
      <c r="GP1957" s="349"/>
    </row>
    <row r="1958" spans="1:198" hidden="1">
      <c r="A1958" s="232" t="str">
        <f t="shared" si="100"/>
        <v/>
      </c>
      <c r="B1958" s="91"/>
      <c r="C1958" s="232"/>
      <c r="D1958" s="232"/>
      <c r="E1958" s="91"/>
      <c r="F1958" s="91"/>
      <c r="G1958" s="91"/>
      <c r="H1958" s="248"/>
      <c r="I1958" s="248"/>
      <c r="J1958" s="260"/>
      <c r="K1958" s="252"/>
      <c r="GO1958" s="233" t="str">
        <f>IFERROR(VLOOKUP($C1958,リスト!$D:$X,18,FALSE),"")</f>
        <v/>
      </c>
      <c r="GP1958" s="349"/>
    </row>
    <row r="1959" spans="1:198" hidden="1">
      <c r="A1959" s="232" t="str">
        <f t="shared" si="100"/>
        <v/>
      </c>
      <c r="B1959" s="91"/>
      <c r="C1959" s="232"/>
      <c r="D1959" s="232"/>
      <c r="E1959" s="91"/>
      <c r="F1959" s="91"/>
      <c r="G1959" s="91"/>
      <c r="H1959" s="248"/>
      <c r="I1959" s="248"/>
      <c r="J1959" s="260"/>
      <c r="K1959" s="252"/>
      <c r="GO1959" s="233" t="str">
        <f>IFERROR(VLOOKUP($C1959,リスト!$D:$X,18,FALSE),"")</f>
        <v/>
      </c>
      <c r="GP1959" s="349"/>
    </row>
    <row r="1960" spans="1:198" hidden="1">
      <c r="A1960" s="232" t="str">
        <f t="shared" si="100"/>
        <v/>
      </c>
      <c r="B1960" s="91"/>
      <c r="C1960" s="232"/>
      <c r="D1960" s="232"/>
      <c r="E1960" s="91"/>
      <c r="F1960" s="91"/>
      <c r="G1960" s="91"/>
      <c r="H1960" s="248"/>
      <c r="I1960" s="248"/>
      <c r="J1960" s="260"/>
      <c r="K1960" s="252"/>
      <c r="GO1960" s="233" t="str">
        <f>IFERROR(VLOOKUP($C1960,リスト!$D:$X,18,FALSE),"")</f>
        <v/>
      </c>
      <c r="GP1960" s="349"/>
    </row>
    <row r="1961" spans="1:198" hidden="1">
      <c r="A1961" s="232" t="str">
        <f t="shared" si="100"/>
        <v/>
      </c>
      <c r="B1961" s="91"/>
      <c r="C1961" s="232"/>
      <c r="D1961" s="232"/>
      <c r="E1961" s="91"/>
      <c r="F1961" s="91"/>
      <c r="G1961" s="91"/>
      <c r="H1961" s="248"/>
      <c r="I1961" s="248"/>
      <c r="J1961" s="260"/>
      <c r="K1961" s="252"/>
      <c r="GO1961" s="233" t="str">
        <f>IFERROR(VLOOKUP($C1961,リスト!$D:$X,18,FALSE),"")</f>
        <v/>
      </c>
      <c r="GP1961" s="349"/>
    </row>
    <row r="1962" spans="1:198" hidden="1">
      <c r="A1962" s="232" t="str">
        <f t="shared" si="100"/>
        <v/>
      </c>
      <c r="B1962" s="91"/>
      <c r="C1962" s="232"/>
      <c r="D1962" s="232"/>
      <c r="E1962" s="91"/>
      <c r="F1962" s="91"/>
      <c r="G1962" s="265"/>
      <c r="H1962" s="248"/>
      <c r="I1962" s="248"/>
      <c r="J1962" s="260"/>
      <c r="K1962" s="252"/>
      <c r="GO1962" s="233" t="str">
        <f>IFERROR(VLOOKUP($C1962,リスト!$D:$X,18,FALSE),"")</f>
        <v/>
      </c>
      <c r="GP1962" s="349"/>
    </row>
    <row r="1963" spans="1:198" hidden="1">
      <c r="A1963" s="232" t="str">
        <f t="shared" si="100"/>
        <v/>
      </c>
      <c r="B1963" s="91"/>
      <c r="C1963" s="232"/>
      <c r="D1963" s="232"/>
      <c r="E1963" s="91"/>
      <c r="F1963" s="91"/>
      <c r="G1963" s="91"/>
      <c r="H1963" s="248"/>
      <c r="I1963" s="248"/>
      <c r="J1963" s="260"/>
      <c r="K1963" s="252"/>
      <c r="GO1963" s="233" t="str">
        <f>IFERROR(VLOOKUP($C1963,リスト!$D:$X,18,FALSE),"")</f>
        <v/>
      </c>
      <c r="GP1963" s="349"/>
    </row>
    <row r="1964" spans="1:198" hidden="1">
      <c r="A1964" s="232" t="str">
        <f t="shared" si="100"/>
        <v/>
      </c>
      <c r="B1964" s="91"/>
      <c r="C1964" s="232"/>
      <c r="D1964" s="232"/>
      <c r="E1964" s="91"/>
      <c r="F1964" s="91"/>
      <c r="G1964" s="91"/>
      <c r="H1964" s="248"/>
      <c r="I1964" s="248"/>
      <c r="J1964" s="260"/>
      <c r="K1964" s="252"/>
      <c r="GO1964" s="233" t="str">
        <f>IFERROR(VLOOKUP($C1964,リスト!$D:$X,18,FALSE),"")</f>
        <v/>
      </c>
      <c r="GP1964" s="349"/>
    </row>
    <row r="1965" spans="1:198" hidden="1">
      <c r="A1965" s="232" t="str">
        <f t="shared" si="100"/>
        <v/>
      </c>
      <c r="B1965" s="91"/>
      <c r="C1965" s="232"/>
      <c r="D1965" s="232"/>
      <c r="E1965" s="91"/>
      <c r="F1965" s="91"/>
      <c r="G1965" s="91"/>
      <c r="H1965" s="248"/>
      <c r="I1965" s="248"/>
      <c r="J1965" s="260"/>
      <c r="K1965" s="252"/>
      <c r="GO1965" s="233" t="str">
        <f>IFERROR(VLOOKUP($C1965,リスト!$D:$X,18,FALSE),"")</f>
        <v/>
      </c>
      <c r="GP1965" s="349"/>
    </row>
    <row r="1966" spans="1:198" hidden="1">
      <c r="A1966" s="232" t="str">
        <f t="shared" si="100"/>
        <v/>
      </c>
      <c r="B1966" s="91"/>
      <c r="C1966" s="232"/>
      <c r="D1966" s="232"/>
      <c r="E1966" s="91"/>
      <c r="F1966" s="91"/>
      <c r="G1966" s="91"/>
      <c r="H1966" s="248"/>
      <c r="I1966" s="248"/>
      <c r="J1966" s="260"/>
      <c r="K1966" s="252"/>
      <c r="GO1966" s="233" t="str">
        <f>IFERROR(VLOOKUP($C1966,リスト!$D:$X,18,FALSE),"")</f>
        <v/>
      </c>
      <c r="GP1966" s="349"/>
    </row>
    <row r="1967" spans="1:198" hidden="1">
      <c r="A1967" s="232" t="str">
        <f t="shared" si="100"/>
        <v/>
      </c>
      <c r="B1967" s="91"/>
      <c r="C1967" s="232"/>
      <c r="D1967" s="232"/>
      <c r="E1967" s="91"/>
      <c r="F1967" s="91"/>
      <c r="G1967" s="91"/>
      <c r="H1967" s="248"/>
      <c r="I1967" s="248"/>
      <c r="J1967" s="260"/>
      <c r="K1967" s="252"/>
      <c r="GO1967" s="233" t="str">
        <f>IFERROR(VLOOKUP($C1967,リスト!$D:$X,18,FALSE),"")</f>
        <v/>
      </c>
      <c r="GP1967" s="349"/>
    </row>
    <row r="1968" spans="1:198" hidden="1">
      <c r="A1968" s="232" t="str">
        <f t="shared" si="100"/>
        <v/>
      </c>
      <c r="B1968" s="91"/>
      <c r="C1968" s="232"/>
      <c r="D1968" s="232"/>
      <c r="E1968" s="91"/>
      <c r="F1968" s="91"/>
      <c r="G1968" s="91"/>
      <c r="H1968" s="248"/>
      <c r="I1968" s="248"/>
      <c r="J1968" s="260"/>
      <c r="K1968" s="252"/>
      <c r="GO1968" s="233" t="str">
        <f>IFERROR(VLOOKUP($C1968,リスト!$D:$X,18,FALSE),"")</f>
        <v/>
      </c>
      <c r="GP1968" s="349"/>
    </row>
    <row r="1969" spans="1:198" hidden="1">
      <c r="A1969" s="232" t="str">
        <f t="shared" si="100"/>
        <v/>
      </c>
      <c r="B1969" s="91"/>
      <c r="C1969" s="232"/>
      <c r="D1969" s="232"/>
      <c r="E1969" s="91"/>
      <c r="F1969" s="91"/>
      <c r="G1969" s="91"/>
      <c r="H1969" s="248"/>
      <c r="I1969" s="248"/>
      <c r="J1969" s="260"/>
      <c r="K1969" s="252"/>
      <c r="GO1969" s="233" t="str">
        <f>IFERROR(VLOOKUP($C1969,リスト!$D:$X,18,FALSE),"")</f>
        <v/>
      </c>
      <c r="GP1969" s="349"/>
    </row>
    <row r="1970" spans="1:198" hidden="1">
      <c r="A1970" s="232" t="str">
        <f t="shared" si="100"/>
        <v/>
      </c>
      <c r="B1970" s="91"/>
      <c r="C1970" s="232"/>
      <c r="D1970" s="232"/>
      <c r="E1970" s="91"/>
      <c r="F1970" s="91"/>
      <c r="G1970" s="91"/>
      <c r="H1970" s="248"/>
      <c r="I1970" s="248"/>
      <c r="J1970" s="260"/>
      <c r="K1970" s="252"/>
      <c r="GO1970" s="233" t="str">
        <f>IFERROR(VLOOKUP($C1970,リスト!$D:$X,18,FALSE),"")</f>
        <v/>
      </c>
      <c r="GP1970" s="349"/>
    </row>
    <row r="1971" spans="1:198" hidden="1">
      <c r="A1971" s="232" t="str">
        <f t="shared" si="100"/>
        <v/>
      </c>
      <c r="B1971" s="91"/>
      <c r="C1971" s="232"/>
      <c r="D1971" s="232"/>
      <c r="E1971" s="91"/>
      <c r="F1971" s="91"/>
      <c r="G1971" s="91"/>
      <c r="H1971" s="248"/>
      <c r="I1971" s="248"/>
      <c r="J1971" s="260"/>
      <c r="K1971" s="252"/>
      <c r="GO1971" s="233" t="str">
        <f>IFERROR(VLOOKUP($C1971,リスト!$D:$X,18,FALSE),"")</f>
        <v/>
      </c>
      <c r="GP1971" s="349"/>
    </row>
    <row r="1972" spans="1:198" hidden="1">
      <c r="A1972" s="232" t="str">
        <f t="shared" si="100"/>
        <v/>
      </c>
      <c r="B1972" s="91"/>
      <c r="C1972" s="232"/>
      <c r="D1972" s="232"/>
      <c r="E1972" s="91"/>
      <c r="F1972" s="91"/>
      <c r="G1972" s="91"/>
      <c r="H1972" s="248"/>
      <c r="I1972" s="248"/>
      <c r="J1972" s="260"/>
      <c r="K1972" s="252"/>
      <c r="GO1972" s="233" t="str">
        <f>IFERROR(VLOOKUP($C1972,リスト!$D:$X,18,FALSE),"")</f>
        <v/>
      </c>
      <c r="GP1972" s="349"/>
    </row>
    <row r="1973" spans="1:198" hidden="1">
      <c r="A1973" s="232" t="str">
        <f t="shared" si="100"/>
        <v/>
      </c>
      <c r="B1973" s="91"/>
      <c r="C1973" s="232"/>
      <c r="D1973" s="232"/>
      <c r="E1973" s="91"/>
      <c r="F1973" s="91"/>
      <c r="G1973" s="91"/>
      <c r="H1973" s="248"/>
      <c r="I1973" s="248"/>
      <c r="J1973" s="260"/>
      <c r="K1973" s="252"/>
      <c r="GO1973" s="233" t="str">
        <f>IFERROR(VLOOKUP($C1973,リスト!$D:$X,18,FALSE),"")</f>
        <v/>
      </c>
      <c r="GP1973" s="349"/>
    </row>
    <row r="1974" spans="1:198" hidden="1">
      <c r="A1974" s="232" t="str">
        <f t="shared" si="100"/>
        <v/>
      </c>
      <c r="B1974" s="91"/>
      <c r="C1974" s="232"/>
      <c r="D1974" s="232"/>
      <c r="E1974" s="91"/>
      <c r="F1974" s="91"/>
      <c r="G1974" s="91"/>
      <c r="H1974" s="248"/>
      <c r="I1974" s="248"/>
      <c r="J1974" s="260"/>
      <c r="K1974" s="252"/>
      <c r="GO1974" s="233" t="str">
        <f>IFERROR(VLOOKUP($C1974,リスト!$D:$X,18,FALSE),"")</f>
        <v/>
      </c>
      <c r="GP1974" s="349"/>
    </row>
    <row r="1975" spans="1:198" hidden="1">
      <c r="A1975" s="232" t="str">
        <f t="shared" si="100"/>
        <v/>
      </c>
      <c r="B1975" s="91"/>
      <c r="C1975" s="232"/>
      <c r="D1975" s="232"/>
      <c r="E1975" s="91"/>
      <c r="F1975" s="91"/>
      <c r="G1975" s="91"/>
      <c r="H1975" s="248"/>
      <c r="I1975" s="248"/>
      <c r="J1975" s="260"/>
      <c r="K1975" s="252"/>
      <c r="GO1975" s="233" t="str">
        <f>IFERROR(VLOOKUP($C1975,リスト!$D:$X,18,FALSE),"")</f>
        <v/>
      </c>
      <c r="GP1975" s="349"/>
    </row>
    <row r="1976" spans="1:198" hidden="1">
      <c r="A1976" s="232" t="str">
        <f t="shared" si="100"/>
        <v/>
      </c>
      <c r="B1976" s="91"/>
      <c r="C1976" s="232"/>
      <c r="D1976" s="232"/>
      <c r="E1976" s="91"/>
      <c r="F1976" s="91"/>
      <c r="G1976" s="91"/>
      <c r="H1976" s="248"/>
      <c r="I1976" s="248"/>
      <c r="J1976" s="260"/>
      <c r="K1976" s="252"/>
      <c r="GO1976" s="233" t="str">
        <f>IFERROR(VLOOKUP($C1976,リスト!$D:$X,18,FALSE),"")</f>
        <v/>
      </c>
      <c r="GP1976" s="349"/>
    </row>
    <row r="1977" spans="1:198" hidden="1">
      <c r="A1977" s="232" t="str">
        <f t="shared" si="100"/>
        <v/>
      </c>
      <c r="B1977" s="91"/>
      <c r="C1977" s="232"/>
      <c r="D1977" s="232"/>
      <c r="E1977" s="91"/>
      <c r="F1977" s="91"/>
      <c r="G1977" s="91"/>
      <c r="H1977" s="248"/>
      <c r="I1977" s="248"/>
      <c r="J1977" s="260"/>
      <c r="K1977" s="252"/>
      <c r="GO1977" s="233" t="str">
        <f>IFERROR(VLOOKUP($C1977,リスト!$D:$X,18,FALSE),"")</f>
        <v/>
      </c>
      <c r="GP1977" s="349"/>
    </row>
    <row r="1978" spans="1:198" hidden="1">
      <c r="A1978" s="232" t="str">
        <f t="shared" si="100"/>
        <v/>
      </c>
      <c r="B1978" s="91"/>
      <c r="C1978" s="232"/>
      <c r="D1978" s="232"/>
      <c r="E1978" s="91"/>
      <c r="F1978" s="91"/>
      <c r="G1978" s="91"/>
      <c r="H1978" s="248"/>
      <c r="I1978" s="248"/>
      <c r="J1978" s="260"/>
      <c r="K1978" s="252"/>
      <c r="GO1978" s="233" t="str">
        <f>IFERROR(VLOOKUP($C1978,リスト!$D:$X,18,FALSE),"")</f>
        <v/>
      </c>
      <c r="GP1978" s="349"/>
    </row>
    <row r="1979" spans="1:198" hidden="1">
      <c r="A1979" s="232" t="str">
        <f t="shared" si="100"/>
        <v/>
      </c>
      <c r="B1979" s="91"/>
      <c r="C1979" s="232"/>
      <c r="D1979" s="232"/>
      <c r="E1979" s="91"/>
      <c r="F1979" s="91"/>
      <c r="G1979" s="91"/>
      <c r="H1979" s="248"/>
      <c r="I1979" s="248"/>
      <c r="J1979" s="260"/>
      <c r="K1979" s="252"/>
      <c r="GO1979" s="233" t="str">
        <f>IFERROR(VLOOKUP($C1979,リスト!$D:$X,18,FALSE),"")</f>
        <v/>
      </c>
      <c r="GP1979" s="349"/>
    </row>
    <row r="1980" spans="1:198" hidden="1">
      <c r="A1980" s="232" t="str">
        <f t="shared" si="100"/>
        <v/>
      </c>
      <c r="B1980" s="91"/>
      <c r="C1980" s="232"/>
      <c r="D1980" s="232"/>
      <c r="E1980" s="91"/>
      <c r="F1980" s="91"/>
      <c r="G1980" s="91"/>
      <c r="H1980" s="248"/>
      <c r="I1980" s="248"/>
      <c r="J1980" s="260"/>
      <c r="K1980" s="252"/>
      <c r="GO1980" s="233" t="str">
        <f>IFERROR(VLOOKUP($C1980,リスト!$D:$X,18,FALSE),"")</f>
        <v/>
      </c>
      <c r="GP1980" s="349"/>
    </row>
    <row r="1981" spans="1:198" hidden="1">
      <c r="A1981" s="232" t="str">
        <f t="shared" si="100"/>
        <v/>
      </c>
      <c r="B1981" s="91"/>
      <c r="C1981" s="232"/>
      <c r="D1981" s="232"/>
      <c r="E1981" s="91"/>
      <c r="F1981" s="91"/>
      <c r="G1981" s="91"/>
      <c r="H1981" s="248"/>
      <c r="I1981" s="248"/>
      <c r="J1981" s="260"/>
      <c r="K1981" s="252"/>
      <c r="GO1981" s="233" t="str">
        <f>IFERROR(VLOOKUP($C1981,リスト!$D:$X,18,FALSE),"")</f>
        <v/>
      </c>
      <c r="GP1981" s="349"/>
    </row>
    <row r="1982" spans="1:198" hidden="1">
      <c r="A1982" s="232" t="str">
        <f t="shared" si="100"/>
        <v/>
      </c>
      <c r="B1982" s="91"/>
      <c r="C1982" s="232"/>
      <c r="D1982" s="232"/>
      <c r="E1982" s="91"/>
      <c r="F1982" s="91"/>
      <c r="G1982" s="91"/>
      <c r="H1982" s="248"/>
      <c r="I1982" s="248"/>
      <c r="J1982" s="260"/>
      <c r="K1982" s="252"/>
      <c r="GO1982" s="233" t="str">
        <f>IFERROR(VLOOKUP($C1982,リスト!$D:$X,18,FALSE),"")</f>
        <v/>
      </c>
      <c r="GP1982" s="349"/>
    </row>
    <row r="1983" spans="1:198" hidden="1">
      <c r="A1983" s="232" t="str">
        <f t="shared" si="100"/>
        <v/>
      </c>
      <c r="B1983" s="91"/>
      <c r="C1983" s="232"/>
      <c r="D1983" s="232"/>
      <c r="E1983" s="91"/>
      <c r="F1983" s="91"/>
      <c r="G1983" s="91"/>
      <c r="H1983" s="248"/>
      <c r="I1983" s="248"/>
      <c r="J1983" s="260"/>
      <c r="K1983" s="252"/>
      <c r="GO1983" s="233" t="str">
        <f>IFERROR(VLOOKUP($C1983,リスト!$D:$X,18,FALSE),"")</f>
        <v/>
      </c>
      <c r="GP1983" s="349"/>
    </row>
    <row r="1984" spans="1:198" hidden="1">
      <c r="A1984" s="232" t="str">
        <f t="shared" si="100"/>
        <v/>
      </c>
      <c r="B1984" s="91"/>
      <c r="C1984" s="232"/>
      <c r="D1984" s="232"/>
      <c r="E1984" s="91"/>
      <c r="F1984" s="91"/>
      <c r="G1984" s="91"/>
      <c r="H1984" s="248"/>
      <c r="I1984" s="248"/>
      <c r="J1984" s="260"/>
      <c r="K1984" s="252"/>
      <c r="GO1984" s="233" t="str">
        <f>IFERROR(VLOOKUP($C1984,リスト!$D:$X,18,FALSE),"")</f>
        <v/>
      </c>
      <c r="GP1984" s="349"/>
    </row>
    <row r="1985" spans="1:198" hidden="1">
      <c r="A1985" s="232" t="str">
        <f t="shared" si="100"/>
        <v/>
      </c>
      <c r="B1985" s="91"/>
      <c r="C1985" s="232"/>
      <c r="D1985" s="232"/>
      <c r="E1985" s="91"/>
      <c r="F1985" s="91"/>
      <c r="G1985" s="91"/>
      <c r="H1985" s="248"/>
      <c r="I1985" s="248"/>
      <c r="J1985" s="260"/>
      <c r="K1985" s="252"/>
      <c r="GO1985" s="233" t="str">
        <f>IFERROR(VLOOKUP($C1985,リスト!$D:$X,18,FALSE),"")</f>
        <v/>
      </c>
      <c r="GP1985" s="349"/>
    </row>
    <row r="1986" spans="1:198" hidden="1">
      <c r="A1986" s="232" t="str">
        <f t="shared" si="100"/>
        <v/>
      </c>
      <c r="B1986" s="91"/>
      <c r="C1986" s="232"/>
      <c r="D1986" s="232"/>
      <c r="E1986" s="91"/>
      <c r="F1986" s="91"/>
      <c r="G1986" s="91"/>
      <c r="H1986" s="248"/>
      <c r="I1986" s="248"/>
      <c r="J1986" s="260"/>
      <c r="K1986" s="252"/>
      <c r="GO1986" s="233" t="str">
        <f>IFERROR(VLOOKUP($C1986,リスト!$D:$X,18,FALSE),"")</f>
        <v/>
      </c>
      <c r="GP1986" s="349"/>
    </row>
    <row r="1987" spans="1:198" hidden="1">
      <c r="A1987" s="232" t="str">
        <f t="shared" si="100"/>
        <v/>
      </c>
      <c r="B1987" s="91"/>
      <c r="C1987" s="232"/>
      <c r="D1987" s="232"/>
      <c r="E1987" s="91"/>
      <c r="F1987" s="91"/>
      <c r="G1987" s="91"/>
      <c r="H1987" s="248"/>
      <c r="I1987" s="248"/>
      <c r="J1987" s="260"/>
      <c r="K1987" s="252"/>
      <c r="GO1987" s="233" t="str">
        <f>IFERROR(VLOOKUP($C1987,リスト!$D:$X,18,FALSE),"")</f>
        <v/>
      </c>
      <c r="GP1987" s="349"/>
    </row>
    <row r="1988" spans="1:198" hidden="1">
      <c r="A1988" s="232" t="str">
        <f t="shared" si="100"/>
        <v/>
      </c>
      <c r="B1988" s="91"/>
      <c r="C1988" s="232"/>
      <c r="D1988" s="232"/>
      <c r="E1988" s="91"/>
      <c r="F1988" s="91"/>
      <c r="G1988" s="91"/>
      <c r="H1988" s="248"/>
      <c r="I1988" s="248"/>
      <c r="J1988" s="260"/>
      <c r="K1988" s="252"/>
      <c r="GO1988" s="233" t="str">
        <f>IFERROR(VLOOKUP($C1988,リスト!$D:$X,18,FALSE),"")</f>
        <v/>
      </c>
      <c r="GP1988" s="349"/>
    </row>
    <row r="1989" spans="1:198" hidden="1">
      <c r="A1989" s="232" t="str">
        <f t="shared" si="100"/>
        <v/>
      </c>
      <c r="B1989" s="91"/>
      <c r="C1989" s="232"/>
      <c r="D1989" s="232"/>
      <c r="E1989" s="91"/>
      <c r="F1989" s="91"/>
      <c r="G1989" s="91"/>
      <c r="H1989" s="248"/>
      <c r="I1989" s="248"/>
      <c r="J1989" s="260"/>
      <c r="K1989" s="252"/>
      <c r="GO1989" s="233" t="str">
        <f>IFERROR(VLOOKUP($C1989,リスト!$D:$X,18,FALSE),"")</f>
        <v/>
      </c>
      <c r="GP1989" s="349"/>
    </row>
    <row r="1990" spans="1:198" hidden="1">
      <c r="A1990" s="232" t="str">
        <f t="shared" ref="A1990:A2053" si="101">IF(C1990="","",ROW()-5)</f>
        <v/>
      </c>
      <c r="B1990" s="91"/>
      <c r="C1990" s="232"/>
      <c r="D1990" s="232"/>
      <c r="E1990" s="91"/>
      <c r="F1990" s="91"/>
      <c r="G1990" s="91"/>
      <c r="H1990" s="248"/>
      <c r="I1990" s="248"/>
      <c r="J1990" s="260"/>
      <c r="K1990" s="252"/>
      <c r="GO1990" s="233" t="str">
        <f>IFERROR(VLOOKUP($C1990,リスト!$D:$X,18,FALSE),"")</f>
        <v/>
      </c>
      <c r="GP1990" s="349"/>
    </row>
    <row r="1991" spans="1:198" hidden="1">
      <c r="A1991" s="232" t="str">
        <f t="shared" si="101"/>
        <v/>
      </c>
      <c r="B1991" s="91"/>
      <c r="C1991" s="232"/>
      <c r="D1991" s="232"/>
      <c r="E1991" s="91"/>
      <c r="F1991" s="91"/>
      <c r="G1991" s="91"/>
      <c r="H1991" s="248"/>
      <c r="I1991" s="248"/>
      <c r="J1991" s="260"/>
      <c r="K1991" s="252"/>
      <c r="GO1991" s="233" t="str">
        <f>IFERROR(VLOOKUP($C1991,リスト!$D:$X,18,FALSE),"")</f>
        <v/>
      </c>
      <c r="GP1991" s="349"/>
    </row>
    <row r="1992" spans="1:198" hidden="1">
      <c r="A1992" s="232" t="str">
        <f t="shared" si="101"/>
        <v/>
      </c>
      <c r="B1992" s="91"/>
      <c r="C1992" s="232"/>
      <c r="D1992" s="232"/>
      <c r="E1992" s="91"/>
      <c r="F1992" s="91"/>
      <c r="G1992" s="91"/>
      <c r="H1992" s="248"/>
      <c r="I1992" s="248"/>
      <c r="J1992" s="260"/>
      <c r="K1992" s="252"/>
      <c r="GO1992" s="233" t="str">
        <f>IFERROR(VLOOKUP($C1992,リスト!$D:$X,18,FALSE),"")</f>
        <v/>
      </c>
      <c r="GP1992" s="349"/>
    </row>
    <row r="1993" spans="1:198" hidden="1">
      <c r="A1993" s="232" t="str">
        <f t="shared" si="101"/>
        <v/>
      </c>
      <c r="B1993" s="91"/>
      <c r="C1993" s="232"/>
      <c r="D1993" s="232"/>
      <c r="E1993" s="91"/>
      <c r="F1993" s="91"/>
      <c r="G1993" s="91"/>
      <c r="H1993" s="248"/>
      <c r="I1993" s="248"/>
      <c r="J1993" s="260"/>
      <c r="K1993" s="252"/>
      <c r="GO1993" s="233" t="str">
        <f>IFERROR(VLOOKUP($C1993,リスト!$D:$X,18,FALSE),"")</f>
        <v/>
      </c>
      <c r="GP1993" s="349"/>
    </row>
    <row r="1994" spans="1:198" hidden="1">
      <c r="A1994" s="232" t="str">
        <f t="shared" si="101"/>
        <v/>
      </c>
      <c r="B1994" s="91"/>
      <c r="C1994" s="232"/>
      <c r="D1994" s="232"/>
      <c r="E1994" s="91"/>
      <c r="F1994" s="91"/>
      <c r="G1994" s="91"/>
      <c r="H1994" s="248"/>
      <c r="I1994" s="248"/>
      <c r="J1994" s="260"/>
      <c r="K1994" s="252"/>
      <c r="GO1994" s="233" t="str">
        <f>IFERROR(VLOOKUP($C1994,リスト!$D:$X,18,FALSE),"")</f>
        <v/>
      </c>
      <c r="GP1994" s="349"/>
    </row>
    <row r="1995" spans="1:198" hidden="1">
      <c r="A1995" s="232" t="str">
        <f t="shared" si="101"/>
        <v/>
      </c>
      <c r="B1995" s="91"/>
      <c r="C1995" s="232"/>
      <c r="D1995" s="232"/>
      <c r="E1995" s="91"/>
      <c r="F1995" s="91"/>
      <c r="G1995" s="91"/>
      <c r="H1995" s="248"/>
      <c r="I1995" s="248"/>
      <c r="J1995" s="260"/>
      <c r="K1995" s="252"/>
      <c r="GO1995" s="233" t="str">
        <f>IFERROR(VLOOKUP($C1995,リスト!$D:$X,18,FALSE),"")</f>
        <v/>
      </c>
      <c r="GP1995" s="349"/>
    </row>
    <row r="1996" spans="1:198" hidden="1">
      <c r="A1996" s="232" t="str">
        <f t="shared" si="101"/>
        <v/>
      </c>
      <c r="B1996" s="91"/>
      <c r="C1996" s="232"/>
      <c r="D1996" s="232"/>
      <c r="E1996" s="91"/>
      <c r="F1996" s="91"/>
      <c r="G1996" s="91"/>
      <c r="H1996" s="248"/>
      <c r="I1996" s="248"/>
      <c r="J1996" s="260"/>
      <c r="K1996" s="252"/>
      <c r="GO1996" s="233" t="str">
        <f>IFERROR(VLOOKUP($C1996,リスト!$D:$X,18,FALSE),"")</f>
        <v/>
      </c>
      <c r="GP1996" s="349"/>
    </row>
    <row r="1997" spans="1:198" hidden="1">
      <c r="A1997" s="232" t="str">
        <f t="shared" si="101"/>
        <v/>
      </c>
      <c r="B1997" s="91"/>
      <c r="C1997" s="232"/>
      <c r="D1997" s="232"/>
      <c r="E1997" s="91"/>
      <c r="F1997" s="91"/>
      <c r="G1997" s="91"/>
      <c r="H1997" s="248"/>
      <c r="I1997" s="248"/>
      <c r="J1997" s="260"/>
      <c r="K1997" s="252"/>
      <c r="GO1997" s="233" t="str">
        <f>IFERROR(VLOOKUP($C1997,リスト!$D:$X,18,FALSE),"")</f>
        <v/>
      </c>
      <c r="GP1997" s="349"/>
    </row>
    <row r="1998" spans="1:198" hidden="1">
      <c r="A1998" s="232" t="str">
        <f t="shared" si="101"/>
        <v/>
      </c>
      <c r="B1998" s="91"/>
      <c r="C1998" s="232"/>
      <c r="D1998" s="232"/>
      <c r="E1998" s="91"/>
      <c r="F1998" s="91"/>
      <c r="G1998" s="91"/>
      <c r="H1998" s="248"/>
      <c r="I1998" s="248"/>
      <c r="J1998" s="260"/>
      <c r="K1998" s="252"/>
      <c r="GO1998" s="233" t="str">
        <f>IFERROR(VLOOKUP($C1998,リスト!$D:$X,18,FALSE),"")</f>
        <v/>
      </c>
      <c r="GP1998" s="349"/>
    </row>
    <row r="1999" spans="1:198" hidden="1">
      <c r="A1999" s="232" t="str">
        <f t="shared" si="101"/>
        <v/>
      </c>
      <c r="B1999" s="91"/>
      <c r="C1999" s="232"/>
      <c r="D1999" s="232"/>
      <c r="E1999" s="91"/>
      <c r="F1999" s="91"/>
      <c r="G1999" s="91"/>
      <c r="H1999" s="248"/>
      <c r="I1999" s="248"/>
      <c r="J1999" s="260"/>
      <c r="K1999" s="252"/>
      <c r="GO1999" s="233" t="str">
        <f>IFERROR(VLOOKUP($C1999,リスト!$D:$X,18,FALSE),"")</f>
        <v/>
      </c>
      <c r="GP1999" s="349"/>
    </row>
    <row r="2000" spans="1:198" hidden="1">
      <c r="A2000" s="232" t="str">
        <f t="shared" si="101"/>
        <v/>
      </c>
      <c r="B2000" s="91"/>
      <c r="C2000" s="232"/>
      <c r="D2000" s="232"/>
      <c r="E2000" s="91"/>
      <c r="F2000" s="91"/>
      <c r="G2000" s="91"/>
      <c r="H2000" s="248"/>
      <c r="I2000" s="248"/>
      <c r="J2000" s="260"/>
      <c r="K2000" s="252"/>
      <c r="GO2000" s="233" t="str">
        <f>IFERROR(VLOOKUP($C2000,リスト!$D:$X,18,FALSE),"")</f>
        <v/>
      </c>
      <c r="GP2000" s="349"/>
    </row>
    <row r="2001" spans="1:198" hidden="1">
      <c r="A2001" s="232" t="str">
        <f t="shared" si="101"/>
        <v/>
      </c>
      <c r="B2001" s="91"/>
      <c r="C2001" s="232"/>
      <c r="D2001" s="232"/>
      <c r="E2001" s="91"/>
      <c r="F2001" s="91"/>
      <c r="G2001" s="91"/>
      <c r="H2001" s="248"/>
      <c r="I2001" s="248"/>
      <c r="J2001" s="260"/>
      <c r="K2001" s="252"/>
      <c r="GO2001" s="233" t="str">
        <f>IFERROR(VLOOKUP($C2001,リスト!$D:$X,18,FALSE),"")</f>
        <v/>
      </c>
      <c r="GP2001" s="349"/>
    </row>
    <row r="2002" spans="1:198" hidden="1">
      <c r="A2002" s="232" t="str">
        <f t="shared" si="101"/>
        <v/>
      </c>
      <c r="B2002" s="91"/>
      <c r="C2002" s="232"/>
      <c r="D2002" s="232"/>
      <c r="E2002" s="91"/>
      <c r="F2002" s="91"/>
      <c r="G2002" s="91"/>
      <c r="H2002" s="248"/>
      <c r="I2002" s="248"/>
      <c r="J2002" s="260"/>
      <c r="K2002" s="252"/>
      <c r="GO2002" s="233" t="str">
        <f>IFERROR(VLOOKUP($C2002,リスト!$D:$X,18,FALSE),"")</f>
        <v/>
      </c>
      <c r="GP2002" s="349"/>
    </row>
    <row r="2003" spans="1:198" hidden="1">
      <c r="A2003" s="232" t="str">
        <f t="shared" si="101"/>
        <v/>
      </c>
      <c r="B2003" s="91"/>
      <c r="C2003" s="232"/>
      <c r="D2003" s="232"/>
      <c r="E2003" s="91"/>
      <c r="F2003" s="91"/>
      <c r="G2003" s="91"/>
      <c r="H2003" s="248"/>
      <c r="I2003" s="248"/>
      <c r="J2003" s="260"/>
      <c r="K2003" s="252"/>
      <c r="GO2003" s="233" t="str">
        <f>IFERROR(VLOOKUP($C2003,リスト!$D:$X,18,FALSE),"")</f>
        <v/>
      </c>
      <c r="GP2003" s="349"/>
    </row>
    <row r="2004" spans="1:198" hidden="1">
      <c r="A2004" s="232" t="str">
        <f t="shared" si="101"/>
        <v/>
      </c>
      <c r="B2004" s="91"/>
      <c r="C2004" s="232"/>
      <c r="D2004" s="232"/>
      <c r="E2004" s="91"/>
      <c r="F2004" s="91"/>
      <c r="G2004" s="91"/>
      <c r="H2004" s="248"/>
      <c r="I2004" s="248"/>
      <c r="J2004" s="260"/>
      <c r="K2004" s="252"/>
      <c r="GO2004" s="233" t="str">
        <f>IFERROR(VLOOKUP($C2004,リスト!$D:$X,18,FALSE),"")</f>
        <v/>
      </c>
      <c r="GP2004" s="349"/>
    </row>
    <row r="2005" spans="1:198" hidden="1">
      <c r="A2005" s="232" t="str">
        <f t="shared" si="101"/>
        <v/>
      </c>
      <c r="B2005" s="91"/>
      <c r="C2005" s="232"/>
      <c r="D2005" s="232"/>
      <c r="E2005" s="91"/>
      <c r="F2005" s="91"/>
      <c r="G2005" s="91"/>
      <c r="H2005" s="248"/>
      <c r="I2005" s="248"/>
      <c r="J2005" s="260"/>
      <c r="K2005" s="252"/>
      <c r="GO2005" s="233" t="str">
        <f>IFERROR(VLOOKUP($C2005,リスト!$D:$X,18,FALSE),"")</f>
        <v/>
      </c>
      <c r="GP2005" s="349"/>
    </row>
    <row r="2006" spans="1:198" hidden="1">
      <c r="A2006" s="232" t="str">
        <f t="shared" si="101"/>
        <v/>
      </c>
      <c r="B2006" s="91"/>
      <c r="C2006" s="232"/>
      <c r="D2006" s="232"/>
      <c r="E2006" s="91"/>
      <c r="F2006" s="91"/>
      <c r="G2006" s="91"/>
      <c r="H2006" s="248"/>
      <c r="I2006" s="248"/>
      <c r="J2006" s="260"/>
      <c r="K2006" s="252"/>
      <c r="GO2006" s="233" t="str">
        <f>IFERROR(VLOOKUP($C2006,リスト!$D:$X,18,FALSE),"")</f>
        <v/>
      </c>
      <c r="GP2006" s="349"/>
    </row>
    <row r="2007" spans="1:198" hidden="1">
      <c r="A2007" s="232" t="str">
        <f t="shared" si="101"/>
        <v/>
      </c>
      <c r="B2007" s="91"/>
      <c r="C2007" s="232"/>
      <c r="D2007" s="232"/>
      <c r="E2007" s="91"/>
      <c r="F2007" s="91"/>
      <c r="G2007" s="91"/>
      <c r="H2007" s="248"/>
      <c r="I2007" s="248"/>
      <c r="J2007" s="260"/>
      <c r="K2007" s="252"/>
      <c r="GO2007" s="233" t="str">
        <f>IFERROR(VLOOKUP($C2007,リスト!$D:$X,18,FALSE),"")</f>
        <v/>
      </c>
      <c r="GP2007" s="349"/>
    </row>
    <row r="2008" spans="1:198" hidden="1">
      <c r="A2008" s="232" t="str">
        <f t="shared" si="101"/>
        <v/>
      </c>
      <c r="B2008" s="91"/>
      <c r="C2008" s="232"/>
      <c r="D2008" s="232"/>
      <c r="E2008" s="91"/>
      <c r="F2008" s="91"/>
      <c r="G2008" s="91"/>
      <c r="H2008" s="248"/>
      <c r="I2008" s="248"/>
      <c r="J2008" s="260"/>
      <c r="K2008" s="252"/>
      <c r="GO2008" s="233" t="str">
        <f>IFERROR(VLOOKUP($C2008,リスト!$D:$X,18,FALSE),"")</f>
        <v/>
      </c>
      <c r="GP2008" s="349"/>
    </row>
    <row r="2009" spans="1:198" hidden="1">
      <c r="A2009" s="232" t="str">
        <f t="shared" si="101"/>
        <v/>
      </c>
      <c r="B2009" s="91"/>
      <c r="C2009" s="232"/>
      <c r="D2009" s="232"/>
      <c r="E2009" s="91"/>
      <c r="F2009" s="91"/>
      <c r="G2009" s="91"/>
      <c r="H2009" s="248"/>
      <c r="I2009" s="248"/>
      <c r="J2009" s="260"/>
      <c r="K2009" s="252"/>
      <c r="GO2009" s="233" t="str">
        <f>IFERROR(VLOOKUP($C2009,リスト!$D:$X,18,FALSE),"")</f>
        <v/>
      </c>
      <c r="GP2009" s="349"/>
    </row>
    <row r="2010" spans="1:198" hidden="1">
      <c r="A2010" s="232" t="str">
        <f t="shared" si="101"/>
        <v/>
      </c>
      <c r="B2010" s="91"/>
      <c r="C2010" s="232"/>
      <c r="D2010" s="232"/>
      <c r="E2010" s="91"/>
      <c r="F2010" s="91"/>
      <c r="G2010" s="91"/>
      <c r="H2010" s="248"/>
      <c r="I2010" s="248"/>
      <c r="J2010" s="260"/>
      <c r="K2010" s="252"/>
      <c r="GO2010" s="233" t="str">
        <f>IFERROR(VLOOKUP($C2010,リスト!$D:$X,18,FALSE),"")</f>
        <v/>
      </c>
      <c r="GP2010" s="349"/>
    </row>
    <row r="2011" spans="1:198" hidden="1">
      <c r="A2011" s="232" t="str">
        <f t="shared" si="101"/>
        <v/>
      </c>
      <c r="B2011" s="91"/>
      <c r="C2011" s="232"/>
      <c r="D2011" s="232"/>
      <c r="E2011" s="91"/>
      <c r="F2011" s="91"/>
      <c r="G2011" s="91"/>
      <c r="H2011" s="248"/>
      <c r="I2011" s="248"/>
      <c r="J2011" s="260"/>
      <c r="K2011" s="252"/>
      <c r="GO2011" s="233" t="str">
        <f>IFERROR(VLOOKUP($C2011,リスト!$D:$X,18,FALSE),"")</f>
        <v/>
      </c>
      <c r="GP2011" s="349"/>
    </row>
    <row r="2012" spans="1:198" hidden="1">
      <c r="A2012" s="232" t="str">
        <f t="shared" si="101"/>
        <v/>
      </c>
      <c r="B2012" s="91"/>
      <c r="C2012" s="232"/>
      <c r="D2012" s="232"/>
      <c r="E2012" s="91"/>
      <c r="F2012" s="91"/>
      <c r="G2012" s="91"/>
      <c r="H2012" s="248"/>
      <c r="I2012" s="248"/>
      <c r="J2012" s="260"/>
      <c r="K2012" s="252"/>
      <c r="GO2012" s="233" t="str">
        <f>IFERROR(VLOOKUP($C2012,リスト!$D:$X,18,FALSE),"")</f>
        <v/>
      </c>
      <c r="GP2012" s="349"/>
    </row>
    <row r="2013" spans="1:198" hidden="1">
      <c r="A2013" s="232" t="str">
        <f t="shared" si="101"/>
        <v/>
      </c>
      <c r="B2013" s="91"/>
      <c r="C2013" s="232"/>
      <c r="D2013" s="232"/>
      <c r="E2013" s="91"/>
      <c r="F2013" s="91"/>
      <c r="G2013" s="91"/>
      <c r="H2013" s="248"/>
      <c r="I2013" s="248"/>
      <c r="J2013" s="260"/>
      <c r="K2013" s="252"/>
      <c r="GO2013" s="233" t="str">
        <f>IFERROR(VLOOKUP($C2013,リスト!$D:$X,18,FALSE),"")</f>
        <v/>
      </c>
      <c r="GP2013" s="349"/>
    </row>
    <row r="2014" spans="1:198" hidden="1">
      <c r="A2014" s="232" t="str">
        <f t="shared" si="101"/>
        <v/>
      </c>
      <c r="B2014" s="91"/>
      <c r="C2014" s="232"/>
      <c r="D2014" s="232"/>
      <c r="E2014" s="91"/>
      <c r="F2014" s="91"/>
      <c r="G2014" s="91"/>
      <c r="H2014" s="248"/>
      <c r="I2014" s="248"/>
      <c r="J2014" s="260"/>
      <c r="K2014" s="252"/>
      <c r="GO2014" s="233" t="str">
        <f>IFERROR(VLOOKUP($C2014,リスト!$D:$X,18,FALSE),"")</f>
        <v/>
      </c>
      <c r="GP2014" s="349"/>
    </row>
    <row r="2015" spans="1:198" hidden="1">
      <c r="A2015" s="232" t="str">
        <f t="shared" si="101"/>
        <v/>
      </c>
      <c r="B2015" s="91"/>
      <c r="C2015" s="232"/>
      <c r="D2015" s="232"/>
      <c r="E2015" s="91"/>
      <c r="F2015" s="91"/>
      <c r="G2015" s="91"/>
      <c r="H2015" s="248"/>
      <c r="I2015" s="248"/>
      <c r="J2015" s="260"/>
      <c r="K2015" s="252"/>
      <c r="GO2015" s="233" t="str">
        <f>IFERROR(VLOOKUP($C2015,リスト!$D:$X,18,FALSE),"")</f>
        <v/>
      </c>
      <c r="GP2015" s="349"/>
    </row>
    <row r="2016" spans="1:198" hidden="1">
      <c r="A2016" s="232" t="str">
        <f t="shared" si="101"/>
        <v/>
      </c>
      <c r="B2016" s="91"/>
      <c r="C2016" s="232"/>
      <c r="D2016" s="232"/>
      <c r="E2016" s="91"/>
      <c r="F2016" s="91"/>
      <c r="G2016" s="91"/>
      <c r="H2016" s="248"/>
      <c r="I2016" s="248"/>
      <c r="J2016" s="260"/>
      <c r="K2016" s="252"/>
      <c r="GO2016" s="233" t="str">
        <f>IFERROR(VLOOKUP($C2016,リスト!$D:$X,18,FALSE),"")</f>
        <v/>
      </c>
      <c r="GP2016" s="349"/>
    </row>
    <row r="2017" spans="1:198" hidden="1">
      <c r="A2017" s="232" t="str">
        <f t="shared" si="101"/>
        <v/>
      </c>
      <c r="B2017" s="91"/>
      <c r="C2017" s="232"/>
      <c r="D2017" s="232"/>
      <c r="E2017" s="91"/>
      <c r="F2017" s="91"/>
      <c r="G2017" s="91"/>
      <c r="H2017" s="248"/>
      <c r="I2017" s="248"/>
      <c r="J2017" s="260"/>
      <c r="K2017" s="252"/>
      <c r="GO2017" s="233" t="str">
        <f>IFERROR(VLOOKUP($C2017,リスト!$D:$X,18,FALSE),"")</f>
        <v/>
      </c>
      <c r="GP2017" s="349"/>
    </row>
    <row r="2018" spans="1:198" hidden="1">
      <c r="A2018" s="232" t="str">
        <f t="shared" si="101"/>
        <v/>
      </c>
      <c r="B2018" s="91"/>
      <c r="C2018" s="232"/>
      <c r="D2018" s="232"/>
      <c r="E2018" s="91"/>
      <c r="F2018" s="91"/>
      <c r="G2018" s="91"/>
      <c r="H2018" s="248"/>
      <c r="I2018" s="248"/>
      <c r="J2018" s="260"/>
      <c r="K2018" s="252"/>
      <c r="GO2018" s="233" t="str">
        <f>IFERROR(VLOOKUP($C2018,リスト!$D:$X,18,FALSE),"")</f>
        <v/>
      </c>
      <c r="GP2018" s="349"/>
    </row>
    <row r="2019" spans="1:198" hidden="1">
      <c r="A2019" s="232" t="str">
        <f t="shared" si="101"/>
        <v/>
      </c>
      <c r="B2019" s="91"/>
      <c r="C2019" s="232"/>
      <c r="D2019" s="232"/>
      <c r="E2019" s="91"/>
      <c r="F2019" s="91"/>
      <c r="G2019" s="91"/>
      <c r="H2019" s="248"/>
      <c r="I2019" s="248"/>
      <c r="J2019" s="260"/>
      <c r="K2019" s="252"/>
      <c r="GO2019" s="233" t="str">
        <f>IFERROR(VLOOKUP($C2019,リスト!$D:$X,18,FALSE),"")</f>
        <v/>
      </c>
      <c r="GP2019" s="349"/>
    </row>
    <row r="2020" spans="1:198" hidden="1">
      <c r="A2020" s="232" t="str">
        <f t="shared" si="101"/>
        <v/>
      </c>
      <c r="B2020" s="91"/>
      <c r="C2020" s="232"/>
      <c r="D2020" s="232"/>
      <c r="E2020" s="91"/>
      <c r="F2020" s="91"/>
      <c r="G2020" s="91"/>
      <c r="H2020" s="248"/>
      <c r="I2020" s="248"/>
      <c r="J2020" s="260"/>
      <c r="K2020" s="252"/>
      <c r="GO2020" s="233" t="str">
        <f>IFERROR(VLOOKUP($C2020,リスト!$D:$X,18,FALSE),"")</f>
        <v/>
      </c>
      <c r="GP2020" s="349"/>
    </row>
    <row r="2021" spans="1:198" hidden="1">
      <c r="A2021" s="232" t="str">
        <f t="shared" si="101"/>
        <v/>
      </c>
      <c r="B2021" s="91"/>
      <c r="C2021" s="232"/>
      <c r="D2021" s="232"/>
      <c r="E2021" s="91"/>
      <c r="F2021" s="91"/>
      <c r="G2021" s="91"/>
      <c r="H2021" s="248"/>
      <c r="I2021" s="248"/>
      <c r="J2021" s="260"/>
      <c r="K2021" s="252"/>
      <c r="GO2021" s="233" t="str">
        <f>IFERROR(VLOOKUP($C2021,リスト!$D:$X,18,FALSE),"")</f>
        <v/>
      </c>
      <c r="GP2021" s="349"/>
    </row>
    <row r="2022" spans="1:198" hidden="1">
      <c r="A2022" s="232" t="str">
        <f t="shared" si="101"/>
        <v/>
      </c>
      <c r="B2022" s="91"/>
      <c r="C2022" s="232"/>
      <c r="D2022" s="232"/>
      <c r="E2022" s="91"/>
      <c r="F2022" s="91"/>
      <c r="G2022" s="91"/>
      <c r="H2022" s="248"/>
      <c r="I2022" s="248"/>
      <c r="J2022" s="260"/>
      <c r="K2022" s="252"/>
      <c r="GO2022" s="233" t="str">
        <f>IFERROR(VLOOKUP($C2022,リスト!$D:$X,18,FALSE),"")</f>
        <v/>
      </c>
      <c r="GP2022" s="349"/>
    </row>
    <row r="2023" spans="1:198" hidden="1">
      <c r="A2023" s="232" t="str">
        <f t="shared" si="101"/>
        <v/>
      </c>
      <c r="B2023" s="91"/>
      <c r="C2023" s="232"/>
      <c r="D2023" s="232"/>
      <c r="E2023" s="91"/>
      <c r="F2023" s="91"/>
      <c r="G2023" s="91"/>
      <c r="H2023" s="248"/>
      <c r="I2023" s="248"/>
      <c r="J2023" s="260"/>
      <c r="K2023" s="252"/>
      <c r="GO2023" s="233" t="str">
        <f>IFERROR(VLOOKUP($C2023,リスト!$D:$X,18,FALSE),"")</f>
        <v/>
      </c>
      <c r="GP2023" s="349"/>
    </row>
    <row r="2024" spans="1:198" hidden="1">
      <c r="A2024" s="232" t="str">
        <f t="shared" si="101"/>
        <v/>
      </c>
      <c r="B2024" s="91"/>
      <c r="C2024" s="232"/>
      <c r="D2024" s="232"/>
      <c r="E2024" s="91"/>
      <c r="F2024" s="91"/>
      <c r="G2024" s="91"/>
      <c r="H2024" s="248"/>
      <c r="I2024" s="248"/>
      <c r="J2024" s="260"/>
      <c r="K2024" s="252"/>
      <c r="GO2024" s="233" t="str">
        <f>IFERROR(VLOOKUP($C2024,リスト!$D:$X,18,FALSE),"")</f>
        <v/>
      </c>
      <c r="GP2024" s="349"/>
    </row>
    <row r="2025" spans="1:198" hidden="1">
      <c r="A2025" s="232" t="str">
        <f t="shared" si="101"/>
        <v/>
      </c>
      <c r="B2025" s="91"/>
      <c r="C2025" s="232"/>
      <c r="D2025" s="232"/>
      <c r="E2025" s="91"/>
      <c r="F2025" s="91"/>
      <c r="G2025" s="91"/>
      <c r="H2025" s="248"/>
      <c r="I2025" s="248"/>
      <c r="J2025" s="260"/>
      <c r="K2025" s="252"/>
      <c r="GO2025" s="233" t="str">
        <f>IFERROR(VLOOKUP($C2025,リスト!$D:$X,18,FALSE),"")</f>
        <v/>
      </c>
      <c r="GP2025" s="349"/>
    </row>
    <row r="2026" spans="1:198" hidden="1">
      <c r="A2026" s="232" t="str">
        <f t="shared" si="101"/>
        <v/>
      </c>
      <c r="B2026" s="91"/>
      <c r="C2026" s="232"/>
      <c r="D2026" s="232"/>
      <c r="E2026" s="91"/>
      <c r="F2026" s="91"/>
      <c r="G2026" s="91"/>
      <c r="H2026" s="248"/>
      <c r="I2026" s="248"/>
      <c r="J2026" s="260"/>
      <c r="K2026" s="252"/>
      <c r="GO2026" s="233" t="str">
        <f>IFERROR(VLOOKUP($C2026,リスト!$D:$X,18,FALSE),"")</f>
        <v/>
      </c>
      <c r="GP2026" s="349"/>
    </row>
    <row r="2027" spans="1:198" hidden="1">
      <c r="A2027" s="232" t="str">
        <f t="shared" si="101"/>
        <v/>
      </c>
      <c r="B2027" s="91"/>
      <c r="C2027" s="232"/>
      <c r="D2027" s="232"/>
      <c r="E2027" s="91"/>
      <c r="F2027" s="91"/>
      <c r="G2027" s="91"/>
      <c r="H2027" s="248"/>
      <c r="I2027" s="248"/>
      <c r="J2027" s="260"/>
      <c r="K2027" s="252"/>
      <c r="GO2027" s="233" t="str">
        <f>IFERROR(VLOOKUP($C2027,リスト!$D:$X,18,FALSE),"")</f>
        <v/>
      </c>
      <c r="GP2027" s="349"/>
    </row>
    <row r="2028" spans="1:198" hidden="1">
      <c r="A2028" s="232" t="str">
        <f t="shared" si="101"/>
        <v/>
      </c>
      <c r="B2028" s="91"/>
      <c r="C2028" s="232"/>
      <c r="D2028" s="232"/>
      <c r="E2028" s="91"/>
      <c r="F2028" s="91"/>
      <c r="G2028" s="91"/>
      <c r="H2028" s="248"/>
      <c r="I2028" s="248"/>
      <c r="J2028" s="260"/>
      <c r="K2028" s="252"/>
      <c r="GO2028" s="233" t="str">
        <f>IFERROR(VLOOKUP($C2028,リスト!$D:$X,18,FALSE),"")</f>
        <v/>
      </c>
      <c r="GP2028" s="349"/>
    </row>
    <row r="2029" spans="1:198" hidden="1">
      <c r="A2029" s="232" t="str">
        <f t="shared" si="101"/>
        <v/>
      </c>
      <c r="B2029" s="91"/>
      <c r="C2029" s="232"/>
      <c r="D2029" s="232"/>
      <c r="E2029" s="91"/>
      <c r="F2029" s="91"/>
      <c r="G2029" s="91"/>
      <c r="H2029" s="248"/>
      <c r="I2029" s="248"/>
      <c r="J2029" s="260"/>
      <c r="K2029" s="252"/>
      <c r="GO2029" s="233" t="str">
        <f>IFERROR(VLOOKUP($C2029,リスト!$D:$X,18,FALSE),"")</f>
        <v/>
      </c>
      <c r="GP2029" s="349"/>
    </row>
    <row r="2030" spans="1:198" hidden="1">
      <c r="A2030" s="232" t="str">
        <f t="shared" si="101"/>
        <v/>
      </c>
      <c r="B2030" s="91"/>
      <c r="C2030" s="232"/>
      <c r="D2030" s="232"/>
      <c r="E2030" s="91"/>
      <c r="F2030" s="91"/>
      <c r="G2030" s="91"/>
      <c r="H2030" s="248"/>
      <c r="I2030" s="248"/>
      <c r="J2030" s="260"/>
      <c r="K2030" s="252"/>
      <c r="GO2030" s="233" t="str">
        <f>IFERROR(VLOOKUP($C2030,リスト!$D:$X,18,FALSE),"")</f>
        <v/>
      </c>
      <c r="GP2030" s="349"/>
    </row>
    <row r="2031" spans="1:198" hidden="1">
      <c r="A2031" s="232" t="str">
        <f t="shared" si="101"/>
        <v/>
      </c>
      <c r="B2031" s="91"/>
      <c r="C2031" s="232"/>
      <c r="D2031" s="232"/>
      <c r="E2031" s="91"/>
      <c r="F2031" s="91"/>
      <c r="G2031" s="91"/>
      <c r="H2031" s="248"/>
      <c r="I2031" s="248"/>
      <c r="J2031" s="260"/>
      <c r="K2031" s="252"/>
      <c r="GO2031" s="233" t="str">
        <f>IFERROR(VLOOKUP($C2031,リスト!$D:$X,18,FALSE),"")</f>
        <v/>
      </c>
      <c r="GP2031" s="349"/>
    </row>
    <row r="2032" spans="1:198" hidden="1">
      <c r="A2032" s="232" t="str">
        <f t="shared" si="101"/>
        <v/>
      </c>
      <c r="B2032" s="91"/>
      <c r="C2032" s="232"/>
      <c r="D2032" s="232"/>
      <c r="E2032" s="91"/>
      <c r="F2032" s="91"/>
      <c r="G2032" s="91"/>
      <c r="H2032" s="248"/>
      <c r="I2032" s="248"/>
      <c r="J2032" s="260"/>
      <c r="K2032" s="252"/>
      <c r="GO2032" s="233" t="str">
        <f>IFERROR(VLOOKUP($C2032,リスト!$D:$X,18,FALSE),"")</f>
        <v/>
      </c>
      <c r="GP2032" s="349"/>
    </row>
    <row r="2033" spans="1:198" hidden="1">
      <c r="A2033" s="232" t="str">
        <f t="shared" si="101"/>
        <v/>
      </c>
      <c r="B2033" s="91"/>
      <c r="C2033" s="232"/>
      <c r="D2033" s="232"/>
      <c r="E2033" s="91"/>
      <c r="F2033" s="91"/>
      <c r="G2033" s="91"/>
      <c r="H2033" s="248"/>
      <c r="I2033" s="248"/>
      <c r="J2033" s="260"/>
      <c r="K2033" s="252"/>
      <c r="GO2033" s="233" t="str">
        <f>IFERROR(VLOOKUP($C2033,リスト!$D:$X,18,FALSE),"")</f>
        <v/>
      </c>
      <c r="GP2033" s="349"/>
    </row>
    <row r="2034" spans="1:198" hidden="1">
      <c r="A2034" s="232" t="str">
        <f t="shared" si="101"/>
        <v/>
      </c>
      <c r="B2034" s="91"/>
      <c r="C2034" s="232"/>
      <c r="D2034" s="232"/>
      <c r="E2034" s="91"/>
      <c r="F2034" s="91"/>
      <c r="G2034" s="91"/>
      <c r="H2034" s="248"/>
      <c r="I2034" s="248"/>
      <c r="J2034" s="260"/>
      <c r="K2034" s="252"/>
      <c r="GO2034" s="233" t="str">
        <f>IFERROR(VLOOKUP($C2034,リスト!$D:$X,18,FALSE),"")</f>
        <v/>
      </c>
      <c r="GP2034" s="349"/>
    </row>
    <row r="2035" spans="1:198" hidden="1">
      <c r="A2035" s="232" t="str">
        <f t="shared" si="101"/>
        <v/>
      </c>
      <c r="B2035" s="91"/>
      <c r="C2035" s="232"/>
      <c r="D2035" s="232"/>
      <c r="E2035" s="91"/>
      <c r="F2035" s="91"/>
      <c r="G2035" s="91"/>
      <c r="H2035" s="248"/>
      <c r="I2035" s="248"/>
      <c r="J2035" s="260"/>
      <c r="K2035" s="252"/>
      <c r="GO2035" s="233" t="str">
        <f>IFERROR(VLOOKUP($C2035,リスト!$D:$X,18,FALSE),"")</f>
        <v/>
      </c>
      <c r="GP2035" s="349"/>
    </row>
    <row r="2036" spans="1:198" hidden="1">
      <c r="A2036" s="232" t="str">
        <f t="shared" si="101"/>
        <v/>
      </c>
      <c r="B2036" s="91"/>
      <c r="C2036" s="232"/>
      <c r="D2036" s="232"/>
      <c r="E2036" s="91"/>
      <c r="F2036" s="91"/>
      <c r="G2036" s="91"/>
      <c r="H2036" s="248"/>
      <c r="I2036" s="248"/>
      <c r="J2036" s="260"/>
      <c r="K2036" s="252"/>
      <c r="GO2036" s="233" t="str">
        <f>IFERROR(VLOOKUP($C2036,リスト!$D:$X,18,FALSE),"")</f>
        <v/>
      </c>
      <c r="GP2036" s="349"/>
    </row>
    <row r="2037" spans="1:198" hidden="1">
      <c r="A2037" s="232" t="str">
        <f t="shared" si="101"/>
        <v/>
      </c>
      <c r="B2037" s="91"/>
      <c r="C2037" s="232"/>
      <c r="D2037" s="232"/>
      <c r="E2037" s="91"/>
      <c r="F2037" s="91"/>
      <c r="G2037" s="91"/>
      <c r="H2037" s="248"/>
      <c r="I2037" s="248"/>
      <c r="J2037" s="260"/>
      <c r="K2037" s="252"/>
      <c r="GO2037" s="233" t="str">
        <f>IFERROR(VLOOKUP($C2037,リスト!$D:$X,18,FALSE),"")</f>
        <v/>
      </c>
      <c r="GP2037" s="349"/>
    </row>
    <row r="2038" spans="1:198" hidden="1">
      <c r="A2038" s="232" t="str">
        <f t="shared" si="101"/>
        <v/>
      </c>
      <c r="B2038" s="91"/>
      <c r="C2038" s="232"/>
      <c r="D2038" s="232"/>
      <c r="E2038" s="91"/>
      <c r="F2038" s="91"/>
      <c r="G2038" s="91"/>
      <c r="H2038" s="248"/>
      <c r="I2038" s="248"/>
      <c r="J2038" s="260"/>
      <c r="K2038" s="252"/>
      <c r="GO2038" s="233" t="str">
        <f>IFERROR(VLOOKUP($C2038,リスト!$D:$X,18,FALSE),"")</f>
        <v/>
      </c>
      <c r="GP2038" s="349"/>
    </row>
    <row r="2039" spans="1:198" hidden="1">
      <c r="A2039" s="232" t="str">
        <f t="shared" si="101"/>
        <v/>
      </c>
      <c r="B2039" s="91"/>
      <c r="C2039" s="232"/>
      <c r="D2039" s="232"/>
      <c r="E2039" s="91"/>
      <c r="F2039" s="91"/>
      <c r="G2039" s="91"/>
      <c r="H2039" s="248"/>
      <c r="I2039" s="248"/>
      <c r="J2039" s="260"/>
      <c r="K2039" s="252"/>
      <c r="GO2039" s="233" t="str">
        <f>IFERROR(VLOOKUP($C2039,リスト!$D:$X,18,FALSE),"")</f>
        <v/>
      </c>
      <c r="GP2039" s="349"/>
    </row>
    <row r="2040" spans="1:198" hidden="1">
      <c r="A2040" s="232" t="str">
        <f t="shared" si="101"/>
        <v/>
      </c>
      <c r="B2040" s="91"/>
      <c r="C2040" s="232"/>
      <c r="D2040" s="232"/>
      <c r="E2040" s="91"/>
      <c r="F2040" s="91"/>
      <c r="G2040" s="91"/>
      <c r="H2040" s="248"/>
      <c r="I2040" s="248"/>
      <c r="J2040" s="260"/>
      <c r="K2040" s="252"/>
      <c r="GO2040" s="233" t="str">
        <f>IFERROR(VLOOKUP($C2040,リスト!$D:$X,18,FALSE),"")</f>
        <v/>
      </c>
      <c r="GP2040" s="349"/>
    </row>
    <row r="2041" spans="1:198" hidden="1">
      <c r="A2041" s="232" t="str">
        <f t="shared" si="101"/>
        <v/>
      </c>
      <c r="B2041" s="91"/>
      <c r="C2041" s="232"/>
      <c r="D2041" s="232"/>
      <c r="E2041" s="91"/>
      <c r="F2041" s="91"/>
      <c r="G2041" s="91"/>
      <c r="H2041" s="248"/>
      <c r="I2041" s="248"/>
      <c r="J2041" s="260"/>
      <c r="K2041" s="252"/>
      <c r="GO2041" s="233" t="str">
        <f>IFERROR(VLOOKUP($C2041,リスト!$D:$X,18,FALSE),"")</f>
        <v/>
      </c>
      <c r="GP2041" s="349"/>
    </row>
    <row r="2042" spans="1:198" hidden="1">
      <c r="A2042" s="232" t="str">
        <f t="shared" si="101"/>
        <v/>
      </c>
      <c r="B2042" s="91"/>
      <c r="C2042" s="232"/>
      <c r="D2042" s="232"/>
      <c r="E2042" s="91"/>
      <c r="F2042" s="91"/>
      <c r="G2042" s="91"/>
      <c r="H2042" s="248"/>
      <c r="I2042" s="248"/>
      <c r="J2042" s="260"/>
      <c r="K2042" s="252"/>
      <c r="GO2042" s="233" t="str">
        <f>IFERROR(VLOOKUP($C2042,リスト!$D:$X,18,FALSE),"")</f>
        <v/>
      </c>
      <c r="GP2042" s="349"/>
    </row>
    <row r="2043" spans="1:198" hidden="1">
      <c r="A2043" s="232" t="str">
        <f t="shared" si="101"/>
        <v/>
      </c>
      <c r="B2043" s="91"/>
      <c r="C2043" s="232"/>
      <c r="D2043" s="232"/>
      <c r="E2043" s="91"/>
      <c r="F2043" s="91"/>
      <c r="G2043" s="91"/>
      <c r="H2043" s="248"/>
      <c r="I2043" s="248"/>
      <c r="J2043" s="260"/>
      <c r="K2043" s="252"/>
      <c r="GO2043" s="233" t="str">
        <f>IFERROR(VLOOKUP($C2043,リスト!$D:$X,18,FALSE),"")</f>
        <v/>
      </c>
      <c r="GP2043" s="349"/>
    </row>
    <row r="2044" spans="1:198" hidden="1">
      <c r="A2044" s="232" t="str">
        <f t="shared" si="101"/>
        <v/>
      </c>
      <c r="B2044" s="91"/>
      <c r="C2044" s="232"/>
      <c r="D2044" s="232"/>
      <c r="E2044" s="91"/>
      <c r="F2044" s="91"/>
      <c r="G2044" s="91"/>
      <c r="H2044" s="248"/>
      <c r="I2044" s="248"/>
      <c r="J2044" s="260"/>
      <c r="K2044" s="252"/>
      <c r="GO2044" s="233" t="str">
        <f>IFERROR(VLOOKUP($C2044,リスト!$D:$X,18,FALSE),"")</f>
        <v/>
      </c>
      <c r="GP2044" s="349"/>
    </row>
    <row r="2045" spans="1:198" hidden="1">
      <c r="A2045" s="232" t="str">
        <f t="shared" si="101"/>
        <v/>
      </c>
      <c r="B2045" s="91"/>
      <c r="C2045" s="232"/>
      <c r="D2045" s="232"/>
      <c r="E2045" s="91"/>
      <c r="F2045" s="91"/>
      <c r="G2045" s="91"/>
      <c r="H2045" s="248"/>
      <c r="I2045" s="248"/>
      <c r="J2045" s="260"/>
      <c r="K2045" s="252"/>
      <c r="GO2045" s="233" t="str">
        <f>IFERROR(VLOOKUP($C2045,リスト!$D:$X,18,FALSE),"")</f>
        <v/>
      </c>
      <c r="GP2045" s="349"/>
    </row>
    <row r="2046" spans="1:198" hidden="1">
      <c r="A2046" s="232" t="str">
        <f t="shared" si="101"/>
        <v/>
      </c>
      <c r="B2046" s="91"/>
      <c r="C2046" s="232"/>
      <c r="D2046" s="232"/>
      <c r="E2046" s="91"/>
      <c r="F2046" s="91"/>
      <c r="G2046" s="91"/>
      <c r="H2046" s="248"/>
      <c r="I2046" s="248"/>
      <c r="J2046" s="260"/>
      <c r="K2046" s="252"/>
      <c r="GO2046" s="233" t="str">
        <f>IFERROR(VLOOKUP($C2046,リスト!$D:$X,18,FALSE),"")</f>
        <v/>
      </c>
      <c r="GP2046" s="349"/>
    </row>
    <row r="2047" spans="1:198" hidden="1">
      <c r="A2047" s="232" t="str">
        <f t="shared" si="101"/>
        <v/>
      </c>
      <c r="B2047" s="91"/>
      <c r="C2047" s="232"/>
      <c r="D2047" s="232"/>
      <c r="E2047" s="91"/>
      <c r="F2047" s="91"/>
      <c r="G2047" s="91"/>
      <c r="H2047" s="248"/>
      <c r="I2047" s="248"/>
      <c r="J2047" s="260"/>
      <c r="K2047" s="252"/>
      <c r="GO2047" s="233" t="str">
        <f>IFERROR(VLOOKUP($C2047,リスト!$D:$X,18,FALSE),"")</f>
        <v/>
      </c>
      <c r="GP2047" s="349"/>
    </row>
    <row r="2048" spans="1:198" hidden="1">
      <c r="A2048" s="232" t="str">
        <f t="shared" si="101"/>
        <v/>
      </c>
      <c r="B2048" s="91"/>
      <c r="C2048" s="232"/>
      <c r="D2048" s="232"/>
      <c r="E2048" s="91"/>
      <c r="F2048" s="91"/>
      <c r="G2048" s="91"/>
      <c r="H2048" s="248"/>
      <c r="I2048" s="248"/>
      <c r="J2048" s="260"/>
      <c r="K2048" s="252"/>
      <c r="GO2048" s="233" t="str">
        <f>IFERROR(VLOOKUP($C2048,リスト!$D:$X,18,FALSE),"")</f>
        <v/>
      </c>
      <c r="GP2048" s="349"/>
    </row>
    <row r="2049" spans="1:198" hidden="1">
      <c r="A2049" s="232" t="str">
        <f t="shared" si="101"/>
        <v/>
      </c>
      <c r="B2049" s="91"/>
      <c r="C2049" s="232"/>
      <c r="D2049" s="232"/>
      <c r="E2049" s="91"/>
      <c r="F2049" s="91"/>
      <c r="G2049" s="91"/>
      <c r="H2049" s="248"/>
      <c r="I2049" s="248"/>
      <c r="J2049" s="260"/>
      <c r="K2049" s="252"/>
      <c r="GO2049" s="233" t="str">
        <f>IFERROR(VLOOKUP($C2049,リスト!$D:$X,18,FALSE),"")</f>
        <v/>
      </c>
      <c r="GP2049" s="349"/>
    </row>
    <row r="2050" spans="1:198" hidden="1">
      <c r="A2050" s="232" t="str">
        <f t="shared" si="101"/>
        <v/>
      </c>
      <c r="B2050" s="91"/>
      <c r="C2050" s="232"/>
      <c r="D2050" s="232"/>
      <c r="E2050" s="91"/>
      <c r="F2050" s="91"/>
      <c r="G2050" s="91"/>
      <c r="H2050" s="248"/>
      <c r="I2050" s="248"/>
      <c r="J2050" s="260"/>
      <c r="K2050" s="252"/>
      <c r="GO2050" s="233" t="str">
        <f>IFERROR(VLOOKUP($C2050,リスト!$D:$X,18,FALSE),"")</f>
        <v/>
      </c>
      <c r="GP2050" s="349"/>
    </row>
    <row r="2051" spans="1:198" hidden="1">
      <c r="A2051" s="232" t="str">
        <f t="shared" si="101"/>
        <v/>
      </c>
      <c r="B2051" s="91"/>
      <c r="C2051" s="232"/>
      <c r="D2051" s="232"/>
      <c r="E2051" s="91"/>
      <c r="F2051" s="91"/>
      <c r="G2051" s="91"/>
      <c r="H2051" s="248"/>
      <c r="I2051" s="248"/>
      <c r="J2051" s="260"/>
      <c r="K2051" s="252"/>
      <c r="GO2051" s="233" t="str">
        <f>IFERROR(VLOOKUP($C2051,リスト!$D:$X,18,FALSE),"")</f>
        <v/>
      </c>
      <c r="GP2051" s="349"/>
    </row>
    <row r="2052" spans="1:198" hidden="1">
      <c r="A2052" s="232" t="str">
        <f t="shared" si="101"/>
        <v/>
      </c>
      <c r="B2052" s="91"/>
      <c r="C2052" s="232"/>
      <c r="D2052" s="232"/>
      <c r="E2052" s="91"/>
      <c r="F2052" s="91"/>
      <c r="G2052" s="91"/>
      <c r="H2052" s="248"/>
      <c r="I2052" s="248"/>
      <c r="J2052" s="260"/>
      <c r="K2052" s="252"/>
      <c r="GO2052" s="233" t="str">
        <f>IFERROR(VLOOKUP($C2052,リスト!$D:$X,18,FALSE),"")</f>
        <v/>
      </c>
      <c r="GP2052" s="349"/>
    </row>
    <row r="2053" spans="1:198" hidden="1">
      <c r="A2053" s="232" t="str">
        <f t="shared" si="101"/>
        <v/>
      </c>
      <c r="B2053" s="91"/>
      <c r="C2053" s="232"/>
      <c r="D2053" s="232"/>
      <c r="E2053" s="91"/>
      <c r="F2053" s="91"/>
      <c r="G2053" s="91"/>
      <c r="H2053" s="248"/>
      <c r="I2053" s="248"/>
      <c r="J2053" s="260"/>
      <c r="K2053" s="252"/>
      <c r="GO2053" s="233" t="str">
        <f>IFERROR(VLOOKUP($C2053,リスト!$D:$X,18,FALSE),"")</f>
        <v/>
      </c>
      <c r="GP2053" s="349"/>
    </row>
    <row r="2054" spans="1:198" hidden="1">
      <c r="A2054" s="232" t="str">
        <f t="shared" ref="A2054:A2117" si="102">IF(C2054="","",ROW()-5)</f>
        <v/>
      </c>
      <c r="B2054" s="91"/>
      <c r="C2054" s="232"/>
      <c r="D2054" s="232"/>
      <c r="E2054" s="91"/>
      <c r="F2054" s="91"/>
      <c r="G2054" s="91"/>
      <c r="H2054" s="248"/>
      <c r="I2054" s="248"/>
      <c r="J2054" s="260"/>
      <c r="K2054" s="252"/>
      <c r="GO2054" s="233" t="str">
        <f>IFERROR(VLOOKUP($C2054,リスト!$D:$X,18,FALSE),"")</f>
        <v/>
      </c>
      <c r="GP2054" s="349"/>
    </row>
    <row r="2055" spans="1:198" hidden="1">
      <c r="A2055" s="232" t="str">
        <f t="shared" si="102"/>
        <v/>
      </c>
      <c r="B2055" s="91"/>
      <c r="C2055" s="232"/>
      <c r="D2055" s="232"/>
      <c r="E2055" s="91"/>
      <c r="F2055" s="91"/>
      <c r="G2055" s="91"/>
      <c r="H2055" s="248"/>
      <c r="I2055" s="248"/>
      <c r="J2055" s="260"/>
      <c r="K2055" s="252"/>
      <c r="GO2055" s="233" t="str">
        <f>IFERROR(VLOOKUP($C2055,リスト!$D:$X,18,FALSE),"")</f>
        <v/>
      </c>
      <c r="GP2055" s="349"/>
    </row>
    <row r="2056" spans="1:198" hidden="1">
      <c r="A2056" s="232" t="str">
        <f t="shared" si="102"/>
        <v/>
      </c>
      <c r="B2056" s="91"/>
      <c r="C2056" s="232"/>
      <c r="D2056" s="232"/>
      <c r="E2056" s="91"/>
      <c r="F2056" s="91"/>
      <c r="G2056" s="91"/>
      <c r="H2056" s="248"/>
      <c r="I2056" s="248"/>
      <c r="J2056" s="260"/>
      <c r="K2056" s="252"/>
      <c r="GO2056" s="233" t="str">
        <f>IFERROR(VLOOKUP($C2056,リスト!$D:$X,18,FALSE),"")</f>
        <v/>
      </c>
      <c r="GP2056" s="349"/>
    </row>
    <row r="2057" spans="1:198" hidden="1">
      <c r="A2057" s="232" t="str">
        <f t="shared" si="102"/>
        <v/>
      </c>
      <c r="B2057" s="91"/>
      <c r="C2057" s="232"/>
      <c r="D2057" s="232"/>
      <c r="E2057" s="91"/>
      <c r="F2057" s="91"/>
      <c r="G2057" s="91"/>
      <c r="H2057" s="248"/>
      <c r="I2057" s="248"/>
      <c r="J2057" s="260"/>
      <c r="K2057" s="252"/>
      <c r="GO2057" s="233" t="str">
        <f>IFERROR(VLOOKUP($C2057,リスト!$D:$X,18,FALSE),"")</f>
        <v/>
      </c>
      <c r="GP2057" s="349"/>
    </row>
    <row r="2058" spans="1:198" hidden="1">
      <c r="A2058" s="232" t="str">
        <f t="shared" si="102"/>
        <v/>
      </c>
      <c r="B2058" s="91"/>
      <c r="C2058" s="232"/>
      <c r="D2058" s="232"/>
      <c r="E2058" s="91"/>
      <c r="F2058" s="91"/>
      <c r="G2058" s="91"/>
      <c r="H2058" s="248"/>
      <c r="I2058" s="248"/>
      <c r="J2058" s="260"/>
      <c r="K2058" s="252"/>
      <c r="GO2058" s="233" t="str">
        <f>IFERROR(VLOOKUP($C2058,リスト!$D:$X,18,FALSE),"")</f>
        <v/>
      </c>
      <c r="GP2058" s="349"/>
    </row>
    <row r="2059" spans="1:198" hidden="1">
      <c r="A2059" s="232" t="str">
        <f t="shared" si="102"/>
        <v/>
      </c>
      <c r="B2059" s="91"/>
      <c r="C2059" s="232"/>
      <c r="D2059" s="232"/>
      <c r="E2059" s="91"/>
      <c r="F2059" s="91"/>
      <c r="G2059" s="91"/>
      <c r="H2059" s="248"/>
      <c r="I2059" s="248"/>
      <c r="J2059" s="260"/>
      <c r="K2059" s="252"/>
      <c r="GO2059" s="233" t="str">
        <f>IFERROR(VLOOKUP($C2059,リスト!$D:$X,18,FALSE),"")</f>
        <v/>
      </c>
      <c r="GP2059" s="349"/>
    </row>
    <row r="2060" spans="1:198" hidden="1">
      <c r="A2060" s="232" t="str">
        <f t="shared" si="102"/>
        <v/>
      </c>
      <c r="B2060" s="91"/>
      <c r="C2060" s="232"/>
      <c r="D2060" s="232"/>
      <c r="E2060" s="91"/>
      <c r="F2060" s="91"/>
      <c r="G2060" s="91"/>
      <c r="H2060" s="248"/>
      <c r="I2060" s="248"/>
      <c r="J2060" s="260"/>
      <c r="K2060" s="252"/>
      <c r="GO2060" s="233" t="str">
        <f>IFERROR(VLOOKUP($C2060,リスト!$D:$X,18,FALSE),"")</f>
        <v/>
      </c>
      <c r="GP2060" s="349"/>
    </row>
    <row r="2061" spans="1:198" hidden="1">
      <c r="A2061" s="232" t="str">
        <f t="shared" si="102"/>
        <v/>
      </c>
      <c r="B2061" s="91"/>
      <c r="C2061" s="232"/>
      <c r="D2061" s="232"/>
      <c r="E2061" s="91"/>
      <c r="F2061" s="91"/>
      <c r="G2061" s="91"/>
      <c r="H2061" s="248"/>
      <c r="I2061" s="248"/>
      <c r="J2061" s="260"/>
      <c r="K2061" s="252"/>
      <c r="GO2061" s="233" t="str">
        <f>IFERROR(VLOOKUP($C2061,リスト!$D:$X,18,FALSE),"")</f>
        <v/>
      </c>
      <c r="GP2061" s="349"/>
    </row>
    <row r="2062" spans="1:198" hidden="1">
      <c r="A2062" s="232" t="str">
        <f t="shared" si="102"/>
        <v/>
      </c>
      <c r="B2062" s="91"/>
      <c r="C2062" s="232"/>
      <c r="D2062" s="232"/>
      <c r="E2062" s="91"/>
      <c r="F2062" s="91"/>
      <c r="G2062" s="91"/>
      <c r="H2062" s="248"/>
      <c r="I2062" s="248"/>
      <c r="J2062" s="260"/>
      <c r="K2062" s="252"/>
      <c r="GO2062" s="233" t="str">
        <f>IFERROR(VLOOKUP($C2062,リスト!$D:$X,18,FALSE),"")</f>
        <v/>
      </c>
      <c r="GP2062" s="349"/>
    </row>
    <row r="2063" spans="1:198" hidden="1">
      <c r="A2063" s="232" t="str">
        <f t="shared" si="102"/>
        <v/>
      </c>
      <c r="B2063" s="91"/>
      <c r="C2063" s="232"/>
      <c r="D2063" s="232"/>
      <c r="E2063" s="91"/>
      <c r="F2063" s="91"/>
      <c r="G2063" s="91"/>
      <c r="H2063" s="248"/>
      <c r="I2063" s="248"/>
      <c r="J2063" s="260"/>
      <c r="K2063" s="252"/>
      <c r="GO2063" s="233" t="str">
        <f>IFERROR(VLOOKUP($C2063,リスト!$D:$X,18,FALSE),"")</f>
        <v/>
      </c>
      <c r="GP2063" s="349"/>
    </row>
    <row r="2064" spans="1:198" hidden="1">
      <c r="A2064" s="232" t="str">
        <f t="shared" si="102"/>
        <v/>
      </c>
      <c r="B2064" s="91"/>
      <c r="C2064" s="232"/>
      <c r="D2064" s="232"/>
      <c r="E2064" s="91"/>
      <c r="F2064" s="91"/>
      <c r="G2064" s="91"/>
      <c r="H2064" s="248"/>
      <c r="I2064" s="248"/>
      <c r="J2064" s="260"/>
      <c r="K2064" s="252"/>
      <c r="GO2064" s="233" t="str">
        <f>IFERROR(VLOOKUP($C2064,リスト!$D:$X,18,FALSE),"")</f>
        <v/>
      </c>
      <c r="GP2064" s="349"/>
    </row>
    <row r="2065" spans="1:198" hidden="1">
      <c r="A2065" s="232" t="str">
        <f t="shared" si="102"/>
        <v/>
      </c>
      <c r="B2065" s="91"/>
      <c r="C2065" s="232"/>
      <c r="D2065" s="232"/>
      <c r="E2065" s="91"/>
      <c r="F2065" s="91"/>
      <c r="G2065" s="91"/>
      <c r="H2065" s="248"/>
      <c r="I2065" s="248"/>
      <c r="J2065" s="260"/>
      <c r="K2065" s="252"/>
      <c r="GO2065" s="233" t="str">
        <f>IFERROR(VLOOKUP($C2065,リスト!$D:$X,18,FALSE),"")</f>
        <v/>
      </c>
      <c r="GP2065" s="349"/>
    </row>
    <row r="2066" spans="1:198" hidden="1">
      <c r="A2066" s="232" t="str">
        <f t="shared" si="102"/>
        <v/>
      </c>
      <c r="B2066" s="91"/>
      <c r="C2066" s="232"/>
      <c r="D2066" s="232"/>
      <c r="E2066" s="91"/>
      <c r="F2066" s="91"/>
      <c r="G2066" s="91"/>
      <c r="H2066" s="248"/>
      <c r="I2066" s="248"/>
      <c r="J2066" s="260"/>
      <c r="K2066" s="252"/>
      <c r="GO2066" s="233" t="str">
        <f>IFERROR(VLOOKUP($C2066,リスト!$D:$X,18,FALSE),"")</f>
        <v/>
      </c>
      <c r="GP2066" s="349"/>
    </row>
    <row r="2067" spans="1:198" hidden="1">
      <c r="A2067" s="232" t="str">
        <f t="shared" si="102"/>
        <v/>
      </c>
      <c r="B2067" s="91"/>
      <c r="C2067" s="232"/>
      <c r="D2067" s="232"/>
      <c r="E2067" s="91"/>
      <c r="F2067" s="91"/>
      <c r="G2067" s="91"/>
      <c r="H2067" s="248"/>
      <c r="I2067" s="248"/>
      <c r="J2067" s="260"/>
      <c r="K2067" s="252"/>
      <c r="GO2067" s="233" t="str">
        <f>IFERROR(VLOOKUP($C2067,リスト!$D:$X,18,FALSE),"")</f>
        <v/>
      </c>
      <c r="GP2067" s="349"/>
    </row>
    <row r="2068" spans="1:198" hidden="1">
      <c r="A2068" s="232" t="str">
        <f t="shared" si="102"/>
        <v/>
      </c>
      <c r="B2068" s="91"/>
      <c r="C2068" s="232"/>
      <c r="D2068" s="232"/>
      <c r="E2068" s="91"/>
      <c r="F2068" s="91"/>
      <c r="G2068" s="91"/>
      <c r="H2068" s="248"/>
      <c r="I2068" s="248"/>
      <c r="J2068" s="260"/>
      <c r="K2068" s="252"/>
      <c r="GO2068" s="233" t="str">
        <f>IFERROR(VLOOKUP($C2068,リスト!$D:$X,18,FALSE),"")</f>
        <v/>
      </c>
      <c r="GP2068" s="349"/>
    </row>
    <row r="2069" spans="1:198" hidden="1">
      <c r="A2069" s="232" t="str">
        <f t="shared" si="102"/>
        <v/>
      </c>
      <c r="B2069" s="91"/>
      <c r="C2069" s="232"/>
      <c r="D2069" s="232"/>
      <c r="E2069" s="91"/>
      <c r="F2069" s="91"/>
      <c r="G2069" s="91"/>
      <c r="H2069" s="248"/>
      <c r="I2069" s="248"/>
      <c r="J2069" s="260"/>
      <c r="K2069" s="252"/>
      <c r="GO2069" s="233" t="str">
        <f>IFERROR(VLOOKUP($C2069,リスト!$D:$X,18,FALSE),"")</f>
        <v/>
      </c>
      <c r="GP2069" s="349"/>
    </row>
    <row r="2070" spans="1:198" hidden="1">
      <c r="A2070" s="232" t="str">
        <f t="shared" si="102"/>
        <v/>
      </c>
      <c r="B2070" s="91"/>
      <c r="C2070" s="232"/>
      <c r="D2070" s="232"/>
      <c r="E2070" s="91"/>
      <c r="F2070" s="91"/>
      <c r="G2070" s="91"/>
      <c r="H2070" s="248"/>
      <c r="I2070" s="248"/>
      <c r="J2070" s="260"/>
      <c r="K2070" s="252"/>
      <c r="GO2070" s="233" t="str">
        <f>IFERROR(VLOOKUP($C2070,リスト!$D:$X,18,FALSE),"")</f>
        <v/>
      </c>
      <c r="GP2070" s="349"/>
    </row>
    <row r="2071" spans="1:198" hidden="1">
      <c r="A2071" s="232" t="str">
        <f t="shared" si="102"/>
        <v/>
      </c>
      <c r="B2071" s="91"/>
      <c r="C2071" s="232"/>
      <c r="D2071" s="232"/>
      <c r="E2071" s="91"/>
      <c r="F2071" s="91"/>
      <c r="G2071" s="91"/>
      <c r="H2071" s="248"/>
      <c r="I2071" s="248"/>
      <c r="J2071" s="260"/>
      <c r="K2071" s="252"/>
      <c r="GO2071" s="233" t="str">
        <f>IFERROR(VLOOKUP($C2071,リスト!$D:$X,18,FALSE),"")</f>
        <v/>
      </c>
      <c r="GP2071" s="349"/>
    </row>
    <row r="2072" spans="1:198" hidden="1">
      <c r="A2072" s="232" t="str">
        <f t="shared" si="102"/>
        <v/>
      </c>
      <c r="B2072" s="91"/>
      <c r="C2072" s="232"/>
      <c r="D2072" s="232"/>
      <c r="E2072" s="91"/>
      <c r="F2072" s="91"/>
      <c r="G2072" s="91"/>
      <c r="H2072" s="248"/>
      <c r="I2072" s="248"/>
      <c r="J2072" s="260"/>
      <c r="K2072" s="252"/>
      <c r="GO2072" s="233" t="str">
        <f>IFERROR(VLOOKUP($C2072,リスト!$D:$X,18,FALSE),"")</f>
        <v/>
      </c>
      <c r="GP2072" s="349"/>
    </row>
    <row r="2073" spans="1:198" hidden="1">
      <c r="A2073" s="232" t="str">
        <f t="shared" si="102"/>
        <v/>
      </c>
      <c r="B2073" s="91"/>
      <c r="C2073" s="232"/>
      <c r="D2073" s="232"/>
      <c r="E2073" s="91"/>
      <c r="F2073" s="91"/>
      <c r="G2073" s="91"/>
      <c r="H2073" s="248"/>
      <c r="I2073" s="248"/>
      <c r="J2073" s="260"/>
      <c r="K2073" s="252"/>
      <c r="GO2073" s="233" t="str">
        <f>IFERROR(VLOOKUP($C2073,リスト!$D:$X,18,FALSE),"")</f>
        <v/>
      </c>
      <c r="GP2073" s="349"/>
    </row>
    <row r="2074" spans="1:198" hidden="1">
      <c r="A2074" s="232" t="str">
        <f t="shared" si="102"/>
        <v/>
      </c>
      <c r="B2074" s="91"/>
      <c r="C2074" s="232"/>
      <c r="D2074" s="232"/>
      <c r="E2074" s="91"/>
      <c r="F2074" s="91"/>
      <c r="G2074" s="91"/>
      <c r="H2074" s="248"/>
      <c r="I2074" s="248"/>
      <c r="J2074" s="260"/>
      <c r="K2074" s="252"/>
      <c r="GO2074" s="233" t="str">
        <f>IFERROR(VLOOKUP($C2074,リスト!$D:$X,18,FALSE),"")</f>
        <v/>
      </c>
      <c r="GP2074" s="349"/>
    </row>
    <row r="2075" spans="1:198" hidden="1">
      <c r="A2075" s="232" t="str">
        <f t="shared" si="102"/>
        <v/>
      </c>
      <c r="B2075" s="91"/>
      <c r="C2075" s="232"/>
      <c r="D2075" s="232"/>
      <c r="E2075" s="91"/>
      <c r="F2075" s="91"/>
      <c r="G2075" s="91"/>
      <c r="H2075" s="248"/>
      <c r="I2075" s="248"/>
      <c r="J2075" s="260"/>
      <c r="K2075" s="252"/>
      <c r="GO2075" s="233" t="str">
        <f>IFERROR(VLOOKUP($C2075,リスト!$D:$X,18,FALSE),"")</f>
        <v/>
      </c>
      <c r="GP2075" s="349"/>
    </row>
    <row r="2076" spans="1:198" hidden="1">
      <c r="A2076" s="232" t="str">
        <f t="shared" si="102"/>
        <v/>
      </c>
      <c r="B2076" s="91"/>
      <c r="C2076" s="232"/>
      <c r="D2076" s="232"/>
      <c r="E2076" s="91"/>
      <c r="F2076" s="91"/>
      <c r="G2076" s="91"/>
      <c r="H2076" s="248"/>
      <c r="I2076" s="248"/>
      <c r="J2076" s="260"/>
      <c r="K2076" s="252"/>
      <c r="GO2076" s="233" t="str">
        <f>IFERROR(VLOOKUP($C2076,リスト!$D:$X,18,FALSE),"")</f>
        <v/>
      </c>
      <c r="GP2076" s="349"/>
    </row>
    <row r="2077" spans="1:198" hidden="1">
      <c r="A2077" s="232" t="str">
        <f t="shared" si="102"/>
        <v/>
      </c>
      <c r="B2077" s="91"/>
      <c r="C2077" s="232"/>
      <c r="D2077" s="232"/>
      <c r="E2077" s="91"/>
      <c r="F2077" s="91"/>
      <c r="G2077" s="91"/>
      <c r="H2077" s="248"/>
      <c r="I2077" s="248"/>
      <c r="J2077" s="260"/>
      <c r="K2077" s="252"/>
      <c r="GO2077" s="233" t="str">
        <f>IFERROR(VLOOKUP($C2077,リスト!$D:$X,18,FALSE),"")</f>
        <v/>
      </c>
      <c r="GP2077" s="349"/>
    </row>
    <row r="2078" spans="1:198" hidden="1">
      <c r="A2078" s="232" t="str">
        <f t="shared" si="102"/>
        <v/>
      </c>
      <c r="B2078" s="91"/>
      <c r="C2078" s="232"/>
      <c r="D2078" s="232"/>
      <c r="E2078" s="91"/>
      <c r="F2078" s="91"/>
      <c r="G2078" s="91"/>
      <c r="H2078" s="248"/>
      <c r="I2078" s="248"/>
      <c r="J2078" s="260"/>
      <c r="K2078" s="252"/>
      <c r="GO2078" s="233" t="str">
        <f>IFERROR(VLOOKUP($C2078,リスト!$D:$X,18,FALSE),"")</f>
        <v/>
      </c>
      <c r="GP2078" s="349"/>
    </row>
    <row r="2079" spans="1:198" hidden="1">
      <c r="A2079" s="232" t="str">
        <f t="shared" si="102"/>
        <v/>
      </c>
      <c r="B2079" s="91"/>
      <c r="C2079" s="232"/>
      <c r="D2079" s="232"/>
      <c r="E2079" s="91"/>
      <c r="F2079" s="91"/>
      <c r="G2079" s="91"/>
      <c r="H2079" s="248"/>
      <c r="I2079" s="248"/>
      <c r="J2079" s="260"/>
      <c r="K2079" s="252"/>
      <c r="GO2079" s="233" t="str">
        <f>IFERROR(VLOOKUP($C2079,リスト!$D:$X,18,FALSE),"")</f>
        <v/>
      </c>
      <c r="GP2079" s="349"/>
    </row>
    <row r="2080" spans="1:198" hidden="1">
      <c r="A2080" s="232" t="str">
        <f t="shared" si="102"/>
        <v/>
      </c>
      <c r="B2080" s="91"/>
      <c r="C2080" s="232"/>
      <c r="D2080" s="232"/>
      <c r="E2080" s="91"/>
      <c r="F2080" s="91"/>
      <c r="G2080" s="91"/>
      <c r="H2080" s="248"/>
      <c r="I2080" s="248"/>
      <c r="J2080" s="260"/>
      <c r="K2080" s="252"/>
      <c r="GO2080" s="233" t="str">
        <f>IFERROR(VLOOKUP($C2080,リスト!$D:$X,18,FALSE),"")</f>
        <v/>
      </c>
      <c r="GP2080" s="349"/>
    </row>
    <row r="2081" spans="1:198" hidden="1">
      <c r="A2081" s="232" t="str">
        <f t="shared" si="102"/>
        <v/>
      </c>
      <c r="B2081" s="91"/>
      <c r="C2081" s="232"/>
      <c r="D2081" s="232"/>
      <c r="E2081" s="91"/>
      <c r="F2081" s="91"/>
      <c r="G2081" s="91"/>
      <c r="H2081" s="248"/>
      <c r="I2081" s="248"/>
      <c r="J2081" s="260"/>
      <c r="K2081" s="252"/>
      <c r="GO2081" s="233" t="str">
        <f>IFERROR(VLOOKUP($C2081,リスト!$D:$X,18,FALSE),"")</f>
        <v/>
      </c>
      <c r="GP2081" s="349"/>
    </row>
    <row r="2082" spans="1:198" hidden="1">
      <c r="A2082" s="232" t="str">
        <f t="shared" si="102"/>
        <v/>
      </c>
      <c r="B2082" s="91"/>
      <c r="C2082" s="232"/>
      <c r="D2082" s="232"/>
      <c r="E2082" s="91"/>
      <c r="F2082" s="91"/>
      <c r="G2082" s="91"/>
      <c r="H2082" s="248"/>
      <c r="I2082" s="248"/>
      <c r="J2082" s="260"/>
      <c r="K2082" s="252"/>
      <c r="GO2082" s="233" t="str">
        <f>IFERROR(VLOOKUP($C2082,リスト!$D:$X,18,FALSE),"")</f>
        <v/>
      </c>
      <c r="GP2082" s="349"/>
    </row>
    <row r="2083" spans="1:198" hidden="1">
      <c r="A2083" s="232" t="str">
        <f t="shared" si="102"/>
        <v/>
      </c>
      <c r="B2083" s="91"/>
      <c r="C2083" s="232"/>
      <c r="D2083" s="232"/>
      <c r="E2083" s="91"/>
      <c r="F2083" s="91"/>
      <c r="G2083" s="91"/>
      <c r="H2083" s="248"/>
      <c r="I2083" s="248"/>
      <c r="J2083" s="260"/>
      <c r="K2083" s="252"/>
      <c r="GO2083" s="233" t="str">
        <f>IFERROR(VLOOKUP($C2083,リスト!$D:$X,18,FALSE),"")</f>
        <v/>
      </c>
      <c r="GP2083" s="349"/>
    </row>
    <row r="2084" spans="1:198" hidden="1">
      <c r="A2084" s="232" t="str">
        <f t="shared" si="102"/>
        <v/>
      </c>
      <c r="B2084" s="91"/>
      <c r="C2084" s="232"/>
      <c r="D2084" s="232"/>
      <c r="E2084" s="91"/>
      <c r="F2084" s="91"/>
      <c r="G2084" s="91"/>
      <c r="H2084" s="248"/>
      <c r="I2084" s="248"/>
      <c r="J2084" s="260"/>
      <c r="K2084" s="252"/>
      <c r="GO2084" s="233" t="str">
        <f>IFERROR(VLOOKUP($C2084,リスト!$D:$X,18,FALSE),"")</f>
        <v/>
      </c>
      <c r="GP2084" s="349"/>
    </row>
    <row r="2085" spans="1:198" hidden="1">
      <c r="A2085" s="232" t="str">
        <f t="shared" si="102"/>
        <v/>
      </c>
      <c r="B2085" s="91"/>
      <c r="C2085" s="232"/>
      <c r="D2085" s="232"/>
      <c r="E2085" s="91"/>
      <c r="F2085" s="91"/>
      <c r="G2085" s="91"/>
      <c r="H2085" s="248"/>
      <c r="I2085" s="248"/>
      <c r="J2085" s="260"/>
      <c r="K2085" s="252"/>
      <c r="GO2085" s="233" t="str">
        <f>IFERROR(VLOOKUP($C2085,リスト!$D:$X,18,FALSE),"")</f>
        <v/>
      </c>
      <c r="GP2085" s="349"/>
    </row>
    <row r="2086" spans="1:198" hidden="1">
      <c r="A2086" s="232" t="str">
        <f t="shared" si="102"/>
        <v/>
      </c>
      <c r="B2086" s="91"/>
      <c r="C2086" s="232"/>
      <c r="D2086" s="232"/>
      <c r="E2086" s="91"/>
      <c r="F2086" s="91"/>
      <c r="G2086" s="91"/>
      <c r="H2086" s="248"/>
      <c r="I2086" s="248"/>
      <c r="J2086" s="260"/>
      <c r="K2086" s="252"/>
      <c r="GO2086" s="233" t="str">
        <f>IFERROR(VLOOKUP($C2086,リスト!$D:$X,18,FALSE),"")</f>
        <v/>
      </c>
      <c r="GP2086" s="349"/>
    </row>
    <row r="2087" spans="1:198" hidden="1">
      <c r="A2087" s="232" t="str">
        <f t="shared" si="102"/>
        <v/>
      </c>
      <c r="B2087" s="91"/>
      <c r="C2087" s="232"/>
      <c r="D2087" s="232"/>
      <c r="E2087" s="91"/>
      <c r="F2087" s="91"/>
      <c r="G2087" s="91"/>
      <c r="H2087" s="248"/>
      <c r="I2087" s="248"/>
      <c r="J2087" s="260"/>
      <c r="K2087" s="252"/>
      <c r="GO2087" s="233" t="str">
        <f>IFERROR(VLOOKUP($C2087,リスト!$D:$X,18,FALSE),"")</f>
        <v/>
      </c>
      <c r="GP2087" s="349"/>
    </row>
    <row r="2088" spans="1:198" hidden="1">
      <c r="A2088" s="232" t="str">
        <f t="shared" si="102"/>
        <v/>
      </c>
      <c r="B2088" s="91"/>
      <c r="C2088" s="232"/>
      <c r="D2088" s="232"/>
      <c r="E2088" s="91"/>
      <c r="F2088" s="91"/>
      <c r="G2088" s="91"/>
      <c r="H2088" s="248"/>
      <c r="I2088" s="248"/>
      <c r="J2088" s="260"/>
      <c r="K2088" s="252"/>
      <c r="GO2088" s="233" t="str">
        <f>IFERROR(VLOOKUP($C2088,リスト!$D:$X,18,FALSE),"")</f>
        <v/>
      </c>
      <c r="GP2088" s="349"/>
    </row>
    <row r="2089" spans="1:198" hidden="1">
      <c r="A2089" s="232" t="str">
        <f t="shared" si="102"/>
        <v/>
      </c>
      <c r="B2089" s="91"/>
      <c r="C2089" s="232"/>
      <c r="D2089" s="232"/>
      <c r="E2089" s="91"/>
      <c r="F2089" s="91"/>
      <c r="G2089" s="265"/>
      <c r="H2089" s="248"/>
      <c r="I2089" s="248"/>
      <c r="J2089" s="260"/>
      <c r="K2089" s="252"/>
      <c r="GO2089" s="233" t="str">
        <f>IFERROR(VLOOKUP($C2089,リスト!$D:$X,18,FALSE),"")</f>
        <v/>
      </c>
      <c r="GP2089" s="349"/>
    </row>
    <row r="2090" spans="1:198" hidden="1">
      <c r="A2090" s="232" t="str">
        <f t="shared" si="102"/>
        <v/>
      </c>
      <c r="B2090" s="91"/>
      <c r="C2090" s="232"/>
      <c r="D2090" s="232"/>
      <c r="E2090" s="91"/>
      <c r="F2090" s="91"/>
      <c r="G2090" s="91"/>
      <c r="H2090" s="248"/>
      <c r="I2090" s="248"/>
      <c r="J2090" s="260"/>
      <c r="K2090" s="252"/>
      <c r="GO2090" s="233" t="str">
        <f>IFERROR(VLOOKUP($C2090,リスト!$D:$X,18,FALSE),"")</f>
        <v/>
      </c>
      <c r="GP2090" s="349"/>
    </row>
    <row r="2091" spans="1:198" hidden="1">
      <c r="A2091" s="232" t="str">
        <f t="shared" si="102"/>
        <v/>
      </c>
      <c r="B2091" s="91"/>
      <c r="C2091" s="232"/>
      <c r="D2091" s="232"/>
      <c r="E2091" s="91"/>
      <c r="F2091" s="91"/>
      <c r="G2091" s="91"/>
      <c r="H2091" s="248"/>
      <c r="I2091" s="248"/>
      <c r="J2091" s="260"/>
      <c r="K2091" s="252"/>
      <c r="GO2091" s="233" t="str">
        <f>IFERROR(VLOOKUP($C2091,リスト!$D:$X,18,FALSE),"")</f>
        <v/>
      </c>
      <c r="GP2091" s="349"/>
    </row>
    <row r="2092" spans="1:198" hidden="1">
      <c r="A2092" s="232" t="str">
        <f t="shared" si="102"/>
        <v/>
      </c>
      <c r="B2092" s="91"/>
      <c r="C2092" s="232"/>
      <c r="D2092" s="232"/>
      <c r="E2092" s="91"/>
      <c r="F2092" s="91"/>
      <c r="G2092" s="91"/>
      <c r="H2092" s="248"/>
      <c r="I2092" s="248"/>
      <c r="J2092" s="260"/>
      <c r="K2092" s="252"/>
      <c r="GO2092" s="233" t="str">
        <f>IFERROR(VLOOKUP($C2092,リスト!$D:$X,18,FALSE),"")</f>
        <v/>
      </c>
      <c r="GP2092" s="349"/>
    </row>
    <row r="2093" spans="1:198" hidden="1">
      <c r="A2093" s="232" t="str">
        <f t="shared" si="102"/>
        <v/>
      </c>
      <c r="B2093" s="91"/>
      <c r="C2093" s="232"/>
      <c r="D2093" s="232"/>
      <c r="E2093" s="91"/>
      <c r="F2093" s="91"/>
      <c r="G2093" s="91"/>
      <c r="H2093" s="248"/>
      <c r="I2093" s="248"/>
      <c r="J2093" s="260"/>
      <c r="K2093" s="252"/>
      <c r="GO2093" s="233" t="str">
        <f>IFERROR(VLOOKUP($C2093,リスト!$D:$X,18,FALSE),"")</f>
        <v/>
      </c>
      <c r="GP2093" s="349"/>
    </row>
    <row r="2094" spans="1:198" hidden="1">
      <c r="A2094" s="232" t="str">
        <f t="shared" si="102"/>
        <v/>
      </c>
      <c r="B2094" s="91"/>
      <c r="C2094" s="232"/>
      <c r="D2094" s="232"/>
      <c r="E2094" s="91"/>
      <c r="F2094" s="91"/>
      <c r="G2094" s="91"/>
      <c r="H2094" s="248"/>
      <c r="I2094" s="248"/>
      <c r="J2094" s="260"/>
      <c r="K2094" s="252"/>
      <c r="GO2094" s="233" t="str">
        <f>IFERROR(VLOOKUP($C2094,リスト!$D:$X,18,FALSE),"")</f>
        <v/>
      </c>
      <c r="GP2094" s="349"/>
    </row>
    <row r="2095" spans="1:198" hidden="1">
      <c r="A2095" s="232" t="str">
        <f t="shared" si="102"/>
        <v/>
      </c>
      <c r="B2095" s="91"/>
      <c r="C2095" s="232"/>
      <c r="D2095" s="232"/>
      <c r="E2095" s="91"/>
      <c r="F2095" s="91"/>
      <c r="G2095" s="91"/>
      <c r="H2095" s="248"/>
      <c r="I2095" s="248"/>
      <c r="J2095" s="260"/>
      <c r="K2095" s="252"/>
      <c r="GO2095" s="233" t="str">
        <f>IFERROR(VLOOKUP($C2095,リスト!$D:$X,18,FALSE),"")</f>
        <v/>
      </c>
      <c r="GP2095" s="349"/>
    </row>
    <row r="2096" spans="1:198" hidden="1">
      <c r="A2096" s="232" t="str">
        <f t="shared" si="102"/>
        <v/>
      </c>
      <c r="B2096" s="91"/>
      <c r="C2096" s="232"/>
      <c r="D2096" s="232"/>
      <c r="E2096" s="91"/>
      <c r="F2096" s="91"/>
      <c r="G2096" s="91"/>
      <c r="H2096" s="248"/>
      <c r="I2096" s="248"/>
      <c r="J2096" s="260"/>
      <c r="K2096" s="252"/>
      <c r="GO2096" s="233" t="str">
        <f>IFERROR(VLOOKUP($C2096,リスト!$D:$X,18,FALSE),"")</f>
        <v/>
      </c>
      <c r="GP2096" s="349"/>
    </row>
    <row r="2097" spans="1:198" hidden="1">
      <c r="A2097" s="232" t="str">
        <f t="shared" si="102"/>
        <v/>
      </c>
      <c r="B2097" s="91"/>
      <c r="C2097" s="232"/>
      <c r="D2097" s="232"/>
      <c r="E2097" s="91"/>
      <c r="F2097" s="91"/>
      <c r="G2097" s="91"/>
      <c r="H2097" s="248"/>
      <c r="I2097" s="248"/>
      <c r="J2097" s="260"/>
      <c r="K2097" s="252"/>
      <c r="GO2097" s="233" t="str">
        <f>IFERROR(VLOOKUP($C2097,リスト!$D:$X,18,FALSE),"")</f>
        <v/>
      </c>
      <c r="GP2097" s="349"/>
    </row>
    <row r="2098" spans="1:198" hidden="1">
      <c r="A2098" s="232" t="str">
        <f t="shared" si="102"/>
        <v/>
      </c>
      <c r="B2098" s="91"/>
      <c r="C2098" s="232"/>
      <c r="D2098" s="232"/>
      <c r="E2098" s="91"/>
      <c r="F2098" s="91"/>
      <c r="G2098" s="91"/>
      <c r="H2098" s="248"/>
      <c r="I2098" s="248"/>
      <c r="J2098" s="260"/>
      <c r="K2098" s="252"/>
      <c r="GO2098" s="233" t="str">
        <f>IFERROR(VLOOKUP($C2098,リスト!$D:$X,18,FALSE),"")</f>
        <v/>
      </c>
      <c r="GP2098" s="349"/>
    </row>
    <row r="2099" spans="1:198" hidden="1">
      <c r="A2099" s="232" t="str">
        <f t="shared" si="102"/>
        <v/>
      </c>
      <c r="B2099" s="91"/>
      <c r="C2099" s="232"/>
      <c r="D2099" s="232"/>
      <c r="E2099" s="91"/>
      <c r="F2099" s="91"/>
      <c r="G2099" s="91"/>
      <c r="H2099" s="248"/>
      <c r="I2099" s="248"/>
      <c r="J2099" s="260"/>
      <c r="K2099" s="252"/>
      <c r="GO2099" s="233" t="str">
        <f>IFERROR(VLOOKUP($C2099,リスト!$D:$X,18,FALSE),"")</f>
        <v/>
      </c>
      <c r="GP2099" s="349"/>
    </row>
    <row r="2100" spans="1:198" hidden="1">
      <c r="A2100" s="232" t="str">
        <f t="shared" si="102"/>
        <v/>
      </c>
      <c r="B2100" s="91"/>
      <c r="C2100" s="232"/>
      <c r="D2100" s="232"/>
      <c r="E2100" s="91"/>
      <c r="F2100" s="91"/>
      <c r="G2100" s="91"/>
      <c r="H2100" s="248"/>
      <c r="I2100" s="248"/>
      <c r="J2100" s="260"/>
      <c r="K2100" s="252"/>
      <c r="GO2100" s="233" t="str">
        <f>IFERROR(VLOOKUP($C2100,リスト!$D:$X,18,FALSE),"")</f>
        <v/>
      </c>
      <c r="GP2100" s="349"/>
    </row>
    <row r="2101" spans="1:198" hidden="1">
      <c r="A2101" s="232" t="str">
        <f t="shared" si="102"/>
        <v/>
      </c>
      <c r="B2101" s="91"/>
      <c r="C2101" s="232"/>
      <c r="D2101" s="232"/>
      <c r="E2101" s="91"/>
      <c r="F2101" s="91"/>
      <c r="G2101" s="91"/>
      <c r="H2101" s="248"/>
      <c r="I2101" s="248"/>
      <c r="J2101" s="260"/>
      <c r="K2101" s="252"/>
      <c r="GO2101" s="233" t="str">
        <f>IFERROR(VLOOKUP($C2101,リスト!$D:$X,18,FALSE),"")</f>
        <v/>
      </c>
      <c r="GP2101" s="349"/>
    </row>
    <row r="2102" spans="1:198" hidden="1">
      <c r="A2102" s="232" t="str">
        <f t="shared" si="102"/>
        <v/>
      </c>
      <c r="B2102" s="91"/>
      <c r="C2102" s="232"/>
      <c r="D2102" s="232"/>
      <c r="E2102" s="91"/>
      <c r="F2102" s="91"/>
      <c r="G2102" s="91"/>
      <c r="H2102" s="248"/>
      <c r="I2102" s="248"/>
      <c r="J2102" s="260"/>
      <c r="K2102" s="252"/>
      <c r="GO2102" s="233" t="str">
        <f>IFERROR(VLOOKUP($C2102,リスト!$D:$X,18,FALSE),"")</f>
        <v/>
      </c>
      <c r="GP2102" s="349"/>
    </row>
    <row r="2103" spans="1:198" hidden="1">
      <c r="A2103" s="232" t="str">
        <f t="shared" si="102"/>
        <v/>
      </c>
      <c r="B2103" s="91"/>
      <c r="C2103" s="232"/>
      <c r="D2103" s="232"/>
      <c r="E2103" s="91"/>
      <c r="F2103" s="91"/>
      <c r="G2103" s="91"/>
      <c r="H2103" s="248"/>
      <c r="I2103" s="248"/>
      <c r="J2103" s="260"/>
      <c r="K2103" s="252"/>
      <c r="GO2103" s="233" t="str">
        <f>IFERROR(VLOOKUP($C2103,リスト!$D:$X,18,FALSE),"")</f>
        <v/>
      </c>
      <c r="GP2103" s="349"/>
    </row>
    <row r="2104" spans="1:198" hidden="1">
      <c r="A2104" s="232" t="str">
        <f t="shared" si="102"/>
        <v/>
      </c>
      <c r="B2104" s="91"/>
      <c r="C2104" s="232"/>
      <c r="D2104" s="232"/>
      <c r="E2104" s="91"/>
      <c r="F2104" s="91"/>
      <c r="G2104" s="91"/>
      <c r="H2104" s="248"/>
      <c r="I2104" s="248"/>
      <c r="J2104" s="260"/>
      <c r="K2104" s="252"/>
      <c r="GO2104" s="233" t="str">
        <f>IFERROR(VLOOKUP($C2104,リスト!$D:$X,18,FALSE),"")</f>
        <v/>
      </c>
      <c r="GP2104" s="349"/>
    </row>
    <row r="2105" spans="1:198" hidden="1">
      <c r="A2105" s="232" t="str">
        <f t="shared" si="102"/>
        <v/>
      </c>
      <c r="B2105" s="91"/>
      <c r="C2105" s="232"/>
      <c r="D2105" s="232"/>
      <c r="E2105" s="91"/>
      <c r="F2105" s="91"/>
      <c r="G2105" s="265"/>
      <c r="H2105" s="248"/>
      <c r="I2105" s="248"/>
      <c r="J2105" s="260"/>
      <c r="K2105" s="252"/>
      <c r="GO2105" s="233" t="str">
        <f>IFERROR(VLOOKUP($C2105,リスト!$D:$X,18,FALSE),"")</f>
        <v/>
      </c>
      <c r="GP2105" s="349"/>
    </row>
    <row r="2106" spans="1:198" hidden="1">
      <c r="A2106" s="232" t="str">
        <f t="shared" si="102"/>
        <v/>
      </c>
      <c r="B2106" s="91"/>
      <c r="C2106" s="232"/>
      <c r="D2106" s="232"/>
      <c r="E2106" s="91"/>
      <c r="F2106" s="91"/>
      <c r="G2106" s="91"/>
      <c r="H2106" s="248"/>
      <c r="I2106" s="248"/>
      <c r="J2106" s="260"/>
      <c r="K2106" s="252"/>
      <c r="GO2106" s="233" t="str">
        <f>IFERROR(VLOOKUP($C2106,リスト!$D:$X,18,FALSE),"")</f>
        <v/>
      </c>
      <c r="GP2106" s="349"/>
    </row>
    <row r="2107" spans="1:198" hidden="1">
      <c r="A2107" s="232" t="str">
        <f t="shared" si="102"/>
        <v/>
      </c>
      <c r="B2107" s="91"/>
      <c r="C2107" s="232"/>
      <c r="D2107" s="232"/>
      <c r="E2107" s="91"/>
      <c r="F2107" s="91"/>
      <c r="G2107" s="91"/>
      <c r="H2107" s="248"/>
      <c r="I2107" s="248"/>
      <c r="J2107" s="260"/>
      <c r="K2107" s="252"/>
      <c r="GO2107" s="233" t="str">
        <f>IFERROR(VLOOKUP($C2107,リスト!$D:$X,18,FALSE),"")</f>
        <v/>
      </c>
      <c r="GP2107" s="349"/>
    </row>
    <row r="2108" spans="1:198" hidden="1">
      <c r="A2108" s="232" t="str">
        <f t="shared" si="102"/>
        <v/>
      </c>
      <c r="B2108" s="91"/>
      <c r="C2108" s="232"/>
      <c r="D2108" s="232"/>
      <c r="E2108" s="91"/>
      <c r="F2108" s="91"/>
      <c r="G2108" s="91"/>
      <c r="H2108" s="248"/>
      <c r="I2108" s="248"/>
      <c r="J2108" s="260"/>
      <c r="K2108" s="252"/>
      <c r="GO2108" s="233" t="str">
        <f>IFERROR(VLOOKUP($C2108,リスト!$D:$X,18,FALSE),"")</f>
        <v/>
      </c>
      <c r="GP2108" s="349"/>
    </row>
    <row r="2109" spans="1:198" hidden="1">
      <c r="A2109" s="232" t="str">
        <f t="shared" si="102"/>
        <v/>
      </c>
      <c r="B2109" s="91"/>
      <c r="C2109" s="232"/>
      <c r="D2109" s="232"/>
      <c r="E2109" s="91"/>
      <c r="F2109" s="91"/>
      <c r="G2109" s="91"/>
      <c r="H2109" s="248"/>
      <c r="I2109" s="248"/>
      <c r="J2109" s="260"/>
      <c r="K2109" s="252"/>
      <c r="GO2109" s="233" t="str">
        <f>IFERROR(VLOOKUP($C2109,リスト!$D:$X,18,FALSE),"")</f>
        <v/>
      </c>
      <c r="GP2109" s="349"/>
    </row>
    <row r="2110" spans="1:198" hidden="1">
      <c r="A2110" s="232" t="str">
        <f t="shared" si="102"/>
        <v/>
      </c>
      <c r="B2110" s="91"/>
      <c r="C2110" s="232"/>
      <c r="D2110" s="232"/>
      <c r="E2110" s="91"/>
      <c r="F2110" s="91"/>
      <c r="G2110" s="91"/>
      <c r="H2110" s="248"/>
      <c r="I2110" s="248"/>
      <c r="J2110" s="260"/>
      <c r="K2110" s="252"/>
      <c r="GO2110" s="233" t="str">
        <f>IFERROR(VLOOKUP($C2110,リスト!$D:$X,18,FALSE),"")</f>
        <v/>
      </c>
      <c r="GP2110" s="349"/>
    </row>
    <row r="2111" spans="1:198" hidden="1">
      <c r="A2111" s="232" t="str">
        <f t="shared" si="102"/>
        <v/>
      </c>
      <c r="B2111" s="91"/>
      <c r="C2111" s="232"/>
      <c r="D2111" s="232"/>
      <c r="E2111" s="91"/>
      <c r="F2111" s="91"/>
      <c r="G2111" s="91"/>
      <c r="H2111" s="248"/>
      <c r="I2111" s="248"/>
      <c r="J2111" s="260"/>
      <c r="K2111" s="252"/>
      <c r="GO2111" s="233" t="str">
        <f>IFERROR(VLOOKUP($C2111,リスト!$D:$X,18,FALSE),"")</f>
        <v/>
      </c>
      <c r="GP2111" s="349"/>
    </row>
    <row r="2112" spans="1:198" hidden="1">
      <c r="A2112" s="232" t="str">
        <f t="shared" si="102"/>
        <v/>
      </c>
      <c r="B2112" s="91"/>
      <c r="C2112" s="232"/>
      <c r="D2112" s="232"/>
      <c r="E2112" s="91"/>
      <c r="F2112" s="91"/>
      <c r="G2112" s="91"/>
      <c r="H2112" s="248"/>
      <c r="I2112" s="248"/>
      <c r="J2112" s="260"/>
      <c r="K2112" s="252"/>
      <c r="GO2112" s="233" t="str">
        <f>IFERROR(VLOOKUP($C2112,リスト!$D:$X,18,FALSE),"")</f>
        <v/>
      </c>
      <c r="GP2112" s="349"/>
    </row>
    <row r="2113" spans="1:198" hidden="1">
      <c r="A2113" s="232" t="str">
        <f t="shared" si="102"/>
        <v/>
      </c>
      <c r="B2113" s="91"/>
      <c r="C2113" s="232"/>
      <c r="D2113" s="232"/>
      <c r="E2113" s="91"/>
      <c r="F2113" s="91"/>
      <c r="G2113" s="91"/>
      <c r="H2113" s="248"/>
      <c r="I2113" s="248"/>
      <c r="J2113" s="260"/>
      <c r="K2113" s="252"/>
      <c r="GO2113" s="233" t="str">
        <f>IFERROR(VLOOKUP($C2113,リスト!$D:$X,18,FALSE),"")</f>
        <v/>
      </c>
      <c r="GP2113" s="349"/>
    </row>
    <row r="2114" spans="1:198" hidden="1">
      <c r="A2114" s="232" t="str">
        <f t="shared" si="102"/>
        <v/>
      </c>
      <c r="B2114" s="91"/>
      <c r="C2114" s="232"/>
      <c r="D2114" s="232"/>
      <c r="E2114" s="91"/>
      <c r="F2114" s="91"/>
      <c r="G2114" s="91"/>
      <c r="H2114" s="248"/>
      <c r="I2114" s="248"/>
      <c r="J2114" s="260"/>
      <c r="K2114" s="252"/>
      <c r="GO2114" s="233" t="str">
        <f>IFERROR(VLOOKUP($C2114,リスト!$D:$X,18,FALSE),"")</f>
        <v/>
      </c>
      <c r="GP2114" s="349"/>
    </row>
    <row r="2115" spans="1:198" hidden="1">
      <c r="A2115" s="232" t="str">
        <f t="shared" si="102"/>
        <v/>
      </c>
      <c r="B2115" s="91"/>
      <c r="C2115" s="232"/>
      <c r="D2115" s="232"/>
      <c r="E2115" s="91"/>
      <c r="F2115" s="91"/>
      <c r="G2115" s="91"/>
      <c r="H2115" s="248"/>
      <c r="I2115" s="248"/>
      <c r="J2115" s="260"/>
      <c r="K2115" s="252"/>
      <c r="GO2115" s="233" t="str">
        <f>IFERROR(VLOOKUP($C2115,リスト!$D:$X,18,FALSE),"")</f>
        <v/>
      </c>
      <c r="GP2115" s="349"/>
    </row>
    <row r="2116" spans="1:198" hidden="1">
      <c r="A2116" s="232" t="str">
        <f t="shared" si="102"/>
        <v/>
      </c>
      <c r="B2116" s="91"/>
      <c r="C2116" s="232"/>
      <c r="D2116" s="232"/>
      <c r="E2116" s="91"/>
      <c r="F2116" s="91"/>
      <c r="G2116" s="91"/>
      <c r="H2116" s="248"/>
      <c r="I2116" s="248"/>
      <c r="J2116" s="260"/>
      <c r="K2116" s="252"/>
      <c r="GO2116" s="233" t="str">
        <f>IFERROR(VLOOKUP($C2116,リスト!$D:$X,18,FALSE),"")</f>
        <v/>
      </c>
      <c r="GP2116" s="349"/>
    </row>
    <row r="2117" spans="1:198" hidden="1">
      <c r="A2117" s="232" t="str">
        <f t="shared" si="102"/>
        <v/>
      </c>
      <c r="B2117" s="91"/>
      <c r="C2117" s="232"/>
      <c r="D2117" s="232"/>
      <c r="E2117" s="91"/>
      <c r="F2117" s="91"/>
      <c r="G2117" s="91"/>
      <c r="H2117" s="248"/>
      <c r="I2117" s="248"/>
      <c r="J2117" s="260"/>
      <c r="K2117" s="252"/>
      <c r="GO2117" s="233" t="str">
        <f>IFERROR(VLOOKUP($C2117,リスト!$D:$X,18,FALSE),"")</f>
        <v/>
      </c>
      <c r="GP2117" s="349"/>
    </row>
    <row r="2118" spans="1:198" hidden="1">
      <c r="A2118" s="232" t="str">
        <f t="shared" ref="A2118:A2181" si="103">IF(C2118="","",ROW()-5)</f>
        <v/>
      </c>
      <c r="B2118" s="91"/>
      <c r="C2118" s="232"/>
      <c r="D2118" s="232"/>
      <c r="E2118" s="91"/>
      <c r="F2118" s="91"/>
      <c r="G2118" s="91"/>
      <c r="H2118" s="248"/>
      <c r="I2118" s="248"/>
      <c r="J2118" s="260"/>
      <c r="K2118" s="252"/>
      <c r="GO2118" s="233" t="str">
        <f>IFERROR(VLOOKUP($C2118,リスト!$D:$X,18,FALSE),"")</f>
        <v/>
      </c>
      <c r="GP2118" s="349"/>
    </row>
    <row r="2119" spans="1:198" hidden="1">
      <c r="A2119" s="232" t="str">
        <f t="shared" si="103"/>
        <v/>
      </c>
      <c r="B2119" s="91"/>
      <c r="C2119" s="232"/>
      <c r="D2119" s="232"/>
      <c r="E2119" s="91"/>
      <c r="F2119" s="91"/>
      <c r="G2119" s="91"/>
      <c r="H2119" s="248"/>
      <c r="I2119" s="248"/>
      <c r="J2119" s="260"/>
      <c r="K2119" s="252"/>
      <c r="GO2119" s="233" t="str">
        <f>IFERROR(VLOOKUP($C2119,リスト!$D:$X,18,FALSE),"")</f>
        <v/>
      </c>
      <c r="GP2119" s="349"/>
    </row>
    <row r="2120" spans="1:198" hidden="1">
      <c r="A2120" s="232" t="str">
        <f t="shared" si="103"/>
        <v/>
      </c>
      <c r="B2120" s="91"/>
      <c r="C2120" s="232"/>
      <c r="D2120" s="232"/>
      <c r="E2120" s="91"/>
      <c r="F2120" s="91"/>
      <c r="G2120" s="91"/>
      <c r="H2120" s="248"/>
      <c r="I2120" s="248"/>
      <c r="J2120" s="260"/>
      <c r="K2120" s="252"/>
      <c r="GO2120" s="233" t="str">
        <f>IFERROR(VLOOKUP($C2120,リスト!$D:$X,18,FALSE),"")</f>
        <v/>
      </c>
      <c r="GP2120" s="349"/>
    </row>
    <row r="2121" spans="1:198" hidden="1">
      <c r="A2121" s="232" t="str">
        <f t="shared" si="103"/>
        <v/>
      </c>
      <c r="B2121" s="91"/>
      <c r="C2121" s="232"/>
      <c r="D2121" s="232"/>
      <c r="E2121" s="91"/>
      <c r="F2121" s="91"/>
      <c r="G2121" s="91"/>
      <c r="H2121" s="248"/>
      <c r="I2121" s="248"/>
      <c r="J2121" s="260"/>
      <c r="K2121" s="252"/>
      <c r="GO2121" s="233" t="str">
        <f>IFERROR(VLOOKUP($C2121,リスト!$D:$X,18,FALSE),"")</f>
        <v/>
      </c>
      <c r="GP2121" s="349"/>
    </row>
    <row r="2122" spans="1:198" hidden="1">
      <c r="A2122" s="232" t="str">
        <f t="shared" si="103"/>
        <v/>
      </c>
      <c r="B2122" s="91"/>
      <c r="C2122" s="232"/>
      <c r="D2122" s="232"/>
      <c r="E2122" s="91"/>
      <c r="F2122" s="91"/>
      <c r="G2122" s="91"/>
      <c r="H2122" s="248"/>
      <c r="I2122" s="248"/>
      <c r="J2122" s="260"/>
      <c r="K2122" s="252"/>
      <c r="GO2122" s="233" t="str">
        <f>IFERROR(VLOOKUP($C2122,リスト!$D:$X,18,FALSE),"")</f>
        <v/>
      </c>
      <c r="GP2122" s="349"/>
    </row>
    <row r="2123" spans="1:198" hidden="1">
      <c r="A2123" s="232" t="str">
        <f t="shared" si="103"/>
        <v/>
      </c>
      <c r="B2123" s="91"/>
      <c r="C2123" s="232"/>
      <c r="D2123" s="232"/>
      <c r="E2123" s="91"/>
      <c r="F2123" s="91"/>
      <c r="G2123" s="91"/>
      <c r="H2123" s="248"/>
      <c r="I2123" s="248"/>
      <c r="J2123" s="260"/>
      <c r="K2123" s="252"/>
      <c r="GO2123" s="233" t="str">
        <f>IFERROR(VLOOKUP($C2123,リスト!$D:$X,18,FALSE),"")</f>
        <v/>
      </c>
      <c r="GP2123" s="349"/>
    </row>
    <row r="2124" spans="1:198" hidden="1">
      <c r="A2124" s="232" t="str">
        <f t="shared" si="103"/>
        <v/>
      </c>
      <c r="B2124" s="91"/>
      <c r="C2124" s="232"/>
      <c r="D2124" s="232"/>
      <c r="E2124" s="91"/>
      <c r="F2124" s="91"/>
      <c r="G2124" s="91"/>
      <c r="H2124" s="248"/>
      <c r="I2124" s="248"/>
      <c r="J2124" s="260"/>
      <c r="K2124" s="252"/>
      <c r="GO2124" s="233" t="str">
        <f>IFERROR(VLOOKUP($C2124,リスト!$D:$X,18,FALSE),"")</f>
        <v/>
      </c>
      <c r="GP2124" s="349"/>
    </row>
    <row r="2125" spans="1:198" hidden="1">
      <c r="A2125" s="232" t="str">
        <f t="shared" si="103"/>
        <v/>
      </c>
      <c r="B2125" s="91"/>
      <c r="C2125" s="232"/>
      <c r="D2125" s="232"/>
      <c r="E2125" s="91"/>
      <c r="F2125" s="91"/>
      <c r="G2125" s="91"/>
      <c r="H2125" s="248"/>
      <c r="I2125" s="248"/>
      <c r="J2125" s="260"/>
      <c r="K2125" s="252"/>
      <c r="GO2125" s="233" t="str">
        <f>IFERROR(VLOOKUP($C2125,リスト!$D:$X,18,FALSE),"")</f>
        <v/>
      </c>
      <c r="GP2125" s="349"/>
    </row>
    <row r="2126" spans="1:198" hidden="1">
      <c r="A2126" s="232" t="str">
        <f t="shared" si="103"/>
        <v/>
      </c>
      <c r="B2126" s="91"/>
      <c r="C2126" s="232"/>
      <c r="D2126" s="232"/>
      <c r="E2126" s="91"/>
      <c r="F2126" s="91"/>
      <c r="G2126" s="91"/>
      <c r="H2126" s="248"/>
      <c r="I2126" s="248"/>
      <c r="J2126" s="260"/>
      <c r="K2126" s="252"/>
      <c r="GO2126" s="233" t="str">
        <f>IFERROR(VLOOKUP($C2126,リスト!$D:$X,18,FALSE),"")</f>
        <v/>
      </c>
      <c r="GP2126" s="349"/>
    </row>
    <row r="2127" spans="1:198" hidden="1">
      <c r="A2127" s="232" t="str">
        <f t="shared" si="103"/>
        <v/>
      </c>
      <c r="B2127" s="91"/>
      <c r="C2127" s="232"/>
      <c r="D2127" s="232"/>
      <c r="E2127" s="91"/>
      <c r="F2127" s="91"/>
      <c r="G2127" s="91"/>
      <c r="H2127" s="248"/>
      <c r="I2127" s="248"/>
      <c r="J2127" s="260"/>
      <c r="K2127" s="252"/>
      <c r="GO2127" s="233" t="str">
        <f>IFERROR(VLOOKUP($C2127,リスト!$D:$X,18,FALSE),"")</f>
        <v/>
      </c>
      <c r="GP2127" s="349"/>
    </row>
    <row r="2128" spans="1:198" hidden="1">
      <c r="A2128" s="232" t="str">
        <f t="shared" si="103"/>
        <v/>
      </c>
      <c r="B2128" s="91"/>
      <c r="C2128" s="232"/>
      <c r="D2128" s="232"/>
      <c r="E2128" s="91"/>
      <c r="F2128" s="91"/>
      <c r="G2128" s="91"/>
      <c r="H2128" s="248"/>
      <c r="I2128" s="248"/>
      <c r="J2128" s="260"/>
      <c r="K2128" s="252"/>
      <c r="GO2128" s="233" t="str">
        <f>IFERROR(VLOOKUP($C2128,リスト!$D:$X,18,FALSE),"")</f>
        <v/>
      </c>
      <c r="GP2128" s="349"/>
    </row>
    <row r="2129" spans="1:198" hidden="1">
      <c r="A2129" s="232" t="str">
        <f t="shared" si="103"/>
        <v/>
      </c>
      <c r="B2129" s="91"/>
      <c r="C2129" s="232"/>
      <c r="D2129" s="232"/>
      <c r="E2129" s="91"/>
      <c r="F2129" s="91"/>
      <c r="G2129" s="91"/>
      <c r="H2129" s="248"/>
      <c r="I2129" s="248"/>
      <c r="J2129" s="260"/>
      <c r="K2129" s="252"/>
      <c r="GO2129" s="233" t="str">
        <f>IFERROR(VLOOKUP($C2129,リスト!$D:$X,18,FALSE),"")</f>
        <v/>
      </c>
      <c r="GP2129" s="349"/>
    </row>
    <row r="2130" spans="1:198" hidden="1">
      <c r="A2130" s="232" t="str">
        <f t="shared" si="103"/>
        <v/>
      </c>
      <c r="B2130" s="91"/>
      <c r="C2130" s="232"/>
      <c r="D2130" s="232"/>
      <c r="E2130" s="91"/>
      <c r="F2130" s="91"/>
      <c r="G2130" s="91"/>
      <c r="H2130" s="248"/>
      <c r="I2130" s="248"/>
      <c r="J2130" s="260"/>
      <c r="K2130" s="252"/>
      <c r="GO2130" s="233" t="str">
        <f>IFERROR(VLOOKUP($C2130,リスト!$D:$X,18,FALSE),"")</f>
        <v/>
      </c>
      <c r="GP2130" s="349"/>
    </row>
    <row r="2131" spans="1:198" hidden="1">
      <c r="A2131" s="232" t="str">
        <f t="shared" si="103"/>
        <v/>
      </c>
      <c r="B2131" s="91"/>
      <c r="C2131" s="232"/>
      <c r="D2131" s="232"/>
      <c r="E2131" s="91"/>
      <c r="F2131" s="91"/>
      <c r="G2131" s="91"/>
      <c r="H2131" s="248"/>
      <c r="I2131" s="248"/>
      <c r="J2131" s="260"/>
      <c r="K2131" s="252"/>
      <c r="GO2131" s="233" t="str">
        <f>IFERROR(VLOOKUP($C2131,リスト!$D:$X,18,FALSE),"")</f>
        <v/>
      </c>
      <c r="GP2131" s="349"/>
    </row>
    <row r="2132" spans="1:198" hidden="1">
      <c r="A2132" s="232" t="str">
        <f t="shared" si="103"/>
        <v/>
      </c>
      <c r="B2132" s="91"/>
      <c r="C2132" s="232"/>
      <c r="D2132" s="232"/>
      <c r="E2132" s="91"/>
      <c r="F2132" s="91"/>
      <c r="G2132" s="91"/>
      <c r="H2132" s="248"/>
      <c r="I2132" s="248"/>
      <c r="J2132" s="260"/>
      <c r="K2132" s="252"/>
      <c r="GO2132" s="233" t="str">
        <f>IFERROR(VLOOKUP($C2132,リスト!$D:$X,18,FALSE),"")</f>
        <v/>
      </c>
      <c r="GP2132" s="349"/>
    </row>
    <row r="2133" spans="1:198" hidden="1">
      <c r="A2133" s="232" t="str">
        <f t="shared" si="103"/>
        <v/>
      </c>
      <c r="B2133" s="91"/>
      <c r="C2133" s="232"/>
      <c r="D2133" s="232"/>
      <c r="E2133" s="91"/>
      <c r="F2133" s="91"/>
      <c r="G2133" s="91"/>
      <c r="H2133" s="248"/>
      <c r="I2133" s="248"/>
      <c r="J2133" s="260"/>
      <c r="K2133" s="252"/>
      <c r="GO2133" s="233" t="str">
        <f>IFERROR(VLOOKUP($C2133,リスト!$D:$X,18,FALSE),"")</f>
        <v/>
      </c>
      <c r="GP2133" s="349"/>
    </row>
    <row r="2134" spans="1:198" hidden="1">
      <c r="A2134" s="232" t="str">
        <f t="shared" si="103"/>
        <v/>
      </c>
      <c r="B2134" s="91"/>
      <c r="C2134" s="232"/>
      <c r="D2134" s="232"/>
      <c r="E2134" s="91"/>
      <c r="F2134" s="91"/>
      <c r="G2134" s="91"/>
      <c r="H2134" s="248"/>
      <c r="I2134" s="248"/>
      <c r="J2134" s="260"/>
      <c r="K2134" s="252"/>
      <c r="GO2134" s="233" t="str">
        <f>IFERROR(VLOOKUP($C2134,リスト!$D:$X,18,FALSE),"")</f>
        <v/>
      </c>
      <c r="GP2134" s="349"/>
    </row>
    <row r="2135" spans="1:198" hidden="1">
      <c r="A2135" s="232" t="str">
        <f t="shared" si="103"/>
        <v/>
      </c>
      <c r="B2135" s="91"/>
      <c r="C2135" s="232"/>
      <c r="D2135" s="232"/>
      <c r="E2135" s="91"/>
      <c r="F2135" s="91"/>
      <c r="G2135" s="91"/>
      <c r="H2135" s="248"/>
      <c r="I2135" s="248"/>
      <c r="J2135" s="260"/>
      <c r="K2135" s="252"/>
      <c r="GO2135" s="233" t="str">
        <f>IFERROR(VLOOKUP($C2135,リスト!$D:$X,18,FALSE),"")</f>
        <v/>
      </c>
      <c r="GP2135" s="349"/>
    </row>
    <row r="2136" spans="1:198" hidden="1">
      <c r="A2136" s="232" t="str">
        <f t="shared" si="103"/>
        <v/>
      </c>
      <c r="B2136" s="91"/>
      <c r="C2136" s="232"/>
      <c r="D2136" s="232"/>
      <c r="E2136" s="91"/>
      <c r="F2136" s="91"/>
      <c r="G2136" s="91"/>
      <c r="H2136" s="248"/>
      <c r="I2136" s="248"/>
      <c r="J2136" s="260"/>
      <c r="K2136" s="252"/>
      <c r="GO2136" s="233" t="str">
        <f>IFERROR(VLOOKUP($C2136,リスト!$D:$X,18,FALSE),"")</f>
        <v/>
      </c>
      <c r="GP2136" s="349"/>
    </row>
    <row r="2137" spans="1:198" hidden="1">
      <c r="A2137" s="232" t="str">
        <f t="shared" si="103"/>
        <v/>
      </c>
      <c r="B2137" s="91"/>
      <c r="C2137" s="232"/>
      <c r="D2137" s="232"/>
      <c r="E2137" s="91"/>
      <c r="F2137" s="91"/>
      <c r="G2137" s="91"/>
      <c r="H2137" s="248"/>
      <c r="I2137" s="248"/>
      <c r="J2137" s="260"/>
      <c r="K2137" s="252"/>
      <c r="GO2137" s="233" t="str">
        <f>IFERROR(VLOOKUP($C2137,リスト!$D:$X,18,FALSE),"")</f>
        <v/>
      </c>
      <c r="GP2137" s="349"/>
    </row>
    <row r="2138" spans="1:198" hidden="1">
      <c r="A2138" s="232" t="str">
        <f t="shared" si="103"/>
        <v/>
      </c>
      <c r="B2138" s="91"/>
      <c r="C2138" s="232"/>
      <c r="D2138" s="232"/>
      <c r="E2138" s="91"/>
      <c r="F2138" s="91"/>
      <c r="G2138" s="91"/>
      <c r="H2138" s="248"/>
      <c r="I2138" s="248"/>
      <c r="J2138" s="260"/>
      <c r="K2138" s="252"/>
      <c r="GO2138" s="233" t="str">
        <f>IFERROR(VLOOKUP($C2138,リスト!$D:$X,18,FALSE),"")</f>
        <v/>
      </c>
      <c r="GP2138" s="349"/>
    </row>
    <row r="2139" spans="1:198" hidden="1">
      <c r="A2139" s="232" t="str">
        <f t="shared" si="103"/>
        <v/>
      </c>
      <c r="B2139" s="91"/>
      <c r="C2139" s="232"/>
      <c r="D2139" s="232"/>
      <c r="E2139" s="91"/>
      <c r="F2139" s="91"/>
      <c r="G2139" s="91"/>
      <c r="H2139" s="248"/>
      <c r="I2139" s="248"/>
      <c r="J2139" s="260"/>
      <c r="K2139" s="252"/>
      <c r="GO2139" s="233" t="str">
        <f>IFERROR(VLOOKUP($C2139,リスト!$D:$X,18,FALSE),"")</f>
        <v/>
      </c>
      <c r="GP2139" s="349"/>
    </row>
    <row r="2140" spans="1:198" hidden="1">
      <c r="A2140" s="232" t="str">
        <f t="shared" si="103"/>
        <v/>
      </c>
      <c r="B2140" s="91"/>
      <c r="C2140" s="232"/>
      <c r="D2140" s="232"/>
      <c r="E2140" s="91"/>
      <c r="F2140" s="91"/>
      <c r="G2140" s="91"/>
      <c r="H2140" s="248"/>
      <c r="I2140" s="248"/>
      <c r="J2140" s="260"/>
      <c r="K2140" s="252"/>
      <c r="GO2140" s="233" t="str">
        <f>IFERROR(VLOOKUP($C2140,リスト!$D:$X,18,FALSE),"")</f>
        <v/>
      </c>
      <c r="GP2140" s="349"/>
    </row>
    <row r="2141" spans="1:198" hidden="1">
      <c r="A2141" s="232" t="str">
        <f t="shared" si="103"/>
        <v/>
      </c>
      <c r="B2141" s="91"/>
      <c r="C2141" s="232"/>
      <c r="D2141" s="232"/>
      <c r="E2141" s="91"/>
      <c r="F2141" s="91"/>
      <c r="G2141" s="91"/>
      <c r="H2141" s="248"/>
      <c r="I2141" s="248"/>
      <c r="J2141" s="260"/>
      <c r="K2141" s="252"/>
      <c r="GO2141" s="233" t="str">
        <f>IFERROR(VLOOKUP($C2141,リスト!$D:$X,18,FALSE),"")</f>
        <v/>
      </c>
      <c r="GP2141" s="349"/>
    </row>
    <row r="2142" spans="1:198" hidden="1">
      <c r="A2142" s="232" t="str">
        <f t="shared" si="103"/>
        <v/>
      </c>
      <c r="B2142" s="91"/>
      <c r="C2142" s="232"/>
      <c r="D2142" s="232"/>
      <c r="E2142" s="91"/>
      <c r="F2142" s="91"/>
      <c r="G2142" s="91"/>
      <c r="H2142" s="248"/>
      <c r="I2142" s="248"/>
      <c r="J2142" s="260"/>
      <c r="K2142" s="252"/>
      <c r="GO2142" s="233" t="str">
        <f>IFERROR(VLOOKUP($C2142,リスト!$D:$X,18,FALSE),"")</f>
        <v/>
      </c>
      <c r="GP2142" s="349"/>
    </row>
    <row r="2143" spans="1:198" hidden="1">
      <c r="A2143" s="232" t="str">
        <f t="shared" si="103"/>
        <v/>
      </c>
      <c r="B2143" s="91"/>
      <c r="C2143" s="232"/>
      <c r="D2143" s="232"/>
      <c r="E2143" s="91"/>
      <c r="F2143" s="91"/>
      <c r="G2143" s="91"/>
      <c r="H2143" s="248"/>
      <c r="I2143" s="248"/>
      <c r="J2143" s="260"/>
      <c r="K2143" s="252"/>
      <c r="GO2143" s="233" t="str">
        <f>IFERROR(VLOOKUP($C2143,リスト!$D:$X,18,FALSE),"")</f>
        <v/>
      </c>
      <c r="GP2143" s="349"/>
    </row>
    <row r="2144" spans="1:198" hidden="1">
      <c r="A2144" s="232" t="str">
        <f t="shared" si="103"/>
        <v/>
      </c>
      <c r="B2144" s="91"/>
      <c r="C2144" s="232"/>
      <c r="D2144" s="232"/>
      <c r="E2144" s="91"/>
      <c r="F2144" s="91"/>
      <c r="G2144" s="91"/>
      <c r="H2144" s="248"/>
      <c r="I2144" s="248"/>
      <c r="J2144" s="260"/>
      <c r="K2144" s="252"/>
      <c r="GO2144" s="233" t="str">
        <f>IFERROR(VLOOKUP($C2144,リスト!$D:$X,18,FALSE),"")</f>
        <v/>
      </c>
      <c r="GP2144" s="349"/>
    </row>
    <row r="2145" spans="1:198" hidden="1">
      <c r="A2145" s="232" t="str">
        <f t="shared" si="103"/>
        <v/>
      </c>
      <c r="B2145" s="91"/>
      <c r="C2145" s="232"/>
      <c r="D2145" s="232"/>
      <c r="E2145" s="91"/>
      <c r="F2145" s="91"/>
      <c r="G2145" s="91"/>
      <c r="H2145" s="248"/>
      <c r="I2145" s="248"/>
      <c r="J2145" s="260"/>
      <c r="K2145" s="252"/>
      <c r="GO2145" s="233" t="str">
        <f>IFERROR(VLOOKUP($C2145,リスト!$D:$X,18,FALSE),"")</f>
        <v/>
      </c>
      <c r="GP2145" s="349"/>
    </row>
    <row r="2146" spans="1:198" hidden="1">
      <c r="A2146" s="232" t="str">
        <f t="shared" si="103"/>
        <v/>
      </c>
      <c r="B2146" s="91"/>
      <c r="C2146" s="232"/>
      <c r="D2146" s="232"/>
      <c r="E2146" s="91"/>
      <c r="F2146" s="91"/>
      <c r="G2146" s="91"/>
      <c r="H2146" s="248"/>
      <c r="I2146" s="248"/>
      <c r="J2146" s="260"/>
      <c r="K2146" s="252"/>
      <c r="GO2146" s="233" t="str">
        <f>IFERROR(VLOOKUP($C2146,リスト!$D:$X,18,FALSE),"")</f>
        <v/>
      </c>
      <c r="GP2146" s="349"/>
    </row>
    <row r="2147" spans="1:198" hidden="1">
      <c r="A2147" s="232" t="str">
        <f t="shared" si="103"/>
        <v/>
      </c>
      <c r="B2147" s="91"/>
      <c r="C2147" s="232"/>
      <c r="D2147" s="232"/>
      <c r="E2147" s="91"/>
      <c r="F2147" s="91"/>
      <c r="G2147" s="91"/>
      <c r="H2147" s="248"/>
      <c r="I2147" s="248"/>
      <c r="J2147" s="260"/>
      <c r="K2147" s="252"/>
      <c r="GO2147" s="233" t="str">
        <f>IFERROR(VLOOKUP($C2147,リスト!$D:$X,18,FALSE),"")</f>
        <v/>
      </c>
      <c r="GP2147" s="349"/>
    </row>
    <row r="2148" spans="1:198" hidden="1">
      <c r="A2148" s="232" t="str">
        <f t="shared" si="103"/>
        <v/>
      </c>
      <c r="B2148" s="91"/>
      <c r="C2148" s="232"/>
      <c r="D2148" s="232"/>
      <c r="E2148" s="91"/>
      <c r="F2148" s="91"/>
      <c r="G2148" s="91"/>
      <c r="H2148" s="248"/>
      <c r="I2148" s="248"/>
      <c r="J2148" s="260"/>
      <c r="K2148" s="252"/>
      <c r="GO2148" s="233" t="str">
        <f>IFERROR(VLOOKUP($C2148,リスト!$D:$X,18,FALSE),"")</f>
        <v/>
      </c>
      <c r="GP2148" s="349"/>
    </row>
    <row r="2149" spans="1:198" hidden="1">
      <c r="A2149" s="232" t="str">
        <f t="shared" si="103"/>
        <v/>
      </c>
      <c r="B2149" s="91"/>
      <c r="C2149" s="232"/>
      <c r="D2149" s="232"/>
      <c r="E2149" s="91"/>
      <c r="F2149" s="91"/>
      <c r="G2149" s="91"/>
      <c r="H2149" s="248"/>
      <c r="I2149" s="248"/>
      <c r="J2149" s="260"/>
      <c r="K2149" s="252"/>
      <c r="GO2149" s="233" t="str">
        <f>IFERROR(VLOOKUP($C2149,リスト!$D:$X,18,FALSE),"")</f>
        <v/>
      </c>
      <c r="GP2149" s="349"/>
    </row>
    <row r="2150" spans="1:198" hidden="1">
      <c r="A2150" s="232" t="str">
        <f t="shared" si="103"/>
        <v/>
      </c>
      <c r="B2150" s="91"/>
      <c r="C2150" s="232"/>
      <c r="D2150" s="232"/>
      <c r="E2150" s="91"/>
      <c r="F2150" s="91"/>
      <c r="G2150" s="91"/>
      <c r="H2150" s="248"/>
      <c r="I2150" s="248"/>
      <c r="J2150" s="260"/>
      <c r="K2150" s="252"/>
      <c r="GO2150" s="233" t="str">
        <f>IFERROR(VLOOKUP($C2150,リスト!$D:$X,18,FALSE),"")</f>
        <v/>
      </c>
      <c r="GP2150" s="349"/>
    </row>
    <row r="2151" spans="1:198" hidden="1">
      <c r="A2151" s="232" t="str">
        <f t="shared" si="103"/>
        <v/>
      </c>
      <c r="B2151" s="91"/>
      <c r="C2151" s="232"/>
      <c r="D2151" s="232"/>
      <c r="E2151" s="91"/>
      <c r="F2151" s="91"/>
      <c r="G2151" s="91"/>
      <c r="H2151" s="248"/>
      <c r="I2151" s="248"/>
      <c r="J2151" s="260"/>
      <c r="K2151" s="252"/>
      <c r="GO2151" s="233" t="str">
        <f>IFERROR(VLOOKUP($C2151,リスト!$D:$X,18,FALSE),"")</f>
        <v/>
      </c>
      <c r="GP2151" s="349"/>
    </row>
    <row r="2152" spans="1:198" hidden="1">
      <c r="A2152" s="232" t="str">
        <f t="shared" si="103"/>
        <v/>
      </c>
      <c r="B2152" s="91"/>
      <c r="C2152" s="232"/>
      <c r="D2152" s="232"/>
      <c r="E2152" s="91"/>
      <c r="F2152" s="91"/>
      <c r="G2152" s="91"/>
      <c r="H2152" s="248"/>
      <c r="I2152" s="248"/>
      <c r="J2152" s="260"/>
      <c r="K2152" s="252"/>
      <c r="GO2152" s="233" t="str">
        <f>IFERROR(VLOOKUP($C2152,リスト!$D:$X,18,FALSE),"")</f>
        <v/>
      </c>
      <c r="GP2152" s="349"/>
    </row>
    <row r="2153" spans="1:198" hidden="1">
      <c r="A2153" s="232" t="str">
        <f t="shared" si="103"/>
        <v/>
      </c>
      <c r="B2153" s="91"/>
      <c r="C2153" s="232"/>
      <c r="D2153" s="232"/>
      <c r="E2153" s="91"/>
      <c r="F2153" s="91"/>
      <c r="G2153" s="91"/>
      <c r="H2153" s="248"/>
      <c r="I2153" s="248"/>
      <c r="J2153" s="260"/>
      <c r="K2153" s="252"/>
      <c r="GO2153" s="233" t="str">
        <f>IFERROR(VLOOKUP($C2153,リスト!$D:$X,18,FALSE),"")</f>
        <v/>
      </c>
      <c r="GP2153" s="349"/>
    </row>
    <row r="2154" spans="1:198" hidden="1">
      <c r="A2154" s="232" t="str">
        <f t="shared" si="103"/>
        <v/>
      </c>
      <c r="B2154" s="91"/>
      <c r="C2154" s="232"/>
      <c r="D2154" s="232"/>
      <c r="E2154" s="91"/>
      <c r="F2154" s="91"/>
      <c r="G2154" s="91"/>
      <c r="H2154" s="248"/>
      <c r="I2154" s="248"/>
      <c r="J2154" s="260"/>
      <c r="K2154" s="252"/>
      <c r="GO2154" s="233" t="str">
        <f>IFERROR(VLOOKUP($C2154,リスト!$D:$X,18,FALSE),"")</f>
        <v/>
      </c>
      <c r="GP2154" s="349"/>
    </row>
    <row r="2155" spans="1:198" hidden="1">
      <c r="A2155" s="232" t="str">
        <f t="shared" si="103"/>
        <v/>
      </c>
      <c r="B2155" s="91"/>
      <c r="C2155" s="232"/>
      <c r="D2155" s="232"/>
      <c r="E2155" s="91"/>
      <c r="F2155" s="91"/>
      <c r="G2155" s="91"/>
      <c r="H2155" s="248"/>
      <c r="I2155" s="248"/>
      <c r="J2155" s="260"/>
      <c r="K2155" s="252"/>
      <c r="GO2155" s="233" t="str">
        <f>IFERROR(VLOOKUP($C2155,リスト!$D:$X,18,FALSE),"")</f>
        <v/>
      </c>
      <c r="GP2155" s="349"/>
    </row>
    <row r="2156" spans="1:198" hidden="1">
      <c r="A2156" s="232" t="str">
        <f t="shared" si="103"/>
        <v/>
      </c>
      <c r="B2156" s="91"/>
      <c r="C2156" s="232"/>
      <c r="D2156" s="232"/>
      <c r="E2156" s="91"/>
      <c r="F2156" s="91"/>
      <c r="G2156" s="91"/>
      <c r="H2156" s="248"/>
      <c r="I2156" s="248"/>
      <c r="J2156" s="260"/>
      <c r="K2156" s="252"/>
      <c r="GO2156" s="233" t="str">
        <f>IFERROR(VLOOKUP($C2156,リスト!$D:$X,18,FALSE),"")</f>
        <v/>
      </c>
      <c r="GP2156" s="349"/>
    </row>
    <row r="2157" spans="1:198" hidden="1">
      <c r="A2157" s="232" t="str">
        <f t="shared" si="103"/>
        <v/>
      </c>
      <c r="B2157" s="91"/>
      <c r="C2157" s="232"/>
      <c r="D2157" s="232"/>
      <c r="E2157" s="91"/>
      <c r="F2157" s="91"/>
      <c r="G2157" s="91"/>
      <c r="H2157" s="248"/>
      <c r="I2157" s="248"/>
      <c r="J2157" s="260"/>
      <c r="K2157" s="252"/>
      <c r="GO2157" s="233" t="str">
        <f>IFERROR(VLOOKUP($C2157,リスト!$D:$X,18,FALSE),"")</f>
        <v/>
      </c>
      <c r="GP2157" s="349"/>
    </row>
    <row r="2158" spans="1:198" hidden="1">
      <c r="A2158" s="232" t="str">
        <f t="shared" si="103"/>
        <v/>
      </c>
      <c r="B2158" s="91"/>
      <c r="C2158" s="232"/>
      <c r="D2158" s="232"/>
      <c r="E2158" s="91"/>
      <c r="F2158" s="91"/>
      <c r="G2158" s="91"/>
      <c r="H2158" s="248"/>
      <c r="I2158" s="248"/>
      <c r="J2158" s="260"/>
      <c r="K2158" s="252"/>
      <c r="GO2158" s="233" t="str">
        <f>IFERROR(VLOOKUP($C2158,リスト!$D:$X,18,FALSE),"")</f>
        <v/>
      </c>
      <c r="GP2158" s="349"/>
    </row>
    <row r="2159" spans="1:198" hidden="1">
      <c r="A2159" s="232" t="str">
        <f t="shared" si="103"/>
        <v/>
      </c>
      <c r="B2159" s="91"/>
      <c r="C2159" s="232"/>
      <c r="D2159" s="232"/>
      <c r="E2159" s="91"/>
      <c r="F2159" s="91"/>
      <c r="G2159" s="91"/>
      <c r="H2159" s="248"/>
      <c r="I2159" s="248"/>
      <c r="J2159" s="260"/>
      <c r="K2159" s="252"/>
      <c r="GO2159" s="233" t="str">
        <f>IFERROR(VLOOKUP($C2159,リスト!$D:$X,18,FALSE),"")</f>
        <v/>
      </c>
      <c r="GP2159" s="349"/>
    </row>
    <row r="2160" spans="1:198" hidden="1">
      <c r="A2160" s="232" t="str">
        <f t="shared" si="103"/>
        <v/>
      </c>
      <c r="B2160" s="91"/>
      <c r="C2160" s="232"/>
      <c r="D2160" s="232"/>
      <c r="E2160" s="91"/>
      <c r="F2160" s="91"/>
      <c r="G2160" s="91"/>
      <c r="H2160" s="248"/>
      <c r="I2160" s="248"/>
      <c r="J2160" s="260"/>
      <c r="K2160" s="252"/>
      <c r="GO2160" s="233" t="str">
        <f>IFERROR(VLOOKUP($C2160,リスト!$D:$X,18,FALSE),"")</f>
        <v/>
      </c>
      <c r="GP2160" s="349"/>
    </row>
    <row r="2161" spans="1:198" hidden="1">
      <c r="A2161" s="232" t="str">
        <f t="shared" si="103"/>
        <v/>
      </c>
      <c r="B2161" s="91"/>
      <c r="C2161" s="232"/>
      <c r="D2161" s="232"/>
      <c r="E2161" s="91"/>
      <c r="F2161" s="91"/>
      <c r="G2161" s="91"/>
      <c r="H2161" s="248"/>
      <c r="I2161" s="248"/>
      <c r="J2161" s="260"/>
      <c r="K2161" s="252"/>
      <c r="GO2161" s="233" t="str">
        <f>IFERROR(VLOOKUP($C2161,リスト!$D:$X,18,FALSE),"")</f>
        <v/>
      </c>
      <c r="GP2161" s="349"/>
    </row>
    <row r="2162" spans="1:198" hidden="1">
      <c r="A2162" s="232" t="str">
        <f t="shared" si="103"/>
        <v/>
      </c>
      <c r="B2162" s="91"/>
      <c r="C2162" s="232"/>
      <c r="D2162" s="232"/>
      <c r="E2162" s="91"/>
      <c r="F2162" s="91"/>
      <c r="G2162" s="91"/>
      <c r="H2162" s="248"/>
      <c r="I2162" s="248"/>
      <c r="J2162" s="260"/>
      <c r="K2162" s="252"/>
      <c r="GO2162" s="233" t="str">
        <f>IFERROR(VLOOKUP($C2162,リスト!$D:$X,18,FALSE),"")</f>
        <v/>
      </c>
      <c r="GP2162" s="349"/>
    </row>
    <row r="2163" spans="1:198" hidden="1">
      <c r="A2163" s="232" t="str">
        <f t="shared" si="103"/>
        <v/>
      </c>
      <c r="B2163" s="91"/>
      <c r="C2163" s="232"/>
      <c r="D2163" s="232"/>
      <c r="E2163" s="91"/>
      <c r="F2163" s="91"/>
      <c r="G2163" s="91"/>
      <c r="H2163" s="248"/>
      <c r="I2163" s="248"/>
      <c r="J2163" s="260"/>
      <c r="K2163" s="252"/>
      <c r="GO2163" s="233" t="str">
        <f>IFERROR(VLOOKUP($C2163,リスト!$D:$X,18,FALSE),"")</f>
        <v/>
      </c>
      <c r="GP2163" s="349"/>
    </row>
    <row r="2164" spans="1:198" hidden="1">
      <c r="A2164" s="232" t="str">
        <f t="shared" si="103"/>
        <v/>
      </c>
      <c r="B2164" s="91"/>
      <c r="C2164" s="232"/>
      <c r="D2164" s="232"/>
      <c r="E2164" s="91"/>
      <c r="F2164" s="91"/>
      <c r="G2164" s="91"/>
      <c r="H2164" s="248"/>
      <c r="I2164" s="248"/>
      <c r="J2164" s="260"/>
      <c r="K2164" s="252"/>
      <c r="GO2164" s="233" t="str">
        <f>IFERROR(VLOOKUP($C2164,リスト!$D:$X,18,FALSE),"")</f>
        <v/>
      </c>
      <c r="GP2164" s="349"/>
    </row>
    <row r="2165" spans="1:198" hidden="1">
      <c r="A2165" s="232" t="str">
        <f t="shared" si="103"/>
        <v/>
      </c>
      <c r="B2165" s="91"/>
      <c r="C2165" s="232"/>
      <c r="D2165" s="232"/>
      <c r="E2165" s="91"/>
      <c r="F2165" s="91"/>
      <c r="G2165" s="91"/>
      <c r="H2165" s="248"/>
      <c r="I2165" s="248"/>
      <c r="J2165" s="260"/>
      <c r="K2165" s="252"/>
      <c r="GO2165" s="233" t="str">
        <f>IFERROR(VLOOKUP($C2165,リスト!$D:$X,18,FALSE),"")</f>
        <v/>
      </c>
      <c r="GP2165" s="349"/>
    </row>
    <row r="2166" spans="1:198" hidden="1">
      <c r="A2166" s="232" t="str">
        <f t="shared" si="103"/>
        <v/>
      </c>
      <c r="B2166" s="91"/>
      <c r="C2166" s="232"/>
      <c r="D2166" s="232"/>
      <c r="E2166" s="91"/>
      <c r="F2166" s="91"/>
      <c r="G2166" s="91"/>
      <c r="H2166" s="248"/>
      <c r="I2166" s="248"/>
      <c r="J2166" s="260"/>
      <c r="K2166" s="252"/>
      <c r="GO2166" s="233" t="str">
        <f>IFERROR(VLOOKUP($C2166,リスト!$D:$X,18,FALSE),"")</f>
        <v/>
      </c>
      <c r="GP2166" s="349"/>
    </row>
    <row r="2167" spans="1:198" hidden="1">
      <c r="A2167" s="232" t="str">
        <f t="shared" si="103"/>
        <v/>
      </c>
      <c r="B2167" s="91"/>
      <c r="C2167" s="232"/>
      <c r="D2167" s="232"/>
      <c r="E2167" s="91"/>
      <c r="F2167" s="91"/>
      <c r="G2167" s="91"/>
      <c r="H2167" s="248"/>
      <c r="I2167" s="248"/>
      <c r="J2167" s="260"/>
      <c r="K2167" s="252"/>
      <c r="GO2167" s="233" t="str">
        <f>IFERROR(VLOOKUP($C2167,リスト!$D:$X,18,FALSE),"")</f>
        <v/>
      </c>
      <c r="GP2167" s="349"/>
    </row>
    <row r="2168" spans="1:198" hidden="1">
      <c r="A2168" s="232" t="str">
        <f t="shared" si="103"/>
        <v/>
      </c>
      <c r="B2168" s="91"/>
      <c r="C2168" s="232"/>
      <c r="D2168" s="232"/>
      <c r="E2168" s="91"/>
      <c r="F2168" s="91"/>
      <c r="G2168" s="91"/>
      <c r="H2168" s="248"/>
      <c r="I2168" s="248"/>
      <c r="J2168" s="260"/>
      <c r="K2168" s="252"/>
      <c r="GO2168" s="233" t="str">
        <f>IFERROR(VLOOKUP($C2168,リスト!$D:$X,18,FALSE),"")</f>
        <v/>
      </c>
      <c r="GP2168" s="349"/>
    </row>
    <row r="2169" spans="1:198" hidden="1">
      <c r="A2169" s="232" t="str">
        <f t="shared" si="103"/>
        <v/>
      </c>
      <c r="B2169" s="91"/>
      <c r="C2169" s="232"/>
      <c r="D2169" s="232"/>
      <c r="E2169" s="91"/>
      <c r="F2169" s="91"/>
      <c r="G2169" s="91"/>
      <c r="H2169" s="248"/>
      <c r="I2169" s="248"/>
      <c r="J2169" s="260"/>
      <c r="K2169" s="252"/>
      <c r="GO2169" s="233" t="str">
        <f>IFERROR(VLOOKUP($C2169,リスト!$D:$X,18,FALSE),"")</f>
        <v/>
      </c>
      <c r="GP2169" s="349"/>
    </row>
    <row r="2170" spans="1:198" hidden="1">
      <c r="A2170" s="232" t="str">
        <f t="shared" si="103"/>
        <v/>
      </c>
      <c r="B2170" s="91"/>
      <c r="C2170" s="232"/>
      <c r="D2170" s="232"/>
      <c r="E2170" s="91"/>
      <c r="F2170" s="91"/>
      <c r="G2170" s="91"/>
      <c r="H2170" s="248"/>
      <c r="I2170" s="248"/>
      <c r="J2170" s="260"/>
      <c r="K2170" s="252"/>
      <c r="GO2170" s="233" t="str">
        <f>IFERROR(VLOOKUP($C2170,リスト!$D:$X,18,FALSE),"")</f>
        <v/>
      </c>
      <c r="GP2170" s="349"/>
    </row>
    <row r="2171" spans="1:198" hidden="1">
      <c r="A2171" s="232" t="str">
        <f t="shared" si="103"/>
        <v/>
      </c>
      <c r="B2171" s="91"/>
      <c r="C2171" s="232"/>
      <c r="D2171" s="232"/>
      <c r="E2171" s="91"/>
      <c r="F2171" s="91"/>
      <c r="G2171" s="91"/>
      <c r="H2171" s="248"/>
      <c r="I2171" s="248"/>
      <c r="J2171" s="260"/>
      <c r="K2171" s="252"/>
      <c r="GO2171" s="233" t="str">
        <f>IFERROR(VLOOKUP($C2171,リスト!$D:$X,18,FALSE),"")</f>
        <v/>
      </c>
      <c r="GP2171" s="349"/>
    </row>
    <row r="2172" spans="1:198" hidden="1">
      <c r="A2172" s="232" t="str">
        <f t="shared" si="103"/>
        <v/>
      </c>
      <c r="B2172" s="91"/>
      <c r="C2172" s="232"/>
      <c r="D2172" s="232"/>
      <c r="E2172" s="91"/>
      <c r="F2172" s="91"/>
      <c r="G2172" s="91"/>
      <c r="H2172" s="248"/>
      <c r="I2172" s="248"/>
      <c r="J2172" s="260"/>
      <c r="K2172" s="252"/>
      <c r="GO2172" s="233" t="str">
        <f>IFERROR(VLOOKUP($C2172,リスト!$D:$X,18,FALSE),"")</f>
        <v/>
      </c>
      <c r="GP2172" s="349"/>
    </row>
    <row r="2173" spans="1:198" hidden="1">
      <c r="A2173" s="232" t="str">
        <f t="shared" si="103"/>
        <v/>
      </c>
      <c r="B2173" s="91"/>
      <c r="C2173" s="232"/>
      <c r="D2173" s="232"/>
      <c r="E2173" s="91"/>
      <c r="F2173" s="91"/>
      <c r="G2173" s="91"/>
      <c r="H2173" s="248"/>
      <c r="I2173" s="248"/>
      <c r="J2173" s="260"/>
      <c r="K2173" s="252"/>
      <c r="GO2173" s="233" t="str">
        <f>IFERROR(VLOOKUP($C2173,リスト!$D:$X,18,FALSE),"")</f>
        <v/>
      </c>
      <c r="GP2173" s="349"/>
    </row>
    <row r="2174" spans="1:198" hidden="1">
      <c r="A2174" s="232" t="str">
        <f t="shared" si="103"/>
        <v/>
      </c>
      <c r="B2174" s="91"/>
      <c r="C2174" s="232"/>
      <c r="D2174" s="232"/>
      <c r="E2174" s="91"/>
      <c r="F2174" s="91"/>
      <c r="G2174" s="91"/>
      <c r="H2174" s="248"/>
      <c r="I2174" s="248"/>
      <c r="J2174" s="260"/>
      <c r="K2174" s="252"/>
      <c r="GO2174" s="233" t="str">
        <f>IFERROR(VLOOKUP($C2174,リスト!$D:$X,18,FALSE),"")</f>
        <v/>
      </c>
      <c r="GP2174" s="349"/>
    </row>
    <row r="2175" spans="1:198" hidden="1">
      <c r="A2175" s="232" t="str">
        <f t="shared" si="103"/>
        <v/>
      </c>
      <c r="B2175" s="91"/>
      <c r="C2175" s="232"/>
      <c r="D2175" s="232"/>
      <c r="E2175" s="91"/>
      <c r="F2175" s="91"/>
      <c r="G2175" s="91"/>
      <c r="H2175" s="248"/>
      <c r="I2175" s="248"/>
      <c r="J2175" s="260"/>
      <c r="K2175" s="252"/>
      <c r="GO2175" s="233" t="str">
        <f>IFERROR(VLOOKUP($C2175,リスト!$D:$X,18,FALSE),"")</f>
        <v/>
      </c>
      <c r="GP2175" s="349"/>
    </row>
    <row r="2176" spans="1:198" hidden="1">
      <c r="A2176" s="232" t="str">
        <f t="shared" si="103"/>
        <v/>
      </c>
      <c r="B2176" s="91"/>
      <c r="C2176" s="232"/>
      <c r="D2176" s="232"/>
      <c r="E2176" s="91"/>
      <c r="F2176" s="91"/>
      <c r="G2176" s="91"/>
      <c r="H2176" s="248"/>
      <c r="I2176" s="248"/>
      <c r="J2176" s="260"/>
      <c r="K2176" s="252"/>
      <c r="GO2176" s="233" t="str">
        <f>IFERROR(VLOOKUP($C2176,リスト!$D:$X,18,FALSE),"")</f>
        <v/>
      </c>
      <c r="GP2176" s="349"/>
    </row>
    <row r="2177" spans="1:198" hidden="1">
      <c r="A2177" s="232" t="str">
        <f t="shared" si="103"/>
        <v/>
      </c>
      <c r="B2177" s="91"/>
      <c r="C2177" s="232"/>
      <c r="D2177" s="232"/>
      <c r="E2177" s="91"/>
      <c r="F2177" s="91"/>
      <c r="G2177" s="91"/>
      <c r="H2177" s="248"/>
      <c r="I2177" s="248"/>
      <c r="J2177" s="260"/>
      <c r="K2177" s="252"/>
      <c r="GO2177" s="233" t="str">
        <f>IFERROR(VLOOKUP($C2177,リスト!$D:$X,18,FALSE),"")</f>
        <v/>
      </c>
      <c r="GP2177" s="349"/>
    </row>
    <row r="2178" spans="1:198" hidden="1">
      <c r="A2178" s="232" t="str">
        <f t="shared" si="103"/>
        <v/>
      </c>
      <c r="B2178" s="91"/>
      <c r="C2178" s="232"/>
      <c r="D2178" s="232"/>
      <c r="E2178" s="91"/>
      <c r="F2178" s="91"/>
      <c r="G2178" s="91"/>
      <c r="H2178" s="248"/>
      <c r="I2178" s="248"/>
      <c r="J2178" s="260"/>
      <c r="K2178" s="252"/>
      <c r="GO2178" s="233" t="str">
        <f>IFERROR(VLOOKUP($C2178,リスト!$D:$X,18,FALSE),"")</f>
        <v/>
      </c>
      <c r="GP2178" s="349"/>
    </row>
    <row r="2179" spans="1:198" hidden="1">
      <c r="A2179" s="232" t="str">
        <f t="shared" si="103"/>
        <v/>
      </c>
      <c r="B2179" s="91"/>
      <c r="C2179" s="232"/>
      <c r="D2179" s="232"/>
      <c r="E2179" s="91"/>
      <c r="F2179" s="91"/>
      <c r="G2179" s="91"/>
      <c r="H2179" s="248"/>
      <c r="I2179" s="248"/>
      <c r="J2179" s="260"/>
      <c r="K2179" s="252"/>
      <c r="GO2179" s="233" t="str">
        <f>IFERROR(VLOOKUP($C2179,リスト!$D:$X,18,FALSE),"")</f>
        <v/>
      </c>
      <c r="GP2179" s="349"/>
    </row>
    <row r="2180" spans="1:198" hidden="1">
      <c r="A2180" s="232" t="str">
        <f t="shared" si="103"/>
        <v/>
      </c>
      <c r="B2180" s="91"/>
      <c r="C2180" s="232"/>
      <c r="D2180" s="232"/>
      <c r="E2180" s="91"/>
      <c r="F2180" s="91"/>
      <c r="G2180" s="91"/>
      <c r="H2180" s="248"/>
      <c r="I2180" s="248"/>
      <c r="J2180" s="260"/>
      <c r="K2180" s="252"/>
      <c r="GO2180" s="233" t="str">
        <f>IFERROR(VLOOKUP($C2180,リスト!$D:$X,18,FALSE),"")</f>
        <v/>
      </c>
      <c r="GP2180" s="349"/>
    </row>
    <row r="2181" spans="1:198" hidden="1">
      <c r="A2181" s="232" t="str">
        <f t="shared" si="103"/>
        <v/>
      </c>
      <c r="B2181" s="91"/>
      <c r="C2181" s="232"/>
      <c r="D2181" s="232"/>
      <c r="E2181" s="91"/>
      <c r="F2181" s="91"/>
      <c r="G2181" s="91"/>
      <c r="H2181" s="248"/>
      <c r="I2181" s="248"/>
      <c r="J2181" s="260"/>
      <c r="K2181" s="252"/>
      <c r="GO2181" s="233" t="str">
        <f>IFERROR(VLOOKUP($C2181,リスト!$D:$X,18,FALSE),"")</f>
        <v/>
      </c>
      <c r="GP2181" s="349"/>
    </row>
    <row r="2182" spans="1:198" hidden="1">
      <c r="A2182" s="232" t="str">
        <f t="shared" ref="A2182:A2245" si="104">IF(C2182="","",ROW()-5)</f>
        <v/>
      </c>
      <c r="B2182" s="91"/>
      <c r="C2182" s="232"/>
      <c r="D2182" s="232"/>
      <c r="E2182" s="91"/>
      <c r="F2182" s="91"/>
      <c r="G2182" s="91"/>
      <c r="H2182" s="248"/>
      <c r="I2182" s="248"/>
      <c r="J2182" s="260"/>
      <c r="K2182" s="252"/>
      <c r="GO2182" s="233" t="str">
        <f>IFERROR(VLOOKUP($C2182,リスト!$D:$X,18,FALSE),"")</f>
        <v/>
      </c>
      <c r="GP2182" s="349"/>
    </row>
    <row r="2183" spans="1:198" hidden="1">
      <c r="A2183" s="232" t="str">
        <f t="shared" si="104"/>
        <v/>
      </c>
      <c r="B2183" s="91"/>
      <c r="C2183" s="232"/>
      <c r="D2183" s="232"/>
      <c r="E2183" s="91"/>
      <c r="F2183" s="91"/>
      <c r="G2183" s="91"/>
      <c r="H2183" s="248"/>
      <c r="I2183" s="248"/>
      <c r="J2183" s="260"/>
      <c r="K2183" s="252"/>
      <c r="GO2183" s="233" t="str">
        <f>IFERROR(VLOOKUP($C2183,リスト!$D:$X,18,FALSE),"")</f>
        <v/>
      </c>
      <c r="GP2183" s="349"/>
    </row>
    <row r="2184" spans="1:198" hidden="1">
      <c r="A2184" s="232" t="str">
        <f t="shared" si="104"/>
        <v/>
      </c>
      <c r="B2184" s="91"/>
      <c r="C2184" s="232"/>
      <c r="D2184" s="232"/>
      <c r="E2184" s="91"/>
      <c r="F2184" s="91"/>
      <c r="G2184" s="91"/>
      <c r="H2184" s="248"/>
      <c r="I2184" s="248"/>
      <c r="J2184" s="260"/>
      <c r="K2184" s="252"/>
      <c r="GO2184" s="233" t="str">
        <f>IFERROR(VLOOKUP($C2184,リスト!$D:$X,18,FALSE),"")</f>
        <v/>
      </c>
      <c r="GP2184" s="349"/>
    </row>
    <row r="2185" spans="1:198" hidden="1">
      <c r="A2185" s="232" t="str">
        <f t="shared" si="104"/>
        <v/>
      </c>
      <c r="B2185" s="91"/>
      <c r="C2185" s="232"/>
      <c r="D2185" s="232"/>
      <c r="E2185" s="91"/>
      <c r="F2185" s="91"/>
      <c r="G2185" s="91"/>
      <c r="H2185" s="248"/>
      <c r="I2185" s="248"/>
      <c r="J2185" s="260"/>
      <c r="K2185" s="252"/>
      <c r="GO2185" s="233" t="str">
        <f>IFERROR(VLOOKUP($C2185,リスト!$D:$X,18,FALSE),"")</f>
        <v/>
      </c>
      <c r="GP2185" s="349"/>
    </row>
    <row r="2186" spans="1:198" hidden="1">
      <c r="A2186" s="232" t="str">
        <f t="shared" si="104"/>
        <v/>
      </c>
      <c r="B2186" s="91"/>
      <c r="C2186" s="232"/>
      <c r="D2186" s="232"/>
      <c r="E2186" s="91"/>
      <c r="F2186" s="91"/>
      <c r="G2186" s="91"/>
      <c r="H2186" s="248"/>
      <c r="I2186" s="248"/>
      <c r="J2186" s="260"/>
      <c r="K2186" s="252"/>
      <c r="GO2186" s="233" t="str">
        <f>IFERROR(VLOOKUP($C2186,リスト!$D:$X,18,FALSE),"")</f>
        <v/>
      </c>
      <c r="GP2186" s="349"/>
    </row>
    <row r="2187" spans="1:198" hidden="1">
      <c r="A2187" s="232" t="str">
        <f t="shared" si="104"/>
        <v/>
      </c>
      <c r="B2187" s="91"/>
      <c r="C2187" s="232"/>
      <c r="D2187" s="232"/>
      <c r="E2187" s="91"/>
      <c r="F2187" s="91"/>
      <c r="G2187" s="91"/>
      <c r="H2187" s="248"/>
      <c r="I2187" s="248"/>
      <c r="J2187" s="260"/>
      <c r="K2187" s="252"/>
      <c r="GO2187" s="233" t="str">
        <f>IFERROR(VLOOKUP($C2187,リスト!$D:$X,18,FALSE),"")</f>
        <v/>
      </c>
      <c r="GP2187" s="349"/>
    </row>
    <row r="2188" spans="1:198" hidden="1">
      <c r="A2188" s="232" t="str">
        <f t="shared" si="104"/>
        <v/>
      </c>
      <c r="B2188" s="91"/>
      <c r="C2188" s="232"/>
      <c r="D2188" s="232"/>
      <c r="E2188" s="91"/>
      <c r="F2188" s="91"/>
      <c r="G2188" s="91"/>
      <c r="H2188" s="248"/>
      <c r="I2188" s="248"/>
      <c r="J2188" s="260"/>
      <c r="K2188" s="252"/>
      <c r="GO2188" s="233" t="str">
        <f>IFERROR(VLOOKUP($C2188,リスト!$D:$X,18,FALSE),"")</f>
        <v/>
      </c>
      <c r="GP2188" s="349"/>
    </row>
    <row r="2189" spans="1:198" hidden="1">
      <c r="A2189" s="232" t="str">
        <f t="shared" si="104"/>
        <v/>
      </c>
      <c r="B2189" s="91"/>
      <c r="C2189" s="232"/>
      <c r="D2189" s="232"/>
      <c r="E2189" s="91"/>
      <c r="F2189" s="91"/>
      <c r="G2189" s="91"/>
      <c r="H2189" s="248"/>
      <c r="I2189" s="248"/>
      <c r="J2189" s="260"/>
      <c r="K2189" s="252"/>
      <c r="GO2189" s="233" t="str">
        <f>IFERROR(VLOOKUP($C2189,リスト!$D:$X,18,FALSE),"")</f>
        <v/>
      </c>
      <c r="GP2189" s="349"/>
    </row>
    <row r="2190" spans="1:198" hidden="1">
      <c r="A2190" s="232" t="str">
        <f t="shared" si="104"/>
        <v/>
      </c>
      <c r="B2190" s="91"/>
      <c r="C2190" s="232"/>
      <c r="D2190" s="232"/>
      <c r="E2190" s="91"/>
      <c r="F2190" s="91"/>
      <c r="G2190" s="91"/>
      <c r="H2190" s="248"/>
      <c r="I2190" s="248"/>
      <c r="J2190" s="260"/>
      <c r="K2190" s="252"/>
      <c r="GO2190" s="233" t="str">
        <f>IFERROR(VLOOKUP($C2190,リスト!$D:$X,18,FALSE),"")</f>
        <v/>
      </c>
      <c r="GP2190" s="349"/>
    </row>
    <row r="2191" spans="1:198" hidden="1">
      <c r="A2191" s="232" t="str">
        <f t="shared" si="104"/>
        <v/>
      </c>
      <c r="B2191" s="91"/>
      <c r="C2191" s="232"/>
      <c r="D2191" s="232"/>
      <c r="E2191" s="91"/>
      <c r="F2191" s="91"/>
      <c r="G2191" s="91"/>
      <c r="H2191" s="248"/>
      <c r="I2191" s="248"/>
      <c r="J2191" s="260"/>
      <c r="K2191" s="252"/>
      <c r="GO2191" s="233" t="str">
        <f>IFERROR(VLOOKUP($C2191,リスト!$D:$X,18,FALSE),"")</f>
        <v/>
      </c>
      <c r="GP2191" s="349"/>
    </row>
    <row r="2192" spans="1:198" hidden="1">
      <c r="A2192" s="232" t="str">
        <f t="shared" si="104"/>
        <v/>
      </c>
      <c r="B2192" s="91"/>
      <c r="C2192" s="232"/>
      <c r="D2192" s="232"/>
      <c r="E2192" s="91"/>
      <c r="F2192" s="91"/>
      <c r="G2192" s="91"/>
      <c r="H2192" s="248"/>
      <c r="I2192" s="248"/>
      <c r="J2192" s="260"/>
      <c r="K2192" s="252"/>
      <c r="GO2192" s="233" t="str">
        <f>IFERROR(VLOOKUP($C2192,リスト!$D:$X,18,FALSE),"")</f>
        <v/>
      </c>
      <c r="GP2192" s="349"/>
    </row>
    <row r="2193" spans="1:198" hidden="1">
      <c r="A2193" s="232" t="str">
        <f t="shared" si="104"/>
        <v/>
      </c>
      <c r="B2193" s="91"/>
      <c r="C2193" s="232"/>
      <c r="D2193" s="232"/>
      <c r="E2193" s="91"/>
      <c r="F2193" s="91"/>
      <c r="G2193" s="91"/>
      <c r="H2193" s="248"/>
      <c r="I2193" s="248"/>
      <c r="J2193" s="260"/>
      <c r="K2193" s="252"/>
      <c r="GO2193" s="233" t="str">
        <f>IFERROR(VLOOKUP($C2193,リスト!$D:$X,18,FALSE),"")</f>
        <v/>
      </c>
      <c r="GP2193" s="349"/>
    </row>
    <row r="2194" spans="1:198" hidden="1">
      <c r="A2194" s="232" t="str">
        <f t="shared" si="104"/>
        <v/>
      </c>
      <c r="B2194" s="91"/>
      <c r="C2194" s="232"/>
      <c r="D2194" s="232"/>
      <c r="E2194" s="91"/>
      <c r="F2194" s="91"/>
      <c r="G2194" s="91"/>
      <c r="H2194" s="248"/>
      <c r="I2194" s="248"/>
      <c r="J2194" s="260"/>
      <c r="K2194" s="252"/>
      <c r="GO2194" s="233" t="str">
        <f>IFERROR(VLOOKUP($C2194,リスト!$D:$X,18,FALSE),"")</f>
        <v/>
      </c>
      <c r="GP2194" s="349"/>
    </row>
    <row r="2195" spans="1:198" hidden="1">
      <c r="A2195" s="232" t="str">
        <f t="shared" si="104"/>
        <v/>
      </c>
      <c r="B2195" s="91"/>
      <c r="C2195" s="232"/>
      <c r="D2195" s="232"/>
      <c r="E2195" s="91"/>
      <c r="F2195" s="91"/>
      <c r="G2195" s="91"/>
      <c r="H2195" s="248"/>
      <c r="I2195" s="248"/>
      <c r="J2195" s="260"/>
      <c r="K2195" s="252"/>
      <c r="GO2195" s="233" t="str">
        <f>IFERROR(VLOOKUP($C2195,リスト!$D:$X,18,FALSE),"")</f>
        <v/>
      </c>
      <c r="GP2195" s="349"/>
    </row>
    <row r="2196" spans="1:198" hidden="1">
      <c r="A2196" s="232" t="str">
        <f t="shared" si="104"/>
        <v/>
      </c>
      <c r="B2196" s="91"/>
      <c r="C2196" s="232"/>
      <c r="D2196" s="232"/>
      <c r="E2196" s="91"/>
      <c r="F2196" s="91"/>
      <c r="G2196" s="91"/>
      <c r="H2196" s="248"/>
      <c r="I2196" s="248"/>
      <c r="J2196" s="260"/>
      <c r="K2196" s="252"/>
      <c r="GO2196" s="233" t="str">
        <f>IFERROR(VLOOKUP($C2196,リスト!$D:$X,18,FALSE),"")</f>
        <v/>
      </c>
      <c r="GP2196" s="349"/>
    </row>
    <row r="2197" spans="1:198" hidden="1">
      <c r="A2197" s="232" t="str">
        <f t="shared" si="104"/>
        <v/>
      </c>
      <c r="B2197" s="91"/>
      <c r="C2197" s="232"/>
      <c r="D2197" s="232"/>
      <c r="E2197" s="91"/>
      <c r="F2197" s="91"/>
      <c r="G2197" s="91"/>
      <c r="H2197" s="248"/>
      <c r="I2197" s="248"/>
      <c r="J2197" s="260"/>
      <c r="K2197" s="252"/>
      <c r="GO2197" s="233" t="str">
        <f>IFERROR(VLOOKUP($C2197,リスト!$D:$X,18,FALSE),"")</f>
        <v/>
      </c>
      <c r="GP2197" s="349"/>
    </row>
    <row r="2198" spans="1:198" hidden="1">
      <c r="A2198" s="232" t="str">
        <f t="shared" si="104"/>
        <v/>
      </c>
      <c r="B2198" s="91"/>
      <c r="C2198" s="232"/>
      <c r="D2198" s="232"/>
      <c r="E2198" s="91"/>
      <c r="F2198" s="91"/>
      <c r="G2198" s="91"/>
      <c r="H2198" s="248"/>
      <c r="I2198" s="248"/>
      <c r="J2198" s="260"/>
      <c r="K2198" s="252"/>
      <c r="GO2198" s="233" t="str">
        <f>IFERROR(VLOOKUP($C2198,リスト!$D:$X,18,FALSE),"")</f>
        <v/>
      </c>
      <c r="GP2198" s="349"/>
    </row>
    <row r="2199" spans="1:198" hidden="1">
      <c r="A2199" s="232" t="str">
        <f t="shared" si="104"/>
        <v/>
      </c>
      <c r="B2199" s="91"/>
      <c r="C2199" s="232"/>
      <c r="D2199" s="232"/>
      <c r="E2199" s="91"/>
      <c r="F2199" s="91"/>
      <c r="G2199" s="91"/>
      <c r="H2199" s="248"/>
      <c r="I2199" s="248"/>
      <c r="J2199" s="260"/>
      <c r="K2199" s="252"/>
      <c r="GO2199" s="233" t="str">
        <f>IFERROR(VLOOKUP($C2199,リスト!$D:$X,18,FALSE),"")</f>
        <v/>
      </c>
      <c r="GP2199" s="349"/>
    </row>
    <row r="2200" spans="1:198" hidden="1">
      <c r="A2200" s="232" t="str">
        <f t="shared" si="104"/>
        <v/>
      </c>
      <c r="B2200" s="91"/>
      <c r="C2200" s="232"/>
      <c r="D2200" s="232"/>
      <c r="E2200" s="91"/>
      <c r="F2200" s="91"/>
      <c r="G2200" s="91"/>
      <c r="H2200" s="248"/>
      <c r="I2200" s="248"/>
      <c r="J2200" s="260"/>
      <c r="K2200" s="252"/>
      <c r="GO2200" s="233" t="str">
        <f>IFERROR(VLOOKUP($C2200,リスト!$D:$X,18,FALSE),"")</f>
        <v/>
      </c>
      <c r="GP2200" s="349"/>
    </row>
    <row r="2201" spans="1:198" hidden="1">
      <c r="A2201" s="232" t="str">
        <f t="shared" si="104"/>
        <v/>
      </c>
      <c r="B2201" s="91"/>
      <c r="C2201" s="232"/>
      <c r="D2201" s="232"/>
      <c r="E2201" s="91"/>
      <c r="F2201" s="91"/>
      <c r="G2201" s="91"/>
      <c r="H2201" s="248"/>
      <c r="I2201" s="248"/>
      <c r="J2201" s="260"/>
      <c r="K2201" s="252"/>
      <c r="GO2201" s="233" t="str">
        <f>IFERROR(VLOOKUP($C2201,リスト!$D:$X,18,FALSE),"")</f>
        <v/>
      </c>
      <c r="GP2201" s="349"/>
    </row>
    <row r="2202" spans="1:198" hidden="1">
      <c r="A2202" s="232" t="str">
        <f t="shared" si="104"/>
        <v/>
      </c>
      <c r="B2202" s="91"/>
      <c r="C2202" s="232"/>
      <c r="D2202" s="232"/>
      <c r="E2202" s="91"/>
      <c r="F2202" s="91"/>
      <c r="G2202" s="91"/>
      <c r="H2202" s="248"/>
      <c r="I2202" s="248"/>
      <c r="J2202" s="260"/>
      <c r="K2202" s="252"/>
      <c r="GO2202" s="233" t="str">
        <f>IFERROR(VLOOKUP($C2202,リスト!$D:$X,18,FALSE),"")</f>
        <v/>
      </c>
      <c r="GP2202" s="349"/>
    </row>
    <row r="2203" spans="1:198" hidden="1">
      <c r="A2203" s="232" t="str">
        <f t="shared" si="104"/>
        <v/>
      </c>
      <c r="B2203" s="91"/>
      <c r="C2203" s="232"/>
      <c r="D2203" s="232"/>
      <c r="E2203" s="91"/>
      <c r="F2203" s="91"/>
      <c r="G2203" s="91"/>
      <c r="H2203" s="248"/>
      <c r="I2203" s="248"/>
      <c r="J2203" s="260"/>
      <c r="K2203" s="252"/>
      <c r="GO2203" s="233" t="str">
        <f>IFERROR(VLOOKUP($C2203,リスト!$D:$X,18,FALSE),"")</f>
        <v/>
      </c>
      <c r="GP2203" s="349"/>
    </row>
    <row r="2204" spans="1:198" hidden="1">
      <c r="A2204" s="232" t="str">
        <f t="shared" si="104"/>
        <v/>
      </c>
      <c r="B2204" s="91"/>
      <c r="C2204" s="232"/>
      <c r="D2204" s="232"/>
      <c r="E2204" s="91"/>
      <c r="F2204" s="91"/>
      <c r="G2204" s="91"/>
      <c r="H2204" s="248"/>
      <c r="I2204" s="248"/>
      <c r="J2204" s="260"/>
      <c r="K2204" s="252"/>
      <c r="GO2204" s="233" t="str">
        <f>IFERROR(VLOOKUP($C2204,リスト!$D:$X,18,FALSE),"")</f>
        <v/>
      </c>
      <c r="GP2204" s="349"/>
    </row>
    <row r="2205" spans="1:198" hidden="1">
      <c r="A2205" s="232" t="str">
        <f t="shared" si="104"/>
        <v/>
      </c>
      <c r="B2205" s="91"/>
      <c r="C2205" s="232"/>
      <c r="D2205" s="232"/>
      <c r="E2205" s="91"/>
      <c r="F2205" s="91"/>
      <c r="G2205" s="91"/>
      <c r="H2205" s="248"/>
      <c r="I2205" s="248"/>
      <c r="J2205" s="260"/>
      <c r="K2205" s="252"/>
      <c r="GO2205" s="233" t="str">
        <f>IFERROR(VLOOKUP($C2205,リスト!$D:$X,18,FALSE),"")</f>
        <v/>
      </c>
      <c r="GP2205" s="349"/>
    </row>
    <row r="2206" spans="1:198" hidden="1">
      <c r="A2206" s="232" t="str">
        <f t="shared" si="104"/>
        <v/>
      </c>
      <c r="B2206" s="91"/>
      <c r="C2206" s="232"/>
      <c r="D2206" s="232"/>
      <c r="E2206" s="91"/>
      <c r="F2206" s="91"/>
      <c r="G2206" s="91"/>
      <c r="H2206" s="248"/>
      <c r="I2206" s="248"/>
      <c r="J2206" s="260"/>
      <c r="K2206" s="252"/>
      <c r="GO2206" s="233" t="str">
        <f>IFERROR(VLOOKUP($C2206,リスト!$D:$X,18,FALSE),"")</f>
        <v/>
      </c>
      <c r="GP2206" s="349"/>
    </row>
    <row r="2207" spans="1:198" hidden="1">
      <c r="A2207" s="232" t="str">
        <f t="shared" si="104"/>
        <v/>
      </c>
      <c r="B2207" s="91"/>
      <c r="C2207" s="232"/>
      <c r="D2207" s="232"/>
      <c r="E2207" s="91"/>
      <c r="F2207" s="91"/>
      <c r="G2207" s="91"/>
      <c r="H2207" s="248"/>
      <c r="I2207" s="248"/>
      <c r="J2207" s="260"/>
      <c r="K2207" s="252"/>
      <c r="GO2207" s="233" t="str">
        <f>IFERROR(VLOOKUP($C2207,リスト!$D:$X,18,FALSE),"")</f>
        <v/>
      </c>
      <c r="GP2207" s="349"/>
    </row>
    <row r="2208" spans="1:198" hidden="1">
      <c r="A2208" s="232" t="str">
        <f t="shared" si="104"/>
        <v/>
      </c>
      <c r="B2208" s="91"/>
      <c r="C2208" s="232"/>
      <c r="D2208" s="232"/>
      <c r="E2208" s="91"/>
      <c r="F2208" s="91"/>
      <c r="G2208" s="91"/>
      <c r="H2208" s="248"/>
      <c r="I2208" s="248"/>
      <c r="J2208" s="260"/>
      <c r="K2208" s="252"/>
      <c r="GO2208" s="233" t="str">
        <f>IFERROR(VLOOKUP($C2208,リスト!$D:$X,18,FALSE),"")</f>
        <v/>
      </c>
      <c r="GP2208" s="349"/>
    </row>
    <row r="2209" spans="1:198" hidden="1">
      <c r="A2209" s="232" t="str">
        <f t="shared" si="104"/>
        <v/>
      </c>
      <c r="B2209" s="91"/>
      <c r="C2209" s="232"/>
      <c r="D2209" s="232"/>
      <c r="E2209" s="91"/>
      <c r="F2209" s="91"/>
      <c r="G2209" s="91"/>
      <c r="H2209" s="248"/>
      <c r="I2209" s="248"/>
      <c r="J2209" s="260"/>
      <c r="K2209" s="252"/>
      <c r="GO2209" s="233" t="str">
        <f>IFERROR(VLOOKUP($C2209,リスト!$D:$X,18,FALSE),"")</f>
        <v/>
      </c>
      <c r="GP2209" s="349"/>
    </row>
    <row r="2210" spans="1:198" hidden="1">
      <c r="A2210" s="232" t="str">
        <f t="shared" si="104"/>
        <v/>
      </c>
      <c r="B2210" s="91"/>
      <c r="C2210" s="232"/>
      <c r="D2210" s="232"/>
      <c r="E2210" s="91"/>
      <c r="F2210" s="91"/>
      <c r="G2210" s="91"/>
      <c r="H2210" s="248"/>
      <c r="I2210" s="248"/>
      <c r="J2210" s="260"/>
      <c r="K2210" s="252"/>
      <c r="GO2210" s="233" t="str">
        <f>IFERROR(VLOOKUP($C2210,リスト!$D:$X,18,FALSE),"")</f>
        <v/>
      </c>
      <c r="GP2210" s="349"/>
    </row>
    <row r="2211" spans="1:198" hidden="1">
      <c r="A2211" s="232" t="str">
        <f t="shared" si="104"/>
        <v/>
      </c>
      <c r="B2211" s="91"/>
      <c r="C2211" s="232"/>
      <c r="D2211" s="232"/>
      <c r="E2211" s="91"/>
      <c r="F2211" s="91"/>
      <c r="G2211" s="91"/>
      <c r="H2211" s="248"/>
      <c r="I2211" s="248"/>
      <c r="J2211" s="260"/>
      <c r="K2211" s="252"/>
      <c r="GO2211" s="233" t="str">
        <f>IFERROR(VLOOKUP($C2211,リスト!$D:$X,18,FALSE),"")</f>
        <v/>
      </c>
      <c r="GP2211" s="349"/>
    </row>
    <row r="2212" spans="1:198" hidden="1">
      <c r="A2212" s="232" t="str">
        <f t="shared" si="104"/>
        <v/>
      </c>
      <c r="B2212" s="91"/>
      <c r="C2212" s="232"/>
      <c r="D2212" s="232"/>
      <c r="E2212" s="91"/>
      <c r="F2212" s="91"/>
      <c r="G2212" s="91"/>
      <c r="H2212" s="248"/>
      <c r="I2212" s="248"/>
      <c r="J2212" s="260"/>
      <c r="K2212" s="252"/>
      <c r="GO2212" s="233" t="str">
        <f>IFERROR(VLOOKUP($C2212,リスト!$D:$X,18,FALSE),"")</f>
        <v/>
      </c>
      <c r="GP2212" s="349"/>
    </row>
    <row r="2213" spans="1:198" hidden="1">
      <c r="A2213" s="232" t="str">
        <f t="shared" si="104"/>
        <v/>
      </c>
      <c r="B2213" s="91"/>
      <c r="C2213" s="232"/>
      <c r="D2213" s="232"/>
      <c r="E2213" s="91"/>
      <c r="F2213" s="91"/>
      <c r="G2213" s="91"/>
      <c r="H2213" s="248"/>
      <c r="I2213" s="248"/>
      <c r="J2213" s="260"/>
      <c r="K2213" s="252"/>
      <c r="GO2213" s="233" t="str">
        <f>IFERROR(VLOOKUP($C2213,リスト!$D:$X,18,FALSE),"")</f>
        <v/>
      </c>
      <c r="GP2213" s="349"/>
    </row>
    <row r="2214" spans="1:198" hidden="1">
      <c r="A2214" s="232" t="str">
        <f t="shared" si="104"/>
        <v/>
      </c>
      <c r="B2214" s="91"/>
      <c r="C2214" s="232"/>
      <c r="D2214" s="232"/>
      <c r="E2214" s="91"/>
      <c r="F2214" s="91"/>
      <c r="G2214" s="91"/>
      <c r="H2214" s="248"/>
      <c r="I2214" s="248"/>
      <c r="J2214" s="260"/>
      <c r="K2214" s="252"/>
      <c r="GO2214" s="233" t="str">
        <f>IFERROR(VLOOKUP($C2214,リスト!$D:$X,18,FALSE),"")</f>
        <v/>
      </c>
      <c r="GP2214" s="349"/>
    </row>
    <row r="2215" spans="1:198" hidden="1">
      <c r="A2215" s="232" t="str">
        <f t="shared" si="104"/>
        <v/>
      </c>
      <c r="B2215" s="91"/>
      <c r="C2215" s="232"/>
      <c r="D2215" s="232"/>
      <c r="E2215" s="91"/>
      <c r="F2215" s="91"/>
      <c r="G2215" s="91"/>
      <c r="H2215" s="248"/>
      <c r="I2215" s="248"/>
      <c r="J2215" s="260"/>
      <c r="K2215" s="252"/>
      <c r="GO2215" s="233" t="str">
        <f>IFERROR(VLOOKUP($C2215,リスト!$D:$X,18,FALSE),"")</f>
        <v/>
      </c>
      <c r="GP2215" s="349"/>
    </row>
    <row r="2216" spans="1:198" hidden="1">
      <c r="A2216" s="232" t="str">
        <f t="shared" si="104"/>
        <v/>
      </c>
      <c r="B2216" s="91"/>
      <c r="C2216" s="232"/>
      <c r="D2216" s="232"/>
      <c r="E2216" s="91"/>
      <c r="F2216" s="91"/>
      <c r="G2216" s="91"/>
      <c r="H2216" s="248"/>
      <c r="I2216" s="248"/>
      <c r="J2216" s="260"/>
      <c r="K2216" s="252"/>
      <c r="GO2216" s="233" t="str">
        <f>IFERROR(VLOOKUP($C2216,リスト!$D:$X,18,FALSE),"")</f>
        <v/>
      </c>
      <c r="GP2216" s="349"/>
    </row>
    <row r="2217" spans="1:198" hidden="1">
      <c r="A2217" s="232" t="str">
        <f t="shared" si="104"/>
        <v/>
      </c>
      <c r="B2217" s="91"/>
      <c r="C2217" s="232"/>
      <c r="D2217" s="232"/>
      <c r="E2217" s="91"/>
      <c r="F2217" s="91"/>
      <c r="G2217" s="91"/>
      <c r="H2217" s="248"/>
      <c r="I2217" s="248"/>
      <c r="J2217" s="260"/>
      <c r="K2217" s="252"/>
      <c r="GO2217" s="233" t="str">
        <f>IFERROR(VLOOKUP($C2217,リスト!$D:$X,18,FALSE),"")</f>
        <v/>
      </c>
      <c r="GP2217" s="349"/>
    </row>
    <row r="2218" spans="1:198" hidden="1">
      <c r="A2218" s="232" t="str">
        <f t="shared" si="104"/>
        <v/>
      </c>
      <c r="B2218" s="91"/>
      <c r="C2218" s="232"/>
      <c r="D2218" s="232"/>
      <c r="E2218" s="91"/>
      <c r="F2218" s="91"/>
      <c r="G2218" s="91"/>
      <c r="H2218" s="248"/>
      <c r="I2218" s="248"/>
      <c r="J2218" s="260"/>
      <c r="K2218" s="252"/>
      <c r="GO2218" s="233" t="str">
        <f>IFERROR(VLOOKUP($C2218,リスト!$D:$X,18,FALSE),"")</f>
        <v/>
      </c>
      <c r="GP2218" s="349"/>
    </row>
    <row r="2219" spans="1:198" hidden="1">
      <c r="A2219" s="232" t="str">
        <f t="shared" si="104"/>
        <v/>
      </c>
      <c r="B2219" s="91"/>
      <c r="C2219" s="232"/>
      <c r="D2219" s="232"/>
      <c r="E2219" s="91"/>
      <c r="F2219" s="91"/>
      <c r="G2219" s="91"/>
      <c r="H2219" s="248"/>
      <c r="I2219" s="248"/>
      <c r="J2219" s="260"/>
      <c r="K2219" s="252"/>
      <c r="GO2219" s="233" t="str">
        <f>IFERROR(VLOOKUP($C2219,リスト!$D:$X,18,FALSE),"")</f>
        <v/>
      </c>
      <c r="GP2219" s="349"/>
    </row>
    <row r="2220" spans="1:198" hidden="1">
      <c r="A2220" s="232" t="str">
        <f t="shared" si="104"/>
        <v/>
      </c>
      <c r="B2220" s="91"/>
      <c r="C2220" s="232"/>
      <c r="D2220" s="232"/>
      <c r="E2220" s="91"/>
      <c r="F2220" s="91"/>
      <c r="G2220" s="91"/>
      <c r="H2220" s="248"/>
      <c r="I2220" s="248"/>
      <c r="J2220" s="260"/>
      <c r="K2220" s="252"/>
      <c r="GO2220" s="233" t="str">
        <f>IFERROR(VLOOKUP($C2220,リスト!$D:$X,18,FALSE),"")</f>
        <v/>
      </c>
      <c r="GP2220" s="349"/>
    </row>
    <row r="2221" spans="1:198" hidden="1">
      <c r="A2221" s="232" t="str">
        <f t="shared" si="104"/>
        <v/>
      </c>
      <c r="B2221" s="91"/>
      <c r="C2221" s="232"/>
      <c r="D2221" s="232"/>
      <c r="E2221" s="91"/>
      <c r="F2221" s="91"/>
      <c r="G2221" s="91"/>
      <c r="H2221" s="248"/>
      <c r="I2221" s="248"/>
      <c r="J2221" s="260"/>
      <c r="K2221" s="252"/>
      <c r="GO2221" s="233" t="str">
        <f>IFERROR(VLOOKUP($C2221,リスト!$D:$X,18,FALSE),"")</f>
        <v/>
      </c>
      <c r="GP2221" s="349"/>
    </row>
    <row r="2222" spans="1:198" hidden="1">
      <c r="A2222" s="232" t="str">
        <f t="shared" si="104"/>
        <v/>
      </c>
      <c r="B2222" s="91"/>
      <c r="C2222" s="232"/>
      <c r="D2222" s="232"/>
      <c r="E2222" s="91"/>
      <c r="F2222" s="91"/>
      <c r="G2222" s="91"/>
      <c r="H2222" s="248"/>
      <c r="I2222" s="248"/>
      <c r="J2222" s="260"/>
      <c r="K2222" s="252"/>
      <c r="GO2222" s="233" t="str">
        <f>IFERROR(VLOOKUP($C2222,リスト!$D:$X,18,FALSE),"")</f>
        <v/>
      </c>
      <c r="GP2222" s="349"/>
    </row>
    <row r="2223" spans="1:198" hidden="1">
      <c r="A2223" s="232" t="str">
        <f t="shared" si="104"/>
        <v/>
      </c>
      <c r="B2223" s="91"/>
      <c r="C2223" s="232"/>
      <c r="D2223" s="232"/>
      <c r="E2223" s="91"/>
      <c r="F2223" s="91"/>
      <c r="G2223" s="91"/>
      <c r="H2223" s="248"/>
      <c r="I2223" s="248"/>
      <c r="J2223" s="260"/>
      <c r="K2223" s="252"/>
      <c r="GO2223" s="233" t="str">
        <f>IFERROR(VLOOKUP($C2223,リスト!$D:$X,18,FALSE),"")</f>
        <v/>
      </c>
      <c r="GP2223" s="349"/>
    </row>
    <row r="2224" spans="1:198" hidden="1">
      <c r="A2224" s="232" t="str">
        <f t="shared" si="104"/>
        <v/>
      </c>
      <c r="B2224" s="91"/>
      <c r="C2224" s="232"/>
      <c r="D2224" s="232"/>
      <c r="E2224" s="91"/>
      <c r="F2224" s="91"/>
      <c r="G2224" s="265"/>
      <c r="H2224" s="248"/>
      <c r="I2224" s="248"/>
      <c r="J2224" s="260"/>
      <c r="K2224" s="252"/>
      <c r="GO2224" s="233" t="str">
        <f>IFERROR(VLOOKUP($C2224,リスト!$D:$X,18,FALSE),"")</f>
        <v/>
      </c>
      <c r="GP2224" s="349"/>
    </row>
    <row r="2225" spans="1:198" hidden="1">
      <c r="A2225" s="232" t="str">
        <f t="shared" si="104"/>
        <v/>
      </c>
      <c r="B2225" s="91"/>
      <c r="C2225" s="232"/>
      <c r="D2225" s="232"/>
      <c r="E2225" s="91"/>
      <c r="F2225" s="91"/>
      <c r="G2225" s="265"/>
      <c r="H2225" s="248"/>
      <c r="I2225" s="248"/>
      <c r="J2225" s="260"/>
      <c r="K2225" s="252"/>
      <c r="GO2225" s="233" t="str">
        <f>IFERROR(VLOOKUP($C2225,リスト!$D:$X,18,FALSE),"")</f>
        <v/>
      </c>
      <c r="GP2225" s="349"/>
    </row>
    <row r="2226" spans="1:198" hidden="1">
      <c r="A2226" s="232" t="str">
        <f t="shared" si="104"/>
        <v/>
      </c>
      <c r="B2226" s="91"/>
      <c r="C2226" s="232"/>
      <c r="D2226" s="232"/>
      <c r="E2226" s="91"/>
      <c r="F2226" s="91"/>
      <c r="G2226" s="91"/>
      <c r="H2226" s="248"/>
      <c r="I2226" s="248"/>
      <c r="J2226" s="260"/>
      <c r="K2226" s="252"/>
      <c r="GO2226" s="233" t="str">
        <f>IFERROR(VLOOKUP($C2226,リスト!$D:$X,18,FALSE),"")</f>
        <v/>
      </c>
      <c r="GP2226" s="349"/>
    </row>
    <row r="2227" spans="1:198" hidden="1">
      <c r="A2227" s="232" t="str">
        <f t="shared" si="104"/>
        <v/>
      </c>
      <c r="B2227" s="91"/>
      <c r="C2227" s="232"/>
      <c r="D2227" s="232"/>
      <c r="E2227" s="91"/>
      <c r="F2227" s="91"/>
      <c r="G2227" s="91"/>
      <c r="H2227" s="248"/>
      <c r="I2227" s="248"/>
      <c r="J2227" s="260"/>
      <c r="K2227" s="252"/>
      <c r="GO2227" s="233" t="str">
        <f>IFERROR(VLOOKUP($C2227,リスト!$D:$X,18,FALSE),"")</f>
        <v/>
      </c>
      <c r="GP2227" s="349"/>
    </row>
    <row r="2228" spans="1:198" hidden="1">
      <c r="A2228" s="232" t="str">
        <f t="shared" si="104"/>
        <v/>
      </c>
      <c r="B2228" s="91"/>
      <c r="C2228" s="232"/>
      <c r="D2228" s="232"/>
      <c r="E2228" s="91"/>
      <c r="F2228" s="91"/>
      <c r="G2228" s="91"/>
      <c r="H2228" s="248"/>
      <c r="I2228" s="248"/>
      <c r="J2228" s="260"/>
      <c r="K2228" s="252"/>
      <c r="GO2228" s="233" t="str">
        <f>IFERROR(VLOOKUP($C2228,リスト!$D:$X,18,FALSE),"")</f>
        <v/>
      </c>
      <c r="GP2228" s="349"/>
    </row>
    <row r="2229" spans="1:198" hidden="1">
      <c r="A2229" s="232" t="str">
        <f t="shared" si="104"/>
        <v/>
      </c>
      <c r="B2229" s="91"/>
      <c r="C2229" s="232"/>
      <c r="D2229" s="232"/>
      <c r="E2229" s="91"/>
      <c r="F2229" s="91"/>
      <c r="G2229" s="91"/>
      <c r="H2229" s="248"/>
      <c r="I2229" s="248"/>
      <c r="J2229" s="260"/>
      <c r="K2229" s="252"/>
      <c r="GO2229" s="233" t="str">
        <f>IFERROR(VLOOKUP($C2229,リスト!$D:$X,18,FALSE),"")</f>
        <v/>
      </c>
      <c r="GP2229" s="349"/>
    </row>
    <row r="2230" spans="1:198" hidden="1">
      <c r="A2230" s="232" t="str">
        <f t="shared" si="104"/>
        <v/>
      </c>
      <c r="B2230" s="91"/>
      <c r="C2230" s="232"/>
      <c r="D2230" s="232"/>
      <c r="E2230" s="91"/>
      <c r="F2230" s="91"/>
      <c r="G2230" s="91"/>
      <c r="H2230" s="248"/>
      <c r="I2230" s="248"/>
      <c r="J2230" s="260"/>
      <c r="K2230" s="252"/>
      <c r="GO2230" s="233" t="str">
        <f>IFERROR(VLOOKUP($C2230,リスト!$D:$X,18,FALSE),"")</f>
        <v/>
      </c>
      <c r="GP2230" s="349"/>
    </row>
    <row r="2231" spans="1:198" hidden="1">
      <c r="A2231" s="232" t="str">
        <f t="shared" si="104"/>
        <v/>
      </c>
      <c r="B2231" s="91"/>
      <c r="C2231" s="232"/>
      <c r="D2231" s="232"/>
      <c r="E2231" s="91"/>
      <c r="F2231" s="91"/>
      <c r="G2231" s="91"/>
      <c r="H2231" s="248"/>
      <c r="I2231" s="248"/>
      <c r="J2231" s="260"/>
      <c r="K2231" s="252"/>
      <c r="GO2231" s="233" t="str">
        <f>IFERROR(VLOOKUP($C2231,リスト!$D:$X,18,FALSE),"")</f>
        <v/>
      </c>
      <c r="GP2231" s="349"/>
    </row>
    <row r="2232" spans="1:198" hidden="1">
      <c r="A2232" s="232" t="str">
        <f t="shared" si="104"/>
        <v/>
      </c>
      <c r="B2232" s="91"/>
      <c r="C2232" s="232"/>
      <c r="D2232" s="232"/>
      <c r="E2232" s="91"/>
      <c r="F2232" s="91"/>
      <c r="G2232" s="91"/>
      <c r="H2232" s="248"/>
      <c r="I2232" s="248"/>
      <c r="J2232" s="260"/>
      <c r="K2232" s="252"/>
      <c r="GO2232" s="233" t="str">
        <f>IFERROR(VLOOKUP($C2232,リスト!$D:$X,18,FALSE),"")</f>
        <v/>
      </c>
      <c r="GP2232" s="349"/>
    </row>
    <row r="2233" spans="1:198" hidden="1">
      <c r="A2233" s="232" t="str">
        <f t="shared" si="104"/>
        <v/>
      </c>
      <c r="B2233" s="91"/>
      <c r="C2233" s="232"/>
      <c r="D2233" s="232"/>
      <c r="E2233" s="91"/>
      <c r="F2233" s="91"/>
      <c r="G2233" s="91"/>
      <c r="H2233" s="248"/>
      <c r="I2233" s="248"/>
      <c r="J2233" s="260"/>
      <c r="K2233" s="252"/>
      <c r="GO2233" s="233" t="str">
        <f>IFERROR(VLOOKUP($C2233,リスト!$D:$X,18,FALSE),"")</f>
        <v/>
      </c>
      <c r="GP2233" s="349"/>
    </row>
    <row r="2234" spans="1:198" hidden="1">
      <c r="A2234" s="232" t="str">
        <f t="shared" si="104"/>
        <v/>
      </c>
      <c r="B2234" s="91"/>
      <c r="C2234" s="232"/>
      <c r="D2234" s="232"/>
      <c r="E2234" s="91"/>
      <c r="F2234" s="91"/>
      <c r="G2234" s="91"/>
      <c r="H2234" s="248"/>
      <c r="I2234" s="248"/>
      <c r="J2234" s="260"/>
      <c r="K2234" s="252"/>
      <c r="GO2234" s="233" t="str">
        <f>IFERROR(VLOOKUP($C2234,リスト!$D:$X,18,FALSE),"")</f>
        <v/>
      </c>
      <c r="GP2234" s="349"/>
    </row>
    <row r="2235" spans="1:198" hidden="1">
      <c r="A2235" s="232" t="str">
        <f t="shared" si="104"/>
        <v/>
      </c>
      <c r="B2235" s="91"/>
      <c r="C2235" s="232"/>
      <c r="D2235" s="232"/>
      <c r="E2235" s="91"/>
      <c r="F2235" s="91"/>
      <c r="G2235" s="91"/>
      <c r="H2235" s="248"/>
      <c r="I2235" s="248"/>
      <c r="J2235" s="260"/>
      <c r="K2235" s="252"/>
      <c r="GO2235" s="233" t="str">
        <f>IFERROR(VLOOKUP($C2235,リスト!$D:$X,18,FALSE),"")</f>
        <v/>
      </c>
      <c r="GP2235" s="349"/>
    </row>
    <row r="2236" spans="1:198" hidden="1">
      <c r="A2236" s="232" t="str">
        <f t="shared" si="104"/>
        <v/>
      </c>
      <c r="B2236" s="91"/>
      <c r="C2236" s="232"/>
      <c r="D2236" s="232"/>
      <c r="E2236" s="91"/>
      <c r="F2236" s="91"/>
      <c r="G2236" s="91"/>
      <c r="H2236" s="248"/>
      <c r="I2236" s="248"/>
      <c r="J2236" s="260"/>
      <c r="K2236" s="252"/>
      <c r="GO2236" s="233" t="str">
        <f>IFERROR(VLOOKUP($C2236,リスト!$D:$X,18,FALSE),"")</f>
        <v/>
      </c>
      <c r="GP2236" s="349"/>
    </row>
    <row r="2237" spans="1:198" hidden="1">
      <c r="A2237" s="232" t="str">
        <f t="shared" si="104"/>
        <v/>
      </c>
      <c r="B2237" s="91"/>
      <c r="C2237" s="232"/>
      <c r="D2237" s="232"/>
      <c r="E2237" s="91"/>
      <c r="F2237" s="91"/>
      <c r="G2237" s="91"/>
      <c r="H2237" s="248"/>
      <c r="I2237" s="248"/>
      <c r="J2237" s="260"/>
      <c r="K2237" s="252"/>
      <c r="GO2237" s="233" t="str">
        <f>IFERROR(VLOOKUP($C2237,リスト!$D:$X,18,FALSE),"")</f>
        <v/>
      </c>
      <c r="GP2237" s="349"/>
    </row>
    <row r="2238" spans="1:198" hidden="1">
      <c r="A2238" s="232" t="str">
        <f t="shared" si="104"/>
        <v/>
      </c>
      <c r="B2238" s="91"/>
      <c r="C2238" s="232"/>
      <c r="D2238" s="232"/>
      <c r="E2238" s="91"/>
      <c r="F2238" s="91"/>
      <c r="G2238" s="91"/>
      <c r="H2238" s="248"/>
      <c r="I2238" s="248"/>
      <c r="J2238" s="260"/>
      <c r="K2238" s="252"/>
      <c r="GO2238" s="233" t="str">
        <f>IFERROR(VLOOKUP($C2238,リスト!$D:$X,18,FALSE),"")</f>
        <v/>
      </c>
      <c r="GP2238" s="349"/>
    </row>
    <row r="2239" spans="1:198" hidden="1">
      <c r="A2239" s="232" t="str">
        <f t="shared" si="104"/>
        <v/>
      </c>
      <c r="B2239" s="91"/>
      <c r="C2239" s="232"/>
      <c r="D2239" s="232"/>
      <c r="E2239" s="91"/>
      <c r="F2239" s="91"/>
      <c r="G2239" s="91"/>
      <c r="H2239" s="248"/>
      <c r="I2239" s="248"/>
      <c r="J2239" s="260"/>
      <c r="K2239" s="252"/>
      <c r="GO2239" s="233" t="str">
        <f>IFERROR(VLOOKUP($C2239,リスト!$D:$X,18,FALSE),"")</f>
        <v/>
      </c>
      <c r="GP2239" s="349"/>
    </row>
    <row r="2240" spans="1:198" hidden="1">
      <c r="A2240" s="232" t="str">
        <f t="shared" si="104"/>
        <v/>
      </c>
      <c r="B2240" s="91"/>
      <c r="C2240" s="232"/>
      <c r="D2240" s="232"/>
      <c r="E2240" s="91"/>
      <c r="F2240" s="91"/>
      <c r="G2240" s="91"/>
      <c r="H2240" s="248"/>
      <c r="I2240" s="248"/>
      <c r="J2240" s="260"/>
      <c r="K2240" s="252"/>
      <c r="GO2240" s="233" t="str">
        <f>IFERROR(VLOOKUP($C2240,リスト!$D:$X,18,FALSE),"")</f>
        <v/>
      </c>
      <c r="GP2240" s="349"/>
    </row>
    <row r="2241" spans="1:198" hidden="1">
      <c r="A2241" s="232" t="str">
        <f t="shared" si="104"/>
        <v/>
      </c>
      <c r="B2241" s="91"/>
      <c r="C2241" s="232"/>
      <c r="D2241" s="232"/>
      <c r="E2241" s="91"/>
      <c r="F2241" s="91"/>
      <c r="G2241" s="91"/>
      <c r="H2241" s="248"/>
      <c r="I2241" s="248"/>
      <c r="J2241" s="260"/>
      <c r="K2241" s="252"/>
      <c r="GO2241" s="233" t="str">
        <f>IFERROR(VLOOKUP($C2241,リスト!$D:$X,18,FALSE),"")</f>
        <v/>
      </c>
      <c r="GP2241" s="349"/>
    </row>
    <row r="2242" spans="1:198" hidden="1">
      <c r="A2242" s="232" t="str">
        <f t="shared" si="104"/>
        <v/>
      </c>
      <c r="B2242" s="91"/>
      <c r="C2242" s="232"/>
      <c r="D2242" s="232"/>
      <c r="E2242" s="91"/>
      <c r="F2242" s="91"/>
      <c r="G2242" s="91"/>
      <c r="H2242" s="248"/>
      <c r="I2242" s="248"/>
      <c r="J2242" s="260"/>
      <c r="K2242" s="252"/>
      <c r="GO2242" s="233" t="str">
        <f>IFERROR(VLOOKUP($C2242,リスト!$D:$X,18,FALSE),"")</f>
        <v/>
      </c>
      <c r="GP2242" s="349"/>
    </row>
    <row r="2243" spans="1:198" hidden="1">
      <c r="A2243" s="232" t="str">
        <f t="shared" si="104"/>
        <v/>
      </c>
      <c r="B2243" s="91"/>
      <c r="C2243" s="232"/>
      <c r="D2243" s="232"/>
      <c r="E2243" s="91"/>
      <c r="F2243" s="91"/>
      <c r="G2243" s="91"/>
      <c r="H2243" s="248"/>
      <c r="I2243" s="248"/>
      <c r="J2243" s="260"/>
      <c r="K2243" s="252"/>
      <c r="GO2243" s="233" t="str">
        <f>IFERROR(VLOOKUP($C2243,リスト!$D:$X,18,FALSE),"")</f>
        <v/>
      </c>
      <c r="GP2243" s="349"/>
    </row>
    <row r="2244" spans="1:198" hidden="1">
      <c r="A2244" s="232" t="str">
        <f t="shared" si="104"/>
        <v/>
      </c>
      <c r="B2244" s="91"/>
      <c r="C2244" s="232"/>
      <c r="D2244" s="232"/>
      <c r="E2244" s="91"/>
      <c r="F2244" s="91"/>
      <c r="G2244" s="91"/>
      <c r="H2244" s="248"/>
      <c r="I2244" s="248"/>
      <c r="J2244" s="260"/>
      <c r="K2244" s="252"/>
      <c r="GO2244" s="233" t="str">
        <f>IFERROR(VLOOKUP($C2244,リスト!$D:$X,18,FALSE),"")</f>
        <v/>
      </c>
      <c r="GP2244" s="349"/>
    </row>
    <row r="2245" spans="1:198" hidden="1">
      <c r="A2245" s="232" t="str">
        <f t="shared" si="104"/>
        <v/>
      </c>
      <c r="B2245" s="91"/>
      <c r="C2245" s="232"/>
      <c r="D2245" s="232"/>
      <c r="E2245" s="91"/>
      <c r="F2245" s="91"/>
      <c r="G2245" s="91"/>
      <c r="H2245" s="248"/>
      <c r="I2245" s="248"/>
      <c r="J2245" s="260"/>
      <c r="K2245" s="252"/>
      <c r="GO2245" s="233" t="str">
        <f>IFERROR(VLOOKUP($C2245,リスト!$D:$X,18,FALSE),"")</f>
        <v/>
      </c>
      <c r="GP2245" s="349"/>
    </row>
    <row r="2246" spans="1:198" hidden="1">
      <c r="A2246" s="232" t="str">
        <f t="shared" ref="A2246:A2309" si="105">IF(C2246="","",ROW()-5)</f>
        <v/>
      </c>
      <c r="B2246" s="91"/>
      <c r="C2246" s="232"/>
      <c r="D2246" s="232"/>
      <c r="E2246" s="91"/>
      <c r="F2246" s="91"/>
      <c r="G2246" s="91"/>
      <c r="H2246" s="248"/>
      <c r="I2246" s="248"/>
      <c r="J2246" s="260"/>
      <c r="K2246" s="252"/>
      <c r="GO2246" s="233" t="str">
        <f>IFERROR(VLOOKUP($C2246,リスト!$D:$X,18,FALSE),"")</f>
        <v/>
      </c>
      <c r="GP2246" s="349"/>
    </row>
    <row r="2247" spans="1:198" hidden="1">
      <c r="A2247" s="232" t="str">
        <f t="shared" si="105"/>
        <v/>
      </c>
      <c r="B2247" s="91"/>
      <c r="C2247" s="232"/>
      <c r="D2247" s="232"/>
      <c r="E2247" s="91"/>
      <c r="F2247" s="91"/>
      <c r="G2247" s="91"/>
      <c r="H2247" s="248"/>
      <c r="I2247" s="248"/>
      <c r="J2247" s="260"/>
      <c r="K2247" s="252"/>
      <c r="GO2247" s="233" t="str">
        <f>IFERROR(VLOOKUP($C2247,リスト!$D:$X,18,FALSE),"")</f>
        <v/>
      </c>
      <c r="GP2247" s="349"/>
    </row>
    <row r="2248" spans="1:198" hidden="1">
      <c r="A2248" s="232" t="str">
        <f t="shared" si="105"/>
        <v/>
      </c>
      <c r="B2248" s="91"/>
      <c r="C2248" s="232"/>
      <c r="D2248" s="232"/>
      <c r="E2248" s="91"/>
      <c r="F2248" s="91"/>
      <c r="G2248" s="91"/>
      <c r="H2248" s="248"/>
      <c r="I2248" s="248"/>
      <c r="J2248" s="260"/>
      <c r="K2248" s="252"/>
      <c r="GO2248" s="233" t="str">
        <f>IFERROR(VLOOKUP($C2248,リスト!$D:$X,18,FALSE),"")</f>
        <v/>
      </c>
      <c r="GP2248" s="349"/>
    </row>
    <row r="2249" spans="1:198" hidden="1">
      <c r="A2249" s="232" t="str">
        <f t="shared" si="105"/>
        <v/>
      </c>
      <c r="B2249" s="91"/>
      <c r="C2249" s="232"/>
      <c r="D2249" s="232"/>
      <c r="E2249" s="91"/>
      <c r="F2249" s="91"/>
      <c r="G2249" s="91"/>
      <c r="H2249" s="248"/>
      <c r="I2249" s="248"/>
      <c r="J2249" s="260"/>
      <c r="K2249" s="252"/>
      <c r="GO2249" s="233" t="str">
        <f>IFERROR(VLOOKUP($C2249,リスト!$D:$X,18,FALSE),"")</f>
        <v/>
      </c>
      <c r="GP2249" s="349"/>
    </row>
    <row r="2250" spans="1:198" hidden="1">
      <c r="A2250" s="232" t="str">
        <f t="shared" si="105"/>
        <v/>
      </c>
      <c r="B2250" s="91"/>
      <c r="C2250" s="232"/>
      <c r="D2250" s="232"/>
      <c r="E2250" s="91"/>
      <c r="F2250" s="91"/>
      <c r="G2250" s="91"/>
      <c r="H2250" s="248"/>
      <c r="I2250" s="248"/>
      <c r="J2250" s="260"/>
      <c r="K2250" s="252"/>
      <c r="GO2250" s="233" t="str">
        <f>IFERROR(VLOOKUP($C2250,リスト!$D:$X,18,FALSE),"")</f>
        <v/>
      </c>
      <c r="GP2250" s="349"/>
    </row>
    <row r="2251" spans="1:198" hidden="1">
      <c r="A2251" s="232" t="str">
        <f t="shared" si="105"/>
        <v/>
      </c>
      <c r="B2251" s="91"/>
      <c r="C2251" s="232"/>
      <c r="D2251" s="232"/>
      <c r="E2251" s="91"/>
      <c r="F2251" s="91"/>
      <c r="G2251" s="91"/>
      <c r="H2251" s="248"/>
      <c r="I2251" s="248"/>
      <c r="J2251" s="260"/>
      <c r="K2251" s="252"/>
      <c r="GO2251" s="233" t="str">
        <f>IFERROR(VLOOKUP($C2251,リスト!$D:$X,18,FALSE),"")</f>
        <v/>
      </c>
      <c r="GP2251" s="349"/>
    </row>
    <row r="2252" spans="1:198" hidden="1">
      <c r="A2252" s="232" t="str">
        <f t="shared" si="105"/>
        <v/>
      </c>
      <c r="B2252" s="91"/>
      <c r="C2252" s="232"/>
      <c r="D2252" s="232"/>
      <c r="E2252" s="91"/>
      <c r="F2252" s="91"/>
      <c r="G2252" s="91"/>
      <c r="H2252" s="248"/>
      <c r="I2252" s="248"/>
      <c r="J2252" s="260"/>
      <c r="K2252" s="252"/>
      <c r="GO2252" s="233" t="str">
        <f>IFERROR(VLOOKUP($C2252,リスト!$D:$X,18,FALSE),"")</f>
        <v/>
      </c>
      <c r="GP2252" s="349"/>
    </row>
    <row r="2253" spans="1:198" hidden="1">
      <c r="A2253" s="232" t="str">
        <f t="shared" si="105"/>
        <v/>
      </c>
      <c r="B2253" s="91"/>
      <c r="C2253" s="232"/>
      <c r="D2253" s="232"/>
      <c r="E2253" s="91"/>
      <c r="F2253" s="91"/>
      <c r="G2253" s="91"/>
      <c r="H2253" s="248"/>
      <c r="I2253" s="248"/>
      <c r="J2253" s="260"/>
      <c r="K2253" s="252"/>
      <c r="GO2253" s="233" t="str">
        <f>IFERROR(VLOOKUP($C2253,リスト!$D:$X,18,FALSE),"")</f>
        <v/>
      </c>
      <c r="GP2253" s="349"/>
    </row>
    <row r="2254" spans="1:198" hidden="1">
      <c r="A2254" s="232" t="str">
        <f t="shared" si="105"/>
        <v/>
      </c>
      <c r="B2254" s="91"/>
      <c r="C2254" s="232"/>
      <c r="D2254" s="232"/>
      <c r="E2254" s="91"/>
      <c r="F2254" s="91"/>
      <c r="G2254" s="91"/>
      <c r="H2254" s="248"/>
      <c r="I2254" s="248"/>
      <c r="J2254" s="260"/>
      <c r="K2254" s="252"/>
      <c r="GO2254" s="233" t="str">
        <f>IFERROR(VLOOKUP($C2254,リスト!$D:$X,18,FALSE),"")</f>
        <v/>
      </c>
      <c r="GP2254" s="349"/>
    </row>
    <row r="2255" spans="1:198" hidden="1">
      <c r="A2255" s="232" t="str">
        <f t="shared" si="105"/>
        <v/>
      </c>
      <c r="B2255" s="91"/>
      <c r="C2255" s="232"/>
      <c r="D2255" s="232"/>
      <c r="E2255" s="91"/>
      <c r="F2255" s="91"/>
      <c r="G2255" s="91"/>
      <c r="H2255" s="248"/>
      <c r="I2255" s="248"/>
      <c r="J2255" s="260"/>
      <c r="K2255" s="252"/>
      <c r="GO2255" s="233" t="str">
        <f>IFERROR(VLOOKUP($C2255,リスト!$D:$X,18,FALSE),"")</f>
        <v/>
      </c>
      <c r="GP2255" s="349"/>
    </row>
    <row r="2256" spans="1:198" hidden="1">
      <c r="A2256" s="232" t="str">
        <f t="shared" si="105"/>
        <v/>
      </c>
      <c r="B2256" s="91"/>
      <c r="C2256" s="232"/>
      <c r="D2256" s="232"/>
      <c r="E2256" s="91"/>
      <c r="F2256" s="91"/>
      <c r="G2256" s="91"/>
      <c r="H2256" s="248"/>
      <c r="I2256" s="248"/>
      <c r="J2256" s="260"/>
      <c r="K2256" s="252"/>
      <c r="GO2256" s="233" t="str">
        <f>IFERROR(VLOOKUP($C2256,リスト!$D:$X,18,FALSE),"")</f>
        <v/>
      </c>
      <c r="GP2256" s="349"/>
    </row>
    <row r="2257" spans="1:198" hidden="1">
      <c r="A2257" s="232" t="str">
        <f t="shared" si="105"/>
        <v/>
      </c>
      <c r="B2257" s="91"/>
      <c r="C2257" s="232"/>
      <c r="D2257" s="232"/>
      <c r="E2257" s="91"/>
      <c r="F2257" s="91"/>
      <c r="G2257" s="91"/>
      <c r="H2257" s="248"/>
      <c r="I2257" s="248"/>
      <c r="J2257" s="260"/>
      <c r="K2257" s="252"/>
      <c r="GO2257" s="233" t="str">
        <f>IFERROR(VLOOKUP($C2257,リスト!$D:$X,18,FALSE),"")</f>
        <v/>
      </c>
      <c r="GP2257" s="349"/>
    </row>
    <row r="2258" spans="1:198" hidden="1">
      <c r="A2258" s="232" t="str">
        <f t="shared" si="105"/>
        <v/>
      </c>
      <c r="B2258" s="91"/>
      <c r="C2258" s="232"/>
      <c r="D2258" s="232"/>
      <c r="E2258" s="91"/>
      <c r="F2258" s="91"/>
      <c r="G2258" s="91"/>
      <c r="H2258" s="248"/>
      <c r="I2258" s="248"/>
      <c r="J2258" s="260"/>
      <c r="K2258" s="252"/>
      <c r="GO2258" s="233" t="str">
        <f>IFERROR(VLOOKUP($C2258,リスト!$D:$X,18,FALSE),"")</f>
        <v/>
      </c>
      <c r="GP2258" s="349"/>
    </row>
    <row r="2259" spans="1:198" hidden="1">
      <c r="A2259" s="232" t="str">
        <f t="shared" si="105"/>
        <v/>
      </c>
      <c r="B2259" s="91"/>
      <c r="C2259" s="232"/>
      <c r="D2259" s="232"/>
      <c r="E2259" s="91"/>
      <c r="F2259" s="91"/>
      <c r="G2259" s="91"/>
      <c r="H2259" s="248"/>
      <c r="I2259" s="248"/>
      <c r="J2259" s="260"/>
      <c r="K2259" s="252"/>
      <c r="GO2259" s="233" t="str">
        <f>IFERROR(VLOOKUP($C2259,リスト!$D:$X,18,FALSE),"")</f>
        <v/>
      </c>
      <c r="GP2259" s="349"/>
    </row>
    <row r="2260" spans="1:198" hidden="1">
      <c r="A2260" s="232" t="str">
        <f t="shared" si="105"/>
        <v/>
      </c>
      <c r="B2260" s="91"/>
      <c r="C2260" s="232"/>
      <c r="D2260" s="232"/>
      <c r="E2260" s="91"/>
      <c r="F2260" s="91"/>
      <c r="G2260" s="91"/>
      <c r="H2260" s="248"/>
      <c r="I2260" s="248"/>
      <c r="J2260" s="260"/>
      <c r="K2260" s="252"/>
      <c r="GO2260" s="233" t="str">
        <f>IFERROR(VLOOKUP($C2260,リスト!$D:$X,18,FALSE),"")</f>
        <v/>
      </c>
      <c r="GP2260" s="349"/>
    </row>
    <row r="2261" spans="1:198" hidden="1">
      <c r="A2261" s="232" t="str">
        <f t="shared" si="105"/>
        <v/>
      </c>
      <c r="B2261" s="91"/>
      <c r="C2261" s="232"/>
      <c r="D2261" s="232"/>
      <c r="E2261" s="91"/>
      <c r="F2261" s="91"/>
      <c r="G2261" s="91"/>
      <c r="H2261" s="248"/>
      <c r="I2261" s="248"/>
      <c r="J2261" s="260"/>
      <c r="K2261" s="252"/>
      <c r="GO2261" s="233" t="str">
        <f>IFERROR(VLOOKUP($C2261,リスト!$D:$X,18,FALSE),"")</f>
        <v/>
      </c>
      <c r="GP2261" s="349"/>
    </row>
    <row r="2262" spans="1:198" hidden="1">
      <c r="A2262" s="232" t="str">
        <f t="shared" si="105"/>
        <v/>
      </c>
      <c r="B2262" s="91"/>
      <c r="C2262" s="232"/>
      <c r="D2262" s="232"/>
      <c r="E2262" s="91"/>
      <c r="F2262" s="91"/>
      <c r="G2262" s="91"/>
      <c r="H2262" s="248"/>
      <c r="I2262" s="248"/>
      <c r="J2262" s="260"/>
      <c r="K2262" s="252"/>
      <c r="GO2262" s="233" t="str">
        <f>IFERROR(VLOOKUP($C2262,リスト!$D:$X,18,FALSE),"")</f>
        <v/>
      </c>
      <c r="GP2262" s="349"/>
    </row>
    <row r="2263" spans="1:198" hidden="1">
      <c r="A2263" s="232" t="str">
        <f t="shared" si="105"/>
        <v/>
      </c>
      <c r="B2263" s="91"/>
      <c r="C2263" s="232"/>
      <c r="D2263" s="232"/>
      <c r="E2263" s="91"/>
      <c r="F2263" s="91"/>
      <c r="G2263" s="91"/>
      <c r="H2263" s="248"/>
      <c r="I2263" s="248"/>
      <c r="J2263" s="260"/>
      <c r="K2263" s="252"/>
      <c r="GO2263" s="233" t="str">
        <f>IFERROR(VLOOKUP($C2263,リスト!$D:$X,18,FALSE),"")</f>
        <v/>
      </c>
      <c r="GP2263" s="349"/>
    </row>
    <row r="2264" spans="1:198" hidden="1">
      <c r="A2264" s="232" t="str">
        <f t="shared" si="105"/>
        <v/>
      </c>
      <c r="B2264" s="91"/>
      <c r="C2264" s="232"/>
      <c r="D2264" s="232"/>
      <c r="E2264" s="91"/>
      <c r="F2264" s="91"/>
      <c r="G2264" s="91"/>
      <c r="H2264" s="248"/>
      <c r="I2264" s="248"/>
      <c r="J2264" s="260"/>
      <c r="K2264" s="252"/>
      <c r="GO2264" s="233" t="str">
        <f>IFERROR(VLOOKUP($C2264,リスト!$D:$X,18,FALSE),"")</f>
        <v/>
      </c>
      <c r="GP2264" s="349"/>
    </row>
    <row r="2265" spans="1:198" hidden="1">
      <c r="A2265" s="232" t="str">
        <f t="shared" si="105"/>
        <v/>
      </c>
      <c r="B2265" s="91"/>
      <c r="C2265" s="232"/>
      <c r="D2265" s="232"/>
      <c r="E2265" s="91"/>
      <c r="F2265" s="91"/>
      <c r="G2265" s="91"/>
      <c r="H2265" s="248"/>
      <c r="I2265" s="248"/>
      <c r="J2265" s="260"/>
      <c r="K2265" s="252"/>
      <c r="GO2265" s="233" t="str">
        <f>IFERROR(VLOOKUP($C2265,リスト!$D:$X,18,FALSE),"")</f>
        <v/>
      </c>
      <c r="GP2265" s="349"/>
    </row>
    <row r="2266" spans="1:198" hidden="1">
      <c r="A2266" s="232" t="str">
        <f t="shared" si="105"/>
        <v/>
      </c>
      <c r="B2266" s="91"/>
      <c r="C2266" s="232"/>
      <c r="D2266" s="232"/>
      <c r="E2266" s="91"/>
      <c r="F2266" s="91"/>
      <c r="G2266" s="91"/>
      <c r="H2266" s="248"/>
      <c r="I2266" s="248"/>
      <c r="J2266" s="260"/>
      <c r="K2266" s="252"/>
      <c r="GO2266" s="233" t="str">
        <f>IFERROR(VLOOKUP($C2266,リスト!$D:$X,18,FALSE),"")</f>
        <v/>
      </c>
      <c r="GP2266" s="349"/>
    </row>
    <row r="2267" spans="1:198" hidden="1">
      <c r="A2267" s="232" t="str">
        <f t="shared" si="105"/>
        <v/>
      </c>
      <c r="B2267" s="91"/>
      <c r="C2267" s="232"/>
      <c r="D2267" s="232"/>
      <c r="E2267" s="91"/>
      <c r="F2267" s="91"/>
      <c r="G2267" s="91"/>
      <c r="H2267" s="248"/>
      <c r="I2267" s="248"/>
      <c r="J2267" s="260"/>
      <c r="K2267" s="252"/>
      <c r="GO2267" s="233" t="str">
        <f>IFERROR(VLOOKUP($C2267,リスト!$D:$X,18,FALSE),"")</f>
        <v/>
      </c>
      <c r="GP2267" s="349"/>
    </row>
    <row r="2268" spans="1:198" hidden="1">
      <c r="A2268" s="232" t="str">
        <f t="shared" si="105"/>
        <v/>
      </c>
      <c r="B2268" s="91"/>
      <c r="C2268" s="232"/>
      <c r="D2268" s="232"/>
      <c r="E2268" s="91"/>
      <c r="F2268" s="91"/>
      <c r="G2268" s="91"/>
      <c r="H2268" s="248"/>
      <c r="I2268" s="248"/>
      <c r="J2268" s="260"/>
      <c r="K2268" s="252"/>
      <c r="GO2268" s="233" t="str">
        <f>IFERROR(VLOOKUP($C2268,リスト!$D:$X,18,FALSE),"")</f>
        <v/>
      </c>
      <c r="GP2268" s="349"/>
    </row>
    <row r="2269" spans="1:198" hidden="1">
      <c r="A2269" s="232" t="str">
        <f t="shared" si="105"/>
        <v/>
      </c>
      <c r="B2269" s="91"/>
      <c r="C2269" s="232"/>
      <c r="D2269" s="232"/>
      <c r="E2269" s="91"/>
      <c r="F2269" s="91"/>
      <c r="G2269" s="91"/>
      <c r="H2269" s="248"/>
      <c r="I2269" s="248"/>
      <c r="J2269" s="260"/>
      <c r="K2269" s="252"/>
      <c r="GO2269" s="233" t="str">
        <f>IFERROR(VLOOKUP($C2269,リスト!$D:$X,18,FALSE),"")</f>
        <v/>
      </c>
      <c r="GP2269" s="349"/>
    </row>
    <row r="2270" spans="1:198" hidden="1">
      <c r="A2270" s="232" t="str">
        <f t="shared" si="105"/>
        <v/>
      </c>
      <c r="B2270" s="91"/>
      <c r="C2270" s="232"/>
      <c r="D2270" s="232"/>
      <c r="E2270" s="91"/>
      <c r="F2270" s="91"/>
      <c r="G2270" s="91"/>
      <c r="H2270" s="248"/>
      <c r="I2270" s="248"/>
      <c r="J2270" s="260"/>
      <c r="K2270" s="252"/>
      <c r="GO2270" s="233" t="str">
        <f>IFERROR(VLOOKUP($C2270,リスト!$D:$X,18,FALSE),"")</f>
        <v/>
      </c>
      <c r="GP2270" s="349"/>
    </row>
    <row r="2271" spans="1:198" hidden="1">
      <c r="A2271" s="232" t="str">
        <f t="shared" si="105"/>
        <v/>
      </c>
      <c r="B2271" s="91"/>
      <c r="C2271" s="232"/>
      <c r="D2271" s="232"/>
      <c r="E2271" s="91"/>
      <c r="F2271" s="91"/>
      <c r="G2271" s="91"/>
      <c r="H2271" s="248"/>
      <c r="I2271" s="248"/>
      <c r="J2271" s="260"/>
      <c r="K2271" s="252"/>
      <c r="GO2271" s="233" t="str">
        <f>IFERROR(VLOOKUP($C2271,リスト!$D:$X,18,FALSE),"")</f>
        <v/>
      </c>
      <c r="GP2271" s="349"/>
    </row>
    <row r="2272" spans="1:198" hidden="1">
      <c r="A2272" s="232" t="str">
        <f t="shared" si="105"/>
        <v/>
      </c>
      <c r="B2272" s="91"/>
      <c r="C2272" s="232"/>
      <c r="D2272" s="232"/>
      <c r="E2272" s="91"/>
      <c r="F2272" s="91"/>
      <c r="G2272" s="91"/>
      <c r="H2272" s="248"/>
      <c r="I2272" s="248"/>
      <c r="J2272" s="260"/>
      <c r="K2272" s="252"/>
      <c r="GO2272" s="233" t="str">
        <f>IFERROR(VLOOKUP($C2272,リスト!$D:$X,18,FALSE),"")</f>
        <v/>
      </c>
      <c r="GP2272" s="349"/>
    </row>
    <row r="2273" spans="1:198" hidden="1">
      <c r="A2273" s="232" t="str">
        <f t="shared" si="105"/>
        <v/>
      </c>
      <c r="B2273" s="91"/>
      <c r="C2273" s="232"/>
      <c r="D2273" s="232"/>
      <c r="E2273" s="91"/>
      <c r="F2273" s="91"/>
      <c r="G2273" s="91"/>
      <c r="H2273" s="248"/>
      <c r="I2273" s="248"/>
      <c r="J2273" s="260"/>
      <c r="K2273" s="252"/>
      <c r="GO2273" s="233" t="str">
        <f>IFERROR(VLOOKUP($C2273,リスト!$D:$X,18,FALSE),"")</f>
        <v/>
      </c>
      <c r="GP2273" s="349"/>
    </row>
    <row r="2274" spans="1:198" hidden="1">
      <c r="A2274" s="232" t="str">
        <f t="shared" si="105"/>
        <v/>
      </c>
      <c r="B2274" s="91"/>
      <c r="C2274" s="232"/>
      <c r="D2274" s="232"/>
      <c r="E2274" s="91"/>
      <c r="F2274" s="91"/>
      <c r="G2274" s="91"/>
      <c r="H2274" s="248"/>
      <c r="I2274" s="248"/>
      <c r="J2274" s="260"/>
      <c r="K2274" s="252"/>
      <c r="GO2274" s="233" t="str">
        <f>IFERROR(VLOOKUP($C2274,リスト!$D:$X,18,FALSE),"")</f>
        <v/>
      </c>
      <c r="GP2274" s="349"/>
    </row>
    <row r="2275" spans="1:198" hidden="1">
      <c r="A2275" s="232" t="str">
        <f t="shared" si="105"/>
        <v/>
      </c>
      <c r="B2275" s="91"/>
      <c r="C2275" s="232"/>
      <c r="D2275" s="232"/>
      <c r="E2275" s="91"/>
      <c r="F2275" s="91"/>
      <c r="G2275" s="91"/>
      <c r="H2275" s="248"/>
      <c r="I2275" s="248"/>
      <c r="J2275" s="260"/>
      <c r="K2275" s="252"/>
      <c r="GO2275" s="233" t="str">
        <f>IFERROR(VLOOKUP($C2275,リスト!$D:$X,18,FALSE),"")</f>
        <v/>
      </c>
      <c r="GP2275" s="349"/>
    </row>
    <row r="2276" spans="1:198" hidden="1">
      <c r="A2276" s="232" t="str">
        <f t="shared" si="105"/>
        <v/>
      </c>
      <c r="B2276" s="91"/>
      <c r="C2276" s="232"/>
      <c r="D2276" s="232"/>
      <c r="E2276" s="91"/>
      <c r="F2276" s="91"/>
      <c r="G2276" s="91"/>
      <c r="H2276" s="248"/>
      <c r="I2276" s="248"/>
      <c r="J2276" s="260"/>
      <c r="K2276" s="252"/>
      <c r="GO2276" s="233" t="str">
        <f>IFERROR(VLOOKUP($C2276,リスト!$D:$X,18,FALSE),"")</f>
        <v/>
      </c>
      <c r="GP2276" s="349"/>
    </row>
    <row r="2277" spans="1:198" hidden="1">
      <c r="A2277" s="232" t="str">
        <f t="shared" si="105"/>
        <v/>
      </c>
      <c r="B2277" s="91"/>
      <c r="C2277" s="232"/>
      <c r="D2277" s="232"/>
      <c r="E2277" s="91"/>
      <c r="F2277" s="91"/>
      <c r="G2277" s="91"/>
      <c r="H2277" s="248"/>
      <c r="I2277" s="248"/>
      <c r="J2277" s="260"/>
      <c r="K2277" s="252"/>
      <c r="GO2277" s="233" t="str">
        <f>IFERROR(VLOOKUP($C2277,リスト!$D:$X,18,FALSE),"")</f>
        <v/>
      </c>
      <c r="GP2277" s="349"/>
    </row>
    <row r="2278" spans="1:198" hidden="1">
      <c r="A2278" s="232" t="str">
        <f t="shared" si="105"/>
        <v/>
      </c>
      <c r="B2278" s="91"/>
      <c r="C2278" s="232"/>
      <c r="D2278" s="232"/>
      <c r="E2278" s="91"/>
      <c r="F2278" s="91"/>
      <c r="G2278" s="91"/>
      <c r="H2278" s="248"/>
      <c r="I2278" s="248"/>
      <c r="J2278" s="260"/>
      <c r="K2278" s="252"/>
      <c r="GO2278" s="233" t="str">
        <f>IFERROR(VLOOKUP($C2278,リスト!$D:$X,18,FALSE),"")</f>
        <v/>
      </c>
      <c r="GP2278" s="349"/>
    </row>
    <row r="2279" spans="1:198" hidden="1">
      <c r="A2279" s="232" t="str">
        <f t="shared" si="105"/>
        <v/>
      </c>
      <c r="B2279" s="91"/>
      <c r="C2279" s="232"/>
      <c r="D2279" s="232"/>
      <c r="E2279" s="91"/>
      <c r="F2279" s="91"/>
      <c r="G2279" s="91"/>
      <c r="H2279" s="248"/>
      <c r="I2279" s="248"/>
      <c r="J2279" s="260"/>
      <c r="K2279" s="252"/>
      <c r="GO2279" s="233" t="str">
        <f>IFERROR(VLOOKUP($C2279,リスト!$D:$X,18,FALSE),"")</f>
        <v/>
      </c>
      <c r="GP2279" s="349"/>
    </row>
    <row r="2280" spans="1:198" hidden="1">
      <c r="A2280" s="232" t="str">
        <f t="shared" si="105"/>
        <v/>
      </c>
      <c r="B2280" s="91"/>
      <c r="C2280" s="232"/>
      <c r="D2280" s="232"/>
      <c r="E2280" s="91"/>
      <c r="F2280" s="91"/>
      <c r="G2280" s="91"/>
      <c r="H2280" s="248"/>
      <c r="I2280" s="248"/>
      <c r="J2280" s="260"/>
      <c r="K2280" s="252"/>
      <c r="GO2280" s="233" t="str">
        <f>IFERROR(VLOOKUP($C2280,リスト!$D:$X,18,FALSE),"")</f>
        <v/>
      </c>
      <c r="GP2280" s="349"/>
    </row>
    <row r="2281" spans="1:198" hidden="1">
      <c r="A2281" s="232" t="str">
        <f t="shared" si="105"/>
        <v/>
      </c>
      <c r="B2281" s="91"/>
      <c r="C2281" s="232"/>
      <c r="D2281" s="232"/>
      <c r="E2281" s="91"/>
      <c r="F2281" s="91"/>
      <c r="G2281" s="91"/>
      <c r="H2281" s="248"/>
      <c r="I2281" s="248"/>
      <c r="J2281" s="260"/>
      <c r="K2281" s="252"/>
      <c r="GO2281" s="233" t="str">
        <f>IFERROR(VLOOKUP($C2281,リスト!$D:$X,18,FALSE),"")</f>
        <v/>
      </c>
      <c r="GP2281" s="349"/>
    </row>
    <row r="2282" spans="1:198" hidden="1">
      <c r="A2282" s="232" t="str">
        <f t="shared" si="105"/>
        <v/>
      </c>
      <c r="B2282" s="91"/>
      <c r="C2282" s="232"/>
      <c r="D2282" s="232"/>
      <c r="E2282" s="91"/>
      <c r="F2282" s="91"/>
      <c r="G2282" s="91"/>
      <c r="H2282" s="248"/>
      <c r="I2282" s="248"/>
      <c r="J2282" s="260"/>
      <c r="K2282" s="252"/>
      <c r="GO2282" s="233" t="str">
        <f>IFERROR(VLOOKUP($C2282,リスト!$D:$X,18,FALSE),"")</f>
        <v/>
      </c>
      <c r="GP2282" s="349"/>
    </row>
    <row r="2283" spans="1:198" hidden="1">
      <c r="A2283" s="232" t="str">
        <f t="shared" si="105"/>
        <v/>
      </c>
      <c r="B2283" s="91"/>
      <c r="C2283" s="232"/>
      <c r="D2283" s="232"/>
      <c r="E2283" s="91"/>
      <c r="F2283" s="91"/>
      <c r="G2283" s="91"/>
      <c r="H2283" s="248"/>
      <c r="I2283" s="248"/>
      <c r="J2283" s="260"/>
      <c r="K2283" s="252"/>
      <c r="GO2283" s="233" t="str">
        <f>IFERROR(VLOOKUP($C2283,リスト!$D:$X,18,FALSE),"")</f>
        <v/>
      </c>
      <c r="GP2283" s="349"/>
    </row>
    <row r="2284" spans="1:198" hidden="1">
      <c r="A2284" s="232" t="str">
        <f t="shared" si="105"/>
        <v/>
      </c>
      <c r="B2284" s="91"/>
      <c r="C2284" s="232"/>
      <c r="D2284" s="232"/>
      <c r="E2284" s="91"/>
      <c r="F2284" s="91"/>
      <c r="G2284" s="91"/>
      <c r="H2284" s="248"/>
      <c r="I2284" s="248"/>
      <c r="J2284" s="260"/>
      <c r="K2284" s="252"/>
      <c r="GO2284" s="233" t="str">
        <f>IFERROR(VLOOKUP($C2284,リスト!$D:$X,18,FALSE),"")</f>
        <v/>
      </c>
      <c r="GP2284" s="349"/>
    </row>
    <row r="2285" spans="1:198" hidden="1">
      <c r="A2285" s="232" t="str">
        <f t="shared" si="105"/>
        <v/>
      </c>
      <c r="B2285" s="91"/>
      <c r="C2285" s="232"/>
      <c r="D2285" s="232"/>
      <c r="E2285" s="91"/>
      <c r="F2285" s="91"/>
      <c r="G2285" s="91"/>
      <c r="H2285" s="248"/>
      <c r="I2285" s="248"/>
      <c r="J2285" s="260"/>
      <c r="K2285" s="252"/>
      <c r="GO2285" s="233" t="str">
        <f>IFERROR(VLOOKUP($C2285,リスト!$D:$X,18,FALSE),"")</f>
        <v/>
      </c>
      <c r="GP2285" s="349"/>
    </row>
    <row r="2286" spans="1:198" hidden="1">
      <c r="A2286" s="232" t="str">
        <f t="shared" si="105"/>
        <v/>
      </c>
      <c r="B2286" s="91"/>
      <c r="C2286" s="232"/>
      <c r="D2286" s="232"/>
      <c r="E2286" s="91"/>
      <c r="F2286" s="91"/>
      <c r="G2286" s="91"/>
      <c r="H2286" s="248"/>
      <c r="I2286" s="248"/>
      <c r="J2286" s="260"/>
      <c r="K2286" s="252"/>
      <c r="GO2286" s="233" t="str">
        <f>IFERROR(VLOOKUP($C2286,リスト!$D:$X,18,FALSE),"")</f>
        <v/>
      </c>
      <c r="GP2286" s="349"/>
    </row>
    <row r="2287" spans="1:198" hidden="1">
      <c r="A2287" s="232" t="str">
        <f t="shared" si="105"/>
        <v/>
      </c>
      <c r="B2287" s="91"/>
      <c r="C2287" s="232"/>
      <c r="D2287" s="232"/>
      <c r="E2287" s="91"/>
      <c r="F2287" s="91"/>
      <c r="G2287" s="91"/>
      <c r="H2287" s="248"/>
      <c r="I2287" s="248"/>
      <c r="J2287" s="260"/>
      <c r="K2287" s="252"/>
      <c r="GO2287" s="233" t="str">
        <f>IFERROR(VLOOKUP($C2287,リスト!$D:$X,18,FALSE),"")</f>
        <v/>
      </c>
      <c r="GP2287" s="349"/>
    </row>
    <row r="2288" spans="1:198" hidden="1">
      <c r="A2288" s="232" t="str">
        <f t="shared" si="105"/>
        <v/>
      </c>
      <c r="B2288" s="91"/>
      <c r="C2288" s="232"/>
      <c r="D2288" s="232"/>
      <c r="E2288" s="91"/>
      <c r="F2288" s="91"/>
      <c r="G2288" s="91"/>
      <c r="H2288" s="248"/>
      <c r="I2288" s="248"/>
      <c r="J2288" s="260"/>
      <c r="K2288" s="252"/>
      <c r="GO2288" s="233" t="str">
        <f>IFERROR(VLOOKUP($C2288,リスト!$D:$X,18,FALSE),"")</f>
        <v/>
      </c>
      <c r="GP2288" s="349"/>
    </row>
    <row r="2289" spans="1:198" hidden="1">
      <c r="A2289" s="232" t="str">
        <f t="shared" si="105"/>
        <v/>
      </c>
      <c r="B2289" s="91"/>
      <c r="C2289" s="232"/>
      <c r="D2289" s="232"/>
      <c r="E2289" s="91"/>
      <c r="F2289" s="91"/>
      <c r="G2289" s="91"/>
      <c r="H2289" s="248"/>
      <c r="I2289" s="248"/>
      <c r="J2289" s="260"/>
      <c r="K2289" s="252"/>
      <c r="GO2289" s="233" t="str">
        <f>IFERROR(VLOOKUP($C2289,リスト!$D:$X,18,FALSE),"")</f>
        <v/>
      </c>
      <c r="GP2289" s="349"/>
    </row>
    <row r="2290" spans="1:198" hidden="1">
      <c r="A2290" s="232" t="str">
        <f t="shared" si="105"/>
        <v/>
      </c>
      <c r="B2290" s="91"/>
      <c r="C2290" s="232"/>
      <c r="D2290" s="232"/>
      <c r="E2290" s="91"/>
      <c r="F2290" s="91"/>
      <c r="G2290" s="91"/>
      <c r="H2290" s="248"/>
      <c r="I2290" s="248"/>
      <c r="J2290" s="260"/>
      <c r="K2290" s="252"/>
      <c r="GO2290" s="233" t="str">
        <f>IFERROR(VLOOKUP($C2290,リスト!$D:$X,18,FALSE),"")</f>
        <v/>
      </c>
      <c r="GP2290" s="349"/>
    </row>
    <row r="2291" spans="1:198" hidden="1">
      <c r="A2291" s="232" t="str">
        <f t="shared" si="105"/>
        <v/>
      </c>
      <c r="B2291" s="91"/>
      <c r="C2291" s="232"/>
      <c r="D2291" s="232"/>
      <c r="E2291" s="91"/>
      <c r="F2291" s="91"/>
      <c r="G2291" s="91"/>
      <c r="H2291" s="248"/>
      <c r="I2291" s="248"/>
      <c r="J2291" s="260"/>
      <c r="K2291" s="252"/>
      <c r="GO2291" s="233" t="str">
        <f>IFERROR(VLOOKUP($C2291,リスト!$D:$X,18,FALSE),"")</f>
        <v/>
      </c>
      <c r="GP2291" s="349"/>
    </row>
    <row r="2292" spans="1:198" hidden="1">
      <c r="A2292" s="232" t="str">
        <f t="shared" si="105"/>
        <v/>
      </c>
      <c r="B2292" s="91"/>
      <c r="C2292" s="232"/>
      <c r="D2292" s="232"/>
      <c r="E2292" s="91"/>
      <c r="F2292" s="91"/>
      <c r="G2292" s="91"/>
      <c r="H2292" s="248"/>
      <c r="I2292" s="248"/>
      <c r="J2292" s="260"/>
      <c r="K2292" s="252"/>
      <c r="GO2292" s="233" t="str">
        <f>IFERROR(VLOOKUP($C2292,リスト!$D:$X,18,FALSE),"")</f>
        <v/>
      </c>
      <c r="GP2292" s="349"/>
    </row>
    <row r="2293" spans="1:198" hidden="1">
      <c r="A2293" s="232" t="str">
        <f t="shared" si="105"/>
        <v/>
      </c>
      <c r="B2293" s="91"/>
      <c r="C2293" s="232"/>
      <c r="D2293" s="232"/>
      <c r="E2293" s="91"/>
      <c r="F2293" s="91"/>
      <c r="G2293" s="91"/>
      <c r="H2293" s="248"/>
      <c r="I2293" s="248"/>
      <c r="J2293" s="260"/>
      <c r="K2293" s="252"/>
      <c r="GO2293" s="233" t="str">
        <f>IFERROR(VLOOKUP($C2293,リスト!$D:$X,18,FALSE),"")</f>
        <v/>
      </c>
      <c r="GP2293" s="349"/>
    </row>
    <row r="2294" spans="1:198" hidden="1">
      <c r="A2294" s="232" t="str">
        <f t="shared" si="105"/>
        <v/>
      </c>
      <c r="B2294" s="91"/>
      <c r="C2294" s="232"/>
      <c r="D2294" s="232"/>
      <c r="E2294" s="91"/>
      <c r="F2294" s="91"/>
      <c r="G2294" s="91"/>
      <c r="H2294" s="248"/>
      <c r="I2294" s="248"/>
      <c r="J2294" s="260"/>
      <c r="K2294" s="252"/>
      <c r="GO2294" s="233" t="str">
        <f>IFERROR(VLOOKUP($C2294,リスト!$D:$X,18,FALSE),"")</f>
        <v/>
      </c>
      <c r="GP2294" s="349"/>
    </row>
    <row r="2295" spans="1:198" hidden="1">
      <c r="A2295" s="232" t="str">
        <f t="shared" si="105"/>
        <v/>
      </c>
      <c r="B2295" s="91"/>
      <c r="C2295" s="232"/>
      <c r="D2295" s="232"/>
      <c r="E2295" s="91"/>
      <c r="F2295" s="91"/>
      <c r="G2295" s="91"/>
      <c r="H2295" s="248"/>
      <c r="I2295" s="248"/>
      <c r="J2295" s="260"/>
      <c r="K2295" s="252"/>
      <c r="GO2295" s="233" t="str">
        <f>IFERROR(VLOOKUP($C2295,リスト!$D:$X,18,FALSE),"")</f>
        <v/>
      </c>
      <c r="GP2295" s="349"/>
    </row>
    <row r="2296" spans="1:198" hidden="1">
      <c r="A2296" s="232" t="str">
        <f t="shared" si="105"/>
        <v/>
      </c>
      <c r="B2296" s="91"/>
      <c r="C2296" s="232"/>
      <c r="D2296" s="232"/>
      <c r="E2296" s="91"/>
      <c r="F2296" s="91"/>
      <c r="G2296" s="91"/>
      <c r="H2296" s="248"/>
      <c r="I2296" s="248"/>
      <c r="J2296" s="260"/>
      <c r="K2296" s="252"/>
      <c r="GO2296" s="233" t="str">
        <f>IFERROR(VLOOKUP($C2296,リスト!$D:$X,18,FALSE),"")</f>
        <v/>
      </c>
      <c r="GP2296" s="349"/>
    </row>
    <row r="2297" spans="1:198" hidden="1">
      <c r="A2297" s="232" t="str">
        <f t="shared" si="105"/>
        <v/>
      </c>
      <c r="B2297" s="91"/>
      <c r="C2297" s="232"/>
      <c r="D2297" s="232"/>
      <c r="E2297" s="91"/>
      <c r="F2297" s="91"/>
      <c r="G2297" s="91"/>
      <c r="H2297" s="248"/>
      <c r="I2297" s="248"/>
      <c r="J2297" s="260"/>
      <c r="K2297" s="252"/>
      <c r="GO2297" s="233" t="str">
        <f>IFERROR(VLOOKUP($C2297,リスト!$D:$X,18,FALSE),"")</f>
        <v/>
      </c>
      <c r="GP2297" s="349"/>
    </row>
    <row r="2298" spans="1:198" hidden="1">
      <c r="A2298" s="232" t="str">
        <f t="shared" si="105"/>
        <v/>
      </c>
      <c r="B2298" s="91"/>
      <c r="C2298" s="232"/>
      <c r="D2298" s="232"/>
      <c r="E2298" s="91"/>
      <c r="F2298" s="91"/>
      <c r="G2298" s="91"/>
      <c r="H2298" s="248"/>
      <c r="I2298" s="248"/>
      <c r="J2298" s="260"/>
      <c r="K2298" s="252"/>
      <c r="GO2298" s="233" t="str">
        <f>IFERROR(VLOOKUP($C2298,リスト!$D:$X,18,FALSE),"")</f>
        <v/>
      </c>
      <c r="GP2298" s="349"/>
    </row>
    <row r="2299" spans="1:198" hidden="1">
      <c r="A2299" s="232" t="str">
        <f t="shared" si="105"/>
        <v/>
      </c>
      <c r="B2299" s="91"/>
      <c r="C2299" s="232"/>
      <c r="D2299" s="232"/>
      <c r="E2299" s="91"/>
      <c r="F2299" s="91"/>
      <c r="G2299" s="91"/>
      <c r="H2299" s="248"/>
      <c r="I2299" s="248"/>
      <c r="J2299" s="260"/>
      <c r="K2299" s="252"/>
      <c r="GO2299" s="233" t="str">
        <f>IFERROR(VLOOKUP($C2299,リスト!$D:$X,18,FALSE),"")</f>
        <v/>
      </c>
      <c r="GP2299" s="349"/>
    </row>
    <row r="2300" spans="1:198" hidden="1">
      <c r="A2300" s="232" t="str">
        <f t="shared" si="105"/>
        <v/>
      </c>
      <c r="B2300" s="91"/>
      <c r="C2300" s="232"/>
      <c r="D2300" s="232"/>
      <c r="E2300" s="91"/>
      <c r="F2300" s="91"/>
      <c r="G2300" s="91"/>
      <c r="H2300" s="248"/>
      <c r="I2300" s="248"/>
      <c r="J2300" s="260"/>
      <c r="K2300" s="252"/>
      <c r="GO2300" s="233" t="str">
        <f>IFERROR(VLOOKUP($C2300,リスト!$D:$X,18,FALSE),"")</f>
        <v/>
      </c>
      <c r="GP2300" s="349"/>
    </row>
    <row r="2301" spans="1:198" hidden="1">
      <c r="A2301" s="232" t="str">
        <f t="shared" si="105"/>
        <v/>
      </c>
      <c r="B2301" s="91"/>
      <c r="C2301" s="232"/>
      <c r="D2301" s="232"/>
      <c r="E2301" s="91"/>
      <c r="F2301" s="91"/>
      <c r="G2301" s="91"/>
      <c r="H2301" s="248"/>
      <c r="I2301" s="248"/>
      <c r="J2301" s="260"/>
      <c r="K2301" s="252"/>
      <c r="GO2301" s="233" t="str">
        <f>IFERROR(VLOOKUP($C2301,リスト!$D:$X,18,FALSE),"")</f>
        <v/>
      </c>
      <c r="GP2301" s="349"/>
    </row>
    <row r="2302" spans="1:198" hidden="1">
      <c r="A2302" s="232" t="str">
        <f t="shared" si="105"/>
        <v/>
      </c>
      <c r="B2302" s="91"/>
      <c r="C2302" s="232"/>
      <c r="D2302" s="232"/>
      <c r="E2302" s="91"/>
      <c r="F2302" s="91"/>
      <c r="G2302" s="91"/>
      <c r="H2302" s="248"/>
      <c r="I2302" s="248"/>
      <c r="J2302" s="260"/>
      <c r="K2302" s="252"/>
      <c r="GO2302" s="233" t="str">
        <f>IFERROR(VLOOKUP($C2302,リスト!$D:$X,18,FALSE),"")</f>
        <v/>
      </c>
      <c r="GP2302" s="349"/>
    </row>
    <row r="2303" spans="1:198" hidden="1">
      <c r="A2303" s="232" t="str">
        <f t="shared" si="105"/>
        <v/>
      </c>
      <c r="B2303" s="91"/>
      <c r="C2303" s="232"/>
      <c r="D2303" s="232"/>
      <c r="E2303" s="91"/>
      <c r="F2303" s="91"/>
      <c r="G2303" s="91"/>
      <c r="H2303" s="248"/>
      <c r="I2303" s="248"/>
      <c r="J2303" s="260"/>
      <c r="K2303" s="252"/>
      <c r="GO2303" s="233" t="str">
        <f>IFERROR(VLOOKUP($C2303,リスト!$D:$X,18,FALSE),"")</f>
        <v/>
      </c>
      <c r="GP2303" s="349"/>
    </row>
    <row r="2304" spans="1:198" hidden="1">
      <c r="A2304" s="232" t="str">
        <f t="shared" si="105"/>
        <v/>
      </c>
      <c r="B2304" s="91"/>
      <c r="C2304" s="232"/>
      <c r="D2304" s="232"/>
      <c r="E2304" s="91"/>
      <c r="F2304" s="91"/>
      <c r="G2304" s="91"/>
      <c r="H2304" s="248"/>
      <c r="I2304" s="248"/>
      <c r="J2304" s="260"/>
      <c r="K2304" s="252"/>
      <c r="GO2304" s="233" t="str">
        <f>IFERROR(VLOOKUP($C2304,リスト!$D:$X,18,FALSE),"")</f>
        <v/>
      </c>
      <c r="GP2304" s="349"/>
    </row>
    <row r="2305" spans="1:198" hidden="1">
      <c r="A2305" s="232" t="str">
        <f t="shared" si="105"/>
        <v/>
      </c>
      <c r="B2305" s="91"/>
      <c r="C2305" s="232"/>
      <c r="D2305" s="232"/>
      <c r="E2305" s="91"/>
      <c r="F2305" s="91"/>
      <c r="G2305" s="91"/>
      <c r="H2305" s="248"/>
      <c r="I2305" s="248"/>
      <c r="J2305" s="260"/>
      <c r="K2305" s="252"/>
      <c r="GO2305" s="233" t="str">
        <f>IFERROR(VLOOKUP($C2305,リスト!$D:$X,18,FALSE),"")</f>
        <v/>
      </c>
      <c r="GP2305" s="349"/>
    </row>
    <row r="2306" spans="1:198" hidden="1">
      <c r="A2306" s="232" t="str">
        <f t="shared" si="105"/>
        <v/>
      </c>
      <c r="B2306" s="91"/>
      <c r="C2306" s="232"/>
      <c r="D2306" s="232"/>
      <c r="E2306" s="91"/>
      <c r="F2306" s="91"/>
      <c r="G2306" s="91"/>
      <c r="H2306" s="248"/>
      <c r="I2306" s="248"/>
      <c r="J2306" s="260"/>
      <c r="K2306" s="252"/>
      <c r="GO2306" s="233" t="str">
        <f>IFERROR(VLOOKUP($C2306,リスト!$D:$X,18,FALSE),"")</f>
        <v/>
      </c>
      <c r="GP2306" s="349"/>
    </row>
    <row r="2307" spans="1:198" hidden="1">
      <c r="A2307" s="232" t="str">
        <f t="shared" si="105"/>
        <v/>
      </c>
      <c r="B2307" s="91"/>
      <c r="C2307" s="232"/>
      <c r="D2307" s="232"/>
      <c r="E2307" s="91"/>
      <c r="F2307" s="91"/>
      <c r="G2307" s="91"/>
      <c r="H2307" s="248"/>
      <c r="I2307" s="248"/>
      <c r="J2307" s="260"/>
      <c r="K2307" s="252"/>
      <c r="GO2307" s="233" t="str">
        <f>IFERROR(VLOOKUP($C2307,リスト!$D:$X,18,FALSE),"")</f>
        <v/>
      </c>
      <c r="GP2307" s="349"/>
    </row>
    <row r="2308" spans="1:198" hidden="1">
      <c r="A2308" s="232" t="str">
        <f t="shared" si="105"/>
        <v/>
      </c>
      <c r="B2308" s="91"/>
      <c r="C2308" s="232"/>
      <c r="D2308" s="232"/>
      <c r="E2308" s="91"/>
      <c r="F2308" s="91"/>
      <c r="G2308" s="91"/>
      <c r="H2308" s="248"/>
      <c r="I2308" s="248"/>
      <c r="J2308" s="260"/>
      <c r="K2308" s="252"/>
      <c r="GO2308" s="233" t="str">
        <f>IFERROR(VLOOKUP($C2308,リスト!$D:$X,18,FALSE),"")</f>
        <v/>
      </c>
      <c r="GP2308" s="349"/>
    </row>
    <row r="2309" spans="1:198" hidden="1">
      <c r="A2309" s="232" t="str">
        <f t="shared" si="105"/>
        <v/>
      </c>
      <c r="B2309" s="91"/>
      <c r="C2309" s="232"/>
      <c r="D2309" s="232"/>
      <c r="E2309" s="91"/>
      <c r="F2309" s="91"/>
      <c r="G2309" s="91"/>
      <c r="H2309" s="248"/>
      <c r="I2309" s="248"/>
      <c r="J2309" s="260"/>
      <c r="K2309" s="252"/>
      <c r="GO2309" s="233" t="str">
        <f>IFERROR(VLOOKUP($C2309,リスト!$D:$X,18,FALSE),"")</f>
        <v/>
      </c>
      <c r="GP2309" s="349"/>
    </row>
    <row r="2310" spans="1:198" hidden="1">
      <c r="A2310" s="232" t="str">
        <f t="shared" ref="A2310:A2373" si="106">IF(C2310="","",ROW()-5)</f>
        <v/>
      </c>
      <c r="B2310" s="91"/>
      <c r="C2310" s="232"/>
      <c r="D2310" s="232"/>
      <c r="E2310" s="91"/>
      <c r="F2310" s="91"/>
      <c r="G2310" s="91"/>
      <c r="H2310" s="248"/>
      <c r="I2310" s="248"/>
      <c r="J2310" s="260"/>
      <c r="K2310" s="252"/>
      <c r="GO2310" s="233" t="str">
        <f>IFERROR(VLOOKUP($C2310,リスト!$D:$X,18,FALSE),"")</f>
        <v/>
      </c>
      <c r="GP2310" s="349"/>
    </row>
    <row r="2311" spans="1:198" hidden="1">
      <c r="A2311" s="232" t="str">
        <f t="shared" si="106"/>
        <v/>
      </c>
      <c r="B2311" s="91"/>
      <c r="C2311" s="232"/>
      <c r="D2311" s="232"/>
      <c r="E2311" s="91"/>
      <c r="F2311" s="91"/>
      <c r="G2311" s="91"/>
      <c r="H2311" s="248"/>
      <c r="I2311" s="248"/>
      <c r="J2311" s="260"/>
      <c r="K2311" s="252"/>
      <c r="GO2311" s="233" t="str">
        <f>IFERROR(VLOOKUP($C2311,リスト!$D:$X,18,FALSE),"")</f>
        <v/>
      </c>
      <c r="GP2311" s="349"/>
    </row>
    <row r="2312" spans="1:198" hidden="1">
      <c r="A2312" s="232" t="str">
        <f t="shared" si="106"/>
        <v/>
      </c>
      <c r="B2312" s="91"/>
      <c r="C2312" s="232"/>
      <c r="D2312" s="232"/>
      <c r="E2312" s="91"/>
      <c r="F2312" s="91"/>
      <c r="G2312" s="91"/>
      <c r="H2312" s="248"/>
      <c r="I2312" s="248"/>
      <c r="J2312" s="260"/>
      <c r="K2312" s="252"/>
      <c r="GO2312" s="233" t="str">
        <f>IFERROR(VLOOKUP($C2312,リスト!$D:$X,18,FALSE),"")</f>
        <v/>
      </c>
      <c r="GP2312" s="349"/>
    </row>
    <row r="2313" spans="1:198" hidden="1">
      <c r="A2313" s="232" t="str">
        <f t="shared" si="106"/>
        <v/>
      </c>
      <c r="B2313" s="91"/>
      <c r="C2313" s="232"/>
      <c r="D2313" s="232"/>
      <c r="E2313" s="91"/>
      <c r="F2313" s="91"/>
      <c r="G2313" s="91"/>
      <c r="H2313" s="248"/>
      <c r="I2313" s="248"/>
      <c r="J2313" s="260"/>
      <c r="K2313" s="252"/>
      <c r="GO2313" s="233" t="str">
        <f>IFERROR(VLOOKUP($C2313,リスト!$D:$X,18,FALSE),"")</f>
        <v/>
      </c>
      <c r="GP2313" s="349"/>
    </row>
    <row r="2314" spans="1:198" hidden="1">
      <c r="A2314" s="232" t="str">
        <f t="shared" si="106"/>
        <v/>
      </c>
      <c r="B2314" s="91"/>
      <c r="C2314" s="232"/>
      <c r="D2314" s="232"/>
      <c r="E2314" s="91"/>
      <c r="F2314" s="91"/>
      <c r="G2314" s="91"/>
      <c r="H2314" s="248"/>
      <c r="I2314" s="248"/>
      <c r="J2314" s="260"/>
      <c r="K2314" s="252"/>
      <c r="GO2314" s="233" t="str">
        <f>IFERROR(VLOOKUP($C2314,リスト!$D:$X,18,FALSE),"")</f>
        <v/>
      </c>
      <c r="GP2314" s="349"/>
    </row>
    <row r="2315" spans="1:198" hidden="1">
      <c r="A2315" s="232" t="str">
        <f t="shared" si="106"/>
        <v/>
      </c>
      <c r="B2315" s="91"/>
      <c r="C2315" s="232"/>
      <c r="D2315" s="232"/>
      <c r="E2315" s="91"/>
      <c r="F2315" s="91"/>
      <c r="G2315" s="91"/>
      <c r="H2315" s="248"/>
      <c r="I2315" s="248"/>
      <c r="J2315" s="260"/>
      <c r="K2315" s="252"/>
      <c r="GO2315" s="233" t="str">
        <f>IFERROR(VLOOKUP($C2315,リスト!$D:$X,18,FALSE),"")</f>
        <v/>
      </c>
      <c r="GP2315" s="349"/>
    </row>
    <row r="2316" spans="1:198" hidden="1">
      <c r="A2316" s="232" t="str">
        <f t="shared" si="106"/>
        <v/>
      </c>
      <c r="B2316" s="91"/>
      <c r="C2316" s="232"/>
      <c r="D2316" s="232"/>
      <c r="E2316" s="91"/>
      <c r="F2316" s="91"/>
      <c r="G2316" s="91"/>
      <c r="H2316" s="248"/>
      <c r="I2316" s="248"/>
      <c r="J2316" s="260"/>
      <c r="K2316" s="252"/>
      <c r="GO2316" s="233" t="str">
        <f>IFERROR(VLOOKUP($C2316,リスト!$D:$X,18,FALSE),"")</f>
        <v/>
      </c>
      <c r="GP2316" s="349"/>
    </row>
    <row r="2317" spans="1:198" hidden="1">
      <c r="A2317" s="232" t="str">
        <f t="shared" si="106"/>
        <v/>
      </c>
      <c r="B2317" s="91"/>
      <c r="C2317" s="232"/>
      <c r="D2317" s="232"/>
      <c r="E2317" s="91"/>
      <c r="F2317" s="91"/>
      <c r="G2317" s="91"/>
      <c r="H2317" s="248"/>
      <c r="I2317" s="248"/>
      <c r="J2317" s="260"/>
      <c r="K2317" s="252"/>
      <c r="GO2317" s="233" t="str">
        <f>IFERROR(VLOOKUP($C2317,リスト!$D:$X,18,FALSE),"")</f>
        <v/>
      </c>
      <c r="GP2317" s="349"/>
    </row>
    <row r="2318" spans="1:198" hidden="1">
      <c r="A2318" s="232" t="str">
        <f t="shared" si="106"/>
        <v/>
      </c>
      <c r="B2318" s="91"/>
      <c r="C2318" s="232"/>
      <c r="D2318" s="232"/>
      <c r="E2318" s="91"/>
      <c r="F2318" s="91"/>
      <c r="G2318" s="91"/>
      <c r="H2318" s="248"/>
      <c r="I2318" s="248"/>
      <c r="J2318" s="260"/>
      <c r="K2318" s="252"/>
      <c r="GO2318" s="233" t="str">
        <f>IFERROR(VLOOKUP($C2318,リスト!$D:$X,18,FALSE),"")</f>
        <v/>
      </c>
      <c r="GP2318" s="349"/>
    </row>
    <row r="2319" spans="1:198" hidden="1">
      <c r="A2319" s="232" t="str">
        <f t="shared" si="106"/>
        <v/>
      </c>
      <c r="B2319" s="91"/>
      <c r="C2319" s="232"/>
      <c r="D2319" s="232"/>
      <c r="E2319" s="91"/>
      <c r="F2319" s="91"/>
      <c r="G2319" s="91"/>
      <c r="H2319" s="248"/>
      <c r="I2319" s="248"/>
      <c r="J2319" s="260"/>
      <c r="K2319" s="252"/>
      <c r="GO2319" s="233" t="str">
        <f>IFERROR(VLOOKUP($C2319,リスト!$D:$X,18,FALSE),"")</f>
        <v/>
      </c>
      <c r="GP2319" s="349"/>
    </row>
    <row r="2320" spans="1:198" hidden="1">
      <c r="A2320" s="232" t="str">
        <f t="shared" si="106"/>
        <v/>
      </c>
      <c r="B2320" s="91"/>
      <c r="C2320" s="232"/>
      <c r="D2320" s="232"/>
      <c r="E2320" s="91"/>
      <c r="F2320" s="91"/>
      <c r="G2320" s="91"/>
      <c r="H2320" s="248"/>
      <c r="I2320" s="248"/>
      <c r="J2320" s="260"/>
      <c r="K2320" s="252"/>
      <c r="GO2320" s="233" t="str">
        <f>IFERROR(VLOOKUP($C2320,リスト!$D:$X,18,FALSE),"")</f>
        <v/>
      </c>
      <c r="GP2320" s="349"/>
    </row>
    <row r="2321" spans="1:198" hidden="1">
      <c r="A2321" s="232" t="str">
        <f t="shared" si="106"/>
        <v/>
      </c>
      <c r="B2321" s="91"/>
      <c r="C2321" s="232"/>
      <c r="D2321" s="232"/>
      <c r="E2321" s="91"/>
      <c r="F2321" s="91"/>
      <c r="G2321" s="91"/>
      <c r="H2321" s="248"/>
      <c r="I2321" s="248"/>
      <c r="J2321" s="260"/>
      <c r="K2321" s="252"/>
      <c r="GO2321" s="233" t="str">
        <f>IFERROR(VLOOKUP($C2321,リスト!$D:$X,18,FALSE),"")</f>
        <v/>
      </c>
      <c r="GP2321" s="349"/>
    </row>
    <row r="2322" spans="1:198" hidden="1">
      <c r="A2322" s="232" t="str">
        <f t="shared" si="106"/>
        <v/>
      </c>
      <c r="B2322" s="91"/>
      <c r="C2322" s="232"/>
      <c r="D2322" s="232"/>
      <c r="E2322" s="91"/>
      <c r="F2322" s="91"/>
      <c r="G2322" s="91"/>
      <c r="H2322" s="248"/>
      <c r="I2322" s="248"/>
      <c r="J2322" s="260"/>
      <c r="K2322" s="252"/>
      <c r="GO2322" s="233" t="str">
        <f>IFERROR(VLOOKUP($C2322,リスト!$D:$X,18,FALSE),"")</f>
        <v/>
      </c>
      <c r="GP2322" s="349"/>
    </row>
    <row r="2323" spans="1:198" hidden="1">
      <c r="A2323" s="232" t="str">
        <f t="shared" si="106"/>
        <v/>
      </c>
      <c r="B2323" s="91"/>
      <c r="C2323" s="232"/>
      <c r="D2323" s="232"/>
      <c r="E2323" s="91"/>
      <c r="F2323" s="91"/>
      <c r="G2323" s="91"/>
      <c r="H2323" s="248"/>
      <c r="I2323" s="248"/>
      <c r="J2323" s="260"/>
      <c r="K2323" s="252"/>
      <c r="GO2323" s="233" t="str">
        <f>IFERROR(VLOOKUP($C2323,リスト!$D:$X,18,FALSE),"")</f>
        <v/>
      </c>
      <c r="GP2323" s="349"/>
    </row>
    <row r="2324" spans="1:198" hidden="1">
      <c r="A2324" s="232" t="str">
        <f t="shared" si="106"/>
        <v/>
      </c>
      <c r="B2324" s="91"/>
      <c r="C2324" s="232"/>
      <c r="D2324" s="232"/>
      <c r="E2324" s="91"/>
      <c r="F2324" s="91"/>
      <c r="G2324" s="91"/>
      <c r="H2324" s="248"/>
      <c r="I2324" s="248"/>
      <c r="J2324" s="260"/>
      <c r="K2324" s="252"/>
      <c r="GO2324" s="233" t="str">
        <f>IFERROR(VLOOKUP($C2324,リスト!$D:$X,18,FALSE),"")</f>
        <v/>
      </c>
      <c r="GP2324" s="349"/>
    </row>
    <row r="2325" spans="1:198" hidden="1">
      <c r="A2325" s="232" t="str">
        <f t="shared" si="106"/>
        <v/>
      </c>
      <c r="B2325" s="91"/>
      <c r="C2325" s="232"/>
      <c r="D2325" s="232"/>
      <c r="E2325" s="91"/>
      <c r="F2325" s="91"/>
      <c r="G2325" s="91"/>
      <c r="H2325" s="248"/>
      <c r="I2325" s="248"/>
      <c r="J2325" s="260"/>
      <c r="K2325" s="252"/>
      <c r="GO2325" s="233" t="str">
        <f>IFERROR(VLOOKUP($C2325,リスト!$D:$X,18,FALSE),"")</f>
        <v/>
      </c>
      <c r="GP2325" s="349"/>
    </row>
    <row r="2326" spans="1:198" hidden="1">
      <c r="A2326" s="232" t="str">
        <f t="shared" si="106"/>
        <v/>
      </c>
      <c r="B2326" s="91"/>
      <c r="C2326" s="232"/>
      <c r="D2326" s="232"/>
      <c r="E2326" s="91"/>
      <c r="F2326" s="91"/>
      <c r="G2326" s="91"/>
      <c r="H2326" s="248"/>
      <c r="I2326" s="248"/>
      <c r="J2326" s="260"/>
      <c r="K2326" s="252"/>
      <c r="GO2326" s="233" t="str">
        <f>IFERROR(VLOOKUP($C2326,リスト!$D:$X,18,FALSE),"")</f>
        <v/>
      </c>
      <c r="GP2326" s="349"/>
    </row>
    <row r="2327" spans="1:198" hidden="1">
      <c r="A2327" s="232" t="str">
        <f t="shared" si="106"/>
        <v/>
      </c>
      <c r="B2327" s="91"/>
      <c r="C2327" s="232"/>
      <c r="D2327" s="232"/>
      <c r="E2327" s="91"/>
      <c r="F2327" s="91"/>
      <c r="G2327" s="91"/>
      <c r="H2327" s="248"/>
      <c r="I2327" s="248"/>
      <c r="J2327" s="260"/>
      <c r="K2327" s="252"/>
      <c r="GO2327" s="233" t="str">
        <f>IFERROR(VLOOKUP($C2327,リスト!$D:$X,18,FALSE),"")</f>
        <v/>
      </c>
      <c r="GP2327" s="349"/>
    </row>
    <row r="2328" spans="1:198" hidden="1">
      <c r="A2328" s="232" t="str">
        <f t="shared" si="106"/>
        <v/>
      </c>
      <c r="B2328" s="91"/>
      <c r="C2328" s="232"/>
      <c r="D2328" s="232"/>
      <c r="E2328" s="91"/>
      <c r="F2328" s="91"/>
      <c r="G2328" s="91"/>
      <c r="H2328" s="248"/>
      <c r="I2328" s="248"/>
      <c r="J2328" s="260"/>
      <c r="K2328" s="252"/>
      <c r="GO2328" s="233" t="str">
        <f>IFERROR(VLOOKUP($C2328,リスト!$D:$X,18,FALSE),"")</f>
        <v/>
      </c>
      <c r="GP2328" s="349"/>
    </row>
    <row r="2329" spans="1:198" hidden="1">
      <c r="A2329" s="232" t="str">
        <f t="shared" si="106"/>
        <v/>
      </c>
      <c r="B2329" s="91"/>
      <c r="C2329" s="232"/>
      <c r="D2329" s="232"/>
      <c r="E2329" s="91"/>
      <c r="F2329" s="91"/>
      <c r="G2329" s="91"/>
      <c r="H2329" s="248"/>
      <c r="I2329" s="248"/>
      <c r="J2329" s="260"/>
      <c r="K2329" s="252"/>
      <c r="GO2329" s="233" t="str">
        <f>IFERROR(VLOOKUP($C2329,リスト!$D:$X,18,FALSE),"")</f>
        <v/>
      </c>
      <c r="GP2329" s="349"/>
    </row>
    <row r="2330" spans="1:198" hidden="1">
      <c r="A2330" s="232" t="str">
        <f t="shared" si="106"/>
        <v/>
      </c>
      <c r="B2330" s="91"/>
      <c r="C2330" s="232"/>
      <c r="D2330" s="232"/>
      <c r="E2330" s="91"/>
      <c r="F2330" s="91"/>
      <c r="G2330" s="91"/>
      <c r="H2330" s="248"/>
      <c r="I2330" s="248"/>
      <c r="J2330" s="260"/>
      <c r="K2330" s="252"/>
      <c r="GO2330" s="233" t="str">
        <f>IFERROR(VLOOKUP($C2330,リスト!$D:$X,18,FALSE),"")</f>
        <v/>
      </c>
      <c r="GP2330" s="349"/>
    </row>
    <row r="2331" spans="1:198" hidden="1">
      <c r="A2331" s="232" t="str">
        <f t="shared" si="106"/>
        <v/>
      </c>
      <c r="B2331" s="91"/>
      <c r="C2331" s="232"/>
      <c r="D2331" s="232"/>
      <c r="E2331" s="91"/>
      <c r="F2331" s="91"/>
      <c r="G2331" s="91"/>
      <c r="H2331" s="248"/>
      <c r="I2331" s="248"/>
      <c r="J2331" s="260"/>
      <c r="K2331" s="252"/>
      <c r="GO2331" s="233" t="str">
        <f>IFERROR(VLOOKUP($C2331,リスト!$D:$X,18,FALSE),"")</f>
        <v/>
      </c>
      <c r="GP2331" s="349"/>
    </row>
    <row r="2332" spans="1:198" hidden="1">
      <c r="A2332" s="232" t="str">
        <f t="shared" si="106"/>
        <v/>
      </c>
      <c r="B2332" s="91"/>
      <c r="C2332" s="232"/>
      <c r="D2332" s="232"/>
      <c r="E2332" s="91"/>
      <c r="F2332" s="91"/>
      <c r="G2332" s="91"/>
      <c r="H2332" s="248"/>
      <c r="I2332" s="248"/>
      <c r="J2332" s="260"/>
      <c r="K2332" s="252"/>
      <c r="GO2332" s="233" t="str">
        <f>IFERROR(VLOOKUP($C2332,リスト!$D:$X,18,FALSE),"")</f>
        <v/>
      </c>
      <c r="GP2332" s="349"/>
    </row>
    <row r="2333" spans="1:198" hidden="1">
      <c r="A2333" s="232" t="str">
        <f t="shared" si="106"/>
        <v/>
      </c>
      <c r="B2333" s="91"/>
      <c r="C2333" s="232"/>
      <c r="D2333" s="232"/>
      <c r="E2333" s="91"/>
      <c r="F2333" s="91"/>
      <c r="G2333" s="91"/>
      <c r="H2333" s="248"/>
      <c r="I2333" s="248"/>
      <c r="J2333" s="260"/>
      <c r="K2333" s="252"/>
      <c r="GO2333" s="233" t="str">
        <f>IFERROR(VLOOKUP($C2333,リスト!$D:$X,18,FALSE),"")</f>
        <v/>
      </c>
      <c r="GP2333" s="349"/>
    </row>
    <row r="2334" spans="1:198" hidden="1">
      <c r="A2334" s="232" t="str">
        <f t="shared" si="106"/>
        <v/>
      </c>
      <c r="B2334" s="91"/>
      <c r="C2334" s="232"/>
      <c r="D2334" s="232"/>
      <c r="E2334" s="91"/>
      <c r="F2334" s="91"/>
      <c r="G2334" s="91"/>
      <c r="H2334" s="248"/>
      <c r="I2334" s="248"/>
      <c r="J2334" s="260"/>
      <c r="K2334" s="252"/>
      <c r="GO2334" s="233" t="str">
        <f>IFERROR(VLOOKUP($C2334,リスト!$D:$X,18,FALSE),"")</f>
        <v/>
      </c>
      <c r="GP2334" s="349"/>
    </row>
    <row r="2335" spans="1:198" hidden="1">
      <c r="A2335" s="232" t="str">
        <f t="shared" si="106"/>
        <v/>
      </c>
      <c r="B2335" s="91"/>
      <c r="C2335" s="232"/>
      <c r="D2335" s="232"/>
      <c r="E2335" s="91"/>
      <c r="F2335" s="91"/>
      <c r="G2335" s="91"/>
      <c r="H2335" s="248"/>
      <c r="I2335" s="248"/>
      <c r="J2335" s="260"/>
      <c r="K2335" s="252"/>
      <c r="GO2335" s="233" t="str">
        <f>IFERROR(VLOOKUP($C2335,リスト!$D:$X,18,FALSE),"")</f>
        <v/>
      </c>
      <c r="GP2335" s="349"/>
    </row>
    <row r="2336" spans="1:198" hidden="1">
      <c r="A2336" s="232" t="str">
        <f t="shared" si="106"/>
        <v/>
      </c>
      <c r="B2336" s="91"/>
      <c r="C2336" s="232"/>
      <c r="D2336" s="232"/>
      <c r="E2336" s="91"/>
      <c r="F2336" s="91"/>
      <c r="G2336" s="91"/>
      <c r="H2336" s="248"/>
      <c r="I2336" s="248"/>
      <c r="J2336" s="260"/>
      <c r="K2336" s="252"/>
      <c r="GO2336" s="233" t="str">
        <f>IFERROR(VLOOKUP($C2336,リスト!$D:$X,18,FALSE),"")</f>
        <v/>
      </c>
      <c r="GP2336" s="349"/>
    </row>
    <row r="2337" spans="1:198" hidden="1">
      <c r="A2337" s="232" t="str">
        <f t="shared" si="106"/>
        <v/>
      </c>
      <c r="B2337" s="91"/>
      <c r="C2337" s="232"/>
      <c r="D2337" s="232"/>
      <c r="E2337" s="91"/>
      <c r="F2337" s="91"/>
      <c r="G2337" s="91"/>
      <c r="H2337" s="248"/>
      <c r="I2337" s="248"/>
      <c r="J2337" s="260"/>
      <c r="K2337" s="252"/>
      <c r="GO2337" s="233" t="str">
        <f>IFERROR(VLOOKUP($C2337,リスト!$D:$X,18,FALSE),"")</f>
        <v/>
      </c>
      <c r="GP2337" s="349"/>
    </row>
    <row r="2338" spans="1:198" hidden="1">
      <c r="A2338" s="232" t="str">
        <f t="shared" si="106"/>
        <v/>
      </c>
      <c r="B2338" s="91"/>
      <c r="C2338" s="232"/>
      <c r="D2338" s="232"/>
      <c r="E2338" s="91"/>
      <c r="F2338" s="91"/>
      <c r="G2338" s="91"/>
      <c r="H2338" s="248"/>
      <c r="I2338" s="248"/>
      <c r="J2338" s="260"/>
      <c r="K2338" s="252"/>
      <c r="GO2338" s="233" t="str">
        <f>IFERROR(VLOOKUP($C2338,リスト!$D:$X,18,FALSE),"")</f>
        <v/>
      </c>
      <c r="GP2338" s="349"/>
    </row>
    <row r="2339" spans="1:198" hidden="1">
      <c r="A2339" s="232" t="str">
        <f t="shared" si="106"/>
        <v/>
      </c>
      <c r="B2339" s="91"/>
      <c r="C2339" s="232"/>
      <c r="D2339" s="232"/>
      <c r="E2339" s="91"/>
      <c r="F2339" s="91"/>
      <c r="G2339" s="91"/>
      <c r="H2339" s="248"/>
      <c r="I2339" s="248"/>
      <c r="J2339" s="260"/>
      <c r="K2339" s="252"/>
      <c r="GO2339" s="233" t="str">
        <f>IFERROR(VLOOKUP($C2339,リスト!$D:$X,18,FALSE),"")</f>
        <v/>
      </c>
      <c r="GP2339" s="349"/>
    </row>
    <row r="2340" spans="1:198" hidden="1">
      <c r="A2340" s="232" t="str">
        <f t="shared" si="106"/>
        <v/>
      </c>
      <c r="B2340" s="91"/>
      <c r="C2340" s="232"/>
      <c r="D2340" s="232"/>
      <c r="E2340" s="91"/>
      <c r="F2340" s="91"/>
      <c r="G2340" s="91"/>
      <c r="H2340" s="248"/>
      <c r="I2340" s="248"/>
      <c r="J2340" s="260"/>
      <c r="K2340" s="252"/>
      <c r="GO2340" s="233" t="str">
        <f>IFERROR(VLOOKUP($C2340,リスト!$D:$X,18,FALSE),"")</f>
        <v/>
      </c>
      <c r="GP2340" s="349"/>
    </row>
    <row r="2341" spans="1:198" hidden="1">
      <c r="A2341" s="232" t="str">
        <f t="shared" si="106"/>
        <v/>
      </c>
      <c r="B2341" s="91"/>
      <c r="C2341" s="232"/>
      <c r="D2341" s="232"/>
      <c r="E2341" s="91"/>
      <c r="F2341" s="91"/>
      <c r="G2341" s="91"/>
      <c r="H2341" s="248"/>
      <c r="I2341" s="248"/>
      <c r="J2341" s="260"/>
      <c r="K2341" s="252"/>
      <c r="GO2341" s="233" t="str">
        <f>IFERROR(VLOOKUP($C2341,リスト!$D:$X,18,FALSE),"")</f>
        <v/>
      </c>
      <c r="GP2341" s="349"/>
    </row>
    <row r="2342" spans="1:198" hidden="1">
      <c r="A2342" s="232" t="str">
        <f t="shared" si="106"/>
        <v/>
      </c>
      <c r="B2342" s="91"/>
      <c r="C2342" s="232"/>
      <c r="D2342" s="232"/>
      <c r="E2342" s="91"/>
      <c r="F2342" s="91"/>
      <c r="G2342" s="91"/>
      <c r="H2342" s="248"/>
      <c r="I2342" s="248"/>
      <c r="J2342" s="260"/>
      <c r="K2342" s="252"/>
      <c r="GO2342" s="233" t="str">
        <f>IFERROR(VLOOKUP($C2342,リスト!$D:$X,18,FALSE),"")</f>
        <v/>
      </c>
      <c r="GP2342" s="349"/>
    </row>
    <row r="2343" spans="1:198" hidden="1">
      <c r="A2343" s="232" t="str">
        <f t="shared" si="106"/>
        <v/>
      </c>
      <c r="B2343" s="91"/>
      <c r="C2343" s="232"/>
      <c r="D2343" s="232"/>
      <c r="E2343" s="91"/>
      <c r="F2343" s="91"/>
      <c r="G2343" s="91"/>
      <c r="H2343" s="248"/>
      <c r="I2343" s="248"/>
      <c r="J2343" s="260"/>
      <c r="K2343" s="252"/>
      <c r="GO2343" s="233" t="str">
        <f>IFERROR(VLOOKUP($C2343,リスト!$D:$X,18,FALSE),"")</f>
        <v/>
      </c>
      <c r="GP2343" s="349"/>
    </row>
    <row r="2344" spans="1:198" hidden="1">
      <c r="A2344" s="232" t="str">
        <f t="shared" si="106"/>
        <v/>
      </c>
      <c r="B2344" s="91"/>
      <c r="C2344" s="232"/>
      <c r="D2344" s="232"/>
      <c r="E2344" s="91"/>
      <c r="F2344" s="91"/>
      <c r="G2344" s="91"/>
      <c r="H2344" s="248"/>
      <c r="I2344" s="248"/>
      <c r="J2344" s="260"/>
      <c r="K2344" s="252"/>
      <c r="GO2344" s="233" t="str">
        <f>IFERROR(VLOOKUP($C2344,リスト!$D:$X,18,FALSE),"")</f>
        <v/>
      </c>
      <c r="GP2344" s="349"/>
    </row>
    <row r="2345" spans="1:198" hidden="1">
      <c r="A2345" s="232" t="str">
        <f t="shared" si="106"/>
        <v/>
      </c>
      <c r="B2345" s="91"/>
      <c r="C2345" s="232"/>
      <c r="D2345" s="232"/>
      <c r="E2345" s="91"/>
      <c r="F2345" s="91"/>
      <c r="G2345" s="91"/>
      <c r="H2345" s="248"/>
      <c r="I2345" s="248"/>
      <c r="J2345" s="260"/>
      <c r="K2345" s="252"/>
      <c r="GO2345" s="233" t="str">
        <f>IFERROR(VLOOKUP($C2345,リスト!$D:$X,18,FALSE),"")</f>
        <v/>
      </c>
      <c r="GP2345" s="349"/>
    </row>
    <row r="2346" spans="1:198" hidden="1">
      <c r="A2346" s="232" t="str">
        <f t="shared" si="106"/>
        <v/>
      </c>
      <c r="B2346" s="91"/>
      <c r="C2346" s="232"/>
      <c r="D2346" s="232"/>
      <c r="E2346" s="91"/>
      <c r="F2346" s="91"/>
      <c r="G2346" s="91"/>
      <c r="H2346" s="248"/>
      <c r="I2346" s="248"/>
      <c r="J2346" s="260"/>
      <c r="K2346" s="252"/>
      <c r="GO2346" s="233" t="str">
        <f>IFERROR(VLOOKUP($C2346,リスト!$D:$X,18,FALSE),"")</f>
        <v/>
      </c>
      <c r="GP2346" s="349"/>
    </row>
    <row r="2347" spans="1:198" hidden="1">
      <c r="A2347" s="232" t="str">
        <f t="shared" si="106"/>
        <v/>
      </c>
      <c r="B2347" s="91"/>
      <c r="C2347" s="232"/>
      <c r="D2347" s="232"/>
      <c r="E2347" s="91"/>
      <c r="F2347" s="91"/>
      <c r="G2347" s="91"/>
      <c r="H2347" s="248"/>
      <c r="I2347" s="248"/>
      <c r="J2347" s="260"/>
      <c r="K2347" s="252"/>
      <c r="GO2347" s="233" t="str">
        <f>IFERROR(VLOOKUP($C2347,リスト!$D:$X,18,FALSE),"")</f>
        <v/>
      </c>
      <c r="GP2347" s="349"/>
    </row>
    <row r="2348" spans="1:198" hidden="1">
      <c r="A2348" s="232" t="str">
        <f t="shared" si="106"/>
        <v/>
      </c>
      <c r="B2348" s="91"/>
      <c r="C2348" s="232"/>
      <c r="D2348" s="232"/>
      <c r="E2348" s="91"/>
      <c r="F2348" s="91"/>
      <c r="G2348" s="91"/>
      <c r="H2348" s="248"/>
      <c r="I2348" s="248"/>
      <c r="J2348" s="260"/>
      <c r="K2348" s="252"/>
      <c r="GO2348" s="233" t="str">
        <f>IFERROR(VLOOKUP($C2348,リスト!$D:$X,18,FALSE),"")</f>
        <v/>
      </c>
      <c r="GP2348" s="349"/>
    </row>
    <row r="2349" spans="1:198" hidden="1">
      <c r="A2349" s="232" t="str">
        <f t="shared" si="106"/>
        <v/>
      </c>
      <c r="B2349" s="91"/>
      <c r="C2349" s="232"/>
      <c r="D2349" s="232"/>
      <c r="E2349" s="91"/>
      <c r="F2349" s="91"/>
      <c r="G2349" s="91"/>
      <c r="H2349" s="248"/>
      <c r="I2349" s="248"/>
      <c r="J2349" s="260"/>
      <c r="K2349" s="252"/>
      <c r="GO2349" s="233" t="str">
        <f>IFERROR(VLOOKUP($C2349,リスト!$D:$X,18,FALSE),"")</f>
        <v/>
      </c>
      <c r="GP2349" s="349"/>
    </row>
    <row r="2350" spans="1:198" hidden="1">
      <c r="A2350" s="232" t="str">
        <f t="shared" si="106"/>
        <v/>
      </c>
      <c r="B2350" s="91"/>
      <c r="C2350" s="232"/>
      <c r="D2350" s="232"/>
      <c r="E2350" s="91"/>
      <c r="F2350" s="91"/>
      <c r="G2350" s="91"/>
      <c r="H2350" s="248"/>
      <c r="I2350" s="248"/>
      <c r="J2350" s="260"/>
      <c r="K2350" s="252"/>
      <c r="GO2350" s="233" t="str">
        <f>IFERROR(VLOOKUP($C2350,リスト!$D:$X,18,FALSE),"")</f>
        <v/>
      </c>
      <c r="GP2350" s="349"/>
    </row>
    <row r="2351" spans="1:198" hidden="1">
      <c r="A2351" s="232" t="str">
        <f t="shared" si="106"/>
        <v/>
      </c>
      <c r="B2351" s="91"/>
      <c r="C2351" s="232"/>
      <c r="D2351" s="232"/>
      <c r="E2351" s="91"/>
      <c r="F2351" s="91"/>
      <c r="G2351" s="91"/>
      <c r="H2351" s="248"/>
      <c r="I2351" s="248"/>
      <c r="J2351" s="260"/>
      <c r="K2351" s="252"/>
      <c r="GO2351" s="233" t="str">
        <f>IFERROR(VLOOKUP($C2351,リスト!$D:$X,18,FALSE),"")</f>
        <v/>
      </c>
      <c r="GP2351" s="349"/>
    </row>
    <row r="2352" spans="1:198" hidden="1">
      <c r="A2352" s="232" t="str">
        <f t="shared" si="106"/>
        <v/>
      </c>
      <c r="B2352" s="91"/>
      <c r="C2352" s="232"/>
      <c r="D2352" s="232"/>
      <c r="E2352" s="91"/>
      <c r="F2352" s="91"/>
      <c r="G2352" s="91"/>
      <c r="H2352" s="248"/>
      <c r="I2352" s="248"/>
      <c r="J2352" s="260"/>
      <c r="K2352" s="252"/>
      <c r="GO2352" s="233" t="str">
        <f>IFERROR(VLOOKUP($C2352,リスト!$D:$X,18,FALSE),"")</f>
        <v/>
      </c>
      <c r="GP2352" s="349"/>
    </row>
    <row r="2353" spans="1:198" hidden="1">
      <c r="A2353" s="232" t="str">
        <f t="shared" si="106"/>
        <v/>
      </c>
      <c r="B2353" s="91"/>
      <c r="C2353" s="232"/>
      <c r="D2353" s="232"/>
      <c r="E2353" s="91"/>
      <c r="F2353" s="91"/>
      <c r="G2353" s="91"/>
      <c r="H2353" s="248"/>
      <c r="I2353" s="248"/>
      <c r="J2353" s="260"/>
      <c r="K2353" s="252"/>
      <c r="GO2353" s="233" t="str">
        <f>IFERROR(VLOOKUP($C2353,リスト!$D:$X,18,FALSE),"")</f>
        <v/>
      </c>
      <c r="GP2353" s="349"/>
    </row>
    <row r="2354" spans="1:198" hidden="1">
      <c r="A2354" s="232" t="str">
        <f t="shared" si="106"/>
        <v/>
      </c>
      <c r="B2354" s="91"/>
      <c r="C2354" s="232"/>
      <c r="D2354" s="232"/>
      <c r="E2354" s="91"/>
      <c r="F2354" s="91"/>
      <c r="G2354" s="91"/>
      <c r="H2354" s="248"/>
      <c r="I2354" s="248"/>
      <c r="J2354" s="260"/>
      <c r="K2354" s="252"/>
      <c r="GO2354" s="233" t="str">
        <f>IFERROR(VLOOKUP($C2354,リスト!$D:$X,18,FALSE),"")</f>
        <v/>
      </c>
      <c r="GP2354" s="349"/>
    </row>
    <row r="2355" spans="1:198" hidden="1">
      <c r="A2355" s="232" t="str">
        <f t="shared" si="106"/>
        <v/>
      </c>
      <c r="B2355" s="91"/>
      <c r="C2355" s="232"/>
      <c r="D2355" s="232"/>
      <c r="E2355" s="91"/>
      <c r="F2355" s="91"/>
      <c r="G2355" s="91"/>
      <c r="H2355" s="248"/>
      <c r="I2355" s="248"/>
      <c r="J2355" s="260"/>
      <c r="K2355" s="252"/>
      <c r="GO2355" s="233" t="str">
        <f>IFERROR(VLOOKUP($C2355,リスト!$D:$X,18,FALSE),"")</f>
        <v/>
      </c>
      <c r="GP2355" s="349"/>
    </row>
    <row r="2356" spans="1:198" hidden="1">
      <c r="A2356" s="232" t="str">
        <f t="shared" si="106"/>
        <v/>
      </c>
      <c r="B2356" s="91"/>
      <c r="C2356" s="232"/>
      <c r="D2356" s="232"/>
      <c r="E2356" s="91"/>
      <c r="F2356" s="91"/>
      <c r="G2356" s="91"/>
      <c r="H2356" s="248"/>
      <c r="I2356" s="248"/>
      <c r="J2356" s="260"/>
      <c r="K2356" s="252"/>
      <c r="GO2356" s="233" t="str">
        <f>IFERROR(VLOOKUP($C2356,リスト!$D:$X,18,FALSE),"")</f>
        <v/>
      </c>
      <c r="GP2356" s="349"/>
    </row>
    <row r="2357" spans="1:198" hidden="1">
      <c r="A2357" s="232" t="str">
        <f t="shared" si="106"/>
        <v/>
      </c>
      <c r="B2357" s="91"/>
      <c r="C2357" s="232"/>
      <c r="D2357" s="232"/>
      <c r="E2357" s="91"/>
      <c r="F2357" s="91"/>
      <c r="G2357" s="91"/>
      <c r="H2357" s="248"/>
      <c r="I2357" s="248"/>
      <c r="J2357" s="260"/>
      <c r="K2357" s="252"/>
      <c r="GO2357" s="233" t="str">
        <f>IFERROR(VLOOKUP($C2357,リスト!$D:$X,18,FALSE),"")</f>
        <v/>
      </c>
      <c r="GP2357" s="349"/>
    </row>
    <row r="2358" spans="1:198" hidden="1">
      <c r="A2358" s="232" t="str">
        <f t="shared" si="106"/>
        <v/>
      </c>
      <c r="B2358" s="91"/>
      <c r="C2358" s="232"/>
      <c r="D2358" s="232"/>
      <c r="E2358" s="91"/>
      <c r="F2358" s="91"/>
      <c r="G2358" s="91"/>
      <c r="H2358" s="248"/>
      <c r="I2358" s="248"/>
      <c r="J2358" s="260"/>
      <c r="K2358" s="252"/>
      <c r="GO2358" s="233" t="str">
        <f>IFERROR(VLOOKUP($C2358,リスト!$D:$X,18,FALSE),"")</f>
        <v/>
      </c>
      <c r="GP2358" s="349"/>
    </row>
    <row r="2359" spans="1:198" hidden="1">
      <c r="A2359" s="232" t="str">
        <f t="shared" si="106"/>
        <v/>
      </c>
      <c r="B2359" s="91"/>
      <c r="C2359" s="232"/>
      <c r="D2359" s="232"/>
      <c r="E2359" s="91"/>
      <c r="F2359" s="91"/>
      <c r="G2359" s="91"/>
      <c r="H2359" s="248"/>
      <c r="I2359" s="248"/>
      <c r="J2359" s="260"/>
      <c r="K2359" s="252"/>
      <c r="GO2359" s="233" t="str">
        <f>IFERROR(VLOOKUP($C2359,リスト!$D:$X,18,FALSE),"")</f>
        <v/>
      </c>
      <c r="GP2359" s="349"/>
    </row>
    <row r="2360" spans="1:198" hidden="1">
      <c r="A2360" s="232" t="str">
        <f t="shared" si="106"/>
        <v/>
      </c>
      <c r="B2360" s="91"/>
      <c r="C2360" s="232"/>
      <c r="D2360" s="232"/>
      <c r="E2360" s="91"/>
      <c r="F2360" s="91"/>
      <c r="G2360" s="91"/>
      <c r="H2360" s="248"/>
      <c r="I2360" s="248"/>
      <c r="J2360" s="260"/>
      <c r="K2360" s="252"/>
      <c r="GO2360" s="233" t="str">
        <f>IFERROR(VLOOKUP($C2360,リスト!$D:$X,18,FALSE),"")</f>
        <v/>
      </c>
      <c r="GP2360" s="349"/>
    </row>
    <row r="2361" spans="1:198" hidden="1">
      <c r="A2361" s="232" t="str">
        <f t="shared" si="106"/>
        <v/>
      </c>
      <c r="B2361" s="91"/>
      <c r="C2361" s="232"/>
      <c r="D2361" s="232"/>
      <c r="E2361" s="91"/>
      <c r="F2361" s="91"/>
      <c r="G2361" s="91"/>
      <c r="H2361" s="248"/>
      <c r="I2361" s="248"/>
      <c r="J2361" s="260"/>
      <c r="K2361" s="252"/>
      <c r="GO2361" s="233" t="str">
        <f>IFERROR(VLOOKUP($C2361,リスト!$D:$X,18,FALSE),"")</f>
        <v/>
      </c>
      <c r="GP2361" s="349"/>
    </row>
    <row r="2362" spans="1:198" hidden="1">
      <c r="A2362" s="232" t="str">
        <f t="shared" si="106"/>
        <v/>
      </c>
      <c r="B2362" s="91"/>
      <c r="C2362" s="232"/>
      <c r="D2362" s="232"/>
      <c r="E2362" s="91"/>
      <c r="F2362" s="91"/>
      <c r="G2362" s="91"/>
      <c r="H2362" s="248"/>
      <c r="I2362" s="248"/>
      <c r="J2362" s="260"/>
      <c r="K2362" s="252"/>
      <c r="GO2362" s="233" t="str">
        <f>IFERROR(VLOOKUP($C2362,リスト!$D:$X,18,FALSE),"")</f>
        <v/>
      </c>
      <c r="GP2362" s="349"/>
    </row>
    <row r="2363" spans="1:198" hidden="1">
      <c r="A2363" s="232" t="str">
        <f t="shared" si="106"/>
        <v/>
      </c>
      <c r="B2363" s="91"/>
      <c r="C2363" s="232"/>
      <c r="D2363" s="232"/>
      <c r="E2363" s="91"/>
      <c r="F2363" s="91"/>
      <c r="G2363" s="91"/>
      <c r="H2363" s="248"/>
      <c r="I2363" s="248"/>
      <c r="J2363" s="260"/>
      <c r="K2363" s="252"/>
      <c r="GO2363" s="233" t="str">
        <f>IFERROR(VLOOKUP($C2363,リスト!$D:$X,18,FALSE),"")</f>
        <v/>
      </c>
      <c r="GP2363" s="349"/>
    </row>
    <row r="2364" spans="1:198" hidden="1">
      <c r="A2364" s="232" t="str">
        <f t="shared" si="106"/>
        <v/>
      </c>
      <c r="B2364" s="91"/>
      <c r="C2364" s="232"/>
      <c r="D2364" s="232"/>
      <c r="E2364" s="91"/>
      <c r="F2364" s="91"/>
      <c r="G2364" s="91"/>
      <c r="H2364" s="248"/>
      <c r="I2364" s="248"/>
      <c r="J2364" s="260"/>
      <c r="K2364" s="252"/>
      <c r="GO2364" s="233" t="str">
        <f>IFERROR(VLOOKUP($C2364,リスト!$D:$X,18,FALSE),"")</f>
        <v/>
      </c>
      <c r="GP2364" s="349"/>
    </row>
    <row r="2365" spans="1:198" hidden="1">
      <c r="A2365" s="232" t="str">
        <f t="shared" si="106"/>
        <v/>
      </c>
      <c r="B2365" s="91"/>
      <c r="C2365" s="232"/>
      <c r="D2365" s="232"/>
      <c r="E2365" s="91"/>
      <c r="F2365" s="91"/>
      <c r="G2365" s="91"/>
      <c r="H2365" s="248"/>
      <c r="I2365" s="248"/>
      <c r="J2365" s="260"/>
      <c r="K2365" s="252"/>
      <c r="GO2365" s="233" t="str">
        <f>IFERROR(VLOOKUP($C2365,リスト!$D:$X,18,FALSE),"")</f>
        <v/>
      </c>
      <c r="GP2365" s="349"/>
    </row>
    <row r="2366" spans="1:198" hidden="1">
      <c r="A2366" s="232" t="str">
        <f t="shared" si="106"/>
        <v/>
      </c>
      <c r="B2366" s="91"/>
      <c r="C2366" s="232"/>
      <c r="D2366" s="232"/>
      <c r="E2366" s="91"/>
      <c r="F2366" s="91"/>
      <c r="G2366" s="91"/>
      <c r="H2366" s="248"/>
      <c r="I2366" s="248"/>
      <c r="J2366" s="260"/>
      <c r="K2366" s="252"/>
      <c r="GO2366" s="233" t="str">
        <f>IFERROR(VLOOKUP($C2366,リスト!$D:$X,18,FALSE),"")</f>
        <v/>
      </c>
      <c r="GP2366" s="349"/>
    </row>
    <row r="2367" spans="1:198" hidden="1">
      <c r="A2367" s="232" t="str">
        <f t="shared" si="106"/>
        <v/>
      </c>
      <c r="B2367" s="91"/>
      <c r="C2367" s="232"/>
      <c r="D2367" s="232"/>
      <c r="E2367" s="91"/>
      <c r="F2367" s="91"/>
      <c r="G2367" s="91"/>
      <c r="H2367" s="248"/>
      <c r="I2367" s="248"/>
      <c r="J2367" s="260"/>
      <c r="K2367" s="252"/>
      <c r="GO2367" s="233" t="str">
        <f>IFERROR(VLOOKUP($C2367,リスト!$D:$X,18,FALSE),"")</f>
        <v/>
      </c>
      <c r="GP2367" s="349"/>
    </row>
    <row r="2368" spans="1:198" hidden="1">
      <c r="A2368" s="232" t="str">
        <f t="shared" si="106"/>
        <v/>
      </c>
      <c r="B2368" s="91"/>
      <c r="C2368" s="232"/>
      <c r="D2368" s="232"/>
      <c r="E2368" s="91"/>
      <c r="F2368" s="91"/>
      <c r="G2368" s="91"/>
      <c r="H2368" s="248"/>
      <c r="I2368" s="248"/>
      <c r="J2368" s="260"/>
      <c r="K2368" s="252"/>
      <c r="GO2368" s="233" t="str">
        <f>IFERROR(VLOOKUP($C2368,リスト!$D:$X,18,FALSE),"")</f>
        <v/>
      </c>
      <c r="GP2368" s="349"/>
    </row>
    <row r="2369" spans="1:198" hidden="1">
      <c r="A2369" s="232" t="str">
        <f t="shared" si="106"/>
        <v/>
      </c>
      <c r="B2369" s="91"/>
      <c r="C2369" s="232"/>
      <c r="D2369" s="232"/>
      <c r="E2369" s="91"/>
      <c r="F2369" s="91"/>
      <c r="G2369" s="91"/>
      <c r="H2369" s="248"/>
      <c r="I2369" s="248"/>
      <c r="J2369" s="260"/>
      <c r="K2369" s="252"/>
      <c r="GO2369" s="233" t="str">
        <f>IFERROR(VLOOKUP($C2369,リスト!$D:$X,18,FALSE),"")</f>
        <v/>
      </c>
      <c r="GP2369" s="349"/>
    </row>
    <row r="2370" spans="1:198" hidden="1">
      <c r="A2370" s="232" t="str">
        <f t="shared" si="106"/>
        <v/>
      </c>
      <c r="B2370" s="91"/>
      <c r="C2370" s="232"/>
      <c r="D2370" s="232"/>
      <c r="E2370" s="91"/>
      <c r="F2370" s="91"/>
      <c r="G2370" s="91"/>
      <c r="H2370" s="248"/>
      <c r="I2370" s="248"/>
      <c r="J2370" s="260"/>
      <c r="K2370" s="252"/>
      <c r="GO2370" s="233" t="str">
        <f>IFERROR(VLOOKUP($C2370,リスト!$D:$X,18,FALSE),"")</f>
        <v/>
      </c>
      <c r="GP2370" s="349"/>
    </row>
    <row r="2371" spans="1:198" hidden="1">
      <c r="A2371" s="232" t="str">
        <f t="shared" si="106"/>
        <v/>
      </c>
      <c r="B2371" s="91"/>
      <c r="C2371" s="232"/>
      <c r="D2371" s="232"/>
      <c r="E2371" s="91"/>
      <c r="F2371" s="91"/>
      <c r="G2371" s="91"/>
      <c r="H2371" s="248"/>
      <c r="I2371" s="248"/>
      <c r="J2371" s="260"/>
      <c r="K2371" s="252"/>
      <c r="GO2371" s="233" t="str">
        <f>IFERROR(VLOOKUP($C2371,リスト!$D:$X,18,FALSE),"")</f>
        <v/>
      </c>
      <c r="GP2371" s="349"/>
    </row>
    <row r="2372" spans="1:198" hidden="1">
      <c r="A2372" s="232" t="str">
        <f t="shared" si="106"/>
        <v/>
      </c>
      <c r="B2372" s="91"/>
      <c r="C2372" s="232"/>
      <c r="D2372" s="232"/>
      <c r="E2372" s="91"/>
      <c r="F2372" s="91"/>
      <c r="G2372" s="91"/>
      <c r="H2372" s="248"/>
      <c r="I2372" s="248"/>
      <c r="J2372" s="260"/>
      <c r="K2372" s="252"/>
      <c r="GO2372" s="233" t="str">
        <f>IFERROR(VLOOKUP($C2372,リスト!$D:$X,18,FALSE),"")</f>
        <v/>
      </c>
      <c r="GP2372" s="349"/>
    </row>
    <row r="2373" spans="1:198" hidden="1">
      <c r="A2373" s="232" t="str">
        <f t="shared" si="106"/>
        <v/>
      </c>
      <c r="B2373" s="91"/>
      <c r="C2373" s="232"/>
      <c r="D2373" s="232"/>
      <c r="E2373" s="91"/>
      <c r="F2373" s="91"/>
      <c r="G2373" s="91"/>
      <c r="H2373" s="248"/>
      <c r="I2373" s="248"/>
      <c r="J2373" s="260"/>
      <c r="K2373" s="252"/>
      <c r="GO2373" s="233" t="str">
        <f>IFERROR(VLOOKUP($C2373,リスト!$D:$X,18,FALSE),"")</f>
        <v/>
      </c>
      <c r="GP2373" s="349"/>
    </row>
    <row r="2374" spans="1:198" hidden="1">
      <c r="A2374" s="232" t="str">
        <f t="shared" ref="A2374:A2437" si="107">IF(C2374="","",ROW()-5)</f>
        <v/>
      </c>
      <c r="B2374" s="91"/>
      <c r="C2374" s="232"/>
      <c r="D2374" s="232"/>
      <c r="E2374" s="91"/>
      <c r="F2374" s="91"/>
      <c r="G2374" s="91"/>
      <c r="H2374" s="248"/>
      <c r="I2374" s="248"/>
      <c r="J2374" s="260"/>
      <c r="K2374" s="252"/>
      <c r="GO2374" s="233" t="str">
        <f>IFERROR(VLOOKUP($C2374,リスト!$D:$X,18,FALSE),"")</f>
        <v/>
      </c>
      <c r="GP2374" s="349"/>
    </row>
    <row r="2375" spans="1:198" hidden="1">
      <c r="A2375" s="232" t="str">
        <f t="shared" si="107"/>
        <v/>
      </c>
      <c r="B2375" s="91"/>
      <c r="C2375" s="232"/>
      <c r="D2375" s="232"/>
      <c r="E2375" s="91"/>
      <c r="F2375" s="91"/>
      <c r="G2375" s="91"/>
      <c r="H2375" s="248"/>
      <c r="I2375" s="248"/>
      <c r="J2375" s="260"/>
      <c r="K2375" s="252"/>
      <c r="GO2375" s="233" t="str">
        <f>IFERROR(VLOOKUP($C2375,リスト!$D:$X,18,FALSE),"")</f>
        <v/>
      </c>
      <c r="GP2375" s="349"/>
    </row>
    <row r="2376" spans="1:198" hidden="1">
      <c r="A2376" s="232" t="str">
        <f t="shared" si="107"/>
        <v/>
      </c>
      <c r="B2376" s="91"/>
      <c r="C2376" s="232"/>
      <c r="D2376" s="232"/>
      <c r="E2376" s="91"/>
      <c r="F2376" s="91"/>
      <c r="G2376" s="91"/>
      <c r="H2376" s="248"/>
      <c r="I2376" s="248"/>
      <c r="J2376" s="260"/>
      <c r="K2376" s="252"/>
      <c r="GO2376" s="233" t="str">
        <f>IFERROR(VLOOKUP($C2376,リスト!$D:$X,18,FALSE),"")</f>
        <v/>
      </c>
      <c r="GP2376" s="349"/>
    </row>
    <row r="2377" spans="1:198" hidden="1">
      <c r="A2377" s="232" t="str">
        <f t="shared" si="107"/>
        <v/>
      </c>
      <c r="B2377" s="91"/>
      <c r="C2377" s="232"/>
      <c r="D2377" s="232"/>
      <c r="E2377" s="91"/>
      <c r="F2377" s="91"/>
      <c r="G2377" s="91"/>
      <c r="H2377" s="248"/>
      <c r="I2377" s="248"/>
      <c r="J2377" s="260"/>
      <c r="K2377" s="252"/>
      <c r="GO2377" s="233" t="str">
        <f>IFERROR(VLOOKUP($C2377,リスト!$D:$X,18,FALSE),"")</f>
        <v/>
      </c>
      <c r="GP2377" s="349"/>
    </row>
    <row r="2378" spans="1:198" hidden="1">
      <c r="A2378" s="232" t="str">
        <f t="shared" si="107"/>
        <v/>
      </c>
      <c r="B2378" s="91"/>
      <c r="C2378" s="232"/>
      <c r="D2378" s="232"/>
      <c r="E2378" s="91"/>
      <c r="F2378" s="91"/>
      <c r="G2378" s="91"/>
      <c r="H2378" s="248"/>
      <c r="I2378" s="248"/>
      <c r="J2378" s="260"/>
      <c r="K2378" s="252"/>
      <c r="GO2378" s="233" t="str">
        <f>IFERROR(VLOOKUP($C2378,リスト!$D:$X,18,FALSE),"")</f>
        <v/>
      </c>
      <c r="GP2378" s="349"/>
    </row>
    <row r="2379" spans="1:198" hidden="1">
      <c r="A2379" s="232" t="str">
        <f t="shared" si="107"/>
        <v/>
      </c>
      <c r="B2379" s="91"/>
      <c r="C2379" s="232"/>
      <c r="D2379" s="232"/>
      <c r="E2379" s="91"/>
      <c r="F2379" s="91"/>
      <c r="G2379" s="91"/>
      <c r="H2379" s="248"/>
      <c r="I2379" s="248"/>
      <c r="J2379" s="260"/>
      <c r="K2379" s="252"/>
      <c r="GO2379" s="233" t="str">
        <f>IFERROR(VLOOKUP($C2379,リスト!$D:$X,18,FALSE),"")</f>
        <v/>
      </c>
      <c r="GP2379" s="349"/>
    </row>
    <row r="2380" spans="1:198" hidden="1">
      <c r="A2380" s="232" t="str">
        <f t="shared" si="107"/>
        <v/>
      </c>
      <c r="B2380" s="91"/>
      <c r="C2380" s="232"/>
      <c r="D2380" s="232"/>
      <c r="E2380" s="91"/>
      <c r="F2380" s="91"/>
      <c r="G2380" s="91"/>
      <c r="H2380" s="248"/>
      <c r="I2380" s="248"/>
      <c r="J2380" s="260"/>
      <c r="K2380" s="252"/>
      <c r="GO2380" s="233" t="str">
        <f>IFERROR(VLOOKUP($C2380,リスト!$D:$X,18,FALSE),"")</f>
        <v/>
      </c>
      <c r="GP2380" s="349"/>
    </row>
    <row r="2381" spans="1:198" hidden="1">
      <c r="A2381" s="232" t="str">
        <f t="shared" si="107"/>
        <v/>
      </c>
      <c r="B2381" s="91"/>
      <c r="C2381" s="232"/>
      <c r="D2381" s="232"/>
      <c r="E2381" s="91"/>
      <c r="F2381" s="91"/>
      <c r="G2381" s="91"/>
      <c r="H2381" s="248"/>
      <c r="I2381" s="248"/>
      <c r="J2381" s="260"/>
      <c r="K2381" s="252"/>
      <c r="GO2381" s="233" t="str">
        <f>IFERROR(VLOOKUP($C2381,リスト!$D:$X,18,FALSE),"")</f>
        <v/>
      </c>
      <c r="GP2381" s="349"/>
    </row>
    <row r="2382" spans="1:198" hidden="1">
      <c r="A2382" s="232" t="str">
        <f t="shared" si="107"/>
        <v/>
      </c>
      <c r="B2382" s="91"/>
      <c r="C2382" s="232"/>
      <c r="D2382" s="232"/>
      <c r="E2382" s="91"/>
      <c r="F2382" s="91"/>
      <c r="G2382" s="91"/>
      <c r="H2382" s="248"/>
      <c r="I2382" s="248"/>
      <c r="J2382" s="260"/>
      <c r="K2382" s="252"/>
      <c r="GO2382" s="233" t="str">
        <f>IFERROR(VLOOKUP($C2382,リスト!$D:$X,18,FALSE),"")</f>
        <v/>
      </c>
      <c r="GP2382" s="349"/>
    </row>
    <row r="2383" spans="1:198" hidden="1">
      <c r="A2383" s="232" t="str">
        <f t="shared" si="107"/>
        <v/>
      </c>
      <c r="B2383" s="91"/>
      <c r="C2383" s="232"/>
      <c r="D2383" s="232"/>
      <c r="E2383" s="91"/>
      <c r="F2383" s="91"/>
      <c r="G2383" s="91"/>
      <c r="H2383" s="248"/>
      <c r="I2383" s="248"/>
      <c r="J2383" s="260"/>
      <c r="K2383" s="252"/>
      <c r="GO2383" s="233" t="str">
        <f>IFERROR(VLOOKUP($C2383,リスト!$D:$X,18,FALSE),"")</f>
        <v/>
      </c>
      <c r="GP2383" s="349"/>
    </row>
    <row r="2384" spans="1:198" hidden="1">
      <c r="A2384" s="232" t="str">
        <f t="shared" si="107"/>
        <v/>
      </c>
      <c r="B2384" s="91"/>
      <c r="C2384" s="232"/>
      <c r="D2384" s="232"/>
      <c r="E2384" s="91"/>
      <c r="F2384" s="91"/>
      <c r="G2384" s="91"/>
      <c r="H2384" s="248"/>
      <c r="I2384" s="248"/>
      <c r="J2384" s="260"/>
      <c r="K2384" s="252"/>
      <c r="GO2384" s="233" t="str">
        <f>IFERROR(VLOOKUP($C2384,リスト!$D:$X,18,FALSE),"")</f>
        <v/>
      </c>
      <c r="GP2384" s="349"/>
    </row>
    <row r="2385" spans="1:198" hidden="1">
      <c r="A2385" s="232" t="str">
        <f t="shared" si="107"/>
        <v/>
      </c>
      <c r="B2385" s="91"/>
      <c r="C2385" s="232"/>
      <c r="D2385" s="232"/>
      <c r="E2385" s="91"/>
      <c r="F2385" s="91"/>
      <c r="G2385" s="91"/>
      <c r="H2385" s="248"/>
      <c r="I2385" s="248"/>
      <c r="J2385" s="260"/>
      <c r="K2385" s="252"/>
      <c r="GO2385" s="233" t="str">
        <f>IFERROR(VLOOKUP($C2385,リスト!$D:$X,18,FALSE),"")</f>
        <v/>
      </c>
      <c r="GP2385" s="349"/>
    </row>
    <row r="2386" spans="1:198" hidden="1">
      <c r="A2386" s="232" t="str">
        <f t="shared" si="107"/>
        <v/>
      </c>
      <c r="B2386" s="91"/>
      <c r="C2386" s="232"/>
      <c r="D2386" s="232"/>
      <c r="E2386" s="91"/>
      <c r="F2386" s="91"/>
      <c r="G2386" s="91"/>
      <c r="H2386" s="248"/>
      <c r="I2386" s="248"/>
      <c r="J2386" s="260"/>
      <c r="K2386" s="252"/>
      <c r="GO2386" s="233" t="str">
        <f>IFERROR(VLOOKUP($C2386,リスト!$D:$X,18,FALSE),"")</f>
        <v/>
      </c>
      <c r="GP2386" s="349"/>
    </row>
    <row r="2387" spans="1:198" hidden="1">
      <c r="A2387" s="232" t="str">
        <f t="shared" si="107"/>
        <v/>
      </c>
      <c r="B2387" s="91"/>
      <c r="C2387" s="232"/>
      <c r="D2387" s="232"/>
      <c r="E2387" s="91"/>
      <c r="F2387" s="91"/>
      <c r="G2387" s="91"/>
      <c r="H2387" s="248"/>
      <c r="I2387" s="248"/>
      <c r="J2387" s="260"/>
      <c r="K2387" s="252"/>
      <c r="GO2387" s="233" t="str">
        <f>IFERROR(VLOOKUP($C2387,リスト!$D:$X,18,FALSE),"")</f>
        <v/>
      </c>
      <c r="GP2387" s="349"/>
    </row>
    <row r="2388" spans="1:198" hidden="1">
      <c r="A2388" s="232" t="str">
        <f t="shared" si="107"/>
        <v/>
      </c>
      <c r="B2388" s="91"/>
      <c r="C2388" s="232"/>
      <c r="D2388" s="232"/>
      <c r="E2388" s="91"/>
      <c r="F2388" s="91"/>
      <c r="G2388" s="91"/>
      <c r="H2388" s="248"/>
      <c r="I2388" s="248"/>
      <c r="J2388" s="260"/>
      <c r="K2388" s="252"/>
      <c r="GO2388" s="233" t="str">
        <f>IFERROR(VLOOKUP($C2388,リスト!$D:$X,18,FALSE),"")</f>
        <v/>
      </c>
      <c r="GP2388" s="349"/>
    </row>
    <row r="2389" spans="1:198" hidden="1">
      <c r="A2389" s="232" t="str">
        <f t="shared" si="107"/>
        <v/>
      </c>
      <c r="B2389" s="91"/>
      <c r="C2389" s="232"/>
      <c r="D2389" s="232"/>
      <c r="E2389" s="91"/>
      <c r="F2389" s="91"/>
      <c r="G2389" s="91"/>
      <c r="H2389" s="248"/>
      <c r="I2389" s="248"/>
      <c r="J2389" s="260"/>
      <c r="K2389" s="252"/>
      <c r="GO2389" s="233" t="str">
        <f>IFERROR(VLOOKUP($C2389,リスト!$D:$X,18,FALSE),"")</f>
        <v/>
      </c>
      <c r="GP2389" s="349"/>
    </row>
    <row r="2390" spans="1:198" hidden="1">
      <c r="A2390" s="232" t="str">
        <f t="shared" si="107"/>
        <v/>
      </c>
      <c r="B2390" s="91"/>
      <c r="C2390" s="232"/>
      <c r="D2390" s="232"/>
      <c r="E2390" s="91"/>
      <c r="F2390" s="91"/>
      <c r="G2390" s="91"/>
      <c r="H2390" s="248"/>
      <c r="I2390" s="248"/>
      <c r="J2390" s="260"/>
      <c r="K2390" s="252"/>
      <c r="GO2390" s="233" t="str">
        <f>IFERROR(VLOOKUP($C2390,リスト!$D:$X,18,FALSE),"")</f>
        <v/>
      </c>
      <c r="GP2390" s="349"/>
    </row>
    <row r="2391" spans="1:198" hidden="1">
      <c r="A2391" s="232" t="str">
        <f t="shared" si="107"/>
        <v/>
      </c>
      <c r="B2391" s="91"/>
      <c r="C2391" s="232"/>
      <c r="D2391" s="232"/>
      <c r="E2391" s="91"/>
      <c r="F2391" s="91"/>
      <c r="G2391" s="91"/>
      <c r="H2391" s="248"/>
      <c r="I2391" s="248"/>
      <c r="J2391" s="260"/>
      <c r="K2391" s="252"/>
      <c r="GO2391" s="233" t="str">
        <f>IFERROR(VLOOKUP($C2391,リスト!$D:$X,18,FALSE),"")</f>
        <v/>
      </c>
      <c r="GP2391" s="349"/>
    </row>
    <row r="2392" spans="1:198" hidden="1">
      <c r="A2392" s="232" t="str">
        <f t="shared" si="107"/>
        <v/>
      </c>
      <c r="B2392" s="91"/>
      <c r="C2392" s="232"/>
      <c r="D2392" s="232"/>
      <c r="E2392" s="91"/>
      <c r="F2392" s="91"/>
      <c r="G2392" s="91"/>
      <c r="H2392" s="248"/>
      <c r="I2392" s="248"/>
      <c r="J2392" s="260"/>
      <c r="K2392" s="252"/>
      <c r="GO2392" s="233" t="str">
        <f>IFERROR(VLOOKUP($C2392,リスト!$D:$X,18,FALSE),"")</f>
        <v/>
      </c>
      <c r="GP2392" s="349"/>
    </row>
    <row r="2393" spans="1:198" hidden="1">
      <c r="A2393" s="232" t="str">
        <f t="shared" si="107"/>
        <v/>
      </c>
      <c r="B2393" s="91"/>
      <c r="C2393" s="232"/>
      <c r="D2393" s="232"/>
      <c r="E2393" s="91"/>
      <c r="F2393" s="91"/>
      <c r="G2393" s="91"/>
      <c r="H2393" s="248"/>
      <c r="I2393" s="248"/>
      <c r="J2393" s="260"/>
      <c r="K2393" s="252"/>
      <c r="GO2393" s="233" t="str">
        <f>IFERROR(VLOOKUP($C2393,リスト!$D:$X,18,FALSE),"")</f>
        <v/>
      </c>
      <c r="GP2393" s="349"/>
    </row>
    <row r="2394" spans="1:198" hidden="1">
      <c r="A2394" s="232" t="str">
        <f t="shared" si="107"/>
        <v/>
      </c>
      <c r="B2394" s="91"/>
      <c r="C2394" s="232"/>
      <c r="D2394" s="232"/>
      <c r="E2394" s="91"/>
      <c r="F2394" s="91"/>
      <c r="G2394" s="91"/>
      <c r="H2394" s="248"/>
      <c r="I2394" s="248"/>
      <c r="J2394" s="260"/>
      <c r="K2394" s="252"/>
      <c r="GO2394" s="233" t="str">
        <f>IFERROR(VLOOKUP($C2394,リスト!$D:$X,18,FALSE),"")</f>
        <v/>
      </c>
      <c r="GP2394" s="349"/>
    </row>
    <row r="2395" spans="1:198" hidden="1">
      <c r="A2395" s="232" t="str">
        <f t="shared" si="107"/>
        <v/>
      </c>
      <c r="B2395" s="91"/>
      <c r="C2395" s="232"/>
      <c r="D2395" s="232"/>
      <c r="E2395" s="91"/>
      <c r="F2395" s="91"/>
      <c r="G2395" s="91"/>
      <c r="H2395" s="248"/>
      <c r="I2395" s="248"/>
      <c r="J2395" s="260"/>
      <c r="K2395" s="252"/>
      <c r="GO2395" s="233" t="str">
        <f>IFERROR(VLOOKUP($C2395,リスト!$D:$X,18,FALSE),"")</f>
        <v/>
      </c>
      <c r="GP2395" s="349"/>
    </row>
    <row r="2396" spans="1:198" hidden="1">
      <c r="A2396" s="232" t="str">
        <f t="shared" si="107"/>
        <v/>
      </c>
      <c r="B2396" s="91"/>
      <c r="C2396" s="232"/>
      <c r="D2396" s="232"/>
      <c r="E2396" s="91"/>
      <c r="F2396" s="91"/>
      <c r="G2396" s="91"/>
      <c r="H2396" s="248"/>
      <c r="I2396" s="248"/>
      <c r="J2396" s="260"/>
      <c r="K2396" s="252"/>
      <c r="GO2396" s="233" t="str">
        <f>IFERROR(VLOOKUP($C2396,リスト!$D:$X,18,FALSE),"")</f>
        <v/>
      </c>
      <c r="GP2396" s="349"/>
    </row>
    <row r="2397" spans="1:198" hidden="1">
      <c r="A2397" s="232" t="str">
        <f t="shared" si="107"/>
        <v/>
      </c>
      <c r="B2397" s="91"/>
      <c r="C2397" s="232"/>
      <c r="D2397" s="232"/>
      <c r="E2397" s="91"/>
      <c r="F2397" s="91"/>
      <c r="G2397" s="91"/>
      <c r="H2397" s="248"/>
      <c r="I2397" s="248"/>
      <c r="J2397" s="260"/>
      <c r="K2397" s="252"/>
      <c r="GO2397" s="233" t="str">
        <f>IFERROR(VLOOKUP($C2397,リスト!$D:$X,18,FALSE),"")</f>
        <v/>
      </c>
      <c r="GP2397" s="349"/>
    </row>
    <row r="2398" spans="1:198" hidden="1">
      <c r="A2398" s="232" t="str">
        <f t="shared" si="107"/>
        <v/>
      </c>
      <c r="B2398" s="91"/>
      <c r="C2398" s="232"/>
      <c r="D2398" s="232"/>
      <c r="E2398" s="91"/>
      <c r="F2398" s="91"/>
      <c r="G2398" s="91"/>
      <c r="H2398" s="248"/>
      <c r="I2398" s="248"/>
      <c r="J2398" s="260"/>
      <c r="K2398" s="252"/>
      <c r="GO2398" s="233" t="str">
        <f>IFERROR(VLOOKUP($C2398,リスト!$D:$X,18,FALSE),"")</f>
        <v/>
      </c>
      <c r="GP2398" s="349"/>
    </row>
    <row r="2399" spans="1:198" hidden="1">
      <c r="A2399" s="232" t="str">
        <f t="shared" si="107"/>
        <v/>
      </c>
      <c r="B2399" s="91"/>
      <c r="C2399" s="232"/>
      <c r="D2399" s="232"/>
      <c r="E2399" s="91"/>
      <c r="F2399" s="91"/>
      <c r="G2399" s="91"/>
      <c r="H2399" s="248"/>
      <c r="I2399" s="248"/>
      <c r="J2399" s="260"/>
      <c r="K2399" s="252"/>
      <c r="GO2399" s="233" t="str">
        <f>IFERROR(VLOOKUP($C2399,リスト!$D:$X,18,FALSE),"")</f>
        <v/>
      </c>
      <c r="GP2399" s="349"/>
    </row>
    <row r="2400" spans="1:198" hidden="1">
      <c r="A2400" s="232" t="str">
        <f t="shared" si="107"/>
        <v/>
      </c>
      <c r="B2400" s="91"/>
      <c r="C2400" s="232"/>
      <c r="D2400" s="232"/>
      <c r="E2400" s="91"/>
      <c r="F2400" s="91"/>
      <c r="G2400" s="91"/>
      <c r="H2400" s="248"/>
      <c r="I2400" s="248"/>
      <c r="J2400" s="260"/>
      <c r="K2400" s="252"/>
      <c r="GO2400" s="233" t="str">
        <f>IFERROR(VLOOKUP($C2400,リスト!$D:$X,18,FALSE),"")</f>
        <v/>
      </c>
      <c r="GP2400" s="349"/>
    </row>
    <row r="2401" spans="1:198" hidden="1">
      <c r="A2401" s="232" t="str">
        <f t="shared" si="107"/>
        <v/>
      </c>
      <c r="B2401" s="91"/>
      <c r="C2401" s="232"/>
      <c r="D2401" s="232"/>
      <c r="E2401" s="91"/>
      <c r="F2401" s="91"/>
      <c r="G2401" s="91"/>
      <c r="H2401" s="248"/>
      <c r="I2401" s="248"/>
      <c r="J2401" s="260"/>
      <c r="K2401" s="252"/>
      <c r="GO2401" s="233" t="str">
        <f>IFERROR(VLOOKUP($C2401,リスト!$D:$X,18,FALSE),"")</f>
        <v/>
      </c>
      <c r="GP2401" s="349"/>
    </row>
    <row r="2402" spans="1:198" hidden="1">
      <c r="A2402" s="232" t="str">
        <f t="shared" si="107"/>
        <v/>
      </c>
      <c r="B2402" s="91"/>
      <c r="C2402" s="232"/>
      <c r="D2402" s="232"/>
      <c r="E2402" s="91"/>
      <c r="F2402" s="91"/>
      <c r="G2402" s="91"/>
      <c r="H2402" s="248"/>
      <c r="I2402" s="248"/>
      <c r="J2402" s="260"/>
      <c r="K2402" s="252"/>
      <c r="GO2402" s="233" t="str">
        <f>IFERROR(VLOOKUP($C2402,リスト!$D:$X,18,FALSE),"")</f>
        <v/>
      </c>
      <c r="GP2402" s="349"/>
    </row>
    <row r="2403" spans="1:198" hidden="1">
      <c r="A2403" s="232" t="str">
        <f t="shared" si="107"/>
        <v/>
      </c>
      <c r="B2403" s="91"/>
      <c r="C2403" s="232"/>
      <c r="D2403" s="232"/>
      <c r="E2403" s="91"/>
      <c r="F2403" s="91"/>
      <c r="G2403" s="91"/>
      <c r="H2403" s="248"/>
      <c r="I2403" s="248"/>
      <c r="J2403" s="260"/>
      <c r="K2403" s="252"/>
      <c r="GO2403" s="233" t="str">
        <f>IFERROR(VLOOKUP($C2403,リスト!$D:$X,18,FALSE),"")</f>
        <v/>
      </c>
      <c r="GP2403" s="349"/>
    </row>
    <row r="2404" spans="1:198" hidden="1">
      <c r="A2404" s="232" t="str">
        <f t="shared" si="107"/>
        <v/>
      </c>
      <c r="B2404" s="91"/>
      <c r="C2404" s="232"/>
      <c r="D2404" s="232"/>
      <c r="E2404" s="91"/>
      <c r="F2404" s="91"/>
      <c r="G2404" s="91"/>
      <c r="H2404" s="248"/>
      <c r="I2404" s="248"/>
      <c r="J2404" s="260"/>
      <c r="K2404" s="252"/>
      <c r="GO2404" s="233" t="str">
        <f>IFERROR(VLOOKUP($C2404,リスト!$D:$X,18,FALSE),"")</f>
        <v/>
      </c>
      <c r="GP2404" s="349"/>
    </row>
    <row r="2405" spans="1:198" hidden="1">
      <c r="A2405" s="232" t="str">
        <f t="shared" si="107"/>
        <v/>
      </c>
      <c r="B2405" s="91"/>
      <c r="C2405" s="232"/>
      <c r="D2405" s="232"/>
      <c r="E2405" s="91"/>
      <c r="F2405" s="91"/>
      <c r="G2405" s="91"/>
      <c r="H2405" s="248"/>
      <c r="I2405" s="248"/>
      <c r="J2405" s="260"/>
      <c r="K2405" s="252"/>
      <c r="GO2405" s="233" t="str">
        <f>IFERROR(VLOOKUP($C2405,リスト!$D:$X,18,FALSE),"")</f>
        <v/>
      </c>
      <c r="GP2405" s="349"/>
    </row>
    <row r="2406" spans="1:198" hidden="1">
      <c r="A2406" s="232" t="str">
        <f t="shared" si="107"/>
        <v/>
      </c>
      <c r="B2406" s="91"/>
      <c r="C2406" s="232"/>
      <c r="D2406" s="232"/>
      <c r="E2406" s="91"/>
      <c r="F2406" s="91"/>
      <c r="G2406" s="91"/>
      <c r="H2406" s="248"/>
      <c r="I2406" s="248"/>
      <c r="J2406" s="260"/>
      <c r="K2406" s="252"/>
      <c r="GO2406" s="233" t="str">
        <f>IFERROR(VLOOKUP($C2406,リスト!$D:$X,18,FALSE),"")</f>
        <v/>
      </c>
      <c r="GP2406" s="349"/>
    </row>
    <row r="2407" spans="1:198" hidden="1">
      <c r="A2407" s="232" t="str">
        <f t="shared" si="107"/>
        <v/>
      </c>
      <c r="B2407" s="91"/>
      <c r="C2407" s="232"/>
      <c r="D2407" s="232"/>
      <c r="E2407" s="91"/>
      <c r="F2407" s="91"/>
      <c r="G2407" s="91"/>
      <c r="H2407" s="248"/>
      <c r="I2407" s="248"/>
      <c r="J2407" s="260"/>
      <c r="K2407" s="252"/>
      <c r="GO2407" s="233" t="str">
        <f>IFERROR(VLOOKUP($C2407,リスト!$D:$X,18,FALSE),"")</f>
        <v/>
      </c>
      <c r="GP2407" s="349"/>
    </row>
    <row r="2408" spans="1:198" hidden="1">
      <c r="A2408" s="232" t="str">
        <f t="shared" si="107"/>
        <v/>
      </c>
      <c r="B2408" s="91"/>
      <c r="C2408" s="232"/>
      <c r="D2408" s="232"/>
      <c r="E2408" s="91"/>
      <c r="F2408" s="91"/>
      <c r="G2408" s="91"/>
      <c r="H2408" s="248"/>
      <c r="I2408" s="248"/>
      <c r="J2408" s="260"/>
      <c r="K2408" s="252"/>
      <c r="GO2408" s="233" t="str">
        <f>IFERROR(VLOOKUP($C2408,リスト!$D:$X,18,FALSE),"")</f>
        <v/>
      </c>
      <c r="GP2408" s="349"/>
    </row>
    <row r="2409" spans="1:198" hidden="1">
      <c r="A2409" s="232" t="str">
        <f t="shared" si="107"/>
        <v/>
      </c>
      <c r="B2409" s="91"/>
      <c r="C2409" s="232"/>
      <c r="D2409" s="232"/>
      <c r="E2409" s="91"/>
      <c r="F2409" s="91"/>
      <c r="G2409" s="91"/>
      <c r="H2409" s="248"/>
      <c r="I2409" s="248"/>
      <c r="J2409" s="260"/>
      <c r="K2409" s="252"/>
      <c r="GO2409" s="233" t="str">
        <f>IFERROR(VLOOKUP($C2409,リスト!$D:$X,18,FALSE),"")</f>
        <v/>
      </c>
      <c r="GP2409" s="349"/>
    </row>
    <row r="2410" spans="1:198" hidden="1">
      <c r="A2410" s="232" t="str">
        <f t="shared" si="107"/>
        <v/>
      </c>
      <c r="B2410" s="91"/>
      <c r="C2410" s="232"/>
      <c r="D2410" s="232"/>
      <c r="E2410" s="91"/>
      <c r="F2410" s="91"/>
      <c r="G2410" s="91"/>
      <c r="H2410" s="248"/>
      <c r="I2410" s="248"/>
      <c r="J2410" s="260"/>
      <c r="K2410" s="252"/>
      <c r="GO2410" s="233" t="str">
        <f>IFERROR(VLOOKUP($C2410,リスト!$D:$X,18,FALSE),"")</f>
        <v/>
      </c>
      <c r="GP2410" s="349"/>
    </row>
    <row r="2411" spans="1:198" hidden="1">
      <c r="A2411" s="232" t="str">
        <f t="shared" si="107"/>
        <v/>
      </c>
      <c r="B2411" s="91"/>
      <c r="C2411" s="232"/>
      <c r="D2411" s="232"/>
      <c r="E2411" s="91"/>
      <c r="F2411" s="91"/>
      <c r="G2411" s="91"/>
      <c r="H2411" s="248"/>
      <c r="I2411" s="248"/>
      <c r="J2411" s="260"/>
      <c r="K2411" s="252"/>
      <c r="GO2411" s="233" t="str">
        <f>IFERROR(VLOOKUP($C2411,リスト!$D:$X,18,FALSE),"")</f>
        <v/>
      </c>
      <c r="GP2411" s="349"/>
    </row>
    <row r="2412" spans="1:198" hidden="1">
      <c r="A2412" s="232" t="str">
        <f t="shared" si="107"/>
        <v/>
      </c>
      <c r="B2412" s="91"/>
      <c r="C2412" s="232"/>
      <c r="D2412" s="232"/>
      <c r="E2412" s="91"/>
      <c r="F2412" s="91"/>
      <c r="G2412" s="91"/>
      <c r="H2412" s="248"/>
      <c r="I2412" s="248"/>
      <c r="J2412" s="260"/>
      <c r="K2412" s="252"/>
      <c r="GO2412" s="233" t="str">
        <f>IFERROR(VLOOKUP($C2412,リスト!$D:$X,18,FALSE),"")</f>
        <v/>
      </c>
      <c r="GP2412" s="349"/>
    </row>
    <row r="2413" spans="1:198" hidden="1">
      <c r="A2413" s="232" t="str">
        <f t="shared" si="107"/>
        <v/>
      </c>
      <c r="B2413" s="91"/>
      <c r="C2413" s="232"/>
      <c r="D2413" s="232"/>
      <c r="E2413" s="91"/>
      <c r="F2413" s="91"/>
      <c r="G2413" s="91"/>
      <c r="H2413" s="248"/>
      <c r="I2413" s="248"/>
      <c r="J2413" s="260"/>
      <c r="K2413" s="252"/>
      <c r="GO2413" s="233" t="str">
        <f>IFERROR(VLOOKUP($C2413,リスト!$D:$X,18,FALSE),"")</f>
        <v/>
      </c>
      <c r="GP2413" s="349"/>
    </row>
    <row r="2414" spans="1:198" hidden="1">
      <c r="A2414" s="232" t="str">
        <f t="shared" si="107"/>
        <v/>
      </c>
      <c r="B2414" s="91"/>
      <c r="C2414" s="232"/>
      <c r="D2414" s="232"/>
      <c r="E2414" s="91"/>
      <c r="F2414" s="91"/>
      <c r="G2414" s="91"/>
      <c r="H2414" s="248"/>
      <c r="I2414" s="248"/>
      <c r="J2414" s="260"/>
      <c r="K2414" s="252"/>
      <c r="GO2414" s="233" t="str">
        <f>IFERROR(VLOOKUP($C2414,リスト!$D:$X,18,FALSE),"")</f>
        <v/>
      </c>
      <c r="GP2414" s="349"/>
    </row>
    <row r="2415" spans="1:198" hidden="1">
      <c r="A2415" s="232" t="str">
        <f t="shared" si="107"/>
        <v/>
      </c>
      <c r="B2415" s="91"/>
      <c r="C2415" s="232"/>
      <c r="D2415" s="232"/>
      <c r="E2415" s="91"/>
      <c r="F2415" s="91"/>
      <c r="G2415" s="91"/>
      <c r="H2415" s="248"/>
      <c r="I2415" s="248"/>
      <c r="J2415" s="260"/>
      <c r="K2415" s="252"/>
      <c r="GO2415" s="233" t="str">
        <f>IFERROR(VLOOKUP($C2415,リスト!$D:$X,18,FALSE),"")</f>
        <v/>
      </c>
      <c r="GP2415" s="349"/>
    </row>
    <row r="2416" spans="1:198" hidden="1">
      <c r="A2416" s="232" t="str">
        <f t="shared" si="107"/>
        <v/>
      </c>
      <c r="B2416" s="91"/>
      <c r="C2416" s="232"/>
      <c r="D2416" s="232"/>
      <c r="E2416" s="91"/>
      <c r="F2416" s="91"/>
      <c r="G2416" s="91"/>
      <c r="H2416" s="248"/>
      <c r="I2416" s="248"/>
      <c r="J2416" s="260"/>
      <c r="K2416" s="252"/>
      <c r="GO2416" s="233" t="str">
        <f>IFERROR(VLOOKUP($C2416,リスト!$D:$X,18,FALSE),"")</f>
        <v/>
      </c>
      <c r="GP2416" s="349"/>
    </row>
    <row r="2417" spans="1:198" hidden="1">
      <c r="A2417" s="232" t="str">
        <f t="shared" si="107"/>
        <v/>
      </c>
      <c r="B2417" s="91"/>
      <c r="C2417" s="232"/>
      <c r="D2417" s="232"/>
      <c r="E2417" s="91"/>
      <c r="F2417" s="91"/>
      <c r="G2417" s="91"/>
      <c r="H2417" s="248"/>
      <c r="I2417" s="248"/>
      <c r="J2417" s="260"/>
      <c r="K2417" s="252"/>
      <c r="GO2417" s="233" t="str">
        <f>IFERROR(VLOOKUP($C2417,リスト!$D:$X,18,FALSE),"")</f>
        <v/>
      </c>
      <c r="GP2417" s="349"/>
    </row>
    <row r="2418" spans="1:198" hidden="1">
      <c r="A2418" s="232" t="str">
        <f t="shared" si="107"/>
        <v/>
      </c>
      <c r="B2418" s="91"/>
      <c r="C2418" s="232"/>
      <c r="D2418" s="232"/>
      <c r="E2418" s="91"/>
      <c r="F2418" s="91"/>
      <c r="G2418" s="91"/>
      <c r="H2418" s="248"/>
      <c r="I2418" s="248"/>
      <c r="J2418" s="260"/>
      <c r="K2418" s="252"/>
      <c r="GO2418" s="233" t="str">
        <f>IFERROR(VLOOKUP($C2418,リスト!$D:$X,18,FALSE),"")</f>
        <v/>
      </c>
      <c r="GP2418" s="349"/>
    </row>
    <row r="2419" spans="1:198" hidden="1">
      <c r="A2419" s="232" t="str">
        <f t="shared" si="107"/>
        <v/>
      </c>
      <c r="B2419" s="91"/>
      <c r="C2419" s="232"/>
      <c r="D2419" s="232"/>
      <c r="E2419" s="91"/>
      <c r="F2419" s="91"/>
      <c r="G2419" s="91"/>
      <c r="H2419" s="248"/>
      <c r="I2419" s="248"/>
      <c r="J2419" s="260"/>
      <c r="K2419" s="252"/>
      <c r="GO2419" s="233" t="str">
        <f>IFERROR(VLOOKUP($C2419,リスト!$D:$X,18,FALSE),"")</f>
        <v/>
      </c>
      <c r="GP2419" s="349"/>
    </row>
    <row r="2420" spans="1:198" hidden="1">
      <c r="A2420" s="232" t="str">
        <f t="shared" si="107"/>
        <v/>
      </c>
      <c r="B2420" s="91"/>
      <c r="C2420" s="232"/>
      <c r="D2420" s="232"/>
      <c r="E2420" s="91"/>
      <c r="F2420" s="91"/>
      <c r="G2420" s="91"/>
      <c r="H2420" s="248"/>
      <c r="I2420" s="248"/>
      <c r="J2420" s="260"/>
      <c r="K2420" s="252"/>
      <c r="GO2420" s="233" t="str">
        <f>IFERROR(VLOOKUP($C2420,リスト!$D:$X,18,FALSE),"")</f>
        <v/>
      </c>
      <c r="GP2420" s="349"/>
    </row>
    <row r="2421" spans="1:198" hidden="1">
      <c r="A2421" s="232" t="str">
        <f t="shared" si="107"/>
        <v/>
      </c>
      <c r="B2421" s="91"/>
      <c r="C2421" s="232"/>
      <c r="D2421" s="232"/>
      <c r="E2421" s="91"/>
      <c r="F2421" s="91"/>
      <c r="G2421" s="91"/>
      <c r="H2421" s="248"/>
      <c r="I2421" s="248"/>
      <c r="J2421" s="260"/>
      <c r="K2421" s="252"/>
      <c r="GO2421" s="233" t="str">
        <f>IFERROR(VLOOKUP($C2421,リスト!$D:$X,18,FALSE),"")</f>
        <v/>
      </c>
      <c r="GP2421" s="349"/>
    </row>
    <row r="2422" spans="1:198" hidden="1">
      <c r="A2422" s="232" t="str">
        <f t="shared" si="107"/>
        <v/>
      </c>
      <c r="B2422" s="91"/>
      <c r="C2422" s="232"/>
      <c r="D2422" s="232"/>
      <c r="E2422" s="91"/>
      <c r="F2422" s="91"/>
      <c r="G2422" s="91"/>
      <c r="H2422" s="248"/>
      <c r="I2422" s="248"/>
      <c r="J2422" s="260"/>
      <c r="K2422" s="252"/>
      <c r="GO2422" s="233" t="str">
        <f>IFERROR(VLOOKUP($C2422,リスト!$D:$X,18,FALSE),"")</f>
        <v/>
      </c>
      <c r="GP2422" s="349"/>
    </row>
    <row r="2423" spans="1:198" hidden="1">
      <c r="A2423" s="232" t="str">
        <f t="shared" si="107"/>
        <v/>
      </c>
      <c r="B2423" s="91"/>
      <c r="C2423" s="232"/>
      <c r="D2423" s="232"/>
      <c r="E2423" s="91"/>
      <c r="F2423" s="91"/>
      <c r="G2423" s="91"/>
      <c r="H2423" s="248"/>
      <c r="I2423" s="248"/>
      <c r="J2423" s="260"/>
      <c r="K2423" s="252"/>
      <c r="GO2423" s="233" t="str">
        <f>IFERROR(VLOOKUP($C2423,リスト!$D:$X,18,FALSE),"")</f>
        <v/>
      </c>
      <c r="GP2423" s="349"/>
    </row>
    <row r="2424" spans="1:198" hidden="1">
      <c r="A2424" s="232" t="str">
        <f t="shared" si="107"/>
        <v/>
      </c>
      <c r="B2424" s="91"/>
      <c r="C2424" s="232"/>
      <c r="D2424" s="232"/>
      <c r="E2424" s="91"/>
      <c r="F2424" s="91"/>
      <c r="G2424" s="91"/>
      <c r="H2424" s="248"/>
      <c r="I2424" s="248"/>
      <c r="J2424" s="260"/>
      <c r="K2424" s="252"/>
      <c r="GO2424" s="233" t="str">
        <f>IFERROR(VLOOKUP($C2424,リスト!$D:$X,18,FALSE),"")</f>
        <v/>
      </c>
      <c r="GP2424" s="349"/>
    </row>
    <row r="2425" spans="1:198" hidden="1">
      <c r="A2425" s="232" t="str">
        <f t="shared" si="107"/>
        <v/>
      </c>
      <c r="B2425" s="91"/>
      <c r="C2425" s="232"/>
      <c r="D2425" s="232"/>
      <c r="E2425" s="91"/>
      <c r="F2425" s="91"/>
      <c r="G2425" s="91"/>
      <c r="H2425" s="248"/>
      <c r="I2425" s="248"/>
      <c r="J2425" s="260"/>
      <c r="K2425" s="252"/>
      <c r="GO2425" s="233" t="str">
        <f>IFERROR(VLOOKUP($C2425,リスト!$D:$X,18,FALSE),"")</f>
        <v/>
      </c>
      <c r="GP2425" s="349"/>
    </row>
    <row r="2426" spans="1:198" hidden="1">
      <c r="A2426" s="232" t="str">
        <f t="shared" si="107"/>
        <v/>
      </c>
      <c r="B2426" s="91"/>
      <c r="C2426" s="232"/>
      <c r="D2426" s="232"/>
      <c r="E2426" s="91"/>
      <c r="F2426" s="91"/>
      <c r="G2426" s="91"/>
      <c r="H2426" s="248"/>
      <c r="I2426" s="248"/>
      <c r="J2426" s="260"/>
      <c r="K2426" s="252"/>
      <c r="GO2426" s="233" t="str">
        <f>IFERROR(VLOOKUP($C2426,リスト!$D:$X,18,FALSE),"")</f>
        <v/>
      </c>
      <c r="GP2426" s="349"/>
    </row>
    <row r="2427" spans="1:198" hidden="1">
      <c r="A2427" s="232" t="str">
        <f t="shared" si="107"/>
        <v/>
      </c>
      <c r="B2427" s="91"/>
      <c r="C2427" s="232"/>
      <c r="D2427" s="232"/>
      <c r="E2427" s="91"/>
      <c r="F2427" s="91"/>
      <c r="G2427" s="91"/>
      <c r="H2427" s="248"/>
      <c r="I2427" s="248"/>
      <c r="J2427" s="260"/>
      <c r="K2427" s="252"/>
      <c r="GO2427" s="233" t="str">
        <f>IFERROR(VLOOKUP($C2427,リスト!$D:$X,18,FALSE),"")</f>
        <v/>
      </c>
      <c r="GP2427" s="349"/>
    </row>
    <row r="2428" spans="1:198" hidden="1">
      <c r="A2428" s="232" t="str">
        <f t="shared" si="107"/>
        <v/>
      </c>
      <c r="B2428" s="91"/>
      <c r="C2428" s="232"/>
      <c r="D2428" s="232"/>
      <c r="E2428" s="91"/>
      <c r="F2428" s="91"/>
      <c r="G2428" s="91"/>
      <c r="H2428" s="248"/>
      <c r="I2428" s="248"/>
      <c r="J2428" s="260"/>
      <c r="K2428" s="252"/>
      <c r="GO2428" s="233" t="str">
        <f>IFERROR(VLOOKUP($C2428,リスト!$D:$X,18,FALSE),"")</f>
        <v/>
      </c>
      <c r="GP2428" s="349"/>
    </row>
    <row r="2429" spans="1:198" hidden="1">
      <c r="A2429" s="232" t="str">
        <f t="shared" si="107"/>
        <v/>
      </c>
      <c r="B2429" s="91"/>
      <c r="C2429" s="232"/>
      <c r="D2429" s="232"/>
      <c r="E2429" s="91"/>
      <c r="F2429" s="91"/>
      <c r="G2429" s="91"/>
      <c r="H2429" s="248"/>
      <c r="I2429" s="248"/>
      <c r="J2429" s="260"/>
      <c r="K2429" s="252"/>
      <c r="GO2429" s="233" t="str">
        <f>IFERROR(VLOOKUP($C2429,リスト!$D:$X,18,FALSE),"")</f>
        <v/>
      </c>
      <c r="GP2429" s="349"/>
    </row>
    <row r="2430" spans="1:198" hidden="1">
      <c r="A2430" s="232" t="str">
        <f t="shared" si="107"/>
        <v/>
      </c>
      <c r="B2430" s="91"/>
      <c r="C2430" s="232"/>
      <c r="D2430" s="232"/>
      <c r="E2430" s="91"/>
      <c r="F2430" s="91"/>
      <c r="G2430" s="91"/>
      <c r="H2430" s="248"/>
      <c r="I2430" s="248"/>
      <c r="J2430" s="260"/>
      <c r="K2430" s="252"/>
      <c r="GO2430" s="233" t="str">
        <f>IFERROR(VLOOKUP($C2430,リスト!$D:$X,18,FALSE),"")</f>
        <v/>
      </c>
      <c r="GP2430" s="349"/>
    </row>
    <row r="2431" spans="1:198" hidden="1">
      <c r="A2431" s="232" t="str">
        <f t="shared" si="107"/>
        <v/>
      </c>
      <c r="B2431" s="91"/>
      <c r="C2431" s="232"/>
      <c r="D2431" s="232"/>
      <c r="E2431" s="91"/>
      <c r="F2431" s="91"/>
      <c r="G2431" s="91"/>
      <c r="H2431" s="248"/>
      <c r="I2431" s="248"/>
      <c r="J2431" s="260"/>
      <c r="K2431" s="252"/>
      <c r="GO2431" s="233" t="str">
        <f>IFERROR(VLOOKUP($C2431,リスト!$D:$X,18,FALSE),"")</f>
        <v/>
      </c>
      <c r="GP2431" s="349"/>
    </row>
    <row r="2432" spans="1:198" hidden="1">
      <c r="A2432" s="232" t="str">
        <f t="shared" si="107"/>
        <v/>
      </c>
      <c r="B2432" s="91"/>
      <c r="C2432" s="232"/>
      <c r="D2432" s="232"/>
      <c r="E2432" s="91"/>
      <c r="F2432" s="91"/>
      <c r="G2432" s="91"/>
      <c r="H2432" s="248"/>
      <c r="I2432" s="248"/>
      <c r="J2432" s="260"/>
      <c r="K2432" s="252"/>
      <c r="GO2432" s="233" t="str">
        <f>IFERROR(VLOOKUP($C2432,リスト!$D:$X,18,FALSE),"")</f>
        <v/>
      </c>
      <c r="GP2432" s="349"/>
    </row>
    <row r="2433" spans="1:198" hidden="1">
      <c r="A2433" s="232" t="str">
        <f t="shared" si="107"/>
        <v/>
      </c>
      <c r="B2433" s="91"/>
      <c r="C2433" s="232"/>
      <c r="D2433" s="232"/>
      <c r="E2433" s="91"/>
      <c r="F2433" s="91"/>
      <c r="G2433" s="91"/>
      <c r="H2433" s="248"/>
      <c r="I2433" s="248"/>
      <c r="J2433" s="260"/>
      <c r="K2433" s="252"/>
      <c r="GO2433" s="233" t="str">
        <f>IFERROR(VLOOKUP($C2433,リスト!$D:$X,18,FALSE),"")</f>
        <v/>
      </c>
      <c r="GP2433" s="349"/>
    </row>
    <row r="2434" spans="1:198" hidden="1">
      <c r="A2434" s="232" t="str">
        <f t="shared" si="107"/>
        <v/>
      </c>
      <c r="B2434" s="91"/>
      <c r="C2434" s="232"/>
      <c r="D2434" s="232"/>
      <c r="E2434" s="91"/>
      <c r="F2434" s="91"/>
      <c r="G2434" s="91"/>
      <c r="H2434" s="248"/>
      <c r="I2434" s="248"/>
      <c r="J2434" s="260"/>
      <c r="K2434" s="252"/>
      <c r="GO2434" s="233" t="str">
        <f>IFERROR(VLOOKUP($C2434,リスト!$D:$X,18,FALSE),"")</f>
        <v/>
      </c>
      <c r="GP2434" s="349"/>
    </row>
    <row r="2435" spans="1:198" hidden="1">
      <c r="A2435" s="232" t="str">
        <f t="shared" si="107"/>
        <v/>
      </c>
      <c r="B2435" s="91"/>
      <c r="C2435" s="232"/>
      <c r="D2435" s="232"/>
      <c r="E2435" s="91"/>
      <c r="F2435" s="91"/>
      <c r="G2435" s="91"/>
      <c r="H2435" s="248"/>
      <c r="I2435" s="248"/>
      <c r="J2435" s="260"/>
      <c r="K2435" s="252"/>
      <c r="GO2435" s="233" t="str">
        <f>IFERROR(VLOOKUP($C2435,リスト!$D:$X,18,FALSE),"")</f>
        <v/>
      </c>
      <c r="GP2435" s="349"/>
    </row>
    <row r="2436" spans="1:198" hidden="1">
      <c r="A2436" s="232" t="str">
        <f t="shared" si="107"/>
        <v/>
      </c>
      <c r="B2436" s="91"/>
      <c r="C2436" s="232"/>
      <c r="D2436" s="232"/>
      <c r="E2436" s="91"/>
      <c r="F2436" s="91"/>
      <c r="G2436" s="91"/>
      <c r="H2436" s="248"/>
      <c r="I2436" s="248"/>
      <c r="J2436" s="260"/>
      <c r="K2436" s="252"/>
      <c r="GO2436" s="233" t="str">
        <f>IFERROR(VLOOKUP($C2436,リスト!$D:$X,18,FALSE),"")</f>
        <v/>
      </c>
      <c r="GP2436" s="349"/>
    </row>
    <row r="2437" spans="1:198" hidden="1">
      <c r="A2437" s="232" t="str">
        <f t="shared" si="107"/>
        <v/>
      </c>
      <c r="B2437" s="91"/>
      <c r="C2437" s="232"/>
      <c r="D2437" s="232"/>
      <c r="E2437" s="91"/>
      <c r="F2437" s="91"/>
      <c r="G2437" s="91"/>
      <c r="H2437" s="248"/>
      <c r="I2437" s="248"/>
      <c r="J2437" s="260"/>
      <c r="K2437" s="252"/>
      <c r="GO2437" s="233" t="str">
        <f>IFERROR(VLOOKUP($C2437,リスト!$D:$X,18,FALSE),"")</f>
        <v/>
      </c>
      <c r="GP2437" s="349"/>
    </row>
    <row r="2438" spans="1:198" hidden="1">
      <c r="A2438" s="232" t="str">
        <f t="shared" ref="A2438:A2501" si="108">IF(C2438="","",ROW()-5)</f>
        <v/>
      </c>
      <c r="B2438" s="91"/>
      <c r="C2438" s="232"/>
      <c r="D2438" s="232"/>
      <c r="E2438" s="91"/>
      <c r="F2438" s="91"/>
      <c r="G2438" s="91"/>
      <c r="H2438" s="248"/>
      <c r="I2438" s="248"/>
      <c r="J2438" s="260"/>
      <c r="K2438" s="252"/>
      <c r="GO2438" s="233" t="str">
        <f>IFERROR(VLOOKUP($C2438,リスト!$D:$X,18,FALSE),"")</f>
        <v/>
      </c>
      <c r="GP2438" s="349"/>
    </row>
    <row r="2439" spans="1:198" hidden="1">
      <c r="A2439" s="232" t="str">
        <f t="shared" si="108"/>
        <v/>
      </c>
      <c r="B2439" s="91"/>
      <c r="C2439" s="232"/>
      <c r="D2439" s="232"/>
      <c r="E2439" s="91"/>
      <c r="F2439" s="91"/>
      <c r="G2439" s="91"/>
      <c r="H2439" s="248"/>
      <c r="I2439" s="248"/>
      <c r="J2439" s="260"/>
      <c r="K2439" s="252"/>
      <c r="GO2439" s="233" t="str">
        <f>IFERROR(VLOOKUP($C2439,リスト!$D:$X,18,FALSE),"")</f>
        <v/>
      </c>
      <c r="GP2439" s="349"/>
    </row>
    <row r="2440" spans="1:198" hidden="1">
      <c r="A2440" s="232" t="str">
        <f t="shared" si="108"/>
        <v/>
      </c>
      <c r="B2440" s="91"/>
      <c r="C2440" s="232"/>
      <c r="D2440" s="232"/>
      <c r="E2440" s="91"/>
      <c r="F2440" s="91"/>
      <c r="G2440" s="91"/>
      <c r="H2440" s="248"/>
      <c r="I2440" s="248"/>
      <c r="J2440" s="260"/>
      <c r="K2440" s="252"/>
      <c r="GO2440" s="233" t="str">
        <f>IFERROR(VLOOKUP($C2440,リスト!$D:$X,18,FALSE),"")</f>
        <v/>
      </c>
      <c r="GP2440" s="349"/>
    </row>
    <row r="2441" spans="1:198" hidden="1">
      <c r="A2441" s="232" t="str">
        <f t="shared" si="108"/>
        <v/>
      </c>
      <c r="B2441" s="91"/>
      <c r="C2441" s="232"/>
      <c r="D2441" s="232"/>
      <c r="E2441" s="91"/>
      <c r="F2441" s="91"/>
      <c r="G2441" s="91"/>
      <c r="H2441" s="248"/>
      <c r="I2441" s="248"/>
      <c r="J2441" s="260"/>
      <c r="K2441" s="252"/>
      <c r="GO2441" s="233" t="str">
        <f>IFERROR(VLOOKUP($C2441,リスト!$D:$X,18,FALSE),"")</f>
        <v/>
      </c>
      <c r="GP2441" s="349"/>
    </row>
    <row r="2442" spans="1:198" hidden="1">
      <c r="A2442" s="232" t="str">
        <f t="shared" si="108"/>
        <v/>
      </c>
      <c r="B2442" s="91"/>
      <c r="C2442" s="232"/>
      <c r="D2442" s="232"/>
      <c r="E2442" s="91"/>
      <c r="F2442" s="91"/>
      <c r="G2442" s="91"/>
      <c r="H2442" s="248"/>
      <c r="I2442" s="248"/>
      <c r="J2442" s="260"/>
      <c r="K2442" s="252"/>
      <c r="GO2442" s="233" t="str">
        <f>IFERROR(VLOOKUP($C2442,リスト!$D:$X,18,FALSE),"")</f>
        <v/>
      </c>
      <c r="GP2442" s="349"/>
    </row>
    <row r="2443" spans="1:198" hidden="1">
      <c r="A2443" s="232" t="str">
        <f t="shared" si="108"/>
        <v/>
      </c>
      <c r="B2443" s="91"/>
      <c r="C2443" s="232"/>
      <c r="D2443" s="232"/>
      <c r="E2443" s="91"/>
      <c r="F2443" s="91"/>
      <c r="G2443" s="91"/>
      <c r="H2443" s="248"/>
      <c r="I2443" s="248"/>
      <c r="J2443" s="260"/>
      <c r="K2443" s="252"/>
      <c r="GO2443" s="233" t="str">
        <f>IFERROR(VLOOKUP($C2443,リスト!$D:$X,18,FALSE),"")</f>
        <v/>
      </c>
      <c r="GP2443" s="349"/>
    </row>
    <row r="2444" spans="1:198" hidden="1">
      <c r="A2444" s="232" t="str">
        <f t="shared" si="108"/>
        <v/>
      </c>
      <c r="B2444" s="91"/>
      <c r="C2444" s="232"/>
      <c r="D2444" s="232"/>
      <c r="E2444" s="91"/>
      <c r="F2444" s="91"/>
      <c r="G2444" s="91"/>
      <c r="H2444" s="248"/>
      <c r="I2444" s="248"/>
      <c r="J2444" s="260"/>
      <c r="K2444" s="252"/>
      <c r="GO2444" s="233" t="str">
        <f>IFERROR(VLOOKUP($C2444,リスト!$D:$X,18,FALSE),"")</f>
        <v/>
      </c>
      <c r="GP2444" s="349"/>
    </row>
    <row r="2445" spans="1:198" hidden="1">
      <c r="A2445" s="232" t="str">
        <f t="shared" si="108"/>
        <v/>
      </c>
      <c r="B2445" s="91"/>
      <c r="C2445" s="232"/>
      <c r="D2445" s="232"/>
      <c r="E2445" s="91"/>
      <c r="F2445" s="91"/>
      <c r="G2445" s="91"/>
      <c r="H2445" s="248"/>
      <c r="I2445" s="248"/>
      <c r="J2445" s="260"/>
      <c r="K2445" s="252"/>
      <c r="GO2445" s="233" t="str">
        <f>IFERROR(VLOOKUP($C2445,リスト!$D:$X,18,FALSE),"")</f>
        <v/>
      </c>
      <c r="GP2445" s="349"/>
    </row>
    <row r="2446" spans="1:198" hidden="1">
      <c r="A2446" s="232" t="str">
        <f t="shared" si="108"/>
        <v/>
      </c>
      <c r="B2446" s="91"/>
      <c r="C2446" s="232"/>
      <c r="D2446" s="232"/>
      <c r="E2446" s="91"/>
      <c r="F2446" s="91"/>
      <c r="G2446" s="91"/>
      <c r="H2446" s="248"/>
      <c r="I2446" s="248"/>
      <c r="J2446" s="260"/>
      <c r="K2446" s="252"/>
      <c r="GO2446" s="233" t="str">
        <f>IFERROR(VLOOKUP($C2446,リスト!$D:$X,18,FALSE),"")</f>
        <v/>
      </c>
      <c r="GP2446" s="349"/>
    </row>
    <row r="2447" spans="1:198" hidden="1">
      <c r="A2447" s="232" t="str">
        <f t="shared" si="108"/>
        <v/>
      </c>
      <c r="B2447" s="91"/>
      <c r="C2447" s="232"/>
      <c r="D2447" s="232"/>
      <c r="E2447" s="91"/>
      <c r="F2447" s="91"/>
      <c r="G2447" s="91"/>
      <c r="H2447" s="248"/>
      <c r="I2447" s="248"/>
      <c r="J2447" s="260"/>
      <c r="K2447" s="252"/>
      <c r="GO2447" s="233" t="str">
        <f>IFERROR(VLOOKUP($C2447,リスト!$D:$X,18,FALSE),"")</f>
        <v/>
      </c>
      <c r="GP2447" s="349"/>
    </row>
    <row r="2448" spans="1:198" hidden="1">
      <c r="A2448" s="232" t="str">
        <f t="shared" si="108"/>
        <v/>
      </c>
      <c r="B2448" s="91"/>
      <c r="C2448" s="232"/>
      <c r="D2448" s="232"/>
      <c r="E2448" s="91"/>
      <c r="F2448" s="91"/>
      <c r="G2448" s="91"/>
      <c r="H2448" s="248"/>
      <c r="I2448" s="248"/>
      <c r="J2448" s="260"/>
      <c r="K2448" s="252"/>
      <c r="GO2448" s="233" t="str">
        <f>IFERROR(VLOOKUP($C2448,リスト!$D:$X,18,FALSE),"")</f>
        <v/>
      </c>
      <c r="GP2448" s="349"/>
    </row>
    <row r="2449" spans="1:198" hidden="1">
      <c r="A2449" s="232" t="str">
        <f t="shared" si="108"/>
        <v/>
      </c>
      <c r="B2449" s="91"/>
      <c r="C2449" s="232"/>
      <c r="D2449" s="232"/>
      <c r="E2449" s="91"/>
      <c r="F2449" s="91"/>
      <c r="G2449" s="91"/>
      <c r="H2449" s="248"/>
      <c r="I2449" s="248"/>
      <c r="J2449" s="260"/>
      <c r="K2449" s="252"/>
      <c r="GO2449" s="233" t="str">
        <f>IFERROR(VLOOKUP($C2449,リスト!$D:$X,18,FALSE),"")</f>
        <v/>
      </c>
      <c r="GP2449" s="349"/>
    </row>
    <row r="2450" spans="1:198" hidden="1">
      <c r="A2450" s="232" t="str">
        <f t="shared" si="108"/>
        <v/>
      </c>
      <c r="B2450" s="91"/>
      <c r="C2450" s="232"/>
      <c r="D2450" s="232"/>
      <c r="E2450" s="91"/>
      <c r="F2450" s="91"/>
      <c r="G2450" s="91"/>
      <c r="H2450" s="248"/>
      <c r="I2450" s="248"/>
      <c r="J2450" s="260"/>
      <c r="K2450" s="252"/>
      <c r="GO2450" s="233" t="str">
        <f>IFERROR(VLOOKUP($C2450,リスト!$D:$X,18,FALSE),"")</f>
        <v/>
      </c>
      <c r="GP2450" s="349"/>
    </row>
    <row r="2451" spans="1:198" hidden="1">
      <c r="A2451" s="232" t="str">
        <f t="shared" si="108"/>
        <v/>
      </c>
      <c r="B2451" s="91"/>
      <c r="C2451" s="232"/>
      <c r="D2451" s="232"/>
      <c r="E2451" s="91"/>
      <c r="F2451" s="91"/>
      <c r="G2451" s="91"/>
      <c r="H2451" s="248"/>
      <c r="I2451" s="248"/>
      <c r="J2451" s="260"/>
      <c r="K2451" s="252"/>
      <c r="GO2451" s="233" t="str">
        <f>IFERROR(VLOOKUP($C2451,リスト!$D:$X,18,FALSE),"")</f>
        <v/>
      </c>
      <c r="GP2451" s="349"/>
    </row>
    <row r="2452" spans="1:198" hidden="1">
      <c r="A2452" s="232" t="str">
        <f t="shared" si="108"/>
        <v/>
      </c>
      <c r="B2452" s="91"/>
      <c r="C2452" s="232"/>
      <c r="D2452" s="232"/>
      <c r="E2452" s="91"/>
      <c r="F2452" s="91"/>
      <c r="G2452" s="91"/>
      <c r="H2452" s="248"/>
      <c r="I2452" s="248"/>
      <c r="J2452" s="260"/>
      <c r="K2452" s="252"/>
      <c r="GO2452" s="233" t="str">
        <f>IFERROR(VLOOKUP($C2452,リスト!$D:$X,18,FALSE),"")</f>
        <v/>
      </c>
      <c r="GP2452" s="349"/>
    </row>
    <row r="2453" spans="1:198" hidden="1">
      <c r="A2453" s="232" t="str">
        <f t="shared" si="108"/>
        <v/>
      </c>
      <c r="B2453" s="91"/>
      <c r="C2453" s="232"/>
      <c r="D2453" s="232"/>
      <c r="E2453" s="91"/>
      <c r="F2453" s="91"/>
      <c r="G2453" s="91"/>
      <c r="H2453" s="248"/>
      <c r="I2453" s="248"/>
      <c r="J2453" s="260"/>
      <c r="K2453" s="252"/>
      <c r="GO2453" s="233" t="str">
        <f>IFERROR(VLOOKUP($C2453,リスト!$D:$X,18,FALSE),"")</f>
        <v/>
      </c>
      <c r="GP2453" s="349"/>
    </row>
    <row r="2454" spans="1:198" hidden="1">
      <c r="A2454" s="232" t="str">
        <f t="shared" si="108"/>
        <v/>
      </c>
      <c r="B2454" s="91"/>
      <c r="C2454" s="232"/>
      <c r="D2454" s="232"/>
      <c r="E2454" s="91"/>
      <c r="F2454" s="91"/>
      <c r="G2454" s="91"/>
      <c r="H2454" s="248"/>
      <c r="I2454" s="248"/>
      <c r="J2454" s="260"/>
      <c r="K2454" s="252"/>
      <c r="GO2454" s="233" t="str">
        <f>IFERROR(VLOOKUP($C2454,リスト!$D:$X,18,FALSE),"")</f>
        <v/>
      </c>
      <c r="GP2454" s="349"/>
    </row>
    <row r="2455" spans="1:198" hidden="1">
      <c r="A2455" s="232" t="str">
        <f t="shared" si="108"/>
        <v/>
      </c>
      <c r="B2455" s="91"/>
      <c r="C2455" s="232"/>
      <c r="D2455" s="232"/>
      <c r="E2455" s="91"/>
      <c r="F2455" s="91"/>
      <c r="G2455" s="91"/>
      <c r="H2455" s="248"/>
      <c r="I2455" s="248"/>
      <c r="J2455" s="260"/>
      <c r="K2455" s="252"/>
      <c r="GO2455" s="233" t="str">
        <f>IFERROR(VLOOKUP($C2455,リスト!$D:$X,18,FALSE),"")</f>
        <v/>
      </c>
      <c r="GP2455" s="349"/>
    </row>
    <row r="2456" spans="1:198" hidden="1">
      <c r="A2456" s="232" t="str">
        <f t="shared" si="108"/>
        <v/>
      </c>
      <c r="B2456" s="91"/>
      <c r="C2456" s="232"/>
      <c r="D2456" s="232"/>
      <c r="E2456" s="91"/>
      <c r="F2456" s="91"/>
      <c r="G2456" s="91"/>
      <c r="H2456" s="248"/>
      <c r="I2456" s="248"/>
      <c r="J2456" s="260"/>
      <c r="K2456" s="252"/>
      <c r="GO2456" s="233" t="str">
        <f>IFERROR(VLOOKUP($C2456,リスト!$D:$X,18,FALSE),"")</f>
        <v/>
      </c>
      <c r="GP2456" s="349"/>
    </row>
    <row r="2457" spans="1:198" hidden="1">
      <c r="A2457" s="232" t="str">
        <f t="shared" si="108"/>
        <v/>
      </c>
      <c r="B2457" s="91"/>
      <c r="C2457" s="232"/>
      <c r="D2457" s="232"/>
      <c r="E2457" s="91"/>
      <c r="F2457" s="91"/>
      <c r="G2457" s="91"/>
      <c r="H2457" s="248"/>
      <c r="I2457" s="248"/>
      <c r="J2457" s="260"/>
      <c r="K2457" s="252"/>
      <c r="GO2457" s="233" t="str">
        <f>IFERROR(VLOOKUP($C2457,リスト!$D:$X,18,FALSE),"")</f>
        <v/>
      </c>
      <c r="GP2457" s="349"/>
    </row>
    <row r="2458" spans="1:198" hidden="1">
      <c r="A2458" s="232" t="str">
        <f t="shared" si="108"/>
        <v/>
      </c>
      <c r="B2458" s="91"/>
      <c r="C2458" s="232"/>
      <c r="D2458" s="232"/>
      <c r="E2458" s="91"/>
      <c r="F2458" s="91"/>
      <c r="G2458" s="91"/>
      <c r="H2458" s="248"/>
      <c r="I2458" s="248"/>
      <c r="J2458" s="260"/>
      <c r="K2458" s="252"/>
      <c r="GO2458" s="233" t="str">
        <f>IFERROR(VLOOKUP($C2458,リスト!$D:$X,18,FALSE),"")</f>
        <v/>
      </c>
      <c r="GP2458" s="349"/>
    </row>
    <row r="2459" spans="1:198" hidden="1">
      <c r="A2459" s="232" t="str">
        <f t="shared" si="108"/>
        <v/>
      </c>
      <c r="B2459" s="91"/>
      <c r="C2459" s="232"/>
      <c r="D2459" s="232"/>
      <c r="E2459" s="91"/>
      <c r="F2459" s="91"/>
      <c r="G2459" s="91"/>
      <c r="H2459" s="248"/>
      <c r="I2459" s="248"/>
      <c r="J2459" s="260"/>
      <c r="K2459" s="252"/>
      <c r="GO2459" s="233" t="str">
        <f>IFERROR(VLOOKUP($C2459,リスト!$D:$X,18,FALSE),"")</f>
        <v/>
      </c>
      <c r="GP2459" s="349"/>
    </row>
    <row r="2460" spans="1:198" hidden="1">
      <c r="A2460" s="232" t="str">
        <f t="shared" si="108"/>
        <v/>
      </c>
      <c r="B2460" s="91"/>
      <c r="C2460" s="232"/>
      <c r="D2460" s="232"/>
      <c r="E2460" s="91"/>
      <c r="F2460" s="91"/>
      <c r="G2460" s="91"/>
      <c r="H2460" s="248"/>
      <c r="I2460" s="248"/>
      <c r="J2460" s="260"/>
      <c r="K2460" s="252"/>
      <c r="GO2460" s="233" t="str">
        <f>IFERROR(VLOOKUP($C2460,リスト!$D:$X,18,FALSE),"")</f>
        <v/>
      </c>
      <c r="GP2460" s="349"/>
    </row>
    <row r="2461" spans="1:198" hidden="1">
      <c r="A2461" s="232" t="str">
        <f t="shared" si="108"/>
        <v/>
      </c>
      <c r="B2461" s="91"/>
      <c r="C2461" s="232"/>
      <c r="D2461" s="232"/>
      <c r="E2461" s="91"/>
      <c r="F2461" s="91"/>
      <c r="G2461" s="91"/>
      <c r="H2461" s="248"/>
      <c r="I2461" s="248"/>
      <c r="J2461" s="260"/>
      <c r="K2461" s="252"/>
      <c r="GO2461" s="233" t="str">
        <f>IFERROR(VLOOKUP($C2461,リスト!$D:$X,18,FALSE),"")</f>
        <v/>
      </c>
      <c r="GP2461" s="349"/>
    </row>
    <row r="2462" spans="1:198" hidden="1">
      <c r="A2462" s="232" t="str">
        <f t="shared" si="108"/>
        <v/>
      </c>
      <c r="B2462" s="91"/>
      <c r="C2462" s="232"/>
      <c r="D2462" s="232"/>
      <c r="E2462" s="91"/>
      <c r="F2462" s="91"/>
      <c r="G2462" s="91"/>
      <c r="H2462" s="248"/>
      <c r="I2462" s="248"/>
      <c r="J2462" s="260"/>
      <c r="K2462" s="252"/>
      <c r="GO2462" s="233" t="str">
        <f>IFERROR(VLOOKUP($C2462,リスト!$D:$X,18,FALSE),"")</f>
        <v/>
      </c>
      <c r="GP2462" s="349"/>
    </row>
    <row r="2463" spans="1:198" hidden="1">
      <c r="A2463" s="232" t="str">
        <f t="shared" si="108"/>
        <v/>
      </c>
      <c r="B2463" s="91"/>
      <c r="C2463" s="232"/>
      <c r="D2463" s="232"/>
      <c r="E2463" s="91"/>
      <c r="F2463" s="91"/>
      <c r="G2463" s="91"/>
      <c r="H2463" s="248"/>
      <c r="I2463" s="248"/>
      <c r="J2463" s="260"/>
      <c r="K2463" s="252"/>
      <c r="GO2463" s="233" t="str">
        <f>IFERROR(VLOOKUP($C2463,リスト!$D:$X,18,FALSE),"")</f>
        <v/>
      </c>
      <c r="GP2463" s="349"/>
    </row>
    <row r="2464" spans="1:198" hidden="1">
      <c r="A2464" s="232" t="str">
        <f t="shared" si="108"/>
        <v/>
      </c>
      <c r="B2464" s="91"/>
      <c r="C2464" s="232"/>
      <c r="D2464" s="232"/>
      <c r="E2464" s="91"/>
      <c r="F2464" s="91"/>
      <c r="G2464" s="91"/>
      <c r="H2464" s="248"/>
      <c r="I2464" s="248"/>
      <c r="J2464" s="260"/>
      <c r="K2464" s="252"/>
      <c r="GO2464" s="233" t="str">
        <f>IFERROR(VLOOKUP($C2464,リスト!$D:$X,18,FALSE),"")</f>
        <v/>
      </c>
      <c r="GP2464" s="349"/>
    </row>
    <row r="2465" spans="1:198" hidden="1">
      <c r="A2465" s="232" t="str">
        <f t="shared" si="108"/>
        <v/>
      </c>
      <c r="B2465" s="91"/>
      <c r="C2465" s="232"/>
      <c r="D2465" s="232"/>
      <c r="E2465" s="91"/>
      <c r="F2465" s="91"/>
      <c r="G2465" s="91"/>
      <c r="H2465" s="248"/>
      <c r="I2465" s="248"/>
      <c r="J2465" s="260"/>
      <c r="K2465" s="252"/>
      <c r="GO2465" s="233" t="str">
        <f>IFERROR(VLOOKUP($C2465,リスト!$D:$X,18,FALSE),"")</f>
        <v/>
      </c>
      <c r="GP2465" s="349"/>
    </row>
    <row r="2466" spans="1:198" hidden="1">
      <c r="A2466" s="232" t="str">
        <f t="shared" si="108"/>
        <v/>
      </c>
      <c r="B2466" s="91"/>
      <c r="C2466" s="232"/>
      <c r="D2466" s="232"/>
      <c r="E2466" s="91"/>
      <c r="F2466" s="91"/>
      <c r="G2466" s="91"/>
      <c r="H2466" s="248"/>
      <c r="I2466" s="248"/>
      <c r="J2466" s="260"/>
      <c r="K2466" s="252"/>
      <c r="GO2466" s="233" t="str">
        <f>IFERROR(VLOOKUP($C2466,リスト!$D:$X,18,FALSE),"")</f>
        <v/>
      </c>
      <c r="GP2466" s="349"/>
    </row>
    <row r="2467" spans="1:198" hidden="1">
      <c r="A2467" s="232" t="str">
        <f t="shared" si="108"/>
        <v/>
      </c>
      <c r="B2467" s="91"/>
      <c r="C2467" s="232"/>
      <c r="D2467" s="232"/>
      <c r="E2467" s="91"/>
      <c r="F2467" s="91"/>
      <c r="G2467" s="91"/>
      <c r="H2467" s="248"/>
      <c r="I2467" s="248"/>
      <c r="J2467" s="260"/>
      <c r="K2467" s="252"/>
      <c r="GO2467" s="233" t="str">
        <f>IFERROR(VLOOKUP($C2467,リスト!$D:$X,18,FALSE),"")</f>
        <v/>
      </c>
      <c r="GP2467" s="349"/>
    </row>
    <row r="2468" spans="1:198" hidden="1">
      <c r="A2468" s="232" t="str">
        <f t="shared" si="108"/>
        <v/>
      </c>
      <c r="B2468" s="91"/>
      <c r="C2468" s="232"/>
      <c r="D2468" s="232"/>
      <c r="E2468" s="91"/>
      <c r="F2468" s="91"/>
      <c r="G2468" s="91"/>
      <c r="H2468" s="248"/>
      <c r="I2468" s="248"/>
      <c r="J2468" s="260"/>
      <c r="K2468" s="252"/>
      <c r="GO2468" s="233" t="str">
        <f>IFERROR(VLOOKUP($C2468,リスト!$D:$X,18,FALSE),"")</f>
        <v/>
      </c>
      <c r="GP2468" s="349"/>
    </row>
    <row r="2469" spans="1:198" hidden="1">
      <c r="A2469" s="232" t="str">
        <f t="shared" si="108"/>
        <v/>
      </c>
      <c r="B2469" s="91"/>
      <c r="C2469" s="232"/>
      <c r="D2469" s="232"/>
      <c r="E2469" s="91"/>
      <c r="F2469" s="91"/>
      <c r="G2469" s="91"/>
      <c r="H2469" s="248"/>
      <c r="I2469" s="248"/>
      <c r="J2469" s="260"/>
      <c r="K2469" s="252"/>
      <c r="GO2469" s="233" t="str">
        <f>IFERROR(VLOOKUP($C2469,リスト!$D:$X,18,FALSE),"")</f>
        <v/>
      </c>
      <c r="GP2469" s="349"/>
    </row>
    <row r="2470" spans="1:198" hidden="1">
      <c r="A2470" s="232" t="str">
        <f t="shared" si="108"/>
        <v/>
      </c>
      <c r="B2470" s="91"/>
      <c r="C2470" s="232"/>
      <c r="D2470" s="232"/>
      <c r="E2470" s="91"/>
      <c r="F2470" s="91"/>
      <c r="G2470" s="91"/>
      <c r="H2470" s="248"/>
      <c r="I2470" s="248"/>
      <c r="J2470" s="260"/>
      <c r="K2470" s="252"/>
      <c r="GO2470" s="233" t="str">
        <f>IFERROR(VLOOKUP($C2470,リスト!$D:$X,18,FALSE),"")</f>
        <v/>
      </c>
      <c r="GP2470" s="349"/>
    </row>
    <row r="2471" spans="1:198" hidden="1">
      <c r="A2471" s="232" t="str">
        <f t="shared" si="108"/>
        <v/>
      </c>
      <c r="B2471" s="91"/>
      <c r="C2471" s="232"/>
      <c r="D2471" s="232"/>
      <c r="E2471" s="91"/>
      <c r="F2471" s="91"/>
      <c r="G2471" s="91"/>
      <c r="H2471" s="248"/>
      <c r="I2471" s="248"/>
      <c r="J2471" s="260"/>
      <c r="K2471" s="252"/>
      <c r="GO2471" s="233" t="str">
        <f>IFERROR(VLOOKUP($C2471,リスト!$D:$X,18,FALSE),"")</f>
        <v/>
      </c>
      <c r="GP2471" s="349"/>
    </row>
    <row r="2472" spans="1:198" hidden="1">
      <c r="A2472" s="232" t="str">
        <f t="shared" si="108"/>
        <v/>
      </c>
      <c r="B2472" s="91"/>
      <c r="C2472" s="232"/>
      <c r="D2472" s="232"/>
      <c r="E2472" s="91"/>
      <c r="F2472" s="91"/>
      <c r="G2472" s="91"/>
      <c r="H2472" s="248"/>
      <c r="I2472" s="248"/>
      <c r="J2472" s="260"/>
      <c r="K2472" s="252"/>
      <c r="GO2472" s="233" t="str">
        <f>IFERROR(VLOOKUP($C2472,リスト!$D:$X,18,FALSE),"")</f>
        <v/>
      </c>
      <c r="GP2472" s="349"/>
    </row>
    <row r="2473" spans="1:198" hidden="1">
      <c r="A2473" s="232" t="str">
        <f t="shared" si="108"/>
        <v/>
      </c>
      <c r="B2473" s="91"/>
      <c r="C2473" s="232"/>
      <c r="D2473" s="232"/>
      <c r="E2473" s="91"/>
      <c r="F2473" s="91"/>
      <c r="G2473" s="91"/>
      <c r="H2473" s="248"/>
      <c r="I2473" s="248"/>
      <c r="J2473" s="260"/>
      <c r="K2473" s="252"/>
      <c r="GO2473" s="233" t="str">
        <f>IFERROR(VLOOKUP($C2473,リスト!$D:$X,18,FALSE),"")</f>
        <v/>
      </c>
      <c r="GP2473" s="349"/>
    </row>
    <row r="2474" spans="1:198" hidden="1">
      <c r="A2474" s="232" t="str">
        <f t="shared" si="108"/>
        <v/>
      </c>
      <c r="B2474" s="91"/>
      <c r="C2474" s="232"/>
      <c r="D2474" s="232"/>
      <c r="E2474" s="91"/>
      <c r="F2474" s="91"/>
      <c r="G2474" s="91"/>
      <c r="H2474" s="248"/>
      <c r="I2474" s="248"/>
      <c r="J2474" s="260"/>
      <c r="K2474" s="252"/>
      <c r="GO2474" s="233" t="str">
        <f>IFERROR(VLOOKUP($C2474,リスト!$D:$X,18,FALSE),"")</f>
        <v/>
      </c>
      <c r="GP2474" s="349"/>
    </row>
    <row r="2475" spans="1:198" hidden="1">
      <c r="A2475" s="232" t="str">
        <f t="shared" si="108"/>
        <v/>
      </c>
      <c r="B2475" s="91"/>
      <c r="C2475" s="232"/>
      <c r="D2475" s="232"/>
      <c r="E2475" s="91"/>
      <c r="F2475" s="91"/>
      <c r="G2475" s="91"/>
      <c r="H2475" s="248"/>
      <c r="I2475" s="248"/>
      <c r="J2475" s="260"/>
      <c r="K2475" s="252"/>
      <c r="GO2475" s="233" t="str">
        <f>IFERROR(VLOOKUP($C2475,リスト!$D:$X,18,FALSE),"")</f>
        <v/>
      </c>
      <c r="GP2475" s="349"/>
    </row>
    <row r="2476" spans="1:198" hidden="1">
      <c r="A2476" s="232" t="str">
        <f t="shared" si="108"/>
        <v/>
      </c>
      <c r="B2476" s="91"/>
      <c r="C2476" s="232"/>
      <c r="D2476" s="232"/>
      <c r="E2476" s="91"/>
      <c r="F2476" s="91"/>
      <c r="G2476" s="91"/>
      <c r="H2476" s="248"/>
      <c r="I2476" s="248"/>
      <c r="J2476" s="260"/>
      <c r="K2476" s="252"/>
      <c r="GO2476" s="233" t="str">
        <f>IFERROR(VLOOKUP($C2476,リスト!$D:$X,18,FALSE),"")</f>
        <v/>
      </c>
      <c r="GP2476" s="349"/>
    </row>
    <row r="2477" spans="1:198" hidden="1">
      <c r="A2477" s="232" t="str">
        <f t="shared" si="108"/>
        <v/>
      </c>
      <c r="B2477" s="91"/>
      <c r="C2477" s="232"/>
      <c r="D2477" s="232"/>
      <c r="E2477" s="91"/>
      <c r="F2477" s="91"/>
      <c r="G2477" s="91"/>
      <c r="H2477" s="248"/>
      <c r="I2477" s="248"/>
      <c r="J2477" s="260"/>
      <c r="K2477" s="252"/>
      <c r="GO2477" s="233" t="str">
        <f>IFERROR(VLOOKUP($C2477,リスト!$D:$X,18,FALSE),"")</f>
        <v/>
      </c>
      <c r="GP2477" s="349"/>
    </row>
    <row r="2478" spans="1:198" hidden="1">
      <c r="A2478" s="232" t="str">
        <f t="shared" si="108"/>
        <v/>
      </c>
      <c r="B2478" s="91"/>
      <c r="C2478" s="232"/>
      <c r="D2478" s="232"/>
      <c r="E2478" s="91"/>
      <c r="F2478" s="91"/>
      <c r="G2478" s="91"/>
      <c r="H2478" s="248"/>
      <c r="I2478" s="248"/>
      <c r="J2478" s="260"/>
      <c r="K2478" s="252"/>
      <c r="GO2478" s="233" t="str">
        <f>IFERROR(VLOOKUP($C2478,リスト!$D:$X,18,FALSE),"")</f>
        <v/>
      </c>
      <c r="GP2478" s="349"/>
    </row>
    <row r="2479" spans="1:198" hidden="1">
      <c r="A2479" s="232" t="str">
        <f t="shared" si="108"/>
        <v/>
      </c>
      <c r="B2479" s="91"/>
      <c r="C2479" s="232"/>
      <c r="D2479" s="232"/>
      <c r="E2479" s="91"/>
      <c r="F2479" s="91"/>
      <c r="G2479" s="91"/>
      <c r="H2479" s="248"/>
      <c r="I2479" s="248"/>
      <c r="J2479" s="260"/>
      <c r="K2479" s="252"/>
      <c r="GO2479" s="233" t="str">
        <f>IFERROR(VLOOKUP($C2479,リスト!$D:$X,18,FALSE),"")</f>
        <v/>
      </c>
      <c r="GP2479" s="349"/>
    </row>
    <row r="2480" spans="1:198" hidden="1">
      <c r="A2480" s="232" t="str">
        <f t="shared" si="108"/>
        <v/>
      </c>
      <c r="B2480" s="91"/>
      <c r="C2480" s="232"/>
      <c r="D2480" s="232"/>
      <c r="E2480" s="91"/>
      <c r="F2480" s="91"/>
      <c r="G2480" s="91"/>
      <c r="H2480" s="248"/>
      <c r="I2480" s="248"/>
      <c r="J2480" s="260"/>
      <c r="K2480" s="252"/>
      <c r="GO2480" s="233" t="str">
        <f>IFERROR(VLOOKUP($C2480,リスト!$D:$X,18,FALSE),"")</f>
        <v/>
      </c>
      <c r="GP2480" s="349"/>
    </row>
    <row r="2481" spans="1:198" hidden="1">
      <c r="A2481" s="232" t="str">
        <f t="shared" si="108"/>
        <v/>
      </c>
      <c r="B2481" s="91"/>
      <c r="C2481" s="232"/>
      <c r="D2481" s="232"/>
      <c r="E2481" s="91"/>
      <c r="F2481" s="91"/>
      <c r="G2481" s="91"/>
      <c r="H2481" s="248"/>
      <c r="I2481" s="248"/>
      <c r="J2481" s="260"/>
      <c r="K2481" s="252"/>
      <c r="GO2481" s="233" t="str">
        <f>IFERROR(VLOOKUP($C2481,リスト!$D:$X,18,FALSE),"")</f>
        <v/>
      </c>
      <c r="GP2481" s="349"/>
    </row>
    <row r="2482" spans="1:198" hidden="1">
      <c r="A2482" s="232" t="str">
        <f t="shared" si="108"/>
        <v/>
      </c>
      <c r="B2482" s="91"/>
      <c r="C2482" s="232"/>
      <c r="D2482" s="232"/>
      <c r="E2482" s="91"/>
      <c r="F2482" s="91"/>
      <c r="G2482" s="91"/>
      <c r="H2482" s="248"/>
      <c r="I2482" s="248"/>
      <c r="J2482" s="260"/>
      <c r="K2482" s="252"/>
      <c r="GO2482" s="233" t="str">
        <f>IFERROR(VLOOKUP($C2482,リスト!$D:$X,18,FALSE),"")</f>
        <v/>
      </c>
      <c r="GP2482" s="349"/>
    </row>
    <row r="2483" spans="1:198" hidden="1">
      <c r="A2483" s="232" t="str">
        <f t="shared" si="108"/>
        <v/>
      </c>
      <c r="B2483" s="91"/>
      <c r="C2483" s="232"/>
      <c r="D2483" s="232"/>
      <c r="E2483" s="91"/>
      <c r="F2483" s="91"/>
      <c r="G2483" s="91"/>
      <c r="H2483" s="248"/>
      <c r="I2483" s="248"/>
      <c r="J2483" s="260"/>
      <c r="K2483" s="252"/>
      <c r="GO2483" s="233" t="str">
        <f>IFERROR(VLOOKUP($C2483,リスト!$D:$X,18,FALSE),"")</f>
        <v/>
      </c>
      <c r="GP2483" s="349"/>
    </row>
    <row r="2484" spans="1:198" hidden="1">
      <c r="A2484" s="232" t="str">
        <f t="shared" si="108"/>
        <v/>
      </c>
      <c r="B2484" s="91"/>
      <c r="C2484" s="232"/>
      <c r="D2484" s="232"/>
      <c r="E2484" s="91"/>
      <c r="F2484" s="91"/>
      <c r="G2484" s="91"/>
      <c r="H2484" s="248"/>
      <c r="I2484" s="248"/>
      <c r="J2484" s="260"/>
      <c r="K2484" s="252"/>
      <c r="GO2484" s="233" t="str">
        <f>IFERROR(VLOOKUP($C2484,リスト!$D:$X,18,FALSE),"")</f>
        <v/>
      </c>
      <c r="GP2484" s="349"/>
    </row>
    <row r="2485" spans="1:198" hidden="1">
      <c r="A2485" s="232" t="str">
        <f t="shared" si="108"/>
        <v/>
      </c>
      <c r="B2485" s="91"/>
      <c r="C2485" s="232"/>
      <c r="D2485" s="232"/>
      <c r="E2485" s="91"/>
      <c r="F2485" s="91"/>
      <c r="G2485" s="91"/>
      <c r="H2485" s="248"/>
      <c r="I2485" s="248"/>
      <c r="J2485" s="260"/>
      <c r="K2485" s="252"/>
      <c r="GO2485" s="233" t="str">
        <f>IFERROR(VLOOKUP($C2485,リスト!$D:$X,18,FALSE),"")</f>
        <v/>
      </c>
      <c r="GP2485" s="349"/>
    </row>
    <row r="2486" spans="1:198" hidden="1">
      <c r="A2486" s="232" t="str">
        <f t="shared" si="108"/>
        <v/>
      </c>
      <c r="B2486" s="91"/>
      <c r="C2486" s="232"/>
      <c r="D2486" s="232"/>
      <c r="E2486" s="91"/>
      <c r="F2486" s="91"/>
      <c r="G2486" s="91"/>
      <c r="H2486" s="248"/>
      <c r="I2486" s="248"/>
      <c r="J2486" s="260"/>
      <c r="K2486" s="252"/>
      <c r="GO2486" s="233" t="str">
        <f>IFERROR(VLOOKUP($C2486,リスト!$D:$X,18,FALSE),"")</f>
        <v/>
      </c>
      <c r="GP2486" s="349"/>
    </row>
    <row r="2487" spans="1:198" hidden="1">
      <c r="A2487" s="232" t="str">
        <f t="shared" si="108"/>
        <v/>
      </c>
      <c r="B2487" s="91"/>
      <c r="C2487" s="232"/>
      <c r="D2487" s="232"/>
      <c r="E2487" s="91"/>
      <c r="F2487" s="91"/>
      <c r="G2487" s="91"/>
      <c r="H2487" s="248"/>
      <c r="I2487" s="248"/>
      <c r="J2487" s="260"/>
      <c r="K2487" s="252"/>
      <c r="GO2487" s="233" t="str">
        <f>IFERROR(VLOOKUP($C2487,リスト!$D:$X,18,FALSE),"")</f>
        <v/>
      </c>
      <c r="GP2487" s="349"/>
    </row>
    <row r="2488" spans="1:198" hidden="1">
      <c r="A2488" s="232" t="str">
        <f t="shared" si="108"/>
        <v/>
      </c>
      <c r="B2488" s="91"/>
      <c r="C2488" s="232"/>
      <c r="D2488" s="232"/>
      <c r="E2488" s="91"/>
      <c r="F2488" s="91"/>
      <c r="G2488" s="91"/>
      <c r="H2488" s="248"/>
      <c r="I2488" s="248"/>
      <c r="J2488" s="260"/>
      <c r="K2488" s="252"/>
      <c r="GO2488" s="233" t="str">
        <f>IFERROR(VLOOKUP($C2488,リスト!$D:$X,18,FALSE),"")</f>
        <v/>
      </c>
      <c r="GP2488" s="349"/>
    </row>
    <row r="2489" spans="1:198" hidden="1">
      <c r="A2489" s="232" t="str">
        <f t="shared" si="108"/>
        <v/>
      </c>
      <c r="B2489" s="91"/>
      <c r="C2489" s="232"/>
      <c r="D2489" s="232"/>
      <c r="E2489" s="91"/>
      <c r="F2489" s="91"/>
      <c r="G2489" s="91"/>
      <c r="H2489" s="248"/>
      <c r="I2489" s="248"/>
      <c r="J2489" s="260"/>
      <c r="K2489" s="252"/>
      <c r="GO2489" s="233" t="str">
        <f>IFERROR(VLOOKUP($C2489,リスト!$D:$X,18,FALSE),"")</f>
        <v/>
      </c>
      <c r="GP2489" s="349"/>
    </row>
    <row r="2490" spans="1:198" hidden="1">
      <c r="A2490" s="232" t="str">
        <f t="shared" si="108"/>
        <v/>
      </c>
      <c r="B2490" s="91"/>
      <c r="C2490" s="232"/>
      <c r="D2490" s="232"/>
      <c r="E2490" s="91"/>
      <c r="F2490" s="91"/>
      <c r="G2490" s="91"/>
      <c r="H2490" s="248"/>
      <c r="I2490" s="248"/>
      <c r="J2490" s="260"/>
      <c r="K2490" s="252"/>
      <c r="GO2490" s="233" t="str">
        <f>IFERROR(VLOOKUP($C2490,リスト!$D:$X,18,FALSE),"")</f>
        <v/>
      </c>
      <c r="GP2490" s="349"/>
    </row>
    <row r="2491" spans="1:198" hidden="1">
      <c r="A2491" s="232" t="str">
        <f t="shared" si="108"/>
        <v/>
      </c>
      <c r="B2491" s="91"/>
      <c r="C2491" s="232"/>
      <c r="D2491" s="232"/>
      <c r="E2491" s="91"/>
      <c r="F2491" s="91"/>
      <c r="G2491" s="91"/>
      <c r="H2491" s="248"/>
      <c r="I2491" s="248"/>
      <c r="J2491" s="260"/>
      <c r="K2491" s="252"/>
      <c r="GO2491" s="233" t="str">
        <f>IFERROR(VLOOKUP($C2491,リスト!$D:$X,18,FALSE),"")</f>
        <v/>
      </c>
      <c r="GP2491" s="349"/>
    </row>
    <row r="2492" spans="1:198" hidden="1">
      <c r="A2492" s="232" t="str">
        <f t="shared" si="108"/>
        <v/>
      </c>
      <c r="B2492" s="91"/>
      <c r="C2492" s="232"/>
      <c r="D2492" s="232"/>
      <c r="E2492" s="91"/>
      <c r="F2492" s="91"/>
      <c r="G2492" s="91"/>
      <c r="H2492" s="248"/>
      <c r="I2492" s="248"/>
      <c r="J2492" s="260"/>
      <c r="K2492" s="252"/>
      <c r="GO2492" s="233" t="str">
        <f>IFERROR(VLOOKUP($C2492,リスト!$D:$X,18,FALSE),"")</f>
        <v/>
      </c>
      <c r="GP2492" s="349"/>
    </row>
    <row r="2493" spans="1:198" hidden="1">
      <c r="A2493" s="232" t="str">
        <f t="shared" si="108"/>
        <v/>
      </c>
      <c r="B2493" s="91"/>
      <c r="C2493" s="232"/>
      <c r="D2493" s="232"/>
      <c r="E2493" s="91"/>
      <c r="F2493" s="91"/>
      <c r="G2493" s="91"/>
      <c r="H2493" s="248"/>
      <c r="I2493" s="248"/>
      <c r="J2493" s="260"/>
      <c r="K2493" s="252"/>
      <c r="GO2493" s="233" t="str">
        <f>IFERROR(VLOOKUP($C2493,リスト!$D:$X,18,FALSE),"")</f>
        <v/>
      </c>
      <c r="GP2493" s="349"/>
    </row>
    <row r="2494" spans="1:198" hidden="1">
      <c r="A2494" s="232" t="str">
        <f t="shared" si="108"/>
        <v/>
      </c>
      <c r="B2494" s="91"/>
      <c r="C2494" s="232"/>
      <c r="D2494" s="232"/>
      <c r="E2494" s="91"/>
      <c r="F2494" s="91"/>
      <c r="G2494" s="91"/>
      <c r="H2494" s="248"/>
      <c r="I2494" s="248"/>
      <c r="J2494" s="260"/>
      <c r="K2494" s="252"/>
      <c r="GO2494" s="233" t="str">
        <f>IFERROR(VLOOKUP($C2494,リスト!$D:$X,18,FALSE),"")</f>
        <v/>
      </c>
      <c r="GP2494" s="349"/>
    </row>
    <row r="2495" spans="1:198" hidden="1">
      <c r="A2495" s="232" t="str">
        <f t="shared" si="108"/>
        <v/>
      </c>
      <c r="B2495" s="91"/>
      <c r="C2495" s="232"/>
      <c r="D2495" s="232"/>
      <c r="E2495" s="91"/>
      <c r="F2495" s="91"/>
      <c r="G2495" s="91"/>
      <c r="H2495" s="248"/>
      <c r="I2495" s="248"/>
      <c r="J2495" s="260"/>
      <c r="K2495" s="252"/>
      <c r="GO2495" s="233" t="str">
        <f>IFERROR(VLOOKUP($C2495,リスト!$D:$X,18,FALSE),"")</f>
        <v/>
      </c>
      <c r="GP2495" s="349"/>
    </row>
    <row r="2496" spans="1:198" hidden="1">
      <c r="A2496" s="232" t="str">
        <f t="shared" si="108"/>
        <v/>
      </c>
      <c r="B2496" s="91"/>
      <c r="C2496" s="232"/>
      <c r="D2496" s="232"/>
      <c r="E2496" s="91"/>
      <c r="F2496" s="91"/>
      <c r="G2496" s="91"/>
      <c r="H2496" s="248"/>
      <c r="I2496" s="248"/>
      <c r="J2496" s="260"/>
      <c r="K2496" s="252"/>
      <c r="GO2496" s="233" t="str">
        <f>IFERROR(VLOOKUP($C2496,リスト!$D:$X,18,FALSE),"")</f>
        <v/>
      </c>
      <c r="GP2496" s="349"/>
    </row>
    <row r="2497" spans="1:198" hidden="1">
      <c r="A2497" s="232" t="str">
        <f t="shared" si="108"/>
        <v/>
      </c>
      <c r="B2497" s="91"/>
      <c r="C2497" s="232"/>
      <c r="D2497" s="232"/>
      <c r="E2497" s="91"/>
      <c r="F2497" s="91"/>
      <c r="G2497" s="91"/>
      <c r="H2497" s="248"/>
      <c r="I2497" s="248"/>
      <c r="J2497" s="260"/>
      <c r="K2497" s="252"/>
      <c r="GO2497" s="233" t="str">
        <f>IFERROR(VLOOKUP($C2497,リスト!$D:$X,18,FALSE),"")</f>
        <v/>
      </c>
      <c r="GP2497" s="349"/>
    </row>
    <row r="2498" spans="1:198" hidden="1">
      <c r="A2498" s="232" t="str">
        <f t="shared" si="108"/>
        <v/>
      </c>
      <c r="B2498" s="91"/>
      <c r="C2498" s="232"/>
      <c r="D2498" s="232"/>
      <c r="E2498" s="91"/>
      <c r="F2498" s="91"/>
      <c r="G2498" s="91"/>
      <c r="H2498" s="248"/>
      <c r="I2498" s="248"/>
      <c r="J2498" s="260"/>
      <c r="K2498" s="252"/>
      <c r="GO2498" s="233" t="str">
        <f>IFERROR(VLOOKUP($C2498,リスト!$D:$X,18,FALSE),"")</f>
        <v/>
      </c>
      <c r="GP2498" s="349"/>
    </row>
    <row r="2499" spans="1:198" hidden="1">
      <c r="A2499" s="232" t="str">
        <f t="shared" si="108"/>
        <v/>
      </c>
      <c r="B2499" s="91"/>
      <c r="C2499" s="232"/>
      <c r="D2499" s="232"/>
      <c r="E2499" s="91"/>
      <c r="F2499" s="91"/>
      <c r="G2499" s="91"/>
      <c r="H2499" s="248"/>
      <c r="I2499" s="248"/>
      <c r="J2499" s="260"/>
      <c r="K2499" s="252"/>
      <c r="GO2499" s="233" t="str">
        <f>IFERROR(VLOOKUP($C2499,リスト!$D:$X,18,FALSE),"")</f>
        <v/>
      </c>
      <c r="GP2499" s="349"/>
    </row>
    <row r="2500" spans="1:198" hidden="1">
      <c r="A2500" s="232" t="str">
        <f t="shared" si="108"/>
        <v/>
      </c>
      <c r="B2500" s="91"/>
      <c r="C2500" s="232"/>
      <c r="D2500" s="232"/>
      <c r="E2500" s="91"/>
      <c r="F2500" s="91"/>
      <c r="G2500" s="91"/>
      <c r="H2500" s="248"/>
      <c r="I2500" s="248"/>
      <c r="J2500" s="260"/>
      <c r="K2500" s="252"/>
      <c r="GO2500" s="233" t="str">
        <f>IFERROR(VLOOKUP($C2500,リスト!$D:$X,18,FALSE),"")</f>
        <v/>
      </c>
      <c r="GP2500" s="349"/>
    </row>
    <row r="2501" spans="1:198" hidden="1">
      <c r="A2501" s="232" t="str">
        <f t="shared" si="108"/>
        <v/>
      </c>
      <c r="B2501" s="91"/>
      <c r="C2501" s="232"/>
      <c r="D2501" s="232"/>
      <c r="E2501" s="91"/>
      <c r="F2501" s="91"/>
      <c r="G2501" s="91"/>
      <c r="H2501" s="248"/>
      <c r="I2501" s="248"/>
      <c r="J2501" s="260"/>
      <c r="K2501" s="252"/>
      <c r="GO2501" s="233" t="str">
        <f>IFERROR(VLOOKUP($C2501,リスト!$D:$X,18,FALSE),"")</f>
        <v/>
      </c>
      <c r="GP2501" s="349"/>
    </row>
    <row r="2502" spans="1:198" hidden="1">
      <c r="A2502" s="232" t="str">
        <f t="shared" ref="A2502:A2565" si="109">IF(C2502="","",ROW()-5)</f>
        <v/>
      </c>
      <c r="B2502" s="91"/>
      <c r="C2502" s="232"/>
      <c r="D2502" s="232"/>
      <c r="E2502" s="91"/>
      <c r="F2502" s="91"/>
      <c r="G2502" s="91"/>
      <c r="H2502" s="248"/>
      <c r="I2502" s="248"/>
      <c r="J2502" s="260"/>
      <c r="K2502" s="252"/>
      <c r="GO2502" s="233" t="str">
        <f>IFERROR(VLOOKUP($C2502,リスト!$D:$X,18,FALSE),"")</f>
        <v/>
      </c>
      <c r="GP2502" s="349"/>
    </row>
    <row r="2503" spans="1:198" hidden="1">
      <c r="A2503" s="232" t="str">
        <f t="shared" si="109"/>
        <v/>
      </c>
      <c r="B2503" s="91"/>
      <c r="C2503" s="232"/>
      <c r="D2503" s="232"/>
      <c r="E2503" s="91"/>
      <c r="F2503" s="91"/>
      <c r="G2503" s="91"/>
      <c r="H2503" s="248"/>
      <c r="I2503" s="248"/>
      <c r="J2503" s="260"/>
      <c r="K2503" s="252"/>
      <c r="GO2503" s="233" t="str">
        <f>IFERROR(VLOOKUP($C2503,リスト!$D:$X,18,FALSE),"")</f>
        <v/>
      </c>
      <c r="GP2503" s="349"/>
    </row>
    <row r="2504" spans="1:198" hidden="1">
      <c r="A2504" s="232" t="str">
        <f t="shared" si="109"/>
        <v/>
      </c>
      <c r="B2504" s="91"/>
      <c r="C2504" s="232"/>
      <c r="D2504" s="232"/>
      <c r="E2504" s="91"/>
      <c r="F2504" s="91"/>
      <c r="G2504" s="91"/>
      <c r="H2504" s="248"/>
      <c r="I2504" s="248"/>
      <c r="J2504" s="260"/>
      <c r="K2504" s="252"/>
      <c r="GO2504" s="233" t="str">
        <f>IFERROR(VLOOKUP($C2504,リスト!$D:$X,18,FALSE),"")</f>
        <v/>
      </c>
      <c r="GP2504" s="349"/>
    </row>
    <row r="2505" spans="1:198" hidden="1">
      <c r="A2505" s="232" t="str">
        <f t="shared" si="109"/>
        <v/>
      </c>
      <c r="B2505" s="91"/>
      <c r="C2505" s="232"/>
      <c r="D2505" s="232"/>
      <c r="E2505" s="91"/>
      <c r="F2505" s="91"/>
      <c r="G2505" s="91"/>
      <c r="H2505" s="248"/>
      <c r="I2505" s="248"/>
      <c r="J2505" s="260"/>
      <c r="K2505" s="252"/>
      <c r="GO2505" s="233" t="str">
        <f>IFERROR(VLOOKUP($C2505,リスト!$D:$X,18,FALSE),"")</f>
        <v/>
      </c>
      <c r="GP2505" s="349"/>
    </row>
    <row r="2506" spans="1:198" hidden="1">
      <c r="A2506" s="232" t="str">
        <f t="shared" si="109"/>
        <v/>
      </c>
      <c r="B2506" s="91"/>
      <c r="C2506" s="232"/>
      <c r="D2506" s="232"/>
      <c r="E2506" s="91"/>
      <c r="F2506" s="91"/>
      <c r="G2506" s="91"/>
      <c r="H2506" s="248"/>
      <c r="I2506" s="248"/>
      <c r="J2506" s="260"/>
      <c r="K2506" s="252"/>
      <c r="GO2506" s="233" t="str">
        <f>IFERROR(VLOOKUP($C2506,リスト!$D:$X,18,FALSE),"")</f>
        <v/>
      </c>
      <c r="GP2506" s="349"/>
    </row>
    <row r="2507" spans="1:198" hidden="1">
      <c r="A2507" s="232" t="str">
        <f t="shared" si="109"/>
        <v/>
      </c>
      <c r="B2507" s="91"/>
      <c r="C2507" s="232"/>
      <c r="D2507" s="232"/>
      <c r="E2507" s="91"/>
      <c r="F2507" s="91"/>
      <c r="G2507" s="265"/>
      <c r="H2507" s="248"/>
      <c r="I2507" s="248"/>
      <c r="J2507" s="260"/>
      <c r="K2507" s="252"/>
      <c r="GO2507" s="233" t="str">
        <f>IFERROR(VLOOKUP($C2507,リスト!$D:$X,18,FALSE),"")</f>
        <v/>
      </c>
      <c r="GP2507" s="349"/>
    </row>
    <row r="2508" spans="1:198" hidden="1">
      <c r="A2508" s="232" t="str">
        <f t="shared" si="109"/>
        <v/>
      </c>
      <c r="B2508" s="91"/>
      <c r="C2508" s="232"/>
      <c r="D2508" s="232"/>
      <c r="E2508" s="91"/>
      <c r="F2508" s="91"/>
      <c r="G2508" s="91"/>
      <c r="H2508" s="248"/>
      <c r="I2508" s="248"/>
      <c r="J2508" s="260"/>
      <c r="K2508" s="252"/>
      <c r="GO2508" s="233" t="str">
        <f>IFERROR(VLOOKUP($C2508,リスト!$D:$X,18,FALSE),"")</f>
        <v/>
      </c>
      <c r="GP2508" s="349"/>
    </row>
    <row r="2509" spans="1:198" hidden="1">
      <c r="A2509" s="232" t="str">
        <f t="shared" si="109"/>
        <v/>
      </c>
      <c r="B2509" s="91"/>
      <c r="C2509" s="232"/>
      <c r="D2509" s="232"/>
      <c r="E2509" s="91"/>
      <c r="F2509" s="91"/>
      <c r="G2509" s="91"/>
      <c r="H2509" s="248"/>
      <c r="I2509" s="248"/>
      <c r="J2509" s="260"/>
      <c r="K2509" s="252"/>
      <c r="GO2509" s="233" t="str">
        <f>IFERROR(VLOOKUP($C2509,リスト!$D:$X,18,FALSE),"")</f>
        <v/>
      </c>
      <c r="GP2509" s="349"/>
    </row>
    <row r="2510" spans="1:198" hidden="1">
      <c r="A2510" s="232" t="str">
        <f t="shared" si="109"/>
        <v/>
      </c>
      <c r="B2510" s="91"/>
      <c r="C2510" s="232"/>
      <c r="D2510" s="232"/>
      <c r="E2510" s="91"/>
      <c r="F2510" s="91"/>
      <c r="G2510" s="91"/>
      <c r="H2510" s="248"/>
      <c r="I2510" s="248"/>
      <c r="J2510" s="260"/>
      <c r="K2510" s="252"/>
      <c r="GO2510" s="233" t="str">
        <f>IFERROR(VLOOKUP($C2510,リスト!$D:$X,18,FALSE),"")</f>
        <v/>
      </c>
      <c r="GP2510" s="349"/>
    </row>
    <row r="2511" spans="1:198" hidden="1">
      <c r="A2511" s="232" t="str">
        <f t="shared" si="109"/>
        <v/>
      </c>
      <c r="B2511" s="91"/>
      <c r="C2511" s="232"/>
      <c r="D2511" s="232"/>
      <c r="E2511" s="91"/>
      <c r="F2511" s="91"/>
      <c r="G2511" s="91"/>
      <c r="H2511" s="248"/>
      <c r="I2511" s="248"/>
      <c r="J2511" s="260"/>
      <c r="K2511" s="252"/>
      <c r="GO2511" s="233" t="str">
        <f>IFERROR(VLOOKUP($C2511,リスト!$D:$X,18,FALSE),"")</f>
        <v/>
      </c>
      <c r="GP2511" s="349"/>
    </row>
    <row r="2512" spans="1:198" hidden="1">
      <c r="A2512" s="232" t="str">
        <f t="shared" si="109"/>
        <v/>
      </c>
      <c r="B2512" s="91"/>
      <c r="C2512" s="232"/>
      <c r="D2512" s="232"/>
      <c r="E2512" s="91"/>
      <c r="F2512" s="91"/>
      <c r="G2512" s="91"/>
      <c r="H2512" s="248"/>
      <c r="I2512" s="248"/>
      <c r="J2512" s="260"/>
      <c r="K2512" s="252"/>
      <c r="GO2512" s="233" t="str">
        <f>IFERROR(VLOOKUP($C2512,リスト!$D:$X,18,FALSE),"")</f>
        <v/>
      </c>
      <c r="GP2512" s="349"/>
    </row>
    <row r="2513" spans="1:198" hidden="1">
      <c r="A2513" s="232" t="str">
        <f t="shared" si="109"/>
        <v/>
      </c>
      <c r="B2513" s="91"/>
      <c r="C2513" s="232"/>
      <c r="D2513" s="232"/>
      <c r="E2513" s="91"/>
      <c r="F2513" s="91"/>
      <c r="G2513" s="91"/>
      <c r="H2513" s="248"/>
      <c r="I2513" s="248"/>
      <c r="J2513" s="260"/>
      <c r="K2513" s="252"/>
      <c r="GO2513" s="233" t="str">
        <f>IFERROR(VLOOKUP($C2513,リスト!$D:$X,18,FALSE),"")</f>
        <v/>
      </c>
      <c r="GP2513" s="349"/>
    </row>
    <row r="2514" spans="1:198" hidden="1">
      <c r="A2514" s="232" t="str">
        <f t="shared" si="109"/>
        <v/>
      </c>
      <c r="B2514" s="91"/>
      <c r="C2514" s="232"/>
      <c r="D2514" s="232"/>
      <c r="E2514" s="91"/>
      <c r="F2514" s="91"/>
      <c r="G2514" s="91"/>
      <c r="H2514" s="248"/>
      <c r="I2514" s="248"/>
      <c r="J2514" s="260"/>
      <c r="K2514" s="252"/>
      <c r="GO2514" s="233" t="str">
        <f>IFERROR(VLOOKUP($C2514,リスト!$D:$X,18,FALSE),"")</f>
        <v/>
      </c>
      <c r="GP2514" s="349"/>
    </row>
    <row r="2515" spans="1:198" hidden="1">
      <c r="A2515" s="232" t="str">
        <f t="shared" si="109"/>
        <v/>
      </c>
      <c r="B2515" s="91"/>
      <c r="C2515" s="232"/>
      <c r="D2515" s="232"/>
      <c r="E2515" s="91"/>
      <c r="F2515" s="91"/>
      <c r="G2515" s="91"/>
      <c r="H2515" s="248"/>
      <c r="I2515" s="248"/>
      <c r="J2515" s="260"/>
      <c r="K2515" s="252"/>
      <c r="GO2515" s="233" t="str">
        <f>IFERROR(VLOOKUP($C2515,リスト!$D:$X,18,FALSE),"")</f>
        <v/>
      </c>
      <c r="GP2515" s="349"/>
    </row>
    <row r="2516" spans="1:198" hidden="1">
      <c r="A2516" s="232" t="str">
        <f t="shared" si="109"/>
        <v/>
      </c>
      <c r="B2516" s="91"/>
      <c r="C2516" s="232"/>
      <c r="D2516" s="232"/>
      <c r="E2516" s="91"/>
      <c r="F2516" s="91"/>
      <c r="G2516" s="91"/>
      <c r="H2516" s="248"/>
      <c r="I2516" s="248"/>
      <c r="J2516" s="260"/>
      <c r="K2516" s="252"/>
      <c r="GO2516" s="233" t="str">
        <f>IFERROR(VLOOKUP($C2516,リスト!$D:$X,18,FALSE),"")</f>
        <v/>
      </c>
      <c r="GP2516" s="349"/>
    </row>
    <row r="2517" spans="1:198" hidden="1">
      <c r="A2517" s="232" t="str">
        <f t="shared" si="109"/>
        <v/>
      </c>
      <c r="B2517" s="91"/>
      <c r="C2517" s="232"/>
      <c r="D2517" s="232"/>
      <c r="E2517" s="91"/>
      <c r="F2517" s="91"/>
      <c r="G2517" s="91"/>
      <c r="H2517" s="248"/>
      <c r="I2517" s="248"/>
      <c r="J2517" s="260"/>
      <c r="K2517" s="252"/>
      <c r="GO2517" s="233" t="str">
        <f>IFERROR(VLOOKUP($C2517,リスト!$D:$X,18,FALSE),"")</f>
        <v/>
      </c>
      <c r="GP2517" s="349"/>
    </row>
    <row r="2518" spans="1:198" hidden="1">
      <c r="A2518" s="232" t="str">
        <f t="shared" si="109"/>
        <v/>
      </c>
      <c r="B2518" s="91"/>
      <c r="C2518" s="232"/>
      <c r="D2518" s="232"/>
      <c r="E2518" s="91"/>
      <c r="F2518" s="91"/>
      <c r="G2518" s="91"/>
      <c r="H2518" s="248"/>
      <c r="I2518" s="248"/>
      <c r="J2518" s="260"/>
      <c r="K2518" s="252"/>
      <c r="GO2518" s="233" t="str">
        <f>IFERROR(VLOOKUP($C2518,リスト!$D:$X,18,FALSE),"")</f>
        <v/>
      </c>
      <c r="GP2518" s="349"/>
    </row>
    <row r="2519" spans="1:198" hidden="1">
      <c r="A2519" s="232" t="str">
        <f t="shared" si="109"/>
        <v/>
      </c>
      <c r="B2519" s="91"/>
      <c r="C2519" s="232"/>
      <c r="D2519" s="232"/>
      <c r="E2519" s="91"/>
      <c r="F2519" s="91"/>
      <c r="G2519" s="91"/>
      <c r="H2519" s="248"/>
      <c r="I2519" s="248"/>
      <c r="J2519" s="260"/>
      <c r="K2519" s="252"/>
      <c r="GO2519" s="233" t="str">
        <f>IFERROR(VLOOKUP($C2519,リスト!$D:$X,18,FALSE),"")</f>
        <v/>
      </c>
      <c r="GP2519" s="349"/>
    </row>
    <row r="2520" spans="1:198" hidden="1">
      <c r="A2520" s="232" t="str">
        <f t="shared" si="109"/>
        <v/>
      </c>
      <c r="B2520" s="91"/>
      <c r="C2520" s="232"/>
      <c r="D2520" s="232"/>
      <c r="E2520" s="91"/>
      <c r="F2520" s="91"/>
      <c r="G2520" s="91"/>
      <c r="H2520" s="248"/>
      <c r="I2520" s="248"/>
      <c r="J2520" s="260"/>
      <c r="K2520" s="252"/>
      <c r="GO2520" s="233" t="str">
        <f>IFERROR(VLOOKUP($C2520,リスト!$D:$X,18,FALSE),"")</f>
        <v/>
      </c>
      <c r="GP2520" s="349"/>
    </row>
    <row r="2521" spans="1:198" hidden="1">
      <c r="A2521" s="232" t="str">
        <f t="shared" si="109"/>
        <v/>
      </c>
      <c r="B2521" s="91"/>
      <c r="C2521" s="232"/>
      <c r="D2521" s="232"/>
      <c r="E2521" s="91"/>
      <c r="F2521" s="91"/>
      <c r="G2521" s="91"/>
      <c r="H2521" s="248"/>
      <c r="I2521" s="248"/>
      <c r="J2521" s="260"/>
      <c r="K2521" s="252"/>
      <c r="GO2521" s="233" t="str">
        <f>IFERROR(VLOOKUP($C2521,リスト!$D:$X,18,FALSE),"")</f>
        <v/>
      </c>
      <c r="GP2521" s="349"/>
    </row>
    <row r="2522" spans="1:198" hidden="1">
      <c r="A2522" s="232" t="str">
        <f t="shared" si="109"/>
        <v/>
      </c>
      <c r="B2522" s="91"/>
      <c r="C2522" s="232"/>
      <c r="D2522" s="232"/>
      <c r="E2522" s="91"/>
      <c r="F2522" s="91"/>
      <c r="G2522" s="91"/>
      <c r="H2522" s="248"/>
      <c r="I2522" s="248"/>
      <c r="J2522" s="260"/>
      <c r="K2522" s="252"/>
      <c r="GO2522" s="233" t="str">
        <f>IFERROR(VLOOKUP($C2522,リスト!$D:$X,18,FALSE),"")</f>
        <v/>
      </c>
      <c r="GP2522" s="349"/>
    </row>
    <row r="2523" spans="1:198" hidden="1">
      <c r="A2523" s="232" t="str">
        <f t="shared" si="109"/>
        <v/>
      </c>
      <c r="B2523" s="91"/>
      <c r="C2523" s="232"/>
      <c r="D2523" s="232"/>
      <c r="E2523" s="91"/>
      <c r="F2523" s="91"/>
      <c r="G2523" s="91"/>
      <c r="H2523" s="248"/>
      <c r="I2523" s="248"/>
      <c r="J2523" s="260"/>
      <c r="K2523" s="252"/>
      <c r="GO2523" s="233" t="str">
        <f>IFERROR(VLOOKUP($C2523,リスト!$D:$X,18,FALSE),"")</f>
        <v/>
      </c>
      <c r="GP2523" s="349"/>
    </row>
    <row r="2524" spans="1:198" hidden="1">
      <c r="A2524" s="232" t="str">
        <f t="shared" si="109"/>
        <v/>
      </c>
      <c r="B2524" s="91"/>
      <c r="C2524" s="232"/>
      <c r="D2524" s="232"/>
      <c r="E2524" s="91"/>
      <c r="F2524" s="91"/>
      <c r="G2524" s="91"/>
      <c r="H2524" s="248"/>
      <c r="I2524" s="248"/>
      <c r="J2524" s="260"/>
      <c r="K2524" s="252"/>
      <c r="GO2524" s="233" t="str">
        <f>IFERROR(VLOOKUP($C2524,リスト!$D:$X,18,FALSE),"")</f>
        <v/>
      </c>
      <c r="GP2524" s="349"/>
    </row>
    <row r="2525" spans="1:198" hidden="1">
      <c r="A2525" s="232" t="str">
        <f t="shared" si="109"/>
        <v/>
      </c>
      <c r="B2525" s="91"/>
      <c r="C2525" s="232"/>
      <c r="D2525" s="232"/>
      <c r="E2525" s="91"/>
      <c r="F2525" s="91"/>
      <c r="G2525" s="91"/>
      <c r="H2525" s="248"/>
      <c r="I2525" s="248"/>
      <c r="J2525" s="260"/>
      <c r="K2525" s="252"/>
      <c r="GO2525" s="233" t="str">
        <f>IFERROR(VLOOKUP($C2525,リスト!$D:$X,18,FALSE),"")</f>
        <v/>
      </c>
      <c r="GP2525" s="349"/>
    </row>
    <row r="2526" spans="1:198" hidden="1">
      <c r="A2526" s="232" t="str">
        <f t="shared" si="109"/>
        <v/>
      </c>
      <c r="B2526" s="91"/>
      <c r="C2526" s="232"/>
      <c r="D2526" s="232"/>
      <c r="E2526" s="91"/>
      <c r="F2526" s="91"/>
      <c r="G2526" s="91"/>
      <c r="H2526" s="248"/>
      <c r="I2526" s="248"/>
      <c r="J2526" s="260"/>
      <c r="K2526" s="252"/>
      <c r="GO2526" s="233" t="str">
        <f>IFERROR(VLOOKUP($C2526,リスト!$D:$X,18,FALSE),"")</f>
        <v/>
      </c>
      <c r="GP2526" s="349"/>
    </row>
    <row r="2527" spans="1:198" hidden="1">
      <c r="A2527" s="232" t="str">
        <f t="shared" si="109"/>
        <v/>
      </c>
      <c r="B2527" s="91"/>
      <c r="C2527" s="232"/>
      <c r="D2527" s="232"/>
      <c r="E2527" s="91"/>
      <c r="F2527" s="91"/>
      <c r="G2527" s="91"/>
      <c r="H2527" s="248"/>
      <c r="I2527" s="248"/>
      <c r="J2527" s="260"/>
      <c r="K2527" s="252"/>
      <c r="GO2527" s="233" t="str">
        <f>IFERROR(VLOOKUP($C2527,リスト!$D:$X,18,FALSE),"")</f>
        <v/>
      </c>
      <c r="GP2527" s="349"/>
    </row>
    <row r="2528" spans="1:198" hidden="1">
      <c r="A2528" s="232" t="str">
        <f t="shared" si="109"/>
        <v/>
      </c>
      <c r="B2528" s="91"/>
      <c r="C2528" s="232"/>
      <c r="D2528" s="232"/>
      <c r="E2528" s="91"/>
      <c r="F2528" s="91"/>
      <c r="G2528" s="91"/>
      <c r="H2528" s="248"/>
      <c r="I2528" s="248"/>
      <c r="J2528" s="260"/>
      <c r="K2528" s="252"/>
      <c r="GO2528" s="233" t="str">
        <f>IFERROR(VLOOKUP($C2528,リスト!$D:$X,18,FALSE),"")</f>
        <v/>
      </c>
      <c r="GP2528" s="349"/>
    </row>
    <row r="2529" spans="1:198" hidden="1">
      <c r="A2529" s="232" t="str">
        <f t="shared" si="109"/>
        <v/>
      </c>
      <c r="B2529" s="91"/>
      <c r="C2529" s="232"/>
      <c r="D2529" s="232"/>
      <c r="E2529" s="91"/>
      <c r="F2529" s="91"/>
      <c r="G2529" s="91"/>
      <c r="H2529" s="248"/>
      <c r="I2529" s="248"/>
      <c r="J2529" s="260"/>
      <c r="K2529" s="252"/>
      <c r="GO2529" s="233" t="str">
        <f>IFERROR(VLOOKUP($C2529,リスト!$D:$X,18,FALSE),"")</f>
        <v/>
      </c>
      <c r="GP2529" s="349"/>
    </row>
    <row r="2530" spans="1:198" hidden="1">
      <c r="A2530" s="232" t="str">
        <f t="shared" si="109"/>
        <v/>
      </c>
      <c r="B2530" s="91"/>
      <c r="C2530" s="232"/>
      <c r="D2530" s="232"/>
      <c r="E2530" s="91"/>
      <c r="F2530" s="91"/>
      <c r="G2530" s="91"/>
      <c r="H2530" s="248"/>
      <c r="I2530" s="248"/>
      <c r="J2530" s="260"/>
      <c r="K2530" s="252"/>
      <c r="GO2530" s="233" t="str">
        <f>IFERROR(VLOOKUP($C2530,リスト!$D:$X,18,FALSE),"")</f>
        <v/>
      </c>
      <c r="GP2530" s="349"/>
    </row>
    <row r="2531" spans="1:198" hidden="1">
      <c r="A2531" s="232" t="str">
        <f t="shared" si="109"/>
        <v/>
      </c>
      <c r="B2531" s="91"/>
      <c r="C2531" s="232"/>
      <c r="D2531" s="232"/>
      <c r="E2531" s="91"/>
      <c r="F2531" s="91"/>
      <c r="G2531" s="91"/>
      <c r="H2531" s="248"/>
      <c r="I2531" s="248"/>
      <c r="J2531" s="260"/>
      <c r="K2531" s="252"/>
      <c r="GO2531" s="233" t="str">
        <f>IFERROR(VLOOKUP($C2531,リスト!$D:$X,18,FALSE),"")</f>
        <v/>
      </c>
      <c r="GP2531" s="349"/>
    </row>
    <row r="2532" spans="1:198" hidden="1">
      <c r="A2532" s="232" t="str">
        <f t="shared" si="109"/>
        <v/>
      </c>
      <c r="B2532" s="91"/>
      <c r="C2532" s="232"/>
      <c r="D2532" s="232"/>
      <c r="E2532" s="91"/>
      <c r="F2532" s="91"/>
      <c r="G2532" s="91"/>
      <c r="H2532" s="248"/>
      <c r="I2532" s="248"/>
      <c r="J2532" s="260"/>
      <c r="K2532" s="252"/>
      <c r="GO2532" s="233" t="str">
        <f>IFERROR(VLOOKUP($C2532,リスト!$D:$X,18,FALSE),"")</f>
        <v/>
      </c>
      <c r="GP2532" s="349"/>
    </row>
    <row r="2533" spans="1:198" hidden="1">
      <c r="A2533" s="232" t="str">
        <f t="shared" si="109"/>
        <v/>
      </c>
      <c r="B2533" s="91"/>
      <c r="C2533" s="232"/>
      <c r="D2533" s="232"/>
      <c r="E2533" s="91"/>
      <c r="F2533" s="91"/>
      <c r="G2533" s="91"/>
      <c r="H2533" s="248"/>
      <c r="I2533" s="248"/>
      <c r="J2533" s="260"/>
      <c r="K2533" s="252"/>
      <c r="GO2533" s="233" t="str">
        <f>IFERROR(VLOOKUP($C2533,リスト!$D:$X,18,FALSE),"")</f>
        <v/>
      </c>
      <c r="GP2533" s="349"/>
    </row>
    <row r="2534" spans="1:198" hidden="1">
      <c r="A2534" s="232" t="str">
        <f t="shared" si="109"/>
        <v/>
      </c>
      <c r="B2534" s="91"/>
      <c r="C2534" s="232"/>
      <c r="D2534" s="232"/>
      <c r="E2534" s="91"/>
      <c r="F2534" s="91"/>
      <c r="G2534" s="91"/>
      <c r="H2534" s="248"/>
      <c r="I2534" s="248"/>
      <c r="J2534" s="260"/>
      <c r="K2534" s="252"/>
      <c r="GO2534" s="233" t="str">
        <f>IFERROR(VLOOKUP($C2534,リスト!$D:$X,18,FALSE),"")</f>
        <v/>
      </c>
      <c r="GP2534" s="349"/>
    </row>
    <row r="2535" spans="1:198" hidden="1">
      <c r="A2535" s="232" t="str">
        <f t="shared" si="109"/>
        <v/>
      </c>
      <c r="B2535" s="91"/>
      <c r="C2535" s="232"/>
      <c r="D2535" s="232"/>
      <c r="E2535" s="91"/>
      <c r="F2535" s="91"/>
      <c r="G2535" s="91"/>
      <c r="H2535" s="248"/>
      <c r="I2535" s="248"/>
      <c r="J2535" s="260"/>
      <c r="K2535" s="252"/>
      <c r="GO2535" s="233" t="str">
        <f>IFERROR(VLOOKUP($C2535,リスト!$D:$X,18,FALSE),"")</f>
        <v/>
      </c>
      <c r="GP2535" s="349"/>
    </row>
    <row r="2536" spans="1:198" hidden="1">
      <c r="A2536" s="232" t="str">
        <f t="shared" si="109"/>
        <v/>
      </c>
      <c r="B2536" s="91"/>
      <c r="C2536" s="232"/>
      <c r="D2536" s="232"/>
      <c r="E2536" s="91"/>
      <c r="F2536" s="91"/>
      <c r="G2536" s="91"/>
      <c r="H2536" s="248"/>
      <c r="I2536" s="248"/>
      <c r="J2536" s="260"/>
      <c r="K2536" s="252"/>
      <c r="GO2536" s="233" t="str">
        <f>IFERROR(VLOOKUP($C2536,リスト!$D:$X,18,FALSE),"")</f>
        <v/>
      </c>
      <c r="GP2536" s="349"/>
    </row>
    <row r="2537" spans="1:198" hidden="1">
      <c r="A2537" s="232" t="str">
        <f t="shared" si="109"/>
        <v/>
      </c>
      <c r="B2537" s="91"/>
      <c r="C2537" s="232"/>
      <c r="D2537" s="232"/>
      <c r="E2537" s="91"/>
      <c r="F2537" s="91"/>
      <c r="G2537" s="91"/>
      <c r="H2537" s="248"/>
      <c r="I2537" s="248"/>
      <c r="J2537" s="260"/>
      <c r="K2537" s="252"/>
      <c r="GO2537" s="233" t="str">
        <f>IFERROR(VLOOKUP($C2537,リスト!$D:$X,18,FALSE),"")</f>
        <v/>
      </c>
      <c r="GP2537" s="349"/>
    </row>
    <row r="2538" spans="1:198" hidden="1">
      <c r="A2538" s="232" t="str">
        <f t="shared" si="109"/>
        <v/>
      </c>
      <c r="B2538" s="91"/>
      <c r="C2538" s="232"/>
      <c r="D2538" s="232"/>
      <c r="E2538" s="91"/>
      <c r="F2538" s="91"/>
      <c r="G2538" s="91"/>
      <c r="H2538" s="248"/>
      <c r="I2538" s="248"/>
      <c r="J2538" s="260"/>
      <c r="K2538" s="252"/>
      <c r="GO2538" s="233" t="str">
        <f>IFERROR(VLOOKUP($C2538,リスト!$D:$X,18,FALSE),"")</f>
        <v/>
      </c>
      <c r="GP2538" s="349"/>
    </row>
    <row r="2539" spans="1:198" hidden="1">
      <c r="A2539" s="232" t="str">
        <f t="shared" si="109"/>
        <v/>
      </c>
      <c r="B2539" s="91"/>
      <c r="C2539" s="232"/>
      <c r="D2539" s="232"/>
      <c r="E2539" s="91"/>
      <c r="F2539" s="91"/>
      <c r="G2539" s="91"/>
      <c r="H2539" s="248"/>
      <c r="I2539" s="248"/>
      <c r="J2539" s="260"/>
      <c r="K2539" s="252"/>
      <c r="GO2539" s="233" t="str">
        <f>IFERROR(VLOOKUP($C2539,リスト!$D:$X,18,FALSE),"")</f>
        <v/>
      </c>
      <c r="GP2539" s="349"/>
    </row>
    <row r="2540" spans="1:198" hidden="1">
      <c r="A2540" s="232" t="str">
        <f t="shared" si="109"/>
        <v/>
      </c>
      <c r="B2540" s="91"/>
      <c r="C2540" s="232"/>
      <c r="D2540" s="232"/>
      <c r="E2540" s="91"/>
      <c r="F2540" s="91"/>
      <c r="G2540" s="91"/>
      <c r="H2540" s="248"/>
      <c r="I2540" s="248"/>
      <c r="J2540" s="260"/>
      <c r="K2540" s="252"/>
      <c r="GO2540" s="233" t="str">
        <f>IFERROR(VLOOKUP($C2540,リスト!$D:$X,18,FALSE),"")</f>
        <v/>
      </c>
      <c r="GP2540" s="349"/>
    </row>
    <row r="2541" spans="1:198" hidden="1">
      <c r="A2541" s="232" t="str">
        <f t="shared" si="109"/>
        <v/>
      </c>
      <c r="B2541" s="91"/>
      <c r="C2541" s="232"/>
      <c r="D2541" s="232"/>
      <c r="E2541" s="91"/>
      <c r="F2541" s="91"/>
      <c r="G2541" s="91"/>
      <c r="H2541" s="248"/>
      <c r="I2541" s="248"/>
      <c r="J2541" s="260"/>
      <c r="K2541" s="252"/>
      <c r="GO2541" s="233" t="str">
        <f>IFERROR(VLOOKUP($C2541,リスト!$D:$X,18,FALSE),"")</f>
        <v/>
      </c>
      <c r="GP2541" s="349"/>
    </row>
    <row r="2542" spans="1:198" hidden="1">
      <c r="A2542" s="232" t="str">
        <f t="shared" si="109"/>
        <v/>
      </c>
      <c r="B2542" s="91"/>
      <c r="C2542" s="232"/>
      <c r="D2542" s="232"/>
      <c r="E2542" s="91"/>
      <c r="F2542" s="91"/>
      <c r="G2542" s="91"/>
      <c r="H2542" s="248"/>
      <c r="I2542" s="248"/>
      <c r="J2542" s="260"/>
      <c r="K2542" s="252"/>
      <c r="GO2542" s="233" t="str">
        <f>IFERROR(VLOOKUP($C2542,リスト!$D:$X,18,FALSE),"")</f>
        <v/>
      </c>
      <c r="GP2542" s="349"/>
    </row>
    <row r="2543" spans="1:198" hidden="1">
      <c r="A2543" s="232" t="str">
        <f t="shared" si="109"/>
        <v/>
      </c>
      <c r="B2543" s="91"/>
      <c r="C2543" s="232"/>
      <c r="D2543" s="232"/>
      <c r="E2543" s="91"/>
      <c r="F2543" s="91"/>
      <c r="G2543" s="91"/>
      <c r="H2543" s="248"/>
      <c r="I2543" s="248"/>
      <c r="J2543" s="260"/>
      <c r="K2543" s="252"/>
      <c r="GO2543" s="233" t="str">
        <f>IFERROR(VLOOKUP($C2543,リスト!$D:$X,18,FALSE),"")</f>
        <v/>
      </c>
      <c r="GP2543" s="349"/>
    </row>
    <row r="2544" spans="1:198" hidden="1">
      <c r="A2544" s="232" t="str">
        <f t="shared" si="109"/>
        <v/>
      </c>
      <c r="B2544" s="91"/>
      <c r="C2544" s="232"/>
      <c r="D2544" s="232"/>
      <c r="E2544" s="91"/>
      <c r="F2544" s="91"/>
      <c r="G2544" s="91"/>
      <c r="H2544" s="248"/>
      <c r="I2544" s="248"/>
      <c r="J2544" s="260"/>
      <c r="K2544" s="252"/>
      <c r="GO2544" s="233" t="str">
        <f>IFERROR(VLOOKUP($C2544,リスト!$D:$X,18,FALSE),"")</f>
        <v/>
      </c>
      <c r="GP2544" s="349"/>
    </row>
    <row r="2545" spans="1:198" hidden="1">
      <c r="A2545" s="232" t="str">
        <f t="shared" si="109"/>
        <v/>
      </c>
      <c r="B2545" s="91"/>
      <c r="C2545" s="232"/>
      <c r="D2545" s="232"/>
      <c r="E2545" s="91"/>
      <c r="F2545" s="91"/>
      <c r="G2545" s="91"/>
      <c r="H2545" s="248"/>
      <c r="I2545" s="248"/>
      <c r="J2545" s="260"/>
      <c r="K2545" s="252"/>
      <c r="GO2545" s="233" t="str">
        <f>IFERROR(VLOOKUP($C2545,リスト!$D:$X,18,FALSE),"")</f>
        <v/>
      </c>
      <c r="GP2545" s="349"/>
    </row>
    <row r="2546" spans="1:198" hidden="1">
      <c r="A2546" s="232" t="str">
        <f t="shared" si="109"/>
        <v/>
      </c>
      <c r="B2546" s="91"/>
      <c r="C2546" s="232"/>
      <c r="D2546" s="232"/>
      <c r="E2546" s="91"/>
      <c r="F2546" s="91"/>
      <c r="G2546" s="91"/>
      <c r="H2546" s="248"/>
      <c r="I2546" s="248"/>
      <c r="J2546" s="260"/>
      <c r="K2546" s="252"/>
      <c r="GO2546" s="233" t="str">
        <f>IFERROR(VLOOKUP($C2546,リスト!$D:$X,18,FALSE),"")</f>
        <v/>
      </c>
      <c r="GP2546" s="349"/>
    </row>
    <row r="2547" spans="1:198" hidden="1">
      <c r="A2547" s="232" t="str">
        <f t="shared" si="109"/>
        <v/>
      </c>
      <c r="B2547" s="91"/>
      <c r="C2547" s="232"/>
      <c r="D2547" s="232"/>
      <c r="E2547" s="91"/>
      <c r="F2547" s="91"/>
      <c r="G2547" s="91"/>
      <c r="H2547" s="248"/>
      <c r="I2547" s="248"/>
      <c r="J2547" s="260"/>
      <c r="K2547" s="252"/>
      <c r="GO2547" s="233" t="str">
        <f>IFERROR(VLOOKUP($C2547,リスト!$D:$X,18,FALSE),"")</f>
        <v/>
      </c>
      <c r="GP2547" s="349"/>
    </row>
    <row r="2548" spans="1:198" hidden="1">
      <c r="A2548" s="232" t="str">
        <f t="shared" si="109"/>
        <v/>
      </c>
      <c r="B2548" s="91"/>
      <c r="C2548" s="232"/>
      <c r="D2548" s="232"/>
      <c r="E2548" s="91"/>
      <c r="F2548" s="91"/>
      <c r="G2548" s="91"/>
      <c r="H2548" s="248"/>
      <c r="I2548" s="248"/>
      <c r="J2548" s="260"/>
      <c r="K2548" s="252"/>
      <c r="GO2548" s="233" t="str">
        <f>IFERROR(VLOOKUP($C2548,リスト!$D:$X,18,FALSE),"")</f>
        <v/>
      </c>
      <c r="GP2548" s="349"/>
    </row>
    <row r="2549" spans="1:198" hidden="1">
      <c r="A2549" s="232" t="str">
        <f t="shared" si="109"/>
        <v/>
      </c>
      <c r="B2549" s="91"/>
      <c r="C2549" s="232"/>
      <c r="D2549" s="232"/>
      <c r="E2549" s="91"/>
      <c r="F2549" s="91"/>
      <c r="G2549" s="91"/>
      <c r="H2549" s="248"/>
      <c r="I2549" s="248"/>
      <c r="J2549" s="260"/>
      <c r="K2549" s="252"/>
      <c r="GO2549" s="233" t="str">
        <f>IFERROR(VLOOKUP($C2549,リスト!$D:$X,18,FALSE),"")</f>
        <v/>
      </c>
      <c r="GP2549" s="349"/>
    </row>
    <row r="2550" spans="1:198" hidden="1">
      <c r="A2550" s="232" t="str">
        <f t="shared" si="109"/>
        <v/>
      </c>
      <c r="B2550" s="91"/>
      <c r="C2550" s="232"/>
      <c r="D2550" s="232"/>
      <c r="E2550" s="91"/>
      <c r="F2550" s="91"/>
      <c r="G2550" s="91"/>
      <c r="H2550" s="248"/>
      <c r="I2550" s="248"/>
      <c r="J2550" s="260"/>
      <c r="K2550" s="252"/>
      <c r="GO2550" s="233" t="str">
        <f>IFERROR(VLOOKUP($C2550,リスト!$D:$X,18,FALSE),"")</f>
        <v/>
      </c>
      <c r="GP2550" s="349"/>
    </row>
    <row r="2551" spans="1:198" hidden="1">
      <c r="A2551" s="232" t="str">
        <f t="shared" si="109"/>
        <v/>
      </c>
      <c r="B2551" s="91"/>
      <c r="C2551" s="232"/>
      <c r="D2551" s="232"/>
      <c r="E2551" s="91"/>
      <c r="F2551" s="91"/>
      <c r="G2551" s="91"/>
      <c r="H2551" s="248"/>
      <c r="I2551" s="248"/>
      <c r="J2551" s="260"/>
      <c r="K2551" s="252"/>
      <c r="GO2551" s="233" t="str">
        <f>IFERROR(VLOOKUP($C2551,リスト!$D:$X,18,FALSE),"")</f>
        <v/>
      </c>
      <c r="GP2551" s="349"/>
    </row>
    <row r="2552" spans="1:198" hidden="1">
      <c r="A2552" s="232" t="str">
        <f t="shared" si="109"/>
        <v/>
      </c>
      <c r="B2552" s="91"/>
      <c r="C2552" s="232"/>
      <c r="D2552" s="232"/>
      <c r="E2552" s="91"/>
      <c r="F2552" s="91"/>
      <c r="G2552" s="91"/>
      <c r="H2552" s="248"/>
      <c r="I2552" s="248"/>
      <c r="J2552" s="260"/>
      <c r="K2552" s="252"/>
      <c r="GO2552" s="233" t="str">
        <f>IFERROR(VLOOKUP($C2552,リスト!$D:$X,18,FALSE),"")</f>
        <v/>
      </c>
      <c r="GP2552" s="349"/>
    </row>
    <row r="2553" spans="1:198" hidden="1">
      <c r="A2553" s="232" t="str">
        <f t="shared" si="109"/>
        <v/>
      </c>
      <c r="B2553" s="91"/>
      <c r="C2553" s="232"/>
      <c r="D2553" s="232"/>
      <c r="E2553" s="91"/>
      <c r="F2553" s="91"/>
      <c r="G2553" s="91"/>
      <c r="H2553" s="248"/>
      <c r="I2553" s="248"/>
      <c r="J2553" s="260"/>
      <c r="K2553" s="252"/>
      <c r="GO2553" s="233" t="str">
        <f>IFERROR(VLOOKUP($C2553,リスト!$D:$X,18,FALSE),"")</f>
        <v/>
      </c>
      <c r="GP2553" s="349"/>
    </row>
    <row r="2554" spans="1:198" hidden="1">
      <c r="A2554" s="232" t="str">
        <f t="shared" si="109"/>
        <v/>
      </c>
      <c r="B2554" s="91"/>
      <c r="C2554" s="232"/>
      <c r="D2554" s="232"/>
      <c r="E2554" s="91"/>
      <c r="F2554" s="91"/>
      <c r="G2554" s="91"/>
      <c r="H2554" s="248"/>
      <c r="I2554" s="248"/>
      <c r="J2554" s="260"/>
      <c r="K2554" s="252"/>
      <c r="GO2554" s="233" t="str">
        <f>IFERROR(VLOOKUP($C2554,リスト!$D:$X,18,FALSE),"")</f>
        <v/>
      </c>
      <c r="GP2554" s="349"/>
    </row>
    <row r="2555" spans="1:198" hidden="1">
      <c r="A2555" s="232" t="str">
        <f t="shared" si="109"/>
        <v/>
      </c>
      <c r="B2555" s="91"/>
      <c r="C2555" s="232"/>
      <c r="D2555" s="232"/>
      <c r="E2555" s="91"/>
      <c r="F2555" s="91"/>
      <c r="G2555" s="91"/>
      <c r="H2555" s="248"/>
      <c r="I2555" s="248"/>
      <c r="J2555" s="260"/>
      <c r="K2555" s="252"/>
      <c r="GO2555" s="233" t="str">
        <f>IFERROR(VLOOKUP($C2555,リスト!$D:$X,18,FALSE),"")</f>
        <v/>
      </c>
      <c r="GP2555" s="349"/>
    </row>
    <row r="2556" spans="1:198" hidden="1">
      <c r="A2556" s="232" t="str">
        <f t="shared" si="109"/>
        <v/>
      </c>
      <c r="B2556" s="91"/>
      <c r="C2556" s="232"/>
      <c r="D2556" s="232"/>
      <c r="E2556" s="91"/>
      <c r="F2556" s="91"/>
      <c r="G2556" s="91"/>
      <c r="H2556" s="248"/>
      <c r="I2556" s="248"/>
      <c r="J2556" s="260"/>
      <c r="K2556" s="252"/>
      <c r="GO2556" s="233" t="str">
        <f>IFERROR(VLOOKUP($C2556,リスト!$D:$X,18,FALSE),"")</f>
        <v/>
      </c>
      <c r="GP2556" s="349"/>
    </row>
    <row r="2557" spans="1:198" hidden="1">
      <c r="A2557" s="232" t="str">
        <f t="shared" si="109"/>
        <v/>
      </c>
      <c r="B2557" s="91"/>
      <c r="C2557" s="232"/>
      <c r="D2557" s="232"/>
      <c r="E2557" s="91"/>
      <c r="F2557" s="91"/>
      <c r="G2557" s="91"/>
      <c r="H2557" s="248"/>
      <c r="I2557" s="248"/>
      <c r="J2557" s="260"/>
      <c r="K2557" s="252"/>
      <c r="GO2557" s="233" t="str">
        <f>IFERROR(VLOOKUP($C2557,リスト!$D:$X,18,FALSE),"")</f>
        <v/>
      </c>
      <c r="GP2557" s="349"/>
    </row>
    <row r="2558" spans="1:198" hidden="1">
      <c r="A2558" s="232" t="str">
        <f t="shared" si="109"/>
        <v/>
      </c>
      <c r="B2558" s="91"/>
      <c r="C2558" s="232"/>
      <c r="D2558" s="232"/>
      <c r="E2558" s="91"/>
      <c r="F2558" s="91"/>
      <c r="G2558" s="91"/>
      <c r="H2558" s="248"/>
      <c r="I2558" s="248"/>
      <c r="J2558" s="260"/>
      <c r="K2558" s="252"/>
      <c r="GO2558" s="233" t="str">
        <f>IFERROR(VLOOKUP($C2558,リスト!$D:$X,18,FALSE),"")</f>
        <v/>
      </c>
      <c r="GP2558" s="349"/>
    </row>
    <row r="2559" spans="1:198" hidden="1">
      <c r="A2559" s="232" t="str">
        <f t="shared" si="109"/>
        <v/>
      </c>
      <c r="B2559" s="91"/>
      <c r="C2559" s="232"/>
      <c r="D2559" s="232"/>
      <c r="E2559" s="91"/>
      <c r="F2559" s="91"/>
      <c r="G2559" s="91"/>
      <c r="H2559" s="248"/>
      <c r="I2559" s="248"/>
      <c r="J2559" s="260"/>
      <c r="K2559" s="252"/>
      <c r="GO2559" s="233" t="str">
        <f>IFERROR(VLOOKUP($C2559,リスト!$D:$X,18,FALSE),"")</f>
        <v/>
      </c>
      <c r="GP2559" s="349"/>
    </row>
    <row r="2560" spans="1:198" hidden="1">
      <c r="A2560" s="232" t="str">
        <f t="shared" si="109"/>
        <v/>
      </c>
      <c r="B2560" s="91"/>
      <c r="C2560" s="232"/>
      <c r="D2560" s="232"/>
      <c r="E2560" s="91"/>
      <c r="F2560" s="91"/>
      <c r="G2560" s="91"/>
      <c r="H2560" s="248"/>
      <c r="I2560" s="248"/>
      <c r="J2560" s="260"/>
      <c r="K2560" s="252"/>
      <c r="GO2560" s="233" t="str">
        <f>IFERROR(VLOOKUP($C2560,リスト!$D:$X,18,FALSE),"")</f>
        <v/>
      </c>
      <c r="GP2560" s="349"/>
    </row>
    <row r="2561" spans="1:198" hidden="1">
      <c r="A2561" s="232" t="str">
        <f t="shared" si="109"/>
        <v/>
      </c>
      <c r="B2561" s="91"/>
      <c r="C2561" s="232"/>
      <c r="D2561" s="232"/>
      <c r="E2561" s="91"/>
      <c r="F2561" s="91"/>
      <c r="G2561" s="91"/>
      <c r="H2561" s="248"/>
      <c r="I2561" s="248"/>
      <c r="J2561" s="260"/>
      <c r="K2561" s="252"/>
      <c r="GO2561" s="233" t="str">
        <f>IFERROR(VLOOKUP($C2561,リスト!$D:$X,18,FALSE),"")</f>
        <v/>
      </c>
      <c r="GP2561" s="349"/>
    </row>
    <row r="2562" spans="1:198" hidden="1">
      <c r="A2562" s="232" t="str">
        <f t="shared" si="109"/>
        <v/>
      </c>
      <c r="B2562" s="91"/>
      <c r="C2562" s="232"/>
      <c r="D2562" s="232"/>
      <c r="E2562" s="91"/>
      <c r="F2562" s="91"/>
      <c r="G2562" s="91"/>
      <c r="H2562" s="248"/>
      <c r="I2562" s="248"/>
      <c r="J2562" s="260"/>
      <c r="K2562" s="252"/>
      <c r="GO2562" s="233" t="str">
        <f>IFERROR(VLOOKUP($C2562,リスト!$D:$X,18,FALSE),"")</f>
        <v/>
      </c>
      <c r="GP2562" s="349"/>
    </row>
    <row r="2563" spans="1:198" hidden="1">
      <c r="A2563" s="232" t="str">
        <f t="shared" si="109"/>
        <v/>
      </c>
      <c r="B2563" s="91"/>
      <c r="C2563" s="232"/>
      <c r="D2563" s="232"/>
      <c r="E2563" s="91"/>
      <c r="F2563" s="91"/>
      <c r="G2563" s="91"/>
      <c r="H2563" s="248"/>
      <c r="I2563" s="248"/>
      <c r="J2563" s="260"/>
      <c r="K2563" s="252"/>
      <c r="GO2563" s="233" t="str">
        <f>IFERROR(VLOOKUP($C2563,リスト!$D:$X,18,FALSE),"")</f>
        <v/>
      </c>
      <c r="GP2563" s="349"/>
    </row>
    <row r="2564" spans="1:198" hidden="1">
      <c r="A2564" s="232" t="str">
        <f t="shared" si="109"/>
        <v/>
      </c>
      <c r="B2564" s="91"/>
      <c r="C2564" s="232"/>
      <c r="D2564" s="232"/>
      <c r="E2564" s="91"/>
      <c r="F2564" s="91"/>
      <c r="G2564" s="265"/>
      <c r="H2564" s="248"/>
      <c r="I2564" s="248"/>
      <c r="J2564" s="260"/>
      <c r="K2564" s="252"/>
      <c r="GO2564" s="233" t="str">
        <f>IFERROR(VLOOKUP($C2564,リスト!$D:$X,18,FALSE),"")</f>
        <v/>
      </c>
      <c r="GP2564" s="349"/>
    </row>
    <row r="2565" spans="1:198" hidden="1">
      <c r="A2565" s="232" t="str">
        <f t="shared" si="109"/>
        <v/>
      </c>
      <c r="B2565" s="91"/>
      <c r="C2565" s="232"/>
      <c r="D2565" s="232"/>
      <c r="E2565" s="91"/>
      <c r="F2565" s="91"/>
      <c r="G2565" s="91"/>
      <c r="H2565" s="248"/>
      <c r="I2565" s="248"/>
      <c r="J2565" s="260"/>
      <c r="K2565" s="252"/>
      <c r="GO2565" s="233" t="str">
        <f>IFERROR(VLOOKUP($C2565,リスト!$D:$X,18,FALSE),"")</f>
        <v/>
      </c>
      <c r="GP2565" s="349"/>
    </row>
    <row r="2566" spans="1:198" hidden="1">
      <c r="A2566" s="232" t="str">
        <f t="shared" ref="A2566:A2629" si="110">IF(C2566="","",ROW()-5)</f>
        <v/>
      </c>
      <c r="B2566" s="91"/>
      <c r="C2566" s="232"/>
      <c r="D2566" s="232"/>
      <c r="E2566" s="91"/>
      <c r="F2566" s="91"/>
      <c r="G2566" s="91"/>
      <c r="H2566" s="248"/>
      <c r="I2566" s="248"/>
      <c r="J2566" s="260"/>
      <c r="K2566" s="252"/>
      <c r="GO2566" s="233" t="str">
        <f>IFERROR(VLOOKUP($C2566,リスト!$D:$X,18,FALSE),"")</f>
        <v/>
      </c>
      <c r="GP2566" s="349"/>
    </row>
    <row r="2567" spans="1:198" hidden="1">
      <c r="A2567" s="232" t="str">
        <f t="shared" si="110"/>
        <v/>
      </c>
      <c r="B2567" s="91"/>
      <c r="C2567" s="232"/>
      <c r="D2567" s="232"/>
      <c r="E2567" s="91"/>
      <c r="F2567" s="91"/>
      <c r="G2567" s="91"/>
      <c r="H2567" s="248"/>
      <c r="I2567" s="248"/>
      <c r="J2567" s="260"/>
      <c r="K2567" s="252"/>
      <c r="GO2567" s="233" t="str">
        <f>IFERROR(VLOOKUP($C2567,リスト!$D:$X,18,FALSE),"")</f>
        <v/>
      </c>
      <c r="GP2567" s="349"/>
    </row>
    <row r="2568" spans="1:198" hidden="1">
      <c r="A2568" s="232" t="str">
        <f t="shared" si="110"/>
        <v/>
      </c>
      <c r="B2568" s="91"/>
      <c r="C2568" s="232"/>
      <c r="D2568" s="232"/>
      <c r="E2568" s="91"/>
      <c r="F2568" s="91"/>
      <c r="G2568" s="91"/>
      <c r="H2568" s="248"/>
      <c r="I2568" s="248"/>
      <c r="J2568" s="260"/>
      <c r="K2568" s="252"/>
      <c r="GO2568" s="233" t="str">
        <f>IFERROR(VLOOKUP($C2568,リスト!$D:$X,18,FALSE),"")</f>
        <v/>
      </c>
      <c r="GP2568" s="349"/>
    </row>
    <row r="2569" spans="1:198" hidden="1">
      <c r="A2569" s="232" t="str">
        <f t="shared" si="110"/>
        <v/>
      </c>
      <c r="B2569" s="91"/>
      <c r="C2569" s="232"/>
      <c r="D2569" s="232"/>
      <c r="E2569" s="91"/>
      <c r="F2569" s="91"/>
      <c r="G2569" s="265"/>
      <c r="H2569" s="248"/>
      <c r="I2569" s="248"/>
      <c r="J2569" s="260"/>
      <c r="K2569" s="252"/>
      <c r="GO2569" s="233" t="str">
        <f>IFERROR(VLOOKUP($C2569,リスト!$D:$X,18,FALSE),"")</f>
        <v/>
      </c>
      <c r="GP2569" s="349"/>
    </row>
    <row r="2570" spans="1:198" hidden="1">
      <c r="A2570" s="232" t="str">
        <f t="shared" si="110"/>
        <v/>
      </c>
      <c r="B2570" s="91"/>
      <c r="C2570" s="232"/>
      <c r="D2570" s="232"/>
      <c r="E2570" s="91"/>
      <c r="F2570" s="91"/>
      <c r="G2570" s="265"/>
      <c r="H2570" s="248"/>
      <c r="I2570" s="248"/>
      <c r="J2570" s="260"/>
      <c r="K2570" s="252"/>
      <c r="GO2570" s="233" t="str">
        <f>IFERROR(VLOOKUP($C2570,リスト!$D:$X,18,FALSE),"")</f>
        <v/>
      </c>
      <c r="GP2570" s="349"/>
    </row>
    <row r="2571" spans="1:198" hidden="1">
      <c r="A2571" s="232" t="str">
        <f t="shared" si="110"/>
        <v/>
      </c>
      <c r="B2571" s="91"/>
      <c r="C2571" s="232"/>
      <c r="D2571" s="232"/>
      <c r="E2571" s="91"/>
      <c r="F2571" s="91"/>
      <c r="G2571" s="91"/>
      <c r="H2571" s="248"/>
      <c r="I2571" s="248"/>
      <c r="J2571" s="260"/>
      <c r="K2571" s="252"/>
      <c r="GO2571" s="233" t="str">
        <f>IFERROR(VLOOKUP($C2571,リスト!$D:$X,18,FALSE),"")</f>
        <v/>
      </c>
      <c r="GP2571" s="349"/>
    </row>
    <row r="2572" spans="1:198" hidden="1">
      <c r="A2572" s="232" t="str">
        <f t="shared" si="110"/>
        <v/>
      </c>
      <c r="B2572" s="91"/>
      <c r="C2572" s="232"/>
      <c r="D2572" s="232"/>
      <c r="E2572" s="91"/>
      <c r="F2572" s="91"/>
      <c r="G2572" s="91"/>
      <c r="H2572" s="248"/>
      <c r="I2572" s="248"/>
      <c r="J2572" s="260"/>
      <c r="K2572" s="252"/>
      <c r="GO2572" s="233" t="str">
        <f>IFERROR(VLOOKUP($C2572,リスト!$D:$X,18,FALSE),"")</f>
        <v/>
      </c>
      <c r="GP2572" s="349"/>
    </row>
    <row r="2573" spans="1:198" hidden="1">
      <c r="A2573" s="232" t="str">
        <f t="shared" si="110"/>
        <v/>
      </c>
      <c r="B2573" s="91"/>
      <c r="C2573" s="232"/>
      <c r="D2573" s="232"/>
      <c r="E2573" s="91"/>
      <c r="F2573" s="91"/>
      <c r="G2573" s="91"/>
      <c r="H2573" s="248"/>
      <c r="I2573" s="248"/>
      <c r="J2573" s="260"/>
      <c r="K2573" s="252"/>
      <c r="GO2573" s="233" t="str">
        <f>IFERROR(VLOOKUP($C2573,リスト!$D:$X,18,FALSE),"")</f>
        <v/>
      </c>
      <c r="GP2573" s="349"/>
    </row>
    <row r="2574" spans="1:198" hidden="1">
      <c r="A2574" s="232" t="str">
        <f t="shared" si="110"/>
        <v/>
      </c>
      <c r="B2574" s="91"/>
      <c r="C2574" s="232"/>
      <c r="D2574" s="232"/>
      <c r="E2574" s="91"/>
      <c r="F2574" s="91"/>
      <c r="G2574" s="91"/>
      <c r="H2574" s="248"/>
      <c r="I2574" s="248"/>
      <c r="J2574" s="260"/>
      <c r="K2574" s="252"/>
      <c r="GO2574" s="233" t="str">
        <f>IFERROR(VLOOKUP($C2574,リスト!$D:$X,18,FALSE),"")</f>
        <v/>
      </c>
      <c r="GP2574" s="349"/>
    </row>
    <row r="2575" spans="1:198" hidden="1">
      <c r="A2575" s="232" t="str">
        <f t="shared" si="110"/>
        <v/>
      </c>
      <c r="B2575" s="91"/>
      <c r="C2575" s="232"/>
      <c r="D2575" s="232"/>
      <c r="E2575" s="91"/>
      <c r="F2575" s="91"/>
      <c r="G2575" s="91"/>
      <c r="H2575" s="248"/>
      <c r="I2575" s="248"/>
      <c r="J2575" s="260"/>
      <c r="K2575" s="252"/>
      <c r="GO2575" s="233" t="str">
        <f>IFERROR(VLOOKUP($C2575,リスト!$D:$X,18,FALSE),"")</f>
        <v/>
      </c>
      <c r="GP2575" s="349"/>
    </row>
    <row r="2576" spans="1:198" hidden="1">
      <c r="A2576" s="232" t="str">
        <f t="shared" si="110"/>
        <v/>
      </c>
      <c r="B2576" s="91"/>
      <c r="C2576" s="232"/>
      <c r="D2576" s="232"/>
      <c r="E2576" s="91"/>
      <c r="F2576" s="91"/>
      <c r="G2576" s="265"/>
      <c r="H2576" s="248"/>
      <c r="I2576" s="248"/>
      <c r="J2576" s="260"/>
      <c r="K2576" s="252"/>
      <c r="GO2576" s="233" t="str">
        <f>IFERROR(VLOOKUP($C2576,リスト!$D:$X,18,FALSE),"")</f>
        <v/>
      </c>
      <c r="GP2576" s="349"/>
    </row>
    <row r="2577" spans="1:198" hidden="1">
      <c r="A2577" s="232" t="str">
        <f t="shared" si="110"/>
        <v/>
      </c>
      <c r="B2577" s="91"/>
      <c r="C2577" s="232"/>
      <c r="D2577" s="232"/>
      <c r="E2577" s="91"/>
      <c r="F2577" s="91"/>
      <c r="G2577" s="265"/>
      <c r="H2577" s="248"/>
      <c r="I2577" s="248"/>
      <c r="J2577" s="260"/>
      <c r="K2577" s="252"/>
      <c r="GO2577" s="233" t="str">
        <f>IFERROR(VLOOKUP($C2577,リスト!$D:$X,18,FALSE),"")</f>
        <v/>
      </c>
      <c r="GP2577" s="349"/>
    </row>
    <row r="2578" spans="1:198" hidden="1">
      <c r="A2578" s="232" t="str">
        <f t="shared" si="110"/>
        <v/>
      </c>
      <c r="B2578" s="91"/>
      <c r="C2578" s="232"/>
      <c r="D2578" s="232"/>
      <c r="E2578" s="91"/>
      <c r="F2578" s="91"/>
      <c r="G2578" s="91"/>
      <c r="H2578" s="248"/>
      <c r="I2578" s="248"/>
      <c r="J2578" s="260"/>
      <c r="K2578" s="252"/>
      <c r="GO2578" s="233" t="str">
        <f>IFERROR(VLOOKUP($C2578,リスト!$D:$X,18,FALSE),"")</f>
        <v/>
      </c>
      <c r="GP2578" s="349"/>
    </row>
    <row r="2579" spans="1:198" hidden="1">
      <c r="A2579" s="232" t="str">
        <f t="shared" si="110"/>
        <v/>
      </c>
      <c r="B2579" s="91"/>
      <c r="C2579" s="232"/>
      <c r="D2579" s="232"/>
      <c r="E2579" s="91"/>
      <c r="F2579" s="91"/>
      <c r="G2579" s="91"/>
      <c r="H2579" s="248"/>
      <c r="I2579" s="248"/>
      <c r="J2579" s="260"/>
      <c r="K2579" s="252"/>
      <c r="GO2579" s="233" t="str">
        <f>IFERROR(VLOOKUP($C2579,リスト!$D:$X,18,FALSE),"")</f>
        <v/>
      </c>
      <c r="GP2579" s="349"/>
    </row>
    <row r="2580" spans="1:198" hidden="1">
      <c r="A2580" s="232" t="str">
        <f t="shared" si="110"/>
        <v/>
      </c>
      <c r="B2580" s="91"/>
      <c r="C2580" s="232"/>
      <c r="D2580" s="232"/>
      <c r="E2580" s="91"/>
      <c r="F2580" s="91"/>
      <c r="G2580" s="91"/>
      <c r="H2580" s="248"/>
      <c r="I2580" s="248"/>
      <c r="J2580" s="260"/>
      <c r="K2580" s="252"/>
      <c r="GO2580" s="233" t="str">
        <f>IFERROR(VLOOKUP($C2580,リスト!$D:$X,18,FALSE),"")</f>
        <v/>
      </c>
      <c r="GP2580" s="349"/>
    </row>
    <row r="2581" spans="1:198" hidden="1">
      <c r="A2581" s="232" t="str">
        <f t="shared" si="110"/>
        <v/>
      </c>
      <c r="B2581" s="91"/>
      <c r="C2581" s="232"/>
      <c r="D2581" s="232"/>
      <c r="E2581" s="91"/>
      <c r="F2581" s="91"/>
      <c r="G2581" s="91"/>
      <c r="H2581" s="248"/>
      <c r="I2581" s="248"/>
      <c r="J2581" s="260"/>
      <c r="K2581" s="252"/>
      <c r="GO2581" s="233" t="str">
        <f>IFERROR(VLOOKUP($C2581,リスト!$D:$X,18,FALSE),"")</f>
        <v/>
      </c>
      <c r="GP2581" s="349"/>
    </row>
    <row r="2582" spans="1:198" hidden="1">
      <c r="A2582" s="232" t="str">
        <f t="shared" si="110"/>
        <v/>
      </c>
      <c r="B2582" s="91"/>
      <c r="C2582" s="232"/>
      <c r="D2582" s="232"/>
      <c r="E2582" s="91"/>
      <c r="F2582" s="91"/>
      <c r="G2582" s="91"/>
      <c r="H2582" s="248"/>
      <c r="I2582" s="248"/>
      <c r="J2582" s="260"/>
      <c r="K2582" s="252"/>
      <c r="GO2582" s="233" t="str">
        <f>IFERROR(VLOOKUP($C2582,リスト!$D:$X,18,FALSE),"")</f>
        <v/>
      </c>
      <c r="GP2582" s="349"/>
    </row>
    <row r="2583" spans="1:198" hidden="1">
      <c r="A2583" s="232" t="str">
        <f t="shared" si="110"/>
        <v/>
      </c>
      <c r="B2583" s="91"/>
      <c r="C2583" s="232"/>
      <c r="D2583" s="232"/>
      <c r="E2583" s="91"/>
      <c r="F2583" s="91"/>
      <c r="G2583" s="91"/>
      <c r="H2583" s="248"/>
      <c r="I2583" s="248"/>
      <c r="J2583" s="260"/>
      <c r="K2583" s="252"/>
      <c r="GO2583" s="233" t="str">
        <f>IFERROR(VLOOKUP($C2583,リスト!$D:$X,18,FALSE),"")</f>
        <v/>
      </c>
      <c r="GP2583" s="349"/>
    </row>
    <row r="2584" spans="1:198" hidden="1">
      <c r="A2584" s="232" t="str">
        <f t="shared" si="110"/>
        <v/>
      </c>
      <c r="B2584" s="91"/>
      <c r="C2584" s="232"/>
      <c r="D2584" s="232"/>
      <c r="E2584" s="91"/>
      <c r="F2584" s="91"/>
      <c r="G2584" s="91"/>
      <c r="H2584" s="248"/>
      <c r="I2584" s="248"/>
      <c r="J2584" s="260"/>
      <c r="K2584" s="252"/>
      <c r="GO2584" s="233" t="str">
        <f>IFERROR(VLOOKUP($C2584,リスト!$D:$X,18,FALSE),"")</f>
        <v/>
      </c>
      <c r="GP2584" s="349"/>
    </row>
    <row r="2585" spans="1:198" hidden="1">
      <c r="A2585" s="232" t="str">
        <f t="shared" si="110"/>
        <v/>
      </c>
      <c r="B2585" s="91"/>
      <c r="C2585" s="232"/>
      <c r="D2585" s="232"/>
      <c r="E2585" s="91"/>
      <c r="F2585" s="91"/>
      <c r="G2585" s="91"/>
      <c r="H2585" s="248"/>
      <c r="I2585" s="248"/>
      <c r="J2585" s="260"/>
      <c r="K2585" s="252"/>
      <c r="GO2585" s="233" t="str">
        <f>IFERROR(VLOOKUP($C2585,リスト!$D:$X,18,FALSE),"")</f>
        <v/>
      </c>
      <c r="GP2585" s="349"/>
    </row>
    <row r="2586" spans="1:198" hidden="1">
      <c r="A2586" s="232" t="str">
        <f t="shared" si="110"/>
        <v/>
      </c>
      <c r="B2586" s="91"/>
      <c r="C2586" s="232"/>
      <c r="D2586" s="232"/>
      <c r="E2586" s="91"/>
      <c r="F2586" s="91"/>
      <c r="G2586" s="91"/>
      <c r="H2586" s="248"/>
      <c r="I2586" s="248"/>
      <c r="J2586" s="260"/>
      <c r="K2586" s="252"/>
      <c r="GO2586" s="233" t="str">
        <f>IFERROR(VLOOKUP($C2586,リスト!$D:$X,18,FALSE),"")</f>
        <v/>
      </c>
      <c r="GP2586" s="349"/>
    </row>
    <row r="2587" spans="1:198" hidden="1">
      <c r="A2587" s="232" t="str">
        <f t="shared" si="110"/>
        <v/>
      </c>
      <c r="B2587" s="91"/>
      <c r="C2587" s="232"/>
      <c r="D2587" s="232"/>
      <c r="E2587" s="91"/>
      <c r="F2587" s="91"/>
      <c r="G2587" s="91"/>
      <c r="H2587" s="248"/>
      <c r="I2587" s="248"/>
      <c r="J2587" s="260"/>
      <c r="K2587" s="252"/>
      <c r="GO2587" s="233" t="str">
        <f>IFERROR(VLOOKUP($C2587,リスト!$D:$X,18,FALSE),"")</f>
        <v/>
      </c>
      <c r="GP2587" s="349"/>
    </row>
    <row r="2588" spans="1:198" hidden="1">
      <c r="A2588" s="232" t="str">
        <f t="shared" si="110"/>
        <v/>
      </c>
      <c r="B2588" s="91"/>
      <c r="C2588" s="232"/>
      <c r="D2588" s="232"/>
      <c r="E2588" s="91"/>
      <c r="F2588" s="91"/>
      <c r="G2588" s="91"/>
      <c r="H2588" s="248"/>
      <c r="I2588" s="248"/>
      <c r="J2588" s="260"/>
      <c r="K2588" s="252"/>
      <c r="GO2588" s="233" t="str">
        <f>IFERROR(VLOOKUP($C2588,リスト!$D:$X,18,FALSE),"")</f>
        <v/>
      </c>
      <c r="GP2588" s="349"/>
    </row>
    <row r="2589" spans="1:198" hidden="1">
      <c r="A2589" s="232" t="str">
        <f t="shared" si="110"/>
        <v/>
      </c>
      <c r="B2589" s="91"/>
      <c r="C2589" s="232"/>
      <c r="D2589" s="232"/>
      <c r="E2589" s="91"/>
      <c r="F2589" s="91"/>
      <c r="G2589" s="91"/>
      <c r="H2589" s="248"/>
      <c r="I2589" s="248"/>
      <c r="J2589" s="260"/>
      <c r="K2589" s="252"/>
      <c r="GO2589" s="233" t="str">
        <f>IFERROR(VLOOKUP($C2589,リスト!$D:$X,18,FALSE),"")</f>
        <v/>
      </c>
      <c r="GP2589" s="349"/>
    </row>
    <row r="2590" spans="1:198" hidden="1">
      <c r="A2590" s="232" t="str">
        <f t="shared" si="110"/>
        <v/>
      </c>
      <c r="B2590" s="91"/>
      <c r="C2590" s="232"/>
      <c r="D2590" s="232"/>
      <c r="E2590" s="91"/>
      <c r="F2590" s="91"/>
      <c r="G2590" s="91"/>
      <c r="H2590" s="248"/>
      <c r="I2590" s="248"/>
      <c r="J2590" s="260"/>
      <c r="K2590" s="252"/>
      <c r="GO2590" s="233" t="str">
        <f>IFERROR(VLOOKUP($C2590,リスト!$D:$X,18,FALSE),"")</f>
        <v/>
      </c>
      <c r="GP2590" s="349"/>
    </row>
    <row r="2591" spans="1:198" hidden="1">
      <c r="A2591" s="232" t="str">
        <f t="shared" si="110"/>
        <v/>
      </c>
      <c r="B2591" s="91"/>
      <c r="C2591" s="232"/>
      <c r="D2591" s="232"/>
      <c r="E2591" s="91"/>
      <c r="F2591" s="91"/>
      <c r="G2591" s="91"/>
      <c r="H2591" s="248"/>
      <c r="I2591" s="248"/>
      <c r="J2591" s="260"/>
      <c r="K2591" s="252"/>
      <c r="GO2591" s="233" t="str">
        <f>IFERROR(VLOOKUP($C2591,リスト!$D:$X,18,FALSE),"")</f>
        <v/>
      </c>
      <c r="GP2591" s="349"/>
    </row>
    <row r="2592" spans="1:198" hidden="1">
      <c r="A2592" s="232" t="str">
        <f t="shared" si="110"/>
        <v/>
      </c>
      <c r="B2592" s="91"/>
      <c r="C2592" s="232"/>
      <c r="D2592" s="232"/>
      <c r="E2592" s="91"/>
      <c r="F2592" s="91"/>
      <c r="G2592" s="91"/>
      <c r="H2592" s="248"/>
      <c r="I2592" s="248"/>
      <c r="J2592" s="260"/>
      <c r="K2592" s="252"/>
      <c r="GO2592" s="233" t="str">
        <f>IFERROR(VLOOKUP($C2592,リスト!$D:$X,18,FALSE),"")</f>
        <v/>
      </c>
      <c r="GP2592" s="349"/>
    </row>
    <row r="2593" spans="1:198" hidden="1">
      <c r="A2593" s="232" t="str">
        <f t="shared" si="110"/>
        <v/>
      </c>
      <c r="B2593" s="91"/>
      <c r="C2593" s="232"/>
      <c r="D2593" s="232"/>
      <c r="E2593" s="91"/>
      <c r="F2593" s="91"/>
      <c r="G2593" s="91"/>
      <c r="H2593" s="248"/>
      <c r="I2593" s="248"/>
      <c r="J2593" s="260"/>
      <c r="K2593" s="252"/>
      <c r="GO2593" s="233" t="str">
        <f>IFERROR(VLOOKUP($C2593,リスト!$D:$X,18,FALSE),"")</f>
        <v/>
      </c>
      <c r="GP2593" s="349"/>
    </row>
    <row r="2594" spans="1:198" hidden="1">
      <c r="A2594" s="232" t="str">
        <f t="shared" si="110"/>
        <v/>
      </c>
      <c r="B2594" s="91"/>
      <c r="C2594" s="232"/>
      <c r="D2594" s="232"/>
      <c r="E2594" s="91"/>
      <c r="F2594" s="91"/>
      <c r="G2594" s="91"/>
      <c r="H2594" s="248"/>
      <c r="I2594" s="248"/>
      <c r="J2594" s="260"/>
      <c r="K2594" s="252"/>
      <c r="GO2594" s="233" t="str">
        <f>IFERROR(VLOOKUP($C2594,リスト!$D:$X,18,FALSE),"")</f>
        <v/>
      </c>
      <c r="GP2594" s="349"/>
    </row>
    <row r="2595" spans="1:198" hidden="1">
      <c r="A2595" s="232" t="str">
        <f t="shared" si="110"/>
        <v/>
      </c>
      <c r="B2595" s="91"/>
      <c r="C2595" s="232"/>
      <c r="D2595" s="232"/>
      <c r="E2595" s="91"/>
      <c r="F2595" s="91"/>
      <c r="G2595" s="91"/>
      <c r="H2595" s="248"/>
      <c r="I2595" s="248"/>
      <c r="J2595" s="260"/>
      <c r="K2595" s="252"/>
      <c r="GO2595" s="233" t="str">
        <f>IFERROR(VLOOKUP($C2595,リスト!$D:$X,18,FALSE),"")</f>
        <v/>
      </c>
      <c r="GP2595" s="349"/>
    </row>
    <row r="2596" spans="1:198" hidden="1">
      <c r="A2596" s="232" t="str">
        <f t="shared" si="110"/>
        <v/>
      </c>
      <c r="B2596" s="91"/>
      <c r="C2596" s="232"/>
      <c r="D2596" s="232"/>
      <c r="E2596" s="91"/>
      <c r="F2596" s="91"/>
      <c r="G2596" s="91"/>
      <c r="H2596" s="248"/>
      <c r="I2596" s="248"/>
      <c r="J2596" s="260"/>
      <c r="K2596" s="252"/>
      <c r="GO2596" s="233" t="str">
        <f>IFERROR(VLOOKUP($C2596,リスト!$D:$X,18,FALSE),"")</f>
        <v/>
      </c>
      <c r="GP2596" s="349"/>
    </row>
    <row r="2597" spans="1:198" hidden="1">
      <c r="A2597" s="232" t="str">
        <f t="shared" si="110"/>
        <v/>
      </c>
      <c r="B2597" s="91"/>
      <c r="C2597" s="232"/>
      <c r="D2597" s="232"/>
      <c r="E2597" s="91"/>
      <c r="F2597" s="91"/>
      <c r="G2597" s="91"/>
      <c r="H2597" s="248"/>
      <c r="I2597" s="248"/>
      <c r="J2597" s="260"/>
      <c r="K2597" s="252"/>
      <c r="GO2597" s="233" t="str">
        <f>IFERROR(VLOOKUP($C2597,リスト!$D:$X,18,FALSE),"")</f>
        <v/>
      </c>
      <c r="GP2597" s="349"/>
    </row>
    <row r="2598" spans="1:198" hidden="1">
      <c r="A2598" s="232" t="str">
        <f t="shared" si="110"/>
        <v/>
      </c>
      <c r="B2598" s="91"/>
      <c r="C2598" s="232"/>
      <c r="D2598" s="232"/>
      <c r="E2598" s="91"/>
      <c r="F2598" s="91"/>
      <c r="G2598" s="91"/>
      <c r="H2598" s="248"/>
      <c r="I2598" s="248"/>
      <c r="J2598" s="260"/>
      <c r="K2598" s="252"/>
      <c r="GO2598" s="233" t="str">
        <f>IFERROR(VLOOKUP($C2598,リスト!$D:$X,18,FALSE),"")</f>
        <v/>
      </c>
      <c r="GP2598" s="349"/>
    </row>
    <row r="2599" spans="1:198" hidden="1">
      <c r="A2599" s="232" t="str">
        <f t="shared" si="110"/>
        <v/>
      </c>
      <c r="B2599" s="91"/>
      <c r="C2599" s="232"/>
      <c r="D2599" s="232"/>
      <c r="E2599" s="91"/>
      <c r="F2599" s="91"/>
      <c r="G2599" s="91"/>
      <c r="H2599" s="248"/>
      <c r="I2599" s="248"/>
      <c r="J2599" s="260"/>
      <c r="K2599" s="252"/>
      <c r="GO2599" s="233" t="str">
        <f>IFERROR(VLOOKUP($C2599,リスト!$D:$X,18,FALSE),"")</f>
        <v/>
      </c>
      <c r="GP2599" s="349"/>
    </row>
    <row r="2600" spans="1:198" hidden="1">
      <c r="A2600" s="232" t="str">
        <f t="shared" si="110"/>
        <v/>
      </c>
      <c r="B2600" s="91"/>
      <c r="C2600" s="232"/>
      <c r="D2600" s="232"/>
      <c r="E2600" s="91"/>
      <c r="F2600" s="91"/>
      <c r="G2600" s="91"/>
      <c r="H2600" s="248"/>
      <c r="I2600" s="248"/>
      <c r="J2600" s="260"/>
      <c r="K2600" s="252"/>
      <c r="GO2600" s="233" t="str">
        <f>IFERROR(VLOOKUP($C2600,リスト!$D:$X,18,FALSE),"")</f>
        <v/>
      </c>
      <c r="GP2600" s="349"/>
    </row>
    <row r="2601" spans="1:198" hidden="1">
      <c r="A2601" s="232" t="str">
        <f t="shared" si="110"/>
        <v/>
      </c>
      <c r="B2601" s="91"/>
      <c r="C2601" s="232"/>
      <c r="D2601" s="232"/>
      <c r="E2601" s="91"/>
      <c r="F2601" s="91"/>
      <c r="G2601" s="91"/>
      <c r="H2601" s="248"/>
      <c r="I2601" s="248"/>
      <c r="J2601" s="260"/>
      <c r="K2601" s="252"/>
      <c r="GO2601" s="233" t="str">
        <f>IFERROR(VLOOKUP($C2601,リスト!$D:$X,18,FALSE),"")</f>
        <v/>
      </c>
      <c r="GP2601" s="349"/>
    </row>
    <row r="2602" spans="1:198" hidden="1">
      <c r="A2602" s="232" t="str">
        <f t="shared" si="110"/>
        <v/>
      </c>
      <c r="B2602" s="91"/>
      <c r="C2602" s="232"/>
      <c r="D2602" s="232"/>
      <c r="E2602" s="91"/>
      <c r="F2602" s="91"/>
      <c r="G2602" s="91"/>
      <c r="H2602" s="248"/>
      <c r="I2602" s="248"/>
      <c r="J2602" s="260"/>
      <c r="K2602" s="252"/>
      <c r="GO2602" s="233" t="str">
        <f>IFERROR(VLOOKUP($C2602,リスト!$D:$X,18,FALSE),"")</f>
        <v/>
      </c>
      <c r="GP2602" s="349"/>
    </row>
    <row r="2603" spans="1:198" hidden="1">
      <c r="A2603" s="232" t="str">
        <f t="shared" si="110"/>
        <v/>
      </c>
      <c r="B2603" s="91"/>
      <c r="C2603" s="232"/>
      <c r="D2603" s="232"/>
      <c r="E2603" s="91"/>
      <c r="F2603" s="91"/>
      <c r="G2603" s="91"/>
      <c r="H2603" s="248"/>
      <c r="I2603" s="248"/>
      <c r="J2603" s="260"/>
      <c r="K2603" s="252"/>
      <c r="GO2603" s="233" t="str">
        <f>IFERROR(VLOOKUP($C2603,リスト!$D:$X,18,FALSE),"")</f>
        <v/>
      </c>
      <c r="GP2603" s="349"/>
    </row>
    <row r="2604" spans="1:198" hidden="1">
      <c r="A2604" s="232" t="str">
        <f t="shared" si="110"/>
        <v/>
      </c>
      <c r="B2604" s="91"/>
      <c r="C2604" s="232"/>
      <c r="D2604" s="232"/>
      <c r="E2604" s="91"/>
      <c r="F2604" s="91"/>
      <c r="G2604" s="91"/>
      <c r="H2604" s="248"/>
      <c r="I2604" s="248"/>
      <c r="J2604" s="260"/>
      <c r="K2604" s="252"/>
      <c r="GO2604" s="233" t="str">
        <f>IFERROR(VLOOKUP($C2604,リスト!$D:$X,18,FALSE),"")</f>
        <v/>
      </c>
      <c r="GP2604" s="349"/>
    </row>
    <row r="2605" spans="1:198" hidden="1">
      <c r="A2605" s="232" t="str">
        <f t="shared" si="110"/>
        <v/>
      </c>
      <c r="B2605" s="91"/>
      <c r="C2605" s="232"/>
      <c r="D2605" s="232"/>
      <c r="E2605" s="91"/>
      <c r="F2605" s="91"/>
      <c r="G2605" s="91"/>
      <c r="H2605" s="248"/>
      <c r="I2605" s="248"/>
      <c r="J2605" s="260"/>
      <c r="K2605" s="252"/>
      <c r="GO2605" s="233" t="str">
        <f>IFERROR(VLOOKUP($C2605,リスト!$D:$X,18,FALSE),"")</f>
        <v/>
      </c>
      <c r="GP2605" s="349"/>
    </row>
    <row r="2606" spans="1:198" hidden="1">
      <c r="A2606" s="232" t="str">
        <f t="shared" si="110"/>
        <v/>
      </c>
      <c r="B2606" s="91"/>
      <c r="C2606" s="232"/>
      <c r="D2606" s="232"/>
      <c r="E2606" s="91"/>
      <c r="F2606" s="91"/>
      <c r="G2606" s="91"/>
      <c r="H2606" s="248"/>
      <c r="I2606" s="248"/>
      <c r="J2606" s="260"/>
      <c r="K2606" s="252"/>
      <c r="GO2606" s="233" t="str">
        <f>IFERROR(VLOOKUP($C2606,リスト!$D:$X,18,FALSE),"")</f>
        <v/>
      </c>
      <c r="GP2606" s="349"/>
    </row>
    <row r="2607" spans="1:198" hidden="1">
      <c r="A2607" s="232" t="str">
        <f t="shared" si="110"/>
        <v/>
      </c>
      <c r="B2607" s="91"/>
      <c r="C2607" s="232"/>
      <c r="D2607" s="232"/>
      <c r="E2607" s="91"/>
      <c r="F2607" s="91"/>
      <c r="G2607" s="91"/>
      <c r="H2607" s="248"/>
      <c r="I2607" s="248"/>
      <c r="J2607" s="260"/>
      <c r="K2607" s="252"/>
      <c r="GO2607" s="233" t="str">
        <f>IFERROR(VLOOKUP($C2607,リスト!$D:$X,18,FALSE),"")</f>
        <v/>
      </c>
      <c r="GP2607" s="349"/>
    </row>
    <row r="2608" spans="1:198" hidden="1">
      <c r="A2608" s="232" t="str">
        <f t="shared" si="110"/>
        <v/>
      </c>
      <c r="B2608" s="91"/>
      <c r="C2608" s="232"/>
      <c r="D2608" s="232"/>
      <c r="E2608" s="91"/>
      <c r="F2608" s="91"/>
      <c r="G2608" s="91"/>
      <c r="H2608" s="248"/>
      <c r="I2608" s="248"/>
      <c r="J2608" s="260"/>
      <c r="K2608" s="252"/>
      <c r="GO2608" s="233" t="str">
        <f>IFERROR(VLOOKUP($C2608,リスト!$D:$X,18,FALSE),"")</f>
        <v/>
      </c>
      <c r="GP2608" s="349"/>
    </row>
    <row r="2609" spans="1:198" hidden="1">
      <c r="A2609" s="232" t="str">
        <f t="shared" si="110"/>
        <v/>
      </c>
      <c r="B2609" s="91"/>
      <c r="C2609" s="232"/>
      <c r="D2609" s="232"/>
      <c r="E2609" s="91"/>
      <c r="F2609" s="91"/>
      <c r="G2609" s="91"/>
      <c r="H2609" s="248"/>
      <c r="I2609" s="248"/>
      <c r="J2609" s="260"/>
      <c r="K2609" s="252"/>
      <c r="GO2609" s="233" t="str">
        <f>IFERROR(VLOOKUP($C2609,リスト!$D:$X,18,FALSE),"")</f>
        <v/>
      </c>
      <c r="GP2609" s="349"/>
    </row>
    <row r="2610" spans="1:198" hidden="1">
      <c r="A2610" s="232" t="str">
        <f t="shared" si="110"/>
        <v/>
      </c>
      <c r="B2610" s="91"/>
      <c r="C2610" s="232"/>
      <c r="D2610" s="232"/>
      <c r="E2610" s="91"/>
      <c r="F2610" s="91"/>
      <c r="G2610" s="91"/>
      <c r="H2610" s="248"/>
      <c r="I2610" s="248"/>
      <c r="J2610" s="260"/>
      <c r="K2610" s="252"/>
      <c r="GO2610" s="233" t="str">
        <f>IFERROR(VLOOKUP($C2610,リスト!$D:$X,18,FALSE),"")</f>
        <v/>
      </c>
      <c r="GP2610" s="349"/>
    </row>
    <row r="2611" spans="1:198" hidden="1">
      <c r="A2611" s="232" t="str">
        <f t="shared" si="110"/>
        <v/>
      </c>
      <c r="B2611" s="91"/>
      <c r="C2611" s="232"/>
      <c r="D2611" s="232"/>
      <c r="E2611" s="91"/>
      <c r="F2611" s="91"/>
      <c r="G2611" s="91"/>
      <c r="H2611" s="248"/>
      <c r="I2611" s="248"/>
      <c r="J2611" s="260"/>
      <c r="K2611" s="252"/>
      <c r="GO2611" s="233" t="str">
        <f>IFERROR(VLOOKUP($C2611,リスト!$D:$X,18,FALSE),"")</f>
        <v/>
      </c>
      <c r="GP2611" s="349"/>
    </row>
    <row r="2612" spans="1:198" hidden="1">
      <c r="A2612" s="232" t="str">
        <f t="shared" si="110"/>
        <v/>
      </c>
      <c r="B2612" s="91"/>
      <c r="C2612" s="232"/>
      <c r="D2612" s="232"/>
      <c r="E2612" s="91"/>
      <c r="F2612" s="91"/>
      <c r="G2612" s="91"/>
      <c r="H2612" s="248"/>
      <c r="I2612" s="248"/>
      <c r="J2612" s="260"/>
      <c r="K2612" s="252"/>
      <c r="GO2612" s="233" t="str">
        <f>IFERROR(VLOOKUP($C2612,リスト!$D:$X,18,FALSE),"")</f>
        <v/>
      </c>
      <c r="GP2612" s="349"/>
    </row>
    <row r="2613" spans="1:198" hidden="1">
      <c r="A2613" s="232" t="str">
        <f t="shared" si="110"/>
        <v/>
      </c>
      <c r="B2613" s="91"/>
      <c r="C2613" s="232"/>
      <c r="D2613" s="232"/>
      <c r="E2613" s="91"/>
      <c r="F2613" s="91"/>
      <c r="G2613" s="91"/>
      <c r="H2613" s="248"/>
      <c r="I2613" s="248"/>
      <c r="J2613" s="260"/>
      <c r="K2613" s="252"/>
      <c r="GO2613" s="233" t="str">
        <f>IFERROR(VLOOKUP($C2613,リスト!$D:$X,18,FALSE),"")</f>
        <v/>
      </c>
      <c r="GP2613" s="349"/>
    </row>
    <row r="2614" spans="1:198" hidden="1">
      <c r="A2614" s="232" t="str">
        <f t="shared" si="110"/>
        <v/>
      </c>
      <c r="B2614" s="91"/>
      <c r="C2614" s="232"/>
      <c r="D2614" s="232"/>
      <c r="E2614" s="91"/>
      <c r="F2614" s="91"/>
      <c r="G2614" s="91"/>
      <c r="H2614" s="248"/>
      <c r="I2614" s="248"/>
      <c r="J2614" s="260"/>
      <c r="K2614" s="252"/>
      <c r="GO2614" s="233" t="str">
        <f>IFERROR(VLOOKUP($C2614,リスト!$D:$X,18,FALSE),"")</f>
        <v/>
      </c>
      <c r="GP2614" s="349"/>
    </row>
    <row r="2615" spans="1:198" hidden="1">
      <c r="A2615" s="232" t="str">
        <f t="shared" si="110"/>
        <v/>
      </c>
      <c r="B2615" s="91"/>
      <c r="C2615" s="232"/>
      <c r="D2615" s="232"/>
      <c r="E2615" s="91"/>
      <c r="F2615" s="91"/>
      <c r="G2615" s="91"/>
      <c r="H2615" s="248"/>
      <c r="I2615" s="248"/>
      <c r="J2615" s="260"/>
      <c r="K2615" s="252"/>
      <c r="GO2615" s="233" t="str">
        <f>IFERROR(VLOOKUP($C2615,リスト!$D:$X,18,FALSE),"")</f>
        <v/>
      </c>
      <c r="GP2615" s="349"/>
    </row>
    <row r="2616" spans="1:198" hidden="1">
      <c r="A2616" s="232" t="str">
        <f t="shared" si="110"/>
        <v/>
      </c>
      <c r="B2616" s="91"/>
      <c r="C2616" s="232"/>
      <c r="D2616" s="232"/>
      <c r="E2616" s="91"/>
      <c r="F2616" s="91"/>
      <c r="G2616" s="91"/>
      <c r="H2616" s="248"/>
      <c r="I2616" s="248"/>
      <c r="J2616" s="260"/>
      <c r="K2616" s="252"/>
      <c r="GO2616" s="233" t="str">
        <f>IFERROR(VLOOKUP($C2616,リスト!$D:$X,18,FALSE),"")</f>
        <v/>
      </c>
      <c r="GP2616" s="349"/>
    </row>
    <row r="2617" spans="1:198" hidden="1">
      <c r="A2617" s="232" t="str">
        <f t="shared" si="110"/>
        <v/>
      </c>
      <c r="B2617" s="91"/>
      <c r="C2617" s="232"/>
      <c r="D2617" s="232"/>
      <c r="E2617" s="91"/>
      <c r="F2617" s="91"/>
      <c r="G2617" s="91"/>
      <c r="H2617" s="248"/>
      <c r="I2617" s="248"/>
      <c r="J2617" s="260"/>
      <c r="K2617" s="252"/>
      <c r="GO2617" s="233" t="str">
        <f>IFERROR(VLOOKUP($C2617,リスト!$D:$X,18,FALSE),"")</f>
        <v/>
      </c>
      <c r="GP2617" s="349"/>
    </row>
    <row r="2618" spans="1:198" hidden="1">
      <c r="A2618" s="232" t="str">
        <f t="shared" si="110"/>
        <v/>
      </c>
      <c r="B2618" s="91"/>
      <c r="C2618" s="232"/>
      <c r="D2618" s="232"/>
      <c r="E2618" s="91"/>
      <c r="F2618" s="91"/>
      <c r="G2618" s="91"/>
      <c r="H2618" s="248"/>
      <c r="I2618" s="248"/>
      <c r="J2618" s="260"/>
      <c r="K2618" s="252"/>
      <c r="GO2618" s="233" t="str">
        <f>IFERROR(VLOOKUP($C2618,リスト!$D:$X,18,FALSE),"")</f>
        <v/>
      </c>
      <c r="GP2618" s="349"/>
    </row>
    <row r="2619" spans="1:198" hidden="1">
      <c r="A2619" s="232" t="str">
        <f t="shared" si="110"/>
        <v/>
      </c>
      <c r="B2619" s="91"/>
      <c r="C2619" s="232"/>
      <c r="D2619" s="232"/>
      <c r="E2619" s="91"/>
      <c r="F2619" s="91"/>
      <c r="G2619" s="91"/>
      <c r="H2619" s="248"/>
      <c r="I2619" s="248"/>
      <c r="J2619" s="260"/>
      <c r="K2619" s="252"/>
      <c r="GO2619" s="233" t="str">
        <f>IFERROR(VLOOKUP($C2619,リスト!$D:$X,18,FALSE),"")</f>
        <v/>
      </c>
      <c r="GP2619" s="349"/>
    </row>
    <row r="2620" spans="1:198" hidden="1">
      <c r="A2620" s="232" t="str">
        <f t="shared" si="110"/>
        <v/>
      </c>
      <c r="B2620" s="91"/>
      <c r="C2620" s="232"/>
      <c r="D2620" s="232"/>
      <c r="E2620" s="91"/>
      <c r="F2620" s="91"/>
      <c r="G2620" s="91"/>
      <c r="H2620" s="248"/>
      <c r="I2620" s="248"/>
      <c r="J2620" s="260"/>
      <c r="K2620" s="252"/>
      <c r="GO2620" s="233" t="str">
        <f>IFERROR(VLOOKUP($C2620,リスト!$D:$X,18,FALSE),"")</f>
        <v/>
      </c>
      <c r="GP2620" s="349"/>
    </row>
    <row r="2621" spans="1:198" hidden="1">
      <c r="A2621" s="232" t="str">
        <f t="shared" si="110"/>
        <v/>
      </c>
      <c r="B2621" s="91"/>
      <c r="C2621" s="232"/>
      <c r="D2621" s="232"/>
      <c r="E2621" s="91"/>
      <c r="F2621" s="91"/>
      <c r="G2621" s="91"/>
      <c r="H2621" s="248"/>
      <c r="I2621" s="248"/>
      <c r="J2621" s="260"/>
      <c r="K2621" s="252"/>
      <c r="GO2621" s="233" t="str">
        <f>IFERROR(VLOOKUP($C2621,リスト!$D:$X,18,FALSE),"")</f>
        <v/>
      </c>
      <c r="GP2621" s="349"/>
    </row>
    <row r="2622" spans="1:198" hidden="1">
      <c r="A2622" s="232" t="str">
        <f t="shared" si="110"/>
        <v/>
      </c>
      <c r="B2622" s="91"/>
      <c r="C2622" s="232"/>
      <c r="D2622" s="232"/>
      <c r="E2622" s="91"/>
      <c r="F2622" s="91"/>
      <c r="G2622" s="91"/>
      <c r="H2622" s="248"/>
      <c r="I2622" s="248"/>
      <c r="J2622" s="260"/>
      <c r="K2622" s="252"/>
      <c r="GO2622" s="233" t="str">
        <f>IFERROR(VLOOKUP($C2622,リスト!$D:$X,18,FALSE),"")</f>
        <v/>
      </c>
      <c r="GP2622" s="349"/>
    </row>
    <row r="2623" spans="1:198" hidden="1">
      <c r="A2623" s="232" t="str">
        <f t="shared" si="110"/>
        <v/>
      </c>
      <c r="B2623" s="91"/>
      <c r="C2623" s="232"/>
      <c r="D2623" s="232"/>
      <c r="E2623" s="91"/>
      <c r="F2623" s="91"/>
      <c r="G2623" s="91"/>
      <c r="H2623" s="248"/>
      <c r="I2623" s="248"/>
      <c r="J2623" s="260"/>
      <c r="K2623" s="252"/>
      <c r="GO2623" s="233" t="str">
        <f>IFERROR(VLOOKUP($C2623,リスト!$D:$X,18,FALSE),"")</f>
        <v/>
      </c>
      <c r="GP2623" s="349"/>
    </row>
    <row r="2624" spans="1:198" hidden="1">
      <c r="A2624" s="232" t="str">
        <f t="shared" si="110"/>
        <v/>
      </c>
      <c r="B2624" s="91"/>
      <c r="C2624" s="232"/>
      <c r="D2624" s="232"/>
      <c r="E2624" s="91"/>
      <c r="F2624" s="91"/>
      <c r="G2624" s="91"/>
      <c r="H2624" s="248"/>
      <c r="I2624" s="248"/>
      <c r="J2624" s="260"/>
      <c r="K2624" s="252"/>
      <c r="GO2624" s="233" t="str">
        <f>IFERROR(VLOOKUP($C2624,リスト!$D:$X,18,FALSE),"")</f>
        <v/>
      </c>
      <c r="GP2624" s="349"/>
    </row>
    <row r="2625" spans="1:198" hidden="1">
      <c r="A2625" s="232" t="str">
        <f t="shared" si="110"/>
        <v/>
      </c>
      <c r="B2625" s="91"/>
      <c r="C2625" s="232"/>
      <c r="D2625" s="232"/>
      <c r="E2625" s="91"/>
      <c r="F2625" s="91"/>
      <c r="G2625" s="91"/>
      <c r="H2625" s="248"/>
      <c r="I2625" s="248"/>
      <c r="J2625" s="260"/>
      <c r="K2625" s="252"/>
      <c r="GO2625" s="233" t="str">
        <f>IFERROR(VLOOKUP($C2625,リスト!$D:$X,18,FALSE),"")</f>
        <v/>
      </c>
      <c r="GP2625" s="349"/>
    </row>
    <row r="2626" spans="1:198" hidden="1">
      <c r="A2626" s="232" t="str">
        <f t="shared" si="110"/>
        <v/>
      </c>
      <c r="B2626" s="91"/>
      <c r="C2626" s="232"/>
      <c r="D2626" s="232"/>
      <c r="E2626" s="91"/>
      <c r="F2626" s="91"/>
      <c r="G2626" s="91"/>
      <c r="H2626" s="248"/>
      <c r="I2626" s="248"/>
      <c r="J2626" s="260"/>
      <c r="K2626" s="252"/>
      <c r="GO2626" s="233" t="str">
        <f>IFERROR(VLOOKUP($C2626,リスト!$D:$X,18,FALSE),"")</f>
        <v/>
      </c>
      <c r="GP2626" s="349"/>
    </row>
    <row r="2627" spans="1:198" hidden="1">
      <c r="A2627" s="232" t="str">
        <f t="shared" si="110"/>
        <v/>
      </c>
      <c r="B2627" s="91"/>
      <c r="C2627" s="232"/>
      <c r="D2627" s="232"/>
      <c r="E2627" s="91"/>
      <c r="F2627" s="91"/>
      <c r="G2627" s="265"/>
      <c r="H2627" s="248"/>
      <c r="I2627" s="248"/>
      <c r="J2627" s="260"/>
      <c r="K2627" s="252"/>
      <c r="GO2627" s="233" t="str">
        <f>IFERROR(VLOOKUP($C2627,リスト!$D:$X,18,FALSE),"")</f>
        <v/>
      </c>
      <c r="GP2627" s="349"/>
    </row>
    <row r="2628" spans="1:198" hidden="1">
      <c r="A2628" s="232" t="str">
        <f t="shared" si="110"/>
        <v/>
      </c>
      <c r="B2628" s="91"/>
      <c r="C2628" s="232"/>
      <c r="D2628" s="232"/>
      <c r="E2628" s="91"/>
      <c r="F2628" s="91"/>
      <c r="G2628" s="91"/>
      <c r="H2628" s="248"/>
      <c r="I2628" s="248"/>
      <c r="J2628" s="260"/>
      <c r="K2628" s="252"/>
      <c r="GO2628" s="233" t="str">
        <f>IFERROR(VLOOKUP($C2628,リスト!$D:$X,18,FALSE),"")</f>
        <v/>
      </c>
      <c r="GP2628" s="349"/>
    </row>
    <row r="2629" spans="1:198" hidden="1">
      <c r="A2629" s="232" t="str">
        <f t="shared" si="110"/>
        <v/>
      </c>
      <c r="B2629" s="91"/>
      <c r="C2629" s="232"/>
      <c r="D2629" s="232"/>
      <c r="E2629" s="91"/>
      <c r="F2629" s="91"/>
      <c r="G2629" s="91"/>
      <c r="H2629" s="248"/>
      <c r="I2629" s="248"/>
      <c r="J2629" s="260"/>
      <c r="K2629" s="252"/>
      <c r="GO2629" s="233" t="str">
        <f>IFERROR(VLOOKUP($C2629,リスト!$D:$X,18,FALSE),"")</f>
        <v/>
      </c>
      <c r="GP2629" s="349"/>
    </row>
    <row r="2630" spans="1:198" hidden="1">
      <c r="A2630" s="232" t="str">
        <f t="shared" ref="A2630:A2693" si="111">IF(C2630="","",ROW()-5)</f>
        <v/>
      </c>
      <c r="B2630" s="91"/>
      <c r="C2630" s="232"/>
      <c r="D2630" s="232"/>
      <c r="E2630" s="91"/>
      <c r="F2630" s="91"/>
      <c r="G2630" s="91"/>
      <c r="H2630" s="248"/>
      <c r="I2630" s="248"/>
      <c r="J2630" s="260"/>
      <c r="K2630" s="252"/>
      <c r="GO2630" s="233" t="str">
        <f>IFERROR(VLOOKUP($C2630,リスト!$D:$X,18,FALSE),"")</f>
        <v/>
      </c>
      <c r="GP2630" s="349"/>
    </row>
    <row r="2631" spans="1:198" hidden="1">
      <c r="A2631" s="232" t="str">
        <f t="shared" si="111"/>
        <v/>
      </c>
      <c r="B2631" s="91"/>
      <c r="C2631" s="232"/>
      <c r="D2631" s="232"/>
      <c r="E2631" s="91"/>
      <c r="F2631" s="91"/>
      <c r="G2631" s="91"/>
      <c r="H2631" s="248"/>
      <c r="I2631" s="248"/>
      <c r="J2631" s="260"/>
      <c r="K2631" s="252"/>
      <c r="GO2631" s="233" t="str">
        <f>IFERROR(VLOOKUP($C2631,リスト!$D:$X,18,FALSE),"")</f>
        <v/>
      </c>
      <c r="GP2631" s="349"/>
    </row>
    <row r="2632" spans="1:198" hidden="1">
      <c r="A2632" s="232" t="str">
        <f t="shared" si="111"/>
        <v/>
      </c>
      <c r="B2632" s="91"/>
      <c r="C2632" s="232"/>
      <c r="D2632" s="232"/>
      <c r="E2632" s="91"/>
      <c r="F2632" s="91"/>
      <c r="G2632" s="91"/>
      <c r="H2632" s="248"/>
      <c r="I2632" s="248"/>
      <c r="J2632" s="260"/>
      <c r="K2632" s="252"/>
      <c r="GO2632" s="233" t="str">
        <f>IFERROR(VLOOKUP($C2632,リスト!$D:$X,18,FALSE),"")</f>
        <v/>
      </c>
      <c r="GP2632" s="349"/>
    </row>
    <row r="2633" spans="1:198" hidden="1">
      <c r="A2633" s="232" t="str">
        <f t="shared" si="111"/>
        <v/>
      </c>
      <c r="B2633" s="91"/>
      <c r="C2633" s="232"/>
      <c r="D2633" s="232"/>
      <c r="E2633" s="91"/>
      <c r="F2633" s="91"/>
      <c r="G2633" s="91"/>
      <c r="H2633" s="248"/>
      <c r="I2633" s="248"/>
      <c r="J2633" s="260"/>
      <c r="K2633" s="252"/>
      <c r="GO2633" s="233" t="str">
        <f>IFERROR(VLOOKUP($C2633,リスト!$D:$X,18,FALSE),"")</f>
        <v/>
      </c>
      <c r="GP2633" s="349"/>
    </row>
    <row r="2634" spans="1:198" hidden="1">
      <c r="A2634" s="232" t="str">
        <f t="shared" si="111"/>
        <v/>
      </c>
      <c r="B2634" s="91"/>
      <c r="C2634" s="232"/>
      <c r="D2634" s="232"/>
      <c r="E2634" s="91"/>
      <c r="F2634" s="91"/>
      <c r="G2634" s="91"/>
      <c r="H2634" s="248"/>
      <c r="I2634" s="248"/>
      <c r="J2634" s="260"/>
      <c r="K2634" s="252"/>
      <c r="GO2634" s="233" t="str">
        <f>IFERROR(VLOOKUP($C2634,リスト!$D:$X,18,FALSE),"")</f>
        <v/>
      </c>
      <c r="GP2634" s="349"/>
    </row>
    <row r="2635" spans="1:198" hidden="1">
      <c r="A2635" s="232" t="str">
        <f t="shared" si="111"/>
        <v/>
      </c>
      <c r="B2635" s="91"/>
      <c r="C2635" s="232"/>
      <c r="D2635" s="232"/>
      <c r="E2635" s="91"/>
      <c r="F2635" s="91"/>
      <c r="G2635" s="91"/>
      <c r="H2635" s="248"/>
      <c r="I2635" s="248"/>
      <c r="J2635" s="260"/>
      <c r="K2635" s="252"/>
      <c r="GO2635" s="233" t="str">
        <f>IFERROR(VLOOKUP($C2635,リスト!$D:$X,18,FALSE),"")</f>
        <v/>
      </c>
      <c r="GP2635" s="349"/>
    </row>
    <row r="2636" spans="1:198" hidden="1">
      <c r="A2636" s="232" t="str">
        <f t="shared" si="111"/>
        <v/>
      </c>
      <c r="B2636" s="91"/>
      <c r="C2636" s="232"/>
      <c r="D2636" s="232"/>
      <c r="E2636" s="91"/>
      <c r="F2636" s="91"/>
      <c r="G2636" s="91"/>
      <c r="H2636" s="248"/>
      <c r="I2636" s="248"/>
      <c r="J2636" s="260"/>
      <c r="K2636" s="252"/>
      <c r="GO2636" s="233" t="str">
        <f>IFERROR(VLOOKUP($C2636,リスト!$D:$X,18,FALSE),"")</f>
        <v/>
      </c>
      <c r="GP2636" s="349"/>
    </row>
    <row r="2637" spans="1:198" hidden="1">
      <c r="A2637" s="232" t="str">
        <f t="shared" si="111"/>
        <v/>
      </c>
      <c r="B2637" s="91"/>
      <c r="C2637" s="232"/>
      <c r="D2637" s="232"/>
      <c r="E2637" s="91"/>
      <c r="F2637" s="91"/>
      <c r="G2637" s="91"/>
      <c r="H2637" s="248"/>
      <c r="I2637" s="248"/>
      <c r="J2637" s="260"/>
      <c r="K2637" s="252"/>
      <c r="GO2637" s="233" t="str">
        <f>IFERROR(VLOOKUP($C2637,リスト!$D:$X,18,FALSE),"")</f>
        <v/>
      </c>
      <c r="GP2637" s="349"/>
    </row>
    <row r="2638" spans="1:198" hidden="1">
      <c r="A2638" s="232" t="str">
        <f t="shared" si="111"/>
        <v/>
      </c>
      <c r="B2638" s="91"/>
      <c r="C2638" s="232"/>
      <c r="D2638" s="232"/>
      <c r="E2638" s="91"/>
      <c r="F2638" s="91"/>
      <c r="G2638" s="91"/>
      <c r="H2638" s="248"/>
      <c r="I2638" s="248"/>
      <c r="J2638" s="260"/>
      <c r="K2638" s="252"/>
      <c r="GO2638" s="233" t="str">
        <f>IFERROR(VLOOKUP($C2638,リスト!$D:$X,18,FALSE),"")</f>
        <v/>
      </c>
      <c r="GP2638" s="349"/>
    </row>
    <row r="2639" spans="1:198" hidden="1">
      <c r="A2639" s="232" t="str">
        <f t="shared" si="111"/>
        <v/>
      </c>
      <c r="B2639" s="91"/>
      <c r="C2639" s="232"/>
      <c r="D2639" s="232"/>
      <c r="E2639" s="91"/>
      <c r="F2639" s="91"/>
      <c r="G2639" s="91"/>
      <c r="H2639" s="248"/>
      <c r="I2639" s="248"/>
      <c r="J2639" s="260"/>
      <c r="K2639" s="252"/>
      <c r="GO2639" s="233" t="str">
        <f>IFERROR(VLOOKUP($C2639,リスト!$D:$X,18,FALSE),"")</f>
        <v/>
      </c>
      <c r="GP2639" s="349"/>
    </row>
    <row r="2640" spans="1:198" hidden="1">
      <c r="A2640" s="232" t="str">
        <f t="shared" si="111"/>
        <v/>
      </c>
      <c r="B2640" s="91"/>
      <c r="C2640" s="232"/>
      <c r="D2640" s="232"/>
      <c r="E2640" s="91"/>
      <c r="F2640" s="91"/>
      <c r="G2640" s="91"/>
      <c r="H2640" s="248"/>
      <c r="I2640" s="248"/>
      <c r="J2640" s="260"/>
      <c r="K2640" s="252"/>
      <c r="GO2640" s="233" t="str">
        <f>IFERROR(VLOOKUP($C2640,リスト!$D:$X,18,FALSE),"")</f>
        <v/>
      </c>
      <c r="GP2640" s="349"/>
    </row>
    <row r="2641" spans="1:198" hidden="1">
      <c r="A2641" s="232" t="str">
        <f t="shared" si="111"/>
        <v/>
      </c>
      <c r="B2641" s="91"/>
      <c r="C2641" s="232"/>
      <c r="D2641" s="232"/>
      <c r="E2641" s="91"/>
      <c r="F2641" s="91"/>
      <c r="G2641" s="91"/>
      <c r="H2641" s="248"/>
      <c r="I2641" s="248"/>
      <c r="J2641" s="260"/>
      <c r="K2641" s="252"/>
      <c r="GO2641" s="233" t="str">
        <f>IFERROR(VLOOKUP($C2641,リスト!$D:$X,18,FALSE),"")</f>
        <v/>
      </c>
      <c r="GP2641" s="349"/>
    </row>
    <row r="2642" spans="1:198" hidden="1">
      <c r="A2642" s="232" t="str">
        <f t="shared" si="111"/>
        <v/>
      </c>
      <c r="B2642" s="91"/>
      <c r="C2642" s="232"/>
      <c r="D2642" s="232"/>
      <c r="E2642" s="91"/>
      <c r="F2642" s="91"/>
      <c r="G2642" s="91"/>
      <c r="H2642" s="248"/>
      <c r="I2642" s="248"/>
      <c r="J2642" s="260"/>
      <c r="K2642" s="252"/>
      <c r="GO2642" s="233" t="str">
        <f>IFERROR(VLOOKUP($C2642,リスト!$D:$X,18,FALSE),"")</f>
        <v/>
      </c>
      <c r="GP2642" s="349"/>
    </row>
    <row r="2643" spans="1:198" hidden="1">
      <c r="A2643" s="232" t="str">
        <f t="shared" si="111"/>
        <v/>
      </c>
      <c r="B2643" s="91"/>
      <c r="C2643" s="232"/>
      <c r="D2643" s="232"/>
      <c r="E2643" s="91"/>
      <c r="F2643" s="91"/>
      <c r="G2643" s="91"/>
      <c r="H2643" s="248"/>
      <c r="I2643" s="248"/>
      <c r="J2643" s="260"/>
      <c r="K2643" s="252"/>
      <c r="GO2643" s="233" t="str">
        <f>IFERROR(VLOOKUP($C2643,リスト!$D:$X,18,FALSE),"")</f>
        <v/>
      </c>
      <c r="GP2643" s="349"/>
    </row>
    <row r="2644" spans="1:198" hidden="1">
      <c r="A2644" s="232" t="str">
        <f t="shared" si="111"/>
        <v/>
      </c>
      <c r="B2644" s="91"/>
      <c r="C2644" s="232"/>
      <c r="D2644" s="232"/>
      <c r="E2644" s="91"/>
      <c r="F2644" s="91"/>
      <c r="G2644" s="91"/>
      <c r="H2644" s="248"/>
      <c r="I2644" s="248"/>
      <c r="J2644" s="260"/>
      <c r="K2644" s="252"/>
      <c r="GO2644" s="233" t="str">
        <f>IFERROR(VLOOKUP($C2644,リスト!$D:$X,18,FALSE),"")</f>
        <v/>
      </c>
      <c r="GP2644" s="349"/>
    </row>
    <row r="2645" spans="1:198" hidden="1">
      <c r="A2645" s="232" t="str">
        <f t="shared" si="111"/>
        <v/>
      </c>
      <c r="B2645" s="91"/>
      <c r="C2645" s="232"/>
      <c r="D2645" s="232"/>
      <c r="E2645" s="91"/>
      <c r="F2645" s="91"/>
      <c r="G2645" s="265"/>
      <c r="H2645" s="248"/>
      <c r="I2645" s="248"/>
      <c r="J2645" s="260"/>
      <c r="K2645" s="252"/>
      <c r="GO2645" s="233" t="str">
        <f>IFERROR(VLOOKUP($C2645,リスト!$D:$X,18,FALSE),"")</f>
        <v/>
      </c>
      <c r="GP2645" s="349"/>
    </row>
    <row r="2646" spans="1:198" hidden="1">
      <c r="A2646" s="232" t="str">
        <f t="shared" si="111"/>
        <v/>
      </c>
      <c r="B2646" s="91"/>
      <c r="C2646" s="232"/>
      <c r="D2646" s="232"/>
      <c r="E2646" s="91"/>
      <c r="F2646" s="91"/>
      <c r="G2646" s="91"/>
      <c r="H2646" s="248"/>
      <c r="I2646" s="248"/>
      <c r="J2646" s="260"/>
      <c r="K2646" s="252"/>
      <c r="GO2646" s="233" t="str">
        <f>IFERROR(VLOOKUP($C2646,リスト!$D:$X,18,FALSE),"")</f>
        <v/>
      </c>
      <c r="GP2646" s="349"/>
    </row>
    <row r="2647" spans="1:198" hidden="1">
      <c r="A2647" s="232" t="str">
        <f t="shared" si="111"/>
        <v/>
      </c>
      <c r="B2647" s="91"/>
      <c r="C2647" s="232"/>
      <c r="D2647" s="232"/>
      <c r="E2647" s="91"/>
      <c r="F2647" s="91"/>
      <c r="G2647" s="91"/>
      <c r="H2647" s="248"/>
      <c r="I2647" s="248"/>
      <c r="J2647" s="260"/>
      <c r="K2647" s="252"/>
      <c r="GO2647" s="233" t="str">
        <f>IFERROR(VLOOKUP($C2647,リスト!$D:$X,18,FALSE),"")</f>
        <v/>
      </c>
      <c r="GP2647" s="349"/>
    </row>
    <row r="2648" spans="1:198" hidden="1">
      <c r="A2648" s="232" t="str">
        <f t="shared" si="111"/>
        <v/>
      </c>
      <c r="B2648" s="91"/>
      <c r="C2648" s="232"/>
      <c r="D2648" s="232"/>
      <c r="E2648" s="91"/>
      <c r="F2648" s="91"/>
      <c r="G2648" s="91"/>
      <c r="H2648" s="248"/>
      <c r="I2648" s="248"/>
      <c r="J2648" s="260"/>
      <c r="K2648" s="252"/>
      <c r="GO2648" s="233" t="str">
        <f>IFERROR(VLOOKUP($C2648,リスト!$D:$X,18,FALSE),"")</f>
        <v/>
      </c>
      <c r="GP2648" s="349"/>
    </row>
    <row r="2649" spans="1:198" hidden="1">
      <c r="A2649" s="232" t="str">
        <f t="shared" si="111"/>
        <v/>
      </c>
      <c r="B2649" s="91"/>
      <c r="C2649" s="232"/>
      <c r="D2649" s="232"/>
      <c r="E2649" s="91"/>
      <c r="F2649" s="91"/>
      <c r="G2649" s="91"/>
      <c r="H2649" s="248"/>
      <c r="I2649" s="248"/>
      <c r="J2649" s="260"/>
      <c r="K2649" s="252"/>
      <c r="GO2649" s="233" t="str">
        <f>IFERROR(VLOOKUP($C2649,リスト!$D:$X,18,FALSE),"")</f>
        <v/>
      </c>
      <c r="GP2649" s="349"/>
    </row>
    <row r="2650" spans="1:198" hidden="1">
      <c r="A2650" s="232" t="str">
        <f t="shared" si="111"/>
        <v/>
      </c>
      <c r="B2650" s="91"/>
      <c r="C2650" s="232"/>
      <c r="D2650" s="232"/>
      <c r="E2650" s="91"/>
      <c r="F2650" s="91"/>
      <c r="G2650" s="91"/>
      <c r="H2650" s="248"/>
      <c r="I2650" s="248"/>
      <c r="J2650" s="260"/>
      <c r="K2650" s="252"/>
      <c r="GO2650" s="233" t="str">
        <f>IFERROR(VLOOKUP($C2650,リスト!$D:$X,18,FALSE),"")</f>
        <v/>
      </c>
      <c r="GP2650" s="349"/>
    </row>
    <row r="2651" spans="1:198" hidden="1">
      <c r="A2651" s="232" t="str">
        <f t="shared" si="111"/>
        <v/>
      </c>
      <c r="B2651" s="91"/>
      <c r="C2651" s="232"/>
      <c r="D2651" s="232"/>
      <c r="E2651" s="91"/>
      <c r="F2651" s="91"/>
      <c r="G2651" s="91"/>
      <c r="H2651" s="248"/>
      <c r="I2651" s="248"/>
      <c r="J2651" s="260"/>
      <c r="K2651" s="252"/>
      <c r="GO2651" s="233" t="str">
        <f>IFERROR(VLOOKUP($C2651,リスト!$D:$X,18,FALSE),"")</f>
        <v/>
      </c>
      <c r="GP2651" s="349"/>
    </row>
    <row r="2652" spans="1:198" hidden="1">
      <c r="A2652" s="232" t="str">
        <f t="shared" si="111"/>
        <v/>
      </c>
      <c r="B2652" s="91"/>
      <c r="C2652" s="232"/>
      <c r="D2652" s="232"/>
      <c r="E2652" s="91"/>
      <c r="F2652" s="91"/>
      <c r="G2652" s="91"/>
      <c r="H2652" s="248"/>
      <c r="I2652" s="248"/>
      <c r="J2652" s="260"/>
      <c r="K2652" s="252"/>
      <c r="GO2652" s="233" t="str">
        <f>IFERROR(VLOOKUP($C2652,リスト!$D:$X,18,FALSE),"")</f>
        <v/>
      </c>
      <c r="GP2652" s="349"/>
    </row>
    <row r="2653" spans="1:198" hidden="1">
      <c r="A2653" s="232" t="str">
        <f t="shared" si="111"/>
        <v/>
      </c>
      <c r="B2653" s="91"/>
      <c r="C2653" s="232"/>
      <c r="D2653" s="232"/>
      <c r="E2653" s="91"/>
      <c r="F2653" s="91"/>
      <c r="G2653" s="91"/>
      <c r="H2653" s="248"/>
      <c r="I2653" s="248"/>
      <c r="J2653" s="260"/>
      <c r="K2653" s="252"/>
      <c r="GO2653" s="233" t="str">
        <f>IFERROR(VLOOKUP($C2653,リスト!$D:$X,18,FALSE),"")</f>
        <v/>
      </c>
      <c r="GP2653" s="349"/>
    </row>
    <row r="2654" spans="1:198" hidden="1">
      <c r="A2654" s="232" t="str">
        <f t="shared" si="111"/>
        <v/>
      </c>
      <c r="B2654" s="91"/>
      <c r="C2654" s="232"/>
      <c r="D2654" s="232"/>
      <c r="E2654" s="91"/>
      <c r="F2654" s="91"/>
      <c r="G2654" s="91"/>
      <c r="H2654" s="248"/>
      <c r="I2654" s="248"/>
      <c r="J2654" s="260"/>
      <c r="K2654" s="252"/>
      <c r="GO2654" s="233" t="str">
        <f>IFERROR(VLOOKUP($C2654,リスト!$D:$X,18,FALSE),"")</f>
        <v/>
      </c>
      <c r="GP2654" s="349"/>
    </row>
    <row r="2655" spans="1:198" hidden="1">
      <c r="A2655" s="232" t="str">
        <f t="shared" si="111"/>
        <v/>
      </c>
      <c r="B2655" s="91"/>
      <c r="C2655" s="232"/>
      <c r="D2655" s="232"/>
      <c r="E2655" s="91"/>
      <c r="F2655" s="91"/>
      <c r="G2655" s="91"/>
      <c r="H2655" s="248"/>
      <c r="I2655" s="248"/>
      <c r="J2655" s="260"/>
      <c r="K2655" s="252"/>
      <c r="GO2655" s="233" t="str">
        <f>IFERROR(VLOOKUP($C2655,リスト!$D:$X,18,FALSE),"")</f>
        <v/>
      </c>
      <c r="GP2655" s="349"/>
    </row>
    <row r="2656" spans="1:198" hidden="1">
      <c r="A2656" s="232" t="str">
        <f t="shared" si="111"/>
        <v/>
      </c>
      <c r="B2656" s="91"/>
      <c r="C2656" s="232"/>
      <c r="D2656" s="232"/>
      <c r="E2656" s="91"/>
      <c r="F2656" s="91"/>
      <c r="G2656" s="91"/>
      <c r="H2656" s="248"/>
      <c r="I2656" s="248"/>
      <c r="J2656" s="260"/>
      <c r="K2656" s="252"/>
      <c r="GO2656" s="233" t="str">
        <f>IFERROR(VLOOKUP($C2656,リスト!$D:$X,18,FALSE),"")</f>
        <v/>
      </c>
      <c r="GP2656" s="349"/>
    </row>
    <row r="2657" spans="1:198" hidden="1">
      <c r="A2657" s="232" t="str">
        <f t="shared" si="111"/>
        <v/>
      </c>
      <c r="B2657" s="91"/>
      <c r="C2657" s="232"/>
      <c r="D2657" s="232"/>
      <c r="E2657" s="91"/>
      <c r="F2657" s="91"/>
      <c r="G2657" s="91"/>
      <c r="H2657" s="248"/>
      <c r="I2657" s="248"/>
      <c r="J2657" s="260"/>
      <c r="K2657" s="252"/>
      <c r="GO2657" s="233" t="str">
        <f>IFERROR(VLOOKUP($C2657,リスト!$D:$X,18,FALSE),"")</f>
        <v/>
      </c>
      <c r="GP2657" s="349"/>
    </row>
    <row r="2658" spans="1:198" hidden="1">
      <c r="A2658" s="232" t="str">
        <f t="shared" si="111"/>
        <v/>
      </c>
      <c r="B2658" s="91"/>
      <c r="C2658" s="232"/>
      <c r="D2658" s="232"/>
      <c r="E2658" s="91"/>
      <c r="F2658" s="91"/>
      <c r="G2658" s="91"/>
      <c r="H2658" s="248"/>
      <c r="I2658" s="248"/>
      <c r="J2658" s="260"/>
      <c r="K2658" s="252"/>
      <c r="GO2658" s="233" t="str">
        <f>IFERROR(VLOOKUP($C2658,リスト!$D:$X,18,FALSE),"")</f>
        <v/>
      </c>
      <c r="GP2658" s="349"/>
    </row>
    <row r="2659" spans="1:198" hidden="1">
      <c r="A2659" s="232" t="str">
        <f t="shared" si="111"/>
        <v/>
      </c>
      <c r="B2659" s="91"/>
      <c r="C2659" s="232"/>
      <c r="D2659" s="232"/>
      <c r="E2659" s="91"/>
      <c r="F2659" s="91"/>
      <c r="G2659" s="91"/>
      <c r="H2659" s="248"/>
      <c r="I2659" s="248"/>
      <c r="J2659" s="260"/>
      <c r="K2659" s="252"/>
      <c r="GO2659" s="233" t="str">
        <f>IFERROR(VLOOKUP($C2659,リスト!$D:$X,18,FALSE),"")</f>
        <v/>
      </c>
      <c r="GP2659" s="349"/>
    </row>
    <row r="2660" spans="1:198" hidden="1">
      <c r="A2660" s="232" t="str">
        <f t="shared" si="111"/>
        <v/>
      </c>
      <c r="B2660" s="91"/>
      <c r="C2660" s="232"/>
      <c r="D2660" s="232"/>
      <c r="E2660" s="91"/>
      <c r="F2660" s="91"/>
      <c r="G2660" s="91"/>
      <c r="H2660" s="248"/>
      <c r="I2660" s="248"/>
      <c r="J2660" s="260"/>
      <c r="K2660" s="252"/>
      <c r="GO2660" s="233" t="str">
        <f>IFERROR(VLOOKUP($C2660,リスト!$D:$X,18,FALSE),"")</f>
        <v/>
      </c>
      <c r="GP2660" s="349"/>
    </row>
    <row r="2661" spans="1:198" hidden="1">
      <c r="A2661" s="232" t="str">
        <f t="shared" si="111"/>
        <v/>
      </c>
      <c r="B2661" s="91"/>
      <c r="C2661" s="232"/>
      <c r="D2661" s="232"/>
      <c r="E2661" s="91"/>
      <c r="F2661" s="91"/>
      <c r="G2661" s="91"/>
      <c r="H2661" s="248"/>
      <c r="I2661" s="248"/>
      <c r="J2661" s="260"/>
      <c r="K2661" s="252"/>
      <c r="GO2661" s="233" t="str">
        <f>IFERROR(VLOOKUP($C2661,リスト!$D:$X,18,FALSE),"")</f>
        <v/>
      </c>
      <c r="GP2661" s="349"/>
    </row>
    <row r="2662" spans="1:198" hidden="1">
      <c r="A2662" s="232" t="str">
        <f t="shared" si="111"/>
        <v/>
      </c>
      <c r="B2662" s="91"/>
      <c r="C2662" s="232"/>
      <c r="D2662" s="232"/>
      <c r="E2662" s="91"/>
      <c r="F2662" s="91"/>
      <c r="G2662" s="91"/>
      <c r="H2662" s="248"/>
      <c r="I2662" s="248"/>
      <c r="J2662" s="260"/>
      <c r="K2662" s="252"/>
      <c r="GO2662" s="233" t="str">
        <f>IFERROR(VLOOKUP($C2662,リスト!$D:$X,18,FALSE),"")</f>
        <v/>
      </c>
      <c r="GP2662" s="349"/>
    </row>
    <row r="2663" spans="1:198" hidden="1">
      <c r="A2663" s="232" t="str">
        <f t="shared" si="111"/>
        <v/>
      </c>
      <c r="B2663" s="91"/>
      <c r="C2663" s="232"/>
      <c r="D2663" s="232"/>
      <c r="E2663" s="91"/>
      <c r="F2663" s="91"/>
      <c r="G2663" s="91"/>
      <c r="H2663" s="248"/>
      <c r="I2663" s="248"/>
      <c r="J2663" s="260"/>
      <c r="K2663" s="252"/>
      <c r="GO2663" s="233" t="str">
        <f>IFERROR(VLOOKUP($C2663,リスト!$D:$X,18,FALSE),"")</f>
        <v/>
      </c>
      <c r="GP2663" s="349"/>
    </row>
    <row r="2664" spans="1:198" hidden="1">
      <c r="A2664" s="232" t="str">
        <f t="shared" si="111"/>
        <v/>
      </c>
      <c r="B2664" s="91"/>
      <c r="C2664" s="232"/>
      <c r="D2664" s="232"/>
      <c r="E2664" s="91"/>
      <c r="F2664" s="91"/>
      <c r="G2664" s="91"/>
      <c r="H2664" s="248"/>
      <c r="I2664" s="248"/>
      <c r="J2664" s="260"/>
      <c r="K2664" s="252"/>
      <c r="GO2664" s="233" t="str">
        <f>IFERROR(VLOOKUP($C2664,リスト!$D:$X,18,FALSE),"")</f>
        <v/>
      </c>
      <c r="GP2664" s="349"/>
    </row>
    <row r="2665" spans="1:198" hidden="1">
      <c r="A2665" s="232" t="str">
        <f t="shared" si="111"/>
        <v/>
      </c>
      <c r="B2665" s="91"/>
      <c r="C2665" s="232"/>
      <c r="D2665" s="232"/>
      <c r="E2665" s="91"/>
      <c r="F2665" s="91"/>
      <c r="G2665" s="91"/>
      <c r="H2665" s="248"/>
      <c r="I2665" s="248"/>
      <c r="J2665" s="260"/>
      <c r="K2665" s="252"/>
      <c r="GO2665" s="233" t="str">
        <f>IFERROR(VLOOKUP($C2665,リスト!$D:$X,18,FALSE),"")</f>
        <v/>
      </c>
      <c r="GP2665" s="349"/>
    </row>
    <row r="2666" spans="1:198" hidden="1">
      <c r="A2666" s="232" t="str">
        <f t="shared" si="111"/>
        <v/>
      </c>
      <c r="B2666" s="91"/>
      <c r="C2666" s="232"/>
      <c r="D2666" s="232"/>
      <c r="E2666" s="91"/>
      <c r="F2666" s="91"/>
      <c r="G2666" s="91"/>
      <c r="H2666" s="248"/>
      <c r="I2666" s="248"/>
      <c r="J2666" s="260"/>
      <c r="K2666" s="252"/>
      <c r="GO2666" s="233" t="str">
        <f>IFERROR(VLOOKUP($C2666,リスト!$D:$X,18,FALSE),"")</f>
        <v/>
      </c>
      <c r="GP2666" s="349"/>
    </row>
    <row r="2667" spans="1:198" hidden="1">
      <c r="A2667" s="232" t="str">
        <f t="shared" si="111"/>
        <v/>
      </c>
      <c r="B2667" s="91"/>
      <c r="C2667" s="232"/>
      <c r="D2667" s="232"/>
      <c r="E2667" s="91"/>
      <c r="F2667" s="91"/>
      <c r="G2667" s="91"/>
      <c r="H2667" s="248"/>
      <c r="I2667" s="248"/>
      <c r="J2667" s="260"/>
      <c r="K2667" s="252"/>
      <c r="GO2667" s="233" t="str">
        <f>IFERROR(VLOOKUP($C2667,リスト!$D:$X,18,FALSE),"")</f>
        <v/>
      </c>
      <c r="GP2667" s="349"/>
    </row>
    <row r="2668" spans="1:198" hidden="1">
      <c r="A2668" s="232" t="str">
        <f t="shared" si="111"/>
        <v/>
      </c>
      <c r="B2668" s="91"/>
      <c r="C2668" s="232"/>
      <c r="D2668" s="232"/>
      <c r="E2668" s="91"/>
      <c r="F2668" s="91"/>
      <c r="G2668" s="91"/>
      <c r="H2668" s="248"/>
      <c r="I2668" s="248"/>
      <c r="J2668" s="260"/>
      <c r="K2668" s="252"/>
      <c r="GO2668" s="233" t="str">
        <f>IFERROR(VLOOKUP($C2668,リスト!$D:$X,18,FALSE),"")</f>
        <v/>
      </c>
      <c r="GP2668" s="349"/>
    </row>
    <row r="2669" spans="1:198" hidden="1">
      <c r="A2669" s="232" t="str">
        <f t="shared" si="111"/>
        <v/>
      </c>
      <c r="B2669" s="91"/>
      <c r="C2669" s="232"/>
      <c r="D2669" s="232"/>
      <c r="E2669" s="91"/>
      <c r="F2669" s="91"/>
      <c r="G2669" s="91"/>
      <c r="H2669" s="248"/>
      <c r="I2669" s="248"/>
      <c r="J2669" s="260"/>
      <c r="K2669" s="252"/>
      <c r="GO2669" s="233" t="str">
        <f>IFERROR(VLOOKUP($C2669,リスト!$D:$X,18,FALSE),"")</f>
        <v/>
      </c>
      <c r="GP2669" s="349"/>
    </row>
    <row r="2670" spans="1:198" hidden="1">
      <c r="A2670" s="232" t="str">
        <f t="shared" si="111"/>
        <v/>
      </c>
      <c r="B2670" s="91"/>
      <c r="C2670" s="232"/>
      <c r="D2670" s="232"/>
      <c r="E2670" s="91"/>
      <c r="F2670" s="91"/>
      <c r="G2670" s="91"/>
      <c r="H2670" s="248"/>
      <c r="I2670" s="248"/>
      <c r="J2670" s="260"/>
      <c r="K2670" s="252"/>
      <c r="GO2670" s="233" t="str">
        <f>IFERROR(VLOOKUP($C2670,リスト!$D:$X,18,FALSE),"")</f>
        <v/>
      </c>
      <c r="GP2670" s="349"/>
    </row>
    <row r="2671" spans="1:198" hidden="1">
      <c r="A2671" s="232" t="str">
        <f t="shared" si="111"/>
        <v/>
      </c>
      <c r="B2671" s="91"/>
      <c r="C2671" s="232"/>
      <c r="D2671" s="232"/>
      <c r="E2671" s="91"/>
      <c r="F2671" s="91"/>
      <c r="G2671" s="91"/>
      <c r="H2671" s="248"/>
      <c r="I2671" s="248"/>
      <c r="J2671" s="260"/>
      <c r="K2671" s="252"/>
      <c r="GO2671" s="233" t="str">
        <f>IFERROR(VLOOKUP($C2671,リスト!$D:$X,18,FALSE),"")</f>
        <v/>
      </c>
      <c r="GP2671" s="349"/>
    </row>
    <row r="2672" spans="1:198" hidden="1">
      <c r="A2672" s="232" t="str">
        <f t="shared" si="111"/>
        <v/>
      </c>
      <c r="B2672" s="91"/>
      <c r="C2672" s="232"/>
      <c r="D2672" s="232"/>
      <c r="E2672" s="91"/>
      <c r="F2672" s="91"/>
      <c r="G2672" s="91"/>
      <c r="H2672" s="248"/>
      <c r="I2672" s="248"/>
      <c r="J2672" s="260"/>
      <c r="K2672" s="252"/>
      <c r="GO2672" s="233" t="str">
        <f>IFERROR(VLOOKUP($C2672,リスト!$D:$X,18,FALSE),"")</f>
        <v/>
      </c>
      <c r="GP2672" s="349"/>
    </row>
    <row r="2673" spans="1:198" hidden="1">
      <c r="A2673" s="232" t="str">
        <f t="shared" si="111"/>
        <v/>
      </c>
      <c r="B2673" s="91"/>
      <c r="C2673" s="232"/>
      <c r="D2673" s="232"/>
      <c r="E2673" s="91"/>
      <c r="F2673" s="91"/>
      <c r="G2673" s="91"/>
      <c r="H2673" s="248"/>
      <c r="I2673" s="248"/>
      <c r="J2673" s="260"/>
      <c r="K2673" s="252"/>
      <c r="GO2673" s="233" t="str">
        <f>IFERROR(VLOOKUP($C2673,リスト!$D:$X,18,FALSE),"")</f>
        <v/>
      </c>
      <c r="GP2673" s="349"/>
    </row>
    <row r="2674" spans="1:198" hidden="1">
      <c r="A2674" s="232" t="str">
        <f t="shared" si="111"/>
        <v/>
      </c>
      <c r="B2674" s="91"/>
      <c r="C2674" s="232"/>
      <c r="D2674" s="232"/>
      <c r="E2674" s="91"/>
      <c r="F2674" s="91"/>
      <c r="G2674" s="91"/>
      <c r="H2674" s="248"/>
      <c r="I2674" s="248"/>
      <c r="J2674" s="260"/>
      <c r="K2674" s="252"/>
      <c r="GO2674" s="233" t="str">
        <f>IFERROR(VLOOKUP($C2674,リスト!$D:$X,18,FALSE),"")</f>
        <v/>
      </c>
      <c r="GP2674" s="349"/>
    </row>
    <row r="2675" spans="1:198" hidden="1">
      <c r="A2675" s="232" t="str">
        <f t="shared" si="111"/>
        <v/>
      </c>
      <c r="B2675" s="91"/>
      <c r="C2675" s="232"/>
      <c r="D2675" s="232"/>
      <c r="E2675" s="91"/>
      <c r="F2675" s="91"/>
      <c r="G2675" s="91"/>
      <c r="H2675" s="248"/>
      <c r="I2675" s="248"/>
      <c r="J2675" s="260"/>
      <c r="K2675" s="252"/>
      <c r="GO2675" s="233" t="str">
        <f>IFERROR(VLOOKUP($C2675,リスト!$D:$X,18,FALSE),"")</f>
        <v/>
      </c>
      <c r="GP2675" s="349"/>
    </row>
    <row r="2676" spans="1:198" hidden="1">
      <c r="A2676" s="232" t="str">
        <f t="shared" si="111"/>
        <v/>
      </c>
      <c r="B2676" s="91"/>
      <c r="C2676" s="232"/>
      <c r="D2676" s="232"/>
      <c r="E2676" s="91"/>
      <c r="F2676" s="91"/>
      <c r="G2676" s="91"/>
      <c r="H2676" s="248"/>
      <c r="I2676" s="248"/>
      <c r="J2676" s="260"/>
      <c r="K2676" s="252"/>
      <c r="GO2676" s="233" t="str">
        <f>IFERROR(VLOOKUP($C2676,リスト!$D:$X,18,FALSE),"")</f>
        <v/>
      </c>
      <c r="GP2676" s="349"/>
    </row>
    <row r="2677" spans="1:198" hidden="1">
      <c r="A2677" s="232" t="str">
        <f t="shared" si="111"/>
        <v/>
      </c>
      <c r="B2677" s="91"/>
      <c r="C2677" s="232"/>
      <c r="D2677" s="232"/>
      <c r="E2677" s="91"/>
      <c r="F2677" s="91"/>
      <c r="G2677" s="91"/>
      <c r="H2677" s="248"/>
      <c r="I2677" s="248"/>
      <c r="J2677" s="260"/>
      <c r="K2677" s="252"/>
      <c r="GO2677" s="233" t="str">
        <f>IFERROR(VLOOKUP($C2677,リスト!$D:$X,18,FALSE),"")</f>
        <v/>
      </c>
      <c r="GP2677" s="349"/>
    </row>
    <row r="2678" spans="1:198" hidden="1">
      <c r="A2678" s="232" t="str">
        <f t="shared" si="111"/>
        <v/>
      </c>
      <c r="B2678" s="91"/>
      <c r="C2678" s="232"/>
      <c r="D2678" s="232"/>
      <c r="E2678" s="91"/>
      <c r="F2678" s="91"/>
      <c r="G2678" s="91"/>
      <c r="H2678" s="248"/>
      <c r="I2678" s="248"/>
      <c r="J2678" s="260"/>
      <c r="K2678" s="252"/>
      <c r="GO2678" s="233" t="str">
        <f>IFERROR(VLOOKUP($C2678,リスト!$D:$X,18,FALSE),"")</f>
        <v/>
      </c>
      <c r="GP2678" s="349"/>
    </row>
    <row r="2679" spans="1:198" hidden="1">
      <c r="A2679" s="232" t="str">
        <f t="shared" si="111"/>
        <v/>
      </c>
      <c r="B2679" s="91"/>
      <c r="C2679" s="232"/>
      <c r="D2679" s="232"/>
      <c r="E2679" s="91"/>
      <c r="F2679" s="91"/>
      <c r="G2679" s="91"/>
      <c r="H2679" s="248"/>
      <c r="I2679" s="248"/>
      <c r="J2679" s="260"/>
      <c r="K2679" s="252"/>
      <c r="GO2679" s="233" t="str">
        <f>IFERROR(VLOOKUP($C2679,リスト!$D:$X,18,FALSE),"")</f>
        <v/>
      </c>
      <c r="GP2679" s="349"/>
    </row>
    <row r="2680" spans="1:198" hidden="1">
      <c r="A2680" s="232" t="str">
        <f t="shared" si="111"/>
        <v/>
      </c>
      <c r="B2680" s="91"/>
      <c r="C2680" s="232"/>
      <c r="D2680" s="232"/>
      <c r="E2680" s="91"/>
      <c r="F2680" s="91"/>
      <c r="G2680" s="91"/>
      <c r="H2680" s="248"/>
      <c r="I2680" s="248"/>
      <c r="J2680" s="260"/>
      <c r="K2680" s="252"/>
      <c r="GO2680" s="233" t="str">
        <f>IFERROR(VLOOKUP($C2680,リスト!$D:$X,18,FALSE),"")</f>
        <v/>
      </c>
      <c r="GP2680" s="349"/>
    </row>
    <row r="2681" spans="1:198" hidden="1">
      <c r="A2681" s="232" t="str">
        <f t="shared" si="111"/>
        <v/>
      </c>
      <c r="B2681" s="91"/>
      <c r="C2681" s="232"/>
      <c r="D2681" s="232"/>
      <c r="E2681" s="91"/>
      <c r="F2681" s="91"/>
      <c r="G2681" s="91"/>
      <c r="H2681" s="248"/>
      <c r="I2681" s="248"/>
      <c r="J2681" s="260"/>
      <c r="K2681" s="252"/>
      <c r="GO2681" s="233" t="str">
        <f>IFERROR(VLOOKUP($C2681,リスト!$D:$X,18,FALSE),"")</f>
        <v/>
      </c>
      <c r="GP2681" s="349"/>
    </row>
    <row r="2682" spans="1:198" hidden="1">
      <c r="A2682" s="232" t="str">
        <f t="shared" si="111"/>
        <v/>
      </c>
      <c r="B2682" s="91"/>
      <c r="C2682" s="232"/>
      <c r="D2682" s="232"/>
      <c r="E2682" s="91"/>
      <c r="F2682" s="91"/>
      <c r="G2682" s="91"/>
      <c r="H2682" s="248"/>
      <c r="I2682" s="248"/>
      <c r="J2682" s="260"/>
      <c r="K2682" s="252"/>
      <c r="GO2682" s="233" t="str">
        <f>IFERROR(VLOOKUP($C2682,リスト!$D:$X,18,FALSE),"")</f>
        <v/>
      </c>
      <c r="GP2682" s="349"/>
    </row>
    <row r="2683" spans="1:198" hidden="1">
      <c r="A2683" s="232" t="str">
        <f t="shared" si="111"/>
        <v/>
      </c>
      <c r="B2683" s="91"/>
      <c r="C2683" s="232"/>
      <c r="D2683" s="232"/>
      <c r="E2683" s="91"/>
      <c r="F2683" s="91"/>
      <c r="G2683" s="91"/>
      <c r="H2683" s="248"/>
      <c r="I2683" s="248"/>
      <c r="J2683" s="260"/>
      <c r="K2683" s="252"/>
      <c r="GO2683" s="233" t="str">
        <f>IFERROR(VLOOKUP($C2683,リスト!$D:$X,18,FALSE),"")</f>
        <v/>
      </c>
      <c r="GP2683" s="349"/>
    </row>
    <row r="2684" spans="1:198" hidden="1">
      <c r="A2684" s="232" t="str">
        <f t="shared" si="111"/>
        <v/>
      </c>
      <c r="B2684" s="91"/>
      <c r="C2684" s="232"/>
      <c r="D2684" s="232"/>
      <c r="E2684" s="91"/>
      <c r="F2684" s="91"/>
      <c r="G2684" s="91"/>
      <c r="H2684" s="248"/>
      <c r="I2684" s="248"/>
      <c r="J2684" s="260"/>
      <c r="K2684" s="252"/>
      <c r="GO2684" s="233" t="str">
        <f>IFERROR(VLOOKUP($C2684,リスト!$D:$X,18,FALSE),"")</f>
        <v/>
      </c>
      <c r="GP2684" s="349"/>
    </row>
    <row r="2685" spans="1:198" hidden="1">
      <c r="A2685" s="232" t="str">
        <f t="shared" si="111"/>
        <v/>
      </c>
      <c r="B2685" s="91"/>
      <c r="C2685" s="232"/>
      <c r="D2685" s="232"/>
      <c r="E2685" s="91"/>
      <c r="F2685" s="91"/>
      <c r="G2685" s="91"/>
      <c r="H2685" s="248"/>
      <c r="I2685" s="248"/>
      <c r="J2685" s="260"/>
      <c r="K2685" s="252"/>
      <c r="GO2685" s="233" t="str">
        <f>IFERROR(VLOOKUP($C2685,リスト!$D:$X,18,FALSE),"")</f>
        <v/>
      </c>
      <c r="GP2685" s="349"/>
    </row>
    <row r="2686" spans="1:198" hidden="1">
      <c r="A2686" s="232" t="str">
        <f t="shared" si="111"/>
        <v/>
      </c>
      <c r="B2686" s="91"/>
      <c r="C2686" s="232"/>
      <c r="D2686" s="232"/>
      <c r="E2686" s="91"/>
      <c r="F2686" s="91"/>
      <c r="G2686" s="91"/>
      <c r="H2686" s="248"/>
      <c r="I2686" s="248"/>
      <c r="J2686" s="260"/>
      <c r="K2686" s="252"/>
      <c r="GO2686" s="233" t="str">
        <f>IFERROR(VLOOKUP($C2686,リスト!$D:$X,18,FALSE),"")</f>
        <v/>
      </c>
      <c r="GP2686" s="349"/>
    </row>
    <row r="2687" spans="1:198" hidden="1">
      <c r="A2687" s="232" t="str">
        <f t="shared" si="111"/>
        <v/>
      </c>
      <c r="B2687" s="91"/>
      <c r="C2687" s="232"/>
      <c r="D2687" s="232"/>
      <c r="E2687" s="91"/>
      <c r="F2687" s="91"/>
      <c r="G2687" s="91"/>
      <c r="H2687" s="248"/>
      <c r="I2687" s="248"/>
      <c r="J2687" s="260"/>
      <c r="K2687" s="252"/>
      <c r="GO2687" s="233" t="str">
        <f>IFERROR(VLOOKUP($C2687,リスト!$D:$X,18,FALSE),"")</f>
        <v/>
      </c>
      <c r="GP2687" s="349"/>
    </row>
    <row r="2688" spans="1:198" hidden="1">
      <c r="A2688" s="232" t="str">
        <f t="shared" si="111"/>
        <v/>
      </c>
      <c r="B2688" s="91"/>
      <c r="C2688" s="232"/>
      <c r="D2688" s="232"/>
      <c r="E2688" s="91"/>
      <c r="F2688" s="91"/>
      <c r="G2688" s="91"/>
      <c r="H2688" s="248"/>
      <c r="I2688" s="248"/>
      <c r="J2688" s="260"/>
      <c r="K2688" s="252"/>
      <c r="GO2688" s="233" t="str">
        <f>IFERROR(VLOOKUP($C2688,リスト!$D:$X,18,FALSE),"")</f>
        <v/>
      </c>
      <c r="GP2688" s="349"/>
    </row>
    <row r="2689" spans="1:198" hidden="1">
      <c r="A2689" s="232" t="str">
        <f t="shared" si="111"/>
        <v/>
      </c>
      <c r="B2689" s="91"/>
      <c r="C2689" s="232"/>
      <c r="D2689" s="232"/>
      <c r="E2689" s="91"/>
      <c r="F2689" s="91"/>
      <c r="G2689" s="91"/>
      <c r="H2689" s="248"/>
      <c r="I2689" s="248"/>
      <c r="J2689" s="260"/>
      <c r="K2689" s="252"/>
      <c r="GO2689" s="233" t="str">
        <f>IFERROR(VLOOKUP($C2689,リスト!$D:$X,18,FALSE),"")</f>
        <v/>
      </c>
      <c r="GP2689" s="349"/>
    </row>
    <row r="2690" spans="1:198" hidden="1">
      <c r="A2690" s="232" t="str">
        <f t="shared" si="111"/>
        <v/>
      </c>
      <c r="B2690" s="91"/>
      <c r="C2690" s="232"/>
      <c r="D2690" s="232"/>
      <c r="E2690" s="91"/>
      <c r="F2690" s="91"/>
      <c r="G2690" s="91"/>
      <c r="H2690" s="248"/>
      <c r="I2690" s="248"/>
      <c r="J2690" s="260"/>
      <c r="K2690" s="252"/>
      <c r="GO2690" s="233" t="str">
        <f>IFERROR(VLOOKUP($C2690,リスト!$D:$X,18,FALSE),"")</f>
        <v/>
      </c>
      <c r="GP2690" s="349"/>
    </row>
    <row r="2691" spans="1:198" hidden="1">
      <c r="A2691" s="232" t="str">
        <f t="shared" si="111"/>
        <v/>
      </c>
      <c r="B2691" s="91"/>
      <c r="C2691" s="232"/>
      <c r="D2691" s="232"/>
      <c r="E2691" s="91"/>
      <c r="F2691" s="91"/>
      <c r="G2691" s="91"/>
      <c r="H2691" s="248"/>
      <c r="I2691" s="248"/>
      <c r="J2691" s="260"/>
      <c r="K2691" s="252"/>
      <c r="GO2691" s="233" t="str">
        <f>IFERROR(VLOOKUP($C2691,リスト!$D:$X,18,FALSE),"")</f>
        <v/>
      </c>
      <c r="GP2691" s="349"/>
    </row>
    <row r="2692" spans="1:198" hidden="1">
      <c r="A2692" s="232" t="str">
        <f t="shared" si="111"/>
        <v/>
      </c>
      <c r="B2692" s="91"/>
      <c r="C2692" s="232"/>
      <c r="D2692" s="232"/>
      <c r="E2692" s="91"/>
      <c r="F2692" s="91"/>
      <c r="G2692" s="91"/>
      <c r="H2692" s="248"/>
      <c r="I2692" s="248"/>
      <c r="J2692" s="260"/>
      <c r="K2692" s="252"/>
      <c r="GO2692" s="233" t="str">
        <f>IFERROR(VLOOKUP($C2692,リスト!$D:$X,18,FALSE),"")</f>
        <v/>
      </c>
      <c r="GP2692" s="349"/>
    </row>
    <row r="2693" spans="1:198" hidden="1">
      <c r="A2693" s="232" t="str">
        <f t="shared" si="111"/>
        <v/>
      </c>
      <c r="B2693" s="91"/>
      <c r="C2693" s="232"/>
      <c r="D2693" s="232"/>
      <c r="E2693" s="91"/>
      <c r="F2693" s="91"/>
      <c r="G2693" s="91"/>
      <c r="H2693" s="248"/>
      <c r="I2693" s="248"/>
      <c r="J2693" s="260"/>
      <c r="K2693" s="252"/>
      <c r="GO2693" s="233" t="str">
        <f>IFERROR(VLOOKUP($C2693,リスト!$D:$X,18,FALSE),"")</f>
        <v/>
      </c>
      <c r="GP2693" s="349"/>
    </row>
    <row r="2694" spans="1:198" hidden="1">
      <c r="A2694" s="232" t="str">
        <f t="shared" ref="A2694:A2757" si="112">IF(C2694="","",ROW()-5)</f>
        <v/>
      </c>
      <c r="B2694" s="91"/>
      <c r="C2694" s="232"/>
      <c r="D2694" s="232"/>
      <c r="E2694" s="91"/>
      <c r="F2694" s="91"/>
      <c r="G2694" s="91"/>
      <c r="H2694" s="248"/>
      <c r="I2694" s="248"/>
      <c r="J2694" s="260"/>
      <c r="K2694" s="252"/>
      <c r="GO2694" s="233" t="str">
        <f>IFERROR(VLOOKUP($C2694,リスト!$D:$X,18,FALSE),"")</f>
        <v/>
      </c>
      <c r="GP2694" s="349"/>
    </row>
    <row r="2695" spans="1:198" hidden="1">
      <c r="A2695" s="232" t="str">
        <f t="shared" si="112"/>
        <v/>
      </c>
      <c r="B2695" s="91"/>
      <c r="C2695" s="232"/>
      <c r="D2695" s="232"/>
      <c r="E2695" s="91"/>
      <c r="F2695" s="91"/>
      <c r="G2695" s="91"/>
      <c r="H2695" s="248"/>
      <c r="I2695" s="248"/>
      <c r="J2695" s="260"/>
      <c r="K2695" s="252"/>
      <c r="GO2695" s="233" t="str">
        <f>IFERROR(VLOOKUP($C2695,リスト!$D:$X,18,FALSE),"")</f>
        <v/>
      </c>
      <c r="GP2695" s="349"/>
    </row>
    <row r="2696" spans="1:198" hidden="1">
      <c r="A2696" s="232" t="str">
        <f t="shared" si="112"/>
        <v/>
      </c>
      <c r="B2696" s="91"/>
      <c r="C2696" s="232"/>
      <c r="D2696" s="232"/>
      <c r="E2696" s="91"/>
      <c r="F2696" s="91"/>
      <c r="G2696" s="91"/>
      <c r="H2696" s="248"/>
      <c r="I2696" s="248"/>
      <c r="J2696" s="260"/>
      <c r="K2696" s="252"/>
      <c r="GO2696" s="233" t="str">
        <f>IFERROR(VLOOKUP($C2696,リスト!$D:$X,18,FALSE),"")</f>
        <v/>
      </c>
      <c r="GP2696" s="349"/>
    </row>
    <row r="2697" spans="1:198" hidden="1">
      <c r="A2697" s="232" t="str">
        <f t="shared" si="112"/>
        <v/>
      </c>
      <c r="B2697" s="91"/>
      <c r="C2697" s="232"/>
      <c r="D2697" s="232"/>
      <c r="E2697" s="91"/>
      <c r="F2697" s="91"/>
      <c r="G2697" s="91"/>
      <c r="H2697" s="248"/>
      <c r="I2697" s="248"/>
      <c r="J2697" s="260"/>
      <c r="K2697" s="252"/>
      <c r="GO2697" s="233" t="str">
        <f>IFERROR(VLOOKUP($C2697,リスト!$D:$X,18,FALSE),"")</f>
        <v/>
      </c>
      <c r="GP2697" s="349"/>
    </row>
    <row r="2698" spans="1:198" hidden="1">
      <c r="A2698" s="232" t="str">
        <f t="shared" si="112"/>
        <v/>
      </c>
      <c r="B2698" s="91"/>
      <c r="C2698" s="232"/>
      <c r="D2698" s="232"/>
      <c r="E2698" s="91"/>
      <c r="F2698" s="91"/>
      <c r="G2698" s="91"/>
      <c r="H2698" s="248"/>
      <c r="I2698" s="248"/>
      <c r="J2698" s="260"/>
      <c r="K2698" s="252"/>
      <c r="GO2698" s="233" t="str">
        <f>IFERROR(VLOOKUP($C2698,リスト!$D:$X,18,FALSE),"")</f>
        <v/>
      </c>
      <c r="GP2698" s="349"/>
    </row>
    <row r="2699" spans="1:198" hidden="1">
      <c r="A2699" s="232" t="str">
        <f t="shared" si="112"/>
        <v/>
      </c>
      <c r="B2699" s="91"/>
      <c r="C2699" s="232"/>
      <c r="D2699" s="232"/>
      <c r="E2699" s="91"/>
      <c r="F2699" s="91"/>
      <c r="G2699" s="91"/>
      <c r="H2699" s="248"/>
      <c r="I2699" s="248"/>
      <c r="J2699" s="260"/>
      <c r="K2699" s="252"/>
      <c r="GO2699" s="233" t="str">
        <f>IFERROR(VLOOKUP($C2699,リスト!$D:$X,18,FALSE),"")</f>
        <v/>
      </c>
      <c r="GP2699" s="349"/>
    </row>
    <row r="2700" spans="1:198" hidden="1">
      <c r="A2700" s="232" t="str">
        <f t="shared" si="112"/>
        <v/>
      </c>
      <c r="B2700" s="91"/>
      <c r="C2700" s="232"/>
      <c r="D2700" s="232"/>
      <c r="E2700" s="91"/>
      <c r="F2700" s="91"/>
      <c r="G2700" s="91"/>
      <c r="H2700" s="248"/>
      <c r="I2700" s="248"/>
      <c r="J2700" s="260"/>
      <c r="K2700" s="252"/>
      <c r="GO2700" s="233" t="str">
        <f>IFERROR(VLOOKUP($C2700,リスト!$D:$X,18,FALSE),"")</f>
        <v/>
      </c>
      <c r="GP2700" s="349"/>
    </row>
    <row r="2701" spans="1:198" hidden="1">
      <c r="A2701" s="232" t="str">
        <f t="shared" si="112"/>
        <v/>
      </c>
      <c r="B2701" s="91"/>
      <c r="C2701" s="232"/>
      <c r="D2701" s="232"/>
      <c r="E2701" s="91"/>
      <c r="F2701" s="91"/>
      <c r="G2701" s="91"/>
      <c r="H2701" s="248"/>
      <c r="I2701" s="248"/>
      <c r="J2701" s="260"/>
      <c r="K2701" s="252"/>
      <c r="GO2701" s="233" t="str">
        <f>IFERROR(VLOOKUP($C2701,リスト!$D:$X,18,FALSE),"")</f>
        <v/>
      </c>
      <c r="GP2701" s="349"/>
    </row>
    <row r="2702" spans="1:198" hidden="1">
      <c r="A2702" s="232" t="str">
        <f t="shared" si="112"/>
        <v/>
      </c>
      <c r="B2702" s="91"/>
      <c r="C2702" s="232"/>
      <c r="D2702" s="232"/>
      <c r="E2702" s="91"/>
      <c r="F2702" s="91"/>
      <c r="G2702" s="91"/>
      <c r="H2702" s="248"/>
      <c r="I2702" s="248"/>
      <c r="J2702" s="260"/>
      <c r="K2702" s="252"/>
      <c r="GO2702" s="233" t="str">
        <f>IFERROR(VLOOKUP($C2702,リスト!$D:$X,18,FALSE),"")</f>
        <v/>
      </c>
      <c r="GP2702" s="349"/>
    </row>
    <row r="2703" spans="1:198" hidden="1">
      <c r="A2703" s="232" t="str">
        <f t="shared" si="112"/>
        <v/>
      </c>
      <c r="B2703" s="91"/>
      <c r="C2703" s="232"/>
      <c r="D2703" s="232"/>
      <c r="E2703" s="91"/>
      <c r="F2703" s="91"/>
      <c r="G2703" s="91"/>
      <c r="H2703" s="248"/>
      <c r="I2703" s="248"/>
      <c r="J2703" s="260"/>
      <c r="K2703" s="252"/>
      <c r="GO2703" s="233" t="str">
        <f>IFERROR(VLOOKUP($C2703,リスト!$D:$X,18,FALSE),"")</f>
        <v/>
      </c>
      <c r="GP2703" s="349"/>
    </row>
    <row r="2704" spans="1:198" hidden="1">
      <c r="A2704" s="232" t="str">
        <f t="shared" si="112"/>
        <v/>
      </c>
      <c r="B2704" s="91"/>
      <c r="C2704" s="232"/>
      <c r="D2704" s="232"/>
      <c r="E2704" s="91"/>
      <c r="F2704" s="91"/>
      <c r="G2704" s="91"/>
      <c r="H2704" s="248"/>
      <c r="I2704" s="248"/>
      <c r="J2704" s="260"/>
      <c r="K2704" s="252"/>
      <c r="GO2704" s="233" t="str">
        <f>IFERROR(VLOOKUP($C2704,リスト!$D:$X,18,FALSE),"")</f>
        <v/>
      </c>
      <c r="GP2704" s="349"/>
    </row>
    <row r="2705" spans="1:198" hidden="1">
      <c r="A2705" s="232" t="str">
        <f t="shared" si="112"/>
        <v/>
      </c>
      <c r="B2705" s="91"/>
      <c r="C2705" s="232"/>
      <c r="D2705" s="232"/>
      <c r="E2705" s="91"/>
      <c r="F2705" s="91"/>
      <c r="G2705" s="91"/>
      <c r="H2705" s="248"/>
      <c r="I2705" s="248"/>
      <c r="J2705" s="260"/>
      <c r="K2705" s="252"/>
      <c r="GO2705" s="233" t="str">
        <f>IFERROR(VLOOKUP($C2705,リスト!$D:$X,18,FALSE),"")</f>
        <v/>
      </c>
      <c r="GP2705" s="349"/>
    </row>
    <row r="2706" spans="1:198" hidden="1">
      <c r="A2706" s="232" t="str">
        <f t="shared" si="112"/>
        <v/>
      </c>
      <c r="B2706" s="91"/>
      <c r="C2706" s="232"/>
      <c r="D2706" s="232"/>
      <c r="E2706" s="91"/>
      <c r="F2706" s="91"/>
      <c r="G2706" s="91"/>
      <c r="H2706" s="248"/>
      <c r="I2706" s="248"/>
      <c r="J2706" s="260"/>
      <c r="K2706" s="252"/>
      <c r="GO2706" s="233" t="str">
        <f>IFERROR(VLOOKUP($C2706,リスト!$D:$X,18,FALSE),"")</f>
        <v/>
      </c>
      <c r="GP2706" s="349"/>
    </row>
    <row r="2707" spans="1:198" hidden="1">
      <c r="A2707" s="232" t="str">
        <f t="shared" si="112"/>
        <v/>
      </c>
      <c r="B2707" s="91"/>
      <c r="C2707" s="232"/>
      <c r="D2707" s="232"/>
      <c r="E2707" s="91"/>
      <c r="F2707" s="91"/>
      <c r="G2707" s="91"/>
      <c r="H2707" s="248"/>
      <c r="I2707" s="248"/>
      <c r="J2707" s="260"/>
      <c r="K2707" s="252"/>
      <c r="GO2707" s="233" t="str">
        <f>IFERROR(VLOOKUP($C2707,リスト!$D:$X,18,FALSE),"")</f>
        <v/>
      </c>
      <c r="GP2707" s="349"/>
    </row>
    <row r="2708" spans="1:198" hidden="1">
      <c r="A2708" s="232" t="str">
        <f t="shared" si="112"/>
        <v/>
      </c>
      <c r="B2708" s="91"/>
      <c r="C2708" s="232"/>
      <c r="D2708" s="232"/>
      <c r="E2708" s="91"/>
      <c r="F2708" s="91"/>
      <c r="G2708" s="91"/>
      <c r="H2708" s="248"/>
      <c r="I2708" s="248"/>
      <c r="J2708" s="260"/>
      <c r="K2708" s="252"/>
      <c r="GO2708" s="233" t="str">
        <f>IFERROR(VLOOKUP($C2708,リスト!$D:$X,18,FALSE),"")</f>
        <v/>
      </c>
      <c r="GP2708" s="349"/>
    </row>
    <row r="2709" spans="1:198" hidden="1">
      <c r="A2709" s="232" t="str">
        <f t="shared" si="112"/>
        <v/>
      </c>
      <c r="B2709" s="91"/>
      <c r="C2709" s="232"/>
      <c r="D2709" s="232"/>
      <c r="E2709" s="91"/>
      <c r="F2709" s="91"/>
      <c r="G2709" s="91"/>
      <c r="H2709" s="248"/>
      <c r="I2709" s="248"/>
      <c r="J2709" s="260"/>
      <c r="K2709" s="252"/>
      <c r="GO2709" s="233" t="str">
        <f>IFERROR(VLOOKUP($C2709,リスト!$D:$X,18,FALSE),"")</f>
        <v/>
      </c>
      <c r="GP2709" s="349"/>
    </row>
    <row r="2710" spans="1:198" hidden="1">
      <c r="A2710" s="232" t="str">
        <f t="shared" si="112"/>
        <v/>
      </c>
      <c r="B2710" s="91"/>
      <c r="C2710" s="232"/>
      <c r="D2710" s="232"/>
      <c r="E2710" s="91"/>
      <c r="F2710" s="91"/>
      <c r="G2710" s="91"/>
      <c r="H2710" s="248"/>
      <c r="I2710" s="248"/>
      <c r="J2710" s="260"/>
      <c r="K2710" s="252"/>
      <c r="GO2710" s="233" t="str">
        <f>IFERROR(VLOOKUP($C2710,リスト!$D:$X,18,FALSE),"")</f>
        <v/>
      </c>
      <c r="GP2710" s="349"/>
    </row>
    <row r="2711" spans="1:198" hidden="1">
      <c r="A2711" s="232" t="str">
        <f t="shared" si="112"/>
        <v/>
      </c>
      <c r="B2711" s="91"/>
      <c r="C2711" s="232"/>
      <c r="D2711" s="232"/>
      <c r="E2711" s="91"/>
      <c r="F2711" s="91"/>
      <c r="G2711" s="91"/>
      <c r="H2711" s="248"/>
      <c r="I2711" s="248"/>
      <c r="J2711" s="260"/>
      <c r="K2711" s="252"/>
      <c r="GO2711" s="233" t="str">
        <f>IFERROR(VLOOKUP($C2711,リスト!$D:$X,18,FALSE),"")</f>
        <v/>
      </c>
      <c r="GP2711" s="349"/>
    </row>
    <row r="2712" spans="1:198" hidden="1">
      <c r="A2712" s="232" t="str">
        <f t="shared" si="112"/>
        <v/>
      </c>
      <c r="B2712" s="91"/>
      <c r="C2712" s="232"/>
      <c r="D2712" s="232"/>
      <c r="E2712" s="91"/>
      <c r="F2712" s="91"/>
      <c r="G2712" s="91"/>
      <c r="H2712" s="248"/>
      <c r="I2712" s="248"/>
      <c r="J2712" s="260"/>
      <c r="K2712" s="252"/>
      <c r="GO2712" s="233" t="str">
        <f>IFERROR(VLOOKUP($C2712,リスト!$D:$X,18,FALSE),"")</f>
        <v/>
      </c>
      <c r="GP2712" s="349"/>
    </row>
    <row r="2713" spans="1:198" hidden="1">
      <c r="A2713" s="232" t="str">
        <f t="shared" si="112"/>
        <v/>
      </c>
      <c r="B2713" s="91"/>
      <c r="C2713" s="232"/>
      <c r="D2713" s="232"/>
      <c r="E2713" s="91"/>
      <c r="F2713" s="91"/>
      <c r="G2713" s="91"/>
      <c r="H2713" s="248"/>
      <c r="I2713" s="248"/>
      <c r="J2713" s="260"/>
      <c r="K2713" s="252"/>
      <c r="GO2713" s="233" t="str">
        <f>IFERROR(VLOOKUP($C2713,リスト!$D:$X,18,FALSE),"")</f>
        <v/>
      </c>
      <c r="GP2713" s="349"/>
    </row>
    <row r="2714" spans="1:198" hidden="1">
      <c r="A2714" s="232" t="str">
        <f t="shared" si="112"/>
        <v/>
      </c>
      <c r="B2714" s="91"/>
      <c r="C2714" s="232"/>
      <c r="D2714" s="232"/>
      <c r="E2714" s="91"/>
      <c r="F2714" s="91"/>
      <c r="G2714" s="91"/>
      <c r="H2714" s="248"/>
      <c r="I2714" s="248"/>
      <c r="J2714" s="260"/>
      <c r="K2714" s="252"/>
      <c r="GO2714" s="233" t="str">
        <f>IFERROR(VLOOKUP($C2714,リスト!$D:$X,18,FALSE),"")</f>
        <v/>
      </c>
      <c r="GP2714" s="349"/>
    </row>
    <row r="2715" spans="1:198" hidden="1">
      <c r="A2715" s="232" t="str">
        <f t="shared" si="112"/>
        <v/>
      </c>
      <c r="B2715" s="91"/>
      <c r="C2715" s="232"/>
      <c r="D2715" s="232"/>
      <c r="E2715" s="91"/>
      <c r="F2715" s="91"/>
      <c r="G2715" s="91"/>
      <c r="H2715" s="248"/>
      <c r="I2715" s="248"/>
      <c r="J2715" s="260"/>
      <c r="K2715" s="252"/>
      <c r="GO2715" s="233" t="str">
        <f>IFERROR(VLOOKUP($C2715,リスト!$D:$X,18,FALSE),"")</f>
        <v/>
      </c>
      <c r="GP2715" s="349"/>
    </row>
    <row r="2716" spans="1:198" hidden="1">
      <c r="A2716" s="232" t="str">
        <f t="shared" si="112"/>
        <v/>
      </c>
      <c r="B2716" s="91"/>
      <c r="C2716" s="232"/>
      <c r="D2716" s="232"/>
      <c r="E2716" s="91"/>
      <c r="F2716" s="91"/>
      <c r="G2716" s="91"/>
      <c r="H2716" s="248"/>
      <c r="I2716" s="248"/>
      <c r="J2716" s="260"/>
      <c r="K2716" s="252"/>
      <c r="GO2716" s="233" t="str">
        <f>IFERROR(VLOOKUP($C2716,リスト!$D:$X,18,FALSE),"")</f>
        <v/>
      </c>
      <c r="GP2716" s="349"/>
    </row>
    <row r="2717" spans="1:198" hidden="1">
      <c r="A2717" s="232" t="str">
        <f t="shared" si="112"/>
        <v/>
      </c>
      <c r="B2717" s="91"/>
      <c r="C2717" s="232"/>
      <c r="D2717" s="232"/>
      <c r="E2717" s="91"/>
      <c r="F2717" s="91"/>
      <c r="G2717" s="91"/>
      <c r="H2717" s="248"/>
      <c r="I2717" s="248"/>
      <c r="J2717" s="260"/>
      <c r="K2717" s="252"/>
      <c r="GO2717" s="233" t="str">
        <f>IFERROR(VLOOKUP($C2717,リスト!$D:$X,18,FALSE),"")</f>
        <v/>
      </c>
      <c r="GP2717" s="349"/>
    </row>
    <row r="2718" spans="1:198" hidden="1">
      <c r="A2718" s="232" t="str">
        <f t="shared" si="112"/>
        <v/>
      </c>
      <c r="B2718" s="91"/>
      <c r="C2718" s="232"/>
      <c r="D2718" s="232"/>
      <c r="E2718" s="91"/>
      <c r="F2718" s="91"/>
      <c r="G2718" s="91"/>
      <c r="H2718" s="248"/>
      <c r="I2718" s="248"/>
      <c r="J2718" s="260"/>
      <c r="K2718" s="252"/>
      <c r="GO2718" s="233" t="str">
        <f>IFERROR(VLOOKUP($C2718,リスト!$D:$X,18,FALSE),"")</f>
        <v/>
      </c>
      <c r="GP2718" s="349"/>
    </row>
    <row r="2719" spans="1:198" hidden="1">
      <c r="A2719" s="232" t="str">
        <f t="shared" si="112"/>
        <v/>
      </c>
      <c r="B2719" s="91"/>
      <c r="C2719" s="232"/>
      <c r="D2719" s="232"/>
      <c r="E2719" s="91"/>
      <c r="F2719" s="91"/>
      <c r="G2719" s="91"/>
      <c r="H2719" s="248"/>
      <c r="I2719" s="248"/>
      <c r="J2719" s="260"/>
      <c r="K2719" s="252"/>
      <c r="GO2719" s="233" t="str">
        <f>IFERROR(VLOOKUP($C2719,リスト!$D:$X,18,FALSE),"")</f>
        <v/>
      </c>
      <c r="GP2719" s="349"/>
    </row>
    <row r="2720" spans="1:198" hidden="1">
      <c r="A2720" s="232" t="str">
        <f t="shared" si="112"/>
        <v/>
      </c>
      <c r="B2720" s="91"/>
      <c r="C2720" s="232"/>
      <c r="D2720" s="232"/>
      <c r="E2720" s="91"/>
      <c r="F2720" s="91"/>
      <c r="G2720" s="91"/>
      <c r="H2720" s="248"/>
      <c r="I2720" s="248"/>
      <c r="J2720" s="260"/>
      <c r="K2720" s="252"/>
      <c r="GO2720" s="233" t="str">
        <f>IFERROR(VLOOKUP($C2720,リスト!$D:$X,18,FALSE),"")</f>
        <v/>
      </c>
      <c r="GP2720" s="349"/>
    </row>
    <row r="2721" spans="1:198" hidden="1">
      <c r="A2721" s="232" t="str">
        <f t="shared" si="112"/>
        <v/>
      </c>
      <c r="B2721" s="91"/>
      <c r="C2721" s="232"/>
      <c r="D2721" s="232"/>
      <c r="E2721" s="91"/>
      <c r="F2721" s="91"/>
      <c r="G2721" s="91"/>
      <c r="H2721" s="248"/>
      <c r="I2721" s="248"/>
      <c r="J2721" s="260"/>
      <c r="K2721" s="252"/>
      <c r="GO2721" s="233" t="str">
        <f>IFERROR(VLOOKUP($C2721,リスト!$D:$X,18,FALSE),"")</f>
        <v/>
      </c>
      <c r="GP2721" s="349"/>
    </row>
    <row r="2722" spans="1:198" hidden="1">
      <c r="A2722" s="232" t="str">
        <f t="shared" si="112"/>
        <v/>
      </c>
      <c r="B2722" s="91"/>
      <c r="C2722" s="232"/>
      <c r="D2722" s="232"/>
      <c r="E2722" s="91"/>
      <c r="F2722" s="91"/>
      <c r="G2722" s="91"/>
      <c r="H2722" s="248"/>
      <c r="I2722" s="248"/>
      <c r="J2722" s="260"/>
      <c r="K2722" s="252"/>
      <c r="GO2722" s="233" t="str">
        <f>IFERROR(VLOOKUP($C2722,リスト!$D:$X,18,FALSE),"")</f>
        <v/>
      </c>
      <c r="GP2722" s="349"/>
    </row>
    <row r="2723" spans="1:198" hidden="1">
      <c r="A2723" s="232" t="str">
        <f t="shared" si="112"/>
        <v/>
      </c>
      <c r="B2723" s="91"/>
      <c r="C2723" s="232"/>
      <c r="D2723" s="232"/>
      <c r="E2723" s="91"/>
      <c r="F2723" s="91"/>
      <c r="G2723" s="91"/>
      <c r="H2723" s="248"/>
      <c r="I2723" s="248"/>
      <c r="J2723" s="260"/>
      <c r="K2723" s="252"/>
      <c r="GO2723" s="233" t="str">
        <f>IFERROR(VLOOKUP($C2723,リスト!$D:$X,18,FALSE),"")</f>
        <v/>
      </c>
      <c r="GP2723" s="349"/>
    </row>
    <row r="2724" spans="1:198" hidden="1">
      <c r="A2724" s="232" t="str">
        <f t="shared" si="112"/>
        <v/>
      </c>
      <c r="B2724" s="91"/>
      <c r="C2724" s="232"/>
      <c r="D2724" s="232"/>
      <c r="E2724" s="91"/>
      <c r="F2724" s="91"/>
      <c r="G2724" s="91"/>
      <c r="H2724" s="248"/>
      <c r="I2724" s="248"/>
      <c r="J2724" s="260"/>
      <c r="K2724" s="252"/>
      <c r="GO2724" s="233" t="str">
        <f>IFERROR(VLOOKUP($C2724,リスト!$D:$X,18,FALSE),"")</f>
        <v/>
      </c>
      <c r="GP2724" s="349"/>
    </row>
    <row r="2725" spans="1:198" hidden="1">
      <c r="A2725" s="232" t="str">
        <f t="shared" si="112"/>
        <v/>
      </c>
      <c r="B2725" s="91"/>
      <c r="C2725" s="232"/>
      <c r="D2725" s="232"/>
      <c r="E2725" s="91"/>
      <c r="F2725" s="91"/>
      <c r="G2725" s="91"/>
      <c r="H2725" s="248"/>
      <c r="I2725" s="248"/>
      <c r="J2725" s="260"/>
      <c r="K2725" s="252"/>
      <c r="GO2725" s="233" t="str">
        <f>IFERROR(VLOOKUP($C2725,リスト!$D:$X,18,FALSE),"")</f>
        <v/>
      </c>
      <c r="GP2725" s="349"/>
    </row>
    <row r="2726" spans="1:198" hidden="1">
      <c r="A2726" s="232" t="str">
        <f t="shared" si="112"/>
        <v/>
      </c>
      <c r="B2726" s="91"/>
      <c r="C2726" s="232"/>
      <c r="D2726" s="232"/>
      <c r="E2726" s="91"/>
      <c r="F2726" s="91"/>
      <c r="G2726" s="91"/>
      <c r="H2726" s="248"/>
      <c r="I2726" s="248"/>
      <c r="J2726" s="260"/>
      <c r="K2726" s="252"/>
      <c r="GO2726" s="233" t="str">
        <f>IFERROR(VLOOKUP($C2726,リスト!$D:$X,18,FALSE),"")</f>
        <v/>
      </c>
      <c r="GP2726" s="349"/>
    </row>
    <row r="2727" spans="1:198" hidden="1">
      <c r="A2727" s="232" t="str">
        <f t="shared" si="112"/>
        <v/>
      </c>
      <c r="B2727" s="91"/>
      <c r="C2727" s="232"/>
      <c r="D2727" s="232"/>
      <c r="E2727" s="91"/>
      <c r="F2727" s="91"/>
      <c r="G2727" s="91"/>
      <c r="H2727" s="248"/>
      <c r="I2727" s="248"/>
      <c r="J2727" s="260"/>
      <c r="K2727" s="252"/>
      <c r="GO2727" s="233" t="str">
        <f>IFERROR(VLOOKUP($C2727,リスト!$D:$X,18,FALSE),"")</f>
        <v/>
      </c>
      <c r="GP2727" s="349"/>
    </row>
    <row r="2728" spans="1:198" hidden="1">
      <c r="A2728" s="232" t="str">
        <f t="shared" si="112"/>
        <v/>
      </c>
      <c r="B2728" s="91"/>
      <c r="C2728" s="232"/>
      <c r="D2728" s="232"/>
      <c r="E2728" s="91"/>
      <c r="F2728" s="91"/>
      <c r="G2728" s="91"/>
      <c r="H2728" s="248"/>
      <c r="I2728" s="248"/>
      <c r="J2728" s="260"/>
      <c r="K2728" s="252"/>
      <c r="GO2728" s="233" t="str">
        <f>IFERROR(VLOOKUP($C2728,リスト!$D:$X,18,FALSE),"")</f>
        <v/>
      </c>
      <c r="GP2728" s="349"/>
    </row>
    <row r="2729" spans="1:198" hidden="1">
      <c r="A2729" s="232" t="str">
        <f t="shared" si="112"/>
        <v/>
      </c>
      <c r="B2729" s="91"/>
      <c r="C2729" s="232"/>
      <c r="D2729" s="232"/>
      <c r="E2729" s="91"/>
      <c r="F2729" s="91"/>
      <c r="G2729" s="91"/>
      <c r="H2729" s="248"/>
      <c r="I2729" s="248"/>
      <c r="J2729" s="260"/>
      <c r="K2729" s="252"/>
      <c r="GO2729" s="233" t="str">
        <f>IFERROR(VLOOKUP($C2729,リスト!$D:$X,18,FALSE),"")</f>
        <v/>
      </c>
      <c r="GP2729" s="349"/>
    </row>
    <row r="2730" spans="1:198" hidden="1">
      <c r="A2730" s="232" t="str">
        <f t="shared" si="112"/>
        <v/>
      </c>
      <c r="B2730" s="91"/>
      <c r="C2730" s="232"/>
      <c r="D2730" s="232"/>
      <c r="E2730" s="91"/>
      <c r="F2730" s="91"/>
      <c r="G2730" s="91"/>
      <c r="H2730" s="248"/>
      <c r="I2730" s="248"/>
      <c r="J2730" s="260"/>
      <c r="K2730" s="252"/>
      <c r="GO2730" s="233" t="str">
        <f>IFERROR(VLOOKUP($C2730,リスト!$D:$X,18,FALSE),"")</f>
        <v/>
      </c>
      <c r="GP2730" s="349"/>
    </row>
    <row r="2731" spans="1:198" hidden="1">
      <c r="A2731" s="232" t="str">
        <f t="shared" si="112"/>
        <v/>
      </c>
      <c r="B2731" s="91"/>
      <c r="C2731" s="232"/>
      <c r="D2731" s="232"/>
      <c r="E2731" s="91"/>
      <c r="F2731" s="91"/>
      <c r="G2731" s="91"/>
      <c r="H2731" s="248"/>
      <c r="I2731" s="248"/>
      <c r="J2731" s="260"/>
      <c r="K2731" s="252"/>
      <c r="GO2731" s="233" t="str">
        <f>IFERROR(VLOOKUP($C2731,リスト!$D:$X,18,FALSE),"")</f>
        <v/>
      </c>
      <c r="GP2731" s="349"/>
    </row>
    <row r="2732" spans="1:198" hidden="1">
      <c r="A2732" s="232" t="str">
        <f t="shared" si="112"/>
        <v/>
      </c>
      <c r="B2732" s="91"/>
      <c r="C2732" s="232"/>
      <c r="D2732" s="232"/>
      <c r="E2732" s="91"/>
      <c r="F2732" s="91"/>
      <c r="G2732" s="91"/>
      <c r="H2732" s="248"/>
      <c r="I2732" s="248"/>
      <c r="J2732" s="260"/>
      <c r="K2732" s="252"/>
      <c r="GO2732" s="233" t="str">
        <f>IFERROR(VLOOKUP($C2732,リスト!$D:$X,18,FALSE),"")</f>
        <v/>
      </c>
      <c r="GP2732" s="349"/>
    </row>
    <row r="2733" spans="1:198" hidden="1">
      <c r="A2733" s="232" t="str">
        <f t="shared" si="112"/>
        <v/>
      </c>
      <c r="B2733" s="91"/>
      <c r="C2733" s="232"/>
      <c r="D2733" s="232"/>
      <c r="E2733" s="91"/>
      <c r="F2733" s="91"/>
      <c r="G2733" s="91"/>
      <c r="H2733" s="248"/>
      <c r="I2733" s="248"/>
      <c r="J2733" s="260"/>
      <c r="K2733" s="252"/>
      <c r="GO2733" s="233" t="str">
        <f>IFERROR(VLOOKUP($C2733,リスト!$D:$X,18,FALSE),"")</f>
        <v/>
      </c>
      <c r="GP2733" s="349"/>
    </row>
    <row r="2734" spans="1:198" hidden="1">
      <c r="A2734" s="232" t="str">
        <f t="shared" si="112"/>
        <v/>
      </c>
      <c r="B2734" s="91"/>
      <c r="C2734" s="232"/>
      <c r="D2734" s="232"/>
      <c r="E2734" s="91"/>
      <c r="F2734" s="91"/>
      <c r="G2734" s="91"/>
      <c r="H2734" s="248"/>
      <c r="I2734" s="248"/>
      <c r="J2734" s="260"/>
      <c r="K2734" s="252"/>
      <c r="GO2734" s="233" t="str">
        <f>IFERROR(VLOOKUP($C2734,リスト!$D:$X,18,FALSE),"")</f>
        <v/>
      </c>
      <c r="GP2734" s="349"/>
    </row>
    <row r="2735" spans="1:198" hidden="1">
      <c r="A2735" s="232" t="str">
        <f t="shared" si="112"/>
        <v/>
      </c>
      <c r="B2735" s="91"/>
      <c r="C2735" s="232"/>
      <c r="D2735" s="232"/>
      <c r="E2735" s="91"/>
      <c r="F2735" s="91"/>
      <c r="G2735" s="91"/>
      <c r="H2735" s="248"/>
      <c r="I2735" s="248"/>
      <c r="J2735" s="260"/>
      <c r="K2735" s="252"/>
      <c r="GO2735" s="233" t="str">
        <f>IFERROR(VLOOKUP($C2735,リスト!$D:$X,18,FALSE),"")</f>
        <v/>
      </c>
      <c r="GP2735" s="349"/>
    </row>
    <row r="2736" spans="1:198" hidden="1">
      <c r="A2736" s="232" t="str">
        <f t="shared" si="112"/>
        <v/>
      </c>
      <c r="B2736" s="91"/>
      <c r="C2736" s="232"/>
      <c r="D2736" s="232"/>
      <c r="E2736" s="91"/>
      <c r="F2736" s="91"/>
      <c r="G2736" s="91"/>
      <c r="H2736" s="248"/>
      <c r="I2736" s="248"/>
      <c r="J2736" s="260"/>
      <c r="K2736" s="252"/>
      <c r="GO2736" s="233" t="str">
        <f>IFERROR(VLOOKUP($C2736,リスト!$D:$X,18,FALSE),"")</f>
        <v/>
      </c>
      <c r="GP2736" s="349"/>
    </row>
    <row r="2737" spans="1:198" hidden="1">
      <c r="A2737" s="232" t="str">
        <f t="shared" si="112"/>
        <v/>
      </c>
      <c r="B2737" s="91"/>
      <c r="C2737" s="232"/>
      <c r="D2737" s="232"/>
      <c r="E2737" s="91"/>
      <c r="F2737" s="91"/>
      <c r="G2737" s="91"/>
      <c r="H2737" s="248"/>
      <c r="I2737" s="248"/>
      <c r="J2737" s="260"/>
      <c r="K2737" s="252"/>
      <c r="GO2737" s="233" t="str">
        <f>IFERROR(VLOOKUP($C2737,リスト!$D:$X,18,FALSE),"")</f>
        <v/>
      </c>
      <c r="GP2737" s="349"/>
    </row>
    <row r="2738" spans="1:198" hidden="1">
      <c r="A2738" s="232" t="str">
        <f t="shared" si="112"/>
        <v/>
      </c>
      <c r="B2738" s="91"/>
      <c r="C2738" s="232"/>
      <c r="D2738" s="232"/>
      <c r="E2738" s="91"/>
      <c r="F2738" s="91"/>
      <c r="G2738" s="91"/>
      <c r="H2738" s="248"/>
      <c r="I2738" s="248"/>
      <c r="J2738" s="260"/>
      <c r="K2738" s="252"/>
      <c r="GO2738" s="233" t="str">
        <f>IFERROR(VLOOKUP($C2738,リスト!$D:$X,18,FALSE),"")</f>
        <v/>
      </c>
      <c r="GP2738" s="349"/>
    </row>
    <row r="2739" spans="1:198" hidden="1">
      <c r="A2739" s="232" t="str">
        <f t="shared" si="112"/>
        <v/>
      </c>
      <c r="B2739" s="91"/>
      <c r="C2739" s="232"/>
      <c r="D2739" s="232"/>
      <c r="E2739" s="91"/>
      <c r="F2739" s="91"/>
      <c r="G2739" s="91"/>
      <c r="H2739" s="248"/>
      <c r="I2739" s="248"/>
      <c r="J2739" s="260"/>
      <c r="K2739" s="252"/>
      <c r="GO2739" s="233" t="str">
        <f>IFERROR(VLOOKUP($C2739,リスト!$D:$X,18,FALSE),"")</f>
        <v/>
      </c>
      <c r="GP2739" s="349"/>
    </row>
    <row r="2740" spans="1:198" hidden="1">
      <c r="A2740" s="232" t="str">
        <f t="shared" si="112"/>
        <v/>
      </c>
      <c r="B2740" s="91"/>
      <c r="C2740" s="232"/>
      <c r="D2740" s="232"/>
      <c r="E2740" s="91"/>
      <c r="F2740" s="91"/>
      <c r="G2740" s="91"/>
      <c r="H2740" s="248"/>
      <c r="I2740" s="248"/>
      <c r="J2740" s="260"/>
      <c r="K2740" s="252"/>
      <c r="GO2740" s="233" t="str">
        <f>IFERROR(VLOOKUP($C2740,リスト!$D:$X,18,FALSE),"")</f>
        <v/>
      </c>
      <c r="GP2740" s="349"/>
    </row>
    <row r="2741" spans="1:198" hidden="1">
      <c r="A2741" s="232" t="str">
        <f t="shared" si="112"/>
        <v/>
      </c>
      <c r="B2741" s="91"/>
      <c r="C2741" s="232"/>
      <c r="D2741" s="232"/>
      <c r="E2741" s="91"/>
      <c r="F2741" s="91"/>
      <c r="G2741" s="91"/>
      <c r="H2741" s="248"/>
      <c r="I2741" s="248"/>
      <c r="J2741" s="260"/>
      <c r="K2741" s="252"/>
      <c r="GO2741" s="233" t="str">
        <f>IFERROR(VLOOKUP($C2741,リスト!$D:$X,18,FALSE),"")</f>
        <v/>
      </c>
      <c r="GP2741" s="349"/>
    </row>
    <row r="2742" spans="1:198" hidden="1">
      <c r="A2742" s="232" t="str">
        <f t="shared" si="112"/>
        <v/>
      </c>
      <c r="B2742" s="91"/>
      <c r="C2742" s="232"/>
      <c r="D2742" s="232"/>
      <c r="E2742" s="91"/>
      <c r="F2742" s="91"/>
      <c r="G2742" s="91"/>
      <c r="H2742" s="248"/>
      <c r="I2742" s="248"/>
      <c r="J2742" s="260"/>
      <c r="K2742" s="252"/>
      <c r="GO2742" s="233" t="str">
        <f>IFERROR(VLOOKUP($C2742,リスト!$D:$X,18,FALSE),"")</f>
        <v/>
      </c>
      <c r="GP2742" s="349"/>
    </row>
    <row r="2743" spans="1:198" hidden="1">
      <c r="A2743" s="232" t="str">
        <f t="shared" si="112"/>
        <v/>
      </c>
      <c r="B2743" s="91"/>
      <c r="C2743" s="232"/>
      <c r="D2743" s="232"/>
      <c r="E2743" s="91"/>
      <c r="F2743" s="91"/>
      <c r="G2743" s="91"/>
      <c r="H2743" s="248"/>
      <c r="I2743" s="248"/>
      <c r="J2743" s="260"/>
      <c r="K2743" s="252"/>
      <c r="GO2743" s="233" t="str">
        <f>IFERROR(VLOOKUP($C2743,リスト!$D:$X,18,FALSE),"")</f>
        <v/>
      </c>
      <c r="GP2743" s="349"/>
    </row>
    <row r="2744" spans="1:198" hidden="1">
      <c r="A2744" s="232" t="str">
        <f t="shared" si="112"/>
        <v/>
      </c>
      <c r="B2744" s="91"/>
      <c r="C2744" s="232"/>
      <c r="D2744" s="232"/>
      <c r="E2744" s="91"/>
      <c r="F2744" s="91"/>
      <c r="G2744" s="91"/>
      <c r="H2744" s="248"/>
      <c r="I2744" s="248"/>
      <c r="J2744" s="260"/>
      <c r="K2744" s="252"/>
      <c r="GO2744" s="233" t="str">
        <f>IFERROR(VLOOKUP($C2744,リスト!$D:$X,18,FALSE),"")</f>
        <v/>
      </c>
      <c r="GP2744" s="349"/>
    </row>
    <row r="2745" spans="1:198" hidden="1">
      <c r="A2745" s="232" t="str">
        <f t="shared" si="112"/>
        <v/>
      </c>
      <c r="B2745" s="91"/>
      <c r="C2745" s="232"/>
      <c r="D2745" s="232"/>
      <c r="E2745" s="91"/>
      <c r="F2745" s="91"/>
      <c r="G2745" s="91"/>
      <c r="H2745" s="248"/>
      <c r="I2745" s="248"/>
      <c r="J2745" s="260"/>
      <c r="K2745" s="252"/>
      <c r="GO2745" s="233" t="str">
        <f>IFERROR(VLOOKUP($C2745,リスト!$D:$X,18,FALSE),"")</f>
        <v/>
      </c>
      <c r="GP2745" s="349"/>
    </row>
    <row r="2746" spans="1:198" hidden="1">
      <c r="A2746" s="232" t="str">
        <f t="shared" si="112"/>
        <v/>
      </c>
      <c r="B2746" s="91"/>
      <c r="C2746" s="232"/>
      <c r="D2746" s="232"/>
      <c r="E2746" s="91"/>
      <c r="F2746" s="91"/>
      <c r="G2746" s="91"/>
      <c r="H2746" s="248"/>
      <c r="I2746" s="248"/>
      <c r="J2746" s="260"/>
      <c r="K2746" s="252"/>
      <c r="GO2746" s="233" t="str">
        <f>IFERROR(VLOOKUP($C2746,リスト!$D:$X,18,FALSE),"")</f>
        <v/>
      </c>
      <c r="GP2746" s="349"/>
    </row>
    <row r="2747" spans="1:198" hidden="1">
      <c r="A2747" s="232" t="str">
        <f t="shared" si="112"/>
        <v/>
      </c>
      <c r="B2747" s="91"/>
      <c r="C2747" s="232"/>
      <c r="D2747" s="232"/>
      <c r="E2747" s="91"/>
      <c r="F2747" s="91"/>
      <c r="G2747" s="91"/>
      <c r="H2747" s="248"/>
      <c r="I2747" s="248"/>
      <c r="J2747" s="260"/>
      <c r="K2747" s="252"/>
      <c r="GO2747" s="233" t="str">
        <f>IFERROR(VLOOKUP($C2747,リスト!$D:$X,18,FALSE),"")</f>
        <v/>
      </c>
      <c r="GP2747" s="349"/>
    </row>
    <row r="2748" spans="1:198" hidden="1">
      <c r="A2748" s="232" t="str">
        <f t="shared" si="112"/>
        <v/>
      </c>
      <c r="B2748" s="91"/>
      <c r="C2748" s="232"/>
      <c r="D2748" s="232"/>
      <c r="E2748" s="91"/>
      <c r="F2748" s="91"/>
      <c r="G2748" s="91"/>
      <c r="H2748" s="248"/>
      <c r="I2748" s="248"/>
      <c r="J2748" s="260"/>
      <c r="K2748" s="252"/>
      <c r="GO2748" s="233" t="str">
        <f>IFERROR(VLOOKUP($C2748,リスト!$D:$X,18,FALSE),"")</f>
        <v/>
      </c>
      <c r="GP2748" s="349"/>
    </row>
    <row r="2749" spans="1:198" hidden="1">
      <c r="A2749" s="232" t="str">
        <f t="shared" si="112"/>
        <v/>
      </c>
      <c r="B2749" s="91"/>
      <c r="C2749" s="232"/>
      <c r="D2749" s="232"/>
      <c r="E2749" s="91"/>
      <c r="F2749" s="91"/>
      <c r="G2749" s="91"/>
      <c r="H2749" s="248"/>
      <c r="I2749" s="248"/>
      <c r="J2749" s="260"/>
      <c r="K2749" s="252"/>
      <c r="GO2749" s="233" t="str">
        <f>IFERROR(VLOOKUP($C2749,リスト!$D:$X,18,FALSE),"")</f>
        <v/>
      </c>
      <c r="GP2749" s="349"/>
    </row>
    <row r="2750" spans="1:198" hidden="1">
      <c r="A2750" s="232" t="str">
        <f t="shared" si="112"/>
        <v/>
      </c>
      <c r="B2750" s="91"/>
      <c r="C2750" s="232"/>
      <c r="D2750" s="232"/>
      <c r="E2750" s="91"/>
      <c r="F2750" s="91"/>
      <c r="G2750" s="91"/>
      <c r="H2750" s="248"/>
      <c r="I2750" s="248"/>
      <c r="J2750" s="260"/>
      <c r="K2750" s="252"/>
      <c r="GO2750" s="233" t="str">
        <f>IFERROR(VLOOKUP($C2750,リスト!$D:$X,18,FALSE),"")</f>
        <v/>
      </c>
      <c r="GP2750" s="349"/>
    </row>
    <row r="2751" spans="1:198" hidden="1">
      <c r="A2751" s="232" t="str">
        <f t="shared" si="112"/>
        <v/>
      </c>
      <c r="B2751" s="91"/>
      <c r="C2751" s="232"/>
      <c r="D2751" s="232"/>
      <c r="E2751" s="91"/>
      <c r="F2751" s="91"/>
      <c r="G2751" s="91"/>
      <c r="H2751" s="248"/>
      <c r="I2751" s="248"/>
      <c r="J2751" s="260"/>
      <c r="K2751" s="252"/>
      <c r="GO2751" s="233" t="str">
        <f>IFERROR(VLOOKUP($C2751,リスト!$D:$X,18,FALSE),"")</f>
        <v/>
      </c>
      <c r="GP2751" s="349"/>
    </row>
    <row r="2752" spans="1:198" hidden="1">
      <c r="A2752" s="232" t="str">
        <f t="shared" si="112"/>
        <v/>
      </c>
      <c r="B2752" s="91"/>
      <c r="C2752" s="232"/>
      <c r="D2752" s="232"/>
      <c r="E2752" s="91"/>
      <c r="F2752" s="91"/>
      <c r="G2752" s="91"/>
      <c r="H2752" s="248"/>
      <c r="I2752" s="248"/>
      <c r="J2752" s="260"/>
      <c r="K2752" s="252"/>
      <c r="GO2752" s="233" t="str">
        <f>IFERROR(VLOOKUP($C2752,リスト!$D:$X,18,FALSE),"")</f>
        <v/>
      </c>
      <c r="GP2752" s="349"/>
    </row>
    <row r="2753" spans="1:198" hidden="1">
      <c r="A2753" s="232" t="str">
        <f t="shared" si="112"/>
        <v/>
      </c>
      <c r="B2753" s="91"/>
      <c r="C2753" s="232"/>
      <c r="D2753" s="232"/>
      <c r="E2753" s="91"/>
      <c r="F2753" s="91"/>
      <c r="G2753" s="91"/>
      <c r="H2753" s="248"/>
      <c r="I2753" s="248"/>
      <c r="J2753" s="260"/>
      <c r="K2753" s="252"/>
      <c r="GO2753" s="233" t="str">
        <f>IFERROR(VLOOKUP($C2753,リスト!$D:$X,18,FALSE),"")</f>
        <v/>
      </c>
      <c r="GP2753" s="349"/>
    </row>
    <row r="2754" spans="1:198" hidden="1">
      <c r="A2754" s="232" t="str">
        <f t="shared" si="112"/>
        <v/>
      </c>
      <c r="B2754" s="91"/>
      <c r="C2754" s="232"/>
      <c r="D2754" s="232"/>
      <c r="E2754" s="91"/>
      <c r="F2754" s="91"/>
      <c r="G2754" s="91"/>
      <c r="H2754" s="248"/>
      <c r="I2754" s="248"/>
      <c r="J2754" s="260"/>
      <c r="K2754" s="252"/>
      <c r="GO2754" s="233" t="str">
        <f>IFERROR(VLOOKUP($C2754,リスト!$D:$X,18,FALSE),"")</f>
        <v/>
      </c>
      <c r="GP2754" s="349"/>
    </row>
    <row r="2755" spans="1:198" hidden="1">
      <c r="A2755" s="232" t="str">
        <f t="shared" si="112"/>
        <v/>
      </c>
      <c r="B2755" s="91"/>
      <c r="C2755" s="232"/>
      <c r="D2755" s="232"/>
      <c r="E2755" s="91"/>
      <c r="F2755" s="91"/>
      <c r="G2755" s="91"/>
      <c r="H2755" s="248"/>
      <c r="I2755" s="248"/>
      <c r="J2755" s="260"/>
      <c r="K2755" s="252"/>
      <c r="GO2755" s="233" t="str">
        <f>IFERROR(VLOOKUP($C2755,リスト!$D:$X,18,FALSE),"")</f>
        <v/>
      </c>
      <c r="GP2755" s="349"/>
    </row>
    <row r="2756" spans="1:198" hidden="1">
      <c r="A2756" s="232" t="str">
        <f t="shared" si="112"/>
        <v/>
      </c>
      <c r="B2756" s="91"/>
      <c r="C2756" s="232"/>
      <c r="D2756" s="232"/>
      <c r="E2756" s="91"/>
      <c r="F2756" s="91"/>
      <c r="G2756" s="91"/>
      <c r="H2756" s="248"/>
      <c r="I2756" s="248"/>
      <c r="J2756" s="260"/>
      <c r="K2756" s="252"/>
      <c r="GO2756" s="233" t="str">
        <f>IFERROR(VLOOKUP($C2756,リスト!$D:$X,18,FALSE),"")</f>
        <v/>
      </c>
      <c r="GP2756" s="349"/>
    </row>
    <row r="2757" spans="1:198" hidden="1">
      <c r="A2757" s="232" t="str">
        <f t="shared" si="112"/>
        <v/>
      </c>
      <c r="B2757" s="91"/>
      <c r="C2757" s="232"/>
      <c r="D2757" s="232"/>
      <c r="E2757" s="91"/>
      <c r="F2757" s="91"/>
      <c r="G2757" s="91"/>
      <c r="H2757" s="248"/>
      <c r="I2757" s="248"/>
      <c r="J2757" s="260"/>
      <c r="K2757" s="252"/>
      <c r="GO2757" s="233" t="str">
        <f>IFERROR(VLOOKUP($C2757,リスト!$D:$X,18,FALSE),"")</f>
        <v/>
      </c>
      <c r="GP2757" s="349"/>
    </row>
    <row r="2758" spans="1:198" hidden="1">
      <c r="A2758" s="232" t="str">
        <f t="shared" ref="A2758:A2821" si="113">IF(C2758="","",ROW()-5)</f>
        <v/>
      </c>
      <c r="B2758" s="91"/>
      <c r="C2758" s="232"/>
      <c r="D2758" s="232"/>
      <c r="E2758" s="91"/>
      <c r="F2758" s="91"/>
      <c r="G2758" s="91"/>
      <c r="H2758" s="248"/>
      <c r="I2758" s="248"/>
      <c r="J2758" s="260"/>
      <c r="K2758" s="252"/>
      <c r="GO2758" s="233" t="str">
        <f>IFERROR(VLOOKUP($C2758,リスト!$D:$X,18,FALSE),"")</f>
        <v/>
      </c>
      <c r="GP2758" s="349"/>
    </row>
    <row r="2759" spans="1:198" hidden="1">
      <c r="A2759" s="232" t="str">
        <f t="shared" si="113"/>
        <v/>
      </c>
      <c r="B2759" s="91"/>
      <c r="C2759" s="232"/>
      <c r="D2759" s="232"/>
      <c r="E2759" s="91"/>
      <c r="F2759" s="91"/>
      <c r="G2759" s="91"/>
      <c r="H2759" s="248"/>
      <c r="I2759" s="248"/>
      <c r="J2759" s="260"/>
      <c r="K2759" s="252"/>
      <c r="GO2759" s="233" t="str">
        <f>IFERROR(VLOOKUP($C2759,リスト!$D:$X,18,FALSE),"")</f>
        <v/>
      </c>
      <c r="GP2759" s="349"/>
    </row>
    <row r="2760" spans="1:198" hidden="1">
      <c r="A2760" s="232" t="str">
        <f t="shared" si="113"/>
        <v/>
      </c>
      <c r="B2760" s="91"/>
      <c r="C2760" s="232"/>
      <c r="D2760" s="232"/>
      <c r="E2760" s="91"/>
      <c r="F2760" s="91"/>
      <c r="G2760" s="91"/>
      <c r="H2760" s="248"/>
      <c r="I2760" s="248"/>
      <c r="J2760" s="260"/>
      <c r="K2760" s="252"/>
      <c r="GO2760" s="233" t="str">
        <f>IFERROR(VLOOKUP($C2760,リスト!$D:$X,18,FALSE),"")</f>
        <v/>
      </c>
      <c r="GP2760" s="349"/>
    </row>
    <row r="2761" spans="1:198" hidden="1">
      <c r="A2761" s="232" t="str">
        <f t="shared" si="113"/>
        <v/>
      </c>
      <c r="B2761" s="91"/>
      <c r="C2761" s="232"/>
      <c r="D2761" s="232"/>
      <c r="E2761" s="91"/>
      <c r="F2761" s="91"/>
      <c r="G2761" s="91"/>
      <c r="H2761" s="248"/>
      <c r="I2761" s="248"/>
      <c r="J2761" s="260"/>
      <c r="K2761" s="252"/>
      <c r="GO2761" s="233" t="str">
        <f>IFERROR(VLOOKUP($C2761,リスト!$D:$X,18,FALSE),"")</f>
        <v/>
      </c>
      <c r="GP2761" s="349"/>
    </row>
    <row r="2762" spans="1:198" hidden="1">
      <c r="A2762" s="232" t="str">
        <f t="shared" si="113"/>
        <v/>
      </c>
      <c r="B2762" s="91"/>
      <c r="C2762" s="232"/>
      <c r="D2762" s="232"/>
      <c r="E2762" s="91"/>
      <c r="F2762" s="91"/>
      <c r="G2762" s="91"/>
      <c r="H2762" s="248"/>
      <c r="I2762" s="248"/>
      <c r="J2762" s="260"/>
      <c r="K2762" s="252"/>
      <c r="GO2762" s="233" t="str">
        <f>IFERROR(VLOOKUP($C2762,リスト!$D:$X,18,FALSE),"")</f>
        <v/>
      </c>
      <c r="GP2762" s="349"/>
    </row>
    <row r="2763" spans="1:198" hidden="1">
      <c r="A2763" s="232" t="str">
        <f t="shared" si="113"/>
        <v/>
      </c>
      <c r="B2763" s="91"/>
      <c r="C2763" s="232"/>
      <c r="D2763" s="232"/>
      <c r="E2763" s="91"/>
      <c r="F2763" s="91"/>
      <c r="G2763" s="91"/>
      <c r="H2763" s="248"/>
      <c r="I2763" s="248"/>
      <c r="J2763" s="260"/>
      <c r="K2763" s="252"/>
      <c r="GO2763" s="233" t="str">
        <f>IFERROR(VLOOKUP($C2763,リスト!$D:$X,18,FALSE),"")</f>
        <v/>
      </c>
      <c r="GP2763" s="349"/>
    </row>
    <row r="2764" spans="1:198" hidden="1">
      <c r="A2764" s="232" t="str">
        <f t="shared" si="113"/>
        <v/>
      </c>
      <c r="B2764" s="91"/>
      <c r="C2764" s="232"/>
      <c r="D2764" s="232"/>
      <c r="E2764" s="91"/>
      <c r="F2764" s="91"/>
      <c r="G2764" s="91"/>
      <c r="H2764" s="248"/>
      <c r="I2764" s="248"/>
      <c r="J2764" s="260"/>
      <c r="K2764" s="252"/>
      <c r="GO2764" s="233" t="str">
        <f>IFERROR(VLOOKUP($C2764,リスト!$D:$X,18,FALSE),"")</f>
        <v/>
      </c>
      <c r="GP2764" s="349"/>
    </row>
    <row r="2765" spans="1:198" hidden="1">
      <c r="A2765" s="232" t="str">
        <f t="shared" si="113"/>
        <v/>
      </c>
      <c r="B2765" s="91"/>
      <c r="C2765" s="232"/>
      <c r="D2765" s="232"/>
      <c r="E2765" s="91"/>
      <c r="F2765" s="91"/>
      <c r="G2765" s="91"/>
      <c r="H2765" s="248"/>
      <c r="I2765" s="248"/>
      <c r="J2765" s="260"/>
      <c r="K2765" s="252"/>
      <c r="GO2765" s="233" t="str">
        <f>IFERROR(VLOOKUP($C2765,リスト!$D:$X,18,FALSE),"")</f>
        <v/>
      </c>
      <c r="GP2765" s="349"/>
    </row>
    <row r="2766" spans="1:198" hidden="1">
      <c r="A2766" s="232" t="str">
        <f t="shared" si="113"/>
        <v/>
      </c>
      <c r="B2766" s="91"/>
      <c r="C2766" s="232"/>
      <c r="D2766" s="232"/>
      <c r="E2766" s="91"/>
      <c r="F2766" s="91"/>
      <c r="G2766" s="91"/>
      <c r="H2766" s="248"/>
      <c r="I2766" s="248"/>
      <c r="J2766" s="260"/>
      <c r="K2766" s="252"/>
      <c r="GO2766" s="233" t="str">
        <f>IFERROR(VLOOKUP($C2766,リスト!$D:$X,18,FALSE),"")</f>
        <v/>
      </c>
      <c r="GP2766" s="349"/>
    </row>
    <row r="2767" spans="1:198" hidden="1">
      <c r="A2767" s="232" t="str">
        <f t="shared" si="113"/>
        <v/>
      </c>
      <c r="B2767" s="91"/>
      <c r="C2767" s="232"/>
      <c r="D2767" s="232"/>
      <c r="E2767" s="91"/>
      <c r="F2767" s="91"/>
      <c r="G2767" s="91"/>
      <c r="H2767" s="248"/>
      <c r="I2767" s="248"/>
      <c r="J2767" s="260"/>
      <c r="K2767" s="252"/>
      <c r="GO2767" s="233" t="str">
        <f>IFERROR(VLOOKUP($C2767,リスト!$D:$X,18,FALSE),"")</f>
        <v/>
      </c>
      <c r="GP2767" s="349"/>
    </row>
    <row r="2768" spans="1:198" hidden="1">
      <c r="A2768" s="232" t="str">
        <f t="shared" si="113"/>
        <v/>
      </c>
      <c r="B2768" s="91"/>
      <c r="C2768" s="232"/>
      <c r="D2768" s="232"/>
      <c r="E2768" s="91"/>
      <c r="F2768" s="91"/>
      <c r="G2768" s="91"/>
      <c r="H2768" s="248"/>
      <c r="I2768" s="248"/>
      <c r="J2768" s="260"/>
      <c r="K2768" s="252"/>
      <c r="GO2768" s="233" t="str">
        <f>IFERROR(VLOOKUP($C2768,リスト!$D:$X,18,FALSE),"")</f>
        <v/>
      </c>
      <c r="GP2768" s="349"/>
    </row>
    <row r="2769" spans="1:198" hidden="1">
      <c r="A2769" s="232" t="str">
        <f t="shared" si="113"/>
        <v/>
      </c>
      <c r="B2769" s="91"/>
      <c r="C2769" s="232"/>
      <c r="D2769" s="232"/>
      <c r="E2769" s="91"/>
      <c r="F2769" s="91"/>
      <c r="G2769" s="91"/>
      <c r="H2769" s="248"/>
      <c r="I2769" s="248"/>
      <c r="J2769" s="260"/>
      <c r="K2769" s="252"/>
      <c r="GO2769" s="233" t="str">
        <f>IFERROR(VLOOKUP($C2769,リスト!$D:$X,18,FALSE),"")</f>
        <v/>
      </c>
      <c r="GP2769" s="349"/>
    </row>
    <row r="2770" spans="1:198" hidden="1">
      <c r="A2770" s="232" t="str">
        <f t="shared" si="113"/>
        <v/>
      </c>
      <c r="B2770" s="91"/>
      <c r="C2770" s="232"/>
      <c r="D2770" s="232"/>
      <c r="E2770" s="91"/>
      <c r="F2770" s="91"/>
      <c r="G2770" s="91"/>
      <c r="H2770" s="248"/>
      <c r="I2770" s="248"/>
      <c r="J2770" s="260"/>
      <c r="K2770" s="252"/>
      <c r="GO2770" s="233" t="str">
        <f>IFERROR(VLOOKUP($C2770,リスト!$D:$X,18,FALSE),"")</f>
        <v/>
      </c>
      <c r="GP2770" s="349"/>
    </row>
    <row r="2771" spans="1:198" hidden="1">
      <c r="A2771" s="232" t="str">
        <f t="shared" si="113"/>
        <v/>
      </c>
      <c r="B2771" s="91"/>
      <c r="C2771" s="232"/>
      <c r="D2771" s="232"/>
      <c r="E2771" s="91"/>
      <c r="F2771" s="91"/>
      <c r="G2771" s="91"/>
      <c r="H2771" s="248"/>
      <c r="I2771" s="248"/>
      <c r="J2771" s="260"/>
      <c r="K2771" s="252"/>
      <c r="GO2771" s="233" t="str">
        <f>IFERROR(VLOOKUP($C2771,リスト!$D:$X,18,FALSE),"")</f>
        <v/>
      </c>
      <c r="GP2771" s="349"/>
    </row>
    <row r="2772" spans="1:198" hidden="1">
      <c r="A2772" s="232" t="str">
        <f t="shared" si="113"/>
        <v/>
      </c>
      <c r="B2772" s="91"/>
      <c r="C2772" s="232"/>
      <c r="D2772" s="232"/>
      <c r="E2772" s="91"/>
      <c r="F2772" s="91"/>
      <c r="G2772" s="91"/>
      <c r="H2772" s="248"/>
      <c r="I2772" s="248"/>
      <c r="J2772" s="260"/>
      <c r="K2772" s="252"/>
      <c r="GO2772" s="233" t="str">
        <f>IFERROR(VLOOKUP($C2772,リスト!$D:$X,18,FALSE),"")</f>
        <v/>
      </c>
      <c r="GP2772" s="349"/>
    </row>
    <row r="2773" spans="1:198" hidden="1">
      <c r="A2773" s="232" t="str">
        <f t="shared" si="113"/>
        <v/>
      </c>
      <c r="B2773" s="91"/>
      <c r="C2773" s="232"/>
      <c r="D2773" s="232"/>
      <c r="E2773" s="91"/>
      <c r="F2773" s="91"/>
      <c r="G2773" s="91"/>
      <c r="H2773" s="248"/>
      <c r="I2773" s="248"/>
      <c r="J2773" s="260"/>
      <c r="K2773" s="252"/>
      <c r="GO2773" s="233" t="str">
        <f>IFERROR(VLOOKUP($C2773,リスト!$D:$X,18,FALSE),"")</f>
        <v/>
      </c>
      <c r="GP2773" s="349"/>
    </row>
    <row r="2774" spans="1:198" hidden="1">
      <c r="A2774" s="232" t="str">
        <f t="shared" si="113"/>
        <v/>
      </c>
      <c r="B2774" s="91"/>
      <c r="C2774" s="232"/>
      <c r="D2774" s="232"/>
      <c r="E2774" s="91"/>
      <c r="F2774" s="91"/>
      <c r="G2774" s="91"/>
      <c r="H2774" s="248"/>
      <c r="I2774" s="248"/>
      <c r="J2774" s="260"/>
      <c r="K2774" s="252"/>
      <c r="GO2774" s="233" t="str">
        <f>IFERROR(VLOOKUP($C2774,リスト!$D:$X,18,FALSE),"")</f>
        <v/>
      </c>
      <c r="GP2774" s="349"/>
    </row>
    <row r="2775" spans="1:198" hidden="1">
      <c r="A2775" s="232" t="str">
        <f t="shared" si="113"/>
        <v/>
      </c>
      <c r="B2775" s="91"/>
      <c r="C2775" s="232"/>
      <c r="D2775" s="232"/>
      <c r="E2775" s="91"/>
      <c r="F2775" s="91"/>
      <c r="G2775" s="91"/>
      <c r="H2775" s="248"/>
      <c r="I2775" s="248"/>
      <c r="J2775" s="260"/>
      <c r="K2775" s="252"/>
      <c r="GO2775" s="233" t="str">
        <f>IFERROR(VLOOKUP($C2775,リスト!$D:$X,18,FALSE),"")</f>
        <v/>
      </c>
      <c r="GP2775" s="349"/>
    </row>
    <row r="2776" spans="1:198" hidden="1">
      <c r="A2776" s="232" t="str">
        <f t="shared" si="113"/>
        <v/>
      </c>
      <c r="B2776" s="91"/>
      <c r="C2776" s="232"/>
      <c r="D2776" s="232"/>
      <c r="E2776" s="91"/>
      <c r="F2776" s="91"/>
      <c r="G2776" s="91"/>
      <c r="H2776" s="248"/>
      <c r="I2776" s="248"/>
      <c r="J2776" s="260"/>
      <c r="K2776" s="252"/>
      <c r="GO2776" s="233" t="str">
        <f>IFERROR(VLOOKUP($C2776,リスト!$D:$X,18,FALSE),"")</f>
        <v/>
      </c>
      <c r="GP2776" s="349"/>
    </row>
    <row r="2777" spans="1:198" hidden="1">
      <c r="A2777" s="232" t="str">
        <f t="shared" si="113"/>
        <v/>
      </c>
      <c r="B2777" s="91"/>
      <c r="C2777" s="232"/>
      <c r="D2777" s="232"/>
      <c r="E2777" s="91"/>
      <c r="F2777" s="91"/>
      <c r="G2777" s="91"/>
      <c r="H2777" s="248"/>
      <c r="I2777" s="248"/>
      <c r="J2777" s="260"/>
      <c r="K2777" s="252"/>
      <c r="GO2777" s="233" t="str">
        <f>IFERROR(VLOOKUP($C2777,リスト!$D:$X,18,FALSE),"")</f>
        <v/>
      </c>
      <c r="GP2777" s="349"/>
    </row>
    <row r="2778" spans="1:198" hidden="1">
      <c r="A2778" s="232" t="str">
        <f t="shared" si="113"/>
        <v/>
      </c>
      <c r="B2778" s="91"/>
      <c r="C2778" s="232"/>
      <c r="D2778" s="232"/>
      <c r="E2778" s="91"/>
      <c r="F2778" s="91"/>
      <c r="G2778" s="91"/>
      <c r="H2778" s="248"/>
      <c r="I2778" s="248"/>
      <c r="J2778" s="260"/>
      <c r="K2778" s="252"/>
      <c r="GO2778" s="233" t="str">
        <f>IFERROR(VLOOKUP($C2778,リスト!$D:$X,18,FALSE),"")</f>
        <v/>
      </c>
      <c r="GP2778" s="349"/>
    </row>
    <row r="2779" spans="1:198" hidden="1">
      <c r="A2779" s="232" t="str">
        <f t="shared" si="113"/>
        <v/>
      </c>
      <c r="B2779" s="91"/>
      <c r="C2779" s="232"/>
      <c r="D2779" s="232"/>
      <c r="E2779" s="91"/>
      <c r="F2779" s="91"/>
      <c r="G2779" s="91"/>
      <c r="H2779" s="248"/>
      <c r="I2779" s="248"/>
      <c r="J2779" s="260"/>
      <c r="K2779" s="252"/>
      <c r="GO2779" s="233" t="str">
        <f>IFERROR(VLOOKUP($C2779,リスト!$D:$X,18,FALSE),"")</f>
        <v/>
      </c>
      <c r="GP2779" s="349"/>
    </row>
    <row r="2780" spans="1:198" hidden="1">
      <c r="A2780" s="232" t="str">
        <f t="shared" si="113"/>
        <v/>
      </c>
      <c r="B2780" s="91"/>
      <c r="C2780" s="232"/>
      <c r="D2780" s="232"/>
      <c r="E2780" s="91"/>
      <c r="F2780" s="91"/>
      <c r="G2780" s="91"/>
      <c r="H2780" s="248"/>
      <c r="I2780" s="248"/>
      <c r="J2780" s="260"/>
      <c r="K2780" s="252"/>
      <c r="GO2780" s="233" t="str">
        <f>IFERROR(VLOOKUP($C2780,リスト!$D:$X,18,FALSE),"")</f>
        <v/>
      </c>
      <c r="GP2780" s="349"/>
    </row>
    <row r="2781" spans="1:198" hidden="1">
      <c r="A2781" s="232" t="str">
        <f t="shared" si="113"/>
        <v/>
      </c>
      <c r="B2781" s="91"/>
      <c r="C2781" s="232"/>
      <c r="D2781" s="232"/>
      <c r="E2781" s="91"/>
      <c r="F2781" s="91"/>
      <c r="G2781" s="91"/>
      <c r="H2781" s="248"/>
      <c r="I2781" s="248"/>
      <c r="J2781" s="260"/>
      <c r="K2781" s="252"/>
      <c r="GO2781" s="233" t="str">
        <f>IFERROR(VLOOKUP($C2781,リスト!$D:$X,18,FALSE),"")</f>
        <v/>
      </c>
      <c r="GP2781" s="349"/>
    </row>
    <row r="2782" spans="1:198" hidden="1">
      <c r="A2782" s="232" t="str">
        <f t="shared" si="113"/>
        <v/>
      </c>
      <c r="B2782" s="91"/>
      <c r="C2782" s="232"/>
      <c r="D2782" s="232"/>
      <c r="E2782" s="91"/>
      <c r="F2782" s="91"/>
      <c r="G2782" s="91"/>
      <c r="H2782" s="248"/>
      <c r="I2782" s="248"/>
      <c r="J2782" s="260"/>
      <c r="K2782" s="252"/>
      <c r="GO2782" s="233" t="str">
        <f>IFERROR(VLOOKUP($C2782,リスト!$D:$X,18,FALSE),"")</f>
        <v/>
      </c>
      <c r="GP2782" s="349"/>
    </row>
    <row r="2783" spans="1:198" hidden="1">
      <c r="A2783" s="232" t="str">
        <f t="shared" si="113"/>
        <v/>
      </c>
      <c r="B2783" s="91"/>
      <c r="C2783" s="232"/>
      <c r="D2783" s="232"/>
      <c r="E2783" s="91"/>
      <c r="F2783" s="91"/>
      <c r="G2783" s="91"/>
      <c r="H2783" s="248"/>
      <c r="I2783" s="248"/>
      <c r="J2783" s="260"/>
      <c r="K2783" s="252"/>
      <c r="GO2783" s="233" t="str">
        <f>IFERROR(VLOOKUP($C2783,リスト!$D:$X,18,FALSE),"")</f>
        <v/>
      </c>
      <c r="GP2783" s="349"/>
    </row>
    <row r="2784" spans="1:198" hidden="1">
      <c r="A2784" s="232" t="str">
        <f t="shared" si="113"/>
        <v/>
      </c>
      <c r="B2784" s="91"/>
      <c r="C2784" s="232"/>
      <c r="D2784" s="232"/>
      <c r="E2784" s="91"/>
      <c r="F2784" s="91"/>
      <c r="G2784" s="91"/>
      <c r="H2784" s="248"/>
      <c r="I2784" s="248"/>
      <c r="J2784" s="260"/>
      <c r="K2784" s="252"/>
      <c r="GO2784" s="233" t="str">
        <f>IFERROR(VLOOKUP($C2784,リスト!$D:$X,18,FALSE),"")</f>
        <v/>
      </c>
      <c r="GP2784" s="349"/>
    </row>
    <row r="2785" spans="1:198" hidden="1">
      <c r="A2785" s="232" t="str">
        <f t="shared" si="113"/>
        <v/>
      </c>
      <c r="B2785" s="91"/>
      <c r="C2785" s="232"/>
      <c r="D2785" s="232"/>
      <c r="E2785" s="91"/>
      <c r="F2785" s="91"/>
      <c r="G2785" s="91"/>
      <c r="H2785" s="248"/>
      <c r="I2785" s="248"/>
      <c r="J2785" s="260"/>
      <c r="K2785" s="252"/>
      <c r="GO2785" s="233" t="str">
        <f>IFERROR(VLOOKUP($C2785,リスト!$D:$X,18,FALSE),"")</f>
        <v/>
      </c>
      <c r="GP2785" s="349"/>
    </row>
    <row r="2786" spans="1:198" hidden="1">
      <c r="A2786" s="232" t="str">
        <f t="shared" si="113"/>
        <v/>
      </c>
      <c r="B2786" s="91"/>
      <c r="C2786" s="232"/>
      <c r="D2786" s="232"/>
      <c r="E2786" s="91"/>
      <c r="F2786" s="91"/>
      <c r="G2786" s="91"/>
      <c r="H2786" s="248"/>
      <c r="I2786" s="248"/>
      <c r="J2786" s="260"/>
      <c r="K2786" s="252"/>
      <c r="GO2786" s="233" t="str">
        <f>IFERROR(VLOOKUP($C2786,リスト!$D:$X,18,FALSE),"")</f>
        <v/>
      </c>
      <c r="GP2786" s="349"/>
    </row>
    <row r="2787" spans="1:198" hidden="1">
      <c r="A2787" s="232" t="str">
        <f t="shared" si="113"/>
        <v/>
      </c>
      <c r="B2787" s="91"/>
      <c r="C2787" s="232"/>
      <c r="D2787" s="232"/>
      <c r="E2787" s="91"/>
      <c r="F2787" s="91"/>
      <c r="G2787" s="91"/>
      <c r="H2787" s="248"/>
      <c r="I2787" s="248"/>
      <c r="J2787" s="260"/>
      <c r="K2787" s="252"/>
      <c r="GO2787" s="233" t="str">
        <f>IFERROR(VLOOKUP($C2787,リスト!$D:$X,18,FALSE),"")</f>
        <v/>
      </c>
      <c r="GP2787" s="349"/>
    </row>
    <row r="2788" spans="1:198" hidden="1">
      <c r="A2788" s="232" t="str">
        <f t="shared" si="113"/>
        <v/>
      </c>
      <c r="B2788" s="91"/>
      <c r="C2788" s="232"/>
      <c r="D2788" s="232"/>
      <c r="E2788" s="91"/>
      <c r="F2788" s="91"/>
      <c r="G2788" s="91"/>
      <c r="H2788" s="248"/>
      <c r="I2788" s="248"/>
      <c r="J2788" s="260"/>
      <c r="K2788" s="252"/>
      <c r="GO2788" s="233" t="str">
        <f>IFERROR(VLOOKUP($C2788,リスト!$D:$X,18,FALSE),"")</f>
        <v/>
      </c>
      <c r="GP2788" s="349"/>
    </row>
    <row r="2789" spans="1:198" hidden="1">
      <c r="A2789" s="232" t="str">
        <f t="shared" si="113"/>
        <v/>
      </c>
      <c r="B2789" s="91"/>
      <c r="C2789" s="232"/>
      <c r="D2789" s="232"/>
      <c r="E2789" s="91"/>
      <c r="F2789" s="91"/>
      <c r="G2789" s="91"/>
      <c r="H2789" s="248"/>
      <c r="I2789" s="248"/>
      <c r="J2789" s="260"/>
      <c r="K2789" s="252"/>
      <c r="GO2789" s="233" t="str">
        <f>IFERROR(VLOOKUP($C2789,リスト!$D:$X,18,FALSE),"")</f>
        <v/>
      </c>
      <c r="GP2789" s="349"/>
    </row>
    <row r="2790" spans="1:198" hidden="1">
      <c r="A2790" s="232" t="str">
        <f t="shared" si="113"/>
        <v/>
      </c>
      <c r="B2790" s="91"/>
      <c r="C2790" s="232"/>
      <c r="D2790" s="232"/>
      <c r="E2790" s="91"/>
      <c r="F2790" s="91"/>
      <c r="G2790" s="91"/>
      <c r="H2790" s="248"/>
      <c r="I2790" s="248"/>
      <c r="J2790" s="260"/>
      <c r="K2790" s="252"/>
      <c r="GO2790" s="233" t="str">
        <f>IFERROR(VLOOKUP($C2790,リスト!$D:$X,18,FALSE),"")</f>
        <v/>
      </c>
      <c r="GP2790" s="349"/>
    </row>
    <row r="2791" spans="1:198" hidden="1">
      <c r="A2791" s="232" t="str">
        <f t="shared" si="113"/>
        <v/>
      </c>
      <c r="B2791" s="91"/>
      <c r="C2791" s="232"/>
      <c r="D2791" s="232"/>
      <c r="E2791" s="91"/>
      <c r="F2791" s="91"/>
      <c r="G2791" s="91"/>
      <c r="H2791" s="248"/>
      <c r="I2791" s="248"/>
      <c r="J2791" s="260"/>
      <c r="K2791" s="252"/>
      <c r="GO2791" s="233" t="str">
        <f>IFERROR(VLOOKUP($C2791,リスト!$D:$X,18,FALSE),"")</f>
        <v/>
      </c>
      <c r="GP2791" s="349"/>
    </row>
    <row r="2792" spans="1:198" hidden="1">
      <c r="A2792" s="232" t="str">
        <f t="shared" si="113"/>
        <v/>
      </c>
      <c r="B2792" s="91"/>
      <c r="C2792" s="232"/>
      <c r="D2792" s="232"/>
      <c r="E2792" s="91"/>
      <c r="F2792" s="91"/>
      <c r="G2792" s="91"/>
      <c r="H2792" s="248"/>
      <c r="I2792" s="248"/>
      <c r="J2792" s="260"/>
      <c r="K2792" s="252"/>
      <c r="GO2792" s="233" t="str">
        <f>IFERROR(VLOOKUP($C2792,リスト!$D:$X,18,FALSE),"")</f>
        <v/>
      </c>
      <c r="GP2792" s="349"/>
    </row>
    <row r="2793" spans="1:198" hidden="1">
      <c r="A2793" s="232" t="str">
        <f t="shared" si="113"/>
        <v/>
      </c>
      <c r="B2793" s="91"/>
      <c r="C2793" s="232"/>
      <c r="D2793" s="232"/>
      <c r="E2793" s="91"/>
      <c r="F2793" s="91"/>
      <c r="G2793" s="91"/>
      <c r="H2793" s="248"/>
      <c r="I2793" s="248"/>
      <c r="J2793" s="260"/>
      <c r="K2793" s="252"/>
      <c r="GO2793" s="233" t="str">
        <f>IFERROR(VLOOKUP($C2793,リスト!$D:$X,18,FALSE),"")</f>
        <v/>
      </c>
      <c r="GP2793" s="349"/>
    </row>
    <row r="2794" spans="1:198" hidden="1">
      <c r="A2794" s="232" t="str">
        <f t="shared" si="113"/>
        <v/>
      </c>
      <c r="B2794" s="91"/>
      <c r="C2794" s="232"/>
      <c r="D2794" s="232"/>
      <c r="E2794" s="91"/>
      <c r="F2794" s="91"/>
      <c r="G2794" s="91"/>
      <c r="H2794" s="248"/>
      <c r="I2794" s="248"/>
      <c r="J2794" s="260"/>
      <c r="K2794" s="252"/>
      <c r="GO2794" s="233" t="str">
        <f>IFERROR(VLOOKUP($C2794,リスト!$D:$X,18,FALSE),"")</f>
        <v/>
      </c>
      <c r="GP2794" s="349"/>
    </row>
    <row r="2795" spans="1:198" hidden="1">
      <c r="A2795" s="232" t="str">
        <f t="shared" si="113"/>
        <v/>
      </c>
      <c r="B2795" s="91"/>
      <c r="C2795" s="232"/>
      <c r="D2795" s="232"/>
      <c r="E2795" s="91"/>
      <c r="F2795" s="91"/>
      <c r="G2795" s="91"/>
      <c r="H2795" s="248"/>
      <c r="I2795" s="248"/>
      <c r="J2795" s="260"/>
      <c r="K2795" s="252"/>
      <c r="GO2795" s="233" t="str">
        <f>IFERROR(VLOOKUP($C2795,リスト!$D:$X,18,FALSE),"")</f>
        <v/>
      </c>
      <c r="GP2795" s="349"/>
    </row>
    <row r="2796" spans="1:198" hidden="1">
      <c r="A2796" s="232" t="str">
        <f t="shared" si="113"/>
        <v/>
      </c>
      <c r="B2796" s="91"/>
      <c r="C2796" s="232"/>
      <c r="D2796" s="232"/>
      <c r="E2796" s="91"/>
      <c r="F2796" s="91"/>
      <c r="G2796" s="91"/>
      <c r="H2796" s="248"/>
      <c r="I2796" s="248"/>
      <c r="J2796" s="260"/>
      <c r="K2796" s="252"/>
      <c r="GO2796" s="233" t="str">
        <f>IFERROR(VLOOKUP($C2796,リスト!$D:$X,18,FALSE),"")</f>
        <v/>
      </c>
      <c r="GP2796" s="349"/>
    </row>
    <row r="2797" spans="1:198" hidden="1">
      <c r="A2797" s="232" t="str">
        <f t="shared" si="113"/>
        <v/>
      </c>
      <c r="B2797" s="91"/>
      <c r="C2797" s="232"/>
      <c r="D2797" s="232"/>
      <c r="E2797" s="91"/>
      <c r="F2797" s="91"/>
      <c r="G2797" s="91"/>
      <c r="H2797" s="248"/>
      <c r="I2797" s="248"/>
      <c r="J2797" s="260"/>
      <c r="K2797" s="252"/>
      <c r="GO2797" s="233" t="str">
        <f>IFERROR(VLOOKUP($C2797,リスト!$D:$X,18,FALSE),"")</f>
        <v/>
      </c>
      <c r="GP2797" s="349"/>
    </row>
    <row r="2798" spans="1:198" hidden="1">
      <c r="A2798" s="232" t="str">
        <f t="shared" si="113"/>
        <v/>
      </c>
      <c r="B2798" s="91"/>
      <c r="C2798" s="232"/>
      <c r="D2798" s="232"/>
      <c r="E2798" s="91"/>
      <c r="F2798" s="91"/>
      <c r="G2798" s="91"/>
      <c r="H2798" s="248"/>
      <c r="I2798" s="248"/>
      <c r="J2798" s="260"/>
      <c r="K2798" s="252"/>
      <c r="GO2798" s="233" t="str">
        <f>IFERROR(VLOOKUP($C2798,リスト!$D:$X,18,FALSE),"")</f>
        <v/>
      </c>
      <c r="GP2798" s="349"/>
    </row>
    <row r="2799" spans="1:198" hidden="1">
      <c r="A2799" s="232" t="str">
        <f t="shared" si="113"/>
        <v/>
      </c>
      <c r="B2799" s="91"/>
      <c r="C2799" s="232"/>
      <c r="D2799" s="232"/>
      <c r="E2799" s="91"/>
      <c r="F2799" s="91"/>
      <c r="G2799" s="91"/>
      <c r="H2799" s="248"/>
      <c r="I2799" s="248"/>
      <c r="J2799" s="260"/>
      <c r="K2799" s="252"/>
      <c r="GO2799" s="233" t="str">
        <f>IFERROR(VLOOKUP($C2799,リスト!$D:$X,18,FALSE),"")</f>
        <v/>
      </c>
      <c r="GP2799" s="349"/>
    </row>
    <row r="2800" spans="1:198" hidden="1">
      <c r="A2800" s="232" t="str">
        <f t="shared" si="113"/>
        <v/>
      </c>
      <c r="B2800" s="91"/>
      <c r="C2800" s="232"/>
      <c r="D2800" s="232"/>
      <c r="E2800" s="91"/>
      <c r="F2800" s="91"/>
      <c r="G2800" s="91"/>
      <c r="H2800" s="248"/>
      <c r="I2800" s="248"/>
      <c r="J2800" s="260"/>
      <c r="K2800" s="252"/>
      <c r="GO2800" s="233" t="str">
        <f>IFERROR(VLOOKUP($C2800,リスト!$D:$X,18,FALSE),"")</f>
        <v/>
      </c>
      <c r="GP2800" s="349"/>
    </row>
    <row r="2801" spans="1:198" hidden="1">
      <c r="A2801" s="232" t="str">
        <f t="shared" si="113"/>
        <v/>
      </c>
      <c r="B2801" s="91"/>
      <c r="C2801" s="232"/>
      <c r="D2801" s="232"/>
      <c r="E2801" s="91"/>
      <c r="F2801" s="91"/>
      <c r="G2801" s="91"/>
      <c r="H2801" s="248"/>
      <c r="I2801" s="248"/>
      <c r="J2801" s="260"/>
      <c r="K2801" s="252"/>
      <c r="GO2801" s="233" t="str">
        <f>IFERROR(VLOOKUP($C2801,リスト!$D:$X,18,FALSE),"")</f>
        <v/>
      </c>
      <c r="GP2801" s="349"/>
    </row>
    <row r="2802" spans="1:198" hidden="1">
      <c r="A2802" s="232" t="str">
        <f t="shared" si="113"/>
        <v/>
      </c>
      <c r="B2802" s="91"/>
      <c r="C2802" s="232"/>
      <c r="D2802" s="232"/>
      <c r="E2802" s="91"/>
      <c r="F2802" s="91"/>
      <c r="G2802" s="91"/>
      <c r="H2802" s="248"/>
      <c r="I2802" s="248"/>
      <c r="J2802" s="260"/>
      <c r="K2802" s="252"/>
      <c r="GO2802" s="233" t="str">
        <f>IFERROR(VLOOKUP($C2802,リスト!$D:$X,18,FALSE),"")</f>
        <v/>
      </c>
      <c r="GP2802" s="349"/>
    </row>
    <row r="2803" spans="1:198" hidden="1">
      <c r="A2803" s="232" t="str">
        <f t="shared" si="113"/>
        <v/>
      </c>
      <c r="B2803" s="91"/>
      <c r="C2803" s="232"/>
      <c r="D2803" s="232"/>
      <c r="E2803" s="91"/>
      <c r="F2803" s="91"/>
      <c r="G2803" s="91"/>
      <c r="H2803" s="248"/>
      <c r="I2803" s="248"/>
      <c r="J2803" s="260"/>
      <c r="K2803" s="252"/>
      <c r="GO2803" s="233" t="str">
        <f>IFERROR(VLOOKUP($C2803,リスト!$D:$X,18,FALSE),"")</f>
        <v/>
      </c>
      <c r="GP2803" s="349"/>
    </row>
    <row r="2804" spans="1:198" hidden="1">
      <c r="A2804" s="232" t="str">
        <f t="shared" si="113"/>
        <v/>
      </c>
      <c r="B2804" s="91"/>
      <c r="C2804" s="232"/>
      <c r="D2804" s="232"/>
      <c r="E2804" s="91"/>
      <c r="F2804" s="91"/>
      <c r="G2804" s="91"/>
      <c r="H2804" s="248"/>
      <c r="I2804" s="248"/>
      <c r="J2804" s="260"/>
      <c r="K2804" s="252"/>
      <c r="GO2804" s="233" t="str">
        <f>IFERROR(VLOOKUP($C2804,リスト!$D:$X,18,FALSE),"")</f>
        <v/>
      </c>
      <c r="GP2804" s="349"/>
    </row>
    <row r="2805" spans="1:198" hidden="1">
      <c r="A2805" s="232" t="str">
        <f t="shared" si="113"/>
        <v/>
      </c>
      <c r="B2805" s="91"/>
      <c r="C2805" s="232"/>
      <c r="D2805" s="232"/>
      <c r="E2805" s="91"/>
      <c r="F2805" s="91"/>
      <c r="G2805" s="91"/>
      <c r="H2805" s="248"/>
      <c r="I2805" s="248"/>
      <c r="J2805" s="260"/>
      <c r="K2805" s="252"/>
      <c r="GO2805" s="233" t="str">
        <f>IFERROR(VLOOKUP($C2805,リスト!$D:$X,18,FALSE),"")</f>
        <v/>
      </c>
      <c r="GP2805" s="349"/>
    </row>
    <row r="2806" spans="1:198" hidden="1">
      <c r="A2806" s="232" t="str">
        <f t="shared" si="113"/>
        <v/>
      </c>
      <c r="B2806" s="91"/>
      <c r="C2806" s="232"/>
      <c r="D2806" s="232"/>
      <c r="E2806" s="91"/>
      <c r="F2806" s="91"/>
      <c r="G2806" s="91"/>
      <c r="H2806" s="248"/>
      <c r="I2806" s="248"/>
      <c r="J2806" s="260"/>
      <c r="K2806" s="252"/>
      <c r="GO2806" s="233" t="str">
        <f>IFERROR(VLOOKUP($C2806,リスト!$D:$X,18,FALSE),"")</f>
        <v/>
      </c>
      <c r="GP2806" s="349"/>
    </row>
    <row r="2807" spans="1:198" hidden="1">
      <c r="A2807" s="232" t="str">
        <f t="shared" si="113"/>
        <v/>
      </c>
      <c r="B2807" s="91"/>
      <c r="C2807" s="232"/>
      <c r="D2807" s="232"/>
      <c r="E2807" s="91"/>
      <c r="F2807" s="91"/>
      <c r="G2807" s="91"/>
      <c r="H2807" s="248"/>
      <c r="I2807" s="248"/>
      <c r="J2807" s="260"/>
      <c r="K2807" s="252"/>
      <c r="GO2807" s="233" t="str">
        <f>IFERROR(VLOOKUP($C2807,リスト!$D:$X,18,FALSE),"")</f>
        <v/>
      </c>
      <c r="GP2807" s="349"/>
    </row>
    <row r="2808" spans="1:198" hidden="1">
      <c r="A2808" s="232" t="str">
        <f t="shared" si="113"/>
        <v/>
      </c>
      <c r="B2808" s="91"/>
      <c r="C2808" s="232"/>
      <c r="D2808" s="232"/>
      <c r="E2808" s="91"/>
      <c r="F2808" s="91"/>
      <c r="G2808" s="91"/>
      <c r="H2808" s="248"/>
      <c r="I2808" s="248"/>
      <c r="J2808" s="260"/>
      <c r="K2808" s="252"/>
      <c r="GO2808" s="233" t="str">
        <f>IFERROR(VLOOKUP($C2808,リスト!$D:$X,18,FALSE),"")</f>
        <v/>
      </c>
      <c r="GP2808" s="349"/>
    </row>
    <row r="2809" spans="1:198" hidden="1">
      <c r="A2809" s="232" t="str">
        <f t="shared" si="113"/>
        <v/>
      </c>
      <c r="B2809" s="91"/>
      <c r="C2809" s="232"/>
      <c r="D2809" s="232"/>
      <c r="E2809" s="91"/>
      <c r="F2809" s="91"/>
      <c r="G2809" s="91"/>
      <c r="H2809" s="248"/>
      <c r="I2809" s="248"/>
      <c r="J2809" s="260"/>
      <c r="K2809" s="252"/>
      <c r="GO2809" s="233" t="str">
        <f>IFERROR(VLOOKUP($C2809,リスト!$D:$X,18,FALSE),"")</f>
        <v/>
      </c>
      <c r="GP2809" s="349"/>
    </row>
    <row r="2810" spans="1:198" hidden="1">
      <c r="A2810" s="232" t="str">
        <f t="shared" si="113"/>
        <v/>
      </c>
      <c r="B2810" s="91"/>
      <c r="C2810" s="232"/>
      <c r="D2810" s="232"/>
      <c r="E2810" s="91"/>
      <c r="F2810" s="91"/>
      <c r="G2810" s="91"/>
      <c r="H2810" s="248"/>
      <c r="I2810" s="248"/>
      <c r="J2810" s="260"/>
      <c r="K2810" s="252"/>
      <c r="GO2810" s="233" t="str">
        <f>IFERROR(VLOOKUP($C2810,リスト!$D:$X,18,FALSE),"")</f>
        <v/>
      </c>
      <c r="GP2810" s="349"/>
    </row>
    <row r="2811" spans="1:198" hidden="1">
      <c r="A2811" s="232" t="str">
        <f t="shared" si="113"/>
        <v/>
      </c>
      <c r="B2811" s="91"/>
      <c r="C2811" s="232"/>
      <c r="D2811" s="232"/>
      <c r="E2811" s="91"/>
      <c r="F2811" s="91"/>
      <c r="G2811" s="91"/>
      <c r="H2811" s="248"/>
      <c r="I2811" s="248"/>
      <c r="J2811" s="260"/>
      <c r="K2811" s="252"/>
      <c r="GO2811" s="233" t="str">
        <f>IFERROR(VLOOKUP($C2811,リスト!$D:$X,18,FALSE),"")</f>
        <v/>
      </c>
      <c r="GP2811" s="349"/>
    </row>
    <row r="2812" spans="1:198" hidden="1">
      <c r="A2812" s="232" t="str">
        <f t="shared" si="113"/>
        <v/>
      </c>
      <c r="B2812" s="91"/>
      <c r="C2812" s="232"/>
      <c r="D2812" s="232"/>
      <c r="E2812" s="91"/>
      <c r="F2812" s="91"/>
      <c r="G2812" s="91"/>
      <c r="H2812" s="248"/>
      <c r="I2812" s="248"/>
      <c r="J2812" s="260"/>
      <c r="K2812" s="252"/>
      <c r="GO2812" s="233" t="str">
        <f>IFERROR(VLOOKUP($C2812,リスト!$D:$X,18,FALSE),"")</f>
        <v/>
      </c>
      <c r="GP2812" s="349"/>
    </row>
    <row r="2813" spans="1:198" hidden="1">
      <c r="A2813" s="232" t="str">
        <f t="shared" si="113"/>
        <v/>
      </c>
      <c r="B2813" s="91"/>
      <c r="C2813" s="232"/>
      <c r="D2813" s="232"/>
      <c r="E2813" s="91"/>
      <c r="F2813" s="91"/>
      <c r="G2813" s="91"/>
      <c r="H2813" s="248"/>
      <c r="I2813" s="248"/>
      <c r="J2813" s="260"/>
      <c r="K2813" s="252"/>
      <c r="GO2813" s="233" t="str">
        <f>IFERROR(VLOOKUP($C2813,リスト!$D:$X,18,FALSE),"")</f>
        <v/>
      </c>
      <c r="GP2813" s="349"/>
    </row>
    <row r="2814" spans="1:198" hidden="1">
      <c r="A2814" s="232" t="str">
        <f t="shared" si="113"/>
        <v/>
      </c>
      <c r="B2814" s="91"/>
      <c r="C2814" s="232"/>
      <c r="D2814" s="232"/>
      <c r="E2814" s="91"/>
      <c r="F2814" s="91"/>
      <c r="G2814" s="91"/>
      <c r="H2814" s="248"/>
      <c r="I2814" s="248"/>
      <c r="J2814" s="260"/>
      <c r="K2814" s="252"/>
      <c r="GO2814" s="233" t="str">
        <f>IFERROR(VLOOKUP($C2814,リスト!$D:$X,18,FALSE),"")</f>
        <v/>
      </c>
      <c r="GP2814" s="349"/>
    </row>
    <row r="2815" spans="1:198" hidden="1">
      <c r="A2815" s="232" t="str">
        <f t="shared" si="113"/>
        <v/>
      </c>
      <c r="B2815" s="91"/>
      <c r="C2815" s="232"/>
      <c r="D2815" s="232"/>
      <c r="E2815" s="91"/>
      <c r="F2815" s="91"/>
      <c r="G2815" s="91"/>
      <c r="H2815" s="248"/>
      <c r="I2815" s="248"/>
      <c r="J2815" s="260"/>
      <c r="K2815" s="252"/>
      <c r="GO2815" s="233" t="str">
        <f>IFERROR(VLOOKUP($C2815,リスト!$D:$X,18,FALSE),"")</f>
        <v/>
      </c>
      <c r="GP2815" s="349"/>
    </row>
    <row r="2816" spans="1:198" hidden="1">
      <c r="A2816" s="232" t="str">
        <f t="shared" si="113"/>
        <v/>
      </c>
      <c r="B2816" s="91"/>
      <c r="C2816" s="232"/>
      <c r="D2816" s="232"/>
      <c r="E2816" s="91"/>
      <c r="F2816" s="91"/>
      <c r="G2816" s="91"/>
      <c r="H2816" s="248"/>
      <c r="I2816" s="248"/>
      <c r="J2816" s="260"/>
      <c r="K2816" s="252"/>
      <c r="GO2816" s="233" t="str">
        <f>IFERROR(VLOOKUP($C2816,リスト!$D:$X,18,FALSE),"")</f>
        <v/>
      </c>
      <c r="GP2816" s="349"/>
    </row>
    <row r="2817" spans="1:198" hidden="1">
      <c r="A2817" s="232" t="str">
        <f t="shared" si="113"/>
        <v/>
      </c>
      <c r="B2817" s="91"/>
      <c r="C2817" s="232"/>
      <c r="D2817" s="232"/>
      <c r="E2817" s="91"/>
      <c r="F2817" s="91"/>
      <c r="G2817" s="91"/>
      <c r="H2817" s="248"/>
      <c r="I2817" s="248"/>
      <c r="J2817" s="260"/>
      <c r="K2817" s="252"/>
      <c r="GO2817" s="233" t="str">
        <f>IFERROR(VLOOKUP($C2817,リスト!$D:$X,18,FALSE),"")</f>
        <v/>
      </c>
      <c r="GP2817" s="349"/>
    </row>
    <row r="2818" spans="1:198" hidden="1">
      <c r="A2818" s="232" t="str">
        <f t="shared" si="113"/>
        <v/>
      </c>
      <c r="B2818" s="91"/>
      <c r="C2818" s="232"/>
      <c r="D2818" s="232"/>
      <c r="E2818" s="91"/>
      <c r="F2818" s="91"/>
      <c r="G2818" s="91"/>
      <c r="H2818" s="248"/>
      <c r="I2818" s="248"/>
      <c r="J2818" s="260"/>
      <c r="K2818" s="252"/>
      <c r="GO2818" s="233" t="str">
        <f>IFERROR(VLOOKUP($C2818,リスト!$D:$X,18,FALSE),"")</f>
        <v/>
      </c>
      <c r="GP2818" s="349"/>
    </row>
    <row r="2819" spans="1:198" hidden="1">
      <c r="A2819" s="232" t="str">
        <f t="shared" si="113"/>
        <v/>
      </c>
      <c r="B2819" s="91"/>
      <c r="C2819" s="232"/>
      <c r="D2819" s="232"/>
      <c r="E2819" s="91"/>
      <c r="F2819" s="91"/>
      <c r="G2819" s="91"/>
      <c r="H2819" s="248"/>
      <c r="I2819" s="248"/>
      <c r="J2819" s="260"/>
      <c r="K2819" s="252"/>
      <c r="GO2819" s="233" t="str">
        <f>IFERROR(VLOOKUP($C2819,リスト!$D:$X,18,FALSE),"")</f>
        <v/>
      </c>
      <c r="GP2819" s="349"/>
    </row>
    <row r="2820" spans="1:198" hidden="1">
      <c r="A2820" s="232" t="str">
        <f t="shared" si="113"/>
        <v/>
      </c>
      <c r="B2820" s="91"/>
      <c r="C2820" s="232"/>
      <c r="D2820" s="232"/>
      <c r="E2820" s="91"/>
      <c r="F2820" s="91"/>
      <c r="G2820" s="91"/>
      <c r="H2820" s="248"/>
      <c r="I2820" s="248"/>
      <c r="J2820" s="260"/>
      <c r="K2820" s="252"/>
      <c r="GO2820" s="233" t="str">
        <f>IFERROR(VLOOKUP($C2820,リスト!$D:$X,18,FALSE),"")</f>
        <v/>
      </c>
      <c r="GP2820" s="349"/>
    </row>
    <row r="2821" spans="1:198" hidden="1">
      <c r="A2821" s="232" t="str">
        <f t="shared" si="113"/>
        <v/>
      </c>
      <c r="B2821" s="91"/>
      <c r="C2821" s="232"/>
      <c r="D2821" s="232"/>
      <c r="E2821" s="91"/>
      <c r="F2821" s="91"/>
      <c r="G2821" s="91"/>
      <c r="H2821" s="248"/>
      <c r="I2821" s="248"/>
      <c r="J2821" s="260"/>
      <c r="K2821" s="252"/>
      <c r="GO2821" s="233" t="str">
        <f>IFERROR(VLOOKUP($C2821,リスト!$D:$X,18,FALSE),"")</f>
        <v/>
      </c>
      <c r="GP2821" s="349"/>
    </row>
    <row r="2822" spans="1:198" hidden="1">
      <c r="A2822" s="232" t="str">
        <f t="shared" ref="A2822:A2885" si="114">IF(C2822="","",ROW()-5)</f>
        <v/>
      </c>
      <c r="B2822" s="91"/>
      <c r="C2822" s="232"/>
      <c r="D2822" s="232"/>
      <c r="E2822" s="91"/>
      <c r="F2822" s="91"/>
      <c r="G2822" s="91"/>
      <c r="H2822" s="248"/>
      <c r="I2822" s="248"/>
      <c r="J2822" s="260"/>
      <c r="K2822" s="252"/>
      <c r="GO2822" s="233" t="str">
        <f>IFERROR(VLOOKUP($C2822,リスト!$D:$X,18,FALSE),"")</f>
        <v/>
      </c>
      <c r="GP2822" s="349"/>
    </row>
    <row r="2823" spans="1:198" hidden="1">
      <c r="A2823" s="232" t="str">
        <f t="shared" si="114"/>
        <v/>
      </c>
      <c r="B2823" s="91"/>
      <c r="C2823" s="232"/>
      <c r="D2823" s="232"/>
      <c r="E2823" s="91"/>
      <c r="F2823" s="91"/>
      <c r="G2823" s="91"/>
      <c r="H2823" s="248"/>
      <c r="I2823" s="248"/>
      <c r="J2823" s="260"/>
      <c r="K2823" s="252"/>
      <c r="GO2823" s="233" t="str">
        <f>IFERROR(VLOOKUP($C2823,リスト!$D:$X,18,FALSE),"")</f>
        <v/>
      </c>
      <c r="GP2823" s="349"/>
    </row>
    <row r="2824" spans="1:198" hidden="1">
      <c r="A2824" s="232" t="str">
        <f t="shared" si="114"/>
        <v/>
      </c>
      <c r="B2824" s="91"/>
      <c r="C2824" s="232"/>
      <c r="D2824" s="232"/>
      <c r="E2824" s="91"/>
      <c r="F2824" s="91"/>
      <c r="G2824" s="91"/>
      <c r="H2824" s="248"/>
      <c r="I2824" s="248"/>
      <c r="J2824" s="260"/>
      <c r="K2824" s="252"/>
      <c r="GO2824" s="233" t="str">
        <f>IFERROR(VLOOKUP($C2824,リスト!$D:$X,18,FALSE),"")</f>
        <v/>
      </c>
      <c r="GP2824" s="349"/>
    </row>
    <row r="2825" spans="1:198" hidden="1">
      <c r="A2825" s="232" t="str">
        <f t="shared" si="114"/>
        <v/>
      </c>
      <c r="B2825" s="91"/>
      <c r="C2825" s="232"/>
      <c r="D2825" s="232"/>
      <c r="E2825" s="91"/>
      <c r="F2825" s="91"/>
      <c r="G2825" s="91"/>
      <c r="H2825" s="248"/>
      <c r="I2825" s="248"/>
      <c r="J2825" s="260"/>
      <c r="K2825" s="252"/>
      <c r="GO2825" s="233" t="str">
        <f>IFERROR(VLOOKUP($C2825,リスト!$D:$X,18,FALSE),"")</f>
        <v/>
      </c>
      <c r="GP2825" s="349"/>
    </row>
    <row r="2826" spans="1:198" hidden="1">
      <c r="A2826" s="232" t="str">
        <f t="shared" si="114"/>
        <v/>
      </c>
      <c r="B2826" s="91"/>
      <c r="C2826" s="232"/>
      <c r="D2826" s="232"/>
      <c r="E2826" s="91"/>
      <c r="F2826" s="91"/>
      <c r="G2826" s="91"/>
      <c r="H2826" s="248"/>
      <c r="I2826" s="248"/>
      <c r="J2826" s="260"/>
      <c r="K2826" s="252"/>
      <c r="GO2826" s="233" t="str">
        <f>IFERROR(VLOOKUP($C2826,リスト!$D:$X,18,FALSE),"")</f>
        <v/>
      </c>
      <c r="GP2826" s="349"/>
    </row>
    <row r="2827" spans="1:198" hidden="1">
      <c r="A2827" s="232" t="str">
        <f t="shared" si="114"/>
        <v/>
      </c>
      <c r="B2827" s="91"/>
      <c r="C2827" s="232"/>
      <c r="D2827" s="232"/>
      <c r="E2827" s="91"/>
      <c r="F2827" s="91"/>
      <c r="G2827" s="91"/>
      <c r="H2827" s="248"/>
      <c r="I2827" s="248"/>
      <c r="J2827" s="260"/>
      <c r="K2827" s="252"/>
      <c r="GO2827" s="233" t="str">
        <f>IFERROR(VLOOKUP($C2827,リスト!$D:$X,18,FALSE),"")</f>
        <v/>
      </c>
      <c r="GP2827" s="349"/>
    </row>
    <row r="2828" spans="1:198" hidden="1">
      <c r="A2828" s="232" t="str">
        <f t="shared" si="114"/>
        <v/>
      </c>
      <c r="B2828" s="91"/>
      <c r="C2828" s="232"/>
      <c r="D2828" s="232"/>
      <c r="E2828" s="91"/>
      <c r="F2828" s="91"/>
      <c r="G2828" s="91"/>
      <c r="H2828" s="248"/>
      <c r="I2828" s="248"/>
      <c r="J2828" s="260"/>
      <c r="K2828" s="252"/>
      <c r="GO2828" s="233" t="str">
        <f>IFERROR(VLOOKUP($C2828,リスト!$D:$X,18,FALSE),"")</f>
        <v/>
      </c>
      <c r="GP2828" s="349"/>
    </row>
    <row r="2829" spans="1:198" hidden="1">
      <c r="A2829" s="232" t="str">
        <f t="shared" si="114"/>
        <v/>
      </c>
      <c r="B2829" s="91"/>
      <c r="C2829" s="232"/>
      <c r="D2829" s="232"/>
      <c r="E2829" s="91"/>
      <c r="F2829" s="91"/>
      <c r="G2829" s="91"/>
      <c r="H2829" s="248"/>
      <c r="I2829" s="248"/>
      <c r="J2829" s="260"/>
      <c r="K2829" s="252"/>
      <c r="GO2829" s="233" t="str">
        <f>IFERROR(VLOOKUP($C2829,リスト!$D:$X,18,FALSE),"")</f>
        <v/>
      </c>
      <c r="GP2829" s="349"/>
    </row>
    <row r="2830" spans="1:198" hidden="1">
      <c r="A2830" s="232" t="str">
        <f t="shared" si="114"/>
        <v/>
      </c>
      <c r="B2830" s="91"/>
      <c r="C2830" s="232"/>
      <c r="D2830" s="232"/>
      <c r="E2830" s="91"/>
      <c r="F2830" s="91"/>
      <c r="G2830" s="91"/>
      <c r="H2830" s="248"/>
      <c r="I2830" s="248"/>
      <c r="J2830" s="260"/>
      <c r="K2830" s="252"/>
      <c r="GO2830" s="233" t="str">
        <f>IFERROR(VLOOKUP($C2830,リスト!$D:$X,18,FALSE),"")</f>
        <v/>
      </c>
      <c r="GP2830" s="349"/>
    </row>
    <row r="2831" spans="1:198" hidden="1">
      <c r="A2831" s="232" t="str">
        <f t="shared" si="114"/>
        <v/>
      </c>
      <c r="B2831" s="91"/>
      <c r="C2831" s="232"/>
      <c r="D2831" s="232"/>
      <c r="E2831" s="91"/>
      <c r="F2831" s="91"/>
      <c r="G2831" s="91"/>
      <c r="H2831" s="248"/>
      <c r="I2831" s="248"/>
      <c r="J2831" s="260"/>
      <c r="K2831" s="252"/>
      <c r="GO2831" s="233" t="str">
        <f>IFERROR(VLOOKUP($C2831,リスト!$D:$X,18,FALSE),"")</f>
        <v/>
      </c>
      <c r="GP2831" s="349"/>
    </row>
    <row r="2832" spans="1:198" hidden="1">
      <c r="A2832" s="232" t="str">
        <f t="shared" si="114"/>
        <v/>
      </c>
      <c r="B2832" s="91"/>
      <c r="C2832" s="232"/>
      <c r="D2832" s="232"/>
      <c r="E2832" s="91"/>
      <c r="F2832" s="91"/>
      <c r="G2832" s="91"/>
      <c r="H2832" s="248"/>
      <c r="I2832" s="248"/>
      <c r="J2832" s="260"/>
      <c r="K2832" s="252"/>
      <c r="GO2832" s="233" t="str">
        <f>IFERROR(VLOOKUP($C2832,リスト!$D:$X,18,FALSE),"")</f>
        <v/>
      </c>
      <c r="GP2832" s="349"/>
    </row>
    <row r="2833" spans="1:198" hidden="1">
      <c r="A2833" s="232" t="str">
        <f t="shared" si="114"/>
        <v/>
      </c>
      <c r="B2833" s="91"/>
      <c r="C2833" s="232"/>
      <c r="D2833" s="232"/>
      <c r="E2833" s="91"/>
      <c r="F2833" s="91"/>
      <c r="G2833" s="91"/>
      <c r="H2833" s="248"/>
      <c r="I2833" s="248"/>
      <c r="J2833" s="260"/>
      <c r="K2833" s="252"/>
      <c r="GO2833" s="233" t="str">
        <f>IFERROR(VLOOKUP($C2833,リスト!$D:$X,18,FALSE),"")</f>
        <v/>
      </c>
      <c r="GP2833" s="349"/>
    </row>
    <row r="2834" spans="1:198" hidden="1">
      <c r="A2834" s="232" t="str">
        <f t="shared" si="114"/>
        <v/>
      </c>
      <c r="B2834" s="91"/>
      <c r="C2834" s="232"/>
      <c r="D2834" s="232"/>
      <c r="E2834" s="91"/>
      <c r="F2834" s="91"/>
      <c r="G2834" s="91"/>
      <c r="H2834" s="248"/>
      <c r="I2834" s="248"/>
      <c r="J2834" s="260"/>
      <c r="K2834" s="252"/>
      <c r="GO2834" s="233" t="str">
        <f>IFERROR(VLOOKUP($C2834,リスト!$D:$X,18,FALSE),"")</f>
        <v/>
      </c>
      <c r="GP2834" s="349"/>
    </row>
    <row r="2835" spans="1:198" hidden="1">
      <c r="A2835" s="232" t="str">
        <f t="shared" si="114"/>
        <v/>
      </c>
      <c r="B2835" s="91"/>
      <c r="C2835" s="232"/>
      <c r="D2835" s="232"/>
      <c r="E2835" s="91"/>
      <c r="F2835" s="91"/>
      <c r="G2835" s="91"/>
      <c r="H2835" s="248"/>
      <c r="I2835" s="248"/>
      <c r="J2835" s="260"/>
      <c r="K2835" s="252"/>
      <c r="GO2835" s="233" t="str">
        <f>IFERROR(VLOOKUP($C2835,リスト!$D:$X,18,FALSE),"")</f>
        <v/>
      </c>
      <c r="GP2835" s="349"/>
    </row>
    <row r="2836" spans="1:198" hidden="1">
      <c r="A2836" s="232" t="str">
        <f t="shared" si="114"/>
        <v/>
      </c>
      <c r="B2836" s="91"/>
      <c r="C2836" s="232"/>
      <c r="D2836" s="232"/>
      <c r="E2836" s="91"/>
      <c r="F2836" s="91"/>
      <c r="G2836" s="91"/>
      <c r="H2836" s="248"/>
      <c r="I2836" s="248"/>
      <c r="J2836" s="260"/>
      <c r="K2836" s="252"/>
      <c r="GO2836" s="233" t="str">
        <f>IFERROR(VLOOKUP($C2836,リスト!$D:$X,18,FALSE),"")</f>
        <v/>
      </c>
      <c r="GP2836" s="349"/>
    </row>
    <row r="2837" spans="1:198" hidden="1">
      <c r="A2837" s="232" t="str">
        <f t="shared" si="114"/>
        <v/>
      </c>
      <c r="B2837" s="91"/>
      <c r="C2837" s="232"/>
      <c r="D2837" s="232"/>
      <c r="E2837" s="91"/>
      <c r="F2837" s="91"/>
      <c r="G2837" s="91"/>
      <c r="H2837" s="248"/>
      <c r="I2837" s="248"/>
      <c r="J2837" s="260"/>
      <c r="K2837" s="252"/>
      <c r="GO2837" s="233" t="str">
        <f>IFERROR(VLOOKUP($C2837,リスト!$D:$X,18,FALSE),"")</f>
        <v/>
      </c>
      <c r="GP2837" s="349"/>
    </row>
    <row r="2838" spans="1:198" hidden="1">
      <c r="A2838" s="232" t="str">
        <f t="shared" si="114"/>
        <v/>
      </c>
      <c r="B2838" s="91"/>
      <c r="C2838" s="232"/>
      <c r="D2838" s="232"/>
      <c r="E2838" s="91"/>
      <c r="F2838" s="91"/>
      <c r="G2838" s="91"/>
      <c r="H2838" s="248"/>
      <c r="I2838" s="248"/>
      <c r="J2838" s="260"/>
      <c r="K2838" s="252"/>
      <c r="GO2838" s="233" t="str">
        <f>IFERROR(VLOOKUP($C2838,リスト!$D:$X,18,FALSE),"")</f>
        <v/>
      </c>
      <c r="GP2838" s="349"/>
    </row>
    <row r="2839" spans="1:198" hidden="1">
      <c r="A2839" s="232" t="str">
        <f t="shared" si="114"/>
        <v/>
      </c>
      <c r="B2839" s="91"/>
      <c r="C2839" s="232"/>
      <c r="D2839" s="232"/>
      <c r="E2839" s="91"/>
      <c r="F2839" s="91"/>
      <c r="G2839" s="91"/>
      <c r="H2839" s="248"/>
      <c r="I2839" s="248"/>
      <c r="J2839" s="260"/>
      <c r="K2839" s="252"/>
      <c r="GO2839" s="233" t="str">
        <f>IFERROR(VLOOKUP($C2839,リスト!$D:$X,18,FALSE),"")</f>
        <v/>
      </c>
      <c r="GP2839" s="349"/>
    </row>
    <row r="2840" spans="1:198" hidden="1">
      <c r="A2840" s="232" t="str">
        <f t="shared" si="114"/>
        <v/>
      </c>
      <c r="B2840" s="91"/>
      <c r="C2840" s="232"/>
      <c r="D2840" s="232"/>
      <c r="E2840" s="91"/>
      <c r="F2840" s="91"/>
      <c r="G2840" s="91"/>
      <c r="H2840" s="248"/>
      <c r="I2840" s="248"/>
      <c r="J2840" s="260"/>
      <c r="K2840" s="252"/>
      <c r="GO2840" s="233" t="str">
        <f>IFERROR(VLOOKUP($C2840,リスト!$D:$X,18,FALSE),"")</f>
        <v/>
      </c>
      <c r="GP2840" s="349"/>
    </row>
    <row r="2841" spans="1:198" hidden="1">
      <c r="A2841" s="232" t="str">
        <f t="shared" si="114"/>
        <v/>
      </c>
      <c r="B2841" s="91"/>
      <c r="C2841" s="232"/>
      <c r="D2841" s="232"/>
      <c r="E2841" s="91"/>
      <c r="F2841" s="91"/>
      <c r="G2841" s="91"/>
      <c r="H2841" s="248"/>
      <c r="I2841" s="248"/>
      <c r="J2841" s="260"/>
      <c r="K2841" s="252"/>
      <c r="GO2841" s="233" t="str">
        <f>IFERROR(VLOOKUP($C2841,リスト!$D:$X,18,FALSE),"")</f>
        <v/>
      </c>
      <c r="GP2841" s="349"/>
    </row>
    <row r="2842" spans="1:198" hidden="1">
      <c r="A2842" s="232" t="str">
        <f t="shared" si="114"/>
        <v/>
      </c>
      <c r="B2842" s="91"/>
      <c r="C2842" s="232"/>
      <c r="D2842" s="232"/>
      <c r="E2842" s="91"/>
      <c r="F2842" s="91"/>
      <c r="G2842" s="91"/>
      <c r="H2842" s="248"/>
      <c r="I2842" s="248"/>
      <c r="J2842" s="260"/>
      <c r="K2842" s="252"/>
      <c r="GO2842" s="233" t="str">
        <f>IFERROR(VLOOKUP($C2842,リスト!$D:$X,18,FALSE),"")</f>
        <v/>
      </c>
      <c r="GP2842" s="349"/>
    </row>
    <row r="2843" spans="1:198" hidden="1">
      <c r="A2843" s="232" t="str">
        <f t="shared" si="114"/>
        <v/>
      </c>
      <c r="B2843" s="91"/>
      <c r="C2843" s="232"/>
      <c r="D2843" s="232"/>
      <c r="E2843" s="91"/>
      <c r="F2843" s="91"/>
      <c r="G2843" s="91"/>
      <c r="H2843" s="248"/>
      <c r="I2843" s="248"/>
      <c r="J2843" s="260"/>
      <c r="K2843" s="252"/>
      <c r="GO2843" s="233" t="str">
        <f>IFERROR(VLOOKUP($C2843,リスト!$D:$X,18,FALSE),"")</f>
        <v/>
      </c>
      <c r="GP2843" s="349"/>
    </row>
    <row r="2844" spans="1:198" hidden="1">
      <c r="A2844" s="232" t="str">
        <f t="shared" si="114"/>
        <v/>
      </c>
      <c r="B2844" s="91"/>
      <c r="C2844" s="232"/>
      <c r="D2844" s="232"/>
      <c r="E2844" s="91"/>
      <c r="F2844" s="91"/>
      <c r="G2844" s="91"/>
      <c r="H2844" s="248"/>
      <c r="I2844" s="248"/>
      <c r="J2844" s="260"/>
      <c r="K2844" s="252"/>
      <c r="GO2844" s="233" t="str">
        <f>IFERROR(VLOOKUP($C2844,リスト!$D:$X,18,FALSE),"")</f>
        <v/>
      </c>
      <c r="GP2844" s="349"/>
    </row>
    <row r="2845" spans="1:198" hidden="1">
      <c r="A2845" s="232" t="str">
        <f t="shared" si="114"/>
        <v/>
      </c>
      <c r="B2845" s="91"/>
      <c r="C2845" s="232"/>
      <c r="D2845" s="232"/>
      <c r="E2845" s="91"/>
      <c r="F2845" s="91"/>
      <c r="G2845" s="91"/>
      <c r="H2845" s="248"/>
      <c r="I2845" s="248"/>
      <c r="J2845" s="260"/>
      <c r="K2845" s="252"/>
      <c r="GO2845" s="233" t="str">
        <f>IFERROR(VLOOKUP($C2845,リスト!$D:$X,18,FALSE),"")</f>
        <v/>
      </c>
      <c r="GP2845" s="349"/>
    </row>
    <row r="2846" spans="1:198" hidden="1">
      <c r="A2846" s="232" t="str">
        <f t="shared" si="114"/>
        <v/>
      </c>
      <c r="B2846" s="91"/>
      <c r="C2846" s="232"/>
      <c r="D2846" s="232"/>
      <c r="E2846" s="91"/>
      <c r="F2846" s="91"/>
      <c r="G2846" s="91"/>
      <c r="H2846" s="248"/>
      <c r="I2846" s="248"/>
      <c r="J2846" s="260"/>
      <c r="K2846" s="252"/>
      <c r="GO2846" s="233" t="str">
        <f>IFERROR(VLOOKUP($C2846,リスト!$D:$X,18,FALSE),"")</f>
        <v/>
      </c>
      <c r="GP2846" s="349"/>
    </row>
    <row r="2847" spans="1:198" hidden="1">
      <c r="A2847" s="232" t="str">
        <f t="shared" si="114"/>
        <v/>
      </c>
      <c r="B2847" s="91"/>
      <c r="C2847" s="232"/>
      <c r="D2847" s="232"/>
      <c r="E2847" s="91"/>
      <c r="F2847" s="91"/>
      <c r="G2847" s="91"/>
      <c r="H2847" s="248"/>
      <c r="I2847" s="248"/>
      <c r="J2847" s="260"/>
      <c r="K2847" s="252"/>
      <c r="GO2847" s="233" t="str">
        <f>IFERROR(VLOOKUP($C2847,リスト!$D:$X,18,FALSE),"")</f>
        <v/>
      </c>
      <c r="GP2847" s="349"/>
    </row>
    <row r="2848" spans="1:198" hidden="1">
      <c r="A2848" s="232" t="str">
        <f t="shared" si="114"/>
        <v/>
      </c>
      <c r="B2848" s="91"/>
      <c r="C2848" s="232"/>
      <c r="D2848" s="232"/>
      <c r="E2848" s="91"/>
      <c r="F2848" s="91"/>
      <c r="G2848" s="91"/>
      <c r="H2848" s="248"/>
      <c r="I2848" s="248"/>
      <c r="J2848" s="260"/>
      <c r="K2848" s="252"/>
      <c r="GO2848" s="233" t="str">
        <f>IFERROR(VLOOKUP($C2848,リスト!$D:$X,18,FALSE),"")</f>
        <v/>
      </c>
      <c r="GP2848" s="349"/>
    </row>
    <row r="2849" spans="1:198" hidden="1">
      <c r="A2849" s="232" t="str">
        <f t="shared" si="114"/>
        <v/>
      </c>
      <c r="B2849" s="91"/>
      <c r="C2849" s="232"/>
      <c r="D2849" s="232"/>
      <c r="E2849" s="91"/>
      <c r="F2849" s="91"/>
      <c r="G2849" s="91"/>
      <c r="H2849" s="248"/>
      <c r="I2849" s="248"/>
      <c r="J2849" s="260"/>
      <c r="K2849" s="252"/>
      <c r="GO2849" s="233" t="str">
        <f>IFERROR(VLOOKUP($C2849,リスト!$D:$X,18,FALSE),"")</f>
        <v/>
      </c>
      <c r="GP2849" s="349"/>
    </row>
    <row r="2850" spans="1:198" hidden="1">
      <c r="A2850" s="232" t="str">
        <f t="shared" si="114"/>
        <v/>
      </c>
      <c r="B2850" s="91"/>
      <c r="C2850" s="232"/>
      <c r="D2850" s="232"/>
      <c r="E2850" s="91"/>
      <c r="F2850" s="91"/>
      <c r="G2850" s="91"/>
      <c r="H2850" s="248"/>
      <c r="I2850" s="248"/>
      <c r="J2850" s="260"/>
      <c r="K2850" s="252"/>
      <c r="GO2850" s="233" t="str">
        <f>IFERROR(VLOOKUP($C2850,リスト!$D:$X,18,FALSE),"")</f>
        <v/>
      </c>
      <c r="GP2850" s="349"/>
    </row>
    <row r="2851" spans="1:198" hidden="1">
      <c r="A2851" s="232" t="str">
        <f t="shared" si="114"/>
        <v/>
      </c>
      <c r="B2851" s="91"/>
      <c r="C2851" s="232"/>
      <c r="D2851" s="232"/>
      <c r="E2851" s="91"/>
      <c r="F2851" s="91"/>
      <c r="G2851" s="91"/>
      <c r="H2851" s="248"/>
      <c r="I2851" s="248"/>
      <c r="J2851" s="260"/>
      <c r="K2851" s="252"/>
      <c r="GO2851" s="233" t="str">
        <f>IFERROR(VLOOKUP($C2851,リスト!$D:$X,18,FALSE),"")</f>
        <v/>
      </c>
      <c r="GP2851" s="349"/>
    </row>
    <row r="2852" spans="1:198" hidden="1">
      <c r="A2852" s="232" t="str">
        <f t="shared" si="114"/>
        <v/>
      </c>
      <c r="B2852" s="91"/>
      <c r="C2852" s="232"/>
      <c r="D2852" s="232"/>
      <c r="E2852" s="91"/>
      <c r="F2852" s="91"/>
      <c r="G2852" s="91"/>
      <c r="H2852" s="248"/>
      <c r="I2852" s="248"/>
      <c r="J2852" s="260"/>
      <c r="K2852" s="252"/>
      <c r="GO2852" s="233" t="str">
        <f>IFERROR(VLOOKUP($C2852,リスト!$D:$X,18,FALSE),"")</f>
        <v/>
      </c>
      <c r="GP2852" s="349"/>
    </row>
    <row r="2853" spans="1:198" hidden="1">
      <c r="A2853" s="232" t="str">
        <f t="shared" si="114"/>
        <v/>
      </c>
      <c r="B2853" s="91"/>
      <c r="C2853" s="232"/>
      <c r="D2853" s="232"/>
      <c r="E2853" s="91"/>
      <c r="F2853" s="91"/>
      <c r="G2853" s="91"/>
      <c r="H2853" s="248"/>
      <c r="I2853" s="248"/>
      <c r="J2853" s="260"/>
      <c r="K2853" s="252"/>
      <c r="GO2853" s="233" t="str">
        <f>IFERROR(VLOOKUP($C2853,リスト!$D:$X,18,FALSE),"")</f>
        <v/>
      </c>
      <c r="GP2853" s="349"/>
    </row>
    <row r="2854" spans="1:198" hidden="1">
      <c r="A2854" s="232" t="str">
        <f t="shared" si="114"/>
        <v/>
      </c>
      <c r="B2854" s="91"/>
      <c r="C2854" s="232"/>
      <c r="D2854" s="232"/>
      <c r="E2854" s="91"/>
      <c r="F2854" s="91"/>
      <c r="G2854" s="91"/>
      <c r="H2854" s="248"/>
      <c r="I2854" s="248"/>
      <c r="J2854" s="260"/>
      <c r="K2854" s="252"/>
      <c r="GO2854" s="233" t="str">
        <f>IFERROR(VLOOKUP($C2854,リスト!$D:$X,18,FALSE),"")</f>
        <v/>
      </c>
      <c r="GP2854" s="349"/>
    </row>
    <row r="2855" spans="1:198" hidden="1">
      <c r="A2855" s="232" t="str">
        <f t="shared" si="114"/>
        <v/>
      </c>
      <c r="B2855" s="91"/>
      <c r="C2855" s="232"/>
      <c r="D2855" s="232"/>
      <c r="E2855" s="91"/>
      <c r="F2855" s="91"/>
      <c r="G2855" s="91"/>
      <c r="H2855" s="248"/>
      <c r="I2855" s="248"/>
      <c r="J2855" s="260"/>
      <c r="K2855" s="252"/>
      <c r="GO2855" s="233" t="str">
        <f>IFERROR(VLOOKUP($C2855,リスト!$D:$X,18,FALSE),"")</f>
        <v/>
      </c>
      <c r="GP2855" s="349"/>
    </row>
    <row r="2856" spans="1:198" hidden="1">
      <c r="A2856" s="232" t="str">
        <f t="shared" si="114"/>
        <v/>
      </c>
      <c r="B2856" s="91"/>
      <c r="C2856" s="232"/>
      <c r="D2856" s="232"/>
      <c r="E2856" s="91"/>
      <c r="F2856" s="91"/>
      <c r="G2856" s="91"/>
      <c r="H2856" s="248"/>
      <c r="I2856" s="248"/>
      <c r="J2856" s="260"/>
      <c r="K2856" s="252"/>
      <c r="GO2856" s="233" t="str">
        <f>IFERROR(VLOOKUP($C2856,リスト!$D:$X,18,FALSE),"")</f>
        <v/>
      </c>
      <c r="GP2856" s="349"/>
    </row>
    <row r="2857" spans="1:198" hidden="1">
      <c r="A2857" s="232" t="str">
        <f t="shared" si="114"/>
        <v/>
      </c>
      <c r="B2857" s="91"/>
      <c r="C2857" s="232"/>
      <c r="D2857" s="232"/>
      <c r="E2857" s="91"/>
      <c r="F2857" s="91"/>
      <c r="G2857" s="91"/>
      <c r="H2857" s="248"/>
      <c r="I2857" s="248"/>
      <c r="J2857" s="260"/>
      <c r="K2857" s="252"/>
      <c r="GO2857" s="233" t="str">
        <f>IFERROR(VLOOKUP($C2857,リスト!$D:$X,18,FALSE),"")</f>
        <v/>
      </c>
      <c r="GP2857" s="349"/>
    </row>
    <row r="2858" spans="1:198" hidden="1">
      <c r="A2858" s="232" t="str">
        <f t="shared" si="114"/>
        <v/>
      </c>
      <c r="B2858" s="91"/>
      <c r="C2858" s="232"/>
      <c r="D2858" s="232"/>
      <c r="E2858" s="91"/>
      <c r="F2858" s="91"/>
      <c r="G2858" s="91"/>
      <c r="H2858" s="248"/>
      <c r="I2858" s="248"/>
      <c r="J2858" s="260"/>
      <c r="K2858" s="252"/>
      <c r="GO2858" s="233" t="str">
        <f>IFERROR(VLOOKUP($C2858,リスト!$D:$X,18,FALSE),"")</f>
        <v/>
      </c>
      <c r="GP2858" s="349"/>
    </row>
    <row r="2859" spans="1:198" hidden="1">
      <c r="A2859" s="232" t="str">
        <f t="shared" si="114"/>
        <v/>
      </c>
      <c r="B2859" s="91"/>
      <c r="C2859" s="232"/>
      <c r="D2859" s="232"/>
      <c r="E2859" s="91"/>
      <c r="F2859" s="91"/>
      <c r="G2859" s="91"/>
      <c r="H2859" s="248"/>
      <c r="I2859" s="248"/>
      <c r="J2859" s="260"/>
      <c r="K2859" s="252"/>
      <c r="GO2859" s="233" t="str">
        <f>IFERROR(VLOOKUP($C2859,リスト!$D:$X,18,FALSE),"")</f>
        <v/>
      </c>
      <c r="GP2859" s="349"/>
    </row>
    <row r="2860" spans="1:198" hidden="1">
      <c r="A2860" s="232" t="str">
        <f t="shared" si="114"/>
        <v/>
      </c>
      <c r="B2860" s="91"/>
      <c r="C2860" s="232"/>
      <c r="D2860" s="232"/>
      <c r="E2860" s="91"/>
      <c r="F2860" s="91"/>
      <c r="G2860" s="91"/>
      <c r="H2860" s="248"/>
      <c r="I2860" s="248"/>
      <c r="J2860" s="260"/>
      <c r="K2860" s="252"/>
      <c r="GO2860" s="233" t="str">
        <f>IFERROR(VLOOKUP($C2860,リスト!$D:$X,18,FALSE),"")</f>
        <v/>
      </c>
      <c r="GP2860" s="349"/>
    </row>
    <row r="2861" spans="1:198" hidden="1">
      <c r="A2861" s="232" t="str">
        <f t="shared" si="114"/>
        <v/>
      </c>
      <c r="B2861" s="91"/>
      <c r="C2861" s="232"/>
      <c r="D2861" s="232"/>
      <c r="E2861" s="91"/>
      <c r="F2861" s="91"/>
      <c r="G2861" s="91"/>
      <c r="H2861" s="248"/>
      <c r="I2861" s="248"/>
      <c r="J2861" s="260"/>
      <c r="K2861" s="252"/>
      <c r="GO2861" s="233" t="str">
        <f>IFERROR(VLOOKUP($C2861,リスト!$D:$X,18,FALSE),"")</f>
        <v/>
      </c>
      <c r="GP2861" s="349"/>
    </row>
    <row r="2862" spans="1:198" hidden="1">
      <c r="A2862" s="232" t="str">
        <f t="shared" si="114"/>
        <v/>
      </c>
      <c r="B2862" s="91"/>
      <c r="C2862" s="232"/>
      <c r="D2862" s="232"/>
      <c r="E2862" s="91"/>
      <c r="F2862" s="91"/>
      <c r="G2862" s="91"/>
      <c r="H2862" s="248"/>
      <c r="I2862" s="248"/>
      <c r="J2862" s="260"/>
      <c r="K2862" s="252"/>
      <c r="GO2862" s="233" t="str">
        <f>IFERROR(VLOOKUP($C2862,リスト!$D:$X,18,FALSE),"")</f>
        <v/>
      </c>
      <c r="GP2862" s="349"/>
    </row>
    <row r="2863" spans="1:198" hidden="1">
      <c r="A2863" s="232" t="str">
        <f t="shared" si="114"/>
        <v/>
      </c>
      <c r="B2863" s="91"/>
      <c r="C2863" s="232"/>
      <c r="D2863" s="232"/>
      <c r="E2863" s="91"/>
      <c r="F2863" s="91"/>
      <c r="G2863" s="91"/>
      <c r="H2863" s="248"/>
      <c r="I2863" s="248"/>
      <c r="J2863" s="260"/>
      <c r="K2863" s="252"/>
      <c r="GO2863" s="233" t="str">
        <f>IFERROR(VLOOKUP($C2863,リスト!$D:$X,18,FALSE),"")</f>
        <v/>
      </c>
      <c r="GP2863" s="349"/>
    </row>
    <row r="2864" spans="1:198" hidden="1">
      <c r="A2864" s="232" t="str">
        <f t="shared" si="114"/>
        <v/>
      </c>
      <c r="B2864" s="91"/>
      <c r="C2864" s="232"/>
      <c r="D2864" s="232"/>
      <c r="E2864" s="91"/>
      <c r="F2864" s="91"/>
      <c r="G2864" s="91"/>
      <c r="H2864" s="248"/>
      <c r="I2864" s="248"/>
      <c r="J2864" s="260"/>
      <c r="K2864" s="252"/>
      <c r="GO2864" s="233" t="str">
        <f>IFERROR(VLOOKUP($C2864,リスト!$D:$X,18,FALSE),"")</f>
        <v/>
      </c>
      <c r="GP2864" s="349"/>
    </row>
    <row r="2865" spans="1:198" hidden="1">
      <c r="A2865" s="232" t="str">
        <f t="shared" si="114"/>
        <v/>
      </c>
      <c r="B2865" s="91"/>
      <c r="C2865" s="232"/>
      <c r="D2865" s="232"/>
      <c r="E2865" s="91"/>
      <c r="F2865" s="91"/>
      <c r="G2865" s="91"/>
      <c r="H2865" s="248"/>
      <c r="I2865" s="248"/>
      <c r="J2865" s="260"/>
      <c r="K2865" s="252"/>
      <c r="GO2865" s="233" t="str">
        <f>IFERROR(VLOOKUP($C2865,リスト!$D:$X,18,FALSE),"")</f>
        <v/>
      </c>
      <c r="GP2865" s="349"/>
    </row>
    <row r="2866" spans="1:198" hidden="1">
      <c r="A2866" s="232" t="str">
        <f t="shared" si="114"/>
        <v/>
      </c>
      <c r="B2866" s="91"/>
      <c r="C2866" s="232"/>
      <c r="D2866" s="232"/>
      <c r="E2866" s="91"/>
      <c r="F2866" s="91"/>
      <c r="G2866" s="91"/>
      <c r="H2866" s="248"/>
      <c r="I2866" s="248"/>
      <c r="J2866" s="260"/>
      <c r="K2866" s="252"/>
      <c r="GO2866" s="233" t="str">
        <f>IFERROR(VLOOKUP($C2866,リスト!$D:$X,18,FALSE),"")</f>
        <v/>
      </c>
      <c r="GP2866" s="349"/>
    </row>
    <row r="2867" spans="1:198" hidden="1">
      <c r="A2867" s="232" t="str">
        <f t="shared" si="114"/>
        <v/>
      </c>
      <c r="B2867" s="91"/>
      <c r="C2867" s="232"/>
      <c r="D2867" s="232"/>
      <c r="E2867" s="91"/>
      <c r="F2867" s="91"/>
      <c r="G2867" s="91"/>
      <c r="H2867" s="248"/>
      <c r="I2867" s="248"/>
      <c r="J2867" s="260"/>
      <c r="K2867" s="252"/>
      <c r="GO2867" s="233" t="str">
        <f>IFERROR(VLOOKUP($C2867,リスト!$D:$X,18,FALSE),"")</f>
        <v/>
      </c>
      <c r="GP2867" s="349"/>
    </row>
    <row r="2868" spans="1:198" hidden="1">
      <c r="A2868" s="232" t="str">
        <f t="shared" si="114"/>
        <v/>
      </c>
      <c r="B2868" s="91"/>
      <c r="C2868" s="232"/>
      <c r="D2868" s="232"/>
      <c r="E2868" s="91"/>
      <c r="F2868" s="91"/>
      <c r="G2868" s="91"/>
      <c r="H2868" s="248"/>
      <c r="I2868" s="248"/>
      <c r="J2868" s="260"/>
      <c r="K2868" s="252"/>
      <c r="GO2868" s="233" t="str">
        <f>IFERROR(VLOOKUP($C2868,リスト!$D:$X,18,FALSE),"")</f>
        <v/>
      </c>
      <c r="GP2868" s="349"/>
    </row>
    <row r="2869" spans="1:198" hidden="1">
      <c r="A2869" s="232" t="str">
        <f t="shared" si="114"/>
        <v/>
      </c>
      <c r="B2869" s="91"/>
      <c r="C2869" s="232"/>
      <c r="D2869" s="232"/>
      <c r="E2869" s="91"/>
      <c r="F2869" s="91"/>
      <c r="G2869" s="91"/>
      <c r="H2869" s="248"/>
      <c r="I2869" s="248"/>
      <c r="J2869" s="260"/>
      <c r="K2869" s="252"/>
      <c r="GO2869" s="233" t="str">
        <f>IFERROR(VLOOKUP($C2869,リスト!$D:$X,18,FALSE),"")</f>
        <v/>
      </c>
      <c r="GP2869" s="349"/>
    </row>
    <row r="2870" spans="1:198" hidden="1">
      <c r="A2870" s="232" t="str">
        <f t="shared" si="114"/>
        <v/>
      </c>
      <c r="B2870" s="91"/>
      <c r="C2870" s="232"/>
      <c r="D2870" s="232"/>
      <c r="E2870" s="91"/>
      <c r="F2870" s="91"/>
      <c r="G2870" s="91"/>
      <c r="H2870" s="248"/>
      <c r="I2870" s="248"/>
      <c r="J2870" s="260"/>
      <c r="K2870" s="252"/>
      <c r="GO2870" s="233" t="str">
        <f>IFERROR(VLOOKUP($C2870,リスト!$D:$X,18,FALSE),"")</f>
        <v/>
      </c>
      <c r="GP2870" s="349"/>
    </row>
    <row r="2871" spans="1:198" hidden="1">
      <c r="A2871" s="232" t="str">
        <f t="shared" si="114"/>
        <v/>
      </c>
      <c r="B2871" s="91"/>
      <c r="C2871" s="232"/>
      <c r="D2871" s="232"/>
      <c r="E2871" s="91"/>
      <c r="F2871" s="91"/>
      <c r="G2871" s="91"/>
      <c r="H2871" s="248"/>
      <c r="I2871" s="248"/>
      <c r="J2871" s="260"/>
      <c r="K2871" s="252"/>
      <c r="GO2871" s="233" t="str">
        <f>IFERROR(VLOOKUP($C2871,リスト!$D:$X,18,FALSE),"")</f>
        <v/>
      </c>
      <c r="GP2871" s="349"/>
    </row>
    <row r="2872" spans="1:198" hidden="1">
      <c r="A2872" s="232" t="str">
        <f t="shared" si="114"/>
        <v/>
      </c>
      <c r="B2872" s="91"/>
      <c r="C2872" s="232"/>
      <c r="D2872" s="232"/>
      <c r="E2872" s="91"/>
      <c r="F2872" s="91"/>
      <c r="G2872" s="91"/>
      <c r="H2872" s="248"/>
      <c r="I2872" s="248"/>
      <c r="J2872" s="260"/>
      <c r="K2872" s="252"/>
      <c r="GO2872" s="233" t="str">
        <f>IFERROR(VLOOKUP($C2872,リスト!$D:$X,18,FALSE),"")</f>
        <v/>
      </c>
      <c r="GP2872" s="349"/>
    </row>
    <row r="2873" spans="1:198" hidden="1">
      <c r="A2873" s="232" t="str">
        <f t="shared" si="114"/>
        <v/>
      </c>
      <c r="B2873" s="91"/>
      <c r="C2873" s="232"/>
      <c r="D2873" s="232"/>
      <c r="E2873" s="91"/>
      <c r="F2873" s="91"/>
      <c r="G2873" s="91"/>
      <c r="H2873" s="248"/>
      <c r="I2873" s="248"/>
      <c r="J2873" s="260"/>
      <c r="K2873" s="252"/>
      <c r="GO2873" s="233" t="str">
        <f>IFERROR(VLOOKUP($C2873,リスト!$D:$X,18,FALSE),"")</f>
        <v/>
      </c>
      <c r="GP2873" s="349"/>
    </row>
    <row r="2874" spans="1:198" hidden="1">
      <c r="A2874" s="232" t="str">
        <f t="shared" si="114"/>
        <v/>
      </c>
      <c r="B2874" s="91"/>
      <c r="C2874" s="232"/>
      <c r="D2874" s="232"/>
      <c r="E2874" s="91"/>
      <c r="F2874" s="91"/>
      <c r="G2874" s="91"/>
      <c r="H2874" s="248"/>
      <c r="I2874" s="248"/>
      <c r="J2874" s="260"/>
      <c r="K2874" s="252"/>
      <c r="GO2874" s="233" t="str">
        <f>IFERROR(VLOOKUP($C2874,リスト!$D:$X,18,FALSE),"")</f>
        <v/>
      </c>
      <c r="GP2874" s="349"/>
    </row>
    <row r="2875" spans="1:198" hidden="1">
      <c r="A2875" s="232" t="str">
        <f t="shared" si="114"/>
        <v/>
      </c>
      <c r="B2875" s="91"/>
      <c r="C2875" s="232"/>
      <c r="D2875" s="232"/>
      <c r="E2875" s="91"/>
      <c r="F2875" s="91"/>
      <c r="G2875" s="91"/>
      <c r="H2875" s="248"/>
      <c r="I2875" s="248"/>
      <c r="J2875" s="260"/>
      <c r="K2875" s="252"/>
      <c r="GO2875" s="233" t="str">
        <f>IFERROR(VLOOKUP($C2875,リスト!$D:$X,18,FALSE),"")</f>
        <v/>
      </c>
      <c r="GP2875" s="349"/>
    </row>
    <row r="2876" spans="1:198" hidden="1">
      <c r="A2876" s="232" t="str">
        <f t="shared" si="114"/>
        <v/>
      </c>
      <c r="B2876" s="91"/>
      <c r="C2876" s="232"/>
      <c r="D2876" s="232"/>
      <c r="E2876" s="91"/>
      <c r="F2876" s="91"/>
      <c r="G2876" s="91"/>
      <c r="H2876" s="248"/>
      <c r="I2876" s="248"/>
      <c r="J2876" s="260"/>
      <c r="K2876" s="252"/>
      <c r="GO2876" s="233" t="str">
        <f>IFERROR(VLOOKUP($C2876,リスト!$D:$X,18,FALSE),"")</f>
        <v/>
      </c>
      <c r="GP2876" s="349"/>
    </row>
    <row r="2877" spans="1:198" hidden="1">
      <c r="A2877" s="232" t="str">
        <f t="shared" si="114"/>
        <v/>
      </c>
      <c r="B2877" s="91"/>
      <c r="C2877" s="232"/>
      <c r="D2877" s="232"/>
      <c r="E2877" s="91"/>
      <c r="F2877" s="91"/>
      <c r="G2877" s="91"/>
      <c r="H2877" s="248"/>
      <c r="I2877" s="248"/>
      <c r="J2877" s="260"/>
      <c r="K2877" s="252"/>
      <c r="GO2877" s="233" t="str">
        <f>IFERROR(VLOOKUP($C2877,リスト!$D:$X,18,FALSE),"")</f>
        <v/>
      </c>
      <c r="GP2877" s="349"/>
    </row>
    <row r="2878" spans="1:198" hidden="1">
      <c r="A2878" s="232" t="str">
        <f t="shared" si="114"/>
        <v/>
      </c>
      <c r="B2878" s="91"/>
      <c r="C2878" s="232"/>
      <c r="D2878" s="232"/>
      <c r="E2878" s="91"/>
      <c r="F2878" s="91"/>
      <c r="G2878" s="91"/>
      <c r="H2878" s="248"/>
      <c r="I2878" s="248"/>
      <c r="J2878" s="260"/>
      <c r="K2878" s="252"/>
      <c r="GO2878" s="233" t="str">
        <f>IFERROR(VLOOKUP($C2878,リスト!$D:$X,18,FALSE),"")</f>
        <v/>
      </c>
      <c r="GP2878" s="349"/>
    </row>
    <row r="2879" spans="1:198" hidden="1">
      <c r="A2879" s="232" t="str">
        <f t="shared" si="114"/>
        <v/>
      </c>
      <c r="B2879" s="91"/>
      <c r="C2879" s="232"/>
      <c r="D2879" s="232"/>
      <c r="E2879" s="91"/>
      <c r="F2879" s="91"/>
      <c r="G2879" s="91"/>
      <c r="H2879" s="248"/>
      <c r="I2879" s="248"/>
      <c r="J2879" s="260"/>
      <c r="K2879" s="252"/>
      <c r="GO2879" s="233" t="str">
        <f>IFERROR(VLOOKUP($C2879,リスト!$D:$X,18,FALSE),"")</f>
        <v/>
      </c>
      <c r="GP2879" s="349"/>
    </row>
    <row r="2880" spans="1:198" hidden="1">
      <c r="A2880" s="232" t="str">
        <f t="shared" si="114"/>
        <v/>
      </c>
      <c r="B2880" s="91"/>
      <c r="C2880" s="232"/>
      <c r="D2880" s="232"/>
      <c r="E2880" s="91"/>
      <c r="F2880" s="91"/>
      <c r="G2880" s="91"/>
      <c r="H2880" s="248"/>
      <c r="I2880" s="248"/>
      <c r="J2880" s="260"/>
      <c r="K2880" s="252"/>
      <c r="GO2880" s="233" t="str">
        <f>IFERROR(VLOOKUP($C2880,リスト!$D:$X,18,FALSE),"")</f>
        <v/>
      </c>
      <c r="GP2880" s="349"/>
    </row>
    <row r="2881" spans="1:198" hidden="1">
      <c r="A2881" s="232" t="str">
        <f t="shared" si="114"/>
        <v/>
      </c>
      <c r="B2881" s="91"/>
      <c r="C2881" s="232"/>
      <c r="D2881" s="232"/>
      <c r="E2881" s="91"/>
      <c r="F2881" s="91"/>
      <c r="G2881" s="91"/>
      <c r="H2881" s="248"/>
      <c r="I2881" s="248"/>
      <c r="J2881" s="260"/>
      <c r="K2881" s="252"/>
      <c r="GO2881" s="233" t="str">
        <f>IFERROR(VLOOKUP($C2881,リスト!$D:$X,18,FALSE),"")</f>
        <v/>
      </c>
      <c r="GP2881" s="349"/>
    </row>
    <row r="2882" spans="1:198" hidden="1">
      <c r="A2882" s="232" t="str">
        <f t="shared" si="114"/>
        <v/>
      </c>
      <c r="B2882" s="91"/>
      <c r="C2882" s="232"/>
      <c r="D2882" s="232"/>
      <c r="E2882" s="91"/>
      <c r="F2882" s="91"/>
      <c r="G2882" s="91"/>
      <c r="H2882" s="248"/>
      <c r="I2882" s="248"/>
      <c r="J2882" s="260"/>
      <c r="K2882" s="252"/>
      <c r="GO2882" s="233" t="str">
        <f>IFERROR(VLOOKUP($C2882,リスト!$D:$X,18,FALSE),"")</f>
        <v/>
      </c>
      <c r="GP2882" s="349"/>
    </row>
    <row r="2883" spans="1:198" hidden="1">
      <c r="A2883" s="232" t="str">
        <f t="shared" si="114"/>
        <v/>
      </c>
      <c r="B2883" s="91"/>
      <c r="C2883" s="232"/>
      <c r="D2883" s="232"/>
      <c r="E2883" s="91"/>
      <c r="F2883" s="91"/>
      <c r="G2883" s="91"/>
      <c r="H2883" s="248"/>
      <c r="I2883" s="248"/>
      <c r="J2883" s="260"/>
      <c r="K2883" s="252"/>
      <c r="GO2883" s="233" t="str">
        <f>IFERROR(VLOOKUP($C2883,リスト!$D:$X,18,FALSE),"")</f>
        <v/>
      </c>
      <c r="GP2883" s="349"/>
    </row>
    <row r="2884" spans="1:198" hidden="1">
      <c r="A2884" s="232" t="str">
        <f t="shared" si="114"/>
        <v/>
      </c>
      <c r="B2884" s="91"/>
      <c r="C2884" s="232"/>
      <c r="D2884" s="232"/>
      <c r="E2884" s="91"/>
      <c r="F2884" s="91"/>
      <c r="G2884" s="91"/>
      <c r="H2884" s="248"/>
      <c r="I2884" s="248"/>
      <c r="J2884" s="260"/>
      <c r="K2884" s="252"/>
      <c r="GO2884" s="233" t="str">
        <f>IFERROR(VLOOKUP($C2884,リスト!$D:$X,18,FALSE),"")</f>
        <v/>
      </c>
      <c r="GP2884" s="349"/>
    </row>
    <row r="2885" spans="1:198" hidden="1">
      <c r="A2885" s="232" t="str">
        <f t="shared" si="114"/>
        <v/>
      </c>
      <c r="B2885" s="91"/>
      <c r="C2885" s="232"/>
      <c r="D2885" s="232"/>
      <c r="E2885" s="91"/>
      <c r="F2885" s="91"/>
      <c r="G2885" s="91"/>
      <c r="H2885" s="248"/>
      <c r="I2885" s="248"/>
      <c r="J2885" s="260"/>
      <c r="K2885" s="252"/>
      <c r="GO2885" s="233" t="str">
        <f>IFERROR(VLOOKUP($C2885,リスト!$D:$X,18,FALSE),"")</f>
        <v/>
      </c>
      <c r="GP2885" s="349"/>
    </row>
    <row r="2886" spans="1:198" hidden="1">
      <c r="A2886" s="232" t="str">
        <f t="shared" ref="A2886:A2949" si="115">IF(C2886="","",ROW()-5)</f>
        <v/>
      </c>
      <c r="B2886" s="91"/>
      <c r="C2886" s="232"/>
      <c r="D2886" s="232"/>
      <c r="E2886" s="91"/>
      <c r="F2886" s="91"/>
      <c r="G2886" s="91"/>
      <c r="H2886" s="248"/>
      <c r="I2886" s="248"/>
      <c r="J2886" s="260"/>
      <c r="K2886" s="252"/>
      <c r="GO2886" s="233" t="str">
        <f>IFERROR(VLOOKUP($C2886,リスト!$D:$X,18,FALSE),"")</f>
        <v/>
      </c>
      <c r="GP2886" s="349"/>
    </row>
    <row r="2887" spans="1:198" hidden="1">
      <c r="A2887" s="232" t="str">
        <f t="shared" si="115"/>
        <v/>
      </c>
      <c r="B2887" s="91"/>
      <c r="C2887" s="232"/>
      <c r="D2887" s="232"/>
      <c r="E2887" s="91"/>
      <c r="F2887" s="91"/>
      <c r="G2887" s="91"/>
      <c r="H2887" s="248"/>
      <c r="I2887" s="248"/>
      <c r="J2887" s="260"/>
      <c r="K2887" s="252"/>
      <c r="GO2887" s="233" t="str">
        <f>IFERROR(VLOOKUP($C2887,リスト!$D:$X,18,FALSE),"")</f>
        <v/>
      </c>
      <c r="GP2887" s="349"/>
    </row>
    <row r="2888" spans="1:198" hidden="1">
      <c r="A2888" s="232" t="str">
        <f t="shared" si="115"/>
        <v/>
      </c>
      <c r="B2888" s="91"/>
      <c r="C2888" s="232"/>
      <c r="D2888" s="232"/>
      <c r="E2888" s="91"/>
      <c r="F2888" s="91"/>
      <c r="G2888" s="91"/>
      <c r="H2888" s="248"/>
      <c r="I2888" s="248"/>
      <c r="J2888" s="260"/>
      <c r="K2888" s="252"/>
      <c r="GO2888" s="233" t="str">
        <f>IFERROR(VLOOKUP($C2888,リスト!$D:$X,18,FALSE),"")</f>
        <v/>
      </c>
      <c r="GP2888" s="349"/>
    </row>
    <row r="2889" spans="1:198" hidden="1">
      <c r="A2889" s="232" t="str">
        <f t="shared" si="115"/>
        <v/>
      </c>
      <c r="B2889" s="91"/>
      <c r="C2889" s="232"/>
      <c r="D2889" s="232"/>
      <c r="E2889" s="91"/>
      <c r="F2889" s="91"/>
      <c r="G2889" s="91"/>
      <c r="H2889" s="248"/>
      <c r="I2889" s="248"/>
      <c r="J2889" s="260"/>
      <c r="K2889" s="252"/>
      <c r="GO2889" s="233" t="str">
        <f>IFERROR(VLOOKUP($C2889,リスト!$D:$X,18,FALSE),"")</f>
        <v/>
      </c>
      <c r="GP2889" s="349"/>
    </row>
    <row r="2890" spans="1:198" hidden="1">
      <c r="A2890" s="232" t="str">
        <f t="shared" si="115"/>
        <v/>
      </c>
      <c r="B2890" s="91"/>
      <c r="C2890" s="232"/>
      <c r="D2890" s="232"/>
      <c r="E2890" s="91"/>
      <c r="F2890" s="91"/>
      <c r="G2890" s="91"/>
      <c r="H2890" s="248"/>
      <c r="I2890" s="248"/>
      <c r="J2890" s="260"/>
      <c r="K2890" s="252"/>
      <c r="GO2890" s="233" t="str">
        <f>IFERROR(VLOOKUP($C2890,リスト!$D:$X,18,FALSE),"")</f>
        <v/>
      </c>
      <c r="GP2890" s="349"/>
    </row>
    <row r="2891" spans="1:198" hidden="1">
      <c r="A2891" s="232" t="str">
        <f t="shared" si="115"/>
        <v/>
      </c>
      <c r="B2891" s="91"/>
      <c r="C2891" s="232"/>
      <c r="D2891" s="232"/>
      <c r="E2891" s="91"/>
      <c r="F2891" s="91"/>
      <c r="G2891" s="91"/>
      <c r="H2891" s="248"/>
      <c r="I2891" s="248"/>
      <c r="J2891" s="260"/>
      <c r="K2891" s="252"/>
      <c r="GO2891" s="233" t="str">
        <f>IFERROR(VLOOKUP($C2891,リスト!$D:$X,18,FALSE),"")</f>
        <v/>
      </c>
      <c r="GP2891" s="349"/>
    </row>
    <row r="2892" spans="1:198" hidden="1">
      <c r="A2892" s="232" t="str">
        <f t="shared" si="115"/>
        <v/>
      </c>
      <c r="B2892" s="91"/>
      <c r="C2892" s="232"/>
      <c r="D2892" s="232"/>
      <c r="E2892" s="91"/>
      <c r="F2892" s="91"/>
      <c r="G2892" s="91"/>
      <c r="H2892" s="248"/>
      <c r="I2892" s="248"/>
      <c r="J2892" s="260"/>
      <c r="K2892" s="252"/>
      <c r="GO2892" s="233" t="str">
        <f>IFERROR(VLOOKUP($C2892,リスト!$D:$X,18,FALSE),"")</f>
        <v/>
      </c>
      <c r="GP2892" s="349"/>
    </row>
    <row r="2893" spans="1:198" hidden="1">
      <c r="A2893" s="232" t="str">
        <f t="shared" si="115"/>
        <v/>
      </c>
      <c r="B2893" s="91"/>
      <c r="C2893" s="232"/>
      <c r="D2893" s="232"/>
      <c r="E2893" s="91"/>
      <c r="F2893" s="91"/>
      <c r="G2893" s="91"/>
      <c r="H2893" s="248"/>
      <c r="I2893" s="248"/>
      <c r="J2893" s="260"/>
      <c r="K2893" s="252"/>
      <c r="GO2893" s="233" t="str">
        <f>IFERROR(VLOOKUP($C2893,リスト!$D:$X,18,FALSE),"")</f>
        <v/>
      </c>
      <c r="GP2893" s="349"/>
    </row>
    <row r="2894" spans="1:198" hidden="1">
      <c r="A2894" s="232" t="str">
        <f t="shared" si="115"/>
        <v/>
      </c>
      <c r="B2894" s="91"/>
      <c r="C2894" s="232"/>
      <c r="D2894" s="232"/>
      <c r="E2894" s="91"/>
      <c r="F2894" s="91"/>
      <c r="G2894" s="91"/>
      <c r="H2894" s="248"/>
      <c r="I2894" s="248"/>
      <c r="J2894" s="260"/>
      <c r="K2894" s="252"/>
      <c r="GO2894" s="233" t="str">
        <f>IFERROR(VLOOKUP($C2894,リスト!$D:$X,18,FALSE),"")</f>
        <v/>
      </c>
      <c r="GP2894" s="349"/>
    </row>
    <row r="2895" spans="1:198" hidden="1">
      <c r="A2895" s="232" t="str">
        <f t="shared" si="115"/>
        <v/>
      </c>
      <c r="B2895" s="91"/>
      <c r="C2895" s="232"/>
      <c r="D2895" s="232"/>
      <c r="E2895" s="91"/>
      <c r="F2895" s="91"/>
      <c r="G2895" s="91"/>
      <c r="H2895" s="248"/>
      <c r="I2895" s="248"/>
      <c r="J2895" s="260"/>
      <c r="K2895" s="252"/>
      <c r="GO2895" s="233" t="str">
        <f>IFERROR(VLOOKUP($C2895,リスト!$D:$X,18,FALSE),"")</f>
        <v/>
      </c>
      <c r="GP2895" s="349"/>
    </row>
    <row r="2896" spans="1:198" hidden="1">
      <c r="A2896" s="232" t="str">
        <f t="shared" si="115"/>
        <v/>
      </c>
      <c r="B2896" s="91"/>
      <c r="C2896" s="232"/>
      <c r="D2896" s="232"/>
      <c r="E2896" s="91"/>
      <c r="F2896" s="91"/>
      <c r="G2896" s="91"/>
      <c r="H2896" s="248"/>
      <c r="I2896" s="248"/>
      <c r="J2896" s="260"/>
      <c r="K2896" s="252"/>
      <c r="GO2896" s="233" t="str">
        <f>IFERROR(VLOOKUP($C2896,リスト!$D:$X,18,FALSE),"")</f>
        <v/>
      </c>
      <c r="GP2896" s="349"/>
    </row>
    <row r="2897" spans="1:198" hidden="1">
      <c r="A2897" s="232" t="str">
        <f t="shared" si="115"/>
        <v/>
      </c>
      <c r="B2897" s="91"/>
      <c r="C2897" s="232"/>
      <c r="D2897" s="232"/>
      <c r="E2897" s="91"/>
      <c r="F2897" s="91"/>
      <c r="G2897" s="91"/>
      <c r="H2897" s="248"/>
      <c r="I2897" s="248"/>
      <c r="J2897" s="260"/>
      <c r="K2897" s="252"/>
      <c r="GO2897" s="233" t="str">
        <f>IFERROR(VLOOKUP($C2897,リスト!$D:$X,18,FALSE),"")</f>
        <v/>
      </c>
      <c r="GP2897" s="349"/>
    </row>
    <row r="2898" spans="1:198" hidden="1">
      <c r="A2898" s="232" t="str">
        <f t="shared" si="115"/>
        <v/>
      </c>
      <c r="B2898" s="91"/>
      <c r="C2898" s="232"/>
      <c r="D2898" s="232"/>
      <c r="E2898" s="91"/>
      <c r="F2898" s="91"/>
      <c r="G2898" s="91"/>
      <c r="H2898" s="248"/>
      <c r="I2898" s="248"/>
      <c r="J2898" s="260"/>
      <c r="K2898" s="252"/>
      <c r="GO2898" s="233" t="str">
        <f>IFERROR(VLOOKUP($C2898,リスト!$D:$X,18,FALSE),"")</f>
        <v/>
      </c>
      <c r="GP2898" s="349"/>
    </row>
    <row r="2899" spans="1:198" hidden="1">
      <c r="A2899" s="232" t="str">
        <f t="shared" si="115"/>
        <v/>
      </c>
      <c r="B2899" s="91"/>
      <c r="C2899" s="232"/>
      <c r="D2899" s="232"/>
      <c r="E2899" s="91"/>
      <c r="F2899" s="91"/>
      <c r="G2899" s="91"/>
      <c r="H2899" s="248"/>
      <c r="I2899" s="248"/>
      <c r="J2899" s="260"/>
      <c r="K2899" s="252"/>
      <c r="GO2899" s="233" t="str">
        <f>IFERROR(VLOOKUP($C2899,リスト!$D:$X,18,FALSE),"")</f>
        <v/>
      </c>
      <c r="GP2899" s="349"/>
    </row>
    <row r="2900" spans="1:198" hidden="1">
      <c r="A2900" s="232" t="str">
        <f t="shared" si="115"/>
        <v/>
      </c>
      <c r="B2900" s="91"/>
      <c r="C2900" s="232"/>
      <c r="D2900" s="232"/>
      <c r="E2900" s="91"/>
      <c r="F2900" s="91"/>
      <c r="G2900" s="91"/>
      <c r="H2900" s="248"/>
      <c r="I2900" s="248"/>
      <c r="J2900" s="260"/>
      <c r="K2900" s="252"/>
      <c r="GO2900" s="233" t="str">
        <f>IFERROR(VLOOKUP($C2900,リスト!$D:$X,18,FALSE),"")</f>
        <v/>
      </c>
      <c r="GP2900" s="349"/>
    </row>
    <row r="2901" spans="1:198" hidden="1">
      <c r="A2901" s="232" t="str">
        <f t="shared" si="115"/>
        <v/>
      </c>
      <c r="B2901" s="91"/>
      <c r="C2901" s="232"/>
      <c r="D2901" s="232"/>
      <c r="E2901" s="91"/>
      <c r="F2901" s="91"/>
      <c r="G2901" s="91"/>
      <c r="H2901" s="248"/>
      <c r="I2901" s="248"/>
      <c r="J2901" s="260"/>
      <c r="K2901" s="252"/>
      <c r="GO2901" s="233" t="str">
        <f>IFERROR(VLOOKUP($C2901,リスト!$D:$X,18,FALSE),"")</f>
        <v/>
      </c>
      <c r="GP2901" s="349"/>
    </row>
    <row r="2902" spans="1:198" hidden="1">
      <c r="A2902" s="232" t="str">
        <f t="shared" si="115"/>
        <v/>
      </c>
      <c r="B2902" s="91"/>
      <c r="C2902" s="232"/>
      <c r="D2902" s="232"/>
      <c r="E2902" s="91"/>
      <c r="F2902" s="91"/>
      <c r="G2902" s="91"/>
      <c r="H2902" s="248"/>
      <c r="I2902" s="248"/>
      <c r="J2902" s="260"/>
      <c r="K2902" s="252"/>
      <c r="GO2902" s="233" t="str">
        <f>IFERROR(VLOOKUP($C2902,リスト!$D:$X,18,FALSE),"")</f>
        <v/>
      </c>
      <c r="GP2902" s="349"/>
    </row>
    <row r="2903" spans="1:198" hidden="1">
      <c r="A2903" s="232" t="str">
        <f t="shared" si="115"/>
        <v/>
      </c>
      <c r="B2903" s="91"/>
      <c r="C2903" s="232"/>
      <c r="D2903" s="232"/>
      <c r="E2903" s="91"/>
      <c r="F2903" s="91"/>
      <c r="G2903" s="91"/>
      <c r="H2903" s="248"/>
      <c r="I2903" s="248"/>
      <c r="J2903" s="260"/>
      <c r="K2903" s="252"/>
      <c r="GO2903" s="233" t="str">
        <f>IFERROR(VLOOKUP($C2903,リスト!$D:$X,18,FALSE),"")</f>
        <v/>
      </c>
      <c r="GP2903" s="349"/>
    </row>
    <row r="2904" spans="1:198" hidden="1">
      <c r="A2904" s="232" t="str">
        <f t="shared" si="115"/>
        <v/>
      </c>
      <c r="B2904" s="91"/>
      <c r="C2904" s="232"/>
      <c r="D2904" s="232"/>
      <c r="E2904" s="91"/>
      <c r="F2904" s="91"/>
      <c r="G2904" s="91"/>
      <c r="H2904" s="248"/>
      <c r="I2904" s="248"/>
      <c r="J2904" s="260"/>
      <c r="K2904" s="252"/>
      <c r="GO2904" s="233" t="str">
        <f>IFERROR(VLOOKUP($C2904,リスト!$D:$X,18,FALSE),"")</f>
        <v/>
      </c>
      <c r="GP2904" s="349"/>
    </row>
    <row r="2905" spans="1:198" hidden="1">
      <c r="A2905" s="232" t="str">
        <f t="shared" si="115"/>
        <v/>
      </c>
      <c r="B2905" s="91"/>
      <c r="C2905" s="232"/>
      <c r="D2905" s="232"/>
      <c r="E2905" s="91"/>
      <c r="F2905" s="91"/>
      <c r="G2905" s="91"/>
      <c r="H2905" s="248"/>
      <c r="I2905" s="248"/>
      <c r="J2905" s="260"/>
      <c r="K2905" s="252"/>
      <c r="GO2905" s="233" t="str">
        <f>IFERROR(VLOOKUP($C2905,リスト!$D:$X,18,FALSE),"")</f>
        <v/>
      </c>
      <c r="GP2905" s="349"/>
    </row>
    <row r="2906" spans="1:198" hidden="1">
      <c r="A2906" s="232" t="str">
        <f t="shared" si="115"/>
        <v/>
      </c>
      <c r="B2906" s="91"/>
      <c r="C2906" s="232"/>
      <c r="D2906" s="232"/>
      <c r="E2906" s="91"/>
      <c r="F2906" s="91"/>
      <c r="G2906" s="91"/>
      <c r="H2906" s="248"/>
      <c r="I2906" s="248"/>
      <c r="J2906" s="260"/>
      <c r="K2906" s="252"/>
      <c r="GO2906" s="233" t="str">
        <f>IFERROR(VLOOKUP($C2906,リスト!$D:$X,18,FALSE),"")</f>
        <v/>
      </c>
      <c r="GP2906" s="349"/>
    </row>
    <row r="2907" spans="1:198" hidden="1">
      <c r="A2907" s="232" t="str">
        <f t="shared" si="115"/>
        <v/>
      </c>
      <c r="B2907" s="91"/>
      <c r="C2907" s="232"/>
      <c r="D2907" s="232"/>
      <c r="E2907" s="91"/>
      <c r="F2907" s="91"/>
      <c r="G2907" s="91"/>
      <c r="H2907" s="248"/>
      <c r="I2907" s="248"/>
      <c r="J2907" s="260"/>
      <c r="K2907" s="252"/>
      <c r="GO2907" s="233" t="str">
        <f>IFERROR(VLOOKUP($C2907,リスト!$D:$X,18,FALSE),"")</f>
        <v/>
      </c>
      <c r="GP2907" s="349"/>
    </row>
    <row r="2908" spans="1:198" hidden="1">
      <c r="A2908" s="232" t="str">
        <f t="shared" si="115"/>
        <v/>
      </c>
      <c r="B2908" s="91"/>
      <c r="C2908" s="232"/>
      <c r="D2908" s="232"/>
      <c r="E2908" s="91"/>
      <c r="F2908" s="91"/>
      <c r="G2908" s="91"/>
      <c r="H2908" s="248"/>
      <c r="I2908" s="248"/>
      <c r="J2908" s="260"/>
      <c r="K2908" s="252"/>
      <c r="GO2908" s="233" t="str">
        <f>IFERROR(VLOOKUP($C2908,リスト!$D:$X,18,FALSE),"")</f>
        <v/>
      </c>
      <c r="GP2908" s="349"/>
    </row>
    <row r="2909" spans="1:198" hidden="1">
      <c r="A2909" s="232" t="str">
        <f t="shared" si="115"/>
        <v/>
      </c>
      <c r="B2909" s="91"/>
      <c r="C2909" s="232"/>
      <c r="D2909" s="232"/>
      <c r="E2909" s="91"/>
      <c r="F2909" s="91"/>
      <c r="G2909" s="91"/>
      <c r="H2909" s="248"/>
      <c r="I2909" s="248"/>
      <c r="J2909" s="260"/>
      <c r="K2909" s="252"/>
      <c r="GO2909" s="233" t="str">
        <f>IFERROR(VLOOKUP($C2909,リスト!$D:$X,18,FALSE),"")</f>
        <v/>
      </c>
      <c r="GP2909" s="349"/>
    </row>
    <row r="2910" spans="1:198" hidden="1">
      <c r="A2910" s="232" t="str">
        <f t="shared" si="115"/>
        <v/>
      </c>
      <c r="B2910" s="91"/>
      <c r="C2910" s="232"/>
      <c r="D2910" s="232"/>
      <c r="E2910" s="91"/>
      <c r="F2910" s="91"/>
      <c r="G2910" s="91"/>
      <c r="H2910" s="248"/>
      <c r="I2910" s="248"/>
      <c r="J2910" s="260"/>
      <c r="K2910" s="252"/>
      <c r="GO2910" s="233" t="str">
        <f>IFERROR(VLOOKUP($C2910,リスト!$D:$X,18,FALSE),"")</f>
        <v/>
      </c>
      <c r="GP2910" s="349"/>
    </row>
    <row r="2911" spans="1:198" hidden="1">
      <c r="A2911" s="232" t="str">
        <f t="shared" si="115"/>
        <v/>
      </c>
      <c r="B2911" s="91"/>
      <c r="C2911" s="232"/>
      <c r="D2911" s="232"/>
      <c r="E2911" s="91"/>
      <c r="F2911" s="91"/>
      <c r="G2911" s="91"/>
      <c r="H2911" s="248"/>
      <c r="I2911" s="248"/>
      <c r="J2911" s="260"/>
      <c r="K2911" s="252"/>
      <c r="GO2911" s="233" t="str">
        <f>IFERROR(VLOOKUP($C2911,リスト!$D:$X,18,FALSE),"")</f>
        <v/>
      </c>
      <c r="GP2911" s="349"/>
    </row>
    <row r="2912" spans="1:198" hidden="1">
      <c r="A2912" s="232" t="str">
        <f t="shared" si="115"/>
        <v/>
      </c>
      <c r="B2912" s="91"/>
      <c r="C2912" s="232"/>
      <c r="D2912" s="232"/>
      <c r="E2912" s="91"/>
      <c r="F2912" s="91"/>
      <c r="G2912" s="91"/>
      <c r="H2912" s="248"/>
      <c r="I2912" s="248"/>
      <c r="J2912" s="260"/>
      <c r="K2912" s="252"/>
      <c r="GO2912" s="233" t="str">
        <f>IFERROR(VLOOKUP($C2912,リスト!$D:$X,18,FALSE),"")</f>
        <v/>
      </c>
      <c r="GP2912" s="349"/>
    </row>
    <row r="2913" spans="1:198" hidden="1">
      <c r="A2913" s="232" t="str">
        <f t="shared" si="115"/>
        <v/>
      </c>
      <c r="B2913" s="91"/>
      <c r="C2913" s="232"/>
      <c r="D2913" s="232"/>
      <c r="E2913" s="91"/>
      <c r="F2913" s="91"/>
      <c r="G2913" s="91"/>
      <c r="H2913" s="248"/>
      <c r="I2913" s="248"/>
      <c r="J2913" s="260"/>
      <c r="K2913" s="252"/>
      <c r="GO2913" s="233" t="str">
        <f>IFERROR(VLOOKUP($C2913,リスト!$D:$X,18,FALSE),"")</f>
        <v/>
      </c>
      <c r="GP2913" s="349"/>
    </row>
    <row r="2914" spans="1:198" hidden="1">
      <c r="A2914" s="232" t="str">
        <f t="shared" si="115"/>
        <v/>
      </c>
      <c r="B2914" s="91"/>
      <c r="C2914" s="232"/>
      <c r="D2914" s="232"/>
      <c r="E2914" s="91"/>
      <c r="F2914" s="91"/>
      <c r="G2914" s="91"/>
      <c r="H2914" s="248"/>
      <c r="I2914" s="248"/>
      <c r="J2914" s="260"/>
      <c r="K2914" s="252"/>
      <c r="GO2914" s="233" t="str">
        <f>IFERROR(VLOOKUP($C2914,リスト!$D:$X,18,FALSE),"")</f>
        <v/>
      </c>
      <c r="GP2914" s="349"/>
    </row>
    <row r="2915" spans="1:198" hidden="1">
      <c r="A2915" s="232" t="str">
        <f t="shared" si="115"/>
        <v/>
      </c>
      <c r="B2915" s="91"/>
      <c r="C2915" s="232"/>
      <c r="D2915" s="232"/>
      <c r="E2915" s="91"/>
      <c r="F2915" s="91"/>
      <c r="G2915" s="91"/>
      <c r="H2915" s="248"/>
      <c r="I2915" s="248"/>
      <c r="J2915" s="260"/>
      <c r="K2915" s="252"/>
      <c r="GO2915" s="233" t="str">
        <f>IFERROR(VLOOKUP($C2915,リスト!$D:$X,18,FALSE),"")</f>
        <v/>
      </c>
      <c r="GP2915" s="349"/>
    </row>
    <row r="2916" spans="1:198" hidden="1">
      <c r="A2916" s="232" t="str">
        <f t="shared" si="115"/>
        <v/>
      </c>
      <c r="B2916" s="91"/>
      <c r="C2916" s="232"/>
      <c r="D2916" s="232"/>
      <c r="E2916" s="91"/>
      <c r="F2916" s="91"/>
      <c r="G2916" s="91"/>
      <c r="H2916" s="248"/>
      <c r="I2916" s="248"/>
      <c r="J2916" s="260"/>
      <c r="K2916" s="252"/>
      <c r="GO2916" s="233" t="str">
        <f>IFERROR(VLOOKUP($C2916,リスト!$D:$X,18,FALSE),"")</f>
        <v/>
      </c>
      <c r="GP2916" s="349"/>
    </row>
    <row r="2917" spans="1:198" hidden="1">
      <c r="A2917" s="232" t="str">
        <f t="shared" si="115"/>
        <v/>
      </c>
      <c r="B2917" s="91"/>
      <c r="C2917" s="232"/>
      <c r="D2917" s="232"/>
      <c r="E2917" s="91"/>
      <c r="F2917" s="91"/>
      <c r="G2917" s="91"/>
      <c r="H2917" s="248"/>
      <c r="I2917" s="248"/>
      <c r="J2917" s="260"/>
      <c r="K2917" s="252"/>
      <c r="GO2917" s="233" t="str">
        <f>IFERROR(VLOOKUP($C2917,リスト!$D:$X,18,FALSE),"")</f>
        <v/>
      </c>
      <c r="GP2917" s="349"/>
    </row>
    <row r="2918" spans="1:198" hidden="1">
      <c r="A2918" s="232" t="str">
        <f t="shared" si="115"/>
        <v/>
      </c>
      <c r="B2918" s="91"/>
      <c r="C2918" s="232"/>
      <c r="D2918" s="232"/>
      <c r="E2918" s="91"/>
      <c r="F2918" s="91"/>
      <c r="G2918" s="91"/>
      <c r="H2918" s="248"/>
      <c r="I2918" s="248"/>
      <c r="J2918" s="260"/>
      <c r="K2918" s="252"/>
      <c r="GO2918" s="233" t="str">
        <f>IFERROR(VLOOKUP($C2918,リスト!$D:$X,18,FALSE),"")</f>
        <v/>
      </c>
      <c r="GP2918" s="349"/>
    </row>
    <row r="2919" spans="1:198" hidden="1">
      <c r="A2919" s="232" t="str">
        <f t="shared" si="115"/>
        <v/>
      </c>
      <c r="B2919" s="91"/>
      <c r="C2919" s="232"/>
      <c r="D2919" s="232"/>
      <c r="E2919" s="91"/>
      <c r="F2919" s="91"/>
      <c r="G2919" s="91"/>
      <c r="H2919" s="248"/>
      <c r="I2919" s="248"/>
      <c r="J2919" s="260"/>
      <c r="K2919" s="252"/>
      <c r="GO2919" s="233" t="str">
        <f>IFERROR(VLOOKUP($C2919,リスト!$D:$X,18,FALSE),"")</f>
        <v/>
      </c>
      <c r="GP2919" s="349"/>
    </row>
    <row r="2920" spans="1:198" hidden="1">
      <c r="A2920" s="232" t="str">
        <f t="shared" si="115"/>
        <v/>
      </c>
      <c r="B2920" s="91"/>
      <c r="C2920" s="232"/>
      <c r="D2920" s="232"/>
      <c r="E2920" s="91"/>
      <c r="F2920" s="91"/>
      <c r="G2920" s="91"/>
      <c r="H2920" s="248"/>
      <c r="I2920" s="248"/>
      <c r="J2920" s="260"/>
      <c r="K2920" s="252"/>
      <c r="GO2920" s="233" t="str">
        <f>IFERROR(VLOOKUP($C2920,リスト!$D:$X,18,FALSE),"")</f>
        <v/>
      </c>
      <c r="GP2920" s="349"/>
    </row>
    <row r="2921" spans="1:198" hidden="1">
      <c r="A2921" s="232" t="str">
        <f t="shared" si="115"/>
        <v/>
      </c>
      <c r="B2921" s="91"/>
      <c r="C2921" s="232"/>
      <c r="D2921" s="232"/>
      <c r="E2921" s="91"/>
      <c r="F2921" s="91"/>
      <c r="G2921" s="91"/>
      <c r="H2921" s="248"/>
      <c r="I2921" s="248"/>
      <c r="J2921" s="260"/>
      <c r="K2921" s="252"/>
      <c r="GO2921" s="233" t="str">
        <f>IFERROR(VLOOKUP($C2921,リスト!$D:$X,18,FALSE),"")</f>
        <v/>
      </c>
      <c r="GP2921" s="349"/>
    </row>
    <row r="2922" spans="1:198" hidden="1">
      <c r="A2922" s="232" t="str">
        <f t="shared" si="115"/>
        <v/>
      </c>
      <c r="B2922" s="91"/>
      <c r="C2922" s="232"/>
      <c r="D2922" s="232"/>
      <c r="E2922" s="91"/>
      <c r="F2922" s="91"/>
      <c r="G2922" s="91"/>
      <c r="H2922" s="248"/>
      <c r="I2922" s="248"/>
      <c r="J2922" s="260"/>
      <c r="K2922" s="252"/>
      <c r="GO2922" s="233" t="str">
        <f>IFERROR(VLOOKUP($C2922,リスト!$D:$X,18,FALSE),"")</f>
        <v/>
      </c>
      <c r="GP2922" s="349"/>
    </row>
    <row r="2923" spans="1:198" hidden="1">
      <c r="A2923" s="232" t="str">
        <f t="shared" si="115"/>
        <v/>
      </c>
      <c r="B2923" s="91"/>
      <c r="C2923" s="232"/>
      <c r="D2923" s="232"/>
      <c r="E2923" s="91"/>
      <c r="F2923" s="91"/>
      <c r="G2923" s="91"/>
      <c r="H2923" s="248"/>
      <c r="I2923" s="248"/>
      <c r="J2923" s="260"/>
      <c r="K2923" s="252"/>
      <c r="GO2923" s="233" t="str">
        <f>IFERROR(VLOOKUP($C2923,リスト!$D:$X,18,FALSE),"")</f>
        <v/>
      </c>
      <c r="GP2923" s="349"/>
    </row>
    <row r="2924" spans="1:198" hidden="1">
      <c r="A2924" s="232" t="str">
        <f t="shared" si="115"/>
        <v/>
      </c>
      <c r="B2924" s="91"/>
      <c r="C2924" s="232"/>
      <c r="D2924" s="232"/>
      <c r="E2924" s="91"/>
      <c r="F2924" s="91"/>
      <c r="G2924" s="91"/>
      <c r="H2924" s="248"/>
      <c r="I2924" s="248"/>
      <c r="J2924" s="260"/>
      <c r="K2924" s="252"/>
      <c r="GO2924" s="233" t="str">
        <f>IFERROR(VLOOKUP($C2924,リスト!$D:$X,18,FALSE),"")</f>
        <v/>
      </c>
      <c r="GP2924" s="349"/>
    </row>
    <row r="2925" spans="1:198" hidden="1">
      <c r="A2925" s="232" t="str">
        <f t="shared" si="115"/>
        <v/>
      </c>
      <c r="B2925" s="91"/>
      <c r="C2925" s="232"/>
      <c r="D2925" s="232"/>
      <c r="E2925" s="91"/>
      <c r="F2925" s="91"/>
      <c r="G2925" s="91"/>
      <c r="H2925" s="248"/>
      <c r="I2925" s="248"/>
      <c r="J2925" s="260"/>
      <c r="K2925" s="252"/>
      <c r="GO2925" s="233" t="str">
        <f>IFERROR(VLOOKUP($C2925,リスト!$D:$X,18,FALSE),"")</f>
        <v/>
      </c>
      <c r="GP2925" s="349"/>
    </row>
    <row r="2926" spans="1:198" hidden="1">
      <c r="A2926" s="232" t="str">
        <f t="shared" si="115"/>
        <v/>
      </c>
      <c r="B2926" s="91"/>
      <c r="C2926" s="232"/>
      <c r="D2926" s="232"/>
      <c r="E2926" s="91"/>
      <c r="F2926" s="91"/>
      <c r="G2926" s="91"/>
      <c r="H2926" s="248"/>
      <c r="I2926" s="248"/>
      <c r="J2926" s="260"/>
      <c r="K2926" s="252"/>
      <c r="GO2926" s="233" t="str">
        <f>IFERROR(VLOOKUP($C2926,リスト!$D:$X,18,FALSE),"")</f>
        <v/>
      </c>
      <c r="GP2926" s="349"/>
    </row>
    <row r="2927" spans="1:198" hidden="1">
      <c r="A2927" s="232" t="str">
        <f t="shared" si="115"/>
        <v/>
      </c>
      <c r="B2927" s="91"/>
      <c r="C2927" s="232"/>
      <c r="D2927" s="232"/>
      <c r="E2927" s="91"/>
      <c r="F2927" s="91"/>
      <c r="G2927" s="91"/>
      <c r="H2927" s="248"/>
      <c r="I2927" s="248"/>
      <c r="J2927" s="260"/>
      <c r="K2927" s="252"/>
      <c r="GO2927" s="233" t="str">
        <f>IFERROR(VLOOKUP($C2927,リスト!$D:$X,18,FALSE),"")</f>
        <v/>
      </c>
      <c r="GP2927" s="349"/>
    </row>
    <row r="2928" spans="1:198" hidden="1">
      <c r="A2928" s="232" t="str">
        <f t="shared" si="115"/>
        <v/>
      </c>
      <c r="B2928" s="91"/>
      <c r="C2928" s="232"/>
      <c r="D2928" s="232"/>
      <c r="E2928" s="91"/>
      <c r="F2928" s="91"/>
      <c r="G2928" s="91"/>
      <c r="H2928" s="248"/>
      <c r="I2928" s="248"/>
      <c r="J2928" s="260"/>
      <c r="K2928" s="252"/>
      <c r="GO2928" s="233" t="str">
        <f>IFERROR(VLOOKUP($C2928,リスト!$D:$X,18,FALSE),"")</f>
        <v/>
      </c>
      <c r="GP2928" s="349"/>
    </row>
    <row r="2929" spans="1:198" hidden="1">
      <c r="A2929" s="232" t="str">
        <f t="shared" si="115"/>
        <v/>
      </c>
      <c r="B2929" s="91"/>
      <c r="C2929" s="232"/>
      <c r="D2929" s="232"/>
      <c r="E2929" s="91"/>
      <c r="F2929" s="91"/>
      <c r="G2929" s="91"/>
      <c r="H2929" s="248"/>
      <c r="I2929" s="248"/>
      <c r="J2929" s="260"/>
      <c r="K2929" s="252"/>
      <c r="GO2929" s="233" t="str">
        <f>IFERROR(VLOOKUP($C2929,リスト!$D:$X,18,FALSE),"")</f>
        <v/>
      </c>
      <c r="GP2929" s="349"/>
    </row>
    <row r="2930" spans="1:198" hidden="1">
      <c r="A2930" s="232" t="str">
        <f t="shared" si="115"/>
        <v/>
      </c>
      <c r="B2930" s="91"/>
      <c r="C2930" s="232"/>
      <c r="D2930" s="232"/>
      <c r="E2930" s="91"/>
      <c r="F2930" s="91"/>
      <c r="G2930" s="91"/>
      <c r="H2930" s="248"/>
      <c r="I2930" s="248"/>
      <c r="J2930" s="260"/>
      <c r="K2930" s="252"/>
      <c r="GO2930" s="233" t="str">
        <f>IFERROR(VLOOKUP($C2930,リスト!$D:$X,18,FALSE),"")</f>
        <v/>
      </c>
      <c r="GP2930" s="349"/>
    </row>
    <row r="2931" spans="1:198" hidden="1">
      <c r="A2931" s="232" t="str">
        <f t="shared" si="115"/>
        <v/>
      </c>
      <c r="B2931" s="91"/>
      <c r="C2931" s="232"/>
      <c r="D2931" s="232"/>
      <c r="E2931" s="91"/>
      <c r="F2931" s="91"/>
      <c r="G2931" s="91"/>
      <c r="H2931" s="248"/>
      <c r="I2931" s="248"/>
      <c r="J2931" s="260"/>
      <c r="K2931" s="252"/>
      <c r="GO2931" s="233" t="str">
        <f>IFERROR(VLOOKUP($C2931,リスト!$D:$X,18,FALSE),"")</f>
        <v/>
      </c>
      <c r="GP2931" s="349"/>
    </row>
    <row r="2932" spans="1:198" hidden="1">
      <c r="A2932" s="232" t="str">
        <f t="shared" si="115"/>
        <v/>
      </c>
      <c r="B2932" s="91"/>
      <c r="C2932" s="232"/>
      <c r="D2932" s="232"/>
      <c r="E2932" s="91"/>
      <c r="F2932" s="91"/>
      <c r="G2932" s="91"/>
      <c r="H2932" s="248"/>
      <c r="I2932" s="248"/>
      <c r="J2932" s="260"/>
      <c r="K2932" s="252"/>
      <c r="GO2932" s="233" t="str">
        <f>IFERROR(VLOOKUP($C2932,リスト!$D:$X,18,FALSE),"")</f>
        <v/>
      </c>
      <c r="GP2932" s="349"/>
    </row>
    <row r="2933" spans="1:198" hidden="1">
      <c r="A2933" s="232" t="str">
        <f t="shared" si="115"/>
        <v/>
      </c>
      <c r="B2933" s="91"/>
      <c r="C2933" s="232"/>
      <c r="D2933" s="232"/>
      <c r="E2933" s="91"/>
      <c r="F2933" s="91"/>
      <c r="G2933" s="91"/>
      <c r="H2933" s="248"/>
      <c r="I2933" s="248"/>
      <c r="J2933" s="260"/>
      <c r="K2933" s="252"/>
      <c r="GO2933" s="233" t="str">
        <f>IFERROR(VLOOKUP($C2933,リスト!$D:$X,18,FALSE),"")</f>
        <v/>
      </c>
      <c r="GP2933" s="349"/>
    </row>
    <row r="2934" spans="1:198" hidden="1">
      <c r="A2934" s="232" t="str">
        <f t="shared" si="115"/>
        <v/>
      </c>
      <c r="B2934" s="91"/>
      <c r="C2934" s="232"/>
      <c r="D2934" s="232"/>
      <c r="E2934" s="91"/>
      <c r="F2934" s="91"/>
      <c r="G2934" s="91"/>
      <c r="H2934" s="248"/>
      <c r="I2934" s="248"/>
      <c r="J2934" s="260"/>
      <c r="K2934" s="252"/>
      <c r="GO2934" s="233" t="str">
        <f>IFERROR(VLOOKUP($C2934,リスト!$D:$X,18,FALSE),"")</f>
        <v/>
      </c>
      <c r="GP2934" s="349"/>
    </row>
    <row r="2935" spans="1:198" hidden="1">
      <c r="A2935" s="232" t="str">
        <f t="shared" si="115"/>
        <v/>
      </c>
      <c r="B2935" s="91"/>
      <c r="C2935" s="232"/>
      <c r="D2935" s="232"/>
      <c r="E2935" s="91"/>
      <c r="F2935" s="91"/>
      <c r="G2935" s="91"/>
      <c r="H2935" s="248"/>
      <c r="I2935" s="248"/>
      <c r="J2935" s="260"/>
      <c r="K2935" s="252"/>
      <c r="GO2935" s="233" t="str">
        <f>IFERROR(VLOOKUP($C2935,リスト!$D:$X,18,FALSE),"")</f>
        <v/>
      </c>
      <c r="GP2935" s="349"/>
    </row>
    <row r="2936" spans="1:198" hidden="1">
      <c r="A2936" s="232" t="str">
        <f t="shared" si="115"/>
        <v/>
      </c>
      <c r="B2936" s="91"/>
      <c r="C2936" s="232"/>
      <c r="D2936" s="232"/>
      <c r="E2936" s="91"/>
      <c r="F2936" s="91"/>
      <c r="G2936" s="91"/>
      <c r="H2936" s="248"/>
      <c r="I2936" s="248"/>
      <c r="J2936" s="260"/>
      <c r="K2936" s="252"/>
      <c r="GO2936" s="233" t="str">
        <f>IFERROR(VLOOKUP($C2936,リスト!$D:$X,18,FALSE),"")</f>
        <v/>
      </c>
      <c r="GP2936" s="349"/>
    </row>
    <row r="2937" spans="1:198" hidden="1">
      <c r="A2937" s="232" t="str">
        <f t="shared" si="115"/>
        <v/>
      </c>
      <c r="B2937" s="91"/>
      <c r="C2937" s="232"/>
      <c r="D2937" s="232"/>
      <c r="E2937" s="91"/>
      <c r="F2937" s="91"/>
      <c r="G2937" s="91"/>
      <c r="H2937" s="248"/>
      <c r="I2937" s="248"/>
      <c r="J2937" s="260"/>
      <c r="K2937" s="252"/>
      <c r="GO2937" s="233" t="str">
        <f>IFERROR(VLOOKUP($C2937,リスト!$D:$X,18,FALSE),"")</f>
        <v/>
      </c>
      <c r="GP2937" s="349"/>
    </row>
    <row r="2938" spans="1:198" hidden="1">
      <c r="A2938" s="232" t="str">
        <f t="shared" si="115"/>
        <v/>
      </c>
      <c r="B2938" s="91"/>
      <c r="C2938" s="232"/>
      <c r="D2938" s="232"/>
      <c r="E2938" s="91"/>
      <c r="F2938" s="91"/>
      <c r="G2938" s="91"/>
      <c r="H2938" s="248"/>
      <c r="I2938" s="248"/>
      <c r="J2938" s="260"/>
      <c r="K2938" s="252"/>
      <c r="GO2938" s="233" t="str">
        <f>IFERROR(VLOOKUP($C2938,リスト!$D:$X,18,FALSE),"")</f>
        <v/>
      </c>
      <c r="GP2938" s="349"/>
    </row>
    <row r="2939" spans="1:198" hidden="1">
      <c r="A2939" s="232" t="str">
        <f t="shared" si="115"/>
        <v/>
      </c>
      <c r="B2939" s="91"/>
      <c r="C2939" s="232"/>
      <c r="D2939" s="232"/>
      <c r="E2939" s="91"/>
      <c r="F2939" s="91"/>
      <c r="G2939" s="91"/>
      <c r="H2939" s="248"/>
      <c r="I2939" s="248"/>
      <c r="J2939" s="260"/>
      <c r="K2939" s="252"/>
      <c r="GO2939" s="233" t="str">
        <f>IFERROR(VLOOKUP($C2939,リスト!$D:$X,18,FALSE),"")</f>
        <v/>
      </c>
      <c r="GP2939" s="349"/>
    </row>
    <row r="2940" spans="1:198" hidden="1">
      <c r="A2940" s="232" t="str">
        <f t="shared" si="115"/>
        <v/>
      </c>
      <c r="B2940" s="91"/>
      <c r="C2940" s="232"/>
      <c r="D2940" s="232"/>
      <c r="E2940" s="91"/>
      <c r="F2940" s="91"/>
      <c r="G2940" s="91"/>
      <c r="H2940" s="248"/>
      <c r="I2940" s="248"/>
      <c r="J2940" s="260"/>
      <c r="K2940" s="252"/>
      <c r="GO2940" s="233" t="str">
        <f>IFERROR(VLOOKUP($C2940,リスト!$D:$X,18,FALSE),"")</f>
        <v/>
      </c>
      <c r="GP2940" s="349"/>
    </row>
    <row r="2941" spans="1:198" hidden="1">
      <c r="A2941" s="232" t="str">
        <f t="shared" si="115"/>
        <v/>
      </c>
      <c r="B2941" s="91"/>
      <c r="C2941" s="232"/>
      <c r="D2941" s="232"/>
      <c r="E2941" s="91"/>
      <c r="F2941" s="91"/>
      <c r="G2941" s="91"/>
      <c r="H2941" s="248"/>
      <c r="I2941" s="248"/>
      <c r="J2941" s="260"/>
      <c r="K2941" s="252"/>
      <c r="GO2941" s="233" t="str">
        <f>IFERROR(VLOOKUP($C2941,リスト!$D:$X,18,FALSE),"")</f>
        <v/>
      </c>
      <c r="GP2941" s="349"/>
    </row>
    <row r="2942" spans="1:198" hidden="1">
      <c r="A2942" s="232" t="str">
        <f t="shared" si="115"/>
        <v/>
      </c>
      <c r="B2942" s="91"/>
      <c r="C2942" s="232"/>
      <c r="D2942" s="232"/>
      <c r="E2942" s="91"/>
      <c r="F2942" s="91"/>
      <c r="G2942" s="91"/>
      <c r="H2942" s="248"/>
      <c r="I2942" s="248"/>
      <c r="J2942" s="260"/>
      <c r="K2942" s="252"/>
      <c r="GO2942" s="233" t="str">
        <f>IFERROR(VLOOKUP($C2942,リスト!$D:$X,18,FALSE),"")</f>
        <v/>
      </c>
      <c r="GP2942" s="349"/>
    </row>
    <row r="2943" spans="1:198" hidden="1">
      <c r="A2943" s="232" t="str">
        <f t="shared" si="115"/>
        <v/>
      </c>
      <c r="B2943" s="91"/>
      <c r="C2943" s="232"/>
      <c r="D2943" s="232"/>
      <c r="E2943" s="91"/>
      <c r="F2943" s="91"/>
      <c r="G2943" s="91"/>
      <c r="H2943" s="248"/>
      <c r="I2943" s="248"/>
      <c r="J2943" s="260"/>
      <c r="K2943" s="252"/>
      <c r="GO2943" s="233" t="str">
        <f>IFERROR(VLOOKUP($C2943,リスト!$D:$X,18,FALSE),"")</f>
        <v/>
      </c>
      <c r="GP2943" s="349"/>
    </row>
    <row r="2944" spans="1:198" hidden="1">
      <c r="A2944" s="232" t="str">
        <f t="shared" si="115"/>
        <v/>
      </c>
      <c r="B2944" s="91"/>
      <c r="C2944" s="232"/>
      <c r="D2944" s="232"/>
      <c r="E2944" s="91"/>
      <c r="F2944" s="91"/>
      <c r="G2944" s="91"/>
      <c r="H2944" s="248"/>
      <c r="I2944" s="248"/>
      <c r="J2944" s="260"/>
      <c r="K2944" s="252"/>
      <c r="GO2944" s="233" t="str">
        <f>IFERROR(VLOOKUP($C2944,リスト!$D:$X,18,FALSE),"")</f>
        <v/>
      </c>
      <c r="GP2944" s="349"/>
    </row>
    <row r="2945" spans="1:198" hidden="1">
      <c r="A2945" s="232" t="str">
        <f t="shared" si="115"/>
        <v/>
      </c>
      <c r="B2945" s="91"/>
      <c r="C2945" s="232"/>
      <c r="D2945" s="232"/>
      <c r="E2945" s="91"/>
      <c r="F2945" s="91"/>
      <c r="G2945" s="91"/>
      <c r="H2945" s="248"/>
      <c r="I2945" s="248"/>
      <c r="J2945" s="260"/>
      <c r="K2945" s="252"/>
      <c r="GO2945" s="233" t="str">
        <f>IFERROR(VLOOKUP($C2945,リスト!$D:$X,18,FALSE),"")</f>
        <v/>
      </c>
      <c r="GP2945" s="349"/>
    </row>
    <row r="2946" spans="1:198" hidden="1">
      <c r="A2946" s="232" t="str">
        <f t="shared" si="115"/>
        <v/>
      </c>
      <c r="B2946" s="91"/>
      <c r="C2946" s="232"/>
      <c r="D2946" s="232"/>
      <c r="E2946" s="91"/>
      <c r="F2946" s="91"/>
      <c r="G2946" s="91"/>
      <c r="H2946" s="248"/>
      <c r="I2946" s="248"/>
      <c r="J2946" s="260"/>
      <c r="K2946" s="252"/>
      <c r="GO2946" s="233" t="str">
        <f>IFERROR(VLOOKUP($C2946,リスト!$D:$X,18,FALSE),"")</f>
        <v/>
      </c>
      <c r="GP2946" s="349"/>
    </row>
    <row r="2947" spans="1:198" hidden="1">
      <c r="A2947" s="232" t="str">
        <f t="shared" si="115"/>
        <v/>
      </c>
      <c r="B2947" s="91"/>
      <c r="C2947" s="232"/>
      <c r="D2947" s="232"/>
      <c r="E2947" s="91"/>
      <c r="F2947" s="91"/>
      <c r="G2947" s="91"/>
      <c r="H2947" s="248"/>
      <c r="I2947" s="248"/>
      <c r="J2947" s="260"/>
      <c r="K2947" s="252"/>
      <c r="GO2947" s="233" t="str">
        <f>IFERROR(VLOOKUP($C2947,リスト!$D:$X,18,FALSE),"")</f>
        <v/>
      </c>
      <c r="GP2947" s="349"/>
    </row>
    <row r="2948" spans="1:198" hidden="1">
      <c r="A2948" s="232" t="str">
        <f t="shared" si="115"/>
        <v/>
      </c>
      <c r="B2948" s="91"/>
      <c r="C2948" s="232"/>
      <c r="D2948" s="232"/>
      <c r="E2948" s="91"/>
      <c r="F2948" s="91"/>
      <c r="G2948" s="91"/>
      <c r="H2948" s="248"/>
      <c r="I2948" s="248"/>
      <c r="J2948" s="260"/>
      <c r="K2948" s="252"/>
      <c r="GO2948" s="233" t="str">
        <f>IFERROR(VLOOKUP($C2948,リスト!$D:$X,18,FALSE),"")</f>
        <v/>
      </c>
      <c r="GP2948" s="349"/>
    </row>
    <row r="2949" spans="1:198" hidden="1">
      <c r="A2949" s="232" t="str">
        <f t="shared" si="115"/>
        <v/>
      </c>
      <c r="B2949" s="91"/>
      <c r="C2949" s="232"/>
      <c r="D2949" s="232"/>
      <c r="E2949" s="91"/>
      <c r="F2949" s="91"/>
      <c r="G2949" s="91"/>
      <c r="H2949" s="248"/>
      <c r="I2949" s="248"/>
      <c r="J2949" s="260"/>
      <c r="K2949" s="252"/>
      <c r="GO2949" s="233" t="str">
        <f>IFERROR(VLOOKUP($C2949,リスト!$D:$X,18,FALSE),"")</f>
        <v/>
      </c>
      <c r="GP2949" s="349"/>
    </row>
    <row r="2950" spans="1:198" hidden="1">
      <c r="A2950" s="232" t="str">
        <f t="shared" ref="A2950:A3013" si="116">IF(C2950="","",ROW()-5)</f>
        <v/>
      </c>
      <c r="B2950" s="91"/>
      <c r="C2950" s="232"/>
      <c r="D2950" s="232"/>
      <c r="E2950" s="91"/>
      <c r="F2950" s="91"/>
      <c r="G2950" s="91"/>
      <c r="H2950" s="248"/>
      <c r="I2950" s="248"/>
      <c r="J2950" s="260"/>
      <c r="K2950" s="252"/>
      <c r="GO2950" s="233" t="str">
        <f>IFERROR(VLOOKUP($C2950,リスト!$D:$X,18,FALSE),"")</f>
        <v/>
      </c>
      <c r="GP2950" s="349"/>
    </row>
    <row r="2951" spans="1:198" hidden="1">
      <c r="A2951" s="232" t="str">
        <f t="shared" si="116"/>
        <v/>
      </c>
      <c r="B2951" s="91"/>
      <c r="C2951" s="232"/>
      <c r="D2951" s="232"/>
      <c r="E2951" s="91"/>
      <c r="F2951" s="91"/>
      <c r="G2951" s="91"/>
      <c r="H2951" s="248"/>
      <c r="I2951" s="248"/>
      <c r="J2951" s="260"/>
      <c r="K2951" s="252"/>
      <c r="GO2951" s="233" t="str">
        <f>IFERROR(VLOOKUP($C2951,リスト!$D:$X,18,FALSE),"")</f>
        <v/>
      </c>
      <c r="GP2951" s="349"/>
    </row>
    <row r="2952" spans="1:198" hidden="1">
      <c r="A2952" s="232" t="str">
        <f t="shared" si="116"/>
        <v/>
      </c>
      <c r="B2952" s="91"/>
      <c r="C2952" s="232"/>
      <c r="D2952" s="232"/>
      <c r="E2952" s="91"/>
      <c r="F2952" s="91"/>
      <c r="G2952" s="91"/>
      <c r="H2952" s="248"/>
      <c r="I2952" s="248"/>
      <c r="J2952" s="260"/>
      <c r="K2952" s="252"/>
      <c r="GO2952" s="233" t="str">
        <f>IFERROR(VLOOKUP($C2952,リスト!$D:$X,18,FALSE),"")</f>
        <v/>
      </c>
      <c r="GP2952" s="349"/>
    </row>
    <row r="2953" spans="1:198" hidden="1">
      <c r="A2953" s="232" t="str">
        <f t="shared" si="116"/>
        <v/>
      </c>
      <c r="B2953" s="91"/>
      <c r="C2953" s="232"/>
      <c r="D2953" s="232"/>
      <c r="E2953" s="91"/>
      <c r="F2953" s="91"/>
      <c r="G2953" s="91"/>
      <c r="H2953" s="248"/>
      <c r="I2953" s="248"/>
      <c r="J2953" s="260"/>
      <c r="K2953" s="252"/>
      <c r="GO2953" s="233" t="str">
        <f>IFERROR(VLOOKUP($C2953,リスト!$D:$X,18,FALSE),"")</f>
        <v/>
      </c>
      <c r="GP2953" s="349"/>
    </row>
    <row r="2954" spans="1:198" hidden="1">
      <c r="A2954" s="232" t="str">
        <f t="shared" si="116"/>
        <v/>
      </c>
      <c r="B2954" s="91"/>
      <c r="C2954" s="232"/>
      <c r="D2954" s="232"/>
      <c r="E2954" s="91"/>
      <c r="F2954" s="91"/>
      <c r="G2954" s="91"/>
      <c r="H2954" s="248"/>
      <c r="I2954" s="248"/>
      <c r="J2954" s="260"/>
      <c r="K2954" s="252"/>
      <c r="GO2954" s="233" t="str">
        <f>IFERROR(VLOOKUP($C2954,リスト!$D:$X,18,FALSE),"")</f>
        <v/>
      </c>
      <c r="GP2954" s="349"/>
    </row>
    <row r="2955" spans="1:198" hidden="1">
      <c r="A2955" s="232" t="str">
        <f t="shared" si="116"/>
        <v/>
      </c>
      <c r="B2955" s="91"/>
      <c r="C2955" s="232"/>
      <c r="D2955" s="232"/>
      <c r="E2955" s="91"/>
      <c r="F2955" s="91"/>
      <c r="G2955" s="91"/>
      <c r="H2955" s="248"/>
      <c r="I2955" s="248"/>
      <c r="J2955" s="260"/>
      <c r="K2955" s="252"/>
      <c r="GO2955" s="233" t="str">
        <f>IFERROR(VLOOKUP($C2955,リスト!$D:$X,18,FALSE),"")</f>
        <v/>
      </c>
      <c r="GP2955" s="349"/>
    </row>
    <row r="2956" spans="1:198" hidden="1">
      <c r="A2956" s="232" t="str">
        <f t="shared" si="116"/>
        <v/>
      </c>
      <c r="B2956" s="91"/>
      <c r="C2956" s="232"/>
      <c r="D2956" s="232"/>
      <c r="E2956" s="91"/>
      <c r="F2956" s="91"/>
      <c r="G2956" s="91"/>
      <c r="H2956" s="248"/>
      <c r="I2956" s="248"/>
      <c r="J2956" s="260"/>
      <c r="K2956" s="252"/>
      <c r="GO2956" s="233" t="str">
        <f>IFERROR(VLOOKUP($C2956,リスト!$D:$X,18,FALSE),"")</f>
        <v/>
      </c>
      <c r="GP2956" s="349"/>
    </row>
    <row r="2957" spans="1:198" hidden="1">
      <c r="A2957" s="232" t="str">
        <f t="shared" si="116"/>
        <v/>
      </c>
      <c r="B2957" s="91"/>
      <c r="C2957" s="232"/>
      <c r="D2957" s="232"/>
      <c r="E2957" s="91"/>
      <c r="F2957" s="91"/>
      <c r="G2957" s="91"/>
      <c r="H2957" s="248"/>
      <c r="I2957" s="248"/>
      <c r="J2957" s="260"/>
      <c r="K2957" s="252"/>
      <c r="GO2957" s="233" t="str">
        <f>IFERROR(VLOOKUP($C2957,リスト!$D:$X,18,FALSE),"")</f>
        <v/>
      </c>
      <c r="GP2957" s="349"/>
    </row>
    <row r="2958" spans="1:198" hidden="1">
      <c r="A2958" s="232" t="str">
        <f t="shared" si="116"/>
        <v/>
      </c>
      <c r="B2958" s="91"/>
      <c r="C2958" s="232"/>
      <c r="D2958" s="232"/>
      <c r="E2958" s="91"/>
      <c r="F2958" s="91"/>
      <c r="G2958" s="91"/>
      <c r="H2958" s="248"/>
      <c r="I2958" s="248"/>
      <c r="J2958" s="260"/>
      <c r="K2958" s="252"/>
      <c r="GO2958" s="233" t="str">
        <f>IFERROR(VLOOKUP($C2958,リスト!$D:$X,18,FALSE),"")</f>
        <v/>
      </c>
      <c r="GP2958" s="349"/>
    </row>
    <row r="2959" spans="1:198" hidden="1">
      <c r="A2959" s="232" t="str">
        <f t="shared" si="116"/>
        <v/>
      </c>
      <c r="B2959" s="91"/>
      <c r="C2959" s="232"/>
      <c r="D2959" s="232"/>
      <c r="E2959" s="91"/>
      <c r="F2959" s="91"/>
      <c r="G2959" s="91"/>
      <c r="H2959" s="248"/>
      <c r="I2959" s="248"/>
      <c r="J2959" s="260"/>
      <c r="K2959" s="252"/>
      <c r="GO2959" s="233" t="str">
        <f>IFERROR(VLOOKUP($C2959,リスト!$D:$X,18,FALSE),"")</f>
        <v/>
      </c>
      <c r="GP2959" s="349"/>
    </row>
    <row r="2960" spans="1:198" hidden="1">
      <c r="A2960" s="232" t="str">
        <f t="shared" si="116"/>
        <v/>
      </c>
      <c r="B2960" s="91"/>
      <c r="C2960" s="232"/>
      <c r="D2960" s="232"/>
      <c r="E2960" s="91"/>
      <c r="F2960" s="91"/>
      <c r="G2960" s="91"/>
      <c r="H2960" s="248"/>
      <c r="I2960" s="248"/>
      <c r="J2960" s="260"/>
      <c r="K2960" s="252"/>
      <c r="GO2960" s="233" t="str">
        <f>IFERROR(VLOOKUP($C2960,リスト!$D:$X,18,FALSE),"")</f>
        <v/>
      </c>
      <c r="GP2960" s="349"/>
    </row>
    <row r="2961" spans="1:198" hidden="1">
      <c r="A2961" s="232" t="str">
        <f t="shared" si="116"/>
        <v/>
      </c>
      <c r="B2961" s="91"/>
      <c r="C2961" s="232"/>
      <c r="D2961" s="232"/>
      <c r="E2961" s="91"/>
      <c r="F2961" s="91"/>
      <c r="G2961" s="91"/>
      <c r="H2961" s="248"/>
      <c r="I2961" s="248"/>
      <c r="J2961" s="260"/>
      <c r="K2961" s="252"/>
      <c r="GO2961" s="233" t="str">
        <f>IFERROR(VLOOKUP($C2961,リスト!$D:$X,18,FALSE),"")</f>
        <v/>
      </c>
      <c r="GP2961" s="349"/>
    </row>
    <row r="2962" spans="1:198" hidden="1">
      <c r="A2962" s="232" t="str">
        <f t="shared" si="116"/>
        <v/>
      </c>
      <c r="B2962" s="91"/>
      <c r="C2962" s="232"/>
      <c r="D2962" s="232"/>
      <c r="E2962" s="91"/>
      <c r="F2962" s="91"/>
      <c r="G2962" s="91"/>
      <c r="H2962" s="248"/>
      <c r="I2962" s="248"/>
      <c r="J2962" s="260"/>
      <c r="K2962" s="252"/>
      <c r="GO2962" s="233" t="str">
        <f>IFERROR(VLOOKUP($C2962,リスト!$D:$X,18,FALSE),"")</f>
        <v/>
      </c>
      <c r="GP2962" s="349"/>
    </row>
    <row r="2963" spans="1:198" hidden="1">
      <c r="A2963" s="232" t="str">
        <f t="shared" si="116"/>
        <v/>
      </c>
      <c r="B2963" s="91"/>
      <c r="C2963" s="232"/>
      <c r="D2963" s="232"/>
      <c r="E2963" s="91"/>
      <c r="F2963" s="91"/>
      <c r="G2963" s="91"/>
      <c r="H2963" s="248"/>
      <c r="I2963" s="248"/>
      <c r="J2963" s="260"/>
      <c r="K2963" s="252"/>
      <c r="GO2963" s="233" t="str">
        <f>IFERROR(VLOOKUP($C2963,リスト!$D:$X,18,FALSE),"")</f>
        <v/>
      </c>
      <c r="GP2963" s="349"/>
    </row>
    <row r="2964" spans="1:198" hidden="1">
      <c r="A2964" s="232" t="str">
        <f t="shared" si="116"/>
        <v/>
      </c>
      <c r="B2964" s="91"/>
      <c r="C2964" s="232"/>
      <c r="D2964" s="232"/>
      <c r="E2964" s="91"/>
      <c r="F2964" s="91"/>
      <c r="G2964" s="91"/>
      <c r="H2964" s="248"/>
      <c r="I2964" s="248"/>
      <c r="J2964" s="260"/>
      <c r="K2964" s="252"/>
      <c r="GO2964" s="233" t="str">
        <f>IFERROR(VLOOKUP($C2964,リスト!$D:$X,18,FALSE),"")</f>
        <v/>
      </c>
      <c r="GP2964" s="349"/>
    </row>
    <row r="2965" spans="1:198" hidden="1">
      <c r="A2965" s="232" t="str">
        <f t="shared" si="116"/>
        <v/>
      </c>
      <c r="B2965" s="91"/>
      <c r="C2965" s="232"/>
      <c r="D2965" s="232"/>
      <c r="E2965" s="91"/>
      <c r="F2965" s="91"/>
      <c r="G2965" s="91"/>
      <c r="H2965" s="248"/>
      <c r="I2965" s="248"/>
      <c r="J2965" s="260"/>
      <c r="K2965" s="252"/>
      <c r="GO2965" s="233" t="str">
        <f>IFERROR(VLOOKUP($C2965,リスト!$D:$X,18,FALSE),"")</f>
        <v/>
      </c>
      <c r="GP2965" s="349"/>
    </row>
    <row r="2966" spans="1:198" hidden="1">
      <c r="A2966" s="232" t="str">
        <f t="shared" si="116"/>
        <v/>
      </c>
      <c r="B2966" s="91"/>
      <c r="C2966" s="232"/>
      <c r="D2966" s="232"/>
      <c r="E2966" s="91"/>
      <c r="F2966" s="91"/>
      <c r="G2966" s="91"/>
      <c r="H2966" s="248"/>
      <c r="I2966" s="248"/>
      <c r="J2966" s="260"/>
      <c r="K2966" s="252"/>
      <c r="GO2966" s="233" t="str">
        <f>IFERROR(VLOOKUP($C2966,リスト!$D:$X,18,FALSE),"")</f>
        <v/>
      </c>
      <c r="GP2966" s="349"/>
    </row>
    <row r="2967" spans="1:198" hidden="1">
      <c r="A2967" s="232" t="str">
        <f t="shared" si="116"/>
        <v/>
      </c>
      <c r="B2967" s="91"/>
      <c r="C2967" s="232"/>
      <c r="D2967" s="232"/>
      <c r="E2967" s="91"/>
      <c r="F2967" s="91"/>
      <c r="G2967" s="91"/>
      <c r="H2967" s="248"/>
      <c r="I2967" s="248"/>
      <c r="J2967" s="260"/>
      <c r="K2967" s="252"/>
      <c r="GO2967" s="233" t="str">
        <f>IFERROR(VLOOKUP($C2967,リスト!$D:$X,18,FALSE),"")</f>
        <v/>
      </c>
      <c r="GP2967" s="349"/>
    </row>
    <row r="2968" spans="1:198" hidden="1">
      <c r="A2968" s="232" t="str">
        <f t="shared" si="116"/>
        <v/>
      </c>
      <c r="B2968" s="91"/>
      <c r="C2968" s="232"/>
      <c r="D2968" s="232"/>
      <c r="E2968" s="91"/>
      <c r="F2968" s="91"/>
      <c r="G2968" s="91"/>
      <c r="H2968" s="248"/>
      <c r="I2968" s="248"/>
      <c r="J2968" s="260"/>
      <c r="K2968" s="252"/>
      <c r="GO2968" s="233" t="str">
        <f>IFERROR(VLOOKUP($C2968,リスト!$D:$X,18,FALSE),"")</f>
        <v/>
      </c>
      <c r="GP2968" s="349"/>
    </row>
    <row r="2969" spans="1:198" hidden="1">
      <c r="A2969" s="232" t="str">
        <f t="shared" si="116"/>
        <v/>
      </c>
      <c r="B2969" s="91"/>
      <c r="C2969" s="232"/>
      <c r="D2969" s="232"/>
      <c r="E2969" s="91"/>
      <c r="F2969" s="91"/>
      <c r="G2969" s="91"/>
      <c r="H2969" s="248"/>
      <c r="I2969" s="248"/>
      <c r="J2969" s="260"/>
      <c r="K2969" s="252"/>
      <c r="GO2969" s="233" t="str">
        <f>IFERROR(VLOOKUP($C2969,リスト!$D:$X,18,FALSE),"")</f>
        <v/>
      </c>
      <c r="GP2969" s="349"/>
    </row>
    <row r="2970" spans="1:198" hidden="1">
      <c r="A2970" s="232" t="str">
        <f t="shared" si="116"/>
        <v/>
      </c>
      <c r="B2970" s="91"/>
      <c r="C2970" s="232"/>
      <c r="D2970" s="232"/>
      <c r="E2970" s="91"/>
      <c r="F2970" s="91"/>
      <c r="G2970" s="91"/>
      <c r="H2970" s="248"/>
      <c r="I2970" s="248"/>
      <c r="J2970" s="260"/>
      <c r="K2970" s="252"/>
      <c r="GO2970" s="233" t="str">
        <f>IFERROR(VLOOKUP($C2970,リスト!$D:$X,18,FALSE),"")</f>
        <v/>
      </c>
      <c r="GP2970" s="349"/>
    </row>
    <row r="2971" spans="1:198" hidden="1">
      <c r="A2971" s="232" t="str">
        <f t="shared" si="116"/>
        <v/>
      </c>
      <c r="B2971" s="91"/>
      <c r="C2971" s="232"/>
      <c r="D2971" s="232"/>
      <c r="E2971" s="91"/>
      <c r="F2971" s="91"/>
      <c r="G2971" s="91"/>
      <c r="H2971" s="248"/>
      <c r="I2971" s="248"/>
      <c r="J2971" s="260"/>
      <c r="K2971" s="252"/>
      <c r="GO2971" s="233" t="str">
        <f>IFERROR(VLOOKUP($C2971,リスト!$D:$X,18,FALSE),"")</f>
        <v/>
      </c>
      <c r="GP2971" s="349"/>
    </row>
    <row r="2972" spans="1:198" hidden="1">
      <c r="A2972" s="232" t="str">
        <f t="shared" si="116"/>
        <v/>
      </c>
      <c r="B2972" s="91"/>
      <c r="C2972" s="232"/>
      <c r="D2972" s="232"/>
      <c r="E2972" s="91"/>
      <c r="F2972" s="91"/>
      <c r="G2972" s="91"/>
      <c r="H2972" s="248"/>
      <c r="I2972" s="248"/>
      <c r="J2972" s="260"/>
      <c r="K2972" s="252"/>
      <c r="GO2972" s="233" t="str">
        <f>IFERROR(VLOOKUP($C2972,リスト!$D:$X,18,FALSE),"")</f>
        <v/>
      </c>
      <c r="GP2972" s="349"/>
    </row>
    <row r="2973" spans="1:198" hidden="1">
      <c r="A2973" s="232" t="str">
        <f t="shared" si="116"/>
        <v/>
      </c>
      <c r="B2973" s="91"/>
      <c r="C2973" s="232"/>
      <c r="D2973" s="232"/>
      <c r="E2973" s="91"/>
      <c r="F2973" s="91"/>
      <c r="G2973" s="91"/>
      <c r="H2973" s="248"/>
      <c r="I2973" s="248"/>
      <c r="J2973" s="260"/>
      <c r="K2973" s="252"/>
      <c r="GO2973" s="233" t="str">
        <f>IFERROR(VLOOKUP($C2973,リスト!$D:$X,18,FALSE),"")</f>
        <v/>
      </c>
      <c r="GP2973" s="349"/>
    </row>
    <row r="2974" spans="1:198" hidden="1">
      <c r="A2974" s="232" t="str">
        <f t="shared" si="116"/>
        <v/>
      </c>
      <c r="B2974" s="91"/>
      <c r="C2974" s="232"/>
      <c r="D2974" s="232"/>
      <c r="E2974" s="91"/>
      <c r="F2974" s="91"/>
      <c r="G2974" s="91"/>
      <c r="H2974" s="248"/>
      <c r="I2974" s="248"/>
      <c r="J2974" s="260"/>
      <c r="K2974" s="252"/>
      <c r="GO2974" s="233" t="str">
        <f>IFERROR(VLOOKUP($C2974,リスト!$D:$X,18,FALSE),"")</f>
        <v/>
      </c>
      <c r="GP2974" s="349"/>
    </row>
    <row r="2975" spans="1:198" hidden="1">
      <c r="A2975" s="232" t="str">
        <f t="shared" si="116"/>
        <v/>
      </c>
      <c r="B2975" s="91"/>
      <c r="C2975" s="232"/>
      <c r="D2975" s="232"/>
      <c r="E2975" s="91"/>
      <c r="F2975" s="91"/>
      <c r="G2975" s="91"/>
      <c r="H2975" s="248"/>
      <c r="I2975" s="248"/>
      <c r="J2975" s="260"/>
      <c r="K2975" s="252"/>
      <c r="GO2975" s="233" t="str">
        <f>IFERROR(VLOOKUP($C2975,リスト!$D:$X,18,FALSE),"")</f>
        <v/>
      </c>
      <c r="GP2975" s="349"/>
    </row>
    <row r="2976" spans="1:198" hidden="1">
      <c r="A2976" s="232" t="str">
        <f t="shared" si="116"/>
        <v/>
      </c>
      <c r="B2976" s="91"/>
      <c r="C2976" s="232"/>
      <c r="D2976" s="232"/>
      <c r="E2976" s="91"/>
      <c r="F2976" s="91"/>
      <c r="G2976" s="91"/>
      <c r="H2976" s="248"/>
      <c r="I2976" s="248"/>
      <c r="J2976" s="260"/>
      <c r="K2976" s="252"/>
      <c r="GO2976" s="233" t="str">
        <f>IFERROR(VLOOKUP($C2976,リスト!$D:$X,18,FALSE),"")</f>
        <v/>
      </c>
      <c r="GP2976" s="349"/>
    </row>
    <row r="2977" spans="1:198" hidden="1">
      <c r="A2977" s="232" t="str">
        <f t="shared" si="116"/>
        <v/>
      </c>
      <c r="B2977" s="91"/>
      <c r="C2977" s="232"/>
      <c r="D2977" s="232"/>
      <c r="E2977" s="91"/>
      <c r="F2977" s="91"/>
      <c r="G2977" s="91"/>
      <c r="H2977" s="248"/>
      <c r="I2977" s="248"/>
      <c r="J2977" s="260"/>
      <c r="K2977" s="252"/>
      <c r="GO2977" s="233" t="str">
        <f>IFERROR(VLOOKUP($C2977,リスト!$D:$X,18,FALSE),"")</f>
        <v/>
      </c>
      <c r="GP2977" s="349"/>
    </row>
    <row r="2978" spans="1:198" hidden="1">
      <c r="A2978" s="232" t="str">
        <f t="shared" si="116"/>
        <v/>
      </c>
      <c r="B2978" s="91"/>
      <c r="C2978" s="232"/>
      <c r="D2978" s="232"/>
      <c r="E2978" s="91"/>
      <c r="F2978" s="91"/>
      <c r="G2978" s="91"/>
      <c r="H2978" s="248"/>
      <c r="I2978" s="248"/>
      <c r="J2978" s="260"/>
      <c r="K2978" s="252"/>
      <c r="GO2978" s="233" t="str">
        <f>IFERROR(VLOOKUP($C2978,リスト!$D:$X,18,FALSE),"")</f>
        <v/>
      </c>
      <c r="GP2978" s="349"/>
    </row>
    <row r="2979" spans="1:198" hidden="1">
      <c r="A2979" s="232" t="str">
        <f t="shared" si="116"/>
        <v/>
      </c>
      <c r="B2979" s="91"/>
      <c r="C2979" s="232"/>
      <c r="D2979" s="232"/>
      <c r="E2979" s="91"/>
      <c r="F2979" s="91"/>
      <c r="G2979" s="91"/>
      <c r="H2979" s="248"/>
      <c r="I2979" s="248"/>
      <c r="J2979" s="260"/>
      <c r="K2979" s="252"/>
      <c r="GO2979" s="233" t="str">
        <f>IFERROR(VLOOKUP($C2979,リスト!$D:$X,18,FALSE),"")</f>
        <v/>
      </c>
      <c r="GP2979" s="349"/>
    </row>
    <row r="2980" spans="1:198" hidden="1">
      <c r="A2980" s="232" t="str">
        <f t="shared" si="116"/>
        <v/>
      </c>
      <c r="B2980" s="91"/>
      <c r="C2980" s="232"/>
      <c r="D2980" s="232"/>
      <c r="E2980" s="91"/>
      <c r="F2980" s="91"/>
      <c r="G2980" s="91"/>
      <c r="H2980" s="248"/>
      <c r="I2980" s="248"/>
      <c r="J2980" s="260"/>
      <c r="K2980" s="252"/>
      <c r="GO2980" s="233" t="str">
        <f>IFERROR(VLOOKUP($C2980,リスト!$D:$X,18,FALSE),"")</f>
        <v/>
      </c>
      <c r="GP2980" s="349"/>
    </row>
    <row r="2981" spans="1:198" hidden="1">
      <c r="A2981" s="232" t="str">
        <f t="shared" si="116"/>
        <v/>
      </c>
      <c r="B2981" s="91"/>
      <c r="C2981" s="232"/>
      <c r="D2981" s="232"/>
      <c r="E2981" s="91"/>
      <c r="F2981" s="91"/>
      <c r="G2981" s="91"/>
      <c r="H2981" s="248"/>
      <c r="I2981" s="248"/>
      <c r="J2981" s="260"/>
      <c r="K2981" s="252"/>
      <c r="GO2981" s="233" t="str">
        <f>IFERROR(VLOOKUP($C2981,リスト!$D:$X,18,FALSE),"")</f>
        <v/>
      </c>
      <c r="GP2981" s="349"/>
    </row>
    <row r="2982" spans="1:198" hidden="1">
      <c r="A2982" s="232" t="str">
        <f t="shared" si="116"/>
        <v/>
      </c>
      <c r="B2982" s="91"/>
      <c r="C2982" s="232"/>
      <c r="D2982" s="232"/>
      <c r="E2982" s="91"/>
      <c r="F2982" s="91"/>
      <c r="G2982" s="91"/>
      <c r="H2982" s="248"/>
      <c r="I2982" s="248"/>
      <c r="J2982" s="260"/>
      <c r="K2982" s="252"/>
      <c r="GO2982" s="233" t="str">
        <f>IFERROR(VLOOKUP($C2982,リスト!$D:$X,18,FALSE),"")</f>
        <v/>
      </c>
      <c r="GP2982" s="349"/>
    </row>
    <row r="2983" spans="1:198" hidden="1">
      <c r="A2983" s="232" t="str">
        <f t="shared" si="116"/>
        <v/>
      </c>
      <c r="B2983" s="91"/>
      <c r="C2983" s="232"/>
      <c r="D2983" s="232"/>
      <c r="E2983" s="91"/>
      <c r="F2983" s="91"/>
      <c r="G2983" s="91"/>
      <c r="H2983" s="248"/>
      <c r="I2983" s="248"/>
      <c r="J2983" s="260"/>
      <c r="K2983" s="252"/>
      <c r="GO2983" s="233" t="str">
        <f>IFERROR(VLOOKUP($C2983,リスト!$D:$X,18,FALSE),"")</f>
        <v/>
      </c>
      <c r="GP2983" s="349"/>
    </row>
    <row r="2984" spans="1:198" hidden="1">
      <c r="A2984" s="232" t="str">
        <f t="shared" si="116"/>
        <v/>
      </c>
      <c r="B2984" s="91"/>
      <c r="C2984" s="232"/>
      <c r="D2984" s="232"/>
      <c r="E2984" s="91"/>
      <c r="F2984" s="91"/>
      <c r="G2984" s="91"/>
      <c r="H2984" s="248"/>
      <c r="I2984" s="248"/>
      <c r="J2984" s="260"/>
      <c r="K2984" s="252"/>
      <c r="GO2984" s="233" t="str">
        <f>IFERROR(VLOOKUP($C2984,リスト!$D:$X,18,FALSE),"")</f>
        <v/>
      </c>
      <c r="GP2984" s="349"/>
    </row>
    <row r="2985" spans="1:198" hidden="1">
      <c r="A2985" s="232" t="str">
        <f t="shared" si="116"/>
        <v/>
      </c>
      <c r="B2985" s="91"/>
      <c r="C2985" s="232"/>
      <c r="D2985" s="232"/>
      <c r="E2985" s="91"/>
      <c r="F2985" s="91"/>
      <c r="G2985" s="91"/>
      <c r="H2985" s="248"/>
      <c r="I2985" s="248"/>
      <c r="J2985" s="260"/>
      <c r="K2985" s="252"/>
      <c r="GO2985" s="233" t="str">
        <f>IFERROR(VLOOKUP($C2985,リスト!$D:$X,18,FALSE),"")</f>
        <v/>
      </c>
      <c r="GP2985" s="349"/>
    </row>
    <row r="2986" spans="1:198" hidden="1">
      <c r="A2986" s="232" t="str">
        <f t="shared" si="116"/>
        <v/>
      </c>
      <c r="B2986" s="91"/>
      <c r="C2986" s="232"/>
      <c r="D2986" s="232"/>
      <c r="E2986" s="91"/>
      <c r="F2986" s="91"/>
      <c r="G2986" s="91"/>
      <c r="H2986" s="248"/>
      <c r="I2986" s="248"/>
      <c r="J2986" s="260"/>
      <c r="K2986" s="252"/>
      <c r="GO2986" s="233" t="str">
        <f>IFERROR(VLOOKUP($C2986,リスト!$D:$X,18,FALSE),"")</f>
        <v/>
      </c>
      <c r="GP2986" s="349"/>
    </row>
    <row r="2987" spans="1:198" hidden="1">
      <c r="A2987" s="232" t="str">
        <f t="shared" si="116"/>
        <v/>
      </c>
      <c r="B2987" s="91"/>
      <c r="C2987" s="232"/>
      <c r="D2987" s="232"/>
      <c r="E2987" s="91"/>
      <c r="F2987" s="91"/>
      <c r="G2987" s="91"/>
      <c r="H2987" s="248"/>
      <c r="I2987" s="248"/>
      <c r="J2987" s="260"/>
      <c r="K2987" s="252"/>
      <c r="GO2987" s="233" t="str">
        <f>IFERROR(VLOOKUP($C2987,リスト!$D:$X,18,FALSE),"")</f>
        <v/>
      </c>
      <c r="GP2987" s="349"/>
    </row>
    <row r="2988" spans="1:198" hidden="1">
      <c r="A2988" s="232" t="str">
        <f t="shared" si="116"/>
        <v/>
      </c>
      <c r="B2988" s="91"/>
      <c r="C2988" s="232"/>
      <c r="D2988" s="232"/>
      <c r="E2988" s="91"/>
      <c r="F2988" s="91"/>
      <c r="G2988" s="91"/>
      <c r="H2988" s="248"/>
      <c r="I2988" s="248"/>
      <c r="J2988" s="260"/>
      <c r="K2988" s="252"/>
      <c r="GO2988" s="233" t="str">
        <f>IFERROR(VLOOKUP($C2988,リスト!$D:$X,18,FALSE),"")</f>
        <v/>
      </c>
      <c r="GP2988" s="349"/>
    </row>
    <row r="2989" spans="1:198" hidden="1">
      <c r="A2989" s="232" t="str">
        <f t="shared" si="116"/>
        <v/>
      </c>
      <c r="B2989" s="91"/>
      <c r="C2989" s="232"/>
      <c r="D2989" s="232"/>
      <c r="E2989" s="91"/>
      <c r="F2989" s="91"/>
      <c r="G2989" s="91"/>
      <c r="H2989" s="248"/>
      <c r="I2989" s="248"/>
      <c r="J2989" s="260"/>
      <c r="K2989" s="252"/>
      <c r="GO2989" s="233" t="str">
        <f>IFERROR(VLOOKUP($C2989,リスト!$D:$X,18,FALSE),"")</f>
        <v/>
      </c>
      <c r="GP2989" s="349"/>
    </row>
    <row r="2990" spans="1:198" hidden="1">
      <c r="A2990" s="232" t="str">
        <f t="shared" si="116"/>
        <v/>
      </c>
      <c r="B2990" s="91"/>
      <c r="C2990" s="232"/>
      <c r="D2990" s="232"/>
      <c r="E2990" s="91"/>
      <c r="F2990" s="91"/>
      <c r="G2990" s="91"/>
      <c r="H2990" s="248"/>
      <c r="I2990" s="248"/>
      <c r="J2990" s="260"/>
      <c r="K2990" s="252"/>
      <c r="GO2990" s="233" t="str">
        <f>IFERROR(VLOOKUP($C2990,リスト!$D:$X,18,FALSE),"")</f>
        <v/>
      </c>
      <c r="GP2990" s="349"/>
    </row>
    <row r="2991" spans="1:198" hidden="1">
      <c r="A2991" s="232" t="str">
        <f t="shared" si="116"/>
        <v/>
      </c>
      <c r="B2991" s="91"/>
      <c r="C2991" s="232"/>
      <c r="D2991" s="232"/>
      <c r="E2991" s="91"/>
      <c r="F2991" s="91"/>
      <c r="G2991" s="91"/>
      <c r="H2991" s="248"/>
      <c r="I2991" s="248"/>
      <c r="J2991" s="260"/>
      <c r="K2991" s="252"/>
      <c r="GO2991" s="233" t="str">
        <f>IFERROR(VLOOKUP($C2991,リスト!$D:$X,18,FALSE),"")</f>
        <v/>
      </c>
      <c r="GP2991" s="349"/>
    </row>
    <row r="2992" spans="1:198" hidden="1">
      <c r="A2992" s="232" t="str">
        <f t="shared" si="116"/>
        <v/>
      </c>
      <c r="B2992" s="91"/>
      <c r="C2992" s="232"/>
      <c r="D2992" s="232"/>
      <c r="E2992" s="91"/>
      <c r="F2992" s="91"/>
      <c r="G2992" s="91"/>
      <c r="H2992" s="248"/>
      <c r="I2992" s="248"/>
      <c r="J2992" s="260"/>
      <c r="K2992" s="252"/>
      <c r="GO2992" s="233" t="str">
        <f>IFERROR(VLOOKUP($C2992,リスト!$D:$X,18,FALSE),"")</f>
        <v/>
      </c>
      <c r="GP2992" s="349"/>
    </row>
    <row r="2993" spans="1:198" hidden="1">
      <c r="A2993" s="232" t="str">
        <f t="shared" si="116"/>
        <v/>
      </c>
      <c r="B2993" s="91"/>
      <c r="C2993" s="232"/>
      <c r="D2993" s="232"/>
      <c r="E2993" s="91"/>
      <c r="F2993" s="91"/>
      <c r="G2993" s="91"/>
      <c r="H2993" s="248"/>
      <c r="I2993" s="248"/>
      <c r="J2993" s="260"/>
      <c r="K2993" s="252"/>
      <c r="GO2993" s="233" t="str">
        <f>IFERROR(VLOOKUP($C2993,リスト!$D:$X,18,FALSE),"")</f>
        <v/>
      </c>
      <c r="GP2993" s="349"/>
    </row>
    <row r="2994" spans="1:198" hidden="1">
      <c r="A2994" s="232" t="str">
        <f t="shared" si="116"/>
        <v/>
      </c>
      <c r="B2994" s="91"/>
      <c r="C2994" s="232"/>
      <c r="D2994" s="232"/>
      <c r="E2994" s="91"/>
      <c r="F2994" s="91"/>
      <c r="G2994" s="91"/>
      <c r="H2994" s="248"/>
      <c r="I2994" s="248"/>
      <c r="J2994" s="260"/>
      <c r="K2994" s="252"/>
      <c r="GO2994" s="233" t="str">
        <f>IFERROR(VLOOKUP($C2994,リスト!$D:$X,18,FALSE),"")</f>
        <v/>
      </c>
      <c r="GP2994" s="349"/>
    </row>
    <row r="2995" spans="1:198" hidden="1">
      <c r="A2995" s="232" t="str">
        <f t="shared" si="116"/>
        <v/>
      </c>
      <c r="B2995" s="91"/>
      <c r="C2995" s="232"/>
      <c r="D2995" s="232"/>
      <c r="E2995" s="91"/>
      <c r="F2995" s="91"/>
      <c r="G2995" s="91"/>
      <c r="H2995" s="248"/>
      <c r="I2995" s="248"/>
      <c r="J2995" s="260"/>
      <c r="K2995" s="252"/>
      <c r="GO2995" s="233" t="str">
        <f>IFERROR(VLOOKUP($C2995,リスト!$D:$X,18,FALSE),"")</f>
        <v/>
      </c>
      <c r="GP2995" s="349"/>
    </row>
    <row r="2996" spans="1:198" hidden="1">
      <c r="A2996" s="232" t="str">
        <f t="shared" si="116"/>
        <v/>
      </c>
      <c r="B2996" s="91"/>
      <c r="C2996" s="232"/>
      <c r="D2996" s="232"/>
      <c r="E2996" s="91"/>
      <c r="F2996" s="91"/>
      <c r="G2996" s="91"/>
      <c r="H2996" s="248"/>
      <c r="I2996" s="248"/>
      <c r="J2996" s="260"/>
      <c r="K2996" s="252"/>
      <c r="GO2996" s="233" t="str">
        <f>IFERROR(VLOOKUP($C2996,リスト!$D:$X,18,FALSE),"")</f>
        <v/>
      </c>
      <c r="GP2996" s="349"/>
    </row>
    <row r="2997" spans="1:198" hidden="1">
      <c r="A2997" s="232" t="str">
        <f t="shared" si="116"/>
        <v/>
      </c>
      <c r="B2997" s="91"/>
      <c r="C2997" s="232"/>
      <c r="D2997" s="232"/>
      <c r="E2997" s="91"/>
      <c r="F2997" s="91"/>
      <c r="G2997" s="91"/>
      <c r="H2997" s="248"/>
      <c r="I2997" s="248"/>
      <c r="J2997" s="260"/>
      <c r="K2997" s="252"/>
      <c r="GO2997" s="233" t="str">
        <f>IFERROR(VLOOKUP($C2997,リスト!$D:$X,18,FALSE),"")</f>
        <v/>
      </c>
      <c r="GP2997" s="349"/>
    </row>
    <row r="2998" spans="1:198" hidden="1">
      <c r="A2998" s="232" t="str">
        <f t="shared" si="116"/>
        <v/>
      </c>
      <c r="B2998" s="91"/>
      <c r="C2998" s="232"/>
      <c r="D2998" s="232"/>
      <c r="E2998" s="91"/>
      <c r="F2998" s="91"/>
      <c r="G2998" s="91"/>
      <c r="H2998" s="248"/>
      <c r="I2998" s="248"/>
      <c r="J2998" s="260"/>
      <c r="K2998" s="252"/>
      <c r="GO2998" s="233" t="str">
        <f>IFERROR(VLOOKUP($C2998,リスト!$D:$X,18,FALSE),"")</f>
        <v/>
      </c>
      <c r="GP2998" s="349"/>
    </row>
    <row r="2999" spans="1:198" hidden="1">
      <c r="A2999" s="232" t="str">
        <f t="shared" si="116"/>
        <v/>
      </c>
      <c r="B2999" s="91"/>
      <c r="C2999" s="232"/>
      <c r="D2999" s="232"/>
      <c r="E2999" s="91"/>
      <c r="F2999" s="91"/>
      <c r="G2999" s="91"/>
      <c r="H2999" s="248"/>
      <c r="I2999" s="248"/>
      <c r="J2999" s="260"/>
      <c r="K2999" s="252"/>
      <c r="GO2999" s="233" t="str">
        <f>IFERROR(VLOOKUP($C2999,リスト!$D:$X,18,FALSE),"")</f>
        <v/>
      </c>
      <c r="GP2999" s="349"/>
    </row>
    <row r="3000" spans="1:198" hidden="1">
      <c r="A3000" s="232" t="str">
        <f t="shared" si="116"/>
        <v/>
      </c>
      <c r="B3000" s="91"/>
      <c r="C3000" s="232"/>
      <c r="D3000" s="232"/>
      <c r="E3000" s="91"/>
      <c r="F3000" s="91"/>
      <c r="G3000" s="91"/>
      <c r="H3000" s="248"/>
      <c r="I3000" s="248"/>
      <c r="J3000" s="260"/>
      <c r="K3000" s="252"/>
      <c r="GO3000" s="233" t="str">
        <f>IFERROR(VLOOKUP($C3000,リスト!$D:$X,18,FALSE),"")</f>
        <v/>
      </c>
      <c r="GP3000" s="349"/>
    </row>
    <row r="3001" spans="1:198" hidden="1">
      <c r="A3001" s="232" t="str">
        <f t="shared" si="116"/>
        <v/>
      </c>
      <c r="B3001" s="91"/>
      <c r="C3001" s="232"/>
      <c r="D3001" s="232"/>
      <c r="E3001" s="91"/>
      <c r="F3001" s="91"/>
      <c r="G3001" s="91"/>
      <c r="H3001" s="248"/>
      <c r="I3001" s="248"/>
      <c r="J3001" s="260"/>
      <c r="K3001" s="252"/>
      <c r="GO3001" s="233" t="str">
        <f>IFERROR(VLOOKUP($C3001,リスト!$D:$X,18,FALSE),"")</f>
        <v/>
      </c>
      <c r="GP3001" s="349"/>
    </row>
    <row r="3002" spans="1:198" hidden="1">
      <c r="A3002" s="232" t="str">
        <f t="shared" si="116"/>
        <v/>
      </c>
      <c r="B3002" s="91"/>
      <c r="C3002" s="232"/>
      <c r="D3002" s="232"/>
      <c r="E3002" s="91"/>
      <c r="F3002" s="91"/>
      <c r="G3002" s="91"/>
      <c r="H3002" s="248"/>
      <c r="I3002" s="248"/>
      <c r="J3002" s="260"/>
      <c r="K3002" s="252"/>
      <c r="GO3002" s="233" t="str">
        <f>IFERROR(VLOOKUP($C3002,リスト!$D:$X,18,FALSE),"")</f>
        <v/>
      </c>
      <c r="GP3002" s="349"/>
    </row>
    <row r="3003" spans="1:198" hidden="1">
      <c r="A3003" s="232" t="str">
        <f t="shared" si="116"/>
        <v/>
      </c>
      <c r="B3003" s="91"/>
      <c r="C3003" s="232"/>
      <c r="D3003" s="232"/>
      <c r="E3003" s="91"/>
      <c r="F3003" s="91"/>
      <c r="G3003" s="91"/>
      <c r="H3003" s="248"/>
      <c r="I3003" s="248"/>
      <c r="J3003" s="260"/>
      <c r="K3003" s="252"/>
      <c r="GO3003" s="233" t="str">
        <f>IFERROR(VLOOKUP($C3003,リスト!$D:$X,18,FALSE),"")</f>
        <v/>
      </c>
      <c r="GP3003" s="349"/>
    </row>
    <row r="3004" spans="1:198" hidden="1">
      <c r="A3004" s="232" t="str">
        <f t="shared" si="116"/>
        <v/>
      </c>
      <c r="B3004" s="91"/>
      <c r="C3004" s="232"/>
      <c r="D3004" s="232"/>
      <c r="E3004" s="91"/>
      <c r="F3004" s="91"/>
      <c r="G3004" s="91"/>
      <c r="H3004" s="248"/>
      <c r="I3004" s="248"/>
      <c r="J3004" s="260"/>
      <c r="K3004" s="252"/>
      <c r="GO3004" s="233" t="str">
        <f>IFERROR(VLOOKUP($C3004,リスト!$D:$X,18,FALSE),"")</f>
        <v/>
      </c>
      <c r="GP3004" s="349"/>
    </row>
    <row r="3005" spans="1:198" hidden="1">
      <c r="A3005" s="232" t="str">
        <f t="shared" si="116"/>
        <v/>
      </c>
      <c r="B3005" s="91"/>
      <c r="C3005" s="232"/>
      <c r="D3005" s="232"/>
      <c r="E3005" s="91"/>
      <c r="F3005" s="91"/>
      <c r="G3005" s="91"/>
      <c r="H3005" s="248"/>
      <c r="I3005" s="248"/>
      <c r="J3005" s="260"/>
      <c r="K3005" s="252"/>
      <c r="GO3005" s="233" t="str">
        <f>IFERROR(VLOOKUP($C3005,リスト!$D:$X,18,FALSE),"")</f>
        <v/>
      </c>
      <c r="GP3005" s="349"/>
    </row>
    <row r="3006" spans="1:198" hidden="1">
      <c r="A3006" s="232" t="str">
        <f t="shared" si="116"/>
        <v/>
      </c>
      <c r="B3006" s="91"/>
      <c r="C3006" s="232"/>
      <c r="D3006" s="232"/>
      <c r="E3006" s="91"/>
      <c r="F3006" s="91"/>
      <c r="G3006" s="91"/>
      <c r="H3006" s="248"/>
      <c r="I3006" s="248"/>
      <c r="J3006" s="260"/>
      <c r="K3006" s="252"/>
      <c r="GO3006" s="233" t="str">
        <f>IFERROR(VLOOKUP($C3006,リスト!$D:$X,18,FALSE),"")</f>
        <v/>
      </c>
      <c r="GP3006" s="349"/>
    </row>
    <row r="3007" spans="1:198" hidden="1">
      <c r="A3007" s="232" t="str">
        <f t="shared" si="116"/>
        <v/>
      </c>
      <c r="B3007" s="91"/>
      <c r="C3007" s="232"/>
      <c r="D3007" s="232"/>
      <c r="E3007" s="91"/>
      <c r="F3007" s="91"/>
      <c r="G3007" s="91"/>
      <c r="H3007" s="248"/>
      <c r="I3007" s="248"/>
      <c r="J3007" s="260"/>
      <c r="K3007" s="252"/>
      <c r="GO3007" s="233" t="str">
        <f>IFERROR(VLOOKUP($C3007,リスト!$D:$X,18,FALSE),"")</f>
        <v/>
      </c>
      <c r="GP3007" s="349"/>
    </row>
    <row r="3008" spans="1:198" hidden="1">
      <c r="A3008" s="232" t="str">
        <f t="shared" si="116"/>
        <v/>
      </c>
      <c r="B3008" s="91"/>
      <c r="C3008" s="232"/>
      <c r="D3008" s="232"/>
      <c r="E3008" s="91"/>
      <c r="F3008" s="91"/>
      <c r="G3008" s="91"/>
      <c r="H3008" s="248"/>
      <c r="I3008" s="248"/>
      <c r="J3008" s="260"/>
      <c r="K3008" s="252"/>
      <c r="GO3008" s="233" t="str">
        <f>IFERROR(VLOOKUP($C3008,リスト!$D:$X,18,FALSE),"")</f>
        <v/>
      </c>
      <c r="GP3008" s="349"/>
    </row>
    <row r="3009" spans="1:198" hidden="1">
      <c r="A3009" s="232" t="str">
        <f t="shared" si="116"/>
        <v/>
      </c>
      <c r="B3009" s="91"/>
      <c r="C3009" s="232"/>
      <c r="D3009" s="232"/>
      <c r="E3009" s="91"/>
      <c r="F3009" s="91"/>
      <c r="G3009" s="91"/>
      <c r="H3009" s="248"/>
      <c r="I3009" s="248"/>
      <c r="J3009" s="260"/>
      <c r="K3009" s="252"/>
      <c r="GO3009" s="233" t="str">
        <f>IFERROR(VLOOKUP($C3009,リスト!$D:$X,18,FALSE),"")</f>
        <v/>
      </c>
      <c r="GP3009" s="349"/>
    </row>
    <row r="3010" spans="1:198" hidden="1">
      <c r="A3010" s="232" t="str">
        <f t="shared" si="116"/>
        <v/>
      </c>
      <c r="B3010" s="91"/>
      <c r="C3010" s="232"/>
      <c r="D3010" s="232"/>
      <c r="E3010" s="91"/>
      <c r="F3010" s="91"/>
      <c r="G3010" s="91"/>
      <c r="H3010" s="248"/>
      <c r="I3010" s="248"/>
      <c r="J3010" s="260"/>
      <c r="K3010" s="252"/>
      <c r="GO3010" s="233" t="str">
        <f>IFERROR(VLOOKUP($C3010,リスト!$D:$X,18,FALSE),"")</f>
        <v/>
      </c>
      <c r="GP3010" s="349"/>
    </row>
    <row r="3011" spans="1:198" hidden="1">
      <c r="A3011" s="232" t="str">
        <f t="shared" si="116"/>
        <v/>
      </c>
      <c r="B3011" s="91"/>
      <c r="C3011" s="232"/>
      <c r="D3011" s="232"/>
      <c r="E3011" s="91"/>
      <c r="F3011" s="91"/>
      <c r="G3011" s="91"/>
      <c r="H3011" s="248"/>
      <c r="I3011" s="248"/>
      <c r="J3011" s="260"/>
      <c r="K3011" s="252"/>
      <c r="GO3011" s="233" t="str">
        <f>IFERROR(VLOOKUP($C3011,リスト!$D:$X,18,FALSE),"")</f>
        <v/>
      </c>
      <c r="GP3011" s="349"/>
    </row>
    <row r="3012" spans="1:198" hidden="1">
      <c r="A3012" s="232" t="str">
        <f t="shared" si="116"/>
        <v/>
      </c>
      <c r="B3012" s="91"/>
      <c r="C3012" s="232"/>
      <c r="D3012" s="232"/>
      <c r="E3012" s="91"/>
      <c r="F3012" s="91"/>
      <c r="G3012" s="91"/>
      <c r="H3012" s="248"/>
      <c r="I3012" s="248"/>
      <c r="J3012" s="260"/>
      <c r="K3012" s="252"/>
      <c r="GO3012" s="233" t="str">
        <f>IFERROR(VLOOKUP($C3012,リスト!$D:$X,18,FALSE),"")</f>
        <v/>
      </c>
      <c r="GP3012" s="349"/>
    </row>
    <row r="3013" spans="1:198" hidden="1">
      <c r="A3013" s="232" t="str">
        <f t="shared" si="116"/>
        <v/>
      </c>
      <c r="B3013" s="91"/>
      <c r="C3013" s="232"/>
      <c r="D3013" s="232"/>
      <c r="E3013" s="91"/>
      <c r="F3013" s="91"/>
      <c r="G3013" s="91"/>
      <c r="H3013" s="248"/>
      <c r="I3013" s="248"/>
      <c r="J3013" s="260"/>
      <c r="K3013" s="252"/>
      <c r="GO3013" s="233" t="str">
        <f>IFERROR(VLOOKUP($C3013,リスト!$D:$X,18,FALSE),"")</f>
        <v/>
      </c>
      <c r="GP3013" s="349"/>
    </row>
    <row r="3014" spans="1:198" hidden="1">
      <c r="A3014" s="232" t="str">
        <f t="shared" ref="A3014:A3077" si="117">IF(C3014="","",ROW()-5)</f>
        <v/>
      </c>
      <c r="B3014" s="91"/>
      <c r="C3014" s="232"/>
      <c r="D3014" s="232"/>
      <c r="E3014" s="91"/>
      <c r="F3014" s="91"/>
      <c r="G3014" s="91"/>
      <c r="H3014" s="248"/>
      <c r="I3014" s="248"/>
      <c r="J3014" s="260"/>
      <c r="K3014" s="252"/>
      <c r="GO3014" s="233" t="str">
        <f>IFERROR(VLOOKUP($C3014,リスト!$D:$X,18,FALSE),"")</f>
        <v/>
      </c>
      <c r="GP3014" s="349"/>
    </row>
    <row r="3015" spans="1:198" hidden="1">
      <c r="A3015" s="232" t="str">
        <f t="shared" si="117"/>
        <v/>
      </c>
      <c r="B3015" s="91"/>
      <c r="C3015" s="232"/>
      <c r="D3015" s="232"/>
      <c r="E3015" s="91"/>
      <c r="F3015" s="91"/>
      <c r="G3015" s="91"/>
      <c r="H3015" s="248"/>
      <c r="I3015" s="248"/>
      <c r="J3015" s="260"/>
      <c r="K3015" s="252"/>
      <c r="GO3015" s="233" t="str">
        <f>IFERROR(VLOOKUP($C3015,リスト!$D:$X,18,FALSE),"")</f>
        <v/>
      </c>
      <c r="GP3015" s="349"/>
    </row>
    <row r="3016" spans="1:198" hidden="1">
      <c r="A3016" s="232" t="str">
        <f t="shared" si="117"/>
        <v/>
      </c>
      <c r="B3016" s="91"/>
      <c r="C3016" s="232"/>
      <c r="D3016" s="232"/>
      <c r="E3016" s="91"/>
      <c r="F3016" s="91"/>
      <c r="G3016" s="91"/>
      <c r="H3016" s="248"/>
      <c r="I3016" s="248"/>
      <c r="J3016" s="260"/>
      <c r="K3016" s="252"/>
      <c r="GO3016" s="233" t="str">
        <f>IFERROR(VLOOKUP($C3016,リスト!$D:$X,18,FALSE),"")</f>
        <v/>
      </c>
      <c r="GP3016" s="349"/>
    </row>
    <row r="3017" spans="1:198" hidden="1">
      <c r="A3017" s="232" t="str">
        <f t="shared" si="117"/>
        <v/>
      </c>
      <c r="B3017" s="91"/>
      <c r="C3017" s="232"/>
      <c r="D3017" s="232"/>
      <c r="E3017" s="91"/>
      <c r="F3017" s="91"/>
      <c r="G3017" s="91"/>
      <c r="H3017" s="248"/>
      <c r="I3017" s="248"/>
      <c r="J3017" s="260"/>
      <c r="K3017" s="252"/>
      <c r="GO3017" s="233" t="str">
        <f>IFERROR(VLOOKUP($C3017,リスト!$D:$X,18,FALSE),"")</f>
        <v/>
      </c>
      <c r="GP3017" s="349"/>
    </row>
    <row r="3018" spans="1:198" hidden="1">
      <c r="A3018" s="232" t="str">
        <f t="shared" si="117"/>
        <v/>
      </c>
      <c r="B3018" s="91"/>
      <c r="C3018" s="232"/>
      <c r="D3018" s="232"/>
      <c r="E3018" s="91"/>
      <c r="F3018" s="91"/>
      <c r="G3018" s="91"/>
      <c r="H3018" s="248"/>
      <c r="I3018" s="248"/>
      <c r="J3018" s="260"/>
      <c r="K3018" s="252"/>
      <c r="GO3018" s="233" t="str">
        <f>IFERROR(VLOOKUP($C3018,リスト!$D:$X,18,FALSE),"")</f>
        <v/>
      </c>
      <c r="GP3018" s="349"/>
    </row>
    <row r="3019" spans="1:198" hidden="1">
      <c r="A3019" s="232" t="str">
        <f t="shared" si="117"/>
        <v/>
      </c>
      <c r="B3019" s="91"/>
      <c r="C3019" s="232"/>
      <c r="D3019" s="232"/>
      <c r="E3019" s="91"/>
      <c r="F3019" s="91"/>
      <c r="G3019" s="91"/>
      <c r="H3019" s="248"/>
      <c r="I3019" s="248"/>
      <c r="J3019" s="260"/>
      <c r="K3019" s="252"/>
      <c r="GO3019" s="233" t="str">
        <f>IFERROR(VLOOKUP($C3019,リスト!$D:$X,18,FALSE),"")</f>
        <v/>
      </c>
      <c r="GP3019" s="349"/>
    </row>
    <row r="3020" spans="1:198" hidden="1">
      <c r="A3020" s="232" t="str">
        <f t="shared" si="117"/>
        <v/>
      </c>
      <c r="B3020" s="91"/>
      <c r="C3020" s="232"/>
      <c r="D3020" s="232"/>
      <c r="E3020" s="91"/>
      <c r="F3020" s="91"/>
      <c r="G3020" s="91"/>
      <c r="H3020" s="248"/>
      <c r="I3020" s="248"/>
      <c r="J3020" s="260"/>
      <c r="K3020" s="252"/>
      <c r="GO3020" s="233" t="str">
        <f>IFERROR(VLOOKUP($C3020,リスト!$D:$X,18,FALSE),"")</f>
        <v/>
      </c>
      <c r="GP3020" s="349"/>
    </row>
    <row r="3021" spans="1:198" hidden="1">
      <c r="A3021" s="232" t="str">
        <f t="shared" si="117"/>
        <v/>
      </c>
      <c r="B3021" s="91"/>
      <c r="C3021" s="232"/>
      <c r="D3021" s="232"/>
      <c r="E3021" s="91"/>
      <c r="F3021" s="91"/>
      <c r="G3021" s="91"/>
      <c r="H3021" s="248"/>
      <c r="I3021" s="248"/>
      <c r="J3021" s="260"/>
      <c r="K3021" s="252"/>
      <c r="GO3021" s="233" t="str">
        <f>IFERROR(VLOOKUP($C3021,リスト!$D:$X,18,FALSE),"")</f>
        <v/>
      </c>
      <c r="GP3021" s="349"/>
    </row>
    <row r="3022" spans="1:198" hidden="1">
      <c r="A3022" s="232" t="str">
        <f t="shared" si="117"/>
        <v/>
      </c>
      <c r="B3022" s="91"/>
      <c r="C3022" s="232"/>
      <c r="D3022" s="232"/>
      <c r="E3022" s="91"/>
      <c r="F3022" s="91"/>
      <c r="G3022" s="91"/>
      <c r="H3022" s="248"/>
      <c r="I3022" s="248"/>
      <c r="J3022" s="260"/>
      <c r="K3022" s="252"/>
      <c r="GO3022" s="233" t="str">
        <f>IFERROR(VLOOKUP($C3022,リスト!$D:$X,18,FALSE),"")</f>
        <v/>
      </c>
      <c r="GP3022" s="349"/>
    </row>
    <row r="3023" spans="1:198" hidden="1">
      <c r="A3023" s="232" t="str">
        <f t="shared" si="117"/>
        <v/>
      </c>
      <c r="B3023" s="91"/>
      <c r="C3023" s="232"/>
      <c r="D3023" s="232"/>
      <c r="E3023" s="91"/>
      <c r="F3023" s="91"/>
      <c r="G3023" s="91"/>
      <c r="H3023" s="248"/>
      <c r="I3023" s="248"/>
      <c r="J3023" s="260"/>
      <c r="K3023" s="252"/>
      <c r="GO3023" s="233" t="str">
        <f>IFERROR(VLOOKUP($C3023,リスト!$D:$X,18,FALSE),"")</f>
        <v/>
      </c>
      <c r="GP3023" s="349"/>
    </row>
    <row r="3024" spans="1:198" hidden="1">
      <c r="A3024" s="232" t="str">
        <f t="shared" si="117"/>
        <v/>
      </c>
      <c r="B3024" s="91"/>
      <c r="C3024" s="232"/>
      <c r="D3024" s="232"/>
      <c r="E3024" s="91"/>
      <c r="F3024" s="91"/>
      <c r="G3024" s="91"/>
      <c r="H3024" s="248"/>
      <c r="I3024" s="248"/>
      <c r="J3024" s="260"/>
      <c r="K3024" s="252"/>
      <c r="GO3024" s="233" t="str">
        <f>IFERROR(VLOOKUP($C3024,リスト!$D:$X,18,FALSE),"")</f>
        <v/>
      </c>
      <c r="GP3024" s="349"/>
    </row>
    <row r="3025" spans="1:198" hidden="1">
      <c r="A3025" s="232" t="str">
        <f t="shared" si="117"/>
        <v/>
      </c>
      <c r="B3025" s="91"/>
      <c r="C3025" s="232"/>
      <c r="D3025" s="232"/>
      <c r="E3025" s="91"/>
      <c r="F3025" s="91"/>
      <c r="G3025" s="91"/>
      <c r="H3025" s="248"/>
      <c r="I3025" s="248"/>
      <c r="J3025" s="260"/>
      <c r="K3025" s="252"/>
      <c r="GO3025" s="233" t="str">
        <f>IFERROR(VLOOKUP($C3025,リスト!$D:$X,18,FALSE),"")</f>
        <v/>
      </c>
      <c r="GP3025" s="349"/>
    </row>
    <row r="3026" spans="1:198" hidden="1">
      <c r="A3026" s="232" t="str">
        <f t="shared" si="117"/>
        <v/>
      </c>
      <c r="B3026" s="91"/>
      <c r="C3026" s="232"/>
      <c r="D3026" s="232"/>
      <c r="E3026" s="91"/>
      <c r="F3026" s="91"/>
      <c r="G3026" s="91"/>
      <c r="H3026" s="248"/>
      <c r="I3026" s="248"/>
      <c r="J3026" s="260"/>
      <c r="K3026" s="252"/>
      <c r="GO3026" s="233" t="str">
        <f>IFERROR(VLOOKUP($C3026,リスト!$D:$X,18,FALSE),"")</f>
        <v/>
      </c>
      <c r="GP3026" s="349"/>
    </row>
    <row r="3027" spans="1:198" hidden="1">
      <c r="A3027" s="232" t="str">
        <f t="shared" si="117"/>
        <v/>
      </c>
      <c r="B3027" s="91"/>
      <c r="C3027" s="232"/>
      <c r="D3027" s="232"/>
      <c r="E3027" s="91"/>
      <c r="F3027" s="91"/>
      <c r="G3027" s="91"/>
      <c r="H3027" s="248"/>
      <c r="I3027" s="248"/>
      <c r="J3027" s="260"/>
      <c r="K3027" s="252"/>
      <c r="GO3027" s="233" t="str">
        <f>IFERROR(VLOOKUP($C3027,リスト!$D:$X,18,FALSE),"")</f>
        <v/>
      </c>
      <c r="GP3027" s="349"/>
    </row>
    <row r="3028" spans="1:198" hidden="1">
      <c r="A3028" s="232" t="str">
        <f t="shared" si="117"/>
        <v/>
      </c>
      <c r="B3028" s="91"/>
      <c r="C3028" s="232"/>
      <c r="D3028" s="232"/>
      <c r="E3028" s="91"/>
      <c r="F3028" s="91"/>
      <c r="G3028" s="91"/>
      <c r="H3028" s="248"/>
      <c r="I3028" s="248"/>
      <c r="J3028" s="260"/>
      <c r="K3028" s="252"/>
      <c r="GO3028" s="233" t="str">
        <f>IFERROR(VLOOKUP($C3028,リスト!$D:$X,18,FALSE),"")</f>
        <v/>
      </c>
      <c r="GP3028" s="349"/>
    </row>
    <row r="3029" spans="1:198" hidden="1">
      <c r="A3029" s="232" t="str">
        <f t="shared" si="117"/>
        <v/>
      </c>
      <c r="B3029" s="91"/>
      <c r="C3029" s="232"/>
      <c r="D3029" s="232"/>
      <c r="E3029" s="91"/>
      <c r="F3029" s="91"/>
      <c r="G3029" s="91"/>
      <c r="H3029" s="248"/>
      <c r="I3029" s="248"/>
      <c r="J3029" s="260"/>
      <c r="K3029" s="252"/>
      <c r="GO3029" s="233" t="str">
        <f>IFERROR(VLOOKUP($C3029,リスト!$D:$X,18,FALSE),"")</f>
        <v/>
      </c>
      <c r="GP3029" s="349"/>
    </row>
    <row r="3030" spans="1:198" hidden="1">
      <c r="A3030" s="232" t="str">
        <f t="shared" si="117"/>
        <v/>
      </c>
      <c r="B3030" s="91"/>
      <c r="C3030" s="232"/>
      <c r="D3030" s="232"/>
      <c r="E3030" s="91"/>
      <c r="F3030" s="91"/>
      <c r="G3030" s="91"/>
      <c r="H3030" s="248"/>
      <c r="I3030" s="248"/>
      <c r="J3030" s="260"/>
      <c r="K3030" s="252"/>
      <c r="GO3030" s="233" t="str">
        <f>IFERROR(VLOOKUP($C3030,リスト!$D:$X,18,FALSE),"")</f>
        <v/>
      </c>
      <c r="GP3030" s="349"/>
    </row>
    <row r="3031" spans="1:198" hidden="1">
      <c r="A3031" s="232" t="str">
        <f t="shared" si="117"/>
        <v/>
      </c>
      <c r="B3031" s="91"/>
      <c r="C3031" s="232"/>
      <c r="D3031" s="232"/>
      <c r="E3031" s="91"/>
      <c r="F3031" s="91"/>
      <c r="G3031" s="91"/>
      <c r="H3031" s="248"/>
      <c r="I3031" s="248"/>
      <c r="J3031" s="260"/>
      <c r="K3031" s="252"/>
      <c r="GO3031" s="233" t="str">
        <f>IFERROR(VLOOKUP($C3031,リスト!$D:$X,18,FALSE),"")</f>
        <v/>
      </c>
      <c r="GP3031" s="349"/>
    </row>
    <row r="3032" spans="1:198" hidden="1">
      <c r="A3032" s="232" t="str">
        <f t="shared" si="117"/>
        <v/>
      </c>
      <c r="B3032" s="91"/>
      <c r="C3032" s="232"/>
      <c r="D3032" s="232"/>
      <c r="E3032" s="91"/>
      <c r="F3032" s="91"/>
      <c r="G3032" s="91"/>
      <c r="H3032" s="248"/>
      <c r="I3032" s="248"/>
      <c r="J3032" s="260"/>
      <c r="K3032" s="252"/>
      <c r="GO3032" s="233" t="str">
        <f>IFERROR(VLOOKUP($C3032,リスト!$D:$X,18,FALSE),"")</f>
        <v/>
      </c>
      <c r="GP3032" s="349"/>
    </row>
    <row r="3033" spans="1:198" hidden="1">
      <c r="A3033" s="232" t="str">
        <f t="shared" si="117"/>
        <v/>
      </c>
      <c r="B3033" s="91"/>
      <c r="C3033" s="232"/>
      <c r="D3033" s="232"/>
      <c r="E3033" s="91"/>
      <c r="F3033" s="91"/>
      <c r="G3033" s="91"/>
      <c r="H3033" s="248"/>
      <c r="I3033" s="248"/>
      <c r="J3033" s="260"/>
      <c r="K3033" s="252"/>
      <c r="GO3033" s="233" t="str">
        <f>IFERROR(VLOOKUP($C3033,リスト!$D:$X,18,FALSE),"")</f>
        <v/>
      </c>
      <c r="GP3033" s="349"/>
    </row>
    <row r="3034" spans="1:198" hidden="1">
      <c r="A3034" s="232" t="str">
        <f t="shared" si="117"/>
        <v/>
      </c>
      <c r="B3034" s="91"/>
      <c r="C3034" s="232"/>
      <c r="D3034" s="232"/>
      <c r="E3034" s="91"/>
      <c r="F3034" s="91"/>
      <c r="G3034" s="91"/>
      <c r="H3034" s="248"/>
      <c r="I3034" s="248"/>
      <c r="J3034" s="260"/>
      <c r="K3034" s="252"/>
      <c r="GO3034" s="233" t="str">
        <f>IFERROR(VLOOKUP($C3034,リスト!$D:$X,18,FALSE),"")</f>
        <v/>
      </c>
      <c r="GP3034" s="349"/>
    </row>
    <row r="3035" spans="1:198" hidden="1">
      <c r="A3035" s="232" t="str">
        <f t="shared" si="117"/>
        <v/>
      </c>
      <c r="B3035" s="91"/>
      <c r="C3035" s="232"/>
      <c r="D3035" s="232"/>
      <c r="E3035" s="91"/>
      <c r="F3035" s="91"/>
      <c r="G3035" s="91"/>
      <c r="H3035" s="248"/>
      <c r="I3035" s="248"/>
      <c r="J3035" s="260"/>
      <c r="K3035" s="252"/>
      <c r="GO3035" s="233" t="str">
        <f>IFERROR(VLOOKUP($C3035,リスト!$D:$X,18,FALSE),"")</f>
        <v/>
      </c>
      <c r="GP3035" s="349"/>
    </row>
    <row r="3036" spans="1:198" hidden="1">
      <c r="A3036" s="232" t="str">
        <f t="shared" si="117"/>
        <v/>
      </c>
      <c r="B3036" s="91"/>
      <c r="C3036" s="232"/>
      <c r="D3036" s="232"/>
      <c r="E3036" s="91"/>
      <c r="F3036" s="91"/>
      <c r="G3036" s="91"/>
      <c r="H3036" s="248"/>
      <c r="I3036" s="248"/>
      <c r="J3036" s="260"/>
      <c r="K3036" s="252"/>
      <c r="GO3036" s="233" t="str">
        <f>IFERROR(VLOOKUP($C3036,リスト!$D:$X,18,FALSE),"")</f>
        <v/>
      </c>
      <c r="GP3036" s="349"/>
    </row>
    <row r="3037" spans="1:198" hidden="1">
      <c r="A3037" s="232" t="str">
        <f t="shared" si="117"/>
        <v/>
      </c>
      <c r="B3037" s="91"/>
      <c r="C3037" s="232"/>
      <c r="D3037" s="232"/>
      <c r="E3037" s="91"/>
      <c r="F3037" s="91"/>
      <c r="G3037" s="91"/>
      <c r="H3037" s="248"/>
      <c r="I3037" s="248"/>
      <c r="J3037" s="260"/>
      <c r="K3037" s="252"/>
      <c r="GO3037" s="233" t="str">
        <f>IFERROR(VLOOKUP($C3037,リスト!$D:$X,18,FALSE),"")</f>
        <v/>
      </c>
      <c r="GP3037" s="349"/>
    </row>
    <row r="3038" spans="1:198" hidden="1">
      <c r="A3038" s="232" t="str">
        <f t="shared" si="117"/>
        <v/>
      </c>
      <c r="B3038" s="91"/>
      <c r="C3038" s="232"/>
      <c r="D3038" s="232"/>
      <c r="E3038" s="91"/>
      <c r="F3038" s="91"/>
      <c r="G3038" s="91"/>
      <c r="H3038" s="248"/>
      <c r="I3038" s="248"/>
      <c r="J3038" s="260"/>
      <c r="K3038" s="252"/>
      <c r="GO3038" s="233" t="str">
        <f>IFERROR(VLOOKUP($C3038,リスト!$D:$X,18,FALSE),"")</f>
        <v/>
      </c>
      <c r="GP3038" s="349"/>
    </row>
    <row r="3039" spans="1:198" hidden="1">
      <c r="A3039" s="232" t="str">
        <f t="shared" si="117"/>
        <v/>
      </c>
      <c r="B3039" s="91"/>
      <c r="C3039" s="232"/>
      <c r="D3039" s="232"/>
      <c r="E3039" s="91"/>
      <c r="F3039" s="91"/>
      <c r="G3039" s="91"/>
      <c r="H3039" s="248"/>
      <c r="I3039" s="248"/>
      <c r="J3039" s="260"/>
      <c r="K3039" s="252"/>
      <c r="GO3039" s="233" t="str">
        <f>IFERROR(VLOOKUP($C3039,リスト!$D:$X,18,FALSE),"")</f>
        <v/>
      </c>
      <c r="GP3039" s="349"/>
    </row>
    <row r="3040" spans="1:198" hidden="1">
      <c r="A3040" s="232" t="str">
        <f t="shared" si="117"/>
        <v/>
      </c>
      <c r="B3040" s="91"/>
      <c r="C3040" s="232"/>
      <c r="D3040" s="232"/>
      <c r="E3040" s="91"/>
      <c r="F3040" s="91"/>
      <c r="G3040" s="91"/>
      <c r="H3040" s="248"/>
      <c r="I3040" s="248"/>
      <c r="J3040" s="260"/>
      <c r="K3040" s="252"/>
      <c r="GO3040" s="233" t="str">
        <f>IFERROR(VLOOKUP($C3040,リスト!$D:$X,18,FALSE),"")</f>
        <v/>
      </c>
      <c r="GP3040" s="349"/>
    </row>
    <row r="3041" spans="1:198" hidden="1">
      <c r="A3041" s="232" t="str">
        <f t="shared" si="117"/>
        <v/>
      </c>
      <c r="B3041" s="91"/>
      <c r="C3041" s="232"/>
      <c r="D3041" s="232"/>
      <c r="E3041" s="91"/>
      <c r="F3041" s="91"/>
      <c r="G3041" s="91"/>
      <c r="H3041" s="248"/>
      <c r="I3041" s="248"/>
      <c r="J3041" s="260"/>
      <c r="K3041" s="252"/>
      <c r="GO3041" s="233" t="str">
        <f>IFERROR(VLOOKUP($C3041,リスト!$D:$X,18,FALSE),"")</f>
        <v/>
      </c>
      <c r="GP3041" s="349"/>
    </row>
    <row r="3042" spans="1:198" hidden="1">
      <c r="A3042" s="232" t="str">
        <f t="shared" si="117"/>
        <v/>
      </c>
      <c r="B3042" s="91"/>
      <c r="C3042" s="232"/>
      <c r="D3042" s="232"/>
      <c r="E3042" s="91"/>
      <c r="F3042" s="91"/>
      <c r="G3042" s="91"/>
      <c r="H3042" s="248"/>
      <c r="I3042" s="248"/>
      <c r="J3042" s="260"/>
      <c r="K3042" s="252"/>
      <c r="GO3042" s="233" t="str">
        <f>IFERROR(VLOOKUP($C3042,リスト!$D:$X,18,FALSE),"")</f>
        <v/>
      </c>
      <c r="GP3042" s="349"/>
    </row>
    <row r="3043" spans="1:198" hidden="1">
      <c r="A3043" s="232" t="str">
        <f t="shared" si="117"/>
        <v/>
      </c>
      <c r="B3043" s="91"/>
      <c r="C3043" s="232"/>
      <c r="D3043" s="232"/>
      <c r="E3043" s="91"/>
      <c r="F3043" s="91"/>
      <c r="G3043" s="91"/>
      <c r="H3043" s="248"/>
      <c r="I3043" s="248"/>
      <c r="J3043" s="260"/>
      <c r="K3043" s="252"/>
      <c r="GO3043" s="233" t="str">
        <f>IFERROR(VLOOKUP($C3043,リスト!$D:$X,18,FALSE),"")</f>
        <v/>
      </c>
      <c r="GP3043" s="349"/>
    </row>
    <row r="3044" spans="1:198" hidden="1">
      <c r="A3044" s="232" t="str">
        <f t="shared" si="117"/>
        <v/>
      </c>
      <c r="B3044" s="91"/>
      <c r="C3044" s="232"/>
      <c r="D3044" s="232"/>
      <c r="E3044" s="91"/>
      <c r="F3044" s="91"/>
      <c r="G3044" s="91"/>
      <c r="H3044" s="248"/>
      <c r="I3044" s="248"/>
      <c r="J3044" s="260"/>
      <c r="K3044" s="252"/>
      <c r="GO3044" s="233" t="str">
        <f>IFERROR(VLOOKUP($C3044,リスト!$D:$X,18,FALSE),"")</f>
        <v/>
      </c>
      <c r="GP3044" s="349"/>
    </row>
    <row r="3045" spans="1:198" hidden="1">
      <c r="A3045" s="232" t="str">
        <f t="shared" si="117"/>
        <v/>
      </c>
      <c r="B3045" s="91"/>
      <c r="C3045" s="232"/>
      <c r="D3045" s="232"/>
      <c r="E3045" s="91"/>
      <c r="F3045" s="91"/>
      <c r="G3045" s="91"/>
      <c r="H3045" s="248"/>
      <c r="I3045" s="248"/>
      <c r="J3045" s="260"/>
      <c r="K3045" s="252"/>
      <c r="GO3045" s="233" t="str">
        <f>IFERROR(VLOOKUP($C3045,リスト!$D:$X,18,FALSE),"")</f>
        <v/>
      </c>
      <c r="GP3045" s="349"/>
    </row>
    <row r="3046" spans="1:198" hidden="1">
      <c r="A3046" s="232" t="str">
        <f t="shared" si="117"/>
        <v/>
      </c>
      <c r="B3046" s="91"/>
      <c r="C3046" s="232"/>
      <c r="D3046" s="232"/>
      <c r="E3046" s="91"/>
      <c r="F3046" s="91"/>
      <c r="G3046" s="91"/>
      <c r="H3046" s="248"/>
      <c r="I3046" s="248"/>
      <c r="J3046" s="260"/>
      <c r="K3046" s="252"/>
      <c r="GO3046" s="233" t="str">
        <f>IFERROR(VLOOKUP($C3046,リスト!$D:$X,18,FALSE),"")</f>
        <v/>
      </c>
      <c r="GP3046" s="349"/>
    </row>
    <row r="3047" spans="1:198" hidden="1">
      <c r="A3047" s="232" t="str">
        <f t="shared" si="117"/>
        <v/>
      </c>
      <c r="B3047" s="91"/>
      <c r="C3047" s="232"/>
      <c r="D3047" s="232"/>
      <c r="E3047" s="91"/>
      <c r="F3047" s="91"/>
      <c r="G3047" s="91"/>
      <c r="H3047" s="248"/>
      <c r="I3047" s="248"/>
      <c r="J3047" s="260"/>
      <c r="K3047" s="252"/>
      <c r="GO3047" s="233" t="str">
        <f>IFERROR(VLOOKUP($C3047,リスト!$D:$X,18,FALSE),"")</f>
        <v/>
      </c>
      <c r="GP3047" s="349"/>
    </row>
    <row r="3048" spans="1:198" hidden="1">
      <c r="A3048" s="232" t="str">
        <f t="shared" si="117"/>
        <v/>
      </c>
      <c r="B3048" s="91"/>
      <c r="C3048" s="232"/>
      <c r="D3048" s="232"/>
      <c r="E3048" s="91"/>
      <c r="F3048" s="91"/>
      <c r="G3048" s="91"/>
      <c r="H3048" s="248"/>
      <c r="I3048" s="248"/>
      <c r="J3048" s="260"/>
      <c r="K3048" s="252"/>
      <c r="GO3048" s="233" t="str">
        <f>IFERROR(VLOOKUP($C3048,リスト!$D:$X,18,FALSE),"")</f>
        <v/>
      </c>
      <c r="GP3048" s="349"/>
    </row>
    <row r="3049" spans="1:198" hidden="1">
      <c r="A3049" s="232" t="str">
        <f t="shared" si="117"/>
        <v/>
      </c>
      <c r="B3049" s="91"/>
      <c r="C3049" s="232"/>
      <c r="D3049" s="232"/>
      <c r="E3049" s="91"/>
      <c r="F3049" s="91"/>
      <c r="G3049" s="91"/>
      <c r="H3049" s="248"/>
      <c r="I3049" s="248"/>
      <c r="J3049" s="260"/>
      <c r="K3049" s="252"/>
      <c r="GO3049" s="233" t="str">
        <f>IFERROR(VLOOKUP($C3049,リスト!$D:$X,18,FALSE),"")</f>
        <v/>
      </c>
      <c r="GP3049" s="349"/>
    </row>
    <row r="3050" spans="1:198" hidden="1">
      <c r="A3050" s="232" t="str">
        <f t="shared" si="117"/>
        <v/>
      </c>
      <c r="B3050" s="91"/>
      <c r="C3050" s="232"/>
      <c r="D3050" s="232"/>
      <c r="E3050" s="91"/>
      <c r="F3050" s="91"/>
      <c r="G3050" s="91"/>
      <c r="H3050" s="248"/>
      <c r="I3050" s="248"/>
      <c r="J3050" s="260"/>
      <c r="K3050" s="252"/>
      <c r="GO3050" s="233" t="str">
        <f>IFERROR(VLOOKUP($C3050,リスト!$D:$X,18,FALSE),"")</f>
        <v/>
      </c>
      <c r="GP3050" s="349"/>
    </row>
    <row r="3051" spans="1:198" hidden="1">
      <c r="A3051" s="232" t="str">
        <f t="shared" si="117"/>
        <v/>
      </c>
      <c r="B3051" s="91"/>
      <c r="C3051" s="232"/>
      <c r="D3051" s="232"/>
      <c r="E3051" s="91"/>
      <c r="F3051" s="91"/>
      <c r="G3051" s="91"/>
      <c r="H3051" s="248"/>
      <c r="I3051" s="248"/>
      <c r="J3051" s="260"/>
      <c r="K3051" s="252"/>
      <c r="GO3051" s="233" t="str">
        <f>IFERROR(VLOOKUP($C3051,リスト!$D:$X,18,FALSE),"")</f>
        <v/>
      </c>
      <c r="GP3051" s="349"/>
    </row>
    <row r="3052" spans="1:198" hidden="1">
      <c r="A3052" s="232" t="str">
        <f t="shared" si="117"/>
        <v/>
      </c>
      <c r="B3052" s="91"/>
      <c r="C3052" s="232"/>
      <c r="D3052" s="232"/>
      <c r="E3052" s="91"/>
      <c r="F3052" s="91"/>
      <c r="G3052" s="91"/>
      <c r="H3052" s="248"/>
      <c r="I3052" s="248"/>
      <c r="J3052" s="260"/>
      <c r="K3052" s="252"/>
      <c r="GO3052" s="233" t="str">
        <f>IFERROR(VLOOKUP($C3052,リスト!$D:$X,18,FALSE),"")</f>
        <v/>
      </c>
      <c r="GP3052" s="349"/>
    </row>
    <row r="3053" spans="1:198" hidden="1">
      <c r="A3053" s="232" t="str">
        <f t="shared" si="117"/>
        <v/>
      </c>
      <c r="B3053" s="91"/>
      <c r="C3053" s="232"/>
      <c r="D3053" s="232"/>
      <c r="E3053" s="91"/>
      <c r="F3053" s="91"/>
      <c r="G3053" s="91"/>
      <c r="H3053" s="248"/>
      <c r="I3053" s="248"/>
      <c r="J3053" s="260"/>
      <c r="K3053" s="252"/>
      <c r="GO3053" s="233" t="str">
        <f>IFERROR(VLOOKUP($C3053,リスト!$D:$X,18,FALSE),"")</f>
        <v/>
      </c>
      <c r="GP3053" s="349"/>
    </row>
    <row r="3054" spans="1:198" hidden="1">
      <c r="A3054" s="232" t="str">
        <f t="shared" si="117"/>
        <v/>
      </c>
      <c r="B3054" s="91"/>
      <c r="C3054" s="232"/>
      <c r="D3054" s="232"/>
      <c r="E3054" s="91"/>
      <c r="F3054" s="91"/>
      <c r="G3054" s="91"/>
      <c r="H3054" s="248"/>
      <c r="I3054" s="248"/>
      <c r="J3054" s="260"/>
      <c r="K3054" s="252"/>
      <c r="GO3054" s="233" t="str">
        <f>IFERROR(VLOOKUP($C3054,リスト!$D:$X,18,FALSE),"")</f>
        <v/>
      </c>
      <c r="GP3054" s="349"/>
    </row>
    <row r="3055" spans="1:198" hidden="1">
      <c r="A3055" s="232" t="str">
        <f t="shared" si="117"/>
        <v/>
      </c>
      <c r="B3055" s="91"/>
      <c r="C3055" s="232"/>
      <c r="D3055" s="232"/>
      <c r="E3055" s="91"/>
      <c r="F3055" s="91"/>
      <c r="G3055" s="91"/>
      <c r="H3055" s="248"/>
      <c r="I3055" s="248"/>
      <c r="J3055" s="260"/>
      <c r="K3055" s="252"/>
      <c r="GO3055" s="233" t="str">
        <f>IFERROR(VLOOKUP($C3055,リスト!$D:$X,18,FALSE),"")</f>
        <v/>
      </c>
      <c r="GP3055" s="349"/>
    </row>
    <row r="3056" spans="1:198" hidden="1">
      <c r="A3056" s="232" t="str">
        <f t="shared" si="117"/>
        <v/>
      </c>
      <c r="B3056" s="91"/>
      <c r="C3056" s="232"/>
      <c r="D3056" s="232"/>
      <c r="E3056" s="91"/>
      <c r="F3056" s="91"/>
      <c r="G3056" s="91"/>
      <c r="H3056" s="248"/>
      <c r="I3056" s="248"/>
      <c r="J3056" s="260"/>
      <c r="K3056" s="252"/>
      <c r="GO3056" s="233" t="str">
        <f>IFERROR(VLOOKUP($C3056,リスト!$D:$X,18,FALSE),"")</f>
        <v/>
      </c>
      <c r="GP3056" s="349"/>
    </row>
    <row r="3057" spans="1:198" hidden="1">
      <c r="A3057" s="232" t="str">
        <f t="shared" si="117"/>
        <v/>
      </c>
      <c r="B3057" s="91"/>
      <c r="C3057" s="232"/>
      <c r="D3057" s="232"/>
      <c r="E3057" s="91"/>
      <c r="F3057" s="91"/>
      <c r="G3057" s="91"/>
      <c r="H3057" s="248"/>
      <c r="I3057" s="248"/>
      <c r="J3057" s="260"/>
      <c r="K3057" s="252"/>
      <c r="GO3057" s="233" t="str">
        <f>IFERROR(VLOOKUP($C3057,リスト!$D:$X,18,FALSE),"")</f>
        <v/>
      </c>
      <c r="GP3057" s="349"/>
    </row>
    <row r="3058" spans="1:198" hidden="1">
      <c r="A3058" s="232" t="str">
        <f t="shared" si="117"/>
        <v/>
      </c>
      <c r="B3058" s="91"/>
      <c r="C3058" s="232"/>
      <c r="D3058" s="232"/>
      <c r="E3058" s="91"/>
      <c r="F3058" s="91"/>
      <c r="G3058" s="91"/>
      <c r="H3058" s="248"/>
      <c r="I3058" s="248"/>
      <c r="J3058" s="260"/>
      <c r="K3058" s="252"/>
      <c r="GO3058" s="233" t="str">
        <f>IFERROR(VLOOKUP($C3058,リスト!$D:$X,18,FALSE),"")</f>
        <v/>
      </c>
      <c r="GP3058" s="349"/>
    </row>
    <row r="3059" spans="1:198" hidden="1">
      <c r="A3059" s="232" t="str">
        <f t="shared" si="117"/>
        <v/>
      </c>
      <c r="B3059" s="91"/>
      <c r="C3059" s="232"/>
      <c r="D3059" s="232"/>
      <c r="E3059" s="91"/>
      <c r="F3059" s="91"/>
      <c r="G3059" s="91"/>
      <c r="H3059" s="248"/>
      <c r="I3059" s="248"/>
      <c r="J3059" s="260"/>
      <c r="K3059" s="252"/>
      <c r="GO3059" s="233" t="str">
        <f>IFERROR(VLOOKUP($C3059,リスト!$D:$X,18,FALSE),"")</f>
        <v/>
      </c>
      <c r="GP3059" s="349"/>
    </row>
    <row r="3060" spans="1:198" hidden="1">
      <c r="A3060" s="232" t="str">
        <f t="shared" si="117"/>
        <v/>
      </c>
      <c r="B3060" s="91"/>
      <c r="C3060" s="232"/>
      <c r="D3060" s="232"/>
      <c r="E3060" s="91"/>
      <c r="F3060" s="91"/>
      <c r="G3060" s="91"/>
      <c r="H3060" s="248"/>
      <c r="I3060" s="248"/>
      <c r="J3060" s="260"/>
      <c r="K3060" s="252"/>
      <c r="GO3060" s="233" t="str">
        <f>IFERROR(VLOOKUP($C3060,リスト!$D:$X,18,FALSE),"")</f>
        <v/>
      </c>
      <c r="GP3060" s="349"/>
    </row>
    <row r="3061" spans="1:198" hidden="1">
      <c r="A3061" s="232" t="str">
        <f t="shared" si="117"/>
        <v/>
      </c>
      <c r="B3061" s="91"/>
      <c r="C3061" s="232"/>
      <c r="D3061" s="232"/>
      <c r="E3061" s="91"/>
      <c r="F3061" s="91"/>
      <c r="G3061" s="91"/>
      <c r="H3061" s="248"/>
      <c r="I3061" s="248"/>
      <c r="J3061" s="260"/>
      <c r="K3061" s="252"/>
      <c r="GO3061" s="233" t="str">
        <f>IFERROR(VLOOKUP($C3061,リスト!$D:$X,18,FALSE),"")</f>
        <v/>
      </c>
      <c r="GP3061" s="349"/>
    </row>
    <row r="3062" spans="1:198" hidden="1">
      <c r="A3062" s="232" t="str">
        <f t="shared" si="117"/>
        <v/>
      </c>
      <c r="B3062" s="91"/>
      <c r="C3062" s="232"/>
      <c r="D3062" s="232"/>
      <c r="E3062" s="91"/>
      <c r="F3062" s="91"/>
      <c r="G3062" s="91"/>
      <c r="H3062" s="248"/>
      <c r="I3062" s="248"/>
      <c r="J3062" s="260"/>
      <c r="K3062" s="252"/>
      <c r="GO3062" s="233" t="str">
        <f>IFERROR(VLOOKUP($C3062,リスト!$D:$X,18,FALSE),"")</f>
        <v/>
      </c>
      <c r="GP3062" s="349"/>
    </row>
    <row r="3063" spans="1:198" hidden="1">
      <c r="A3063" s="232" t="str">
        <f t="shared" si="117"/>
        <v/>
      </c>
      <c r="B3063" s="91"/>
      <c r="C3063" s="232"/>
      <c r="D3063" s="232"/>
      <c r="E3063" s="91"/>
      <c r="F3063" s="91"/>
      <c r="G3063" s="91"/>
      <c r="H3063" s="248"/>
      <c r="I3063" s="248"/>
      <c r="J3063" s="260"/>
      <c r="K3063" s="252"/>
      <c r="GO3063" s="233" t="str">
        <f>IFERROR(VLOOKUP($C3063,リスト!$D:$X,18,FALSE),"")</f>
        <v/>
      </c>
      <c r="GP3063" s="349"/>
    </row>
    <row r="3064" spans="1:198" hidden="1">
      <c r="A3064" s="232" t="str">
        <f t="shared" si="117"/>
        <v/>
      </c>
      <c r="B3064" s="91"/>
      <c r="C3064" s="232"/>
      <c r="D3064" s="232"/>
      <c r="E3064" s="91"/>
      <c r="F3064" s="91"/>
      <c r="G3064" s="91"/>
      <c r="H3064" s="248"/>
      <c r="I3064" s="248"/>
      <c r="J3064" s="260"/>
      <c r="K3064" s="252"/>
      <c r="GO3064" s="233" t="str">
        <f>IFERROR(VLOOKUP($C3064,リスト!$D:$X,18,FALSE),"")</f>
        <v/>
      </c>
      <c r="GP3064" s="349"/>
    </row>
    <row r="3065" spans="1:198" hidden="1">
      <c r="A3065" s="232" t="str">
        <f t="shared" si="117"/>
        <v/>
      </c>
      <c r="B3065" s="91"/>
      <c r="C3065" s="232"/>
      <c r="D3065" s="232"/>
      <c r="E3065" s="91"/>
      <c r="F3065" s="91"/>
      <c r="G3065" s="91"/>
      <c r="H3065" s="248"/>
      <c r="I3065" s="248"/>
      <c r="J3065" s="260"/>
      <c r="K3065" s="252"/>
      <c r="GO3065" s="233" t="str">
        <f>IFERROR(VLOOKUP($C3065,リスト!$D:$X,18,FALSE),"")</f>
        <v/>
      </c>
      <c r="GP3065" s="349"/>
    </row>
    <row r="3066" spans="1:198" hidden="1">
      <c r="A3066" s="232" t="str">
        <f t="shared" si="117"/>
        <v/>
      </c>
      <c r="B3066" s="91"/>
      <c r="C3066" s="232"/>
      <c r="D3066" s="232"/>
      <c r="E3066" s="91"/>
      <c r="F3066" s="91"/>
      <c r="G3066" s="91"/>
      <c r="H3066" s="248"/>
      <c r="I3066" s="248"/>
      <c r="J3066" s="260"/>
      <c r="K3066" s="252"/>
      <c r="GO3066" s="233" t="str">
        <f>IFERROR(VLOOKUP($C3066,リスト!$D:$X,18,FALSE),"")</f>
        <v/>
      </c>
      <c r="GP3066" s="349"/>
    </row>
    <row r="3067" spans="1:198" hidden="1">
      <c r="A3067" s="232" t="str">
        <f t="shared" si="117"/>
        <v/>
      </c>
      <c r="B3067" s="91"/>
      <c r="C3067" s="232"/>
      <c r="D3067" s="232"/>
      <c r="E3067" s="91"/>
      <c r="F3067" s="91"/>
      <c r="G3067" s="91"/>
      <c r="H3067" s="248"/>
      <c r="I3067" s="248"/>
      <c r="J3067" s="260"/>
      <c r="K3067" s="252"/>
      <c r="GO3067" s="233" t="str">
        <f>IFERROR(VLOOKUP($C3067,リスト!$D:$X,18,FALSE),"")</f>
        <v/>
      </c>
      <c r="GP3067" s="349"/>
    </row>
    <row r="3068" spans="1:198" hidden="1">
      <c r="A3068" s="232" t="str">
        <f t="shared" si="117"/>
        <v/>
      </c>
      <c r="B3068" s="91"/>
      <c r="C3068" s="232"/>
      <c r="D3068" s="232"/>
      <c r="E3068" s="91"/>
      <c r="F3068" s="91"/>
      <c r="G3068" s="91"/>
      <c r="H3068" s="248"/>
      <c r="I3068" s="248"/>
      <c r="J3068" s="260"/>
      <c r="K3068" s="252"/>
      <c r="GO3068" s="233" t="str">
        <f>IFERROR(VLOOKUP($C3068,リスト!$D:$X,18,FALSE),"")</f>
        <v/>
      </c>
      <c r="GP3068" s="349"/>
    </row>
    <row r="3069" spans="1:198" hidden="1">
      <c r="A3069" s="232" t="str">
        <f t="shared" si="117"/>
        <v/>
      </c>
      <c r="B3069" s="91"/>
      <c r="C3069" s="232"/>
      <c r="D3069" s="232"/>
      <c r="E3069" s="91"/>
      <c r="F3069" s="91"/>
      <c r="G3069" s="91"/>
      <c r="H3069" s="248"/>
      <c r="I3069" s="248"/>
      <c r="J3069" s="260"/>
      <c r="K3069" s="252"/>
      <c r="GO3069" s="233" t="str">
        <f>IFERROR(VLOOKUP($C3069,リスト!$D:$X,18,FALSE),"")</f>
        <v/>
      </c>
      <c r="GP3069" s="349"/>
    </row>
    <row r="3070" spans="1:198" hidden="1">
      <c r="A3070" s="232" t="str">
        <f t="shared" si="117"/>
        <v/>
      </c>
      <c r="B3070" s="91"/>
      <c r="C3070" s="232"/>
      <c r="D3070" s="232"/>
      <c r="E3070" s="91"/>
      <c r="F3070" s="91"/>
      <c r="G3070" s="91"/>
      <c r="H3070" s="248"/>
      <c r="I3070" s="248"/>
      <c r="J3070" s="260"/>
      <c r="K3070" s="252"/>
      <c r="GO3070" s="233" t="str">
        <f>IFERROR(VLOOKUP($C3070,リスト!$D:$X,18,FALSE),"")</f>
        <v/>
      </c>
      <c r="GP3070" s="349"/>
    </row>
    <row r="3071" spans="1:198" hidden="1">
      <c r="A3071" s="232" t="str">
        <f t="shared" si="117"/>
        <v/>
      </c>
      <c r="B3071" s="91"/>
      <c r="C3071" s="232"/>
      <c r="D3071" s="232"/>
      <c r="E3071" s="91"/>
      <c r="F3071" s="91"/>
      <c r="G3071" s="91"/>
      <c r="H3071" s="248"/>
      <c r="I3071" s="248"/>
      <c r="J3071" s="260"/>
      <c r="K3071" s="252"/>
      <c r="GO3071" s="233" t="str">
        <f>IFERROR(VLOOKUP($C3071,リスト!$D:$X,18,FALSE),"")</f>
        <v/>
      </c>
      <c r="GP3071" s="349"/>
    </row>
    <row r="3072" spans="1:198" hidden="1">
      <c r="A3072" s="232" t="str">
        <f t="shared" si="117"/>
        <v/>
      </c>
      <c r="B3072" s="91"/>
      <c r="C3072" s="232"/>
      <c r="D3072" s="232"/>
      <c r="E3072" s="91"/>
      <c r="F3072" s="91"/>
      <c r="G3072" s="91"/>
      <c r="H3072" s="248"/>
      <c r="I3072" s="248"/>
      <c r="J3072" s="260"/>
      <c r="K3072" s="252"/>
      <c r="GO3072" s="233" t="str">
        <f>IFERROR(VLOOKUP($C3072,リスト!$D:$X,18,FALSE),"")</f>
        <v/>
      </c>
      <c r="GP3072" s="349"/>
    </row>
    <row r="3073" spans="1:198" hidden="1">
      <c r="A3073" s="232" t="str">
        <f t="shared" si="117"/>
        <v/>
      </c>
      <c r="B3073" s="91"/>
      <c r="C3073" s="232"/>
      <c r="D3073" s="232"/>
      <c r="E3073" s="91"/>
      <c r="F3073" s="91"/>
      <c r="G3073" s="91"/>
      <c r="H3073" s="248"/>
      <c r="I3073" s="248"/>
      <c r="J3073" s="260"/>
      <c r="K3073" s="252"/>
      <c r="GO3073" s="233" t="str">
        <f>IFERROR(VLOOKUP($C3073,リスト!$D:$X,18,FALSE),"")</f>
        <v/>
      </c>
      <c r="GP3073" s="349"/>
    </row>
    <row r="3074" spans="1:198" hidden="1">
      <c r="A3074" s="232" t="str">
        <f t="shared" si="117"/>
        <v/>
      </c>
      <c r="B3074" s="91"/>
      <c r="C3074" s="232"/>
      <c r="D3074" s="232"/>
      <c r="E3074" s="91"/>
      <c r="F3074" s="91"/>
      <c r="G3074" s="91"/>
      <c r="H3074" s="248"/>
      <c r="I3074" s="248"/>
      <c r="J3074" s="260"/>
      <c r="K3074" s="252"/>
      <c r="GO3074" s="233" t="str">
        <f>IFERROR(VLOOKUP($C3074,リスト!$D:$X,18,FALSE),"")</f>
        <v/>
      </c>
      <c r="GP3074" s="349"/>
    </row>
    <row r="3075" spans="1:198" hidden="1">
      <c r="A3075" s="232" t="str">
        <f t="shared" si="117"/>
        <v/>
      </c>
      <c r="B3075" s="91"/>
      <c r="C3075" s="232"/>
      <c r="D3075" s="232"/>
      <c r="E3075" s="91"/>
      <c r="F3075" s="91"/>
      <c r="G3075" s="91"/>
      <c r="H3075" s="248"/>
      <c r="I3075" s="248"/>
      <c r="J3075" s="260"/>
      <c r="K3075" s="252"/>
      <c r="GO3075" s="233" t="str">
        <f>IFERROR(VLOOKUP($C3075,リスト!$D:$X,18,FALSE),"")</f>
        <v/>
      </c>
      <c r="GP3075" s="349"/>
    </row>
    <row r="3076" spans="1:198" hidden="1">
      <c r="A3076" s="232" t="str">
        <f t="shared" si="117"/>
        <v/>
      </c>
      <c r="B3076" s="91"/>
      <c r="C3076" s="232"/>
      <c r="D3076" s="232"/>
      <c r="E3076" s="91"/>
      <c r="F3076" s="91"/>
      <c r="G3076" s="91"/>
      <c r="H3076" s="248"/>
      <c r="I3076" s="248"/>
      <c r="J3076" s="260"/>
      <c r="K3076" s="252"/>
      <c r="GO3076" s="233" t="str">
        <f>IFERROR(VLOOKUP($C3076,リスト!$D:$X,18,FALSE),"")</f>
        <v/>
      </c>
      <c r="GP3076" s="349"/>
    </row>
    <row r="3077" spans="1:198" hidden="1">
      <c r="A3077" s="232" t="str">
        <f t="shared" si="117"/>
        <v/>
      </c>
      <c r="B3077" s="91"/>
      <c r="C3077" s="232"/>
      <c r="D3077" s="232"/>
      <c r="E3077" s="91"/>
      <c r="F3077" s="91"/>
      <c r="G3077" s="91"/>
      <c r="H3077" s="248"/>
      <c r="I3077" s="248"/>
      <c r="J3077" s="260"/>
      <c r="K3077" s="252"/>
      <c r="GO3077" s="233" t="str">
        <f>IFERROR(VLOOKUP($C3077,リスト!$D:$X,18,FALSE),"")</f>
        <v/>
      </c>
      <c r="GP3077" s="349"/>
    </row>
    <row r="3078" spans="1:198" hidden="1">
      <c r="A3078" s="232" t="str">
        <f t="shared" ref="A3078:A3141" si="118">IF(C3078="","",ROW()-5)</f>
        <v/>
      </c>
      <c r="B3078" s="91"/>
      <c r="C3078" s="232"/>
      <c r="D3078" s="232"/>
      <c r="E3078" s="91"/>
      <c r="F3078" s="91"/>
      <c r="G3078" s="91"/>
      <c r="H3078" s="248"/>
      <c r="I3078" s="248"/>
      <c r="J3078" s="260"/>
      <c r="K3078" s="252"/>
      <c r="GO3078" s="233" t="str">
        <f>IFERROR(VLOOKUP($C3078,リスト!$D:$X,18,FALSE),"")</f>
        <v/>
      </c>
      <c r="GP3078" s="349"/>
    </row>
    <row r="3079" spans="1:198" hidden="1">
      <c r="A3079" s="232" t="str">
        <f t="shared" si="118"/>
        <v/>
      </c>
      <c r="B3079" s="91"/>
      <c r="C3079" s="232"/>
      <c r="D3079" s="232"/>
      <c r="E3079" s="91"/>
      <c r="F3079" s="91"/>
      <c r="G3079" s="91"/>
      <c r="H3079" s="248"/>
      <c r="I3079" s="248"/>
      <c r="J3079" s="260"/>
      <c r="K3079" s="252"/>
      <c r="GO3079" s="233" t="str">
        <f>IFERROR(VLOOKUP($C3079,リスト!$D:$X,18,FALSE),"")</f>
        <v/>
      </c>
      <c r="GP3079" s="349"/>
    </row>
    <row r="3080" spans="1:198" hidden="1">
      <c r="A3080" s="232" t="str">
        <f t="shared" si="118"/>
        <v/>
      </c>
      <c r="B3080" s="91"/>
      <c r="C3080" s="232"/>
      <c r="D3080" s="232"/>
      <c r="E3080" s="91"/>
      <c r="F3080" s="91"/>
      <c r="G3080" s="91"/>
      <c r="H3080" s="248"/>
      <c r="I3080" s="248"/>
      <c r="J3080" s="260"/>
      <c r="K3080" s="252"/>
      <c r="GO3080" s="233" t="str">
        <f>IFERROR(VLOOKUP($C3080,リスト!$D:$X,18,FALSE),"")</f>
        <v/>
      </c>
      <c r="GP3080" s="349"/>
    </row>
    <row r="3081" spans="1:198" hidden="1">
      <c r="A3081" s="232" t="str">
        <f t="shared" si="118"/>
        <v/>
      </c>
      <c r="B3081" s="91"/>
      <c r="C3081" s="232"/>
      <c r="D3081" s="232"/>
      <c r="E3081" s="91"/>
      <c r="F3081" s="91"/>
      <c r="G3081" s="91"/>
      <c r="H3081" s="248"/>
      <c r="I3081" s="248"/>
      <c r="J3081" s="260"/>
      <c r="K3081" s="252"/>
      <c r="GO3081" s="233" t="str">
        <f>IFERROR(VLOOKUP($C3081,リスト!$D:$X,18,FALSE),"")</f>
        <v/>
      </c>
      <c r="GP3081" s="349"/>
    </row>
    <row r="3082" spans="1:198" hidden="1">
      <c r="A3082" s="232" t="str">
        <f t="shared" si="118"/>
        <v/>
      </c>
      <c r="B3082" s="91"/>
      <c r="C3082" s="232"/>
      <c r="D3082" s="232"/>
      <c r="E3082" s="91"/>
      <c r="F3082" s="91"/>
      <c r="G3082" s="91"/>
      <c r="H3082" s="248"/>
      <c r="I3082" s="248"/>
      <c r="J3082" s="260"/>
      <c r="K3082" s="252"/>
      <c r="GO3082" s="233" t="str">
        <f>IFERROR(VLOOKUP($C3082,リスト!$D:$X,18,FALSE),"")</f>
        <v/>
      </c>
      <c r="GP3082" s="349"/>
    </row>
    <row r="3083" spans="1:198" hidden="1">
      <c r="A3083" s="232" t="str">
        <f t="shared" si="118"/>
        <v/>
      </c>
      <c r="B3083" s="91"/>
      <c r="C3083" s="232"/>
      <c r="D3083" s="232"/>
      <c r="E3083" s="91"/>
      <c r="F3083" s="91"/>
      <c r="G3083" s="91"/>
      <c r="H3083" s="248"/>
      <c r="I3083" s="248"/>
      <c r="J3083" s="260"/>
      <c r="K3083" s="252"/>
      <c r="GO3083" s="233" t="str">
        <f>IFERROR(VLOOKUP($C3083,リスト!$D:$X,18,FALSE),"")</f>
        <v/>
      </c>
      <c r="GP3083" s="349"/>
    </row>
    <row r="3084" spans="1:198" hidden="1">
      <c r="A3084" s="232" t="str">
        <f t="shared" si="118"/>
        <v/>
      </c>
      <c r="B3084" s="91"/>
      <c r="C3084" s="232"/>
      <c r="D3084" s="232"/>
      <c r="E3084" s="91"/>
      <c r="F3084" s="91"/>
      <c r="G3084" s="91"/>
      <c r="H3084" s="248"/>
      <c r="I3084" s="248"/>
      <c r="J3084" s="260"/>
      <c r="K3084" s="252"/>
      <c r="GO3084" s="233" t="str">
        <f>IFERROR(VLOOKUP($C3084,リスト!$D:$X,18,FALSE),"")</f>
        <v/>
      </c>
      <c r="GP3084" s="349"/>
    </row>
    <row r="3085" spans="1:198" hidden="1">
      <c r="A3085" s="232" t="str">
        <f t="shared" si="118"/>
        <v/>
      </c>
      <c r="B3085" s="91"/>
      <c r="C3085" s="232"/>
      <c r="D3085" s="232"/>
      <c r="E3085" s="91"/>
      <c r="F3085" s="91"/>
      <c r="G3085" s="91"/>
      <c r="H3085" s="248"/>
      <c r="I3085" s="248"/>
      <c r="J3085" s="260"/>
      <c r="K3085" s="252"/>
      <c r="GO3085" s="233" t="str">
        <f>IFERROR(VLOOKUP($C3085,リスト!$D:$X,18,FALSE),"")</f>
        <v/>
      </c>
      <c r="GP3085" s="349"/>
    </row>
    <row r="3086" spans="1:198" hidden="1">
      <c r="A3086" s="232" t="str">
        <f t="shared" si="118"/>
        <v/>
      </c>
      <c r="B3086" s="91"/>
      <c r="C3086" s="232"/>
      <c r="D3086" s="232"/>
      <c r="E3086" s="91"/>
      <c r="F3086" s="91"/>
      <c r="G3086" s="91"/>
      <c r="H3086" s="248"/>
      <c r="I3086" s="248"/>
      <c r="J3086" s="260"/>
      <c r="K3086" s="252"/>
      <c r="GO3086" s="233" t="str">
        <f>IFERROR(VLOOKUP($C3086,リスト!$D:$X,18,FALSE),"")</f>
        <v/>
      </c>
      <c r="GP3086" s="349"/>
    </row>
    <row r="3087" spans="1:198" hidden="1">
      <c r="A3087" s="232" t="str">
        <f t="shared" si="118"/>
        <v/>
      </c>
      <c r="B3087" s="91"/>
      <c r="C3087" s="232"/>
      <c r="D3087" s="232"/>
      <c r="E3087" s="91"/>
      <c r="F3087" s="91"/>
      <c r="G3087" s="91"/>
      <c r="H3087" s="248"/>
      <c r="I3087" s="248"/>
      <c r="J3087" s="260"/>
      <c r="K3087" s="252"/>
      <c r="GO3087" s="233" t="str">
        <f>IFERROR(VLOOKUP($C3087,リスト!$D:$X,18,FALSE),"")</f>
        <v/>
      </c>
      <c r="GP3087" s="349"/>
    </row>
    <row r="3088" spans="1:198" hidden="1">
      <c r="A3088" s="232" t="str">
        <f t="shared" si="118"/>
        <v/>
      </c>
      <c r="B3088" s="91"/>
      <c r="C3088" s="232"/>
      <c r="D3088" s="232"/>
      <c r="E3088" s="91"/>
      <c r="F3088" s="91"/>
      <c r="G3088" s="91"/>
      <c r="H3088" s="248"/>
      <c r="I3088" s="248"/>
      <c r="J3088" s="260"/>
      <c r="K3088" s="252"/>
      <c r="GO3088" s="233" t="str">
        <f>IFERROR(VLOOKUP($C3088,リスト!$D:$X,18,FALSE),"")</f>
        <v/>
      </c>
      <c r="GP3088" s="349"/>
    </row>
    <row r="3089" spans="1:198" hidden="1">
      <c r="A3089" s="232" t="str">
        <f t="shared" si="118"/>
        <v/>
      </c>
      <c r="B3089" s="91"/>
      <c r="C3089" s="232"/>
      <c r="D3089" s="232"/>
      <c r="E3089" s="91"/>
      <c r="F3089" s="91"/>
      <c r="G3089" s="91"/>
      <c r="H3089" s="248"/>
      <c r="I3089" s="248"/>
      <c r="J3089" s="260"/>
      <c r="K3089" s="252"/>
      <c r="GO3089" s="233" t="str">
        <f>IFERROR(VLOOKUP($C3089,リスト!$D:$X,18,FALSE),"")</f>
        <v/>
      </c>
      <c r="GP3089" s="349"/>
    </row>
    <row r="3090" spans="1:198" hidden="1">
      <c r="A3090" s="232" t="str">
        <f t="shared" si="118"/>
        <v/>
      </c>
      <c r="B3090" s="91"/>
      <c r="C3090" s="232"/>
      <c r="D3090" s="232"/>
      <c r="E3090" s="91"/>
      <c r="F3090" s="91"/>
      <c r="G3090" s="91"/>
      <c r="H3090" s="248"/>
      <c r="I3090" s="248"/>
      <c r="J3090" s="260"/>
      <c r="K3090" s="252"/>
      <c r="GO3090" s="233" t="str">
        <f>IFERROR(VLOOKUP($C3090,リスト!$D:$X,18,FALSE),"")</f>
        <v/>
      </c>
      <c r="GP3090" s="349"/>
    </row>
    <row r="3091" spans="1:198" hidden="1">
      <c r="A3091" s="232" t="str">
        <f t="shared" si="118"/>
        <v/>
      </c>
      <c r="B3091" s="91"/>
      <c r="C3091" s="232"/>
      <c r="D3091" s="232"/>
      <c r="E3091" s="91"/>
      <c r="F3091" s="91"/>
      <c r="G3091" s="91"/>
      <c r="H3091" s="248"/>
      <c r="I3091" s="248"/>
      <c r="J3091" s="260"/>
      <c r="K3091" s="252"/>
      <c r="GO3091" s="233" t="str">
        <f>IFERROR(VLOOKUP($C3091,リスト!$D:$X,18,FALSE),"")</f>
        <v/>
      </c>
      <c r="GP3091" s="349"/>
    </row>
    <row r="3092" spans="1:198" hidden="1">
      <c r="A3092" s="232" t="str">
        <f t="shared" si="118"/>
        <v/>
      </c>
      <c r="B3092" s="91"/>
      <c r="C3092" s="232"/>
      <c r="D3092" s="232"/>
      <c r="E3092" s="91"/>
      <c r="F3092" s="91"/>
      <c r="G3092" s="91"/>
      <c r="H3092" s="248"/>
      <c r="I3092" s="248"/>
      <c r="J3092" s="260"/>
      <c r="K3092" s="252"/>
      <c r="GO3092" s="233" t="str">
        <f>IFERROR(VLOOKUP($C3092,リスト!$D:$X,18,FALSE),"")</f>
        <v/>
      </c>
      <c r="GP3092" s="349"/>
    </row>
    <row r="3093" spans="1:198" hidden="1">
      <c r="A3093" s="232" t="str">
        <f t="shared" si="118"/>
        <v/>
      </c>
      <c r="B3093" s="91"/>
      <c r="C3093" s="232"/>
      <c r="D3093" s="232"/>
      <c r="E3093" s="91"/>
      <c r="F3093" s="91"/>
      <c r="G3093" s="91"/>
      <c r="H3093" s="248"/>
      <c r="I3093" s="248"/>
      <c r="J3093" s="260"/>
      <c r="K3093" s="252"/>
      <c r="GO3093" s="233" t="str">
        <f>IFERROR(VLOOKUP($C3093,リスト!$D:$X,18,FALSE),"")</f>
        <v/>
      </c>
      <c r="GP3093" s="349"/>
    </row>
    <row r="3094" spans="1:198" hidden="1">
      <c r="A3094" s="232" t="str">
        <f t="shared" si="118"/>
        <v/>
      </c>
      <c r="B3094" s="91"/>
      <c r="C3094" s="232"/>
      <c r="D3094" s="232"/>
      <c r="E3094" s="91"/>
      <c r="F3094" s="91"/>
      <c r="G3094" s="91"/>
      <c r="H3094" s="248"/>
      <c r="I3094" s="248"/>
      <c r="J3094" s="260"/>
      <c r="K3094" s="252"/>
      <c r="GO3094" s="233" t="str">
        <f>IFERROR(VLOOKUP($C3094,リスト!$D:$X,18,FALSE),"")</f>
        <v/>
      </c>
      <c r="GP3094" s="349"/>
    </row>
    <row r="3095" spans="1:198" hidden="1">
      <c r="A3095" s="232" t="str">
        <f t="shared" si="118"/>
        <v/>
      </c>
      <c r="B3095" s="91"/>
      <c r="C3095" s="232"/>
      <c r="D3095" s="232"/>
      <c r="E3095" s="91"/>
      <c r="F3095" s="91"/>
      <c r="G3095" s="91"/>
      <c r="H3095" s="248"/>
      <c r="I3095" s="248"/>
      <c r="J3095" s="260"/>
      <c r="K3095" s="252"/>
      <c r="GO3095" s="233" t="str">
        <f>IFERROR(VLOOKUP($C3095,リスト!$D:$X,18,FALSE),"")</f>
        <v/>
      </c>
      <c r="GP3095" s="349"/>
    </row>
    <row r="3096" spans="1:198" hidden="1">
      <c r="A3096" s="232" t="str">
        <f t="shared" si="118"/>
        <v/>
      </c>
      <c r="B3096" s="91"/>
      <c r="C3096" s="232"/>
      <c r="D3096" s="232"/>
      <c r="E3096" s="91"/>
      <c r="F3096" s="91"/>
      <c r="G3096" s="91"/>
      <c r="H3096" s="248"/>
      <c r="I3096" s="248"/>
      <c r="J3096" s="260"/>
      <c r="K3096" s="252"/>
      <c r="GO3096" s="233" t="str">
        <f>IFERROR(VLOOKUP($C3096,リスト!$D:$X,18,FALSE),"")</f>
        <v/>
      </c>
      <c r="GP3096" s="349"/>
    </row>
    <row r="3097" spans="1:198" hidden="1">
      <c r="A3097" s="232" t="str">
        <f t="shared" si="118"/>
        <v/>
      </c>
      <c r="B3097" s="91"/>
      <c r="C3097" s="232"/>
      <c r="D3097" s="232"/>
      <c r="E3097" s="91"/>
      <c r="F3097" s="91"/>
      <c r="G3097" s="91"/>
      <c r="H3097" s="248"/>
      <c r="I3097" s="248"/>
      <c r="J3097" s="260"/>
      <c r="K3097" s="252"/>
      <c r="GO3097" s="233" t="str">
        <f>IFERROR(VLOOKUP($C3097,リスト!$D:$X,18,FALSE),"")</f>
        <v/>
      </c>
      <c r="GP3097" s="349"/>
    </row>
    <row r="3098" spans="1:198" hidden="1">
      <c r="A3098" s="232" t="str">
        <f t="shared" si="118"/>
        <v/>
      </c>
      <c r="B3098" s="91"/>
      <c r="C3098" s="232"/>
      <c r="D3098" s="232"/>
      <c r="E3098" s="91"/>
      <c r="F3098" s="91"/>
      <c r="G3098" s="91"/>
      <c r="H3098" s="248"/>
      <c r="I3098" s="248"/>
      <c r="J3098" s="260"/>
      <c r="K3098" s="252"/>
      <c r="GO3098" s="233" t="str">
        <f>IFERROR(VLOOKUP($C3098,リスト!$D:$X,18,FALSE),"")</f>
        <v/>
      </c>
      <c r="GP3098" s="349"/>
    </row>
    <row r="3099" spans="1:198" hidden="1">
      <c r="A3099" s="232" t="str">
        <f t="shared" si="118"/>
        <v/>
      </c>
      <c r="B3099" s="91"/>
      <c r="C3099" s="232"/>
      <c r="D3099" s="232"/>
      <c r="E3099" s="91"/>
      <c r="F3099" s="91"/>
      <c r="G3099" s="91"/>
      <c r="H3099" s="248"/>
      <c r="I3099" s="248"/>
      <c r="J3099" s="260"/>
      <c r="K3099" s="252"/>
      <c r="GO3099" s="233" t="str">
        <f>IFERROR(VLOOKUP($C3099,リスト!$D:$X,18,FALSE),"")</f>
        <v/>
      </c>
      <c r="GP3099" s="349"/>
    </row>
    <row r="3100" spans="1:198" hidden="1">
      <c r="A3100" s="232" t="str">
        <f t="shared" si="118"/>
        <v/>
      </c>
      <c r="B3100" s="91"/>
      <c r="C3100" s="232"/>
      <c r="D3100" s="232"/>
      <c r="E3100" s="91"/>
      <c r="F3100" s="91"/>
      <c r="G3100" s="91"/>
      <c r="H3100" s="248"/>
      <c r="I3100" s="248"/>
      <c r="J3100" s="260"/>
      <c r="K3100" s="252"/>
      <c r="GO3100" s="233" t="str">
        <f>IFERROR(VLOOKUP($C3100,リスト!$D:$X,18,FALSE),"")</f>
        <v/>
      </c>
      <c r="GP3100" s="349"/>
    </row>
    <row r="3101" spans="1:198" hidden="1">
      <c r="A3101" s="232" t="str">
        <f t="shared" si="118"/>
        <v/>
      </c>
      <c r="B3101" s="91"/>
      <c r="C3101" s="232"/>
      <c r="D3101" s="232"/>
      <c r="E3101" s="91"/>
      <c r="F3101" s="91"/>
      <c r="G3101" s="91"/>
      <c r="H3101" s="248"/>
      <c r="I3101" s="248"/>
      <c r="J3101" s="260"/>
      <c r="K3101" s="252"/>
      <c r="GO3101" s="233" t="str">
        <f>IFERROR(VLOOKUP($C3101,リスト!$D:$X,18,FALSE),"")</f>
        <v/>
      </c>
      <c r="GP3101" s="349"/>
    </row>
    <row r="3102" spans="1:198" hidden="1">
      <c r="A3102" s="232" t="str">
        <f t="shared" si="118"/>
        <v/>
      </c>
      <c r="B3102" s="91"/>
      <c r="C3102" s="232"/>
      <c r="D3102" s="232"/>
      <c r="E3102" s="91"/>
      <c r="F3102" s="91"/>
      <c r="G3102" s="91"/>
      <c r="H3102" s="248"/>
      <c r="I3102" s="248"/>
      <c r="J3102" s="260"/>
      <c r="K3102" s="252"/>
      <c r="GO3102" s="233" t="str">
        <f>IFERROR(VLOOKUP($C3102,リスト!$D:$X,18,FALSE),"")</f>
        <v/>
      </c>
      <c r="GP3102" s="349"/>
    </row>
    <row r="3103" spans="1:198" hidden="1">
      <c r="A3103" s="232" t="str">
        <f t="shared" si="118"/>
        <v/>
      </c>
      <c r="B3103" s="91"/>
      <c r="C3103" s="232"/>
      <c r="D3103" s="232"/>
      <c r="E3103" s="91"/>
      <c r="F3103" s="91"/>
      <c r="G3103" s="91"/>
      <c r="H3103" s="248"/>
      <c r="I3103" s="248"/>
      <c r="J3103" s="260"/>
      <c r="K3103" s="252"/>
      <c r="GO3103" s="233" t="str">
        <f>IFERROR(VLOOKUP($C3103,リスト!$D:$X,18,FALSE),"")</f>
        <v/>
      </c>
      <c r="GP3103" s="349"/>
    </row>
    <row r="3104" spans="1:198" hidden="1">
      <c r="A3104" s="232" t="str">
        <f t="shared" si="118"/>
        <v/>
      </c>
      <c r="B3104" s="91"/>
      <c r="C3104" s="232"/>
      <c r="D3104" s="232"/>
      <c r="E3104" s="91"/>
      <c r="F3104" s="91"/>
      <c r="G3104" s="91"/>
      <c r="H3104" s="248"/>
      <c r="I3104" s="248"/>
      <c r="J3104" s="260"/>
      <c r="K3104" s="252"/>
      <c r="GO3104" s="233" t="str">
        <f>IFERROR(VLOOKUP($C3104,リスト!$D:$X,18,FALSE),"")</f>
        <v/>
      </c>
      <c r="GP3104" s="349"/>
    </row>
    <row r="3105" spans="1:198" hidden="1">
      <c r="A3105" s="232" t="str">
        <f t="shared" si="118"/>
        <v/>
      </c>
      <c r="B3105" s="91"/>
      <c r="C3105" s="232"/>
      <c r="D3105" s="232"/>
      <c r="E3105" s="91"/>
      <c r="F3105" s="91"/>
      <c r="G3105" s="91"/>
      <c r="H3105" s="248"/>
      <c r="I3105" s="248"/>
      <c r="J3105" s="260"/>
      <c r="K3105" s="252"/>
      <c r="GO3105" s="233" t="str">
        <f>IFERROR(VLOOKUP($C3105,リスト!$D:$X,18,FALSE),"")</f>
        <v/>
      </c>
      <c r="GP3105" s="349"/>
    </row>
    <row r="3106" spans="1:198" hidden="1">
      <c r="A3106" s="232" t="str">
        <f t="shared" si="118"/>
        <v/>
      </c>
      <c r="B3106" s="91"/>
      <c r="C3106" s="232"/>
      <c r="D3106" s="232"/>
      <c r="E3106" s="91"/>
      <c r="F3106" s="91"/>
      <c r="G3106" s="91"/>
      <c r="H3106" s="248"/>
      <c r="I3106" s="248"/>
      <c r="J3106" s="260"/>
      <c r="K3106" s="252"/>
      <c r="GO3106" s="233" t="str">
        <f>IFERROR(VLOOKUP($C3106,リスト!$D:$X,18,FALSE),"")</f>
        <v/>
      </c>
      <c r="GP3106" s="349"/>
    </row>
    <row r="3107" spans="1:198" hidden="1">
      <c r="A3107" s="232" t="str">
        <f t="shared" si="118"/>
        <v/>
      </c>
      <c r="B3107" s="91"/>
      <c r="C3107" s="232"/>
      <c r="D3107" s="232"/>
      <c r="E3107" s="91"/>
      <c r="F3107" s="91"/>
      <c r="G3107" s="91"/>
      <c r="H3107" s="248"/>
      <c r="I3107" s="248"/>
      <c r="J3107" s="260"/>
      <c r="K3107" s="252"/>
      <c r="GO3107" s="233" t="str">
        <f>IFERROR(VLOOKUP($C3107,リスト!$D:$X,18,FALSE),"")</f>
        <v/>
      </c>
      <c r="GP3107" s="349"/>
    </row>
    <row r="3108" spans="1:198" hidden="1">
      <c r="A3108" s="232" t="str">
        <f t="shared" si="118"/>
        <v/>
      </c>
      <c r="B3108" s="91"/>
      <c r="C3108" s="232"/>
      <c r="D3108" s="232"/>
      <c r="E3108" s="91"/>
      <c r="F3108" s="91"/>
      <c r="G3108" s="91"/>
      <c r="H3108" s="248"/>
      <c r="I3108" s="248"/>
      <c r="J3108" s="260"/>
      <c r="K3108" s="252"/>
      <c r="GO3108" s="233" t="str">
        <f>IFERROR(VLOOKUP($C3108,リスト!$D:$X,18,FALSE),"")</f>
        <v/>
      </c>
      <c r="GP3108" s="349"/>
    </row>
    <row r="3109" spans="1:198" hidden="1">
      <c r="A3109" s="232" t="str">
        <f t="shared" si="118"/>
        <v/>
      </c>
      <c r="B3109" s="91"/>
      <c r="C3109" s="232"/>
      <c r="D3109" s="232"/>
      <c r="E3109" s="91"/>
      <c r="F3109" s="91"/>
      <c r="G3109" s="91"/>
      <c r="H3109" s="248"/>
      <c r="I3109" s="248"/>
      <c r="J3109" s="260"/>
      <c r="K3109" s="252"/>
      <c r="GO3109" s="233" t="str">
        <f>IFERROR(VLOOKUP($C3109,リスト!$D:$X,18,FALSE),"")</f>
        <v/>
      </c>
      <c r="GP3109" s="349"/>
    </row>
    <row r="3110" spans="1:198" hidden="1">
      <c r="A3110" s="232" t="str">
        <f t="shared" si="118"/>
        <v/>
      </c>
      <c r="B3110" s="91"/>
      <c r="C3110" s="232"/>
      <c r="D3110" s="232"/>
      <c r="E3110" s="91"/>
      <c r="F3110" s="91"/>
      <c r="G3110" s="91"/>
      <c r="H3110" s="248"/>
      <c r="I3110" s="248"/>
      <c r="J3110" s="260"/>
      <c r="K3110" s="252"/>
      <c r="GO3110" s="233" t="str">
        <f>IFERROR(VLOOKUP($C3110,リスト!$D:$X,18,FALSE),"")</f>
        <v/>
      </c>
      <c r="GP3110" s="349"/>
    </row>
    <row r="3111" spans="1:198" hidden="1">
      <c r="A3111" s="232" t="str">
        <f t="shared" si="118"/>
        <v/>
      </c>
      <c r="B3111" s="91"/>
      <c r="C3111" s="232"/>
      <c r="D3111" s="232"/>
      <c r="E3111" s="91"/>
      <c r="F3111" s="91"/>
      <c r="G3111" s="91"/>
      <c r="H3111" s="248"/>
      <c r="I3111" s="248"/>
      <c r="J3111" s="260"/>
      <c r="K3111" s="252"/>
      <c r="GO3111" s="233" t="str">
        <f>IFERROR(VLOOKUP($C3111,リスト!$D:$X,18,FALSE),"")</f>
        <v/>
      </c>
      <c r="GP3111" s="349"/>
    </row>
    <row r="3112" spans="1:198" hidden="1">
      <c r="A3112" s="232" t="str">
        <f t="shared" si="118"/>
        <v/>
      </c>
      <c r="B3112" s="91"/>
      <c r="C3112" s="232"/>
      <c r="D3112" s="232"/>
      <c r="E3112" s="91"/>
      <c r="F3112" s="91"/>
      <c r="G3112" s="91"/>
      <c r="H3112" s="248"/>
      <c r="I3112" s="248"/>
      <c r="J3112" s="260"/>
      <c r="K3112" s="252"/>
      <c r="GO3112" s="233" t="str">
        <f>IFERROR(VLOOKUP($C3112,リスト!$D:$X,18,FALSE),"")</f>
        <v/>
      </c>
      <c r="GP3112" s="349"/>
    </row>
    <row r="3113" spans="1:198" hidden="1">
      <c r="A3113" s="232" t="str">
        <f t="shared" si="118"/>
        <v/>
      </c>
      <c r="B3113" s="91"/>
      <c r="C3113" s="232"/>
      <c r="D3113" s="232"/>
      <c r="E3113" s="91"/>
      <c r="F3113" s="91"/>
      <c r="G3113" s="91"/>
      <c r="H3113" s="248"/>
      <c r="I3113" s="248"/>
      <c r="J3113" s="260"/>
      <c r="K3113" s="252"/>
      <c r="GO3113" s="233" t="str">
        <f>IFERROR(VLOOKUP($C3113,リスト!$D:$X,18,FALSE),"")</f>
        <v/>
      </c>
      <c r="GP3113" s="349"/>
    </row>
    <row r="3114" spans="1:198" hidden="1">
      <c r="A3114" s="232" t="str">
        <f t="shared" si="118"/>
        <v/>
      </c>
      <c r="B3114" s="91"/>
      <c r="C3114" s="232"/>
      <c r="D3114" s="232"/>
      <c r="E3114" s="91"/>
      <c r="F3114" s="91"/>
      <c r="G3114" s="91"/>
      <c r="H3114" s="248"/>
      <c r="I3114" s="248"/>
      <c r="J3114" s="260"/>
      <c r="K3114" s="252"/>
      <c r="GO3114" s="233" t="str">
        <f>IFERROR(VLOOKUP($C3114,リスト!$D:$X,18,FALSE),"")</f>
        <v/>
      </c>
      <c r="GP3114" s="349"/>
    </row>
    <row r="3115" spans="1:198" hidden="1">
      <c r="A3115" s="232" t="str">
        <f t="shared" si="118"/>
        <v/>
      </c>
      <c r="B3115" s="91"/>
      <c r="C3115" s="232"/>
      <c r="D3115" s="232"/>
      <c r="E3115" s="91"/>
      <c r="F3115" s="91"/>
      <c r="G3115" s="91"/>
      <c r="H3115" s="248"/>
      <c r="I3115" s="248"/>
      <c r="J3115" s="260"/>
      <c r="K3115" s="252"/>
      <c r="GO3115" s="233" t="str">
        <f>IFERROR(VLOOKUP($C3115,リスト!$D:$X,18,FALSE),"")</f>
        <v/>
      </c>
      <c r="GP3115" s="349"/>
    </row>
    <row r="3116" spans="1:198" hidden="1">
      <c r="A3116" s="232" t="str">
        <f t="shared" si="118"/>
        <v/>
      </c>
      <c r="B3116" s="91"/>
      <c r="C3116" s="232"/>
      <c r="D3116" s="232"/>
      <c r="E3116" s="91"/>
      <c r="F3116" s="91"/>
      <c r="G3116" s="91"/>
      <c r="H3116" s="248"/>
      <c r="I3116" s="248"/>
      <c r="J3116" s="260"/>
      <c r="K3116" s="252"/>
      <c r="GO3116" s="233" t="str">
        <f>IFERROR(VLOOKUP($C3116,リスト!$D:$X,18,FALSE),"")</f>
        <v/>
      </c>
      <c r="GP3116" s="349"/>
    </row>
    <row r="3117" spans="1:198" hidden="1">
      <c r="A3117" s="232" t="str">
        <f t="shared" si="118"/>
        <v/>
      </c>
      <c r="B3117" s="91"/>
      <c r="C3117" s="232"/>
      <c r="D3117" s="232"/>
      <c r="E3117" s="91"/>
      <c r="F3117" s="91"/>
      <c r="G3117" s="91"/>
      <c r="H3117" s="248"/>
      <c r="I3117" s="248"/>
      <c r="J3117" s="260"/>
      <c r="K3117" s="252"/>
      <c r="GO3117" s="233" t="str">
        <f>IFERROR(VLOOKUP($C3117,リスト!$D:$X,18,FALSE),"")</f>
        <v/>
      </c>
      <c r="GP3117" s="349"/>
    </row>
    <row r="3118" spans="1:198" hidden="1">
      <c r="A3118" s="232" t="str">
        <f t="shared" si="118"/>
        <v/>
      </c>
      <c r="B3118" s="91"/>
      <c r="C3118" s="232"/>
      <c r="D3118" s="232"/>
      <c r="E3118" s="91"/>
      <c r="F3118" s="91"/>
      <c r="G3118" s="91"/>
      <c r="H3118" s="248"/>
      <c r="I3118" s="248"/>
      <c r="J3118" s="260"/>
      <c r="K3118" s="252"/>
      <c r="GO3118" s="233" t="str">
        <f>IFERROR(VLOOKUP($C3118,リスト!$D:$X,18,FALSE),"")</f>
        <v/>
      </c>
      <c r="GP3118" s="349"/>
    </row>
    <row r="3119" spans="1:198" hidden="1">
      <c r="A3119" s="232" t="str">
        <f t="shared" si="118"/>
        <v/>
      </c>
      <c r="B3119" s="91"/>
      <c r="C3119" s="232"/>
      <c r="D3119" s="232"/>
      <c r="E3119" s="91"/>
      <c r="F3119" s="91"/>
      <c r="G3119" s="91"/>
      <c r="H3119" s="248"/>
      <c r="I3119" s="248"/>
      <c r="J3119" s="260"/>
      <c r="K3119" s="252"/>
      <c r="GO3119" s="233" t="str">
        <f>IFERROR(VLOOKUP($C3119,リスト!$D:$X,18,FALSE),"")</f>
        <v/>
      </c>
      <c r="GP3119" s="349"/>
    </row>
    <row r="3120" spans="1:198" hidden="1">
      <c r="A3120" s="232" t="str">
        <f t="shared" si="118"/>
        <v/>
      </c>
      <c r="B3120" s="91"/>
      <c r="C3120" s="232"/>
      <c r="D3120" s="232"/>
      <c r="E3120" s="91"/>
      <c r="F3120" s="91"/>
      <c r="G3120" s="91"/>
      <c r="H3120" s="248"/>
      <c r="I3120" s="248"/>
      <c r="J3120" s="260"/>
      <c r="K3120" s="252"/>
      <c r="GO3120" s="233" t="str">
        <f>IFERROR(VLOOKUP($C3120,リスト!$D:$X,18,FALSE),"")</f>
        <v/>
      </c>
      <c r="GP3120" s="349"/>
    </row>
    <row r="3121" spans="1:198" hidden="1">
      <c r="A3121" s="232" t="str">
        <f t="shared" si="118"/>
        <v/>
      </c>
      <c r="B3121" s="91"/>
      <c r="C3121" s="232"/>
      <c r="D3121" s="232"/>
      <c r="E3121" s="91"/>
      <c r="F3121" s="91"/>
      <c r="G3121" s="91"/>
      <c r="H3121" s="248"/>
      <c r="I3121" s="248"/>
      <c r="J3121" s="260"/>
      <c r="K3121" s="252"/>
      <c r="GO3121" s="233" t="str">
        <f>IFERROR(VLOOKUP($C3121,リスト!$D:$X,18,FALSE),"")</f>
        <v/>
      </c>
      <c r="GP3121" s="349"/>
    </row>
    <row r="3122" spans="1:198" hidden="1">
      <c r="A3122" s="232" t="str">
        <f t="shared" si="118"/>
        <v/>
      </c>
      <c r="B3122" s="91"/>
      <c r="C3122" s="232"/>
      <c r="D3122" s="232"/>
      <c r="E3122" s="91"/>
      <c r="F3122" s="91"/>
      <c r="G3122" s="91"/>
      <c r="H3122" s="248"/>
      <c r="I3122" s="248"/>
      <c r="J3122" s="260"/>
      <c r="K3122" s="252"/>
      <c r="GO3122" s="233" t="str">
        <f>IFERROR(VLOOKUP($C3122,リスト!$D:$X,18,FALSE),"")</f>
        <v/>
      </c>
      <c r="GP3122" s="349"/>
    </row>
    <row r="3123" spans="1:198" hidden="1">
      <c r="A3123" s="232" t="str">
        <f t="shared" si="118"/>
        <v/>
      </c>
      <c r="B3123" s="91"/>
      <c r="C3123" s="232"/>
      <c r="D3123" s="232"/>
      <c r="E3123" s="91"/>
      <c r="F3123" s="91"/>
      <c r="G3123" s="91"/>
      <c r="H3123" s="248"/>
      <c r="I3123" s="248"/>
      <c r="J3123" s="260"/>
      <c r="K3123" s="252"/>
      <c r="GO3123" s="233" t="str">
        <f>IFERROR(VLOOKUP($C3123,リスト!$D:$X,18,FALSE),"")</f>
        <v/>
      </c>
      <c r="GP3123" s="349"/>
    </row>
    <row r="3124" spans="1:198" hidden="1">
      <c r="A3124" s="232" t="str">
        <f t="shared" si="118"/>
        <v/>
      </c>
      <c r="B3124" s="91"/>
      <c r="C3124" s="232"/>
      <c r="D3124" s="232"/>
      <c r="E3124" s="91"/>
      <c r="F3124" s="91"/>
      <c r="G3124" s="91"/>
      <c r="H3124" s="248"/>
      <c r="I3124" s="248"/>
      <c r="J3124" s="260"/>
      <c r="K3124" s="252"/>
      <c r="GO3124" s="233" t="str">
        <f>IFERROR(VLOOKUP($C3124,リスト!$D:$X,18,FALSE),"")</f>
        <v/>
      </c>
      <c r="GP3124" s="349"/>
    </row>
    <row r="3125" spans="1:198" hidden="1">
      <c r="A3125" s="232" t="str">
        <f t="shared" si="118"/>
        <v/>
      </c>
      <c r="B3125" s="91"/>
      <c r="C3125" s="232"/>
      <c r="D3125" s="232"/>
      <c r="E3125" s="91"/>
      <c r="F3125" s="91"/>
      <c r="G3125" s="91"/>
      <c r="H3125" s="248"/>
      <c r="I3125" s="248"/>
      <c r="J3125" s="260"/>
      <c r="K3125" s="252"/>
      <c r="GO3125" s="233" t="str">
        <f>IFERROR(VLOOKUP($C3125,リスト!$D:$X,18,FALSE),"")</f>
        <v/>
      </c>
      <c r="GP3125" s="349"/>
    </row>
    <row r="3126" spans="1:198" hidden="1">
      <c r="A3126" s="232" t="str">
        <f t="shared" si="118"/>
        <v/>
      </c>
      <c r="B3126" s="91"/>
      <c r="C3126" s="232"/>
      <c r="D3126" s="232"/>
      <c r="E3126" s="91"/>
      <c r="F3126" s="91"/>
      <c r="G3126" s="91"/>
      <c r="H3126" s="248"/>
      <c r="I3126" s="248"/>
      <c r="J3126" s="260"/>
      <c r="K3126" s="252"/>
      <c r="GO3126" s="233" t="str">
        <f>IFERROR(VLOOKUP($C3126,リスト!$D:$X,18,FALSE),"")</f>
        <v/>
      </c>
      <c r="GP3126" s="349"/>
    </row>
    <row r="3127" spans="1:198" hidden="1">
      <c r="A3127" s="232" t="str">
        <f t="shared" si="118"/>
        <v/>
      </c>
      <c r="B3127" s="91"/>
      <c r="C3127" s="232"/>
      <c r="D3127" s="232"/>
      <c r="E3127" s="91"/>
      <c r="F3127" s="91"/>
      <c r="G3127" s="91"/>
      <c r="H3127" s="248"/>
      <c r="I3127" s="248"/>
      <c r="J3127" s="260"/>
      <c r="K3127" s="252"/>
      <c r="GO3127" s="233" t="str">
        <f>IFERROR(VLOOKUP($C3127,リスト!$D:$X,18,FALSE),"")</f>
        <v/>
      </c>
      <c r="GP3127" s="349"/>
    </row>
    <row r="3128" spans="1:198" hidden="1">
      <c r="A3128" s="232" t="str">
        <f t="shared" si="118"/>
        <v/>
      </c>
      <c r="B3128" s="91"/>
      <c r="C3128" s="232"/>
      <c r="D3128" s="232"/>
      <c r="E3128" s="91"/>
      <c r="F3128" s="91"/>
      <c r="G3128" s="91"/>
      <c r="H3128" s="248"/>
      <c r="I3128" s="248"/>
      <c r="J3128" s="260"/>
      <c r="K3128" s="252"/>
      <c r="GO3128" s="233" t="str">
        <f>IFERROR(VLOOKUP($C3128,リスト!$D:$X,18,FALSE),"")</f>
        <v/>
      </c>
      <c r="GP3128" s="349"/>
    </row>
    <row r="3129" spans="1:198" hidden="1">
      <c r="A3129" s="232" t="str">
        <f t="shared" si="118"/>
        <v/>
      </c>
      <c r="B3129" s="91"/>
      <c r="C3129" s="232"/>
      <c r="D3129" s="232"/>
      <c r="E3129" s="91"/>
      <c r="F3129" s="91"/>
      <c r="G3129" s="91"/>
      <c r="H3129" s="248"/>
      <c r="I3129" s="248"/>
      <c r="J3129" s="260"/>
      <c r="K3129" s="252"/>
      <c r="GO3129" s="233" t="str">
        <f>IFERROR(VLOOKUP($C3129,リスト!$D:$X,18,FALSE),"")</f>
        <v/>
      </c>
      <c r="GP3129" s="349"/>
    </row>
    <row r="3130" spans="1:198" hidden="1">
      <c r="A3130" s="232" t="str">
        <f t="shared" si="118"/>
        <v/>
      </c>
      <c r="B3130" s="91"/>
      <c r="C3130" s="232"/>
      <c r="D3130" s="232"/>
      <c r="E3130" s="91"/>
      <c r="F3130" s="91"/>
      <c r="G3130" s="91"/>
      <c r="H3130" s="248"/>
      <c r="I3130" s="248"/>
      <c r="J3130" s="260"/>
      <c r="K3130" s="252"/>
      <c r="GO3130" s="233" t="str">
        <f>IFERROR(VLOOKUP($C3130,リスト!$D:$X,18,FALSE),"")</f>
        <v/>
      </c>
      <c r="GP3130" s="349"/>
    </row>
    <row r="3131" spans="1:198" hidden="1">
      <c r="A3131" s="232" t="str">
        <f t="shared" si="118"/>
        <v/>
      </c>
      <c r="B3131" s="91"/>
      <c r="C3131" s="232"/>
      <c r="D3131" s="232"/>
      <c r="E3131" s="91"/>
      <c r="F3131" s="91"/>
      <c r="G3131" s="91"/>
      <c r="H3131" s="248"/>
      <c r="I3131" s="248"/>
      <c r="J3131" s="260"/>
      <c r="K3131" s="252"/>
      <c r="GO3131" s="233" t="str">
        <f>IFERROR(VLOOKUP($C3131,リスト!$D:$X,18,FALSE),"")</f>
        <v/>
      </c>
      <c r="GP3131" s="349"/>
    </row>
    <row r="3132" spans="1:198" hidden="1">
      <c r="A3132" s="232" t="str">
        <f t="shared" si="118"/>
        <v/>
      </c>
      <c r="B3132" s="91"/>
      <c r="C3132" s="232"/>
      <c r="D3132" s="232"/>
      <c r="E3132" s="91"/>
      <c r="F3132" s="91"/>
      <c r="G3132" s="91"/>
      <c r="H3132" s="248"/>
      <c r="I3132" s="248"/>
      <c r="J3132" s="260"/>
      <c r="K3132" s="252"/>
      <c r="GO3132" s="233" t="str">
        <f>IFERROR(VLOOKUP($C3132,リスト!$D:$X,18,FALSE),"")</f>
        <v/>
      </c>
      <c r="GP3132" s="349"/>
    </row>
    <row r="3133" spans="1:198" hidden="1">
      <c r="A3133" s="232" t="str">
        <f t="shared" si="118"/>
        <v/>
      </c>
      <c r="B3133" s="91"/>
      <c r="C3133" s="232"/>
      <c r="D3133" s="232"/>
      <c r="E3133" s="91"/>
      <c r="F3133" s="91"/>
      <c r="G3133" s="91"/>
      <c r="H3133" s="248"/>
      <c r="I3133" s="248"/>
      <c r="J3133" s="260"/>
      <c r="K3133" s="252"/>
      <c r="GO3133" s="233" t="str">
        <f>IFERROR(VLOOKUP($C3133,リスト!$D:$X,18,FALSE),"")</f>
        <v/>
      </c>
      <c r="GP3133" s="349"/>
    </row>
    <row r="3134" spans="1:198" hidden="1">
      <c r="A3134" s="232" t="str">
        <f t="shared" si="118"/>
        <v/>
      </c>
      <c r="B3134" s="91"/>
      <c r="C3134" s="232"/>
      <c r="D3134" s="232"/>
      <c r="E3134" s="91"/>
      <c r="F3134" s="91"/>
      <c r="G3134" s="91"/>
      <c r="H3134" s="248"/>
      <c r="I3134" s="248"/>
      <c r="J3134" s="260"/>
      <c r="K3134" s="252"/>
      <c r="GO3134" s="233" t="str">
        <f>IFERROR(VLOOKUP($C3134,リスト!$D:$X,18,FALSE),"")</f>
        <v/>
      </c>
      <c r="GP3134" s="349"/>
    </row>
    <row r="3135" spans="1:198" hidden="1">
      <c r="A3135" s="232" t="str">
        <f t="shared" si="118"/>
        <v/>
      </c>
      <c r="B3135" s="91"/>
      <c r="C3135" s="232"/>
      <c r="D3135" s="232"/>
      <c r="E3135" s="91"/>
      <c r="F3135" s="91"/>
      <c r="G3135" s="91"/>
      <c r="H3135" s="248"/>
      <c r="I3135" s="248"/>
      <c r="J3135" s="260"/>
      <c r="K3135" s="252"/>
      <c r="GO3135" s="233" t="str">
        <f>IFERROR(VLOOKUP($C3135,リスト!$D:$X,18,FALSE),"")</f>
        <v/>
      </c>
      <c r="GP3135" s="349"/>
    </row>
    <row r="3136" spans="1:198" hidden="1">
      <c r="A3136" s="232" t="str">
        <f t="shared" si="118"/>
        <v/>
      </c>
      <c r="B3136" s="91"/>
      <c r="C3136" s="232"/>
      <c r="D3136" s="232"/>
      <c r="E3136" s="91"/>
      <c r="F3136" s="91"/>
      <c r="G3136" s="91"/>
      <c r="H3136" s="248"/>
      <c r="I3136" s="248"/>
      <c r="J3136" s="260"/>
      <c r="K3136" s="252"/>
      <c r="GO3136" s="233" t="str">
        <f>IFERROR(VLOOKUP($C3136,リスト!$D:$X,18,FALSE),"")</f>
        <v/>
      </c>
      <c r="GP3136" s="349"/>
    </row>
    <row r="3137" spans="1:198" hidden="1">
      <c r="A3137" s="232" t="str">
        <f t="shared" si="118"/>
        <v/>
      </c>
      <c r="B3137" s="91"/>
      <c r="C3137" s="232"/>
      <c r="D3137" s="232"/>
      <c r="E3137" s="91"/>
      <c r="F3137" s="91"/>
      <c r="G3137" s="91"/>
      <c r="H3137" s="248"/>
      <c r="I3137" s="248"/>
      <c r="J3137" s="260"/>
      <c r="K3137" s="252"/>
      <c r="GO3137" s="233" t="str">
        <f>IFERROR(VLOOKUP($C3137,リスト!$D:$X,18,FALSE),"")</f>
        <v/>
      </c>
      <c r="GP3137" s="349"/>
    </row>
    <row r="3138" spans="1:198" hidden="1">
      <c r="A3138" s="232" t="str">
        <f t="shared" si="118"/>
        <v/>
      </c>
      <c r="B3138" s="91"/>
      <c r="C3138" s="232"/>
      <c r="D3138" s="232"/>
      <c r="E3138" s="91"/>
      <c r="F3138" s="91"/>
      <c r="G3138" s="91"/>
      <c r="H3138" s="248"/>
      <c r="I3138" s="248"/>
      <c r="J3138" s="260"/>
      <c r="K3138" s="252"/>
      <c r="GO3138" s="233" t="str">
        <f>IFERROR(VLOOKUP($C3138,リスト!$D:$X,18,FALSE),"")</f>
        <v/>
      </c>
      <c r="GP3138" s="349"/>
    </row>
    <row r="3139" spans="1:198" hidden="1">
      <c r="A3139" s="232" t="str">
        <f t="shared" si="118"/>
        <v/>
      </c>
      <c r="B3139" s="91"/>
      <c r="C3139" s="232"/>
      <c r="D3139" s="232"/>
      <c r="E3139" s="91"/>
      <c r="F3139" s="91"/>
      <c r="G3139" s="91"/>
      <c r="H3139" s="248"/>
      <c r="I3139" s="248"/>
      <c r="J3139" s="260"/>
      <c r="K3139" s="252"/>
      <c r="GO3139" s="233" t="str">
        <f>IFERROR(VLOOKUP($C3139,リスト!$D:$X,18,FALSE),"")</f>
        <v/>
      </c>
      <c r="GP3139" s="349"/>
    </row>
    <row r="3140" spans="1:198" hidden="1">
      <c r="A3140" s="232" t="str">
        <f t="shared" si="118"/>
        <v/>
      </c>
      <c r="B3140" s="91"/>
      <c r="C3140" s="232"/>
      <c r="D3140" s="232"/>
      <c r="E3140" s="91"/>
      <c r="F3140" s="91"/>
      <c r="G3140" s="91"/>
      <c r="H3140" s="248"/>
      <c r="I3140" s="248"/>
      <c r="J3140" s="260"/>
      <c r="K3140" s="252"/>
      <c r="GO3140" s="233" t="str">
        <f>IFERROR(VLOOKUP($C3140,リスト!$D:$X,18,FALSE),"")</f>
        <v/>
      </c>
      <c r="GP3140" s="349"/>
    </row>
    <row r="3141" spans="1:198" hidden="1">
      <c r="A3141" s="232" t="str">
        <f t="shared" si="118"/>
        <v/>
      </c>
      <c r="B3141" s="91"/>
      <c r="C3141" s="232"/>
      <c r="D3141" s="232"/>
      <c r="E3141" s="91"/>
      <c r="F3141" s="91"/>
      <c r="G3141" s="91"/>
      <c r="H3141" s="248"/>
      <c r="I3141" s="248"/>
      <c r="J3141" s="260"/>
      <c r="K3141" s="252"/>
      <c r="GO3141" s="233" t="str">
        <f>IFERROR(VLOOKUP($C3141,リスト!$D:$X,18,FALSE),"")</f>
        <v/>
      </c>
      <c r="GP3141" s="349"/>
    </row>
    <row r="3142" spans="1:198" hidden="1">
      <c r="A3142" s="232" t="str">
        <f t="shared" ref="A3142:A3205" si="119">IF(C3142="","",ROW()-5)</f>
        <v/>
      </c>
      <c r="B3142" s="91"/>
      <c r="C3142" s="232"/>
      <c r="D3142" s="232"/>
      <c r="E3142" s="91"/>
      <c r="F3142" s="91"/>
      <c r="G3142" s="91"/>
      <c r="H3142" s="248"/>
      <c r="I3142" s="248"/>
      <c r="J3142" s="260"/>
      <c r="K3142" s="252"/>
      <c r="GO3142" s="233" t="str">
        <f>IFERROR(VLOOKUP($C3142,リスト!$D:$X,18,FALSE),"")</f>
        <v/>
      </c>
      <c r="GP3142" s="349"/>
    </row>
    <row r="3143" spans="1:198" hidden="1">
      <c r="A3143" s="232" t="str">
        <f t="shared" si="119"/>
        <v/>
      </c>
      <c r="B3143" s="91"/>
      <c r="C3143" s="232"/>
      <c r="D3143" s="232"/>
      <c r="E3143" s="91"/>
      <c r="F3143" s="91"/>
      <c r="G3143" s="91"/>
      <c r="H3143" s="248"/>
      <c r="I3143" s="248"/>
      <c r="J3143" s="260"/>
      <c r="K3143" s="252"/>
      <c r="GO3143" s="233" t="str">
        <f>IFERROR(VLOOKUP($C3143,リスト!$D:$X,18,FALSE),"")</f>
        <v/>
      </c>
      <c r="GP3143" s="349"/>
    </row>
    <row r="3144" spans="1:198" hidden="1">
      <c r="A3144" s="232" t="str">
        <f t="shared" si="119"/>
        <v/>
      </c>
      <c r="B3144" s="91"/>
      <c r="C3144" s="232"/>
      <c r="D3144" s="232"/>
      <c r="E3144" s="91"/>
      <c r="F3144" s="91"/>
      <c r="G3144" s="91"/>
      <c r="H3144" s="248"/>
      <c r="I3144" s="248"/>
      <c r="J3144" s="260"/>
      <c r="K3144" s="252"/>
      <c r="GO3144" s="233" t="str">
        <f>IFERROR(VLOOKUP($C3144,リスト!$D:$X,18,FALSE),"")</f>
        <v/>
      </c>
      <c r="GP3144" s="349"/>
    </row>
    <row r="3145" spans="1:198" hidden="1">
      <c r="A3145" s="232" t="str">
        <f t="shared" si="119"/>
        <v/>
      </c>
      <c r="B3145" s="91"/>
      <c r="C3145" s="232"/>
      <c r="D3145" s="232"/>
      <c r="E3145" s="91"/>
      <c r="F3145" s="91"/>
      <c r="G3145" s="91"/>
      <c r="H3145" s="248"/>
      <c r="I3145" s="248"/>
      <c r="J3145" s="260"/>
      <c r="K3145" s="252"/>
      <c r="GO3145" s="233" t="str">
        <f>IFERROR(VLOOKUP($C3145,リスト!$D:$X,18,FALSE),"")</f>
        <v/>
      </c>
      <c r="GP3145" s="349"/>
    </row>
    <row r="3146" spans="1:198" hidden="1">
      <c r="A3146" s="232" t="str">
        <f t="shared" si="119"/>
        <v/>
      </c>
      <c r="B3146" s="91"/>
      <c r="C3146" s="232"/>
      <c r="D3146" s="232"/>
      <c r="E3146" s="91"/>
      <c r="F3146" s="91"/>
      <c r="G3146" s="91"/>
      <c r="H3146" s="248"/>
      <c r="I3146" s="248"/>
      <c r="J3146" s="260"/>
      <c r="K3146" s="252"/>
      <c r="GO3146" s="233" t="str">
        <f>IFERROR(VLOOKUP($C3146,リスト!$D:$X,18,FALSE),"")</f>
        <v/>
      </c>
      <c r="GP3146" s="349"/>
    </row>
    <row r="3147" spans="1:198" hidden="1">
      <c r="A3147" s="232" t="str">
        <f t="shared" si="119"/>
        <v/>
      </c>
      <c r="B3147" s="91"/>
      <c r="C3147" s="232"/>
      <c r="D3147" s="232"/>
      <c r="E3147" s="91"/>
      <c r="F3147" s="91"/>
      <c r="G3147" s="91"/>
      <c r="H3147" s="248"/>
      <c r="I3147" s="248"/>
      <c r="J3147" s="260"/>
      <c r="K3147" s="252"/>
      <c r="GO3147" s="233" t="str">
        <f>IFERROR(VLOOKUP($C3147,リスト!$D:$X,18,FALSE),"")</f>
        <v/>
      </c>
      <c r="GP3147" s="349"/>
    </row>
    <row r="3148" spans="1:198" hidden="1">
      <c r="A3148" s="232" t="str">
        <f t="shared" si="119"/>
        <v/>
      </c>
      <c r="B3148" s="91"/>
      <c r="C3148" s="232"/>
      <c r="D3148" s="232"/>
      <c r="E3148" s="91"/>
      <c r="F3148" s="91"/>
      <c r="G3148" s="91"/>
      <c r="H3148" s="248"/>
      <c r="I3148" s="248"/>
      <c r="J3148" s="260"/>
      <c r="K3148" s="252"/>
      <c r="GO3148" s="233" t="str">
        <f>IFERROR(VLOOKUP($C3148,リスト!$D:$X,18,FALSE),"")</f>
        <v/>
      </c>
      <c r="GP3148" s="349"/>
    </row>
    <row r="3149" spans="1:198" hidden="1">
      <c r="A3149" s="232" t="str">
        <f t="shared" si="119"/>
        <v/>
      </c>
      <c r="B3149" s="91"/>
      <c r="C3149" s="232"/>
      <c r="D3149" s="232"/>
      <c r="E3149" s="91"/>
      <c r="F3149" s="91"/>
      <c r="G3149" s="91"/>
      <c r="H3149" s="248"/>
      <c r="I3149" s="248"/>
      <c r="J3149" s="260"/>
      <c r="K3149" s="252"/>
      <c r="GO3149" s="233" t="str">
        <f>IFERROR(VLOOKUP($C3149,リスト!$D:$X,18,FALSE),"")</f>
        <v/>
      </c>
      <c r="GP3149" s="349"/>
    </row>
    <row r="3150" spans="1:198" hidden="1">
      <c r="A3150" s="232" t="str">
        <f t="shared" si="119"/>
        <v/>
      </c>
      <c r="B3150" s="91"/>
      <c r="C3150" s="232"/>
      <c r="D3150" s="232"/>
      <c r="E3150" s="91"/>
      <c r="F3150" s="91"/>
      <c r="G3150" s="91"/>
      <c r="H3150" s="248"/>
      <c r="I3150" s="248"/>
      <c r="J3150" s="260"/>
      <c r="K3150" s="252"/>
      <c r="GO3150" s="233" t="str">
        <f>IFERROR(VLOOKUP($C3150,リスト!$D:$X,18,FALSE),"")</f>
        <v/>
      </c>
      <c r="GP3150" s="349"/>
    </row>
    <row r="3151" spans="1:198" hidden="1">
      <c r="A3151" s="232" t="str">
        <f t="shared" si="119"/>
        <v/>
      </c>
      <c r="B3151" s="91"/>
      <c r="C3151" s="232"/>
      <c r="D3151" s="232"/>
      <c r="E3151" s="91"/>
      <c r="F3151" s="91"/>
      <c r="G3151" s="91"/>
      <c r="H3151" s="248"/>
      <c r="I3151" s="248"/>
      <c r="J3151" s="260"/>
      <c r="K3151" s="252"/>
      <c r="GO3151" s="233" t="str">
        <f>IFERROR(VLOOKUP($C3151,リスト!$D:$X,18,FALSE),"")</f>
        <v/>
      </c>
      <c r="GP3151" s="349"/>
    </row>
    <row r="3152" spans="1:198" hidden="1">
      <c r="A3152" s="232" t="str">
        <f t="shared" si="119"/>
        <v/>
      </c>
      <c r="B3152" s="91"/>
      <c r="C3152" s="232"/>
      <c r="D3152" s="232"/>
      <c r="E3152" s="91"/>
      <c r="F3152" s="91"/>
      <c r="G3152" s="91"/>
      <c r="H3152" s="248"/>
      <c r="I3152" s="248"/>
      <c r="J3152" s="260"/>
      <c r="K3152" s="252"/>
      <c r="GO3152" s="233" t="str">
        <f>IFERROR(VLOOKUP($C3152,リスト!$D:$X,18,FALSE),"")</f>
        <v/>
      </c>
      <c r="GP3152" s="349"/>
    </row>
    <row r="3153" spans="1:198" hidden="1">
      <c r="A3153" s="232" t="str">
        <f t="shared" si="119"/>
        <v/>
      </c>
      <c r="B3153" s="91"/>
      <c r="C3153" s="232"/>
      <c r="D3153" s="232"/>
      <c r="E3153" s="91"/>
      <c r="F3153" s="91"/>
      <c r="G3153" s="91"/>
      <c r="H3153" s="248"/>
      <c r="I3153" s="248"/>
      <c r="J3153" s="260"/>
      <c r="K3153" s="252"/>
      <c r="GO3153" s="233" t="str">
        <f>IFERROR(VLOOKUP($C3153,リスト!$D:$X,18,FALSE),"")</f>
        <v/>
      </c>
      <c r="GP3153" s="349"/>
    </row>
    <row r="3154" spans="1:198" hidden="1">
      <c r="A3154" s="232" t="str">
        <f t="shared" si="119"/>
        <v/>
      </c>
      <c r="B3154" s="91"/>
      <c r="C3154" s="232"/>
      <c r="D3154" s="232"/>
      <c r="E3154" s="91"/>
      <c r="F3154" s="91"/>
      <c r="G3154" s="91"/>
      <c r="H3154" s="248"/>
      <c r="I3154" s="248"/>
      <c r="J3154" s="260"/>
      <c r="K3154" s="252"/>
      <c r="GO3154" s="233" t="str">
        <f>IFERROR(VLOOKUP($C3154,リスト!$D:$X,18,FALSE),"")</f>
        <v/>
      </c>
      <c r="GP3154" s="349"/>
    </row>
    <row r="3155" spans="1:198" hidden="1">
      <c r="A3155" s="232" t="str">
        <f t="shared" si="119"/>
        <v/>
      </c>
      <c r="B3155" s="91"/>
      <c r="C3155" s="232"/>
      <c r="D3155" s="232"/>
      <c r="E3155" s="91"/>
      <c r="F3155" s="91"/>
      <c r="G3155" s="91"/>
      <c r="H3155" s="248"/>
      <c r="I3155" s="248"/>
      <c r="J3155" s="260"/>
      <c r="K3155" s="252"/>
      <c r="GO3155" s="233" t="str">
        <f>IFERROR(VLOOKUP($C3155,リスト!$D:$X,18,FALSE),"")</f>
        <v/>
      </c>
      <c r="GP3155" s="349"/>
    </row>
    <row r="3156" spans="1:198" hidden="1">
      <c r="A3156" s="232" t="str">
        <f t="shared" si="119"/>
        <v/>
      </c>
      <c r="B3156" s="91"/>
      <c r="C3156" s="232"/>
      <c r="D3156" s="232"/>
      <c r="E3156" s="91"/>
      <c r="F3156" s="91"/>
      <c r="G3156" s="91"/>
      <c r="H3156" s="248"/>
      <c r="I3156" s="248"/>
      <c r="J3156" s="260"/>
      <c r="K3156" s="252"/>
      <c r="GO3156" s="233" t="str">
        <f>IFERROR(VLOOKUP($C3156,リスト!$D:$X,18,FALSE),"")</f>
        <v/>
      </c>
      <c r="GP3156" s="349"/>
    </row>
    <row r="3157" spans="1:198" hidden="1">
      <c r="A3157" s="232" t="str">
        <f t="shared" si="119"/>
        <v/>
      </c>
      <c r="B3157" s="91"/>
      <c r="C3157" s="232"/>
      <c r="D3157" s="232"/>
      <c r="E3157" s="91"/>
      <c r="F3157" s="91"/>
      <c r="G3157" s="91"/>
      <c r="H3157" s="248"/>
      <c r="I3157" s="248"/>
      <c r="J3157" s="260"/>
      <c r="K3157" s="252"/>
      <c r="GO3157" s="233" t="str">
        <f>IFERROR(VLOOKUP($C3157,リスト!$D:$X,18,FALSE),"")</f>
        <v/>
      </c>
      <c r="GP3157" s="349"/>
    </row>
    <row r="3158" spans="1:198" hidden="1">
      <c r="A3158" s="232" t="str">
        <f t="shared" si="119"/>
        <v/>
      </c>
      <c r="B3158" s="91"/>
      <c r="C3158" s="232"/>
      <c r="D3158" s="232"/>
      <c r="E3158" s="91"/>
      <c r="F3158" s="91"/>
      <c r="G3158" s="91"/>
      <c r="H3158" s="248"/>
      <c r="I3158" s="248"/>
      <c r="J3158" s="260"/>
      <c r="K3158" s="252"/>
      <c r="GO3158" s="233" t="str">
        <f>IFERROR(VLOOKUP($C3158,リスト!$D:$X,18,FALSE),"")</f>
        <v/>
      </c>
      <c r="GP3158" s="349"/>
    </row>
    <row r="3159" spans="1:198" hidden="1">
      <c r="A3159" s="232" t="str">
        <f t="shared" si="119"/>
        <v/>
      </c>
      <c r="B3159" s="91"/>
      <c r="C3159" s="232"/>
      <c r="D3159" s="232"/>
      <c r="E3159" s="91"/>
      <c r="F3159" s="91"/>
      <c r="G3159" s="91"/>
      <c r="H3159" s="248"/>
      <c r="I3159" s="248"/>
      <c r="J3159" s="260"/>
      <c r="K3159" s="252"/>
      <c r="GO3159" s="233" t="str">
        <f>IFERROR(VLOOKUP($C3159,リスト!$D:$X,18,FALSE),"")</f>
        <v/>
      </c>
      <c r="GP3159" s="349"/>
    </row>
    <row r="3160" spans="1:198" hidden="1">
      <c r="A3160" s="232" t="str">
        <f t="shared" si="119"/>
        <v/>
      </c>
      <c r="B3160" s="91"/>
      <c r="C3160" s="232"/>
      <c r="D3160" s="232"/>
      <c r="E3160" s="91"/>
      <c r="F3160" s="91"/>
      <c r="G3160" s="91"/>
      <c r="H3160" s="248"/>
      <c r="I3160" s="248"/>
      <c r="J3160" s="260"/>
      <c r="K3160" s="252"/>
      <c r="GO3160" s="233" t="str">
        <f>IFERROR(VLOOKUP($C3160,リスト!$D:$X,18,FALSE),"")</f>
        <v/>
      </c>
      <c r="GP3160" s="349"/>
    </row>
    <row r="3161" spans="1:198" hidden="1">
      <c r="A3161" s="232" t="str">
        <f t="shared" si="119"/>
        <v/>
      </c>
      <c r="B3161" s="91"/>
      <c r="C3161" s="232"/>
      <c r="D3161" s="232"/>
      <c r="E3161" s="91"/>
      <c r="F3161" s="91"/>
      <c r="G3161" s="91"/>
      <c r="H3161" s="248"/>
      <c r="I3161" s="248"/>
      <c r="J3161" s="260"/>
      <c r="K3161" s="252"/>
      <c r="GO3161" s="233" t="str">
        <f>IFERROR(VLOOKUP($C3161,リスト!$D:$X,18,FALSE),"")</f>
        <v/>
      </c>
      <c r="GP3161" s="349"/>
    </row>
    <row r="3162" spans="1:198" hidden="1">
      <c r="A3162" s="232" t="str">
        <f t="shared" si="119"/>
        <v/>
      </c>
      <c r="B3162" s="91"/>
      <c r="C3162" s="232"/>
      <c r="D3162" s="232"/>
      <c r="E3162" s="91"/>
      <c r="F3162" s="91"/>
      <c r="G3162" s="91"/>
      <c r="H3162" s="248"/>
      <c r="I3162" s="248"/>
      <c r="J3162" s="260"/>
      <c r="K3162" s="252"/>
      <c r="GO3162" s="233" t="str">
        <f>IFERROR(VLOOKUP($C3162,リスト!$D:$X,18,FALSE),"")</f>
        <v/>
      </c>
      <c r="GP3162" s="349"/>
    </row>
    <row r="3163" spans="1:198" hidden="1">
      <c r="A3163" s="232" t="str">
        <f t="shared" si="119"/>
        <v/>
      </c>
      <c r="B3163" s="91"/>
      <c r="C3163" s="232"/>
      <c r="D3163" s="232"/>
      <c r="E3163" s="91"/>
      <c r="F3163" s="91"/>
      <c r="G3163" s="91"/>
      <c r="H3163" s="248"/>
      <c r="I3163" s="248"/>
      <c r="J3163" s="260"/>
      <c r="K3163" s="252"/>
      <c r="GO3163" s="233" t="str">
        <f>IFERROR(VLOOKUP($C3163,リスト!$D:$X,18,FALSE),"")</f>
        <v/>
      </c>
      <c r="GP3163" s="349"/>
    </row>
    <row r="3164" spans="1:198" hidden="1">
      <c r="A3164" s="232" t="str">
        <f t="shared" si="119"/>
        <v/>
      </c>
      <c r="B3164" s="91"/>
      <c r="C3164" s="232"/>
      <c r="D3164" s="232"/>
      <c r="E3164" s="91"/>
      <c r="F3164" s="91"/>
      <c r="G3164" s="91"/>
      <c r="H3164" s="248"/>
      <c r="I3164" s="248"/>
      <c r="J3164" s="260"/>
      <c r="K3164" s="252"/>
      <c r="GO3164" s="233" t="str">
        <f>IFERROR(VLOOKUP($C3164,リスト!$D:$X,18,FALSE),"")</f>
        <v/>
      </c>
      <c r="GP3164" s="349"/>
    </row>
    <row r="3165" spans="1:198" hidden="1">
      <c r="A3165" s="232" t="str">
        <f t="shared" si="119"/>
        <v/>
      </c>
      <c r="B3165" s="91"/>
      <c r="C3165" s="232"/>
      <c r="D3165" s="232"/>
      <c r="E3165" s="91"/>
      <c r="F3165" s="91"/>
      <c r="G3165" s="91"/>
      <c r="H3165" s="248"/>
      <c r="I3165" s="248"/>
      <c r="J3165" s="260"/>
      <c r="K3165" s="252"/>
      <c r="GO3165" s="233" t="str">
        <f>IFERROR(VLOOKUP($C3165,リスト!$D:$X,18,FALSE),"")</f>
        <v/>
      </c>
      <c r="GP3165" s="349"/>
    </row>
    <row r="3166" spans="1:198" hidden="1">
      <c r="A3166" s="232" t="str">
        <f t="shared" si="119"/>
        <v/>
      </c>
      <c r="B3166" s="91"/>
      <c r="C3166" s="232"/>
      <c r="D3166" s="232"/>
      <c r="E3166" s="91"/>
      <c r="F3166" s="91"/>
      <c r="G3166" s="91"/>
      <c r="H3166" s="248"/>
      <c r="I3166" s="248"/>
      <c r="J3166" s="260"/>
      <c r="K3166" s="252"/>
      <c r="GO3166" s="233" t="str">
        <f>IFERROR(VLOOKUP($C3166,リスト!$D:$X,18,FALSE),"")</f>
        <v/>
      </c>
      <c r="GP3166" s="349"/>
    </row>
    <row r="3167" spans="1:198" hidden="1">
      <c r="A3167" s="232" t="str">
        <f t="shared" si="119"/>
        <v/>
      </c>
      <c r="B3167" s="91"/>
      <c r="C3167" s="232"/>
      <c r="D3167" s="232"/>
      <c r="E3167" s="91"/>
      <c r="F3167" s="91"/>
      <c r="G3167" s="91"/>
      <c r="H3167" s="248"/>
      <c r="I3167" s="248"/>
      <c r="J3167" s="260"/>
      <c r="K3167" s="252"/>
      <c r="GO3167" s="233" t="str">
        <f>IFERROR(VLOOKUP($C3167,リスト!$D:$X,18,FALSE),"")</f>
        <v/>
      </c>
      <c r="GP3167" s="349"/>
    </row>
    <row r="3168" spans="1:198" hidden="1">
      <c r="A3168" s="232" t="str">
        <f t="shared" si="119"/>
        <v/>
      </c>
      <c r="B3168" s="91"/>
      <c r="C3168" s="232"/>
      <c r="D3168" s="232"/>
      <c r="E3168" s="91"/>
      <c r="F3168" s="91"/>
      <c r="G3168" s="91"/>
      <c r="H3168" s="248"/>
      <c r="I3168" s="248"/>
      <c r="J3168" s="260"/>
      <c r="K3168" s="252"/>
      <c r="GO3168" s="233" t="str">
        <f>IFERROR(VLOOKUP($C3168,リスト!$D:$X,18,FALSE),"")</f>
        <v/>
      </c>
      <c r="GP3168" s="349"/>
    </row>
    <row r="3169" spans="1:198" hidden="1">
      <c r="A3169" s="232" t="str">
        <f t="shared" si="119"/>
        <v/>
      </c>
      <c r="B3169" s="91"/>
      <c r="C3169" s="232"/>
      <c r="D3169" s="232"/>
      <c r="E3169" s="91"/>
      <c r="F3169" s="91"/>
      <c r="G3169" s="91"/>
      <c r="H3169" s="248"/>
      <c r="I3169" s="248"/>
      <c r="J3169" s="260"/>
      <c r="K3169" s="252"/>
      <c r="GO3169" s="233" t="str">
        <f>IFERROR(VLOOKUP($C3169,リスト!$D:$X,18,FALSE),"")</f>
        <v/>
      </c>
      <c r="GP3169" s="349"/>
    </row>
    <row r="3170" spans="1:198" hidden="1">
      <c r="A3170" s="232" t="str">
        <f t="shared" si="119"/>
        <v/>
      </c>
      <c r="B3170" s="91"/>
      <c r="C3170" s="232"/>
      <c r="D3170" s="232"/>
      <c r="E3170" s="91"/>
      <c r="F3170" s="91"/>
      <c r="G3170" s="91"/>
      <c r="H3170" s="248"/>
      <c r="I3170" s="248"/>
      <c r="J3170" s="260"/>
      <c r="K3170" s="252"/>
      <c r="GO3170" s="233" t="str">
        <f>IFERROR(VLOOKUP($C3170,リスト!$D:$X,18,FALSE),"")</f>
        <v/>
      </c>
      <c r="GP3170" s="349"/>
    </row>
    <row r="3171" spans="1:198" hidden="1">
      <c r="A3171" s="232" t="str">
        <f t="shared" si="119"/>
        <v/>
      </c>
      <c r="B3171" s="91"/>
      <c r="C3171" s="232"/>
      <c r="D3171" s="232"/>
      <c r="E3171" s="91"/>
      <c r="F3171" s="91"/>
      <c r="G3171" s="91"/>
      <c r="H3171" s="248"/>
      <c r="I3171" s="248"/>
      <c r="J3171" s="260"/>
      <c r="K3171" s="252"/>
      <c r="GO3171" s="233" t="str">
        <f>IFERROR(VLOOKUP($C3171,リスト!$D:$X,18,FALSE),"")</f>
        <v/>
      </c>
      <c r="GP3171" s="349"/>
    </row>
    <row r="3172" spans="1:198" hidden="1">
      <c r="A3172" s="232" t="str">
        <f t="shared" si="119"/>
        <v/>
      </c>
      <c r="B3172" s="91"/>
      <c r="C3172" s="232"/>
      <c r="D3172" s="232"/>
      <c r="E3172" s="91"/>
      <c r="F3172" s="91"/>
      <c r="G3172" s="91"/>
      <c r="H3172" s="248"/>
      <c r="I3172" s="248"/>
      <c r="J3172" s="260"/>
      <c r="K3172" s="252"/>
      <c r="GO3172" s="233" t="str">
        <f>IFERROR(VLOOKUP($C3172,リスト!$D:$X,18,FALSE),"")</f>
        <v/>
      </c>
      <c r="GP3172" s="349"/>
    </row>
    <row r="3173" spans="1:198" hidden="1">
      <c r="A3173" s="232" t="str">
        <f t="shared" si="119"/>
        <v/>
      </c>
      <c r="B3173" s="91"/>
      <c r="C3173" s="232"/>
      <c r="D3173" s="232"/>
      <c r="E3173" s="91"/>
      <c r="F3173" s="91"/>
      <c r="G3173" s="91"/>
      <c r="H3173" s="248"/>
      <c r="I3173" s="248"/>
      <c r="J3173" s="260"/>
      <c r="K3173" s="252"/>
      <c r="GO3173" s="233" t="str">
        <f>IFERROR(VLOOKUP($C3173,リスト!$D:$X,18,FALSE),"")</f>
        <v/>
      </c>
      <c r="GP3173" s="349"/>
    </row>
    <row r="3174" spans="1:198" hidden="1">
      <c r="A3174" s="232" t="str">
        <f t="shared" si="119"/>
        <v/>
      </c>
      <c r="B3174" s="91"/>
      <c r="C3174" s="232"/>
      <c r="D3174" s="232"/>
      <c r="E3174" s="91"/>
      <c r="F3174" s="91"/>
      <c r="G3174" s="91"/>
      <c r="H3174" s="248"/>
      <c r="I3174" s="248"/>
      <c r="J3174" s="260"/>
      <c r="K3174" s="252"/>
      <c r="GO3174" s="233" t="str">
        <f>IFERROR(VLOOKUP($C3174,リスト!$D:$X,18,FALSE),"")</f>
        <v/>
      </c>
      <c r="GP3174" s="349"/>
    </row>
    <row r="3175" spans="1:198" hidden="1">
      <c r="A3175" s="232" t="str">
        <f t="shared" si="119"/>
        <v/>
      </c>
      <c r="B3175" s="91"/>
      <c r="C3175" s="232"/>
      <c r="D3175" s="232"/>
      <c r="E3175" s="91"/>
      <c r="F3175" s="91"/>
      <c r="G3175" s="91"/>
      <c r="H3175" s="248"/>
      <c r="I3175" s="248"/>
      <c r="J3175" s="260"/>
      <c r="K3175" s="252"/>
      <c r="GO3175" s="233" t="str">
        <f>IFERROR(VLOOKUP($C3175,リスト!$D:$X,18,FALSE),"")</f>
        <v/>
      </c>
      <c r="GP3175" s="349"/>
    </row>
    <row r="3176" spans="1:198" hidden="1">
      <c r="A3176" s="232" t="str">
        <f t="shared" si="119"/>
        <v/>
      </c>
      <c r="B3176" s="91"/>
      <c r="C3176" s="232"/>
      <c r="D3176" s="232"/>
      <c r="E3176" s="91"/>
      <c r="F3176" s="91"/>
      <c r="G3176" s="91"/>
      <c r="H3176" s="248"/>
      <c r="I3176" s="248"/>
      <c r="J3176" s="260"/>
      <c r="K3176" s="252"/>
      <c r="GO3176" s="233" t="str">
        <f>IFERROR(VLOOKUP($C3176,リスト!$D:$X,18,FALSE),"")</f>
        <v/>
      </c>
      <c r="GP3176" s="349"/>
    </row>
    <row r="3177" spans="1:198" hidden="1">
      <c r="A3177" s="232" t="str">
        <f t="shared" si="119"/>
        <v/>
      </c>
      <c r="B3177" s="91"/>
      <c r="C3177" s="232"/>
      <c r="D3177" s="232"/>
      <c r="E3177" s="91"/>
      <c r="F3177" s="91"/>
      <c r="G3177" s="91"/>
      <c r="H3177" s="248"/>
      <c r="I3177" s="248"/>
      <c r="J3177" s="260"/>
      <c r="K3177" s="252"/>
      <c r="GO3177" s="233" t="str">
        <f>IFERROR(VLOOKUP($C3177,リスト!$D:$X,18,FALSE),"")</f>
        <v/>
      </c>
      <c r="GP3177" s="349"/>
    </row>
    <row r="3178" spans="1:198" hidden="1">
      <c r="A3178" s="232" t="str">
        <f t="shared" si="119"/>
        <v/>
      </c>
      <c r="B3178" s="91"/>
      <c r="C3178" s="232"/>
      <c r="D3178" s="232"/>
      <c r="E3178" s="91"/>
      <c r="F3178" s="91"/>
      <c r="G3178" s="91"/>
      <c r="H3178" s="248"/>
      <c r="I3178" s="248"/>
      <c r="J3178" s="260"/>
      <c r="K3178" s="252"/>
      <c r="GO3178" s="233" t="str">
        <f>IFERROR(VLOOKUP($C3178,リスト!$D:$X,18,FALSE),"")</f>
        <v/>
      </c>
      <c r="GP3178" s="349"/>
    </row>
    <row r="3179" spans="1:198" hidden="1">
      <c r="A3179" s="232" t="str">
        <f t="shared" si="119"/>
        <v/>
      </c>
      <c r="B3179" s="91"/>
      <c r="C3179" s="232"/>
      <c r="D3179" s="232"/>
      <c r="E3179" s="91"/>
      <c r="F3179" s="91"/>
      <c r="G3179" s="91"/>
      <c r="H3179" s="248"/>
      <c r="I3179" s="248"/>
      <c r="J3179" s="260"/>
      <c r="K3179" s="252"/>
      <c r="GO3179" s="233" t="str">
        <f>IFERROR(VLOOKUP($C3179,リスト!$D:$X,18,FALSE),"")</f>
        <v/>
      </c>
      <c r="GP3179" s="349"/>
    </row>
    <row r="3180" spans="1:198" hidden="1">
      <c r="A3180" s="232" t="str">
        <f t="shared" si="119"/>
        <v/>
      </c>
      <c r="B3180" s="91"/>
      <c r="C3180" s="232"/>
      <c r="D3180" s="232"/>
      <c r="E3180" s="91"/>
      <c r="F3180" s="91"/>
      <c r="G3180" s="91"/>
      <c r="H3180" s="248"/>
      <c r="I3180" s="248"/>
      <c r="J3180" s="260"/>
      <c r="K3180" s="252"/>
      <c r="GO3180" s="233" t="str">
        <f>IFERROR(VLOOKUP($C3180,リスト!$D:$X,18,FALSE),"")</f>
        <v/>
      </c>
      <c r="GP3180" s="349"/>
    </row>
    <row r="3181" spans="1:198" hidden="1">
      <c r="A3181" s="232" t="str">
        <f t="shared" si="119"/>
        <v/>
      </c>
      <c r="B3181" s="91"/>
      <c r="C3181" s="232"/>
      <c r="D3181" s="232"/>
      <c r="E3181" s="91"/>
      <c r="F3181" s="91"/>
      <c r="G3181" s="91"/>
      <c r="H3181" s="248"/>
      <c r="I3181" s="248"/>
      <c r="J3181" s="260"/>
      <c r="K3181" s="252"/>
      <c r="GO3181" s="233" t="str">
        <f>IFERROR(VLOOKUP($C3181,リスト!$D:$X,18,FALSE),"")</f>
        <v/>
      </c>
      <c r="GP3181" s="349"/>
    </row>
    <row r="3182" spans="1:198" hidden="1">
      <c r="A3182" s="232" t="str">
        <f t="shared" si="119"/>
        <v/>
      </c>
      <c r="B3182" s="91"/>
      <c r="C3182" s="232"/>
      <c r="D3182" s="232"/>
      <c r="E3182" s="91"/>
      <c r="F3182" s="91"/>
      <c r="G3182" s="91"/>
      <c r="H3182" s="248"/>
      <c r="I3182" s="248"/>
      <c r="J3182" s="260"/>
      <c r="K3182" s="252"/>
      <c r="GO3182" s="233" t="str">
        <f>IFERROR(VLOOKUP($C3182,リスト!$D:$X,18,FALSE),"")</f>
        <v/>
      </c>
      <c r="GP3182" s="349"/>
    </row>
    <row r="3183" spans="1:198" hidden="1">
      <c r="A3183" s="232" t="str">
        <f t="shared" si="119"/>
        <v/>
      </c>
      <c r="B3183" s="91"/>
      <c r="C3183" s="232"/>
      <c r="D3183" s="232"/>
      <c r="E3183" s="91"/>
      <c r="F3183" s="91"/>
      <c r="G3183" s="91"/>
      <c r="H3183" s="248"/>
      <c r="I3183" s="248"/>
      <c r="J3183" s="260"/>
      <c r="K3183" s="252"/>
      <c r="GO3183" s="233" t="str">
        <f>IFERROR(VLOOKUP($C3183,リスト!$D:$X,18,FALSE),"")</f>
        <v/>
      </c>
      <c r="GP3183" s="349"/>
    </row>
    <row r="3184" spans="1:198" hidden="1">
      <c r="A3184" s="232" t="str">
        <f t="shared" si="119"/>
        <v/>
      </c>
      <c r="B3184" s="91"/>
      <c r="C3184" s="232"/>
      <c r="D3184" s="232"/>
      <c r="E3184" s="91"/>
      <c r="F3184" s="91"/>
      <c r="G3184" s="91"/>
      <c r="H3184" s="248"/>
      <c r="I3184" s="248"/>
      <c r="J3184" s="260"/>
      <c r="K3184" s="252"/>
      <c r="GO3184" s="233" t="str">
        <f>IFERROR(VLOOKUP($C3184,リスト!$D:$X,18,FALSE),"")</f>
        <v/>
      </c>
      <c r="GP3184" s="349"/>
    </row>
    <row r="3185" spans="1:198" hidden="1">
      <c r="A3185" s="232" t="str">
        <f t="shared" si="119"/>
        <v/>
      </c>
      <c r="B3185" s="91"/>
      <c r="C3185" s="232"/>
      <c r="D3185" s="232"/>
      <c r="E3185" s="91"/>
      <c r="F3185" s="91"/>
      <c r="G3185" s="91"/>
      <c r="H3185" s="248"/>
      <c r="I3185" s="248"/>
      <c r="J3185" s="260"/>
      <c r="K3185" s="252"/>
      <c r="GO3185" s="233" t="str">
        <f>IFERROR(VLOOKUP($C3185,リスト!$D:$X,18,FALSE),"")</f>
        <v/>
      </c>
      <c r="GP3185" s="349"/>
    </row>
    <row r="3186" spans="1:198" hidden="1">
      <c r="A3186" s="232" t="str">
        <f t="shared" si="119"/>
        <v/>
      </c>
      <c r="B3186" s="91"/>
      <c r="C3186" s="232"/>
      <c r="D3186" s="232"/>
      <c r="E3186" s="91"/>
      <c r="F3186" s="91"/>
      <c r="G3186" s="91"/>
      <c r="H3186" s="248"/>
      <c r="I3186" s="248"/>
      <c r="J3186" s="260"/>
      <c r="K3186" s="252"/>
      <c r="GO3186" s="233" t="str">
        <f>IFERROR(VLOOKUP($C3186,リスト!$D:$X,18,FALSE),"")</f>
        <v/>
      </c>
      <c r="GP3186" s="349"/>
    </row>
    <row r="3187" spans="1:198" hidden="1">
      <c r="A3187" s="232" t="str">
        <f t="shared" si="119"/>
        <v/>
      </c>
      <c r="B3187" s="91"/>
      <c r="C3187" s="232"/>
      <c r="D3187" s="232"/>
      <c r="E3187" s="91"/>
      <c r="F3187" s="91"/>
      <c r="G3187" s="91"/>
      <c r="H3187" s="248"/>
      <c r="I3187" s="248"/>
      <c r="J3187" s="260"/>
      <c r="K3187" s="252"/>
      <c r="GO3187" s="233" t="str">
        <f>IFERROR(VLOOKUP($C3187,リスト!$D:$X,18,FALSE),"")</f>
        <v/>
      </c>
      <c r="GP3187" s="349"/>
    </row>
    <row r="3188" spans="1:198" hidden="1">
      <c r="A3188" s="232" t="str">
        <f t="shared" si="119"/>
        <v/>
      </c>
      <c r="B3188" s="91"/>
      <c r="C3188" s="232"/>
      <c r="D3188" s="232"/>
      <c r="E3188" s="91"/>
      <c r="F3188" s="91"/>
      <c r="G3188" s="91"/>
      <c r="H3188" s="248"/>
      <c r="I3188" s="248"/>
      <c r="J3188" s="260"/>
      <c r="K3188" s="252"/>
      <c r="GO3188" s="233" t="str">
        <f>IFERROR(VLOOKUP($C3188,リスト!$D:$X,18,FALSE),"")</f>
        <v/>
      </c>
      <c r="GP3188" s="349"/>
    </row>
    <row r="3189" spans="1:198" hidden="1">
      <c r="A3189" s="232" t="str">
        <f t="shared" si="119"/>
        <v/>
      </c>
      <c r="B3189" s="91"/>
      <c r="C3189" s="232"/>
      <c r="D3189" s="232"/>
      <c r="E3189" s="91"/>
      <c r="F3189" s="91"/>
      <c r="G3189" s="91"/>
      <c r="H3189" s="248"/>
      <c r="I3189" s="248"/>
      <c r="J3189" s="260"/>
      <c r="K3189" s="252"/>
      <c r="GO3189" s="233" t="str">
        <f>IFERROR(VLOOKUP($C3189,リスト!$D:$X,18,FALSE),"")</f>
        <v/>
      </c>
      <c r="GP3189" s="349"/>
    </row>
    <row r="3190" spans="1:198" hidden="1">
      <c r="A3190" s="232" t="str">
        <f t="shared" si="119"/>
        <v/>
      </c>
      <c r="B3190" s="91"/>
      <c r="C3190" s="232"/>
      <c r="D3190" s="232"/>
      <c r="E3190" s="91"/>
      <c r="F3190" s="91"/>
      <c r="G3190" s="91"/>
      <c r="H3190" s="248"/>
      <c r="I3190" s="248"/>
      <c r="J3190" s="260"/>
      <c r="K3190" s="252"/>
      <c r="GO3190" s="233" t="str">
        <f>IFERROR(VLOOKUP($C3190,リスト!$D:$X,18,FALSE),"")</f>
        <v/>
      </c>
      <c r="GP3190" s="349"/>
    </row>
    <row r="3191" spans="1:198" hidden="1">
      <c r="A3191" s="232" t="str">
        <f t="shared" si="119"/>
        <v/>
      </c>
      <c r="B3191" s="91"/>
      <c r="C3191" s="232"/>
      <c r="D3191" s="232"/>
      <c r="E3191" s="91"/>
      <c r="F3191" s="91"/>
      <c r="G3191" s="91"/>
      <c r="H3191" s="248"/>
      <c r="I3191" s="248"/>
      <c r="J3191" s="260"/>
      <c r="K3191" s="252"/>
      <c r="GO3191" s="233" t="str">
        <f>IFERROR(VLOOKUP($C3191,リスト!$D:$X,18,FALSE),"")</f>
        <v/>
      </c>
      <c r="GP3191" s="349"/>
    </row>
    <row r="3192" spans="1:198" hidden="1">
      <c r="A3192" s="232" t="str">
        <f t="shared" si="119"/>
        <v/>
      </c>
      <c r="B3192" s="91"/>
      <c r="C3192" s="232"/>
      <c r="D3192" s="232"/>
      <c r="E3192" s="91"/>
      <c r="F3192" s="91"/>
      <c r="G3192" s="91"/>
      <c r="H3192" s="248"/>
      <c r="I3192" s="248"/>
      <c r="J3192" s="260"/>
      <c r="K3192" s="252"/>
      <c r="GO3192" s="233" t="str">
        <f>IFERROR(VLOOKUP($C3192,リスト!$D:$X,18,FALSE),"")</f>
        <v/>
      </c>
      <c r="GP3192" s="349"/>
    </row>
    <row r="3193" spans="1:198" hidden="1">
      <c r="A3193" s="232" t="str">
        <f t="shared" si="119"/>
        <v/>
      </c>
      <c r="B3193" s="91"/>
      <c r="C3193" s="232"/>
      <c r="D3193" s="232"/>
      <c r="E3193" s="91"/>
      <c r="F3193" s="91"/>
      <c r="G3193" s="91"/>
      <c r="H3193" s="248"/>
      <c r="I3193" s="248"/>
      <c r="J3193" s="260"/>
      <c r="K3193" s="252"/>
      <c r="GO3193" s="233" t="str">
        <f>IFERROR(VLOOKUP($C3193,リスト!$D:$X,18,FALSE),"")</f>
        <v/>
      </c>
      <c r="GP3193" s="349"/>
    </row>
    <row r="3194" spans="1:198" hidden="1">
      <c r="A3194" s="232" t="str">
        <f t="shared" si="119"/>
        <v/>
      </c>
      <c r="B3194" s="91"/>
      <c r="C3194" s="232"/>
      <c r="D3194" s="232"/>
      <c r="E3194" s="91"/>
      <c r="F3194" s="91"/>
      <c r="G3194" s="91"/>
      <c r="H3194" s="248"/>
      <c r="I3194" s="248"/>
      <c r="J3194" s="260"/>
      <c r="K3194" s="252"/>
      <c r="GO3194" s="233" t="str">
        <f>IFERROR(VLOOKUP($C3194,リスト!$D:$X,18,FALSE),"")</f>
        <v/>
      </c>
      <c r="GP3194" s="349"/>
    </row>
    <row r="3195" spans="1:198" hidden="1">
      <c r="A3195" s="232" t="str">
        <f t="shared" si="119"/>
        <v/>
      </c>
      <c r="B3195" s="91"/>
      <c r="C3195" s="232"/>
      <c r="D3195" s="232"/>
      <c r="E3195" s="91"/>
      <c r="F3195" s="91"/>
      <c r="G3195" s="91"/>
      <c r="H3195" s="248"/>
      <c r="I3195" s="248"/>
      <c r="J3195" s="260"/>
      <c r="K3195" s="252"/>
      <c r="GO3195" s="233" t="str">
        <f>IFERROR(VLOOKUP($C3195,リスト!$D:$X,18,FALSE),"")</f>
        <v/>
      </c>
      <c r="GP3195" s="349"/>
    </row>
    <row r="3196" spans="1:198" hidden="1">
      <c r="A3196" s="232" t="str">
        <f t="shared" si="119"/>
        <v/>
      </c>
      <c r="B3196" s="91"/>
      <c r="C3196" s="232"/>
      <c r="D3196" s="232"/>
      <c r="E3196" s="91"/>
      <c r="F3196" s="91"/>
      <c r="G3196" s="91"/>
      <c r="H3196" s="248"/>
      <c r="I3196" s="248"/>
      <c r="J3196" s="260"/>
      <c r="K3196" s="252"/>
      <c r="GO3196" s="233" t="str">
        <f>IFERROR(VLOOKUP($C3196,リスト!$D:$X,18,FALSE),"")</f>
        <v/>
      </c>
      <c r="GP3196" s="349"/>
    </row>
    <row r="3197" spans="1:198" hidden="1">
      <c r="A3197" s="232" t="str">
        <f t="shared" si="119"/>
        <v/>
      </c>
      <c r="B3197" s="91"/>
      <c r="C3197" s="232"/>
      <c r="D3197" s="232"/>
      <c r="E3197" s="91"/>
      <c r="F3197" s="91"/>
      <c r="G3197" s="91"/>
      <c r="H3197" s="248"/>
      <c r="I3197" s="248"/>
      <c r="J3197" s="260"/>
      <c r="K3197" s="252"/>
      <c r="GO3197" s="233" t="str">
        <f>IFERROR(VLOOKUP($C3197,リスト!$D:$X,18,FALSE),"")</f>
        <v/>
      </c>
      <c r="GP3197" s="349"/>
    </row>
    <row r="3198" spans="1:198" hidden="1">
      <c r="A3198" s="232" t="str">
        <f t="shared" si="119"/>
        <v/>
      </c>
      <c r="B3198" s="91"/>
      <c r="C3198" s="232"/>
      <c r="D3198" s="232"/>
      <c r="E3198" s="91"/>
      <c r="F3198" s="91"/>
      <c r="G3198" s="91"/>
      <c r="H3198" s="248"/>
      <c r="I3198" s="248"/>
      <c r="J3198" s="260"/>
      <c r="K3198" s="252"/>
      <c r="GO3198" s="233" t="str">
        <f>IFERROR(VLOOKUP($C3198,リスト!$D:$X,18,FALSE),"")</f>
        <v/>
      </c>
      <c r="GP3198" s="349"/>
    </row>
    <row r="3199" spans="1:198" hidden="1">
      <c r="A3199" s="232" t="str">
        <f t="shared" si="119"/>
        <v/>
      </c>
      <c r="B3199" s="91"/>
      <c r="C3199" s="232"/>
      <c r="D3199" s="232"/>
      <c r="E3199" s="91"/>
      <c r="F3199" s="91"/>
      <c r="G3199" s="91"/>
      <c r="H3199" s="248"/>
      <c r="I3199" s="248"/>
      <c r="J3199" s="260"/>
      <c r="K3199" s="252"/>
      <c r="GO3199" s="233" t="str">
        <f>IFERROR(VLOOKUP($C3199,リスト!$D:$X,18,FALSE),"")</f>
        <v/>
      </c>
      <c r="GP3199" s="349"/>
    </row>
    <row r="3200" spans="1:198" hidden="1">
      <c r="A3200" s="232" t="str">
        <f t="shared" si="119"/>
        <v/>
      </c>
      <c r="B3200" s="91"/>
      <c r="C3200" s="232"/>
      <c r="D3200" s="232"/>
      <c r="E3200" s="91"/>
      <c r="F3200" s="91"/>
      <c r="G3200" s="91"/>
      <c r="H3200" s="248"/>
      <c r="I3200" s="248"/>
      <c r="J3200" s="260"/>
      <c r="K3200" s="252"/>
      <c r="GO3200" s="233" t="str">
        <f>IFERROR(VLOOKUP($C3200,リスト!$D:$X,18,FALSE),"")</f>
        <v/>
      </c>
      <c r="GP3200" s="349"/>
    </row>
    <row r="3201" spans="1:198" hidden="1">
      <c r="A3201" s="232" t="str">
        <f t="shared" si="119"/>
        <v/>
      </c>
      <c r="B3201" s="91"/>
      <c r="C3201" s="232"/>
      <c r="D3201" s="232"/>
      <c r="E3201" s="91"/>
      <c r="F3201" s="91"/>
      <c r="G3201" s="91"/>
      <c r="H3201" s="248"/>
      <c r="I3201" s="248"/>
      <c r="J3201" s="260"/>
      <c r="K3201" s="252"/>
      <c r="GO3201" s="233" t="str">
        <f>IFERROR(VLOOKUP($C3201,リスト!$D:$X,18,FALSE),"")</f>
        <v/>
      </c>
      <c r="GP3201" s="349"/>
    </row>
    <row r="3202" spans="1:198" hidden="1">
      <c r="A3202" s="232" t="str">
        <f t="shared" si="119"/>
        <v/>
      </c>
      <c r="B3202" s="91"/>
      <c r="C3202" s="232"/>
      <c r="D3202" s="232"/>
      <c r="E3202" s="91"/>
      <c r="F3202" s="91"/>
      <c r="G3202" s="91"/>
      <c r="H3202" s="248"/>
      <c r="I3202" s="248"/>
      <c r="J3202" s="260"/>
      <c r="K3202" s="252"/>
      <c r="GO3202" s="233" t="str">
        <f>IFERROR(VLOOKUP($C3202,リスト!$D:$X,18,FALSE),"")</f>
        <v/>
      </c>
      <c r="GP3202" s="349"/>
    </row>
    <row r="3203" spans="1:198" hidden="1">
      <c r="A3203" s="232" t="str">
        <f t="shared" si="119"/>
        <v/>
      </c>
      <c r="B3203" s="91"/>
      <c r="C3203" s="232"/>
      <c r="D3203" s="232"/>
      <c r="E3203" s="91"/>
      <c r="F3203" s="91"/>
      <c r="G3203" s="91"/>
      <c r="H3203" s="248"/>
      <c r="I3203" s="248"/>
      <c r="J3203" s="260"/>
      <c r="K3203" s="252"/>
      <c r="GO3203" s="233" t="str">
        <f>IFERROR(VLOOKUP($C3203,リスト!$D:$X,18,FALSE),"")</f>
        <v/>
      </c>
      <c r="GP3203" s="349"/>
    </row>
    <row r="3204" spans="1:198" hidden="1">
      <c r="A3204" s="232" t="str">
        <f t="shared" si="119"/>
        <v/>
      </c>
      <c r="B3204" s="91"/>
      <c r="C3204" s="232"/>
      <c r="D3204" s="232"/>
      <c r="E3204" s="91"/>
      <c r="F3204" s="91"/>
      <c r="G3204" s="91"/>
      <c r="H3204" s="248"/>
      <c r="I3204" s="248"/>
      <c r="J3204" s="260"/>
      <c r="K3204" s="252"/>
      <c r="GO3204" s="233" t="str">
        <f>IFERROR(VLOOKUP($C3204,リスト!$D:$X,18,FALSE),"")</f>
        <v/>
      </c>
      <c r="GP3204" s="349"/>
    </row>
    <row r="3205" spans="1:198" hidden="1">
      <c r="A3205" s="232" t="str">
        <f t="shared" si="119"/>
        <v/>
      </c>
      <c r="B3205" s="91"/>
      <c r="C3205" s="232"/>
      <c r="D3205" s="232"/>
      <c r="E3205" s="91"/>
      <c r="F3205" s="91"/>
      <c r="G3205" s="91"/>
      <c r="H3205" s="248"/>
      <c r="I3205" s="248"/>
      <c r="J3205" s="260"/>
      <c r="K3205" s="252"/>
      <c r="GO3205" s="233" t="str">
        <f>IFERROR(VLOOKUP($C3205,リスト!$D:$X,18,FALSE),"")</f>
        <v/>
      </c>
      <c r="GP3205" s="349"/>
    </row>
    <row r="3206" spans="1:198" hidden="1">
      <c r="A3206" s="232" t="str">
        <f t="shared" ref="A3206:A3269" si="120">IF(C3206="","",ROW()-5)</f>
        <v/>
      </c>
      <c r="B3206" s="91"/>
      <c r="C3206" s="232"/>
      <c r="D3206" s="232"/>
      <c r="E3206" s="91"/>
      <c r="F3206" s="91"/>
      <c r="G3206" s="91"/>
      <c r="H3206" s="248"/>
      <c r="I3206" s="248"/>
      <c r="J3206" s="260"/>
      <c r="K3206" s="252"/>
      <c r="GO3206" s="233" t="str">
        <f>IFERROR(VLOOKUP($C3206,リスト!$D:$X,18,FALSE),"")</f>
        <v/>
      </c>
      <c r="GP3206" s="349"/>
    </row>
    <row r="3207" spans="1:198" hidden="1">
      <c r="A3207" s="232" t="str">
        <f t="shared" si="120"/>
        <v/>
      </c>
      <c r="B3207" s="91"/>
      <c r="C3207" s="232"/>
      <c r="D3207" s="232"/>
      <c r="E3207" s="91"/>
      <c r="F3207" s="91"/>
      <c r="G3207" s="91"/>
      <c r="H3207" s="248"/>
      <c r="I3207" s="248"/>
      <c r="J3207" s="260"/>
      <c r="K3207" s="252"/>
      <c r="GO3207" s="233" t="str">
        <f>IFERROR(VLOOKUP($C3207,リスト!$D:$X,18,FALSE),"")</f>
        <v/>
      </c>
      <c r="GP3207" s="349"/>
    </row>
    <row r="3208" spans="1:198" hidden="1">
      <c r="A3208" s="232" t="str">
        <f t="shared" si="120"/>
        <v/>
      </c>
      <c r="B3208" s="91"/>
      <c r="C3208" s="232"/>
      <c r="D3208" s="232"/>
      <c r="E3208" s="91"/>
      <c r="F3208" s="91"/>
      <c r="G3208" s="91"/>
      <c r="H3208" s="248"/>
      <c r="I3208" s="248"/>
      <c r="J3208" s="260"/>
      <c r="K3208" s="252"/>
      <c r="GO3208" s="233" t="str">
        <f>IFERROR(VLOOKUP($C3208,リスト!$D:$X,18,FALSE),"")</f>
        <v/>
      </c>
      <c r="GP3208" s="349"/>
    </row>
    <row r="3209" spans="1:198" hidden="1">
      <c r="A3209" s="232" t="str">
        <f t="shared" si="120"/>
        <v/>
      </c>
      <c r="B3209" s="91"/>
      <c r="C3209" s="232"/>
      <c r="D3209" s="232"/>
      <c r="E3209" s="91"/>
      <c r="F3209" s="91"/>
      <c r="G3209" s="91"/>
      <c r="H3209" s="248"/>
      <c r="I3209" s="248"/>
      <c r="J3209" s="260"/>
      <c r="K3209" s="252"/>
      <c r="GO3209" s="233" t="str">
        <f>IFERROR(VLOOKUP($C3209,リスト!$D:$X,18,FALSE),"")</f>
        <v/>
      </c>
      <c r="GP3209" s="349"/>
    </row>
    <row r="3210" spans="1:198" hidden="1">
      <c r="A3210" s="232" t="str">
        <f t="shared" si="120"/>
        <v/>
      </c>
      <c r="B3210" s="91"/>
      <c r="C3210" s="232"/>
      <c r="D3210" s="232"/>
      <c r="E3210" s="91"/>
      <c r="F3210" s="91"/>
      <c r="G3210" s="91"/>
      <c r="H3210" s="248"/>
      <c r="I3210" s="248"/>
      <c r="J3210" s="260"/>
      <c r="K3210" s="252"/>
      <c r="GO3210" s="233" t="str">
        <f>IFERROR(VLOOKUP($C3210,リスト!$D:$X,18,FALSE),"")</f>
        <v/>
      </c>
      <c r="GP3210" s="349"/>
    </row>
    <row r="3211" spans="1:198" hidden="1">
      <c r="A3211" s="232" t="str">
        <f t="shared" si="120"/>
        <v/>
      </c>
      <c r="B3211" s="91"/>
      <c r="C3211" s="232"/>
      <c r="D3211" s="232"/>
      <c r="E3211" s="91"/>
      <c r="F3211" s="91"/>
      <c r="G3211" s="91"/>
      <c r="H3211" s="248"/>
      <c r="I3211" s="248"/>
      <c r="J3211" s="260"/>
      <c r="K3211" s="252"/>
      <c r="GO3211" s="233" t="str">
        <f>IFERROR(VLOOKUP($C3211,リスト!$D:$X,18,FALSE),"")</f>
        <v/>
      </c>
      <c r="GP3211" s="349"/>
    </row>
    <row r="3212" spans="1:198" hidden="1">
      <c r="A3212" s="232" t="str">
        <f t="shared" si="120"/>
        <v/>
      </c>
      <c r="B3212" s="91"/>
      <c r="C3212" s="232"/>
      <c r="D3212" s="232"/>
      <c r="E3212" s="91"/>
      <c r="F3212" s="91"/>
      <c r="G3212" s="91"/>
      <c r="H3212" s="248"/>
      <c r="I3212" s="248"/>
      <c r="J3212" s="260"/>
      <c r="K3212" s="252"/>
      <c r="GO3212" s="233" t="str">
        <f>IFERROR(VLOOKUP($C3212,リスト!$D:$X,18,FALSE),"")</f>
        <v/>
      </c>
      <c r="GP3212" s="349"/>
    </row>
    <row r="3213" spans="1:198" hidden="1">
      <c r="A3213" s="232" t="str">
        <f t="shared" si="120"/>
        <v/>
      </c>
      <c r="B3213" s="91"/>
      <c r="C3213" s="232"/>
      <c r="D3213" s="232"/>
      <c r="E3213" s="91"/>
      <c r="F3213" s="91"/>
      <c r="G3213" s="91"/>
      <c r="H3213" s="248"/>
      <c r="I3213" s="248"/>
      <c r="J3213" s="260"/>
      <c r="K3213" s="252"/>
      <c r="GO3213" s="233" t="str">
        <f>IFERROR(VLOOKUP($C3213,リスト!$D:$X,18,FALSE),"")</f>
        <v/>
      </c>
      <c r="GP3213" s="349"/>
    </row>
    <row r="3214" spans="1:198" hidden="1">
      <c r="A3214" s="232" t="str">
        <f t="shared" si="120"/>
        <v/>
      </c>
      <c r="B3214" s="91"/>
      <c r="C3214" s="232"/>
      <c r="D3214" s="232"/>
      <c r="E3214" s="91"/>
      <c r="F3214" s="91"/>
      <c r="G3214" s="91"/>
      <c r="H3214" s="248"/>
      <c r="I3214" s="248"/>
      <c r="J3214" s="260"/>
      <c r="K3214" s="252"/>
      <c r="GO3214" s="233" t="str">
        <f>IFERROR(VLOOKUP($C3214,リスト!$D:$X,18,FALSE),"")</f>
        <v/>
      </c>
      <c r="GP3214" s="349"/>
    </row>
    <row r="3215" spans="1:198" hidden="1">
      <c r="A3215" s="232" t="str">
        <f t="shared" si="120"/>
        <v/>
      </c>
      <c r="B3215" s="91"/>
      <c r="C3215" s="232"/>
      <c r="D3215" s="232"/>
      <c r="E3215" s="91"/>
      <c r="F3215" s="91"/>
      <c r="G3215" s="91"/>
      <c r="H3215" s="248"/>
      <c r="I3215" s="248"/>
      <c r="J3215" s="260"/>
      <c r="K3215" s="252"/>
      <c r="GO3215" s="233" t="str">
        <f>IFERROR(VLOOKUP($C3215,リスト!$D:$X,18,FALSE),"")</f>
        <v/>
      </c>
      <c r="GP3215" s="349"/>
    </row>
    <row r="3216" spans="1:198" hidden="1">
      <c r="A3216" s="232" t="str">
        <f t="shared" si="120"/>
        <v/>
      </c>
      <c r="B3216" s="91"/>
      <c r="C3216" s="232"/>
      <c r="D3216" s="232"/>
      <c r="E3216" s="91"/>
      <c r="F3216" s="91"/>
      <c r="G3216" s="91"/>
      <c r="H3216" s="248"/>
      <c r="I3216" s="248"/>
      <c r="J3216" s="260"/>
      <c r="K3216" s="252"/>
      <c r="GO3216" s="233" t="str">
        <f>IFERROR(VLOOKUP($C3216,リスト!$D:$X,18,FALSE),"")</f>
        <v/>
      </c>
      <c r="GP3216" s="349"/>
    </row>
    <row r="3217" spans="1:198" hidden="1">
      <c r="A3217" s="232" t="str">
        <f t="shared" si="120"/>
        <v/>
      </c>
      <c r="B3217" s="91"/>
      <c r="C3217" s="232"/>
      <c r="D3217" s="232"/>
      <c r="E3217" s="91"/>
      <c r="F3217" s="91"/>
      <c r="G3217" s="91"/>
      <c r="H3217" s="248"/>
      <c r="I3217" s="248"/>
      <c r="J3217" s="260"/>
      <c r="K3217" s="252"/>
      <c r="GO3217" s="233" t="str">
        <f>IFERROR(VLOOKUP($C3217,リスト!$D:$X,18,FALSE),"")</f>
        <v/>
      </c>
      <c r="GP3217" s="349"/>
    </row>
    <row r="3218" spans="1:198" hidden="1">
      <c r="A3218" s="232" t="str">
        <f t="shared" si="120"/>
        <v/>
      </c>
      <c r="B3218" s="91"/>
      <c r="C3218" s="232"/>
      <c r="D3218" s="232"/>
      <c r="E3218" s="91"/>
      <c r="F3218" s="91"/>
      <c r="G3218" s="91"/>
      <c r="H3218" s="248"/>
      <c r="I3218" s="248"/>
      <c r="J3218" s="260"/>
      <c r="K3218" s="252"/>
      <c r="GO3218" s="233" t="str">
        <f>IFERROR(VLOOKUP($C3218,リスト!$D:$X,18,FALSE),"")</f>
        <v/>
      </c>
      <c r="GP3218" s="349"/>
    </row>
    <row r="3219" spans="1:198" hidden="1">
      <c r="A3219" s="232" t="str">
        <f t="shared" si="120"/>
        <v/>
      </c>
      <c r="B3219" s="91"/>
      <c r="C3219" s="232"/>
      <c r="D3219" s="232"/>
      <c r="E3219" s="91"/>
      <c r="F3219" s="91"/>
      <c r="G3219" s="91"/>
      <c r="H3219" s="248"/>
      <c r="I3219" s="248"/>
      <c r="J3219" s="260"/>
      <c r="K3219" s="252"/>
      <c r="GO3219" s="233" t="str">
        <f>IFERROR(VLOOKUP($C3219,リスト!$D:$X,18,FALSE),"")</f>
        <v/>
      </c>
      <c r="GP3219" s="349"/>
    </row>
    <row r="3220" spans="1:198" hidden="1">
      <c r="A3220" s="232" t="str">
        <f t="shared" si="120"/>
        <v/>
      </c>
      <c r="B3220" s="91"/>
      <c r="C3220" s="232"/>
      <c r="D3220" s="232"/>
      <c r="E3220" s="91"/>
      <c r="F3220" s="91"/>
      <c r="G3220" s="91"/>
      <c r="H3220" s="248"/>
      <c r="I3220" s="248"/>
      <c r="J3220" s="260"/>
      <c r="K3220" s="252"/>
      <c r="GO3220" s="233" t="str">
        <f>IFERROR(VLOOKUP($C3220,リスト!$D:$X,18,FALSE),"")</f>
        <v/>
      </c>
      <c r="GP3220" s="349"/>
    </row>
    <row r="3221" spans="1:198" hidden="1">
      <c r="A3221" s="232" t="str">
        <f t="shared" si="120"/>
        <v/>
      </c>
      <c r="B3221" s="91"/>
      <c r="C3221" s="232"/>
      <c r="D3221" s="232"/>
      <c r="E3221" s="91"/>
      <c r="F3221" s="91"/>
      <c r="G3221" s="91"/>
      <c r="H3221" s="248"/>
      <c r="I3221" s="248"/>
      <c r="J3221" s="260"/>
      <c r="K3221" s="252"/>
      <c r="GO3221" s="233" t="str">
        <f>IFERROR(VLOOKUP($C3221,リスト!$D:$X,18,FALSE),"")</f>
        <v/>
      </c>
      <c r="GP3221" s="349"/>
    </row>
    <row r="3222" spans="1:198" hidden="1">
      <c r="A3222" s="232" t="str">
        <f t="shared" si="120"/>
        <v/>
      </c>
      <c r="B3222" s="91"/>
      <c r="C3222" s="232"/>
      <c r="D3222" s="232"/>
      <c r="E3222" s="91"/>
      <c r="F3222" s="91"/>
      <c r="G3222" s="91"/>
      <c r="H3222" s="248"/>
      <c r="I3222" s="248"/>
      <c r="J3222" s="260"/>
      <c r="K3222" s="252"/>
      <c r="GO3222" s="233" t="str">
        <f>IFERROR(VLOOKUP($C3222,リスト!$D:$X,18,FALSE),"")</f>
        <v/>
      </c>
      <c r="GP3222" s="349"/>
    </row>
    <row r="3223" spans="1:198" hidden="1">
      <c r="A3223" s="232" t="str">
        <f t="shared" si="120"/>
        <v/>
      </c>
      <c r="B3223" s="91"/>
      <c r="C3223" s="232"/>
      <c r="D3223" s="232"/>
      <c r="E3223" s="91"/>
      <c r="F3223" s="91"/>
      <c r="G3223" s="91"/>
      <c r="H3223" s="248"/>
      <c r="I3223" s="248"/>
      <c r="J3223" s="260"/>
      <c r="K3223" s="252"/>
      <c r="GO3223" s="233" t="str">
        <f>IFERROR(VLOOKUP($C3223,リスト!$D:$X,18,FALSE),"")</f>
        <v/>
      </c>
      <c r="GP3223" s="349"/>
    </row>
    <row r="3224" spans="1:198" hidden="1">
      <c r="A3224" s="232" t="str">
        <f t="shared" si="120"/>
        <v/>
      </c>
      <c r="B3224" s="91"/>
      <c r="C3224" s="232"/>
      <c r="D3224" s="232"/>
      <c r="E3224" s="91"/>
      <c r="F3224" s="91"/>
      <c r="G3224" s="91"/>
      <c r="H3224" s="248"/>
      <c r="I3224" s="248"/>
      <c r="J3224" s="260"/>
      <c r="K3224" s="252"/>
      <c r="GO3224" s="233" t="str">
        <f>IFERROR(VLOOKUP($C3224,リスト!$D:$X,18,FALSE),"")</f>
        <v/>
      </c>
      <c r="GP3224" s="349"/>
    </row>
    <row r="3225" spans="1:198" hidden="1">
      <c r="A3225" s="232" t="str">
        <f t="shared" si="120"/>
        <v/>
      </c>
      <c r="B3225" s="91"/>
      <c r="C3225" s="232"/>
      <c r="D3225" s="232"/>
      <c r="E3225" s="91"/>
      <c r="F3225" s="91"/>
      <c r="G3225" s="91"/>
      <c r="H3225" s="248"/>
      <c r="I3225" s="248"/>
      <c r="J3225" s="260"/>
      <c r="K3225" s="252"/>
      <c r="GO3225" s="233" t="str">
        <f>IFERROR(VLOOKUP($C3225,リスト!$D:$X,18,FALSE),"")</f>
        <v/>
      </c>
      <c r="GP3225" s="349"/>
    </row>
    <row r="3226" spans="1:198" hidden="1">
      <c r="A3226" s="232" t="str">
        <f t="shared" si="120"/>
        <v/>
      </c>
      <c r="B3226" s="91"/>
      <c r="C3226" s="232"/>
      <c r="D3226" s="232"/>
      <c r="E3226" s="91"/>
      <c r="F3226" s="91"/>
      <c r="G3226" s="91"/>
      <c r="H3226" s="248"/>
      <c r="I3226" s="248"/>
      <c r="J3226" s="260"/>
      <c r="K3226" s="252"/>
      <c r="GO3226" s="233" t="str">
        <f>IFERROR(VLOOKUP($C3226,リスト!$D:$X,18,FALSE),"")</f>
        <v/>
      </c>
      <c r="GP3226" s="349"/>
    </row>
    <row r="3227" spans="1:198" hidden="1">
      <c r="A3227" s="232" t="str">
        <f t="shared" si="120"/>
        <v/>
      </c>
      <c r="B3227" s="91"/>
      <c r="C3227" s="232"/>
      <c r="D3227" s="232"/>
      <c r="E3227" s="91"/>
      <c r="F3227" s="91"/>
      <c r="G3227" s="91"/>
      <c r="H3227" s="248"/>
      <c r="I3227" s="248"/>
      <c r="J3227" s="260"/>
      <c r="K3227" s="252"/>
      <c r="GO3227" s="233" t="str">
        <f>IFERROR(VLOOKUP($C3227,リスト!$D:$X,18,FALSE),"")</f>
        <v/>
      </c>
      <c r="GP3227" s="349"/>
    </row>
    <row r="3228" spans="1:198" hidden="1">
      <c r="A3228" s="232" t="str">
        <f t="shared" si="120"/>
        <v/>
      </c>
      <c r="B3228" s="91"/>
      <c r="C3228" s="232"/>
      <c r="D3228" s="232"/>
      <c r="E3228" s="91"/>
      <c r="F3228" s="91"/>
      <c r="G3228" s="91"/>
      <c r="H3228" s="248"/>
      <c r="I3228" s="248"/>
      <c r="J3228" s="260"/>
      <c r="K3228" s="252"/>
      <c r="GO3228" s="233" t="str">
        <f>IFERROR(VLOOKUP($C3228,リスト!$D:$X,18,FALSE),"")</f>
        <v/>
      </c>
      <c r="GP3228" s="349"/>
    </row>
    <row r="3229" spans="1:198" hidden="1">
      <c r="A3229" s="232" t="str">
        <f t="shared" si="120"/>
        <v/>
      </c>
      <c r="B3229" s="91"/>
      <c r="C3229" s="232"/>
      <c r="D3229" s="232"/>
      <c r="E3229" s="91"/>
      <c r="F3229" s="91"/>
      <c r="G3229" s="91"/>
      <c r="H3229" s="248"/>
      <c r="I3229" s="248"/>
      <c r="J3229" s="260"/>
      <c r="K3229" s="252"/>
      <c r="GO3229" s="233" t="str">
        <f>IFERROR(VLOOKUP($C3229,リスト!$D:$X,18,FALSE),"")</f>
        <v/>
      </c>
      <c r="GP3229" s="349"/>
    </row>
    <row r="3230" spans="1:198" hidden="1">
      <c r="A3230" s="232" t="str">
        <f t="shared" si="120"/>
        <v/>
      </c>
      <c r="B3230" s="91"/>
      <c r="C3230" s="232"/>
      <c r="D3230" s="232"/>
      <c r="E3230" s="91"/>
      <c r="F3230" s="91"/>
      <c r="G3230" s="91"/>
      <c r="H3230" s="248"/>
      <c r="I3230" s="248"/>
      <c r="J3230" s="260"/>
      <c r="K3230" s="252"/>
      <c r="GO3230" s="233" t="str">
        <f>IFERROR(VLOOKUP($C3230,リスト!$D:$X,18,FALSE),"")</f>
        <v/>
      </c>
      <c r="GP3230" s="349"/>
    </row>
    <row r="3231" spans="1:198" hidden="1">
      <c r="A3231" s="232" t="str">
        <f t="shared" si="120"/>
        <v/>
      </c>
      <c r="B3231" s="91"/>
      <c r="C3231" s="232"/>
      <c r="D3231" s="232"/>
      <c r="E3231" s="91"/>
      <c r="F3231" s="91"/>
      <c r="G3231" s="91"/>
      <c r="H3231" s="248"/>
      <c r="I3231" s="248"/>
      <c r="J3231" s="260"/>
      <c r="K3231" s="252"/>
      <c r="GO3231" s="233" t="str">
        <f>IFERROR(VLOOKUP($C3231,リスト!$D:$X,18,FALSE),"")</f>
        <v/>
      </c>
      <c r="GP3231" s="349"/>
    </row>
    <row r="3232" spans="1:198" hidden="1">
      <c r="A3232" s="232" t="str">
        <f t="shared" si="120"/>
        <v/>
      </c>
      <c r="B3232" s="91"/>
      <c r="C3232" s="232"/>
      <c r="D3232" s="232"/>
      <c r="E3232" s="91"/>
      <c r="F3232" s="91"/>
      <c r="G3232" s="91"/>
      <c r="H3232" s="248"/>
      <c r="I3232" s="248"/>
      <c r="J3232" s="260"/>
      <c r="K3232" s="252"/>
      <c r="GO3232" s="233" t="str">
        <f>IFERROR(VLOOKUP($C3232,リスト!$D:$X,18,FALSE),"")</f>
        <v/>
      </c>
      <c r="GP3232" s="349"/>
    </row>
    <row r="3233" spans="1:198" hidden="1">
      <c r="A3233" s="232" t="str">
        <f t="shared" si="120"/>
        <v/>
      </c>
      <c r="B3233" s="91"/>
      <c r="C3233" s="232"/>
      <c r="D3233" s="232"/>
      <c r="E3233" s="91"/>
      <c r="F3233" s="91"/>
      <c r="G3233" s="91"/>
      <c r="H3233" s="248"/>
      <c r="I3233" s="248"/>
      <c r="J3233" s="260"/>
      <c r="K3233" s="252"/>
      <c r="GO3233" s="233" t="str">
        <f>IFERROR(VLOOKUP($C3233,リスト!$D:$X,18,FALSE),"")</f>
        <v/>
      </c>
      <c r="GP3233" s="349"/>
    </row>
    <row r="3234" spans="1:198" hidden="1">
      <c r="A3234" s="232" t="str">
        <f t="shared" si="120"/>
        <v/>
      </c>
      <c r="B3234" s="91"/>
      <c r="C3234" s="232"/>
      <c r="D3234" s="232"/>
      <c r="E3234" s="91"/>
      <c r="F3234" s="91"/>
      <c r="G3234" s="91"/>
      <c r="H3234" s="248"/>
      <c r="I3234" s="248"/>
      <c r="J3234" s="260"/>
      <c r="K3234" s="252"/>
      <c r="GO3234" s="233" t="str">
        <f>IFERROR(VLOOKUP($C3234,リスト!$D:$X,18,FALSE),"")</f>
        <v/>
      </c>
      <c r="GP3234" s="349"/>
    </row>
    <row r="3235" spans="1:198" hidden="1">
      <c r="A3235" s="232" t="str">
        <f t="shared" si="120"/>
        <v/>
      </c>
      <c r="B3235" s="91"/>
      <c r="C3235" s="232"/>
      <c r="D3235" s="232"/>
      <c r="E3235" s="91"/>
      <c r="F3235" s="91"/>
      <c r="G3235" s="91"/>
      <c r="H3235" s="248"/>
      <c r="I3235" s="248"/>
      <c r="J3235" s="260"/>
      <c r="K3235" s="252"/>
      <c r="GO3235" s="233" t="str">
        <f>IFERROR(VLOOKUP($C3235,リスト!$D:$X,18,FALSE),"")</f>
        <v/>
      </c>
      <c r="GP3235" s="349"/>
    </row>
    <row r="3236" spans="1:198" hidden="1">
      <c r="A3236" s="232" t="str">
        <f t="shared" si="120"/>
        <v/>
      </c>
      <c r="B3236" s="91"/>
      <c r="C3236" s="232"/>
      <c r="D3236" s="232"/>
      <c r="E3236" s="91"/>
      <c r="F3236" s="91"/>
      <c r="G3236" s="91"/>
      <c r="H3236" s="248"/>
      <c r="I3236" s="248"/>
      <c r="J3236" s="260"/>
      <c r="K3236" s="252"/>
      <c r="GO3236" s="233" t="str">
        <f>IFERROR(VLOOKUP($C3236,リスト!$D:$X,18,FALSE),"")</f>
        <v/>
      </c>
      <c r="GP3236" s="349"/>
    </row>
    <row r="3237" spans="1:198" hidden="1">
      <c r="A3237" s="232" t="str">
        <f t="shared" si="120"/>
        <v/>
      </c>
      <c r="B3237" s="91"/>
      <c r="C3237" s="232"/>
      <c r="D3237" s="232"/>
      <c r="E3237" s="91"/>
      <c r="F3237" s="91"/>
      <c r="G3237" s="91"/>
      <c r="H3237" s="248"/>
      <c r="I3237" s="248"/>
      <c r="J3237" s="260"/>
      <c r="K3237" s="252"/>
      <c r="GO3237" s="233" t="str">
        <f>IFERROR(VLOOKUP($C3237,リスト!$D:$X,18,FALSE),"")</f>
        <v/>
      </c>
      <c r="GP3237" s="349"/>
    </row>
    <row r="3238" spans="1:198" hidden="1">
      <c r="A3238" s="232" t="str">
        <f t="shared" si="120"/>
        <v/>
      </c>
      <c r="B3238" s="91"/>
      <c r="C3238" s="232"/>
      <c r="D3238" s="232"/>
      <c r="E3238" s="91"/>
      <c r="F3238" s="91"/>
      <c r="G3238" s="91"/>
      <c r="H3238" s="248"/>
      <c r="I3238" s="248"/>
      <c r="J3238" s="260"/>
      <c r="K3238" s="252"/>
      <c r="GO3238" s="233" t="str">
        <f>IFERROR(VLOOKUP($C3238,リスト!$D:$X,18,FALSE),"")</f>
        <v/>
      </c>
      <c r="GP3238" s="349"/>
    </row>
    <row r="3239" spans="1:198" hidden="1">
      <c r="A3239" s="232" t="str">
        <f t="shared" si="120"/>
        <v/>
      </c>
      <c r="B3239" s="91"/>
      <c r="C3239" s="232"/>
      <c r="D3239" s="232"/>
      <c r="E3239" s="91"/>
      <c r="F3239" s="91"/>
      <c r="G3239" s="91"/>
      <c r="H3239" s="248"/>
      <c r="I3239" s="248"/>
      <c r="J3239" s="260"/>
      <c r="K3239" s="252"/>
      <c r="GO3239" s="233" t="str">
        <f>IFERROR(VLOOKUP($C3239,リスト!$D:$X,18,FALSE),"")</f>
        <v/>
      </c>
      <c r="GP3239" s="349"/>
    </row>
    <row r="3240" spans="1:198" hidden="1">
      <c r="A3240" s="232" t="str">
        <f t="shared" si="120"/>
        <v/>
      </c>
      <c r="B3240" s="91"/>
      <c r="C3240" s="232"/>
      <c r="D3240" s="232"/>
      <c r="E3240" s="91"/>
      <c r="F3240" s="91"/>
      <c r="G3240" s="91"/>
      <c r="H3240" s="248"/>
      <c r="I3240" s="248"/>
      <c r="J3240" s="260"/>
      <c r="K3240" s="252"/>
      <c r="GO3240" s="233" t="str">
        <f>IFERROR(VLOOKUP($C3240,リスト!$D:$X,18,FALSE),"")</f>
        <v/>
      </c>
      <c r="GP3240" s="349"/>
    </row>
    <row r="3241" spans="1:198" hidden="1">
      <c r="A3241" s="232" t="str">
        <f t="shared" si="120"/>
        <v/>
      </c>
      <c r="B3241" s="91"/>
      <c r="C3241" s="232"/>
      <c r="D3241" s="232"/>
      <c r="E3241" s="91"/>
      <c r="F3241" s="91"/>
      <c r="G3241" s="91"/>
      <c r="H3241" s="248"/>
      <c r="I3241" s="248"/>
      <c r="J3241" s="260"/>
      <c r="K3241" s="252"/>
      <c r="GO3241" s="233" t="str">
        <f>IFERROR(VLOOKUP($C3241,リスト!$D:$X,18,FALSE),"")</f>
        <v/>
      </c>
      <c r="GP3241" s="349"/>
    </row>
    <row r="3242" spans="1:198" hidden="1">
      <c r="A3242" s="232" t="str">
        <f t="shared" si="120"/>
        <v/>
      </c>
      <c r="B3242" s="91"/>
      <c r="C3242" s="232"/>
      <c r="D3242" s="232"/>
      <c r="E3242" s="91"/>
      <c r="F3242" s="91"/>
      <c r="G3242" s="91"/>
      <c r="H3242" s="248"/>
      <c r="I3242" s="248"/>
      <c r="J3242" s="260"/>
      <c r="K3242" s="252"/>
      <c r="GO3242" s="233" t="str">
        <f>IFERROR(VLOOKUP($C3242,リスト!$D:$X,18,FALSE),"")</f>
        <v/>
      </c>
      <c r="GP3242" s="349"/>
    </row>
    <row r="3243" spans="1:198" hidden="1">
      <c r="A3243" s="232" t="str">
        <f t="shared" si="120"/>
        <v/>
      </c>
      <c r="B3243" s="91"/>
      <c r="C3243" s="232"/>
      <c r="D3243" s="232"/>
      <c r="E3243" s="91"/>
      <c r="F3243" s="91"/>
      <c r="G3243" s="91"/>
      <c r="H3243" s="248"/>
      <c r="I3243" s="248"/>
      <c r="J3243" s="260"/>
      <c r="K3243" s="252"/>
      <c r="GO3243" s="233" t="str">
        <f>IFERROR(VLOOKUP($C3243,リスト!$D:$X,18,FALSE),"")</f>
        <v/>
      </c>
      <c r="GP3243" s="349"/>
    </row>
    <row r="3244" spans="1:198" hidden="1">
      <c r="A3244" s="232" t="str">
        <f t="shared" si="120"/>
        <v/>
      </c>
      <c r="B3244" s="91"/>
      <c r="C3244" s="232"/>
      <c r="D3244" s="232"/>
      <c r="E3244" s="91"/>
      <c r="F3244" s="91"/>
      <c r="G3244" s="91"/>
      <c r="H3244" s="248"/>
      <c r="I3244" s="248"/>
      <c r="J3244" s="260"/>
      <c r="K3244" s="252"/>
      <c r="GO3244" s="233" t="str">
        <f>IFERROR(VLOOKUP($C3244,リスト!$D:$X,18,FALSE),"")</f>
        <v/>
      </c>
      <c r="GP3244" s="349"/>
    </row>
    <row r="3245" spans="1:198" hidden="1">
      <c r="A3245" s="232" t="str">
        <f t="shared" si="120"/>
        <v/>
      </c>
      <c r="B3245" s="91"/>
      <c r="C3245" s="232"/>
      <c r="D3245" s="232"/>
      <c r="E3245" s="91"/>
      <c r="F3245" s="91"/>
      <c r="G3245" s="91"/>
      <c r="H3245" s="248"/>
      <c r="I3245" s="248"/>
      <c r="J3245" s="260"/>
      <c r="K3245" s="252"/>
      <c r="GO3245" s="233" t="str">
        <f>IFERROR(VLOOKUP($C3245,リスト!$D:$X,18,FALSE),"")</f>
        <v/>
      </c>
      <c r="GP3245" s="349"/>
    </row>
    <row r="3246" spans="1:198" hidden="1">
      <c r="A3246" s="232" t="str">
        <f t="shared" si="120"/>
        <v/>
      </c>
      <c r="B3246" s="91"/>
      <c r="C3246" s="232"/>
      <c r="D3246" s="232"/>
      <c r="E3246" s="91"/>
      <c r="F3246" s="91"/>
      <c r="G3246" s="91"/>
      <c r="H3246" s="248"/>
      <c r="I3246" s="248"/>
      <c r="J3246" s="260"/>
      <c r="K3246" s="252"/>
      <c r="GO3246" s="233" t="str">
        <f>IFERROR(VLOOKUP($C3246,リスト!$D:$X,18,FALSE),"")</f>
        <v/>
      </c>
      <c r="GP3246" s="349"/>
    </row>
    <row r="3247" spans="1:198" hidden="1">
      <c r="A3247" s="232" t="str">
        <f t="shared" si="120"/>
        <v/>
      </c>
      <c r="B3247" s="91"/>
      <c r="C3247" s="232"/>
      <c r="D3247" s="232"/>
      <c r="E3247" s="91"/>
      <c r="F3247" s="91"/>
      <c r="G3247" s="91"/>
      <c r="H3247" s="248"/>
      <c r="I3247" s="248"/>
      <c r="J3247" s="260"/>
      <c r="K3247" s="252"/>
      <c r="GO3247" s="233" t="str">
        <f>IFERROR(VLOOKUP($C3247,リスト!$D:$X,18,FALSE),"")</f>
        <v/>
      </c>
      <c r="GP3247" s="349"/>
    </row>
    <row r="3248" spans="1:198" hidden="1">
      <c r="A3248" s="232" t="str">
        <f t="shared" si="120"/>
        <v/>
      </c>
      <c r="B3248" s="91"/>
      <c r="C3248" s="232"/>
      <c r="D3248" s="232"/>
      <c r="E3248" s="91"/>
      <c r="F3248" s="91"/>
      <c r="G3248" s="91"/>
      <c r="H3248" s="248"/>
      <c r="I3248" s="248"/>
      <c r="J3248" s="260"/>
      <c r="K3248" s="252"/>
      <c r="GO3248" s="233" t="str">
        <f>IFERROR(VLOOKUP($C3248,リスト!$D:$X,18,FALSE),"")</f>
        <v/>
      </c>
      <c r="GP3248" s="349"/>
    </row>
    <row r="3249" spans="1:198" hidden="1">
      <c r="A3249" s="232" t="str">
        <f t="shared" si="120"/>
        <v/>
      </c>
      <c r="B3249" s="91"/>
      <c r="C3249" s="232"/>
      <c r="D3249" s="232"/>
      <c r="E3249" s="91"/>
      <c r="F3249" s="91"/>
      <c r="G3249" s="91"/>
      <c r="H3249" s="248"/>
      <c r="I3249" s="248"/>
      <c r="J3249" s="260"/>
      <c r="K3249" s="252"/>
      <c r="GO3249" s="233" t="str">
        <f>IFERROR(VLOOKUP($C3249,リスト!$D:$X,18,FALSE),"")</f>
        <v/>
      </c>
      <c r="GP3249" s="349"/>
    </row>
    <row r="3250" spans="1:198" hidden="1">
      <c r="A3250" s="232" t="str">
        <f t="shared" si="120"/>
        <v/>
      </c>
      <c r="B3250" s="91"/>
      <c r="C3250" s="232"/>
      <c r="D3250" s="232"/>
      <c r="E3250" s="91"/>
      <c r="F3250" s="91"/>
      <c r="G3250" s="91"/>
      <c r="H3250" s="248"/>
      <c r="I3250" s="248"/>
      <c r="J3250" s="260"/>
      <c r="K3250" s="252"/>
      <c r="GO3250" s="233" t="str">
        <f>IFERROR(VLOOKUP($C3250,リスト!$D:$X,18,FALSE),"")</f>
        <v/>
      </c>
      <c r="GP3250" s="349"/>
    </row>
    <row r="3251" spans="1:198" hidden="1">
      <c r="A3251" s="232" t="str">
        <f t="shared" si="120"/>
        <v/>
      </c>
      <c r="B3251" s="91"/>
      <c r="C3251" s="232"/>
      <c r="D3251" s="232"/>
      <c r="E3251" s="91"/>
      <c r="F3251" s="91"/>
      <c r="G3251" s="91"/>
      <c r="H3251" s="248"/>
      <c r="I3251" s="248"/>
      <c r="J3251" s="260"/>
      <c r="K3251" s="252"/>
      <c r="GO3251" s="233" t="str">
        <f>IFERROR(VLOOKUP($C3251,リスト!$D:$X,18,FALSE),"")</f>
        <v/>
      </c>
      <c r="GP3251" s="349"/>
    </row>
    <row r="3252" spans="1:198" hidden="1">
      <c r="A3252" s="232" t="str">
        <f t="shared" si="120"/>
        <v/>
      </c>
      <c r="B3252" s="91"/>
      <c r="C3252" s="232"/>
      <c r="D3252" s="232"/>
      <c r="E3252" s="91"/>
      <c r="F3252" s="91"/>
      <c r="G3252" s="91"/>
      <c r="H3252" s="248"/>
      <c r="I3252" s="248"/>
      <c r="J3252" s="260"/>
      <c r="K3252" s="252"/>
      <c r="GO3252" s="233" t="str">
        <f>IFERROR(VLOOKUP($C3252,リスト!$D:$X,18,FALSE),"")</f>
        <v/>
      </c>
      <c r="GP3252" s="349"/>
    </row>
    <row r="3253" spans="1:198" hidden="1">
      <c r="A3253" s="232" t="str">
        <f t="shared" si="120"/>
        <v/>
      </c>
      <c r="B3253" s="91"/>
      <c r="C3253" s="232"/>
      <c r="D3253" s="232"/>
      <c r="E3253" s="91"/>
      <c r="F3253" s="91"/>
      <c r="G3253" s="91"/>
      <c r="H3253" s="248"/>
      <c r="I3253" s="248"/>
      <c r="J3253" s="260"/>
      <c r="K3253" s="252"/>
      <c r="GO3253" s="233" t="str">
        <f>IFERROR(VLOOKUP($C3253,リスト!$D:$X,18,FALSE),"")</f>
        <v/>
      </c>
      <c r="GP3253" s="349"/>
    </row>
    <row r="3254" spans="1:198" hidden="1">
      <c r="A3254" s="232" t="str">
        <f t="shared" si="120"/>
        <v/>
      </c>
      <c r="B3254" s="91"/>
      <c r="C3254" s="232"/>
      <c r="D3254" s="232"/>
      <c r="E3254" s="91"/>
      <c r="F3254" s="91"/>
      <c r="G3254" s="91"/>
      <c r="H3254" s="248"/>
      <c r="I3254" s="248"/>
      <c r="J3254" s="260"/>
      <c r="K3254" s="252"/>
      <c r="GO3254" s="233" t="str">
        <f>IFERROR(VLOOKUP($C3254,リスト!$D:$X,18,FALSE),"")</f>
        <v/>
      </c>
      <c r="GP3254" s="349"/>
    </row>
    <row r="3255" spans="1:198" hidden="1">
      <c r="A3255" s="232" t="str">
        <f t="shared" si="120"/>
        <v/>
      </c>
      <c r="B3255" s="91"/>
      <c r="C3255" s="232"/>
      <c r="D3255" s="232"/>
      <c r="E3255" s="91"/>
      <c r="F3255" s="91"/>
      <c r="G3255" s="91"/>
      <c r="H3255" s="248"/>
      <c r="I3255" s="248"/>
      <c r="J3255" s="260"/>
      <c r="K3255" s="252"/>
      <c r="GO3255" s="233" t="str">
        <f>IFERROR(VLOOKUP($C3255,リスト!$D:$X,18,FALSE),"")</f>
        <v/>
      </c>
      <c r="GP3255" s="349"/>
    </row>
    <row r="3256" spans="1:198" hidden="1">
      <c r="A3256" s="232" t="str">
        <f t="shared" si="120"/>
        <v/>
      </c>
      <c r="B3256" s="91"/>
      <c r="C3256" s="232"/>
      <c r="D3256" s="232"/>
      <c r="E3256" s="91"/>
      <c r="F3256" s="91"/>
      <c r="G3256" s="91"/>
      <c r="H3256" s="248"/>
      <c r="I3256" s="248"/>
      <c r="J3256" s="260"/>
      <c r="K3256" s="252"/>
      <c r="GO3256" s="233" t="str">
        <f>IFERROR(VLOOKUP($C3256,リスト!$D:$X,18,FALSE),"")</f>
        <v/>
      </c>
      <c r="GP3256" s="349"/>
    </row>
    <row r="3257" spans="1:198" hidden="1">
      <c r="A3257" s="232" t="str">
        <f t="shared" si="120"/>
        <v/>
      </c>
      <c r="B3257" s="91"/>
      <c r="C3257" s="232"/>
      <c r="D3257" s="232"/>
      <c r="E3257" s="91"/>
      <c r="F3257" s="91"/>
      <c r="G3257" s="91"/>
      <c r="H3257" s="248"/>
      <c r="I3257" s="248"/>
      <c r="J3257" s="260"/>
      <c r="K3257" s="252"/>
      <c r="GO3257" s="233" t="str">
        <f>IFERROR(VLOOKUP($C3257,リスト!$D:$X,18,FALSE),"")</f>
        <v/>
      </c>
      <c r="GP3257" s="349"/>
    </row>
    <row r="3258" spans="1:198" hidden="1">
      <c r="A3258" s="232" t="str">
        <f t="shared" si="120"/>
        <v/>
      </c>
      <c r="B3258" s="91"/>
      <c r="C3258" s="232"/>
      <c r="D3258" s="232"/>
      <c r="E3258" s="91"/>
      <c r="F3258" s="91"/>
      <c r="G3258" s="91"/>
      <c r="H3258" s="248"/>
      <c r="I3258" s="248"/>
      <c r="J3258" s="260"/>
      <c r="K3258" s="252"/>
      <c r="GO3258" s="233" t="str">
        <f>IFERROR(VLOOKUP($C3258,リスト!$D:$X,18,FALSE),"")</f>
        <v/>
      </c>
      <c r="GP3258" s="349"/>
    </row>
    <row r="3259" spans="1:198" hidden="1">
      <c r="A3259" s="232" t="str">
        <f t="shared" si="120"/>
        <v/>
      </c>
      <c r="B3259" s="91"/>
      <c r="C3259" s="232"/>
      <c r="D3259" s="232"/>
      <c r="E3259" s="91"/>
      <c r="F3259" s="91"/>
      <c r="G3259" s="91"/>
      <c r="H3259" s="248"/>
      <c r="I3259" s="248"/>
      <c r="J3259" s="260"/>
      <c r="K3259" s="252"/>
      <c r="GO3259" s="233" t="str">
        <f>IFERROR(VLOOKUP($C3259,リスト!$D:$X,18,FALSE),"")</f>
        <v/>
      </c>
      <c r="GP3259" s="349"/>
    </row>
    <row r="3260" spans="1:198" hidden="1">
      <c r="A3260" s="232" t="str">
        <f t="shared" si="120"/>
        <v/>
      </c>
      <c r="B3260" s="91"/>
      <c r="C3260" s="232"/>
      <c r="D3260" s="232"/>
      <c r="E3260" s="91"/>
      <c r="F3260" s="91"/>
      <c r="G3260" s="91"/>
      <c r="H3260" s="248"/>
      <c r="I3260" s="248"/>
      <c r="J3260" s="260"/>
      <c r="K3260" s="252"/>
      <c r="GO3260" s="233" t="str">
        <f>IFERROR(VLOOKUP($C3260,リスト!$D:$X,18,FALSE),"")</f>
        <v/>
      </c>
      <c r="GP3260" s="349"/>
    </row>
    <row r="3261" spans="1:198" hidden="1">
      <c r="A3261" s="232" t="str">
        <f t="shared" si="120"/>
        <v/>
      </c>
      <c r="B3261" s="91"/>
      <c r="C3261" s="232"/>
      <c r="D3261" s="232"/>
      <c r="E3261" s="91"/>
      <c r="F3261" s="91"/>
      <c r="G3261" s="91"/>
      <c r="H3261" s="248"/>
      <c r="I3261" s="248"/>
      <c r="J3261" s="260"/>
      <c r="K3261" s="252"/>
      <c r="GO3261" s="233" t="str">
        <f>IFERROR(VLOOKUP($C3261,リスト!$D:$X,18,FALSE),"")</f>
        <v/>
      </c>
      <c r="GP3261" s="349"/>
    </row>
    <row r="3262" spans="1:198" hidden="1">
      <c r="A3262" s="232" t="str">
        <f t="shared" si="120"/>
        <v/>
      </c>
      <c r="B3262" s="91"/>
      <c r="C3262" s="232"/>
      <c r="D3262" s="232"/>
      <c r="E3262" s="91"/>
      <c r="F3262" s="91"/>
      <c r="G3262" s="91"/>
      <c r="H3262" s="248"/>
      <c r="I3262" s="248"/>
      <c r="J3262" s="260"/>
      <c r="K3262" s="252"/>
      <c r="GO3262" s="233" t="str">
        <f>IFERROR(VLOOKUP($C3262,リスト!$D:$X,18,FALSE),"")</f>
        <v/>
      </c>
      <c r="GP3262" s="349"/>
    </row>
    <row r="3263" spans="1:198" hidden="1">
      <c r="A3263" s="232" t="str">
        <f t="shared" si="120"/>
        <v/>
      </c>
      <c r="B3263" s="91"/>
      <c r="C3263" s="232"/>
      <c r="D3263" s="232"/>
      <c r="E3263" s="91"/>
      <c r="F3263" s="91"/>
      <c r="G3263" s="91"/>
      <c r="H3263" s="248"/>
      <c r="I3263" s="248"/>
      <c r="J3263" s="260"/>
      <c r="K3263" s="252"/>
      <c r="GO3263" s="233" t="str">
        <f>IFERROR(VLOOKUP($C3263,リスト!$D:$X,18,FALSE),"")</f>
        <v/>
      </c>
      <c r="GP3263" s="349"/>
    </row>
    <row r="3264" spans="1:198" hidden="1">
      <c r="A3264" s="232" t="str">
        <f t="shared" si="120"/>
        <v/>
      </c>
      <c r="B3264" s="91"/>
      <c r="C3264" s="232"/>
      <c r="D3264" s="232"/>
      <c r="E3264" s="91"/>
      <c r="F3264" s="91"/>
      <c r="G3264" s="91"/>
      <c r="H3264" s="248"/>
      <c r="I3264" s="248"/>
      <c r="J3264" s="260"/>
      <c r="K3264" s="252"/>
      <c r="GO3264" s="233" t="str">
        <f>IFERROR(VLOOKUP($C3264,リスト!$D:$X,18,FALSE),"")</f>
        <v/>
      </c>
      <c r="GP3264" s="349"/>
    </row>
    <row r="3265" spans="1:198" hidden="1">
      <c r="A3265" s="232" t="str">
        <f t="shared" si="120"/>
        <v/>
      </c>
      <c r="B3265" s="91"/>
      <c r="C3265" s="232"/>
      <c r="D3265" s="232"/>
      <c r="E3265" s="91"/>
      <c r="F3265" s="91"/>
      <c r="G3265" s="91"/>
      <c r="H3265" s="248"/>
      <c r="I3265" s="248"/>
      <c r="J3265" s="260"/>
      <c r="K3265" s="252"/>
      <c r="GO3265" s="233" t="str">
        <f>IFERROR(VLOOKUP($C3265,リスト!$D:$X,18,FALSE),"")</f>
        <v/>
      </c>
      <c r="GP3265" s="349"/>
    </row>
    <row r="3266" spans="1:198" hidden="1">
      <c r="A3266" s="232" t="str">
        <f t="shared" si="120"/>
        <v/>
      </c>
      <c r="B3266" s="91"/>
      <c r="C3266" s="232"/>
      <c r="D3266" s="232"/>
      <c r="E3266" s="91"/>
      <c r="F3266" s="91"/>
      <c r="G3266" s="91"/>
      <c r="H3266" s="248"/>
      <c r="I3266" s="248"/>
      <c r="J3266" s="260"/>
      <c r="K3266" s="252"/>
      <c r="GO3266" s="233" t="str">
        <f>IFERROR(VLOOKUP($C3266,リスト!$D:$X,18,FALSE),"")</f>
        <v/>
      </c>
      <c r="GP3266" s="349"/>
    </row>
    <row r="3267" spans="1:198" hidden="1">
      <c r="A3267" s="232" t="str">
        <f t="shared" si="120"/>
        <v/>
      </c>
      <c r="B3267" s="91"/>
      <c r="C3267" s="232"/>
      <c r="D3267" s="232"/>
      <c r="E3267" s="91"/>
      <c r="F3267" s="91"/>
      <c r="G3267" s="91"/>
      <c r="H3267" s="248"/>
      <c r="I3267" s="248"/>
      <c r="J3267" s="260"/>
      <c r="K3267" s="252"/>
      <c r="GO3267" s="233" t="str">
        <f>IFERROR(VLOOKUP($C3267,リスト!$D:$X,18,FALSE),"")</f>
        <v/>
      </c>
      <c r="GP3267" s="349"/>
    </row>
    <row r="3268" spans="1:198" hidden="1">
      <c r="A3268" s="232" t="str">
        <f t="shared" si="120"/>
        <v/>
      </c>
      <c r="B3268" s="91"/>
      <c r="C3268" s="232"/>
      <c r="D3268" s="232"/>
      <c r="E3268" s="91"/>
      <c r="F3268" s="91"/>
      <c r="G3268" s="91"/>
      <c r="H3268" s="248"/>
      <c r="I3268" s="248"/>
      <c r="J3268" s="260"/>
      <c r="K3268" s="252"/>
      <c r="GO3268" s="233" t="str">
        <f>IFERROR(VLOOKUP($C3268,リスト!$D:$X,18,FALSE),"")</f>
        <v/>
      </c>
      <c r="GP3268" s="349"/>
    </row>
    <row r="3269" spans="1:198" hidden="1">
      <c r="A3269" s="232" t="str">
        <f t="shared" si="120"/>
        <v/>
      </c>
      <c r="B3269" s="91"/>
      <c r="C3269" s="232"/>
      <c r="D3269" s="232"/>
      <c r="E3269" s="91"/>
      <c r="F3269" s="91"/>
      <c r="G3269" s="91"/>
      <c r="H3269" s="248"/>
      <c r="I3269" s="248"/>
      <c r="J3269" s="260"/>
      <c r="K3269" s="252"/>
      <c r="GO3269" s="233" t="str">
        <f>IFERROR(VLOOKUP($C3269,リスト!$D:$X,18,FALSE),"")</f>
        <v/>
      </c>
      <c r="GP3269" s="349"/>
    </row>
    <row r="3270" spans="1:198" hidden="1">
      <c r="A3270" s="232" t="str">
        <f t="shared" ref="A3270:A3333" si="121">IF(C3270="","",ROW()-5)</f>
        <v/>
      </c>
      <c r="B3270" s="91"/>
      <c r="C3270" s="232"/>
      <c r="D3270" s="232"/>
      <c r="E3270" s="91"/>
      <c r="F3270" s="91"/>
      <c r="G3270" s="91"/>
      <c r="H3270" s="248"/>
      <c r="I3270" s="248"/>
      <c r="J3270" s="260"/>
      <c r="K3270" s="252"/>
      <c r="GO3270" s="233" t="str">
        <f>IFERROR(VLOOKUP($C3270,リスト!$D:$X,18,FALSE),"")</f>
        <v/>
      </c>
      <c r="GP3270" s="349"/>
    </row>
    <row r="3271" spans="1:198" hidden="1">
      <c r="A3271" s="232" t="str">
        <f t="shared" si="121"/>
        <v/>
      </c>
      <c r="B3271" s="91"/>
      <c r="C3271" s="232"/>
      <c r="D3271" s="232"/>
      <c r="E3271" s="91"/>
      <c r="F3271" s="91"/>
      <c r="G3271" s="91"/>
      <c r="H3271" s="248"/>
      <c r="I3271" s="248"/>
      <c r="J3271" s="260"/>
      <c r="K3271" s="252"/>
      <c r="GO3271" s="233" t="str">
        <f>IFERROR(VLOOKUP($C3271,リスト!$D:$X,18,FALSE),"")</f>
        <v/>
      </c>
      <c r="GP3271" s="349"/>
    </row>
    <row r="3272" spans="1:198" hidden="1">
      <c r="A3272" s="232" t="str">
        <f t="shared" si="121"/>
        <v/>
      </c>
      <c r="B3272" s="91"/>
      <c r="C3272" s="232"/>
      <c r="D3272" s="232"/>
      <c r="E3272" s="91"/>
      <c r="F3272" s="91"/>
      <c r="G3272" s="91"/>
      <c r="H3272" s="248"/>
      <c r="I3272" s="248"/>
      <c r="J3272" s="260"/>
      <c r="K3272" s="252"/>
      <c r="GO3272" s="233" t="str">
        <f>IFERROR(VLOOKUP($C3272,リスト!$D:$X,18,FALSE),"")</f>
        <v/>
      </c>
      <c r="GP3272" s="349"/>
    </row>
    <row r="3273" spans="1:198" hidden="1">
      <c r="A3273" s="232" t="str">
        <f t="shared" si="121"/>
        <v/>
      </c>
      <c r="B3273" s="91"/>
      <c r="C3273" s="232"/>
      <c r="D3273" s="232"/>
      <c r="E3273" s="91"/>
      <c r="F3273" s="91"/>
      <c r="G3273" s="91"/>
      <c r="H3273" s="248"/>
      <c r="I3273" s="248"/>
      <c r="J3273" s="260"/>
      <c r="K3273" s="252"/>
      <c r="GO3273" s="233" t="str">
        <f>IFERROR(VLOOKUP($C3273,リスト!$D:$X,18,FALSE),"")</f>
        <v/>
      </c>
      <c r="GP3273" s="349"/>
    </row>
    <row r="3274" spans="1:198" hidden="1">
      <c r="A3274" s="232" t="str">
        <f t="shared" si="121"/>
        <v/>
      </c>
      <c r="B3274" s="91"/>
      <c r="C3274" s="232"/>
      <c r="D3274" s="232"/>
      <c r="E3274" s="91"/>
      <c r="F3274" s="91"/>
      <c r="G3274" s="91"/>
      <c r="H3274" s="248"/>
      <c r="I3274" s="248"/>
      <c r="J3274" s="260"/>
      <c r="K3274" s="252"/>
      <c r="GO3274" s="233" t="str">
        <f>IFERROR(VLOOKUP($C3274,リスト!$D:$X,18,FALSE),"")</f>
        <v/>
      </c>
      <c r="GP3274" s="349"/>
    </row>
    <row r="3275" spans="1:198" hidden="1">
      <c r="A3275" s="232" t="str">
        <f t="shared" si="121"/>
        <v/>
      </c>
      <c r="B3275" s="91"/>
      <c r="C3275" s="232"/>
      <c r="D3275" s="232"/>
      <c r="E3275" s="91"/>
      <c r="F3275" s="91"/>
      <c r="G3275" s="91"/>
      <c r="H3275" s="248"/>
      <c r="I3275" s="248"/>
      <c r="J3275" s="260"/>
      <c r="K3275" s="252"/>
      <c r="GO3275" s="233" t="str">
        <f>IFERROR(VLOOKUP($C3275,リスト!$D:$X,18,FALSE),"")</f>
        <v/>
      </c>
      <c r="GP3275" s="349"/>
    </row>
    <row r="3276" spans="1:198" hidden="1">
      <c r="A3276" s="232" t="str">
        <f t="shared" si="121"/>
        <v/>
      </c>
      <c r="B3276" s="91"/>
      <c r="C3276" s="232"/>
      <c r="D3276" s="232"/>
      <c r="E3276" s="91"/>
      <c r="F3276" s="91"/>
      <c r="G3276" s="91"/>
      <c r="H3276" s="248"/>
      <c r="I3276" s="248"/>
      <c r="J3276" s="260"/>
      <c r="K3276" s="252"/>
      <c r="GO3276" s="233" t="str">
        <f>IFERROR(VLOOKUP($C3276,リスト!$D:$X,18,FALSE),"")</f>
        <v/>
      </c>
      <c r="GP3276" s="349"/>
    </row>
    <row r="3277" spans="1:198" hidden="1">
      <c r="A3277" s="232" t="str">
        <f t="shared" si="121"/>
        <v/>
      </c>
      <c r="B3277" s="91"/>
      <c r="C3277" s="232"/>
      <c r="D3277" s="232"/>
      <c r="E3277" s="91"/>
      <c r="F3277" s="91"/>
      <c r="G3277" s="91"/>
      <c r="H3277" s="248"/>
      <c r="I3277" s="248"/>
      <c r="J3277" s="260"/>
      <c r="K3277" s="252"/>
      <c r="GO3277" s="233" t="str">
        <f>IFERROR(VLOOKUP($C3277,リスト!$D:$X,18,FALSE),"")</f>
        <v/>
      </c>
      <c r="GP3277" s="349"/>
    </row>
    <row r="3278" spans="1:198" hidden="1">
      <c r="A3278" s="232" t="str">
        <f t="shared" si="121"/>
        <v/>
      </c>
      <c r="B3278" s="91"/>
      <c r="C3278" s="232"/>
      <c r="D3278" s="232"/>
      <c r="E3278" s="91"/>
      <c r="F3278" s="91"/>
      <c r="G3278" s="91"/>
      <c r="H3278" s="248"/>
      <c r="I3278" s="248"/>
      <c r="J3278" s="260"/>
      <c r="K3278" s="252"/>
      <c r="GO3278" s="233" t="str">
        <f>IFERROR(VLOOKUP($C3278,リスト!$D:$X,18,FALSE),"")</f>
        <v/>
      </c>
      <c r="GP3278" s="349"/>
    </row>
    <row r="3279" spans="1:198" hidden="1">
      <c r="A3279" s="232" t="str">
        <f t="shared" si="121"/>
        <v/>
      </c>
      <c r="B3279" s="91"/>
      <c r="C3279" s="232"/>
      <c r="D3279" s="232"/>
      <c r="E3279" s="91"/>
      <c r="F3279" s="91"/>
      <c r="G3279" s="91"/>
      <c r="H3279" s="248"/>
      <c r="I3279" s="248"/>
      <c r="J3279" s="260"/>
      <c r="K3279" s="252"/>
      <c r="GO3279" s="233" t="str">
        <f>IFERROR(VLOOKUP($C3279,リスト!$D:$X,18,FALSE),"")</f>
        <v/>
      </c>
      <c r="GP3279" s="349"/>
    </row>
    <row r="3280" spans="1:198" hidden="1">
      <c r="A3280" s="232" t="str">
        <f t="shared" si="121"/>
        <v/>
      </c>
      <c r="B3280" s="91"/>
      <c r="C3280" s="232"/>
      <c r="D3280" s="232"/>
      <c r="E3280" s="91"/>
      <c r="F3280" s="91"/>
      <c r="G3280" s="91"/>
      <c r="H3280" s="248"/>
      <c r="I3280" s="248"/>
      <c r="J3280" s="260"/>
      <c r="K3280" s="252"/>
      <c r="GO3280" s="233" t="str">
        <f>IFERROR(VLOOKUP($C3280,リスト!$D:$X,18,FALSE),"")</f>
        <v/>
      </c>
      <c r="GP3280" s="349"/>
    </row>
    <row r="3281" spans="1:198" hidden="1">
      <c r="A3281" s="232" t="str">
        <f t="shared" si="121"/>
        <v/>
      </c>
      <c r="B3281" s="91"/>
      <c r="C3281" s="232"/>
      <c r="D3281" s="232"/>
      <c r="E3281" s="91"/>
      <c r="F3281" s="91"/>
      <c r="G3281" s="91"/>
      <c r="H3281" s="248"/>
      <c r="I3281" s="248"/>
      <c r="J3281" s="260"/>
      <c r="K3281" s="252"/>
      <c r="GO3281" s="233" t="str">
        <f>IFERROR(VLOOKUP($C3281,リスト!$D:$X,18,FALSE),"")</f>
        <v/>
      </c>
      <c r="GP3281" s="349"/>
    </row>
    <row r="3282" spans="1:198" hidden="1">
      <c r="A3282" s="232" t="str">
        <f t="shared" si="121"/>
        <v/>
      </c>
      <c r="B3282" s="91"/>
      <c r="C3282" s="232"/>
      <c r="D3282" s="232"/>
      <c r="E3282" s="91"/>
      <c r="F3282" s="91"/>
      <c r="G3282" s="91"/>
      <c r="H3282" s="248"/>
      <c r="I3282" s="248"/>
      <c r="J3282" s="260"/>
      <c r="K3282" s="252"/>
      <c r="GO3282" s="233" t="str">
        <f>IFERROR(VLOOKUP($C3282,リスト!$D:$X,18,FALSE),"")</f>
        <v/>
      </c>
      <c r="GP3282" s="349"/>
    </row>
    <row r="3283" spans="1:198" hidden="1">
      <c r="A3283" s="232" t="str">
        <f t="shared" si="121"/>
        <v/>
      </c>
      <c r="B3283" s="91"/>
      <c r="C3283" s="232"/>
      <c r="D3283" s="232"/>
      <c r="E3283" s="91"/>
      <c r="F3283" s="91"/>
      <c r="G3283" s="91"/>
      <c r="H3283" s="248"/>
      <c r="I3283" s="248"/>
      <c r="J3283" s="260"/>
      <c r="K3283" s="252"/>
      <c r="GO3283" s="233" t="str">
        <f>IFERROR(VLOOKUP($C3283,リスト!$D:$X,18,FALSE),"")</f>
        <v/>
      </c>
      <c r="GP3283" s="349"/>
    </row>
    <row r="3284" spans="1:198" hidden="1">
      <c r="A3284" s="232" t="str">
        <f t="shared" si="121"/>
        <v/>
      </c>
      <c r="B3284" s="91"/>
      <c r="C3284" s="232"/>
      <c r="D3284" s="232"/>
      <c r="E3284" s="91"/>
      <c r="F3284" s="91"/>
      <c r="G3284" s="91"/>
      <c r="H3284" s="248"/>
      <c r="I3284" s="248"/>
      <c r="J3284" s="260"/>
      <c r="K3284" s="252"/>
      <c r="GO3284" s="233" t="str">
        <f>IFERROR(VLOOKUP($C3284,リスト!$D:$X,18,FALSE),"")</f>
        <v/>
      </c>
      <c r="GP3284" s="349"/>
    </row>
    <row r="3285" spans="1:198" hidden="1">
      <c r="A3285" s="232" t="str">
        <f t="shared" si="121"/>
        <v/>
      </c>
      <c r="B3285" s="91"/>
      <c r="C3285" s="232"/>
      <c r="D3285" s="232"/>
      <c r="E3285" s="91"/>
      <c r="F3285" s="91"/>
      <c r="G3285" s="91"/>
      <c r="H3285" s="248"/>
      <c r="I3285" s="248"/>
      <c r="J3285" s="260"/>
      <c r="K3285" s="252"/>
      <c r="GO3285" s="233" t="str">
        <f>IFERROR(VLOOKUP($C3285,リスト!$D:$X,18,FALSE),"")</f>
        <v/>
      </c>
      <c r="GP3285" s="349"/>
    </row>
    <row r="3286" spans="1:198" hidden="1">
      <c r="A3286" s="232" t="str">
        <f t="shared" si="121"/>
        <v/>
      </c>
      <c r="B3286" s="91"/>
      <c r="C3286" s="232"/>
      <c r="D3286" s="232"/>
      <c r="E3286" s="91"/>
      <c r="F3286" s="91"/>
      <c r="G3286" s="91"/>
      <c r="H3286" s="248"/>
      <c r="I3286" s="248"/>
      <c r="J3286" s="260"/>
      <c r="K3286" s="252"/>
      <c r="GO3286" s="233" t="str">
        <f>IFERROR(VLOOKUP($C3286,リスト!$D:$X,18,FALSE),"")</f>
        <v/>
      </c>
      <c r="GP3286" s="349"/>
    </row>
    <row r="3287" spans="1:198" hidden="1">
      <c r="A3287" s="232" t="str">
        <f t="shared" si="121"/>
        <v/>
      </c>
      <c r="B3287" s="91"/>
      <c r="C3287" s="232"/>
      <c r="D3287" s="232"/>
      <c r="E3287" s="91"/>
      <c r="F3287" s="91"/>
      <c r="G3287" s="91"/>
      <c r="H3287" s="248"/>
      <c r="I3287" s="248"/>
      <c r="J3287" s="260"/>
      <c r="K3287" s="252"/>
      <c r="GO3287" s="233" t="str">
        <f>IFERROR(VLOOKUP($C3287,リスト!$D:$X,18,FALSE),"")</f>
        <v/>
      </c>
      <c r="GP3287" s="349"/>
    </row>
    <row r="3288" spans="1:198" hidden="1">
      <c r="A3288" s="232" t="str">
        <f t="shared" si="121"/>
        <v/>
      </c>
      <c r="B3288" s="91"/>
      <c r="C3288" s="232"/>
      <c r="D3288" s="232"/>
      <c r="E3288" s="91"/>
      <c r="F3288" s="91"/>
      <c r="G3288" s="91"/>
      <c r="H3288" s="248"/>
      <c r="I3288" s="248"/>
      <c r="J3288" s="260"/>
      <c r="K3288" s="252"/>
      <c r="GO3288" s="233" t="str">
        <f>IFERROR(VLOOKUP($C3288,リスト!$D:$X,18,FALSE),"")</f>
        <v/>
      </c>
      <c r="GP3288" s="349"/>
    </row>
    <row r="3289" spans="1:198" hidden="1">
      <c r="A3289" s="232" t="str">
        <f t="shared" si="121"/>
        <v/>
      </c>
      <c r="B3289" s="91"/>
      <c r="C3289" s="232"/>
      <c r="D3289" s="232"/>
      <c r="E3289" s="91"/>
      <c r="F3289" s="91"/>
      <c r="G3289" s="91"/>
      <c r="H3289" s="248"/>
      <c r="I3289" s="248"/>
      <c r="J3289" s="260"/>
      <c r="K3289" s="252"/>
      <c r="GO3289" s="233" t="str">
        <f>IFERROR(VLOOKUP($C3289,リスト!$D:$X,18,FALSE),"")</f>
        <v/>
      </c>
      <c r="GP3289" s="349"/>
    </row>
    <row r="3290" spans="1:198" hidden="1">
      <c r="A3290" s="232" t="str">
        <f t="shared" si="121"/>
        <v/>
      </c>
      <c r="B3290" s="91"/>
      <c r="C3290" s="232"/>
      <c r="D3290" s="232"/>
      <c r="E3290" s="91"/>
      <c r="F3290" s="91"/>
      <c r="G3290" s="91"/>
      <c r="H3290" s="248"/>
      <c r="I3290" s="248"/>
      <c r="J3290" s="260"/>
      <c r="K3290" s="252"/>
      <c r="GO3290" s="233" t="str">
        <f>IFERROR(VLOOKUP($C3290,リスト!$D:$X,18,FALSE),"")</f>
        <v/>
      </c>
      <c r="GP3290" s="349"/>
    </row>
    <row r="3291" spans="1:198" hidden="1">
      <c r="A3291" s="232" t="str">
        <f t="shared" si="121"/>
        <v/>
      </c>
      <c r="B3291" s="91"/>
      <c r="C3291" s="232"/>
      <c r="D3291" s="232"/>
      <c r="E3291" s="91"/>
      <c r="F3291" s="91"/>
      <c r="G3291" s="91"/>
      <c r="H3291" s="248"/>
      <c r="I3291" s="248"/>
      <c r="J3291" s="260"/>
      <c r="K3291" s="252"/>
      <c r="GO3291" s="233" t="str">
        <f>IFERROR(VLOOKUP($C3291,リスト!$D:$X,18,FALSE),"")</f>
        <v/>
      </c>
      <c r="GP3291" s="349"/>
    </row>
    <row r="3292" spans="1:198" hidden="1">
      <c r="A3292" s="232" t="str">
        <f t="shared" si="121"/>
        <v/>
      </c>
      <c r="B3292" s="91"/>
      <c r="C3292" s="232"/>
      <c r="D3292" s="232"/>
      <c r="E3292" s="91"/>
      <c r="F3292" s="91"/>
      <c r="G3292" s="91"/>
      <c r="H3292" s="248"/>
      <c r="I3292" s="248"/>
      <c r="J3292" s="260"/>
      <c r="K3292" s="252"/>
      <c r="GO3292" s="233" t="str">
        <f>IFERROR(VLOOKUP($C3292,リスト!$D:$X,18,FALSE),"")</f>
        <v/>
      </c>
      <c r="GP3292" s="349"/>
    </row>
    <row r="3293" spans="1:198" hidden="1">
      <c r="A3293" s="232" t="str">
        <f t="shared" si="121"/>
        <v/>
      </c>
      <c r="B3293" s="91"/>
      <c r="C3293" s="232"/>
      <c r="D3293" s="232"/>
      <c r="E3293" s="91"/>
      <c r="F3293" s="91"/>
      <c r="G3293" s="91"/>
      <c r="H3293" s="248"/>
      <c r="I3293" s="248"/>
      <c r="J3293" s="260"/>
      <c r="K3293" s="252"/>
      <c r="GO3293" s="233" t="str">
        <f>IFERROR(VLOOKUP($C3293,リスト!$D:$X,18,FALSE),"")</f>
        <v/>
      </c>
      <c r="GP3293" s="349"/>
    </row>
    <row r="3294" spans="1:198" hidden="1">
      <c r="A3294" s="232" t="str">
        <f t="shared" si="121"/>
        <v/>
      </c>
      <c r="B3294" s="91"/>
      <c r="C3294" s="232"/>
      <c r="D3294" s="232"/>
      <c r="E3294" s="91"/>
      <c r="F3294" s="91"/>
      <c r="G3294" s="91"/>
      <c r="H3294" s="248"/>
      <c r="I3294" s="248"/>
      <c r="J3294" s="260"/>
      <c r="K3294" s="252"/>
      <c r="GO3294" s="233" t="str">
        <f>IFERROR(VLOOKUP($C3294,リスト!$D:$X,18,FALSE),"")</f>
        <v/>
      </c>
      <c r="GP3294" s="349"/>
    </row>
    <row r="3295" spans="1:198" hidden="1">
      <c r="A3295" s="232" t="str">
        <f t="shared" si="121"/>
        <v/>
      </c>
      <c r="B3295" s="91"/>
      <c r="C3295" s="232"/>
      <c r="D3295" s="232"/>
      <c r="E3295" s="91"/>
      <c r="F3295" s="91"/>
      <c r="G3295" s="91"/>
      <c r="H3295" s="248"/>
      <c r="I3295" s="248"/>
      <c r="J3295" s="260"/>
      <c r="K3295" s="252"/>
      <c r="GO3295" s="233" t="str">
        <f>IFERROR(VLOOKUP($C3295,リスト!$D:$X,18,FALSE),"")</f>
        <v/>
      </c>
      <c r="GP3295" s="349"/>
    </row>
    <row r="3296" spans="1:198" hidden="1">
      <c r="A3296" s="232" t="str">
        <f t="shared" si="121"/>
        <v/>
      </c>
      <c r="B3296" s="91"/>
      <c r="C3296" s="232"/>
      <c r="D3296" s="232"/>
      <c r="E3296" s="91"/>
      <c r="F3296" s="91"/>
      <c r="G3296" s="91"/>
      <c r="H3296" s="248"/>
      <c r="I3296" s="248"/>
      <c r="J3296" s="260"/>
      <c r="K3296" s="252"/>
      <c r="GO3296" s="233" t="str">
        <f>IFERROR(VLOOKUP($C3296,リスト!$D:$X,18,FALSE),"")</f>
        <v/>
      </c>
      <c r="GP3296" s="349"/>
    </row>
    <row r="3297" spans="1:198" hidden="1">
      <c r="A3297" s="232" t="str">
        <f t="shared" si="121"/>
        <v/>
      </c>
      <c r="B3297" s="91"/>
      <c r="C3297" s="232"/>
      <c r="D3297" s="232"/>
      <c r="E3297" s="91"/>
      <c r="F3297" s="91"/>
      <c r="G3297" s="91"/>
      <c r="H3297" s="248"/>
      <c r="I3297" s="248"/>
      <c r="J3297" s="260"/>
      <c r="K3297" s="252"/>
      <c r="GO3297" s="233" t="str">
        <f>IFERROR(VLOOKUP($C3297,リスト!$D:$X,18,FALSE),"")</f>
        <v/>
      </c>
      <c r="GP3297" s="349"/>
    </row>
    <row r="3298" spans="1:198" hidden="1">
      <c r="A3298" s="232" t="str">
        <f t="shared" si="121"/>
        <v/>
      </c>
      <c r="B3298" s="91"/>
      <c r="C3298" s="232"/>
      <c r="D3298" s="232"/>
      <c r="E3298" s="91"/>
      <c r="F3298" s="91"/>
      <c r="G3298" s="91"/>
      <c r="H3298" s="248"/>
      <c r="I3298" s="248"/>
      <c r="J3298" s="260"/>
      <c r="K3298" s="252"/>
      <c r="GO3298" s="233" t="str">
        <f>IFERROR(VLOOKUP($C3298,リスト!$D:$X,18,FALSE),"")</f>
        <v/>
      </c>
      <c r="GP3298" s="349"/>
    </row>
    <row r="3299" spans="1:198" hidden="1">
      <c r="A3299" s="232" t="str">
        <f t="shared" si="121"/>
        <v/>
      </c>
      <c r="B3299" s="91"/>
      <c r="C3299" s="232"/>
      <c r="D3299" s="232"/>
      <c r="E3299" s="91"/>
      <c r="F3299" s="91"/>
      <c r="G3299" s="91"/>
      <c r="H3299" s="248"/>
      <c r="I3299" s="248"/>
      <c r="J3299" s="260"/>
      <c r="K3299" s="252"/>
      <c r="GO3299" s="233" t="str">
        <f>IFERROR(VLOOKUP($C3299,リスト!$D:$X,18,FALSE),"")</f>
        <v/>
      </c>
      <c r="GP3299" s="349"/>
    </row>
    <row r="3300" spans="1:198" hidden="1">
      <c r="A3300" s="232" t="str">
        <f t="shared" si="121"/>
        <v/>
      </c>
      <c r="B3300" s="91"/>
      <c r="C3300" s="232"/>
      <c r="D3300" s="232"/>
      <c r="E3300" s="91"/>
      <c r="F3300" s="91"/>
      <c r="G3300" s="91"/>
      <c r="H3300" s="248"/>
      <c r="I3300" s="248"/>
      <c r="J3300" s="260"/>
      <c r="K3300" s="252"/>
      <c r="GO3300" s="233" t="str">
        <f>IFERROR(VLOOKUP($C3300,リスト!$D:$X,18,FALSE),"")</f>
        <v/>
      </c>
      <c r="GP3300" s="349"/>
    </row>
    <row r="3301" spans="1:198" hidden="1">
      <c r="A3301" s="232" t="str">
        <f t="shared" si="121"/>
        <v/>
      </c>
      <c r="B3301" s="91"/>
      <c r="C3301" s="232"/>
      <c r="D3301" s="232"/>
      <c r="E3301" s="91"/>
      <c r="F3301" s="91"/>
      <c r="G3301" s="91"/>
      <c r="H3301" s="248"/>
      <c r="I3301" s="248"/>
      <c r="J3301" s="260"/>
      <c r="K3301" s="252"/>
      <c r="GO3301" s="233" t="str">
        <f>IFERROR(VLOOKUP($C3301,リスト!$D:$X,18,FALSE),"")</f>
        <v/>
      </c>
      <c r="GP3301" s="349"/>
    </row>
    <row r="3302" spans="1:198" hidden="1">
      <c r="A3302" s="232" t="str">
        <f t="shared" si="121"/>
        <v/>
      </c>
      <c r="B3302" s="91"/>
      <c r="C3302" s="232"/>
      <c r="D3302" s="232"/>
      <c r="E3302" s="91"/>
      <c r="F3302" s="91"/>
      <c r="G3302" s="91"/>
      <c r="H3302" s="248"/>
      <c r="I3302" s="248"/>
      <c r="J3302" s="260"/>
      <c r="K3302" s="252"/>
      <c r="GO3302" s="233" t="str">
        <f>IFERROR(VLOOKUP($C3302,リスト!$D:$X,18,FALSE),"")</f>
        <v/>
      </c>
      <c r="GP3302" s="349"/>
    </row>
    <row r="3303" spans="1:198" hidden="1">
      <c r="A3303" s="232" t="str">
        <f t="shared" si="121"/>
        <v/>
      </c>
      <c r="B3303" s="91"/>
      <c r="C3303" s="232"/>
      <c r="D3303" s="232"/>
      <c r="E3303" s="91"/>
      <c r="F3303" s="91"/>
      <c r="G3303" s="91"/>
      <c r="H3303" s="248"/>
      <c r="I3303" s="248"/>
      <c r="J3303" s="260"/>
      <c r="K3303" s="252"/>
      <c r="GO3303" s="233" t="str">
        <f>IFERROR(VLOOKUP($C3303,リスト!$D:$X,18,FALSE),"")</f>
        <v/>
      </c>
      <c r="GP3303" s="349"/>
    </row>
    <row r="3304" spans="1:198" hidden="1">
      <c r="A3304" s="232" t="str">
        <f t="shared" si="121"/>
        <v/>
      </c>
      <c r="B3304" s="91"/>
      <c r="C3304" s="232"/>
      <c r="D3304" s="232"/>
      <c r="E3304" s="91"/>
      <c r="F3304" s="91"/>
      <c r="G3304" s="91"/>
      <c r="H3304" s="248"/>
      <c r="I3304" s="248"/>
      <c r="J3304" s="260"/>
      <c r="K3304" s="252"/>
      <c r="GO3304" s="233" t="str">
        <f>IFERROR(VLOOKUP($C3304,リスト!$D:$X,18,FALSE),"")</f>
        <v/>
      </c>
      <c r="GP3304" s="349"/>
    </row>
    <row r="3305" spans="1:198" hidden="1">
      <c r="A3305" s="232" t="str">
        <f t="shared" si="121"/>
        <v/>
      </c>
      <c r="B3305" s="91"/>
      <c r="C3305" s="232"/>
      <c r="D3305" s="232"/>
      <c r="E3305" s="91"/>
      <c r="F3305" s="91"/>
      <c r="G3305" s="91"/>
      <c r="H3305" s="248"/>
      <c r="I3305" s="248"/>
      <c r="J3305" s="260"/>
      <c r="K3305" s="252"/>
      <c r="GO3305" s="233" t="str">
        <f>IFERROR(VLOOKUP($C3305,リスト!$D:$X,18,FALSE),"")</f>
        <v/>
      </c>
      <c r="GP3305" s="349"/>
    </row>
    <row r="3306" spans="1:198" hidden="1">
      <c r="A3306" s="232" t="str">
        <f t="shared" si="121"/>
        <v/>
      </c>
      <c r="B3306" s="91"/>
      <c r="C3306" s="232"/>
      <c r="D3306" s="232"/>
      <c r="E3306" s="91"/>
      <c r="F3306" s="91"/>
      <c r="G3306" s="91"/>
      <c r="H3306" s="248"/>
      <c r="I3306" s="248"/>
      <c r="J3306" s="260"/>
      <c r="K3306" s="252"/>
      <c r="GO3306" s="233" t="str">
        <f>IFERROR(VLOOKUP($C3306,リスト!$D:$X,18,FALSE),"")</f>
        <v/>
      </c>
      <c r="GP3306" s="349"/>
    </row>
    <row r="3307" spans="1:198" hidden="1">
      <c r="A3307" s="232" t="str">
        <f t="shared" si="121"/>
        <v/>
      </c>
      <c r="B3307" s="91"/>
      <c r="C3307" s="232"/>
      <c r="D3307" s="232"/>
      <c r="E3307" s="91"/>
      <c r="F3307" s="91"/>
      <c r="G3307" s="91"/>
      <c r="H3307" s="248"/>
      <c r="I3307" s="248"/>
      <c r="J3307" s="260"/>
      <c r="K3307" s="252"/>
      <c r="GO3307" s="233" t="str">
        <f>IFERROR(VLOOKUP($C3307,リスト!$D:$X,18,FALSE),"")</f>
        <v/>
      </c>
      <c r="GP3307" s="349"/>
    </row>
    <row r="3308" spans="1:198" hidden="1">
      <c r="A3308" s="232" t="str">
        <f t="shared" si="121"/>
        <v/>
      </c>
      <c r="B3308" s="91"/>
      <c r="C3308" s="232"/>
      <c r="D3308" s="232"/>
      <c r="E3308" s="91"/>
      <c r="F3308" s="91"/>
      <c r="G3308" s="91"/>
      <c r="H3308" s="248"/>
      <c r="I3308" s="248"/>
      <c r="J3308" s="260"/>
      <c r="K3308" s="252"/>
      <c r="GO3308" s="233" t="str">
        <f>IFERROR(VLOOKUP($C3308,リスト!$D:$X,18,FALSE),"")</f>
        <v/>
      </c>
      <c r="GP3308" s="349"/>
    </row>
    <row r="3309" spans="1:198" hidden="1">
      <c r="A3309" s="232" t="str">
        <f t="shared" si="121"/>
        <v/>
      </c>
      <c r="B3309" s="91"/>
      <c r="C3309" s="232"/>
      <c r="D3309" s="232"/>
      <c r="E3309" s="91"/>
      <c r="F3309" s="91"/>
      <c r="G3309" s="91"/>
      <c r="H3309" s="248"/>
      <c r="I3309" s="248"/>
      <c r="J3309" s="260"/>
      <c r="K3309" s="252"/>
      <c r="GO3309" s="233" t="str">
        <f>IFERROR(VLOOKUP($C3309,リスト!$D:$X,18,FALSE),"")</f>
        <v/>
      </c>
      <c r="GP3309" s="349"/>
    </row>
    <row r="3310" spans="1:198" hidden="1">
      <c r="A3310" s="232" t="str">
        <f t="shared" si="121"/>
        <v/>
      </c>
      <c r="B3310" s="91"/>
      <c r="C3310" s="232"/>
      <c r="D3310" s="232"/>
      <c r="E3310" s="91"/>
      <c r="F3310" s="91"/>
      <c r="G3310" s="91"/>
      <c r="H3310" s="248"/>
      <c r="I3310" s="248"/>
      <c r="J3310" s="260"/>
      <c r="K3310" s="252"/>
      <c r="GO3310" s="233" t="str">
        <f>IFERROR(VLOOKUP($C3310,リスト!$D:$X,18,FALSE),"")</f>
        <v/>
      </c>
      <c r="GP3310" s="349"/>
    </row>
    <row r="3311" spans="1:198" hidden="1">
      <c r="A3311" s="232" t="str">
        <f t="shared" si="121"/>
        <v/>
      </c>
      <c r="B3311" s="91"/>
      <c r="C3311" s="232"/>
      <c r="D3311" s="232"/>
      <c r="E3311" s="91"/>
      <c r="F3311" s="91"/>
      <c r="G3311" s="91"/>
      <c r="H3311" s="248"/>
      <c r="I3311" s="248"/>
      <c r="J3311" s="260"/>
      <c r="K3311" s="252"/>
      <c r="GO3311" s="233" t="str">
        <f>IFERROR(VLOOKUP($C3311,リスト!$D:$X,18,FALSE),"")</f>
        <v/>
      </c>
      <c r="GP3311" s="349"/>
    </row>
    <row r="3312" spans="1:198" hidden="1">
      <c r="A3312" s="232" t="str">
        <f t="shared" si="121"/>
        <v/>
      </c>
      <c r="B3312" s="91"/>
      <c r="C3312" s="232"/>
      <c r="D3312" s="232"/>
      <c r="E3312" s="91"/>
      <c r="F3312" s="91"/>
      <c r="G3312" s="91"/>
      <c r="H3312" s="248"/>
      <c r="I3312" s="248"/>
      <c r="J3312" s="260"/>
      <c r="K3312" s="252"/>
      <c r="GO3312" s="233" t="str">
        <f>IFERROR(VLOOKUP($C3312,リスト!$D:$X,18,FALSE),"")</f>
        <v/>
      </c>
      <c r="GP3312" s="349"/>
    </row>
    <row r="3313" spans="1:198" hidden="1">
      <c r="A3313" s="232" t="str">
        <f t="shared" si="121"/>
        <v/>
      </c>
      <c r="B3313" s="91"/>
      <c r="C3313" s="232"/>
      <c r="D3313" s="232"/>
      <c r="E3313" s="91"/>
      <c r="F3313" s="91"/>
      <c r="G3313" s="91"/>
      <c r="H3313" s="248"/>
      <c r="I3313" s="248"/>
      <c r="J3313" s="260"/>
      <c r="K3313" s="252"/>
      <c r="GO3313" s="233" t="str">
        <f>IFERROR(VLOOKUP($C3313,リスト!$D:$X,18,FALSE),"")</f>
        <v/>
      </c>
      <c r="GP3313" s="349"/>
    </row>
    <row r="3314" spans="1:198" hidden="1">
      <c r="A3314" s="232" t="str">
        <f t="shared" si="121"/>
        <v/>
      </c>
      <c r="B3314" s="91"/>
      <c r="C3314" s="232"/>
      <c r="D3314" s="232"/>
      <c r="E3314" s="91"/>
      <c r="F3314" s="91"/>
      <c r="G3314" s="91"/>
      <c r="H3314" s="248"/>
      <c r="I3314" s="248"/>
      <c r="J3314" s="260"/>
      <c r="K3314" s="252"/>
      <c r="GO3314" s="233" t="str">
        <f>IFERROR(VLOOKUP($C3314,リスト!$D:$X,18,FALSE),"")</f>
        <v/>
      </c>
      <c r="GP3314" s="349"/>
    </row>
    <row r="3315" spans="1:198" hidden="1">
      <c r="A3315" s="232" t="str">
        <f t="shared" si="121"/>
        <v/>
      </c>
      <c r="B3315" s="91"/>
      <c r="C3315" s="232"/>
      <c r="D3315" s="232"/>
      <c r="E3315" s="91"/>
      <c r="F3315" s="91"/>
      <c r="G3315" s="91"/>
      <c r="H3315" s="248"/>
      <c r="I3315" s="248"/>
      <c r="J3315" s="260"/>
      <c r="K3315" s="252"/>
      <c r="GO3315" s="233" t="str">
        <f>IFERROR(VLOOKUP($C3315,リスト!$D:$X,18,FALSE),"")</f>
        <v/>
      </c>
      <c r="GP3315" s="349"/>
    </row>
    <row r="3316" spans="1:198" hidden="1">
      <c r="A3316" s="232" t="str">
        <f t="shared" si="121"/>
        <v/>
      </c>
      <c r="B3316" s="91"/>
      <c r="C3316" s="232"/>
      <c r="D3316" s="232"/>
      <c r="E3316" s="91"/>
      <c r="F3316" s="91"/>
      <c r="G3316" s="91"/>
      <c r="H3316" s="248"/>
      <c r="I3316" s="248"/>
      <c r="J3316" s="260"/>
      <c r="K3316" s="252"/>
      <c r="GO3316" s="233" t="str">
        <f>IFERROR(VLOOKUP($C3316,リスト!$D:$X,18,FALSE),"")</f>
        <v/>
      </c>
      <c r="GP3316" s="349"/>
    </row>
    <row r="3317" spans="1:198" hidden="1">
      <c r="A3317" s="232" t="str">
        <f t="shared" si="121"/>
        <v/>
      </c>
      <c r="B3317" s="91"/>
      <c r="C3317" s="232"/>
      <c r="D3317" s="232"/>
      <c r="E3317" s="91"/>
      <c r="F3317" s="91"/>
      <c r="G3317" s="91"/>
      <c r="H3317" s="248"/>
      <c r="I3317" s="248"/>
      <c r="J3317" s="260"/>
      <c r="K3317" s="252"/>
      <c r="GO3317" s="233" t="str">
        <f>IFERROR(VLOOKUP($C3317,リスト!$D:$X,18,FALSE),"")</f>
        <v/>
      </c>
      <c r="GP3317" s="349"/>
    </row>
    <row r="3318" spans="1:198" hidden="1">
      <c r="A3318" s="232" t="str">
        <f t="shared" si="121"/>
        <v/>
      </c>
      <c r="B3318" s="91"/>
      <c r="C3318" s="232"/>
      <c r="D3318" s="232"/>
      <c r="E3318" s="91"/>
      <c r="F3318" s="91"/>
      <c r="G3318" s="91"/>
      <c r="H3318" s="248"/>
      <c r="I3318" s="248"/>
      <c r="J3318" s="260"/>
      <c r="K3318" s="252"/>
      <c r="GO3318" s="233" t="str">
        <f>IFERROR(VLOOKUP($C3318,リスト!$D:$X,18,FALSE),"")</f>
        <v/>
      </c>
      <c r="GP3318" s="349"/>
    </row>
    <row r="3319" spans="1:198" hidden="1">
      <c r="A3319" s="232" t="str">
        <f t="shared" si="121"/>
        <v/>
      </c>
      <c r="B3319" s="91"/>
      <c r="C3319" s="232"/>
      <c r="D3319" s="232"/>
      <c r="E3319" s="91"/>
      <c r="F3319" s="91"/>
      <c r="G3319" s="91"/>
      <c r="H3319" s="248"/>
      <c r="I3319" s="248"/>
      <c r="J3319" s="260"/>
      <c r="K3319" s="252"/>
      <c r="GO3319" s="233" t="str">
        <f>IFERROR(VLOOKUP($C3319,リスト!$D:$X,18,FALSE),"")</f>
        <v/>
      </c>
      <c r="GP3319" s="349"/>
    </row>
    <row r="3320" spans="1:198" hidden="1">
      <c r="A3320" s="232" t="str">
        <f t="shared" si="121"/>
        <v/>
      </c>
      <c r="B3320" s="91"/>
      <c r="C3320" s="232"/>
      <c r="D3320" s="232"/>
      <c r="E3320" s="91"/>
      <c r="F3320" s="91"/>
      <c r="G3320" s="91"/>
      <c r="H3320" s="248"/>
      <c r="I3320" s="248"/>
      <c r="J3320" s="260"/>
      <c r="K3320" s="252"/>
      <c r="GO3320" s="233" t="str">
        <f>IFERROR(VLOOKUP($C3320,リスト!$D:$X,18,FALSE),"")</f>
        <v/>
      </c>
      <c r="GP3320" s="349"/>
    </row>
    <row r="3321" spans="1:198" hidden="1">
      <c r="A3321" s="232" t="str">
        <f t="shared" si="121"/>
        <v/>
      </c>
      <c r="B3321" s="91"/>
      <c r="C3321" s="232"/>
      <c r="D3321" s="232"/>
      <c r="E3321" s="91"/>
      <c r="F3321" s="91"/>
      <c r="G3321" s="91"/>
      <c r="H3321" s="248"/>
      <c r="I3321" s="248"/>
      <c r="J3321" s="260"/>
      <c r="K3321" s="252"/>
      <c r="GO3321" s="233" t="str">
        <f>IFERROR(VLOOKUP($C3321,リスト!$D:$X,18,FALSE),"")</f>
        <v/>
      </c>
      <c r="GP3321" s="349"/>
    </row>
    <row r="3322" spans="1:198" hidden="1">
      <c r="A3322" s="232" t="str">
        <f t="shared" si="121"/>
        <v/>
      </c>
      <c r="B3322" s="91"/>
      <c r="C3322" s="232"/>
      <c r="D3322" s="232"/>
      <c r="E3322" s="91"/>
      <c r="F3322" s="91"/>
      <c r="G3322" s="91"/>
      <c r="H3322" s="248"/>
      <c r="I3322" s="248"/>
      <c r="J3322" s="260"/>
      <c r="K3322" s="252"/>
      <c r="GO3322" s="233" t="str">
        <f>IFERROR(VLOOKUP($C3322,リスト!$D:$X,18,FALSE),"")</f>
        <v/>
      </c>
      <c r="GP3322" s="349"/>
    </row>
    <row r="3323" spans="1:198" hidden="1">
      <c r="A3323" s="232" t="str">
        <f t="shared" si="121"/>
        <v/>
      </c>
      <c r="B3323" s="91"/>
      <c r="C3323" s="232"/>
      <c r="D3323" s="232"/>
      <c r="E3323" s="91"/>
      <c r="F3323" s="91"/>
      <c r="G3323" s="91"/>
      <c r="H3323" s="248"/>
      <c r="I3323" s="248"/>
      <c r="J3323" s="260"/>
      <c r="K3323" s="252"/>
      <c r="GO3323" s="233" t="str">
        <f>IFERROR(VLOOKUP($C3323,リスト!$D:$X,18,FALSE),"")</f>
        <v/>
      </c>
      <c r="GP3323" s="349"/>
    </row>
    <row r="3324" spans="1:198" hidden="1">
      <c r="A3324" s="232" t="str">
        <f t="shared" si="121"/>
        <v/>
      </c>
      <c r="B3324" s="91"/>
      <c r="C3324" s="232"/>
      <c r="D3324" s="232"/>
      <c r="E3324" s="91"/>
      <c r="F3324" s="91"/>
      <c r="G3324" s="91"/>
      <c r="H3324" s="248"/>
      <c r="I3324" s="248"/>
      <c r="J3324" s="260"/>
      <c r="K3324" s="252"/>
      <c r="GO3324" s="233" t="str">
        <f>IFERROR(VLOOKUP($C3324,リスト!$D:$X,18,FALSE),"")</f>
        <v/>
      </c>
      <c r="GP3324" s="349"/>
    </row>
    <row r="3325" spans="1:198" hidden="1">
      <c r="A3325" s="232" t="str">
        <f t="shared" si="121"/>
        <v/>
      </c>
      <c r="B3325" s="91"/>
      <c r="C3325" s="232"/>
      <c r="D3325" s="232"/>
      <c r="E3325" s="91"/>
      <c r="F3325" s="91"/>
      <c r="G3325" s="91"/>
      <c r="H3325" s="248"/>
      <c r="I3325" s="248"/>
      <c r="J3325" s="260"/>
      <c r="K3325" s="252"/>
      <c r="GO3325" s="233" t="str">
        <f>IFERROR(VLOOKUP($C3325,リスト!$D:$X,18,FALSE),"")</f>
        <v/>
      </c>
      <c r="GP3325" s="349"/>
    </row>
    <row r="3326" spans="1:198" hidden="1">
      <c r="A3326" s="232" t="str">
        <f t="shared" si="121"/>
        <v/>
      </c>
      <c r="B3326" s="91"/>
      <c r="C3326" s="232"/>
      <c r="D3326" s="232"/>
      <c r="E3326" s="91"/>
      <c r="F3326" s="91"/>
      <c r="G3326" s="91"/>
      <c r="H3326" s="248"/>
      <c r="I3326" s="248"/>
      <c r="J3326" s="260"/>
      <c r="K3326" s="252"/>
      <c r="GO3326" s="233" t="str">
        <f>IFERROR(VLOOKUP($C3326,リスト!$D:$X,18,FALSE),"")</f>
        <v/>
      </c>
      <c r="GP3326" s="349"/>
    </row>
    <row r="3327" spans="1:198" hidden="1">
      <c r="A3327" s="232" t="str">
        <f t="shared" si="121"/>
        <v/>
      </c>
      <c r="B3327" s="91"/>
      <c r="C3327" s="232"/>
      <c r="D3327" s="232"/>
      <c r="E3327" s="91"/>
      <c r="F3327" s="91"/>
      <c r="G3327" s="91"/>
      <c r="H3327" s="248"/>
      <c r="I3327" s="248"/>
      <c r="J3327" s="260"/>
      <c r="K3327" s="252"/>
      <c r="GO3327" s="233" t="str">
        <f>IFERROR(VLOOKUP($C3327,リスト!$D:$X,18,FALSE),"")</f>
        <v/>
      </c>
      <c r="GP3327" s="349"/>
    </row>
    <row r="3328" spans="1:198" hidden="1">
      <c r="A3328" s="232" t="str">
        <f t="shared" si="121"/>
        <v/>
      </c>
      <c r="B3328" s="91"/>
      <c r="C3328" s="232"/>
      <c r="D3328" s="232"/>
      <c r="E3328" s="91"/>
      <c r="F3328" s="91"/>
      <c r="G3328" s="91"/>
      <c r="H3328" s="248"/>
      <c r="I3328" s="248"/>
      <c r="J3328" s="260"/>
      <c r="K3328" s="252"/>
      <c r="GO3328" s="233" t="str">
        <f>IFERROR(VLOOKUP($C3328,リスト!$D:$X,18,FALSE),"")</f>
        <v/>
      </c>
      <c r="GP3328" s="349"/>
    </row>
    <row r="3329" spans="1:198" hidden="1">
      <c r="A3329" s="232" t="str">
        <f t="shared" si="121"/>
        <v/>
      </c>
      <c r="B3329" s="91"/>
      <c r="C3329" s="232"/>
      <c r="D3329" s="232"/>
      <c r="E3329" s="91"/>
      <c r="F3329" s="91"/>
      <c r="G3329" s="91"/>
      <c r="H3329" s="248"/>
      <c r="I3329" s="248"/>
      <c r="J3329" s="260"/>
      <c r="K3329" s="252"/>
      <c r="GO3329" s="233" t="str">
        <f>IFERROR(VLOOKUP($C3329,リスト!$D:$X,18,FALSE),"")</f>
        <v/>
      </c>
      <c r="GP3329" s="349"/>
    </row>
    <row r="3330" spans="1:198" hidden="1">
      <c r="A3330" s="232" t="str">
        <f t="shared" si="121"/>
        <v/>
      </c>
      <c r="B3330" s="91"/>
      <c r="C3330" s="232"/>
      <c r="D3330" s="232"/>
      <c r="E3330" s="91"/>
      <c r="F3330" s="91"/>
      <c r="G3330" s="91"/>
      <c r="H3330" s="248"/>
      <c r="I3330" s="248"/>
      <c r="J3330" s="260"/>
      <c r="K3330" s="252"/>
      <c r="GO3330" s="233" t="str">
        <f>IFERROR(VLOOKUP($C3330,リスト!$D:$X,18,FALSE),"")</f>
        <v/>
      </c>
      <c r="GP3330" s="349"/>
    </row>
    <row r="3331" spans="1:198" hidden="1">
      <c r="A3331" s="232" t="str">
        <f t="shared" si="121"/>
        <v/>
      </c>
      <c r="B3331" s="91"/>
      <c r="C3331" s="232"/>
      <c r="D3331" s="232"/>
      <c r="E3331" s="91"/>
      <c r="F3331" s="91"/>
      <c r="G3331" s="91"/>
      <c r="H3331" s="248"/>
      <c r="I3331" s="248"/>
      <c r="J3331" s="260"/>
      <c r="K3331" s="252"/>
      <c r="GO3331" s="233" t="str">
        <f>IFERROR(VLOOKUP($C3331,リスト!$D:$X,18,FALSE),"")</f>
        <v/>
      </c>
      <c r="GP3331" s="349"/>
    </row>
    <row r="3332" spans="1:198" hidden="1">
      <c r="A3332" s="232" t="str">
        <f t="shared" si="121"/>
        <v/>
      </c>
      <c r="B3332" s="91"/>
      <c r="C3332" s="232"/>
      <c r="D3332" s="232"/>
      <c r="E3332" s="91"/>
      <c r="F3332" s="91"/>
      <c r="G3332" s="91"/>
      <c r="H3332" s="248"/>
      <c r="I3332" s="248"/>
      <c r="J3332" s="260"/>
      <c r="K3332" s="252"/>
      <c r="GO3332" s="233" t="str">
        <f>IFERROR(VLOOKUP($C3332,リスト!$D:$X,18,FALSE),"")</f>
        <v/>
      </c>
      <c r="GP3332" s="349"/>
    </row>
    <row r="3333" spans="1:198" hidden="1">
      <c r="A3333" s="232" t="str">
        <f t="shared" si="121"/>
        <v/>
      </c>
      <c r="B3333" s="91"/>
      <c r="C3333" s="232"/>
      <c r="D3333" s="232"/>
      <c r="E3333" s="91"/>
      <c r="F3333" s="91"/>
      <c r="G3333" s="91"/>
      <c r="H3333" s="248"/>
      <c r="I3333" s="248"/>
      <c r="J3333" s="260"/>
      <c r="K3333" s="252"/>
      <c r="GO3333" s="233" t="str">
        <f>IFERROR(VLOOKUP($C3333,リスト!$D:$X,18,FALSE),"")</f>
        <v/>
      </c>
      <c r="GP3333" s="349"/>
    </row>
    <row r="3334" spans="1:198" hidden="1">
      <c r="A3334" s="232" t="str">
        <f t="shared" ref="A3334:A3397" si="122">IF(C3334="","",ROW()-5)</f>
        <v/>
      </c>
      <c r="B3334" s="91"/>
      <c r="C3334" s="232"/>
      <c r="D3334" s="232"/>
      <c r="E3334" s="91"/>
      <c r="F3334" s="91"/>
      <c r="G3334" s="91"/>
      <c r="H3334" s="248"/>
      <c r="I3334" s="248"/>
      <c r="J3334" s="260"/>
      <c r="K3334" s="252"/>
      <c r="GO3334" s="233" t="str">
        <f>IFERROR(VLOOKUP($C3334,リスト!$D:$X,18,FALSE),"")</f>
        <v/>
      </c>
      <c r="GP3334" s="349"/>
    </row>
    <row r="3335" spans="1:198" hidden="1">
      <c r="A3335" s="232" t="str">
        <f t="shared" si="122"/>
        <v/>
      </c>
      <c r="B3335" s="91"/>
      <c r="C3335" s="232"/>
      <c r="D3335" s="232"/>
      <c r="E3335" s="91"/>
      <c r="F3335" s="91"/>
      <c r="G3335" s="91"/>
      <c r="H3335" s="248"/>
      <c r="I3335" s="248"/>
      <c r="J3335" s="260"/>
      <c r="K3335" s="252"/>
      <c r="GO3335" s="233" t="str">
        <f>IFERROR(VLOOKUP($C3335,リスト!$D:$X,18,FALSE),"")</f>
        <v/>
      </c>
      <c r="GP3335" s="349"/>
    </row>
    <row r="3336" spans="1:198" hidden="1">
      <c r="A3336" s="232" t="str">
        <f t="shared" si="122"/>
        <v/>
      </c>
      <c r="B3336" s="91"/>
      <c r="C3336" s="232"/>
      <c r="D3336" s="232"/>
      <c r="E3336" s="91"/>
      <c r="F3336" s="91"/>
      <c r="G3336" s="91"/>
      <c r="H3336" s="248"/>
      <c r="I3336" s="248"/>
      <c r="J3336" s="260"/>
      <c r="K3336" s="252"/>
      <c r="GO3336" s="233" t="str">
        <f>IFERROR(VLOOKUP($C3336,リスト!$D:$X,18,FALSE),"")</f>
        <v/>
      </c>
      <c r="GP3336" s="349"/>
    </row>
    <row r="3337" spans="1:198" hidden="1">
      <c r="A3337" s="232" t="str">
        <f t="shared" si="122"/>
        <v/>
      </c>
      <c r="B3337" s="91"/>
      <c r="C3337" s="232"/>
      <c r="D3337" s="232"/>
      <c r="E3337" s="91"/>
      <c r="F3337" s="91"/>
      <c r="G3337" s="91"/>
      <c r="H3337" s="248"/>
      <c r="I3337" s="248"/>
      <c r="J3337" s="260"/>
      <c r="K3337" s="252"/>
      <c r="GO3337" s="233" t="str">
        <f>IFERROR(VLOOKUP($C3337,リスト!$D:$X,18,FALSE),"")</f>
        <v/>
      </c>
      <c r="GP3337" s="349"/>
    </row>
    <row r="3338" spans="1:198" hidden="1">
      <c r="A3338" s="232" t="str">
        <f t="shared" si="122"/>
        <v/>
      </c>
      <c r="B3338" s="91"/>
      <c r="C3338" s="232"/>
      <c r="D3338" s="232"/>
      <c r="E3338" s="91"/>
      <c r="F3338" s="91"/>
      <c r="G3338" s="91"/>
      <c r="H3338" s="248"/>
      <c r="I3338" s="248"/>
      <c r="J3338" s="260"/>
      <c r="K3338" s="252"/>
      <c r="GO3338" s="233" t="str">
        <f>IFERROR(VLOOKUP($C3338,リスト!$D:$X,18,FALSE),"")</f>
        <v/>
      </c>
      <c r="GP3338" s="349"/>
    </row>
    <row r="3339" spans="1:198" hidden="1">
      <c r="A3339" s="232" t="str">
        <f t="shared" si="122"/>
        <v/>
      </c>
      <c r="B3339" s="91"/>
      <c r="C3339" s="232"/>
      <c r="D3339" s="232"/>
      <c r="E3339" s="91"/>
      <c r="F3339" s="91"/>
      <c r="G3339" s="91"/>
      <c r="H3339" s="248"/>
      <c r="I3339" s="248"/>
      <c r="J3339" s="260"/>
      <c r="K3339" s="252"/>
      <c r="GO3339" s="233" t="str">
        <f>IFERROR(VLOOKUP($C3339,リスト!$D:$X,18,FALSE),"")</f>
        <v/>
      </c>
      <c r="GP3339" s="349"/>
    </row>
    <row r="3340" spans="1:198" hidden="1">
      <c r="A3340" s="232" t="str">
        <f t="shared" si="122"/>
        <v/>
      </c>
      <c r="B3340" s="91"/>
      <c r="C3340" s="232"/>
      <c r="D3340" s="232"/>
      <c r="E3340" s="91"/>
      <c r="F3340" s="91"/>
      <c r="G3340" s="91"/>
      <c r="H3340" s="248"/>
      <c r="I3340" s="248"/>
      <c r="J3340" s="260"/>
      <c r="K3340" s="252"/>
      <c r="GO3340" s="233" t="str">
        <f>IFERROR(VLOOKUP($C3340,リスト!$D:$X,18,FALSE),"")</f>
        <v/>
      </c>
      <c r="GP3340" s="349"/>
    </row>
    <row r="3341" spans="1:198" hidden="1">
      <c r="A3341" s="232" t="str">
        <f t="shared" si="122"/>
        <v/>
      </c>
      <c r="B3341" s="91"/>
      <c r="C3341" s="232"/>
      <c r="D3341" s="232"/>
      <c r="E3341" s="91"/>
      <c r="F3341" s="91"/>
      <c r="G3341" s="91"/>
      <c r="H3341" s="248"/>
      <c r="I3341" s="248"/>
      <c r="J3341" s="260"/>
      <c r="K3341" s="252"/>
      <c r="GO3341" s="233" t="str">
        <f>IFERROR(VLOOKUP($C3341,リスト!$D:$X,18,FALSE),"")</f>
        <v/>
      </c>
      <c r="GP3341" s="349"/>
    </row>
    <row r="3342" spans="1:198" hidden="1">
      <c r="A3342" s="232" t="str">
        <f t="shared" si="122"/>
        <v/>
      </c>
      <c r="B3342" s="91"/>
      <c r="C3342" s="232"/>
      <c r="D3342" s="232"/>
      <c r="E3342" s="91"/>
      <c r="F3342" s="91"/>
      <c r="G3342" s="91"/>
      <c r="H3342" s="248"/>
      <c r="I3342" s="248"/>
      <c r="J3342" s="260"/>
      <c r="K3342" s="252"/>
      <c r="GO3342" s="233" t="str">
        <f>IFERROR(VLOOKUP($C3342,リスト!$D:$X,18,FALSE),"")</f>
        <v/>
      </c>
      <c r="GP3342" s="349"/>
    </row>
    <row r="3343" spans="1:198" hidden="1">
      <c r="A3343" s="232" t="str">
        <f t="shared" si="122"/>
        <v/>
      </c>
      <c r="B3343" s="91"/>
      <c r="C3343" s="232"/>
      <c r="D3343" s="232"/>
      <c r="E3343" s="91"/>
      <c r="F3343" s="91"/>
      <c r="G3343" s="91"/>
      <c r="H3343" s="248"/>
      <c r="I3343" s="248"/>
      <c r="J3343" s="260"/>
      <c r="K3343" s="252"/>
      <c r="GO3343" s="233" t="str">
        <f>IFERROR(VLOOKUP($C3343,リスト!$D:$X,18,FALSE),"")</f>
        <v/>
      </c>
      <c r="GP3343" s="349"/>
    </row>
    <row r="3344" spans="1:198" hidden="1">
      <c r="A3344" s="232" t="str">
        <f t="shared" si="122"/>
        <v/>
      </c>
      <c r="B3344" s="91"/>
      <c r="C3344" s="232"/>
      <c r="D3344" s="232"/>
      <c r="E3344" s="91"/>
      <c r="F3344" s="91"/>
      <c r="G3344" s="91"/>
      <c r="H3344" s="248"/>
      <c r="I3344" s="248"/>
      <c r="J3344" s="260"/>
      <c r="K3344" s="252"/>
      <c r="GO3344" s="233" t="str">
        <f>IFERROR(VLOOKUP($C3344,リスト!$D:$X,18,FALSE),"")</f>
        <v/>
      </c>
      <c r="GP3344" s="349"/>
    </row>
    <row r="3345" spans="1:198" hidden="1">
      <c r="A3345" s="232" t="str">
        <f t="shared" si="122"/>
        <v/>
      </c>
      <c r="B3345" s="91"/>
      <c r="C3345" s="232"/>
      <c r="D3345" s="232"/>
      <c r="E3345" s="91"/>
      <c r="F3345" s="91"/>
      <c r="G3345" s="91"/>
      <c r="H3345" s="248"/>
      <c r="I3345" s="248"/>
      <c r="J3345" s="260"/>
      <c r="K3345" s="252"/>
      <c r="GO3345" s="233" t="str">
        <f>IFERROR(VLOOKUP($C3345,リスト!$D:$X,18,FALSE),"")</f>
        <v/>
      </c>
      <c r="GP3345" s="349"/>
    </row>
    <row r="3346" spans="1:198" hidden="1">
      <c r="A3346" s="232" t="str">
        <f t="shared" si="122"/>
        <v/>
      </c>
      <c r="B3346" s="91"/>
      <c r="C3346" s="232"/>
      <c r="D3346" s="232"/>
      <c r="E3346" s="91"/>
      <c r="F3346" s="91"/>
      <c r="G3346" s="91"/>
      <c r="H3346" s="248"/>
      <c r="I3346" s="248"/>
      <c r="J3346" s="260"/>
      <c r="K3346" s="252"/>
      <c r="GO3346" s="233" t="str">
        <f>IFERROR(VLOOKUP($C3346,リスト!$D:$X,18,FALSE),"")</f>
        <v/>
      </c>
      <c r="GP3346" s="349"/>
    </row>
    <row r="3347" spans="1:198" hidden="1">
      <c r="A3347" s="232" t="str">
        <f t="shared" si="122"/>
        <v/>
      </c>
      <c r="B3347" s="91"/>
      <c r="C3347" s="232"/>
      <c r="D3347" s="232"/>
      <c r="E3347" s="91"/>
      <c r="F3347" s="91"/>
      <c r="G3347" s="91"/>
      <c r="H3347" s="248"/>
      <c r="I3347" s="248"/>
      <c r="J3347" s="260"/>
      <c r="K3347" s="252"/>
      <c r="GO3347" s="233" t="str">
        <f>IFERROR(VLOOKUP($C3347,リスト!$D:$X,18,FALSE),"")</f>
        <v/>
      </c>
      <c r="GP3347" s="349"/>
    </row>
    <row r="3348" spans="1:198" hidden="1">
      <c r="A3348" s="232" t="str">
        <f t="shared" si="122"/>
        <v/>
      </c>
      <c r="B3348" s="91"/>
      <c r="C3348" s="232"/>
      <c r="D3348" s="232"/>
      <c r="E3348" s="91"/>
      <c r="F3348" s="91"/>
      <c r="G3348" s="91"/>
      <c r="H3348" s="248"/>
      <c r="I3348" s="248"/>
      <c r="J3348" s="260"/>
      <c r="K3348" s="252"/>
      <c r="GO3348" s="233" t="str">
        <f>IFERROR(VLOOKUP($C3348,リスト!$D:$X,18,FALSE),"")</f>
        <v/>
      </c>
      <c r="GP3348" s="349"/>
    </row>
    <row r="3349" spans="1:198" hidden="1">
      <c r="A3349" s="232" t="str">
        <f t="shared" si="122"/>
        <v/>
      </c>
      <c r="B3349" s="91"/>
      <c r="C3349" s="232"/>
      <c r="D3349" s="232"/>
      <c r="E3349" s="91"/>
      <c r="F3349" s="91"/>
      <c r="G3349" s="91"/>
      <c r="H3349" s="248"/>
      <c r="I3349" s="248"/>
      <c r="J3349" s="260"/>
      <c r="K3349" s="252"/>
      <c r="GO3349" s="233" t="str">
        <f>IFERROR(VLOOKUP($C3349,リスト!$D:$X,18,FALSE),"")</f>
        <v/>
      </c>
      <c r="GP3349" s="349"/>
    </row>
    <row r="3350" spans="1:198" hidden="1">
      <c r="A3350" s="232" t="str">
        <f t="shared" si="122"/>
        <v/>
      </c>
      <c r="B3350" s="91"/>
      <c r="C3350" s="232"/>
      <c r="D3350" s="232"/>
      <c r="E3350" s="91"/>
      <c r="F3350" s="91"/>
      <c r="G3350" s="91"/>
      <c r="H3350" s="248"/>
      <c r="I3350" s="248"/>
      <c r="J3350" s="260"/>
      <c r="K3350" s="252"/>
      <c r="GO3350" s="233" t="str">
        <f>IFERROR(VLOOKUP($C3350,リスト!$D:$X,18,FALSE),"")</f>
        <v/>
      </c>
      <c r="GP3350" s="349"/>
    </row>
    <row r="3351" spans="1:198" hidden="1">
      <c r="A3351" s="232" t="str">
        <f t="shared" si="122"/>
        <v/>
      </c>
      <c r="B3351" s="91"/>
      <c r="C3351" s="232"/>
      <c r="D3351" s="232"/>
      <c r="E3351" s="91"/>
      <c r="F3351" s="91"/>
      <c r="G3351" s="91"/>
      <c r="H3351" s="248"/>
      <c r="I3351" s="248"/>
      <c r="J3351" s="260"/>
      <c r="K3351" s="252"/>
      <c r="GO3351" s="233" t="str">
        <f>IFERROR(VLOOKUP($C3351,リスト!$D:$X,18,FALSE),"")</f>
        <v/>
      </c>
      <c r="GP3351" s="349"/>
    </row>
    <row r="3352" spans="1:198" hidden="1">
      <c r="A3352" s="232" t="str">
        <f t="shared" si="122"/>
        <v/>
      </c>
      <c r="B3352" s="91"/>
      <c r="C3352" s="232"/>
      <c r="D3352" s="232"/>
      <c r="E3352" s="91"/>
      <c r="F3352" s="91"/>
      <c r="G3352" s="91"/>
      <c r="H3352" s="248"/>
      <c r="I3352" s="248"/>
      <c r="J3352" s="260"/>
      <c r="K3352" s="252"/>
      <c r="GO3352" s="233" t="str">
        <f>IFERROR(VLOOKUP($C3352,リスト!$D:$X,18,FALSE),"")</f>
        <v/>
      </c>
      <c r="GP3352" s="349"/>
    </row>
    <row r="3353" spans="1:198" hidden="1">
      <c r="A3353" s="232" t="str">
        <f t="shared" si="122"/>
        <v/>
      </c>
      <c r="B3353" s="91"/>
      <c r="C3353" s="232"/>
      <c r="D3353" s="232"/>
      <c r="E3353" s="91"/>
      <c r="F3353" s="91"/>
      <c r="G3353" s="91"/>
      <c r="H3353" s="248"/>
      <c r="I3353" s="248"/>
      <c r="J3353" s="260"/>
      <c r="K3353" s="252"/>
      <c r="GO3353" s="233" t="str">
        <f>IFERROR(VLOOKUP($C3353,リスト!$D:$X,18,FALSE),"")</f>
        <v/>
      </c>
      <c r="GP3353" s="349"/>
    </row>
    <row r="3354" spans="1:198" hidden="1">
      <c r="A3354" s="232" t="str">
        <f t="shared" si="122"/>
        <v/>
      </c>
      <c r="B3354" s="91"/>
      <c r="C3354" s="232"/>
      <c r="D3354" s="232"/>
      <c r="E3354" s="91"/>
      <c r="F3354" s="91"/>
      <c r="G3354" s="91"/>
      <c r="H3354" s="248"/>
      <c r="I3354" s="248"/>
      <c r="J3354" s="260"/>
      <c r="K3354" s="252"/>
      <c r="GO3354" s="233" t="str">
        <f>IFERROR(VLOOKUP($C3354,リスト!$D:$X,18,FALSE),"")</f>
        <v/>
      </c>
      <c r="GP3354" s="349"/>
    </row>
    <row r="3355" spans="1:198" hidden="1">
      <c r="A3355" s="232" t="str">
        <f t="shared" si="122"/>
        <v/>
      </c>
      <c r="B3355" s="91"/>
      <c r="C3355" s="232"/>
      <c r="D3355" s="232"/>
      <c r="E3355" s="91"/>
      <c r="F3355" s="91"/>
      <c r="G3355" s="91"/>
      <c r="H3355" s="248"/>
      <c r="I3355" s="248"/>
      <c r="J3355" s="260"/>
      <c r="K3355" s="252"/>
      <c r="GO3355" s="233" t="str">
        <f>IFERROR(VLOOKUP($C3355,リスト!$D:$X,18,FALSE),"")</f>
        <v/>
      </c>
      <c r="GP3355" s="349"/>
    </row>
    <row r="3356" spans="1:198" hidden="1">
      <c r="A3356" s="232" t="str">
        <f t="shared" si="122"/>
        <v/>
      </c>
      <c r="B3356" s="91"/>
      <c r="C3356" s="232"/>
      <c r="D3356" s="232"/>
      <c r="E3356" s="91"/>
      <c r="F3356" s="91"/>
      <c r="G3356" s="91"/>
      <c r="H3356" s="248"/>
      <c r="I3356" s="248"/>
      <c r="J3356" s="260"/>
      <c r="K3356" s="252"/>
      <c r="GO3356" s="233" t="str">
        <f>IFERROR(VLOOKUP($C3356,リスト!$D:$X,18,FALSE),"")</f>
        <v/>
      </c>
      <c r="GP3356" s="349"/>
    </row>
    <row r="3357" spans="1:198" hidden="1">
      <c r="A3357" s="232" t="str">
        <f t="shared" si="122"/>
        <v/>
      </c>
      <c r="B3357" s="91"/>
      <c r="C3357" s="232"/>
      <c r="D3357" s="232"/>
      <c r="E3357" s="91"/>
      <c r="F3357" s="91"/>
      <c r="G3357" s="91"/>
      <c r="H3357" s="248"/>
      <c r="I3357" s="248"/>
      <c r="J3357" s="260"/>
      <c r="K3357" s="252"/>
      <c r="GO3357" s="233" t="str">
        <f>IFERROR(VLOOKUP($C3357,リスト!$D:$X,18,FALSE),"")</f>
        <v/>
      </c>
      <c r="GP3357" s="349"/>
    </row>
    <row r="3358" spans="1:198" hidden="1">
      <c r="A3358" s="232" t="str">
        <f t="shared" si="122"/>
        <v/>
      </c>
      <c r="B3358" s="91"/>
      <c r="C3358" s="232"/>
      <c r="D3358" s="232"/>
      <c r="E3358" s="91"/>
      <c r="F3358" s="91"/>
      <c r="G3358" s="91"/>
      <c r="H3358" s="248"/>
      <c r="I3358" s="248"/>
      <c r="J3358" s="260"/>
      <c r="K3358" s="252"/>
      <c r="GO3358" s="233" t="str">
        <f>IFERROR(VLOOKUP($C3358,リスト!$D:$X,18,FALSE),"")</f>
        <v/>
      </c>
      <c r="GP3358" s="349"/>
    </row>
    <row r="3359" spans="1:198" hidden="1">
      <c r="A3359" s="232" t="str">
        <f t="shared" si="122"/>
        <v/>
      </c>
      <c r="B3359" s="91"/>
      <c r="C3359" s="232"/>
      <c r="D3359" s="232"/>
      <c r="E3359" s="91"/>
      <c r="F3359" s="91"/>
      <c r="G3359" s="91"/>
      <c r="H3359" s="248"/>
      <c r="I3359" s="248"/>
      <c r="J3359" s="260"/>
      <c r="K3359" s="252"/>
      <c r="GO3359" s="233" t="str">
        <f>IFERROR(VLOOKUP($C3359,リスト!$D:$X,18,FALSE),"")</f>
        <v/>
      </c>
      <c r="GP3359" s="349"/>
    </row>
    <row r="3360" spans="1:198" hidden="1">
      <c r="A3360" s="232" t="str">
        <f t="shared" si="122"/>
        <v/>
      </c>
      <c r="B3360" s="91"/>
      <c r="C3360" s="232"/>
      <c r="D3360" s="232"/>
      <c r="E3360" s="91"/>
      <c r="F3360" s="91"/>
      <c r="G3360" s="91"/>
      <c r="H3360" s="248"/>
      <c r="I3360" s="248"/>
      <c r="J3360" s="260"/>
      <c r="K3360" s="252"/>
      <c r="GO3360" s="233" t="str">
        <f>IFERROR(VLOOKUP($C3360,リスト!$D:$X,18,FALSE),"")</f>
        <v/>
      </c>
      <c r="GP3360" s="349"/>
    </row>
    <row r="3361" spans="1:198" hidden="1">
      <c r="A3361" s="232" t="str">
        <f t="shared" si="122"/>
        <v/>
      </c>
      <c r="B3361" s="91"/>
      <c r="C3361" s="232"/>
      <c r="D3361" s="232"/>
      <c r="E3361" s="91"/>
      <c r="F3361" s="91"/>
      <c r="G3361" s="91"/>
      <c r="H3361" s="248"/>
      <c r="I3361" s="248"/>
      <c r="J3361" s="260"/>
      <c r="K3361" s="252"/>
      <c r="GO3361" s="233" t="str">
        <f>IFERROR(VLOOKUP($C3361,リスト!$D:$X,18,FALSE),"")</f>
        <v/>
      </c>
      <c r="GP3361" s="349"/>
    </row>
    <row r="3362" spans="1:198" hidden="1">
      <c r="A3362" s="232" t="str">
        <f t="shared" si="122"/>
        <v/>
      </c>
      <c r="B3362" s="91"/>
      <c r="C3362" s="232"/>
      <c r="D3362" s="232"/>
      <c r="E3362" s="91"/>
      <c r="F3362" s="91"/>
      <c r="G3362" s="91"/>
      <c r="H3362" s="248"/>
      <c r="I3362" s="248"/>
      <c r="J3362" s="260"/>
      <c r="K3362" s="252"/>
      <c r="GO3362" s="233" t="str">
        <f>IFERROR(VLOOKUP($C3362,リスト!$D:$X,18,FALSE),"")</f>
        <v/>
      </c>
      <c r="GP3362" s="349"/>
    </row>
    <row r="3363" spans="1:198" hidden="1">
      <c r="A3363" s="232" t="str">
        <f t="shared" si="122"/>
        <v/>
      </c>
      <c r="B3363" s="91"/>
      <c r="C3363" s="232"/>
      <c r="D3363" s="232"/>
      <c r="E3363" s="91"/>
      <c r="F3363" s="91"/>
      <c r="G3363" s="91"/>
      <c r="H3363" s="248"/>
      <c r="I3363" s="248"/>
      <c r="J3363" s="260"/>
      <c r="K3363" s="252"/>
      <c r="GO3363" s="233" t="str">
        <f>IFERROR(VLOOKUP($C3363,リスト!$D:$X,18,FALSE),"")</f>
        <v/>
      </c>
      <c r="GP3363" s="349"/>
    </row>
    <row r="3364" spans="1:198" hidden="1">
      <c r="A3364" s="232" t="str">
        <f t="shared" si="122"/>
        <v/>
      </c>
      <c r="B3364" s="91"/>
      <c r="C3364" s="232"/>
      <c r="D3364" s="232"/>
      <c r="E3364" s="91"/>
      <c r="F3364" s="91"/>
      <c r="G3364" s="91"/>
      <c r="H3364" s="248"/>
      <c r="I3364" s="248"/>
      <c r="J3364" s="260"/>
      <c r="K3364" s="252"/>
      <c r="GO3364" s="233" t="str">
        <f>IFERROR(VLOOKUP($C3364,リスト!$D:$X,18,FALSE),"")</f>
        <v/>
      </c>
      <c r="GP3364" s="349"/>
    </row>
    <row r="3365" spans="1:198" hidden="1">
      <c r="A3365" s="232" t="str">
        <f t="shared" si="122"/>
        <v/>
      </c>
      <c r="B3365" s="91"/>
      <c r="C3365" s="232"/>
      <c r="D3365" s="232"/>
      <c r="E3365" s="91"/>
      <c r="F3365" s="91"/>
      <c r="G3365" s="91"/>
      <c r="H3365" s="248"/>
      <c r="I3365" s="248"/>
      <c r="J3365" s="260"/>
      <c r="K3365" s="252"/>
      <c r="GO3365" s="233" t="str">
        <f>IFERROR(VLOOKUP($C3365,リスト!$D:$X,18,FALSE),"")</f>
        <v/>
      </c>
      <c r="GP3365" s="349"/>
    </row>
    <row r="3366" spans="1:198" hidden="1">
      <c r="A3366" s="232" t="str">
        <f t="shared" si="122"/>
        <v/>
      </c>
      <c r="B3366" s="91"/>
      <c r="C3366" s="232"/>
      <c r="D3366" s="232"/>
      <c r="E3366" s="91"/>
      <c r="F3366" s="91"/>
      <c r="G3366" s="91"/>
      <c r="H3366" s="248"/>
      <c r="I3366" s="248"/>
      <c r="J3366" s="260"/>
      <c r="K3366" s="252"/>
      <c r="GO3366" s="233" t="str">
        <f>IFERROR(VLOOKUP($C3366,リスト!$D:$X,18,FALSE),"")</f>
        <v/>
      </c>
      <c r="GP3366" s="349"/>
    </row>
    <row r="3367" spans="1:198" hidden="1">
      <c r="A3367" s="232" t="str">
        <f t="shared" si="122"/>
        <v/>
      </c>
      <c r="B3367" s="91"/>
      <c r="C3367" s="232"/>
      <c r="D3367" s="232"/>
      <c r="E3367" s="91"/>
      <c r="F3367" s="91"/>
      <c r="G3367" s="91"/>
      <c r="H3367" s="248"/>
      <c r="I3367" s="248"/>
      <c r="J3367" s="260"/>
      <c r="K3367" s="252"/>
      <c r="GO3367" s="233" t="str">
        <f>IFERROR(VLOOKUP($C3367,リスト!$D:$X,18,FALSE),"")</f>
        <v/>
      </c>
      <c r="GP3367" s="349"/>
    </row>
    <row r="3368" spans="1:198" hidden="1">
      <c r="A3368" s="232" t="str">
        <f t="shared" si="122"/>
        <v/>
      </c>
      <c r="B3368" s="91"/>
      <c r="C3368" s="232"/>
      <c r="D3368" s="232"/>
      <c r="E3368" s="91"/>
      <c r="F3368" s="91"/>
      <c r="G3368" s="91"/>
      <c r="H3368" s="248"/>
      <c r="I3368" s="248"/>
      <c r="J3368" s="260"/>
      <c r="K3368" s="252"/>
      <c r="GO3368" s="233" t="str">
        <f>IFERROR(VLOOKUP($C3368,リスト!$D:$X,18,FALSE),"")</f>
        <v/>
      </c>
      <c r="GP3368" s="349"/>
    </row>
    <row r="3369" spans="1:198" hidden="1">
      <c r="A3369" s="232" t="str">
        <f t="shared" si="122"/>
        <v/>
      </c>
      <c r="B3369" s="91"/>
      <c r="C3369" s="232"/>
      <c r="D3369" s="232"/>
      <c r="E3369" s="91"/>
      <c r="F3369" s="91"/>
      <c r="G3369" s="91"/>
      <c r="H3369" s="248"/>
      <c r="I3369" s="248"/>
      <c r="J3369" s="260"/>
      <c r="K3369" s="252"/>
      <c r="GO3369" s="233" t="str">
        <f>IFERROR(VLOOKUP($C3369,リスト!$D:$X,18,FALSE),"")</f>
        <v/>
      </c>
      <c r="GP3369" s="349"/>
    </row>
    <row r="3370" spans="1:198" hidden="1">
      <c r="A3370" s="232" t="str">
        <f t="shared" si="122"/>
        <v/>
      </c>
      <c r="B3370" s="91"/>
      <c r="C3370" s="232"/>
      <c r="D3370" s="232"/>
      <c r="E3370" s="91"/>
      <c r="F3370" s="91"/>
      <c r="G3370" s="91"/>
      <c r="H3370" s="248"/>
      <c r="I3370" s="248"/>
      <c r="J3370" s="260"/>
      <c r="K3370" s="252"/>
      <c r="GO3370" s="233" t="str">
        <f>IFERROR(VLOOKUP($C3370,リスト!$D:$X,18,FALSE),"")</f>
        <v/>
      </c>
      <c r="GP3370" s="349"/>
    </row>
    <row r="3371" spans="1:198" hidden="1">
      <c r="A3371" s="232" t="str">
        <f t="shared" si="122"/>
        <v/>
      </c>
      <c r="B3371" s="91"/>
      <c r="C3371" s="232"/>
      <c r="D3371" s="232"/>
      <c r="E3371" s="91"/>
      <c r="F3371" s="91"/>
      <c r="G3371" s="91"/>
      <c r="H3371" s="248"/>
      <c r="I3371" s="248"/>
      <c r="J3371" s="260"/>
      <c r="K3371" s="252"/>
      <c r="GO3371" s="233" t="str">
        <f>IFERROR(VLOOKUP($C3371,リスト!$D:$X,18,FALSE),"")</f>
        <v/>
      </c>
      <c r="GP3371" s="349"/>
    </row>
    <row r="3372" spans="1:198" hidden="1">
      <c r="A3372" s="232" t="str">
        <f t="shared" si="122"/>
        <v/>
      </c>
      <c r="B3372" s="91"/>
      <c r="C3372" s="232"/>
      <c r="D3372" s="232"/>
      <c r="E3372" s="91"/>
      <c r="F3372" s="91"/>
      <c r="G3372" s="91"/>
      <c r="H3372" s="248"/>
      <c r="I3372" s="248"/>
      <c r="J3372" s="260"/>
      <c r="K3372" s="252"/>
      <c r="GO3372" s="233" t="str">
        <f>IFERROR(VLOOKUP($C3372,リスト!$D:$X,18,FALSE),"")</f>
        <v/>
      </c>
      <c r="GP3372" s="349"/>
    </row>
    <row r="3373" spans="1:198" hidden="1">
      <c r="A3373" s="232" t="str">
        <f t="shared" si="122"/>
        <v/>
      </c>
      <c r="B3373" s="91"/>
      <c r="C3373" s="232"/>
      <c r="D3373" s="232"/>
      <c r="E3373" s="91"/>
      <c r="F3373" s="91"/>
      <c r="G3373" s="91"/>
      <c r="H3373" s="248"/>
      <c r="I3373" s="248"/>
      <c r="J3373" s="260"/>
      <c r="K3373" s="252"/>
      <c r="GO3373" s="233" t="str">
        <f>IFERROR(VLOOKUP($C3373,リスト!$D:$X,18,FALSE),"")</f>
        <v/>
      </c>
      <c r="GP3373" s="349"/>
    </row>
    <row r="3374" spans="1:198" hidden="1">
      <c r="A3374" s="232" t="str">
        <f t="shared" si="122"/>
        <v/>
      </c>
      <c r="B3374" s="91"/>
      <c r="C3374" s="232"/>
      <c r="D3374" s="232"/>
      <c r="E3374" s="91"/>
      <c r="F3374" s="91"/>
      <c r="G3374" s="91"/>
      <c r="H3374" s="248"/>
      <c r="I3374" s="248"/>
      <c r="J3374" s="260"/>
      <c r="K3374" s="252"/>
      <c r="GO3374" s="233" t="str">
        <f>IFERROR(VLOOKUP($C3374,リスト!$D:$X,18,FALSE),"")</f>
        <v/>
      </c>
      <c r="GP3374" s="349"/>
    </row>
    <row r="3375" spans="1:198" hidden="1">
      <c r="A3375" s="232" t="str">
        <f t="shared" si="122"/>
        <v/>
      </c>
      <c r="B3375" s="91"/>
      <c r="C3375" s="232"/>
      <c r="D3375" s="232"/>
      <c r="E3375" s="91"/>
      <c r="F3375" s="91"/>
      <c r="G3375" s="91"/>
      <c r="H3375" s="248"/>
      <c r="I3375" s="248"/>
      <c r="J3375" s="260"/>
      <c r="K3375" s="252"/>
      <c r="GO3375" s="233" t="str">
        <f>IFERROR(VLOOKUP($C3375,リスト!$D:$X,18,FALSE),"")</f>
        <v/>
      </c>
      <c r="GP3375" s="349"/>
    </row>
    <row r="3376" spans="1:198" hidden="1">
      <c r="A3376" s="232" t="str">
        <f t="shared" si="122"/>
        <v/>
      </c>
      <c r="B3376" s="91"/>
      <c r="C3376" s="232"/>
      <c r="D3376" s="232"/>
      <c r="E3376" s="91"/>
      <c r="F3376" s="91"/>
      <c r="G3376" s="91"/>
      <c r="H3376" s="248"/>
      <c r="I3376" s="248"/>
      <c r="J3376" s="260"/>
      <c r="K3376" s="252"/>
      <c r="GO3376" s="233" t="str">
        <f>IFERROR(VLOOKUP($C3376,リスト!$D:$X,18,FALSE),"")</f>
        <v/>
      </c>
      <c r="GP3376" s="349"/>
    </row>
    <row r="3377" spans="1:198" hidden="1">
      <c r="A3377" s="232" t="str">
        <f t="shared" si="122"/>
        <v/>
      </c>
      <c r="B3377" s="91"/>
      <c r="C3377" s="232"/>
      <c r="D3377" s="232"/>
      <c r="E3377" s="91"/>
      <c r="F3377" s="91"/>
      <c r="G3377" s="91"/>
      <c r="H3377" s="248"/>
      <c r="I3377" s="248"/>
      <c r="J3377" s="260"/>
      <c r="K3377" s="252"/>
      <c r="GO3377" s="233" t="str">
        <f>IFERROR(VLOOKUP($C3377,リスト!$D:$X,18,FALSE),"")</f>
        <v/>
      </c>
      <c r="GP3377" s="349"/>
    </row>
    <row r="3378" spans="1:198" hidden="1">
      <c r="A3378" s="232" t="str">
        <f t="shared" si="122"/>
        <v/>
      </c>
      <c r="B3378" s="91"/>
      <c r="C3378" s="232"/>
      <c r="D3378" s="232"/>
      <c r="E3378" s="91"/>
      <c r="F3378" s="91"/>
      <c r="G3378" s="91"/>
      <c r="H3378" s="248"/>
      <c r="I3378" s="248"/>
      <c r="J3378" s="260"/>
      <c r="K3378" s="252"/>
      <c r="GO3378" s="233" t="str">
        <f>IFERROR(VLOOKUP($C3378,リスト!$D:$X,18,FALSE),"")</f>
        <v/>
      </c>
      <c r="GP3378" s="349"/>
    </row>
    <row r="3379" spans="1:198" hidden="1">
      <c r="A3379" s="232" t="str">
        <f t="shared" si="122"/>
        <v/>
      </c>
      <c r="B3379" s="91"/>
      <c r="C3379" s="232"/>
      <c r="D3379" s="232"/>
      <c r="E3379" s="91"/>
      <c r="F3379" s="91"/>
      <c r="G3379" s="91"/>
      <c r="H3379" s="248"/>
      <c r="I3379" s="248"/>
      <c r="J3379" s="260"/>
      <c r="K3379" s="252"/>
      <c r="GO3379" s="233" t="str">
        <f>IFERROR(VLOOKUP($C3379,リスト!$D:$X,18,FALSE),"")</f>
        <v/>
      </c>
      <c r="GP3379" s="349"/>
    </row>
    <row r="3380" spans="1:198" hidden="1">
      <c r="A3380" s="232" t="str">
        <f t="shared" si="122"/>
        <v/>
      </c>
      <c r="B3380" s="91"/>
      <c r="C3380" s="232"/>
      <c r="D3380" s="232"/>
      <c r="E3380" s="91"/>
      <c r="F3380" s="91"/>
      <c r="G3380" s="91"/>
      <c r="H3380" s="248"/>
      <c r="I3380" s="248"/>
      <c r="J3380" s="260"/>
      <c r="K3380" s="252"/>
      <c r="GO3380" s="233" t="str">
        <f>IFERROR(VLOOKUP($C3380,リスト!$D:$X,18,FALSE),"")</f>
        <v/>
      </c>
      <c r="GP3380" s="349"/>
    </row>
    <row r="3381" spans="1:198" hidden="1">
      <c r="A3381" s="232" t="str">
        <f t="shared" si="122"/>
        <v/>
      </c>
      <c r="B3381" s="91"/>
      <c r="C3381" s="232"/>
      <c r="D3381" s="232"/>
      <c r="E3381" s="91"/>
      <c r="F3381" s="91"/>
      <c r="G3381" s="91"/>
      <c r="H3381" s="248"/>
      <c r="I3381" s="248"/>
      <c r="J3381" s="260"/>
      <c r="K3381" s="252"/>
      <c r="GO3381" s="233" t="str">
        <f>IFERROR(VLOOKUP($C3381,リスト!$D:$X,18,FALSE),"")</f>
        <v/>
      </c>
      <c r="GP3381" s="349"/>
    </row>
    <row r="3382" spans="1:198" hidden="1">
      <c r="A3382" s="232" t="str">
        <f t="shared" si="122"/>
        <v/>
      </c>
      <c r="B3382" s="91"/>
      <c r="C3382" s="232"/>
      <c r="D3382" s="232"/>
      <c r="E3382" s="91"/>
      <c r="F3382" s="91"/>
      <c r="G3382" s="91"/>
      <c r="H3382" s="248"/>
      <c r="I3382" s="248"/>
      <c r="J3382" s="260"/>
      <c r="K3382" s="252"/>
      <c r="GO3382" s="233" t="str">
        <f>IFERROR(VLOOKUP($C3382,リスト!$D:$X,18,FALSE),"")</f>
        <v/>
      </c>
      <c r="GP3382" s="349"/>
    </row>
    <row r="3383" spans="1:198" hidden="1">
      <c r="A3383" s="232" t="str">
        <f t="shared" si="122"/>
        <v/>
      </c>
      <c r="B3383" s="91"/>
      <c r="C3383" s="232"/>
      <c r="D3383" s="232"/>
      <c r="E3383" s="91"/>
      <c r="F3383" s="91"/>
      <c r="G3383" s="91"/>
      <c r="H3383" s="248"/>
      <c r="I3383" s="248"/>
      <c r="J3383" s="260"/>
      <c r="K3383" s="252"/>
      <c r="GO3383" s="233" t="str">
        <f>IFERROR(VLOOKUP($C3383,リスト!$D:$X,18,FALSE),"")</f>
        <v/>
      </c>
      <c r="GP3383" s="349"/>
    </row>
    <row r="3384" spans="1:198" hidden="1">
      <c r="A3384" s="232" t="str">
        <f t="shared" si="122"/>
        <v/>
      </c>
      <c r="B3384" s="91"/>
      <c r="C3384" s="232"/>
      <c r="D3384" s="232"/>
      <c r="E3384" s="91"/>
      <c r="F3384" s="91"/>
      <c r="G3384" s="91"/>
      <c r="H3384" s="248"/>
      <c r="I3384" s="248"/>
      <c r="J3384" s="260"/>
      <c r="K3384" s="252"/>
      <c r="GO3384" s="233" t="str">
        <f>IFERROR(VLOOKUP($C3384,リスト!$D:$X,18,FALSE),"")</f>
        <v/>
      </c>
      <c r="GP3384" s="349"/>
    </row>
    <row r="3385" spans="1:198" hidden="1">
      <c r="A3385" s="232" t="str">
        <f t="shared" si="122"/>
        <v/>
      </c>
      <c r="B3385" s="91"/>
      <c r="C3385" s="232"/>
      <c r="D3385" s="232"/>
      <c r="E3385" s="91"/>
      <c r="F3385" s="91"/>
      <c r="G3385" s="91"/>
      <c r="H3385" s="248"/>
      <c r="I3385" s="248"/>
      <c r="J3385" s="260"/>
      <c r="K3385" s="252"/>
      <c r="GO3385" s="233" t="str">
        <f>IFERROR(VLOOKUP($C3385,リスト!$D:$X,18,FALSE),"")</f>
        <v/>
      </c>
      <c r="GP3385" s="349"/>
    </row>
    <row r="3386" spans="1:198" hidden="1">
      <c r="A3386" s="232" t="str">
        <f t="shared" si="122"/>
        <v/>
      </c>
      <c r="B3386" s="91"/>
      <c r="C3386" s="232"/>
      <c r="D3386" s="232"/>
      <c r="E3386" s="91"/>
      <c r="F3386" s="91"/>
      <c r="G3386" s="91"/>
      <c r="H3386" s="248"/>
      <c r="I3386" s="248"/>
      <c r="J3386" s="260"/>
      <c r="K3386" s="252"/>
      <c r="GO3386" s="233" t="str">
        <f>IFERROR(VLOOKUP($C3386,リスト!$D:$X,18,FALSE),"")</f>
        <v/>
      </c>
      <c r="GP3386" s="349"/>
    </row>
    <row r="3387" spans="1:198" hidden="1">
      <c r="A3387" s="232" t="str">
        <f t="shared" si="122"/>
        <v/>
      </c>
      <c r="B3387" s="91"/>
      <c r="C3387" s="232"/>
      <c r="D3387" s="232"/>
      <c r="E3387" s="91"/>
      <c r="F3387" s="91"/>
      <c r="G3387" s="91"/>
      <c r="H3387" s="248"/>
      <c r="I3387" s="248"/>
      <c r="J3387" s="260"/>
      <c r="K3387" s="252"/>
      <c r="GO3387" s="233" t="str">
        <f>IFERROR(VLOOKUP($C3387,リスト!$D:$X,18,FALSE),"")</f>
        <v/>
      </c>
      <c r="GP3387" s="349"/>
    </row>
    <row r="3388" spans="1:198" hidden="1">
      <c r="A3388" s="232" t="str">
        <f t="shared" si="122"/>
        <v/>
      </c>
      <c r="B3388" s="91"/>
      <c r="C3388" s="232"/>
      <c r="D3388" s="232"/>
      <c r="E3388" s="91"/>
      <c r="F3388" s="91"/>
      <c r="G3388" s="91"/>
      <c r="H3388" s="248"/>
      <c r="I3388" s="248"/>
      <c r="J3388" s="260"/>
      <c r="K3388" s="252"/>
      <c r="GO3388" s="233" t="str">
        <f>IFERROR(VLOOKUP($C3388,リスト!$D:$X,18,FALSE),"")</f>
        <v/>
      </c>
      <c r="GP3388" s="349"/>
    </row>
    <row r="3389" spans="1:198" hidden="1">
      <c r="A3389" s="232" t="str">
        <f t="shared" si="122"/>
        <v/>
      </c>
      <c r="B3389" s="91"/>
      <c r="C3389" s="232"/>
      <c r="D3389" s="232"/>
      <c r="E3389" s="91"/>
      <c r="F3389" s="91"/>
      <c r="G3389" s="91"/>
      <c r="H3389" s="248"/>
      <c r="I3389" s="248"/>
      <c r="J3389" s="260"/>
      <c r="K3389" s="252"/>
      <c r="GO3389" s="233" t="str">
        <f>IFERROR(VLOOKUP($C3389,リスト!$D:$X,18,FALSE),"")</f>
        <v/>
      </c>
      <c r="GP3389" s="349"/>
    </row>
    <row r="3390" spans="1:198" hidden="1">
      <c r="A3390" s="232" t="str">
        <f t="shared" si="122"/>
        <v/>
      </c>
      <c r="B3390" s="91"/>
      <c r="C3390" s="232"/>
      <c r="D3390" s="232"/>
      <c r="E3390" s="91"/>
      <c r="F3390" s="91"/>
      <c r="G3390" s="91"/>
      <c r="H3390" s="248"/>
      <c r="I3390" s="248"/>
      <c r="J3390" s="260"/>
      <c r="K3390" s="252"/>
      <c r="GO3390" s="233" t="str">
        <f>IFERROR(VLOOKUP($C3390,リスト!$D:$X,18,FALSE),"")</f>
        <v/>
      </c>
      <c r="GP3390" s="349"/>
    </row>
    <row r="3391" spans="1:198" hidden="1">
      <c r="A3391" s="232" t="str">
        <f t="shared" si="122"/>
        <v/>
      </c>
      <c r="B3391" s="91"/>
      <c r="C3391" s="232"/>
      <c r="D3391" s="232"/>
      <c r="E3391" s="91"/>
      <c r="F3391" s="91"/>
      <c r="G3391" s="91"/>
      <c r="H3391" s="248"/>
      <c r="I3391" s="248"/>
      <c r="J3391" s="260"/>
      <c r="K3391" s="252"/>
      <c r="GO3391" s="233" t="str">
        <f>IFERROR(VLOOKUP($C3391,リスト!$D:$X,18,FALSE),"")</f>
        <v/>
      </c>
      <c r="GP3391" s="349"/>
    </row>
    <row r="3392" spans="1:198" hidden="1">
      <c r="A3392" s="232" t="str">
        <f t="shared" si="122"/>
        <v/>
      </c>
      <c r="B3392" s="91"/>
      <c r="C3392" s="232"/>
      <c r="D3392" s="232"/>
      <c r="E3392" s="91"/>
      <c r="F3392" s="91"/>
      <c r="G3392" s="91"/>
      <c r="H3392" s="248"/>
      <c r="I3392" s="248"/>
      <c r="J3392" s="260"/>
      <c r="K3392" s="252"/>
      <c r="GO3392" s="233" t="str">
        <f>IFERROR(VLOOKUP($C3392,リスト!$D:$X,18,FALSE),"")</f>
        <v/>
      </c>
      <c r="GP3392" s="349"/>
    </row>
    <row r="3393" spans="1:198" hidden="1">
      <c r="A3393" s="232" t="str">
        <f t="shared" si="122"/>
        <v/>
      </c>
      <c r="B3393" s="91"/>
      <c r="C3393" s="232"/>
      <c r="D3393" s="232"/>
      <c r="E3393" s="91"/>
      <c r="F3393" s="91"/>
      <c r="G3393" s="91"/>
      <c r="H3393" s="248"/>
      <c r="I3393" s="248"/>
      <c r="J3393" s="260"/>
      <c r="K3393" s="252"/>
      <c r="GO3393" s="233" t="str">
        <f>IFERROR(VLOOKUP($C3393,リスト!$D:$X,18,FALSE),"")</f>
        <v/>
      </c>
      <c r="GP3393" s="349"/>
    </row>
    <row r="3394" spans="1:198" hidden="1">
      <c r="A3394" s="232" t="str">
        <f t="shared" si="122"/>
        <v/>
      </c>
      <c r="B3394" s="91"/>
      <c r="C3394" s="232"/>
      <c r="D3394" s="232"/>
      <c r="E3394" s="91"/>
      <c r="F3394" s="91"/>
      <c r="G3394" s="91"/>
      <c r="H3394" s="248"/>
      <c r="I3394" s="248"/>
      <c r="J3394" s="260"/>
      <c r="K3394" s="252"/>
      <c r="GO3394" s="233" t="str">
        <f>IFERROR(VLOOKUP($C3394,リスト!$D:$X,18,FALSE),"")</f>
        <v/>
      </c>
      <c r="GP3394" s="349"/>
    </row>
    <row r="3395" spans="1:198" hidden="1">
      <c r="A3395" s="232" t="str">
        <f t="shared" si="122"/>
        <v/>
      </c>
      <c r="B3395" s="91"/>
      <c r="C3395" s="232"/>
      <c r="D3395" s="232"/>
      <c r="E3395" s="91"/>
      <c r="F3395" s="91"/>
      <c r="G3395" s="91"/>
      <c r="H3395" s="248"/>
      <c r="I3395" s="248"/>
      <c r="J3395" s="260"/>
      <c r="K3395" s="252"/>
      <c r="GO3395" s="233" t="str">
        <f>IFERROR(VLOOKUP($C3395,リスト!$D:$X,18,FALSE),"")</f>
        <v/>
      </c>
      <c r="GP3395" s="349"/>
    </row>
    <row r="3396" spans="1:198" hidden="1">
      <c r="A3396" s="232" t="str">
        <f t="shared" si="122"/>
        <v/>
      </c>
      <c r="B3396" s="91"/>
      <c r="C3396" s="232"/>
      <c r="D3396" s="232"/>
      <c r="E3396" s="91"/>
      <c r="F3396" s="91"/>
      <c r="G3396" s="91"/>
      <c r="H3396" s="248"/>
      <c r="I3396" s="248"/>
      <c r="J3396" s="260"/>
      <c r="K3396" s="252"/>
      <c r="GO3396" s="233" t="str">
        <f>IFERROR(VLOOKUP($C3396,リスト!$D:$X,18,FALSE),"")</f>
        <v/>
      </c>
      <c r="GP3396" s="349"/>
    </row>
    <row r="3397" spans="1:198" hidden="1">
      <c r="A3397" s="232" t="str">
        <f t="shared" si="122"/>
        <v/>
      </c>
      <c r="B3397" s="91"/>
      <c r="C3397" s="232"/>
      <c r="D3397" s="232"/>
      <c r="E3397" s="91"/>
      <c r="F3397" s="91"/>
      <c r="G3397" s="91"/>
      <c r="H3397" s="248"/>
      <c r="I3397" s="248"/>
      <c r="J3397" s="260"/>
      <c r="K3397" s="252"/>
      <c r="GO3397" s="233" t="str">
        <f>IFERROR(VLOOKUP($C3397,リスト!$D:$X,18,FALSE),"")</f>
        <v/>
      </c>
      <c r="GP3397" s="349"/>
    </row>
    <row r="3398" spans="1:198" hidden="1">
      <c r="A3398" s="232" t="str">
        <f t="shared" ref="A3398:A3461" si="123">IF(C3398="","",ROW()-5)</f>
        <v/>
      </c>
      <c r="B3398" s="91"/>
      <c r="C3398" s="232"/>
      <c r="D3398" s="232"/>
      <c r="E3398" s="91"/>
      <c r="F3398" s="91"/>
      <c r="G3398" s="91"/>
      <c r="H3398" s="248"/>
      <c r="I3398" s="248"/>
      <c r="J3398" s="260"/>
      <c r="K3398" s="252"/>
      <c r="GO3398" s="233" t="str">
        <f>IFERROR(VLOOKUP($C3398,リスト!$D:$X,18,FALSE),"")</f>
        <v/>
      </c>
      <c r="GP3398" s="349"/>
    </row>
    <row r="3399" spans="1:198" hidden="1">
      <c r="A3399" s="232" t="str">
        <f t="shared" si="123"/>
        <v/>
      </c>
      <c r="B3399" s="91"/>
      <c r="C3399" s="232"/>
      <c r="D3399" s="232"/>
      <c r="E3399" s="91"/>
      <c r="F3399" s="91"/>
      <c r="G3399" s="91"/>
      <c r="H3399" s="248"/>
      <c r="I3399" s="248"/>
      <c r="J3399" s="260"/>
      <c r="K3399" s="252"/>
      <c r="GO3399" s="233" t="str">
        <f>IFERROR(VLOOKUP($C3399,リスト!$D:$X,18,FALSE),"")</f>
        <v/>
      </c>
      <c r="GP3399" s="349"/>
    </row>
    <row r="3400" spans="1:198" hidden="1">
      <c r="A3400" s="232" t="str">
        <f t="shared" si="123"/>
        <v/>
      </c>
      <c r="B3400" s="91"/>
      <c r="C3400" s="232"/>
      <c r="D3400" s="232"/>
      <c r="E3400" s="91"/>
      <c r="F3400" s="91"/>
      <c r="G3400" s="91"/>
      <c r="H3400" s="248"/>
      <c r="I3400" s="248"/>
      <c r="J3400" s="260"/>
      <c r="K3400" s="252"/>
      <c r="GO3400" s="233" t="str">
        <f>IFERROR(VLOOKUP($C3400,リスト!$D:$X,18,FALSE),"")</f>
        <v/>
      </c>
      <c r="GP3400" s="349"/>
    </row>
    <row r="3401" spans="1:198" hidden="1">
      <c r="A3401" s="232" t="str">
        <f t="shared" si="123"/>
        <v/>
      </c>
      <c r="B3401" s="91"/>
      <c r="C3401" s="232"/>
      <c r="D3401" s="232"/>
      <c r="E3401" s="91"/>
      <c r="F3401" s="91"/>
      <c r="G3401" s="91"/>
      <c r="H3401" s="248"/>
      <c r="I3401" s="248"/>
      <c r="J3401" s="260"/>
      <c r="K3401" s="252"/>
      <c r="GO3401" s="233" t="str">
        <f>IFERROR(VLOOKUP($C3401,リスト!$D:$X,18,FALSE),"")</f>
        <v/>
      </c>
      <c r="GP3401" s="349"/>
    </row>
    <row r="3402" spans="1:198" hidden="1">
      <c r="A3402" s="232" t="str">
        <f t="shared" si="123"/>
        <v/>
      </c>
      <c r="B3402" s="91"/>
      <c r="C3402" s="232"/>
      <c r="D3402" s="232"/>
      <c r="E3402" s="91"/>
      <c r="F3402" s="91"/>
      <c r="G3402" s="91"/>
      <c r="H3402" s="248"/>
      <c r="I3402" s="248"/>
      <c r="J3402" s="260"/>
      <c r="K3402" s="252"/>
      <c r="GO3402" s="233" t="str">
        <f>IFERROR(VLOOKUP($C3402,リスト!$D:$X,18,FALSE),"")</f>
        <v/>
      </c>
      <c r="GP3402" s="349"/>
    </row>
    <row r="3403" spans="1:198" hidden="1">
      <c r="A3403" s="232" t="str">
        <f t="shared" si="123"/>
        <v/>
      </c>
      <c r="B3403" s="91"/>
      <c r="C3403" s="232"/>
      <c r="D3403" s="232"/>
      <c r="E3403" s="91"/>
      <c r="F3403" s="91"/>
      <c r="G3403" s="91"/>
      <c r="H3403" s="248"/>
      <c r="I3403" s="248"/>
      <c r="J3403" s="260"/>
      <c r="K3403" s="252"/>
      <c r="GO3403" s="233" t="str">
        <f>IFERROR(VLOOKUP($C3403,リスト!$D:$X,18,FALSE),"")</f>
        <v/>
      </c>
      <c r="GP3403" s="349"/>
    </row>
    <row r="3404" spans="1:198" hidden="1">
      <c r="A3404" s="232" t="str">
        <f t="shared" si="123"/>
        <v/>
      </c>
      <c r="B3404" s="91"/>
      <c r="C3404" s="232"/>
      <c r="D3404" s="232"/>
      <c r="E3404" s="91"/>
      <c r="F3404" s="91"/>
      <c r="G3404" s="91"/>
      <c r="H3404" s="248"/>
      <c r="I3404" s="248"/>
      <c r="J3404" s="260"/>
      <c r="K3404" s="252"/>
      <c r="GO3404" s="233" t="str">
        <f>IFERROR(VLOOKUP($C3404,リスト!$D:$X,18,FALSE),"")</f>
        <v/>
      </c>
      <c r="GP3404" s="349"/>
    </row>
    <row r="3405" spans="1:198" hidden="1">
      <c r="A3405" s="232" t="str">
        <f t="shared" si="123"/>
        <v/>
      </c>
      <c r="B3405" s="91"/>
      <c r="C3405" s="232"/>
      <c r="D3405" s="232"/>
      <c r="E3405" s="91"/>
      <c r="F3405" s="91"/>
      <c r="G3405" s="91"/>
      <c r="H3405" s="248"/>
      <c r="I3405" s="248"/>
      <c r="J3405" s="260"/>
      <c r="K3405" s="252"/>
      <c r="GO3405" s="233" t="str">
        <f>IFERROR(VLOOKUP($C3405,リスト!$D:$X,18,FALSE),"")</f>
        <v/>
      </c>
      <c r="GP3405" s="349"/>
    </row>
    <row r="3406" spans="1:198" hidden="1">
      <c r="A3406" s="232" t="str">
        <f t="shared" si="123"/>
        <v/>
      </c>
      <c r="B3406" s="91"/>
      <c r="C3406" s="232"/>
      <c r="D3406" s="232"/>
      <c r="E3406" s="91"/>
      <c r="F3406" s="91"/>
      <c r="G3406" s="91"/>
      <c r="H3406" s="248"/>
      <c r="I3406" s="248"/>
      <c r="J3406" s="260"/>
      <c r="K3406" s="252"/>
      <c r="GO3406" s="233" t="str">
        <f>IFERROR(VLOOKUP($C3406,リスト!$D:$X,18,FALSE),"")</f>
        <v/>
      </c>
      <c r="GP3406" s="349"/>
    </row>
    <row r="3407" spans="1:198" hidden="1">
      <c r="A3407" s="232" t="str">
        <f t="shared" si="123"/>
        <v/>
      </c>
      <c r="B3407" s="91"/>
      <c r="C3407" s="232"/>
      <c r="D3407" s="232"/>
      <c r="E3407" s="91"/>
      <c r="F3407" s="91"/>
      <c r="G3407" s="91"/>
      <c r="H3407" s="248"/>
      <c r="I3407" s="248"/>
      <c r="J3407" s="260"/>
      <c r="K3407" s="252"/>
      <c r="GO3407" s="233" t="str">
        <f>IFERROR(VLOOKUP($C3407,リスト!$D:$X,18,FALSE),"")</f>
        <v/>
      </c>
      <c r="GP3407" s="349"/>
    </row>
    <row r="3408" spans="1:198" hidden="1">
      <c r="A3408" s="232" t="str">
        <f t="shared" si="123"/>
        <v/>
      </c>
      <c r="B3408" s="91"/>
      <c r="C3408" s="232"/>
      <c r="D3408" s="232"/>
      <c r="E3408" s="91"/>
      <c r="F3408" s="91"/>
      <c r="G3408" s="91"/>
      <c r="H3408" s="248"/>
      <c r="I3408" s="248"/>
      <c r="J3408" s="260"/>
      <c r="K3408" s="252"/>
      <c r="GO3408" s="233" t="str">
        <f>IFERROR(VLOOKUP($C3408,リスト!$D:$X,18,FALSE),"")</f>
        <v/>
      </c>
      <c r="GP3408" s="349"/>
    </row>
    <row r="3409" spans="1:198" hidden="1">
      <c r="A3409" s="232" t="str">
        <f t="shared" si="123"/>
        <v/>
      </c>
      <c r="B3409" s="91"/>
      <c r="C3409" s="232"/>
      <c r="D3409" s="232"/>
      <c r="E3409" s="91"/>
      <c r="F3409" s="91"/>
      <c r="G3409" s="91"/>
      <c r="H3409" s="248"/>
      <c r="I3409" s="248"/>
      <c r="J3409" s="260"/>
      <c r="K3409" s="252"/>
      <c r="GO3409" s="233" t="str">
        <f>IFERROR(VLOOKUP($C3409,リスト!$D:$X,18,FALSE),"")</f>
        <v/>
      </c>
      <c r="GP3409" s="349"/>
    </row>
    <row r="3410" spans="1:198" hidden="1">
      <c r="A3410" s="232" t="str">
        <f t="shared" si="123"/>
        <v/>
      </c>
      <c r="B3410" s="91"/>
      <c r="C3410" s="232"/>
      <c r="D3410" s="232"/>
      <c r="E3410" s="91"/>
      <c r="F3410" s="91"/>
      <c r="G3410" s="91"/>
      <c r="H3410" s="248"/>
      <c r="I3410" s="248"/>
      <c r="J3410" s="260"/>
      <c r="K3410" s="252"/>
      <c r="GO3410" s="233" t="str">
        <f>IFERROR(VLOOKUP($C3410,リスト!$D:$X,18,FALSE),"")</f>
        <v/>
      </c>
      <c r="GP3410" s="349"/>
    </row>
    <row r="3411" spans="1:198" hidden="1">
      <c r="A3411" s="232" t="str">
        <f t="shared" si="123"/>
        <v/>
      </c>
      <c r="B3411" s="91"/>
      <c r="C3411" s="232"/>
      <c r="D3411" s="232"/>
      <c r="E3411" s="91"/>
      <c r="F3411" s="91"/>
      <c r="G3411" s="91"/>
      <c r="H3411" s="248"/>
      <c r="I3411" s="248"/>
      <c r="J3411" s="260"/>
      <c r="K3411" s="252"/>
      <c r="GO3411" s="233" t="str">
        <f>IFERROR(VLOOKUP($C3411,リスト!$D:$X,18,FALSE),"")</f>
        <v/>
      </c>
      <c r="GP3411" s="349"/>
    </row>
    <row r="3412" spans="1:198" hidden="1">
      <c r="A3412" s="232" t="str">
        <f t="shared" si="123"/>
        <v/>
      </c>
      <c r="B3412" s="91"/>
      <c r="C3412" s="232"/>
      <c r="D3412" s="232"/>
      <c r="E3412" s="91"/>
      <c r="F3412" s="91"/>
      <c r="G3412" s="91"/>
      <c r="H3412" s="248"/>
      <c r="I3412" s="248"/>
      <c r="J3412" s="260"/>
      <c r="K3412" s="252"/>
      <c r="GO3412" s="233" t="str">
        <f>IFERROR(VLOOKUP($C3412,リスト!$D:$X,18,FALSE),"")</f>
        <v/>
      </c>
      <c r="GP3412" s="349"/>
    </row>
    <row r="3413" spans="1:198" hidden="1">
      <c r="A3413" s="232" t="str">
        <f t="shared" si="123"/>
        <v/>
      </c>
      <c r="B3413" s="91"/>
      <c r="C3413" s="232"/>
      <c r="D3413" s="232"/>
      <c r="E3413" s="91"/>
      <c r="F3413" s="91"/>
      <c r="G3413" s="91"/>
      <c r="H3413" s="248"/>
      <c r="I3413" s="248"/>
      <c r="J3413" s="260"/>
      <c r="K3413" s="252"/>
      <c r="GO3413" s="233" t="str">
        <f>IFERROR(VLOOKUP($C3413,リスト!$D:$X,18,FALSE),"")</f>
        <v/>
      </c>
      <c r="GP3413" s="349"/>
    </row>
    <row r="3414" spans="1:198" hidden="1">
      <c r="A3414" s="232" t="str">
        <f t="shared" si="123"/>
        <v/>
      </c>
      <c r="B3414" s="91"/>
      <c r="C3414" s="232"/>
      <c r="D3414" s="232"/>
      <c r="E3414" s="91"/>
      <c r="F3414" s="91"/>
      <c r="G3414" s="91"/>
      <c r="H3414" s="248"/>
      <c r="I3414" s="248"/>
      <c r="J3414" s="260"/>
      <c r="K3414" s="252"/>
      <c r="GO3414" s="233" t="str">
        <f>IFERROR(VLOOKUP($C3414,リスト!$D:$X,18,FALSE),"")</f>
        <v/>
      </c>
      <c r="GP3414" s="349"/>
    </row>
    <row r="3415" spans="1:198" hidden="1">
      <c r="A3415" s="232" t="str">
        <f t="shared" si="123"/>
        <v/>
      </c>
      <c r="B3415" s="91"/>
      <c r="C3415" s="232"/>
      <c r="D3415" s="232"/>
      <c r="E3415" s="91"/>
      <c r="F3415" s="91"/>
      <c r="G3415" s="91"/>
      <c r="H3415" s="248"/>
      <c r="I3415" s="248"/>
      <c r="J3415" s="260"/>
      <c r="K3415" s="252"/>
      <c r="GO3415" s="233" t="str">
        <f>IFERROR(VLOOKUP($C3415,リスト!$D:$X,18,FALSE),"")</f>
        <v/>
      </c>
      <c r="GP3415" s="349"/>
    </row>
    <row r="3416" spans="1:198" hidden="1">
      <c r="A3416" s="232" t="str">
        <f t="shared" si="123"/>
        <v/>
      </c>
      <c r="B3416" s="91"/>
      <c r="C3416" s="232"/>
      <c r="D3416" s="232"/>
      <c r="E3416" s="91"/>
      <c r="F3416" s="91"/>
      <c r="G3416" s="91"/>
      <c r="H3416" s="248"/>
      <c r="I3416" s="248"/>
      <c r="J3416" s="260"/>
      <c r="K3416" s="252"/>
      <c r="GO3416" s="233" t="str">
        <f>IFERROR(VLOOKUP($C3416,リスト!$D:$X,18,FALSE),"")</f>
        <v/>
      </c>
      <c r="GP3416" s="349"/>
    </row>
    <row r="3417" spans="1:198" hidden="1">
      <c r="A3417" s="232" t="str">
        <f t="shared" si="123"/>
        <v/>
      </c>
      <c r="B3417" s="91"/>
      <c r="C3417" s="232"/>
      <c r="D3417" s="232"/>
      <c r="E3417" s="91"/>
      <c r="F3417" s="91"/>
      <c r="G3417" s="91"/>
      <c r="H3417" s="248"/>
      <c r="I3417" s="248"/>
      <c r="J3417" s="260"/>
      <c r="K3417" s="252"/>
      <c r="GO3417" s="233" t="str">
        <f>IFERROR(VLOOKUP($C3417,リスト!$D:$X,18,FALSE),"")</f>
        <v/>
      </c>
      <c r="GP3417" s="349"/>
    </row>
    <row r="3418" spans="1:198" hidden="1">
      <c r="A3418" s="232" t="str">
        <f t="shared" si="123"/>
        <v/>
      </c>
      <c r="B3418" s="91"/>
      <c r="C3418" s="232"/>
      <c r="D3418" s="232"/>
      <c r="E3418" s="91"/>
      <c r="F3418" s="91"/>
      <c r="G3418" s="91"/>
      <c r="H3418" s="248"/>
      <c r="I3418" s="248"/>
      <c r="J3418" s="260"/>
      <c r="K3418" s="252"/>
      <c r="GO3418" s="233" t="str">
        <f>IFERROR(VLOOKUP($C3418,リスト!$D:$X,18,FALSE),"")</f>
        <v/>
      </c>
      <c r="GP3418" s="349"/>
    </row>
    <row r="3419" spans="1:198" hidden="1">
      <c r="A3419" s="232" t="str">
        <f t="shared" si="123"/>
        <v/>
      </c>
      <c r="B3419" s="91"/>
      <c r="C3419" s="232"/>
      <c r="D3419" s="232"/>
      <c r="E3419" s="91"/>
      <c r="F3419" s="91"/>
      <c r="G3419" s="91"/>
      <c r="H3419" s="248"/>
      <c r="I3419" s="248"/>
      <c r="J3419" s="260"/>
      <c r="K3419" s="252"/>
      <c r="GO3419" s="233" t="str">
        <f>IFERROR(VLOOKUP($C3419,リスト!$D:$X,18,FALSE),"")</f>
        <v/>
      </c>
      <c r="GP3419" s="349"/>
    </row>
    <row r="3420" spans="1:198" hidden="1">
      <c r="A3420" s="232" t="str">
        <f t="shared" si="123"/>
        <v/>
      </c>
      <c r="B3420" s="91"/>
      <c r="C3420" s="232"/>
      <c r="D3420" s="232"/>
      <c r="E3420" s="91"/>
      <c r="F3420" s="91"/>
      <c r="G3420" s="91"/>
      <c r="H3420" s="248"/>
      <c r="I3420" s="248"/>
      <c r="J3420" s="260"/>
      <c r="K3420" s="252"/>
      <c r="GO3420" s="233" t="str">
        <f>IFERROR(VLOOKUP($C3420,リスト!$D:$X,18,FALSE),"")</f>
        <v/>
      </c>
      <c r="GP3420" s="349"/>
    </row>
    <row r="3421" spans="1:198" hidden="1">
      <c r="A3421" s="232" t="str">
        <f t="shared" si="123"/>
        <v/>
      </c>
      <c r="B3421" s="91"/>
      <c r="C3421" s="232"/>
      <c r="D3421" s="232"/>
      <c r="E3421" s="91"/>
      <c r="F3421" s="91"/>
      <c r="G3421" s="91"/>
      <c r="H3421" s="248"/>
      <c r="I3421" s="248"/>
      <c r="J3421" s="260"/>
      <c r="K3421" s="252"/>
      <c r="GO3421" s="233" t="str">
        <f>IFERROR(VLOOKUP($C3421,リスト!$D:$X,18,FALSE),"")</f>
        <v/>
      </c>
      <c r="GP3421" s="349"/>
    </row>
    <row r="3422" spans="1:198" hidden="1">
      <c r="A3422" s="232" t="str">
        <f t="shared" si="123"/>
        <v/>
      </c>
      <c r="B3422" s="91"/>
      <c r="C3422" s="232"/>
      <c r="D3422" s="232"/>
      <c r="E3422" s="91"/>
      <c r="F3422" s="91"/>
      <c r="G3422" s="91"/>
      <c r="H3422" s="248"/>
      <c r="I3422" s="248"/>
      <c r="J3422" s="260"/>
      <c r="K3422" s="252"/>
      <c r="GO3422" s="233" t="str">
        <f>IFERROR(VLOOKUP($C3422,リスト!$D:$X,18,FALSE),"")</f>
        <v/>
      </c>
      <c r="GP3422" s="349"/>
    </row>
    <row r="3423" spans="1:198" hidden="1">
      <c r="A3423" s="232" t="str">
        <f t="shared" si="123"/>
        <v/>
      </c>
      <c r="B3423" s="91"/>
      <c r="C3423" s="232"/>
      <c r="D3423" s="232"/>
      <c r="E3423" s="91"/>
      <c r="F3423" s="91"/>
      <c r="G3423" s="91"/>
      <c r="H3423" s="248"/>
      <c r="I3423" s="248"/>
      <c r="J3423" s="260"/>
      <c r="K3423" s="252"/>
      <c r="GO3423" s="233" t="str">
        <f>IFERROR(VLOOKUP($C3423,リスト!$D:$X,18,FALSE),"")</f>
        <v/>
      </c>
      <c r="GP3423" s="349"/>
    </row>
    <row r="3424" spans="1:198" hidden="1">
      <c r="A3424" s="232" t="str">
        <f t="shared" si="123"/>
        <v/>
      </c>
      <c r="B3424" s="91"/>
      <c r="C3424" s="232"/>
      <c r="D3424" s="232"/>
      <c r="E3424" s="91"/>
      <c r="F3424" s="91"/>
      <c r="G3424" s="91"/>
      <c r="H3424" s="248"/>
      <c r="I3424" s="248"/>
      <c r="J3424" s="260"/>
      <c r="K3424" s="252"/>
      <c r="GO3424" s="233" t="str">
        <f>IFERROR(VLOOKUP($C3424,リスト!$D:$X,18,FALSE),"")</f>
        <v/>
      </c>
      <c r="GP3424" s="349"/>
    </row>
    <row r="3425" spans="1:198" hidden="1">
      <c r="A3425" s="232" t="str">
        <f t="shared" si="123"/>
        <v/>
      </c>
      <c r="B3425" s="91"/>
      <c r="C3425" s="232"/>
      <c r="D3425" s="232"/>
      <c r="E3425" s="91"/>
      <c r="F3425" s="91"/>
      <c r="G3425" s="91"/>
      <c r="H3425" s="248"/>
      <c r="I3425" s="248"/>
      <c r="J3425" s="260"/>
      <c r="K3425" s="252"/>
      <c r="GO3425" s="233" t="str">
        <f>IFERROR(VLOOKUP($C3425,リスト!$D:$X,18,FALSE),"")</f>
        <v/>
      </c>
      <c r="GP3425" s="349"/>
    </row>
    <row r="3426" spans="1:198" hidden="1">
      <c r="A3426" s="232" t="str">
        <f t="shared" si="123"/>
        <v/>
      </c>
      <c r="B3426" s="91"/>
      <c r="C3426" s="232"/>
      <c r="D3426" s="232"/>
      <c r="E3426" s="91"/>
      <c r="F3426" s="91"/>
      <c r="G3426" s="91"/>
      <c r="H3426" s="248"/>
      <c r="I3426" s="248"/>
      <c r="J3426" s="260"/>
      <c r="K3426" s="252"/>
      <c r="GO3426" s="233" t="str">
        <f>IFERROR(VLOOKUP($C3426,リスト!$D:$X,18,FALSE),"")</f>
        <v/>
      </c>
      <c r="GP3426" s="349"/>
    </row>
    <row r="3427" spans="1:198" hidden="1">
      <c r="A3427" s="232" t="str">
        <f t="shared" si="123"/>
        <v/>
      </c>
      <c r="B3427" s="91"/>
      <c r="C3427" s="232"/>
      <c r="D3427" s="232"/>
      <c r="E3427" s="91"/>
      <c r="F3427" s="91"/>
      <c r="G3427" s="91"/>
      <c r="H3427" s="248"/>
      <c r="I3427" s="248"/>
      <c r="J3427" s="260"/>
      <c r="K3427" s="252"/>
      <c r="GO3427" s="233" t="str">
        <f>IFERROR(VLOOKUP($C3427,リスト!$D:$X,18,FALSE),"")</f>
        <v/>
      </c>
      <c r="GP3427" s="349"/>
    </row>
    <row r="3428" spans="1:198" hidden="1">
      <c r="A3428" s="232" t="str">
        <f t="shared" si="123"/>
        <v/>
      </c>
      <c r="B3428" s="91"/>
      <c r="C3428" s="232"/>
      <c r="D3428" s="232"/>
      <c r="E3428" s="91"/>
      <c r="F3428" s="91"/>
      <c r="G3428" s="91"/>
      <c r="H3428" s="248"/>
      <c r="I3428" s="248"/>
      <c r="J3428" s="260"/>
      <c r="K3428" s="252"/>
      <c r="GO3428" s="233" t="str">
        <f>IFERROR(VLOOKUP($C3428,リスト!$D:$X,18,FALSE),"")</f>
        <v/>
      </c>
      <c r="GP3428" s="349"/>
    </row>
    <row r="3429" spans="1:198" hidden="1">
      <c r="A3429" s="232" t="str">
        <f t="shared" si="123"/>
        <v/>
      </c>
      <c r="B3429" s="91"/>
      <c r="C3429" s="232"/>
      <c r="D3429" s="232"/>
      <c r="E3429" s="91"/>
      <c r="F3429" s="91"/>
      <c r="G3429" s="91"/>
      <c r="H3429" s="248"/>
      <c r="I3429" s="248"/>
      <c r="J3429" s="260"/>
      <c r="K3429" s="252"/>
      <c r="GO3429" s="233" t="str">
        <f>IFERROR(VLOOKUP($C3429,リスト!$D:$X,18,FALSE),"")</f>
        <v/>
      </c>
      <c r="GP3429" s="349"/>
    </row>
    <row r="3430" spans="1:198" hidden="1">
      <c r="A3430" s="232" t="str">
        <f t="shared" si="123"/>
        <v/>
      </c>
      <c r="B3430" s="91"/>
      <c r="C3430" s="232"/>
      <c r="D3430" s="232"/>
      <c r="E3430" s="91"/>
      <c r="F3430" s="91"/>
      <c r="G3430" s="91"/>
      <c r="H3430" s="248"/>
      <c r="I3430" s="248"/>
      <c r="J3430" s="260"/>
      <c r="K3430" s="252"/>
      <c r="GO3430" s="233" t="str">
        <f>IFERROR(VLOOKUP($C3430,リスト!$D:$X,18,FALSE),"")</f>
        <v/>
      </c>
      <c r="GP3430" s="349"/>
    </row>
    <row r="3431" spans="1:198" hidden="1">
      <c r="A3431" s="232" t="str">
        <f t="shared" si="123"/>
        <v/>
      </c>
      <c r="B3431" s="91"/>
      <c r="C3431" s="232"/>
      <c r="D3431" s="232"/>
      <c r="E3431" s="91"/>
      <c r="F3431" s="91"/>
      <c r="G3431" s="91"/>
      <c r="H3431" s="248"/>
      <c r="I3431" s="248"/>
      <c r="J3431" s="260"/>
      <c r="K3431" s="252"/>
      <c r="GO3431" s="233" t="str">
        <f>IFERROR(VLOOKUP($C3431,リスト!$D:$X,18,FALSE),"")</f>
        <v/>
      </c>
      <c r="GP3431" s="349"/>
    </row>
    <row r="3432" spans="1:198" hidden="1">
      <c r="A3432" s="232" t="str">
        <f t="shared" si="123"/>
        <v/>
      </c>
      <c r="B3432" s="91"/>
      <c r="C3432" s="232"/>
      <c r="D3432" s="232"/>
      <c r="E3432" s="91"/>
      <c r="F3432" s="91"/>
      <c r="G3432" s="91"/>
      <c r="H3432" s="248"/>
      <c r="I3432" s="248"/>
      <c r="J3432" s="260"/>
      <c r="K3432" s="252"/>
      <c r="GO3432" s="233" t="str">
        <f>IFERROR(VLOOKUP($C3432,リスト!$D:$X,18,FALSE),"")</f>
        <v/>
      </c>
      <c r="GP3432" s="349"/>
    </row>
    <row r="3433" spans="1:198" hidden="1">
      <c r="A3433" s="232" t="str">
        <f t="shared" si="123"/>
        <v/>
      </c>
      <c r="B3433" s="91"/>
      <c r="C3433" s="232"/>
      <c r="D3433" s="232"/>
      <c r="E3433" s="91"/>
      <c r="F3433" s="91"/>
      <c r="G3433" s="91"/>
      <c r="H3433" s="248"/>
      <c r="I3433" s="248"/>
      <c r="J3433" s="260"/>
      <c r="K3433" s="252"/>
      <c r="GO3433" s="233" t="str">
        <f>IFERROR(VLOOKUP($C3433,リスト!$D:$X,18,FALSE),"")</f>
        <v/>
      </c>
      <c r="GP3433" s="349"/>
    </row>
    <row r="3434" spans="1:198" hidden="1">
      <c r="A3434" s="232" t="str">
        <f t="shared" si="123"/>
        <v/>
      </c>
      <c r="B3434" s="91"/>
      <c r="C3434" s="232"/>
      <c r="D3434" s="232"/>
      <c r="E3434" s="91"/>
      <c r="F3434" s="91"/>
      <c r="G3434" s="91"/>
      <c r="H3434" s="248"/>
      <c r="I3434" s="248"/>
      <c r="J3434" s="260"/>
      <c r="K3434" s="252"/>
      <c r="GO3434" s="233" t="str">
        <f>IFERROR(VLOOKUP($C3434,リスト!$D:$X,18,FALSE),"")</f>
        <v/>
      </c>
      <c r="GP3434" s="349"/>
    </row>
    <row r="3435" spans="1:198" hidden="1">
      <c r="A3435" s="232" t="str">
        <f t="shared" si="123"/>
        <v/>
      </c>
      <c r="B3435" s="91"/>
      <c r="C3435" s="232"/>
      <c r="D3435" s="232"/>
      <c r="E3435" s="91"/>
      <c r="F3435" s="91"/>
      <c r="G3435" s="91"/>
      <c r="H3435" s="248"/>
      <c r="I3435" s="248"/>
      <c r="J3435" s="260"/>
      <c r="K3435" s="252"/>
      <c r="GO3435" s="233" t="str">
        <f>IFERROR(VLOOKUP($C3435,リスト!$D:$X,18,FALSE),"")</f>
        <v/>
      </c>
      <c r="GP3435" s="349"/>
    </row>
    <row r="3436" spans="1:198" hidden="1">
      <c r="A3436" s="232" t="str">
        <f t="shared" si="123"/>
        <v/>
      </c>
      <c r="B3436" s="91"/>
      <c r="C3436" s="232"/>
      <c r="D3436" s="232"/>
      <c r="E3436" s="91"/>
      <c r="F3436" s="91"/>
      <c r="G3436" s="91"/>
      <c r="H3436" s="248"/>
      <c r="I3436" s="248"/>
      <c r="J3436" s="260"/>
      <c r="K3436" s="252"/>
      <c r="GO3436" s="233" t="str">
        <f>IFERROR(VLOOKUP($C3436,リスト!$D:$X,18,FALSE),"")</f>
        <v/>
      </c>
      <c r="GP3436" s="349"/>
    </row>
    <row r="3437" spans="1:198" hidden="1">
      <c r="A3437" s="232" t="str">
        <f t="shared" si="123"/>
        <v/>
      </c>
      <c r="B3437" s="91"/>
      <c r="C3437" s="232"/>
      <c r="D3437" s="232"/>
      <c r="E3437" s="91"/>
      <c r="F3437" s="91"/>
      <c r="G3437" s="91"/>
      <c r="H3437" s="248"/>
      <c r="I3437" s="248"/>
      <c r="J3437" s="260"/>
      <c r="K3437" s="252"/>
      <c r="GO3437" s="233" t="str">
        <f>IFERROR(VLOOKUP($C3437,リスト!$D:$X,18,FALSE),"")</f>
        <v/>
      </c>
      <c r="GP3437" s="349"/>
    </row>
    <row r="3438" spans="1:198" hidden="1">
      <c r="A3438" s="232" t="str">
        <f t="shared" si="123"/>
        <v/>
      </c>
      <c r="B3438" s="91"/>
      <c r="C3438" s="232"/>
      <c r="D3438" s="232"/>
      <c r="E3438" s="91"/>
      <c r="F3438" s="91"/>
      <c r="G3438" s="91"/>
      <c r="H3438" s="248"/>
      <c r="I3438" s="248"/>
      <c r="J3438" s="260"/>
      <c r="K3438" s="252"/>
      <c r="GO3438" s="233" t="str">
        <f>IFERROR(VLOOKUP($C3438,リスト!$D:$X,18,FALSE),"")</f>
        <v/>
      </c>
      <c r="GP3438" s="349"/>
    </row>
    <row r="3439" spans="1:198" hidden="1">
      <c r="A3439" s="232" t="str">
        <f t="shared" si="123"/>
        <v/>
      </c>
      <c r="B3439" s="91"/>
      <c r="C3439" s="232"/>
      <c r="D3439" s="232"/>
      <c r="E3439" s="91"/>
      <c r="F3439" s="91"/>
      <c r="G3439" s="91"/>
      <c r="H3439" s="248"/>
      <c r="I3439" s="248"/>
      <c r="J3439" s="260"/>
      <c r="K3439" s="252"/>
      <c r="GO3439" s="233" t="str">
        <f>IFERROR(VLOOKUP($C3439,リスト!$D:$X,18,FALSE),"")</f>
        <v/>
      </c>
      <c r="GP3439" s="349"/>
    </row>
    <row r="3440" spans="1:198" hidden="1">
      <c r="A3440" s="232" t="str">
        <f t="shared" si="123"/>
        <v/>
      </c>
      <c r="B3440" s="91"/>
      <c r="C3440" s="232"/>
      <c r="D3440" s="232"/>
      <c r="E3440" s="91"/>
      <c r="F3440" s="91"/>
      <c r="G3440" s="91"/>
      <c r="H3440" s="248"/>
      <c r="I3440" s="248"/>
      <c r="J3440" s="260"/>
      <c r="K3440" s="252"/>
      <c r="GO3440" s="233" t="str">
        <f>IFERROR(VLOOKUP($C3440,リスト!$D:$X,18,FALSE),"")</f>
        <v/>
      </c>
      <c r="GP3440" s="349"/>
    </row>
    <row r="3441" spans="1:198" hidden="1">
      <c r="A3441" s="232" t="str">
        <f t="shared" si="123"/>
        <v/>
      </c>
      <c r="B3441" s="91"/>
      <c r="C3441" s="232"/>
      <c r="D3441" s="232"/>
      <c r="E3441" s="91"/>
      <c r="F3441" s="91"/>
      <c r="G3441" s="91"/>
      <c r="H3441" s="248"/>
      <c r="I3441" s="248"/>
      <c r="J3441" s="260"/>
      <c r="K3441" s="252"/>
      <c r="GO3441" s="233" t="str">
        <f>IFERROR(VLOOKUP($C3441,リスト!$D:$X,18,FALSE),"")</f>
        <v/>
      </c>
      <c r="GP3441" s="349"/>
    </row>
    <row r="3442" spans="1:198" hidden="1">
      <c r="A3442" s="232" t="str">
        <f t="shared" si="123"/>
        <v/>
      </c>
      <c r="B3442" s="91"/>
      <c r="C3442" s="232"/>
      <c r="D3442" s="232"/>
      <c r="E3442" s="91"/>
      <c r="F3442" s="91"/>
      <c r="G3442" s="91"/>
      <c r="H3442" s="248"/>
      <c r="I3442" s="248"/>
      <c r="J3442" s="260"/>
      <c r="K3442" s="252"/>
      <c r="GO3442" s="233" t="str">
        <f>IFERROR(VLOOKUP($C3442,リスト!$D:$X,18,FALSE),"")</f>
        <v/>
      </c>
      <c r="GP3442" s="349"/>
    </row>
    <row r="3443" spans="1:198" hidden="1">
      <c r="A3443" s="232" t="str">
        <f t="shared" si="123"/>
        <v/>
      </c>
      <c r="B3443" s="91"/>
      <c r="C3443" s="232"/>
      <c r="D3443" s="232"/>
      <c r="E3443" s="91"/>
      <c r="F3443" s="91"/>
      <c r="G3443" s="91"/>
      <c r="H3443" s="248"/>
      <c r="I3443" s="248"/>
      <c r="J3443" s="260"/>
      <c r="K3443" s="252"/>
      <c r="GO3443" s="233" t="str">
        <f>IFERROR(VLOOKUP($C3443,リスト!$D:$X,18,FALSE),"")</f>
        <v/>
      </c>
      <c r="GP3443" s="349"/>
    </row>
    <row r="3444" spans="1:198" hidden="1">
      <c r="A3444" s="232" t="str">
        <f t="shared" si="123"/>
        <v/>
      </c>
      <c r="B3444" s="91"/>
      <c r="C3444" s="232"/>
      <c r="D3444" s="232"/>
      <c r="E3444" s="91"/>
      <c r="F3444" s="91"/>
      <c r="G3444" s="91"/>
      <c r="H3444" s="248"/>
      <c r="I3444" s="248"/>
      <c r="J3444" s="260"/>
      <c r="K3444" s="252"/>
      <c r="GO3444" s="233" t="str">
        <f>IFERROR(VLOOKUP($C3444,リスト!$D:$X,18,FALSE),"")</f>
        <v/>
      </c>
      <c r="GP3444" s="349"/>
    </row>
    <row r="3445" spans="1:198" hidden="1">
      <c r="A3445" s="232" t="str">
        <f t="shared" si="123"/>
        <v/>
      </c>
      <c r="B3445" s="91"/>
      <c r="C3445" s="232"/>
      <c r="D3445" s="232"/>
      <c r="E3445" s="91"/>
      <c r="F3445" s="91"/>
      <c r="G3445" s="91"/>
      <c r="H3445" s="248"/>
      <c r="I3445" s="248"/>
      <c r="J3445" s="260"/>
      <c r="K3445" s="252"/>
      <c r="GO3445" s="233" t="str">
        <f>IFERROR(VLOOKUP($C3445,リスト!$D:$X,18,FALSE),"")</f>
        <v/>
      </c>
      <c r="GP3445" s="349"/>
    </row>
    <row r="3446" spans="1:198" hidden="1">
      <c r="A3446" s="232" t="str">
        <f t="shared" si="123"/>
        <v/>
      </c>
      <c r="B3446" s="91"/>
      <c r="C3446" s="232"/>
      <c r="D3446" s="232"/>
      <c r="E3446" s="91"/>
      <c r="F3446" s="91"/>
      <c r="G3446" s="91"/>
      <c r="H3446" s="248"/>
      <c r="I3446" s="248"/>
      <c r="J3446" s="260"/>
      <c r="K3446" s="252"/>
      <c r="GO3446" s="233" t="str">
        <f>IFERROR(VLOOKUP($C3446,リスト!$D:$X,18,FALSE),"")</f>
        <v/>
      </c>
      <c r="GP3446" s="349"/>
    </row>
    <row r="3447" spans="1:198" hidden="1">
      <c r="A3447" s="232" t="str">
        <f t="shared" si="123"/>
        <v/>
      </c>
      <c r="B3447" s="91"/>
      <c r="C3447" s="232"/>
      <c r="D3447" s="232"/>
      <c r="E3447" s="91"/>
      <c r="F3447" s="91"/>
      <c r="G3447" s="91"/>
      <c r="H3447" s="248"/>
      <c r="I3447" s="248"/>
      <c r="J3447" s="260"/>
      <c r="K3447" s="252"/>
      <c r="GO3447" s="233" t="str">
        <f>IFERROR(VLOOKUP($C3447,リスト!$D:$X,18,FALSE),"")</f>
        <v/>
      </c>
      <c r="GP3447" s="349"/>
    </row>
    <row r="3448" spans="1:198" hidden="1">
      <c r="A3448" s="232" t="str">
        <f t="shared" si="123"/>
        <v/>
      </c>
      <c r="B3448" s="91"/>
      <c r="C3448" s="232"/>
      <c r="D3448" s="232"/>
      <c r="E3448" s="91"/>
      <c r="F3448" s="91"/>
      <c r="G3448" s="91"/>
      <c r="H3448" s="248"/>
      <c r="I3448" s="248"/>
      <c r="J3448" s="260"/>
      <c r="K3448" s="252"/>
      <c r="GO3448" s="233" t="str">
        <f>IFERROR(VLOOKUP($C3448,リスト!$D:$X,18,FALSE),"")</f>
        <v/>
      </c>
      <c r="GP3448" s="349"/>
    </row>
    <row r="3449" spans="1:198" hidden="1">
      <c r="A3449" s="232" t="str">
        <f t="shared" si="123"/>
        <v/>
      </c>
      <c r="B3449" s="91"/>
      <c r="C3449" s="232"/>
      <c r="D3449" s="232"/>
      <c r="E3449" s="91"/>
      <c r="F3449" s="91"/>
      <c r="G3449" s="91"/>
      <c r="H3449" s="248"/>
      <c r="I3449" s="248"/>
      <c r="J3449" s="260"/>
      <c r="K3449" s="252"/>
      <c r="GO3449" s="233" t="str">
        <f>IFERROR(VLOOKUP($C3449,リスト!$D:$X,18,FALSE),"")</f>
        <v/>
      </c>
      <c r="GP3449" s="349"/>
    </row>
    <row r="3450" spans="1:198" hidden="1">
      <c r="A3450" s="232" t="str">
        <f t="shared" si="123"/>
        <v/>
      </c>
      <c r="B3450" s="91"/>
      <c r="C3450" s="232"/>
      <c r="D3450" s="232"/>
      <c r="E3450" s="91"/>
      <c r="F3450" s="91"/>
      <c r="G3450" s="91"/>
      <c r="H3450" s="248"/>
      <c r="I3450" s="248"/>
      <c r="J3450" s="260"/>
      <c r="K3450" s="252"/>
      <c r="GO3450" s="233" t="str">
        <f>IFERROR(VLOOKUP($C3450,リスト!$D:$X,18,FALSE),"")</f>
        <v/>
      </c>
      <c r="GP3450" s="349"/>
    </row>
    <row r="3451" spans="1:198" hidden="1">
      <c r="A3451" s="232" t="str">
        <f t="shared" si="123"/>
        <v/>
      </c>
      <c r="B3451" s="91"/>
      <c r="C3451" s="232"/>
      <c r="D3451" s="232"/>
      <c r="E3451" s="91"/>
      <c r="F3451" s="91"/>
      <c r="G3451" s="91"/>
      <c r="H3451" s="248"/>
      <c r="I3451" s="248"/>
      <c r="J3451" s="260"/>
      <c r="K3451" s="252"/>
      <c r="GO3451" s="233" t="str">
        <f>IFERROR(VLOOKUP($C3451,リスト!$D:$X,18,FALSE),"")</f>
        <v/>
      </c>
      <c r="GP3451" s="349"/>
    </row>
    <row r="3452" spans="1:198" hidden="1">
      <c r="A3452" s="232" t="str">
        <f t="shared" si="123"/>
        <v/>
      </c>
      <c r="B3452" s="91"/>
      <c r="C3452" s="232"/>
      <c r="D3452" s="232"/>
      <c r="E3452" s="91"/>
      <c r="F3452" s="91"/>
      <c r="G3452" s="91"/>
      <c r="H3452" s="248"/>
      <c r="I3452" s="248"/>
      <c r="J3452" s="260"/>
      <c r="K3452" s="252"/>
      <c r="GO3452" s="233" t="str">
        <f>IFERROR(VLOOKUP($C3452,リスト!$D:$X,18,FALSE),"")</f>
        <v/>
      </c>
      <c r="GP3452" s="349"/>
    </row>
    <row r="3453" spans="1:198" hidden="1">
      <c r="A3453" s="232" t="str">
        <f t="shared" si="123"/>
        <v/>
      </c>
      <c r="B3453" s="91"/>
      <c r="C3453" s="232"/>
      <c r="D3453" s="232"/>
      <c r="E3453" s="91"/>
      <c r="F3453" s="91"/>
      <c r="G3453" s="91"/>
      <c r="H3453" s="248"/>
      <c r="I3453" s="248"/>
      <c r="J3453" s="260"/>
      <c r="K3453" s="252"/>
      <c r="GO3453" s="233" t="str">
        <f>IFERROR(VLOOKUP($C3453,リスト!$D:$X,18,FALSE),"")</f>
        <v/>
      </c>
      <c r="GP3453" s="349"/>
    </row>
    <row r="3454" spans="1:198" hidden="1">
      <c r="A3454" s="232" t="str">
        <f t="shared" si="123"/>
        <v/>
      </c>
      <c r="B3454" s="91"/>
      <c r="C3454" s="232"/>
      <c r="D3454" s="232"/>
      <c r="E3454" s="91"/>
      <c r="F3454" s="91"/>
      <c r="G3454" s="91"/>
      <c r="H3454" s="248"/>
      <c r="I3454" s="248"/>
      <c r="J3454" s="260"/>
      <c r="K3454" s="252"/>
      <c r="GO3454" s="233" t="str">
        <f>IFERROR(VLOOKUP($C3454,リスト!$D:$X,18,FALSE),"")</f>
        <v/>
      </c>
      <c r="GP3454" s="349"/>
    </row>
    <row r="3455" spans="1:198" hidden="1">
      <c r="A3455" s="232" t="str">
        <f t="shared" si="123"/>
        <v/>
      </c>
      <c r="B3455" s="91"/>
      <c r="C3455" s="232"/>
      <c r="D3455" s="232"/>
      <c r="E3455" s="91"/>
      <c r="F3455" s="91"/>
      <c r="G3455" s="91"/>
      <c r="H3455" s="248"/>
      <c r="I3455" s="248"/>
      <c r="J3455" s="260"/>
      <c r="K3455" s="252"/>
      <c r="GO3455" s="233" t="str">
        <f>IFERROR(VLOOKUP($C3455,リスト!$D:$X,18,FALSE),"")</f>
        <v/>
      </c>
      <c r="GP3455" s="349"/>
    </row>
    <row r="3456" spans="1:198" hidden="1">
      <c r="A3456" s="232" t="str">
        <f t="shared" si="123"/>
        <v/>
      </c>
      <c r="B3456" s="91"/>
      <c r="C3456" s="232"/>
      <c r="D3456" s="232"/>
      <c r="E3456" s="91"/>
      <c r="F3456" s="91"/>
      <c r="G3456" s="91"/>
      <c r="H3456" s="248"/>
      <c r="I3456" s="248"/>
      <c r="J3456" s="260"/>
      <c r="K3456" s="252"/>
      <c r="GO3456" s="233" t="str">
        <f>IFERROR(VLOOKUP($C3456,リスト!$D:$X,18,FALSE),"")</f>
        <v/>
      </c>
      <c r="GP3456" s="349"/>
    </row>
    <row r="3457" spans="1:198" hidden="1">
      <c r="A3457" s="232" t="str">
        <f t="shared" si="123"/>
        <v/>
      </c>
      <c r="B3457" s="91"/>
      <c r="C3457" s="232"/>
      <c r="D3457" s="232"/>
      <c r="E3457" s="91"/>
      <c r="F3457" s="91"/>
      <c r="G3457" s="91"/>
      <c r="H3457" s="248"/>
      <c r="I3457" s="248"/>
      <c r="J3457" s="260"/>
      <c r="K3457" s="252"/>
      <c r="GO3457" s="233" t="str">
        <f>IFERROR(VLOOKUP($C3457,リスト!$D:$X,18,FALSE),"")</f>
        <v/>
      </c>
      <c r="GP3457" s="349"/>
    </row>
    <row r="3458" spans="1:198" hidden="1">
      <c r="A3458" s="232" t="str">
        <f t="shared" si="123"/>
        <v/>
      </c>
      <c r="B3458" s="91"/>
      <c r="C3458" s="232"/>
      <c r="D3458" s="232"/>
      <c r="E3458" s="91"/>
      <c r="F3458" s="91"/>
      <c r="G3458" s="91"/>
      <c r="H3458" s="248"/>
      <c r="I3458" s="248"/>
      <c r="J3458" s="260"/>
      <c r="K3458" s="252"/>
      <c r="GO3458" s="233" t="str">
        <f>IFERROR(VLOOKUP($C3458,リスト!$D:$X,18,FALSE),"")</f>
        <v/>
      </c>
      <c r="GP3458" s="349"/>
    </row>
    <row r="3459" spans="1:198" hidden="1">
      <c r="A3459" s="232" t="str">
        <f t="shared" si="123"/>
        <v/>
      </c>
      <c r="B3459" s="91"/>
      <c r="C3459" s="232"/>
      <c r="D3459" s="232"/>
      <c r="E3459" s="91"/>
      <c r="F3459" s="91"/>
      <c r="G3459" s="91"/>
      <c r="H3459" s="248"/>
      <c r="I3459" s="248"/>
      <c r="J3459" s="260"/>
      <c r="K3459" s="252"/>
      <c r="GO3459" s="233" t="str">
        <f>IFERROR(VLOOKUP($C3459,リスト!$D:$X,18,FALSE),"")</f>
        <v/>
      </c>
      <c r="GP3459" s="349"/>
    </row>
    <row r="3460" spans="1:198" hidden="1">
      <c r="A3460" s="232" t="str">
        <f t="shared" si="123"/>
        <v/>
      </c>
      <c r="B3460" s="91"/>
      <c r="C3460" s="232"/>
      <c r="D3460" s="232"/>
      <c r="E3460" s="91"/>
      <c r="F3460" s="91"/>
      <c r="G3460" s="91"/>
      <c r="H3460" s="248"/>
      <c r="I3460" s="248"/>
      <c r="J3460" s="260"/>
      <c r="K3460" s="252"/>
      <c r="GO3460" s="233" t="str">
        <f>IFERROR(VLOOKUP($C3460,リスト!$D:$X,18,FALSE),"")</f>
        <v/>
      </c>
      <c r="GP3460" s="349"/>
    </row>
    <row r="3461" spans="1:198" hidden="1">
      <c r="A3461" s="232" t="str">
        <f t="shared" si="123"/>
        <v/>
      </c>
      <c r="B3461" s="91"/>
      <c r="C3461" s="232"/>
      <c r="D3461" s="232"/>
      <c r="E3461" s="91"/>
      <c r="F3461" s="91"/>
      <c r="G3461" s="91"/>
      <c r="H3461" s="248"/>
      <c r="I3461" s="248"/>
      <c r="J3461" s="260"/>
      <c r="K3461" s="252"/>
      <c r="GO3461" s="233" t="str">
        <f>IFERROR(VLOOKUP($C3461,リスト!$D:$X,18,FALSE),"")</f>
        <v/>
      </c>
      <c r="GP3461" s="349"/>
    </row>
    <row r="3462" spans="1:198" hidden="1">
      <c r="A3462" s="232" t="str">
        <f t="shared" ref="A3462:A3525" si="124">IF(C3462="","",ROW()-5)</f>
        <v/>
      </c>
      <c r="B3462" s="91"/>
      <c r="C3462" s="232"/>
      <c r="D3462" s="232"/>
      <c r="E3462" s="91"/>
      <c r="F3462" s="91"/>
      <c r="G3462" s="91"/>
      <c r="H3462" s="248"/>
      <c r="I3462" s="248"/>
      <c r="J3462" s="260"/>
      <c r="K3462" s="252"/>
      <c r="GO3462" s="233" t="str">
        <f>IFERROR(VLOOKUP($C3462,リスト!$D:$X,18,FALSE),"")</f>
        <v/>
      </c>
      <c r="GP3462" s="349"/>
    </row>
    <row r="3463" spans="1:198" hidden="1">
      <c r="A3463" s="232" t="str">
        <f t="shared" si="124"/>
        <v/>
      </c>
      <c r="B3463" s="91"/>
      <c r="C3463" s="232"/>
      <c r="D3463" s="232"/>
      <c r="E3463" s="91"/>
      <c r="F3463" s="91"/>
      <c r="G3463" s="91"/>
      <c r="H3463" s="248"/>
      <c r="I3463" s="248"/>
      <c r="J3463" s="260"/>
      <c r="K3463" s="252"/>
      <c r="GO3463" s="233" t="str">
        <f>IFERROR(VLOOKUP($C3463,リスト!$D:$X,18,FALSE),"")</f>
        <v/>
      </c>
      <c r="GP3463" s="349"/>
    </row>
    <row r="3464" spans="1:198" hidden="1">
      <c r="A3464" s="232" t="str">
        <f t="shared" si="124"/>
        <v/>
      </c>
      <c r="B3464" s="91"/>
      <c r="C3464" s="232"/>
      <c r="D3464" s="232"/>
      <c r="E3464" s="91"/>
      <c r="F3464" s="91"/>
      <c r="G3464" s="91"/>
      <c r="H3464" s="248"/>
      <c r="I3464" s="248"/>
      <c r="J3464" s="260"/>
      <c r="K3464" s="252"/>
      <c r="GO3464" s="233" t="str">
        <f>IFERROR(VLOOKUP($C3464,リスト!$D:$X,18,FALSE),"")</f>
        <v/>
      </c>
      <c r="GP3464" s="349"/>
    </row>
    <row r="3465" spans="1:198" hidden="1">
      <c r="A3465" s="232" t="str">
        <f t="shared" si="124"/>
        <v/>
      </c>
      <c r="B3465" s="91"/>
      <c r="C3465" s="232"/>
      <c r="D3465" s="232"/>
      <c r="E3465" s="91"/>
      <c r="F3465" s="91"/>
      <c r="G3465" s="91"/>
      <c r="H3465" s="248"/>
      <c r="I3465" s="248"/>
      <c r="J3465" s="260"/>
      <c r="K3465" s="252"/>
      <c r="GO3465" s="233" t="str">
        <f>IFERROR(VLOOKUP($C3465,リスト!$D:$X,18,FALSE),"")</f>
        <v/>
      </c>
      <c r="GP3465" s="349"/>
    </row>
    <row r="3466" spans="1:198" hidden="1">
      <c r="A3466" s="232" t="str">
        <f t="shared" si="124"/>
        <v/>
      </c>
      <c r="B3466" s="91"/>
      <c r="C3466" s="232"/>
      <c r="D3466" s="232"/>
      <c r="E3466" s="91"/>
      <c r="F3466" s="91"/>
      <c r="G3466" s="91"/>
      <c r="H3466" s="248"/>
      <c r="I3466" s="248"/>
      <c r="J3466" s="260"/>
      <c r="K3466" s="252"/>
      <c r="GO3466" s="233" t="str">
        <f>IFERROR(VLOOKUP($C3466,リスト!$D:$X,18,FALSE),"")</f>
        <v/>
      </c>
      <c r="GP3466" s="349"/>
    </row>
    <row r="3467" spans="1:198" hidden="1">
      <c r="A3467" s="232" t="str">
        <f t="shared" si="124"/>
        <v/>
      </c>
      <c r="B3467" s="91"/>
      <c r="C3467" s="232"/>
      <c r="D3467" s="232"/>
      <c r="E3467" s="91"/>
      <c r="F3467" s="91"/>
      <c r="G3467" s="91"/>
      <c r="H3467" s="248"/>
      <c r="I3467" s="248"/>
      <c r="J3467" s="260"/>
      <c r="K3467" s="252"/>
      <c r="GO3467" s="233" t="str">
        <f>IFERROR(VLOOKUP($C3467,リスト!$D:$X,18,FALSE),"")</f>
        <v/>
      </c>
      <c r="GP3467" s="349"/>
    </row>
    <row r="3468" spans="1:198" hidden="1">
      <c r="A3468" s="232" t="str">
        <f t="shared" si="124"/>
        <v/>
      </c>
      <c r="B3468" s="91"/>
      <c r="C3468" s="232"/>
      <c r="D3468" s="232"/>
      <c r="E3468" s="91"/>
      <c r="F3468" s="91"/>
      <c r="G3468" s="91"/>
      <c r="H3468" s="248"/>
      <c r="I3468" s="248"/>
      <c r="J3468" s="260"/>
      <c r="K3468" s="252"/>
      <c r="GO3468" s="233" t="str">
        <f>IFERROR(VLOOKUP($C3468,リスト!$D:$X,18,FALSE),"")</f>
        <v/>
      </c>
      <c r="GP3468" s="349"/>
    </row>
    <row r="3469" spans="1:198" hidden="1">
      <c r="A3469" s="232" t="str">
        <f t="shared" si="124"/>
        <v/>
      </c>
      <c r="B3469" s="91"/>
      <c r="C3469" s="232"/>
      <c r="D3469" s="232"/>
      <c r="E3469" s="91"/>
      <c r="F3469" s="91"/>
      <c r="G3469" s="91"/>
      <c r="H3469" s="248"/>
      <c r="I3469" s="248"/>
      <c r="J3469" s="260"/>
      <c r="K3469" s="252"/>
      <c r="GO3469" s="233" t="str">
        <f>IFERROR(VLOOKUP($C3469,リスト!$D:$X,18,FALSE),"")</f>
        <v/>
      </c>
      <c r="GP3469" s="349"/>
    </row>
    <row r="3470" spans="1:198" hidden="1">
      <c r="A3470" s="232" t="str">
        <f t="shared" si="124"/>
        <v/>
      </c>
      <c r="B3470" s="91"/>
      <c r="C3470" s="232"/>
      <c r="D3470" s="232"/>
      <c r="E3470" s="91"/>
      <c r="F3470" s="91"/>
      <c r="G3470" s="91"/>
      <c r="H3470" s="248"/>
      <c r="I3470" s="248"/>
      <c r="J3470" s="260"/>
      <c r="K3470" s="252"/>
      <c r="GO3470" s="233" t="str">
        <f>IFERROR(VLOOKUP($C3470,リスト!$D:$X,18,FALSE),"")</f>
        <v/>
      </c>
      <c r="GP3470" s="349"/>
    </row>
    <row r="3471" spans="1:198" hidden="1">
      <c r="A3471" s="232" t="str">
        <f t="shared" si="124"/>
        <v/>
      </c>
      <c r="B3471" s="91"/>
      <c r="C3471" s="232"/>
      <c r="D3471" s="232"/>
      <c r="E3471" s="91"/>
      <c r="F3471" s="91"/>
      <c r="G3471" s="91"/>
      <c r="H3471" s="248"/>
      <c r="I3471" s="248"/>
      <c r="J3471" s="260"/>
      <c r="K3471" s="252"/>
      <c r="GO3471" s="233" t="str">
        <f>IFERROR(VLOOKUP($C3471,リスト!$D:$X,18,FALSE),"")</f>
        <v/>
      </c>
      <c r="GP3471" s="349"/>
    </row>
    <row r="3472" spans="1:198" hidden="1">
      <c r="A3472" s="232" t="str">
        <f t="shared" si="124"/>
        <v/>
      </c>
      <c r="B3472" s="91"/>
      <c r="C3472" s="232"/>
      <c r="D3472" s="232"/>
      <c r="E3472" s="91"/>
      <c r="F3472" s="91"/>
      <c r="G3472" s="91"/>
      <c r="H3472" s="248"/>
      <c r="I3472" s="248"/>
      <c r="J3472" s="260"/>
      <c r="K3472" s="252"/>
      <c r="GO3472" s="233" t="str">
        <f>IFERROR(VLOOKUP($C3472,リスト!$D:$X,18,FALSE),"")</f>
        <v/>
      </c>
      <c r="GP3472" s="349"/>
    </row>
    <row r="3473" spans="1:198" hidden="1">
      <c r="A3473" s="232" t="str">
        <f t="shared" si="124"/>
        <v/>
      </c>
      <c r="B3473" s="91"/>
      <c r="C3473" s="232"/>
      <c r="D3473" s="232"/>
      <c r="E3473" s="91"/>
      <c r="F3473" s="91"/>
      <c r="G3473" s="91"/>
      <c r="H3473" s="248"/>
      <c r="I3473" s="248"/>
      <c r="J3473" s="260"/>
      <c r="K3473" s="252"/>
      <c r="GO3473" s="233" t="str">
        <f>IFERROR(VLOOKUP($C3473,リスト!$D:$X,18,FALSE),"")</f>
        <v/>
      </c>
      <c r="GP3473" s="349"/>
    </row>
    <row r="3474" spans="1:198" hidden="1">
      <c r="A3474" s="232" t="str">
        <f t="shared" si="124"/>
        <v/>
      </c>
      <c r="B3474" s="91"/>
      <c r="C3474" s="232"/>
      <c r="D3474" s="232"/>
      <c r="E3474" s="91"/>
      <c r="F3474" s="91"/>
      <c r="G3474" s="91"/>
      <c r="H3474" s="248"/>
      <c r="I3474" s="248"/>
      <c r="J3474" s="260"/>
      <c r="K3474" s="252"/>
      <c r="GO3474" s="233" t="str">
        <f>IFERROR(VLOOKUP($C3474,リスト!$D:$X,18,FALSE),"")</f>
        <v/>
      </c>
      <c r="GP3474" s="349"/>
    </row>
    <row r="3475" spans="1:198" hidden="1">
      <c r="A3475" s="232" t="str">
        <f t="shared" si="124"/>
        <v/>
      </c>
      <c r="B3475" s="91"/>
      <c r="C3475" s="232"/>
      <c r="D3475" s="232"/>
      <c r="E3475" s="91"/>
      <c r="F3475" s="91"/>
      <c r="G3475" s="91"/>
      <c r="H3475" s="248"/>
      <c r="I3475" s="248"/>
      <c r="J3475" s="260"/>
      <c r="K3475" s="252"/>
      <c r="GO3475" s="233" t="str">
        <f>IFERROR(VLOOKUP($C3475,リスト!$D:$X,18,FALSE),"")</f>
        <v/>
      </c>
      <c r="GP3475" s="349"/>
    </row>
    <row r="3476" spans="1:198" hidden="1">
      <c r="A3476" s="232" t="str">
        <f t="shared" si="124"/>
        <v/>
      </c>
      <c r="B3476" s="91"/>
      <c r="C3476" s="232"/>
      <c r="D3476" s="232"/>
      <c r="E3476" s="91"/>
      <c r="F3476" s="91"/>
      <c r="G3476" s="91"/>
      <c r="H3476" s="248"/>
      <c r="I3476" s="248"/>
      <c r="J3476" s="260"/>
      <c r="K3476" s="252"/>
      <c r="GO3476" s="233" t="str">
        <f>IFERROR(VLOOKUP($C3476,リスト!$D:$X,18,FALSE),"")</f>
        <v/>
      </c>
      <c r="GP3476" s="349"/>
    </row>
    <row r="3477" spans="1:198" hidden="1">
      <c r="A3477" s="232" t="str">
        <f t="shared" si="124"/>
        <v/>
      </c>
      <c r="B3477" s="91"/>
      <c r="C3477" s="232"/>
      <c r="D3477" s="232"/>
      <c r="E3477" s="91"/>
      <c r="F3477" s="91"/>
      <c r="G3477" s="91"/>
      <c r="H3477" s="248"/>
      <c r="I3477" s="248"/>
      <c r="J3477" s="260"/>
      <c r="K3477" s="252"/>
      <c r="GO3477" s="233" t="str">
        <f>IFERROR(VLOOKUP($C3477,リスト!$D:$X,18,FALSE),"")</f>
        <v/>
      </c>
      <c r="GP3477" s="349"/>
    </row>
    <row r="3478" spans="1:198" hidden="1">
      <c r="A3478" s="232" t="str">
        <f t="shared" si="124"/>
        <v/>
      </c>
      <c r="B3478" s="91"/>
      <c r="C3478" s="232"/>
      <c r="D3478" s="232"/>
      <c r="E3478" s="91"/>
      <c r="F3478" s="91"/>
      <c r="G3478" s="91"/>
      <c r="H3478" s="248"/>
      <c r="I3478" s="248"/>
      <c r="J3478" s="260"/>
      <c r="K3478" s="252"/>
      <c r="GO3478" s="233" t="str">
        <f>IFERROR(VLOOKUP($C3478,リスト!$D:$X,18,FALSE),"")</f>
        <v/>
      </c>
      <c r="GP3478" s="349"/>
    </row>
    <row r="3479" spans="1:198" hidden="1">
      <c r="A3479" s="232" t="str">
        <f t="shared" si="124"/>
        <v/>
      </c>
      <c r="B3479" s="91"/>
      <c r="C3479" s="232"/>
      <c r="D3479" s="232"/>
      <c r="E3479" s="91"/>
      <c r="F3479" s="91"/>
      <c r="G3479" s="91"/>
      <c r="H3479" s="248"/>
      <c r="I3479" s="248"/>
      <c r="J3479" s="260"/>
      <c r="K3479" s="252"/>
      <c r="GO3479" s="233" t="str">
        <f>IFERROR(VLOOKUP($C3479,リスト!$D:$X,18,FALSE),"")</f>
        <v/>
      </c>
      <c r="GP3479" s="349"/>
    </row>
    <row r="3480" spans="1:198" hidden="1">
      <c r="A3480" s="232" t="str">
        <f t="shared" si="124"/>
        <v/>
      </c>
      <c r="B3480" s="91"/>
      <c r="C3480" s="232"/>
      <c r="D3480" s="232"/>
      <c r="E3480" s="91"/>
      <c r="F3480" s="91"/>
      <c r="G3480" s="91"/>
      <c r="H3480" s="248"/>
      <c r="I3480" s="248"/>
      <c r="J3480" s="260"/>
      <c r="K3480" s="252"/>
      <c r="GO3480" s="233" t="str">
        <f>IFERROR(VLOOKUP($C3480,リスト!$D:$X,18,FALSE),"")</f>
        <v/>
      </c>
      <c r="GP3480" s="349"/>
    </row>
    <row r="3481" spans="1:198" hidden="1">
      <c r="A3481" s="232" t="str">
        <f t="shared" si="124"/>
        <v/>
      </c>
      <c r="B3481" s="91"/>
      <c r="C3481" s="232"/>
      <c r="D3481" s="232"/>
      <c r="E3481" s="91"/>
      <c r="F3481" s="91"/>
      <c r="G3481" s="91"/>
      <c r="H3481" s="248"/>
      <c r="I3481" s="248"/>
      <c r="J3481" s="260"/>
      <c r="K3481" s="252"/>
      <c r="GO3481" s="233" t="str">
        <f>IFERROR(VLOOKUP($C3481,リスト!$D:$X,18,FALSE),"")</f>
        <v/>
      </c>
      <c r="GP3481" s="349"/>
    </row>
    <row r="3482" spans="1:198" hidden="1">
      <c r="A3482" s="232" t="str">
        <f t="shared" si="124"/>
        <v/>
      </c>
      <c r="B3482" s="91"/>
      <c r="C3482" s="232"/>
      <c r="D3482" s="232"/>
      <c r="E3482" s="91"/>
      <c r="F3482" s="91"/>
      <c r="G3482" s="91"/>
      <c r="H3482" s="248"/>
      <c r="I3482" s="248"/>
      <c r="J3482" s="260"/>
      <c r="K3482" s="252"/>
      <c r="GO3482" s="233" t="str">
        <f>IFERROR(VLOOKUP($C3482,リスト!$D:$X,18,FALSE),"")</f>
        <v/>
      </c>
      <c r="GP3482" s="349"/>
    </row>
    <row r="3483" spans="1:198" hidden="1">
      <c r="A3483" s="232" t="str">
        <f t="shared" si="124"/>
        <v/>
      </c>
      <c r="B3483" s="91"/>
      <c r="C3483" s="232"/>
      <c r="D3483" s="232"/>
      <c r="E3483" s="91"/>
      <c r="F3483" s="91"/>
      <c r="G3483" s="91"/>
      <c r="H3483" s="248"/>
      <c r="I3483" s="248"/>
      <c r="J3483" s="260"/>
      <c r="K3483" s="252"/>
      <c r="GO3483" s="233" t="str">
        <f>IFERROR(VLOOKUP($C3483,リスト!$D:$X,18,FALSE),"")</f>
        <v/>
      </c>
      <c r="GP3483" s="349"/>
    </row>
    <row r="3484" spans="1:198" hidden="1">
      <c r="A3484" s="232" t="str">
        <f t="shared" si="124"/>
        <v/>
      </c>
      <c r="B3484" s="91"/>
      <c r="C3484" s="232"/>
      <c r="D3484" s="232"/>
      <c r="E3484" s="91"/>
      <c r="F3484" s="91"/>
      <c r="G3484" s="91"/>
      <c r="H3484" s="248"/>
      <c r="I3484" s="248"/>
      <c r="J3484" s="260"/>
      <c r="K3484" s="252"/>
      <c r="GO3484" s="233" t="str">
        <f>IFERROR(VLOOKUP($C3484,リスト!$D:$X,18,FALSE),"")</f>
        <v/>
      </c>
      <c r="GP3484" s="349"/>
    </row>
    <row r="3485" spans="1:198" hidden="1">
      <c r="A3485" s="232" t="str">
        <f t="shared" si="124"/>
        <v/>
      </c>
      <c r="B3485" s="91"/>
      <c r="C3485" s="232"/>
      <c r="D3485" s="232"/>
      <c r="E3485" s="91"/>
      <c r="F3485" s="91"/>
      <c r="G3485" s="91"/>
      <c r="H3485" s="248"/>
      <c r="I3485" s="248"/>
      <c r="J3485" s="260"/>
      <c r="K3485" s="252"/>
      <c r="GO3485" s="233" t="str">
        <f>IFERROR(VLOOKUP($C3485,リスト!$D:$X,18,FALSE),"")</f>
        <v/>
      </c>
      <c r="GP3485" s="349"/>
    </row>
    <row r="3486" spans="1:198" hidden="1">
      <c r="A3486" s="232" t="str">
        <f t="shared" si="124"/>
        <v/>
      </c>
      <c r="B3486" s="91"/>
      <c r="C3486" s="232"/>
      <c r="D3486" s="232"/>
      <c r="E3486" s="91"/>
      <c r="F3486" s="91"/>
      <c r="G3486" s="91"/>
      <c r="H3486" s="248"/>
      <c r="I3486" s="248"/>
      <c r="J3486" s="260"/>
      <c r="K3486" s="252"/>
      <c r="GO3486" s="233" t="str">
        <f>IFERROR(VLOOKUP($C3486,リスト!$D:$X,18,FALSE),"")</f>
        <v/>
      </c>
      <c r="GP3486" s="349"/>
    </row>
    <row r="3487" spans="1:198" hidden="1">
      <c r="A3487" s="232" t="str">
        <f t="shared" si="124"/>
        <v/>
      </c>
      <c r="B3487" s="91"/>
      <c r="C3487" s="232"/>
      <c r="D3487" s="232"/>
      <c r="E3487" s="91"/>
      <c r="F3487" s="91"/>
      <c r="G3487" s="91"/>
      <c r="H3487" s="248"/>
      <c r="I3487" s="248"/>
      <c r="J3487" s="260"/>
      <c r="K3487" s="252"/>
      <c r="GO3487" s="233" t="str">
        <f>IFERROR(VLOOKUP($C3487,リスト!$D:$X,18,FALSE),"")</f>
        <v/>
      </c>
      <c r="GP3487" s="349"/>
    </row>
    <row r="3488" spans="1:198" hidden="1">
      <c r="A3488" s="232" t="str">
        <f t="shared" si="124"/>
        <v/>
      </c>
      <c r="B3488" s="91"/>
      <c r="C3488" s="232"/>
      <c r="D3488" s="232"/>
      <c r="E3488" s="91"/>
      <c r="F3488" s="91"/>
      <c r="G3488" s="91"/>
      <c r="H3488" s="248"/>
      <c r="I3488" s="248"/>
      <c r="J3488" s="260"/>
      <c r="K3488" s="252"/>
      <c r="GO3488" s="233" t="str">
        <f>IFERROR(VLOOKUP($C3488,リスト!$D:$X,18,FALSE),"")</f>
        <v/>
      </c>
      <c r="GP3488" s="349"/>
    </row>
    <row r="3489" spans="1:198" hidden="1">
      <c r="A3489" s="232" t="str">
        <f t="shared" si="124"/>
        <v/>
      </c>
      <c r="B3489" s="91"/>
      <c r="C3489" s="232"/>
      <c r="D3489" s="232"/>
      <c r="E3489" s="91"/>
      <c r="F3489" s="91"/>
      <c r="G3489" s="91"/>
      <c r="H3489" s="248"/>
      <c r="I3489" s="248"/>
      <c r="J3489" s="260"/>
      <c r="K3489" s="252"/>
      <c r="GO3489" s="233" t="str">
        <f>IFERROR(VLOOKUP($C3489,リスト!$D:$X,18,FALSE),"")</f>
        <v/>
      </c>
      <c r="GP3489" s="349"/>
    </row>
    <row r="3490" spans="1:198" hidden="1">
      <c r="A3490" s="232" t="str">
        <f t="shared" si="124"/>
        <v/>
      </c>
      <c r="B3490" s="91"/>
      <c r="C3490" s="232"/>
      <c r="D3490" s="232"/>
      <c r="E3490" s="91"/>
      <c r="F3490" s="91"/>
      <c r="G3490" s="91"/>
      <c r="H3490" s="248"/>
      <c r="I3490" s="248"/>
      <c r="J3490" s="260"/>
      <c r="K3490" s="252"/>
      <c r="GO3490" s="233" t="str">
        <f>IFERROR(VLOOKUP($C3490,リスト!$D:$X,18,FALSE),"")</f>
        <v/>
      </c>
      <c r="GP3490" s="349"/>
    </row>
    <row r="3491" spans="1:198" hidden="1">
      <c r="A3491" s="232" t="str">
        <f t="shared" si="124"/>
        <v/>
      </c>
      <c r="B3491" s="91"/>
      <c r="C3491" s="232"/>
      <c r="D3491" s="232"/>
      <c r="E3491" s="91"/>
      <c r="F3491" s="91"/>
      <c r="G3491" s="91"/>
      <c r="H3491" s="248"/>
      <c r="I3491" s="248"/>
      <c r="J3491" s="260"/>
      <c r="K3491" s="252"/>
      <c r="GO3491" s="233" t="str">
        <f>IFERROR(VLOOKUP($C3491,リスト!$D:$X,18,FALSE),"")</f>
        <v/>
      </c>
      <c r="GP3491" s="349"/>
    </row>
    <row r="3492" spans="1:198" hidden="1">
      <c r="A3492" s="232" t="str">
        <f t="shared" si="124"/>
        <v/>
      </c>
      <c r="B3492" s="91"/>
      <c r="C3492" s="232"/>
      <c r="D3492" s="232"/>
      <c r="E3492" s="91"/>
      <c r="F3492" s="91"/>
      <c r="G3492" s="91"/>
      <c r="H3492" s="248"/>
      <c r="I3492" s="248"/>
      <c r="J3492" s="260"/>
      <c r="K3492" s="252"/>
      <c r="GO3492" s="233" t="str">
        <f>IFERROR(VLOOKUP($C3492,リスト!$D:$X,18,FALSE),"")</f>
        <v/>
      </c>
      <c r="GP3492" s="349"/>
    </row>
    <row r="3493" spans="1:198" hidden="1">
      <c r="A3493" s="232" t="str">
        <f t="shared" si="124"/>
        <v/>
      </c>
      <c r="B3493" s="91"/>
      <c r="C3493" s="232"/>
      <c r="D3493" s="232"/>
      <c r="E3493" s="91"/>
      <c r="F3493" s="91"/>
      <c r="G3493" s="91"/>
      <c r="H3493" s="248"/>
      <c r="I3493" s="248"/>
      <c r="J3493" s="260"/>
      <c r="K3493" s="252"/>
      <c r="GO3493" s="233" t="str">
        <f>IFERROR(VLOOKUP($C3493,リスト!$D:$X,18,FALSE),"")</f>
        <v/>
      </c>
      <c r="GP3493" s="349"/>
    </row>
    <row r="3494" spans="1:198" hidden="1">
      <c r="A3494" s="232" t="str">
        <f t="shared" si="124"/>
        <v/>
      </c>
      <c r="B3494" s="91"/>
      <c r="C3494" s="232"/>
      <c r="D3494" s="232"/>
      <c r="E3494" s="91"/>
      <c r="F3494" s="91"/>
      <c r="G3494" s="91"/>
      <c r="H3494" s="248"/>
      <c r="I3494" s="248"/>
      <c r="J3494" s="260"/>
      <c r="K3494" s="252"/>
      <c r="GO3494" s="233" t="str">
        <f>IFERROR(VLOOKUP($C3494,リスト!$D:$X,18,FALSE),"")</f>
        <v/>
      </c>
      <c r="GP3494" s="349"/>
    </row>
    <row r="3495" spans="1:198" hidden="1">
      <c r="A3495" s="232" t="str">
        <f t="shared" si="124"/>
        <v/>
      </c>
      <c r="B3495" s="91"/>
      <c r="C3495" s="232"/>
      <c r="D3495" s="232"/>
      <c r="E3495" s="91"/>
      <c r="F3495" s="91"/>
      <c r="G3495" s="91"/>
      <c r="H3495" s="248"/>
      <c r="I3495" s="248"/>
      <c r="J3495" s="260"/>
      <c r="K3495" s="252"/>
      <c r="GO3495" s="233" t="str">
        <f>IFERROR(VLOOKUP($C3495,リスト!$D:$X,18,FALSE),"")</f>
        <v/>
      </c>
      <c r="GP3495" s="349"/>
    </row>
    <row r="3496" spans="1:198" hidden="1">
      <c r="A3496" s="232" t="str">
        <f t="shared" si="124"/>
        <v/>
      </c>
      <c r="B3496" s="91"/>
      <c r="C3496" s="232"/>
      <c r="D3496" s="232"/>
      <c r="E3496" s="91"/>
      <c r="F3496" s="91"/>
      <c r="G3496" s="91"/>
      <c r="H3496" s="248"/>
      <c r="I3496" s="248"/>
      <c r="J3496" s="260"/>
      <c r="K3496" s="252"/>
      <c r="GO3496" s="233" t="str">
        <f>IFERROR(VLOOKUP($C3496,リスト!$D:$X,18,FALSE),"")</f>
        <v/>
      </c>
      <c r="GP3496" s="349"/>
    </row>
    <row r="3497" spans="1:198" hidden="1">
      <c r="A3497" s="232" t="str">
        <f t="shared" si="124"/>
        <v/>
      </c>
      <c r="B3497" s="91"/>
      <c r="C3497" s="232"/>
      <c r="D3497" s="232"/>
      <c r="E3497" s="91"/>
      <c r="F3497" s="91"/>
      <c r="G3497" s="91"/>
      <c r="H3497" s="248"/>
      <c r="I3497" s="248"/>
      <c r="J3497" s="260"/>
      <c r="K3497" s="252"/>
      <c r="GO3497" s="233" t="str">
        <f>IFERROR(VLOOKUP($C3497,リスト!$D:$X,18,FALSE),"")</f>
        <v/>
      </c>
      <c r="GP3497" s="349"/>
    </row>
    <row r="3498" spans="1:198" hidden="1">
      <c r="A3498" s="232" t="str">
        <f t="shared" si="124"/>
        <v/>
      </c>
      <c r="B3498" s="91"/>
      <c r="C3498" s="232"/>
      <c r="D3498" s="232"/>
      <c r="E3498" s="91"/>
      <c r="F3498" s="91"/>
      <c r="G3498" s="91"/>
      <c r="H3498" s="248"/>
      <c r="I3498" s="248"/>
      <c r="J3498" s="260"/>
      <c r="K3498" s="252"/>
      <c r="GO3498" s="233" t="str">
        <f>IFERROR(VLOOKUP($C3498,リスト!$D:$X,18,FALSE),"")</f>
        <v/>
      </c>
      <c r="GP3498" s="349"/>
    </row>
    <row r="3499" spans="1:198" hidden="1">
      <c r="A3499" s="232" t="str">
        <f t="shared" si="124"/>
        <v/>
      </c>
      <c r="B3499" s="91"/>
      <c r="C3499" s="232"/>
      <c r="D3499" s="232"/>
      <c r="E3499" s="91"/>
      <c r="F3499" s="91"/>
      <c r="G3499" s="91"/>
      <c r="H3499" s="248"/>
      <c r="I3499" s="248"/>
      <c r="J3499" s="260"/>
      <c r="K3499" s="252"/>
      <c r="GO3499" s="233" t="str">
        <f>IFERROR(VLOOKUP($C3499,リスト!$D:$X,18,FALSE),"")</f>
        <v/>
      </c>
      <c r="GP3499" s="349"/>
    </row>
    <row r="3500" spans="1:198" hidden="1">
      <c r="A3500" s="232" t="str">
        <f t="shared" si="124"/>
        <v/>
      </c>
      <c r="B3500" s="91"/>
      <c r="C3500" s="232"/>
      <c r="D3500" s="232"/>
      <c r="E3500" s="91"/>
      <c r="F3500" s="91"/>
      <c r="G3500" s="91"/>
      <c r="H3500" s="248"/>
      <c r="I3500" s="248"/>
      <c r="J3500" s="260"/>
      <c r="K3500" s="252"/>
      <c r="GO3500" s="233" t="str">
        <f>IFERROR(VLOOKUP($C3500,リスト!$D:$X,18,FALSE),"")</f>
        <v/>
      </c>
      <c r="GP3500" s="349"/>
    </row>
    <row r="3501" spans="1:198" hidden="1">
      <c r="A3501" s="232" t="str">
        <f t="shared" si="124"/>
        <v/>
      </c>
      <c r="B3501" s="91"/>
      <c r="C3501" s="232"/>
      <c r="D3501" s="232"/>
      <c r="E3501" s="91"/>
      <c r="F3501" s="91"/>
      <c r="G3501" s="91"/>
      <c r="H3501" s="248"/>
      <c r="I3501" s="248"/>
      <c r="J3501" s="260"/>
      <c r="K3501" s="252"/>
      <c r="GO3501" s="233" t="str">
        <f>IFERROR(VLOOKUP($C3501,リスト!$D:$X,18,FALSE),"")</f>
        <v/>
      </c>
      <c r="GP3501" s="349"/>
    </row>
    <row r="3502" spans="1:198" hidden="1">
      <c r="A3502" s="232" t="str">
        <f t="shared" si="124"/>
        <v/>
      </c>
      <c r="B3502" s="91"/>
      <c r="C3502" s="232"/>
      <c r="D3502" s="232"/>
      <c r="E3502" s="91"/>
      <c r="F3502" s="91"/>
      <c r="G3502" s="91"/>
      <c r="H3502" s="248"/>
      <c r="I3502" s="248"/>
      <c r="J3502" s="260"/>
      <c r="K3502" s="252"/>
      <c r="GO3502" s="233" t="str">
        <f>IFERROR(VLOOKUP($C3502,リスト!$D:$X,18,FALSE),"")</f>
        <v/>
      </c>
      <c r="GP3502" s="349"/>
    </row>
    <row r="3503" spans="1:198" hidden="1">
      <c r="A3503" s="232" t="str">
        <f t="shared" si="124"/>
        <v/>
      </c>
      <c r="B3503" s="91"/>
      <c r="C3503" s="232"/>
      <c r="D3503" s="232"/>
      <c r="E3503" s="91"/>
      <c r="F3503" s="91"/>
      <c r="G3503" s="91"/>
      <c r="H3503" s="248"/>
      <c r="I3503" s="248"/>
      <c r="J3503" s="260"/>
      <c r="K3503" s="252"/>
      <c r="GO3503" s="233" t="str">
        <f>IFERROR(VLOOKUP($C3503,リスト!$D:$X,18,FALSE),"")</f>
        <v/>
      </c>
      <c r="GP3503" s="349"/>
    </row>
    <row r="3504" spans="1:198" hidden="1">
      <c r="A3504" s="232" t="str">
        <f t="shared" si="124"/>
        <v/>
      </c>
      <c r="B3504" s="91"/>
      <c r="C3504" s="232"/>
      <c r="D3504" s="232"/>
      <c r="E3504" s="91"/>
      <c r="F3504" s="91"/>
      <c r="G3504" s="91"/>
      <c r="H3504" s="248"/>
      <c r="I3504" s="248"/>
      <c r="J3504" s="260"/>
      <c r="K3504" s="252"/>
      <c r="GO3504" s="233" t="str">
        <f>IFERROR(VLOOKUP($C3504,リスト!$D:$X,18,FALSE),"")</f>
        <v/>
      </c>
      <c r="GP3504" s="349"/>
    </row>
    <row r="3505" spans="1:198" hidden="1">
      <c r="A3505" s="232" t="str">
        <f t="shared" si="124"/>
        <v/>
      </c>
      <c r="B3505" s="91"/>
      <c r="C3505" s="232"/>
      <c r="D3505" s="232"/>
      <c r="E3505" s="91"/>
      <c r="F3505" s="91"/>
      <c r="G3505" s="91"/>
      <c r="H3505" s="248"/>
      <c r="I3505" s="248"/>
      <c r="J3505" s="260"/>
      <c r="K3505" s="252"/>
      <c r="GO3505" s="233" t="str">
        <f>IFERROR(VLOOKUP($C3505,リスト!$D:$X,18,FALSE),"")</f>
        <v/>
      </c>
      <c r="GP3505" s="349"/>
    </row>
    <row r="3506" spans="1:198" hidden="1">
      <c r="A3506" s="232" t="str">
        <f t="shared" si="124"/>
        <v/>
      </c>
      <c r="B3506" s="91"/>
      <c r="C3506" s="232"/>
      <c r="D3506" s="232"/>
      <c r="E3506" s="91"/>
      <c r="F3506" s="91"/>
      <c r="G3506" s="91"/>
      <c r="H3506" s="248"/>
      <c r="I3506" s="248"/>
      <c r="J3506" s="260"/>
      <c r="K3506" s="252"/>
      <c r="GO3506" s="233" t="str">
        <f>IFERROR(VLOOKUP($C3506,リスト!$D:$X,18,FALSE),"")</f>
        <v/>
      </c>
      <c r="GP3506" s="349"/>
    </row>
    <row r="3507" spans="1:198" hidden="1">
      <c r="A3507" s="232" t="str">
        <f t="shared" si="124"/>
        <v/>
      </c>
      <c r="B3507" s="91"/>
      <c r="C3507" s="232"/>
      <c r="D3507" s="232"/>
      <c r="E3507" s="91"/>
      <c r="F3507" s="91"/>
      <c r="G3507" s="91"/>
      <c r="H3507" s="248"/>
      <c r="I3507" s="248"/>
      <c r="J3507" s="260"/>
      <c r="K3507" s="252"/>
      <c r="GO3507" s="233" t="str">
        <f>IFERROR(VLOOKUP($C3507,リスト!$D:$X,18,FALSE),"")</f>
        <v/>
      </c>
      <c r="GP3507" s="349"/>
    </row>
    <row r="3508" spans="1:198" hidden="1">
      <c r="A3508" s="232" t="str">
        <f t="shared" si="124"/>
        <v/>
      </c>
      <c r="B3508" s="91"/>
      <c r="C3508" s="232"/>
      <c r="D3508" s="232"/>
      <c r="E3508" s="91"/>
      <c r="F3508" s="91"/>
      <c r="G3508" s="91"/>
      <c r="H3508" s="248"/>
      <c r="I3508" s="248"/>
      <c r="J3508" s="260"/>
      <c r="K3508" s="252"/>
      <c r="GO3508" s="233" t="str">
        <f>IFERROR(VLOOKUP($C3508,リスト!$D:$X,18,FALSE),"")</f>
        <v/>
      </c>
      <c r="GP3508" s="349"/>
    </row>
    <row r="3509" spans="1:198" hidden="1">
      <c r="A3509" s="232" t="str">
        <f t="shared" si="124"/>
        <v/>
      </c>
      <c r="B3509" s="91"/>
      <c r="C3509" s="232"/>
      <c r="D3509" s="232"/>
      <c r="E3509" s="91"/>
      <c r="F3509" s="91"/>
      <c r="G3509" s="91"/>
      <c r="H3509" s="248"/>
      <c r="I3509" s="248"/>
      <c r="J3509" s="260"/>
      <c r="K3509" s="252"/>
      <c r="GO3509" s="233" t="str">
        <f>IFERROR(VLOOKUP($C3509,リスト!$D:$X,18,FALSE),"")</f>
        <v/>
      </c>
      <c r="GP3509" s="349"/>
    </row>
    <row r="3510" spans="1:198" hidden="1">
      <c r="A3510" s="232" t="str">
        <f t="shared" si="124"/>
        <v/>
      </c>
      <c r="B3510" s="91"/>
      <c r="C3510" s="232"/>
      <c r="D3510" s="232"/>
      <c r="E3510" s="91"/>
      <c r="F3510" s="91"/>
      <c r="G3510" s="91"/>
      <c r="H3510" s="248"/>
      <c r="I3510" s="248"/>
      <c r="J3510" s="260"/>
      <c r="K3510" s="252"/>
      <c r="GO3510" s="233" t="str">
        <f>IFERROR(VLOOKUP($C3510,リスト!$D:$X,18,FALSE),"")</f>
        <v/>
      </c>
      <c r="GP3510" s="349"/>
    </row>
    <row r="3511" spans="1:198" hidden="1">
      <c r="A3511" s="232" t="str">
        <f t="shared" si="124"/>
        <v/>
      </c>
      <c r="B3511" s="91"/>
      <c r="C3511" s="232"/>
      <c r="D3511" s="232"/>
      <c r="E3511" s="91"/>
      <c r="F3511" s="91"/>
      <c r="G3511" s="91"/>
      <c r="H3511" s="248"/>
      <c r="I3511" s="248"/>
      <c r="J3511" s="260"/>
      <c r="K3511" s="252"/>
      <c r="GO3511" s="233" t="str">
        <f>IFERROR(VLOOKUP($C3511,リスト!$D:$X,18,FALSE),"")</f>
        <v/>
      </c>
      <c r="GP3511" s="349"/>
    </row>
    <row r="3512" spans="1:198" hidden="1">
      <c r="A3512" s="232" t="str">
        <f t="shared" si="124"/>
        <v/>
      </c>
      <c r="B3512" s="91"/>
      <c r="C3512" s="232"/>
      <c r="D3512" s="232"/>
      <c r="E3512" s="91"/>
      <c r="F3512" s="91"/>
      <c r="G3512" s="91"/>
      <c r="H3512" s="248"/>
      <c r="I3512" s="248"/>
      <c r="J3512" s="260"/>
      <c r="K3512" s="252"/>
      <c r="GO3512" s="233" t="str">
        <f>IFERROR(VLOOKUP($C3512,リスト!$D:$X,18,FALSE),"")</f>
        <v/>
      </c>
      <c r="GP3512" s="349"/>
    </row>
    <row r="3513" spans="1:198" hidden="1">
      <c r="A3513" s="232" t="str">
        <f t="shared" si="124"/>
        <v/>
      </c>
      <c r="B3513" s="91"/>
      <c r="C3513" s="232"/>
      <c r="D3513" s="232"/>
      <c r="E3513" s="91"/>
      <c r="F3513" s="91"/>
      <c r="G3513" s="91"/>
      <c r="H3513" s="248"/>
      <c r="I3513" s="248"/>
      <c r="J3513" s="260"/>
      <c r="K3513" s="252"/>
      <c r="GO3513" s="233" t="str">
        <f>IFERROR(VLOOKUP($C3513,リスト!$D:$X,18,FALSE),"")</f>
        <v/>
      </c>
      <c r="GP3513" s="349"/>
    </row>
    <row r="3514" spans="1:198" hidden="1">
      <c r="A3514" s="232" t="str">
        <f t="shared" si="124"/>
        <v/>
      </c>
      <c r="B3514" s="91"/>
      <c r="C3514" s="232"/>
      <c r="D3514" s="232"/>
      <c r="E3514" s="91"/>
      <c r="F3514" s="91"/>
      <c r="G3514" s="91"/>
      <c r="H3514" s="248"/>
      <c r="I3514" s="248"/>
      <c r="J3514" s="260"/>
      <c r="K3514" s="252"/>
      <c r="GO3514" s="233" t="str">
        <f>IFERROR(VLOOKUP($C3514,リスト!$D:$X,18,FALSE),"")</f>
        <v/>
      </c>
      <c r="GP3514" s="349"/>
    </row>
    <row r="3515" spans="1:198" hidden="1">
      <c r="A3515" s="232" t="str">
        <f t="shared" si="124"/>
        <v/>
      </c>
      <c r="B3515" s="91"/>
      <c r="C3515" s="232"/>
      <c r="D3515" s="232"/>
      <c r="E3515" s="91"/>
      <c r="F3515" s="91"/>
      <c r="G3515" s="91"/>
      <c r="H3515" s="248"/>
      <c r="I3515" s="248"/>
      <c r="J3515" s="260"/>
      <c r="K3515" s="252"/>
      <c r="GO3515" s="233" t="str">
        <f>IFERROR(VLOOKUP($C3515,リスト!$D:$X,18,FALSE),"")</f>
        <v/>
      </c>
      <c r="GP3515" s="349"/>
    </row>
    <row r="3516" spans="1:198" hidden="1">
      <c r="A3516" s="232" t="str">
        <f t="shared" si="124"/>
        <v/>
      </c>
      <c r="B3516" s="91"/>
      <c r="C3516" s="232"/>
      <c r="D3516" s="232"/>
      <c r="E3516" s="91"/>
      <c r="F3516" s="91"/>
      <c r="G3516" s="91"/>
      <c r="H3516" s="248"/>
      <c r="I3516" s="248"/>
      <c r="J3516" s="260"/>
      <c r="K3516" s="252"/>
      <c r="GO3516" s="233" t="str">
        <f>IFERROR(VLOOKUP($C3516,リスト!$D:$X,18,FALSE),"")</f>
        <v/>
      </c>
      <c r="GP3516" s="349"/>
    </row>
    <row r="3517" spans="1:198" hidden="1">
      <c r="A3517" s="232" t="str">
        <f t="shared" si="124"/>
        <v/>
      </c>
      <c r="B3517" s="91"/>
      <c r="C3517" s="232"/>
      <c r="D3517" s="232"/>
      <c r="E3517" s="91"/>
      <c r="F3517" s="91"/>
      <c r="G3517" s="91"/>
      <c r="H3517" s="248"/>
      <c r="I3517" s="248"/>
      <c r="J3517" s="260"/>
      <c r="K3517" s="252"/>
      <c r="GO3517" s="233" t="str">
        <f>IFERROR(VLOOKUP($C3517,リスト!$D:$X,18,FALSE),"")</f>
        <v/>
      </c>
      <c r="GP3517" s="349"/>
    </row>
    <row r="3518" spans="1:198" hidden="1">
      <c r="A3518" s="232" t="str">
        <f t="shared" si="124"/>
        <v/>
      </c>
      <c r="B3518" s="91"/>
      <c r="C3518" s="232"/>
      <c r="D3518" s="232"/>
      <c r="E3518" s="91"/>
      <c r="F3518" s="91"/>
      <c r="G3518" s="91"/>
      <c r="H3518" s="248"/>
      <c r="I3518" s="248"/>
      <c r="J3518" s="260"/>
      <c r="K3518" s="252"/>
      <c r="GO3518" s="233" t="str">
        <f>IFERROR(VLOOKUP($C3518,リスト!$D:$X,18,FALSE),"")</f>
        <v/>
      </c>
      <c r="GP3518" s="349"/>
    </row>
    <row r="3519" spans="1:198" hidden="1">
      <c r="A3519" s="232" t="str">
        <f t="shared" si="124"/>
        <v/>
      </c>
      <c r="B3519" s="91"/>
      <c r="C3519" s="232"/>
      <c r="D3519" s="232"/>
      <c r="E3519" s="91"/>
      <c r="F3519" s="91"/>
      <c r="G3519" s="91"/>
      <c r="H3519" s="248"/>
      <c r="I3519" s="248"/>
      <c r="J3519" s="260"/>
      <c r="K3519" s="252"/>
      <c r="GO3519" s="233" t="str">
        <f>IFERROR(VLOOKUP($C3519,リスト!$D:$X,18,FALSE),"")</f>
        <v/>
      </c>
      <c r="GP3519" s="349"/>
    </row>
    <row r="3520" spans="1:198" hidden="1">
      <c r="A3520" s="232" t="str">
        <f t="shared" si="124"/>
        <v/>
      </c>
      <c r="B3520" s="91"/>
      <c r="C3520" s="232"/>
      <c r="D3520" s="232"/>
      <c r="E3520" s="91"/>
      <c r="F3520" s="91"/>
      <c r="G3520" s="91"/>
      <c r="H3520" s="248"/>
      <c r="I3520" s="248"/>
      <c r="J3520" s="260"/>
      <c r="K3520" s="252"/>
      <c r="GO3520" s="233" t="str">
        <f>IFERROR(VLOOKUP($C3520,リスト!$D:$X,18,FALSE),"")</f>
        <v/>
      </c>
      <c r="GP3520" s="349"/>
    </row>
    <row r="3521" spans="1:198" hidden="1">
      <c r="A3521" s="232" t="str">
        <f t="shared" si="124"/>
        <v/>
      </c>
      <c r="B3521" s="91"/>
      <c r="C3521" s="232"/>
      <c r="D3521" s="232"/>
      <c r="E3521" s="91"/>
      <c r="F3521" s="91"/>
      <c r="G3521" s="91"/>
      <c r="H3521" s="248"/>
      <c r="I3521" s="248"/>
      <c r="J3521" s="260"/>
      <c r="K3521" s="252"/>
      <c r="GO3521" s="233" t="str">
        <f>IFERROR(VLOOKUP($C3521,リスト!$D:$X,18,FALSE),"")</f>
        <v/>
      </c>
      <c r="GP3521" s="349"/>
    </row>
    <row r="3522" spans="1:198" hidden="1">
      <c r="A3522" s="232" t="str">
        <f t="shared" si="124"/>
        <v/>
      </c>
      <c r="B3522" s="91"/>
      <c r="C3522" s="232"/>
      <c r="D3522" s="232"/>
      <c r="E3522" s="91"/>
      <c r="F3522" s="91"/>
      <c r="G3522" s="91"/>
      <c r="H3522" s="248"/>
      <c r="I3522" s="248"/>
      <c r="J3522" s="260"/>
      <c r="K3522" s="252"/>
      <c r="GO3522" s="233" t="str">
        <f>IFERROR(VLOOKUP($C3522,リスト!$D:$X,18,FALSE),"")</f>
        <v/>
      </c>
      <c r="GP3522" s="349"/>
    </row>
    <row r="3523" spans="1:198" hidden="1">
      <c r="A3523" s="232" t="str">
        <f t="shared" si="124"/>
        <v/>
      </c>
      <c r="B3523" s="91"/>
      <c r="C3523" s="232"/>
      <c r="D3523" s="232"/>
      <c r="E3523" s="91"/>
      <c r="F3523" s="91"/>
      <c r="G3523" s="91"/>
      <c r="H3523" s="248"/>
      <c r="I3523" s="248"/>
      <c r="J3523" s="260"/>
      <c r="K3523" s="252"/>
      <c r="GO3523" s="233" t="str">
        <f>IFERROR(VLOOKUP($C3523,リスト!$D:$X,18,FALSE),"")</f>
        <v/>
      </c>
      <c r="GP3523" s="349"/>
    </row>
    <row r="3524" spans="1:198" hidden="1">
      <c r="A3524" s="232" t="str">
        <f t="shared" si="124"/>
        <v/>
      </c>
      <c r="B3524" s="91"/>
      <c r="C3524" s="232"/>
      <c r="D3524" s="232"/>
      <c r="E3524" s="91"/>
      <c r="F3524" s="91"/>
      <c r="G3524" s="91"/>
      <c r="H3524" s="248"/>
      <c r="I3524" s="248"/>
      <c r="J3524" s="260"/>
      <c r="K3524" s="252"/>
      <c r="GO3524" s="233" t="str">
        <f>IFERROR(VLOOKUP($C3524,リスト!$D:$X,18,FALSE),"")</f>
        <v/>
      </c>
      <c r="GP3524" s="349"/>
    </row>
    <row r="3525" spans="1:198" hidden="1">
      <c r="A3525" s="232" t="str">
        <f t="shared" si="124"/>
        <v/>
      </c>
      <c r="B3525" s="91"/>
      <c r="C3525" s="232"/>
      <c r="D3525" s="232"/>
      <c r="E3525" s="91"/>
      <c r="F3525" s="91"/>
      <c r="G3525" s="91"/>
      <c r="H3525" s="248"/>
      <c r="I3525" s="248"/>
      <c r="J3525" s="260"/>
      <c r="K3525" s="252"/>
      <c r="GO3525" s="233" t="str">
        <f>IFERROR(VLOOKUP($C3525,リスト!$D:$X,18,FALSE),"")</f>
        <v/>
      </c>
      <c r="GP3525" s="349"/>
    </row>
    <row r="3526" spans="1:198" hidden="1">
      <c r="A3526" s="232" t="str">
        <f t="shared" ref="A3526:A3589" si="125">IF(C3526="","",ROW()-5)</f>
        <v/>
      </c>
      <c r="B3526" s="91"/>
      <c r="C3526" s="232"/>
      <c r="D3526" s="232"/>
      <c r="E3526" s="91"/>
      <c r="F3526" s="91"/>
      <c r="G3526" s="91"/>
      <c r="H3526" s="248"/>
      <c r="I3526" s="248"/>
      <c r="J3526" s="260"/>
      <c r="K3526" s="252"/>
      <c r="GO3526" s="233" t="str">
        <f>IFERROR(VLOOKUP($C3526,リスト!$D:$X,18,FALSE),"")</f>
        <v/>
      </c>
      <c r="GP3526" s="349"/>
    </row>
    <row r="3527" spans="1:198" hidden="1">
      <c r="A3527" s="232" t="str">
        <f t="shared" si="125"/>
        <v/>
      </c>
      <c r="B3527" s="91"/>
      <c r="C3527" s="232"/>
      <c r="D3527" s="232"/>
      <c r="E3527" s="91"/>
      <c r="F3527" s="91"/>
      <c r="G3527" s="91"/>
      <c r="H3527" s="248"/>
      <c r="I3527" s="248"/>
      <c r="J3527" s="260"/>
      <c r="K3527" s="252"/>
      <c r="GO3527" s="233" t="str">
        <f>IFERROR(VLOOKUP($C3527,リスト!$D:$X,18,FALSE),"")</f>
        <v/>
      </c>
      <c r="GP3527" s="349"/>
    </row>
    <row r="3528" spans="1:198" hidden="1">
      <c r="A3528" s="232" t="str">
        <f t="shared" si="125"/>
        <v/>
      </c>
      <c r="B3528" s="91"/>
      <c r="C3528" s="232"/>
      <c r="D3528" s="232"/>
      <c r="E3528" s="91"/>
      <c r="F3528" s="91"/>
      <c r="G3528" s="91"/>
      <c r="H3528" s="248"/>
      <c r="I3528" s="248"/>
      <c r="J3528" s="260"/>
      <c r="K3528" s="252"/>
      <c r="GO3528" s="233" t="str">
        <f>IFERROR(VLOOKUP($C3528,リスト!$D:$X,18,FALSE),"")</f>
        <v/>
      </c>
      <c r="GP3528" s="349"/>
    </row>
    <row r="3529" spans="1:198" hidden="1">
      <c r="A3529" s="232" t="str">
        <f t="shared" si="125"/>
        <v/>
      </c>
      <c r="B3529" s="91"/>
      <c r="C3529" s="232"/>
      <c r="D3529" s="232"/>
      <c r="E3529" s="91"/>
      <c r="F3529" s="91"/>
      <c r="G3529" s="91"/>
      <c r="H3529" s="248"/>
      <c r="I3529" s="248"/>
      <c r="J3529" s="260"/>
      <c r="K3529" s="252"/>
      <c r="GO3529" s="233" t="str">
        <f>IFERROR(VLOOKUP($C3529,リスト!$D:$X,18,FALSE),"")</f>
        <v/>
      </c>
      <c r="GP3529" s="349"/>
    </row>
    <row r="3530" spans="1:198" hidden="1">
      <c r="A3530" s="232" t="str">
        <f t="shared" si="125"/>
        <v/>
      </c>
      <c r="B3530" s="91"/>
      <c r="C3530" s="232"/>
      <c r="D3530" s="232"/>
      <c r="E3530" s="91"/>
      <c r="F3530" s="91"/>
      <c r="G3530" s="91"/>
      <c r="H3530" s="248"/>
      <c r="I3530" s="248"/>
      <c r="J3530" s="260"/>
      <c r="K3530" s="252"/>
      <c r="GO3530" s="233" t="str">
        <f>IFERROR(VLOOKUP($C3530,リスト!$D:$X,18,FALSE),"")</f>
        <v/>
      </c>
      <c r="GP3530" s="349"/>
    </row>
    <row r="3531" spans="1:198" hidden="1">
      <c r="A3531" s="232" t="str">
        <f t="shared" si="125"/>
        <v/>
      </c>
      <c r="B3531" s="91"/>
      <c r="C3531" s="232"/>
      <c r="D3531" s="232"/>
      <c r="E3531" s="91"/>
      <c r="F3531" s="91"/>
      <c r="G3531" s="91"/>
      <c r="H3531" s="248"/>
      <c r="I3531" s="248"/>
      <c r="J3531" s="260"/>
      <c r="K3531" s="252"/>
      <c r="GO3531" s="233" t="str">
        <f>IFERROR(VLOOKUP($C3531,リスト!$D:$X,18,FALSE),"")</f>
        <v/>
      </c>
      <c r="GP3531" s="349"/>
    </row>
    <row r="3532" spans="1:198" hidden="1">
      <c r="A3532" s="232" t="str">
        <f t="shared" si="125"/>
        <v/>
      </c>
      <c r="B3532" s="91"/>
      <c r="C3532" s="232"/>
      <c r="D3532" s="232"/>
      <c r="E3532" s="91"/>
      <c r="F3532" s="91"/>
      <c r="G3532" s="91"/>
      <c r="H3532" s="248"/>
      <c r="I3532" s="248"/>
      <c r="J3532" s="260"/>
      <c r="K3532" s="252"/>
      <c r="GO3532" s="233" t="str">
        <f>IFERROR(VLOOKUP($C3532,リスト!$D:$X,18,FALSE),"")</f>
        <v/>
      </c>
      <c r="GP3532" s="349"/>
    </row>
    <row r="3533" spans="1:198" hidden="1">
      <c r="A3533" s="232" t="str">
        <f t="shared" si="125"/>
        <v/>
      </c>
      <c r="B3533" s="91"/>
      <c r="C3533" s="232"/>
      <c r="D3533" s="232"/>
      <c r="E3533" s="91"/>
      <c r="F3533" s="91"/>
      <c r="G3533" s="91"/>
      <c r="H3533" s="248"/>
      <c r="I3533" s="248"/>
      <c r="J3533" s="260"/>
      <c r="K3533" s="252"/>
      <c r="GO3533" s="233" t="str">
        <f>IFERROR(VLOOKUP($C3533,リスト!$D:$X,18,FALSE),"")</f>
        <v/>
      </c>
      <c r="GP3533" s="349"/>
    </row>
    <row r="3534" spans="1:198" hidden="1">
      <c r="A3534" s="232" t="str">
        <f t="shared" si="125"/>
        <v/>
      </c>
      <c r="B3534" s="91"/>
      <c r="C3534" s="232"/>
      <c r="D3534" s="232"/>
      <c r="E3534" s="91"/>
      <c r="F3534" s="91"/>
      <c r="G3534" s="91"/>
      <c r="H3534" s="248"/>
      <c r="I3534" s="248"/>
      <c r="J3534" s="260"/>
      <c r="K3534" s="252"/>
      <c r="GO3534" s="233" t="str">
        <f>IFERROR(VLOOKUP($C3534,リスト!$D:$X,18,FALSE),"")</f>
        <v/>
      </c>
      <c r="GP3534" s="349"/>
    </row>
    <row r="3535" spans="1:198" hidden="1">
      <c r="A3535" s="232" t="str">
        <f t="shared" si="125"/>
        <v/>
      </c>
      <c r="B3535" s="91"/>
      <c r="C3535" s="232"/>
      <c r="D3535" s="232"/>
      <c r="E3535" s="91"/>
      <c r="F3535" s="91"/>
      <c r="G3535" s="91"/>
      <c r="H3535" s="248"/>
      <c r="I3535" s="248"/>
      <c r="J3535" s="260"/>
      <c r="K3535" s="252"/>
      <c r="GO3535" s="233" t="str">
        <f>IFERROR(VLOOKUP($C3535,リスト!$D:$X,18,FALSE),"")</f>
        <v/>
      </c>
      <c r="GP3535" s="349"/>
    </row>
    <row r="3536" spans="1:198" hidden="1">
      <c r="A3536" s="232" t="str">
        <f t="shared" si="125"/>
        <v/>
      </c>
      <c r="B3536" s="91"/>
      <c r="C3536" s="232"/>
      <c r="D3536" s="232"/>
      <c r="E3536" s="91"/>
      <c r="F3536" s="91"/>
      <c r="G3536" s="91"/>
      <c r="H3536" s="248"/>
      <c r="I3536" s="248"/>
      <c r="J3536" s="260"/>
      <c r="K3536" s="252"/>
      <c r="GO3536" s="233" t="str">
        <f>IFERROR(VLOOKUP($C3536,リスト!$D:$X,18,FALSE),"")</f>
        <v/>
      </c>
      <c r="GP3536" s="349"/>
    </row>
    <row r="3537" spans="1:198" hidden="1">
      <c r="A3537" s="232" t="str">
        <f t="shared" si="125"/>
        <v/>
      </c>
      <c r="B3537" s="91"/>
      <c r="C3537" s="232"/>
      <c r="D3537" s="232"/>
      <c r="E3537" s="91"/>
      <c r="F3537" s="91"/>
      <c r="G3537" s="91"/>
      <c r="H3537" s="248"/>
      <c r="I3537" s="248"/>
      <c r="J3537" s="260"/>
      <c r="K3537" s="252"/>
      <c r="GO3537" s="233" t="str">
        <f>IFERROR(VLOOKUP($C3537,リスト!$D:$X,18,FALSE),"")</f>
        <v/>
      </c>
      <c r="GP3537" s="349"/>
    </row>
    <row r="3538" spans="1:198" hidden="1">
      <c r="A3538" s="232" t="str">
        <f t="shared" si="125"/>
        <v/>
      </c>
      <c r="B3538" s="91"/>
      <c r="C3538" s="232"/>
      <c r="D3538" s="232"/>
      <c r="E3538" s="91"/>
      <c r="F3538" s="91"/>
      <c r="G3538" s="91"/>
      <c r="H3538" s="248"/>
      <c r="I3538" s="248"/>
      <c r="J3538" s="260"/>
      <c r="K3538" s="252"/>
      <c r="GO3538" s="233" t="str">
        <f>IFERROR(VLOOKUP($C3538,リスト!$D:$X,18,FALSE),"")</f>
        <v/>
      </c>
      <c r="GP3538" s="349"/>
    </row>
    <row r="3539" spans="1:198" hidden="1">
      <c r="A3539" s="232" t="str">
        <f t="shared" si="125"/>
        <v/>
      </c>
      <c r="B3539" s="91"/>
      <c r="C3539" s="232"/>
      <c r="D3539" s="232"/>
      <c r="E3539" s="91"/>
      <c r="F3539" s="91"/>
      <c r="G3539" s="91"/>
      <c r="H3539" s="248"/>
      <c r="I3539" s="248"/>
      <c r="J3539" s="260"/>
      <c r="K3539" s="252"/>
      <c r="GO3539" s="233" t="str">
        <f>IFERROR(VLOOKUP($C3539,リスト!$D:$X,18,FALSE),"")</f>
        <v/>
      </c>
      <c r="GP3539" s="349"/>
    </row>
    <row r="3540" spans="1:198" hidden="1">
      <c r="A3540" s="232" t="str">
        <f t="shared" si="125"/>
        <v/>
      </c>
      <c r="B3540" s="91"/>
      <c r="C3540" s="232"/>
      <c r="D3540" s="232"/>
      <c r="E3540" s="91"/>
      <c r="F3540" s="91"/>
      <c r="G3540" s="91"/>
      <c r="H3540" s="248"/>
      <c r="I3540" s="248"/>
      <c r="J3540" s="260"/>
      <c r="K3540" s="252"/>
      <c r="GO3540" s="233" t="str">
        <f>IFERROR(VLOOKUP($C3540,リスト!$D:$X,18,FALSE),"")</f>
        <v/>
      </c>
      <c r="GP3540" s="349"/>
    </row>
    <row r="3541" spans="1:198" hidden="1">
      <c r="A3541" s="232" t="str">
        <f t="shared" si="125"/>
        <v/>
      </c>
      <c r="B3541" s="91"/>
      <c r="C3541" s="232"/>
      <c r="D3541" s="232"/>
      <c r="E3541" s="91"/>
      <c r="F3541" s="91"/>
      <c r="G3541" s="91"/>
      <c r="H3541" s="248"/>
      <c r="I3541" s="248"/>
      <c r="J3541" s="260"/>
      <c r="K3541" s="252"/>
      <c r="GO3541" s="233" t="str">
        <f>IFERROR(VLOOKUP($C3541,リスト!$D:$X,18,FALSE),"")</f>
        <v/>
      </c>
      <c r="GP3541" s="349"/>
    </row>
    <row r="3542" spans="1:198" hidden="1">
      <c r="A3542" s="232" t="str">
        <f t="shared" si="125"/>
        <v/>
      </c>
      <c r="B3542" s="91"/>
      <c r="C3542" s="232"/>
      <c r="D3542" s="232"/>
      <c r="E3542" s="91"/>
      <c r="F3542" s="91"/>
      <c r="G3542" s="91"/>
      <c r="H3542" s="248"/>
      <c r="I3542" s="248"/>
      <c r="J3542" s="260"/>
      <c r="K3542" s="252"/>
      <c r="GO3542" s="233" t="str">
        <f>IFERROR(VLOOKUP($C3542,リスト!$D:$X,18,FALSE),"")</f>
        <v/>
      </c>
      <c r="GP3542" s="349"/>
    </row>
    <row r="3543" spans="1:198" hidden="1">
      <c r="A3543" s="232" t="str">
        <f t="shared" si="125"/>
        <v/>
      </c>
      <c r="B3543" s="91"/>
      <c r="C3543" s="232"/>
      <c r="D3543" s="232"/>
      <c r="E3543" s="91"/>
      <c r="F3543" s="91"/>
      <c r="G3543" s="91"/>
      <c r="H3543" s="248"/>
      <c r="I3543" s="248"/>
      <c r="J3543" s="260"/>
      <c r="K3543" s="252"/>
      <c r="GO3543" s="233" t="str">
        <f>IFERROR(VLOOKUP($C3543,リスト!$D:$X,18,FALSE),"")</f>
        <v/>
      </c>
      <c r="GP3543" s="349"/>
    </row>
    <row r="3544" spans="1:198" hidden="1">
      <c r="A3544" s="232" t="str">
        <f t="shared" si="125"/>
        <v/>
      </c>
      <c r="B3544" s="91"/>
      <c r="C3544" s="232"/>
      <c r="D3544" s="232"/>
      <c r="E3544" s="91"/>
      <c r="F3544" s="91"/>
      <c r="G3544" s="91"/>
      <c r="H3544" s="248"/>
      <c r="I3544" s="248"/>
      <c r="J3544" s="260"/>
      <c r="K3544" s="252"/>
      <c r="GO3544" s="233" t="str">
        <f>IFERROR(VLOOKUP($C3544,リスト!$D:$X,18,FALSE),"")</f>
        <v/>
      </c>
      <c r="GP3544" s="349"/>
    </row>
    <row r="3545" spans="1:198" hidden="1">
      <c r="A3545" s="232" t="str">
        <f t="shared" si="125"/>
        <v/>
      </c>
      <c r="B3545" s="91"/>
      <c r="C3545" s="232"/>
      <c r="D3545" s="232"/>
      <c r="E3545" s="91"/>
      <c r="F3545" s="91"/>
      <c r="G3545" s="91"/>
      <c r="H3545" s="248"/>
      <c r="I3545" s="248"/>
      <c r="J3545" s="260"/>
      <c r="K3545" s="252"/>
      <c r="GO3545" s="233" t="str">
        <f>IFERROR(VLOOKUP($C3545,リスト!$D:$X,18,FALSE),"")</f>
        <v/>
      </c>
      <c r="GP3545" s="349"/>
    </row>
    <row r="3546" spans="1:198" hidden="1">
      <c r="A3546" s="232" t="str">
        <f t="shared" si="125"/>
        <v/>
      </c>
      <c r="B3546" s="91"/>
      <c r="C3546" s="232"/>
      <c r="D3546" s="232"/>
      <c r="E3546" s="91"/>
      <c r="F3546" s="91"/>
      <c r="G3546" s="91"/>
      <c r="H3546" s="248"/>
      <c r="I3546" s="248"/>
      <c r="J3546" s="260"/>
      <c r="K3546" s="252"/>
      <c r="GO3546" s="233" t="str">
        <f>IFERROR(VLOOKUP($C3546,リスト!$D:$X,18,FALSE),"")</f>
        <v/>
      </c>
      <c r="GP3546" s="349"/>
    </row>
    <row r="3547" spans="1:198" hidden="1">
      <c r="A3547" s="232" t="str">
        <f t="shared" si="125"/>
        <v/>
      </c>
      <c r="B3547" s="91"/>
      <c r="C3547" s="232"/>
      <c r="D3547" s="232"/>
      <c r="E3547" s="91"/>
      <c r="F3547" s="91"/>
      <c r="G3547" s="91"/>
      <c r="H3547" s="248"/>
      <c r="I3547" s="248"/>
      <c r="J3547" s="260"/>
      <c r="K3547" s="252"/>
      <c r="GO3547" s="233" t="str">
        <f>IFERROR(VLOOKUP($C3547,リスト!$D:$X,18,FALSE),"")</f>
        <v/>
      </c>
      <c r="GP3547" s="349"/>
    </row>
    <row r="3548" spans="1:198" hidden="1">
      <c r="A3548" s="232" t="str">
        <f t="shared" si="125"/>
        <v/>
      </c>
      <c r="B3548" s="91"/>
      <c r="C3548" s="232"/>
      <c r="D3548" s="232"/>
      <c r="E3548" s="91"/>
      <c r="F3548" s="91"/>
      <c r="G3548" s="91"/>
      <c r="H3548" s="248"/>
      <c r="I3548" s="248"/>
      <c r="J3548" s="260"/>
      <c r="K3548" s="252"/>
      <c r="GO3548" s="233" t="str">
        <f>IFERROR(VLOOKUP($C3548,リスト!$D:$X,18,FALSE),"")</f>
        <v/>
      </c>
      <c r="GP3548" s="349"/>
    </row>
    <row r="3549" spans="1:198" hidden="1">
      <c r="A3549" s="232" t="str">
        <f t="shared" si="125"/>
        <v/>
      </c>
      <c r="B3549" s="91"/>
      <c r="C3549" s="232"/>
      <c r="D3549" s="232"/>
      <c r="E3549" s="91"/>
      <c r="F3549" s="91"/>
      <c r="G3549" s="91"/>
      <c r="H3549" s="248"/>
      <c r="I3549" s="248"/>
      <c r="J3549" s="260"/>
      <c r="K3549" s="252"/>
      <c r="GO3549" s="233" t="str">
        <f>IFERROR(VLOOKUP($C3549,リスト!$D:$X,18,FALSE),"")</f>
        <v/>
      </c>
      <c r="GP3549" s="349"/>
    </row>
    <row r="3550" spans="1:198" hidden="1">
      <c r="A3550" s="232" t="str">
        <f t="shared" si="125"/>
        <v/>
      </c>
      <c r="B3550" s="91"/>
      <c r="C3550" s="232"/>
      <c r="D3550" s="232"/>
      <c r="E3550" s="91"/>
      <c r="F3550" s="91"/>
      <c r="G3550" s="91"/>
      <c r="H3550" s="248"/>
      <c r="I3550" s="248"/>
      <c r="J3550" s="260"/>
      <c r="K3550" s="252"/>
      <c r="GO3550" s="233" t="str">
        <f>IFERROR(VLOOKUP($C3550,リスト!$D:$X,18,FALSE),"")</f>
        <v/>
      </c>
      <c r="GP3550" s="349"/>
    </row>
    <row r="3551" spans="1:198" hidden="1">
      <c r="A3551" s="232" t="str">
        <f t="shared" si="125"/>
        <v/>
      </c>
      <c r="B3551" s="91"/>
      <c r="C3551" s="232"/>
      <c r="D3551" s="232"/>
      <c r="E3551" s="91"/>
      <c r="F3551" s="91"/>
      <c r="G3551" s="91"/>
      <c r="H3551" s="248"/>
      <c r="I3551" s="248"/>
      <c r="J3551" s="260"/>
      <c r="K3551" s="252"/>
      <c r="GO3551" s="233" t="str">
        <f>IFERROR(VLOOKUP($C3551,リスト!$D:$X,18,FALSE),"")</f>
        <v/>
      </c>
      <c r="GP3551" s="349"/>
    </row>
    <row r="3552" spans="1:198" hidden="1">
      <c r="A3552" s="232" t="str">
        <f t="shared" si="125"/>
        <v/>
      </c>
      <c r="B3552" s="91"/>
      <c r="C3552" s="232"/>
      <c r="D3552" s="232"/>
      <c r="E3552" s="91"/>
      <c r="F3552" s="91"/>
      <c r="G3552" s="91"/>
      <c r="H3552" s="248"/>
      <c r="I3552" s="248"/>
      <c r="J3552" s="260"/>
      <c r="K3552" s="252"/>
      <c r="GO3552" s="233" t="str">
        <f>IFERROR(VLOOKUP($C3552,リスト!$D:$X,18,FALSE),"")</f>
        <v/>
      </c>
      <c r="GP3552" s="349"/>
    </row>
    <row r="3553" spans="1:198" hidden="1">
      <c r="A3553" s="232" t="str">
        <f t="shared" si="125"/>
        <v/>
      </c>
      <c r="B3553" s="91"/>
      <c r="C3553" s="232"/>
      <c r="D3553" s="232"/>
      <c r="E3553" s="91"/>
      <c r="F3553" s="91"/>
      <c r="G3553" s="91"/>
      <c r="H3553" s="248"/>
      <c r="I3553" s="248"/>
      <c r="J3553" s="260"/>
      <c r="K3553" s="252"/>
      <c r="GO3553" s="233" t="str">
        <f>IFERROR(VLOOKUP($C3553,リスト!$D:$X,18,FALSE),"")</f>
        <v/>
      </c>
      <c r="GP3553" s="349"/>
    </row>
    <row r="3554" spans="1:198" hidden="1">
      <c r="A3554" s="232" t="str">
        <f t="shared" si="125"/>
        <v/>
      </c>
      <c r="B3554" s="91"/>
      <c r="C3554" s="232"/>
      <c r="D3554" s="232"/>
      <c r="E3554" s="91"/>
      <c r="F3554" s="91"/>
      <c r="G3554" s="91"/>
      <c r="H3554" s="248"/>
      <c r="I3554" s="248"/>
      <c r="J3554" s="260"/>
      <c r="K3554" s="252"/>
      <c r="GO3554" s="233" t="str">
        <f>IFERROR(VLOOKUP($C3554,リスト!$D:$X,18,FALSE),"")</f>
        <v/>
      </c>
      <c r="GP3554" s="349"/>
    </row>
    <row r="3555" spans="1:198" hidden="1">
      <c r="A3555" s="232" t="str">
        <f t="shared" si="125"/>
        <v/>
      </c>
      <c r="B3555" s="91"/>
      <c r="C3555" s="232"/>
      <c r="D3555" s="232"/>
      <c r="E3555" s="91"/>
      <c r="F3555" s="91"/>
      <c r="G3555" s="91"/>
      <c r="H3555" s="248"/>
      <c r="I3555" s="248"/>
      <c r="J3555" s="260"/>
      <c r="K3555" s="252"/>
      <c r="GO3555" s="233" t="str">
        <f>IFERROR(VLOOKUP($C3555,リスト!$D:$X,18,FALSE),"")</f>
        <v/>
      </c>
      <c r="GP3555" s="349"/>
    </row>
    <row r="3556" spans="1:198" hidden="1">
      <c r="A3556" s="232" t="str">
        <f t="shared" si="125"/>
        <v/>
      </c>
      <c r="B3556" s="91"/>
      <c r="C3556" s="232"/>
      <c r="D3556" s="232"/>
      <c r="E3556" s="91"/>
      <c r="F3556" s="91"/>
      <c r="G3556" s="91"/>
      <c r="H3556" s="248"/>
      <c r="I3556" s="248"/>
      <c r="J3556" s="260"/>
      <c r="K3556" s="252"/>
      <c r="GO3556" s="233" t="str">
        <f>IFERROR(VLOOKUP($C3556,リスト!$D:$X,18,FALSE),"")</f>
        <v/>
      </c>
      <c r="GP3556" s="349"/>
    </row>
    <row r="3557" spans="1:198" hidden="1">
      <c r="A3557" s="232" t="str">
        <f t="shared" si="125"/>
        <v/>
      </c>
      <c r="B3557" s="91"/>
      <c r="C3557" s="232"/>
      <c r="D3557" s="232"/>
      <c r="E3557" s="91"/>
      <c r="F3557" s="91"/>
      <c r="G3557" s="91"/>
      <c r="H3557" s="248"/>
      <c r="I3557" s="248"/>
      <c r="J3557" s="260"/>
      <c r="K3557" s="252"/>
      <c r="GO3557" s="233" t="str">
        <f>IFERROR(VLOOKUP($C3557,リスト!$D:$X,18,FALSE),"")</f>
        <v/>
      </c>
      <c r="GP3557" s="349"/>
    </row>
    <row r="3558" spans="1:198" hidden="1">
      <c r="A3558" s="232" t="str">
        <f t="shared" si="125"/>
        <v/>
      </c>
      <c r="B3558" s="91"/>
      <c r="C3558" s="232"/>
      <c r="D3558" s="232"/>
      <c r="E3558" s="91"/>
      <c r="F3558" s="91"/>
      <c r="G3558" s="91"/>
      <c r="H3558" s="248"/>
      <c r="I3558" s="248"/>
      <c r="J3558" s="260"/>
      <c r="K3558" s="252"/>
      <c r="GO3558" s="233" t="str">
        <f>IFERROR(VLOOKUP($C3558,リスト!$D:$X,18,FALSE),"")</f>
        <v/>
      </c>
      <c r="GP3558" s="349"/>
    </row>
    <row r="3559" spans="1:198" hidden="1">
      <c r="A3559" s="232" t="str">
        <f t="shared" si="125"/>
        <v/>
      </c>
      <c r="B3559" s="91"/>
      <c r="C3559" s="232"/>
      <c r="D3559" s="232"/>
      <c r="E3559" s="91"/>
      <c r="F3559" s="91"/>
      <c r="G3559" s="91"/>
      <c r="H3559" s="248"/>
      <c r="I3559" s="248"/>
      <c r="J3559" s="260"/>
      <c r="K3559" s="252"/>
      <c r="GO3559" s="233" t="str">
        <f>IFERROR(VLOOKUP($C3559,リスト!$D:$X,18,FALSE),"")</f>
        <v/>
      </c>
      <c r="GP3559" s="349"/>
    </row>
    <row r="3560" spans="1:198" hidden="1">
      <c r="A3560" s="232" t="str">
        <f t="shared" si="125"/>
        <v/>
      </c>
      <c r="B3560" s="91"/>
      <c r="C3560" s="232"/>
      <c r="D3560" s="232"/>
      <c r="E3560" s="91"/>
      <c r="F3560" s="91"/>
      <c r="G3560" s="91"/>
      <c r="H3560" s="248"/>
      <c r="I3560" s="248"/>
      <c r="J3560" s="260"/>
      <c r="K3560" s="252"/>
      <c r="GO3560" s="233" t="str">
        <f>IFERROR(VLOOKUP($C3560,リスト!$D:$X,18,FALSE),"")</f>
        <v/>
      </c>
      <c r="GP3560" s="349"/>
    </row>
    <row r="3561" spans="1:198" hidden="1">
      <c r="A3561" s="232" t="str">
        <f t="shared" si="125"/>
        <v/>
      </c>
      <c r="B3561" s="91"/>
      <c r="C3561" s="232"/>
      <c r="D3561" s="232"/>
      <c r="E3561" s="91"/>
      <c r="F3561" s="91"/>
      <c r="G3561" s="91"/>
      <c r="H3561" s="248"/>
      <c r="I3561" s="248"/>
      <c r="J3561" s="260"/>
      <c r="K3561" s="252"/>
      <c r="GO3561" s="233" t="str">
        <f>IFERROR(VLOOKUP($C3561,リスト!$D:$X,18,FALSE),"")</f>
        <v/>
      </c>
      <c r="GP3561" s="349"/>
    </row>
    <row r="3562" spans="1:198" hidden="1">
      <c r="A3562" s="232" t="str">
        <f t="shared" si="125"/>
        <v/>
      </c>
      <c r="B3562" s="91"/>
      <c r="C3562" s="232"/>
      <c r="D3562" s="232"/>
      <c r="E3562" s="91"/>
      <c r="F3562" s="91"/>
      <c r="G3562" s="91"/>
      <c r="H3562" s="248"/>
      <c r="I3562" s="248"/>
      <c r="J3562" s="260"/>
      <c r="K3562" s="252"/>
      <c r="GO3562" s="233" t="str">
        <f>IFERROR(VLOOKUP($C3562,リスト!$D:$X,18,FALSE),"")</f>
        <v/>
      </c>
      <c r="GP3562" s="349"/>
    </row>
    <row r="3563" spans="1:198" hidden="1">
      <c r="A3563" s="232" t="str">
        <f t="shared" si="125"/>
        <v/>
      </c>
      <c r="B3563" s="91"/>
      <c r="C3563" s="232"/>
      <c r="D3563" s="232"/>
      <c r="E3563" s="91"/>
      <c r="F3563" s="91"/>
      <c r="G3563" s="91"/>
      <c r="H3563" s="248"/>
      <c r="I3563" s="248"/>
      <c r="J3563" s="260"/>
      <c r="K3563" s="252"/>
      <c r="GO3563" s="233" t="str">
        <f>IFERROR(VLOOKUP($C3563,リスト!$D:$X,18,FALSE),"")</f>
        <v/>
      </c>
      <c r="GP3563" s="349"/>
    </row>
    <row r="3564" spans="1:198" hidden="1">
      <c r="A3564" s="232" t="str">
        <f t="shared" si="125"/>
        <v/>
      </c>
      <c r="B3564" s="91"/>
      <c r="C3564" s="232"/>
      <c r="D3564" s="232"/>
      <c r="E3564" s="91"/>
      <c r="F3564" s="91"/>
      <c r="G3564" s="91"/>
      <c r="H3564" s="248"/>
      <c r="I3564" s="248"/>
      <c r="J3564" s="260"/>
      <c r="K3564" s="252"/>
      <c r="GO3564" s="233" t="str">
        <f>IFERROR(VLOOKUP($C3564,リスト!$D:$X,18,FALSE),"")</f>
        <v/>
      </c>
      <c r="GP3564" s="349"/>
    </row>
    <row r="3565" spans="1:198" hidden="1">
      <c r="A3565" s="232" t="str">
        <f t="shared" si="125"/>
        <v/>
      </c>
      <c r="B3565" s="91"/>
      <c r="C3565" s="232"/>
      <c r="D3565" s="232"/>
      <c r="E3565" s="91"/>
      <c r="F3565" s="91"/>
      <c r="G3565" s="91"/>
      <c r="H3565" s="248"/>
      <c r="I3565" s="248"/>
      <c r="J3565" s="260"/>
      <c r="K3565" s="252"/>
      <c r="GO3565" s="233" t="str">
        <f>IFERROR(VLOOKUP($C3565,リスト!$D:$X,18,FALSE),"")</f>
        <v/>
      </c>
      <c r="GP3565" s="349"/>
    </row>
    <row r="3566" spans="1:198" hidden="1">
      <c r="A3566" s="232" t="str">
        <f t="shared" si="125"/>
        <v/>
      </c>
      <c r="B3566" s="91"/>
      <c r="C3566" s="232"/>
      <c r="D3566" s="232"/>
      <c r="E3566" s="91"/>
      <c r="F3566" s="91"/>
      <c r="G3566" s="91"/>
      <c r="H3566" s="248"/>
      <c r="I3566" s="248"/>
      <c r="J3566" s="260"/>
      <c r="K3566" s="252"/>
      <c r="GO3566" s="233" t="str">
        <f>IFERROR(VLOOKUP($C3566,リスト!$D:$X,18,FALSE),"")</f>
        <v/>
      </c>
      <c r="GP3566" s="349"/>
    </row>
    <row r="3567" spans="1:198" hidden="1">
      <c r="A3567" s="232" t="str">
        <f t="shared" si="125"/>
        <v/>
      </c>
      <c r="B3567" s="91"/>
      <c r="C3567" s="232"/>
      <c r="D3567" s="232"/>
      <c r="E3567" s="91"/>
      <c r="F3567" s="91"/>
      <c r="G3567" s="91"/>
      <c r="H3567" s="248"/>
      <c r="I3567" s="248"/>
      <c r="J3567" s="260"/>
      <c r="K3567" s="252"/>
      <c r="GO3567" s="233" t="str">
        <f>IFERROR(VLOOKUP($C3567,リスト!$D:$X,18,FALSE),"")</f>
        <v/>
      </c>
      <c r="GP3567" s="349"/>
    </row>
    <row r="3568" spans="1:198" hidden="1">
      <c r="A3568" s="232" t="str">
        <f t="shared" si="125"/>
        <v/>
      </c>
      <c r="B3568" s="91"/>
      <c r="C3568" s="232"/>
      <c r="D3568" s="232"/>
      <c r="E3568" s="91"/>
      <c r="F3568" s="91"/>
      <c r="G3568" s="91"/>
      <c r="H3568" s="248"/>
      <c r="I3568" s="248"/>
      <c r="J3568" s="260"/>
      <c r="K3568" s="252"/>
      <c r="GO3568" s="233" t="str">
        <f>IFERROR(VLOOKUP($C3568,リスト!$D:$X,18,FALSE),"")</f>
        <v/>
      </c>
      <c r="GP3568" s="349"/>
    </row>
    <row r="3569" spans="1:198" hidden="1">
      <c r="A3569" s="232" t="str">
        <f t="shared" si="125"/>
        <v/>
      </c>
      <c r="B3569" s="91"/>
      <c r="C3569" s="232"/>
      <c r="D3569" s="232"/>
      <c r="E3569" s="91"/>
      <c r="F3569" s="91"/>
      <c r="G3569" s="91"/>
      <c r="H3569" s="248"/>
      <c r="I3569" s="248"/>
      <c r="J3569" s="260"/>
      <c r="K3569" s="252"/>
      <c r="GO3569" s="233" t="str">
        <f>IFERROR(VLOOKUP($C3569,リスト!$D:$X,18,FALSE),"")</f>
        <v/>
      </c>
      <c r="GP3569" s="349"/>
    </row>
    <row r="3570" spans="1:198" hidden="1">
      <c r="A3570" s="232" t="str">
        <f t="shared" si="125"/>
        <v/>
      </c>
      <c r="B3570" s="91"/>
      <c r="C3570" s="232"/>
      <c r="D3570" s="232"/>
      <c r="E3570" s="91"/>
      <c r="F3570" s="91"/>
      <c r="G3570" s="91"/>
      <c r="H3570" s="248"/>
      <c r="I3570" s="248"/>
      <c r="J3570" s="260"/>
      <c r="K3570" s="252"/>
      <c r="GO3570" s="233" t="str">
        <f>IFERROR(VLOOKUP($C3570,リスト!$D:$X,18,FALSE),"")</f>
        <v/>
      </c>
      <c r="GP3570" s="349"/>
    </row>
    <row r="3571" spans="1:198" hidden="1">
      <c r="A3571" s="232" t="str">
        <f t="shared" si="125"/>
        <v/>
      </c>
      <c r="B3571" s="91"/>
      <c r="C3571" s="232"/>
      <c r="D3571" s="232"/>
      <c r="E3571" s="91"/>
      <c r="F3571" s="91"/>
      <c r="G3571" s="91"/>
      <c r="H3571" s="248"/>
      <c r="I3571" s="248"/>
      <c r="J3571" s="260"/>
      <c r="K3571" s="252"/>
      <c r="GO3571" s="233" t="str">
        <f>IFERROR(VLOOKUP($C3571,リスト!$D:$X,18,FALSE),"")</f>
        <v/>
      </c>
      <c r="GP3571" s="349"/>
    </row>
    <row r="3572" spans="1:198" hidden="1">
      <c r="A3572" s="232" t="str">
        <f t="shared" si="125"/>
        <v/>
      </c>
      <c r="B3572" s="91"/>
      <c r="C3572" s="232"/>
      <c r="D3572" s="232"/>
      <c r="E3572" s="91"/>
      <c r="F3572" s="91"/>
      <c r="G3572" s="91"/>
      <c r="H3572" s="248"/>
      <c r="I3572" s="248"/>
      <c r="J3572" s="260"/>
      <c r="K3572" s="252"/>
      <c r="GO3572" s="233" t="str">
        <f>IFERROR(VLOOKUP($C3572,リスト!$D:$X,18,FALSE),"")</f>
        <v/>
      </c>
      <c r="GP3572" s="349"/>
    </row>
    <row r="3573" spans="1:198" hidden="1">
      <c r="A3573" s="232" t="str">
        <f t="shared" si="125"/>
        <v/>
      </c>
      <c r="B3573" s="91"/>
      <c r="C3573" s="232"/>
      <c r="D3573" s="232"/>
      <c r="E3573" s="91"/>
      <c r="F3573" s="91"/>
      <c r="G3573" s="91"/>
      <c r="H3573" s="248"/>
      <c r="I3573" s="248"/>
      <c r="J3573" s="260"/>
      <c r="K3573" s="252"/>
      <c r="GO3573" s="233" t="str">
        <f>IFERROR(VLOOKUP($C3573,リスト!$D:$X,18,FALSE),"")</f>
        <v/>
      </c>
      <c r="GP3573" s="349"/>
    </row>
    <row r="3574" spans="1:198" hidden="1">
      <c r="A3574" s="232" t="str">
        <f t="shared" si="125"/>
        <v/>
      </c>
      <c r="B3574" s="91"/>
      <c r="C3574" s="232"/>
      <c r="D3574" s="232"/>
      <c r="E3574" s="91"/>
      <c r="F3574" s="91"/>
      <c r="G3574" s="91"/>
      <c r="H3574" s="248"/>
      <c r="I3574" s="248"/>
      <c r="J3574" s="260"/>
      <c r="K3574" s="252"/>
      <c r="GO3574" s="233" t="str">
        <f>IFERROR(VLOOKUP($C3574,リスト!$D:$X,18,FALSE),"")</f>
        <v/>
      </c>
      <c r="GP3574" s="349"/>
    </row>
    <row r="3575" spans="1:198" hidden="1">
      <c r="A3575" s="232" t="str">
        <f t="shared" si="125"/>
        <v/>
      </c>
      <c r="B3575" s="91"/>
      <c r="C3575" s="232"/>
      <c r="D3575" s="232"/>
      <c r="E3575" s="91"/>
      <c r="F3575" s="91"/>
      <c r="G3575" s="91"/>
      <c r="H3575" s="248"/>
      <c r="I3575" s="248"/>
      <c r="J3575" s="260"/>
      <c r="K3575" s="252"/>
      <c r="GO3575" s="233" t="str">
        <f>IFERROR(VLOOKUP($C3575,リスト!$D:$X,18,FALSE),"")</f>
        <v/>
      </c>
      <c r="GP3575" s="349"/>
    </row>
    <row r="3576" spans="1:198" hidden="1">
      <c r="A3576" s="232" t="str">
        <f t="shared" si="125"/>
        <v/>
      </c>
      <c r="B3576" s="91"/>
      <c r="C3576" s="232"/>
      <c r="D3576" s="232"/>
      <c r="E3576" s="91"/>
      <c r="F3576" s="91"/>
      <c r="G3576" s="91"/>
      <c r="H3576" s="248"/>
      <c r="I3576" s="248"/>
      <c r="J3576" s="260"/>
      <c r="K3576" s="252"/>
      <c r="GO3576" s="233" t="str">
        <f>IFERROR(VLOOKUP($C3576,リスト!$D:$X,18,FALSE),"")</f>
        <v/>
      </c>
      <c r="GP3576" s="349"/>
    </row>
    <row r="3577" spans="1:198" hidden="1">
      <c r="A3577" s="232" t="str">
        <f t="shared" si="125"/>
        <v/>
      </c>
      <c r="B3577" s="91"/>
      <c r="C3577" s="232"/>
      <c r="D3577" s="232"/>
      <c r="E3577" s="91"/>
      <c r="F3577" s="91"/>
      <c r="G3577" s="91"/>
      <c r="H3577" s="248"/>
      <c r="I3577" s="248"/>
      <c r="J3577" s="260"/>
      <c r="K3577" s="252"/>
      <c r="GO3577" s="233" t="str">
        <f>IFERROR(VLOOKUP($C3577,リスト!$D:$X,18,FALSE),"")</f>
        <v/>
      </c>
      <c r="GP3577" s="349"/>
    </row>
    <row r="3578" spans="1:198" hidden="1">
      <c r="A3578" s="232" t="str">
        <f t="shared" si="125"/>
        <v/>
      </c>
      <c r="B3578" s="91"/>
      <c r="C3578" s="232"/>
      <c r="D3578" s="232"/>
      <c r="E3578" s="91"/>
      <c r="F3578" s="91"/>
      <c r="G3578" s="91"/>
      <c r="H3578" s="248"/>
      <c r="I3578" s="248"/>
      <c r="J3578" s="260"/>
      <c r="K3578" s="252"/>
      <c r="GO3578" s="233" t="str">
        <f>IFERROR(VLOOKUP($C3578,リスト!$D:$X,18,FALSE),"")</f>
        <v/>
      </c>
      <c r="GP3578" s="349"/>
    </row>
    <row r="3579" spans="1:198" hidden="1">
      <c r="A3579" s="232" t="str">
        <f t="shared" si="125"/>
        <v/>
      </c>
      <c r="B3579" s="91"/>
      <c r="C3579" s="232"/>
      <c r="D3579" s="232"/>
      <c r="E3579" s="91"/>
      <c r="F3579" s="91"/>
      <c r="G3579" s="91"/>
      <c r="H3579" s="248"/>
      <c r="I3579" s="248"/>
      <c r="J3579" s="260"/>
      <c r="K3579" s="252"/>
      <c r="GO3579" s="233" t="str">
        <f>IFERROR(VLOOKUP($C3579,リスト!$D:$X,18,FALSE),"")</f>
        <v/>
      </c>
      <c r="GP3579" s="349"/>
    </row>
    <row r="3580" spans="1:198" hidden="1">
      <c r="A3580" s="232" t="str">
        <f t="shared" si="125"/>
        <v/>
      </c>
      <c r="B3580" s="91"/>
      <c r="C3580" s="232"/>
      <c r="D3580" s="232"/>
      <c r="E3580" s="91"/>
      <c r="F3580" s="91"/>
      <c r="G3580" s="91"/>
      <c r="H3580" s="248"/>
      <c r="I3580" s="248"/>
      <c r="J3580" s="260"/>
      <c r="K3580" s="252"/>
      <c r="GO3580" s="233" t="str">
        <f>IFERROR(VLOOKUP($C3580,リスト!$D:$X,18,FALSE),"")</f>
        <v/>
      </c>
      <c r="GP3580" s="349"/>
    </row>
    <row r="3581" spans="1:198" hidden="1">
      <c r="A3581" s="232" t="str">
        <f t="shared" si="125"/>
        <v/>
      </c>
      <c r="B3581" s="91"/>
      <c r="C3581" s="232"/>
      <c r="D3581" s="232"/>
      <c r="E3581" s="91"/>
      <c r="F3581" s="91"/>
      <c r="G3581" s="91"/>
      <c r="H3581" s="248"/>
      <c r="I3581" s="248"/>
      <c r="J3581" s="260"/>
      <c r="K3581" s="252"/>
      <c r="GO3581" s="233" t="str">
        <f>IFERROR(VLOOKUP($C3581,リスト!$D:$X,18,FALSE),"")</f>
        <v/>
      </c>
      <c r="GP3581" s="349"/>
    </row>
    <row r="3582" spans="1:198" hidden="1">
      <c r="A3582" s="232" t="str">
        <f t="shared" si="125"/>
        <v/>
      </c>
      <c r="B3582" s="91"/>
      <c r="C3582" s="232"/>
      <c r="D3582" s="232"/>
      <c r="E3582" s="91"/>
      <c r="F3582" s="91"/>
      <c r="G3582" s="91"/>
      <c r="H3582" s="248"/>
      <c r="I3582" s="248"/>
      <c r="J3582" s="260"/>
      <c r="K3582" s="252"/>
      <c r="GO3582" s="233" t="str">
        <f>IFERROR(VLOOKUP($C3582,リスト!$D:$X,18,FALSE),"")</f>
        <v/>
      </c>
      <c r="GP3582" s="349"/>
    </row>
    <row r="3583" spans="1:198" hidden="1">
      <c r="A3583" s="232" t="str">
        <f t="shared" si="125"/>
        <v/>
      </c>
      <c r="B3583" s="91"/>
      <c r="C3583" s="232"/>
      <c r="D3583" s="232"/>
      <c r="E3583" s="91"/>
      <c r="F3583" s="91"/>
      <c r="G3583" s="91"/>
      <c r="H3583" s="248"/>
      <c r="I3583" s="248"/>
      <c r="J3583" s="260"/>
      <c r="K3583" s="252"/>
      <c r="GO3583" s="233" t="str">
        <f>IFERROR(VLOOKUP($C3583,リスト!$D:$X,18,FALSE),"")</f>
        <v/>
      </c>
      <c r="GP3583" s="349"/>
    </row>
    <row r="3584" spans="1:198" hidden="1">
      <c r="A3584" s="232" t="str">
        <f t="shared" si="125"/>
        <v/>
      </c>
      <c r="B3584" s="91"/>
      <c r="C3584" s="232"/>
      <c r="D3584" s="232"/>
      <c r="E3584" s="91"/>
      <c r="F3584" s="91"/>
      <c r="G3584" s="91"/>
      <c r="H3584" s="248"/>
      <c r="I3584" s="248"/>
      <c r="J3584" s="260"/>
      <c r="K3584" s="252"/>
      <c r="GO3584" s="233" t="str">
        <f>IFERROR(VLOOKUP($C3584,リスト!$D:$X,18,FALSE),"")</f>
        <v/>
      </c>
      <c r="GP3584" s="349"/>
    </row>
    <row r="3585" spans="1:198" hidden="1">
      <c r="A3585" s="232" t="str">
        <f t="shared" si="125"/>
        <v/>
      </c>
      <c r="B3585" s="91"/>
      <c r="C3585" s="232"/>
      <c r="D3585" s="232"/>
      <c r="E3585" s="91"/>
      <c r="F3585" s="91"/>
      <c r="G3585" s="91"/>
      <c r="H3585" s="248"/>
      <c r="I3585" s="248"/>
      <c r="J3585" s="260"/>
      <c r="K3585" s="252"/>
      <c r="GO3585" s="233" t="str">
        <f>IFERROR(VLOOKUP($C3585,リスト!$D:$X,18,FALSE),"")</f>
        <v/>
      </c>
      <c r="GP3585" s="349"/>
    </row>
    <row r="3586" spans="1:198" hidden="1">
      <c r="A3586" s="232" t="str">
        <f t="shared" si="125"/>
        <v/>
      </c>
      <c r="B3586" s="91"/>
      <c r="C3586" s="232"/>
      <c r="D3586" s="232"/>
      <c r="E3586" s="91"/>
      <c r="F3586" s="91"/>
      <c r="G3586" s="91"/>
      <c r="H3586" s="248"/>
      <c r="I3586" s="248"/>
      <c r="J3586" s="260"/>
      <c r="K3586" s="252"/>
      <c r="GO3586" s="233" t="str">
        <f>IFERROR(VLOOKUP($C3586,リスト!$D:$X,18,FALSE),"")</f>
        <v/>
      </c>
      <c r="GP3586" s="349"/>
    </row>
    <row r="3587" spans="1:198" hidden="1">
      <c r="A3587" s="232" t="str">
        <f t="shared" si="125"/>
        <v/>
      </c>
      <c r="B3587" s="91"/>
      <c r="C3587" s="232"/>
      <c r="D3587" s="232"/>
      <c r="E3587" s="91"/>
      <c r="F3587" s="91"/>
      <c r="G3587" s="91"/>
      <c r="H3587" s="248"/>
      <c r="I3587" s="248"/>
      <c r="J3587" s="260"/>
      <c r="K3587" s="252"/>
      <c r="GO3587" s="233" t="str">
        <f>IFERROR(VLOOKUP($C3587,リスト!$D:$X,18,FALSE),"")</f>
        <v/>
      </c>
      <c r="GP3587" s="349"/>
    </row>
    <row r="3588" spans="1:198" hidden="1">
      <c r="A3588" s="232" t="str">
        <f t="shared" si="125"/>
        <v/>
      </c>
      <c r="B3588" s="91"/>
      <c r="C3588" s="232"/>
      <c r="D3588" s="232"/>
      <c r="E3588" s="91"/>
      <c r="F3588" s="91"/>
      <c r="G3588" s="91"/>
      <c r="H3588" s="248"/>
      <c r="I3588" s="248"/>
      <c r="J3588" s="260"/>
      <c r="K3588" s="252"/>
      <c r="GO3588" s="233" t="str">
        <f>IFERROR(VLOOKUP($C3588,リスト!$D:$X,18,FALSE),"")</f>
        <v/>
      </c>
      <c r="GP3588" s="349"/>
    </row>
    <row r="3589" spans="1:198" hidden="1">
      <c r="A3589" s="232" t="str">
        <f t="shared" si="125"/>
        <v/>
      </c>
      <c r="B3589" s="91"/>
      <c r="C3589" s="232"/>
      <c r="D3589" s="232"/>
      <c r="E3589" s="91"/>
      <c r="F3589" s="91"/>
      <c r="G3589" s="91"/>
      <c r="H3589" s="248"/>
      <c r="I3589" s="248"/>
      <c r="J3589" s="260"/>
      <c r="K3589" s="252"/>
      <c r="GO3589" s="233" t="str">
        <f>IFERROR(VLOOKUP($C3589,リスト!$D:$X,18,FALSE),"")</f>
        <v/>
      </c>
      <c r="GP3589" s="349"/>
    </row>
    <row r="3590" spans="1:198" hidden="1">
      <c r="A3590" s="232" t="str">
        <f t="shared" ref="A3590:A3653" si="126">IF(C3590="","",ROW()-5)</f>
        <v/>
      </c>
      <c r="B3590" s="91"/>
      <c r="C3590" s="232"/>
      <c r="D3590" s="232"/>
      <c r="E3590" s="91"/>
      <c r="F3590" s="91"/>
      <c r="G3590" s="91"/>
      <c r="H3590" s="248"/>
      <c r="I3590" s="248"/>
      <c r="J3590" s="260"/>
      <c r="K3590" s="252"/>
      <c r="GO3590" s="233" t="str">
        <f>IFERROR(VLOOKUP($C3590,リスト!$D:$X,18,FALSE),"")</f>
        <v/>
      </c>
      <c r="GP3590" s="349"/>
    </row>
    <row r="3591" spans="1:198" hidden="1">
      <c r="A3591" s="232" t="str">
        <f t="shared" si="126"/>
        <v/>
      </c>
      <c r="B3591" s="91"/>
      <c r="C3591" s="232"/>
      <c r="D3591" s="232"/>
      <c r="E3591" s="91"/>
      <c r="F3591" s="91"/>
      <c r="G3591" s="91"/>
      <c r="H3591" s="248"/>
      <c r="I3591" s="248"/>
      <c r="J3591" s="260"/>
      <c r="K3591" s="252"/>
      <c r="GO3591" s="233" t="str">
        <f>IFERROR(VLOOKUP($C3591,リスト!$D:$X,18,FALSE),"")</f>
        <v/>
      </c>
      <c r="GP3591" s="349"/>
    </row>
    <row r="3592" spans="1:198" hidden="1">
      <c r="A3592" s="232" t="str">
        <f t="shared" si="126"/>
        <v/>
      </c>
      <c r="B3592" s="91"/>
      <c r="C3592" s="232"/>
      <c r="D3592" s="232"/>
      <c r="E3592" s="91"/>
      <c r="F3592" s="91"/>
      <c r="G3592" s="91"/>
      <c r="H3592" s="248"/>
      <c r="I3592" s="248"/>
      <c r="J3592" s="260"/>
      <c r="K3592" s="252"/>
      <c r="GO3592" s="233" t="str">
        <f>IFERROR(VLOOKUP($C3592,リスト!$D:$X,18,FALSE),"")</f>
        <v/>
      </c>
      <c r="GP3592" s="349"/>
    </row>
    <row r="3593" spans="1:198" hidden="1">
      <c r="A3593" s="232" t="str">
        <f t="shared" si="126"/>
        <v/>
      </c>
      <c r="B3593" s="91"/>
      <c r="C3593" s="232"/>
      <c r="D3593" s="232"/>
      <c r="E3593" s="91"/>
      <c r="F3593" s="91"/>
      <c r="G3593" s="91"/>
      <c r="H3593" s="248"/>
      <c r="I3593" s="248"/>
      <c r="J3593" s="260"/>
      <c r="K3593" s="252"/>
      <c r="GO3593" s="233" t="str">
        <f>IFERROR(VLOOKUP($C3593,リスト!$D:$X,18,FALSE),"")</f>
        <v/>
      </c>
      <c r="GP3593" s="349"/>
    </row>
    <row r="3594" spans="1:198" hidden="1">
      <c r="A3594" s="232" t="str">
        <f t="shared" si="126"/>
        <v/>
      </c>
      <c r="B3594" s="91"/>
      <c r="C3594" s="232"/>
      <c r="D3594" s="232"/>
      <c r="E3594" s="91"/>
      <c r="F3594" s="91"/>
      <c r="G3594" s="91"/>
      <c r="H3594" s="248"/>
      <c r="I3594" s="248"/>
      <c r="J3594" s="260"/>
      <c r="K3594" s="252"/>
      <c r="GO3594" s="233" t="str">
        <f>IFERROR(VLOOKUP($C3594,リスト!$D:$X,18,FALSE),"")</f>
        <v/>
      </c>
      <c r="GP3594" s="349"/>
    </row>
    <row r="3595" spans="1:198" hidden="1">
      <c r="A3595" s="232" t="str">
        <f t="shared" si="126"/>
        <v/>
      </c>
      <c r="B3595" s="91"/>
      <c r="C3595" s="232"/>
      <c r="D3595" s="232"/>
      <c r="E3595" s="91"/>
      <c r="F3595" s="91"/>
      <c r="G3595" s="91"/>
      <c r="H3595" s="248"/>
      <c r="I3595" s="248"/>
      <c r="J3595" s="260"/>
      <c r="K3595" s="252"/>
      <c r="GO3595" s="233" t="str">
        <f>IFERROR(VLOOKUP($C3595,リスト!$D:$X,18,FALSE),"")</f>
        <v/>
      </c>
      <c r="GP3595" s="349"/>
    </row>
    <row r="3596" spans="1:198" hidden="1">
      <c r="A3596" s="232" t="str">
        <f t="shared" si="126"/>
        <v/>
      </c>
      <c r="B3596" s="91"/>
      <c r="C3596" s="232"/>
      <c r="D3596" s="232"/>
      <c r="E3596" s="91"/>
      <c r="F3596" s="91"/>
      <c r="G3596" s="91"/>
      <c r="H3596" s="248"/>
      <c r="I3596" s="248"/>
      <c r="J3596" s="260"/>
      <c r="K3596" s="252"/>
      <c r="GO3596" s="233" t="str">
        <f>IFERROR(VLOOKUP($C3596,リスト!$D:$X,18,FALSE),"")</f>
        <v/>
      </c>
      <c r="GP3596" s="349"/>
    </row>
    <row r="3597" spans="1:198" hidden="1">
      <c r="A3597" s="232" t="str">
        <f t="shared" si="126"/>
        <v/>
      </c>
      <c r="B3597" s="91"/>
      <c r="C3597" s="232"/>
      <c r="D3597" s="232"/>
      <c r="E3597" s="91"/>
      <c r="F3597" s="91"/>
      <c r="G3597" s="91"/>
      <c r="H3597" s="248"/>
      <c r="I3597" s="248"/>
      <c r="J3597" s="260"/>
      <c r="K3597" s="252"/>
      <c r="GO3597" s="233" t="str">
        <f>IFERROR(VLOOKUP($C3597,リスト!$D:$X,18,FALSE),"")</f>
        <v/>
      </c>
      <c r="GP3597" s="349"/>
    </row>
    <row r="3598" spans="1:198" hidden="1">
      <c r="A3598" s="232" t="str">
        <f t="shared" si="126"/>
        <v/>
      </c>
      <c r="B3598" s="91"/>
      <c r="C3598" s="232"/>
      <c r="D3598" s="232"/>
      <c r="E3598" s="91"/>
      <c r="F3598" s="91"/>
      <c r="G3598" s="91"/>
      <c r="H3598" s="248"/>
      <c r="I3598" s="248"/>
      <c r="J3598" s="260"/>
      <c r="K3598" s="252"/>
      <c r="GO3598" s="233" t="str">
        <f>IFERROR(VLOOKUP($C3598,リスト!$D:$X,18,FALSE),"")</f>
        <v/>
      </c>
      <c r="GP3598" s="349"/>
    </row>
    <row r="3599" spans="1:198" hidden="1">
      <c r="A3599" s="232" t="str">
        <f t="shared" si="126"/>
        <v/>
      </c>
      <c r="B3599" s="91"/>
      <c r="C3599" s="232"/>
      <c r="D3599" s="232"/>
      <c r="E3599" s="91"/>
      <c r="F3599" s="91"/>
      <c r="G3599" s="91"/>
      <c r="H3599" s="248"/>
      <c r="I3599" s="248"/>
      <c r="J3599" s="260"/>
      <c r="K3599" s="252"/>
      <c r="GO3599" s="233" t="str">
        <f>IFERROR(VLOOKUP($C3599,リスト!$D:$X,18,FALSE),"")</f>
        <v/>
      </c>
      <c r="GP3599" s="349"/>
    </row>
    <row r="3600" spans="1:198" hidden="1">
      <c r="A3600" s="232" t="str">
        <f t="shared" si="126"/>
        <v/>
      </c>
      <c r="B3600" s="91"/>
      <c r="C3600" s="232"/>
      <c r="D3600" s="232"/>
      <c r="E3600" s="91"/>
      <c r="F3600" s="91"/>
      <c r="G3600" s="91"/>
      <c r="H3600" s="248"/>
      <c r="I3600" s="248"/>
      <c r="J3600" s="260"/>
      <c r="K3600" s="252"/>
      <c r="GO3600" s="233" t="str">
        <f>IFERROR(VLOOKUP($C3600,リスト!$D:$X,18,FALSE),"")</f>
        <v/>
      </c>
      <c r="GP3600" s="349"/>
    </row>
    <row r="3601" spans="1:198" hidden="1">
      <c r="A3601" s="232" t="str">
        <f t="shared" si="126"/>
        <v/>
      </c>
      <c r="B3601" s="91"/>
      <c r="C3601" s="232"/>
      <c r="D3601" s="232"/>
      <c r="E3601" s="91"/>
      <c r="F3601" s="91"/>
      <c r="G3601" s="91"/>
      <c r="H3601" s="248"/>
      <c r="I3601" s="248"/>
      <c r="J3601" s="260"/>
      <c r="K3601" s="252"/>
      <c r="GO3601" s="233" t="str">
        <f>IFERROR(VLOOKUP($C3601,リスト!$D:$X,18,FALSE),"")</f>
        <v/>
      </c>
      <c r="GP3601" s="349"/>
    </row>
    <row r="3602" spans="1:198" hidden="1">
      <c r="A3602" s="232" t="str">
        <f t="shared" si="126"/>
        <v/>
      </c>
      <c r="B3602" s="91"/>
      <c r="C3602" s="232"/>
      <c r="D3602" s="232"/>
      <c r="E3602" s="91"/>
      <c r="F3602" s="91"/>
      <c r="G3602" s="91"/>
      <c r="H3602" s="248"/>
      <c r="I3602" s="248"/>
      <c r="J3602" s="260"/>
      <c r="K3602" s="252"/>
      <c r="GO3602" s="233" t="str">
        <f>IFERROR(VLOOKUP($C3602,リスト!$D:$X,18,FALSE),"")</f>
        <v/>
      </c>
      <c r="GP3602" s="349"/>
    </row>
    <row r="3603" spans="1:198" hidden="1">
      <c r="A3603" s="232" t="str">
        <f t="shared" si="126"/>
        <v/>
      </c>
      <c r="B3603" s="91"/>
      <c r="C3603" s="232"/>
      <c r="D3603" s="232"/>
      <c r="E3603" s="91"/>
      <c r="F3603" s="91"/>
      <c r="G3603" s="91"/>
      <c r="H3603" s="248"/>
      <c r="I3603" s="248"/>
      <c r="J3603" s="260"/>
      <c r="K3603" s="252"/>
      <c r="GO3603" s="233" t="str">
        <f>IFERROR(VLOOKUP($C3603,リスト!$D:$X,18,FALSE),"")</f>
        <v/>
      </c>
      <c r="GP3603" s="349"/>
    </row>
    <row r="3604" spans="1:198" hidden="1">
      <c r="A3604" s="232" t="str">
        <f t="shared" si="126"/>
        <v/>
      </c>
      <c r="B3604" s="91"/>
      <c r="C3604" s="232"/>
      <c r="D3604" s="232"/>
      <c r="E3604" s="91"/>
      <c r="F3604" s="91"/>
      <c r="G3604" s="91"/>
      <c r="H3604" s="248"/>
      <c r="I3604" s="248"/>
      <c r="J3604" s="260"/>
      <c r="K3604" s="252"/>
      <c r="GO3604" s="233" t="str">
        <f>IFERROR(VLOOKUP($C3604,リスト!$D:$X,18,FALSE),"")</f>
        <v/>
      </c>
      <c r="GP3604" s="349"/>
    </row>
    <row r="3605" spans="1:198" hidden="1">
      <c r="A3605" s="232" t="str">
        <f t="shared" si="126"/>
        <v/>
      </c>
      <c r="B3605" s="91"/>
      <c r="C3605" s="232"/>
      <c r="D3605" s="232"/>
      <c r="E3605" s="91"/>
      <c r="F3605" s="91"/>
      <c r="G3605" s="91"/>
      <c r="H3605" s="248"/>
      <c r="I3605" s="248"/>
      <c r="J3605" s="260"/>
      <c r="K3605" s="252"/>
      <c r="GO3605" s="233" t="str">
        <f>IFERROR(VLOOKUP($C3605,リスト!$D:$X,18,FALSE),"")</f>
        <v/>
      </c>
      <c r="GP3605" s="349"/>
    </row>
    <row r="3606" spans="1:198" hidden="1">
      <c r="A3606" s="232" t="str">
        <f t="shared" si="126"/>
        <v/>
      </c>
      <c r="B3606" s="91"/>
      <c r="C3606" s="232"/>
      <c r="D3606" s="232"/>
      <c r="E3606" s="91"/>
      <c r="F3606" s="91"/>
      <c r="G3606" s="91"/>
      <c r="H3606" s="248"/>
      <c r="I3606" s="248"/>
      <c r="J3606" s="260"/>
      <c r="K3606" s="252"/>
      <c r="GO3606" s="233" t="str">
        <f>IFERROR(VLOOKUP($C3606,リスト!$D:$X,18,FALSE),"")</f>
        <v/>
      </c>
      <c r="GP3606" s="349"/>
    </row>
    <row r="3607" spans="1:198" hidden="1">
      <c r="A3607" s="232" t="str">
        <f t="shared" si="126"/>
        <v/>
      </c>
      <c r="B3607" s="91"/>
      <c r="C3607" s="232"/>
      <c r="D3607" s="232"/>
      <c r="E3607" s="91"/>
      <c r="F3607" s="91"/>
      <c r="G3607" s="91"/>
      <c r="H3607" s="248"/>
      <c r="I3607" s="248"/>
      <c r="J3607" s="260"/>
      <c r="K3607" s="252"/>
      <c r="GO3607" s="233" t="str">
        <f>IFERROR(VLOOKUP($C3607,リスト!$D:$X,18,FALSE),"")</f>
        <v/>
      </c>
      <c r="GP3607" s="349"/>
    </row>
    <row r="3608" spans="1:198" hidden="1">
      <c r="A3608" s="232" t="str">
        <f t="shared" si="126"/>
        <v/>
      </c>
      <c r="B3608" s="91"/>
      <c r="C3608" s="232"/>
      <c r="D3608" s="232"/>
      <c r="E3608" s="91"/>
      <c r="F3608" s="91"/>
      <c r="G3608" s="91"/>
      <c r="H3608" s="248"/>
      <c r="I3608" s="248"/>
      <c r="J3608" s="260"/>
      <c r="K3608" s="252"/>
      <c r="GO3608" s="233" t="str">
        <f>IFERROR(VLOOKUP($C3608,リスト!$D:$X,18,FALSE),"")</f>
        <v/>
      </c>
      <c r="GP3608" s="349"/>
    </row>
    <row r="3609" spans="1:198" hidden="1">
      <c r="A3609" s="232" t="str">
        <f t="shared" si="126"/>
        <v/>
      </c>
      <c r="B3609" s="91"/>
      <c r="C3609" s="232"/>
      <c r="D3609" s="232"/>
      <c r="E3609" s="91"/>
      <c r="F3609" s="91"/>
      <c r="G3609" s="91"/>
      <c r="H3609" s="248"/>
      <c r="I3609" s="248"/>
      <c r="J3609" s="260"/>
      <c r="K3609" s="252"/>
      <c r="GO3609" s="233" t="str">
        <f>IFERROR(VLOOKUP($C3609,リスト!$D:$X,18,FALSE),"")</f>
        <v/>
      </c>
      <c r="GP3609" s="349"/>
    </row>
    <row r="3610" spans="1:198" hidden="1">
      <c r="A3610" s="232" t="str">
        <f t="shared" si="126"/>
        <v/>
      </c>
      <c r="B3610" s="91"/>
      <c r="C3610" s="232"/>
      <c r="D3610" s="232"/>
      <c r="E3610" s="91"/>
      <c r="F3610" s="91"/>
      <c r="G3610" s="91"/>
      <c r="H3610" s="248"/>
      <c r="I3610" s="248"/>
      <c r="J3610" s="260"/>
      <c r="K3610" s="252"/>
      <c r="GO3610" s="233" t="str">
        <f>IFERROR(VLOOKUP($C3610,リスト!$D:$X,18,FALSE),"")</f>
        <v/>
      </c>
      <c r="GP3610" s="349"/>
    </row>
    <row r="3611" spans="1:198" hidden="1">
      <c r="A3611" s="232" t="str">
        <f t="shared" si="126"/>
        <v/>
      </c>
      <c r="B3611" s="91"/>
      <c r="C3611" s="232"/>
      <c r="D3611" s="232"/>
      <c r="E3611" s="91"/>
      <c r="F3611" s="91"/>
      <c r="G3611" s="91"/>
      <c r="H3611" s="248"/>
      <c r="I3611" s="248"/>
      <c r="J3611" s="260"/>
      <c r="K3611" s="252"/>
      <c r="GO3611" s="233" t="str">
        <f>IFERROR(VLOOKUP($C3611,リスト!$D:$X,18,FALSE),"")</f>
        <v/>
      </c>
      <c r="GP3611" s="349"/>
    </row>
    <row r="3612" spans="1:198" hidden="1">
      <c r="A3612" s="232" t="str">
        <f t="shared" si="126"/>
        <v/>
      </c>
      <c r="B3612" s="91"/>
      <c r="C3612" s="232"/>
      <c r="D3612" s="232"/>
      <c r="E3612" s="91"/>
      <c r="F3612" s="91"/>
      <c r="G3612" s="91"/>
      <c r="H3612" s="248"/>
      <c r="I3612" s="248"/>
      <c r="J3612" s="260"/>
      <c r="K3612" s="252"/>
      <c r="GO3612" s="233" t="str">
        <f>IFERROR(VLOOKUP($C3612,リスト!$D:$X,18,FALSE),"")</f>
        <v/>
      </c>
      <c r="GP3612" s="349"/>
    </row>
    <row r="3613" spans="1:198" hidden="1">
      <c r="A3613" s="232" t="str">
        <f t="shared" si="126"/>
        <v/>
      </c>
      <c r="B3613" s="91"/>
      <c r="C3613" s="232"/>
      <c r="D3613" s="232"/>
      <c r="E3613" s="91"/>
      <c r="F3613" s="91"/>
      <c r="G3613" s="91"/>
      <c r="H3613" s="248"/>
      <c r="I3613" s="248"/>
      <c r="J3613" s="260"/>
      <c r="K3613" s="252"/>
      <c r="GO3613" s="233" t="str">
        <f>IFERROR(VLOOKUP($C3613,リスト!$D:$X,18,FALSE),"")</f>
        <v/>
      </c>
      <c r="GP3613" s="349"/>
    </row>
    <row r="3614" spans="1:198" hidden="1">
      <c r="A3614" s="232" t="str">
        <f t="shared" si="126"/>
        <v/>
      </c>
      <c r="B3614" s="91"/>
      <c r="C3614" s="232"/>
      <c r="D3614" s="232"/>
      <c r="E3614" s="91"/>
      <c r="F3614" s="91"/>
      <c r="G3614" s="91"/>
      <c r="H3614" s="248"/>
      <c r="I3614" s="248"/>
      <c r="J3614" s="260"/>
      <c r="K3614" s="252"/>
      <c r="GO3614" s="233" t="str">
        <f>IFERROR(VLOOKUP($C3614,リスト!$D:$X,18,FALSE),"")</f>
        <v/>
      </c>
      <c r="GP3614" s="349"/>
    </row>
    <row r="3615" spans="1:198" hidden="1">
      <c r="A3615" s="232" t="str">
        <f t="shared" si="126"/>
        <v/>
      </c>
      <c r="B3615" s="91"/>
      <c r="C3615" s="232"/>
      <c r="D3615" s="232"/>
      <c r="E3615" s="91"/>
      <c r="F3615" s="91"/>
      <c r="G3615" s="91"/>
      <c r="H3615" s="248"/>
      <c r="I3615" s="248"/>
      <c r="J3615" s="260"/>
      <c r="K3615" s="252"/>
      <c r="GO3615" s="233" t="str">
        <f>IFERROR(VLOOKUP($C3615,リスト!$D:$X,18,FALSE),"")</f>
        <v/>
      </c>
      <c r="GP3615" s="349"/>
    </row>
    <row r="3616" spans="1:198" hidden="1">
      <c r="A3616" s="232" t="str">
        <f t="shared" si="126"/>
        <v/>
      </c>
      <c r="B3616" s="91"/>
      <c r="C3616" s="232"/>
      <c r="D3616" s="232"/>
      <c r="E3616" s="91"/>
      <c r="F3616" s="91"/>
      <c r="G3616" s="91"/>
      <c r="H3616" s="248"/>
      <c r="I3616" s="248"/>
      <c r="J3616" s="260"/>
      <c r="K3616" s="252"/>
      <c r="GO3616" s="233" t="str">
        <f>IFERROR(VLOOKUP($C3616,リスト!$D:$X,18,FALSE),"")</f>
        <v/>
      </c>
      <c r="GP3616" s="349"/>
    </row>
    <row r="3617" spans="1:198" hidden="1">
      <c r="A3617" s="232" t="str">
        <f t="shared" si="126"/>
        <v/>
      </c>
      <c r="B3617" s="91"/>
      <c r="C3617" s="232"/>
      <c r="D3617" s="232"/>
      <c r="E3617" s="91"/>
      <c r="F3617" s="91"/>
      <c r="G3617" s="91"/>
      <c r="H3617" s="248"/>
      <c r="I3617" s="248"/>
      <c r="J3617" s="260"/>
      <c r="K3617" s="252"/>
      <c r="GO3617" s="233" t="str">
        <f>IFERROR(VLOOKUP($C3617,リスト!$D:$X,18,FALSE),"")</f>
        <v/>
      </c>
      <c r="GP3617" s="349"/>
    </row>
    <row r="3618" spans="1:198" hidden="1">
      <c r="A3618" s="232" t="str">
        <f t="shared" si="126"/>
        <v/>
      </c>
      <c r="B3618" s="91"/>
      <c r="C3618" s="232"/>
      <c r="D3618" s="232"/>
      <c r="E3618" s="91"/>
      <c r="F3618" s="91"/>
      <c r="G3618" s="91"/>
      <c r="H3618" s="248"/>
      <c r="I3618" s="248"/>
      <c r="J3618" s="260"/>
      <c r="K3618" s="252"/>
      <c r="GO3618" s="233" t="str">
        <f>IFERROR(VLOOKUP($C3618,リスト!$D:$X,18,FALSE),"")</f>
        <v/>
      </c>
      <c r="GP3618" s="349"/>
    </row>
    <row r="3619" spans="1:198" hidden="1">
      <c r="A3619" s="232" t="str">
        <f t="shared" si="126"/>
        <v/>
      </c>
      <c r="B3619" s="91"/>
      <c r="C3619" s="232"/>
      <c r="D3619" s="232"/>
      <c r="E3619" s="91"/>
      <c r="F3619" s="91"/>
      <c r="G3619" s="91"/>
      <c r="H3619" s="248"/>
      <c r="I3619" s="248"/>
      <c r="J3619" s="260"/>
      <c r="K3619" s="252"/>
      <c r="GO3619" s="233" t="str">
        <f>IFERROR(VLOOKUP($C3619,リスト!$D:$X,18,FALSE),"")</f>
        <v/>
      </c>
      <c r="GP3619" s="349"/>
    </row>
    <row r="3620" spans="1:198" hidden="1">
      <c r="A3620" s="232" t="str">
        <f t="shared" si="126"/>
        <v/>
      </c>
      <c r="B3620" s="91"/>
      <c r="C3620" s="232"/>
      <c r="D3620" s="232"/>
      <c r="E3620" s="91"/>
      <c r="F3620" s="91"/>
      <c r="G3620" s="91"/>
      <c r="H3620" s="248"/>
      <c r="I3620" s="248"/>
      <c r="J3620" s="260"/>
      <c r="K3620" s="252"/>
      <c r="GO3620" s="233" t="str">
        <f>IFERROR(VLOOKUP($C3620,リスト!$D:$X,18,FALSE),"")</f>
        <v/>
      </c>
      <c r="GP3620" s="349"/>
    </row>
    <row r="3621" spans="1:198" hidden="1">
      <c r="A3621" s="232" t="str">
        <f t="shared" si="126"/>
        <v/>
      </c>
      <c r="B3621" s="91"/>
      <c r="C3621" s="232"/>
      <c r="D3621" s="232"/>
      <c r="E3621" s="91"/>
      <c r="F3621" s="91"/>
      <c r="G3621" s="91"/>
      <c r="H3621" s="248"/>
      <c r="I3621" s="248"/>
      <c r="J3621" s="260"/>
      <c r="K3621" s="252"/>
      <c r="GO3621" s="233" t="str">
        <f>IFERROR(VLOOKUP($C3621,リスト!$D:$X,18,FALSE),"")</f>
        <v/>
      </c>
      <c r="GP3621" s="349"/>
    </row>
    <row r="3622" spans="1:198" hidden="1">
      <c r="A3622" s="232" t="str">
        <f t="shared" si="126"/>
        <v/>
      </c>
      <c r="B3622" s="91"/>
      <c r="C3622" s="232"/>
      <c r="D3622" s="232"/>
      <c r="E3622" s="91"/>
      <c r="F3622" s="91"/>
      <c r="G3622" s="91"/>
      <c r="H3622" s="248"/>
      <c r="I3622" s="248"/>
      <c r="J3622" s="260"/>
      <c r="K3622" s="252"/>
      <c r="GO3622" s="233" t="str">
        <f>IFERROR(VLOOKUP($C3622,リスト!$D:$X,18,FALSE),"")</f>
        <v/>
      </c>
      <c r="GP3622" s="349"/>
    </row>
    <row r="3623" spans="1:198" hidden="1">
      <c r="A3623" s="232" t="str">
        <f t="shared" si="126"/>
        <v/>
      </c>
      <c r="B3623" s="91"/>
      <c r="C3623" s="232"/>
      <c r="D3623" s="232"/>
      <c r="E3623" s="91"/>
      <c r="F3623" s="91"/>
      <c r="G3623" s="91"/>
      <c r="H3623" s="248"/>
      <c r="I3623" s="248"/>
      <c r="J3623" s="260"/>
      <c r="K3623" s="252"/>
      <c r="GO3623" s="233" t="str">
        <f>IFERROR(VLOOKUP($C3623,リスト!$D:$X,18,FALSE),"")</f>
        <v/>
      </c>
      <c r="GP3623" s="349"/>
    </row>
    <row r="3624" spans="1:198" hidden="1">
      <c r="A3624" s="232" t="str">
        <f t="shared" si="126"/>
        <v/>
      </c>
      <c r="B3624" s="91"/>
      <c r="C3624" s="232"/>
      <c r="D3624" s="232"/>
      <c r="E3624" s="91"/>
      <c r="F3624" s="91"/>
      <c r="G3624" s="91"/>
      <c r="H3624" s="248"/>
      <c r="I3624" s="248"/>
      <c r="J3624" s="260"/>
      <c r="K3624" s="252"/>
      <c r="GO3624" s="233" t="str">
        <f>IFERROR(VLOOKUP($C3624,リスト!$D:$X,18,FALSE),"")</f>
        <v/>
      </c>
      <c r="GP3624" s="349"/>
    </row>
    <row r="3625" spans="1:198" hidden="1">
      <c r="A3625" s="232" t="str">
        <f t="shared" si="126"/>
        <v/>
      </c>
      <c r="B3625" s="91"/>
      <c r="C3625" s="232"/>
      <c r="D3625" s="232"/>
      <c r="E3625" s="91"/>
      <c r="F3625" s="91"/>
      <c r="G3625" s="91"/>
      <c r="H3625" s="248"/>
      <c r="I3625" s="248"/>
      <c r="J3625" s="260"/>
      <c r="K3625" s="252"/>
      <c r="GO3625" s="233" t="str">
        <f>IFERROR(VLOOKUP($C3625,リスト!$D:$X,18,FALSE),"")</f>
        <v/>
      </c>
      <c r="GP3625" s="349"/>
    </row>
    <row r="3626" spans="1:198" hidden="1">
      <c r="A3626" s="232" t="str">
        <f t="shared" si="126"/>
        <v/>
      </c>
      <c r="B3626" s="91"/>
      <c r="C3626" s="232"/>
      <c r="D3626" s="232"/>
      <c r="E3626" s="91"/>
      <c r="F3626" s="91"/>
      <c r="G3626" s="91"/>
      <c r="H3626" s="248"/>
      <c r="I3626" s="248"/>
      <c r="J3626" s="260"/>
      <c r="K3626" s="252"/>
      <c r="GO3626" s="233" t="str">
        <f>IFERROR(VLOOKUP($C3626,リスト!$D:$X,18,FALSE),"")</f>
        <v/>
      </c>
      <c r="GP3626" s="349"/>
    </row>
    <row r="3627" spans="1:198" hidden="1">
      <c r="A3627" s="232" t="str">
        <f t="shared" si="126"/>
        <v/>
      </c>
      <c r="B3627" s="91"/>
      <c r="C3627" s="232"/>
      <c r="D3627" s="232"/>
      <c r="E3627" s="91"/>
      <c r="F3627" s="91"/>
      <c r="G3627" s="91"/>
      <c r="H3627" s="248"/>
      <c r="I3627" s="248"/>
      <c r="J3627" s="260"/>
      <c r="K3627" s="252"/>
      <c r="GO3627" s="233" t="str">
        <f>IFERROR(VLOOKUP($C3627,リスト!$D:$X,18,FALSE),"")</f>
        <v/>
      </c>
      <c r="GP3627" s="349"/>
    </row>
    <row r="3628" spans="1:198" hidden="1">
      <c r="A3628" s="232" t="str">
        <f t="shared" si="126"/>
        <v/>
      </c>
      <c r="B3628" s="91"/>
      <c r="C3628" s="232"/>
      <c r="D3628" s="232"/>
      <c r="E3628" s="91"/>
      <c r="F3628" s="91"/>
      <c r="G3628" s="91"/>
      <c r="H3628" s="248"/>
      <c r="I3628" s="248"/>
      <c r="J3628" s="260"/>
      <c r="K3628" s="252"/>
      <c r="GO3628" s="233" t="str">
        <f>IFERROR(VLOOKUP($C3628,リスト!$D:$X,18,FALSE),"")</f>
        <v/>
      </c>
      <c r="GP3628" s="349"/>
    </row>
    <row r="3629" spans="1:198" hidden="1">
      <c r="A3629" s="232" t="str">
        <f t="shared" si="126"/>
        <v/>
      </c>
      <c r="B3629" s="91"/>
      <c r="C3629" s="232"/>
      <c r="D3629" s="232"/>
      <c r="E3629" s="91"/>
      <c r="F3629" s="91"/>
      <c r="G3629" s="91"/>
      <c r="H3629" s="248"/>
      <c r="I3629" s="248"/>
      <c r="J3629" s="260"/>
      <c r="K3629" s="252"/>
      <c r="GO3629" s="233" t="str">
        <f>IFERROR(VLOOKUP($C3629,リスト!$D:$X,18,FALSE),"")</f>
        <v/>
      </c>
      <c r="GP3629" s="349"/>
    </row>
    <row r="3630" spans="1:198" hidden="1">
      <c r="A3630" s="232" t="str">
        <f t="shared" si="126"/>
        <v/>
      </c>
      <c r="B3630" s="91"/>
      <c r="C3630" s="232"/>
      <c r="D3630" s="232"/>
      <c r="E3630" s="91"/>
      <c r="F3630" s="91"/>
      <c r="G3630" s="91"/>
      <c r="H3630" s="248"/>
      <c r="I3630" s="248"/>
      <c r="J3630" s="260"/>
      <c r="K3630" s="252"/>
      <c r="GO3630" s="233" t="str">
        <f>IFERROR(VLOOKUP($C3630,リスト!$D:$X,18,FALSE),"")</f>
        <v/>
      </c>
      <c r="GP3630" s="349"/>
    </row>
    <row r="3631" spans="1:198" hidden="1">
      <c r="A3631" s="232" t="str">
        <f t="shared" si="126"/>
        <v/>
      </c>
      <c r="B3631" s="91"/>
      <c r="C3631" s="232"/>
      <c r="D3631" s="232"/>
      <c r="E3631" s="91"/>
      <c r="F3631" s="91"/>
      <c r="G3631" s="91"/>
      <c r="H3631" s="248"/>
      <c r="I3631" s="248"/>
      <c r="J3631" s="260"/>
      <c r="K3631" s="252"/>
      <c r="GO3631" s="233" t="str">
        <f>IFERROR(VLOOKUP($C3631,リスト!$D:$X,18,FALSE),"")</f>
        <v/>
      </c>
      <c r="GP3631" s="349"/>
    </row>
    <row r="3632" spans="1:198" hidden="1">
      <c r="A3632" s="232" t="str">
        <f t="shared" si="126"/>
        <v/>
      </c>
      <c r="B3632" s="91"/>
      <c r="C3632" s="232"/>
      <c r="D3632" s="232"/>
      <c r="E3632" s="91"/>
      <c r="F3632" s="91"/>
      <c r="G3632" s="91"/>
      <c r="H3632" s="248"/>
      <c r="I3632" s="248"/>
      <c r="J3632" s="260"/>
      <c r="K3632" s="252"/>
      <c r="GO3632" s="233" t="str">
        <f>IFERROR(VLOOKUP($C3632,リスト!$D:$X,18,FALSE),"")</f>
        <v/>
      </c>
      <c r="GP3632" s="349"/>
    </row>
    <row r="3633" spans="1:198" hidden="1">
      <c r="A3633" s="232" t="str">
        <f t="shared" si="126"/>
        <v/>
      </c>
      <c r="B3633" s="91"/>
      <c r="C3633" s="232"/>
      <c r="D3633" s="232"/>
      <c r="E3633" s="91"/>
      <c r="F3633" s="91"/>
      <c r="G3633" s="91"/>
      <c r="H3633" s="248"/>
      <c r="I3633" s="248"/>
      <c r="J3633" s="260"/>
      <c r="K3633" s="252"/>
      <c r="GO3633" s="233" t="str">
        <f>IFERROR(VLOOKUP($C3633,リスト!$D:$X,18,FALSE),"")</f>
        <v/>
      </c>
      <c r="GP3633" s="349"/>
    </row>
    <row r="3634" spans="1:198" hidden="1">
      <c r="A3634" s="232" t="str">
        <f t="shared" si="126"/>
        <v/>
      </c>
      <c r="B3634" s="91"/>
      <c r="C3634" s="232"/>
      <c r="D3634" s="232"/>
      <c r="E3634" s="91"/>
      <c r="F3634" s="91"/>
      <c r="G3634" s="91"/>
      <c r="H3634" s="248"/>
      <c r="I3634" s="248"/>
      <c r="J3634" s="260"/>
      <c r="K3634" s="252"/>
      <c r="GO3634" s="233" t="str">
        <f>IFERROR(VLOOKUP($C3634,リスト!$D:$X,18,FALSE),"")</f>
        <v/>
      </c>
      <c r="GP3634" s="349"/>
    </row>
    <row r="3635" spans="1:198" hidden="1">
      <c r="A3635" s="232" t="str">
        <f t="shared" si="126"/>
        <v/>
      </c>
      <c r="B3635" s="91"/>
      <c r="C3635" s="232"/>
      <c r="D3635" s="232"/>
      <c r="E3635" s="91"/>
      <c r="F3635" s="91"/>
      <c r="G3635" s="91"/>
      <c r="H3635" s="248"/>
      <c r="I3635" s="248"/>
      <c r="J3635" s="260"/>
      <c r="K3635" s="252"/>
      <c r="GO3635" s="233" t="str">
        <f>IFERROR(VLOOKUP($C3635,リスト!$D:$X,18,FALSE),"")</f>
        <v/>
      </c>
      <c r="GP3635" s="349"/>
    </row>
    <row r="3636" spans="1:198" hidden="1">
      <c r="A3636" s="232" t="str">
        <f t="shared" si="126"/>
        <v/>
      </c>
      <c r="B3636" s="91"/>
      <c r="C3636" s="232"/>
      <c r="D3636" s="232"/>
      <c r="E3636" s="91"/>
      <c r="F3636" s="91"/>
      <c r="G3636" s="91"/>
      <c r="H3636" s="248"/>
      <c r="I3636" s="248"/>
      <c r="J3636" s="260"/>
      <c r="K3636" s="252"/>
      <c r="GO3636" s="233" t="str">
        <f>IFERROR(VLOOKUP($C3636,リスト!$D:$X,18,FALSE),"")</f>
        <v/>
      </c>
      <c r="GP3636" s="349"/>
    </row>
    <row r="3637" spans="1:198" hidden="1">
      <c r="A3637" s="232" t="str">
        <f t="shared" si="126"/>
        <v/>
      </c>
      <c r="B3637" s="91"/>
      <c r="C3637" s="232"/>
      <c r="D3637" s="232"/>
      <c r="E3637" s="91"/>
      <c r="F3637" s="91"/>
      <c r="G3637" s="91"/>
      <c r="H3637" s="248"/>
      <c r="I3637" s="248"/>
      <c r="J3637" s="260"/>
      <c r="K3637" s="252"/>
      <c r="GO3637" s="233" t="str">
        <f>IFERROR(VLOOKUP($C3637,リスト!$D:$X,18,FALSE),"")</f>
        <v/>
      </c>
      <c r="GP3637" s="349"/>
    </row>
    <row r="3638" spans="1:198" hidden="1">
      <c r="A3638" s="232" t="str">
        <f t="shared" si="126"/>
        <v/>
      </c>
      <c r="B3638" s="91"/>
      <c r="C3638" s="232"/>
      <c r="D3638" s="232"/>
      <c r="E3638" s="91"/>
      <c r="F3638" s="91"/>
      <c r="G3638" s="91"/>
      <c r="H3638" s="248"/>
      <c r="I3638" s="248"/>
      <c r="J3638" s="260"/>
      <c r="K3638" s="252"/>
      <c r="GO3638" s="233" t="str">
        <f>IFERROR(VLOOKUP($C3638,リスト!$D:$X,18,FALSE),"")</f>
        <v/>
      </c>
      <c r="GP3638" s="349"/>
    </row>
    <row r="3639" spans="1:198" hidden="1">
      <c r="A3639" s="232" t="str">
        <f t="shared" si="126"/>
        <v/>
      </c>
      <c r="B3639" s="91"/>
      <c r="C3639" s="232"/>
      <c r="D3639" s="232"/>
      <c r="E3639" s="91"/>
      <c r="F3639" s="91"/>
      <c r="G3639" s="91"/>
      <c r="H3639" s="248"/>
      <c r="I3639" s="248"/>
      <c r="J3639" s="260"/>
      <c r="K3639" s="252"/>
      <c r="GO3639" s="233" t="str">
        <f>IFERROR(VLOOKUP($C3639,リスト!$D:$X,18,FALSE),"")</f>
        <v/>
      </c>
      <c r="GP3639" s="349"/>
    </row>
    <row r="3640" spans="1:198" hidden="1">
      <c r="A3640" s="232" t="str">
        <f t="shared" si="126"/>
        <v/>
      </c>
      <c r="B3640" s="91"/>
      <c r="C3640" s="232"/>
      <c r="D3640" s="232"/>
      <c r="E3640" s="91"/>
      <c r="F3640" s="91"/>
      <c r="G3640" s="91"/>
      <c r="H3640" s="248"/>
      <c r="I3640" s="248"/>
      <c r="J3640" s="260"/>
      <c r="K3640" s="252"/>
      <c r="GO3640" s="233" t="str">
        <f>IFERROR(VLOOKUP($C3640,リスト!$D:$X,18,FALSE),"")</f>
        <v/>
      </c>
      <c r="GP3640" s="349"/>
    </row>
    <row r="3641" spans="1:198" hidden="1">
      <c r="A3641" s="232" t="str">
        <f t="shared" si="126"/>
        <v/>
      </c>
      <c r="B3641" s="91"/>
      <c r="C3641" s="232"/>
      <c r="D3641" s="232"/>
      <c r="E3641" s="91"/>
      <c r="F3641" s="91"/>
      <c r="G3641" s="91"/>
      <c r="H3641" s="248"/>
      <c r="I3641" s="248"/>
      <c r="J3641" s="260"/>
      <c r="K3641" s="252"/>
      <c r="GO3641" s="233" t="str">
        <f>IFERROR(VLOOKUP($C3641,リスト!$D:$X,18,FALSE),"")</f>
        <v/>
      </c>
      <c r="GP3641" s="349"/>
    </row>
    <row r="3642" spans="1:198" hidden="1">
      <c r="A3642" s="232" t="str">
        <f t="shared" si="126"/>
        <v/>
      </c>
      <c r="B3642" s="91"/>
      <c r="C3642" s="232"/>
      <c r="D3642" s="232"/>
      <c r="E3642" s="91"/>
      <c r="F3642" s="91"/>
      <c r="G3642" s="91"/>
      <c r="H3642" s="248"/>
      <c r="I3642" s="248"/>
      <c r="J3642" s="260"/>
      <c r="K3642" s="252"/>
      <c r="GO3642" s="233" t="str">
        <f>IFERROR(VLOOKUP($C3642,リスト!$D:$X,18,FALSE),"")</f>
        <v/>
      </c>
      <c r="GP3642" s="349"/>
    </row>
    <row r="3643" spans="1:198" hidden="1">
      <c r="A3643" s="232" t="str">
        <f t="shared" si="126"/>
        <v/>
      </c>
      <c r="B3643" s="91"/>
      <c r="C3643" s="232"/>
      <c r="D3643" s="232"/>
      <c r="E3643" s="91"/>
      <c r="F3643" s="91"/>
      <c r="G3643" s="91"/>
      <c r="H3643" s="248"/>
      <c r="I3643" s="248"/>
      <c r="J3643" s="260"/>
      <c r="K3643" s="252"/>
      <c r="GO3643" s="233" t="str">
        <f>IFERROR(VLOOKUP($C3643,リスト!$D:$X,18,FALSE),"")</f>
        <v/>
      </c>
      <c r="GP3643" s="349"/>
    </row>
    <row r="3644" spans="1:198" hidden="1">
      <c r="A3644" s="232" t="str">
        <f t="shared" si="126"/>
        <v/>
      </c>
      <c r="B3644" s="91"/>
      <c r="C3644" s="232"/>
      <c r="D3644" s="232"/>
      <c r="E3644" s="91"/>
      <c r="F3644" s="91"/>
      <c r="G3644" s="91"/>
      <c r="H3644" s="248"/>
      <c r="I3644" s="248"/>
      <c r="J3644" s="260"/>
      <c r="K3644" s="252"/>
      <c r="GO3644" s="233" t="str">
        <f>IFERROR(VLOOKUP($C3644,リスト!$D:$X,18,FALSE),"")</f>
        <v/>
      </c>
      <c r="GP3644" s="349"/>
    </row>
    <row r="3645" spans="1:198" hidden="1">
      <c r="A3645" s="232" t="str">
        <f t="shared" si="126"/>
        <v/>
      </c>
      <c r="B3645" s="91"/>
      <c r="C3645" s="232"/>
      <c r="D3645" s="232"/>
      <c r="E3645" s="91"/>
      <c r="F3645" s="91"/>
      <c r="G3645" s="91"/>
      <c r="H3645" s="248"/>
      <c r="I3645" s="248"/>
      <c r="J3645" s="260"/>
      <c r="K3645" s="252"/>
      <c r="GO3645" s="233" t="str">
        <f>IFERROR(VLOOKUP($C3645,リスト!$D:$X,18,FALSE),"")</f>
        <v/>
      </c>
      <c r="GP3645" s="349"/>
    </row>
    <row r="3646" spans="1:198" hidden="1">
      <c r="A3646" s="232" t="str">
        <f t="shared" si="126"/>
        <v/>
      </c>
      <c r="B3646" s="91"/>
      <c r="C3646" s="232"/>
      <c r="D3646" s="232"/>
      <c r="E3646" s="91"/>
      <c r="F3646" s="91"/>
      <c r="G3646" s="91"/>
      <c r="H3646" s="248"/>
      <c r="I3646" s="248"/>
      <c r="J3646" s="260"/>
      <c r="K3646" s="252"/>
      <c r="GO3646" s="233" t="str">
        <f>IFERROR(VLOOKUP($C3646,リスト!$D:$X,18,FALSE),"")</f>
        <v/>
      </c>
      <c r="GP3646" s="349"/>
    </row>
    <row r="3647" spans="1:198" hidden="1">
      <c r="A3647" s="232" t="str">
        <f t="shared" si="126"/>
        <v/>
      </c>
      <c r="B3647" s="91"/>
      <c r="C3647" s="232"/>
      <c r="D3647" s="232"/>
      <c r="E3647" s="91"/>
      <c r="F3647" s="91"/>
      <c r="G3647" s="91"/>
      <c r="H3647" s="248"/>
      <c r="I3647" s="248"/>
      <c r="J3647" s="260"/>
      <c r="K3647" s="252"/>
      <c r="GO3647" s="233" t="str">
        <f>IFERROR(VLOOKUP($C3647,リスト!$D:$X,18,FALSE),"")</f>
        <v/>
      </c>
      <c r="GP3647" s="349"/>
    </row>
    <row r="3648" spans="1:198" hidden="1">
      <c r="A3648" s="232" t="str">
        <f t="shared" si="126"/>
        <v/>
      </c>
      <c r="B3648" s="91"/>
      <c r="C3648" s="232"/>
      <c r="D3648" s="232"/>
      <c r="E3648" s="91"/>
      <c r="F3648" s="91"/>
      <c r="G3648" s="91"/>
      <c r="H3648" s="248"/>
      <c r="I3648" s="248"/>
      <c r="J3648" s="260"/>
      <c r="K3648" s="252"/>
      <c r="GO3648" s="233" t="str">
        <f>IFERROR(VLOOKUP($C3648,リスト!$D:$X,18,FALSE),"")</f>
        <v/>
      </c>
      <c r="GP3648" s="349"/>
    </row>
    <row r="3649" spans="1:198" hidden="1">
      <c r="A3649" s="232" t="str">
        <f t="shared" si="126"/>
        <v/>
      </c>
      <c r="B3649" s="91"/>
      <c r="C3649" s="232"/>
      <c r="D3649" s="232"/>
      <c r="E3649" s="91"/>
      <c r="F3649" s="91"/>
      <c r="G3649" s="91"/>
      <c r="H3649" s="248"/>
      <c r="I3649" s="248"/>
      <c r="J3649" s="260"/>
      <c r="K3649" s="252"/>
      <c r="GO3649" s="233" t="str">
        <f>IFERROR(VLOOKUP($C3649,リスト!$D:$X,18,FALSE),"")</f>
        <v/>
      </c>
      <c r="GP3649" s="349"/>
    </row>
    <row r="3650" spans="1:198" hidden="1">
      <c r="A3650" s="232" t="str">
        <f t="shared" si="126"/>
        <v/>
      </c>
      <c r="B3650" s="91"/>
      <c r="C3650" s="232"/>
      <c r="D3650" s="232"/>
      <c r="E3650" s="91"/>
      <c r="F3650" s="91"/>
      <c r="G3650" s="91"/>
      <c r="H3650" s="248"/>
      <c r="I3650" s="248"/>
      <c r="J3650" s="260"/>
      <c r="K3650" s="252"/>
      <c r="GO3650" s="233" t="str">
        <f>IFERROR(VLOOKUP($C3650,リスト!$D:$X,18,FALSE),"")</f>
        <v/>
      </c>
      <c r="GP3650" s="349"/>
    </row>
    <row r="3651" spans="1:198" hidden="1">
      <c r="A3651" s="232" t="str">
        <f t="shared" si="126"/>
        <v/>
      </c>
      <c r="B3651" s="91"/>
      <c r="C3651" s="232"/>
      <c r="D3651" s="232"/>
      <c r="E3651" s="91"/>
      <c r="F3651" s="91"/>
      <c r="G3651" s="91"/>
      <c r="H3651" s="248"/>
      <c r="I3651" s="248"/>
      <c r="J3651" s="260"/>
      <c r="K3651" s="252"/>
      <c r="GO3651" s="233" t="str">
        <f>IFERROR(VLOOKUP($C3651,リスト!$D:$X,18,FALSE),"")</f>
        <v/>
      </c>
      <c r="GP3651" s="349"/>
    </row>
    <row r="3652" spans="1:198" hidden="1">
      <c r="A3652" s="232" t="str">
        <f t="shared" si="126"/>
        <v/>
      </c>
      <c r="B3652" s="91"/>
      <c r="C3652" s="232"/>
      <c r="D3652" s="232"/>
      <c r="E3652" s="91"/>
      <c r="F3652" s="91"/>
      <c r="G3652" s="91"/>
      <c r="H3652" s="248"/>
      <c r="I3652" s="248"/>
      <c r="J3652" s="260"/>
      <c r="K3652" s="252"/>
      <c r="GO3652" s="233" t="str">
        <f>IFERROR(VLOOKUP($C3652,リスト!$D:$X,18,FALSE),"")</f>
        <v/>
      </c>
      <c r="GP3652" s="349"/>
    </row>
    <row r="3653" spans="1:198" hidden="1">
      <c r="A3653" s="232" t="str">
        <f t="shared" si="126"/>
        <v/>
      </c>
      <c r="B3653" s="91"/>
      <c r="C3653" s="232"/>
      <c r="D3653" s="232"/>
      <c r="E3653" s="91"/>
      <c r="F3653" s="91"/>
      <c r="G3653" s="91"/>
      <c r="H3653" s="248"/>
      <c r="I3653" s="248"/>
      <c r="J3653" s="260"/>
      <c r="K3653" s="252"/>
      <c r="GO3653" s="233" t="str">
        <f>IFERROR(VLOOKUP($C3653,リスト!$D:$X,18,FALSE),"")</f>
        <v/>
      </c>
      <c r="GP3653" s="349"/>
    </row>
    <row r="3654" spans="1:198" hidden="1">
      <c r="A3654" s="232" t="str">
        <f t="shared" ref="A3654:A3717" si="127">IF(C3654="","",ROW()-5)</f>
        <v/>
      </c>
      <c r="B3654" s="91"/>
      <c r="C3654" s="232"/>
      <c r="D3654" s="232"/>
      <c r="E3654" s="91"/>
      <c r="F3654" s="91"/>
      <c r="G3654" s="91"/>
      <c r="H3654" s="248"/>
      <c r="I3654" s="248"/>
      <c r="J3654" s="260"/>
      <c r="K3654" s="252"/>
      <c r="GO3654" s="233" t="str">
        <f>IFERROR(VLOOKUP($C3654,リスト!$D:$X,18,FALSE),"")</f>
        <v/>
      </c>
      <c r="GP3654" s="349"/>
    </row>
    <row r="3655" spans="1:198" hidden="1">
      <c r="A3655" s="232" t="str">
        <f t="shared" si="127"/>
        <v/>
      </c>
      <c r="B3655" s="91"/>
      <c r="C3655" s="232"/>
      <c r="D3655" s="232"/>
      <c r="E3655" s="91"/>
      <c r="F3655" s="91"/>
      <c r="G3655" s="91"/>
      <c r="H3655" s="248"/>
      <c r="I3655" s="248"/>
      <c r="J3655" s="260"/>
      <c r="K3655" s="252"/>
      <c r="GO3655" s="233" t="str">
        <f>IFERROR(VLOOKUP($C3655,リスト!$D:$X,18,FALSE),"")</f>
        <v/>
      </c>
      <c r="GP3655" s="349"/>
    </row>
    <row r="3656" spans="1:198" hidden="1">
      <c r="A3656" s="232" t="str">
        <f t="shared" si="127"/>
        <v/>
      </c>
      <c r="B3656" s="91"/>
      <c r="C3656" s="232"/>
      <c r="D3656" s="232"/>
      <c r="E3656" s="91"/>
      <c r="F3656" s="91"/>
      <c r="G3656" s="91"/>
      <c r="H3656" s="248"/>
      <c r="I3656" s="248"/>
      <c r="J3656" s="260"/>
      <c r="K3656" s="252"/>
      <c r="GO3656" s="233" t="str">
        <f>IFERROR(VLOOKUP($C3656,リスト!$D:$X,18,FALSE),"")</f>
        <v/>
      </c>
      <c r="GP3656" s="349"/>
    </row>
    <row r="3657" spans="1:198" hidden="1">
      <c r="A3657" s="232" t="str">
        <f t="shared" si="127"/>
        <v/>
      </c>
      <c r="B3657" s="91"/>
      <c r="C3657" s="232"/>
      <c r="D3657" s="232"/>
      <c r="E3657" s="91"/>
      <c r="F3657" s="91"/>
      <c r="G3657" s="91"/>
      <c r="H3657" s="248"/>
      <c r="I3657" s="248"/>
      <c r="J3657" s="260"/>
      <c r="K3657" s="252"/>
      <c r="GO3657" s="233" t="str">
        <f>IFERROR(VLOOKUP($C3657,リスト!$D:$X,18,FALSE),"")</f>
        <v/>
      </c>
      <c r="GP3657" s="349"/>
    </row>
    <row r="3658" spans="1:198" hidden="1">
      <c r="A3658" s="232" t="str">
        <f t="shared" si="127"/>
        <v/>
      </c>
      <c r="B3658" s="91"/>
      <c r="C3658" s="232"/>
      <c r="D3658" s="232"/>
      <c r="E3658" s="91"/>
      <c r="F3658" s="91"/>
      <c r="G3658" s="91"/>
      <c r="H3658" s="248"/>
      <c r="I3658" s="248"/>
      <c r="J3658" s="260"/>
      <c r="K3658" s="252"/>
      <c r="GO3658" s="233" t="str">
        <f>IFERROR(VLOOKUP($C3658,リスト!$D:$X,18,FALSE),"")</f>
        <v/>
      </c>
      <c r="GP3658" s="349"/>
    </row>
    <row r="3659" spans="1:198" hidden="1">
      <c r="A3659" s="232" t="str">
        <f t="shared" si="127"/>
        <v/>
      </c>
      <c r="B3659" s="91"/>
      <c r="C3659" s="232"/>
      <c r="D3659" s="232"/>
      <c r="E3659" s="91"/>
      <c r="F3659" s="91"/>
      <c r="G3659" s="91"/>
      <c r="H3659" s="248"/>
      <c r="I3659" s="248"/>
      <c r="J3659" s="260"/>
      <c r="K3659" s="252"/>
      <c r="GO3659" s="233" t="str">
        <f>IFERROR(VLOOKUP($C3659,リスト!$D:$X,18,FALSE),"")</f>
        <v/>
      </c>
      <c r="GP3659" s="349"/>
    </row>
    <row r="3660" spans="1:198" hidden="1">
      <c r="A3660" s="232" t="str">
        <f t="shared" si="127"/>
        <v/>
      </c>
      <c r="B3660" s="91"/>
      <c r="C3660" s="232"/>
      <c r="D3660" s="232"/>
      <c r="E3660" s="91"/>
      <c r="F3660" s="91"/>
      <c r="G3660" s="91"/>
      <c r="H3660" s="248"/>
      <c r="I3660" s="248"/>
      <c r="J3660" s="260"/>
      <c r="K3660" s="252"/>
      <c r="GO3660" s="233" t="str">
        <f>IFERROR(VLOOKUP($C3660,リスト!$D:$X,18,FALSE),"")</f>
        <v/>
      </c>
      <c r="GP3660" s="349"/>
    </row>
    <row r="3661" spans="1:198" hidden="1">
      <c r="A3661" s="232" t="str">
        <f t="shared" si="127"/>
        <v/>
      </c>
      <c r="B3661" s="91"/>
      <c r="C3661" s="232"/>
      <c r="D3661" s="232"/>
      <c r="E3661" s="91"/>
      <c r="F3661" s="91"/>
      <c r="G3661" s="91"/>
      <c r="H3661" s="248"/>
      <c r="I3661" s="248"/>
      <c r="J3661" s="260"/>
      <c r="K3661" s="252"/>
      <c r="GO3661" s="233" t="str">
        <f>IFERROR(VLOOKUP($C3661,リスト!$D:$X,18,FALSE),"")</f>
        <v/>
      </c>
      <c r="GP3661" s="349"/>
    </row>
    <row r="3662" spans="1:198" hidden="1">
      <c r="A3662" s="232" t="str">
        <f t="shared" si="127"/>
        <v/>
      </c>
      <c r="B3662" s="91"/>
      <c r="C3662" s="232"/>
      <c r="D3662" s="232"/>
      <c r="E3662" s="91"/>
      <c r="F3662" s="91"/>
      <c r="G3662" s="91"/>
      <c r="H3662" s="248"/>
      <c r="I3662" s="248"/>
      <c r="J3662" s="260"/>
      <c r="K3662" s="252"/>
      <c r="GO3662" s="233" t="str">
        <f>IFERROR(VLOOKUP($C3662,リスト!$D:$X,18,FALSE),"")</f>
        <v/>
      </c>
      <c r="GP3662" s="349"/>
    </row>
    <row r="3663" spans="1:198" hidden="1">
      <c r="A3663" s="232" t="str">
        <f t="shared" si="127"/>
        <v/>
      </c>
      <c r="B3663" s="91"/>
      <c r="C3663" s="232"/>
      <c r="D3663" s="232"/>
      <c r="E3663" s="91"/>
      <c r="F3663" s="91"/>
      <c r="G3663" s="91"/>
      <c r="H3663" s="248"/>
      <c r="I3663" s="248"/>
      <c r="J3663" s="260"/>
      <c r="K3663" s="252"/>
      <c r="GO3663" s="233" t="str">
        <f>IFERROR(VLOOKUP($C3663,リスト!$D:$X,18,FALSE),"")</f>
        <v/>
      </c>
      <c r="GP3663" s="349"/>
    </row>
    <row r="3664" spans="1:198" hidden="1">
      <c r="A3664" s="232" t="str">
        <f t="shared" si="127"/>
        <v/>
      </c>
      <c r="B3664" s="91"/>
      <c r="C3664" s="232"/>
      <c r="D3664" s="232"/>
      <c r="E3664" s="91"/>
      <c r="F3664" s="91"/>
      <c r="G3664" s="91"/>
      <c r="H3664" s="248"/>
      <c r="I3664" s="248"/>
      <c r="J3664" s="260"/>
      <c r="K3664" s="252"/>
      <c r="GO3664" s="233" t="str">
        <f>IFERROR(VLOOKUP($C3664,リスト!$D:$X,18,FALSE),"")</f>
        <v/>
      </c>
      <c r="GP3664" s="349"/>
    </row>
    <row r="3665" spans="1:198" hidden="1">
      <c r="A3665" s="232" t="str">
        <f t="shared" si="127"/>
        <v/>
      </c>
      <c r="B3665" s="91"/>
      <c r="C3665" s="232"/>
      <c r="D3665" s="232"/>
      <c r="E3665" s="91"/>
      <c r="F3665" s="91"/>
      <c r="G3665" s="91"/>
      <c r="H3665" s="248"/>
      <c r="I3665" s="248"/>
      <c r="J3665" s="260"/>
      <c r="K3665" s="252"/>
      <c r="GO3665" s="233" t="str">
        <f>IFERROR(VLOOKUP($C3665,リスト!$D:$X,18,FALSE),"")</f>
        <v/>
      </c>
      <c r="GP3665" s="349"/>
    </row>
    <row r="3666" spans="1:198" hidden="1">
      <c r="A3666" s="232" t="str">
        <f t="shared" si="127"/>
        <v/>
      </c>
      <c r="B3666" s="91"/>
      <c r="C3666" s="232"/>
      <c r="D3666" s="232"/>
      <c r="E3666" s="91"/>
      <c r="F3666" s="91"/>
      <c r="G3666" s="91"/>
      <c r="H3666" s="248"/>
      <c r="I3666" s="248"/>
      <c r="J3666" s="260"/>
      <c r="K3666" s="252"/>
      <c r="GO3666" s="233" t="str">
        <f>IFERROR(VLOOKUP($C3666,リスト!$D:$X,18,FALSE),"")</f>
        <v/>
      </c>
      <c r="GP3666" s="349"/>
    </row>
    <row r="3667" spans="1:198" hidden="1">
      <c r="A3667" s="232" t="str">
        <f t="shared" si="127"/>
        <v/>
      </c>
      <c r="B3667" s="91"/>
      <c r="C3667" s="232"/>
      <c r="D3667" s="232"/>
      <c r="E3667" s="91"/>
      <c r="F3667" s="91"/>
      <c r="G3667" s="91"/>
      <c r="H3667" s="248"/>
      <c r="I3667" s="248"/>
      <c r="J3667" s="260"/>
      <c r="K3667" s="252"/>
      <c r="GO3667" s="233" t="str">
        <f>IFERROR(VLOOKUP($C3667,リスト!$D:$X,18,FALSE),"")</f>
        <v/>
      </c>
      <c r="GP3667" s="349"/>
    </row>
    <row r="3668" spans="1:198" hidden="1">
      <c r="A3668" s="232" t="str">
        <f t="shared" si="127"/>
        <v/>
      </c>
      <c r="B3668" s="91"/>
      <c r="C3668" s="232"/>
      <c r="D3668" s="232"/>
      <c r="E3668" s="91"/>
      <c r="F3668" s="91"/>
      <c r="G3668" s="91"/>
      <c r="H3668" s="248"/>
      <c r="I3668" s="248"/>
      <c r="J3668" s="260"/>
      <c r="K3668" s="252"/>
      <c r="GO3668" s="233" t="str">
        <f>IFERROR(VLOOKUP($C3668,リスト!$D:$X,18,FALSE),"")</f>
        <v/>
      </c>
      <c r="GP3668" s="349"/>
    </row>
    <row r="3669" spans="1:198" hidden="1">
      <c r="A3669" s="232" t="str">
        <f t="shared" si="127"/>
        <v/>
      </c>
      <c r="B3669" s="91"/>
      <c r="C3669" s="232"/>
      <c r="D3669" s="232"/>
      <c r="E3669" s="91"/>
      <c r="F3669" s="91"/>
      <c r="G3669" s="91"/>
      <c r="H3669" s="248"/>
      <c r="I3669" s="248"/>
      <c r="J3669" s="260"/>
      <c r="K3669" s="252"/>
      <c r="GO3669" s="233" t="str">
        <f>IFERROR(VLOOKUP($C3669,リスト!$D:$X,18,FALSE),"")</f>
        <v/>
      </c>
      <c r="GP3669" s="349"/>
    </row>
    <row r="3670" spans="1:198" hidden="1">
      <c r="A3670" s="232" t="str">
        <f t="shared" si="127"/>
        <v/>
      </c>
      <c r="B3670" s="91"/>
      <c r="C3670" s="232"/>
      <c r="D3670" s="232"/>
      <c r="E3670" s="91"/>
      <c r="F3670" s="91"/>
      <c r="G3670" s="91"/>
      <c r="H3670" s="248"/>
      <c r="I3670" s="248"/>
      <c r="J3670" s="260"/>
      <c r="K3670" s="252"/>
      <c r="GO3670" s="233" t="str">
        <f>IFERROR(VLOOKUP($C3670,リスト!$D:$X,18,FALSE),"")</f>
        <v/>
      </c>
      <c r="GP3670" s="349"/>
    </row>
    <row r="3671" spans="1:198" hidden="1">
      <c r="A3671" s="232" t="str">
        <f t="shared" si="127"/>
        <v/>
      </c>
      <c r="B3671" s="91"/>
      <c r="C3671" s="232"/>
      <c r="D3671" s="232"/>
      <c r="E3671" s="91"/>
      <c r="F3671" s="91"/>
      <c r="G3671" s="91"/>
      <c r="H3671" s="248"/>
      <c r="I3671" s="248"/>
      <c r="J3671" s="260"/>
      <c r="K3671" s="252"/>
      <c r="GO3671" s="233" t="str">
        <f>IFERROR(VLOOKUP($C3671,リスト!$D:$X,18,FALSE),"")</f>
        <v/>
      </c>
      <c r="GP3671" s="349"/>
    </row>
    <row r="3672" spans="1:198" hidden="1">
      <c r="A3672" s="232" t="str">
        <f t="shared" si="127"/>
        <v/>
      </c>
      <c r="B3672" s="91"/>
      <c r="C3672" s="232"/>
      <c r="D3672" s="232"/>
      <c r="E3672" s="91"/>
      <c r="F3672" s="91"/>
      <c r="G3672" s="91"/>
      <c r="H3672" s="248"/>
      <c r="I3672" s="248"/>
      <c r="J3672" s="260"/>
      <c r="K3672" s="252"/>
      <c r="GO3672" s="233" t="str">
        <f>IFERROR(VLOOKUP($C3672,リスト!$D:$X,18,FALSE),"")</f>
        <v/>
      </c>
      <c r="GP3672" s="349"/>
    </row>
    <row r="3673" spans="1:198" hidden="1">
      <c r="A3673" s="232" t="str">
        <f t="shared" si="127"/>
        <v/>
      </c>
      <c r="B3673" s="91"/>
      <c r="C3673" s="232"/>
      <c r="D3673" s="232"/>
      <c r="E3673" s="91"/>
      <c r="F3673" s="91"/>
      <c r="G3673" s="91"/>
      <c r="H3673" s="248"/>
      <c r="I3673" s="248"/>
      <c r="J3673" s="260"/>
      <c r="K3673" s="252"/>
      <c r="GO3673" s="233" t="str">
        <f>IFERROR(VLOOKUP($C3673,リスト!$D:$X,18,FALSE),"")</f>
        <v/>
      </c>
      <c r="GP3673" s="349"/>
    </row>
    <row r="3674" spans="1:198" hidden="1">
      <c r="A3674" s="232" t="str">
        <f t="shared" si="127"/>
        <v/>
      </c>
      <c r="B3674" s="91"/>
      <c r="C3674" s="232"/>
      <c r="D3674" s="232"/>
      <c r="E3674" s="91"/>
      <c r="F3674" s="91"/>
      <c r="G3674" s="91"/>
      <c r="H3674" s="248"/>
      <c r="I3674" s="248"/>
      <c r="J3674" s="260"/>
      <c r="K3674" s="252"/>
      <c r="GO3674" s="233" t="str">
        <f>IFERROR(VLOOKUP($C3674,リスト!$D:$X,18,FALSE),"")</f>
        <v/>
      </c>
      <c r="GP3674" s="349"/>
    </row>
    <row r="3675" spans="1:198" hidden="1">
      <c r="A3675" s="232" t="str">
        <f t="shared" si="127"/>
        <v/>
      </c>
      <c r="B3675" s="91"/>
      <c r="C3675" s="232"/>
      <c r="D3675" s="232"/>
      <c r="E3675" s="91"/>
      <c r="F3675" s="91"/>
      <c r="G3675" s="91"/>
      <c r="H3675" s="248"/>
      <c r="I3675" s="248"/>
      <c r="J3675" s="260"/>
      <c r="K3675" s="252"/>
      <c r="GO3675" s="233" t="str">
        <f>IFERROR(VLOOKUP($C3675,リスト!$D:$X,18,FALSE),"")</f>
        <v/>
      </c>
      <c r="GP3675" s="349"/>
    </row>
    <row r="3676" spans="1:198" hidden="1">
      <c r="A3676" s="232" t="str">
        <f t="shared" si="127"/>
        <v/>
      </c>
      <c r="B3676" s="91"/>
      <c r="C3676" s="232"/>
      <c r="D3676" s="232"/>
      <c r="E3676" s="91"/>
      <c r="F3676" s="91"/>
      <c r="G3676" s="91"/>
      <c r="H3676" s="248"/>
      <c r="I3676" s="248"/>
      <c r="J3676" s="260"/>
      <c r="K3676" s="252"/>
      <c r="GO3676" s="233" t="str">
        <f>IFERROR(VLOOKUP($C3676,リスト!$D:$X,18,FALSE),"")</f>
        <v/>
      </c>
      <c r="GP3676" s="349"/>
    </row>
    <row r="3677" spans="1:198" hidden="1">
      <c r="A3677" s="232" t="str">
        <f t="shared" si="127"/>
        <v/>
      </c>
      <c r="B3677" s="91"/>
      <c r="C3677" s="232"/>
      <c r="D3677" s="232"/>
      <c r="E3677" s="91"/>
      <c r="F3677" s="91"/>
      <c r="G3677" s="91"/>
      <c r="H3677" s="248"/>
      <c r="I3677" s="248"/>
      <c r="J3677" s="260"/>
      <c r="K3677" s="252"/>
      <c r="GO3677" s="233" t="str">
        <f>IFERROR(VLOOKUP($C3677,リスト!$D:$X,18,FALSE),"")</f>
        <v/>
      </c>
      <c r="GP3677" s="349"/>
    </row>
    <row r="3678" spans="1:198" hidden="1">
      <c r="A3678" s="232" t="str">
        <f t="shared" si="127"/>
        <v/>
      </c>
      <c r="B3678" s="91"/>
      <c r="C3678" s="232"/>
      <c r="D3678" s="232"/>
      <c r="E3678" s="91"/>
      <c r="F3678" s="91"/>
      <c r="G3678" s="91"/>
      <c r="H3678" s="248"/>
      <c r="I3678" s="248"/>
      <c r="J3678" s="260"/>
      <c r="K3678" s="252"/>
      <c r="GO3678" s="233" t="str">
        <f>IFERROR(VLOOKUP($C3678,リスト!$D:$X,18,FALSE),"")</f>
        <v/>
      </c>
      <c r="GP3678" s="349"/>
    </row>
    <row r="3679" spans="1:198" hidden="1">
      <c r="A3679" s="232" t="str">
        <f t="shared" si="127"/>
        <v/>
      </c>
      <c r="B3679" s="91"/>
      <c r="C3679" s="232"/>
      <c r="D3679" s="232"/>
      <c r="E3679" s="91"/>
      <c r="F3679" s="91"/>
      <c r="G3679" s="91"/>
      <c r="H3679" s="248"/>
      <c r="I3679" s="248"/>
      <c r="J3679" s="260"/>
      <c r="K3679" s="252"/>
      <c r="GO3679" s="233" t="str">
        <f>IFERROR(VLOOKUP($C3679,リスト!$D:$X,18,FALSE),"")</f>
        <v/>
      </c>
      <c r="GP3679" s="349"/>
    </row>
    <row r="3680" spans="1:198" hidden="1">
      <c r="A3680" s="232" t="str">
        <f t="shared" si="127"/>
        <v/>
      </c>
      <c r="B3680" s="91"/>
      <c r="C3680" s="232"/>
      <c r="D3680" s="232"/>
      <c r="E3680" s="91"/>
      <c r="F3680" s="91"/>
      <c r="G3680" s="91"/>
      <c r="H3680" s="248"/>
      <c r="I3680" s="248"/>
      <c r="J3680" s="260"/>
      <c r="K3680" s="252"/>
      <c r="GO3680" s="233" t="str">
        <f>IFERROR(VLOOKUP($C3680,リスト!$D:$X,18,FALSE),"")</f>
        <v/>
      </c>
      <c r="GP3680" s="349"/>
    </row>
    <row r="3681" spans="1:198" hidden="1">
      <c r="A3681" s="232" t="str">
        <f t="shared" si="127"/>
        <v/>
      </c>
      <c r="B3681" s="91"/>
      <c r="C3681" s="232"/>
      <c r="D3681" s="232"/>
      <c r="E3681" s="91"/>
      <c r="F3681" s="91"/>
      <c r="G3681" s="91"/>
      <c r="H3681" s="248"/>
      <c r="I3681" s="248"/>
      <c r="J3681" s="260"/>
      <c r="K3681" s="252"/>
      <c r="GO3681" s="233" t="str">
        <f>IFERROR(VLOOKUP($C3681,リスト!$D:$X,18,FALSE),"")</f>
        <v/>
      </c>
      <c r="GP3681" s="349"/>
    </row>
    <row r="3682" spans="1:198" hidden="1">
      <c r="A3682" s="232" t="str">
        <f t="shared" si="127"/>
        <v/>
      </c>
      <c r="B3682" s="91"/>
      <c r="C3682" s="232"/>
      <c r="D3682" s="232"/>
      <c r="E3682" s="91"/>
      <c r="F3682" s="91"/>
      <c r="G3682" s="91"/>
      <c r="H3682" s="248"/>
      <c r="I3682" s="248"/>
      <c r="J3682" s="260"/>
      <c r="K3682" s="252"/>
      <c r="GO3682" s="233" t="str">
        <f>IFERROR(VLOOKUP($C3682,リスト!$D:$X,18,FALSE),"")</f>
        <v/>
      </c>
      <c r="GP3682" s="349"/>
    </row>
    <row r="3683" spans="1:198" hidden="1">
      <c r="A3683" s="232" t="str">
        <f t="shared" si="127"/>
        <v/>
      </c>
      <c r="B3683" s="91"/>
      <c r="C3683" s="232"/>
      <c r="D3683" s="232"/>
      <c r="E3683" s="91"/>
      <c r="F3683" s="91"/>
      <c r="G3683" s="91"/>
      <c r="H3683" s="248"/>
      <c r="I3683" s="248"/>
      <c r="J3683" s="260"/>
      <c r="K3683" s="252"/>
      <c r="GO3683" s="233" t="str">
        <f>IFERROR(VLOOKUP($C3683,リスト!$D:$X,18,FALSE),"")</f>
        <v/>
      </c>
      <c r="GP3683" s="349"/>
    </row>
    <row r="3684" spans="1:198" hidden="1">
      <c r="A3684" s="232" t="str">
        <f t="shared" si="127"/>
        <v/>
      </c>
      <c r="B3684" s="91"/>
      <c r="C3684" s="232"/>
      <c r="D3684" s="232"/>
      <c r="E3684" s="91"/>
      <c r="F3684" s="91"/>
      <c r="G3684" s="91"/>
      <c r="H3684" s="248"/>
      <c r="I3684" s="248"/>
      <c r="J3684" s="260"/>
      <c r="K3684" s="252"/>
      <c r="GO3684" s="233" t="str">
        <f>IFERROR(VLOOKUP($C3684,リスト!$D:$X,18,FALSE),"")</f>
        <v/>
      </c>
      <c r="GP3684" s="349"/>
    </row>
    <row r="3685" spans="1:198" hidden="1">
      <c r="A3685" s="232" t="str">
        <f t="shared" si="127"/>
        <v/>
      </c>
      <c r="B3685" s="91"/>
      <c r="C3685" s="232"/>
      <c r="D3685" s="232"/>
      <c r="E3685" s="91"/>
      <c r="F3685" s="91"/>
      <c r="G3685" s="91"/>
      <c r="H3685" s="248"/>
      <c r="I3685" s="248"/>
      <c r="J3685" s="260"/>
      <c r="K3685" s="252"/>
      <c r="GO3685" s="233" t="str">
        <f>IFERROR(VLOOKUP($C3685,リスト!$D:$X,18,FALSE),"")</f>
        <v/>
      </c>
      <c r="GP3685" s="349"/>
    </row>
    <row r="3686" spans="1:198" hidden="1">
      <c r="A3686" s="232" t="str">
        <f t="shared" si="127"/>
        <v/>
      </c>
      <c r="B3686" s="91"/>
      <c r="C3686" s="232"/>
      <c r="D3686" s="232"/>
      <c r="E3686" s="91"/>
      <c r="F3686" s="91"/>
      <c r="G3686" s="91"/>
      <c r="H3686" s="248"/>
      <c r="I3686" s="248"/>
      <c r="J3686" s="260"/>
      <c r="K3686" s="252"/>
      <c r="GO3686" s="233" t="str">
        <f>IFERROR(VLOOKUP($C3686,リスト!$D:$X,18,FALSE),"")</f>
        <v/>
      </c>
      <c r="GP3686" s="349"/>
    </row>
    <row r="3687" spans="1:198" hidden="1">
      <c r="A3687" s="232" t="str">
        <f t="shared" si="127"/>
        <v/>
      </c>
      <c r="B3687" s="91"/>
      <c r="C3687" s="232"/>
      <c r="D3687" s="232"/>
      <c r="E3687" s="91"/>
      <c r="F3687" s="91"/>
      <c r="G3687" s="91"/>
      <c r="H3687" s="248"/>
      <c r="I3687" s="248"/>
      <c r="J3687" s="260"/>
      <c r="K3687" s="252"/>
      <c r="GO3687" s="233" t="str">
        <f>IFERROR(VLOOKUP($C3687,リスト!$D:$X,18,FALSE),"")</f>
        <v/>
      </c>
      <c r="GP3687" s="349"/>
    </row>
    <row r="3688" spans="1:198" hidden="1">
      <c r="A3688" s="232" t="str">
        <f t="shared" si="127"/>
        <v/>
      </c>
      <c r="B3688" s="91"/>
      <c r="C3688" s="232"/>
      <c r="D3688" s="232"/>
      <c r="E3688" s="91"/>
      <c r="F3688" s="91"/>
      <c r="G3688" s="91"/>
      <c r="H3688" s="248"/>
      <c r="I3688" s="248"/>
      <c r="J3688" s="260"/>
      <c r="K3688" s="252"/>
      <c r="GO3688" s="233" t="str">
        <f>IFERROR(VLOOKUP($C3688,リスト!$D:$X,18,FALSE),"")</f>
        <v/>
      </c>
      <c r="GP3688" s="349"/>
    </row>
    <row r="3689" spans="1:198" hidden="1">
      <c r="A3689" s="232" t="str">
        <f t="shared" si="127"/>
        <v/>
      </c>
      <c r="B3689" s="91"/>
      <c r="C3689" s="232"/>
      <c r="D3689" s="232"/>
      <c r="E3689" s="91"/>
      <c r="F3689" s="91"/>
      <c r="G3689" s="91"/>
      <c r="H3689" s="248"/>
      <c r="I3689" s="248"/>
      <c r="J3689" s="260"/>
      <c r="K3689" s="252"/>
      <c r="GO3689" s="233" t="str">
        <f>IFERROR(VLOOKUP($C3689,リスト!$D:$X,18,FALSE),"")</f>
        <v/>
      </c>
      <c r="GP3689" s="349"/>
    </row>
    <row r="3690" spans="1:198" hidden="1">
      <c r="A3690" s="232" t="str">
        <f t="shared" si="127"/>
        <v/>
      </c>
      <c r="B3690" s="91"/>
      <c r="C3690" s="232"/>
      <c r="D3690" s="232"/>
      <c r="E3690" s="91"/>
      <c r="F3690" s="91"/>
      <c r="G3690" s="91"/>
      <c r="H3690" s="248"/>
      <c r="I3690" s="248"/>
      <c r="J3690" s="260"/>
      <c r="K3690" s="252"/>
      <c r="GO3690" s="233" t="str">
        <f>IFERROR(VLOOKUP($C3690,リスト!$D:$X,18,FALSE),"")</f>
        <v/>
      </c>
      <c r="GP3690" s="349"/>
    </row>
    <row r="3691" spans="1:198" hidden="1">
      <c r="A3691" s="232" t="str">
        <f t="shared" si="127"/>
        <v/>
      </c>
      <c r="B3691" s="91"/>
      <c r="C3691" s="232"/>
      <c r="D3691" s="232"/>
      <c r="E3691" s="91"/>
      <c r="F3691" s="91"/>
      <c r="G3691" s="91"/>
      <c r="H3691" s="248"/>
      <c r="I3691" s="248"/>
      <c r="J3691" s="260"/>
      <c r="K3691" s="252"/>
      <c r="GO3691" s="233" t="str">
        <f>IFERROR(VLOOKUP($C3691,リスト!$D:$X,18,FALSE),"")</f>
        <v/>
      </c>
      <c r="GP3691" s="349"/>
    </row>
    <row r="3692" spans="1:198" hidden="1">
      <c r="A3692" s="232" t="str">
        <f t="shared" si="127"/>
        <v/>
      </c>
      <c r="B3692" s="91"/>
      <c r="C3692" s="232"/>
      <c r="D3692" s="232"/>
      <c r="E3692" s="91"/>
      <c r="F3692" s="91"/>
      <c r="G3692" s="91"/>
      <c r="H3692" s="248"/>
      <c r="I3692" s="248"/>
      <c r="J3692" s="260"/>
      <c r="K3692" s="252"/>
      <c r="GO3692" s="233" t="str">
        <f>IFERROR(VLOOKUP($C3692,リスト!$D:$X,18,FALSE),"")</f>
        <v/>
      </c>
      <c r="GP3692" s="349"/>
    </row>
    <row r="3693" spans="1:198" hidden="1">
      <c r="A3693" s="232" t="str">
        <f t="shared" si="127"/>
        <v/>
      </c>
      <c r="B3693" s="91"/>
      <c r="C3693" s="232"/>
      <c r="D3693" s="232"/>
      <c r="E3693" s="91"/>
      <c r="F3693" s="91"/>
      <c r="G3693" s="91"/>
      <c r="H3693" s="248"/>
      <c r="I3693" s="248"/>
      <c r="J3693" s="260"/>
      <c r="K3693" s="252"/>
      <c r="GO3693" s="233" t="str">
        <f>IFERROR(VLOOKUP($C3693,リスト!$D:$X,18,FALSE),"")</f>
        <v/>
      </c>
      <c r="GP3693" s="349"/>
    </row>
    <row r="3694" spans="1:198" hidden="1">
      <c r="A3694" s="232" t="str">
        <f t="shared" si="127"/>
        <v/>
      </c>
      <c r="B3694" s="91"/>
      <c r="C3694" s="232"/>
      <c r="D3694" s="232"/>
      <c r="E3694" s="91"/>
      <c r="F3694" s="91"/>
      <c r="G3694" s="91"/>
      <c r="H3694" s="248"/>
      <c r="I3694" s="248"/>
      <c r="J3694" s="260"/>
      <c r="K3694" s="252"/>
      <c r="GO3694" s="233" t="str">
        <f>IFERROR(VLOOKUP($C3694,リスト!$D:$X,18,FALSE),"")</f>
        <v/>
      </c>
      <c r="GP3694" s="349"/>
    </row>
    <row r="3695" spans="1:198" hidden="1">
      <c r="A3695" s="232" t="str">
        <f t="shared" si="127"/>
        <v/>
      </c>
      <c r="B3695" s="91"/>
      <c r="C3695" s="232"/>
      <c r="D3695" s="232"/>
      <c r="E3695" s="91"/>
      <c r="F3695" s="91"/>
      <c r="G3695" s="91"/>
      <c r="H3695" s="248"/>
      <c r="I3695" s="248"/>
      <c r="J3695" s="260"/>
      <c r="K3695" s="252"/>
      <c r="GO3695" s="233" t="str">
        <f>IFERROR(VLOOKUP($C3695,リスト!$D:$X,18,FALSE),"")</f>
        <v/>
      </c>
      <c r="GP3695" s="349"/>
    </row>
    <row r="3696" spans="1:198" hidden="1">
      <c r="A3696" s="232" t="str">
        <f t="shared" si="127"/>
        <v/>
      </c>
      <c r="B3696" s="91"/>
      <c r="C3696" s="232"/>
      <c r="D3696" s="232"/>
      <c r="E3696" s="91"/>
      <c r="F3696" s="91"/>
      <c r="G3696" s="91"/>
      <c r="H3696" s="248"/>
      <c r="I3696" s="248"/>
      <c r="J3696" s="260"/>
      <c r="K3696" s="252"/>
      <c r="GO3696" s="233" t="str">
        <f>IFERROR(VLOOKUP($C3696,リスト!$D:$X,18,FALSE),"")</f>
        <v/>
      </c>
      <c r="GP3696" s="349"/>
    </row>
    <row r="3697" spans="1:198" hidden="1">
      <c r="A3697" s="232" t="str">
        <f t="shared" si="127"/>
        <v/>
      </c>
      <c r="B3697" s="91"/>
      <c r="C3697" s="232"/>
      <c r="D3697" s="232"/>
      <c r="E3697" s="91"/>
      <c r="F3697" s="91"/>
      <c r="G3697" s="91"/>
      <c r="H3697" s="248"/>
      <c r="I3697" s="248"/>
      <c r="J3697" s="260"/>
      <c r="K3697" s="252"/>
      <c r="GO3697" s="233" t="str">
        <f>IFERROR(VLOOKUP($C3697,リスト!$D:$X,18,FALSE),"")</f>
        <v/>
      </c>
      <c r="GP3697" s="349"/>
    </row>
    <row r="3698" spans="1:198" hidden="1">
      <c r="A3698" s="232" t="str">
        <f t="shared" si="127"/>
        <v/>
      </c>
      <c r="B3698" s="91"/>
      <c r="C3698" s="232"/>
      <c r="D3698" s="232"/>
      <c r="E3698" s="91"/>
      <c r="F3698" s="91"/>
      <c r="G3698" s="91"/>
      <c r="H3698" s="248"/>
      <c r="I3698" s="248"/>
      <c r="J3698" s="260"/>
      <c r="K3698" s="252"/>
      <c r="GO3698" s="233" t="str">
        <f>IFERROR(VLOOKUP($C3698,リスト!$D:$X,18,FALSE),"")</f>
        <v/>
      </c>
      <c r="GP3698" s="349"/>
    </row>
    <row r="3699" spans="1:198" hidden="1">
      <c r="A3699" s="232" t="str">
        <f t="shared" si="127"/>
        <v/>
      </c>
      <c r="B3699" s="91"/>
      <c r="C3699" s="232"/>
      <c r="D3699" s="232"/>
      <c r="E3699" s="91"/>
      <c r="F3699" s="91"/>
      <c r="G3699" s="91"/>
      <c r="H3699" s="248"/>
      <c r="I3699" s="248"/>
      <c r="J3699" s="260"/>
      <c r="K3699" s="252"/>
      <c r="GO3699" s="233" t="str">
        <f>IFERROR(VLOOKUP($C3699,リスト!$D:$X,18,FALSE),"")</f>
        <v/>
      </c>
      <c r="GP3699" s="349"/>
    </row>
    <row r="3700" spans="1:198" hidden="1">
      <c r="A3700" s="232" t="str">
        <f t="shared" si="127"/>
        <v/>
      </c>
      <c r="B3700" s="91"/>
      <c r="C3700" s="232"/>
      <c r="D3700" s="232"/>
      <c r="E3700" s="91"/>
      <c r="F3700" s="91"/>
      <c r="G3700" s="91"/>
      <c r="H3700" s="248"/>
      <c r="I3700" s="248"/>
      <c r="J3700" s="260"/>
      <c r="K3700" s="252"/>
      <c r="GO3700" s="233" t="str">
        <f>IFERROR(VLOOKUP($C3700,リスト!$D:$X,18,FALSE),"")</f>
        <v/>
      </c>
      <c r="GP3700" s="349"/>
    </row>
    <row r="3701" spans="1:198" hidden="1">
      <c r="A3701" s="232" t="str">
        <f t="shared" si="127"/>
        <v/>
      </c>
      <c r="B3701" s="91"/>
      <c r="C3701" s="232"/>
      <c r="D3701" s="232"/>
      <c r="E3701" s="91"/>
      <c r="F3701" s="91"/>
      <c r="G3701" s="91"/>
      <c r="H3701" s="248"/>
      <c r="I3701" s="248"/>
      <c r="J3701" s="260"/>
      <c r="K3701" s="252"/>
      <c r="GO3701" s="233" t="str">
        <f>IFERROR(VLOOKUP($C3701,リスト!$D:$X,18,FALSE),"")</f>
        <v/>
      </c>
      <c r="GP3701" s="349"/>
    </row>
    <row r="3702" spans="1:198" hidden="1">
      <c r="A3702" s="232" t="str">
        <f t="shared" si="127"/>
        <v/>
      </c>
      <c r="B3702" s="91"/>
      <c r="C3702" s="232"/>
      <c r="D3702" s="232"/>
      <c r="E3702" s="91"/>
      <c r="F3702" s="91"/>
      <c r="G3702" s="91"/>
      <c r="H3702" s="248"/>
      <c r="I3702" s="248"/>
      <c r="J3702" s="260"/>
      <c r="K3702" s="252"/>
      <c r="GO3702" s="233" t="str">
        <f>IFERROR(VLOOKUP($C3702,リスト!$D:$X,18,FALSE),"")</f>
        <v/>
      </c>
      <c r="GP3702" s="349"/>
    </row>
    <row r="3703" spans="1:198" hidden="1">
      <c r="A3703" s="232" t="str">
        <f t="shared" si="127"/>
        <v/>
      </c>
      <c r="B3703" s="91"/>
      <c r="C3703" s="232"/>
      <c r="D3703" s="232"/>
      <c r="E3703" s="91"/>
      <c r="F3703" s="91"/>
      <c r="G3703" s="91"/>
      <c r="H3703" s="248"/>
      <c r="I3703" s="248"/>
      <c r="J3703" s="260"/>
      <c r="K3703" s="252"/>
      <c r="GO3703" s="233" t="str">
        <f>IFERROR(VLOOKUP($C3703,リスト!$D:$X,18,FALSE),"")</f>
        <v/>
      </c>
      <c r="GP3703" s="349"/>
    </row>
    <row r="3704" spans="1:198" hidden="1">
      <c r="A3704" s="232" t="str">
        <f t="shared" si="127"/>
        <v/>
      </c>
      <c r="B3704" s="91"/>
      <c r="C3704" s="232"/>
      <c r="D3704" s="232"/>
      <c r="E3704" s="91"/>
      <c r="F3704" s="91"/>
      <c r="G3704" s="91"/>
      <c r="H3704" s="248"/>
      <c r="I3704" s="248"/>
      <c r="J3704" s="260"/>
      <c r="K3704" s="252"/>
      <c r="GO3704" s="233" t="str">
        <f>IFERROR(VLOOKUP($C3704,リスト!$D:$X,18,FALSE),"")</f>
        <v/>
      </c>
      <c r="GP3704" s="349"/>
    </row>
    <row r="3705" spans="1:198" hidden="1">
      <c r="A3705" s="232" t="str">
        <f t="shared" si="127"/>
        <v/>
      </c>
      <c r="B3705" s="91"/>
      <c r="C3705" s="232"/>
      <c r="D3705" s="232"/>
      <c r="E3705" s="91"/>
      <c r="F3705" s="91"/>
      <c r="G3705" s="91"/>
      <c r="H3705" s="248"/>
      <c r="I3705" s="248"/>
      <c r="J3705" s="260"/>
      <c r="K3705" s="252"/>
      <c r="GO3705" s="233" t="str">
        <f>IFERROR(VLOOKUP($C3705,リスト!$D:$X,18,FALSE),"")</f>
        <v/>
      </c>
      <c r="GP3705" s="349"/>
    </row>
    <row r="3706" spans="1:198" hidden="1">
      <c r="A3706" s="232" t="str">
        <f t="shared" si="127"/>
        <v/>
      </c>
      <c r="B3706" s="91"/>
      <c r="C3706" s="232"/>
      <c r="D3706" s="232"/>
      <c r="E3706" s="91"/>
      <c r="F3706" s="91"/>
      <c r="G3706" s="91"/>
      <c r="H3706" s="248"/>
      <c r="I3706" s="248"/>
      <c r="J3706" s="260"/>
      <c r="K3706" s="252"/>
      <c r="GO3706" s="233" t="str">
        <f>IFERROR(VLOOKUP($C3706,リスト!$D:$X,18,FALSE),"")</f>
        <v/>
      </c>
      <c r="GP3706" s="349"/>
    </row>
    <row r="3707" spans="1:198" hidden="1">
      <c r="A3707" s="232" t="str">
        <f t="shared" si="127"/>
        <v/>
      </c>
      <c r="B3707" s="91"/>
      <c r="C3707" s="232"/>
      <c r="D3707" s="232"/>
      <c r="E3707" s="91"/>
      <c r="F3707" s="91"/>
      <c r="G3707" s="91"/>
      <c r="H3707" s="248"/>
      <c r="I3707" s="248"/>
      <c r="J3707" s="260"/>
      <c r="K3707" s="252"/>
      <c r="GO3707" s="233" t="str">
        <f>IFERROR(VLOOKUP($C3707,リスト!$D:$X,18,FALSE),"")</f>
        <v/>
      </c>
      <c r="GP3707" s="349"/>
    </row>
    <row r="3708" spans="1:198" hidden="1">
      <c r="A3708" s="232" t="str">
        <f t="shared" si="127"/>
        <v/>
      </c>
      <c r="B3708" s="91"/>
      <c r="C3708" s="232"/>
      <c r="D3708" s="232"/>
      <c r="E3708" s="91"/>
      <c r="F3708" s="91"/>
      <c r="G3708" s="91"/>
      <c r="H3708" s="248"/>
      <c r="I3708" s="248"/>
      <c r="J3708" s="260"/>
      <c r="K3708" s="252"/>
      <c r="GO3708" s="233" t="str">
        <f>IFERROR(VLOOKUP($C3708,リスト!$D:$X,18,FALSE),"")</f>
        <v/>
      </c>
      <c r="GP3708" s="349"/>
    </row>
    <row r="3709" spans="1:198" hidden="1">
      <c r="A3709" s="232" t="str">
        <f t="shared" si="127"/>
        <v/>
      </c>
      <c r="B3709" s="91"/>
      <c r="C3709" s="232"/>
      <c r="D3709" s="232"/>
      <c r="E3709" s="91"/>
      <c r="F3709" s="91"/>
      <c r="G3709" s="91"/>
      <c r="H3709" s="248"/>
      <c r="I3709" s="248"/>
      <c r="J3709" s="260"/>
      <c r="K3709" s="252"/>
      <c r="GO3709" s="233" t="str">
        <f>IFERROR(VLOOKUP($C3709,リスト!$D:$X,18,FALSE),"")</f>
        <v/>
      </c>
      <c r="GP3709" s="349"/>
    </row>
    <row r="3710" spans="1:198" hidden="1">
      <c r="A3710" s="232" t="str">
        <f t="shared" si="127"/>
        <v/>
      </c>
      <c r="B3710" s="91"/>
      <c r="C3710" s="232"/>
      <c r="D3710" s="232"/>
      <c r="E3710" s="91"/>
      <c r="F3710" s="91"/>
      <c r="G3710" s="91"/>
      <c r="H3710" s="248"/>
      <c r="I3710" s="248"/>
      <c r="J3710" s="260"/>
      <c r="K3710" s="252"/>
      <c r="GO3710" s="233" t="str">
        <f>IFERROR(VLOOKUP($C3710,リスト!$D:$X,18,FALSE),"")</f>
        <v/>
      </c>
      <c r="GP3710" s="349"/>
    </row>
    <row r="3711" spans="1:198" hidden="1">
      <c r="A3711" s="232" t="str">
        <f t="shared" si="127"/>
        <v/>
      </c>
      <c r="B3711" s="91"/>
      <c r="C3711" s="232"/>
      <c r="D3711" s="232"/>
      <c r="E3711" s="91"/>
      <c r="F3711" s="91"/>
      <c r="G3711" s="91"/>
      <c r="H3711" s="248"/>
      <c r="I3711" s="248"/>
      <c r="J3711" s="260"/>
      <c r="K3711" s="252"/>
      <c r="GO3711" s="233" t="str">
        <f>IFERROR(VLOOKUP($C3711,リスト!$D:$X,18,FALSE),"")</f>
        <v/>
      </c>
      <c r="GP3711" s="349"/>
    </row>
    <row r="3712" spans="1:198" hidden="1">
      <c r="A3712" s="232" t="str">
        <f t="shared" si="127"/>
        <v/>
      </c>
      <c r="B3712" s="91"/>
      <c r="C3712" s="232"/>
      <c r="D3712" s="232"/>
      <c r="E3712" s="91"/>
      <c r="F3712" s="91"/>
      <c r="G3712" s="91"/>
      <c r="H3712" s="248"/>
      <c r="I3712" s="248"/>
      <c r="J3712" s="260"/>
      <c r="K3712" s="252"/>
      <c r="GO3712" s="233" t="str">
        <f>IFERROR(VLOOKUP($C3712,リスト!$D:$X,18,FALSE),"")</f>
        <v/>
      </c>
      <c r="GP3712" s="349"/>
    </row>
    <row r="3713" spans="1:198" hidden="1">
      <c r="A3713" s="232" t="str">
        <f t="shared" si="127"/>
        <v/>
      </c>
      <c r="B3713" s="91"/>
      <c r="C3713" s="232"/>
      <c r="D3713" s="232"/>
      <c r="E3713" s="91"/>
      <c r="F3713" s="91"/>
      <c r="G3713" s="91"/>
      <c r="H3713" s="248"/>
      <c r="I3713" s="248"/>
      <c r="J3713" s="260"/>
      <c r="K3713" s="252"/>
      <c r="GO3713" s="233" t="str">
        <f>IFERROR(VLOOKUP($C3713,リスト!$D:$X,18,FALSE),"")</f>
        <v/>
      </c>
      <c r="GP3713" s="349"/>
    </row>
    <row r="3714" spans="1:198" hidden="1">
      <c r="A3714" s="232" t="str">
        <f t="shared" si="127"/>
        <v/>
      </c>
      <c r="B3714" s="91"/>
      <c r="C3714" s="232"/>
      <c r="D3714" s="232"/>
      <c r="E3714" s="91"/>
      <c r="F3714" s="91"/>
      <c r="G3714" s="91"/>
      <c r="H3714" s="248"/>
      <c r="I3714" s="248"/>
      <c r="J3714" s="260"/>
      <c r="K3714" s="252"/>
      <c r="GO3714" s="233" t="str">
        <f>IFERROR(VLOOKUP($C3714,リスト!$D:$X,18,FALSE),"")</f>
        <v/>
      </c>
      <c r="GP3714" s="349"/>
    </row>
    <row r="3715" spans="1:198" hidden="1">
      <c r="A3715" s="232" t="str">
        <f t="shared" si="127"/>
        <v/>
      </c>
      <c r="B3715" s="91"/>
      <c r="C3715" s="232"/>
      <c r="D3715" s="232"/>
      <c r="E3715" s="91"/>
      <c r="F3715" s="91"/>
      <c r="G3715" s="91"/>
      <c r="H3715" s="248"/>
      <c r="I3715" s="248"/>
      <c r="J3715" s="260"/>
      <c r="K3715" s="252"/>
      <c r="GO3715" s="233" t="str">
        <f>IFERROR(VLOOKUP($C3715,リスト!$D:$X,18,FALSE),"")</f>
        <v/>
      </c>
      <c r="GP3715" s="349"/>
    </row>
    <row r="3716" spans="1:198" hidden="1">
      <c r="A3716" s="232" t="str">
        <f t="shared" si="127"/>
        <v/>
      </c>
      <c r="B3716" s="91"/>
      <c r="C3716" s="232"/>
      <c r="D3716" s="232"/>
      <c r="E3716" s="91"/>
      <c r="F3716" s="91"/>
      <c r="G3716" s="91"/>
      <c r="H3716" s="248"/>
      <c r="I3716" s="248"/>
      <c r="J3716" s="260"/>
      <c r="K3716" s="252"/>
      <c r="GO3716" s="233" t="str">
        <f>IFERROR(VLOOKUP($C3716,リスト!$D:$X,18,FALSE),"")</f>
        <v/>
      </c>
      <c r="GP3716" s="349"/>
    </row>
    <row r="3717" spans="1:198" hidden="1">
      <c r="A3717" s="232" t="str">
        <f t="shared" si="127"/>
        <v/>
      </c>
      <c r="B3717" s="91"/>
      <c r="C3717" s="232"/>
      <c r="D3717" s="232"/>
      <c r="E3717" s="91"/>
      <c r="F3717" s="91"/>
      <c r="G3717" s="91"/>
      <c r="H3717" s="248"/>
      <c r="I3717" s="248"/>
      <c r="J3717" s="260"/>
      <c r="K3717" s="252"/>
      <c r="GO3717" s="233" t="str">
        <f>IFERROR(VLOOKUP($C3717,リスト!$D:$X,18,FALSE),"")</f>
        <v/>
      </c>
      <c r="GP3717" s="349"/>
    </row>
    <row r="3718" spans="1:198" hidden="1">
      <c r="A3718" s="232" t="str">
        <f t="shared" ref="A3718:A3781" si="128">IF(C3718="","",ROW()-5)</f>
        <v/>
      </c>
      <c r="B3718" s="91"/>
      <c r="C3718" s="232"/>
      <c r="D3718" s="232"/>
      <c r="E3718" s="91"/>
      <c r="F3718" s="91"/>
      <c r="G3718" s="91"/>
      <c r="H3718" s="248"/>
      <c r="I3718" s="248"/>
      <c r="J3718" s="260"/>
      <c r="K3718" s="252"/>
      <c r="GO3718" s="233" t="str">
        <f>IFERROR(VLOOKUP($C3718,リスト!$D:$X,18,FALSE),"")</f>
        <v/>
      </c>
      <c r="GP3718" s="349"/>
    </row>
    <row r="3719" spans="1:198" hidden="1">
      <c r="A3719" s="232" t="str">
        <f t="shared" si="128"/>
        <v/>
      </c>
      <c r="B3719" s="91"/>
      <c r="C3719" s="232"/>
      <c r="D3719" s="232"/>
      <c r="E3719" s="91"/>
      <c r="F3719" s="91"/>
      <c r="G3719" s="91"/>
      <c r="H3719" s="248"/>
      <c r="I3719" s="248"/>
      <c r="J3719" s="260"/>
      <c r="K3719" s="252"/>
      <c r="GO3719" s="233" t="str">
        <f>IFERROR(VLOOKUP($C3719,リスト!$D:$X,18,FALSE),"")</f>
        <v/>
      </c>
      <c r="GP3719" s="349"/>
    </row>
    <row r="3720" spans="1:198" hidden="1">
      <c r="A3720" s="232" t="str">
        <f t="shared" si="128"/>
        <v/>
      </c>
      <c r="B3720" s="91"/>
      <c r="C3720" s="232"/>
      <c r="D3720" s="232"/>
      <c r="E3720" s="91"/>
      <c r="F3720" s="91"/>
      <c r="G3720" s="91"/>
      <c r="H3720" s="248"/>
      <c r="I3720" s="248"/>
      <c r="J3720" s="260"/>
      <c r="K3720" s="252"/>
      <c r="GO3720" s="233" t="str">
        <f>IFERROR(VLOOKUP($C3720,リスト!$D:$X,18,FALSE),"")</f>
        <v/>
      </c>
      <c r="GP3720" s="349"/>
    </row>
    <row r="3721" spans="1:198" hidden="1">
      <c r="A3721" s="232" t="str">
        <f t="shared" si="128"/>
        <v/>
      </c>
      <c r="B3721" s="91"/>
      <c r="C3721" s="232"/>
      <c r="D3721" s="232"/>
      <c r="E3721" s="91"/>
      <c r="F3721" s="91"/>
      <c r="G3721" s="91"/>
      <c r="H3721" s="248"/>
      <c r="I3721" s="248"/>
      <c r="J3721" s="260"/>
      <c r="K3721" s="252"/>
      <c r="GO3721" s="233" t="str">
        <f>IFERROR(VLOOKUP($C3721,リスト!$D:$X,18,FALSE),"")</f>
        <v/>
      </c>
      <c r="GP3721" s="349"/>
    </row>
    <row r="3722" spans="1:198" hidden="1">
      <c r="A3722" s="232" t="str">
        <f t="shared" si="128"/>
        <v/>
      </c>
      <c r="B3722" s="91"/>
      <c r="C3722" s="232"/>
      <c r="D3722" s="232"/>
      <c r="E3722" s="91"/>
      <c r="F3722" s="91"/>
      <c r="G3722" s="91"/>
      <c r="H3722" s="248"/>
      <c r="I3722" s="248"/>
      <c r="J3722" s="260"/>
      <c r="K3722" s="252"/>
      <c r="GO3722" s="233" t="str">
        <f>IFERROR(VLOOKUP($C3722,リスト!$D:$X,18,FALSE),"")</f>
        <v/>
      </c>
      <c r="GP3722" s="349"/>
    </row>
    <row r="3723" spans="1:198" hidden="1">
      <c r="A3723" s="232" t="str">
        <f t="shared" si="128"/>
        <v/>
      </c>
      <c r="B3723" s="91"/>
      <c r="C3723" s="232"/>
      <c r="D3723" s="232"/>
      <c r="E3723" s="91"/>
      <c r="F3723" s="91"/>
      <c r="G3723" s="91"/>
      <c r="H3723" s="248"/>
      <c r="I3723" s="248"/>
      <c r="J3723" s="260"/>
      <c r="K3723" s="252"/>
      <c r="GO3723" s="233" t="str">
        <f>IFERROR(VLOOKUP($C3723,リスト!$D:$X,18,FALSE),"")</f>
        <v/>
      </c>
      <c r="GP3723" s="349"/>
    </row>
    <row r="3724" spans="1:198" hidden="1">
      <c r="A3724" s="232" t="str">
        <f t="shared" si="128"/>
        <v/>
      </c>
      <c r="B3724" s="91"/>
      <c r="C3724" s="232"/>
      <c r="D3724" s="232"/>
      <c r="E3724" s="91"/>
      <c r="F3724" s="91"/>
      <c r="G3724" s="91"/>
      <c r="H3724" s="248"/>
      <c r="I3724" s="248"/>
      <c r="J3724" s="260"/>
      <c r="K3724" s="252"/>
      <c r="GO3724" s="233" t="str">
        <f>IFERROR(VLOOKUP($C3724,リスト!$D:$X,18,FALSE),"")</f>
        <v/>
      </c>
      <c r="GP3724" s="349"/>
    </row>
    <row r="3725" spans="1:198" hidden="1">
      <c r="A3725" s="232" t="str">
        <f t="shared" si="128"/>
        <v/>
      </c>
      <c r="B3725" s="91"/>
      <c r="C3725" s="232"/>
      <c r="D3725" s="232"/>
      <c r="E3725" s="91"/>
      <c r="F3725" s="91"/>
      <c r="G3725" s="91"/>
      <c r="H3725" s="248"/>
      <c r="I3725" s="248"/>
      <c r="J3725" s="260"/>
      <c r="K3725" s="252"/>
      <c r="GO3725" s="233" t="str">
        <f>IFERROR(VLOOKUP($C3725,リスト!$D:$X,18,FALSE),"")</f>
        <v/>
      </c>
      <c r="GP3725" s="349"/>
    </row>
    <row r="3726" spans="1:198" hidden="1">
      <c r="A3726" s="232" t="str">
        <f t="shared" si="128"/>
        <v/>
      </c>
      <c r="B3726" s="91"/>
      <c r="C3726" s="232"/>
      <c r="D3726" s="232"/>
      <c r="E3726" s="91"/>
      <c r="F3726" s="91"/>
      <c r="G3726" s="91"/>
      <c r="H3726" s="248"/>
      <c r="I3726" s="248"/>
      <c r="J3726" s="260"/>
      <c r="K3726" s="252"/>
      <c r="GO3726" s="233" t="str">
        <f>IFERROR(VLOOKUP($C3726,リスト!$D:$X,18,FALSE),"")</f>
        <v/>
      </c>
      <c r="GP3726" s="349"/>
    </row>
    <row r="3727" spans="1:198" hidden="1">
      <c r="A3727" s="232" t="str">
        <f t="shared" si="128"/>
        <v/>
      </c>
      <c r="B3727" s="91"/>
      <c r="C3727" s="232"/>
      <c r="D3727" s="232"/>
      <c r="E3727" s="91"/>
      <c r="F3727" s="91"/>
      <c r="G3727" s="91"/>
      <c r="H3727" s="248"/>
      <c r="I3727" s="248"/>
      <c r="J3727" s="260"/>
      <c r="K3727" s="252"/>
      <c r="GO3727" s="233" t="str">
        <f>IFERROR(VLOOKUP($C3727,リスト!$D:$X,18,FALSE),"")</f>
        <v/>
      </c>
      <c r="GP3727" s="349"/>
    </row>
    <row r="3728" spans="1:198" hidden="1">
      <c r="A3728" s="232" t="str">
        <f t="shared" si="128"/>
        <v/>
      </c>
      <c r="B3728" s="91"/>
      <c r="C3728" s="232"/>
      <c r="D3728" s="232"/>
      <c r="E3728" s="91"/>
      <c r="F3728" s="91"/>
      <c r="G3728" s="91"/>
      <c r="H3728" s="248"/>
      <c r="I3728" s="248"/>
      <c r="J3728" s="260"/>
      <c r="K3728" s="252"/>
      <c r="GO3728" s="233" t="str">
        <f>IFERROR(VLOOKUP($C3728,リスト!$D:$X,18,FALSE),"")</f>
        <v/>
      </c>
      <c r="GP3728" s="349"/>
    </row>
    <row r="3729" spans="1:198" hidden="1">
      <c r="A3729" s="232" t="str">
        <f t="shared" si="128"/>
        <v/>
      </c>
      <c r="B3729" s="91"/>
      <c r="C3729" s="232"/>
      <c r="D3729" s="232"/>
      <c r="E3729" s="91"/>
      <c r="F3729" s="91"/>
      <c r="G3729" s="91"/>
      <c r="H3729" s="248"/>
      <c r="I3729" s="248"/>
      <c r="J3729" s="260"/>
      <c r="K3729" s="252"/>
      <c r="GO3729" s="233" t="str">
        <f>IFERROR(VLOOKUP($C3729,リスト!$D:$X,18,FALSE),"")</f>
        <v/>
      </c>
      <c r="GP3729" s="349"/>
    </row>
    <row r="3730" spans="1:198" hidden="1">
      <c r="A3730" s="232" t="str">
        <f t="shared" si="128"/>
        <v/>
      </c>
      <c r="B3730" s="91"/>
      <c r="C3730" s="232"/>
      <c r="D3730" s="232"/>
      <c r="E3730" s="91"/>
      <c r="F3730" s="91"/>
      <c r="G3730" s="91"/>
      <c r="H3730" s="248"/>
      <c r="I3730" s="248"/>
      <c r="J3730" s="260"/>
      <c r="K3730" s="252"/>
      <c r="GO3730" s="233" t="str">
        <f>IFERROR(VLOOKUP($C3730,リスト!$D:$X,18,FALSE),"")</f>
        <v/>
      </c>
      <c r="GP3730" s="349"/>
    </row>
    <row r="3731" spans="1:198" hidden="1">
      <c r="A3731" s="232" t="str">
        <f t="shared" si="128"/>
        <v/>
      </c>
      <c r="B3731" s="91"/>
      <c r="C3731" s="232"/>
      <c r="D3731" s="232"/>
      <c r="E3731" s="91"/>
      <c r="F3731" s="91"/>
      <c r="G3731" s="91"/>
      <c r="H3731" s="248"/>
      <c r="I3731" s="248"/>
      <c r="J3731" s="260"/>
      <c r="K3731" s="252"/>
      <c r="GO3731" s="233" t="str">
        <f>IFERROR(VLOOKUP($C3731,リスト!$D:$X,18,FALSE),"")</f>
        <v/>
      </c>
      <c r="GP3731" s="349"/>
    </row>
    <row r="3732" spans="1:198" hidden="1">
      <c r="A3732" s="232" t="str">
        <f t="shared" si="128"/>
        <v/>
      </c>
      <c r="B3732" s="91"/>
      <c r="C3732" s="232"/>
      <c r="D3732" s="232"/>
      <c r="E3732" s="91"/>
      <c r="F3732" s="91"/>
      <c r="G3732" s="91"/>
      <c r="H3732" s="248"/>
      <c r="I3732" s="248"/>
      <c r="J3732" s="260"/>
      <c r="K3732" s="252"/>
      <c r="GO3732" s="233" t="str">
        <f>IFERROR(VLOOKUP($C3732,リスト!$D:$X,18,FALSE),"")</f>
        <v/>
      </c>
      <c r="GP3732" s="349"/>
    </row>
    <row r="3733" spans="1:198" hidden="1">
      <c r="A3733" s="232" t="str">
        <f t="shared" si="128"/>
        <v/>
      </c>
      <c r="B3733" s="91"/>
      <c r="C3733" s="232"/>
      <c r="D3733" s="232"/>
      <c r="E3733" s="91"/>
      <c r="F3733" s="91"/>
      <c r="G3733" s="91"/>
      <c r="H3733" s="248"/>
      <c r="I3733" s="248"/>
      <c r="J3733" s="260"/>
      <c r="K3733" s="252"/>
      <c r="GO3733" s="233" t="str">
        <f>IFERROR(VLOOKUP($C3733,リスト!$D:$X,18,FALSE),"")</f>
        <v/>
      </c>
      <c r="GP3733" s="349"/>
    </row>
    <row r="3734" spans="1:198" hidden="1">
      <c r="A3734" s="232" t="str">
        <f t="shared" si="128"/>
        <v/>
      </c>
      <c r="B3734" s="91"/>
      <c r="C3734" s="232"/>
      <c r="D3734" s="232"/>
      <c r="E3734" s="91"/>
      <c r="F3734" s="91"/>
      <c r="G3734" s="91"/>
      <c r="H3734" s="248"/>
      <c r="I3734" s="248"/>
      <c r="J3734" s="260"/>
      <c r="K3734" s="252"/>
      <c r="GO3734" s="233" t="str">
        <f>IFERROR(VLOOKUP($C3734,リスト!$D:$X,18,FALSE),"")</f>
        <v/>
      </c>
      <c r="GP3734" s="349"/>
    </row>
    <row r="3735" spans="1:198" hidden="1">
      <c r="A3735" s="232" t="str">
        <f t="shared" si="128"/>
        <v/>
      </c>
      <c r="B3735" s="91"/>
      <c r="C3735" s="232"/>
      <c r="D3735" s="232"/>
      <c r="E3735" s="91"/>
      <c r="F3735" s="91"/>
      <c r="G3735" s="91"/>
      <c r="H3735" s="248"/>
      <c r="I3735" s="248"/>
      <c r="J3735" s="260"/>
      <c r="K3735" s="252"/>
      <c r="GO3735" s="233" t="str">
        <f>IFERROR(VLOOKUP($C3735,リスト!$D:$X,18,FALSE),"")</f>
        <v/>
      </c>
      <c r="GP3735" s="349"/>
    </row>
    <row r="3736" spans="1:198" hidden="1">
      <c r="A3736" s="232" t="str">
        <f t="shared" si="128"/>
        <v/>
      </c>
      <c r="B3736" s="91"/>
      <c r="C3736" s="232"/>
      <c r="D3736" s="232"/>
      <c r="E3736" s="91"/>
      <c r="F3736" s="91"/>
      <c r="G3736" s="91"/>
      <c r="H3736" s="248"/>
      <c r="I3736" s="248"/>
      <c r="J3736" s="260"/>
      <c r="K3736" s="252"/>
      <c r="GO3736" s="233" t="str">
        <f>IFERROR(VLOOKUP($C3736,リスト!$D:$X,18,FALSE),"")</f>
        <v/>
      </c>
      <c r="GP3736" s="349"/>
    </row>
    <row r="3737" spans="1:198" hidden="1">
      <c r="A3737" s="232" t="str">
        <f t="shared" si="128"/>
        <v/>
      </c>
      <c r="B3737" s="91"/>
      <c r="C3737" s="232"/>
      <c r="D3737" s="232"/>
      <c r="E3737" s="91"/>
      <c r="F3737" s="91"/>
      <c r="G3737" s="91"/>
      <c r="H3737" s="248"/>
      <c r="I3737" s="248"/>
      <c r="J3737" s="260"/>
      <c r="K3737" s="252"/>
      <c r="GO3737" s="233" t="str">
        <f>IFERROR(VLOOKUP($C3737,リスト!$D:$X,18,FALSE),"")</f>
        <v/>
      </c>
      <c r="GP3737" s="349"/>
    </row>
    <row r="3738" spans="1:198" hidden="1">
      <c r="A3738" s="232" t="str">
        <f t="shared" si="128"/>
        <v/>
      </c>
      <c r="B3738" s="91"/>
      <c r="C3738" s="232"/>
      <c r="D3738" s="232"/>
      <c r="E3738" s="91"/>
      <c r="F3738" s="91"/>
      <c r="G3738" s="91"/>
      <c r="H3738" s="248"/>
      <c r="I3738" s="248"/>
      <c r="J3738" s="260"/>
      <c r="K3738" s="252"/>
      <c r="GO3738" s="233" t="str">
        <f>IFERROR(VLOOKUP($C3738,リスト!$D:$X,18,FALSE),"")</f>
        <v/>
      </c>
      <c r="GP3738" s="349"/>
    </row>
    <row r="3739" spans="1:198" hidden="1">
      <c r="A3739" s="232" t="str">
        <f t="shared" si="128"/>
        <v/>
      </c>
      <c r="B3739" s="91"/>
      <c r="C3739" s="232"/>
      <c r="D3739" s="232"/>
      <c r="E3739" s="91"/>
      <c r="F3739" s="91"/>
      <c r="G3739" s="91"/>
      <c r="H3739" s="248"/>
      <c r="I3739" s="248"/>
      <c r="J3739" s="260"/>
      <c r="K3739" s="252"/>
      <c r="GO3739" s="233" t="str">
        <f>IFERROR(VLOOKUP($C3739,リスト!$D:$X,18,FALSE),"")</f>
        <v/>
      </c>
      <c r="GP3739" s="349"/>
    </row>
    <row r="3740" spans="1:198" hidden="1">
      <c r="A3740" s="232" t="str">
        <f t="shared" si="128"/>
        <v/>
      </c>
      <c r="B3740" s="91"/>
      <c r="C3740" s="232"/>
      <c r="D3740" s="232"/>
      <c r="E3740" s="91"/>
      <c r="F3740" s="91"/>
      <c r="G3740" s="91"/>
      <c r="H3740" s="248"/>
      <c r="I3740" s="248"/>
      <c r="J3740" s="260"/>
      <c r="K3740" s="252"/>
      <c r="GO3740" s="233" t="str">
        <f>IFERROR(VLOOKUP($C3740,リスト!$D:$X,18,FALSE),"")</f>
        <v/>
      </c>
      <c r="GP3740" s="349"/>
    </row>
    <row r="3741" spans="1:198" hidden="1">
      <c r="A3741" s="232" t="str">
        <f t="shared" si="128"/>
        <v/>
      </c>
      <c r="B3741" s="91"/>
      <c r="C3741" s="232"/>
      <c r="D3741" s="232"/>
      <c r="E3741" s="91"/>
      <c r="F3741" s="91"/>
      <c r="G3741" s="91"/>
      <c r="H3741" s="248"/>
      <c r="I3741" s="248"/>
      <c r="J3741" s="260"/>
      <c r="K3741" s="252"/>
      <c r="GO3741" s="233" t="str">
        <f>IFERROR(VLOOKUP($C3741,リスト!$D:$X,18,FALSE),"")</f>
        <v/>
      </c>
      <c r="GP3741" s="349"/>
    </row>
    <row r="3742" spans="1:198" hidden="1">
      <c r="A3742" s="232" t="str">
        <f t="shared" si="128"/>
        <v/>
      </c>
      <c r="B3742" s="91"/>
      <c r="C3742" s="232"/>
      <c r="D3742" s="232"/>
      <c r="E3742" s="91"/>
      <c r="F3742" s="91"/>
      <c r="G3742" s="91"/>
      <c r="H3742" s="248"/>
      <c r="I3742" s="248"/>
      <c r="J3742" s="260"/>
      <c r="K3742" s="252"/>
      <c r="GO3742" s="233" t="str">
        <f>IFERROR(VLOOKUP($C3742,リスト!$D:$X,18,FALSE),"")</f>
        <v/>
      </c>
      <c r="GP3742" s="349"/>
    </row>
    <row r="3743" spans="1:198" hidden="1">
      <c r="A3743" s="232" t="str">
        <f t="shared" si="128"/>
        <v/>
      </c>
      <c r="B3743" s="91"/>
      <c r="C3743" s="232"/>
      <c r="D3743" s="232"/>
      <c r="E3743" s="91"/>
      <c r="F3743" s="91"/>
      <c r="G3743" s="91"/>
      <c r="H3743" s="248"/>
      <c r="I3743" s="248"/>
      <c r="J3743" s="260"/>
      <c r="K3743" s="252"/>
      <c r="GO3743" s="233" t="str">
        <f>IFERROR(VLOOKUP($C3743,リスト!$D:$X,18,FALSE),"")</f>
        <v/>
      </c>
      <c r="GP3743" s="349"/>
    </row>
    <row r="3744" spans="1:198" hidden="1">
      <c r="A3744" s="232" t="str">
        <f t="shared" si="128"/>
        <v/>
      </c>
      <c r="B3744" s="91"/>
      <c r="C3744" s="232"/>
      <c r="D3744" s="232"/>
      <c r="E3744" s="91"/>
      <c r="F3744" s="91"/>
      <c r="G3744" s="91"/>
      <c r="H3744" s="248"/>
      <c r="I3744" s="248"/>
      <c r="J3744" s="260"/>
      <c r="K3744" s="252"/>
      <c r="GO3744" s="233" t="str">
        <f>IFERROR(VLOOKUP($C3744,リスト!$D:$X,18,FALSE),"")</f>
        <v/>
      </c>
      <c r="GP3744" s="349"/>
    </row>
    <row r="3745" spans="1:198" hidden="1">
      <c r="A3745" s="232" t="str">
        <f t="shared" si="128"/>
        <v/>
      </c>
      <c r="B3745" s="91"/>
      <c r="C3745" s="232"/>
      <c r="D3745" s="232"/>
      <c r="E3745" s="91"/>
      <c r="F3745" s="91"/>
      <c r="G3745" s="91"/>
      <c r="H3745" s="248"/>
      <c r="I3745" s="248"/>
      <c r="J3745" s="260"/>
      <c r="K3745" s="252"/>
      <c r="GO3745" s="233" t="str">
        <f>IFERROR(VLOOKUP($C3745,リスト!$D:$X,18,FALSE),"")</f>
        <v/>
      </c>
      <c r="GP3745" s="349"/>
    </row>
    <row r="3746" spans="1:198" hidden="1">
      <c r="A3746" s="232" t="str">
        <f t="shared" si="128"/>
        <v/>
      </c>
      <c r="B3746" s="91"/>
      <c r="C3746" s="232"/>
      <c r="D3746" s="232"/>
      <c r="E3746" s="91"/>
      <c r="F3746" s="91"/>
      <c r="G3746" s="91"/>
      <c r="H3746" s="248"/>
      <c r="I3746" s="248"/>
      <c r="J3746" s="260"/>
      <c r="K3746" s="252"/>
      <c r="GO3746" s="233" t="str">
        <f>IFERROR(VLOOKUP($C3746,リスト!$D:$X,18,FALSE),"")</f>
        <v/>
      </c>
      <c r="GP3746" s="349"/>
    </row>
    <row r="3747" spans="1:198" hidden="1">
      <c r="A3747" s="232" t="str">
        <f t="shared" si="128"/>
        <v/>
      </c>
      <c r="B3747" s="91"/>
      <c r="C3747" s="232"/>
      <c r="D3747" s="232"/>
      <c r="E3747" s="91"/>
      <c r="F3747" s="91"/>
      <c r="G3747" s="91"/>
      <c r="H3747" s="248"/>
      <c r="I3747" s="248"/>
      <c r="J3747" s="260"/>
      <c r="K3747" s="252"/>
      <c r="GO3747" s="233" t="str">
        <f>IFERROR(VLOOKUP($C3747,リスト!$D:$X,18,FALSE),"")</f>
        <v/>
      </c>
      <c r="GP3747" s="349"/>
    </row>
    <row r="3748" spans="1:198" hidden="1">
      <c r="A3748" s="232" t="str">
        <f t="shared" si="128"/>
        <v/>
      </c>
      <c r="B3748" s="91"/>
      <c r="C3748" s="232"/>
      <c r="D3748" s="232"/>
      <c r="E3748" s="91"/>
      <c r="F3748" s="91"/>
      <c r="G3748" s="91"/>
      <c r="H3748" s="248"/>
      <c r="I3748" s="248"/>
      <c r="J3748" s="260"/>
      <c r="K3748" s="252"/>
      <c r="GO3748" s="233" t="str">
        <f>IFERROR(VLOOKUP($C3748,リスト!$D:$X,18,FALSE),"")</f>
        <v/>
      </c>
      <c r="GP3748" s="349"/>
    </row>
    <row r="3749" spans="1:198" hidden="1">
      <c r="A3749" s="232" t="str">
        <f t="shared" si="128"/>
        <v/>
      </c>
      <c r="B3749" s="91"/>
      <c r="C3749" s="232"/>
      <c r="D3749" s="232"/>
      <c r="E3749" s="91"/>
      <c r="F3749" s="91"/>
      <c r="G3749" s="91"/>
      <c r="H3749" s="248"/>
      <c r="I3749" s="248"/>
      <c r="J3749" s="260"/>
      <c r="K3749" s="252"/>
      <c r="GO3749" s="233" t="str">
        <f>IFERROR(VLOOKUP($C3749,リスト!$D:$X,18,FALSE),"")</f>
        <v/>
      </c>
      <c r="GP3749" s="349"/>
    </row>
    <row r="3750" spans="1:198" hidden="1">
      <c r="A3750" s="232" t="str">
        <f t="shared" si="128"/>
        <v/>
      </c>
      <c r="B3750" s="91"/>
      <c r="C3750" s="232"/>
      <c r="D3750" s="232"/>
      <c r="E3750" s="91"/>
      <c r="F3750" s="91"/>
      <c r="G3750" s="91"/>
      <c r="H3750" s="248"/>
      <c r="I3750" s="248"/>
      <c r="J3750" s="260"/>
      <c r="K3750" s="252"/>
      <c r="GO3750" s="233" t="str">
        <f>IFERROR(VLOOKUP($C3750,リスト!$D:$X,18,FALSE),"")</f>
        <v/>
      </c>
      <c r="GP3750" s="349"/>
    </row>
    <row r="3751" spans="1:198" hidden="1">
      <c r="A3751" s="232" t="str">
        <f t="shared" si="128"/>
        <v/>
      </c>
      <c r="B3751" s="91"/>
      <c r="C3751" s="232"/>
      <c r="D3751" s="232"/>
      <c r="E3751" s="91"/>
      <c r="F3751" s="91"/>
      <c r="G3751" s="91"/>
      <c r="H3751" s="248"/>
      <c r="I3751" s="248"/>
      <c r="J3751" s="260"/>
      <c r="K3751" s="252"/>
      <c r="GO3751" s="233" t="str">
        <f>IFERROR(VLOOKUP($C3751,リスト!$D:$X,18,FALSE),"")</f>
        <v/>
      </c>
      <c r="GP3751" s="349"/>
    </row>
    <row r="3752" spans="1:198" hidden="1">
      <c r="A3752" s="232" t="str">
        <f t="shared" si="128"/>
        <v/>
      </c>
      <c r="B3752" s="91"/>
      <c r="C3752" s="232"/>
      <c r="D3752" s="232"/>
      <c r="E3752" s="91"/>
      <c r="F3752" s="91"/>
      <c r="G3752" s="91"/>
      <c r="H3752" s="248"/>
      <c r="I3752" s="248"/>
      <c r="J3752" s="260"/>
      <c r="K3752" s="252"/>
      <c r="GO3752" s="233" t="str">
        <f>IFERROR(VLOOKUP($C3752,リスト!$D:$X,18,FALSE),"")</f>
        <v/>
      </c>
      <c r="GP3752" s="349"/>
    </row>
    <row r="3753" spans="1:198" hidden="1">
      <c r="A3753" s="232" t="str">
        <f t="shared" si="128"/>
        <v/>
      </c>
      <c r="B3753" s="91"/>
      <c r="C3753" s="232"/>
      <c r="D3753" s="232"/>
      <c r="E3753" s="91"/>
      <c r="F3753" s="91"/>
      <c r="G3753" s="91"/>
      <c r="H3753" s="248"/>
      <c r="I3753" s="248"/>
      <c r="J3753" s="260"/>
      <c r="K3753" s="252"/>
      <c r="GO3753" s="233" t="str">
        <f>IFERROR(VLOOKUP($C3753,リスト!$D:$X,18,FALSE),"")</f>
        <v/>
      </c>
      <c r="GP3753" s="349"/>
    </row>
    <row r="3754" spans="1:198" hidden="1">
      <c r="A3754" s="232" t="str">
        <f t="shared" si="128"/>
        <v/>
      </c>
      <c r="B3754" s="91"/>
      <c r="C3754" s="232"/>
      <c r="D3754" s="232"/>
      <c r="E3754" s="91"/>
      <c r="F3754" s="91"/>
      <c r="G3754" s="91"/>
      <c r="H3754" s="248"/>
      <c r="I3754" s="248"/>
      <c r="J3754" s="260"/>
      <c r="K3754" s="252"/>
      <c r="GO3754" s="233" t="str">
        <f>IFERROR(VLOOKUP($C3754,リスト!$D:$X,18,FALSE),"")</f>
        <v/>
      </c>
      <c r="GP3754" s="349"/>
    </row>
    <row r="3755" spans="1:198" hidden="1">
      <c r="A3755" s="232" t="str">
        <f t="shared" si="128"/>
        <v/>
      </c>
      <c r="B3755" s="91"/>
      <c r="C3755" s="232"/>
      <c r="D3755" s="232"/>
      <c r="E3755" s="91"/>
      <c r="F3755" s="91"/>
      <c r="G3755" s="91"/>
      <c r="H3755" s="248"/>
      <c r="I3755" s="248"/>
      <c r="J3755" s="260"/>
      <c r="K3755" s="252"/>
      <c r="GO3755" s="233" t="str">
        <f>IFERROR(VLOOKUP($C3755,リスト!$D:$X,18,FALSE),"")</f>
        <v/>
      </c>
      <c r="GP3755" s="349"/>
    </row>
    <row r="3756" spans="1:198" hidden="1">
      <c r="A3756" s="232" t="str">
        <f t="shared" si="128"/>
        <v/>
      </c>
      <c r="B3756" s="91"/>
      <c r="C3756" s="232"/>
      <c r="D3756" s="232"/>
      <c r="E3756" s="91"/>
      <c r="F3756" s="91"/>
      <c r="G3756" s="91"/>
      <c r="H3756" s="248"/>
      <c r="I3756" s="248"/>
      <c r="J3756" s="260"/>
      <c r="K3756" s="252"/>
      <c r="GO3756" s="233" t="str">
        <f>IFERROR(VLOOKUP($C3756,リスト!$D:$X,18,FALSE),"")</f>
        <v/>
      </c>
      <c r="GP3756" s="349"/>
    </row>
    <row r="3757" spans="1:198" hidden="1">
      <c r="A3757" s="232" t="str">
        <f t="shared" si="128"/>
        <v/>
      </c>
      <c r="B3757" s="91"/>
      <c r="C3757" s="232"/>
      <c r="D3757" s="232"/>
      <c r="E3757" s="91"/>
      <c r="F3757" s="91"/>
      <c r="G3757" s="91"/>
      <c r="H3757" s="248"/>
      <c r="I3757" s="248"/>
      <c r="J3757" s="260"/>
      <c r="K3757" s="252"/>
      <c r="GO3757" s="233" t="str">
        <f>IFERROR(VLOOKUP($C3757,リスト!$D:$X,18,FALSE),"")</f>
        <v/>
      </c>
      <c r="GP3757" s="349"/>
    </row>
    <row r="3758" spans="1:198" hidden="1">
      <c r="A3758" s="232" t="str">
        <f t="shared" si="128"/>
        <v/>
      </c>
      <c r="B3758" s="91"/>
      <c r="C3758" s="232"/>
      <c r="D3758" s="232"/>
      <c r="E3758" s="91"/>
      <c r="F3758" s="91"/>
      <c r="G3758" s="91"/>
      <c r="H3758" s="248"/>
      <c r="I3758" s="248"/>
      <c r="J3758" s="260"/>
      <c r="K3758" s="252"/>
      <c r="GO3758" s="233" t="str">
        <f>IFERROR(VLOOKUP($C3758,リスト!$D:$X,18,FALSE),"")</f>
        <v/>
      </c>
      <c r="GP3758" s="349"/>
    </row>
    <row r="3759" spans="1:198" hidden="1">
      <c r="A3759" s="232" t="str">
        <f t="shared" si="128"/>
        <v/>
      </c>
      <c r="B3759" s="91"/>
      <c r="C3759" s="232"/>
      <c r="D3759" s="232"/>
      <c r="E3759" s="91"/>
      <c r="F3759" s="91"/>
      <c r="G3759" s="91"/>
      <c r="H3759" s="248"/>
      <c r="I3759" s="248"/>
      <c r="J3759" s="260"/>
      <c r="K3759" s="252"/>
      <c r="GO3759" s="233" t="str">
        <f>IFERROR(VLOOKUP($C3759,リスト!$D:$X,18,FALSE),"")</f>
        <v/>
      </c>
      <c r="GP3759" s="349"/>
    </row>
    <row r="3760" spans="1:198" hidden="1">
      <c r="A3760" s="232" t="str">
        <f t="shared" si="128"/>
        <v/>
      </c>
      <c r="B3760" s="91"/>
      <c r="C3760" s="232"/>
      <c r="D3760" s="232"/>
      <c r="E3760" s="91"/>
      <c r="F3760" s="91"/>
      <c r="G3760" s="91"/>
      <c r="H3760" s="248"/>
      <c r="I3760" s="248"/>
      <c r="J3760" s="260"/>
      <c r="K3760" s="252"/>
      <c r="GO3760" s="233" t="str">
        <f>IFERROR(VLOOKUP($C3760,リスト!$D:$X,18,FALSE),"")</f>
        <v/>
      </c>
      <c r="GP3760" s="349"/>
    </row>
    <row r="3761" spans="1:198" hidden="1">
      <c r="A3761" s="232" t="str">
        <f t="shared" si="128"/>
        <v/>
      </c>
      <c r="B3761" s="91"/>
      <c r="C3761" s="232"/>
      <c r="D3761" s="232"/>
      <c r="E3761" s="91"/>
      <c r="F3761" s="91"/>
      <c r="G3761" s="91"/>
      <c r="H3761" s="248"/>
      <c r="I3761" s="248"/>
      <c r="J3761" s="260"/>
      <c r="K3761" s="252"/>
      <c r="GO3761" s="233" t="str">
        <f>IFERROR(VLOOKUP($C3761,リスト!$D:$X,18,FALSE),"")</f>
        <v/>
      </c>
      <c r="GP3761" s="349"/>
    </row>
    <row r="3762" spans="1:198" hidden="1">
      <c r="A3762" s="232" t="str">
        <f t="shared" si="128"/>
        <v/>
      </c>
      <c r="B3762" s="91"/>
      <c r="C3762" s="232"/>
      <c r="D3762" s="232"/>
      <c r="E3762" s="91"/>
      <c r="F3762" s="91"/>
      <c r="G3762" s="91"/>
      <c r="H3762" s="248"/>
      <c r="I3762" s="248"/>
      <c r="J3762" s="260"/>
      <c r="K3762" s="252"/>
      <c r="GO3762" s="233" t="str">
        <f>IFERROR(VLOOKUP($C3762,リスト!$D:$X,18,FALSE),"")</f>
        <v/>
      </c>
      <c r="GP3762" s="349"/>
    </row>
    <row r="3763" spans="1:198" hidden="1">
      <c r="A3763" s="232" t="str">
        <f t="shared" si="128"/>
        <v/>
      </c>
      <c r="B3763" s="91"/>
      <c r="C3763" s="232"/>
      <c r="D3763" s="232"/>
      <c r="E3763" s="91"/>
      <c r="F3763" s="91"/>
      <c r="G3763" s="91"/>
      <c r="H3763" s="248"/>
      <c r="I3763" s="248"/>
      <c r="J3763" s="260"/>
      <c r="K3763" s="252"/>
      <c r="GO3763" s="233" t="str">
        <f>IFERROR(VLOOKUP($C3763,リスト!$D:$X,18,FALSE),"")</f>
        <v/>
      </c>
      <c r="GP3763" s="349"/>
    </row>
    <row r="3764" spans="1:198" hidden="1">
      <c r="A3764" s="232" t="str">
        <f t="shared" si="128"/>
        <v/>
      </c>
      <c r="B3764" s="91"/>
      <c r="C3764" s="232"/>
      <c r="D3764" s="232"/>
      <c r="E3764" s="91"/>
      <c r="F3764" s="91"/>
      <c r="G3764" s="91"/>
      <c r="H3764" s="248"/>
      <c r="I3764" s="248"/>
      <c r="J3764" s="260"/>
      <c r="K3764" s="252"/>
      <c r="GO3764" s="233" t="str">
        <f>IFERROR(VLOOKUP($C3764,リスト!$D:$X,18,FALSE),"")</f>
        <v/>
      </c>
      <c r="GP3764" s="349"/>
    </row>
    <row r="3765" spans="1:198" hidden="1">
      <c r="A3765" s="232" t="str">
        <f t="shared" si="128"/>
        <v/>
      </c>
      <c r="B3765" s="91"/>
      <c r="C3765" s="232"/>
      <c r="D3765" s="232"/>
      <c r="E3765" s="91"/>
      <c r="F3765" s="91"/>
      <c r="G3765" s="91"/>
      <c r="H3765" s="248"/>
      <c r="I3765" s="248"/>
      <c r="J3765" s="260"/>
      <c r="K3765" s="252"/>
      <c r="GO3765" s="233" t="str">
        <f>IFERROR(VLOOKUP($C3765,リスト!$D:$X,18,FALSE),"")</f>
        <v/>
      </c>
      <c r="GP3765" s="349"/>
    </row>
    <row r="3766" spans="1:198" hidden="1">
      <c r="A3766" s="232" t="str">
        <f t="shared" si="128"/>
        <v/>
      </c>
      <c r="B3766" s="91"/>
      <c r="C3766" s="232"/>
      <c r="D3766" s="232"/>
      <c r="E3766" s="91"/>
      <c r="F3766" s="91"/>
      <c r="G3766" s="91"/>
      <c r="H3766" s="248"/>
      <c r="I3766" s="248"/>
      <c r="J3766" s="260"/>
      <c r="K3766" s="252"/>
      <c r="GO3766" s="233" t="str">
        <f>IFERROR(VLOOKUP($C3766,リスト!$D:$X,18,FALSE),"")</f>
        <v/>
      </c>
      <c r="GP3766" s="349"/>
    </row>
    <row r="3767" spans="1:198" hidden="1">
      <c r="A3767" s="232" t="str">
        <f t="shared" si="128"/>
        <v/>
      </c>
      <c r="B3767" s="91"/>
      <c r="C3767" s="232"/>
      <c r="D3767" s="232"/>
      <c r="E3767" s="91"/>
      <c r="F3767" s="91"/>
      <c r="G3767" s="91"/>
      <c r="H3767" s="248"/>
      <c r="I3767" s="248"/>
      <c r="J3767" s="260"/>
      <c r="K3767" s="252"/>
      <c r="GO3767" s="233" t="str">
        <f>IFERROR(VLOOKUP($C3767,リスト!$D:$X,18,FALSE),"")</f>
        <v/>
      </c>
      <c r="GP3767" s="349"/>
    </row>
    <row r="3768" spans="1:198" hidden="1">
      <c r="A3768" s="232" t="str">
        <f t="shared" si="128"/>
        <v/>
      </c>
      <c r="B3768" s="91"/>
      <c r="C3768" s="232"/>
      <c r="D3768" s="232"/>
      <c r="E3768" s="91"/>
      <c r="F3768" s="91"/>
      <c r="G3768" s="91"/>
      <c r="H3768" s="248"/>
      <c r="I3768" s="248"/>
      <c r="J3768" s="260"/>
      <c r="K3768" s="252"/>
      <c r="GO3768" s="233" t="str">
        <f>IFERROR(VLOOKUP($C3768,リスト!$D:$X,18,FALSE),"")</f>
        <v/>
      </c>
      <c r="GP3768" s="349"/>
    </row>
    <row r="3769" spans="1:198" hidden="1">
      <c r="A3769" s="232" t="str">
        <f t="shared" si="128"/>
        <v/>
      </c>
      <c r="B3769" s="91"/>
      <c r="C3769" s="232"/>
      <c r="D3769" s="232"/>
      <c r="E3769" s="91"/>
      <c r="F3769" s="91"/>
      <c r="G3769" s="91"/>
      <c r="H3769" s="248"/>
      <c r="I3769" s="248"/>
      <c r="J3769" s="260"/>
      <c r="K3769" s="252"/>
      <c r="GO3769" s="233" t="str">
        <f>IFERROR(VLOOKUP($C3769,リスト!$D:$X,18,FALSE),"")</f>
        <v/>
      </c>
      <c r="GP3769" s="349"/>
    </row>
    <row r="3770" spans="1:198" hidden="1">
      <c r="A3770" s="232" t="str">
        <f t="shared" si="128"/>
        <v/>
      </c>
      <c r="B3770" s="91"/>
      <c r="C3770" s="232"/>
      <c r="D3770" s="232"/>
      <c r="E3770" s="91"/>
      <c r="F3770" s="91"/>
      <c r="G3770" s="91"/>
      <c r="H3770" s="248"/>
      <c r="I3770" s="248"/>
      <c r="J3770" s="260"/>
      <c r="K3770" s="252"/>
      <c r="GO3770" s="233" t="str">
        <f>IFERROR(VLOOKUP($C3770,リスト!$D:$X,18,FALSE),"")</f>
        <v/>
      </c>
      <c r="GP3770" s="349"/>
    </row>
    <row r="3771" spans="1:198" hidden="1">
      <c r="A3771" s="232" t="str">
        <f t="shared" si="128"/>
        <v/>
      </c>
      <c r="B3771" s="91"/>
      <c r="C3771" s="232"/>
      <c r="D3771" s="232"/>
      <c r="E3771" s="91"/>
      <c r="F3771" s="91"/>
      <c r="G3771" s="91"/>
      <c r="H3771" s="248"/>
      <c r="I3771" s="248"/>
      <c r="J3771" s="260"/>
      <c r="K3771" s="252"/>
      <c r="GO3771" s="233" t="str">
        <f>IFERROR(VLOOKUP($C3771,リスト!$D:$X,18,FALSE),"")</f>
        <v/>
      </c>
      <c r="GP3771" s="349"/>
    </row>
    <row r="3772" spans="1:198" hidden="1">
      <c r="A3772" s="232" t="str">
        <f t="shared" si="128"/>
        <v/>
      </c>
      <c r="B3772" s="91"/>
      <c r="C3772" s="232"/>
      <c r="D3772" s="232"/>
      <c r="E3772" s="91"/>
      <c r="F3772" s="91"/>
      <c r="G3772" s="91"/>
      <c r="H3772" s="248"/>
      <c r="I3772" s="248"/>
      <c r="J3772" s="260"/>
      <c r="K3772" s="252"/>
      <c r="GO3772" s="233" t="str">
        <f>IFERROR(VLOOKUP($C3772,リスト!$D:$X,18,FALSE),"")</f>
        <v/>
      </c>
      <c r="GP3772" s="349"/>
    </row>
    <row r="3773" spans="1:198" hidden="1">
      <c r="A3773" s="232" t="str">
        <f t="shared" si="128"/>
        <v/>
      </c>
      <c r="B3773" s="91"/>
      <c r="C3773" s="232"/>
      <c r="D3773" s="232"/>
      <c r="E3773" s="91"/>
      <c r="F3773" s="91"/>
      <c r="G3773" s="91"/>
      <c r="H3773" s="248"/>
      <c r="I3773" s="248"/>
      <c r="J3773" s="260"/>
      <c r="K3773" s="252"/>
      <c r="GO3773" s="233" t="str">
        <f>IFERROR(VLOOKUP($C3773,リスト!$D:$X,18,FALSE),"")</f>
        <v/>
      </c>
      <c r="GP3773" s="349"/>
    </row>
    <row r="3774" spans="1:198" hidden="1">
      <c r="A3774" s="232" t="str">
        <f t="shared" si="128"/>
        <v/>
      </c>
      <c r="B3774" s="91"/>
      <c r="C3774" s="232"/>
      <c r="D3774" s="232"/>
      <c r="E3774" s="91"/>
      <c r="F3774" s="91"/>
      <c r="G3774" s="91"/>
      <c r="H3774" s="248"/>
      <c r="I3774" s="248"/>
      <c r="J3774" s="260"/>
      <c r="K3774" s="252"/>
      <c r="GO3774" s="233" t="str">
        <f>IFERROR(VLOOKUP($C3774,リスト!$D:$X,18,FALSE),"")</f>
        <v/>
      </c>
      <c r="GP3774" s="349"/>
    </row>
    <row r="3775" spans="1:198" hidden="1">
      <c r="A3775" s="232" t="str">
        <f t="shared" si="128"/>
        <v/>
      </c>
      <c r="B3775" s="91"/>
      <c r="C3775" s="232"/>
      <c r="D3775" s="232"/>
      <c r="E3775" s="91"/>
      <c r="F3775" s="91"/>
      <c r="G3775" s="91"/>
      <c r="H3775" s="248"/>
      <c r="I3775" s="248"/>
      <c r="J3775" s="260"/>
      <c r="K3775" s="252"/>
      <c r="GO3775" s="233" t="str">
        <f>IFERROR(VLOOKUP($C3775,リスト!$D:$X,18,FALSE),"")</f>
        <v/>
      </c>
      <c r="GP3775" s="349"/>
    </row>
    <row r="3776" spans="1:198" hidden="1">
      <c r="A3776" s="232" t="str">
        <f t="shared" si="128"/>
        <v/>
      </c>
      <c r="B3776" s="91"/>
      <c r="C3776" s="232"/>
      <c r="D3776" s="232"/>
      <c r="E3776" s="91"/>
      <c r="F3776" s="91"/>
      <c r="G3776" s="91"/>
      <c r="H3776" s="248"/>
      <c r="I3776" s="248"/>
      <c r="J3776" s="260"/>
      <c r="K3776" s="252"/>
      <c r="GO3776" s="233" t="str">
        <f>IFERROR(VLOOKUP($C3776,リスト!$D:$X,18,FALSE),"")</f>
        <v/>
      </c>
      <c r="GP3776" s="349"/>
    </row>
    <row r="3777" spans="1:198" hidden="1">
      <c r="A3777" s="232" t="str">
        <f t="shared" si="128"/>
        <v/>
      </c>
      <c r="B3777" s="91"/>
      <c r="C3777" s="232"/>
      <c r="D3777" s="232"/>
      <c r="E3777" s="91"/>
      <c r="F3777" s="91"/>
      <c r="G3777" s="91"/>
      <c r="H3777" s="248"/>
      <c r="I3777" s="248"/>
      <c r="J3777" s="260"/>
      <c r="K3777" s="252"/>
      <c r="GO3777" s="233" t="str">
        <f>IFERROR(VLOOKUP($C3777,リスト!$D:$X,18,FALSE),"")</f>
        <v/>
      </c>
      <c r="GP3777" s="349"/>
    </row>
    <row r="3778" spans="1:198" hidden="1">
      <c r="A3778" s="232" t="str">
        <f t="shared" si="128"/>
        <v/>
      </c>
      <c r="B3778" s="91"/>
      <c r="C3778" s="232"/>
      <c r="D3778" s="232"/>
      <c r="E3778" s="91"/>
      <c r="F3778" s="91"/>
      <c r="G3778" s="91"/>
      <c r="H3778" s="248"/>
      <c r="I3778" s="248"/>
      <c r="J3778" s="260"/>
      <c r="K3778" s="252"/>
      <c r="GO3778" s="233" t="str">
        <f>IFERROR(VLOOKUP($C3778,リスト!$D:$X,18,FALSE),"")</f>
        <v/>
      </c>
      <c r="GP3778" s="349"/>
    </row>
    <row r="3779" spans="1:198" hidden="1">
      <c r="A3779" s="232" t="str">
        <f t="shared" si="128"/>
        <v/>
      </c>
      <c r="B3779" s="91"/>
      <c r="C3779" s="232"/>
      <c r="D3779" s="232"/>
      <c r="E3779" s="91"/>
      <c r="F3779" s="91"/>
      <c r="G3779" s="91"/>
      <c r="H3779" s="248"/>
      <c r="I3779" s="248"/>
      <c r="J3779" s="260"/>
      <c r="K3779" s="252"/>
      <c r="GO3779" s="233" t="str">
        <f>IFERROR(VLOOKUP($C3779,リスト!$D:$X,18,FALSE),"")</f>
        <v/>
      </c>
      <c r="GP3779" s="349"/>
    </row>
    <row r="3780" spans="1:198" hidden="1">
      <c r="A3780" s="232" t="str">
        <f t="shared" si="128"/>
        <v/>
      </c>
      <c r="B3780" s="91"/>
      <c r="C3780" s="232"/>
      <c r="D3780" s="232"/>
      <c r="E3780" s="91"/>
      <c r="F3780" s="91"/>
      <c r="G3780" s="91"/>
      <c r="H3780" s="248"/>
      <c r="I3780" s="248"/>
      <c r="J3780" s="260"/>
      <c r="K3780" s="252"/>
      <c r="GO3780" s="233" t="str">
        <f>IFERROR(VLOOKUP($C3780,リスト!$D:$X,18,FALSE),"")</f>
        <v/>
      </c>
      <c r="GP3780" s="349"/>
    </row>
    <row r="3781" spans="1:198" hidden="1">
      <c r="A3781" s="232" t="str">
        <f t="shared" si="128"/>
        <v/>
      </c>
      <c r="B3781" s="91"/>
      <c r="C3781" s="232"/>
      <c r="D3781" s="232"/>
      <c r="E3781" s="91"/>
      <c r="F3781" s="91"/>
      <c r="G3781" s="91"/>
      <c r="H3781" s="248"/>
      <c r="I3781" s="248"/>
      <c r="J3781" s="260"/>
      <c r="K3781" s="252"/>
      <c r="GO3781" s="233" t="str">
        <f>IFERROR(VLOOKUP($C3781,リスト!$D:$X,18,FALSE),"")</f>
        <v/>
      </c>
      <c r="GP3781" s="349"/>
    </row>
    <row r="3782" spans="1:198" hidden="1">
      <c r="A3782" s="232" t="str">
        <f t="shared" ref="A3782:A3845" si="129">IF(C3782="","",ROW()-5)</f>
        <v/>
      </c>
      <c r="B3782" s="91"/>
      <c r="C3782" s="232"/>
      <c r="D3782" s="232"/>
      <c r="E3782" s="91"/>
      <c r="F3782" s="91"/>
      <c r="G3782" s="91"/>
      <c r="H3782" s="248"/>
      <c r="I3782" s="248"/>
      <c r="J3782" s="260"/>
      <c r="K3782" s="252"/>
      <c r="GO3782" s="233" t="str">
        <f>IFERROR(VLOOKUP($C3782,リスト!$D:$X,18,FALSE),"")</f>
        <v/>
      </c>
      <c r="GP3782" s="349"/>
    </row>
    <row r="3783" spans="1:198" hidden="1">
      <c r="A3783" s="232" t="str">
        <f t="shared" si="129"/>
        <v/>
      </c>
      <c r="B3783" s="91"/>
      <c r="C3783" s="232"/>
      <c r="D3783" s="232"/>
      <c r="E3783" s="91"/>
      <c r="F3783" s="91"/>
      <c r="G3783" s="91"/>
      <c r="H3783" s="248"/>
      <c r="I3783" s="248"/>
      <c r="J3783" s="260"/>
      <c r="K3783" s="252"/>
      <c r="GO3783" s="233" t="str">
        <f>IFERROR(VLOOKUP($C3783,リスト!$D:$X,18,FALSE),"")</f>
        <v/>
      </c>
      <c r="GP3783" s="349"/>
    </row>
    <row r="3784" spans="1:198" hidden="1">
      <c r="A3784" s="232" t="str">
        <f t="shared" si="129"/>
        <v/>
      </c>
      <c r="B3784" s="91"/>
      <c r="C3784" s="232"/>
      <c r="D3784" s="232"/>
      <c r="E3784" s="91"/>
      <c r="F3784" s="91"/>
      <c r="G3784" s="91"/>
      <c r="H3784" s="248"/>
      <c r="I3784" s="248"/>
      <c r="J3784" s="260"/>
      <c r="K3784" s="252"/>
      <c r="GO3784" s="233" t="str">
        <f>IFERROR(VLOOKUP($C3784,リスト!$D:$X,18,FALSE),"")</f>
        <v/>
      </c>
      <c r="GP3784" s="349"/>
    </row>
    <row r="3785" spans="1:198" hidden="1">
      <c r="A3785" s="232" t="str">
        <f t="shared" si="129"/>
        <v/>
      </c>
      <c r="B3785" s="91"/>
      <c r="C3785" s="232"/>
      <c r="D3785" s="232"/>
      <c r="E3785" s="91"/>
      <c r="F3785" s="91"/>
      <c r="G3785" s="91"/>
      <c r="H3785" s="248"/>
      <c r="I3785" s="248"/>
      <c r="J3785" s="260"/>
      <c r="K3785" s="252"/>
      <c r="GO3785" s="233" t="str">
        <f>IFERROR(VLOOKUP($C3785,リスト!$D:$X,18,FALSE),"")</f>
        <v/>
      </c>
      <c r="GP3785" s="349"/>
    </row>
    <row r="3786" spans="1:198" hidden="1">
      <c r="A3786" s="232" t="str">
        <f t="shared" si="129"/>
        <v/>
      </c>
      <c r="B3786" s="91"/>
      <c r="C3786" s="232"/>
      <c r="D3786" s="232"/>
      <c r="E3786" s="91"/>
      <c r="F3786" s="91"/>
      <c r="G3786" s="91"/>
      <c r="H3786" s="248"/>
      <c r="I3786" s="248"/>
      <c r="J3786" s="260"/>
      <c r="K3786" s="252"/>
      <c r="GO3786" s="233" t="str">
        <f>IFERROR(VLOOKUP($C3786,リスト!$D:$X,18,FALSE),"")</f>
        <v/>
      </c>
      <c r="GP3786" s="349"/>
    </row>
    <row r="3787" spans="1:198" hidden="1">
      <c r="A3787" s="232" t="str">
        <f t="shared" si="129"/>
        <v/>
      </c>
      <c r="B3787" s="91"/>
      <c r="C3787" s="232"/>
      <c r="D3787" s="232"/>
      <c r="E3787" s="91"/>
      <c r="F3787" s="91"/>
      <c r="G3787" s="91"/>
      <c r="H3787" s="248"/>
      <c r="I3787" s="248"/>
      <c r="J3787" s="260"/>
      <c r="K3787" s="252"/>
      <c r="GO3787" s="233" t="str">
        <f>IFERROR(VLOOKUP($C3787,リスト!$D:$X,18,FALSE),"")</f>
        <v/>
      </c>
      <c r="GP3787" s="349"/>
    </row>
    <row r="3788" spans="1:198" hidden="1">
      <c r="A3788" s="232" t="str">
        <f t="shared" si="129"/>
        <v/>
      </c>
      <c r="B3788" s="91"/>
      <c r="C3788" s="232"/>
      <c r="D3788" s="232"/>
      <c r="E3788" s="91"/>
      <c r="F3788" s="91"/>
      <c r="G3788" s="91"/>
      <c r="H3788" s="248"/>
      <c r="I3788" s="248"/>
      <c r="J3788" s="260"/>
      <c r="K3788" s="252"/>
      <c r="GO3788" s="233" t="str">
        <f>IFERROR(VLOOKUP($C3788,リスト!$D:$X,18,FALSE),"")</f>
        <v/>
      </c>
      <c r="GP3788" s="349"/>
    </row>
    <row r="3789" spans="1:198" hidden="1">
      <c r="A3789" s="232" t="str">
        <f t="shared" si="129"/>
        <v/>
      </c>
      <c r="B3789" s="91"/>
      <c r="C3789" s="232"/>
      <c r="D3789" s="232"/>
      <c r="E3789" s="91"/>
      <c r="F3789" s="91"/>
      <c r="G3789" s="91"/>
      <c r="H3789" s="248"/>
      <c r="I3789" s="248"/>
      <c r="J3789" s="260"/>
      <c r="K3789" s="252"/>
      <c r="GO3789" s="233" t="str">
        <f>IFERROR(VLOOKUP($C3789,リスト!$D:$X,18,FALSE),"")</f>
        <v/>
      </c>
      <c r="GP3789" s="349"/>
    </row>
    <row r="3790" spans="1:198" hidden="1">
      <c r="A3790" s="232" t="str">
        <f t="shared" si="129"/>
        <v/>
      </c>
      <c r="B3790" s="91"/>
      <c r="C3790" s="232"/>
      <c r="D3790" s="232"/>
      <c r="E3790" s="91"/>
      <c r="F3790" s="91"/>
      <c r="G3790" s="91"/>
      <c r="H3790" s="248"/>
      <c r="I3790" s="248"/>
      <c r="J3790" s="260"/>
      <c r="K3790" s="252"/>
      <c r="GO3790" s="233" t="str">
        <f>IFERROR(VLOOKUP($C3790,リスト!$D:$X,18,FALSE),"")</f>
        <v/>
      </c>
      <c r="GP3790" s="349"/>
    </row>
    <row r="3791" spans="1:198" hidden="1">
      <c r="A3791" s="232" t="str">
        <f t="shared" si="129"/>
        <v/>
      </c>
      <c r="B3791" s="91"/>
      <c r="C3791" s="232"/>
      <c r="D3791" s="232"/>
      <c r="E3791" s="91"/>
      <c r="F3791" s="91"/>
      <c r="G3791" s="91"/>
      <c r="H3791" s="248"/>
      <c r="I3791" s="248"/>
      <c r="J3791" s="260"/>
      <c r="K3791" s="252"/>
      <c r="GO3791" s="233" t="str">
        <f>IFERROR(VLOOKUP($C3791,リスト!$D:$X,18,FALSE),"")</f>
        <v/>
      </c>
      <c r="GP3791" s="349"/>
    </row>
    <row r="3792" spans="1:198" hidden="1">
      <c r="A3792" s="232" t="str">
        <f t="shared" si="129"/>
        <v/>
      </c>
      <c r="B3792" s="91"/>
      <c r="C3792" s="232"/>
      <c r="D3792" s="232"/>
      <c r="E3792" s="91"/>
      <c r="F3792" s="91"/>
      <c r="G3792" s="91"/>
      <c r="H3792" s="248"/>
      <c r="I3792" s="248"/>
      <c r="J3792" s="260"/>
      <c r="K3792" s="252"/>
      <c r="GO3792" s="233" t="str">
        <f>IFERROR(VLOOKUP($C3792,リスト!$D:$X,18,FALSE),"")</f>
        <v/>
      </c>
      <c r="GP3792" s="349"/>
    </row>
    <row r="3793" spans="1:198" hidden="1">
      <c r="A3793" s="232" t="str">
        <f t="shared" si="129"/>
        <v/>
      </c>
      <c r="B3793" s="91"/>
      <c r="C3793" s="232"/>
      <c r="D3793" s="232"/>
      <c r="E3793" s="91"/>
      <c r="F3793" s="91"/>
      <c r="G3793" s="91"/>
      <c r="H3793" s="248"/>
      <c r="I3793" s="248"/>
      <c r="J3793" s="260"/>
      <c r="K3793" s="252"/>
      <c r="GO3793" s="233" t="str">
        <f>IFERROR(VLOOKUP($C3793,リスト!$D:$X,18,FALSE),"")</f>
        <v/>
      </c>
      <c r="GP3793" s="349"/>
    </row>
    <row r="3794" spans="1:198" hidden="1">
      <c r="A3794" s="232" t="str">
        <f t="shared" si="129"/>
        <v/>
      </c>
      <c r="B3794" s="91"/>
      <c r="C3794" s="232"/>
      <c r="D3794" s="232"/>
      <c r="E3794" s="91"/>
      <c r="F3794" s="91"/>
      <c r="G3794" s="91"/>
      <c r="H3794" s="248"/>
      <c r="I3794" s="248"/>
      <c r="J3794" s="260"/>
      <c r="K3794" s="252"/>
      <c r="GO3794" s="233" t="str">
        <f>IFERROR(VLOOKUP($C3794,リスト!$D:$X,18,FALSE),"")</f>
        <v/>
      </c>
      <c r="GP3794" s="349"/>
    </row>
    <row r="3795" spans="1:198" hidden="1">
      <c r="A3795" s="232" t="str">
        <f t="shared" si="129"/>
        <v/>
      </c>
      <c r="B3795" s="91"/>
      <c r="C3795" s="232"/>
      <c r="D3795" s="232"/>
      <c r="E3795" s="91"/>
      <c r="F3795" s="91"/>
      <c r="G3795" s="91"/>
      <c r="H3795" s="248"/>
      <c r="I3795" s="248"/>
      <c r="J3795" s="260"/>
      <c r="K3795" s="252"/>
      <c r="GO3795" s="233" t="str">
        <f>IFERROR(VLOOKUP($C3795,リスト!$D:$X,18,FALSE),"")</f>
        <v/>
      </c>
      <c r="GP3795" s="349"/>
    </row>
    <row r="3796" spans="1:198" hidden="1">
      <c r="A3796" s="232" t="str">
        <f t="shared" si="129"/>
        <v/>
      </c>
      <c r="B3796" s="91"/>
      <c r="C3796" s="232"/>
      <c r="D3796" s="232"/>
      <c r="E3796" s="91"/>
      <c r="F3796" s="91"/>
      <c r="G3796" s="91"/>
      <c r="H3796" s="248"/>
      <c r="I3796" s="248"/>
      <c r="J3796" s="260"/>
      <c r="K3796" s="252"/>
      <c r="GO3796" s="233" t="str">
        <f>IFERROR(VLOOKUP($C3796,リスト!$D:$X,18,FALSE),"")</f>
        <v/>
      </c>
      <c r="GP3796" s="349"/>
    </row>
    <row r="3797" spans="1:198" hidden="1">
      <c r="A3797" s="232" t="str">
        <f t="shared" si="129"/>
        <v/>
      </c>
      <c r="B3797" s="91"/>
      <c r="C3797" s="232"/>
      <c r="D3797" s="232"/>
      <c r="E3797" s="91"/>
      <c r="F3797" s="91"/>
      <c r="G3797" s="91"/>
      <c r="H3797" s="248"/>
      <c r="I3797" s="248"/>
      <c r="J3797" s="260"/>
      <c r="K3797" s="252"/>
      <c r="GO3797" s="233" t="str">
        <f>IFERROR(VLOOKUP($C3797,リスト!$D:$X,18,FALSE),"")</f>
        <v/>
      </c>
      <c r="GP3797" s="349"/>
    </row>
    <row r="3798" spans="1:198" hidden="1">
      <c r="A3798" s="232" t="str">
        <f t="shared" si="129"/>
        <v/>
      </c>
      <c r="B3798" s="91"/>
      <c r="C3798" s="232"/>
      <c r="D3798" s="232"/>
      <c r="E3798" s="91"/>
      <c r="F3798" s="91"/>
      <c r="G3798" s="91"/>
      <c r="H3798" s="248"/>
      <c r="I3798" s="248"/>
      <c r="J3798" s="260"/>
      <c r="K3798" s="252"/>
      <c r="GO3798" s="233" t="str">
        <f>IFERROR(VLOOKUP($C3798,リスト!$D:$X,18,FALSE),"")</f>
        <v/>
      </c>
      <c r="GP3798" s="349"/>
    </row>
    <row r="3799" spans="1:198" hidden="1">
      <c r="A3799" s="232" t="str">
        <f t="shared" si="129"/>
        <v/>
      </c>
      <c r="B3799" s="91"/>
      <c r="C3799" s="232"/>
      <c r="D3799" s="232"/>
      <c r="E3799" s="91"/>
      <c r="F3799" s="91"/>
      <c r="G3799" s="91"/>
      <c r="H3799" s="248"/>
      <c r="I3799" s="248"/>
      <c r="J3799" s="260"/>
      <c r="K3799" s="252"/>
      <c r="GO3799" s="233" t="str">
        <f>IFERROR(VLOOKUP($C3799,リスト!$D:$X,18,FALSE),"")</f>
        <v/>
      </c>
      <c r="GP3799" s="349"/>
    </row>
    <row r="3800" spans="1:198" hidden="1">
      <c r="A3800" s="232" t="str">
        <f t="shared" si="129"/>
        <v/>
      </c>
      <c r="B3800" s="91"/>
      <c r="C3800" s="232"/>
      <c r="D3800" s="232"/>
      <c r="E3800" s="91"/>
      <c r="F3800" s="91"/>
      <c r="G3800" s="91"/>
      <c r="H3800" s="248"/>
      <c r="I3800" s="248"/>
      <c r="J3800" s="260"/>
      <c r="K3800" s="252"/>
      <c r="GO3800" s="233" t="str">
        <f>IFERROR(VLOOKUP($C3800,リスト!$D:$X,18,FALSE),"")</f>
        <v/>
      </c>
      <c r="GP3800" s="349"/>
    </row>
    <row r="3801" spans="1:198" hidden="1">
      <c r="A3801" s="232" t="str">
        <f t="shared" si="129"/>
        <v/>
      </c>
      <c r="B3801" s="91"/>
      <c r="C3801" s="232"/>
      <c r="D3801" s="232"/>
      <c r="E3801" s="91"/>
      <c r="F3801" s="91"/>
      <c r="G3801" s="91"/>
      <c r="H3801" s="248"/>
      <c r="I3801" s="248"/>
      <c r="J3801" s="260"/>
      <c r="K3801" s="252"/>
      <c r="GO3801" s="233" t="str">
        <f>IFERROR(VLOOKUP($C3801,リスト!$D:$X,18,FALSE),"")</f>
        <v/>
      </c>
      <c r="GP3801" s="349"/>
    </row>
    <row r="3802" spans="1:198" hidden="1">
      <c r="A3802" s="232" t="str">
        <f t="shared" si="129"/>
        <v/>
      </c>
      <c r="B3802" s="91"/>
      <c r="C3802" s="232"/>
      <c r="D3802" s="232"/>
      <c r="E3802" s="91"/>
      <c r="F3802" s="91"/>
      <c r="G3802" s="91"/>
      <c r="H3802" s="248"/>
      <c r="I3802" s="248"/>
      <c r="J3802" s="260"/>
      <c r="K3802" s="252"/>
      <c r="GO3802" s="233" t="str">
        <f>IFERROR(VLOOKUP($C3802,リスト!$D:$X,18,FALSE),"")</f>
        <v/>
      </c>
      <c r="GP3802" s="349"/>
    </row>
    <row r="3803" spans="1:198" hidden="1">
      <c r="A3803" s="232" t="str">
        <f t="shared" si="129"/>
        <v/>
      </c>
      <c r="B3803" s="91"/>
      <c r="C3803" s="232"/>
      <c r="D3803" s="232"/>
      <c r="E3803" s="91"/>
      <c r="F3803" s="91"/>
      <c r="G3803" s="91"/>
      <c r="H3803" s="248"/>
      <c r="I3803" s="248"/>
      <c r="J3803" s="260"/>
      <c r="K3803" s="252"/>
      <c r="GO3803" s="233" t="str">
        <f>IFERROR(VLOOKUP($C3803,リスト!$D:$X,18,FALSE),"")</f>
        <v/>
      </c>
      <c r="GP3803" s="349"/>
    </row>
    <row r="3804" spans="1:198" hidden="1">
      <c r="A3804" s="232" t="str">
        <f t="shared" si="129"/>
        <v/>
      </c>
      <c r="B3804" s="91"/>
      <c r="C3804" s="232"/>
      <c r="D3804" s="232"/>
      <c r="E3804" s="91"/>
      <c r="F3804" s="91"/>
      <c r="G3804" s="91"/>
      <c r="H3804" s="248"/>
      <c r="I3804" s="248"/>
      <c r="J3804" s="260"/>
      <c r="K3804" s="252"/>
      <c r="GO3804" s="233" t="str">
        <f>IFERROR(VLOOKUP($C3804,リスト!$D:$X,18,FALSE),"")</f>
        <v/>
      </c>
      <c r="GP3804" s="349"/>
    </row>
    <row r="3805" spans="1:198" hidden="1">
      <c r="A3805" s="232" t="str">
        <f t="shared" si="129"/>
        <v/>
      </c>
      <c r="B3805" s="91"/>
      <c r="C3805" s="232"/>
      <c r="D3805" s="232"/>
      <c r="E3805" s="91"/>
      <c r="F3805" s="91"/>
      <c r="G3805" s="91"/>
      <c r="H3805" s="248"/>
      <c r="I3805" s="248"/>
      <c r="J3805" s="260"/>
      <c r="K3805" s="252"/>
      <c r="GO3805" s="233" t="str">
        <f>IFERROR(VLOOKUP($C3805,リスト!$D:$X,18,FALSE),"")</f>
        <v/>
      </c>
      <c r="GP3805" s="349"/>
    </row>
    <row r="3806" spans="1:198" hidden="1">
      <c r="A3806" s="232" t="str">
        <f t="shared" si="129"/>
        <v/>
      </c>
      <c r="B3806" s="91"/>
      <c r="C3806" s="232"/>
      <c r="D3806" s="232"/>
      <c r="E3806" s="91"/>
      <c r="F3806" s="91"/>
      <c r="G3806" s="91"/>
      <c r="H3806" s="248"/>
      <c r="I3806" s="248"/>
      <c r="J3806" s="260"/>
      <c r="K3806" s="252"/>
      <c r="GO3806" s="233" t="str">
        <f>IFERROR(VLOOKUP($C3806,リスト!$D:$X,18,FALSE),"")</f>
        <v/>
      </c>
      <c r="GP3806" s="349"/>
    </row>
    <row r="3807" spans="1:198" hidden="1">
      <c r="A3807" s="232" t="str">
        <f t="shared" si="129"/>
        <v/>
      </c>
      <c r="B3807" s="91"/>
      <c r="C3807" s="232"/>
      <c r="D3807" s="232"/>
      <c r="E3807" s="91"/>
      <c r="F3807" s="91"/>
      <c r="G3807" s="91"/>
      <c r="H3807" s="248"/>
      <c r="I3807" s="248"/>
      <c r="J3807" s="260"/>
      <c r="K3807" s="252"/>
      <c r="GO3807" s="233" t="str">
        <f>IFERROR(VLOOKUP($C3807,リスト!$D:$X,18,FALSE),"")</f>
        <v/>
      </c>
      <c r="GP3807" s="349"/>
    </row>
    <row r="3808" spans="1:198" hidden="1">
      <c r="A3808" s="232" t="str">
        <f t="shared" si="129"/>
        <v/>
      </c>
      <c r="B3808" s="91"/>
      <c r="C3808" s="232"/>
      <c r="D3808" s="232"/>
      <c r="E3808" s="91"/>
      <c r="F3808" s="91"/>
      <c r="G3808" s="91"/>
      <c r="H3808" s="248"/>
      <c r="I3808" s="248"/>
      <c r="J3808" s="260"/>
      <c r="K3808" s="252"/>
      <c r="GO3808" s="233" t="str">
        <f>IFERROR(VLOOKUP($C3808,リスト!$D:$X,18,FALSE),"")</f>
        <v/>
      </c>
      <c r="GP3808" s="349"/>
    </row>
    <row r="3809" spans="1:198" hidden="1">
      <c r="A3809" s="232" t="str">
        <f t="shared" si="129"/>
        <v/>
      </c>
      <c r="B3809" s="91"/>
      <c r="C3809" s="232"/>
      <c r="D3809" s="232"/>
      <c r="E3809" s="91"/>
      <c r="F3809" s="91"/>
      <c r="G3809" s="91"/>
      <c r="H3809" s="248"/>
      <c r="I3809" s="248"/>
      <c r="J3809" s="260"/>
      <c r="K3809" s="252"/>
      <c r="GO3809" s="233" t="str">
        <f>IFERROR(VLOOKUP($C3809,リスト!$D:$X,18,FALSE),"")</f>
        <v/>
      </c>
      <c r="GP3809" s="349"/>
    </row>
    <row r="3810" spans="1:198" hidden="1">
      <c r="A3810" s="232" t="str">
        <f t="shared" si="129"/>
        <v/>
      </c>
      <c r="B3810" s="91"/>
      <c r="C3810" s="232"/>
      <c r="D3810" s="232"/>
      <c r="E3810" s="91"/>
      <c r="F3810" s="91"/>
      <c r="G3810" s="91"/>
      <c r="H3810" s="248"/>
      <c r="I3810" s="248"/>
      <c r="J3810" s="260"/>
      <c r="K3810" s="252"/>
      <c r="GO3810" s="233" t="str">
        <f>IFERROR(VLOOKUP($C3810,リスト!$D:$X,18,FALSE),"")</f>
        <v/>
      </c>
      <c r="GP3810" s="349"/>
    </row>
    <row r="3811" spans="1:198" hidden="1">
      <c r="A3811" s="232" t="str">
        <f t="shared" si="129"/>
        <v/>
      </c>
      <c r="B3811" s="91"/>
      <c r="C3811" s="232"/>
      <c r="D3811" s="232"/>
      <c r="E3811" s="91"/>
      <c r="F3811" s="91"/>
      <c r="G3811" s="91"/>
      <c r="H3811" s="248"/>
      <c r="I3811" s="248"/>
      <c r="J3811" s="260"/>
      <c r="K3811" s="252"/>
      <c r="GO3811" s="233" t="str">
        <f>IFERROR(VLOOKUP($C3811,リスト!$D:$X,18,FALSE),"")</f>
        <v/>
      </c>
      <c r="GP3811" s="349"/>
    </row>
    <row r="3812" spans="1:198" hidden="1">
      <c r="A3812" s="232" t="str">
        <f t="shared" si="129"/>
        <v/>
      </c>
      <c r="B3812" s="91"/>
      <c r="C3812" s="232"/>
      <c r="D3812" s="232"/>
      <c r="E3812" s="91"/>
      <c r="F3812" s="91"/>
      <c r="G3812" s="91"/>
      <c r="H3812" s="248"/>
      <c r="I3812" s="248"/>
      <c r="J3812" s="260"/>
      <c r="K3812" s="252"/>
      <c r="GO3812" s="233" t="str">
        <f>IFERROR(VLOOKUP($C3812,リスト!$D:$X,18,FALSE),"")</f>
        <v/>
      </c>
      <c r="GP3812" s="349"/>
    </row>
    <row r="3813" spans="1:198" hidden="1">
      <c r="A3813" s="232" t="str">
        <f t="shared" si="129"/>
        <v/>
      </c>
      <c r="B3813" s="91"/>
      <c r="C3813" s="232"/>
      <c r="D3813" s="232"/>
      <c r="E3813" s="91"/>
      <c r="F3813" s="91"/>
      <c r="G3813" s="91"/>
      <c r="H3813" s="248"/>
      <c r="I3813" s="248"/>
      <c r="J3813" s="260"/>
      <c r="K3813" s="252"/>
      <c r="GO3813" s="233" t="str">
        <f>IFERROR(VLOOKUP($C3813,リスト!$D:$X,18,FALSE),"")</f>
        <v/>
      </c>
      <c r="GP3813" s="349"/>
    </row>
    <row r="3814" spans="1:198" hidden="1">
      <c r="A3814" s="232" t="str">
        <f t="shared" si="129"/>
        <v/>
      </c>
      <c r="B3814" s="91"/>
      <c r="C3814" s="232"/>
      <c r="D3814" s="232"/>
      <c r="E3814" s="91"/>
      <c r="F3814" s="91"/>
      <c r="G3814" s="91"/>
      <c r="H3814" s="248"/>
      <c r="I3814" s="248"/>
      <c r="J3814" s="260"/>
      <c r="K3814" s="252"/>
      <c r="GO3814" s="233" t="str">
        <f>IFERROR(VLOOKUP($C3814,リスト!$D:$X,18,FALSE),"")</f>
        <v/>
      </c>
      <c r="GP3814" s="349"/>
    </row>
    <row r="3815" spans="1:198" hidden="1">
      <c r="A3815" s="232" t="str">
        <f t="shared" si="129"/>
        <v/>
      </c>
      <c r="B3815" s="91"/>
      <c r="C3815" s="232"/>
      <c r="D3815" s="232"/>
      <c r="E3815" s="91"/>
      <c r="F3815" s="91"/>
      <c r="G3815" s="91"/>
      <c r="H3815" s="248"/>
      <c r="I3815" s="248"/>
      <c r="J3815" s="260"/>
      <c r="K3815" s="252"/>
      <c r="GO3815" s="233" t="str">
        <f>IFERROR(VLOOKUP($C3815,リスト!$D:$X,18,FALSE),"")</f>
        <v/>
      </c>
      <c r="GP3815" s="349"/>
    </row>
    <row r="3816" spans="1:198" hidden="1">
      <c r="A3816" s="232" t="str">
        <f t="shared" si="129"/>
        <v/>
      </c>
      <c r="B3816" s="91"/>
      <c r="C3816" s="232"/>
      <c r="D3816" s="232"/>
      <c r="E3816" s="91"/>
      <c r="F3816" s="91"/>
      <c r="G3816" s="91"/>
      <c r="H3816" s="248"/>
      <c r="I3816" s="248"/>
      <c r="J3816" s="260"/>
      <c r="K3816" s="252"/>
      <c r="GO3816" s="233" t="str">
        <f>IFERROR(VLOOKUP($C3816,リスト!$D:$X,18,FALSE),"")</f>
        <v/>
      </c>
      <c r="GP3816" s="349"/>
    </row>
    <row r="3817" spans="1:198" hidden="1">
      <c r="A3817" s="232" t="str">
        <f t="shared" si="129"/>
        <v/>
      </c>
      <c r="B3817" s="91"/>
      <c r="C3817" s="232"/>
      <c r="D3817" s="232"/>
      <c r="E3817" s="91"/>
      <c r="F3817" s="91"/>
      <c r="G3817" s="91"/>
      <c r="H3817" s="248"/>
      <c r="I3817" s="248"/>
      <c r="J3817" s="260"/>
      <c r="K3817" s="252"/>
      <c r="GO3817" s="233" t="str">
        <f>IFERROR(VLOOKUP($C3817,リスト!$D:$X,18,FALSE),"")</f>
        <v/>
      </c>
      <c r="GP3817" s="349"/>
    </row>
    <row r="3818" spans="1:198" hidden="1">
      <c r="A3818" s="232" t="str">
        <f t="shared" si="129"/>
        <v/>
      </c>
      <c r="B3818" s="91"/>
      <c r="C3818" s="232"/>
      <c r="D3818" s="232"/>
      <c r="E3818" s="91"/>
      <c r="F3818" s="91"/>
      <c r="G3818" s="91"/>
      <c r="H3818" s="248"/>
      <c r="I3818" s="248"/>
      <c r="J3818" s="260"/>
      <c r="K3818" s="252"/>
      <c r="GO3818" s="233" t="str">
        <f>IFERROR(VLOOKUP($C3818,リスト!$D:$X,18,FALSE),"")</f>
        <v/>
      </c>
      <c r="GP3818" s="349"/>
    </row>
    <row r="3819" spans="1:198" hidden="1">
      <c r="A3819" s="232" t="str">
        <f t="shared" si="129"/>
        <v/>
      </c>
      <c r="B3819" s="91"/>
      <c r="C3819" s="232"/>
      <c r="D3819" s="232"/>
      <c r="E3819" s="91"/>
      <c r="F3819" s="91"/>
      <c r="G3819" s="91"/>
      <c r="H3819" s="248"/>
      <c r="I3819" s="248"/>
      <c r="J3819" s="260"/>
      <c r="K3819" s="252"/>
      <c r="GO3819" s="233" t="str">
        <f>IFERROR(VLOOKUP($C3819,リスト!$D:$X,18,FALSE),"")</f>
        <v/>
      </c>
      <c r="GP3819" s="349"/>
    </row>
    <row r="3820" spans="1:198" hidden="1">
      <c r="A3820" s="232" t="str">
        <f t="shared" si="129"/>
        <v/>
      </c>
      <c r="B3820" s="91"/>
      <c r="C3820" s="232"/>
      <c r="D3820" s="232"/>
      <c r="E3820" s="91"/>
      <c r="F3820" s="91"/>
      <c r="G3820" s="91"/>
      <c r="H3820" s="248"/>
      <c r="I3820" s="248"/>
      <c r="J3820" s="260"/>
      <c r="K3820" s="252"/>
      <c r="GO3820" s="233" t="str">
        <f>IFERROR(VLOOKUP($C3820,リスト!$D:$X,18,FALSE),"")</f>
        <v/>
      </c>
      <c r="GP3820" s="349"/>
    </row>
    <row r="3821" spans="1:198" hidden="1">
      <c r="A3821" s="232" t="str">
        <f t="shared" si="129"/>
        <v/>
      </c>
      <c r="B3821" s="91"/>
      <c r="C3821" s="232"/>
      <c r="D3821" s="232"/>
      <c r="E3821" s="91"/>
      <c r="F3821" s="91"/>
      <c r="G3821" s="91"/>
      <c r="H3821" s="248"/>
      <c r="I3821" s="248"/>
      <c r="J3821" s="260"/>
      <c r="K3821" s="252"/>
      <c r="GO3821" s="233" t="str">
        <f>IFERROR(VLOOKUP($C3821,リスト!$D:$X,18,FALSE),"")</f>
        <v/>
      </c>
      <c r="GP3821" s="349"/>
    </row>
    <row r="3822" spans="1:198" hidden="1">
      <c r="A3822" s="232" t="str">
        <f t="shared" si="129"/>
        <v/>
      </c>
      <c r="B3822" s="91"/>
      <c r="C3822" s="232"/>
      <c r="D3822" s="232"/>
      <c r="E3822" s="91"/>
      <c r="F3822" s="91"/>
      <c r="G3822" s="91"/>
      <c r="H3822" s="248"/>
      <c r="I3822" s="248"/>
      <c r="J3822" s="260"/>
      <c r="K3822" s="252"/>
      <c r="GO3822" s="233" t="str">
        <f>IFERROR(VLOOKUP($C3822,リスト!$D:$X,18,FALSE),"")</f>
        <v/>
      </c>
      <c r="GP3822" s="349"/>
    </row>
    <row r="3823" spans="1:198" hidden="1">
      <c r="A3823" s="232" t="str">
        <f t="shared" si="129"/>
        <v/>
      </c>
      <c r="B3823" s="91"/>
      <c r="C3823" s="232"/>
      <c r="D3823" s="232"/>
      <c r="E3823" s="91"/>
      <c r="F3823" s="91"/>
      <c r="G3823" s="91"/>
      <c r="H3823" s="248"/>
      <c r="I3823" s="248"/>
      <c r="J3823" s="260"/>
      <c r="K3823" s="252"/>
      <c r="GO3823" s="233" t="str">
        <f>IFERROR(VLOOKUP($C3823,リスト!$D:$X,18,FALSE),"")</f>
        <v/>
      </c>
      <c r="GP3823" s="349"/>
    </row>
    <row r="3824" spans="1:198" hidden="1">
      <c r="A3824" s="232" t="str">
        <f t="shared" si="129"/>
        <v/>
      </c>
      <c r="B3824" s="91"/>
      <c r="C3824" s="232"/>
      <c r="D3824" s="232"/>
      <c r="E3824" s="91"/>
      <c r="F3824" s="91"/>
      <c r="G3824" s="91"/>
      <c r="H3824" s="248"/>
      <c r="I3824" s="248"/>
      <c r="J3824" s="260"/>
      <c r="K3824" s="252"/>
      <c r="GO3824" s="233" t="str">
        <f>IFERROR(VLOOKUP($C3824,リスト!$D:$X,18,FALSE),"")</f>
        <v/>
      </c>
      <c r="GP3824" s="349"/>
    </row>
    <row r="3825" spans="1:198" hidden="1">
      <c r="A3825" s="232" t="str">
        <f t="shared" si="129"/>
        <v/>
      </c>
      <c r="B3825" s="91"/>
      <c r="C3825" s="232"/>
      <c r="D3825" s="232"/>
      <c r="E3825" s="91"/>
      <c r="F3825" s="91"/>
      <c r="G3825" s="91"/>
      <c r="H3825" s="248"/>
      <c r="I3825" s="248"/>
      <c r="J3825" s="260"/>
      <c r="K3825" s="252"/>
      <c r="GO3825" s="233" t="str">
        <f>IFERROR(VLOOKUP($C3825,リスト!$D:$X,18,FALSE),"")</f>
        <v/>
      </c>
      <c r="GP3825" s="349"/>
    </row>
    <row r="3826" spans="1:198" hidden="1">
      <c r="A3826" s="232" t="str">
        <f t="shared" si="129"/>
        <v/>
      </c>
      <c r="B3826" s="91"/>
      <c r="C3826" s="232"/>
      <c r="D3826" s="232"/>
      <c r="E3826" s="91"/>
      <c r="F3826" s="91"/>
      <c r="G3826" s="91"/>
      <c r="H3826" s="248"/>
      <c r="I3826" s="248"/>
      <c r="J3826" s="260"/>
      <c r="K3826" s="252"/>
      <c r="GO3826" s="233" t="str">
        <f>IFERROR(VLOOKUP($C3826,リスト!$D:$X,18,FALSE),"")</f>
        <v/>
      </c>
      <c r="GP3826" s="349"/>
    </row>
    <row r="3827" spans="1:198" hidden="1">
      <c r="A3827" s="232" t="str">
        <f t="shared" si="129"/>
        <v/>
      </c>
      <c r="B3827" s="91"/>
      <c r="C3827" s="232"/>
      <c r="D3827" s="232"/>
      <c r="E3827" s="91"/>
      <c r="F3827" s="91"/>
      <c r="G3827" s="91"/>
      <c r="H3827" s="248"/>
      <c r="I3827" s="248"/>
      <c r="J3827" s="260"/>
      <c r="K3827" s="252"/>
      <c r="GO3827" s="233" t="str">
        <f>IFERROR(VLOOKUP($C3827,リスト!$D:$X,18,FALSE),"")</f>
        <v/>
      </c>
      <c r="GP3827" s="349"/>
    </row>
    <row r="3828" spans="1:198" hidden="1">
      <c r="A3828" s="232" t="str">
        <f t="shared" si="129"/>
        <v/>
      </c>
      <c r="B3828" s="91"/>
      <c r="C3828" s="232"/>
      <c r="D3828" s="232"/>
      <c r="E3828" s="91"/>
      <c r="F3828" s="91"/>
      <c r="G3828" s="91"/>
      <c r="H3828" s="248"/>
      <c r="I3828" s="248"/>
      <c r="J3828" s="260"/>
      <c r="K3828" s="252"/>
      <c r="GO3828" s="233" t="str">
        <f>IFERROR(VLOOKUP($C3828,リスト!$D:$X,18,FALSE),"")</f>
        <v/>
      </c>
      <c r="GP3828" s="349"/>
    </row>
    <row r="3829" spans="1:198" hidden="1">
      <c r="A3829" s="232" t="str">
        <f t="shared" si="129"/>
        <v/>
      </c>
      <c r="B3829" s="91"/>
      <c r="C3829" s="232"/>
      <c r="D3829" s="232"/>
      <c r="E3829" s="91"/>
      <c r="F3829" s="91"/>
      <c r="G3829" s="91"/>
      <c r="H3829" s="248"/>
      <c r="I3829" s="248"/>
      <c r="J3829" s="260"/>
      <c r="K3829" s="252"/>
      <c r="GO3829" s="233" t="str">
        <f>IFERROR(VLOOKUP($C3829,リスト!$D:$X,18,FALSE),"")</f>
        <v/>
      </c>
      <c r="GP3829" s="349"/>
    </row>
    <row r="3830" spans="1:198" hidden="1">
      <c r="A3830" s="232" t="str">
        <f t="shared" si="129"/>
        <v/>
      </c>
      <c r="B3830" s="91"/>
      <c r="C3830" s="232"/>
      <c r="D3830" s="232"/>
      <c r="E3830" s="91"/>
      <c r="F3830" s="91"/>
      <c r="G3830" s="91"/>
      <c r="H3830" s="248"/>
      <c r="I3830" s="248"/>
      <c r="J3830" s="260"/>
      <c r="K3830" s="252"/>
      <c r="GO3830" s="233" t="str">
        <f>IFERROR(VLOOKUP($C3830,リスト!$D:$X,18,FALSE),"")</f>
        <v/>
      </c>
      <c r="GP3830" s="349"/>
    </row>
    <row r="3831" spans="1:198" hidden="1">
      <c r="A3831" s="232" t="str">
        <f t="shared" si="129"/>
        <v/>
      </c>
      <c r="B3831" s="91"/>
      <c r="C3831" s="232"/>
      <c r="D3831" s="232"/>
      <c r="E3831" s="91"/>
      <c r="F3831" s="91"/>
      <c r="G3831" s="91"/>
      <c r="H3831" s="248"/>
      <c r="I3831" s="248"/>
      <c r="J3831" s="260"/>
      <c r="K3831" s="252"/>
      <c r="GO3831" s="233" t="str">
        <f>IFERROR(VLOOKUP($C3831,リスト!$D:$X,18,FALSE),"")</f>
        <v/>
      </c>
      <c r="GP3831" s="349"/>
    </row>
    <row r="3832" spans="1:198" hidden="1">
      <c r="A3832" s="232" t="str">
        <f t="shared" si="129"/>
        <v/>
      </c>
      <c r="B3832" s="91"/>
      <c r="C3832" s="232"/>
      <c r="D3832" s="232"/>
      <c r="E3832" s="91"/>
      <c r="F3832" s="91"/>
      <c r="G3832" s="91"/>
      <c r="H3832" s="248"/>
      <c r="I3832" s="248"/>
      <c r="J3832" s="260"/>
      <c r="K3832" s="252"/>
      <c r="GO3832" s="233" t="str">
        <f>IFERROR(VLOOKUP($C3832,リスト!$D:$X,18,FALSE),"")</f>
        <v/>
      </c>
      <c r="GP3832" s="349"/>
    </row>
    <row r="3833" spans="1:198" hidden="1">
      <c r="A3833" s="232" t="str">
        <f t="shared" si="129"/>
        <v/>
      </c>
      <c r="B3833" s="91"/>
      <c r="C3833" s="232"/>
      <c r="D3833" s="232"/>
      <c r="E3833" s="91"/>
      <c r="F3833" s="91"/>
      <c r="G3833" s="91"/>
      <c r="H3833" s="248"/>
      <c r="I3833" s="248"/>
      <c r="J3833" s="260"/>
      <c r="K3833" s="252"/>
      <c r="GO3833" s="233" t="str">
        <f>IFERROR(VLOOKUP($C3833,リスト!$D:$X,18,FALSE),"")</f>
        <v/>
      </c>
      <c r="GP3833" s="349"/>
    </row>
    <row r="3834" spans="1:198" hidden="1">
      <c r="A3834" s="232" t="str">
        <f t="shared" si="129"/>
        <v/>
      </c>
      <c r="B3834" s="91"/>
      <c r="C3834" s="232"/>
      <c r="D3834" s="232"/>
      <c r="E3834" s="91"/>
      <c r="F3834" s="91"/>
      <c r="G3834" s="91"/>
      <c r="H3834" s="248"/>
      <c r="I3834" s="248"/>
      <c r="J3834" s="260"/>
      <c r="K3834" s="252"/>
      <c r="GO3834" s="233" t="str">
        <f>IFERROR(VLOOKUP($C3834,リスト!$D:$X,18,FALSE),"")</f>
        <v/>
      </c>
      <c r="GP3834" s="349"/>
    </row>
    <row r="3835" spans="1:198" hidden="1">
      <c r="A3835" s="232" t="str">
        <f t="shared" si="129"/>
        <v/>
      </c>
      <c r="B3835" s="91"/>
      <c r="C3835" s="232"/>
      <c r="D3835" s="232"/>
      <c r="E3835" s="91"/>
      <c r="F3835" s="91"/>
      <c r="G3835" s="91"/>
      <c r="H3835" s="248"/>
      <c r="I3835" s="248"/>
      <c r="J3835" s="260"/>
      <c r="K3835" s="252"/>
      <c r="GO3835" s="233" t="str">
        <f>IFERROR(VLOOKUP($C3835,リスト!$D:$X,18,FALSE),"")</f>
        <v/>
      </c>
      <c r="GP3835" s="349"/>
    </row>
    <row r="3836" spans="1:198" hidden="1">
      <c r="A3836" s="232" t="str">
        <f t="shared" si="129"/>
        <v/>
      </c>
      <c r="B3836" s="91"/>
      <c r="C3836" s="232"/>
      <c r="D3836" s="232"/>
      <c r="E3836" s="91"/>
      <c r="F3836" s="91"/>
      <c r="G3836" s="91"/>
      <c r="H3836" s="248"/>
      <c r="I3836" s="248"/>
      <c r="J3836" s="260"/>
      <c r="K3836" s="252"/>
      <c r="GO3836" s="233" t="str">
        <f>IFERROR(VLOOKUP($C3836,リスト!$D:$X,18,FALSE),"")</f>
        <v/>
      </c>
      <c r="GP3836" s="349"/>
    </row>
    <row r="3837" spans="1:198" hidden="1">
      <c r="A3837" s="232" t="str">
        <f t="shared" si="129"/>
        <v/>
      </c>
      <c r="B3837" s="91"/>
      <c r="C3837" s="232"/>
      <c r="D3837" s="232"/>
      <c r="E3837" s="91"/>
      <c r="F3837" s="91"/>
      <c r="G3837" s="91"/>
      <c r="H3837" s="248"/>
      <c r="I3837" s="248"/>
      <c r="J3837" s="260"/>
      <c r="K3837" s="252"/>
      <c r="GO3837" s="233" t="str">
        <f>IFERROR(VLOOKUP($C3837,リスト!$D:$X,18,FALSE),"")</f>
        <v/>
      </c>
      <c r="GP3837" s="349"/>
    </row>
    <row r="3838" spans="1:198" hidden="1">
      <c r="A3838" s="232" t="str">
        <f t="shared" si="129"/>
        <v/>
      </c>
      <c r="B3838" s="91"/>
      <c r="C3838" s="232"/>
      <c r="D3838" s="232"/>
      <c r="E3838" s="91"/>
      <c r="F3838" s="91"/>
      <c r="G3838" s="91"/>
      <c r="H3838" s="248"/>
      <c r="I3838" s="248"/>
      <c r="J3838" s="260"/>
      <c r="K3838" s="252"/>
      <c r="GO3838" s="233" t="str">
        <f>IFERROR(VLOOKUP($C3838,リスト!$D:$X,18,FALSE),"")</f>
        <v/>
      </c>
      <c r="GP3838" s="349"/>
    </row>
    <row r="3839" spans="1:198" hidden="1">
      <c r="A3839" s="232" t="str">
        <f t="shared" si="129"/>
        <v/>
      </c>
      <c r="B3839" s="91"/>
      <c r="C3839" s="232"/>
      <c r="D3839" s="232"/>
      <c r="E3839" s="91"/>
      <c r="F3839" s="91"/>
      <c r="G3839" s="91"/>
      <c r="H3839" s="248"/>
      <c r="I3839" s="248"/>
      <c r="J3839" s="260"/>
      <c r="K3839" s="252"/>
      <c r="GO3839" s="233" t="str">
        <f>IFERROR(VLOOKUP($C3839,リスト!$D:$X,18,FALSE),"")</f>
        <v/>
      </c>
      <c r="GP3839" s="349"/>
    </row>
    <row r="3840" spans="1:198" hidden="1">
      <c r="A3840" s="232" t="str">
        <f t="shared" si="129"/>
        <v/>
      </c>
      <c r="B3840" s="91"/>
      <c r="C3840" s="232"/>
      <c r="D3840" s="232"/>
      <c r="E3840" s="91"/>
      <c r="F3840" s="91"/>
      <c r="G3840" s="91"/>
      <c r="H3840" s="248"/>
      <c r="I3840" s="248"/>
      <c r="J3840" s="260"/>
      <c r="K3840" s="252"/>
      <c r="GO3840" s="233" t="str">
        <f>IFERROR(VLOOKUP($C3840,リスト!$D:$X,18,FALSE),"")</f>
        <v/>
      </c>
      <c r="GP3840" s="349"/>
    </row>
    <row r="3841" spans="1:198" hidden="1">
      <c r="A3841" s="232" t="str">
        <f t="shared" si="129"/>
        <v/>
      </c>
      <c r="B3841" s="91"/>
      <c r="C3841" s="232"/>
      <c r="D3841" s="232"/>
      <c r="E3841" s="91"/>
      <c r="F3841" s="91"/>
      <c r="G3841" s="91"/>
      <c r="H3841" s="248"/>
      <c r="I3841" s="248"/>
      <c r="J3841" s="260"/>
      <c r="K3841" s="252"/>
      <c r="GO3841" s="233" t="str">
        <f>IFERROR(VLOOKUP($C3841,リスト!$D:$X,18,FALSE),"")</f>
        <v/>
      </c>
      <c r="GP3841" s="349"/>
    </row>
    <row r="3842" spans="1:198" hidden="1">
      <c r="A3842" s="232" t="str">
        <f t="shared" si="129"/>
        <v/>
      </c>
      <c r="B3842" s="91"/>
      <c r="C3842" s="232"/>
      <c r="D3842" s="232"/>
      <c r="E3842" s="91"/>
      <c r="F3842" s="91"/>
      <c r="G3842" s="91"/>
      <c r="H3842" s="248"/>
      <c r="I3842" s="248"/>
      <c r="J3842" s="260"/>
      <c r="K3842" s="252"/>
      <c r="GO3842" s="233" t="str">
        <f>IFERROR(VLOOKUP($C3842,リスト!$D:$X,18,FALSE),"")</f>
        <v/>
      </c>
      <c r="GP3842" s="349"/>
    </row>
    <row r="3843" spans="1:198" hidden="1">
      <c r="A3843" s="232" t="str">
        <f t="shared" si="129"/>
        <v/>
      </c>
      <c r="B3843" s="91"/>
      <c r="C3843" s="232"/>
      <c r="D3843" s="232"/>
      <c r="E3843" s="91"/>
      <c r="F3843" s="91"/>
      <c r="G3843" s="91"/>
      <c r="H3843" s="248"/>
      <c r="I3843" s="248"/>
      <c r="J3843" s="260"/>
      <c r="K3843" s="252"/>
      <c r="GO3843" s="233" t="str">
        <f>IFERROR(VLOOKUP($C3843,リスト!$D:$X,18,FALSE),"")</f>
        <v/>
      </c>
      <c r="GP3843" s="349"/>
    </row>
    <row r="3844" spans="1:198" hidden="1">
      <c r="A3844" s="232" t="str">
        <f t="shared" si="129"/>
        <v/>
      </c>
      <c r="B3844" s="91"/>
      <c r="C3844" s="232"/>
      <c r="D3844" s="232"/>
      <c r="E3844" s="91"/>
      <c r="F3844" s="91"/>
      <c r="G3844" s="91"/>
      <c r="H3844" s="248"/>
      <c r="I3844" s="248"/>
      <c r="J3844" s="260"/>
      <c r="K3844" s="252"/>
      <c r="GO3844" s="233" t="str">
        <f>IFERROR(VLOOKUP($C3844,リスト!$D:$X,18,FALSE),"")</f>
        <v/>
      </c>
      <c r="GP3844" s="349"/>
    </row>
    <row r="3845" spans="1:198" hidden="1">
      <c r="A3845" s="232" t="str">
        <f t="shared" si="129"/>
        <v/>
      </c>
      <c r="B3845" s="91"/>
      <c r="C3845" s="232"/>
      <c r="D3845" s="232"/>
      <c r="E3845" s="91"/>
      <c r="F3845" s="91"/>
      <c r="G3845" s="91"/>
      <c r="H3845" s="248"/>
      <c r="I3845" s="248"/>
      <c r="J3845" s="260"/>
      <c r="K3845" s="252"/>
      <c r="GO3845" s="233" t="str">
        <f>IFERROR(VLOOKUP($C3845,リスト!$D:$X,18,FALSE),"")</f>
        <v/>
      </c>
      <c r="GP3845" s="349"/>
    </row>
    <row r="3846" spans="1:198" hidden="1">
      <c r="A3846" s="232" t="str">
        <f t="shared" ref="A3846:A3909" si="130">IF(C3846="","",ROW()-5)</f>
        <v/>
      </c>
      <c r="B3846" s="91"/>
      <c r="C3846" s="232"/>
      <c r="D3846" s="232"/>
      <c r="E3846" s="91"/>
      <c r="F3846" s="91"/>
      <c r="G3846" s="91"/>
      <c r="H3846" s="248"/>
      <c r="I3846" s="248"/>
      <c r="J3846" s="260"/>
      <c r="K3846" s="252"/>
      <c r="GO3846" s="233" t="str">
        <f>IFERROR(VLOOKUP($C3846,リスト!$D:$X,18,FALSE),"")</f>
        <v/>
      </c>
      <c r="GP3846" s="349"/>
    </row>
    <row r="3847" spans="1:198" hidden="1">
      <c r="A3847" s="232" t="str">
        <f t="shared" si="130"/>
        <v/>
      </c>
      <c r="B3847" s="91"/>
      <c r="C3847" s="232"/>
      <c r="D3847" s="232"/>
      <c r="E3847" s="91"/>
      <c r="F3847" s="91"/>
      <c r="G3847" s="91"/>
      <c r="H3847" s="248"/>
      <c r="I3847" s="248"/>
      <c r="J3847" s="260"/>
      <c r="K3847" s="252"/>
      <c r="GO3847" s="233" t="str">
        <f>IFERROR(VLOOKUP($C3847,リスト!$D:$X,18,FALSE),"")</f>
        <v/>
      </c>
      <c r="GP3847" s="349"/>
    </row>
    <row r="3848" spans="1:198" hidden="1">
      <c r="A3848" s="232" t="str">
        <f t="shared" si="130"/>
        <v/>
      </c>
      <c r="B3848" s="91"/>
      <c r="C3848" s="232"/>
      <c r="D3848" s="232"/>
      <c r="E3848" s="91"/>
      <c r="F3848" s="91"/>
      <c r="G3848" s="91"/>
      <c r="H3848" s="248"/>
      <c r="I3848" s="248"/>
      <c r="J3848" s="260"/>
      <c r="K3848" s="252"/>
      <c r="GO3848" s="233" t="str">
        <f>IFERROR(VLOOKUP($C3848,リスト!$D:$X,18,FALSE),"")</f>
        <v/>
      </c>
      <c r="GP3848" s="349"/>
    </row>
    <row r="3849" spans="1:198" hidden="1">
      <c r="A3849" s="232" t="str">
        <f t="shared" si="130"/>
        <v/>
      </c>
      <c r="B3849" s="91"/>
      <c r="C3849" s="232"/>
      <c r="D3849" s="232"/>
      <c r="E3849" s="91"/>
      <c r="F3849" s="91"/>
      <c r="G3849" s="91"/>
      <c r="H3849" s="248"/>
      <c r="I3849" s="248"/>
      <c r="J3849" s="260"/>
      <c r="K3849" s="252"/>
      <c r="GO3849" s="233" t="str">
        <f>IFERROR(VLOOKUP($C3849,リスト!$D:$X,18,FALSE),"")</f>
        <v/>
      </c>
      <c r="GP3849" s="349"/>
    </row>
    <row r="3850" spans="1:198" hidden="1">
      <c r="A3850" s="232" t="str">
        <f t="shared" si="130"/>
        <v/>
      </c>
      <c r="B3850" s="91"/>
      <c r="C3850" s="232"/>
      <c r="D3850" s="232"/>
      <c r="E3850" s="91"/>
      <c r="F3850" s="91"/>
      <c r="G3850" s="91"/>
      <c r="H3850" s="248"/>
      <c r="I3850" s="248"/>
      <c r="J3850" s="260"/>
      <c r="K3850" s="252"/>
      <c r="GO3850" s="233" t="str">
        <f>IFERROR(VLOOKUP($C3850,リスト!$D:$X,18,FALSE),"")</f>
        <v/>
      </c>
      <c r="GP3850" s="349"/>
    </row>
    <row r="3851" spans="1:198" hidden="1">
      <c r="A3851" s="232" t="str">
        <f t="shared" si="130"/>
        <v/>
      </c>
      <c r="B3851" s="91"/>
      <c r="C3851" s="232"/>
      <c r="D3851" s="232"/>
      <c r="E3851" s="91"/>
      <c r="F3851" s="91"/>
      <c r="G3851" s="91"/>
      <c r="H3851" s="248"/>
      <c r="I3851" s="248"/>
      <c r="J3851" s="260"/>
      <c r="K3851" s="252"/>
      <c r="GO3851" s="233" t="str">
        <f>IFERROR(VLOOKUP($C3851,リスト!$D:$X,18,FALSE),"")</f>
        <v/>
      </c>
      <c r="GP3851" s="349"/>
    </row>
    <row r="3852" spans="1:198" hidden="1">
      <c r="A3852" s="232" t="str">
        <f t="shared" si="130"/>
        <v/>
      </c>
      <c r="B3852" s="91"/>
      <c r="C3852" s="232"/>
      <c r="D3852" s="232"/>
      <c r="E3852" s="91"/>
      <c r="F3852" s="91"/>
      <c r="G3852" s="91"/>
      <c r="H3852" s="248"/>
      <c r="I3852" s="248"/>
      <c r="J3852" s="260"/>
      <c r="K3852" s="252"/>
      <c r="GO3852" s="233" t="str">
        <f>IFERROR(VLOOKUP($C3852,リスト!$D:$X,18,FALSE),"")</f>
        <v/>
      </c>
      <c r="GP3852" s="349"/>
    </row>
    <row r="3853" spans="1:198" hidden="1">
      <c r="A3853" s="232" t="str">
        <f t="shared" si="130"/>
        <v/>
      </c>
      <c r="B3853" s="91"/>
      <c r="C3853" s="232"/>
      <c r="D3853" s="232"/>
      <c r="E3853" s="91"/>
      <c r="F3853" s="91"/>
      <c r="G3853" s="91"/>
      <c r="H3853" s="248"/>
      <c r="I3853" s="248"/>
      <c r="J3853" s="260"/>
      <c r="K3853" s="252"/>
      <c r="GO3853" s="233" t="str">
        <f>IFERROR(VLOOKUP($C3853,リスト!$D:$X,18,FALSE),"")</f>
        <v/>
      </c>
      <c r="GP3853" s="349"/>
    </row>
    <row r="3854" spans="1:198" hidden="1">
      <c r="A3854" s="232" t="str">
        <f t="shared" si="130"/>
        <v/>
      </c>
      <c r="B3854" s="91"/>
      <c r="C3854" s="232"/>
      <c r="D3854" s="232"/>
      <c r="E3854" s="91"/>
      <c r="F3854" s="91"/>
      <c r="G3854" s="91"/>
      <c r="H3854" s="248"/>
      <c r="I3854" s="248"/>
      <c r="J3854" s="260"/>
      <c r="K3854" s="252"/>
      <c r="GO3854" s="233" t="str">
        <f>IFERROR(VLOOKUP($C3854,リスト!$D:$X,18,FALSE),"")</f>
        <v/>
      </c>
      <c r="GP3854" s="349"/>
    </row>
    <row r="3855" spans="1:198" hidden="1">
      <c r="A3855" s="232" t="str">
        <f t="shared" si="130"/>
        <v/>
      </c>
      <c r="B3855" s="91"/>
      <c r="C3855" s="232"/>
      <c r="D3855" s="232"/>
      <c r="E3855" s="91"/>
      <c r="F3855" s="91"/>
      <c r="G3855" s="91"/>
      <c r="H3855" s="248"/>
      <c r="I3855" s="248"/>
      <c r="J3855" s="260"/>
      <c r="K3855" s="252"/>
      <c r="GO3855" s="233" t="str">
        <f>IFERROR(VLOOKUP($C3855,リスト!$D:$X,18,FALSE),"")</f>
        <v/>
      </c>
      <c r="GP3855" s="349"/>
    </row>
    <row r="3856" spans="1:198" hidden="1">
      <c r="A3856" s="232" t="str">
        <f t="shared" si="130"/>
        <v/>
      </c>
      <c r="B3856" s="91"/>
      <c r="C3856" s="232"/>
      <c r="D3856" s="232"/>
      <c r="E3856" s="91"/>
      <c r="F3856" s="91"/>
      <c r="G3856" s="91"/>
      <c r="H3856" s="248"/>
      <c r="I3856" s="248"/>
      <c r="J3856" s="260"/>
      <c r="K3856" s="252"/>
      <c r="GO3856" s="233" t="str">
        <f>IFERROR(VLOOKUP($C3856,リスト!$D:$X,18,FALSE),"")</f>
        <v/>
      </c>
      <c r="GP3856" s="349"/>
    </row>
    <row r="3857" spans="1:198" hidden="1">
      <c r="A3857" s="232" t="str">
        <f t="shared" si="130"/>
        <v/>
      </c>
      <c r="B3857" s="91"/>
      <c r="C3857" s="232"/>
      <c r="D3857" s="232"/>
      <c r="E3857" s="91"/>
      <c r="F3857" s="91"/>
      <c r="G3857" s="91"/>
      <c r="H3857" s="248"/>
      <c r="I3857" s="248"/>
      <c r="J3857" s="260"/>
      <c r="K3857" s="252"/>
      <c r="GO3857" s="233" t="str">
        <f>IFERROR(VLOOKUP($C3857,リスト!$D:$X,18,FALSE),"")</f>
        <v/>
      </c>
      <c r="GP3857" s="349"/>
    </row>
    <row r="3858" spans="1:198" hidden="1">
      <c r="A3858" s="232" t="str">
        <f t="shared" si="130"/>
        <v/>
      </c>
      <c r="B3858" s="91"/>
      <c r="C3858" s="232"/>
      <c r="D3858" s="232"/>
      <c r="E3858" s="91"/>
      <c r="F3858" s="91"/>
      <c r="G3858" s="91"/>
      <c r="H3858" s="248"/>
      <c r="I3858" s="248"/>
      <c r="J3858" s="260"/>
      <c r="K3858" s="252"/>
      <c r="GO3858" s="233" t="str">
        <f>IFERROR(VLOOKUP($C3858,リスト!$D:$X,18,FALSE),"")</f>
        <v/>
      </c>
      <c r="GP3858" s="349"/>
    </row>
    <row r="3859" spans="1:198" hidden="1">
      <c r="A3859" s="232" t="str">
        <f t="shared" si="130"/>
        <v/>
      </c>
      <c r="B3859" s="91"/>
      <c r="C3859" s="232"/>
      <c r="D3859" s="232"/>
      <c r="E3859" s="91"/>
      <c r="F3859" s="91"/>
      <c r="G3859" s="91"/>
      <c r="H3859" s="248"/>
      <c r="I3859" s="248"/>
      <c r="J3859" s="260"/>
      <c r="K3859" s="252"/>
      <c r="GO3859" s="233" t="str">
        <f>IFERROR(VLOOKUP($C3859,リスト!$D:$X,18,FALSE),"")</f>
        <v/>
      </c>
      <c r="GP3859" s="349"/>
    </row>
    <row r="3860" spans="1:198" hidden="1">
      <c r="A3860" s="232" t="str">
        <f t="shared" si="130"/>
        <v/>
      </c>
      <c r="B3860" s="91"/>
      <c r="C3860" s="232"/>
      <c r="D3860" s="232"/>
      <c r="E3860" s="91"/>
      <c r="F3860" s="91"/>
      <c r="G3860" s="91"/>
      <c r="H3860" s="248"/>
      <c r="I3860" s="248"/>
      <c r="J3860" s="260"/>
      <c r="K3860" s="252"/>
      <c r="GO3860" s="233" t="str">
        <f>IFERROR(VLOOKUP($C3860,リスト!$D:$X,18,FALSE),"")</f>
        <v/>
      </c>
      <c r="GP3860" s="349"/>
    </row>
    <row r="3861" spans="1:198" hidden="1">
      <c r="A3861" s="232" t="str">
        <f t="shared" si="130"/>
        <v/>
      </c>
      <c r="B3861" s="91"/>
      <c r="C3861" s="232"/>
      <c r="D3861" s="232"/>
      <c r="E3861" s="91"/>
      <c r="F3861" s="91"/>
      <c r="G3861" s="91"/>
      <c r="H3861" s="248"/>
      <c r="I3861" s="248"/>
      <c r="J3861" s="260"/>
      <c r="K3861" s="252"/>
      <c r="GO3861" s="233" t="str">
        <f>IFERROR(VLOOKUP($C3861,リスト!$D:$X,18,FALSE),"")</f>
        <v/>
      </c>
      <c r="GP3861" s="349"/>
    </row>
    <row r="3862" spans="1:198" hidden="1">
      <c r="A3862" s="232" t="str">
        <f t="shared" si="130"/>
        <v/>
      </c>
      <c r="B3862" s="91"/>
      <c r="C3862" s="232"/>
      <c r="D3862" s="232"/>
      <c r="E3862" s="91"/>
      <c r="F3862" s="91"/>
      <c r="G3862" s="91"/>
      <c r="H3862" s="248"/>
      <c r="I3862" s="248"/>
      <c r="J3862" s="260"/>
      <c r="K3862" s="252"/>
      <c r="GO3862" s="233" t="str">
        <f>IFERROR(VLOOKUP($C3862,リスト!$D:$X,18,FALSE),"")</f>
        <v/>
      </c>
      <c r="GP3862" s="349"/>
    </row>
    <row r="3863" spans="1:198" hidden="1">
      <c r="A3863" s="232" t="str">
        <f t="shared" si="130"/>
        <v/>
      </c>
      <c r="B3863" s="91"/>
      <c r="C3863" s="232"/>
      <c r="D3863" s="232"/>
      <c r="E3863" s="91"/>
      <c r="F3863" s="91"/>
      <c r="G3863" s="91"/>
      <c r="H3863" s="248"/>
      <c r="I3863" s="248"/>
      <c r="J3863" s="260"/>
      <c r="K3863" s="252"/>
      <c r="GO3863" s="233" t="str">
        <f>IFERROR(VLOOKUP($C3863,リスト!$D:$X,18,FALSE),"")</f>
        <v/>
      </c>
      <c r="GP3863" s="349"/>
    </row>
    <row r="3864" spans="1:198" hidden="1">
      <c r="A3864" s="232" t="str">
        <f t="shared" si="130"/>
        <v/>
      </c>
      <c r="B3864" s="91"/>
      <c r="C3864" s="232"/>
      <c r="D3864" s="232"/>
      <c r="E3864" s="91"/>
      <c r="F3864" s="91"/>
      <c r="G3864" s="91"/>
      <c r="H3864" s="248"/>
      <c r="I3864" s="248"/>
      <c r="J3864" s="260"/>
      <c r="K3864" s="252"/>
      <c r="GO3864" s="233" t="str">
        <f>IFERROR(VLOOKUP($C3864,リスト!$D:$X,18,FALSE),"")</f>
        <v/>
      </c>
      <c r="GP3864" s="349"/>
    </row>
    <row r="3865" spans="1:198" hidden="1">
      <c r="A3865" s="232" t="str">
        <f t="shared" si="130"/>
        <v/>
      </c>
      <c r="B3865" s="91"/>
      <c r="C3865" s="232"/>
      <c r="D3865" s="232"/>
      <c r="E3865" s="91"/>
      <c r="F3865" s="91"/>
      <c r="G3865" s="91"/>
      <c r="H3865" s="248"/>
      <c r="I3865" s="248"/>
      <c r="J3865" s="260"/>
      <c r="K3865" s="252"/>
      <c r="GO3865" s="233" t="str">
        <f>IFERROR(VLOOKUP($C3865,リスト!$D:$X,18,FALSE),"")</f>
        <v/>
      </c>
      <c r="GP3865" s="349"/>
    </row>
    <row r="3866" spans="1:198" hidden="1">
      <c r="A3866" s="232" t="str">
        <f t="shared" si="130"/>
        <v/>
      </c>
      <c r="B3866" s="91"/>
      <c r="C3866" s="232"/>
      <c r="D3866" s="232"/>
      <c r="E3866" s="91"/>
      <c r="F3866" s="91"/>
      <c r="G3866" s="91"/>
      <c r="H3866" s="248"/>
      <c r="I3866" s="248"/>
      <c r="J3866" s="260"/>
      <c r="K3866" s="252"/>
      <c r="GO3866" s="233" t="str">
        <f>IFERROR(VLOOKUP($C3866,リスト!$D:$X,18,FALSE),"")</f>
        <v/>
      </c>
      <c r="GP3866" s="349"/>
    </row>
    <row r="3867" spans="1:198" hidden="1">
      <c r="A3867" s="232" t="str">
        <f t="shared" si="130"/>
        <v/>
      </c>
      <c r="B3867" s="91"/>
      <c r="C3867" s="232"/>
      <c r="D3867" s="232"/>
      <c r="E3867" s="91"/>
      <c r="F3867" s="91"/>
      <c r="G3867" s="91"/>
      <c r="H3867" s="248"/>
      <c r="I3867" s="248"/>
      <c r="J3867" s="260"/>
      <c r="K3867" s="252"/>
      <c r="GO3867" s="233" t="str">
        <f>IFERROR(VLOOKUP($C3867,リスト!$D:$X,18,FALSE),"")</f>
        <v/>
      </c>
      <c r="GP3867" s="349"/>
    </row>
    <row r="3868" spans="1:198" hidden="1">
      <c r="A3868" s="232" t="str">
        <f t="shared" si="130"/>
        <v/>
      </c>
      <c r="B3868" s="91"/>
      <c r="C3868" s="232"/>
      <c r="D3868" s="232"/>
      <c r="E3868" s="91"/>
      <c r="F3868" s="91"/>
      <c r="G3868" s="91"/>
      <c r="H3868" s="248"/>
      <c r="I3868" s="248"/>
      <c r="J3868" s="260"/>
      <c r="K3868" s="252"/>
      <c r="GO3868" s="233" t="str">
        <f>IFERROR(VLOOKUP($C3868,リスト!$D:$X,18,FALSE),"")</f>
        <v/>
      </c>
      <c r="GP3868" s="349"/>
    </row>
    <row r="3869" spans="1:198" hidden="1">
      <c r="A3869" s="232" t="str">
        <f t="shared" si="130"/>
        <v/>
      </c>
      <c r="B3869" s="91"/>
      <c r="C3869" s="232"/>
      <c r="D3869" s="232"/>
      <c r="E3869" s="91"/>
      <c r="F3869" s="91"/>
      <c r="G3869" s="91"/>
      <c r="H3869" s="248"/>
      <c r="I3869" s="248"/>
      <c r="J3869" s="260"/>
      <c r="K3869" s="252"/>
      <c r="GO3869" s="233" t="str">
        <f>IFERROR(VLOOKUP($C3869,リスト!$D:$X,18,FALSE),"")</f>
        <v/>
      </c>
      <c r="GP3869" s="349"/>
    </row>
    <row r="3870" spans="1:198" hidden="1">
      <c r="A3870" s="232" t="str">
        <f t="shared" si="130"/>
        <v/>
      </c>
      <c r="B3870" s="91"/>
      <c r="C3870" s="232"/>
      <c r="D3870" s="232"/>
      <c r="E3870" s="91"/>
      <c r="F3870" s="91"/>
      <c r="G3870" s="91"/>
      <c r="H3870" s="248"/>
      <c r="I3870" s="248"/>
      <c r="J3870" s="260"/>
      <c r="K3870" s="252"/>
      <c r="GO3870" s="233" t="str">
        <f>IFERROR(VLOOKUP($C3870,リスト!$D:$X,18,FALSE),"")</f>
        <v/>
      </c>
      <c r="GP3870" s="349"/>
    </row>
    <row r="3871" spans="1:198" hidden="1">
      <c r="A3871" s="232" t="str">
        <f t="shared" si="130"/>
        <v/>
      </c>
      <c r="B3871" s="91"/>
      <c r="C3871" s="232"/>
      <c r="D3871" s="232"/>
      <c r="E3871" s="91"/>
      <c r="F3871" s="91"/>
      <c r="G3871" s="91"/>
      <c r="H3871" s="248"/>
      <c r="I3871" s="248"/>
      <c r="J3871" s="260"/>
      <c r="K3871" s="252"/>
      <c r="GO3871" s="233" t="str">
        <f>IFERROR(VLOOKUP($C3871,リスト!$D:$X,18,FALSE),"")</f>
        <v/>
      </c>
      <c r="GP3871" s="349"/>
    </row>
    <row r="3872" spans="1:198" hidden="1">
      <c r="A3872" s="232" t="str">
        <f t="shared" si="130"/>
        <v/>
      </c>
      <c r="B3872" s="91"/>
      <c r="C3872" s="232"/>
      <c r="D3872" s="232"/>
      <c r="E3872" s="91"/>
      <c r="F3872" s="91"/>
      <c r="G3872" s="91"/>
      <c r="H3872" s="248"/>
      <c r="I3872" s="248"/>
      <c r="J3872" s="260"/>
      <c r="K3872" s="252"/>
      <c r="GO3872" s="233" t="str">
        <f>IFERROR(VLOOKUP($C3872,リスト!$D:$X,18,FALSE),"")</f>
        <v/>
      </c>
      <c r="GP3872" s="349"/>
    </row>
    <row r="3873" spans="1:198" hidden="1">
      <c r="A3873" s="232" t="str">
        <f t="shared" si="130"/>
        <v/>
      </c>
      <c r="B3873" s="91"/>
      <c r="C3873" s="232"/>
      <c r="D3873" s="232"/>
      <c r="E3873" s="91"/>
      <c r="F3873" s="91"/>
      <c r="G3873" s="91"/>
      <c r="H3873" s="248"/>
      <c r="I3873" s="248"/>
      <c r="J3873" s="260"/>
      <c r="K3873" s="252"/>
      <c r="GO3873" s="233" t="str">
        <f>IFERROR(VLOOKUP($C3873,リスト!$D:$X,18,FALSE),"")</f>
        <v/>
      </c>
      <c r="GP3873" s="349"/>
    </row>
    <row r="3874" spans="1:198" hidden="1">
      <c r="A3874" s="232" t="str">
        <f t="shared" si="130"/>
        <v/>
      </c>
      <c r="B3874" s="91"/>
      <c r="C3874" s="232"/>
      <c r="D3874" s="232"/>
      <c r="E3874" s="91"/>
      <c r="F3874" s="91"/>
      <c r="G3874" s="91"/>
      <c r="H3874" s="248"/>
      <c r="I3874" s="248"/>
      <c r="J3874" s="260"/>
      <c r="K3874" s="252"/>
      <c r="GO3874" s="233" t="str">
        <f>IFERROR(VLOOKUP($C3874,リスト!$D:$X,18,FALSE),"")</f>
        <v/>
      </c>
      <c r="GP3874" s="349"/>
    </row>
    <row r="3875" spans="1:198" hidden="1">
      <c r="A3875" s="232" t="str">
        <f t="shared" si="130"/>
        <v/>
      </c>
      <c r="B3875" s="91"/>
      <c r="C3875" s="232"/>
      <c r="D3875" s="232"/>
      <c r="E3875" s="91"/>
      <c r="F3875" s="91"/>
      <c r="G3875" s="91"/>
      <c r="H3875" s="248"/>
      <c r="I3875" s="248"/>
      <c r="J3875" s="260"/>
      <c r="K3875" s="252"/>
      <c r="GO3875" s="233" t="str">
        <f>IFERROR(VLOOKUP($C3875,リスト!$D:$X,18,FALSE),"")</f>
        <v/>
      </c>
      <c r="GP3875" s="349"/>
    </row>
    <row r="3876" spans="1:198" hidden="1">
      <c r="A3876" s="232" t="str">
        <f t="shared" si="130"/>
        <v/>
      </c>
      <c r="B3876" s="91"/>
      <c r="C3876" s="232"/>
      <c r="D3876" s="232"/>
      <c r="E3876" s="91"/>
      <c r="F3876" s="91"/>
      <c r="G3876" s="91"/>
      <c r="H3876" s="248"/>
      <c r="I3876" s="248"/>
      <c r="J3876" s="260"/>
      <c r="K3876" s="252"/>
      <c r="GO3876" s="233" t="str">
        <f>IFERROR(VLOOKUP($C3876,リスト!$D:$X,18,FALSE),"")</f>
        <v/>
      </c>
      <c r="GP3876" s="349"/>
    </row>
    <row r="3877" spans="1:198" hidden="1">
      <c r="A3877" s="232" t="str">
        <f t="shared" si="130"/>
        <v/>
      </c>
      <c r="B3877" s="91"/>
      <c r="C3877" s="232"/>
      <c r="D3877" s="232"/>
      <c r="E3877" s="91"/>
      <c r="F3877" s="91"/>
      <c r="G3877" s="91"/>
      <c r="H3877" s="248"/>
      <c r="I3877" s="248"/>
      <c r="J3877" s="260"/>
      <c r="K3877" s="252"/>
      <c r="GO3877" s="233" t="str">
        <f>IFERROR(VLOOKUP($C3877,リスト!$D:$X,18,FALSE),"")</f>
        <v/>
      </c>
      <c r="GP3877" s="349"/>
    </row>
    <row r="3878" spans="1:198" hidden="1">
      <c r="A3878" s="232" t="str">
        <f t="shared" si="130"/>
        <v/>
      </c>
      <c r="B3878" s="91"/>
      <c r="C3878" s="232"/>
      <c r="D3878" s="232"/>
      <c r="E3878" s="91"/>
      <c r="F3878" s="91"/>
      <c r="G3878" s="91"/>
      <c r="H3878" s="248"/>
      <c r="I3878" s="248"/>
      <c r="J3878" s="260"/>
      <c r="K3878" s="252"/>
      <c r="GO3878" s="233" t="str">
        <f>IFERROR(VLOOKUP($C3878,リスト!$D:$X,18,FALSE),"")</f>
        <v/>
      </c>
      <c r="GP3878" s="349"/>
    </row>
    <row r="3879" spans="1:198" hidden="1">
      <c r="A3879" s="232" t="str">
        <f t="shared" si="130"/>
        <v/>
      </c>
      <c r="B3879" s="91"/>
      <c r="C3879" s="232"/>
      <c r="D3879" s="232"/>
      <c r="E3879" s="91"/>
      <c r="F3879" s="91"/>
      <c r="G3879" s="91"/>
      <c r="H3879" s="248"/>
      <c r="I3879" s="248"/>
      <c r="J3879" s="260"/>
      <c r="K3879" s="252"/>
      <c r="GO3879" s="233" t="str">
        <f>IFERROR(VLOOKUP($C3879,リスト!$D:$X,18,FALSE),"")</f>
        <v/>
      </c>
      <c r="GP3879" s="349"/>
    </row>
    <row r="3880" spans="1:198" hidden="1">
      <c r="A3880" s="232" t="str">
        <f t="shared" si="130"/>
        <v/>
      </c>
      <c r="B3880" s="91"/>
      <c r="C3880" s="232"/>
      <c r="D3880" s="232"/>
      <c r="E3880" s="91"/>
      <c r="F3880" s="91"/>
      <c r="G3880" s="91"/>
      <c r="H3880" s="248"/>
      <c r="I3880" s="248"/>
      <c r="J3880" s="260"/>
      <c r="K3880" s="252"/>
      <c r="GO3880" s="233" t="str">
        <f>IFERROR(VLOOKUP($C3880,リスト!$D:$X,18,FALSE),"")</f>
        <v/>
      </c>
      <c r="GP3880" s="349"/>
    </row>
    <row r="3881" spans="1:198" hidden="1">
      <c r="A3881" s="232" t="str">
        <f t="shared" si="130"/>
        <v/>
      </c>
      <c r="B3881" s="91"/>
      <c r="C3881" s="232"/>
      <c r="D3881" s="232"/>
      <c r="E3881" s="91"/>
      <c r="F3881" s="91"/>
      <c r="G3881" s="91"/>
      <c r="H3881" s="248"/>
      <c r="I3881" s="248"/>
      <c r="J3881" s="260"/>
      <c r="K3881" s="252"/>
      <c r="GO3881" s="233" t="str">
        <f>IFERROR(VLOOKUP($C3881,リスト!$D:$X,18,FALSE),"")</f>
        <v/>
      </c>
      <c r="GP3881" s="349"/>
    </row>
    <row r="3882" spans="1:198" hidden="1">
      <c r="A3882" s="232" t="str">
        <f t="shared" si="130"/>
        <v/>
      </c>
      <c r="B3882" s="91"/>
      <c r="C3882" s="232"/>
      <c r="D3882" s="232"/>
      <c r="E3882" s="91"/>
      <c r="F3882" s="91"/>
      <c r="G3882" s="91"/>
      <c r="H3882" s="248"/>
      <c r="I3882" s="248"/>
      <c r="J3882" s="260"/>
      <c r="K3882" s="252"/>
      <c r="GO3882" s="233" t="str">
        <f>IFERROR(VLOOKUP($C3882,リスト!$D:$X,18,FALSE),"")</f>
        <v/>
      </c>
      <c r="GP3882" s="349"/>
    </row>
    <row r="3883" spans="1:198" hidden="1">
      <c r="A3883" s="232" t="str">
        <f t="shared" si="130"/>
        <v/>
      </c>
      <c r="B3883" s="91"/>
      <c r="C3883" s="232"/>
      <c r="D3883" s="232"/>
      <c r="E3883" s="91"/>
      <c r="F3883" s="91"/>
      <c r="G3883" s="91"/>
      <c r="H3883" s="248"/>
      <c r="I3883" s="248"/>
      <c r="J3883" s="260"/>
      <c r="K3883" s="252"/>
      <c r="GO3883" s="233" t="str">
        <f>IFERROR(VLOOKUP($C3883,リスト!$D:$X,18,FALSE),"")</f>
        <v/>
      </c>
      <c r="GP3883" s="349"/>
    </row>
    <row r="3884" spans="1:198" hidden="1">
      <c r="A3884" s="232" t="str">
        <f t="shared" si="130"/>
        <v/>
      </c>
      <c r="B3884" s="91"/>
      <c r="C3884" s="232"/>
      <c r="D3884" s="232"/>
      <c r="E3884" s="91"/>
      <c r="F3884" s="91"/>
      <c r="G3884" s="91"/>
      <c r="H3884" s="248"/>
      <c r="I3884" s="248"/>
      <c r="J3884" s="260"/>
      <c r="K3884" s="252"/>
      <c r="GO3884" s="233" t="str">
        <f>IFERROR(VLOOKUP($C3884,リスト!$D:$X,18,FALSE),"")</f>
        <v/>
      </c>
      <c r="GP3884" s="349"/>
    </row>
    <row r="3885" spans="1:198" hidden="1">
      <c r="A3885" s="232" t="str">
        <f t="shared" si="130"/>
        <v/>
      </c>
      <c r="B3885" s="91"/>
      <c r="C3885" s="232"/>
      <c r="D3885" s="232"/>
      <c r="E3885" s="91"/>
      <c r="F3885" s="91"/>
      <c r="G3885" s="91"/>
      <c r="H3885" s="248"/>
      <c r="I3885" s="248"/>
      <c r="J3885" s="260"/>
      <c r="K3885" s="252"/>
      <c r="GO3885" s="233" t="str">
        <f>IFERROR(VLOOKUP($C3885,リスト!$D:$X,18,FALSE),"")</f>
        <v/>
      </c>
      <c r="GP3885" s="349"/>
    </row>
    <row r="3886" spans="1:198" hidden="1">
      <c r="A3886" s="232" t="str">
        <f t="shared" si="130"/>
        <v/>
      </c>
      <c r="B3886" s="91"/>
      <c r="C3886" s="232"/>
      <c r="D3886" s="232"/>
      <c r="E3886" s="91"/>
      <c r="F3886" s="91"/>
      <c r="G3886" s="91"/>
      <c r="H3886" s="248"/>
      <c r="I3886" s="248"/>
      <c r="J3886" s="260"/>
      <c r="K3886" s="252"/>
      <c r="GO3886" s="233" t="str">
        <f>IFERROR(VLOOKUP($C3886,リスト!$D:$X,18,FALSE),"")</f>
        <v/>
      </c>
      <c r="GP3886" s="349"/>
    </row>
    <row r="3887" spans="1:198" hidden="1">
      <c r="A3887" s="232" t="str">
        <f t="shared" si="130"/>
        <v/>
      </c>
      <c r="B3887" s="91"/>
      <c r="C3887" s="232"/>
      <c r="D3887" s="232"/>
      <c r="E3887" s="91"/>
      <c r="F3887" s="91"/>
      <c r="G3887" s="91"/>
      <c r="H3887" s="248"/>
      <c r="I3887" s="248"/>
      <c r="J3887" s="260"/>
      <c r="K3887" s="252"/>
      <c r="GO3887" s="233" t="str">
        <f>IFERROR(VLOOKUP($C3887,リスト!$D:$X,18,FALSE),"")</f>
        <v/>
      </c>
      <c r="GP3887" s="349"/>
    </row>
    <row r="3888" spans="1:198" hidden="1">
      <c r="A3888" s="232" t="str">
        <f t="shared" si="130"/>
        <v/>
      </c>
      <c r="B3888" s="91"/>
      <c r="C3888" s="232"/>
      <c r="D3888" s="232"/>
      <c r="E3888" s="91"/>
      <c r="F3888" s="91"/>
      <c r="G3888" s="91"/>
      <c r="H3888" s="248"/>
      <c r="I3888" s="248"/>
      <c r="J3888" s="260"/>
      <c r="K3888" s="252"/>
      <c r="GO3888" s="233" t="str">
        <f>IFERROR(VLOOKUP($C3888,リスト!$D:$X,18,FALSE),"")</f>
        <v/>
      </c>
      <c r="GP3888" s="349"/>
    </row>
    <row r="3889" spans="1:198" hidden="1">
      <c r="A3889" s="232" t="str">
        <f t="shared" si="130"/>
        <v/>
      </c>
      <c r="B3889" s="91"/>
      <c r="C3889" s="232"/>
      <c r="D3889" s="232"/>
      <c r="E3889" s="91"/>
      <c r="F3889" s="91"/>
      <c r="G3889" s="91"/>
      <c r="H3889" s="248"/>
      <c r="I3889" s="248"/>
      <c r="J3889" s="260"/>
      <c r="K3889" s="252"/>
      <c r="GO3889" s="233" t="str">
        <f>IFERROR(VLOOKUP($C3889,リスト!$D:$X,18,FALSE),"")</f>
        <v/>
      </c>
      <c r="GP3889" s="349"/>
    </row>
    <row r="3890" spans="1:198" hidden="1">
      <c r="A3890" s="232" t="str">
        <f t="shared" si="130"/>
        <v/>
      </c>
      <c r="B3890" s="91"/>
      <c r="C3890" s="232"/>
      <c r="D3890" s="232"/>
      <c r="E3890" s="91"/>
      <c r="F3890" s="91"/>
      <c r="G3890" s="91"/>
      <c r="H3890" s="248"/>
      <c r="I3890" s="248"/>
      <c r="J3890" s="260"/>
      <c r="K3890" s="252"/>
      <c r="GO3890" s="233" t="str">
        <f>IFERROR(VLOOKUP($C3890,リスト!$D:$X,18,FALSE),"")</f>
        <v/>
      </c>
      <c r="GP3890" s="349"/>
    </row>
    <row r="3891" spans="1:198" hidden="1">
      <c r="A3891" s="232" t="str">
        <f t="shared" si="130"/>
        <v/>
      </c>
      <c r="B3891" s="91"/>
      <c r="C3891" s="232"/>
      <c r="D3891" s="232"/>
      <c r="E3891" s="91"/>
      <c r="F3891" s="91"/>
      <c r="G3891" s="91"/>
      <c r="H3891" s="248"/>
      <c r="I3891" s="248"/>
      <c r="J3891" s="260"/>
      <c r="K3891" s="252"/>
      <c r="GO3891" s="233" t="str">
        <f>IFERROR(VLOOKUP($C3891,リスト!$D:$X,18,FALSE),"")</f>
        <v/>
      </c>
      <c r="GP3891" s="349"/>
    </row>
    <row r="3892" spans="1:198" hidden="1">
      <c r="A3892" s="232" t="str">
        <f t="shared" si="130"/>
        <v/>
      </c>
      <c r="B3892" s="91"/>
      <c r="C3892" s="232"/>
      <c r="D3892" s="232"/>
      <c r="E3892" s="91"/>
      <c r="F3892" s="91"/>
      <c r="G3892" s="91"/>
      <c r="H3892" s="248"/>
      <c r="I3892" s="248"/>
      <c r="J3892" s="260"/>
      <c r="K3892" s="252"/>
      <c r="GO3892" s="233" t="str">
        <f>IFERROR(VLOOKUP($C3892,リスト!$D:$X,18,FALSE),"")</f>
        <v/>
      </c>
      <c r="GP3892" s="349"/>
    </row>
    <row r="3893" spans="1:198" hidden="1">
      <c r="A3893" s="232" t="str">
        <f t="shared" si="130"/>
        <v/>
      </c>
      <c r="B3893" s="91"/>
      <c r="C3893" s="232"/>
      <c r="D3893" s="232"/>
      <c r="E3893" s="91"/>
      <c r="F3893" s="91"/>
      <c r="G3893" s="91"/>
      <c r="H3893" s="248"/>
      <c r="I3893" s="248"/>
      <c r="J3893" s="260"/>
      <c r="K3893" s="252"/>
      <c r="GO3893" s="233" t="str">
        <f>IFERROR(VLOOKUP($C3893,リスト!$D:$X,18,FALSE),"")</f>
        <v/>
      </c>
      <c r="GP3893" s="349"/>
    </row>
    <row r="3894" spans="1:198" hidden="1">
      <c r="A3894" s="232" t="str">
        <f t="shared" si="130"/>
        <v/>
      </c>
      <c r="B3894" s="91"/>
      <c r="C3894" s="232"/>
      <c r="D3894" s="232"/>
      <c r="E3894" s="91"/>
      <c r="F3894" s="91"/>
      <c r="G3894" s="91"/>
      <c r="H3894" s="248"/>
      <c r="I3894" s="248"/>
      <c r="J3894" s="260"/>
      <c r="K3894" s="252"/>
      <c r="GO3894" s="233" t="str">
        <f>IFERROR(VLOOKUP($C3894,リスト!$D:$X,18,FALSE),"")</f>
        <v/>
      </c>
      <c r="GP3894" s="349"/>
    </row>
    <row r="3895" spans="1:198" hidden="1">
      <c r="A3895" s="232" t="str">
        <f t="shared" si="130"/>
        <v/>
      </c>
      <c r="B3895" s="91"/>
      <c r="C3895" s="232"/>
      <c r="D3895" s="232"/>
      <c r="E3895" s="91"/>
      <c r="F3895" s="91"/>
      <c r="G3895" s="91"/>
      <c r="H3895" s="248"/>
      <c r="I3895" s="248"/>
      <c r="J3895" s="260"/>
      <c r="K3895" s="252"/>
      <c r="GO3895" s="233" t="str">
        <f>IFERROR(VLOOKUP($C3895,リスト!$D:$X,18,FALSE),"")</f>
        <v/>
      </c>
      <c r="GP3895" s="349"/>
    </row>
    <row r="3896" spans="1:198" hidden="1">
      <c r="A3896" s="232" t="str">
        <f t="shared" si="130"/>
        <v/>
      </c>
      <c r="B3896" s="91"/>
      <c r="C3896" s="232"/>
      <c r="D3896" s="232"/>
      <c r="E3896" s="91"/>
      <c r="F3896" s="91"/>
      <c r="G3896" s="91"/>
      <c r="H3896" s="248"/>
      <c r="I3896" s="248"/>
      <c r="J3896" s="260"/>
      <c r="K3896" s="252"/>
      <c r="GO3896" s="233" t="str">
        <f>IFERROR(VLOOKUP($C3896,リスト!$D:$X,18,FALSE),"")</f>
        <v/>
      </c>
      <c r="GP3896" s="349"/>
    </row>
    <row r="3897" spans="1:198" hidden="1">
      <c r="A3897" s="232" t="str">
        <f t="shared" si="130"/>
        <v/>
      </c>
      <c r="B3897" s="91"/>
      <c r="C3897" s="232"/>
      <c r="D3897" s="232"/>
      <c r="E3897" s="91"/>
      <c r="F3897" s="91"/>
      <c r="G3897" s="91"/>
      <c r="H3897" s="248"/>
      <c r="I3897" s="248"/>
      <c r="J3897" s="260"/>
      <c r="K3897" s="252"/>
      <c r="GO3897" s="233" t="str">
        <f>IFERROR(VLOOKUP($C3897,リスト!$D:$X,18,FALSE),"")</f>
        <v/>
      </c>
      <c r="GP3897" s="349"/>
    </row>
    <row r="3898" spans="1:198" hidden="1">
      <c r="A3898" s="232" t="str">
        <f t="shared" si="130"/>
        <v/>
      </c>
      <c r="B3898" s="91"/>
      <c r="C3898" s="232"/>
      <c r="D3898" s="232"/>
      <c r="E3898" s="91"/>
      <c r="F3898" s="91"/>
      <c r="G3898" s="91"/>
      <c r="H3898" s="248"/>
      <c r="I3898" s="248"/>
      <c r="J3898" s="260"/>
      <c r="K3898" s="252"/>
      <c r="GO3898" s="233" t="str">
        <f>IFERROR(VLOOKUP($C3898,リスト!$D:$X,18,FALSE),"")</f>
        <v/>
      </c>
      <c r="GP3898" s="349"/>
    </row>
    <row r="3899" spans="1:198" hidden="1">
      <c r="A3899" s="232" t="str">
        <f t="shared" si="130"/>
        <v/>
      </c>
      <c r="B3899" s="91"/>
      <c r="C3899" s="232"/>
      <c r="D3899" s="232"/>
      <c r="E3899" s="91"/>
      <c r="F3899" s="91"/>
      <c r="G3899" s="91"/>
      <c r="H3899" s="248"/>
      <c r="I3899" s="248"/>
      <c r="J3899" s="260"/>
      <c r="K3899" s="252"/>
      <c r="GO3899" s="233" t="str">
        <f>IFERROR(VLOOKUP($C3899,リスト!$D:$X,18,FALSE),"")</f>
        <v/>
      </c>
      <c r="GP3899" s="349"/>
    </row>
    <row r="3900" spans="1:198" hidden="1">
      <c r="A3900" s="232" t="str">
        <f t="shared" si="130"/>
        <v/>
      </c>
      <c r="B3900" s="91"/>
      <c r="C3900" s="232"/>
      <c r="D3900" s="232"/>
      <c r="E3900" s="91"/>
      <c r="F3900" s="91"/>
      <c r="G3900" s="91"/>
      <c r="H3900" s="248"/>
      <c r="I3900" s="248"/>
      <c r="J3900" s="260"/>
      <c r="K3900" s="252"/>
      <c r="GO3900" s="233" t="str">
        <f>IFERROR(VLOOKUP($C3900,リスト!$D:$X,18,FALSE),"")</f>
        <v/>
      </c>
      <c r="GP3900" s="349"/>
    </row>
    <row r="3901" spans="1:198" hidden="1">
      <c r="A3901" s="232" t="str">
        <f t="shared" si="130"/>
        <v/>
      </c>
      <c r="B3901" s="91"/>
      <c r="C3901" s="232"/>
      <c r="D3901" s="232"/>
      <c r="E3901" s="91"/>
      <c r="F3901" s="91"/>
      <c r="G3901" s="91"/>
      <c r="H3901" s="248"/>
      <c r="I3901" s="248"/>
      <c r="J3901" s="260"/>
      <c r="K3901" s="252"/>
      <c r="GO3901" s="233" t="str">
        <f>IFERROR(VLOOKUP($C3901,リスト!$D:$X,18,FALSE),"")</f>
        <v/>
      </c>
      <c r="GP3901" s="349"/>
    </row>
    <row r="3902" spans="1:198" hidden="1">
      <c r="A3902" s="232" t="str">
        <f t="shared" si="130"/>
        <v/>
      </c>
      <c r="B3902" s="91"/>
      <c r="C3902" s="232"/>
      <c r="D3902" s="232"/>
      <c r="E3902" s="91"/>
      <c r="F3902" s="91"/>
      <c r="G3902" s="91"/>
      <c r="H3902" s="248"/>
      <c r="I3902" s="248"/>
      <c r="J3902" s="260"/>
      <c r="K3902" s="252"/>
      <c r="GO3902" s="233" t="str">
        <f>IFERROR(VLOOKUP($C3902,リスト!$D:$X,18,FALSE),"")</f>
        <v/>
      </c>
      <c r="GP3902" s="349"/>
    </row>
    <row r="3903" spans="1:198" hidden="1">
      <c r="A3903" s="232" t="str">
        <f t="shared" si="130"/>
        <v/>
      </c>
      <c r="B3903" s="91"/>
      <c r="C3903" s="232"/>
      <c r="D3903" s="232"/>
      <c r="E3903" s="91"/>
      <c r="F3903" s="91"/>
      <c r="G3903" s="91"/>
      <c r="H3903" s="248"/>
      <c r="I3903" s="248"/>
      <c r="J3903" s="260"/>
      <c r="K3903" s="252"/>
      <c r="GO3903" s="233" t="str">
        <f>IFERROR(VLOOKUP($C3903,リスト!$D:$X,18,FALSE),"")</f>
        <v/>
      </c>
      <c r="GP3903" s="349"/>
    </row>
    <row r="3904" spans="1:198" hidden="1">
      <c r="A3904" s="232" t="str">
        <f t="shared" si="130"/>
        <v/>
      </c>
      <c r="B3904" s="91"/>
      <c r="C3904" s="232"/>
      <c r="D3904" s="232"/>
      <c r="E3904" s="91"/>
      <c r="F3904" s="91"/>
      <c r="G3904" s="91"/>
      <c r="H3904" s="248"/>
      <c r="I3904" s="248"/>
      <c r="J3904" s="260"/>
      <c r="K3904" s="252"/>
      <c r="GO3904" s="233" t="str">
        <f>IFERROR(VLOOKUP($C3904,リスト!$D:$X,18,FALSE),"")</f>
        <v/>
      </c>
      <c r="GP3904" s="349"/>
    </row>
    <row r="3905" spans="1:198" hidden="1">
      <c r="A3905" s="232" t="str">
        <f t="shared" si="130"/>
        <v/>
      </c>
      <c r="B3905" s="91"/>
      <c r="C3905" s="232"/>
      <c r="D3905" s="232"/>
      <c r="E3905" s="91"/>
      <c r="F3905" s="91"/>
      <c r="G3905" s="91"/>
      <c r="H3905" s="248"/>
      <c r="I3905" s="248"/>
      <c r="J3905" s="260"/>
      <c r="K3905" s="252"/>
      <c r="GO3905" s="233" t="str">
        <f>IFERROR(VLOOKUP($C3905,リスト!$D:$X,18,FALSE),"")</f>
        <v/>
      </c>
      <c r="GP3905" s="349"/>
    </row>
    <row r="3906" spans="1:198" hidden="1">
      <c r="A3906" s="232" t="str">
        <f t="shared" si="130"/>
        <v/>
      </c>
      <c r="B3906" s="91"/>
      <c r="C3906" s="232"/>
      <c r="D3906" s="232"/>
      <c r="E3906" s="91"/>
      <c r="F3906" s="91"/>
      <c r="G3906" s="91"/>
      <c r="H3906" s="248"/>
      <c r="I3906" s="248"/>
      <c r="J3906" s="260"/>
      <c r="K3906" s="252"/>
      <c r="GO3906" s="233" t="str">
        <f>IFERROR(VLOOKUP($C3906,リスト!$D:$X,18,FALSE),"")</f>
        <v/>
      </c>
      <c r="GP3906" s="349"/>
    </row>
    <row r="3907" spans="1:198" hidden="1">
      <c r="A3907" s="232" t="str">
        <f t="shared" si="130"/>
        <v/>
      </c>
      <c r="B3907" s="91"/>
      <c r="C3907" s="232"/>
      <c r="D3907" s="232"/>
      <c r="E3907" s="91"/>
      <c r="F3907" s="91"/>
      <c r="G3907" s="91"/>
      <c r="H3907" s="248"/>
      <c r="I3907" s="248"/>
      <c r="J3907" s="260"/>
      <c r="K3907" s="252"/>
      <c r="GO3907" s="233" t="str">
        <f>IFERROR(VLOOKUP($C3907,リスト!$D:$X,18,FALSE),"")</f>
        <v/>
      </c>
      <c r="GP3907" s="349"/>
    </row>
    <row r="3908" spans="1:198" hidden="1">
      <c r="A3908" s="232" t="str">
        <f t="shared" si="130"/>
        <v/>
      </c>
      <c r="B3908" s="91"/>
      <c r="C3908" s="232"/>
      <c r="D3908" s="232"/>
      <c r="E3908" s="91"/>
      <c r="F3908" s="91"/>
      <c r="G3908" s="91"/>
      <c r="H3908" s="248"/>
      <c r="I3908" s="248"/>
      <c r="J3908" s="260"/>
      <c r="K3908" s="252"/>
      <c r="GO3908" s="233" t="str">
        <f>IFERROR(VLOOKUP($C3908,リスト!$D:$X,18,FALSE),"")</f>
        <v/>
      </c>
      <c r="GP3908" s="349"/>
    </row>
    <row r="3909" spans="1:198" hidden="1">
      <c r="A3909" s="232" t="str">
        <f t="shared" si="130"/>
        <v/>
      </c>
      <c r="B3909" s="91"/>
      <c r="C3909" s="232"/>
      <c r="D3909" s="232"/>
      <c r="E3909" s="91"/>
      <c r="F3909" s="91"/>
      <c r="G3909" s="91"/>
      <c r="H3909" s="248"/>
      <c r="I3909" s="248"/>
      <c r="J3909" s="260"/>
      <c r="K3909" s="252"/>
      <c r="GO3909" s="233" t="str">
        <f>IFERROR(VLOOKUP($C3909,リスト!$D:$X,18,FALSE),"")</f>
        <v/>
      </c>
      <c r="GP3909" s="349"/>
    </row>
    <row r="3910" spans="1:198" hidden="1">
      <c r="A3910" s="232" t="str">
        <f t="shared" ref="A3910:A3973" si="131">IF(C3910="","",ROW()-5)</f>
        <v/>
      </c>
      <c r="B3910" s="91"/>
      <c r="C3910" s="232"/>
      <c r="D3910" s="232"/>
      <c r="E3910" s="91"/>
      <c r="F3910" s="91"/>
      <c r="G3910" s="91"/>
      <c r="H3910" s="248"/>
      <c r="I3910" s="248"/>
      <c r="J3910" s="260"/>
      <c r="K3910" s="252"/>
      <c r="GO3910" s="233" t="str">
        <f>IFERROR(VLOOKUP($C3910,リスト!$D:$X,18,FALSE),"")</f>
        <v/>
      </c>
      <c r="GP3910" s="349"/>
    </row>
    <row r="3911" spans="1:198" hidden="1">
      <c r="A3911" s="232" t="str">
        <f t="shared" si="131"/>
        <v/>
      </c>
      <c r="B3911" s="91"/>
      <c r="C3911" s="232"/>
      <c r="D3911" s="232"/>
      <c r="E3911" s="91"/>
      <c r="F3911" s="91"/>
      <c r="G3911" s="91"/>
      <c r="H3911" s="248"/>
      <c r="I3911" s="248"/>
      <c r="J3911" s="260"/>
      <c r="K3911" s="252"/>
      <c r="GO3911" s="233" t="str">
        <f>IFERROR(VLOOKUP($C3911,リスト!$D:$X,18,FALSE),"")</f>
        <v/>
      </c>
      <c r="GP3911" s="349"/>
    </row>
    <row r="3912" spans="1:198" hidden="1">
      <c r="A3912" s="232" t="str">
        <f t="shared" si="131"/>
        <v/>
      </c>
      <c r="B3912" s="91"/>
      <c r="C3912" s="232"/>
      <c r="D3912" s="232"/>
      <c r="E3912" s="91"/>
      <c r="F3912" s="91"/>
      <c r="G3912" s="91"/>
      <c r="H3912" s="248"/>
      <c r="I3912" s="248"/>
      <c r="J3912" s="260"/>
      <c r="K3912" s="252"/>
      <c r="GO3912" s="233" t="str">
        <f>IFERROR(VLOOKUP($C3912,リスト!$D:$X,18,FALSE),"")</f>
        <v/>
      </c>
      <c r="GP3912" s="349"/>
    </row>
    <row r="3913" spans="1:198" hidden="1">
      <c r="A3913" s="232" t="str">
        <f t="shared" si="131"/>
        <v/>
      </c>
      <c r="B3913" s="91"/>
      <c r="C3913" s="232"/>
      <c r="D3913" s="232"/>
      <c r="E3913" s="91"/>
      <c r="F3913" s="91"/>
      <c r="G3913" s="91"/>
      <c r="H3913" s="248"/>
      <c r="I3913" s="248"/>
      <c r="J3913" s="260"/>
      <c r="K3913" s="252"/>
      <c r="GO3913" s="233" t="str">
        <f>IFERROR(VLOOKUP($C3913,リスト!$D:$X,18,FALSE),"")</f>
        <v/>
      </c>
      <c r="GP3913" s="349"/>
    </row>
    <row r="3914" spans="1:198" hidden="1">
      <c r="A3914" s="232" t="str">
        <f t="shared" si="131"/>
        <v/>
      </c>
      <c r="B3914" s="91"/>
      <c r="C3914" s="232"/>
      <c r="D3914" s="232"/>
      <c r="E3914" s="91"/>
      <c r="F3914" s="91"/>
      <c r="G3914" s="91"/>
      <c r="H3914" s="248"/>
      <c r="I3914" s="248"/>
      <c r="J3914" s="260"/>
      <c r="K3914" s="252"/>
      <c r="GO3914" s="233" t="str">
        <f>IFERROR(VLOOKUP($C3914,リスト!$D:$X,18,FALSE),"")</f>
        <v/>
      </c>
      <c r="GP3914" s="349"/>
    </row>
    <row r="3915" spans="1:198" hidden="1">
      <c r="A3915" s="232" t="str">
        <f t="shared" si="131"/>
        <v/>
      </c>
      <c r="B3915" s="91"/>
      <c r="C3915" s="232"/>
      <c r="D3915" s="232"/>
      <c r="E3915" s="91"/>
      <c r="F3915" s="91"/>
      <c r="G3915" s="91"/>
      <c r="H3915" s="248"/>
      <c r="I3915" s="248"/>
      <c r="J3915" s="260"/>
      <c r="K3915" s="252"/>
      <c r="GO3915" s="233" t="str">
        <f>IFERROR(VLOOKUP($C3915,リスト!$D:$X,18,FALSE),"")</f>
        <v/>
      </c>
      <c r="GP3915" s="349"/>
    </row>
    <row r="3916" spans="1:198" hidden="1">
      <c r="A3916" s="232" t="str">
        <f t="shared" si="131"/>
        <v/>
      </c>
      <c r="B3916" s="91"/>
      <c r="C3916" s="232"/>
      <c r="D3916" s="232"/>
      <c r="E3916" s="91"/>
      <c r="F3916" s="91"/>
      <c r="G3916" s="91"/>
      <c r="H3916" s="248"/>
      <c r="I3916" s="248"/>
      <c r="J3916" s="260"/>
      <c r="K3916" s="252"/>
      <c r="GO3916" s="233" t="str">
        <f>IFERROR(VLOOKUP($C3916,リスト!$D:$X,18,FALSE),"")</f>
        <v/>
      </c>
      <c r="GP3916" s="349"/>
    </row>
    <row r="3917" spans="1:198" hidden="1">
      <c r="A3917" s="232" t="str">
        <f t="shared" si="131"/>
        <v/>
      </c>
      <c r="B3917" s="91"/>
      <c r="C3917" s="232"/>
      <c r="D3917" s="232"/>
      <c r="E3917" s="91"/>
      <c r="F3917" s="91"/>
      <c r="G3917" s="91"/>
      <c r="H3917" s="248"/>
      <c r="I3917" s="248"/>
      <c r="J3917" s="260"/>
      <c r="K3917" s="252"/>
      <c r="GO3917" s="233" t="str">
        <f>IFERROR(VLOOKUP($C3917,リスト!$D:$X,18,FALSE),"")</f>
        <v/>
      </c>
      <c r="GP3917" s="349"/>
    </row>
    <row r="3918" spans="1:198" hidden="1">
      <c r="A3918" s="232" t="str">
        <f t="shared" si="131"/>
        <v/>
      </c>
      <c r="B3918" s="91"/>
      <c r="C3918" s="232"/>
      <c r="D3918" s="232"/>
      <c r="E3918" s="91"/>
      <c r="F3918" s="91"/>
      <c r="G3918" s="91"/>
      <c r="H3918" s="248"/>
      <c r="I3918" s="248"/>
      <c r="J3918" s="260"/>
      <c r="K3918" s="252"/>
      <c r="GO3918" s="233" t="str">
        <f>IFERROR(VLOOKUP($C3918,リスト!$D:$X,18,FALSE),"")</f>
        <v/>
      </c>
      <c r="GP3918" s="349"/>
    </row>
    <row r="3919" spans="1:198" hidden="1">
      <c r="A3919" s="232" t="str">
        <f t="shared" si="131"/>
        <v/>
      </c>
      <c r="B3919" s="91"/>
      <c r="C3919" s="232"/>
      <c r="D3919" s="232"/>
      <c r="E3919" s="91"/>
      <c r="F3919" s="91"/>
      <c r="G3919" s="91"/>
      <c r="H3919" s="248"/>
      <c r="I3919" s="248"/>
      <c r="J3919" s="260"/>
      <c r="K3919" s="252"/>
      <c r="GO3919" s="233" t="str">
        <f>IFERROR(VLOOKUP($C3919,リスト!$D:$X,18,FALSE),"")</f>
        <v/>
      </c>
      <c r="GP3919" s="349"/>
    </row>
    <row r="3920" spans="1:198" hidden="1">
      <c r="A3920" s="232" t="str">
        <f t="shared" si="131"/>
        <v/>
      </c>
      <c r="B3920" s="91"/>
      <c r="C3920" s="232"/>
      <c r="D3920" s="232"/>
      <c r="E3920" s="91"/>
      <c r="F3920" s="91"/>
      <c r="G3920" s="91"/>
      <c r="H3920" s="248"/>
      <c r="I3920" s="248"/>
      <c r="J3920" s="260"/>
      <c r="K3920" s="252"/>
      <c r="GO3920" s="233" t="str">
        <f>IFERROR(VLOOKUP($C3920,リスト!$D:$X,18,FALSE),"")</f>
        <v/>
      </c>
      <c r="GP3920" s="349"/>
    </row>
    <row r="3921" spans="1:198" hidden="1">
      <c r="A3921" s="232" t="str">
        <f t="shared" si="131"/>
        <v/>
      </c>
      <c r="B3921" s="91"/>
      <c r="C3921" s="232"/>
      <c r="D3921" s="232"/>
      <c r="E3921" s="91"/>
      <c r="F3921" s="91"/>
      <c r="G3921" s="91"/>
      <c r="H3921" s="248"/>
      <c r="I3921" s="248"/>
      <c r="J3921" s="260"/>
      <c r="K3921" s="252"/>
      <c r="GO3921" s="233" t="str">
        <f>IFERROR(VLOOKUP($C3921,リスト!$D:$X,18,FALSE),"")</f>
        <v/>
      </c>
      <c r="GP3921" s="349"/>
    </row>
    <row r="3922" spans="1:198" hidden="1">
      <c r="A3922" s="232" t="str">
        <f t="shared" si="131"/>
        <v/>
      </c>
      <c r="B3922" s="91"/>
      <c r="C3922" s="232"/>
      <c r="D3922" s="232"/>
      <c r="E3922" s="91"/>
      <c r="F3922" s="91"/>
      <c r="G3922" s="91"/>
      <c r="H3922" s="248"/>
      <c r="I3922" s="248"/>
      <c r="J3922" s="260"/>
      <c r="K3922" s="252"/>
      <c r="GO3922" s="233" t="str">
        <f>IFERROR(VLOOKUP($C3922,リスト!$D:$X,18,FALSE),"")</f>
        <v/>
      </c>
      <c r="GP3922" s="349"/>
    </row>
    <row r="3923" spans="1:198" hidden="1">
      <c r="A3923" s="232" t="str">
        <f t="shared" si="131"/>
        <v/>
      </c>
      <c r="B3923" s="91"/>
      <c r="C3923" s="232"/>
      <c r="D3923" s="232"/>
      <c r="E3923" s="91"/>
      <c r="F3923" s="91"/>
      <c r="G3923" s="91"/>
      <c r="H3923" s="248"/>
      <c r="I3923" s="248"/>
      <c r="J3923" s="260"/>
      <c r="K3923" s="252"/>
      <c r="GO3923" s="233" t="str">
        <f>IFERROR(VLOOKUP($C3923,リスト!$D:$X,18,FALSE),"")</f>
        <v/>
      </c>
      <c r="GP3923" s="349"/>
    </row>
    <row r="3924" spans="1:198" hidden="1">
      <c r="A3924" s="232" t="str">
        <f t="shared" si="131"/>
        <v/>
      </c>
      <c r="B3924" s="91"/>
      <c r="C3924" s="232"/>
      <c r="D3924" s="232"/>
      <c r="E3924" s="91"/>
      <c r="F3924" s="91"/>
      <c r="G3924" s="91"/>
      <c r="H3924" s="248"/>
      <c r="I3924" s="248"/>
      <c r="J3924" s="260"/>
      <c r="K3924" s="252"/>
      <c r="GO3924" s="233" t="str">
        <f>IFERROR(VLOOKUP($C3924,リスト!$D:$X,18,FALSE),"")</f>
        <v/>
      </c>
      <c r="GP3924" s="349"/>
    </row>
    <row r="3925" spans="1:198" hidden="1">
      <c r="A3925" s="232" t="str">
        <f t="shared" si="131"/>
        <v/>
      </c>
      <c r="B3925" s="91"/>
      <c r="C3925" s="232"/>
      <c r="D3925" s="232"/>
      <c r="E3925" s="91"/>
      <c r="F3925" s="91"/>
      <c r="G3925" s="91"/>
      <c r="H3925" s="248"/>
      <c r="I3925" s="248"/>
      <c r="J3925" s="260"/>
      <c r="K3925" s="252"/>
      <c r="GO3925" s="233" t="str">
        <f>IFERROR(VLOOKUP($C3925,リスト!$D:$X,18,FALSE),"")</f>
        <v/>
      </c>
      <c r="GP3925" s="349"/>
    </row>
    <row r="3926" spans="1:198" hidden="1">
      <c r="A3926" s="232" t="str">
        <f t="shared" si="131"/>
        <v/>
      </c>
      <c r="B3926" s="91"/>
      <c r="C3926" s="232"/>
      <c r="D3926" s="232"/>
      <c r="E3926" s="91"/>
      <c r="F3926" s="91"/>
      <c r="G3926" s="91"/>
      <c r="H3926" s="248"/>
      <c r="I3926" s="248"/>
      <c r="J3926" s="260"/>
      <c r="K3926" s="252"/>
      <c r="GO3926" s="233" t="str">
        <f>IFERROR(VLOOKUP($C3926,リスト!$D:$X,18,FALSE),"")</f>
        <v/>
      </c>
      <c r="GP3926" s="349"/>
    </row>
    <row r="3927" spans="1:198" hidden="1">
      <c r="A3927" s="232" t="str">
        <f t="shared" si="131"/>
        <v/>
      </c>
      <c r="B3927" s="91"/>
      <c r="C3927" s="232"/>
      <c r="D3927" s="232"/>
      <c r="E3927" s="91"/>
      <c r="F3927" s="91"/>
      <c r="G3927" s="91"/>
      <c r="H3927" s="248"/>
      <c r="I3927" s="248"/>
      <c r="J3927" s="260"/>
      <c r="K3927" s="252"/>
      <c r="GO3927" s="233" t="str">
        <f>IFERROR(VLOOKUP($C3927,リスト!$D:$X,18,FALSE),"")</f>
        <v/>
      </c>
      <c r="GP3927" s="349"/>
    </row>
    <row r="3928" spans="1:198" hidden="1">
      <c r="A3928" s="232" t="str">
        <f t="shared" si="131"/>
        <v/>
      </c>
      <c r="B3928" s="91"/>
      <c r="C3928" s="232"/>
      <c r="D3928" s="232"/>
      <c r="E3928" s="91"/>
      <c r="F3928" s="91"/>
      <c r="G3928" s="91"/>
      <c r="H3928" s="248"/>
      <c r="I3928" s="248"/>
      <c r="J3928" s="260"/>
      <c r="K3928" s="252"/>
      <c r="GO3928" s="233" t="str">
        <f>IFERROR(VLOOKUP($C3928,リスト!$D:$X,18,FALSE),"")</f>
        <v/>
      </c>
      <c r="GP3928" s="349"/>
    </row>
    <row r="3929" spans="1:198" hidden="1">
      <c r="A3929" s="232" t="str">
        <f t="shared" si="131"/>
        <v/>
      </c>
      <c r="B3929" s="91"/>
      <c r="C3929" s="232"/>
      <c r="D3929" s="232"/>
      <c r="E3929" s="91"/>
      <c r="F3929" s="91"/>
      <c r="G3929" s="91"/>
      <c r="H3929" s="248"/>
      <c r="I3929" s="248"/>
      <c r="J3929" s="260"/>
      <c r="K3929" s="252"/>
      <c r="GO3929" s="233" t="str">
        <f>IFERROR(VLOOKUP($C3929,リスト!$D:$X,18,FALSE),"")</f>
        <v/>
      </c>
      <c r="GP3929" s="349"/>
    </row>
    <row r="3930" spans="1:198" hidden="1">
      <c r="A3930" s="232" t="str">
        <f t="shared" si="131"/>
        <v/>
      </c>
      <c r="B3930" s="91"/>
      <c r="C3930" s="232"/>
      <c r="D3930" s="232"/>
      <c r="E3930" s="91"/>
      <c r="F3930" s="91"/>
      <c r="G3930" s="91"/>
      <c r="H3930" s="248"/>
      <c r="I3930" s="248"/>
      <c r="J3930" s="260"/>
      <c r="K3930" s="252"/>
      <c r="GO3930" s="233" t="str">
        <f>IFERROR(VLOOKUP($C3930,リスト!$D:$X,18,FALSE),"")</f>
        <v/>
      </c>
      <c r="GP3930" s="349"/>
    </row>
    <row r="3931" spans="1:198" hidden="1">
      <c r="A3931" s="232" t="str">
        <f t="shared" si="131"/>
        <v/>
      </c>
      <c r="B3931" s="91"/>
      <c r="C3931" s="232"/>
      <c r="D3931" s="232"/>
      <c r="E3931" s="91"/>
      <c r="F3931" s="91"/>
      <c r="G3931" s="91"/>
      <c r="H3931" s="248"/>
      <c r="I3931" s="248"/>
      <c r="J3931" s="260"/>
      <c r="K3931" s="252"/>
      <c r="GO3931" s="233" t="str">
        <f>IFERROR(VLOOKUP($C3931,リスト!$D:$X,18,FALSE),"")</f>
        <v/>
      </c>
      <c r="GP3931" s="349"/>
    </row>
    <row r="3932" spans="1:198" hidden="1">
      <c r="A3932" s="232" t="str">
        <f t="shared" si="131"/>
        <v/>
      </c>
      <c r="B3932" s="91"/>
      <c r="C3932" s="232"/>
      <c r="D3932" s="232"/>
      <c r="E3932" s="91"/>
      <c r="F3932" s="91"/>
      <c r="G3932" s="91"/>
      <c r="H3932" s="248"/>
      <c r="I3932" s="248"/>
      <c r="J3932" s="260"/>
      <c r="K3932" s="252"/>
      <c r="GO3932" s="233" t="str">
        <f>IFERROR(VLOOKUP($C3932,リスト!$D:$X,18,FALSE),"")</f>
        <v/>
      </c>
      <c r="GP3932" s="349"/>
    </row>
    <row r="3933" spans="1:198" hidden="1">
      <c r="A3933" s="232" t="str">
        <f t="shared" si="131"/>
        <v/>
      </c>
      <c r="B3933" s="91"/>
      <c r="C3933" s="232"/>
      <c r="D3933" s="232"/>
      <c r="E3933" s="91"/>
      <c r="F3933" s="91"/>
      <c r="G3933" s="91"/>
      <c r="H3933" s="248"/>
      <c r="I3933" s="248"/>
      <c r="J3933" s="260"/>
      <c r="K3933" s="252"/>
      <c r="GO3933" s="233" t="str">
        <f>IFERROR(VLOOKUP($C3933,リスト!$D:$X,18,FALSE),"")</f>
        <v/>
      </c>
      <c r="GP3933" s="349"/>
    </row>
    <row r="3934" spans="1:198" hidden="1">
      <c r="A3934" s="232" t="str">
        <f t="shared" si="131"/>
        <v/>
      </c>
      <c r="B3934" s="91"/>
      <c r="C3934" s="232"/>
      <c r="D3934" s="232"/>
      <c r="E3934" s="91"/>
      <c r="F3934" s="91"/>
      <c r="G3934" s="91"/>
      <c r="H3934" s="248"/>
      <c r="I3934" s="248"/>
      <c r="J3934" s="260"/>
      <c r="K3934" s="252"/>
      <c r="GO3934" s="233" t="str">
        <f>IFERROR(VLOOKUP($C3934,リスト!$D:$X,18,FALSE),"")</f>
        <v/>
      </c>
      <c r="GP3934" s="349"/>
    </row>
    <row r="3935" spans="1:198" hidden="1">
      <c r="A3935" s="232" t="str">
        <f t="shared" si="131"/>
        <v/>
      </c>
      <c r="B3935" s="91"/>
      <c r="C3935" s="232"/>
      <c r="D3935" s="232"/>
      <c r="E3935" s="91"/>
      <c r="F3935" s="91"/>
      <c r="G3935" s="91"/>
      <c r="H3935" s="248"/>
      <c r="I3935" s="248"/>
      <c r="J3935" s="260"/>
      <c r="K3935" s="252"/>
      <c r="GO3935" s="233" t="str">
        <f>IFERROR(VLOOKUP($C3935,リスト!$D:$X,18,FALSE),"")</f>
        <v/>
      </c>
      <c r="GP3935" s="349"/>
    </row>
    <row r="3936" spans="1:198" hidden="1">
      <c r="A3936" s="232" t="str">
        <f t="shared" si="131"/>
        <v/>
      </c>
      <c r="B3936" s="91"/>
      <c r="C3936" s="232"/>
      <c r="D3936" s="232"/>
      <c r="E3936" s="91"/>
      <c r="F3936" s="91"/>
      <c r="G3936" s="91"/>
      <c r="H3936" s="248"/>
      <c r="I3936" s="248"/>
      <c r="J3936" s="260"/>
      <c r="K3936" s="252"/>
      <c r="GO3936" s="233" t="str">
        <f>IFERROR(VLOOKUP($C3936,リスト!$D:$X,18,FALSE),"")</f>
        <v/>
      </c>
      <c r="GP3936" s="349"/>
    </row>
    <row r="3937" spans="1:198" hidden="1">
      <c r="A3937" s="232" t="str">
        <f t="shared" si="131"/>
        <v/>
      </c>
      <c r="B3937" s="91"/>
      <c r="C3937" s="232"/>
      <c r="D3937" s="232"/>
      <c r="E3937" s="91"/>
      <c r="F3937" s="91"/>
      <c r="G3937" s="91"/>
      <c r="H3937" s="248"/>
      <c r="I3937" s="248"/>
      <c r="J3937" s="260"/>
      <c r="K3937" s="252"/>
      <c r="GO3937" s="233" t="str">
        <f>IFERROR(VLOOKUP($C3937,リスト!$D:$X,18,FALSE),"")</f>
        <v/>
      </c>
      <c r="GP3937" s="349"/>
    </row>
    <row r="3938" spans="1:198" hidden="1">
      <c r="A3938" s="232" t="str">
        <f t="shared" si="131"/>
        <v/>
      </c>
      <c r="B3938" s="91"/>
      <c r="C3938" s="232"/>
      <c r="D3938" s="232"/>
      <c r="E3938" s="91"/>
      <c r="F3938" s="91"/>
      <c r="G3938" s="91"/>
      <c r="H3938" s="248"/>
      <c r="I3938" s="248"/>
      <c r="J3938" s="260"/>
      <c r="K3938" s="252"/>
      <c r="GO3938" s="233" t="str">
        <f>IFERROR(VLOOKUP($C3938,リスト!$D:$X,18,FALSE),"")</f>
        <v/>
      </c>
      <c r="GP3938" s="349"/>
    </row>
    <row r="3939" spans="1:198" hidden="1">
      <c r="A3939" s="232" t="str">
        <f t="shared" si="131"/>
        <v/>
      </c>
      <c r="B3939" s="91"/>
      <c r="C3939" s="232"/>
      <c r="D3939" s="232"/>
      <c r="E3939" s="91"/>
      <c r="F3939" s="91"/>
      <c r="G3939" s="91"/>
      <c r="H3939" s="248"/>
      <c r="I3939" s="248"/>
      <c r="J3939" s="260"/>
      <c r="K3939" s="252"/>
      <c r="GO3939" s="233" t="str">
        <f>IFERROR(VLOOKUP($C3939,リスト!$D:$X,18,FALSE),"")</f>
        <v/>
      </c>
      <c r="GP3939" s="349"/>
    </row>
    <row r="3940" spans="1:198" hidden="1">
      <c r="A3940" s="232" t="str">
        <f t="shared" si="131"/>
        <v/>
      </c>
      <c r="B3940" s="91"/>
      <c r="C3940" s="232"/>
      <c r="D3940" s="232"/>
      <c r="E3940" s="91"/>
      <c r="F3940" s="91"/>
      <c r="G3940" s="91"/>
      <c r="H3940" s="248"/>
      <c r="I3940" s="248"/>
      <c r="J3940" s="260"/>
      <c r="K3940" s="252"/>
      <c r="GO3940" s="233" t="str">
        <f>IFERROR(VLOOKUP($C3940,リスト!$D:$X,18,FALSE),"")</f>
        <v/>
      </c>
      <c r="GP3940" s="349"/>
    </row>
    <row r="3941" spans="1:198" hidden="1">
      <c r="A3941" s="232" t="str">
        <f t="shared" si="131"/>
        <v/>
      </c>
      <c r="B3941" s="91"/>
      <c r="C3941" s="232"/>
      <c r="D3941" s="232"/>
      <c r="E3941" s="91"/>
      <c r="F3941" s="91"/>
      <c r="G3941" s="91"/>
      <c r="H3941" s="248"/>
      <c r="I3941" s="248"/>
      <c r="J3941" s="260"/>
      <c r="K3941" s="252"/>
      <c r="GO3941" s="233" t="str">
        <f>IFERROR(VLOOKUP($C3941,リスト!$D:$X,18,FALSE),"")</f>
        <v/>
      </c>
      <c r="GP3941" s="349"/>
    </row>
    <row r="3942" spans="1:198" hidden="1">
      <c r="A3942" s="232" t="str">
        <f t="shared" si="131"/>
        <v/>
      </c>
      <c r="B3942" s="91"/>
      <c r="C3942" s="232"/>
      <c r="D3942" s="232"/>
      <c r="E3942" s="91"/>
      <c r="F3942" s="91"/>
      <c r="G3942" s="91"/>
      <c r="H3942" s="248"/>
      <c r="I3942" s="248"/>
      <c r="J3942" s="260"/>
      <c r="K3942" s="252"/>
      <c r="GO3942" s="233" t="str">
        <f>IFERROR(VLOOKUP($C3942,リスト!$D:$X,18,FALSE),"")</f>
        <v/>
      </c>
      <c r="GP3942" s="349"/>
    </row>
    <row r="3943" spans="1:198" hidden="1">
      <c r="A3943" s="232" t="str">
        <f t="shared" si="131"/>
        <v/>
      </c>
      <c r="B3943" s="91"/>
      <c r="C3943" s="232"/>
      <c r="D3943" s="232"/>
      <c r="E3943" s="91"/>
      <c r="F3943" s="91"/>
      <c r="G3943" s="91"/>
      <c r="H3943" s="248"/>
      <c r="I3943" s="248"/>
      <c r="J3943" s="260"/>
      <c r="K3943" s="252"/>
      <c r="GO3943" s="233" t="str">
        <f>IFERROR(VLOOKUP($C3943,リスト!$D:$X,18,FALSE),"")</f>
        <v/>
      </c>
      <c r="GP3943" s="349"/>
    </row>
    <row r="3944" spans="1:198" hidden="1">
      <c r="A3944" s="232" t="str">
        <f t="shared" si="131"/>
        <v/>
      </c>
      <c r="B3944" s="91"/>
      <c r="C3944" s="232"/>
      <c r="D3944" s="232"/>
      <c r="E3944" s="91"/>
      <c r="F3944" s="91"/>
      <c r="G3944" s="91"/>
      <c r="H3944" s="248"/>
      <c r="I3944" s="248"/>
      <c r="J3944" s="260"/>
      <c r="K3944" s="252"/>
      <c r="GO3944" s="233" t="str">
        <f>IFERROR(VLOOKUP($C3944,リスト!$D:$X,18,FALSE),"")</f>
        <v/>
      </c>
      <c r="GP3944" s="349"/>
    </row>
    <row r="3945" spans="1:198" hidden="1">
      <c r="A3945" s="232" t="str">
        <f t="shared" si="131"/>
        <v/>
      </c>
      <c r="B3945" s="91"/>
      <c r="C3945" s="232"/>
      <c r="D3945" s="232"/>
      <c r="E3945" s="91"/>
      <c r="F3945" s="91"/>
      <c r="G3945" s="91"/>
      <c r="H3945" s="248"/>
      <c r="I3945" s="248"/>
      <c r="J3945" s="260"/>
      <c r="K3945" s="252"/>
      <c r="GO3945" s="233" t="str">
        <f>IFERROR(VLOOKUP($C3945,リスト!$D:$X,18,FALSE),"")</f>
        <v/>
      </c>
      <c r="GP3945" s="349"/>
    </row>
    <row r="3946" spans="1:198" hidden="1">
      <c r="A3946" s="232" t="str">
        <f t="shared" si="131"/>
        <v/>
      </c>
      <c r="B3946" s="91"/>
      <c r="C3946" s="232"/>
      <c r="D3946" s="232"/>
      <c r="E3946" s="91"/>
      <c r="F3946" s="91"/>
      <c r="G3946" s="91"/>
      <c r="H3946" s="248"/>
      <c r="I3946" s="248"/>
      <c r="J3946" s="260"/>
      <c r="K3946" s="252"/>
      <c r="GO3946" s="233" t="str">
        <f>IFERROR(VLOOKUP($C3946,リスト!$D:$X,18,FALSE),"")</f>
        <v/>
      </c>
      <c r="GP3946" s="349"/>
    </row>
    <row r="3947" spans="1:198" hidden="1">
      <c r="A3947" s="232" t="str">
        <f t="shared" si="131"/>
        <v/>
      </c>
      <c r="B3947" s="91"/>
      <c r="C3947" s="232"/>
      <c r="D3947" s="232"/>
      <c r="E3947" s="91"/>
      <c r="F3947" s="91"/>
      <c r="G3947" s="91"/>
      <c r="H3947" s="248"/>
      <c r="I3947" s="248"/>
      <c r="J3947" s="260"/>
      <c r="K3947" s="252"/>
      <c r="GO3947" s="233" t="str">
        <f>IFERROR(VLOOKUP($C3947,リスト!$D:$X,18,FALSE),"")</f>
        <v/>
      </c>
      <c r="GP3947" s="349"/>
    </row>
    <row r="3948" spans="1:198" hidden="1">
      <c r="A3948" s="232" t="str">
        <f t="shared" si="131"/>
        <v/>
      </c>
      <c r="B3948" s="91"/>
      <c r="C3948" s="232"/>
      <c r="D3948" s="232"/>
      <c r="E3948" s="91"/>
      <c r="F3948" s="91"/>
      <c r="G3948" s="91"/>
      <c r="H3948" s="248"/>
      <c r="I3948" s="248"/>
      <c r="J3948" s="260"/>
      <c r="K3948" s="252"/>
      <c r="GO3948" s="233" t="str">
        <f>IFERROR(VLOOKUP($C3948,リスト!$D:$X,18,FALSE),"")</f>
        <v/>
      </c>
      <c r="GP3948" s="349"/>
    </row>
    <row r="3949" spans="1:198" hidden="1">
      <c r="A3949" s="232" t="str">
        <f t="shared" si="131"/>
        <v/>
      </c>
      <c r="B3949" s="91"/>
      <c r="C3949" s="232"/>
      <c r="D3949" s="232"/>
      <c r="E3949" s="91"/>
      <c r="F3949" s="91"/>
      <c r="G3949" s="91"/>
      <c r="H3949" s="248"/>
      <c r="I3949" s="248"/>
      <c r="J3949" s="260"/>
      <c r="K3949" s="252"/>
      <c r="GO3949" s="233" t="str">
        <f>IFERROR(VLOOKUP($C3949,リスト!$D:$X,18,FALSE),"")</f>
        <v/>
      </c>
      <c r="GP3949" s="349"/>
    </row>
    <row r="3950" spans="1:198" hidden="1">
      <c r="A3950" s="232" t="str">
        <f t="shared" si="131"/>
        <v/>
      </c>
      <c r="B3950" s="91"/>
      <c r="C3950" s="232"/>
      <c r="D3950" s="232"/>
      <c r="E3950" s="91"/>
      <c r="F3950" s="91"/>
      <c r="G3950" s="91"/>
      <c r="H3950" s="248"/>
      <c r="I3950" s="248"/>
      <c r="J3950" s="260"/>
      <c r="K3950" s="252"/>
      <c r="GO3950" s="233" t="str">
        <f>IFERROR(VLOOKUP($C3950,リスト!$D:$X,18,FALSE),"")</f>
        <v/>
      </c>
      <c r="GP3950" s="349"/>
    </row>
    <row r="3951" spans="1:198" hidden="1">
      <c r="A3951" s="232" t="str">
        <f t="shared" si="131"/>
        <v/>
      </c>
      <c r="B3951" s="91"/>
      <c r="C3951" s="232"/>
      <c r="D3951" s="232"/>
      <c r="E3951" s="91"/>
      <c r="F3951" s="91"/>
      <c r="G3951" s="91"/>
      <c r="H3951" s="248"/>
      <c r="I3951" s="248"/>
      <c r="J3951" s="260"/>
      <c r="K3951" s="252"/>
      <c r="GO3951" s="233" t="str">
        <f>IFERROR(VLOOKUP($C3951,リスト!$D:$X,18,FALSE),"")</f>
        <v/>
      </c>
      <c r="GP3951" s="349"/>
    </row>
    <row r="3952" spans="1:198" hidden="1">
      <c r="A3952" s="232" t="str">
        <f t="shared" si="131"/>
        <v/>
      </c>
      <c r="B3952" s="91"/>
      <c r="C3952" s="232"/>
      <c r="D3952" s="232"/>
      <c r="E3952" s="91"/>
      <c r="F3952" s="91"/>
      <c r="G3952" s="91"/>
      <c r="H3952" s="248"/>
      <c r="I3952" s="248"/>
      <c r="J3952" s="260"/>
      <c r="K3952" s="252"/>
      <c r="GO3952" s="233" t="str">
        <f>IFERROR(VLOOKUP($C3952,リスト!$D:$X,18,FALSE),"")</f>
        <v/>
      </c>
      <c r="GP3952" s="349"/>
    </row>
    <row r="3953" spans="1:198" hidden="1">
      <c r="A3953" s="232" t="str">
        <f t="shared" si="131"/>
        <v/>
      </c>
      <c r="B3953" s="91"/>
      <c r="C3953" s="232"/>
      <c r="D3953" s="232"/>
      <c r="E3953" s="91"/>
      <c r="F3953" s="91"/>
      <c r="G3953" s="91"/>
      <c r="H3953" s="248"/>
      <c r="I3953" s="248"/>
      <c r="J3953" s="260"/>
      <c r="K3953" s="252"/>
      <c r="GO3953" s="233" t="str">
        <f>IFERROR(VLOOKUP($C3953,リスト!$D:$X,18,FALSE),"")</f>
        <v/>
      </c>
      <c r="GP3953" s="349"/>
    </row>
    <row r="3954" spans="1:198" hidden="1">
      <c r="A3954" s="232" t="str">
        <f t="shared" si="131"/>
        <v/>
      </c>
      <c r="B3954" s="91"/>
      <c r="C3954" s="232"/>
      <c r="D3954" s="232"/>
      <c r="E3954" s="91"/>
      <c r="F3954" s="91"/>
      <c r="G3954" s="91"/>
      <c r="H3954" s="248"/>
      <c r="I3954" s="248"/>
      <c r="J3954" s="260"/>
      <c r="K3954" s="252"/>
      <c r="GO3954" s="233" t="str">
        <f>IFERROR(VLOOKUP($C3954,リスト!$D:$X,18,FALSE),"")</f>
        <v/>
      </c>
      <c r="GP3954" s="349"/>
    </row>
    <row r="3955" spans="1:198" hidden="1">
      <c r="A3955" s="232" t="str">
        <f t="shared" si="131"/>
        <v/>
      </c>
      <c r="B3955" s="91"/>
      <c r="C3955" s="232"/>
      <c r="D3955" s="232"/>
      <c r="E3955" s="91"/>
      <c r="F3955" s="91"/>
      <c r="G3955" s="91"/>
      <c r="H3955" s="248"/>
      <c r="I3955" s="248"/>
      <c r="J3955" s="260"/>
      <c r="K3955" s="252"/>
      <c r="GO3955" s="233" t="str">
        <f>IFERROR(VLOOKUP($C3955,リスト!$D:$X,18,FALSE),"")</f>
        <v/>
      </c>
      <c r="GP3955" s="349"/>
    </row>
    <row r="3956" spans="1:198" hidden="1">
      <c r="A3956" s="232" t="str">
        <f t="shared" si="131"/>
        <v/>
      </c>
      <c r="B3956" s="91"/>
      <c r="C3956" s="232"/>
      <c r="D3956" s="232"/>
      <c r="E3956" s="91"/>
      <c r="F3956" s="91"/>
      <c r="G3956" s="91"/>
      <c r="H3956" s="248"/>
      <c r="I3956" s="248"/>
      <c r="J3956" s="260"/>
      <c r="K3956" s="252"/>
      <c r="GO3956" s="233" t="str">
        <f>IFERROR(VLOOKUP($C3956,リスト!$D:$X,18,FALSE),"")</f>
        <v/>
      </c>
      <c r="GP3956" s="349"/>
    </row>
    <row r="3957" spans="1:198" hidden="1">
      <c r="A3957" s="232" t="str">
        <f t="shared" si="131"/>
        <v/>
      </c>
      <c r="B3957" s="91"/>
      <c r="C3957" s="232"/>
      <c r="D3957" s="232"/>
      <c r="E3957" s="91"/>
      <c r="F3957" s="91"/>
      <c r="G3957" s="91"/>
      <c r="H3957" s="248"/>
      <c r="I3957" s="248"/>
      <c r="J3957" s="260"/>
      <c r="K3957" s="252"/>
      <c r="GO3957" s="233" t="str">
        <f>IFERROR(VLOOKUP($C3957,リスト!$D:$X,18,FALSE),"")</f>
        <v/>
      </c>
      <c r="GP3957" s="349"/>
    </row>
    <row r="3958" spans="1:198" hidden="1">
      <c r="A3958" s="232" t="str">
        <f t="shared" si="131"/>
        <v/>
      </c>
      <c r="B3958" s="91"/>
      <c r="C3958" s="232"/>
      <c r="D3958" s="232"/>
      <c r="E3958" s="91"/>
      <c r="F3958" s="91"/>
      <c r="G3958" s="91"/>
      <c r="H3958" s="248"/>
      <c r="I3958" s="248"/>
      <c r="J3958" s="260"/>
      <c r="K3958" s="252"/>
      <c r="GO3958" s="233" t="str">
        <f>IFERROR(VLOOKUP($C3958,リスト!$D:$X,18,FALSE),"")</f>
        <v/>
      </c>
      <c r="GP3958" s="349"/>
    </row>
    <row r="3959" spans="1:198" hidden="1">
      <c r="A3959" s="232" t="str">
        <f t="shared" si="131"/>
        <v/>
      </c>
      <c r="B3959" s="91"/>
      <c r="C3959" s="232"/>
      <c r="D3959" s="232"/>
      <c r="E3959" s="91"/>
      <c r="F3959" s="91"/>
      <c r="G3959" s="91"/>
      <c r="H3959" s="248"/>
      <c r="I3959" s="248"/>
      <c r="J3959" s="260"/>
      <c r="K3959" s="252"/>
      <c r="GO3959" s="233" t="str">
        <f>IFERROR(VLOOKUP($C3959,リスト!$D:$X,18,FALSE),"")</f>
        <v/>
      </c>
      <c r="GP3959" s="349"/>
    </row>
    <row r="3960" spans="1:198" hidden="1">
      <c r="A3960" s="232" t="str">
        <f t="shared" si="131"/>
        <v/>
      </c>
      <c r="B3960" s="91"/>
      <c r="C3960" s="232"/>
      <c r="D3960" s="232"/>
      <c r="E3960" s="91"/>
      <c r="F3960" s="91"/>
      <c r="G3960" s="91"/>
      <c r="H3960" s="248"/>
      <c r="I3960" s="248"/>
      <c r="J3960" s="260"/>
      <c r="K3960" s="252"/>
      <c r="GO3960" s="233" t="str">
        <f>IFERROR(VLOOKUP($C3960,リスト!$D:$X,18,FALSE),"")</f>
        <v/>
      </c>
      <c r="GP3960" s="349"/>
    </row>
    <row r="3961" spans="1:198" hidden="1">
      <c r="A3961" s="232" t="str">
        <f t="shared" si="131"/>
        <v/>
      </c>
      <c r="B3961" s="91"/>
      <c r="C3961" s="232"/>
      <c r="D3961" s="232"/>
      <c r="E3961" s="91"/>
      <c r="F3961" s="91"/>
      <c r="G3961" s="91"/>
      <c r="H3961" s="248"/>
      <c r="I3961" s="248"/>
      <c r="J3961" s="260"/>
      <c r="K3961" s="252"/>
      <c r="GO3961" s="233" t="str">
        <f>IFERROR(VLOOKUP($C3961,リスト!$D:$X,18,FALSE),"")</f>
        <v/>
      </c>
      <c r="GP3961" s="349"/>
    </row>
    <row r="3962" spans="1:198" hidden="1">
      <c r="A3962" s="232" t="str">
        <f t="shared" si="131"/>
        <v/>
      </c>
      <c r="B3962" s="91"/>
      <c r="C3962" s="232"/>
      <c r="D3962" s="232"/>
      <c r="E3962" s="91"/>
      <c r="F3962" s="91"/>
      <c r="G3962" s="91"/>
      <c r="H3962" s="248"/>
      <c r="I3962" s="248"/>
      <c r="J3962" s="260"/>
      <c r="K3962" s="252"/>
      <c r="GO3962" s="233" t="str">
        <f>IFERROR(VLOOKUP($C3962,リスト!$D:$X,18,FALSE),"")</f>
        <v/>
      </c>
      <c r="GP3962" s="349"/>
    </row>
    <row r="3963" spans="1:198" hidden="1">
      <c r="A3963" s="232" t="str">
        <f t="shared" si="131"/>
        <v/>
      </c>
      <c r="B3963" s="91"/>
      <c r="C3963" s="232"/>
      <c r="D3963" s="232"/>
      <c r="E3963" s="91"/>
      <c r="F3963" s="91"/>
      <c r="G3963" s="91"/>
      <c r="H3963" s="248"/>
      <c r="I3963" s="248"/>
      <c r="J3963" s="260"/>
      <c r="K3963" s="252"/>
      <c r="GO3963" s="233" t="str">
        <f>IFERROR(VLOOKUP($C3963,リスト!$D:$X,18,FALSE),"")</f>
        <v/>
      </c>
      <c r="GP3963" s="349"/>
    </row>
    <row r="3964" spans="1:198" hidden="1">
      <c r="A3964" s="232" t="str">
        <f t="shared" si="131"/>
        <v/>
      </c>
      <c r="B3964" s="91"/>
      <c r="C3964" s="232"/>
      <c r="D3964" s="232"/>
      <c r="E3964" s="91"/>
      <c r="F3964" s="91"/>
      <c r="G3964" s="91"/>
      <c r="H3964" s="248"/>
      <c r="I3964" s="248"/>
      <c r="J3964" s="260"/>
      <c r="K3964" s="252"/>
      <c r="GO3964" s="233" t="str">
        <f>IFERROR(VLOOKUP($C3964,リスト!$D:$X,18,FALSE),"")</f>
        <v/>
      </c>
      <c r="GP3964" s="349"/>
    </row>
    <row r="3965" spans="1:198" hidden="1">
      <c r="A3965" s="232" t="str">
        <f t="shared" si="131"/>
        <v/>
      </c>
      <c r="B3965" s="91"/>
      <c r="C3965" s="232"/>
      <c r="D3965" s="232"/>
      <c r="E3965" s="91"/>
      <c r="F3965" s="91"/>
      <c r="G3965" s="91"/>
      <c r="H3965" s="248"/>
      <c r="I3965" s="248"/>
      <c r="J3965" s="260"/>
      <c r="K3965" s="252"/>
      <c r="GO3965" s="233" t="str">
        <f>IFERROR(VLOOKUP($C3965,リスト!$D:$X,18,FALSE),"")</f>
        <v/>
      </c>
      <c r="GP3965" s="349"/>
    </row>
    <row r="3966" spans="1:198" hidden="1">
      <c r="A3966" s="232" t="str">
        <f t="shared" si="131"/>
        <v/>
      </c>
      <c r="B3966" s="91"/>
      <c r="C3966" s="232"/>
      <c r="D3966" s="232"/>
      <c r="E3966" s="91"/>
      <c r="F3966" s="91"/>
      <c r="G3966" s="91"/>
      <c r="H3966" s="248"/>
      <c r="I3966" s="248"/>
      <c r="J3966" s="260"/>
      <c r="K3966" s="252"/>
      <c r="GO3966" s="233" t="str">
        <f>IFERROR(VLOOKUP($C3966,リスト!$D:$X,18,FALSE),"")</f>
        <v/>
      </c>
      <c r="GP3966" s="349"/>
    </row>
    <row r="3967" spans="1:198" hidden="1">
      <c r="A3967" s="232" t="str">
        <f t="shared" si="131"/>
        <v/>
      </c>
      <c r="B3967" s="91"/>
      <c r="C3967" s="232"/>
      <c r="D3967" s="232"/>
      <c r="E3967" s="91"/>
      <c r="F3967" s="91"/>
      <c r="G3967" s="91"/>
      <c r="H3967" s="248"/>
      <c r="I3967" s="248"/>
      <c r="J3967" s="260"/>
      <c r="K3967" s="252"/>
      <c r="GO3967" s="233" t="str">
        <f>IFERROR(VLOOKUP($C3967,リスト!$D:$X,18,FALSE),"")</f>
        <v/>
      </c>
      <c r="GP3967" s="349"/>
    </row>
    <row r="3968" spans="1:198" hidden="1">
      <c r="A3968" s="232" t="str">
        <f t="shared" si="131"/>
        <v/>
      </c>
      <c r="B3968" s="91"/>
      <c r="C3968" s="232"/>
      <c r="D3968" s="232"/>
      <c r="E3968" s="91"/>
      <c r="F3968" s="91"/>
      <c r="G3968" s="91"/>
      <c r="H3968" s="248"/>
      <c r="I3968" s="248"/>
      <c r="J3968" s="260"/>
      <c r="K3968" s="252"/>
      <c r="GO3968" s="233" t="str">
        <f>IFERROR(VLOOKUP($C3968,リスト!$D:$X,18,FALSE),"")</f>
        <v/>
      </c>
      <c r="GP3968" s="349"/>
    </row>
    <row r="3969" spans="1:198" hidden="1">
      <c r="A3969" s="232" t="str">
        <f t="shared" si="131"/>
        <v/>
      </c>
      <c r="B3969" s="91"/>
      <c r="C3969" s="232"/>
      <c r="D3969" s="232"/>
      <c r="E3969" s="91"/>
      <c r="F3969" s="91"/>
      <c r="G3969" s="91"/>
      <c r="H3969" s="248"/>
      <c r="I3969" s="248"/>
      <c r="J3969" s="260"/>
      <c r="K3969" s="252"/>
      <c r="GO3969" s="233" t="str">
        <f>IFERROR(VLOOKUP($C3969,リスト!$D:$X,18,FALSE),"")</f>
        <v/>
      </c>
      <c r="GP3969" s="349"/>
    </row>
    <row r="3970" spans="1:198" hidden="1">
      <c r="A3970" s="232" t="str">
        <f t="shared" si="131"/>
        <v/>
      </c>
      <c r="B3970" s="91"/>
      <c r="C3970" s="232"/>
      <c r="D3970" s="232"/>
      <c r="E3970" s="91"/>
      <c r="F3970" s="91"/>
      <c r="G3970" s="91"/>
      <c r="H3970" s="248"/>
      <c r="I3970" s="248"/>
      <c r="J3970" s="260"/>
      <c r="K3970" s="252"/>
      <c r="GO3970" s="233" t="str">
        <f>IFERROR(VLOOKUP($C3970,リスト!$D:$X,18,FALSE),"")</f>
        <v/>
      </c>
      <c r="GP3970" s="349"/>
    </row>
    <row r="3971" spans="1:198" hidden="1">
      <c r="A3971" s="232" t="str">
        <f t="shared" si="131"/>
        <v/>
      </c>
      <c r="B3971" s="91"/>
      <c r="C3971" s="232"/>
      <c r="D3971" s="232"/>
      <c r="E3971" s="91"/>
      <c r="F3971" s="91"/>
      <c r="G3971" s="91"/>
      <c r="H3971" s="248"/>
      <c r="I3971" s="248"/>
      <c r="J3971" s="260"/>
      <c r="K3971" s="252"/>
      <c r="GO3971" s="233" t="str">
        <f>IFERROR(VLOOKUP($C3971,リスト!$D:$X,18,FALSE),"")</f>
        <v/>
      </c>
      <c r="GP3971" s="349"/>
    </row>
    <row r="3972" spans="1:198" hidden="1">
      <c r="A3972" s="232" t="str">
        <f t="shared" si="131"/>
        <v/>
      </c>
      <c r="B3972" s="91"/>
      <c r="C3972" s="232"/>
      <c r="D3972" s="232"/>
      <c r="E3972" s="91"/>
      <c r="F3972" s="91"/>
      <c r="G3972" s="91"/>
      <c r="H3972" s="248"/>
      <c r="I3972" s="248"/>
      <c r="J3972" s="260"/>
      <c r="K3972" s="252"/>
      <c r="GO3972" s="233" t="str">
        <f>IFERROR(VLOOKUP($C3972,リスト!$D:$X,18,FALSE),"")</f>
        <v/>
      </c>
      <c r="GP3972" s="349"/>
    </row>
    <row r="3973" spans="1:198" hidden="1">
      <c r="A3973" s="232" t="str">
        <f t="shared" si="131"/>
        <v/>
      </c>
      <c r="B3973" s="91"/>
      <c r="C3973" s="232"/>
      <c r="D3973" s="232"/>
      <c r="E3973" s="91"/>
      <c r="F3973" s="91"/>
      <c r="G3973" s="91"/>
      <c r="H3973" s="248"/>
      <c r="I3973" s="248"/>
      <c r="J3973" s="260"/>
      <c r="K3973" s="252"/>
      <c r="GO3973" s="233" t="str">
        <f>IFERROR(VLOOKUP($C3973,リスト!$D:$X,18,FALSE),"")</f>
        <v/>
      </c>
      <c r="GP3973" s="349"/>
    </row>
    <row r="3974" spans="1:198" hidden="1">
      <c r="A3974" s="232" t="str">
        <f t="shared" ref="A3974:A4000" si="132">IF(C3974="","",ROW()-5)</f>
        <v/>
      </c>
      <c r="B3974" s="91"/>
      <c r="C3974" s="232"/>
      <c r="D3974" s="232"/>
      <c r="E3974" s="91"/>
      <c r="F3974" s="91"/>
      <c r="G3974" s="91"/>
      <c r="H3974" s="248"/>
      <c r="I3974" s="248"/>
      <c r="J3974" s="260"/>
      <c r="K3974" s="252"/>
      <c r="GO3974" s="233" t="str">
        <f>IFERROR(VLOOKUP($C3974,リスト!$D:$X,18,FALSE),"")</f>
        <v/>
      </c>
      <c r="GP3974" s="349"/>
    </row>
    <row r="3975" spans="1:198" hidden="1">
      <c r="A3975" s="232" t="str">
        <f t="shared" si="132"/>
        <v/>
      </c>
      <c r="B3975" s="91"/>
      <c r="C3975" s="232"/>
      <c r="D3975" s="232"/>
      <c r="E3975" s="91"/>
      <c r="F3975" s="91"/>
      <c r="G3975" s="91"/>
      <c r="H3975" s="248"/>
      <c r="I3975" s="248"/>
      <c r="J3975" s="260"/>
      <c r="K3975" s="252"/>
      <c r="GO3975" s="233" t="str">
        <f>IFERROR(VLOOKUP($C3975,リスト!$D:$X,18,FALSE),"")</f>
        <v/>
      </c>
      <c r="GP3975" s="349"/>
    </row>
    <row r="3976" spans="1:198" hidden="1">
      <c r="A3976" s="232" t="str">
        <f t="shared" si="132"/>
        <v/>
      </c>
      <c r="B3976" s="91"/>
      <c r="C3976" s="232"/>
      <c r="D3976" s="232"/>
      <c r="E3976" s="91"/>
      <c r="F3976" s="91"/>
      <c r="G3976" s="91"/>
      <c r="H3976" s="248"/>
      <c r="I3976" s="248"/>
      <c r="J3976" s="260"/>
      <c r="K3976" s="252"/>
      <c r="GO3976" s="233" t="str">
        <f>IFERROR(VLOOKUP($C3976,リスト!$D:$X,18,FALSE),"")</f>
        <v/>
      </c>
      <c r="GP3976" s="349"/>
    </row>
    <row r="3977" spans="1:198" hidden="1">
      <c r="A3977" s="232" t="str">
        <f t="shared" si="132"/>
        <v/>
      </c>
      <c r="B3977" s="91"/>
      <c r="C3977" s="232"/>
      <c r="D3977" s="232"/>
      <c r="E3977" s="91"/>
      <c r="F3977" s="91"/>
      <c r="G3977" s="91"/>
      <c r="H3977" s="248"/>
      <c r="I3977" s="248"/>
      <c r="J3977" s="260"/>
      <c r="K3977" s="252"/>
      <c r="GO3977" s="233" t="str">
        <f>IFERROR(VLOOKUP($C3977,リスト!$D:$X,18,FALSE),"")</f>
        <v/>
      </c>
      <c r="GP3977" s="349"/>
    </row>
    <row r="3978" spans="1:198" hidden="1">
      <c r="A3978" s="232" t="str">
        <f t="shared" si="132"/>
        <v/>
      </c>
      <c r="B3978" s="91"/>
      <c r="C3978" s="232"/>
      <c r="D3978" s="232"/>
      <c r="E3978" s="91"/>
      <c r="F3978" s="91"/>
      <c r="G3978" s="91"/>
      <c r="H3978" s="248"/>
      <c r="I3978" s="248"/>
      <c r="J3978" s="260"/>
      <c r="K3978" s="252"/>
      <c r="GO3978" s="233" t="str">
        <f>IFERROR(VLOOKUP($C3978,リスト!$D:$X,18,FALSE),"")</f>
        <v/>
      </c>
      <c r="GP3978" s="349"/>
    </row>
    <row r="3979" spans="1:198" hidden="1">
      <c r="A3979" s="232" t="str">
        <f t="shared" si="132"/>
        <v/>
      </c>
      <c r="B3979" s="91"/>
      <c r="C3979" s="232"/>
      <c r="D3979" s="232"/>
      <c r="E3979" s="91"/>
      <c r="F3979" s="91"/>
      <c r="G3979" s="91"/>
      <c r="H3979" s="248"/>
      <c r="I3979" s="248"/>
      <c r="J3979" s="260"/>
      <c r="K3979" s="252"/>
      <c r="GO3979" s="233" t="str">
        <f>IFERROR(VLOOKUP($C3979,リスト!$D:$X,18,FALSE),"")</f>
        <v/>
      </c>
      <c r="GP3979" s="349"/>
    </row>
    <row r="3980" spans="1:198" hidden="1">
      <c r="A3980" s="232" t="str">
        <f t="shared" si="132"/>
        <v/>
      </c>
      <c r="B3980" s="91"/>
      <c r="C3980" s="232"/>
      <c r="D3980" s="232"/>
      <c r="E3980" s="91"/>
      <c r="F3980" s="91"/>
      <c r="G3980" s="91"/>
      <c r="H3980" s="248"/>
      <c r="I3980" s="248"/>
      <c r="J3980" s="260"/>
      <c r="K3980" s="252"/>
      <c r="GO3980" s="233" t="str">
        <f>IFERROR(VLOOKUP($C3980,リスト!$D:$X,18,FALSE),"")</f>
        <v/>
      </c>
      <c r="GP3980" s="349"/>
    </row>
    <row r="3981" spans="1:198" hidden="1">
      <c r="A3981" s="232" t="str">
        <f t="shared" si="132"/>
        <v/>
      </c>
      <c r="B3981" s="91"/>
      <c r="C3981" s="232"/>
      <c r="D3981" s="232"/>
      <c r="E3981" s="91"/>
      <c r="F3981" s="91"/>
      <c r="G3981" s="91"/>
      <c r="H3981" s="248"/>
      <c r="I3981" s="248"/>
      <c r="J3981" s="260"/>
      <c r="K3981" s="252"/>
      <c r="GO3981" s="233" t="str">
        <f>IFERROR(VLOOKUP($C3981,リスト!$D:$X,18,FALSE),"")</f>
        <v/>
      </c>
      <c r="GP3981" s="349"/>
    </row>
    <row r="3982" spans="1:198" hidden="1">
      <c r="A3982" s="232" t="str">
        <f t="shared" si="132"/>
        <v/>
      </c>
      <c r="B3982" s="91"/>
      <c r="C3982" s="232"/>
      <c r="D3982" s="232"/>
      <c r="E3982" s="91"/>
      <c r="F3982" s="91"/>
      <c r="G3982" s="91"/>
      <c r="H3982" s="248"/>
      <c r="I3982" s="248"/>
      <c r="J3982" s="260"/>
      <c r="K3982" s="252"/>
      <c r="GO3982" s="233" t="str">
        <f>IFERROR(VLOOKUP($C3982,リスト!$D:$X,18,FALSE),"")</f>
        <v/>
      </c>
      <c r="GP3982" s="349"/>
    </row>
    <row r="3983" spans="1:198" hidden="1">
      <c r="A3983" s="232" t="str">
        <f t="shared" si="132"/>
        <v/>
      </c>
      <c r="B3983" s="91"/>
      <c r="C3983" s="232"/>
      <c r="D3983" s="232"/>
      <c r="E3983" s="91"/>
      <c r="F3983" s="91"/>
      <c r="G3983" s="91"/>
      <c r="H3983" s="248"/>
      <c r="I3983" s="248"/>
      <c r="J3983" s="260"/>
      <c r="K3983" s="252"/>
      <c r="GO3983" s="233" t="str">
        <f>IFERROR(VLOOKUP($C3983,リスト!$D:$X,18,FALSE),"")</f>
        <v/>
      </c>
      <c r="GP3983" s="349"/>
    </row>
    <row r="3984" spans="1:198" hidden="1">
      <c r="A3984" s="232" t="str">
        <f t="shared" si="132"/>
        <v/>
      </c>
      <c r="B3984" s="91"/>
      <c r="C3984" s="232"/>
      <c r="D3984" s="232"/>
      <c r="E3984" s="91"/>
      <c r="F3984" s="91"/>
      <c r="G3984" s="91"/>
      <c r="H3984" s="248"/>
      <c r="I3984" s="248"/>
      <c r="J3984" s="260"/>
      <c r="K3984" s="252"/>
      <c r="GO3984" s="233" t="str">
        <f>IFERROR(VLOOKUP($C3984,リスト!$D:$X,18,FALSE),"")</f>
        <v/>
      </c>
      <c r="GP3984" s="349"/>
    </row>
    <row r="3985" spans="1:198" hidden="1">
      <c r="A3985" s="232" t="str">
        <f t="shared" si="132"/>
        <v/>
      </c>
      <c r="B3985" s="91"/>
      <c r="C3985" s="232"/>
      <c r="D3985" s="232"/>
      <c r="E3985" s="91"/>
      <c r="F3985" s="91"/>
      <c r="G3985" s="91"/>
      <c r="H3985" s="248"/>
      <c r="I3985" s="248"/>
      <c r="J3985" s="260"/>
      <c r="K3985" s="252"/>
      <c r="GO3985" s="233" t="str">
        <f>IFERROR(VLOOKUP($C3985,リスト!$D:$X,18,FALSE),"")</f>
        <v/>
      </c>
      <c r="GP3985" s="349"/>
    </row>
    <row r="3986" spans="1:198" hidden="1">
      <c r="A3986" s="232" t="str">
        <f t="shared" si="132"/>
        <v/>
      </c>
      <c r="B3986" s="91"/>
      <c r="C3986" s="232"/>
      <c r="D3986" s="232"/>
      <c r="E3986" s="91"/>
      <c r="F3986" s="91"/>
      <c r="G3986" s="91"/>
      <c r="H3986" s="248"/>
      <c r="I3986" s="248"/>
      <c r="J3986" s="260"/>
      <c r="K3986" s="252"/>
      <c r="GO3986" s="233" t="str">
        <f>IFERROR(VLOOKUP($C3986,リスト!$D:$X,18,FALSE),"")</f>
        <v/>
      </c>
      <c r="GP3986" s="349"/>
    </row>
    <row r="3987" spans="1:198" hidden="1">
      <c r="A3987" s="232" t="str">
        <f t="shared" si="132"/>
        <v/>
      </c>
      <c r="B3987" s="91"/>
      <c r="C3987" s="232"/>
      <c r="D3987" s="232"/>
      <c r="E3987" s="91"/>
      <c r="F3987" s="91"/>
      <c r="G3987" s="91"/>
      <c r="H3987" s="248"/>
      <c r="I3987" s="248"/>
      <c r="J3987" s="260"/>
      <c r="K3987" s="252"/>
      <c r="GO3987" s="233" t="str">
        <f>IFERROR(VLOOKUP($C3987,リスト!$D:$X,18,FALSE),"")</f>
        <v/>
      </c>
      <c r="GP3987" s="349"/>
    </row>
    <row r="3988" spans="1:198" hidden="1">
      <c r="A3988" s="232" t="str">
        <f t="shared" si="132"/>
        <v/>
      </c>
      <c r="B3988" s="91"/>
      <c r="C3988" s="232"/>
      <c r="D3988" s="232"/>
      <c r="E3988" s="91"/>
      <c r="F3988" s="91"/>
      <c r="G3988" s="91"/>
      <c r="H3988" s="248"/>
      <c r="I3988" s="248"/>
      <c r="J3988" s="260"/>
      <c r="K3988" s="252"/>
      <c r="GO3988" s="233" t="str">
        <f>IFERROR(VLOOKUP($C3988,リスト!$D:$X,18,FALSE),"")</f>
        <v/>
      </c>
      <c r="GP3988" s="349"/>
    </row>
    <row r="3989" spans="1:198" hidden="1">
      <c r="A3989" s="232" t="str">
        <f t="shared" si="132"/>
        <v/>
      </c>
      <c r="B3989" s="91"/>
      <c r="C3989" s="232"/>
      <c r="D3989" s="232"/>
      <c r="E3989" s="91"/>
      <c r="F3989" s="91"/>
      <c r="G3989" s="91"/>
      <c r="H3989" s="248"/>
      <c r="I3989" s="248"/>
      <c r="J3989" s="260"/>
      <c r="K3989" s="252"/>
      <c r="GO3989" s="233" t="str">
        <f>IFERROR(VLOOKUP($C3989,リスト!$D:$X,18,FALSE),"")</f>
        <v/>
      </c>
      <c r="GP3989" s="349"/>
    </row>
    <row r="3990" spans="1:198" hidden="1">
      <c r="A3990" s="232" t="str">
        <f t="shared" si="132"/>
        <v/>
      </c>
      <c r="B3990" s="91"/>
      <c r="C3990" s="232"/>
      <c r="D3990" s="232"/>
      <c r="E3990" s="91"/>
      <c r="F3990" s="91"/>
      <c r="G3990" s="91"/>
      <c r="H3990" s="248"/>
      <c r="I3990" s="248"/>
      <c r="J3990" s="260"/>
      <c r="K3990" s="252"/>
      <c r="GO3990" s="233" t="str">
        <f>IFERROR(VLOOKUP($C3990,リスト!$D:$X,18,FALSE),"")</f>
        <v/>
      </c>
      <c r="GP3990" s="349"/>
    </row>
    <row r="3991" spans="1:198" hidden="1">
      <c r="A3991" s="232" t="str">
        <f t="shared" si="132"/>
        <v/>
      </c>
      <c r="B3991" s="91"/>
      <c r="C3991" s="232"/>
      <c r="D3991" s="232"/>
      <c r="E3991" s="91"/>
      <c r="F3991" s="91"/>
      <c r="G3991" s="91"/>
      <c r="H3991" s="248"/>
      <c r="I3991" s="248"/>
      <c r="J3991" s="260"/>
      <c r="K3991" s="252"/>
      <c r="GO3991" s="233" t="str">
        <f>IFERROR(VLOOKUP($C3991,リスト!$D:$X,18,FALSE),"")</f>
        <v/>
      </c>
      <c r="GP3991" s="349"/>
    </row>
    <row r="3992" spans="1:198" hidden="1">
      <c r="A3992" s="232" t="str">
        <f t="shared" si="132"/>
        <v/>
      </c>
      <c r="B3992" s="91"/>
      <c r="C3992" s="232"/>
      <c r="D3992" s="232"/>
      <c r="E3992" s="91"/>
      <c r="F3992" s="91"/>
      <c r="G3992" s="91"/>
      <c r="H3992" s="248"/>
      <c r="I3992" s="248"/>
      <c r="J3992" s="260"/>
      <c r="K3992" s="252"/>
      <c r="GO3992" s="233" t="str">
        <f>IFERROR(VLOOKUP($C3992,リスト!$D:$X,18,FALSE),"")</f>
        <v/>
      </c>
      <c r="GP3992" s="349"/>
    </row>
    <row r="3993" spans="1:198" hidden="1">
      <c r="A3993" s="232" t="str">
        <f t="shared" si="132"/>
        <v/>
      </c>
      <c r="B3993" s="91"/>
      <c r="C3993" s="232"/>
      <c r="D3993" s="232"/>
      <c r="E3993" s="91"/>
      <c r="F3993" s="91"/>
      <c r="G3993" s="91"/>
      <c r="H3993" s="248"/>
      <c r="I3993" s="248"/>
      <c r="J3993" s="260"/>
      <c r="K3993" s="252"/>
      <c r="GO3993" s="233" t="str">
        <f>IFERROR(VLOOKUP($C3993,リスト!$D:$X,18,FALSE),"")</f>
        <v/>
      </c>
      <c r="GP3993" s="349"/>
    </row>
    <row r="3994" spans="1:198" hidden="1">
      <c r="A3994" s="232" t="str">
        <f t="shared" si="132"/>
        <v/>
      </c>
      <c r="B3994" s="91"/>
      <c r="C3994" s="232"/>
      <c r="D3994" s="232"/>
      <c r="E3994" s="91"/>
      <c r="F3994" s="91"/>
      <c r="G3994" s="91"/>
      <c r="H3994" s="248"/>
      <c r="I3994" s="248"/>
      <c r="J3994" s="260"/>
      <c r="K3994" s="252"/>
      <c r="GO3994" s="233" t="str">
        <f>IFERROR(VLOOKUP($C3994,リスト!$D:$X,18,FALSE),"")</f>
        <v/>
      </c>
      <c r="GP3994" s="349"/>
    </row>
    <row r="3995" spans="1:198" hidden="1">
      <c r="A3995" s="232" t="str">
        <f t="shared" si="132"/>
        <v/>
      </c>
      <c r="B3995" s="91"/>
      <c r="C3995" s="232"/>
      <c r="D3995" s="232"/>
      <c r="E3995" s="91"/>
      <c r="F3995" s="91"/>
      <c r="G3995" s="91"/>
      <c r="H3995" s="248"/>
      <c r="I3995" s="248"/>
      <c r="J3995" s="260"/>
      <c r="K3995" s="252"/>
      <c r="GO3995" s="233" t="str">
        <f>IFERROR(VLOOKUP($C3995,リスト!$D:$X,18,FALSE),"")</f>
        <v/>
      </c>
      <c r="GP3995" s="349"/>
    </row>
    <row r="3996" spans="1:198" hidden="1">
      <c r="A3996" s="232" t="str">
        <f t="shared" si="132"/>
        <v/>
      </c>
      <c r="B3996" s="91"/>
      <c r="C3996" s="232"/>
      <c r="D3996" s="232"/>
      <c r="E3996" s="91"/>
      <c r="F3996" s="91"/>
      <c r="G3996" s="91"/>
      <c r="H3996" s="248"/>
      <c r="I3996" s="248"/>
      <c r="J3996" s="260"/>
      <c r="K3996" s="252"/>
      <c r="GO3996" s="233" t="str">
        <f>IFERROR(VLOOKUP($C3996,リスト!$D:$X,18,FALSE),"")</f>
        <v/>
      </c>
      <c r="GP3996" s="349"/>
    </row>
    <row r="3997" spans="1:198" hidden="1">
      <c r="A3997" s="232" t="str">
        <f t="shared" si="132"/>
        <v/>
      </c>
      <c r="B3997" s="91"/>
      <c r="C3997" s="232"/>
      <c r="D3997" s="232"/>
      <c r="E3997" s="91"/>
      <c r="F3997" s="91"/>
      <c r="G3997" s="91"/>
      <c r="H3997" s="248"/>
      <c r="I3997" s="248"/>
      <c r="J3997" s="260"/>
      <c r="K3997" s="252"/>
      <c r="GO3997" s="233" t="str">
        <f>IFERROR(VLOOKUP($C3997,リスト!$D:$X,18,FALSE),"")</f>
        <v/>
      </c>
      <c r="GP3997" s="349"/>
    </row>
    <row r="3998" spans="1:198" hidden="1">
      <c r="A3998" s="232" t="str">
        <f t="shared" si="132"/>
        <v/>
      </c>
      <c r="B3998" s="91"/>
      <c r="C3998" s="232"/>
      <c r="D3998" s="232"/>
      <c r="E3998" s="91"/>
      <c r="F3998" s="91"/>
      <c r="G3998" s="91"/>
      <c r="H3998" s="248"/>
      <c r="I3998" s="248"/>
      <c r="J3998" s="260"/>
      <c r="K3998" s="252"/>
      <c r="GO3998" s="233" t="str">
        <f>IFERROR(VLOOKUP($C3998,リスト!$D:$X,18,FALSE),"")</f>
        <v/>
      </c>
      <c r="GP3998" s="349"/>
    </row>
    <row r="3999" spans="1:198" hidden="1">
      <c r="A3999" s="232" t="str">
        <f t="shared" si="132"/>
        <v/>
      </c>
      <c r="B3999" s="91"/>
      <c r="C3999" s="232"/>
      <c r="D3999" s="232"/>
      <c r="E3999" s="91"/>
      <c r="F3999" s="91"/>
      <c r="G3999" s="91"/>
      <c r="H3999" s="248"/>
      <c r="I3999" s="248"/>
      <c r="J3999" s="260"/>
      <c r="K3999" s="252"/>
      <c r="GO3999" s="233" t="str">
        <f>IFERROR(VLOOKUP($C3999,リスト!$D:$X,18,FALSE),"")</f>
        <v/>
      </c>
      <c r="GP3999" s="349"/>
    </row>
    <row r="4000" spans="1:198" hidden="1">
      <c r="A4000" s="232" t="str">
        <f t="shared" si="132"/>
        <v/>
      </c>
      <c r="B4000" s="91"/>
      <c r="C4000" s="232"/>
      <c r="D4000" s="232"/>
      <c r="E4000" s="91"/>
      <c r="F4000" s="91"/>
      <c r="G4000" s="91"/>
      <c r="H4000" s="248"/>
      <c r="I4000" s="248"/>
      <c r="J4000" s="260"/>
      <c r="K4000" s="252"/>
      <c r="GO4000" s="233" t="str">
        <f>IFERROR(VLOOKUP($C4000,リスト!$D:$X,18,FALSE),"")</f>
        <v/>
      </c>
      <c r="GP4000" s="349"/>
    </row>
    <row r="4017" spans="7:8">
      <c r="G4017" s="95"/>
      <c r="H4017" s="95"/>
    </row>
  </sheetData>
  <autoFilter ref="A5:IU4000">
    <filterColumn colId="5">
      <filters>
        <filter val="実装"/>
      </filters>
    </filterColumn>
    <filterColumn colId="8">
      <filters>
        <dateGroupItem year="2019" month="3" day="29" dateTimeGrouping="day"/>
        <dateGroupItem year="2019" month="4" dateTimeGrouping="month"/>
      </filters>
    </filterColumn>
    <sortState ref="A7:IU4000">
      <sortCondition ref="K5:K4000"/>
    </sortState>
  </autoFilter>
  <mergeCells count="11">
    <mergeCell ref="A4:A5"/>
    <mergeCell ref="B4:B5"/>
    <mergeCell ref="C4:C5"/>
    <mergeCell ref="D4:D5"/>
    <mergeCell ref="E4:E5"/>
    <mergeCell ref="K4:K5"/>
    <mergeCell ref="F4:F5"/>
    <mergeCell ref="G4:G5"/>
    <mergeCell ref="H4:H5"/>
    <mergeCell ref="I4:I5"/>
    <mergeCell ref="J4:J5"/>
  </mergeCells>
  <phoneticPr fontId="4"/>
  <conditionalFormatting sqref="EE4:FH5">
    <cfRule type="expression" dxfId="105" priority="3" stopIfTrue="1">
      <formula>OR(AND(OR(WEEKDAY(EE$4,2)=6,WEEKDAY(EE$4,2)=7),ISNA(VLOOKUP(EE$4,振休一覧,1,FALSE))),NOT(ISNA(VLOOKUP(EE$4,休日一覧,1,FALSE))))</formula>
    </cfRule>
    <cfRule type="cellIs" dxfId="104" priority="4" stopIfTrue="1" operator="equal">
      <formula>TODAY()</formula>
    </cfRule>
  </conditionalFormatting>
  <conditionalFormatting sqref="GK4:GK5">
    <cfRule type="expression" dxfId="103" priority="1" stopIfTrue="1">
      <formula>OR(AND(OR(WEEKDAY(GK$4,2)=6,WEEKDAY(GK$4,2)=7),ISNA(VLOOKUP(GK$4,振休一覧,1,FALSE))),NOT(ISNA(VLOOKUP(GK$4,休日一覧,1,FALSE))))</formula>
    </cfRule>
    <cfRule type="cellIs" dxfId="102" priority="2" stopIfTrue="1" operator="equal">
      <formula>TODAY()</formula>
    </cfRule>
  </conditionalFormatting>
  <conditionalFormatting sqref="M4:GM5">
    <cfRule type="expression" dxfId="101" priority="21" stopIfTrue="1">
      <formula>OR(AND(OR(WEEKDAY(M$4,2)=6,WEEKDAY(M$4,2)=7),ISNA(VLOOKUP(M$4,振休一覧,1,FALSE))),NOT(ISNA(VLOOKUP(M$4,休日一覧,1,FALSE))))</formula>
    </cfRule>
    <cfRule type="cellIs" dxfId="100" priority="24" stopIfTrue="1" operator="equal">
      <formula>TODAY()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4" name="GanttChartCreator">
              <controlPr defaultSize="0" print="0" autoFill="0" autoPict="0" macro="[0]!BaseDataReader_Click">
                <anchor moveWithCells="1" sizeWithCells="1">
                  <from>
                    <xdr:col>3</xdr:col>
                    <xdr:colOff>838200</xdr:colOff>
                    <xdr:row>1</xdr:row>
                    <xdr:rowOff>47625</xdr:rowOff>
                  </from>
                  <to>
                    <xdr:col>4</xdr:col>
                    <xdr:colOff>142875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SchedualLine">
              <controlPr defaultSize="0" print="0" autoFill="0" autoPict="0" macro="[0]!SchedualLine_Click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8</xdr:col>
                    <xdr:colOff>400050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6" name="Button 4">
              <controlPr defaultSize="0" print="0" autoFill="0" autoPict="0" macro="[0]!ProgressLine_Click">
                <anchor moveWithCells="1" sizeWithCells="1">
                  <from>
                    <xdr:col>8</xdr:col>
                    <xdr:colOff>533400</xdr:colOff>
                    <xdr:row>1</xdr:row>
                    <xdr:rowOff>47625</xdr:rowOff>
                  </from>
                  <to>
                    <xdr:col>9</xdr:col>
                    <xdr:colOff>314325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61" r:id="rId7" name="Init">
              <controlPr defaultSize="0" print="0" autoFill="0" autoPict="0" macro="[0]!Init_Click">
                <anchor moveWithCells="1" sizeWithCells="1">
                  <from>
                    <xdr:col>3</xdr:col>
                    <xdr:colOff>114300</xdr:colOff>
                    <xdr:row>1</xdr:row>
                    <xdr:rowOff>47625</xdr:rowOff>
                  </from>
                  <to>
                    <xdr:col>3</xdr:col>
                    <xdr:colOff>714375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4"/>
  <sheetViews>
    <sheetView zoomScaleNormal="100" workbookViewId="0"/>
  </sheetViews>
  <sheetFormatPr defaultRowHeight="13.5"/>
  <cols>
    <col min="1" max="1" width="19.125" bestFit="1" customWidth="1"/>
    <col min="2" max="2" width="32.75" bestFit="1" customWidth="1"/>
    <col min="3" max="3" width="11" bestFit="1" customWidth="1"/>
  </cols>
  <sheetData>
    <row r="1" spans="1:4">
      <c r="A1" s="335" t="s">
        <v>379</v>
      </c>
      <c r="B1" s="335" t="s">
        <v>115</v>
      </c>
      <c r="C1" s="335" t="s">
        <v>386</v>
      </c>
      <c r="D1" s="335" t="s">
        <v>387</v>
      </c>
    </row>
    <row r="2" spans="1:4">
      <c r="A2" s="336" t="s">
        <v>377</v>
      </c>
      <c r="B2" s="336" t="s">
        <v>330</v>
      </c>
      <c r="C2" s="345" t="e">
        <f>INDEX(中日程計画表!$BW:$BW,MATCH(旧11月24日契約対象!$A2,中日程計画表!$GM:$GM,0))</f>
        <v>#N/A</v>
      </c>
      <c r="D2" s="346">
        <f>SUMIFS(ガントチャート!$K:$K,ガントチャート!$C:$C,旧11月24日契約対象!$A2)</f>
        <v>0</v>
      </c>
    </row>
    <row r="3" spans="1:4">
      <c r="A3" s="336" t="s">
        <v>339</v>
      </c>
      <c r="B3" s="336" t="s">
        <v>340</v>
      </c>
      <c r="C3" s="345" t="e">
        <f>INDEX(中日程計画表!$BW:$BW,MATCH(旧11月24日契約対象!$A3,中日程計画表!$GM:$GM,0))</f>
        <v>#N/A</v>
      </c>
      <c r="D3" s="346">
        <f>SUMIFS(ガントチャート!$K:$K,ガントチャート!$C:$C,旧11月24日契約対象!$A3)</f>
        <v>0</v>
      </c>
    </row>
    <row r="4" spans="1:4">
      <c r="A4" s="336" t="s">
        <v>341</v>
      </c>
      <c r="B4" s="336" t="s">
        <v>342</v>
      </c>
      <c r="C4" s="345" t="e">
        <f>INDEX(中日程計画表!$BW:$BW,MATCH(旧11月24日契約対象!$A4,中日程計画表!$GM:$GM,0))</f>
        <v>#N/A</v>
      </c>
      <c r="D4" s="346">
        <f>SUMIFS(ガントチャート!$K:$K,ガントチャート!$C:$C,旧11月24日契約対象!$A4)</f>
        <v>0</v>
      </c>
    </row>
    <row r="5" spans="1:4">
      <c r="A5" s="336" t="s">
        <v>335</v>
      </c>
      <c r="B5" s="336" t="s">
        <v>336</v>
      </c>
      <c r="C5" s="345" t="e">
        <f>INDEX(中日程計画表!$BW:$BW,MATCH(旧11月24日契約対象!$A5,中日程計画表!$GM:$GM,0))</f>
        <v>#N/A</v>
      </c>
      <c r="D5" s="346">
        <f>SUMIFS(ガントチャート!$K:$K,ガントチャート!$C:$C,旧11月24日契約対象!$A5)</f>
        <v>0</v>
      </c>
    </row>
    <row r="6" spans="1:4">
      <c r="A6" s="336" t="s">
        <v>302</v>
      </c>
      <c r="B6" s="336" t="s">
        <v>303</v>
      </c>
      <c r="C6" s="345" t="e">
        <f>INDEX(中日程計画表!$BW:$BW,MATCH(旧11月24日契約対象!$A6,中日程計画表!$GM:$GM,0))</f>
        <v>#N/A</v>
      </c>
      <c r="D6" s="346">
        <f>SUMIFS(ガントチャート!$K:$K,ガントチャート!$C:$C,旧11月24日契約対象!$A6)</f>
        <v>0</v>
      </c>
    </row>
    <row r="7" spans="1:4">
      <c r="A7" s="336" t="s">
        <v>304</v>
      </c>
      <c r="B7" s="336" t="s">
        <v>305</v>
      </c>
      <c r="C7" s="345" t="e">
        <f>INDEX(中日程計画表!$BW:$BW,MATCH(旧11月24日契約対象!$A7,中日程計画表!$GM:$GM,0))</f>
        <v>#N/A</v>
      </c>
      <c r="D7" s="346">
        <f>SUMIFS(ガントチャート!$K:$K,ガントチャート!$C:$C,旧11月24日契約対象!$A7)</f>
        <v>0</v>
      </c>
    </row>
    <row r="8" spans="1:4">
      <c r="A8" s="336" t="s">
        <v>306</v>
      </c>
      <c r="B8" s="336" t="s">
        <v>307</v>
      </c>
      <c r="C8" s="345" t="e">
        <f>INDEX(中日程計画表!$BW:$BW,MATCH(旧11月24日契約対象!$A8,中日程計画表!$GM:$GM,0))</f>
        <v>#N/A</v>
      </c>
      <c r="D8" s="346">
        <f>SUMIFS(ガントチャート!$K:$K,ガントチャート!$C:$C,旧11月24日契約対象!$A8)</f>
        <v>0</v>
      </c>
    </row>
    <row r="9" spans="1:4">
      <c r="A9" s="336" t="s">
        <v>308</v>
      </c>
      <c r="B9" s="336" t="s">
        <v>309</v>
      </c>
      <c r="C9" s="345" t="e">
        <f>INDEX(中日程計画表!$BW:$BW,MATCH(旧11月24日契約対象!$A9,中日程計画表!$GM:$GM,0))</f>
        <v>#N/A</v>
      </c>
      <c r="D9" s="346">
        <f>SUMIFS(ガントチャート!$K:$K,ガントチャート!$C:$C,旧11月24日契約対象!$A9)</f>
        <v>0</v>
      </c>
    </row>
    <row r="10" spans="1:4">
      <c r="A10" s="336" t="s">
        <v>310</v>
      </c>
      <c r="B10" s="336" t="s">
        <v>311</v>
      </c>
      <c r="C10" s="345" t="e">
        <f>INDEX(中日程計画表!$BW:$BW,MATCH(旧11月24日契約対象!$A10,中日程計画表!$GM:$GM,0))</f>
        <v>#N/A</v>
      </c>
      <c r="D10" s="346">
        <f>SUMIFS(ガントチャート!$K:$K,ガントチャート!$C:$C,旧11月24日契約対象!$A10)</f>
        <v>0</v>
      </c>
    </row>
    <row r="11" spans="1:4">
      <c r="A11" s="336" t="s">
        <v>322</v>
      </c>
      <c r="B11" s="336" t="s">
        <v>323</v>
      </c>
      <c r="C11" s="345" t="e">
        <f>INDEX(中日程計画表!$BW:$BW,MATCH(旧11月24日契約対象!$A11,中日程計画表!$GM:$GM,0))</f>
        <v>#N/A</v>
      </c>
      <c r="D11" s="346">
        <f>SUMIFS(ガントチャート!$K:$K,ガントチャート!$C:$C,旧11月24日契約対象!$A11)</f>
        <v>0</v>
      </c>
    </row>
    <row r="12" spans="1:4">
      <c r="A12" s="336" t="s">
        <v>324</v>
      </c>
      <c r="B12" s="336" t="s">
        <v>325</v>
      </c>
      <c r="C12" s="345" t="e">
        <f>INDEX(中日程計画表!$BW:$BW,MATCH(旧11月24日契約対象!$A12,中日程計画表!$GM:$GM,0))</f>
        <v>#N/A</v>
      </c>
      <c r="D12" s="346">
        <f>SUMIFS(ガントチャート!$K:$K,ガントチャート!$C:$C,旧11月24日契約対象!$A12)</f>
        <v>0</v>
      </c>
    </row>
    <row r="13" spans="1:4">
      <c r="A13" s="336" t="s">
        <v>298</v>
      </c>
      <c r="B13" s="336" t="s">
        <v>299</v>
      </c>
      <c r="C13" s="345" t="e">
        <f>INDEX(中日程計画表!$BW:$BW,MATCH(旧11月24日契約対象!$A13,中日程計画表!$GM:$GM,0))</f>
        <v>#N/A</v>
      </c>
      <c r="D13" s="346">
        <f>SUMIFS(ガントチャート!$K:$K,ガントチャート!$C:$C,旧11月24日契約対象!$A13)</f>
        <v>0</v>
      </c>
    </row>
    <row r="14" spans="1:4">
      <c r="A14" s="336" t="s">
        <v>331</v>
      </c>
      <c r="B14" s="336" t="s">
        <v>332</v>
      </c>
      <c r="C14" s="345" t="e">
        <f>INDEX(中日程計画表!$BW:$BW,MATCH(旧11月24日契約対象!$A14,中日程計画表!$GM:$GM,0))</f>
        <v>#N/A</v>
      </c>
      <c r="D14" s="346">
        <f>SUMIFS(ガントチャート!$K:$K,ガントチャート!$C:$C,旧11月24日契約対象!$A14)</f>
        <v>0</v>
      </c>
    </row>
    <row r="15" spans="1:4">
      <c r="A15" s="336" t="s">
        <v>333</v>
      </c>
      <c r="B15" s="336" t="s">
        <v>334</v>
      </c>
      <c r="C15" s="345" t="e">
        <f>INDEX(中日程計画表!$BW:$BW,MATCH(旧11月24日契約対象!$A15,中日程計画表!$GM:$GM,0))</f>
        <v>#N/A</v>
      </c>
      <c r="D15" s="346">
        <f>SUMIFS(ガントチャート!$K:$K,ガントチャート!$C:$C,旧11月24日契約対象!$A15)</f>
        <v>0</v>
      </c>
    </row>
    <row r="16" spans="1:4">
      <c r="A16" s="336" t="s">
        <v>300</v>
      </c>
      <c r="B16" s="336" t="s">
        <v>301</v>
      </c>
      <c r="C16" s="345" t="e">
        <f>INDEX(中日程計画表!$BW:$BW,MATCH(旧11月24日契約対象!$A16,中日程計画表!$GM:$GM,0))</f>
        <v>#N/A</v>
      </c>
      <c r="D16" s="346">
        <f>SUMIFS(ガントチャート!$K:$K,ガントチャート!$C:$C,旧11月24日契約対象!$A16)</f>
        <v>0</v>
      </c>
    </row>
    <row r="17" spans="1:4">
      <c r="A17" s="336" t="s">
        <v>286</v>
      </c>
      <c r="B17" s="336" t="s">
        <v>287</v>
      </c>
      <c r="C17" s="345" t="e">
        <f>INDEX(中日程計画表!$BW:$BW,MATCH(旧11月24日契約対象!$A17,中日程計画表!$GM:$GM,0))</f>
        <v>#N/A</v>
      </c>
      <c r="D17" s="346">
        <f>SUMIFS(ガントチャート!$K:$K,ガントチャート!$C:$C,旧11月24日契約対象!$A17)</f>
        <v>0</v>
      </c>
    </row>
    <row r="18" spans="1:4">
      <c r="A18" s="336" t="s">
        <v>316</v>
      </c>
      <c r="B18" s="336" t="s">
        <v>317</v>
      </c>
      <c r="C18" s="345" t="e">
        <f>INDEX(中日程計画表!$BW:$BW,MATCH(旧11月24日契約対象!$A18,中日程計画表!$GM:$GM,0))</f>
        <v>#N/A</v>
      </c>
      <c r="D18" s="346">
        <f>SUMIFS(ガントチャート!$K:$K,ガントチャート!$C:$C,旧11月24日契約対象!$A18)</f>
        <v>0</v>
      </c>
    </row>
    <row r="19" spans="1:4">
      <c r="A19" s="336" t="s">
        <v>288</v>
      </c>
      <c r="B19" s="336" t="s">
        <v>289</v>
      </c>
      <c r="C19" s="345" t="e">
        <f>INDEX(中日程計画表!$BW:$BW,MATCH(旧11月24日契約対象!$A19,中日程計画表!$GM:$GM,0))</f>
        <v>#N/A</v>
      </c>
      <c r="D19" s="346">
        <f>SUMIFS(ガントチャート!$K:$K,ガントチャート!$C:$C,旧11月24日契約対象!$A19)</f>
        <v>0</v>
      </c>
    </row>
    <row r="20" spans="1:4">
      <c r="A20" s="336" t="s">
        <v>290</v>
      </c>
      <c r="B20" s="336" t="s">
        <v>291</v>
      </c>
      <c r="C20" s="345" t="e">
        <f>INDEX(中日程計画表!$BW:$BW,MATCH(旧11月24日契約対象!$A20,中日程計画表!$GM:$GM,0))</f>
        <v>#N/A</v>
      </c>
      <c r="D20" s="346">
        <f>SUMIFS(ガントチャート!$K:$K,ガントチャート!$C:$C,旧11月24日契約対象!$A20)</f>
        <v>0</v>
      </c>
    </row>
    <row r="21" spans="1:4">
      <c r="A21" s="336" t="s">
        <v>312</v>
      </c>
      <c r="B21" s="336" t="s">
        <v>313</v>
      </c>
      <c r="C21" s="345" t="e">
        <f>INDEX(中日程計画表!$BW:$BW,MATCH(旧11月24日契約対象!$A21,中日程計画表!$GM:$GM,0))</f>
        <v>#N/A</v>
      </c>
      <c r="D21" s="346">
        <f>SUMIFS(ガントチャート!$K:$K,ガントチャート!$C:$C,旧11月24日契約対象!$A21)</f>
        <v>0</v>
      </c>
    </row>
    <row r="22" spans="1:4">
      <c r="A22" s="336" t="s">
        <v>314</v>
      </c>
      <c r="B22" s="336" t="s">
        <v>315</v>
      </c>
      <c r="C22" s="345" t="e">
        <f>INDEX(中日程計画表!$BW:$BW,MATCH(旧11月24日契約対象!$A22,中日程計画表!$GM:$GM,0))</f>
        <v>#N/A</v>
      </c>
      <c r="D22" s="346">
        <f>SUMIFS(ガントチャート!$K:$K,ガントチャート!$C:$C,旧11月24日契約対象!$A22)</f>
        <v>0</v>
      </c>
    </row>
    <row r="23" spans="1:4">
      <c r="A23" s="336" t="s">
        <v>292</v>
      </c>
      <c r="B23" s="336" t="s">
        <v>293</v>
      </c>
      <c r="C23" s="345" t="e">
        <f>INDEX(中日程計画表!$BW:$BW,MATCH(旧11月24日契約対象!$A23,中日程計画表!$GM:$GM,0))</f>
        <v>#N/A</v>
      </c>
      <c r="D23" s="346">
        <f>SUMIFS(ガントチャート!$K:$K,ガントチャート!$C:$C,旧11月24日契約対象!$A23)</f>
        <v>0</v>
      </c>
    </row>
    <row r="24" spans="1:4">
      <c r="A24" s="336" t="s">
        <v>294</v>
      </c>
      <c r="B24" s="336" t="s">
        <v>295</v>
      </c>
      <c r="C24" s="345" t="e">
        <f>INDEX(中日程計画表!$BW:$BW,MATCH(旧11月24日契約対象!$A24,中日程計画表!$GM:$GM,0))</f>
        <v>#N/A</v>
      </c>
      <c r="D24" s="346">
        <f>SUMIFS(ガントチャート!$K:$K,ガントチャート!$C:$C,旧11月24日契約対象!$A24)</f>
        <v>0</v>
      </c>
    </row>
    <row r="25" spans="1:4">
      <c r="A25" s="336" t="s">
        <v>296</v>
      </c>
      <c r="B25" s="336" t="s">
        <v>297</v>
      </c>
      <c r="C25" s="345" t="e">
        <f>INDEX(中日程計画表!$BW:$BW,MATCH(旧11月24日契約対象!$A25,中日程計画表!$GM:$GM,0))</f>
        <v>#N/A</v>
      </c>
      <c r="D25" s="346">
        <f>SUMIFS(ガントチャート!$K:$K,ガントチャート!$C:$C,旧11月24日契約対象!$A25)</f>
        <v>0</v>
      </c>
    </row>
    <row r="26" spans="1:4">
      <c r="A26" s="336" t="s">
        <v>318</v>
      </c>
      <c r="B26" s="336" t="s">
        <v>319</v>
      </c>
      <c r="C26" s="345" t="e">
        <f>INDEX(中日程計画表!$BW:$BW,MATCH(旧11月24日契約対象!$A26,中日程計画表!$GM:$GM,0))</f>
        <v>#N/A</v>
      </c>
      <c r="D26" s="346">
        <f>SUMIFS(ガントチャート!$K:$K,ガントチャート!$C:$C,旧11月24日契約対象!$A26)</f>
        <v>0</v>
      </c>
    </row>
    <row r="27" spans="1:4">
      <c r="A27" s="336" t="s">
        <v>320</v>
      </c>
      <c r="B27" s="336" t="s">
        <v>321</v>
      </c>
      <c r="C27" s="345" t="e">
        <f>INDEX(中日程計画表!$BW:$BW,MATCH(旧11月24日契約対象!$A27,中日程計画表!$GM:$GM,0))</f>
        <v>#N/A</v>
      </c>
      <c r="D27" s="346">
        <f>SUMIFS(ガントチャート!$K:$K,ガントチャート!$C:$C,旧11月24日契約対象!$A27)</f>
        <v>0</v>
      </c>
    </row>
    <row r="28" spans="1:4">
      <c r="A28" s="336" t="s">
        <v>326</v>
      </c>
      <c r="B28" s="336" t="s">
        <v>327</v>
      </c>
      <c r="C28" s="345" t="e">
        <f>INDEX(中日程計画表!$BW:$BW,MATCH(旧11月24日契約対象!$A28,中日程計画表!$GM:$GM,0))</f>
        <v>#N/A</v>
      </c>
      <c r="D28" s="346">
        <f>SUMIFS(ガントチャート!$K:$K,ガントチャート!$C:$C,旧11月24日契約対象!$A28)</f>
        <v>0</v>
      </c>
    </row>
    <row r="29" spans="1:4">
      <c r="A29" s="336" t="s">
        <v>328</v>
      </c>
      <c r="B29" s="336" t="s">
        <v>329</v>
      </c>
      <c r="C29" s="345" t="e">
        <f>INDEX(中日程計画表!$BW:$BW,MATCH(旧11月24日契約対象!$A29,中日程計画表!$GM:$GM,0))</f>
        <v>#N/A</v>
      </c>
      <c r="D29" s="346">
        <f>SUMIFS(ガントチャート!$K:$K,ガントチャート!$C:$C,旧11月24日契約対象!$A29)</f>
        <v>0</v>
      </c>
    </row>
    <row r="30" spans="1:4">
      <c r="A30" s="336" t="s">
        <v>337</v>
      </c>
      <c r="B30" s="336" t="s">
        <v>338</v>
      </c>
      <c r="C30" s="345" t="e">
        <f>INDEX(中日程計画表!$BW:$BW,MATCH(旧11月24日契約対象!$A30,中日程計画表!$GM:$GM,0))</f>
        <v>#N/A</v>
      </c>
      <c r="D30" s="346">
        <f>SUMIFS(ガントチャート!$K:$K,ガントチャート!$C:$C,旧11月24日契約対象!$A30)</f>
        <v>0</v>
      </c>
    </row>
    <row r="31" spans="1:4">
      <c r="A31" s="336" t="s">
        <v>210</v>
      </c>
      <c r="B31" s="336" t="s">
        <v>211</v>
      </c>
      <c r="C31" s="345" t="e">
        <f>INDEX(中日程計画表!$BW:$BW,MATCH(旧11月24日契約対象!$A31,中日程計画表!$GM:$GM,0))</f>
        <v>#N/A</v>
      </c>
      <c r="D31" s="346">
        <f>SUMIFS(ガントチャート!$K:$K,ガントチャート!$C:$C,旧11月24日契約対象!$A31)</f>
        <v>0</v>
      </c>
    </row>
    <row r="32" spans="1:4">
      <c r="A32" s="336" t="s">
        <v>212</v>
      </c>
      <c r="B32" s="336" t="s">
        <v>213</v>
      </c>
      <c r="C32" s="345" t="e">
        <f>INDEX(中日程計画表!$BW:$BW,MATCH(旧11月24日契約対象!$A32,中日程計画表!$GM:$GM,0))</f>
        <v>#N/A</v>
      </c>
      <c r="D32" s="346">
        <f>SUMIFS(ガントチャート!$K:$K,ガントチャート!$C:$C,旧11月24日契約対象!$A32)</f>
        <v>0</v>
      </c>
    </row>
    <row r="33" spans="1:4">
      <c r="A33" s="336" t="s">
        <v>214</v>
      </c>
      <c r="B33" s="336" t="s">
        <v>215</v>
      </c>
      <c r="C33" s="345" t="e">
        <f>INDEX(中日程計画表!$BW:$BW,MATCH(旧11月24日契約対象!$A33,中日程計画表!$GM:$GM,0))</f>
        <v>#N/A</v>
      </c>
      <c r="D33" s="346">
        <f>SUMIFS(ガントチャート!$K:$K,ガントチャート!$C:$C,旧11月24日契約対象!$A33)</f>
        <v>0</v>
      </c>
    </row>
    <row r="34" spans="1:4">
      <c r="A34" s="336" t="s">
        <v>216</v>
      </c>
      <c r="B34" s="336" t="s">
        <v>217</v>
      </c>
      <c r="C34" s="345" t="e">
        <f>INDEX(中日程計画表!$BW:$BW,MATCH(旧11月24日契約対象!$A34,中日程計画表!$GM:$GM,0))</f>
        <v>#N/A</v>
      </c>
      <c r="D34" s="346">
        <f>SUMIFS(ガントチャート!$K:$K,ガントチャート!$C:$C,旧11月24日契約対象!$A34)</f>
        <v>0</v>
      </c>
    </row>
    <row r="35" spans="1:4">
      <c r="A35" s="336" t="s">
        <v>226</v>
      </c>
      <c r="B35" s="336" t="s">
        <v>227</v>
      </c>
      <c r="C35" s="345" t="e">
        <f>INDEX(中日程計画表!$BW:$BW,MATCH(旧11月24日契約対象!$A35,中日程計画表!$GM:$GM,0))</f>
        <v>#N/A</v>
      </c>
      <c r="D35" s="346">
        <f>SUMIFS(ガントチャート!$K:$K,ガントチャート!$C:$C,旧11月24日契約対象!$A35)</f>
        <v>0</v>
      </c>
    </row>
    <row r="36" spans="1:4">
      <c r="A36" s="336" t="s">
        <v>228</v>
      </c>
      <c r="B36" s="336" t="s">
        <v>229</v>
      </c>
      <c r="C36" s="345" t="e">
        <f>INDEX(中日程計画表!$BW:$BW,MATCH(旧11月24日契約対象!$A36,中日程計画表!$GM:$GM,0))</f>
        <v>#N/A</v>
      </c>
      <c r="D36" s="346">
        <f>SUMIFS(ガントチャート!$K:$K,ガントチャート!$C:$C,旧11月24日契約対象!$A36)</f>
        <v>0</v>
      </c>
    </row>
    <row r="37" spans="1:4">
      <c r="A37" s="336" t="s">
        <v>230</v>
      </c>
      <c r="B37" s="336" t="s">
        <v>231</v>
      </c>
      <c r="C37" s="345" t="e">
        <f>INDEX(中日程計画表!$BW:$BW,MATCH(旧11月24日契約対象!$A37,中日程計画表!$GM:$GM,0))</f>
        <v>#N/A</v>
      </c>
      <c r="D37" s="346">
        <f>SUMIFS(ガントチャート!$K:$K,ガントチャート!$C:$C,旧11月24日契約対象!$A37)</f>
        <v>0</v>
      </c>
    </row>
    <row r="38" spans="1:4">
      <c r="A38" s="336" t="s">
        <v>238</v>
      </c>
      <c r="B38" s="336" t="s">
        <v>239</v>
      </c>
      <c r="C38" s="345" t="e">
        <f>INDEX(中日程計画表!$BW:$BW,MATCH(旧11月24日契約対象!$A38,中日程計画表!$GM:$GM,0))</f>
        <v>#N/A</v>
      </c>
      <c r="D38" s="346">
        <f>SUMIFS(ガントチャート!$K:$K,ガントチャート!$C:$C,旧11月24日契約対象!$A38)</f>
        <v>0</v>
      </c>
    </row>
    <row r="39" spans="1:4">
      <c r="A39" s="336" t="s">
        <v>240</v>
      </c>
      <c r="B39" s="336" t="s">
        <v>241</v>
      </c>
      <c r="C39" s="345" t="e">
        <f>INDEX(中日程計画表!$BW:$BW,MATCH(旧11月24日契約対象!$A39,中日程計画表!$GM:$GM,0))</f>
        <v>#N/A</v>
      </c>
      <c r="D39" s="346">
        <f>SUMIFS(ガントチャート!$K:$K,ガントチャート!$C:$C,旧11月24日契約対象!$A39)</f>
        <v>0</v>
      </c>
    </row>
    <row r="40" spans="1:4">
      <c r="A40" s="336" t="s">
        <v>242</v>
      </c>
      <c r="B40" s="336" t="s">
        <v>243</v>
      </c>
      <c r="C40" s="345" t="e">
        <f>INDEX(中日程計画表!$BW:$BW,MATCH(旧11月24日契約対象!$A40,中日程計画表!$GM:$GM,0))</f>
        <v>#N/A</v>
      </c>
      <c r="D40" s="346">
        <f>SUMIFS(ガントチャート!$K:$K,ガントチャート!$C:$C,旧11月24日契約対象!$A40)</f>
        <v>0</v>
      </c>
    </row>
    <row r="41" spans="1:4">
      <c r="A41" s="336" t="s">
        <v>248</v>
      </c>
      <c r="B41" s="336" t="s">
        <v>249</v>
      </c>
      <c r="C41" s="345" t="e">
        <f>INDEX(中日程計画表!$BW:$BW,MATCH(旧11月24日契約対象!$A41,中日程計画表!$GM:$GM,0))</f>
        <v>#N/A</v>
      </c>
      <c r="D41" s="346">
        <f>SUMIFS(ガントチャート!$K:$K,ガントチャート!$C:$C,旧11月24日契約対象!$A41)</f>
        <v>0</v>
      </c>
    </row>
    <row r="42" spans="1:4">
      <c r="A42" s="336" t="s">
        <v>266</v>
      </c>
      <c r="B42" s="336" t="s">
        <v>267</v>
      </c>
      <c r="C42" s="345" t="e">
        <f>INDEX(中日程計画表!$BW:$BW,MATCH(旧11月24日契約対象!$A42,中日程計画表!$GM:$GM,0))</f>
        <v>#N/A</v>
      </c>
      <c r="D42" s="346">
        <f>SUMIFS(ガントチャート!$K:$K,ガントチャート!$C:$C,旧11月24日契約対象!$A42)</f>
        <v>0</v>
      </c>
    </row>
    <row r="43" spans="1:4">
      <c r="A43" s="336" t="s">
        <v>280</v>
      </c>
      <c r="B43" s="336" t="s">
        <v>281</v>
      </c>
      <c r="C43" s="345" t="e">
        <f>INDEX(中日程計画表!$BW:$BW,MATCH(旧11月24日契約対象!$A43,中日程計画表!$GM:$GM,0))</f>
        <v>#N/A</v>
      </c>
      <c r="D43" s="346">
        <f>SUMIFS(ガントチャート!$K:$K,ガントチャート!$C:$C,旧11月24日契約対象!$A43)</f>
        <v>0</v>
      </c>
    </row>
    <row r="44" spans="1:4">
      <c r="D44" s="347">
        <f>SUM(D2:D43)</f>
        <v>0</v>
      </c>
    </row>
  </sheetData>
  <autoFilter ref="A1:D44"/>
  <phoneticPr fontId="4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F1C82573-AE2E-4AAF-9DEC-9253C5F3352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D2:D43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1"/>
  <sheetViews>
    <sheetView zoomScaleNormal="100" workbookViewId="0"/>
  </sheetViews>
  <sheetFormatPr defaultRowHeight="13.5"/>
  <sheetData>
    <row r="1" spans="1:1">
      <c r="A1" s="307">
        <v>43500</v>
      </c>
    </row>
    <row r="2" spans="1:1">
      <c r="A2" s="307">
        <v>43501</v>
      </c>
    </row>
    <row r="3" spans="1:1">
      <c r="A3" s="307">
        <v>43502</v>
      </c>
    </row>
    <row r="4" spans="1:1">
      <c r="A4" s="307">
        <v>43503</v>
      </c>
    </row>
    <row r="5" spans="1:1">
      <c r="A5" s="307">
        <v>43504</v>
      </c>
    </row>
    <row r="6" spans="1:1">
      <c r="A6" s="307">
        <v>43505</v>
      </c>
    </row>
    <row r="7" spans="1:1">
      <c r="A7" s="307">
        <v>43506</v>
      </c>
    </row>
    <row r="8" spans="1:1">
      <c r="A8" s="307">
        <v>43560</v>
      </c>
    </row>
    <row r="9" spans="1:1">
      <c r="A9" s="307"/>
    </row>
    <row r="10" spans="1:1">
      <c r="A10" s="307"/>
    </row>
    <row r="11" spans="1:1">
      <c r="A11" s="307"/>
    </row>
  </sheetData>
  <phoneticPr fontId="4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F637"/>
  <sheetViews>
    <sheetView view="pageBreakPreview" zoomScaleNormal="85" zoomScaleSheetLayoutView="100" workbookViewId="0">
      <pane xSplit="5" ySplit="7" topLeftCell="F8" activePane="bottomRight" state="frozen"/>
      <selection activeCell="AE82" sqref="A82:XFD83"/>
      <selection pane="topRight" activeCell="AE82" sqref="A82:XFD83"/>
      <selection pane="bottomLeft" activeCell="AE82" sqref="A82:XFD83"/>
      <selection pane="bottomRight"/>
    </sheetView>
  </sheetViews>
  <sheetFormatPr defaultRowHeight="12"/>
  <cols>
    <col min="1" max="1" width="5.5" style="102" bestFit="1" customWidth="1"/>
    <col min="2" max="2" width="4" style="102" bestFit="1" customWidth="1"/>
    <col min="3" max="3" width="6.25" style="102" customWidth="1"/>
    <col min="4" max="4" width="8.75" style="114" bestFit="1" customWidth="1"/>
    <col min="5" max="5" width="30.625" style="114" customWidth="1"/>
    <col min="6" max="6" width="7" style="114" bestFit="1" customWidth="1"/>
    <col min="7" max="7" width="6.375" style="115" hidden="1" customWidth="1"/>
    <col min="8" max="8" width="6.625" style="115" hidden="1" customWidth="1"/>
    <col min="9" max="9" width="6.625" style="113" hidden="1" customWidth="1"/>
    <col min="10" max="10" width="6.75" style="116" hidden="1" customWidth="1"/>
    <col min="11" max="12" width="6.625" style="115" customWidth="1"/>
    <col min="13" max="13" width="6.625" style="113" customWidth="1"/>
    <col min="14" max="14" width="6.625" style="116" customWidth="1"/>
    <col min="15" max="15" width="6.625" style="115" customWidth="1"/>
    <col min="16" max="16" width="8.375" style="115" customWidth="1"/>
    <col min="17" max="17" width="6.625" style="113" customWidth="1"/>
    <col min="18" max="18" width="6.625" style="116" customWidth="1"/>
    <col min="19" max="19" width="6.625" style="113" customWidth="1"/>
    <col min="20" max="20" width="15.25" style="117" customWidth="1"/>
    <col min="21" max="21" width="6.625" style="113" customWidth="1"/>
    <col min="22" max="22" width="6.625" style="116" customWidth="1"/>
    <col min="23" max="23" width="6.625" style="118" customWidth="1"/>
    <col min="24" max="24" width="6.625" style="119" customWidth="1"/>
    <col min="25" max="25" width="6.625" style="118" customWidth="1"/>
    <col min="26" max="26" width="6.625" style="119" customWidth="1"/>
    <col min="27" max="27" width="6.625" style="118" customWidth="1"/>
    <col min="28" max="28" width="8" style="119" customWidth="1"/>
    <col min="29" max="29" width="6.625" style="118" customWidth="1"/>
    <col min="30" max="30" width="7.375" style="119" customWidth="1"/>
    <col min="31" max="31" width="10.75" style="286" bestFit="1" customWidth="1"/>
    <col min="32" max="32" width="10.75" style="281" bestFit="1" customWidth="1"/>
    <col min="33" max="16384" width="9" style="102"/>
  </cols>
  <sheetData>
    <row r="1" spans="1:32" s="101" customFormat="1" ht="13.5" customHeight="1">
      <c r="B1" s="585"/>
      <c r="C1" s="585"/>
      <c r="D1" s="585"/>
      <c r="E1" s="585"/>
      <c r="F1" s="585"/>
      <c r="G1" s="585"/>
      <c r="H1" s="585"/>
      <c r="I1" s="585"/>
      <c r="J1" s="585"/>
      <c r="K1" s="585"/>
      <c r="L1" s="585"/>
      <c r="M1" s="585"/>
      <c r="N1" s="585"/>
      <c r="O1" s="585"/>
      <c r="P1" s="585"/>
      <c r="Q1" s="585"/>
      <c r="R1" s="585"/>
      <c r="S1" s="585"/>
      <c r="T1" s="585"/>
      <c r="U1" s="585"/>
      <c r="V1" s="585"/>
      <c r="W1" s="585"/>
      <c r="X1" s="585"/>
      <c r="Y1" s="585"/>
      <c r="Z1" s="585"/>
      <c r="AA1" s="253"/>
      <c r="AB1" s="253"/>
      <c r="AC1" s="253"/>
      <c r="AD1" s="253"/>
      <c r="AE1" s="285"/>
      <c r="AF1" s="280"/>
    </row>
    <row r="2" spans="1:32" ht="21">
      <c r="A2" s="586" t="s">
        <v>106</v>
      </c>
      <c r="B2" s="586"/>
      <c r="C2" s="586"/>
      <c r="D2" s="586"/>
      <c r="E2" s="586"/>
      <c r="F2" s="586"/>
      <c r="G2" s="586"/>
      <c r="H2" s="586"/>
      <c r="I2" s="586"/>
      <c r="J2" s="586"/>
      <c r="K2" s="586"/>
      <c r="L2" s="586"/>
      <c r="M2" s="586"/>
      <c r="N2" s="586"/>
      <c r="O2" s="586"/>
      <c r="P2" s="586"/>
      <c r="Q2" s="586"/>
      <c r="R2" s="586"/>
      <c r="S2" s="586"/>
      <c r="T2" s="586"/>
      <c r="U2" s="586"/>
      <c r="V2" s="586"/>
      <c r="W2" s="586"/>
      <c r="X2" s="586"/>
      <c r="Y2" s="586"/>
      <c r="Z2" s="586"/>
      <c r="AA2" s="254"/>
      <c r="AB2" s="254"/>
      <c r="AC2" s="254"/>
      <c r="AD2" s="254"/>
    </row>
    <row r="3" spans="1:32" s="105" customFormat="1" ht="12" customHeight="1">
      <c r="A3" s="103"/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  <c r="S3" s="104"/>
      <c r="T3" s="104"/>
      <c r="U3" s="104"/>
      <c r="V3" s="104"/>
      <c r="W3" s="104"/>
      <c r="X3" s="104"/>
      <c r="Y3" s="104"/>
      <c r="Z3" s="104"/>
      <c r="AA3" s="104"/>
      <c r="AB3" s="104"/>
      <c r="AC3" s="104"/>
      <c r="AD3" s="104"/>
      <c r="AE3" s="287"/>
      <c r="AF3" s="282"/>
    </row>
    <row r="4" spans="1:32" ht="12" customHeight="1">
      <c r="A4" s="587" t="str">
        <f>中日程計画表!A4</f>
        <v>タイプ</v>
      </c>
      <c r="B4" s="587" t="str">
        <f>中日程計画表!B4</f>
        <v>No.</v>
      </c>
      <c r="C4" s="587" t="str">
        <f>中日程計画表!C4</f>
        <v>機能グループ</v>
      </c>
      <c r="D4" s="587" t="str">
        <f>中日程計画表!D4</f>
        <v>機能ID</v>
      </c>
      <c r="E4" s="587" t="str">
        <f>中日程計画表!E4</f>
        <v>機能名</v>
      </c>
      <c r="F4" s="587" t="s">
        <v>159</v>
      </c>
      <c r="G4" s="575" t="str">
        <f>中日程計画表!K4</f>
        <v>仕様理解</v>
      </c>
      <c r="H4" s="575"/>
      <c r="I4" s="575" t="str">
        <f>中日程計画表!O4</f>
        <v>仕様理解レビュー</v>
      </c>
      <c r="J4" s="575"/>
      <c r="K4" s="575" t="str">
        <f>中日程計画表!S4</f>
        <v>詳細設計</v>
      </c>
      <c r="L4" s="575"/>
      <c r="M4" s="575" t="str">
        <f>中日程計画表!W4</f>
        <v>詳細設計レビュー</v>
      </c>
      <c r="N4" s="575"/>
      <c r="O4" s="581" t="str">
        <f>中日程計画表!AE4</f>
        <v>基本設計</v>
      </c>
      <c r="P4" s="582"/>
      <c r="Q4" s="575" t="str">
        <f>中日程計画表!AI4</f>
        <v>基本設計R</v>
      </c>
      <c r="R4" s="575"/>
      <c r="S4" s="577" t="str">
        <f>中日程計画表!AQ4</f>
        <v>詳細設計</v>
      </c>
      <c r="T4" s="578"/>
      <c r="U4" s="575" t="str">
        <f>中日程計画表!AU4</f>
        <v>詳細設計R</v>
      </c>
      <c r="V4" s="575"/>
      <c r="W4" s="588" t="str">
        <f>中日程計画表!BC4</f>
        <v>製造</v>
      </c>
      <c r="X4" s="589"/>
      <c r="Y4" s="588" t="str">
        <f>中日程計画表!BG4</f>
        <v>製造R</v>
      </c>
      <c r="Z4" s="589"/>
      <c r="AA4" s="588" t="str">
        <f>中日程計画表!BO4</f>
        <v>単体テスト</v>
      </c>
      <c r="AB4" s="589"/>
      <c r="AC4" s="588" t="str">
        <f>中日程計画表!BS4</f>
        <v>単体テストR</v>
      </c>
      <c r="AD4" s="589"/>
    </row>
    <row r="5" spans="1:32" s="106" customFormat="1" ht="12" customHeight="1">
      <c r="A5" s="587"/>
      <c r="B5" s="587"/>
      <c r="C5" s="587"/>
      <c r="D5" s="587"/>
      <c r="E5" s="587"/>
      <c r="F5" s="587"/>
      <c r="G5" s="576"/>
      <c r="H5" s="576"/>
      <c r="I5" s="576"/>
      <c r="J5" s="576"/>
      <c r="K5" s="576"/>
      <c r="L5" s="576"/>
      <c r="M5" s="576"/>
      <c r="N5" s="576"/>
      <c r="O5" s="583"/>
      <c r="P5" s="584"/>
      <c r="Q5" s="576"/>
      <c r="R5" s="576"/>
      <c r="S5" s="579"/>
      <c r="T5" s="580"/>
      <c r="U5" s="576"/>
      <c r="V5" s="576"/>
      <c r="W5" s="583"/>
      <c r="X5" s="584"/>
      <c r="Y5" s="583"/>
      <c r="Z5" s="584"/>
      <c r="AA5" s="583"/>
      <c r="AB5" s="584"/>
      <c r="AC5" s="583"/>
      <c r="AD5" s="584"/>
      <c r="AE5" s="288"/>
      <c r="AF5" s="283"/>
    </row>
    <row r="6" spans="1:32" s="106" customFormat="1" ht="12" customHeight="1">
      <c r="A6" s="587"/>
      <c r="B6" s="587"/>
      <c r="C6" s="587"/>
      <c r="D6" s="587"/>
      <c r="E6" s="587"/>
      <c r="F6" s="587"/>
      <c r="G6" s="570" t="s">
        <v>107</v>
      </c>
      <c r="H6" s="566" t="s">
        <v>108</v>
      </c>
      <c r="I6" s="570" t="s">
        <v>107</v>
      </c>
      <c r="J6" s="570" t="s">
        <v>109</v>
      </c>
      <c r="K6" s="570" t="s">
        <v>107</v>
      </c>
      <c r="L6" s="566" t="s">
        <v>108</v>
      </c>
      <c r="M6" s="570" t="s">
        <v>107</v>
      </c>
      <c r="N6" s="570" t="s">
        <v>109</v>
      </c>
      <c r="O6" s="570" t="s">
        <v>107</v>
      </c>
      <c r="P6" s="566" t="s">
        <v>179</v>
      </c>
      <c r="Q6" s="570" t="s">
        <v>107</v>
      </c>
      <c r="R6" s="570" t="s">
        <v>109</v>
      </c>
      <c r="S6" s="566" t="s">
        <v>107</v>
      </c>
      <c r="T6" s="570" t="s">
        <v>110</v>
      </c>
      <c r="U6" s="570" t="s">
        <v>107</v>
      </c>
      <c r="V6" s="570" t="s">
        <v>109</v>
      </c>
      <c r="W6" s="566" t="s">
        <v>6</v>
      </c>
      <c r="X6" s="566" t="s">
        <v>111</v>
      </c>
      <c r="Y6" s="566" t="s">
        <v>6</v>
      </c>
      <c r="Z6" s="566" t="s">
        <v>111</v>
      </c>
      <c r="AA6" s="566" t="s">
        <v>6</v>
      </c>
      <c r="AB6" s="566" t="s">
        <v>111</v>
      </c>
      <c r="AC6" s="566" t="s">
        <v>6</v>
      </c>
      <c r="AD6" s="566" t="s">
        <v>111</v>
      </c>
      <c r="AE6" s="288"/>
      <c r="AF6" s="283"/>
    </row>
    <row r="7" spans="1:32" s="106" customFormat="1" ht="12" customHeight="1">
      <c r="A7" s="567"/>
      <c r="B7" s="567"/>
      <c r="C7" s="567"/>
      <c r="D7" s="567"/>
      <c r="E7" s="567"/>
      <c r="F7" s="567"/>
      <c r="G7" s="570"/>
      <c r="H7" s="567"/>
      <c r="I7" s="570"/>
      <c r="J7" s="570"/>
      <c r="K7" s="570"/>
      <c r="L7" s="567"/>
      <c r="M7" s="570"/>
      <c r="N7" s="570"/>
      <c r="O7" s="570"/>
      <c r="P7" s="567"/>
      <c r="Q7" s="570"/>
      <c r="R7" s="570"/>
      <c r="S7" s="567"/>
      <c r="T7" s="570"/>
      <c r="U7" s="570"/>
      <c r="V7" s="570"/>
      <c r="W7" s="567"/>
      <c r="X7" s="567"/>
      <c r="Y7" s="567"/>
      <c r="Z7" s="567"/>
      <c r="AA7" s="567"/>
      <c r="AB7" s="567"/>
      <c r="AC7" s="567"/>
      <c r="AD7" s="567"/>
      <c r="AE7" s="288" t="s">
        <v>197</v>
      </c>
      <c r="AF7" s="283" t="s">
        <v>196</v>
      </c>
    </row>
    <row r="8" spans="1:32" s="107" customFormat="1" ht="12" customHeight="1">
      <c r="A8" s="488" t="str">
        <f ca="1">中日程計画表!A7</f>
        <v>-</v>
      </c>
      <c r="B8" s="570">
        <f>中日程計画表!B7</f>
        <v>1</v>
      </c>
      <c r="C8" s="563" t="str">
        <f>中日程計画表!C7</f>
        <v>-</v>
      </c>
      <c r="D8" s="568">
        <f>中日程計画表!D7</f>
        <v>0</v>
      </c>
      <c r="E8" s="568" t="str">
        <f>中日程計画表!E7</f>
        <v>ログイン画面</v>
      </c>
      <c r="F8" s="559">
        <v>0</v>
      </c>
      <c r="G8" s="509" t="str">
        <f>中日程計画表!K7</f>
        <v>NG</v>
      </c>
      <c r="H8" s="559"/>
      <c r="I8" s="509" t="str">
        <f>中日程計画表!O7</f>
        <v>NG</v>
      </c>
      <c r="J8" s="559"/>
      <c r="K8" s="509" t="str">
        <f>中日程計画表!S7</f>
        <v>NG</v>
      </c>
      <c r="L8" s="559">
        <v>0</v>
      </c>
      <c r="M8" s="509" t="str">
        <f>中日程計画表!W7</f>
        <v>NG</v>
      </c>
      <c r="N8" s="559">
        <v>0</v>
      </c>
      <c r="O8" s="509" t="str">
        <f>中日程計画表!AE7</f>
        <v>NG</v>
      </c>
      <c r="P8" s="564">
        <v>0</v>
      </c>
      <c r="Q8" s="509" t="str">
        <f>中日程計画表!AI7</f>
        <v>NG</v>
      </c>
      <c r="R8" s="559">
        <v>0</v>
      </c>
      <c r="S8" s="563" t="str">
        <f>中日程計画表!AQ7</f>
        <v>NG</v>
      </c>
      <c r="T8" s="559">
        <v>0</v>
      </c>
      <c r="U8" s="509" t="str">
        <f>中日程計画表!AU7</f>
        <v>NG</v>
      </c>
      <c r="V8" s="561">
        <v>15</v>
      </c>
      <c r="W8" s="509" t="str">
        <f>中日程計画表!BC7</f>
        <v>NG</v>
      </c>
      <c r="X8" s="559">
        <v>0</v>
      </c>
      <c r="Y8" s="509" t="str">
        <f>中日程計画表!BG7</f>
        <v>NG</v>
      </c>
      <c r="Z8" s="559"/>
      <c r="AA8" s="509" t="str">
        <f>中日程計画表!BO7</f>
        <v>NG</v>
      </c>
      <c r="AB8" s="559"/>
      <c r="AC8" s="509" t="str">
        <f>中日程計画表!BS7</f>
        <v>NG</v>
      </c>
      <c r="AD8" s="559"/>
      <c r="AE8" s="289" t="e">
        <f>INDEX(リスト!#REF!,MATCH(品質!$D8,リスト!$D:$D,0))</f>
        <v>#REF!</v>
      </c>
      <c r="AF8" s="284" t="e">
        <f>INDEX(リスト!X:X,MATCH(品質!$D8,リスト!$D:$D,0))</f>
        <v>#N/A</v>
      </c>
    </row>
    <row r="9" spans="1:32" s="107" customFormat="1" ht="12" customHeight="1">
      <c r="A9" s="489"/>
      <c r="B9" s="570"/>
      <c r="C9" s="506"/>
      <c r="D9" s="569"/>
      <c r="E9" s="569"/>
      <c r="F9" s="560"/>
      <c r="G9" s="509"/>
      <c r="H9" s="560"/>
      <c r="I9" s="509"/>
      <c r="J9" s="560"/>
      <c r="K9" s="509"/>
      <c r="L9" s="560"/>
      <c r="M9" s="509"/>
      <c r="N9" s="560"/>
      <c r="O9" s="509"/>
      <c r="P9" s="565"/>
      <c r="Q9" s="509"/>
      <c r="R9" s="560"/>
      <c r="S9" s="506"/>
      <c r="T9" s="560"/>
      <c r="U9" s="509"/>
      <c r="V9" s="562"/>
      <c r="W9" s="509"/>
      <c r="X9" s="560"/>
      <c r="Y9" s="509"/>
      <c r="Z9" s="560"/>
      <c r="AA9" s="509"/>
      <c r="AB9" s="560"/>
      <c r="AC9" s="509"/>
      <c r="AD9" s="560"/>
      <c r="AE9" s="289" t="e">
        <f>INDEX(リスト!#REF!,MATCH(品質!$D8,リスト!$D:$D,0))</f>
        <v>#REF!</v>
      </c>
      <c r="AF9" s="284" t="e">
        <f>INDEX(リスト!X:X,MATCH(品質!$D8,リスト!$D:$D,0))</f>
        <v>#N/A</v>
      </c>
    </row>
    <row r="10" spans="1:32" s="107" customFormat="1" ht="12" customHeight="1">
      <c r="A10" s="488" t="str">
        <f ca="1">中日程計画表!A9</f>
        <v>-</v>
      </c>
      <c r="B10" s="566">
        <f>中日程計画表!B9</f>
        <v>2</v>
      </c>
      <c r="C10" s="563" t="str">
        <f>中日程計画表!C9</f>
        <v>-</v>
      </c>
      <c r="D10" s="568">
        <f>中日程計画表!D9</f>
        <v>0</v>
      </c>
      <c r="E10" s="568" t="str">
        <f>中日程計画表!E9</f>
        <v>メニュー、ホーム（ダッシュボード）</v>
      </c>
      <c r="F10" s="559">
        <v>0</v>
      </c>
      <c r="G10" s="563" t="str">
        <f>中日程計画表!K9</f>
        <v>NG</v>
      </c>
      <c r="H10" s="559"/>
      <c r="I10" s="563" t="str">
        <f>中日程計画表!O9</f>
        <v>NG</v>
      </c>
      <c r="J10" s="559"/>
      <c r="K10" s="563" t="str">
        <f>中日程計画表!S9</f>
        <v>NG</v>
      </c>
      <c r="L10" s="559">
        <v>0</v>
      </c>
      <c r="M10" s="563" t="str">
        <f>中日程計画表!W9</f>
        <v>NG</v>
      </c>
      <c r="N10" s="559">
        <v>0</v>
      </c>
      <c r="O10" s="563" t="str">
        <f>中日程計画表!AE9</f>
        <v>NG</v>
      </c>
      <c r="P10" s="564">
        <v>0.20399999999999999</v>
      </c>
      <c r="Q10" s="563" t="str">
        <f>中日程計画表!AI9</f>
        <v>NG</v>
      </c>
      <c r="R10" s="559">
        <v>0</v>
      </c>
      <c r="S10" s="563" t="str">
        <f>中日程計画表!AQ9</f>
        <v>NG</v>
      </c>
      <c r="T10" s="559">
        <v>0</v>
      </c>
      <c r="U10" s="563" t="str">
        <f>中日程計画表!AU9</f>
        <v>NG</v>
      </c>
      <c r="V10" s="561">
        <v>4</v>
      </c>
      <c r="W10" s="563" t="str">
        <f>中日程計画表!BC9</f>
        <v>NG</v>
      </c>
      <c r="X10" s="559">
        <v>1</v>
      </c>
      <c r="Y10" s="563" t="str">
        <f>中日程計画表!BG9</f>
        <v>NG</v>
      </c>
      <c r="Z10" s="559">
        <v>1</v>
      </c>
      <c r="AA10" s="509" t="str">
        <f>中日程計画表!BO9</f>
        <v>NG</v>
      </c>
      <c r="AB10" s="559"/>
      <c r="AC10" s="509" t="str">
        <f>中日程計画表!BS9</f>
        <v>NG</v>
      </c>
      <c r="AD10" s="559"/>
      <c r="AE10" s="289" t="e">
        <f>INDEX(リスト!#REF!,MATCH(品質!$D10,リスト!$D:$D,0))</f>
        <v>#REF!</v>
      </c>
      <c r="AF10" s="284" t="e">
        <f>INDEX(リスト!X:X,MATCH(品質!$D10,リスト!$D:$D,0))</f>
        <v>#N/A</v>
      </c>
    </row>
    <row r="11" spans="1:32" s="107" customFormat="1" ht="12" customHeight="1">
      <c r="A11" s="489"/>
      <c r="B11" s="567"/>
      <c r="C11" s="506"/>
      <c r="D11" s="569"/>
      <c r="E11" s="569"/>
      <c r="F11" s="560"/>
      <c r="G11" s="506"/>
      <c r="H11" s="560"/>
      <c r="I11" s="506"/>
      <c r="J11" s="560"/>
      <c r="K11" s="506"/>
      <c r="L11" s="560"/>
      <c r="M11" s="506"/>
      <c r="N11" s="560"/>
      <c r="O11" s="506"/>
      <c r="P11" s="565"/>
      <c r="Q11" s="506"/>
      <c r="R11" s="560"/>
      <c r="S11" s="506"/>
      <c r="T11" s="560"/>
      <c r="U11" s="506"/>
      <c r="V11" s="562"/>
      <c r="W11" s="506"/>
      <c r="X11" s="560"/>
      <c r="Y11" s="506"/>
      <c r="Z11" s="560"/>
      <c r="AA11" s="509"/>
      <c r="AB11" s="560"/>
      <c r="AC11" s="509"/>
      <c r="AD11" s="560"/>
      <c r="AE11" s="289" t="e">
        <f>INDEX(リスト!#REF!,MATCH(品質!$D10,リスト!$D:$D,0))</f>
        <v>#REF!</v>
      </c>
      <c r="AF11" s="284" t="e">
        <f>INDEX(リスト!X:X,MATCH(品質!$D10,リスト!$D:$D,0))</f>
        <v>#N/A</v>
      </c>
    </row>
    <row r="12" spans="1:32" s="107" customFormat="1" ht="12" customHeight="1">
      <c r="A12" s="488" t="str">
        <f ca="1">中日程計画表!A11</f>
        <v>出荷</v>
      </c>
      <c r="B12" s="570">
        <f>中日程計画表!B11</f>
        <v>3</v>
      </c>
      <c r="C12" s="563" t="str">
        <f>中日程計画表!C11</f>
        <v>出荷指示</v>
      </c>
      <c r="D12" s="568">
        <f>中日程計画表!D11</f>
        <v>0</v>
      </c>
      <c r="E12" s="568" t="str">
        <f>中日程計画表!E11</f>
        <v>出荷指示データ取込（CSV）</v>
      </c>
      <c r="F12" s="559">
        <v>0</v>
      </c>
      <c r="G12" s="509" t="str">
        <f>中日程計画表!K11</f>
        <v>NG</v>
      </c>
      <c r="H12" s="559"/>
      <c r="I12" s="509" t="str">
        <f>中日程計画表!O11</f>
        <v>NG</v>
      </c>
      <c r="J12" s="559"/>
      <c r="K12" s="509" t="str">
        <f>中日程計画表!S11</f>
        <v>NG</v>
      </c>
      <c r="L12" s="559">
        <v>0</v>
      </c>
      <c r="M12" s="509" t="str">
        <f>中日程計画表!W11</f>
        <v>NG</v>
      </c>
      <c r="N12" s="559">
        <v>0</v>
      </c>
      <c r="O12" s="509" t="str">
        <f>中日程計画表!AE11</f>
        <v>NG</v>
      </c>
      <c r="P12" s="564">
        <v>0.26900000000000002</v>
      </c>
      <c r="Q12" s="509" t="str">
        <f>中日程計画表!AI11</f>
        <v>NG</v>
      </c>
      <c r="R12" s="559">
        <v>0</v>
      </c>
      <c r="S12" s="563" t="str">
        <f>中日程計画表!AQ11</f>
        <v>NG</v>
      </c>
      <c r="T12" s="559">
        <v>0</v>
      </c>
      <c r="U12" s="509" t="str">
        <f>中日程計画表!AU11</f>
        <v>NG</v>
      </c>
      <c r="V12" s="561">
        <v>5</v>
      </c>
      <c r="W12" s="509" t="str">
        <f>中日程計画表!BC11</f>
        <v>NG</v>
      </c>
      <c r="X12" s="559">
        <v>3</v>
      </c>
      <c r="Y12" s="509" t="str">
        <f>中日程計画表!BG11</f>
        <v>NG</v>
      </c>
      <c r="Z12" s="559">
        <v>3</v>
      </c>
      <c r="AA12" s="509" t="str">
        <f>中日程計画表!BO11</f>
        <v>NG</v>
      </c>
      <c r="AB12" s="559"/>
      <c r="AC12" s="509" t="str">
        <f>中日程計画表!BS11</f>
        <v>NG</v>
      </c>
      <c r="AD12" s="559"/>
      <c r="AE12" s="289" t="e">
        <f>INDEX(リスト!#REF!,MATCH(品質!$D12,リスト!$D:$D,0))</f>
        <v>#REF!</v>
      </c>
      <c r="AF12" s="284" t="e">
        <f>INDEX(リスト!X:X,MATCH(品質!$D12,リスト!$D:$D,0))</f>
        <v>#N/A</v>
      </c>
    </row>
    <row r="13" spans="1:32" s="107" customFormat="1" ht="12" customHeight="1">
      <c r="A13" s="489"/>
      <c r="B13" s="570"/>
      <c r="C13" s="506"/>
      <c r="D13" s="569"/>
      <c r="E13" s="569"/>
      <c r="F13" s="560"/>
      <c r="G13" s="509"/>
      <c r="H13" s="560"/>
      <c r="I13" s="509"/>
      <c r="J13" s="560"/>
      <c r="K13" s="509"/>
      <c r="L13" s="560"/>
      <c r="M13" s="509"/>
      <c r="N13" s="560"/>
      <c r="O13" s="509"/>
      <c r="P13" s="565"/>
      <c r="Q13" s="509"/>
      <c r="R13" s="560"/>
      <c r="S13" s="506"/>
      <c r="T13" s="560"/>
      <c r="U13" s="509"/>
      <c r="V13" s="562"/>
      <c r="W13" s="509"/>
      <c r="X13" s="560"/>
      <c r="Y13" s="509"/>
      <c r="Z13" s="560"/>
      <c r="AA13" s="509"/>
      <c r="AB13" s="560"/>
      <c r="AC13" s="509"/>
      <c r="AD13" s="560"/>
      <c r="AE13" s="289" t="e">
        <f>INDEX(リスト!#REF!,MATCH(品質!$D12,リスト!$D:$D,0))</f>
        <v>#REF!</v>
      </c>
      <c r="AF13" s="284" t="e">
        <f>INDEX(リスト!X:X,MATCH(品質!$D12,リスト!$D:$D,0))</f>
        <v>#N/A</v>
      </c>
    </row>
    <row r="14" spans="1:32" s="107" customFormat="1" ht="12" customHeight="1">
      <c r="A14" s="488" t="str">
        <f ca="1">中日程計画表!A13</f>
        <v>出荷</v>
      </c>
      <c r="B14" s="566">
        <f>中日程計画表!B13</f>
        <v>4</v>
      </c>
      <c r="C14" s="563" t="str">
        <f>中日程計画表!C13</f>
        <v>出荷指示</v>
      </c>
      <c r="D14" s="568">
        <f>中日程計画表!D13</f>
        <v>0</v>
      </c>
      <c r="E14" s="568" t="str">
        <f>中日程計画表!E13</f>
        <v>出荷指示データ取込（API）</v>
      </c>
      <c r="F14" s="559">
        <v>0</v>
      </c>
      <c r="G14" s="563" t="str">
        <f>中日程計画表!K13</f>
        <v>NG</v>
      </c>
      <c r="H14" s="559"/>
      <c r="I14" s="563" t="str">
        <f>中日程計画表!O13</f>
        <v>NG</v>
      </c>
      <c r="J14" s="559"/>
      <c r="K14" s="563" t="str">
        <f>中日程計画表!S13</f>
        <v>NG</v>
      </c>
      <c r="L14" s="559">
        <v>0</v>
      </c>
      <c r="M14" s="563" t="str">
        <f>中日程計画表!W13</f>
        <v>NG</v>
      </c>
      <c r="N14" s="559">
        <v>0</v>
      </c>
      <c r="O14" s="563" t="str">
        <f>中日程計画表!AE13</f>
        <v>NG</v>
      </c>
      <c r="P14" s="564">
        <v>0.33300000000000002</v>
      </c>
      <c r="Q14" s="563" t="str">
        <f>中日程計画表!AI13</f>
        <v>NG</v>
      </c>
      <c r="R14" s="559">
        <v>0</v>
      </c>
      <c r="S14" s="563" t="str">
        <f>中日程計画表!AQ13</f>
        <v>NG</v>
      </c>
      <c r="T14" s="559">
        <v>0</v>
      </c>
      <c r="U14" s="563" t="str">
        <f>中日程計画表!AU13</f>
        <v>NG</v>
      </c>
      <c r="V14" s="561">
        <v>2</v>
      </c>
      <c r="W14" s="563" t="str">
        <f>中日程計画表!BC13</f>
        <v>NG</v>
      </c>
      <c r="X14" s="559">
        <v>1</v>
      </c>
      <c r="Y14" s="563" t="str">
        <f>中日程計画表!BG13</f>
        <v>NG</v>
      </c>
      <c r="Z14" s="559">
        <v>0</v>
      </c>
      <c r="AA14" s="509" t="str">
        <f>中日程計画表!BO13</f>
        <v>NG</v>
      </c>
      <c r="AB14" s="559"/>
      <c r="AC14" s="509" t="str">
        <f>中日程計画表!BS13</f>
        <v>NG</v>
      </c>
      <c r="AD14" s="559"/>
      <c r="AE14" s="289" t="e">
        <f>INDEX(リスト!#REF!,MATCH(品質!$D14,リスト!$D:$D,0))</f>
        <v>#REF!</v>
      </c>
      <c r="AF14" s="284" t="e">
        <f>INDEX(リスト!X:X,MATCH(品質!$D14,リスト!$D:$D,0))</f>
        <v>#N/A</v>
      </c>
    </row>
    <row r="15" spans="1:32" s="107" customFormat="1" ht="12" customHeight="1">
      <c r="A15" s="489"/>
      <c r="B15" s="567"/>
      <c r="C15" s="506"/>
      <c r="D15" s="569"/>
      <c r="E15" s="569"/>
      <c r="F15" s="560"/>
      <c r="G15" s="506"/>
      <c r="H15" s="560"/>
      <c r="I15" s="506"/>
      <c r="J15" s="560"/>
      <c r="K15" s="506"/>
      <c r="L15" s="560"/>
      <c r="M15" s="506"/>
      <c r="N15" s="560"/>
      <c r="O15" s="506"/>
      <c r="P15" s="565"/>
      <c r="Q15" s="506"/>
      <c r="R15" s="560"/>
      <c r="S15" s="506"/>
      <c r="T15" s="560"/>
      <c r="U15" s="506"/>
      <c r="V15" s="562"/>
      <c r="W15" s="506"/>
      <c r="X15" s="560"/>
      <c r="Y15" s="506"/>
      <c r="Z15" s="560"/>
      <c r="AA15" s="509"/>
      <c r="AB15" s="560"/>
      <c r="AC15" s="509"/>
      <c r="AD15" s="560"/>
      <c r="AE15" s="289" t="e">
        <f>INDEX(リスト!#REF!,MATCH(品質!$D14,リスト!$D:$D,0))</f>
        <v>#REF!</v>
      </c>
      <c r="AF15" s="284" t="e">
        <f>INDEX(リスト!X:X,MATCH(品質!$D14,リスト!$D:$D,0))</f>
        <v>#N/A</v>
      </c>
    </row>
    <row r="16" spans="1:32" s="107" customFormat="1" ht="12" customHeight="1">
      <c r="A16" s="488" t="str">
        <f ca="1">中日程計画表!A15</f>
        <v>出荷</v>
      </c>
      <c r="B16" s="566">
        <f>中日程計画表!B15</f>
        <v>5</v>
      </c>
      <c r="C16" s="563" t="str">
        <f>中日程計画表!C15</f>
        <v>出荷指示</v>
      </c>
      <c r="D16" s="568">
        <f>中日程計画表!D15</f>
        <v>0</v>
      </c>
      <c r="E16" s="568" t="str">
        <f>中日程計画表!E15</f>
        <v>出荷指示照会</v>
      </c>
      <c r="F16" s="559">
        <v>0</v>
      </c>
      <c r="G16" s="563" t="str">
        <f>中日程計画表!K15</f>
        <v>NG</v>
      </c>
      <c r="H16" s="559"/>
      <c r="I16" s="563" t="str">
        <f>中日程計画表!O15</f>
        <v>NG</v>
      </c>
      <c r="J16" s="559"/>
      <c r="K16" s="563" t="str">
        <f>中日程計画表!S15</f>
        <v>NG</v>
      </c>
      <c r="L16" s="559">
        <v>0</v>
      </c>
      <c r="M16" s="563" t="str">
        <f>中日程計画表!W15</f>
        <v>NG</v>
      </c>
      <c r="N16" s="559">
        <v>0</v>
      </c>
      <c r="O16" s="563" t="str">
        <f>中日程計画表!AE15</f>
        <v>NG</v>
      </c>
      <c r="P16" s="564">
        <v>0</v>
      </c>
      <c r="Q16" s="563" t="str">
        <f>中日程計画表!AI15</f>
        <v>NG</v>
      </c>
      <c r="R16" s="559">
        <v>0</v>
      </c>
      <c r="S16" s="563" t="str">
        <f>中日程計画表!AQ15</f>
        <v>NG</v>
      </c>
      <c r="T16" s="559">
        <v>0</v>
      </c>
      <c r="U16" s="563" t="str">
        <f>中日程計画表!AU15</f>
        <v>NG</v>
      </c>
      <c r="V16" s="561">
        <v>3</v>
      </c>
      <c r="W16" s="563" t="str">
        <f>中日程計画表!BC15</f>
        <v>NG</v>
      </c>
      <c r="X16" s="559">
        <v>0</v>
      </c>
      <c r="Y16" s="563" t="str">
        <f>中日程計画表!BG15</f>
        <v>NG</v>
      </c>
      <c r="Z16" s="559">
        <v>0</v>
      </c>
      <c r="AA16" s="509" t="str">
        <f>中日程計画表!BO15</f>
        <v>NG</v>
      </c>
      <c r="AB16" s="559"/>
      <c r="AC16" s="509" t="str">
        <f>中日程計画表!BS15</f>
        <v>NG</v>
      </c>
      <c r="AD16" s="559"/>
      <c r="AE16" s="289" t="e">
        <f>INDEX(リスト!#REF!,MATCH(品質!$D16,リスト!$D:$D,0))</f>
        <v>#REF!</v>
      </c>
      <c r="AF16" s="284" t="e">
        <f>INDEX(リスト!X:X,MATCH(品質!$D16,リスト!$D:$D,0))</f>
        <v>#N/A</v>
      </c>
    </row>
    <row r="17" spans="1:32" s="107" customFormat="1" ht="12" customHeight="1">
      <c r="A17" s="489"/>
      <c r="B17" s="567"/>
      <c r="C17" s="506"/>
      <c r="D17" s="569"/>
      <c r="E17" s="569"/>
      <c r="F17" s="560"/>
      <c r="G17" s="506"/>
      <c r="H17" s="560"/>
      <c r="I17" s="506"/>
      <c r="J17" s="560"/>
      <c r="K17" s="506"/>
      <c r="L17" s="560"/>
      <c r="M17" s="506"/>
      <c r="N17" s="560"/>
      <c r="O17" s="506"/>
      <c r="P17" s="565"/>
      <c r="Q17" s="506"/>
      <c r="R17" s="560"/>
      <c r="S17" s="506"/>
      <c r="T17" s="560"/>
      <c r="U17" s="506"/>
      <c r="V17" s="562"/>
      <c r="W17" s="506"/>
      <c r="X17" s="560"/>
      <c r="Y17" s="506"/>
      <c r="Z17" s="560"/>
      <c r="AA17" s="509"/>
      <c r="AB17" s="560"/>
      <c r="AC17" s="509"/>
      <c r="AD17" s="560"/>
      <c r="AE17" s="289" t="e">
        <f>INDEX(リスト!#REF!,MATCH(品質!$D16,リスト!$D:$D,0))</f>
        <v>#REF!</v>
      </c>
      <c r="AF17" s="284" t="e">
        <f>INDEX(リスト!X:X,MATCH(品質!$D16,リスト!$D:$D,0))</f>
        <v>#N/A</v>
      </c>
    </row>
    <row r="18" spans="1:32" s="107" customFormat="1" ht="12" customHeight="1">
      <c r="A18" s="488" t="str">
        <f ca="1">中日程計画表!A17</f>
        <v>出荷</v>
      </c>
      <c r="B18" s="566">
        <f>中日程計画表!B17</f>
        <v>6</v>
      </c>
      <c r="C18" s="563" t="str">
        <f>中日程計画表!C17</f>
        <v>出荷指示</v>
      </c>
      <c r="D18" s="568">
        <f>中日程計画表!D17</f>
        <v>0</v>
      </c>
      <c r="E18" s="568" t="str">
        <f>中日程計画表!E17</f>
        <v>出荷指示入力</v>
      </c>
      <c r="F18" s="559">
        <v>0</v>
      </c>
      <c r="G18" s="563" t="str">
        <f>中日程計画表!K17</f>
        <v>NG</v>
      </c>
      <c r="H18" s="559"/>
      <c r="I18" s="563" t="str">
        <f>中日程計画表!O17</f>
        <v>NG</v>
      </c>
      <c r="J18" s="559"/>
      <c r="K18" s="563" t="str">
        <f>中日程計画表!S17</f>
        <v>NG</v>
      </c>
      <c r="L18" s="559">
        <v>0</v>
      </c>
      <c r="M18" s="563" t="str">
        <f>中日程計画表!W17</f>
        <v>NG</v>
      </c>
      <c r="N18" s="559">
        <v>0</v>
      </c>
      <c r="O18" s="563" t="str">
        <f>中日程計画表!AE17</f>
        <v>NG</v>
      </c>
      <c r="P18" s="564">
        <v>0.32800000000000001</v>
      </c>
      <c r="Q18" s="563" t="str">
        <f>中日程計画表!AI17</f>
        <v>NG</v>
      </c>
      <c r="R18" s="559">
        <v>0</v>
      </c>
      <c r="S18" s="563" t="str">
        <f>中日程計画表!AQ17</f>
        <v>NG</v>
      </c>
      <c r="T18" s="559">
        <v>0</v>
      </c>
      <c r="U18" s="563" t="str">
        <f>中日程計画表!AU17</f>
        <v>NG</v>
      </c>
      <c r="V18" s="561">
        <v>5</v>
      </c>
      <c r="W18" s="563" t="str">
        <f>中日程計画表!BC17</f>
        <v>NG</v>
      </c>
      <c r="X18" s="559">
        <v>1</v>
      </c>
      <c r="Y18" s="563" t="str">
        <f>中日程計画表!BG17</f>
        <v>NG</v>
      </c>
      <c r="Z18" s="559">
        <v>0</v>
      </c>
      <c r="AA18" s="509" t="str">
        <f>中日程計画表!BO17</f>
        <v>NG</v>
      </c>
      <c r="AB18" s="559"/>
      <c r="AC18" s="509" t="str">
        <f>中日程計画表!BS17</f>
        <v>NG</v>
      </c>
      <c r="AD18" s="559"/>
      <c r="AE18" s="289" t="e">
        <f>INDEX(リスト!#REF!,MATCH(品質!$D18,リスト!$D:$D,0))</f>
        <v>#REF!</v>
      </c>
      <c r="AF18" s="284" t="e">
        <f>INDEX(リスト!X:X,MATCH(品質!$D18,リスト!$D:$D,0))</f>
        <v>#N/A</v>
      </c>
    </row>
    <row r="19" spans="1:32" s="107" customFormat="1" ht="12" customHeight="1">
      <c r="A19" s="489"/>
      <c r="B19" s="567"/>
      <c r="C19" s="506"/>
      <c r="D19" s="569"/>
      <c r="E19" s="569"/>
      <c r="F19" s="560"/>
      <c r="G19" s="506"/>
      <c r="H19" s="560"/>
      <c r="I19" s="506"/>
      <c r="J19" s="560"/>
      <c r="K19" s="506"/>
      <c r="L19" s="560"/>
      <c r="M19" s="506"/>
      <c r="N19" s="560"/>
      <c r="O19" s="506"/>
      <c r="P19" s="565"/>
      <c r="Q19" s="506"/>
      <c r="R19" s="560"/>
      <c r="S19" s="506"/>
      <c r="T19" s="560"/>
      <c r="U19" s="506"/>
      <c r="V19" s="562"/>
      <c r="W19" s="506"/>
      <c r="X19" s="560"/>
      <c r="Y19" s="506"/>
      <c r="Z19" s="560"/>
      <c r="AA19" s="509"/>
      <c r="AB19" s="560"/>
      <c r="AC19" s="509"/>
      <c r="AD19" s="560"/>
      <c r="AE19" s="289" t="e">
        <f>INDEX(リスト!#REF!,MATCH(品質!$D18,リスト!$D:$D,0))</f>
        <v>#REF!</v>
      </c>
      <c r="AF19" s="284" t="e">
        <f>INDEX(リスト!X:X,MATCH(品質!$D18,リスト!$D:$D,0))</f>
        <v>#N/A</v>
      </c>
    </row>
    <row r="20" spans="1:32" s="107" customFormat="1" ht="12" customHeight="1">
      <c r="A20" s="488" t="str">
        <f ca="1">中日程計画表!A19</f>
        <v>出荷</v>
      </c>
      <c r="B20" s="570">
        <f>中日程計画表!B19</f>
        <v>7</v>
      </c>
      <c r="C20" s="563" t="str">
        <f>中日程計画表!C19</f>
        <v>出荷指示</v>
      </c>
      <c r="D20" s="568">
        <f>中日程計画表!D19</f>
        <v>0</v>
      </c>
      <c r="E20" s="568" t="str">
        <f>中日程計画表!E19</f>
        <v>出荷指示削除</v>
      </c>
      <c r="F20" s="559">
        <v>0</v>
      </c>
      <c r="G20" s="509" t="str">
        <f>中日程計画表!K19</f>
        <v>NG</v>
      </c>
      <c r="H20" s="559"/>
      <c r="I20" s="509" t="str">
        <f>中日程計画表!O19</f>
        <v>NG</v>
      </c>
      <c r="J20" s="559"/>
      <c r="K20" s="509" t="str">
        <f>中日程計画表!S19</f>
        <v>NG</v>
      </c>
      <c r="L20" s="559">
        <v>0</v>
      </c>
      <c r="M20" s="509" t="str">
        <f>中日程計画表!W19</f>
        <v>NG</v>
      </c>
      <c r="N20" s="559">
        <v>0</v>
      </c>
      <c r="O20" s="509" t="str">
        <f>中日程計画表!AE19</f>
        <v>NG</v>
      </c>
      <c r="P20" s="564">
        <v>0.23200000000000001</v>
      </c>
      <c r="Q20" s="509" t="str">
        <f>中日程計画表!AI19</f>
        <v>NG</v>
      </c>
      <c r="R20" s="559">
        <v>0</v>
      </c>
      <c r="S20" s="563" t="str">
        <f>中日程計画表!AQ19</f>
        <v>NG</v>
      </c>
      <c r="T20" s="559">
        <v>0</v>
      </c>
      <c r="U20" s="509" t="str">
        <f>中日程計画表!AU19</f>
        <v>NG</v>
      </c>
      <c r="V20" s="561">
        <v>14</v>
      </c>
      <c r="W20" s="509" t="str">
        <f>中日程計画表!BC19</f>
        <v>NG</v>
      </c>
      <c r="X20" s="559">
        <v>1</v>
      </c>
      <c r="Y20" s="509" t="str">
        <f>中日程計画表!BG19</f>
        <v>NG</v>
      </c>
      <c r="Z20" s="559">
        <v>0</v>
      </c>
      <c r="AA20" s="509" t="str">
        <f>中日程計画表!BO19</f>
        <v>NG</v>
      </c>
      <c r="AB20" s="559"/>
      <c r="AC20" s="509" t="str">
        <f>中日程計画表!BS19</f>
        <v>NG</v>
      </c>
      <c r="AD20" s="559"/>
      <c r="AE20" s="289" t="e">
        <f>INDEX(リスト!#REF!,MATCH(品質!$D20,リスト!$D:$D,0))</f>
        <v>#REF!</v>
      </c>
      <c r="AF20" s="284" t="e">
        <f>INDEX(リスト!X:X,MATCH(品質!$D20,リスト!$D:$D,0))</f>
        <v>#N/A</v>
      </c>
    </row>
    <row r="21" spans="1:32" s="107" customFormat="1" ht="12" customHeight="1">
      <c r="A21" s="489"/>
      <c r="B21" s="570"/>
      <c r="C21" s="506"/>
      <c r="D21" s="569"/>
      <c r="E21" s="569"/>
      <c r="F21" s="560"/>
      <c r="G21" s="509"/>
      <c r="H21" s="560"/>
      <c r="I21" s="509"/>
      <c r="J21" s="560"/>
      <c r="K21" s="509"/>
      <c r="L21" s="560"/>
      <c r="M21" s="509"/>
      <c r="N21" s="560"/>
      <c r="O21" s="509"/>
      <c r="P21" s="565"/>
      <c r="Q21" s="509"/>
      <c r="R21" s="560"/>
      <c r="S21" s="506"/>
      <c r="T21" s="560"/>
      <c r="U21" s="509"/>
      <c r="V21" s="562"/>
      <c r="W21" s="509"/>
      <c r="X21" s="560"/>
      <c r="Y21" s="509"/>
      <c r="Z21" s="560"/>
      <c r="AA21" s="509"/>
      <c r="AB21" s="560"/>
      <c r="AC21" s="509"/>
      <c r="AD21" s="560"/>
      <c r="AE21" s="289" t="e">
        <f>INDEX(リスト!#REF!,MATCH(品質!$D20,リスト!$D:$D,0))</f>
        <v>#REF!</v>
      </c>
      <c r="AF21" s="284" t="e">
        <f>INDEX(リスト!X:X,MATCH(品質!$D20,リスト!$D:$D,0))</f>
        <v>#N/A</v>
      </c>
    </row>
    <row r="22" spans="1:32" s="107" customFormat="1" ht="12" customHeight="1">
      <c r="A22" s="488" t="str">
        <f ca="1">中日程計画表!A21</f>
        <v>出荷</v>
      </c>
      <c r="B22" s="566">
        <f>中日程計画表!B21</f>
        <v>8</v>
      </c>
      <c r="C22" s="563" t="str">
        <f>中日程計画表!C21</f>
        <v>引当</v>
      </c>
      <c r="D22" s="568">
        <f>中日程計画表!D21</f>
        <v>0</v>
      </c>
      <c r="E22" s="568" t="str">
        <f>中日程計画表!E21</f>
        <v>引当処理</v>
      </c>
      <c r="F22" s="559">
        <v>0</v>
      </c>
      <c r="G22" s="563" t="str">
        <f>中日程計画表!K21</f>
        <v>NG</v>
      </c>
      <c r="H22" s="559"/>
      <c r="I22" s="563" t="str">
        <f>中日程計画表!O21</f>
        <v>NG</v>
      </c>
      <c r="J22" s="559"/>
      <c r="K22" s="563" t="str">
        <f>中日程計画表!S21</f>
        <v>NG</v>
      </c>
      <c r="L22" s="559">
        <v>0</v>
      </c>
      <c r="M22" s="563" t="str">
        <f>中日程計画表!W21</f>
        <v>NG</v>
      </c>
      <c r="N22" s="559">
        <v>0</v>
      </c>
      <c r="O22" s="563" t="str">
        <f>中日程計画表!AE21</f>
        <v>NG</v>
      </c>
      <c r="P22" s="564">
        <v>0</v>
      </c>
      <c r="Q22" s="563" t="str">
        <f>中日程計画表!AI21</f>
        <v>NG</v>
      </c>
      <c r="R22" s="559">
        <v>0</v>
      </c>
      <c r="S22" s="563" t="str">
        <f>中日程計画表!AQ21</f>
        <v>NG</v>
      </c>
      <c r="T22" s="559">
        <v>0</v>
      </c>
      <c r="U22" s="563" t="str">
        <f>中日程計画表!AU21</f>
        <v>NG</v>
      </c>
      <c r="V22" s="561">
        <v>6</v>
      </c>
      <c r="W22" s="563" t="str">
        <f>中日程計画表!BC21</f>
        <v>NG</v>
      </c>
      <c r="X22" s="559">
        <v>0</v>
      </c>
      <c r="Y22" s="563" t="str">
        <f>中日程計画表!BG21</f>
        <v>NG</v>
      </c>
      <c r="Z22" s="559">
        <v>0</v>
      </c>
      <c r="AA22" s="509" t="str">
        <f>中日程計画表!BO21</f>
        <v>NG</v>
      </c>
      <c r="AB22" s="559"/>
      <c r="AC22" s="509" t="str">
        <f>中日程計画表!BS21</f>
        <v>NG</v>
      </c>
      <c r="AD22" s="559"/>
      <c r="AE22" s="289" t="e">
        <f>INDEX(リスト!#REF!,MATCH(品質!$D22,リスト!$D:$D,0))</f>
        <v>#REF!</v>
      </c>
      <c r="AF22" s="284" t="e">
        <f>INDEX(リスト!X:X,MATCH(品質!$D22,リスト!$D:$D,0))</f>
        <v>#N/A</v>
      </c>
    </row>
    <row r="23" spans="1:32" s="107" customFormat="1" ht="12" customHeight="1">
      <c r="A23" s="489"/>
      <c r="B23" s="567"/>
      <c r="C23" s="506"/>
      <c r="D23" s="569"/>
      <c r="E23" s="569"/>
      <c r="F23" s="560"/>
      <c r="G23" s="506"/>
      <c r="H23" s="560"/>
      <c r="I23" s="506"/>
      <c r="J23" s="560"/>
      <c r="K23" s="506"/>
      <c r="L23" s="560"/>
      <c r="M23" s="506"/>
      <c r="N23" s="560"/>
      <c r="O23" s="506"/>
      <c r="P23" s="565"/>
      <c r="Q23" s="506"/>
      <c r="R23" s="560"/>
      <c r="S23" s="506"/>
      <c r="T23" s="560"/>
      <c r="U23" s="506"/>
      <c r="V23" s="562"/>
      <c r="W23" s="506"/>
      <c r="X23" s="560"/>
      <c r="Y23" s="506"/>
      <c r="Z23" s="560"/>
      <c r="AA23" s="509"/>
      <c r="AB23" s="560"/>
      <c r="AC23" s="509"/>
      <c r="AD23" s="560"/>
      <c r="AE23" s="289" t="e">
        <f>INDEX(リスト!#REF!,MATCH(品質!$D22,リスト!$D:$D,0))</f>
        <v>#REF!</v>
      </c>
      <c r="AF23" s="284" t="e">
        <f>INDEX(リスト!X:X,MATCH(品質!$D22,リスト!$D:$D,0))</f>
        <v>#N/A</v>
      </c>
    </row>
    <row r="24" spans="1:32" s="107" customFormat="1" ht="12" customHeight="1">
      <c r="A24" s="488" t="str">
        <f ca="1">中日程計画表!A23</f>
        <v>出荷</v>
      </c>
      <c r="B24" s="566">
        <f>中日程計画表!B23</f>
        <v>9</v>
      </c>
      <c r="C24" s="563" t="str">
        <f>中日程計画表!C23</f>
        <v>引当</v>
      </c>
      <c r="D24" s="568">
        <f>中日程計画表!D23</f>
        <v>0</v>
      </c>
      <c r="E24" s="568" t="str">
        <f>中日程計画表!E23</f>
        <v>引当修正</v>
      </c>
      <c r="F24" s="559">
        <v>0</v>
      </c>
      <c r="G24" s="563" t="str">
        <f>中日程計画表!K23</f>
        <v>NG</v>
      </c>
      <c r="H24" s="559"/>
      <c r="I24" s="563" t="str">
        <f>中日程計画表!O23</f>
        <v>NG</v>
      </c>
      <c r="J24" s="559"/>
      <c r="K24" s="563" t="str">
        <f>中日程計画表!S23</f>
        <v>NG</v>
      </c>
      <c r="L24" s="559">
        <v>0</v>
      </c>
      <c r="M24" s="563" t="str">
        <f>中日程計画表!W23</f>
        <v>NG</v>
      </c>
      <c r="N24" s="559">
        <v>0</v>
      </c>
      <c r="O24" s="563" t="str">
        <f>中日程計画表!AE23</f>
        <v>NG</v>
      </c>
      <c r="P24" s="564">
        <v>0.27500000000000002</v>
      </c>
      <c r="Q24" s="563" t="str">
        <f>中日程計画表!AI23</f>
        <v>NG</v>
      </c>
      <c r="R24" s="559">
        <v>0</v>
      </c>
      <c r="S24" s="563" t="str">
        <f>中日程計画表!AQ23</f>
        <v>NG</v>
      </c>
      <c r="T24" s="559">
        <v>0</v>
      </c>
      <c r="U24" s="563" t="str">
        <f>中日程計画表!AU23</f>
        <v>NG</v>
      </c>
      <c r="V24" s="561">
        <v>5</v>
      </c>
      <c r="W24" s="563" t="str">
        <f>中日程計画表!BC23</f>
        <v>NG</v>
      </c>
      <c r="X24" s="559">
        <v>3</v>
      </c>
      <c r="Y24" s="563" t="str">
        <f>中日程計画表!BG23</f>
        <v>NG</v>
      </c>
      <c r="Z24" s="559">
        <v>0</v>
      </c>
      <c r="AA24" s="509" t="str">
        <f>中日程計画表!BO23</f>
        <v>NG</v>
      </c>
      <c r="AB24" s="559"/>
      <c r="AC24" s="509" t="str">
        <f>中日程計画表!BS23</f>
        <v>NG</v>
      </c>
      <c r="AD24" s="559"/>
      <c r="AE24" s="289" t="e">
        <f>INDEX(リスト!#REF!,MATCH(品質!$D24,リスト!$D:$D,0))</f>
        <v>#REF!</v>
      </c>
      <c r="AF24" s="284" t="e">
        <f>INDEX(リスト!X:X,MATCH(品質!$D24,リスト!$D:$D,0))</f>
        <v>#N/A</v>
      </c>
    </row>
    <row r="25" spans="1:32" s="107" customFormat="1" ht="12" customHeight="1">
      <c r="A25" s="489"/>
      <c r="B25" s="567"/>
      <c r="C25" s="506"/>
      <c r="D25" s="569"/>
      <c r="E25" s="569"/>
      <c r="F25" s="560"/>
      <c r="G25" s="506"/>
      <c r="H25" s="560"/>
      <c r="I25" s="506"/>
      <c r="J25" s="560"/>
      <c r="K25" s="506"/>
      <c r="L25" s="560"/>
      <c r="M25" s="506"/>
      <c r="N25" s="560"/>
      <c r="O25" s="506"/>
      <c r="P25" s="565"/>
      <c r="Q25" s="506"/>
      <c r="R25" s="560"/>
      <c r="S25" s="506"/>
      <c r="T25" s="560"/>
      <c r="U25" s="506"/>
      <c r="V25" s="562"/>
      <c r="W25" s="506"/>
      <c r="X25" s="560"/>
      <c r="Y25" s="506"/>
      <c r="Z25" s="560"/>
      <c r="AA25" s="509"/>
      <c r="AB25" s="560"/>
      <c r="AC25" s="509"/>
      <c r="AD25" s="560"/>
      <c r="AE25" s="289" t="e">
        <f>INDEX(リスト!#REF!,MATCH(品質!$D24,リスト!$D:$D,0))</f>
        <v>#REF!</v>
      </c>
      <c r="AF25" s="284" t="e">
        <f>INDEX(リスト!X:X,MATCH(品質!$D24,リスト!$D:$D,0))</f>
        <v>#N/A</v>
      </c>
    </row>
    <row r="26" spans="1:32" s="107" customFormat="1" ht="12" customHeight="1">
      <c r="A26" s="488" t="str">
        <f ca="1">中日程計画表!A25</f>
        <v>出荷</v>
      </c>
      <c r="B26" s="566">
        <f>中日程計画表!B25</f>
        <v>10</v>
      </c>
      <c r="C26" s="563" t="str">
        <f>中日程計画表!C25</f>
        <v>欠品</v>
      </c>
      <c r="D26" s="568">
        <f>中日程計画表!D25</f>
        <v>0</v>
      </c>
      <c r="E26" s="568" t="str">
        <f>中日程計画表!E25</f>
        <v>欠品伝票照会</v>
      </c>
      <c r="F26" s="559">
        <v>0</v>
      </c>
      <c r="G26" s="563" t="str">
        <f>中日程計画表!K25</f>
        <v>NG</v>
      </c>
      <c r="H26" s="559"/>
      <c r="I26" s="563" t="str">
        <f>中日程計画表!O25</f>
        <v>NG</v>
      </c>
      <c r="J26" s="559"/>
      <c r="K26" s="563" t="str">
        <f>中日程計画表!S25</f>
        <v>NG</v>
      </c>
      <c r="L26" s="559">
        <v>0</v>
      </c>
      <c r="M26" s="563" t="str">
        <f>中日程計画表!W25</f>
        <v>NG</v>
      </c>
      <c r="N26" s="559">
        <v>0</v>
      </c>
      <c r="O26" s="563" t="str">
        <f>中日程計画表!AE25</f>
        <v>NG</v>
      </c>
      <c r="P26" s="564">
        <v>0.158</v>
      </c>
      <c r="Q26" s="563" t="str">
        <f>中日程計画表!AI25</f>
        <v>NG</v>
      </c>
      <c r="R26" s="559">
        <v>0</v>
      </c>
      <c r="S26" s="563" t="str">
        <f>中日程計画表!AQ25</f>
        <v>NG</v>
      </c>
      <c r="T26" s="559">
        <v>0</v>
      </c>
      <c r="U26" s="563" t="str">
        <f>中日程計画表!AU25</f>
        <v>NG</v>
      </c>
      <c r="V26" s="561">
        <v>5</v>
      </c>
      <c r="W26" s="563" t="str">
        <f>中日程計画表!BC25</f>
        <v>NG</v>
      </c>
      <c r="X26" s="559">
        <v>0</v>
      </c>
      <c r="Y26" s="563" t="str">
        <f>中日程計画表!BG25</f>
        <v>NG</v>
      </c>
      <c r="Z26" s="559">
        <v>0</v>
      </c>
      <c r="AA26" s="509" t="str">
        <f>中日程計画表!BO25</f>
        <v>NG</v>
      </c>
      <c r="AB26" s="559"/>
      <c r="AC26" s="509" t="str">
        <f>中日程計画表!BS25</f>
        <v>NG</v>
      </c>
      <c r="AD26" s="559"/>
      <c r="AE26" s="289" t="e">
        <f>INDEX(リスト!#REF!,MATCH(品質!$D26,リスト!$D:$D,0))</f>
        <v>#REF!</v>
      </c>
      <c r="AF26" s="284" t="e">
        <f>INDEX(リスト!X:X,MATCH(品質!$D26,リスト!$D:$D,0))</f>
        <v>#N/A</v>
      </c>
    </row>
    <row r="27" spans="1:32" s="107" customFormat="1" ht="12" customHeight="1">
      <c r="A27" s="489"/>
      <c r="B27" s="567"/>
      <c r="C27" s="506"/>
      <c r="D27" s="569"/>
      <c r="E27" s="569"/>
      <c r="F27" s="560"/>
      <c r="G27" s="506"/>
      <c r="H27" s="560"/>
      <c r="I27" s="506"/>
      <c r="J27" s="560"/>
      <c r="K27" s="506"/>
      <c r="L27" s="560"/>
      <c r="M27" s="506"/>
      <c r="N27" s="560"/>
      <c r="O27" s="506"/>
      <c r="P27" s="565"/>
      <c r="Q27" s="506"/>
      <c r="R27" s="560"/>
      <c r="S27" s="506"/>
      <c r="T27" s="560"/>
      <c r="U27" s="506"/>
      <c r="V27" s="562"/>
      <c r="W27" s="506"/>
      <c r="X27" s="560"/>
      <c r="Y27" s="506"/>
      <c r="Z27" s="560"/>
      <c r="AA27" s="509"/>
      <c r="AB27" s="560"/>
      <c r="AC27" s="509"/>
      <c r="AD27" s="560"/>
      <c r="AE27" s="289" t="e">
        <f>INDEX(リスト!#REF!,MATCH(品質!$D26,リスト!$D:$D,0))</f>
        <v>#REF!</v>
      </c>
      <c r="AF27" s="284" t="e">
        <f>INDEX(リスト!X:X,MATCH(品質!$D26,リスト!$D:$D,0))</f>
        <v>#N/A</v>
      </c>
    </row>
    <row r="28" spans="1:32" s="107" customFormat="1" ht="12" customHeight="1">
      <c r="A28" s="488" t="str">
        <f ca="1">中日程計画表!A27</f>
        <v>出荷</v>
      </c>
      <c r="B28" s="566">
        <f>中日程計画表!B27</f>
        <v>11</v>
      </c>
      <c r="C28" s="563" t="str">
        <f>中日程計画表!C27</f>
        <v>ピッキング</v>
      </c>
      <c r="D28" s="568">
        <f>中日程計画表!D27</f>
        <v>0</v>
      </c>
      <c r="E28" s="568" t="str">
        <f>中日程計画表!E27</f>
        <v>ピッキングリスト（シングル）</v>
      </c>
      <c r="F28" s="559">
        <v>0</v>
      </c>
      <c r="G28" s="563" t="str">
        <f>中日程計画表!K27</f>
        <v>NG</v>
      </c>
      <c r="H28" s="559"/>
      <c r="I28" s="563" t="str">
        <f>中日程計画表!O27</f>
        <v>NG</v>
      </c>
      <c r="J28" s="559"/>
      <c r="K28" s="563" t="str">
        <f>中日程計画表!S27</f>
        <v>NG</v>
      </c>
      <c r="L28" s="559">
        <v>0</v>
      </c>
      <c r="M28" s="563" t="str">
        <f>中日程計画表!W27</f>
        <v>NG</v>
      </c>
      <c r="N28" s="559">
        <v>0</v>
      </c>
      <c r="O28" s="563" t="str">
        <f>中日程計画表!AE27</f>
        <v>NG</v>
      </c>
      <c r="P28" s="564">
        <v>0.247</v>
      </c>
      <c r="Q28" s="563" t="str">
        <f>中日程計画表!AI27</f>
        <v>NG</v>
      </c>
      <c r="R28" s="559">
        <v>0</v>
      </c>
      <c r="S28" s="563" t="str">
        <f>中日程計画表!AQ27</f>
        <v>NG</v>
      </c>
      <c r="T28" s="559">
        <v>0</v>
      </c>
      <c r="U28" s="563" t="str">
        <f>中日程計画表!AU27</f>
        <v>NG</v>
      </c>
      <c r="V28" s="561">
        <v>4</v>
      </c>
      <c r="W28" s="563" t="str">
        <f>中日程計画表!BC27</f>
        <v>NG</v>
      </c>
      <c r="X28" s="559">
        <v>2</v>
      </c>
      <c r="Y28" s="563" t="str">
        <f>中日程計画表!BG27</f>
        <v>NG</v>
      </c>
      <c r="Z28" s="559">
        <v>0</v>
      </c>
      <c r="AA28" s="509" t="str">
        <f>中日程計画表!BO27</f>
        <v>NG</v>
      </c>
      <c r="AB28" s="559"/>
      <c r="AC28" s="509" t="str">
        <f>中日程計画表!BS27</f>
        <v>NG</v>
      </c>
      <c r="AD28" s="559"/>
      <c r="AE28" s="289" t="e">
        <f>INDEX(リスト!#REF!,MATCH(品質!$D28,リスト!$D:$D,0))</f>
        <v>#REF!</v>
      </c>
      <c r="AF28" s="284" t="e">
        <f>INDEX(リスト!X:X,MATCH(品質!$D28,リスト!$D:$D,0))</f>
        <v>#N/A</v>
      </c>
    </row>
    <row r="29" spans="1:32" s="107" customFormat="1" ht="12" customHeight="1">
      <c r="A29" s="489"/>
      <c r="B29" s="567"/>
      <c r="C29" s="506"/>
      <c r="D29" s="569"/>
      <c r="E29" s="569"/>
      <c r="F29" s="560"/>
      <c r="G29" s="506"/>
      <c r="H29" s="560"/>
      <c r="I29" s="506"/>
      <c r="J29" s="560"/>
      <c r="K29" s="506"/>
      <c r="L29" s="560"/>
      <c r="M29" s="506"/>
      <c r="N29" s="560"/>
      <c r="O29" s="506"/>
      <c r="P29" s="565"/>
      <c r="Q29" s="506"/>
      <c r="R29" s="560"/>
      <c r="S29" s="506"/>
      <c r="T29" s="560"/>
      <c r="U29" s="506"/>
      <c r="V29" s="562"/>
      <c r="W29" s="506"/>
      <c r="X29" s="560"/>
      <c r="Y29" s="506"/>
      <c r="Z29" s="560"/>
      <c r="AA29" s="509"/>
      <c r="AB29" s="560"/>
      <c r="AC29" s="509"/>
      <c r="AD29" s="560"/>
      <c r="AE29" s="289" t="e">
        <f>INDEX(リスト!#REF!,MATCH(品質!$D28,リスト!$D:$D,0))</f>
        <v>#REF!</v>
      </c>
      <c r="AF29" s="284" t="e">
        <f>INDEX(リスト!X:X,MATCH(品質!$D28,リスト!$D:$D,0))</f>
        <v>#N/A</v>
      </c>
    </row>
    <row r="30" spans="1:32" s="107" customFormat="1" ht="12" customHeight="1">
      <c r="A30" s="488" t="str">
        <f ca="1">中日程計画表!A29</f>
        <v>出荷</v>
      </c>
      <c r="B30" s="566">
        <f>中日程計画表!B29</f>
        <v>12</v>
      </c>
      <c r="C30" s="563" t="str">
        <f>中日程計画表!C29</f>
        <v>出庫</v>
      </c>
      <c r="D30" s="568">
        <f>中日程計画表!D29</f>
        <v>0</v>
      </c>
      <c r="E30" s="568" t="str">
        <f>中日程計画表!E29</f>
        <v>出庫入力</v>
      </c>
      <c r="F30" s="559">
        <v>0</v>
      </c>
      <c r="G30" s="563" t="str">
        <f>中日程計画表!K29</f>
        <v>NG</v>
      </c>
      <c r="H30" s="559"/>
      <c r="I30" s="563" t="str">
        <f>中日程計画表!O29</f>
        <v>NG</v>
      </c>
      <c r="J30" s="559"/>
      <c r="K30" s="563" t="str">
        <f>中日程計画表!S29</f>
        <v>NG</v>
      </c>
      <c r="L30" s="559">
        <v>0</v>
      </c>
      <c r="M30" s="563" t="str">
        <f>中日程計画表!W29</f>
        <v>NG</v>
      </c>
      <c r="N30" s="559">
        <v>0</v>
      </c>
      <c r="O30" s="563" t="str">
        <f>中日程計画表!AE29</f>
        <v>NG</v>
      </c>
      <c r="P30" s="564">
        <v>0.17499999999999999</v>
      </c>
      <c r="Q30" s="563" t="str">
        <f>中日程計画表!AI29</f>
        <v>NG</v>
      </c>
      <c r="R30" s="559">
        <v>0</v>
      </c>
      <c r="S30" s="563" t="str">
        <f>中日程計画表!AQ29</f>
        <v>NG</v>
      </c>
      <c r="T30" s="559">
        <v>0</v>
      </c>
      <c r="U30" s="563" t="str">
        <f>中日程計画表!AU29</f>
        <v>NG</v>
      </c>
      <c r="V30" s="561">
        <v>2</v>
      </c>
      <c r="W30" s="563" t="str">
        <f>中日程計画表!BC29</f>
        <v>NG</v>
      </c>
      <c r="X30" s="559">
        <v>3</v>
      </c>
      <c r="Y30" s="563" t="str">
        <f>中日程計画表!BG29</f>
        <v>NG</v>
      </c>
      <c r="Z30" s="559">
        <v>0</v>
      </c>
      <c r="AA30" s="509" t="str">
        <f>中日程計画表!BO29</f>
        <v>NG</v>
      </c>
      <c r="AB30" s="559"/>
      <c r="AC30" s="509" t="str">
        <f>中日程計画表!BS29</f>
        <v>NG</v>
      </c>
      <c r="AD30" s="559"/>
      <c r="AE30" s="289" t="e">
        <f>INDEX(リスト!#REF!,MATCH(品質!$D30,リスト!$D:$D,0))</f>
        <v>#REF!</v>
      </c>
      <c r="AF30" s="284" t="e">
        <f>INDEX(リスト!X:X,MATCH(品質!$D30,リスト!$D:$D,0))</f>
        <v>#N/A</v>
      </c>
    </row>
    <row r="31" spans="1:32" s="107" customFormat="1" ht="12" customHeight="1">
      <c r="A31" s="489"/>
      <c r="B31" s="567"/>
      <c r="C31" s="506"/>
      <c r="D31" s="569"/>
      <c r="E31" s="569"/>
      <c r="F31" s="560"/>
      <c r="G31" s="506"/>
      <c r="H31" s="560"/>
      <c r="I31" s="506"/>
      <c r="J31" s="560"/>
      <c r="K31" s="506"/>
      <c r="L31" s="560"/>
      <c r="M31" s="506"/>
      <c r="N31" s="560"/>
      <c r="O31" s="506"/>
      <c r="P31" s="565"/>
      <c r="Q31" s="506"/>
      <c r="R31" s="560"/>
      <c r="S31" s="506"/>
      <c r="T31" s="560"/>
      <c r="U31" s="506"/>
      <c r="V31" s="562"/>
      <c r="W31" s="506"/>
      <c r="X31" s="560"/>
      <c r="Y31" s="506"/>
      <c r="Z31" s="560"/>
      <c r="AA31" s="509"/>
      <c r="AB31" s="560"/>
      <c r="AC31" s="509"/>
      <c r="AD31" s="560"/>
      <c r="AE31" s="289" t="e">
        <f>INDEX(リスト!#REF!,MATCH(品質!$D30,リスト!$D:$D,0))</f>
        <v>#REF!</v>
      </c>
      <c r="AF31" s="284" t="e">
        <f>INDEX(リスト!X:X,MATCH(品質!$D30,リスト!$D:$D,0))</f>
        <v>#N/A</v>
      </c>
    </row>
    <row r="32" spans="1:32" s="107" customFormat="1" ht="12" customHeight="1">
      <c r="A32" s="488" t="str">
        <f ca="1">中日程計画表!A31</f>
        <v>出荷</v>
      </c>
      <c r="B32" s="570">
        <f>中日程計画表!B31</f>
        <v>13</v>
      </c>
      <c r="C32" s="563" t="str">
        <f>中日程計画表!C31</f>
        <v>出庫</v>
      </c>
      <c r="D32" s="568">
        <f>中日程計画表!D31</f>
        <v>0</v>
      </c>
      <c r="E32" s="568" t="str">
        <f>中日程計画表!E31</f>
        <v>出庫削除</v>
      </c>
      <c r="F32" s="559">
        <v>0</v>
      </c>
      <c r="G32" s="509" t="str">
        <f>中日程計画表!K31</f>
        <v>NG</v>
      </c>
      <c r="H32" s="559"/>
      <c r="I32" s="509" t="str">
        <f>中日程計画表!O31</f>
        <v>NG</v>
      </c>
      <c r="J32" s="559"/>
      <c r="K32" s="509" t="str">
        <f>中日程計画表!S31</f>
        <v>NG</v>
      </c>
      <c r="L32" s="559">
        <v>0</v>
      </c>
      <c r="M32" s="509" t="str">
        <f>中日程計画表!W31</f>
        <v>NG</v>
      </c>
      <c r="N32" s="559">
        <v>0</v>
      </c>
      <c r="O32" s="509" t="str">
        <f>中日程計画表!AE31</f>
        <v>NG</v>
      </c>
      <c r="P32" s="564">
        <v>0</v>
      </c>
      <c r="Q32" s="509" t="str">
        <f>中日程計画表!AI31</f>
        <v>NG</v>
      </c>
      <c r="R32" s="559">
        <v>0</v>
      </c>
      <c r="S32" s="563" t="str">
        <f>中日程計画表!AQ31</f>
        <v>NG</v>
      </c>
      <c r="T32" s="559">
        <v>0</v>
      </c>
      <c r="U32" s="509" t="str">
        <f>中日程計画表!AU31</f>
        <v>NG</v>
      </c>
      <c r="V32" s="561">
        <v>9</v>
      </c>
      <c r="W32" s="509" t="str">
        <f>中日程計画表!BC31</f>
        <v>NG</v>
      </c>
      <c r="X32" s="559">
        <v>0</v>
      </c>
      <c r="Y32" s="509" t="str">
        <f>中日程計画表!BG31</f>
        <v>NG</v>
      </c>
      <c r="Z32" s="559">
        <v>0</v>
      </c>
      <c r="AA32" s="509" t="str">
        <f>中日程計画表!BO31</f>
        <v>NG</v>
      </c>
      <c r="AB32" s="559"/>
      <c r="AC32" s="509" t="str">
        <f>中日程計画表!BS31</f>
        <v>NG</v>
      </c>
      <c r="AD32" s="559"/>
      <c r="AE32" s="289" t="e">
        <f>INDEX(リスト!#REF!,MATCH(品質!$D32,リスト!$D:$D,0))</f>
        <v>#REF!</v>
      </c>
      <c r="AF32" s="284" t="e">
        <f>INDEX(リスト!X:X,MATCH(品質!$D32,リスト!$D:$D,0))</f>
        <v>#N/A</v>
      </c>
    </row>
    <row r="33" spans="1:32" s="107" customFormat="1" ht="12" customHeight="1">
      <c r="A33" s="489"/>
      <c r="B33" s="570"/>
      <c r="C33" s="506"/>
      <c r="D33" s="569"/>
      <c r="E33" s="569"/>
      <c r="F33" s="560"/>
      <c r="G33" s="509"/>
      <c r="H33" s="560"/>
      <c r="I33" s="509"/>
      <c r="J33" s="560"/>
      <c r="K33" s="509"/>
      <c r="L33" s="560"/>
      <c r="M33" s="509"/>
      <c r="N33" s="560"/>
      <c r="O33" s="509"/>
      <c r="P33" s="565"/>
      <c r="Q33" s="509"/>
      <c r="R33" s="560"/>
      <c r="S33" s="506"/>
      <c r="T33" s="560"/>
      <c r="U33" s="509"/>
      <c r="V33" s="562"/>
      <c r="W33" s="509"/>
      <c r="X33" s="560"/>
      <c r="Y33" s="509"/>
      <c r="Z33" s="560"/>
      <c r="AA33" s="509"/>
      <c r="AB33" s="560"/>
      <c r="AC33" s="509"/>
      <c r="AD33" s="560"/>
      <c r="AE33" s="289" t="e">
        <f>INDEX(リスト!#REF!,MATCH(品質!$D32,リスト!$D:$D,0))</f>
        <v>#REF!</v>
      </c>
      <c r="AF33" s="284" t="e">
        <f>INDEX(リスト!X:X,MATCH(品質!$D32,リスト!$D:$D,0))</f>
        <v>#N/A</v>
      </c>
    </row>
    <row r="34" spans="1:32" s="107" customFormat="1" ht="12" customHeight="1">
      <c r="A34" s="488" t="str">
        <f ca="1">中日程計画表!A33</f>
        <v>出荷</v>
      </c>
      <c r="B34" s="566">
        <f>中日程計画表!B33</f>
        <v>14</v>
      </c>
      <c r="C34" s="563" t="str">
        <f>中日程計画表!C33</f>
        <v>出庫</v>
      </c>
      <c r="D34" s="568">
        <f>中日程計画表!D33</f>
        <v>0</v>
      </c>
      <c r="E34" s="568" t="str">
        <f>中日程計画表!E33</f>
        <v>出庫照会</v>
      </c>
      <c r="F34" s="559">
        <v>0</v>
      </c>
      <c r="G34" s="563" t="str">
        <f>中日程計画表!K33</f>
        <v>NG</v>
      </c>
      <c r="H34" s="559"/>
      <c r="I34" s="563" t="str">
        <f>中日程計画表!O33</f>
        <v>NG</v>
      </c>
      <c r="J34" s="559"/>
      <c r="K34" s="563" t="str">
        <f>中日程計画表!S33</f>
        <v>NG</v>
      </c>
      <c r="L34" s="559">
        <v>0</v>
      </c>
      <c r="M34" s="563" t="str">
        <f>中日程計画表!W33</f>
        <v>NG</v>
      </c>
      <c r="N34" s="559">
        <v>0</v>
      </c>
      <c r="O34" s="563" t="str">
        <f>中日程計画表!AE33</f>
        <v>NG</v>
      </c>
      <c r="P34" s="564">
        <v>0.27100000000000002</v>
      </c>
      <c r="Q34" s="563" t="str">
        <f>中日程計画表!AI33</f>
        <v>NG</v>
      </c>
      <c r="R34" s="559">
        <v>0</v>
      </c>
      <c r="S34" s="563" t="str">
        <f>中日程計画表!AQ33</f>
        <v>NG</v>
      </c>
      <c r="T34" s="559">
        <v>0</v>
      </c>
      <c r="U34" s="563" t="str">
        <f>中日程計画表!AU33</f>
        <v>NG</v>
      </c>
      <c r="V34" s="561">
        <v>5</v>
      </c>
      <c r="W34" s="563" t="str">
        <f>中日程計画表!BC33</f>
        <v>NG</v>
      </c>
      <c r="X34" s="559">
        <v>0</v>
      </c>
      <c r="Y34" s="563" t="str">
        <f>中日程計画表!BG33</f>
        <v>NG</v>
      </c>
      <c r="Z34" s="559">
        <v>0</v>
      </c>
      <c r="AA34" s="509" t="str">
        <f>中日程計画表!BO33</f>
        <v>NG</v>
      </c>
      <c r="AB34" s="559"/>
      <c r="AC34" s="509" t="str">
        <f>中日程計画表!BS33</f>
        <v>NG</v>
      </c>
      <c r="AD34" s="559"/>
      <c r="AE34" s="289" t="e">
        <f>INDEX(リスト!#REF!,MATCH(品質!$D34,リスト!$D:$D,0))</f>
        <v>#REF!</v>
      </c>
      <c r="AF34" s="284" t="e">
        <f>INDEX(リスト!X:X,MATCH(品質!$D34,リスト!$D:$D,0))</f>
        <v>#N/A</v>
      </c>
    </row>
    <row r="35" spans="1:32" s="107" customFormat="1" ht="12" customHeight="1">
      <c r="A35" s="489"/>
      <c r="B35" s="567"/>
      <c r="C35" s="506"/>
      <c r="D35" s="569"/>
      <c r="E35" s="569"/>
      <c r="F35" s="560"/>
      <c r="G35" s="506"/>
      <c r="H35" s="560"/>
      <c r="I35" s="506"/>
      <c r="J35" s="560"/>
      <c r="K35" s="506"/>
      <c r="L35" s="560"/>
      <c r="M35" s="506"/>
      <c r="N35" s="560"/>
      <c r="O35" s="506"/>
      <c r="P35" s="565"/>
      <c r="Q35" s="506"/>
      <c r="R35" s="560"/>
      <c r="S35" s="506"/>
      <c r="T35" s="560"/>
      <c r="U35" s="506"/>
      <c r="V35" s="562"/>
      <c r="W35" s="506"/>
      <c r="X35" s="560"/>
      <c r="Y35" s="506"/>
      <c r="Z35" s="560"/>
      <c r="AA35" s="509"/>
      <c r="AB35" s="560"/>
      <c r="AC35" s="509"/>
      <c r="AD35" s="560"/>
      <c r="AE35" s="289" t="e">
        <f>INDEX(リスト!#REF!,MATCH(品質!$D34,リスト!$D:$D,0))</f>
        <v>#REF!</v>
      </c>
      <c r="AF35" s="284" t="e">
        <f>INDEX(リスト!X:X,MATCH(品質!$D34,リスト!$D:$D,0))</f>
        <v>#N/A</v>
      </c>
    </row>
    <row r="36" spans="1:32" s="107" customFormat="1" ht="12" customHeight="1">
      <c r="A36" s="488" t="str">
        <f ca="1">中日程計画表!A35</f>
        <v>出荷</v>
      </c>
      <c r="B36" s="570">
        <f>中日程計画表!B35</f>
        <v>15</v>
      </c>
      <c r="C36" s="563" t="str">
        <f>中日程計画表!C35</f>
        <v>出荷</v>
      </c>
      <c r="D36" s="568">
        <f>中日程計画表!D35</f>
        <v>0</v>
      </c>
      <c r="E36" s="568" t="str">
        <f>中日程計画表!E35</f>
        <v>出荷検品</v>
      </c>
      <c r="F36" s="559">
        <v>0</v>
      </c>
      <c r="G36" s="509" t="str">
        <f>中日程計画表!K35</f>
        <v>NG</v>
      </c>
      <c r="H36" s="559"/>
      <c r="I36" s="509" t="str">
        <f>中日程計画表!O35</f>
        <v>NG</v>
      </c>
      <c r="J36" s="559"/>
      <c r="K36" s="509" t="str">
        <f>中日程計画表!S35</f>
        <v>NG</v>
      </c>
      <c r="L36" s="559">
        <v>0</v>
      </c>
      <c r="M36" s="509" t="str">
        <f>中日程計画表!W35</f>
        <v>NG</v>
      </c>
      <c r="N36" s="559">
        <v>0</v>
      </c>
      <c r="O36" s="509" t="str">
        <f>中日程計画表!AE35</f>
        <v>NG</v>
      </c>
      <c r="P36" s="564">
        <v>0.23899999999999999</v>
      </c>
      <c r="Q36" s="509" t="str">
        <f>中日程計画表!AI35</f>
        <v>NG</v>
      </c>
      <c r="R36" s="559">
        <v>0</v>
      </c>
      <c r="S36" s="563" t="str">
        <f>中日程計画表!AQ35</f>
        <v>NG</v>
      </c>
      <c r="T36" s="559">
        <v>0</v>
      </c>
      <c r="U36" s="509" t="str">
        <f>中日程計画表!AU35</f>
        <v>NG</v>
      </c>
      <c r="V36" s="561">
        <v>5</v>
      </c>
      <c r="W36" s="509" t="str">
        <f>中日程計画表!BC35</f>
        <v>NG</v>
      </c>
      <c r="X36" s="559">
        <v>0</v>
      </c>
      <c r="Y36" s="509" t="str">
        <f>中日程計画表!BG35</f>
        <v>NG</v>
      </c>
      <c r="Z36" s="559">
        <v>0</v>
      </c>
      <c r="AA36" s="509" t="str">
        <f>中日程計画表!BO35</f>
        <v>NG</v>
      </c>
      <c r="AB36" s="559"/>
      <c r="AC36" s="509" t="str">
        <f>中日程計画表!BS35</f>
        <v>NG</v>
      </c>
      <c r="AD36" s="559"/>
      <c r="AE36" s="289" t="e">
        <f>INDEX(リスト!#REF!,MATCH(品質!$D36,リスト!$D:$D,0))</f>
        <v>#REF!</v>
      </c>
      <c r="AF36" s="284" t="e">
        <f>INDEX(リスト!X:X,MATCH(品質!$D36,リスト!$D:$D,0))</f>
        <v>#N/A</v>
      </c>
    </row>
    <row r="37" spans="1:32" s="107" customFormat="1" ht="12" customHeight="1">
      <c r="A37" s="489"/>
      <c r="B37" s="570"/>
      <c r="C37" s="506"/>
      <c r="D37" s="569"/>
      <c r="E37" s="569"/>
      <c r="F37" s="560"/>
      <c r="G37" s="509"/>
      <c r="H37" s="560"/>
      <c r="I37" s="509"/>
      <c r="J37" s="560"/>
      <c r="K37" s="509"/>
      <c r="L37" s="560"/>
      <c r="M37" s="509"/>
      <c r="N37" s="560"/>
      <c r="O37" s="509"/>
      <c r="P37" s="565"/>
      <c r="Q37" s="509"/>
      <c r="R37" s="560"/>
      <c r="S37" s="506"/>
      <c r="T37" s="560"/>
      <c r="U37" s="509"/>
      <c r="V37" s="562"/>
      <c r="W37" s="509"/>
      <c r="X37" s="560"/>
      <c r="Y37" s="509"/>
      <c r="Z37" s="560"/>
      <c r="AA37" s="509"/>
      <c r="AB37" s="560"/>
      <c r="AC37" s="509"/>
      <c r="AD37" s="560"/>
      <c r="AE37" s="289" t="e">
        <f>INDEX(リスト!#REF!,MATCH(品質!$D36,リスト!$D:$D,0))</f>
        <v>#REF!</v>
      </c>
      <c r="AF37" s="284" t="e">
        <f>INDEX(リスト!X:X,MATCH(品質!$D36,リスト!$D:$D,0))</f>
        <v>#N/A</v>
      </c>
    </row>
    <row r="38" spans="1:32" s="107" customFormat="1" ht="12" customHeight="1">
      <c r="A38" s="488" t="str">
        <f ca="1">中日程計画表!A37</f>
        <v>出荷</v>
      </c>
      <c r="B38" s="566">
        <f>中日程計画表!B37</f>
        <v>16</v>
      </c>
      <c r="C38" s="563" t="str">
        <f>中日程計画表!C37</f>
        <v>出荷</v>
      </c>
      <c r="D38" s="568">
        <f>中日程計画表!D37</f>
        <v>0</v>
      </c>
      <c r="E38" s="568" t="str">
        <f>中日程計画表!E37</f>
        <v>納品書</v>
      </c>
      <c r="F38" s="559">
        <v>0</v>
      </c>
      <c r="G38" s="563" t="str">
        <f>中日程計画表!K37</f>
        <v>NG</v>
      </c>
      <c r="H38" s="559"/>
      <c r="I38" s="563" t="str">
        <f>中日程計画表!O37</f>
        <v>NG</v>
      </c>
      <c r="J38" s="559"/>
      <c r="K38" s="563" t="str">
        <f>中日程計画表!S37</f>
        <v>NG</v>
      </c>
      <c r="L38" s="559">
        <v>0</v>
      </c>
      <c r="M38" s="563" t="str">
        <f>中日程計画表!W37</f>
        <v>NG</v>
      </c>
      <c r="N38" s="559">
        <v>0</v>
      </c>
      <c r="O38" s="563" t="str">
        <f>中日程計画表!AE37</f>
        <v>NG</v>
      </c>
      <c r="P38" s="564">
        <v>0</v>
      </c>
      <c r="Q38" s="563" t="str">
        <f>中日程計画表!AI37</f>
        <v>NG</v>
      </c>
      <c r="R38" s="559">
        <v>0</v>
      </c>
      <c r="S38" s="563" t="str">
        <f>中日程計画表!AQ37</f>
        <v>NG</v>
      </c>
      <c r="T38" s="559">
        <v>0</v>
      </c>
      <c r="U38" s="563" t="str">
        <f>中日程計画表!AU37</f>
        <v>NG</v>
      </c>
      <c r="V38" s="561">
        <v>4</v>
      </c>
      <c r="W38" s="563" t="str">
        <f>中日程計画表!BC37</f>
        <v>NG</v>
      </c>
      <c r="X38" s="559">
        <v>0</v>
      </c>
      <c r="Y38" s="563" t="str">
        <f>中日程計画表!BG37</f>
        <v>NG</v>
      </c>
      <c r="Z38" s="559">
        <v>0</v>
      </c>
      <c r="AA38" s="509" t="str">
        <f>中日程計画表!BO37</f>
        <v>NG</v>
      </c>
      <c r="AB38" s="559"/>
      <c r="AC38" s="509" t="str">
        <f>中日程計画表!BS37</f>
        <v>NG</v>
      </c>
      <c r="AD38" s="559"/>
      <c r="AE38" s="289" t="e">
        <f>INDEX(リスト!#REF!,MATCH(品質!$D38,リスト!$D:$D,0))</f>
        <v>#REF!</v>
      </c>
      <c r="AF38" s="284" t="e">
        <f>INDEX(リスト!X:X,MATCH(品質!$D38,リスト!$D:$D,0))</f>
        <v>#N/A</v>
      </c>
    </row>
    <row r="39" spans="1:32" s="107" customFormat="1" ht="12" customHeight="1">
      <c r="A39" s="489"/>
      <c r="B39" s="567"/>
      <c r="C39" s="506"/>
      <c r="D39" s="569"/>
      <c r="E39" s="569"/>
      <c r="F39" s="560"/>
      <c r="G39" s="506"/>
      <c r="H39" s="560"/>
      <c r="I39" s="506"/>
      <c r="J39" s="560"/>
      <c r="K39" s="506"/>
      <c r="L39" s="560"/>
      <c r="M39" s="506"/>
      <c r="N39" s="560"/>
      <c r="O39" s="506"/>
      <c r="P39" s="565"/>
      <c r="Q39" s="506"/>
      <c r="R39" s="560"/>
      <c r="S39" s="506"/>
      <c r="T39" s="560"/>
      <c r="U39" s="506"/>
      <c r="V39" s="562"/>
      <c r="W39" s="506"/>
      <c r="X39" s="560"/>
      <c r="Y39" s="506"/>
      <c r="Z39" s="560"/>
      <c r="AA39" s="509"/>
      <c r="AB39" s="560"/>
      <c r="AC39" s="509"/>
      <c r="AD39" s="560"/>
      <c r="AE39" s="289" t="e">
        <f>INDEX(リスト!#REF!,MATCH(品質!$D38,リスト!$D:$D,0))</f>
        <v>#REF!</v>
      </c>
      <c r="AF39" s="284" t="e">
        <f>INDEX(リスト!X:X,MATCH(品質!$D38,リスト!$D:$D,0))</f>
        <v>#N/A</v>
      </c>
    </row>
    <row r="40" spans="1:32" s="107" customFormat="1" ht="12" customHeight="1">
      <c r="A40" s="488" t="str">
        <f ca="1">中日程計画表!A39</f>
        <v>出荷</v>
      </c>
      <c r="B40" s="566">
        <f>中日程計画表!B39</f>
        <v>17</v>
      </c>
      <c r="C40" s="563" t="str">
        <f>中日程計画表!C39</f>
        <v>出荷</v>
      </c>
      <c r="D40" s="568">
        <f>中日程計画表!D39</f>
        <v>0</v>
      </c>
      <c r="E40" s="568" t="str">
        <f>中日程計画表!E39</f>
        <v>出荷ラベル</v>
      </c>
      <c r="F40" s="559">
        <v>0</v>
      </c>
      <c r="G40" s="563" t="str">
        <f>中日程計画表!K39</f>
        <v>NG</v>
      </c>
      <c r="H40" s="559"/>
      <c r="I40" s="563" t="str">
        <f>中日程計画表!O39</f>
        <v>NG</v>
      </c>
      <c r="J40" s="559"/>
      <c r="K40" s="563" t="str">
        <f>中日程計画表!S39</f>
        <v>NG</v>
      </c>
      <c r="L40" s="559">
        <v>0</v>
      </c>
      <c r="M40" s="563" t="str">
        <f>中日程計画表!W39</f>
        <v>NG</v>
      </c>
      <c r="N40" s="559">
        <v>0</v>
      </c>
      <c r="O40" s="563" t="str">
        <f>中日程計画表!AE39</f>
        <v>NG</v>
      </c>
      <c r="P40" s="564">
        <v>0.13500000000000001</v>
      </c>
      <c r="Q40" s="563" t="str">
        <f>中日程計画表!AI39</f>
        <v>NG</v>
      </c>
      <c r="R40" s="559">
        <v>0</v>
      </c>
      <c r="S40" s="563" t="str">
        <f>中日程計画表!AQ39</f>
        <v>NG</v>
      </c>
      <c r="T40" s="559">
        <v>0</v>
      </c>
      <c r="U40" s="563" t="str">
        <f>中日程計画表!AU39</f>
        <v>NG</v>
      </c>
      <c r="V40" s="561">
        <v>2</v>
      </c>
      <c r="W40" s="563" t="str">
        <f>中日程計画表!BC39</f>
        <v>NG</v>
      </c>
      <c r="X40" s="559">
        <v>2</v>
      </c>
      <c r="Y40" s="563" t="str">
        <f>中日程計画表!BG39</f>
        <v>NG</v>
      </c>
      <c r="Z40" s="559">
        <v>0</v>
      </c>
      <c r="AA40" s="509" t="str">
        <f>中日程計画表!BO39</f>
        <v>NG</v>
      </c>
      <c r="AB40" s="559"/>
      <c r="AC40" s="509" t="str">
        <f>中日程計画表!BS39</f>
        <v>NG</v>
      </c>
      <c r="AD40" s="559"/>
      <c r="AE40" s="289" t="e">
        <f>INDEX(リスト!#REF!,MATCH(品質!$D40,リスト!$D:$D,0))</f>
        <v>#REF!</v>
      </c>
      <c r="AF40" s="284" t="e">
        <f>INDEX(リスト!X:X,MATCH(品質!$D40,リスト!$D:$D,0))</f>
        <v>#N/A</v>
      </c>
    </row>
    <row r="41" spans="1:32" s="107" customFormat="1" ht="12" customHeight="1">
      <c r="A41" s="489"/>
      <c r="B41" s="567"/>
      <c r="C41" s="506"/>
      <c r="D41" s="569"/>
      <c r="E41" s="569"/>
      <c r="F41" s="560"/>
      <c r="G41" s="506"/>
      <c r="H41" s="560"/>
      <c r="I41" s="506"/>
      <c r="J41" s="560"/>
      <c r="K41" s="506"/>
      <c r="L41" s="560"/>
      <c r="M41" s="506"/>
      <c r="N41" s="560"/>
      <c r="O41" s="506"/>
      <c r="P41" s="565"/>
      <c r="Q41" s="506"/>
      <c r="R41" s="560"/>
      <c r="S41" s="506"/>
      <c r="T41" s="560"/>
      <c r="U41" s="506"/>
      <c r="V41" s="562"/>
      <c r="W41" s="506"/>
      <c r="X41" s="560"/>
      <c r="Y41" s="506"/>
      <c r="Z41" s="560"/>
      <c r="AA41" s="509"/>
      <c r="AB41" s="560"/>
      <c r="AC41" s="509"/>
      <c r="AD41" s="560"/>
      <c r="AE41" s="289" t="e">
        <f>INDEX(リスト!#REF!,MATCH(品質!$D40,リスト!$D:$D,0))</f>
        <v>#REF!</v>
      </c>
      <c r="AF41" s="284" t="e">
        <f>INDEX(リスト!X:X,MATCH(品質!$D40,リスト!$D:$D,0))</f>
        <v>#N/A</v>
      </c>
    </row>
    <row r="42" spans="1:32" s="107" customFormat="1" ht="12" customHeight="1">
      <c r="A42" s="488" t="str">
        <f ca="1">中日程計画表!A41</f>
        <v>出荷</v>
      </c>
      <c r="B42" s="570">
        <f>中日程計画表!B41</f>
        <v>18</v>
      </c>
      <c r="C42" s="563" t="str">
        <f>中日程計画表!C41</f>
        <v>確定</v>
      </c>
      <c r="D42" s="568">
        <f>中日程計画表!D41</f>
        <v>0</v>
      </c>
      <c r="E42" s="568" t="str">
        <f>中日程計画表!E41</f>
        <v>出荷確定</v>
      </c>
      <c r="F42" s="559">
        <v>0</v>
      </c>
      <c r="G42" s="509" t="str">
        <f>中日程計画表!K41</f>
        <v>NG</v>
      </c>
      <c r="H42" s="559"/>
      <c r="I42" s="509" t="str">
        <f>中日程計画表!O41</f>
        <v>NG</v>
      </c>
      <c r="J42" s="559"/>
      <c r="K42" s="509" t="str">
        <f>中日程計画表!S41</f>
        <v>NG</v>
      </c>
      <c r="L42" s="559">
        <v>0</v>
      </c>
      <c r="M42" s="509" t="str">
        <f>中日程計画表!W41</f>
        <v>NG</v>
      </c>
      <c r="N42" s="559">
        <v>0</v>
      </c>
      <c r="O42" s="509" t="str">
        <f>中日程計画表!AE41</f>
        <v>NG</v>
      </c>
      <c r="P42" s="564">
        <v>0.157</v>
      </c>
      <c r="Q42" s="509" t="str">
        <f>中日程計画表!AI41</f>
        <v>NG</v>
      </c>
      <c r="R42" s="559">
        <v>0</v>
      </c>
      <c r="S42" s="563" t="str">
        <f>中日程計画表!AQ41</f>
        <v>NG</v>
      </c>
      <c r="T42" s="559">
        <v>0</v>
      </c>
      <c r="U42" s="509" t="str">
        <f>中日程計画表!AU41</f>
        <v>NG</v>
      </c>
      <c r="V42" s="561">
        <v>5</v>
      </c>
      <c r="W42" s="509" t="str">
        <f>中日程計画表!BC41</f>
        <v>NG</v>
      </c>
      <c r="X42" s="559">
        <v>4</v>
      </c>
      <c r="Y42" s="509" t="str">
        <f>中日程計画表!BG41</f>
        <v>NG</v>
      </c>
      <c r="Z42" s="559">
        <v>0</v>
      </c>
      <c r="AA42" s="509" t="str">
        <f>中日程計画表!BO41</f>
        <v>NG</v>
      </c>
      <c r="AB42" s="559"/>
      <c r="AC42" s="509" t="str">
        <f>中日程計画表!BS41</f>
        <v>NG</v>
      </c>
      <c r="AD42" s="559"/>
      <c r="AE42" s="289" t="e">
        <f>INDEX(リスト!#REF!,MATCH(品質!$D42,リスト!$D:$D,0))</f>
        <v>#REF!</v>
      </c>
      <c r="AF42" s="284" t="e">
        <f>INDEX(リスト!X:X,MATCH(品質!$D42,リスト!$D:$D,0))</f>
        <v>#N/A</v>
      </c>
    </row>
    <row r="43" spans="1:32" s="107" customFormat="1" ht="12" customHeight="1">
      <c r="A43" s="489"/>
      <c r="B43" s="570"/>
      <c r="C43" s="506"/>
      <c r="D43" s="569"/>
      <c r="E43" s="569"/>
      <c r="F43" s="560"/>
      <c r="G43" s="509"/>
      <c r="H43" s="560"/>
      <c r="I43" s="509"/>
      <c r="J43" s="560"/>
      <c r="K43" s="509"/>
      <c r="L43" s="560"/>
      <c r="M43" s="509"/>
      <c r="N43" s="560"/>
      <c r="O43" s="509"/>
      <c r="P43" s="565"/>
      <c r="Q43" s="509"/>
      <c r="R43" s="560"/>
      <c r="S43" s="506"/>
      <c r="T43" s="560"/>
      <c r="U43" s="509"/>
      <c r="V43" s="562"/>
      <c r="W43" s="509"/>
      <c r="X43" s="560"/>
      <c r="Y43" s="509"/>
      <c r="Z43" s="560"/>
      <c r="AA43" s="509"/>
      <c r="AB43" s="560"/>
      <c r="AC43" s="509"/>
      <c r="AD43" s="560"/>
      <c r="AE43" s="289" t="e">
        <f>INDEX(リスト!#REF!,MATCH(品質!$D42,リスト!$D:$D,0))</f>
        <v>#REF!</v>
      </c>
      <c r="AF43" s="284" t="e">
        <f>INDEX(リスト!X:X,MATCH(品質!$D42,リスト!$D:$D,0))</f>
        <v>#N/A</v>
      </c>
    </row>
    <row r="44" spans="1:32" s="107" customFormat="1" ht="12" customHeight="1">
      <c r="A44" s="488" t="str">
        <f ca="1">中日程計画表!A43</f>
        <v>出荷</v>
      </c>
      <c r="B44" s="566">
        <f>中日程計画表!B43</f>
        <v>19</v>
      </c>
      <c r="C44" s="563" t="str">
        <f>中日程計画表!C43</f>
        <v>確定</v>
      </c>
      <c r="D44" s="568">
        <f>中日程計画表!D43</f>
        <v>0</v>
      </c>
      <c r="E44" s="568" t="str">
        <f>中日程計画表!E43</f>
        <v>出荷確定取消</v>
      </c>
      <c r="F44" s="559">
        <v>0</v>
      </c>
      <c r="G44" s="563" t="str">
        <f>中日程計画表!K43</f>
        <v>NG</v>
      </c>
      <c r="H44" s="559"/>
      <c r="I44" s="563" t="str">
        <f>中日程計画表!O43</f>
        <v>NG</v>
      </c>
      <c r="J44" s="559"/>
      <c r="K44" s="563" t="str">
        <f>中日程計画表!S43</f>
        <v>NG</v>
      </c>
      <c r="L44" s="559">
        <v>0</v>
      </c>
      <c r="M44" s="563" t="str">
        <f>中日程計画表!W43</f>
        <v>NG</v>
      </c>
      <c r="N44" s="559">
        <v>0</v>
      </c>
      <c r="O44" s="563" t="str">
        <f>中日程計画表!AE43</f>
        <v>NG</v>
      </c>
      <c r="P44" s="564">
        <v>0.153</v>
      </c>
      <c r="Q44" s="563" t="str">
        <f>中日程計画表!AI43</f>
        <v>NG</v>
      </c>
      <c r="R44" s="559">
        <v>0</v>
      </c>
      <c r="S44" s="563" t="str">
        <f>中日程計画表!AQ43</f>
        <v>NG</v>
      </c>
      <c r="T44" s="559">
        <v>0</v>
      </c>
      <c r="U44" s="563" t="str">
        <f>中日程計画表!AU43</f>
        <v>NG</v>
      </c>
      <c r="V44" s="561">
        <v>3</v>
      </c>
      <c r="W44" s="563" t="str">
        <f>中日程計画表!BC43</f>
        <v>NG</v>
      </c>
      <c r="X44" s="559">
        <v>0</v>
      </c>
      <c r="Y44" s="563" t="str">
        <f>中日程計画表!BG43</f>
        <v>NG</v>
      </c>
      <c r="Z44" s="559">
        <v>0</v>
      </c>
      <c r="AA44" s="509" t="str">
        <f>中日程計画表!BO43</f>
        <v>NG</v>
      </c>
      <c r="AB44" s="559"/>
      <c r="AC44" s="509" t="str">
        <f>中日程計画表!BS43</f>
        <v>NG</v>
      </c>
      <c r="AD44" s="559"/>
      <c r="AE44" s="289" t="e">
        <f>INDEX(リスト!#REF!,MATCH(品質!$D44,リスト!$D:$D,0))</f>
        <v>#REF!</v>
      </c>
      <c r="AF44" s="284" t="e">
        <f>INDEX(リスト!X:X,MATCH(品質!$D44,リスト!$D:$D,0))</f>
        <v>#N/A</v>
      </c>
    </row>
    <row r="45" spans="1:32" s="107" customFormat="1" ht="12" customHeight="1">
      <c r="A45" s="489"/>
      <c r="B45" s="567"/>
      <c r="C45" s="506"/>
      <c r="D45" s="569"/>
      <c r="E45" s="569"/>
      <c r="F45" s="560"/>
      <c r="G45" s="506"/>
      <c r="H45" s="560"/>
      <c r="I45" s="506"/>
      <c r="J45" s="560"/>
      <c r="K45" s="506"/>
      <c r="L45" s="560"/>
      <c r="M45" s="506"/>
      <c r="N45" s="560"/>
      <c r="O45" s="506"/>
      <c r="P45" s="565"/>
      <c r="Q45" s="506"/>
      <c r="R45" s="560"/>
      <c r="S45" s="506"/>
      <c r="T45" s="560"/>
      <c r="U45" s="506"/>
      <c r="V45" s="562"/>
      <c r="W45" s="506"/>
      <c r="X45" s="560"/>
      <c r="Y45" s="506"/>
      <c r="Z45" s="560"/>
      <c r="AA45" s="509"/>
      <c r="AB45" s="560"/>
      <c r="AC45" s="509"/>
      <c r="AD45" s="560"/>
      <c r="AE45" s="289" t="e">
        <f>INDEX(リスト!#REF!,MATCH(品質!$D44,リスト!$D:$D,0))</f>
        <v>#REF!</v>
      </c>
      <c r="AF45" s="284" t="e">
        <f>INDEX(リスト!X:X,MATCH(品質!$D44,リスト!$D:$D,0))</f>
        <v>#N/A</v>
      </c>
    </row>
    <row r="46" spans="1:32" s="107" customFormat="1" ht="12" customHeight="1">
      <c r="A46" s="488" t="str">
        <f ca="1">中日程計画表!A45</f>
        <v>出荷</v>
      </c>
      <c r="B46" s="570">
        <f>中日程計画表!B45</f>
        <v>20</v>
      </c>
      <c r="C46" s="563" t="str">
        <f>中日程計画表!C45</f>
        <v>確定</v>
      </c>
      <c r="D46" s="568">
        <f>中日程計画表!D45</f>
        <v>0</v>
      </c>
      <c r="E46" s="568" t="str">
        <f>中日程計画表!E45</f>
        <v>出荷確定照会</v>
      </c>
      <c r="F46" s="559">
        <v>0</v>
      </c>
      <c r="G46" s="509" t="str">
        <f>中日程計画表!K45</f>
        <v>NG</v>
      </c>
      <c r="H46" s="559"/>
      <c r="I46" s="509" t="str">
        <f>中日程計画表!O45</f>
        <v>NG</v>
      </c>
      <c r="J46" s="559"/>
      <c r="K46" s="509" t="str">
        <f>中日程計画表!S45</f>
        <v>NG</v>
      </c>
      <c r="L46" s="559">
        <v>0</v>
      </c>
      <c r="M46" s="509" t="str">
        <f>中日程計画表!W45</f>
        <v>NG</v>
      </c>
      <c r="N46" s="559">
        <v>0</v>
      </c>
      <c r="O46" s="509" t="str">
        <f>中日程計画表!AE45</f>
        <v>NG</v>
      </c>
      <c r="P46" s="564">
        <v>0.17199999999999999</v>
      </c>
      <c r="Q46" s="509" t="str">
        <f>中日程計画表!AI45</f>
        <v>NG</v>
      </c>
      <c r="R46" s="559">
        <v>0</v>
      </c>
      <c r="S46" s="563" t="str">
        <f>中日程計画表!AQ45</f>
        <v>NG</v>
      </c>
      <c r="T46" s="559">
        <v>0</v>
      </c>
      <c r="U46" s="509" t="str">
        <f>中日程計画表!AU45</f>
        <v>NG</v>
      </c>
      <c r="V46" s="561">
        <v>3</v>
      </c>
      <c r="W46" s="509" t="str">
        <f>中日程計画表!BC45</f>
        <v>NG</v>
      </c>
      <c r="X46" s="559">
        <v>2</v>
      </c>
      <c r="Y46" s="509" t="str">
        <f>中日程計画表!BG45</f>
        <v>NG</v>
      </c>
      <c r="Z46" s="559">
        <v>0</v>
      </c>
      <c r="AA46" s="509" t="str">
        <f>中日程計画表!BO45</f>
        <v>NG</v>
      </c>
      <c r="AB46" s="559"/>
      <c r="AC46" s="509" t="str">
        <f>中日程計画表!BS45</f>
        <v>NG</v>
      </c>
      <c r="AD46" s="559"/>
      <c r="AE46" s="289" t="e">
        <f>INDEX(リスト!#REF!,MATCH(品質!$D46,リスト!$D:$D,0))</f>
        <v>#REF!</v>
      </c>
      <c r="AF46" s="284" t="e">
        <f>INDEX(リスト!X:X,MATCH(品質!$D46,リスト!$D:$D,0))</f>
        <v>#N/A</v>
      </c>
    </row>
    <row r="47" spans="1:32" s="107" customFormat="1" ht="12" customHeight="1">
      <c r="A47" s="489"/>
      <c r="B47" s="570"/>
      <c r="C47" s="506"/>
      <c r="D47" s="569"/>
      <c r="E47" s="569"/>
      <c r="F47" s="560"/>
      <c r="G47" s="509"/>
      <c r="H47" s="560"/>
      <c r="I47" s="509"/>
      <c r="J47" s="560"/>
      <c r="K47" s="509"/>
      <c r="L47" s="560"/>
      <c r="M47" s="509"/>
      <c r="N47" s="560"/>
      <c r="O47" s="509"/>
      <c r="P47" s="565"/>
      <c r="Q47" s="509"/>
      <c r="R47" s="560"/>
      <c r="S47" s="506"/>
      <c r="T47" s="560"/>
      <c r="U47" s="509"/>
      <c r="V47" s="562"/>
      <c r="W47" s="509"/>
      <c r="X47" s="560"/>
      <c r="Y47" s="509"/>
      <c r="Z47" s="560"/>
      <c r="AA47" s="509"/>
      <c r="AB47" s="560"/>
      <c r="AC47" s="509"/>
      <c r="AD47" s="560"/>
      <c r="AE47" s="289" t="e">
        <f>INDEX(リスト!#REF!,MATCH(品質!$D46,リスト!$D:$D,0))</f>
        <v>#REF!</v>
      </c>
      <c r="AF47" s="284" t="e">
        <f>INDEX(リスト!X:X,MATCH(品質!$D46,リスト!$D:$D,0))</f>
        <v>#N/A</v>
      </c>
    </row>
    <row r="48" spans="1:32" s="107" customFormat="1" ht="12" customHeight="1">
      <c r="A48" s="488" t="str">
        <f ca="1">中日程計画表!A47</f>
        <v>出荷</v>
      </c>
      <c r="B48" s="566">
        <f>中日程計画表!B47</f>
        <v>21</v>
      </c>
      <c r="C48" s="563" t="str">
        <f>中日程計画表!C47</f>
        <v>確定</v>
      </c>
      <c r="D48" s="568">
        <f>中日程計画表!D47</f>
        <v>0</v>
      </c>
      <c r="E48" s="568" t="str">
        <f>中日程計画表!E47</f>
        <v>出荷確定データ出力（CSV）</v>
      </c>
      <c r="F48" s="559">
        <v>0</v>
      </c>
      <c r="G48" s="563" t="str">
        <f>中日程計画表!K47</f>
        <v>NG</v>
      </c>
      <c r="H48" s="559"/>
      <c r="I48" s="563" t="str">
        <f>中日程計画表!O47</f>
        <v>NG</v>
      </c>
      <c r="J48" s="559"/>
      <c r="K48" s="563" t="str">
        <f>中日程計画表!S47</f>
        <v>NG</v>
      </c>
      <c r="L48" s="559">
        <v>0</v>
      </c>
      <c r="M48" s="563" t="str">
        <f>中日程計画表!W47</f>
        <v>NG</v>
      </c>
      <c r="N48" s="559">
        <v>0</v>
      </c>
      <c r="O48" s="563" t="str">
        <f>中日程計画表!AE47</f>
        <v>NG</v>
      </c>
      <c r="P48" s="564">
        <v>0</v>
      </c>
      <c r="Q48" s="563" t="str">
        <f>中日程計画表!AI47</f>
        <v>NG</v>
      </c>
      <c r="R48" s="559">
        <v>0</v>
      </c>
      <c r="S48" s="563" t="str">
        <f>中日程計画表!AQ47</f>
        <v>NG</v>
      </c>
      <c r="T48" s="559">
        <v>0</v>
      </c>
      <c r="U48" s="563" t="str">
        <f>中日程計画表!AU47</f>
        <v>NG</v>
      </c>
      <c r="V48" s="561">
        <v>0</v>
      </c>
      <c r="W48" s="563" t="str">
        <f>中日程計画表!BC47</f>
        <v>NG</v>
      </c>
      <c r="X48" s="559">
        <v>0</v>
      </c>
      <c r="Y48" s="563" t="str">
        <f>中日程計画表!BG47</f>
        <v>NG</v>
      </c>
      <c r="Z48" s="559"/>
      <c r="AA48" s="509" t="str">
        <f>中日程計画表!BO47</f>
        <v>NG</v>
      </c>
      <c r="AB48" s="559"/>
      <c r="AC48" s="509" t="str">
        <f>中日程計画表!BS47</f>
        <v>NG</v>
      </c>
      <c r="AD48" s="559"/>
      <c r="AE48" s="289" t="e">
        <f>INDEX(リスト!#REF!,MATCH(品質!$D48,リスト!$D:$D,0))</f>
        <v>#REF!</v>
      </c>
      <c r="AF48" s="284" t="e">
        <f>INDEX(リスト!X:X,MATCH(品質!$D48,リスト!$D:$D,0))</f>
        <v>#N/A</v>
      </c>
    </row>
    <row r="49" spans="1:32" s="107" customFormat="1" ht="12" customHeight="1">
      <c r="A49" s="489"/>
      <c r="B49" s="567"/>
      <c r="C49" s="506"/>
      <c r="D49" s="569"/>
      <c r="E49" s="569"/>
      <c r="F49" s="560"/>
      <c r="G49" s="506"/>
      <c r="H49" s="560"/>
      <c r="I49" s="506"/>
      <c r="J49" s="560"/>
      <c r="K49" s="506"/>
      <c r="L49" s="560"/>
      <c r="M49" s="506"/>
      <c r="N49" s="560"/>
      <c r="O49" s="506"/>
      <c r="P49" s="565"/>
      <c r="Q49" s="506"/>
      <c r="R49" s="560"/>
      <c r="S49" s="506"/>
      <c r="T49" s="560"/>
      <c r="U49" s="506"/>
      <c r="V49" s="562"/>
      <c r="W49" s="506"/>
      <c r="X49" s="560"/>
      <c r="Y49" s="506"/>
      <c r="Z49" s="560"/>
      <c r="AA49" s="509"/>
      <c r="AB49" s="560"/>
      <c r="AC49" s="509"/>
      <c r="AD49" s="560"/>
      <c r="AE49" s="289" t="e">
        <f>INDEX(リスト!#REF!,MATCH(品質!$D48,リスト!$D:$D,0))</f>
        <v>#REF!</v>
      </c>
      <c r="AF49" s="284" t="e">
        <f>INDEX(リスト!X:X,MATCH(品質!$D48,リスト!$D:$D,0))</f>
        <v>#N/A</v>
      </c>
    </row>
    <row r="50" spans="1:32" s="107" customFormat="1" ht="12" customHeight="1">
      <c r="A50" s="488" t="str">
        <f ca="1">中日程計画表!A49</f>
        <v>出荷</v>
      </c>
      <c r="B50" s="566">
        <f>中日程計画表!B49</f>
        <v>22</v>
      </c>
      <c r="C50" s="563" t="str">
        <f>中日程計画表!C49</f>
        <v>確定</v>
      </c>
      <c r="D50" s="568">
        <f>中日程計画表!D49</f>
        <v>0</v>
      </c>
      <c r="E50" s="568" t="str">
        <f>中日程計画表!E49</f>
        <v>出荷確定データ出力（API）</v>
      </c>
      <c r="F50" s="559">
        <v>0</v>
      </c>
      <c r="G50" s="563" t="str">
        <f>中日程計画表!K49</f>
        <v>NG</v>
      </c>
      <c r="H50" s="559"/>
      <c r="I50" s="563" t="str">
        <f>中日程計画表!O49</f>
        <v>NG</v>
      </c>
      <c r="J50" s="559"/>
      <c r="K50" s="563" t="str">
        <f>中日程計画表!S49</f>
        <v>NG</v>
      </c>
      <c r="L50" s="559">
        <v>0</v>
      </c>
      <c r="M50" s="563" t="str">
        <f>中日程計画表!W49</f>
        <v>NG</v>
      </c>
      <c r="N50" s="559">
        <v>0</v>
      </c>
      <c r="O50" s="563" t="str">
        <f>中日程計画表!AE49</f>
        <v>NG</v>
      </c>
      <c r="P50" s="564"/>
      <c r="Q50" s="563" t="str">
        <f>中日程計画表!AI49</f>
        <v>NG</v>
      </c>
      <c r="R50" s="559">
        <v>0</v>
      </c>
      <c r="S50" s="563" t="str">
        <f>中日程計画表!AQ49</f>
        <v>NG</v>
      </c>
      <c r="T50" s="559">
        <v>0</v>
      </c>
      <c r="U50" s="563" t="str">
        <f>中日程計画表!AU49</f>
        <v>NG</v>
      </c>
      <c r="V50" s="561">
        <v>0</v>
      </c>
      <c r="W50" s="563" t="str">
        <f>中日程計画表!BC49</f>
        <v>NG</v>
      </c>
      <c r="X50" s="559"/>
      <c r="Y50" s="563" t="str">
        <f>中日程計画表!BG49</f>
        <v>NG</v>
      </c>
      <c r="Z50" s="559"/>
      <c r="AA50" s="509" t="str">
        <f>中日程計画表!BO49</f>
        <v>NG</v>
      </c>
      <c r="AB50" s="559"/>
      <c r="AC50" s="509" t="str">
        <f>中日程計画表!BS49</f>
        <v>NG</v>
      </c>
      <c r="AD50" s="559"/>
      <c r="AE50" s="289" t="e">
        <f>INDEX(リスト!#REF!,MATCH(品質!$D50,リスト!$D:$D,0))</f>
        <v>#REF!</v>
      </c>
      <c r="AF50" s="284" t="e">
        <f>INDEX(リスト!X:X,MATCH(品質!$D50,リスト!$D:$D,0))</f>
        <v>#N/A</v>
      </c>
    </row>
    <row r="51" spans="1:32" s="107" customFormat="1" ht="12" customHeight="1">
      <c r="A51" s="489"/>
      <c r="B51" s="567"/>
      <c r="C51" s="506"/>
      <c r="D51" s="569"/>
      <c r="E51" s="569"/>
      <c r="F51" s="560"/>
      <c r="G51" s="506"/>
      <c r="H51" s="560"/>
      <c r="I51" s="506"/>
      <c r="J51" s="560"/>
      <c r="K51" s="506"/>
      <c r="L51" s="560"/>
      <c r="M51" s="506"/>
      <c r="N51" s="560"/>
      <c r="O51" s="506"/>
      <c r="P51" s="565"/>
      <c r="Q51" s="506"/>
      <c r="R51" s="560"/>
      <c r="S51" s="506"/>
      <c r="T51" s="560"/>
      <c r="U51" s="506"/>
      <c r="V51" s="562"/>
      <c r="W51" s="506"/>
      <c r="X51" s="560"/>
      <c r="Y51" s="506"/>
      <c r="Z51" s="560"/>
      <c r="AA51" s="509"/>
      <c r="AB51" s="560"/>
      <c r="AC51" s="509"/>
      <c r="AD51" s="560"/>
      <c r="AE51" s="289" t="e">
        <f>INDEX(リスト!#REF!,MATCH(品質!$D50,リスト!$D:$D,0))</f>
        <v>#REF!</v>
      </c>
      <c r="AF51" s="284" t="e">
        <f>INDEX(リスト!X:X,MATCH(品質!$D50,リスト!$D:$D,0))</f>
        <v>#N/A</v>
      </c>
    </row>
    <row r="52" spans="1:32" s="107" customFormat="1" ht="12" customHeight="1">
      <c r="A52" s="488" t="str">
        <f ca="1">中日程計画表!A51</f>
        <v>入荷</v>
      </c>
      <c r="B52" s="566">
        <f>中日程計画表!B51</f>
        <v>23</v>
      </c>
      <c r="C52" s="563" t="str">
        <f>中日程計画表!C51</f>
        <v>入荷</v>
      </c>
      <c r="D52" s="568">
        <f>中日程計画表!D51</f>
        <v>0</v>
      </c>
      <c r="E52" s="568" t="str">
        <f>中日程計画表!E51</f>
        <v>入荷予定データ取込（CSV）</v>
      </c>
      <c r="F52" s="559">
        <v>0</v>
      </c>
      <c r="G52" s="563" t="str">
        <f>中日程計画表!K51</f>
        <v>NG</v>
      </c>
      <c r="H52" s="559"/>
      <c r="I52" s="563" t="str">
        <f>中日程計画表!O51</f>
        <v>NG</v>
      </c>
      <c r="J52" s="559"/>
      <c r="K52" s="563" t="str">
        <f>中日程計画表!S51</f>
        <v>NG</v>
      </c>
      <c r="L52" s="559">
        <v>0</v>
      </c>
      <c r="M52" s="563" t="str">
        <f>中日程計画表!W51</f>
        <v>NG</v>
      </c>
      <c r="N52" s="559">
        <v>0</v>
      </c>
      <c r="O52" s="563" t="str">
        <f>中日程計画表!AE51</f>
        <v>NG</v>
      </c>
      <c r="P52" s="564"/>
      <c r="Q52" s="563" t="str">
        <f>中日程計画表!AI51</f>
        <v>NG</v>
      </c>
      <c r="R52" s="559">
        <v>0</v>
      </c>
      <c r="S52" s="563" t="str">
        <f>中日程計画表!AQ51</f>
        <v>NG</v>
      </c>
      <c r="T52" s="559">
        <v>0</v>
      </c>
      <c r="U52" s="563" t="str">
        <f>中日程計画表!AU51</f>
        <v>NG</v>
      </c>
      <c r="V52" s="561"/>
      <c r="W52" s="563" t="str">
        <f>中日程計画表!BC51</f>
        <v>NG</v>
      </c>
      <c r="X52" s="559"/>
      <c r="Y52" s="563" t="str">
        <f>中日程計画表!BG51</f>
        <v>NG</v>
      </c>
      <c r="Z52" s="559"/>
      <c r="AA52" s="509" t="str">
        <f>中日程計画表!BO51</f>
        <v>NG</v>
      </c>
      <c r="AB52" s="559"/>
      <c r="AC52" s="509" t="str">
        <f>中日程計画表!BS51</f>
        <v>NG</v>
      </c>
      <c r="AD52" s="559"/>
      <c r="AE52" s="289" t="e">
        <f>INDEX(リスト!#REF!,MATCH(品質!$D52,リスト!$D:$D,0))</f>
        <v>#REF!</v>
      </c>
      <c r="AF52" s="284" t="e">
        <f>INDEX(リスト!X:X,MATCH(品質!$D52,リスト!$D:$D,0))</f>
        <v>#N/A</v>
      </c>
    </row>
    <row r="53" spans="1:32" s="107" customFormat="1" ht="12" customHeight="1">
      <c r="A53" s="489"/>
      <c r="B53" s="567"/>
      <c r="C53" s="506"/>
      <c r="D53" s="569"/>
      <c r="E53" s="569"/>
      <c r="F53" s="560"/>
      <c r="G53" s="506"/>
      <c r="H53" s="560"/>
      <c r="I53" s="506"/>
      <c r="J53" s="560"/>
      <c r="K53" s="506"/>
      <c r="L53" s="560"/>
      <c r="M53" s="506"/>
      <c r="N53" s="560"/>
      <c r="O53" s="506"/>
      <c r="P53" s="565"/>
      <c r="Q53" s="506"/>
      <c r="R53" s="560"/>
      <c r="S53" s="506"/>
      <c r="T53" s="560"/>
      <c r="U53" s="506"/>
      <c r="V53" s="562"/>
      <c r="W53" s="506"/>
      <c r="X53" s="560"/>
      <c r="Y53" s="506"/>
      <c r="Z53" s="560"/>
      <c r="AA53" s="509"/>
      <c r="AB53" s="560"/>
      <c r="AC53" s="509"/>
      <c r="AD53" s="560"/>
      <c r="AE53" s="289" t="e">
        <f>INDEX(リスト!#REF!,MATCH(品質!$D52,リスト!$D:$D,0))</f>
        <v>#REF!</v>
      </c>
      <c r="AF53" s="284" t="e">
        <f>INDEX(リスト!X:X,MATCH(品質!$D52,リスト!$D:$D,0))</f>
        <v>#N/A</v>
      </c>
    </row>
    <row r="54" spans="1:32" s="107" customFormat="1" ht="12" customHeight="1">
      <c r="A54" s="488" t="str">
        <f ca="1">中日程計画表!A53</f>
        <v>入荷</v>
      </c>
      <c r="B54" s="570">
        <f>中日程計画表!B53</f>
        <v>24</v>
      </c>
      <c r="C54" s="563" t="str">
        <f>中日程計画表!C53</f>
        <v>入荷</v>
      </c>
      <c r="D54" s="568">
        <f>中日程計画表!D53</f>
        <v>0</v>
      </c>
      <c r="E54" s="568" t="str">
        <f>中日程計画表!E53</f>
        <v>入荷予定データ取込（API）</v>
      </c>
      <c r="F54" s="559">
        <v>0</v>
      </c>
      <c r="G54" s="509" t="str">
        <f>中日程計画表!K53</f>
        <v>NG</v>
      </c>
      <c r="H54" s="559"/>
      <c r="I54" s="509" t="str">
        <f>中日程計画表!O53</f>
        <v>NG</v>
      </c>
      <c r="J54" s="559"/>
      <c r="K54" s="509" t="str">
        <f>中日程計画表!S53</f>
        <v>NG</v>
      </c>
      <c r="L54" s="559">
        <v>0</v>
      </c>
      <c r="M54" s="509" t="str">
        <f>中日程計画表!W53</f>
        <v>NG</v>
      </c>
      <c r="N54" s="559">
        <v>0</v>
      </c>
      <c r="O54" s="509" t="str">
        <f>中日程計画表!AE53</f>
        <v>NG</v>
      </c>
      <c r="P54" s="564">
        <v>0.35799999999999998</v>
      </c>
      <c r="Q54" s="509" t="str">
        <f>中日程計画表!AI53</f>
        <v>NG</v>
      </c>
      <c r="R54" s="559">
        <v>0</v>
      </c>
      <c r="S54" s="563" t="str">
        <f>中日程計画表!AQ53</f>
        <v>NG</v>
      </c>
      <c r="T54" s="559">
        <v>0</v>
      </c>
      <c r="U54" s="509" t="str">
        <f>中日程計画表!AU53</f>
        <v>NG</v>
      </c>
      <c r="V54" s="561">
        <v>6</v>
      </c>
      <c r="W54" s="509" t="str">
        <f>中日程計画表!BC53</f>
        <v>NG</v>
      </c>
      <c r="X54" s="559">
        <v>0</v>
      </c>
      <c r="Y54" s="509" t="str">
        <f>中日程計画表!BG53</f>
        <v>NG</v>
      </c>
      <c r="Z54" s="559">
        <v>0</v>
      </c>
      <c r="AA54" s="509" t="str">
        <f>中日程計画表!BO53</f>
        <v>NG</v>
      </c>
      <c r="AB54" s="559"/>
      <c r="AC54" s="509" t="str">
        <f>中日程計画表!BS53</f>
        <v>NG</v>
      </c>
      <c r="AD54" s="559"/>
      <c r="AE54" s="289" t="e">
        <f>INDEX(リスト!#REF!,MATCH(品質!$D54,リスト!$D:$D,0))</f>
        <v>#REF!</v>
      </c>
      <c r="AF54" s="284" t="e">
        <f>INDEX(リスト!X:X,MATCH(品質!$D54,リスト!$D:$D,0))</f>
        <v>#N/A</v>
      </c>
    </row>
    <row r="55" spans="1:32" s="107" customFormat="1" ht="12" customHeight="1">
      <c r="A55" s="489"/>
      <c r="B55" s="570"/>
      <c r="C55" s="506"/>
      <c r="D55" s="569"/>
      <c r="E55" s="569"/>
      <c r="F55" s="560"/>
      <c r="G55" s="509"/>
      <c r="H55" s="560"/>
      <c r="I55" s="509"/>
      <c r="J55" s="560"/>
      <c r="K55" s="509"/>
      <c r="L55" s="560"/>
      <c r="M55" s="509"/>
      <c r="N55" s="560"/>
      <c r="O55" s="509"/>
      <c r="P55" s="565"/>
      <c r="Q55" s="509"/>
      <c r="R55" s="560"/>
      <c r="S55" s="506"/>
      <c r="T55" s="560"/>
      <c r="U55" s="509"/>
      <c r="V55" s="562"/>
      <c r="W55" s="509"/>
      <c r="X55" s="560"/>
      <c r="Y55" s="509"/>
      <c r="Z55" s="560"/>
      <c r="AA55" s="509"/>
      <c r="AB55" s="560"/>
      <c r="AC55" s="509"/>
      <c r="AD55" s="560"/>
      <c r="AE55" s="289" t="e">
        <f>INDEX(リスト!#REF!,MATCH(品質!$D54,リスト!$D:$D,0))</f>
        <v>#REF!</v>
      </c>
      <c r="AF55" s="284" t="e">
        <f>INDEX(リスト!X:X,MATCH(品質!$D54,リスト!$D:$D,0))</f>
        <v>#N/A</v>
      </c>
    </row>
    <row r="56" spans="1:32" s="107" customFormat="1" ht="12" customHeight="1">
      <c r="A56" s="488" t="str">
        <f ca="1">中日程計画表!A55</f>
        <v>入荷</v>
      </c>
      <c r="B56" s="566">
        <f>中日程計画表!B55</f>
        <v>25</v>
      </c>
      <c r="C56" s="563" t="str">
        <f>中日程計画表!C55</f>
        <v>入荷</v>
      </c>
      <c r="D56" s="568">
        <f>中日程計画表!D55</f>
        <v>0</v>
      </c>
      <c r="E56" s="568" t="str">
        <f>中日程計画表!E55</f>
        <v>入荷予定照会</v>
      </c>
      <c r="F56" s="559">
        <v>0</v>
      </c>
      <c r="G56" s="563" t="str">
        <f>中日程計画表!K55</f>
        <v>NG</v>
      </c>
      <c r="H56" s="559"/>
      <c r="I56" s="563" t="str">
        <f>中日程計画表!O55</f>
        <v>NG</v>
      </c>
      <c r="J56" s="559"/>
      <c r="K56" s="563" t="str">
        <f>中日程計画表!S55</f>
        <v>NG</v>
      </c>
      <c r="L56" s="559">
        <v>0</v>
      </c>
      <c r="M56" s="563" t="str">
        <f>中日程計画表!W55</f>
        <v>NG</v>
      </c>
      <c r="N56" s="559">
        <v>0</v>
      </c>
      <c r="O56" s="563" t="str">
        <f>中日程計画表!AE55</f>
        <v>NG</v>
      </c>
      <c r="P56" s="564"/>
      <c r="Q56" s="563" t="str">
        <f>中日程計画表!AI55</f>
        <v>NG</v>
      </c>
      <c r="R56" s="559">
        <v>0</v>
      </c>
      <c r="S56" s="563" t="str">
        <f>中日程計画表!AQ55</f>
        <v>NG</v>
      </c>
      <c r="T56" s="559">
        <v>0</v>
      </c>
      <c r="U56" s="563" t="str">
        <f>中日程計画表!AU55</f>
        <v>NG</v>
      </c>
      <c r="V56" s="561">
        <v>14</v>
      </c>
      <c r="W56" s="563" t="str">
        <f>中日程計画表!BC55</f>
        <v>NG</v>
      </c>
      <c r="X56" s="559"/>
      <c r="Y56" s="563" t="str">
        <f>中日程計画表!BG55</f>
        <v>NG</v>
      </c>
      <c r="Z56" s="559"/>
      <c r="AA56" s="509" t="str">
        <f>中日程計画表!BO55</f>
        <v>NG</v>
      </c>
      <c r="AB56" s="559"/>
      <c r="AC56" s="509" t="str">
        <f>中日程計画表!BS55</f>
        <v>NG</v>
      </c>
      <c r="AD56" s="559"/>
      <c r="AE56" s="289" t="e">
        <f>INDEX(リスト!#REF!,MATCH(品質!$D56,リスト!$D:$D,0))</f>
        <v>#REF!</v>
      </c>
      <c r="AF56" s="284" t="e">
        <f>INDEX(リスト!X:X,MATCH(品質!$D56,リスト!$D:$D,0))</f>
        <v>#N/A</v>
      </c>
    </row>
    <row r="57" spans="1:32" s="107" customFormat="1" ht="12" customHeight="1">
      <c r="A57" s="489"/>
      <c r="B57" s="567"/>
      <c r="C57" s="506"/>
      <c r="D57" s="569"/>
      <c r="E57" s="569"/>
      <c r="F57" s="560"/>
      <c r="G57" s="506"/>
      <c r="H57" s="560"/>
      <c r="I57" s="506"/>
      <c r="J57" s="560"/>
      <c r="K57" s="506"/>
      <c r="L57" s="560"/>
      <c r="M57" s="506"/>
      <c r="N57" s="560"/>
      <c r="O57" s="506"/>
      <c r="P57" s="565"/>
      <c r="Q57" s="506"/>
      <c r="R57" s="560"/>
      <c r="S57" s="506"/>
      <c r="T57" s="560"/>
      <c r="U57" s="506"/>
      <c r="V57" s="562"/>
      <c r="W57" s="506"/>
      <c r="X57" s="560"/>
      <c r="Y57" s="506"/>
      <c r="Z57" s="560"/>
      <c r="AA57" s="509"/>
      <c r="AB57" s="560"/>
      <c r="AC57" s="509"/>
      <c r="AD57" s="560"/>
      <c r="AE57" s="289" t="e">
        <f>INDEX(リスト!#REF!,MATCH(品質!$D56,リスト!$D:$D,0))</f>
        <v>#REF!</v>
      </c>
      <c r="AF57" s="284" t="e">
        <f>INDEX(リスト!X:X,MATCH(品質!$D56,リスト!$D:$D,0))</f>
        <v>#N/A</v>
      </c>
    </row>
    <row r="58" spans="1:32" s="107" customFormat="1" ht="12" customHeight="1">
      <c r="A58" s="488" t="str">
        <f ca="1">中日程計画表!A57</f>
        <v>入荷</v>
      </c>
      <c r="B58" s="566">
        <f>中日程計画表!B57</f>
        <v>26</v>
      </c>
      <c r="C58" s="563" t="str">
        <f>中日程計画表!C57</f>
        <v>入荷</v>
      </c>
      <c r="D58" s="568">
        <f>中日程計画表!D57</f>
        <v>0</v>
      </c>
      <c r="E58" s="568" t="str">
        <f>中日程計画表!E57</f>
        <v>入荷予定入力</v>
      </c>
      <c r="F58" s="559">
        <v>0</v>
      </c>
      <c r="G58" s="563" t="str">
        <f>中日程計画表!K57</f>
        <v>NG</v>
      </c>
      <c r="H58" s="559"/>
      <c r="I58" s="563" t="str">
        <f>中日程計画表!O57</f>
        <v>NG</v>
      </c>
      <c r="J58" s="559"/>
      <c r="K58" s="563" t="str">
        <f>中日程計画表!S57</f>
        <v>NG</v>
      </c>
      <c r="L58" s="559">
        <v>0</v>
      </c>
      <c r="M58" s="563" t="str">
        <f>中日程計画表!W57</f>
        <v>NG</v>
      </c>
      <c r="N58" s="559">
        <v>0</v>
      </c>
      <c r="O58" s="563" t="str">
        <f>中日程計画表!AE57</f>
        <v>NG</v>
      </c>
      <c r="P58" s="564"/>
      <c r="Q58" s="563" t="str">
        <f>中日程計画表!AI57</f>
        <v>NG</v>
      </c>
      <c r="R58" s="559">
        <v>0</v>
      </c>
      <c r="S58" s="563" t="str">
        <f>中日程計画表!AQ57</f>
        <v>NG</v>
      </c>
      <c r="T58" s="559">
        <v>0</v>
      </c>
      <c r="U58" s="563" t="str">
        <f>中日程計画表!AU57</f>
        <v>NG</v>
      </c>
      <c r="V58" s="561"/>
      <c r="W58" s="563" t="str">
        <f>中日程計画表!BC57</f>
        <v>NG</v>
      </c>
      <c r="X58" s="559"/>
      <c r="Y58" s="563" t="str">
        <f>中日程計画表!BG57</f>
        <v>NG</v>
      </c>
      <c r="Z58" s="559"/>
      <c r="AA58" s="509" t="str">
        <f>中日程計画表!BO57</f>
        <v>NG</v>
      </c>
      <c r="AB58" s="559"/>
      <c r="AC58" s="509" t="str">
        <f>中日程計画表!BS57</f>
        <v>NG</v>
      </c>
      <c r="AD58" s="559"/>
      <c r="AE58" s="289" t="e">
        <f>INDEX(リスト!#REF!,MATCH(品質!$D58,リスト!$D:$D,0))</f>
        <v>#REF!</v>
      </c>
      <c r="AF58" s="284" t="e">
        <f>INDEX(リスト!X:X,MATCH(品質!$D58,リスト!$D:$D,0))</f>
        <v>#N/A</v>
      </c>
    </row>
    <row r="59" spans="1:32" s="107" customFormat="1" ht="12" customHeight="1">
      <c r="A59" s="489"/>
      <c r="B59" s="567"/>
      <c r="C59" s="506"/>
      <c r="D59" s="569"/>
      <c r="E59" s="569"/>
      <c r="F59" s="560"/>
      <c r="G59" s="506"/>
      <c r="H59" s="560"/>
      <c r="I59" s="506"/>
      <c r="J59" s="560"/>
      <c r="K59" s="506"/>
      <c r="L59" s="560"/>
      <c r="M59" s="506"/>
      <c r="N59" s="560"/>
      <c r="O59" s="506"/>
      <c r="P59" s="565"/>
      <c r="Q59" s="506"/>
      <c r="R59" s="560"/>
      <c r="S59" s="506"/>
      <c r="T59" s="560"/>
      <c r="U59" s="506"/>
      <c r="V59" s="562"/>
      <c r="W59" s="506"/>
      <c r="X59" s="560"/>
      <c r="Y59" s="506"/>
      <c r="Z59" s="560"/>
      <c r="AA59" s="509"/>
      <c r="AB59" s="560"/>
      <c r="AC59" s="509"/>
      <c r="AD59" s="560"/>
      <c r="AE59" s="289" t="e">
        <f>INDEX(リスト!#REF!,MATCH(品質!$D58,リスト!$D:$D,0))</f>
        <v>#REF!</v>
      </c>
      <c r="AF59" s="284" t="e">
        <f>INDEX(リスト!X:X,MATCH(品質!$D58,リスト!$D:$D,0))</f>
        <v>#N/A</v>
      </c>
    </row>
    <row r="60" spans="1:32" s="107" customFormat="1" ht="12" customHeight="1">
      <c r="A60" s="488" t="str">
        <f ca="1">中日程計画表!A59</f>
        <v>入荷</v>
      </c>
      <c r="B60" s="566">
        <f>中日程計画表!B59</f>
        <v>27</v>
      </c>
      <c r="C60" s="563" t="str">
        <f>中日程計画表!C59</f>
        <v>入荷</v>
      </c>
      <c r="D60" s="568">
        <f>中日程計画表!D59</f>
        <v>0</v>
      </c>
      <c r="E60" s="568" t="str">
        <f>中日程計画表!E59</f>
        <v>入荷予定削除</v>
      </c>
      <c r="F60" s="559">
        <v>0</v>
      </c>
      <c r="G60" s="563" t="str">
        <f>中日程計画表!K59</f>
        <v>NG</v>
      </c>
      <c r="H60" s="559"/>
      <c r="I60" s="563" t="str">
        <f>中日程計画表!O59</f>
        <v>NG</v>
      </c>
      <c r="J60" s="559"/>
      <c r="K60" s="563" t="str">
        <f>中日程計画表!S59</f>
        <v>NG</v>
      </c>
      <c r="L60" s="559">
        <v>0</v>
      </c>
      <c r="M60" s="563" t="str">
        <f>中日程計画表!W59</f>
        <v>NG</v>
      </c>
      <c r="N60" s="559">
        <v>0</v>
      </c>
      <c r="O60" s="563" t="str">
        <f>中日程計画表!AE59</f>
        <v>NG</v>
      </c>
      <c r="P60" s="564"/>
      <c r="Q60" s="563" t="str">
        <f>中日程計画表!AI59</f>
        <v>NG</v>
      </c>
      <c r="R60" s="559">
        <v>0</v>
      </c>
      <c r="S60" s="563" t="str">
        <f>中日程計画表!AQ59</f>
        <v>NG</v>
      </c>
      <c r="T60" s="559">
        <v>0</v>
      </c>
      <c r="U60" s="563" t="str">
        <f>中日程計画表!AU59</f>
        <v>NG</v>
      </c>
      <c r="V60" s="561"/>
      <c r="W60" s="563" t="str">
        <f>中日程計画表!BC59</f>
        <v>NG</v>
      </c>
      <c r="X60" s="559"/>
      <c r="Y60" s="563" t="str">
        <f>中日程計画表!BG59</f>
        <v>NG</v>
      </c>
      <c r="Z60" s="559"/>
      <c r="AA60" s="509" t="str">
        <f>中日程計画表!BO59</f>
        <v>NG</v>
      </c>
      <c r="AB60" s="559"/>
      <c r="AC60" s="509" t="str">
        <f>中日程計画表!BS59</f>
        <v>NG</v>
      </c>
      <c r="AD60" s="559"/>
      <c r="AE60" s="289" t="e">
        <f>INDEX(リスト!#REF!,MATCH(品質!$D60,リスト!$D:$D,0))</f>
        <v>#REF!</v>
      </c>
      <c r="AF60" s="284" t="e">
        <f>INDEX(リスト!X:X,MATCH(品質!$D60,リスト!$D:$D,0))</f>
        <v>#N/A</v>
      </c>
    </row>
    <row r="61" spans="1:32" s="107" customFormat="1" ht="12" customHeight="1">
      <c r="A61" s="489"/>
      <c r="B61" s="567"/>
      <c r="C61" s="506"/>
      <c r="D61" s="569"/>
      <c r="E61" s="569"/>
      <c r="F61" s="560"/>
      <c r="G61" s="506"/>
      <c r="H61" s="560"/>
      <c r="I61" s="506"/>
      <c r="J61" s="560"/>
      <c r="K61" s="506"/>
      <c r="L61" s="560"/>
      <c r="M61" s="506"/>
      <c r="N61" s="560"/>
      <c r="O61" s="506"/>
      <c r="P61" s="565"/>
      <c r="Q61" s="506"/>
      <c r="R61" s="560"/>
      <c r="S61" s="506"/>
      <c r="T61" s="560"/>
      <c r="U61" s="506"/>
      <c r="V61" s="562"/>
      <c r="W61" s="506"/>
      <c r="X61" s="560"/>
      <c r="Y61" s="506"/>
      <c r="Z61" s="560"/>
      <c r="AA61" s="509"/>
      <c r="AB61" s="560"/>
      <c r="AC61" s="509"/>
      <c r="AD61" s="560"/>
      <c r="AE61" s="289" t="e">
        <f>INDEX(リスト!#REF!,MATCH(品質!$D60,リスト!$D:$D,0))</f>
        <v>#REF!</v>
      </c>
      <c r="AF61" s="284" t="e">
        <f>INDEX(リスト!X:X,MATCH(品質!$D60,リスト!$D:$D,0))</f>
        <v>#N/A</v>
      </c>
    </row>
    <row r="62" spans="1:32" s="107" customFormat="1" ht="12" customHeight="1">
      <c r="A62" s="488" t="str">
        <f ca="1">中日程計画表!A61</f>
        <v>入荷</v>
      </c>
      <c r="B62" s="566">
        <f>中日程計画表!B61</f>
        <v>28</v>
      </c>
      <c r="C62" s="563" t="str">
        <f>中日程計画表!C61</f>
        <v>入荷</v>
      </c>
      <c r="D62" s="568">
        <f>中日程計画表!D61</f>
        <v>0</v>
      </c>
      <c r="E62" s="568" t="str">
        <f>中日程計画表!E61</f>
        <v>入荷検品</v>
      </c>
      <c r="F62" s="559">
        <v>0</v>
      </c>
      <c r="G62" s="563" t="str">
        <f>中日程計画表!K61</f>
        <v>NG</v>
      </c>
      <c r="H62" s="559"/>
      <c r="I62" s="563" t="str">
        <f>中日程計画表!O61</f>
        <v>NG</v>
      </c>
      <c r="J62" s="559"/>
      <c r="K62" s="563" t="str">
        <f>中日程計画表!S61</f>
        <v>NG</v>
      </c>
      <c r="L62" s="559">
        <v>0</v>
      </c>
      <c r="M62" s="563" t="str">
        <f>中日程計画表!W61</f>
        <v>NG</v>
      </c>
      <c r="N62" s="559">
        <v>0</v>
      </c>
      <c r="O62" s="563" t="str">
        <f>中日程計画表!AE61</f>
        <v>NG</v>
      </c>
      <c r="P62" s="564">
        <v>0</v>
      </c>
      <c r="Q62" s="563" t="str">
        <f>中日程計画表!AI61</f>
        <v>NG</v>
      </c>
      <c r="R62" s="559">
        <v>0</v>
      </c>
      <c r="S62" s="563" t="str">
        <f>中日程計画表!AQ61</f>
        <v>NG</v>
      </c>
      <c r="T62" s="559">
        <v>0</v>
      </c>
      <c r="U62" s="563" t="str">
        <f>中日程計画表!AU61</f>
        <v>NG</v>
      </c>
      <c r="V62" s="561">
        <v>0</v>
      </c>
      <c r="W62" s="563" t="str">
        <f>中日程計画表!BC61</f>
        <v>NG</v>
      </c>
      <c r="X62" s="559">
        <v>0</v>
      </c>
      <c r="Y62" s="563" t="str">
        <f>中日程計画表!BG61</f>
        <v>NG</v>
      </c>
      <c r="Z62" s="559"/>
      <c r="AA62" s="509" t="str">
        <f>中日程計画表!BO61</f>
        <v>NG</v>
      </c>
      <c r="AB62" s="559"/>
      <c r="AC62" s="509" t="str">
        <f>中日程計画表!BS61</f>
        <v>NG</v>
      </c>
      <c r="AD62" s="559"/>
      <c r="AE62" s="289" t="e">
        <f>INDEX(リスト!#REF!,MATCH(品質!$D62,リスト!$D:$D,0))</f>
        <v>#REF!</v>
      </c>
      <c r="AF62" s="284" t="e">
        <f>INDEX(リスト!X:X,MATCH(品質!$D62,リスト!$D:$D,0))</f>
        <v>#N/A</v>
      </c>
    </row>
    <row r="63" spans="1:32" s="107" customFormat="1" ht="12" customHeight="1">
      <c r="A63" s="489"/>
      <c r="B63" s="567"/>
      <c r="C63" s="506"/>
      <c r="D63" s="569"/>
      <c r="E63" s="569"/>
      <c r="F63" s="560"/>
      <c r="G63" s="506"/>
      <c r="H63" s="560"/>
      <c r="I63" s="506"/>
      <c r="J63" s="560"/>
      <c r="K63" s="506"/>
      <c r="L63" s="560"/>
      <c r="M63" s="506"/>
      <c r="N63" s="560"/>
      <c r="O63" s="506"/>
      <c r="P63" s="565"/>
      <c r="Q63" s="506"/>
      <c r="R63" s="560"/>
      <c r="S63" s="506"/>
      <c r="T63" s="560"/>
      <c r="U63" s="506"/>
      <c r="V63" s="562"/>
      <c r="W63" s="506"/>
      <c r="X63" s="560"/>
      <c r="Y63" s="506"/>
      <c r="Z63" s="560"/>
      <c r="AA63" s="509"/>
      <c r="AB63" s="560"/>
      <c r="AC63" s="509"/>
      <c r="AD63" s="560"/>
      <c r="AE63" s="289" t="e">
        <f>INDEX(リスト!#REF!,MATCH(品質!$D62,リスト!$D:$D,0))</f>
        <v>#REF!</v>
      </c>
      <c r="AF63" s="284" t="e">
        <f>INDEX(リスト!X:X,MATCH(品質!$D62,リスト!$D:$D,0))</f>
        <v>#N/A</v>
      </c>
    </row>
    <row r="64" spans="1:32" s="107" customFormat="1" ht="12" customHeight="1">
      <c r="A64" s="488" t="str">
        <f ca="1">中日程計画表!A63</f>
        <v>入荷</v>
      </c>
      <c r="B64" s="566">
        <f>中日程計画表!B63</f>
        <v>29</v>
      </c>
      <c r="C64" s="563" t="str">
        <f>中日程計画表!C63</f>
        <v>入庫</v>
      </c>
      <c r="D64" s="568">
        <f>中日程計画表!D63</f>
        <v>0</v>
      </c>
      <c r="E64" s="568" t="str">
        <f>中日程計画表!E63</f>
        <v>入庫入力</v>
      </c>
      <c r="F64" s="559">
        <v>0</v>
      </c>
      <c r="G64" s="563" t="str">
        <f>中日程計画表!K63</f>
        <v>NG</v>
      </c>
      <c r="H64" s="559"/>
      <c r="I64" s="563" t="str">
        <f>中日程計画表!O63</f>
        <v>NG</v>
      </c>
      <c r="J64" s="559"/>
      <c r="K64" s="563" t="str">
        <f>中日程計画表!S63</f>
        <v>NG</v>
      </c>
      <c r="L64" s="559">
        <v>0</v>
      </c>
      <c r="M64" s="563" t="str">
        <f>中日程計画表!W63</f>
        <v>NG</v>
      </c>
      <c r="N64" s="559">
        <v>0</v>
      </c>
      <c r="O64" s="563" t="str">
        <f>中日程計画表!AE63</f>
        <v>NG</v>
      </c>
      <c r="P64" s="564">
        <v>0.156</v>
      </c>
      <c r="Q64" s="563" t="str">
        <f>中日程計画表!AI63</f>
        <v>NG</v>
      </c>
      <c r="R64" s="559">
        <v>0</v>
      </c>
      <c r="S64" s="563" t="str">
        <f>中日程計画表!AQ63</f>
        <v>NG</v>
      </c>
      <c r="T64" s="559">
        <v>0</v>
      </c>
      <c r="U64" s="563" t="str">
        <f>中日程計画表!AU63</f>
        <v>NG</v>
      </c>
      <c r="V64" s="561">
        <v>3</v>
      </c>
      <c r="W64" s="563" t="str">
        <f>中日程計画表!BC63</f>
        <v>NG</v>
      </c>
      <c r="X64" s="559">
        <v>0</v>
      </c>
      <c r="Y64" s="563" t="str">
        <f>中日程計画表!BG63</f>
        <v>NG</v>
      </c>
      <c r="Z64" s="559">
        <v>0</v>
      </c>
      <c r="AA64" s="509" t="str">
        <f>中日程計画表!BO63</f>
        <v>NG</v>
      </c>
      <c r="AB64" s="559"/>
      <c r="AC64" s="509" t="str">
        <f>中日程計画表!BS63</f>
        <v>NG</v>
      </c>
      <c r="AD64" s="559"/>
      <c r="AE64" s="289" t="e">
        <f>INDEX(リスト!#REF!,MATCH(品質!$D64,リスト!$D:$D,0))</f>
        <v>#REF!</v>
      </c>
      <c r="AF64" s="284" t="e">
        <f>INDEX(リスト!X:X,MATCH(品質!$D64,リスト!$D:$D,0))</f>
        <v>#N/A</v>
      </c>
    </row>
    <row r="65" spans="1:32" s="107" customFormat="1" ht="12" customHeight="1">
      <c r="A65" s="489"/>
      <c r="B65" s="567"/>
      <c r="C65" s="506"/>
      <c r="D65" s="569"/>
      <c r="E65" s="569"/>
      <c r="F65" s="560"/>
      <c r="G65" s="506"/>
      <c r="H65" s="560"/>
      <c r="I65" s="506"/>
      <c r="J65" s="560"/>
      <c r="K65" s="506"/>
      <c r="L65" s="560"/>
      <c r="M65" s="506"/>
      <c r="N65" s="560"/>
      <c r="O65" s="506"/>
      <c r="P65" s="565"/>
      <c r="Q65" s="506"/>
      <c r="R65" s="560"/>
      <c r="S65" s="506"/>
      <c r="T65" s="560"/>
      <c r="U65" s="506"/>
      <c r="V65" s="562"/>
      <c r="W65" s="506"/>
      <c r="X65" s="560"/>
      <c r="Y65" s="506"/>
      <c r="Z65" s="560"/>
      <c r="AA65" s="509"/>
      <c r="AB65" s="560"/>
      <c r="AC65" s="509"/>
      <c r="AD65" s="560"/>
      <c r="AE65" s="289" t="e">
        <f>INDEX(リスト!#REF!,MATCH(品質!$D64,リスト!$D:$D,0))</f>
        <v>#REF!</v>
      </c>
      <c r="AF65" s="284" t="e">
        <f>INDEX(リスト!X:X,MATCH(品質!$D64,リスト!$D:$D,0))</f>
        <v>#N/A</v>
      </c>
    </row>
    <row r="66" spans="1:32" s="107" customFormat="1" ht="12" customHeight="1">
      <c r="A66" s="488" t="str">
        <f ca="1">中日程計画表!A65</f>
        <v>入荷</v>
      </c>
      <c r="B66" s="566">
        <f>中日程計画表!B65</f>
        <v>30</v>
      </c>
      <c r="C66" s="563" t="str">
        <f>中日程計画表!C65</f>
        <v>入庫</v>
      </c>
      <c r="D66" s="568">
        <f>中日程計画表!D65</f>
        <v>0</v>
      </c>
      <c r="E66" s="568" t="str">
        <f>中日程計画表!E65</f>
        <v>入庫削除</v>
      </c>
      <c r="F66" s="559">
        <v>0</v>
      </c>
      <c r="G66" s="563" t="str">
        <f>中日程計画表!K65</f>
        <v>NG</v>
      </c>
      <c r="H66" s="559"/>
      <c r="I66" s="563" t="str">
        <f>中日程計画表!O65</f>
        <v>NG</v>
      </c>
      <c r="J66" s="559"/>
      <c r="K66" s="563" t="str">
        <f>中日程計画表!S65</f>
        <v>NG</v>
      </c>
      <c r="L66" s="559">
        <v>0</v>
      </c>
      <c r="M66" s="563" t="str">
        <f>中日程計画表!W65</f>
        <v>NG</v>
      </c>
      <c r="N66" s="559">
        <v>0</v>
      </c>
      <c r="O66" s="563" t="str">
        <f>中日程計画表!AE65</f>
        <v>NG</v>
      </c>
      <c r="P66" s="564">
        <v>0.876</v>
      </c>
      <c r="Q66" s="563" t="str">
        <f>中日程計画表!AI65</f>
        <v>NG</v>
      </c>
      <c r="R66" s="559">
        <v>0</v>
      </c>
      <c r="S66" s="563" t="str">
        <f>中日程計画表!AQ65</f>
        <v>NG</v>
      </c>
      <c r="T66" s="559">
        <v>0</v>
      </c>
      <c r="U66" s="563" t="str">
        <f>中日程計画表!AU65</f>
        <v>NG</v>
      </c>
      <c r="V66" s="561">
        <v>6</v>
      </c>
      <c r="W66" s="563" t="str">
        <f>中日程計画表!BC65</f>
        <v>NG</v>
      </c>
      <c r="X66" s="559">
        <v>2</v>
      </c>
      <c r="Y66" s="563" t="str">
        <f>中日程計画表!BG65</f>
        <v>NG</v>
      </c>
      <c r="Z66" s="559">
        <v>0</v>
      </c>
      <c r="AA66" s="509" t="str">
        <f>中日程計画表!BO65</f>
        <v>NG</v>
      </c>
      <c r="AB66" s="559"/>
      <c r="AC66" s="509" t="str">
        <f>中日程計画表!BS65</f>
        <v>NG</v>
      </c>
      <c r="AD66" s="559"/>
      <c r="AE66" s="289" t="e">
        <f>INDEX(リスト!#REF!,MATCH(品質!$D66,リスト!$D:$D,0))</f>
        <v>#REF!</v>
      </c>
      <c r="AF66" s="284" t="e">
        <f>INDEX(リスト!X:X,MATCH(品質!$D66,リスト!$D:$D,0))</f>
        <v>#N/A</v>
      </c>
    </row>
    <row r="67" spans="1:32" s="107" customFormat="1" ht="12" customHeight="1">
      <c r="A67" s="489"/>
      <c r="B67" s="567"/>
      <c r="C67" s="506"/>
      <c r="D67" s="569"/>
      <c r="E67" s="569"/>
      <c r="F67" s="560"/>
      <c r="G67" s="506"/>
      <c r="H67" s="560"/>
      <c r="I67" s="506"/>
      <c r="J67" s="560"/>
      <c r="K67" s="506"/>
      <c r="L67" s="560"/>
      <c r="M67" s="506"/>
      <c r="N67" s="560"/>
      <c r="O67" s="506"/>
      <c r="P67" s="565"/>
      <c r="Q67" s="506"/>
      <c r="R67" s="560"/>
      <c r="S67" s="506"/>
      <c r="T67" s="560"/>
      <c r="U67" s="506"/>
      <c r="V67" s="562"/>
      <c r="W67" s="506"/>
      <c r="X67" s="560"/>
      <c r="Y67" s="506"/>
      <c r="Z67" s="560"/>
      <c r="AA67" s="509"/>
      <c r="AB67" s="560"/>
      <c r="AC67" s="509"/>
      <c r="AD67" s="560"/>
      <c r="AE67" s="289" t="e">
        <f>INDEX(リスト!#REF!,MATCH(品質!$D66,リスト!$D:$D,0))</f>
        <v>#REF!</v>
      </c>
      <c r="AF67" s="284" t="e">
        <f>INDEX(リスト!X:X,MATCH(品質!$D66,リスト!$D:$D,0))</f>
        <v>#N/A</v>
      </c>
    </row>
    <row r="68" spans="1:32" s="107" customFormat="1" ht="12" customHeight="1">
      <c r="A68" s="488" t="str">
        <f ca="1">中日程計画表!A67</f>
        <v>入荷</v>
      </c>
      <c r="B68" s="570">
        <f>中日程計画表!B67</f>
        <v>31</v>
      </c>
      <c r="C68" s="563" t="str">
        <f>中日程計画表!C67</f>
        <v>入庫</v>
      </c>
      <c r="D68" s="568">
        <f>中日程計画表!D67</f>
        <v>0</v>
      </c>
      <c r="E68" s="568" t="str">
        <f>中日程計画表!E67</f>
        <v>入庫照会</v>
      </c>
      <c r="F68" s="559">
        <v>0</v>
      </c>
      <c r="G68" s="509" t="str">
        <f>中日程計画表!K67</f>
        <v>NG</v>
      </c>
      <c r="H68" s="559"/>
      <c r="I68" s="509" t="str">
        <f>中日程計画表!O67</f>
        <v>NG</v>
      </c>
      <c r="J68" s="559"/>
      <c r="K68" s="509" t="str">
        <f>中日程計画表!S67</f>
        <v>NG</v>
      </c>
      <c r="L68" s="559">
        <v>0</v>
      </c>
      <c r="M68" s="509" t="str">
        <f>中日程計画表!W67</f>
        <v>NG</v>
      </c>
      <c r="N68" s="559">
        <v>0</v>
      </c>
      <c r="O68" s="509" t="str">
        <f>中日程計画表!AE67</f>
        <v>NG</v>
      </c>
      <c r="P68" s="564">
        <v>0</v>
      </c>
      <c r="Q68" s="509" t="str">
        <f>中日程計画表!AI67</f>
        <v>NG</v>
      </c>
      <c r="R68" s="559">
        <v>0</v>
      </c>
      <c r="S68" s="563" t="str">
        <f>中日程計画表!AQ67</f>
        <v>NG</v>
      </c>
      <c r="T68" s="559">
        <v>0</v>
      </c>
      <c r="U68" s="509" t="str">
        <f>中日程計画表!AU67</f>
        <v>NG</v>
      </c>
      <c r="V68" s="561">
        <v>13</v>
      </c>
      <c r="W68" s="509" t="str">
        <f>中日程計画表!BC67</f>
        <v>NG</v>
      </c>
      <c r="X68" s="559">
        <v>0</v>
      </c>
      <c r="Y68" s="509" t="str">
        <f>中日程計画表!BG67</f>
        <v>NG</v>
      </c>
      <c r="Z68" s="559">
        <v>0</v>
      </c>
      <c r="AA68" s="509" t="str">
        <f>中日程計画表!BO67</f>
        <v>NG</v>
      </c>
      <c r="AB68" s="559"/>
      <c r="AC68" s="509" t="str">
        <f>中日程計画表!BS67</f>
        <v>NG</v>
      </c>
      <c r="AD68" s="559"/>
      <c r="AE68" s="289" t="e">
        <f>INDEX(リスト!#REF!,MATCH(品質!$D68,リスト!$D:$D,0))</f>
        <v>#REF!</v>
      </c>
      <c r="AF68" s="284" t="e">
        <f>INDEX(リスト!X:X,MATCH(品質!$D68,リスト!$D:$D,0))</f>
        <v>#N/A</v>
      </c>
    </row>
    <row r="69" spans="1:32" s="107" customFormat="1" ht="12" customHeight="1">
      <c r="A69" s="489"/>
      <c r="B69" s="570"/>
      <c r="C69" s="506"/>
      <c r="D69" s="569"/>
      <c r="E69" s="569"/>
      <c r="F69" s="560"/>
      <c r="G69" s="509"/>
      <c r="H69" s="560"/>
      <c r="I69" s="509"/>
      <c r="J69" s="560"/>
      <c r="K69" s="509"/>
      <c r="L69" s="560"/>
      <c r="M69" s="509"/>
      <c r="N69" s="560"/>
      <c r="O69" s="509"/>
      <c r="P69" s="565"/>
      <c r="Q69" s="509"/>
      <c r="R69" s="560"/>
      <c r="S69" s="506"/>
      <c r="T69" s="560"/>
      <c r="U69" s="509"/>
      <c r="V69" s="562"/>
      <c r="W69" s="509"/>
      <c r="X69" s="560"/>
      <c r="Y69" s="509"/>
      <c r="Z69" s="560"/>
      <c r="AA69" s="509"/>
      <c r="AB69" s="560"/>
      <c r="AC69" s="509"/>
      <c r="AD69" s="560"/>
      <c r="AE69" s="289" t="e">
        <f>INDEX(リスト!#REF!,MATCH(品質!$D68,リスト!$D:$D,0))</f>
        <v>#REF!</v>
      </c>
      <c r="AF69" s="284" t="e">
        <f>INDEX(リスト!X:X,MATCH(品質!$D68,リスト!$D:$D,0))</f>
        <v>#N/A</v>
      </c>
    </row>
    <row r="70" spans="1:32" s="107" customFormat="1" ht="12" customHeight="1">
      <c r="A70" s="488" t="str">
        <f ca="1">中日程計画表!A69</f>
        <v>入荷</v>
      </c>
      <c r="B70" s="566">
        <f>中日程計画表!B69</f>
        <v>32</v>
      </c>
      <c r="C70" s="563" t="str">
        <f>中日程計画表!C69</f>
        <v>入庫</v>
      </c>
      <c r="D70" s="568">
        <f>中日程計画表!D69</f>
        <v>0</v>
      </c>
      <c r="E70" s="568" t="str">
        <f>中日程計画表!E69</f>
        <v>入庫ラベル</v>
      </c>
      <c r="F70" s="559">
        <v>0</v>
      </c>
      <c r="G70" s="563" t="str">
        <f>中日程計画表!K69</f>
        <v>NG</v>
      </c>
      <c r="H70" s="559"/>
      <c r="I70" s="563" t="str">
        <f>中日程計画表!O69</f>
        <v>NG</v>
      </c>
      <c r="J70" s="559"/>
      <c r="K70" s="563" t="str">
        <f>中日程計画表!S69</f>
        <v>NG</v>
      </c>
      <c r="L70" s="559">
        <v>0</v>
      </c>
      <c r="M70" s="563" t="str">
        <f>中日程計画表!W69</f>
        <v>NG</v>
      </c>
      <c r="N70" s="559">
        <v>0</v>
      </c>
      <c r="O70" s="563" t="str">
        <f>中日程計画表!AE69</f>
        <v>NG</v>
      </c>
      <c r="P70" s="564">
        <v>0</v>
      </c>
      <c r="Q70" s="563" t="str">
        <f>中日程計画表!AI69</f>
        <v>NG</v>
      </c>
      <c r="R70" s="559">
        <v>0</v>
      </c>
      <c r="S70" s="563" t="str">
        <f>中日程計画表!AQ69</f>
        <v>鄭吉龍</v>
      </c>
      <c r="T70" s="559">
        <v>0</v>
      </c>
      <c r="U70" s="563" t="str">
        <f>中日程計画表!AU69</f>
        <v>NG</v>
      </c>
      <c r="V70" s="561">
        <v>19</v>
      </c>
      <c r="W70" s="563" t="str">
        <f>中日程計画表!BC69</f>
        <v>NG</v>
      </c>
      <c r="X70" s="559">
        <v>0</v>
      </c>
      <c r="Y70" s="563" t="str">
        <f>中日程計画表!BG69</f>
        <v>NG</v>
      </c>
      <c r="Z70" s="559"/>
      <c r="AA70" s="509" t="str">
        <f>中日程計画表!BO69</f>
        <v>NG</v>
      </c>
      <c r="AB70" s="559"/>
      <c r="AC70" s="509" t="str">
        <f>中日程計画表!BS69</f>
        <v>NG</v>
      </c>
      <c r="AD70" s="559"/>
      <c r="AE70" s="289" t="e">
        <f>INDEX(リスト!#REF!,MATCH(品質!$D70,リスト!$D:$D,0))</f>
        <v>#REF!</v>
      </c>
      <c r="AF70" s="284" t="e">
        <f>INDEX(リスト!X:X,MATCH(品質!$D70,リスト!$D:$D,0))</f>
        <v>#N/A</v>
      </c>
    </row>
    <row r="71" spans="1:32" s="107" customFormat="1" ht="12" customHeight="1">
      <c r="A71" s="489"/>
      <c r="B71" s="567"/>
      <c r="C71" s="506"/>
      <c r="D71" s="569"/>
      <c r="E71" s="569"/>
      <c r="F71" s="560"/>
      <c r="G71" s="506"/>
      <c r="H71" s="560"/>
      <c r="I71" s="506"/>
      <c r="J71" s="560"/>
      <c r="K71" s="506"/>
      <c r="L71" s="560"/>
      <c r="M71" s="506"/>
      <c r="N71" s="560"/>
      <c r="O71" s="506"/>
      <c r="P71" s="565"/>
      <c r="Q71" s="506"/>
      <c r="R71" s="560"/>
      <c r="S71" s="506"/>
      <c r="T71" s="560"/>
      <c r="U71" s="506"/>
      <c r="V71" s="562"/>
      <c r="W71" s="506"/>
      <c r="X71" s="560"/>
      <c r="Y71" s="506"/>
      <c r="Z71" s="560"/>
      <c r="AA71" s="509"/>
      <c r="AB71" s="560"/>
      <c r="AC71" s="509"/>
      <c r="AD71" s="560"/>
      <c r="AE71" s="289" t="e">
        <f>INDEX(リスト!#REF!,MATCH(品質!$D70,リスト!$D:$D,0))</f>
        <v>#REF!</v>
      </c>
      <c r="AF71" s="284" t="e">
        <f>INDEX(リスト!X:X,MATCH(品質!$D70,リスト!$D:$D,0))</f>
        <v>#N/A</v>
      </c>
    </row>
    <row r="72" spans="1:32" s="107" customFormat="1" ht="12" customHeight="1">
      <c r="A72" s="488" t="str">
        <f ca="1">中日程計画表!A71</f>
        <v>入荷</v>
      </c>
      <c r="B72" s="566">
        <f>中日程計画表!B71</f>
        <v>33</v>
      </c>
      <c r="C72" s="563" t="str">
        <f>中日程計画表!C71</f>
        <v>確定</v>
      </c>
      <c r="D72" s="568">
        <f>中日程計画表!D71</f>
        <v>0</v>
      </c>
      <c r="E72" s="568" t="str">
        <f>中日程計画表!E71</f>
        <v>入荷確定</v>
      </c>
      <c r="F72" s="559">
        <v>0</v>
      </c>
      <c r="G72" s="563" t="str">
        <f>中日程計画表!K71</f>
        <v>NG</v>
      </c>
      <c r="H72" s="559"/>
      <c r="I72" s="563" t="str">
        <f>中日程計画表!O71</f>
        <v>NG</v>
      </c>
      <c r="J72" s="559"/>
      <c r="K72" s="563" t="str">
        <f>中日程計画表!S71</f>
        <v>NG</v>
      </c>
      <c r="L72" s="559">
        <v>0</v>
      </c>
      <c r="M72" s="563" t="str">
        <f>中日程計画表!W71</f>
        <v>NG</v>
      </c>
      <c r="N72" s="559">
        <v>0</v>
      </c>
      <c r="O72" s="563" t="str">
        <f>中日程計画表!AE71</f>
        <v>NG</v>
      </c>
      <c r="P72" s="564">
        <v>0</v>
      </c>
      <c r="Q72" s="563" t="str">
        <f>中日程計画表!AI71</f>
        <v>NG</v>
      </c>
      <c r="R72" s="559">
        <v>0</v>
      </c>
      <c r="S72" s="563" t="str">
        <f>中日程計画表!AQ71</f>
        <v>NG</v>
      </c>
      <c r="T72" s="559">
        <v>0</v>
      </c>
      <c r="U72" s="563" t="str">
        <f>中日程計画表!AU71</f>
        <v>NG</v>
      </c>
      <c r="V72" s="561">
        <v>16</v>
      </c>
      <c r="W72" s="563" t="str">
        <f>中日程計画表!BC71</f>
        <v>NG</v>
      </c>
      <c r="X72" s="559">
        <v>0</v>
      </c>
      <c r="Y72" s="563" t="str">
        <f>中日程計画表!BG71</f>
        <v>NG</v>
      </c>
      <c r="Z72" s="559">
        <v>0</v>
      </c>
      <c r="AA72" s="509" t="str">
        <f>中日程計画表!BO71</f>
        <v>NG</v>
      </c>
      <c r="AB72" s="559"/>
      <c r="AC72" s="509" t="str">
        <f>中日程計画表!BS71</f>
        <v>NG</v>
      </c>
      <c r="AD72" s="559"/>
      <c r="AE72" s="289" t="e">
        <f>INDEX(リスト!#REF!,MATCH(品質!$D72,リスト!$D:$D,0))</f>
        <v>#REF!</v>
      </c>
      <c r="AF72" s="284" t="e">
        <f>INDEX(リスト!X:X,MATCH(品質!$D72,リスト!$D:$D,0))</f>
        <v>#N/A</v>
      </c>
    </row>
    <row r="73" spans="1:32" s="107" customFormat="1" ht="12" customHeight="1">
      <c r="A73" s="489"/>
      <c r="B73" s="567"/>
      <c r="C73" s="506"/>
      <c r="D73" s="569"/>
      <c r="E73" s="569"/>
      <c r="F73" s="560"/>
      <c r="G73" s="506"/>
      <c r="H73" s="560"/>
      <c r="I73" s="506"/>
      <c r="J73" s="560"/>
      <c r="K73" s="506"/>
      <c r="L73" s="560"/>
      <c r="M73" s="506"/>
      <c r="N73" s="560"/>
      <c r="O73" s="506"/>
      <c r="P73" s="565"/>
      <c r="Q73" s="506"/>
      <c r="R73" s="560"/>
      <c r="S73" s="506"/>
      <c r="T73" s="560"/>
      <c r="U73" s="506"/>
      <c r="V73" s="562"/>
      <c r="W73" s="506"/>
      <c r="X73" s="560"/>
      <c r="Y73" s="506"/>
      <c r="Z73" s="560"/>
      <c r="AA73" s="509"/>
      <c r="AB73" s="560"/>
      <c r="AC73" s="509"/>
      <c r="AD73" s="560"/>
      <c r="AE73" s="289" t="e">
        <f>INDEX(リスト!#REF!,MATCH(品質!$D72,リスト!$D:$D,0))</f>
        <v>#REF!</v>
      </c>
      <c r="AF73" s="284" t="e">
        <f>INDEX(リスト!X:X,MATCH(品質!$D72,リスト!$D:$D,0))</f>
        <v>#N/A</v>
      </c>
    </row>
    <row r="74" spans="1:32" s="107" customFormat="1" ht="12" customHeight="1">
      <c r="A74" s="488" t="str">
        <f ca="1">中日程計画表!A73</f>
        <v>入荷</v>
      </c>
      <c r="B74" s="566">
        <f>中日程計画表!B73</f>
        <v>34</v>
      </c>
      <c r="C74" s="563" t="str">
        <f>中日程計画表!C73</f>
        <v>確定</v>
      </c>
      <c r="D74" s="568">
        <f>中日程計画表!D73</f>
        <v>0</v>
      </c>
      <c r="E74" s="568" t="str">
        <f>中日程計画表!E73</f>
        <v>入荷確定取消</v>
      </c>
      <c r="F74" s="559">
        <v>0</v>
      </c>
      <c r="G74" s="563" t="str">
        <f>中日程計画表!K73</f>
        <v>NG</v>
      </c>
      <c r="H74" s="559"/>
      <c r="I74" s="563" t="str">
        <f>中日程計画表!O73</f>
        <v>NG</v>
      </c>
      <c r="J74" s="559"/>
      <c r="K74" s="563" t="str">
        <f>中日程計画表!S73</f>
        <v>NG</v>
      </c>
      <c r="L74" s="559">
        <v>0</v>
      </c>
      <c r="M74" s="563" t="str">
        <f>中日程計画表!W73</f>
        <v>NG</v>
      </c>
      <c r="N74" s="559">
        <v>0</v>
      </c>
      <c r="O74" s="563" t="str">
        <f>中日程計画表!AE73</f>
        <v>NG</v>
      </c>
      <c r="P74" s="564">
        <v>0</v>
      </c>
      <c r="Q74" s="563" t="str">
        <f>中日程計画表!AI73</f>
        <v>NG</v>
      </c>
      <c r="R74" s="559">
        <v>0</v>
      </c>
      <c r="S74" s="563" t="str">
        <f>中日程計画表!AQ73</f>
        <v>NG</v>
      </c>
      <c r="T74" s="559">
        <v>0</v>
      </c>
      <c r="U74" s="563" t="str">
        <f>中日程計画表!AU73</f>
        <v>NG</v>
      </c>
      <c r="V74" s="561">
        <v>0</v>
      </c>
      <c r="W74" s="563" t="str">
        <f>中日程計画表!BC73</f>
        <v>NG</v>
      </c>
      <c r="X74" s="559">
        <v>0</v>
      </c>
      <c r="Y74" s="563" t="str">
        <f>中日程計画表!BG73</f>
        <v>NG</v>
      </c>
      <c r="Z74" s="559">
        <v>0</v>
      </c>
      <c r="AA74" s="509" t="str">
        <f>中日程計画表!BO73</f>
        <v>NG</v>
      </c>
      <c r="AB74" s="559"/>
      <c r="AC74" s="509" t="str">
        <f>中日程計画表!BS73</f>
        <v>NG</v>
      </c>
      <c r="AD74" s="559"/>
      <c r="AE74" s="289" t="e">
        <f>INDEX(リスト!#REF!,MATCH(品質!$D74,リスト!$D:$D,0))</f>
        <v>#REF!</v>
      </c>
      <c r="AF74" s="284" t="e">
        <f>INDEX(リスト!X:X,MATCH(品質!$D74,リスト!$D:$D,0))</f>
        <v>#N/A</v>
      </c>
    </row>
    <row r="75" spans="1:32" s="107" customFormat="1" ht="12" customHeight="1">
      <c r="A75" s="489"/>
      <c r="B75" s="567"/>
      <c r="C75" s="506"/>
      <c r="D75" s="569"/>
      <c r="E75" s="569"/>
      <c r="F75" s="560"/>
      <c r="G75" s="506"/>
      <c r="H75" s="560"/>
      <c r="I75" s="506"/>
      <c r="J75" s="560"/>
      <c r="K75" s="506"/>
      <c r="L75" s="560"/>
      <c r="M75" s="506"/>
      <c r="N75" s="560"/>
      <c r="O75" s="506"/>
      <c r="P75" s="565"/>
      <c r="Q75" s="506"/>
      <c r="R75" s="560"/>
      <c r="S75" s="506"/>
      <c r="T75" s="560"/>
      <c r="U75" s="506"/>
      <c r="V75" s="562"/>
      <c r="W75" s="506"/>
      <c r="X75" s="560"/>
      <c r="Y75" s="506"/>
      <c r="Z75" s="560"/>
      <c r="AA75" s="509"/>
      <c r="AB75" s="560"/>
      <c r="AC75" s="509"/>
      <c r="AD75" s="560"/>
      <c r="AE75" s="289" t="e">
        <f>INDEX(リスト!#REF!,MATCH(品質!$D74,リスト!$D:$D,0))</f>
        <v>#REF!</v>
      </c>
      <c r="AF75" s="284" t="e">
        <f>INDEX(リスト!X:X,MATCH(品質!$D74,リスト!$D:$D,0))</f>
        <v>#N/A</v>
      </c>
    </row>
    <row r="76" spans="1:32" s="107" customFormat="1" ht="12" customHeight="1">
      <c r="A76" s="488" t="str">
        <f ca="1">中日程計画表!A75</f>
        <v>入荷</v>
      </c>
      <c r="B76" s="566">
        <f>中日程計画表!B75</f>
        <v>35</v>
      </c>
      <c r="C76" s="563" t="str">
        <f>中日程計画表!C75</f>
        <v>確定</v>
      </c>
      <c r="D76" s="568">
        <f>中日程計画表!D75</f>
        <v>0</v>
      </c>
      <c r="E76" s="568" t="str">
        <f>中日程計画表!E75</f>
        <v>入荷確定照会</v>
      </c>
      <c r="F76" s="559">
        <v>0</v>
      </c>
      <c r="G76" s="563" t="str">
        <f>中日程計画表!K75</f>
        <v>NG</v>
      </c>
      <c r="H76" s="559"/>
      <c r="I76" s="563" t="str">
        <f>中日程計画表!O75</f>
        <v>NG</v>
      </c>
      <c r="J76" s="559"/>
      <c r="K76" s="563" t="str">
        <f>中日程計画表!S75</f>
        <v>NG</v>
      </c>
      <c r="L76" s="559">
        <v>0</v>
      </c>
      <c r="M76" s="563" t="str">
        <f>中日程計画表!W75</f>
        <v>NG</v>
      </c>
      <c r="N76" s="559">
        <v>0</v>
      </c>
      <c r="O76" s="563" t="str">
        <f>中日程計画表!AE75</f>
        <v>NG</v>
      </c>
      <c r="P76" s="564"/>
      <c r="Q76" s="563" t="str">
        <f>中日程計画表!AI75</f>
        <v>NG</v>
      </c>
      <c r="R76" s="559">
        <v>0</v>
      </c>
      <c r="S76" s="563" t="str">
        <f>中日程計画表!AQ75</f>
        <v>NG</v>
      </c>
      <c r="T76" s="559">
        <v>0</v>
      </c>
      <c r="U76" s="563" t="str">
        <f>中日程計画表!AU75</f>
        <v>NG</v>
      </c>
      <c r="V76" s="561">
        <v>0</v>
      </c>
      <c r="W76" s="563" t="str">
        <f>中日程計画表!BC75</f>
        <v>NG</v>
      </c>
      <c r="X76" s="559"/>
      <c r="Y76" s="563" t="str">
        <f>中日程計画表!BG75</f>
        <v>NG</v>
      </c>
      <c r="Z76" s="559">
        <v>0</v>
      </c>
      <c r="AA76" s="509" t="str">
        <f>中日程計画表!BO75</f>
        <v>NG</v>
      </c>
      <c r="AB76" s="559"/>
      <c r="AC76" s="509" t="str">
        <f>中日程計画表!BS75</f>
        <v>NG</v>
      </c>
      <c r="AD76" s="559"/>
      <c r="AE76" s="289" t="e">
        <f>INDEX(リスト!#REF!,MATCH(品質!$D76,リスト!$D:$D,0))</f>
        <v>#REF!</v>
      </c>
      <c r="AF76" s="284" t="e">
        <f>INDEX(リスト!X:X,MATCH(品質!$D76,リスト!$D:$D,0))</f>
        <v>#N/A</v>
      </c>
    </row>
    <row r="77" spans="1:32" s="107" customFormat="1" ht="12" customHeight="1">
      <c r="A77" s="489"/>
      <c r="B77" s="567"/>
      <c r="C77" s="506"/>
      <c r="D77" s="569"/>
      <c r="E77" s="569"/>
      <c r="F77" s="560"/>
      <c r="G77" s="506"/>
      <c r="H77" s="560"/>
      <c r="I77" s="506"/>
      <c r="J77" s="560"/>
      <c r="K77" s="506"/>
      <c r="L77" s="560"/>
      <c r="M77" s="506"/>
      <c r="N77" s="560"/>
      <c r="O77" s="506"/>
      <c r="P77" s="565"/>
      <c r="Q77" s="506"/>
      <c r="R77" s="560"/>
      <c r="S77" s="506"/>
      <c r="T77" s="560"/>
      <c r="U77" s="506"/>
      <c r="V77" s="562"/>
      <c r="W77" s="506"/>
      <c r="X77" s="560"/>
      <c r="Y77" s="506"/>
      <c r="Z77" s="560"/>
      <c r="AA77" s="509"/>
      <c r="AB77" s="560"/>
      <c r="AC77" s="509"/>
      <c r="AD77" s="560"/>
      <c r="AE77" s="289" t="e">
        <f>INDEX(リスト!#REF!,MATCH(品質!$D76,リスト!$D:$D,0))</f>
        <v>#REF!</v>
      </c>
      <c r="AF77" s="284" t="e">
        <f>INDEX(リスト!X:X,MATCH(品質!$D76,リスト!$D:$D,0))</f>
        <v>#N/A</v>
      </c>
    </row>
    <row r="78" spans="1:32" s="107" customFormat="1" ht="12" customHeight="1">
      <c r="A78" s="488" t="str">
        <f ca="1">中日程計画表!A77</f>
        <v>入荷</v>
      </c>
      <c r="B78" s="566">
        <f>中日程計画表!B77</f>
        <v>36</v>
      </c>
      <c r="C78" s="563" t="str">
        <f>中日程計画表!C77</f>
        <v>確定</v>
      </c>
      <c r="D78" s="568">
        <f>中日程計画表!D77</f>
        <v>0</v>
      </c>
      <c r="E78" s="568" t="str">
        <f>中日程計画表!E77</f>
        <v>入荷確定データ出力（CSV）</v>
      </c>
      <c r="F78" s="559">
        <v>0</v>
      </c>
      <c r="G78" s="563" t="str">
        <f>中日程計画表!K77</f>
        <v>NG</v>
      </c>
      <c r="H78" s="559"/>
      <c r="I78" s="563" t="str">
        <f>中日程計画表!O77</f>
        <v>NG</v>
      </c>
      <c r="J78" s="559"/>
      <c r="K78" s="563" t="str">
        <f>中日程計画表!S77</f>
        <v>NG</v>
      </c>
      <c r="L78" s="559">
        <v>0</v>
      </c>
      <c r="M78" s="563" t="str">
        <f>中日程計画表!W77</f>
        <v>NG</v>
      </c>
      <c r="N78" s="559">
        <v>0</v>
      </c>
      <c r="O78" s="563" t="str">
        <f>中日程計画表!AE77</f>
        <v>NG</v>
      </c>
      <c r="P78" s="564">
        <v>0</v>
      </c>
      <c r="Q78" s="563" t="str">
        <f>中日程計画表!AI77</f>
        <v>NG</v>
      </c>
      <c r="R78" s="559">
        <v>0</v>
      </c>
      <c r="S78" s="563" t="str">
        <f>中日程計画表!AQ77</f>
        <v>NG</v>
      </c>
      <c r="T78" s="559">
        <v>0</v>
      </c>
      <c r="U78" s="563" t="str">
        <f>中日程計画表!AU77</f>
        <v>NG</v>
      </c>
      <c r="V78" s="561">
        <v>14</v>
      </c>
      <c r="W78" s="563" t="str">
        <f>中日程計画表!BC77</f>
        <v>NG</v>
      </c>
      <c r="X78" s="559">
        <v>0</v>
      </c>
      <c r="Y78" s="563" t="str">
        <f>中日程計画表!BG77</f>
        <v>NG</v>
      </c>
      <c r="Z78" s="559"/>
      <c r="AA78" s="509" t="str">
        <f>中日程計画表!BO77</f>
        <v>NG</v>
      </c>
      <c r="AB78" s="559"/>
      <c r="AC78" s="509" t="str">
        <f>中日程計画表!BS77</f>
        <v>NG</v>
      </c>
      <c r="AD78" s="559"/>
      <c r="AE78" s="289" t="e">
        <f>INDEX(リスト!#REF!,MATCH(品質!$D78,リスト!$D:$D,0))</f>
        <v>#REF!</v>
      </c>
      <c r="AF78" s="284" t="e">
        <f>INDEX(リスト!X:X,MATCH(品質!$D78,リスト!$D:$D,0))</f>
        <v>#N/A</v>
      </c>
    </row>
    <row r="79" spans="1:32" s="107" customFormat="1" ht="12" customHeight="1">
      <c r="A79" s="489"/>
      <c r="B79" s="567"/>
      <c r="C79" s="506"/>
      <c r="D79" s="569"/>
      <c r="E79" s="569"/>
      <c r="F79" s="560"/>
      <c r="G79" s="506"/>
      <c r="H79" s="560"/>
      <c r="I79" s="506"/>
      <c r="J79" s="560"/>
      <c r="K79" s="506"/>
      <c r="L79" s="560"/>
      <c r="M79" s="506"/>
      <c r="N79" s="560"/>
      <c r="O79" s="506"/>
      <c r="P79" s="565"/>
      <c r="Q79" s="506"/>
      <c r="R79" s="560"/>
      <c r="S79" s="506"/>
      <c r="T79" s="560"/>
      <c r="U79" s="506"/>
      <c r="V79" s="562"/>
      <c r="W79" s="506"/>
      <c r="X79" s="560"/>
      <c r="Y79" s="506"/>
      <c r="Z79" s="560"/>
      <c r="AA79" s="509"/>
      <c r="AB79" s="560"/>
      <c r="AC79" s="509"/>
      <c r="AD79" s="560"/>
      <c r="AE79" s="289" t="e">
        <f>INDEX(リスト!#REF!,MATCH(品質!$D78,リスト!$D:$D,0))</f>
        <v>#REF!</v>
      </c>
      <c r="AF79" s="284" t="e">
        <f>INDEX(リスト!X:X,MATCH(品質!$D78,リスト!$D:$D,0))</f>
        <v>#N/A</v>
      </c>
    </row>
    <row r="80" spans="1:32" s="107" customFormat="1" ht="12" customHeight="1">
      <c r="A80" s="488" t="str">
        <f ca="1">中日程計画表!A79</f>
        <v>入荷</v>
      </c>
      <c r="B80" s="566">
        <f>中日程計画表!B79</f>
        <v>37</v>
      </c>
      <c r="C80" s="563" t="str">
        <f>中日程計画表!C79</f>
        <v>確定</v>
      </c>
      <c r="D80" s="568">
        <f>中日程計画表!D79</f>
        <v>0</v>
      </c>
      <c r="E80" s="568" t="str">
        <f>中日程計画表!E79</f>
        <v>入荷確定データ出力（API）</v>
      </c>
      <c r="F80" s="559">
        <v>0</v>
      </c>
      <c r="G80" s="563" t="str">
        <f>中日程計画表!K79</f>
        <v>NG</v>
      </c>
      <c r="H80" s="559"/>
      <c r="I80" s="563" t="str">
        <f>中日程計画表!O79</f>
        <v>NG</v>
      </c>
      <c r="J80" s="559"/>
      <c r="K80" s="563" t="str">
        <f>中日程計画表!S79</f>
        <v>NG</v>
      </c>
      <c r="L80" s="559">
        <v>0</v>
      </c>
      <c r="M80" s="563" t="str">
        <f>中日程計画表!W79</f>
        <v>NG</v>
      </c>
      <c r="N80" s="559">
        <v>0</v>
      </c>
      <c r="O80" s="563" t="str">
        <f>中日程計画表!AE79</f>
        <v>NG</v>
      </c>
      <c r="P80" s="564">
        <v>0</v>
      </c>
      <c r="Q80" s="563" t="str">
        <f>中日程計画表!AI79</f>
        <v>NG</v>
      </c>
      <c r="R80" s="559">
        <v>0</v>
      </c>
      <c r="S80" s="563" t="str">
        <f>中日程計画表!AQ79</f>
        <v>NG</v>
      </c>
      <c r="T80" s="559">
        <v>0</v>
      </c>
      <c r="U80" s="563" t="str">
        <f>中日程計画表!AU79</f>
        <v>NG</v>
      </c>
      <c r="V80" s="561">
        <v>0</v>
      </c>
      <c r="W80" s="563" t="str">
        <f>中日程計画表!BC79</f>
        <v>NG</v>
      </c>
      <c r="X80" s="559">
        <v>0</v>
      </c>
      <c r="Y80" s="563" t="str">
        <f>中日程計画表!BG79</f>
        <v>NG</v>
      </c>
      <c r="Z80" s="559">
        <v>0</v>
      </c>
      <c r="AA80" s="509" t="str">
        <f>中日程計画表!BO79</f>
        <v>NG</v>
      </c>
      <c r="AB80" s="559"/>
      <c r="AC80" s="509" t="str">
        <f>中日程計画表!BS79</f>
        <v>NG</v>
      </c>
      <c r="AD80" s="559"/>
      <c r="AE80" s="289" t="e">
        <f>INDEX(リスト!#REF!,MATCH(品質!$D80,リスト!$D:$D,0))</f>
        <v>#REF!</v>
      </c>
      <c r="AF80" s="284" t="e">
        <f>INDEX(リスト!X:X,MATCH(品質!$D80,リスト!$D:$D,0))</f>
        <v>#N/A</v>
      </c>
    </row>
    <row r="81" spans="1:32" s="107" customFormat="1" ht="12" customHeight="1">
      <c r="A81" s="489"/>
      <c r="B81" s="567"/>
      <c r="C81" s="506"/>
      <c r="D81" s="569"/>
      <c r="E81" s="569"/>
      <c r="F81" s="560"/>
      <c r="G81" s="506"/>
      <c r="H81" s="560"/>
      <c r="I81" s="506"/>
      <c r="J81" s="560"/>
      <c r="K81" s="506"/>
      <c r="L81" s="560"/>
      <c r="M81" s="506"/>
      <c r="N81" s="560"/>
      <c r="O81" s="506"/>
      <c r="P81" s="565"/>
      <c r="Q81" s="506"/>
      <c r="R81" s="560"/>
      <c r="S81" s="506"/>
      <c r="T81" s="560"/>
      <c r="U81" s="506"/>
      <c r="V81" s="562"/>
      <c r="W81" s="506"/>
      <c r="X81" s="560"/>
      <c r="Y81" s="506"/>
      <c r="Z81" s="560"/>
      <c r="AA81" s="509"/>
      <c r="AB81" s="560"/>
      <c r="AC81" s="509"/>
      <c r="AD81" s="560"/>
      <c r="AE81" s="289" t="e">
        <f>INDEX(リスト!#REF!,MATCH(品質!$D80,リスト!$D:$D,0))</f>
        <v>#REF!</v>
      </c>
      <c r="AF81" s="284" t="e">
        <f>INDEX(リスト!X:X,MATCH(品質!$D80,リスト!$D:$D,0))</f>
        <v>#N/A</v>
      </c>
    </row>
    <row r="82" spans="1:32" s="107" customFormat="1" ht="12" customHeight="1">
      <c r="A82" s="488" t="str">
        <f ca="1">中日程計画表!A81</f>
        <v>在庫</v>
      </c>
      <c r="B82" s="566">
        <f>中日程計画表!B81</f>
        <v>38</v>
      </c>
      <c r="C82" s="563" t="str">
        <f>中日程計画表!C81</f>
        <v>在庫</v>
      </c>
      <c r="D82" s="568">
        <f>中日程計画表!D81</f>
        <v>0</v>
      </c>
      <c r="E82" s="568" t="str">
        <f>中日程計画表!E81</f>
        <v>在庫データ取込（CSV）</v>
      </c>
      <c r="F82" s="559">
        <v>0</v>
      </c>
      <c r="G82" s="563" t="str">
        <f>中日程計画表!K81</f>
        <v>NG</v>
      </c>
      <c r="H82" s="559"/>
      <c r="I82" s="563" t="str">
        <f>中日程計画表!O81</f>
        <v>NG</v>
      </c>
      <c r="J82" s="559"/>
      <c r="K82" s="563" t="str">
        <f>中日程計画表!S81</f>
        <v>NG</v>
      </c>
      <c r="L82" s="559">
        <v>0</v>
      </c>
      <c r="M82" s="563" t="str">
        <f>中日程計画表!W81</f>
        <v>NG</v>
      </c>
      <c r="N82" s="559">
        <v>0</v>
      </c>
      <c r="O82" s="563" t="str">
        <f>中日程計画表!AE81</f>
        <v>NG</v>
      </c>
      <c r="P82" s="564">
        <v>0.751</v>
      </c>
      <c r="Q82" s="563" t="str">
        <f>中日程計画表!AI81</f>
        <v>NG</v>
      </c>
      <c r="R82" s="559">
        <v>0</v>
      </c>
      <c r="S82" s="563" t="str">
        <f>中日程計画表!AQ81</f>
        <v>NG</v>
      </c>
      <c r="T82" s="559">
        <v>0</v>
      </c>
      <c r="U82" s="563" t="str">
        <f>中日程計画表!AU81</f>
        <v>NG</v>
      </c>
      <c r="V82" s="561">
        <v>4</v>
      </c>
      <c r="W82" s="563" t="str">
        <f>中日程計画表!BC81</f>
        <v>NG</v>
      </c>
      <c r="X82" s="559">
        <v>3</v>
      </c>
      <c r="Y82" s="563" t="str">
        <f>中日程計画表!BG81</f>
        <v>NG</v>
      </c>
      <c r="Z82" s="559">
        <v>3</v>
      </c>
      <c r="AA82" s="509" t="str">
        <f>中日程計画表!BO81</f>
        <v>NG</v>
      </c>
      <c r="AB82" s="559">
        <v>0</v>
      </c>
      <c r="AC82" s="509" t="str">
        <f>中日程計画表!BS81</f>
        <v>NG</v>
      </c>
      <c r="AD82" s="559">
        <v>0</v>
      </c>
      <c r="AE82" s="289" t="e">
        <f>INDEX(リスト!#REF!,MATCH(品質!$D82,リスト!$D:$D,0))</f>
        <v>#REF!</v>
      </c>
      <c r="AF82" s="284" t="e">
        <f>INDEX(リスト!X:X,MATCH(品質!$D82,リスト!$D:$D,0))</f>
        <v>#N/A</v>
      </c>
    </row>
    <row r="83" spans="1:32" s="107" customFormat="1" ht="12" customHeight="1">
      <c r="A83" s="489"/>
      <c r="B83" s="567"/>
      <c r="C83" s="506"/>
      <c r="D83" s="569"/>
      <c r="E83" s="569"/>
      <c r="F83" s="560"/>
      <c r="G83" s="506"/>
      <c r="H83" s="560"/>
      <c r="I83" s="506"/>
      <c r="J83" s="560"/>
      <c r="K83" s="506"/>
      <c r="L83" s="560"/>
      <c r="M83" s="506"/>
      <c r="N83" s="560"/>
      <c r="O83" s="506"/>
      <c r="P83" s="565"/>
      <c r="Q83" s="506"/>
      <c r="R83" s="560"/>
      <c r="S83" s="506"/>
      <c r="T83" s="560"/>
      <c r="U83" s="506"/>
      <c r="V83" s="562"/>
      <c r="W83" s="506"/>
      <c r="X83" s="560"/>
      <c r="Y83" s="506"/>
      <c r="Z83" s="560"/>
      <c r="AA83" s="509"/>
      <c r="AB83" s="560"/>
      <c r="AC83" s="509"/>
      <c r="AD83" s="560"/>
      <c r="AE83" s="289" t="e">
        <f>INDEX(リスト!#REF!,MATCH(品質!$D82,リスト!$D:$D,0))</f>
        <v>#REF!</v>
      </c>
      <c r="AF83" s="284" t="e">
        <f>INDEX(リスト!X:X,MATCH(品質!$D82,リスト!$D:$D,0))</f>
        <v>#N/A</v>
      </c>
    </row>
    <row r="84" spans="1:32" s="107" customFormat="1" ht="12" customHeight="1">
      <c r="A84" s="488" t="str">
        <f ca="1">中日程計画表!A83</f>
        <v>在庫</v>
      </c>
      <c r="B84" s="566">
        <f>中日程計画表!B83</f>
        <v>39</v>
      </c>
      <c r="C84" s="563" t="str">
        <f>中日程計画表!C83</f>
        <v>在庫</v>
      </c>
      <c r="D84" s="568">
        <f>中日程計画表!D83</f>
        <v>0</v>
      </c>
      <c r="E84" s="568" t="str">
        <f>中日程計画表!E83</f>
        <v>在庫データ取込（API）</v>
      </c>
      <c r="F84" s="559">
        <v>0</v>
      </c>
      <c r="G84" s="563" t="str">
        <f>中日程計画表!K83</f>
        <v>NG</v>
      </c>
      <c r="H84" s="559"/>
      <c r="I84" s="563" t="str">
        <f>中日程計画表!O83</f>
        <v>NG</v>
      </c>
      <c r="J84" s="559"/>
      <c r="K84" s="563" t="str">
        <f>中日程計画表!S83</f>
        <v>NG</v>
      </c>
      <c r="L84" s="559">
        <v>0</v>
      </c>
      <c r="M84" s="563" t="str">
        <f>中日程計画表!W83</f>
        <v>NG</v>
      </c>
      <c r="N84" s="559">
        <v>0</v>
      </c>
      <c r="O84" s="563" t="str">
        <f>中日程計画表!AE83</f>
        <v>NG</v>
      </c>
      <c r="P84" s="564"/>
      <c r="Q84" s="563" t="str">
        <f>中日程計画表!AI83</f>
        <v>NG</v>
      </c>
      <c r="R84" s="559">
        <v>0</v>
      </c>
      <c r="S84" s="563" t="str">
        <f>中日程計画表!AQ83</f>
        <v>NG</v>
      </c>
      <c r="T84" s="559">
        <v>0</v>
      </c>
      <c r="U84" s="563" t="str">
        <f>中日程計画表!AU83</f>
        <v>NG</v>
      </c>
      <c r="V84" s="561">
        <v>3</v>
      </c>
      <c r="W84" s="563" t="str">
        <f>中日程計画表!BC83</f>
        <v>NG</v>
      </c>
      <c r="X84" s="559"/>
      <c r="Y84" s="563" t="str">
        <f>中日程計画表!BG83</f>
        <v>NG</v>
      </c>
      <c r="Z84" s="559"/>
      <c r="AA84" s="509" t="str">
        <f>中日程計画表!BO83</f>
        <v>NG</v>
      </c>
      <c r="AB84" s="559"/>
      <c r="AC84" s="509" t="str">
        <f>中日程計画表!BS83</f>
        <v>NG</v>
      </c>
      <c r="AD84" s="559"/>
      <c r="AE84" s="289" t="e">
        <f>INDEX(リスト!#REF!,MATCH(品質!$D84,リスト!$D:$D,0))</f>
        <v>#REF!</v>
      </c>
      <c r="AF84" s="284" t="e">
        <f>INDEX(リスト!X:X,MATCH(品質!$D84,リスト!$D:$D,0))</f>
        <v>#N/A</v>
      </c>
    </row>
    <row r="85" spans="1:32" s="107" customFormat="1" ht="12" customHeight="1">
      <c r="A85" s="489"/>
      <c r="B85" s="567"/>
      <c r="C85" s="506"/>
      <c r="D85" s="569"/>
      <c r="E85" s="569"/>
      <c r="F85" s="560"/>
      <c r="G85" s="506"/>
      <c r="H85" s="560"/>
      <c r="I85" s="506"/>
      <c r="J85" s="560"/>
      <c r="K85" s="506"/>
      <c r="L85" s="560"/>
      <c r="M85" s="506"/>
      <c r="N85" s="560"/>
      <c r="O85" s="506"/>
      <c r="P85" s="565"/>
      <c r="Q85" s="506"/>
      <c r="R85" s="560"/>
      <c r="S85" s="506"/>
      <c r="T85" s="560"/>
      <c r="U85" s="506"/>
      <c r="V85" s="562"/>
      <c r="W85" s="506"/>
      <c r="X85" s="560"/>
      <c r="Y85" s="506"/>
      <c r="Z85" s="560"/>
      <c r="AA85" s="509"/>
      <c r="AB85" s="560"/>
      <c r="AC85" s="509"/>
      <c r="AD85" s="560"/>
      <c r="AE85" s="289" t="e">
        <f>INDEX(リスト!#REF!,MATCH(品質!$D84,リスト!$D:$D,0))</f>
        <v>#REF!</v>
      </c>
      <c r="AF85" s="284" t="e">
        <f>INDEX(リスト!X:X,MATCH(品質!$D84,リスト!$D:$D,0))</f>
        <v>#N/A</v>
      </c>
    </row>
    <row r="86" spans="1:32" s="107" customFormat="1" ht="12" customHeight="1">
      <c r="A86" s="488" t="str">
        <f ca="1">中日程計画表!A85</f>
        <v>在庫</v>
      </c>
      <c r="B86" s="570">
        <f>中日程計画表!B85</f>
        <v>40</v>
      </c>
      <c r="C86" s="563" t="str">
        <f>中日程計画表!C85</f>
        <v>在庫</v>
      </c>
      <c r="D86" s="568">
        <f>中日程計画表!D85</f>
        <v>0</v>
      </c>
      <c r="E86" s="568" t="str">
        <f>中日程計画表!E85</f>
        <v>在庫照会</v>
      </c>
      <c r="F86" s="559">
        <v>0</v>
      </c>
      <c r="G86" s="509" t="str">
        <f>中日程計画表!K85</f>
        <v>NG</v>
      </c>
      <c r="H86" s="559"/>
      <c r="I86" s="509" t="str">
        <f>中日程計画表!O85</f>
        <v>NG</v>
      </c>
      <c r="J86" s="559"/>
      <c r="K86" s="509" t="str">
        <f>中日程計画表!S85</f>
        <v>NG</v>
      </c>
      <c r="L86" s="559">
        <v>0</v>
      </c>
      <c r="M86" s="509" t="str">
        <f>中日程計画表!W85</f>
        <v>NG</v>
      </c>
      <c r="N86" s="559">
        <v>0</v>
      </c>
      <c r="O86" s="509" t="str">
        <f>中日程計画表!AE85</f>
        <v>NG</v>
      </c>
      <c r="P86" s="564">
        <v>1.1619999999999999</v>
      </c>
      <c r="Q86" s="509" t="str">
        <f>中日程計画表!AI85</f>
        <v>NG</v>
      </c>
      <c r="R86" s="559">
        <v>0</v>
      </c>
      <c r="S86" s="563" t="str">
        <f>中日程計画表!AQ85</f>
        <v>NG</v>
      </c>
      <c r="T86" s="559">
        <v>0</v>
      </c>
      <c r="U86" s="509" t="str">
        <f>中日程計画表!AU85</f>
        <v>NG</v>
      </c>
      <c r="V86" s="561">
        <v>7</v>
      </c>
      <c r="W86" s="509" t="str">
        <f>中日程計画表!BC85</f>
        <v>NG</v>
      </c>
      <c r="X86" s="559">
        <v>5</v>
      </c>
      <c r="Y86" s="509" t="str">
        <f>中日程計画表!BG85</f>
        <v>NG</v>
      </c>
      <c r="Z86" s="559">
        <v>4</v>
      </c>
      <c r="AA86" s="509" t="str">
        <f>中日程計画表!BO85</f>
        <v>NG</v>
      </c>
      <c r="AB86" s="559">
        <v>0</v>
      </c>
      <c r="AC86" s="509" t="str">
        <f>中日程計画表!BS85</f>
        <v>NG</v>
      </c>
      <c r="AD86" s="559">
        <v>0</v>
      </c>
      <c r="AE86" s="289" t="e">
        <f>INDEX(リスト!#REF!,MATCH(品質!$D86,リスト!$D:$D,0))</f>
        <v>#REF!</v>
      </c>
      <c r="AF86" s="284" t="e">
        <f>INDEX(リスト!X:X,MATCH(品質!$D86,リスト!$D:$D,0))</f>
        <v>#N/A</v>
      </c>
    </row>
    <row r="87" spans="1:32" s="107" customFormat="1" ht="12" customHeight="1">
      <c r="A87" s="489"/>
      <c r="B87" s="570"/>
      <c r="C87" s="506"/>
      <c r="D87" s="569"/>
      <c r="E87" s="569"/>
      <c r="F87" s="560"/>
      <c r="G87" s="509"/>
      <c r="H87" s="560"/>
      <c r="I87" s="509"/>
      <c r="J87" s="560"/>
      <c r="K87" s="509"/>
      <c r="L87" s="560"/>
      <c r="M87" s="509"/>
      <c r="N87" s="560"/>
      <c r="O87" s="509"/>
      <c r="P87" s="565"/>
      <c r="Q87" s="509"/>
      <c r="R87" s="560"/>
      <c r="S87" s="506"/>
      <c r="T87" s="560"/>
      <c r="U87" s="509"/>
      <c r="V87" s="562"/>
      <c r="W87" s="509"/>
      <c r="X87" s="560"/>
      <c r="Y87" s="509"/>
      <c r="Z87" s="560"/>
      <c r="AA87" s="509"/>
      <c r="AB87" s="560"/>
      <c r="AC87" s="509"/>
      <c r="AD87" s="560"/>
      <c r="AE87" s="289" t="e">
        <f>INDEX(リスト!#REF!,MATCH(品質!$D86,リスト!$D:$D,0))</f>
        <v>#REF!</v>
      </c>
      <c r="AF87" s="284" t="e">
        <f>INDEX(リスト!X:X,MATCH(品質!$D86,リスト!$D:$D,0))</f>
        <v>#N/A</v>
      </c>
    </row>
    <row r="88" spans="1:32" s="107" customFormat="1" ht="12" customHeight="1">
      <c r="A88" s="488" t="str">
        <f ca="1">中日程計画表!A87</f>
        <v>在庫</v>
      </c>
      <c r="B88" s="566">
        <f>中日程計画表!B87</f>
        <v>41</v>
      </c>
      <c r="C88" s="563" t="str">
        <f>中日程計画表!C87</f>
        <v>在庫</v>
      </c>
      <c r="D88" s="568">
        <f>中日程計画表!D87</f>
        <v>0</v>
      </c>
      <c r="E88" s="568" t="str">
        <f>中日程計画表!E87</f>
        <v>受払照会</v>
      </c>
      <c r="F88" s="559">
        <v>0</v>
      </c>
      <c r="G88" s="563" t="str">
        <f>中日程計画表!K87</f>
        <v>NG</v>
      </c>
      <c r="H88" s="559"/>
      <c r="I88" s="563" t="str">
        <f>中日程計画表!O87</f>
        <v>NG</v>
      </c>
      <c r="J88" s="559"/>
      <c r="K88" s="563" t="str">
        <f>中日程計画表!S87</f>
        <v>NG</v>
      </c>
      <c r="L88" s="559">
        <v>0</v>
      </c>
      <c r="M88" s="563" t="str">
        <f>中日程計画表!W87</f>
        <v>NG</v>
      </c>
      <c r="N88" s="559">
        <v>0</v>
      </c>
      <c r="O88" s="563" t="str">
        <f>中日程計画表!AE87</f>
        <v>NG</v>
      </c>
      <c r="P88" s="564"/>
      <c r="Q88" s="563" t="str">
        <f>中日程計画表!AI87</f>
        <v>NG</v>
      </c>
      <c r="R88" s="559">
        <v>0</v>
      </c>
      <c r="S88" s="563" t="str">
        <f>中日程計画表!AQ87</f>
        <v>NG</v>
      </c>
      <c r="T88" s="559">
        <v>0</v>
      </c>
      <c r="U88" s="563" t="str">
        <f>中日程計画表!AU87</f>
        <v>NG</v>
      </c>
      <c r="V88" s="561"/>
      <c r="W88" s="563" t="str">
        <f>中日程計画表!BC87</f>
        <v>NG</v>
      </c>
      <c r="X88" s="559"/>
      <c r="Y88" s="563" t="str">
        <f>中日程計画表!BG87</f>
        <v>NG</v>
      </c>
      <c r="Z88" s="559"/>
      <c r="AA88" s="509" t="str">
        <f>中日程計画表!BO87</f>
        <v>NG</v>
      </c>
      <c r="AB88" s="559"/>
      <c r="AC88" s="509" t="str">
        <f>中日程計画表!BS87</f>
        <v>NG</v>
      </c>
      <c r="AD88" s="559"/>
      <c r="AE88" s="289" t="e">
        <f>INDEX(リスト!#REF!,MATCH(品質!$D88,リスト!$D:$D,0))</f>
        <v>#REF!</v>
      </c>
      <c r="AF88" s="284" t="e">
        <f>INDEX(リスト!X:X,MATCH(品質!$D88,リスト!$D:$D,0))</f>
        <v>#N/A</v>
      </c>
    </row>
    <row r="89" spans="1:32" s="107" customFormat="1" ht="12" customHeight="1">
      <c r="A89" s="489"/>
      <c r="B89" s="567"/>
      <c r="C89" s="506"/>
      <c r="D89" s="569"/>
      <c r="E89" s="569"/>
      <c r="F89" s="560"/>
      <c r="G89" s="506"/>
      <c r="H89" s="560"/>
      <c r="I89" s="506"/>
      <c r="J89" s="560"/>
      <c r="K89" s="506"/>
      <c r="L89" s="560"/>
      <c r="M89" s="506"/>
      <c r="N89" s="560"/>
      <c r="O89" s="506"/>
      <c r="P89" s="565"/>
      <c r="Q89" s="506"/>
      <c r="R89" s="560"/>
      <c r="S89" s="506"/>
      <c r="T89" s="560"/>
      <c r="U89" s="506"/>
      <c r="V89" s="562"/>
      <c r="W89" s="506"/>
      <c r="X89" s="560"/>
      <c r="Y89" s="506"/>
      <c r="Z89" s="560"/>
      <c r="AA89" s="509"/>
      <c r="AB89" s="560"/>
      <c r="AC89" s="509"/>
      <c r="AD89" s="560"/>
      <c r="AE89" s="289" t="e">
        <f>INDEX(リスト!#REF!,MATCH(品質!$D88,リスト!$D:$D,0))</f>
        <v>#REF!</v>
      </c>
      <c r="AF89" s="284" t="e">
        <f>INDEX(リスト!X:X,MATCH(品質!$D88,リスト!$D:$D,0))</f>
        <v>#N/A</v>
      </c>
    </row>
    <row r="90" spans="1:32" s="107" customFormat="1" ht="12" customHeight="1">
      <c r="A90" s="488" t="str">
        <f ca="1">中日程計画表!A89</f>
        <v>在庫</v>
      </c>
      <c r="B90" s="570">
        <f>中日程計画表!B89</f>
        <v>42</v>
      </c>
      <c r="C90" s="563" t="str">
        <f>中日程計画表!C89</f>
        <v>返品</v>
      </c>
      <c r="D90" s="568">
        <f>中日程計画表!D89</f>
        <v>0</v>
      </c>
      <c r="E90" s="568" t="str">
        <f>中日程計画表!E89</f>
        <v>返品入力</v>
      </c>
      <c r="F90" s="559">
        <v>0</v>
      </c>
      <c r="G90" s="509" t="str">
        <f>中日程計画表!K89</f>
        <v>NG</v>
      </c>
      <c r="H90" s="559"/>
      <c r="I90" s="509" t="str">
        <f>中日程計画表!O89</f>
        <v>NG</v>
      </c>
      <c r="J90" s="559"/>
      <c r="K90" s="509" t="str">
        <f>中日程計画表!S89</f>
        <v>NG</v>
      </c>
      <c r="L90" s="559">
        <v>0</v>
      </c>
      <c r="M90" s="509" t="str">
        <f>中日程計画表!W89</f>
        <v>NG</v>
      </c>
      <c r="N90" s="559">
        <v>0</v>
      </c>
      <c r="O90" s="509" t="str">
        <f>中日程計画表!AE89</f>
        <v>NG</v>
      </c>
      <c r="P90" s="564"/>
      <c r="Q90" s="509" t="str">
        <f>中日程計画表!AI89</f>
        <v>NG</v>
      </c>
      <c r="R90" s="559">
        <v>0</v>
      </c>
      <c r="S90" s="563" t="str">
        <f>中日程計画表!AQ89</f>
        <v>NG</v>
      </c>
      <c r="T90" s="559">
        <v>0</v>
      </c>
      <c r="U90" s="509" t="str">
        <f>中日程計画表!AU89</f>
        <v>NG</v>
      </c>
      <c r="V90" s="561"/>
      <c r="W90" s="509" t="str">
        <f>中日程計画表!BC89</f>
        <v>NG</v>
      </c>
      <c r="X90" s="559"/>
      <c r="Y90" s="509" t="str">
        <f>中日程計画表!BG89</f>
        <v>NG</v>
      </c>
      <c r="Z90" s="559"/>
      <c r="AA90" s="509" t="str">
        <f>中日程計画表!BO89</f>
        <v>NG</v>
      </c>
      <c r="AB90" s="559"/>
      <c r="AC90" s="509" t="str">
        <f>中日程計画表!BS89</f>
        <v>NG</v>
      </c>
      <c r="AD90" s="559"/>
      <c r="AE90" s="289" t="e">
        <f>INDEX(リスト!#REF!,MATCH(品質!$D90,リスト!$D:$D,0))</f>
        <v>#REF!</v>
      </c>
      <c r="AF90" s="284" t="e">
        <f>INDEX(リスト!X:X,MATCH(品質!$D90,リスト!$D:$D,0))</f>
        <v>#N/A</v>
      </c>
    </row>
    <row r="91" spans="1:32" s="107" customFormat="1" ht="12" customHeight="1">
      <c r="A91" s="489"/>
      <c r="B91" s="570"/>
      <c r="C91" s="506"/>
      <c r="D91" s="569"/>
      <c r="E91" s="569"/>
      <c r="F91" s="560"/>
      <c r="G91" s="509"/>
      <c r="H91" s="560"/>
      <c r="I91" s="509"/>
      <c r="J91" s="560"/>
      <c r="K91" s="509"/>
      <c r="L91" s="560"/>
      <c r="M91" s="509"/>
      <c r="N91" s="560"/>
      <c r="O91" s="509"/>
      <c r="P91" s="565"/>
      <c r="Q91" s="509"/>
      <c r="R91" s="560"/>
      <c r="S91" s="506"/>
      <c r="T91" s="560"/>
      <c r="U91" s="509"/>
      <c r="V91" s="562"/>
      <c r="W91" s="509"/>
      <c r="X91" s="560"/>
      <c r="Y91" s="509"/>
      <c r="Z91" s="560"/>
      <c r="AA91" s="509"/>
      <c r="AB91" s="560"/>
      <c r="AC91" s="509"/>
      <c r="AD91" s="560"/>
      <c r="AE91" s="289" t="e">
        <f>INDEX(リスト!#REF!,MATCH(品質!$D90,リスト!$D:$D,0))</f>
        <v>#REF!</v>
      </c>
      <c r="AF91" s="284" t="e">
        <f>INDEX(リスト!X:X,MATCH(品質!$D90,リスト!$D:$D,0))</f>
        <v>#N/A</v>
      </c>
    </row>
    <row r="92" spans="1:32" s="107" customFormat="1" ht="12" customHeight="1">
      <c r="A92" s="488" t="str">
        <f ca="1">中日程計画表!A91</f>
        <v>在庫</v>
      </c>
      <c r="B92" s="566">
        <f>中日程計画表!B91</f>
        <v>43</v>
      </c>
      <c r="C92" s="563" t="str">
        <f>中日程計画表!C91</f>
        <v>返品</v>
      </c>
      <c r="D92" s="568">
        <f>中日程計画表!D91</f>
        <v>0</v>
      </c>
      <c r="E92" s="568" t="str">
        <f>中日程計画表!E91</f>
        <v>返品削除</v>
      </c>
      <c r="F92" s="559">
        <v>0</v>
      </c>
      <c r="G92" s="563" t="str">
        <f>中日程計画表!K91</f>
        <v>NG</v>
      </c>
      <c r="H92" s="559"/>
      <c r="I92" s="563" t="str">
        <f>中日程計画表!O91</f>
        <v>NG</v>
      </c>
      <c r="J92" s="559"/>
      <c r="K92" s="563" t="str">
        <f>中日程計画表!S91</f>
        <v>NG</v>
      </c>
      <c r="L92" s="559">
        <v>0</v>
      </c>
      <c r="M92" s="563" t="str">
        <f>中日程計画表!W91</f>
        <v>NG</v>
      </c>
      <c r="N92" s="559">
        <v>0</v>
      </c>
      <c r="O92" s="563" t="str">
        <f>中日程計画表!AE91</f>
        <v>NG</v>
      </c>
      <c r="P92" s="564"/>
      <c r="Q92" s="563" t="str">
        <f>中日程計画表!AI91</f>
        <v>NG</v>
      </c>
      <c r="R92" s="559">
        <v>0</v>
      </c>
      <c r="S92" s="563" t="str">
        <f>中日程計画表!AQ91</f>
        <v>NG</v>
      </c>
      <c r="T92" s="559">
        <v>0</v>
      </c>
      <c r="U92" s="563" t="str">
        <f>中日程計画表!AU91</f>
        <v>NG</v>
      </c>
      <c r="V92" s="561"/>
      <c r="W92" s="563" t="str">
        <f>中日程計画表!BC91</f>
        <v>NG</v>
      </c>
      <c r="X92" s="559"/>
      <c r="Y92" s="563" t="str">
        <f>中日程計画表!BG91</f>
        <v>NG</v>
      </c>
      <c r="Z92" s="559"/>
      <c r="AA92" s="509" t="str">
        <f>中日程計画表!BO91</f>
        <v>NG</v>
      </c>
      <c r="AB92" s="559"/>
      <c r="AC92" s="509" t="str">
        <f>中日程計画表!BS91</f>
        <v>NG</v>
      </c>
      <c r="AD92" s="559"/>
      <c r="AE92" s="289" t="e">
        <f>INDEX(リスト!#REF!,MATCH(品質!$D92,リスト!$D:$D,0))</f>
        <v>#REF!</v>
      </c>
      <c r="AF92" s="284" t="e">
        <f>INDEX(リスト!X:X,MATCH(品質!$D92,リスト!$D:$D,0))</f>
        <v>#N/A</v>
      </c>
    </row>
    <row r="93" spans="1:32" s="107" customFormat="1" ht="12" customHeight="1">
      <c r="A93" s="489"/>
      <c r="B93" s="567"/>
      <c r="C93" s="506"/>
      <c r="D93" s="569"/>
      <c r="E93" s="569"/>
      <c r="F93" s="560"/>
      <c r="G93" s="506"/>
      <c r="H93" s="560"/>
      <c r="I93" s="506"/>
      <c r="J93" s="560"/>
      <c r="K93" s="506"/>
      <c r="L93" s="560"/>
      <c r="M93" s="506"/>
      <c r="N93" s="560"/>
      <c r="O93" s="506"/>
      <c r="P93" s="565"/>
      <c r="Q93" s="506"/>
      <c r="R93" s="560"/>
      <c r="S93" s="506"/>
      <c r="T93" s="560"/>
      <c r="U93" s="506"/>
      <c r="V93" s="562"/>
      <c r="W93" s="506"/>
      <c r="X93" s="560"/>
      <c r="Y93" s="506"/>
      <c r="Z93" s="560"/>
      <c r="AA93" s="509"/>
      <c r="AB93" s="560"/>
      <c r="AC93" s="509"/>
      <c r="AD93" s="560"/>
      <c r="AE93" s="289" t="e">
        <f>INDEX(リスト!#REF!,MATCH(品質!$D92,リスト!$D:$D,0))</f>
        <v>#REF!</v>
      </c>
      <c r="AF93" s="284" t="e">
        <f>INDEX(リスト!X:X,MATCH(品質!$D92,リスト!$D:$D,0))</f>
        <v>#N/A</v>
      </c>
    </row>
    <row r="94" spans="1:32" s="107" customFormat="1" ht="12" customHeight="1">
      <c r="A94" s="488" t="str">
        <f ca="1">中日程計画表!A93</f>
        <v>在庫</v>
      </c>
      <c r="B94" s="566">
        <f>中日程計画表!B93</f>
        <v>44</v>
      </c>
      <c r="C94" s="563" t="str">
        <f>中日程計画表!C93</f>
        <v>返品</v>
      </c>
      <c r="D94" s="568">
        <f>中日程計画表!D93</f>
        <v>0</v>
      </c>
      <c r="E94" s="568" t="str">
        <f>中日程計画表!E93</f>
        <v>返品照会</v>
      </c>
      <c r="F94" s="559">
        <v>0</v>
      </c>
      <c r="G94" s="563" t="str">
        <f>中日程計画表!K93</f>
        <v>NG</v>
      </c>
      <c r="H94" s="559"/>
      <c r="I94" s="563" t="str">
        <f>中日程計画表!O93</f>
        <v>NG</v>
      </c>
      <c r="J94" s="559"/>
      <c r="K94" s="563" t="str">
        <f>中日程計画表!S93</f>
        <v>NG</v>
      </c>
      <c r="L94" s="559">
        <v>0</v>
      </c>
      <c r="M94" s="563" t="str">
        <f>中日程計画表!W93</f>
        <v>NG</v>
      </c>
      <c r="N94" s="559">
        <v>0</v>
      </c>
      <c r="O94" s="563" t="str">
        <f>中日程計画表!AE93</f>
        <v>NG</v>
      </c>
      <c r="P94" s="564">
        <v>0</v>
      </c>
      <c r="Q94" s="563" t="str">
        <f>中日程計画表!AI93</f>
        <v>NG</v>
      </c>
      <c r="R94" s="559">
        <v>0</v>
      </c>
      <c r="S94" s="563" t="str">
        <f>中日程計画表!AQ93</f>
        <v>NG</v>
      </c>
      <c r="T94" s="559">
        <v>0</v>
      </c>
      <c r="U94" s="563" t="str">
        <f>中日程計画表!AU93</f>
        <v>NG</v>
      </c>
      <c r="V94" s="561">
        <v>0</v>
      </c>
      <c r="W94" s="563" t="str">
        <f>中日程計画表!BC93</f>
        <v>NG</v>
      </c>
      <c r="X94" s="559">
        <v>0</v>
      </c>
      <c r="Y94" s="563" t="str">
        <f>中日程計画表!BG93</f>
        <v>NG</v>
      </c>
      <c r="Z94" s="559">
        <v>0</v>
      </c>
      <c r="AA94" s="509" t="str">
        <f>中日程計画表!BO93</f>
        <v>NG</v>
      </c>
      <c r="AB94" s="559"/>
      <c r="AC94" s="509" t="str">
        <f>中日程計画表!BS93</f>
        <v>NG</v>
      </c>
      <c r="AD94" s="559"/>
      <c r="AE94" s="289" t="e">
        <f>INDEX(リスト!#REF!,MATCH(品質!$D94,リスト!$D:$D,0))</f>
        <v>#REF!</v>
      </c>
      <c r="AF94" s="284" t="e">
        <f>INDEX(リスト!X:X,MATCH(品質!$D94,リスト!$D:$D,0))</f>
        <v>#N/A</v>
      </c>
    </row>
    <row r="95" spans="1:32" s="107" customFormat="1" ht="12" customHeight="1">
      <c r="A95" s="489"/>
      <c r="B95" s="567"/>
      <c r="C95" s="506"/>
      <c r="D95" s="569"/>
      <c r="E95" s="569"/>
      <c r="F95" s="560"/>
      <c r="G95" s="506"/>
      <c r="H95" s="560"/>
      <c r="I95" s="506"/>
      <c r="J95" s="560"/>
      <c r="K95" s="506"/>
      <c r="L95" s="560"/>
      <c r="M95" s="506"/>
      <c r="N95" s="560"/>
      <c r="O95" s="506"/>
      <c r="P95" s="565"/>
      <c r="Q95" s="506"/>
      <c r="R95" s="560"/>
      <c r="S95" s="506"/>
      <c r="T95" s="560"/>
      <c r="U95" s="506"/>
      <c r="V95" s="562"/>
      <c r="W95" s="506"/>
      <c r="X95" s="560"/>
      <c r="Y95" s="506"/>
      <c r="Z95" s="560"/>
      <c r="AA95" s="509"/>
      <c r="AB95" s="560"/>
      <c r="AC95" s="509"/>
      <c r="AD95" s="560"/>
      <c r="AE95" s="289" t="e">
        <f>INDEX(リスト!#REF!,MATCH(品質!$D94,リスト!$D:$D,0))</f>
        <v>#REF!</v>
      </c>
      <c r="AF95" s="284" t="e">
        <f>INDEX(リスト!X:X,MATCH(品質!$D94,リスト!$D:$D,0))</f>
        <v>#N/A</v>
      </c>
    </row>
    <row r="96" spans="1:32" s="107" customFormat="1" ht="12" customHeight="1">
      <c r="A96" s="488" t="str">
        <f ca="1">中日程計画表!A95</f>
        <v>在庫</v>
      </c>
      <c r="B96" s="566">
        <f>中日程計画表!B95</f>
        <v>45</v>
      </c>
      <c r="C96" s="563" t="str">
        <f>中日程計画表!C95</f>
        <v>移動調整</v>
      </c>
      <c r="D96" s="568">
        <f>中日程計画表!D95</f>
        <v>0</v>
      </c>
      <c r="E96" s="568" t="str">
        <f>中日程計画表!E95</f>
        <v>在庫移動</v>
      </c>
      <c r="F96" s="559">
        <v>0</v>
      </c>
      <c r="G96" s="563" t="str">
        <f>中日程計画表!K95</f>
        <v>NG</v>
      </c>
      <c r="H96" s="559"/>
      <c r="I96" s="563" t="str">
        <f>中日程計画表!O95</f>
        <v>NG</v>
      </c>
      <c r="J96" s="559"/>
      <c r="K96" s="563" t="str">
        <f>中日程計画表!S95</f>
        <v>NG</v>
      </c>
      <c r="L96" s="559">
        <v>0</v>
      </c>
      <c r="M96" s="563" t="str">
        <f>中日程計画表!W95</f>
        <v>NG</v>
      </c>
      <c r="N96" s="559">
        <v>0</v>
      </c>
      <c r="O96" s="563" t="str">
        <f>中日程計画表!AE95</f>
        <v>NG</v>
      </c>
      <c r="P96" s="564">
        <v>0</v>
      </c>
      <c r="Q96" s="563" t="str">
        <f>中日程計画表!AI95</f>
        <v>NG</v>
      </c>
      <c r="R96" s="559">
        <v>0</v>
      </c>
      <c r="S96" s="563" t="str">
        <f>中日程計画表!AQ95</f>
        <v>NG</v>
      </c>
      <c r="T96" s="559">
        <v>0</v>
      </c>
      <c r="U96" s="563" t="str">
        <f>中日程計画表!AU95</f>
        <v>NG</v>
      </c>
      <c r="V96" s="561">
        <v>0</v>
      </c>
      <c r="W96" s="563" t="str">
        <f>中日程計画表!BC95</f>
        <v>NG</v>
      </c>
      <c r="X96" s="559">
        <v>0</v>
      </c>
      <c r="Y96" s="563" t="str">
        <f>中日程計画表!BG95</f>
        <v>NG</v>
      </c>
      <c r="Z96" s="559">
        <v>0</v>
      </c>
      <c r="AA96" s="509" t="str">
        <f>中日程計画表!BO95</f>
        <v>NG</v>
      </c>
      <c r="AB96" s="559"/>
      <c r="AC96" s="509" t="str">
        <f>中日程計画表!BS95</f>
        <v>NG</v>
      </c>
      <c r="AD96" s="559"/>
      <c r="AE96" s="289" t="e">
        <f>INDEX(リスト!#REF!,MATCH(品質!$D96,リスト!$D:$D,0))</f>
        <v>#REF!</v>
      </c>
      <c r="AF96" s="284" t="e">
        <f>INDEX(リスト!X:X,MATCH(品質!$D96,リスト!$D:$D,0))</f>
        <v>#N/A</v>
      </c>
    </row>
    <row r="97" spans="1:32" s="107" customFormat="1" ht="12" customHeight="1">
      <c r="A97" s="489"/>
      <c r="B97" s="567"/>
      <c r="C97" s="506"/>
      <c r="D97" s="569"/>
      <c r="E97" s="569"/>
      <c r="F97" s="560"/>
      <c r="G97" s="506"/>
      <c r="H97" s="560"/>
      <c r="I97" s="506"/>
      <c r="J97" s="560"/>
      <c r="K97" s="506"/>
      <c r="L97" s="560"/>
      <c r="M97" s="506"/>
      <c r="N97" s="560"/>
      <c r="O97" s="506"/>
      <c r="P97" s="565"/>
      <c r="Q97" s="506"/>
      <c r="R97" s="560"/>
      <c r="S97" s="506"/>
      <c r="T97" s="560"/>
      <c r="U97" s="506"/>
      <c r="V97" s="562"/>
      <c r="W97" s="506"/>
      <c r="X97" s="560"/>
      <c r="Y97" s="506"/>
      <c r="Z97" s="560"/>
      <c r="AA97" s="509"/>
      <c r="AB97" s="560"/>
      <c r="AC97" s="509"/>
      <c r="AD97" s="560"/>
      <c r="AE97" s="289" t="e">
        <f>INDEX(リスト!#REF!,MATCH(品質!$D96,リスト!$D:$D,0))</f>
        <v>#REF!</v>
      </c>
      <c r="AF97" s="284" t="e">
        <f>INDEX(リスト!X:X,MATCH(品質!$D96,リスト!$D:$D,0))</f>
        <v>#N/A</v>
      </c>
    </row>
    <row r="98" spans="1:32" s="107" customFormat="1" ht="12" customHeight="1">
      <c r="A98" s="488" t="str">
        <f ca="1">中日程計画表!A97</f>
        <v>在庫</v>
      </c>
      <c r="B98" s="570">
        <f>中日程計画表!B97</f>
        <v>46</v>
      </c>
      <c r="C98" s="563" t="str">
        <f>中日程計画表!C97</f>
        <v>移動調整</v>
      </c>
      <c r="D98" s="568">
        <f>中日程計画表!D97</f>
        <v>0</v>
      </c>
      <c r="E98" s="568" t="str">
        <f>中日程計画表!E97</f>
        <v>在庫調整</v>
      </c>
      <c r="F98" s="559">
        <v>0</v>
      </c>
      <c r="G98" s="509" t="str">
        <f>中日程計画表!K97</f>
        <v>NG</v>
      </c>
      <c r="H98" s="559"/>
      <c r="I98" s="509" t="str">
        <f>中日程計画表!O97</f>
        <v>NG</v>
      </c>
      <c r="J98" s="559"/>
      <c r="K98" s="509" t="str">
        <f>中日程計画表!S97</f>
        <v>NG</v>
      </c>
      <c r="L98" s="559">
        <v>0</v>
      </c>
      <c r="M98" s="509" t="str">
        <f>中日程計画表!W97</f>
        <v>NG</v>
      </c>
      <c r="N98" s="559">
        <v>0</v>
      </c>
      <c r="O98" s="509" t="str">
        <f>中日程計画表!AE97</f>
        <v>NG</v>
      </c>
      <c r="P98" s="564">
        <v>0</v>
      </c>
      <c r="Q98" s="509" t="str">
        <f>中日程計画表!AI97</f>
        <v>NG</v>
      </c>
      <c r="R98" s="559">
        <v>0</v>
      </c>
      <c r="S98" s="563" t="str">
        <f>中日程計画表!AQ97</f>
        <v>NG</v>
      </c>
      <c r="T98" s="559">
        <v>0</v>
      </c>
      <c r="U98" s="509" t="str">
        <f>中日程計画表!AU97</f>
        <v>NG</v>
      </c>
      <c r="V98" s="561">
        <v>0</v>
      </c>
      <c r="W98" s="509" t="str">
        <f>中日程計画表!BC97</f>
        <v>NG</v>
      </c>
      <c r="X98" s="559">
        <v>0</v>
      </c>
      <c r="Y98" s="509" t="str">
        <f>中日程計画表!BG97</f>
        <v>NG</v>
      </c>
      <c r="Z98" s="559">
        <v>0</v>
      </c>
      <c r="AA98" s="509" t="str">
        <f>中日程計画表!BO97</f>
        <v>NG</v>
      </c>
      <c r="AB98" s="559"/>
      <c r="AC98" s="509" t="str">
        <f>中日程計画表!BS97</f>
        <v>NG</v>
      </c>
      <c r="AD98" s="559"/>
      <c r="AE98" s="289" t="e">
        <f>INDEX(リスト!#REF!,MATCH(品質!$D98,リスト!$D:$D,0))</f>
        <v>#REF!</v>
      </c>
      <c r="AF98" s="284" t="e">
        <f>INDEX(リスト!X:X,MATCH(品質!$D98,リスト!$D:$D,0))</f>
        <v>#N/A</v>
      </c>
    </row>
    <row r="99" spans="1:32" s="107" customFormat="1" ht="12" customHeight="1">
      <c r="A99" s="489"/>
      <c r="B99" s="570"/>
      <c r="C99" s="506"/>
      <c r="D99" s="569"/>
      <c r="E99" s="569"/>
      <c r="F99" s="560"/>
      <c r="G99" s="509"/>
      <c r="H99" s="560"/>
      <c r="I99" s="509"/>
      <c r="J99" s="560"/>
      <c r="K99" s="509"/>
      <c r="L99" s="560"/>
      <c r="M99" s="509"/>
      <c r="N99" s="560"/>
      <c r="O99" s="509"/>
      <c r="P99" s="565"/>
      <c r="Q99" s="509"/>
      <c r="R99" s="560"/>
      <c r="S99" s="506"/>
      <c r="T99" s="560"/>
      <c r="U99" s="509"/>
      <c r="V99" s="562"/>
      <c r="W99" s="509"/>
      <c r="X99" s="560"/>
      <c r="Y99" s="509"/>
      <c r="Z99" s="560"/>
      <c r="AA99" s="509"/>
      <c r="AB99" s="560"/>
      <c r="AC99" s="509"/>
      <c r="AD99" s="560"/>
      <c r="AE99" s="289" t="e">
        <f>INDEX(リスト!#REF!,MATCH(品質!$D98,リスト!$D:$D,0))</f>
        <v>#REF!</v>
      </c>
      <c r="AF99" s="284" t="e">
        <f>INDEX(リスト!X:X,MATCH(品質!$D98,リスト!$D:$D,0))</f>
        <v>#N/A</v>
      </c>
    </row>
    <row r="100" spans="1:32" s="107" customFormat="1" ht="12" customHeight="1">
      <c r="A100" s="488" t="str">
        <f ca="1">中日程計画表!A99</f>
        <v>在庫</v>
      </c>
      <c r="B100" s="566">
        <f>中日程計画表!B99</f>
        <v>47</v>
      </c>
      <c r="C100" s="563" t="str">
        <f>中日程計画表!C99</f>
        <v>移動調整</v>
      </c>
      <c r="D100" s="568">
        <f>中日程計画表!D99</f>
        <v>0</v>
      </c>
      <c r="E100" s="568" t="str">
        <f>中日程計画表!E99</f>
        <v>在庫移動照会</v>
      </c>
      <c r="F100" s="559">
        <v>0</v>
      </c>
      <c r="G100" s="563" t="str">
        <f>中日程計画表!K99</f>
        <v>NG</v>
      </c>
      <c r="H100" s="559"/>
      <c r="I100" s="563" t="str">
        <f>中日程計画表!O99</f>
        <v>NG</v>
      </c>
      <c r="J100" s="559"/>
      <c r="K100" s="563" t="str">
        <f>中日程計画表!S99</f>
        <v>NG</v>
      </c>
      <c r="L100" s="559">
        <v>0</v>
      </c>
      <c r="M100" s="563" t="str">
        <f>中日程計画表!W99</f>
        <v>NG</v>
      </c>
      <c r="N100" s="559">
        <v>0</v>
      </c>
      <c r="O100" s="563" t="str">
        <f>中日程計画表!AE99</f>
        <v>NG</v>
      </c>
      <c r="P100" s="564">
        <v>2.2200000000000002</v>
      </c>
      <c r="Q100" s="563" t="str">
        <f>中日程計画表!AI99</f>
        <v>NG</v>
      </c>
      <c r="R100" s="559">
        <v>0</v>
      </c>
      <c r="S100" s="563" t="str">
        <f>中日程計画表!AQ99</f>
        <v>NG</v>
      </c>
      <c r="T100" s="559">
        <v>0</v>
      </c>
      <c r="U100" s="563" t="str">
        <f>中日程計画表!AU99</f>
        <v>NG</v>
      </c>
      <c r="V100" s="561">
        <v>13</v>
      </c>
      <c r="W100" s="563" t="str">
        <f>中日程計画表!BC99</f>
        <v>NG</v>
      </c>
      <c r="X100" s="559">
        <v>11</v>
      </c>
      <c r="Y100" s="563" t="str">
        <f>中日程計画表!BG99</f>
        <v>NG</v>
      </c>
      <c r="Z100" s="559">
        <v>9</v>
      </c>
      <c r="AA100" s="509" t="str">
        <f>中日程計画表!BO99</f>
        <v>NG</v>
      </c>
      <c r="AB100" s="559">
        <v>0</v>
      </c>
      <c r="AC100" s="509" t="str">
        <f>中日程計画表!BS99</f>
        <v>NG</v>
      </c>
      <c r="AD100" s="559">
        <v>0</v>
      </c>
      <c r="AE100" s="289" t="e">
        <f>INDEX(リスト!#REF!,MATCH(品質!$D100,リスト!$D:$D,0))</f>
        <v>#REF!</v>
      </c>
      <c r="AF100" s="284" t="e">
        <f>INDEX(リスト!X:X,MATCH(品質!$D100,リスト!$D:$D,0))</f>
        <v>#N/A</v>
      </c>
    </row>
    <row r="101" spans="1:32" s="107" customFormat="1" ht="12" customHeight="1">
      <c r="A101" s="489"/>
      <c r="B101" s="567"/>
      <c r="C101" s="506"/>
      <c r="D101" s="569"/>
      <c r="E101" s="569"/>
      <c r="F101" s="560"/>
      <c r="G101" s="506"/>
      <c r="H101" s="560"/>
      <c r="I101" s="506"/>
      <c r="J101" s="560"/>
      <c r="K101" s="506"/>
      <c r="L101" s="560"/>
      <c r="M101" s="506"/>
      <c r="N101" s="560"/>
      <c r="O101" s="506"/>
      <c r="P101" s="565"/>
      <c r="Q101" s="506"/>
      <c r="R101" s="560"/>
      <c r="S101" s="506"/>
      <c r="T101" s="560"/>
      <c r="U101" s="506"/>
      <c r="V101" s="562"/>
      <c r="W101" s="506"/>
      <c r="X101" s="560"/>
      <c r="Y101" s="506"/>
      <c r="Z101" s="560"/>
      <c r="AA101" s="509"/>
      <c r="AB101" s="560"/>
      <c r="AC101" s="509"/>
      <c r="AD101" s="560"/>
      <c r="AE101" s="289" t="e">
        <f>INDEX(リスト!#REF!,MATCH(品質!$D100,リスト!$D:$D,0))</f>
        <v>#REF!</v>
      </c>
      <c r="AF101" s="284" t="e">
        <f>INDEX(リスト!X:X,MATCH(品質!$D100,リスト!$D:$D,0))</f>
        <v>#N/A</v>
      </c>
    </row>
    <row r="102" spans="1:32" s="107" customFormat="1" ht="12" customHeight="1">
      <c r="A102" s="488" t="str">
        <f ca="1">中日程計画表!A101</f>
        <v>在庫</v>
      </c>
      <c r="B102" s="566">
        <f>中日程計画表!B101</f>
        <v>48</v>
      </c>
      <c r="C102" s="563" t="str">
        <f>中日程計画表!C101</f>
        <v>移動調整</v>
      </c>
      <c r="D102" s="568">
        <f>中日程計画表!D101</f>
        <v>0</v>
      </c>
      <c r="E102" s="568" t="str">
        <f>中日程計画表!E101</f>
        <v>在庫調整照会</v>
      </c>
      <c r="F102" s="559">
        <v>0</v>
      </c>
      <c r="G102" s="563" t="str">
        <f>中日程計画表!K101</f>
        <v>NG</v>
      </c>
      <c r="H102" s="559"/>
      <c r="I102" s="563" t="str">
        <f>中日程計画表!O101</f>
        <v>NG</v>
      </c>
      <c r="J102" s="559"/>
      <c r="K102" s="563" t="str">
        <f>中日程計画表!S101</f>
        <v>NG</v>
      </c>
      <c r="L102" s="559">
        <v>0</v>
      </c>
      <c r="M102" s="563" t="str">
        <f>中日程計画表!W101</f>
        <v>NG</v>
      </c>
      <c r="N102" s="559">
        <v>0</v>
      </c>
      <c r="O102" s="563" t="str">
        <f>中日程計画表!AE101</f>
        <v>NG</v>
      </c>
      <c r="P102" s="564">
        <v>1.9850000000000001</v>
      </c>
      <c r="Q102" s="563" t="str">
        <f>中日程計画表!AI101</f>
        <v>NG</v>
      </c>
      <c r="R102" s="559">
        <v>0</v>
      </c>
      <c r="S102" s="563" t="str">
        <f>中日程計画表!AQ101</f>
        <v>NG</v>
      </c>
      <c r="T102" s="559">
        <v>0</v>
      </c>
      <c r="U102" s="563" t="str">
        <f>中日程計画表!AU101</f>
        <v>NG</v>
      </c>
      <c r="V102" s="561">
        <v>0</v>
      </c>
      <c r="W102" s="563" t="str">
        <f>中日程計画表!BC101</f>
        <v>NG</v>
      </c>
      <c r="X102" s="559">
        <v>0</v>
      </c>
      <c r="Y102" s="563" t="str">
        <f>中日程計画表!BG101</f>
        <v>NG</v>
      </c>
      <c r="Z102" s="559"/>
      <c r="AA102" s="509" t="str">
        <f>中日程計画表!BO101</f>
        <v>NG</v>
      </c>
      <c r="AB102" s="559"/>
      <c r="AC102" s="509" t="str">
        <f>中日程計画表!BS101</f>
        <v>NG</v>
      </c>
      <c r="AD102" s="559"/>
      <c r="AE102" s="289" t="e">
        <f>INDEX(リスト!#REF!,MATCH(品質!$D102,リスト!$D:$D,0))</f>
        <v>#REF!</v>
      </c>
      <c r="AF102" s="284" t="e">
        <f>INDEX(リスト!X:X,MATCH(品質!$D102,リスト!$D:$D,0))</f>
        <v>#N/A</v>
      </c>
    </row>
    <row r="103" spans="1:32" s="107" customFormat="1" ht="12" customHeight="1">
      <c r="A103" s="489"/>
      <c r="B103" s="567"/>
      <c r="C103" s="506"/>
      <c r="D103" s="569"/>
      <c r="E103" s="569"/>
      <c r="F103" s="560"/>
      <c r="G103" s="506"/>
      <c r="H103" s="560"/>
      <c r="I103" s="506"/>
      <c r="J103" s="560"/>
      <c r="K103" s="506"/>
      <c r="L103" s="560"/>
      <c r="M103" s="506"/>
      <c r="N103" s="560"/>
      <c r="O103" s="506"/>
      <c r="P103" s="565"/>
      <c r="Q103" s="506"/>
      <c r="R103" s="560"/>
      <c r="S103" s="506"/>
      <c r="T103" s="560"/>
      <c r="U103" s="506"/>
      <c r="V103" s="562"/>
      <c r="W103" s="506"/>
      <c r="X103" s="560"/>
      <c r="Y103" s="506"/>
      <c r="Z103" s="560"/>
      <c r="AA103" s="509"/>
      <c r="AB103" s="560"/>
      <c r="AC103" s="509"/>
      <c r="AD103" s="560"/>
      <c r="AE103" s="289" t="e">
        <f>INDEX(リスト!#REF!,MATCH(品質!$D102,リスト!$D:$D,0))</f>
        <v>#REF!</v>
      </c>
      <c r="AF103" s="284" t="e">
        <f>INDEX(リスト!X:X,MATCH(品質!$D102,リスト!$D:$D,0))</f>
        <v>#N/A</v>
      </c>
    </row>
    <row r="104" spans="1:32" s="107" customFormat="1" ht="12" customHeight="1">
      <c r="A104" s="488" t="str">
        <f ca="1">中日程計画表!A103</f>
        <v>在庫</v>
      </c>
      <c r="B104" s="566">
        <f>中日程計画表!B103</f>
        <v>49</v>
      </c>
      <c r="C104" s="563" t="str">
        <f>中日程計画表!C103</f>
        <v>移動調整</v>
      </c>
      <c r="D104" s="568">
        <f>中日程計画表!D103</f>
        <v>0</v>
      </c>
      <c r="E104" s="568" t="str">
        <f>中日程計画表!E103</f>
        <v>荷姿変更照会</v>
      </c>
      <c r="F104" s="559">
        <v>0</v>
      </c>
      <c r="G104" s="563" t="str">
        <f>中日程計画表!K103</f>
        <v>NG</v>
      </c>
      <c r="H104" s="559"/>
      <c r="I104" s="563" t="str">
        <f>中日程計画表!O103</f>
        <v>NG</v>
      </c>
      <c r="J104" s="559"/>
      <c r="K104" s="563" t="str">
        <f>中日程計画表!S103</f>
        <v>NG</v>
      </c>
      <c r="L104" s="559">
        <v>0</v>
      </c>
      <c r="M104" s="563" t="str">
        <f>中日程計画表!W103</f>
        <v>NG</v>
      </c>
      <c r="N104" s="559">
        <v>0</v>
      </c>
      <c r="O104" s="563" t="str">
        <f>中日程計画表!AE103</f>
        <v>NG</v>
      </c>
      <c r="P104" s="564"/>
      <c r="Q104" s="563" t="str">
        <f>中日程計画表!AI103</f>
        <v>NG</v>
      </c>
      <c r="R104" s="559">
        <v>0</v>
      </c>
      <c r="S104" s="563" t="str">
        <f>中日程計画表!AQ103</f>
        <v>NG</v>
      </c>
      <c r="T104" s="559">
        <v>0</v>
      </c>
      <c r="U104" s="563" t="str">
        <f>中日程計画表!AU103</f>
        <v>NG</v>
      </c>
      <c r="V104" s="561"/>
      <c r="W104" s="563" t="str">
        <f>中日程計画表!BC103</f>
        <v>NG</v>
      </c>
      <c r="X104" s="559"/>
      <c r="Y104" s="563" t="str">
        <f>中日程計画表!BG103</f>
        <v>NG</v>
      </c>
      <c r="Z104" s="559"/>
      <c r="AA104" s="509" t="str">
        <f>中日程計画表!BO103</f>
        <v>NG</v>
      </c>
      <c r="AB104" s="559"/>
      <c r="AC104" s="509" t="str">
        <f>中日程計画表!BS103</f>
        <v>NG</v>
      </c>
      <c r="AD104" s="559"/>
      <c r="AE104" s="289" t="e">
        <f>INDEX(リスト!#REF!,MATCH(品質!$D104,リスト!$D:$D,0))</f>
        <v>#REF!</v>
      </c>
      <c r="AF104" s="284" t="e">
        <f>INDEX(リスト!X:X,MATCH(品質!$D104,リスト!$D:$D,0))</f>
        <v>#N/A</v>
      </c>
    </row>
    <row r="105" spans="1:32" s="107" customFormat="1" ht="12" customHeight="1">
      <c r="A105" s="489"/>
      <c r="B105" s="567"/>
      <c r="C105" s="506"/>
      <c r="D105" s="569"/>
      <c r="E105" s="569"/>
      <c r="F105" s="560"/>
      <c r="G105" s="506"/>
      <c r="H105" s="560"/>
      <c r="I105" s="506"/>
      <c r="J105" s="560"/>
      <c r="K105" s="506"/>
      <c r="L105" s="560"/>
      <c r="M105" s="506"/>
      <c r="N105" s="560"/>
      <c r="O105" s="506"/>
      <c r="P105" s="565"/>
      <c r="Q105" s="506"/>
      <c r="R105" s="560"/>
      <c r="S105" s="506"/>
      <c r="T105" s="560"/>
      <c r="U105" s="506"/>
      <c r="V105" s="562"/>
      <c r="W105" s="506"/>
      <c r="X105" s="560"/>
      <c r="Y105" s="506"/>
      <c r="Z105" s="560"/>
      <c r="AA105" s="509"/>
      <c r="AB105" s="560"/>
      <c r="AC105" s="509"/>
      <c r="AD105" s="560"/>
      <c r="AE105" s="289" t="e">
        <f>INDEX(リスト!#REF!,MATCH(品質!$D104,リスト!$D:$D,0))</f>
        <v>#REF!</v>
      </c>
      <c r="AF105" s="284" t="e">
        <f>INDEX(リスト!X:X,MATCH(品質!$D104,リスト!$D:$D,0))</f>
        <v>#N/A</v>
      </c>
    </row>
    <row r="106" spans="1:32" s="107" customFormat="1" ht="12" customHeight="1">
      <c r="A106" s="488" t="str">
        <f ca="1">中日程計画表!A105</f>
        <v>棚卸</v>
      </c>
      <c r="B106" s="566">
        <f>中日程計画表!B105</f>
        <v>50</v>
      </c>
      <c r="C106" s="563" t="str">
        <f>中日程計画表!C105</f>
        <v>棚卸</v>
      </c>
      <c r="D106" s="568">
        <f>中日程計画表!D105</f>
        <v>0</v>
      </c>
      <c r="E106" s="568" t="str">
        <f>中日程計画表!E105</f>
        <v>棚卸開始処理</v>
      </c>
      <c r="F106" s="559">
        <v>0</v>
      </c>
      <c r="G106" s="563" t="str">
        <f>中日程計画表!K105</f>
        <v>NG</v>
      </c>
      <c r="H106" s="559"/>
      <c r="I106" s="563" t="str">
        <f>中日程計画表!O105</f>
        <v>NG</v>
      </c>
      <c r="J106" s="559"/>
      <c r="K106" s="563" t="str">
        <f>中日程計画表!S105</f>
        <v>NG</v>
      </c>
      <c r="L106" s="559">
        <v>0</v>
      </c>
      <c r="M106" s="563" t="str">
        <f>中日程計画表!W105</f>
        <v>NG</v>
      </c>
      <c r="N106" s="559">
        <v>0</v>
      </c>
      <c r="O106" s="563" t="str">
        <f>中日程計画表!AE105</f>
        <v>NG</v>
      </c>
      <c r="P106" s="564"/>
      <c r="Q106" s="563" t="str">
        <f>中日程計画表!AI105</f>
        <v>NG</v>
      </c>
      <c r="R106" s="559">
        <v>0</v>
      </c>
      <c r="S106" s="563" t="str">
        <f>中日程計画表!AQ105</f>
        <v>NG</v>
      </c>
      <c r="T106" s="559">
        <v>0</v>
      </c>
      <c r="U106" s="563" t="str">
        <f>中日程計画表!AU105</f>
        <v>NG</v>
      </c>
      <c r="V106" s="561"/>
      <c r="W106" s="563" t="str">
        <f>中日程計画表!BC105</f>
        <v>NG</v>
      </c>
      <c r="X106" s="559"/>
      <c r="Y106" s="563" t="str">
        <f>中日程計画表!BG105</f>
        <v>NG</v>
      </c>
      <c r="Z106" s="559"/>
      <c r="AA106" s="509" t="str">
        <f>中日程計画表!BO105</f>
        <v>NG</v>
      </c>
      <c r="AB106" s="559"/>
      <c r="AC106" s="509" t="str">
        <f>中日程計画表!BS105</f>
        <v>NG</v>
      </c>
      <c r="AD106" s="559"/>
      <c r="AE106" s="289" t="e">
        <f>INDEX(リスト!#REF!,MATCH(品質!$D106,リスト!$D:$D,0))</f>
        <v>#REF!</v>
      </c>
      <c r="AF106" s="284" t="e">
        <f>INDEX(リスト!X:X,MATCH(品質!$D106,リスト!$D:$D,0))</f>
        <v>#N/A</v>
      </c>
    </row>
    <row r="107" spans="1:32" s="107" customFormat="1" ht="12" customHeight="1">
      <c r="A107" s="489"/>
      <c r="B107" s="567"/>
      <c r="C107" s="506"/>
      <c r="D107" s="569"/>
      <c r="E107" s="569"/>
      <c r="F107" s="560"/>
      <c r="G107" s="506"/>
      <c r="H107" s="560"/>
      <c r="I107" s="506"/>
      <c r="J107" s="560"/>
      <c r="K107" s="506"/>
      <c r="L107" s="560"/>
      <c r="M107" s="506"/>
      <c r="N107" s="560"/>
      <c r="O107" s="506"/>
      <c r="P107" s="565"/>
      <c r="Q107" s="506"/>
      <c r="R107" s="560"/>
      <c r="S107" s="506"/>
      <c r="T107" s="560"/>
      <c r="U107" s="506"/>
      <c r="V107" s="562"/>
      <c r="W107" s="506"/>
      <c r="X107" s="560"/>
      <c r="Y107" s="506"/>
      <c r="Z107" s="560"/>
      <c r="AA107" s="509"/>
      <c r="AB107" s="560"/>
      <c r="AC107" s="509"/>
      <c r="AD107" s="560"/>
      <c r="AE107" s="289" t="e">
        <f>INDEX(リスト!#REF!,MATCH(品質!$D106,リスト!$D:$D,0))</f>
        <v>#REF!</v>
      </c>
      <c r="AF107" s="284" t="e">
        <f>INDEX(リスト!X:X,MATCH(品質!$D106,リスト!$D:$D,0))</f>
        <v>#N/A</v>
      </c>
    </row>
    <row r="108" spans="1:32" s="107" customFormat="1" ht="12" customHeight="1">
      <c r="A108" s="488" t="str">
        <f ca="1">中日程計画表!A107</f>
        <v>棚卸</v>
      </c>
      <c r="B108" s="570">
        <f>中日程計画表!B107</f>
        <v>51</v>
      </c>
      <c r="C108" s="563" t="str">
        <f>中日程計画表!C107</f>
        <v>棚卸</v>
      </c>
      <c r="D108" s="568">
        <f>中日程計画表!D107</f>
        <v>0</v>
      </c>
      <c r="E108" s="568" t="str">
        <f>中日程計画表!E107</f>
        <v>実棚明細入力</v>
      </c>
      <c r="F108" s="559">
        <v>0</v>
      </c>
      <c r="G108" s="509" t="str">
        <f>中日程計画表!K107</f>
        <v>NG</v>
      </c>
      <c r="H108" s="559"/>
      <c r="I108" s="509" t="str">
        <f>中日程計画表!O107</f>
        <v>NG</v>
      </c>
      <c r="J108" s="559"/>
      <c r="K108" s="509" t="str">
        <f>中日程計画表!S107</f>
        <v>NG</v>
      </c>
      <c r="L108" s="559">
        <v>0</v>
      </c>
      <c r="M108" s="509" t="str">
        <f>中日程計画表!W107</f>
        <v>NG</v>
      </c>
      <c r="N108" s="559">
        <v>0</v>
      </c>
      <c r="O108" s="509" t="str">
        <f>中日程計画表!AE107</f>
        <v>NG</v>
      </c>
      <c r="P108" s="564"/>
      <c r="Q108" s="509" t="str">
        <f>中日程計画表!AI107</f>
        <v>NG</v>
      </c>
      <c r="R108" s="559">
        <v>0</v>
      </c>
      <c r="S108" s="563" t="str">
        <f>中日程計画表!AQ107</f>
        <v>NG</v>
      </c>
      <c r="T108" s="559">
        <v>0</v>
      </c>
      <c r="U108" s="509" t="str">
        <f>中日程計画表!AU107</f>
        <v>NG</v>
      </c>
      <c r="V108" s="561"/>
      <c r="W108" s="509" t="str">
        <f>中日程計画表!BC107</f>
        <v>NG</v>
      </c>
      <c r="X108" s="559"/>
      <c r="Y108" s="509" t="str">
        <f>中日程計画表!BG107</f>
        <v>NG</v>
      </c>
      <c r="Z108" s="559"/>
      <c r="AA108" s="509" t="str">
        <f>中日程計画表!BO107</f>
        <v>NG</v>
      </c>
      <c r="AB108" s="559"/>
      <c r="AC108" s="509" t="str">
        <f>中日程計画表!BS107</f>
        <v>NG</v>
      </c>
      <c r="AD108" s="559"/>
      <c r="AE108" s="289" t="e">
        <f>INDEX(リスト!#REF!,MATCH(品質!$D108,リスト!$D:$D,0))</f>
        <v>#REF!</v>
      </c>
      <c r="AF108" s="284" t="e">
        <f>INDEX(リスト!X:X,MATCH(品質!$D108,リスト!$D:$D,0))</f>
        <v>#N/A</v>
      </c>
    </row>
    <row r="109" spans="1:32" s="107" customFormat="1" ht="12" customHeight="1">
      <c r="A109" s="489"/>
      <c r="B109" s="570"/>
      <c r="C109" s="506"/>
      <c r="D109" s="569"/>
      <c r="E109" s="569"/>
      <c r="F109" s="560"/>
      <c r="G109" s="509"/>
      <c r="H109" s="560"/>
      <c r="I109" s="509"/>
      <c r="J109" s="560"/>
      <c r="K109" s="509"/>
      <c r="L109" s="560"/>
      <c r="M109" s="509"/>
      <c r="N109" s="560"/>
      <c r="O109" s="509"/>
      <c r="P109" s="565"/>
      <c r="Q109" s="509"/>
      <c r="R109" s="560"/>
      <c r="S109" s="506"/>
      <c r="T109" s="560"/>
      <c r="U109" s="509"/>
      <c r="V109" s="562"/>
      <c r="W109" s="509"/>
      <c r="X109" s="560"/>
      <c r="Y109" s="509"/>
      <c r="Z109" s="560"/>
      <c r="AA109" s="509"/>
      <c r="AB109" s="560"/>
      <c r="AC109" s="509"/>
      <c r="AD109" s="560"/>
      <c r="AE109" s="289" t="e">
        <f>INDEX(リスト!#REF!,MATCH(品質!$D108,リスト!$D:$D,0))</f>
        <v>#REF!</v>
      </c>
      <c r="AF109" s="284" t="e">
        <f>INDEX(リスト!X:X,MATCH(品質!$D108,リスト!$D:$D,0))</f>
        <v>#N/A</v>
      </c>
    </row>
    <row r="110" spans="1:32" s="107" customFormat="1" ht="12" customHeight="1">
      <c r="A110" s="488" t="str">
        <f ca="1">中日程計画表!A109</f>
        <v>棚卸</v>
      </c>
      <c r="B110" s="570">
        <f>中日程計画表!B109</f>
        <v>52</v>
      </c>
      <c r="C110" s="563" t="str">
        <f>中日程計画表!C109</f>
        <v>棚卸</v>
      </c>
      <c r="D110" s="568">
        <f>中日程計画表!D109</f>
        <v>0</v>
      </c>
      <c r="E110" s="568" t="str">
        <f>中日程計画表!E109</f>
        <v>実棚明細削除</v>
      </c>
      <c r="F110" s="559">
        <v>0</v>
      </c>
      <c r="G110" s="509" t="str">
        <f>中日程計画表!K109</f>
        <v>NG</v>
      </c>
      <c r="H110" s="559"/>
      <c r="I110" s="509" t="str">
        <f>中日程計画表!O109</f>
        <v>NG</v>
      </c>
      <c r="J110" s="559"/>
      <c r="K110" s="509" t="str">
        <f>中日程計画表!S109</f>
        <v>NG</v>
      </c>
      <c r="L110" s="559">
        <v>0</v>
      </c>
      <c r="M110" s="509" t="str">
        <f>中日程計画表!W109</f>
        <v>NG</v>
      </c>
      <c r="N110" s="559">
        <v>0</v>
      </c>
      <c r="O110" s="509" t="str">
        <f>中日程計画表!AE109</f>
        <v>NG</v>
      </c>
      <c r="P110" s="564">
        <v>0</v>
      </c>
      <c r="Q110" s="509" t="str">
        <f>中日程計画表!AI109</f>
        <v>NG</v>
      </c>
      <c r="R110" s="559">
        <v>0</v>
      </c>
      <c r="S110" s="563" t="str">
        <f>中日程計画表!AQ109</f>
        <v>NG</v>
      </c>
      <c r="T110" s="559">
        <v>0</v>
      </c>
      <c r="U110" s="509" t="str">
        <f>中日程計画表!AU109</f>
        <v>NG</v>
      </c>
      <c r="V110" s="561">
        <v>0</v>
      </c>
      <c r="W110" s="509" t="str">
        <f>中日程計画表!BC109</f>
        <v>NG</v>
      </c>
      <c r="X110" s="559">
        <v>0</v>
      </c>
      <c r="Y110" s="509" t="str">
        <f>中日程計画表!BG109</f>
        <v>NG</v>
      </c>
      <c r="Z110" s="559">
        <v>0</v>
      </c>
      <c r="AA110" s="509" t="str">
        <f>中日程計画表!BO109</f>
        <v>NG</v>
      </c>
      <c r="AB110" s="559"/>
      <c r="AC110" s="509" t="str">
        <f>中日程計画表!BS109</f>
        <v>NG</v>
      </c>
      <c r="AD110" s="559"/>
      <c r="AE110" s="289" t="e">
        <f>INDEX(リスト!#REF!,MATCH(品質!$D110,リスト!$D:$D,0))</f>
        <v>#REF!</v>
      </c>
      <c r="AF110" s="284" t="e">
        <f>INDEX(リスト!X:X,MATCH(品質!$D110,リスト!$D:$D,0))</f>
        <v>#N/A</v>
      </c>
    </row>
    <row r="111" spans="1:32" s="107" customFormat="1" ht="12" customHeight="1">
      <c r="A111" s="489"/>
      <c r="B111" s="570"/>
      <c r="C111" s="506"/>
      <c r="D111" s="569"/>
      <c r="E111" s="569"/>
      <c r="F111" s="560"/>
      <c r="G111" s="509"/>
      <c r="H111" s="560"/>
      <c r="I111" s="509"/>
      <c r="J111" s="560"/>
      <c r="K111" s="509"/>
      <c r="L111" s="560"/>
      <c r="M111" s="509"/>
      <c r="N111" s="560"/>
      <c r="O111" s="509"/>
      <c r="P111" s="565"/>
      <c r="Q111" s="509"/>
      <c r="R111" s="560"/>
      <c r="S111" s="506"/>
      <c r="T111" s="560"/>
      <c r="U111" s="509"/>
      <c r="V111" s="562"/>
      <c r="W111" s="509"/>
      <c r="X111" s="560"/>
      <c r="Y111" s="509"/>
      <c r="Z111" s="560"/>
      <c r="AA111" s="509"/>
      <c r="AB111" s="560"/>
      <c r="AC111" s="509"/>
      <c r="AD111" s="560"/>
      <c r="AE111" s="289" t="e">
        <f>INDEX(リスト!#REF!,MATCH(品質!$D110,リスト!$D:$D,0))</f>
        <v>#REF!</v>
      </c>
      <c r="AF111" s="284" t="e">
        <f>INDEX(リスト!X:X,MATCH(品質!$D110,リスト!$D:$D,0))</f>
        <v>#N/A</v>
      </c>
    </row>
    <row r="112" spans="1:32" s="107" customFormat="1" ht="12" customHeight="1">
      <c r="A112" s="488" t="str">
        <f ca="1">中日程計画表!A111</f>
        <v>棚卸</v>
      </c>
      <c r="B112" s="566">
        <f>中日程計画表!B111</f>
        <v>53</v>
      </c>
      <c r="C112" s="563" t="str">
        <f>中日程計画表!C111</f>
        <v>棚卸</v>
      </c>
      <c r="D112" s="568">
        <f>中日程計画表!D111</f>
        <v>0</v>
      </c>
      <c r="E112" s="568" t="str">
        <f>中日程計画表!E111</f>
        <v>棚卸照会</v>
      </c>
      <c r="F112" s="559">
        <v>0</v>
      </c>
      <c r="G112" s="563" t="str">
        <f>中日程計画表!K111</f>
        <v>NG</v>
      </c>
      <c r="H112" s="559"/>
      <c r="I112" s="563" t="str">
        <f>中日程計画表!O111</f>
        <v>NG</v>
      </c>
      <c r="J112" s="559"/>
      <c r="K112" s="563" t="str">
        <f>中日程計画表!S111</f>
        <v>NG</v>
      </c>
      <c r="L112" s="559">
        <v>0</v>
      </c>
      <c r="M112" s="563" t="str">
        <f>中日程計画表!W111</f>
        <v>NG</v>
      </c>
      <c r="N112" s="559">
        <v>0</v>
      </c>
      <c r="O112" s="563" t="str">
        <f>中日程計画表!AE111</f>
        <v>NG</v>
      </c>
      <c r="P112" s="564"/>
      <c r="Q112" s="563" t="str">
        <f>中日程計画表!AI111</f>
        <v>NG</v>
      </c>
      <c r="R112" s="559">
        <v>0</v>
      </c>
      <c r="S112" s="563" t="str">
        <f>中日程計画表!AQ111</f>
        <v>NG</v>
      </c>
      <c r="T112" s="559">
        <v>0</v>
      </c>
      <c r="U112" s="563" t="str">
        <f>中日程計画表!AU111</f>
        <v>NG</v>
      </c>
      <c r="V112" s="561"/>
      <c r="W112" s="563" t="str">
        <f>中日程計画表!BC111</f>
        <v>NG</v>
      </c>
      <c r="X112" s="559"/>
      <c r="Y112" s="563" t="str">
        <f>中日程計画表!BG111</f>
        <v>NG</v>
      </c>
      <c r="Z112" s="559"/>
      <c r="AA112" s="509" t="str">
        <f>中日程計画表!BO111</f>
        <v>NG</v>
      </c>
      <c r="AB112" s="559"/>
      <c r="AC112" s="509" t="str">
        <f>中日程計画表!BS111</f>
        <v>NG</v>
      </c>
      <c r="AD112" s="559"/>
      <c r="AE112" s="289" t="e">
        <f>INDEX(リスト!#REF!,MATCH(品質!$D112,リスト!$D:$D,0))</f>
        <v>#REF!</v>
      </c>
      <c r="AF112" s="284" t="e">
        <f>INDEX(リスト!X:X,MATCH(品質!$D112,リスト!$D:$D,0))</f>
        <v>#N/A</v>
      </c>
    </row>
    <row r="113" spans="1:32" s="107" customFormat="1" ht="12" customHeight="1">
      <c r="A113" s="489"/>
      <c r="B113" s="567"/>
      <c r="C113" s="506"/>
      <c r="D113" s="569"/>
      <c r="E113" s="569"/>
      <c r="F113" s="560"/>
      <c r="G113" s="506"/>
      <c r="H113" s="560"/>
      <c r="I113" s="506"/>
      <c r="J113" s="560"/>
      <c r="K113" s="506"/>
      <c r="L113" s="560"/>
      <c r="M113" s="506"/>
      <c r="N113" s="560"/>
      <c r="O113" s="506"/>
      <c r="P113" s="565"/>
      <c r="Q113" s="506"/>
      <c r="R113" s="560"/>
      <c r="S113" s="506"/>
      <c r="T113" s="560"/>
      <c r="U113" s="506"/>
      <c r="V113" s="562"/>
      <c r="W113" s="506"/>
      <c r="X113" s="560"/>
      <c r="Y113" s="506"/>
      <c r="Z113" s="560"/>
      <c r="AA113" s="509"/>
      <c r="AB113" s="560"/>
      <c r="AC113" s="509"/>
      <c r="AD113" s="560"/>
      <c r="AE113" s="289" t="e">
        <f>INDEX(リスト!#REF!,MATCH(品質!$D112,リスト!$D:$D,0))</f>
        <v>#REF!</v>
      </c>
      <c r="AF113" s="284" t="e">
        <f>INDEX(リスト!X:X,MATCH(品質!$D112,リスト!$D:$D,0))</f>
        <v>#N/A</v>
      </c>
    </row>
    <row r="114" spans="1:32" s="107" customFormat="1" ht="12" customHeight="1">
      <c r="A114" s="488" t="str">
        <f ca="1">中日程計画表!A113</f>
        <v>棚卸</v>
      </c>
      <c r="B114" s="566">
        <f>中日程計画表!B113</f>
        <v>54</v>
      </c>
      <c r="C114" s="563" t="str">
        <f>中日程計画表!C113</f>
        <v>棚卸</v>
      </c>
      <c r="D114" s="568">
        <f>中日程計画表!D113</f>
        <v>0</v>
      </c>
      <c r="E114" s="568" t="str">
        <f>中日程計画表!E113</f>
        <v>棚卸確定処理</v>
      </c>
      <c r="F114" s="559">
        <v>0</v>
      </c>
      <c r="G114" s="563" t="str">
        <f>中日程計画表!K113</f>
        <v>NG</v>
      </c>
      <c r="H114" s="559"/>
      <c r="I114" s="563" t="str">
        <f>中日程計画表!O113</f>
        <v>NG</v>
      </c>
      <c r="J114" s="559"/>
      <c r="K114" s="563" t="str">
        <f>中日程計画表!S113</f>
        <v>NG</v>
      </c>
      <c r="L114" s="559">
        <v>0</v>
      </c>
      <c r="M114" s="563" t="str">
        <f>中日程計画表!W113</f>
        <v>NG</v>
      </c>
      <c r="N114" s="559">
        <v>0</v>
      </c>
      <c r="O114" s="563" t="str">
        <f>中日程計画表!AE113</f>
        <v>NG</v>
      </c>
      <c r="P114" s="564">
        <v>0</v>
      </c>
      <c r="Q114" s="563" t="str">
        <f>中日程計画表!AI113</f>
        <v>NG</v>
      </c>
      <c r="R114" s="559">
        <v>0</v>
      </c>
      <c r="S114" s="563" t="str">
        <f>中日程計画表!AQ113</f>
        <v>NG</v>
      </c>
      <c r="T114" s="559">
        <v>0</v>
      </c>
      <c r="U114" s="563" t="str">
        <f>中日程計画表!AU113</f>
        <v>NG</v>
      </c>
      <c r="V114" s="561">
        <v>0</v>
      </c>
      <c r="W114" s="563" t="str">
        <f>中日程計画表!BC113</f>
        <v>NG</v>
      </c>
      <c r="X114" s="559">
        <v>0</v>
      </c>
      <c r="Y114" s="563" t="str">
        <f>中日程計画表!BG113</f>
        <v>NG</v>
      </c>
      <c r="Z114" s="559"/>
      <c r="AA114" s="509" t="str">
        <f>中日程計画表!BO113</f>
        <v>NG</v>
      </c>
      <c r="AB114" s="559"/>
      <c r="AC114" s="509" t="str">
        <f>中日程計画表!BS113</f>
        <v>NG</v>
      </c>
      <c r="AD114" s="559"/>
      <c r="AE114" s="289" t="e">
        <f>INDEX(リスト!#REF!,MATCH(品質!$D114,リスト!$D:$D,0))</f>
        <v>#REF!</v>
      </c>
      <c r="AF114" s="284" t="e">
        <f>INDEX(リスト!X:X,MATCH(品質!$D114,リスト!$D:$D,0))</f>
        <v>#N/A</v>
      </c>
    </row>
    <row r="115" spans="1:32" s="107" customFormat="1" ht="12" customHeight="1">
      <c r="A115" s="489"/>
      <c r="B115" s="567"/>
      <c r="C115" s="506"/>
      <c r="D115" s="569"/>
      <c r="E115" s="569"/>
      <c r="F115" s="560"/>
      <c r="G115" s="506"/>
      <c r="H115" s="560"/>
      <c r="I115" s="506"/>
      <c r="J115" s="560"/>
      <c r="K115" s="506"/>
      <c r="L115" s="560"/>
      <c r="M115" s="506"/>
      <c r="N115" s="560"/>
      <c r="O115" s="506"/>
      <c r="P115" s="565"/>
      <c r="Q115" s="506"/>
      <c r="R115" s="560"/>
      <c r="S115" s="506"/>
      <c r="T115" s="560"/>
      <c r="U115" s="506"/>
      <c r="V115" s="562"/>
      <c r="W115" s="506"/>
      <c r="X115" s="560"/>
      <c r="Y115" s="506"/>
      <c r="Z115" s="560"/>
      <c r="AA115" s="509"/>
      <c r="AB115" s="560"/>
      <c r="AC115" s="509"/>
      <c r="AD115" s="560"/>
      <c r="AE115" s="289" t="e">
        <f>INDEX(リスト!#REF!,MATCH(品質!$D114,リスト!$D:$D,0))</f>
        <v>#REF!</v>
      </c>
      <c r="AF115" s="284" t="e">
        <f>INDEX(リスト!X:X,MATCH(品質!$D114,リスト!$D:$D,0))</f>
        <v>#N/A</v>
      </c>
    </row>
    <row r="116" spans="1:32" s="107" customFormat="1" ht="12" customHeight="1">
      <c r="A116" s="488" t="str">
        <f ca="1">中日程計画表!A115</f>
        <v>棚卸</v>
      </c>
      <c r="B116" s="570">
        <f>中日程計画表!B115</f>
        <v>55</v>
      </c>
      <c r="C116" s="563" t="str">
        <f>中日程計画表!C115</f>
        <v>棚卸</v>
      </c>
      <c r="D116" s="568">
        <f>中日程計画表!D115</f>
        <v>0</v>
      </c>
      <c r="E116" s="568" t="str">
        <f>中日程計画表!E115</f>
        <v>棚卸確定取消</v>
      </c>
      <c r="F116" s="559">
        <v>0</v>
      </c>
      <c r="G116" s="509" t="str">
        <f>中日程計画表!K115</f>
        <v>NG</v>
      </c>
      <c r="H116" s="559"/>
      <c r="I116" s="509" t="str">
        <f>中日程計画表!O115</f>
        <v>NG</v>
      </c>
      <c r="J116" s="559"/>
      <c r="K116" s="509" t="str">
        <f>中日程計画表!S115</f>
        <v>NG</v>
      </c>
      <c r="L116" s="559">
        <v>0</v>
      </c>
      <c r="M116" s="509" t="str">
        <f>中日程計画表!W115</f>
        <v>NG</v>
      </c>
      <c r="N116" s="559">
        <v>0</v>
      </c>
      <c r="O116" s="509" t="str">
        <f>中日程計画表!AE115</f>
        <v>NG</v>
      </c>
      <c r="P116" s="564">
        <v>0</v>
      </c>
      <c r="Q116" s="509" t="str">
        <f>中日程計画表!AI115</f>
        <v>NG</v>
      </c>
      <c r="R116" s="559">
        <v>0</v>
      </c>
      <c r="S116" s="563" t="str">
        <f>中日程計画表!AQ115</f>
        <v>NG</v>
      </c>
      <c r="T116" s="559">
        <v>0</v>
      </c>
      <c r="U116" s="509" t="str">
        <f>中日程計画表!AU115</f>
        <v>NG</v>
      </c>
      <c r="V116" s="561">
        <v>0</v>
      </c>
      <c r="W116" s="509" t="str">
        <f>中日程計画表!BC115</f>
        <v>NG</v>
      </c>
      <c r="X116" s="559">
        <v>0</v>
      </c>
      <c r="Y116" s="509" t="str">
        <f>中日程計画表!BG115</f>
        <v>NG</v>
      </c>
      <c r="Z116" s="559">
        <v>0</v>
      </c>
      <c r="AA116" s="509" t="str">
        <f>中日程計画表!BO115</f>
        <v>NG</v>
      </c>
      <c r="AB116" s="559"/>
      <c r="AC116" s="509" t="str">
        <f>中日程計画表!BS115</f>
        <v>NG</v>
      </c>
      <c r="AD116" s="559"/>
      <c r="AE116" s="289" t="e">
        <f>INDEX(リスト!#REF!,MATCH(品質!$D116,リスト!$D:$D,0))</f>
        <v>#REF!</v>
      </c>
      <c r="AF116" s="284" t="e">
        <f>INDEX(リスト!X:X,MATCH(品質!$D116,リスト!$D:$D,0))</f>
        <v>#N/A</v>
      </c>
    </row>
    <row r="117" spans="1:32" s="107" customFormat="1" ht="12" customHeight="1">
      <c r="A117" s="489"/>
      <c r="B117" s="570"/>
      <c r="C117" s="506"/>
      <c r="D117" s="569"/>
      <c r="E117" s="569"/>
      <c r="F117" s="560"/>
      <c r="G117" s="509"/>
      <c r="H117" s="560"/>
      <c r="I117" s="509"/>
      <c r="J117" s="560"/>
      <c r="K117" s="509"/>
      <c r="L117" s="560"/>
      <c r="M117" s="509"/>
      <c r="N117" s="560"/>
      <c r="O117" s="509"/>
      <c r="P117" s="565"/>
      <c r="Q117" s="509"/>
      <c r="R117" s="560"/>
      <c r="S117" s="506"/>
      <c r="T117" s="560"/>
      <c r="U117" s="509"/>
      <c r="V117" s="562"/>
      <c r="W117" s="509"/>
      <c r="X117" s="560"/>
      <c r="Y117" s="509"/>
      <c r="Z117" s="560"/>
      <c r="AA117" s="509"/>
      <c r="AB117" s="560"/>
      <c r="AC117" s="509"/>
      <c r="AD117" s="560"/>
      <c r="AE117" s="289" t="e">
        <f>INDEX(リスト!#REF!,MATCH(品質!$D116,リスト!$D:$D,0))</f>
        <v>#REF!</v>
      </c>
      <c r="AF117" s="284" t="e">
        <f>INDEX(リスト!X:X,MATCH(品質!$D116,リスト!$D:$D,0))</f>
        <v>#N/A</v>
      </c>
    </row>
    <row r="118" spans="1:32" s="107" customFormat="1" ht="12" customHeight="1">
      <c r="A118" s="488" t="str">
        <f ca="1">中日程計画表!A117</f>
        <v>棚卸</v>
      </c>
      <c r="B118" s="566">
        <f>中日程計画表!B117</f>
        <v>56</v>
      </c>
      <c r="C118" s="563" t="str">
        <f>中日程計画表!C117</f>
        <v>棚卸</v>
      </c>
      <c r="D118" s="568">
        <f>中日程計画表!D117</f>
        <v>0</v>
      </c>
      <c r="E118" s="568" t="str">
        <f>中日程計画表!E117</f>
        <v>棚卸データ出力（CSV）</v>
      </c>
      <c r="F118" s="559">
        <v>0</v>
      </c>
      <c r="G118" s="563" t="str">
        <f>中日程計画表!K117</f>
        <v>NG</v>
      </c>
      <c r="H118" s="559"/>
      <c r="I118" s="563" t="str">
        <f>中日程計画表!O117</f>
        <v>NG</v>
      </c>
      <c r="J118" s="559"/>
      <c r="K118" s="563" t="str">
        <f>中日程計画表!S117</f>
        <v>NG</v>
      </c>
      <c r="L118" s="559">
        <v>0</v>
      </c>
      <c r="M118" s="563" t="str">
        <f>中日程計画表!W117</f>
        <v>NG</v>
      </c>
      <c r="N118" s="559">
        <v>0</v>
      </c>
      <c r="O118" s="563" t="str">
        <f>中日程計画表!AE117</f>
        <v>NG</v>
      </c>
      <c r="P118" s="564">
        <v>5.1999999999999998E-2</v>
      </c>
      <c r="Q118" s="563" t="str">
        <f>中日程計画表!AI117</f>
        <v>NG</v>
      </c>
      <c r="R118" s="559">
        <v>0</v>
      </c>
      <c r="S118" s="563" t="str">
        <f>中日程計画表!AQ117</f>
        <v>NG</v>
      </c>
      <c r="T118" s="559">
        <v>0</v>
      </c>
      <c r="U118" s="563" t="str">
        <f>中日程計画表!AU117</f>
        <v>NG</v>
      </c>
      <c r="V118" s="561">
        <v>0</v>
      </c>
      <c r="W118" s="563" t="str">
        <f>中日程計画表!BC117</f>
        <v>NG</v>
      </c>
      <c r="X118" s="559">
        <v>0</v>
      </c>
      <c r="Y118" s="563" t="str">
        <f>中日程計画表!BG117</f>
        <v>NG</v>
      </c>
      <c r="Z118" s="559">
        <v>0</v>
      </c>
      <c r="AA118" s="509" t="str">
        <f>中日程計画表!BO117</f>
        <v>NG</v>
      </c>
      <c r="AB118" s="559"/>
      <c r="AC118" s="509" t="str">
        <f>中日程計画表!BS117</f>
        <v>NG</v>
      </c>
      <c r="AD118" s="559"/>
      <c r="AE118" s="289" t="e">
        <f>INDEX(リスト!#REF!,MATCH(品質!$D118,リスト!$D:$D,0))</f>
        <v>#REF!</v>
      </c>
      <c r="AF118" s="284" t="e">
        <f>INDEX(リスト!X:X,MATCH(品質!$D118,リスト!$D:$D,0))</f>
        <v>#N/A</v>
      </c>
    </row>
    <row r="119" spans="1:32" s="107" customFormat="1" ht="12" customHeight="1">
      <c r="A119" s="489"/>
      <c r="B119" s="567"/>
      <c r="C119" s="506"/>
      <c r="D119" s="569"/>
      <c r="E119" s="569"/>
      <c r="F119" s="560"/>
      <c r="G119" s="506"/>
      <c r="H119" s="560"/>
      <c r="I119" s="506"/>
      <c r="J119" s="560"/>
      <c r="K119" s="506"/>
      <c r="L119" s="560"/>
      <c r="M119" s="506"/>
      <c r="N119" s="560"/>
      <c r="O119" s="506"/>
      <c r="P119" s="565"/>
      <c r="Q119" s="506"/>
      <c r="R119" s="560"/>
      <c r="S119" s="506"/>
      <c r="T119" s="560"/>
      <c r="U119" s="506"/>
      <c r="V119" s="562"/>
      <c r="W119" s="506"/>
      <c r="X119" s="560"/>
      <c r="Y119" s="506"/>
      <c r="Z119" s="560"/>
      <c r="AA119" s="509"/>
      <c r="AB119" s="560"/>
      <c r="AC119" s="509"/>
      <c r="AD119" s="560"/>
      <c r="AE119" s="289" t="e">
        <f>INDEX(リスト!#REF!,MATCH(品質!$D118,リスト!$D:$D,0))</f>
        <v>#REF!</v>
      </c>
      <c r="AF119" s="284" t="e">
        <f>INDEX(リスト!X:X,MATCH(品質!$D118,リスト!$D:$D,0))</f>
        <v>#N/A</v>
      </c>
    </row>
    <row r="120" spans="1:32" s="107" customFormat="1" ht="12" customHeight="1">
      <c r="A120" s="488" t="e">
        <f>中日程計画表!#REF!</f>
        <v>#REF!</v>
      </c>
      <c r="B120" s="570" t="e">
        <f>中日程計画表!#REF!</f>
        <v>#REF!</v>
      </c>
      <c r="C120" s="563" t="e">
        <f>中日程計画表!#REF!</f>
        <v>#REF!</v>
      </c>
      <c r="D120" s="568" t="e">
        <f>中日程計画表!#REF!</f>
        <v>#REF!</v>
      </c>
      <c r="E120" s="568" t="e">
        <f>中日程計画表!#REF!</f>
        <v>#REF!</v>
      </c>
      <c r="F120" s="559">
        <v>0</v>
      </c>
      <c r="G120" s="509" t="e">
        <f>中日程計画表!#REF!</f>
        <v>#REF!</v>
      </c>
      <c r="H120" s="559"/>
      <c r="I120" s="509" t="e">
        <f>中日程計画表!#REF!</f>
        <v>#REF!</v>
      </c>
      <c r="J120" s="559"/>
      <c r="K120" s="509" t="e">
        <f>中日程計画表!#REF!</f>
        <v>#REF!</v>
      </c>
      <c r="L120" s="559">
        <v>0</v>
      </c>
      <c r="M120" s="509" t="e">
        <f>中日程計画表!#REF!</f>
        <v>#REF!</v>
      </c>
      <c r="N120" s="559">
        <v>0</v>
      </c>
      <c r="O120" s="509" t="e">
        <f>中日程計画表!#REF!</f>
        <v>#REF!</v>
      </c>
      <c r="P120" s="564">
        <v>0.34100000000000003</v>
      </c>
      <c r="Q120" s="509" t="e">
        <f>中日程計画表!#REF!</f>
        <v>#REF!</v>
      </c>
      <c r="R120" s="559">
        <v>0</v>
      </c>
      <c r="S120" s="563" t="e">
        <f>中日程計画表!#REF!</f>
        <v>#REF!</v>
      </c>
      <c r="T120" s="559">
        <v>0</v>
      </c>
      <c r="U120" s="509" t="e">
        <f>中日程計画表!#REF!</f>
        <v>#REF!</v>
      </c>
      <c r="V120" s="561">
        <v>4</v>
      </c>
      <c r="W120" s="509" t="e">
        <f>中日程計画表!#REF!</f>
        <v>#REF!</v>
      </c>
      <c r="X120" s="559">
        <v>2</v>
      </c>
      <c r="Y120" s="509" t="e">
        <f>中日程計画表!#REF!</f>
        <v>#REF!</v>
      </c>
      <c r="Z120" s="559">
        <v>1</v>
      </c>
      <c r="AA120" s="509" t="e">
        <f>中日程計画表!#REF!</f>
        <v>#REF!</v>
      </c>
      <c r="AB120" s="559"/>
      <c r="AC120" s="509" t="e">
        <f>中日程計画表!#REF!</f>
        <v>#REF!</v>
      </c>
      <c r="AD120" s="559"/>
      <c r="AE120" s="289" t="e">
        <f>INDEX(リスト!#REF!,MATCH(品質!$D120,リスト!$D:$D,0))</f>
        <v>#REF!</v>
      </c>
      <c r="AF120" s="284" t="e">
        <f>INDEX(リスト!X:X,MATCH(品質!$D120,リスト!$D:$D,0))</f>
        <v>#REF!</v>
      </c>
    </row>
    <row r="121" spans="1:32" s="107" customFormat="1" ht="12" customHeight="1">
      <c r="A121" s="489"/>
      <c r="B121" s="570"/>
      <c r="C121" s="506"/>
      <c r="D121" s="569"/>
      <c r="E121" s="569"/>
      <c r="F121" s="560"/>
      <c r="G121" s="509"/>
      <c r="H121" s="560"/>
      <c r="I121" s="509"/>
      <c r="J121" s="560"/>
      <c r="K121" s="509"/>
      <c r="L121" s="560"/>
      <c r="M121" s="509"/>
      <c r="N121" s="560"/>
      <c r="O121" s="509"/>
      <c r="P121" s="565"/>
      <c r="Q121" s="509"/>
      <c r="R121" s="560"/>
      <c r="S121" s="506"/>
      <c r="T121" s="560"/>
      <c r="U121" s="509"/>
      <c r="V121" s="562"/>
      <c r="W121" s="509"/>
      <c r="X121" s="560"/>
      <c r="Y121" s="509"/>
      <c r="Z121" s="560"/>
      <c r="AA121" s="509"/>
      <c r="AB121" s="560"/>
      <c r="AC121" s="509"/>
      <c r="AD121" s="560"/>
      <c r="AE121" s="289" t="e">
        <f>INDEX(リスト!#REF!,MATCH(品質!$D120,リスト!$D:$D,0))</f>
        <v>#REF!</v>
      </c>
      <c r="AF121" s="284" t="e">
        <f>INDEX(リスト!X:X,MATCH(品質!$D120,リスト!$D:$D,0))</f>
        <v>#REF!</v>
      </c>
    </row>
    <row r="122" spans="1:32" s="107" customFormat="1" ht="12" customHeight="1">
      <c r="A122" s="488" t="e">
        <f>中日程計画表!#REF!</f>
        <v>#REF!</v>
      </c>
      <c r="B122" s="566" t="e">
        <f>中日程計画表!#REF!</f>
        <v>#REF!</v>
      </c>
      <c r="C122" s="563" t="e">
        <f>中日程計画表!#REF!</f>
        <v>#REF!</v>
      </c>
      <c r="D122" s="568" t="e">
        <f>中日程計画表!#REF!</f>
        <v>#REF!</v>
      </c>
      <c r="E122" s="568" t="e">
        <f>中日程計画表!#REF!</f>
        <v>#REF!</v>
      </c>
      <c r="F122" s="559">
        <v>0</v>
      </c>
      <c r="G122" s="563" t="e">
        <f>中日程計画表!#REF!</f>
        <v>#REF!</v>
      </c>
      <c r="H122" s="559"/>
      <c r="I122" s="563" t="e">
        <f>中日程計画表!#REF!</f>
        <v>#REF!</v>
      </c>
      <c r="J122" s="559"/>
      <c r="K122" s="563" t="e">
        <f>中日程計画表!#REF!</f>
        <v>#REF!</v>
      </c>
      <c r="L122" s="559">
        <v>0</v>
      </c>
      <c r="M122" s="563" t="e">
        <f>中日程計画表!#REF!</f>
        <v>#REF!</v>
      </c>
      <c r="N122" s="559">
        <v>0</v>
      </c>
      <c r="O122" s="563" t="e">
        <f>中日程計画表!#REF!</f>
        <v>#REF!</v>
      </c>
      <c r="P122" s="564"/>
      <c r="Q122" s="563" t="e">
        <f>中日程計画表!#REF!</f>
        <v>#REF!</v>
      </c>
      <c r="R122" s="559">
        <v>0</v>
      </c>
      <c r="S122" s="563" t="e">
        <f>中日程計画表!#REF!</f>
        <v>#REF!</v>
      </c>
      <c r="T122" s="559">
        <v>0</v>
      </c>
      <c r="U122" s="563" t="e">
        <f>中日程計画表!#REF!</f>
        <v>#REF!</v>
      </c>
      <c r="V122" s="561">
        <v>17</v>
      </c>
      <c r="W122" s="563" t="e">
        <f>中日程計画表!#REF!</f>
        <v>#REF!</v>
      </c>
      <c r="X122" s="559"/>
      <c r="Y122" s="563" t="e">
        <f>中日程計画表!#REF!</f>
        <v>#REF!</v>
      </c>
      <c r="Z122" s="559"/>
      <c r="AA122" s="509" t="e">
        <f>中日程計画表!#REF!</f>
        <v>#REF!</v>
      </c>
      <c r="AB122" s="559"/>
      <c r="AC122" s="509" t="e">
        <f>中日程計画表!#REF!</f>
        <v>#REF!</v>
      </c>
      <c r="AD122" s="559"/>
      <c r="AE122" s="289" t="e">
        <f>INDEX(リスト!#REF!,MATCH(品質!$D122,リスト!$D:$D,0))</f>
        <v>#REF!</v>
      </c>
      <c r="AF122" s="284" t="e">
        <f>INDEX(リスト!X:X,MATCH(品質!$D122,リスト!$D:$D,0))</f>
        <v>#REF!</v>
      </c>
    </row>
    <row r="123" spans="1:32" s="107" customFormat="1" ht="12" customHeight="1">
      <c r="A123" s="489"/>
      <c r="B123" s="567"/>
      <c r="C123" s="506"/>
      <c r="D123" s="569"/>
      <c r="E123" s="569"/>
      <c r="F123" s="560"/>
      <c r="G123" s="506"/>
      <c r="H123" s="560"/>
      <c r="I123" s="506"/>
      <c r="J123" s="560"/>
      <c r="K123" s="506"/>
      <c r="L123" s="560"/>
      <c r="M123" s="506"/>
      <c r="N123" s="560"/>
      <c r="O123" s="506"/>
      <c r="P123" s="565"/>
      <c r="Q123" s="506"/>
      <c r="R123" s="560"/>
      <c r="S123" s="506"/>
      <c r="T123" s="560"/>
      <c r="U123" s="506"/>
      <c r="V123" s="562"/>
      <c r="W123" s="506"/>
      <c r="X123" s="560"/>
      <c r="Y123" s="506"/>
      <c r="Z123" s="560"/>
      <c r="AA123" s="509"/>
      <c r="AB123" s="560"/>
      <c r="AC123" s="509"/>
      <c r="AD123" s="560"/>
      <c r="AE123" s="289" t="e">
        <f>INDEX(リスト!#REF!,MATCH(品質!$D122,リスト!$D:$D,0))</f>
        <v>#REF!</v>
      </c>
      <c r="AF123" s="284" t="e">
        <f>INDEX(リスト!X:X,MATCH(品質!$D122,リスト!$D:$D,0))</f>
        <v>#REF!</v>
      </c>
    </row>
    <row r="124" spans="1:32" s="107" customFormat="1" ht="12" customHeight="1">
      <c r="A124" s="488" t="e">
        <f>中日程計画表!#REF!</f>
        <v>#REF!</v>
      </c>
      <c r="B124" s="566" t="e">
        <f>中日程計画表!#REF!</f>
        <v>#REF!</v>
      </c>
      <c r="C124" s="563" t="e">
        <f>中日程計画表!#REF!</f>
        <v>#REF!</v>
      </c>
      <c r="D124" s="568" t="e">
        <f>中日程計画表!#REF!</f>
        <v>#REF!</v>
      </c>
      <c r="E124" s="568" t="e">
        <f>中日程計画表!#REF!</f>
        <v>#REF!</v>
      </c>
      <c r="F124" s="559">
        <v>0</v>
      </c>
      <c r="G124" s="563" t="e">
        <f>中日程計画表!#REF!</f>
        <v>#REF!</v>
      </c>
      <c r="H124" s="559"/>
      <c r="I124" s="563" t="e">
        <f>中日程計画表!#REF!</f>
        <v>#REF!</v>
      </c>
      <c r="J124" s="559"/>
      <c r="K124" s="563" t="e">
        <f>中日程計画表!#REF!</f>
        <v>#REF!</v>
      </c>
      <c r="L124" s="559">
        <v>0</v>
      </c>
      <c r="M124" s="563" t="e">
        <f>中日程計画表!#REF!</f>
        <v>#REF!</v>
      </c>
      <c r="N124" s="559">
        <v>0</v>
      </c>
      <c r="O124" s="563" t="e">
        <f>中日程計画表!#REF!</f>
        <v>#REF!</v>
      </c>
      <c r="P124" s="564">
        <v>0.38100000000000001</v>
      </c>
      <c r="Q124" s="563" t="e">
        <f>中日程計画表!#REF!</f>
        <v>#REF!</v>
      </c>
      <c r="R124" s="559">
        <v>0</v>
      </c>
      <c r="S124" s="563" t="e">
        <f>中日程計画表!#REF!</f>
        <v>#REF!</v>
      </c>
      <c r="T124" s="559">
        <v>0</v>
      </c>
      <c r="U124" s="563" t="e">
        <f>中日程計画表!#REF!</f>
        <v>#REF!</v>
      </c>
      <c r="V124" s="561">
        <v>3</v>
      </c>
      <c r="W124" s="563" t="e">
        <f>中日程計画表!#REF!</f>
        <v>#REF!</v>
      </c>
      <c r="X124" s="559">
        <v>3</v>
      </c>
      <c r="Y124" s="563" t="e">
        <f>中日程計画表!#REF!</f>
        <v>#REF!</v>
      </c>
      <c r="Z124" s="559">
        <v>1</v>
      </c>
      <c r="AA124" s="509" t="e">
        <f>中日程計画表!#REF!</f>
        <v>#REF!</v>
      </c>
      <c r="AB124" s="559"/>
      <c r="AC124" s="509" t="e">
        <f>中日程計画表!#REF!</f>
        <v>#REF!</v>
      </c>
      <c r="AD124" s="559"/>
      <c r="AE124" s="289" t="e">
        <f>INDEX(リスト!#REF!,MATCH(品質!$D124,リスト!$D:$D,0))</f>
        <v>#REF!</v>
      </c>
      <c r="AF124" s="284" t="e">
        <f>INDEX(リスト!X:X,MATCH(品質!$D124,リスト!$D:$D,0))</f>
        <v>#REF!</v>
      </c>
    </row>
    <row r="125" spans="1:32" s="107" customFormat="1" ht="12" customHeight="1">
      <c r="A125" s="489"/>
      <c r="B125" s="567"/>
      <c r="C125" s="506"/>
      <c r="D125" s="569"/>
      <c r="E125" s="569"/>
      <c r="F125" s="560"/>
      <c r="G125" s="506"/>
      <c r="H125" s="560"/>
      <c r="I125" s="506"/>
      <c r="J125" s="560"/>
      <c r="K125" s="506"/>
      <c r="L125" s="560"/>
      <c r="M125" s="506"/>
      <c r="N125" s="560"/>
      <c r="O125" s="506"/>
      <c r="P125" s="565"/>
      <c r="Q125" s="506"/>
      <c r="R125" s="560"/>
      <c r="S125" s="506"/>
      <c r="T125" s="560"/>
      <c r="U125" s="506"/>
      <c r="V125" s="562"/>
      <c r="W125" s="506"/>
      <c r="X125" s="560"/>
      <c r="Y125" s="506"/>
      <c r="Z125" s="560"/>
      <c r="AA125" s="509"/>
      <c r="AB125" s="560"/>
      <c r="AC125" s="509"/>
      <c r="AD125" s="560"/>
      <c r="AE125" s="289" t="e">
        <f>INDEX(リスト!#REF!,MATCH(品質!$D124,リスト!$D:$D,0))</f>
        <v>#REF!</v>
      </c>
      <c r="AF125" s="284" t="e">
        <f>INDEX(リスト!X:X,MATCH(品質!$D124,リスト!$D:$D,0))</f>
        <v>#REF!</v>
      </c>
    </row>
    <row r="126" spans="1:32" s="107" customFormat="1" ht="12" customHeight="1">
      <c r="A126" s="488" t="e">
        <f>中日程計画表!#REF!</f>
        <v>#REF!</v>
      </c>
      <c r="B126" s="570" t="e">
        <f>中日程計画表!#REF!</f>
        <v>#REF!</v>
      </c>
      <c r="C126" s="563" t="e">
        <f>中日程計画表!#REF!</f>
        <v>#REF!</v>
      </c>
      <c r="D126" s="568" t="e">
        <f>中日程計画表!#REF!</f>
        <v>#REF!</v>
      </c>
      <c r="E126" s="568" t="e">
        <f>中日程計画表!#REF!</f>
        <v>#REF!</v>
      </c>
      <c r="F126" s="559">
        <v>0</v>
      </c>
      <c r="G126" s="509" t="e">
        <f>中日程計画表!#REF!</f>
        <v>#REF!</v>
      </c>
      <c r="H126" s="559"/>
      <c r="I126" s="509" t="e">
        <f>中日程計画表!#REF!</f>
        <v>#REF!</v>
      </c>
      <c r="J126" s="559"/>
      <c r="K126" s="509" t="e">
        <f>中日程計画表!#REF!</f>
        <v>#REF!</v>
      </c>
      <c r="L126" s="559">
        <v>0</v>
      </c>
      <c r="M126" s="509" t="e">
        <f>中日程計画表!#REF!</f>
        <v>#REF!</v>
      </c>
      <c r="N126" s="559">
        <v>0</v>
      </c>
      <c r="O126" s="509" t="e">
        <f>中日程計画表!#REF!</f>
        <v>#REF!</v>
      </c>
      <c r="P126" s="564">
        <v>0.65100000000000002</v>
      </c>
      <c r="Q126" s="509" t="e">
        <f>中日程計画表!#REF!</f>
        <v>#REF!</v>
      </c>
      <c r="R126" s="559">
        <v>0</v>
      </c>
      <c r="S126" s="563" t="e">
        <f>中日程計画表!#REF!</f>
        <v>#REF!</v>
      </c>
      <c r="T126" s="559">
        <v>0</v>
      </c>
      <c r="U126" s="509" t="e">
        <f>中日程計画表!#REF!</f>
        <v>#REF!</v>
      </c>
      <c r="V126" s="561">
        <v>5</v>
      </c>
      <c r="W126" s="509" t="e">
        <f>中日程計画表!#REF!</f>
        <v>#REF!</v>
      </c>
      <c r="X126" s="559">
        <v>5</v>
      </c>
      <c r="Y126" s="509" t="e">
        <f>中日程計画表!#REF!</f>
        <v>#REF!</v>
      </c>
      <c r="Z126" s="559">
        <v>1</v>
      </c>
      <c r="AA126" s="509" t="e">
        <f>中日程計画表!#REF!</f>
        <v>#REF!</v>
      </c>
      <c r="AB126" s="559"/>
      <c r="AC126" s="509" t="e">
        <f>中日程計画表!#REF!</f>
        <v>#REF!</v>
      </c>
      <c r="AD126" s="559"/>
      <c r="AE126" s="289" t="e">
        <f>INDEX(リスト!#REF!,MATCH(品質!$D126,リスト!$D:$D,0))</f>
        <v>#REF!</v>
      </c>
      <c r="AF126" s="284" t="e">
        <f>INDEX(リスト!X:X,MATCH(品質!$D126,リスト!$D:$D,0))</f>
        <v>#REF!</v>
      </c>
    </row>
    <row r="127" spans="1:32" s="107" customFormat="1" ht="12" customHeight="1">
      <c r="A127" s="489"/>
      <c r="B127" s="570"/>
      <c r="C127" s="506"/>
      <c r="D127" s="569"/>
      <c r="E127" s="569"/>
      <c r="F127" s="560"/>
      <c r="G127" s="509"/>
      <c r="H127" s="560"/>
      <c r="I127" s="509"/>
      <c r="J127" s="560"/>
      <c r="K127" s="509"/>
      <c r="L127" s="560"/>
      <c r="M127" s="509"/>
      <c r="N127" s="560"/>
      <c r="O127" s="509"/>
      <c r="P127" s="565"/>
      <c r="Q127" s="509"/>
      <c r="R127" s="560"/>
      <c r="S127" s="506"/>
      <c r="T127" s="560"/>
      <c r="U127" s="509"/>
      <c r="V127" s="562"/>
      <c r="W127" s="509"/>
      <c r="X127" s="560"/>
      <c r="Y127" s="509"/>
      <c r="Z127" s="560"/>
      <c r="AA127" s="509"/>
      <c r="AB127" s="560"/>
      <c r="AC127" s="509"/>
      <c r="AD127" s="560"/>
      <c r="AE127" s="289" t="e">
        <f>INDEX(リスト!#REF!,MATCH(品質!$D126,リスト!$D:$D,0))</f>
        <v>#REF!</v>
      </c>
      <c r="AF127" s="284" t="e">
        <f>INDEX(リスト!X:X,MATCH(品質!$D126,リスト!$D:$D,0))</f>
        <v>#REF!</v>
      </c>
    </row>
    <row r="128" spans="1:32" s="107" customFormat="1" ht="12" customHeight="1">
      <c r="A128" s="488" t="e">
        <f>中日程計画表!#REF!</f>
        <v>#REF!</v>
      </c>
      <c r="B128" s="566" t="e">
        <f>中日程計画表!#REF!</f>
        <v>#REF!</v>
      </c>
      <c r="C128" s="563" t="e">
        <f>中日程計画表!#REF!</f>
        <v>#REF!</v>
      </c>
      <c r="D128" s="568" t="e">
        <f>中日程計画表!#REF!</f>
        <v>#REF!</v>
      </c>
      <c r="E128" s="568" t="e">
        <f>中日程計画表!#REF!</f>
        <v>#REF!</v>
      </c>
      <c r="F128" s="559">
        <v>0</v>
      </c>
      <c r="G128" s="563" t="e">
        <f>中日程計画表!#REF!</f>
        <v>#REF!</v>
      </c>
      <c r="H128" s="559"/>
      <c r="I128" s="563" t="e">
        <f>中日程計画表!#REF!</f>
        <v>#REF!</v>
      </c>
      <c r="J128" s="559"/>
      <c r="K128" s="563" t="e">
        <f>中日程計画表!#REF!</f>
        <v>#REF!</v>
      </c>
      <c r="L128" s="559">
        <v>0</v>
      </c>
      <c r="M128" s="563" t="e">
        <f>中日程計画表!#REF!</f>
        <v>#REF!</v>
      </c>
      <c r="N128" s="559">
        <v>0</v>
      </c>
      <c r="O128" s="563" t="e">
        <f>中日程計画表!#REF!</f>
        <v>#REF!</v>
      </c>
      <c r="P128" s="564">
        <v>0</v>
      </c>
      <c r="Q128" s="563" t="e">
        <f>中日程計画表!#REF!</f>
        <v>#REF!</v>
      </c>
      <c r="R128" s="559">
        <v>0</v>
      </c>
      <c r="S128" s="563" t="e">
        <f>中日程計画表!#REF!</f>
        <v>#REF!</v>
      </c>
      <c r="T128" s="559">
        <v>0</v>
      </c>
      <c r="U128" s="563" t="e">
        <f>中日程計画表!#REF!</f>
        <v>#REF!</v>
      </c>
      <c r="V128" s="561">
        <v>0</v>
      </c>
      <c r="W128" s="563" t="e">
        <f>中日程計画表!#REF!</f>
        <v>#REF!</v>
      </c>
      <c r="X128" s="559">
        <v>0</v>
      </c>
      <c r="Y128" s="563" t="e">
        <f>中日程計画表!#REF!</f>
        <v>#REF!</v>
      </c>
      <c r="Z128" s="559">
        <v>0</v>
      </c>
      <c r="AA128" s="509" t="e">
        <f>中日程計画表!#REF!</f>
        <v>#REF!</v>
      </c>
      <c r="AB128" s="559"/>
      <c r="AC128" s="509" t="e">
        <f>中日程計画表!#REF!</f>
        <v>#REF!</v>
      </c>
      <c r="AD128" s="559"/>
      <c r="AE128" s="289" t="e">
        <f>INDEX(リスト!#REF!,MATCH(品質!$D128,リスト!$D:$D,0))</f>
        <v>#REF!</v>
      </c>
      <c r="AF128" s="284" t="e">
        <f>INDEX(リスト!X:X,MATCH(品質!$D128,リスト!$D:$D,0))</f>
        <v>#REF!</v>
      </c>
    </row>
    <row r="129" spans="1:32" s="107" customFormat="1" ht="12" customHeight="1">
      <c r="A129" s="489"/>
      <c r="B129" s="567"/>
      <c r="C129" s="506"/>
      <c r="D129" s="569"/>
      <c r="E129" s="569"/>
      <c r="F129" s="560"/>
      <c r="G129" s="506"/>
      <c r="H129" s="560"/>
      <c r="I129" s="506"/>
      <c r="J129" s="560"/>
      <c r="K129" s="506"/>
      <c r="L129" s="560"/>
      <c r="M129" s="506"/>
      <c r="N129" s="560"/>
      <c r="O129" s="506"/>
      <c r="P129" s="565"/>
      <c r="Q129" s="506"/>
      <c r="R129" s="560"/>
      <c r="S129" s="506"/>
      <c r="T129" s="560"/>
      <c r="U129" s="506"/>
      <c r="V129" s="562"/>
      <c r="W129" s="506"/>
      <c r="X129" s="560"/>
      <c r="Y129" s="506"/>
      <c r="Z129" s="560"/>
      <c r="AA129" s="509"/>
      <c r="AB129" s="560"/>
      <c r="AC129" s="509"/>
      <c r="AD129" s="560"/>
      <c r="AE129" s="289" t="e">
        <f>INDEX(リスト!#REF!,MATCH(品質!$D128,リスト!$D:$D,0))</f>
        <v>#REF!</v>
      </c>
      <c r="AF129" s="284" t="e">
        <f>INDEX(リスト!X:X,MATCH(品質!$D128,リスト!$D:$D,0))</f>
        <v>#REF!</v>
      </c>
    </row>
    <row r="130" spans="1:32" s="107" customFormat="1" ht="12" customHeight="1">
      <c r="A130" s="488" t="e">
        <f>中日程計画表!#REF!</f>
        <v>#REF!</v>
      </c>
      <c r="B130" s="570" t="e">
        <f>中日程計画表!#REF!</f>
        <v>#REF!</v>
      </c>
      <c r="C130" s="563" t="e">
        <f>中日程計画表!#REF!</f>
        <v>#REF!</v>
      </c>
      <c r="D130" s="568" t="e">
        <f>中日程計画表!#REF!</f>
        <v>#REF!</v>
      </c>
      <c r="E130" s="568" t="e">
        <f>中日程計画表!#REF!</f>
        <v>#REF!</v>
      </c>
      <c r="F130" s="559">
        <v>0</v>
      </c>
      <c r="G130" s="509" t="e">
        <f>中日程計画表!#REF!</f>
        <v>#REF!</v>
      </c>
      <c r="H130" s="559"/>
      <c r="I130" s="509" t="e">
        <f>中日程計画表!#REF!</f>
        <v>#REF!</v>
      </c>
      <c r="J130" s="559"/>
      <c r="K130" s="509" t="e">
        <f>中日程計画表!#REF!</f>
        <v>#REF!</v>
      </c>
      <c r="L130" s="559">
        <v>0</v>
      </c>
      <c r="M130" s="509" t="e">
        <f>中日程計画表!#REF!</f>
        <v>#REF!</v>
      </c>
      <c r="N130" s="559">
        <v>0</v>
      </c>
      <c r="O130" s="509" t="e">
        <f>中日程計画表!#REF!</f>
        <v>#REF!</v>
      </c>
      <c r="P130" s="564">
        <v>0</v>
      </c>
      <c r="Q130" s="509" t="e">
        <f>中日程計画表!#REF!</f>
        <v>#REF!</v>
      </c>
      <c r="R130" s="559">
        <v>0</v>
      </c>
      <c r="S130" s="563" t="e">
        <f>中日程計画表!#REF!</f>
        <v>#REF!</v>
      </c>
      <c r="T130" s="559">
        <v>0</v>
      </c>
      <c r="U130" s="509" t="e">
        <f>中日程計画表!#REF!</f>
        <v>#REF!</v>
      </c>
      <c r="V130" s="561">
        <v>0</v>
      </c>
      <c r="W130" s="509" t="e">
        <f>中日程計画表!#REF!</f>
        <v>#REF!</v>
      </c>
      <c r="X130" s="559">
        <v>0</v>
      </c>
      <c r="Y130" s="509" t="e">
        <f>中日程計画表!#REF!</f>
        <v>#REF!</v>
      </c>
      <c r="Z130" s="559">
        <v>0</v>
      </c>
      <c r="AA130" s="509" t="e">
        <f>中日程計画表!#REF!</f>
        <v>#REF!</v>
      </c>
      <c r="AB130" s="559"/>
      <c r="AC130" s="509" t="e">
        <f>中日程計画表!#REF!</f>
        <v>#REF!</v>
      </c>
      <c r="AD130" s="559"/>
      <c r="AE130" s="289" t="e">
        <f>INDEX(リスト!#REF!,MATCH(品質!$D130,リスト!$D:$D,0))</f>
        <v>#REF!</v>
      </c>
      <c r="AF130" s="284" t="e">
        <f>INDEX(リスト!X:X,MATCH(品質!$D130,リスト!$D:$D,0))</f>
        <v>#REF!</v>
      </c>
    </row>
    <row r="131" spans="1:32" s="107" customFormat="1" ht="12" customHeight="1">
      <c r="A131" s="489"/>
      <c r="B131" s="570"/>
      <c r="C131" s="506"/>
      <c r="D131" s="569"/>
      <c r="E131" s="569"/>
      <c r="F131" s="560"/>
      <c r="G131" s="509"/>
      <c r="H131" s="560"/>
      <c r="I131" s="509"/>
      <c r="J131" s="560"/>
      <c r="K131" s="509"/>
      <c r="L131" s="560"/>
      <c r="M131" s="509"/>
      <c r="N131" s="560"/>
      <c r="O131" s="509"/>
      <c r="P131" s="565"/>
      <c r="Q131" s="509"/>
      <c r="R131" s="560"/>
      <c r="S131" s="506"/>
      <c r="T131" s="560"/>
      <c r="U131" s="509"/>
      <c r="V131" s="562"/>
      <c r="W131" s="509"/>
      <c r="X131" s="560"/>
      <c r="Y131" s="509"/>
      <c r="Z131" s="560"/>
      <c r="AA131" s="509"/>
      <c r="AB131" s="560"/>
      <c r="AC131" s="509"/>
      <c r="AD131" s="560"/>
      <c r="AE131" s="289" t="e">
        <f>INDEX(リスト!#REF!,MATCH(品質!$D130,リスト!$D:$D,0))</f>
        <v>#REF!</v>
      </c>
      <c r="AF131" s="284" t="e">
        <f>INDEX(リスト!X:X,MATCH(品質!$D130,リスト!$D:$D,0))</f>
        <v>#REF!</v>
      </c>
    </row>
    <row r="132" spans="1:32" s="107" customFormat="1" ht="12" customHeight="1">
      <c r="A132" s="488" t="e">
        <f>中日程計画表!#REF!</f>
        <v>#REF!</v>
      </c>
      <c r="B132" s="566" t="e">
        <f>中日程計画表!#REF!</f>
        <v>#REF!</v>
      </c>
      <c r="C132" s="563" t="e">
        <f>中日程計画表!#REF!</f>
        <v>#REF!</v>
      </c>
      <c r="D132" s="568" t="e">
        <f>中日程計画表!#REF!</f>
        <v>#REF!</v>
      </c>
      <c r="E132" s="568" t="e">
        <f>中日程計画表!#REF!</f>
        <v>#REF!</v>
      </c>
      <c r="F132" s="559">
        <v>0</v>
      </c>
      <c r="G132" s="563" t="e">
        <f>中日程計画表!#REF!</f>
        <v>#REF!</v>
      </c>
      <c r="H132" s="559"/>
      <c r="I132" s="563" t="e">
        <f>中日程計画表!#REF!</f>
        <v>#REF!</v>
      </c>
      <c r="J132" s="559"/>
      <c r="K132" s="563" t="e">
        <f>中日程計画表!#REF!</f>
        <v>#REF!</v>
      </c>
      <c r="L132" s="559">
        <v>0</v>
      </c>
      <c r="M132" s="563" t="e">
        <f>中日程計画表!#REF!</f>
        <v>#REF!</v>
      </c>
      <c r="N132" s="559">
        <v>0</v>
      </c>
      <c r="O132" s="563" t="e">
        <f>中日程計画表!#REF!</f>
        <v>#REF!</v>
      </c>
      <c r="P132" s="564"/>
      <c r="Q132" s="563" t="e">
        <f>中日程計画表!#REF!</f>
        <v>#REF!</v>
      </c>
      <c r="R132" s="559">
        <v>0</v>
      </c>
      <c r="S132" s="563" t="e">
        <f>中日程計画表!#REF!</f>
        <v>#REF!</v>
      </c>
      <c r="T132" s="559">
        <v>0</v>
      </c>
      <c r="U132" s="563" t="e">
        <f>中日程計画表!#REF!</f>
        <v>#REF!</v>
      </c>
      <c r="V132" s="561"/>
      <c r="W132" s="563" t="e">
        <f>中日程計画表!#REF!</f>
        <v>#REF!</v>
      </c>
      <c r="X132" s="559"/>
      <c r="Y132" s="563" t="e">
        <f>中日程計画表!#REF!</f>
        <v>#REF!</v>
      </c>
      <c r="Z132" s="559"/>
      <c r="AA132" s="509" t="e">
        <f>中日程計画表!#REF!</f>
        <v>#REF!</v>
      </c>
      <c r="AB132" s="559"/>
      <c r="AC132" s="509" t="e">
        <f>中日程計画表!#REF!</f>
        <v>#REF!</v>
      </c>
      <c r="AD132" s="559"/>
      <c r="AE132" s="289" t="e">
        <f>INDEX(リスト!#REF!,MATCH(品質!$D132,リスト!$D:$D,0))</f>
        <v>#REF!</v>
      </c>
      <c r="AF132" s="284" t="e">
        <f>INDEX(リスト!X:X,MATCH(品質!$D132,リスト!$D:$D,0))</f>
        <v>#REF!</v>
      </c>
    </row>
    <row r="133" spans="1:32" s="107" customFormat="1" ht="12" customHeight="1">
      <c r="A133" s="489"/>
      <c r="B133" s="567"/>
      <c r="C133" s="506"/>
      <c r="D133" s="569"/>
      <c r="E133" s="569"/>
      <c r="F133" s="560"/>
      <c r="G133" s="506"/>
      <c r="H133" s="560"/>
      <c r="I133" s="506"/>
      <c r="J133" s="560"/>
      <c r="K133" s="506"/>
      <c r="L133" s="560"/>
      <c r="M133" s="506"/>
      <c r="N133" s="560"/>
      <c r="O133" s="506"/>
      <c r="P133" s="565"/>
      <c r="Q133" s="506"/>
      <c r="R133" s="560"/>
      <c r="S133" s="506"/>
      <c r="T133" s="560"/>
      <c r="U133" s="506"/>
      <c r="V133" s="562"/>
      <c r="W133" s="506"/>
      <c r="X133" s="560"/>
      <c r="Y133" s="506"/>
      <c r="Z133" s="560"/>
      <c r="AA133" s="509"/>
      <c r="AB133" s="560"/>
      <c r="AC133" s="509"/>
      <c r="AD133" s="560"/>
      <c r="AE133" s="289" t="e">
        <f>INDEX(リスト!#REF!,MATCH(品質!$D132,リスト!$D:$D,0))</f>
        <v>#REF!</v>
      </c>
      <c r="AF133" s="284" t="e">
        <f>INDEX(リスト!X:X,MATCH(品質!$D132,リスト!$D:$D,0))</f>
        <v>#REF!</v>
      </c>
    </row>
    <row r="134" spans="1:32" s="107" customFormat="1" ht="12" customHeight="1">
      <c r="A134" s="488" t="e">
        <f>中日程計画表!#REF!</f>
        <v>#REF!</v>
      </c>
      <c r="B134" s="566" t="e">
        <f>中日程計画表!#REF!</f>
        <v>#REF!</v>
      </c>
      <c r="C134" s="563" t="e">
        <f>中日程計画表!#REF!</f>
        <v>#REF!</v>
      </c>
      <c r="D134" s="568" t="e">
        <f>中日程計画表!#REF!</f>
        <v>#REF!</v>
      </c>
      <c r="E134" s="568" t="e">
        <f>中日程計画表!#REF!</f>
        <v>#REF!</v>
      </c>
      <c r="F134" s="559">
        <v>0</v>
      </c>
      <c r="G134" s="563" t="e">
        <f>中日程計画表!#REF!</f>
        <v>#REF!</v>
      </c>
      <c r="H134" s="559"/>
      <c r="I134" s="563" t="e">
        <f>中日程計画表!#REF!</f>
        <v>#REF!</v>
      </c>
      <c r="J134" s="559"/>
      <c r="K134" s="563" t="e">
        <f>中日程計画表!#REF!</f>
        <v>#REF!</v>
      </c>
      <c r="L134" s="559">
        <v>0</v>
      </c>
      <c r="M134" s="563" t="e">
        <f>中日程計画表!#REF!</f>
        <v>#REF!</v>
      </c>
      <c r="N134" s="559">
        <v>0</v>
      </c>
      <c r="O134" s="563" t="e">
        <f>中日程計画表!#REF!</f>
        <v>#REF!</v>
      </c>
      <c r="P134" s="564">
        <v>0.25900000000000001</v>
      </c>
      <c r="Q134" s="563" t="e">
        <f>中日程計画表!#REF!</f>
        <v>#REF!</v>
      </c>
      <c r="R134" s="559">
        <v>0</v>
      </c>
      <c r="S134" s="563" t="e">
        <f>中日程計画表!#REF!</f>
        <v>#REF!</v>
      </c>
      <c r="T134" s="559">
        <v>0</v>
      </c>
      <c r="U134" s="563" t="e">
        <f>中日程計画表!#REF!</f>
        <v>#REF!</v>
      </c>
      <c r="V134" s="561">
        <v>7</v>
      </c>
      <c r="W134" s="563" t="e">
        <f>中日程計画表!#REF!</f>
        <v>#REF!</v>
      </c>
      <c r="X134" s="559">
        <v>3</v>
      </c>
      <c r="Y134" s="563" t="e">
        <f>中日程計画表!#REF!</f>
        <v>#REF!</v>
      </c>
      <c r="Z134" s="559">
        <v>1</v>
      </c>
      <c r="AA134" s="509" t="e">
        <f>中日程計画表!#REF!</f>
        <v>#REF!</v>
      </c>
      <c r="AB134" s="559"/>
      <c r="AC134" s="509" t="e">
        <f>中日程計画表!#REF!</f>
        <v>#REF!</v>
      </c>
      <c r="AD134" s="559"/>
      <c r="AE134" s="289" t="e">
        <f>INDEX(リスト!#REF!,MATCH(品質!$D134,リスト!$D:$D,0))</f>
        <v>#REF!</v>
      </c>
      <c r="AF134" s="284" t="e">
        <f>INDEX(リスト!X:X,MATCH(品質!$D134,リスト!$D:$D,0))</f>
        <v>#REF!</v>
      </c>
    </row>
    <row r="135" spans="1:32" s="107" customFormat="1" ht="12" customHeight="1">
      <c r="A135" s="489"/>
      <c r="B135" s="567"/>
      <c r="C135" s="506"/>
      <c r="D135" s="569"/>
      <c r="E135" s="569"/>
      <c r="F135" s="560"/>
      <c r="G135" s="506"/>
      <c r="H135" s="560"/>
      <c r="I135" s="506"/>
      <c r="J135" s="560"/>
      <c r="K135" s="506"/>
      <c r="L135" s="560"/>
      <c r="M135" s="506"/>
      <c r="N135" s="560"/>
      <c r="O135" s="506"/>
      <c r="P135" s="565"/>
      <c r="Q135" s="506"/>
      <c r="R135" s="560"/>
      <c r="S135" s="506"/>
      <c r="T135" s="560"/>
      <c r="U135" s="506"/>
      <c r="V135" s="562"/>
      <c r="W135" s="506"/>
      <c r="X135" s="560"/>
      <c r="Y135" s="506"/>
      <c r="Z135" s="560"/>
      <c r="AA135" s="509"/>
      <c r="AB135" s="560"/>
      <c r="AC135" s="509"/>
      <c r="AD135" s="560"/>
      <c r="AE135" s="289" t="e">
        <f>INDEX(リスト!#REF!,MATCH(品質!$D134,リスト!$D:$D,0))</f>
        <v>#REF!</v>
      </c>
      <c r="AF135" s="284" t="e">
        <f>INDEX(リスト!X:X,MATCH(品質!$D134,リスト!$D:$D,0))</f>
        <v>#REF!</v>
      </c>
    </row>
    <row r="136" spans="1:32" s="107" customFormat="1" ht="12" customHeight="1">
      <c r="A136" s="488" t="e">
        <f>中日程計画表!#REF!</f>
        <v>#REF!</v>
      </c>
      <c r="B136" s="566" t="e">
        <f>中日程計画表!#REF!</f>
        <v>#REF!</v>
      </c>
      <c r="C136" s="563" t="e">
        <f>中日程計画表!#REF!</f>
        <v>#REF!</v>
      </c>
      <c r="D136" s="568" t="e">
        <f>中日程計画表!#REF!</f>
        <v>#REF!</v>
      </c>
      <c r="E136" s="568" t="e">
        <f>中日程計画表!#REF!</f>
        <v>#REF!</v>
      </c>
      <c r="F136" s="559">
        <v>0</v>
      </c>
      <c r="G136" s="563" t="e">
        <f>中日程計画表!#REF!</f>
        <v>#REF!</v>
      </c>
      <c r="H136" s="559"/>
      <c r="I136" s="563" t="e">
        <f>中日程計画表!#REF!</f>
        <v>#REF!</v>
      </c>
      <c r="J136" s="559"/>
      <c r="K136" s="563" t="e">
        <f>中日程計画表!#REF!</f>
        <v>#REF!</v>
      </c>
      <c r="L136" s="559">
        <v>0</v>
      </c>
      <c r="M136" s="563" t="e">
        <f>中日程計画表!#REF!</f>
        <v>#REF!</v>
      </c>
      <c r="N136" s="559">
        <v>0</v>
      </c>
      <c r="O136" s="563" t="e">
        <f>中日程計画表!#REF!</f>
        <v>#REF!</v>
      </c>
      <c r="P136" s="564">
        <v>0</v>
      </c>
      <c r="Q136" s="563" t="e">
        <f>中日程計画表!#REF!</f>
        <v>#REF!</v>
      </c>
      <c r="R136" s="559">
        <v>0</v>
      </c>
      <c r="S136" s="563" t="e">
        <f>中日程計画表!#REF!</f>
        <v>#REF!</v>
      </c>
      <c r="T136" s="559">
        <v>0</v>
      </c>
      <c r="U136" s="563" t="e">
        <f>中日程計画表!#REF!</f>
        <v>#REF!</v>
      </c>
      <c r="V136" s="561">
        <v>0</v>
      </c>
      <c r="W136" s="563" t="e">
        <f>中日程計画表!#REF!</f>
        <v>#REF!</v>
      </c>
      <c r="X136" s="559">
        <v>0</v>
      </c>
      <c r="Y136" s="563" t="e">
        <f>中日程計画表!#REF!</f>
        <v>#REF!</v>
      </c>
      <c r="Z136" s="559">
        <v>0</v>
      </c>
      <c r="AA136" s="509" t="e">
        <f>中日程計画表!#REF!</f>
        <v>#REF!</v>
      </c>
      <c r="AB136" s="559"/>
      <c r="AC136" s="509" t="e">
        <f>中日程計画表!#REF!</f>
        <v>#REF!</v>
      </c>
      <c r="AD136" s="559"/>
      <c r="AE136" s="289" t="e">
        <f>INDEX(リスト!#REF!,MATCH(品質!$D136,リスト!$D:$D,0))</f>
        <v>#REF!</v>
      </c>
      <c r="AF136" s="284" t="e">
        <f>INDEX(リスト!X:X,MATCH(品質!$D136,リスト!$D:$D,0))</f>
        <v>#REF!</v>
      </c>
    </row>
    <row r="137" spans="1:32" s="107" customFormat="1" ht="12" customHeight="1">
      <c r="A137" s="489"/>
      <c r="B137" s="567"/>
      <c r="C137" s="506"/>
      <c r="D137" s="569"/>
      <c r="E137" s="569"/>
      <c r="F137" s="560"/>
      <c r="G137" s="506"/>
      <c r="H137" s="560"/>
      <c r="I137" s="506"/>
      <c r="J137" s="560"/>
      <c r="K137" s="506"/>
      <c r="L137" s="560"/>
      <c r="M137" s="506"/>
      <c r="N137" s="560"/>
      <c r="O137" s="506"/>
      <c r="P137" s="565"/>
      <c r="Q137" s="506"/>
      <c r="R137" s="560"/>
      <c r="S137" s="506"/>
      <c r="T137" s="560"/>
      <c r="U137" s="506"/>
      <c r="V137" s="562"/>
      <c r="W137" s="506"/>
      <c r="X137" s="560"/>
      <c r="Y137" s="506"/>
      <c r="Z137" s="560"/>
      <c r="AA137" s="509"/>
      <c r="AB137" s="560"/>
      <c r="AC137" s="509"/>
      <c r="AD137" s="560"/>
      <c r="AE137" s="289" t="e">
        <f>INDEX(リスト!#REF!,MATCH(品質!$D136,リスト!$D:$D,0))</f>
        <v>#REF!</v>
      </c>
      <c r="AF137" s="284" t="e">
        <f>INDEX(リスト!X:X,MATCH(品質!$D136,リスト!$D:$D,0))</f>
        <v>#REF!</v>
      </c>
    </row>
    <row r="138" spans="1:32" s="107" customFormat="1" ht="12" customHeight="1">
      <c r="A138" s="488" t="e">
        <f>中日程計画表!#REF!</f>
        <v>#REF!</v>
      </c>
      <c r="B138" s="570" t="e">
        <f>中日程計画表!#REF!</f>
        <v>#REF!</v>
      </c>
      <c r="C138" s="563" t="e">
        <f>中日程計画表!#REF!</f>
        <v>#REF!</v>
      </c>
      <c r="D138" s="568" t="e">
        <f>中日程計画表!#REF!</f>
        <v>#REF!</v>
      </c>
      <c r="E138" s="568" t="e">
        <f>中日程計画表!#REF!</f>
        <v>#REF!</v>
      </c>
      <c r="F138" s="559">
        <v>0</v>
      </c>
      <c r="G138" s="509" t="e">
        <f>中日程計画表!#REF!</f>
        <v>#REF!</v>
      </c>
      <c r="H138" s="559"/>
      <c r="I138" s="509" t="e">
        <f>中日程計画表!#REF!</f>
        <v>#REF!</v>
      </c>
      <c r="J138" s="559"/>
      <c r="K138" s="509" t="e">
        <f>中日程計画表!#REF!</f>
        <v>#REF!</v>
      </c>
      <c r="L138" s="559">
        <v>0</v>
      </c>
      <c r="M138" s="509" t="e">
        <f>中日程計画表!#REF!</f>
        <v>#REF!</v>
      </c>
      <c r="N138" s="559">
        <v>0</v>
      </c>
      <c r="O138" s="509" t="e">
        <f>中日程計画表!#REF!</f>
        <v>#REF!</v>
      </c>
      <c r="P138" s="564">
        <v>0.41</v>
      </c>
      <c r="Q138" s="509" t="e">
        <f>中日程計画表!#REF!</f>
        <v>#REF!</v>
      </c>
      <c r="R138" s="559">
        <v>0</v>
      </c>
      <c r="S138" s="563" t="e">
        <f>中日程計画表!#REF!</f>
        <v>#REF!</v>
      </c>
      <c r="T138" s="559">
        <v>0</v>
      </c>
      <c r="U138" s="509" t="e">
        <f>中日程計画表!#REF!</f>
        <v>#REF!</v>
      </c>
      <c r="V138" s="561">
        <v>17</v>
      </c>
      <c r="W138" s="509" t="e">
        <f>中日程計画表!#REF!</f>
        <v>#REF!</v>
      </c>
      <c r="X138" s="559">
        <v>2</v>
      </c>
      <c r="Y138" s="509" t="e">
        <f>中日程計画表!#REF!</f>
        <v>#REF!</v>
      </c>
      <c r="Z138" s="559">
        <v>4</v>
      </c>
      <c r="AA138" s="509" t="e">
        <f>中日程計画表!#REF!</f>
        <v>#REF!</v>
      </c>
      <c r="AB138" s="559"/>
      <c r="AC138" s="509" t="e">
        <f>中日程計画表!#REF!</f>
        <v>#REF!</v>
      </c>
      <c r="AD138" s="559"/>
      <c r="AE138" s="289" t="e">
        <f>INDEX(リスト!#REF!,MATCH(品質!$D138,リスト!$D:$D,0))</f>
        <v>#REF!</v>
      </c>
      <c r="AF138" s="284" t="e">
        <f>INDEX(リスト!X:X,MATCH(品質!$D138,リスト!$D:$D,0))</f>
        <v>#REF!</v>
      </c>
    </row>
    <row r="139" spans="1:32" s="107" customFormat="1" ht="12" customHeight="1">
      <c r="A139" s="489"/>
      <c r="B139" s="570"/>
      <c r="C139" s="506"/>
      <c r="D139" s="569"/>
      <c r="E139" s="569"/>
      <c r="F139" s="560"/>
      <c r="G139" s="509"/>
      <c r="H139" s="560"/>
      <c r="I139" s="509"/>
      <c r="J139" s="560"/>
      <c r="K139" s="509"/>
      <c r="L139" s="560"/>
      <c r="M139" s="509"/>
      <c r="N139" s="560"/>
      <c r="O139" s="509"/>
      <c r="P139" s="565"/>
      <c r="Q139" s="509"/>
      <c r="R139" s="560"/>
      <c r="S139" s="506"/>
      <c r="T139" s="560"/>
      <c r="U139" s="509"/>
      <c r="V139" s="562"/>
      <c r="W139" s="509"/>
      <c r="X139" s="560"/>
      <c r="Y139" s="509"/>
      <c r="Z139" s="560"/>
      <c r="AA139" s="509"/>
      <c r="AB139" s="560"/>
      <c r="AC139" s="509"/>
      <c r="AD139" s="560"/>
      <c r="AE139" s="289" t="e">
        <f>INDEX(リスト!#REF!,MATCH(品質!$D138,リスト!$D:$D,0))</f>
        <v>#REF!</v>
      </c>
      <c r="AF139" s="284" t="e">
        <f>INDEX(リスト!X:X,MATCH(品質!$D138,リスト!$D:$D,0))</f>
        <v>#REF!</v>
      </c>
    </row>
    <row r="140" spans="1:32" s="107" customFormat="1" ht="12" customHeight="1">
      <c r="A140" s="488" t="e">
        <f>中日程計画表!#REF!</f>
        <v>#REF!</v>
      </c>
      <c r="B140" s="566" t="e">
        <f>中日程計画表!#REF!</f>
        <v>#REF!</v>
      </c>
      <c r="C140" s="563" t="e">
        <f>中日程計画表!#REF!</f>
        <v>#REF!</v>
      </c>
      <c r="D140" s="568" t="e">
        <f>中日程計画表!#REF!</f>
        <v>#REF!</v>
      </c>
      <c r="E140" s="568" t="e">
        <f>中日程計画表!#REF!</f>
        <v>#REF!</v>
      </c>
      <c r="F140" s="559">
        <v>0</v>
      </c>
      <c r="G140" s="563" t="e">
        <f>中日程計画表!#REF!</f>
        <v>#REF!</v>
      </c>
      <c r="H140" s="559"/>
      <c r="I140" s="563" t="e">
        <f>中日程計画表!#REF!</f>
        <v>#REF!</v>
      </c>
      <c r="J140" s="559"/>
      <c r="K140" s="563" t="e">
        <f>中日程計画表!#REF!</f>
        <v>#REF!</v>
      </c>
      <c r="L140" s="559">
        <v>0</v>
      </c>
      <c r="M140" s="563" t="e">
        <f>中日程計画表!#REF!</f>
        <v>#REF!</v>
      </c>
      <c r="N140" s="559">
        <v>0</v>
      </c>
      <c r="O140" s="563" t="e">
        <f>中日程計画表!#REF!</f>
        <v>#REF!</v>
      </c>
      <c r="P140" s="564">
        <v>0</v>
      </c>
      <c r="Q140" s="563" t="e">
        <f>中日程計画表!#REF!</f>
        <v>#REF!</v>
      </c>
      <c r="R140" s="559">
        <v>0</v>
      </c>
      <c r="S140" s="563" t="e">
        <f>中日程計画表!#REF!</f>
        <v>#REF!</v>
      </c>
      <c r="T140" s="559">
        <v>0</v>
      </c>
      <c r="U140" s="563" t="e">
        <f>中日程計画表!#REF!</f>
        <v>#REF!</v>
      </c>
      <c r="V140" s="561">
        <v>0</v>
      </c>
      <c r="W140" s="563" t="e">
        <f>中日程計画表!#REF!</f>
        <v>#REF!</v>
      </c>
      <c r="X140" s="559">
        <v>0</v>
      </c>
      <c r="Y140" s="563" t="e">
        <f>中日程計画表!#REF!</f>
        <v>#REF!</v>
      </c>
      <c r="Z140" s="559">
        <v>0</v>
      </c>
      <c r="AA140" s="509" t="e">
        <f>中日程計画表!#REF!</f>
        <v>#REF!</v>
      </c>
      <c r="AB140" s="559"/>
      <c r="AC140" s="509" t="e">
        <f>中日程計画表!#REF!</f>
        <v>#REF!</v>
      </c>
      <c r="AD140" s="559"/>
      <c r="AE140" s="289" t="e">
        <f>INDEX(リスト!#REF!,MATCH(品質!$D140,リスト!$D:$D,0))</f>
        <v>#REF!</v>
      </c>
      <c r="AF140" s="284" t="e">
        <f>INDEX(リスト!X:X,MATCH(品質!$D140,リスト!$D:$D,0))</f>
        <v>#REF!</v>
      </c>
    </row>
    <row r="141" spans="1:32" s="107" customFormat="1" ht="12" customHeight="1">
      <c r="A141" s="489"/>
      <c r="B141" s="567"/>
      <c r="C141" s="506"/>
      <c r="D141" s="569"/>
      <c r="E141" s="569"/>
      <c r="F141" s="560"/>
      <c r="G141" s="506"/>
      <c r="H141" s="560"/>
      <c r="I141" s="506"/>
      <c r="J141" s="560"/>
      <c r="K141" s="506"/>
      <c r="L141" s="560"/>
      <c r="M141" s="506"/>
      <c r="N141" s="560"/>
      <c r="O141" s="506"/>
      <c r="P141" s="565"/>
      <c r="Q141" s="506"/>
      <c r="R141" s="560"/>
      <c r="S141" s="506"/>
      <c r="T141" s="560"/>
      <c r="U141" s="506"/>
      <c r="V141" s="562"/>
      <c r="W141" s="506"/>
      <c r="X141" s="560"/>
      <c r="Y141" s="506"/>
      <c r="Z141" s="560"/>
      <c r="AA141" s="509"/>
      <c r="AB141" s="560"/>
      <c r="AC141" s="509"/>
      <c r="AD141" s="560"/>
      <c r="AE141" s="289" t="e">
        <f>INDEX(リスト!#REF!,MATCH(品質!$D140,リスト!$D:$D,0))</f>
        <v>#REF!</v>
      </c>
      <c r="AF141" s="284" t="e">
        <f>INDEX(リスト!X:X,MATCH(品質!$D140,リスト!$D:$D,0))</f>
        <v>#REF!</v>
      </c>
    </row>
    <row r="142" spans="1:32" s="107" customFormat="1" ht="12" customHeight="1">
      <c r="A142" s="488" t="e">
        <f>中日程計画表!#REF!</f>
        <v>#REF!</v>
      </c>
      <c r="B142" s="566" t="e">
        <f>中日程計画表!#REF!</f>
        <v>#REF!</v>
      </c>
      <c r="C142" s="563" t="e">
        <f>中日程計画表!#REF!</f>
        <v>#REF!</v>
      </c>
      <c r="D142" s="568" t="e">
        <f>中日程計画表!#REF!</f>
        <v>#REF!</v>
      </c>
      <c r="E142" s="568" t="e">
        <f>中日程計画表!#REF!</f>
        <v>#REF!</v>
      </c>
      <c r="F142" s="559">
        <v>0</v>
      </c>
      <c r="G142" s="563" t="e">
        <f>中日程計画表!#REF!</f>
        <v>#REF!</v>
      </c>
      <c r="H142" s="559"/>
      <c r="I142" s="563" t="e">
        <f>中日程計画表!#REF!</f>
        <v>#REF!</v>
      </c>
      <c r="J142" s="559"/>
      <c r="K142" s="563" t="e">
        <f>中日程計画表!#REF!</f>
        <v>#REF!</v>
      </c>
      <c r="L142" s="559">
        <v>0</v>
      </c>
      <c r="M142" s="563" t="e">
        <f>中日程計画表!#REF!</f>
        <v>#REF!</v>
      </c>
      <c r="N142" s="559">
        <v>0</v>
      </c>
      <c r="O142" s="563" t="e">
        <f>中日程計画表!#REF!</f>
        <v>#REF!</v>
      </c>
      <c r="P142" s="564">
        <v>1.0129999999999999</v>
      </c>
      <c r="Q142" s="563" t="e">
        <f>中日程計画表!#REF!</f>
        <v>#REF!</v>
      </c>
      <c r="R142" s="559">
        <v>0</v>
      </c>
      <c r="S142" s="563" t="e">
        <f>中日程計画表!#REF!</f>
        <v>#REF!</v>
      </c>
      <c r="T142" s="559">
        <v>0</v>
      </c>
      <c r="U142" s="563" t="e">
        <f>中日程計画表!#REF!</f>
        <v>#REF!</v>
      </c>
      <c r="V142" s="561">
        <v>37</v>
      </c>
      <c r="W142" s="563" t="e">
        <f>中日程計画表!#REF!</f>
        <v>#REF!</v>
      </c>
      <c r="X142" s="559">
        <v>0</v>
      </c>
      <c r="Y142" s="563" t="e">
        <f>中日程計画表!#REF!</f>
        <v>#REF!</v>
      </c>
      <c r="Z142" s="559">
        <v>0</v>
      </c>
      <c r="AA142" s="509" t="e">
        <f>中日程計画表!#REF!</f>
        <v>#REF!</v>
      </c>
      <c r="AB142" s="559"/>
      <c r="AC142" s="509" t="e">
        <f>中日程計画表!#REF!</f>
        <v>#REF!</v>
      </c>
      <c r="AD142" s="559"/>
      <c r="AE142" s="289" t="e">
        <f>INDEX(リスト!#REF!,MATCH(品質!$D142,リスト!$D:$D,0))</f>
        <v>#REF!</v>
      </c>
      <c r="AF142" s="284" t="e">
        <f>INDEX(リスト!X:X,MATCH(品質!$D142,リスト!$D:$D,0))</f>
        <v>#REF!</v>
      </c>
    </row>
    <row r="143" spans="1:32" s="107" customFormat="1" ht="12" customHeight="1">
      <c r="A143" s="489"/>
      <c r="B143" s="567"/>
      <c r="C143" s="506"/>
      <c r="D143" s="569"/>
      <c r="E143" s="569"/>
      <c r="F143" s="560"/>
      <c r="G143" s="506"/>
      <c r="H143" s="560"/>
      <c r="I143" s="506"/>
      <c r="J143" s="560"/>
      <c r="K143" s="506"/>
      <c r="L143" s="560"/>
      <c r="M143" s="506"/>
      <c r="N143" s="560"/>
      <c r="O143" s="506"/>
      <c r="P143" s="565"/>
      <c r="Q143" s="506"/>
      <c r="R143" s="560"/>
      <c r="S143" s="506"/>
      <c r="T143" s="560"/>
      <c r="U143" s="506"/>
      <c r="V143" s="562"/>
      <c r="W143" s="506"/>
      <c r="X143" s="560"/>
      <c r="Y143" s="506"/>
      <c r="Z143" s="560"/>
      <c r="AA143" s="509"/>
      <c r="AB143" s="560"/>
      <c r="AC143" s="509"/>
      <c r="AD143" s="560"/>
      <c r="AE143" s="289" t="e">
        <f>INDEX(リスト!#REF!,MATCH(品質!$D142,リスト!$D:$D,0))</f>
        <v>#REF!</v>
      </c>
      <c r="AF143" s="284" t="e">
        <f>INDEX(リスト!X:X,MATCH(品質!$D142,リスト!$D:$D,0))</f>
        <v>#REF!</v>
      </c>
    </row>
    <row r="144" spans="1:32" s="107" customFormat="1" ht="12" customHeight="1">
      <c r="A144" s="488" t="e">
        <f>中日程計画表!#REF!</f>
        <v>#REF!</v>
      </c>
      <c r="B144" s="566" t="e">
        <f>中日程計画表!#REF!</f>
        <v>#REF!</v>
      </c>
      <c r="C144" s="563" t="e">
        <f>中日程計画表!#REF!</f>
        <v>#REF!</v>
      </c>
      <c r="D144" s="568" t="e">
        <f>中日程計画表!#REF!</f>
        <v>#REF!</v>
      </c>
      <c r="E144" s="568" t="e">
        <f>中日程計画表!#REF!</f>
        <v>#REF!</v>
      </c>
      <c r="F144" s="559">
        <v>0</v>
      </c>
      <c r="G144" s="563" t="e">
        <f>中日程計画表!#REF!</f>
        <v>#REF!</v>
      </c>
      <c r="H144" s="559"/>
      <c r="I144" s="563" t="e">
        <f>中日程計画表!#REF!</f>
        <v>#REF!</v>
      </c>
      <c r="J144" s="559"/>
      <c r="K144" s="563" t="e">
        <f>中日程計画表!#REF!</f>
        <v>#REF!</v>
      </c>
      <c r="L144" s="559">
        <v>0</v>
      </c>
      <c r="M144" s="563" t="e">
        <f>中日程計画表!#REF!</f>
        <v>#REF!</v>
      </c>
      <c r="N144" s="559">
        <v>0</v>
      </c>
      <c r="O144" s="563" t="e">
        <f>中日程計画表!#REF!</f>
        <v>#REF!</v>
      </c>
      <c r="P144" s="564">
        <v>0.56799999999999995</v>
      </c>
      <c r="Q144" s="563" t="e">
        <f>中日程計画表!#REF!</f>
        <v>#REF!</v>
      </c>
      <c r="R144" s="559">
        <v>0</v>
      </c>
      <c r="S144" s="563" t="e">
        <f>中日程計画表!#REF!</f>
        <v>#REF!</v>
      </c>
      <c r="T144" s="559">
        <v>0</v>
      </c>
      <c r="U144" s="563" t="e">
        <f>中日程計画表!#REF!</f>
        <v>#REF!</v>
      </c>
      <c r="V144" s="561">
        <v>4</v>
      </c>
      <c r="W144" s="563" t="e">
        <f>中日程計画表!#REF!</f>
        <v>#REF!</v>
      </c>
      <c r="X144" s="559">
        <v>3</v>
      </c>
      <c r="Y144" s="563" t="e">
        <f>中日程計画表!#REF!</f>
        <v>#REF!</v>
      </c>
      <c r="Z144" s="559">
        <v>0</v>
      </c>
      <c r="AA144" s="509" t="e">
        <f>中日程計画表!#REF!</f>
        <v>#REF!</v>
      </c>
      <c r="AB144" s="559"/>
      <c r="AC144" s="509" t="e">
        <f>中日程計画表!#REF!</f>
        <v>#REF!</v>
      </c>
      <c r="AD144" s="559"/>
      <c r="AE144" s="289" t="e">
        <f>INDEX(リスト!#REF!,MATCH(品質!$D144,リスト!$D:$D,0))</f>
        <v>#REF!</v>
      </c>
      <c r="AF144" s="284" t="e">
        <f>INDEX(リスト!X:X,MATCH(品質!$D144,リスト!$D:$D,0))</f>
        <v>#REF!</v>
      </c>
    </row>
    <row r="145" spans="1:32" s="107" customFormat="1" ht="12" customHeight="1">
      <c r="A145" s="489"/>
      <c r="B145" s="567"/>
      <c r="C145" s="506"/>
      <c r="D145" s="569"/>
      <c r="E145" s="569"/>
      <c r="F145" s="560"/>
      <c r="G145" s="506"/>
      <c r="H145" s="560"/>
      <c r="I145" s="506"/>
      <c r="J145" s="560"/>
      <c r="K145" s="506"/>
      <c r="L145" s="560"/>
      <c r="M145" s="506"/>
      <c r="N145" s="560"/>
      <c r="O145" s="506"/>
      <c r="P145" s="565"/>
      <c r="Q145" s="506"/>
      <c r="R145" s="560"/>
      <c r="S145" s="506"/>
      <c r="T145" s="560"/>
      <c r="U145" s="506"/>
      <c r="V145" s="562"/>
      <c r="W145" s="506"/>
      <c r="X145" s="560"/>
      <c r="Y145" s="506"/>
      <c r="Z145" s="560"/>
      <c r="AA145" s="509"/>
      <c r="AB145" s="560"/>
      <c r="AC145" s="509"/>
      <c r="AD145" s="560"/>
      <c r="AE145" s="289" t="e">
        <f>INDEX(リスト!#REF!,MATCH(品質!$D144,リスト!$D:$D,0))</f>
        <v>#REF!</v>
      </c>
      <c r="AF145" s="284" t="e">
        <f>INDEX(リスト!X:X,MATCH(品質!$D144,リスト!$D:$D,0))</f>
        <v>#REF!</v>
      </c>
    </row>
    <row r="146" spans="1:32" s="107" customFormat="1" ht="12" customHeight="1">
      <c r="A146" s="488" t="e">
        <f>中日程計画表!#REF!</f>
        <v>#REF!</v>
      </c>
      <c r="B146" s="570" t="e">
        <f>中日程計画表!#REF!</f>
        <v>#REF!</v>
      </c>
      <c r="C146" s="563" t="e">
        <f>中日程計画表!#REF!</f>
        <v>#REF!</v>
      </c>
      <c r="D146" s="568" t="e">
        <f>中日程計画表!#REF!</f>
        <v>#REF!</v>
      </c>
      <c r="E146" s="568" t="e">
        <f>中日程計画表!#REF!</f>
        <v>#REF!</v>
      </c>
      <c r="F146" s="559">
        <v>0</v>
      </c>
      <c r="G146" s="509" t="e">
        <f>中日程計画表!#REF!</f>
        <v>#REF!</v>
      </c>
      <c r="H146" s="559"/>
      <c r="I146" s="509" t="e">
        <f>中日程計画表!#REF!</f>
        <v>#REF!</v>
      </c>
      <c r="J146" s="559"/>
      <c r="K146" s="509" t="e">
        <f>中日程計画表!#REF!</f>
        <v>#REF!</v>
      </c>
      <c r="L146" s="559">
        <v>0</v>
      </c>
      <c r="M146" s="509" t="e">
        <f>中日程計画表!#REF!</f>
        <v>#REF!</v>
      </c>
      <c r="N146" s="559">
        <v>0</v>
      </c>
      <c r="O146" s="509" t="e">
        <f>中日程計画表!#REF!</f>
        <v>#REF!</v>
      </c>
      <c r="P146" s="564">
        <v>0.24099999999999999</v>
      </c>
      <c r="Q146" s="509" t="e">
        <f>中日程計画表!#REF!</f>
        <v>#REF!</v>
      </c>
      <c r="R146" s="559">
        <v>0</v>
      </c>
      <c r="S146" s="563" t="e">
        <f>中日程計画表!#REF!</f>
        <v>#REF!</v>
      </c>
      <c r="T146" s="559">
        <v>0</v>
      </c>
      <c r="U146" s="509" t="e">
        <f>中日程計画表!#REF!</f>
        <v>#REF!</v>
      </c>
      <c r="V146" s="561">
        <v>6</v>
      </c>
      <c r="W146" s="509" t="e">
        <f>中日程計画表!#REF!</f>
        <v>#REF!</v>
      </c>
      <c r="X146" s="559">
        <v>2</v>
      </c>
      <c r="Y146" s="509" t="e">
        <f>中日程計画表!#REF!</f>
        <v>#REF!</v>
      </c>
      <c r="Z146" s="559">
        <v>2</v>
      </c>
      <c r="AA146" s="509" t="e">
        <f>中日程計画表!#REF!</f>
        <v>#REF!</v>
      </c>
      <c r="AB146" s="559"/>
      <c r="AC146" s="509" t="e">
        <f>中日程計画表!#REF!</f>
        <v>#REF!</v>
      </c>
      <c r="AD146" s="559"/>
      <c r="AE146" s="289" t="e">
        <f>INDEX(リスト!#REF!,MATCH(品質!$D146,リスト!$D:$D,0))</f>
        <v>#REF!</v>
      </c>
      <c r="AF146" s="284" t="e">
        <f>INDEX(リスト!X:X,MATCH(品質!$D146,リスト!$D:$D,0))</f>
        <v>#REF!</v>
      </c>
    </row>
    <row r="147" spans="1:32" s="107" customFormat="1" ht="12" customHeight="1">
      <c r="A147" s="489"/>
      <c r="B147" s="570"/>
      <c r="C147" s="506"/>
      <c r="D147" s="569"/>
      <c r="E147" s="569"/>
      <c r="F147" s="560"/>
      <c r="G147" s="509"/>
      <c r="H147" s="560"/>
      <c r="I147" s="509"/>
      <c r="J147" s="560"/>
      <c r="K147" s="509"/>
      <c r="L147" s="560"/>
      <c r="M147" s="509"/>
      <c r="N147" s="560"/>
      <c r="O147" s="509"/>
      <c r="P147" s="565"/>
      <c r="Q147" s="509"/>
      <c r="R147" s="560"/>
      <c r="S147" s="506"/>
      <c r="T147" s="560"/>
      <c r="U147" s="509"/>
      <c r="V147" s="562"/>
      <c r="W147" s="509"/>
      <c r="X147" s="560"/>
      <c r="Y147" s="509"/>
      <c r="Z147" s="560"/>
      <c r="AA147" s="509"/>
      <c r="AB147" s="560"/>
      <c r="AC147" s="509"/>
      <c r="AD147" s="560"/>
      <c r="AE147" s="289" t="e">
        <f>INDEX(リスト!#REF!,MATCH(品質!$D146,リスト!$D:$D,0))</f>
        <v>#REF!</v>
      </c>
      <c r="AF147" s="284" t="e">
        <f>INDEX(リスト!X:X,MATCH(品質!$D146,リスト!$D:$D,0))</f>
        <v>#REF!</v>
      </c>
    </row>
    <row r="148" spans="1:32" s="107" customFormat="1" ht="12" customHeight="1">
      <c r="A148" s="488" t="str">
        <f ca="1">中日程計画表!A119</f>
        <v>棚卸</v>
      </c>
      <c r="B148" s="566">
        <f>中日程計画表!B119</f>
        <v>57</v>
      </c>
      <c r="C148" s="563" t="str">
        <f>中日程計画表!C119</f>
        <v>棚卸</v>
      </c>
      <c r="D148" s="568">
        <f>中日程計画表!D119</f>
        <v>0</v>
      </c>
      <c r="E148" s="568" t="str">
        <f>中日程計画表!E119</f>
        <v>棚卸データ出力（API）</v>
      </c>
      <c r="F148" s="559">
        <v>0</v>
      </c>
      <c r="G148" s="563" t="str">
        <f>中日程計画表!K119</f>
        <v>NG</v>
      </c>
      <c r="H148" s="559"/>
      <c r="I148" s="563" t="str">
        <f>中日程計画表!O119</f>
        <v>NG</v>
      </c>
      <c r="J148" s="559"/>
      <c r="K148" s="563" t="str">
        <f>中日程計画表!S119</f>
        <v>NG</v>
      </c>
      <c r="L148" s="559">
        <v>0</v>
      </c>
      <c r="M148" s="563" t="str">
        <f>中日程計画表!W119</f>
        <v>NG</v>
      </c>
      <c r="N148" s="559">
        <v>0</v>
      </c>
      <c r="O148" s="563" t="str">
        <f>中日程計画表!AE119</f>
        <v>NG</v>
      </c>
      <c r="P148" s="564">
        <v>0.44</v>
      </c>
      <c r="Q148" s="563" t="str">
        <f>中日程計画表!AI119</f>
        <v>NG</v>
      </c>
      <c r="R148" s="559">
        <v>0</v>
      </c>
      <c r="S148" s="563" t="str">
        <f>中日程計画表!AQ119</f>
        <v>NG</v>
      </c>
      <c r="T148" s="559">
        <v>0</v>
      </c>
      <c r="U148" s="563" t="str">
        <f>中日程計画表!AU119</f>
        <v>NG</v>
      </c>
      <c r="V148" s="561">
        <v>7</v>
      </c>
      <c r="W148" s="563" t="str">
        <f>中日程計画表!BC119</f>
        <v>NG</v>
      </c>
      <c r="X148" s="559">
        <v>2</v>
      </c>
      <c r="Y148" s="563" t="str">
        <f>中日程計画表!BG119</f>
        <v>NG</v>
      </c>
      <c r="Z148" s="559">
        <v>2</v>
      </c>
      <c r="AA148" s="509" t="str">
        <f>中日程計画表!BO119</f>
        <v>NG</v>
      </c>
      <c r="AB148" s="559"/>
      <c r="AC148" s="509" t="str">
        <f>中日程計画表!BS119</f>
        <v>NG</v>
      </c>
      <c r="AD148" s="559"/>
      <c r="AE148" s="289" t="e">
        <f>INDEX(リスト!#REF!,MATCH(品質!$D148,リスト!$D:$D,0))</f>
        <v>#REF!</v>
      </c>
      <c r="AF148" s="284" t="e">
        <f>INDEX(リスト!X:X,MATCH(品質!$D148,リスト!$D:$D,0))</f>
        <v>#N/A</v>
      </c>
    </row>
    <row r="149" spans="1:32" s="107" customFormat="1" ht="12" customHeight="1">
      <c r="A149" s="489"/>
      <c r="B149" s="567"/>
      <c r="C149" s="506"/>
      <c r="D149" s="569"/>
      <c r="E149" s="569"/>
      <c r="F149" s="560"/>
      <c r="G149" s="506"/>
      <c r="H149" s="560"/>
      <c r="I149" s="506"/>
      <c r="J149" s="560"/>
      <c r="K149" s="506"/>
      <c r="L149" s="560"/>
      <c r="M149" s="506"/>
      <c r="N149" s="560"/>
      <c r="O149" s="506"/>
      <c r="P149" s="565"/>
      <c r="Q149" s="506"/>
      <c r="R149" s="560"/>
      <c r="S149" s="506"/>
      <c r="T149" s="560"/>
      <c r="U149" s="506"/>
      <c r="V149" s="562"/>
      <c r="W149" s="506"/>
      <c r="X149" s="560"/>
      <c r="Y149" s="506"/>
      <c r="Z149" s="560"/>
      <c r="AA149" s="509"/>
      <c r="AB149" s="560"/>
      <c r="AC149" s="509"/>
      <c r="AD149" s="560"/>
      <c r="AE149" s="289" t="e">
        <f>INDEX(リスト!#REF!,MATCH(品質!$D148,リスト!$D:$D,0))</f>
        <v>#REF!</v>
      </c>
      <c r="AF149" s="284" t="e">
        <f>INDEX(リスト!X:X,MATCH(品質!$D148,リスト!$D:$D,0))</f>
        <v>#N/A</v>
      </c>
    </row>
    <row r="150" spans="1:32" s="107" customFormat="1" ht="12" customHeight="1">
      <c r="A150" s="488" t="str">
        <f ca="1">中日程計画表!A121</f>
        <v>ラベル</v>
      </c>
      <c r="B150" s="566">
        <f>中日程計画表!B121</f>
        <v>58</v>
      </c>
      <c r="C150" s="563" t="str">
        <f>中日程計画表!C121</f>
        <v>ラベル</v>
      </c>
      <c r="D150" s="568">
        <f>中日程計画表!D121</f>
        <v>0</v>
      </c>
      <c r="E150" s="568" t="str">
        <f>中日程計画表!E121</f>
        <v>商品ラベル</v>
      </c>
      <c r="F150" s="559">
        <v>0</v>
      </c>
      <c r="G150" s="563" t="str">
        <f>中日程計画表!K121</f>
        <v>NG</v>
      </c>
      <c r="H150" s="559"/>
      <c r="I150" s="563" t="str">
        <f>中日程計画表!O121</f>
        <v>NG</v>
      </c>
      <c r="J150" s="559"/>
      <c r="K150" s="563" t="str">
        <f>中日程計画表!S121</f>
        <v>NG</v>
      </c>
      <c r="L150" s="559">
        <v>0</v>
      </c>
      <c r="M150" s="563" t="str">
        <f>中日程計画表!W121</f>
        <v>NG</v>
      </c>
      <c r="N150" s="559">
        <v>0</v>
      </c>
      <c r="O150" s="563" t="str">
        <f>中日程計画表!AE121</f>
        <v>NG</v>
      </c>
      <c r="P150" s="564">
        <v>0.51100000000000001</v>
      </c>
      <c r="Q150" s="563" t="str">
        <f>中日程計画表!AI121</f>
        <v>NG</v>
      </c>
      <c r="R150" s="559">
        <v>0</v>
      </c>
      <c r="S150" s="563" t="str">
        <f>中日程計画表!AQ121</f>
        <v>NG</v>
      </c>
      <c r="T150" s="559">
        <v>0</v>
      </c>
      <c r="U150" s="563" t="str">
        <f>中日程計画表!AU121</f>
        <v>NG</v>
      </c>
      <c r="V150" s="561">
        <v>3</v>
      </c>
      <c r="W150" s="563" t="str">
        <f>中日程計画表!BC121</f>
        <v>NG</v>
      </c>
      <c r="X150" s="559">
        <v>1</v>
      </c>
      <c r="Y150" s="563" t="str">
        <f>中日程計画表!BG121</f>
        <v>NG</v>
      </c>
      <c r="Z150" s="559">
        <v>0</v>
      </c>
      <c r="AA150" s="509" t="str">
        <f>中日程計画表!BO121</f>
        <v>NG</v>
      </c>
      <c r="AB150" s="559"/>
      <c r="AC150" s="509" t="str">
        <f>中日程計画表!BS121</f>
        <v>NG</v>
      </c>
      <c r="AD150" s="559"/>
      <c r="AE150" s="289" t="e">
        <f>INDEX(リスト!#REF!,MATCH(品質!$D150,リスト!$D:$D,0))</f>
        <v>#REF!</v>
      </c>
      <c r="AF150" s="284" t="e">
        <f>INDEX(リスト!X:X,MATCH(品質!$D150,リスト!$D:$D,0))</f>
        <v>#N/A</v>
      </c>
    </row>
    <row r="151" spans="1:32" s="107" customFormat="1" ht="12" customHeight="1">
      <c r="A151" s="489"/>
      <c r="B151" s="567"/>
      <c r="C151" s="506"/>
      <c r="D151" s="569"/>
      <c r="E151" s="569"/>
      <c r="F151" s="560"/>
      <c r="G151" s="506"/>
      <c r="H151" s="560"/>
      <c r="I151" s="506"/>
      <c r="J151" s="560"/>
      <c r="K151" s="506"/>
      <c r="L151" s="560"/>
      <c r="M151" s="506"/>
      <c r="N151" s="560"/>
      <c r="O151" s="506"/>
      <c r="P151" s="565"/>
      <c r="Q151" s="506"/>
      <c r="R151" s="560"/>
      <c r="S151" s="506"/>
      <c r="T151" s="560"/>
      <c r="U151" s="506"/>
      <c r="V151" s="562"/>
      <c r="W151" s="506"/>
      <c r="X151" s="560"/>
      <c r="Y151" s="506"/>
      <c r="Z151" s="560"/>
      <c r="AA151" s="509"/>
      <c r="AB151" s="560"/>
      <c r="AC151" s="509"/>
      <c r="AD151" s="560"/>
      <c r="AE151" s="289" t="e">
        <f>INDEX(リスト!#REF!,MATCH(品質!$D150,リスト!$D:$D,0))</f>
        <v>#REF!</v>
      </c>
      <c r="AF151" s="284" t="e">
        <f>INDEX(リスト!X:X,MATCH(品質!$D150,リスト!$D:$D,0))</f>
        <v>#N/A</v>
      </c>
    </row>
    <row r="152" spans="1:32" s="107" customFormat="1" ht="12" customHeight="1">
      <c r="A152" s="488" t="str">
        <f ca="1">中日程計画表!A123</f>
        <v>ラベル</v>
      </c>
      <c r="B152" s="570">
        <f>中日程計画表!B123</f>
        <v>59</v>
      </c>
      <c r="C152" s="563" t="str">
        <f>中日程計画表!C123</f>
        <v>ラベル</v>
      </c>
      <c r="D152" s="568">
        <f>中日程計画表!D123</f>
        <v>0</v>
      </c>
      <c r="E152" s="568" t="str">
        <f>中日程計画表!E123</f>
        <v>ロケーションラベル</v>
      </c>
      <c r="F152" s="559">
        <v>0</v>
      </c>
      <c r="G152" s="509" t="str">
        <f>中日程計画表!K123</f>
        <v>NG</v>
      </c>
      <c r="H152" s="559"/>
      <c r="I152" s="509" t="str">
        <f>中日程計画表!O123</f>
        <v>NG</v>
      </c>
      <c r="J152" s="559"/>
      <c r="K152" s="509" t="str">
        <f>中日程計画表!S123</f>
        <v>NG</v>
      </c>
      <c r="L152" s="559">
        <v>0</v>
      </c>
      <c r="M152" s="509" t="str">
        <f>中日程計画表!W123</f>
        <v>NG</v>
      </c>
      <c r="N152" s="559">
        <v>0</v>
      </c>
      <c r="O152" s="509" t="str">
        <f>中日程計画表!AE123</f>
        <v>NG</v>
      </c>
      <c r="P152" s="564">
        <v>0.31900000000000001</v>
      </c>
      <c r="Q152" s="509" t="str">
        <f>中日程計画表!AI123</f>
        <v>NG</v>
      </c>
      <c r="R152" s="559">
        <v>0</v>
      </c>
      <c r="S152" s="563" t="str">
        <f>中日程計画表!AQ123</f>
        <v>NG</v>
      </c>
      <c r="T152" s="559">
        <v>0</v>
      </c>
      <c r="U152" s="509" t="str">
        <f>中日程計画表!AU123</f>
        <v>NG</v>
      </c>
      <c r="V152" s="561">
        <v>7</v>
      </c>
      <c r="W152" s="509" t="str">
        <f>中日程計画表!BC123</f>
        <v>NG</v>
      </c>
      <c r="X152" s="559">
        <v>1</v>
      </c>
      <c r="Y152" s="509" t="str">
        <f>中日程計画表!BG123</f>
        <v>NG</v>
      </c>
      <c r="Z152" s="559">
        <v>0</v>
      </c>
      <c r="AA152" s="509" t="str">
        <f>中日程計画表!BO123</f>
        <v>NG</v>
      </c>
      <c r="AB152" s="559"/>
      <c r="AC152" s="509" t="str">
        <f>中日程計画表!BS123</f>
        <v>NG</v>
      </c>
      <c r="AD152" s="559"/>
      <c r="AE152" s="289" t="e">
        <f>INDEX(リスト!#REF!,MATCH(品質!$D152,リスト!$D:$D,0))</f>
        <v>#REF!</v>
      </c>
      <c r="AF152" s="284" t="e">
        <f>INDEX(リスト!X:X,MATCH(品質!$D152,リスト!$D:$D,0))</f>
        <v>#N/A</v>
      </c>
    </row>
    <row r="153" spans="1:32" s="107" customFormat="1" ht="12" customHeight="1">
      <c r="A153" s="489"/>
      <c r="B153" s="570"/>
      <c r="C153" s="506"/>
      <c r="D153" s="569"/>
      <c r="E153" s="569"/>
      <c r="F153" s="560"/>
      <c r="G153" s="509"/>
      <c r="H153" s="560"/>
      <c r="I153" s="509"/>
      <c r="J153" s="560"/>
      <c r="K153" s="509"/>
      <c r="L153" s="560"/>
      <c r="M153" s="509"/>
      <c r="N153" s="560"/>
      <c r="O153" s="509"/>
      <c r="P153" s="565"/>
      <c r="Q153" s="509"/>
      <c r="R153" s="560"/>
      <c r="S153" s="506"/>
      <c r="T153" s="560"/>
      <c r="U153" s="509"/>
      <c r="V153" s="562"/>
      <c r="W153" s="509"/>
      <c r="X153" s="560"/>
      <c r="Y153" s="509"/>
      <c r="Z153" s="560"/>
      <c r="AA153" s="509"/>
      <c r="AB153" s="560"/>
      <c r="AC153" s="509"/>
      <c r="AD153" s="560"/>
      <c r="AE153" s="289" t="e">
        <f>INDEX(リスト!#REF!,MATCH(品質!$D152,リスト!$D:$D,0))</f>
        <v>#REF!</v>
      </c>
      <c r="AF153" s="284" t="e">
        <f>INDEX(リスト!X:X,MATCH(品質!$D152,リスト!$D:$D,0))</f>
        <v>#N/A</v>
      </c>
    </row>
    <row r="154" spans="1:32" s="107" customFormat="1" ht="12" customHeight="1">
      <c r="A154" s="488" t="str">
        <f ca="1">中日程計画表!A125</f>
        <v>ラベル</v>
      </c>
      <c r="B154" s="566">
        <f>中日程計画表!B125</f>
        <v>60</v>
      </c>
      <c r="C154" s="563" t="str">
        <f>中日程計画表!C125</f>
        <v>ラベル</v>
      </c>
      <c r="D154" s="568">
        <f>中日程計画表!D125</f>
        <v>0</v>
      </c>
      <c r="E154" s="568" t="str">
        <f>中日程計画表!E125</f>
        <v>箱ラベル</v>
      </c>
      <c r="F154" s="559">
        <v>0</v>
      </c>
      <c r="G154" s="563" t="str">
        <f>中日程計画表!K125</f>
        <v>NG</v>
      </c>
      <c r="H154" s="559"/>
      <c r="I154" s="563" t="str">
        <f>中日程計画表!O125</f>
        <v>NG</v>
      </c>
      <c r="J154" s="559"/>
      <c r="K154" s="563" t="str">
        <f>中日程計画表!S125</f>
        <v>NG</v>
      </c>
      <c r="L154" s="559">
        <v>0</v>
      </c>
      <c r="M154" s="563" t="str">
        <f>中日程計画表!W125</f>
        <v>NG</v>
      </c>
      <c r="N154" s="559">
        <v>0</v>
      </c>
      <c r="O154" s="563" t="str">
        <f>中日程計画表!AE125</f>
        <v>NG</v>
      </c>
      <c r="P154" s="564">
        <v>1.123</v>
      </c>
      <c r="Q154" s="563" t="str">
        <f>中日程計画表!AI125</f>
        <v>NG</v>
      </c>
      <c r="R154" s="559">
        <v>0</v>
      </c>
      <c r="S154" s="563" t="str">
        <f>中日程計画表!AQ125</f>
        <v>NG</v>
      </c>
      <c r="T154" s="559">
        <v>0</v>
      </c>
      <c r="U154" s="563" t="str">
        <f>中日程計画表!AU125</f>
        <v>NG</v>
      </c>
      <c r="V154" s="561">
        <v>0</v>
      </c>
      <c r="W154" s="563" t="str">
        <f>中日程計画表!BC125</f>
        <v>NG</v>
      </c>
      <c r="X154" s="559">
        <v>0</v>
      </c>
      <c r="Y154" s="563" t="str">
        <f>中日程計画表!BG125</f>
        <v>NG</v>
      </c>
      <c r="Z154" s="559">
        <v>0</v>
      </c>
      <c r="AA154" s="509" t="str">
        <f>中日程計画表!BO125</f>
        <v>NG</v>
      </c>
      <c r="AB154" s="559"/>
      <c r="AC154" s="509" t="str">
        <f>中日程計画表!BS125</f>
        <v>NG</v>
      </c>
      <c r="AD154" s="559"/>
      <c r="AE154" s="289" t="e">
        <f>INDEX(リスト!#REF!,MATCH(品質!$D154,リスト!$D:$D,0))</f>
        <v>#REF!</v>
      </c>
      <c r="AF154" s="284" t="e">
        <f>INDEX(リスト!X:X,MATCH(品質!$D154,リスト!$D:$D,0))</f>
        <v>#N/A</v>
      </c>
    </row>
    <row r="155" spans="1:32" s="107" customFormat="1" ht="12" customHeight="1">
      <c r="A155" s="489"/>
      <c r="B155" s="567"/>
      <c r="C155" s="506"/>
      <c r="D155" s="569"/>
      <c r="E155" s="569"/>
      <c r="F155" s="560"/>
      <c r="G155" s="506"/>
      <c r="H155" s="560"/>
      <c r="I155" s="506"/>
      <c r="J155" s="560"/>
      <c r="K155" s="506"/>
      <c r="L155" s="560"/>
      <c r="M155" s="506"/>
      <c r="N155" s="560"/>
      <c r="O155" s="506"/>
      <c r="P155" s="565"/>
      <c r="Q155" s="506"/>
      <c r="R155" s="560"/>
      <c r="S155" s="506"/>
      <c r="T155" s="560"/>
      <c r="U155" s="506"/>
      <c r="V155" s="562"/>
      <c r="W155" s="506"/>
      <c r="X155" s="560"/>
      <c r="Y155" s="506"/>
      <c r="Z155" s="560"/>
      <c r="AA155" s="509"/>
      <c r="AB155" s="560"/>
      <c r="AC155" s="509"/>
      <c r="AD155" s="560"/>
      <c r="AE155" s="289" t="e">
        <f>INDEX(リスト!#REF!,MATCH(品質!$D154,リスト!$D:$D,0))</f>
        <v>#REF!</v>
      </c>
      <c r="AF155" s="284" t="e">
        <f>INDEX(リスト!X:X,MATCH(品質!$D154,リスト!$D:$D,0))</f>
        <v>#N/A</v>
      </c>
    </row>
    <row r="156" spans="1:32" s="107" customFormat="1" ht="12" customHeight="1">
      <c r="A156" s="488" t="str">
        <f ca="1">中日程計画表!A127</f>
        <v>マスタ</v>
      </c>
      <c r="B156" s="570">
        <f>中日程計画表!B127</f>
        <v>61</v>
      </c>
      <c r="C156" s="563" t="str">
        <f>中日程計画表!C127</f>
        <v>会社</v>
      </c>
      <c r="D156" s="568">
        <f>中日程計画表!D127</f>
        <v>0</v>
      </c>
      <c r="E156" s="568" t="str">
        <f>中日程計画表!E127</f>
        <v>会社マスタ</v>
      </c>
      <c r="F156" s="559">
        <v>0</v>
      </c>
      <c r="G156" s="509" t="str">
        <f>中日程計画表!K127</f>
        <v>NG</v>
      </c>
      <c r="H156" s="559"/>
      <c r="I156" s="509" t="str">
        <f>中日程計画表!O127</f>
        <v>NG</v>
      </c>
      <c r="J156" s="559"/>
      <c r="K156" s="509" t="str">
        <f>中日程計画表!S127</f>
        <v>NG</v>
      </c>
      <c r="L156" s="559">
        <v>0</v>
      </c>
      <c r="M156" s="509" t="str">
        <f>中日程計画表!W127</f>
        <v>NG</v>
      </c>
      <c r="N156" s="559">
        <v>0</v>
      </c>
      <c r="O156" s="509" t="str">
        <f>中日程計画表!AE127</f>
        <v>NG</v>
      </c>
      <c r="P156" s="564">
        <v>0.34200000000000003</v>
      </c>
      <c r="Q156" s="509" t="str">
        <f>中日程計画表!AI127</f>
        <v>NG</v>
      </c>
      <c r="R156" s="559">
        <v>0</v>
      </c>
      <c r="S156" s="563" t="str">
        <f>中日程計画表!AQ127</f>
        <v>NG</v>
      </c>
      <c r="T156" s="559">
        <v>0</v>
      </c>
      <c r="U156" s="509" t="str">
        <f>中日程計画表!AU127</f>
        <v>NG</v>
      </c>
      <c r="V156" s="561">
        <v>5</v>
      </c>
      <c r="W156" s="509" t="str">
        <f>中日程計画表!BC127</f>
        <v>NG</v>
      </c>
      <c r="X156" s="559">
        <v>0</v>
      </c>
      <c r="Y156" s="509" t="str">
        <f>中日程計画表!BG127</f>
        <v>NG</v>
      </c>
      <c r="Z156" s="559">
        <v>0</v>
      </c>
      <c r="AA156" s="509" t="str">
        <f>中日程計画表!BO127</f>
        <v>NG</v>
      </c>
      <c r="AB156" s="559"/>
      <c r="AC156" s="509" t="str">
        <f>中日程計画表!BS127</f>
        <v>NG</v>
      </c>
      <c r="AD156" s="559"/>
      <c r="AE156" s="289" t="e">
        <f>INDEX(リスト!#REF!,MATCH(品質!$D156,リスト!$D:$D,0))</f>
        <v>#REF!</v>
      </c>
      <c r="AF156" s="284" t="e">
        <f>INDEX(リスト!X:X,MATCH(品質!$D156,リスト!$D:$D,0))</f>
        <v>#N/A</v>
      </c>
    </row>
    <row r="157" spans="1:32" s="107" customFormat="1" ht="12" customHeight="1">
      <c r="A157" s="489"/>
      <c r="B157" s="570"/>
      <c r="C157" s="506"/>
      <c r="D157" s="569"/>
      <c r="E157" s="569"/>
      <c r="F157" s="560"/>
      <c r="G157" s="509"/>
      <c r="H157" s="560"/>
      <c r="I157" s="509"/>
      <c r="J157" s="560"/>
      <c r="K157" s="509"/>
      <c r="L157" s="560"/>
      <c r="M157" s="509"/>
      <c r="N157" s="560"/>
      <c r="O157" s="509"/>
      <c r="P157" s="565"/>
      <c r="Q157" s="509"/>
      <c r="R157" s="560"/>
      <c r="S157" s="506"/>
      <c r="T157" s="560"/>
      <c r="U157" s="509"/>
      <c r="V157" s="562"/>
      <c r="W157" s="509"/>
      <c r="X157" s="560"/>
      <c r="Y157" s="509"/>
      <c r="Z157" s="560"/>
      <c r="AA157" s="509"/>
      <c r="AB157" s="560"/>
      <c r="AC157" s="509"/>
      <c r="AD157" s="560"/>
      <c r="AE157" s="289" t="e">
        <f>INDEX(リスト!#REF!,MATCH(品質!$D156,リスト!$D:$D,0))</f>
        <v>#REF!</v>
      </c>
      <c r="AF157" s="284" t="e">
        <f>INDEX(リスト!X:X,MATCH(品質!$D156,リスト!$D:$D,0))</f>
        <v>#N/A</v>
      </c>
    </row>
    <row r="158" spans="1:32" s="107" customFormat="1" ht="12" customHeight="1">
      <c r="A158" s="488" t="str">
        <f ca="1">中日程計画表!A129</f>
        <v>マスタ</v>
      </c>
      <c r="B158" s="566">
        <f>中日程計画表!B129</f>
        <v>62</v>
      </c>
      <c r="C158" s="563" t="str">
        <f>中日程計画表!C129</f>
        <v>会社</v>
      </c>
      <c r="D158" s="568">
        <f>中日程計画表!D129</f>
        <v>0</v>
      </c>
      <c r="E158" s="568" t="str">
        <f>中日程計画表!E129</f>
        <v>組織マスタ</v>
      </c>
      <c r="F158" s="559">
        <v>0</v>
      </c>
      <c r="G158" s="563" t="str">
        <f>中日程計画表!K129</f>
        <v>NG</v>
      </c>
      <c r="H158" s="559"/>
      <c r="I158" s="563" t="str">
        <f>中日程計画表!O129</f>
        <v>NG</v>
      </c>
      <c r="J158" s="559"/>
      <c r="K158" s="563" t="str">
        <f>中日程計画表!S129</f>
        <v>NG</v>
      </c>
      <c r="L158" s="559">
        <v>0</v>
      </c>
      <c r="M158" s="563" t="str">
        <f>中日程計画表!W129</f>
        <v>NG</v>
      </c>
      <c r="N158" s="559">
        <v>0</v>
      </c>
      <c r="O158" s="563" t="str">
        <f>中日程計画表!AE129</f>
        <v>NG</v>
      </c>
      <c r="P158" s="564">
        <v>0.58199999999999996</v>
      </c>
      <c r="Q158" s="563" t="str">
        <f>中日程計画表!AI129</f>
        <v>NG</v>
      </c>
      <c r="R158" s="559">
        <v>0</v>
      </c>
      <c r="S158" s="563" t="str">
        <f>中日程計画表!AQ129</f>
        <v>NG</v>
      </c>
      <c r="T158" s="559">
        <v>0</v>
      </c>
      <c r="U158" s="563" t="str">
        <f>中日程計画表!AU129</f>
        <v>NG</v>
      </c>
      <c r="V158" s="561">
        <v>11</v>
      </c>
      <c r="W158" s="563" t="str">
        <f>中日程計画表!BC129</f>
        <v>NG</v>
      </c>
      <c r="X158" s="559">
        <v>3</v>
      </c>
      <c r="Y158" s="563" t="str">
        <f>中日程計画表!BG129</f>
        <v>NG</v>
      </c>
      <c r="Z158" s="559">
        <v>0</v>
      </c>
      <c r="AA158" s="509" t="str">
        <f>中日程計画表!BO129</f>
        <v>NG</v>
      </c>
      <c r="AB158" s="559"/>
      <c r="AC158" s="509" t="str">
        <f>中日程計画表!BS129</f>
        <v>NG</v>
      </c>
      <c r="AD158" s="559"/>
      <c r="AE158" s="289" t="e">
        <f>INDEX(リスト!#REF!,MATCH(品質!$D158,リスト!$D:$D,0))</f>
        <v>#REF!</v>
      </c>
      <c r="AF158" s="284" t="e">
        <f>INDEX(リスト!X:X,MATCH(品質!$D158,リスト!$D:$D,0))</f>
        <v>#N/A</v>
      </c>
    </row>
    <row r="159" spans="1:32" s="107" customFormat="1" ht="12" customHeight="1">
      <c r="A159" s="489"/>
      <c r="B159" s="567"/>
      <c r="C159" s="506"/>
      <c r="D159" s="569"/>
      <c r="E159" s="569"/>
      <c r="F159" s="560"/>
      <c r="G159" s="506"/>
      <c r="H159" s="560"/>
      <c r="I159" s="506"/>
      <c r="J159" s="560"/>
      <c r="K159" s="506"/>
      <c r="L159" s="560"/>
      <c r="M159" s="506"/>
      <c r="N159" s="560"/>
      <c r="O159" s="506"/>
      <c r="P159" s="565"/>
      <c r="Q159" s="506"/>
      <c r="R159" s="560"/>
      <c r="S159" s="506"/>
      <c r="T159" s="560"/>
      <c r="U159" s="506"/>
      <c r="V159" s="562"/>
      <c r="W159" s="506"/>
      <c r="X159" s="560"/>
      <c r="Y159" s="506"/>
      <c r="Z159" s="560"/>
      <c r="AA159" s="509"/>
      <c r="AB159" s="560"/>
      <c r="AC159" s="509"/>
      <c r="AD159" s="560"/>
      <c r="AE159" s="289" t="e">
        <f>INDEX(リスト!#REF!,MATCH(品質!$D158,リスト!$D:$D,0))</f>
        <v>#REF!</v>
      </c>
      <c r="AF159" s="284" t="e">
        <f>INDEX(リスト!X:X,MATCH(品質!$D158,リスト!$D:$D,0))</f>
        <v>#N/A</v>
      </c>
    </row>
    <row r="160" spans="1:32" s="107" customFormat="1" ht="12" customHeight="1">
      <c r="A160" s="488" t="str">
        <f ca="1">中日程計画表!A131</f>
        <v>マスタ</v>
      </c>
      <c r="B160" s="566">
        <f>中日程計画表!B131</f>
        <v>63</v>
      </c>
      <c r="C160" s="563" t="str">
        <f>中日程計画表!C131</f>
        <v>会社</v>
      </c>
      <c r="D160" s="568">
        <f>中日程計画表!D131</f>
        <v>0</v>
      </c>
      <c r="E160" s="568" t="str">
        <f>中日程計画表!E131</f>
        <v>従業員マスタ</v>
      </c>
      <c r="F160" s="559">
        <v>0</v>
      </c>
      <c r="G160" s="563" t="str">
        <f>中日程計画表!K131</f>
        <v>NG</v>
      </c>
      <c r="H160" s="559"/>
      <c r="I160" s="563" t="str">
        <f>中日程計画表!O131</f>
        <v>NG</v>
      </c>
      <c r="J160" s="559"/>
      <c r="K160" s="563" t="str">
        <f>中日程計画表!S131</f>
        <v>NG</v>
      </c>
      <c r="L160" s="559">
        <v>0</v>
      </c>
      <c r="M160" s="563" t="str">
        <f>中日程計画表!W131</f>
        <v>NG</v>
      </c>
      <c r="N160" s="559">
        <v>0</v>
      </c>
      <c r="O160" s="563" t="str">
        <f>中日程計画表!AE131</f>
        <v>NG</v>
      </c>
      <c r="P160" s="564">
        <v>0.38</v>
      </c>
      <c r="Q160" s="563" t="str">
        <f>中日程計画表!AI131</f>
        <v>NG</v>
      </c>
      <c r="R160" s="559">
        <v>0</v>
      </c>
      <c r="S160" s="563" t="str">
        <f>中日程計画表!AQ131</f>
        <v>NG</v>
      </c>
      <c r="T160" s="559">
        <v>0</v>
      </c>
      <c r="U160" s="563" t="str">
        <f>中日程計画表!AU131</f>
        <v>NG</v>
      </c>
      <c r="V160" s="561">
        <v>6</v>
      </c>
      <c r="W160" s="563" t="str">
        <f>中日程計画表!BC131</f>
        <v>NG</v>
      </c>
      <c r="X160" s="559">
        <v>0</v>
      </c>
      <c r="Y160" s="563" t="str">
        <f>中日程計画表!BG131</f>
        <v>NG</v>
      </c>
      <c r="Z160" s="559">
        <v>0</v>
      </c>
      <c r="AA160" s="509" t="str">
        <f>中日程計画表!BO131</f>
        <v>NG</v>
      </c>
      <c r="AB160" s="559"/>
      <c r="AC160" s="509" t="str">
        <f>中日程計画表!BS131</f>
        <v>NG</v>
      </c>
      <c r="AD160" s="559"/>
      <c r="AE160" s="289" t="e">
        <f>INDEX(リスト!#REF!,MATCH(品質!$D160,リスト!$D:$D,0))</f>
        <v>#REF!</v>
      </c>
      <c r="AF160" s="284" t="e">
        <f>INDEX(リスト!X:X,MATCH(品質!$D160,リスト!$D:$D,0))</f>
        <v>#N/A</v>
      </c>
    </row>
    <row r="161" spans="1:32" s="107" customFormat="1" ht="12" customHeight="1">
      <c r="A161" s="489"/>
      <c r="B161" s="567"/>
      <c r="C161" s="506"/>
      <c r="D161" s="569"/>
      <c r="E161" s="569"/>
      <c r="F161" s="560"/>
      <c r="G161" s="506"/>
      <c r="H161" s="560"/>
      <c r="I161" s="506"/>
      <c r="J161" s="560"/>
      <c r="K161" s="506"/>
      <c r="L161" s="560"/>
      <c r="M161" s="506"/>
      <c r="N161" s="560"/>
      <c r="O161" s="506"/>
      <c r="P161" s="565"/>
      <c r="Q161" s="506"/>
      <c r="R161" s="560"/>
      <c r="S161" s="506"/>
      <c r="T161" s="560"/>
      <c r="U161" s="506"/>
      <c r="V161" s="562"/>
      <c r="W161" s="506"/>
      <c r="X161" s="560"/>
      <c r="Y161" s="506"/>
      <c r="Z161" s="560"/>
      <c r="AA161" s="509"/>
      <c r="AB161" s="560"/>
      <c r="AC161" s="509"/>
      <c r="AD161" s="560"/>
      <c r="AE161" s="289" t="e">
        <f>INDEX(リスト!#REF!,MATCH(品質!$D160,リスト!$D:$D,0))</f>
        <v>#REF!</v>
      </c>
      <c r="AF161" s="284" t="e">
        <f>INDEX(リスト!X:X,MATCH(品質!$D160,リスト!$D:$D,0))</f>
        <v>#N/A</v>
      </c>
    </row>
    <row r="162" spans="1:32" s="107" customFormat="1" ht="12" customHeight="1">
      <c r="A162" s="488" t="str">
        <f ca="1">中日程計画表!A133</f>
        <v>マスタ</v>
      </c>
      <c r="B162" s="566">
        <f>中日程計画表!B133</f>
        <v>64</v>
      </c>
      <c r="C162" s="563" t="str">
        <f>中日程計画表!C133</f>
        <v>会社</v>
      </c>
      <c r="D162" s="568">
        <f>中日程計画表!D133</f>
        <v>0</v>
      </c>
      <c r="E162" s="568" t="str">
        <f>中日程計画表!E133</f>
        <v>告知マスタ</v>
      </c>
      <c r="F162" s="559">
        <v>0</v>
      </c>
      <c r="G162" s="563" t="str">
        <f>中日程計画表!K133</f>
        <v>NG</v>
      </c>
      <c r="H162" s="559"/>
      <c r="I162" s="563" t="str">
        <f>中日程計画表!O133</f>
        <v>NG</v>
      </c>
      <c r="J162" s="559"/>
      <c r="K162" s="563" t="str">
        <f>中日程計画表!S133</f>
        <v>NG</v>
      </c>
      <c r="L162" s="559">
        <v>0</v>
      </c>
      <c r="M162" s="563" t="str">
        <f>中日程計画表!W133</f>
        <v>NG</v>
      </c>
      <c r="N162" s="559">
        <v>0</v>
      </c>
      <c r="O162" s="563" t="str">
        <f>中日程計画表!AE133</f>
        <v>NG</v>
      </c>
      <c r="P162" s="564">
        <v>2.343</v>
      </c>
      <c r="Q162" s="563" t="str">
        <f>中日程計画表!AI133</f>
        <v>NG</v>
      </c>
      <c r="R162" s="559">
        <v>0</v>
      </c>
      <c r="S162" s="563" t="str">
        <f>中日程計画表!AQ133</f>
        <v>NG</v>
      </c>
      <c r="T162" s="559">
        <v>0</v>
      </c>
      <c r="U162" s="563" t="str">
        <f>中日程計画表!AU133</f>
        <v>NG</v>
      </c>
      <c r="V162" s="561">
        <v>0</v>
      </c>
      <c r="W162" s="563" t="str">
        <f>中日程計画表!BC133</f>
        <v>NG</v>
      </c>
      <c r="X162" s="559">
        <v>0</v>
      </c>
      <c r="Y162" s="563" t="str">
        <f>中日程計画表!BG133</f>
        <v>NG</v>
      </c>
      <c r="Z162" s="559"/>
      <c r="AA162" s="509" t="str">
        <f>中日程計画表!BO133</f>
        <v>NG</v>
      </c>
      <c r="AB162" s="559"/>
      <c r="AC162" s="509" t="str">
        <f>中日程計画表!BS133</f>
        <v>NG</v>
      </c>
      <c r="AD162" s="559"/>
      <c r="AE162" s="289" t="e">
        <f>INDEX(リスト!#REF!,MATCH(品質!$D162,リスト!$D:$D,0))</f>
        <v>#REF!</v>
      </c>
      <c r="AF162" s="284" t="e">
        <f>INDEX(リスト!X:X,MATCH(品質!$D162,リスト!$D:$D,0))</f>
        <v>#N/A</v>
      </c>
    </row>
    <row r="163" spans="1:32" s="107" customFormat="1" ht="12" customHeight="1">
      <c r="A163" s="489"/>
      <c r="B163" s="567"/>
      <c r="C163" s="506"/>
      <c r="D163" s="569"/>
      <c r="E163" s="569"/>
      <c r="F163" s="560"/>
      <c r="G163" s="506"/>
      <c r="H163" s="560"/>
      <c r="I163" s="506"/>
      <c r="J163" s="560"/>
      <c r="K163" s="506"/>
      <c r="L163" s="560"/>
      <c r="M163" s="506"/>
      <c r="N163" s="560"/>
      <c r="O163" s="506"/>
      <c r="P163" s="565"/>
      <c r="Q163" s="506"/>
      <c r="R163" s="560"/>
      <c r="S163" s="506"/>
      <c r="T163" s="560"/>
      <c r="U163" s="506"/>
      <c r="V163" s="562"/>
      <c r="W163" s="506"/>
      <c r="X163" s="560"/>
      <c r="Y163" s="506"/>
      <c r="Z163" s="560"/>
      <c r="AA163" s="509"/>
      <c r="AB163" s="560"/>
      <c r="AC163" s="509"/>
      <c r="AD163" s="560"/>
      <c r="AE163" s="289" t="e">
        <f>INDEX(リスト!#REF!,MATCH(品質!$D162,リスト!$D:$D,0))</f>
        <v>#REF!</v>
      </c>
      <c r="AF163" s="284" t="e">
        <f>INDEX(リスト!X:X,MATCH(品質!$D162,リスト!$D:$D,0))</f>
        <v>#N/A</v>
      </c>
    </row>
    <row r="164" spans="1:32" s="107" customFormat="1" ht="12" customHeight="1">
      <c r="A164" s="488" t="str">
        <f ca="1">中日程計画表!A135</f>
        <v>マスタ</v>
      </c>
      <c r="B164" s="570">
        <f>中日程計画表!B135</f>
        <v>65</v>
      </c>
      <c r="C164" s="563" t="str">
        <f>中日程計画表!C135</f>
        <v>取引先</v>
      </c>
      <c r="D164" s="568">
        <f>中日程計画表!D135</f>
        <v>0</v>
      </c>
      <c r="E164" s="568" t="str">
        <f>中日程計画表!E135</f>
        <v>得意先マスタ</v>
      </c>
      <c r="F164" s="559">
        <v>0</v>
      </c>
      <c r="G164" s="509" t="str">
        <f>中日程計画表!K135</f>
        <v>NG</v>
      </c>
      <c r="H164" s="559"/>
      <c r="I164" s="509" t="str">
        <f>中日程計画表!O135</f>
        <v>NG</v>
      </c>
      <c r="J164" s="559"/>
      <c r="K164" s="509" t="str">
        <f>中日程計画表!S135</f>
        <v>NG</v>
      </c>
      <c r="L164" s="559">
        <v>0</v>
      </c>
      <c r="M164" s="509" t="str">
        <f>中日程計画表!W135</f>
        <v>NG</v>
      </c>
      <c r="N164" s="559">
        <v>0</v>
      </c>
      <c r="O164" s="509" t="str">
        <f>中日程計画表!AE135</f>
        <v>NG</v>
      </c>
      <c r="P164" s="564"/>
      <c r="Q164" s="509" t="str">
        <f>中日程計画表!AI135</f>
        <v>NG</v>
      </c>
      <c r="R164" s="559">
        <v>0</v>
      </c>
      <c r="S164" s="563" t="str">
        <f>中日程計画表!AQ135</f>
        <v>NG</v>
      </c>
      <c r="T164" s="559">
        <v>0</v>
      </c>
      <c r="U164" s="509" t="str">
        <f>中日程計画表!AU135</f>
        <v>NG</v>
      </c>
      <c r="V164" s="561"/>
      <c r="W164" s="509" t="str">
        <f>中日程計画表!BC135</f>
        <v>NG</v>
      </c>
      <c r="X164" s="559"/>
      <c r="Y164" s="509" t="str">
        <f>中日程計画表!BG135</f>
        <v>NG</v>
      </c>
      <c r="Z164" s="559"/>
      <c r="AA164" s="509" t="str">
        <f>中日程計画表!BO135</f>
        <v>NG</v>
      </c>
      <c r="AB164" s="559"/>
      <c r="AC164" s="509" t="str">
        <f>中日程計画表!BS135</f>
        <v>NG</v>
      </c>
      <c r="AD164" s="559"/>
      <c r="AE164" s="289" t="e">
        <f>INDEX(リスト!#REF!,MATCH(品質!$D164,リスト!$D:$D,0))</f>
        <v>#REF!</v>
      </c>
      <c r="AF164" s="284" t="e">
        <f>INDEX(リスト!X:X,MATCH(品質!$D164,リスト!$D:$D,0))</f>
        <v>#N/A</v>
      </c>
    </row>
    <row r="165" spans="1:32" s="107" customFormat="1" ht="12" customHeight="1">
      <c r="A165" s="489"/>
      <c r="B165" s="570"/>
      <c r="C165" s="506"/>
      <c r="D165" s="569"/>
      <c r="E165" s="569"/>
      <c r="F165" s="560"/>
      <c r="G165" s="509"/>
      <c r="H165" s="560"/>
      <c r="I165" s="509"/>
      <c r="J165" s="560"/>
      <c r="K165" s="509"/>
      <c r="L165" s="560"/>
      <c r="M165" s="509"/>
      <c r="N165" s="560"/>
      <c r="O165" s="509"/>
      <c r="P165" s="565"/>
      <c r="Q165" s="509"/>
      <c r="R165" s="560"/>
      <c r="S165" s="506"/>
      <c r="T165" s="560"/>
      <c r="U165" s="509"/>
      <c r="V165" s="562"/>
      <c r="W165" s="509"/>
      <c r="X165" s="560"/>
      <c r="Y165" s="509"/>
      <c r="Z165" s="560"/>
      <c r="AA165" s="509"/>
      <c r="AB165" s="560"/>
      <c r="AC165" s="509"/>
      <c r="AD165" s="560"/>
      <c r="AE165" s="289" t="e">
        <f>INDEX(リスト!#REF!,MATCH(品質!$D164,リスト!$D:$D,0))</f>
        <v>#REF!</v>
      </c>
      <c r="AF165" s="284" t="e">
        <f>INDEX(リスト!X:X,MATCH(品質!$D164,リスト!$D:$D,0))</f>
        <v>#N/A</v>
      </c>
    </row>
    <row r="166" spans="1:32" s="107" customFormat="1" ht="12" customHeight="1">
      <c r="A166" s="488" t="str">
        <f ca="1">中日程計画表!A137</f>
        <v>マスタ</v>
      </c>
      <c r="B166" s="566">
        <f>中日程計画表!B137</f>
        <v>66</v>
      </c>
      <c r="C166" s="563" t="str">
        <f>中日程計画表!C137</f>
        <v>取引先</v>
      </c>
      <c r="D166" s="568">
        <f>中日程計画表!D137</f>
        <v>0</v>
      </c>
      <c r="E166" s="568" t="str">
        <f>中日程計画表!E137</f>
        <v>納入先マスタ</v>
      </c>
      <c r="F166" s="559">
        <v>0</v>
      </c>
      <c r="G166" s="563" t="str">
        <f>中日程計画表!K137</f>
        <v>NG</v>
      </c>
      <c r="H166" s="559"/>
      <c r="I166" s="563" t="str">
        <f>中日程計画表!O137</f>
        <v>NG</v>
      </c>
      <c r="J166" s="559"/>
      <c r="K166" s="563" t="str">
        <f>中日程計画表!S137</f>
        <v>NG</v>
      </c>
      <c r="L166" s="561"/>
      <c r="M166" s="563" t="str">
        <f>中日程計画表!W137</f>
        <v>NG</v>
      </c>
      <c r="N166" s="561"/>
      <c r="O166" s="563" t="str">
        <f>中日程計画表!AE137</f>
        <v>NG</v>
      </c>
      <c r="P166" s="564"/>
      <c r="Q166" s="563" t="str">
        <f>中日程計画表!AI137</f>
        <v>NG</v>
      </c>
      <c r="R166" s="561"/>
      <c r="S166" s="563" t="str">
        <f>中日程計画表!AQ137</f>
        <v>NG</v>
      </c>
      <c r="T166" s="561">
        <v>371</v>
      </c>
      <c r="U166" s="563" t="str">
        <f>中日程計画表!AU137</f>
        <v>NG</v>
      </c>
      <c r="V166" s="561"/>
      <c r="W166" s="563" t="str">
        <f>中日程計画表!BC137</f>
        <v>NG</v>
      </c>
      <c r="X166" s="559"/>
      <c r="Y166" s="563" t="str">
        <f>中日程計画表!BG137</f>
        <v>NG</v>
      </c>
      <c r="Z166" s="559"/>
      <c r="AA166" s="509" t="str">
        <f>中日程計画表!BO137</f>
        <v>NG</v>
      </c>
      <c r="AB166" s="559"/>
      <c r="AC166" s="509" t="str">
        <f>中日程計画表!BS137</f>
        <v>NG</v>
      </c>
      <c r="AD166" s="559"/>
      <c r="AE166" s="289" t="e">
        <f>INDEX(リスト!#REF!,MATCH(品質!$D166,リスト!$D:$D,0))</f>
        <v>#REF!</v>
      </c>
      <c r="AF166" s="284" t="e">
        <f>INDEX(リスト!X:X,MATCH(品質!$D166,リスト!$D:$D,0))</f>
        <v>#N/A</v>
      </c>
    </row>
    <row r="167" spans="1:32" s="107" customFormat="1" ht="12" customHeight="1">
      <c r="A167" s="489"/>
      <c r="B167" s="567"/>
      <c r="C167" s="506"/>
      <c r="D167" s="569"/>
      <c r="E167" s="569"/>
      <c r="F167" s="560"/>
      <c r="G167" s="506"/>
      <c r="H167" s="560"/>
      <c r="I167" s="506"/>
      <c r="J167" s="560"/>
      <c r="K167" s="506"/>
      <c r="L167" s="562"/>
      <c r="M167" s="506"/>
      <c r="N167" s="562"/>
      <c r="O167" s="506"/>
      <c r="P167" s="565"/>
      <c r="Q167" s="506"/>
      <c r="R167" s="562"/>
      <c r="S167" s="506"/>
      <c r="T167" s="562"/>
      <c r="U167" s="506"/>
      <c r="V167" s="562"/>
      <c r="W167" s="506"/>
      <c r="X167" s="560"/>
      <c r="Y167" s="506"/>
      <c r="Z167" s="560"/>
      <c r="AA167" s="509"/>
      <c r="AB167" s="560"/>
      <c r="AC167" s="509"/>
      <c r="AD167" s="560"/>
      <c r="AE167" s="289" t="e">
        <f>INDEX(リスト!#REF!,MATCH(品質!$D166,リスト!$D:$D,0))</f>
        <v>#REF!</v>
      </c>
      <c r="AF167" s="284" t="e">
        <f>INDEX(リスト!X:X,MATCH(品質!$D166,リスト!$D:$D,0))</f>
        <v>#N/A</v>
      </c>
    </row>
    <row r="168" spans="1:32" s="107" customFormat="1" ht="12" customHeight="1">
      <c r="A168" s="488" t="str">
        <f ca="1">中日程計画表!A139</f>
        <v>マスタ</v>
      </c>
      <c r="B168" s="566">
        <f>中日程計画表!B139</f>
        <v>67</v>
      </c>
      <c r="C168" s="563" t="str">
        <f>中日程計画表!C139</f>
        <v>取引先</v>
      </c>
      <c r="D168" s="568">
        <f>中日程計画表!D139</f>
        <v>0</v>
      </c>
      <c r="E168" s="568" t="str">
        <f>中日程計画表!E139</f>
        <v>仕入先マスタ</v>
      </c>
      <c r="F168" s="559">
        <v>0</v>
      </c>
      <c r="G168" s="563" t="str">
        <f>中日程計画表!K139</f>
        <v>NG</v>
      </c>
      <c r="H168" s="559"/>
      <c r="I168" s="563" t="str">
        <f>中日程計画表!O139</f>
        <v>NG</v>
      </c>
      <c r="J168" s="559"/>
      <c r="K168" s="563" t="str">
        <f>中日程計画表!S139</f>
        <v>NG</v>
      </c>
      <c r="L168" s="561">
        <v>34</v>
      </c>
      <c r="M168" s="563" t="str">
        <f>中日程計画表!W139</f>
        <v>NG</v>
      </c>
      <c r="N168" s="561">
        <v>0</v>
      </c>
      <c r="O168" s="563" t="str">
        <f>中日程計画表!AE139</f>
        <v>NG</v>
      </c>
      <c r="P168" s="564">
        <v>0</v>
      </c>
      <c r="Q168" s="563" t="str">
        <f>中日程計画表!AI139</f>
        <v>NG</v>
      </c>
      <c r="R168" s="561">
        <v>0</v>
      </c>
      <c r="S168" s="563" t="str">
        <f>中日程計画表!AQ139</f>
        <v>NG</v>
      </c>
      <c r="T168" s="561">
        <v>0</v>
      </c>
      <c r="U168" s="563" t="str">
        <f>中日程計画表!AU139</f>
        <v>NG</v>
      </c>
      <c r="V168" s="561">
        <v>0</v>
      </c>
      <c r="W168" s="563" t="str">
        <f>中日程計画表!BC139</f>
        <v>NG</v>
      </c>
      <c r="X168" s="559">
        <v>0</v>
      </c>
      <c r="Y168" s="563" t="str">
        <f>中日程計画表!BG139</f>
        <v>NG</v>
      </c>
      <c r="Z168" s="559">
        <v>0</v>
      </c>
      <c r="AA168" s="509" t="str">
        <f>中日程計画表!BO139</f>
        <v>NG</v>
      </c>
      <c r="AB168" s="559"/>
      <c r="AC168" s="509" t="str">
        <f>中日程計画表!BS139</f>
        <v>NG</v>
      </c>
      <c r="AD168" s="559"/>
      <c r="AE168" s="289" t="e">
        <f>INDEX(リスト!#REF!,MATCH(品質!$D168,リスト!$D:$D,0))</f>
        <v>#REF!</v>
      </c>
      <c r="AF168" s="284" t="e">
        <f>INDEX(リスト!X:X,MATCH(品質!$D168,リスト!$D:$D,0))</f>
        <v>#N/A</v>
      </c>
    </row>
    <row r="169" spans="1:32" s="107" customFormat="1" ht="12" customHeight="1">
      <c r="A169" s="489"/>
      <c r="B169" s="567"/>
      <c r="C169" s="506"/>
      <c r="D169" s="569"/>
      <c r="E169" s="569"/>
      <c r="F169" s="560"/>
      <c r="G169" s="506"/>
      <c r="H169" s="560"/>
      <c r="I169" s="506"/>
      <c r="J169" s="560"/>
      <c r="K169" s="506"/>
      <c r="L169" s="562"/>
      <c r="M169" s="506"/>
      <c r="N169" s="562"/>
      <c r="O169" s="506"/>
      <c r="P169" s="565"/>
      <c r="Q169" s="506"/>
      <c r="R169" s="562"/>
      <c r="S169" s="506"/>
      <c r="T169" s="562"/>
      <c r="U169" s="506"/>
      <c r="V169" s="562"/>
      <c r="W169" s="506"/>
      <c r="X169" s="560"/>
      <c r="Y169" s="506"/>
      <c r="Z169" s="560"/>
      <c r="AA169" s="509"/>
      <c r="AB169" s="560"/>
      <c r="AC169" s="509"/>
      <c r="AD169" s="560"/>
      <c r="AE169" s="289" t="e">
        <f>INDEX(リスト!#REF!,MATCH(品質!$D168,リスト!$D:$D,0))</f>
        <v>#REF!</v>
      </c>
      <c r="AF169" s="284" t="e">
        <f>INDEX(リスト!X:X,MATCH(品質!$D168,リスト!$D:$D,0))</f>
        <v>#N/A</v>
      </c>
    </row>
    <row r="170" spans="1:32" s="107" customFormat="1" ht="12" customHeight="1">
      <c r="A170" s="488" t="str">
        <f ca="1">中日程計画表!A141</f>
        <v>マスタ</v>
      </c>
      <c r="B170" s="566">
        <f>中日程計画表!B141</f>
        <v>68</v>
      </c>
      <c r="C170" s="563" t="str">
        <f>中日程計画表!C141</f>
        <v>取引先</v>
      </c>
      <c r="D170" s="568">
        <f>中日程計画表!D141</f>
        <v>0</v>
      </c>
      <c r="E170" s="568" t="str">
        <f>中日程計画表!E141</f>
        <v>荷主マスタ</v>
      </c>
      <c r="F170" s="559">
        <v>0</v>
      </c>
      <c r="G170" s="563" t="str">
        <f>中日程計画表!K141</f>
        <v>NG</v>
      </c>
      <c r="H170" s="559"/>
      <c r="I170" s="563" t="str">
        <f>中日程計画表!O141</f>
        <v>NG</v>
      </c>
      <c r="J170" s="559"/>
      <c r="K170" s="563" t="str">
        <f>中日程計画表!S141</f>
        <v>NG</v>
      </c>
      <c r="L170" s="561"/>
      <c r="M170" s="563" t="str">
        <f>中日程計画表!W141</f>
        <v>NG</v>
      </c>
      <c r="N170" s="561"/>
      <c r="O170" s="563" t="str">
        <f>中日程計画表!AE141</f>
        <v>NG</v>
      </c>
      <c r="P170" s="564"/>
      <c r="Q170" s="563" t="str">
        <f>中日程計画表!AI141</f>
        <v>NG</v>
      </c>
      <c r="R170" s="561"/>
      <c r="S170" s="563" t="str">
        <f>中日程計画表!AQ141</f>
        <v>NG</v>
      </c>
      <c r="T170" s="561"/>
      <c r="U170" s="563" t="str">
        <f>中日程計画表!AU141</f>
        <v>NG</v>
      </c>
      <c r="V170" s="561"/>
      <c r="W170" s="563" t="str">
        <f>中日程計画表!BC141</f>
        <v>NG</v>
      </c>
      <c r="X170" s="559"/>
      <c r="Y170" s="563" t="str">
        <f>中日程計画表!BG141</f>
        <v>NG</v>
      </c>
      <c r="Z170" s="559"/>
      <c r="AA170" s="509" t="str">
        <f>中日程計画表!BO141</f>
        <v>NG</v>
      </c>
      <c r="AB170" s="559"/>
      <c r="AC170" s="509" t="str">
        <f>中日程計画表!BS141</f>
        <v>NG</v>
      </c>
      <c r="AD170" s="559"/>
      <c r="AE170" s="289" t="e">
        <f>INDEX(リスト!#REF!,MATCH(品質!$D170,リスト!$D:$D,0))</f>
        <v>#REF!</v>
      </c>
      <c r="AF170" s="284" t="e">
        <f>INDEX(リスト!X:X,MATCH(品質!$D170,リスト!$D:$D,0))</f>
        <v>#N/A</v>
      </c>
    </row>
    <row r="171" spans="1:32" s="107" customFormat="1" ht="12" customHeight="1">
      <c r="A171" s="489"/>
      <c r="B171" s="567"/>
      <c r="C171" s="506"/>
      <c r="D171" s="569"/>
      <c r="E171" s="569"/>
      <c r="F171" s="560"/>
      <c r="G171" s="506"/>
      <c r="H171" s="560"/>
      <c r="I171" s="506"/>
      <c r="J171" s="560"/>
      <c r="K171" s="506"/>
      <c r="L171" s="562"/>
      <c r="M171" s="506"/>
      <c r="N171" s="562"/>
      <c r="O171" s="506"/>
      <c r="P171" s="565"/>
      <c r="Q171" s="506"/>
      <c r="R171" s="562"/>
      <c r="S171" s="506"/>
      <c r="T171" s="562"/>
      <c r="U171" s="506"/>
      <c r="V171" s="562"/>
      <c r="W171" s="506"/>
      <c r="X171" s="560"/>
      <c r="Y171" s="506"/>
      <c r="Z171" s="560"/>
      <c r="AA171" s="509"/>
      <c r="AB171" s="560"/>
      <c r="AC171" s="509"/>
      <c r="AD171" s="560"/>
      <c r="AE171" s="289" t="e">
        <f>INDEX(リスト!#REF!,MATCH(品質!$D170,リスト!$D:$D,0))</f>
        <v>#REF!</v>
      </c>
      <c r="AF171" s="284" t="e">
        <f>INDEX(リスト!X:X,MATCH(品質!$D170,リスト!$D:$D,0))</f>
        <v>#N/A</v>
      </c>
    </row>
    <row r="172" spans="1:32" s="107" customFormat="1" ht="12" customHeight="1">
      <c r="A172" s="488" t="str">
        <f ca="1">中日程計画表!A143</f>
        <v>マスタ</v>
      </c>
      <c r="B172" s="566">
        <f>中日程計画表!B143</f>
        <v>69</v>
      </c>
      <c r="C172" s="563" t="str">
        <f>中日程計画表!C143</f>
        <v>取引先</v>
      </c>
      <c r="D172" s="568">
        <f>中日程計画表!D143</f>
        <v>0</v>
      </c>
      <c r="E172" s="568" t="str">
        <f>中日程計画表!E143</f>
        <v>配送業者マスタ</v>
      </c>
      <c r="F172" s="559">
        <v>0</v>
      </c>
      <c r="G172" s="563" t="str">
        <f>中日程計画表!K143</f>
        <v>NG</v>
      </c>
      <c r="H172" s="559"/>
      <c r="I172" s="563" t="str">
        <f>中日程計画表!O143</f>
        <v>NG</v>
      </c>
      <c r="J172" s="559"/>
      <c r="K172" s="563" t="str">
        <f>中日程計画表!S143</f>
        <v>NG</v>
      </c>
      <c r="L172" s="561">
        <v>0</v>
      </c>
      <c r="M172" s="563" t="str">
        <f>中日程計画表!W143</f>
        <v>NG</v>
      </c>
      <c r="N172" s="561">
        <v>0</v>
      </c>
      <c r="O172" s="563" t="str">
        <f>中日程計画表!AE143</f>
        <v>NG</v>
      </c>
      <c r="P172" s="564">
        <v>0</v>
      </c>
      <c r="Q172" s="563" t="str">
        <f>中日程計画表!AI143</f>
        <v>NG</v>
      </c>
      <c r="R172" s="561">
        <v>0</v>
      </c>
      <c r="S172" s="563" t="str">
        <f>中日程計画表!AQ143</f>
        <v>NG</v>
      </c>
      <c r="T172" s="561">
        <v>0</v>
      </c>
      <c r="U172" s="563" t="str">
        <f>中日程計画表!AU143</f>
        <v>NG</v>
      </c>
      <c r="V172" s="561">
        <v>0</v>
      </c>
      <c r="W172" s="563" t="str">
        <f>中日程計画表!BC143</f>
        <v>NG</v>
      </c>
      <c r="X172" s="559">
        <v>0</v>
      </c>
      <c r="Y172" s="563" t="str">
        <f>中日程計画表!BG143</f>
        <v>NG</v>
      </c>
      <c r="Z172" s="559">
        <v>0</v>
      </c>
      <c r="AA172" s="509" t="str">
        <f>中日程計画表!BO143</f>
        <v>NG</v>
      </c>
      <c r="AB172" s="559"/>
      <c r="AC172" s="509" t="str">
        <f>中日程計画表!BS143</f>
        <v>NG</v>
      </c>
      <c r="AD172" s="559"/>
      <c r="AE172" s="289" t="e">
        <f>INDEX(リスト!#REF!,MATCH(品質!$D172,リスト!$D:$D,0))</f>
        <v>#REF!</v>
      </c>
      <c r="AF172" s="284" t="e">
        <f>INDEX(リスト!X:X,MATCH(品質!$D172,リスト!$D:$D,0))</f>
        <v>#N/A</v>
      </c>
    </row>
    <row r="173" spans="1:32" s="107" customFormat="1" ht="12" customHeight="1">
      <c r="A173" s="489"/>
      <c r="B173" s="567"/>
      <c r="C173" s="506"/>
      <c r="D173" s="569"/>
      <c r="E173" s="569"/>
      <c r="F173" s="560"/>
      <c r="G173" s="506"/>
      <c r="H173" s="560"/>
      <c r="I173" s="506"/>
      <c r="J173" s="560"/>
      <c r="K173" s="506"/>
      <c r="L173" s="562"/>
      <c r="M173" s="506"/>
      <c r="N173" s="562"/>
      <c r="O173" s="506"/>
      <c r="P173" s="565"/>
      <c r="Q173" s="506"/>
      <c r="R173" s="562"/>
      <c r="S173" s="506"/>
      <c r="T173" s="562"/>
      <c r="U173" s="506"/>
      <c r="V173" s="562"/>
      <c r="W173" s="506"/>
      <c r="X173" s="560"/>
      <c r="Y173" s="506"/>
      <c r="Z173" s="560"/>
      <c r="AA173" s="509"/>
      <c r="AB173" s="560"/>
      <c r="AC173" s="509"/>
      <c r="AD173" s="560"/>
      <c r="AE173" s="289" t="e">
        <f>INDEX(リスト!#REF!,MATCH(品質!$D172,リスト!$D:$D,0))</f>
        <v>#REF!</v>
      </c>
      <c r="AF173" s="284" t="e">
        <f>INDEX(リスト!X:X,MATCH(品質!$D172,リスト!$D:$D,0))</f>
        <v>#N/A</v>
      </c>
    </row>
    <row r="174" spans="1:32" s="107" customFormat="1" ht="12" customHeight="1">
      <c r="A174" s="488" t="str">
        <f ca="1">中日程計画表!A145</f>
        <v>マスタ</v>
      </c>
      <c r="B174" s="566">
        <f>中日程計画表!B145</f>
        <v>70</v>
      </c>
      <c r="C174" s="563" t="str">
        <f>中日程計画表!C145</f>
        <v>商品</v>
      </c>
      <c r="D174" s="568">
        <f>中日程計画表!D145</f>
        <v>0</v>
      </c>
      <c r="E174" s="568" t="str">
        <f>中日程計画表!E145</f>
        <v>商品マスタ</v>
      </c>
      <c r="F174" s="559">
        <v>0</v>
      </c>
      <c r="G174" s="563" t="str">
        <f>中日程計画表!K145</f>
        <v>NG</v>
      </c>
      <c r="H174" s="559"/>
      <c r="I174" s="563" t="str">
        <f>中日程計画表!O145</f>
        <v>NG</v>
      </c>
      <c r="J174" s="559"/>
      <c r="K174" s="563" t="str">
        <f>中日程計画表!S145</f>
        <v>NG</v>
      </c>
      <c r="L174" s="561">
        <v>0</v>
      </c>
      <c r="M174" s="563" t="str">
        <f>中日程計画表!W145</f>
        <v>NG</v>
      </c>
      <c r="N174" s="561">
        <v>0</v>
      </c>
      <c r="O174" s="563" t="str">
        <f>中日程計画表!AE145</f>
        <v>NG</v>
      </c>
      <c r="P174" s="564">
        <v>0</v>
      </c>
      <c r="Q174" s="563" t="str">
        <f>中日程計画表!AI145</f>
        <v>NG</v>
      </c>
      <c r="R174" s="561">
        <v>0</v>
      </c>
      <c r="S174" s="563" t="str">
        <f>中日程計画表!AQ145</f>
        <v>NG</v>
      </c>
      <c r="T174" s="561">
        <v>0</v>
      </c>
      <c r="U174" s="563" t="str">
        <f>中日程計画表!AU145</f>
        <v>NG</v>
      </c>
      <c r="V174" s="561">
        <v>0</v>
      </c>
      <c r="W174" s="563" t="str">
        <f>中日程計画表!BC145</f>
        <v>NG</v>
      </c>
      <c r="X174" s="559">
        <v>0</v>
      </c>
      <c r="Y174" s="563" t="str">
        <f>中日程計画表!BG145</f>
        <v>NG</v>
      </c>
      <c r="Z174" s="559">
        <v>0</v>
      </c>
      <c r="AA174" s="509" t="str">
        <f>中日程計画表!BO145</f>
        <v>NG</v>
      </c>
      <c r="AB174" s="559"/>
      <c r="AC174" s="509" t="str">
        <f>中日程計画表!BS145</f>
        <v>NG</v>
      </c>
      <c r="AD174" s="559"/>
      <c r="AE174" s="289" t="e">
        <f>INDEX(リスト!#REF!,MATCH(品質!$D174,リスト!$D:$D,0))</f>
        <v>#REF!</v>
      </c>
      <c r="AF174" s="284" t="e">
        <f>INDEX(リスト!X:X,MATCH(品質!$D174,リスト!$D:$D,0))</f>
        <v>#N/A</v>
      </c>
    </row>
    <row r="175" spans="1:32" s="107" customFormat="1" ht="12" customHeight="1">
      <c r="A175" s="489"/>
      <c r="B175" s="567"/>
      <c r="C175" s="506"/>
      <c r="D175" s="569"/>
      <c r="E175" s="569"/>
      <c r="F175" s="560"/>
      <c r="G175" s="506"/>
      <c r="H175" s="560"/>
      <c r="I175" s="506"/>
      <c r="J175" s="560"/>
      <c r="K175" s="506"/>
      <c r="L175" s="562"/>
      <c r="M175" s="506"/>
      <c r="N175" s="562"/>
      <c r="O175" s="506"/>
      <c r="P175" s="565"/>
      <c r="Q175" s="506"/>
      <c r="R175" s="562"/>
      <c r="S175" s="506"/>
      <c r="T175" s="562"/>
      <c r="U175" s="506"/>
      <c r="V175" s="562"/>
      <c r="W175" s="506"/>
      <c r="X175" s="560"/>
      <c r="Y175" s="506"/>
      <c r="Z175" s="560"/>
      <c r="AA175" s="509"/>
      <c r="AB175" s="560"/>
      <c r="AC175" s="509"/>
      <c r="AD175" s="560"/>
      <c r="AE175" s="289" t="e">
        <f>INDEX(リスト!#REF!,MATCH(品質!$D174,リスト!$D:$D,0))</f>
        <v>#REF!</v>
      </c>
      <c r="AF175" s="284" t="e">
        <f>INDEX(リスト!X:X,MATCH(品質!$D174,リスト!$D:$D,0))</f>
        <v>#N/A</v>
      </c>
    </row>
    <row r="176" spans="1:32" s="107" customFormat="1" ht="12" customHeight="1">
      <c r="A176" s="488" t="str">
        <f ca="1">中日程計画表!A147</f>
        <v>マスタ</v>
      </c>
      <c r="B176" s="570">
        <f>中日程計画表!B147</f>
        <v>71</v>
      </c>
      <c r="C176" s="563" t="str">
        <f>中日程計画表!C147</f>
        <v>在庫</v>
      </c>
      <c r="D176" s="568">
        <f>中日程計画表!D147</f>
        <v>0</v>
      </c>
      <c r="E176" s="568" t="str">
        <f>中日程計画表!E147</f>
        <v>倉庫マスタ</v>
      </c>
      <c r="F176" s="559">
        <v>0</v>
      </c>
      <c r="G176" s="509" t="str">
        <f>中日程計画表!K147</f>
        <v>NG</v>
      </c>
      <c r="H176" s="559"/>
      <c r="I176" s="509" t="str">
        <f>中日程計画表!O147</f>
        <v>NG</v>
      </c>
      <c r="J176" s="559"/>
      <c r="K176" s="509" t="str">
        <f>中日程計画表!S147</f>
        <v>NG</v>
      </c>
      <c r="L176" s="561">
        <v>0</v>
      </c>
      <c r="M176" s="509" t="str">
        <f>中日程計画表!W147</f>
        <v>NG</v>
      </c>
      <c r="N176" s="561">
        <v>0</v>
      </c>
      <c r="O176" s="509" t="str">
        <f>中日程計画表!AE147</f>
        <v>NG</v>
      </c>
      <c r="P176" s="564">
        <v>0</v>
      </c>
      <c r="Q176" s="509" t="str">
        <f>中日程計画表!AI147</f>
        <v>NG</v>
      </c>
      <c r="R176" s="561">
        <v>0</v>
      </c>
      <c r="S176" s="563" t="str">
        <f>中日程計画表!AQ147</f>
        <v>NG</v>
      </c>
      <c r="T176" s="561">
        <v>0</v>
      </c>
      <c r="U176" s="509" t="str">
        <f>中日程計画表!AU147</f>
        <v>NG</v>
      </c>
      <c r="V176" s="561">
        <v>0</v>
      </c>
      <c r="W176" s="509" t="str">
        <f>中日程計画表!BC147</f>
        <v>NG</v>
      </c>
      <c r="X176" s="559">
        <v>0</v>
      </c>
      <c r="Y176" s="509" t="str">
        <f>中日程計画表!BG147</f>
        <v>NG</v>
      </c>
      <c r="Z176" s="559">
        <v>0</v>
      </c>
      <c r="AA176" s="509" t="str">
        <f>中日程計画表!BO147</f>
        <v>NG</v>
      </c>
      <c r="AB176" s="559"/>
      <c r="AC176" s="509" t="str">
        <f>中日程計画表!BS147</f>
        <v>NG</v>
      </c>
      <c r="AD176" s="559"/>
      <c r="AE176" s="289" t="e">
        <f>INDEX(リスト!#REF!,MATCH(品質!$D176,リスト!$D:$D,0))</f>
        <v>#REF!</v>
      </c>
      <c r="AF176" s="284" t="e">
        <f>INDEX(リスト!X:X,MATCH(品質!$D176,リスト!$D:$D,0))</f>
        <v>#N/A</v>
      </c>
    </row>
    <row r="177" spans="1:32" s="107" customFormat="1" ht="12" customHeight="1">
      <c r="A177" s="489"/>
      <c r="B177" s="570"/>
      <c r="C177" s="506"/>
      <c r="D177" s="569"/>
      <c r="E177" s="569"/>
      <c r="F177" s="560"/>
      <c r="G177" s="509"/>
      <c r="H177" s="560"/>
      <c r="I177" s="509"/>
      <c r="J177" s="560"/>
      <c r="K177" s="509"/>
      <c r="L177" s="562"/>
      <c r="M177" s="509"/>
      <c r="N177" s="562"/>
      <c r="O177" s="509"/>
      <c r="P177" s="565"/>
      <c r="Q177" s="509"/>
      <c r="R177" s="562"/>
      <c r="S177" s="506"/>
      <c r="T177" s="562"/>
      <c r="U177" s="509"/>
      <c r="V177" s="562"/>
      <c r="W177" s="509"/>
      <c r="X177" s="560"/>
      <c r="Y177" s="509"/>
      <c r="Z177" s="560"/>
      <c r="AA177" s="509"/>
      <c r="AB177" s="560"/>
      <c r="AC177" s="509"/>
      <c r="AD177" s="560"/>
      <c r="AE177" s="289" t="e">
        <f>INDEX(リスト!#REF!,MATCH(品質!$D176,リスト!$D:$D,0))</f>
        <v>#REF!</v>
      </c>
      <c r="AF177" s="284" t="e">
        <f>INDEX(リスト!X:X,MATCH(品質!$D176,リスト!$D:$D,0))</f>
        <v>#N/A</v>
      </c>
    </row>
    <row r="178" spans="1:32" s="107" customFormat="1" ht="12" customHeight="1">
      <c r="A178" s="488" t="str">
        <f ca="1">中日程計画表!A149</f>
        <v>マスタ</v>
      </c>
      <c r="B178" s="566">
        <f>中日程計画表!B149</f>
        <v>72</v>
      </c>
      <c r="C178" s="563" t="str">
        <f>中日程計画表!C149</f>
        <v>在庫</v>
      </c>
      <c r="D178" s="568">
        <f>中日程計画表!D149</f>
        <v>0</v>
      </c>
      <c r="E178" s="568" t="str">
        <f>中日程計画表!E149</f>
        <v>ロケーションマスタ</v>
      </c>
      <c r="F178" s="559">
        <v>0</v>
      </c>
      <c r="G178" s="563" t="str">
        <f>中日程計画表!K149</f>
        <v>NG</v>
      </c>
      <c r="H178" s="559"/>
      <c r="I178" s="563" t="str">
        <f>中日程計画表!O149</f>
        <v>NG</v>
      </c>
      <c r="J178" s="559"/>
      <c r="K178" s="563" t="str">
        <f>中日程計画表!S149</f>
        <v>NG</v>
      </c>
      <c r="L178" s="561">
        <v>12</v>
      </c>
      <c r="M178" s="563" t="str">
        <f>中日程計画表!W149</f>
        <v>NG</v>
      </c>
      <c r="N178" s="561">
        <v>5</v>
      </c>
      <c r="O178" s="563" t="str">
        <f>中日程計画表!AE149</f>
        <v>NG</v>
      </c>
      <c r="P178" s="564">
        <v>0.28399999999999997</v>
      </c>
      <c r="Q178" s="563" t="str">
        <f>中日程計画表!AI149</f>
        <v>NG</v>
      </c>
      <c r="R178" s="561">
        <v>4</v>
      </c>
      <c r="S178" s="563" t="str">
        <f>中日程計画表!AQ149</f>
        <v>NG</v>
      </c>
      <c r="T178" s="561">
        <v>62</v>
      </c>
      <c r="U178" s="563" t="str">
        <f>中日程計画表!AU149</f>
        <v>NG</v>
      </c>
      <c r="V178" s="561">
        <v>2</v>
      </c>
      <c r="W178" s="563" t="str">
        <f>中日程計画表!BC149</f>
        <v>NG</v>
      </c>
      <c r="X178" s="559">
        <v>0</v>
      </c>
      <c r="Y178" s="563" t="str">
        <f>中日程計画表!BG149</f>
        <v>NG</v>
      </c>
      <c r="Z178" s="559">
        <v>0</v>
      </c>
      <c r="AA178" s="509" t="str">
        <f>中日程計画表!BO149</f>
        <v>NG</v>
      </c>
      <c r="AB178" s="559"/>
      <c r="AC178" s="509" t="str">
        <f>中日程計画表!BS149</f>
        <v>NG</v>
      </c>
      <c r="AD178" s="559"/>
      <c r="AE178" s="289" t="e">
        <f>INDEX(リスト!#REF!,MATCH(品質!$D178,リスト!$D:$D,0))</f>
        <v>#REF!</v>
      </c>
      <c r="AF178" s="284" t="e">
        <f>INDEX(リスト!X:X,MATCH(品質!$D178,リスト!$D:$D,0))</f>
        <v>#N/A</v>
      </c>
    </row>
    <row r="179" spans="1:32" s="107" customFormat="1" ht="12" customHeight="1">
      <c r="A179" s="489"/>
      <c r="B179" s="567"/>
      <c r="C179" s="506"/>
      <c r="D179" s="569"/>
      <c r="E179" s="569"/>
      <c r="F179" s="560"/>
      <c r="G179" s="506"/>
      <c r="H179" s="560"/>
      <c r="I179" s="506"/>
      <c r="J179" s="560"/>
      <c r="K179" s="506"/>
      <c r="L179" s="562"/>
      <c r="M179" s="506"/>
      <c r="N179" s="562"/>
      <c r="O179" s="506"/>
      <c r="P179" s="565"/>
      <c r="Q179" s="506"/>
      <c r="R179" s="562"/>
      <c r="S179" s="506"/>
      <c r="T179" s="562"/>
      <c r="U179" s="506"/>
      <c r="V179" s="562"/>
      <c r="W179" s="506"/>
      <c r="X179" s="560"/>
      <c r="Y179" s="506"/>
      <c r="Z179" s="560"/>
      <c r="AA179" s="509"/>
      <c r="AB179" s="560"/>
      <c r="AC179" s="509"/>
      <c r="AD179" s="560"/>
      <c r="AE179" s="289" t="e">
        <f>INDEX(リスト!#REF!,MATCH(品質!$D178,リスト!$D:$D,0))</f>
        <v>#REF!</v>
      </c>
      <c r="AF179" s="284" t="e">
        <f>INDEX(リスト!X:X,MATCH(品質!$D178,リスト!$D:$D,0))</f>
        <v>#N/A</v>
      </c>
    </row>
    <row r="180" spans="1:32" s="107" customFormat="1" ht="12" customHeight="1">
      <c r="A180" s="488" t="str">
        <f ca="1">中日程計画表!A151</f>
        <v>マスタ</v>
      </c>
      <c r="B180" s="566">
        <f>中日程計画表!B151</f>
        <v>73</v>
      </c>
      <c r="C180" s="563" t="str">
        <f>中日程計画表!C151</f>
        <v>在庫</v>
      </c>
      <c r="D180" s="568">
        <f>中日程計画表!D151</f>
        <v>0</v>
      </c>
      <c r="E180" s="568" t="str">
        <f>中日程計画表!E151</f>
        <v>在庫情報マスタ</v>
      </c>
      <c r="F180" s="559">
        <v>0</v>
      </c>
      <c r="G180" s="563" t="str">
        <f>中日程計画表!K151</f>
        <v>NG</v>
      </c>
      <c r="H180" s="559"/>
      <c r="I180" s="563" t="str">
        <f>中日程計画表!O151</f>
        <v>NG</v>
      </c>
      <c r="J180" s="559"/>
      <c r="K180" s="563" t="str">
        <f>中日程計画表!S151</f>
        <v>NG</v>
      </c>
      <c r="L180" s="561">
        <v>0</v>
      </c>
      <c r="M180" s="563" t="str">
        <f>中日程計画表!W151</f>
        <v>NG</v>
      </c>
      <c r="N180" s="561">
        <v>0</v>
      </c>
      <c r="O180" s="563" t="str">
        <f>中日程計画表!AE151</f>
        <v>NG</v>
      </c>
      <c r="P180" s="564">
        <v>0</v>
      </c>
      <c r="Q180" s="563" t="str">
        <f>中日程計画表!AI151</f>
        <v>NG</v>
      </c>
      <c r="R180" s="561">
        <v>0</v>
      </c>
      <c r="S180" s="563" t="str">
        <f>中日程計画表!AQ151</f>
        <v>NG</v>
      </c>
      <c r="T180" s="561">
        <v>0</v>
      </c>
      <c r="U180" s="563" t="str">
        <f>中日程計画表!AU151</f>
        <v>NG</v>
      </c>
      <c r="V180" s="561">
        <v>0</v>
      </c>
      <c r="W180" s="563" t="str">
        <f>中日程計画表!BC151</f>
        <v>NG</v>
      </c>
      <c r="X180" s="559">
        <v>0</v>
      </c>
      <c r="Y180" s="563" t="str">
        <f>中日程計画表!BG151</f>
        <v>NG</v>
      </c>
      <c r="Z180" s="559">
        <v>0</v>
      </c>
      <c r="AA180" s="509" t="str">
        <f>中日程計画表!BO151</f>
        <v>NG</v>
      </c>
      <c r="AB180" s="559"/>
      <c r="AC180" s="509" t="str">
        <f>中日程計画表!BS151</f>
        <v>NG</v>
      </c>
      <c r="AD180" s="559"/>
      <c r="AE180" s="289" t="e">
        <f>INDEX(リスト!#REF!,MATCH(品質!$D180,リスト!$D:$D,0))</f>
        <v>#REF!</v>
      </c>
      <c r="AF180" s="284" t="e">
        <f>INDEX(リスト!X:X,MATCH(品質!$D180,リスト!$D:$D,0))</f>
        <v>#N/A</v>
      </c>
    </row>
    <row r="181" spans="1:32" s="107" customFormat="1" ht="12" customHeight="1">
      <c r="A181" s="489"/>
      <c r="B181" s="567"/>
      <c r="C181" s="506"/>
      <c r="D181" s="569"/>
      <c r="E181" s="569"/>
      <c r="F181" s="560"/>
      <c r="G181" s="506"/>
      <c r="H181" s="560"/>
      <c r="I181" s="506"/>
      <c r="J181" s="560"/>
      <c r="K181" s="506"/>
      <c r="L181" s="562"/>
      <c r="M181" s="506"/>
      <c r="N181" s="562"/>
      <c r="O181" s="506"/>
      <c r="P181" s="565"/>
      <c r="Q181" s="506"/>
      <c r="R181" s="562"/>
      <c r="S181" s="506"/>
      <c r="T181" s="562"/>
      <c r="U181" s="506"/>
      <c r="V181" s="562"/>
      <c r="W181" s="506"/>
      <c r="X181" s="560"/>
      <c r="Y181" s="506"/>
      <c r="Z181" s="560"/>
      <c r="AA181" s="509"/>
      <c r="AB181" s="560"/>
      <c r="AC181" s="509"/>
      <c r="AD181" s="560"/>
      <c r="AE181" s="289" t="e">
        <f>INDEX(リスト!#REF!,MATCH(品質!$D180,リスト!$D:$D,0))</f>
        <v>#REF!</v>
      </c>
      <c r="AF181" s="284" t="e">
        <f>INDEX(リスト!X:X,MATCH(品質!$D180,リスト!$D:$D,0))</f>
        <v>#N/A</v>
      </c>
    </row>
    <row r="182" spans="1:32" s="107" customFormat="1" ht="12" customHeight="1">
      <c r="A182" s="488" t="str">
        <f ca="1">中日程計画表!A153</f>
        <v>マスタ</v>
      </c>
      <c r="B182" s="566">
        <f>中日程計画表!B153</f>
        <v>74</v>
      </c>
      <c r="C182" s="563" t="str">
        <f>中日程計画表!C153</f>
        <v>営業日</v>
      </c>
      <c r="D182" s="568">
        <f>中日程計画表!D153</f>
        <v>0</v>
      </c>
      <c r="E182" s="568" t="str">
        <f>中日程計画表!E153</f>
        <v>カレンダーマスタ</v>
      </c>
      <c r="F182" s="559">
        <v>0</v>
      </c>
      <c r="G182" s="563" t="str">
        <f>中日程計画表!K153</f>
        <v>NG</v>
      </c>
      <c r="H182" s="559"/>
      <c r="I182" s="563" t="str">
        <f>中日程計画表!O153</f>
        <v>NG</v>
      </c>
      <c r="J182" s="559"/>
      <c r="K182" s="563" t="str">
        <f>中日程計画表!S153</f>
        <v>NG</v>
      </c>
      <c r="L182" s="561">
        <v>0</v>
      </c>
      <c r="M182" s="563" t="str">
        <f>中日程計画表!W153</f>
        <v>NG</v>
      </c>
      <c r="N182" s="561">
        <v>0</v>
      </c>
      <c r="O182" s="563" t="str">
        <f>中日程計画表!AE153</f>
        <v>NG</v>
      </c>
      <c r="P182" s="564">
        <v>0</v>
      </c>
      <c r="Q182" s="563" t="str">
        <f>中日程計画表!AI153</f>
        <v>NG</v>
      </c>
      <c r="R182" s="561">
        <v>0</v>
      </c>
      <c r="S182" s="563" t="str">
        <f>中日程計画表!AQ153</f>
        <v>NG</v>
      </c>
      <c r="T182" s="561">
        <v>0</v>
      </c>
      <c r="U182" s="563" t="str">
        <f>中日程計画表!AU153</f>
        <v>NG</v>
      </c>
      <c r="V182" s="561">
        <v>0</v>
      </c>
      <c r="W182" s="563" t="str">
        <f>中日程計画表!BC153</f>
        <v>NG</v>
      </c>
      <c r="X182" s="559">
        <v>0</v>
      </c>
      <c r="Y182" s="563" t="str">
        <f>中日程計画表!BG153</f>
        <v>NG</v>
      </c>
      <c r="Z182" s="559">
        <v>0</v>
      </c>
      <c r="AA182" s="509" t="str">
        <f>中日程計画表!BO153</f>
        <v>NG</v>
      </c>
      <c r="AB182" s="559"/>
      <c r="AC182" s="509" t="str">
        <f>中日程計画表!BS153</f>
        <v>NG</v>
      </c>
      <c r="AD182" s="559"/>
      <c r="AE182" s="289" t="e">
        <f>INDEX(リスト!#REF!,MATCH(品質!$D182,リスト!$D:$D,0))</f>
        <v>#REF!</v>
      </c>
      <c r="AF182" s="284" t="e">
        <f>INDEX(リスト!X:X,MATCH(品質!$D182,リスト!$D:$D,0))</f>
        <v>#N/A</v>
      </c>
    </row>
    <row r="183" spans="1:32" s="107" customFormat="1" ht="12" customHeight="1">
      <c r="A183" s="489"/>
      <c r="B183" s="567"/>
      <c r="C183" s="506"/>
      <c r="D183" s="569"/>
      <c r="E183" s="569"/>
      <c r="F183" s="560"/>
      <c r="G183" s="506"/>
      <c r="H183" s="560"/>
      <c r="I183" s="506"/>
      <c r="J183" s="560"/>
      <c r="K183" s="506"/>
      <c r="L183" s="562"/>
      <c r="M183" s="506"/>
      <c r="N183" s="562"/>
      <c r="O183" s="506"/>
      <c r="P183" s="565"/>
      <c r="Q183" s="506"/>
      <c r="R183" s="562"/>
      <c r="S183" s="506"/>
      <c r="T183" s="562"/>
      <c r="U183" s="506"/>
      <c r="V183" s="562"/>
      <c r="W183" s="506"/>
      <c r="X183" s="560"/>
      <c r="Y183" s="506"/>
      <c r="Z183" s="560"/>
      <c r="AA183" s="509"/>
      <c r="AB183" s="560"/>
      <c r="AC183" s="509"/>
      <c r="AD183" s="560"/>
      <c r="AE183" s="289" t="e">
        <f>INDEX(リスト!#REF!,MATCH(品質!$D182,リスト!$D:$D,0))</f>
        <v>#REF!</v>
      </c>
      <c r="AF183" s="284" t="e">
        <f>INDEX(リスト!X:X,MATCH(品質!$D182,リスト!$D:$D,0))</f>
        <v>#N/A</v>
      </c>
    </row>
    <row r="184" spans="1:32" s="107" customFormat="1" ht="12" customHeight="1">
      <c r="A184" s="488" t="str">
        <f ca="1">中日程計画表!A155</f>
        <v>マスタ</v>
      </c>
      <c r="B184" s="566">
        <f>中日程計画表!B155</f>
        <v>75</v>
      </c>
      <c r="C184" s="563" t="str">
        <f>中日程計画表!C155</f>
        <v>カスタマイズ</v>
      </c>
      <c r="D184" s="568">
        <f>中日程計画表!D155</f>
        <v>0</v>
      </c>
      <c r="E184" s="568" t="str">
        <f>中日程計画表!E155</f>
        <v>帳票紐付け</v>
      </c>
      <c r="F184" s="559">
        <v>0</v>
      </c>
      <c r="G184" s="563" t="str">
        <f>中日程計画表!K155</f>
        <v>NG</v>
      </c>
      <c r="H184" s="559"/>
      <c r="I184" s="563" t="str">
        <f>中日程計画表!O155</f>
        <v>NG</v>
      </c>
      <c r="J184" s="559"/>
      <c r="K184" s="563" t="str">
        <f>中日程計画表!S155</f>
        <v>NG</v>
      </c>
      <c r="L184" s="561">
        <v>0</v>
      </c>
      <c r="M184" s="563" t="str">
        <f>中日程計画表!W155</f>
        <v>NG</v>
      </c>
      <c r="N184" s="561">
        <v>0</v>
      </c>
      <c r="O184" s="563" t="str">
        <f>中日程計画表!AE155</f>
        <v>NG</v>
      </c>
      <c r="P184" s="564">
        <v>0</v>
      </c>
      <c r="Q184" s="563" t="str">
        <f>中日程計画表!AI155</f>
        <v>NG</v>
      </c>
      <c r="R184" s="561">
        <v>0</v>
      </c>
      <c r="S184" s="563" t="str">
        <f>中日程計画表!AQ155</f>
        <v>NG</v>
      </c>
      <c r="T184" s="561">
        <v>0</v>
      </c>
      <c r="U184" s="563" t="str">
        <f>中日程計画表!AU155</f>
        <v>NG</v>
      </c>
      <c r="V184" s="561">
        <v>0</v>
      </c>
      <c r="W184" s="563" t="str">
        <f>中日程計画表!BC155</f>
        <v>NG</v>
      </c>
      <c r="X184" s="559">
        <v>0</v>
      </c>
      <c r="Y184" s="563" t="str">
        <f>中日程計画表!BG155</f>
        <v>NG</v>
      </c>
      <c r="Z184" s="559">
        <v>0</v>
      </c>
      <c r="AA184" s="509" t="str">
        <f>中日程計画表!BO155</f>
        <v>NG</v>
      </c>
      <c r="AB184" s="559"/>
      <c r="AC184" s="509" t="str">
        <f>中日程計画表!BS155</f>
        <v>NG</v>
      </c>
      <c r="AD184" s="559"/>
      <c r="AE184" s="289" t="e">
        <f>INDEX(リスト!#REF!,MATCH(品質!$D184,リスト!$D:$D,0))</f>
        <v>#REF!</v>
      </c>
      <c r="AF184" s="284" t="e">
        <f>INDEX(リスト!X:X,MATCH(品質!$D184,リスト!$D:$D,0))</f>
        <v>#N/A</v>
      </c>
    </row>
    <row r="185" spans="1:32" s="107" customFormat="1" ht="12" customHeight="1">
      <c r="A185" s="489"/>
      <c r="B185" s="567"/>
      <c r="C185" s="506"/>
      <c r="D185" s="569"/>
      <c r="E185" s="569"/>
      <c r="F185" s="560"/>
      <c r="G185" s="506"/>
      <c r="H185" s="560"/>
      <c r="I185" s="506"/>
      <c r="J185" s="560"/>
      <c r="K185" s="506"/>
      <c r="L185" s="562"/>
      <c r="M185" s="506"/>
      <c r="N185" s="562"/>
      <c r="O185" s="506"/>
      <c r="P185" s="565"/>
      <c r="Q185" s="506"/>
      <c r="R185" s="562"/>
      <c r="S185" s="506"/>
      <c r="T185" s="562"/>
      <c r="U185" s="506"/>
      <c r="V185" s="562"/>
      <c r="W185" s="506"/>
      <c r="X185" s="560"/>
      <c r="Y185" s="506"/>
      <c r="Z185" s="560"/>
      <c r="AA185" s="509"/>
      <c r="AB185" s="560"/>
      <c r="AC185" s="509"/>
      <c r="AD185" s="560"/>
      <c r="AE185" s="289" t="e">
        <f>INDEX(リスト!#REF!,MATCH(品質!$D184,リスト!$D:$D,0))</f>
        <v>#REF!</v>
      </c>
      <c r="AF185" s="284" t="e">
        <f>INDEX(リスト!X:X,MATCH(品質!$D184,リスト!$D:$D,0))</f>
        <v>#N/A</v>
      </c>
    </row>
    <row r="186" spans="1:32" s="107" customFormat="1" ht="12" customHeight="1">
      <c r="A186" s="488" t="str">
        <f ca="1">中日程計画表!A157</f>
        <v>マスタ</v>
      </c>
      <c r="B186" s="570">
        <f>中日程計画表!B157</f>
        <v>76</v>
      </c>
      <c r="C186" s="563" t="str">
        <f>中日程計画表!C157</f>
        <v>カスタマイズ</v>
      </c>
      <c r="D186" s="568">
        <f>中日程計画表!D157</f>
        <v>0</v>
      </c>
      <c r="E186" s="568" t="str">
        <f>中日程計画表!E157</f>
        <v>メニューマスタ</v>
      </c>
      <c r="F186" s="559">
        <v>0</v>
      </c>
      <c r="G186" s="509" t="str">
        <f>中日程計画表!K157</f>
        <v>NG</v>
      </c>
      <c r="H186" s="559"/>
      <c r="I186" s="509" t="str">
        <f>中日程計画表!O157</f>
        <v>NG</v>
      </c>
      <c r="J186" s="559"/>
      <c r="K186" s="509" t="str">
        <f>中日程計画表!S157</f>
        <v>NG</v>
      </c>
      <c r="L186" s="561">
        <v>14</v>
      </c>
      <c r="M186" s="509" t="str">
        <f>中日程計画表!W157</f>
        <v>NG</v>
      </c>
      <c r="N186" s="561">
        <v>8</v>
      </c>
      <c r="O186" s="509" t="str">
        <f>中日程計画表!AE157</f>
        <v>NG</v>
      </c>
      <c r="P186" s="564">
        <v>0.25700000000000001</v>
      </c>
      <c r="Q186" s="509" t="str">
        <f>中日程計画表!AI157</f>
        <v>NG</v>
      </c>
      <c r="R186" s="561">
        <v>3</v>
      </c>
      <c r="S186" s="563" t="str">
        <f>中日程計画表!AQ157</f>
        <v>NG</v>
      </c>
      <c r="T186" s="561">
        <v>54</v>
      </c>
      <c r="U186" s="509" t="str">
        <f>中日程計画表!AU157</f>
        <v>NG</v>
      </c>
      <c r="V186" s="561">
        <v>25</v>
      </c>
      <c r="W186" s="509" t="str">
        <f>中日程計画表!BC157</f>
        <v>NG</v>
      </c>
      <c r="X186" s="559">
        <v>3</v>
      </c>
      <c r="Y186" s="509" t="str">
        <f>中日程計画表!BG157</f>
        <v>NG</v>
      </c>
      <c r="Z186" s="559">
        <v>2</v>
      </c>
      <c r="AA186" s="509" t="str">
        <f>中日程計画表!BO157</f>
        <v>NG</v>
      </c>
      <c r="AB186" s="559"/>
      <c r="AC186" s="509" t="str">
        <f>中日程計画表!BS157</f>
        <v>NG</v>
      </c>
      <c r="AD186" s="559"/>
      <c r="AE186" s="289" t="e">
        <f>INDEX(リスト!#REF!,MATCH(品質!$D186,リスト!$D:$D,0))</f>
        <v>#REF!</v>
      </c>
      <c r="AF186" s="284" t="e">
        <f>INDEX(リスト!X:X,MATCH(品質!$D186,リスト!$D:$D,0))</f>
        <v>#N/A</v>
      </c>
    </row>
    <row r="187" spans="1:32" s="107" customFormat="1" ht="12" customHeight="1">
      <c r="A187" s="489"/>
      <c r="B187" s="570"/>
      <c r="C187" s="506"/>
      <c r="D187" s="569"/>
      <c r="E187" s="569"/>
      <c r="F187" s="560"/>
      <c r="G187" s="509"/>
      <c r="H187" s="560"/>
      <c r="I187" s="509"/>
      <c r="J187" s="560"/>
      <c r="K187" s="509"/>
      <c r="L187" s="562"/>
      <c r="M187" s="509"/>
      <c r="N187" s="562"/>
      <c r="O187" s="509"/>
      <c r="P187" s="565"/>
      <c r="Q187" s="509"/>
      <c r="R187" s="562"/>
      <c r="S187" s="506"/>
      <c r="T187" s="562"/>
      <c r="U187" s="509"/>
      <c r="V187" s="562"/>
      <c r="W187" s="509"/>
      <c r="X187" s="560"/>
      <c r="Y187" s="509"/>
      <c r="Z187" s="560"/>
      <c r="AA187" s="509"/>
      <c r="AB187" s="560"/>
      <c r="AC187" s="509"/>
      <c r="AD187" s="560"/>
      <c r="AE187" s="289" t="e">
        <f>INDEX(リスト!#REF!,MATCH(品質!$D186,リスト!$D:$D,0))</f>
        <v>#REF!</v>
      </c>
      <c r="AF187" s="284" t="e">
        <f>INDEX(リスト!X:X,MATCH(品質!$D186,リスト!$D:$D,0))</f>
        <v>#N/A</v>
      </c>
    </row>
    <row r="188" spans="1:32" s="107" customFormat="1" ht="12" customHeight="1">
      <c r="A188" s="488" t="str">
        <f ca="1">中日程計画表!A159</f>
        <v>マスタ</v>
      </c>
      <c r="B188" s="570">
        <f>中日程計画表!B159</f>
        <v>77</v>
      </c>
      <c r="C188" s="563" t="str">
        <f>中日程計画表!C159</f>
        <v>カスタマイズ</v>
      </c>
      <c r="D188" s="568">
        <f>中日程計画表!D159</f>
        <v>0</v>
      </c>
      <c r="E188" s="568" t="str">
        <f>中日程計画表!E159</f>
        <v>多言語マスタ</v>
      </c>
      <c r="F188" s="559">
        <v>0</v>
      </c>
      <c r="G188" s="509" t="str">
        <f>中日程計画表!K159</f>
        <v>NG</v>
      </c>
      <c r="H188" s="559"/>
      <c r="I188" s="509" t="str">
        <f>中日程計画表!O159</f>
        <v>NG</v>
      </c>
      <c r="J188" s="559"/>
      <c r="K188" s="509" t="str">
        <f>中日程計画表!S159</f>
        <v>NG</v>
      </c>
      <c r="L188" s="561">
        <v>16</v>
      </c>
      <c r="M188" s="509" t="str">
        <f>中日程計画表!W159</f>
        <v>NG</v>
      </c>
      <c r="N188" s="561">
        <v>22</v>
      </c>
      <c r="O188" s="509" t="str">
        <f>中日程計画表!AE159</f>
        <v>NG</v>
      </c>
      <c r="P188" s="564">
        <v>0.43099999999999999</v>
      </c>
      <c r="Q188" s="509" t="str">
        <f>中日程計画表!AI159</f>
        <v>NG</v>
      </c>
      <c r="R188" s="561">
        <v>15</v>
      </c>
      <c r="S188" s="563" t="str">
        <f>中日程計画表!AQ159</f>
        <v>NG</v>
      </c>
      <c r="T188" s="561">
        <v>89</v>
      </c>
      <c r="U188" s="509" t="str">
        <f>中日程計画表!AU159</f>
        <v>NG</v>
      </c>
      <c r="V188" s="561">
        <v>12</v>
      </c>
      <c r="W188" s="509" t="str">
        <f>中日程計画表!BC159</f>
        <v>NG</v>
      </c>
      <c r="X188" s="559">
        <v>5</v>
      </c>
      <c r="Y188" s="509" t="str">
        <f>中日程計画表!BG159</f>
        <v>NG</v>
      </c>
      <c r="Z188" s="559">
        <v>0</v>
      </c>
      <c r="AA188" s="509" t="str">
        <f>中日程計画表!BO159</f>
        <v>NG</v>
      </c>
      <c r="AB188" s="559"/>
      <c r="AC188" s="509" t="str">
        <f>中日程計画表!BS159</f>
        <v>NG</v>
      </c>
      <c r="AD188" s="559"/>
      <c r="AE188" s="289" t="e">
        <f>INDEX(リスト!#REF!,MATCH(品質!$D188,リスト!$D:$D,0))</f>
        <v>#REF!</v>
      </c>
      <c r="AF188" s="284" t="e">
        <f>INDEX(リスト!X:X,MATCH(品質!$D188,リスト!$D:$D,0))</f>
        <v>#N/A</v>
      </c>
    </row>
    <row r="189" spans="1:32" s="107" customFormat="1" ht="12" customHeight="1">
      <c r="A189" s="489"/>
      <c r="B189" s="570"/>
      <c r="C189" s="506"/>
      <c r="D189" s="569"/>
      <c r="E189" s="569"/>
      <c r="F189" s="560"/>
      <c r="G189" s="509"/>
      <c r="H189" s="560"/>
      <c r="I189" s="509"/>
      <c r="J189" s="560"/>
      <c r="K189" s="509"/>
      <c r="L189" s="562"/>
      <c r="M189" s="509"/>
      <c r="N189" s="562"/>
      <c r="O189" s="509"/>
      <c r="P189" s="565"/>
      <c r="Q189" s="509"/>
      <c r="R189" s="562"/>
      <c r="S189" s="506"/>
      <c r="T189" s="562"/>
      <c r="U189" s="509"/>
      <c r="V189" s="562"/>
      <c r="W189" s="509"/>
      <c r="X189" s="560"/>
      <c r="Y189" s="509"/>
      <c r="Z189" s="560"/>
      <c r="AA189" s="509"/>
      <c r="AB189" s="560"/>
      <c r="AC189" s="509"/>
      <c r="AD189" s="560"/>
      <c r="AE189" s="289" t="e">
        <f>INDEX(リスト!#REF!,MATCH(品質!$D188,リスト!$D:$D,0))</f>
        <v>#REF!</v>
      </c>
      <c r="AF189" s="284" t="e">
        <f>INDEX(リスト!X:X,MATCH(品質!$D188,リスト!$D:$D,0))</f>
        <v>#N/A</v>
      </c>
    </row>
    <row r="190" spans="1:32" s="107" customFormat="1" ht="12" customHeight="1">
      <c r="A190" s="488" t="str">
        <f ca="1">中日程計画表!A161</f>
        <v>マスタ</v>
      </c>
      <c r="B190" s="566">
        <f>中日程計画表!B161</f>
        <v>78</v>
      </c>
      <c r="C190" s="563" t="str">
        <f>中日程計画表!C161</f>
        <v>カスタマイズ</v>
      </c>
      <c r="D190" s="568">
        <f>中日程計画表!D161</f>
        <v>0</v>
      </c>
      <c r="E190" s="568" t="str">
        <f>中日程計画表!E161</f>
        <v>帳票編集</v>
      </c>
      <c r="F190" s="559">
        <v>0</v>
      </c>
      <c r="G190" s="563" t="str">
        <f>中日程計画表!K161</f>
        <v>NG</v>
      </c>
      <c r="H190" s="559"/>
      <c r="I190" s="563" t="str">
        <f>中日程計画表!O161</f>
        <v>NG</v>
      </c>
      <c r="J190" s="559"/>
      <c r="K190" s="563" t="str">
        <f>中日程計画表!S161</f>
        <v>NG</v>
      </c>
      <c r="L190" s="561">
        <v>10</v>
      </c>
      <c r="M190" s="563" t="str">
        <f>中日程計画表!W161</f>
        <v>NG</v>
      </c>
      <c r="N190" s="561">
        <v>5</v>
      </c>
      <c r="O190" s="563" t="str">
        <f>中日程計画表!AE161</f>
        <v>NG</v>
      </c>
      <c r="P190" s="564">
        <v>0.25600000000000001</v>
      </c>
      <c r="Q190" s="563" t="str">
        <f>中日程計画表!AI161</f>
        <v>NG</v>
      </c>
      <c r="R190" s="561">
        <v>6</v>
      </c>
      <c r="S190" s="563" t="str">
        <f>中日程計画表!AQ161</f>
        <v>NG</v>
      </c>
      <c r="T190" s="561">
        <v>40</v>
      </c>
      <c r="U190" s="563" t="str">
        <f>中日程計画表!AU161</f>
        <v>NG</v>
      </c>
      <c r="V190" s="561">
        <v>3</v>
      </c>
      <c r="W190" s="563" t="str">
        <f>中日程計画表!BC161</f>
        <v>NG</v>
      </c>
      <c r="X190" s="559">
        <v>1</v>
      </c>
      <c r="Y190" s="563" t="str">
        <f>中日程計画表!BG161</f>
        <v>NG</v>
      </c>
      <c r="Z190" s="559">
        <v>0</v>
      </c>
      <c r="AA190" s="509" t="str">
        <f>中日程計画表!BO161</f>
        <v>NG</v>
      </c>
      <c r="AB190" s="559"/>
      <c r="AC190" s="509" t="str">
        <f>中日程計画表!BS161</f>
        <v>NG</v>
      </c>
      <c r="AD190" s="559"/>
      <c r="AE190" s="289" t="e">
        <f>INDEX(リスト!#REF!,MATCH(品質!$D190,リスト!$D:$D,0))</f>
        <v>#REF!</v>
      </c>
      <c r="AF190" s="284" t="e">
        <f>INDEX(リスト!X:X,MATCH(品質!$D190,リスト!$D:$D,0))</f>
        <v>#N/A</v>
      </c>
    </row>
    <row r="191" spans="1:32" s="107" customFormat="1" ht="12" customHeight="1">
      <c r="A191" s="489"/>
      <c r="B191" s="567"/>
      <c r="C191" s="506"/>
      <c r="D191" s="569"/>
      <c r="E191" s="569"/>
      <c r="F191" s="560"/>
      <c r="G191" s="506"/>
      <c r="H191" s="560"/>
      <c r="I191" s="506"/>
      <c r="J191" s="560"/>
      <c r="K191" s="506"/>
      <c r="L191" s="562"/>
      <c r="M191" s="506"/>
      <c r="N191" s="562"/>
      <c r="O191" s="506"/>
      <c r="P191" s="565"/>
      <c r="Q191" s="506"/>
      <c r="R191" s="562"/>
      <c r="S191" s="506"/>
      <c r="T191" s="562"/>
      <c r="U191" s="506"/>
      <c r="V191" s="562"/>
      <c r="W191" s="506"/>
      <c r="X191" s="560"/>
      <c r="Y191" s="506"/>
      <c r="Z191" s="560"/>
      <c r="AA191" s="509"/>
      <c r="AB191" s="560"/>
      <c r="AC191" s="509"/>
      <c r="AD191" s="560"/>
      <c r="AE191" s="289" t="e">
        <f>INDEX(リスト!#REF!,MATCH(品質!$D190,リスト!$D:$D,0))</f>
        <v>#REF!</v>
      </c>
      <c r="AF191" s="284" t="e">
        <f>INDEX(リスト!X:X,MATCH(品質!$D190,リスト!$D:$D,0))</f>
        <v>#N/A</v>
      </c>
    </row>
    <row r="192" spans="1:32" s="107" customFormat="1" ht="12" customHeight="1">
      <c r="A192" s="488" t="str">
        <f ca="1">中日程計画表!A163</f>
        <v>マスタ</v>
      </c>
      <c r="B192" s="566">
        <f>中日程計画表!B163</f>
        <v>79</v>
      </c>
      <c r="C192" s="563" t="str">
        <f>中日程計画表!C163</f>
        <v>システム</v>
      </c>
      <c r="D192" s="568">
        <f>中日程計画表!D163</f>
        <v>0</v>
      </c>
      <c r="E192" s="568" t="str">
        <f>中日程計画表!E163</f>
        <v>ログイン情報</v>
      </c>
      <c r="F192" s="559">
        <v>0</v>
      </c>
      <c r="G192" s="563" t="str">
        <f>中日程計画表!K163</f>
        <v>NG</v>
      </c>
      <c r="H192" s="559"/>
      <c r="I192" s="563" t="str">
        <f>中日程計画表!O163</f>
        <v>NG</v>
      </c>
      <c r="J192" s="559"/>
      <c r="K192" s="563" t="str">
        <f>中日程計画表!S163</f>
        <v>NG</v>
      </c>
      <c r="L192" s="561">
        <v>0</v>
      </c>
      <c r="M192" s="563" t="str">
        <f>中日程計画表!W163</f>
        <v>NG</v>
      </c>
      <c r="N192" s="561">
        <v>0</v>
      </c>
      <c r="O192" s="563" t="str">
        <f>中日程計画表!AE163</f>
        <v>NG</v>
      </c>
      <c r="P192" s="564">
        <v>0</v>
      </c>
      <c r="Q192" s="563" t="str">
        <f>中日程計画表!AI163</f>
        <v>NG</v>
      </c>
      <c r="R192" s="561">
        <v>0</v>
      </c>
      <c r="S192" s="563" t="str">
        <f>中日程計画表!AQ163</f>
        <v>NG</v>
      </c>
      <c r="T192" s="561">
        <v>0</v>
      </c>
      <c r="U192" s="563" t="str">
        <f>中日程計画表!AU163</f>
        <v>NG</v>
      </c>
      <c r="V192" s="561">
        <v>0</v>
      </c>
      <c r="W192" s="563" t="str">
        <f>中日程計画表!BC163</f>
        <v>NG</v>
      </c>
      <c r="X192" s="559">
        <v>0</v>
      </c>
      <c r="Y192" s="563" t="str">
        <f>中日程計画表!BG163</f>
        <v>NG</v>
      </c>
      <c r="Z192" s="559">
        <v>0</v>
      </c>
      <c r="AA192" s="509" t="str">
        <f>中日程計画表!BO163</f>
        <v>NG</v>
      </c>
      <c r="AB192" s="559"/>
      <c r="AC192" s="509" t="str">
        <f>中日程計画表!BS163</f>
        <v>NG</v>
      </c>
      <c r="AD192" s="559"/>
      <c r="AE192" s="289" t="e">
        <f>INDEX(リスト!#REF!,MATCH(品質!$D192,リスト!$D:$D,0))</f>
        <v>#REF!</v>
      </c>
      <c r="AF192" s="284" t="e">
        <f>INDEX(リスト!X:X,MATCH(品質!$D192,リスト!$D:$D,0))</f>
        <v>#N/A</v>
      </c>
    </row>
    <row r="193" spans="1:32" s="107" customFormat="1" ht="12" customHeight="1">
      <c r="A193" s="489"/>
      <c r="B193" s="567"/>
      <c r="C193" s="506"/>
      <c r="D193" s="569"/>
      <c r="E193" s="569"/>
      <c r="F193" s="560"/>
      <c r="G193" s="506"/>
      <c r="H193" s="560"/>
      <c r="I193" s="506"/>
      <c r="J193" s="560"/>
      <c r="K193" s="506"/>
      <c r="L193" s="562"/>
      <c r="M193" s="506"/>
      <c r="N193" s="562"/>
      <c r="O193" s="506"/>
      <c r="P193" s="565"/>
      <c r="Q193" s="506"/>
      <c r="R193" s="562"/>
      <c r="S193" s="506"/>
      <c r="T193" s="562"/>
      <c r="U193" s="506"/>
      <c r="V193" s="562"/>
      <c r="W193" s="506"/>
      <c r="X193" s="560"/>
      <c r="Y193" s="506"/>
      <c r="Z193" s="560"/>
      <c r="AA193" s="509"/>
      <c r="AB193" s="560"/>
      <c r="AC193" s="509"/>
      <c r="AD193" s="560"/>
      <c r="AE193" s="289" t="e">
        <f>INDEX(リスト!#REF!,MATCH(品質!$D192,リスト!$D:$D,0))</f>
        <v>#REF!</v>
      </c>
      <c r="AF193" s="284" t="e">
        <f>INDEX(リスト!X:X,MATCH(品質!$D192,リスト!$D:$D,0))</f>
        <v>#N/A</v>
      </c>
    </row>
    <row r="194" spans="1:32" s="107" customFormat="1" ht="12" customHeight="1">
      <c r="A194" s="488" t="str">
        <f ca="1">中日程計画表!A165</f>
        <v>マスタ</v>
      </c>
      <c r="B194" s="566">
        <f>中日程計画表!B165</f>
        <v>80</v>
      </c>
      <c r="C194" s="563" t="str">
        <f>中日程計画表!C165</f>
        <v>システム</v>
      </c>
      <c r="D194" s="568">
        <f>中日程計画表!D165</f>
        <v>0</v>
      </c>
      <c r="E194" s="568" t="str">
        <f>中日程計画表!E165</f>
        <v>リポジトリ</v>
      </c>
      <c r="F194" s="559">
        <v>0</v>
      </c>
      <c r="G194" s="563" t="str">
        <f>中日程計画表!K165</f>
        <v>NG</v>
      </c>
      <c r="H194" s="559"/>
      <c r="I194" s="563" t="str">
        <f>中日程計画表!O165</f>
        <v>NG</v>
      </c>
      <c r="J194" s="559"/>
      <c r="K194" s="563" t="str">
        <f>中日程計画表!S165</f>
        <v>NG</v>
      </c>
      <c r="L194" s="561">
        <v>0</v>
      </c>
      <c r="M194" s="563" t="str">
        <f>中日程計画表!W165</f>
        <v>NG</v>
      </c>
      <c r="N194" s="561">
        <v>0</v>
      </c>
      <c r="O194" s="563" t="str">
        <f>中日程計画表!AE165</f>
        <v>NG</v>
      </c>
      <c r="P194" s="564">
        <v>0</v>
      </c>
      <c r="Q194" s="563" t="str">
        <f>中日程計画表!AI165</f>
        <v>NG</v>
      </c>
      <c r="R194" s="561">
        <v>0</v>
      </c>
      <c r="S194" s="563" t="str">
        <f>中日程計画表!AQ165</f>
        <v>NG</v>
      </c>
      <c r="T194" s="561">
        <v>0</v>
      </c>
      <c r="U194" s="563" t="str">
        <f>中日程計画表!AU165</f>
        <v>NG</v>
      </c>
      <c r="V194" s="561">
        <v>0</v>
      </c>
      <c r="W194" s="563" t="str">
        <f>中日程計画表!BC165</f>
        <v>NG</v>
      </c>
      <c r="X194" s="559">
        <v>0</v>
      </c>
      <c r="Y194" s="563" t="str">
        <f>中日程計画表!BG165</f>
        <v>NG</v>
      </c>
      <c r="Z194" s="559">
        <v>0</v>
      </c>
      <c r="AA194" s="509" t="str">
        <f>中日程計画表!BO165</f>
        <v>NG</v>
      </c>
      <c r="AB194" s="559"/>
      <c r="AC194" s="509" t="str">
        <f>中日程計画表!BS165</f>
        <v>NG</v>
      </c>
      <c r="AD194" s="559"/>
      <c r="AE194" s="289" t="e">
        <f>INDEX(リスト!#REF!,MATCH(品質!$D194,リスト!$D:$D,0))</f>
        <v>#REF!</v>
      </c>
      <c r="AF194" s="284" t="e">
        <f>INDEX(リスト!X:X,MATCH(品質!$D194,リスト!$D:$D,0))</f>
        <v>#N/A</v>
      </c>
    </row>
    <row r="195" spans="1:32" s="107" customFormat="1" ht="12" customHeight="1">
      <c r="A195" s="489"/>
      <c r="B195" s="567"/>
      <c r="C195" s="506"/>
      <c r="D195" s="569"/>
      <c r="E195" s="569"/>
      <c r="F195" s="560"/>
      <c r="G195" s="506"/>
      <c r="H195" s="560"/>
      <c r="I195" s="506"/>
      <c r="J195" s="560"/>
      <c r="K195" s="506"/>
      <c r="L195" s="562"/>
      <c r="M195" s="506"/>
      <c r="N195" s="562"/>
      <c r="O195" s="506"/>
      <c r="P195" s="565"/>
      <c r="Q195" s="506"/>
      <c r="R195" s="562"/>
      <c r="S195" s="506"/>
      <c r="T195" s="562"/>
      <c r="U195" s="506"/>
      <c r="V195" s="562"/>
      <c r="W195" s="506"/>
      <c r="X195" s="560"/>
      <c r="Y195" s="506"/>
      <c r="Z195" s="560"/>
      <c r="AA195" s="509"/>
      <c r="AB195" s="560"/>
      <c r="AC195" s="509"/>
      <c r="AD195" s="560"/>
      <c r="AE195" s="289" t="e">
        <f>INDEX(リスト!#REF!,MATCH(品質!$D194,リスト!$D:$D,0))</f>
        <v>#REF!</v>
      </c>
      <c r="AF195" s="284" t="e">
        <f>INDEX(リスト!X:X,MATCH(品質!$D194,リスト!$D:$D,0))</f>
        <v>#N/A</v>
      </c>
    </row>
    <row r="196" spans="1:32" s="107" customFormat="1" ht="12" customHeight="1">
      <c r="A196" s="488" t="str">
        <f ca="1">中日程計画表!A167</f>
        <v>マスタ</v>
      </c>
      <c r="B196" s="566">
        <f>中日程計画表!B167</f>
        <v>81</v>
      </c>
      <c r="C196" s="563" t="str">
        <f>中日程計画表!C167</f>
        <v>システム</v>
      </c>
      <c r="D196" s="568">
        <f>中日程計画表!D167</f>
        <v>0</v>
      </c>
      <c r="E196" s="568" t="str">
        <f>中日程計画表!E167</f>
        <v>権限マスタ</v>
      </c>
      <c r="F196" s="559">
        <v>0</v>
      </c>
      <c r="G196" s="563" t="str">
        <f>中日程計画表!K167</f>
        <v>NG</v>
      </c>
      <c r="H196" s="559"/>
      <c r="I196" s="563" t="str">
        <f>中日程計画表!O167</f>
        <v>NG</v>
      </c>
      <c r="J196" s="559"/>
      <c r="K196" s="563" t="str">
        <f>中日程計画表!S167</f>
        <v>NG</v>
      </c>
      <c r="L196" s="561">
        <v>0</v>
      </c>
      <c r="M196" s="563" t="str">
        <f>中日程計画表!W167</f>
        <v>NG</v>
      </c>
      <c r="N196" s="561">
        <v>0</v>
      </c>
      <c r="O196" s="563" t="str">
        <f>中日程計画表!AE167</f>
        <v>NG</v>
      </c>
      <c r="P196" s="564">
        <v>0</v>
      </c>
      <c r="Q196" s="563" t="str">
        <f>中日程計画表!AI167</f>
        <v>NG</v>
      </c>
      <c r="R196" s="561">
        <v>0</v>
      </c>
      <c r="S196" s="563" t="str">
        <f>中日程計画表!AQ167</f>
        <v>NG</v>
      </c>
      <c r="T196" s="561">
        <v>0</v>
      </c>
      <c r="U196" s="563" t="str">
        <f>中日程計画表!AU167</f>
        <v>NG</v>
      </c>
      <c r="V196" s="561">
        <v>0</v>
      </c>
      <c r="W196" s="563" t="str">
        <f>中日程計画表!BC167</f>
        <v>NG</v>
      </c>
      <c r="X196" s="559">
        <v>0</v>
      </c>
      <c r="Y196" s="563" t="str">
        <f>中日程計画表!BG167</f>
        <v>NG</v>
      </c>
      <c r="Z196" s="559">
        <v>0</v>
      </c>
      <c r="AA196" s="509" t="str">
        <f>中日程計画表!BO167</f>
        <v>NG</v>
      </c>
      <c r="AB196" s="559"/>
      <c r="AC196" s="509" t="str">
        <f>中日程計画表!BS167</f>
        <v>NG</v>
      </c>
      <c r="AD196" s="559"/>
      <c r="AE196" s="289" t="e">
        <f>INDEX(リスト!#REF!,MATCH(品質!$D196,リスト!$D:$D,0))</f>
        <v>#REF!</v>
      </c>
      <c r="AF196" s="284" t="e">
        <f>INDEX(リスト!X:X,MATCH(品質!$D196,リスト!$D:$D,0))</f>
        <v>#N/A</v>
      </c>
    </row>
    <row r="197" spans="1:32" s="107" customFormat="1" ht="12" customHeight="1">
      <c r="A197" s="489"/>
      <c r="B197" s="567"/>
      <c r="C197" s="506"/>
      <c r="D197" s="569"/>
      <c r="E197" s="569"/>
      <c r="F197" s="560"/>
      <c r="G197" s="506"/>
      <c r="H197" s="560"/>
      <c r="I197" s="506"/>
      <c r="J197" s="560"/>
      <c r="K197" s="506"/>
      <c r="L197" s="562"/>
      <c r="M197" s="506"/>
      <c r="N197" s="562"/>
      <c r="O197" s="506"/>
      <c r="P197" s="565"/>
      <c r="Q197" s="506"/>
      <c r="R197" s="562"/>
      <c r="S197" s="506"/>
      <c r="T197" s="562"/>
      <c r="U197" s="506"/>
      <c r="V197" s="562"/>
      <c r="W197" s="506"/>
      <c r="X197" s="560"/>
      <c r="Y197" s="506"/>
      <c r="Z197" s="560"/>
      <c r="AA197" s="509"/>
      <c r="AB197" s="560"/>
      <c r="AC197" s="509"/>
      <c r="AD197" s="560"/>
      <c r="AE197" s="289" t="e">
        <f>INDEX(リスト!#REF!,MATCH(品質!$D196,リスト!$D:$D,0))</f>
        <v>#REF!</v>
      </c>
      <c r="AF197" s="284" t="e">
        <f>INDEX(リスト!X:X,MATCH(品質!$D196,リスト!$D:$D,0))</f>
        <v>#N/A</v>
      </c>
    </row>
    <row r="198" spans="1:32" s="107" customFormat="1" ht="12" customHeight="1">
      <c r="A198" s="488" t="str">
        <f ca="1">中日程計画表!A169</f>
        <v>マスタ</v>
      </c>
      <c r="B198" s="570">
        <f>中日程計画表!B169</f>
        <v>82</v>
      </c>
      <c r="C198" s="563" t="str">
        <f>中日程計画表!C169</f>
        <v>システム</v>
      </c>
      <c r="D198" s="568">
        <f>中日程計画表!D169</f>
        <v>0</v>
      </c>
      <c r="E198" s="568" t="str">
        <f>中日程計画表!E169</f>
        <v>メッセージマスタ</v>
      </c>
      <c r="F198" s="559">
        <v>0</v>
      </c>
      <c r="G198" s="509" t="str">
        <f>中日程計画表!K169</f>
        <v>NG</v>
      </c>
      <c r="H198" s="559"/>
      <c r="I198" s="509" t="str">
        <f>中日程計画表!O169</f>
        <v>NG</v>
      </c>
      <c r="J198" s="559"/>
      <c r="K198" s="509" t="str">
        <f>中日程計画表!S169</f>
        <v>NG</v>
      </c>
      <c r="L198" s="561">
        <v>18</v>
      </c>
      <c r="M198" s="509" t="str">
        <f>中日程計画表!W169</f>
        <v>NG</v>
      </c>
      <c r="N198" s="561">
        <v>8</v>
      </c>
      <c r="O198" s="509" t="str">
        <f>中日程計画表!AE169</f>
        <v>NG</v>
      </c>
      <c r="P198" s="564">
        <v>0.40699999999999997</v>
      </c>
      <c r="Q198" s="509" t="str">
        <f>中日程計画表!AI169</f>
        <v>NG</v>
      </c>
      <c r="R198" s="561">
        <v>21</v>
      </c>
      <c r="S198" s="563" t="str">
        <f>中日程計画表!AQ169</f>
        <v>NG</v>
      </c>
      <c r="T198" s="561">
        <v>84</v>
      </c>
      <c r="U198" s="509" t="str">
        <f>中日程計画表!AU169</f>
        <v>NG</v>
      </c>
      <c r="V198" s="561">
        <v>18</v>
      </c>
      <c r="W198" s="509" t="str">
        <f>中日程計画表!BC169</f>
        <v>NG</v>
      </c>
      <c r="X198" s="559">
        <v>3</v>
      </c>
      <c r="Y198" s="509" t="str">
        <f>中日程計画表!BG169</f>
        <v>NG</v>
      </c>
      <c r="Z198" s="559">
        <v>3</v>
      </c>
      <c r="AA198" s="509" t="str">
        <f>中日程計画表!BO169</f>
        <v>NG</v>
      </c>
      <c r="AB198" s="559"/>
      <c r="AC198" s="509" t="str">
        <f>中日程計画表!BS169</f>
        <v>NG</v>
      </c>
      <c r="AD198" s="559"/>
      <c r="AE198" s="289" t="e">
        <f>INDEX(リスト!#REF!,MATCH(品質!$D198,リスト!$D:$D,0))</f>
        <v>#REF!</v>
      </c>
      <c r="AF198" s="284" t="e">
        <f>INDEX(リスト!X:X,MATCH(品質!$D198,リスト!$D:$D,0))</f>
        <v>#N/A</v>
      </c>
    </row>
    <row r="199" spans="1:32" s="107" customFormat="1" ht="12" customHeight="1">
      <c r="A199" s="489"/>
      <c r="B199" s="570"/>
      <c r="C199" s="506"/>
      <c r="D199" s="569"/>
      <c r="E199" s="569"/>
      <c r="F199" s="560"/>
      <c r="G199" s="509"/>
      <c r="H199" s="560"/>
      <c r="I199" s="509"/>
      <c r="J199" s="560"/>
      <c r="K199" s="509"/>
      <c r="L199" s="562"/>
      <c r="M199" s="509"/>
      <c r="N199" s="562"/>
      <c r="O199" s="509"/>
      <c r="P199" s="565"/>
      <c r="Q199" s="509"/>
      <c r="R199" s="562"/>
      <c r="S199" s="506"/>
      <c r="T199" s="562"/>
      <c r="U199" s="509"/>
      <c r="V199" s="562"/>
      <c r="W199" s="509"/>
      <c r="X199" s="560"/>
      <c r="Y199" s="509"/>
      <c r="Z199" s="560"/>
      <c r="AA199" s="509"/>
      <c r="AB199" s="560"/>
      <c r="AC199" s="509"/>
      <c r="AD199" s="560"/>
      <c r="AE199" s="289" t="e">
        <f>INDEX(リスト!#REF!,MATCH(品質!$D198,リスト!$D:$D,0))</f>
        <v>#REF!</v>
      </c>
      <c r="AF199" s="284" t="e">
        <f>INDEX(リスト!X:X,MATCH(品質!$D198,リスト!$D:$D,0))</f>
        <v>#N/A</v>
      </c>
    </row>
    <row r="200" spans="1:32" s="107" customFormat="1" ht="12" customHeight="1">
      <c r="A200" s="488" t="str">
        <f ca="1">中日程計画表!A171</f>
        <v>マスタ</v>
      </c>
      <c r="B200" s="566">
        <f>中日程計画表!B171</f>
        <v>83</v>
      </c>
      <c r="C200" s="563" t="str">
        <f>中日程計画表!C171</f>
        <v>システム</v>
      </c>
      <c r="D200" s="568">
        <f>中日程計画表!D171</f>
        <v>0</v>
      </c>
      <c r="E200" s="568" t="str">
        <f>中日程計画表!E171</f>
        <v>種別マスタ</v>
      </c>
      <c r="F200" s="559">
        <v>0</v>
      </c>
      <c r="G200" s="563" t="str">
        <f>中日程計画表!K171</f>
        <v>NG</v>
      </c>
      <c r="H200" s="559"/>
      <c r="I200" s="563" t="str">
        <f>中日程計画表!O171</f>
        <v>NG</v>
      </c>
      <c r="J200" s="559"/>
      <c r="K200" s="563" t="str">
        <f>中日程計画表!S171</f>
        <v>NG</v>
      </c>
      <c r="L200" s="561">
        <v>35</v>
      </c>
      <c r="M200" s="563" t="str">
        <f>中日程計画表!W171</f>
        <v>NG</v>
      </c>
      <c r="N200" s="561">
        <v>16</v>
      </c>
      <c r="O200" s="563" t="str">
        <f>中日程計画表!AE171</f>
        <v>NG</v>
      </c>
      <c r="P200" s="564">
        <v>1.5660000000000001</v>
      </c>
      <c r="Q200" s="563" t="str">
        <f>中日程計画表!AI171</f>
        <v>NG</v>
      </c>
      <c r="R200" s="561">
        <v>38</v>
      </c>
      <c r="S200" s="563" t="str">
        <f>中日程計画表!AQ171</f>
        <v>NG</v>
      </c>
      <c r="T200" s="561">
        <v>236</v>
      </c>
      <c r="U200" s="563" t="str">
        <f>中日程計画表!AU171</f>
        <v>NG</v>
      </c>
      <c r="V200" s="561">
        <v>12</v>
      </c>
      <c r="W200" s="563" t="str">
        <f>中日程計画表!BC171</f>
        <v>NG</v>
      </c>
      <c r="X200" s="559">
        <v>15</v>
      </c>
      <c r="Y200" s="563" t="str">
        <f>中日程計画表!BG171</f>
        <v>NG</v>
      </c>
      <c r="Z200" s="559">
        <v>5</v>
      </c>
      <c r="AA200" s="509" t="str">
        <f>中日程計画表!BO171</f>
        <v>NG</v>
      </c>
      <c r="AB200" s="559">
        <v>0</v>
      </c>
      <c r="AC200" s="509" t="str">
        <f>中日程計画表!BS171</f>
        <v>NG</v>
      </c>
      <c r="AD200" s="559">
        <v>0</v>
      </c>
      <c r="AE200" s="289" t="e">
        <f>INDEX(リスト!#REF!,MATCH(品質!$D200,リスト!$D:$D,0))</f>
        <v>#REF!</v>
      </c>
      <c r="AF200" s="284" t="e">
        <f>INDEX(リスト!X:X,MATCH(品質!$D200,リスト!$D:$D,0))</f>
        <v>#N/A</v>
      </c>
    </row>
    <row r="201" spans="1:32" s="107" customFormat="1" ht="12" customHeight="1">
      <c r="A201" s="489"/>
      <c r="B201" s="567"/>
      <c r="C201" s="506"/>
      <c r="D201" s="569"/>
      <c r="E201" s="569"/>
      <c r="F201" s="560"/>
      <c r="G201" s="506"/>
      <c r="H201" s="560"/>
      <c r="I201" s="506"/>
      <c r="J201" s="560"/>
      <c r="K201" s="506"/>
      <c r="L201" s="562"/>
      <c r="M201" s="506"/>
      <c r="N201" s="562"/>
      <c r="O201" s="506"/>
      <c r="P201" s="565"/>
      <c r="Q201" s="506"/>
      <c r="R201" s="562"/>
      <c r="S201" s="506"/>
      <c r="T201" s="562"/>
      <c r="U201" s="506"/>
      <c r="V201" s="562"/>
      <c r="W201" s="506"/>
      <c r="X201" s="560"/>
      <c r="Y201" s="506"/>
      <c r="Z201" s="560"/>
      <c r="AA201" s="509"/>
      <c r="AB201" s="560"/>
      <c r="AC201" s="509"/>
      <c r="AD201" s="560"/>
      <c r="AE201" s="289" t="e">
        <f>INDEX(リスト!#REF!,MATCH(品質!$D200,リスト!$D:$D,0))</f>
        <v>#REF!</v>
      </c>
      <c r="AF201" s="284" t="e">
        <f>INDEX(リスト!X:X,MATCH(品質!$D200,リスト!$D:$D,0))</f>
        <v>#N/A</v>
      </c>
    </row>
    <row r="202" spans="1:32" s="107" customFormat="1" ht="12" customHeight="1">
      <c r="A202" s="488" t="str">
        <f ca="1">中日程計画表!A173</f>
        <v>マスタ</v>
      </c>
      <c r="B202" s="570">
        <f>中日程計画表!B173</f>
        <v>84</v>
      </c>
      <c r="C202" s="563" t="str">
        <f>中日程計画表!C173</f>
        <v>システム</v>
      </c>
      <c r="D202" s="568">
        <f>中日程計画表!D173</f>
        <v>0</v>
      </c>
      <c r="E202" s="568" t="str">
        <f>中日程計画表!E173</f>
        <v>名称マスタ</v>
      </c>
      <c r="F202" s="559">
        <v>0</v>
      </c>
      <c r="G202" s="509" t="str">
        <f>中日程計画表!K173</f>
        <v>NG</v>
      </c>
      <c r="H202" s="559"/>
      <c r="I202" s="509" t="str">
        <f>中日程計画表!O173</f>
        <v>NG</v>
      </c>
      <c r="J202" s="559"/>
      <c r="K202" s="509" t="str">
        <f>中日程計画表!S173</f>
        <v>NG</v>
      </c>
      <c r="L202" s="561">
        <v>52</v>
      </c>
      <c r="M202" s="509" t="str">
        <f>中日程計画表!W173</f>
        <v>NG</v>
      </c>
      <c r="N202" s="561">
        <v>40</v>
      </c>
      <c r="O202" s="509" t="str">
        <f>中日程計画表!AE173</f>
        <v>NG</v>
      </c>
      <c r="P202" s="564">
        <v>2.4159999999999999</v>
      </c>
      <c r="Q202" s="509" t="str">
        <f>中日程計画表!AI173</f>
        <v>NG</v>
      </c>
      <c r="R202" s="561">
        <v>34</v>
      </c>
      <c r="S202" s="563" t="str">
        <f>中日程計画表!AQ173</f>
        <v>NG</v>
      </c>
      <c r="T202" s="561">
        <v>909</v>
      </c>
      <c r="U202" s="509" t="str">
        <f>中日程計画表!AU173</f>
        <v>NG</v>
      </c>
      <c r="V202" s="561">
        <v>36</v>
      </c>
      <c r="W202" s="509" t="str">
        <f>中日程計画表!BC173</f>
        <v>NG</v>
      </c>
      <c r="X202" s="559">
        <v>27</v>
      </c>
      <c r="Y202" s="509" t="str">
        <f>中日程計画表!BG173</f>
        <v>NG</v>
      </c>
      <c r="Z202" s="559">
        <v>8</v>
      </c>
      <c r="AA202" s="509" t="str">
        <f>中日程計画表!BO173</f>
        <v>NG</v>
      </c>
      <c r="AB202" s="559">
        <v>2</v>
      </c>
      <c r="AC202" s="509" t="str">
        <f>中日程計画表!BS173</f>
        <v>NG</v>
      </c>
      <c r="AD202" s="559">
        <v>0</v>
      </c>
      <c r="AE202" s="289" t="e">
        <f>INDEX(リスト!#REF!,MATCH(品質!$D202,リスト!$D:$D,0))</f>
        <v>#REF!</v>
      </c>
      <c r="AF202" s="284" t="e">
        <f>INDEX(リスト!X:X,MATCH(品質!$D202,リスト!$D:$D,0))</f>
        <v>#N/A</v>
      </c>
    </row>
    <row r="203" spans="1:32" s="107" customFormat="1" ht="12" customHeight="1">
      <c r="A203" s="489"/>
      <c r="B203" s="570"/>
      <c r="C203" s="506"/>
      <c r="D203" s="569"/>
      <c r="E203" s="569"/>
      <c r="F203" s="560"/>
      <c r="G203" s="509"/>
      <c r="H203" s="560"/>
      <c r="I203" s="509"/>
      <c r="J203" s="560"/>
      <c r="K203" s="509"/>
      <c r="L203" s="562"/>
      <c r="M203" s="509"/>
      <c r="N203" s="562"/>
      <c r="O203" s="509"/>
      <c r="P203" s="565"/>
      <c r="Q203" s="509"/>
      <c r="R203" s="562"/>
      <c r="S203" s="506"/>
      <c r="T203" s="562"/>
      <c r="U203" s="509"/>
      <c r="V203" s="562"/>
      <c r="W203" s="509"/>
      <c r="X203" s="560"/>
      <c r="Y203" s="509"/>
      <c r="Z203" s="560"/>
      <c r="AA203" s="509"/>
      <c r="AB203" s="560"/>
      <c r="AC203" s="509"/>
      <c r="AD203" s="560"/>
      <c r="AE203" s="289" t="e">
        <f>INDEX(リスト!#REF!,MATCH(品質!$D202,リスト!$D:$D,0))</f>
        <v>#REF!</v>
      </c>
      <c r="AF203" s="284" t="e">
        <f>INDEX(リスト!X:X,MATCH(品質!$D202,リスト!$D:$D,0))</f>
        <v>#N/A</v>
      </c>
    </row>
    <row r="204" spans="1:32" s="107" customFormat="1" ht="12" customHeight="1">
      <c r="A204" s="488" t="str">
        <f ca="1">中日程計画表!A175</f>
        <v>マスタ</v>
      </c>
      <c r="B204" s="566">
        <f>中日程計画表!B175</f>
        <v>85</v>
      </c>
      <c r="C204" s="563" t="str">
        <f>中日程計画表!C175</f>
        <v>システム</v>
      </c>
      <c r="D204" s="568">
        <f>中日程計画表!D175</f>
        <v>0</v>
      </c>
      <c r="E204" s="568" t="str">
        <f>中日程計画表!E175</f>
        <v>採番マスタ</v>
      </c>
      <c r="F204" s="559">
        <v>0</v>
      </c>
      <c r="G204" s="563" t="str">
        <f>中日程計画表!K175</f>
        <v>NG</v>
      </c>
      <c r="H204" s="559"/>
      <c r="I204" s="563" t="str">
        <f>中日程計画表!O175</f>
        <v>NG</v>
      </c>
      <c r="J204" s="559"/>
      <c r="K204" s="563" t="str">
        <f>中日程計画表!S175</f>
        <v>NG</v>
      </c>
      <c r="L204" s="561">
        <v>37</v>
      </c>
      <c r="M204" s="563" t="str">
        <f>中日程計画表!W175</f>
        <v>NG</v>
      </c>
      <c r="N204" s="561">
        <v>22</v>
      </c>
      <c r="O204" s="563" t="str">
        <f>中日程計画表!AE175</f>
        <v>NG</v>
      </c>
      <c r="P204" s="564">
        <v>1.7210000000000001</v>
      </c>
      <c r="Q204" s="563" t="str">
        <f>中日程計画表!AI175</f>
        <v>NG</v>
      </c>
      <c r="R204" s="561">
        <v>23</v>
      </c>
      <c r="S204" s="563" t="str">
        <f>中日程計画表!AQ175</f>
        <v>NG</v>
      </c>
      <c r="T204" s="561">
        <v>275</v>
      </c>
      <c r="U204" s="563" t="str">
        <f>中日程計画表!AU175</f>
        <v>NG</v>
      </c>
      <c r="V204" s="561">
        <v>20</v>
      </c>
      <c r="W204" s="563" t="str">
        <f>中日程計画表!BC175</f>
        <v>NG</v>
      </c>
      <c r="X204" s="559">
        <v>5</v>
      </c>
      <c r="Y204" s="563" t="str">
        <f>中日程計画表!BG175</f>
        <v>NG</v>
      </c>
      <c r="Z204" s="559">
        <v>2</v>
      </c>
      <c r="AA204" s="509" t="str">
        <f>中日程計画表!BO175</f>
        <v>NG</v>
      </c>
      <c r="AB204" s="559">
        <v>0</v>
      </c>
      <c r="AC204" s="509" t="str">
        <f>中日程計画表!BS175</f>
        <v>NG</v>
      </c>
      <c r="AD204" s="559">
        <v>0</v>
      </c>
      <c r="AE204" s="289" t="e">
        <f>INDEX(リスト!#REF!,MATCH(品質!$D204,リスト!$D:$D,0))</f>
        <v>#REF!</v>
      </c>
      <c r="AF204" s="284" t="e">
        <f>INDEX(リスト!X:X,MATCH(品質!$D204,リスト!$D:$D,0))</f>
        <v>#N/A</v>
      </c>
    </row>
    <row r="205" spans="1:32" s="107" customFormat="1" ht="12" customHeight="1">
      <c r="A205" s="489"/>
      <c r="B205" s="567"/>
      <c r="C205" s="506"/>
      <c r="D205" s="569"/>
      <c r="E205" s="569"/>
      <c r="F205" s="560"/>
      <c r="G205" s="506"/>
      <c r="H205" s="560"/>
      <c r="I205" s="506"/>
      <c r="J205" s="560"/>
      <c r="K205" s="506"/>
      <c r="L205" s="562"/>
      <c r="M205" s="506"/>
      <c r="N205" s="562"/>
      <c r="O205" s="506"/>
      <c r="P205" s="565"/>
      <c r="Q205" s="506"/>
      <c r="R205" s="562"/>
      <c r="S205" s="506"/>
      <c r="T205" s="562"/>
      <c r="U205" s="506"/>
      <c r="V205" s="562"/>
      <c r="W205" s="506"/>
      <c r="X205" s="560"/>
      <c r="Y205" s="506"/>
      <c r="Z205" s="560"/>
      <c r="AA205" s="509"/>
      <c r="AB205" s="560"/>
      <c r="AC205" s="509"/>
      <c r="AD205" s="560"/>
      <c r="AE205" s="289" t="e">
        <f>INDEX(リスト!#REF!,MATCH(品質!$D204,リスト!$D:$D,0))</f>
        <v>#REF!</v>
      </c>
      <c r="AF205" s="284" t="e">
        <f>INDEX(リスト!X:X,MATCH(品質!$D204,リスト!$D:$D,0))</f>
        <v>#N/A</v>
      </c>
    </row>
    <row r="206" spans="1:32" s="107" customFormat="1" ht="12" customHeight="1">
      <c r="A206" s="488" t="str">
        <f ca="1">中日程計画表!A177</f>
        <v>マスタ</v>
      </c>
      <c r="B206" s="566">
        <f>中日程計画表!B177</f>
        <v>86</v>
      </c>
      <c r="C206" s="563" t="str">
        <f>中日程計画表!C177</f>
        <v>システム</v>
      </c>
      <c r="D206" s="568">
        <f>中日程計画表!D177</f>
        <v>0</v>
      </c>
      <c r="E206" s="568" t="str">
        <f>中日程計画表!E177</f>
        <v>システムマスタ</v>
      </c>
      <c r="F206" s="559">
        <v>0</v>
      </c>
      <c r="G206" s="563" t="str">
        <f>中日程計画表!K177</f>
        <v>NG</v>
      </c>
      <c r="H206" s="559"/>
      <c r="I206" s="563" t="str">
        <f>中日程計画表!O177</f>
        <v>NG</v>
      </c>
      <c r="J206" s="559"/>
      <c r="K206" s="563" t="str">
        <f>中日程計画表!S177</f>
        <v>NG</v>
      </c>
      <c r="L206" s="561">
        <v>55</v>
      </c>
      <c r="M206" s="563" t="str">
        <f>中日程計画表!W177</f>
        <v>NG</v>
      </c>
      <c r="N206" s="561">
        <v>81</v>
      </c>
      <c r="O206" s="563" t="str">
        <f>中日程計画表!AE177</f>
        <v>NG</v>
      </c>
      <c r="P206" s="564">
        <v>2.2280000000000002</v>
      </c>
      <c r="Q206" s="563" t="str">
        <f>中日程計画表!AI177</f>
        <v>NG</v>
      </c>
      <c r="R206" s="561">
        <v>26</v>
      </c>
      <c r="S206" s="563" t="str">
        <f>中日程計画表!AQ177</f>
        <v>NG</v>
      </c>
      <c r="T206" s="561">
        <v>1013</v>
      </c>
      <c r="U206" s="563" t="str">
        <f>中日程計画表!AU177</f>
        <v>NG</v>
      </c>
      <c r="V206" s="561">
        <v>19</v>
      </c>
      <c r="W206" s="563" t="str">
        <f>中日程計画表!BC177</f>
        <v>NG</v>
      </c>
      <c r="X206" s="559">
        <v>0</v>
      </c>
      <c r="Y206" s="563" t="str">
        <f>中日程計画表!BG177</f>
        <v>NG</v>
      </c>
      <c r="Z206" s="559">
        <v>0</v>
      </c>
      <c r="AA206" s="509" t="str">
        <f>中日程計画表!BO177</f>
        <v>NG</v>
      </c>
      <c r="AB206" s="559">
        <v>0</v>
      </c>
      <c r="AC206" s="509" t="str">
        <f>中日程計画表!BS177</f>
        <v>NG</v>
      </c>
      <c r="AD206" s="559">
        <v>0</v>
      </c>
      <c r="AE206" s="289" t="e">
        <f>INDEX(リスト!#REF!,MATCH(品質!$D206,リスト!$D:$D,0))</f>
        <v>#REF!</v>
      </c>
      <c r="AF206" s="284" t="e">
        <f>INDEX(リスト!X:X,MATCH(品質!$D206,リスト!$D:$D,0))</f>
        <v>#N/A</v>
      </c>
    </row>
    <row r="207" spans="1:32" s="107" customFormat="1" ht="12" customHeight="1">
      <c r="A207" s="489"/>
      <c r="B207" s="567"/>
      <c r="C207" s="506"/>
      <c r="D207" s="569"/>
      <c r="E207" s="569"/>
      <c r="F207" s="560"/>
      <c r="G207" s="506"/>
      <c r="H207" s="560"/>
      <c r="I207" s="506"/>
      <c r="J207" s="560"/>
      <c r="K207" s="506"/>
      <c r="L207" s="562"/>
      <c r="M207" s="506"/>
      <c r="N207" s="562"/>
      <c r="O207" s="506"/>
      <c r="P207" s="565"/>
      <c r="Q207" s="506"/>
      <c r="R207" s="562"/>
      <c r="S207" s="506"/>
      <c r="T207" s="562"/>
      <c r="U207" s="506"/>
      <c r="V207" s="562"/>
      <c r="W207" s="506"/>
      <c r="X207" s="560"/>
      <c r="Y207" s="506"/>
      <c r="Z207" s="560"/>
      <c r="AA207" s="509"/>
      <c r="AB207" s="560"/>
      <c r="AC207" s="509"/>
      <c r="AD207" s="560"/>
      <c r="AE207" s="289" t="e">
        <f>INDEX(リスト!#REF!,MATCH(品質!$D206,リスト!$D:$D,0))</f>
        <v>#REF!</v>
      </c>
      <c r="AF207" s="284" t="e">
        <f>INDEX(リスト!X:X,MATCH(品質!$D206,リスト!$D:$D,0))</f>
        <v>#N/A</v>
      </c>
    </row>
    <row r="208" spans="1:32" s="107" customFormat="1" ht="12" customHeight="1">
      <c r="A208" s="488" t="str">
        <f ca="1">中日程計画表!A179</f>
        <v>マスタ</v>
      </c>
      <c r="B208" s="566">
        <f>中日程計画表!B179</f>
        <v>87</v>
      </c>
      <c r="C208" s="563" t="str">
        <f>中日程計画表!C179</f>
        <v>システム</v>
      </c>
      <c r="D208" s="568">
        <f>中日程計画表!D179</f>
        <v>0</v>
      </c>
      <c r="E208" s="568" t="str">
        <f>中日程計画表!E179</f>
        <v>パスワード変更</v>
      </c>
      <c r="F208" s="559">
        <v>0</v>
      </c>
      <c r="G208" s="563" t="str">
        <f>中日程計画表!K179</f>
        <v>NG</v>
      </c>
      <c r="H208" s="559"/>
      <c r="I208" s="563" t="str">
        <f>中日程計画表!O179</f>
        <v>NG</v>
      </c>
      <c r="J208" s="559"/>
      <c r="K208" s="563" t="str">
        <f>中日程計画表!S179</f>
        <v>NG</v>
      </c>
      <c r="L208" s="561">
        <v>54</v>
      </c>
      <c r="M208" s="563" t="str">
        <f>中日程計画表!W179</f>
        <v>NG</v>
      </c>
      <c r="N208" s="561">
        <v>20</v>
      </c>
      <c r="O208" s="563" t="str">
        <f>中日程計画表!AE179</f>
        <v>NG</v>
      </c>
      <c r="P208" s="564">
        <v>0</v>
      </c>
      <c r="Q208" s="563" t="str">
        <f>中日程計画表!AI179</f>
        <v>NG</v>
      </c>
      <c r="R208" s="561">
        <v>0</v>
      </c>
      <c r="S208" s="563" t="str">
        <f>中日程計画表!AQ179</f>
        <v>NG</v>
      </c>
      <c r="T208" s="561">
        <v>0</v>
      </c>
      <c r="U208" s="563" t="str">
        <f>中日程計画表!AU179</f>
        <v>NG</v>
      </c>
      <c r="V208" s="561">
        <v>0</v>
      </c>
      <c r="W208" s="563" t="str">
        <f>中日程計画表!BC179</f>
        <v>NG</v>
      </c>
      <c r="X208" s="559">
        <v>0</v>
      </c>
      <c r="Y208" s="563" t="str">
        <f>中日程計画表!BG179</f>
        <v>NG</v>
      </c>
      <c r="Z208" s="559">
        <v>0</v>
      </c>
      <c r="AA208" s="509" t="str">
        <f>中日程計画表!BO179</f>
        <v>NG</v>
      </c>
      <c r="AB208" s="559"/>
      <c r="AC208" s="509" t="str">
        <f>中日程計画表!BS179</f>
        <v>NG</v>
      </c>
      <c r="AD208" s="559"/>
      <c r="AE208" s="289" t="e">
        <f>INDEX(リスト!#REF!,MATCH(品質!$D208,リスト!$D:$D,0))</f>
        <v>#REF!</v>
      </c>
      <c r="AF208" s="284" t="e">
        <f>INDEX(リスト!X:X,MATCH(品質!$D208,リスト!$D:$D,0))</f>
        <v>#N/A</v>
      </c>
    </row>
    <row r="209" spans="1:32" s="107" customFormat="1" ht="12" customHeight="1">
      <c r="A209" s="489"/>
      <c r="B209" s="567"/>
      <c r="C209" s="506"/>
      <c r="D209" s="569"/>
      <c r="E209" s="569"/>
      <c r="F209" s="560"/>
      <c r="G209" s="506"/>
      <c r="H209" s="560"/>
      <c r="I209" s="506"/>
      <c r="J209" s="560"/>
      <c r="K209" s="506"/>
      <c r="L209" s="562"/>
      <c r="M209" s="506"/>
      <c r="N209" s="562"/>
      <c r="O209" s="506"/>
      <c r="P209" s="565"/>
      <c r="Q209" s="506"/>
      <c r="R209" s="562"/>
      <c r="S209" s="506"/>
      <c r="T209" s="562"/>
      <c r="U209" s="506"/>
      <c r="V209" s="562"/>
      <c r="W209" s="506"/>
      <c r="X209" s="560"/>
      <c r="Y209" s="506"/>
      <c r="Z209" s="560"/>
      <c r="AA209" s="509"/>
      <c r="AB209" s="560"/>
      <c r="AC209" s="509"/>
      <c r="AD209" s="560"/>
      <c r="AE209" s="289" t="e">
        <f>INDEX(リスト!#REF!,MATCH(品質!$D208,リスト!$D:$D,0))</f>
        <v>#REF!</v>
      </c>
      <c r="AF209" s="284" t="e">
        <f>INDEX(リスト!X:X,MATCH(品質!$D208,リスト!$D:$D,0))</f>
        <v>#N/A</v>
      </c>
    </row>
    <row r="210" spans="1:32" s="107" customFormat="1" ht="12" customHeight="1">
      <c r="A210" s="488" t="str">
        <f ca="1">中日程計画表!A181</f>
        <v>マスタ</v>
      </c>
      <c r="B210" s="570">
        <f>中日程計画表!B181</f>
        <v>88</v>
      </c>
      <c r="C210" s="563" t="str">
        <f>中日程計画表!C181</f>
        <v>システム</v>
      </c>
      <c r="D210" s="568">
        <f>中日程計画表!D181</f>
        <v>0</v>
      </c>
      <c r="E210" s="568" t="str">
        <f>中日程計画表!E181</f>
        <v>月次締処理</v>
      </c>
      <c r="F210" s="559">
        <v>0</v>
      </c>
      <c r="G210" s="509" t="str">
        <f>中日程計画表!K181</f>
        <v>NG</v>
      </c>
      <c r="H210" s="559"/>
      <c r="I210" s="509" t="str">
        <f>中日程計画表!O181</f>
        <v>NG</v>
      </c>
      <c r="J210" s="559"/>
      <c r="K210" s="509" t="str">
        <f>中日程計画表!S181</f>
        <v>NG</v>
      </c>
      <c r="L210" s="561">
        <v>0</v>
      </c>
      <c r="M210" s="509" t="str">
        <f>中日程計画表!W181</f>
        <v>NG</v>
      </c>
      <c r="N210" s="561">
        <v>0</v>
      </c>
      <c r="O210" s="509" t="str">
        <f>中日程計画表!AE181</f>
        <v>NG</v>
      </c>
      <c r="P210" s="564">
        <v>0</v>
      </c>
      <c r="Q210" s="509" t="str">
        <f>中日程計画表!AI181</f>
        <v>NG</v>
      </c>
      <c r="R210" s="561">
        <v>0</v>
      </c>
      <c r="S210" s="563" t="str">
        <f>中日程計画表!AQ181</f>
        <v>NG</v>
      </c>
      <c r="T210" s="561">
        <v>0</v>
      </c>
      <c r="U210" s="509" t="str">
        <f>中日程計画表!AU181</f>
        <v>NG</v>
      </c>
      <c r="V210" s="561">
        <v>0</v>
      </c>
      <c r="W210" s="509" t="str">
        <f>中日程計画表!BC181</f>
        <v>NG</v>
      </c>
      <c r="X210" s="559">
        <v>0</v>
      </c>
      <c r="Y210" s="509" t="str">
        <f>中日程計画表!BG181</f>
        <v>NG</v>
      </c>
      <c r="Z210" s="559">
        <v>0</v>
      </c>
      <c r="AA210" s="509" t="str">
        <f>中日程計画表!BO181</f>
        <v>NG</v>
      </c>
      <c r="AB210" s="559"/>
      <c r="AC210" s="509" t="str">
        <f>中日程計画表!BS181</f>
        <v>NG</v>
      </c>
      <c r="AD210" s="559"/>
      <c r="AE210" s="289" t="e">
        <f>INDEX(リスト!#REF!,MATCH(品質!$D210,リスト!$D:$D,0))</f>
        <v>#REF!</v>
      </c>
      <c r="AF210" s="284" t="e">
        <f>INDEX(リスト!X:X,MATCH(品質!$D210,リスト!$D:$D,0))</f>
        <v>#N/A</v>
      </c>
    </row>
    <row r="211" spans="1:32" s="107" customFormat="1" ht="12" customHeight="1">
      <c r="A211" s="489"/>
      <c r="B211" s="570"/>
      <c r="C211" s="506"/>
      <c r="D211" s="569"/>
      <c r="E211" s="569"/>
      <c r="F211" s="560"/>
      <c r="G211" s="509"/>
      <c r="H211" s="560"/>
      <c r="I211" s="509"/>
      <c r="J211" s="560"/>
      <c r="K211" s="509"/>
      <c r="L211" s="562"/>
      <c r="M211" s="509"/>
      <c r="N211" s="562"/>
      <c r="O211" s="509"/>
      <c r="P211" s="565"/>
      <c r="Q211" s="509"/>
      <c r="R211" s="562"/>
      <c r="S211" s="506"/>
      <c r="T211" s="562"/>
      <c r="U211" s="509"/>
      <c r="V211" s="562"/>
      <c r="W211" s="509"/>
      <c r="X211" s="560"/>
      <c r="Y211" s="509"/>
      <c r="Z211" s="560"/>
      <c r="AA211" s="509"/>
      <c r="AB211" s="560"/>
      <c r="AC211" s="509"/>
      <c r="AD211" s="560"/>
      <c r="AE211" s="289" t="e">
        <f>INDEX(リスト!#REF!,MATCH(品質!$D210,リスト!$D:$D,0))</f>
        <v>#REF!</v>
      </c>
      <c r="AF211" s="284" t="e">
        <f>INDEX(リスト!X:X,MATCH(品質!$D210,リスト!$D:$D,0))</f>
        <v>#N/A</v>
      </c>
    </row>
    <row r="212" spans="1:32" s="107" customFormat="1" ht="12" customHeight="1">
      <c r="A212" s="488" t="str">
        <f ca="1">中日程計画表!A183</f>
        <v>マスタ</v>
      </c>
      <c r="B212" s="566">
        <f>中日程計画表!B183</f>
        <v>89</v>
      </c>
      <c r="C212" s="563" t="str">
        <f>中日程計画表!C183</f>
        <v>システム</v>
      </c>
      <c r="D212" s="568">
        <f>中日程計画表!D183</f>
        <v>0</v>
      </c>
      <c r="E212" s="568" t="str">
        <f>中日程計画表!E183</f>
        <v>データ繰越処理</v>
      </c>
      <c r="F212" s="559">
        <v>0</v>
      </c>
      <c r="G212" s="563" t="str">
        <f>中日程計画表!K183</f>
        <v>NG</v>
      </c>
      <c r="H212" s="559"/>
      <c r="I212" s="563" t="str">
        <f>中日程計画表!O183</f>
        <v>NG</v>
      </c>
      <c r="J212" s="559"/>
      <c r="K212" s="563" t="str">
        <f>中日程計画表!S183</f>
        <v>NG</v>
      </c>
      <c r="L212" s="561">
        <v>27</v>
      </c>
      <c r="M212" s="563" t="str">
        <f>中日程計画表!W183</f>
        <v>NG</v>
      </c>
      <c r="N212" s="561">
        <v>16</v>
      </c>
      <c r="O212" s="563" t="str">
        <f>中日程計画表!AE183</f>
        <v>NG</v>
      </c>
      <c r="P212" s="564">
        <v>0.91200000000000003</v>
      </c>
      <c r="Q212" s="563" t="str">
        <f>中日程計画表!AI183</f>
        <v>NG</v>
      </c>
      <c r="R212" s="561">
        <v>12</v>
      </c>
      <c r="S212" s="563" t="str">
        <f>中日程計画表!AQ183</f>
        <v>NG</v>
      </c>
      <c r="T212" s="561">
        <v>152</v>
      </c>
      <c r="U212" s="563" t="str">
        <f>中日程計画表!AU183</f>
        <v>NG</v>
      </c>
      <c r="V212" s="561">
        <v>12</v>
      </c>
      <c r="W212" s="563" t="str">
        <f>中日程計画表!BC183</f>
        <v>NG</v>
      </c>
      <c r="X212" s="559">
        <v>0</v>
      </c>
      <c r="Y212" s="563" t="str">
        <f>中日程計画表!BG183</f>
        <v>NG</v>
      </c>
      <c r="Z212" s="559">
        <v>0</v>
      </c>
      <c r="AA212" s="509" t="str">
        <f>中日程計画表!BO183</f>
        <v>NG</v>
      </c>
      <c r="AB212" s="559"/>
      <c r="AC212" s="509" t="str">
        <f>中日程計画表!BS183</f>
        <v>NG</v>
      </c>
      <c r="AD212" s="559"/>
      <c r="AE212" s="289" t="e">
        <f>INDEX(リスト!#REF!,MATCH(品質!$D212,リスト!$D:$D,0))</f>
        <v>#REF!</v>
      </c>
      <c r="AF212" s="284" t="e">
        <f>INDEX(リスト!X:X,MATCH(品質!$D212,リスト!$D:$D,0))</f>
        <v>#N/A</v>
      </c>
    </row>
    <row r="213" spans="1:32" s="107" customFormat="1" ht="12" customHeight="1">
      <c r="A213" s="489"/>
      <c r="B213" s="567"/>
      <c r="C213" s="506"/>
      <c r="D213" s="569"/>
      <c r="E213" s="569"/>
      <c r="F213" s="560"/>
      <c r="G213" s="506"/>
      <c r="H213" s="560"/>
      <c r="I213" s="506"/>
      <c r="J213" s="560"/>
      <c r="K213" s="506"/>
      <c r="L213" s="562"/>
      <c r="M213" s="506"/>
      <c r="N213" s="562"/>
      <c r="O213" s="506"/>
      <c r="P213" s="565"/>
      <c r="Q213" s="506"/>
      <c r="R213" s="562"/>
      <c r="S213" s="506"/>
      <c r="T213" s="562"/>
      <c r="U213" s="506"/>
      <c r="V213" s="562"/>
      <c r="W213" s="506"/>
      <c r="X213" s="560"/>
      <c r="Y213" s="506"/>
      <c r="Z213" s="560"/>
      <c r="AA213" s="509"/>
      <c r="AB213" s="560"/>
      <c r="AC213" s="509"/>
      <c r="AD213" s="560"/>
      <c r="AE213" s="289" t="e">
        <f>INDEX(リスト!#REF!,MATCH(品質!$D212,リスト!$D:$D,0))</f>
        <v>#REF!</v>
      </c>
      <c r="AF213" s="284" t="e">
        <f>INDEX(リスト!X:X,MATCH(品質!$D212,リスト!$D:$D,0))</f>
        <v>#N/A</v>
      </c>
    </row>
    <row r="214" spans="1:32" s="107" customFormat="1" ht="12" customHeight="1">
      <c r="A214" s="488" t="str">
        <f ca="1">中日程計画表!A185</f>
        <v>マスタ</v>
      </c>
      <c r="B214" s="566">
        <f>中日程計画表!B185</f>
        <v>90</v>
      </c>
      <c r="C214" s="563" t="str">
        <f>中日程計画表!C185</f>
        <v>システム</v>
      </c>
      <c r="D214" s="568">
        <f>中日程計画表!D185</f>
        <v>0</v>
      </c>
      <c r="E214" s="568" t="str">
        <f>中日程計画表!E185</f>
        <v>バックアップ</v>
      </c>
      <c r="F214" s="559">
        <v>0</v>
      </c>
      <c r="G214" s="563" t="str">
        <f>中日程計画表!K185</f>
        <v>NG</v>
      </c>
      <c r="H214" s="559"/>
      <c r="I214" s="563" t="str">
        <f>中日程計画表!O185</f>
        <v>NG</v>
      </c>
      <c r="J214" s="559"/>
      <c r="K214" s="563" t="str">
        <f>中日程計画表!S185</f>
        <v>NG</v>
      </c>
      <c r="L214" s="561">
        <v>29</v>
      </c>
      <c r="M214" s="563" t="str">
        <f>中日程計画表!W185</f>
        <v>NG</v>
      </c>
      <c r="N214" s="561">
        <v>24</v>
      </c>
      <c r="O214" s="563" t="str">
        <f>中日程計画表!AE185</f>
        <v>NG</v>
      </c>
      <c r="P214" s="564">
        <v>1.044</v>
      </c>
      <c r="Q214" s="563" t="str">
        <f>中日程計画表!AI185</f>
        <v>NG</v>
      </c>
      <c r="R214" s="561">
        <v>5</v>
      </c>
      <c r="S214" s="563" t="str">
        <f>中日程計画表!AQ185</f>
        <v>NG</v>
      </c>
      <c r="T214" s="561">
        <v>278</v>
      </c>
      <c r="U214" s="563" t="str">
        <f>中日程計画表!AU185</f>
        <v>NG</v>
      </c>
      <c r="V214" s="561">
        <v>18</v>
      </c>
      <c r="W214" s="563" t="str">
        <f>中日程計画表!BC185</f>
        <v>NG</v>
      </c>
      <c r="X214" s="559">
        <v>0</v>
      </c>
      <c r="Y214" s="563" t="str">
        <f>中日程計画表!BG185</f>
        <v>NG</v>
      </c>
      <c r="Z214" s="559">
        <v>0</v>
      </c>
      <c r="AA214" s="509" t="str">
        <f>中日程計画表!BO185</f>
        <v>NG</v>
      </c>
      <c r="AB214" s="559"/>
      <c r="AC214" s="509" t="str">
        <f>中日程計画表!BS185</f>
        <v>NG</v>
      </c>
      <c r="AD214" s="559"/>
      <c r="AE214" s="289" t="e">
        <f>INDEX(リスト!#REF!,MATCH(品質!$D214,リスト!$D:$D,0))</f>
        <v>#REF!</v>
      </c>
      <c r="AF214" s="284" t="e">
        <f>INDEX(リスト!X:X,MATCH(品質!$D214,リスト!$D:$D,0))</f>
        <v>#N/A</v>
      </c>
    </row>
    <row r="215" spans="1:32" s="107" customFormat="1" ht="12" customHeight="1">
      <c r="A215" s="489"/>
      <c r="B215" s="567"/>
      <c r="C215" s="506"/>
      <c r="D215" s="569"/>
      <c r="E215" s="569"/>
      <c r="F215" s="560"/>
      <c r="G215" s="506"/>
      <c r="H215" s="560"/>
      <c r="I215" s="506"/>
      <c r="J215" s="560"/>
      <c r="K215" s="506"/>
      <c r="L215" s="562"/>
      <c r="M215" s="506"/>
      <c r="N215" s="562"/>
      <c r="O215" s="506"/>
      <c r="P215" s="565"/>
      <c r="Q215" s="506"/>
      <c r="R215" s="562"/>
      <c r="S215" s="506"/>
      <c r="T215" s="562"/>
      <c r="U215" s="506"/>
      <c r="V215" s="562"/>
      <c r="W215" s="506"/>
      <c r="X215" s="560"/>
      <c r="Y215" s="506"/>
      <c r="Z215" s="560"/>
      <c r="AA215" s="509"/>
      <c r="AB215" s="560"/>
      <c r="AC215" s="509"/>
      <c r="AD215" s="560"/>
      <c r="AE215" s="289" t="e">
        <f>INDEX(リスト!#REF!,MATCH(品質!$D214,リスト!$D:$D,0))</f>
        <v>#REF!</v>
      </c>
      <c r="AF215" s="284" t="e">
        <f>INDEX(リスト!X:X,MATCH(品質!$D214,リスト!$D:$D,0))</f>
        <v>#N/A</v>
      </c>
    </row>
    <row r="216" spans="1:32" s="107" customFormat="1" ht="12" customHeight="1">
      <c r="A216" s="488" t="str">
        <f ca="1">中日程計画表!A187</f>
        <v>マスタ</v>
      </c>
      <c r="B216" s="566">
        <f>中日程計画表!B187</f>
        <v>91</v>
      </c>
      <c r="C216" s="563" t="str">
        <f>中日程計画表!C187</f>
        <v>システム</v>
      </c>
      <c r="D216" s="568">
        <f>中日程計画表!D187</f>
        <v>0</v>
      </c>
      <c r="E216" s="568" t="str">
        <f>中日程計画表!E187</f>
        <v>リストア</v>
      </c>
      <c r="F216" s="559">
        <v>0</v>
      </c>
      <c r="G216" s="563" t="str">
        <f>中日程計画表!K187</f>
        <v>NG</v>
      </c>
      <c r="H216" s="559"/>
      <c r="I216" s="563" t="str">
        <f>中日程計画表!O187</f>
        <v>NG</v>
      </c>
      <c r="J216" s="559"/>
      <c r="K216" s="563" t="str">
        <f>中日程計画表!S187</f>
        <v>NG</v>
      </c>
      <c r="L216" s="561">
        <v>38</v>
      </c>
      <c r="M216" s="563" t="str">
        <f>中日程計画表!W187</f>
        <v>NG</v>
      </c>
      <c r="N216" s="561">
        <v>21</v>
      </c>
      <c r="O216" s="563" t="str">
        <f>中日程計画表!AE187</f>
        <v>NG</v>
      </c>
      <c r="P216" s="564">
        <v>1.4159999999999999</v>
      </c>
      <c r="Q216" s="563" t="str">
        <f>中日程計画表!AI187</f>
        <v>NG</v>
      </c>
      <c r="R216" s="561">
        <v>12</v>
      </c>
      <c r="S216" s="563" t="str">
        <f>中日程計画表!AQ187</f>
        <v>NG</v>
      </c>
      <c r="T216" s="561">
        <v>226</v>
      </c>
      <c r="U216" s="563" t="str">
        <f>中日程計画表!AU187</f>
        <v>NG</v>
      </c>
      <c r="V216" s="561">
        <v>19</v>
      </c>
      <c r="W216" s="563" t="str">
        <f>中日程計画表!BC187</f>
        <v>NG</v>
      </c>
      <c r="X216" s="559">
        <v>7</v>
      </c>
      <c r="Y216" s="563" t="str">
        <f>中日程計画表!BG187</f>
        <v>NG</v>
      </c>
      <c r="Z216" s="559">
        <v>1</v>
      </c>
      <c r="AA216" s="509" t="str">
        <f>中日程計画表!BO187</f>
        <v>NG</v>
      </c>
      <c r="AB216" s="559">
        <v>0</v>
      </c>
      <c r="AC216" s="509" t="str">
        <f>中日程計画表!BS187</f>
        <v>NG</v>
      </c>
      <c r="AD216" s="559">
        <v>0</v>
      </c>
      <c r="AE216" s="289" t="e">
        <f>INDEX(リスト!#REF!,MATCH(品質!$D216,リスト!$D:$D,0))</f>
        <v>#REF!</v>
      </c>
      <c r="AF216" s="284" t="e">
        <f>INDEX(リスト!X:X,MATCH(品質!$D216,リスト!$D:$D,0))</f>
        <v>#N/A</v>
      </c>
    </row>
    <row r="217" spans="1:32" s="107" customFormat="1" ht="12" customHeight="1">
      <c r="A217" s="489"/>
      <c r="B217" s="567"/>
      <c r="C217" s="506"/>
      <c r="D217" s="569"/>
      <c r="E217" s="569"/>
      <c r="F217" s="560"/>
      <c r="G217" s="506"/>
      <c r="H217" s="560"/>
      <c r="I217" s="506"/>
      <c r="J217" s="560"/>
      <c r="K217" s="506"/>
      <c r="L217" s="562"/>
      <c r="M217" s="506"/>
      <c r="N217" s="562"/>
      <c r="O217" s="506"/>
      <c r="P217" s="565"/>
      <c r="Q217" s="506"/>
      <c r="R217" s="562"/>
      <c r="S217" s="506"/>
      <c r="T217" s="562"/>
      <c r="U217" s="506"/>
      <c r="V217" s="562"/>
      <c r="W217" s="506"/>
      <c r="X217" s="560"/>
      <c r="Y217" s="506"/>
      <c r="Z217" s="560"/>
      <c r="AA217" s="509"/>
      <c r="AB217" s="560"/>
      <c r="AC217" s="509"/>
      <c r="AD217" s="560"/>
      <c r="AE217" s="289" t="e">
        <f>INDEX(リスト!#REF!,MATCH(品質!$D216,リスト!$D:$D,0))</f>
        <v>#REF!</v>
      </c>
      <c r="AF217" s="284" t="e">
        <f>INDEX(リスト!X:X,MATCH(品質!$D216,リスト!$D:$D,0))</f>
        <v>#N/A</v>
      </c>
    </row>
    <row r="218" spans="1:32" s="107" customFormat="1" ht="12" customHeight="1">
      <c r="A218" s="488" t="str">
        <f ca="1">中日程計画表!A189</f>
        <v>運営管理</v>
      </c>
      <c r="B218" s="566">
        <f>中日程計画表!B189</f>
        <v>92</v>
      </c>
      <c r="C218" s="563">
        <f>中日程計画表!C189</f>
        <v>0</v>
      </c>
      <c r="D218" s="568">
        <f>中日程計画表!D189</f>
        <v>0</v>
      </c>
      <c r="E218" s="568" t="str">
        <f>中日程計画表!E189</f>
        <v>法人管理</v>
      </c>
      <c r="F218" s="559">
        <v>0</v>
      </c>
      <c r="G218" s="563" t="str">
        <f>中日程計画表!K189</f>
        <v>NG</v>
      </c>
      <c r="H218" s="559"/>
      <c r="I218" s="563" t="str">
        <f>中日程計画表!O189</f>
        <v>NG</v>
      </c>
      <c r="J218" s="559"/>
      <c r="K218" s="563" t="str">
        <f>中日程計画表!S189</f>
        <v>NG</v>
      </c>
      <c r="L218" s="561">
        <v>41</v>
      </c>
      <c r="M218" s="563" t="str">
        <f>中日程計画表!W189</f>
        <v>NG</v>
      </c>
      <c r="N218" s="561">
        <v>14</v>
      </c>
      <c r="O218" s="563" t="str">
        <f>中日程計画表!AE189</f>
        <v>NG</v>
      </c>
      <c r="P218" s="564">
        <v>1.7430000000000001</v>
      </c>
      <c r="Q218" s="563" t="str">
        <f>中日程計画表!AI189</f>
        <v>NG</v>
      </c>
      <c r="R218" s="561">
        <v>17</v>
      </c>
      <c r="S218" s="563" t="str">
        <f>中日程計画表!AQ189</f>
        <v>NG</v>
      </c>
      <c r="T218" s="561">
        <v>585</v>
      </c>
      <c r="U218" s="563" t="str">
        <f>中日程計画表!AU189</f>
        <v>NG</v>
      </c>
      <c r="V218" s="561">
        <v>37</v>
      </c>
      <c r="W218" s="563" t="str">
        <f>中日程計画表!BC189</f>
        <v>NG</v>
      </c>
      <c r="X218" s="559">
        <v>16</v>
      </c>
      <c r="Y218" s="563" t="str">
        <f>中日程計画表!BG189</f>
        <v>NG</v>
      </c>
      <c r="Z218" s="559">
        <v>0</v>
      </c>
      <c r="AA218" s="509" t="str">
        <f>中日程計画表!BO189</f>
        <v>NG</v>
      </c>
      <c r="AB218" s="559">
        <v>0</v>
      </c>
      <c r="AC218" s="509" t="str">
        <f>中日程計画表!BS189</f>
        <v>NG</v>
      </c>
      <c r="AD218" s="559">
        <v>0</v>
      </c>
      <c r="AE218" s="289" t="e">
        <f>INDEX(リスト!#REF!,MATCH(品質!$D218,リスト!$D:$D,0))</f>
        <v>#REF!</v>
      </c>
      <c r="AF218" s="284" t="e">
        <f>INDEX(リスト!X:X,MATCH(品質!$D218,リスト!$D:$D,0))</f>
        <v>#N/A</v>
      </c>
    </row>
    <row r="219" spans="1:32" s="107" customFormat="1" ht="12" customHeight="1">
      <c r="A219" s="489"/>
      <c r="B219" s="567"/>
      <c r="C219" s="506"/>
      <c r="D219" s="569"/>
      <c r="E219" s="569"/>
      <c r="F219" s="560"/>
      <c r="G219" s="506"/>
      <c r="H219" s="560"/>
      <c r="I219" s="506"/>
      <c r="J219" s="560"/>
      <c r="K219" s="506"/>
      <c r="L219" s="562"/>
      <c r="M219" s="506"/>
      <c r="N219" s="562"/>
      <c r="O219" s="506"/>
      <c r="P219" s="565"/>
      <c r="Q219" s="506"/>
      <c r="R219" s="562"/>
      <c r="S219" s="506"/>
      <c r="T219" s="562"/>
      <c r="U219" s="506"/>
      <c r="V219" s="562"/>
      <c r="W219" s="506"/>
      <c r="X219" s="560"/>
      <c r="Y219" s="506"/>
      <c r="Z219" s="560"/>
      <c r="AA219" s="509"/>
      <c r="AB219" s="560"/>
      <c r="AC219" s="509"/>
      <c r="AD219" s="560"/>
      <c r="AE219" s="289" t="e">
        <f>INDEX(リスト!#REF!,MATCH(品質!$D218,リスト!$D:$D,0))</f>
        <v>#REF!</v>
      </c>
      <c r="AF219" s="284" t="e">
        <f>INDEX(リスト!X:X,MATCH(品質!$D218,リスト!$D:$D,0))</f>
        <v>#N/A</v>
      </c>
    </row>
    <row r="220" spans="1:32" s="107" customFormat="1" ht="12" customHeight="1">
      <c r="A220" s="488">
        <f ca="1">中日程計画表!A191</f>
        <v>0</v>
      </c>
      <c r="B220" s="566">
        <f>中日程計画表!B191</f>
        <v>93</v>
      </c>
      <c r="C220" s="563">
        <f>中日程計画表!C191</f>
        <v>0</v>
      </c>
      <c r="D220" s="568">
        <f>中日程計画表!D191</f>
        <v>0</v>
      </c>
      <c r="E220" s="568" t="str">
        <f>中日程計画表!E191</f>
        <v>ライセンス管理</v>
      </c>
      <c r="F220" s="559">
        <v>0</v>
      </c>
      <c r="G220" s="563" t="str">
        <f>中日程計画表!K191</f>
        <v>NG</v>
      </c>
      <c r="H220" s="559"/>
      <c r="I220" s="563" t="str">
        <f>中日程計画表!O191</f>
        <v>NG</v>
      </c>
      <c r="J220" s="559"/>
      <c r="K220" s="563" t="str">
        <f>中日程計画表!S191</f>
        <v>NG</v>
      </c>
      <c r="L220" s="561">
        <v>0</v>
      </c>
      <c r="M220" s="563" t="str">
        <f>中日程計画表!W191</f>
        <v>NG</v>
      </c>
      <c r="N220" s="561">
        <v>0</v>
      </c>
      <c r="O220" s="563" t="str">
        <f>中日程計画表!AE191</f>
        <v>NG</v>
      </c>
      <c r="P220" s="564">
        <v>0</v>
      </c>
      <c r="Q220" s="563" t="str">
        <f>中日程計画表!AI191</f>
        <v>NG</v>
      </c>
      <c r="R220" s="561">
        <v>0</v>
      </c>
      <c r="S220" s="563" t="str">
        <f>中日程計画表!AQ191</f>
        <v>NG</v>
      </c>
      <c r="T220" s="561">
        <v>0</v>
      </c>
      <c r="U220" s="563" t="str">
        <f>中日程計画表!AU191</f>
        <v>NG</v>
      </c>
      <c r="V220" s="561">
        <v>0</v>
      </c>
      <c r="W220" s="563" t="str">
        <f>中日程計画表!BC191</f>
        <v>NG</v>
      </c>
      <c r="X220" s="559">
        <v>0</v>
      </c>
      <c r="Y220" s="563" t="str">
        <f>中日程計画表!BG191</f>
        <v>NG</v>
      </c>
      <c r="Z220" s="559">
        <v>0</v>
      </c>
      <c r="AA220" s="509" t="str">
        <f>中日程計画表!BO191</f>
        <v>NG</v>
      </c>
      <c r="AB220" s="559">
        <v>0</v>
      </c>
      <c r="AC220" s="509" t="str">
        <f>中日程計画表!BS191</f>
        <v>NG</v>
      </c>
      <c r="AD220" s="559">
        <v>0</v>
      </c>
      <c r="AE220" s="289" t="e">
        <f>INDEX(リスト!#REF!,MATCH(品質!$D220,リスト!$D:$D,0))</f>
        <v>#REF!</v>
      </c>
      <c r="AF220" s="284" t="e">
        <f>INDEX(リスト!X:X,MATCH(品質!$D220,リスト!$D:$D,0))</f>
        <v>#N/A</v>
      </c>
    </row>
    <row r="221" spans="1:32" s="107" customFormat="1" ht="12" customHeight="1">
      <c r="A221" s="489"/>
      <c r="B221" s="567"/>
      <c r="C221" s="506"/>
      <c r="D221" s="569"/>
      <c r="E221" s="569"/>
      <c r="F221" s="560"/>
      <c r="G221" s="506"/>
      <c r="H221" s="560"/>
      <c r="I221" s="506"/>
      <c r="J221" s="560"/>
      <c r="K221" s="506"/>
      <c r="L221" s="562"/>
      <c r="M221" s="506"/>
      <c r="N221" s="562"/>
      <c r="O221" s="506"/>
      <c r="P221" s="565"/>
      <c r="Q221" s="506"/>
      <c r="R221" s="562"/>
      <c r="S221" s="506"/>
      <c r="T221" s="562"/>
      <c r="U221" s="506"/>
      <c r="V221" s="562"/>
      <c r="W221" s="506"/>
      <c r="X221" s="560"/>
      <c r="Y221" s="506"/>
      <c r="Z221" s="560"/>
      <c r="AA221" s="509"/>
      <c r="AB221" s="560"/>
      <c r="AC221" s="509"/>
      <c r="AD221" s="560"/>
      <c r="AE221" s="289" t="e">
        <f>INDEX(リスト!#REF!,MATCH(品質!$D220,リスト!$D:$D,0))</f>
        <v>#REF!</v>
      </c>
      <c r="AF221" s="284" t="e">
        <f>INDEX(リスト!X:X,MATCH(品質!$D220,リスト!$D:$D,0))</f>
        <v>#N/A</v>
      </c>
    </row>
    <row r="222" spans="1:32" s="107" customFormat="1" ht="12" customHeight="1">
      <c r="A222" s="488">
        <f ca="1">中日程計画表!A193</f>
        <v>0</v>
      </c>
      <c r="B222" s="570">
        <f>中日程計画表!B193</f>
        <v>94</v>
      </c>
      <c r="C222" s="563">
        <f>中日程計画表!C193</f>
        <v>0</v>
      </c>
      <c r="D222" s="568">
        <f>中日程計画表!D193</f>
        <v>0</v>
      </c>
      <c r="E222" s="568" t="str">
        <f>中日程計画表!E193</f>
        <v>メッセージ管理</v>
      </c>
      <c r="F222" s="559">
        <v>0</v>
      </c>
      <c r="G222" s="509" t="str">
        <f>中日程計画表!K193</f>
        <v>NG</v>
      </c>
      <c r="H222" s="559"/>
      <c r="I222" s="509" t="str">
        <f>中日程計画表!O193</f>
        <v>NG</v>
      </c>
      <c r="J222" s="559"/>
      <c r="K222" s="509" t="str">
        <f>中日程計画表!S193</f>
        <v>NG</v>
      </c>
      <c r="L222" s="561">
        <v>40</v>
      </c>
      <c r="M222" s="509" t="str">
        <f>中日程計画表!W193</f>
        <v>NG</v>
      </c>
      <c r="N222" s="561">
        <v>19</v>
      </c>
      <c r="O222" s="509" t="str">
        <f>中日程計画表!AE193</f>
        <v>NG</v>
      </c>
      <c r="P222" s="564">
        <v>1.9350000000000001</v>
      </c>
      <c r="Q222" s="509" t="str">
        <f>中日程計画表!AI193</f>
        <v>NG</v>
      </c>
      <c r="R222" s="561">
        <v>26</v>
      </c>
      <c r="S222" s="563" t="str">
        <f>中日程計画表!AQ193</f>
        <v>NG</v>
      </c>
      <c r="T222" s="561">
        <v>297</v>
      </c>
      <c r="U222" s="509" t="str">
        <f>中日程計画表!AU193</f>
        <v>NG</v>
      </c>
      <c r="V222" s="561">
        <v>8</v>
      </c>
      <c r="W222" s="509" t="str">
        <f>中日程計画表!BC193</f>
        <v>NG</v>
      </c>
      <c r="X222" s="559">
        <v>9</v>
      </c>
      <c r="Y222" s="509" t="str">
        <f>中日程計画表!BG193</f>
        <v>NG</v>
      </c>
      <c r="Z222" s="559">
        <v>2</v>
      </c>
      <c r="AA222" s="509" t="str">
        <f>中日程計画表!BO193</f>
        <v>NG</v>
      </c>
      <c r="AB222" s="559">
        <v>0</v>
      </c>
      <c r="AC222" s="509" t="str">
        <f>中日程計画表!BS193</f>
        <v>NG</v>
      </c>
      <c r="AD222" s="559">
        <v>0</v>
      </c>
      <c r="AE222" s="289" t="e">
        <f>INDEX(リスト!#REF!,MATCH(品質!$D222,リスト!$D:$D,0))</f>
        <v>#REF!</v>
      </c>
      <c r="AF222" s="284" t="e">
        <f>INDEX(リスト!X:X,MATCH(品質!$D222,リスト!$D:$D,0))</f>
        <v>#N/A</v>
      </c>
    </row>
    <row r="223" spans="1:32" s="107" customFormat="1" ht="12" customHeight="1">
      <c r="A223" s="489"/>
      <c r="B223" s="570"/>
      <c r="C223" s="506"/>
      <c r="D223" s="569"/>
      <c r="E223" s="569"/>
      <c r="F223" s="560"/>
      <c r="G223" s="509"/>
      <c r="H223" s="560"/>
      <c r="I223" s="509"/>
      <c r="J223" s="560"/>
      <c r="K223" s="509"/>
      <c r="L223" s="562"/>
      <c r="M223" s="509"/>
      <c r="N223" s="562"/>
      <c r="O223" s="509"/>
      <c r="P223" s="565"/>
      <c r="Q223" s="509"/>
      <c r="R223" s="562"/>
      <c r="S223" s="506"/>
      <c r="T223" s="562"/>
      <c r="U223" s="509"/>
      <c r="V223" s="562"/>
      <c r="W223" s="509"/>
      <c r="X223" s="560"/>
      <c r="Y223" s="509"/>
      <c r="Z223" s="560"/>
      <c r="AA223" s="509"/>
      <c r="AB223" s="560"/>
      <c r="AC223" s="509"/>
      <c r="AD223" s="560"/>
      <c r="AE223" s="289" t="e">
        <f>INDEX(リスト!#REF!,MATCH(品質!$D222,リスト!$D:$D,0))</f>
        <v>#REF!</v>
      </c>
      <c r="AF223" s="284" t="e">
        <f>INDEX(リスト!X:X,MATCH(品質!$D222,リスト!$D:$D,0))</f>
        <v>#N/A</v>
      </c>
    </row>
    <row r="224" spans="1:32" s="107" customFormat="1" ht="12" customHeight="1">
      <c r="A224" s="488" t="str">
        <f ca="1">中日程計画表!A195</f>
        <v>saas関連</v>
      </c>
      <c r="B224" s="566">
        <f>中日程計画表!B195</f>
        <v>95</v>
      </c>
      <c r="C224" s="563">
        <f>中日程計画表!C195</f>
        <v>0</v>
      </c>
      <c r="D224" s="568">
        <f>中日程計画表!D195</f>
        <v>0</v>
      </c>
      <c r="E224" s="568" t="str">
        <f>中日程計画表!E195</f>
        <v>申込ページより申し込み</v>
      </c>
      <c r="F224" s="559">
        <v>0</v>
      </c>
      <c r="G224" s="563" t="str">
        <f>中日程計画表!K195</f>
        <v>NG</v>
      </c>
      <c r="H224" s="559"/>
      <c r="I224" s="563" t="str">
        <f>中日程計画表!O195</f>
        <v>NG</v>
      </c>
      <c r="J224" s="559"/>
      <c r="K224" s="563" t="str">
        <f>中日程計画表!S195</f>
        <v>NG</v>
      </c>
      <c r="L224" s="561">
        <v>56</v>
      </c>
      <c r="M224" s="563" t="str">
        <f>中日程計画表!W195</f>
        <v>NG</v>
      </c>
      <c r="N224" s="561">
        <v>59</v>
      </c>
      <c r="O224" s="563" t="str">
        <f>中日程計画表!AE195</f>
        <v>NG</v>
      </c>
      <c r="P224" s="564">
        <v>2.3479999999999999</v>
      </c>
      <c r="Q224" s="563" t="str">
        <f>中日程計画表!AI195</f>
        <v>NG</v>
      </c>
      <c r="R224" s="561">
        <v>41</v>
      </c>
      <c r="S224" s="563" t="str">
        <f>中日程計画表!AQ195</f>
        <v>NG</v>
      </c>
      <c r="T224" s="561">
        <v>947</v>
      </c>
      <c r="U224" s="563" t="str">
        <f>中日程計画表!AU195</f>
        <v>NG</v>
      </c>
      <c r="V224" s="561">
        <v>20</v>
      </c>
      <c r="W224" s="563" t="str">
        <f>中日程計画表!BC195</f>
        <v>NG</v>
      </c>
      <c r="X224" s="559">
        <v>22</v>
      </c>
      <c r="Y224" s="563" t="str">
        <f>中日程計画表!BG195</f>
        <v>NG</v>
      </c>
      <c r="Z224" s="559">
        <v>0</v>
      </c>
      <c r="AA224" s="509" t="str">
        <f>中日程計画表!BO195</f>
        <v>NG</v>
      </c>
      <c r="AB224" s="559">
        <v>0</v>
      </c>
      <c r="AC224" s="509" t="str">
        <f>中日程計画表!BS195</f>
        <v>NG</v>
      </c>
      <c r="AD224" s="559">
        <v>0</v>
      </c>
      <c r="AE224" s="289" t="e">
        <f>INDEX(リスト!#REF!,MATCH(品質!$D224,リスト!$D:$D,0))</f>
        <v>#REF!</v>
      </c>
      <c r="AF224" s="284" t="e">
        <f>INDEX(リスト!X:X,MATCH(品質!$D224,リスト!$D:$D,0))</f>
        <v>#N/A</v>
      </c>
    </row>
    <row r="225" spans="1:32" s="107" customFormat="1" ht="12" customHeight="1">
      <c r="A225" s="489"/>
      <c r="B225" s="567"/>
      <c r="C225" s="506"/>
      <c r="D225" s="569"/>
      <c r="E225" s="569"/>
      <c r="F225" s="560"/>
      <c r="G225" s="506"/>
      <c r="H225" s="560"/>
      <c r="I225" s="506"/>
      <c r="J225" s="560"/>
      <c r="K225" s="506"/>
      <c r="L225" s="562"/>
      <c r="M225" s="506"/>
      <c r="N225" s="562"/>
      <c r="O225" s="506"/>
      <c r="P225" s="565"/>
      <c r="Q225" s="506"/>
      <c r="R225" s="562"/>
      <c r="S225" s="506"/>
      <c r="T225" s="562"/>
      <c r="U225" s="506"/>
      <c r="V225" s="562"/>
      <c r="W225" s="506"/>
      <c r="X225" s="560"/>
      <c r="Y225" s="506"/>
      <c r="Z225" s="560"/>
      <c r="AA225" s="509"/>
      <c r="AB225" s="560"/>
      <c r="AC225" s="509"/>
      <c r="AD225" s="560"/>
      <c r="AE225" s="289" t="e">
        <f>INDEX(リスト!#REF!,MATCH(品質!$D224,リスト!$D:$D,0))</f>
        <v>#REF!</v>
      </c>
      <c r="AF225" s="284" t="e">
        <f>INDEX(リスト!X:X,MATCH(品質!$D224,リスト!$D:$D,0))</f>
        <v>#N/A</v>
      </c>
    </row>
    <row r="226" spans="1:32" s="107" customFormat="1" ht="12" customHeight="1">
      <c r="A226" s="488">
        <f ca="1">中日程計画表!A197</f>
        <v>0</v>
      </c>
      <c r="B226" s="570">
        <f>中日程計画表!B197</f>
        <v>96</v>
      </c>
      <c r="C226" s="563">
        <f>中日程計画表!C197</f>
        <v>0</v>
      </c>
      <c r="D226" s="568">
        <f>中日程計画表!D197</f>
        <v>0</v>
      </c>
      <c r="E226" s="568" t="str">
        <f>中日程計画表!E197</f>
        <v>申込受付</v>
      </c>
      <c r="F226" s="559">
        <v>0</v>
      </c>
      <c r="G226" s="509" t="str">
        <f>中日程計画表!K197</f>
        <v>NG</v>
      </c>
      <c r="H226" s="559"/>
      <c r="I226" s="509" t="str">
        <f>中日程計画表!O197</f>
        <v>NG</v>
      </c>
      <c r="J226" s="559"/>
      <c r="K226" s="509" t="str">
        <f>中日程計画表!S197</f>
        <v>NG</v>
      </c>
      <c r="L226" s="561">
        <v>45</v>
      </c>
      <c r="M226" s="509" t="str">
        <f>中日程計画表!W197</f>
        <v>NG</v>
      </c>
      <c r="N226" s="561">
        <v>26</v>
      </c>
      <c r="O226" s="509" t="str">
        <f>中日程計画表!AE197</f>
        <v>NG</v>
      </c>
      <c r="P226" s="564">
        <v>0.879</v>
      </c>
      <c r="Q226" s="509" t="str">
        <f>中日程計画表!AI197</f>
        <v>NG</v>
      </c>
      <c r="R226" s="561">
        <v>0</v>
      </c>
      <c r="S226" s="563" t="str">
        <f>中日程計画表!AQ197</f>
        <v>NG</v>
      </c>
      <c r="T226" s="561">
        <v>224</v>
      </c>
      <c r="U226" s="509" t="str">
        <f>中日程計画表!AU197</f>
        <v>NG</v>
      </c>
      <c r="V226" s="561">
        <v>13</v>
      </c>
      <c r="W226" s="509" t="str">
        <f>中日程計画表!BC197</f>
        <v>NG</v>
      </c>
      <c r="X226" s="559">
        <v>0</v>
      </c>
      <c r="Y226" s="509" t="str">
        <f>中日程計画表!BG197</f>
        <v>NG</v>
      </c>
      <c r="Z226" s="559">
        <v>0</v>
      </c>
      <c r="AA226" s="509" t="str">
        <f>中日程計画表!BO197</f>
        <v>NG</v>
      </c>
      <c r="AB226" s="559"/>
      <c r="AC226" s="509" t="str">
        <f>中日程計画表!BS197</f>
        <v>NG</v>
      </c>
      <c r="AD226" s="559"/>
      <c r="AE226" s="289" t="e">
        <f>INDEX(リスト!#REF!,MATCH(品質!$D226,リスト!$D:$D,0))</f>
        <v>#REF!</v>
      </c>
      <c r="AF226" s="284" t="e">
        <f>INDEX(リスト!X:X,MATCH(品質!$D226,リスト!$D:$D,0))</f>
        <v>#N/A</v>
      </c>
    </row>
    <row r="227" spans="1:32" s="107" customFormat="1" ht="12" customHeight="1">
      <c r="A227" s="489"/>
      <c r="B227" s="570"/>
      <c r="C227" s="506"/>
      <c r="D227" s="569"/>
      <c r="E227" s="569"/>
      <c r="F227" s="560"/>
      <c r="G227" s="509"/>
      <c r="H227" s="560"/>
      <c r="I227" s="509"/>
      <c r="J227" s="560"/>
      <c r="K227" s="509"/>
      <c r="L227" s="562"/>
      <c r="M227" s="509"/>
      <c r="N227" s="562"/>
      <c r="O227" s="509"/>
      <c r="P227" s="565"/>
      <c r="Q227" s="509"/>
      <c r="R227" s="562"/>
      <c r="S227" s="506"/>
      <c r="T227" s="562"/>
      <c r="U227" s="509"/>
      <c r="V227" s="562"/>
      <c r="W227" s="509"/>
      <c r="X227" s="560"/>
      <c r="Y227" s="509"/>
      <c r="Z227" s="560"/>
      <c r="AA227" s="509"/>
      <c r="AB227" s="560"/>
      <c r="AC227" s="509"/>
      <c r="AD227" s="560"/>
      <c r="AE227" s="289" t="e">
        <f>INDEX(リスト!#REF!,MATCH(品質!$D226,リスト!$D:$D,0))</f>
        <v>#REF!</v>
      </c>
      <c r="AF227" s="284" t="e">
        <f>INDEX(リスト!X:X,MATCH(品質!$D226,リスト!$D:$D,0))</f>
        <v>#N/A</v>
      </c>
    </row>
    <row r="228" spans="1:32" s="107" customFormat="1" ht="12" customHeight="1">
      <c r="A228" s="488">
        <f ca="1">中日程計画表!A199</f>
        <v>0</v>
      </c>
      <c r="B228" s="566">
        <f>中日程計画表!B199</f>
        <v>97</v>
      </c>
      <c r="C228" s="563">
        <f>中日程計画表!C199</f>
        <v>0</v>
      </c>
      <c r="D228" s="568">
        <f>中日程計画表!D199</f>
        <v>0</v>
      </c>
      <c r="E228" s="568" t="str">
        <f>中日程計画表!E199</f>
        <v>企業向け環境自動作成</v>
      </c>
      <c r="F228" s="559">
        <v>0</v>
      </c>
      <c r="G228" s="563" t="str">
        <f>中日程計画表!K199</f>
        <v>NG</v>
      </c>
      <c r="H228" s="559"/>
      <c r="I228" s="563" t="str">
        <f>中日程計画表!O199</f>
        <v>NG</v>
      </c>
      <c r="J228" s="559"/>
      <c r="K228" s="563" t="str">
        <f>中日程計画表!S199</f>
        <v>NG</v>
      </c>
      <c r="L228" s="561">
        <v>46</v>
      </c>
      <c r="M228" s="563" t="str">
        <f>中日程計画表!W199</f>
        <v>NG</v>
      </c>
      <c r="N228" s="561">
        <v>23</v>
      </c>
      <c r="O228" s="563" t="str">
        <f>中日程計画表!AE199</f>
        <v>NG</v>
      </c>
      <c r="P228" s="564">
        <v>0</v>
      </c>
      <c r="Q228" s="563" t="str">
        <f>中日程計画表!AI199</f>
        <v>NG</v>
      </c>
      <c r="R228" s="561">
        <v>0</v>
      </c>
      <c r="S228" s="563" t="str">
        <f>中日程計画表!AQ199</f>
        <v>NG</v>
      </c>
      <c r="T228" s="561">
        <v>234</v>
      </c>
      <c r="U228" s="563" t="str">
        <f>中日程計画表!AU199</f>
        <v>NG</v>
      </c>
      <c r="V228" s="561">
        <v>19</v>
      </c>
      <c r="W228" s="563" t="str">
        <f>中日程計画表!BC199</f>
        <v>NG</v>
      </c>
      <c r="X228" s="559">
        <v>0</v>
      </c>
      <c r="Y228" s="563" t="str">
        <f>中日程計画表!BG199</f>
        <v>NG</v>
      </c>
      <c r="Z228" s="559">
        <v>0</v>
      </c>
      <c r="AA228" s="509" t="str">
        <f>中日程計画表!BO199</f>
        <v>NG</v>
      </c>
      <c r="AB228" s="559"/>
      <c r="AC228" s="509" t="str">
        <f>中日程計画表!BS199</f>
        <v>NG</v>
      </c>
      <c r="AD228" s="559"/>
      <c r="AE228" s="289" t="e">
        <f>INDEX(リスト!#REF!,MATCH(品質!$D228,リスト!$D:$D,0))</f>
        <v>#REF!</v>
      </c>
      <c r="AF228" s="284" t="e">
        <f>INDEX(リスト!X:X,MATCH(品質!$D228,リスト!$D:$D,0))</f>
        <v>#N/A</v>
      </c>
    </row>
    <row r="229" spans="1:32" s="107" customFormat="1" ht="12" customHeight="1">
      <c r="A229" s="489"/>
      <c r="B229" s="567"/>
      <c r="C229" s="506"/>
      <c r="D229" s="569"/>
      <c r="E229" s="569"/>
      <c r="F229" s="560"/>
      <c r="G229" s="506"/>
      <c r="H229" s="560"/>
      <c r="I229" s="506"/>
      <c r="J229" s="560"/>
      <c r="K229" s="506"/>
      <c r="L229" s="562"/>
      <c r="M229" s="506"/>
      <c r="N229" s="562"/>
      <c r="O229" s="506"/>
      <c r="P229" s="565"/>
      <c r="Q229" s="506"/>
      <c r="R229" s="562"/>
      <c r="S229" s="506"/>
      <c r="T229" s="562"/>
      <c r="U229" s="506"/>
      <c r="V229" s="562"/>
      <c r="W229" s="506"/>
      <c r="X229" s="560"/>
      <c r="Y229" s="506"/>
      <c r="Z229" s="560"/>
      <c r="AA229" s="509"/>
      <c r="AB229" s="560"/>
      <c r="AC229" s="509"/>
      <c r="AD229" s="560"/>
      <c r="AE229" s="289" t="e">
        <f>INDEX(リスト!#REF!,MATCH(品質!$D228,リスト!$D:$D,0))</f>
        <v>#REF!</v>
      </c>
      <c r="AF229" s="284" t="e">
        <f>INDEX(リスト!X:X,MATCH(品質!$D228,リスト!$D:$D,0))</f>
        <v>#N/A</v>
      </c>
    </row>
    <row r="230" spans="1:32" s="107" customFormat="1" ht="12" customHeight="1">
      <c r="A230" s="488">
        <f ca="1">中日程計画表!A201</f>
        <v>0</v>
      </c>
      <c r="B230" s="566">
        <f>中日程計画表!B201</f>
        <v>98</v>
      </c>
      <c r="C230" s="563">
        <f>中日程計画表!C201</f>
        <v>0</v>
      </c>
      <c r="D230" s="568">
        <f>中日程計画表!D201</f>
        <v>0</v>
      </c>
      <c r="E230" s="568" t="str">
        <f>中日程計画表!E201</f>
        <v>企業側作業</v>
      </c>
      <c r="F230" s="559">
        <v>0</v>
      </c>
      <c r="G230" s="563" t="str">
        <f>中日程計画表!K201</f>
        <v>NG</v>
      </c>
      <c r="H230" s="559"/>
      <c r="I230" s="563" t="str">
        <f>中日程計画表!O201</f>
        <v>NG</v>
      </c>
      <c r="J230" s="559"/>
      <c r="K230" s="563" t="str">
        <f>中日程計画表!S201</f>
        <v>NG</v>
      </c>
      <c r="L230" s="561">
        <v>46</v>
      </c>
      <c r="M230" s="563" t="str">
        <f>中日程計画表!W201</f>
        <v>NG</v>
      </c>
      <c r="N230" s="561">
        <v>29</v>
      </c>
      <c r="O230" s="563" t="str">
        <f>中日程計画表!AE201</f>
        <v>NG</v>
      </c>
      <c r="P230" s="564">
        <v>1.62</v>
      </c>
      <c r="Q230" s="563" t="str">
        <f>中日程計画表!AI201</f>
        <v>NG</v>
      </c>
      <c r="R230" s="561">
        <v>25</v>
      </c>
      <c r="S230" s="563" t="str">
        <f>中日程計画表!AQ201</f>
        <v>NG</v>
      </c>
      <c r="T230" s="561">
        <v>210</v>
      </c>
      <c r="U230" s="563" t="str">
        <f>中日程計画表!AU201</f>
        <v>NG</v>
      </c>
      <c r="V230" s="561">
        <v>19</v>
      </c>
      <c r="W230" s="563" t="str">
        <f>中日程計画表!BC201</f>
        <v>NG</v>
      </c>
      <c r="X230" s="559">
        <v>0</v>
      </c>
      <c r="Y230" s="563" t="str">
        <f>中日程計画表!BG201</f>
        <v>NG</v>
      </c>
      <c r="Z230" s="559">
        <v>0</v>
      </c>
      <c r="AA230" s="509" t="str">
        <f>中日程計画表!BO201</f>
        <v>NG</v>
      </c>
      <c r="AB230" s="559">
        <v>0</v>
      </c>
      <c r="AC230" s="509" t="str">
        <f>中日程計画表!BS201</f>
        <v>NG</v>
      </c>
      <c r="AD230" s="559">
        <v>0</v>
      </c>
      <c r="AE230" s="289" t="e">
        <f>INDEX(リスト!#REF!,MATCH(品質!$D230,リスト!$D:$D,0))</f>
        <v>#REF!</v>
      </c>
      <c r="AF230" s="284" t="e">
        <f>INDEX(リスト!X:X,MATCH(品質!$D230,リスト!$D:$D,0))</f>
        <v>#N/A</v>
      </c>
    </row>
    <row r="231" spans="1:32" s="107" customFormat="1" ht="12" customHeight="1">
      <c r="A231" s="489"/>
      <c r="B231" s="567"/>
      <c r="C231" s="506"/>
      <c r="D231" s="569"/>
      <c r="E231" s="569"/>
      <c r="F231" s="560"/>
      <c r="G231" s="506"/>
      <c r="H231" s="560"/>
      <c r="I231" s="506"/>
      <c r="J231" s="560"/>
      <c r="K231" s="506"/>
      <c r="L231" s="562"/>
      <c r="M231" s="506"/>
      <c r="N231" s="562"/>
      <c r="O231" s="506"/>
      <c r="P231" s="565"/>
      <c r="Q231" s="506"/>
      <c r="R231" s="562"/>
      <c r="S231" s="506"/>
      <c r="T231" s="562"/>
      <c r="U231" s="506"/>
      <c r="V231" s="562"/>
      <c r="W231" s="506"/>
      <c r="X231" s="560"/>
      <c r="Y231" s="506"/>
      <c r="Z231" s="560"/>
      <c r="AA231" s="509"/>
      <c r="AB231" s="560"/>
      <c r="AC231" s="509"/>
      <c r="AD231" s="560"/>
      <c r="AE231" s="289" t="e">
        <f>INDEX(リスト!#REF!,MATCH(品質!$D230,リスト!$D:$D,0))</f>
        <v>#REF!</v>
      </c>
      <c r="AF231" s="284" t="e">
        <f>INDEX(リスト!X:X,MATCH(品質!$D230,リスト!$D:$D,0))</f>
        <v>#N/A</v>
      </c>
    </row>
    <row r="232" spans="1:32" s="107" customFormat="1" ht="12" customHeight="1">
      <c r="A232" s="488">
        <f ca="1">中日程計画表!A203</f>
        <v>0</v>
      </c>
      <c r="B232" s="566">
        <f>中日程計画表!B203</f>
        <v>99</v>
      </c>
      <c r="C232" s="563">
        <f>中日程計画表!C203</f>
        <v>0</v>
      </c>
      <c r="D232" s="568">
        <f>中日程計画表!D203</f>
        <v>0</v>
      </c>
      <c r="E232" s="568" t="str">
        <f>中日程計画表!E203</f>
        <v>自動応答</v>
      </c>
      <c r="F232" s="559">
        <v>0</v>
      </c>
      <c r="G232" s="563" t="str">
        <f>中日程計画表!K203</f>
        <v>NG</v>
      </c>
      <c r="H232" s="559"/>
      <c r="I232" s="563" t="str">
        <f>中日程計画表!O203</f>
        <v>NG</v>
      </c>
      <c r="J232" s="559"/>
      <c r="K232" s="563" t="str">
        <f>中日程計画表!S203</f>
        <v>NG</v>
      </c>
      <c r="L232" s="561">
        <v>45</v>
      </c>
      <c r="M232" s="563" t="str">
        <f>中日程計画表!W203</f>
        <v>NG</v>
      </c>
      <c r="N232" s="561">
        <v>8</v>
      </c>
      <c r="O232" s="563" t="str">
        <f>中日程計画表!AE203</f>
        <v>NG</v>
      </c>
      <c r="P232" s="564">
        <v>0</v>
      </c>
      <c r="Q232" s="563" t="str">
        <f>中日程計画表!AI203</f>
        <v>NG</v>
      </c>
      <c r="R232" s="561">
        <v>0</v>
      </c>
      <c r="S232" s="563" t="str">
        <f>中日程計画表!AQ203</f>
        <v>NG</v>
      </c>
      <c r="T232" s="561">
        <v>0</v>
      </c>
      <c r="U232" s="563" t="str">
        <f>中日程計画表!AU203</f>
        <v>NG</v>
      </c>
      <c r="V232" s="561">
        <v>0</v>
      </c>
      <c r="W232" s="563" t="str">
        <f>中日程計画表!BC203</f>
        <v>NG</v>
      </c>
      <c r="X232" s="559">
        <v>0</v>
      </c>
      <c r="Y232" s="563" t="str">
        <f>中日程計画表!BG203</f>
        <v>NG</v>
      </c>
      <c r="Z232" s="559">
        <v>0</v>
      </c>
      <c r="AA232" s="509" t="str">
        <f>中日程計画表!BO203</f>
        <v>NG</v>
      </c>
      <c r="AB232" s="559"/>
      <c r="AC232" s="509" t="str">
        <f>中日程計画表!BS203</f>
        <v>NG</v>
      </c>
      <c r="AD232" s="559"/>
      <c r="AE232" s="289" t="e">
        <f>INDEX(リスト!#REF!,MATCH(品質!$D232,リスト!$D:$D,0))</f>
        <v>#REF!</v>
      </c>
      <c r="AF232" s="284" t="e">
        <f>INDEX(リスト!X:X,MATCH(品質!$D232,リスト!$D:$D,0))</f>
        <v>#N/A</v>
      </c>
    </row>
    <row r="233" spans="1:32" s="107" customFormat="1" ht="12" customHeight="1">
      <c r="A233" s="489"/>
      <c r="B233" s="567"/>
      <c r="C233" s="506"/>
      <c r="D233" s="569"/>
      <c r="E233" s="569"/>
      <c r="F233" s="560"/>
      <c r="G233" s="506"/>
      <c r="H233" s="560"/>
      <c r="I233" s="506"/>
      <c r="J233" s="560"/>
      <c r="K233" s="506"/>
      <c r="L233" s="562"/>
      <c r="M233" s="506"/>
      <c r="N233" s="562"/>
      <c r="O233" s="506"/>
      <c r="P233" s="565"/>
      <c r="Q233" s="506"/>
      <c r="R233" s="562"/>
      <c r="S233" s="506"/>
      <c r="T233" s="562"/>
      <c r="U233" s="506"/>
      <c r="V233" s="562"/>
      <c r="W233" s="506"/>
      <c r="X233" s="560"/>
      <c r="Y233" s="506"/>
      <c r="Z233" s="560"/>
      <c r="AA233" s="509"/>
      <c r="AB233" s="560"/>
      <c r="AC233" s="509"/>
      <c r="AD233" s="560"/>
      <c r="AE233" s="289" t="e">
        <f>INDEX(リスト!#REF!,MATCH(品質!$D232,リスト!$D:$D,0))</f>
        <v>#REF!</v>
      </c>
      <c r="AF233" s="284" t="e">
        <f>INDEX(リスト!X:X,MATCH(品質!$D232,リスト!$D:$D,0))</f>
        <v>#N/A</v>
      </c>
    </row>
    <row r="234" spans="1:32" s="107" customFormat="1" ht="12" customHeight="1">
      <c r="A234" s="488">
        <f ca="1">中日程計画表!A205</f>
        <v>0</v>
      </c>
      <c r="B234" s="566">
        <f>中日程計画表!B205</f>
        <v>100</v>
      </c>
      <c r="C234" s="563">
        <f>中日程計画表!C205</f>
        <v>0</v>
      </c>
      <c r="D234" s="568">
        <f>中日程計画表!D205</f>
        <v>0</v>
      </c>
      <c r="E234" s="568">
        <f>中日程計画表!E205</f>
        <v>0</v>
      </c>
      <c r="F234" s="559">
        <v>0</v>
      </c>
      <c r="G234" s="563" t="str">
        <f>中日程計画表!K205</f>
        <v>NG</v>
      </c>
      <c r="H234" s="559"/>
      <c r="I234" s="563" t="str">
        <f>中日程計画表!O205</f>
        <v>NG</v>
      </c>
      <c r="J234" s="559"/>
      <c r="K234" s="563" t="str">
        <f>中日程計画表!S205</f>
        <v>NG</v>
      </c>
      <c r="L234" s="561">
        <v>48</v>
      </c>
      <c r="M234" s="563" t="str">
        <f>中日程計画表!W205</f>
        <v>NG</v>
      </c>
      <c r="N234" s="561">
        <v>28</v>
      </c>
      <c r="O234" s="563" t="str">
        <f>中日程計画表!AE205</f>
        <v>NG</v>
      </c>
      <c r="P234" s="564">
        <v>2.0230000000000001</v>
      </c>
      <c r="Q234" s="563" t="str">
        <f>中日程計画表!AI205</f>
        <v>NG</v>
      </c>
      <c r="R234" s="561">
        <v>4</v>
      </c>
      <c r="S234" s="563" t="str">
        <f>中日程計画表!AQ205</f>
        <v>NG</v>
      </c>
      <c r="T234" s="561">
        <v>323</v>
      </c>
      <c r="U234" s="563" t="str">
        <f>中日程計画表!AU205</f>
        <v>NG</v>
      </c>
      <c r="V234" s="561">
        <v>14</v>
      </c>
      <c r="W234" s="563" t="str">
        <f>中日程計画表!BC205</f>
        <v>NG</v>
      </c>
      <c r="X234" s="559">
        <v>0</v>
      </c>
      <c r="Y234" s="563" t="str">
        <f>中日程計画表!BG205</f>
        <v>NG</v>
      </c>
      <c r="Z234" s="559">
        <v>0</v>
      </c>
      <c r="AA234" s="509" t="str">
        <f>中日程計画表!BO205</f>
        <v>NG</v>
      </c>
      <c r="AB234" s="559">
        <v>0</v>
      </c>
      <c r="AC234" s="509" t="str">
        <f>中日程計画表!BS205</f>
        <v>NG</v>
      </c>
      <c r="AD234" s="559">
        <v>0</v>
      </c>
      <c r="AE234" s="289" t="e">
        <f>INDEX(リスト!#REF!,MATCH(品質!$D234,リスト!$D:$D,0))</f>
        <v>#REF!</v>
      </c>
      <c r="AF234" s="284" t="e">
        <f>INDEX(リスト!X:X,MATCH(品質!$D234,リスト!$D:$D,0))</f>
        <v>#N/A</v>
      </c>
    </row>
    <row r="235" spans="1:32" s="107" customFormat="1" ht="12" customHeight="1">
      <c r="A235" s="489"/>
      <c r="B235" s="567"/>
      <c r="C235" s="506"/>
      <c r="D235" s="569"/>
      <c r="E235" s="569"/>
      <c r="F235" s="560"/>
      <c r="G235" s="506"/>
      <c r="H235" s="560"/>
      <c r="I235" s="506"/>
      <c r="J235" s="560"/>
      <c r="K235" s="506"/>
      <c r="L235" s="562"/>
      <c r="M235" s="506"/>
      <c r="N235" s="562"/>
      <c r="O235" s="506"/>
      <c r="P235" s="565"/>
      <c r="Q235" s="506"/>
      <c r="R235" s="562"/>
      <c r="S235" s="506"/>
      <c r="T235" s="562"/>
      <c r="U235" s="506"/>
      <c r="V235" s="562"/>
      <c r="W235" s="506"/>
      <c r="X235" s="560"/>
      <c r="Y235" s="506"/>
      <c r="Z235" s="560"/>
      <c r="AA235" s="509"/>
      <c r="AB235" s="560"/>
      <c r="AC235" s="509"/>
      <c r="AD235" s="560"/>
      <c r="AE235" s="289" t="e">
        <f>INDEX(リスト!#REF!,MATCH(品質!$D234,リスト!$D:$D,0))</f>
        <v>#REF!</v>
      </c>
      <c r="AF235" s="284" t="e">
        <f>INDEX(リスト!X:X,MATCH(品質!$D234,リスト!$D:$D,0))</f>
        <v>#N/A</v>
      </c>
    </row>
    <row r="236" spans="1:32" s="107" customFormat="1" ht="12" customHeight="1">
      <c r="A236" s="488" t="str">
        <f ca="1">中日程計画表!A207</f>
        <v/>
      </c>
      <c r="B236" s="566">
        <f>中日程計画表!B207</f>
        <v>101</v>
      </c>
      <c r="C236" s="563" t="str">
        <f>中日程計画表!C207</f>
        <v/>
      </c>
      <c r="D236" s="568">
        <f>中日程計画表!D207</f>
        <v>0</v>
      </c>
      <c r="E236" s="568">
        <f>中日程計画表!E207</f>
        <v>0</v>
      </c>
      <c r="F236" s="559">
        <v>0</v>
      </c>
      <c r="G236" s="563" t="str">
        <f>中日程計画表!K207</f>
        <v>NG</v>
      </c>
      <c r="H236" s="559"/>
      <c r="I236" s="563" t="str">
        <f>中日程計画表!O207</f>
        <v>NG</v>
      </c>
      <c r="J236" s="559"/>
      <c r="K236" s="563" t="str">
        <f>中日程計画表!S207</f>
        <v>NG</v>
      </c>
      <c r="L236" s="561">
        <v>31</v>
      </c>
      <c r="M236" s="563" t="str">
        <f>中日程計画表!W207</f>
        <v>NG</v>
      </c>
      <c r="N236" s="561">
        <v>37</v>
      </c>
      <c r="O236" s="563" t="str">
        <f>中日程計画表!AE207</f>
        <v>NG</v>
      </c>
      <c r="P236" s="564">
        <v>1.071</v>
      </c>
      <c r="Q236" s="563" t="str">
        <f>中日程計画表!AI207</f>
        <v>NG</v>
      </c>
      <c r="R236" s="561">
        <v>0</v>
      </c>
      <c r="S236" s="563" t="str">
        <f>中日程計画表!AQ207</f>
        <v>NG</v>
      </c>
      <c r="T236" s="561">
        <v>0</v>
      </c>
      <c r="U236" s="563" t="str">
        <f>中日程計画表!AU207</f>
        <v>NG</v>
      </c>
      <c r="V236" s="561">
        <v>0</v>
      </c>
      <c r="W236" s="563" t="str">
        <f>中日程計画表!BC207</f>
        <v>NG</v>
      </c>
      <c r="X236" s="559">
        <v>0</v>
      </c>
      <c r="Y236" s="563" t="str">
        <f>中日程計画表!BG207</f>
        <v>NG</v>
      </c>
      <c r="Z236" s="559">
        <v>0</v>
      </c>
      <c r="AA236" s="509" t="str">
        <f>中日程計画表!BO207</f>
        <v>NG</v>
      </c>
      <c r="AB236" s="559"/>
      <c r="AC236" s="509" t="str">
        <f>中日程計画表!BS207</f>
        <v>NG</v>
      </c>
      <c r="AD236" s="559"/>
      <c r="AE236" s="289" t="e">
        <f>INDEX(リスト!#REF!,MATCH(品質!$D236,リスト!$D:$D,0))</f>
        <v>#REF!</v>
      </c>
      <c r="AF236" s="284" t="e">
        <f>INDEX(リスト!X:X,MATCH(品質!$D236,リスト!$D:$D,0))</f>
        <v>#N/A</v>
      </c>
    </row>
    <row r="237" spans="1:32" s="107" customFormat="1" ht="12" customHeight="1">
      <c r="A237" s="489"/>
      <c r="B237" s="567"/>
      <c r="C237" s="506"/>
      <c r="D237" s="569"/>
      <c r="E237" s="569"/>
      <c r="F237" s="560"/>
      <c r="G237" s="506"/>
      <c r="H237" s="560"/>
      <c r="I237" s="506"/>
      <c r="J237" s="560"/>
      <c r="K237" s="506"/>
      <c r="L237" s="562"/>
      <c r="M237" s="506"/>
      <c r="N237" s="562"/>
      <c r="O237" s="506"/>
      <c r="P237" s="565"/>
      <c r="Q237" s="506"/>
      <c r="R237" s="562"/>
      <c r="S237" s="506"/>
      <c r="T237" s="562"/>
      <c r="U237" s="506"/>
      <c r="V237" s="562"/>
      <c r="W237" s="506"/>
      <c r="X237" s="560"/>
      <c r="Y237" s="506"/>
      <c r="Z237" s="560"/>
      <c r="AA237" s="509"/>
      <c r="AB237" s="560"/>
      <c r="AC237" s="509"/>
      <c r="AD237" s="560"/>
      <c r="AE237" s="289" t="e">
        <f>INDEX(リスト!#REF!,MATCH(品質!$D236,リスト!$D:$D,0))</f>
        <v>#REF!</v>
      </c>
      <c r="AF237" s="284" t="e">
        <f>INDEX(リスト!X:X,MATCH(品質!$D236,リスト!$D:$D,0))</f>
        <v>#N/A</v>
      </c>
    </row>
    <row r="238" spans="1:32" s="107" customFormat="1" ht="12" customHeight="1">
      <c r="A238" s="488" t="str">
        <f ca="1">中日程計画表!A209</f>
        <v/>
      </c>
      <c r="B238" s="570">
        <f>中日程計画表!B209</f>
        <v>102</v>
      </c>
      <c r="C238" s="563" t="str">
        <f>中日程計画表!C209</f>
        <v/>
      </c>
      <c r="D238" s="568">
        <f>中日程計画表!D209</f>
        <v>0</v>
      </c>
      <c r="E238" s="568">
        <f>中日程計画表!E209</f>
        <v>0</v>
      </c>
      <c r="F238" s="559">
        <v>0</v>
      </c>
      <c r="G238" s="509" t="str">
        <f>中日程計画表!K209</f>
        <v>NG</v>
      </c>
      <c r="H238" s="559"/>
      <c r="I238" s="509" t="str">
        <f>中日程計画表!O209</f>
        <v>NG</v>
      </c>
      <c r="J238" s="559"/>
      <c r="K238" s="509" t="str">
        <f>中日程計画表!S209</f>
        <v>NG</v>
      </c>
      <c r="L238" s="561">
        <v>33</v>
      </c>
      <c r="M238" s="509" t="str">
        <f>中日程計画表!W209</f>
        <v>NG</v>
      </c>
      <c r="N238" s="561">
        <v>20</v>
      </c>
      <c r="O238" s="509" t="str">
        <f>中日程計画表!AE209</f>
        <v>NG</v>
      </c>
      <c r="P238" s="564">
        <v>1.0509999999999999</v>
      </c>
      <c r="Q238" s="509" t="str">
        <f>中日程計画表!AI209</f>
        <v>NG</v>
      </c>
      <c r="R238" s="561">
        <v>14</v>
      </c>
      <c r="S238" s="563" t="str">
        <f>中日程計画表!AQ209</f>
        <v>NG</v>
      </c>
      <c r="T238" s="561">
        <v>168</v>
      </c>
      <c r="U238" s="509" t="str">
        <f>中日程計画表!AU209</f>
        <v>NG</v>
      </c>
      <c r="V238" s="561">
        <v>14</v>
      </c>
      <c r="W238" s="509" t="str">
        <f>中日程計画表!BC209</f>
        <v>NG</v>
      </c>
      <c r="X238" s="559">
        <v>9</v>
      </c>
      <c r="Y238" s="509" t="str">
        <f>中日程計画表!BG209</f>
        <v>NG</v>
      </c>
      <c r="Z238" s="559">
        <v>0</v>
      </c>
      <c r="AA238" s="509" t="str">
        <f>中日程計画表!BO209</f>
        <v>NG</v>
      </c>
      <c r="AB238" s="559">
        <v>0</v>
      </c>
      <c r="AC238" s="509" t="str">
        <f>中日程計画表!BS209</f>
        <v>NG</v>
      </c>
      <c r="AD238" s="559">
        <v>0</v>
      </c>
      <c r="AE238" s="289" t="e">
        <f>INDEX(リスト!#REF!,MATCH(品質!$D238,リスト!$D:$D,0))</f>
        <v>#REF!</v>
      </c>
      <c r="AF238" s="284" t="e">
        <f>INDEX(リスト!X:X,MATCH(品質!$D238,リスト!$D:$D,0))</f>
        <v>#N/A</v>
      </c>
    </row>
    <row r="239" spans="1:32" s="107" customFormat="1" ht="12" customHeight="1">
      <c r="A239" s="489"/>
      <c r="B239" s="570"/>
      <c r="C239" s="506"/>
      <c r="D239" s="569"/>
      <c r="E239" s="569"/>
      <c r="F239" s="560"/>
      <c r="G239" s="509"/>
      <c r="H239" s="560"/>
      <c r="I239" s="509"/>
      <c r="J239" s="560"/>
      <c r="K239" s="509"/>
      <c r="L239" s="562"/>
      <c r="M239" s="509"/>
      <c r="N239" s="562"/>
      <c r="O239" s="509"/>
      <c r="P239" s="565"/>
      <c r="Q239" s="509"/>
      <c r="R239" s="562"/>
      <c r="S239" s="506"/>
      <c r="T239" s="562"/>
      <c r="U239" s="509"/>
      <c r="V239" s="562"/>
      <c r="W239" s="509"/>
      <c r="X239" s="560"/>
      <c r="Y239" s="509"/>
      <c r="Z239" s="560"/>
      <c r="AA239" s="509"/>
      <c r="AB239" s="560"/>
      <c r="AC239" s="509"/>
      <c r="AD239" s="560"/>
      <c r="AE239" s="289" t="e">
        <f>INDEX(リスト!#REF!,MATCH(品質!$D238,リスト!$D:$D,0))</f>
        <v>#REF!</v>
      </c>
      <c r="AF239" s="284" t="e">
        <f>INDEX(リスト!X:X,MATCH(品質!$D238,リスト!$D:$D,0))</f>
        <v>#N/A</v>
      </c>
    </row>
    <row r="240" spans="1:32" s="107" customFormat="1" ht="12" customHeight="1">
      <c r="A240" s="488" t="str">
        <f ca="1">中日程計画表!A211</f>
        <v/>
      </c>
      <c r="B240" s="566">
        <f>中日程計画表!B211</f>
        <v>103</v>
      </c>
      <c r="C240" s="563" t="str">
        <f>中日程計画表!C211</f>
        <v/>
      </c>
      <c r="D240" s="568">
        <f>中日程計画表!D211</f>
        <v>0</v>
      </c>
      <c r="E240" s="568">
        <f>中日程計画表!E211</f>
        <v>0</v>
      </c>
      <c r="F240" s="559">
        <v>0</v>
      </c>
      <c r="G240" s="563" t="str">
        <f>中日程計画表!K211</f>
        <v>NG</v>
      </c>
      <c r="H240" s="559"/>
      <c r="I240" s="563" t="str">
        <f>中日程計画表!O211</f>
        <v>NG</v>
      </c>
      <c r="J240" s="559"/>
      <c r="K240" s="563" t="str">
        <f>中日程計画表!S211</f>
        <v>NG</v>
      </c>
      <c r="L240" s="561">
        <v>0</v>
      </c>
      <c r="M240" s="563" t="str">
        <f>中日程計画表!W211</f>
        <v>NG</v>
      </c>
      <c r="N240" s="561">
        <v>0</v>
      </c>
      <c r="O240" s="563" t="str">
        <f>中日程計画表!AE211</f>
        <v>NG</v>
      </c>
      <c r="P240" s="564">
        <v>0</v>
      </c>
      <c r="Q240" s="563" t="str">
        <f>中日程計画表!AI211</f>
        <v>NG</v>
      </c>
      <c r="R240" s="561">
        <v>0</v>
      </c>
      <c r="S240" s="563" t="str">
        <f>中日程計画表!AQ211</f>
        <v>NG</v>
      </c>
      <c r="T240" s="561">
        <v>0</v>
      </c>
      <c r="U240" s="563" t="str">
        <f>中日程計画表!AU211</f>
        <v>NG</v>
      </c>
      <c r="V240" s="561">
        <v>0</v>
      </c>
      <c r="W240" s="563" t="str">
        <f>中日程計画表!BC211</f>
        <v>NG</v>
      </c>
      <c r="X240" s="559">
        <v>0</v>
      </c>
      <c r="Y240" s="563" t="str">
        <f>中日程計画表!BG211</f>
        <v>NG</v>
      </c>
      <c r="Z240" s="559">
        <v>0</v>
      </c>
      <c r="AA240" s="509" t="str">
        <f>中日程計画表!BO211</f>
        <v>NG</v>
      </c>
      <c r="AB240" s="559"/>
      <c r="AC240" s="509" t="str">
        <f>中日程計画表!BS211</f>
        <v>NG</v>
      </c>
      <c r="AD240" s="559"/>
      <c r="AE240" s="289" t="e">
        <f>INDEX(リスト!#REF!,MATCH(品質!$D240,リスト!$D:$D,0))</f>
        <v>#REF!</v>
      </c>
      <c r="AF240" s="284" t="e">
        <f>INDEX(リスト!X:X,MATCH(品質!$D240,リスト!$D:$D,0))</f>
        <v>#N/A</v>
      </c>
    </row>
    <row r="241" spans="1:32" s="107" customFormat="1" ht="12" customHeight="1">
      <c r="A241" s="489"/>
      <c r="B241" s="567"/>
      <c r="C241" s="506"/>
      <c r="D241" s="569"/>
      <c r="E241" s="569"/>
      <c r="F241" s="560"/>
      <c r="G241" s="506"/>
      <c r="H241" s="560"/>
      <c r="I241" s="506"/>
      <c r="J241" s="560"/>
      <c r="K241" s="506"/>
      <c r="L241" s="562"/>
      <c r="M241" s="506"/>
      <c r="N241" s="562"/>
      <c r="O241" s="506"/>
      <c r="P241" s="565"/>
      <c r="Q241" s="506"/>
      <c r="R241" s="562"/>
      <c r="S241" s="506"/>
      <c r="T241" s="562"/>
      <c r="U241" s="506"/>
      <c r="V241" s="562"/>
      <c r="W241" s="506"/>
      <c r="X241" s="560"/>
      <c r="Y241" s="506"/>
      <c r="Z241" s="560"/>
      <c r="AA241" s="509"/>
      <c r="AB241" s="560"/>
      <c r="AC241" s="509"/>
      <c r="AD241" s="560"/>
      <c r="AE241" s="289" t="e">
        <f>INDEX(リスト!#REF!,MATCH(品質!$D240,リスト!$D:$D,0))</f>
        <v>#REF!</v>
      </c>
      <c r="AF241" s="284" t="e">
        <f>INDEX(リスト!X:X,MATCH(品質!$D240,リスト!$D:$D,0))</f>
        <v>#N/A</v>
      </c>
    </row>
    <row r="242" spans="1:32" s="107" customFormat="1" ht="12" customHeight="1">
      <c r="A242" s="488" t="str">
        <f ca="1">中日程計画表!A213</f>
        <v/>
      </c>
      <c r="B242" s="570">
        <f>中日程計画表!B213</f>
        <v>104</v>
      </c>
      <c r="C242" s="563" t="str">
        <f>中日程計画表!C213</f>
        <v/>
      </c>
      <c r="D242" s="568">
        <f>中日程計画表!D213</f>
        <v>0</v>
      </c>
      <c r="E242" s="568">
        <f>中日程計画表!E213</f>
        <v>0</v>
      </c>
      <c r="F242" s="559">
        <v>0</v>
      </c>
      <c r="G242" s="509" t="str">
        <f>中日程計画表!K213</f>
        <v>NG</v>
      </c>
      <c r="H242" s="559"/>
      <c r="I242" s="509" t="str">
        <f>中日程計画表!O213</f>
        <v>NG</v>
      </c>
      <c r="J242" s="559"/>
      <c r="K242" s="509" t="str">
        <f>中日程計画表!S213</f>
        <v>NG</v>
      </c>
      <c r="L242" s="561">
        <v>0</v>
      </c>
      <c r="M242" s="509" t="str">
        <f>中日程計画表!W213</f>
        <v>NG</v>
      </c>
      <c r="N242" s="561">
        <v>0</v>
      </c>
      <c r="O242" s="509" t="str">
        <f>中日程計画表!AE213</f>
        <v>NG</v>
      </c>
      <c r="P242" s="564">
        <v>0</v>
      </c>
      <c r="Q242" s="509" t="str">
        <f>中日程計画表!AI213</f>
        <v>NG</v>
      </c>
      <c r="R242" s="561">
        <v>0</v>
      </c>
      <c r="S242" s="563" t="str">
        <f>中日程計画表!AQ213</f>
        <v>NG</v>
      </c>
      <c r="T242" s="561">
        <v>0</v>
      </c>
      <c r="U242" s="509" t="str">
        <f>中日程計画表!AU213</f>
        <v>NG</v>
      </c>
      <c r="V242" s="561">
        <v>0</v>
      </c>
      <c r="W242" s="509" t="str">
        <f>中日程計画表!BC213</f>
        <v>NG</v>
      </c>
      <c r="X242" s="559">
        <v>0</v>
      </c>
      <c r="Y242" s="509" t="str">
        <f>中日程計画表!BG213</f>
        <v>NG</v>
      </c>
      <c r="Z242" s="559">
        <v>0</v>
      </c>
      <c r="AA242" s="509" t="str">
        <f>中日程計画表!BO213</f>
        <v>NG</v>
      </c>
      <c r="AB242" s="559"/>
      <c r="AC242" s="509" t="str">
        <f>中日程計画表!BS213</f>
        <v>NG</v>
      </c>
      <c r="AD242" s="559"/>
      <c r="AE242" s="289" t="e">
        <f>INDEX(リスト!#REF!,MATCH(品質!$D242,リスト!$D:$D,0))</f>
        <v>#REF!</v>
      </c>
      <c r="AF242" s="284" t="e">
        <f>INDEX(リスト!X:X,MATCH(品質!$D242,リスト!$D:$D,0))</f>
        <v>#N/A</v>
      </c>
    </row>
    <row r="243" spans="1:32" s="107" customFormat="1" ht="12" customHeight="1">
      <c r="A243" s="489"/>
      <c r="B243" s="570"/>
      <c r="C243" s="506"/>
      <c r="D243" s="569"/>
      <c r="E243" s="569"/>
      <c r="F243" s="560"/>
      <c r="G243" s="509"/>
      <c r="H243" s="560"/>
      <c r="I243" s="509"/>
      <c r="J243" s="560"/>
      <c r="K243" s="509"/>
      <c r="L243" s="562"/>
      <c r="M243" s="509"/>
      <c r="N243" s="562"/>
      <c r="O243" s="509"/>
      <c r="P243" s="565"/>
      <c r="Q243" s="509"/>
      <c r="R243" s="562"/>
      <c r="S243" s="506"/>
      <c r="T243" s="562"/>
      <c r="U243" s="509"/>
      <c r="V243" s="562"/>
      <c r="W243" s="509"/>
      <c r="X243" s="560"/>
      <c r="Y243" s="509"/>
      <c r="Z243" s="560"/>
      <c r="AA243" s="509"/>
      <c r="AB243" s="560"/>
      <c r="AC243" s="509"/>
      <c r="AD243" s="560"/>
      <c r="AE243" s="289" t="e">
        <f>INDEX(リスト!#REF!,MATCH(品質!$D242,リスト!$D:$D,0))</f>
        <v>#REF!</v>
      </c>
      <c r="AF243" s="284" t="e">
        <f>INDEX(リスト!X:X,MATCH(品質!$D242,リスト!$D:$D,0))</f>
        <v>#N/A</v>
      </c>
    </row>
    <row r="244" spans="1:32" s="107" customFormat="1" ht="12" customHeight="1">
      <c r="A244" s="488" t="str">
        <f ca="1">中日程計画表!A215</f>
        <v/>
      </c>
      <c r="B244" s="566">
        <f>中日程計画表!B215</f>
        <v>105</v>
      </c>
      <c r="C244" s="563" t="str">
        <f>中日程計画表!C215</f>
        <v/>
      </c>
      <c r="D244" s="568">
        <f>中日程計画表!D215</f>
        <v>0</v>
      </c>
      <c r="E244" s="568">
        <f>中日程計画表!E215</f>
        <v>0</v>
      </c>
      <c r="F244" s="559">
        <v>0</v>
      </c>
      <c r="G244" s="563" t="str">
        <f>中日程計画表!K215</f>
        <v>NG</v>
      </c>
      <c r="H244" s="559"/>
      <c r="I244" s="563" t="str">
        <f>中日程計画表!O215</f>
        <v>NG</v>
      </c>
      <c r="J244" s="559"/>
      <c r="K244" s="563" t="str">
        <f>中日程計画表!S215</f>
        <v>NG</v>
      </c>
      <c r="L244" s="561">
        <v>40</v>
      </c>
      <c r="M244" s="563" t="str">
        <f>中日程計画表!W215</f>
        <v>NG</v>
      </c>
      <c r="N244" s="561">
        <v>25</v>
      </c>
      <c r="O244" s="563" t="str">
        <f>中日程計画表!AE215</f>
        <v>NG</v>
      </c>
      <c r="P244" s="564">
        <v>1.7769999999999999</v>
      </c>
      <c r="Q244" s="563" t="str">
        <f>中日程計画表!AI215</f>
        <v>NG</v>
      </c>
      <c r="R244" s="561">
        <v>0</v>
      </c>
      <c r="S244" s="563" t="str">
        <f>中日程計画表!AQ215</f>
        <v>NG</v>
      </c>
      <c r="T244" s="561">
        <v>199</v>
      </c>
      <c r="U244" s="563" t="str">
        <f>中日程計画表!AU215</f>
        <v>NG</v>
      </c>
      <c r="V244" s="561">
        <v>10</v>
      </c>
      <c r="W244" s="563" t="str">
        <f>中日程計画表!BC215</f>
        <v>NG</v>
      </c>
      <c r="X244" s="559">
        <v>0</v>
      </c>
      <c r="Y244" s="563" t="str">
        <f>中日程計画表!BG215</f>
        <v>NG</v>
      </c>
      <c r="Z244" s="559">
        <v>0</v>
      </c>
      <c r="AA244" s="509" t="str">
        <f>中日程計画表!BO215</f>
        <v>NG</v>
      </c>
      <c r="AB244" s="559"/>
      <c r="AC244" s="509" t="str">
        <f>中日程計画表!BS215</f>
        <v>NG</v>
      </c>
      <c r="AD244" s="559"/>
      <c r="AE244" s="289" t="e">
        <f>INDEX(リスト!#REF!,MATCH(品質!$D244,リスト!$D:$D,0))</f>
        <v>#REF!</v>
      </c>
      <c r="AF244" s="284" t="e">
        <f>INDEX(リスト!X:X,MATCH(品質!$D244,リスト!$D:$D,0))</f>
        <v>#N/A</v>
      </c>
    </row>
    <row r="245" spans="1:32" s="107" customFormat="1" ht="12" customHeight="1">
      <c r="A245" s="489"/>
      <c r="B245" s="567"/>
      <c r="C245" s="506"/>
      <c r="D245" s="569"/>
      <c r="E245" s="569"/>
      <c r="F245" s="560"/>
      <c r="G245" s="506"/>
      <c r="H245" s="560"/>
      <c r="I245" s="506"/>
      <c r="J245" s="560"/>
      <c r="K245" s="506"/>
      <c r="L245" s="562"/>
      <c r="M245" s="506"/>
      <c r="N245" s="562"/>
      <c r="O245" s="506"/>
      <c r="P245" s="565"/>
      <c r="Q245" s="506"/>
      <c r="R245" s="562"/>
      <c r="S245" s="506"/>
      <c r="T245" s="562"/>
      <c r="U245" s="506"/>
      <c r="V245" s="562"/>
      <c r="W245" s="506"/>
      <c r="X245" s="560"/>
      <c r="Y245" s="506"/>
      <c r="Z245" s="560"/>
      <c r="AA245" s="509"/>
      <c r="AB245" s="560"/>
      <c r="AC245" s="509"/>
      <c r="AD245" s="560"/>
      <c r="AE245" s="289" t="e">
        <f>INDEX(リスト!#REF!,MATCH(品質!$D244,リスト!$D:$D,0))</f>
        <v>#REF!</v>
      </c>
      <c r="AF245" s="284" t="e">
        <f>INDEX(リスト!X:X,MATCH(品質!$D244,リスト!$D:$D,0))</f>
        <v>#N/A</v>
      </c>
    </row>
    <row r="246" spans="1:32" s="107" customFormat="1" ht="12" customHeight="1">
      <c r="A246" s="488" t="str">
        <f ca="1">中日程計画表!A217</f>
        <v/>
      </c>
      <c r="B246" s="566">
        <f>中日程計画表!B217</f>
        <v>106</v>
      </c>
      <c r="C246" s="563" t="str">
        <f>中日程計画表!C217</f>
        <v/>
      </c>
      <c r="D246" s="568">
        <f>中日程計画表!D217</f>
        <v>0</v>
      </c>
      <c r="E246" s="568">
        <f>中日程計画表!E217</f>
        <v>0</v>
      </c>
      <c r="F246" s="559">
        <v>0</v>
      </c>
      <c r="G246" s="563" t="str">
        <f>中日程計画表!K217</f>
        <v>NG</v>
      </c>
      <c r="H246" s="559"/>
      <c r="I246" s="563" t="str">
        <f>中日程計画表!O217</f>
        <v>NG</v>
      </c>
      <c r="J246" s="559"/>
      <c r="K246" s="563" t="str">
        <f>中日程計画表!S217</f>
        <v>NG</v>
      </c>
      <c r="L246" s="561">
        <v>35</v>
      </c>
      <c r="M246" s="563" t="str">
        <f>中日程計画表!W217</f>
        <v>NG</v>
      </c>
      <c r="N246" s="561">
        <v>26</v>
      </c>
      <c r="O246" s="563" t="str">
        <f>中日程計画表!AE217</f>
        <v>NG</v>
      </c>
      <c r="P246" s="564">
        <v>1.2889999999999999</v>
      </c>
      <c r="Q246" s="563" t="str">
        <f>中日程計画表!AI217</f>
        <v>NG</v>
      </c>
      <c r="R246" s="561">
        <v>13</v>
      </c>
      <c r="S246" s="563" t="str">
        <f>中日程計画表!AQ217</f>
        <v>NG</v>
      </c>
      <c r="T246" s="561">
        <v>184</v>
      </c>
      <c r="U246" s="563" t="str">
        <f>中日程計画表!AU217</f>
        <v>NG</v>
      </c>
      <c r="V246" s="561">
        <v>16</v>
      </c>
      <c r="W246" s="563" t="str">
        <f>中日程計画表!BC217</f>
        <v>NG</v>
      </c>
      <c r="X246" s="559">
        <v>10</v>
      </c>
      <c r="Y246" s="563" t="str">
        <f>中日程計画表!BG217</f>
        <v>NG</v>
      </c>
      <c r="Z246" s="559">
        <v>0</v>
      </c>
      <c r="AA246" s="509" t="str">
        <f>中日程計画表!BO217</f>
        <v>NG</v>
      </c>
      <c r="AB246" s="559">
        <v>0</v>
      </c>
      <c r="AC246" s="509" t="str">
        <f>中日程計画表!BS217</f>
        <v>NG</v>
      </c>
      <c r="AD246" s="559">
        <v>0</v>
      </c>
      <c r="AE246" s="289" t="e">
        <f>INDEX(リスト!#REF!,MATCH(品質!$D246,リスト!$D:$D,0))</f>
        <v>#REF!</v>
      </c>
      <c r="AF246" s="284" t="e">
        <f>INDEX(リスト!X:X,MATCH(品質!$D246,リスト!$D:$D,0))</f>
        <v>#N/A</v>
      </c>
    </row>
    <row r="247" spans="1:32" s="107" customFormat="1" ht="12" customHeight="1">
      <c r="A247" s="489"/>
      <c r="B247" s="567"/>
      <c r="C247" s="506"/>
      <c r="D247" s="569"/>
      <c r="E247" s="569"/>
      <c r="F247" s="560"/>
      <c r="G247" s="506"/>
      <c r="H247" s="560"/>
      <c r="I247" s="506"/>
      <c r="J247" s="560"/>
      <c r="K247" s="506"/>
      <c r="L247" s="562"/>
      <c r="M247" s="506"/>
      <c r="N247" s="562"/>
      <c r="O247" s="506"/>
      <c r="P247" s="565"/>
      <c r="Q247" s="506"/>
      <c r="R247" s="562"/>
      <c r="S247" s="506"/>
      <c r="T247" s="562"/>
      <c r="U247" s="506"/>
      <c r="V247" s="562"/>
      <c r="W247" s="506"/>
      <c r="X247" s="560"/>
      <c r="Y247" s="506"/>
      <c r="Z247" s="560"/>
      <c r="AA247" s="509"/>
      <c r="AB247" s="560"/>
      <c r="AC247" s="509"/>
      <c r="AD247" s="560"/>
      <c r="AE247" s="289" t="e">
        <f>INDEX(リスト!#REF!,MATCH(品質!$D246,リスト!$D:$D,0))</f>
        <v>#REF!</v>
      </c>
      <c r="AF247" s="284" t="e">
        <f>INDEX(リスト!X:X,MATCH(品質!$D246,リスト!$D:$D,0))</f>
        <v>#N/A</v>
      </c>
    </row>
    <row r="248" spans="1:32" s="107" customFormat="1" ht="12" customHeight="1">
      <c r="A248" s="488" t="str">
        <f ca="1">中日程計画表!A219</f>
        <v/>
      </c>
      <c r="B248" s="566">
        <f>中日程計画表!B219</f>
        <v>107</v>
      </c>
      <c r="C248" s="563" t="str">
        <f>中日程計画表!C219</f>
        <v/>
      </c>
      <c r="D248" s="568">
        <f>中日程計画表!D219</f>
        <v>0</v>
      </c>
      <c r="E248" s="568">
        <f>中日程計画表!E219</f>
        <v>0</v>
      </c>
      <c r="F248" s="559">
        <v>0</v>
      </c>
      <c r="G248" s="563" t="str">
        <f>中日程計画表!K219</f>
        <v>NG</v>
      </c>
      <c r="H248" s="559"/>
      <c r="I248" s="563" t="str">
        <f>中日程計画表!O219</f>
        <v>NG</v>
      </c>
      <c r="J248" s="559"/>
      <c r="K248" s="563" t="str">
        <f>中日程計画表!S219</f>
        <v>NG</v>
      </c>
      <c r="L248" s="561">
        <v>35</v>
      </c>
      <c r="M248" s="563" t="str">
        <f>中日程計画表!W219</f>
        <v>NG</v>
      </c>
      <c r="N248" s="561">
        <v>17</v>
      </c>
      <c r="O248" s="563" t="str">
        <f>中日程計画表!AE219</f>
        <v>NG</v>
      </c>
      <c r="P248" s="564">
        <v>1.4179999999999999</v>
      </c>
      <c r="Q248" s="563" t="str">
        <f>中日程計画表!AI219</f>
        <v>NG</v>
      </c>
      <c r="R248" s="561">
        <v>24</v>
      </c>
      <c r="S248" s="563" t="str">
        <f>中日程計画表!AQ219</f>
        <v>NG</v>
      </c>
      <c r="T248" s="561">
        <v>188</v>
      </c>
      <c r="U248" s="563" t="str">
        <f>中日程計画表!AU219</f>
        <v>NG</v>
      </c>
      <c r="V248" s="561">
        <v>14</v>
      </c>
      <c r="W248" s="563" t="str">
        <f>中日程計画表!BC219</f>
        <v>NG</v>
      </c>
      <c r="X248" s="559">
        <v>11</v>
      </c>
      <c r="Y248" s="563" t="str">
        <f>中日程計画表!BG219</f>
        <v>NG</v>
      </c>
      <c r="Z248" s="559">
        <v>5</v>
      </c>
      <c r="AA248" s="509" t="str">
        <f>中日程計画表!BO219</f>
        <v>NG</v>
      </c>
      <c r="AB248" s="559">
        <v>0</v>
      </c>
      <c r="AC248" s="509" t="str">
        <f>中日程計画表!BS219</f>
        <v>NG</v>
      </c>
      <c r="AD248" s="559">
        <v>0</v>
      </c>
      <c r="AE248" s="289" t="e">
        <f>INDEX(リスト!#REF!,MATCH(品質!$D248,リスト!$D:$D,0))</f>
        <v>#REF!</v>
      </c>
      <c r="AF248" s="284" t="e">
        <f>INDEX(リスト!X:X,MATCH(品質!$D248,リスト!$D:$D,0))</f>
        <v>#N/A</v>
      </c>
    </row>
    <row r="249" spans="1:32" s="107" customFormat="1" ht="12" customHeight="1">
      <c r="A249" s="489"/>
      <c r="B249" s="567"/>
      <c r="C249" s="506"/>
      <c r="D249" s="569"/>
      <c r="E249" s="569"/>
      <c r="F249" s="560"/>
      <c r="G249" s="506"/>
      <c r="H249" s="560"/>
      <c r="I249" s="506"/>
      <c r="J249" s="560"/>
      <c r="K249" s="506"/>
      <c r="L249" s="562"/>
      <c r="M249" s="506"/>
      <c r="N249" s="562"/>
      <c r="O249" s="506"/>
      <c r="P249" s="565"/>
      <c r="Q249" s="506"/>
      <c r="R249" s="562"/>
      <c r="S249" s="506"/>
      <c r="T249" s="562"/>
      <c r="U249" s="506"/>
      <c r="V249" s="562"/>
      <c r="W249" s="506"/>
      <c r="X249" s="560"/>
      <c r="Y249" s="506"/>
      <c r="Z249" s="560"/>
      <c r="AA249" s="509"/>
      <c r="AB249" s="560"/>
      <c r="AC249" s="509"/>
      <c r="AD249" s="560"/>
      <c r="AE249" s="289" t="e">
        <f>INDEX(リスト!#REF!,MATCH(品質!$D248,リスト!$D:$D,0))</f>
        <v>#REF!</v>
      </c>
      <c r="AF249" s="284" t="e">
        <f>INDEX(リスト!X:X,MATCH(品質!$D248,リスト!$D:$D,0))</f>
        <v>#N/A</v>
      </c>
    </row>
    <row r="250" spans="1:32" s="107" customFormat="1" ht="12" customHeight="1">
      <c r="A250" s="488" t="str">
        <f ca="1">中日程計画表!A221</f>
        <v/>
      </c>
      <c r="B250" s="570">
        <f>中日程計画表!B221</f>
        <v>108</v>
      </c>
      <c r="C250" s="563" t="str">
        <f>中日程計画表!C221</f>
        <v/>
      </c>
      <c r="D250" s="568">
        <f>中日程計画表!D221</f>
        <v>0</v>
      </c>
      <c r="E250" s="568">
        <f>中日程計画表!E221</f>
        <v>0</v>
      </c>
      <c r="F250" s="559">
        <v>0</v>
      </c>
      <c r="G250" s="509" t="str">
        <f>中日程計画表!K221</f>
        <v>NG</v>
      </c>
      <c r="H250" s="559"/>
      <c r="I250" s="509" t="str">
        <f>中日程計画表!O221</f>
        <v>NG</v>
      </c>
      <c r="J250" s="559"/>
      <c r="K250" s="509" t="str">
        <f>中日程計画表!S221</f>
        <v>NG</v>
      </c>
      <c r="L250" s="561">
        <v>52</v>
      </c>
      <c r="M250" s="509" t="str">
        <f>中日程計画表!W221</f>
        <v>NG</v>
      </c>
      <c r="N250" s="561">
        <v>37</v>
      </c>
      <c r="O250" s="509" t="str">
        <f>中日程計画表!AE221</f>
        <v>NG</v>
      </c>
      <c r="P250" s="564">
        <v>2.1779999999999999</v>
      </c>
      <c r="Q250" s="509" t="str">
        <f>中日程計画表!AI221</f>
        <v>NG</v>
      </c>
      <c r="R250" s="561">
        <v>27</v>
      </c>
      <c r="S250" s="563" t="str">
        <f>中日程計画表!AQ221</f>
        <v>NG</v>
      </c>
      <c r="T250" s="561">
        <v>258</v>
      </c>
      <c r="U250" s="509" t="str">
        <f>中日程計画表!AU221</f>
        <v>NG</v>
      </c>
      <c r="V250" s="561">
        <v>21</v>
      </c>
      <c r="W250" s="509" t="str">
        <f>中日程計画表!BC221</f>
        <v>NG</v>
      </c>
      <c r="X250" s="559">
        <v>15</v>
      </c>
      <c r="Y250" s="509" t="str">
        <f>中日程計画表!BG221</f>
        <v>NG</v>
      </c>
      <c r="Z250" s="559">
        <v>6</v>
      </c>
      <c r="AA250" s="509" t="str">
        <f>中日程計画表!BO221</f>
        <v>NG</v>
      </c>
      <c r="AB250" s="559">
        <v>0</v>
      </c>
      <c r="AC250" s="509" t="str">
        <f>中日程計画表!BS221</f>
        <v>NG</v>
      </c>
      <c r="AD250" s="559">
        <v>0</v>
      </c>
      <c r="AE250" s="289" t="e">
        <f>INDEX(リスト!#REF!,MATCH(品質!$D250,リスト!$D:$D,0))</f>
        <v>#REF!</v>
      </c>
      <c r="AF250" s="284" t="e">
        <f>INDEX(リスト!X:X,MATCH(品質!$D250,リスト!$D:$D,0))</f>
        <v>#N/A</v>
      </c>
    </row>
    <row r="251" spans="1:32" s="107" customFormat="1" ht="12" customHeight="1">
      <c r="A251" s="489"/>
      <c r="B251" s="570"/>
      <c r="C251" s="506"/>
      <c r="D251" s="569"/>
      <c r="E251" s="569"/>
      <c r="F251" s="560"/>
      <c r="G251" s="509"/>
      <c r="H251" s="560"/>
      <c r="I251" s="509"/>
      <c r="J251" s="560"/>
      <c r="K251" s="509"/>
      <c r="L251" s="562"/>
      <c r="M251" s="509"/>
      <c r="N251" s="562"/>
      <c r="O251" s="509"/>
      <c r="P251" s="565"/>
      <c r="Q251" s="509"/>
      <c r="R251" s="562"/>
      <c r="S251" s="506"/>
      <c r="T251" s="562"/>
      <c r="U251" s="509"/>
      <c r="V251" s="562"/>
      <c r="W251" s="509"/>
      <c r="X251" s="560"/>
      <c r="Y251" s="509"/>
      <c r="Z251" s="560"/>
      <c r="AA251" s="509"/>
      <c r="AB251" s="560"/>
      <c r="AC251" s="509"/>
      <c r="AD251" s="560"/>
      <c r="AE251" s="289" t="e">
        <f>INDEX(リスト!#REF!,MATCH(品質!$D250,リスト!$D:$D,0))</f>
        <v>#REF!</v>
      </c>
      <c r="AF251" s="284" t="e">
        <f>INDEX(リスト!X:X,MATCH(品質!$D250,リスト!$D:$D,0))</f>
        <v>#N/A</v>
      </c>
    </row>
    <row r="252" spans="1:32" s="107" customFormat="1" ht="12" customHeight="1">
      <c r="A252" s="488" t="str">
        <f ca="1">中日程計画表!A223</f>
        <v/>
      </c>
      <c r="B252" s="566">
        <f>中日程計画表!B223</f>
        <v>109</v>
      </c>
      <c r="C252" s="563" t="str">
        <f>中日程計画表!C223</f>
        <v/>
      </c>
      <c r="D252" s="568">
        <f>中日程計画表!D223</f>
        <v>0</v>
      </c>
      <c r="E252" s="568">
        <f>中日程計画表!E223</f>
        <v>0</v>
      </c>
      <c r="F252" s="559">
        <v>0</v>
      </c>
      <c r="G252" s="563" t="str">
        <f>中日程計画表!K223</f>
        <v>NG</v>
      </c>
      <c r="H252" s="559"/>
      <c r="I252" s="563" t="str">
        <f>中日程計画表!O223</f>
        <v>NG</v>
      </c>
      <c r="J252" s="559"/>
      <c r="K252" s="563" t="str">
        <f>中日程計画表!S223</f>
        <v>NG</v>
      </c>
      <c r="L252" s="561">
        <v>57</v>
      </c>
      <c r="M252" s="563" t="str">
        <f>中日程計画表!W223</f>
        <v>NG</v>
      </c>
      <c r="N252" s="561">
        <v>24</v>
      </c>
      <c r="O252" s="563" t="str">
        <f>中日程計画表!AE223</f>
        <v>NG</v>
      </c>
      <c r="P252" s="564">
        <v>3.6560000000000001</v>
      </c>
      <c r="Q252" s="563" t="str">
        <f>中日程計画表!AI223</f>
        <v>NG</v>
      </c>
      <c r="R252" s="561">
        <v>0</v>
      </c>
      <c r="S252" s="563" t="str">
        <f>中日程計画表!AQ223</f>
        <v>NG</v>
      </c>
      <c r="T252" s="561">
        <v>138</v>
      </c>
      <c r="U252" s="563" t="str">
        <f>中日程計画表!AU223</f>
        <v>NG</v>
      </c>
      <c r="V252" s="561">
        <v>17</v>
      </c>
      <c r="W252" s="563" t="str">
        <f>中日程計画表!BC223</f>
        <v>NG</v>
      </c>
      <c r="X252" s="559">
        <v>0</v>
      </c>
      <c r="Y252" s="563" t="str">
        <f>中日程計画表!BG223</f>
        <v>NG</v>
      </c>
      <c r="Z252" s="559">
        <v>0</v>
      </c>
      <c r="AA252" s="509" t="str">
        <f>中日程計画表!BO223</f>
        <v>NG</v>
      </c>
      <c r="AB252" s="559"/>
      <c r="AC252" s="509" t="str">
        <f>中日程計画表!BS223</f>
        <v>NG</v>
      </c>
      <c r="AD252" s="559"/>
      <c r="AE252" s="289" t="e">
        <f>INDEX(リスト!#REF!,MATCH(品質!$D252,リスト!$D:$D,0))</f>
        <v>#REF!</v>
      </c>
      <c r="AF252" s="284" t="e">
        <f>INDEX(リスト!X:X,MATCH(品質!$D252,リスト!$D:$D,0))</f>
        <v>#N/A</v>
      </c>
    </row>
    <row r="253" spans="1:32" s="107" customFormat="1" ht="12" customHeight="1">
      <c r="A253" s="489"/>
      <c r="B253" s="567"/>
      <c r="C253" s="506"/>
      <c r="D253" s="569"/>
      <c r="E253" s="569"/>
      <c r="F253" s="560"/>
      <c r="G253" s="506"/>
      <c r="H253" s="560"/>
      <c r="I253" s="506"/>
      <c r="J253" s="560"/>
      <c r="K253" s="506"/>
      <c r="L253" s="562"/>
      <c r="M253" s="506"/>
      <c r="N253" s="562"/>
      <c r="O253" s="506"/>
      <c r="P253" s="565"/>
      <c r="Q253" s="506"/>
      <c r="R253" s="562"/>
      <c r="S253" s="506"/>
      <c r="T253" s="562"/>
      <c r="U253" s="506"/>
      <c r="V253" s="562"/>
      <c r="W253" s="506"/>
      <c r="X253" s="560"/>
      <c r="Y253" s="506"/>
      <c r="Z253" s="560"/>
      <c r="AA253" s="509"/>
      <c r="AB253" s="560"/>
      <c r="AC253" s="509"/>
      <c r="AD253" s="560"/>
      <c r="AE253" s="289" t="e">
        <f>INDEX(リスト!#REF!,MATCH(品質!$D252,リスト!$D:$D,0))</f>
        <v>#REF!</v>
      </c>
      <c r="AF253" s="284" t="e">
        <f>INDEX(リスト!X:X,MATCH(品質!$D252,リスト!$D:$D,0))</f>
        <v>#N/A</v>
      </c>
    </row>
    <row r="254" spans="1:32" s="107" customFormat="1" ht="12" customHeight="1">
      <c r="A254" s="488" t="str">
        <f ca="1">中日程計画表!A225</f>
        <v/>
      </c>
      <c r="B254" s="566">
        <f>中日程計画表!B225</f>
        <v>110</v>
      </c>
      <c r="C254" s="563" t="str">
        <f>中日程計画表!C225</f>
        <v/>
      </c>
      <c r="D254" s="568">
        <f>中日程計画表!D225</f>
        <v>0</v>
      </c>
      <c r="E254" s="568">
        <f>中日程計画表!E225</f>
        <v>0</v>
      </c>
      <c r="F254" s="559">
        <v>0</v>
      </c>
      <c r="G254" s="563" t="str">
        <f>中日程計画表!K225</f>
        <v>NG</v>
      </c>
      <c r="H254" s="559"/>
      <c r="I254" s="563" t="str">
        <f>中日程計画表!O225</f>
        <v>NG</v>
      </c>
      <c r="J254" s="559"/>
      <c r="K254" s="563" t="str">
        <f>中日程計画表!S225</f>
        <v>NG</v>
      </c>
      <c r="L254" s="561">
        <v>53</v>
      </c>
      <c r="M254" s="563" t="str">
        <f>中日程計画表!W225</f>
        <v>NG</v>
      </c>
      <c r="N254" s="561">
        <v>63</v>
      </c>
      <c r="O254" s="563" t="str">
        <f>中日程計画表!AE225</f>
        <v>NG</v>
      </c>
      <c r="P254" s="564">
        <v>2.5510000000000002</v>
      </c>
      <c r="Q254" s="563" t="str">
        <f>中日程計画表!AI225</f>
        <v>NG</v>
      </c>
      <c r="R254" s="561">
        <v>0</v>
      </c>
      <c r="S254" s="563" t="str">
        <f>中日程計画表!AQ225</f>
        <v>NG</v>
      </c>
      <c r="T254" s="561">
        <v>0</v>
      </c>
      <c r="U254" s="563" t="str">
        <f>中日程計画表!AU225</f>
        <v>NG</v>
      </c>
      <c r="V254" s="561">
        <v>0</v>
      </c>
      <c r="W254" s="563" t="str">
        <f>中日程計画表!BC225</f>
        <v>NG</v>
      </c>
      <c r="X254" s="559">
        <v>0</v>
      </c>
      <c r="Y254" s="563" t="str">
        <f>中日程計画表!BG225</f>
        <v>NG</v>
      </c>
      <c r="Z254" s="559"/>
      <c r="AA254" s="509" t="str">
        <f>中日程計画表!BO225</f>
        <v>NG</v>
      </c>
      <c r="AB254" s="559"/>
      <c r="AC254" s="509" t="str">
        <f>中日程計画表!BS225</f>
        <v>NG</v>
      </c>
      <c r="AD254" s="559"/>
      <c r="AE254" s="289" t="e">
        <f>INDEX(リスト!#REF!,MATCH(品質!$D254,リスト!$D:$D,0))</f>
        <v>#REF!</v>
      </c>
      <c r="AF254" s="284" t="e">
        <f>INDEX(リスト!X:X,MATCH(品質!$D254,リスト!$D:$D,0))</f>
        <v>#N/A</v>
      </c>
    </row>
    <row r="255" spans="1:32" s="107" customFormat="1" ht="12" customHeight="1">
      <c r="A255" s="489"/>
      <c r="B255" s="567"/>
      <c r="C255" s="506"/>
      <c r="D255" s="569"/>
      <c r="E255" s="569"/>
      <c r="F255" s="560"/>
      <c r="G255" s="506"/>
      <c r="H255" s="560"/>
      <c r="I255" s="506"/>
      <c r="J255" s="560"/>
      <c r="K255" s="506"/>
      <c r="L255" s="562"/>
      <c r="M255" s="506"/>
      <c r="N255" s="562"/>
      <c r="O255" s="506"/>
      <c r="P255" s="565"/>
      <c r="Q255" s="506"/>
      <c r="R255" s="562"/>
      <c r="S255" s="506"/>
      <c r="T255" s="562"/>
      <c r="U255" s="506"/>
      <c r="V255" s="562"/>
      <c r="W255" s="506"/>
      <c r="X255" s="560"/>
      <c r="Y255" s="506"/>
      <c r="Z255" s="560"/>
      <c r="AA255" s="509"/>
      <c r="AB255" s="560"/>
      <c r="AC255" s="509"/>
      <c r="AD255" s="560"/>
      <c r="AE255" s="289" t="e">
        <f>INDEX(リスト!#REF!,MATCH(品質!$D254,リスト!$D:$D,0))</f>
        <v>#REF!</v>
      </c>
      <c r="AF255" s="284" t="e">
        <f>INDEX(リスト!X:X,MATCH(品質!$D254,リスト!$D:$D,0))</f>
        <v>#N/A</v>
      </c>
    </row>
    <row r="256" spans="1:32" s="107" customFormat="1" ht="12" customHeight="1">
      <c r="A256" s="488" t="str">
        <f ca="1">中日程計画表!A227</f>
        <v/>
      </c>
      <c r="B256" s="566">
        <f>中日程計画表!B227</f>
        <v>111</v>
      </c>
      <c r="C256" s="563" t="str">
        <f>中日程計画表!C227</f>
        <v/>
      </c>
      <c r="D256" s="568">
        <f>中日程計画表!D227</f>
        <v>0</v>
      </c>
      <c r="E256" s="568">
        <f>中日程計画表!E227</f>
        <v>0</v>
      </c>
      <c r="F256" s="559">
        <v>0</v>
      </c>
      <c r="G256" s="563" t="str">
        <f>中日程計画表!K227</f>
        <v>NG</v>
      </c>
      <c r="H256" s="559"/>
      <c r="I256" s="563" t="str">
        <f>中日程計画表!O227</f>
        <v>NG</v>
      </c>
      <c r="J256" s="559"/>
      <c r="K256" s="563" t="str">
        <f>中日程計画表!S227</f>
        <v>NG</v>
      </c>
      <c r="L256" s="561">
        <v>21</v>
      </c>
      <c r="M256" s="563" t="str">
        <f>中日程計画表!W227</f>
        <v>NG</v>
      </c>
      <c r="N256" s="561">
        <v>15</v>
      </c>
      <c r="O256" s="563" t="str">
        <f>中日程計画表!AE227</f>
        <v>NG</v>
      </c>
      <c r="P256" s="564">
        <v>0.55700000000000005</v>
      </c>
      <c r="Q256" s="563" t="str">
        <f>中日程計画表!AI227</f>
        <v>NG</v>
      </c>
      <c r="R256" s="561">
        <v>0</v>
      </c>
      <c r="S256" s="563" t="str">
        <f>中日程計画表!AQ227</f>
        <v>NG</v>
      </c>
      <c r="T256" s="561">
        <v>66</v>
      </c>
      <c r="U256" s="563" t="str">
        <f>中日程計画表!AU227</f>
        <v>NG</v>
      </c>
      <c r="V256" s="561">
        <v>6</v>
      </c>
      <c r="W256" s="563" t="str">
        <f>中日程計画表!BC227</f>
        <v>NG</v>
      </c>
      <c r="X256" s="559">
        <v>0</v>
      </c>
      <c r="Y256" s="563" t="str">
        <f>中日程計画表!BG227</f>
        <v>NG</v>
      </c>
      <c r="Z256" s="559">
        <v>0</v>
      </c>
      <c r="AA256" s="509" t="str">
        <f>中日程計画表!BO227</f>
        <v>NG</v>
      </c>
      <c r="AB256" s="559">
        <v>0</v>
      </c>
      <c r="AC256" s="509" t="str">
        <f>中日程計画表!BS227</f>
        <v>NG</v>
      </c>
      <c r="AD256" s="559">
        <v>0</v>
      </c>
      <c r="AE256" s="289" t="e">
        <f>INDEX(リスト!#REF!,MATCH(品質!$D256,リスト!$D:$D,0))</f>
        <v>#REF!</v>
      </c>
      <c r="AF256" s="284" t="e">
        <f>INDEX(リスト!X:X,MATCH(品質!$D256,リスト!$D:$D,0))</f>
        <v>#N/A</v>
      </c>
    </row>
    <row r="257" spans="1:32" s="107" customFormat="1" ht="12" customHeight="1">
      <c r="A257" s="489"/>
      <c r="B257" s="567"/>
      <c r="C257" s="506"/>
      <c r="D257" s="569"/>
      <c r="E257" s="569"/>
      <c r="F257" s="560"/>
      <c r="G257" s="506"/>
      <c r="H257" s="560"/>
      <c r="I257" s="506"/>
      <c r="J257" s="560"/>
      <c r="K257" s="506"/>
      <c r="L257" s="562"/>
      <c r="M257" s="506"/>
      <c r="N257" s="562"/>
      <c r="O257" s="506"/>
      <c r="P257" s="565"/>
      <c r="Q257" s="506"/>
      <c r="R257" s="562"/>
      <c r="S257" s="506"/>
      <c r="T257" s="562"/>
      <c r="U257" s="506"/>
      <c r="V257" s="562"/>
      <c r="W257" s="506"/>
      <c r="X257" s="560"/>
      <c r="Y257" s="506"/>
      <c r="Z257" s="560"/>
      <c r="AA257" s="509"/>
      <c r="AB257" s="560"/>
      <c r="AC257" s="509"/>
      <c r="AD257" s="560"/>
      <c r="AE257" s="289" t="e">
        <f>INDEX(リスト!#REF!,MATCH(品質!$D256,リスト!$D:$D,0))</f>
        <v>#REF!</v>
      </c>
      <c r="AF257" s="284" t="e">
        <f>INDEX(リスト!X:X,MATCH(品質!$D256,リスト!$D:$D,0))</f>
        <v>#N/A</v>
      </c>
    </row>
    <row r="258" spans="1:32" s="107" customFormat="1" ht="12" customHeight="1">
      <c r="A258" s="488" t="str">
        <f ca="1">中日程計画表!A229</f>
        <v/>
      </c>
      <c r="B258" s="570">
        <f>中日程計画表!B229</f>
        <v>112</v>
      </c>
      <c r="C258" s="563" t="str">
        <f>中日程計画表!C229</f>
        <v/>
      </c>
      <c r="D258" s="568">
        <f>中日程計画表!D229</f>
        <v>0</v>
      </c>
      <c r="E258" s="568">
        <f>中日程計画表!E229</f>
        <v>0</v>
      </c>
      <c r="F258" s="559">
        <v>0</v>
      </c>
      <c r="G258" s="509" t="str">
        <f>中日程計画表!K229</f>
        <v>NG</v>
      </c>
      <c r="H258" s="559"/>
      <c r="I258" s="509" t="str">
        <f>中日程計画表!O229</f>
        <v>NG</v>
      </c>
      <c r="J258" s="559"/>
      <c r="K258" s="509" t="str">
        <f>中日程計画表!S229</f>
        <v>NG</v>
      </c>
      <c r="L258" s="561">
        <v>58</v>
      </c>
      <c r="M258" s="509" t="str">
        <f>中日程計画表!W229</f>
        <v>NG</v>
      </c>
      <c r="N258" s="561">
        <v>23</v>
      </c>
      <c r="O258" s="509" t="str">
        <f>中日程計画表!AE229</f>
        <v>NG</v>
      </c>
      <c r="P258" s="564">
        <v>0</v>
      </c>
      <c r="Q258" s="509" t="str">
        <f>中日程計画表!AI229</f>
        <v>NG</v>
      </c>
      <c r="R258" s="561">
        <v>0</v>
      </c>
      <c r="S258" s="563" t="str">
        <f>中日程計画表!AQ229</f>
        <v>NG</v>
      </c>
      <c r="T258" s="561">
        <v>0</v>
      </c>
      <c r="U258" s="509" t="str">
        <f>中日程計画表!AU229</f>
        <v>NG</v>
      </c>
      <c r="V258" s="561">
        <v>0</v>
      </c>
      <c r="W258" s="509" t="str">
        <f>中日程計画表!BC229</f>
        <v>NG</v>
      </c>
      <c r="X258" s="559">
        <v>0</v>
      </c>
      <c r="Y258" s="509" t="str">
        <f>中日程計画表!BG229</f>
        <v>NG</v>
      </c>
      <c r="Z258" s="559"/>
      <c r="AA258" s="509" t="str">
        <f>中日程計画表!BO229</f>
        <v>NG</v>
      </c>
      <c r="AB258" s="559"/>
      <c r="AC258" s="509" t="str">
        <f>中日程計画表!BS229</f>
        <v>NG</v>
      </c>
      <c r="AD258" s="559"/>
      <c r="AE258" s="289" t="e">
        <f>INDEX(リスト!#REF!,MATCH(品質!$D258,リスト!$D:$D,0))</f>
        <v>#REF!</v>
      </c>
      <c r="AF258" s="284" t="e">
        <f>INDEX(リスト!X:X,MATCH(品質!$D258,リスト!$D:$D,0))</f>
        <v>#N/A</v>
      </c>
    </row>
    <row r="259" spans="1:32" s="107" customFormat="1" ht="12" customHeight="1">
      <c r="A259" s="489"/>
      <c r="B259" s="570"/>
      <c r="C259" s="506"/>
      <c r="D259" s="569"/>
      <c r="E259" s="569"/>
      <c r="F259" s="560"/>
      <c r="G259" s="509"/>
      <c r="H259" s="560"/>
      <c r="I259" s="509"/>
      <c r="J259" s="560"/>
      <c r="K259" s="509"/>
      <c r="L259" s="562"/>
      <c r="M259" s="509"/>
      <c r="N259" s="562"/>
      <c r="O259" s="509"/>
      <c r="P259" s="565"/>
      <c r="Q259" s="509"/>
      <c r="R259" s="562"/>
      <c r="S259" s="506"/>
      <c r="T259" s="562"/>
      <c r="U259" s="509"/>
      <c r="V259" s="562"/>
      <c r="W259" s="509"/>
      <c r="X259" s="560"/>
      <c r="Y259" s="509"/>
      <c r="Z259" s="560"/>
      <c r="AA259" s="509"/>
      <c r="AB259" s="560"/>
      <c r="AC259" s="509"/>
      <c r="AD259" s="560"/>
      <c r="AE259" s="289" t="e">
        <f>INDEX(リスト!#REF!,MATCH(品質!$D258,リスト!$D:$D,0))</f>
        <v>#REF!</v>
      </c>
      <c r="AF259" s="284" t="e">
        <f>INDEX(リスト!X:X,MATCH(品質!$D258,リスト!$D:$D,0))</f>
        <v>#N/A</v>
      </c>
    </row>
    <row r="260" spans="1:32" s="107" customFormat="1" ht="12" customHeight="1">
      <c r="A260" s="488" t="str">
        <f ca="1">中日程計画表!A231</f>
        <v/>
      </c>
      <c r="B260" s="566">
        <f>中日程計画表!B231</f>
        <v>113</v>
      </c>
      <c r="C260" s="563" t="str">
        <f>中日程計画表!C231</f>
        <v/>
      </c>
      <c r="D260" s="568">
        <f>中日程計画表!D231</f>
        <v>0</v>
      </c>
      <c r="E260" s="568">
        <f>中日程計画表!E231</f>
        <v>0</v>
      </c>
      <c r="F260" s="559">
        <v>0</v>
      </c>
      <c r="G260" s="563" t="str">
        <f>中日程計画表!K231</f>
        <v>NG</v>
      </c>
      <c r="H260" s="559"/>
      <c r="I260" s="563" t="str">
        <f>中日程計画表!O231</f>
        <v>NG</v>
      </c>
      <c r="J260" s="559"/>
      <c r="K260" s="563" t="str">
        <f>中日程計画表!S231</f>
        <v>NG</v>
      </c>
      <c r="L260" s="561">
        <v>46</v>
      </c>
      <c r="M260" s="563" t="str">
        <f>中日程計画表!W231</f>
        <v>NG</v>
      </c>
      <c r="N260" s="561">
        <v>16</v>
      </c>
      <c r="O260" s="563" t="str">
        <f>中日程計画表!AE231</f>
        <v>NG</v>
      </c>
      <c r="P260" s="564">
        <v>0</v>
      </c>
      <c r="Q260" s="563" t="str">
        <f>中日程計画表!AI231</f>
        <v>NG</v>
      </c>
      <c r="R260" s="561">
        <v>0</v>
      </c>
      <c r="S260" s="563" t="str">
        <f>中日程計画表!AQ231</f>
        <v>NG</v>
      </c>
      <c r="T260" s="561">
        <v>280</v>
      </c>
      <c r="U260" s="563" t="str">
        <f>中日程計画表!AU231</f>
        <v>NG</v>
      </c>
      <c r="V260" s="561">
        <v>0</v>
      </c>
      <c r="W260" s="563" t="str">
        <f>中日程計画表!BC231</f>
        <v>NG</v>
      </c>
      <c r="X260" s="559">
        <v>0</v>
      </c>
      <c r="Y260" s="563" t="str">
        <f>中日程計画表!BG231</f>
        <v>NG</v>
      </c>
      <c r="Z260" s="559">
        <v>0</v>
      </c>
      <c r="AA260" s="509" t="str">
        <f>中日程計画表!BO231</f>
        <v>NG</v>
      </c>
      <c r="AB260" s="559"/>
      <c r="AC260" s="509" t="str">
        <f>中日程計画表!BS231</f>
        <v>NG</v>
      </c>
      <c r="AD260" s="559"/>
      <c r="AE260" s="289" t="e">
        <f>INDEX(リスト!#REF!,MATCH(品質!$D260,リスト!$D:$D,0))</f>
        <v>#REF!</v>
      </c>
      <c r="AF260" s="284" t="e">
        <f>INDEX(リスト!X:X,MATCH(品質!$D260,リスト!$D:$D,0))</f>
        <v>#N/A</v>
      </c>
    </row>
    <row r="261" spans="1:32" s="107" customFormat="1" ht="12" customHeight="1">
      <c r="A261" s="489"/>
      <c r="B261" s="567"/>
      <c r="C261" s="506"/>
      <c r="D261" s="569"/>
      <c r="E261" s="569"/>
      <c r="F261" s="560"/>
      <c r="G261" s="506"/>
      <c r="H261" s="560"/>
      <c r="I261" s="506"/>
      <c r="J261" s="560"/>
      <c r="K261" s="506"/>
      <c r="L261" s="562"/>
      <c r="M261" s="506"/>
      <c r="N261" s="562"/>
      <c r="O261" s="506"/>
      <c r="P261" s="565"/>
      <c r="Q261" s="506"/>
      <c r="R261" s="562"/>
      <c r="S261" s="506"/>
      <c r="T261" s="562"/>
      <c r="U261" s="506"/>
      <c r="V261" s="562"/>
      <c r="W261" s="506"/>
      <c r="X261" s="560"/>
      <c r="Y261" s="506"/>
      <c r="Z261" s="560"/>
      <c r="AA261" s="509"/>
      <c r="AB261" s="560"/>
      <c r="AC261" s="509"/>
      <c r="AD261" s="560"/>
      <c r="AE261" s="289" t="e">
        <f>INDEX(リスト!#REF!,MATCH(品質!$D260,リスト!$D:$D,0))</f>
        <v>#REF!</v>
      </c>
      <c r="AF261" s="284" t="e">
        <f>INDEX(リスト!X:X,MATCH(品質!$D260,リスト!$D:$D,0))</f>
        <v>#N/A</v>
      </c>
    </row>
    <row r="262" spans="1:32" s="107" customFormat="1" ht="12" customHeight="1">
      <c r="A262" s="488" t="str">
        <f ca="1">中日程計画表!A233</f>
        <v/>
      </c>
      <c r="B262" s="566">
        <f>中日程計画表!B233</f>
        <v>114</v>
      </c>
      <c r="C262" s="563" t="str">
        <f>中日程計画表!C233</f>
        <v/>
      </c>
      <c r="D262" s="568">
        <f>中日程計画表!D233</f>
        <v>0</v>
      </c>
      <c r="E262" s="568">
        <f>中日程計画表!E233</f>
        <v>0</v>
      </c>
      <c r="F262" s="559">
        <v>0</v>
      </c>
      <c r="G262" s="563" t="str">
        <f>中日程計画表!K233</f>
        <v>NG</v>
      </c>
      <c r="H262" s="559"/>
      <c r="I262" s="563" t="str">
        <f>中日程計画表!O233</f>
        <v>NG</v>
      </c>
      <c r="J262" s="559"/>
      <c r="K262" s="563" t="str">
        <f>中日程計画表!S233</f>
        <v>NG</v>
      </c>
      <c r="L262" s="561">
        <v>57</v>
      </c>
      <c r="M262" s="563" t="str">
        <f>中日程計画表!W233</f>
        <v>NG</v>
      </c>
      <c r="N262" s="561">
        <v>55</v>
      </c>
      <c r="O262" s="563" t="str">
        <f>中日程計画表!AE233</f>
        <v>NG</v>
      </c>
      <c r="P262" s="564">
        <v>1.9850000000000001</v>
      </c>
      <c r="Q262" s="563" t="str">
        <f>中日程計画表!AI233</f>
        <v>NG</v>
      </c>
      <c r="R262" s="561">
        <v>0</v>
      </c>
      <c r="S262" s="563" t="str">
        <f>中日程計画表!AQ233</f>
        <v>NG</v>
      </c>
      <c r="T262" s="561">
        <v>0</v>
      </c>
      <c r="U262" s="563" t="str">
        <f>中日程計画表!AU233</f>
        <v>NG</v>
      </c>
      <c r="V262" s="561">
        <v>0</v>
      </c>
      <c r="W262" s="563" t="str">
        <f>中日程計画表!BC233</f>
        <v>NG</v>
      </c>
      <c r="X262" s="559">
        <v>0</v>
      </c>
      <c r="Y262" s="563" t="str">
        <f>中日程計画表!BG233</f>
        <v>NG</v>
      </c>
      <c r="Z262" s="559">
        <v>0</v>
      </c>
      <c r="AA262" s="509" t="str">
        <f>中日程計画表!BO233</f>
        <v>NG</v>
      </c>
      <c r="AB262" s="559"/>
      <c r="AC262" s="509" t="str">
        <f>中日程計画表!BS233</f>
        <v>NG</v>
      </c>
      <c r="AD262" s="559"/>
      <c r="AE262" s="289" t="e">
        <f>INDEX(リスト!#REF!,MATCH(品質!$D262,リスト!$D:$D,0))</f>
        <v>#REF!</v>
      </c>
      <c r="AF262" s="284" t="e">
        <f>INDEX(リスト!X:X,MATCH(品質!$D262,リスト!$D:$D,0))</f>
        <v>#N/A</v>
      </c>
    </row>
    <row r="263" spans="1:32" s="107" customFormat="1" ht="12" customHeight="1">
      <c r="A263" s="489"/>
      <c r="B263" s="567"/>
      <c r="C263" s="506"/>
      <c r="D263" s="569"/>
      <c r="E263" s="569"/>
      <c r="F263" s="560"/>
      <c r="G263" s="506"/>
      <c r="H263" s="560"/>
      <c r="I263" s="506"/>
      <c r="J263" s="560"/>
      <c r="K263" s="506"/>
      <c r="L263" s="562"/>
      <c r="M263" s="506"/>
      <c r="N263" s="562"/>
      <c r="O263" s="506"/>
      <c r="P263" s="565"/>
      <c r="Q263" s="506"/>
      <c r="R263" s="562"/>
      <c r="S263" s="506"/>
      <c r="T263" s="562"/>
      <c r="U263" s="506"/>
      <c r="V263" s="562"/>
      <c r="W263" s="506"/>
      <c r="X263" s="560"/>
      <c r="Y263" s="506"/>
      <c r="Z263" s="560"/>
      <c r="AA263" s="509"/>
      <c r="AB263" s="560"/>
      <c r="AC263" s="509"/>
      <c r="AD263" s="560"/>
      <c r="AE263" s="289" t="e">
        <f>INDEX(リスト!#REF!,MATCH(品質!$D262,リスト!$D:$D,0))</f>
        <v>#REF!</v>
      </c>
      <c r="AF263" s="284" t="e">
        <f>INDEX(リスト!X:X,MATCH(品質!$D262,リスト!$D:$D,0))</f>
        <v>#N/A</v>
      </c>
    </row>
    <row r="264" spans="1:32" s="107" customFormat="1" ht="12" customHeight="1">
      <c r="A264" s="488" t="str">
        <f ca="1">中日程計画表!A235</f>
        <v/>
      </c>
      <c r="B264" s="566">
        <f>中日程計画表!B235</f>
        <v>115</v>
      </c>
      <c r="C264" s="563" t="str">
        <f>中日程計画表!C235</f>
        <v/>
      </c>
      <c r="D264" s="568">
        <f>中日程計画表!D235</f>
        <v>0</v>
      </c>
      <c r="E264" s="568">
        <f>中日程計画表!E235</f>
        <v>0</v>
      </c>
      <c r="F264" s="559">
        <v>0</v>
      </c>
      <c r="G264" s="563" t="str">
        <f>中日程計画表!K235</f>
        <v>NG</v>
      </c>
      <c r="H264" s="559"/>
      <c r="I264" s="563" t="str">
        <f>中日程計画表!O235</f>
        <v>NG</v>
      </c>
      <c r="J264" s="559"/>
      <c r="K264" s="563" t="str">
        <f>中日程計画表!S235</f>
        <v>NG</v>
      </c>
      <c r="L264" s="561">
        <v>36</v>
      </c>
      <c r="M264" s="563" t="str">
        <f>中日程計画表!W235</f>
        <v>NG</v>
      </c>
      <c r="N264" s="561">
        <v>44</v>
      </c>
      <c r="O264" s="563" t="str">
        <f>中日程計画表!AE235</f>
        <v>NG</v>
      </c>
      <c r="P264" s="564">
        <v>1.409</v>
      </c>
      <c r="Q264" s="563" t="str">
        <f>中日程計画表!AI235</f>
        <v>NG</v>
      </c>
      <c r="R264" s="561">
        <v>0</v>
      </c>
      <c r="S264" s="563" t="str">
        <f>中日程計画表!AQ235</f>
        <v>NG</v>
      </c>
      <c r="T264" s="561">
        <v>0</v>
      </c>
      <c r="U264" s="563" t="str">
        <f>中日程計画表!AU235</f>
        <v>NG</v>
      </c>
      <c r="V264" s="561">
        <v>0</v>
      </c>
      <c r="W264" s="563" t="str">
        <f>中日程計画表!BC235</f>
        <v>NG</v>
      </c>
      <c r="X264" s="559">
        <v>0</v>
      </c>
      <c r="Y264" s="563" t="str">
        <f>中日程計画表!BG235</f>
        <v>NG</v>
      </c>
      <c r="Z264" s="559">
        <v>0</v>
      </c>
      <c r="AA264" s="509" t="str">
        <f>中日程計画表!BO235</f>
        <v>NG</v>
      </c>
      <c r="AB264" s="559"/>
      <c r="AC264" s="509" t="str">
        <f>中日程計画表!BS235</f>
        <v>NG</v>
      </c>
      <c r="AD264" s="559"/>
      <c r="AE264" s="289" t="e">
        <f>INDEX(リスト!#REF!,MATCH(品質!$D264,リスト!$D:$D,0))</f>
        <v>#REF!</v>
      </c>
      <c r="AF264" s="284" t="e">
        <f>INDEX(リスト!X:X,MATCH(品質!$D264,リスト!$D:$D,0))</f>
        <v>#N/A</v>
      </c>
    </row>
    <row r="265" spans="1:32" s="107" customFormat="1" ht="12" customHeight="1">
      <c r="A265" s="489"/>
      <c r="B265" s="567"/>
      <c r="C265" s="506"/>
      <c r="D265" s="569"/>
      <c r="E265" s="569"/>
      <c r="F265" s="560"/>
      <c r="G265" s="506"/>
      <c r="H265" s="560"/>
      <c r="I265" s="506"/>
      <c r="J265" s="560"/>
      <c r="K265" s="506"/>
      <c r="L265" s="562"/>
      <c r="M265" s="506"/>
      <c r="N265" s="562"/>
      <c r="O265" s="506"/>
      <c r="P265" s="565"/>
      <c r="Q265" s="506"/>
      <c r="R265" s="562"/>
      <c r="S265" s="506"/>
      <c r="T265" s="562"/>
      <c r="U265" s="506"/>
      <c r="V265" s="562"/>
      <c r="W265" s="506"/>
      <c r="X265" s="560"/>
      <c r="Y265" s="506"/>
      <c r="Z265" s="560"/>
      <c r="AA265" s="509"/>
      <c r="AB265" s="560"/>
      <c r="AC265" s="509"/>
      <c r="AD265" s="560"/>
      <c r="AE265" s="289" t="e">
        <f>INDEX(リスト!#REF!,MATCH(品質!$D264,リスト!$D:$D,0))</f>
        <v>#REF!</v>
      </c>
      <c r="AF265" s="284" t="e">
        <f>INDEX(リスト!X:X,MATCH(品質!$D264,リスト!$D:$D,0))</f>
        <v>#N/A</v>
      </c>
    </row>
    <row r="266" spans="1:32" s="107" customFormat="1" ht="12" customHeight="1">
      <c r="A266" s="488" t="str">
        <f ca="1">中日程計画表!A237</f>
        <v/>
      </c>
      <c r="B266" s="570">
        <f>中日程計画表!B237</f>
        <v>116</v>
      </c>
      <c r="C266" s="563" t="str">
        <f>中日程計画表!C237</f>
        <v/>
      </c>
      <c r="D266" s="568">
        <f>中日程計画表!D237</f>
        <v>0</v>
      </c>
      <c r="E266" s="568">
        <f>中日程計画表!E237</f>
        <v>0</v>
      </c>
      <c r="F266" s="559">
        <v>0</v>
      </c>
      <c r="G266" s="509" t="str">
        <f>中日程計画表!K237</f>
        <v>NG</v>
      </c>
      <c r="H266" s="559"/>
      <c r="I266" s="509" t="str">
        <f>中日程計画表!O237</f>
        <v>NG</v>
      </c>
      <c r="J266" s="559"/>
      <c r="K266" s="509" t="str">
        <f>中日程計画表!S237</f>
        <v>NG</v>
      </c>
      <c r="L266" s="561">
        <v>27</v>
      </c>
      <c r="M266" s="509" t="str">
        <f>中日程計画表!W237</f>
        <v>NG</v>
      </c>
      <c r="N266" s="561">
        <v>16</v>
      </c>
      <c r="O266" s="509" t="str">
        <f>中日程計画表!AE237</f>
        <v>NG</v>
      </c>
      <c r="P266" s="564">
        <v>0.85699999999999998</v>
      </c>
      <c r="Q266" s="509" t="str">
        <f>中日程計画表!AI237</f>
        <v>NG</v>
      </c>
      <c r="R266" s="561">
        <v>13</v>
      </c>
      <c r="S266" s="563" t="str">
        <f>中日程計画表!AQ237</f>
        <v>NG</v>
      </c>
      <c r="T266" s="561">
        <v>127</v>
      </c>
      <c r="U266" s="509" t="str">
        <f>中日程計画表!AU237</f>
        <v>NG</v>
      </c>
      <c r="V266" s="561">
        <v>8</v>
      </c>
      <c r="W266" s="509" t="str">
        <f>中日程計画表!BC237</f>
        <v>NG</v>
      </c>
      <c r="X266" s="559">
        <v>7</v>
      </c>
      <c r="Y266" s="509" t="str">
        <f>中日程計画表!BG237</f>
        <v>NG</v>
      </c>
      <c r="Z266" s="559">
        <v>0</v>
      </c>
      <c r="AA266" s="509" t="str">
        <f>中日程計画表!BO237</f>
        <v>NG</v>
      </c>
      <c r="AB266" s="559">
        <v>0</v>
      </c>
      <c r="AC266" s="509" t="str">
        <f>中日程計画表!BS237</f>
        <v>NG</v>
      </c>
      <c r="AD266" s="559">
        <v>0</v>
      </c>
      <c r="AE266" s="289" t="e">
        <f>INDEX(リスト!#REF!,MATCH(品質!$D266,リスト!$D:$D,0))</f>
        <v>#REF!</v>
      </c>
      <c r="AF266" s="284" t="e">
        <f>INDEX(リスト!X:X,MATCH(品質!$D266,リスト!$D:$D,0))</f>
        <v>#N/A</v>
      </c>
    </row>
    <row r="267" spans="1:32" s="107" customFormat="1" ht="12" customHeight="1">
      <c r="A267" s="489"/>
      <c r="B267" s="570"/>
      <c r="C267" s="506"/>
      <c r="D267" s="569"/>
      <c r="E267" s="569"/>
      <c r="F267" s="560"/>
      <c r="G267" s="509"/>
      <c r="H267" s="560"/>
      <c r="I267" s="509"/>
      <c r="J267" s="560"/>
      <c r="K267" s="509"/>
      <c r="L267" s="562"/>
      <c r="M267" s="509"/>
      <c r="N267" s="562"/>
      <c r="O267" s="509"/>
      <c r="P267" s="565"/>
      <c r="Q267" s="509"/>
      <c r="R267" s="562"/>
      <c r="S267" s="506"/>
      <c r="T267" s="562"/>
      <c r="U267" s="509"/>
      <c r="V267" s="562"/>
      <c r="W267" s="509"/>
      <c r="X267" s="560"/>
      <c r="Y267" s="509"/>
      <c r="Z267" s="560"/>
      <c r="AA267" s="509"/>
      <c r="AB267" s="560"/>
      <c r="AC267" s="509"/>
      <c r="AD267" s="560"/>
      <c r="AE267" s="289" t="e">
        <f>INDEX(リスト!#REF!,MATCH(品質!$D266,リスト!$D:$D,0))</f>
        <v>#REF!</v>
      </c>
      <c r="AF267" s="284" t="e">
        <f>INDEX(リスト!X:X,MATCH(品質!$D266,リスト!$D:$D,0))</f>
        <v>#N/A</v>
      </c>
    </row>
    <row r="268" spans="1:32" s="107" customFormat="1" ht="12" customHeight="1">
      <c r="A268" s="488" t="str">
        <f ca="1">中日程計画表!A239</f>
        <v/>
      </c>
      <c r="B268" s="566">
        <f>中日程計画表!B239</f>
        <v>117</v>
      </c>
      <c r="C268" s="563" t="str">
        <f>中日程計画表!C239</f>
        <v/>
      </c>
      <c r="D268" s="568">
        <f>中日程計画表!D239</f>
        <v>0</v>
      </c>
      <c r="E268" s="568">
        <f>中日程計画表!E239</f>
        <v>0</v>
      </c>
      <c r="F268" s="559">
        <v>0</v>
      </c>
      <c r="G268" s="563" t="str">
        <f>中日程計画表!K239</f>
        <v>NG</v>
      </c>
      <c r="H268" s="559"/>
      <c r="I268" s="563" t="str">
        <f>中日程計画表!O239</f>
        <v>NG</v>
      </c>
      <c r="J268" s="559"/>
      <c r="K268" s="563" t="str">
        <f>中日程計画表!S239</f>
        <v>NG</v>
      </c>
      <c r="L268" s="561">
        <v>32</v>
      </c>
      <c r="M268" s="563" t="str">
        <f>中日程計画表!W239</f>
        <v>NG</v>
      </c>
      <c r="N268" s="561">
        <v>30</v>
      </c>
      <c r="O268" s="563" t="str">
        <f>中日程計画表!AE239</f>
        <v>NG</v>
      </c>
      <c r="P268" s="564">
        <v>1.175</v>
      </c>
      <c r="Q268" s="563" t="str">
        <f>中日程計画表!AI239</f>
        <v>NG</v>
      </c>
      <c r="R268" s="561">
        <v>0</v>
      </c>
      <c r="S268" s="563" t="str">
        <f>中日程計画表!AQ239</f>
        <v>NG</v>
      </c>
      <c r="T268" s="561">
        <v>0</v>
      </c>
      <c r="U268" s="563" t="str">
        <f>中日程計画表!AU239</f>
        <v>NG</v>
      </c>
      <c r="V268" s="561">
        <v>0</v>
      </c>
      <c r="W268" s="563" t="str">
        <f>中日程計画表!BC239</f>
        <v>NG</v>
      </c>
      <c r="X268" s="559">
        <v>0</v>
      </c>
      <c r="Y268" s="563" t="str">
        <f>中日程計画表!BG239</f>
        <v>NG</v>
      </c>
      <c r="Z268" s="559">
        <v>0</v>
      </c>
      <c r="AA268" s="509" t="str">
        <f>中日程計画表!BO239</f>
        <v>NG</v>
      </c>
      <c r="AB268" s="559"/>
      <c r="AC268" s="509" t="str">
        <f>中日程計画表!BS239</f>
        <v>NG</v>
      </c>
      <c r="AD268" s="559"/>
      <c r="AE268" s="289" t="e">
        <f>INDEX(リスト!#REF!,MATCH(品質!$D268,リスト!$D:$D,0))</f>
        <v>#REF!</v>
      </c>
      <c r="AF268" s="284" t="e">
        <f>INDEX(リスト!X:X,MATCH(品質!$D268,リスト!$D:$D,0))</f>
        <v>#N/A</v>
      </c>
    </row>
    <row r="269" spans="1:32" s="107" customFormat="1" ht="12" customHeight="1">
      <c r="A269" s="489"/>
      <c r="B269" s="567"/>
      <c r="C269" s="506"/>
      <c r="D269" s="569"/>
      <c r="E269" s="569"/>
      <c r="F269" s="560"/>
      <c r="G269" s="506"/>
      <c r="H269" s="560"/>
      <c r="I269" s="506"/>
      <c r="J269" s="560"/>
      <c r="K269" s="506"/>
      <c r="L269" s="562"/>
      <c r="M269" s="506"/>
      <c r="N269" s="562"/>
      <c r="O269" s="506"/>
      <c r="P269" s="565"/>
      <c r="Q269" s="506"/>
      <c r="R269" s="562"/>
      <c r="S269" s="506"/>
      <c r="T269" s="562"/>
      <c r="U269" s="506"/>
      <c r="V269" s="562"/>
      <c r="W269" s="506"/>
      <c r="X269" s="560"/>
      <c r="Y269" s="506"/>
      <c r="Z269" s="560"/>
      <c r="AA269" s="509"/>
      <c r="AB269" s="560"/>
      <c r="AC269" s="509"/>
      <c r="AD269" s="560"/>
      <c r="AE269" s="289" t="e">
        <f>INDEX(リスト!#REF!,MATCH(品質!$D268,リスト!$D:$D,0))</f>
        <v>#REF!</v>
      </c>
      <c r="AF269" s="284" t="e">
        <f>INDEX(リスト!X:X,MATCH(品質!$D268,リスト!$D:$D,0))</f>
        <v>#N/A</v>
      </c>
    </row>
    <row r="270" spans="1:32" s="107" customFormat="1" ht="12" customHeight="1">
      <c r="A270" s="488" t="str">
        <f ca="1">中日程計画表!A241</f>
        <v/>
      </c>
      <c r="B270" s="570">
        <f>中日程計画表!B241</f>
        <v>118</v>
      </c>
      <c r="C270" s="563" t="str">
        <f>中日程計画表!C241</f>
        <v/>
      </c>
      <c r="D270" s="568">
        <f>中日程計画表!D241</f>
        <v>0</v>
      </c>
      <c r="E270" s="568">
        <f>中日程計画表!E241</f>
        <v>0</v>
      </c>
      <c r="F270" s="559">
        <v>0</v>
      </c>
      <c r="G270" s="509" t="str">
        <f>中日程計画表!K241</f>
        <v>NG</v>
      </c>
      <c r="H270" s="559"/>
      <c r="I270" s="509" t="str">
        <f>中日程計画表!O241</f>
        <v>NG</v>
      </c>
      <c r="J270" s="559"/>
      <c r="K270" s="509" t="str">
        <f>中日程計画表!S241</f>
        <v>NG</v>
      </c>
      <c r="L270" s="561">
        <v>0</v>
      </c>
      <c r="M270" s="509" t="str">
        <f>中日程計画表!W241</f>
        <v>NG</v>
      </c>
      <c r="N270" s="561">
        <v>0</v>
      </c>
      <c r="O270" s="509" t="str">
        <f>中日程計画表!AE241</f>
        <v>NG</v>
      </c>
      <c r="P270" s="564">
        <v>0</v>
      </c>
      <c r="Q270" s="509" t="str">
        <f>中日程計画表!AI241</f>
        <v>NG</v>
      </c>
      <c r="R270" s="561">
        <v>0</v>
      </c>
      <c r="S270" s="563" t="str">
        <f>中日程計画表!AQ241</f>
        <v>NG</v>
      </c>
      <c r="T270" s="561">
        <v>0</v>
      </c>
      <c r="U270" s="509" t="str">
        <f>中日程計画表!AU241</f>
        <v>NG</v>
      </c>
      <c r="V270" s="561">
        <v>0</v>
      </c>
      <c r="W270" s="509" t="str">
        <f>中日程計画表!BC241</f>
        <v>NG</v>
      </c>
      <c r="X270" s="559">
        <v>0</v>
      </c>
      <c r="Y270" s="509" t="str">
        <f>中日程計画表!BG241</f>
        <v>NG</v>
      </c>
      <c r="Z270" s="559">
        <v>0</v>
      </c>
      <c r="AA270" s="509" t="str">
        <f>中日程計画表!BO241</f>
        <v>NG</v>
      </c>
      <c r="AB270" s="559"/>
      <c r="AC270" s="509" t="str">
        <f>中日程計画表!BS241</f>
        <v>NG</v>
      </c>
      <c r="AD270" s="559"/>
      <c r="AE270" s="289" t="e">
        <f>INDEX(リスト!#REF!,MATCH(品質!$D270,リスト!$D:$D,0))</f>
        <v>#REF!</v>
      </c>
      <c r="AF270" s="284" t="e">
        <f>INDEX(リスト!X:X,MATCH(品質!$D270,リスト!$D:$D,0))</f>
        <v>#N/A</v>
      </c>
    </row>
    <row r="271" spans="1:32" s="107" customFormat="1" ht="12" customHeight="1">
      <c r="A271" s="489"/>
      <c r="B271" s="570"/>
      <c r="C271" s="506"/>
      <c r="D271" s="569"/>
      <c r="E271" s="569"/>
      <c r="F271" s="560"/>
      <c r="G271" s="509"/>
      <c r="H271" s="560"/>
      <c r="I271" s="509"/>
      <c r="J271" s="560"/>
      <c r="K271" s="509"/>
      <c r="L271" s="562"/>
      <c r="M271" s="509"/>
      <c r="N271" s="562"/>
      <c r="O271" s="509"/>
      <c r="P271" s="565"/>
      <c r="Q271" s="509"/>
      <c r="R271" s="562"/>
      <c r="S271" s="506"/>
      <c r="T271" s="562"/>
      <c r="U271" s="509"/>
      <c r="V271" s="562"/>
      <c r="W271" s="509"/>
      <c r="X271" s="560"/>
      <c r="Y271" s="509"/>
      <c r="Z271" s="560"/>
      <c r="AA271" s="509"/>
      <c r="AB271" s="560"/>
      <c r="AC271" s="509"/>
      <c r="AD271" s="560"/>
      <c r="AE271" s="289" t="e">
        <f>INDEX(リスト!#REF!,MATCH(品質!$D270,リスト!$D:$D,0))</f>
        <v>#REF!</v>
      </c>
      <c r="AF271" s="284" t="e">
        <f>INDEX(リスト!X:X,MATCH(品質!$D270,リスト!$D:$D,0))</f>
        <v>#N/A</v>
      </c>
    </row>
    <row r="272" spans="1:32" s="107" customFormat="1" ht="12" customHeight="1">
      <c r="A272" s="488" t="str">
        <f ca="1">中日程計画表!A243</f>
        <v/>
      </c>
      <c r="B272" s="566">
        <f>中日程計画表!B243</f>
        <v>119</v>
      </c>
      <c r="C272" s="563" t="str">
        <f>中日程計画表!C243</f>
        <v/>
      </c>
      <c r="D272" s="568">
        <f>中日程計画表!D243</f>
        <v>0</v>
      </c>
      <c r="E272" s="568">
        <f>中日程計画表!E243</f>
        <v>0</v>
      </c>
      <c r="F272" s="559">
        <v>0</v>
      </c>
      <c r="G272" s="563" t="str">
        <f>中日程計画表!K243</f>
        <v>NG</v>
      </c>
      <c r="H272" s="559"/>
      <c r="I272" s="563" t="str">
        <f>中日程計画表!O243</f>
        <v>NG</v>
      </c>
      <c r="J272" s="559"/>
      <c r="K272" s="563" t="str">
        <f>中日程計画表!S243</f>
        <v>NG</v>
      </c>
      <c r="L272" s="561">
        <v>0</v>
      </c>
      <c r="M272" s="563" t="str">
        <f>中日程計画表!W243</f>
        <v>NG</v>
      </c>
      <c r="N272" s="561">
        <v>0</v>
      </c>
      <c r="O272" s="563" t="str">
        <f>中日程計画表!AE243</f>
        <v>NG</v>
      </c>
      <c r="P272" s="564">
        <v>0</v>
      </c>
      <c r="Q272" s="563" t="str">
        <f>中日程計画表!AI243</f>
        <v>NG</v>
      </c>
      <c r="R272" s="561">
        <v>0</v>
      </c>
      <c r="S272" s="563" t="str">
        <f>中日程計画表!AQ243</f>
        <v>NG</v>
      </c>
      <c r="T272" s="561">
        <v>83</v>
      </c>
      <c r="U272" s="563" t="str">
        <f>中日程計画表!AU243</f>
        <v>NG</v>
      </c>
      <c r="V272" s="561">
        <v>16</v>
      </c>
      <c r="W272" s="563" t="str">
        <f>中日程計画表!BC243</f>
        <v>NG</v>
      </c>
      <c r="X272" s="559">
        <v>0</v>
      </c>
      <c r="Y272" s="563" t="str">
        <f>中日程計画表!BG243</f>
        <v>NG</v>
      </c>
      <c r="Z272" s="559"/>
      <c r="AA272" s="509" t="str">
        <f>中日程計画表!BO243</f>
        <v>NG</v>
      </c>
      <c r="AB272" s="559"/>
      <c r="AC272" s="509" t="str">
        <f>中日程計画表!BS243</f>
        <v>NG</v>
      </c>
      <c r="AD272" s="559"/>
      <c r="AE272" s="289" t="e">
        <f>INDEX(リスト!#REF!,MATCH(品質!$D272,リスト!$D:$D,0))</f>
        <v>#REF!</v>
      </c>
      <c r="AF272" s="284" t="e">
        <f>INDEX(リスト!X:X,MATCH(品質!$D272,リスト!$D:$D,0))</f>
        <v>#N/A</v>
      </c>
    </row>
    <row r="273" spans="1:32" s="107" customFormat="1" ht="12" customHeight="1">
      <c r="A273" s="489"/>
      <c r="B273" s="567"/>
      <c r="C273" s="506"/>
      <c r="D273" s="569"/>
      <c r="E273" s="569"/>
      <c r="F273" s="560"/>
      <c r="G273" s="506"/>
      <c r="H273" s="560"/>
      <c r="I273" s="506"/>
      <c r="J273" s="560"/>
      <c r="K273" s="506"/>
      <c r="L273" s="562"/>
      <c r="M273" s="506"/>
      <c r="N273" s="562"/>
      <c r="O273" s="506"/>
      <c r="P273" s="565"/>
      <c r="Q273" s="506"/>
      <c r="R273" s="562"/>
      <c r="S273" s="506"/>
      <c r="T273" s="562"/>
      <c r="U273" s="506"/>
      <c r="V273" s="562"/>
      <c r="W273" s="506"/>
      <c r="X273" s="560"/>
      <c r="Y273" s="506"/>
      <c r="Z273" s="560"/>
      <c r="AA273" s="509"/>
      <c r="AB273" s="560"/>
      <c r="AC273" s="509"/>
      <c r="AD273" s="560"/>
      <c r="AE273" s="289" t="e">
        <f>INDEX(リスト!#REF!,MATCH(品質!$D272,リスト!$D:$D,0))</f>
        <v>#REF!</v>
      </c>
      <c r="AF273" s="284" t="e">
        <f>INDEX(リスト!X:X,MATCH(品質!$D272,リスト!$D:$D,0))</f>
        <v>#N/A</v>
      </c>
    </row>
    <row r="274" spans="1:32" s="107" customFormat="1" ht="12" customHeight="1">
      <c r="A274" s="488" t="str">
        <f ca="1">中日程計画表!A245</f>
        <v/>
      </c>
      <c r="B274" s="566">
        <f>中日程計画表!B245</f>
        <v>120</v>
      </c>
      <c r="C274" s="563" t="str">
        <f>中日程計画表!C245</f>
        <v/>
      </c>
      <c r="D274" s="568">
        <f>中日程計画表!D245</f>
        <v>0</v>
      </c>
      <c r="E274" s="568">
        <f>中日程計画表!E245</f>
        <v>0</v>
      </c>
      <c r="F274" s="559">
        <v>0</v>
      </c>
      <c r="G274" s="563" t="str">
        <f>中日程計画表!K245</f>
        <v>NG</v>
      </c>
      <c r="H274" s="559"/>
      <c r="I274" s="563" t="str">
        <f>中日程計画表!O245</f>
        <v>NG</v>
      </c>
      <c r="J274" s="559"/>
      <c r="K274" s="563" t="str">
        <f>中日程計画表!S245</f>
        <v>NG</v>
      </c>
      <c r="L274" s="561">
        <v>0</v>
      </c>
      <c r="M274" s="563" t="str">
        <f>中日程計画表!W245</f>
        <v>NG</v>
      </c>
      <c r="N274" s="561">
        <v>0</v>
      </c>
      <c r="O274" s="563" t="str">
        <f>中日程計画表!AE245</f>
        <v>NG</v>
      </c>
      <c r="P274" s="564">
        <v>0</v>
      </c>
      <c r="Q274" s="563" t="str">
        <f>中日程計画表!AI245</f>
        <v>NG</v>
      </c>
      <c r="R274" s="561"/>
      <c r="S274" s="563" t="str">
        <f>中日程計画表!AQ245</f>
        <v>NG</v>
      </c>
      <c r="T274" s="561">
        <v>198</v>
      </c>
      <c r="U274" s="563" t="str">
        <f>中日程計画表!AU245</f>
        <v>NG</v>
      </c>
      <c r="V274" s="561">
        <v>10</v>
      </c>
      <c r="W274" s="563" t="str">
        <f>中日程計画表!BC245</f>
        <v>NG</v>
      </c>
      <c r="X274" s="559">
        <v>0</v>
      </c>
      <c r="Y274" s="563" t="str">
        <f>中日程計画表!BG245</f>
        <v>NG</v>
      </c>
      <c r="Z274" s="559"/>
      <c r="AA274" s="509" t="str">
        <f>中日程計画表!BO245</f>
        <v>NG</v>
      </c>
      <c r="AB274" s="559"/>
      <c r="AC274" s="509" t="str">
        <f>中日程計画表!BS245</f>
        <v>NG</v>
      </c>
      <c r="AD274" s="559"/>
      <c r="AE274" s="289" t="e">
        <f>INDEX(リスト!#REF!,MATCH(品質!$D274,リスト!$D:$D,0))</f>
        <v>#REF!</v>
      </c>
      <c r="AF274" s="284" t="e">
        <f>INDEX(リスト!X:X,MATCH(品質!$D274,リスト!$D:$D,0))</f>
        <v>#N/A</v>
      </c>
    </row>
    <row r="275" spans="1:32" s="107" customFormat="1" ht="12" customHeight="1">
      <c r="A275" s="489"/>
      <c r="B275" s="567"/>
      <c r="C275" s="506"/>
      <c r="D275" s="569"/>
      <c r="E275" s="569"/>
      <c r="F275" s="560"/>
      <c r="G275" s="506"/>
      <c r="H275" s="560"/>
      <c r="I275" s="506"/>
      <c r="J275" s="560"/>
      <c r="K275" s="506"/>
      <c r="L275" s="562"/>
      <c r="M275" s="506"/>
      <c r="N275" s="562"/>
      <c r="O275" s="506"/>
      <c r="P275" s="565"/>
      <c r="Q275" s="506"/>
      <c r="R275" s="562"/>
      <c r="S275" s="506"/>
      <c r="T275" s="562"/>
      <c r="U275" s="506"/>
      <c r="V275" s="562"/>
      <c r="W275" s="506"/>
      <c r="X275" s="560"/>
      <c r="Y275" s="506"/>
      <c r="Z275" s="560"/>
      <c r="AA275" s="509"/>
      <c r="AB275" s="560"/>
      <c r="AC275" s="509"/>
      <c r="AD275" s="560"/>
      <c r="AE275" s="289" t="e">
        <f>INDEX(リスト!#REF!,MATCH(品質!$D274,リスト!$D:$D,0))</f>
        <v>#REF!</v>
      </c>
      <c r="AF275" s="284" t="e">
        <f>INDEX(リスト!X:X,MATCH(品質!$D274,リスト!$D:$D,0))</f>
        <v>#N/A</v>
      </c>
    </row>
    <row r="276" spans="1:32" s="107" customFormat="1" ht="12" customHeight="1">
      <c r="A276" s="488" t="str">
        <f ca="1">中日程計画表!A247</f>
        <v/>
      </c>
      <c r="B276" s="566">
        <f>中日程計画表!B247</f>
        <v>121</v>
      </c>
      <c r="C276" s="563" t="str">
        <f>中日程計画表!C247</f>
        <v/>
      </c>
      <c r="D276" s="568">
        <f>中日程計画表!D247</f>
        <v>0</v>
      </c>
      <c r="E276" s="568">
        <f>中日程計画表!E247</f>
        <v>0</v>
      </c>
      <c r="F276" s="559">
        <v>0</v>
      </c>
      <c r="G276" s="563" t="str">
        <f>中日程計画表!K247</f>
        <v>NG</v>
      </c>
      <c r="H276" s="559"/>
      <c r="I276" s="563" t="str">
        <f>中日程計画表!O247</f>
        <v>NG</v>
      </c>
      <c r="J276" s="559"/>
      <c r="K276" s="563" t="str">
        <f>中日程計画表!S247</f>
        <v>NG</v>
      </c>
      <c r="L276" s="561">
        <v>0</v>
      </c>
      <c r="M276" s="563" t="str">
        <f>中日程計画表!W247</f>
        <v>NG</v>
      </c>
      <c r="N276" s="561">
        <v>0</v>
      </c>
      <c r="O276" s="563" t="str">
        <f>中日程計画表!AE247</f>
        <v>NG</v>
      </c>
      <c r="P276" s="564">
        <v>0</v>
      </c>
      <c r="Q276" s="563" t="str">
        <f>中日程計画表!AI247</f>
        <v>NG</v>
      </c>
      <c r="R276" s="561">
        <v>0</v>
      </c>
      <c r="S276" s="563" t="str">
        <f>中日程計画表!AQ247</f>
        <v>NG</v>
      </c>
      <c r="T276" s="561">
        <v>75</v>
      </c>
      <c r="U276" s="563" t="str">
        <f>中日程計画表!AU247</f>
        <v>NG</v>
      </c>
      <c r="V276" s="561">
        <v>0</v>
      </c>
      <c r="W276" s="563" t="str">
        <f>中日程計画表!BC247</f>
        <v>NG</v>
      </c>
      <c r="X276" s="559">
        <v>0</v>
      </c>
      <c r="Y276" s="563" t="str">
        <f>中日程計画表!BG247</f>
        <v>NG</v>
      </c>
      <c r="Z276" s="559">
        <v>0</v>
      </c>
      <c r="AA276" s="509" t="str">
        <f>中日程計画表!BO247</f>
        <v>NG</v>
      </c>
      <c r="AB276" s="559"/>
      <c r="AC276" s="509" t="str">
        <f>中日程計画表!BS247</f>
        <v>NG</v>
      </c>
      <c r="AD276" s="559"/>
      <c r="AE276" s="289" t="e">
        <f>INDEX(リスト!#REF!,MATCH(品質!$D276,リスト!$D:$D,0))</f>
        <v>#REF!</v>
      </c>
      <c r="AF276" s="284" t="e">
        <f>INDEX(リスト!X:X,MATCH(品質!$D276,リスト!$D:$D,0))</f>
        <v>#N/A</v>
      </c>
    </row>
    <row r="277" spans="1:32" s="107" customFormat="1" ht="12" customHeight="1">
      <c r="A277" s="489"/>
      <c r="B277" s="567"/>
      <c r="C277" s="506"/>
      <c r="D277" s="569"/>
      <c r="E277" s="569"/>
      <c r="F277" s="560"/>
      <c r="G277" s="506"/>
      <c r="H277" s="560"/>
      <c r="I277" s="506"/>
      <c r="J277" s="560"/>
      <c r="K277" s="506"/>
      <c r="L277" s="562"/>
      <c r="M277" s="506"/>
      <c r="N277" s="562"/>
      <c r="O277" s="506"/>
      <c r="P277" s="565"/>
      <c r="Q277" s="506"/>
      <c r="R277" s="562"/>
      <c r="S277" s="506"/>
      <c r="T277" s="562"/>
      <c r="U277" s="506"/>
      <c r="V277" s="562"/>
      <c r="W277" s="506"/>
      <c r="X277" s="560"/>
      <c r="Y277" s="506"/>
      <c r="Z277" s="560"/>
      <c r="AA277" s="509"/>
      <c r="AB277" s="560"/>
      <c r="AC277" s="509"/>
      <c r="AD277" s="560"/>
      <c r="AE277" s="289" t="e">
        <f>INDEX(リスト!#REF!,MATCH(品質!$D276,リスト!$D:$D,0))</f>
        <v>#REF!</v>
      </c>
      <c r="AF277" s="284" t="e">
        <f>INDEX(リスト!X:X,MATCH(品質!$D276,リスト!$D:$D,0))</f>
        <v>#N/A</v>
      </c>
    </row>
    <row r="278" spans="1:32" s="107" customFormat="1" ht="12" customHeight="1">
      <c r="A278" s="488" t="str">
        <f ca="1">中日程計画表!A249</f>
        <v/>
      </c>
      <c r="B278" s="570">
        <f>中日程計画表!B249</f>
        <v>122</v>
      </c>
      <c r="C278" s="563" t="str">
        <f>中日程計画表!C249</f>
        <v/>
      </c>
      <c r="D278" s="568">
        <f>中日程計画表!D249</f>
        <v>0</v>
      </c>
      <c r="E278" s="568">
        <f>中日程計画表!E249</f>
        <v>0</v>
      </c>
      <c r="F278" s="559">
        <v>0</v>
      </c>
      <c r="G278" s="509" t="str">
        <f>中日程計画表!K249</f>
        <v>NG</v>
      </c>
      <c r="H278" s="559"/>
      <c r="I278" s="509" t="str">
        <f>中日程計画表!O249</f>
        <v>NG</v>
      </c>
      <c r="J278" s="559"/>
      <c r="K278" s="509" t="str">
        <f>中日程計画表!S249</f>
        <v>NG</v>
      </c>
      <c r="L278" s="561">
        <v>0</v>
      </c>
      <c r="M278" s="509" t="str">
        <f>中日程計画表!W249</f>
        <v>NG</v>
      </c>
      <c r="N278" s="561">
        <v>0</v>
      </c>
      <c r="O278" s="509" t="str">
        <f>中日程計画表!AE249</f>
        <v>NG</v>
      </c>
      <c r="P278" s="564">
        <v>0</v>
      </c>
      <c r="Q278" s="509" t="str">
        <f>中日程計画表!AI249</f>
        <v>NG</v>
      </c>
      <c r="R278" s="561">
        <v>0</v>
      </c>
      <c r="S278" s="563" t="str">
        <f>中日程計画表!AQ249</f>
        <v>NG</v>
      </c>
      <c r="T278" s="561">
        <v>400</v>
      </c>
      <c r="U278" s="509" t="str">
        <f>中日程計画表!AU249</f>
        <v>NG</v>
      </c>
      <c r="V278" s="561">
        <v>0</v>
      </c>
      <c r="W278" s="509" t="str">
        <f>中日程計画表!BC249</f>
        <v>NG</v>
      </c>
      <c r="X278" s="559">
        <v>0</v>
      </c>
      <c r="Y278" s="509" t="str">
        <f>中日程計画表!BG249</f>
        <v>NG</v>
      </c>
      <c r="Z278" s="559">
        <v>0</v>
      </c>
      <c r="AA278" s="509" t="str">
        <f>中日程計画表!BO249</f>
        <v>NG</v>
      </c>
      <c r="AB278" s="559"/>
      <c r="AC278" s="509" t="str">
        <f>中日程計画表!BS249</f>
        <v>NG</v>
      </c>
      <c r="AD278" s="559"/>
      <c r="AE278" s="289" t="e">
        <f>INDEX(リスト!#REF!,MATCH(品質!$D278,リスト!$D:$D,0))</f>
        <v>#REF!</v>
      </c>
      <c r="AF278" s="284" t="e">
        <f>INDEX(リスト!X:X,MATCH(品質!$D278,リスト!$D:$D,0))</f>
        <v>#N/A</v>
      </c>
    </row>
    <row r="279" spans="1:32" s="107" customFormat="1" ht="12" customHeight="1">
      <c r="A279" s="489"/>
      <c r="B279" s="570"/>
      <c r="C279" s="506"/>
      <c r="D279" s="569"/>
      <c r="E279" s="569"/>
      <c r="F279" s="560"/>
      <c r="G279" s="509"/>
      <c r="H279" s="560"/>
      <c r="I279" s="509"/>
      <c r="J279" s="560"/>
      <c r="K279" s="509"/>
      <c r="L279" s="562"/>
      <c r="M279" s="509"/>
      <c r="N279" s="562"/>
      <c r="O279" s="509"/>
      <c r="P279" s="565"/>
      <c r="Q279" s="509"/>
      <c r="R279" s="562"/>
      <c r="S279" s="506"/>
      <c r="T279" s="562"/>
      <c r="U279" s="509"/>
      <c r="V279" s="562"/>
      <c r="W279" s="509"/>
      <c r="X279" s="560"/>
      <c r="Y279" s="509"/>
      <c r="Z279" s="560"/>
      <c r="AA279" s="509"/>
      <c r="AB279" s="560"/>
      <c r="AC279" s="509"/>
      <c r="AD279" s="560"/>
      <c r="AE279" s="289" t="e">
        <f>INDEX(リスト!#REF!,MATCH(品質!$D278,リスト!$D:$D,0))</f>
        <v>#REF!</v>
      </c>
      <c r="AF279" s="284" t="e">
        <f>INDEX(リスト!X:X,MATCH(品質!$D278,リスト!$D:$D,0))</f>
        <v>#N/A</v>
      </c>
    </row>
    <row r="280" spans="1:32" s="107" customFormat="1" ht="12" customHeight="1">
      <c r="A280" s="488" t="str">
        <f ca="1">中日程計画表!A251</f>
        <v/>
      </c>
      <c r="B280" s="566">
        <f>中日程計画表!B251</f>
        <v>123</v>
      </c>
      <c r="C280" s="563" t="str">
        <f>中日程計画表!C251</f>
        <v/>
      </c>
      <c r="D280" s="568">
        <f>中日程計画表!D251</f>
        <v>0</v>
      </c>
      <c r="E280" s="568">
        <f>中日程計画表!E251</f>
        <v>0</v>
      </c>
      <c r="F280" s="559">
        <v>0</v>
      </c>
      <c r="G280" s="563" t="str">
        <f>中日程計画表!K251</f>
        <v>NG</v>
      </c>
      <c r="H280" s="559"/>
      <c r="I280" s="563" t="str">
        <f>中日程計画表!O251</f>
        <v>NG</v>
      </c>
      <c r="J280" s="559"/>
      <c r="K280" s="563" t="str">
        <f>中日程計画表!S251</f>
        <v>NG</v>
      </c>
      <c r="L280" s="561">
        <v>0</v>
      </c>
      <c r="M280" s="563" t="str">
        <f>中日程計画表!W251</f>
        <v>NG</v>
      </c>
      <c r="N280" s="561">
        <v>0</v>
      </c>
      <c r="O280" s="563" t="str">
        <f>中日程計画表!AE251</f>
        <v>NG</v>
      </c>
      <c r="P280" s="564">
        <v>0</v>
      </c>
      <c r="Q280" s="563" t="str">
        <f>中日程計画表!AI251</f>
        <v>NG</v>
      </c>
      <c r="R280" s="561">
        <v>0</v>
      </c>
      <c r="S280" s="563" t="str">
        <f>中日程計画表!AQ251</f>
        <v>NG</v>
      </c>
      <c r="T280" s="561">
        <v>167</v>
      </c>
      <c r="U280" s="563" t="str">
        <f>中日程計画表!AU251</f>
        <v>NG</v>
      </c>
      <c r="V280" s="561">
        <v>0</v>
      </c>
      <c r="W280" s="563" t="str">
        <f>中日程計画表!BC251</f>
        <v>NG</v>
      </c>
      <c r="X280" s="559">
        <v>0</v>
      </c>
      <c r="Y280" s="563" t="str">
        <f>中日程計画表!BG251</f>
        <v>NG</v>
      </c>
      <c r="Z280" s="559">
        <v>0</v>
      </c>
      <c r="AA280" s="509" t="str">
        <f>中日程計画表!BO251</f>
        <v>NG</v>
      </c>
      <c r="AB280" s="559"/>
      <c r="AC280" s="509" t="str">
        <f>中日程計画表!BS251</f>
        <v>NG</v>
      </c>
      <c r="AD280" s="559"/>
      <c r="AE280" s="289" t="e">
        <f>INDEX(リスト!#REF!,MATCH(品質!$D280,リスト!$D:$D,0))</f>
        <v>#REF!</v>
      </c>
      <c r="AF280" s="284" t="e">
        <f>INDEX(リスト!X:X,MATCH(品質!$D280,リスト!$D:$D,0))</f>
        <v>#N/A</v>
      </c>
    </row>
    <row r="281" spans="1:32" s="107" customFormat="1" ht="12" customHeight="1">
      <c r="A281" s="489"/>
      <c r="B281" s="567"/>
      <c r="C281" s="506"/>
      <c r="D281" s="569"/>
      <c r="E281" s="569"/>
      <c r="F281" s="560"/>
      <c r="G281" s="506"/>
      <c r="H281" s="560"/>
      <c r="I281" s="506"/>
      <c r="J281" s="560"/>
      <c r="K281" s="506"/>
      <c r="L281" s="562"/>
      <c r="M281" s="506"/>
      <c r="N281" s="562"/>
      <c r="O281" s="506"/>
      <c r="P281" s="565"/>
      <c r="Q281" s="506"/>
      <c r="R281" s="562"/>
      <c r="S281" s="506"/>
      <c r="T281" s="562"/>
      <c r="U281" s="506"/>
      <c r="V281" s="562"/>
      <c r="W281" s="506"/>
      <c r="X281" s="560"/>
      <c r="Y281" s="506"/>
      <c r="Z281" s="560"/>
      <c r="AA281" s="509"/>
      <c r="AB281" s="560"/>
      <c r="AC281" s="509"/>
      <c r="AD281" s="560"/>
      <c r="AE281" s="289" t="e">
        <f>INDEX(リスト!#REF!,MATCH(品質!$D280,リスト!$D:$D,0))</f>
        <v>#REF!</v>
      </c>
      <c r="AF281" s="284" t="e">
        <f>INDEX(リスト!X:X,MATCH(品質!$D280,リスト!$D:$D,0))</f>
        <v>#N/A</v>
      </c>
    </row>
    <row r="282" spans="1:32" s="107" customFormat="1" ht="12" customHeight="1">
      <c r="A282" s="488" t="str">
        <f ca="1">中日程計画表!A253</f>
        <v/>
      </c>
      <c r="B282" s="566">
        <f>中日程計画表!B253</f>
        <v>124</v>
      </c>
      <c r="C282" s="563" t="str">
        <f>中日程計画表!C253</f>
        <v/>
      </c>
      <c r="D282" s="568">
        <f>中日程計画表!D253</f>
        <v>0</v>
      </c>
      <c r="E282" s="568">
        <f>中日程計画表!E253</f>
        <v>0</v>
      </c>
      <c r="F282" s="559">
        <v>0</v>
      </c>
      <c r="G282" s="563" t="str">
        <f>中日程計画表!K253</f>
        <v>NG</v>
      </c>
      <c r="H282" s="559"/>
      <c r="I282" s="563" t="str">
        <f>中日程計画表!O253</f>
        <v>NG</v>
      </c>
      <c r="J282" s="559"/>
      <c r="K282" s="563" t="str">
        <f>中日程計画表!S253</f>
        <v>NG</v>
      </c>
      <c r="L282" s="561">
        <v>0</v>
      </c>
      <c r="M282" s="563" t="str">
        <f>中日程計画表!W253</f>
        <v>NG</v>
      </c>
      <c r="N282" s="561">
        <v>0</v>
      </c>
      <c r="O282" s="563" t="str">
        <f>中日程計画表!AE253</f>
        <v>NG</v>
      </c>
      <c r="P282" s="564">
        <v>0</v>
      </c>
      <c r="Q282" s="563" t="str">
        <f>中日程計画表!AI253</f>
        <v>NG</v>
      </c>
      <c r="R282" s="561">
        <v>0</v>
      </c>
      <c r="S282" s="563" t="str">
        <f>中日程計画表!AQ253</f>
        <v>NG</v>
      </c>
      <c r="T282" s="561">
        <v>102</v>
      </c>
      <c r="U282" s="563" t="str">
        <f>中日程計画表!AU253</f>
        <v>NG</v>
      </c>
      <c r="V282" s="561">
        <v>0</v>
      </c>
      <c r="W282" s="563" t="str">
        <f>中日程計画表!BC253</f>
        <v>NG</v>
      </c>
      <c r="X282" s="559">
        <v>0</v>
      </c>
      <c r="Y282" s="563" t="str">
        <f>中日程計画表!BG253</f>
        <v>NG</v>
      </c>
      <c r="Z282" s="559">
        <v>0</v>
      </c>
      <c r="AA282" s="509" t="str">
        <f>中日程計画表!BO253</f>
        <v>NG</v>
      </c>
      <c r="AB282" s="559"/>
      <c r="AC282" s="509" t="str">
        <f>中日程計画表!BS253</f>
        <v>NG</v>
      </c>
      <c r="AD282" s="559"/>
      <c r="AE282" s="289" t="e">
        <f>INDEX(リスト!#REF!,MATCH(品質!$D282,リスト!$D:$D,0))</f>
        <v>#REF!</v>
      </c>
      <c r="AF282" s="284" t="e">
        <f>INDEX(リスト!X:X,MATCH(品質!$D282,リスト!$D:$D,0))</f>
        <v>#N/A</v>
      </c>
    </row>
    <row r="283" spans="1:32" s="107" customFormat="1" ht="12" customHeight="1">
      <c r="A283" s="489"/>
      <c r="B283" s="567"/>
      <c r="C283" s="506"/>
      <c r="D283" s="569"/>
      <c r="E283" s="569"/>
      <c r="F283" s="560"/>
      <c r="G283" s="506"/>
      <c r="H283" s="560"/>
      <c r="I283" s="506"/>
      <c r="J283" s="560"/>
      <c r="K283" s="506"/>
      <c r="L283" s="562"/>
      <c r="M283" s="506"/>
      <c r="N283" s="562"/>
      <c r="O283" s="506"/>
      <c r="P283" s="565"/>
      <c r="Q283" s="506"/>
      <c r="R283" s="562"/>
      <c r="S283" s="506"/>
      <c r="T283" s="562"/>
      <c r="U283" s="506"/>
      <c r="V283" s="562"/>
      <c r="W283" s="506"/>
      <c r="X283" s="560"/>
      <c r="Y283" s="506"/>
      <c r="Z283" s="560"/>
      <c r="AA283" s="509"/>
      <c r="AB283" s="560"/>
      <c r="AC283" s="509"/>
      <c r="AD283" s="560"/>
      <c r="AE283" s="289" t="e">
        <f>INDEX(リスト!#REF!,MATCH(品質!$D282,リスト!$D:$D,0))</f>
        <v>#REF!</v>
      </c>
      <c r="AF283" s="284" t="e">
        <f>INDEX(リスト!X:X,MATCH(品質!$D282,リスト!$D:$D,0))</f>
        <v>#N/A</v>
      </c>
    </row>
    <row r="284" spans="1:32" s="107" customFormat="1" ht="12" customHeight="1">
      <c r="A284" s="488" t="str">
        <f ca="1">中日程計画表!A255</f>
        <v/>
      </c>
      <c r="B284" s="566">
        <f>中日程計画表!B255</f>
        <v>125</v>
      </c>
      <c r="C284" s="563" t="str">
        <f>中日程計画表!C255</f>
        <v/>
      </c>
      <c r="D284" s="568">
        <f>中日程計画表!D255</f>
        <v>0</v>
      </c>
      <c r="E284" s="568">
        <f>中日程計画表!E255</f>
        <v>0</v>
      </c>
      <c r="F284" s="559">
        <v>0</v>
      </c>
      <c r="G284" s="563" t="str">
        <f>中日程計画表!K255</f>
        <v>NG</v>
      </c>
      <c r="H284" s="559"/>
      <c r="I284" s="563" t="str">
        <f>中日程計画表!O255</f>
        <v>NG</v>
      </c>
      <c r="J284" s="559"/>
      <c r="K284" s="563" t="str">
        <f>中日程計画表!S255</f>
        <v>NG</v>
      </c>
      <c r="L284" s="561">
        <v>0</v>
      </c>
      <c r="M284" s="563" t="str">
        <f>中日程計画表!W255</f>
        <v>NG</v>
      </c>
      <c r="N284" s="561">
        <v>0</v>
      </c>
      <c r="O284" s="563" t="str">
        <f>中日程計画表!AE255</f>
        <v>NG</v>
      </c>
      <c r="P284" s="564">
        <v>0</v>
      </c>
      <c r="Q284" s="563" t="str">
        <f>中日程計画表!AI255</f>
        <v>NG</v>
      </c>
      <c r="R284" s="561">
        <v>0</v>
      </c>
      <c r="S284" s="563" t="str">
        <f>中日程計画表!AQ255</f>
        <v>NG</v>
      </c>
      <c r="T284" s="561">
        <v>0</v>
      </c>
      <c r="U284" s="563" t="str">
        <f>中日程計画表!AU255</f>
        <v>NG</v>
      </c>
      <c r="V284" s="561">
        <v>0</v>
      </c>
      <c r="W284" s="563" t="str">
        <f>中日程計画表!BC255</f>
        <v>NG</v>
      </c>
      <c r="X284" s="559">
        <v>0</v>
      </c>
      <c r="Y284" s="563" t="str">
        <f>中日程計画表!BG255</f>
        <v>NG</v>
      </c>
      <c r="Z284" s="559">
        <v>0</v>
      </c>
      <c r="AA284" s="509" t="str">
        <f>中日程計画表!BO255</f>
        <v>NG</v>
      </c>
      <c r="AB284" s="559"/>
      <c r="AC284" s="509" t="str">
        <f>中日程計画表!BS255</f>
        <v>NG</v>
      </c>
      <c r="AD284" s="559"/>
      <c r="AE284" s="289" t="e">
        <f>INDEX(リスト!#REF!,MATCH(品質!$D284,リスト!$D:$D,0))</f>
        <v>#REF!</v>
      </c>
      <c r="AF284" s="284" t="e">
        <f>INDEX(リスト!X:X,MATCH(品質!$D284,リスト!$D:$D,0))</f>
        <v>#N/A</v>
      </c>
    </row>
    <row r="285" spans="1:32" s="107" customFormat="1" ht="12" customHeight="1">
      <c r="A285" s="489"/>
      <c r="B285" s="567"/>
      <c r="C285" s="506"/>
      <c r="D285" s="569"/>
      <c r="E285" s="569"/>
      <c r="F285" s="560"/>
      <c r="G285" s="506"/>
      <c r="H285" s="560"/>
      <c r="I285" s="506"/>
      <c r="J285" s="560"/>
      <c r="K285" s="506"/>
      <c r="L285" s="562"/>
      <c r="M285" s="506"/>
      <c r="N285" s="562"/>
      <c r="O285" s="506"/>
      <c r="P285" s="565"/>
      <c r="Q285" s="506"/>
      <c r="R285" s="562"/>
      <c r="S285" s="506"/>
      <c r="T285" s="562"/>
      <c r="U285" s="506"/>
      <c r="V285" s="562"/>
      <c r="W285" s="506"/>
      <c r="X285" s="560"/>
      <c r="Y285" s="506"/>
      <c r="Z285" s="560"/>
      <c r="AA285" s="509"/>
      <c r="AB285" s="560"/>
      <c r="AC285" s="509"/>
      <c r="AD285" s="560"/>
      <c r="AE285" s="289" t="e">
        <f>INDEX(リスト!#REF!,MATCH(品質!$D284,リスト!$D:$D,0))</f>
        <v>#REF!</v>
      </c>
      <c r="AF285" s="284" t="e">
        <f>INDEX(リスト!X:X,MATCH(品質!$D284,リスト!$D:$D,0))</f>
        <v>#N/A</v>
      </c>
    </row>
    <row r="286" spans="1:32" s="107" customFormat="1" ht="12" customHeight="1">
      <c r="A286" s="488" t="str">
        <f ca="1">中日程計画表!A257</f>
        <v/>
      </c>
      <c r="B286" s="566">
        <f>中日程計画表!B257</f>
        <v>126</v>
      </c>
      <c r="C286" s="563" t="str">
        <f>中日程計画表!C257</f>
        <v/>
      </c>
      <c r="D286" s="568">
        <f>中日程計画表!D257</f>
        <v>0</v>
      </c>
      <c r="E286" s="568">
        <f>中日程計画表!E257</f>
        <v>0</v>
      </c>
      <c r="F286" s="559">
        <v>0</v>
      </c>
      <c r="G286" s="563" t="str">
        <f>中日程計画表!K257</f>
        <v>NG</v>
      </c>
      <c r="H286" s="559"/>
      <c r="I286" s="563" t="str">
        <f>中日程計画表!O257</f>
        <v>NG</v>
      </c>
      <c r="J286" s="559"/>
      <c r="K286" s="563" t="str">
        <f>中日程計画表!S257</f>
        <v>NG</v>
      </c>
      <c r="L286" s="561">
        <v>0</v>
      </c>
      <c r="M286" s="563" t="str">
        <f>中日程計画表!W257</f>
        <v>NG</v>
      </c>
      <c r="N286" s="561">
        <v>0</v>
      </c>
      <c r="O286" s="563" t="str">
        <f>中日程計画表!AE257</f>
        <v>NG</v>
      </c>
      <c r="P286" s="564">
        <v>0</v>
      </c>
      <c r="Q286" s="563" t="str">
        <f>中日程計画表!AI257</f>
        <v>NG</v>
      </c>
      <c r="R286" s="561">
        <v>0</v>
      </c>
      <c r="S286" s="563" t="str">
        <f>中日程計画表!AQ257</f>
        <v>NG</v>
      </c>
      <c r="T286" s="561">
        <v>0</v>
      </c>
      <c r="U286" s="563" t="str">
        <f>中日程計画表!AU257</f>
        <v>NG</v>
      </c>
      <c r="V286" s="561">
        <v>0</v>
      </c>
      <c r="W286" s="563" t="str">
        <f>中日程計画表!BC257</f>
        <v>NG</v>
      </c>
      <c r="X286" s="559">
        <v>0</v>
      </c>
      <c r="Y286" s="563" t="str">
        <f>中日程計画表!BG257</f>
        <v>NG</v>
      </c>
      <c r="Z286" s="559">
        <v>0</v>
      </c>
      <c r="AA286" s="509" t="str">
        <f>中日程計画表!BO257</f>
        <v>NG</v>
      </c>
      <c r="AB286" s="559"/>
      <c r="AC286" s="509" t="str">
        <f>中日程計画表!BS257</f>
        <v>NG</v>
      </c>
      <c r="AD286" s="559"/>
      <c r="AE286" s="289" t="e">
        <f>INDEX(リスト!#REF!,MATCH(品質!$D286,リスト!$D:$D,0))</f>
        <v>#REF!</v>
      </c>
      <c r="AF286" s="284" t="e">
        <f>INDEX(リスト!X:X,MATCH(品質!$D286,リスト!$D:$D,0))</f>
        <v>#N/A</v>
      </c>
    </row>
    <row r="287" spans="1:32" s="107" customFormat="1" ht="12" customHeight="1">
      <c r="A287" s="489"/>
      <c r="B287" s="567"/>
      <c r="C287" s="506"/>
      <c r="D287" s="569"/>
      <c r="E287" s="569"/>
      <c r="F287" s="560"/>
      <c r="G287" s="506"/>
      <c r="H287" s="560"/>
      <c r="I287" s="506"/>
      <c r="J287" s="560"/>
      <c r="K287" s="506"/>
      <c r="L287" s="562"/>
      <c r="M287" s="506"/>
      <c r="N287" s="562"/>
      <c r="O287" s="506"/>
      <c r="P287" s="565"/>
      <c r="Q287" s="506"/>
      <c r="R287" s="562"/>
      <c r="S287" s="506"/>
      <c r="T287" s="562"/>
      <c r="U287" s="506"/>
      <c r="V287" s="562"/>
      <c r="W287" s="506"/>
      <c r="X287" s="560"/>
      <c r="Y287" s="506"/>
      <c r="Z287" s="560"/>
      <c r="AA287" s="509"/>
      <c r="AB287" s="560"/>
      <c r="AC287" s="509"/>
      <c r="AD287" s="560"/>
      <c r="AE287" s="289" t="e">
        <f>INDEX(リスト!#REF!,MATCH(品質!$D286,リスト!$D:$D,0))</f>
        <v>#REF!</v>
      </c>
      <c r="AF287" s="284" t="e">
        <f>INDEX(リスト!X:X,MATCH(品質!$D286,リスト!$D:$D,0))</f>
        <v>#N/A</v>
      </c>
    </row>
    <row r="288" spans="1:32" s="107" customFormat="1" ht="12" customHeight="1">
      <c r="A288" s="488" t="str">
        <f ca="1">中日程計画表!A259</f>
        <v/>
      </c>
      <c r="B288" s="566">
        <f>中日程計画表!B259</f>
        <v>127</v>
      </c>
      <c r="C288" s="563" t="str">
        <f>中日程計画表!C259</f>
        <v/>
      </c>
      <c r="D288" s="568">
        <f>中日程計画表!D259</f>
        <v>0</v>
      </c>
      <c r="E288" s="568">
        <f>中日程計画表!E259</f>
        <v>0</v>
      </c>
      <c r="F288" s="559">
        <v>0</v>
      </c>
      <c r="G288" s="563" t="str">
        <f>中日程計画表!K259</f>
        <v>NG</v>
      </c>
      <c r="H288" s="559"/>
      <c r="I288" s="563" t="str">
        <f>中日程計画表!O259</f>
        <v>NG</v>
      </c>
      <c r="J288" s="559"/>
      <c r="K288" s="563" t="str">
        <f>中日程計画表!S259</f>
        <v>NG</v>
      </c>
      <c r="L288" s="561">
        <v>0</v>
      </c>
      <c r="M288" s="563" t="str">
        <f>中日程計画表!W259</f>
        <v>NG</v>
      </c>
      <c r="N288" s="561"/>
      <c r="O288" s="563" t="str">
        <f>中日程計画表!AE259</f>
        <v>NG</v>
      </c>
      <c r="P288" s="564">
        <v>0</v>
      </c>
      <c r="Q288" s="563" t="str">
        <f>中日程計画表!AI259</f>
        <v>NG</v>
      </c>
      <c r="R288" s="561"/>
      <c r="S288" s="563" t="str">
        <f>中日程計画表!AQ259</f>
        <v>NG</v>
      </c>
      <c r="T288" s="561">
        <v>366</v>
      </c>
      <c r="U288" s="563" t="str">
        <f>中日程計画表!AU259</f>
        <v>NG</v>
      </c>
      <c r="V288" s="561">
        <v>17</v>
      </c>
      <c r="W288" s="563" t="str">
        <f>中日程計画表!BC259</f>
        <v>NG</v>
      </c>
      <c r="X288" s="559">
        <v>0</v>
      </c>
      <c r="Y288" s="563" t="str">
        <f>中日程計画表!BG259</f>
        <v>NG</v>
      </c>
      <c r="Z288" s="559"/>
      <c r="AA288" s="509" t="str">
        <f>中日程計画表!BO259</f>
        <v>NG</v>
      </c>
      <c r="AB288" s="559"/>
      <c r="AC288" s="509" t="str">
        <f>中日程計画表!BS259</f>
        <v>NG</v>
      </c>
      <c r="AD288" s="559"/>
      <c r="AE288" s="289" t="e">
        <f>INDEX(リスト!#REF!,MATCH(品質!$D288,リスト!$D:$D,0))</f>
        <v>#REF!</v>
      </c>
      <c r="AF288" s="284" t="e">
        <f>INDEX(リスト!X:X,MATCH(品質!$D288,リスト!$D:$D,0))</f>
        <v>#N/A</v>
      </c>
    </row>
    <row r="289" spans="1:32" s="107" customFormat="1" ht="12" customHeight="1">
      <c r="A289" s="489"/>
      <c r="B289" s="567"/>
      <c r="C289" s="506"/>
      <c r="D289" s="569"/>
      <c r="E289" s="569"/>
      <c r="F289" s="560"/>
      <c r="G289" s="506"/>
      <c r="H289" s="560"/>
      <c r="I289" s="506"/>
      <c r="J289" s="560"/>
      <c r="K289" s="506"/>
      <c r="L289" s="562"/>
      <c r="M289" s="506"/>
      <c r="N289" s="562"/>
      <c r="O289" s="506"/>
      <c r="P289" s="565"/>
      <c r="Q289" s="506"/>
      <c r="R289" s="562"/>
      <c r="S289" s="506"/>
      <c r="T289" s="562"/>
      <c r="U289" s="506"/>
      <c r="V289" s="562"/>
      <c r="W289" s="506"/>
      <c r="X289" s="560"/>
      <c r="Y289" s="506"/>
      <c r="Z289" s="560"/>
      <c r="AA289" s="509"/>
      <c r="AB289" s="560"/>
      <c r="AC289" s="509"/>
      <c r="AD289" s="560"/>
      <c r="AE289" s="289" t="e">
        <f>INDEX(リスト!#REF!,MATCH(品質!$D288,リスト!$D:$D,0))</f>
        <v>#REF!</v>
      </c>
      <c r="AF289" s="284" t="e">
        <f>INDEX(リスト!X:X,MATCH(品質!$D288,リスト!$D:$D,0))</f>
        <v>#N/A</v>
      </c>
    </row>
    <row r="290" spans="1:32" s="107" customFormat="1" ht="12" customHeight="1">
      <c r="A290" s="488" t="str">
        <f ca="1">中日程計画表!A261</f>
        <v/>
      </c>
      <c r="B290" s="566">
        <f>中日程計画表!B261</f>
        <v>128</v>
      </c>
      <c r="C290" s="563" t="str">
        <f>中日程計画表!C261</f>
        <v/>
      </c>
      <c r="D290" s="568">
        <f>中日程計画表!D261</f>
        <v>0</v>
      </c>
      <c r="E290" s="568">
        <f>中日程計画表!E261</f>
        <v>0</v>
      </c>
      <c r="F290" s="559">
        <v>0</v>
      </c>
      <c r="G290" s="563" t="str">
        <f>中日程計画表!K261</f>
        <v>NG</v>
      </c>
      <c r="H290" s="559"/>
      <c r="I290" s="563" t="str">
        <f>中日程計画表!O261</f>
        <v>NG</v>
      </c>
      <c r="J290" s="559"/>
      <c r="K290" s="563" t="str">
        <f>中日程計画表!S261</f>
        <v>NG</v>
      </c>
      <c r="L290" s="561">
        <v>0</v>
      </c>
      <c r="M290" s="563" t="str">
        <f>中日程計画表!W261</f>
        <v>NG</v>
      </c>
      <c r="N290" s="561">
        <v>0</v>
      </c>
      <c r="O290" s="563" t="str">
        <f>中日程計画表!AE261</f>
        <v>NG</v>
      </c>
      <c r="P290" s="564">
        <v>0</v>
      </c>
      <c r="Q290" s="563" t="str">
        <f>中日程計画表!AI261</f>
        <v>NG</v>
      </c>
      <c r="R290" s="561">
        <v>0</v>
      </c>
      <c r="S290" s="563" t="str">
        <f>中日程計画表!AQ261</f>
        <v>NG</v>
      </c>
      <c r="T290" s="561">
        <v>0</v>
      </c>
      <c r="U290" s="563" t="str">
        <f>中日程計画表!AU261</f>
        <v>NG</v>
      </c>
      <c r="V290" s="561">
        <v>0</v>
      </c>
      <c r="W290" s="563" t="str">
        <f>中日程計画表!BC261</f>
        <v>NG</v>
      </c>
      <c r="X290" s="559">
        <v>0</v>
      </c>
      <c r="Y290" s="563" t="str">
        <f>中日程計画表!BG261</f>
        <v>NG</v>
      </c>
      <c r="Z290" s="559">
        <v>0</v>
      </c>
      <c r="AA290" s="509" t="str">
        <f>中日程計画表!BO261</f>
        <v>NG</v>
      </c>
      <c r="AB290" s="559"/>
      <c r="AC290" s="509" t="str">
        <f>中日程計画表!BS261</f>
        <v>NG</v>
      </c>
      <c r="AD290" s="559"/>
      <c r="AE290" s="289" t="e">
        <f>INDEX(リスト!#REF!,MATCH(品質!$D290,リスト!$D:$D,0))</f>
        <v>#REF!</v>
      </c>
      <c r="AF290" s="284" t="e">
        <f>INDEX(リスト!X:X,MATCH(品質!$D290,リスト!$D:$D,0))</f>
        <v>#N/A</v>
      </c>
    </row>
    <row r="291" spans="1:32" s="107" customFormat="1" ht="12" customHeight="1">
      <c r="A291" s="489"/>
      <c r="B291" s="567"/>
      <c r="C291" s="506"/>
      <c r="D291" s="569"/>
      <c r="E291" s="569"/>
      <c r="F291" s="560"/>
      <c r="G291" s="506"/>
      <c r="H291" s="560"/>
      <c r="I291" s="506"/>
      <c r="J291" s="560"/>
      <c r="K291" s="506"/>
      <c r="L291" s="562"/>
      <c r="M291" s="506"/>
      <c r="N291" s="562"/>
      <c r="O291" s="506"/>
      <c r="P291" s="565"/>
      <c r="Q291" s="506"/>
      <c r="R291" s="562"/>
      <c r="S291" s="506"/>
      <c r="T291" s="562"/>
      <c r="U291" s="506"/>
      <c r="V291" s="562"/>
      <c r="W291" s="506"/>
      <c r="X291" s="560"/>
      <c r="Y291" s="506"/>
      <c r="Z291" s="560"/>
      <c r="AA291" s="509"/>
      <c r="AB291" s="560"/>
      <c r="AC291" s="509"/>
      <c r="AD291" s="560"/>
      <c r="AE291" s="289" t="e">
        <f>INDEX(リスト!#REF!,MATCH(品質!$D290,リスト!$D:$D,0))</f>
        <v>#REF!</v>
      </c>
      <c r="AF291" s="284" t="e">
        <f>INDEX(リスト!X:X,MATCH(品質!$D290,リスト!$D:$D,0))</f>
        <v>#N/A</v>
      </c>
    </row>
    <row r="292" spans="1:32" s="107" customFormat="1" ht="12" customHeight="1">
      <c r="A292" s="488" t="str">
        <f ca="1">中日程計画表!A263</f>
        <v/>
      </c>
      <c r="B292" s="566">
        <f>中日程計画表!B263</f>
        <v>129</v>
      </c>
      <c r="C292" s="563" t="str">
        <f>中日程計画表!C263</f>
        <v/>
      </c>
      <c r="D292" s="568">
        <f>中日程計画表!D263</f>
        <v>0</v>
      </c>
      <c r="E292" s="568">
        <f>中日程計画表!E263</f>
        <v>0</v>
      </c>
      <c r="F292" s="559">
        <v>0</v>
      </c>
      <c r="G292" s="563" t="str">
        <f>中日程計画表!K263</f>
        <v>NG</v>
      </c>
      <c r="H292" s="559"/>
      <c r="I292" s="563" t="str">
        <f>中日程計画表!O263</f>
        <v>NG</v>
      </c>
      <c r="J292" s="559"/>
      <c r="K292" s="563" t="str">
        <f>中日程計画表!S263</f>
        <v>NG</v>
      </c>
      <c r="L292" s="561">
        <v>0</v>
      </c>
      <c r="M292" s="563" t="str">
        <f>中日程計画表!W263</f>
        <v>NG</v>
      </c>
      <c r="N292" s="561">
        <v>0</v>
      </c>
      <c r="O292" s="563" t="str">
        <f>中日程計画表!AE263</f>
        <v>NG</v>
      </c>
      <c r="P292" s="564">
        <v>0</v>
      </c>
      <c r="Q292" s="563" t="str">
        <f>中日程計画表!AI263</f>
        <v>NG</v>
      </c>
      <c r="R292" s="561">
        <v>0</v>
      </c>
      <c r="S292" s="563" t="str">
        <f>中日程計画表!AQ263</f>
        <v>NG</v>
      </c>
      <c r="T292" s="561">
        <v>187</v>
      </c>
      <c r="U292" s="563" t="str">
        <f>中日程計画表!AU263</f>
        <v>NG</v>
      </c>
      <c r="V292" s="561">
        <v>0</v>
      </c>
      <c r="W292" s="563" t="str">
        <f>中日程計画表!BC263</f>
        <v>NG</v>
      </c>
      <c r="X292" s="559">
        <v>0</v>
      </c>
      <c r="Y292" s="563" t="str">
        <f>中日程計画表!BG263</f>
        <v>NG</v>
      </c>
      <c r="Z292" s="559"/>
      <c r="AA292" s="509" t="str">
        <f>中日程計画表!BO263</f>
        <v>NG</v>
      </c>
      <c r="AB292" s="559"/>
      <c r="AC292" s="509" t="str">
        <f>中日程計画表!BS263</f>
        <v>NG</v>
      </c>
      <c r="AD292" s="559"/>
      <c r="AE292" s="289" t="e">
        <f>INDEX(リスト!#REF!,MATCH(品質!$D292,リスト!$D:$D,0))</f>
        <v>#REF!</v>
      </c>
      <c r="AF292" s="284" t="e">
        <f>INDEX(リスト!X:X,MATCH(品質!$D292,リスト!$D:$D,0))</f>
        <v>#N/A</v>
      </c>
    </row>
    <row r="293" spans="1:32" s="107" customFormat="1" ht="12" customHeight="1">
      <c r="A293" s="489"/>
      <c r="B293" s="567"/>
      <c r="C293" s="506"/>
      <c r="D293" s="569"/>
      <c r="E293" s="569"/>
      <c r="F293" s="560"/>
      <c r="G293" s="506"/>
      <c r="H293" s="560"/>
      <c r="I293" s="506"/>
      <c r="J293" s="560"/>
      <c r="K293" s="506"/>
      <c r="L293" s="562"/>
      <c r="M293" s="506"/>
      <c r="N293" s="562"/>
      <c r="O293" s="506"/>
      <c r="P293" s="565"/>
      <c r="Q293" s="506"/>
      <c r="R293" s="562"/>
      <c r="S293" s="506"/>
      <c r="T293" s="562"/>
      <c r="U293" s="506"/>
      <c r="V293" s="562"/>
      <c r="W293" s="506"/>
      <c r="X293" s="560"/>
      <c r="Y293" s="506"/>
      <c r="Z293" s="560"/>
      <c r="AA293" s="509"/>
      <c r="AB293" s="560"/>
      <c r="AC293" s="509"/>
      <c r="AD293" s="560"/>
      <c r="AE293" s="289" t="e">
        <f>INDEX(リスト!#REF!,MATCH(品質!$D292,リスト!$D:$D,0))</f>
        <v>#REF!</v>
      </c>
      <c r="AF293" s="284" t="e">
        <f>INDEX(リスト!X:X,MATCH(品質!$D292,リスト!$D:$D,0))</f>
        <v>#N/A</v>
      </c>
    </row>
    <row r="294" spans="1:32" s="107" customFormat="1" ht="12" customHeight="1">
      <c r="A294" s="488" t="str">
        <f ca="1">中日程計画表!A265</f>
        <v/>
      </c>
      <c r="B294" s="566">
        <f>中日程計画表!B265</f>
        <v>130</v>
      </c>
      <c r="C294" s="563" t="str">
        <f>中日程計画表!C265</f>
        <v/>
      </c>
      <c r="D294" s="568">
        <f>中日程計画表!D265</f>
        <v>0</v>
      </c>
      <c r="E294" s="568">
        <f>中日程計画表!E265</f>
        <v>0</v>
      </c>
      <c r="F294" s="559">
        <v>2</v>
      </c>
      <c r="G294" s="563" t="str">
        <f>中日程計画表!K265</f>
        <v>NG</v>
      </c>
      <c r="H294" s="559"/>
      <c r="I294" s="563" t="str">
        <f>中日程計画表!O265</f>
        <v>NG</v>
      </c>
      <c r="J294" s="559"/>
      <c r="K294" s="563" t="str">
        <f>中日程計画表!S265</f>
        <v>NG</v>
      </c>
      <c r="L294" s="561">
        <v>15</v>
      </c>
      <c r="M294" s="563" t="str">
        <f>中日程計画表!W265</f>
        <v>NG</v>
      </c>
      <c r="N294" s="561">
        <v>12</v>
      </c>
      <c r="O294" s="563" t="str">
        <f>中日程計画表!AE265</f>
        <v>NG</v>
      </c>
      <c r="P294" s="564">
        <v>0.27800000000000002</v>
      </c>
      <c r="Q294" s="563" t="str">
        <f>中日程計画表!AI265</f>
        <v>NG</v>
      </c>
      <c r="R294" s="561">
        <v>0</v>
      </c>
      <c r="S294" s="563" t="str">
        <f>中日程計画表!AQ265</f>
        <v>NG</v>
      </c>
      <c r="T294" s="561">
        <v>67</v>
      </c>
      <c r="U294" s="563" t="str">
        <f>中日程計画表!AU265</f>
        <v>NG</v>
      </c>
      <c r="V294" s="561">
        <v>11</v>
      </c>
      <c r="W294" s="563" t="str">
        <f>中日程計画表!BC265</f>
        <v>NG</v>
      </c>
      <c r="X294" s="559">
        <v>0</v>
      </c>
      <c r="Y294" s="563" t="str">
        <f>中日程計画表!BG265</f>
        <v>NG</v>
      </c>
      <c r="Z294" s="559">
        <v>0</v>
      </c>
      <c r="AA294" s="509" t="str">
        <f>中日程計画表!BO265</f>
        <v>NG</v>
      </c>
      <c r="AB294" s="559"/>
      <c r="AC294" s="509" t="str">
        <f>中日程計画表!BS265</f>
        <v>NG</v>
      </c>
      <c r="AD294" s="559"/>
      <c r="AE294" s="289" t="e">
        <f>INDEX(リスト!#REF!,MATCH(品質!$D294,リスト!$D:$D,0))</f>
        <v>#REF!</v>
      </c>
      <c r="AF294" s="284" t="e">
        <f>INDEX(リスト!X:X,MATCH(品質!$D294,リスト!$D:$D,0))</f>
        <v>#N/A</v>
      </c>
    </row>
    <row r="295" spans="1:32" s="107" customFormat="1" ht="12" customHeight="1">
      <c r="A295" s="489"/>
      <c r="B295" s="567"/>
      <c r="C295" s="506"/>
      <c r="D295" s="569"/>
      <c r="E295" s="569"/>
      <c r="F295" s="560"/>
      <c r="G295" s="506"/>
      <c r="H295" s="560"/>
      <c r="I295" s="506"/>
      <c r="J295" s="560"/>
      <c r="K295" s="506"/>
      <c r="L295" s="562"/>
      <c r="M295" s="506"/>
      <c r="N295" s="562"/>
      <c r="O295" s="506"/>
      <c r="P295" s="565"/>
      <c r="Q295" s="506"/>
      <c r="R295" s="562"/>
      <c r="S295" s="506"/>
      <c r="T295" s="562"/>
      <c r="U295" s="506"/>
      <c r="V295" s="562"/>
      <c r="W295" s="506"/>
      <c r="X295" s="560"/>
      <c r="Y295" s="506"/>
      <c r="Z295" s="560"/>
      <c r="AA295" s="509"/>
      <c r="AB295" s="560"/>
      <c r="AC295" s="509"/>
      <c r="AD295" s="560"/>
      <c r="AE295" s="289" t="e">
        <f>INDEX(リスト!#REF!,MATCH(品質!$D294,リスト!$D:$D,0))</f>
        <v>#REF!</v>
      </c>
      <c r="AF295" s="284" t="e">
        <f>INDEX(リスト!X:X,MATCH(品質!$D294,リスト!$D:$D,0))</f>
        <v>#N/A</v>
      </c>
    </row>
    <row r="296" spans="1:32" s="107" customFormat="1" ht="12" customHeight="1">
      <c r="A296" s="488" t="str">
        <f ca="1">中日程計画表!A267</f>
        <v/>
      </c>
      <c r="B296" s="566">
        <f>中日程計画表!B267</f>
        <v>131</v>
      </c>
      <c r="C296" s="563" t="str">
        <f>中日程計画表!C267</f>
        <v/>
      </c>
      <c r="D296" s="568">
        <f>中日程計画表!D267</f>
        <v>0</v>
      </c>
      <c r="E296" s="568">
        <f>中日程計画表!E267</f>
        <v>0</v>
      </c>
      <c r="F296" s="559">
        <v>0</v>
      </c>
      <c r="G296" s="563" t="str">
        <f>中日程計画表!K267</f>
        <v>NG</v>
      </c>
      <c r="H296" s="559"/>
      <c r="I296" s="563" t="str">
        <f>中日程計画表!O267</f>
        <v>NG</v>
      </c>
      <c r="J296" s="559"/>
      <c r="K296" s="563" t="str">
        <f>中日程計画表!S267</f>
        <v>NG</v>
      </c>
      <c r="L296" s="561">
        <v>0</v>
      </c>
      <c r="M296" s="563" t="str">
        <f>中日程計画表!W267</f>
        <v>NG</v>
      </c>
      <c r="N296" s="561">
        <v>0</v>
      </c>
      <c r="O296" s="563" t="str">
        <f>中日程計画表!AE267</f>
        <v>NG</v>
      </c>
      <c r="P296" s="564">
        <v>0</v>
      </c>
      <c r="Q296" s="563" t="str">
        <f>中日程計画表!AI267</f>
        <v>NG</v>
      </c>
      <c r="R296" s="561">
        <v>0</v>
      </c>
      <c r="S296" s="563" t="str">
        <f>中日程計画表!AQ267</f>
        <v>NG</v>
      </c>
      <c r="T296" s="561">
        <v>320</v>
      </c>
      <c r="U296" s="563" t="str">
        <f>中日程計画表!AU267</f>
        <v>NG</v>
      </c>
      <c r="V296" s="561">
        <v>13</v>
      </c>
      <c r="W296" s="563" t="str">
        <f>中日程計画表!BC267</f>
        <v>NG</v>
      </c>
      <c r="X296" s="559">
        <v>0</v>
      </c>
      <c r="Y296" s="563" t="str">
        <f>中日程計画表!BG267</f>
        <v>NG</v>
      </c>
      <c r="Z296" s="559">
        <v>0</v>
      </c>
      <c r="AA296" s="509" t="str">
        <f>中日程計画表!BO267</f>
        <v>NG</v>
      </c>
      <c r="AB296" s="559"/>
      <c r="AC296" s="509" t="str">
        <f>中日程計画表!BS267</f>
        <v>NG</v>
      </c>
      <c r="AD296" s="559"/>
      <c r="AE296" s="289" t="e">
        <f>INDEX(リスト!#REF!,MATCH(品質!$D296,リスト!$D:$D,0))</f>
        <v>#REF!</v>
      </c>
      <c r="AF296" s="284" t="e">
        <f>INDEX(リスト!X:X,MATCH(品質!$D296,リスト!$D:$D,0))</f>
        <v>#N/A</v>
      </c>
    </row>
    <row r="297" spans="1:32" s="107" customFormat="1" ht="12" customHeight="1">
      <c r="A297" s="489"/>
      <c r="B297" s="567"/>
      <c r="C297" s="506"/>
      <c r="D297" s="569"/>
      <c r="E297" s="569"/>
      <c r="F297" s="560"/>
      <c r="G297" s="506"/>
      <c r="H297" s="560"/>
      <c r="I297" s="506"/>
      <c r="J297" s="560"/>
      <c r="K297" s="506"/>
      <c r="L297" s="562"/>
      <c r="M297" s="506"/>
      <c r="N297" s="562"/>
      <c r="O297" s="506"/>
      <c r="P297" s="565"/>
      <c r="Q297" s="506"/>
      <c r="R297" s="562"/>
      <c r="S297" s="506"/>
      <c r="T297" s="562"/>
      <c r="U297" s="506"/>
      <c r="V297" s="562"/>
      <c r="W297" s="506"/>
      <c r="X297" s="560"/>
      <c r="Y297" s="506"/>
      <c r="Z297" s="560"/>
      <c r="AA297" s="509"/>
      <c r="AB297" s="560"/>
      <c r="AC297" s="509"/>
      <c r="AD297" s="560"/>
      <c r="AE297" s="289" t="e">
        <f>INDEX(リスト!#REF!,MATCH(品質!$D296,リスト!$D:$D,0))</f>
        <v>#REF!</v>
      </c>
      <c r="AF297" s="284" t="e">
        <f>INDEX(リスト!X:X,MATCH(品質!$D296,リスト!$D:$D,0))</f>
        <v>#N/A</v>
      </c>
    </row>
    <row r="298" spans="1:32" s="107" customFormat="1" ht="12" customHeight="1">
      <c r="A298" s="488" t="str">
        <f ca="1">中日程計画表!A269</f>
        <v/>
      </c>
      <c r="B298" s="570">
        <f>中日程計画表!B269</f>
        <v>132</v>
      </c>
      <c r="C298" s="563" t="str">
        <f>中日程計画表!C269</f>
        <v/>
      </c>
      <c r="D298" s="568">
        <f>中日程計画表!D269</f>
        <v>0</v>
      </c>
      <c r="E298" s="568">
        <f>中日程計画表!E269</f>
        <v>0</v>
      </c>
      <c r="F298" s="559">
        <v>0</v>
      </c>
      <c r="G298" s="509" t="str">
        <f>中日程計画表!K269</f>
        <v>NG</v>
      </c>
      <c r="H298" s="559"/>
      <c r="I298" s="509" t="str">
        <f>中日程計画表!O269</f>
        <v>NG</v>
      </c>
      <c r="J298" s="559"/>
      <c r="K298" s="509" t="str">
        <f>中日程計画表!S269</f>
        <v>NG</v>
      </c>
      <c r="L298" s="561">
        <v>0</v>
      </c>
      <c r="M298" s="509" t="str">
        <f>中日程計画表!W269</f>
        <v>NG</v>
      </c>
      <c r="N298" s="561">
        <v>0</v>
      </c>
      <c r="O298" s="509" t="str">
        <f>中日程計画表!AE269</f>
        <v>NG</v>
      </c>
      <c r="P298" s="564">
        <v>0</v>
      </c>
      <c r="Q298" s="509" t="str">
        <f>中日程計画表!AI269</f>
        <v>NG</v>
      </c>
      <c r="R298" s="561">
        <v>0</v>
      </c>
      <c r="S298" s="563" t="str">
        <f>中日程計画表!AQ269</f>
        <v>NG</v>
      </c>
      <c r="T298" s="561">
        <v>150</v>
      </c>
      <c r="U298" s="509" t="str">
        <f>中日程計画表!AU269</f>
        <v>NG</v>
      </c>
      <c r="V298" s="561">
        <v>10</v>
      </c>
      <c r="W298" s="509" t="str">
        <f>中日程計画表!BC269</f>
        <v>NG</v>
      </c>
      <c r="X298" s="559">
        <v>0</v>
      </c>
      <c r="Y298" s="509" t="str">
        <f>中日程計画表!BG269</f>
        <v>NG</v>
      </c>
      <c r="Z298" s="559"/>
      <c r="AA298" s="509" t="str">
        <f>中日程計画表!BO269</f>
        <v>NG</v>
      </c>
      <c r="AB298" s="559"/>
      <c r="AC298" s="509" t="str">
        <f>中日程計画表!BS269</f>
        <v>NG</v>
      </c>
      <c r="AD298" s="559"/>
      <c r="AE298" s="289" t="e">
        <f>INDEX(リスト!#REF!,MATCH(品質!$D298,リスト!$D:$D,0))</f>
        <v>#REF!</v>
      </c>
      <c r="AF298" s="284" t="e">
        <f>INDEX(リスト!X:X,MATCH(品質!$D298,リスト!$D:$D,0))</f>
        <v>#N/A</v>
      </c>
    </row>
    <row r="299" spans="1:32" s="107" customFormat="1" ht="12" customHeight="1">
      <c r="A299" s="489"/>
      <c r="B299" s="570"/>
      <c r="C299" s="506"/>
      <c r="D299" s="569"/>
      <c r="E299" s="569"/>
      <c r="F299" s="560"/>
      <c r="G299" s="509"/>
      <c r="H299" s="560"/>
      <c r="I299" s="509"/>
      <c r="J299" s="560"/>
      <c r="K299" s="509"/>
      <c r="L299" s="562"/>
      <c r="M299" s="509"/>
      <c r="N299" s="562"/>
      <c r="O299" s="509"/>
      <c r="P299" s="565"/>
      <c r="Q299" s="509"/>
      <c r="R299" s="562"/>
      <c r="S299" s="506"/>
      <c r="T299" s="562"/>
      <c r="U299" s="509"/>
      <c r="V299" s="562"/>
      <c r="W299" s="509"/>
      <c r="X299" s="560"/>
      <c r="Y299" s="509"/>
      <c r="Z299" s="560"/>
      <c r="AA299" s="509"/>
      <c r="AB299" s="560"/>
      <c r="AC299" s="509"/>
      <c r="AD299" s="560"/>
      <c r="AE299" s="289" t="e">
        <f>INDEX(リスト!#REF!,MATCH(品質!$D298,リスト!$D:$D,0))</f>
        <v>#REF!</v>
      </c>
      <c r="AF299" s="284" t="e">
        <f>INDEX(リスト!X:X,MATCH(品質!$D298,リスト!$D:$D,0))</f>
        <v>#N/A</v>
      </c>
    </row>
    <row r="300" spans="1:32" s="107" customFormat="1" ht="12" customHeight="1">
      <c r="A300" s="488" t="str">
        <f ca="1">中日程計画表!A271</f>
        <v/>
      </c>
      <c r="B300" s="566">
        <f>中日程計画表!B271</f>
        <v>133</v>
      </c>
      <c r="C300" s="563" t="str">
        <f>中日程計画表!C271</f>
        <v/>
      </c>
      <c r="D300" s="568">
        <f>中日程計画表!D271</f>
        <v>0</v>
      </c>
      <c r="E300" s="568">
        <f>中日程計画表!E271</f>
        <v>0</v>
      </c>
      <c r="F300" s="559">
        <v>0</v>
      </c>
      <c r="G300" s="563" t="str">
        <f>中日程計画表!K271</f>
        <v>NG</v>
      </c>
      <c r="H300" s="559"/>
      <c r="I300" s="563" t="str">
        <f>中日程計画表!O271</f>
        <v>NG</v>
      </c>
      <c r="J300" s="559"/>
      <c r="K300" s="563" t="str">
        <f>中日程計画表!S271</f>
        <v>NG</v>
      </c>
      <c r="L300" s="561">
        <v>0</v>
      </c>
      <c r="M300" s="563" t="str">
        <f>中日程計画表!W271</f>
        <v>NG</v>
      </c>
      <c r="N300" s="561">
        <v>0</v>
      </c>
      <c r="O300" s="563" t="str">
        <f>中日程計画表!AE271</f>
        <v>NG</v>
      </c>
      <c r="P300" s="564">
        <v>0</v>
      </c>
      <c r="Q300" s="563" t="str">
        <f>中日程計画表!AI271</f>
        <v>NG</v>
      </c>
      <c r="R300" s="561">
        <v>0</v>
      </c>
      <c r="S300" s="563" t="str">
        <f>中日程計画表!AQ271</f>
        <v>NG</v>
      </c>
      <c r="T300" s="561">
        <v>333</v>
      </c>
      <c r="U300" s="563" t="str">
        <f>中日程計画表!AU271</f>
        <v>NG</v>
      </c>
      <c r="V300" s="561">
        <v>18</v>
      </c>
      <c r="W300" s="563" t="str">
        <f>中日程計画表!BC271</f>
        <v>NG</v>
      </c>
      <c r="X300" s="559">
        <v>0</v>
      </c>
      <c r="Y300" s="563" t="str">
        <f>中日程計画表!BG271</f>
        <v>NG</v>
      </c>
      <c r="Z300" s="559">
        <v>0</v>
      </c>
      <c r="AA300" s="509" t="str">
        <f>中日程計画表!BO271</f>
        <v>NG</v>
      </c>
      <c r="AB300" s="559"/>
      <c r="AC300" s="509" t="str">
        <f>中日程計画表!BS271</f>
        <v>NG</v>
      </c>
      <c r="AD300" s="559"/>
      <c r="AE300" s="289" t="e">
        <f>INDEX(リスト!#REF!,MATCH(品質!$D300,リスト!$D:$D,0))</f>
        <v>#REF!</v>
      </c>
      <c r="AF300" s="284" t="e">
        <f>INDEX(リスト!X:X,MATCH(品質!$D300,リスト!$D:$D,0))</f>
        <v>#N/A</v>
      </c>
    </row>
    <row r="301" spans="1:32" s="107" customFormat="1" ht="12" customHeight="1">
      <c r="A301" s="489"/>
      <c r="B301" s="567"/>
      <c r="C301" s="506"/>
      <c r="D301" s="569"/>
      <c r="E301" s="569"/>
      <c r="F301" s="560"/>
      <c r="G301" s="506"/>
      <c r="H301" s="560"/>
      <c r="I301" s="506"/>
      <c r="J301" s="560"/>
      <c r="K301" s="506"/>
      <c r="L301" s="562"/>
      <c r="M301" s="506"/>
      <c r="N301" s="562"/>
      <c r="O301" s="506"/>
      <c r="P301" s="565"/>
      <c r="Q301" s="506"/>
      <c r="R301" s="562"/>
      <c r="S301" s="506"/>
      <c r="T301" s="562"/>
      <c r="U301" s="506"/>
      <c r="V301" s="562"/>
      <c r="W301" s="506"/>
      <c r="X301" s="560"/>
      <c r="Y301" s="506"/>
      <c r="Z301" s="560"/>
      <c r="AA301" s="509"/>
      <c r="AB301" s="560"/>
      <c r="AC301" s="509"/>
      <c r="AD301" s="560"/>
      <c r="AE301" s="289" t="e">
        <f>INDEX(リスト!#REF!,MATCH(品質!$D300,リスト!$D:$D,0))</f>
        <v>#REF!</v>
      </c>
      <c r="AF301" s="284" t="e">
        <f>INDEX(リスト!X:X,MATCH(品質!$D300,リスト!$D:$D,0))</f>
        <v>#N/A</v>
      </c>
    </row>
    <row r="302" spans="1:32" s="107" customFormat="1" ht="12" customHeight="1">
      <c r="A302" s="488" t="str">
        <f ca="1">中日程計画表!A273</f>
        <v/>
      </c>
      <c r="B302" s="570">
        <f>中日程計画表!B273</f>
        <v>134</v>
      </c>
      <c r="C302" s="563" t="str">
        <f>中日程計画表!C273</f>
        <v/>
      </c>
      <c r="D302" s="568">
        <f>中日程計画表!D273</f>
        <v>0</v>
      </c>
      <c r="E302" s="568">
        <f>中日程計画表!E273</f>
        <v>0</v>
      </c>
      <c r="F302" s="559">
        <v>0</v>
      </c>
      <c r="G302" s="509" t="str">
        <f>中日程計画表!K273</f>
        <v>NG</v>
      </c>
      <c r="H302" s="559"/>
      <c r="I302" s="509" t="str">
        <f>中日程計画表!O273</f>
        <v>NG</v>
      </c>
      <c r="J302" s="559"/>
      <c r="K302" s="509" t="str">
        <f>中日程計画表!S273</f>
        <v>NG</v>
      </c>
      <c r="L302" s="561">
        <v>0</v>
      </c>
      <c r="M302" s="509" t="str">
        <f>中日程計画表!W273</f>
        <v>NG</v>
      </c>
      <c r="N302" s="561">
        <v>0</v>
      </c>
      <c r="O302" s="509" t="str">
        <f>中日程計画表!AE273</f>
        <v>NG</v>
      </c>
      <c r="P302" s="564">
        <v>0</v>
      </c>
      <c r="Q302" s="509" t="str">
        <f>中日程計画表!AI273</f>
        <v>NG</v>
      </c>
      <c r="R302" s="561">
        <v>0</v>
      </c>
      <c r="S302" s="563" t="str">
        <f>中日程計画表!AQ273</f>
        <v>NG</v>
      </c>
      <c r="T302" s="561">
        <v>95</v>
      </c>
      <c r="U302" s="509" t="str">
        <f>中日程計画表!AU273</f>
        <v>NG</v>
      </c>
      <c r="V302" s="561">
        <v>6</v>
      </c>
      <c r="W302" s="509" t="str">
        <f>中日程計画表!BC273</f>
        <v>NG</v>
      </c>
      <c r="X302" s="559">
        <v>0</v>
      </c>
      <c r="Y302" s="509" t="str">
        <f>中日程計画表!BG273</f>
        <v>NG</v>
      </c>
      <c r="Z302" s="559">
        <v>0</v>
      </c>
      <c r="AA302" s="509" t="str">
        <f>中日程計画表!BO273</f>
        <v>NG</v>
      </c>
      <c r="AB302" s="559"/>
      <c r="AC302" s="509" t="str">
        <f>中日程計画表!BS273</f>
        <v>NG</v>
      </c>
      <c r="AD302" s="559"/>
      <c r="AE302" s="289" t="e">
        <f>INDEX(リスト!#REF!,MATCH(品質!$D302,リスト!$D:$D,0))</f>
        <v>#REF!</v>
      </c>
      <c r="AF302" s="284" t="e">
        <f>INDEX(リスト!X:X,MATCH(品質!$D302,リスト!$D:$D,0))</f>
        <v>#N/A</v>
      </c>
    </row>
    <row r="303" spans="1:32" s="107" customFormat="1" ht="12" customHeight="1">
      <c r="A303" s="489"/>
      <c r="B303" s="570"/>
      <c r="C303" s="506"/>
      <c r="D303" s="569"/>
      <c r="E303" s="569"/>
      <c r="F303" s="560"/>
      <c r="G303" s="509"/>
      <c r="H303" s="560"/>
      <c r="I303" s="509"/>
      <c r="J303" s="560"/>
      <c r="K303" s="509"/>
      <c r="L303" s="562"/>
      <c r="M303" s="509"/>
      <c r="N303" s="562"/>
      <c r="O303" s="509"/>
      <c r="P303" s="565"/>
      <c r="Q303" s="509"/>
      <c r="R303" s="562"/>
      <c r="S303" s="506"/>
      <c r="T303" s="562"/>
      <c r="U303" s="509"/>
      <c r="V303" s="562"/>
      <c r="W303" s="509"/>
      <c r="X303" s="560"/>
      <c r="Y303" s="509"/>
      <c r="Z303" s="560"/>
      <c r="AA303" s="509"/>
      <c r="AB303" s="560"/>
      <c r="AC303" s="509"/>
      <c r="AD303" s="560"/>
      <c r="AE303" s="289" t="e">
        <f>INDEX(リスト!#REF!,MATCH(品質!$D302,リスト!$D:$D,0))</f>
        <v>#REF!</v>
      </c>
      <c r="AF303" s="284" t="e">
        <f>INDEX(リスト!X:X,MATCH(品質!$D302,リスト!$D:$D,0))</f>
        <v>#N/A</v>
      </c>
    </row>
    <row r="304" spans="1:32" s="107" customFormat="1" ht="12" customHeight="1">
      <c r="A304" s="488" t="str">
        <f ca="1">中日程計画表!A275</f>
        <v/>
      </c>
      <c r="B304" s="566">
        <f>中日程計画表!B275</f>
        <v>135</v>
      </c>
      <c r="C304" s="563" t="str">
        <f>中日程計画表!C275</f>
        <v/>
      </c>
      <c r="D304" s="568">
        <f>中日程計画表!D275</f>
        <v>0</v>
      </c>
      <c r="E304" s="568">
        <f>中日程計画表!E275</f>
        <v>0</v>
      </c>
      <c r="F304" s="559">
        <v>0</v>
      </c>
      <c r="G304" s="563" t="str">
        <f>中日程計画表!K275</f>
        <v>NG</v>
      </c>
      <c r="H304" s="559"/>
      <c r="I304" s="563" t="str">
        <f>中日程計画表!O275</f>
        <v>NG</v>
      </c>
      <c r="J304" s="559"/>
      <c r="K304" s="563" t="str">
        <f>中日程計画表!S275</f>
        <v>NG</v>
      </c>
      <c r="L304" s="561">
        <v>10</v>
      </c>
      <c r="M304" s="563" t="str">
        <f>中日程計画表!W275</f>
        <v>NG</v>
      </c>
      <c r="N304" s="561">
        <v>6</v>
      </c>
      <c r="O304" s="563" t="str">
        <f>中日程計画表!AE275</f>
        <v>NG</v>
      </c>
      <c r="P304" s="564">
        <v>0.24099999999999999</v>
      </c>
      <c r="Q304" s="563" t="str">
        <f>中日程計画表!AI275</f>
        <v>NG</v>
      </c>
      <c r="R304" s="561">
        <v>4</v>
      </c>
      <c r="S304" s="563" t="str">
        <f>中日程計画表!AQ275</f>
        <v>NG</v>
      </c>
      <c r="T304" s="561">
        <v>16</v>
      </c>
      <c r="U304" s="563" t="str">
        <f>中日程計画表!AU275</f>
        <v>NG</v>
      </c>
      <c r="V304" s="561">
        <v>3</v>
      </c>
      <c r="W304" s="563" t="str">
        <f>中日程計画表!BC275</f>
        <v>NG</v>
      </c>
      <c r="X304" s="559">
        <v>1</v>
      </c>
      <c r="Y304" s="563" t="str">
        <f>中日程計画表!BG275</f>
        <v>NG</v>
      </c>
      <c r="Z304" s="559">
        <v>0</v>
      </c>
      <c r="AA304" s="509" t="str">
        <f>中日程計画表!BO275</f>
        <v>NG</v>
      </c>
      <c r="AB304" s="559"/>
      <c r="AC304" s="509" t="str">
        <f>中日程計画表!BS275</f>
        <v>NG</v>
      </c>
      <c r="AD304" s="559"/>
      <c r="AE304" s="289" t="e">
        <f>INDEX(リスト!#REF!,MATCH(品質!$D304,リスト!$D:$D,0))</f>
        <v>#REF!</v>
      </c>
      <c r="AF304" s="284" t="e">
        <f>INDEX(リスト!X:X,MATCH(品質!$D304,リスト!$D:$D,0))</f>
        <v>#N/A</v>
      </c>
    </row>
    <row r="305" spans="1:32" s="107" customFormat="1" ht="12" customHeight="1">
      <c r="A305" s="489"/>
      <c r="B305" s="567"/>
      <c r="C305" s="506"/>
      <c r="D305" s="569"/>
      <c r="E305" s="569"/>
      <c r="F305" s="560"/>
      <c r="G305" s="506"/>
      <c r="H305" s="560"/>
      <c r="I305" s="506"/>
      <c r="J305" s="560"/>
      <c r="K305" s="506"/>
      <c r="L305" s="562"/>
      <c r="M305" s="506"/>
      <c r="N305" s="562"/>
      <c r="O305" s="506"/>
      <c r="P305" s="565"/>
      <c r="Q305" s="506"/>
      <c r="R305" s="562"/>
      <c r="S305" s="506"/>
      <c r="T305" s="562"/>
      <c r="U305" s="506"/>
      <c r="V305" s="562"/>
      <c r="W305" s="506"/>
      <c r="X305" s="560"/>
      <c r="Y305" s="506"/>
      <c r="Z305" s="560"/>
      <c r="AA305" s="509"/>
      <c r="AB305" s="560"/>
      <c r="AC305" s="509"/>
      <c r="AD305" s="560"/>
      <c r="AE305" s="289" t="e">
        <f>INDEX(リスト!#REF!,MATCH(品質!$D304,リスト!$D:$D,0))</f>
        <v>#REF!</v>
      </c>
      <c r="AF305" s="284" t="e">
        <f>INDEX(リスト!X:X,MATCH(品質!$D304,リスト!$D:$D,0))</f>
        <v>#N/A</v>
      </c>
    </row>
    <row r="306" spans="1:32" s="107" customFormat="1" ht="12" customHeight="1">
      <c r="A306" s="488" t="str">
        <f ca="1">中日程計画表!A277</f>
        <v/>
      </c>
      <c r="B306" s="566">
        <f>中日程計画表!B277</f>
        <v>136</v>
      </c>
      <c r="C306" s="563" t="str">
        <f>中日程計画表!C277</f>
        <v/>
      </c>
      <c r="D306" s="568">
        <f>中日程計画表!D277</f>
        <v>0</v>
      </c>
      <c r="E306" s="568">
        <f>中日程計画表!E277</f>
        <v>0</v>
      </c>
      <c r="F306" s="559">
        <v>0</v>
      </c>
      <c r="G306" s="563" t="str">
        <f>中日程計画表!K277</f>
        <v>NG</v>
      </c>
      <c r="H306" s="559"/>
      <c r="I306" s="563" t="str">
        <f>中日程計画表!O277</f>
        <v>NG</v>
      </c>
      <c r="J306" s="559"/>
      <c r="K306" s="563" t="str">
        <f>中日程計画表!S277</f>
        <v>NG</v>
      </c>
      <c r="L306" s="561">
        <v>0</v>
      </c>
      <c r="M306" s="563" t="str">
        <f>中日程計画表!W277</f>
        <v>NG</v>
      </c>
      <c r="N306" s="561">
        <v>0</v>
      </c>
      <c r="O306" s="563" t="str">
        <f>中日程計画表!AE277</f>
        <v>NG</v>
      </c>
      <c r="P306" s="564">
        <v>0</v>
      </c>
      <c r="Q306" s="563" t="str">
        <f>中日程計画表!AI277</f>
        <v>NG</v>
      </c>
      <c r="R306" s="561">
        <v>0</v>
      </c>
      <c r="S306" s="563" t="str">
        <f>中日程計画表!AQ277</f>
        <v>NG</v>
      </c>
      <c r="T306" s="561">
        <v>0</v>
      </c>
      <c r="U306" s="563" t="str">
        <f>中日程計画表!AU277</f>
        <v>NG</v>
      </c>
      <c r="V306" s="561">
        <v>0</v>
      </c>
      <c r="W306" s="563" t="str">
        <f>中日程計画表!BC277</f>
        <v>NG</v>
      </c>
      <c r="X306" s="559">
        <v>0</v>
      </c>
      <c r="Y306" s="563" t="str">
        <f>中日程計画表!BG277</f>
        <v>NG</v>
      </c>
      <c r="Z306" s="559">
        <v>0</v>
      </c>
      <c r="AA306" s="509" t="str">
        <f>中日程計画表!BO277</f>
        <v>NG</v>
      </c>
      <c r="AB306" s="559"/>
      <c r="AC306" s="509" t="str">
        <f>中日程計画表!BS277</f>
        <v>NG</v>
      </c>
      <c r="AD306" s="559"/>
      <c r="AE306" s="289" t="e">
        <f>INDEX(リスト!#REF!,MATCH(品質!$D306,リスト!$D:$D,0))</f>
        <v>#REF!</v>
      </c>
      <c r="AF306" s="284" t="e">
        <f>INDEX(リスト!X:X,MATCH(品質!$D306,リスト!$D:$D,0))</f>
        <v>#N/A</v>
      </c>
    </row>
    <row r="307" spans="1:32" s="107" customFormat="1" ht="12" customHeight="1">
      <c r="A307" s="489"/>
      <c r="B307" s="567"/>
      <c r="C307" s="506"/>
      <c r="D307" s="569"/>
      <c r="E307" s="569"/>
      <c r="F307" s="560"/>
      <c r="G307" s="506"/>
      <c r="H307" s="560"/>
      <c r="I307" s="506"/>
      <c r="J307" s="560"/>
      <c r="K307" s="506"/>
      <c r="L307" s="562"/>
      <c r="M307" s="506"/>
      <c r="N307" s="562"/>
      <c r="O307" s="506"/>
      <c r="P307" s="565"/>
      <c r="Q307" s="506"/>
      <c r="R307" s="562"/>
      <c r="S307" s="506"/>
      <c r="T307" s="562"/>
      <c r="U307" s="506"/>
      <c r="V307" s="562"/>
      <c r="W307" s="506"/>
      <c r="X307" s="560"/>
      <c r="Y307" s="506"/>
      <c r="Z307" s="560"/>
      <c r="AA307" s="509"/>
      <c r="AB307" s="560"/>
      <c r="AC307" s="509"/>
      <c r="AD307" s="560"/>
      <c r="AE307" s="289" t="e">
        <f>INDEX(リスト!#REF!,MATCH(品質!$D306,リスト!$D:$D,0))</f>
        <v>#REF!</v>
      </c>
      <c r="AF307" s="284" t="e">
        <f>INDEX(リスト!X:X,MATCH(品質!$D306,リスト!$D:$D,0))</f>
        <v>#N/A</v>
      </c>
    </row>
    <row r="308" spans="1:32" s="107" customFormat="1" ht="12" customHeight="1">
      <c r="A308" s="488" t="str">
        <f ca="1">中日程計画表!A279</f>
        <v/>
      </c>
      <c r="B308" s="566">
        <f>中日程計画表!B279</f>
        <v>137</v>
      </c>
      <c r="C308" s="563" t="str">
        <f>中日程計画表!C279</f>
        <v/>
      </c>
      <c r="D308" s="568">
        <f>中日程計画表!D279</f>
        <v>0</v>
      </c>
      <c r="E308" s="568">
        <f>中日程計画表!E279</f>
        <v>0</v>
      </c>
      <c r="F308" s="559">
        <v>0</v>
      </c>
      <c r="G308" s="563" t="str">
        <f>中日程計画表!K279</f>
        <v>NG</v>
      </c>
      <c r="H308" s="559"/>
      <c r="I308" s="563" t="str">
        <f>中日程計画表!O279</f>
        <v>NG</v>
      </c>
      <c r="J308" s="559"/>
      <c r="K308" s="563" t="str">
        <f>中日程計画表!S279</f>
        <v>NG</v>
      </c>
      <c r="L308" s="561">
        <v>10</v>
      </c>
      <c r="M308" s="563" t="str">
        <f>中日程計画表!W279</f>
        <v>NG</v>
      </c>
      <c r="N308" s="561">
        <v>4</v>
      </c>
      <c r="O308" s="563" t="str">
        <f>中日程計画表!AE279</f>
        <v>NG</v>
      </c>
      <c r="P308" s="564">
        <v>0.24099999999999999</v>
      </c>
      <c r="Q308" s="563" t="str">
        <f>中日程計画表!AI279</f>
        <v>NG</v>
      </c>
      <c r="R308" s="561">
        <v>2</v>
      </c>
      <c r="S308" s="563" t="str">
        <f>中日程計画表!AQ279</f>
        <v>NG</v>
      </c>
      <c r="T308" s="561">
        <v>16</v>
      </c>
      <c r="U308" s="563" t="str">
        <f>中日程計画表!AU279</f>
        <v>NG</v>
      </c>
      <c r="V308" s="561">
        <v>2</v>
      </c>
      <c r="W308" s="563" t="str">
        <f>中日程計画表!BC279</f>
        <v>NG</v>
      </c>
      <c r="X308" s="559">
        <v>0</v>
      </c>
      <c r="Y308" s="563" t="str">
        <f>中日程計画表!BG279</f>
        <v>NG</v>
      </c>
      <c r="Z308" s="559">
        <v>0</v>
      </c>
      <c r="AA308" s="509" t="str">
        <f>中日程計画表!BO279</f>
        <v>NG</v>
      </c>
      <c r="AB308" s="559"/>
      <c r="AC308" s="509" t="str">
        <f>中日程計画表!BS279</f>
        <v>NG</v>
      </c>
      <c r="AD308" s="559"/>
      <c r="AE308" s="289" t="e">
        <f>INDEX(リスト!#REF!,MATCH(品質!$D308,リスト!$D:$D,0))</f>
        <v>#REF!</v>
      </c>
      <c r="AF308" s="284" t="e">
        <f>INDEX(リスト!X:X,MATCH(品質!$D308,リスト!$D:$D,0))</f>
        <v>#N/A</v>
      </c>
    </row>
    <row r="309" spans="1:32" s="107" customFormat="1" ht="12" customHeight="1">
      <c r="A309" s="489"/>
      <c r="B309" s="567"/>
      <c r="C309" s="506"/>
      <c r="D309" s="569"/>
      <c r="E309" s="569"/>
      <c r="F309" s="560"/>
      <c r="G309" s="506"/>
      <c r="H309" s="560"/>
      <c r="I309" s="506"/>
      <c r="J309" s="560"/>
      <c r="K309" s="506"/>
      <c r="L309" s="562"/>
      <c r="M309" s="506"/>
      <c r="N309" s="562"/>
      <c r="O309" s="506"/>
      <c r="P309" s="565"/>
      <c r="Q309" s="506"/>
      <c r="R309" s="562"/>
      <c r="S309" s="506"/>
      <c r="T309" s="562"/>
      <c r="U309" s="506"/>
      <c r="V309" s="562"/>
      <c r="W309" s="506"/>
      <c r="X309" s="560"/>
      <c r="Y309" s="506"/>
      <c r="Z309" s="560"/>
      <c r="AA309" s="509"/>
      <c r="AB309" s="560"/>
      <c r="AC309" s="509"/>
      <c r="AD309" s="560"/>
      <c r="AE309" s="289" t="e">
        <f>INDEX(リスト!#REF!,MATCH(品質!$D308,リスト!$D:$D,0))</f>
        <v>#REF!</v>
      </c>
      <c r="AF309" s="284" t="e">
        <f>INDEX(リスト!X:X,MATCH(品質!$D308,リスト!$D:$D,0))</f>
        <v>#N/A</v>
      </c>
    </row>
    <row r="310" spans="1:32" s="107" customFormat="1" ht="12" customHeight="1">
      <c r="A310" s="488" t="str">
        <f ca="1">中日程計画表!A281</f>
        <v/>
      </c>
      <c r="B310" s="566">
        <f>中日程計画表!B281</f>
        <v>138</v>
      </c>
      <c r="C310" s="563" t="str">
        <f>中日程計画表!C281</f>
        <v/>
      </c>
      <c r="D310" s="568">
        <f>中日程計画表!D281</f>
        <v>0</v>
      </c>
      <c r="E310" s="568">
        <f>中日程計画表!E281</f>
        <v>0</v>
      </c>
      <c r="F310" s="559">
        <v>0</v>
      </c>
      <c r="G310" s="563" t="str">
        <f>中日程計画表!K281</f>
        <v>NG</v>
      </c>
      <c r="H310" s="559"/>
      <c r="I310" s="563" t="str">
        <f>中日程計画表!O281</f>
        <v>NG</v>
      </c>
      <c r="J310" s="559"/>
      <c r="K310" s="563" t="str">
        <f>中日程計画表!S281</f>
        <v>NG</v>
      </c>
      <c r="L310" s="561">
        <v>0</v>
      </c>
      <c r="M310" s="563" t="str">
        <f>中日程計画表!W281</f>
        <v>NG</v>
      </c>
      <c r="N310" s="561">
        <v>0</v>
      </c>
      <c r="O310" s="563" t="str">
        <f>中日程計画表!AE281</f>
        <v>NG</v>
      </c>
      <c r="P310" s="564">
        <v>0</v>
      </c>
      <c r="Q310" s="563" t="str">
        <f>中日程計画表!AI281</f>
        <v>NG</v>
      </c>
      <c r="R310" s="561">
        <v>0</v>
      </c>
      <c r="S310" s="563" t="str">
        <f>中日程計画表!AQ281</f>
        <v>NG</v>
      </c>
      <c r="T310" s="561">
        <v>0</v>
      </c>
      <c r="U310" s="563" t="str">
        <f>中日程計画表!AU281</f>
        <v>NG</v>
      </c>
      <c r="V310" s="561">
        <v>0</v>
      </c>
      <c r="W310" s="563" t="str">
        <f>中日程計画表!BC281</f>
        <v>NG</v>
      </c>
      <c r="X310" s="559">
        <v>0</v>
      </c>
      <c r="Y310" s="563" t="str">
        <f>中日程計画表!BG281</f>
        <v>NG</v>
      </c>
      <c r="Z310" s="559">
        <v>0</v>
      </c>
      <c r="AA310" s="509" t="str">
        <f>中日程計画表!BO281</f>
        <v>NG</v>
      </c>
      <c r="AB310" s="559"/>
      <c r="AC310" s="509" t="str">
        <f>中日程計画表!BS281</f>
        <v>NG</v>
      </c>
      <c r="AD310" s="559"/>
      <c r="AE310" s="289" t="e">
        <f>INDEX(リスト!#REF!,MATCH(品質!$D310,リスト!$D:$D,0))</f>
        <v>#REF!</v>
      </c>
      <c r="AF310" s="284" t="e">
        <f>INDEX(リスト!X:X,MATCH(品質!$D310,リスト!$D:$D,0))</f>
        <v>#N/A</v>
      </c>
    </row>
    <row r="311" spans="1:32" s="107" customFormat="1" ht="12" customHeight="1">
      <c r="A311" s="489"/>
      <c r="B311" s="567"/>
      <c r="C311" s="506"/>
      <c r="D311" s="569"/>
      <c r="E311" s="569"/>
      <c r="F311" s="560"/>
      <c r="G311" s="506"/>
      <c r="H311" s="560"/>
      <c r="I311" s="506"/>
      <c r="J311" s="560"/>
      <c r="K311" s="506"/>
      <c r="L311" s="562"/>
      <c r="M311" s="506"/>
      <c r="N311" s="562"/>
      <c r="O311" s="506"/>
      <c r="P311" s="565"/>
      <c r="Q311" s="506"/>
      <c r="R311" s="562"/>
      <c r="S311" s="506"/>
      <c r="T311" s="562"/>
      <c r="U311" s="506"/>
      <c r="V311" s="562"/>
      <c r="W311" s="506"/>
      <c r="X311" s="560"/>
      <c r="Y311" s="506"/>
      <c r="Z311" s="560"/>
      <c r="AA311" s="509"/>
      <c r="AB311" s="560"/>
      <c r="AC311" s="509"/>
      <c r="AD311" s="560"/>
      <c r="AE311" s="289" t="e">
        <f>INDEX(リスト!#REF!,MATCH(品質!$D310,リスト!$D:$D,0))</f>
        <v>#REF!</v>
      </c>
      <c r="AF311" s="284" t="e">
        <f>INDEX(リスト!X:X,MATCH(品質!$D310,リスト!$D:$D,0))</f>
        <v>#N/A</v>
      </c>
    </row>
    <row r="312" spans="1:32" s="107" customFormat="1" ht="12" customHeight="1">
      <c r="A312" s="488" t="str">
        <f ca="1">中日程計画表!A283</f>
        <v/>
      </c>
      <c r="B312" s="566">
        <f>中日程計画表!B283</f>
        <v>139</v>
      </c>
      <c r="C312" s="563" t="str">
        <f>中日程計画表!C283</f>
        <v/>
      </c>
      <c r="D312" s="568">
        <f>中日程計画表!D283</f>
        <v>0</v>
      </c>
      <c r="E312" s="568">
        <f>中日程計画表!E283</f>
        <v>0</v>
      </c>
      <c r="F312" s="559">
        <v>0</v>
      </c>
      <c r="G312" s="563" t="str">
        <f>中日程計画表!K283</f>
        <v>NG</v>
      </c>
      <c r="H312" s="559"/>
      <c r="I312" s="563" t="str">
        <f>中日程計画表!O283</f>
        <v>NG</v>
      </c>
      <c r="J312" s="559"/>
      <c r="K312" s="563" t="str">
        <f>中日程計画表!S283</f>
        <v>NG</v>
      </c>
      <c r="L312" s="561"/>
      <c r="M312" s="563" t="str">
        <f>中日程計画表!W283</f>
        <v>NG</v>
      </c>
      <c r="N312" s="561"/>
      <c r="O312" s="563" t="str">
        <f>中日程計画表!AE283</f>
        <v>NG</v>
      </c>
      <c r="P312" s="564"/>
      <c r="Q312" s="563" t="str">
        <f>中日程計画表!AI283</f>
        <v>NG</v>
      </c>
      <c r="R312" s="561"/>
      <c r="S312" s="563" t="str">
        <f>中日程計画表!AQ283</f>
        <v>NG</v>
      </c>
      <c r="T312" s="561">
        <v>340</v>
      </c>
      <c r="U312" s="563" t="str">
        <f>中日程計画表!AU283</f>
        <v>NG</v>
      </c>
      <c r="V312" s="561">
        <v>17</v>
      </c>
      <c r="W312" s="563" t="str">
        <f>中日程計画表!BC283</f>
        <v>NG</v>
      </c>
      <c r="X312" s="559"/>
      <c r="Y312" s="563" t="str">
        <f>中日程計画表!BG283</f>
        <v>NG</v>
      </c>
      <c r="Z312" s="559"/>
      <c r="AA312" s="509" t="str">
        <f>中日程計画表!BO283</f>
        <v>NG</v>
      </c>
      <c r="AB312" s="559"/>
      <c r="AC312" s="509" t="str">
        <f>中日程計画表!BS283</f>
        <v>NG</v>
      </c>
      <c r="AD312" s="559"/>
      <c r="AE312" s="289" t="e">
        <f>INDEX(リスト!#REF!,MATCH(品質!$D312,リスト!$D:$D,0))</f>
        <v>#REF!</v>
      </c>
      <c r="AF312" s="284" t="e">
        <f>INDEX(リスト!X:X,MATCH(品質!$D312,リスト!$D:$D,0))</f>
        <v>#N/A</v>
      </c>
    </row>
    <row r="313" spans="1:32" s="107" customFormat="1" ht="12" customHeight="1">
      <c r="A313" s="489"/>
      <c r="B313" s="567"/>
      <c r="C313" s="506"/>
      <c r="D313" s="569"/>
      <c r="E313" s="569"/>
      <c r="F313" s="560"/>
      <c r="G313" s="506"/>
      <c r="H313" s="560"/>
      <c r="I313" s="506"/>
      <c r="J313" s="560"/>
      <c r="K313" s="506"/>
      <c r="L313" s="562"/>
      <c r="M313" s="506"/>
      <c r="N313" s="562"/>
      <c r="O313" s="506"/>
      <c r="P313" s="565"/>
      <c r="Q313" s="506"/>
      <c r="R313" s="562"/>
      <c r="S313" s="506"/>
      <c r="T313" s="562"/>
      <c r="U313" s="506"/>
      <c r="V313" s="562"/>
      <c r="W313" s="506"/>
      <c r="X313" s="560"/>
      <c r="Y313" s="506"/>
      <c r="Z313" s="560"/>
      <c r="AA313" s="509"/>
      <c r="AB313" s="560"/>
      <c r="AC313" s="509"/>
      <c r="AD313" s="560"/>
      <c r="AE313" s="289" t="e">
        <f>INDEX(リスト!#REF!,MATCH(品質!$D312,リスト!$D:$D,0))</f>
        <v>#REF!</v>
      </c>
      <c r="AF313" s="284" t="e">
        <f>INDEX(リスト!X:X,MATCH(品質!$D312,リスト!$D:$D,0))</f>
        <v>#N/A</v>
      </c>
    </row>
    <row r="314" spans="1:32" s="107" customFormat="1" ht="12" customHeight="1">
      <c r="A314" s="488" t="str">
        <f ca="1">中日程計画表!A285</f>
        <v/>
      </c>
      <c r="B314" s="570">
        <f>中日程計画表!B285</f>
        <v>140</v>
      </c>
      <c r="C314" s="563" t="str">
        <f>中日程計画表!C285</f>
        <v/>
      </c>
      <c r="D314" s="568">
        <f>中日程計画表!D285</f>
        <v>0</v>
      </c>
      <c r="E314" s="568">
        <f>中日程計画表!E285</f>
        <v>0</v>
      </c>
      <c r="F314" s="559">
        <v>1</v>
      </c>
      <c r="G314" s="509" t="str">
        <f>中日程計画表!K285</f>
        <v>NG</v>
      </c>
      <c r="H314" s="559"/>
      <c r="I314" s="509" t="str">
        <f>中日程計画表!O285</f>
        <v>NG</v>
      </c>
      <c r="J314" s="559"/>
      <c r="K314" s="509" t="str">
        <f>中日程計画表!S285</f>
        <v>NG</v>
      </c>
      <c r="L314" s="561">
        <v>10</v>
      </c>
      <c r="M314" s="509" t="str">
        <f>中日程計画表!W285</f>
        <v>NG</v>
      </c>
      <c r="N314" s="561">
        <v>2</v>
      </c>
      <c r="O314" s="509" t="str">
        <f>中日程計画表!AE285</f>
        <v>NG</v>
      </c>
      <c r="P314" s="564">
        <v>0.13</v>
      </c>
      <c r="Q314" s="509" t="str">
        <f>中日程計画表!AI285</f>
        <v>NG</v>
      </c>
      <c r="R314" s="561">
        <v>0</v>
      </c>
      <c r="S314" s="563" t="str">
        <f>中日程計画表!AQ285</f>
        <v>NG</v>
      </c>
      <c r="T314" s="561">
        <v>18</v>
      </c>
      <c r="U314" s="509" t="str">
        <f>中日程計画表!AU285</f>
        <v>NG</v>
      </c>
      <c r="V314" s="561">
        <v>1</v>
      </c>
      <c r="W314" s="509" t="str">
        <f>中日程計画表!BC285</f>
        <v>NG</v>
      </c>
      <c r="X314" s="559">
        <v>1</v>
      </c>
      <c r="Y314" s="509" t="str">
        <f>中日程計画表!BG285</f>
        <v>NG</v>
      </c>
      <c r="Z314" s="559">
        <v>0</v>
      </c>
      <c r="AA314" s="509" t="str">
        <f>中日程計画表!BO285</f>
        <v>NG</v>
      </c>
      <c r="AB314" s="559"/>
      <c r="AC314" s="509" t="str">
        <f>中日程計画表!BS285</f>
        <v>NG</v>
      </c>
      <c r="AD314" s="559"/>
      <c r="AE314" s="289" t="e">
        <f>INDEX(リスト!#REF!,MATCH(品質!$D314,リスト!$D:$D,0))</f>
        <v>#REF!</v>
      </c>
      <c r="AF314" s="284" t="e">
        <f>INDEX(リスト!X:X,MATCH(品質!$D314,リスト!$D:$D,0))</f>
        <v>#N/A</v>
      </c>
    </row>
    <row r="315" spans="1:32" s="107" customFormat="1" ht="12" customHeight="1">
      <c r="A315" s="489"/>
      <c r="B315" s="570"/>
      <c r="C315" s="506"/>
      <c r="D315" s="569"/>
      <c r="E315" s="569"/>
      <c r="F315" s="560"/>
      <c r="G315" s="509"/>
      <c r="H315" s="560"/>
      <c r="I315" s="509"/>
      <c r="J315" s="560"/>
      <c r="K315" s="509"/>
      <c r="L315" s="562"/>
      <c r="M315" s="509"/>
      <c r="N315" s="562"/>
      <c r="O315" s="509"/>
      <c r="P315" s="565"/>
      <c r="Q315" s="509"/>
      <c r="R315" s="562"/>
      <c r="S315" s="506"/>
      <c r="T315" s="562"/>
      <c r="U315" s="509"/>
      <c r="V315" s="562"/>
      <c r="W315" s="509"/>
      <c r="X315" s="560"/>
      <c r="Y315" s="509"/>
      <c r="Z315" s="560"/>
      <c r="AA315" s="509"/>
      <c r="AB315" s="560"/>
      <c r="AC315" s="509"/>
      <c r="AD315" s="560"/>
      <c r="AE315" s="289" t="e">
        <f>INDEX(リスト!#REF!,MATCH(品質!$D314,リスト!$D:$D,0))</f>
        <v>#REF!</v>
      </c>
      <c r="AF315" s="284" t="e">
        <f>INDEX(リスト!X:X,MATCH(品質!$D314,リスト!$D:$D,0))</f>
        <v>#N/A</v>
      </c>
    </row>
    <row r="316" spans="1:32" s="107" customFormat="1" ht="12" customHeight="1">
      <c r="A316" s="488" t="str">
        <f ca="1">中日程計画表!A287</f>
        <v/>
      </c>
      <c r="B316" s="566">
        <f>中日程計画表!B287</f>
        <v>141</v>
      </c>
      <c r="C316" s="563" t="str">
        <f>中日程計画表!C287</f>
        <v/>
      </c>
      <c r="D316" s="568">
        <f>中日程計画表!D287</f>
        <v>0</v>
      </c>
      <c r="E316" s="568">
        <f>中日程計画表!E287</f>
        <v>0</v>
      </c>
      <c r="F316" s="559">
        <v>1</v>
      </c>
      <c r="G316" s="563" t="str">
        <f>中日程計画表!K287</f>
        <v>NG</v>
      </c>
      <c r="H316" s="559"/>
      <c r="I316" s="563" t="str">
        <f>中日程計画表!O287</f>
        <v>NG</v>
      </c>
      <c r="J316" s="559"/>
      <c r="K316" s="563" t="str">
        <f>中日程計画表!S287</f>
        <v>NG</v>
      </c>
      <c r="L316" s="561">
        <v>9</v>
      </c>
      <c r="M316" s="563" t="str">
        <f>中日程計画表!W287</f>
        <v>NG</v>
      </c>
      <c r="N316" s="561">
        <v>4</v>
      </c>
      <c r="O316" s="563" t="str">
        <f>中日程計画表!AE287</f>
        <v>NG</v>
      </c>
      <c r="P316" s="564">
        <v>0.14000000000000001</v>
      </c>
      <c r="Q316" s="563" t="str">
        <f>中日程計画表!AI287</f>
        <v>NG</v>
      </c>
      <c r="R316" s="561">
        <v>0</v>
      </c>
      <c r="S316" s="563" t="str">
        <f>中日程計画表!AQ287</f>
        <v>NG</v>
      </c>
      <c r="T316" s="561">
        <v>15</v>
      </c>
      <c r="U316" s="563" t="str">
        <f>中日程計画表!AU287</f>
        <v>NG</v>
      </c>
      <c r="V316" s="561">
        <v>1</v>
      </c>
      <c r="W316" s="563" t="str">
        <f>中日程計画表!BC287</f>
        <v>NG</v>
      </c>
      <c r="X316" s="559">
        <v>2</v>
      </c>
      <c r="Y316" s="563" t="str">
        <f>中日程計画表!BG287</f>
        <v>NG</v>
      </c>
      <c r="Z316" s="559">
        <v>1</v>
      </c>
      <c r="AA316" s="509" t="str">
        <f>中日程計画表!BO287</f>
        <v>NG</v>
      </c>
      <c r="AB316" s="559"/>
      <c r="AC316" s="509" t="str">
        <f>中日程計画表!BS287</f>
        <v>NG</v>
      </c>
      <c r="AD316" s="559"/>
      <c r="AE316" s="289" t="e">
        <f>INDEX(リスト!#REF!,MATCH(品質!$D316,リスト!$D:$D,0))</f>
        <v>#REF!</v>
      </c>
      <c r="AF316" s="284" t="e">
        <f>INDEX(リスト!X:X,MATCH(品質!$D316,リスト!$D:$D,0))</f>
        <v>#N/A</v>
      </c>
    </row>
    <row r="317" spans="1:32" s="107" customFormat="1" ht="12" customHeight="1">
      <c r="A317" s="489"/>
      <c r="B317" s="567"/>
      <c r="C317" s="506"/>
      <c r="D317" s="569"/>
      <c r="E317" s="569"/>
      <c r="F317" s="560"/>
      <c r="G317" s="506"/>
      <c r="H317" s="560"/>
      <c r="I317" s="506"/>
      <c r="J317" s="560"/>
      <c r="K317" s="506"/>
      <c r="L317" s="562"/>
      <c r="M317" s="506"/>
      <c r="N317" s="562"/>
      <c r="O317" s="506"/>
      <c r="P317" s="565"/>
      <c r="Q317" s="506"/>
      <c r="R317" s="562"/>
      <c r="S317" s="506"/>
      <c r="T317" s="562"/>
      <c r="U317" s="506"/>
      <c r="V317" s="562"/>
      <c r="W317" s="506"/>
      <c r="X317" s="560"/>
      <c r="Y317" s="506"/>
      <c r="Z317" s="560"/>
      <c r="AA317" s="509"/>
      <c r="AB317" s="560"/>
      <c r="AC317" s="509"/>
      <c r="AD317" s="560"/>
      <c r="AE317" s="289" t="e">
        <f>INDEX(リスト!#REF!,MATCH(品質!$D316,リスト!$D:$D,0))</f>
        <v>#REF!</v>
      </c>
      <c r="AF317" s="284" t="e">
        <f>INDEX(リスト!X:X,MATCH(品質!$D316,リスト!$D:$D,0))</f>
        <v>#N/A</v>
      </c>
    </row>
    <row r="318" spans="1:32" s="107" customFormat="1" ht="12" customHeight="1">
      <c r="A318" s="488" t="str">
        <f ca="1">中日程計画表!A289</f>
        <v/>
      </c>
      <c r="B318" s="566">
        <f>中日程計画表!B289</f>
        <v>142</v>
      </c>
      <c r="C318" s="563" t="str">
        <f>中日程計画表!C289</f>
        <v/>
      </c>
      <c r="D318" s="568">
        <f>中日程計画表!D289</f>
        <v>0</v>
      </c>
      <c r="E318" s="568">
        <f>中日程計画表!E289</f>
        <v>0</v>
      </c>
      <c r="F318" s="559">
        <v>2</v>
      </c>
      <c r="G318" s="563" t="str">
        <f>中日程計画表!K289</f>
        <v>NG</v>
      </c>
      <c r="H318" s="559"/>
      <c r="I318" s="563" t="str">
        <f>中日程計画表!O289</f>
        <v>NG</v>
      </c>
      <c r="J318" s="559"/>
      <c r="K318" s="563" t="str">
        <f>中日程計画表!S289</f>
        <v>NG</v>
      </c>
      <c r="L318" s="561">
        <v>11</v>
      </c>
      <c r="M318" s="563" t="str">
        <f>中日程計画表!W289</f>
        <v>NG</v>
      </c>
      <c r="N318" s="561">
        <v>4</v>
      </c>
      <c r="O318" s="563" t="str">
        <f>中日程計画表!AE289</f>
        <v>NG</v>
      </c>
      <c r="P318" s="564">
        <v>0.29599999999999999</v>
      </c>
      <c r="Q318" s="563" t="str">
        <f>中日程計画表!AI289</f>
        <v>NG</v>
      </c>
      <c r="R318" s="561">
        <v>2</v>
      </c>
      <c r="S318" s="563" t="str">
        <f>中日程計画表!AQ289</f>
        <v>NG</v>
      </c>
      <c r="T318" s="561">
        <v>21</v>
      </c>
      <c r="U318" s="563" t="str">
        <f>中日程計画表!AU289</f>
        <v>NG</v>
      </c>
      <c r="V318" s="561">
        <v>6</v>
      </c>
      <c r="W318" s="563" t="str">
        <f>中日程計画表!BC289</f>
        <v>NG</v>
      </c>
      <c r="X318" s="559">
        <v>0</v>
      </c>
      <c r="Y318" s="563" t="str">
        <f>中日程計画表!BG289</f>
        <v>NG</v>
      </c>
      <c r="Z318" s="559">
        <v>0</v>
      </c>
      <c r="AA318" s="509" t="str">
        <f>中日程計画表!BO289</f>
        <v>NG</v>
      </c>
      <c r="AB318" s="559"/>
      <c r="AC318" s="509" t="str">
        <f>中日程計画表!BS289</f>
        <v>NG</v>
      </c>
      <c r="AD318" s="559"/>
      <c r="AE318" s="289" t="e">
        <f>INDEX(リスト!#REF!,MATCH(品質!$D318,リスト!$D:$D,0))</f>
        <v>#REF!</v>
      </c>
      <c r="AF318" s="284" t="e">
        <f>INDEX(リスト!X:X,MATCH(品質!$D318,リスト!$D:$D,0))</f>
        <v>#N/A</v>
      </c>
    </row>
    <row r="319" spans="1:32" s="107" customFormat="1" ht="12" customHeight="1">
      <c r="A319" s="489"/>
      <c r="B319" s="567"/>
      <c r="C319" s="506"/>
      <c r="D319" s="569"/>
      <c r="E319" s="569"/>
      <c r="F319" s="560"/>
      <c r="G319" s="506"/>
      <c r="H319" s="560"/>
      <c r="I319" s="506"/>
      <c r="J319" s="560"/>
      <c r="K319" s="506"/>
      <c r="L319" s="562"/>
      <c r="M319" s="506"/>
      <c r="N319" s="562"/>
      <c r="O319" s="506"/>
      <c r="P319" s="565"/>
      <c r="Q319" s="506"/>
      <c r="R319" s="562"/>
      <c r="S319" s="506"/>
      <c r="T319" s="562"/>
      <c r="U319" s="506"/>
      <c r="V319" s="562"/>
      <c r="W319" s="506"/>
      <c r="X319" s="560"/>
      <c r="Y319" s="506"/>
      <c r="Z319" s="560"/>
      <c r="AA319" s="509"/>
      <c r="AB319" s="560"/>
      <c r="AC319" s="509"/>
      <c r="AD319" s="560"/>
      <c r="AE319" s="289" t="e">
        <f>INDEX(リスト!#REF!,MATCH(品質!$D318,リスト!$D:$D,0))</f>
        <v>#REF!</v>
      </c>
      <c r="AF319" s="284" t="e">
        <f>INDEX(リスト!X:X,MATCH(品質!$D318,リスト!$D:$D,0))</f>
        <v>#N/A</v>
      </c>
    </row>
    <row r="320" spans="1:32" s="107" customFormat="1" ht="12" customHeight="1">
      <c r="A320" s="488" t="str">
        <f ca="1">中日程計画表!A291</f>
        <v/>
      </c>
      <c r="B320" s="566">
        <f>中日程計画表!B291</f>
        <v>143</v>
      </c>
      <c r="C320" s="563" t="str">
        <f>中日程計画表!C291</f>
        <v/>
      </c>
      <c r="D320" s="568">
        <f>中日程計画表!D291</f>
        <v>0</v>
      </c>
      <c r="E320" s="568">
        <f>中日程計画表!E291</f>
        <v>0</v>
      </c>
      <c r="F320" s="559">
        <v>2</v>
      </c>
      <c r="G320" s="563" t="str">
        <f>中日程計画表!K291</f>
        <v>NG</v>
      </c>
      <c r="H320" s="559"/>
      <c r="I320" s="563" t="str">
        <f>中日程計画表!O291</f>
        <v>NG</v>
      </c>
      <c r="J320" s="559"/>
      <c r="K320" s="563" t="str">
        <f>中日程計画表!S291</f>
        <v>NG</v>
      </c>
      <c r="L320" s="561">
        <v>10</v>
      </c>
      <c r="M320" s="563" t="str">
        <f>中日程計画表!W291</f>
        <v>NG</v>
      </c>
      <c r="N320" s="561">
        <v>2</v>
      </c>
      <c r="O320" s="563" t="str">
        <f>中日程計画表!AE291</f>
        <v>NG</v>
      </c>
      <c r="P320" s="564">
        <v>0.17399999999999999</v>
      </c>
      <c r="Q320" s="563" t="str">
        <f>中日程計画表!AI291</f>
        <v>NG</v>
      </c>
      <c r="R320" s="561">
        <v>0</v>
      </c>
      <c r="S320" s="563" t="str">
        <f>中日程計画表!AQ291</f>
        <v>NG</v>
      </c>
      <c r="T320" s="561">
        <v>64</v>
      </c>
      <c r="U320" s="563" t="str">
        <f>中日程計画表!AU291</f>
        <v>NG</v>
      </c>
      <c r="V320" s="561">
        <v>2</v>
      </c>
      <c r="W320" s="563" t="str">
        <f>中日程計画表!BC291</f>
        <v>NG</v>
      </c>
      <c r="X320" s="559">
        <v>0</v>
      </c>
      <c r="Y320" s="563" t="str">
        <f>中日程計画表!BG291</f>
        <v>NG</v>
      </c>
      <c r="Z320" s="559">
        <v>0</v>
      </c>
      <c r="AA320" s="509" t="str">
        <f>中日程計画表!BO291</f>
        <v>NG</v>
      </c>
      <c r="AB320" s="559"/>
      <c r="AC320" s="509" t="str">
        <f>中日程計画表!BS291</f>
        <v>NG</v>
      </c>
      <c r="AD320" s="559"/>
      <c r="AE320" s="289" t="e">
        <f>INDEX(リスト!#REF!,MATCH(品質!$D320,リスト!$D:$D,0))</f>
        <v>#REF!</v>
      </c>
      <c r="AF320" s="284" t="e">
        <f>INDEX(リスト!X:X,MATCH(品質!$D320,リスト!$D:$D,0))</f>
        <v>#N/A</v>
      </c>
    </row>
    <row r="321" spans="1:32" s="107" customFormat="1" ht="12" customHeight="1">
      <c r="A321" s="489"/>
      <c r="B321" s="567"/>
      <c r="C321" s="506"/>
      <c r="D321" s="569"/>
      <c r="E321" s="569"/>
      <c r="F321" s="560"/>
      <c r="G321" s="506"/>
      <c r="H321" s="560"/>
      <c r="I321" s="506"/>
      <c r="J321" s="560"/>
      <c r="K321" s="506"/>
      <c r="L321" s="562"/>
      <c r="M321" s="506"/>
      <c r="N321" s="562"/>
      <c r="O321" s="506"/>
      <c r="P321" s="565"/>
      <c r="Q321" s="506"/>
      <c r="R321" s="562"/>
      <c r="S321" s="506"/>
      <c r="T321" s="562"/>
      <c r="U321" s="506"/>
      <c r="V321" s="562"/>
      <c r="W321" s="506"/>
      <c r="X321" s="560"/>
      <c r="Y321" s="506"/>
      <c r="Z321" s="560"/>
      <c r="AA321" s="509"/>
      <c r="AB321" s="560"/>
      <c r="AC321" s="509"/>
      <c r="AD321" s="560"/>
      <c r="AE321" s="289" t="e">
        <f>INDEX(リスト!#REF!,MATCH(品質!$D320,リスト!$D:$D,0))</f>
        <v>#REF!</v>
      </c>
      <c r="AF321" s="284" t="e">
        <f>INDEX(リスト!X:X,MATCH(品質!$D320,リスト!$D:$D,0))</f>
        <v>#N/A</v>
      </c>
    </row>
    <row r="322" spans="1:32" s="107" customFormat="1" ht="12" customHeight="1">
      <c r="A322" s="488" t="str">
        <f ca="1">中日程計画表!A293</f>
        <v/>
      </c>
      <c r="B322" s="566">
        <f>中日程計画表!B293</f>
        <v>144</v>
      </c>
      <c r="C322" s="563" t="str">
        <f>中日程計画表!C293</f>
        <v/>
      </c>
      <c r="D322" s="568">
        <f>中日程計画表!D293</f>
        <v>0</v>
      </c>
      <c r="E322" s="568">
        <f>中日程計画表!E293</f>
        <v>0</v>
      </c>
      <c r="F322" s="559">
        <v>2</v>
      </c>
      <c r="G322" s="563" t="str">
        <f>中日程計画表!K293</f>
        <v>NG</v>
      </c>
      <c r="H322" s="559"/>
      <c r="I322" s="563" t="str">
        <f>中日程計画表!O293</f>
        <v>NG</v>
      </c>
      <c r="J322" s="559"/>
      <c r="K322" s="563" t="str">
        <f>中日程計画表!S293</f>
        <v>NG</v>
      </c>
      <c r="L322" s="561">
        <v>9</v>
      </c>
      <c r="M322" s="563" t="str">
        <f>中日程計画表!W293</f>
        <v>NG</v>
      </c>
      <c r="N322" s="561">
        <v>6</v>
      </c>
      <c r="O322" s="563" t="str">
        <f>中日程計画表!AE293</f>
        <v>NG</v>
      </c>
      <c r="P322" s="564">
        <v>0.1</v>
      </c>
      <c r="Q322" s="563" t="str">
        <f>中日程計画表!AI293</f>
        <v>NG</v>
      </c>
      <c r="R322" s="561">
        <v>2</v>
      </c>
      <c r="S322" s="563" t="str">
        <f>中日程計画表!AQ293</f>
        <v>NG</v>
      </c>
      <c r="T322" s="561">
        <v>8</v>
      </c>
      <c r="U322" s="563" t="str">
        <f>中日程計画表!AU293</f>
        <v>NG</v>
      </c>
      <c r="V322" s="561">
        <v>1</v>
      </c>
      <c r="W322" s="563" t="str">
        <f>中日程計画表!BC293</f>
        <v>NG</v>
      </c>
      <c r="X322" s="559">
        <v>0</v>
      </c>
      <c r="Y322" s="563" t="str">
        <f>中日程計画表!BG293</f>
        <v>NG</v>
      </c>
      <c r="Z322" s="559">
        <v>0</v>
      </c>
      <c r="AA322" s="509" t="str">
        <f>中日程計画表!BO293</f>
        <v>NG</v>
      </c>
      <c r="AB322" s="559"/>
      <c r="AC322" s="509" t="str">
        <f>中日程計画表!BS293</f>
        <v>NG</v>
      </c>
      <c r="AD322" s="559"/>
      <c r="AE322" s="289" t="e">
        <f>INDEX(リスト!#REF!,MATCH(品質!$D322,リスト!$D:$D,0))</f>
        <v>#REF!</v>
      </c>
      <c r="AF322" s="284" t="e">
        <f>INDEX(リスト!X:X,MATCH(品質!$D322,リスト!$D:$D,0))</f>
        <v>#N/A</v>
      </c>
    </row>
    <row r="323" spans="1:32" s="107" customFormat="1" ht="12" customHeight="1">
      <c r="A323" s="489"/>
      <c r="B323" s="567"/>
      <c r="C323" s="506"/>
      <c r="D323" s="569"/>
      <c r="E323" s="569"/>
      <c r="F323" s="560"/>
      <c r="G323" s="506"/>
      <c r="H323" s="560"/>
      <c r="I323" s="506"/>
      <c r="J323" s="560"/>
      <c r="K323" s="506"/>
      <c r="L323" s="562"/>
      <c r="M323" s="506"/>
      <c r="N323" s="562"/>
      <c r="O323" s="506"/>
      <c r="P323" s="565"/>
      <c r="Q323" s="506"/>
      <c r="R323" s="562"/>
      <c r="S323" s="506"/>
      <c r="T323" s="562"/>
      <c r="U323" s="506"/>
      <c r="V323" s="562"/>
      <c r="W323" s="506"/>
      <c r="X323" s="560"/>
      <c r="Y323" s="506"/>
      <c r="Z323" s="560"/>
      <c r="AA323" s="509"/>
      <c r="AB323" s="560"/>
      <c r="AC323" s="509"/>
      <c r="AD323" s="560"/>
      <c r="AE323" s="289" t="e">
        <f>INDEX(リスト!#REF!,MATCH(品質!$D322,リスト!$D:$D,0))</f>
        <v>#REF!</v>
      </c>
      <c r="AF323" s="284" t="e">
        <f>INDEX(リスト!X:X,MATCH(品質!$D322,リスト!$D:$D,0))</f>
        <v>#N/A</v>
      </c>
    </row>
    <row r="324" spans="1:32" s="107" customFormat="1" ht="12" customHeight="1">
      <c r="A324" s="488" t="str">
        <f ca="1">中日程計画表!A295</f>
        <v/>
      </c>
      <c r="B324" s="566">
        <f>中日程計画表!B295</f>
        <v>145</v>
      </c>
      <c r="C324" s="563" t="str">
        <f>中日程計画表!C295</f>
        <v/>
      </c>
      <c r="D324" s="568">
        <f>中日程計画表!D295</f>
        <v>0</v>
      </c>
      <c r="E324" s="568">
        <f>中日程計画表!E295</f>
        <v>0</v>
      </c>
      <c r="F324" s="559">
        <v>2</v>
      </c>
      <c r="G324" s="563" t="str">
        <f>中日程計画表!K295</f>
        <v>NG</v>
      </c>
      <c r="H324" s="559"/>
      <c r="I324" s="563" t="str">
        <f>中日程計画表!O295</f>
        <v>NG</v>
      </c>
      <c r="J324" s="559"/>
      <c r="K324" s="563" t="str">
        <f>中日程計画表!S295</f>
        <v>NG</v>
      </c>
      <c r="L324" s="561">
        <v>24</v>
      </c>
      <c r="M324" s="563" t="str">
        <f>中日程計画表!W295</f>
        <v>NG</v>
      </c>
      <c r="N324" s="561">
        <v>0</v>
      </c>
      <c r="O324" s="563" t="str">
        <f>中日程計画表!AE295</f>
        <v>NG</v>
      </c>
      <c r="P324" s="564">
        <v>0</v>
      </c>
      <c r="Q324" s="563" t="str">
        <f>中日程計画表!AI295</f>
        <v>NG</v>
      </c>
      <c r="R324" s="561">
        <v>0</v>
      </c>
      <c r="S324" s="563" t="str">
        <f>中日程計画表!AQ295</f>
        <v>NG</v>
      </c>
      <c r="T324" s="561">
        <v>211</v>
      </c>
      <c r="U324" s="563" t="str">
        <f>中日程計画表!AU295</f>
        <v>NG</v>
      </c>
      <c r="V324" s="561">
        <v>3</v>
      </c>
      <c r="W324" s="563" t="str">
        <f>中日程計画表!BC295</f>
        <v>NG</v>
      </c>
      <c r="X324" s="559">
        <v>0</v>
      </c>
      <c r="Y324" s="563" t="str">
        <f>中日程計画表!BG295</f>
        <v>NG</v>
      </c>
      <c r="Z324" s="559">
        <v>0</v>
      </c>
      <c r="AA324" s="509" t="str">
        <f>中日程計画表!BO295</f>
        <v>NG</v>
      </c>
      <c r="AB324" s="559"/>
      <c r="AC324" s="509" t="str">
        <f>中日程計画表!BS295</f>
        <v>NG</v>
      </c>
      <c r="AD324" s="559"/>
      <c r="AE324" s="289" t="e">
        <f>INDEX(リスト!#REF!,MATCH(品質!$D324,リスト!$D:$D,0))</f>
        <v>#REF!</v>
      </c>
      <c r="AF324" s="284" t="e">
        <f>INDEX(リスト!X:X,MATCH(品質!$D324,リスト!$D:$D,0))</f>
        <v>#N/A</v>
      </c>
    </row>
    <row r="325" spans="1:32" s="107" customFormat="1" ht="12" customHeight="1">
      <c r="A325" s="489"/>
      <c r="B325" s="567"/>
      <c r="C325" s="506"/>
      <c r="D325" s="569"/>
      <c r="E325" s="569"/>
      <c r="F325" s="560"/>
      <c r="G325" s="506"/>
      <c r="H325" s="560"/>
      <c r="I325" s="506"/>
      <c r="J325" s="560"/>
      <c r="K325" s="506"/>
      <c r="L325" s="562"/>
      <c r="M325" s="506"/>
      <c r="N325" s="562"/>
      <c r="O325" s="506"/>
      <c r="P325" s="565"/>
      <c r="Q325" s="506"/>
      <c r="R325" s="562"/>
      <c r="S325" s="506"/>
      <c r="T325" s="562"/>
      <c r="U325" s="506"/>
      <c r="V325" s="562"/>
      <c r="W325" s="506"/>
      <c r="X325" s="560"/>
      <c r="Y325" s="506"/>
      <c r="Z325" s="560"/>
      <c r="AA325" s="509"/>
      <c r="AB325" s="560"/>
      <c r="AC325" s="509"/>
      <c r="AD325" s="560"/>
      <c r="AE325" s="289" t="e">
        <f>INDEX(リスト!#REF!,MATCH(品質!$D324,リスト!$D:$D,0))</f>
        <v>#REF!</v>
      </c>
      <c r="AF325" s="284" t="e">
        <f>INDEX(リスト!X:X,MATCH(品質!$D324,リスト!$D:$D,0))</f>
        <v>#N/A</v>
      </c>
    </row>
    <row r="326" spans="1:32" s="107" customFormat="1" ht="12" customHeight="1">
      <c r="A326" s="488" t="str">
        <f ca="1">中日程計画表!A297</f>
        <v/>
      </c>
      <c r="B326" s="570">
        <f>中日程計画表!B297</f>
        <v>146</v>
      </c>
      <c r="C326" s="563" t="str">
        <f>中日程計画表!C297</f>
        <v/>
      </c>
      <c r="D326" s="568">
        <f>中日程計画表!D297</f>
        <v>0</v>
      </c>
      <c r="E326" s="568">
        <f>中日程計画表!E297</f>
        <v>0</v>
      </c>
      <c r="F326" s="559">
        <v>1</v>
      </c>
      <c r="G326" s="509" t="str">
        <f>中日程計画表!K297</f>
        <v>NG</v>
      </c>
      <c r="H326" s="559"/>
      <c r="I326" s="509" t="str">
        <f>中日程計画表!O297</f>
        <v>NG</v>
      </c>
      <c r="J326" s="559"/>
      <c r="K326" s="509" t="str">
        <f>中日程計画表!S297</f>
        <v>NG</v>
      </c>
      <c r="L326" s="561">
        <v>27</v>
      </c>
      <c r="M326" s="509" t="str">
        <f>中日程計画表!W297</f>
        <v>NG</v>
      </c>
      <c r="N326" s="561">
        <v>0</v>
      </c>
      <c r="O326" s="509" t="str">
        <f>中日程計画表!AE297</f>
        <v>NG</v>
      </c>
      <c r="P326" s="564">
        <v>0</v>
      </c>
      <c r="Q326" s="509" t="str">
        <f>中日程計画表!AI297</f>
        <v>NG</v>
      </c>
      <c r="R326" s="561">
        <v>0</v>
      </c>
      <c r="S326" s="563" t="str">
        <f>中日程計画表!AQ297</f>
        <v>NG</v>
      </c>
      <c r="T326" s="561">
        <v>95</v>
      </c>
      <c r="U326" s="509" t="str">
        <f>中日程計画表!AU297</f>
        <v>NG</v>
      </c>
      <c r="V326" s="561">
        <v>4</v>
      </c>
      <c r="W326" s="509" t="str">
        <f>中日程計画表!BC297</f>
        <v>NG</v>
      </c>
      <c r="X326" s="559">
        <v>0</v>
      </c>
      <c r="Y326" s="509" t="str">
        <f>中日程計画表!BG297</f>
        <v>NG</v>
      </c>
      <c r="Z326" s="559">
        <v>0</v>
      </c>
      <c r="AA326" s="509" t="str">
        <f>中日程計画表!BO297</f>
        <v>NG</v>
      </c>
      <c r="AB326" s="559"/>
      <c r="AC326" s="509" t="str">
        <f>中日程計画表!BS297</f>
        <v>NG</v>
      </c>
      <c r="AD326" s="559"/>
      <c r="AE326" s="289" t="e">
        <f>INDEX(リスト!#REF!,MATCH(品質!$D326,リスト!$D:$D,0))</f>
        <v>#REF!</v>
      </c>
      <c r="AF326" s="284" t="e">
        <f>INDEX(リスト!X:X,MATCH(品質!$D326,リスト!$D:$D,0))</f>
        <v>#N/A</v>
      </c>
    </row>
    <row r="327" spans="1:32" s="107" customFormat="1" ht="12" customHeight="1">
      <c r="A327" s="489"/>
      <c r="B327" s="570"/>
      <c r="C327" s="506"/>
      <c r="D327" s="569"/>
      <c r="E327" s="569"/>
      <c r="F327" s="560"/>
      <c r="G327" s="509"/>
      <c r="H327" s="560"/>
      <c r="I327" s="509"/>
      <c r="J327" s="560"/>
      <c r="K327" s="509"/>
      <c r="L327" s="562"/>
      <c r="M327" s="509"/>
      <c r="N327" s="562"/>
      <c r="O327" s="509"/>
      <c r="P327" s="565"/>
      <c r="Q327" s="509"/>
      <c r="R327" s="562"/>
      <c r="S327" s="506"/>
      <c r="T327" s="562"/>
      <c r="U327" s="509"/>
      <c r="V327" s="562"/>
      <c r="W327" s="509"/>
      <c r="X327" s="560"/>
      <c r="Y327" s="509"/>
      <c r="Z327" s="560"/>
      <c r="AA327" s="509"/>
      <c r="AB327" s="560"/>
      <c r="AC327" s="509"/>
      <c r="AD327" s="560"/>
      <c r="AE327" s="289" t="e">
        <f>INDEX(リスト!#REF!,MATCH(品質!$D326,リスト!$D:$D,0))</f>
        <v>#REF!</v>
      </c>
      <c r="AF327" s="284" t="e">
        <f>INDEX(リスト!X:X,MATCH(品質!$D326,リスト!$D:$D,0))</f>
        <v>#N/A</v>
      </c>
    </row>
    <row r="328" spans="1:32" s="107" customFormat="1" ht="12" customHeight="1">
      <c r="A328" s="488" t="str">
        <f ca="1">中日程計画表!A299</f>
        <v/>
      </c>
      <c r="B328" s="566">
        <f>中日程計画表!B299</f>
        <v>147</v>
      </c>
      <c r="C328" s="563" t="str">
        <f>中日程計画表!C299</f>
        <v/>
      </c>
      <c r="D328" s="568">
        <f>中日程計画表!D299</f>
        <v>0</v>
      </c>
      <c r="E328" s="568">
        <f>中日程計画表!E299</f>
        <v>0</v>
      </c>
      <c r="F328" s="559">
        <v>5</v>
      </c>
      <c r="G328" s="563" t="str">
        <f>中日程計画表!K299</f>
        <v>NG</v>
      </c>
      <c r="H328" s="559"/>
      <c r="I328" s="563" t="str">
        <f>中日程計画表!O299</f>
        <v>NG</v>
      </c>
      <c r="J328" s="559"/>
      <c r="K328" s="563" t="str">
        <f>中日程計画表!S299</f>
        <v>NG</v>
      </c>
      <c r="L328" s="561">
        <v>18</v>
      </c>
      <c r="M328" s="563" t="str">
        <f>中日程計画表!W299</f>
        <v>NG</v>
      </c>
      <c r="N328" s="561">
        <v>6</v>
      </c>
      <c r="O328" s="563" t="str">
        <f>中日程計画表!AE299</f>
        <v>NG</v>
      </c>
      <c r="P328" s="564">
        <v>0.35499999999999998</v>
      </c>
      <c r="Q328" s="563" t="str">
        <f>中日程計画表!AI299</f>
        <v>NG</v>
      </c>
      <c r="R328" s="561">
        <v>4</v>
      </c>
      <c r="S328" s="563" t="str">
        <f>中日程計画表!AQ299</f>
        <v>NG</v>
      </c>
      <c r="T328" s="561">
        <v>113</v>
      </c>
      <c r="U328" s="563" t="str">
        <f>中日程計画表!AU299</f>
        <v>NG</v>
      </c>
      <c r="V328" s="561">
        <v>8</v>
      </c>
      <c r="W328" s="563" t="str">
        <f>中日程計画表!BC299</f>
        <v>NG</v>
      </c>
      <c r="X328" s="559">
        <v>2</v>
      </c>
      <c r="Y328" s="563" t="str">
        <f>中日程計画表!BG299</f>
        <v>NG</v>
      </c>
      <c r="Z328" s="559">
        <v>0</v>
      </c>
      <c r="AA328" s="509" t="str">
        <f>中日程計画表!BO299</f>
        <v>NG</v>
      </c>
      <c r="AB328" s="559"/>
      <c r="AC328" s="509" t="str">
        <f>中日程計画表!BS299</f>
        <v>NG</v>
      </c>
      <c r="AD328" s="559"/>
      <c r="AE328" s="289" t="e">
        <f>INDEX(リスト!#REF!,MATCH(品質!$D328,リスト!$D:$D,0))</f>
        <v>#REF!</v>
      </c>
      <c r="AF328" s="284" t="e">
        <f>INDEX(リスト!X:X,MATCH(品質!$D328,リスト!$D:$D,0))</f>
        <v>#N/A</v>
      </c>
    </row>
    <row r="329" spans="1:32" s="107" customFormat="1" ht="12" customHeight="1">
      <c r="A329" s="489"/>
      <c r="B329" s="567"/>
      <c r="C329" s="506"/>
      <c r="D329" s="569"/>
      <c r="E329" s="569"/>
      <c r="F329" s="560"/>
      <c r="G329" s="506"/>
      <c r="H329" s="560"/>
      <c r="I329" s="506"/>
      <c r="J329" s="560"/>
      <c r="K329" s="506"/>
      <c r="L329" s="562"/>
      <c r="M329" s="506"/>
      <c r="N329" s="562"/>
      <c r="O329" s="506"/>
      <c r="P329" s="565"/>
      <c r="Q329" s="506"/>
      <c r="R329" s="562"/>
      <c r="S329" s="506"/>
      <c r="T329" s="562"/>
      <c r="U329" s="506"/>
      <c r="V329" s="562"/>
      <c r="W329" s="506"/>
      <c r="X329" s="560"/>
      <c r="Y329" s="506"/>
      <c r="Z329" s="560"/>
      <c r="AA329" s="509"/>
      <c r="AB329" s="560"/>
      <c r="AC329" s="509"/>
      <c r="AD329" s="560"/>
      <c r="AE329" s="289" t="e">
        <f>INDEX(リスト!#REF!,MATCH(品質!$D328,リスト!$D:$D,0))</f>
        <v>#REF!</v>
      </c>
      <c r="AF329" s="284" t="e">
        <f>INDEX(リスト!X:X,MATCH(品質!$D328,リスト!$D:$D,0))</f>
        <v>#N/A</v>
      </c>
    </row>
    <row r="330" spans="1:32" s="107" customFormat="1" ht="12" customHeight="1">
      <c r="A330" s="488" t="str">
        <f ca="1">中日程計画表!A301</f>
        <v/>
      </c>
      <c r="B330" s="570">
        <f>中日程計画表!B301</f>
        <v>148</v>
      </c>
      <c r="C330" s="563" t="str">
        <f>中日程計画表!C301</f>
        <v/>
      </c>
      <c r="D330" s="568">
        <f>中日程計画表!D301</f>
        <v>0</v>
      </c>
      <c r="E330" s="568">
        <f>中日程計画表!E301</f>
        <v>0</v>
      </c>
      <c r="F330" s="559">
        <v>0</v>
      </c>
      <c r="G330" s="509" t="str">
        <f>中日程計画表!K301</f>
        <v>NG</v>
      </c>
      <c r="H330" s="559"/>
      <c r="I330" s="509" t="str">
        <f>中日程計画表!O301</f>
        <v>NG</v>
      </c>
      <c r="J330" s="559"/>
      <c r="K330" s="509" t="str">
        <f>中日程計画表!S301</f>
        <v>NG</v>
      </c>
      <c r="L330" s="561">
        <v>10</v>
      </c>
      <c r="M330" s="509" t="str">
        <f>中日程計画表!W301</f>
        <v>NG</v>
      </c>
      <c r="N330" s="561">
        <v>0</v>
      </c>
      <c r="O330" s="509" t="str">
        <f>中日程計画表!AE301</f>
        <v>NG</v>
      </c>
      <c r="P330" s="564">
        <v>0.16</v>
      </c>
      <c r="Q330" s="509" t="str">
        <f>中日程計画表!AI301</f>
        <v>NG</v>
      </c>
      <c r="R330" s="561">
        <v>1</v>
      </c>
      <c r="S330" s="563" t="str">
        <f>中日程計画表!AQ301</f>
        <v>NG</v>
      </c>
      <c r="T330" s="561">
        <v>3</v>
      </c>
      <c r="U330" s="509" t="str">
        <f>中日程計画表!AU301</f>
        <v>NG</v>
      </c>
      <c r="V330" s="561">
        <v>0</v>
      </c>
      <c r="W330" s="509" t="str">
        <f>中日程計画表!BC301</f>
        <v>NG</v>
      </c>
      <c r="X330" s="559">
        <v>0</v>
      </c>
      <c r="Y330" s="509" t="str">
        <f>中日程計画表!BG301</f>
        <v>NG</v>
      </c>
      <c r="Z330" s="559">
        <v>0</v>
      </c>
      <c r="AA330" s="509" t="str">
        <f>中日程計画表!BO301</f>
        <v>NG</v>
      </c>
      <c r="AB330" s="559"/>
      <c r="AC330" s="509" t="str">
        <f>中日程計画表!BS301</f>
        <v>NG</v>
      </c>
      <c r="AD330" s="559"/>
      <c r="AE330" s="289" t="e">
        <f>INDEX(リスト!#REF!,MATCH(品質!$D330,リスト!$D:$D,0))</f>
        <v>#REF!</v>
      </c>
      <c r="AF330" s="284" t="e">
        <f>INDEX(リスト!X:X,MATCH(品質!$D330,リスト!$D:$D,0))</f>
        <v>#N/A</v>
      </c>
    </row>
    <row r="331" spans="1:32" s="107" customFormat="1" ht="12" customHeight="1">
      <c r="A331" s="489"/>
      <c r="B331" s="570"/>
      <c r="C331" s="506"/>
      <c r="D331" s="569"/>
      <c r="E331" s="569"/>
      <c r="F331" s="560"/>
      <c r="G331" s="509"/>
      <c r="H331" s="560"/>
      <c r="I331" s="509"/>
      <c r="J331" s="560"/>
      <c r="K331" s="509"/>
      <c r="L331" s="562"/>
      <c r="M331" s="509"/>
      <c r="N331" s="562"/>
      <c r="O331" s="509"/>
      <c r="P331" s="565"/>
      <c r="Q331" s="509"/>
      <c r="R331" s="562"/>
      <c r="S331" s="506"/>
      <c r="T331" s="562"/>
      <c r="U331" s="509"/>
      <c r="V331" s="562"/>
      <c r="W331" s="509"/>
      <c r="X331" s="560"/>
      <c r="Y331" s="509"/>
      <c r="Z331" s="560"/>
      <c r="AA331" s="509"/>
      <c r="AB331" s="560"/>
      <c r="AC331" s="509"/>
      <c r="AD331" s="560"/>
      <c r="AE331" s="289" t="e">
        <f>INDEX(リスト!#REF!,MATCH(品質!$D330,リスト!$D:$D,0))</f>
        <v>#REF!</v>
      </c>
      <c r="AF331" s="284" t="e">
        <f>INDEX(リスト!X:X,MATCH(品質!$D330,リスト!$D:$D,0))</f>
        <v>#N/A</v>
      </c>
    </row>
    <row r="332" spans="1:32" s="107" customFormat="1" ht="12" customHeight="1">
      <c r="A332" s="488" t="str">
        <f ca="1">中日程計画表!A303</f>
        <v/>
      </c>
      <c r="B332" s="566">
        <f>中日程計画表!B303</f>
        <v>149</v>
      </c>
      <c r="C332" s="563" t="str">
        <f>中日程計画表!C303</f>
        <v/>
      </c>
      <c r="D332" s="568">
        <f>中日程計画表!D303</f>
        <v>0</v>
      </c>
      <c r="E332" s="568">
        <f>中日程計画表!E303</f>
        <v>0</v>
      </c>
      <c r="F332" s="559">
        <v>2</v>
      </c>
      <c r="G332" s="563" t="str">
        <f>中日程計画表!K303</f>
        <v>NG</v>
      </c>
      <c r="H332" s="559"/>
      <c r="I332" s="563" t="str">
        <f>中日程計画表!O303</f>
        <v>NG</v>
      </c>
      <c r="J332" s="559"/>
      <c r="K332" s="563" t="str">
        <f>中日程計画表!S303</f>
        <v>NG</v>
      </c>
      <c r="L332" s="561">
        <v>13</v>
      </c>
      <c r="M332" s="563" t="str">
        <f>中日程計画表!W303</f>
        <v>NG</v>
      </c>
      <c r="N332" s="561">
        <v>5</v>
      </c>
      <c r="O332" s="563" t="str">
        <f>中日程計画表!AE303</f>
        <v>NG</v>
      </c>
      <c r="P332" s="564">
        <v>0.307</v>
      </c>
      <c r="Q332" s="563" t="str">
        <f>中日程計画表!AI303</f>
        <v>NG</v>
      </c>
      <c r="R332" s="561">
        <v>3</v>
      </c>
      <c r="S332" s="563" t="str">
        <f>中日程計画表!AQ303</f>
        <v>NG</v>
      </c>
      <c r="T332" s="561">
        <v>34</v>
      </c>
      <c r="U332" s="563" t="str">
        <f>中日程計画表!AU303</f>
        <v>NG</v>
      </c>
      <c r="V332" s="561">
        <v>3</v>
      </c>
      <c r="W332" s="563" t="str">
        <f>中日程計画表!BC303</f>
        <v>NG</v>
      </c>
      <c r="X332" s="559">
        <v>3</v>
      </c>
      <c r="Y332" s="563" t="str">
        <f>中日程計画表!BG303</f>
        <v>NG</v>
      </c>
      <c r="Z332" s="559">
        <v>1</v>
      </c>
      <c r="AA332" s="509" t="str">
        <f>中日程計画表!BO303</f>
        <v>NG</v>
      </c>
      <c r="AB332" s="559"/>
      <c r="AC332" s="509" t="str">
        <f>中日程計画表!BS303</f>
        <v>NG</v>
      </c>
      <c r="AD332" s="559"/>
      <c r="AE332" s="289" t="e">
        <f>INDEX(リスト!#REF!,MATCH(品質!$D332,リスト!$D:$D,0))</f>
        <v>#REF!</v>
      </c>
      <c r="AF332" s="284" t="e">
        <f>INDEX(リスト!X:X,MATCH(品質!$D332,リスト!$D:$D,0))</f>
        <v>#N/A</v>
      </c>
    </row>
    <row r="333" spans="1:32" s="107" customFormat="1" ht="12" customHeight="1">
      <c r="A333" s="489"/>
      <c r="B333" s="567"/>
      <c r="C333" s="506"/>
      <c r="D333" s="569"/>
      <c r="E333" s="569"/>
      <c r="F333" s="560"/>
      <c r="G333" s="506"/>
      <c r="H333" s="560"/>
      <c r="I333" s="506"/>
      <c r="J333" s="560"/>
      <c r="K333" s="506"/>
      <c r="L333" s="562"/>
      <c r="M333" s="506"/>
      <c r="N333" s="562"/>
      <c r="O333" s="506"/>
      <c r="P333" s="565"/>
      <c r="Q333" s="506"/>
      <c r="R333" s="562"/>
      <c r="S333" s="506"/>
      <c r="T333" s="562"/>
      <c r="U333" s="506"/>
      <c r="V333" s="562"/>
      <c r="W333" s="506"/>
      <c r="X333" s="560"/>
      <c r="Y333" s="506"/>
      <c r="Z333" s="560"/>
      <c r="AA333" s="509"/>
      <c r="AB333" s="560"/>
      <c r="AC333" s="509"/>
      <c r="AD333" s="560"/>
      <c r="AE333" s="289" t="e">
        <f>INDEX(リスト!#REF!,MATCH(品質!$D332,リスト!$D:$D,0))</f>
        <v>#REF!</v>
      </c>
      <c r="AF333" s="284" t="e">
        <f>INDEX(リスト!X:X,MATCH(品質!$D332,リスト!$D:$D,0))</f>
        <v>#N/A</v>
      </c>
    </row>
    <row r="334" spans="1:32" s="107" customFormat="1" ht="12" customHeight="1">
      <c r="A334" s="488" t="str">
        <f ca="1">中日程計画表!A305</f>
        <v/>
      </c>
      <c r="B334" s="566">
        <f>中日程計画表!B305</f>
        <v>150</v>
      </c>
      <c r="C334" s="563" t="str">
        <f>中日程計画表!C305</f>
        <v/>
      </c>
      <c r="D334" s="568">
        <f>中日程計画表!D305</f>
        <v>0</v>
      </c>
      <c r="E334" s="568">
        <f>中日程計画表!E305</f>
        <v>0</v>
      </c>
      <c r="F334" s="559">
        <v>1</v>
      </c>
      <c r="G334" s="563" t="str">
        <f>中日程計画表!K305</f>
        <v>NG</v>
      </c>
      <c r="H334" s="559"/>
      <c r="I334" s="563" t="str">
        <f>中日程計画表!O305</f>
        <v>NG</v>
      </c>
      <c r="J334" s="559"/>
      <c r="K334" s="563" t="str">
        <f>中日程計画表!S305</f>
        <v>NG</v>
      </c>
      <c r="L334" s="561">
        <v>8</v>
      </c>
      <c r="M334" s="563" t="str">
        <f>中日程計画表!W305</f>
        <v>NG</v>
      </c>
      <c r="N334" s="561">
        <v>9</v>
      </c>
      <c r="O334" s="563" t="str">
        <f>中日程計画表!AE305</f>
        <v>NG</v>
      </c>
      <c r="P334" s="564">
        <v>0.14399999999999999</v>
      </c>
      <c r="Q334" s="563" t="str">
        <f>中日程計画表!AI305</f>
        <v>NG</v>
      </c>
      <c r="R334" s="561">
        <v>6</v>
      </c>
      <c r="S334" s="563" t="str">
        <f>中日程計画表!AQ305</f>
        <v>NG</v>
      </c>
      <c r="T334" s="561">
        <v>11</v>
      </c>
      <c r="U334" s="563" t="str">
        <f>中日程計画表!AU305</f>
        <v>NG</v>
      </c>
      <c r="V334" s="561">
        <v>2</v>
      </c>
      <c r="W334" s="563" t="str">
        <f>中日程計画表!BC305</f>
        <v>NG</v>
      </c>
      <c r="X334" s="559">
        <v>1</v>
      </c>
      <c r="Y334" s="563" t="str">
        <f>中日程計画表!BG305</f>
        <v>NG</v>
      </c>
      <c r="Z334" s="559">
        <v>1</v>
      </c>
      <c r="AA334" s="509" t="str">
        <f>中日程計画表!BO305</f>
        <v>NG</v>
      </c>
      <c r="AB334" s="559"/>
      <c r="AC334" s="509" t="str">
        <f>中日程計画表!BS305</f>
        <v>NG</v>
      </c>
      <c r="AD334" s="559"/>
      <c r="AE334" s="289" t="e">
        <f>INDEX(リスト!#REF!,MATCH(品質!$D334,リスト!$D:$D,0))</f>
        <v>#REF!</v>
      </c>
      <c r="AF334" s="284" t="e">
        <f>INDEX(リスト!X:X,MATCH(品質!$D334,リスト!$D:$D,0))</f>
        <v>#N/A</v>
      </c>
    </row>
    <row r="335" spans="1:32" s="107" customFormat="1" ht="12" customHeight="1">
      <c r="A335" s="489"/>
      <c r="B335" s="567"/>
      <c r="C335" s="506"/>
      <c r="D335" s="569"/>
      <c r="E335" s="569"/>
      <c r="F335" s="560"/>
      <c r="G335" s="506"/>
      <c r="H335" s="560"/>
      <c r="I335" s="506"/>
      <c r="J335" s="560"/>
      <c r="K335" s="506"/>
      <c r="L335" s="562"/>
      <c r="M335" s="506"/>
      <c r="N335" s="562"/>
      <c r="O335" s="506"/>
      <c r="P335" s="565"/>
      <c r="Q335" s="506"/>
      <c r="R335" s="562"/>
      <c r="S335" s="506"/>
      <c r="T335" s="562"/>
      <c r="U335" s="506"/>
      <c r="V335" s="562"/>
      <c r="W335" s="506"/>
      <c r="X335" s="560"/>
      <c r="Y335" s="506"/>
      <c r="Z335" s="560"/>
      <c r="AA335" s="509"/>
      <c r="AB335" s="560"/>
      <c r="AC335" s="509"/>
      <c r="AD335" s="560"/>
      <c r="AE335" s="289" t="e">
        <f>INDEX(リスト!#REF!,MATCH(品質!$D334,リスト!$D:$D,0))</f>
        <v>#REF!</v>
      </c>
      <c r="AF335" s="284" t="e">
        <f>INDEX(リスト!X:X,MATCH(品質!$D334,リスト!$D:$D,0))</f>
        <v>#N/A</v>
      </c>
    </row>
    <row r="336" spans="1:32" s="107" customFormat="1" ht="12" customHeight="1">
      <c r="A336" s="488" t="str">
        <f ca="1">中日程計画表!A307</f>
        <v/>
      </c>
      <c r="B336" s="566">
        <f>中日程計画表!B307</f>
        <v>151</v>
      </c>
      <c r="C336" s="563" t="str">
        <f>中日程計画表!C307</f>
        <v/>
      </c>
      <c r="D336" s="568">
        <f>中日程計画表!D307</f>
        <v>0</v>
      </c>
      <c r="E336" s="568">
        <f>中日程計画表!E307</f>
        <v>0</v>
      </c>
      <c r="F336" s="559">
        <v>1</v>
      </c>
      <c r="G336" s="563" t="str">
        <f>中日程計画表!K307</f>
        <v>NG</v>
      </c>
      <c r="H336" s="559"/>
      <c r="I336" s="563" t="str">
        <f>中日程計画表!O307</f>
        <v>NG</v>
      </c>
      <c r="J336" s="559"/>
      <c r="K336" s="563" t="str">
        <f>中日程計画表!S307</f>
        <v>NG</v>
      </c>
      <c r="L336" s="561">
        <v>19</v>
      </c>
      <c r="M336" s="563" t="str">
        <f>中日程計画表!W307</f>
        <v>NG</v>
      </c>
      <c r="N336" s="561">
        <v>4</v>
      </c>
      <c r="O336" s="563" t="str">
        <f>中日程計画表!AE307</f>
        <v>NG</v>
      </c>
      <c r="P336" s="564">
        <v>0.46300000000000002</v>
      </c>
      <c r="Q336" s="563" t="str">
        <f>中日程計画表!AI307</f>
        <v>NG</v>
      </c>
      <c r="R336" s="561">
        <v>2</v>
      </c>
      <c r="S336" s="563" t="str">
        <f>中日程計画表!AQ307</f>
        <v>NG</v>
      </c>
      <c r="T336" s="561">
        <v>46</v>
      </c>
      <c r="U336" s="563" t="str">
        <f>中日程計画表!AU307</f>
        <v>NG</v>
      </c>
      <c r="V336" s="561">
        <v>1</v>
      </c>
      <c r="W336" s="563" t="str">
        <f>中日程計画表!BC307</f>
        <v>NG</v>
      </c>
      <c r="X336" s="559">
        <v>0</v>
      </c>
      <c r="Y336" s="563" t="str">
        <f>中日程計画表!BG307</f>
        <v>NG</v>
      </c>
      <c r="Z336" s="559">
        <v>0</v>
      </c>
      <c r="AA336" s="509" t="str">
        <f>中日程計画表!BO307</f>
        <v>NG</v>
      </c>
      <c r="AB336" s="559"/>
      <c r="AC336" s="509" t="str">
        <f>中日程計画表!BS307</f>
        <v>NG</v>
      </c>
      <c r="AD336" s="559"/>
      <c r="AE336" s="289" t="e">
        <f>INDEX(リスト!#REF!,MATCH(品質!$D336,リスト!$D:$D,0))</f>
        <v>#REF!</v>
      </c>
      <c r="AF336" s="284" t="e">
        <f>INDEX(リスト!X:X,MATCH(品質!$D336,リスト!$D:$D,0))</f>
        <v>#N/A</v>
      </c>
    </row>
    <row r="337" spans="1:32" s="107" customFormat="1" ht="12" customHeight="1">
      <c r="A337" s="489"/>
      <c r="B337" s="567"/>
      <c r="C337" s="506"/>
      <c r="D337" s="569"/>
      <c r="E337" s="569"/>
      <c r="F337" s="560"/>
      <c r="G337" s="506"/>
      <c r="H337" s="560"/>
      <c r="I337" s="506"/>
      <c r="J337" s="560"/>
      <c r="K337" s="506"/>
      <c r="L337" s="562"/>
      <c r="M337" s="506"/>
      <c r="N337" s="562"/>
      <c r="O337" s="506"/>
      <c r="P337" s="565"/>
      <c r="Q337" s="506"/>
      <c r="R337" s="562"/>
      <c r="S337" s="506"/>
      <c r="T337" s="562"/>
      <c r="U337" s="506"/>
      <c r="V337" s="562"/>
      <c r="W337" s="506"/>
      <c r="X337" s="560"/>
      <c r="Y337" s="506"/>
      <c r="Z337" s="560"/>
      <c r="AA337" s="509"/>
      <c r="AB337" s="560"/>
      <c r="AC337" s="509"/>
      <c r="AD337" s="560"/>
      <c r="AE337" s="289" t="e">
        <f>INDEX(リスト!#REF!,MATCH(品質!$D336,リスト!$D:$D,0))</f>
        <v>#REF!</v>
      </c>
      <c r="AF337" s="284" t="e">
        <f>INDEX(リスト!X:X,MATCH(品質!$D336,リスト!$D:$D,0))</f>
        <v>#N/A</v>
      </c>
    </row>
    <row r="338" spans="1:32" s="107" customFormat="1" ht="12" customHeight="1">
      <c r="A338" s="488" t="str">
        <f ca="1">中日程計画表!A309</f>
        <v/>
      </c>
      <c r="B338" s="566">
        <f>中日程計画表!B309</f>
        <v>152</v>
      </c>
      <c r="C338" s="563" t="str">
        <f>中日程計画表!C309</f>
        <v/>
      </c>
      <c r="D338" s="568">
        <f>中日程計画表!D309</f>
        <v>0</v>
      </c>
      <c r="E338" s="568">
        <f>中日程計画表!E309</f>
        <v>0</v>
      </c>
      <c r="F338" s="559">
        <v>3</v>
      </c>
      <c r="G338" s="563" t="str">
        <f>中日程計画表!K309</f>
        <v>NG</v>
      </c>
      <c r="H338" s="559"/>
      <c r="I338" s="563" t="str">
        <f>中日程計画表!O309</f>
        <v>NG</v>
      </c>
      <c r="J338" s="559"/>
      <c r="K338" s="563" t="str">
        <f>中日程計画表!S309</f>
        <v>NG</v>
      </c>
      <c r="L338" s="561">
        <v>11</v>
      </c>
      <c r="M338" s="563" t="str">
        <f>中日程計画表!W309</f>
        <v>NG</v>
      </c>
      <c r="N338" s="561">
        <v>4</v>
      </c>
      <c r="O338" s="563" t="str">
        <f>中日程計画表!AE309</f>
        <v>NG</v>
      </c>
      <c r="P338" s="564">
        <v>0.19500000000000001</v>
      </c>
      <c r="Q338" s="563" t="str">
        <f>中日程計画表!AI309</f>
        <v>NG</v>
      </c>
      <c r="R338" s="561">
        <v>2</v>
      </c>
      <c r="S338" s="563" t="str">
        <f>中日程計画表!AQ309</f>
        <v>NG</v>
      </c>
      <c r="T338" s="561">
        <v>16</v>
      </c>
      <c r="U338" s="563" t="str">
        <f>中日程計画表!AU309</f>
        <v>NG</v>
      </c>
      <c r="V338" s="561">
        <v>4</v>
      </c>
      <c r="W338" s="563" t="str">
        <f>中日程計画表!BC309</f>
        <v>NG</v>
      </c>
      <c r="X338" s="559">
        <v>2</v>
      </c>
      <c r="Y338" s="563" t="str">
        <f>中日程計画表!BG309</f>
        <v>NG</v>
      </c>
      <c r="Z338" s="559">
        <v>3</v>
      </c>
      <c r="AA338" s="509" t="str">
        <f>中日程計画表!BO309</f>
        <v>NG</v>
      </c>
      <c r="AB338" s="559"/>
      <c r="AC338" s="509" t="str">
        <f>中日程計画表!BS309</f>
        <v>NG</v>
      </c>
      <c r="AD338" s="559"/>
      <c r="AE338" s="289" t="e">
        <f>INDEX(リスト!#REF!,MATCH(品質!$D338,リスト!$D:$D,0))</f>
        <v>#REF!</v>
      </c>
      <c r="AF338" s="284" t="e">
        <f>INDEX(リスト!X:X,MATCH(品質!$D338,リスト!$D:$D,0))</f>
        <v>#N/A</v>
      </c>
    </row>
    <row r="339" spans="1:32" s="107" customFormat="1" ht="12" customHeight="1">
      <c r="A339" s="489"/>
      <c r="B339" s="567"/>
      <c r="C339" s="506"/>
      <c r="D339" s="569"/>
      <c r="E339" s="569"/>
      <c r="F339" s="560"/>
      <c r="G339" s="506"/>
      <c r="H339" s="560"/>
      <c r="I339" s="506"/>
      <c r="J339" s="560"/>
      <c r="K339" s="506"/>
      <c r="L339" s="562"/>
      <c r="M339" s="506"/>
      <c r="N339" s="562"/>
      <c r="O339" s="506"/>
      <c r="P339" s="565"/>
      <c r="Q339" s="506"/>
      <c r="R339" s="562"/>
      <c r="S339" s="506"/>
      <c r="T339" s="562"/>
      <c r="U339" s="506"/>
      <c r="V339" s="562"/>
      <c r="W339" s="506"/>
      <c r="X339" s="560"/>
      <c r="Y339" s="506"/>
      <c r="Z339" s="560"/>
      <c r="AA339" s="509"/>
      <c r="AB339" s="560"/>
      <c r="AC339" s="509"/>
      <c r="AD339" s="560"/>
      <c r="AE339" s="289" t="e">
        <f>INDEX(リスト!#REF!,MATCH(品質!$D338,リスト!$D:$D,0))</f>
        <v>#REF!</v>
      </c>
      <c r="AF339" s="284" t="e">
        <f>INDEX(リスト!X:X,MATCH(品質!$D338,リスト!$D:$D,0))</f>
        <v>#N/A</v>
      </c>
    </row>
    <row r="340" spans="1:32" s="107" customFormat="1" ht="12" customHeight="1">
      <c r="A340" s="488" t="str">
        <f ca="1">中日程計画表!A311</f>
        <v/>
      </c>
      <c r="B340" s="566">
        <f>中日程計画表!B311</f>
        <v>153</v>
      </c>
      <c r="C340" s="563" t="str">
        <f>中日程計画表!C311</f>
        <v/>
      </c>
      <c r="D340" s="568">
        <f>中日程計画表!D311</f>
        <v>0</v>
      </c>
      <c r="E340" s="568">
        <f>中日程計画表!E311</f>
        <v>0</v>
      </c>
      <c r="F340" s="559">
        <v>2</v>
      </c>
      <c r="G340" s="563" t="str">
        <f>中日程計画表!K311</f>
        <v>NG</v>
      </c>
      <c r="H340" s="559"/>
      <c r="I340" s="563" t="str">
        <f>中日程計画表!O311</f>
        <v>NG</v>
      </c>
      <c r="J340" s="559"/>
      <c r="K340" s="563" t="str">
        <f>中日程計画表!S311</f>
        <v>NG</v>
      </c>
      <c r="L340" s="561">
        <v>15</v>
      </c>
      <c r="M340" s="563" t="str">
        <f>中日程計画表!W311</f>
        <v>NG</v>
      </c>
      <c r="N340" s="561">
        <v>3</v>
      </c>
      <c r="O340" s="563" t="str">
        <f>中日程計画表!AE311</f>
        <v>NG</v>
      </c>
      <c r="P340" s="564">
        <v>0.58699999999999997</v>
      </c>
      <c r="Q340" s="563" t="str">
        <f>中日程計画表!AI311</f>
        <v>NG</v>
      </c>
      <c r="R340" s="561">
        <v>0</v>
      </c>
      <c r="S340" s="563" t="str">
        <f>中日程計画表!AQ311</f>
        <v>NG</v>
      </c>
      <c r="T340" s="561">
        <v>145</v>
      </c>
      <c r="U340" s="563" t="str">
        <f>中日程計画表!AU311</f>
        <v>NG</v>
      </c>
      <c r="V340" s="561">
        <v>2</v>
      </c>
      <c r="W340" s="563" t="str">
        <f>中日程計画表!BC311</f>
        <v>NG</v>
      </c>
      <c r="X340" s="559">
        <v>0</v>
      </c>
      <c r="Y340" s="563" t="str">
        <f>中日程計画表!BG311</f>
        <v>NG</v>
      </c>
      <c r="Z340" s="559">
        <v>0</v>
      </c>
      <c r="AA340" s="509" t="str">
        <f>中日程計画表!BO311</f>
        <v>NG</v>
      </c>
      <c r="AB340" s="559"/>
      <c r="AC340" s="509" t="str">
        <f>中日程計画表!BS311</f>
        <v>NG</v>
      </c>
      <c r="AD340" s="559"/>
      <c r="AE340" s="289" t="e">
        <f>INDEX(リスト!#REF!,MATCH(品質!$D340,リスト!$D:$D,0))</f>
        <v>#REF!</v>
      </c>
      <c r="AF340" s="284" t="e">
        <f>INDEX(リスト!X:X,MATCH(品質!$D340,リスト!$D:$D,0))</f>
        <v>#N/A</v>
      </c>
    </row>
    <row r="341" spans="1:32" s="107" customFormat="1" ht="12" customHeight="1">
      <c r="A341" s="489"/>
      <c r="B341" s="567"/>
      <c r="C341" s="506"/>
      <c r="D341" s="569"/>
      <c r="E341" s="569"/>
      <c r="F341" s="560"/>
      <c r="G341" s="506"/>
      <c r="H341" s="560"/>
      <c r="I341" s="506"/>
      <c r="J341" s="560"/>
      <c r="K341" s="506"/>
      <c r="L341" s="562"/>
      <c r="M341" s="506"/>
      <c r="N341" s="562"/>
      <c r="O341" s="506"/>
      <c r="P341" s="565"/>
      <c r="Q341" s="506"/>
      <c r="R341" s="562"/>
      <c r="S341" s="506"/>
      <c r="T341" s="562"/>
      <c r="U341" s="506"/>
      <c r="V341" s="562"/>
      <c r="W341" s="506"/>
      <c r="X341" s="560"/>
      <c r="Y341" s="506"/>
      <c r="Z341" s="560"/>
      <c r="AA341" s="509"/>
      <c r="AB341" s="560"/>
      <c r="AC341" s="509"/>
      <c r="AD341" s="560"/>
      <c r="AE341" s="289" t="e">
        <f>INDEX(リスト!#REF!,MATCH(品質!$D340,リスト!$D:$D,0))</f>
        <v>#REF!</v>
      </c>
      <c r="AF341" s="284" t="e">
        <f>INDEX(リスト!X:X,MATCH(品質!$D340,リスト!$D:$D,0))</f>
        <v>#N/A</v>
      </c>
    </row>
    <row r="342" spans="1:32" s="107" customFormat="1" ht="12" customHeight="1">
      <c r="A342" s="488" t="str">
        <f ca="1">中日程計画表!A313</f>
        <v/>
      </c>
      <c r="B342" s="570">
        <f>中日程計画表!B313</f>
        <v>154</v>
      </c>
      <c r="C342" s="563" t="str">
        <f>中日程計画表!C313</f>
        <v/>
      </c>
      <c r="D342" s="568">
        <f>中日程計画表!D313</f>
        <v>0</v>
      </c>
      <c r="E342" s="568">
        <f>中日程計画表!E313</f>
        <v>0</v>
      </c>
      <c r="F342" s="559">
        <v>1</v>
      </c>
      <c r="G342" s="509" t="str">
        <f>中日程計画表!K313</f>
        <v>NG</v>
      </c>
      <c r="H342" s="559"/>
      <c r="I342" s="509" t="str">
        <f>中日程計画表!O313</f>
        <v>NG</v>
      </c>
      <c r="J342" s="559"/>
      <c r="K342" s="509" t="str">
        <f>中日程計画表!S313</f>
        <v>NG</v>
      </c>
      <c r="L342" s="561">
        <v>9</v>
      </c>
      <c r="M342" s="509" t="str">
        <f>中日程計画表!W313</f>
        <v>NG</v>
      </c>
      <c r="N342" s="561">
        <v>4</v>
      </c>
      <c r="O342" s="509" t="str">
        <f>中日程計画表!AE313</f>
        <v>NG</v>
      </c>
      <c r="P342" s="564">
        <v>0.25800000000000001</v>
      </c>
      <c r="Q342" s="509" t="str">
        <f>中日程計画表!AI313</f>
        <v>NG</v>
      </c>
      <c r="R342" s="561">
        <v>1</v>
      </c>
      <c r="S342" s="563" t="str">
        <f>中日程計画表!AQ313</f>
        <v>NG</v>
      </c>
      <c r="T342" s="561">
        <v>26</v>
      </c>
      <c r="U342" s="509" t="str">
        <f>中日程計画表!AU313</f>
        <v>NG</v>
      </c>
      <c r="V342" s="561">
        <v>6</v>
      </c>
      <c r="W342" s="509" t="str">
        <f>中日程計画表!BC313</f>
        <v>NG</v>
      </c>
      <c r="X342" s="559">
        <v>0</v>
      </c>
      <c r="Y342" s="509" t="str">
        <f>中日程計画表!BG313</f>
        <v>NG</v>
      </c>
      <c r="Z342" s="559">
        <v>0</v>
      </c>
      <c r="AA342" s="509" t="str">
        <f>中日程計画表!BO313</f>
        <v>NG</v>
      </c>
      <c r="AB342" s="559"/>
      <c r="AC342" s="509" t="str">
        <f>中日程計画表!BS313</f>
        <v>NG</v>
      </c>
      <c r="AD342" s="559"/>
      <c r="AE342" s="289" t="e">
        <f>INDEX(リスト!#REF!,MATCH(品質!$D342,リスト!$D:$D,0))</f>
        <v>#REF!</v>
      </c>
      <c r="AF342" s="284" t="e">
        <f>INDEX(リスト!X:X,MATCH(品質!$D342,リスト!$D:$D,0))</f>
        <v>#N/A</v>
      </c>
    </row>
    <row r="343" spans="1:32" s="107" customFormat="1" ht="12" customHeight="1">
      <c r="A343" s="489"/>
      <c r="B343" s="570"/>
      <c r="C343" s="506"/>
      <c r="D343" s="569"/>
      <c r="E343" s="569"/>
      <c r="F343" s="560"/>
      <c r="G343" s="509"/>
      <c r="H343" s="560"/>
      <c r="I343" s="509"/>
      <c r="J343" s="560"/>
      <c r="K343" s="509"/>
      <c r="L343" s="562"/>
      <c r="M343" s="509"/>
      <c r="N343" s="562"/>
      <c r="O343" s="509"/>
      <c r="P343" s="565"/>
      <c r="Q343" s="509"/>
      <c r="R343" s="562"/>
      <c r="S343" s="506"/>
      <c r="T343" s="562"/>
      <c r="U343" s="509"/>
      <c r="V343" s="562"/>
      <c r="W343" s="509"/>
      <c r="X343" s="560"/>
      <c r="Y343" s="509"/>
      <c r="Z343" s="560"/>
      <c r="AA343" s="509"/>
      <c r="AB343" s="560"/>
      <c r="AC343" s="509"/>
      <c r="AD343" s="560"/>
      <c r="AE343" s="289" t="e">
        <f>INDEX(リスト!#REF!,MATCH(品質!$D342,リスト!$D:$D,0))</f>
        <v>#REF!</v>
      </c>
      <c r="AF343" s="284" t="e">
        <f>INDEX(リスト!X:X,MATCH(品質!$D342,リスト!$D:$D,0))</f>
        <v>#N/A</v>
      </c>
    </row>
    <row r="344" spans="1:32" s="107" customFormat="1" ht="12" customHeight="1">
      <c r="A344" s="488" t="str">
        <f ca="1">中日程計画表!A315</f>
        <v/>
      </c>
      <c r="B344" s="566">
        <f>中日程計画表!B315</f>
        <v>155</v>
      </c>
      <c r="C344" s="563" t="str">
        <f>中日程計画表!C315</f>
        <v/>
      </c>
      <c r="D344" s="568">
        <f>中日程計画表!D315</f>
        <v>0</v>
      </c>
      <c r="E344" s="568">
        <f>中日程計画表!E315</f>
        <v>0</v>
      </c>
      <c r="F344" s="559">
        <v>2</v>
      </c>
      <c r="G344" s="563" t="str">
        <f>中日程計画表!K315</f>
        <v>NG</v>
      </c>
      <c r="H344" s="559"/>
      <c r="I344" s="563" t="str">
        <f>中日程計画表!O315</f>
        <v>NG</v>
      </c>
      <c r="J344" s="559"/>
      <c r="K344" s="563" t="str">
        <f>中日程計画表!S315</f>
        <v>NG</v>
      </c>
      <c r="L344" s="561">
        <v>11</v>
      </c>
      <c r="M344" s="563" t="str">
        <f>中日程計画表!W315</f>
        <v>NG</v>
      </c>
      <c r="N344" s="561">
        <v>5</v>
      </c>
      <c r="O344" s="563" t="str">
        <f>中日程計画表!AE315</f>
        <v>NG</v>
      </c>
      <c r="P344" s="564">
        <v>0.28799999999999998</v>
      </c>
      <c r="Q344" s="563" t="str">
        <f>中日程計画表!AI315</f>
        <v>NG</v>
      </c>
      <c r="R344" s="561">
        <v>2</v>
      </c>
      <c r="S344" s="563" t="str">
        <f>中日程計画表!AQ315</f>
        <v>NG</v>
      </c>
      <c r="T344" s="561">
        <v>31</v>
      </c>
      <c r="U344" s="563" t="str">
        <f>中日程計画表!AU315</f>
        <v>NG</v>
      </c>
      <c r="V344" s="561">
        <v>1</v>
      </c>
      <c r="W344" s="563" t="str">
        <f>中日程計画表!BC315</f>
        <v>NG</v>
      </c>
      <c r="X344" s="559">
        <v>1</v>
      </c>
      <c r="Y344" s="563" t="str">
        <f>中日程計画表!BG315</f>
        <v>NG</v>
      </c>
      <c r="Z344" s="559">
        <v>0</v>
      </c>
      <c r="AA344" s="509" t="str">
        <f>中日程計画表!BO315</f>
        <v>NG</v>
      </c>
      <c r="AB344" s="559"/>
      <c r="AC344" s="509" t="str">
        <f>中日程計画表!BS315</f>
        <v>NG</v>
      </c>
      <c r="AD344" s="559"/>
      <c r="AE344" s="289" t="e">
        <f>INDEX(リスト!#REF!,MATCH(品質!$D344,リスト!$D:$D,0))</f>
        <v>#REF!</v>
      </c>
      <c r="AF344" s="284" t="e">
        <f>INDEX(リスト!X:X,MATCH(品質!$D344,リスト!$D:$D,0))</f>
        <v>#N/A</v>
      </c>
    </row>
    <row r="345" spans="1:32" s="107" customFormat="1" ht="12" customHeight="1">
      <c r="A345" s="489"/>
      <c r="B345" s="567"/>
      <c r="C345" s="506"/>
      <c r="D345" s="569"/>
      <c r="E345" s="569"/>
      <c r="F345" s="560"/>
      <c r="G345" s="506"/>
      <c r="H345" s="560"/>
      <c r="I345" s="506"/>
      <c r="J345" s="560"/>
      <c r="K345" s="506"/>
      <c r="L345" s="562"/>
      <c r="M345" s="506"/>
      <c r="N345" s="562"/>
      <c r="O345" s="506"/>
      <c r="P345" s="565"/>
      <c r="Q345" s="506"/>
      <c r="R345" s="562"/>
      <c r="S345" s="506"/>
      <c r="T345" s="562"/>
      <c r="U345" s="506"/>
      <c r="V345" s="562"/>
      <c r="W345" s="506"/>
      <c r="X345" s="560"/>
      <c r="Y345" s="506"/>
      <c r="Z345" s="560"/>
      <c r="AA345" s="509"/>
      <c r="AB345" s="560"/>
      <c r="AC345" s="509"/>
      <c r="AD345" s="560"/>
      <c r="AE345" s="289" t="e">
        <f>INDEX(リスト!#REF!,MATCH(品質!$D344,リスト!$D:$D,0))</f>
        <v>#REF!</v>
      </c>
      <c r="AF345" s="284" t="e">
        <f>INDEX(リスト!X:X,MATCH(品質!$D344,リスト!$D:$D,0))</f>
        <v>#N/A</v>
      </c>
    </row>
    <row r="346" spans="1:32" s="107" customFormat="1" ht="12" customHeight="1">
      <c r="A346" s="488" t="str">
        <f ca="1">中日程計画表!A317</f>
        <v/>
      </c>
      <c r="B346" s="566">
        <f>中日程計画表!B317</f>
        <v>156</v>
      </c>
      <c r="C346" s="563" t="str">
        <f>中日程計画表!C317</f>
        <v/>
      </c>
      <c r="D346" s="568">
        <f>中日程計画表!D317</f>
        <v>0</v>
      </c>
      <c r="E346" s="568">
        <f>中日程計画表!E317</f>
        <v>0</v>
      </c>
      <c r="F346" s="559">
        <v>3</v>
      </c>
      <c r="G346" s="563" t="str">
        <f>中日程計画表!K317</f>
        <v>NG</v>
      </c>
      <c r="H346" s="559"/>
      <c r="I346" s="563" t="str">
        <f>中日程計画表!O317</f>
        <v>NG</v>
      </c>
      <c r="J346" s="559"/>
      <c r="K346" s="563" t="str">
        <f>中日程計画表!S317</f>
        <v>NG</v>
      </c>
      <c r="L346" s="561">
        <v>20</v>
      </c>
      <c r="M346" s="563" t="str">
        <f>中日程計画表!W317</f>
        <v>NG</v>
      </c>
      <c r="N346" s="561">
        <v>17</v>
      </c>
      <c r="O346" s="563" t="str">
        <f>中日程計画表!AE317</f>
        <v>NG</v>
      </c>
      <c r="P346" s="564">
        <v>0.35799999999999998</v>
      </c>
      <c r="Q346" s="563" t="str">
        <f>中日程計画表!AI317</f>
        <v>NG</v>
      </c>
      <c r="R346" s="561">
        <v>21</v>
      </c>
      <c r="S346" s="563" t="str">
        <f>中日程計画表!AQ317</f>
        <v>NG</v>
      </c>
      <c r="T346" s="561">
        <v>66</v>
      </c>
      <c r="U346" s="563" t="str">
        <f>中日程計画表!AU317</f>
        <v>NG</v>
      </c>
      <c r="V346" s="561">
        <v>4</v>
      </c>
      <c r="W346" s="563" t="str">
        <f>中日程計画表!BC317</f>
        <v>NG</v>
      </c>
      <c r="X346" s="559">
        <v>2</v>
      </c>
      <c r="Y346" s="563" t="str">
        <f>中日程計画表!BG317</f>
        <v>NG</v>
      </c>
      <c r="Z346" s="559">
        <v>1</v>
      </c>
      <c r="AA346" s="509" t="str">
        <f>中日程計画表!BO317</f>
        <v>NG</v>
      </c>
      <c r="AB346" s="559"/>
      <c r="AC346" s="509" t="str">
        <f>中日程計画表!BS317</f>
        <v>NG</v>
      </c>
      <c r="AD346" s="559"/>
      <c r="AE346" s="289" t="e">
        <f>INDEX(リスト!#REF!,MATCH(品質!$D346,リスト!$D:$D,0))</f>
        <v>#REF!</v>
      </c>
      <c r="AF346" s="284" t="e">
        <f>INDEX(リスト!X:X,MATCH(品質!$D346,リスト!$D:$D,0))</f>
        <v>#N/A</v>
      </c>
    </row>
    <row r="347" spans="1:32" s="107" customFormat="1" ht="12" customHeight="1">
      <c r="A347" s="489"/>
      <c r="B347" s="567"/>
      <c r="C347" s="506"/>
      <c r="D347" s="569"/>
      <c r="E347" s="569"/>
      <c r="F347" s="560"/>
      <c r="G347" s="506"/>
      <c r="H347" s="560"/>
      <c r="I347" s="506"/>
      <c r="J347" s="560"/>
      <c r="K347" s="506"/>
      <c r="L347" s="562"/>
      <c r="M347" s="506"/>
      <c r="N347" s="562"/>
      <c r="O347" s="506"/>
      <c r="P347" s="565"/>
      <c r="Q347" s="506"/>
      <c r="R347" s="562"/>
      <c r="S347" s="506"/>
      <c r="T347" s="562"/>
      <c r="U347" s="506"/>
      <c r="V347" s="562"/>
      <c r="W347" s="506"/>
      <c r="X347" s="560"/>
      <c r="Y347" s="506"/>
      <c r="Z347" s="560"/>
      <c r="AA347" s="509"/>
      <c r="AB347" s="560"/>
      <c r="AC347" s="509"/>
      <c r="AD347" s="560"/>
      <c r="AE347" s="289" t="e">
        <f>INDEX(リスト!#REF!,MATCH(品質!$D346,リスト!$D:$D,0))</f>
        <v>#REF!</v>
      </c>
      <c r="AF347" s="284" t="e">
        <f>INDEX(リスト!X:X,MATCH(品質!$D346,リスト!$D:$D,0))</f>
        <v>#N/A</v>
      </c>
    </row>
    <row r="348" spans="1:32" s="107" customFormat="1" ht="12" customHeight="1">
      <c r="A348" s="488" t="str">
        <f ca="1">中日程計画表!A319</f>
        <v/>
      </c>
      <c r="B348" s="566">
        <f>中日程計画表!B319</f>
        <v>157</v>
      </c>
      <c r="C348" s="563" t="str">
        <f>中日程計画表!C319</f>
        <v/>
      </c>
      <c r="D348" s="568">
        <f>中日程計画表!D319</f>
        <v>0</v>
      </c>
      <c r="E348" s="568">
        <f>中日程計画表!E319</f>
        <v>0</v>
      </c>
      <c r="F348" s="559">
        <v>1</v>
      </c>
      <c r="G348" s="563" t="str">
        <f>中日程計画表!K319</f>
        <v>NG</v>
      </c>
      <c r="H348" s="559"/>
      <c r="I348" s="563" t="str">
        <f>中日程計画表!O319</f>
        <v>NG</v>
      </c>
      <c r="J348" s="559"/>
      <c r="K348" s="563" t="str">
        <f>中日程計画表!S319</f>
        <v>NG</v>
      </c>
      <c r="L348" s="561">
        <v>9</v>
      </c>
      <c r="M348" s="563" t="str">
        <f>中日程計画表!W319</f>
        <v>NG</v>
      </c>
      <c r="N348" s="561">
        <v>5</v>
      </c>
      <c r="O348" s="563" t="str">
        <f>中日程計画表!AE319</f>
        <v>NG</v>
      </c>
      <c r="P348" s="564">
        <v>0.186</v>
      </c>
      <c r="Q348" s="563" t="str">
        <f>中日程計画表!AI319</f>
        <v>NG</v>
      </c>
      <c r="R348" s="561">
        <v>2</v>
      </c>
      <c r="S348" s="563" t="str">
        <f>中日程計画表!AQ319</f>
        <v>NG</v>
      </c>
      <c r="T348" s="561">
        <v>20</v>
      </c>
      <c r="U348" s="563" t="str">
        <f>中日程計画表!AU319</f>
        <v>NG</v>
      </c>
      <c r="V348" s="561">
        <v>4</v>
      </c>
      <c r="W348" s="563" t="str">
        <f>中日程計画表!BC319</f>
        <v>NG</v>
      </c>
      <c r="X348" s="559">
        <v>1</v>
      </c>
      <c r="Y348" s="563" t="str">
        <f>中日程計画表!BG319</f>
        <v>NG</v>
      </c>
      <c r="Z348" s="559">
        <v>0</v>
      </c>
      <c r="AA348" s="509" t="str">
        <f>中日程計画表!BO319</f>
        <v>NG</v>
      </c>
      <c r="AB348" s="559"/>
      <c r="AC348" s="509" t="str">
        <f>中日程計画表!BS319</f>
        <v>NG</v>
      </c>
      <c r="AD348" s="559"/>
      <c r="AE348" s="289" t="e">
        <f>INDEX(リスト!#REF!,MATCH(品質!$D348,リスト!$D:$D,0))</f>
        <v>#REF!</v>
      </c>
      <c r="AF348" s="284" t="e">
        <f>INDEX(リスト!X:X,MATCH(品質!$D348,リスト!$D:$D,0))</f>
        <v>#N/A</v>
      </c>
    </row>
    <row r="349" spans="1:32" s="107" customFormat="1" ht="12" customHeight="1">
      <c r="A349" s="489"/>
      <c r="B349" s="567"/>
      <c r="C349" s="506"/>
      <c r="D349" s="569"/>
      <c r="E349" s="569"/>
      <c r="F349" s="560"/>
      <c r="G349" s="506"/>
      <c r="H349" s="560"/>
      <c r="I349" s="506"/>
      <c r="J349" s="560"/>
      <c r="K349" s="506"/>
      <c r="L349" s="562"/>
      <c r="M349" s="506"/>
      <c r="N349" s="562"/>
      <c r="O349" s="506"/>
      <c r="P349" s="565"/>
      <c r="Q349" s="506"/>
      <c r="R349" s="562"/>
      <c r="S349" s="506"/>
      <c r="T349" s="562"/>
      <c r="U349" s="506"/>
      <c r="V349" s="562"/>
      <c r="W349" s="506"/>
      <c r="X349" s="560"/>
      <c r="Y349" s="506"/>
      <c r="Z349" s="560"/>
      <c r="AA349" s="509"/>
      <c r="AB349" s="560"/>
      <c r="AC349" s="509"/>
      <c r="AD349" s="560"/>
      <c r="AE349" s="289" t="e">
        <f>INDEX(リスト!#REF!,MATCH(品質!$D348,リスト!$D:$D,0))</f>
        <v>#REF!</v>
      </c>
      <c r="AF349" s="284" t="e">
        <f>INDEX(リスト!X:X,MATCH(品質!$D348,リスト!$D:$D,0))</f>
        <v>#N/A</v>
      </c>
    </row>
    <row r="350" spans="1:32" s="107" customFormat="1" ht="12" customHeight="1">
      <c r="A350" s="488" t="str">
        <f ca="1">中日程計画表!A321</f>
        <v/>
      </c>
      <c r="B350" s="566">
        <f>中日程計画表!B321</f>
        <v>158</v>
      </c>
      <c r="C350" s="563" t="str">
        <f>中日程計画表!C321</f>
        <v/>
      </c>
      <c r="D350" s="568">
        <f>中日程計画表!D321</f>
        <v>0</v>
      </c>
      <c r="E350" s="568">
        <f>中日程計画表!E321</f>
        <v>0</v>
      </c>
      <c r="F350" s="559">
        <v>5</v>
      </c>
      <c r="G350" s="563" t="str">
        <f>中日程計画表!K321</f>
        <v>NG</v>
      </c>
      <c r="H350" s="559"/>
      <c r="I350" s="563" t="str">
        <f>中日程計画表!O321</f>
        <v>NG</v>
      </c>
      <c r="J350" s="559"/>
      <c r="K350" s="563" t="str">
        <f>中日程計画表!S321</f>
        <v>NG</v>
      </c>
      <c r="L350" s="561">
        <v>12</v>
      </c>
      <c r="M350" s="563" t="str">
        <f>中日程計画表!W321</f>
        <v>NG</v>
      </c>
      <c r="N350" s="561">
        <v>5</v>
      </c>
      <c r="O350" s="563" t="str">
        <f>中日程計画表!AE321</f>
        <v>NG</v>
      </c>
      <c r="P350" s="564">
        <v>0.36399999999999999</v>
      </c>
      <c r="Q350" s="563" t="str">
        <f>中日程計画表!AI321</f>
        <v>NG</v>
      </c>
      <c r="R350" s="561">
        <v>7</v>
      </c>
      <c r="S350" s="563" t="str">
        <f>中日程計画表!AQ321</f>
        <v>NG</v>
      </c>
      <c r="T350" s="561">
        <v>29</v>
      </c>
      <c r="U350" s="563" t="str">
        <f>中日程計画表!AU321</f>
        <v>NG</v>
      </c>
      <c r="V350" s="561">
        <v>4</v>
      </c>
      <c r="W350" s="563" t="str">
        <f>中日程計画表!BC321</f>
        <v>NG</v>
      </c>
      <c r="X350" s="559">
        <v>1</v>
      </c>
      <c r="Y350" s="563" t="str">
        <f>中日程計画表!BG321</f>
        <v>NG</v>
      </c>
      <c r="Z350" s="559">
        <v>1</v>
      </c>
      <c r="AA350" s="509" t="str">
        <f>中日程計画表!BO321</f>
        <v>NG</v>
      </c>
      <c r="AB350" s="559"/>
      <c r="AC350" s="509" t="str">
        <f>中日程計画表!BS321</f>
        <v>NG</v>
      </c>
      <c r="AD350" s="559"/>
      <c r="AE350" s="289" t="e">
        <f>INDEX(リスト!#REF!,MATCH(品質!$D350,リスト!$D:$D,0))</f>
        <v>#REF!</v>
      </c>
      <c r="AF350" s="284" t="e">
        <f>INDEX(リスト!X:X,MATCH(品質!$D350,リスト!$D:$D,0))</f>
        <v>#N/A</v>
      </c>
    </row>
    <row r="351" spans="1:32" s="107" customFormat="1" ht="12" customHeight="1">
      <c r="A351" s="489"/>
      <c r="B351" s="567"/>
      <c r="C351" s="506"/>
      <c r="D351" s="569"/>
      <c r="E351" s="569"/>
      <c r="F351" s="560"/>
      <c r="G351" s="506"/>
      <c r="H351" s="560"/>
      <c r="I351" s="506"/>
      <c r="J351" s="560"/>
      <c r="K351" s="506"/>
      <c r="L351" s="562"/>
      <c r="M351" s="506"/>
      <c r="N351" s="562"/>
      <c r="O351" s="506"/>
      <c r="P351" s="565"/>
      <c r="Q351" s="506"/>
      <c r="R351" s="562"/>
      <c r="S351" s="506"/>
      <c r="T351" s="562"/>
      <c r="U351" s="506"/>
      <c r="V351" s="562"/>
      <c r="W351" s="506"/>
      <c r="X351" s="560"/>
      <c r="Y351" s="506"/>
      <c r="Z351" s="560"/>
      <c r="AA351" s="509"/>
      <c r="AB351" s="560"/>
      <c r="AC351" s="509"/>
      <c r="AD351" s="560"/>
      <c r="AE351" s="289" t="e">
        <f>INDEX(リスト!#REF!,MATCH(品質!$D350,リスト!$D:$D,0))</f>
        <v>#REF!</v>
      </c>
      <c r="AF351" s="284" t="e">
        <f>INDEX(リスト!X:X,MATCH(品質!$D350,リスト!$D:$D,0))</f>
        <v>#N/A</v>
      </c>
    </row>
    <row r="352" spans="1:32" s="107" customFormat="1" ht="12" customHeight="1">
      <c r="A352" s="488" t="str">
        <f ca="1">中日程計画表!A323</f>
        <v/>
      </c>
      <c r="B352" s="570">
        <f>中日程計画表!B323</f>
        <v>159</v>
      </c>
      <c r="C352" s="563" t="str">
        <f>中日程計画表!C323</f>
        <v/>
      </c>
      <c r="D352" s="568">
        <f>中日程計画表!D323</f>
        <v>0</v>
      </c>
      <c r="E352" s="568">
        <f>中日程計画表!E323</f>
        <v>0</v>
      </c>
      <c r="F352" s="559">
        <v>9</v>
      </c>
      <c r="G352" s="509" t="str">
        <f>中日程計画表!K323</f>
        <v>NG</v>
      </c>
      <c r="H352" s="559"/>
      <c r="I352" s="509" t="str">
        <f>中日程計画表!O323</f>
        <v>NG</v>
      </c>
      <c r="J352" s="559"/>
      <c r="K352" s="509" t="str">
        <f>中日程計画表!S323</f>
        <v>NG</v>
      </c>
      <c r="L352" s="561">
        <v>14</v>
      </c>
      <c r="M352" s="509" t="str">
        <f>中日程計画表!W323</f>
        <v>NG</v>
      </c>
      <c r="N352" s="561">
        <v>3</v>
      </c>
      <c r="O352" s="509" t="str">
        <f>中日程計画表!AE323</f>
        <v>NG</v>
      </c>
      <c r="P352" s="564">
        <v>0.42499999999999999</v>
      </c>
      <c r="Q352" s="509" t="str">
        <f>中日程計画表!AI323</f>
        <v>NG</v>
      </c>
      <c r="R352" s="561">
        <v>17</v>
      </c>
      <c r="S352" s="563" t="str">
        <f>中日程計画表!AQ323</f>
        <v>NG</v>
      </c>
      <c r="T352" s="561">
        <v>53</v>
      </c>
      <c r="U352" s="509" t="str">
        <f>中日程計画表!AU323</f>
        <v>NG</v>
      </c>
      <c r="V352" s="561">
        <v>27</v>
      </c>
      <c r="W352" s="509" t="str">
        <f>中日程計画表!BC323</f>
        <v>NG</v>
      </c>
      <c r="X352" s="559">
        <v>0</v>
      </c>
      <c r="Y352" s="509" t="str">
        <f>中日程計画表!BG323</f>
        <v>NG</v>
      </c>
      <c r="Z352" s="559">
        <v>1</v>
      </c>
      <c r="AA352" s="509" t="str">
        <f>中日程計画表!BO323</f>
        <v>NG</v>
      </c>
      <c r="AB352" s="559"/>
      <c r="AC352" s="509" t="str">
        <f>中日程計画表!BS323</f>
        <v>NG</v>
      </c>
      <c r="AD352" s="559"/>
      <c r="AE352" s="289" t="e">
        <f>INDEX(リスト!#REF!,MATCH(品質!$D352,リスト!$D:$D,0))</f>
        <v>#REF!</v>
      </c>
      <c r="AF352" s="284" t="e">
        <f>INDEX(リスト!X:X,MATCH(品質!$D352,リスト!$D:$D,0))</f>
        <v>#N/A</v>
      </c>
    </row>
    <row r="353" spans="1:32" s="107" customFormat="1" ht="12" customHeight="1">
      <c r="A353" s="489"/>
      <c r="B353" s="570"/>
      <c r="C353" s="506"/>
      <c r="D353" s="569"/>
      <c r="E353" s="569"/>
      <c r="F353" s="560"/>
      <c r="G353" s="509"/>
      <c r="H353" s="560"/>
      <c r="I353" s="509"/>
      <c r="J353" s="560"/>
      <c r="K353" s="509"/>
      <c r="L353" s="562"/>
      <c r="M353" s="509"/>
      <c r="N353" s="562"/>
      <c r="O353" s="509"/>
      <c r="P353" s="565"/>
      <c r="Q353" s="509"/>
      <c r="R353" s="562"/>
      <c r="S353" s="506"/>
      <c r="T353" s="562"/>
      <c r="U353" s="509"/>
      <c r="V353" s="562"/>
      <c r="W353" s="509"/>
      <c r="X353" s="560"/>
      <c r="Y353" s="509"/>
      <c r="Z353" s="560"/>
      <c r="AA353" s="509"/>
      <c r="AB353" s="560"/>
      <c r="AC353" s="509"/>
      <c r="AD353" s="560"/>
      <c r="AE353" s="289" t="e">
        <f>INDEX(リスト!#REF!,MATCH(品質!$D352,リスト!$D:$D,0))</f>
        <v>#REF!</v>
      </c>
      <c r="AF353" s="284" t="e">
        <f>INDEX(リスト!X:X,MATCH(品質!$D352,リスト!$D:$D,0))</f>
        <v>#N/A</v>
      </c>
    </row>
    <row r="354" spans="1:32" s="107" customFormat="1" ht="12" customHeight="1">
      <c r="A354" s="488" t="str">
        <f ca="1">中日程計画表!A325</f>
        <v/>
      </c>
      <c r="B354" s="566">
        <f>中日程計画表!B325</f>
        <v>160</v>
      </c>
      <c r="C354" s="563" t="str">
        <f>中日程計画表!C325</f>
        <v/>
      </c>
      <c r="D354" s="568">
        <f>中日程計画表!D325</f>
        <v>0</v>
      </c>
      <c r="E354" s="568">
        <f>中日程計画表!E325</f>
        <v>0</v>
      </c>
      <c r="F354" s="559">
        <v>4</v>
      </c>
      <c r="G354" s="563" t="str">
        <f>中日程計画表!K325</f>
        <v>NG</v>
      </c>
      <c r="H354" s="559"/>
      <c r="I354" s="563" t="str">
        <f>中日程計画表!O325</f>
        <v>NG</v>
      </c>
      <c r="J354" s="559"/>
      <c r="K354" s="563" t="str">
        <f>中日程計画表!S325</f>
        <v>NG</v>
      </c>
      <c r="L354" s="561">
        <v>14</v>
      </c>
      <c r="M354" s="563" t="str">
        <f>中日程計画表!W325</f>
        <v>NG</v>
      </c>
      <c r="N354" s="561">
        <v>4</v>
      </c>
      <c r="O354" s="563" t="str">
        <f>中日程計画表!AE325</f>
        <v>NG</v>
      </c>
      <c r="P354" s="564">
        <v>0.69299999999999995</v>
      </c>
      <c r="Q354" s="563" t="str">
        <f>中日程計画表!AI325</f>
        <v>NG</v>
      </c>
      <c r="R354" s="561">
        <v>8</v>
      </c>
      <c r="S354" s="563" t="str">
        <f>中日程計画表!AQ325</f>
        <v>NG</v>
      </c>
      <c r="T354" s="561">
        <v>43</v>
      </c>
      <c r="U354" s="563" t="str">
        <f>中日程計画表!AU325</f>
        <v>NG</v>
      </c>
      <c r="V354" s="561">
        <v>6</v>
      </c>
      <c r="W354" s="563" t="str">
        <f>中日程計画表!BC325</f>
        <v>NG</v>
      </c>
      <c r="X354" s="559">
        <v>2</v>
      </c>
      <c r="Y354" s="563" t="str">
        <f>中日程計画表!BG325</f>
        <v>NG</v>
      </c>
      <c r="Z354" s="559">
        <v>0</v>
      </c>
      <c r="AA354" s="509" t="str">
        <f>中日程計画表!BO325</f>
        <v>NG</v>
      </c>
      <c r="AB354" s="559"/>
      <c r="AC354" s="509" t="str">
        <f>中日程計画表!BS325</f>
        <v>NG</v>
      </c>
      <c r="AD354" s="559"/>
      <c r="AE354" s="289" t="e">
        <f>INDEX(リスト!#REF!,MATCH(品質!$D354,リスト!$D:$D,0))</f>
        <v>#REF!</v>
      </c>
      <c r="AF354" s="284" t="e">
        <f>INDEX(リスト!X:X,MATCH(品質!$D354,リスト!$D:$D,0))</f>
        <v>#N/A</v>
      </c>
    </row>
    <row r="355" spans="1:32" s="107" customFormat="1" ht="12" customHeight="1">
      <c r="A355" s="489"/>
      <c r="B355" s="567"/>
      <c r="C355" s="506"/>
      <c r="D355" s="569"/>
      <c r="E355" s="569"/>
      <c r="F355" s="560"/>
      <c r="G355" s="506"/>
      <c r="H355" s="560"/>
      <c r="I355" s="506"/>
      <c r="J355" s="560"/>
      <c r="K355" s="506"/>
      <c r="L355" s="562"/>
      <c r="M355" s="506"/>
      <c r="N355" s="562"/>
      <c r="O355" s="506"/>
      <c r="P355" s="565"/>
      <c r="Q355" s="506"/>
      <c r="R355" s="562"/>
      <c r="S355" s="506"/>
      <c r="T355" s="562"/>
      <c r="U355" s="506"/>
      <c r="V355" s="562"/>
      <c r="W355" s="506"/>
      <c r="X355" s="560"/>
      <c r="Y355" s="506"/>
      <c r="Z355" s="560"/>
      <c r="AA355" s="509"/>
      <c r="AB355" s="560"/>
      <c r="AC355" s="509"/>
      <c r="AD355" s="560"/>
      <c r="AE355" s="289" t="e">
        <f>INDEX(リスト!#REF!,MATCH(品質!$D354,リスト!$D:$D,0))</f>
        <v>#REF!</v>
      </c>
      <c r="AF355" s="284" t="e">
        <f>INDEX(リスト!X:X,MATCH(品質!$D354,リスト!$D:$D,0))</f>
        <v>#N/A</v>
      </c>
    </row>
    <row r="356" spans="1:32" s="107" customFormat="1" ht="12" customHeight="1">
      <c r="A356" s="488" t="str">
        <f ca="1">中日程計画表!A327</f>
        <v/>
      </c>
      <c r="B356" s="566">
        <f>中日程計画表!B327</f>
        <v>161</v>
      </c>
      <c r="C356" s="563" t="str">
        <f>中日程計画表!C327</f>
        <v/>
      </c>
      <c r="D356" s="568">
        <f>中日程計画表!D327</f>
        <v>0</v>
      </c>
      <c r="E356" s="568">
        <f>中日程計画表!E327</f>
        <v>0</v>
      </c>
      <c r="F356" s="559">
        <v>3</v>
      </c>
      <c r="G356" s="563" t="str">
        <f>中日程計画表!K327</f>
        <v>NG</v>
      </c>
      <c r="H356" s="559"/>
      <c r="I356" s="563" t="str">
        <f>中日程計画表!O327</f>
        <v>NG</v>
      </c>
      <c r="J356" s="559"/>
      <c r="K356" s="563" t="str">
        <f>中日程計画表!S327</f>
        <v>NG</v>
      </c>
      <c r="L356" s="561">
        <v>16</v>
      </c>
      <c r="M356" s="563" t="str">
        <f>中日程計画表!W327</f>
        <v>NG</v>
      </c>
      <c r="N356" s="561">
        <v>10</v>
      </c>
      <c r="O356" s="563" t="str">
        <f>中日程計画表!AE327</f>
        <v>NG</v>
      </c>
      <c r="P356" s="564">
        <v>0.29699999999999999</v>
      </c>
      <c r="Q356" s="563" t="str">
        <f>中日程計画表!AI327</f>
        <v>NG</v>
      </c>
      <c r="R356" s="561">
        <v>7</v>
      </c>
      <c r="S356" s="563" t="str">
        <f>中日程計画表!AQ327</f>
        <v>NG</v>
      </c>
      <c r="T356" s="561">
        <v>69</v>
      </c>
      <c r="U356" s="563" t="str">
        <f>中日程計画表!AU327</f>
        <v>NG</v>
      </c>
      <c r="V356" s="561">
        <v>8</v>
      </c>
      <c r="W356" s="563" t="str">
        <f>中日程計画表!BC327</f>
        <v>NG</v>
      </c>
      <c r="X356" s="559">
        <v>2</v>
      </c>
      <c r="Y356" s="563" t="str">
        <f>中日程計画表!BG327</f>
        <v>NG</v>
      </c>
      <c r="Z356" s="559">
        <v>1</v>
      </c>
      <c r="AA356" s="509" t="str">
        <f>中日程計画表!BO327</f>
        <v>NG</v>
      </c>
      <c r="AB356" s="559"/>
      <c r="AC356" s="509" t="str">
        <f>中日程計画表!BS327</f>
        <v>NG</v>
      </c>
      <c r="AD356" s="559"/>
      <c r="AE356" s="289" t="e">
        <f>INDEX(リスト!#REF!,MATCH(品質!$D356,リスト!$D:$D,0))</f>
        <v>#REF!</v>
      </c>
      <c r="AF356" s="284" t="e">
        <f>INDEX(リスト!X:X,MATCH(品質!$D356,リスト!$D:$D,0))</f>
        <v>#N/A</v>
      </c>
    </row>
    <row r="357" spans="1:32" s="107" customFormat="1" ht="12" customHeight="1">
      <c r="A357" s="489"/>
      <c r="B357" s="567"/>
      <c r="C357" s="506"/>
      <c r="D357" s="569"/>
      <c r="E357" s="569"/>
      <c r="F357" s="560"/>
      <c r="G357" s="506"/>
      <c r="H357" s="560"/>
      <c r="I357" s="506"/>
      <c r="J357" s="560"/>
      <c r="K357" s="506"/>
      <c r="L357" s="562"/>
      <c r="M357" s="506"/>
      <c r="N357" s="562"/>
      <c r="O357" s="506"/>
      <c r="P357" s="565"/>
      <c r="Q357" s="506"/>
      <c r="R357" s="562"/>
      <c r="S357" s="506"/>
      <c r="T357" s="562"/>
      <c r="U357" s="506"/>
      <c r="V357" s="562"/>
      <c r="W357" s="506"/>
      <c r="X357" s="560"/>
      <c r="Y357" s="506"/>
      <c r="Z357" s="560"/>
      <c r="AA357" s="509"/>
      <c r="AB357" s="560"/>
      <c r="AC357" s="509"/>
      <c r="AD357" s="560"/>
      <c r="AE357" s="289" t="e">
        <f>INDEX(リスト!#REF!,MATCH(品質!$D356,リスト!$D:$D,0))</f>
        <v>#REF!</v>
      </c>
      <c r="AF357" s="284" t="e">
        <f>INDEX(リスト!X:X,MATCH(品質!$D356,リスト!$D:$D,0))</f>
        <v>#N/A</v>
      </c>
    </row>
    <row r="358" spans="1:32" s="107" customFormat="1" ht="12" customHeight="1">
      <c r="A358" s="488" t="str">
        <f ca="1">中日程計画表!A329</f>
        <v/>
      </c>
      <c r="B358" s="566">
        <f>中日程計画表!B329</f>
        <v>162</v>
      </c>
      <c r="C358" s="563" t="str">
        <f>中日程計画表!C329</f>
        <v/>
      </c>
      <c r="D358" s="568">
        <f>中日程計画表!D329</f>
        <v>0</v>
      </c>
      <c r="E358" s="568">
        <f>中日程計画表!E329</f>
        <v>0</v>
      </c>
      <c r="F358" s="559">
        <v>1</v>
      </c>
      <c r="G358" s="563" t="str">
        <f>中日程計画表!K329</f>
        <v>NG</v>
      </c>
      <c r="H358" s="559"/>
      <c r="I358" s="563" t="str">
        <f>中日程計画表!O329</f>
        <v>NG</v>
      </c>
      <c r="J358" s="559"/>
      <c r="K358" s="563" t="str">
        <f>中日程計画表!S329</f>
        <v>NG</v>
      </c>
      <c r="L358" s="561">
        <v>23</v>
      </c>
      <c r="M358" s="563" t="str">
        <f>中日程計画表!W329</f>
        <v>NG</v>
      </c>
      <c r="N358" s="561">
        <v>11</v>
      </c>
      <c r="O358" s="563" t="str">
        <f>中日程計画表!AE329</f>
        <v>NG</v>
      </c>
      <c r="P358" s="564">
        <v>0.69599999999999995</v>
      </c>
      <c r="Q358" s="563" t="str">
        <f>中日程計画表!AI329</f>
        <v>NG</v>
      </c>
      <c r="R358" s="561">
        <v>14</v>
      </c>
      <c r="S358" s="563" t="str">
        <f>中日程計画表!AQ329</f>
        <v>NG</v>
      </c>
      <c r="T358" s="561">
        <v>109</v>
      </c>
      <c r="U358" s="563" t="str">
        <f>中日程計画表!AU329</f>
        <v>NG</v>
      </c>
      <c r="V358" s="561">
        <v>2</v>
      </c>
      <c r="W358" s="563" t="str">
        <f>中日程計画表!BC329</f>
        <v>NG</v>
      </c>
      <c r="X358" s="559">
        <v>3</v>
      </c>
      <c r="Y358" s="563" t="str">
        <f>中日程計画表!BG329</f>
        <v>NG</v>
      </c>
      <c r="Z358" s="559">
        <v>0</v>
      </c>
      <c r="AA358" s="509" t="str">
        <f>中日程計画表!BO329</f>
        <v>NG</v>
      </c>
      <c r="AB358" s="559"/>
      <c r="AC358" s="509" t="str">
        <f>中日程計画表!BS329</f>
        <v>NG</v>
      </c>
      <c r="AD358" s="559"/>
      <c r="AE358" s="289" t="e">
        <f>INDEX(リスト!#REF!,MATCH(品質!$D358,リスト!$D:$D,0))</f>
        <v>#REF!</v>
      </c>
      <c r="AF358" s="284" t="e">
        <f>INDEX(リスト!X:X,MATCH(品質!$D358,リスト!$D:$D,0))</f>
        <v>#N/A</v>
      </c>
    </row>
    <row r="359" spans="1:32" s="107" customFormat="1" ht="12" customHeight="1">
      <c r="A359" s="489"/>
      <c r="B359" s="567"/>
      <c r="C359" s="506"/>
      <c r="D359" s="569"/>
      <c r="E359" s="569"/>
      <c r="F359" s="560"/>
      <c r="G359" s="506"/>
      <c r="H359" s="560"/>
      <c r="I359" s="506"/>
      <c r="J359" s="560"/>
      <c r="K359" s="506"/>
      <c r="L359" s="562"/>
      <c r="M359" s="506"/>
      <c r="N359" s="562"/>
      <c r="O359" s="506"/>
      <c r="P359" s="565"/>
      <c r="Q359" s="506"/>
      <c r="R359" s="562"/>
      <c r="S359" s="506"/>
      <c r="T359" s="562"/>
      <c r="U359" s="506"/>
      <c r="V359" s="562"/>
      <c r="W359" s="506"/>
      <c r="X359" s="560"/>
      <c r="Y359" s="506"/>
      <c r="Z359" s="560"/>
      <c r="AA359" s="509"/>
      <c r="AB359" s="560"/>
      <c r="AC359" s="509"/>
      <c r="AD359" s="560"/>
      <c r="AE359" s="289" t="e">
        <f>INDEX(リスト!#REF!,MATCH(品質!$D358,リスト!$D:$D,0))</f>
        <v>#REF!</v>
      </c>
      <c r="AF359" s="284" t="e">
        <f>INDEX(リスト!X:X,MATCH(品質!$D358,リスト!$D:$D,0))</f>
        <v>#N/A</v>
      </c>
    </row>
    <row r="360" spans="1:32" s="107" customFormat="1" ht="12" customHeight="1">
      <c r="A360" s="488" t="str">
        <f ca="1">中日程計画表!A331</f>
        <v/>
      </c>
      <c r="B360" s="570">
        <f>中日程計画表!B331</f>
        <v>163</v>
      </c>
      <c r="C360" s="563" t="str">
        <f>中日程計画表!C331</f>
        <v/>
      </c>
      <c r="D360" s="568">
        <f>中日程計画表!D331</f>
        <v>0</v>
      </c>
      <c r="E360" s="568">
        <f>中日程計画表!E331</f>
        <v>0</v>
      </c>
      <c r="F360" s="559">
        <v>0</v>
      </c>
      <c r="G360" s="509" t="str">
        <f>中日程計画表!K331</f>
        <v>NG</v>
      </c>
      <c r="H360" s="559"/>
      <c r="I360" s="509" t="str">
        <f>中日程計画表!O331</f>
        <v>NG</v>
      </c>
      <c r="J360" s="559"/>
      <c r="K360" s="509" t="str">
        <f>中日程計画表!S331</f>
        <v>NG</v>
      </c>
      <c r="L360" s="561">
        <v>7</v>
      </c>
      <c r="M360" s="509" t="str">
        <f>中日程計画表!W331</f>
        <v>NG</v>
      </c>
      <c r="N360" s="561">
        <v>14</v>
      </c>
      <c r="O360" s="509" t="str">
        <f>中日程計画表!AE331</f>
        <v>NG</v>
      </c>
      <c r="P360" s="564">
        <v>0.19500000000000001</v>
      </c>
      <c r="Q360" s="509" t="str">
        <f>中日程計画表!AI331</f>
        <v>NG</v>
      </c>
      <c r="R360" s="561">
        <v>4</v>
      </c>
      <c r="S360" s="563" t="str">
        <f>中日程計画表!AQ331</f>
        <v>NG</v>
      </c>
      <c r="T360" s="561">
        <v>14</v>
      </c>
      <c r="U360" s="509" t="str">
        <f>中日程計画表!AU331</f>
        <v>NG</v>
      </c>
      <c r="V360" s="561">
        <v>2</v>
      </c>
      <c r="W360" s="509" t="str">
        <f>中日程計画表!BC331</f>
        <v>NG</v>
      </c>
      <c r="X360" s="559">
        <v>1</v>
      </c>
      <c r="Y360" s="509" t="str">
        <f>中日程計画表!BG331</f>
        <v>NG</v>
      </c>
      <c r="Z360" s="559">
        <v>1</v>
      </c>
      <c r="AA360" s="509" t="str">
        <f>中日程計画表!BO331</f>
        <v>NG</v>
      </c>
      <c r="AB360" s="559"/>
      <c r="AC360" s="509" t="str">
        <f>中日程計画表!BS331</f>
        <v>NG</v>
      </c>
      <c r="AD360" s="559"/>
      <c r="AE360" s="289" t="e">
        <f>INDEX(リスト!#REF!,MATCH(品質!$D360,リスト!$D:$D,0))</f>
        <v>#REF!</v>
      </c>
      <c r="AF360" s="284" t="e">
        <f>INDEX(リスト!X:X,MATCH(品質!$D360,リスト!$D:$D,0))</f>
        <v>#N/A</v>
      </c>
    </row>
    <row r="361" spans="1:32" s="107" customFormat="1" ht="12" customHeight="1">
      <c r="A361" s="489"/>
      <c r="B361" s="570"/>
      <c r="C361" s="506"/>
      <c r="D361" s="569"/>
      <c r="E361" s="569"/>
      <c r="F361" s="560"/>
      <c r="G361" s="509"/>
      <c r="H361" s="560"/>
      <c r="I361" s="509"/>
      <c r="J361" s="560"/>
      <c r="K361" s="509"/>
      <c r="L361" s="562"/>
      <c r="M361" s="509"/>
      <c r="N361" s="562"/>
      <c r="O361" s="509"/>
      <c r="P361" s="565"/>
      <c r="Q361" s="509"/>
      <c r="R361" s="562"/>
      <c r="S361" s="506"/>
      <c r="T361" s="562"/>
      <c r="U361" s="509"/>
      <c r="V361" s="562"/>
      <c r="W361" s="509"/>
      <c r="X361" s="560"/>
      <c r="Y361" s="509"/>
      <c r="Z361" s="560"/>
      <c r="AA361" s="509"/>
      <c r="AB361" s="560"/>
      <c r="AC361" s="509"/>
      <c r="AD361" s="560"/>
      <c r="AE361" s="289" t="e">
        <f>INDEX(リスト!#REF!,MATCH(品質!$D360,リスト!$D:$D,0))</f>
        <v>#REF!</v>
      </c>
      <c r="AF361" s="284" t="e">
        <f>INDEX(リスト!X:X,MATCH(品質!$D360,リスト!$D:$D,0))</f>
        <v>#N/A</v>
      </c>
    </row>
    <row r="362" spans="1:32" s="107" customFormat="1" ht="12" customHeight="1">
      <c r="A362" s="488" t="str">
        <f ca="1">中日程計画表!A333</f>
        <v/>
      </c>
      <c r="B362" s="566">
        <f>中日程計画表!B333</f>
        <v>164</v>
      </c>
      <c r="C362" s="563" t="str">
        <f>中日程計画表!C333</f>
        <v/>
      </c>
      <c r="D362" s="568">
        <f>中日程計画表!D333</f>
        <v>0</v>
      </c>
      <c r="E362" s="568">
        <f>中日程計画表!E333</f>
        <v>0</v>
      </c>
      <c r="F362" s="559">
        <v>2</v>
      </c>
      <c r="G362" s="563" t="str">
        <f>中日程計画表!K333</f>
        <v>NG</v>
      </c>
      <c r="H362" s="559"/>
      <c r="I362" s="563" t="str">
        <f>中日程計画表!O333</f>
        <v>NG</v>
      </c>
      <c r="J362" s="559"/>
      <c r="K362" s="563" t="str">
        <f>中日程計画表!S333</f>
        <v>NG</v>
      </c>
      <c r="L362" s="561">
        <v>7</v>
      </c>
      <c r="M362" s="563" t="str">
        <f>中日程計画表!W333</f>
        <v>NG</v>
      </c>
      <c r="N362" s="561">
        <v>8</v>
      </c>
      <c r="O362" s="563" t="str">
        <f>中日程計画表!AE333</f>
        <v>NG</v>
      </c>
      <c r="P362" s="564">
        <v>0.14399999999999999</v>
      </c>
      <c r="Q362" s="563" t="str">
        <f>中日程計画表!AI333</f>
        <v>NG</v>
      </c>
      <c r="R362" s="561">
        <v>0</v>
      </c>
      <c r="S362" s="563" t="str">
        <f>中日程計画表!AQ333</f>
        <v>NG</v>
      </c>
      <c r="T362" s="561">
        <v>21</v>
      </c>
      <c r="U362" s="563" t="str">
        <f>中日程計画表!AU333</f>
        <v>NG</v>
      </c>
      <c r="V362" s="561">
        <v>1</v>
      </c>
      <c r="W362" s="563" t="str">
        <f>中日程計画表!BC333</f>
        <v>NG</v>
      </c>
      <c r="X362" s="559">
        <v>1</v>
      </c>
      <c r="Y362" s="563" t="str">
        <f>中日程計画表!BG333</f>
        <v>NG</v>
      </c>
      <c r="Z362" s="559">
        <v>0</v>
      </c>
      <c r="AA362" s="509" t="str">
        <f>中日程計画表!BO333</f>
        <v>NG</v>
      </c>
      <c r="AB362" s="559"/>
      <c r="AC362" s="509" t="str">
        <f>中日程計画表!BS333</f>
        <v>NG</v>
      </c>
      <c r="AD362" s="559"/>
      <c r="AE362" s="289" t="e">
        <f>INDEX(リスト!#REF!,MATCH(品質!$D362,リスト!$D:$D,0))</f>
        <v>#REF!</v>
      </c>
      <c r="AF362" s="284" t="e">
        <f>INDEX(リスト!X:X,MATCH(品質!$D362,リスト!$D:$D,0))</f>
        <v>#N/A</v>
      </c>
    </row>
    <row r="363" spans="1:32" s="107" customFormat="1" ht="12" customHeight="1">
      <c r="A363" s="489"/>
      <c r="B363" s="567"/>
      <c r="C363" s="506"/>
      <c r="D363" s="569"/>
      <c r="E363" s="569"/>
      <c r="F363" s="560"/>
      <c r="G363" s="506"/>
      <c r="H363" s="560"/>
      <c r="I363" s="506"/>
      <c r="J363" s="560"/>
      <c r="K363" s="506"/>
      <c r="L363" s="562"/>
      <c r="M363" s="506"/>
      <c r="N363" s="562"/>
      <c r="O363" s="506"/>
      <c r="P363" s="565"/>
      <c r="Q363" s="506"/>
      <c r="R363" s="562"/>
      <c r="S363" s="506"/>
      <c r="T363" s="562"/>
      <c r="U363" s="506"/>
      <c r="V363" s="562"/>
      <c r="W363" s="506"/>
      <c r="X363" s="560"/>
      <c r="Y363" s="506"/>
      <c r="Z363" s="560"/>
      <c r="AA363" s="509"/>
      <c r="AB363" s="560"/>
      <c r="AC363" s="509"/>
      <c r="AD363" s="560"/>
      <c r="AE363" s="289" t="e">
        <f>INDEX(リスト!#REF!,MATCH(品質!$D362,リスト!$D:$D,0))</f>
        <v>#REF!</v>
      </c>
      <c r="AF363" s="284" t="e">
        <f>INDEX(リスト!X:X,MATCH(品質!$D362,リスト!$D:$D,0))</f>
        <v>#N/A</v>
      </c>
    </row>
    <row r="364" spans="1:32" s="107" customFormat="1" ht="12" customHeight="1">
      <c r="A364" s="488" t="str">
        <f ca="1">中日程計画表!A335</f>
        <v/>
      </c>
      <c r="B364" s="566">
        <f>中日程計画表!B335</f>
        <v>165</v>
      </c>
      <c r="C364" s="563" t="str">
        <f>中日程計画表!C335</f>
        <v/>
      </c>
      <c r="D364" s="568">
        <f>中日程計画表!D335</f>
        <v>0</v>
      </c>
      <c r="E364" s="568">
        <f>中日程計画表!E335</f>
        <v>0</v>
      </c>
      <c r="F364" s="559">
        <v>0</v>
      </c>
      <c r="G364" s="563" t="str">
        <f>中日程計画表!K335</f>
        <v>NG</v>
      </c>
      <c r="H364" s="559"/>
      <c r="I364" s="563" t="str">
        <f>中日程計画表!O335</f>
        <v>NG</v>
      </c>
      <c r="J364" s="559"/>
      <c r="K364" s="563" t="str">
        <f>中日程計画表!S335</f>
        <v>NG</v>
      </c>
      <c r="L364" s="561">
        <v>16</v>
      </c>
      <c r="M364" s="563" t="str">
        <f>中日程計画表!W335</f>
        <v>NG</v>
      </c>
      <c r="N364" s="561">
        <v>14</v>
      </c>
      <c r="O364" s="563" t="str">
        <f>中日程計画表!AE335</f>
        <v>NG</v>
      </c>
      <c r="P364" s="564">
        <v>0.35599999999999998</v>
      </c>
      <c r="Q364" s="563" t="str">
        <f>中日程計画表!AI335</f>
        <v>NG</v>
      </c>
      <c r="R364" s="561">
        <v>19</v>
      </c>
      <c r="S364" s="563" t="str">
        <f>中日程計画表!AQ335</f>
        <v>NG</v>
      </c>
      <c r="T364" s="561">
        <v>49</v>
      </c>
      <c r="U364" s="563" t="str">
        <f>中日程計画表!AU335</f>
        <v>NG</v>
      </c>
      <c r="V364" s="561">
        <v>3</v>
      </c>
      <c r="W364" s="563" t="str">
        <f>中日程計画表!BC335</f>
        <v>NG</v>
      </c>
      <c r="X364" s="559">
        <v>4</v>
      </c>
      <c r="Y364" s="563" t="str">
        <f>中日程計画表!BG335</f>
        <v>NG</v>
      </c>
      <c r="Z364" s="559">
        <v>0</v>
      </c>
      <c r="AA364" s="509" t="str">
        <f>中日程計画表!BO335</f>
        <v>NG</v>
      </c>
      <c r="AB364" s="559"/>
      <c r="AC364" s="509" t="str">
        <f>中日程計画表!BS335</f>
        <v>NG</v>
      </c>
      <c r="AD364" s="559"/>
      <c r="AE364" s="289" t="e">
        <f>INDEX(リスト!#REF!,MATCH(品質!$D364,リスト!$D:$D,0))</f>
        <v>#REF!</v>
      </c>
      <c r="AF364" s="284" t="e">
        <f>INDEX(リスト!X:X,MATCH(品質!$D364,リスト!$D:$D,0))</f>
        <v>#N/A</v>
      </c>
    </row>
    <row r="365" spans="1:32" s="107" customFormat="1" ht="12" customHeight="1">
      <c r="A365" s="489"/>
      <c r="B365" s="567"/>
      <c r="C365" s="506"/>
      <c r="D365" s="569"/>
      <c r="E365" s="569"/>
      <c r="F365" s="560"/>
      <c r="G365" s="506"/>
      <c r="H365" s="560"/>
      <c r="I365" s="506"/>
      <c r="J365" s="560"/>
      <c r="K365" s="506"/>
      <c r="L365" s="562"/>
      <c r="M365" s="506"/>
      <c r="N365" s="562"/>
      <c r="O365" s="506"/>
      <c r="P365" s="565"/>
      <c r="Q365" s="506"/>
      <c r="R365" s="562"/>
      <c r="S365" s="506"/>
      <c r="T365" s="562"/>
      <c r="U365" s="506"/>
      <c r="V365" s="562"/>
      <c r="W365" s="506"/>
      <c r="X365" s="560"/>
      <c r="Y365" s="506"/>
      <c r="Z365" s="560"/>
      <c r="AA365" s="509"/>
      <c r="AB365" s="560"/>
      <c r="AC365" s="509"/>
      <c r="AD365" s="560"/>
      <c r="AE365" s="289" t="e">
        <f>INDEX(リスト!#REF!,MATCH(品質!$D364,リスト!$D:$D,0))</f>
        <v>#REF!</v>
      </c>
      <c r="AF365" s="284" t="e">
        <f>INDEX(リスト!X:X,MATCH(品質!$D364,リスト!$D:$D,0))</f>
        <v>#N/A</v>
      </c>
    </row>
    <row r="366" spans="1:32" s="107" customFormat="1" ht="12" customHeight="1">
      <c r="A366" s="488" t="str">
        <f ca="1">中日程計画表!A337</f>
        <v/>
      </c>
      <c r="B366" s="566">
        <f>中日程計画表!B337</f>
        <v>166</v>
      </c>
      <c r="C366" s="563" t="str">
        <f>中日程計画表!C337</f>
        <v/>
      </c>
      <c r="D366" s="568">
        <f>中日程計画表!D337</f>
        <v>0</v>
      </c>
      <c r="E366" s="568">
        <f>中日程計画表!E337</f>
        <v>0</v>
      </c>
      <c r="F366" s="559">
        <v>4</v>
      </c>
      <c r="G366" s="563" t="str">
        <f>中日程計画表!K337</f>
        <v>NG</v>
      </c>
      <c r="H366" s="559"/>
      <c r="I366" s="563" t="str">
        <f>中日程計画表!O337</f>
        <v>NG</v>
      </c>
      <c r="J366" s="559"/>
      <c r="K366" s="563" t="str">
        <f>中日程計画表!S337</f>
        <v>NG</v>
      </c>
      <c r="L366" s="561">
        <v>19</v>
      </c>
      <c r="M366" s="563" t="str">
        <f>中日程計画表!W337</f>
        <v>NG</v>
      </c>
      <c r="N366" s="561">
        <v>7</v>
      </c>
      <c r="O366" s="563" t="str">
        <f>中日程計画表!AE337</f>
        <v>NG</v>
      </c>
      <c r="P366" s="564">
        <v>0.66400000000000003</v>
      </c>
      <c r="Q366" s="563" t="str">
        <f>中日程計画表!AI337</f>
        <v>NG</v>
      </c>
      <c r="R366" s="561">
        <v>13</v>
      </c>
      <c r="S366" s="563" t="str">
        <f>中日程計画表!AQ337</f>
        <v>NG</v>
      </c>
      <c r="T366" s="561">
        <v>97</v>
      </c>
      <c r="U366" s="563" t="str">
        <f>中日程計画表!AU337</f>
        <v>NG</v>
      </c>
      <c r="V366" s="561">
        <v>1</v>
      </c>
      <c r="W366" s="563" t="str">
        <f>中日程計画表!BC337</f>
        <v>NG</v>
      </c>
      <c r="X366" s="559">
        <v>9</v>
      </c>
      <c r="Y366" s="563" t="str">
        <f>中日程計画表!BG337</f>
        <v>NG</v>
      </c>
      <c r="Z366" s="559">
        <v>0</v>
      </c>
      <c r="AA366" s="509" t="str">
        <f>中日程計画表!BO337</f>
        <v>NG</v>
      </c>
      <c r="AB366" s="559"/>
      <c r="AC366" s="509" t="str">
        <f>中日程計画表!BS337</f>
        <v>NG</v>
      </c>
      <c r="AD366" s="559"/>
      <c r="AE366" s="289" t="e">
        <f>INDEX(リスト!#REF!,MATCH(品質!$D366,リスト!$D:$D,0))</f>
        <v>#REF!</v>
      </c>
      <c r="AF366" s="284" t="e">
        <f>INDEX(リスト!X:X,MATCH(品質!$D366,リスト!$D:$D,0))</f>
        <v>#N/A</v>
      </c>
    </row>
    <row r="367" spans="1:32" s="107" customFormat="1" ht="12" customHeight="1">
      <c r="A367" s="489"/>
      <c r="B367" s="567"/>
      <c r="C367" s="506"/>
      <c r="D367" s="569"/>
      <c r="E367" s="569"/>
      <c r="F367" s="560"/>
      <c r="G367" s="506"/>
      <c r="H367" s="560"/>
      <c r="I367" s="506"/>
      <c r="J367" s="560"/>
      <c r="K367" s="506"/>
      <c r="L367" s="562"/>
      <c r="M367" s="506"/>
      <c r="N367" s="562"/>
      <c r="O367" s="506"/>
      <c r="P367" s="565"/>
      <c r="Q367" s="506"/>
      <c r="R367" s="562"/>
      <c r="S367" s="506"/>
      <c r="T367" s="562"/>
      <c r="U367" s="506"/>
      <c r="V367" s="562"/>
      <c r="W367" s="506"/>
      <c r="X367" s="560"/>
      <c r="Y367" s="506"/>
      <c r="Z367" s="560"/>
      <c r="AA367" s="509"/>
      <c r="AB367" s="560"/>
      <c r="AC367" s="509"/>
      <c r="AD367" s="560"/>
      <c r="AE367" s="289" t="e">
        <f>INDEX(リスト!#REF!,MATCH(品質!$D366,リスト!$D:$D,0))</f>
        <v>#REF!</v>
      </c>
      <c r="AF367" s="284" t="e">
        <f>INDEX(リスト!X:X,MATCH(品質!$D366,リスト!$D:$D,0))</f>
        <v>#N/A</v>
      </c>
    </row>
    <row r="368" spans="1:32" s="107" customFormat="1" ht="12" customHeight="1">
      <c r="A368" s="488" t="str">
        <f ca="1">中日程計画表!A339</f>
        <v/>
      </c>
      <c r="B368" s="566">
        <f>中日程計画表!B339</f>
        <v>167</v>
      </c>
      <c r="C368" s="563" t="str">
        <f>中日程計画表!C339</f>
        <v/>
      </c>
      <c r="D368" s="568">
        <f>中日程計画表!D339</f>
        <v>0</v>
      </c>
      <c r="E368" s="568">
        <f>中日程計画表!E339</f>
        <v>0</v>
      </c>
      <c r="F368" s="559">
        <v>1</v>
      </c>
      <c r="G368" s="563" t="str">
        <f>中日程計画表!K339</f>
        <v>NG</v>
      </c>
      <c r="H368" s="559"/>
      <c r="I368" s="563" t="str">
        <f>中日程計画表!O339</f>
        <v>NG</v>
      </c>
      <c r="J368" s="559"/>
      <c r="K368" s="563" t="str">
        <f>中日程計画表!S339</f>
        <v>NG</v>
      </c>
      <c r="L368" s="561">
        <v>15</v>
      </c>
      <c r="M368" s="563" t="str">
        <f>中日程計画表!W339</f>
        <v>NG</v>
      </c>
      <c r="N368" s="561">
        <v>8</v>
      </c>
      <c r="O368" s="563" t="str">
        <f>中日程計画表!AE339</f>
        <v>NG</v>
      </c>
      <c r="P368" s="564">
        <v>0.48399999999999999</v>
      </c>
      <c r="Q368" s="563" t="str">
        <f>中日程計画表!AI339</f>
        <v>NG</v>
      </c>
      <c r="R368" s="561">
        <v>11</v>
      </c>
      <c r="S368" s="563" t="str">
        <f>中日程計画表!AQ339</f>
        <v>NG</v>
      </c>
      <c r="T368" s="561">
        <v>60</v>
      </c>
      <c r="U368" s="563" t="str">
        <f>中日程計画表!AU339</f>
        <v>NG</v>
      </c>
      <c r="V368" s="561">
        <v>0</v>
      </c>
      <c r="W368" s="563" t="str">
        <f>中日程計画表!BC339</f>
        <v>NG</v>
      </c>
      <c r="X368" s="559">
        <v>1</v>
      </c>
      <c r="Y368" s="563" t="str">
        <f>中日程計画表!BG339</f>
        <v>NG</v>
      </c>
      <c r="Z368" s="559">
        <v>1</v>
      </c>
      <c r="AA368" s="509" t="str">
        <f>中日程計画表!BO339</f>
        <v>NG</v>
      </c>
      <c r="AB368" s="559"/>
      <c r="AC368" s="509" t="str">
        <f>中日程計画表!BS339</f>
        <v>NG</v>
      </c>
      <c r="AD368" s="559"/>
      <c r="AE368" s="289" t="e">
        <f>INDEX(リスト!#REF!,MATCH(品質!$D368,リスト!$D:$D,0))</f>
        <v>#REF!</v>
      </c>
      <c r="AF368" s="284" t="e">
        <f>INDEX(リスト!X:X,MATCH(品質!$D368,リスト!$D:$D,0))</f>
        <v>#N/A</v>
      </c>
    </row>
    <row r="369" spans="1:32" s="107" customFormat="1" ht="12" customHeight="1">
      <c r="A369" s="489"/>
      <c r="B369" s="567"/>
      <c r="C369" s="506"/>
      <c r="D369" s="569"/>
      <c r="E369" s="569"/>
      <c r="F369" s="560"/>
      <c r="G369" s="506"/>
      <c r="H369" s="560"/>
      <c r="I369" s="506"/>
      <c r="J369" s="560"/>
      <c r="K369" s="506"/>
      <c r="L369" s="562"/>
      <c r="M369" s="506"/>
      <c r="N369" s="562"/>
      <c r="O369" s="506"/>
      <c r="P369" s="565"/>
      <c r="Q369" s="506"/>
      <c r="R369" s="562"/>
      <c r="S369" s="506"/>
      <c r="T369" s="562"/>
      <c r="U369" s="506"/>
      <c r="V369" s="562"/>
      <c r="W369" s="506"/>
      <c r="X369" s="560"/>
      <c r="Y369" s="506"/>
      <c r="Z369" s="560"/>
      <c r="AA369" s="509"/>
      <c r="AB369" s="560"/>
      <c r="AC369" s="509"/>
      <c r="AD369" s="560"/>
      <c r="AE369" s="289" t="e">
        <f>INDEX(リスト!#REF!,MATCH(品質!$D368,リスト!$D:$D,0))</f>
        <v>#REF!</v>
      </c>
      <c r="AF369" s="284" t="e">
        <f>INDEX(リスト!X:X,MATCH(品質!$D368,リスト!$D:$D,0))</f>
        <v>#N/A</v>
      </c>
    </row>
    <row r="370" spans="1:32" s="107" customFormat="1" ht="12" customHeight="1">
      <c r="A370" s="488" t="str">
        <f ca="1">中日程計画表!A341</f>
        <v/>
      </c>
      <c r="B370" s="566">
        <f>中日程計画表!B341</f>
        <v>168</v>
      </c>
      <c r="C370" s="563" t="str">
        <f>中日程計画表!C341</f>
        <v/>
      </c>
      <c r="D370" s="568">
        <f>中日程計画表!D341</f>
        <v>0</v>
      </c>
      <c r="E370" s="568">
        <f>中日程計画表!E341</f>
        <v>0</v>
      </c>
      <c r="F370" s="559">
        <v>4</v>
      </c>
      <c r="G370" s="563" t="str">
        <f>中日程計画表!K341</f>
        <v>NG</v>
      </c>
      <c r="H370" s="559"/>
      <c r="I370" s="563" t="str">
        <f>中日程計画表!O341</f>
        <v>NG</v>
      </c>
      <c r="J370" s="559"/>
      <c r="K370" s="563" t="str">
        <f>中日程計画表!S341</f>
        <v>NG</v>
      </c>
      <c r="L370" s="561">
        <v>11</v>
      </c>
      <c r="M370" s="563" t="str">
        <f>中日程計画表!W341</f>
        <v>NG</v>
      </c>
      <c r="N370" s="561">
        <v>3</v>
      </c>
      <c r="O370" s="563" t="str">
        <f>中日程計画表!AE341</f>
        <v>NG</v>
      </c>
      <c r="P370" s="564">
        <v>0.17699999999999999</v>
      </c>
      <c r="Q370" s="563" t="str">
        <f>中日程計画表!AI341</f>
        <v>NG</v>
      </c>
      <c r="R370" s="561">
        <v>1</v>
      </c>
      <c r="S370" s="563" t="str">
        <f>中日程計画表!AQ341</f>
        <v>NG</v>
      </c>
      <c r="T370" s="561">
        <v>19</v>
      </c>
      <c r="U370" s="563" t="str">
        <f>中日程計画表!AU341</f>
        <v>NG</v>
      </c>
      <c r="V370" s="561">
        <v>2</v>
      </c>
      <c r="W370" s="563" t="str">
        <f>中日程計画表!BC341</f>
        <v>NG</v>
      </c>
      <c r="X370" s="559">
        <v>3</v>
      </c>
      <c r="Y370" s="563" t="str">
        <f>中日程計画表!BG341</f>
        <v>NG</v>
      </c>
      <c r="Z370" s="559">
        <v>0</v>
      </c>
      <c r="AA370" s="509" t="str">
        <f>中日程計画表!BO341</f>
        <v>NG</v>
      </c>
      <c r="AB370" s="559"/>
      <c r="AC370" s="509" t="str">
        <f>中日程計画表!BS341</f>
        <v>NG</v>
      </c>
      <c r="AD370" s="559"/>
      <c r="AE370" s="289" t="e">
        <f>INDEX(リスト!#REF!,MATCH(品質!$D370,リスト!$D:$D,0))</f>
        <v>#REF!</v>
      </c>
      <c r="AF370" s="284" t="e">
        <f>INDEX(リスト!X:X,MATCH(品質!$D370,リスト!$D:$D,0))</f>
        <v>#N/A</v>
      </c>
    </row>
    <row r="371" spans="1:32" s="107" customFormat="1" ht="12" customHeight="1">
      <c r="A371" s="489"/>
      <c r="B371" s="567"/>
      <c r="C371" s="506"/>
      <c r="D371" s="569"/>
      <c r="E371" s="569"/>
      <c r="F371" s="560"/>
      <c r="G371" s="506"/>
      <c r="H371" s="560"/>
      <c r="I371" s="506"/>
      <c r="J371" s="560"/>
      <c r="K371" s="506"/>
      <c r="L371" s="562"/>
      <c r="M371" s="506"/>
      <c r="N371" s="562"/>
      <c r="O371" s="506"/>
      <c r="P371" s="565"/>
      <c r="Q371" s="506"/>
      <c r="R371" s="562"/>
      <c r="S371" s="506"/>
      <c r="T371" s="562"/>
      <c r="U371" s="506"/>
      <c r="V371" s="562"/>
      <c r="W371" s="506"/>
      <c r="X371" s="560"/>
      <c r="Y371" s="506"/>
      <c r="Z371" s="560"/>
      <c r="AA371" s="509"/>
      <c r="AB371" s="560"/>
      <c r="AC371" s="509"/>
      <c r="AD371" s="560"/>
      <c r="AE371" s="289" t="e">
        <f>INDEX(リスト!#REF!,MATCH(品質!$D370,リスト!$D:$D,0))</f>
        <v>#REF!</v>
      </c>
      <c r="AF371" s="284" t="e">
        <f>INDEX(リスト!X:X,MATCH(品質!$D370,リスト!$D:$D,0))</f>
        <v>#N/A</v>
      </c>
    </row>
    <row r="372" spans="1:32" s="107" customFormat="1" ht="12" customHeight="1">
      <c r="A372" s="488" t="str">
        <f ca="1">中日程計画表!A343</f>
        <v/>
      </c>
      <c r="B372" s="570">
        <f>中日程計画表!B343</f>
        <v>169</v>
      </c>
      <c r="C372" s="563" t="str">
        <f>中日程計画表!C343</f>
        <v/>
      </c>
      <c r="D372" s="568">
        <f>中日程計画表!D343</f>
        <v>0</v>
      </c>
      <c r="E372" s="568">
        <f>中日程計画表!E343</f>
        <v>0</v>
      </c>
      <c r="F372" s="559">
        <v>2</v>
      </c>
      <c r="G372" s="509" t="str">
        <f>中日程計画表!K343</f>
        <v>NG</v>
      </c>
      <c r="H372" s="559"/>
      <c r="I372" s="509" t="str">
        <f>中日程計画表!O343</f>
        <v>NG</v>
      </c>
      <c r="J372" s="559"/>
      <c r="K372" s="509" t="str">
        <f>中日程計画表!S343</f>
        <v>NG</v>
      </c>
      <c r="L372" s="561">
        <v>13</v>
      </c>
      <c r="M372" s="509" t="str">
        <f>中日程計画表!W343</f>
        <v>NG</v>
      </c>
      <c r="N372" s="561">
        <v>10</v>
      </c>
      <c r="O372" s="509" t="str">
        <f>中日程計画表!AE343</f>
        <v>NG</v>
      </c>
      <c r="P372" s="564">
        <v>0.17199999999999999</v>
      </c>
      <c r="Q372" s="509" t="str">
        <f>中日程計画表!AI343</f>
        <v>NG</v>
      </c>
      <c r="R372" s="561">
        <v>2</v>
      </c>
      <c r="S372" s="563" t="str">
        <f>中日程計画表!AQ343</f>
        <v>NG</v>
      </c>
      <c r="T372" s="561">
        <v>30</v>
      </c>
      <c r="U372" s="509" t="str">
        <f>中日程計画表!AU343</f>
        <v>NG</v>
      </c>
      <c r="V372" s="561">
        <v>6</v>
      </c>
      <c r="W372" s="509" t="str">
        <f>中日程計画表!BC343</f>
        <v>NG</v>
      </c>
      <c r="X372" s="559">
        <v>1</v>
      </c>
      <c r="Y372" s="509" t="str">
        <f>中日程計画表!BG343</f>
        <v>NG</v>
      </c>
      <c r="Z372" s="559">
        <v>1</v>
      </c>
      <c r="AA372" s="509" t="str">
        <f>中日程計画表!BO343</f>
        <v>NG</v>
      </c>
      <c r="AB372" s="559"/>
      <c r="AC372" s="509" t="str">
        <f>中日程計画表!BS343</f>
        <v>NG</v>
      </c>
      <c r="AD372" s="559"/>
      <c r="AE372" s="289" t="e">
        <f>INDEX(リスト!#REF!,MATCH(品質!$D372,リスト!$D:$D,0))</f>
        <v>#REF!</v>
      </c>
      <c r="AF372" s="284" t="e">
        <f>INDEX(リスト!X:X,MATCH(品質!$D372,リスト!$D:$D,0))</f>
        <v>#N/A</v>
      </c>
    </row>
    <row r="373" spans="1:32" s="107" customFormat="1" ht="12" customHeight="1">
      <c r="A373" s="489"/>
      <c r="B373" s="570"/>
      <c r="C373" s="506"/>
      <c r="D373" s="569"/>
      <c r="E373" s="569"/>
      <c r="F373" s="560"/>
      <c r="G373" s="509"/>
      <c r="H373" s="560"/>
      <c r="I373" s="509"/>
      <c r="J373" s="560"/>
      <c r="K373" s="509"/>
      <c r="L373" s="562"/>
      <c r="M373" s="509"/>
      <c r="N373" s="562"/>
      <c r="O373" s="509"/>
      <c r="P373" s="565"/>
      <c r="Q373" s="509"/>
      <c r="R373" s="562"/>
      <c r="S373" s="506"/>
      <c r="T373" s="562"/>
      <c r="U373" s="509"/>
      <c r="V373" s="562"/>
      <c r="W373" s="509"/>
      <c r="X373" s="560"/>
      <c r="Y373" s="509"/>
      <c r="Z373" s="560"/>
      <c r="AA373" s="509"/>
      <c r="AB373" s="560"/>
      <c r="AC373" s="509"/>
      <c r="AD373" s="560"/>
      <c r="AE373" s="289" t="e">
        <f>INDEX(リスト!#REF!,MATCH(品質!$D372,リスト!$D:$D,0))</f>
        <v>#REF!</v>
      </c>
      <c r="AF373" s="284" t="e">
        <f>INDEX(リスト!X:X,MATCH(品質!$D372,リスト!$D:$D,0))</f>
        <v>#N/A</v>
      </c>
    </row>
    <row r="374" spans="1:32" s="107" customFormat="1" ht="12" customHeight="1">
      <c r="A374" s="488" t="str">
        <f ca="1">中日程計画表!A345</f>
        <v/>
      </c>
      <c r="B374" s="566">
        <f>中日程計画表!B345</f>
        <v>170</v>
      </c>
      <c r="C374" s="563" t="str">
        <f>中日程計画表!C345</f>
        <v/>
      </c>
      <c r="D374" s="568">
        <f>中日程計画表!D345</f>
        <v>0</v>
      </c>
      <c r="E374" s="568">
        <f>中日程計画表!E345</f>
        <v>0</v>
      </c>
      <c r="F374" s="559">
        <v>2</v>
      </c>
      <c r="G374" s="563" t="str">
        <f>中日程計画表!K345</f>
        <v>NG</v>
      </c>
      <c r="H374" s="559"/>
      <c r="I374" s="563" t="str">
        <f>中日程計画表!O345</f>
        <v>NG</v>
      </c>
      <c r="J374" s="559"/>
      <c r="K374" s="563" t="str">
        <f>中日程計画表!S345</f>
        <v>NG</v>
      </c>
      <c r="L374" s="561">
        <v>13</v>
      </c>
      <c r="M374" s="563" t="str">
        <f>中日程計画表!W345</f>
        <v>NG</v>
      </c>
      <c r="N374" s="561">
        <v>12</v>
      </c>
      <c r="O374" s="563" t="str">
        <f>中日程計画表!AE345</f>
        <v>NG</v>
      </c>
      <c r="P374" s="564">
        <v>0.26500000000000001</v>
      </c>
      <c r="Q374" s="563" t="str">
        <f>中日程計画表!AI345</f>
        <v>NG</v>
      </c>
      <c r="R374" s="561">
        <v>2</v>
      </c>
      <c r="S374" s="563" t="str">
        <f>中日程計画表!AQ345</f>
        <v>NG</v>
      </c>
      <c r="T374" s="561">
        <v>23</v>
      </c>
      <c r="U374" s="563" t="str">
        <f>中日程計画表!AU345</f>
        <v>NG</v>
      </c>
      <c r="V374" s="561">
        <v>7</v>
      </c>
      <c r="W374" s="563" t="str">
        <f>中日程計画表!BC345</f>
        <v>NG</v>
      </c>
      <c r="X374" s="559">
        <v>2</v>
      </c>
      <c r="Y374" s="563" t="str">
        <f>中日程計画表!BG345</f>
        <v>NG</v>
      </c>
      <c r="Z374" s="559">
        <v>1</v>
      </c>
      <c r="AA374" s="509" t="str">
        <f>中日程計画表!BO345</f>
        <v>NG</v>
      </c>
      <c r="AB374" s="559"/>
      <c r="AC374" s="509" t="str">
        <f>中日程計画表!BS345</f>
        <v>NG</v>
      </c>
      <c r="AD374" s="559"/>
      <c r="AE374" s="289" t="e">
        <f>INDEX(リスト!#REF!,MATCH(品質!$D374,リスト!$D:$D,0))</f>
        <v>#REF!</v>
      </c>
      <c r="AF374" s="284" t="e">
        <f>INDEX(リスト!X:X,MATCH(品質!$D374,リスト!$D:$D,0))</f>
        <v>#N/A</v>
      </c>
    </row>
    <row r="375" spans="1:32" s="107" customFormat="1" ht="12" customHeight="1">
      <c r="A375" s="489"/>
      <c r="B375" s="567"/>
      <c r="C375" s="506"/>
      <c r="D375" s="569"/>
      <c r="E375" s="569"/>
      <c r="F375" s="560"/>
      <c r="G375" s="506"/>
      <c r="H375" s="560"/>
      <c r="I375" s="506"/>
      <c r="J375" s="560"/>
      <c r="K375" s="506"/>
      <c r="L375" s="562"/>
      <c r="M375" s="506"/>
      <c r="N375" s="562"/>
      <c r="O375" s="506"/>
      <c r="P375" s="565"/>
      <c r="Q375" s="506"/>
      <c r="R375" s="562"/>
      <c r="S375" s="506"/>
      <c r="T375" s="562"/>
      <c r="U375" s="506"/>
      <c r="V375" s="562"/>
      <c r="W375" s="506"/>
      <c r="X375" s="560"/>
      <c r="Y375" s="506"/>
      <c r="Z375" s="560"/>
      <c r="AA375" s="509"/>
      <c r="AB375" s="560"/>
      <c r="AC375" s="509"/>
      <c r="AD375" s="560"/>
      <c r="AE375" s="289" t="e">
        <f>INDEX(リスト!#REF!,MATCH(品質!$D374,リスト!$D:$D,0))</f>
        <v>#REF!</v>
      </c>
      <c r="AF375" s="284" t="e">
        <f>INDEX(リスト!X:X,MATCH(品質!$D374,リスト!$D:$D,0))</f>
        <v>#N/A</v>
      </c>
    </row>
    <row r="376" spans="1:32" s="107" customFormat="1" ht="12" customHeight="1">
      <c r="A376" s="488" t="str">
        <f ca="1">中日程計画表!A347</f>
        <v/>
      </c>
      <c r="B376" s="570">
        <f>中日程計画表!B347</f>
        <v>171</v>
      </c>
      <c r="C376" s="563" t="str">
        <f>中日程計画表!C347</f>
        <v/>
      </c>
      <c r="D376" s="568">
        <f>中日程計画表!D347</f>
        <v>0</v>
      </c>
      <c r="E376" s="568">
        <f>中日程計画表!E347</f>
        <v>0</v>
      </c>
      <c r="F376" s="559">
        <v>6</v>
      </c>
      <c r="G376" s="509" t="str">
        <f>中日程計画表!K347</f>
        <v>NG</v>
      </c>
      <c r="H376" s="559"/>
      <c r="I376" s="509" t="str">
        <f>中日程計画表!O347</f>
        <v>NG</v>
      </c>
      <c r="J376" s="559"/>
      <c r="K376" s="509" t="str">
        <f>中日程計画表!S347</f>
        <v>NG</v>
      </c>
      <c r="L376" s="561">
        <v>22</v>
      </c>
      <c r="M376" s="509" t="str">
        <f>中日程計画表!W347</f>
        <v>NG</v>
      </c>
      <c r="N376" s="561">
        <v>11</v>
      </c>
      <c r="O376" s="509" t="str">
        <f>中日程計画表!AE347</f>
        <v>NG</v>
      </c>
      <c r="P376" s="564">
        <v>0.42599999999999999</v>
      </c>
      <c r="Q376" s="509" t="str">
        <f>中日程計画表!AI347</f>
        <v>NG</v>
      </c>
      <c r="R376" s="561">
        <v>23</v>
      </c>
      <c r="S376" s="563" t="str">
        <f>中日程計画表!AQ347</f>
        <v>NG</v>
      </c>
      <c r="T376" s="561">
        <v>77</v>
      </c>
      <c r="U376" s="509" t="str">
        <f>中日程計画表!AU347</f>
        <v>NG</v>
      </c>
      <c r="V376" s="561">
        <v>4</v>
      </c>
      <c r="W376" s="509" t="str">
        <f>中日程計画表!BC347</f>
        <v>NG</v>
      </c>
      <c r="X376" s="559">
        <v>5</v>
      </c>
      <c r="Y376" s="509" t="str">
        <f>中日程計画表!BG347</f>
        <v>NG</v>
      </c>
      <c r="Z376" s="559">
        <v>0</v>
      </c>
      <c r="AA376" s="509" t="str">
        <f>中日程計画表!BO347</f>
        <v>NG</v>
      </c>
      <c r="AB376" s="559"/>
      <c r="AC376" s="509" t="str">
        <f>中日程計画表!BS347</f>
        <v>NG</v>
      </c>
      <c r="AD376" s="559"/>
      <c r="AE376" s="289" t="e">
        <f>INDEX(リスト!#REF!,MATCH(品質!$D376,リスト!$D:$D,0))</f>
        <v>#REF!</v>
      </c>
      <c r="AF376" s="284" t="e">
        <f>INDEX(リスト!X:X,MATCH(品質!$D376,リスト!$D:$D,0))</f>
        <v>#N/A</v>
      </c>
    </row>
    <row r="377" spans="1:32" s="107" customFormat="1" ht="12" customHeight="1">
      <c r="A377" s="489"/>
      <c r="B377" s="570"/>
      <c r="C377" s="506"/>
      <c r="D377" s="569"/>
      <c r="E377" s="569"/>
      <c r="F377" s="560"/>
      <c r="G377" s="509"/>
      <c r="H377" s="560"/>
      <c r="I377" s="509"/>
      <c r="J377" s="560"/>
      <c r="K377" s="509"/>
      <c r="L377" s="562"/>
      <c r="M377" s="509"/>
      <c r="N377" s="562"/>
      <c r="O377" s="509"/>
      <c r="P377" s="565"/>
      <c r="Q377" s="509"/>
      <c r="R377" s="562"/>
      <c r="S377" s="506"/>
      <c r="T377" s="562"/>
      <c r="U377" s="509"/>
      <c r="V377" s="562"/>
      <c r="W377" s="509"/>
      <c r="X377" s="560"/>
      <c r="Y377" s="509"/>
      <c r="Z377" s="560"/>
      <c r="AA377" s="509"/>
      <c r="AB377" s="560"/>
      <c r="AC377" s="509"/>
      <c r="AD377" s="560"/>
      <c r="AE377" s="289" t="e">
        <f>INDEX(リスト!#REF!,MATCH(品質!$D376,リスト!$D:$D,0))</f>
        <v>#REF!</v>
      </c>
      <c r="AF377" s="284" t="e">
        <f>INDEX(リスト!X:X,MATCH(品質!$D376,リスト!$D:$D,0))</f>
        <v>#N/A</v>
      </c>
    </row>
    <row r="378" spans="1:32" s="107" customFormat="1" ht="12" customHeight="1">
      <c r="A378" s="488" t="str">
        <f ca="1">中日程計画表!A349</f>
        <v/>
      </c>
      <c r="B378" s="566">
        <f>中日程計画表!B349</f>
        <v>172</v>
      </c>
      <c r="C378" s="563" t="str">
        <f>中日程計画表!C349</f>
        <v/>
      </c>
      <c r="D378" s="568">
        <f>中日程計画表!D349</f>
        <v>0</v>
      </c>
      <c r="E378" s="568">
        <f>中日程計画表!E349</f>
        <v>0</v>
      </c>
      <c r="F378" s="559">
        <v>0</v>
      </c>
      <c r="G378" s="563" t="str">
        <f>中日程計画表!K349</f>
        <v>NG</v>
      </c>
      <c r="H378" s="559"/>
      <c r="I378" s="563" t="str">
        <f>中日程計画表!O349</f>
        <v>NG</v>
      </c>
      <c r="J378" s="559"/>
      <c r="K378" s="563" t="str">
        <f>中日程計画表!S349</f>
        <v>NG</v>
      </c>
      <c r="L378" s="561">
        <v>9</v>
      </c>
      <c r="M378" s="563" t="str">
        <f>中日程計画表!W349</f>
        <v>NG</v>
      </c>
      <c r="N378" s="561">
        <v>3</v>
      </c>
      <c r="O378" s="563" t="str">
        <f>中日程計画表!AE349</f>
        <v>NG</v>
      </c>
      <c r="P378" s="564">
        <v>0.14799999999999999</v>
      </c>
      <c r="Q378" s="563" t="str">
        <f>中日程計画表!AI349</f>
        <v>NG</v>
      </c>
      <c r="R378" s="561">
        <v>0</v>
      </c>
      <c r="S378" s="563" t="str">
        <f>中日程計画表!AQ349</f>
        <v>NG</v>
      </c>
      <c r="T378" s="561">
        <v>17</v>
      </c>
      <c r="U378" s="563" t="str">
        <f>中日程計画表!AU349</f>
        <v>NG</v>
      </c>
      <c r="V378" s="561">
        <v>0</v>
      </c>
      <c r="W378" s="563" t="str">
        <f>中日程計画表!BC349</f>
        <v>NG</v>
      </c>
      <c r="X378" s="559">
        <v>0</v>
      </c>
      <c r="Y378" s="563" t="str">
        <f>中日程計画表!BG349</f>
        <v>NG</v>
      </c>
      <c r="Z378" s="559">
        <v>0</v>
      </c>
      <c r="AA378" s="509" t="str">
        <f>中日程計画表!BO349</f>
        <v>NG</v>
      </c>
      <c r="AB378" s="559"/>
      <c r="AC378" s="509" t="str">
        <f>中日程計画表!BS349</f>
        <v>NG</v>
      </c>
      <c r="AD378" s="559"/>
      <c r="AE378" s="289" t="e">
        <f>INDEX(リスト!#REF!,MATCH(品質!$D378,リスト!$D:$D,0))</f>
        <v>#REF!</v>
      </c>
      <c r="AF378" s="284" t="e">
        <f>INDEX(リスト!X:X,MATCH(品質!$D378,リスト!$D:$D,0))</f>
        <v>#N/A</v>
      </c>
    </row>
    <row r="379" spans="1:32" s="107" customFormat="1" ht="12" customHeight="1">
      <c r="A379" s="489"/>
      <c r="B379" s="567"/>
      <c r="C379" s="506"/>
      <c r="D379" s="569"/>
      <c r="E379" s="569"/>
      <c r="F379" s="560"/>
      <c r="G379" s="506"/>
      <c r="H379" s="560"/>
      <c r="I379" s="506"/>
      <c r="J379" s="560"/>
      <c r="K379" s="506"/>
      <c r="L379" s="562"/>
      <c r="M379" s="506"/>
      <c r="N379" s="562"/>
      <c r="O379" s="506"/>
      <c r="P379" s="565"/>
      <c r="Q379" s="506"/>
      <c r="R379" s="562"/>
      <c r="S379" s="506"/>
      <c r="T379" s="562"/>
      <c r="U379" s="506"/>
      <c r="V379" s="562"/>
      <c r="W379" s="506"/>
      <c r="X379" s="560"/>
      <c r="Y379" s="506"/>
      <c r="Z379" s="560"/>
      <c r="AA379" s="509"/>
      <c r="AB379" s="560"/>
      <c r="AC379" s="509"/>
      <c r="AD379" s="560"/>
      <c r="AE379" s="289" t="e">
        <f>INDEX(リスト!#REF!,MATCH(品質!$D378,リスト!$D:$D,0))</f>
        <v>#REF!</v>
      </c>
      <c r="AF379" s="284" t="e">
        <f>INDEX(リスト!X:X,MATCH(品質!$D378,リスト!$D:$D,0))</f>
        <v>#N/A</v>
      </c>
    </row>
    <row r="380" spans="1:32" s="107" customFormat="1" ht="12" customHeight="1">
      <c r="A380" s="488" t="str">
        <f ca="1">中日程計画表!A351</f>
        <v/>
      </c>
      <c r="B380" s="566">
        <f>中日程計画表!B351</f>
        <v>173</v>
      </c>
      <c r="C380" s="563" t="str">
        <f>中日程計画表!C351</f>
        <v/>
      </c>
      <c r="D380" s="568">
        <f>中日程計画表!D351</f>
        <v>0</v>
      </c>
      <c r="E380" s="568">
        <f>中日程計画表!E351</f>
        <v>0</v>
      </c>
      <c r="F380" s="559">
        <v>1</v>
      </c>
      <c r="G380" s="563" t="str">
        <f>中日程計画表!K351</f>
        <v>NG</v>
      </c>
      <c r="H380" s="559"/>
      <c r="I380" s="563" t="str">
        <f>中日程計画表!O351</f>
        <v>NG</v>
      </c>
      <c r="J380" s="559"/>
      <c r="K380" s="563" t="str">
        <f>中日程計画表!S351</f>
        <v>NG</v>
      </c>
      <c r="L380" s="561">
        <v>10</v>
      </c>
      <c r="M380" s="563" t="str">
        <f>中日程計画表!W351</f>
        <v>NG</v>
      </c>
      <c r="N380" s="561">
        <v>2</v>
      </c>
      <c r="O380" s="563" t="str">
        <f>中日程計画表!AE351</f>
        <v>NG</v>
      </c>
      <c r="P380" s="564">
        <v>0.20100000000000001</v>
      </c>
      <c r="Q380" s="563" t="str">
        <f>中日程計画表!AI351</f>
        <v>NG</v>
      </c>
      <c r="R380" s="561">
        <v>0</v>
      </c>
      <c r="S380" s="563" t="str">
        <f>中日程計画表!AQ351</f>
        <v>NG</v>
      </c>
      <c r="T380" s="561">
        <v>12</v>
      </c>
      <c r="U380" s="563" t="str">
        <f>中日程計画表!AU351</f>
        <v>NG</v>
      </c>
      <c r="V380" s="561">
        <v>2</v>
      </c>
      <c r="W380" s="563" t="str">
        <f>中日程計画表!BC351</f>
        <v>NG</v>
      </c>
      <c r="X380" s="559">
        <v>0</v>
      </c>
      <c r="Y380" s="563" t="str">
        <f>中日程計画表!BG351</f>
        <v>NG</v>
      </c>
      <c r="Z380" s="559">
        <v>0</v>
      </c>
      <c r="AA380" s="509" t="str">
        <f>中日程計画表!BO351</f>
        <v>NG</v>
      </c>
      <c r="AB380" s="559"/>
      <c r="AC380" s="509" t="str">
        <f>中日程計画表!BS351</f>
        <v>NG</v>
      </c>
      <c r="AD380" s="559"/>
      <c r="AE380" s="289" t="e">
        <f>INDEX(リスト!#REF!,MATCH(品質!$D380,リスト!$D:$D,0))</f>
        <v>#REF!</v>
      </c>
      <c r="AF380" s="284" t="e">
        <f>INDEX(リスト!X:X,MATCH(品質!$D380,リスト!$D:$D,0))</f>
        <v>#N/A</v>
      </c>
    </row>
    <row r="381" spans="1:32" s="107" customFormat="1" ht="12" customHeight="1">
      <c r="A381" s="489"/>
      <c r="B381" s="567"/>
      <c r="C381" s="506"/>
      <c r="D381" s="569"/>
      <c r="E381" s="569"/>
      <c r="F381" s="560"/>
      <c r="G381" s="506"/>
      <c r="H381" s="560"/>
      <c r="I381" s="506"/>
      <c r="J381" s="560"/>
      <c r="K381" s="506"/>
      <c r="L381" s="562"/>
      <c r="M381" s="506"/>
      <c r="N381" s="562"/>
      <c r="O381" s="506"/>
      <c r="P381" s="565"/>
      <c r="Q381" s="506"/>
      <c r="R381" s="562"/>
      <c r="S381" s="506"/>
      <c r="T381" s="562"/>
      <c r="U381" s="506"/>
      <c r="V381" s="562"/>
      <c r="W381" s="506"/>
      <c r="X381" s="560"/>
      <c r="Y381" s="506"/>
      <c r="Z381" s="560"/>
      <c r="AA381" s="509"/>
      <c r="AB381" s="560"/>
      <c r="AC381" s="509"/>
      <c r="AD381" s="560"/>
      <c r="AE381" s="289" t="e">
        <f>INDEX(リスト!#REF!,MATCH(品質!$D380,リスト!$D:$D,0))</f>
        <v>#REF!</v>
      </c>
      <c r="AF381" s="284" t="e">
        <f>INDEX(リスト!X:X,MATCH(品質!$D380,リスト!$D:$D,0))</f>
        <v>#N/A</v>
      </c>
    </row>
    <row r="382" spans="1:32" s="107" customFormat="1" ht="12" customHeight="1">
      <c r="A382" s="488" t="str">
        <f ca="1">中日程計画表!A353</f>
        <v/>
      </c>
      <c r="B382" s="566">
        <f>中日程計画表!B353</f>
        <v>174</v>
      </c>
      <c r="C382" s="563" t="str">
        <f>中日程計画表!C353</f>
        <v/>
      </c>
      <c r="D382" s="568">
        <f>中日程計画表!D353</f>
        <v>0</v>
      </c>
      <c r="E382" s="568">
        <f>中日程計画表!E353</f>
        <v>0</v>
      </c>
      <c r="F382" s="559">
        <v>2</v>
      </c>
      <c r="G382" s="563" t="str">
        <f>中日程計画表!K353</f>
        <v>NG</v>
      </c>
      <c r="H382" s="559"/>
      <c r="I382" s="563" t="str">
        <f>中日程計画表!O353</f>
        <v>NG</v>
      </c>
      <c r="J382" s="559"/>
      <c r="K382" s="563" t="str">
        <f>中日程計画表!S353</f>
        <v>NG</v>
      </c>
      <c r="L382" s="561">
        <v>14</v>
      </c>
      <c r="M382" s="563" t="str">
        <f>中日程計画表!W353</f>
        <v>NG</v>
      </c>
      <c r="N382" s="561">
        <v>5</v>
      </c>
      <c r="O382" s="563" t="str">
        <f>中日程計画表!AE353</f>
        <v>NG</v>
      </c>
      <c r="P382" s="564">
        <v>0.20300000000000001</v>
      </c>
      <c r="Q382" s="563" t="str">
        <f>中日程計画表!AI353</f>
        <v>NG</v>
      </c>
      <c r="R382" s="561">
        <v>2</v>
      </c>
      <c r="S382" s="563" t="str">
        <f>中日程計画表!AQ353</f>
        <v>NG</v>
      </c>
      <c r="T382" s="561">
        <v>29</v>
      </c>
      <c r="U382" s="563" t="str">
        <f>中日程計画表!AU353</f>
        <v>NG</v>
      </c>
      <c r="V382" s="561">
        <v>1</v>
      </c>
      <c r="W382" s="563" t="str">
        <f>中日程計画表!BC353</f>
        <v>NG</v>
      </c>
      <c r="X382" s="559">
        <v>1</v>
      </c>
      <c r="Y382" s="563" t="str">
        <f>中日程計画表!BG353</f>
        <v>NG</v>
      </c>
      <c r="Z382" s="559">
        <v>0</v>
      </c>
      <c r="AA382" s="509" t="str">
        <f>中日程計画表!BO353</f>
        <v>NG</v>
      </c>
      <c r="AB382" s="559"/>
      <c r="AC382" s="509" t="str">
        <f>中日程計画表!BS353</f>
        <v>NG</v>
      </c>
      <c r="AD382" s="559"/>
      <c r="AE382" s="289" t="e">
        <f>INDEX(リスト!#REF!,MATCH(品質!$D382,リスト!$D:$D,0))</f>
        <v>#REF!</v>
      </c>
      <c r="AF382" s="284" t="e">
        <f>INDEX(リスト!X:X,MATCH(品質!$D382,リスト!$D:$D,0))</f>
        <v>#N/A</v>
      </c>
    </row>
    <row r="383" spans="1:32" s="107" customFormat="1" ht="12" customHeight="1">
      <c r="A383" s="489"/>
      <c r="B383" s="567"/>
      <c r="C383" s="506"/>
      <c r="D383" s="569"/>
      <c r="E383" s="569"/>
      <c r="F383" s="560"/>
      <c r="G383" s="506"/>
      <c r="H383" s="560"/>
      <c r="I383" s="506"/>
      <c r="J383" s="560"/>
      <c r="K383" s="506"/>
      <c r="L383" s="562"/>
      <c r="M383" s="506"/>
      <c r="N383" s="562"/>
      <c r="O383" s="506"/>
      <c r="P383" s="565"/>
      <c r="Q383" s="506"/>
      <c r="R383" s="562"/>
      <c r="S383" s="506"/>
      <c r="T383" s="562"/>
      <c r="U383" s="506"/>
      <c r="V383" s="562"/>
      <c r="W383" s="506"/>
      <c r="X383" s="560"/>
      <c r="Y383" s="506"/>
      <c r="Z383" s="560"/>
      <c r="AA383" s="509"/>
      <c r="AB383" s="560"/>
      <c r="AC383" s="509"/>
      <c r="AD383" s="560"/>
      <c r="AE383" s="289" t="e">
        <f>INDEX(リスト!#REF!,MATCH(品質!$D382,リスト!$D:$D,0))</f>
        <v>#REF!</v>
      </c>
      <c r="AF383" s="284" t="e">
        <f>INDEX(リスト!X:X,MATCH(品質!$D382,リスト!$D:$D,0))</f>
        <v>#N/A</v>
      </c>
    </row>
    <row r="384" spans="1:32" s="107" customFormat="1" ht="12" customHeight="1">
      <c r="A384" s="488" t="str">
        <f ca="1">中日程計画表!A355</f>
        <v/>
      </c>
      <c r="B384" s="570">
        <f>中日程計画表!B355</f>
        <v>175</v>
      </c>
      <c r="C384" s="563" t="str">
        <f>中日程計画表!C355</f>
        <v/>
      </c>
      <c r="D384" s="568">
        <f>中日程計画表!D355</f>
        <v>0</v>
      </c>
      <c r="E384" s="568">
        <f>中日程計画表!E355</f>
        <v>0</v>
      </c>
      <c r="F384" s="559">
        <v>2</v>
      </c>
      <c r="G384" s="509" t="str">
        <f>中日程計画表!K355</f>
        <v>NG</v>
      </c>
      <c r="H384" s="559"/>
      <c r="I384" s="509" t="str">
        <f>中日程計画表!O355</f>
        <v>NG</v>
      </c>
      <c r="J384" s="559"/>
      <c r="K384" s="509" t="str">
        <f>中日程計画表!S355</f>
        <v>NG</v>
      </c>
      <c r="L384" s="561">
        <v>20</v>
      </c>
      <c r="M384" s="509" t="str">
        <f>中日程計画表!W355</f>
        <v>NG</v>
      </c>
      <c r="N384" s="561">
        <v>10</v>
      </c>
      <c r="O384" s="509" t="str">
        <f>中日程計画表!AE355</f>
        <v>NG</v>
      </c>
      <c r="P384" s="564">
        <v>0.35799999999999998</v>
      </c>
      <c r="Q384" s="509" t="str">
        <f>中日程計画表!AI355</f>
        <v>NG</v>
      </c>
      <c r="R384" s="561">
        <v>23</v>
      </c>
      <c r="S384" s="563" t="str">
        <f>中日程計画表!AQ355</f>
        <v>NG</v>
      </c>
      <c r="T384" s="561">
        <v>55</v>
      </c>
      <c r="U384" s="509" t="str">
        <f>中日程計画表!AU355</f>
        <v>NG</v>
      </c>
      <c r="V384" s="561">
        <v>21</v>
      </c>
      <c r="W384" s="509" t="str">
        <f>中日程計画表!BC355</f>
        <v>NG</v>
      </c>
      <c r="X384" s="559">
        <v>2</v>
      </c>
      <c r="Y384" s="509" t="str">
        <f>中日程計画表!BG355</f>
        <v>NG</v>
      </c>
      <c r="Z384" s="559">
        <v>0</v>
      </c>
      <c r="AA384" s="509" t="str">
        <f>中日程計画表!BO355</f>
        <v>NG</v>
      </c>
      <c r="AB384" s="559"/>
      <c r="AC384" s="509" t="str">
        <f>中日程計画表!BS355</f>
        <v>NG</v>
      </c>
      <c r="AD384" s="559"/>
      <c r="AE384" s="289" t="e">
        <f>INDEX(リスト!#REF!,MATCH(品質!$D384,リスト!$D:$D,0))</f>
        <v>#REF!</v>
      </c>
      <c r="AF384" s="284" t="e">
        <f>INDEX(リスト!X:X,MATCH(品質!$D384,リスト!$D:$D,0))</f>
        <v>#N/A</v>
      </c>
    </row>
    <row r="385" spans="1:32" s="107" customFormat="1" ht="12" customHeight="1">
      <c r="A385" s="489"/>
      <c r="B385" s="570"/>
      <c r="C385" s="506"/>
      <c r="D385" s="569"/>
      <c r="E385" s="569"/>
      <c r="F385" s="560"/>
      <c r="G385" s="509"/>
      <c r="H385" s="560"/>
      <c r="I385" s="509"/>
      <c r="J385" s="560"/>
      <c r="K385" s="509"/>
      <c r="L385" s="562"/>
      <c r="M385" s="509"/>
      <c r="N385" s="562"/>
      <c r="O385" s="509"/>
      <c r="P385" s="565"/>
      <c r="Q385" s="509"/>
      <c r="R385" s="562"/>
      <c r="S385" s="506"/>
      <c r="T385" s="562"/>
      <c r="U385" s="509"/>
      <c r="V385" s="562"/>
      <c r="W385" s="509"/>
      <c r="X385" s="560"/>
      <c r="Y385" s="509"/>
      <c r="Z385" s="560"/>
      <c r="AA385" s="509"/>
      <c r="AB385" s="560"/>
      <c r="AC385" s="509"/>
      <c r="AD385" s="560"/>
      <c r="AE385" s="289" t="e">
        <f>INDEX(リスト!#REF!,MATCH(品質!$D384,リスト!$D:$D,0))</f>
        <v>#REF!</v>
      </c>
      <c r="AF385" s="284" t="e">
        <f>INDEX(リスト!X:X,MATCH(品質!$D384,リスト!$D:$D,0))</f>
        <v>#N/A</v>
      </c>
    </row>
    <row r="386" spans="1:32" s="107" customFormat="1" ht="12" customHeight="1">
      <c r="A386" s="488" t="str">
        <f ca="1">中日程計画表!A357</f>
        <v/>
      </c>
      <c r="B386" s="566">
        <f>中日程計画表!B357</f>
        <v>176</v>
      </c>
      <c r="C386" s="563" t="str">
        <f>中日程計画表!C357</f>
        <v/>
      </c>
      <c r="D386" s="568">
        <f>中日程計画表!D357</f>
        <v>0</v>
      </c>
      <c r="E386" s="568">
        <f>中日程計画表!E357</f>
        <v>0</v>
      </c>
      <c r="F386" s="559">
        <v>0</v>
      </c>
      <c r="G386" s="563" t="str">
        <f>中日程計画表!K357</f>
        <v>NG</v>
      </c>
      <c r="H386" s="559"/>
      <c r="I386" s="563" t="str">
        <f>中日程計画表!O357</f>
        <v>NG</v>
      </c>
      <c r="J386" s="559"/>
      <c r="K386" s="563" t="str">
        <f>中日程計画表!S357</f>
        <v>NG</v>
      </c>
      <c r="L386" s="561">
        <v>0</v>
      </c>
      <c r="M386" s="563" t="str">
        <f>中日程計画表!W357</f>
        <v>NG</v>
      </c>
      <c r="N386" s="561">
        <v>0</v>
      </c>
      <c r="O386" s="563" t="str">
        <f>中日程計画表!AE357</f>
        <v>NG</v>
      </c>
      <c r="P386" s="564">
        <v>0</v>
      </c>
      <c r="Q386" s="563" t="str">
        <f>中日程計画表!AI357</f>
        <v>NG</v>
      </c>
      <c r="R386" s="561">
        <v>0</v>
      </c>
      <c r="S386" s="563" t="str">
        <f>中日程計画表!AQ357</f>
        <v>NG</v>
      </c>
      <c r="T386" s="561">
        <v>0</v>
      </c>
      <c r="U386" s="563" t="str">
        <f>中日程計画表!AU357</f>
        <v>NG</v>
      </c>
      <c r="V386" s="561">
        <v>0</v>
      </c>
      <c r="W386" s="563" t="str">
        <f>中日程計画表!BC357</f>
        <v>NG</v>
      </c>
      <c r="X386" s="559">
        <v>0</v>
      </c>
      <c r="Y386" s="563" t="str">
        <f>中日程計画表!BG357</f>
        <v>NG</v>
      </c>
      <c r="Z386" s="559">
        <v>0</v>
      </c>
      <c r="AA386" s="509" t="str">
        <f>中日程計画表!BO357</f>
        <v>NG</v>
      </c>
      <c r="AB386" s="559"/>
      <c r="AC386" s="509" t="str">
        <f>中日程計画表!BS357</f>
        <v>NG</v>
      </c>
      <c r="AD386" s="559"/>
      <c r="AE386" s="289" t="e">
        <f>INDEX(リスト!#REF!,MATCH(品質!$D386,リスト!$D:$D,0))</f>
        <v>#REF!</v>
      </c>
      <c r="AF386" s="284" t="e">
        <f>INDEX(リスト!X:X,MATCH(品質!$D386,リスト!$D:$D,0))</f>
        <v>#N/A</v>
      </c>
    </row>
    <row r="387" spans="1:32" s="107" customFormat="1" ht="12" customHeight="1">
      <c r="A387" s="489"/>
      <c r="B387" s="567"/>
      <c r="C387" s="506"/>
      <c r="D387" s="569"/>
      <c r="E387" s="569"/>
      <c r="F387" s="560"/>
      <c r="G387" s="506"/>
      <c r="H387" s="560"/>
      <c r="I387" s="506"/>
      <c r="J387" s="560"/>
      <c r="K387" s="506"/>
      <c r="L387" s="562"/>
      <c r="M387" s="506"/>
      <c r="N387" s="562"/>
      <c r="O387" s="506"/>
      <c r="P387" s="565"/>
      <c r="Q387" s="506"/>
      <c r="R387" s="562"/>
      <c r="S387" s="506"/>
      <c r="T387" s="562"/>
      <c r="U387" s="506"/>
      <c r="V387" s="562"/>
      <c r="W387" s="506"/>
      <c r="X387" s="560"/>
      <c r="Y387" s="506"/>
      <c r="Z387" s="560"/>
      <c r="AA387" s="509"/>
      <c r="AB387" s="560"/>
      <c r="AC387" s="509"/>
      <c r="AD387" s="560"/>
      <c r="AE387" s="289" t="e">
        <f>INDEX(リスト!#REF!,MATCH(品質!$D386,リスト!$D:$D,0))</f>
        <v>#REF!</v>
      </c>
      <c r="AF387" s="284" t="e">
        <f>INDEX(リスト!X:X,MATCH(品質!$D386,リスト!$D:$D,0))</f>
        <v>#N/A</v>
      </c>
    </row>
    <row r="388" spans="1:32" s="107" customFormat="1" ht="12" customHeight="1">
      <c r="A388" s="488" t="str">
        <f ca="1">中日程計画表!A359</f>
        <v/>
      </c>
      <c r="B388" s="566">
        <f>中日程計画表!B359</f>
        <v>177</v>
      </c>
      <c r="C388" s="563" t="str">
        <f>中日程計画表!C359</f>
        <v/>
      </c>
      <c r="D388" s="568">
        <f>中日程計画表!D359</f>
        <v>0</v>
      </c>
      <c r="E388" s="568">
        <f>中日程計画表!E359</f>
        <v>0</v>
      </c>
      <c r="F388" s="559">
        <v>3</v>
      </c>
      <c r="G388" s="563" t="str">
        <f>中日程計画表!K359</f>
        <v>NG</v>
      </c>
      <c r="H388" s="559"/>
      <c r="I388" s="563" t="str">
        <f>中日程計画表!O359</f>
        <v>NG</v>
      </c>
      <c r="J388" s="559"/>
      <c r="K388" s="563" t="str">
        <f>中日程計画表!S359</f>
        <v>NG</v>
      </c>
      <c r="L388" s="561">
        <v>10</v>
      </c>
      <c r="M388" s="563" t="str">
        <f>中日程計画表!W359</f>
        <v>NG</v>
      </c>
      <c r="N388" s="561">
        <v>5</v>
      </c>
      <c r="O388" s="563" t="str">
        <f>中日程計画表!AE359</f>
        <v>NG</v>
      </c>
      <c r="P388" s="564">
        <v>0.19800000000000001</v>
      </c>
      <c r="Q388" s="563" t="str">
        <f>中日程計画表!AI359</f>
        <v>NG</v>
      </c>
      <c r="R388" s="561">
        <v>2</v>
      </c>
      <c r="S388" s="563" t="str">
        <f>中日程計画表!AQ359</f>
        <v>NG</v>
      </c>
      <c r="T388" s="561">
        <v>14</v>
      </c>
      <c r="U388" s="563" t="str">
        <f>中日程計画表!AU359</f>
        <v>NG</v>
      </c>
      <c r="V388" s="561">
        <v>4</v>
      </c>
      <c r="W388" s="563" t="str">
        <f>中日程計画表!BC359</f>
        <v>NG</v>
      </c>
      <c r="X388" s="559">
        <v>1</v>
      </c>
      <c r="Y388" s="563" t="str">
        <f>中日程計画表!BG359</f>
        <v>NG</v>
      </c>
      <c r="Z388" s="559">
        <v>0</v>
      </c>
      <c r="AA388" s="509" t="str">
        <f>中日程計画表!BO359</f>
        <v>NG</v>
      </c>
      <c r="AB388" s="559"/>
      <c r="AC388" s="509" t="str">
        <f>中日程計画表!BS359</f>
        <v>NG</v>
      </c>
      <c r="AD388" s="559"/>
      <c r="AE388" s="289" t="e">
        <f>INDEX(リスト!#REF!,MATCH(品質!$D388,リスト!$D:$D,0))</f>
        <v>#REF!</v>
      </c>
      <c r="AF388" s="284" t="e">
        <f>INDEX(リスト!X:X,MATCH(品質!$D388,リスト!$D:$D,0))</f>
        <v>#N/A</v>
      </c>
    </row>
    <row r="389" spans="1:32" s="107" customFormat="1" ht="12" customHeight="1">
      <c r="A389" s="489"/>
      <c r="B389" s="567"/>
      <c r="C389" s="506"/>
      <c r="D389" s="569"/>
      <c r="E389" s="569"/>
      <c r="F389" s="560"/>
      <c r="G389" s="506"/>
      <c r="H389" s="560"/>
      <c r="I389" s="506"/>
      <c r="J389" s="560"/>
      <c r="K389" s="506"/>
      <c r="L389" s="562"/>
      <c r="M389" s="506"/>
      <c r="N389" s="562"/>
      <c r="O389" s="506"/>
      <c r="P389" s="565"/>
      <c r="Q389" s="506"/>
      <c r="R389" s="562"/>
      <c r="S389" s="506"/>
      <c r="T389" s="562"/>
      <c r="U389" s="506"/>
      <c r="V389" s="562"/>
      <c r="W389" s="506"/>
      <c r="X389" s="560"/>
      <c r="Y389" s="506"/>
      <c r="Z389" s="560"/>
      <c r="AA389" s="509"/>
      <c r="AB389" s="560"/>
      <c r="AC389" s="509"/>
      <c r="AD389" s="560"/>
      <c r="AE389" s="289" t="e">
        <f>INDEX(リスト!#REF!,MATCH(品質!$D388,リスト!$D:$D,0))</f>
        <v>#REF!</v>
      </c>
      <c r="AF389" s="284" t="e">
        <f>INDEX(リスト!X:X,MATCH(品質!$D388,リスト!$D:$D,0))</f>
        <v>#N/A</v>
      </c>
    </row>
    <row r="390" spans="1:32" s="107" customFormat="1" ht="12" customHeight="1">
      <c r="A390" s="488" t="str">
        <f ca="1">中日程計画表!A361</f>
        <v/>
      </c>
      <c r="B390" s="566">
        <f>中日程計画表!B361</f>
        <v>178</v>
      </c>
      <c r="C390" s="563" t="str">
        <f>中日程計画表!C361</f>
        <v/>
      </c>
      <c r="D390" s="568">
        <f>中日程計画表!D361</f>
        <v>0</v>
      </c>
      <c r="E390" s="568">
        <f>中日程計画表!E361</f>
        <v>0</v>
      </c>
      <c r="F390" s="559">
        <v>10</v>
      </c>
      <c r="G390" s="563" t="str">
        <f>中日程計画表!K361</f>
        <v>NG</v>
      </c>
      <c r="H390" s="559"/>
      <c r="I390" s="563" t="str">
        <f>中日程計画表!O361</f>
        <v>NG</v>
      </c>
      <c r="J390" s="559"/>
      <c r="K390" s="563" t="str">
        <f>中日程計画表!S361</f>
        <v>NG</v>
      </c>
      <c r="L390" s="561">
        <v>21</v>
      </c>
      <c r="M390" s="563" t="str">
        <f>中日程計画表!W361</f>
        <v>NG</v>
      </c>
      <c r="N390" s="561">
        <v>64</v>
      </c>
      <c r="O390" s="563" t="str">
        <f>中日程計画表!AE361</f>
        <v>NG</v>
      </c>
      <c r="P390" s="564">
        <v>0.53400000000000003</v>
      </c>
      <c r="Q390" s="563" t="str">
        <f>中日程計画表!AI361</f>
        <v>NG</v>
      </c>
      <c r="R390" s="561">
        <v>19</v>
      </c>
      <c r="S390" s="563" t="str">
        <f>中日程計画表!AQ361</f>
        <v>NG</v>
      </c>
      <c r="T390" s="561">
        <v>187</v>
      </c>
      <c r="U390" s="563" t="str">
        <f>中日程計画表!AU361</f>
        <v>NG</v>
      </c>
      <c r="V390" s="561">
        <v>12</v>
      </c>
      <c r="W390" s="563" t="str">
        <f>中日程計画表!BC361</f>
        <v>NG</v>
      </c>
      <c r="X390" s="559">
        <v>2</v>
      </c>
      <c r="Y390" s="563" t="str">
        <f>中日程計画表!BG361</f>
        <v>NG</v>
      </c>
      <c r="Z390" s="559">
        <v>6</v>
      </c>
      <c r="AA390" s="509" t="str">
        <f>中日程計画表!BO361</f>
        <v>NG</v>
      </c>
      <c r="AB390" s="559">
        <v>0</v>
      </c>
      <c r="AC390" s="509" t="str">
        <f>中日程計画表!BS361</f>
        <v>NG</v>
      </c>
      <c r="AD390" s="559">
        <v>0</v>
      </c>
      <c r="AE390" s="289" t="e">
        <f>INDEX(リスト!#REF!,MATCH(品質!$D390,リスト!$D:$D,0))</f>
        <v>#REF!</v>
      </c>
      <c r="AF390" s="284" t="e">
        <f>INDEX(リスト!X:X,MATCH(品質!$D390,リスト!$D:$D,0))</f>
        <v>#N/A</v>
      </c>
    </row>
    <row r="391" spans="1:32" s="107" customFormat="1" ht="12" customHeight="1">
      <c r="A391" s="489"/>
      <c r="B391" s="567"/>
      <c r="C391" s="506"/>
      <c r="D391" s="569"/>
      <c r="E391" s="569"/>
      <c r="F391" s="560"/>
      <c r="G391" s="506"/>
      <c r="H391" s="560"/>
      <c r="I391" s="506"/>
      <c r="J391" s="560"/>
      <c r="K391" s="506"/>
      <c r="L391" s="562"/>
      <c r="M391" s="506"/>
      <c r="N391" s="562"/>
      <c r="O391" s="506"/>
      <c r="P391" s="565"/>
      <c r="Q391" s="506"/>
      <c r="R391" s="562"/>
      <c r="S391" s="506"/>
      <c r="T391" s="562"/>
      <c r="U391" s="506"/>
      <c r="V391" s="562"/>
      <c r="W391" s="506"/>
      <c r="X391" s="560"/>
      <c r="Y391" s="506"/>
      <c r="Z391" s="560"/>
      <c r="AA391" s="509"/>
      <c r="AB391" s="560"/>
      <c r="AC391" s="509"/>
      <c r="AD391" s="560"/>
      <c r="AE391" s="289" t="e">
        <f>INDEX(リスト!#REF!,MATCH(品質!$D390,リスト!$D:$D,0))</f>
        <v>#REF!</v>
      </c>
      <c r="AF391" s="284" t="e">
        <f>INDEX(リスト!X:X,MATCH(品質!$D390,リスト!$D:$D,0))</f>
        <v>#N/A</v>
      </c>
    </row>
    <row r="392" spans="1:32" s="107" customFormat="1" ht="12" customHeight="1">
      <c r="A392" s="488" t="str">
        <f ca="1">中日程計画表!A363</f>
        <v/>
      </c>
      <c r="B392" s="566">
        <f>中日程計画表!B363</f>
        <v>179</v>
      </c>
      <c r="C392" s="563" t="str">
        <f>中日程計画表!C363</f>
        <v/>
      </c>
      <c r="D392" s="568">
        <f>中日程計画表!D363</f>
        <v>0</v>
      </c>
      <c r="E392" s="568">
        <f>中日程計画表!E363</f>
        <v>0</v>
      </c>
      <c r="F392" s="559">
        <v>20</v>
      </c>
      <c r="G392" s="563" t="str">
        <f>中日程計画表!K363</f>
        <v>NG</v>
      </c>
      <c r="H392" s="559"/>
      <c r="I392" s="563" t="str">
        <f>中日程計画表!O363</f>
        <v>NG</v>
      </c>
      <c r="J392" s="559"/>
      <c r="K392" s="563" t="str">
        <f>中日程計画表!S363</f>
        <v>NG</v>
      </c>
      <c r="L392" s="561">
        <v>39</v>
      </c>
      <c r="M392" s="563" t="str">
        <f>中日程計画表!W363</f>
        <v>NG</v>
      </c>
      <c r="N392" s="561">
        <v>20</v>
      </c>
      <c r="O392" s="563" t="str">
        <f>中日程計画表!AE363</f>
        <v>NG</v>
      </c>
      <c r="P392" s="564">
        <v>1.159</v>
      </c>
      <c r="Q392" s="563" t="str">
        <f>中日程計画表!AI363</f>
        <v>NG</v>
      </c>
      <c r="R392" s="561">
        <v>23</v>
      </c>
      <c r="S392" s="563" t="str">
        <f>中日程計画表!AQ363</f>
        <v>NG</v>
      </c>
      <c r="T392" s="561">
        <v>351</v>
      </c>
      <c r="U392" s="563" t="str">
        <f>中日程計画表!AU363</f>
        <v>NG</v>
      </c>
      <c r="V392" s="561">
        <v>30</v>
      </c>
      <c r="W392" s="563" t="str">
        <f>中日程計画表!BC363</f>
        <v>NG</v>
      </c>
      <c r="X392" s="559">
        <v>7</v>
      </c>
      <c r="Y392" s="563" t="str">
        <f>中日程計画表!BG363</f>
        <v>NG</v>
      </c>
      <c r="Z392" s="559">
        <v>3</v>
      </c>
      <c r="AA392" s="509" t="str">
        <f>中日程計画表!BO363</f>
        <v>NG</v>
      </c>
      <c r="AB392" s="559">
        <v>0</v>
      </c>
      <c r="AC392" s="509" t="str">
        <f>中日程計画表!BS363</f>
        <v>NG</v>
      </c>
      <c r="AD392" s="559">
        <v>0</v>
      </c>
      <c r="AE392" s="289" t="e">
        <f>INDEX(リスト!#REF!,MATCH(品質!$D392,リスト!$D:$D,0))</f>
        <v>#REF!</v>
      </c>
      <c r="AF392" s="284" t="e">
        <f>INDEX(リスト!X:X,MATCH(品質!$D392,リスト!$D:$D,0))</f>
        <v>#N/A</v>
      </c>
    </row>
    <row r="393" spans="1:32" s="107" customFormat="1" ht="12" customHeight="1">
      <c r="A393" s="489"/>
      <c r="B393" s="567"/>
      <c r="C393" s="506"/>
      <c r="D393" s="569"/>
      <c r="E393" s="569"/>
      <c r="F393" s="560"/>
      <c r="G393" s="506"/>
      <c r="H393" s="560"/>
      <c r="I393" s="506"/>
      <c r="J393" s="560"/>
      <c r="K393" s="506"/>
      <c r="L393" s="562"/>
      <c r="M393" s="506"/>
      <c r="N393" s="562"/>
      <c r="O393" s="506"/>
      <c r="P393" s="565"/>
      <c r="Q393" s="506"/>
      <c r="R393" s="562"/>
      <c r="S393" s="506"/>
      <c r="T393" s="562"/>
      <c r="U393" s="506"/>
      <c r="V393" s="562"/>
      <c r="W393" s="506"/>
      <c r="X393" s="560"/>
      <c r="Y393" s="506"/>
      <c r="Z393" s="560"/>
      <c r="AA393" s="509"/>
      <c r="AB393" s="560"/>
      <c r="AC393" s="509"/>
      <c r="AD393" s="560"/>
      <c r="AE393" s="289" t="e">
        <f>INDEX(リスト!#REF!,MATCH(品質!$D392,リスト!$D:$D,0))</f>
        <v>#REF!</v>
      </c>
      <c r="AF393" s="284" t="e">
        <f>INDEX(リスト!X:X,MATCH(品質!$D392,リスト!$D:$D,0))</f>
        <v>#N/A</v>
      </c>
    </row>
    <row r="394" spans="1:32" s="107" customFormat="1" ht="12" customHeight="1">
      <c r="A394" s="488" t="str">
        <f ca="1">中日程計画表!A365</f>
        <v/>
      </c>
      <c r="B394" s="566">
        <f>中日程計画表!B365</f>
        <v>180</v>
      </c>
      <c r="C394" s="563" t="str">
        <f>中日程計画表!C365</f>
        <v/>
      </c>
      <c r="D394" s="568">
        <f>中日程計画表!D365</f>
        <v>0</v>
      </c>
      <c r="E394" s="568">
        <f>中日程計画表!E365</f>
        <v>0</v>
      </c>
      <c r="F394" s="559">
        <v>6</v>
      </c>
      <c r="G394" s="563" t="str">
        <f>中日程計画表!K365</f>
        <v>NG</v>
      </c>
      <c r="H394" s="559"/>
      <c r="I394" s="563" t="str">
        <f>中日程計画表!O365</f>
        <v>NG</v>
      </c>
      <c r="J394" s="559"/>
      <c r="K394" s="563" t="str">
        <f>中日程計画表!S365</f>
        <v>NG</v>
      </c>
      <c r="L394" s="561">
        <v>28</v>
      </c>
      <c r="M394" s="563" t="str">
        <f>中日程計画表!W365</f>
        <v>NG</v>
      </c>
      <c r="N394" s="561">
        <v>17</v>
      </c>
      <c r="O394" s="563" t="str">
        <f>中日程計画表!AE365</f>
        <v>NG</v>
      </c>
      <c r="P394" s="564">
        <v>1.024</v>
      </c>
      <c r="Q394" s="563" t="str">
        <f>中日程計画表!AI365</f>
        <v>NG</v>
      </c>
      <c r="R394" s="561">
        <v>5</v>
      </c>
      <c r="S394" s="563" t="str">
        <f>中日程計画表!AQ365</f>
        <v>NG</v>
      </c>
      <c r="T394" s="561">
        <v>129</v>
      </c>
      <c r="U394" s="563" t="str">
        <f>中日程計画表!AU365</f>
        <v>NG</v>
      </c>
      <c r="V394" s="561">
        <v>2</v>
      </c>
      <c r="W394" s="563" t="str">
        <f>中日程計画表!BC365</f>
        <v>NG</v>
      </c>
      <c r="X394" s="559">
        <v>3</v>
      </c>
      <c r="Y394" s="563" t="str">
        <f>中日程計画表!BG365</f>
        <v>NG</v>
      </c>
      <c r="Z394" s="559">
        <v>4</v>
      </c>
      <c r="AA394" s="509" t="str">
        <f>中日程計画表!BO365</f>
        <v>NG</v>
      </c>
      <c r="AB394" s="559">
        <v>0</v>
      </c>
      <c r="AC394" s="509" t="str">
        <f>中日程計画表!BS365</f>
        <v>NG</v>
      </c>
      <c r="AD394" s="559">
        <v>0</v>
      </c>
      <c r="AE394" s="289" t="e">
        <f>INDEX(リスト!#REF!,MATCH(品質!$D394,リスト!$D:$D,0))</f>
        <v>#REF!</v>
      </c>
      <c r="AF394" s="284" t="e">
        <f>INDEX(リスト!X:X,MATCH(品質!$D394,リスト!$D:$D,0))</f>
        <v>#N/A</v>
      </c>
    </row>
    <row r="395" spans="1:32" s="107" customFormat="1" ht="12" customHeight="1">
      <c r="A395" s="489"/>
      <c r="B395" s="567"/>
      <c r="C395" s="506"/>
      <c r="D395" s="569"/>
      <c r="E395" s="569"/>
      <c r="F395" s="560"/>
      <c r="G395" s="506"/>
      <c r="H395" s="560"/>
      <c r="I395" s="506"/>
      <c r="J395" s="560"/>
      <c r="K395" s="506"/>
      <c r="L395" s="562"/>
      <c r="M395" s="506"/>
      <c r="N395" s="562"/>
      <c r="O395" s="506"/>
      <c r="P395" s="565"/>
      <c r="Q395" s="506"/>
      <c r="R395" s="562"/>
      <c r="S395" s="506"/>
      <c r="T395" s="562"/>
      <c r="U395" s="506"/>
      <c r="V395" s="562"/>
      <c r="W395" s="506"/>
      <c r="X395" s="560"/>
      <c r="Y395" s="506"/>
      <c r="Z395" s="560"/>
      <c r="AA395" s="509"/>
      <c r="AB395" s="560"/>
      <c r="AC395" s="509"/>
      <c r="AD395" s="560"/>
      <c r="AE395" s="289" t="e">
        <f>INDEX(リスト!#REF!,MATCH(品質!$D394,リスト!$D:$D,0))</f>
        <v>#REF!</v>
      </c>
      <c r="AF395" s="284" t="e">
        <f>INDEX(リスト!X:X,MATCH(品質!$D394,リスト!$D:$D,0))</f>
        <v>#N/A</v>
      </c>
    </row>
    <row r="396" spans="1:32" s="107" customFormat="1" ht="12" customHeight="1">
      <c r="A396" s="488" t="str">
        <f ca="1">中日程計画表!A367</f>
        <v/>
      </c>
      <c r="B396" s="570">
        <f>中日程計画表!B367</f>
        <v>181</v>
      </c>
      <c r="C396" s="563" t="str">
        <f>中日程計画表!C367</f>
        <v/>
      </c>
      <c r="D396" s="568">
        <f>中日程計画表!D367</f>
        <v>0</v>
      </c>
      <c r="E396" s="568">
        <f>中日程計画表!E367</f>
        <v>0</v>
      </c>
      <c r="F396" s="559">
        <v>18</v>
      </c>
      <c r="G396" s="509" t="str">
        <f>中日程計画表!K367</f>
        <v>NG</v>
      </c>
      <c r="H396" s="559"/>
      <c r="I396" s="509" t="str">
        <f>中日程計画表!O367</f>
        <v>NG</v>
      </c>
      <c r="J396" s="559"/>
      <c r="K396" s="509" t="str">
        <f>中日程計画表!S367</f>
        <v>NG</v>
      </c>
      <c r="L396" s="561">
        <v>36</v>
      </c>
      <c r="M396" s="509" t="str">
        <f>中日程計画表!W367</f>
        <v>NG</v>
      </c>
      <c r="N396" s="561">
        <v>36</v>
      </c>
      <c r="O396" s="509" t="str">
        <f>中日程計画表!AE367</f>
        <v>NG</v>
      </c>
      <c r="P396" s="564">
        <v>1.2070000000000001</v>
      </c>
      <c r="Q396" s="509" t="str">
        <f>中日程計画表!AI367</f>
        <v>NG</v>
      </c>
      <c r="R396" s="561">
        <v>20</v>
      </c>
      <c r="S396" s="563" t="str">
        <f>中日程計画表!AQ367</f>
        <v>NG</v>
      </c>
      <c r="T396" s="561">
        <v>492</v>
      </c>
      <c r="U396" s="509" t="str">
        <f>中日程計画表!AU367</f>
        <v>NG</v>
      </c>
      <c r="V396" s="561">
        <v>22</v>
      </c>
      <c r="W396" s="509" t="str">
        <f>中日程計画表!BC367</f>
        <v>NG</v>
      </c>
      <c r="X396" s="559">
        <v>12</v>
      </c>
      <c r="Y396" s="509" t="str">
        <f>中日程計画表!BG367</f>
        <v>NG</v>
      </c>
      <c r="Z396" s="559">
        <v>6</v>
      </c>
      <c r="AA396" s="509" t="str">
        <f>中日程計画表!BO367</f>
        <v>NG</v>
      </c>
      <c r="AB396" s="559">
        <v>0</v>
      </c>
      <c r="AC396" s="509" t="str">
        <f>中日程計画表!BS367</f>
        <v>NG</v>
      </c>
      <c r="AD396" s="559">
        <v>0</v>
      </c>
      <c r="AE396" s="289" t="e">
        <f>INDEX(リスト!#REF!,MATCH(品質!$D396,リスト!$D:$D,0))</f>
        <v>#REF!</v>
      </c>
      <c r="AF396" s="284" t="e">
        <f>INDEX(リスト!X:X,MATCH(品質!$D396,リスト!$D:$D,0))</f>
        <v>#N/A</v>
      </c>
    </row>
    <row r="397" spans="1:32" s="107" customFormat="1" ht="12" customHeight="1">
      <c r="A397" s="489"/>
      <c r="B397" s="570"/>
      <c r="C397" s="506"/>
      <c r="D397" s="569"/>
      <c r="E397" s="569"/>
      <c r="F397" s="560"/>
      <c r="G397" s="509"/>
      <c r="H397" s="560"/>
      <c r="I397" s="509"/>
      <c r="J397" s="560"/>
      <c r="K397" s="509"/>
      <c r="L397" s="562"/>
      <c r="M397" s="509"/>
      <c r="N397" s="562"/>
      <c r="O397" s="509"/>
      <c r="P397" s="565"/>
      <c r="Q397" s="509"/>
      <c r="R397" s="562"/>
      <c r="S397" s="506"/>
      <c r="T397" s="562"/>
      <c r="U397" s="509"/>
      <c r="V397" s="562"/>
      <c r="W397" s="509"/>
      <c r="X397" s="560"/>
      <c r="Y397" s="509"/>
      <c r="Z397" s="560"/>
      <c r="AA397" s="509"/>
      <c r="AB397" s="560"/>
      <c r="AC397" s="509"/>
      <c r="AD397" s="560"/>
      <c r="AE397" s="289" t="e">
        <f>INDEX(リスト!#REF!,MATCH(品質!$D396,リスト!$D:$D,0))</f>
        <v>#REF!</v>
      </c>
      <c r="AF397" s="284" t="e">
        <f>INDEX(リスト!X:X,MATCH(品質!$D396,リスト!$D:$D,0))</f>
        <v>#N/A</v>
      </c>
    </row>
    <row r="398" spans="1:32" s="107" customFormat="1" ht="12" customHeight="1">
      <c r="A398" s="488" t="str">
        <f ca="1">中日程計画表!A369</f>
        <v/>
      </c>
      <c r="B398" s="566">
        <f>中日程計画表!B369</f>
        <v>182</v>
      </c>
      <c r="C398" s="563" t="str">
        <f>中日程計画表!C369</f>
        <v/>
      </c>
      <c r="D398" s="568">
        <f>中日程計画表!D369</f>
        <v>0</v>
      </c>
      <c r="E398" s="568">
        <f>中日程計画表!E369</f>
        <v>0</v>
      </c>
      <c r="F398" s="559">
        <v>4</v>
      </c>
      <c r="G398" s="563" t="str">
        <f>中日程計画表!K369</f>
        <v>NG</v>
      </c>
      <c r="H398" s="559"/>
      <c r="I398" s="563" t="str">
        <f>中日程計画表!O369</f>
        <v>NG</v>
      </c>
      <c r="J398" s="559"/>
      <c r="K398" s="563" t="str">
        <f>中日程計画表!S369</f>
        <v>NG</v>
      </c>
      <c r="L398" s="561">
        <v>32</v>
      </c>
      <c r="M398" s="563" t="str">
        <f>中日程計画表!W369</f>
        <v>NG</v>
      </c>
      <c r="N398" s="561">
        <v>28</v>
      </c>
      <c r="O398" s="563" t="str">
        <f>中日程計画表!AE369</f>
        <v>NG</v>
      </c>
      <c r="P398" s="564">
        <v>1.0009999999999999</v>
      </c>
      <c r="Q398" s="563" t="str">
        <f>中日程計画表!AI369</f>
        <v>NG</v>
      </c>
      <c r="R398" s="561">
        <v>23</v>
      </c>
      <c r="S398" s="563" t="str">
        <f>中日程計画表!AQ369</f>
        <v>NG</v>
      </c>
      <c r="T398" s="561">
        <v>188</v>
      </c>
      <c r="U398" s="563" t="str">
        <f>中日程計画表!AU369</f>
        <v>NG</v>
      </c>
      <c r="V398" s="561">
        <v>19</v>
      </c>
      <c r="W398" s="563" t="str">
        <f>中日程計画表!BC369</f>
        <v>NG</v>
      </c>
      <c r="X398" s="559">
        <v>4</v>
      </c>
      <c r="Y398" s="563" t="str">
        <f>中日程計画表!BG369</f>
        <v>NG</v>
      </c>
      <c r="Z398" s="559">
        <v>2</v>
      </c>
      <c r="AA398" s="509" t="str">
        <f>中日程計画表!BO369</f>
        <v>NG</v>
      </c>
      <c r="AB398" s="559">
        <v>0</v>
      </c>
      <c r="AC398" s="509" t="str">
        <f>中日程計画表!BS369</f>
        <v>NG</v>
      </c>
      <c r="AD398" s="559">
        <v>0</v>
      </c>
      <c r="AE398" s="289" t="e">
        <f>INDEX(リスト!#REF!,MATCH(品質!$D398,リスト!$D:$D,0))</f>
        <v>#REF!</v>
      </c>
      <c r="AF398" s="284" t="e">
        <f>INDEX(リスト!X:X,MATCH(品質!$D398,リスト!$D:$D,0))</f>
        <v>#N/A</v>
      </c>
    </row>
    <row r="399" spans="1:32" s="107" customFormat="1" ht="12" customHeight="1">
      <c r="A399" s="489"/>
      <c r="B399" s="567"/>
      <c r="C399" s="506"/>
      <c r="D399" s="569"/>
      <c r="E399" s="569"/>
      <c r="F399" s="560"/>
      <c r="G399" s="506"/>
      <c r="H399" s="560"/>
      <c r="I399" s="506"/>
      <c r="J399" s="560"/>
      <c r="K399" s="506"/>
      <c r="L399" s="562"/>
      <c r="M399" s="506"/>
      <c r="N399" s="562"/>
      <c r="O399" s="506"/>
      <c r="P399" s="565"/>
      <c r="Q399" s="506"/>
      <c r="R399" s="562"/>
      <c r="S399" s="506"/>
      <c r="T399" s="562"/>
      <c r="U399" s="506"/>
      <c r="V399" s="562"/>
      <c r="W399" s="506"/>
      <c r="X399" s="560"/>
      <c r="Y399" s="506"/>
      <c r="Z399" s="560"/>
      <c r="AA399" s="509"/>
      <c r="AB399" s="560"/>
      <c r="AC399" s="509"/>
      <c r="AD399" s="560"/>
      <c r="AE399" s="289" t="e">
        <f>INDEX(リスト!#REF!,MATCH(品質!$D398,リスト!$D:$D,0))</f>
        <v>#REF!</v>
      </c>
      <c r="AF399" s="284" t="e">
        <f>INDEX(リスト!X:X,MATCH(品質!$D398,リスト!$D:$D,0))</f>
        <v>#N/A</v>
      </c>
    </row>
    <row r="400" spans="1:32" s="107" customFormat="1" ht="12" customHeight="1">
      <c r="A400" s="488" t="str">
        <f ca="1">中日程計画表!A371</f>
        <v/>
      </c>
      <c r="B400" s="570">
        <f>中日程計画表!B371</f>
        <v>183</v>
      </c>
      <c r="C400" s="563" t="str">
        <f>中日程計画表!C371</f>
        <v/>
      </c>
      <c r="D400" s="568">
        <f>中日程計画表!D371</f>
        <v>0</v>
      </c>
      <c r="E400" s="568">
        <f>中日程計画表!E371</f>
        <v>0</v>
      </c>
      <c r="F400" s="559">
        <v>14</v>
      </c>
      <c r="G400" s="509" t="str">
        <f>中日程計画表!K371</f>
        <v>NG</v>
      </c>
      <c r="H400" s="559"/>
      <c r="I400" s="509" t="str">
        <f>中日程計画表!O371</f>
        <v>NG</v>
      </c>
      <c r="J400" s="559"/>
      <c r="K400" s="509" t="str">
        <f>中日程計画表!S371</f>
        <v>NG</v>
      </c>
      <c r="L400" s="561">
        <v>44</v>
      </c>
      <c r="M400" s="509" t="str">
        <f>中日程計画表!W371</f>
        <v>NG</v>
      </c>
      <c r="N400" s="561">
        <v>29</v>
      </c>
      <c r="O400" s="509" t="str">
        <f>中日程計画表!AE371</f>
        <v>NG</v>
      </c>
      <c r="P400" s="564">
        <v>1.4850000000000001</v>
      </c>
      <c r="Q400" s="509" t="str">
        <f>中日程計画表!AI371</f>
        <v>NG</v>
      </c>
      <c r="R400" s="561">
        <v>15</v>
      </c>
      <c r="S400" s="563" t="str">
        <f>中日程計画表!AQ371</f>
        <v>NG</v>
      </c>
      <c r="T400" s="561">
        <v>231</v>
      </c>
      <c r="U400" s="509" t="str">
        <f>中日程計画表!AU371</f>
        <v>NG</v>
      </c>
      <c r="V400" s="561">
        <v>9</v>
      </c>
      <c r="W400" s="509" t="str">
        <f>中日程計画表!BC371</f>
        <v>NG</v>
      </c>
      <c r="X400" s="559">
        <v>5</v>
      </c>
      <c r="Y400" s="509" t="str">
        <f>中日程計画表!BG371</f>
        <v>NG</v>
      </c>
      <c r="Z400" s="559">
        <v>6</v>
      </c>
      <c r="AA400" s="509" t="str">
        <f>中日程計画表!BO371</f>
        <v>NG</v>
      </c>
      <c r="AB400" s="559">
        <v>0</v>
      </c>
      <c r="AC400" s="509" t="str">
        <f>中日程計画表!BS371</f>
        <v>NG</v>
      </c>
      <c r="AD400" s="559">
        <v>0</v>
      </c>
      <c r="AE400" s="289" t="e">
        <f>INDEX(リスト!#REF!,MATCH(品質!$D400,リスト!$D:$D,0))</f>
        <v>#REF!</v>
      </c>
      <c r="AF400" s="284" t="e">
        <f>INDEX(リスト!X:X,MATCH(品質!$D400,リスト!$D:$D,0))</f>
        <v>#N/A</v>
      </c>
    </row>
    <row r="401" spans="1:32" s="107" customFormat="1" ht="12" customHeight="1">
      <c r="A401" s="489"/>
      <c r="B401" s="570"/>
      <c r="C401" s="506"/>
      <c r="D401" s="569"/>
      <c r="E401" s="569"/>
      <c r="F401" s="560"/>
      <c r="G401" s="509"/>
      <c r="H401" s="560"/>
      <c r="I401" s="509"/>
      <c r="J401" s="560"/>
      <c r="K401" s="509"/>
      <c r="L401" s="562"/>
      <c r="M401" s="509"/>
      <c r="N401" s="562"/>
      <c r="O401" s="509"/>
      <c r="P401" s="565"/>
      <c r="Q401" s="509"/>
      <c r="R401" s="562"/>
      <c r="S401" s="506"/>
      <c r="T401" s="562"/>
      <c r="U401" s="509"/>
      <c r="V401" s="562"/>
      <c r="W401" s="509"/>
      <c r="X401" s="560"/>
      <c r="Y401" s="509"/>
      <c r="Z401" s="560"/>
      <c r="AA401" s="509"/>
      <c r="AB401" s="560"/>
      <c r="AC401" s="509"/>
      <c r="AD401" s="560"/>
      <c r="AE401" s="289" t="e">
        <f>INDEX(リスト!#REF!,MATCH(品質!$D400,リスト!$D:$D,0))</f>
        <v>#REF!</v>
      </c>
      <c r="AF401" s="284" t="e">
        <f>INDEX(リスト!X:X,MATCH(品質!$D400,リスト!$D:$D,0))</f>
        <v>#N/A</v>
      </c>
    </row>
    <row r="402" spans="1:32" s="107" customFormat="1" ht="12" customHeight="1">
      <c r="A402" s="488" t="str">
        <f ca="1">中日程計画表!A373</f>
        <v/>
      </c>
      <c r="B402" s="566">
        <f>中日程計画表!B373</f>
        <v>184</v>
      </c>
      <c r="C402" s="563" t="str">
        <f>中日程計画表!C373</f>
        <v/>
      </c>
      <c r="D402" s="568">
        <f>中日程計画表!D373</f>
        <v>0</v>
      </c>
      <c r="E402" s="568">
        <f>中日程計画表!E373</f>
        <v>0</v>
      </c>
      <c r="F402" s="559">
        <v>4</v>
      </c>
      <c r="G402" s="563" t="str">
        <f>中日程計画表!K373</f>
        <v>NG</v>
      </c>
      <c r="H402" s="559"/>
      <c r="I402" s="563" t="str">
        <f>中日程計画表!O373</f>
        <v>NG</v>
      </c>
      <c r="J402" s="559"/>
      <c r="K402" s="563" t="str">
        <f>中日程計画表!S373</f>
        <v>NG</v>
      </c>
      <c r="L402" s="561">
        <v>31</v>
      </c>
      <c r="M402" s="563" t="str">
        <f>中日程計画表!W373</f>
        <v>NG</v>
      </c>
      <c r="N402" s="561">
        <v>28</v>
      </c>
      <c r="O402" s="563" t="str">
        <f>中日程計画表!AE373</f>
        <v>NG</v>
      </c>
      <c r="P402" s="564">
        <v>1.085</v>
      </c>
      <c r="Q402" s="563" t="str">
        <f>中日程計画表!AI373</f>
        <v>NG</v>
      </c>
      <c r="R402" s="561">
        <v>4</v>
      </c>
      <c r="S402" s="563" t="str">
        <f>中日程計画表!AQ373</f>
        <v>NG</v>
      </c>
      <c r="T402" s="561">
        <v>252</v>
      </c>
      <c r="U402" s="563" t="str">
        <f>中日程計画表!AU373</f>
        <v>NG</v>
      </c>
      <c r="V402" s="561">
        <v>8</v>
      </c>
      <c r="W402" s="563" t="str">
        <f>中日程計画表!BC373</f>
        <v>NG</v>
      </c>
      <c r="X402" s="559">
        <v>4</v>
      </c>
      <c r="Y402" s="563" t="str">
        <f>中日程計画表!BG373</f>
        <v>NG</v>
      </c>
      <c r="Z402" s="559">
        <v>2</v>
      </c>
      <c r="AA402" s="509" t="str">
        <f>中日程計画表!BO373</f>
        <v>NG</v>
      </c>
      <c r="AB402" s="559">
        <v>0</v>
      </c>
      <c r="AC402" s="509" t="str">
        <f>中日程計画表!BS373</f>
        <v>NG</v>
      </c>
      <c r="AD402" s="559">
        <v>0</v>
      </c>
      <c r="AE402" s="289" t="e">
        <f>INDEX(リスト!#REF!,MATCH(品質!$D402,リスト!$D:$D,0))</f>
        <v>#REF!</v>
      </c>
      <c r="AF402" s="284" t="e">
        <f>INDEX(リスト!X:X,MATCH(品質!$D402,リスト!$D:$D,0))</f>
        <v>#N/A</v>
      </c>
    </row>
    <row r="403" spans="1:32" s="107" customFormat="1" ht="12" customHeight="1">
      <c r="A403" s="489"/>
      <c r="B403" s="567"/>
      <c r="C403" s="506"/>
      <c r="D403" s="569"/>
      <c r="E403" s="569"/>
      <c r="F403" s="560"/>
      <c r="G403" s="506"/>
      <c r="H403" s="560"/>
      <c r="I403" s="506"/>
      <c r="J403" s="560"/>
      <c r="K403" s="506"/>
      <c r="L403" s="562"/>
      <c r="M403" s="506"/>
      <c r="N403" s="562"/>
      <c r="O403" s="506"/>
      <c r="P403" s="565"/>
      <c r="Q403" s="506"/>
      <c r="R403" s="562"/>
      <c r="S403" s="506"/>
      <c r="T403" s="562"/>
      <c r="U403" s="506"/>
      <c r="V403" s="562"/>
      <c r="W403" s="506"/>
      <c r="X403" s="560"/>
      <c r="Y403" s="506"/>
      <c r="Z403" s="560"/>
      <c r="AA403" s="509"/>
      <c r="AB403" s="560"/>
      <c r="AC403" s="509"/>
      <c r="AD403" s="560"/>
      <c r="AE403" s="289" t="e">
        <f>INDEX(リスト!#REF!,MATCH(品質!$D402,リスト!$D:$D,0))</f>
        <v>#REF!</v>
      </c>
      <c r="AF403" s="284" t="e">
        <f>INDEX(リスト!X:X,MATCH(品質!$D402,リスト!$D:$D,0))</f>
        <v>#N/A</v>
      </c>
    </row>
    <row r="404" spans="1:32" s="107" customFormat="1" ht="12" customHeight="1">
      <c r="A404" s="488" t="str">
        <f ca="1">中日程計画表!A375</f>
        <v/>
      </c>
      <c r="B404" s="566">
        <f>中日程計画表!B375</f>
        <v>185</v>
      </c>
      <c r="C404" s="563" t="str">
        <f>中日程計画表!C375</f>
        <v/>
      </c>
      <c r="D404" s="568">
        <f>中日程計画表!D375</f>
        <v>0</v>
      </c>
      <c r="E404" s="568">
        <f>中日程計画表!E375</f>
        <v>0</v>
      </c>
      <c r="F404" s="559">
        <v>6</v>
      </c>
      <c r="G404" s="563" t="str">
        <f>中日程計画表!K375</f>
        <v>NG</v>
      </c>
      <c r="H404" s="559"/>
      <c r="I404" s="563" t="str">
        <f>中日程計画表!O375</f>
        <v>NG</v>
      </c>
      <c r="J404" s="559"/>
      <c r="K404" s="563" t="str">
        <f>中日程計画表!S375</f>
        <v>NG</v>
      </c>
      <c r="L404" s="561">
        <v>50</v>
      </c>
      <c r="M404" s="563" t="str">
        <f>中日程計画表!W375</f>
        <v>NG</v>
      </c>
      <c r="N404" s="561">
        <v>38</v>
      </c>
      <c r="O404" s="563" t="str">
        <f>中日程計画表!AE375</f>
        <v>NG</v>
      </c>
      <c r="P404" s="564">
        <v>1.901</v>
      </c>
      <c r="Q404" s="563" t="str">
        <f>中日程計画表!AI375</f>
        <v>NG</v>
      </c>
      <c r="R404" s="561">
        <v>26</v>
      </c>
      <c r="S404" s="563" t="str">
        <f>中日程計画表!AQ375</f>
        <v>NG</v>
      </c>
      <c r="T404" s="561">
        <v>316</v>
      </c>
      <c r="U404" s="563" t="str">
        <f>中日程計画表!AU375</f>
        <v>NG</v>
      </c>
      <c r="V404" s="561">
        <v>10</v>
      </c>
      <c r="W404" s="563" t="str">
        <f>中日程計画表!BC375</f>
        <v>NG</v>
      </c>
      <c r="X404" s="559">
        <v>5</v>
      </c>
      <c r="Y404" s="563" t="str">
        <f>中日程計画表!BG375</f>
        <v>NG</v>
      </c>
      <c r="Z404" s="559">
        <v>4</v>
      </c>
      <c r="AA404" s="509" t="str">
        <f>中日程計画表!BO375</f>
        <v>NG</v>
      </c>
      <c r="AB404" s="559">
        <v>0</v>
      </c>
      <c r="AC404" s="509" t="str">
        <f>中日程計画表!BS375</f>
        <v>NG</v>
      </c>
      <c r="AD404" s="559">
        <v>0</v>
      </c>
      <c r="AE404" s="289" t="e">
        <f>INDEX(リスト!#REF!,MATCH(品質!$D404,リスト!$D:$D,0))</f>
        <v>#REF!</v>
      </c>
      <c r="AF404" s="284" t="e">
        <f>INDEX(リスト!X:X,MATCH(品質!$D404,リスト!$D:$D,0))</f>
        <v>#N/A</v>
      </c>
    </row>
    <row r="405" spans="1:32" s="107" customFormat="1" ht="12" customHeight="1">
      <c r="A405" s="489"/>
      <c r="B405" s="567"/>
      <c r="C405" s="506"/>
      <c r="D405" s="569"/>
      <c r="E405" s="569"/>
      <c r="F405" s="560"/>
      <c r="G405" s="506"/>
      <c r="H405" s="560"/>
      <c r="I405" s="506"/>
      <c r="J405" s="560"/>
      <c r="K405" s="506"/>
      <c r="L405" s="562"/>
      <c r="M405" s="506"/>
      <c r="N405" s="562"/>
      <c r="O405" s="506"/>
      <c r="P405" s="565"/>
      <c r="Q405" s="506"/>
      <c r="R405" s="562"/>
      <c r="S405" s="506"/>
      <c r="T405" s="562"/>
      <c r="U405" s="506"/>
      <c r="V405" s="562"/>
      <c r="W405" s="506"/>
      <c r="X405" s="560"/>
      <c r="Y405" s="506"/>
      <c r="Z405" s="560"/>
      <c r="AA405" s="509"/>
      <c r="AB405" s="560"/>
      <c r="AC405" s="509"/>
      <c r="AD405" s="560"/>
      <c r="AE405" s="289" t="e">
        <f>INDEX(リスト!#REF!,MATCH(品質!$D404,リスト!$D:$D,0))</f>
        <v>#REF!</v>
      </c>
      <c r="AF405" s="284" t="e">
        <f>INDEX(リスト!X:X,MATCH(品質!$D404,リスト!$D:$D,0))</f>
        <v>#N/A</v>
      </c>
    </row>
    <row r="406" spans="1:32" s="107" customFormat="1" ht="12" customHeight="1">
      <c r="A406" s="488" t="str">
        <f ca="1">中日程計画表!A377</f>
        <v/>
      </c>
      <c r="B406" s="566">
        <f>中日程計画表!B377</f>
        <v>186</v>
      </c>
      <c r="C406" s="563" t="str">
        <f>中日程計画表!C377</f>
        <v/>
      </c>
      <c r="D406" s="568">
        <f>中日程計画表!D377</f>
        <v>0</v>
      </c>
      <c r="E406" s="568">
        <f>中日程計画表!E377</f>
        <v>0</v>
      </c>
      <c r="F406" s="559">
        <v>2</v>
      </c>
      <c r="G406" s="563" t="str">
        <f>中日程計画表!K377</f>
        <v>NG</v>
      </c>
      <c r="H406" s="559"/>
      <c r="I406" s="563" t="str">
        <f>中日程計画表!O377</f>
        <v>NG</v>
      </c>
      <c r="J406" s="559"/>
      <c r="K406" s="563" t="str">
        <f>中日程計画表!S377</f>
        <v>NG</v>
      </c>
      <c r="L406" s="561">
        <v>28</v>
      </c>
      <c r="M406" s="563" t="str">
        <f>中日程計画表!W377</f>
        <v>NG</v>
      </c>
      <c r="N406" s="561">
        <v>11</v>
      </c>
      <c r="O406" s="563" t="str">
        <f>中日程計画表!AE377</f>
        <v>NG</v>
      </c>
      <c r="P406" s="564">
        <v>0.92</v>
      </c>
      <c r="Q406" s="563" t="str">
        <f>中日程計画表!AI377</f>
        <v>NG</v>
      </c>
      <c r="R406" s="561">
        <v>7</v>
      </c>
      <c r="S406" s="563" t="str">
        <f>中日程計画表!AQ377</f>
        <v>NG</v>
      </c>
      <c r="T406" s="561">
        <v>113</v>
      </c>
      <c r="U406" s="563" t="str">
        <f>中日程計画表!AU377</f>
        <v>NG</v>
      </c>
      <c r="V406" s="561">
        <v>5</v>
      </c>
      <c r="W406" s="563" t="str">
        <f>中日程計画表!BC377</f>
        <v>NG</v>
      </c>
      <c r="X406" s="559">
        <v>2</v>
      </c>
      <c r="Y406" s="563" t="str">
        <f>中日程計画表!BG377</f>
        <v>NG</v>
      </c>
      <c r="Z406" s="559">
        <v>5</v>
      </c>
      <c r="AA406" s="509" t="str">
        <f>中日程計画表!BO377</f>
        <v>NG</v>
      </c>
      <c r="AB406" s="559">
        <v>0</v>
      </c>
      <c r="AC406" s="509" t="str">
        <f>中日程計画表!BS377</f>
        <v>NG</v>
      </c>
      <c r="AD406" s="559">
        <v>0</v>
      </c>
      <c r="AE406" s="289" t="e">
        <f>INDEX(リスト!#REF!,MATCH(品質!$D406,リスト!$D:$D,0))</f>
        <v>#REF!</v>
      </c>
      <c r="AF406" s="284" t="e">
        <f>INDEX(リスト!X:X,MATCH(品質!$D406,リスト!$D:$D,0))</f>
        <v>#N/A</v>
      </c>
    </row>
    <row r="407" spans="1:32" s="107" customFormat="1" ht="12" customHeight="1">
      <c r="A407" s="489"/>
      <c r="B407" s="567"/>
      <c r="C407" s="506"/>
      <c r="D407" s="569"/>
      <c r="E407" s="569"/>
      <c r="F407" s="560"/>
      <c r="G407" s="506"/>
      <c r="H407" s="560"/>
      <c r="I407" s="506"/>
      <c r="J407" s="560"/>
      <c r="K407" s="506"/>
      <c r="L407" s="562"/>
      <c r="M407" s="506"/>
      <c r="N407" s="562"/>
      <c r="O407" s="506"/>
      <c r="P407" s="565"/>
      <c r="Q407" s="506"/>
      <c r="R407" s="562"/>
      <c r="S407" s="506"/>
      <c r="T407" s="562"/>
      <c r="U407" s="506"/>
      <c r="V407" s="562"/>
      <c r="W407" s="506"/>
      <c r="X407" s="560"/>
      <c r="Y407" s="506"/>
      <c r="Z407" s="560"/>
      <c r="AA407" s="509"/>
      <c r="AB407" s="560"/>
      <c r="AC407" s="509"/>
      <c r="AD407" s="560"/>
      <c r="AE407" s="289" t="e">
        <f>INDEX(リスト!#REF!,MATCH(品質!$D406,リスト!$D:$D,0))</f>
        <v>#REF!</v>
      </c>
      <c r="AF407" s="284" t="e">
        <f>INDEX(リスト!X:X,MATCH(品質!$D406,リスト!$D:$D,0))</f>
        <v>#N/A</v>
      </c>
    </row>
    <row r="408" spans="1:32" s="107" customFormat="1" ht="12" customHeight="1">
      <c r="A408" s="488" t="str">
        <f ca="1">中日程計画表!A379</f>
        <v/>
      </c>
      <c r="B408" s="570">
        <f>中日程計画表!B379</f>
        <v>187</v>
      </c>
      <c r="C408" s="563" t="str">
        <f>中日程計画表!C379</f>
        <v/>
      </c>
      <c r="D408" s="568">
        <f>中日程計画表!D379</f>
        <v>0</v>
      </c>
      <c r="E408" s="568">
        <f>中日程計画表!E379</f>
        <v>0</v>
      </c>
      <c r="F408" s="559">
        <v>9</v>
      </c>
      <c r="G408" s="509" t="str">
        <f>中日程計画表!K379</f>
        <v>NG</v>
      </c>
      <c r="H408" s="559"/>
      <c r="I408" s="509" t="str">
        <f>中日程計画表!O379</f>
        <v>NG</v>
      </c>
      <c r="J408" s="559"/>
      <c r="K408" s="509" t="str">
        <f>中日程計画表!S379</f>
        <v>NG</v>
      </c>
      <c r="L408" s="561">
        <v>39</v>
      </c>
      <c r="M408" s="509" t="str">
        <f>中日程計画表!W379</f>
        <v>NG</v>
      </c>
      <c r="N408" s="561">
        <v>33</v>
      </c>
      <c r="O408" s="509" t="str">
        <f>中日程計画表!AE379</f>
        <v>NG</v>
      </c>
      <c r="P408" s="564">
        <v>1.323</v>
      </c>
      <c r="Q408" s="509" t="str">
        <f>中日程計画表!AI379</f>
        <v>NG</v>
      </c>
      <c r="R408" s="561">
        <v>35</v>
      </c>
      <c r="S408" s="563" t="str">
        <f>中日程計画表!AQ379</f>
        <v>NG</v>
      </c>
      <c r="T408" s="561">
        <v>157</v>
      </c>
      <c r="U408" s="509" t="str">
        <f>中日程計画表!AU379</f>
        <v>NG</v>
      </c>
      <c r="V408" s="561">
        <v>10</v>
      </c>
      <c r="W408" s="509" t="str">
        <f>中日程計画表!BC379</f>
        <v>NG</v>
      </c>
      <c r="X408" s="559">
        <v>12</v>
      </c>
      <c r="Y408" s="509" t="str">
        <f>中日程計画表!BG379</f>
        <v>NG</v>
      </c>
      <c r="Z408" s="559">
        <v>6</v>
      </c>
      <c r="AA408" s="509" t="str">
        <f>中日程計画表!BO379</f>
        <v>NG</v>
      </c>
      <c r="AB408" s="559">
        <v>0</v>
      </c>
      <c r="AC408" s="509" t="str">
        <f>中日程計画表!BS379</f>
        <v>NG</v>
      </c>
      <c r="AD408" s="559">
        <v>0</v>
      </c>
      <c r="AE408" s="289" t="e">
        <f>INDEX(リスト!#REF!,MATCH(品質!$D408,リスト!$D:$D,0))</f>
        <v>#REF!</v>
      </c>
      <c r="AF408" s="284" t="e">
        <f>INDEX(リスト!X:X,MATCH(品質!$D408,リスト!$D:$D,0))</f>
        <v>#N/A</v>
      </c>
    </row>
    <row r="409" spans="1:32" s="107" customFormat="1" ht="12" customHeight="1">
      <c r="A409" s="489"/>
      <c r="B409" s="570"/>
      <c r="C409" s="506"/>
      <c r="D409" s="569"/>
      <c r="E409" s="569"/>
      <c r="F409" s="560"/>
      <c r="G409" s="509"/>
      <c r="H409" s="560"/>
      <c r="I409" s="509"/>
      <c r="J409" s="560"/>
      <c r="K409" s="509"/>
      <c r="L409" s="562"/>
      <c r="M409" s="509"/>
      <c r="N409" s="562"/>
      <c r="O409" s="509"/>
      <c r="P409" s="565"/>
      <c r="Q409" s="509"/>
      <c r="R409" s="562"/>
      <c r="S409" s="506"/>
      <c r="T409" s="562"/>
      <c r="U409" s="509"/>
      <c r="V409" s="562"/>
      <c r="W409" s="509"/>
      <c r="X409" s="560"/>
      <c r="Y409" s="509"/>
      <c r="Z409" s="560"/>
      <c r="AA409" s="509"/>
      <c r="AB409" s="560"/>
      <c r="AC409" s="509"/>
      <c r="AD409" s="560"/>
      <c r="AE409" s="289" t="e">
        <f>INDEX(リスト!#REF!,MATCH(品質!$D408,リスト!$D:$D,0))</f>
        <v>#REF!</v>
      </c>
      <c r="AF409" s="284" t="e">
        <f>INDEX(リスト!X:X,MATCH(品質!$D408,リスト!$D:$D,0))</f>
        <v>#N/A</v>
      </c>
    </row>
    <row r="410" spans="1:32" s="107" customFormat="1" ht="12" customHeight="1">
      <c r="A410" s="488" t="str">
        <f ca="1">中日程計画表!A381</f>
        <v/>
      </c>
      <c r="B410" s="566">
        <f>中日程計画表!B381</f>
        <v>188</v>
      </c>
      <c r="C410" s="563" t="str">
        <f>中日程計画表!C381</f>
        <v/>
      </c>
      <c r="D410" s="568">
        <f>中日程計画表!D381</f>
        <v>0</v>
      </c>
      <c r="E410" s="568">
        <f>中日程計画表!E381</f>
        <v>0</v>
      </c>
      <c r="F410" s="559">
        <v>3</v>
      </c>
      <c r="G410" s="563" t="str">
        <f>中日程計画表!K381</f>
        <v>NG</v>
      </c>
      <c r="H410" s="559"/>
      <c r="I410" s="563" t="str">
        <f>中日程計画表!O381</f>
        <v>NG</v>
      </c>
      <c r="J410" s="559"/>
      <c r="K410" s="563" t="str">
        <f>中日程計画表!S381</f>
        <v>NG</v>
      </c>
      <c r="L410" s="561">
        <v>30</v>
      </c>
      <c r="M410" s="563" t="str">
        <f>中日程計画表!W381</f>
        <v>NG</v>
      </c>
      <c r="N410" s="561">
        <v>19</v>
      </c>
      <c r="O410" s="563" t="str">
        <f>中日程計画表!AE381</f>
        <v>NG</v>
      </c>
      <c r="P410" s="564">
        <v>1.1459999999999999</v>
      </c>
      <c r="Q410" s="563" t="str">
        <f>中日程計画表!AI381</f>
        <v>NG</v>
      </c>
      <c r="R410" s="561">
        <v>10</v>
      </c>
      <c r="S410" s="563" t="str">
        <f>中日程計画表!AQ381</f>
        <v>NG</v>
      </c>
      <c r="T410" s="561">
        <v>178</v>
      </c>
      <c r="U410" s="563" t="str">
        <f>中日程計画表!AU381</f>
        <v>NG</v>
      </c>
      <c r="V410" s="561">
        <v>9</v>
      </c>
      <c r="W410" s="563" t="str">
        <f>中日程計画表!BC381</f>
        <v>NG</v>
      </c>
      <c r="X410" s="559">
        <v>7</v>
      </c>
      <c r="Y410" s="563" t="str">
        <f>中日程計画表!BG381</f>
        <v>NG</v>
      </c>
      <c r="Z410" s="559">
        <v>4</v>
      </c>
      <c r="AA410" s="509" t="str">
        <f>中日程計画表!BO381</f>
        <v>NG</v>
      </c>
      <c r="AB410" s="559">
        <v>0</v>
      </c>
      <c r="AC410" s="509" t="str">
        <f>中日程計画表!BS381</f>
        <v>NG</v>
      </c>
      <c r="AD410" s="559">
        <v>0</v>
      </c>
      <c r="AE410" s="289" t="e">
        <f>INDEX(リスト!#REF!,MATCH(品質!$D410,リスト!$D:$D,0))</f>
        <v>#REF!</v>
      </c>
      <c r="AF410" s="284" t="e">
        <f>INDEX(リスト!X:X,MATCH(品質!$D410,リスト!$D:$D,0))</f>
        <v>#N/A</v>
      </c>
    </row>
    <row r="411" spans="1:32" s="107" customFormat="1" ht="12" customHeight="1">
      <c r="A411" s="489"/>
      <c r="B411" s="567"/>
      <c r="C411" s="506"/>
      <c r="D411" s="569"/>
      <c r="E411" s="569"/>
      <c r="F411" s="560"/>
      <c r="G411" s="506"/>
      <c r="H411" s="560"/>
      <c r="I411" s="506"/>
      <c r="J411" s="560"/>
      <c r="K411" s="506"/>
      <c r="L411" s="562"/>
      <c r="M411" s="506"/>
      <c r="N411" s="562"/>
      <c r="O411" s="506"/>
      <c r="P411" s="565"/>
      <c r="Q411" s="506"/>
      <c r="R411" s="562"/>
      <c r="S411" s="506"/>
      <c r="T411" s="562"/>
      <c r="U411" s="506"/>
      <c r="V411" s="562"/>
      <c r="W411" s="506"/>
      <c r="X411" s="560"/>
      <c r="Y411" s="506"/>
      <c r="Z411" s="560"/>
      <c r="AA411" s="509"/>
      <c r="AB411" s="560"/>
      <c r="AC411" s="509"/>
      <c r="AD411" s="560"/>
      <c r="AE411" s="289" t="e">
        <f>INDEX(リスト!#REF!,MATCH(品質!$D410,リスト!$D:$D,0))</f>
        <v>#REF!</v>
      </c>
      <c r="AF411" s="284" t="e">
        <f>INDEX(リスト!X:X,MATCH(品質!$D410,リスト!$D:$D,0))</f>
        <v>#N/A</v>
      </c>
    </row>
    <row r="412" spans="1:32" s="107" customFormat="1" ht="12" customHeight="1">
      <c r="A412" s="488" t="str">
        <f ca="1">中日程計画表!A383</f>
        <v/>
      </c>
      <c r="B412" s="570">
        <f>中日程計画表!B383</f>
        <v>189</v>
      </c>
      <c r="C412" s="563" t="str">
        <f>中日程計画表!C383</f>
        <v/>
      </c>
      <c r="D412" s="568">
        <f>中日程計画表!D383</f>
        <v>0</v>
      </c>
      <c r="E412" s="568">
        <f>中日程計画表!E383</f>
        <v>0</v>
      </c>
      <c r="F412" s="559">
        <v>2</v>
      </c>
      <c r="G412" s="509" t="str">
        <f>中日程計画表!K383</f>
        <v>NG</v>
      </c>
      <c r="H412" s="559"/>
      <c r="I412" s="509" t="str">
        <f>中日程計画表!O383</f>
        <v>NG</v>
      </c>
      <c r="J412" s="559"/>
      <c r="K412" s="509" t="str">
        <f>中日程計画表!S383</f>
        <v>NG</v>
      </c>
      <c r="L412" s="561">
        <v>8</v>
      </c>
      <c r="M412" s="509" t="str">
        <f>中日程計画表!W383</f>
        <v>NG</v>
      </c>
      <c r="N412" s="561">
        <v>2</v>
      </c>
      <c r="O412" s="509" t="str">
        <f>中日程計画表!AE383</f>
        <v>NG</v>
      </c>
      <c r="P412" s="564">
        <v>0.113</v>
      </c>
      <c r="Q412" s="509" t="str">
        <f>中日程計画表!AI383</f>
        <v>NG</v>
      </c>
      <c r="R412" s="561">
        <v>2</v>
      </c>
      <c r="S412" s="563" t="str">
        <f>中日程計画表!AQ383</f>
        <v>NG</v>
      </c>
      <c r="T412" s="561">
        <v>7</v>
      </c>
      <c r="U412" s="509" t="str">
        <f>中日程計画表!AU383</f>
        <v>NG</v>
      </c>
      <c r="V412" s="561">
        <v>2</v>
      </c>
      <c r="W412" s="509" t="str">
        <f>中日程計画表!BC383</f>
        <v>NG</v>
      </c>
      <c r="X412" s="559">
        <v>1</v>
      </c>
      <c r="Y412" s="509" t="str">
        <f>中日程計画表!BG383</f>
        <v>NG</v>
      </c>
      <c r="Z412" s="559">
        <v>3</v>
      </c>
      <c r="AA412" s="509" t="str">
        <f>中日程計画表!BO383</f>
        <v>NG</v>
      </c>
      <c r="AB412" s="559"/>
      <c r="AC412" s="509" t="str">
        <f>中日程計画表!BS383</f>
        <v>NG</v>
      </c>
      <c r="AD412" s="559"/>
      <c r="AE412" s="289" t="e">
        <f>INDEX(リスト!#REF!,MATCH(品質!$D412,リスト!$D:$D,0))</f>
        <v>#REF!</v>
      </c>
      <c r="AF412" s="284" t="e">
        <f>INDEX(リスト!X:X,MATCH(品質!$D412,リスト!$D:$D,0))</f>
        <v>#N/A</v>
      </c>
    </row>
    <row r="413" spans="1:32" s="107" customFormat="1" ht="12" customHeight="1">
      <c r="A413" s="489"/>
      <c r="B413" s="570"/>
      <c r="C413" s="506"/>
      <c r="D413" s="569"/>
      <c r="E413" s="569"/>
      <c r="F413" s="560"/>
      <c r="G413" s="509"/>
      <c r="H413" s="560"/>
      <c r="I413" s="509"/>
      <c r="J413" s="560"/>
      <c r="K413" s="509"/>
      <c r="L413" s="562"/>
      <c r="M413" s="509"/>
      <c r="N413" s="562"/>
      <c r="O413" s="509"/>
      <c r="P413" s="565"/>
      <c r="Q413" s="509"/>
      <c r="R413" s="562"/>
      <c r="S413" s="506"/>
      <c r="T413" s="562"/>
      <c r="U413" s="509"/>
      <c r="V413" s="562"/>
      <c r="W413" s="509"/>
      <c r="X413" s="560"/>
      <c r="Y413" s="509"/>
      <c r="Z413" s="560"/>
      <c r="AA413" s="509"/>
      <c r="AB413" s="560"/>
      <c r="AC413" s="509"/>
      <c r="AD413" s="560"/>
      <c r="AE413" s="289" t="e">
        <f>INDEX(リスト!#REF!,MATCH(品質!$D412,リスト!$D:$D,0))</f>
        <v>#REF!</v>
      </c>
      <c r="AF413" s="284" t="e">
        <f>INDEX(リスト!X:X,MATCH(品質!$D412,リスト!$D:$D,0))</f>
        <v>#N/A</v>
      </c>
    </row>
    <row r="414" spans="1:32" s="107" customFormat="1" ht="12" customHeight="1">
      <c r="A414" s="488" t="str">
        <f ca="1">中日程計画表!A385</f>
        <v/>
      </c>
      <c r="B414" s="566">
        <f>中日程計画表!B385</f>
        <v>190</v>
      </c>
      <c r="C414" s="563" t="str">
        <f>中日程計画表!C385</f>
        <v/>
      </c>
      <c r="D414" s="568">
        <f>中日程計画表!D385</f>
        <v>0</v>
      </c>
      <c r="E414" s="568">
        <f>中日程計画表!E385</f>
        <v>0</v>
      </c>
      <c r="F414" s="559">
        <v>3</v>
      </c>
      <c r="G414" s="563" t="str">
        <f>中日程計画表!K385</f>
        <v>NG</v>
      </c>
      <c r="H414" s="559"/>
      <c r="I414" s="563" t="str">
        <f>中日程計画表!O385</f>
        <v>NG</v>
      </c>
      <c r="J414" s="559"/>
      <c r="K414" s="563" t="str">
        <f>中日程計画表!S385</f>
        <v>NG</v>
      </c>
      <c r="L414" s="561">
        <v>9</v>
      </c>
      <c r="M414" s="563" t="str">
        <f>中日程計画表!W385</f>
        <v>NG</v>
      </c>
      <c r="N414" s="561">
        <v>4</v>
      </c>
      <c r="O414" s="563" t="str">
        <f>中日程計画表!AE385</f>
        <v>NG</v>
      </c>
      <c r="P414" s="564">
        <v>0.156</v>
      </c>
      <c r="Q414" s="563" t="str">
        <f>中日程計画表!AI385</f>
        <v>NG</v>
      </c>
      <c r="R414" s="561">
        <v>1</v>
      </c>
      <c r="S414" s="563" t="str">
        <f>中日程計画表!AQ385</f>
        <v>NG</v>
      </c>
      <c r="T414" s="561">
        <v>19</v>
      </c>
      <c r="U414" s="563" t="str">
        <f>中日程計画表!AU385</f>
        <v>NG</v>
      </c>
      <c r="V414" s="561">
        <v>2</v>
      </c>
      <c r="W414" s="563" t="str">
        <f>中日程計画表!BC385</f>
        <v>NG</v>
      </c>
      <c r="X414" s="559">
        <v>0</v>
      </c>
      <c r="Y414" s="563" t="str">
        <f>中日程計画表!BG385</f>
        <v>NG</v>
      </c>
      <c r="Z414" s="559">
        <v>0</v>
      </c>
      <c r="AA414" s="509" t="str">
        <f>中日程計画表!BO385</f>
        <v>NG</v>
      </c>
      <c r="AB414" s="559"/>
      <c r="AC414" s="509" t="str">
        <f>中日程計画表!BS385</f>
        <v>NG</v>
      </c>
      <c r="AD414" s="559"/>
      <c r="AE414" s="289" t="e">
        <f>INDEX(リスト!#REF!,MATCH(品質!$D414,リスト!$D:$D,0))</f>
        <v>#REF!</v>
      </c>
      <c r="AF414" s="284" t="e">
        <f>INDEX(リスト!X:X,MATCH(品質!$D414,リスト!$D:$D,0))</f>
        <v>#N/A</v>
      </c>
    </row>
    <row r="415" spans="1:32" s="107" customFormat="1" ht="12" customHeight="1">
      <c r="A415" s="489"/>
      <c r="B415" s="567"/>
      <c r="C415" s="506"/>
      <c r="D415" s="569"/>
      <c r="E415" s="569"/>
      <c r="F415" s="560"/>
      <c r="G415" s="506"/>
      <c r="H415" s="560"/>
      <c r="I415" s="506"/>
      <c r="J415" s="560"/>
      <c r="K415" s="506"/>
      <c r="L415" s="562"/>
      <c r="M415" s="506"/>
      <c r="N415" s="562"/>
      <c r="O415" s="506"/>
      <c r="P415" s="565"/>
      <c r="Q415" s="506"/>
      <c r="R415" s="562"/>
      <c r="S415" s="506"/>
      <c r="T415" s="562"/>
      <c r="U415" s="506"/>
      <c r="V415" s="562"/>
      <c r="W415" s="506"/>
      <c r="X415" s="560"/>
      <c r="Y415" s="506"/>
      <c r="Z415" s="560"/>
      <c r="AA415" s="509"/>
      <c r="AB415" s="560"/>
      <c r="AC415" s="509"/>
      <c r="AD415" s="560"/>
      <c r="AE415" s="289" t="e">
        <f>INDEX(リスト!#REF!,MATCH(品質!$D414,リスト!$D:$D,0))</f>
        <v>#REF!</v>
      </c>
      <c r="AF415" s="284" t="e">
        <f>INDEX(リスト!X:X,MATCH(品質!$D414,リスト!$D:$D,0))</f>
        <v>#N/A</v>
      </c>
    </row>
    <row r="416" spans="1:32" s="107" customFormat="1" ht="12" customHeight="1">
      <c r="A416" s="488" t="str">
        <f ca="1">中日程計画表!A387</f>
        <v/>
      </c>
      <c r="B416" s="566">
        <f>中日程計画表!B387</f>
        <v>191</v>
      </c>
      <c r="C416" s="563" t="str">
        <f>中日程計画表!C387</f>
        <v/>
      </c>
      <c r="D416" s="568">
        <f>中日程計画表!D387</f>
        <v>0</v>
      </c>
      <c r="E416" s="568">
        <f>中日程計画表!E387</f>
        <v>0</v>
      </c>
      <c r="F416" s="559">
        <v>0</v>
      </c>
      <c r="G416" s="563" t="str">
        <f>中日程計画表!K387</f>
        <v>NG</v>
      </c>
      <c r="H416" s="559"/>
      <c r="I416" s="563" t="str">
        <f>中日程計画表!O387</f>
        <v>NG</v>
      </c>
      <c r="J416" s="559"/>
      <c r="K416" s="563" t="str">
        <f>中日程計画表!S387</f>
        <v>NG</v>
      </c>
      <c r="L416" s="561"/>
      <c r="M416" s="563" t="str">
        <f>中日程計画表!W387</f>
        <v>NG</v>
      </c>
      <c r="N416" s="561"/>
      <c r="O416" s="563" t="str">
        <f>中日程計画表!AE387</f>
        <v>NG</v>
      </c>
      <c r="P416" s="564"/>
      <c r="Q416" s="563" t="str">
        <f>中日程計画表!AI387</f>
        <v>NG</v>
      </c>
      <c r="R416" s="561"/>
      <c r="S416" s="563" t="str">
        <f>中日程計画表!AQ387</f>
        <v>NG</v>
      </c>
      <c r="T416" s="561">
        <v>0</v>
      </c>
      <c r="U416" s="563" t="str">
        <f>中日程計画表!AU387</f>
        <v>NG</v>
      </c>
      <c r="V416" s="561">
        <v>0</v>
      </c>
      <c r="W416" s="563" t="str">
        <f>中日程計画表!BC387</f>
        <v>NG</v>
      </c>
      <c r="X416" s="559"/>
      <c r="Y416" s="563" t="str">
        <f>中日程計画表!BG387</f>
        <v>NG</v>
      </c>
      <c r="Z416" s="559"/>
      <c r="AA416" s="509" t="str">
        <f>中日程計画表!BO387</f>
        <v>NG</v>
      </c>
      <c r="AB416" s="559"/>
      <c r="AC416" s="509" t="str">
        <f>中日程計画表!BS387</f>
        <v>NG</v>
      </c>
      <c r="AD416" s="559"/>
      <c r="AE416" s="289" t="e">
        <f>INDEX(リスト!#REF!,MATCH(品質!$D416,リスト!$D:$D,0))</f>
        <v>#REF!</v>
      </c>
      <c r="AF416" s="284" t="e">
        <f>INDEX(リスト!X:X,MATCH(品質!$D416,リスト!$D:$D,0))</f>
        <v>#N/A</v>
      </c>
    </row>
    <row r="417" spans="1:32" s="107" customFormat="1" ht="12" customHeight="1">
      <c r="A417" s="489"/>
      <c r="B417" s="567"/>
      <c r="C417" s="506"/>
      <c r="D417" s="569"/>
      <c r="E417" s="569"/>
      <c r="F417" s="560"/>
      <c r="G417" s="506"/>
      <c r="H417" s="560"/>
      <c r="I417" s="506"/>
      <c r="J417" s="560"/>
      <c r="K417" s="506"/>
      <c r="L417" s="562"/>
      <c r="M417" s="506"/>
      <c r="N417" s="562"/>
      <c r="O417" s="506"/>
      <c r="P417" s="565"/>
      <c r="Q417" s="506"/>
      <c r="R417" s="562"/>
      <c r="S417" s="506"/>
      <c r="T417" s="562"/>
      <c r="U417" s="506"/>
      <c r="V417" s="562"/>
      <c r="W417" s="506"/>
      <c r="X417" s="560"/>
      <c r="Y417" s="506"/>
      <c r="Z417" s="560"/>
      <c r="AA417" s="509"/>
      <c r="AB417" s="560"/>
      <c r="AC417" s="509"/>
      <c r="AD417" s="560"/>
      <c r="AE417" s="289" t="e">
        <f>INDEX(リスト!#REF!,MATCH(品質!$D416,リスト!$D:$D,0))</f>
        <v>#REF!</v>
      </c>
      <c r="AF417" s="284" t="e">
        <f>INDEX(リスト!X:X,MATCH(品質!$D416,リスト!$D:$D,0))</f>
        <v>#N/A</v>
      </c>
    </row>
    <row r="418" spans="1:32" s="107" customFormat="1" ht="12" customHeight="1">
      <c r="A418" s="488" t="str">
        <f ca="1">中日程計画表!A389</f>
        <v/>
      </c>
      <c r="B418" s="566">
        <f>中日程計画表!B389</f>
        <v>192</v>
      </c>
      <c r="C418" s="563" t="str">
        <f>中日程計画表!C389</f>
        <v/>
      </c>
      <c r="D418" s="568">
        <f>中日程計画表!D389</f>
        <v>0</v>
      </c>
      <c r="E418" s="568">
        <f>中日程計画表!E389</f>
        <v>0</v>
      </c>
      <c r="F418" s="559">
        <v>0</v>
      </c>
      <c r="G418" s="563" t="str">
        <f>中日程計画表!K389</f>
        <v>NG</v>
      </c>
      <c r="H418" s="559"/>
      <c r="I418" s="563" t="str">
        <f>中日程計画表!O389</f>
        <v>NG</v>
      </c>
      <c r="J418" s="559"/>
      <c r="K418" s="563" t="str">
        <f>中日程計画表!S389</f>
        <v>NG</v>
      </c>
      <c r="L418" s="561"/>
      <c r="M418" s="563" t="str">
        <f>中日程計画表!W389</f>
        <v>NG</v>
      </c>
      <c r="N418" s="561"/>
      <c r="O418" s="563" t="str">
        <f>中日程計画表!AE389</f>
        <v>NG</v>
      </c>
      <c r="P418" s="564"/>
      <c r="Q418" s="563" t="str">
        <f>中日程計画表!AI389</f>
        <v>NG</v>
      </c>
      <c r="R418" s="561"/>
      <c r="S418" s="563" t="str">
        <f>中日程計画表!AQ389</f>
        <v>NG</v>
      </c>
      <c r="T418" s="561">
        <v>0</v>
      </c>
      <c r="U418" s="563" t="str">
        <f>中日程計画表!AU389</f>
        <v>NG</v>
      </c>
      <c r="V418" s="561">
        <v>0</v>
      </c>
      <c r="W418" s="563" t="str">
        <f>中日程計画表!BC389</f>
        <v>NG</v>
      </c>
      <c r="X418" s="559"/>
      <c r="Y418" s="563" t="str">
        <f>中日程計画表!BG389</f>
        <v>NG</v>
      </c>
      <c r="Z418" s="559"/>
      <c r="AA418" s="509" t="str">
        <f>中日程計画表!BO389</f>
        <v>NG</v>
      </c>
      <c r="AB418" s="559"/>
      <c r="AC418" s="509" t="str">
        <f>中日程計画表!BS389</f>
        <v>NG</v>
      </c>
      <c r="AD418" s="559"/>
      <c r="AE418" s="289" t="e">
        <f>INDEX(リスト!#REF!,MATCH(品質!$D418,リスト!$D:$D,0))</f>
        <v>#REF!</v>
      </c>
      <c r="AF418" s="284" t="e">
        <f>INDEX(リスト!X:X,MATCH(品質!$D418,リスト!$D:$D,0))</f>
        <v>#N/A</v>
      </c>
    </row>
    <row r="419" spans="1:32" s="107" customFormat="1" ht="12" customHeight="1">
      <c r="A419" s="489"/>
      <c r="B419" s="567"/>
      <c r="C419" s="506"/>
      <c r="D419" s="569"/>
      <c r="E419" s="569"/>
      <c r="F419" s="560"/>
      <c r="G419" s="506"/>
      <c r="H419" s="560"/>
      <c r="I419" s="506"/>
      <c r="J419" s="560"/>
      <c r="K419" s="506"/>
      <c r="L419" s="562"/>
      <c r="M419" s="506"/>
      <c r="N419" s="562"/>
      <c r="O419" s="506"/>
      <c r="P419" s="565"/>
      <c r="Q419" s="506"/>
      <c r="R419" s="562"/>
      <c r="S419" s="506"/>
      <c r="T419" s="562"/>
      <c r="U419" s="506"/>
      <c r="V419" s="562"/>
      <c r="W419" s="506"/>
      <c r="X419" s="560"/>
      <c r="Y419" s="506"/>
      <c r="Z419" s="560"/>
      <c r="AA419" s="509"/>
      <c r="AB419" s="560"/>
      <c r="AC419" s="509"/>
      <c r="AD419" s="560"/>
      <c r="AE419" s="289" t="e">
        <f>INDEX(リスト!#REF!,MATCH(品質!$D418,リスト!$D:$D,0))</f>
        <v>#REF!</v>
      </c>
      <c r="AF419" s="284" t="e">
        <f>INDEX(リスト!X:X,MATCH(品質!$D418,リスト!$D:$D,0))</f>
        <v>#N/A</v>
      </c>
    </row>
    <row r="420" spans="1:32" s="107" customFormat="1" ht="12" customHeight="1">
      <c r="A420" s="488" t="str">
        <f ca="1">中日程計画表!A391</f>
        <v/>
      </c>
      <c r="B420" s="566">
        <f>中日程計画表!B391</f>
        <v>193</v>
      </c>
      <c r="C420" s="563" t="str">
        <f>中日程計画表!C391</f>
        <v/>
      </c>
      <c r="D420" s="568">
        <f>中日程計画表!D391</f>
        <v>0</v>
      </c>
      <c r="E420" s="568">
        <f>中日程計画表!E391</f>
        <v>0</v>
      </c>
      <c r="F420" s="559">
        <v>5</v>
      </c>
      <c r="G420" s="563" t="str">
        <f>中日程計画表!K391</f>
        <v>NG</v>
      </c>
      <c r="H420" s="559"/>
      <c r="I420" s="563" t="str">
        <f>中日程計画表!O391</f>
        <v>NG</v>
      </c>
      <c r="J420" s="559"/>
      <c r="K420" s="563" t="str">
        <f>中日程計画表!S391</f>
        <v>NG</v>
      </c>
      <c r="L420" s="561">
        <v>28</v>
      </c>
      <c r="M420" s="563" t="str">
        <f>中日程計画表!W391</f>
        <v>NG</v>
      </c>
      <c r="N420" s="561">
        <v>17</v>
      </c>
      <c r="O420" s="563" t="str">
        <f>中日程計画表!AE391</f>
        <v>NG</v>
      </c>
      <c r="P420" s="564">
        <v>0</v>
      </c>
      <c r="Q420" s="563" t="str">
        <f>中日程計画表!AI391</f>
        <v>NG</v>
      </c>
      <c r="R420" s="561">
        <v>0</v>
      </c>
      <c r="S420" s="563" t="str">
        <f>中日程計画表!AQ391</f>
        <v>NG</v>
      </c>
      <c r="T420" s="561">
        <v>106</v>
      </c>
      <c r="U420" s="563" t="str">
        <f>中日程計画表!AU391</f>
        <v>NG</v>
      </c>
      <c r="V420" s="561">
        <v>5</v>
      </c>
      <c r="W420" s="563" t="str">
        <f>中日程計画表!BC391</f>
        <v>NG</v>
      </c>
      <c r="X420" s="559">
        <v>0</v>
      </c>
      <c r="Y420" s="563" t="str">
        <f>中日程計画表!BG391</f>
        <v>NG</v>
      </c>
      <c r="Z420" s="559">
        <v>0</v>
      </c>
      <c r="AA420" s="509" t="str">
        <f>中日程計画表!BO391</f>
        <v>NG</v>
      </c>
      <c r="AB420" s="559"/>
      <c r="AC420" s="509" t="str">
        <f>中日程計画表!BS391</f>
        <v>NG</v>
      </c>
      <c r="AD420" s="559"/>
      <c r="AE420" s="289" t="e">
        <f>INDEX(リスト!#REF!,MATCH(品質!$D420,リスト!$D:$D,0))</f>
        <v>#REF!</v>
      </c>
      <c r="AF420" s="284" t="e">
        <f>INDEX(リスト!X:X,MATCH(品質!$D420,リスト!$D:$D,0))</f>
        <v>#N/A</v>
      </c>
    </row>
    <row r="421" spans="1:32" s="107" customFormat="1" ht="12" customHeight="1">
      <c r="A421" s="489"/>
      <c r="B421" s="567"/>
      <c r="C421" s="506"/>
      <c r="D421" s="569"/>
      <c r="E421" s="569"/>
      <c r="F421" s="560"/>
      <c r="G421" s="506"/>
      <c r="H421" s="560"/>
      <c r="I421" s="506"/>
      <c r="J421" s="560"/>
      <c r="K421" s="506"/>
      <c r="L421" s="562"/>
      <c r="M421" s="506"/>
      <c r="N421" s="562"/>
      <c r="O421" s="506"/>
      <c r="P421" s="565"/>
      <c r="Q421" s="506"/>
      <c r="R421" s="562"/>
      <c r="S421" s="506"/>
      <c r="T421" s="562"/>
      <c r="U421" s="506"/>
      <c r="V421" s="562"/>
      <c r="W421" s="506"/>
      <c r="X421" s="560"/>
      <c r="Y421" s="506"/>
      <c r="Z421" s="560"/>
      <c r="AA421" s="509"/>
      <c r="AB421" s="560"/>
      <c r="AC421" s="509"/>
      <c r="AD421" s="560"/>
      <c r="AE421" s="289" t="e">
        <f>INDEX(リスト!#REF!,MATCH(品質!$D420,リスト!$D:$D,0))</f>
        <v>#REF!</v>
      </c>
      <c r="AF421" s="284" t="e">
        <f>INDEX(リスト!X:X,MATCH(品質!$D420,リスト!$D:$D,0))</f>
        <v>#N/A</v>
      </c>
    </row>
    <row r="422" spans="1:32" s="107" customFormat="1" ht="12" customHeight="1">
      <c r="A422" s="488" t="str">
        <f ca="1">中日程計画表!A393</f>
        <v/>
      </c>
      <c r="B422" s="566">
        <f>中日程計画表!B393</f>
        <v>194</v>
      </c>
      <c r="C422" s="563" t="str">
        <f>中日程計画表!C393</f>
        <v/>
      </c>
      <c r="D422" s="568">
        <f>中日程計画表!D393</f>
        <v>0</v>
      </c>
      <c r="E422" s="568">
        <f>中日程計画表!E393</f>
        <v>0</v>
      </c>
      <c r="F422" s="559">
        <v>7</v>
      </c>
      <c r="G422" s="563" t="str">
        <f>中日程計画表!K393</f>
        <v>NG</v>
      </c>
      <c r="H422" s="559"/>
      <c r="I422" s="563" t="str">
        <f>中日程計画表!O393</f>
        <v>NG</v>
      </c>
      <c r="J422" s="559"/>
      <c r="K422" s="563" t="str">
        <f>中日程計画表!S393</f>
        <v>NG</v>
      </c>
      <c r="L422" s="561">
        <v>21</v>
      </c>
      <c r="M422" s="563" t="str">
        <f>中日程計画表!W393</f>
        <v>NG</v>
      </c>
      <c r="N422" s="561">
        <v>11</v>
      </c>
      <c r="O422" s="563" t="str">
        <f>中日程計画表!AE393</f>
        <v>NG</v>
      </c>
      <c r="P422" s="564">
        <v>0.77400000000000002</v>
      </c>
      <c r="Q422" s="563" t="str">
        <f>中日程計画表!AI393</f>
        <v>NG</v>
      </c>
      <c r="R422" s="561">
        <v>1</v>
      </c>
      <c r="S422" s="563" t="str">
        <f>中日程計画表!AQ393</f>
        <v>NG</v>
      </c>
      <c r="T422" s="561">
        <v>92</v>
      </c>
      <c r="U422" s="563" t="str">
        <f>中日程計画表!AU393</f>
        <v>NG</v>
      </c>
      <c r="V422" s="561">
        <v>12</v>
      </c>
      <c r="W422" s="563" t="str">
        <f>中日程計画表!BC393</f>
        <v>NG</v>
      </c>
      <c r="X422" s="559">
        <v>4</v>
      </c>
      <c r="Y422" s="563" t="str">
        <f>中日程計画表!BG393</f>
        <v>NG</v>
      </c>
      <c r="Z422" s="559">
        <v>0</v>
      </c>
      <c r="AA422" s="509" t="str">
        <f>中日程計画表!BO393</f>
        <v>NG</v>
      </c>
      <c r="AB422" s="559"/>
      <c r="AC422" s="509" t="str">
        <f>中日程計画表!BS393</f>
        <v>NG</v>
      </c>
      <c r="AD422" s="559"/>
      <c r="AE422" s="289" t="e">
        <f>INDEX(リスト!#REF!,MATCH(品質!$D422,リスト!$D:$D,0))</f>
        <v>#REF!</v>
      </c>
      <c r="AF422" s="284" t="e">
        <f>INDEX(リスト!X:X,MATCH(品質!$D422,リスト!$D:$D,0))</f>
        <v>#N/A</v>
      </c>
    </row>
    <row r="423" spans="1:32" s="107" customFormat="1" ht="12" customHeight="1">
      <c r="A423" s="489"/>
      <c r="B423" s="567"/>
      <c r="C423" s="506"/>
      <c r="D423" s="569"/>
      <c r="E423" s="569"/>
      <c r="F423" s="560"/>
      <c r="G423" s="506"/>
      <c r="H423" s="560"/>
      <c r="I423" s="506"/>
      <c r="J423" s="560"/>
      <c r="K423" s="506"/>
      <c r="L423" s="562"/>
      <c r="M423" s="506"/>
      <c r="N423" s="562"/>
      <c r="O423" s="506"/>
      <c r="P423" s="565"/>
      <c r="Q423" s="506"/>
      <c r="R423" s="562"/>
      <c r="S423" s="506"/>
      <c r="T423" s="562"/>
      <c r="U423" s="506"/>
      <c r="V423" s="562"/>
      <c r="W423" s="506"/>
      <c r="X423" s="560"/>
      <c r="Y423" s="506"/>
      <c r="Z423" s="560"/>
      <c r="AA423" s="509"/>
      <c r="AB423" s="560"/>
      <c r="AC423" s="509"/>
      <c r="AD423" s="560"/>
      <c r="AE423" s="289" t="e">
        <f>INDEX(リスト!#REF!,MATCH(品質!$D422,リスト!$D:$D,0))</f>
        <v>#REF!</v>
      </c>
      <c r="AF423" s="284" t="e">
        <f>INDEX(リスト!X:X,MATCH(品質!$D422,リスト!$D:$D,0))</f>
        <v>#N/A</v>
      </c>
    </row>
    <row r="424" spans="1:32" s="107" customFormat="1" ht="12" customHeight="1">
      <c r="A424" s="488" t="str">
        <f ca="1">中日程計画表!A395</f>
        <v/>
      </c>
      <c r="B424" s="570">
        <f>中日程計画表!B395</f>
        <v>195</v>
      </c>
      <c r="C424" s="563" t="str">
        <f>中日程計画表!C395</f>
        <v/>
      </c>
      <c r="D424" s="568">
        <f>中日程計画表!D395</f>
        <v>0</v>
      </c>
      <c r="E424" s="568">
        <f>中日程計画表!E395</f>
        <v>0</v>
      </c>
      <c r="F424" s="559">
        <v>1</v>
      </c>
      <c r="G424" s="509" t="str">
        <f>中日程計画表!K395</f>
        <v>NG</v>
      </c>
      <c r="H424" s="559"/>
      <c r="I424" s="509" t="str">
        <f>中日程計画表!O395</f>
        <v>NG</v>
      </c>
      <c r="J424" s="559"/>
      <c r="K424" s="509" t="str">
        <f>中日程計画表!S395</f>
        <v>NG</v>
      </c>
      <c r="L424" s="561">
        <v>10</v>
      </c>
      <c r="M424" s="509" t="str">
        <f>中日程計画表!W395</f>
        <v>NG</v>
      </c>
      <c r="N424" s="561">
        <v>3</v>
      </c>
      <c r="O424" s="509" t="str">
        <f>中日程計画表!AE395</f>
        <v>NG</v>
      </c>
      <c r="P424" s="564">
        <v>0.17299999999999999</v>
      </c>
      <c r="Q424" s="509" t="str">
        <f>中日程計画表!AI395</f>
        <v>NG</v>
      </c>
      <c r="R424" s="561">
        <v>1</v>
      </c>
      <c r="S424" s="563" t="str">
        <f>中日程計画表!AQ395</f>
        <v>NG</v>
      </c>
      <c r="T424" s="561">
        <v>5</v>
      </c>
      <c r="U424" s="509" t="str">
        <f>中日程計画表!AU395</f>
        <v>NG</v>
      </c>
      <c r="V424" s="561">
        <v>1</v>
      </c>
      <c r="W424" s="509" t="str">
        <f>中日程計画表!BC395</f>
        <v>NG</v>
      </c>
      <c r="X424" s="559">
        <v>1</v>
      </c>
      <c r="Y424" s="509" t="str">
        <f>中日程計画表!BG395</f>
        <v>NG</v>
      </c>
      <c r="Z424" s="559">
        <v>0</v>
      </c>
      <c r="AA424" s="509" t="str">
        <f>中日程計画表!BO395</f>
        <v>NG</v>
      </c>
      <c r="AB424" s="559"/>
      <c r="AC424" s="509" t="str">
        <f>中日程計画表!BS395</f>
        <v>NG</v>
      </c>
      <c r="AD424" s="559"/>
      <c r="AE424" s="289" t="e">
        <f>INDEX(リスト!#REF!,MATCH(品質!$D424,リスト!$D:$D,0))</f>
        <v>#REF!</v>
      </c>
      <c r="AF424" s="284" t="e">
        <f>INDEX(リスト!X:X,MATCH(品質!$D424,リスト!$D:$D,0))</f>
        <v>#N/A</v>
      </c>
    </row>
    <row r="425" spans="1:32" s="107" customFormat="1" ht="12" customHeight="1">
      <c r="A425" s="489"/>
      <c r="B425" s="570"/>
      <c r="C425" s="506"/>
      <c r="D425" s="569"/>
      <c r="E425" s="569"/>
      <c r="F425" s="560"/>
      <c r="G425" s="509"/>
      <c r="H425" s="560"/>
      <c r="I425" s="509"/>
      <c r="J425" s="560"/>
      <c r="K425" s="509"/>
      <c r="L425" s="562"/>
      <c r="M425" s="509"/>
      <c r="N425" s="562"/>
      <c r="O425" s="509"/>
      <c r="P425" s="565"/>
      <c r="Q425" s="509"/>
      <c r="R425" s="562"/>
      <c r="S425" s="506"/>
      <c r="T425" s="562"/>
      <c r="U425" s="509"/>
      <c r="V425" s="562"/>
      <c r="W425" s="509"/>
      <c r="X425" s="560"/>
      <c r="Y425" s="509"/>
      <c r="Z425" s="560"/>
      <c r="AA425" s="509"/>
      <c r="AB425" s="560"/>
      <c r="AC425" s="509"/>
      <c r="AD425" s="560"/>
      <c r="AE425" s="289" t="e">
        <f>INDEX(リスト!#REF!,MATCH(品質!$D424,リスト!$D:$D,0))</f>
        <v>#REF!</v>
      </c>
      <c r="AF425" s="284" t="e">
        <f>INDEX(リスト!X:X,MATCH(品質!$D424,リスト!$D:$D,0))</f>
        <v>#N/A</v>
      </c>
    </row>
    <row r="426" spans="1:32" s="107" customFormat="1" ht="12" customHeight="1">
      <c r="A426" s="488" t="str">
        <f ca="1">中日程計画表!A397</f>
        <v/>
      </c>
      <c r="B426" s="566">
        <f>中日程計画表!B397</f>
        <v>196</v>
      </c>
      <c r="C426" s="563" t="str">
        <f>中日程計画表!C397</f>
        <v/>
      </c>
      <c r="D426" s="568">
        <f>中日程計画表!D397</f>
        <v>0</v>
      </c>
      <c r="E426" s="568">
        <f>中日程計画表!E397</f>
        <v>0</v>
      </c>
      <c r="F426" s="559">
        <v>2</v>
      </c>
      <c r="G426" s="563" t="str">
        <f>中日程計画表!K397</f>
        <v>NG</v>
      </c>
      <c r="H426" s="559"/>
      <c r="I426" s="563" t="str">
        <f>中日程計画表!O397</f>
        <v>NG</v>
      </c>
      <c r="J426" s="559"/>
      <c r="K426" s="563" t="str">
        <f>中日程計画表!S397</f>
        <v>NG</v>
      </c>
      <c r="L426" s="561">
        <v>20</v>
      </c>
      <c r="M426" s="563" t="str">
        <f>中日程計画表!W397</f>
        <v>NG</v>
      </c>
      <c r="N426" s="561">
        <v>23</v>
      </c>
      <c r="O426" s="563" t="str">
        <f>中日程計画表!AE397</f>
        <v>NG</v>
      </c>
      <c r="P426" s="564">
        <v>0.64100000000000001</v>
      </c>
      <c r="Q426" s="563" t="str">
        <f>中日程計画表!AI397</f>
        <v>NG</v>
      </c>
      <c r="R426" s="561">
        <v>2</v>
      </c>
      <c r="S426" s="563" t="str">
        <f>中日程計画表!AQ397</f>
        <v>NG</v>
      </c>
      <c r="T426" s="561">
        <v>64</v>
      </c>
      <c r="U426" s="563" t="str">
        <f>中日程計画表!AU397</f>
        <v>NG</v>
      </c>
      <c r="V426" s="561">
        <v>5</v>
      </c>
      <c r="W426" s="563" t="str">
        <f>中日程計画表!BC397</f>
        <v>NG</v>
      </c>
      <c r="X426" s="559">
        <v>2</v>
      </c>
      <c r="Y426" s="563" t="str">
        <f>中日程計画表!BG397</f>
        <v>NG</v>
      </c>
      <c r="Z426" s="559">
        <v>2</v>
      </c>
      <c r="AA426" s="509" t="str">
        <f>中日程計画表!BO397</f>
        <v>NG</v>
      </c>
      <c r="AB426" s="559"/>
      <c r="AC426" s="509" t="str">
        <f>中日程計画表!BS397</f>
        <v>NG</v>
      </c>
      <c r="AD426" s="559"/>
      <c r="AE426" s="289" t="e">
        <f>INDEX(リスト!#REF!,MATCH(品質!$D426,リスト!$D:$D,0))</f>
        <v>#REF!</v>
      </c>
      <c r="AF426" s="284" t="e">
        <f>INDEX(リスト!X:X,MATCH(品質!$D426,リスト!$D:$D,0))</f>
        <v>#N/A</v>
      </c>
    </row>
    <row r="427" spans="1:32" s="107" customFormat="1" ht="12" customHeight="1">
      <c r="A427" s="489"/>
      <c r="B427" s="567"/>
      <c r="C427" s="506"/>
      <c r="D427" s="569"/>
      <c r="E427" s="569"/>
      <c r="F427" s="560"/>
      <c r="G427" s="506"/>
      <c r="H427" s="560"/>
      <c r="I427" s="506"/>
      <c r="J427" s="560"/>
      <c r="K427" s="506"/>
      <c r="L427" s="562"/>
      <c r="M427" s="506"/>
      <c r="N427" s="562"/>
      <c r="O427" s="506"/>
      <c r="P427" s="565"/>
      <c r="Q427" s="506"/>
      <c r="R427" s="562"/>
      <c r="S427" s="506"/>
      <c r="T427" s="562"/>
      <c r="U427" s="506"/>
      <c r="V427" s="562"/>
      <c r="W427" s="506"/>
      <c r="X427" s="560"/>
      <c r="Y427" s="506"/>
      <c r="Z427" s="560"/>
      <c r="AA427" s="509"/>
      <c r="AB427" s="560"/>
      <c r="AC427" s="509"/>
      <c r="AD427" s="560"/>
      <c r="AE427" s="289" t="e">
        <f>INDEX(リスト!#REF!,MATCH(品質!$D426,リスト!$D:$D,0))</f>
        <v>#REF!</v>
      </c>
      <c r="AF427" s="284" t="e">
        <f>INDEX(リスト!X:X,MATCH(品質!$D426,リスト!$D:$D,0))</f>
        <v>#N/A</v>
      </c>
    </row>
    <row r="428" spans="1:32" s="107" customFormat="1" ht="12" customHeight="1">
      <c r="A428" s="488" t="str">
        <f ca="1">中日程計画表!A399</f>
        <v/>
      </c>
      <c r="B428" s="570">
        <f>中日程計画表!B399</f>
        <v>197</v>
      </c>
      <c r="C428" s="563" t="str">
        <f>中日程計画表!C399</f>
        <v/>
      </c>
      <c r="D428" s="568">
        <f>中日程計画表!D399</f>
        <v>0</v>
      </c>
      <c r="E428" s="568">
        <f>中日程計画表!E399</f>
        <v>0</v>
      </c>
      <c r="F428" s="559">
        <v>4</v>
      </c>
      <c r="G428" s="509" t="str">
        <f>中日程計画表!K399</f>
        <v>NG</v>
      </c>
      <c r="H428" s="559"/>
      <c r="I428" s="509" t="str">
        <f>中日程計画表!O399</f>
        <v>NG</v>
      </c>
      <c r="J428" s="559"/>
      <c r="K428" s="509" t="str">
        <f>中日程計画表!S399</f>
        <v>NG</v>
      </c>
      <c r="L428" s="561">
        <v>17</v>
      </c>
      <c r="M428" s="509" t="str">
        <f>中日程計画表!W399</f>
        <v>NG</v>
      </c>
      <c r="N428" s="561">
        <v>5</v>
      </c>
      <c r="O428" s="509" t="str">
        <f>中日程計画表!AE399</f>
        <v>NG</v>
      </c>
      <c r="P428" s="564">
        <v>0.48299999999999998</v>
      </c>
      <c r="Q428" s="509" t="str">
        <f>中日程計画表!AI399</f>
        <v>NG</v>
      </c>
      <c r="R428" s="561">
        <v>1</v>
      </c>
      <c r="S428" s="563" t="str">
        <f>中日程計画表!AQ399</f>
        <v>NG</v>
      </c>
      <c r="T428" s="561">
        <v>40</v>
      </c>
      <c r="U428" s="509" t="str">
        <f>中日程計画表!AU399</f>
        <v>NG</v>
      </c>
      <c r="V428" s="561">
        <v>5</v>
      </c>
      <c r="W428" s="509" t="str">
        <f>中日程計画表!BC399</f>
        <v>NG</v>
      </c>
      <c r="X428" s="559">
        <v>1</v>
      </c>
      <c r="Y428" s="509" t="str">
        <f>中日程計画表!BG399</f>
        <v>NG</v>
      </c>
      <c r="Z428" s="559">
        <v>1</v>
      </c>
      <c r="AA428" s="509" t="str">
        <f>中日程計画表!BO399</f>
        <v>NG</v>
      </c>
      <c r="AB428" s="559"/>
      <c r="AC428" s="509" t="str">
        <f>中日程計画表!BS399</f>
        <v>NG</v>
      </c>
      <c r="AD428" s="559"/>
      <c r="AE428" s="289" t="e">
        <f>INDEX(リスト!#REF!,MATCH(品質!$D428,リスト!$D:$D,0))</f>
        <v>#REF!</v>
      </c>
      <c r="AF428" s="284" t="e">
        <f>INDEX(リスト!X:X,MATCH(品質!$D428,リスト!$D:$D,0))</f>
        <v>#N/A</v>
      </c>
    </row>
    <row r="429" spans="1:32" s="107" customFormat="1" ht="12" customHeight="1">
      <c r="A429" s="489"/>
      <c r="B429" s="570"/>
      <c r="C429" s="506"/>
      <c r="D429" s="569"/>
      <c r="E429" s="569"/>
      <c r="F429" s="560"/>
      <c r="G429" s="509"/>
      <c r="H429" s="560"/>
      <c r="I429" s="509"/>
      <c r="J429" s="560"/>
      <c r="K429" s="509"/>
      <c r="L429" s="562"/>
      <c r="M429" s="509"/>
      <c r="N429" s="562"/>
      <c r="O429" s="509"/>
      <c r="P429" s="565"/>
      <c r="Q429" s="509"/>
      <c r="R429" s="562"/>
      <c r="S429" s="506"/>
      <c r="T429" s="562"/>
      <c r="U429" s="509"/>
      <c r="V429" s="562"/>
      <c r="W429" s="509"/>
      <c r="X429" s="560"/>
      <c r="Y429" s="509"/>
      <c r="Z429" s="560"/>
      <c r="AA429" s="509"/>
      <c r="AB429" s="560"/>
      <c r="AC429" s="509"/>
      <c r="AD429" s="560"/>
      <c r="AE429" s="289" t="e">
        <f>INDEX(リスト!#REF!,MATCH(品質!$D428,リスト!$D:$D,0))</f>
        <v>#REF!</v>
      </c>
      <c r="AF429" s="284" t="e">
        <f>INDEX(リスト!X:X,MATCH(品質!$D428,リスト!$D:$D,0))</f>
        <v>#N/A</v>
      </c>
    </row>
    <row r="430" spans="1:32" s="107" customFormat="1" ht="12" customHeight="1">
      <c r="A430" s="488" t="str">
        <f ca="1">中日程計画表!A401</f>
        <v/>
      </c>
      <c r="B430" s="566">
        <f>中日程計画表!B401</f>
        <v>198</v>
      </c>
      <c r="C430" s="563" t="str">
        <f>中日程計画表!C401</f>
        <v/>
      </c>
      <c r="D430" s="568">
        <f>中日程計画表!D401</f>
        <v>0</v>
      </c>
      <c r="E430" s="568">
        <f>中日程計画表!E401</f>
        <v>0</v>
      </c>
      <c r="F430" s="559">
        <v>0</v>
      </c>
      <c r="G430" s="563" t="str">
        <f>中日程計画表!K401</f>
        <v>NG</v>
      </c>
      <c r="H430" s="559"/>
      <c r="I430" s="563" t="str">
        <f>中日程計画表!O401</f>
        <v>NG</v>
      </c>
      <c r="J430" s="559"/>
      <c r="K430" s="563" t="str">
        <f>中日程計画表!S401</f>
        <v>NG</v>
      </c>
      <c r="L430" s="561">
        <v>0</v>
      </c>
      <c r="M430" s="563" t="str">
        <f>中日程計画表!W401</f>
        <v>NG</v>
      </c>
      <c r="N430" s="561">
        <v>0</v>
      </c>
      <c r="O430" s="563" t="str">
        <f>中日程計画表!AE401</f>
        <v>NG</v>
      </c>
      <c r="P430" s="564">
        <v>0</v>
      </c>
      <c r="Q430" s="563" t="str">
        <f>中日程計画表!AI401</f>
        <v>NG</v>
      </c>
      <c r="R430" s="561">
        <v>0</v>
      </c>
      <c r="S430" s="563" t="str">
        <f>中日程計画表!AQ401</f>
        <v>NG</v>
      </c>
      <c r="T430" s="561">
        <v>0</v>
      </c>
      <c r="U430" s="563" t="str">
        <f>中日程計画表!AU401</f>
        <v>NG</v>
      </c>
      <c r="V430" s="561">
        <v>0</v>
      </c>
      <c r="W430" s="563" t="str">
        <f>中日程計画表!BC401</f>
        <v>NG</v>
      </c>
      <c r="X430" s="559">
        <v>0</v>
      </c>
      <c r="Y430" s="563" t="str">
        <f>中日程計画表!BG401</f>
        <v>NG</v>
      </c>
      <c r="Z430" s="559">
        <v>0</v>
      </c>
      <c r="AA430" s="509" t="str">
        <f>中日程計画表!BO401</f>
        <v>NG</v>
      </c>
      <c r="AB430" s="559"/>
      <c r="AC430" s="509" t="str">
        <f>中日程計画表!BS401</f>
        <v>NG</v>
      </c>
      <c r="AD430" s="559"/>
      <c r="AE430" s="289" t="e">
        <f>INDEX(リスト!#REF!,MATCH(品質!$D430,リスト!$D:$D,0))</f>
        <v>#REF!</v>
      </c>
      <c r="AF430" s="284" t="e">
        <f>INDEX(リスト!X:X,MATCH(品質!$D430,リスト!$D:$D,0))</f>
        <v>#N/A</v>
      </c>
    </row>
    <row r="431" spans="1:32" s="107" customFormat="1" ht="12" customHeight="1">
      <c r="A431" s="489"/>
      <c r="B431" s="567"/>
      <c r="C431" s="506"/>
      <c r="D431" s="569"/>
      <c r="E431" s="569"/>
      <c r="F431" s="560"/>
      <c r="G431" s="506"/>
      <c r="H431" s="560"/>
      <c r="I431" s="506"/>
      <c r="J431" s="560"/>
      <c r="K431" s="506"/>
      <c r="L431" s="562"/>
      <c r="M431" s="506"/>
      <c r="N431" s="562"/>
      <c r="O431" s="506"/>
      <c r="P431" s="565"/>
      <c r="Q431" s="506"/>
      <c r="R431" s="562"/>
      <c r="S431" s="506"/>
      <c r="T431" s="562"/>
      <c r="U431" s="506"/>
      <c r="V431" s="562"/>
      <c r="W431" s="506"/>
      <c r="X431" s="560"/>
      <c r="Y431" s="506"/>
      <c r="Z431" s="560"/>
      <c r="AA431" s="509"/>
      <c r="AB431" s="560"/>
      <c r="AC431" s="509"/>
      <c r="AD431" s="560"/>
      <c r="AE431" s="289" t="e">
        <f>INDEX(リスト!#REF!,MATCH(品質!$D430,リスト!$D:$D,0))</f>
        <v>#REF!</v>
      </c>
      <c r="AF431" s="284" t="e">
        <f>INDEX(リスト!X:X,MATCH(品質!$D430,リスト!$D:$D,0))</f>
        <v>#N/A</v>
      </c>
    </row>
    <row r="432" spans="1:32" s="107" customFormat="1" ht="12" customHeight="1">
      <c r="A432" s="488" t="str">
        <f ca="1">中日程計画表!A403</f>
        <v/>
      </c>
      <c r="B432" s="566">
        <f>中日程計画表!B403</f>
        <v>199</v>
      </c>
      <c r="C432" s="563" t="str">
        <f>中日程計画表!C403</f>
        <v/>
      </c>
      <c r="D432" s="568">
        <f>中日程計画表!D403</f>
        <v>0</v>
      </c>
      <c r="E432" s="568">
        <f>中日程計画表!E403</f>
        <v>0</v>
      </c>
      <c r="F432" s="559">
        <v>3</v>
      </c>
      <c r="G432" s="563" t="str">
        <f>中日程計画表!K403</f>
        <v>NG</v>
      </c>
      <c r="H432" s="559"/>
      <c r="I432" s="563" t="str">
        <f>中日程計画表!O403</f>
        <v>NG</v>
      </c>
      <c r="J432" s="559"/>
      <c r="K432" s="563" t="str">
        <f>中日程計画表!S403</f>
        <v>NG</v>
      </c>
      <c r="L432" s="561">
        <v>11</v>
      </c>
      <c r="M432" s="563" t="str">
        <f>中日程計画表!W403</f>
        <v>NG</v>
      </c>
      <c r="N432" s="561">
        <v>4</v>
      </c>
      <c r="O432" s="563" t="str">
        <f>中日程計画表!AE403</f>
        <v>NG</v>
      </c>
      <c r="P432" s="564">
        <v>0.17899999999999999</v>
      </c>
      <c r="Q432" s="563" t="str">
        <f>中日程計画表!AI403</f>
        <v>NG</v>
      </c>
      <c r="R432" s="561">
        <v>2</v>
      </c>
      <c r="S432" s="563" t="str">
        <f>中日程計画表!AQ403</f>
        <v>NG</v>
      </c>
      <c r="T432" s="561">
        <v>15</v>
      </c>
      <c r="U432" s="563" t="str">
        <f>中日程計画表!AU403</f>
        <v>NG</v>
      </c>
      <c r="V432" s="561">
        <v>2</v>
      </c>
      <c r="W432" s="563" t="str">
        <f>中日程計画表!BC403</f>
        <v>NG</v>
      </c>
      <c r="X432" s="559">
        <v>2</v>
      </c>
      <c r="Y432" s="563" t="str">
        <f>中日程計画表!BG403</f>
        <v>NG</v>
      </c>
      <c r="Z432" s="559">
        <v>0</v>
      </c>
      <c r="AA432" s="509" t="str">
        <f>中日程計画表!BO403</f>
        <v>NG</v>
      </c>
      <c r="AB432" s="559"/>
      <c r="AC432" s="509" t="str">
        <f>中日程計画表!BS403</f>
        <v>NG</v>
      </c>
      <c r="AD432" s="559"/>
      <c r="AE432" s="289" t="e">
        <f>INDEX(リスト!#REF!,MATCH(品質!$D432,リスト!$D:$D,0))</f>
        <v>#REF!</v>
      </c>
      <c r="AF432" s="284" t="e">
        <f>INDEX(リスト!X:X,MATCH(品質!$D432,リスト!$D:$D,0))</f>
        <v>#N/A</v>
      </c>
    </row>
    <row r="433" spans="1:32" s="107" customFormat="1" ht="12" customHeight="1">
      <c r="A433" s="489"/>
      <c r="B433" s="567"/>
      <c r="C433" s="506"/>
      <c r="D433" s="569"/>
      <c r="E433" s="569"/>
      <c r="F433" s="560"/>
      <c r="G433" s="506"/>
      <c r="H433" s="560"/>
      <c r="I433" s="506"/>
      <c r="J433" s="560"/>
      <c r="K433" s="506"/>
      <c r="L433" s="562"/>
      <c r="M433" s="506"/>
      <c r="N433" s="562"/>
      <c r="O433" s="506"/>
      <c r="P433" s="565"/>
      <c r="Q433" s="506"/>
      <c r="R433" s="562"/>
      <c r="S433" s="506"/>
      <c r="T433" s="562"/>
      <c r="U433" s="506"/>
      <c r="V433" s="562"/>
      <c r="W433" s="506"/>
      <c r="X433" s="560"/>
      <c r="Y433" s="506"/>
      <c r="Z433" s="560"/>
      <c r="AA433" s="509"/>
      <c r="AB433" s="560"/>
      <c r="AC433" s="509"/>
      <c r="AD433" s="560"/>
      <c r="AE433" s="289" t="e">
        <f>INDEX(リスト!#REF!,MATCH(品質!$D432,リスト!$D:$D,0))</f>
        <v>#REF!</v>
      </c>
      <c r="AF433" s="284" t="e">
        <f>INDEX(リスト!X:X,MATCH(品質!$D432,リスト!$D:$D,0))</f>
        <v>#N/A</v>
      </c>
    </row>
    <row r="434" spans="1:32" s="107" customFormat="1" ht="12" customHeight="1">
      <c r="A434" s="488" t="str">
        <f ca="1">中日程計画表!A405</f>
        <v/>
      </c>
      <c r="B434" s="566">
        <f>中日程計画表!B405</f>
        <v>200</v>
      </c>
      <c r="C434" s="563" t="str">
        <f>中日程計画表!C405</f>
        <v/>
      </c>
      <c r="D434" s="568">
        <f>中日程計画表!D405</f>
        <v>0</v>
      </c>
      <c r="E434" s="568">
        <f>中日程計画表!E405</f>
        <v>0</v>
      </c>
      <c r="F434" s="559">
        <v>2</v>
      </c>
      <c r="G434" s="563" t="str">
        <f>中日程計画表!K405</f>
        <v>NG</v>
      </c>
      <c r="H434" s="559"/>
      <c r="I434" s="563" t="str">
        <f>中日程計画表!O405</f>
        <v>NG</v>
      </c>
      <c r="J434" s="559"/>
      <c r="K434" s="563" t="str">
        <f>中日程計画表!S405</f>
        <v>NG</v>
      </c>
      <c r="L434" s="561">
        <v>16</v>
      </c>
      <c r="M434" s="563" t="str">
        <f>中日程計画表!W405</f>
        <v>NG</v>
      </c>
      <c r="N434" s="561">
        <v>3</v>
      </c>
      <c r="O434" s="563" t="str">
        <f>中日程計画表!AE405</f>
        <v>NG</v>
      </c>
      <c r="P434" s="564">
        <v>0.47199999999999998</v>
      </c>
      <c r="Q434" s="563" t="str">
        <f>中日程計画表!AI405</f>
        <v>NG</v>
      </c>
      <c r="R434" s="561">
        <v>0</v>
      </c>
      <c r="S434" s="563" t="str">
        <f>中日程計画表!AQ405</f>
        <v>NG</v>
      </c>
      <c r="T434" s="561">
        <v>51</v>
      </c>
      <c r="U434" s="563" t="str">
        <f>中日程計画表!AU405</f>
        <v>NG</v>
      </c>
      <c r="V434" s="561">
        <v>4</v>
      </c>
      <c r="W434" s="563" t="str">
        <f>中日程計画表!BC405</f>
        <v>NG</v>
      </c>
      <c r="X434" s="559">
        <v>0</v>
      </c>
      <c r="Y434" s="563" t="str">
        <f>中日程計画表!BG405</f>
        <v>NG</v>
      </c>
      <c r="Z434" s="559">
        <v>4</v>
      </c>
      <c r="AA434" s="509" t="str">
        <f>中日程計画表!BO405</f>
        <v>NG</v>
      </c>
      <c r="AB434" s="559"/>
      <c r="AC434" s="509" t="str">
        <f>中日程計画表!BS405</f>
        <v>NG</v>
      </c>
      <c r="AD434" s="559"/>
      <c r="AE434" s="289" t="e">
        <f>INDEX(リスト!#REF!,MATCH(品質!$D434,リスト!$D:$D,0))</f>
        <v>#REF!</v>
      </c>
      <c r="AF434" s="284" t="e">
        <f>INDEX(リスト!X:X,MATCH(品質!$D434,リスト!$D:$D,0))</f>
        <v>#N/A</v>
      </c>
    </row>
    <row r="435" spans="1:32" s="107" customFormat="1" ht="12" customHeight="1">
      <c r="A435" s="489"/>
      <c r="B435" s="567"/>
      <c r="C435" s="506"/>
      <c r="D435" s="569"/>
      <c r="E435" s="569"/>
      <c r="F435" s="560"/>
      <c r="G435" s="506"/>
      <c r="H435" s="560"/>
      <c r="I435" s="506"/>
      <c r="J435" s="560"/>
      <c r="K435" s="506"/>
      <c r="L435" s="562"/>
      <c r="M435" s="506"/>
      <c r="N435" s="562"/>
      <c r="O435" s="506"/>
      <c r="P435" s="565"/>
      <c r="Q435" s="506"/>
      <c r="R435" s="562"/>
      <c r="S435" s="506"/>
      <c r="T435" s="562"/>
      <c r="U435" s="506"/>
      <c r="V435" s="562"/>
      <c r="W435" s="506"/>
      <c r="X435" s="560"/>
      <c r="Y435" s="506"/>
      <c r="Z435" s="560"/>
      <c r="AA435" s="509"/>
      <c r="AB435" s="560"/>
      <c r="AC435" s="509"/>
      <c r="AD435" s="560"/>
      <c r="AE435" s="289" t="e">
        <f>INDEX(リスト!#REF!,MATCH(品質!$D434,リスト!$D:$D,0))</f>
        <v>#REF!</v>
      </c>
      <c r="AF435" s="284" t="e">
        <f>INDEX(リスト!X:X,MATCH(品質!$D434,リスト!$D:$D,0))</f>
        <v>#N/A</v>
      </c>
    </row>
    <row r="436" spans="1:32" s="107" customFormat="1" ht="12" customHeight="1">
      <c r="A436" s="488" t="str">
        <f ca="1">中日程計画表!A407</f>
        <v/>
      </c>
      <c r="B436" s="570">
        <f>中日程計画表!B407</f>
        <v>201</v>
      </c>
      <c r="C436" s="563" t="str">
        <f>中日程計画表!C407</f>
        <v/>
      </c>
      <c r="D436" s="568">
        <f>中日程計画表!D407</f>
        <v>0</v>
      </c>
      <c r="E436" s="568">
        <f>中日程計画表!E407</f>
        <v>0</v>
      </c>
      <c r="F436" s="559">
        <v>0</v>
      </c>
      <c r="G436" s="509" t="str">
        <f>中日程計画表!K407</f>
        <v>NG</v>
      </c>
      <c r="H436" s="559"/>
      <c r="I436" s="509" t="str">
        <f>中日程計画表!O407</f>
        <v>NG</v>
      </c>
      <c r="J436" s="559"/>
      <c r="K436" s="509" t="str">
        <f>中日程計画表!S407</f>
        <v>NG</v>
      </c>
      <c r="L436" s="561">
        <v>10</v>
      </c>
      <c r="M436" s="509" t="str">
        <f>中日程計画表!W407</f>
        <v>NG</v>
      </c>
      <c r="N436" s="561">
        <v>2</v>
      </c>
      <c r="O436" s="509" t="str">
        <f>中日程計画表!AE407</f>
        <v>NG</v>
      </c>
      <c r="P436" s="564">
        <v>0.17399999999999999</v>
      </c>
      <c r="Q436" s="509" t="str">
        <f>中日程計画表!AI407</f>
        <v>NG</v>
      </c>
      <c r="R436" s="561">
        <v>1</v>
      </c>
      <c r="S436" s="563" t="str">
        <f>中日程計画表!AQ407</f>
        <v>NG</v>
      </c>
      <c r="T436" s="561">
        <v>15</v>
      </c>
      <c r="U436" s="509" t="str">
        <f>中日程計画表!AU407</f>
        <v>NG</v>
      </c>
      <c r="V436" s="561">
        <v>0</v>
      </c>
      <c r="W436" s="509" t="str">
        <f>中日程計画表!BC407</f>
        <v>NG</v>
      </c>
      <c r="X436" s="559">
        <v>0</v>
      </c>
      <c r="Y436" s="509" t="str">
        <f>中日程計画表!BG407</f>
        <v>NG</v>
      </c>
      <c r="Z436" s="559">
        <v>0</v>
      </c>
      <c r="AA436" s="509" t="str">
        <f>中日程計画表!BO407</f>
        <v>NG</v>
      </c>
      <c r="AB436" s="559"/>
      <c r="AC436" s="509" t="str">
        <f>中日程計画表!BS407</f>
        <v>NG</v>
      </c>
      <c r="AD436" s="559"/>
      <c r="AE436" s="289" t="e">
        <f>INDEX(リスト!#REF!,MATCH(品質!$D436,リスト!$D:$D,0))</f>
        <v>#REF!</v>
      </c>
      <c r="AF436" s="284" t="e">
        <f>INDEX(リスト!X:X,MATCH(品質!$D436,リスト!$D:$D,0))</f>
        <v>#N/A</v>
      </c>
    </row>
    <row r="437" spans="1:32" s="107" customFormat="1" ht="12" customHeight="1">
      <c r="A437" s="489"/>
      <c r="B437" s="570"/>
      <c r="C437" s="506"/>
      <c r="D437" s="569"/>
      <c r="E437" s="569"/>
      <c r="F437" s="560"/>
      <c r="G437" s="509"/>
      <c r="H437" s="560"/>
      <c r="I437" s="509"/>
      <c r="J437" s="560"/>
      <c r="K437" s="509"/>
      <c r="L437" s="562"/>
      <c r="M437" s="509"/>
      <c r="N437" s="562"/>
      <c r="O437" s="509"/>
      <c r="P437" s="565"/>
      <c r="Q437" s="509"/>
      <c r="R437" s="562"/>
      <c r="S437" s="506"/>
      <c r="T437" s="562"/>
      <c r="U437" s="509"/>
      <c r="V437" s="562"/>
      <c r="W437" s="509"/>
      <c r="X437" s="560"/>
      <c r="Y437" s="509"/>
      <c r="Z437" s="560"/>
      <c r="AA437" s="509"/>
      <c r="AB437" s="560"/>
      <c r="AC437" s="509"/>
      <c r="AD437" s="560"/>
      <c r="AE437" s="289" t="e">
        <f>INDEX(リスト!#REF!,MATCH(品質!$D436,リスト!$D:$D,0))</f>
        <v>#REF!</v>
      </c>
      <c r="AF437" s="284" t="e">
        <f>INDEX(リスト!X:X,MATCH(品質!$D436,リスト!$D:$D,0))</f>
        <v>#N/A</v>
      </c>
    </row>
    <row r="438" spans="1:32" s="107" customFormat="1" ht="12" customHeight="1">
      <c r="A438" s="488" t="str">
        <f ca="1">中日程計画表!A409</f>
        <v/>
      </c>
      <c r="B438" s="566">
        <f>中日程計画表!B409</f>
        <v>202</v>
      </c>
      <c r="C438" s="563" t="str">
        <f>中日程計画表!C409</f>
        <v/>
      </c>
      <c r="D438" s="568">
        <f>中日程計画表!D409</f>
        <v>0</v>
      </c>
      <c r="E438" s="568">
        <f>中日程計画表!E409</f>
        <v>0</v>
      </c>
      <c r="F438" s="559">
        <v>0</v>
      </c>
      <c r="G438" s="563" t="str">
        <f>中日程計画表!K409</f>
        <v>NG</v>
      </c>
      <c r="H438" s="559"/>
      <c r="I438" s="563" t="str">
        <f>中日程計画表!O409</f>
        <v>NG</v>
      </c>
      <c r="J438" s="559"/>
      <c r="K438" s="563" t="str">
        <f>中日程計画表!S409</f>
        <v>NG</v>
      </c>
      <c r="L438" s="561"/>
      <c r="M438" s="563" t="str">
        <f>中日程計画表!W409</f>
        <v>NG</v>
      </c>
      <c r="N438" s="561"/>
      <c r="O438" s="563" t="str">
        <f>中日程計画表!AE409</f>
        <v>NG</v>
      </c>
      <c r="P438" s="564"/>
      <c r="Q438" s="563" t="str">
        <f>中日程計画表!AI409</f>
        <v>NG</v>
      </c>
      <c r="R438" s="561"/>
      <c r="S438" s="563" t="str">
        <f>中日程計画表!AQ409</f>
        <v>NG</v>
      </c>
      <c r="T438" s="561">
        <v>0</v>
      </c>
      <c r="U438" s="563" t="str">
        <f>中日程計画表!AU409</f>
        <v>NG</v>
      </c>
      <c r="V438" s="561">
        <v>0</v>
      </c>
      <c r="W438" s="563" t="str">
        <f>中日程計画表!BC409</f>
        <v>NG</v>
      </c>
      <c r="X438" s="559"/>
      <c r="Y438" s="563" t="str">
        <f>中日程計画表!BG409</f>
        <v>NG</v>
      </c>
      <c r="Z438" s="559"/>
      <c r="AA438" s="509" t="str">
        <f>中日程計画表!BO409</f>
        <v>NG</v>
      </c>
      <c r="AB438" s="559"/>
      <c r="AC438" s="509" t="str">
        <f>中日程計画表!BS409</f>
        <v>NG</v>
      </c>
      <c r="AD438" s="559"/>
      <c r="AE438" s="289" t="e">
        <f>INDEX(リスト!#REF!,MATCH(品質!$D438,リスト!$D:$D,0))</f>
        <v>#REF!</v>
      </c>
      <c r="AF438" s="284" t="e">
        <f>INDEX(リスト!X:X,MATCH(品質!$D438,リスト!$D:$D,0))</f>
        <v>#N/A</v>
      </c>
    </row>
    <row r="439" spans="1:32" s="107" customFormat="1" ht="12" customHeight="1">
      <c r="A439" s="489"/>
      <c r="B439" s="567"/>
      <c r="C439" s="506"/>
      <c r="D439" s="569"/>
      <c r="E439" s="569"/>
      <c r="F439" s="560"/>
      <c r="G439" s="506"/>
      <c r="H439" s="560"/>
      <c r="I439" s="506"/>
      <c r="J439" s="560"/>
      <c r="K439" s="506"/>
      <c r="L439" s="562"/>
      <c r="M439" s="506"/>
      <c r="N439" s="562"/>
      <c r="O439" s="506"/>
      <c r="P439" s="565"/>
      <c r="Q439" s="506"/>
      <c r="R439" s="562"/>
      <c r="S439" s="506"/>
      <c r="T439" s="562"/>
      <c r="U439" s="506"/>
      <c r="V439" s="562"/>
      <c r="W439" s="506"/>
      <c r="X439" s="560"/>
      <c r="Y439" s="506"/>
      <c r="Z439" s="560"/>
      <c r="AA439" s="509"/>
      <c r="AB439" s="560"/>
      <c r="AC439" s="509"/>
      <c r="AD439" s="560"/>
      <c r="AE439" s="289" t="e">
        <f>INDEX(リスト!#REF!,MATCH(品質!$D438,リスト!$D:$D,0))</f>
        <v>#REF!</v>
      </c>
      <c r="AF439" s="284" t="e">
        <f>INDEX(リスト!X:X,MATCH(品質!$D438,リスト!$D:$D,0))</f>
        <v>#N/A</v>
      </c>
    </row>
    <row r="440" spans="1:32" s="107" customFormat="1" ht="12" customHeight="1">
      <c r="A440" s="488" t="str">
        <f ca="1">中日程計画表!A411</f>
        <v/>
      </c>
      <c r="B440" s="566">
        <f>中日程計画表!B411</f>
        <v>203</v>
      </c>
      <c r="C440" s="563" t="str">
        <f>中日程計画表!C411</f>
        <v/>
      </c>
      <c r="D440" s="568">
        <f>中日程計画表!D411</f>
        <v>0</v>
      </c>
      <c r="E440" s="568">
        <f>中日程計画表!E411</f>
        <v>0</v>
      </c>
      <c r="F440" s="559">
        <v>17</v>
      </c>
      <c r="G440" s="563" t="str">
        <f>中日程計画表!K411</f>
        <v>NG</v>
      </c>
      <c r="H440" s="559"/>
      <c r="I440" s="563" t="str">
        <f>中日程計画表!O411</f>
        <v>NG</v>
      </c>
      <c r="J440" s="559"/>
      <c r="K440" s="563" t="str">
        <f>中日程計画表!S411</f>
        <v>NG</v>
      </c>
      <c r="L440" s="561">
        <v>31</v>
      </c>
      <c r="M440" s="563" t="str">
        <f>中日程計画表!W411</f>
        <v>NG</v>
      </c>
      <c r="N440" s="561">
        <v>26</v>
      </c>
      <c r="O440" s="563" t="str">
        <f>中日程計画表!AE411</f>
        <v>NG</v>
      </c>
      <c r="P440" s="564">
        <v>1.1659999999999999</v>
      </c>
      <c r="Q440" s="563" t="str">
        <f>中日程計画表!AI411</f>
        <v>NG</v>
      </c>
      <c r="R440" s="561">
        <v>12</v>
      </c>
      <c r="S440" s="563" t="str">
        <f>中日程計画表!AQ411</f>
        <v>NG</v>
      </c>
      <c r="T440" s="561">
        <v>203</v>
      </c>
      <c r="U440" s="563" t="str">
        <f>中日程計画表!AU411</f>
        <v>NG</v>
      </c>
      <c r="V440" s="561">
        <v>10</v>
      </c>
      <c r="W440" s="563" t="str">
        <f>中日程計画表!BC411</f>
        <v>NG</v>
      </c>
      <c r="X440" s="559">
        <v>5</v>
      </c>
      <c r="Y440" s="563" t="str">
        <f>中日程計画表!BG411</f>
        <v>NG</v>
      </c>
      <c r="Z440" s="559">
        <v>4</v>
      </c>
      <c r="AA440" s="509" t="str">
        <f>中日程計画表!BO411</f>
        <v>NG</v>
      </c>
      <c r="AB440" s="559">
        <v>0</v>
      </c>
      <c r="AC440" s="509" t="str">
        <f>中日程計画表!BS411</f>
        <v>NG</v>
      </c>
      <c r="AD440" s="559">
        <v>0</v>
      </c>
      <c r="AE440" s="289" t="e">
        <f>INDEX(リスト!#REF!,MATCH(品質!$D440,リスト!$D:$D,0))</f>
        <v>#REF!</v>
      </c>
      <c r="AF440" s="284" t="e">
        <f>INDEX(リスト!X:X,MATCH(品質!$D440,リスト!$D:$D,0))</f>
        <v>#N/A</v>
      </c>
    </row>
    <row r="441" spans="1:32" s="107" customFormat="1" ht="12" customHeight="1">
      <c r="A441" s="489"/>
      <c r="B441" s="567"/>
      <c r="C441" s="506"/>
      <c r="D441" s="569"/>
      <c r="E441" s="569"/>
      <c r="F441" s="560"/>
      <c r="G441" s="506"/>
      <c r="H441" s="560"/>
      <c r="I441" s="506"/>
      <c r="J441" s="560"/>
      <c r="K441" s="506"/>
      <c r="L441" s="562"/>
      <c r="M441" s="506"/>
      <c r="N441" s="562"/>
      <c r="O441" s="506"/>
      <c r="P441" s="565"/>
      <c r="Q441" s="506"/>
      <c r="R441" s="562"/>
      <c r="S441" s="506"/>
      <c r="T441" s="562"/>
      <c r="U441" s="506"/>
      <c r="V441" s="562"/>
      <c r="W441" s="506"/>
      <c r="X441" s="560"/>
      <c r="Y441" s="506"/>
      <c r="Z441" s="560"/>
      <c r="AA441" s="509"/>
      <c r="AB441" s="560"/>
      <c r="AC441" s="509"/>
      <c r="AD441" s="560"/>
      <c r="AE441" s="289" t="e">
        <f>INDEX(リスト!#REF!,MATCH(品質!$D440,リスト!$D:$D,0))</f>
        <v>#REF!</v>
      </c>
      <c r="AF441" s="284" t="e">
        <f>INDEX(リスト!X:X,MATCH(品質!$D440,リスト!$D:$D,0))</f>
        <v>#N/A</v>
      </c>
    </row>
    <row r="442" spans="1:32" s="107" customFormat="1" ht="12" customHeight="1">
      <c r="A442" s="488" t="str">
        <f ca="1">中日程計画表!A413</f>
        <v/>
      </c>
      <c r="B442" s="566">
        <f>中日程計画表!B413</f>
        <v>204</v>
      </c>
      <c r="C442" s="563" t="str">
        <f>中日程計画表!C413</f>
        <v/>
      </c>
      <c r="D442" s="568">
        <f>中日程計画表!D413</f>
        <v>0</v>
      </c>
      <c r="E442" s="568">
        <f>中日程計画表!E413</f>
        <v>0</v>
      </c>
      <c r="F442" s="559">
        <v>2</v>
      </c>
      <c r="G442" s="563" t="str">
        <f>中日程計画表!K413</f>
        <v>NG</v>
      </c>
      <c r="H442" s="559"/>
      <c r="I442" s="563" t="str">
        <f>中日程計画表!O413</f>
        <v>NG</v>
      </c>
      <c r="J442" s="559"/>
      <c r="K442" s="563" t="str">
        <f>中日程計画表!S413</f>
        <v>NG</v>
      </c>
      <c r="L442" s="561">
        <v>30</v>
      </c>
      <c r="M442" s="563" t="str">
        <f>中日程計画表!W413</f>
        <v>NG</v>
      </c>
      <c r="N442" s="561">
        <v>21</v>
      </c>
      <c r="O442" s="563" t="str">
        <f>中日程計画表!AE413</f>
        <v>NG</v>
      </c>
      <c r="P442" s="564">
        <v>1.093</v>
      </c>
      <c r="Q442" s="563" t="str">
        <f>中日程計画表!AI413</f>
        <v>NG</v>
      </c>
      <c r="R442" s="561">
        <v>6</v>
      </c>
      <c r="S442" s="563" t="str">
        <f>中日程計画表!AQ413</f>
        <v>NG</v>
      </c>
      <c r="T442" s="561">
        <v>123</v>
      </c>
      <c r="U442" s="563" t="str">
        <f>中日程計画表!AU413</f>
        <v>NG</v>
      </c>
      <c r="V442" s="561">
        <v>8</v>
      </c>
      <c r="W442" s="563" t="str">
        <f>中日程計画表!BC413</f>
        <v>NG</v>
      </c>
      <c r="X442" s="559">
        <v>5</v>
      </c>
      <c r="Y442" s="563" t="str">
        <f>中日程計画表!BG413</f>
        <v>NG</v>
      </c>
      <c r="Z442" s="559">
        <v>2</v>
      </c>
      <c r="AA442" s="509" t="str">
        <f>中日程計画表!BO413</f>
        <v>NG</v>
      </c>
      <c r="AB442" s="559">
        <v>0</v>
      </c>
      <c r="AC442" s="509" t="str">
        <f>中日程計画表!BS413</f>
        <v>NG</v>
      </c>
      <c r="AD442" s="559">
        <v>0</v>
      </c>
      <c r="AE442" s="289" t="e">
        <f>INDEX(リスト!#REF!,MATCH(品質!$D442,リスト!$D:$D,0))</f>
        <v>#REF!</v>
      </c>
      <c r="AF442" s="284" t="e">
        <f>INDEX(リスト!X:X,MATCH(品質!$D442,リスト!$D:$D,0))</f>
        <v>#N/A</v>
      </c>
    </row>
    <row r="443" spans="1:32" s="107" customFormat="1" ht="12" customHeight="1">
      <c r="A443" s="489"/>
      <c r="B443" s="567"/>
      <c r="C443" s="506"/>
      <c r="D443" s="569"/>
      <c r="E443" s="569"/>
      <c r="F443" s="560"/>
      <c r="G443" s="506"/>
      <c r="H443" s="560"/>
      <c r="I443" s="506"/>
      <c r="J443" s="560"/>
      <c r="K443" s="506"/>
      <c r="L443" s="562"/>
      <c r="M443" s="506"/>
      <c r="N443" s="562"/>
      <c r="O443" s="506"/>
      <c r="P443" s="565"/>
      <c r="Q443" s="506"/>
      <c r="R443" s="562"/>
      <c r="S443" s="506"/>
      <c r="T443" s="562"/>
      <c r="U443" s="506"/>
      <c r="V443" s="562"/>
      <c r="W443" s="506"/>
      <c r="X443" s="560"/>
      <c r="Y443" s="506"/>
      <c r="Z443" s="560"/>
      <c r="AA443" s="509"/>
      <c r="AB443" s="560"/>
      <c r="AC443" s="509"/>
      <c r="AD443" s="560"/>
      <c r="AE443" s="289" t="e">
        <f>INDEX(リスト!#REF!,MATCH(品質!$D442,リスト!$D:$D,0))</f>
        <v>#REF!</v>
      </c>
      <c r="AF443" s="284" t="e">
        <f>INDEX(リスト!X:X,MATCH(品質!$D442,リスト!$D:$D,0))</f>
        <v>#N/A</v>
      </c>
    </row>
    <row r="444" spans="1:32" s="107" customFormat="1" ht="12" customHeight="1">
      <c r="A444" s="488" t="str">
        <f ca="1">中日程計画表!A415</f>
        <v/>
      </c>
      <c r="B444" s="566">
        <f>中日程計画表!B415</f>
        <v>205</v>
      </c>
      <c r="C444" s="563" t="str">
        <f>中日程計画表!C415</f>
        <v/>
      </c>
      <c r="D444" s="568">
        <f>中日程計画表!D415</f>
        <v>0</v>
      </c>
      <c r="E444" s="568">
        <f>中日程計画表!E415</f>
        <v>0</v>
      </c>
      <c r="F444" s="559">
        <v>9</v>
      </c>
      <c r="G444" s="563" t="str">
        <f>中日程計画表!K415</f>
        <v>NG</v>
      </c>
      <c r="H444" s="559"/>
      <c r="I444" s="563" t="str">
        <f>中日程計画表!O415</f>
        <v>NG</v>
      </c>
      <c r="J444" s="559"/>
      <c r="K444" s="563" t="str">
        <f>中日程計画表!S415</f>
        <v>NG</v>
      </c>
      <c r="L444" s="561">
        <v>22</v>
      </c>
      <c r="M444" s="563" t="str">
        <f>中日程計画表!W415</f>
        <v>NG</v>
      </c>
      <c r="N444" s="561">
        <v>9</v>
      </c>
      <c r="O444" s="563" t="str">
        <f>中日程計画表!AE415</f>
        <v>NG</v>
      </c>
      <c r="P444" s="564">
        <v>0.60399999999999998</v>
      </c>
      <c r="Q444" s="563" t="str">
        <f>中日程計画表!AI415</f>
        <v>NG</v>
      </c>
      <c r="R444" s="561">
        <v>14</v>
      </c>
      <c r="S444" s="563" t="str">
        <f>中日程計画表!AQ415</f>
        <v>NG</v>
      </c>
      <c r="T444" s="561">
        <v>66</v>
      </c>
      <c r="U444" s="563" t="str">
        <f>中日程計画表!AU415</f>
        <v>NG</v>
      </c>
      <c r="V444" s="561">
        <v>12</v>
      </c>
      <c r="W444" s="563" t="str">
        <f>中日程計画表!BC415</f>
        <v>NG</v>
      </c>
      <c r="X444" s="559">
        <v>12</v>
      </c>
      <c r="Y444" s="563" t="str">
        <f>中日程計画表!BG415</f>
        <v>NG</v>
      </c>
      <c r="Z444" s="559">
        <v>0</v>
      </c>
      <c r="AA444" s="509" t="str">
        <f>中日程計画表!BO415</f>
        <v>NG</v>
      </c>
      <c r="AB444" s="559">
        <v>0</v>
      </c>
      <c r="AC444" s="509" t="str">
        <f>中日程計画表!BS415</f>
        <v>NG</v>
      </c>
      <c r="AD444" s="559">
        <v>0</v>
      </c>
      <c r="AE444" s="289" t="e">
        <f>INDEX(リスト!#REF!,MATCH(品質!$D444,リスト!$D:$D,0))</f>
        <v>#REF!</v>
      </c>
      <c r="AF444" s="284" t="e">
        <f>INDEX(リスト!X:X,MATCH(品質!$D444,リスト!$D:$D,0))</f>
        <v>#N/A</v>
      </c>
    </row>
    <row r="445" spans="1:32" s="107" customFormat="1" ht="12" customHeight="1">
      <c r="A445" s="489"/>
      <c r="B445" s="567"/>
      <c r="C445" s="506"/>
      <c r="D445" s="569"/>
      <c r="E445" s="569"/>
      <c r="F445" s="560"/>
      <c r="G445" s="506"/>
      <c r="H445" s="560"/>
      <c r="I445" s="506"/>
      <c r="J445" s="560"/>
      <c r="K445" s="506"/>
      <c r="L445" s="562"/>
      <c r="M445" s="506"/>
      <c r="N445" s="562"/>
      <c r="O445" s="506"/>
      <c r="P445" s="565"/>
      <c r="Q445" s="506"/>
      <c r="R445" s="562"/>
      <c r="S445" s="506"/>
      <c r="T445" s="562"/>
      <c r="U445" s="506"/>
      <c r="V445" s="562"/>
      <c r="W445" s="506"/>
      <c r="X445" s="560"/>
      <c r="Y445" s="506"/>
      <c r="Z445" s="560"/>
      <c r="AA445" s="509"/>
      <c r="AB445" s="560"/>
      <c r="AC445" s="509"/>
      <c r="AD445" s="560"/>
      <c r="AE445" s="289" t="e">
        <f>INDEX(リスト!#REF!,MATCH(品質!$D444,リスト!$D:$D,0))</f>
        <v>#REF!</v>
      </c>
      <c r="AF445" s="284" t="e">
        <f>INDEX(リスト!X:X,MATCH(品質!$D444,リスト!$D:$D,0))</f>
        <v>#N/A</v>
      </c>
    </row>
    <row r="446" spans="1:32" s="107" customFormat="1" ht="12" customHeight="1">
      <c r="A446" s="488" t="str">
        <f ca="1">中日程計画表!A417</f>
        <v/>
      </c>
      <c r="B446" s="570">
        <f>中日程計画表!B417</f>
        <v>206</v>
      </c>
      <c r="C446" s="563" t="str">
        <f>中日程計画表!C417</f>
        <v/>
      </c>
      <c r="D446" s="568">
        <f>中日程計画表!D417</f>
        <v>0</v>
      </c>
      <c r="E446" s="568">
        <f>中日程計画表!E417</f>
        <v>0</v>
      </c>
      <c r="F446" s="559">
        <v>1</v>
      </c>
      <c r="G446" s="509" t="str">
        <f>中日程計画表!K417</f>
        <v>NG</v>
      </c>
      <c r="H446" s="559"/>
      <c r="I446" s="509" t="str">
        <f>中日程計画表!O417</f>
        <v>NG</v>
      </c>
      <c r="J446" s="559"/>
      <c r="K446" s="509" t="str">
        <f>中日程計画表!S417</f>
        <v>NG</v>
      </c>
      <c r="L446" s="561">
        <v>21</v>
      </c>
      <c r="M446" s="509" t="str">
        <f>中日程計画表!W417</f>
        <v>NG</v>
      </c>
      <c r="N446" s="561">
        <v>12</v>
      </c>
      <c r="O446" s="509" t="str">
        <f>中日程計画表!AE417</f>
        <v>NG</v>
      </c>
      <c r="P446" s="564">
        <v>0.441</v>
      </c>
      <c r="Q446" s="509" t="str">
        <f>中日程計画表!AI417</f>
        <v>NG</v>
      </c>
      <c r="R446" s="561">
        <v>6</v>
      </c>
      <c r="S446" s="563" t="str">
        <f>中日程計画表!AQ417</f>
        <v>NG</v>
      </c>
      <c r="T446" s="561">
        <v>53</v>
      </c>
      <c r="U446" s="509" t="str">
        <f>中日程計画表!AU417</f>
        <v>NG</v>
      </c>
      <c r="V446" s="561">
        <v>11</v>
      </c>
      <c r="W446" s="509" t="str">
        <f>中日程計画表!BC417</f>
        <v>NG</v>
      </c>
      <c r="X446" s="559">
        <v>3</v>
      </c>
      <c r="Y446" s="509" t="str">
        <f>中日程計画表!BG417</f>
        <v>NG</v>
      </c>
      <c r="Z446" s="559">
        <v>0</v>
      </c>
      <c r="AA446" s="509" t="str">
        <f>中日程計画表!BO417</f>
        <v>NG</v>
      </c>
      <c r="AB446" s="559">
        <v>0</v>
      </c>
      <c r="AC446" s="509" t="str">
        <f>中日程計画表!BS417</f>
        <v>NG</v>
      </c>
      <c r="AD446" s="559">
        <v>0</v>
      </c>
      <c r="AE446" s="289" t="e">
        <f>INDEX(リスト!#REF!,MATCH(品質!$D446,リスト!$D:$D,0))</f>
        <v>#REF!</v>
      </c>
      <c r="AF446" s="284" t="e">
        <f>INDEX(リスト!X:X,MATCH(品質!$D446,リスト!$D:$D,0))</f>
        <v>#N/A</v>
      </c>
    </row>
    <row r="447" spans="1:32" s="107" customFormat="1" ht="12" customHeight="1">
      <c r="A447" s="489"/>
      <c r="B447" s="570"/>
      <c r="C447" s="506"/>
      <c r="D447" s="569"/>
      <c r="E447" s="569"/>
      <c r="F447" s="560"/>
      <c r="G447" s="509"/>
      <c r="H447" s="560"/>
      <c r="I447" s="509"/>
      <c r="J447" s="560"/>
      <c r="K447" s="509"/>
      <c r="L447" s="562"/>
      <c r="M447" s="509"/>
      <c r="N447" s="562"/>
      <c r="O447" s="509"/>
      <c r="P447" s="565"/>
      <c r="Q447" s="509"/>
      <c r="R447" s="562"/>
      <c r="S447" s="506"/>
      <c r="T447" s="562"/>
      <c r="U447" s="509"/>
      <c r="V447" s="562"/>
      <c r="W447" s="509"/>
      <c r="X447" s="560"/>
      <c r="Y447" s="509"/>
      <c r="Z447" s="560"/>
      <c r="AA447" s="509"/>
      <c r="AB447" s="560"/>
      <c r="AC447" s="509"/>
      <c r="AD447" s="560"/>
      <c r="AE447" s="289" t="e">
        <f>INDEX(リスト!#REF!,MATCH(品質!$D446,リスト!$D:$D,0))</f>
        <v>#REF!</v>
      </c>
      <c r="AF447" s="284" t="e">
        <f>INDEX(リスト!X:X,MATCH(品質!$D446,リスト!$D:$D,0))</f>
        <v>#N/A</v>
      </c>
    </row>
    <row r="448" spans="1:32" s="107" customFormat="1" ht="12" customHeight="1">
      <c r="A448" s="488" t="str">
        <f ca="1">中日程計画表!A419</f>
        <v/>
      </c>
      <c r="B448" s="566">
        <f>中日程計画表!B419</f>
        <v>207</v>
      </c>
      <c r="C448" s="563" t="str">
        <f>中日程計画表!C419</f>
        <v/>
      </c>
      <c r="D448" s="568">
        <f>中日程計画表!D419</f>
        <v>0</v>
      </c>
      <c r="E448" s="568">
        <f>中日程計画表!E419</f>
        <v>0</v>
      </c>
      <c r="F448" s="559">
        <v>10</v>
      </c>
      <c r="G448" s="563" t="str">
        <f>中日程計画表!K419</f>
        <v>NG</v>
      </c>
      <c r="H448" s="559"/>
      <c r="I448" s="563" t="str">
        <f>中日程計画表!O419</f>
        <v>NG</v>
      </c>
      <c r="J448" s="559"/>
      <c r="K448" s="563" t="str">
        <f>中日程計画表!S419</f>
        <v>NG</v>
      </c>
      <c r="L448" s="561">
        <v>57</v>
      </c>
      <c r="M448" s="563" t="str">
        <f>中日程計画表!W419</f>
        <v>NG</v>
      </c>
      <c r="N448" s="561">
        <v>24</v>
      </c>
      <c r="O448" s="563" t="str">
        <f>中日程計画表!AE419</f>
        <v>NG</v>
      </c>
      <c r="P448" s="564">
        <v>2.2829999999999999</v>
      </c>
      <c r="Q448" s="563" t="str">
        <f>中日程計画表!AI419</f>
        <v>NG</v>
      </c>
      <c r="R448" s="561">
        <v>20</v>
      </c>
      <c r="S448" s="563" t="str">
        <f>中日程計画表!AQ419</f>
        <v>NG</v>
      </c>
      <c r="T448" s="561">
        <v>917</v>
      </c>
      <c r="U448" s="563" t="str">
        <f>中日程計画表!AU419</f>
        <v>NG</v>
      </c>
      <c r="V448" s="561">
        <v>23</v>
      </c>
      <c r="W448" s="563" t="str">
        <f>中日程計画表!BC419</f>
        <v>NG</v>
      </c>
      <c r="X448" s="559">
        <v>0</v>
      </c>
      <c r="Y448" s="563" t="str">
        <f>中日程計画表!BG419</f>
        <v>NG</v>
      </c>
      <c r="Z448" s="559"/>
      <c r="AA448" s="509" t="str">
        <f>中日程計画表!BO419</f>
        <v>NG</v>
      </c>
      <c r="AB448" s="559">
        <v>0</v>
      </c>
      <c r="AC448" s="509" t="str">
        <f>中日程計画表!BS419</f>
        <v>NG</v>
      </c>
      <c r="AD448" s="559">
        <v>0</v>
      </c>
      <c r="AE448" s="289" t="e">
        <f>INDEX(リスト!#REF!,MATCH(品質!$D448,リスト!$D:$D,0))</f>
        <v>#REF!</v>
      </c>
      <c r="AF448" s="284" t="e">
        <f>INDEX(リスト!X:X,MATCH(品質!$D448,リスト!$D:$D,0))</f>
        <v>#N/A</v>
      </c>
    </row>
    <row r="449" spans="1:32" s="107" customFormat="1" ht="12" customHeight="1">
      <c r="A449" s="489"/>
      <c r="B449" s="567"/>
      <c r="C449" s="506"/>
      <c r="D449" s="569"/>
      <c r="E449" s="569"/>
      <c r="F449" s="560"/>
      <c r="G449" s="506"/>
      <c r="H449" s="560"/>
      <c r="I449" s="506"/>
      <c r="J449" s="560"/>
      <c r="K449" s="506"/>
      <c r="L449" s="562"/>
      <c r="M449" s="506"/>
      <c r="N449" s="562"/>
      <c r="O449" s="506"/>
      <c r="P449" s="565"/>
      <c r="Q449" s="506"/>
      <c r="R449" s="562"/>
      <c r="S449" s="506"/>
      <c r="T449" s="562"/>
      <c r="U449" s="506"/>
      <c r="V449" s="562"/>
      <c r="W449" s="506"/>
      <c r="X449" s="560"/>
      <c r="Y449" s="506"/>
      <c r="Z449" s="560"/>
      <c r="AA449" s="509"/>
      <c r="AB449" s="560"/>
      <c r="AC449" s="509"/>
      <c r="AD449" s="560"/>
      <c r="AE449" s="289" t="e">
        <f>INDEX(リスト!#REF!,MATCH(品質!$D448,リスト!$D:$D,0))</f>
        <v>#REF!</v>
      </c>
      <c r="AF449" s="284" t="e">
        <f>INDEX(リスト!X:X,MATCH(品質!$D448,リスト!$D:$D,0))</f>
        <v>#N/A</v>
      </c>
    </row>
    <row r="450" spans="1:32" s="107" customFormat="1" ht="12" customHeight="1">
      <c r="A450" s="488" t="str">
        <f ca="1">中日程計画表!A421</f>
        <v/>
      </c>
      <c r="B450" s="566">
        <f>中日程計画表!B421</f>
        <v>208</v>
      </c>
      <c r="C450" s="563" t="str">
        <f>中日程計画表!C421</f>
        <v/>
      </c>
      <c r="D450" s="568">
        <f>中日程計画表!D421</f>
        <v>0</v>
      </c>
      <c r="E450" s="568">
        <f>中日程計画表!E421</f>
        <v>0</v>
      </c>
      <c r="F450" s="559">
        <v>4</v>
      </c>
      <c r="G450" s="563" t="str">
        <f>中日程計画表!K421</f>
        <v>NG</v>
      </c>
      <c r="H450" s="559"/>
      <c r="I450" s="563" t="str">
        <f>中日程計画表!O421</f>
        <v>NG</v>
      </c>
      <c r="J450" s="559"/>
      <c r="K450" s="563" t="str">
        <f>中日程計画表!S421</f>
        <v>NG</v>
      </c>
      <c r="L450" s="561">
        <v>18</v>
      </c>
      <c r="M450" s="563" t="str">
        <f>中日程計画表!W421</f>
        <v>NG</v>
      </c>
      <c r="N450" s="561">
        <v>11</v>
      </c>
      <c r="O450" s="563" t="str">
        <f>中日程計画表!AE421</f>
        <v>NG</v>
      </c>
      <c r="P450" s="564">
        <v>0.34799999999999998</v>
      </c>
      <c r="Q450" s="563" t="str">
        <f>中日程計画表!AI421</f>
        <v>NG</v>
      </c>
      <c r="R450" s="561">
        <v>16</v>
      </c>
      <c r="S450" s="563" t="str">
        <f>中日程計画表!AQ421</f>
        <v>NG</v>
      </c>
      <c r="T450" s="561">
        <v>57</v>
      </c>
      <c r="U450" s="563" t="str">
        <f>中日程計画表!AU421</f>
        <v>NG</v>
      </c>
      <c r="V450" s="561">
        <v>9</v>
      </c>
      <c r="W450" s="563" t="str">
        <f>中日程計画表!BC421</f>
        <v>NG</v>
      </c>
      <c r="X450" s="559">
        <v>13</v>
      </c>
      <c r="Y450" s="563" t="str">
        <f>中日程計画表!BG421</f>
        <v>NG</v>
      </c>
      <c r="Z450" s="559">
        <v>0</v>
      </c>
      <c r="AA450" s="509" t="str">
        <f>中日程計画表!BO421</f>
        <v>NG</v>
      </c>
      <c r="AB450" s="559">
        <v>0</v>
      </c>
      <c r="AC450" s="509" t="str">
        <f>中日程計画表!BS421</f>
        <v>NG</v>
      </c>
      <c r="AD450" s="559">
        <v>0</v>
      </c>
      <c r="AE450" s="289" t="e">
        <f>INDEX(リスト!#REF!,MATCH(品質!$D450,リスト!$D:$D,0))</f>
        <v>#REF!</v>
      </c>
      <c r="AF450" s="284" t="e">
        <f>INDEX(リスト!X:X,MATCH(品質!$D450,リスト!$D:$D,0))</f>
        <v>#N/A</v>
      </c>
    </row>
    <row r="451" spans="1:32" s="107" customFormat="1" ht="12" customHeight="1">
      <c r="A451" s="489"/>
      <c r="B451" s="567"/>
      <c r="C451" s="506"/>
      <c r="D451" s="569"/>
      <c r="E451" s="569"/>
      <c r="F451" s="560"/>
      <c r="G451" s="506"/>
      <c r="H451" s="560"/>
      <c r="I451" s="506"/>
      <c r="J451" s="560"/>
      <c r="K451" s="506"/>
      <c r="L451" s="562"/>
      <c r="M451" s="506"/>
      <c r="N451" s="562"/>
      <c r="O451" s="506"/>
      <c r="P451" s="565"/>
      <c r="Q451" s="506"/>
      <c r="R451" s="562"/>
      <c r="S451" s="506"/>
      <c r="T451" s="562"/>
      <c r="U451" s="506"/>
      <c r="V451" s="562"/>
      <c r="W451" s="506"/>
      <c r="X451" s="560"/>
      <c r="Y451" s="506"/>
      <c r="Z451" s="560"/>
      <c r="AA451" s="509"/>
      <c r="AB451" s="560"/>
      <c r="AC451" s="509"/>
      <c r="AD451" s="560"/>
      <c r="AE451" s="289" t="e">
        <f>INDEX(リスト!#REF!,MATCH(品質!$D450,リスト!$D:$D,0))</f>
        <v>#REF!</v>
      </c>
      <c r="AF451" s="284" t="e">
        <f>INDEX(リスト!X:X,MATCH(品質!$D450,リスト!$D:$D,0))</f>
        <v>#N/A</v>
      </c>
    </row>
    <row r="452" spans="1:32" s="107" customFormat="1" ht="12" customHeight="1">
      <c r="A452" s="488" t="str">
        <f ca="1">中日程計画表!A423</f>
        <v/>
      </c>
      <c r="B452" s="566">
        <f>中日程計画表!B423</f>
        <v>209</v>
      </c>
      <c r="C452" s="563" t="str">
        <f>中日程計画表!C423</f>
        <v/>
      </c>
      <c r="D452" s="568">
        <f>中日程計画表!D423</f>
        <v>0</v>
      </c>
      <c r="E452" s="568">
        <f>中日程計画表!E423</f>
        <v>0</v>
      </c>
      <c r="F452" s="559">
        <v>9</v>
      </c>
      <c r="G452" s="563" t="str">
        <f>中日程計画表!K423</f>
        <v>NG</v>
      </c>
      <c r="H452" s="559"/>
      <c r="I452" s="563" t="str">
        <f>中日程計画表!O423</f>
        <v>NG</v>
      </c>
      <c r="J452" s="559"/>
      <c r="K452" s="563" t="str">
        <f>中日程計画表!S423</f>
        <v>NG</v>
      </c>
      <c r="L452" s="561">
        <v>31</v>
      </c>
      <c r="M452" s="563" t="str">
        <f>中日程計画表!W423</f>
        <v>NG</v>
      </c>
      <c r="N452" s="561">
        <v>9</v>
      </c>
      <c r="O452" s="563" t="str">
        <f>中日程計画表!AE423</f>
        <v>NG</v>
      </c>
      <c r="P452" s="564">
        <v>0.97599999999999998</v>
      </c>
      <c r="Q452" s="563" t="str">
        <f>中日程計画表!AI423</f>
        <v>NG</v>
      </c>
      <c r="R452" s="561">
        <v>7</v>
      </c>
      <c r="S452" s="563" t="str">
        <f>中日程計画表!AQ423</f>
        <v>NG</v>
      </c>
      <c r="T452" s="561">
        <v>294</v>
      </c>
      <c r="U452" s="563" t="str">
        <f>中日程計画表!AU423</f>
        <v>NG</v>
      </c>
      <c r="V452" s="561">
        <v>6</v>
      </c>
      <c r="W452" s="563" t="str">
        <f>中日程計画表!BC423</f>
        <v>NG</v>
      </c>
      <c r="X452" s="559">
        <v>7</v>
      </c>
      <c r="Y452" s="563" t="str">
        <f>中日程計画表!BG423</f>
        <v>NG</v>
      </c>
      <c r="Z452" s="559">
        <v>3</v>
      </c>
      <c r="AA452" s="509" t="str">
        <f>中日程計画表!BO423</f>
        <v>NG</v>
      </c>
      <c r="AB452" s="559">
        <v>0</v>
      </c>
      <c r="AC452" s="509" t="str">
        <f>中日程計画表!BS423</f>
        <v>NG</v>
      </c>
      <c r="AD452" s="559">
        <v>0</v>
      </c>
      <c r="AE452" s="289" t="e">
        <f>INDEX(リスト!#REF!,MATCH(品質!$D452,リスト!$D:$D,0))</f>
        <v>#REF!</v>
      </c>
      <c r="AF452" s="284" t="e">
        <f>INDEX(リスト!X:X,MATCH(品質!$D452,リスト!$D:$D,0))</f>
        <v>#N/A</v>
      </c>
    </row>
    <row r="453" spans="1:32" s="107" customFormat="1" ht="12" customHeight="1">
      <c r="A453" s="489"/>
      <c r="B453" s="567"/>
      <c r="C453" s="506"/>
      <c r="D453" s="569"/>
      <c r="E453" s="569"/>
      <c r="F453" s="560"/>
      <c r="G453" s="506"/>
      <c r="H453" s="560"/>
      <c r="I453" s="506"/>
      <c r="J453" s="560"/>
      <c r="K453" s="506"/>
      <c r="L453" s="562"/>
      <c r="M453" s="506"/>
      <c r="N453" s="562"/>
      <c r="O453" s="506"/>
      <c r="P453" s="565"/>
      <c r="Q453" s="506"/>
      <c r="R453" s="562"/>
      <c r="S453" s="506"/>
      <c r="T453" s="562"/>
      <c r="U453" s="506"/>
      <c r="V453" s="562"/>
      <c r="W453" s="506"/>
      <c r="X453" s="560"/>
      <c r="Y453" s="506"/>
      <c r="Z453" s="560"/>
      <c r="AA453" s="509"/>
      <c r="AB453" s="560"/>
      <c r="AC453" s="509"/>
      <c r="AD453" s="560"/>
      <c r="AE453" s="289" t="e">
        <f>INDEX(リスト!#REF!,MATCH(品質!$D452,リスト!$D:$D,0))</f>
        <v>#REF!</v>
      </c>
      <c r="AF453" s="284" t="e">
        <f>INDEX(リスト!X:X,MATCH(品質!$D452,リスト!$D:$D,0))</f>
        <v>#N/A</v>
      </c>
    </row>
    <row r="454" spans="1:32" s="107" customFormat="1" ht="12" customHeight="1">
      <c r="A454" s="488" t="str">
        <f ca="1">中日程計画表!A425</f>
        <v/>
      </c>
      <c r="B454" s="570">
        <f>中日程計画表!B425</f>
        <v>210</v>
      </c>
      <c r="C454" s="563" t="str">
        <f>中日程計画表!C425</f>
        <v/>
      </c>
      <c r="D454" s="568">
        <f>中日程計画表!D425</f>
        <v>0</v>
      </c>
      <c r="E454" s="568">
        <f>中日程計画表!E425</f>
        <v>0</v>
      </c>
      <c r="F454" s="559">
        <v>3</v>
      </c>
      <c r="G454" s="509" t="str">
        <f>中日程計画表!K425</f>
        <v>NG</v>
      </c>
      <c r="H454" s="559"/>
      <c r="I454" s="509" t="str">
        <f>中日程計画表!O425</f>
        <v>NG</v>
      </c>
      <c r="J454" s="559"/>
      <c r="K454" s="509" t="str">
        <f>中日程計画表!S425</f>
        <v>NG</v>
      </c>
      <c r="L454" s="561">
        <v>15</v>
      </c>
      <c r="M454" s="509" t="str">
        <f>中日程計画表!W425</f>
        <v>NG</v>
      </c>
      <c r="N454" s="561">
        <v>15</v>
      </c>
      <c r="O454" s="509" t="str">
        <f>中日程計画表!AE425</f>
        <v>NG</v>
      </c>
      <c r="P454" s="564">
        <v>0.251</v>
      </c>
      <c r="Q454" s="509" t="str">
        <f>中日程計画表!AI425</f>
        <v>NG</v>
      </c>
      <c r="R454" s="561">
        <v>16</v>
      </c>
      <c r="S454" s="563" t="str">
        <f>中日程計画表!AQ425</f>
        <v>NG</v>
      </c>
      <c r="T454" s="561">
        <v>48</v>
      </c>
      <c r="U454" s="509" t="str">
        <f>中日程計画表!AU425</f>
        <v>NG</v>
      </c>
      <c r="V454" s="561">
        <v>15</v>
      </c>
      <c r="W454" s="509" t="str">
        <f>中日程計画表!BC425</f>
        <v>NG</v>
      </c>
      <c r="X454" s="559">
        <v>5</v>
      </c>
      <c r="Y454" s="509" t="str">
        <f>中日程計画表!BG425</f>
        <v>NG</v>
      </c>
      <c r="Z454" s="559">
        <v>8</v>
      </c>
      <c r="AA454" s="509" t="str">
        <f>中日程計画表!BO425</f>
        <v>NG</v>
      </c>
      <c r="AB454" s="559">
        <v>0</v>
      </c>
      <c r="AC454" s="509" t="str">
        <f>中日程計画表!BS425</f>
        <v>NG</v>
      </c>
      <c r="AD454" s="559">
        <v>0</v>
      </c>
      <c r="AE454" s="289" t="e">
        <f>INDEX(リスト!#REF!,MATCH(品質!$D454,リスト!$D:$D,0))</f>
        <v>#REF!</v>
      </c>
      <c r="AF454" s="284" t="e">
        <f>INDEX(リスト!X:X,MATCH(品質!$D454,リスト!$D:$D,0))</f>
        <v>#N/A</v>
      </c>
    </row>
    <row r="455" spans="1:32" s="107" customFormat="1" ht="12" customHeight="1">
      <c r="A455" s="489"/>
      <c r="B455" s="570"/>
      <c r="C455" s="506"/>
      <c r="D455" s="569"/>
      <c r="E455" s="569"/>
      <c r="F455" s="560"/>
      <c r="G455" s="509"/>
      <c r="H455" s="560"/>
      <c r="I455" s="509"/>
      <c r="J455" s="560"/>
      <c r="K455" s="509"/>
      <c r="L455" s="562"/>
      <c r="M455" s="509"/>
      <c r="N455" s="562"/>
      <c r="O455" s="509"/>
      <c r="P455" s="565"/>
      <c r="Q455" s="509"/>
      <c r="R455" s="562"/>
      <c r="S455" s="506"/>
      <c r="T455" s="562"/>
      <c r="U455" s="509"/>
      <c r="V455" s="562"/>
      <c r="W455" s="509"/>
      <c r="X455" s="560"/>
      <c r="Y455" s="509"/>
      <c r="Z455" s="560"/>
      <c r="AA455" s="509"/>
      <c r="AB455" s="560"/>
      <c r="AC455" s="509"/>
      <c r="AD455" s="560"/>
      <c r="AE455" s="289" t="e">
        <f>INDEX(リスト!#REF!,MATCH(品質!$D454,リスト!$D:$D,0))</f>
        <v>#REF!</v>
      </c>
      <c r="AF455" s="284" t="e">
        <f>INDEX(リスト!X:X,MATCH(品質!$D454,リスト!$D:$D,0))</f>
        <v>#N/A</v>
      </c>
    </row>
    <row r="456" spans="1:32" s="107" customFormat="1" ht="12" customHeight="1">
      <c r="A456" s="488" t="str">
        <f ca="1">中日程計画表!A427</f>
        <v/>
      </c>
      <c r="B456" s="566">
        <f>中日程計画表!B427</f>
        <v>211</v>
      </c>
      <c r="C456" s="563" t="str">
        <f>中日程計画表!C427</f>
        <v/>
      </c>
      <c r="D456" s="568">
        <f>中日程計画表!D427</f>
        <v>0</v>
      </c>
      <c r="E456" s="568">
        <f>中日程計画表!E427</f>
        <v>0</v>
      </c>
      <c r="F456" s="559">
        <v>0</v>
      </c>
      <c r="G456" s="563" t="str">
        <f>中日程計画表!K427</f>
        <v>NG</v>
      </c>
      <c r="H456" s="559"/>
      <c r="I456" s="563" t="str">
        <f>中日程計画表!O427</f>
        <v>NG</v>
      </c>
      <c r="J456" s="559"/>
      <c r="K456" s="563" t="str">
        <f>中日程計画表!S427</f>
        <v>NG</v>
      </c>
      <c r="L456" s="561">
        <v>15</v>
      </c>
      <c r="M456" s="563" t="str">
        <f>中日程計画表!W427</f>
        <v>NG</v>
      </c>
      <c r="N456" s="561">
        <v>9</v>
      </c>
      <c r="O456" s="563" t="str">
        <f>中日程計画表!AE427</f>
        <v>NG</v>
      </c>
      <c r="P456" s="564">
        <v>0.23699999999999999</v>
      </c>
      <c r="Q456" s="563" t="str">
        <f>中日程計画表!AI427</f>
        <v>NG</v>
      </c>
      <c r="R456" s="561">
        <v>2</v>
      </c>
      <c r="S456" s="563" t="str">
        <f>中日程計画表!AQ427</f>
        <v>NG</v>
      </c>
      <c r="T456" s="561">
        <v>20</v>
      </c>
      <c r="U456" s="563" t="str">
        <f>中日程計画表!AU427</f>
        <v>NG</v>
      </c>
      <c r="V456" s="561">
        <v>9</v>
      </c>
      <c r="W456" s="563" t="str">
        <f>中日程計画表!BC427</f>
        <v>NG</v>
      </c>
      <c r="X456" s="559">
        <v>4</v>
      </c>
      <c r="Y456" s="563" t="str">
        <f>中日程計画表!BG427</f>
        <v>NG</v>
      </c>
      <c r="Z456" s="559">
        <v>0</v>
      </c>
      <c r="AA456" s="509" t="str">
        <f>中日程計画表!BO427</f>
        <v>NG</v>
      </c>
      <c r="AB456" s="559">
        <v>0</v>
      </c>
      <c r="AC456" s="509" t="str">
        <f>中日程計画表!BS427</f>
        <v>NG</v>
      </c>
      <c r="AD456" s="559">
        <v>0</v>
      </c>
      <c r="AE456" s="289" t="e">
        <f>INDEX(リスト!#REF!,MATCH(品質!$D456,リスト!$D:$D,0))</f>
        <v>#REF!</v>
      </c>
      <c r="AF456" s="284" t="e">
        <f>INDEX(リスト!X:X,MATCH(品質!$D456,リスト!$D:$D,0))</f>
        <v>#N/A</v>
      </c>
    </row>
    <row r="457" spans="1:32" s="107" customFormat="1" ht="12" customHeight="1">
      <c r="A457" s="489"/>
      <c r="B457" s="567"/>
      <c r="C457" s="506"/>
      <c r="D457" s="569"/>
      <c r="E457" s="569"/>
      <c r="F457" s="560"/>
      <c r="G457" s="506"/>
      <c r="H457" s="560"/>
      <c r="I457" s="506"/>
      <c r="J457" s="560"/>
      <c r="K457" s="506"/>
      <c r="L457" s="562"/>
      <c r="M457" s="506"/>
      <c r="N457" s="562"/>
      <c r="O457" s="506"/>
      <c r="P457" s="565"/>
      <c r="Q457" s="506"/>
      <c r="R457" s="562"/>
      <c r="S457" s="506"/>
      <c r="T457" s="562"/>
      <c r="U457" s="506"/>
      <c r="V457" s="562"/>
      <c r="W457" s="506"/>
      <c r="X457" s="560"/>
      <c r="Y457" s="506"/>
      <c r="Z457" s="560"/>
      <c r="AA457" s="509"/>
      <c r="AB457" s="560"/>
      <c r="AC457" s="509"/>
      <c r="AD457" s="560"/>
      <c r="AE457" s="289" t="e">
        <f>INDEX(リスト!#REF!,MATCH(品質!$D456,リスト!$D:$D,0))</f>
        <v>#REF!</v>
      </c>
      <c r="AF457" s="284" t="e">
        <f>INDEX(リスト!X:X,MATCH(品質!$D456,リスト!$D:$D,0))</f>
        <v>#N/A</v>
      </c>
    </row>
    <row r="458" spans="1:32" s="107" customFormat="1" ht="12" customHeight="1">
      <c r="A458" s="488" t="str">
        <f ca="1">中日程計画表!A429</f>
        <v/>
      </c>
      <c r="B458" s="570">
        <f>中日程計画表!B429</f>
        <v>212</v>
      </c>
      <c r="C458" s="563" t="str">
        <f>中日程計画表!C429</f>
        <v/>
      </c>
      <c r="D458" s="568">
        <f>中日程計画表!D429</f>
        <v>0</v>
      </c>
      <c r="E458" s="568">
        <f>中日程計画表!E429</f>
        <v>0</v>
      </c>
      <c r="F458" s="559">
        <v>0</v>
      </c>
      <c r="G458" s="509" t="str">
        <f>中日程計画表!K429</f>
        <v>NG</v>
      </c>
      <c r="H458" s="559"/>
      <c r="I458" s="509" t="str">
        <f>中日程計画表!O429</f>
        <v>NG</v>
      </c>
      <c r="J458" s="559"/>
      <c r="K458" s="509" t="str">
        <f>中日程計画表!S429</f>
        <v>NG</v>
      </c>
      <c r="L458" s="561">
        <v>18</v>
      </c>
      <c r="M458" s="509" t="str">
        <f>中日程計画表!W429</f>
        <v>NG</v>
      </c>
      <c r="N458" s="561">
        <v>5</v>
      </c>
      <c r="O458" s="509" t="str">
        <f>中日程計画表!AE429</f>
        <v>NG</v>
      </c>
      <c r="P458" s="564">
        <v>0.39100000000000001</v>
      </c>
      <c r="Q458" s="509" t="str">
        <f>中日程計画表!AI429</f>
        <v>NG</v>
      </c>
      <c r="R458" s="561">
        <v>5</v>
      </c>
      <c r="S458" s="563" t="str">
        <f>中日程計画表!AQ429</f>
        <v>NG</v>
      </c>
      <c r="T458" s="561">
        <v>61</v>
      </c>
      <c r="U458" s="509" t="str">
        <f>中日程計画表!AU429</f>
        <v>NG</v>
      </c>
      <c r="V458" s="561">
        <v>9</v>
      </c>
      <c r="W458" s="509" t="str">
        <f>中日程計画表!BC429</f>
        <v>NG</v>
      </c>
      <c r="X458" s="559">
        <v>0</v>
      </c>
      <c r="Y458" s="509" t="str">
        <f>中日程計画表!BG429</f>
        <v>NG</v>
      </c>
      <c r="Z458" s="559">
        <v>0</v>
      </c>
      <c r="AA458" s="509" t="str">
        <f>中日程計画表!BO429</f>
        <v>NG</v>
      </c>
      <c r="AB458" s="559">
        <v>0</v>
      </c>
      <c r="AC458" s="509" t="str">
        <f>中日程計画表!BS429</f>
        <v>NG</v>
      </c>
      <c r="AD458" s="559">
        <v>0</v>
      </c>
      <c r="AE458" s="289" t="e">
        <f>INDEX(リスト!#REF!,MATCH(品質!$D458,リスト!$D:$D,0))</f>
        <v>#REF!</v>
      </c>
      <c r="AF458" s="284" t="e">
        <f>INDEX(リスト!X:X,MATCH(品質!$D458,リスト!$D:$D,0))</f>
        <v>#N/A</v>
      </c>
    </row>
    <row r="459" spans="1:32" s="107" customFormat="1" ht="12" customHeight="1">
      <c r="A459" s="489"/>
      <c r="B459" s="570"/>
      <c r="C459" s="506"/>
      <c r="D459" s="569"/>
      <c r="E459" s="569"/>
      <c r="F459" s="560"/>
      <c r="G459" s="509"/>
      <c r="H459" s="560"/>
      <c r="I459" s="509"/>
      <c r="J459" s="560"/>
      <c r="K459" s="509"/>
      <c r="L459" s="562"/>
      <c r="M459" s="509"/>
      <c r="N459" s="562"/>
      <c r="O459" s="509"/>
      <c r="P459" s="565"/>
      <c r="Q459" s="509"/>
      <c r="R459" s="562"/>
      <c r="S459" s="506"/>
      <c r="T459" s="562"/>
      <c r="U459" s="509"/>
      <c r="V459" s="562"/>
      <c r="W459" s="509"/>
      <c r="X459" s="560"/>
      <c r="Y459" s="509"/>
      <c r="Z459" s="560"/>
      <c r="AA459" s="509"/>
      <c r="AB459" s="560"/>
      <c r="AC459" s="509"/>
      <c r="AD459" s="560"/>
      <c r="AE459" s="289" t="e">
        <f>INDEX(リスト!#REF!,MATCH(品質!$D458,リスト!$D:$D,0))</f>
        <v>#REF!</v>
      </c>
      <c r="AF459" s="284" t="e">
        <f>INDEX(リスト!X:X,MATCH(品質!$D458,リスト!$D:$D,0))</f>
        <v>#N/A</v>
      </c>
    </row>
    <row r="460" spans="1:32" s="107" customFormat="1" ht="12" customHeight="1">
      <c r="A460" s="488" t="str">
        <f ca="1">中日程計画表!A431</f>
        <v/>
      </c>
      <c r="B460" s="566">
        <f>中日程計画表!B431</f>
        <v>213</v>
      </c>
      <c r="C460" s="563" t="str">
        <f>中日程計画表!C431</f>
        <v/>
      </c>
      <c r="D460" s="568">
        <f>中日程計画表!D431</f>
        <v>0</v>
      </c>
      <c r="E460" s="568">
        <f>中日程計画表!E431</f>
        <v>0</v>
      </c>
      <c r="F460" s="559">
        <v>0</v>
      </c>
      <c r="G460" s="563" t="str">
        <f>中日程計画表!K431</f>
        <v>NG</v>
      </c>
      <c r="H460" s="559"/>
      <c r="I460" s="563" t="str">
        <f>中日程計画表!O431</f>
        <v>NG</v>
      </c>
      <c r="J460" s="559"/>
      <c r="K460" s="563" t="str">
        <f>中日程計画表!S431</f>
        <v>NG</v>
      </c>
      <c r="L460" s="561">
        <v>18</v>
      </c>
      <c r="M460" s="563" t="str">
        <f>中日程計画表!W431</f>
        <v>NG</v>
      </c>
      <c r="N460" s="561">
        <v>5</v>
      </c>
      <c r="O460" s="563" t="str">
        <f>中日程計画表!AE431</f>
        <v>NG</v>
      </c>
      <c r="P460" s="564">
        <v>0.41299999999999998</v>
      </c>
      <c r="Q460" s="563" t="str">
        <f>中日程計画表!AI431</f>
        <v>NG</v>
      </c>
      <c r="R460" s="561">
        <v>1</v>
      </c>
      <c r="S460" s="563" t="str">
        <f>中日程計画表!AQ431</f>
        <v>NG</v>
      </c>
      <c r="T460" s="561">
        <v>59</v>
      </c>
      <c r="U460" s="563" t="str">
        <f>中日程計画表!AU431</f>
        <v>NG</v>
      </c>
      <c r="V460" s="561">
        <v>5</v>
      </c>
      <c r="W460" s="563" t="str">
        <f>中日程計画表!BC431</f>
        <v>NG</v>
      </c>
      <c r="X460" s="559">
        <v>0</v>
      </c>
      <c r="Y460" s="563" t="str">
        <f>中日程計画表!BG431</f>
        <v>NG</v>
      </c>
      <c r="Z460" s="559">
        <v>2</v>
      </c>
      <c r="AA460" s="509" t="str">
        <f>中日程計画表!BO431</f>
        <v>NG</v>
      </c>
      <c r="AB460" s="559">
        <v>0</v>
      </c>
      <c r="AC460" s="509" t="str">
        <f>中日程計画表!BS431</f>
        <v>NG</v>
      </c>
      <c r="AD460" s="559">
        <v>0</v>
      </c>
      <c r="AE460" s="289" t="e">
        <f>INDEX(リスト!#REF!,MATCH(品質!$D460,リスト!$D:$D,0))</f>
        <v>#REF!</v>
      </c>
      <c r="AF460" s="284" t="e">
        <f>INDEX(リスト!X:X,MATCH(品質!$D460,リスト!$D:$D,0))</f>
        <v>#N/A</v>
      </c>
    </row>
    <row r="461" spans="1:32" s="107" customFormat="1" ht="12" customHeight="1">
      <c r="A461" s="489"/>
      <c r="B461" s="567"/>
      <c r="C461" s="506"/>
      <c r="D461" s="569"/>
      <c r="E461" s="569"/>
      <c r="F461" s="560"/>
      <c r="G461" s="506"/>
      <c r="H461" s="560"/>
      <c r="I461" s="506"/>
      <c r="J461" s="560"/>
      <c r="K461" s="506"/>
      <c r="L461" s="562"/>
      <c r="M461" s="506"/>
      <c r="N461" s="562"/>
      <c r="O461" s="506"/>
      <c r="P461" s="565"/>
      <c r="Q461" s="506"/>
      <c r="R461" s="562"/>
      <c r="S461" s="506"/>
      <c r="T461" s="562"/>
      <c r="U461" s="506"/>
      <c r="V461" s="562"/>
      <c r="W461" s="506"/>
      <c r="X461" s="560"/>
      <c r="Y461" s="506"/>
      <c r="Z461" s="560"/>
      <c r="AA461" s="509"/>
      <c r="AB461" s="560"/>
      <c r="AC461" s="509"/>
      <c r="AD461" s="560"/>
      <c r="AE461" s="289" t="e">
        <f>INDEX(リスト!#REF!,MATCH(品質!$D460,リスト!$D:$D,0))</f>
        <v>#REF!</v>
      </c>
      <c r="AF461" s="284" t="e">
        <f>INDEX(リスト!X:X,MATCH(品質!$D460,リスト!$D:$D,0))</f>
        <v>#N/A</v>
      </c>
    </row>
    <row r="462" spans="1:32" s="107" customFormat="1" ht="12" customHeight="1">
      <c r="A462" s="488" t="str">
        <f ca="1">中日程計画表!A433</f>
        <v/>
      </c>
      <c r="B462" s="566">
        <f>中日程計画表!B433</f>
        <v>214</v>
      </c>
      <c r="C462" s="563" t="str">
        <f>中日程計画表!C433</f>
        <v/>
      </c>
      <c r="D462" s="568">
        <f>中日程計画表!D433</f>
        <v>0</v>
      </c>
      <c r="E462" s="568">
        <f>中日程計画表!E433</f>
        <v>0</v>
      </c>
      <c r="F462" s="559">
        <v>0</v>
      </c>
      <c r="G462" s="563" t="str">
        <f>中日程計画表!K433</f>
        <v>NG</v>
      </c>
      <c r="H462" s="559"/>
      <c r="I462" s="563" t="str">
        <f>中日程計画表!O433</f>
        <v>NG</v>
      </c>
      <c r="J462" s="559"/>
      <c r="K462" s="563" t="str">
        <f>中日程計画表!S433</f>
        <v>NG</v>
      </c>
      <c r="L462" s="561">
        <v>21</v>
      </c>
      <c r="M462" s="563" t="str">
        <f>中日程計画表!W433</f>
        <v>NG</v>
      </c>
      <c r="N462" s="561">
        <v>5</v>
      </c>
      <c r="O462" s="563" t="str">
        <f>中日程計画表!AE433</f>
        <v>NG</v>
      </c>
      <c r="P462" s="564">
        <v>0.66700000000000004</v>
      </c>
      <c r="Q462" s="563" t="str">
        <f>中日程計画表!AI433</f>
        <v>NG</v>
      </c>
      <c r="R462" s="561">
        <v>6</v>
      </c>
      <c r="S462" s="563" t="str">
        <f>中日程計画表!AQ433</f>
        <v>NG</v>
      </c>
      <c r="T462" s="561">
        <v>142</v>
      </c>
      <c r="U462" s="563" t="str">
        <f>中日程計画表!AU433</f>
        <v>NG</v>
      </c>
      <c r="V462" s="561">
        <v>0</v>
      </c>
      <c r="W462" s="563" t="str">
        <f>中日程計画表!BC433</f>
        <v>NG</v>
      </c>
      <c r="X462" s="559">
        <v>8</v>
      </c>
      <c r="Y462" s="563" t="str">
        <f>中日程計画表!BG433</f>
        <v>NG</v>
      </c>
      <c r="Z462" s="559">
        <v>1</v>
      </c>
      <c r="AA462" s="509" t="str">
        <f>中日程計画表!BO433</f>
        <v>NG</v>
      </c>
      <c r="AB462" s="559">
        <v>0</v>
      </c>
      <c r="AC462" s="509" t="str">
        <f>中日程計画表!BS433</f>
        <v>NG</v>
      </c>
      <c r="AD462" s="559">
        <v>0</v>
      </c>
      <c r="AE462" s="289" t="e">
        <f>INDEX(リスト!#REF!,MATCH(品質!$D462,リスト!$D:$D,0))</f>
        <v>#REF!</v>
      </c>
      <c r="AF462" s="284" t="e">
        <f>INDEX(リスト!X:X,MATCH(品質!$D462,リスト!$D:$D,0))</f>
        <v>#N/A</v>
      </c>
    </row>
    <row r="463" spans="1:32" s="107" customFormat="1" ht="12" customHeight="1">
      <c r="A463" s="489"/>
      <c r="B463" s="567"/>
      <c r="C463" s="506"/>
      <c r="D463" s="569"/>
      <c r="E463" s="569"/>
      <c r="F463" s="560"/>
      <c r="G463" s="506"/>
      <c r="H463" s="560"/>
      <c r="I463" s="506"/>
      <c r="J463" s="560"/>
      <c r="K463" s="506"/>
      <c r="L463" s="562"/>
      <c r="M463" s="506"/>
      <c r="N463" s="562"/>
      <c r="O463" s="506"/>
      <c r="P463" s="565"/>
      <c r="Q463" s="506"/>
      <c r="R463" s="562"/>
      <c r="S463" s="506"/>
      <c r="T463" s="562"/>
      <c r="U463" s="506"/>
      <c r="V463" s="562"/>
      <c r="W463" s="506"/>
      <c r="X463" s="560"/>
      <c r="Y463" s="506"/>
      <c r="Z463" s="560"/>
      <c r="AA463" s="509"/>
      <c r="AB463" s="560"/>
      <c r="AC463" s="509"/>
      <c r="AD463" s="560"/>
      <c r="AE463" s="289" t="e">
        <f>INDEX(リスト!#REF!,MATCH(品質!$D462,リスト!$D:$D,0))</f>
        <v>#REF!</v>
      </c>
      <c r="AF463" s="284" t="e">
        <f>INDEX(リスト!X:X,MATCH(品質!$D462,リスト!$D:$D,0))</f>
        <v>#N/A</v>
      </c>
    </row>
    <row r="464" spans="1:32" s="107" customFormat="1" ht="12" customHeight="1">
      <c r="A464" s="488" t="str">
        <f ca="1">中日程計画表!A435</f>
        <v/>
      </c>
      <c r="B464" s="566">
        <f>中日程計画表!B435</f>
        <v>215</v>
      </c>
      <c r="C464" s="563" t="str">
        <f>中日程計画表!C435</f>
        <v/>
      </c>
      <c r="D464" s="568">
        <f>中日程計画表!D435</f>
        <v>0</v>
      </c>
      <c r="E464" s="568">
        <f>中日程計画表!E435</f>
        <v>0</v>
      </c>
      <c r="F464" s="559">
        <v>0</v>
      </c>
      <c r="G464" s="563" t="str">
        <f>中日程計画表!K435</f>
        <v>NG</v>
      </c>
      <c r="H464" s="559"/>
      <c r="I464" s="563" t="str">
        <f>中日程計画表!O435</f>
        <v>NG</v>
      </c>
      <c r="J464" s="559"/>
      <c r="K464" s="563" t="str">
        <f>中日程計画表!S435</f>
        <v>NG</v>
      </c>
      <c r="L464" s="561">
        <v>24</v>
      </c>
      <c r="M464" s="563" t="str">
        <f>中日程計画表!W435</f>
        <v>NG</v>
      </c>
      <c r="N464" s="561">
        <v>11</v>
      </c>
      <c r="O464" s="563" t="str">
        <f>中日程計画表!AE435</f>
        <v>NG</v>
      </c>
      <c r="P464" s="564">
        <v>0.621</v>
      </c>
      <c r="Q464" s="563" t="str">
        <f>中日程計画表!AI435</f>
        <v>NG</v>
      </c>
      <c r="R464" s="561">
        <v>7</v>
      </c>
      <c r="S464" s="563" t="str">
        <f>中日程計画表!AQ435</f>
        <v>NG</v>
      </c>
      <c r="T464" s="561">
        <v>87</v>
      </c>
      <c r="U464" s="563" t="str">
        <f>中日程計画表!AU435</f>
        <v>NG</v>
      </c>
      <c r="V464" s="561">
        <v>11</v>
      </c>
      <c r="W464" s="563" t="str">
        <f>中日程計画表!BC435</f>
        <v>NG</v>
      </c>
      <c r="X464" s="559">
        <v>0</v>
      </c>
      <c r="Y464" s="563" t="str">
        <f>中日程計画表!BG435</f>
        <v>NG</v>
      </c>
      <c r="Z464" s="559">
        <v>0</v>
      </c>
      <c r="AA464" s="509" t="str">
        <f>中日程計画表!BO435</f>
        <v>NG</v>
      </c>
      <c r="AB464" s="559"/>
      <c r="AC464" s="509" t="str">
        <f>中日程計画表!BS435</f>
        <v>NG</v>
      </c>
      <c r="AD464" s="559"/>
      <c r="AE464" s="289" t="e">
        <f>INDEX(リスト!#REF!,MATCH(品質!$D464,リスト!$D:$D,0))</f>
        <v>#REF!</v>
      </c>
      <c r="AF464" s="284" t="e">
        <f>INDEX(リスト!X:X,MATCH(品質!$D464,リスト!$D:$D,0))</f>
        <v>#N/A</v>
      </c>
    </row>
    <row r="465" spans="1:32" s="107" customFormat="1" ht="12" customHeight="1">
      <c r="A465" s="489"/>
      <c r="B465" s="567"/>
      <c r="C465" s="506"/>
      <c r="D465" s="569"/>
      <c r="E465" s="569"/>
      <c r="F465" s="560"/>
      <c r="G465" s="506"/>
      <c r="H465" s="560"/>
      <c r="I465" s="506"/>
      <c r="J465" s="560"/>
      <c r="K465" s="506"/>
      <c r="L465" s="562"/>
      <c r="M465" s="506"/>
      <c r="N465" s="562"/>
      <c r="O465" s="506"/>
      <c r="P465" s="565"/>
      <c r="Q465" s="506"/>
      <c r="R465" s="562"/>
      <c r="S465" s="506"/>
      <c r="T465" s="562"/>
      <c r="U465" s="506"/>
      <c r="V465" s="562"/>
      <c r="W465" s="506"/>
      <c r="X465" s="560"/>
      <c r="Y465" s="506"/>
      <c r="Z465" s="560"/>
      <c r="AA465" s="509"/>
      <c r="AB465" s="560"/>
      <c r="AC465" s="509"/>
      <c r="AD465" s="560"/>
      <c r="AE465" s="289" t="e">
        <f>INDEX(リスト!#REF!,MATCH(品質!$D464,リスト!$D:$D,0))</f>
        <v>#REF!</v>
      </c>
      <c r="AF465" s="284" t="e">
        <f>INDEX(リスト!X:X,MATCH(品質!$D464,リスト!$D:$D,0))</f>
        <v>#N/A</v>
      </c>
    </row>
    <row r="466" spans="1:32" s="107" customFormat="1" ht="12" customHeight="1">
      <c r="A466" s="488" t="str">
        <f ca="1">中日程計画表!A437</f>
        <v/>
      </c>
      <c r="B466" s="570">
        <f>中日程計画表!B437</f>
        <v>216</v>
      </c>
      <c r="C466" s="563" t="str">
        <f>中日程計画表!C437</f>
        <v/>
      </c>
      <c r="D466" s="568">
        <f>中日程計画表!D437</f>
        <v>0</v>
      </c>
      <c r="E466" s="568">
        <f>中日程計画表!E437</f>
        <v>0</v>
      </c>
      <c r="F466" s="559">
        <v>4</v>
      </c>
      <c r="G466" s="509" t="str">
        <f>中日程計画表!K437</f>
        <v>NG</v>
      </c>
      <c r="H466" s="559"/>
      <c r="I466" s="509" t="str">
        <f>中日程計画表!O437</f>
        <v>NG</v>
      </c>
      <c r="J466" s="559"/>
      <c r="K466" s="509" t="str">
        <f>中日程計画表!S437</f>
        <v>NG</v>
      </c>
      <c r="L466" s="561">
        <v>19</v>
      </c>
      <c r="M466" s="509" t="str">
        <f>中日程計画表!W437</f>
        <v>NG</v>
      </c>
      <c r="N466" s="561">
        <v>10</v>
      </c>
      <c r="O466" s="509" t="str">
        <f>中日程計画表!AE437</f>
        <v>NG</v>
      </c>
      <c r="P466" s="564">
        <v>0.41499999999999998</v>
      </c>
      <c r="Q466" s="509" t="str">
        <f>中日程計画表!AI437</f>
        <v>NG</v>
      </c>
      <c r="R466" s="561">
        <v>17</v>
      </c>
      <c r="S466" s="563" t="str">
        <f>中日程計画表!AQ437</f>
        <v>NG</v>
      </c>
      <c r="T466" s="561">
        <v>70</v>
      </c>
      <c r="U466" s="509" t="str">
        <f>中日程計画表!AU437</f>
        <v>NG</v>
      </c>
      <c r="V466" s="561">
        <v>10</v>
      </c>
      <c r="W466" s="509" t="str">
        <f>中日程計画表!BC437</f>
        <v>NG</v>
      </c>
      <c r="X466" s="559">
        <v>8</v>
      </c>
      <c r="Y466" s="509" t="str">
        <f>中日程計画表!BG437</f>
        <v>NG</v>
      </c>
      <c r="Z466" s="559">
        <v>0</v>
      </c>
      <c r="AA466" s="509" t="str">
        <f>中日程計画表!BO437</f>
        <v>NG</v>
      </c>
      <c r="AB466" s="559">
        <v>0</v>
      </c>
      <c r="AC466" s="509" t="str">
        <f>中日程計画表!BS437</f>
        <v>NG</v>
      </c>
      <c r="AD466" s="559">
        <v>0</v>
      </c>
      <c r="AE466" s="289" t="e">
        <f>INDEX(リスト!#REF!,MATCH(品質!$D466,リスト!$D:$D,0))</f>
        <v>#REF!</v>
      </c>
      <c r="AF466" s="284" t="e">
        <f>INDEX(リスト!X:X,MATCH(品質!$D466,リスト!$D:$D,0))</f>
        <v>#N/A</v>
      </c>
    </row>
    <row r="467" spans="1:32" s="107" customFormat="1" ht="12" customHeight="1">
      <c r="A467" s="489"/>
      <c r="B467" s="570"/>
      <c r="C467" s="506"/>
      <c r="D467" s="569"/>
      <c r="E467" s="569"/>
      <c r="F467" s="560"/>
      <c r="G467" s="509"/>
      <c r="H467" s="560"/>
      <c r="I467" s="509"/>
      <c r="J467" s="560"/>
      <c r="K467" s="509"/>
      <c r="L467" s="562"/>
      <c r="M467" s="509"/>
      <c r="N467" s="562"/>
      <c r="O467" s="509"/>
      <c r="P467" s="565"/>
      <c r="Q467" s="509"/>
      <c r="R467" s="562"/>
      <c r="S467" s="506"/>
      <c r="T467" s="562"/>
      <c r="U467" s="509"/>
      <c r="V467" s="562"/>
      <c r="W467" s="509"/>
      <c r="X467" s="560"/>
      <c r="Y467" s="509"/>
      <c r="Z467" s="560"/>
      <c r="AA467" s="509"/>
      <c r="AB467" s="560"/>
      <c r="AC467" s="509"/>
      <c r="AD467" s="560"/>
      <c r="AE467" s="289" t="e">
        <f>INDEX(リスト!#REF!,MATCH(品質!$D466,リスト!$D:$D,0))</f>
        <v>#REF!</v>
      </c>
      <c r="AF467" s="284" t="e">
        <f>INDEX(リスト!X:X,MATCH(品質!$D466,リスト!$D:$D,0))</f>
        <v>#N/A</v>
      </c>
    </row>
    <row r="468" spans="1:32" s="107" customFormat="1" ht="12" customHeight="1">
      <c r="A468" s="488" t="str">
        <f ca="1">中日程計画表!A439</f>
        <v/>
      </c>
      <c r="B468" s="566">
        <f>中日程計画表!B439</f>
        <v>217</v>
      </c>
      <c r="C468" s="563" t="str">
        <f>中日程計画表!C439</f>
        <v/>
      </c>
      <c r="D468" s="568">
        <f>中日程計画表!D439</f>
        <v>0</v>
      </c>
      <c r="E468" s="568">
        <f>中日程計画表!E439</f>
        <v>0</v>
      </c>
      <c r="F468" s="559">
        <v>0</v>
      </c>
      <c r="G468" s="563" t="str">
        <f>中日程計画表!K439</f>
        <v>NG</v>
      </c>
      <c r="H468" s="559"/>
      <c r="I468" s="563" t="str">
        <f>中日程計画表!O439</f>
        <v>NG</v>
      </c>
      <c r="J468" s="559"/>
      <c r="K468" s="563" t="str">
        <f>中日程計画表!S439</f>
        <v>NG</v>
      </c>
      <c r="L468" s="561">
        <v>19</v>
      </c>
      <c r="M468" s="563" t="str">
        <f>中日程計画表!W439</f>
        <v>NG</v>
      </c>
      <c r="N468" s="561">
        <v>6</v>
      </c>
      <c r="O468" s="563" t="str">
        <f>中日程計画表!AE439</f>
        <v>NG</v>
      </c>
      <c r="P468" s="564">
        <v>0.51100000000000001</v>
      </c>
      <c r="Q468" s="563" t="str">
        <f>中日程計画表!AI439</f>
        <v>NG</v>
      </c>
      <c r="R468" s="561">
        <v>14</v>
      </c>
      <c r="S468" s="563" t="str">
        <f>中日程計画表!AQ439</f>
        <v>NG</v>
      </c>
      <c r="T468" s="561">
        <v>100</v>
      </c>
      <c r="U468" s="563" t="str">
        <f>中日程計画表!AU439</f>
        <v>NG</v>
      </c>
      <c r="V468" s="561">
        <v>8</v>
      </c>
      <c r="W468" s="563" t="str">
        <f>中日程計画表!BC439</f>
        <v>NG</v>
      </c>
      <c r="X468" s="559">
        <v>0</v>
      </c>
      <c r="Y468" s="563" t="str">
        <f>中日程計画表!BG439</f>
        <v>NG</v>
      </c>
      <c r="Z468" s="559">
        <v>0</v>
      </c>
      <c r="AA468" s="509" t="str">
        <f>中日程計画表!BO439</f>
        <v>NG</v>
      </c>
      <c r="AB468" s="559">
        <v>0</v>
      </c>
      <c r="AC468" s="509" t="str">
        <f>中日程計画表!BS439</f>
        <v>NG</v>
      </c>
      <c r="AD468" s="559">
        <v>0</v>
      </c>
      <c r="AE468" s="289" t="e">
        <f>INDEX(リスト!#REF!,MATCH(品質!$D468,リスト!$D:$D,0))</f>
        <v>#REF!</v>
      </c>
      <c r="AF468" s="284" t="e">
        <f>INDEX(リスト!X:X,MATCH(品質!$D468,リスト!$D:$D,0))</f>
        <v>#N/A</v>
      </c>
    </row>
    <row r="469" spans="1:32" s="107" customFormat="1" ht="12" customHeight="1">
      <c r="A469" s="489"/>
      <c r="B469" s="567"/>
      <c r="C469" s="506"/>
      <c r="D469" s="569"/>
      <c r="E469" s="569"/>
      <c r="F469" s="560"/>
      <c r="G469" s="506"/>
      <c r="H469" s="560"/>
      <c r="I469" s="506"/>
      <c r="J469" s="560"/>
      <c r="K469" s="506"/>
      <c r="L469" s="562"/>
      <c r="M469" s="506"/>
      <c r="N469" s="562"/>
      <c r="O469" s="506"/>
      <c r="P469" s="565"/>
      <c r="Q469" s="506"/>
      <c r="R469" s="562"/>
      <c r="S469" s="506"/>
      <c r="T469" s="562"/>
      <c r="U469" s="506"/>
      <c r="V469" s="562"/>
      <c r="W469" s="506"/>
      <c r="X469" s="560"/>
      <c r="Y469" s="506"/>
      <c r="Z469" s="560"/>
      <c r="AA469" s="509"/>
      <c r="AB469" s="560"/>
      <c r="AC469" s="509"/>
      <c r="AD469" s="560"/>
      <c r="AE469" s="289" t="e">
        <f>INDEX(リスト!#REF!,MATCH(品質!$D468,リスト!$D:$D,0))</f>
        <v>#REF!</v>
      </c>
      <c r="AF469" s="284" t="e">
        <f>INDEX(リスト!X:X,MATCH(品質!$D468,リスト!$D:$D,0))</f>
        <v>#N/A</v>
      </c>
    </row>
    <row r="470" spans="1:32" s="107" customFormat="1" ht="12" customHeight="1">
      <c r="A470" s="488" t="str">
        <f ca="1">中日程計画表!A441</f>
        <v/>
      </c>
      <c r="B470" s="566">
        <f>中日程計画表!B441</f>
        <v>218</v>
      </c>
      <c r="C470" s="563" t="str">
        <f>中日程計画表!C441</f>
        <v/>
      </c>
      <c r="D470" s="568">
        <f>中日程計画表!D441</f>
        <v>0</v>
      </c>
      <c r="E470" s="568">
        <f>中日程計画表!E441</f>
        <v>0</v>
      </c>
      <c r="F470" s="559">
        <v>0</v>
      </c>
      <c r="G470" s="563" t="str">
        <f>中日程計画表!K441</f>
        <v>NG</v>
      </c>
      <c r="H470" s="559"/>
      <c r="I470" s="563" t="str">
        <f>中日程計画表!O441</f>
        <v>NG</v>
      </c>
      <c r="J470" s="559"/>
      <c r="K470" s="563" t="str">
        <f>中日程計画表!S441</f>
        <v>NG</v>
      </c>
      <c r="L470" s="561">
        <v>20</v>
      </c>
      <c r="M470" s="563" t="str">
        <f>中日程計画表!W441</f>
        <v>NG</v>
      </c>
      <c r="N470" s="561">
        <v>2</v>
      </c>
      <c r="O470" s="563" t="str">
        <f>中日程計画表!AE441</f>
        <v>NG</v>
      </c>
      <c r="P470" s="564">
        <v>0.438</v>
      </c>
      <c r="Q470" s="563" t="str">
        <f>中日程計画表!AI441</f>
        <v>NG</v>
      </c>
      <c r="R470" s="561">
        <v>1</v>
      </c>
      <c r="S470" s="563" t="str">
        <f>中日程計画表!AQ441</f>
        <v>NG</v>
      </c>
      <c r="T470" s="561">
        <v>68</v>
      </c>
      <c r="U470" s="563" t="str">
        <f>中日程計画表!AU441</f>
        <v>NG</v>
      </c>
      <c r="V470" s="561">
        <v>6</v>
      </c>
      <c r="W470" s="563" t="str">
        <f>中日程計画表!BC441</f>
        <v>NG</v>
      </c>
      <c r="X470" s="559">
        <v>3</v>
      </c>
      <c r="Y470" s="563" t="str">
        <f>中日程計画表!BG441</f>
        <v>NG</v>
      </c>
      <c r="Z470" s="559">
        <v>5</v>
      </c>
      <c r="AA470" s="509" t="str">
        <f>中日程計画表!BO441</f>
        <v>NG</v>
      </c>
      <c r="AB470" s="559">
        <v>0</v>
      </c>
      <c r="AC470" s="509" t="str">
        <f>中日程計画表!BS441</f>
        <v>NG</v>
      </c>
      <c r="AD470" s="559">
        <v>0</v>
      </c>
      <c r="AE470" s="289" t="e">
        <f>INDEX(リスト!#REF!,MATCH(品質!$D470,リスト!$D:$D,0))</f>
        <v>#REF!</v>
      </c>
      <c r="AF470" s="284" t="e">
        <f>INDEX(リスト!X:X,MATCH(品質!$D470,リスト!$D:$D,0))</f>
        <v>#N/A</v>
      </c>
    </row>
    <row r="471" spans="1:32" s="107" customFormat="1" ht="12" customHeight="1">
      <c r="A471" s="489"/>
      <c r="B471" s="567"/>
      <c r="C471" s="506"/>
      <c r="D471" s="569"/>
      <c r="E471" s="569"/>
      <c r="F471" s="560"/>
      <c r="G471" s="506"/>
      <c r="H471" s="560"/>
      <c r="I471" s="506"/>
      <c r="J471" s="560"/>
      <c r="K471" s="506"/>
      <c r="L471" s="562"/>
      <c r="M471" s="506"/>
      <c r="N471" s="562"/>
      <c r="O471" s="506"/>
      <c r="P471" s="565"/>
      <c r="Q471" s="506"/>
      <c r="R471" s="562"/>
      <c r="S471" s="506"/>
      <c r="T471" s="562"/>
      <c r="U471" s="506"/>
      <c r="V471" s="562"/>
      <c r="W471" s="506"/>
      <c r="X471" s="560"/>
      <c r="Y471" s="506"/>
      <c r="Z471" s="560"/>
      <c r="AA471" s="509"/>
      <c r="AB471" s="560"/>
      <c r="AC471" s="509"/>
      <c r="AD471" s="560"/>
      <c r="AE471" s="289" t="e">
        <f>INDEX(リスト!#REF!,MATCH(品質!$D470,リスト!$D:$D,0))</f>
        <v>#REF!</v>
      </c>
      <c r="AF471" s="284" t="e">
        <f>INDEX(リスト!X:X,MATCH(品質!$D470,リスト!$D:$D,0))</f>
        <v>#N/A</v>
      </c>
    </row>
    <row r="472" spans="1:32" s="107" customFormat="1" ht="12" customHeight="1">
      <c r="A472" s="488" t="str">
        <f ca="1">中日程計画表!A443</f>
        <v/>
      </c>
      <c r="B472" s="566">
        <f>中日程計画表!B443</f>
        <v>219</v>
      </c>
      <c r="C472" s="563" t="str">
        <f>中日程計画表!C443</f>
        <v/>
      </c>
      <c r="D472" s="568">
        <f>中日程計画表!D443</f>
        <v>0</v>
      </c>
      <c r="E472" s="568">
        <f>中日程計画表!E443</f>
        <v>0</v>
      </c>
      <c r="F472" s="559">
        <v>0</v>
      </c>
      <c r="G472" s="563" t="str">
        <f>中日程計画表!K443</f>
        <v>NG</v>
      </c>
      <c r="H472" s="559"/>
      <c r="I472" s="563" t="str">
        <f>中日程計画表!O443</f>
        <v>NG</v>
      </c>
      <c r="J472" s="559"/>
      <c r="K472" s="563" t="str">
        <f>中日程計画表!S443</f>
        <v>NG</v>
      </c>
      <c r="L472" s="561">
        <v>19</v>
      </c>
      <c r="M472" s="563" t="str">
        <f>中日程計画表!W443</f>
        <v>NG</v>
      </c>
      <c r="N472" s="561">
        <v>6</v>
      </c>
      <c r="O472" s="563" t="str">
        <f>中日程計画表!AE443</f>
        <v>NG</v>
      </c>
      <c r="P472" s="564">
        <v>0.437</v>
      </c>
      <c r="Q472" s="563" t="str">
        <f>中日程計画表!AI443</f>
        <v>NG</v>
      </c>
      <c r="R472" s="561">
        <v>15</v>
      </c>
      <c r="S472" s="563" t="str">
        <f>中日程計画表!AQ443</f>
        <v>NG</v>
      </c>
      <c r="T472" s="561">
        <v>75</v>
      </c>
      <c r="U472" s="563" t="str">
        <f>中日程計画表!AU443</f>
        <v>NG</v>
      </c>
      <c r="V472" s="561">
        <v>7</v>
      </c>
      <c r="W472" s="563" t="str">
        <f>中日程計画表!BC443</f>
        <v>NG</v>
      </c>
      <c r="X472" s="559">
        <v>0</v>
      </c>
      <c r="Y472" s="563" t="str">
        <f>中日程計画表!BG443</f>
        <v>NG</v>
      </c>
      <c r="Z472" s="559">
        <v>0</v>
      </c>
      <c r="AA472" s="509" t="str">
        <f>中日程計画表!BO443</f>
        <v>NG</v>
      </c>
      <c r="AB472" s="559">
        <v>0</v>
      </c>
      <c r="AC472" s="509" t="str">
        <f>中日程計画表!BS443</f>
        <v>NG</v>
      </c>
      <c r="AD472" s="559">
        <v>0</v>
      </c>
      <c r="AE472" s="289" t="e">
        <f>INDEX(リスト!#REF!,MATCH(品質!$D472,リスト!$D:$D,0))</f>
        <v>#REF!</v>
      </c>
      <c r="AF472" s="284" t="e">
        <f>INDEX(リスト!X:X,MATCH(品質!$D472,リスト!$D:$D,0))</f>
        <v>#N/A</v>
      </c>
    </row>
    <row r="473" spans="1:32" s="107" customFormat="1" ht="12" customHeight="1">
      <c r="A473" s="489"/>
      <c r="B473" s="567"/>
      <c r="C473" s="506"/>
      <c r="D473" s="569"/>
      <c r="E473" s="569"/>
      <c r="F473" s="560"/>
      <c r="G473" s="506"/>
      <c r="H473" s="560"/>
      <c r="I473" s="506"/>
      <c r="J473" s="560"/>
      <c r="K473" s="506"/>
      <c r="L473" s="562"/>
      <c r="M473" s="506"/>
      <c r="N473" s="562"/>
      <c r="O473" s="506"/>
      <c r="P473" s="565"/>
      <c r="Q473" s="506"/>
      <c r="R473" s="562"/>
      <c r="S473" s="506"/>
      <c r="T473" s="562"/>
      <c r="U473" s="506"/>
      <c r="V473" s="562"/>
      <c r="W473" s="506"/>
      <c r="X473" s="560"/>
      <c r="Y473" s="506"/>
      <c r="Z473" s="560"/>
      <c r="AA473" s="509"/>
      <c r="AB473" s="560"/>
      <c r="AC473" s="509"/>
      <c r="AD473" s="560"/>
      <c r="AE473" s="289" t="e">
        <f>INDEX(リスト!#REF!,MATCH(品質!$D472,リスト!$D:$D,0))</f>
        <v>#REF!</v>
      </c>
      <c r="AF473" s="284" t="e">
        <f>INDEX(リスト!X:X,MATCH(品質!$D472,リスト!$D:$D,0))</f>
        <v>#N/A</v>
      </c>
    </row>
    <row r="474" spans="1:32" s="107" customFormat="1" ht="12" customHeight="1">
      <c r="A474" s="488" t="str">
        <f ca="1">中日程計画表!A445</f>
        <v/>
      </c>
      <c r="B474" s="570">
        <f>中日程計画表!B445</f>
        <v>220</v>
      </c>
      <c r="C474" s="563" t="str">
        <f>中日程計画表!C445</f>
        <v/>
      </c>
      <c r="D474" s="568">
        <f>中日程計画表!D445</f>
        <v>0</v>
      </c>
      <c r="E474" s="568">
        <f>中日程計画表!E445</f>
        <v>0</v>
      </c>
      <c r="F474" s="559">
        <v>15</v>
      </c>
      <c r="G474" s="509" t="str">
        <f>中日程計画表!K445</f>
        <v>NG</v>
      </c>
      <c r="H474" s="559"/>
      <c r="I474" s="509" t="str">
        <f>中日程計画表!O445</f>
        <v>NG</v>
      </c>
      <c r="J474" s="559"/>
      <c r="K474" s="509" t="str">
        <f>中日程計画表!S445</f>
        <v>NG</v>
      </c>
      <c r="L474" s="561">
        <v>20</v>
      </c>
      <c r="M474" s="509" t="str">
        <f>中日程計画表!W445</f>
        <v>NG</v>
      </c>
      <c r="N474" s="561">
        <v>12</v>
      </c>
      <c r="O474" s="509" t="str">
        <f>中日程計画表!AE445</f>
        <v>NG</v>
      </c>
      <c r="P474" s="564">
        <v>0.40600000000000003</v>
      </c>
      <c r="Q474" s="509" t="str">
        <f>中日程計画表!AI445</f>
        <v>NG</v>
      </c>
      <c r="R474" s="561">
        <v>12</v>
      </c>
      <c r="S474" s="563" t="str">
        <f>中日程計画表!AQ445</f>
        <v>NG</v>
      </c>
      <c r="T474" s="561">
        <v>52</v>
      </c>
      <c r="U474" s="509" t="str">
        <f>中日程計画表!AU445</f>
        <v>NG</v>
      </c>
      <c r="V474" s="561">
        <v>19</v>
      </c>
      <c r="W474" s="509" t="str">
        <f>中日程計画表!BC445</f>
        <v>NG</v>
      </c>
      <c r="X474" s="559">
        <v>6</v>
      </c>
      <c r="Y474" s="509" t="str">
        <f>中日程計画表!BG445</f>
        <v>NG</v>
      </c>
      <c r="Z474" s="559">
        <v>3</v>
      </c>
      <c r="AA474" s="509" t="str">
        <f>中日程計画表!BO445</f>
        <v>NG</v>
      </c>
      <c r="AB474" s="559">
        <v>0</v>
      </c>
      <c r="AC474" s="509" t="str">
        <f>中日程計画表!BS445</f>
        <v>NG</v>
      </c>
      <c r="AD474" s="559">
        <v>0</v>
      </c>
      <c r="AE474" s="289" t="e">
        <f>INDEX(リスト!#REF!,MATCH(品質!$D474,リスト!$D:$D,0))</f>
        <v>#REF!</v>
      </c>
      <c r="AF474" s="284" t="e">
        <f>INDEX(リスト!X:X,MATCH(品質!$D474,リスト!$D:$D,0))</f>
        <v>#N/A</v>
      </c>
    </row>
    <row r="475" spans="1:32" s="107" customFormat="1" ht="12" customHeight="1">
      <c r="A475" s="489"/>
      <c r="B475" s="570"/>
      <c r="C475" s="506"/>
      <c r="D475" s="569"/>
      <c r="E475" s="569"/>
      <c r="F475" s="560"/>
      <c r="G475" s="509"/>
      <c r="H475" s="560"/>
      <c r="I475" s="509"/>
      <c r="J475" s="560"/>
      <c r="K475" s="509"/>
      <c r="L475" s="562"/>
      <c r="M475" s="509"/>
      <c r="N475" s="562"/>
      <c r="O475" s="509"/>
      <c r="P475" s="565"/>
      <c r="Q475" s="509"/>
      <c r="R475" s="562"/>
      <c r="S475" s="506"/>
      <c r="T475" s="562"/>
      <c r="U475" s="509"/>
      <c r="V475" s="562"/>
      <c r="W475" s="509"/>
      <c r="X475" s="560"/>
      <c r="Y475" s="509"/>
      <c r="Z475" s="560"/>
      <c r="AA475" s="509"/>
      <c r="AB475" s="560"/>
      <c r="AC475" s="509"/>
      <c r="AD475" s="560"/>
      <c r="AE475" s="289" t="e">
        <f>INDEX(リスト!#REF!,MATCH(品質!$D474,リスト!$D:$D,0))</f>
        <v>#REF!</v>
      </c>
      <c r="AF475" s="284" t="e">
        <f>INDEX(リスト!X:X,MATCH(品質!$D474,リスト!$D:$D,0))</f>
        <v>#N/A</v>
      </c>
    </row>
    <row r="476" spans="1:32" s="107" customFormat="1" ht="12" customHeight="1">
      <c r="A476" s="488" t="str">
        <f ca="1">中日程計画表!A447</f>
        <v/>
      </c>
      <c r="B476" s="566">
        <f>中日程計画表!B447</f>
        <v>221</v>
      </c>
      <c r="C476" s="563" t="str">
        <f>中日程計画表!C447</f>
        <v/>
      </c>
      <c r="D476" s="568">
        <f>中日程計画表!D447</f>
        <v>0</v>
      </c>
      <c r="E476" s="568">
        <f>中日程計画表!E447</f>
        <v>0</v>
      </c>
      <c r="F476" s="559">
        <v>3</v>
      </c>
      <c r="G476" s="563" t="str">
        <f>中日程計画表!K447</f>
        <v>NG</v>
      </c>
      <c r="H476" s="559"/>
      <c r="I476" s="563" t="str">
        <f>中日程計画表!O447</f>
        <v>NG</v>
      </c>
      <c r="J476" s="559"/>
      <c r="K476" s="563" t="str">
        <f>中日程計画表!S447</f>
        <v>NG</v>
      </c>
      <c r="L476" s="561">
        <v>18</v>
      </c>
      <c r="M476" s="563" t="str">
        <f>中日程計画表!W447</f>
        <v>NG</v>
      </c>
      <c r="N476" s="561">
        <v>12</v>
      </c>
      <c r="O476" s="563" t="str">
        <f>中日程計画表!AE447</f>
        <v>NG</v>
      </c>
      <c r="P476" s="564">
        <v>0.43</v>
      </c>
      <c r="Q476" s="563" t="str">
        <f>中日程計画表!AI447</f>
        <v>NG</v>
      </c>
      <c r="R476" s="561">
        <v>8</v>
      </c>
      <c r="S476" s="563" t="str">
        <f>中日程計画表!AQ447</f>
        <v>NG</v>
      </c>
      <c r="T476" s="561">
        <v>50</v>
      </c>
      <c r="U476" s="563" t="str">
        <f>中日程計画表!AU447</f>
        <v>NG</v>
      </c>
      <c r="V476" s="561">
        <v>8</v>
      </c>
      <c r="W476" s="563" t="str">
        <f>中日程計画表!BC447</f>
        <v>NG</v>
      </c>
      <c r="X476" s="559">
        <v>0</v>
      </c>
      <c r="Y476" s="563" t="str">
        <f>中日程計画表!BG447</f>
        <v>NG</v>
      </c>
      <c r="Z476" s="559">
        <v>0</v>
      </c>
      <c r="AA476" s="509" t="str">
        <f>中日程計画表!BO447</f>
        <v>NG</v>
      </c>
      <c r="AB476" s="559"/>
      <c r="AC476" s="509" t="str">
        <f>中日程計画表!BS447</f>
        <v>NG</v>
      </c>
      <c r="AD476" s="559"/>
      <c r="AE476" s="289" t="e">
        <f>INDEX(リスト!#REF!,MATCH(品質!$D476,リスト!$D:$D,0))</f>
        <v>#REF!</v>
      </c>
      <c r="AF476" s="284" t="e">
        <f>INDEX(リスト!X:X,MATCH(品質!$D476,リスト!$D:$D,0))</f>
        <v>#N/A</v>
      </c>
    </row>
    <row r="477" spans="1:32" s="107" customFormat="1" ht="12" customHeight="1">
      <c r="A477" s="489"/>
      <c r="B477" s="567"/>
      <c r="C477" s="506"/>
      <c r="D477" s="569"/>
      <c r="E477" s="569"/>
      <c r="F477" s="560"/>
      <c r="G477" s="506"/>
      <c r="H477" s="560"/>
      <c r="I477" s="506"/>
      <c r="J477" s="560"/>
      <c r="K477" s="506"/>
      <c r="L477" s="562"/>
      <c r="M477" s="506"/>
      <c r="N477" s="562"/>
      <c r="O477" s="506"/>
      <c r="P477" s="565"/>
      <c r="Q477" s="506"/>
      <c r="R477" s="562"/>
      <c r="S477" s="506"/>
      <c r="T477" s="562"/>
      <c r="U477" s="506"/>
      <c r="V477" s="562"/>
      <c r="W477" s="506"/>
      <c r="X477" s="560"/>
      <c r="Y477" s="506"/>
      <c r="Z477" s="560"/>
      <c r="AA477" s="509"/>
      <c r="AB477" s="560"/>
      <c r="AC477" s="509"/>
      <c r="AD477" s="560"/>
      <c r="AE477" s="289" t="e">
        <f>INDEX(リスト!#REF!,MATCH(品質!$D476,リスト!$D:$D,0))</f>
        <v>#REF!</v>
      </c>
      <c r="AF477" s="284" t="e">
        <f>INDEX(リスト!X:X,MATCH(品質!$D476,リスト!$D:$D,0))</f>
        <v>#N/A</v>
      </c>
    </row>
    <row r="478" spans="1:32" s="107" customFormat="1" ht="12" customHeight="1">
      <c r="A478" s="488" t="str">
        <f ca="1">中日程計画表!A449</f>
        <v/>
      </c>
      <c r="B478" s="566">
        <f>中日程計画表!B449</f>
        <v>222</v>
      </c>
      <c r="C478" s="563" t="str">
        <f>中日程計画表!C449</f>
        <v/>
      </c>
      <c r="D478" s="568">
        <f>中日程計画表!D449</f>
        <v>0</v>
      </c>
      <c r="E478" s="568">
        <f>中日程計画表!E449</f>
        <v>0</v>
      </c>
      <c r="F478" s="559">
        <v>3</v>
      </c>
      <c r="G478" s="563" t="str">
        <f>中日程計画表!K449</f>
        <v>NG</v>
      </c>
      <c r="H478" s="559"/>
      <c r="I478" s="563" t="str">
        <f>中日程計画表!O449</f>
        <v>NG</v>
      </c>
      <c r="J478" s="559"/>
      <c r="K478" s="563" t="str">
        <f>中日程計画表!S449</f>
        <v>NG</v>
      </c>
      <c r="L478" s="561">
        <v>26</v>
      </c>
      <c r="M478" s="563" t="str">
        <f>中日程計画表!W449</f>
        <v>NG</v>
      </c>
      <c r="N478" s="561">
        <v>15</v>
      </c>
      <c r="O478" s="563" t="str">
        <f>中日程計画表!AE449</f>
        <v>NG</v>
      </c>
      <c r="P478" s="564">
        <v>0.67100000000000004</v>
      </c>
      <c r="Q478" s="563" t="str">
        <f>中日程計画表!AI449</f>
        <v>NG</v>
      </c>
      <c r="R478" s="561">
        <v>13</v>
      </c>
      <c r="S478" s="563" t="str">
        <f>中日程計画表!AQ449</f>
        <v>NG</v>
      </c>
      <c r="T478" s="561">
        <v>44</v>
      </c>
      <c r="U478" s="563" t="str">
        <f>中日程計画表!AU449</f>
        <v>NG</v>
      </c>
      <c r="V478" s="561">
        <v>0</v>
      </c>
      <c r="W478" s="563" t="str">
        <f>中日程計画表!BC449</f>
        <v>NG</v>
      </c>
      <c r="X478" s="559">
        <v>0</v>
      </c>
      <c r="Y478" s="563" t="str">
        <f>中日程計画表!BG449</f>
        <v>NG</v>
      </c>
      <c r="Z478" s="559">
        <v>0</v>
      </c>
      <c r="AA478" s="509" t="str">
        <f>中日程計画表!BO449</f>
        <v>NG</v>
      </c>
      <c r="AB478" s="559"/>
      <c r="AC478" s="509" t="str">
        <f>中日程計画表!BS449</f>
        <v>NG</v>
      </c>
      <c r="AD478" s="559"/>
      <c r="AE478" s="289" t="e">
        <f>INDEX(リスト!#REF!,MATCH(品質!$D478,リスト!$D:$D,0))</f>
        <v>#REF!</v>
      </c>
      <c r="AF478" s="284" t="e">
        <f>INDEX(リスト!X:X,MATCH(品質!$D478,リスト!$D:$D,0))</f>
        <v>#N/A</v>
      </c>
    </row>
    <row r="479" spans="1:32" s="107" customFormat="1" ht="12" customHeight="1">
      <c r="A479" s="489"/>
      <c r="B479" s="567"/>
      <c r="C479" s="506"/>
      <c r="D479" s="569"/>
      <c r="E479" s="569"/>
      <c r="F479" s="560"/>
      <c r="G479" s="506"/>
      <c r="H479" s="560"/>
      <c r="I479" s="506"/>
      <c r="J479" s="560"/>
      <c r="K479" s="506"/>
      <c r="L479" s="562"/>
      <c r="M479" s="506"/>
      <c r="N479" s="562"/>
      <c r="O479" s="506"/>
      <c r="P479" s="565"/>
      <c r="Q479" s="506"/>
      <c r="R479" s="562"/>
      <c r="S479" s="506"/>
      <c r="T479" s="562"/>
      <c r="U479" s="506"/>
      <c r="V479" s="562"/>
      <c r="W479" s="506"/>
      <c r="X479" s="560"/>
      <c r="Y479" s="506"/>
      <c r="Z479" s="560"/>
      <c r="AA479" s="509"/>
      <c r="AB479" s="560"/>
      <c r="AC479" s="509"/>
      <c r="AD479" s="560"/>
      <c r="AE479" s="289" t="e">
        <f>INDEX(リスト!#REF!,MATCH(品質!$D478,リスト!$D:$D,0))</f>
        <v>#REF!</v>
      </c>
      <c r="AF479" s="284" t="e">
        <f>INDEX(リスト!X:X,MATCH(品質!$D478,リスト!$D:$D,0))</f>
        <v>#N/A</v>
      </c>
    </row>
    <row r="480" spans="1:32" s="107" customFormat="1" ht="12" customHeight="1">
      <c r="A480" s="488" t="str">
        <f ca="1">中日程計画表!A451</f>
        <v/>
      </c>
      <c r="B480" s="566">
        <f>中日程計画表!B451</f>
        <v>223</v>
      </c>
      <c r="C480" s="563" t="str">
        <f>中日程計画表!C451</f>
        <v/>
      </c>
      <c r="D480" s="568">
        <f>中日程計画表!D451</f>
        <v>0</v>
      </c>
      <c r="E480" s="568">
        <f>中日程計画表!E451</f>
        <v>0</v>
      </c>
      <c r="F480" s="559">
        <v>1</v>
      </c>
      <c r="G480" s="563" t="str">
        <f>中日程計画表!K451</f>
        <v>NG</v>
      </c>
      <c r="H480" s="559"/>
      <c r="I480" s="563" t="str">
        <f>中日程計画表!O451</f>
        <v>NG</v>
      </c>
      <c r="J480" s="559"/>
      <c r="K480" s="563" t="str">
        <f>中日程計画表!S451</f>
        <v>NG</v>
      </c>
      <c r="L480" s="561">
        <v>30</v>
      </c>
      <c r="M480" s="563" t="str">
        <f>中日程計画表!W451</f>
        <v>NG</v>
      </c>
      <c r="N480" s="561">
        <v>20</v>
      </c>
      <c r="O480" s="563" t="str">
        <f>中日程計画表!AE451</f>
        <v>NG</v>
      </c>
      <c r="P480" s="564">
        <v>1.456</v>
      </c>
      <c r="Q480" s="563" t="str">
        <f>中日程計画表!AI451</f>
        <v>NG</v>
      </c>
      <c r="R480" s="561">
        <v>0</v>
      </c>
      <c r="S480" s="563" t="str">
        <f>中日程計画表!AQ451</f>
        <v>NG</v>
      </c>
      <c r="T480" s="561">
        <v>39</v>
      </c>
      <c r="U480" s="563" t="str">
        <f>中日程計画表!AU451</f>
        <v>NG</v>
      </c>
      <c r="V480" s="561">
        <v>0</v>
      </c>
      <c r="W480" s="563" t="str">
        <f>中日程計画表!BC451</f>
        <v>NG</v>
      </c>
      <c r="X480" s="559">
        <v>0</v>
      </c>
      <c r="Y480" s="563" t="str">
        <f>中日程計画表!BG451</f>
        <v>NG</v>
      </c>
      <c r="Z480" s="559">
        <v>0</v>
      </c>
      <c r="AA480" s="509" t="str">
        <f>中日程計画表!BO451</f>
        <v>NG</v>
      </c>
      <c r="AB480" s="559"/>
      <c r="AC480" s="509" t="str">
        <f>中日程計画表!BS451</f>
        <v>NG</v>
      </c>
      <c r="AD480" s="559"/>
      <c r="AE480" s="289" t="e">
        <f>INDEX(リスト!#REF!,MATCH(品質!$D480,リスト!$D:$D,0))</f>
        <v>#REF!</v>
      </c>
      <c r="AF480" s="284" t="e">
        <f>INDEX(リスト!X:X,MATCH(品質!$D480,リスト!$D:$D,0))</f>
        <v>#N/A</v>
      </c>
    </row>
    <row r="481" spans="1:32" s="107" customFormat="1" ht="12" customHeight="1">
      <c r="A481" s="489"/>
      <c r="B481" s="567"/>
      <c r="C481" s="506"/>
      <c r="D481" s="569"/>
      <c r="E481" s="569"/>
      <c r="F481" s="560"/>
      <c r="G481" s="506"/>
      <c r="H481" s="560"/>
      <c r="I481" s="506"/>
      <c r="J481" s="560"/>
      <c r="K481" s="506"/>
      <c r="L481" s="562"/>
      <c r="M481" s="506"/>
      <c r="N481" s="562"/>
      <c r="O481" s="506"/>
      <c r="P481" s="565"/>
      <c r="Q481" s="506"/>
      <c r="R481" s="562"/>
      <c r="S481" s="506"/>
      <c r="T481" s="562"/>
      <c r="U481" s="506"/>
      <c r="V481" s="562"/>
      <c r="W481" s="506"/>
      <c r="X481" s="560"/>
      <c r="Y481" s="506"/>
      <c r="Z481" s="560"/>
      <c r="AA481" s="509"/>
      <c r="AB481" s="560"/>
      <c r="AC481" s="509"/>
      <c r="AD481" s="560"/>
      <c r="AE481" s="289" t="e">
        <f>INDEX(リスト!#REF!,MATCH(品質!$D480,リスト!$D:$D,0))</f>
        <v>#REF!</v>
      </c>
      <c r="AF481" s="284" t="e">
        <f>INDEX(リスト!X:X,MATCH(品質!$D480,リスト!$D:$D,0))</f>
        <v>#N/A</v>
      </c>
    </row>
    <row r="482" spans="1:32" s="107" customFormat="1" ht="12" customHeight="1">
      <c r="A482" s="488" t="str">
        <f ca="1">中日程計画表!A453</f>
        <v/>
      </c>
      <c r="B482" s="566">
        <f>中日程計画表!B453</f>
        <v>224</v>
      </c>
      <c r="C482" s="563" t="str">
        <f>中日程計画表!C453</f>
        <v/>
      </c>
      <c r="D482" s="568">
        <f>中日程計画表!D453</f>
        <v>0</v>
      </c>
      <c r="E482" s="568">
        <f>中日程計画表!E453</f>
        <v>0</v>
      </c>
      <c r="F482" s="559">
        <v>0</v>
      </c>
      <c r="G482" s="563" t="str">
        <f>中日程計画表!K453</f>
        <v>NG</v>
      </c>
      <c r="H482" s="559"/>
      <c r="I482" s="563" t="str">
        <f>中日程計画表!O453</f>
        <v>NG</v>
      </c>
      <c r="J482" s="559"/>
      <c r="K482" s="563" t="str">
        <f>中日程計画表!S453</f>
        <v>NG</v>
      </c>
      <c r="L482" s="561">
        <v>18</v>
      </c>
      <c r="M482" s="563" t="str">
        <f>中日程計画表!W453</f>
        <v>NG</v>
      </c>
      <c r="N482" s="561">
        <v>5</v>
      </c>
      <c r="O482" s="563" t="str">
        <f>中日程計画表!AE453</f>
        <v>NG</v>
      </c>
      <c r="P482" s="564"/>
      <c r="Q482" s="563" t="str">
        <f>中日程計画表!AI453</f>
        <v>NG</v>
      </c>
      <c r="R482" s="561"/>
      <c r="S482" s="563" t="str">
        <f>中日程計画表!AQ453</f>
        <v>NG</v>
      </c>
      <c r="T482" s="561">
        <v>136</v>
      </c>
      <c r="U482" s="563" t="str">
        <f>中日程計画表!AU453</f>
        <v>NG</v>
      </c>
      <c r="V482" s="561">
        <v>8</v>
      </c>
      <c r="W482" s="563" t="str">
        <f>中日程計画表!BC453</f>
        <v>NG</v>
      </c>
      <c r="X482" s="559">
        <v>0</v>
      </c>
      <c r="Y482" s="563" t="str">
        <f>中日程計画表!BG453</f>
        <v>NG</v>
      </c>
      <c r="Z482" s="559">
        <v>0</v>
      </c>
      <c r="AA482" s="509" t="str">
        <f>中日程計画表!BO453</f>
        <v>NG</v>
      </c>
      <c r="AB482" s="559">
        <v>0</v>
      </c>
      <c r="AC482" s="509" t="str">
        <f>中日程計画表!BS453</f>
        <v>NG</v>
      </c>
      <c r="AD482" s="559">
        <v>0</v>
      </c>
      <c r="AE482" s="289" t="e">
        <f>INDEX(リスト!#REF!,MATCH(品質!$D482,リスト!$D:$D,0))</f>
        <v>#REF!</v>
      </c>
      <c r="AF482" s="284" t="e">
        <f>INDEX(リスト!X:X,MATCH(品質!$D482,リスト!$D:$D,0))</f>
        <v>#N/A</v>
      </c>
    </row>
    <row r="483" spans="1:32" s="107" customFormat="1" ht="12" customHeight="1">
      <c r="A483" s="489"/>
      <c r="B483" s="567"/>
      <c r="C483" s="506"/>
      <c r="D483" s="569"/>
      <c r="E483" s="569"/>
      <c r="F483" s="560"/>
      <c r="G483" s="506"/>
      <c r="H483" s="560"/>
      <c r="I483" s="506"/>
      <c r="J483" s="560"/>
      <c r="K483" s="506"/>
      <c r="L483" s="562"/>
      <c r="M483" s="506"/>
      <c r="N483" s="562"/>
      <c r="O483" s="506"/>
      <c r="P483" s="565"/>
      <c r="Q483" s="506"/>
      <c r="R483" s="562"/>
      <c r="S483" s="506"/>
      <c r="T483" s="562"/>
      <c r="U483" s="506"/>
      <c r="V483" s="562"/>
      <c r="W483" s="506"/>
      <c r="X483" s="560"/>
      <c r="Y483" s="506"/>
      <c r="Z483" s="560"/>
      <c r="AA483" s="509"/>
      <c r="AB483" s="560"/>
      <c r="AC483" s="509"/>
      <c r="AD483" s="560"/>
      <c r="AE483" s="289" t="e">
        <f>INDEX(リスト!#REF!,MATCH(品質!$D482,リスト!$D:$D,0))</f>
        <v>#REF!</v>
      </c>
      <c r="AF483" s="284" t="e">
        <f>INDEX(リスト!X:X,MATCH(品質!$D482,リスト!$D:$D,0))</f>
        <v>#N/A</v>
      </c>
    </row>
    <row r="484" spans="1:32" s="107" customFormat="1" ht="12" customHeight="1">
      <c r="A484" s="488" t="str">
        <f ca="1">中日程計画表!A455</f>
        <v/>
      </c>
      <c r="B484" s="566">
        <f>中日程計画表!B455</f>
        <v>225</v>
      </c>
      <c r="C484" s="563" t="str">
        <f>中日程計画表!C455</f>
        <v/>
      </c>
      <c r="D484" s="568">
        <f>中日程計画表!D455</f>
        <v>0</v>
      </c>
      <c r="E484" s="568">
        <f>中日程計画表!E455</f>
        <v>0</v>
      </c>
      <c r="F484" s="559">
        <v>0</v>
      </c>
      <c r="G484" s="563" t="str">
        <f>中日程計画表!K455</f>
        <v>NG</v>
      </c>
      <c r="H484" s="559"/>
      <c r="I484" s="563" t="str">
        <f>中日程計画表!O455</f>
        <v>NG</v>
      </c>
      <c r="J484" s="559"/>
      <c r="K484" s="563" t="str">
        <f>中日程計画表!S455</f>
        <v>NG</v>
      </c>
      <c r="L484" s="561">
        <v>12</v>
      </c>
      <c r="M484" s="563" t="str">
        <f>中日程計画表!W455</f>
        <v>NG</v>
      </c>
      <c r="N484" s="561">
        <v>6</v>
      </c>
      <c r="O484" s="563" t="str">
        <f>中日程計画表!AE455</f>
        <v>NG</v>
      </c>
      <c r="P484" s="564"/>
      <c r="Q484" s="563" t="str">
        <f>中日程計画表!AI455</f>
        <v>NG</v>
      </c>
      <c r="R484" s="561"/>
      <c r="S484" s="563" t="str">
        <f>中日程計画表!AQ455</f>
        <v>NG</v>
      </c>
      <c r="T484" s="561">
        <v>42</v>
      </c>
      <c r="U484" s="563" t="str">
        <f>中日程計画表!AU455</f>
        <v>NG</v>
      </c>
      <c r="V484" s="561">
        <v>11</v>
      </c>
      <c r="W484" s="563" t="str">
        <f>中日程計画表!BC455</f>
        <v>NG</v>
      </c>
      <c r="X484" s="559">
        <v>0</v>
      </c>
      <c r="Y484" s="563" t="str">
        <f>中日程計画表!BG455</f>
        <v>NG</v>
      </c>
      <c r="Z484" s="559">
        <v>1</v>
      </c>
      <c r="AA484" s="509" t="str">
        <f>中日程計画表!BO455</f>
        <v>NG</v>
      </c>
      <c r="AB484" s="559">
        <v>0</v>
      </c>
      <c r="AC484" s="509" t="str">
        <f>中日程計画表!BS455</f>
        <v>NG</v>
      </c>
      <c r="AD484" s="559">
        <v>0</v>
      </c>
      <c r="AE484" s="289" t="e">
        <f>INDEX(リスト!#REF!,MATCH(品質!$D484,リスト!$D:$D,0))</f>
        <v>#REF!</v>
      </c>
      <c r="AF484" s="284" t="e">
        <f>INDEX(リスト!X:X,MATCH(品質!$D484,リスト!$D:$D,0))</f>
        <v>#N/A</v>
      </c>
    </row>
    <row r="485" spans="1:32" s="107" customFormat="1" ht="12" customHeight="1">
      <c r="A485" s="489"/>
      <c r="B485" s="567"/>
      <c r="C485" s="506"/>
      <c r="D485" s="569"/>
      <c r="E485" s="569"/>
      <c r="F485" s="560"/>
      <c r="G485" s="506"/>
      <c r="H485" s="560"/>
      <c r="I485" s="506"/>
      <c r="J485" s="560"/>
      <c r="K485" s="506"/>
      <c r="L485" s="562"/>
      <c r="M485" s="506"/>
      <c r="N485" s="562"/>
      <c r="O485" s="506"/>
      <c r="P485" s="565"/>
      <c r="Q485" s="506"/>
      <c r="R485" s="562"/>
      <c r="S485" s="506"/>
      <c r="T485" s="562"/>
      <c r="U485" s="506"/>
      <c r="V485" s="562"/>
      <c r="W485" s="506"/>
      <c r="X485" s="560"/>
      <c r="Y485" s="506"/>
      <c r="Z485" s="560"/>
      <c r="AA485" s="509"/>
      <c r="AB485" s="560"/>
      <c r="AC485" s="509"/>
      <c r="AD485" s="560"/>
      <c r="AE485" s="289" t="e">
        <f>INDEX(リスト!#REF!,MATCH(品質!$D484,リスト!$D:$D,0))</f>
        <v>#REF!</v>
      </c>
      <c r="AF485" s="284" t="e">
        <f>INDEX(リスト!X:X,MATCH(品質!$D484,リスト!$D:$D,0))</f>
        <v>#N/A</v>
      </c>
    </row>
    <row r="486" spans="1:32" s="107" customFormat="1" ht="12" customHeight="1">
      <c r="A486" s="488" t="str">
        <f ca="1">中日程計画表!A457</f>
        <v/>
      </c>
      <c r="B486" s="570">
        <f>中日程計画表!B457</f>
        <v>226</v>
      </c>
      <c r="C486" s="563" t="str">
        <f>中日程計画表!C457</f>
        <v/>
      </c>
      <c r="D486" s="568">
        <f>中日程計画表!D457</f>
        <v>0</v>
      </c>
      <c r="E486" s="568">
        <f>中日程計画表!E457</f>
        <v>0</v>
      </c>
      <c r="F486" s="559">
        <v>0</v>
      </c>
      <c r="G486" s="509" t="str">
        <f>中日程計画表!K457</f>
        <v>NG</v>
      </c>
      <c r="H486" s="559"/>
      <c r="I486" s="509" t="str">
        <f>中日程計画表!O457</f>
        <v>NG</v>
      </c>
      <c r="J486" s="559"/>
      <c r="K486" s="509" t="str">
        <f>中日程計画表!S457</f>
        <v>NG</v>
      </c>
      <c r="L486" s="561">
        <v>13</v>
      </c>
      <c r="M486" s="509" t="str">
        <f>中日程計画表!W457</f>
        <v>NG</v>
      </c>
      <c r="N486" s="561">
        <v>4</v>
      </c>
      <c r="O486" s="509" t="str">
        <f>中日程計画表!AE457</f>
        <v>NG</v>
      </c>
      <c r="P486" s="564">
        <v>0.23599999999999999</v>
      </c>
      <c r="Q486" s="509" t="str">
        <f>中日程計画表!AI457</f>
        <v>NG</v>
      </c>
      <c r="R486" s="561">
        <v>1</v>
      </c>
      <c r="S486" s="563" t="str">
        <f>中日程計画表!AQ457</f>
        <v>NG</v>
      </c>
      <c r="T486" s="561">
        <v>24</v>
      </c>
      <c r="U486" s="509" t="str">
        <f>中日程計画表!AU457</f>
        <v>NG</v>
      </c>
      <c r="V486" s="561">
        <v>4</v>
      </c>
      <c r="W486" s="509" t="str">
        <f>中日程計画表!BC457</f>
        <v>NG</v>
      </c>
      <c r="X486" s="559">
        <v>0</v>
      </c>
      <c r="Y486" s="509" t="str">
        <f>中日程計画表!BG457</f>
        <v>NG</v>
      </c>
      <c r="Z486" s="559">
        <v>1</v>
      </c>
      <c r="AA486" s="509" t="str">
        <f>中日程計画表!BO457</f>
        <v>NG</v>
      </c>
      <c r="AB486" s="559">
        <v>0</v>
      </c>
      <c r="AC486" s="509" t="str">
        <f>中日程計画表!BS457</f>
        <v>NG</v>
      </c>
      <c r="AD486" s="559">
        <v>0</v>
      </c>
      <c r="AE486" s="289" t="e">
        <f>INDEX(リスト!#REF!,MATCH(品質!$D486,リスト!$D:$D,0))</f>
        <v>#REF!</v>
      </c>
      <c r="AF486" s="284" t="e">
        <f>INDEX(リスト!X:X,MATCH(品質!$D486,リスト!$D:$D,0))</f>
        <v>#N/A</v>
      </c>
    </row>
    <row r="487" spans="1:32" s="107" customFormat="1" ht="12" customHeight="1">
      <c r="A487" s="489"/>
      <c r="B487" s="570"/>
      <c r="C487" s="506"/>
      <c r="D487" s="569"/>
      <c r="E487" s="569"/>
      <c r="F487" s="560"/>
      <c r="G487" s="509"/>
      <c r="H487" s="560"/>
      <c r="I487" s="509"/>
      <c r="J487" s="560"/>
      <c r="K487" s="509"/>
      <c r="L487" s="562"/>
      <c r="M487" s="509"/>
      <c r="N487" s="562"/>
      <c r="O487" s="509"/>
      <c r="P487" s="565"/>
      <c r="Q487" s="509"/>
      <c r="R487" s="562"/>
      <c r="S487" s="506"/>
      <c r="T487" s="562"/>
      <c r="U487" s="509"/>
      <c r="V487" s="562"/>
      <c r="W487" s="509"/>
      <c r="X487" s="560"/>
      <c r="Y487" s="509"/>
      <c r="Z487" s="560"/>
      <c r="AA487" s="509"/>
      <c r="AB487" s="560"/>
      <c r="AC487" s="509"/>
      <c r="AD487" s="560"/>
      <c r="AE487" s="289" t="e">
        <f>INDEX(リスト!#REF!,MATCH(品質!$D486,リスト!$D:$D,0))</f>
        <v>#REF!</v>
      </c>
      <c r="AF487" s="284" t="e">
        <f>INDEX(リスト!X:X,MATCH(品質!$D486,リスト!$D:$D,0))</f>
        <v>#N/A</v>
      </c>
    </row>
    <row r="488" spans="1:32" s="107" customFormat="1" ht="12" customHeight="1">
      <c r="A488" s="488" t="str">
        <f ca="1">中日程計画表!A453</f>
        <v/>
      </c>
      <c r="B488" s="570">
        <f>中日程計画表!B453</f>
        <v>224</v>
      </c>
      <c r="C488" s="563" t="str">
        <f>中日程計画表!C453</f>
        <v/>
      </c>
      <c r="D488" s="568">
        <f>中日程計画表!D453</f>
        <v>0</v>
      </c>
      <c r="E488" s="568">
        <f>中日程計画表!E453</f>
        <v>0</v>
      </c>
      <c r="F488" s="559">
        <v>0</v>
      </c>
      <c r="G488" s="509" t="str">
        <f>中日程計画表!K453</f>
        <v>NG</v>
      </c>
      <c r="H488" s="559"/>
      <c r="I488" s="509" t="str">
        <f>中日程計画表!O453</f>
        <v>NG</v>
      </c>
      <c r="J488" s="559"/>
      <c r="K488" s="509" t="str">
        <f>中日程計画表!S453</f>
        <v>NG</v>
      </c>
      <c r="L488" s="561">
        <v>18</v>
      </c>
      <c r="M488" s="509" t="str">
        <f>中日程計画表!W453</f>
        <v>NG</v>
      </c>
      <c r="N488" s="561">
        <v>5</v>
      </c>
      <c r="O488" s="509" t="str">
        <f>中日程計画表!AE453</f>
        <v>NG</v>
      </c>
      <c r="P488" s="564"/>
      <c r="Q488" s="509" t="str">
        <f>中日程計画表!AI453</f>
        <v>NG</v>
      </c>
      <c r="R488" s="561"/>
      <c r="S488" s="563" t="str">
        <f>中日程計画表!AQ453</f>
        <v>NG</v>
      </c>
      <c r="T488" s="561">
        <v>136</v>
      </c>
      <c r="U488" s="509" t="str">
        <f>中日程計画表!AU453</f>
        <v>NG</v>
      </c>
      <c r="V488" s="561">
        <v>8</v>
      </c>
      <c r="W488" s="509" t="str">
        <f>中日程計画表!BC453</f>
        <v>NG</v>
      </c>
      <c r="X488" s="559">
        <v>0</v>
      </c>
      <c r="Y488" s="509" t="str">
        <f>中日程計画表!BG453</f>
        <v>NG</v>
      </c>
      <c r="Z488" s="559">
        <v>0</v>
      </c>
      <c r="AA488" s="509" t="str">
        <f>中日程計画表!BO453</f>
        <v>NG</v>
      </c>
      <c r="AB488" s="559">
        <v>0</v>
      </c>
      <c r="AC488" s="509" t="str">
        <f>中日程計画表!BS453</f>
        <v>NG</v>
      </c>
      <c r="AD488" s="559">
        <v>0</v>
      </c>
      <c r="AE488" s="289" t="e">
        <f>INDEX(リスト!#REF!,MATCH(品質!$D488,リスト!$D:$D,0))</f>
        <v>#REF!</v>
      </c>
      <c r="AF488" s="284" t="e">
        <f>INDEX(リスト!X:X,MATCH(品質!$D488,リスト!$D:$D,0))</f>
        <v>#N/A</v>
      </c>
    </row>
    <row r="489" spans="1:32" s="107" customFormat="1" ht="12" customHeight="1">
      <c r="A489" s="489"/>
      <c r="B489" s="570"/>
      <c r="C489" s="506"/>
      <c r="D489" s="569"/>
      <c r="E489" s="569"/>
      <c r="F489" s="560"/>
      <c r="G489" s="509"/>
      <c r="H489" s="560"/>
      <c r="I489" s="509"/>
      <c r="J489" s="560"/>
      <c r="K489" s="509"/>
      <c r="L489" s="562"/>
      <c r="M489" s="509"/>
      <c r="N489" s="562"/>
      <c r="O489" s="509"/>
      <c r="P489" s="565"/>
      <c r="Q489" s="509"/>
      <c r="R489" s="562"/>
      <c r="S489" s="506"/>
      <c r="T489" s="562"/>
      <c r="U489" s="509"/>
      <c r="V489" s="562"/>
      <c r="W489" s="509"/>
      <c r="X489" s="560"/>
      <c r="Y489" s="509"/>
      <c r="Z489" s="560"/>
      <c r="AA489" s="509"/>
      <c r="AB489" s="560"/>
      <c r="AC489" s="509"/>
      <c r="AD489" s="560"/>
      <c r="AE489" s="289" t="e">
        <f>INDEX(リスト!#REF!,MATCH(品質!$D488,リスト!$D:$D,0))</f>
        <v>#REF!</v>
      </c>
      <c r="AF489" s="284" t="e">
        <f>INDEX(リスト!X:X,MATCH(品質!$D488,リスト!$D:$D,0))</f>
        <v>#N/A</v>
      </c>
    </row>
    <row r="490" spans="1:32" s="107" customFormat="1" ht="12" customHeight="1">
      <c r="A490" s="488" t="str">
        <f ca="1">中日程計画表!A455</f>
        <v/>
      </c>
      <c r="B490" s="570">
        <f>中日程計画表!B455</f>
        <v>225</v>
      </c>
      <c r="C490" s="563" t="str">
        <f>中日程計画表!C455</f>
        <v/>
      </c>
      <c r="D490" s="568">
        <f>中日程計画表!D455</f>
        <v>0</v>
      </c>
      <c r="E490" s="568">
        <f>中日程計画表!E455</f>
        <v>0</v>
      </c>
      <c r="F490" s="559">
        <v>0</v>
      </c>
      <c r="G490" s="509" t="str">
        <f>中日程計画表!K455</f>
        <v>NG</v>
      </c>
      <c r="H490" s="559"/>
      <c r="I490" s="509" t="str">
        <f>中日程計画表!O455</f>
        <v>NG</v>
      </c>
      <c r="J490" s="559"/>
      <c r="K490" s="509" t="str">
        <f>中日程計画表!S455</f>
        <v>NG</v>
      </c>
      <c r="L490" s="561">
        <v>12</v>
      </c>
      <c r="M490" s="509" t="str">
        <f>中日程計画表!W455</f>
        <v>NG</v>
      </c>
      <c r="N490" s="561">
        <v>6</v>
      </c>
      <c r="O490" s="509" t="str">
        <f>中日程計画表!AE455</f>
        <v>NG</v>
      </c>
      <c r="P490" s="564"/>
      <c r="Q490" s="509" t="str">
        <f>中日程計画表!AI455</f>
        <v>NG</v>
      </c>
      <c r="R490" s="561"/>
      <c r="S490" s="563" t="str">
        <f>中日程計画表!AQ455</f>
        <v>NG</v>
      </c>
      <c r="T490" s="561">
        <v>42</v>
      </c>
      <c r="U490" s="509" t="str">
        <f>中日程計画表!AU455</f>
        <v>NG</v>
      </c>
      <c r="V490" s="561">
        <v>11</v>
      </c>
      <c r="W490" s="509" t="str">
        <f>中日程計画表!BC455</f>
        <v>NG</v>
      </c>
      <c r="X490" s="559">
        <v>0</v>
      </c>
      <c r="Y490" s="509" t="str">
        <f>中日程計画表!BG455</f>
        <v>NG</v>
      </c>
      <c r="Z490" s="559">
        <v>1</v>
      </c>
      <c r="AA490" s="509" t="str">
        <f>中日程計画表!BO455</f>
        <v>NG</v>
      </c>
      <c r="AB490" s="559">
        <v>0</v>
      </c>
      <c r="AC490" s="509" t="str">
        <f>中日程計画表!BS455</f>
        <v>NG</v>
      </c>
      <c r="AD490" s="559">
        <v>0</v>
      </c>
      <c r="AE490" s="289" t="e">
        <f>INDEX(リスト!#REF!,MATCH(品質!$D490,リスト!$D:$D,0))</f>
        <v>#REF!</v>
      </c>
      <c r="AF490" s="284" t="e">
        <f>INDEX(リスト!X:X,MATCH(品質!$D490,リスト!$D:$D,0))</f>
        <v>#N/A</v>
      </c>
    </row>
    <row r="491" spans="1:32" s="107" customFormat="1" ht="12" customHeight="1">
      <c r="A491" s="489"/>
      <c r="B491" s="570"/>
      <c r="C491" s="506"/>
      <c r="D491" s="569"/>
      <c r="E491" s="569"/>
      <c r="F491" s="560"/>
      <c r="G491" s="509"/>
      <c r="H491" s="560"/>
      <c r="I491" s="509"/>
      <c r="J491" s="560"/>
      <c r="K491" s="509"/>
      <c r="L491" s="562"/>
      <c r="M491" s="509"/>
      <c r="N491" s="562"/>
      <c r="O491" s="509"/>
      <c r="P491" s="565"/>
      <c r="Q491" s="509"/>
      <c r="R491" s="562"/>
      <c r="S491" s="506"/>
      <c r="T491" s="562"/>
      <c r="U491" s="509"/>
      <c r="V491" s="562"/>
      <c r="W491" s="509"/>
      <c r="X491" s="560"/>
      <c r="Y491" s="509"/>
      <c r="Z491" s="560"/>
      <c r="AA491" s="509"/>
      <c r="AB491" s="560"/>
      <c r="AC491" s="509"/>
      <c r="AD491" s="560"/>
      <c r="AE491" s="289" t="e">
        <f>INDEX(リスト!#REF!,MATCH(品質!$D490,リスト!$D:$D,0))</f>
        <v>#REF!</v>
      </c>
      <c r="AF491" s="284" t="e">
        <f>INDEX(リスト!X:X,MATCH(品質!$D490,リスト!$D:$D,0))</f>
        <v>#N/A</v>
      </c>
    </row>
    <row r="492" spans="1:32" s="107" customFormat="1" ht="12" customHeight="1">
      <c r="A492" s="488" t="str">
        <f ca="1">中日程計画表!A457</f>
        <v/>
      </c>
      <c r="B492" s="570">
        <f>中日程計画表!B457</f>
        <v>226</v>
      </c>
      <c r="C492" s="563" t="str">
        <f>中日程計画表!C457</f>
        <v/>
      </c>
      <c r="D492" s="568">
        <f>中日程計画表!D457</f>
        <v>0</v>
      </c>
      <c r="E492" s="568">
        <f>中日程計画表!E457</f>
        <v>0</v>
      </c>
      <c r="F492" s="559">
        <v>0</v>
      </c>
      <c r="G492" s="509" t="str">
        <f>中日程計画表!K457</f>
        <v>NG</v>
      </c>
      <c r="H492" s="559"/>
      <c r="I492" s="509" t="str">
        <f>中日程計画表!O457</f>
        <v>NG</v>
      </c>
      <c r="J492" s="559"/>
      <c r="K492" s="509" t="str">
        <f>中日程計画表!S457</f>
        <v>NG</v>
      </c>
      <c r="L492" s="561">
        <v>13</v>
      </c>
      <c r="M492" s="509" t="str">
        <f>中日程計画表!W457</f>
        <v>NG</v>
      </c>
      <c r="N492" s="561">
        <v>4</v>
      </c>
      <c r="O492" s="509" t="str">
        <f>中日程計画表!AE457</f>
        <v>NG</v>
      </c>
      <c r="P492" s="564">
        <v>0.23599999999999999</v>
      </c>
      <c r="Q492" s="509" t="str">
        <f>中日程計画表!AI457</f>
        <v>NG</v>
      </c>
      <c r="R492" s="561">
        <v>1</v>
      </c>
      <c r="S492" s="563" t="str">
        <f>中日程計画表!AQ457</f>
        <v>NG</v>
      </c>
      <c r="T492" s="561">
        <v>24</v>
      </c>
      <c r="U492" s="509" t="str">
        <f>中日程計画表!AU457</f>
        <v>NG</v>
      </c>
      <c r="V492" s="561">
        <v>4</v>
      </c>
      <c r="W492" s="509" t="str">
        <f>中日程計画表!BC457</f>
        <v>NG</v>
      </c>
      <c r="X492" s="559">
        <v>0</v>
      </c>
      <c r="Y492" s="509" t="str">
        <f>中日程計画表!BG457</f>
        <v>NG</v>
      </c>
      <c r="Z492" s="559">
        <v>1</v>
      </c>
      <c r="AA492" s="509" t="str">
        <f>中日程計画表!BO457</f>
        <v>NG</v>
      </c>
      <c r="AB492" s="559">
        <v>0</v>
      </c>
      <c r="AC492" s="509" t="str">
        <f>中日程計画表!BS457</f>
        <v>NG</v>
      </c>
      <c r="AD492" s="559">
        <v>0</v>
      </c>
      <c r="AE492" s="289" t="e">
        <f>INDEX(リスト!#REF!,MATCH(品質!$D492,リスト!$D:$D,0))</f>
        <v>#REF!</v>
      </c>
      <c r="AF492" s="284" t="e">
        <f>INDEX(リスト!X:X,MATCH(品質!$D492,リスト!$D:$D,0))</f>
        <v>#N/A</v>
      </c>
    </row>
    <row r="493" spans="1:32" s="107" customFormat="1" ht="12" customHeight="1">
      <c r="A493" s="489"/>
      <c r="B493" s="570"/>
      <c r="C493" s="506"/>
      <c r="D493" s="569"/>
      <c r="E493" s="569"/>
      <c r="F493" s="560"/>
      <c r="G493" s="509"/>
      <c r="H493" s="560"/>
      <c r="I493" s="509"/>
      <c r="J493" s="560"/>
      <c r="K493" s="509"/>
      <c r="L493" s="562"/>
      <c r="M493" s="509"/>
      <c r="N493" s="562"/>
      <c r="O493" s="509"/>
      <c r="P493" s="565"/>
      <c r="Q493" s="509"/>
      <c r="R493" s="562"/>
      <c r="S493" s="506"/>
      <c r="T493" s="562"/>
      <c r="U493" s="509"/>
      <c r="V493" s="562"/>
      <c r="W493" s="509"/>
      <c r="X493" s="560"/>
      <c r="Y493" s="509"/>
      <c r="Z493" s="560"/>
      <c r="AA493" s="509"/>
      <c r="AB493" s="560"/>
      <c r="AC493" s="509"/>
      <c r="AD493" s="560"/>
      <c r="AE493" s="289" t="e">
        <f>INDEX(リスト!#REF!,MATCH(品質!$D492,リスト!$D:$D,0))</f>
        <v>#REF!</v>
      </c>
      <c r="AF493" s="284" t="e">
        <f>INDEX(リスト!X:X,MATCH(品質!$D492,リスト!$D:$D,0))</f>
        <v>#N/A</v>
      </c>
    </row>
    <row r="494" spans="1:32" s="107" customFormat="1" ht="12" customHeight="1">
      <c r="A494" s="488" t="str">
        <f ca="1">中日程計画表!A459</f>
        <v/>
      </c>
      <c r="B494" s="570">
        <f>中日程計画表!B459</f>
        <v>227</v>
      </c>
      <c r="C494" s="563" t="str">
        <f>中日程計画表!C459</f>
        <v/>
      </c>
      <c r="D494" s="568">
        <f>中日程計画表!D459</f>
        <v>0</v>
      </c>
      <c r="E494" s="568">
        <f>中日程計画表!E459</f>
        <v>0</v>
      </c>
      <c r="F494" s="559">
        <v>0</v>
      </c>
      <c r="G494" s="509" t="str">
        <f>中日程計画表!K459</f>
        <v>NG</v>
      </c>
      <c r="H494" s="559"/>
      <c r="I494" s="509" t="str">
        <f>中日程計画表!O459</f>
        <v>NG</v>
      </c>
      <c r="J494" s="559"/>
      <c r="K494" s="509" t="str">
        <f>中日程計画表!S459</f>
        <v>NG</v>
      </c>
      <c r="L494" s="561">
        <v>10</v>
      </c>
      <c r="M494" s="509" t="str">
        <f>中日程計画表!W459</f>
        <v>NG</v>
      </c>
      <c r="N494" s="561">
        <v>3</v>
      </c>
      <c r="O494" s="509" t="str">
        <f>中日程計画表!AE459</f>
        <v>NG</v>
      </c>
      <c r="P494" s="564">
        <v>0.17799999999999999</v>
      </c>
      <c r="Q494" s="509" t="str">
        <f>中日程計画表!AI459</f>
        <v>NG</v>
      </c>
      <c r="R494" s="561">
        <v>3</v>
      </c>
      <c r="S494" s="563" t="str">
        <f>中日程計画表!AQ459</f>
        <v>NG</v>
      </c>
      <c r="T494" s="561">
        <v>25</v>
      </c>
      <c r="U494" s="509" t="str">
        <f>中日程計画表!AU459</f>
        <v>NG</v>
      </c>
      <c r="V494" s="561">
        <v>0</v>
      </c>
      <c r="W494" s="509" t="str">
        <f>中日程計画表!BC459</f>
        <v>NG</v>
      </c>
      <c r="X494" s="559">
        <v>0</v>
      </c>
      <c r="Y494" s="509" t="str">
        <f>中日程計画表!BG459</f>
        <v>NG</v>
      </c>
      <c r="Z494" s="559">
        <v>0</v>
      </c>
      <c r="AA494" s="509" t="str">
        <f>中日程計画表!BO459</f>
        <v>NG</v>
      </c>
      <c r="AB494" s="559"/>
      <c r="AC494" s="509" t="str">
        <f>中日程計画表!BS459</f>
        <v>NG</v>
      </c>
      <c r="AD494" s="559"/>
      <c r="AE494" s="289" t="e">
        <f>INDEX(リスト!#REF!,MATCH(品質!$D494,リスト!$D:$D,0))</f>
        <v>#REF!</v>
      </c>
      <c r="AF494" s="284" t="e">
        <f>INDEX(リスト!X:X,MATCH(品質!$D494,リスト!$D:$D,0))</f>
        <v>#N/A</v>
      </c>
    </row>
    <row r="495" spans="1:32" s="107" customFormat="1" ht="12" customHeight="1">
      <c r="A495" s="489"/>
      <c r="B495" s="570"/>
      <c r="C495" s="506"/>
      <c r="D495" s="569"/>
      <c r="E495" s="569"/>
      <c r="F495" s="560"/>
      <c r="G495" s="509"/>
      <c r="H495" s="560"/>
      <c r="I495" s="509"/>
      <c r="J495" s="560"/>
      <c r="K495" s="509"/>
      <c r="L495" s="562"/>
      <c r="M495" s="509"/>
      <c r="N495" s="562"/>
      <c r="O495" s="509"/>
      <c r="P495" s="565"/>
      <c r="Q495" s="509"/>
      <c r="R495" s="562"/>
      <c r="S495" s="506"/>
      <c r="T495" s="562"/>
      <c r="U495" s="509"/>
      <c r="V495" s="562"/>
      <c r="W495" s="509"/>
      <c r="X495" s="560"/>
      <c r="Y495" s="509"/>
      <c r="Z495" s="560"/>
      <c r="AA495" s="509"/>
      <c r="AB495" s="560"/>
      <c r="AC495" s="509"/>
      <c r="AD495" s="560"/>
      <c r="AE495" s="289" t="e">
        <f>INDEX(リスト!#REF!,MATCH(品質!$D494,リスト!$D:$D,0))</f>
        <v>#REF!</v>
      </c>
      <c r="AF495" s="284" t="e">
        <f>INDEX(リスト!X:X,MATCH(品質!$D494,リスト!$D:$D,0))</f>
        <v>#N/A</v>
      </c>
    </row>
    <row r="496" spans="1:32" s="107" customFormat="1" ht="12" customHeight="1">
      <c r="A496" s="488" t="str">
        <f ca="1">中日程計画表!A467</f>
        <v/>
      </c>
      <c r="B496" s="566">
        <f>中日程計画表!B467</f>
        <v>231</v>
      </c>
      <c r="C496" s="563" t="str">
        <f>中日程計画表!C467</f>
        <v/>
      </c>
      <c r="D496" s="568">
        <f>中日程計画表!D467</f>
        <v>0</v>
      </c>
      <c r="E496" s="568">
        <f>中日程計画表!E467</f>
        <v>0</v>
      </c>
      <c r="F496" s="559">
        <v>0</v>
      </c>
      <c r="G496" s="563" t="str">
        <f>中日程計画表!K467</f>
        <v>NG</v>
      </c>
      <c r="H496" s="559"/>
      <c r="I496" s="563" t="str">
        <f>中日程計画表!O467</f>
        <v>NG</v>
      </c>
      <c r="J496" s="559"/>
      <c r="K496" s="563" t="str">
        <f>中日程計画表!S467</f>
        <v>NG</v>
      </c>
      <c r="L496" s="561">
        <v>0</v>
      </c>
      <c r="M496" s="563" t="str">
        <f>中日程計画表!W467</f>
        <v>NG</v>
      </c>
      <c r="N496" s="561">
        <v>0</v>
      </c>
      <c r="O496" s="563" t="str">
        <f>中日程計画表!AE467</f>
        <v>NG</v>
      </c>
      <c r="P496" s="564">
        <v>0</v>
      </c>
      <c r="Q496" s="563" t="str">
        <f>中日程計画表!AI467</f>
        <v>NG</v>
      </c>
      <c r="R496" s="561">
        <v>0</v>
      </c>
      <c r="S496" s="563" t="str">
        <f>中日程計画表!AQ467</f>
        <v>NG</v>
      </c>
      <c r="T496" s="561">
        <v>0</v>
      </c>
      <c r="U496" s="563" t="str">
        <f>中日程計画表!AU467</f>
        <v>NG</v>
      </c>
      <c r="V496" s="561">
        <v>0</v>
      </c>
      <c r="W496" s="563" t="str">
        <f>中日程計画表!BC467</f>
        <v>NG</v>
      </c>
      <c r="X496" s="559">
        <v>0</v>
      </c>
      <c r="Y496" s="563" t="str">
        <f>中日程計画表!BG467</f>
        <v>NG</v>
      </c>
      <c r="Z496" s="559">
        <v>0</v>
      </c>
      <c r="AA496" s="509" t="str">
        <f>中日程計画表!BO467</f>
        <v>NG</v>
      </c>
      <c r="AB496" s="559"/>
      <c r="AC496" s="509" t="str">
        <f>中日程計画表!BS467</f>
        <v>NG</v>
      </c>
      <c r="AD496" s="559"/>
      <c r="AE496" s="289" t="e">
        <f>INDEX(リスト!#REF!,MATCH(品質!$D496,リスト!$D:$D,0))</f>
        <v>#REF!</v>
      </c>
      <c r="AF496" s="284" t="e">
        <f>INDEX(リスト!X:X,MATCH(品質!$D496,リスト!$D:$D,0))</f>
        <v>#N/A</v>
      </c>
    </row>
    <row r="497" spans="1:32" s="107" customFormat="1" ht="12" customHeight="1">
      <c r="A497" s="489"/>
      <c r="B497" s="567"/>
      <c r="C497" s="506"/>
      <c r="D497" s="569"/>
      <c r="E497" s="569"/>
      <c r="F497" s="560"/>
      <c r="G497" s="506"/>
      <c r="H497" s="560"/>
      <c r="I497" s="506"/>
      <c r="J497" s="560"/>
      <c r="K497" s="506"/>
      <c r="L497" s="562"/>
      <c r="M497" s="506"/>
      <c r="N497" s="562"/>
      <c r="O497" s="506"/>
      <c r="P497" s="565"/>
      <c r="Q497" s="506"/>
      <c r="R497" s="562"/>
      <c r="S497" s="506"/>
      <c r="T497" s="562"/>
      <c r="U497" s="506"/>
      <c r="V497" s="562"/>
      <c r="W497" s="506"/>
      <c r="X497" s="560"/>
      <c r="Y497" s="506"/>
      <c r="Z497" s="560"/>
      <c r="AA497" s="509"/>
      <c r="AB497" s="560"/>
      <c r="AC497" s="509"/>
      <c r="AD497" s="560"/>
      <c r="AE497" s="289" t="e">
        <f>INDEX(リスト!#REF!,MATCH(品質!$D496,リスト!$D:$D,0))</f>
        <v>#REF!</v>
      </c>
      <c r="AF497" s="284" t="e">
        <f>INDEX(リスト!X:X,MATCH(品質!$D496,リスト!$D:$D,0))</f>
        <v>#N/A</v>
      </c>
    </row>
    <row r="498" spans="1:32" s="107" customFormat="1" ht="12" customHeight="1">
      <c r="A498" s="488" t="str">
        <f ca="1">中日程計画表!A469</f>
        <v/>
      </c>
      <c r="B498" s="566">
        <f>中日程計画表!B469</f>
        <v>232</v>
      </c>
      <c r="C498" s="563" t="str">
        <f>中日程計画表!C469</f>
        <v/>
      </c>
      <c r="D498" s="568">
        <f>中日程計画表!D469</f>
        <v>0</v>
      </c>
      <c r="E498" s="568">
        <f>中日程計画表!E469</f>
        <v>0</v>
      </c>
      <c r="F498" s="559">
        <v>4</v>
      </c>
      <c r="G498" s="563" t="str">
        <f>中日程計画表!K469</f>
        <v>NG</v>
      </c>
      <c r="H498" s="559"/>
      <c r="I498" s="563" t="str">
        <f>中日程計画表!O469</f>
        <v>NG</v>
      </c>
      <c r="J498" s="559"/>
      <c r="K498" s="563" t="str">
        <f>中日程計画表!S469</f>
        <v>NG</v>
      </c>
      <c r="L498" s="561">
        <v>40</v>
      </c>
      <c r="M498" s="563" t="str">
        <f>中日程計画表!W469</f>
        <v>NG</v>
      </c>
      <c r="N498" s="561"/>
      <c r="O498" s="563" t="str">
        <f>中日程計画表!AE469</f>
        <v>NG</v>
      </c>
      <c r="P498" s="564"/>
      <c r="Q498" s="563" t="str">
        <f>中日程計画表!AI469</f>
        <v>NG</v>
      </c>
      <c r="R498" s="561"/>
      <c r="S498" s="563" t="str">
        <f>中日程計画表!AQ469</f>
        <v>NG</v>
      </c>
      <c r="T498" s="561"/>
      <c r="U498" s="563" t="str">
        <f>中日程計画表!AU469</f>
        <v>NG</v>
      </c>
      <c r="V498" s="561"/>
      <c r="W498" s="563" t="str">
        <f>中日程計画表!BC469</f>
        <v>NG</v>
      </c>
      <c r="X498" s="559"/>
      <c r="Y498" s="563" t="str">
        <f>中日程計画表!BG469</f>
        <v>NG</v>
      </c>
      <c r="Z498" s="559"/>
      <c r="AA498" s="509" t="str">
        <f>中日程計画表!BO469</f>
        <v>NG</v>
      </c>
      <c r="AB498" s="559"/>
      <c r="AC498" s="509" t="str">
        <f>中日程計画表!BS469</f>
        <v>NG</v>
      </c>
      <c r="AD498" s="559"/>
      <c r="AE498" s="289" t="e">
        <f>INDEX(リスト!#REF!,MATCH(品質!$D498,リスト!$D:$D,0))</f>
        <v>#REF!</v>
      </c>
      <c r="AF498" s="284" t="e">
        <f>INDEX(リスト!X:X,MATCH(品質!$D498,リスト!$D:$D,0))</f>
        <v>#N/A</v>
      </c>
    </row>
    <row r="499" spans="1:32" s="107" customFormat="1" ht="12" customHeight="1">
      <c r="A499" s="489"/>
      <c r="B499" s="567"/>
      <c r="C499" s="506"/>
      <c r="D499" s="569"/>
      <c r="E499" s="569"/>
      <c r="F499" s="560"/>
      <c r="G499" s="506"/>
      <c r="H499" s="560"/>
      <c r="I499" s="506"/>
      <c r="J499" s="560"/>
      <c r="K499" s="506"/>
      <c r="L499" s="562"/>
      <c r="M499" s="506"/>
      <c r="N499" s="562"/>
      <c r="O499" s="506"/>
      <c r="P499" s="565"/>
      <c r="Q499" s="506"/>
      <c r="R499" s="562"/>
      <c r="S499" s="506"/>
      <c r="T499" s="562"/>
      <c r="U499" s="506"/>
      <c r="V499" s="562"/>
      <c r="W499" s="506"/>
      <c r="X499" s="560"/>
      <c r="Y499" s="506"/>
      <c r="Z499" s="560"/>
      <c r="AA499" s="509"/>
      <c r="AB499" s="560"/>
      <c r="AC499" s="509"/>
      <c r="AD499" s="560"/>
      <c r="AE499" s="289" t="e">
        <f>INDEX(リスト!#REF!,MATCH(品質!$D498,リスト!$D:$D,0))</f>
        <v>#REF!</v>
      </c>
      <c r="AF499" s="284" t="e">
        <f>INDEX(リスト!X:X,MATCH(品質!$D498,リスト!$D:$D,0))</f>
        <v>#N/A</v>
      </c>
    </row>
    <row r="500" spans="1:32" s="107" customFormat="1" ht="12" customHeight="1">
      <c r="A500" s="488" t="str">
        <f ca="1">中日程計画表!A471</f>
        <v/>
      </c>
      <c r="B500" s="570">
        <f>中日程計画表!B471</f>
        <v>233</v>
      </c>
      <c r="C500" s="563" t="str">
        <f>中日程計画表!C471</f>
        <v/>
      </c>
      <c r="D500" s="568">
        <f>中日程計画表!D471</f>
        <v>0</v>
      </c>
      <c r="E500" s="568">
        <f>中日程計画表!E471</f>
        <v>0</v>
      </c>
      <c r="F500" s="559">
        <v>0</v>
      </c>
      <c r="G500" s="509" t="str">
        <f>中日程計画表!K471</f>
        <v>NG</v>
      </c>
      <c r="H500" s="559"/>
      <c r="I500" s="509" t="str">
        <f>中日程計画表!O471</f>
        <v>NG</v>
      </c>
      <c r="J500" s="559"/>
      <c r="K500" s="509" t="str">
        <f>中日程計画表!S471</f>
        <v>NG</v>
      </c>
      <c r="L500" s="561">
        <v>32</v>
      </c>
      <c r="M500" s="509" t="str">
        <f>中日程計画表!W471</f>
        <v>NG</v>
      </c>
      <c r="N500" s="561">
        <v>0</v>
      </c>
      <c r="O500" s="509" t="str">
        <f>中日程計画表!AE471</f>
        <v>NG</v>
      </c>
      <c r="P500" s="564">
        <v>0.40600000000000003</v>
      </c>
      <c r="Q500" s="509" t="str">
        <f>中日程計画表!AI471</f>
        <v>NG</v>
      </c>
      <c r="R500" s="561">
        <v>0</v>
      </c>
      <c r="S500" s="563" t="str">
        <f>中日程計画表!AQ471</f>
        <v>NG</v>
      </c>
      <c r="T500" s="561">
        <v>199</v>
      </c>
      <c r="U500" s="509" t="str">
        <f>中日程計画表!AU471</f>
        <v>NG</v>
      </c>
      <c r="V500" s="561">
        <v>0</v>
      </c>
      <c r="W500" s="509" t="str">
        <f>中日程計画表!BC471</f>
        <v>NG</v>
      </c>
      <c r="X500" s="559">
        <v>0</v>
      </c>
      <c r="Y500" s="509" t="str">
        <f>中日程計画表!BG471</f>
        <v>NG</v>
      </c>
      <c r="Z500" s="559">
        <v>0</v>
      </c>
      <c r="AA500" s="509" t="str">
        <f>中日程計画表!BO471</f>
        <v>NG</v>
      </c>
      <c r="AB500" s="559"/>
      <c r="AC500" s="509" t="str">
        <f>中日程計画表!BS471</f>
        <v>NG</v>
      </c>
      <c r="AD500" s="559"/>
      <c r="AE500" s="289" t="e">
        <f>INDEX(リスト!#REF!,MATCH(品質!$D500,リスト!$D:$D,0))</f>
        <v>#REF!</v>
      </c>
      <c r="AF500" s="284" t="e">
        <f>INDEX(リスト!X:X,MATCH(品質!$D500,リスト!$D:$D,0))</f>
        <v>#N/A</v>
      </c>
    </row>
    <row r="501" spans="1:32" s="107" customFormat="1" ht="12" customHeight="1">
      <c r="A501" s="489"/>
      <c r="B501" s="570"/>
      <c r="C501" s="506"/>
      <c r="D501" s="569"/>
      <c r="E501" s="569"/>
      <c r="F501" s="560"/>
      <c r="G501" s="509"/>
      <c r="H501" s="560"/>
      <c r="I501" s="509"/>
      <c r="J501" s="560"/>
      <c r="K501" s="509"/>
      <c r="L501" s="562"/>
      <c r="M501" s="509"/>
      <c r="N501" s="562"/>
      <c r="O501" s="509"/>
      <c r="P501" s="565"/>
      <c r="Q501" s="509"/>
      <c r="R501" s="562"/>
      <c r="S501" s="506"/>
      <c r="T501" s="562"/>
      <c r="U501" s="509"/>
      <c r="V501" s="562"/>
      <c r="W501" s="509"/>
      <c r="X501" s="560"/>
      <c r="Y501" s="509"/>
      <c r="Z501" s="560"/>
      <c r="AA501" s="509"/>
      <c r="AB501" s="560"/>
      <c r="AC501" s="509"/>
      <c r="AD501" s="560"/>
      <c r="AE501" s="289" t="e">
        <f>INDEX(リスト!#REF!,MATCH(品質!$D500,リスト!$D:$D,0))</f>
        <v>#REF!</v>
      </c>
      <c r="AF501" s="284" t="e">
        <f>INDEX(リスト!X:X,MATCH(品質!$D500,リスト!$D:$D,0))</f>
        <v>#N/A</v>
      </c>
    </row>
    <row r="502" spans="1:32" s="107" customFormat="1" ht="12" customHeight="1">
      <c r="A502" s="488" t="str">
        <f ca="1">中日程計画表!A473</f>
        <v/>
      </c>
      <c r="B502" s="566">
        <f>中日程計画表!B473</f>
        <v>234</v>
      </c>
      <c r="C502" s="563" t="str">
        <f>中日程計画表!C473</f>
        <v/>
      </c>
      <c r="D502" s="568">
        <f>中日程計画表!D473</f>
        <v>0</v>
      </c>
      <c r="E502" s="568">
        <f>中日程計画表!E473</f>
        <v>0</v>
      </c>
      <c r="F502" s="559">
        <v>0</v>
      </c>
      <c r="G502" s="563" t="str">
        <f>中日程計画表!K473</f>
        <v>NG</v>
      </c>
      <c r="H502" s="559"/>
      <c r="I502" s="563" t="str">
        <f>中日程計画表!O473</f>
        <v>NG</v>
      </c>
      <c r="J502" s="559"/>
      <c r="K502" s="563" t="str">
        <f>中日程計画表!S473</f>
        <v>NG</v>
      </c>
      <c r="L502" s="561">
        <v>0</v>
      </c>
      <c r="M502" s="563" t="str">
        <f>中日程計画表!W473</f>
        <v>NG</v>
      </c>
      <c r="N502" s="561">
        <v>0</v>
      </c>
      <c r="O502" s="563" t="str">
        <f>中日程計画表!AE473</f>
        <v>NG</v>
      </c>
      <c r="P502" s="564">
        <v>0</v>
      </c>
      <c r="Q502" s="563" t="str">
        <f>中日程計画表!AI473</f>
        <v>NG</v>
      </c>
      <c r="R502" s="561">
        <v>0</v>
      </c>
      <c r="S502" s="563" t="str">
        <f>中日程計画表!AQ473</f>
        <v>NG</v>
      </c>
      <c r="T502" s="561">
        <v>0</v>
      </c>
      <c r="U502" s="563" t="str">
        <f>中日程計画表!AU473</f>
        <v>NG</v>
      </c>
      <c r="V502" s="561">
        <v>0</v>
      </c>
      <c r="W502" s="563" t="str">
        <f>中日程計画表!BC473</f>
        <v>NG</v>
      </c>
      <c r="X502" s="559">
        <v>0</v>
      </c>
      <c r="Y502" s="563" t="str">
        <f>中日程計画表!BG473</f>
        <v>NG</v>
      </c>
      <c r="Z502" s="559">
        <v>0</v>
      </c>
      <c r="AA502" s="509" t="str">
        <f>中日程計画表!BO473</f>
        <v>NG</v>
      </c>
      <c r="AB502" s="559"/>
      <c r="AC502" s="509" t="str">
        <f>中日程計画表!BS473</f>
        <v>NG</v>
      </c>
      <c r="AD502" s="559"/>
      <c r="AE502" s="289" t="e">
        <f>INDEX(リスト!#REF!,MATCH(品質!$D502,リスト!$D:$D,0))</f>
        <v>#REF!</v>
      </c>
      <c r="AF502" s="284" t="e">
        <f>INDEX(リスト!X:X,MATCH(品質!$D502,リスト!$D:$D,0))</f>
        <v>#N/A</v>
      </c>
    </row>
    <row r="503" spans="1:32" s="107" customFormat="1" ht="12" customHeight="1">
      <c r="A503" s="489"/>
      <c r="B503" s="567"/>
      <c r="C503" s="506"/>
      <c r="D503" s="569"/>
      <c r="E503" s="569"/>
      <c r="F503" s="560"/>
      <c r="G503" s="506"/>
      <c r="H503" s="560"/>
      <c r="I503" s="506"/>
      <c r="J503" s="560"/>
      <c r="K503" s="506"/>
      <c r="L503" s="562"/>
      <c r="M503" s="506"/>
      <c r="N503" s="562"/>
      <c r="O503" s="506"/>
      <c r="P503" s="565"/>
      <c r="Q503" s="506"/>
      <c r="R503" s="562"/>
      <c r="S503" s="506"/>
      <c r="T503" s="562"/>
      <c r="U503" s="506"/>
      <c r="V503" s="562"/>
      <c r="W503" s="506"/>
      <c r="X503" s="560"/>
      <c r="Y503" s="506"/>
      <c r="Z503" s="560"/>
      <c r="AA503" s="509"/>
      <c r="AB503" s="560"/>
      <c r="AC503" s="509"/>
      <c r="AD503" s="560"/>
      <c r="AE503" s="289" t="e">
        <f>INDEX(リスト!#REF!,MATCH(品質!$D502,リスト!$D:$D,0))</f>
        <v>#REF!</v>
      </c>
      <c r="AF503" s="284" t="e">
        <f>INDEX(リスト!X:X,MATCH(品質!$D502,リスト!$D:$D,0))</f>
        <v>#N/A</v>
      </c>
    </row>
    <row r="504" spans="1:32" s="107" customFormat="1" ht="12" customHeight="1">
      <c r="A504" s="488" t="str">
        <f ca="1">中日程計画表!A475</f>
        <v/>
      </c>
      <c r="B504" s="566">
        <f>中日程計画表!B475</f>
        <v>235</v>
      </c>
      <c r="C504" s="563" t="str">
        <f>中日程計画表!C475</f>
        <v/>
      </c>
      <c r="D504" s="568">
        <f>中日程計画表!D475</f>
        <v>0</v>
      </c>
      <c r="E504" s="568">
        <f>中日程計画表!E475</f>
        <v>0</v>
      </c>
      <c r="F504" s="559">
        <v>1</v>
      </c>
      <c r="G504" s="563" t="str">
        <f>中日程計画表!K475</f>
        <v>NG</v>
      </c>
      <c r="H504" s="559"/>
      <c r="I504" s="563" t="str">
        <f>中日程計画表!O475</f>
        <v>NG</v>
      </c>
      <c r="J504" s="559"/>
      <c r="K504" s="563" t="str">
        <f>中日程計画表!S475</f>
        <v>NG</v>
      </c>
      <c r="L504" s="561">
        <v>26</v>
      </c>
      <c r="M504" s="563" t="str">
        <f>中日程計画表!W475</f>
        <v>NG</v>
      </c>
      <c r="N504" s="561">
        <v>25</v>
      </c>
      <c r="O504" s="563" t="str">
        <f>中日程計画表!AE475</f>
        <v>NG</v>
      </c>
      <c r="P504" s="564">
        <v>0</v>
      </c>
      <c r="Q504" s="563" t="str">
        <f>中日程計画表!AI475</f>
        <v>NG</v>
      </c>
      <c r="R504" s="561">
        <v>0</v>
      </c>
      <c r="S504" s="563" t="str">
        <f>中日程計画表!AQ475</f>
        <v>NG</v>
      </c>
      <c r="T504" s="561">
        <v>231</v>
      </c>
      <c r="U504" s="563" t="str">
        <f>中日程計画表!AU475</f>
        <v>NG</v>
      </c>
      <c r="V504" s="561">
        <v>0</v>
      </c>
      <c r="W504" s="563" t="str">
        <f>中日程計画表!BC475</f>
        <v>NG</v>
      </c>
      <c r="X504" s="559">
        <v>0</v>
      </c>
      <c r="Y504" s="563" t="str">
        <f>中日程計画表!BG475</f>
        <v>NG</v>
      </c>
      <c r="Z504" s="559">
        <v>0</v>
      </c>
      <c r="AA504" s="509" t="str">
        <f>中日程計画表!BO475</f>
        <v>NG</v>
      </c>
      <c r="AB504" s="559"/>
      <c r="AC504" s="509" t="str">
        <f>中日程計画表!BS475</f>
        <v>NG</v>
      </c>
      <c r="AD504" s="559"/>
      <c r="AE504" s="289" t="e">
        <f>INDEX(リスト!#REF!,MATCH(品質!$D504,リスト!$D:$D,0))</f>
        <v>#REF!</v>
      </c>
      <c r="AF504" s="284" t="e">
        <f>INDEX(リスト!X:X,MATCH(品質!$D504,リスト!$D:$D,0))</f>
        <v>#N/A</v>
      </c>
    </row>
    <row r="505" spans="1:32" s="107" customFormat="1" ht="12" customHeight="1">
      <c r="A505" s="489"/>
      <c r="B505" s="567"/>
      <c r="C505" s="506"/>
      <c r="D505" s="569"/>
      <c r="E505" s="569"/>
      <c r="F505" s="560"/>
      <c r="G505" s="506"/>
      <c r="H505" s="560"/>
      <c r="I505" s="506"/>
      <c r="J505" s="560"/>
      <c r="K505" s="506"/>
      <c r="L505" s="562"/>
      <c r="M505" s="506"/>
      <c r="N505" s="562"/>
      <c r="O505" s="506"/>
      <c r="P505" s="565"/>
      <c r="Q505" s="506"/>
      <c r="R505" s="562"/>
      <c r="S505" s="506"/>
      <c r="T505" s="562"/>
      <c r="U505" s="506"/>
      <c r="V505" s="562"/>
      <c r="W505" s="506"/>
      <c r="X505" s="560"/>
      <c r="Y505" s="506"/>
      <c r="Z505" s="560"/>
      <c r="AA505" s="509"/>
      <c r="AB505" s="560"/>
      <c r="AC505" s="509"/>
      <c r="AD505" s="560"/>
      <c r="AE505" s="289" t="e">
        <f>INDEX(リスト!#REF!,MATCH(品質!$D504,リスト!$D:$D,0))</f>
        <v>#REF!</v>
      </c>
      <c r="AF505" s="284" t="e">
        <f>INDEX(リスト!X:X,MATCH(品質!$D504,リスト!$D:$D,0))</f>
        <v>#N/A</v>
      </c>
    </row>
    <row r="506" spans="1:32" s="107" customFormat="1" ht="12" customHeight="1">
      <c r="A506" s="488" t="str">
        <f ca="1">中日程計画表!A477</f>
        <v/>
      </c>
      <c r="B506" s="566">
        <f>中日程計画表!B477</f>
        <v>236</v>
      </c>
      <c r="C506" s="563" t="str">
        <f>中日程計画表!C477</f>
        <v/>
      </c>
      <c r="D506" s="568">
        <f>中日程計画表!D477</f>
        <v>0</v>
      </c>
      <c r="E506" s="568">
        <f>中日程計画表!E477</f>
        <v>0</v>
      </c>
      <c r="F506" s="559">
        <v>0</v>
      </c>
      <c r="G506" s="563" t="str">
        <f>中日程計画表!K477</f>
        <v>NG</v>
      </c>
      <c r="H506" s="559"/>
      <c r="I506" s="563" t="str">
        <f>中日程計画表!O477</f>
        <v>NG</v>
      </c>
      <c r="J506" s="559"/>
      <c r="K506" s="563" t="str">
        <f>中日程計画表!S477</f>
        <v>NG</v>
      </c>
      <c r="L506" s="561">
        <v>0</v>
      </c>
      <c r="M506" s="563" t="str">
        <f>中日程計画表!W477</f>
        <v>NG</v>
      </c>
      <c r="N506" s="561">
        <v>0</v>
      </c>
      <c r="O506" s="563" t="str">
        <f>中日程計画表!AE477</f>
        <v>NG</v>
      </c>
      <c r="P506" s="564">
        <v>0</v>
      </c>
      <c r="Q506" s="563" t="str">
        <f>中日程計画表!AI477</f>
        <v>NG</v>
      </c>
      <c r="R506" s="561">
        <v>0</v>
      </c>
      <c r="S506" s="563" t="str">
        <f>中日程計画表!AQ477</f>
        <v>NG</v>
      </c>
      <c r="T506" s="561">
        <v>0</v>
      </c>
      <c r="U506" s="563" t="str">
        <f>中日程計画表!AU477</f>
        <v>NG</v>
      </c>
      <c r="V506" s="561">
        <v>0</v>
      </c>
      <c r="W506" s="563" t="str">
        <f>中日程計画表!BC477</f>
        <v>NG</v>
      </c>
      <c r="X506" s="559">
        <v>0</v>
      </c>
      <c r="Y506" s="563" t="str">
        <f>中日程計画表!BG477</f>
        <v>NG</v>
      </c>
      <c r="Z506" s="559">
        <v>0</v>
      </c>
      <c r="AA506" s="509" t="str">
        <f>中日程計画表!BO477</f>
        <v>NG</v>
      </c>
      <c r="AB506" s="559"/>
      <c r="AC506" s="509" t="str">
        <f>中日程計画表!BS477</f>
        <v>NG</v>
      </c>
      <c r="AD506" s="559"/>
      <c r="AE506" s="289" t="e">
        <f>INDEX(リスト!#REF!,MATCH(品質!$D506,リスト!$D:$D,0))</f>
        <v>#REF!</v>
      </c>
      <c r="AF506" s="284" t="e">
        <f>INDEX(リスト!X:X,MATCH(品質!$D506,リスト!$D:$D,0))</f>
        <v>#N/A</v>
      </c>
    </row>
    <row r="507" spans="1:32" s="107" customFormat="1" ht="12" customHeight="1">
      <c r="A507" s="489"/>
      <c r="B507" s="567"/>
      <c r="C507" s="506"/>
      <c r="D507" s="569"/>
      <c r="E507" s="569"/>
      <c r="F507" s="560"/>
      <c r="G507" s="506"/>
      <c r="H507" s="560"/>
      <c r="I507" s="506"/>
      <c r="J507" s="560"/>
      <c r="K507" s="506"/>
      <c r="L507" s="562"/>
      <c r="M507" s="506"/>
      <c r="N507" s="562"/>
      <c r="O507" s="506"/>
      <c r="P507" s="565"/>
      <c r="Q507" s="506"/>
      <c r="R507" s="562"/>
      <c r="S507" s="506"/>
      <c r="T507" s="562"/>
      <c r="U507" s="506"/>
      <c r="V507" s="562"/>
      <c r="W507" s="506"/>
      <c r="X507" s="560"/>
      <c r="Y507" s="506"/>
      <c r="Z507" s="560"/>
      <c r="AA507" s="509"/>
      <c r="AB507" s="560"/>
      <c r="AC507" s="509"/>
      <c r="AD507" s="560"/>
      <c r="AE507" s="289" t="e">
        <f>INDEX(リスト!#REF!,MATCH(品質!$D506,リスト!$D:$D,0))</f>
        <v>#REF!</v>
      </c>
      <c r="AF507" s="284" t="e">
        <f>INDEX(リスト!X:X,MATCH(品質!$D506,リスト!$D:$D,0))</f>
        <v>#N/A</v>
      </c>
    </row>
    <row r="508" spans="1:32" s="107" customFormat="1" ht="12" customHeight="1">
      <c r="A508" s="488" t="str">
        <f ca="1">中日程計画表!A479</f>
        <v/>
      </c>
      <c r="B508" s="566">
        <f>中日程計画表!B479</f>
        <v>237</v>
      </c>
      <c r="C508" s="563" t="str">
        <f>中日程計画表!C479</f>
        <v/>
      </c>
      <c r="D508" s="568">
        <f>中日程計画表!D479</f>
        <v>0</v>
      </c>
      <c r="E508" s="568">
        <f>中日程計画表!E479</f>
        <v>0</v>
      </c>
      <c r="F508" s="559">
        <v>2</v>
      </c>
      <c r="G508" s="563" t="str">
        <f>中日程計画表!K479</f>
        <v>NG</v>
      </c>
      <c r="H508" s="559"/>
      <c r="I508" s="563" t="str">
        <f>中日程計画表!O479</f>
        <v>NG</v>
      </c>
      <c r="J508" s="559"/>
      <c r="K508" s="563" t="str">
        <f>中日程計画表!S479</f>
        <v>NG</v>
      </c>
      <c r="L508" s="561">
        <v>10</v>
      </c>
      <c r="M508" s="563" t="str">
        <f>中日程計画表!W479</f>
        <v>NG</v>
      </c>
      <c r="N508" s="561">
        <v>5</v>
      </c>
      <c r="O508" s="563" t="str">
        <f>中日程計画表!AE479</f>
        <v>NG</v>
      </c>
      <c r="P508" s="564">
        <v>0.157</v>
      </c>
      <c r="Q508" s="563" t="str">
        <f>中日程計画表!AI479</f>
        <v>NG</v>
      </c>
      <c r="R508" s="561">
        <v>2</v>
      </c>
      <c r="S508" s="563" t="str">
        <f>中日程計画表!AQ479</f>
        <v>NG</v>
      </c>
      <c r="T508" s="561">
        <v>20</v>
      </c>
      <c r="U508" s="563" t="str">
        <f>中日程計画表!AU479</f>
        <v>NG</v>
      </c>
      <c r="V508" s="561">
        <v>10</v>
      </c>
      <c r="W508" s="563" t="str">
        <f>中日程計画表!BC479</f>
        <v>NG</v>
      </c>
      <c r="X508" s="559">
        <v>0</v>
      </c>
      <c r="Y508" s="563" t="str">
        <f>中日程計画表!BG479</f>
        <v>NG</v>
      </c>
      <c r="Z508" s="559">
        <v>0</v>
      </c>
      <c r="AA508" s="509" t="str">
        <f>中日程計画表!BO479</f>
        <v>NG</v>
      </c>
      <c r="AB508" s="559"/>
      <c r="AC508" s="509" t="str">
        <f>中日程計画表!BS479</f>
        <v>NG</v>
      </c>
      <c r="AD508" s="559"/>
      <c r="AE508" s="289" t="e">
        <f>INDEX(リスト!#REF!,MATCH(品質!$D508,リスト!$D:$D,0))</f>
        <v>#REF!</v>
      </c>
      <c r="AF508" s="284" t="e">
        <f>INDEX(リスト!X:X,MATCH(品質!$D508,リスト!$D:$D,0))</f>
        <v>#N/A</v>
      </c>
    </row>
    <row r="509" spans="1:32" s="107" customFormat="1" ht="12" customHeight="1">
      <c r="A509" s="489"/>
      <c r="B509" s="567"/>
      <c r="C509" s="506"/>
      <c r="D509" s="569"/>
      <c r="E509" s="569"/>
      <c r="F509" s="560"/>
      <c r="G509" s="506"/>
      <c r="H509" s="560"/>
      <c r="I509" s="506"/>
      <c r="J509" s="560"/>
      <c r="K509" s="506"/>
      <c r="L509" s="562"/>
      <c r="M509" s="506"/>
      <c r="N509" s="562"/>
      <c r="O509" s="506"/>
      <c r="P509" s="565"/>
      <c r="Q509" s="506"/>
      <c r="R509" s="562"/>
      <c r="S509" s="506"/>
      <c r="T509" s="562"/>
      <c r="U509" s="506"/>
      <c r="V509" s="562"/>
      <c r="W509" s="506"/>
      <c r="X509" s="560"/>
      <c r="Y509" s="506"/>
      <c r="Z509" s="560"/>
      <c r="AA509" s="509"/>
      <c r="AB509" s="560"/>
      <c r="AC509" s="509"/>
      <c r="AD509" s="560"/>
      <c r="AE509" s="289" t="e">
        <f>INDEX(リスト!#REF!,MATCH(品質!$D508,リスト!$D:$D,0))</f>
        <v>#REF!</v>
      </c>
      <c r="AF509" s="284" t="e">
        <f>INDEX(リスト!X:X,MATCH(品質!$D508,リスト!$D:$D,0))</f>
        <v>#N/A</v>
      </c>
    </row>
    <row r="510" spans="1:32" s="107" customFormat="1" ht="12" customHeight="1">
      <c r="A510" s="488" t="str">
        <f ca="1">中日程計画表!A481</f>
        <v/>
      </c>
      <c r="B510" s="566">
        <f>中日程計画表!B481</f>
        <v>238</v>
      </c>
      <c r="C510" s="563" t="str">
        <f>中日程計画表!C481</f>
        <v/>
      </c>
      <c r="D510" s="568">
        <f>中日程計画表!D481</f>
        <v>0</v>
      </c>
      <c r="E510" s="568">
        <f>中日程計画表!E481</f>
        <v>0</v>
      </c>
      <c r="F510" s="559">
        <v>3</v>
      </c>
      <c r="G510" s="563" t="str">
        <f>中日程計画表!K481</f>
        <v>NG</v>
      </c>
      <c r="H510" s="559"/>
      <c r="I510" s="563" t="str">
        <f>中日程計画表!O481</f>
        <v>NG</v>
      </c>
      <c r="J510" s="559"/>
      <c r="K510" s="563" t="str">
        <f>中日程計画表!S481</f>
        <v>NG</v>
      </c>
      <c r="L510" s="561">
        <v>10</v>
      </c>
      <c r="M510" s="563" t="str">
        <f>中日程計画表!W481</f>
        <v>NG</v>
      </c>
      <c r="N510" s="561">
        <v>10</v>
      </c>
      <c r="O510" s="563" t="str">
        <f>中日程計画表!AE481</f>
        <v>NG</v>
      </c>
      <c r="P510" s="564">
        <v>0.154</v>
      </c>
      <c r="Q510" s="563" t="str">
        <f>中日程計画表!AI481</f>
        <v>NG</v>
      </c>
      <c r="R510" s="561">
        <v>5</v>
      </c>
      <c r="S510" s="563" t="str">
        <f>中日程計画表!AQ481</f>
        <v>NG</v>
      </c>
      <c r="T510" s="561">
        <v>16</v>
      </c>
      <c r="U510" s="563" t="str">
        <f>中日程計画表!AU481</f>
        <v>NG</v>
      </c>
      <c r="V510" s="561">
        <v>5</v>
      </c>
      <c r="W510" s="563" t="str">
        <f>中日程計画表!BC481</f>
        <v>NG</v>
      </c>
      <c r="X510" s="559">
        <v>2</v>
      </c>
      <c r="Y510" s="563" t="str">
        <f>中日程計画表!BG481</f>
        <v>NG</v>
      </c>
      <c r="Z510" s="559">
        <v>2</v>
      </c>
      <c r="AA510" s="509" t="str">
        <f>中日程計画表!BO481</f>
        <v>NG</v>
      </c>
      <c r="AB510" s="559"/>
      <c r="AC510" s="509" t="str">
        <f>中日程計画表!BS481</f>
        <v>NG</v>
      </c>
      <c r="AD510" s="559"/>
      <c r="AE510" s="289" t="e">
        <f>INDEX(リスト!#REF!,MATCH(品質!$D510,リスト!$D:$D,0))</f>
        <v>#REF!</v>
      </c>
      <c r="AF510" s="284" t="e">
        <f>INDEX(リスト!X:X,MATCH(品質!$D510,リスト!$D:$D,0))</f>
        <v>#N/A</v>
      </c>
    </row>
    <row r="511" spans="1:32" s="107" customFormat="1" ht="12" customHeight="1">
      <c r="A511" s="489"/>
      <c r="B511" s="567"/>
      <c r="C511" s="506"/>
      <c r="D511" s="569"/>
      <c r="E511" s="569"/>
      <c r="F511" s="560"/>
      <c r="G511" s="506"/>
      <c r="H511" s="560"/>
      <c r="I511" s="506"/>
      <c r="J511" s="560"/>
      <c r="K511" s="506"/>
      <c r="L511" s="562"/>
      <c r="M511" s="506"/>
      <c r="N511" s="562"/>
      <c r="O511" s="506"/>
      <c r="P511" s="565"/>
      <c r="Q511" s="506"/>
      <c r="R511" s="562"/>
      <c r="S511" s="506"/>
      <c r="T511" s="562"/>
      <c r="U511" s="506"/>
      <c r="V511" s="562"/>
      <c r="W511" s="506"/>
      <c r="X511" s="560"/>
      <c r="Y511" s="506"/>
      <c r="Z511" s="560"/>
      <c r="AA511" s="509"/>
      <c r="AB511" s="560"/>
      <c r="AC511" s="509"/>
      <c r="AD511" s="560"/>
      <c r="AE511" s="289" t="e">
        <f>INDEX(リスト!#REF!,MATCH(品質!$D510,リスト!$D:$D,0))</f>
        <v>#REF!</v>
      </c>
      <c r="AF511" s="284" t="e">
        <f>INDEX(リスト!X:X,MATCH(品質!$D510,リスト!$D:$D,0))</f>
        <v>#N/A</v>
      </c>
    </row>
    <row r="512" spans="1:32" s="107" customFormat="1" ht="12" customHeight="1">
      <c r="A512" s="488" t="str">
        <f ca="1">中日程計画表!A483</f>
        <v/>
      </c>
      <c r="B512" s="566">
        <f>中日程計画表!B483</f>
        <v>239</v>
      </c>
      <c r="C512" s="563" t="str">
        <f>中日程計画表!C483</f>
        <v/>
      </c>
      <c r="D512" s="568">
        <f>中日程計画表!D483</f>
        <v>0</v>
      </c>
      <c r="E512" s="568">
        <f>中日程計画表!E483</f>
        <v>0</v>
      </c>
      <c r="F512" s="559">
        <v>0</v>
      </c>
      <c r="G512" s="563" t="str">
        <f>中日程計画表!K483</f>
        <v>NG</v>
      </c>
      <c r="H512" s="559"/>
      <c r="I512" s="563" t="str">
        <f>中日程計画表!O483</f>
        <v>NG</v>
      </c>
      <c r="J512" s="559"/>
      <c r="K512" s="563" t="str">
        <f>中日程計画表!S483</f>
        <v>NG</v>
      </c>
      <c r="L512" s="561">
        <v>69</v>
      </c>
      <c r="M512" s="563" t="str">
        <f>中日程計画表!W483</f>
        <v>NG</v>
      </c>
      <c r="N512" s="561">
        <v>30</v>
      </c>
      <c r="O512" s="563" t="str">
        <f>中日程計画表!AE483</f>
        <v>NG</v>
      </c>
      <c r="P512" s="564">
        <v>0</v>
      </c>
      <c r="Q512" s="563" t="str">
        <f>中日程計画表!AI483</f>
        <v>NG</v>
      </c>
      <c r="R512" s="561">
        <v>0</v>
      </c>
      <c r="S512" s="563" t="str">
        <f>中日程計画表!AQ483</f>
        <v>NG</v>
      </c>
      <c r="T512" s="561">
        <v>757</v>
      </c>
      <c r="U512" s="563" t="str">
        <f>中日程計画表!AU483</f>
        <v>NG</v>
      </c>
      <c r="V512" s="561">
        <v>0</v>
      </c>
      <c r="W512" s="563" t="str">
        <f>中日程計画表!BC483</f>
        <v>NG</v>
      </c>
      <c r="X512" s="559">
        <v>0</v>
      </c>
      <c r="Y512" s="563" t="str">
        <f>中日程計画表!BG483</f>
        <v>NG</v>
      </c>
      <c r="Z512" s="559"/>
      <c r="AA512" s="509" t="str">
        <f>中日程計画表!BO483</f>
        <v>NG</v>
      </c>
      <c r="AB512" s="559"/>
      <c r="AC512" s="509" t="str">
        <f>中日程計画表!BS483</f>
        <v>NG</v>
      </c>
      <c r="AD512" s="559"/>
      <c r="AE512" s="289" t="e">
        <f>INDEX(リスト!#REF!,MATCH(品質!$D512,リスト!$D:$D,0))</f>
        <v>#REF!</v>
      </c>
      <c r="AF512" s="284" t="e">
        <f>INDEX(リスト!X:X,MATCH(品質!$D512,リスト!$D:$D,0))</f>
        <v>#N/A</v>
      </c>
    </row>
    <row r="513" spans="1:32" s="107" customFormat="1" ht="12" customHeight="1">
      <c r="A513" s="489"/>
      <c r="B513" s="567"/>
      <c r="C513" s="506"/>
      <c r="D513" s="569"/>
      <c r="E513" s="569"/>
      <c r="F513" s="560"/>
      <c r="G513" s="506"/>
      <c r="H513" s="560"/>
      <c r="I513" s="506"/>
      <c r="J513" s="560"/>
      <c r="K513" s="506"/>
      <c r="L513" s="562"/>
      <c r="M513" s="506"/>
      <c r="N513" s="562"/>
      <c r="O513" s="506"/>
      <c r="P513" s="565"/>
      <c r="Q513" s="506"/>
      <c r="R513" s="562"/>
      <c r="S513" s="506"/>
      <c r="T513" s="562"/>
      <c r="U513" s="506"/>
      <c r="V513" s="562"/>
      <c r="W513" s="506"/>
      <c r="X513" s="560"/>
      <c r="Y513" s="506"/>
      <c r="Z513" s="560"/>
      <c r="AA513" s="509"/>
      <c r="AB513" s="560"/>
      <c r="AC513" s="509"/>
      <c r="AD513" s="560"/>
      <c r="AE513" s="289" t="e">
        <f>INDEX(リスト!#REF!,MATCH(品質!$D512,リスト!$D:$D,0))</f>
        <v>#REF!</v>
      </c>
      <c r="AF513" s="284" t="e">
        <f>INDEX(リスト!X:X,MATCH(品質!$D512,リスト!$D:$D,0))</f>
        <v>#N/A</v>
      </c>
    </row>
    <row r="514" spans="1:32" s="107" customFormat="1" ht="12" customHeight="1">
      <c r="A514" s="488" t="str">
        <f ca="1">中日程計画表!A485</f>
        <v/>
      </c>
      <c r="B514" s="566">
        <f>中日程計画表!B485</f>
        <v>240</v>
      </c>
      <c r="C514" s="563" t="str">
        <f>中日程計画表!C485</f>
        <v/>
      </c>
      <c r="D514" s="568">
        <f>中日程計画表!D485</f>
        <v>0</v>
      </c>
      <c r="E514" s="568">
        <f>中日程計画表!E485</f>
        <v>0</v>
      </c>
      <c r="F514" s="559">
        <v>0</v>
      </c>
      <c r="G514" s="563" t="str">
        <f>中日程計画表!K485</f>
        <v>NG</v>
      </c>
      <c r="H514" s="559"/>
      <c r="I514" s="563" t="str">
        <f>中日程計画表!O485</f>
        <v>NG</v>
      </c>
      <c r="J514" s="559"/>
      <c r="K514" s="563" t="str">
        <f>中日程計画表!S485</f>
        <v>NG</v>
      </c>
      <c r="L514" s="561">
        <v>0</v>
      </c>
      <c r="M514" s="563" t="str">
        <f>中日程計画表!W485</f>
        <v>NG</v>
      </c>
      <c r="N514" s="561">
        <v>0</v>
      </c>
      <c r="O514" s="563" t="str">
        <f>中日程計画表!AE485</f>
        <v>NG</v>
      </c>
      <c r="P514" s="564">
        <v>0</v>
      </c>
      <c r="Q514" s="563" t="str">
        <f>中日程計画表!AI485</f>
        <v>NG</v>
      </c>
      <c r="R514" s="561">
        <v>0</v>
      </c>
      <c r="S514" s="563" t="str">
        <f>中日程計画表!AQ485</f>
        <v>NG</v>
      </c>
      <c r="T514" s="561">
        <v>117</v>
      </c>
      <c r="U514" s="563" t="str">
        <f>中日程計画表!AU485</f>
        <v>NG</v>
      </c>
      <c r="V514" s="561">
        <v>0</v>
      </c>
      <c r="W514" s="563" t="str">
        <f>中日程計画表!BC485</f>
        <v>NG</v>
      </c>
      <c r="X514" s="559">
        <v>0</v>
      </c>
      <c r="Y514" s="563" t="str">
        <f>中日程計画表!BG485</f>
        <v>NG</v>
      </c>
      <c r="Z514" s="559"/>
      <c r="AA514" s="509" t="str">
        <f>中日程計画表!BO485</f>
        <v>NG</v>
      </c>
      <c r="AB514" s="559"/>
      <c r="AC514" s="509" t="str">
        <f>中日程計画表!BS485</f>
        <v>NG</v>
      </c>
      <c r="AD514" s="559"/>
      <c r="AE514" s="289" t="e">
        <f>INDEX(リスト!#REF!,MATCH(品質!$D514,リスト!$D:$D,0))</f>
        <v>#REF!</v>
      </c>
      <c r="AF514" s="284" t="e">
        <f>INDEX(リスト!X:X,MATCH(品質!$D514,リスト!$D:$D,0))</f>
        <v>#N/A</v>
      </c>
    </row>
    <row r="515" spans="1:32" s="107" customFormat="1" ht="12" customHeight="1">
      <c r="A515" s="489"/>
      <c r="B515" s="567"/>
      <c r="C515" s="506"/>
      <c r="D515" s="569"/>
      <c r="E515" s="569"/>
      <c r="F515" s="560"/>
      <c r="G515" s="506"/>
      <c r="H515" s="560"/>
      <c r="I515" s="506"/>
      <c r="J515" s="560"/>
      <c r="K515" s="506"/>
      <c r="L515" s="562"/>
      <c r="M515" s="506"/>
      <c r="N515" s="562"/>
      <c r="O515" s="506"/>
      <c r="P515" s="565"/>
      <c r="Q515" s="506"/>
      <c r="R515" s="562"/>
      <c r="S515" s="506"/>
      <c r="T515" s="562"/>
      <c r="U515" s="506"/>
      <c r="V515" s="562"/>
      <c r="W515" s="506"/>
      <c r="X515" s="560"/>
      <c r="Y515" s="506"/>
      <c r="Z515" s="560"/>
      <c r="AA515" s="509"/>
      <c r="AB515" s="560"/>
      <c r="AC515" s="509"/>
      <c r="AD515" s="560"/>
      <c r="AE515" s="289" t="e">
        <f>INDEX(リスト!#REF!,MATCH(品質!$D514,リスト!$D:$D,0))</f>
        <v>#REF!</v>
      </c>
      <c r="AF515" s="284" t="e">
        <f>INDEX(リスト!X:X,MATCH(品質!$D514,リスト!$D:$D,0))</f>
        <v>#N/A</v>
      </c>
    </row>
    <row r="516" spans="1:32" s="107" customFormat="1" ht="12" customHeight="1">
      <c r="A516" s="488" t="str">
        <f ca="1">中日程計画表!A487</f>
        <v/>
      </c>
      <c r="B516" s="566">
        <f>中日程計画表!B487</f>
        <v>241</v>
      </c>
      <c r="C516" s="563" t="str">
        <f>中日程計画表!C487</f>
        <v/>
      </c>
      <c r="D516" s="568">
        <f>中日程計画表!D487</f>
        <v>0</v>
      </c>
      <c r="E516" s="568">
        <f>中日程計画表!E487</f>
        <v>0</v>
      </c>
      <c r="F516" s="559">
        <v>0</v>
      </c>
      <c r="G516" s="563" t="str">
        <f>中日程計画表!K487</f>
        <v>NG</v>
      </c>
      <c r="H516" s="559"/>
      <c r="I516" s="563" t="str">
        <f>中日程計画表!O487</f>
        <v>NG</v>
      </c>
      <c r="J516" s="559"/>
      <c r="K516" s="563" t="str">
        <f>中日程計画表!S487</f>
        <v>NG</v>
      </c>
      <c r="L516" s="561">
        <v>0</v>
      </c>
      <c r="M516" s="563" t="str">
        <f>中日程計画表!W487</f>
        <v>NG</v>
      </c>
      <c r="N516" s="561">
        <v>0</v>
      </c>
      <c r="O516" s="563" t="str">
        <f>中日程計画表!AE487</f>
        <v>NG</v>
      </c>
      <c r="P516" s="564">
        <v>0</v>
      </c>
      <c r="Q516" s="563" t="str">
        <f>中日程計画表!AI487</f>
        <v>NG</v>
      </c>
      <c r="R516" s="561">
        <v>0</v>
      </c>
      <c r="S516" s="563" t="str">
        <f>中日程計画表!AQ487</f>
        <v>NG</v>
      </c>
      <c r="T516" s="561">
        <v>0</v>
      </c>
      <c r="U516" s="563" t="str">
        <f>中日程計画表!AU487</f>
        <v>NG</v>
      </c>
      <c r="V516" s="561">
        <v>0</v>
      </c>
      <c r="W516" s="563" t="str">
        <f>中日程計画表!BC487</f>
        <v>NG</v>
      </c>
      <c r="X516" s="559">
        <v>0</v>
      </c>
      <c r="Y516" s="563" t="str">
        <f>中日程計画表!BG487</f>
        <v>NG</v>
      </c>
      <c r="Z516" s="559">
        <v>0</v>
      </c>
      <c r="AA516" s="509" t="str">
        <f>中日程計画表!BO487</f>
        <v>NG</v>
      </c>
      <c r="AB516" s="559"/>
      <c r="AC516" s="509" t="str">
        <f>中日程計画表!BS487</f>
        <v>NG</v>
      </c>
      <c r="AD516" s="559"/>
      <c r="AE516" s="289" t="e">
        <f>INDEX(リスト!#REF!,MATCH(品質!$D516,リスト!$D:$D,0))</f>
        <v>#REF!</v>
      </c>
      <c r="AF516" s="284" t="e">
        <f>INDEX(リスト!X:X,MATCH(品質!$D516,リスト!$D:$D,0))</f>
        <v>#N/A</v>
      </c>
    </row>
    <row r="517" spans="1:32" s="107" customFormat="1" ht="12" customHeight="1">
      <c r="A517" s="489"/>
      <c r="B517" s="567"/>
      <c r="C517" s="506"/>
      <c r="D517" s="569"/>
      <c r="E517" s="569"/>
      <c r="F517" s="560"/>
      <c r="G517" s="506"/>
      <c r="H517" s="560"/>
      <c r="I517" s="506"/>
      <c r="J517" s="560"/>
      <c r="K517" s="506"/>
      <c r="L517" s="562"/>
      <c r="M517" s="506"/>
      <c r="N517" s="562"/>
      <c r="O517" s="506"/>
      <c r="P517" s="565"/>
      <c r="Q517" s="506"/>
      <c r="R517" s="562"/>
      <c r="S517" s="506"/>
      <c r="T517" s="562"/>
      <c r="U517" s="506"/>
      <c r="V517" s="562"/>
      <c r="W517" s="506"/>
      <c r="X517" s="560"/>
      <c r="Y517" s="506"/>
      <c r="Z517" s="560"/>
      <c r="AA517" s="509"/>
      <c r="AB517" s="560"/>
      <c r="AC517" s="509"/>
      <c r="AD517" s="560"/>
      <c r="AE517" s="289" t="e">
        <f>INDEX(リスト!#REF!,MATCH(品質!$D516,リスト!$D:$D,0))</f>
        <v>#REF!</v>
      </c>
      <c r="AF517" s="284" t="e">
        <f>INDEX(リスト!X:X,MATCH(品質!$D516,リスト!$D:$D,0))</f>
        <v>#N/A</v>
      </c>
    </row>
    <row r="518" spans="1:32" s="107" customFormat="1" ht="12" customHeight="1">
      <c r="A518" s="488" t="str">
        <f ca="1">中日程計画表!A489</f>
        <v/>
      </c>
      <c r="B518" s="566">
        <f>中日程計画表!B489</f>
        <v>242</v>
      </c>
      <c r="C518" s="563" t="str">
        <f>中日程計画表!C489</f>
        <v/>
      </c>
      <c r="D518" s="568">
        <f>中日程計画表!D489</f>
        <v>0</v>
      </c>
      <c r="E518" s="568">
        <f>中日程計画表!E489</f>
        <v>0</v>
      </c>
      <c r="F518" s="559">
        <v>2</v>
      </c>
      <c r="G518" s="563" t="str">
        <f>中日程計画表!K489</f>
        <v>NG</v>
      </c>
      <c r="H518" s="559"/>
      <c r="I518" s="563" t="str">
        <f>中日程計画表!O489</f>
        <v>NG</v>
      </c>
      <c r="J518" s="559"/>
      <c r="K518" s="563" t="str">
        <f>中日程計画表!S489</f>
        <v>NG</v>
      </c>
      <c r="L518" s="561">
        <v>0</v>
      </c>
      <c r="M518" s="563" t="str">
        <f>中日程計画表!W489</f>
        <v>NG</v>
      </c>
      <c r="N518" s="561">
        <v>0</v>
      </c>
      <c r="O518" s="563" t="str">
        <f>中日程計画表!AE489</f>
        <v>NG</v>
      </c>
      <c r="P518" s="564">
        <v>0</v>
      </c>
      <c r="Q518" s="563" t="str">
        <f>中日程計画表!AI489</f>
        <v>NG</v>
      </c>
      <c r="R518" s="561">
        <v>0</v>
      </c>
      <c r="S518" s="563" t="str">
        <f>中日程計画表!AQ489</f>
        <v>NG</v>
      </c>
      <c r="T518" s="561">
        <v>0</v>
      </c>
      <c r="U518" s="563" t="str">
        <f>中日程計画表!AU489</f>
        <v>NG</v>
      </c>
      <c r="V518" s="561">
        <v>0</v>
      </c>
      <c r="W518" s="563" t="str">
        <f>中日程計画表!BC489</f>
        <v>NG</v>
      </c>
      <c r="X518" s="559">
        <v>0</v>
      </c>
      <c r="Y518" s="563" t="str">
        <f>中日程計画表!BG489</f>
        <v>NG</v>
      </c>
      <c r="Z518" s="559"/>
      <c r="AA518" s="509" t="str">
        <f>中日程計画表!BO489</f>
        <v>NG</v>
      </c>
      <c r="AB518" s="559"/>
      <c r="AC518" s="509" t="str">
        <f>中日程計画表!BS489</f>
        <v>NG</v>
      </c>
      <c r="AD518" s="559"/>
      <c r="AE518" s="289" t="e">
        <f>INDEX(リスト!#REF!,MATCH(品質!$D518,リスト!$D:$D,0))</f>
        <v>#REF!</v>
      </c>
      <c r="AF518" s="284" t="e">
        <f>INDEX(リスト!X:X,MATCH(品質!$D518,リスト!$D:$D,0))</f>
        <v>#N/A</v>
      </c>
    </row>
    <row r="519" spans="1:32" s="107" customFormat="1" ht="12" customHeight="1">
      <c r="A519" s="489"/>
      <c r="B519" s="567"/>
      <c r="C519" s="506"/>
      <c r="D519" s="569"/>
      <c r="E519" s="569"/>
      <c r="F519" s="560"/>
      <c r="G519" s="506"/>
      <c r="H519" s="560"/>
      <c r="I519" s="506"/>
      <c r="J519" s="560"/>
      <c r="K519" s="506"/>
      <c r="L519" s="562"/>
      <c r="M519" s="506"/>
      <c r="N519" s="562"/>
      <c r="O519" s="506"/>
      <c r="P519" s="565"/>
      <c r="Q519" s="506"/>
      <c r="R519" s="562"/>
      <c r="S519" s="506"/>
      <c r="T519" s="562"/>
      <c r="U519" s="506"/>
      <c r="V519" s="562"/>
      <c r="W519" s="506"/>
      <c r="X519" s="560"/>
      <c r="Y519" s="506"/>
      <c r="Z519" s="560"/>
      <c r="AA519" s="509"/>
      <c r="AB519" s="560"/>
      <c r="AC519" s="509"/>
      <c r="AD519" s="560"/>
      <c r="AE519" s="289" t="e">
        <f>INDEX(リスト!#REF!,MATCH(品質!$D518,リスト!$D:$D,0))</f>
        <v>#REF!</v>
      </c>
      <c r="AF519" s="284" t="e">
        <f>INDEX(リスト!X:X,MATCH(品質!$D518,リスト!$D:$D,0))</f>
        <v>#N/A</v>
      </c>
    </row>
    <row r="520" spans="1:32" s="107" customFormat="1" ht="12" customHeight="1">
      <c r="A520" s="488" t="str">
        <f ca="1">中日程計画表!A491</f>
        <v/>
      </c>
      <c r="B520" s="566">
        <f>中日程計画表!B491</f>
        <v>243</v>
      </c>
      <c r="C520" s="563" t="str">
        <f>中日程計画表!C491</f>
        <v/>
      </c>
      <c r="D520" s="568">
        <f>中日程計画表!D491</f>
        <v>0</v>
      </c>
      <c r="E520" s="568">
        <f>中日程計画表!E491</f>
        <v>0</v>
      </c>
      <c r="F520" s="559">
        <v>0</v>
      </c>
      <c r="G520" s="563" t="str">
        <f>中日程計画表!K491</f>
        <v>NG</v>
      </c>
      <c r="H520" s="559"/>
      <c r="I520" s="563" t="str">
        <f>中日程計画表!O491</f>
        <v>NG</v>
      </c>
      <c r="J520" s="559"/>
      <c r="K520" s="563" t="str">
        <f>中日程計画表!S491</f>
        <v>NG</v>
      </c>
      <c r="L520" s="561">
        <v>21</v>
      </c>
      <c r="M520" s="563" t="str">
        <f>中日程計画表!W491</f>
        <v>NG</v>
      </c>
      <c r="N520" s="561">
        <v>0</v>
      </c>
      <c r="O520" s="563" t="str">
        <f>中日程計画表!AE491</f>
        <v>NG</v>
      </c>
      <c r="P520" s="564">
        <v>0</v>
      </c>
      <c r="Q520" s="563" t="str">
        <f>中日程計画表!AI491</f>
        <v>NG</v>
      </c>
      <c r="R520" s="561">
        <v>0</v>
      </c>
      <c r="S520" s="563" t="str">
        <f>中日程計画表!AQ491</f>
        <v>NG</v>
      </c>
      <c r="T520" s="561">
        <v>0</v>
      </c>
      <c r="U520" s="563" t="str">
        <f>中日程計画表!AU491</f>
        <v>NG</v>
      </c>
      <c r="V520" s="561">
        <v>0</v>
      </c>
      <c r="W520" s="563" t="str">
        <f>中日程計画表!BC491</f>
        <v>NG</v>
      </c>
      <c r="X520" s="559">
        <v>0</v>
      </c>
      <c r="Y520" s="563" t="str">
        <f>中日程計画表!BG491</f>
        <v>NG</v>
      </c>
      <c r="Z520" s="559">
        <v>0</v>
      </c>
      <c r="AA520" s="509" t="str">
        <f>中日程計画表!BO491</f>
        <v>NG</v>
      </c>
      <c r="AB520" s="559"/>
      <c r="AC520" s="509" t="str">
        <f>中日程計画表!BS491</f>
        <v>NG</v>
      </c>
      <c r="AD520" s="559"/>
      <c r="AE520" s="289" t="e">
        <f>INDEX(リスト!#REF!,MATCH(品質!$D520,リスト!$D:$D,0))</f>
        <v>#REF!</v>
      </c>
      <c r="AF520" s="284" t="e">
        <f>INDEX(リスト!X:X,MATCH(品質!$D520,リスト!$D:$D,0))</f>
        <v>#N/A</v>
      </c>
    </row>
    <row r="521" spans="1:32" s="107" customFormat="1" ht="12" customHeight="1">
      <c r="A521" s="489"/>
      <c r="B521" s="567"/>
      <c r="C521" s="506"/>
      <c r="D521" s="569"/>
      <c r="E521" s="569"/>
      <c r="F521" s="560"/>
      <c r="G521" s="506"/>
      <c r="H521" s="560"/>
      <c r="I521" s="506"/>
      <c r="J521" s="560"/>
      <c r="K521" s="506"/>
      <c r="L521" s="562"/>
      <c r="M521" s="506"/>
      <c r="N521" s="562"/>
      <c r="O521" s="506"/>
      <c r="P521" s="565"/>
      <c r="Q521" s="506"/>
      <c r="R521" s="562"/>
      <c r="S521" s="506"/>
      <c r="T521" s="562"/>
      <c r="U521" s="506"/>
      <c r="V521" s="562"/>
      <c r="W521" s="506"/>
      <c r="X521" s="560"/>
      <c r="Y521" s="506"/>
      <c r="Z521" s="560"/>
      <c r="AA521" s="509"/>
      <c r="AB521" s="560"/>
      <c r="AC521" s="509"/>
      <c r="AD521" s="560"/>
      <c r="AE521" s="289" t="e">
        <f>INDEX(リスト!#REF!,MATCH(品質!$D520,リスト!$D:$D,0))</f>
        <v>#REF!</v>
      </c>
      <c r="AF521" s="284" t="e">
        <f>INDEX(リスト!X:X,MATCH(品質!$D520,リスト!$D:$D,0))</f>
        <v>#N/A</v>
      </c>
    </row>
    <row r="522" spans="1:32" s="107" customFormat="1" ht="12" customHeight="1">
      <c r="A522" s="488" t="str">
        <f ca="1">中日程計画表!A493</f>
        <v/>
      </c>
      <c r="B522" s="566">
        <f>中日程計画表!B493</f>
        <v>244</v>
      </c>
      <c r="C522" s="563" t="str">
        <f>中日程計画表!C493</f>
        <v/>
      </c>
      <c r="D522" s="568">
        <f>中日程計画表!D493</f>
        <v>0</v>
      </c>
      <c r="E522" s="568">
        <f>中日程計画表!E493</f>
        <v>0</v>
      </c>
      <c r="F522" s="559">
        <v>0</v>
      </c>
      <c r="G522" s="563" t="str">
        <f>中日程計画表!K493</f>
        <v>NG</v>
      </c>
      <c r="H522" s="559"/>
      <c r="I522" s="563" t="str">
        <f>中日程計画表!O493</f>
        <v>NG</v>
      </c>
      <c r="J522" s="559"/>
      <c r="K522" s="563" t="str">
        <f>中日程計画表!S493</f>
        <v>NG</v>
      </c>
      <c r="L522" s="561">
        <v>0</v>
      </c>
      <c r="M522" s="563" t="str">
        <f>中日程計画表!W493</f>
        <v>NG</v>
      </c>
      <c r="N522" s="561">
        <v>0</v>
      </c>
      <c r="O522" s="563" t="str">
        <f>中日程計画表!AE493</f>
        <v>NG</v>
      </c>
      <c r="P522" s="564">
        <v>0</v>
      </c>
      <c r="Q522" s="563" t="str">
        <f>中日程計画表!AI493</f>
        <v>NG</v>
      </c>
      <c r="R522" s="561">
        <v>0</v>
      </c>
      <c r="S522" s="563" t="str">
        <f>中日程計画表!AQ493</f>
        <v>NG</v>
      </c>
      <c r="T522" s="561">
        <v>0</v>
      </c>
      <c r="U522" s="563" t="str">
        <f>中日程計画表!AU493</f>
        <v>NG</v>
      </c>
      <c r="V522" s="561">
        <v>0</v>
      </c>
      <c r="W522" s="563" t="str">
        <f>中日程計画表!BC493</f>
        <v>NG</v>
      </c>
      <c r="X522" s="559">
        <v>0</v>
      </c>
      <c r="Y522" s="563" t="str">
        <f>中日程計画表!BG493</f>
        <v>NG</v>
      </c>
      <c r="Z522" s="559"/>
      <c r="AA522" s="509" t="str">
        <f>中日程計画表!BO493</f>
        <v>NG</v>
      </c>
      <c r="AB522" s="559"/>
      <c r="AC522" s="509" t="str">
        <f>中日程計画表!BS493</f>
        <v>NG</v>
      </c>
      <c r="AD522" s="559"/>
      <c r="AE522" s="289" t="e">
        <f>INDEX(リスト!#REF!,MATCH(品質!$D522,リスト!$D:$D,0))</f>
        <v>#REF!</v>
      </c>
      <c r="AF522" s="284" t="e">
        <f>INDEX(リスト!X:X,MATCH(品質!$D522,リスト!$D:$D,0))</f>
        <v>#N/A</v>
      </c>
    </row>
    <row r="523" spans="1:32" s="107" customFormat="1" ht="12" customHeight="1">
      <c r="A523" s="489"/>
      <c r="B523" s="567"/>
      <c r="C523" s="506"/>
      <c r="D523" s="569"/>
      <c r="E523" s="569"/>
      <c r="F523" s="560"/>
      <c r="G523" s="506"/>
      <c r="H523" s="560"/>
      <c r="I523" s="506"/>
      <c r="J523" s="560"/>
      <c r="K523" s="506"/>
      <c r="L523" s="562"/>
      <c r="M523" s="506"/>
      <c r="N523" s="562"/>
      <c r="O523" s="506"/>
      <c r="P523" s="565"/>
      <c r="Q523" s="506"/>
      <c r="R523" s="562"/>
      <c r="S523" s="506"/>
      <c r="T523" s="562"/>
      <c r="U523" s="506"/>
      <c r="V523" s="562"/>
      <c r="W523" s="506"/>
      <c r="X523" s="560"/>
      <c r="Y523" s="506"/>
      <c r="Z523" s="560"/>
      <c r="AA523" s="509"/>
      <c r="AB523" s="560"/>
      <c r="AC523" s="509"/>
      <c r="AD523" s="560"/>
      <c r="AE523" s="289" t="e">
        <f>INDEX(リスト!#REF!,MATCH(品質!$D522,リスト!$D:$D,0))</f>
        <v>#REF!</v>
      </c>
      <c r="AF523" s="284" t="e">
        <f>INDEX(リスト!X:X,MATCH(品質!$D522,リスト!$D:$D,0))</f>
        <v>#N/A</v>
      </c>
    </row>
    <row r="524" spans="1:32" s="107" customFormat="1" ht="12" customHeight="1">
      <c r="A524" s="488" t="str">
        <f ca="1">中日程計画表!A495</f>
        <v/>
      </c>
      <c r="B524" s="566">
        <f>中日程計画表!B495</f>
        <v>245</v>
      </c>
      <c r="C524" s="563" t="str">
        <f>中日程計画表!C495</f>
        <v/>
      </c>
      <c r="D524" s="568">
        <f>中日程計画表!D495</f>
        <v>0</v>
      </c>
      <c r="E524" s="568">
        <f>中日程計画表!E495</f>
        <v>0</v>
      </c>
      <c r="F524" s="559">
        <v>2</v>
      </c>
      <c r="G524" s="563" t="str">
        <f>中日程計画表!K495</f>
        <v>NG</v>
      </c>
      <c r="H524" s="559"/>
      <c r="I524" s="563" t="str">
        <f>中日程計画表!O495</f>
        <v>NG</v>
      </c>
      <c r="J524" s="559"/>
      <c r="K524" s="563" t="str">
        <f>中日程計画表!S495</f>
        <v>NG</v>
      </c>
      <c r="L524" s="561">
        <v>16</v>
      </c>
      <c r="M524" s="563" t="str">
        <f>中日程計画表!W495</f>
        <v>NG</v>
      </c>
      <c r="N524" s="561">
        <v>0</v>
      </c>
      <c r="O524" s="563" t="str">
        <f>中日程計画表!AE495</f>
        <v>NG</v>
      </c>
      <c r="P524" s="564">
        <v>0</v>
      </c>
      <c r="Q524" s="563" t="str">
        <f>中日程計画表!AI495</f>
        <v>NG</v>
      </c>
      <c r="R524" s="561">
        <v>0</v>
      </c>
      <c r="S524" s="563" t="str">
        <f>中日程計画表!AQ495</f>
        <v>NG</v>
      </c>
      <c r="T524" s="561">
        <v>63</v>
      </c>
      <c r="U524" s="563" t="str">
        <f>中日程計画表!AU495</f>
        <v>NG</v>
      </c>
      <c r="V524" s="561">
        <v>7</v>
      </c>
      <c r="W524" s="563" t="str">
        <f>中日程計画表!BC495</f>
        <v>NG</v>
      </c>
      <c r="X524" s="559">
        <v>0</v>
      </c>
      <c r="Y524" s="563" t="str">
        <f>中日程計画表!BG495</f>
        <v>NG</v>
      </c>
      <c r="Z524" s="559">
        <v>0</v>
      </c>
      <c r="AA524" s="509" t="str">
        <f>中日程計画表!BO495</f>
        <v>NG</v>
      </c>
      <c r="AB524" s="559"/>
      <c r="AC524" s="509" t="str">
        <f>中日程計画表!BS495</f>
        <v>NG</v>
      </c>
      <c r="AD524" s="559"/>
      <c r="AE524" s="289" t="e">
        <f>INDEX(リスト!#REF!,MATCH(品質!$D524,リスト!$D:$D,0))</f>
        <v>#REF!</v>
      </c>
      <c r="AF524" s="284" t="e">
        <f>INDEX(リスト!X:X,MATCH(品質!$D524,リスト!$D:$D,0))</f>
        <v>#N/A</v>
      </c>
    </row>
    <row r="525" spans="1:32" s="107" customFormat="1" ht="12" customHeight="1">
      <c r="A525" s="489"/>
      <c r="B525" s="567"/>
      <c r="C525" s="506"/>
      <c r="D525" s="569"/>
      <c r="E525" s="569"/>
      <c r="F525" s="560"/>
      <c r="G525" s="506"/>
      <c r="H525" s="560"/>
      <c r="I525" s="506"/>
      <c r="J525" s="560"/>
      <c r="K525" s="506"/>
      <c r="L525" s="562"/>
      <c r="M525" s="506"/>
      <c r="N525" s="562"/>
      <c r="O525" s="506"/>
      <c r="P525" s="565"/>
      <c r="Q525" s="506"/>
      <c r="R525" s="562"/>
      <c r="S525" s="506"/>
      <c r="T525" s="562"/>
      <c r="U525" s="506"/>
      <c r="V525" s="562"/>
      <c r="W525" s="506"/>
      <c r="X525" s="560"/>
      <c r="Y525" s="506"/>
      <c r="Z525" s="560"/>
      <c r="AA525" s="509"/>
      <c r="AB525" s="560"/>
      <c r="AC525" s="509"/>
      <c r="AD525" s="560"/>
      <c r="AE525" s="289" t="e">
        <f>INDEX(リスト!#REF!,MATCH(品質!$D524,リスト!$D:$D,0))</f>
        <v>#REF!</v>
      </c>
      <c r="AF525" s="284" t="e">
        <f>INDEX(リスト!X:X,MATCH(品質!$D524,リスト!$D:$D,0))</f>
        <v>#N/A</v>
      </c>
    </row>
    <row r="526" spans="1:32" s="107" customFormat="1" ht="12" customHeight="1">
      <c r="A526" s="488" t="str">
        <f ca="1">中日程計画表!A497</f>
        <v/>
      </c>
      <c r="B526" s="566">
        <f>中日程計画表!B497</f>
        <v>246</v>
      </c>
      <c r="C526" s="563" t="str">
        <f>中日程計画表!C497</f>
        <v/>
      </c>
      <c r="D526" s="568">
        <f>中日程計画表!D497</f>
        <v>0</v>
      </c>
      <c r="E526" s="568">
        <f>中日程計画表!E497</f>
        <v>0</v>
      </c>
      <c r="F526" s="559">
        <v>0</v>
      </c>
      <c r="G526" s="563" t="str">
        <f>中日程計画表!K497</f>
        <v>NG</v>
      </c>
      <c r="H526" s="559"/>
      <c r="I526" s="563" t="str">
        <f>中日程計画表!O497</f>
        <v>NG</v>
      </c>
      <c r="J526" s="559"/>
      <c r="K526" s="563" t="str">
        <f>中日程計画表!S497</f>
        <v>NG</v>
      </c>
      <c r="L526" s="561">
        <v>0</v>
      </c>
      <c r="M526" s="563" t="str">
        <f>中日程計画表!W497</f>
        <v>NG</v>
      </c>
      <c r="N526" s="561">
        <v>0</v>
      </c>
      <c r="O526" s="563" t="str">
        <f>中日程計画表!AE497</f>
        <v>NG</v>
      </c>
      <c r="P526" s="564">
        <v>0</v>
      </c>
      <c r="Q526" s="563" t="str">
        <f>中日程計画表!AI497</f>
        <v>NG</v>
      </c>
      <c r="R526" s="561">
        <v>0</v>
      </c>
      <c r="S526" s="563" t="str">
        <f>中日程計画表!AQ497</f>
        <v>NG</v>
      </c>
      <c r="T526" s="561">
        <v>0</v>
      </c>
      <c r="U526" s="563" t="str">
        <f>中日程計画表!AU497</f>
        <v>NG</v>
      </c>
      <c r="V526" s="561">
        <v>0</v>
      </c>
      <c r="W526" s="563" t="str">
        <f>中日程計画表!BC497</f>
        <v>NG</v>
      </c>
      <c r="X526" s="559">
        <v>0</v>
      </c>
      <c r="Y526" s="563" t="str">
        <f>中日程計画表!BG497</f>
        <v>NG</v>
      </c>
      <c r="Z526" s="559">
        <v>0</v>
      </c>
      <c r="AA526" s="509" t="str">
        <f>中日程計画表!BO497</f>
        <v>NG</v>
      </c>
      <c r="AB526" s="559"/>
      <c r="AC526" s="509" t="str">
        <f>中日程計画表!BS497</f>
        <v>NG</v>
      </c>
      <c r="AD526" s="559"/>
      <c r="AE526" s="289" t="e">
        <f>INDEX(リスト!#REF!,MATCH(品質!$D526,リスト!$D:$D,0))</f>
        <v>#REF!</v>
      </c>
      <c r="AF526" s="284" t="e">
        <f>INDEX(リスト!X:X,MATCH(品質!$D526,リスト!$D:$D,0))</f>
        <v>#N/A</v>
      </c>
    </row>
    <row r="527" spans="1:32" s="107" customFormat="1" ht="12" customHeight="1">
      <c r="A527" s="489"/>
      <c r="B527" s="567"/>
      <c r="C527" s="506"/>
      <c r="D527" s="569"/>
      <c r="E527" s="569"/>
      <c r="F527" s="560"/>
      <c r="G527" s="506"/>
      <c r="H527" s="560"/>
      <c r="I527" s="506"/>
      <c r="J527" s="560"/>
      <c r="K527" s="506"/>
      <c r="L527" s="562"/>
      <c r="M527" s="506"/>
      <c r="N527" s="562"/>
      <c r="O527" s="506"/>
      <c r="P527" s="565"/>
      <c r="Q527" s="506"/>
      <c r="R527" s="562"/>
      <c r="S527" s="506"/>
      <c r="T527" s="562"/>
      <c r="U527" s="506"/>
      <c r="V527" s="562"/>
      <c r="W527" s="506"/>
      <c r="X527" s="560"/>
      <c r="Y527" s="506"/>
      <c r="Z527" s="560"/>
      <c r="AA527" s="509"/>
      <c r="AB527" s="560"/>
      <c r="AC527" s="509"/>
      <c r="AD527" s="560"/>
      <c r="AE527" s="289" t="e">
        <f>INDEX(リスト!#REF!,MATCH(品質!$D526,リスト!$D:$D,0))</f>
        <v>#REF!</v>
      </c>
      <c r="AF527" s="284" t="e">
        <f>INDEX(リスト!X:X,MATCH(品質!$D526,リスト!$D:$D,0))</f>
        <v>#N/A</v>
      </c>
    </row>
    <row r="528" spans="1:32" s="107" customFormat="1" ht="12" customHeight="1">
      <c r="A528" s="488" t="str">
        <f ca="1">中日程計画表!A499</f>
        <v/>
      </c>
      <c r="B528" s="566">
        <f>中日程計画表!B499</f>
        <v>247</v>
      </c>
      <c r="C528" s="563" t="str">
        <f>中日程計画表!C499</f>
        <v/>
      </c>
      <c r="D528" s="568">
        <f>中日程計画表!D499</f>
        <v>0</v>
      </c>
      <c r="E528" s="568">
        <f>中日程計画表!E499</f>
        <v>0</v>
      </c>
      <c r="F528" s="559">
        <v>1</v>
      </c>
      <c r="G528" s="563" t="str">
        <f>中日程計画表!K499</f>
        <v>NG</v>
      </c>
      <c r="H528" s="559"/>
      <c r="I528" s="563" t="str">
        <f>中日程計画表!O499</f>
        <v>NG</v>
      </c>
      <c r="J528" s="559"/>
      <c r="K528" s="563" t="str">
        <f>中日程計画表!S499</f>
        <v>NG</v>
      </c>
      <c r="L528" s="561">
        <v>19</v>
      </c>
      <c r="M528" s="563" t="str">
        <f>中日程計画表!W499</f>
        <v>NG</v>
      </c>
      <c r="N528" s="561">
        <v>21</v>
      </c>
      <c r="O528" s="563" t="str">
        <f>中日程計画表!AE499</f>
        <v>NG</v>
      </c>
      <c r="P528" s="564">
        <v>0</v>
      </c>
      <c r="Q528" s="563" t="str">
        <f>中日程計画表!AI499</f>
        <v>NG</v>
      </c>
      <c r="R528" s="561">
        <v>0</v>
      </c>
      <c r="S528" s="563" t="str">
        <f>中日程計画表!AQ499</f>
        <v>NG</v>
      </c>
      <c r="T528" s="561">
        <v>97</v>
      </c>
      <c r="U528" s="563" t="str">
        <f>中日程計画表!AU499</f>
        <v>NG</v>
      </c>
      <c r="V528" s="561">
        <v>14</v>
      </c>
      <c r="W528" s="563" t="str">
        <f>中日程計画表!BC499</f>
        <v>NG</v>
      </c>
      <c r="X528" s="559">
        <v>0</v>
      </c>
      <c r="Y528" s="563" t="str">
        <f>中日程計画表!BG499</f>
        <v>NG</v>
      </c>
      <c r="Z528" s="559">
        <v>0</v>
      </c>
      <c r="AA528" s="509" t="str">
        <f>中日程計画表!BO499</f>
        <v>NG</v>
      </c>
      <c r="AB528" s="559"/>
      <c r="AC528" s="509" t="str">
        <f>中日程計画表!BS499</f>
        <v>NG</v>
      </c>
      <c r="AD528" s="559"/>
      <c r="AE528" s="289" t="e">
        <f>INDEX(リスト!#REF!,MATCH(品質!$D528,リスト!$D:$D,0))</f>
        <v>#REF!</v>
      </c>
      <c r="AF528" s="284" t="e">
        <f>INDEX(リスト!X:X,MATCH(品質!$D528,リスト!$D:$D,0))</f>
        <v>#N/A</v>
      </c>
    </row>
    <row r="529" spans="1:32" s="107" customFormat="1" ht="12" customHeight="1">
      <c r="A529" s="489"/>
      <c r="B529" s="567"/>
      <c r="C529" s="506"/>
      <c r="D529" s="569"/>
      <c r="E529" s="569"/>
      <c r="F529" s="560"/>
      <c r="G529" s="506"/>
      <c r="H529" s="560"/>
      <c r="I529" s="506"/>
      <c r="J529" s="560"/>
      <c r="K529" s="506"/>
      <c r="L529" s="562"/>
      <c r="M529" s="506"/>
      <c r="N529" s="562"/>
      <c r="O529" s="506"/>
      <c r="P529" s="565"/>
      <c r="Q529" s="506"/>
      <c r="R529" s="562"/>
      <c r="S529" s="506"/>
      <c r="T529" s="562"/>
      <c r="U529" s="506"/>
      <c r="V529" s="562"/>
      <c r="W529" s="506"/>
      <c r="X529" s="560"/>
      <c r="Y529" s="506"/>
      <c r="Z529" s="560"/>
      <c r="AA529" s="509"/>
      <c r="AB529" s="560"/>
      <c r="AC529" s="509"/>
      <c r="AD529" s="560"/>
      <c r="AE529" s="289" t="e">
        <f>INDEX(リスト!#REF!,MATCH(品質!$D528,リスト!$D:$D,0))</f>
        <v>#REF!</v>
      </c>
      <c r="AF529" s="284" t="e">
        <f>INDEX(リスト!X:X,MATCH(品質!$D528,リスト!$D:$D,0))</f>
        <v>#N/A</v>
      </c>
    </row>
    <row r="530" spans="1:32" s="107" customFormat="1" ht="12" customHeight="1">
      <c r="A530" s="488" t="str">
        <f ca="1">中日程計画表!A501</f>
        <v/>
      </c>
      <c r="B530" s="566">
        <f>中日程計画表!B501</f>
        <v>248</v>
      </c>
      <c r="C530" s="563" t="str">
        <f>中日程計画表!C501</f>
        <v/>
      </c>
      <c r="D530" s="568">
        <f>中日程計画表!D501</f>
        <v>0</v>
      </c>
      <c r="E530" s="568">
        <f>中日程計画表!E501</f>
        <v>0</v>
      </c>
      <c r="F530" s="559">
        <v>2</v>
      </c>
      <c r="G530" s="563" t="str">
        <f>中日程計画表!K501</f>
        <v>NG</v>
      </c>
      <c r="H530" s="559"/>
      <c r="I530" s="563" t="str">
        <f>中日程計画表!O501</f>
        <v>NG</v>
      </c>
      <c r="J530" s="559"/>
      <c r="K530" s="563" t="str">
        <f>中日程計画表!S501</f>
        <v>NG</v>
      </c>
      <c r="L530" s="561">
        <v>21</v>
      </c>
      <c r="M530" s="563" t="str">
        <f>中日程計画表!W501</f>
        <v>NG</v>
      </c>
      <c r="N530" s="561">
        <v>2</v>
      </c>
      <c r="O530" s="563" t="str">
        <f>中日程計画表!AE501</f>
        <v>NG</v>
      </c>
      <c r="P530" s="564">
        <v>0.45200000000000001</v>
      </c>
      <c r="Q530" s="563" t="str">
        <f>中日程計画表!AI501</f>
        <v>NG</v>
      </c>
      <c r="R530" s="561">
        <v>0</v>
      </c>
      <c r="S530" s="563" t="str">
        <f>中日程計画表!AQ501</f>
        <v>NG</v>
      </c>
      <c r="T530" s="561">
        <v>264</v>
      </c>
      <c r="U530" s="563" t="str">
        <f>中日程計画表!AU501</f>
        <v>NG</v>
      </c>
      <c r="V530" s="561">
        <v>3</v>
      </c>
      <c r="W530" s="563" t="str">
        <f>中日程計画表!BC501</f>
        <v>NG</v>
      </c>
      <c r="X530" s="559">
        <v>0</v>
      </c>
      <c r="Y530" s="563" t="str">
        <f>中日程計画表!BG501</f>
        <v>NG</v>
      </c>
      <c r="Z530" s="559">
        <v>0</v>
      </c>
      <c r="AA530" s="509" t="str">
        <f>中日程計画表!BO501</f>
        <v>NG</v>
      </c>
      <c r="AB530" s="559"/>
      <c r="AC530" s="509" t="str">
        <f>中日程計画表!BS501</f>
        <v>NG</v>
      </c>
      <c r="AD530" s="559"/>
      <c r="AE530" s="289" t="e">
        <f>INDEX(リスト!#REF!,MATCH(品質!$D530,リスト!$D:$D,0))</f>
        <v>#REF!</v>
      </c>
      <c r="AF530" s="284" t="e">
        <f>INDEX(リスト!X:X,MATCH(品質!$D530,リスト!$D:$D,0))</f>
        <v>#N/A</v>
      </c>
    </row>
    <row r="531" spans="1:32" s="107" customFormat="1" ht="12" customHeight="1">
      <c r="A531" s="489"/>
      <c r="B531" s="567"/>
      <c r="C531" s="506"/>
      <c r="D531" s="569"/>
      <c r="E531" s="569"/>
      <c r="F531" s="560"/>
      <c r="G531" s="506"/>
      <c r="H531" s="560"/>
      <c r="I531" s="506"/>
      <c r="J531" s="560"/>
      <c r="K531" s="506"/>
      <c r="L531" s="562"/>
      <c r="M531" s="506"/>
      <c r="N531" s="562"/>
      <c r="O531" s="506"/>
      <c r="P531" s="565"/>
      <c r="Q531" s="506"/>
      <c r="R531" s="562"/>
      <c r="S531" s="506"/>
      <c r="T531" s="562"/>
      <c r="U531" s="506"/>
      <c r="V531" s="562"/>
      <c r="W531" s="506"/>
      <c r="X531" s="560"/>
      <c r="Y531" s="506"/>
      <c r="Z531" s="560"/>
      <c r="AA531" s="509"/>
      <c r="AB531" s="560"/>
      <c r="AC531" s="509"/>
      <c r="AD531" s="560"/>
      <c r="AE531" s="289" t="e">
        <f>INDEX(リスト!#REF!,MATCH(品質!$D530,リスト!$D:$D,0))</f>
        <v>#REF!</v>
      </c>
      <c r="AF531" s="284" t="e">
        <f>INDEX(リスト!X:X,MATCH(品質!$D530,リスト!$D:$D,0))</f>
        <v>#N/A</v>
      </c>
    </row>
    <row r="532" spans="1:32" s="107" customFormat="1" ht="12" customHeight="1">
      <c r="A532" s="488" t="str">
        <f ca="1">中日程計画表!A503</f>
        <v/>
      </c>
      <c r="B532" s="566">
        <f>中日程計画表!B503</f>
        <v>249</v>
      </c>
      <c r="C532" s="563" t="str">
        <f>中日程計画表!C503</f>
        <v/>
      </c>
      <c r="D532" s="568">
        <f>中日程計画表!D503</f>
        <v>0</v>
      </c>
      <c r="E532" s="568">
        <f>中日程計画表!E503</f>
        <v>0</v>
      </c>
      <c r="F532" s="559">
        <v>4</v>
      </c>
      <c r="G532" s="563" t="str">
        <f>中日程計画表!K503</f>
        <v>NG</v>
      </c>
      <c r="H532" s="559"/>
      <c r="I532" s="563" t="str">
        <f>中日程計画表!O503</f>
        <v>NG</v>
      </c>
      <c r="J532" s="559"/>
      <c r="K532" s="563" t="str">
        <f>中日程計画表!S503</f>
        <v>NG</v>
      </c>
      <c r="L532" s="561">
        <v>10</v>
      </c>
      <c r="M532" s="563" t="str">
        <f>中日程計画表!W503</f>
        <v>NG</v>
      </c>
      <c r="N532" s="561">
        <v>10</v>
      </c>
      <c r="O532" s="563" t="str">
        <f>中日程計画表!AE503</f>
        <v>NG</v>
      </c>
      <c r="P532" s="564">
        <v>0.23100000000000001</v>
      </c>
      <c r="Q532" s="563" t="str">
        <f>中日程計画表!AI503</f>
        <v>NG</v>
      </c>
      <c r="R532" s="561">
        <v>2</v>
      </c>
      <c r="S532" s="563" t="str">
        <f>中日程計画表!AQ503</f>
        <v>NG</v>
      </c>
      <c r="T532" s="561">
        <v>80</v>
      </c>
      <c r="U532" s="563" t="str">
        <f>中日程計画表!AU503</f>
        <v>NG</v>
      </c>
      <c r="V532" s="561">
        <v>3</v>
      </c>
      <c r="W532" s="563" t="str">
        <f>中日程計画表!BC503</f>
        <v>NG</v>
      </c>
      <c r="X532" s="559">
        <v>0</v>
      </c>
      <c r="Y532" s="563" t="str">
        <f>中日程計画表!BG503</f>
        <v>NG</v>
      </c>
      <c r="Z532" s="559">
        <v>0</v>
      </c>
      <c r="AA532" s="509" t="str">
        <f>中日程計画表!BO503</f>
        <v>NG</v>
      </c>
      <c r="AB532" s="559"/>
      <c r="AC532" s="509" t="str">
        <f>中日程計画表!BS503</f>
        <v>NG</v>
      </c>
      <c r="AD532" s="559"/>
      <c r="AE532" s="289" t="e">
        <f>INDEX(リスト!#REF!,MATCH(品質!$D532,リスト!$D:$D,0))</f>
        <v>#REF!</v>
      </c>
      <c r="AF532" s="284" t="e">
        <f>INDEX(リスト!X:X,MATCH(品質!$D532,リスト!$D:$D,0))</f>
        <v>#N/A</v>
      </c>
    </row>
    <row r="533" spans="1:32" s="107" customFormat="1" ht="12" customHeight="1">
      <c r="A533" s="489"/>
      <c r="B533" s="567"/>
      <c r="C533" s="506"/>
      <c r="D533" s="569"/>
      <c r="E533" s="569"/>
      <c r="F533" s="560"/>
      <c r="G533" s="506"/>
      <c r="H533" s="560"/>
      <c r="I533" s="506"/>
      <c r="J533" s="560"/>
      <c r="K533" s="506"/>
      <c r="L533" s="562"/>
      <c r="M533" s="506"/>
      <c r="N533" s="562"/>
      <c r="O533" s="506"/>
      <c r="P533" s="565"/>
      <c r="Q533" s="506"/>
      <c r="R533" s="562"/>
      <c r="S533" s="506"/>
      <c r="T533" s="562"/>
      <c r="U533" s="506"/>
      <c r="V533" s="562"/>
      <c r="W533" s="506"/>
      <c r="X533" s="560"/>
      <c r="Y533" s="506"/>
      <c r="Z533" s="560"/>
      <c r="AA533" s="509"/>
      <c r="AB533" s="560"/>
      <c r="AC533" s="509"/>
      <c r="AD533" s="560"/>
      <c r="AE533" s="289" t="e">
        <f>INDEX(リスト!#REF!,MATCH(品質!$D532,リスト!$D:$D,0))</f>
        <v>#REF!</v>
      </c>
      <c r="AF533" s="284" t="e">
        <f>INDEX(リスト!X:X,MATCH(品質!$D532,リスト!$D:$D,0))</f>
        <v>#N/A</v>
      </c>
    </row>
    <row r="534" spans="1:32" s="107" customFormat="1" ht="12" customHeight="1">
      <c r="A534" s="488" t="str">
        <f ca="1">中日程計画表!A505</f>
        <v/>
      </c>
      <c r="B534" s="566">
        <f>中日程計画表!B505</f>
        <v>250</v>
      </c>
      <c r="C534" s="563" t="str">
        <f>中日程計画表!C505</f>
        <v/>
      </c>
      <c r="D534" s="568">
        <f>中日程計画表!D505</f>
        <v>0</v>
      </c>
      <c r="E534" s="568">
        <f>中日程計画表!E505</f>
        <v>0</v>
      </c>
      <c r="F534" s="559">
        <v>8</v>
      </c>
      <c r="G534" s="563" t="str">
        <f>中日程計画表!K505</f>
        <v>NG</v>
      </c>
      <c r="H534" s="559"/>
      <c r="I534" s="563" t="str">
        <f>中日程計画表!O505</f>
        <v>NG</v>
      </c>
      <c r="J534" s="559"/>
      <c r="K534" s="563" t="str">
        <f>中日程計画表!S505</f>
        <v>NG</v>
      </c>
      <c r="L534" s="561">
        <v>19</v>
      </c>
      <c r="M534" s="563" t="str">
        <f>中日程計画表!W505</f>
        <v>NG</v>
      </c>
      <c r="N534" s="561">
        <v>8</v>
      </c>
      <c r="O534" s="563" t="str">
        <f>中日程計画表!AE505</f>
        <v>NG</v>
      </c>
      <c r="P534" s="564">
        <v>0.43</v>
      </c>
      <c r="Q534" s="563" t="str">
        <f>中日程計画表!AI505</f>
        <v>NG</v>
      </c>
      <c r="R534" s="561">
        <v>6</v>
      </c>
      <c r="S534" s="563" t="str">
        <f>中日程計画表!AQ505</f>
        <v>NG</v>
      </c>
      <c r="T534" s="561">
        <v>103</v>
      </c>
      <c r="U534" s="563" t="str">
        <f>中日程計画表!AU505</f>
        <v>NG</v>
      </c>
      <c r="V534" s="561">
        <v>4</v>
      </c>
      <c r="W534" s="563" t="str">
        <f>中日程計画表!BC505</f>
        <v>NG</v>
      </c>
      <c r="X534" s="559">
        <v>3</v>
      </c>
      <c r="Y534" s="563" t="str">
        <f>中日程計画表!BG505</f>
        <v>NG</v>
      </c>
      <c r="Z534" s="559">
        <v>0</v>
      </c>
      <c r="AA534" s="509" t="str">
        <f>中日程計画表!BO505</f>
        <v>NG</v>
      </c>
      <c r="AB534" s="559"/>
      <c r="AC534" s="509" t="str">
        <f>中日程計画表!BS505</f>
        <v>NG</v>
      </c>
      <c r="AD534" s="559"/>
      <c r="AE534" s="289" t="e">
        <f>INDEX(リスト!#REF!,MATCH(品質!$D534,リスト!$D:$D,0))</f>
        <v>#REF!</v>
      </c>
      <c r="AF534" s="284" t="e">
        <f>INDEX(リスト!X:X,MATCH(品質!$D534,リスト!$D:$D,0))</f>
        <v>#N/A</v>
      </c>
    </row>
    <row r="535" spans="1:32" s="107" customFormat="1" ht="12" customHeight="1">
      <c r="A535" s="489"/>
      <c r="B535" s="567"/>
      <c r="C535" s="506"/>
      <c r="D535" s="569"/>
      <c r="E535" s="569"/>
      <c r="F535" s="560"/>
      <c r="G535" s="506"/>
      <c r="H535" s="560"/>
      <c r="I535" s="506"/>
      <c r="J535" s="560"/>
      <c r="K535" s="506"/>
      <c r="L535" s="562"/>
      <c r="M535" s="506"/>
      <c r="N535" s="562"/>
      <c r="O535" s="506"/>
      <c r="P535" s="565"/>
      <c r="Q535" s="506"/>
      <c r="R535" s="562"/>
      <c r="S535" s="506"/>
      <c r="T535" s="562"/>
      <c r="U535" s="506"/>
      <c r="V535" s="562"/>
      <c r="W535" s="506"/>
      <c r="X535" s="560"/>
      <c r="Y535" s="506"/>
      <c r="Z535" s="560"/>
      <c r="AA535" s="509"/>
      <c r="AB535" s="560"/>
      <c r="AC535" s="509"/>
      <c r="AD535" s="560"/>
      <c r="AE535" s="289" t="e">
        <f>INDEX(リスト!#REF!,MATCH(品質!$D534,リスト!$D:$D,0))</f>
        <v>#REF!</v>
      </c>
      <c r="AF535" s="284" t="e">
        <f>INDEX(リスト!X:X,MATCH(品質!$D534,リスト!$D:$D,0))</f>
        <v>#N/A</v>
      </c>
    </row>
    <row r="536" spans="1:32" s="107" customFormat="1" ht="12" customHeight="1">
      <c r="A536" s="488" t="str">
        <f ca="1">中日程計画表!A507</f>
        <v/>
      </c>
      <c r="B536" s="566">
        <f>中日程計画表!B507</f>
        <v>251</v>
      </c>
      <c r="C536" s="563" t="str">
        <f>中日程計画表!C507</f>
        <v/>
      </c>
      <c r="D536" s="568">
        <f>中日程計画表!D507</f>
        <v>0</v>
      </c>
      <c r="E536" s="568">
        <f>中日程計画表!E507</f>
        <v>0</v>
      </c>
      <c r="F536" s="559">
        <v>0</v>
      </c>
      <c r="G536" s="563" t="str">
        <f>中日程計画表!K507</f>
        <v>NG</v>
      </c>
      <c r="H536" s="559"/>
      <c r="I536" s="563" t="str">
        <f>中日程計画表!O507</f>
        <v>NG</v>
      </c>
      <c r="J536" s="559"/>
      <c r="K536" s="563" t="str">
        <f>中日程計画表!S507</f>
        <v>NG</v>
      </c>
      <c r="L536" s="561">
        <v>10</v>
      </c>
      <c r="M536" s="563" t="str">
        <f>中日程計画表!W507</f>
        <v>NG</v>
      </c>
      <c r="N536" s="561">
        <v>4</v>
      </c>
      <c r="O536" s="563" t="str">
        <f>中日程計画表!AE507</f>
        <v>NG</v>
      </c>
      <c r="P536" s="564">
        <v>0.16200000000000001</v>
      </c>
      <c r="Q536" s="563" t="str">
        <f>中日程計画表!AI507</f>
        <v>NG</v>
      </c>
      <c r="R536" s="561">
        <v>1</v>
      </c>
      <c r="S536" s="563" t="str">
        <f>中日程計画表!AQ507</f>
        <v>NG</v>
      </c>
      <c r="T536" s="561">
        <v>48</v>
      </c>
      <c r="U536" s="563" t="str">
        <f>中日程計画表!AU507</f>
        <v>NG</v>
      </c>
      <c r="V536" s="561">
        <v>1</v>
      </c>
      <c r="W536" s="563" t="str">
        <f>中日程計画表!BC507</f>
        <v>NG</v>
      </c>
      <c r="X536" s="559">
        <v>0</v>
      </c>
      <c r="Y536" s="563" t="str">
        <f>中日程計画表!BG507</f>
        <v>NG</v>
      </c>
      <c r="Z536" s="559">
        <v>0</v>
      </c>
      <c r="AA536" s="509" t="str">
        <f>中日程計画表!BO507</f>
        <v>NG</v>
      </c>
      <c r="AB536" s="559"/>
      <c r="AC536" s="509" t="str">
        <f>中日程計画表!BS507</f>
        <v>NG</v>
      </c>
      <c r="AD536" s="559"/>
      <c r="AE536" s="289" t="e">
        <f>INDEX(リスト!#REF!,MATCH(品質!$D536,リスト!$D:$D,0))</f>
        <v>#REF!</v>
      </c>
      <c r="AF536" s="284" t="e">
        <f>INDEX(リスト!X:X,MATCH(品質!$D536,リスト!$D:$D,0))</f>
        <v>#N/A</v>
      </c>
    </row>
    <row r="537" spans="1:32" s="107" customFormat="1" ht="12" customHeight="1">
      <c r="A537" s="489"/>
      <c r="B537" s="567"/>
      <c r="C537" s="506"/>
      <c r="D537" s="569"/>
      <c r="E537" s="569"/>
      <c r="F537" s="560"/>
      <c r="G537" s="506"/>
      <c r="H537" s="560"/>
      <c r="I537" s="506"/>
      <c r="J537" s="560"/>
      <c r="K537" s="506"/>
      <c r="L537" s="562"/>
      <c r="M537" s="506"/>
      <c r="N537" s="562"/>
      <c r="O537" s="506"/>
      <c r="P537" s="565"/>
      <c r="Q537" s="506"/>
      <c r="R537" s="562"/>
      <c r="S537" s="506"/>
      <c r="T537" s="562"/>
      <c r="U537" s="506"/>
      <c r="V537" s="562"/>
      <c r="W537" s="506"/>
      <c r="X537" s="560"/>
      <c r="Y537" s="506"/>
      <c r="Z537" s="560"/>
      <c r="AA537" s="509"/>
      <c r="AB537" s="560"/>
      <c r="AC537" s="509"/>
      <c r="AD537" s="560"/>
      <c r="AE537" s="289" t="e">
        <f>INDEX(リスト!#REF!,MATCH(品質!$D536,リスト!$D:$D,0))</f>
        <v>#REF!</v>
      </c>
      <c r="AF537" s="284" t="e">
        <f>INDEX(リスト!X:X,MATCH(品質!$D536,リスト!$D:$D,0))</f>
        <v>#N/A</v>
      </c>
    </row>
    <row r="538" spans="1:32" s="107" customFormat="1" ht="12" customHeight="1">
      <c r="A538" s="488" t="str">
        <f ca="1">中日程計画表!A509</f>
        <v/>
      </c>
      <c r="B538" s="566">
        <f>中日程計画表!B509</f>
        <v>252</v>
      </c>
      <c r="C538" s="563" t="str">
        <f>中日程計画表!C509</f>
        <v/>
      </c>
      <c r="D538" s="568">
        <f>中日程計画表!D509</f>
        <v>0</v>
      </c>
      <c r="E538" s="568">
        <f>中日程計画表!E509</f>
        <v>0</v>
      </c>
      <c r="F538" s="559">
        <v>0</v>
      </c>
      <c r="G538" s="563" t="str">
        <f>中日程計画表!K509</f>
        <v>NG</v>
      </c>
      <c r="H538" s="559"/>
      <c r="I538" s="563" t="str">
        <f>中日程計画表!O509</f>
        <v>NG</v>
      </c>
      <c r="J538" s="559"/>
      <c r="K538" s="563" t="str">
        <f>中日程計画表!S509</f>
        <v>NG</v>
      </c>
      <c r="L538" s="561">
        <v>9</v>
      </c>
      <c r="M538" s="563" t="str">
        <f>中日程計画表!W509</f>
        <v>NG</v>
      </c>
      <c r="N538" s="561">
        <v>3</v>
      </c>
      <c r="O538" s="563" t="str">
        <f>中日程計画表!AE509</f>
        <v>NG</v>
      </c>
      <c r="P538" s="564">
        <v>0.13900000000000001</v>
      </c>
      <c r="Q538" s="563" t="str">
        <f>中日程計画表!AI509</f>
        <v>NG</v>
      </c>
      <c r="R538" s="561">
        <v>2</v>
      </c>
      <c r="S538" s="563" t="str">
        <f>中日程計画表!AQ509</f>
        <v>NG</v>
      </c>
      <c r="T538" s="561">
        <v>12</v>
      </c>
      <c r="U538" s="563" t="str">
        <f>中日程計画表!AU509</f>
        <v>NG</v>
      </c>
      <c r="V538" s="561">
        <v>1</v>
      </c>
      <c r="W538" s="563" t="str">
        <f>中日程計画表!BC509</f>
        <v>NG</v>
      </c>
      <c r="X538" s="559">
        <v>0</v>
      </c>
      <c r="Y538" s="563" t="str">
        <f>中日程計画表!BG509</f>
        <v>NG</v>
      </c>
      <c r="Z538" s="559">
        <v>1</v>
      </c>
      <c r="AA538" s="509" t="str">
        <f>中日程計画表!BO509</f>
        <v>NG</v>
      </c>
      <c r="AB538" s="559"/>
      <c r="AC538" s="509" t="str">
        <f>中日程計画表!BS509</f>
        <v>NG</v>
      </c>
      <c r="AD538" s="559"/>
      <c r="AE538" s="289" t="e">
        <f>INDEX(リスト!#REF!,MATCH(品質!$D538,リスト!$D:$D,0))</f>
        <v>#REF!</v>
      </c>
      <c r="AF538" s="284" t="e">
        <f>INDEX(リスト!X:X,MATCH(品質!$D538,リスト!$D:$D,0))</f>
        <v>#N/A</v>
      </c>
    </row>
    <row r="539" spans="1:32" s="107" customFormat="1" ht="12" customHeight="1">
      <c r="A539" s="489"/>
      <c r="B539" s="567"/>
      <c r="C539" s="506"/>
      <c r="D539" s="569"/>
      <c r="E539" s="569"/>
      <c r="F539" s="560"/>
      <c r="G539" s="506"/>
      <c r="H539" s="560"/>
      <c r="I539" s="506"/>
      <c r="J539" s="560"/>
      <c r="K539" s="506"/>
      <c r="L539" s="562"/>
      <c r="M539" s="506"/>
      <c r="N539" s="562"/>
      <c r="O539" s="506"/>
      <c r="P539" s="565"/>
      <c r="Q539" s="506"/>
      <c r="R539" s="562"/>
      <c r="S539" s="506"/>
      <c r="T539" s="562"/>
      <c r="U539" s="506"/>
      <c r="V539" s="562"/>
      <c r="W539" s="506"/>
      <c r="X539" s="560"/>
      <c r="Y539" s="506"/>
      <c r="Z539" s="560"/>
      <c r="AA539" s="509"/>
      <c r="AB539" s="560"/>
      <c r="AC539" s="509"/>
      <c r="AD539" s="560"/>
      <c r="AE539" s="289" t="e">
        <f>INDEX(リスト!#REF!,MATCH(品質!$D538,リスト!$D:$D,0))</f>
        <v>#REF!</v>
      </c>
      <c r="AF539" s="284" t="e">
        <f>INDEX(リスト!X:X,MATCH(品質!$D538,リスト!$D:$D,0))</f>
        <v>#N/A</v>
      </c>
    </row>
    <row r="540" spans="1:32" s="107" customFormat="1" ht="12" customHeight="1">
      <c r="A540" s="488" t="str">
        <f ca="1">中日程計画表!A511</f>
        <v/>
      </c>
      <c r="B540" s="566">
        <f>中日程計画表!B511</f>
        <v>253</v>
      </c>
      <c r="C540" s="563" t="str">
        <f>中日程計画表!C511</f>
        <v/>
      </c>
      <c r="D540" s="568">
        <f>中日程計画表!D511</f>
        <v>0</v>
      </c>
      <c r="E540" s="568">
        <f>中日程計画表!E511</f>
        <v>0</v>
      </c>
      <c r="F540" s="559">
        <v>0</v>
      </c>
      <c r="G540" s="563" t="str">
        <f>中日程計画表!K511</f>
        <v>NG</v>
      </c>
      <c r="H540" s="559"/>
      <c r="I540" s="563" t="str">
        <f>中日程計画表!O511</f>
        <v>NG</v>
      </c>
      <c r="J540" s="559"/>
      <c r="K540" s="563" t="str">
        <f>中日程計画表!S511</f>
        <v>NG</v>
      </c>
      <c r="L540" s="561">
        <v>8</v>
      </c>
      <c r="M540" s="563" t="str">
        <f>中日程計画表!W511</f>
        <v>NG</v>
      </c>
      <c r="N540" s="561">
        <v>3</v>
      </c>
      <c r="O540" s="563" t="str">
        <f>中日程計画表!AE511</f>
        <v>NG</v>
      </c>
      <c r="P540" s="564">
        <v>0.19600000000000001</v>
      </c>
      <c r="Q540" s="563" t="str">
        <f>中日程計画表!AI511</f>
        <v>NG</v>
      </c>
      <c r="R540" s="561">
        <v>0</v>
      </c>
      <c r="S540" s="563" t="str">
        <f>中日程計画表!AQ511</f>
        <v>NG</v>
      </c>
      <c r="T540" s="561">
        <v>18</v>
      </c>
      <c r="U540" s="563" t="str">
        <f>中日程計画表!AU511</f>
        <v>NG</v>
      </c>
      <c r="V540" s="561">
        <v>0</v>
      </c>
      <c r="W540" s="563" t="str">
        <f>中日程計画表!BC511</f>
        <v>NG</v>
      </c>
      <c r="X540" s="559">
        <v>1</v>
      </c>
      <c r="Y540" s="563" t="str">
        <f>中日程計画表!BG511</f>
        <v>NG</v>
      </c>
      <c r="Z540" s="559">
        <v>0</v>
      </c>
      <c r="AA540" s="509" t="str">
        <f>中日程計画表!BO511</f>
        <v>NG</v>
      </c>
      <c r="AB540" s="559"/>
      <c r="AC540" s="509" t="str">
        <f>中日程計画表!BS511</f>
        <v>NG</v>
      </c>
      <c r="AD540" s="559"/>
      <c r="AE540" s="289" t="e">
        <f>INDEX(リスト!#REF!,MATCH(品質!$D540,リスト!$D:$D,0))</f>
        <v>#REF!</v>
      </c>
      <c r="AF540" s="284" t="e">
        <f>INDEX(リスト!X:X,MATCH(品質!$D540,リスト!$D:$D,0))</f>
        <v>#N/A</v>
      </c>
    </row>
    <row r="541" spans="1:32" s="107" customFormat="1" ht="12" customHeight="1">
      <c r="A541" s="489"/>
      <c r="B541" s="567"/>
      <c r="C541" s="506"/>
      <c r="D541" s="569"/>
      <c r="E541" s="569"/>
      <c r="F541" s="560"/>
      <c r="G541" s="506"/>
      <c r="H541" s="560"/>
      <c r="I541" s="506"/>
      <c r="J541" s="560"/>
      <c r="K541" s="506"/>
      <c r="L541" s="562"/>
      <c r="M541" s="506"/>
      <c r="N541" s="562"/>
      <c r="O541" s="506"/>
      <c r="P541" s="565"/>
      <c r="Q541" s="506"/>
      <c r="R541" s="562"/>
      <c r="S541" s="506"/>
      <c r="T541" s="562"/>
      <c r="U541" s="506"/>
      <c r="V541" s="562"/>
      <c r="W541" s="506"/>
      <c r="X541" s="560"/>
      <c r="Y541" s="506"/>
      <c r="Z541" s="560"/>
      <c r="AA541" s="509"/>
      <c r="AB541" s="560"/>
      <c r="AC541" s="509"/>
      <c r="AD541" s="560"/>
      <c r="AE541" s="289" t="e">
        <f>INDEX(リスト!#REF!,MATCH(品質!$D540,リスト!$D:$D,0))</f>
        <v>#REF!</v>
      </c>
      <c r="AF541" s="284" t="e">
        <f>INDEX(リスト!X:X,MATCH(品質!$D540,リスト!$D:$D,0))</f>
        <v>#N/A</v>
      </c>
    </row>
    <row r="542" spans="1:32" s="107" customFormat="1" ht="12" customHeight="1">
      <c r="A542" s="488" t="str">
        <f ca="1">中日程計画表!A513</f>
        <v/>
      </c>
      <c r="B542" s="566">
        <f>中日程計画表!B513</f>
        <v>254</v>
      </c>
      <c r="C542" s="563" t="str">
        <f>中日程計画表!C513</f>
        <v/>
      </c>
      <c r="D542" s="568">
        <f>中日程計画表!D513</f>
        <v>0</v>
      </c>
      <c r="E542" s="568">
        <f>中日程計画表!E513</f>
        <v>0</v>
      </c>
      <c r="F542" s="559">
        <v>0</v>
      </c>
      <c r="G542" s="563" t="str">
        <f>中日程計画表!K513</f>
        <v>NG</v>
      </c>
      <c r="H542" s="559"/>
      <c r="I542" s="563" t="str">
        <f>中日程計画表!O513</f>
        <v>NG</v>
      </c>
      <c r="J542" s="559"/>
      <c r="K542" s="563" t="str">
        <f>中日程計画表!S513</f>
        <v>NG</v>
      </c>
      <c r="L542" s="561">
        <v>8</v>
      </c>
      <c r="M542" s="563" t="str">
        <f>中日程計画表!W513</f>
        <v>NG</v>
      </c>
      <c r="N542" s="561">
        <v>5</v>
      </c>
      <c r="O542" s="563" t="str">
        <f>中日程計画表!AE513</f>
        <v>NG</v>
      </c>
      <c r="P542" s="564">
        <v>0.17899999999999999</v>
      </c>
      <c r="Q542" s="563" t="str">
        <f>中日程計画表!AI513</f>
        <v>NG</v>
      </c>
      <c r="R542" s="561">
        <v>3</v>
      </c>
      <c r="S542" s="563" t="str">
        <f>中日程計画表!AQ513</f>
        <v>NG</v>
      </c>
      <c r="T542" s="561">
        <v>15</v>
      </c>
      <c r="U542" s="563" t="str">
        <f>中日程計画表!AU513</f>
        <v>NG</v>
      </c>
      <c r="V542" s="561">
        <v>1</v>
      </c>
      <c r="W542" s="563" t="str">
        <f>中日程計画表!BC513</f>
        <v>NG</v>
      </c>
      <c r="X542" s="559">
        <v>1</v>
      </c>
      <c r="Y542" s="563" t="str">
        <f>中日程計画表!BG513</f>
        <v>NG</v>
      </c>
      <c r="Z542" s="559">
        <v>1</v>
      </c>
      <c r="AA542" s="509" t="str">
        <f>中日程計画表!BO513</f>
        <v>NG</v>
      </c>
      <c r="AB542" s="559"/>
      <c r="AC542" s="509" t="str">
        <f>中日程計画表!BS513</f>
        <v>NG</v>
      </c>
      <c r="AD542" s="559"/>
      <c r="AE542" s="289" t="e">
        <f>INDEX(リスト!#REF!,MATCH(品質!$D542,リスト!$D:$D,0))</f>
        <v>#REF!</v>
      </c>
      <c r="AF542" s="284" t="e">
        <f>INDEX(リスト!X:X,MATCH(品質!$D542,リスト!$D:$D,0))</f>
        <v>#N/A</v>
      </c>
    </row>
    <row r="543" spans="1:32" s="107" customFormat="1" ht="12" customHeight="1">
      <c r="A543" s="489"/>
      <c r="B543" s="567"/>
      <c r="C543" s="506"/>
      <c r="D543" s="569"/>
      <c r="E543" s="569"/>
      <c r="F543" s="560"/>
      <c r="G543" s="506"/>
      <c r="H543" s="560"/>
      <c r="I543" s="506"/>
      <c r="J543" s="560"/>
      <c r="K543" s="506"/>
      <c r="L543" s="562"/>
      <c r="M543" s="506"/>
      <c r="N543" s="562"/>
      <c r="O543" s="506"/>
      <c r="P543" s="565"/>
      <c r="Q543" s="506"/>
      <c r="R543" s="562"/>
      <c r="S543" s="506"/>
      <c r="T543" s="562"/>
      <c r="U543" s="506"/>
      <c r="V543" s="562"/>
      <c r="W543" s="506"/>
      <c r="X543" s="560"/>
      <c r="Y543" s="506"/>
      <c r="Z543" s="560"/>
      <c r="AA543" s="509"/>
      <c r="AB543" s="560"/>
      <c r="AC543" s="509"/>
      <c r="AD543" s="560"/>
      <c r="AE543" s="289" t="e">
        <f>INDEX(リスト!#REF!,MATCH(品質!$D542,リスト!$D:$D,0))</f>
        <v>#REF!</v>
      </c>
      <c r="AF543" s="284" t="e">
        <f>INDEX(リスト!X:X,MATCH(品質!$D542,リスト!$D:$D,0))</f>
        <v>#N/A</v>
      </c>
    </row>
    <row r="544" spans="1:32" s="107" customFormat="1" ht="12" customHeight="1">
      <c r="A544" s="488" t="str">
        <f ca="1">中日程計画表!A515</f>
        <v/>
      </c>
      <c r="B544" s="566">
        <f>中日程計画表!B515</f>
        <v>255</v>
      </c>
      <c r="C544" s="563" t="str">
        <f>中日程計画表!C515</f>
        <v/>
      </c>
      <c r="D544" s="568">
        <f>中日程計画表!D515</f>
        <v>0</v>
      </c>
      <c r="E544" s="568">
        <f>中日程計画表!E515</f>
        <v>0</v>
      </c>
      <c r="F544" s="559">
        <v>0</v>
      </c>
      <c r="G544" s="563" t="str">
        <f>中日程計画表!K515</f>
        <v>NG</v>
      </c>
      <c r="H544" s="559"/>
      <c r="I544" s="563" t="str">
        <f>中日程計画表!O515</f>
        <v>NG</v>
      </c>
      <c r="J544" s="559"/>
      <c r="K544" s="563" t="str">
        <f>中日程計画表!S515</f>
        <v>NG</v>
      </c>
      <c r="L544" s="561">
        <v>9</v>
      </c>
      <c r="M544" s="563" t="str">
        <f>中日程計画表!W515</f>
        <v>NG</v>
      </c>
      <c r="N544" s="561">
        <v>4</v>
      </c>
      <c r="O544" s="563" t="str">
        <f>中日程計画表!AE515</f>
        <v>NG</v>
      </c>
      <c r="P544" s="564">
        <v>0.112</v>
      </c>
      <c r="Q544" s="563" t="str">
        <f>中日程計画表!AI515</f>
        <v>NG</v>
      </c>
      <c r="R544" s="561">
        <v>2</v>
      </c>
      <c r="S544" s="563" t="str">
        <f>中日程計画表!AQ515</f>
        <v>NG</v>
      </c>
      <c r="T544" s="561">
        <v>24</v>
      </c>
      <c r="U544" s="563" t="str">
        <f>中日程計画表!AU515</f>
        <v>NG</v>
      </c>
      <c r="V544" s="561">
        <v>0</v>
      </c>
      <c r="W544" s="563" t="str">
        <f>中日程計画表!BC515</f>
        <v>NG</v>
      </c>
      <c r="X544" s="559">
        <v>1</v>
      </c>
      <c r="Y544" s="563" t="str">
        <f>中日程計画表!BG515</f>
        <v>NG</v>
      </c>
      <c r="Z544" s="559">
        <v>1</v>
      </c>
      <c r="AA544" s="509" t="str">
        <f>中日程計画表!BO515</f>
        <v>NG</v>
      </c>
      <c r="AB544" s="559"/>
      <c r="AC544" s="509" t="str">
        <f>中日程計画表!BS515</f>
        <v>NG</v>
      </c>
      <c r="AD544" s="559"/>
      <c r="AE544" s="289" t="e">
        <f>INDEX(リスト!#REF!,MATCH(品質!$D544,リスト!$D:$D,0))</f>
        <v>#REF!</v>
      </c>
      <c r="AF544" s="284" t="e">
        <f>INDEX(リスト!X:X,MATCH(品質!$D544,リスト!$D:$D,0))</f>
        <v>#N/A</v>
      </c>
    </row>
    <row r="545" spans="1:32" s="107" customFormat="1" ht="12" customHeight="1">
      <c r="A545" s="489"/>
      <c r="B545" s="567"/>
      <c r="C545" s="506"/>
      <c r="D545" s="569"/>
      <c r="E545" s="569"/>
      <c r="F545" s="560"/>
      <c r="G545" s="506"/>
      <c r="H545" s="560"/>
      <c r="I545" s="506"/>
      <c r="J545" s="560"/>
      <c r="K545" s="506"/>
      <c r="L545" s="562"/>
      <c r="M545" s="506"/>
      <c r="N545" s="562"/>
      <c r="O545" s="506"/>
      <c r="P545" s="565"/>
      <c r="Q545" s="506"/>
      <c r="R545" s="562"/>
      <c r="S545" s="506"/>
      <c r="T545" s="562"/>
      <c r="U545" s="506"/>
      <c r="V545" s="562"/>
      <c r="W545" s="506"/>
      <c r="X545" s="560"/>
      <c r="Y545" s="506"/>
      <c r="Z545" s="560"/>
      <c r="AA545" s="509"/>
      <c r="AB545" s="560"/>
      <c r="AC545" s="509"/>
      <c r="AD545" s="560"/>
      <c r="AE545" s="289" t="e">
        <f>INDEX(リスト!#REF!,MATCH(品質!$D544,リスト!$D:$D,0))</f>
        <v>#REF!</v>
      </c>
      <c r="AF545" s="284" t="e">
        <f>INDEX(リスト!X:X,MATCH(品質!$D544,リスト!$D:$D,0))</f>
        <v>#N/A</v>
      </c>
    </row>
    <row r="546" spans="1:32" s="107" customFormat="1" ht="12" customHeight="1">
      <c r="A546" s="488" t="str">
        <f ca="1">中日程計画表!A517</f>
        <v/>
      </c>
      <c r="B546" s="566">
        <f>中日程計画表!B517</f>
        <v>256</v>
      </c>
      <c r="C546" s="563" t="str">
        <f>中日程計画表!C517</f>
        <v/>
      </c>
      <c r="D546" s="568">
        <f>中日程計画表!D517</f>
        <v>0</v>
      </c>
      <c r="E546" s="568">
        <f>中日程計画表!E517</f>
        <v>0</v>
      </c>
      <c r="F546" s="559">
        <v>4</v>
      </c>
      <c r="G546" s="563" t="str">
        <f>中日程計画表!K517</f>
        <v>NG</v>
      </c>
      <c r="H546" s="559"/>
      <c r="I546" s="563" t="str">
        <f>中日程計画表!O517</f>
        <v>NG</v>
      </c>
      <c r="J546" s="559"/>
      <c r="K546" s="563" t="str">
        <f>中日程計画表!S517</f>
        <v>NG</v>
      </c>
      <c r="L546" s="561">
        <v>9</v>
      </c>
      <c r="M546" s="563" t="str">
        <f>中日程計画表!W517</f>
        <v>NG</v>
      </c>
      <c r="N546" s="561">
        <v>6</v>
      </c>
      <c r="O546" s="563" t="str">
        <f>中日程計画表!AE517</f>
        <v>NG</v>
      </c>
      <c r="P546" s="564">
        <v>0.19</v>
      </c>
      <c r="Q546" s="563" t="str">
        <f>中日程計画表!AI517</f>
        <v>NG</v>
      </c>
      <c r="R546" s="561">
        <v>5</v>
      </c>
      <c r="S546" s="563" t="str">
        <f>中日程計画表!AQ517</f>
        <v>NG</v>
      </c>
      <c r="T546" s="561">
        <v>21</v>
      </c>
      <c r="U546" s="563" t="str">
        <f>中日程計画表!AU517</f>
        <v>NG</v>
      </c>
      <c r="V546" s="561">
        <v>2</v>
      </c>
      <c r="W546" s="563" t="str">
        <f>中日程計画表!BC517</f>
        <v>NG</v>
      </c>
      <c r="X546" s="559">
        <v>1</v>
      </c>
      <c r="Y546" s="563" t="str">
        <f>中日程計画表!BG517</f>
        <v>NG</v>
      </c>
      <c r="Z546" s="559">
        <v>0</v>
      </c>
      <c r="AA546" s="509" t="str">
        <f>中日程計画表!BO517</f>
        <v>NG</v>
      </c>
      <c r="AB546" s="559"/>
      <c r="AC546" s="509" t="str">
        <f>中日程計画表!BS517</f>
        <v>NG</v>
      </c>
      <c r="AD546" s="559"/>
      <c r="AE546" s="289" t="e">
        <f>INDEX(リスト!#REF!,MATCH(品質!$D546,リスト!$D:$D,0))</f>
        <v>#REF!</v>
      </c>
      <c r="AF546" s="284" t="e">
        <f>INDEX(リスト!X:X,MATCH(品質!$D546,リスト!$D:$D,0))</f>
        <v>#N/A</v>
      </c>
    </row>
    <row r="547" spans="1:32" s="107" customFormat="1" ht="12" customHeight="1">
      <c r="A547" s="489"/>
      <c r="B547" s="567"/>
      <c r="C547" s="506"/>
      <c r="D547" s="569"/>
      <c r="E547" s="569"/>
      <c r="F547" s="560"/>
      <c r="G547" s="506"/>
      <c r="H547" s="560"/>
      <c r="I547" s="506"/>
      <c r="J547" s="560"/>
      <c r="K547" s="506"/>
      <c r="L547" s="562"/>
      <c r="M547" s="506"/>
      <c r="N547" s="562"/>
      <c r="O547" s="506"/>
      <c r="P547" s="565"/>
      <c r="Q547" s="506"/>
      <c r="R547" s="562"/>
      <c r="S547" s="506"/>
      <c r="T547" s="562"/>
      <c r="U547" s="506"/>
      <c r="V547" s="562"/>
      <c r="W547" s="506"/>
      <c r="X547" s="560"/>
      <c r="Y547" s="506"/>
      <c r="Z547" s="560"/>
      <c r="AA547" s="509"/>
      <c r="AB547" s="560"/>
      <c r="AC547" s="509"/>
      <c r="AD547" s="560"/>
      <c r="AE547" s="289" t="e">
        <f>INDEX(リスト!#REF!,MATCH(品質!$D546,リスト!$D:$D,0))</f>
        <v>#REF!</v>
      </c>
      <c r="AF547" s="284" t="e">
        <f>INDEX(リスト!X:X,MATCH(品質!$D546,リスト!$D:$D,0))</f>
        <v>#N/A</v>
      </c>
    </row>
    <row r="548" spans="1:32" s="107" customFormat="1" ht="12" customHeight="1">
      <c r="A548" s="488" t="str">
        <f ca="1">中日程計画表!A519</f>
        <v/>
      </c>
      <c r="B548" s="566">
        <f>中日程計画表!B519</f>
        <v>257</v>
      </c>
      <c r="C548" s="563" t="str">
        <f>中日程計画表!C519</f>
        <v/>
      </c>
      <c r="D548" s="568">
        <f>中日程計画表!D519</f>
        <v>0</v>
      </c>
      <c r="E548" s="568">
        <f>中日程計画表!E519</f>
        <v>0</v>
      </c>
      <c r="F548" s="559">
        <v>0</v>
      </c>
      <c r="G548" s="563" t="str">
        <f>中日程計画表!K519</f>
        <v>NG</v>
      </c>
      <c r="H548" s="559"/>
      <c r="I548" s="563" t="str">
        <f>中日程計画表!O519</f>
        <v>NG</v>
      </c>
      <c r="J548" s="559"/>
      <c r="K548" s="563" t="str">
        <f>中日程計画表!S519</f>
        <v>NG</v>
      </c>
      <c r="L548" s="561">
        <v>24</v>
      </c>
      <c r="M548" s="563" t="str">
        <f>中日程計画表!W519</f>
        <v>NG</v>
      </c>
      <c r="N548" s="561">
        <v>0</v>
      </c>
      <c r="O548" s="563" t="str">
        <f>中日程計画表!AE519</f>
        <v>NG</v>
      </c>
      <c r="P548" s="564">
        <v>0</v>
      </c>
      <c r="Q548" s="563" t="str">
        <f>中日程計画表!AI519</f>
        <v>NG</v>
      </c>
      <c r="R548" s="561">
        <v>0</v>
      </c>
      <c r="S548" s="563" t="str">
        <f>中日程計画表!AQ519</f>
        <v>NG</v>
      </c>
      <c r="T548" s="561">
        <v>93</v>
      </c>
      <c r="U548" s="563" t="str">
        <f>中日程計画表!AU519</f>
        <v>NG</v>
      </c>
      <c r="V548" s="561">
        <v>0</v>
      </c>
      <c r="W548" s="563" t="str">
        <f>中日程計画表!BC519</f>
        <v>NG</v>
      </c>
      <c r="X548" s="559">
        <v>0</v>
      </c>
      <c r="Y548" s="563" t="str">
        <f>中日程計画表!BG519</f>
        <v>NG</v>
      </c>
      <c r="Z548" s="559">
        <v>0</v>
      </c>
      <c r="AA548" s="509" t="str">
        <f>中日程計画表!BO519</f>
        <v>NG</v>
      </c>
      <c r="AB548" s="559"/>
      <c r="AC548" s="509" t="str">
        <f>中日程計画表!BS519</f>
        <v>NG</v>
      </c>
      <c r="AD548" s="559"/>
      <c r="AE548" s="289" t="e">
        <f>INDEX(リスト!#REF!,MATCH(品質!$D548,リスト!$D:$D,0))</f>
        <v>#REF!</v>
      </c>
      <c r="AF548" s="284" t="e">
        <f>INDEX(リスト!X:X,MATCH(品質!$D548,リスト!$D:$D,0))</f>
        <v>#N/A</v>
      </c>
    </row>
    <row r="549" spans="1:32" s="107" customFormat="1" ht="12" customHeight="1">
      <c r="A549" s="489"/>
      <c r="B549" s="567"/>
      <c r="C549" s="506"/>
      <c r="D549" s="569"/>
      <c r="E549" s="569"/>
      <c r="F549" s="560"/>
      <c r="G549" s="506"/>
      <c r="H549" s="560"/>
      <c r="I549" s="506"/>
      <c r="J549" s="560"/>
      <c r="K549" s="506"/>
      <c r="L549" s="562"/>
      <c r="M549" s="506"/>
      <c r="N549" s="562"/>
      <c r="O549" s="506"/>
      <c r="P549" s="565"/>
      <c r="Q549" s="506"/>
      <c r="R549" s="562"/>
      <c r="S549" s="506"/>
      <c r="T549" s="562"/>
      <c r="U549" s="506"/>
      <c r="V549" s="562"/>
      <c r="W549" s="506"/>
      <c r="X549" s="560"/>
      <c r="Y549" s="506"/>
      <c r="Z549" s="560"/>
      <c r="AA549" s="509"/>
      <c r="AB549" s="560"/>
      <c r="AC549" s="509"/>
      <c r="AD549" s="560"/>
      <c r="AE549" s="289" t="e">
        <f>INDEX(リスト!#REF!,MATCH(品質!$D548,リスト!$D:$D,0))</f>
        <v>#REF!</v>
      </c>
      <c r="AF549" s="284" t="e">
        <f>INDEX(リスト!X:X,MATCH(品質!$D548,リスト!$D:$D,0))</f>
        <v>#N/A</v>
      </c>
    </row>
    <row r="550" spans="1:32" s="107" customFormat="1" ht="12" customHeight="1">
      <c r="A550" s="488" t="str">
        <f ca="1">中日程計画表!A521</f>
        <v/>
      </c>
      <c r="B550" s="566">
        <f>中日程計画表!B521</f>
        <v>258</v>
      </c>
      <c r="C550" s="563" t="str">
        <f>中日程計画表!C521</f>
        <v/>
      </c>
      <c r="D550" s="568">
        <f>中日程計画表!D521</f>
        <v>0</v>
      </c>
      <c r="E550" s="568">
        <f>中日程計画表!E521</f>
        <v>0</v>
      </c>
      <c r="F550" s="559">
        <v>0</v>
      </c>
      <c r="G550" s="563" t="str">
        <f>中日程計画表!K521</f>
        <v>NG</v>
      </c>
      <c r="H550" s="559"/>
      <c r="I550" s="563" t="str">
        <f>中日程計画表!O521</f>
        <v>NG</v>
      </c>
      <c r="J550" s="559"/>
      <c r="K550" s="563" t="str">
        <f>中日程計画表!S521</f>
        <v>NG</v>
      </c>
      <c r="L550" s="561">
        <v>28</v>
      </c>
      <c r="M550" s="563" t="str">
        <f>中日程計画表!W521</f>
        <v>NG</v>
      </c>
      <c r="N550" s="561">
        <v>14</v>
      </c>
      <c r="O550" s="563" t="str">
        <f>中日程計画表!AE521</f>
        <v>NG</v>
      </c>
      <c r="P550" s="564">
        <v>5.0999999999999997E-2</v>
      </c>
      <c r="Q550" s="563" t="str">
        <f>中日程計画表!AI521</f>
        <v>NG</v>
      </c>
      <c r="R550" s="561">
        <v>0</v>
      </c>
      <c r="S550" s="563" t="str">
        <f>中日程計画表!AQ521</f>
        <v>NG</v>
      </c>
      <c r="T550" s="561">
        <v>370</v>
      </c>
      <c r="U550" s="563" t="str">
        <f>中日程計画表!AU521</f>
        <v>NG</v>
      </c>
      <c r="V550" s="561">
        <v>8</v>
      </c>
      <c r="W550" s="563" t="str">
        <f>中日程計画表!BC521</f>
        <v>NG</v>
      </c>
      <c r="X550" s="559">
        <v>0</v>
      </c>
      <c r="Y550" s="563" t="str">
        <f>中日程計画表!BG521</f>
        <v>NG</v>
      </c>
      <c r="Z550" s="559">
        <v>0</v>
      </c>
      <c r="AA550" s="509" t="str">
        <f>中日程計画表!BO521</f>
        <v>NG</v>
      </c>
      <c r="AB550" s="559"/>
      <c r="AC550" s="509" t="str">
        <f>中日程計画表!BS521</f>
        <v>NG</v>
      </c>
      <c r="AD550" s="559"/>
      <c r="AE550" s="289" t="e">
        <f>INDEX(リスト!#REF!,MATCH(品質!$D550,リスト!$D:$D,0))</f>
        <v>#REF!</v>
      </c>
      <c r="AF550" s="284" t="e">
        <f>INDEX(リスト!X:X,MATCH(品質!$D550,リスト!$D:$D,0))</f>
        <v>#N/A</v>
      </c>
    </row>
    <row r="551" spans="1:32" s="107" customFormat="1" ht="12" customHeight="1">
      <c r="A551" s="489"/>
      <c r="B551" s="567"/>
      <c r="C551" s="506"/>
      <c r="D551" s="569"/>
      <c r="E551" s="569"/>
      <c r="F551" s="560"/>
      <c r="G551" s="506"/>
      <c r="H551" s="560"/>
      <c r="I551" s="506"/>
      <c r="J551" s="560"/>
      <c r="K551" s="506"/>
      <c r="L551" s="562"/>
      <c r="M551" s="506"/>
      <c r="N551" s="562"/>
      <c r="O551" s="506"/>
      <c r="P551" s="565"/>
      <c r="Q551" s="506"/>
      <c r="R551" s="562"/>
      <c r="S551" s="506"/>
      <c r="T551" s="562"/>
      <c r="U551" s="506"/>
      <c r="V551" s="562"/>
      <c r="W551" s="506"/>
      <c r="X551" s="560"/>
      <c r="Y551" s="506"/>
      <c r="Z551" s="560"/>
      <c r="AA551" s="509"/>
      <c r="AB551" s="560"/>
      <c r="AC551" s="509"/>
      <c r="AD551" s="560"/>
      <c r="AE551" s="289" t="e">
        <f>INDEX(リスト!#REF!,MATCH(品質!$D550,リスト!$D:$D,0))</f>
        <v>#REF!</v>
      </c>
      <c r="AF551" s="284" t="e">
        <f>INDEX(リスト!X:X,MATCH(品質!$D550,リスト!$D:$D,0))</f>
        <v>#N/A</v>
      </c>
    </row>
    <row r="552" spans="1:32" s="107" customFormat="1" ht="12" customHeight="1">
      <c r="A552" s="488" t="str">
        <f ca="1">中日程計画表!A523</f>
        <v/>
      </c>
      <c r="B552" s="566">
        <f>中日程計画表!B523</f>
        <v>259</v>
      </c>
      <c r="C552" s="563" t="str">
        <f>中日程計画表!C523</f>
        <v/>
      </c>
      <c r="D552" s="568">
        <f>中日程計画表!D523</f>
        <v>0</v>
      </c>
      <c r="E552" s="568">
        <f>中日程計画表!E523</f>
        <v>0</v>
      </c>
      <c r="F552" s="559">
        <v>0</v>
      </c>
      <c r="G552" s="563" t="str">
        <f>中日程計画表!K523</f>
        <v>NG</v>
      </c>
      <c r="H552" s="559"/>
      <c r="I552" s="563" t="str">
        <f>中日程計画表!O523</f>
        <v>NG</v>
      </c>
      <c r="J552" s="559"/>
      <c r="K552" s="563" t="str">
        <f>中日程計画表!S523</f>
        <v>NG</v>
      </c>
      <c r="L552" s="561">
        <v>25</v>
      </c>
      <c r="M552" s="563" t="str">
        <f>中日程計画表!W523</f>
        <v>NG</v>
      </c>
      <c r="N552" s="561">
        <v>14</v>
      </c>
      <c r="O552" s="563" t="str">
        <f>中日程計画表!AE523</f>
        <v>NG</v>
      </c>
      <c r="P552" s="564">
        <v>0.47499999999999998</v>
      </c>
      <c r="Q552" s="563" t="str">
        <f>中日程計画表!AI523</f>
        <v>NG</v>
      </c>
      <c r="R552" s="561">
        <v>3</v>
      </c>
      <c r="S552" s="563" t="str">
        <f>中日程計画表!AQ523</f>
        <v>NG</v>
      </c>
      <c r="T552" s="561">
        <v>144</v>
      </c>
      <c r="U552" s="563" t="str">
        <f>中日程計画表!AU523</f>
        <v>NG</v>
      </c>
      <c r="V552" s="561">
        <v>6</v>
      </c>
      <c r="W552" s="563" t="str">
        <f>中日程計画表!BC523</f>
        <v>NG</v>
      </c>
      <c r="X552" s="559">
        <v>0</v>
      </c>
      <c r="Y552" s="563" t="str">
        <f>中日程計画表!BG523</f>
        <v>NG</v>
      </c>
      <c r="Z552" s="559">
        <v>0</v>
      </c>
      <c r="AA552" s="509" t="str">
        <f>中日程計画表!BO523</f>
        <v>NG</v>
      </c>
      <c r="AB552" s="559"/>
      <c r="AC552" s="509" t="str">
        <f>中日程計画表!BS523</f>
        <v>NG</v>
      </c>
      <c r="AD552" s="559"/>
      <c r="AE552" s="289" t="e">
        <f>INDEX(リスト!#REF!,MATCH(品質!$D552,リスト!$D:$D,0))</f>
        <v>#REF!</v>
      </c>
      <c r="AF552" s="284" t="e">
        <f>INDEX(リスト!X:X,MATCH(品質!$D552,リスト!$D:$D,0))</f>
        <v>#N/A</v>
      </c>
    </row>
    <row r="553" spans="1:32" s="107" customFormat="1" ht="12" customHeight="1">
      <c r="A553" s="489"/>
      <c r="B553" s="567"/>
      <c r="C553" s="506"/>
      <c r="D553" s="569"/>
      <c r="E553" s="569"/>
      <c r="F553" s="560"/>
      <c r="G553" s="506"/>
      <c r="H553" s="560"/>
      <c r="I553" s="506"/>
      <c r="J553" s="560"/>
      <c r="K553" s="506"/>
      <c r="L553" s="562"/>
      <c r="M553" s="506"/>
      <c r="N553" s="562"/>
      <c r="O553" s="506"/>
      <c r="P553" s="565"/>
      <c r="Q553" s="506"/>
      <c r="R553" s="562"/>
      <c r="S553" s="506"/>
      <c r="T553" s="562"/>
      <c r="U553" s="506"/>
      <c r="V553" s="562"/>
      <c r="W553" s="506"/>
      <c r="X553" s="560"/>
      <c r="Y553" s="506"/>
      <c r="Z553" s="560"/>
      <c r="AA553" s="509"/>
      <c r="AB553" s="560"/>
      <c r="AC553" s="509"/>
      <c r="AD553" s="560"/>
      <c r="AE553" s="289" t="e">
        <f>INDEX(リスト!#REF!,MATCH(品質!$D552,リスト!$D:$D,0))</f>
        <v>#REF!</v>
      </c>
      <c r="AF553" s="284" t="e">
        <f>INDEX(リスト!X:X,MATCH(品質!$D552,リスト!$D:$D,0))</f>
        <v>#N/A</v>
      </c>
    </row>
    <row r="554" spans="1:32" s="107" customFormat="1" ht="12" customHeight="1">
      <c r="A554" s="488" t="str">
        <f ca="1">中日程計画表!A525</f>
        <v/>
      </c>
      <c r="B554" s="566">
        <f>中日程計画表!B525</f>
        <v>260</v>
      </c>
      <c r="C554" s="563" t="str">
        <f>中日程計画表!C525</f>
        <v/>
      </c>
      <c r="D554" s="568">
        <f>中日程計画表!D525</f>
        <v>0</v>
      </c>
      <c r="E554" s="568">
        <f>中日程計画表!E525</f>
        <v>0</v>
      </c>
      <c r="F554" s="559">
        <v>0</v>
      </c>
      <c r="G554" s="563" t="str">
        <f>中日程計画表!K525</f>
        <v>NG</v>
      </c>
      <c r="H554" s="559"/>
      <c r="I554" s="563" t="str">
        <f>中日程計画表!O525</f>
        <v>NG</v>
      </c>
      <c r="J554" s="559"/>
      <c r="K554" s="563" t="str">
        <f>中日程計画表!S525</f>
        <v>NG</v>
      </c>
      <c r="L554" s="561">
        <v>13</v>
      </c>
      <c r="M554" s="563" t="str">
        <f>中日程計画表!W525</f>
        <v>NG</v>
      </c>
      <c r="N554" s="561">
        <v>4</v>
      </c>
      <c r="O554" s="563" t="str">
        <f>中日程計画表!AE525</f>
        <v>NG</v>
      </c>
      <c r="P554" s="564">
        <v>0.27100000000000002</v>
      </c>
      <c r="Q554" s="563" t="str">
        <f>中日程計画表!AI525</f>
        <v>NG</v>
      </c>
      <c r="R554" s="561">
        <v>10</v>
      </c>
      <c r="S554" s="563" t="str">
        <f>中日程計画表!AQ525</f>
        <v>NG</v>
      </c>
      <c r="T554" s="561">
        <v>61</v>
      </c>
      <c r="U554" s="563" t="str">
        <f>中日程計画表!AU525</f>
        <v>NG</v>
      </c>
      <c r="V554" s="561">
        <v>4</v>
      </c>
      <c r="W554" s="563" t="str">
        <f>中日程計画表!BC525</f>
        <v>NG</v>
      </c>
      <c r="X554" s="559">
        <v>0</v>
      </c>
      <c r="Y554" s="563" t="str">
        <f>中日程計画表!BG525</f>
        <v>NG</v>
      </c>
      <c r="Z554" s="559">
        <v>0</v>
      </c>
      <c r="AA554" s="509" t="str">
        <f>中日程計画表!BO525</f>
        <v>NG</v>
      </c>
      <c r="AB554" s="559"/>
      <c r="AC554" s="509" t="str">
        <f>中日程計画表!BS525</f>
        <v>NG</v>
      </c>
      <c r="AD554" s="559"/>
      <c r="AE554" s="289" t="e">
        <f>INDEX(リスト!#REF!,MATCH(品質!$D554,リスト!$D:$D,0))</f>
        <v>#REF!</v>
      </c>
      <c r="AF554" s="284" t="e">
        <f>INDEX(リスト!X:X,MATCH(品質!$D554,リスト!$D:$D,0))</f>
        <v>#N/A</v>
      </c>
    </row>
    <row r="555" spans="1:32" s="107" customFormat="1" ht="12" customHeight="1">
      <c r="A555" s="489"/>
      <c r="B555" s="567"/>
      <c r="C555" s="506"/>
      <c r="D555" s="569"/>
      <c r="E555" s="569"/>
      <c r="F555" s="560"/>
      <c r="G555" s="506"/>
      <c r="H555" s="560"/>
      <c r="I555" s="506"/>
      <c r="J555" s="560"/>
      <c r="K555" s="506"/>
      <c r="L555" s="562"/>
      <c r="M555" s="506"/>
      <c r="N555" s="562"/>
      <c r="O555" s="506"/>
      <c r="P555" s="565"/>
      <c r="Q555" s="506"/>
      <c r="R555" s="562"/>
      <c r="S555" s="506"/>
      <c r="T555" s="562"/>
      <c r="U555" s="506"/>
      <c r="V555" s="562"/>
      <c r="W555" s="506"/>
      <c r="X555" s="560"/>
      <c r="Y555" s="506"/>
      <c r="Z555" s="560"/>
      <c r="AA555" s="509"/>
      <c r="AB555" s="560"/>
      <c r="AC555" s="509"/>
      <c r="AD555" s="560"/>
      <c r="AE555" s="289" t="e">
        <f>INDEX(リスト!#REF!,MATCH(品質!$D554,リスト!$D:$D,0))</f>
        <v>#REF!</v>
      </c>
      <c r="AF555" s="284" t="e">
        <f>INDEX(リスト!X:X,MATCH(品質!$D554,リスト!$D:$D,0))</f>
        <v>#N/A</v>
      </c>
    </row>
    <row r="556" spans="1:32" s="107" customFormat="1" ht="12" customHeight="1">
      <c r="A556" s="488" t="str">
        <f ca="1">中日程計画表!A527</f>
        <v/>
      </c>
      <c r="B556" s="566">
        <f>中日程計画表!B527</f>
        <v>261</v>
      </c>
      <c r="C556" s="563" t="str">
        <f>中日程計画表!C527</f>
        <v/>
      </c>
      <c r="D556" s="568">
        <f>中日程計画表!D527</f>
        <v>0</v>
      </c>
      <c r="E556" s="568">
        <f>中日程計画表!E527</f>
        <v>0</v>
      </c>
      <c r="F556" s="559">
        <v>0</v>
      </c>
      <c r="G556" s="563" t="str">
        <f>中日程計画表!K527</f>
        <v>NG</v>
      </c>
      <c r="H556" s="559"/>
      <c r="I556" s="563" t="str">
        <f>中日程計画表!O527</f>
        <v>NG</v>
      </c>
      <c r="J556" s="559"/>
      <c r="K556" s="563" t="str">
        <f>中日程計画表!S527</f>
        <v>NG</v>
      </c>
      <c r="L556" s="561">
        <v>0</v>
      </c>
      <c r="M556" s="563" t="str">
        <f>中日程計画表!W527</f>
        <v>NG</v>
      </c>
      <c r="N556" s="561"/>
      <c r="O556" s="563" t="str">
        <f>中日程計画表!AE527</f>
        <v>NG</v>
      </c>
      <c r="P556" s="564">
        <v>0</v>
      </c>
      <c r="Q556" s="563" t="str">
        <f>中日程計画表!AI527</f>
        <v>NG</v>
      </c>
      <c r="R556" s="561"/>
      <c r="S556" s="563" t="str">
        <f>中日程計画表!AQ527</f>
        <v>NG</v>
      </c>
      <c r="T556" s="561">
        <v>393</v>
      </c>
      <c r="U556" s="563" t="str">
        <f>中日程計画表!AU527</f>
        <v>NG</v>
      </c>
      <c r="V556" s="561">
        <v>0</v>
      </c>
      <c r="W556" s="563" t="str">
        <f>中日程計画表!BC527</f>
        <v>NG</v>
      </c>
      <c r="X556" s="559">
        <v>0</v>
      </c>
      <c r="Y556" s="563" t="str">
        <f>中日程計画表!BG527</f>
        <v>NG</v>
      </c>
      <c r="Z556" s="559"/>
      <c r="AA556" s="509" t="str">
        <f>中日程計画表!BO527</f>
        <v>NG</v>
      </c>
      <c r="AB556" s="559"/>
      <c r="AC556" s="509" t="str">
        <f>中日程計画表!BS527</f>
        <v>NG</v>
      </c>
      <c r="AD556" s="559"/>
      <c r="AE556" s="289" t="e">
        <f>INDEX(リスト!#REF!,MATCH(品質!$D556,リスト!$D:$D,0))</f>
        <v>#REF!</v>
      </c>
      <c r="AF556" s="284" t="e">
        <f>INDEX(リスト!X:X,MATCH(品質!$D556,リスト!$D:$D,0))</f>
        <v>#N/A</v>
      </c>
    </row>
    <row r="557" spans="1:32" s="107" customFormat="1" ht="12" customHeight="1">
      <c r="A557" s="489"/>
      <c r="B557" s="567"/>
      <c r="C557" s="506"/>
      <c r="D557" s="569"/>
      <c r="E557" s="569"/>
      <c r="F557" s="560"/>
      <c r="G557" s="506"/>
      <c r="H557" s="560"/>
      <c r="I557" s="506"/>
      <c r="J557" s="560"/>
      <c r="K557" s="506"/>
      <c r="L557" s="562"/>
      <c r="M557" s="506"/>
      <c r="N557" s="562"/>
      <c r="O557" s="506"/>
      <c r="P557" s="565"/>
      <c r="Q557" s="506"/>
      <c r="R557" s="562"/>
      <c r="S557" s="506"/>
      <c r="T557" s="562"/>
      <c r="U557" s="506"/>
      <c r="V557" s="562"/>
      <c r="W557" s="506"/>
      <c r="X557" s="560"/>
      <c r="Y557" s="506"/>
      <c r="Z557" s="560"/>
      <c r="AA557" s="509"/>
      <c r="AB557" s="560"/>
      <c r="AC557" s="509"/>
      <c r="AD557" s="560"/>
      <c r="AE557" s="289" t="e">
        <f>INDEX(リスト!#REF!,MATCH(品質!$D556,リスト!$D:$D,0))</f>
        <v>#REF!</v>
      </c>
      <c r="AF557" s="284" t="e">
        <f>INDEX(リスト!X:X,MATCH(品質!$D556,リスト!$D:$D,0))</f>
        <v>#N/A</v>
      </c>
    </row>
    <row r="558" spans="1:32" s="107" customFormat="1" ht="12" customHeight="1">
      <c r="A558" s="488" t="str">
        <f ca="1">中日程計画表!A529</f>
        <v/>
      </c>
      <c r="B558" s="566">
        <f>中日程計画表!B529</f>
        <v>262</v>
      </c>
      <c r="C558" s="563" t="str">
        <f>中日程計画表!C529</f>
        <v/>
      </c>
      <c r="D558" s="568">
        <f>中日程計画表!D529</f>
        <v>0</v>
      </c>
      <c r="E558" s="568">
        <f>中日程計画表!E529</f>
        <v>0</v>
      </c>
      <c r="F558" s="559">
        <v>0</v>
      </c>
      <c r="G558" s="563" t="str">
        <f>中日程計画表!K529</f>
        <v>NG</v>
      </c>
      <c r="H558" s="559"/>
      <c r="I558" s="563" t="str">
        <f>中日程計画表!O529</f>
        <v>NG</v>
      </c>
      <c r="J558" s="559"/>
      <c r="K558" s="563" t="str">
        <f>中日程計画表!S529</f>
        <v>NG</v>
      </c>
      <c r="L558" s="561">
        <v>0</v>
      </c>
      <c r="M558" s="563" t="str">
        <f>中日程計画表!W529</f>
        <v>NG</v>
      </c>
      <c r="N558" s="561"/>
      <c r="O558" s="563" t="str">
        <f>中日程計画表!AE529</f>
        <v>NG</v>
      </c>
      <c r="P558" s="564">
        <v>0</v>
      </c>
      <c r="Q558" s="563" t="str">
        <f>中日程計画表!AI529</f>
        <v>NG</v>
      </c>
      <c r="R558" s="561"/>
      <c r="S558" s="563" t="str">
        <f>中日程計画表!AQ529</f>
        <v>NG</v>
      </c>
      <c r="T558" s="561">
        <v>112</v>
      </c>
      <c r="U558" s="563" t="str">
        <f>中日程計画表!AU529</f>
        <v>NG</v>
      </c>
      <c r="V558" s="561">
        <v>0</v>
      </c>
      <c r="W558" s="563" t="str">
        <f>中日程計画表!BC529</f>
        <v>NG</v>
      </c>
      <c r="X558" s="559">
        <v>0</v>
      </c>
      <c r="Y558" s="563" t="str">
        <f>中日程計画表!BG529</f>
        <v>NG</v>
      </c>
      <c r="Z558" s="559"/>
      <c r="AA558" s="509" t="str">
        <f>中日程計画表!BO529</f>
        <v>NG</v>
      </c>
      <c r="AB558" s="559"/>
      <c r="AC558" s="509" t="str">
        <f>中日程計画表!BS529</f>
        <v>NG</v>
      </c>
      <c r="AD558" s="559"/>
      <c r="AE558" s="289" t="e">
        <f>INDEX(リスト!#REF!,MATCH(品質!$D558,リスト!$D:$D,0))</f>
        <v>#REF!</v>
      </c>
      <c r="AF558" s="284" t="e">
        <f>INDEX(リスト!X:X,MATCH(品質!$D558,リスト!$D:$D,0))</f>
        <v>#N/A</v>
      </c>
    </row>
    <row r="559" spans="1:32" s="107" customFormat="1" ht="12" customHeight="1">
      <c r="A559" s="489"/>
      <c r="B559" s="567"/>
      <c r="C559" s="506"/>
      <c r="D559" s="569"/>
      <c r="E559" s="569"/>
      <c r="F559" s="560"/>
      <c r="G559" s="506"/>
      <c r="H559" s="560"/>
      <c r="I559" s="506"/>
      <c r="J559" s="560"/>
      <c r="K559" s="506"/>
      <c r="L559" s="562"/>
      <c r="M559" s="506"/>
      <c r="N559" s="562"/>
      <c r="O559" s="506"/>
      <c r="P559" s="565"/>
      <c r="Q559" s="506"/>
      <c r="R559" s="562"/>
      <c r="S559" s="506"/>
      <c r="T559" s="562"/>
      <c r="U559" s="506"/>
      <c r="V559" s="562"/>
      <c r="W559" s="506"/>
      <c r="X559" s="560"/>
      <c r="Y559" s="506"/>
      <c r="Z559" s="560"/>
      <c r="AA559" s="509"/>
      <c r="AB559" s="560"/>
      <c r="AC559" s="509"/>
      <c r="AD559" s="560"/>
      <c r="AE559" s="289" t="e">
        <f>INDEX(リスト!#REF!,MATCH(品質!$D558,リスト!$D:$D,0))</f>
        <v>#REF!</v>
      </c>
      <c r="AF559" s="284" t="e">
        <f>INDEX(リスト!X:X,MATCH(品質!$D558,リスト!$D:$D,0))</f>
        <v>#N/A</v>
      </c>
    </row>
    <row r="560" spans="1:32" s="107" customFormat="1" ht="12" customHeight="1">
      <c r="A560" s="488" t="str">
        <f ca="1">中日程計画表!A531</f>
        <v/>
      </c>
      <c r="B560" s="566">
        <f>中日程計画表!B531</f>
        <v>263</v>
      </c>
      <c r="C560" s="563" t="str">
        <f>中日程計画表!C531</f>
        <v/>
      </c>
      <c r="D560" s="568">
        <f>中日程計画表!D531</f>
        <v>0</v>
      </c>
      <c r="E560" s="568">
        <f>中日程計画表!E531</f>
        <v>0</v>
      </c>
      <c r="F560" s="559">
        <v>0</v>
      </c>
      <c r="G560" s="563" t="str">
        <f>中日程計画表!K531</f>
        <v>NG</v>
      </c>
      <c r="H560" s="559"/>
      <c r="I560" s="563" t="str">
        <f>中日程計画表!O531</f>
        <v>NG</v>
      </c>
      <c r="J560" s="559"/>
      <c r="K560" s="563" t="str">
        <f>中日程計画表!S531</f>
        <v>NG</v>
      </c>
      <c r="L560" s="561">
        <v>0</v>
      </c>
      <c r="M560" s="563" t="str">
        <f>中日程計画表!W531</f>
        <v>NG</v>
      </c>
      <c r="N560" s="561"/>
      <c r="O560" s="563" t="str">
        <f>中日程計画表!AE531</f>
        <v>NG</v>
      </c>
      <c r="P560" s="564">
        <v>0</v>
      </c>
      <c r="Q560" s="563" t="str">
        <f>中日程計画表!AI531</f>
        <v>NG</v>
      </c>
      <c r="R560" s="561"/>
      <c r="S560" s="563" t="str">
        <f>中日程計画表!AQ531</f>
        <v>NG</v>
      </c>
      <c r="T560" s="561">
        <v>69</v>
      </c>
      <c r="U560" s="563" t="str">
        <f>中日程計画表!AU531</f>
        <v>NG</v>
      </c>
      <c r="V560" s="561">
        <v>6</v>
      </c>
      <c r="W560" s="563" t="str">
        <f>中日程計画表!BC531</f>
        <v>NG</v>
      </c>
      <c r="X560" s="559">
        <v>0</v>
      </c>
      <c r="Y560" s="563" t="str">
        <f>中日程計画表!BG531</f>
        <v>NG</v>
      </c>
      <c r="Z560" s="559"/>
      <c r="AA560" s="509" t="str">
        <f>中日程計画表!BO531</f>
        <v>NG</v>
      </c>
      <c r="AB560" s="559"/>
      <c r="AC560" s="509" t="str">
        <f>中日程計画表!BS531</f>
        <v>NG</v>
      </c>
      <c r="AD560" s="559"/>
      <c r="AE560" s="289" t="e">
        <f>INDEX(リスト!#REF!,MATCH(品質!$D560,リスト!$D:$D,0))</f>
        <v>#REF!</v>
      </c>
      <c r="AF560" s="284" t="e">
        <f>INDEX(リスト!X:X,MATCH(品質!$D560,リスト!$D:$D,0))</f>
        <v>#N/A</v>
      </c>
    </row>
    <row r="561" spans="1:32" s="107" customFormat="1" ht="12" customHeight="1">
      <c r="A561" s="489"/>
      <c r="B561" s="567"/>
      <c r="C561" s="506"/>
      <c r="D561" s="569"/>
      <c r="E561" s="569"/>
      <c r="F561" s="560"/>
      <c r="G561" s="506"/>
      <c r="H561" s="560"/>
      <c r="I561" s="506"/>
      <c r="J561" s="560"/>
      <c r="K561" s="506"/>
      <c r="L561" s="562"/>
      <c r="M561" s="506"/>
      <c r="N561" s="562"/>
      <c r="O561" s="506"/>
      <c r="P561" s="565"/>
      <c r="Q561" s="506"/>
      <c r="R561" s="562"/>
      <c r="S561" s="506"/>
      <c r="T561" s="562"/>
      <c r="U561" s="506"/>
      <c r="V561" s="562"/>
      <c r="W561" s="506"/>
      <c r="X561" s="560"/>
      <c r="Y561" s="506"/>
      <c r="Z561" s="560"/>
      <c r="AA561" s="509"/>
      <c r="AB561" s="560"/>
      <c r="AC561" s="509"/>
      <c r="AD561" s="560"/>
      <c r="AE561" s="289" t="e">
        <f>INDEX(リスト!#REF!,MATCH(品質!$D560,リスト!$D:$D,0))</f>
        <v>#REF!</v>
      </c>
      <c r="AF561" s="284" t="e">
        <f>INDEX(リスト!X:X,MATCH(品質!$D560,リスト!$D:$D,0))</f>
        <v>#N/A</v>
      </c>
    </row>
    <row r="562" spans="1:32" s="107" customFormat="1" ht="12" customHeight="1">
      <c r="A562" s="488" t="str">
        <f ca="1">中日程計画表!A533</f>
        <v/>
      </c>
      <c r="B562" s="566">
        <f>中日程計画表!B533</f>
        <v>264</v>
      </c>
      <c r="C562" s="563" t="str">
        <f>中日程計画表!C533</f>
        <v/>
      </c>
      <c r="D562" s="568">
        <f>中日程計画表!D533</f>
        <v>0</v>
      </c>
      <c r="E562" s="568">
        <f>中日程計画表!E533</f>
        <v>0</v>
      </c>
      <c r="F562" s="559">
        <v>0</v>
      </c>
      <c r="G562" s="563" t="str">
        <f>中日程計画表!K533</f>
        <v>NG</v>
      </c>
      <c r="H562" s="559"/>
      <c r="I562" s="563" t="str">
        <f>中日程計画表!O533</f>
        <v>NG</v>
      </c>
      <c r="J562" s="559"/>
      <c r="K562" s="563" t="str">
        <f>中日程計画表!S533</f>
        <v>NG</v>
      </c>
      <c r="L562" s="561">
        <v>0</v>
      </c>
      <c r="M562" s="563" t="str">
        <f>中日程計画表!W533</f>
        <v>NG</v>
      </c>
      <c r="N562" s="561"/>
      <c r="O562" s="563" t="str">
        <f>中日程計画表!AE533</f>
        <v>NG</v>
      </c>
      <c r="P562" s="564">
        <v>0</v>
      </c>
      <c r="Q562" s="563" t="str">
        <f>中日程計画表!AI533</f>
        <v>NG</v>
      </c>
      <c r="R562" s="561"/>
      <c r="S562" s="563" t="str">
        <f>中日程計画表!AQ533</f>
        <v>NG</v>
      </c>
      <c r="T562" s="561">
        <v>131</v>
      </c>
      <c r="U562" s="563" t="str">
        <f>中日程計画表!AU533</f>
        <v>NG</v>
      </c>
      <c r="V562" s="561">
        <v>5</v>
      </c>
      <c r="W562" s="563" t="str">
        <f>中日程計画表!BC533</f>
        <v>NG</v>
      </c>
      <c r="X562" s="559">
        <v>0</v>
      </c>
      <c r="Y562" s="563" t="str">
        <f>中日程計画表!BG533</f>
        <v>NG</v>
      </c>
      <c r="Z562" s="559"/>
      <c r="AA562" s="509" t="str">
        <f>中日程計画表!BO533</f>
        <v>NG</v>
      </c>
      <c r="AB562" s="559"/>
      <c r="AC562" s="509" t="str">
        <f>中日程計画表!BS533</f>
        <v>NG</v>
      </c>
      <c r="AD562" s="559"/>
      <c r="AE562" s="289" t="e">
        <f>INDEX(リスト!#REF!,MATCH(品質!$D562,リスト!$D:$D,0))</f>
        <v>#REF!</v>
      </c>
      <c r="AF562" s="284" t="e">
        <f>INDEX(リスト!X:X,MATCH(品質!$D562,リスト!$D:$D,0))</f>
        <v>#N/A</v>
      </c>
    </row>
    <row r="563" spans="1:32" s="107" customFormat="1" ht="12" customHeight="1">
      <c r="A563" s="489"/>
      <c r="B563" s="567"/>
      <c r="C563" s="506"/>
      <c r="D563" s="569"/>
      <c r="E563" s="569"/>
      <c r="F563" s="560"/>
      <c r="G563" s="506"/>
      <c r="H563" s="560"/>
      <c r="I563" s="506"/>
      <c r="J563" s="560"/>
      <c r="K563" s="506"/>
      <c r="L563" s="562"/>
      <c r="M563" s="506"/>
      <c r="N563" s="562"/>
      <c r="O563" s="506"/>
      <c r="P563" s="565"/>
      <c r="Q563" s="506"/>
      <c r="R563" s="562"/>
      <c r="S563" s="506"/>
      <c r="T563" s="562"/>
      <c r="U563" s="506"/>
      <c r="V563" s="562"/>
      <c r="W563" s="506"/>
      <c r="X563" s="560"/>
      <c r="Y563" s="506"/>
      <c r="Z563" s="560"/>
      <c r="AA563" s="509"/>
      <c r="AB563" s="560"/>
      <c r="AC563" s="509"/>
      <c r="AD563" s="560"/>
      <c r="AE563" s="289" t="e">
        <f>INDEX(リスト!#REF!,MATCH(品質!$D562,リスト!$D:$D,0))</f>
        <v>#REF!</v>
      </c>
      <c r="AF563" s="284" t="e">
        <f>INDEX(リスト!X:X,MATCH(品質!$D562,リスト!$D:$D,0))</f>
        <v>#N/A</v>
      </c>
    </row>
    <row r="564" spans="1:32" s="107" customFormat="1" ht="12" customHeight="1">
      <c r="A564" s="488" t="str">
        <f ca="1">中日程計画表!A535</f>
        <v/>
      </c>
      <c r="B564" s="566">
        <f>中日程計画表!B535</f>
        <v>265</v>
      </c>
      <c r="C564" s="563" t="str">
        <f>中日程計画表!C535</f>
        <v/>
      </c>
      <c r="D564" s="568">
        <f>中日程計画表!D535</f>
        <v>0</v>
      </c>
      <c r="E564" s="568">
        <f>中日程計画表!E535</f>
        <v>0</v>
      </c>
      <c r="F564" s="559">
        <v>0</v>
      </c>
      <c r="G564" s="563" t="str">
        <f>中日程計画表!K535</f>
        <v>NG</v>
      </c>
      <c r="H564" s="559"/>
      <c r="I564" s="563" t="str">
        <f>中日程計画表!O535</f>
        <v>NG</v>
      </c>
      <c r="J564" s="559"/>
      <c r="K564" s="563" t="str">
        <f>中日程計画表!S535</f>
        <v>NG</v>
      </c>
      <c r="L564" s="561">
        <v>0</v>
      </c>
      <c r="M564" s="563" t="str">
        <f>中日程計画表!W535</f>
        <v>NG</v>
      </c>
      <c r="N564" s="561"/>
      <c r="O564" s="563" t="str">
        <f>中日程計画表!AE535</f>
        <v>NG</v>
      </c>
      <c r="P564" s="564">
        <v>0</v>
      </c>
      <c r="Q564" s="563" t="str">
        <f>中日程計画表!AI535</f>
        <v>NG</v>
      </c>
      <c r="R564" s="561"/>
      <c r="S564" s="563" t="str">
        <f>中日程計画表!AQ535</f>
        <v>NG</v>
      </c>
      <c r="T564" s="561">
        <v>65</v>
      </c>
      <c r="U564" s="563" t="str">
        <f>中日程計画表!AU535</f>
        <v>NG</v>
      </c>
      <c r="V564" s="561">
        <v>3</v>
      </c>
      <c r="W564" s="563" t="str">
        <f>中日程計画表!BC535</f>
        <v>NG</v>
      </c>
      <c r="X564" s="559">
        <v>0</v>
      </c>
      <c r="Y564" s="563" t="str">
        <f>中日程計画表!BG535</f>
        <v>NG</v>
      </c>
      <c r="Z564" s="559"/>
      <c r="AA564" s="509" t="str">
        <f>中日程計画表!BO535</f>
        <v>NG</v>
      </c>
      <c r="AB564" s="559"/>
      <c r="AC564" s="509" t="str">
        <f>中日程計画表!BS535</f>
        <v>NG</v>
      </c>
      <c r="AD564" s="559"/>
      <c r="AE564" s="289" t="e">
        <f>INDEX(リスト!#REF!,MATCH(品質!$D564,リスト!$D:$D,0))</f>
        <v>#REF!</v>
      </c>
      <c r="AF564" s="284" t="e">
        <f>INDEX(リスト!X:X,MATCH(品質!$D564,リスト!$D:$D,0))</f>
        <v>#N/A</v>
      </c>
    </row>
    <row r="565" spans="1:32" s="107" customFormat="1" ht="12" customHeight="1">
      <c r="A565" s="489"/>
      <c r="B565" s="567"/>
      <c r="C565" s="506"/>
      <c r="D565" s="569"/>
      <c r="E565" s="569"/>
      <c r="F565" s="560"/>
      <c r="G565" s="506"/>
      <c r="H565" s="560"/>
      <c r="I565" s="506"/>
      <c r="J565" s="560"/>
      <c r="K565" s="506"/>
      <c r="L565" s="562"/>
      <c r="M565" s="506"/>
      <c r="N565" s="562"/>
      <c r="O565" s="506"/>
      <c r="P565" s="565"/>
      <c r="Q565" s="506"/>
      <c r="R565" s="562"/>
      <c r="S565" s="506"/>
      <c r="T565" s="562"/>
      <c r="U565" s="506"/>
      <c r="V565" s="562"/>
      <c r="W565" s="506"/>
      <c r="X565" s="560"/>
      <c r="Y565" s="506"/>
      <c r="Z565" s="560"/>
      <c r="AA565" s="509"/>
      <c r="AB565" s="560"/>
      <c r="AC565" s="509"/>
      <c r="AD565" s="560"/>
      <c r="AE565" s="289" t="e">
        <f>INDEX(リスト!#REF!,MATCH(品質!$D564,リスト!$D:$D,0))</f>
        <v>#REF!</v>
      </c>
      <c r="AF565" s="284" t="e">
        <f>INDEX(リスト!X:X,MATCH(品質!$D564,リスト!$D:$D,0))</f>
        <v>#N/A</v>
      </c>
    </row>
    <row r="566" spans="1:32" s="107" customFormat="1" ht="12" customHeight="1">
      <c r="A566" s="488" t="str">
        <f ca="1">中日程計画表!A537</f>
        <v/>
      </c>
      <c r="B566" s="566">
        <f>中日程計画表!B537</f>
        <v>266</v>
      </c>
      <c r="C566" s="563" t="str">
        <f>中日程計画表!C537</f>
        <v/>
      </c>
      <c r="D566" s="568">
        <f>中日程計画表!D537</f>
        <v>0</v>
      </c>
      <c r="E566" s="568">
        <f>中日程計画表!E537</f>
        <v>0</v>
      </c>
      <c r="F566" s="559">
        <v>4</v>
      </c>
      <c r="G566" s="563" t="str">
        <f>中日程計画表!K537</f>
        <v>NG</v>
      </c>
      <c r="H566" s="559"/>
      <c r="I566" s="563" t="str">
        <f>中日程計画表!O537</f>
        <v>NG</v>
      </c>
      <c r="J566" s="559"/>
      <c r="K566" s="563" t="str">
        <f>中日程計画表!S537</f>
        <v>NG</v>
      </c>
      <c r="L566" s="561">
        <v>20</v>
      </c>
      <c r="M566" s="563" t="str">
        <f>中日程計画表!W537</f>
        <v>NG</v>
      </c>
      <c r="N566" s="561">
        <v>10</v>
      </c>
      <c r="O566" s="563" t="str">
        <f>中日程計画表!AE537</f>
        <v>NG</v>
      </c>
      <c r="P566" s="564">
        <v>0.47499999999999998</v>
      </c>
      <c r="Q566" s="563" t="str">
        <f>中日程計画表!AI537</f>
        <v>NG</v>
      </c>
      <c r="R566" s="561">
        <v>3</v>
      </c>
      <c r="S566" s="563" t="str">
        <f>中日程計画表!AQ537</f>
        <v>NG</v>
      </c>
      <c r="T566" s="561">
        <v>74</v>
      </c>
      <c r="U566" s="563" t="str">
        <f>中日程計画表!AU537</f>
        <v>NG</v>
      </c>
      <c r="V566" s="561">
        <v>7</v>
      </c>
      <c r="W566" s="563" t="str">
        <f>中日程計画表!BC537</f>
        <v>NG</v>
      </c>
      <c r="X566" s="559">
        <v>3</v>
      </c>
      <c r="Y566" s="563" t="str">
        <f>中日程計画表!BG537</f>
        <v>NG</v>
      </c>
      <c r="Z566" s="559">
        <v>2</v>
      </c>
      <c r="AA566" s="509" t="str">
        <f>中日程計画表!BO537</f>
        <v>NG</v>
      </c>
      <c r="AB566" s="559">
        <v>0</v>
      </c>
      <c r="AC566" s="509" t="str">
        <f>中日程計画表!BS537</f>
        <v>NG</v>
      </c>
      <c r="AD566" s="559">
        <v>0</v>
      </c>
      <c r="AE566" s="289" t="e">
        <f>INDEX(リスト!#REF!,MATCH(品質!$D566,リスト!$D:$D,0))</f>
        <v>#REF!</v>
      </c>
      <c r="AF566" s="284" t="e">
        <f>INDEX(リスト!X:X,MATCH(品質!$D566,リスト!$D:$D,0))</f>
        <v>#N/A</v>
      </c>
    </row>
    <row r="567" spans="1:32" s="107" customFormat="1" ht="12" customHeight="1">
      <c r="A567" s="489"/>
      <c r="B567" s="567"/>
      <c r="C567" s="506"/>
      <c r="D567" s="569"/>
      <c r="E567" s="569"/>
      <c r="F567" s="560"/>
      <c r="G567" s="506"/>
      <c r="H567" s="560"/>
      <c r="I567" s="506"/>
      <c r="J567" s="560"/>
      <c r="K567" s="506"/>
      <c r="L567" s="562"/>
      <c r="M567" s="506"/>
      <c r="N567" s="562"/>
      <c r="O567" s="506"/>
      <c r="P567" s="565"/>
      <c r="Q567" s="506"/>
      <c r="R567" s="562"/>
      <c r="S567" s="506"/>
      <c r="T567" s="562"/>
      <c r="U567" s="506"/>
      <c r="V567" s="562"/>
      <c r="W567" s="506"/>
      <c r="X567" s="560"/>
      <c r="Y567" s="506"/>
      <c r="Z567" s="560"/>
      <c r="AA567" s="509"/>
      <c r="AB567" s="560"/>
      <c r="AC567" s="509"/>
      <c r="AD567" s="560"/>
      <c r="AE567" s="289" t="e">
        <f>INDEX(リスト!#REF!,MATCH(品質!$D566,リスト!$D:$D,0))</f>
        <v>#REF!</v>
      </c>
      <c r="AF567" s="284" t="e">
        <f>INDEX(リスト!X:X,MATCH(品質!$D566,リスト!$D:$D,0))</f>
        <v>#N/A</v>
      </c>
    </row>
    <row r="568" spans="1:32" s="107" customFormat="1" ht="12" customHeight="1">
      <c r="A568" s="488" t="str">
        <f ca="1">中日程計画表!A539</f>
        <v/>
      </c>
      <c r="B568" s="566">
        <f>中日程計画表!B539</f>
        <v>267</v>
      </c>
      <c r="C568" s="563" t="str">
        <f>中日程計画表!C539</f>
        <v/>
      </c>
      <c r="D568" s="568">
        <f>中日程計画表!D539</f>
        <v>0</v>
      </c>
      <c r="E568" s="568">
        <f>中日程計画表!E539</f>
        <v>0</v>
      </c>
      <c r="F568" s="559">
        <v>2</v>
      </c>
      <c r="G568" s="563" t="str">
        <f>中日程計画表!K539</f>
        <v>NG</v>
      </c>
      <c r="H568" s="559"/>
      <c r="I568" s="563" t="str">
        <f>中日程計画表!O539</f>
        <v>NG</v>
      </c>
      <c r="J568" s="559"/>
      <c r="K568" s="563" t="str">
        <f>中日程計画表!S539</f>
        <v>NG</v>
      </c>
      <c r="L568" s="561">
        <v>20</v>
      </c>
      <c r="M568" s="563" t="str">
        <f>中日程計画表!W539</f>
        <v>NG</v>
      </c>
      <c r="N568" s="561">
        <v>15</v>
      </c>
      <c r="O568" s="563" t="str">
        <f>中日程計画表!AE539</f>
        <v>NG</v>
      </c>
      <c r="P568" s="564">
        <v>0.53900000000000003</v>
      </c>
      <c r="Q568" s="563" t="str">
        <f>中日程計画表!AI539</f>
        <v>NG</v>
      </c>
      <c r="R568" s="561">
        <v>22</v>
      </c>
      <c r="S568" s="563" t="str">
        <f>中日程計画表!AQ539</f>
        <v>NG</v>
      </c>
      <c r="T568" s="561">
        <v>157</v>
      </c>
      <c r="U568" s="563" t="str">
        <f>中日程計画表!AU539</f>
        <v>NG</v>
      </c>
      <c r="V568" s="561">
        <v>6</v>
      </c>
      <c r="W568" s="563" t="str">
        <f>中日程計画表!BC539</f>
        <v>NG</v>
      </c>
      <c r="X568" s="559">
        <v>3</v>
      </c>
      <c r="Y568" s="563" t="str">
        <f>中日程計画表!BG539</f>
        <v>NG</v>
      </c>
      <c r="Z568" s="559">
        <v>1</v>
      </c>
      <c r="AA568" s="509" t="str">
        <f>中日程計画表!BO539</f>
        <v>NG</v>
      </c>
      <c r="AB568" s="559"/>
      <c r="AC568" s="509" t="str">
        <f>中日程計画表!BS539</f>
        <v>NG</v>
      </c>
      <c r="AD568" s="559"/>
      <c r="AE568" s="289" t="e">
        <f>INDEX(リスト!#REF!,MATCH(品質!$D568,リスト!$D:$D,0))</f>
        <v>#REF!</v>
      </c>
      <c r="AF568" s="284" t="e">
        <f>INDEX(リスト!X:X,MATCH(品質!$D568,リスト!$D:$D,0))</f>
        <v>#N/A</v>
      </c>
    </row>
    <row r="569" spans="1:32" s="107" customFormat="1" ht="12" customHeight="1">
      <c r="A569" s="489"/>
      <c r="B569" s="567"/>
      <c r="C569" s="506"/>
      <c r="D569" s="569"/>
      <c r="E569" s="569"/>
      <c r="F569" s="560"/>
      <c r="G569" s="506"/>
      <c r="H569" s="560"/>
      <c r="I569" s="506"/>
      <c r="J569" s="560"/>
      <c r="K569" s="506"/>
      <c r="L569" s="562"/>
      <c r="M569" s="506"/>
      <c r="N569" s="562"/>
      <c r="O569" s="506"/>
      <c r="P569" s="565"/>
      <c r="Q569" s="506"/>
      <c r="R569" s="562"/>
      <c r="S569" s="506"/>
      <c r="T569" s="562"/>
      <c r="U569" s="506"/>
      <c r="V569" s="562"/>
      <c r="W569" s="506"/>
      <c r="X569" s="560"/>
      <c r="Y569" s="506"/>
      <c r="Z569" s="560"/>
      <c r="AA569" s="509"/>
      <c r="AB569" s="560"/>
      <c r="AC569" s="509"/>
      <c r="AD569" s="560"/>
      <c r="AE569" s="289" t="e">
        <f>INDEX(リスト!#REF!,MATCH(品質!$D568,リスト!$D:$D,0))</f>
        <v>#REF!</v>
      </c>
      <c r="AF569" s="284" t="e">
        <f>INDEX(リスト!X:X,MATCH(品質!$D568,リスト!$D:$D,0))</f>
        <v>#N/A</v>
      </c>
    </row>
    <row r="570" spans="1:32" s="107" customFormat="1" ht="12" customHeight="1">
      <c r="A570" s="488" t="str">
        <f ca="1">中日程計画表!A541</f>
        <v/>
      </c>
      <c r="B570" s="566">
        <f>中日程計画表!B541</f>
        <v>268</v>
      </c>
      <c r="C570" s="563" t="str">
        <f>中日程計画表!C541</f>
        <v/>
      </c>
      <c r="D570" s="568">
        <f>中日程計画表!D541</f>
        <v>0</v>
      </c>
      <c r="E570" s="568">
        <f>中日程計画表!E541</f>
        <v>0</v>
      </c>
      <c r="F570" s="559">
        <v>4</v>
      </c>
      <c r="G570" s="563" t="str">
        <f>中日程計画表!K541</f>
        <v>NG</v>
      </c>
      <c r="H570" s="559"/>
      <c r="I570" s="563" t="str">
        <f>中日程計画表!O541</f>
        <v>NG</v>
      </c>
      <c r="J570" s="559"/>
      <c r="K570" s="563" t="str">
        <f>中日程計画表!S541</f>
        <v>NG</v>
      </c>
      <c r="L570" s="561">
        <v>13</v>
      </c>
      <c r="M570" s="563" t="str">
        <f>中日程計画表!W541</f>
        <v>NG</v>
      </c>
      <c r="N570" s="561">
        <v>8</v>
      </c>
      <c r="O570" s="563" t="str">
        <f>中日程計画表!AE541</f>
        <v>NG</v>
      </c>
      <c r="P570" s="564">
        <v>0.26600000000000001</v>
      </c>
      <c r="Q570" s="563" t="str">
        <f>中日程計画表!AI541</f>
        <v>NG</v>
      </c>
      <c r="R570" s="561">
        <v>5</v>
      </c>
      <c r="S570" s="563" t="str">
        <f>中日程計画表!AQ541</f>
        <v>NG</v>
      </c>
      <c r="T570" s="561">
        <v>45</v>
      </c>
      <c r="U570" s="563" t="str">
        <f>中日程計画表!AU541</f>
        <v>NG</v>
      </c>
      <c r="V570" s="561">
        <v>1</v>
      </c>
      <c r="W570" s="563" t="str">
        <f>中日程計画表!BC541</f>
        <v>NG</v>
      </c>
      <c r="X570" s="559">
        <v>2</v>
      </c>
      <c r="Y570" s="563" t="str">
        <f>中日程計画表!BG541</f>
        <v>NG</v>
      </c>
      <c r="Z570" s="559">
        <v>1</v>
      </c>
      <c r="AA570" s="509" t="str">
        <f>中日程計画表!BO541</f>
        <v>NG</v>
      </c>
      <c r="AB570" s="559"/>
      <c r="AC570" s="509" t="str">
        <f>中日程計画表!BS541</f>
        <v>NG</v>
      </c>
      <c r="AD570" s="559"/>
      <c r="AE570" s="289" t="e">
        <f>INDEX(リスト!#REF!,MATCH(品質!$D570,リスト!$D:$D,0))</f>
        <v>#REF!</v>
      </c>
      <c r="AF570" s="284" t="e">
        <f>INDEX(リスト!X:X,MATCH(品質!$D570,リスト!$D:$D,0))</f>
        <v>#N/A</v>
      </c>
    </row>
    <row r="571" spans="1:32" s="107" customFormat="1" ht="12" customHeight="1">
      <c r="A571" s="489"/>
      <c r="B571" s="567"/>
      <c r="C571" s="506"/>
      <c r="D571" s="569"/>
      <c r="E571" s="569"/>
      <c r="F571" s="560"/>
      <c r="G571" s="506"/>
      <c r="H571" s="560"/>
      <c r="I571" s="506"/>
      <c r="J571" s="560"/>
      <c r="K571" s="506"/>
      <c r="L571" s="562"/>
      <c r="M571" s="506"/>
      <c r="N571" s="562"/>
      <c r="O571" s="506"/>
      <c r="P571" s="565"/>
      <c r="Q571" s="506"/>
      <c r="R571" s="562"/>
      <c r="S571" s="506"/>
      <c r="T571" s="562"/>
      <c r="U571" s="506"/>
      <c r="V571" s="562"/>
      <c r="W571" s="506"/>
      <c r="X571" s="560"/>
      <c r="Y571" s="506"/>
      <c r="Z571" s="560"/>
      <c r="AA571" s="509"/>
      <c r="AB571" s="560"/>
      <c r="AC571" s="509"/>
      <c r="AD571" s="560"/>
      <c r="AE571" s="289" t="e">
        <f>INDEX(リスト!#REF!,MATCH(品質!$D570,リスト!$D:$D,0))</f>
        <v>#REF!</v>
      </c>
      <c r="AF571" s="284" t="e">
        <f>INDEX(リスト!X:X,MATCH(品質!$D570,リスト!$D:$D,0))</f>
        <v>#N/A</v>
      </c>
    </row>
    <row r="572" spans="1:32" s="107" customFormat="1" ht="12" customHeight="1">
      <c r="A572" s="488" t="str">
        <f ca="1">中日程計画表!A543</f>
        <v/>
      </c>
      <c r="B572" s="566">
        <f>中日程計画表!B543</f>
        <v>269</v>
      </c>
      <c r="C572" s="563" t="str">
        <f>中日程計画表!C543</f>
        <v/>
      </c>
      <c r="D572" s="568">
        <f>中日程計画表!D543</f>
        <v>0</v>
      </c>
      <c r="E572" s="568">
        <f>中日程計画表!E543</f>
        <v>0</v>
      </c>
      <c r="F572" s="559">
        <v>1</v>
      </c>
      <c r="G572" s="563" t="str">
        <f>中日程計画表!K543</f>
        <v>NG</v>
      </c>
      <c r="H572" s="559"/>
      <c r="I572" s="563" t="str">
        <f>中日程計画表!O543</f>
        <v>NG</v>
      </c>
      <c r="J572" s="559"/>
      <c r="K572" s="563" t="str">
        <f>中日程計画表!S543</f>
        <v>NG</v>
      </c>
      <c r="L572" s="561">
        <v>0</v>
      </c>
      <c r="M572" s="563" t="str">
        <f>中日程計画表!W543</f>
        <v>NG</v>
      </c>
      <c r="N572" s="561"/>
      <c r="O572" s="563" t="str">
        <f>中日程計画表!AE543</f>
        <v>NG</v>
      </c>
      <c r="P572" s="564">
        <v>0</v>
      </c>
      <c r="Q572" s="563" t="str">
        <f>中日程計画表!AI543</f>
        <v>NG</v>
      </c>
      <c r="R572" s="561"/>
      <c r="S572" s="563" t="str">
        <f>中日程計画表!AQ543</f>
        <v>NG</v>
      </c>
      <c r="T572" s="561">
        <v>48</v>
      </c>
      <c r="U572" s="563" t="str">
        <f>中日程計画表!AU543</f>
        <v>NG</v>
      </c>
      <c r="V572" s="561">
        <v>3</v>
      </c>
      <c r="W572" s="563" t="str">
        <f>中日程計画表!BC543</f>
        <v>NG</v>
      </c>
      <c r="X572" s="559">
        <v>0</v>
      </c>
      <c r="Y572" s="563" t="str">
        <f>中日程計画表!BG543</f>
        <v>NG</v>
      </c>
      <c r="Z572" s="559"/>
      <c r="AA572" s="509" t="str">
        <f>中日程計画表!BO543</f>
        <v>NG</v>
      </c>
      <c r="AB572" s="559"/>
      <c r="AC572" s="509" t="str">
        <f>中日程計画表!BS543</f>
        <v>NG</v>
      </c>
      <c r="AD572" s="559"/>
      <c r="AE572" s="289" t="e">
        <f>INDEX(リスト!#REF!,MATCH(品質!$D572,リスト!$D:$D,0))</f>
        <v>#REF!</v>
      </c>
      <c r="AF572" s="284" t="e">
        <f>INDEX(リスト!X:X,MATCH(品質!$D572,リスト!$D:$D,0))</f>
        <v>#N/A</v>
      </c>
    </row>
    <row r="573" spans="1:32" s="107" customFormat="1" ht="12" customHeight="1">
      <c r="A573" s="489"/>
      <c r="B573" s="567"/>
      <c r="C573" s="506"/>
      <c r="D573" s="569"/>
      <c r="E573" s="569"/>
      <c r="F573" s="560"/>
      <c r="G573" s="506"/>
      <c r="H573" s="560"/>
      <c r="I573" s="506"/>
      <c r="J573" s="560"/>
      <c r="K573" s="506"/>
      <c r="L573" s="562"/>
      <c r="M573" s="506"/>
      <c r="N573" s="562"/>
      <c r="O573" s="506"/>
      <c r="P573" s="565"/>
      <c r="Q573" s="506"/>
      <c r="R573" s="562"/>
      <c r="S573" s="506"/>
      <c r="T573" s="562"/>
      <c r="U573" s="506"/>
      <c r="V573" s="562"/>
      <c r="W573" s="506"/>
      <c r="X573" s="560"/>
      <c r="Y573" s="506"/>
      <c r="Z573" s="560"/>
      <c r="AA573" s="509"/>
      <c r="AB573" s="560"/>
      <c r="AC573" s="509"/>
      <c r="AD573" s="560"/>
      <c r="AE573" s="289" t="e">
        <f>INDEX(リスト!#REF!,MATCH(品質!$D572,リスト!$D:$D,0))</f>
        <v>#REF!</v>
      </c>
      <c r="AF573" s="284" t="e">
        <f>INDEX(リスト!X:X,MATCH(品質!$D572,リスト!$D:$D,0))</f>
        <v>#N/A</v>
      </c>
    </row>
    <row r="574" spans="1:32" s="107" customFormat="1" ht="12" customHeight="1">
      <c r="A574" s="488" t="str">
        <f ca="1">中日程計画表!A545</f>
        <v/>
      </c>
      <c r="B574" s="566">
        <f>中日程計画表!B545</f>
        <v>270</v>
      </c>
      <c r="C574" s="563" t="str">
        <f>中日程計画表!C545</f>
        <v/>
      </c>
      <c r="D574" s="568">
        <f>中日程計画表!D545</f>
        <v>0</v>
      </c>
      <c r="E574" s="568">
        <f>中日程計画表!E545</f>
        <v>0</v>
      </c>
      <c r="F574" s="559">
        <v>6</v>
      </c>
      <c r="G574" s="563" t="str">
        <f>中日程計画表!K545</f>
        <v>NG</v>
      </c>
      <c r="H574" s="559"/>
      <c r="I574" s="563" t="str">
        <f>中日程計画表!O545</f>
        <v>NG</v>
      </c>
      <c r="J574" s="559"/>
      <c r="K574" s="563" t="str">
        <f>中日程計画表!S545</f>
        <v>NG</v>
      </c>
      <c r="L574" s="561">
        <v>13</v>
      </c>
      <c r="M574" s="563" t="str">
        <f>中日程計画表!W545</f>
        <v>NG</v>
      </c>
      <c r="N574" s="561">
        <v>3</v>
      </c>
      <c r="O574" s="563" t="str">
        <f>中日程計画表!AE545</f>
        <v>NG</v>
      </c>
      <c r="P574" s="564">
        <v>0.58699999999999997</v>
      </c>
      <c r="Q574" s="563" t="str">
        <f>中日程計画表!AI545</f>
        <v>NG</v>
      </c>
      <c r="R574" s="561">
        <v>2</v>
      </c>
      <c r="S574" s="563" t="str">
        <f>中日程計画表!AQ545</f>
        <v>NG</v>
      </c>
      <c r="T574" s="561">
        <v>78</v>
      </c>
      <c r="U574" s="563" t="str">
        <f>中日程計画表!AU545</f>
        <v>NG</v>
      </c>
      <c r="V574" s="561">
        <v>2</v>
      </c>
      <c r="W574" s="563" t="str">
        <f>中日程計画表!BC545</f>
        <v>NG</v>
      </c>
      <c r="X574" s="559">
        <v>1</v>
      </c>
      <c r="Y574" s="563" t="str">
        <f>中日程計画表!BG545</f>
        <v>NG</v>
      </c>
      <c r="Z574" s="559">
        <v>0</v>
      </c>
      <c r="AA574" s="509" t="str">
        <f>中日程計画表!BO545</f>
        <v>NG</v>
      </c>
      <c r="AB574" s="559"/>
      <c r="AC574" s="509" t="str">
        <f>中日程計画表!BS545</f>
        <v>NG</v>
      </c>
      <c r="AD574" s="559"/>
      <c r="AE574" s="289" t="e">
        <f>INDEX(リスト!#REF!,MATCH(品質!$D574,リスト!$D:$D,0))</f>
        <v>#REF!</v>
      </c>
      <c r="AF574" s="284" t="e">
        <f>INDEX(リスト!X:X,MATCH(品質!$D574,リスト!$D:$D,0))</f>
        <v>#N/A</v>
      </c>
    </row>
    <row r="575" spans="1:32" s="107" customFormat="1" ht="12" customHeight="1">
      <c r="A575" s="489"/>
      <c r="B575" s="567"/>
      <c r="C575" s="506"/>
      <c r="D575" s="569"/>
      <c r="E575" s="569"/>
      <c r="F575" s="560"/>
      <c r="G575" s="506"/>
      <c r="H575" s="560"/>
      <c r="I575" s="506"/>
      <c r="J575" s="560"/>
      <c r="K575" s="506"/>
      <c r="L575" s="562"/>
      <c r="M575" s="506"/>
      <c r="N575" s="562"/>
      <c r="O575" s="506"/>
      <c r="P575" s="565"/>
      <c r="Q575" s="506"/>
      <c r="R575" s="562"/>
      <c r="S575" s="506"/>
      <c r="T575" s="562"/>
      <c r="U575" s="506"/>
      <c r="V575" s="562"/>
      <c r="W575" s="506"/>
      <c r="X575" s="560"/>
      <c r="Y575" s="506"/>
      <c r="Z575" s="560"/>
      <c r="AA575" s="509"/>
      <c r="AB575" s="560"/>
      <c r="AC575" s="509"/>
      <c r="AD575" s="560"/>
      <c r="AE575" s="289" t="e">
        <f>INDEX(リスト!#REF!,MATCH(品質!$D574,リスト!$D:$D,0))</f>
        <v>#REF!</v>
      </c>
      <c r="AF575" s="284" t="e">
        <f>INDEX(リスト!X:X,MATCH(品質!$D574,リスト!$D:$D,0))</f>
        <v>#N/A</v>
      </c>
    </row>
    <row r="576" spans="1:32" s="107" customFormat="1" ht="12" customHeight="1">
      <c r="A576" s="488" t="str">
        <f ca="1">中日程計画表!A547</f>
        <v/>
      </c>
      <c r="B576" s="566">
        <f>中日程計画表!B547</f>
        <v>271</v>
      </c>
      <c r="C576" s="563" t="str">
        <f>中日程計画表!C547</f>
        <v/>
      </c>
      <c r="D576" s="568">
        <f>中日程計画表!D547</f>
        <v>0</v>
      </c>
      <c r="E576" s="568">
        <f>中日程計画表!E547</f>
        <v>0</v>
      </c>
      <c r="F576" s="559">
        <v>5</v>
      </c>
      <c r="G576" s="563" t="str">
        <f>中日程計画表!K547</f>
        <v>NG</v>
      </c>
      <c r="H576" s="559"/>
      <c r="I576" s="563" t="str">
        <f>中日程計画表!O547</f>
        <v>NG</v>
      </c>
      <c r="J576" s="559"/>
      <c r="K576" s="563" t="str">
        <f>中日程計画表!S547</f>
        <v>NG</v>
      </c>
      <c r="L576" s="561">
        <v>14</v>
      </c>
      <c r="M576" s="563" t="str">
        <f>中日程計画表!W547</f>
        <v>NG</v>
      </c>
      <c r="N576" s="561">
        <v>7</v>
      </c>
      <c r="O576" s="563" t="str">
        <f>中日程計画表!AE547</f>
        <v>NG</v>
      </c>
      <c r="P576" s="564">
        <v>0.22800000000000001</v>
      </c>
      <c r="Q576" s="563" t="str">
        <f>中日程計画表!AI547</f>
        <v>NG</v>
      </c>
      <c r="R576" s="561">
        <v>4</v>
      </c>
      <c r="S576" s="563" t="str">
        <f>中日程計画表!AQ547</f>
        <v>NG</v>
      </c>
      <c r="T576" s="561">
        <v>52</v>
      </c>
      <c r="U576" s="563" t="str">
        <f>中日程計画表!AU547</f>
        <v>NG</v>
      </c>
      <c r="V576" s="561">
        <v>6</v>
      </c>
      <c r="W576" s="563" t="str">
        <f>中日程計画表!BC547</f>
        <v>NG</v>
      </c>
      <c r="X576" s="559">
        <v>0</v>
      </c>
      <c r="Y576" s="563" t="str">
        <f>中日程計画表!BG547</f>
        <v>NG</v>
      </c>
      <c r="Z576" s="559">
        <v>0</v>
      </c>
      <c r="AA576" s="509" t="str">
        <f>中日程計画表!BO547</f>
        <v>NG</v>
      </c>
      <c r="AB576" s="559"/>
      <c r="AC576" s="509" t="str">
        <f>中日程計画表!BS547</f>
        <v>NG</v>
      </c>
      <c r="AD576" s="559"/>
      <c r="AE576" s="289" t="e">
        <f>INDEX(リスト!#REF!,MATCH(品質!$D576,リスト!$D:$D,0))</f>
        <v>#REF!</v>
      </c>
      <c r="AF576" s="284" t="e">
        <f>INDEX(リスト!X:X,MATCH(品質!$D576,リスト!$D:$D,0))</f>
        <v>#N/A</v>
      </c>
    </row>
    <row r="577" spans="1:32" s="107" customFormat="1" ht="12" customHeight="1">
      <c r="A577" s="489"/>
      <c r="B577" s="567"/>
      <c r="C577" s="506"/>
      <c r="D577" s="569"/>
      <c r="E577" s="569"/>
      <c r="F577" s="560"/>
      <c r="G577" s="506"/>
      <c r="H577" s="560"/>
      <c r="I577" s="506"/>
      <c r="J577" s="560"/>
      <c r="K577" s="506"/>
      <c r="L577" s="562"/>
      <c r="M577" s="506"/>
      <c r="N577" s="562"/>
      <c r="O577" s="506"/>
      <c r="P577" s="565"/>
      <c r="Q577" s="506"/>
      <c r="R577" s="562"/>
      <c r="S577" s="506"/>
      <c r="T577" s="562"/>
      <c r="U577" s="506"/>
      <c r="V577" s="562"/>
      <c r="W577" s="506"/>
      <c r="X577" s="560"/>
      <c r="Y577" s="506"/>
      <c r="Z577" s="560"/>
      <c r="AA577" s="509"/>
      <c r="AB577" s="560"/>
      <c r="AC577" s="509"/>
      <c r="AD577" s="560"/>
      <c r="AE577" s="289" t="e">
        <f>INDEX(リスト!#REF!,MATCH(品質!$D576,リスト!$D:$D,0))</f>
        <v>#REF!</v>
      </c>
      <c r="AF577" s="284" t="e">
        <f>INDEX(リスト!X:X,MATCH(品質!$D576,リスト!$D:$D,0))</f>
        <v>#N/A</v>
      </c>
    </row>
    <row r="578" spans="1:32" s="107" customFormat="1" ht="12" customHeight="1">
      <c r="A578" s="488" t="str">
        <f ca="1">中日程計画表!A549</f>
        <v/>
      </c>
      <c r="B578" s="566">
        <f>中日程計画表!B549</f>
        <v>272</v>
      </c>
      <c r="C578" s="563" t="str">
        <f>中日程計画表!C549</f>
        <v/>
      </c>
      <c r="D578" s="568">
        <f>中日程計画表!D549</f>
        <v>0</v>
      </c>
      <c r="E578" s="568">
        <f>中日程計画表!E549</f>
        <v>0</v>
      </c>
      <c r="F578" s="559">
        <v>0</v>
      </c>
      <c r="G578" s="563" t="str">
        <f>中日程計画表!K549</f>
        <v>NG</v>
      </c>
      <c r="H578" s="559"/>
      <c r="I578" s="563" t="str">
        <f>中日程計画表!O549</f>
        <v>NG</v>
      </c>
      <c r="J578" s="559"/>
      <c r="K578" s="563" t="str">
        <f>中日程計画表!S549</f>
        <v>NG</v>
      </c>
      <c r="L578" s="561">
        <v>17</v>
      </c>
      <c r="M578" s="563" t="str">
        <f>中日程計画表!W549</f>
        <v>NG</v>
      </c>
      <c r="N578" s="561">
        <v>8</v>
      </c>
      <c r="O578" s="563" t="str">
        <f>中日程計画表!AE549</f>
        <v>NG</v>
      </c>
      <c r="P578" s="564">
        <v>0.247</v>
      </c>
      <c r="Q578" s="563" t="str">
        <f>中日程計画表!AI549</f>
        <v>NG</v>
      </c>
      <c r="R578" s="561">
        <v>3</v>
      </c>
      <c r="S578" s="563" t="str">
        <f>中日程計画表!AQ549</f>
        <v>NG</v>
      </c>
      <c r="T578" s="561">
        <v>21</v>
      </c>
      <c r="U578" s="563" t="str">
        <f>中日程計画表!AU549</f>
        <v>NG</v>
      </c>
      <c r="V578" s="561">
        <v>5</v>
      </c>
      <c r="W578" s="563" t="str">
        <f>中日程計画表!BC549</f>
        <v>NG</v>
      </c>
      <c r="X578" s="559">
        <v>0</v>
      </c>
      <c r="Y578" s="563" t="str">
        <f>中日程計画表!BG549</f>
        <v>NG</v>
      </c>
      <c r="Z578" s="559">
        <v>0</v>
      </c>
      <c r="AA578" s="509" t="str">
        <f>中日程計画表!BO549</f>
        <v>NG</v>
      </c>
      <c r="AB578" s="559"/>
      <c r="AC578" s="509" t="str">
        <f>中日程計画表!BS549</f>
        <v>NG</v>
      </c>
      <c r="AD578" s="559"/>
      <c r="AE578" s="289" t="e">
        <f>INDEX(リスト!#REF!,MATCH(品質!$D578,リスト!$D:$D,0))</f>
        <v>#REF!</v>
      </c>
      <c r="AF578" s="284" t="e">
        <f>INDEX(リスト!X:X,MATCH(品質!$D578,リスト!$D:$D,0))</f>
        <v>#N/A</v>
      </c>
    </row>
    <row r="579" spans="1:32" s="107" customFormat="1" ht="12" customHeight="1">
      <c r="A579" s="489"/>
      <c r="B579" s="567"/>
      <c r="C579" s="506"/>
      <c r="D579" s="569"/>
      <c r="E579" s="569"/>
      <c r="F579" s="560"/>
      <c r="G579" s="506"/>
      <c r="H579" s="560"/>
      <c r="I579" s="506"/>
      <c r="J579" s="560"/>
      <c r="K579" s="506"/>
      <c r="L579" s="562"/>
      <c r="M579" s="506"/>
      <c r="N579" s="562"/>
      <c r="O579" s="506"/>
      <c r="P579" s="565"/>
      <c r="Q579" s="506"/>
      <c r="R579" s="562"/>
      <c r="S579" s="506"/>
      <c r="T579" s="562"/>
      <c r="U579" s="506"/>
      <c r="V579" s="562"/>
      <c r="W579" s="506"/>
      <c r="X579" s="560"/>
      <c r="Y579" s="506"/>
      <c r="Z579" s="560"/>
      <c r="AA579" s="509"/>
      <c r="AB579" s="560"/>
      <c r="AC579" s="509"/>
      <c r="AD579" s="560"/>
      <c r="AE579" s="289" t="e">
        <f>INDEX(リスト!#REF!,MATCH(品質!$D578,リスト!$D:$D,0))</f>
        <v>#REF!</v>
      </c>
      <c r="AF579" s="284" t="e">
        <f>INDEX(リスト!X:X,MATCH(品質!$D578,リスト!$D:$D,0))</f>
        <v>#N/A</v>
      </c>
    </row>
    <row r="580" spans="1:32" s="107" customFormat="1" ht="12" customHeight="1">
      <c r="A580" s="488" t="str">
        <f ca="1">中日程計画表!A551</f>
        <v/>
      </c>
      <c r="B580" s="566">
        <f>中日程計画表!B551</f>
        <v>273</v>
      </c>
      <c r="C580" s="563" t="str">
        <f>中日程計画表!C551</f>
        <v/>
      </c>
      <c r="D580" s="568">
        <f>中日程計画表!D551</f>
        <v>0</v>
      </c>
      <c r="E580" s="568">
        <f>中日程計画表!E551</f>
        <v>0</v>
      </c>
      <c r="F580" s="559">
        <v>0</v>
      </c>
      <c r="G580" s="563" t="str">
        <f>中日程計画表!K551</f>
        <v>NG</v>
      </c>
      <c r="H580" s="559"/>
      <c r="I580" s="563" t="str">
        <f>中日程計画表!O551</f>
        <v>NG</v>
      </c>
      <c r="J580" s="559"/>
      <c r="K580" s="563" t="str">
        <f>中日程計画表!S551</f>
        <v>NG</v>
      </c>
      <c r="L580" s="561">
        <v>17</v>
      </c>
      <c r="M580" s="563" t="str">
        <f>中日程計画表!W551</f>
        <v>NG</v>
      </c>
      <c r="N580" s="561">
        <v>9</v>
      </c>
      <c r="O580" s="563" t="str">
        <f>中日程計画表!AE551</f>
        <v>NG</v>
      </c>
      <c r="P580" s="564">
        <v>0.26100000000000001</v>
      </c>
      <c r="Q580" s="563" t="str">
        <f>中日程計画表!AI551</f>
        <v>NG</v>
      </c>
      <c r="R580" s="561">
        <v>3</v>
      </c>
      <c r="S580" s="563" t="str">
        <f>中日程計画表!AQ551</f>
        <v>NG</v>
      </c>
      <c r="T580" s="561">
        <v>21</v>
      </c>
      <c r="U580" s="563" t="str">
        <f>中日程計画表!AU551</f>
        <v>NG</v>
      </c>
      <c r="V580" s="561">
        <v>5</v>
      </c>
      <c r="W580" s="563" t="str">
        <f>中日程計画表!BC551</f>
        <v>NG</v>
      </c>
      <c r="X580" s="559">
        <v>0</v>
      </c>
      <c r="Y580" s="563" t="str">
        <f>中日程計画表!BG551</f>
        <v>NG</v>
      </c>
      <c r="Z580" s="559">
        <v>0</v>
      </c>
      <c r="AA580" s="509" t="str">
        <f>中日程計画表!BO551</f>
        <v>NG</v>
      </c>
      <c r="AB580" s="559"/>
      <c r="AC580" s="509" t="str">
        <f>中日程計画表!BS551</f>
        <v>NG</v>
      </c>
      <c r="AD580" s="559"/>
      <c r="AE580" s="289" t="e">
        <f>INDEX(リスト!#REF!,MATCH(品質!$D580,リスト!$D:$D,0))</f>
        <v>#REF!</v>
      </c>
      <c r="AF580" s="284" t="e">
        <f>INDEX(リスト!X:X,MATCH(品質!$D580,リスト!$D:$D,0))</f>
        <v>#N/A</v>
      </c>
    </row>
    <row r="581" spans="1:32" s="107" customFormat="1" ht="12" customHeight="1">
      <c r="A581" s="489"/>
      <c r="B581" s="567"/>
      <c r="C581" s="506"/>
      <c r="D581" s="569"/>
      <c r="E581" s="569"/>
      <c r="F581" s="560"/>
      <c r="G581" s="506"/>
      <c r="H581" s="560"/>
      <c r="I581" s="506"/>
      <c r="J581" s="560"/>
      <c r="K581" s="506"/>
      <c r="L581" s="562"/>
      <c r="M581" s="506"/>
      <c r="N581" s="562"/>
      <c r="O581" s="506"/>
      <c r="P581" s="565"/>
      <c r="Q581" s="506"/>
      <c r="R581" s="562"/>
      <c r="S581" s="506"/>
      <c r="T581" s="562"/>
      <c r="U581" s="506"/>
      <c r="V581" s="562"/>
      <c r="W581" s="506"/>
      <c r="X581" s="560"/>
      <c r="Y581" s="506"/>
      <c r="Z581" s="560"/>
      <c r="AA581" s="509"/>
      <c r="AB581" s="560"/>
      <c r="AC581" s="509"/>
      <c r="AD581" s="560"/>
      <c r="AE581" s="289" t="e">
        <f>INDEX(リスト!#REF!,MATCH(品質!$D580,リスト!$D:$D,0))</f>
        <v>#REF!</v>
      </c>
      <c r="AF581" s="284" t="e">
        <f>INDEX(リスト!X:X,MATCH(品質!$D580,リスト!$D:$D,0))</f>
        <v>#N/A</v>
      </c>
    </row>
    <row r="582" spans="1:32" s="107" customFormat="1" ht="12" customHeight="1">
      <c r="A582" s="488" t="str">
        <f ca="1">中日程計画表!A553</f>
        <v/>
      </c>
      <c r="B582" s="566">
        <f>中日程計画表!B553</f>
        <v>274</v>
      </c>
      <c r="C582" s="563" t="str">
        <f>中日程計画表!C553</f>
        <v/>
      </c>
      <c r="D582" s="568">
        <f>中日程計画表!D553</f>
        <v>0</v>
      </c>
      <c r="E582" s="568">
        <f>中日程計画表!E553</f>
        <v>0</v>
      </c>
      <c r="F582" s="559">
        <v>0</v>
      </c>
      <c r="G582" s="563" t="str">
        <f>中日程計画表!K553</f>
        <v>NG</v>
      </c>
      <c r="H582" s="559"/>
      <c r="I582" s="563" t="str">
        <f>中日程計画表!O553</f>
        <v>NG</v>
      </c>
      <c r="J582" s="559"/>
      <c r="K582" s="563" t="str">
        <f>中日程計画表!S553</f>
        <v>NG</v>
      </c>
      <c r="L582" s="561">
        <v>15</v>
      </c>
      <c r="M582" s="563" t="str">
        <f>中日程計画表!W553</f>
        <v>NG</v>
      </c>
      <c r="N582" s="561">
        <v>8</v>
      </c>
      <c r="O582" s="563" t="str">
        <f>中日程計画表!AE553</f>
        <v>NG</v>
      </c>
      <c r="P582" s="564">
        <v>0.248</v>
      </c>
      <c r="Q582" s="563" t="str">
        <f>中日程計画表!AI553</f>
        <v>NG</v>
      </c>
      <c r="R582" s="561">
        <v>6</v>
      </c>
      <c r="S582" s="563" t="str">
        <f>中日程計画表!AQ553</f>
        <v>NG</v>
      </c>
      <c r="T582" s="561">
        <v>23</v>
      </c>
      <c r="U582" s="563" t="str">
        <f>中日程計画表!AU553</f>
        <v>NG</v>
      </c>
      <c r="V582" s="561">
        <v>9</v>
      </c>
      <c r="W582" s="563" t="str">
        <f>中日程計画表!BC553</f>
        <v>NG</v>
      </c>
      <c r="X582" s="559">
        <v>0</v>
      </c>
      <c r="Y582" s="563" t="str">
        <f>中日程計画表!BG553</f>
        <v>NG</v>
      </c>
      <c r="Z582" s="559">
        <v>0</v>
      </c>
      <c r="AA582" s="509" t="str">
        <f>中日程計画表!BO553</f>
        <v>NG</v>
      </c>
      <c r="AB582" s="559">
        <v>0</v>
      </c>
      <c r="AC582" s="509" t="str">
        <f>中日程計画表!BS553</f>
        <v>NG</v>
      </c>
      <c r="AD582" s="559">
        <v>0</v>
      </c>
      <c r="AE582" s="289" t="e">
        <f>INDEX(リスト!#REF!,MATCH(品質!$D582,リスト!$D:$D,0))</f>
        <v>#REF!</v>
      </c>
      <c r="AF582" s="284" t="e">
        <f>INDEX(リスト!X:X,MATCH(品質!$D582,リスト!$D:$D,0))</f>
        <v>#N/A</v>
      </c>
    </row>
    <row r="583" spans="1:32" s="107" customFormat="1" ht="12" customHeight="1">
      <c r="A583" s="489"/>
      <c r="B583" s="567"/>
      <c r="C583" s="506"/>
      <c r="D583" s="569"/>
      <c r="E583" s="569"/>
      <c r="F583" s="560"/>
      <c r="G583" s="506"/>
      <c r="H583" s="560"/>
      <c r="I583" s="506"/>
      <c r="J583" s="560"/>
      <c r="K583" s="506"/>
      <c r="L583" s="562"/>
      <c r="M583" s="506"/>
      <c r="N583" s="562"/>
      <c r="O583" s="506"/>
      <c r="P583" s="565"/>
      <c r="Q583" s="506"/>
      <c r="R583" s="562"/>
      <c r="S583" s="506"/>
      <c r="T583" s="562"/>
      <c r="U583" s="506"/>
      <c r="V583" s="562"/>
      <c r="W583" s="506"/>
      <c r="X583" s="560"/>
      <c r="Y583" s="506"/>
      <c r="Z583" s="560"/>
      <c r="AA583" s="509"/>
      <c r="AB583" s="560"/>
      <c r="AC583" s="509"/>
      <c r="AD583" s="560"/>
      <c r="AE583" s="289" t="e">
        <f>INDEX(リスト!#REF!,MATCH(品質!$D582,リスト!$D:$D,0))</f>
        <v>#REF!</v>
      </c>
      <c r="AF583" s="284" t="e">
        <f>INDEX(リスト!X:X,MATCH(品質!$D582,リスト!$D:$D,0))</f>
        <v>#N/A</v>
      </c>
    </row>
    <row r="584" spans="1:32" s="107" customFormat="1" ht="12" customHeight="1">
      <c r="A584" s="488" t="str">
        <f ca="1">中日程計画表!A555</f>
        <v/>
      </c>
      <c r="B584" s="566">
        <f>中日程計画表!B555</f>
        <v>275</v>
      </c>
      <c r="C584" s="563" t="str">
        <f>中日程計画表!C555</f>
        <v/>
      </c>
      <c r="D584" s="568">
        <f>中日程計画表!D555</f>
        <v>0</v>
      </c>
      <c r="E584" s="568">
        <f>中日程計画表!E555</f>
        <v>0</v>
      </c>
      <c r="F584" s="559">
        <v>2</v>
      </c>
      <c r="G584" s="563" t="str">
        <f>中日程計画表!K555</f>
        <v>NG</v>
      </c>
      <c r="H584" s="559"/>
      <c r="I584" s="563" t="str">
        <f>中日程計画表!O555</f>
        <v>NG</v>
      </c>
      <c r="J584" s="559"/>
      <c r="K584" s="563" t="str">
        <f>中日程計画表!S555</f>
        <v>NG</v>
      </c>
      <c r="L584" s="561">
        <v>21</v>
      </c>
      <c r="M584" s="563" t="str">
        <f>中日程計画表!W555</f>
        <v>NG</v>
      </c>
      <c r="N584" s="561">
        <v>6</v>
      </c>
      <c r="O584" s="563" t="str">
        <f>中日程計画表!AE555</f>
        <v>NG</v>
      </c>
      <c r="P584" s="564">
        <v>0.52600000000000002</v>
      </c>
      <c r="Q584" s="563" t="str">
        <f>中日程計画表!AI555</f>
        <v>NG</v>
      </c>
      <c r="R584" s="561">
        <v>12</v>
      </c>
      <c r="S584" s="563" t="str">
        <f>中日程計画表!AQ555</f>
        <v>NG</v>
      </c>
      <c r="T584" s="561">
        <v>89</v>
      </c>
      <c r="U584" s="563" t="str">
        <f>中日程計画表!AU555</f>
        <v>NG</v>
      </c>
      <c r="V584" s="561">
        <v>5</v>
      </c>
      <c r="W584" s="563" t="str">
        <f>中日程計画表!BC555</f>
        <v>NG</v>
      </c>
      <c r="X584" s="559">
        <v>1</v>
      </c>
      <c r="Y584" s="563" t="str">
        <f>中日程計画表!BG555</f>
        <v>NG</v>
      </c>
      <c r="Z584" s="559">
        <v>8</v>
      </c>
      <c r="AA584" s="509" t="str">
        <f>中日程計画表!BO555</f>
        <v>NG</v>
      </c>
      <c r="AB584" s="559">
        <v>0</v>
      </c>
      <c r="AC584" s="509" t="str">
        <f>中日程計画表!BS555</f>
        <v>NG</v>
      </c>
      <c r="AD584" s="559">
        <v>0</v>
      </c>
      <c r="AE584" s="289" t="e">
        <f>INDEX(リスト!#REF!,MATCH(品質!$D584,リスト!$D:$D,0))</f>
        <v>#REF!</v>
      </c>
      <c r="AF584" s="284" t="e">
        <f>INDEX(リスト!X:X,MATCH(品質!$D584,リスト!$D:$D,0))</f>
        <v>#N/A</v>
      </c>
    </row>
    <row r="585" spans="1:32" s="107" customFormat="1" ht="12" customHeight="1">
      <c r="A585" s="489"/>
      <c r="B585" s="567"/>
      <c r="C585" s="506"/>
      <c r="D585" s="569"/>
      <c r="E585" s="569"/>
      <c r="F585" s="560"/>
      <c r="G585" s="506"/>
      <c r="H585" s="560"/>
      <c r="I585" s="506"/>
      <c r="J585" s="560"/>
      <c r="K585" s="506"/>
      <c r="L585" s="562"/>
      <c r="M585" s="506"/>
      <c r="N585" s="562"/>
      <c r="O585" s="506"/>
      <c r="P585" s="565"/>
      <c r="Q585" s="506"/>
      <c r="R585" s="562"/>
      <c r="S585" s="506"/>
      <c r="T585" s="562"/>
      <c r="U585" s="506"/>
      <c r="V585" s="562"/>
      <c r="W585" s="506"/>
      <c r="X585" s="560"/>
      <c r="Y585" s="506"/>
      <c r="Z585" s="560"/>
      <c r="AA585" s="509"/>
      <c r="AB585" s="560"/>
      <c r="AC585" s="509"/>
      <c r="AD585" s="560"/>
      <c r="AE585" s="289" t="e">
        <f>INDEX(リスト!#REF!,MATCH(品質!$D584,リスト!$D:$D,0))</f>
        <v>#REF!</v>
      </c>
      <c r="AF585" s="284" t="e">
        <f>INDEX(リスト!X:X,MATCH(品質!$D584,リスト!$D:$D,0))</f>
        <v>#N/A</v>
      </c>
    </row>
    <row r="586" spans="1:32" s="107" customFormat="1" ht="12" customHeight="1">
      <c r="A586" s="488" t="str">
        <f ca="1">中日程計画表!A557</f>
        <v/>
      </c>
      <c r="B586" s="566">
        <f>中日程計画表!B557</f>
        <v>276</v>
      </c>
      <c r="C586" s="563" t="str">
        <f>中日程計画表!C557</f>
        <v/>
      </c>
      <c r="D586" s="568">
        <f>中日程計画表!D557</f>
        <v>0</v>
      </c>
      <c r="E586" s="568">
        <f>中日程計画表!E557</f>
        <v>0</v>
      </c>
      <c r="F586" s="559">
        <v>0</v>
      </c>
      <c r="G586" s="563" t="str">
        <f>中日程計画表!K557</f>
        <v>NG</v>
      </c>
      <c r="H586" s="559"/>
      <c r="I586" s="563" t="str">
        <f>中日程計画表!O557</f>
        <v>NG</v>
      </c>
      <c r="J586" s="559"/>
      <c r="K586" s="563" t="str">
        <f>中日程計画表!S557</f>
        <v>NG</v>
      </c>
      <c r="L586" s="561">
        <v>21</v>
      </c>
      <c r="M586" s="563" t="str">
        <f>中日程計画表!W557</f>
        <v>NG</v>
      </c>
      <c r="N586" s="561">
        <v>6</v>
      </c>
      <c r="O586" s="563" t="str">
        <f>中日程計画表!AE557</f>
        <v>NG</v>
      </c>
      <c r="P586" s="564">
        <v>0.48699999999999999</v>
      </c>
      <c r="Q586" s="563" t="str">
        <f>中日程計画表!AI557</f>
        <v>NG</v>
      </c>
      <c r="R586" s="561">
        <v>1</v>
      </c>
      <c r="S586" s="563" t="str">
        <f>中日程計画表!AQ557</f>
        <v>NG</v>
      </c>
      <c r="T586" s="561">
        <v>81</v>
      </c>
      <c r="U586" s="563" t="str">
        <f>中日程計画表!AU557</f>
        <v>NG</v>
      </c>
      <c r="V586" s="561">
        <v>4</v>
      </c>
      <c r="W586" s="563" t="str">
        <f>中日程計画表!BC557</f>
        <v>NG</v>
      </c>
      <c r="X586" s="559">
        <v>0</v>
      </c>
      <c r="Y586" s="563" t="str">
        <f>中日程計画表!BG557</f>
        <v>NG</v>
      </c>
      <c r="Z586" s="559">
        <v>7</v>
      </c>
      <c r="AA586" s="509" t="str">
        <f>中日程計画表!BO557</f>
        <v>NG</v>
      </c>
      <c r="AB586" s="559">
        <v>0</v>
      </c>
      <c r="AC586" s="509" t="str">
        <f>中日程計画表!BS557</f>
        <v>NG</v>
      </c>
      <c r="AD586" s="559">
        <v>0</v>
      </c>
      <c r="AE586" s="289" t="e">
        <f>INDEX(リスト!#REF!,MATCH(品質!$D586,リスト!$D:$D,0))</f>
        <v>#REF!</v>
      </c>
      <c r="AF586" s="284" t="e">
        <f>INDEX(リスト!X:X,MATCH(品質!$D586,リスト!$D:$D,0))</f>
        <v>#N/A</v>
      </c>
    </row>
    <row r="587" spans="1:32" s="107" customFormat="1" ht="12" customHeight="1">
      <c r="A587" s="489"/>
      <c r="B587" s="567"/>
      <c r="C587" s="506"/>
      <c r="D587" s="569"/>
      <c r="E587" s="569"/>
      <c r="F587" s="560"/>
      <c r="G587" s="506"/>
      <c r="H587" s="560"/>
      <c r="I587" s="506"/>
      <c r="J587" s="560"/>
      <c r="K587" s="506"/>
      <c r="L587" s="562"/>
      <c r="M587" s="506"/>
      <c r="N587" s="562"/>
      <c r="O587" s="506"/>
      <c r="P587" s="565"/>
      <c r="Q587" s="506"/>
      <c r="R587" s="562"/>
      <c r="S587" s="506"/>
      <c r="T587" s="562"/>
      <c r="U587" s="506"/>
      <c r="V587" s="562"/>
      <c r="W587" s="506"/>
      <c r="X587" s="560"/>
      <c r="Y587" s="506"/>
      <c r="Z587" s="560"/>
      <c r="AA587" s="509"/>
      <c r="AB587" s="560"/>
      <c r="AC587" s="509"/>
      <c r="AD587" s="560"/>
      <c r="AE587" s="289" t="e">
        <f>INDEX(リスト!#REF!,MATCH(品質!$D586,リスト!$D:$D,0))</f>
        <v>#REF!</v>
      </c>
      <c r="AF587" s="284" t="e">
        <f>INDEX(リスト!X:X,MATCH(品質!$D586,リスト!$D:$D,0))</f>
        <v>#N/A</v>
      </c>
    </row>
    <row r="588" spans="1:32" s="107" customFormat="1" ht="12" customHeight="1">
      <c r="A588" s="488" t="str">
        <f ca="1">中日程計画表!A559</f>
        <v/>
      </c>
      <c r="B588" s="566">
        <f>中日程計画表!B559</f>
        <v>277</v>
      </c>
      <c r="C588" s="563" t="str">
        <f>中日程計画表!C559</f>
        <v/>
      </c>
      <c r="D588" s="568">
        <f>中日程計画表!D559</f>
        <v>0</v>
      </c>
      <c r="E588" s="568">
        <f>中日程計画表!E559</f>
        <v>0</v>
      </c>
      <c r="F588" s="559">
        <v>0</v>
      </c>
      <c r="G588" s="563" t="str">
        <f>中日程計画表!K559</f>
        <v>NG</v>
      </c>
      <c r="H588" s="559"/>
      <c r="I588" s="563" t="str">
        <f>中日程計画表!O559</f>
        <v>NG</v>
      </c>
      <c r="J588" s="559"/>
      <c r="K588" s="563" t="str">
        <f>中日程計画表!S559</f>
        <v>NG</v>
      </c>
      <c r="L588" s="561">
        <v>18</v>
      </c>
      <c r="M588" s="563" t="str">
        <f>中日程計画表!W559</f>
        <v>NG</v>
      </c>
      <c r="N588" s="561">
        <v>4</v>
      </c>
      <c r="O588" s="563" t="str">
        <f>中日程計画表!AE559</f>
        <v>NG</v>
      </c>
      <c r="P588" s="564">
        <v>0.432</v>
      </c>
      <c r="Q588" s="563" t="str">
        <f>中日程計画表!AI559</f>
        <v>NG</v>
      </c>
      <c r="R588" s="561">
        <v>8</v>
      </c>
      <c r="S588" s="563" t="str">
        <f>中日程計画表!AQ559</f>
        <v>NG</v>
      </c>
      <c r="T588" s="561">
        <v>67</v>
      </c>
      <c r="U588" s="563" t="str">
        <f>中日程計画表!AU559</f>
        <v>NG</v>
      </c>
      <c r="V588" s="561">
        <v>6</v>
      </c>
      <c r="W588" s="563" t="str">
        <f>中日程計画表!BC559</f>
        <v>NG</v>
      </c>
      <c r="X588" s="559">
        <v>0</v>
      </c>
      <c r="Y588" s="563" t="str">
        <f>中日程計画表!BG559</f>
        <v>NG</v>
      </c>
      <c r="Z588" s="559">
        <v>4</v>
      </c>
      <c r="AA588" s="509" t="str">
        <f>中日程計画表!BO559</f>
        <v>NG</v>
      </c>
      <c r="AB588" s="559">
        <v>0</v>
      </c>
      <c r="AC588" s="509" t="str">
        <f>中日程計画表!BS559</f>
        <v>NG</v>
      </c>
      <c r="AD588" s="559">
        <v>0</v>
      </c>
      <c r="AE588" s="289" t="e">
        <f>INDEX(リスト!#REF!,MATCH(品質!$D588,リスト!$D:$D,0))</f>
        <v>#REF!</v>
      </c>
      <c r="AF588" s="284" t="e">
        <f>INDEX(リスト!X:X,MATCH(品質!$D588,リスト!$D:$D,0))</f>
        <v>#N/A</v>
      </c>
    </row>
    <row r="589" spans="1:32" s="107" customFormat="1" ht="12" customHeight="1">
      <c r="A589" s="489"/>
      <c r="B589" s="567"/>
      <c r="C589" s="506"/>
      <c r="D589" s="569"/>
      <c r="E589" s="569"/>
      <c r="F589" s="560"/>
      <c r="G589" s="506"/>
      <c r="H589" s="560"/>
      <c r="I589" s="506"/>
      <c r="J589" s="560"/>
      <c r="K589" s="506"/>
      <c r="L589" s="562"/>
      <c r="M589" s="506"/>
      <c r="N589" s="562"/>
      <c r="O589" s="506"/>
      <c r="P589" s="565"/>
      <c r="Q589" s="506"/>
      <c r="R589" s="562"/>
      <c r="S589" s="506"/>
      <c r="T589" s="562"/>
      <c r="U589" s="506"/>
      <c r="V589" s="562"/>
      <c r="W589" s="506"/>
      <c r="X589" s="560"/>
      <c r="Y589" s="506"/>
      <c r="Z589" s="560"/>
      <c r="AA589" s="509"/>
      <c r="AB589" s="560"/>
      <c r="AC589" s="509"/>
      <c r="AD589" s="560"/>
      <c r="AE589" s="289" t="e">
        <f>INDEX(リスト!#REF!,MATCH(品質!$D588,リスト!$D:$D,0))</f>
        <v>#REF!</v>
      </c>
      <c r="AF589" s="284" t="e">
        <f>INDEX(リスト!X:X,MATCH(品質!$D588,リスト!$D:$D,0))</f>
        <v>#N/A</v>
      </c>
    </row>
    <row r="590" spans="1:32" s="107" customFormat="1" ht="12" customHeight="1">
      <c r="A590" s="488" t="str">
        <f ca="1">中日程計画表!A561</f>
        <v/>
      </c>
      <c r="B590" s="566">
        <f>中日程計画表!B561</f>
        <v>278</v>
      </c>
      <c r="C590" s="563" t="str">
        <f>中日程計画表!C561</f>
        <v/>
      </c>
      <c r="D590" s="568">
        <f>中日程計画表!D561</f>
        <v>0</v>
      </c>
      <c r="E590" s="568">
        <f>中日程計画表!E561</f>
        <v>0</v>
      </c>
      <c r="F590" s="559">
        <v>0</v>
      </c>
      <c r="G590" s="563" t="str">
        <f>中日程計画表!K561</f>
        <v>NG</v>
      </c>
      <c r="H590" s="559"/>
      <c r="I590" s="563" t="str">
        <f>中日程計画表!O561</f>
        <v>NG</v>
      </c>
      <c r="J590" s="559"/>
      <c r="K590" s="563" t="str">
        <f>中日程計画表!S561</f>
        <v>NG</v>
      </c>
      <c r="L590" s="561">
        <v>18</v>
      </c>
      <c r="M590" s="563" t="str">
        <f>中日程計画表!W561</f>
        <v>NG</v>
      </c>
      <c r="N590" s="561">
        <v>6</v>
      </c>
      <c r="O590" s="563" t="str">
        <f>中日程計画表!AE561</f>
        <v>NG</v>
      </c>
      <c r="P590" s="564">
        <v>0.42799999999999999</v>
      </c>
      <c r="Q590" s="563" t="str">
        <f>中日程計画表!AI561</f>
        <v>NG</v>
      </c>
      <c r="R590" s="561">
        <v>2</v>
      </c>
      <c r="S590" s="563" t="str">
        <f>中日程計画表!AQ561</f>
        <v>NG</v>
      </c>
      <c r="T590" s="561">
        <v>69</v>
      </c>
      <c r="U590" s="563" t="str">
        <f>中日程計画表!AU561</f>
        <v>NG</v>
      </c>
      <c r="V590" s="561">
        <v>7</v>
      </c>
      <c r="W590" s="563" t="str">
        <f>中日程計画表!BC561</f>
        <v>NG</v>
      </c>
      <c r="X590" s="559">
        <v>6</v>
      </c>
      <c r="Y590" s="563" t="str">
        <f>中日程計画表!BG561</f>
        <v>NG</v>
      </c>
      <c r="Z590" s="559">
        <v>1</v>
      </c>
      <c r="AA590" s="509" t="str">
        <f>中日程計画表!BO561</f>
        <v>NG</v>
      </c>
      <c r="AB590" s="559">
        <v>0</v>
      </c>
      <c r="AC590" s="509" t="str">
        <f>中日程計画表!BS561</f>
        <v>NG</v>
      </c>
      <c r="AD590" s="559">
        <v>0</v>
      </c>
      <c r="AE590" s="289" t="e">
        <f>INDEX(リスト!#REF!,MATCH(品質!$D590,リスト!$D:$D,0))</f>
        <v>#REF!</v>
      </c>
      <c r="AF590" s="284" t="e">
        <f>INDEX(リスト!X:X,MATCH(品質!$D590,リスト!$D:$D,0))</f>
        <v>#N/A</v>
      </c>
    </row>
    <row r="591" spans="1:32" s="107" customFormat="1" ht="12" customHeight="1">
      <c r="A591" s="489"/>
      <c r="B591" s="567"/>
      <c r="C591" s="506"/>
      <c r="D591" s="569"/>
      <c r="E591" s="569"/>
      <c r="F591" s="560"/>
      <c r="G591" s="506"/>
      <c r="H591" s="560"/>
      <c r="I591" s="506"/>
      <c r="J591" s="560"/>
      <c r="K591" s="506"/>
      <c r="L591" s="562"/>
      <c r="M591" s="506"/>
      <c r="N591" s="562"/>
      <c r="O591" s="506"/>
      <c r="P591" s="565"/>
      <c r="Q591" s="506"/>
      <c r="R591" s="562"/>
      <c r="S591" s="506"/>
      <c r="T591" s="562"/>
      <c r="U591" s="506"/>
      <c r="V591" s="562"/>
      <c r="W591" s="506"/>
      <c r="X591" s="560"/>
      <c r="Y591" s="506"/>
      <c r="Z591" s="560"/>
      <c r="AA591" s="509"/>
      <c r="AB591" s="560"/>
      <c r="AC591" s="509"/>
      <c r="AD591" s="560"/>
      <c r="AE591" s="289" t="e">
        <f>INDEX(リスト!#REF!,MATCH(品質!$D590,リスト!$D:$D,0))</f>
        <v>#REF!</v>
      </c>
      <c r="AF591" s="284" t="e">
        <f>INDEX(リスト!X:X,MATCH(品質!$D590,リスト!$D:$D,0))</f>
        <v>#N/A</v>
      </c>
    </row>
    <row r="592" spans="1:32" s="107" customFormat="1" ht="12" customHeight="1">
      <c r="A592" s="488" t="str">
        <f ca="1">中日程計画表!A563</f>
        <v/>
      </c>
      <c r="B592" s="566">
        <f>中日程計画表!B563</f>
        <v>279</v>
      </c>
      <c r="C592" s="563" t="str">
        <f>中日程計画表!C563</f>
        <v/>
      </c>
      <c r="D592" s="568">
        <f>中日程計画表!D563</f>
        <v>0</v>
      </c>
      <c r="E592" s="568">
        <f>中日程計画表!E563</f>
        <v>0</v>
      </c>
      <c r="F592" s="559">
        <v>0</v>
      </c>
      <c r="G592" s="563" t="str">
        <f>中日程計画表!K563</f>
        <v>NG</v>
      </c>
      <c r="H592" s="559"/>
      <c r="I592" s="563" t="str">
        <f>中日程計画表!O563</f>
        <v>NG</v>
      </c>
      <c r="J592" s="559"/>
      <c r="K592" s="563" t="str">
        <f>中日程計画表!S563</f>
        <v>NG</v>
      </c>
      <c r="L592" s="561">
        <v>18</v>
      </c>
      <c r="M592" s="563" t="str">
        <f>中日程計画表!W563</f>
        <v>NG</v>
      </c>
      <c r="N592" s="561">
        <v>7</v>
      </c>
      <c r="O592" s="563" t="str">
        <f>中日程計画表!AE563</f>
        <v>NG</v>
      </c>
      <c r="P592" s="564">
        <v>0.42399999999999999</v>
      </c>
      <c r="Q592" s="563" t="str">
        <f>中日程計画表!AI563</f>
        <v>NG</v>
      </c>
      <c r="R592" s="561">
        <v>1</v>
      </c>
      <c r="S592" s="563" t="str">
        <f>中日程計画表!AQ563</f>
        <v>NG</v>
      </c>
      <c r="T592" s="561">
        <v>69</v>
      </c>
      <c r="U592" s="563" t="str">
        <f>中日程計画表!AU563</f>
        <v>NG</v>
      </c>
      <c r="V592" s="561">
        <v>7</v>
      </c>
      <c r="W592" s="563" t="str">
        <f>中日程計画表!BC563</f>
        <v>NG</v>
      </c>
      <c r="X592" s="559">
        <v>5</v>
      </c>
      <c r="Y592" s="563" t="str">
        <f>中日程計画表!BG563</f>
        <v>NG</v>
      </c>
      <c r="Z592" s="559">
        <v>1</v>
      </c>
      <c r="AA592" s="509" t="str">
        <f>中日程計画表!BO563</f>
        <v>NG</v>
      </c>
      <c r="AB592" s="559">
        <v>0</v>
      </c>
      <c r="AC592" s="509" t="str">
        <f>中日程計画表!BS563</f>
        <v>NG</v>
      </c>
      <c r="AD592" s="559">
        <v>0</v>
      </c>
      <c r="AE592" s="289" t="e">
        <f>INDEX(リスト!#REF!,MATCH(品質!$D592,リスト!$D:$D,0))</f>
        <v>#REF!</v>
      </c>
      <c r="AF592" s="284" t="e">
        <f>INDEX(リスト!X:X,MATCH(品質!$D592,リスト!$D:$D,0))</f>
        <v>#N/A</v>
      </c>
    </row>
    <row r="593" spans="1:32" s="107" customFormat="1" ht="12" customHeight="1">
      <c r="A593" s="489"/>
      <c r="B593" s="567"/>
      <c r="C593" s="506"/>
      <c r="D593" s="569"/>
      <c r="E593" s="569"/>
      <c r="F593" s="560"/>
      <c r="G593" s="506"/>
      <c r="H593" s="560"/>
      <c r="I593" s="506"/>
      <c r="J593" s="560"/>
      <c r="K593" s="506"/>
      <c r="L593" s="562"/>
      <c r="M593" s="506"/>
      <c r="N593" s="562"/>
      <c r="O593" s="506"/>
      <c r="P593" s="565"/>
      <c r="Q593" s="506"/>
      <c r="R593" s="562"/>
      <c r="S593" s="506"/>
      <c r="T593" s="562"/>
      <c r="U593" s="506"/>
      <c r="V593" s="562"/>
      <c r="W593" s="506"/>
      <c r="X593" s="560"/>
      <c r="Y593" s="506"/>
      <c r="Z593" s="560"/>
      <c r="AA593" s="509"/>
      <c r="AB593" s="560"/>
      <c r="AC593" s="509"/>
      <c r="AD593" s="560"/>
      <c r="AE593" s="289" t="e">
        <f>INDEX(リスト!#REF!,MATCH(品質!$D592,リスト!$D:$D,0))</f>
        <v>#REF!</v>
      </c>
      <c r="AF593" s="284" t="e">
        <f>INDEX(リスト!X:X,MATCH(品質!$D592,リスト!$D:$D,0))</f>
        <v>#N/A</v>
      </c>
    </row>
    <row r="594" spans="1:32" s="107" customFormat="1" ht="12" customHeight="1">
      <c r="A594" s="488" t="str">
        <f ca="1">中日程計画表!A565</f>
        <v/>
      </c>
      <c r="B594" s="566">
        <f>中日程計画表!B565</f>
        <v>280</v>
      </c>
      <c r="C594" s="563" t="str">
        <f>中日程計画表!C565</f>
        <v/>
      </c>
      <c r="D594" s="568">
        <f>中日程計画表!D565</f>
        <v>0</v>
      </c>
      <c r="E594" s="568">
        <f>中日程計画表!E565</f>
        <v>0</v>
      </c>
      <c r="F594" s="559">
        <v>0</v>
      </c>
      <c r="G594" s="563" t="str">
        <f>中日程計画表!K565</f>
        <v>NG</v>
      </c>
      <c r="H594" s="559"/>
      <c r="I594" s="563" t="str">
        <f>中日程計画表!O565</f>
        <v>NG</v>
      </c>
      <c r="J594" s="559"/>
      <c r="K594" s="563" t="str">
        <f>中日程計画表!S565</f>
        <v>NG</v>
      </c>
      <c r="L594" s="561"/>
      <c r="M594" s="563" t="str">
        <f>中日程計画表!W565</f>
        <v>NG</v>
      </c>
      <c r="N594" s="561"/>
      <c r="O594" s="563" t="str">
        <f>中日程計画表!AE565</f>
        <v>NG</v>
      </c>
      <c r="P594" s="564"/>
      <c r="Q594" s="563" t="str">
        <f>中日程計画表!AI565</f>
        <v>NG</v>
      </c>
      <c r="R594" s="561"/>
      <c r="S594" s="563" t="str">
        <f>中日程計画表!AQ565</f>
        <v>NG</v>
      </c>
      <c r="T594" s="561"/>
      <c r="U594" s="563" t="str">
        <f>中日程計画表!AU565</f>
        <v>NG</v>
      </c>
      <c r="V594" s="561"/>
      <c r="W594" s="563" t="str">
        <f>中日程計画表!BC565</f>
        <v>NG</v>
      </c>
      <c r="X594" s="559"/>
      <c r="Y594" s="563" t="str">
        <f>中日程計画表!BG565</f>
        <v>NG</v>
      </c>
      <c r="Z594" s="559"/>
      <c r="AA594" s="509" t="str">
        <f>中日程計画表!BO565</f>
        <v>NG</v>
      </c>
      <c r="AB594" s="559"/>
      <c r="AC594" s="509" t="str">
        <f>中日程計画表!BS565</f>
        <v>NG</v>
      </c>
      <c r="AD594" s="559"/>
      <c r="AE594" s="289" t="e">
        <f>INDEX(リスト!#REF!,MATCH(品質!$D594,リスト!$D:$D,0))</f>
        <v>#REF!</v>
      </c>
      <c r="AF594" s="284" t="e">
        <f>INDEX(リスト!X:X,MATCH(品質!$D594,リスト!$D:$D,0))</f>
        <v>#N/A</v>
      </c>
    </row>
    <row r="595" spans="1:32" s="107" customFormat="1" ht="12" customHeight="1">
      <c r="A595" s="489"/>
      <c r="B595" s="567"/>
      <c r="C595" s="506"/>
      <c r="D595" s="569"/>
      <c r="E595" s="569"/>
      <c r="F595" s="560"/>
      <c r="G595" s="506"/>
      <c r="H595" s="560"/>
      <c r="I595" s="506"/>
      <c r="J595" s="560"/>
      <c r="K595" s="506"/>
      <c r="L595" s="562"/>
      <c r="M595" s="506"/>
      <c r="N595" s="562"/>
      <c r="O595" s="506"/>
      <c r="P595" s="565"/>
      <c r="Q595" s="506"/>
      <c r="R595" s="562"/>
      <c r="S595" s="506"/>
      <c r="T595" s="562"/>
      <c r="U595" s="506"/>
      <c r="V595" s="562"/>
      <c r="W595" s="506"/>
      <c r="X595" s="560"/>
      <c r="Y595" s="506"/>
      <c r="Z595" s="560"/>
      <c r="AA595" s="509"/>
      <c r="AB595" s="560"/>
      <c r="AC595" s="509"/>
      <c r="AD595" s="560"/>
      <c r="AE595" s="289" t="e">
        <f>INDEX(リスト!#REF!,MATCH(品質!$D594,リスト!$D:$D,0))</f>
        <v>#REF!</v>
      </c>
      <c r="AF595" s="284" t="e">
        <f>INDEX(リスト!X:X,MATCH(品質!$D594,リスト!$D:$D,0))</f>
        <v>#N/A</v>
      </c>
    </row>
    <row r="596" spans="1:32" s="107" customFormat="1" ht="12" customHeight="1">
      <c r="A596" s="488" t="str">
        <f ca="1">中日程計画表!A567</f>
        <v/>
      </c>
      <c r="B596" s="566">
        <f>中日程計画表!B567</f>
        <v>281</v>
      </c>
      <c r="C596" s="563" t="str">
        <f>中日程計画表!C567</f>
        <v/>
      </c>
      <c r="D596" s="568">
        <f>中日程計画表!D567</f>
        <v>0</v>
      </c>
      <c r="E596" s="568">
        <f>中日程計画表!E567</f>
        <v>0</v>
      </c>
      <c r="F596" s="559">
        <v>0</v>
      </c>
      <c r="G596" s="563" t="str">
        <f>中日程計画表!K567</f>
        <v>NG</v>
      </c>
      <c r="H596" s="559"/>
      <c r="I596" s="563" t="str">
        <f>中日程計画表!O567</f>
        <v>NG</v>
      </c>
      <c r="J596" s="559"/>
      <c r="K596" s="563" t="str">
        <f>中日程計画表!S567</f>
        <v>NG</v>
      </c>
      <c r="L596" s="561">
        <v>0</v>
      </c>
      <c r="M596" s="563" t="str">
        <f>中日程計画表!W567</f>
        <v>NG</v>
      </c>
      <c r="N596" s="561">
        <v>0</v>
      </c>
      <c r="O596" s="563" t="str">
        <f>中日程計画表!AE567</f>
        <v>NG</v>
      </c>
      <c r="P596" s="564">
        <v>0</v>
      </c>
      <c r="Q596" s="563" t="str">
        <f>中日程計画表!AI567</f>
        <v>NG</v>
      </c>
      <c r="R596" s="561">
        <v>0</v>
      </c>
      <c r="S596" s="563" t="str">
        <f>中日程計画表!AQ567</f>
        <v>NG</v>
      </c>
      <c r="T596" s="561">
        <v>0</v>
      </c>
      <c r="U596" s="563" t="str">
        <f>中日程計画表!AU567</f>
        <v>NG</v>
      </c>
      <c r="V596" s="561">
        <v>0</v>
      </c>
      <c r="W596" s="563" t="str">
        <f>中日程計画表!BC567</f>
        <v>NG</v>
      </c>
      <c r="X596" s="559">
        <v>0</v>
      </c>
      <c r="Y596" s="563" t="str">
        <f>中日程計画表!BG567</f>
        <v>NG</v>
      </c>
      <c r="Z596" s="559">
        <v>0</v>
      </c>
      <c r="AA596" s="509" t="str">
        <f>中日程計画表!BO567</f>
        <v>NG</v>
      </c>
      <c r="AB596" s="559"/>
      <c r="AC596" s="509" t="str">
        <f>中日程計画表!BS567</f>
        <v>NG</v>
      </c>
      <c r="AD596" s="559"/>
      <c r="AE596" s="289" t="e">
        <f>INDEX(リスト!#REF!,MATCH(品質!$D596,リスト!$D:$D,0))</f>
        <v>#REF!</v>
      </c>
      <c r="AF596" s="284" t="e">
        <f>INDEX(リスト!X:X,MATCH(品質!$D596,リスト!$D:$D,0))</f>
        <v>#N/A</v>
      </c>
    </row>
    <row r="597" spans="1:32" s="107" customFormat="1" ht="12" customHeight="1">
      <c r="A597" s="489"/>
      <c r="B597" s="567"/>
      <c r="C597" s="506"/>
      <c r="D597" s="569"/>
      <c r="E597" s="569"/>
      <c r="F597" s="560"/>
      <c r="G597" s="506"/>
      <c r="H597" s="560"/>
      <c r="I597" s="506"/>
      <c r="J597" s="560"/>
      <c r="K597" s="506"/>
      <c r="L597" s="562"/>
      <c r="M597" s="506"/>
      <c r="N597" s="562"/>
      <c r="O597" s="506"/>
      <c r="P597" s="565"/>
      <c r="Q597" s="506"/>
      <c r="R597" s="562"/>
      <c r="S597" s="506"/>
      <c r="T597" s="562"/>
      <c r="U597" s="506"/>
      <c r="V597" s="562"/>
      <c r="W597" s="506"/>
      <c r="X597" s="560"/>
      <c r="Y597" s="506"/>
      <c r="Z597" s="560"/>
      <c r="AA597" s="509"/>
      <c r="AB597" s="560"/>
      <c r="AC597" s="509"/>
      <c r="AD597" s="560"/>
      <c r="AE597" s="289" t="e">
        <f>INDEX(リスト!#REF!,MATCH(品質!$D596,リスト!$D:$D,0))</f>
        <v>#REF!</v>
      </c>
      <c r="AF597" s="284" t="e">
        <f>INDEX(リスト!X:X,MATCH(品質!$D596,リスト!$D:$D,0))</f>
        <v>#N/A</v>
      </c>
    </row>
    <row r="598" spans="1:32" s="107" customFormat="1" ht="12" customHeight="1">
      <c r="A598" s="488" t="str">
        <f ca="1">中日程計画表!A569</f>
        <v/>
      </c>
      <c r="B598" s="566">
        <f>中日程計画表!B569</f>
        <v>282</v>
      </c>
      <c r="C598" s="563" t="str">
        <f>中日程計画表!C569</f>
        <v/>
      </c>
      <c r="D598" s="568">
        <f>中日程計画表!D569</f>
        <v>0</v>
      </c>
      <c r="E598" s="568">
        <f>中日程計画表!E569</f>
        <v>0</v>
      </c>
      <c r="F598" s="559">
        <v>0</v>
      </c>
      <c r="G598" s="563" t="str">
        <f>中日程計画表!K569</f>
        <v>NG</v>
      </c>
      <c r="H598" s="559"/>
      <c r="I598" s="563" t="str">
        <f>中日程計画表!O569</f>
        <v>NG</v>
      </c>
      <c r="J598" s="559"/>
      <c r="K598" s="563" t="str">
        <f>中日程計画表!S569</f>
        <v>NG</v>
      </c>
      <c r="L598" s="561">
        <v>0</v>
      </c>
      <c r="M598" s="563" t="str">
        <f>中日程計画表!W569</f>
        <v>NG</v>
      </c>
      <c r="N598" s="561">
        <v>0</v>
      </c>
      <c r="O598" s="563" t="str">
        <f>中日程計画表!AE569</f>
        <v>NG</v>
      </c>
      <c r="P598" s="564">
        <v>0</v>
      </c>
      <c r="Q598" s="563" t="str">
        <f>中日程計画表!AI569</f>
        <v>NG</v>
      </c>
      <c r="R598" s="561">
        <v>0</v>
      </c>
      <c r="S598" s="563" t="str">
        <f>中日程計画表!AQ569</f>
        <v>NG</v>
      </c>
      <c r="T598" s="561">
        <v>0</v>
      </c>
      <c r="U598" s="563" t="str">
        <f>中日程計画表!AU569</f>
        <v>NG</v>
      </c>
      <c r="V598" s="561">
        <v>0</v>
      </c>
      <c r="W598" s="563" t="str">
        <f>中日程計画表!BC569</f>
        <v>NG</v>
      </c>
      <c r="X598" s="559">
        <v>0</v>
      </c>
      <c r="Y598" s="563" t="str">
        <f>中日程計画表!BG569</f>
        <v>NG</v>
      </c>
      <c r="Z598" s="559">
        <v>0</v>
      </c>
      <c r="AA598" s="509" t="str">
        <f>中日程計画表!BO569</f>
        <v>NG</v>
      </c>
      <c r="AB598" s="559"/>
      <c r="AC598" s="509" t="str">
        <f>中日程計画表!BS569</f>
        <v>NG</v>
      </c>
      <c r="AD598" s="559"/>
      <c r="AE598" s="289" t="e">
        <f>INDEX(リスト!#REF!,MATCH(品質!$D598,リスト!$D:$D,0))</f>
        <v>#REF!</v>
      </c>
      <c r="AF598" s="284" t="e">
        <f>INDEX(リスト!X:X,MATCH(品質!$D598,リスト!$D:$D,0))</f>
        <v>#N/A</v>
      </c>
    </row>
    <row r="599" spans="1:32" s="107" customFormat="1" ht="12" customHeight="1">
      <c r="A599" s="489"/>
      <c r="B599" s="567"/>
      <c r="C599" s="506"/>
      <c r="D599" s="569"/>
      <c r="E599" s="569"/>
      <c r="F599" s="560"/>
      <c r="G599" s="506"/>
      <c r="H599" s="560"/>
      <c r="I599" s="506"/>
      <c r="J599" s="560"/>
      <c r="K599" s="506"/>
      <c r="L599" s="562"/>
      <c r="M599" s="506"/>
      <c r="N599" s="562"/>
      <c r="O599" s="506"/>
      <c r="P599" s="565"/>
      <c r="Q599" s="506"/>
      <c r="R599" s="562"/>
      <c r="S599" s="506"/>
      <c r="T599" s="562"/>
      <c r="U599" s="506"/>
      <c r="V599" s="562"/>
      <c r="W599" s="506"/>
      <c r="X599" s="560"/>
      <c r="Y599" s="506"/>
      <c r="Z599" s="560"/>
      <c r="AA599" s="509"/>
      <c r="AB599" s="560"/>
      <c r="AC599" s="509"/>
      <c r="AD599" s="560"/>
      <c r="AE599" s="289" t="e">
        <f>INDEX(リスト!#REF!,MATCH(品質!$D598,リスト!$D:$D,0))</f>
        <v>#REF!</v>
      </c>
      <c r="AF599" s="284" t="e">
        <f>INDEX(リスト!X:X,MATCH(品質!$D598,リスト!$D:$D,0))</f>
        <v>#N/A</v>
      </c>
    </row>
    <row r="600" spans="1:32" s="107" customFormat="1" ht="12" customHeight="1">
      <c r="A600" s="488" t="str">
        <f ca="1">中日程計画表!A571</f>
        <v/>
      </c>
      <c r="B600" s="566">
        <f>中日程計画表!B571</f>
        <v>283</v>
      </c>
      <c r="C600" s="563" t="str">
        <f>中日程計画表!C571</f>
        <v/>
      </c>
      <c r="D600" s="568">
        <f>中日程計画表!D571</f>
        <v>0</v>
      </c>
      <c r="E600" s="568">
        <f>中日程計画表!E571</f>
        <v>0</v>
      </c>
      <c r="F600" s="559">
        <v>0</v>
      </c>
      <c r="G600" s="563" t="str">
        <f>中日程計画表!K571</f>
        <v>NG</v>
      </c>
      <c r="H600" s="559"/>
      <c r="I600" s="563" t="str">
        <f>中日程計画表!O571</f>
        <v>NG</v>
      </c>
      <c r="J600" s="559"/>
      <c r="K600" s="563" t="str">
        <f>中日程計画表!S571</f>
        <v>NG</v>
      </c>
      <c r="L600" s="561">
        <v>9</v>
      </c>
      <c r="M600" s="563" t="str">
        <f>中日程計画表!W571</f>
        <v>NG</v>
      </c>
      <c r="N600" s="561">
        <v>6</v>
      </c>
      <c r="O600" s="563" t="str">
        <f>中日程計画表!AE571</f>
        <v>NG</v>
      </c>
      <c r="P600" s="564">
        <v>0.10199999999999999</v>
      </c>
      <c r="Q600" s="563" t="str">
        <f>中日程計画表!AI571</f>
        <v>NG</v>
      </c>
      <c r="R600" s="561">
        <v>3</v>
      </c>
      <c r="S600" s="563" t="str">
        <f>中日程計画表!AQ571</f>
        <v>NG</v>
      </c>
      <c r="T600" s="561">
        <v>8</v>
      </c>
      <c r="U600" s="563" t="str">
        <f>中日程計画表!AU571</f>
        <v>NG</v>
      </c>
      <c r="V600" s="561">
        <v>4</v>
      </c>
      <c r="W600" s="563" t="str">
        <f>中日程計画表!BC571</f>
        <v>NG</v>
      </c>
      <c r="X600" s="559">
        <v>1</v>
      </c>
      <c r="Y600" s="563" t="str">
        <f>中日程計画表!BG571</f>
        <v>NG</v>
      </c>
      <c r="Z600" s="559">
        <v>0</v>
      </c>
      <c r="AA600" s="509" t="str">
        <f>中日程計画表!BO571</f>
        <v>NG</v>
      </c>
      <c r="AB600" s="559"/>
      <c r="AC600" s="509" t="str">
        <f>中日程計画表!BS571</f>
        <v>NG</v>
      </c>
      <c r="AD600" s="559"/>
      <c r="AE600" s="289" t="e">
        <f>INDEX(リスト!#REF!,MATCH(品質!$D600,リスト!$D:$D,0))</f>
        <v>#REF!</v>
      </c>
      <c r="AF600" s="284" t="e">
        <f>INDEX(リスト!X:X,MATCH(品質!$D600,リスト!$D:$D,0))</f>
        <v>#N/A</v>
      </c>
    </row>
    <row r="601" spans="1:32" s="107" customFormat="1" ht="12" customHeight="1">
      <c r="A601" s="489"/>
      <c r="B601" s="567"/>
      <c r="C601" s="506"/>
      <c r="D601" s="569"/>
      <c r="E601" s="569"/>
      <c r="F601" s="560"/>
      <c r="G601" s="506"/>
      <c r="H601" s="560"/>
      <c r="I601" s="506"/>
      <c r="J601" s="560"/>
      <c r="K601" s="506"/>
      <c r="L601" s="562"/>
      <c r="M601" s="506"/>
      <c r="N601" s="562"/>
      <c r="O601" s="506"/>
      <c r="P601" s="565"/>
      <c r="Q601" s="506"/>
      <c r="R601" s="562"/>
      <c r="S601" s="506"/>
      <c r="T601" s="562"/>
      <c r="U601" s="506"/>
      <c r="V601" s="562"/>
      <c r="W601" s="506"/>
      <c r="X601" s="560"/>
      <c r="Y601" s="506"/>
      <c r="Z601" s="560"/>
      <c r="AA601" s="509"/>
      <c r="AB601" s="560"/>
      <c r="AC601" s="509"/>
      <c r="AD601" s="560"/>
      <c r="AE601" s="289" t="e">
        <f>INDEX(リスト!#REF!,MATCH(品質!$D600,リスト!$D:$D,0))</f>
        <v>#REF!</v>
      </c>
      <c r="AF601" s="284" t="e">
        <f>INDEX(リスト!X:X,MATCH(品質!$D600,リスト!$D:$D,0))</f>
        <v>#N/A</v>
      </c>
    </row>
    <row r="602" spans="1:32" s="107" customFormat="1" ht="12" customHeight="1">
      <c r="A602" s="488" t="str">
        <f ca="1">中日程計画表!A573</f>
        <v/>
      </c>
      <c r="B602" s="566">
        <f>中日程計画表!B573</f>
        <v>284</v>
      </c>
      <c r="C602" s="563" t="str">
        <f>中日程計画表!C573</f>
        <v/>
      </c>
      <c r="D602" s="568">
        <f>中日程計画表!D573</f>
        <v>0</v>
      </c>
      <c r="E602" s="568">
        <f>中日程計画表!E573</f>
        <v>0</v>
      </c>
      <c r="F602" s="559">
        <v>0</v>
      </c>
      <c r="G602" s="563" t="str">
        <f>中日程計画表!K573</f>
        <v>NG</v>
      </c>
      <c r="H602" s="559"/>
      <c r="I602" s="563" t="str">
        <f>中日程計画表!O573</f>
        <v>NG</v>
      </c>
      <c r="J602" s="559"/>
      <c r="K602" s="563" t="str">
        <f>中日程計画表!S573</f>
        <v>NG</v>
      </c>
      <c r="L602" s="561">
        <v>11</v>
      </c>
      <c r="M602" s="563" t="str">
        <f>中日程計画表!W573</f>
        <v>NG</v>
      </c>
      <c r="N602" s="561">
        <v>1</v>
      </c>
      <c r="O602" s="563" t="str">
        <f>中日程計画表!AE573</f>
        <v>NG</v>
      </c>
      <c r="P602" s="564">
        <v>0.154</v>
      </c>
      <c r="Q602" s="563" t="str">
        <f>中日程計画表!AI573</f>
        <v>NG</v>
      </c>
      <c r="R602" s="561">
        <v>2</v>
      </c>
      <c r="S602" s="563" t="str">
        <f>中日程計画表!AQ573</f>
        <v>NG</v>
      </c>
      <c r="T602" s="561">
        <v>25</v>
      </c>
      <c r="U602" s="563" t="str">
        <f>中日程計画表!AU573</f>
        <v>NG</v>
      </c>
      <c r="V602" s="561">
        <v>2</v>
      </c>
      <c r="W602" s="563" t="str">
        <f>中日程計画表!BC573</f>
        <v>NG</v>
      </c>
      <c r="X602" s="559">
        <v>0</v>
      </c>
      <c r="Y602" s="563" t="str">
        <f>中日程計画表!BG573</f>
        <v>NG</v>
      </c>
      <c r="Z602" s="559">
        <v>0</v>
      </c>
      <c r="AA602" s="509" t="str">
        <f>中日程計画表!BO573</f>
        <v>NG</v>
      </c>
      <c r="AB602" s="559"/>
      <c r="AC602" s="509" t="str">
        <f>中日程計画表!BS573</f>
        <v>NG</v>
      </c>
      <c r="AD602" s="559"/>
      <c r="AE602" s="289" t="e">
        <f>INDEX(リスト!#REF!,MATCH(品質!$D602,リスト!$D:$D,0))</f>
        <v>#REF!</v>
      </c>
      <c r="AF602" s="284" t="e">
        <f>INDEX(リスト!X:X,MATCH(品質!$D602,リスト!$D:$D,0))</f>
        <v>#N/A</v>
      </c>
    </row>
    <row r="603" spans="1:32" s="107" customFormat="1" ht="12" customHeight="1">
      <c r="A603" s="489"/>
      <c r="B603" s="567"/>
      <c r="C603" s="506"/>
      <c r="D603" s="569"/>
      <c r="E603" s="569"/>
      <c r="F603" s="560"/>
      <c r="G603" s="506"/>
      <c r="H603" s="560"/>
      <c r="I603" s="506"/>
      <c r="J603" s="560"/>
      <c r="K603" s="506"/>
      <c r="L603" s="562"/>
      <c r="M603" s="506"/>
      <c r="N603" s="562"/>
      <c r="O603" s="506"/>
      <c r="P603" s="565"/>
      <c r="Q603" s="506"/>
      <c r="R603" s="562"/>
      <c r="S603" s="506"/>
      <c r="T603" s="562"/>
      <c r="U603" s="506"/>
      <c r="V603" s="562"/>
      <c r="W603" s="506"/>
      <c r="X603" s="560"/>
      <c r="Y603" s="506"/>
      <c r="Z603" s="560"/>
      <c r="AA603" s="509"/>
      <c r="AB603" s="560"/>
      <c r="AC603" s="509"/>
      <c r="AD603" s="560"/>
      <c r="AE603" s="289" t="e">
        <f>INDEX(リスト!#REF!,MATCH(品質!$D602,リスト!$D:$D,0))</f>
        <v>#REF!</v>
      </c>
      <c r="AF603" s="284" t="e">
        <f>INDEX(リスト!X:X,MATCH(品質!$D602,リスト!$D:$D,0))</f>
        <v>#N/A</v>
      </c>
    </row>
    <row r="604" spans="1:32" s="107" customFormat="1" ht="12" customHeight="1">
      <c r="A604" s="488" t="str">
        <f ca="1">中日程計画表!A575</f>
        <v/>
      </c>
      <c r="B604" s="566">
        <f>中日程計画表!B575</f>
        <v>285</v>
      </c>
      <c r="C604" s="563" t="str">
        <f>中日程計画表!C575</f>
        <v/>
      </c>
      <c r="D604" s="568">
        <f>中日程計画表!D575</f>
        <v>0</v>
      </c>
      <c r="E604" s="568">
        <f>中日程計画表!E575</f>
        <v>0</v>
      </c>
      <c r="F604" s="559">
        <v>0</v>
      </c>
      <c r="G604" s="563" t="str">
        <f>中日程計画表!K575</f>
        <v>NG</v>
      </c>
      <c r="H604" s="559"/>
      <c r="I604" s="563" t="str">
        <f>中日程計画表!O575</f>
        <v>NG</v>
      </c>
      <c r="J604" s="559"/>
      <c r="K604" s="563" t="str">
        <f>中日程計画表!S575</f>
        <v>NG</v>
      </c>
      <c r="L604" s="561">
        <v>10</v>
      </c>
      <c r="M604" s="563" t="str">
        <f>中日程計画表!W575</f>
        <v>NG</v>
      </c>
      <c r="N604" s="561">
        <v>4</v>
      </c>
      <c r="O604" s="563" t="str">
        <f>中日程計画表!AE575</f>
        <v>NG</v>
      </c>
      <c r="P604" s="564">
        <v>0.154</v>
      </c>
      <c r="Q604" s="563" t="str">
        <f>中日程計画表!AI575</f>
        <v>NG</v>
      </c>
      <c r="R604" s="561">
        <v>3</v>
      </c>
      <c r="S604" s="563" t="str">
        <f>中日程計画表!AQ575</f>
        <v>NG</v>
      </c>
      <c r="T604" s="561">
        <v>13</v>
      </c>
      <c r="U604" s="563" t="str">
        <f>中日程計画表!AU575</f>
        <v>NG</v>
      </c>
      <c r="V604" s="561">
        <v>2</v>
      </c>
      <c r="W604" s="563" t="str">
        <f>中日程計画表!BC575</f>
        <v>NG</v>
      </c>
      <c r="X604" s="559">
        <v>0</v>
      </c>
      <c r="Y604" s="563" t="str">
        <f>中日程計画表!BG575</f>
        <v>NG</v>
      </c>
      <c r="Z604" s="559">
        <v>0</v>
      </c>
      <c r="AA604" s="509" t="str">
        <f>中日程計画表!BO575</f>
        <v>NG</v>
      </c>
      <c r="AB604" s="559"/>
      <c r="AC604" s="509" t="str">
        <f>中日程計画表!BS575</f>
        <v>NG</v>
      </c>
      <c r="AD604" s="559"/>
      <c r="AE604" s="289" t="e">
        <f>INDEX(リスト!#REF!,MATCH(品質!$D604,リスト!$D:$D,0))</f>
        <v>#REF!</v>
      </c>
      <c r="AF604" s="284" t="e">
        <f>INDEX(リスト!X:X,MATCH(品質!$D604,リスト!$D:$D,0))</f>
        <v>#N/A</v>
      </c>
    </row>
    <row r="605" spans="1:32" s="107" customFormat="1" ht="12" customHeight="1">
      <c r="A605" s="489"/>
      <c r="B605" s="567"/>
      <c r="C605" s="506"/>
      <c r="D605" s="569"/>
      <c r="E605" s="569"/>
      <c r="F605" s="560"/>
      <c r="G605" s="506"/>
      <c r="H605" s="560"/>
      <c r="I605" s="506"/>
      <c r="J605" s="560"/>
      <c r="K605" s="506"/>
      <c r="L605" s="562"/>
      <c r="M605" s="506"/>
      <c r="N605" s="562"/>
      <c r="O605" s="506"/>
      <c r="P605" s="565"/>
      <c r="Q605" s="506"/>
      <c r="R605" s="562"/>
      <c r="S605" s="506"/>
      <c r="T605" s="562"/>
      <c r="U605" s="506"/>
      <c r="V605" s="562"/>
      <c r="W605" s="506"/>
      <c r="X605" s="560"/>
      <c r="Y605" s="506"/>
      <c r="Z605" s="560"/>
      <c r="AA605" s="509"/>
      <c r="AB605" s="560"/>
      <c r="AC605" s="509"/>
      <c r="AD605" s="560"/>
      <c r="AE605" s="289" t="e">
        <f>INDEX(リスト!#REF!,MATCH(品質!$D604,リスト!$D:$D,0))</f>
        <v>#REF!</v>
      </c>
      <c r="AF605" s="284" t="e">
        <f>INDEX(リスト!X:X,MATCH(品質!$D604,リスト!$D:$D,0))</f>
        <v>#N/A</v>
      </c>
    </row>
    <row r="606" spans="1:32" s="107" customFormat="1" ht="12" customHeight="1">
      <c r="A606" s="488" t="str">
        <f ca="1">中日程計画表!A577</f>
        <v/>
      </c>
      <c r="B606" s="566">
        <f>中日程計画表!B577</f>
        <v>286</v>
      </c>
      <c r="C606" s="563" t="str">
        <f>中日程計画表!C577</f>
        <v/>
      </c>
      <c r="D606" s="568">
        <f>中日程計画表!D577</f>
        <v>0</v>
      </c>
      <c r="E606" s="568">
        <f>中日程計画表!E577</f>
        <v>0</v>
      </c>
      <c r="F606" s="559">
        <v>0</v>
      </c>
      <c r="G606" s="563" t="str">
        <f>中日程計画表!K577</f>
        <v>NG</v>
      </c>
      <c r="H606" s="559"/>
      <c r="I606" s="563" t="str">
        <f>中日程計画表!O577</f>
        <v>NG</v>
      </c>
      <c r="J606" s="559"/>
      <c r="K606" s="563" t="str">
        <f>中日程計画表!S577</f>
        <v>NG</v>
      </c>
      <c r="L606" s="561">
        <v>10</v>
      </c>
      <c r="M606" s="563" t="str">
        <f>中日程計画表!W577</f>
        <v>NG</v>
      </c>
      <c r="N606" s="561">
        <v>4</v>
      </c>
      <c r="O606" s="563" t="str">
        <f>中日程計画表!AE577</f>
        <v>NG</v>
      </c>
      <c r="P606" s="564">
        <v>0.14699999999999999</v>
      </c>
      <c r="Q606" s="563" t="str">
        <f>中日程計画表!AI577</f>
        <v>NG</v>
      </c>
      <c r="R606" s="561">
        <v>2</v>
      </c>
      <c r="S606" s="563" t="str">
        <f>中日程計画表!AQ577</f>
        <v>NG</v>
      </c>
      <c r="T606" s="561">
        <v>11</v>
      </c>
      <c r="U606" s="563" t="str">
        <f>中日程計画表!AU577</f>
        <v>NG</v>
      </c>
      <c r="V606" s="561">
        <v>2</v>
      </c>
      <c r="W606" s="563" t="str">
        <f>中日程計画表!BC577</f>
        <v>NG</v>
      </c>
      <c r="X606" s="559">
        <v>1</v>
      </c>
      <c r="Y606" s="563" t="str">
        <f>中日程計画表!BG577</f>
        <v>NG</v>
      </c>
      <c r="Z606" s="559">
        <v>0</v>
      </c>
      <c r="AA606" s="563" t="str">
        <f>中日程計画表!BO577</f>
        <v>NG</v>
      </c>
      <c r="AB606" s="559"/>
      <c r="AC606" s="563" t="str">
        <f>中日程計画表!BS577</f>
        <v>NG</v>
      </c>
      <c r="AD606" s="559"/>
      <c r="AE606" s="289" t="e">
        <f>INDEX(リスト!#REF!,MATCH(品質!$D606,リスト!$D:$D,0))</f>
        <v>#REF!</v>
      </c>
      <c r="AF606" s="284" t="e">
        <f>INDEX(リスト!X:X,MATCH(品質!$D606,リスト!$D:$D,0))</f>
        <v>#N/A</v>
      </c>
    </row>
    <row r="607" spans="1:32" s="107" customFormat="1" ht="12" customHeight="1">
      <c r="A607" s="489"/>
      <c r="B607" s="567"/>
      <c r="C607" s="506"/>
      <c r="D607" s="569"/>
      <c r="E607" s="569"/>
      <c r="F607" s="560"/>
      <c r="G607" s="506"/>
      <c r="H607" s="560"/>
      <c r="I607" s="506"/>
      <c r="J607" s="560"/>
      <c r="K607" s="506"/>
      <c r="L607" s="562"/>
      <c r="M607" s="506"/>
      <c r="N607" s="562"/>
      <c r="O607" s="506"/>
      <c r="P607" s="565"/>
      <c r="Q607" s="506"/>
      <c r="R607" s="562"/>
      <c r="S607" s="506"/>
      <c r="T607" s="562"/>
      <c r="U607" s="506"/>
      <c r="V607" s="562"/>
      <c r="W607" s="506"/>
      <c r="X607" s="560"/>
      <c r="Y607" s="506"/>
      <c r="Z607" s="560"/>
      <c r="AA607" s="506"/>
      <c r="AB607" s="560"/>
      <c r="AC607" s="506"/>
      <c r="AD607" s="560"/>
      <c r="AE607" s="289" t="e">
        <f>INDEX(リスト!#REF!,MATCH(品質!$D606,リスト!$D:$D,0))</f>
        <v>#REF!</v>
      </c>
      <c r="AF607" s="284" t="e">
        <f>INDEX(リスト!X:X,MATCH(品質!$D606,リスト!$D:$D,0))</f>
        <v>#N/A</v>
      </c>
    </row>
    <row r="608" spans="1:32" s="107" customFormat="1" ht="12" customHeight="1">
      <c r="A608" s="488" t="str">
        <f ca="1">中日程計画表!A579</f>
        <v/>
      </c>
      <c r="B608" s="566">
        <f>中日程計画表!B579</f>
        <v>287</v>
      </c>
      <c r="C608" s="563" t="str">
        <f>中日程計画表!C579</f>
        <v/>
      </c>
      <c r="D608" s="568">
        <f>中日程計画表!D579</f>
        <v>0</v>
      </c>
      <c r="E608" s="568">
        <f>中日程計画表!E579</f>
        <v>0</v>
      </c>
      <c r="F608" s="559">
        <v>0</v>
      </c>
      <c r="G608" s="563" t="str">
        <f>中日程計画表!K579</f>
        <v>NG</v>
      </c>
      <c r="H608" s="559"/>
      <c r="I608" s="563" t="str">
        <f>中日程計画表!O579</f>
        <v>NG</v>
      </c>
      <c r="J608" s="559"/>
      <c r="K608" s="563" t="str">
        <f>中日程計画表!S579</f>
        <v>NG</v>
      </c>
      <c r="L608" s="561"/>
      <c r="M608" s="563" t="str">
        <f>中日程計画表!W579</f>
        <v>NG</v>
      </c>
      <c r="N608" s="561"/>
      <c r="O608" s="563" t="str">
        <f>中日程計画表!AE579</f>
        <v>NG</v>
      </c>
      <c r="P608" s="564"/>
      <c r="Q608" s="563" t="str">
        <f>中日程計画表!AI579</f>
        <v>NG</v>
      </c>
      <c r="R608" s="561"/>
      <c r="S608" s="563" t="str">
        <f>中日程計画表!AQ579</f>
        <v>NG</v>
      </c>
      <c r="T608" s="561"/>
      <c r="U608" s="563" t="str">
        <f>中日程計画表!AU579</f>
        <v>NG</v>
      </c>
      <c r="V608" s="561"/>
      <c r="W608" s="563" t="str">
        <f>中日程計画表!BC579</f>
        <v>NG</v>
      </c>
      <c r="X608" s="559"/>
      <c r="Y608" s="563" t="str">
        <f>中日程計画表!BG579</f>
        <v>NG</v>
      </c>
      <c r="Z608" s="559"/>
      <c r="AA608" s="563" t="str">
        <f>中日程計画表!BO579</f>
        <v>NG</v>
      </c>
      <c r="AB608" s="559"/>
      <c r="AC608" s="563" t="str">
        <f>中日程計画表!BS579</f>
        <v>NG</v>
      </c>
      <c r="AD608" s="559"/>
      <c r="AE608" s="289" t="e">
        <f>INDEX(リスト!#REF!,MATCH(品質!$D608,リスト!$D:$D,0))</f>
        <v>#REF!</v>
      </c>
      <c r="AF608" s="284" t="e">
        <f>INDEX(リスト!X:X,MATCH(品質!$D608,リスト!$D:$D,0))</f>
        <v>#N/A</v>
      </c>
    </row>
    <row r="609" spans="1:32" s="107" customFormat="1" ht="12" customHeight="1">
      <c r="A609" s="489"/>
      <c r="B609" s="567"/>
      <c r="C609" s="506"/>
      <c r="D609" s="569"/>
      <c r="E609" s="569"/>
      <c r="F609" s="560"/>
      <c r="G609" s="506"/>
      <c r="H609" s="560"/>
      <c r="I609" s="506"/>
      <c r="J609" s="560"/>
      <c r="K609" s="506"/>
      <c r="L609" s="562"/>
      <c r="M609" s="506"/>
      <c r="N609" s="562"/>
      <c r="O609" s="506"/>
      <c r="P609" s="565"/>
      <c r="Q609" s="506"/>
      <c r="R609" s="562"/>
      <c r="S609" s="506"/>
      <c r="T609" s="562"/>
      <c r="U609" s="506"/>
      <c r="V609" s="562"/>
      <c r="W609" s="506"/>
      <c r="X609" s="560"/>
      <c r="Y609" s="506"/>
      <c r="Z609" s="560"/>
      <c r="AA609" s="506"/>
      <c r="AB609" s="560"/>
      <c r="AC609" s="506"/>
      <c r="AD609" s="560"/>
      <c r="AE609" s="289" t="e">
        <f>INDEX(リスト!#REF!,MATCH(品質!$D608,リスト!$D:$D,0))</f>
        <v>#REF!</v>
      </c>
      <c r="AF609" s="284" t="e">
        <f>INDEX(リスト!X:X,MATCH(品質!$D608,リスト!$D:$D,0))</f>
        <v>#N/A</v>
      </c>
    </row>
    <row r="610" spans="1:32" s="107" customFormat="1" ht="12" customHeight="1">
      <c r="A610" s="488" t="str">
        <f ca="1">中日程計画表!A581</f>
        <v/>
      </c>
      <c r="B610" s="566">
        <f>中日程計画表!B581</f>
        <v>288</v>
      </c>
      <c r="C610" s="563" t="str">
        <f>中日程計画表!C581</f>
        <v/>
      </c>
      <c r="D610" s="568">
        <f>中日程計画表!D581</f>
        <v>0</v>
      </c>
      <c r="E610" s="568">
        <f>中日程計画表!E581</f>
        <v>0</v>
      </c>
      <c r="F610" s="559">
        <v>0</v>
      </c>
      <c r="G610" s="563" t="str">
        <f>中日程計画表!K581</f>
        <v>NG</v>
      </c>
      <c r="H610" s="559"/>
      <c r="I610" s="563" t="str">
        <f>中日程計画表!O581</f>
        <v>NG</v>
      </c>
      <c r="J610" s="559"/>
      <c r="K610" s="563" t="str">
        <f>中日程計画表!S581</f>
        <v>NG</v>
      </c>
      <c r="L610" s="561">
        <v>13</v>
      </c>
      <c r="M610" s="563" t="str">
        <f>中日程計画表!W581</f>
        <v>NG</v>
      </c>
      <c r="N610" s="561"/>
      <c r="O610" s="563" t="str">
        <f>中日程計画表!AE581</f>
        <v>NG</v>
      </c>
      <c r="P610" s="564"/>
      <c r="Q610" s="563" t="str">
        <f>中日程計画表!AI581</f>
        <v>NG</v>
      </c>
      <c r="R610" s="561"/>
      <c r="S610" s="563" t="str">
        <f>中日程計画表!AQ581</f>
        <v>NG</v>
      </c>
      <c r="T610" s="561"/>
      <c r="U610" s="563" t="str">
        <f>中日程計画表!AU581</f>
        <v>NG</v>
      </c>
      <c r="V610" s="561"/>
      <c r="W610" s="563" t="str">
        <f>中日程計画表!BC581</f>
        <v>NG</v>
      </c>
      <c r="X610" s="559"/>
      <c r="Y610" s="563" t="str">
        <f>中日程計画表!BG581</f>
        <v>NG</v>
      </c>
      <c r="Z610" s="559"/>
      <c r="AA610" s="563" t="str">
        <f>中日程計画表!BO581</f>
        <v>NG</v>
      </c>
      <c r="AB610" s="559"/>
      <c r="AC610" s="563" t="str">
        <f>中日程計画表!BS581</f>
        <v>NG</v>
      </c>
      <c r="AD610" s="559"/>
      <c r="AE610" s="289" t="e">
        <f>INDEX(リスト!#REF!,MATCH(品質!$D610,リスト!$D:$D,0))</f>
        <v>#REF!</v>
      </c>
      <c r="AF610" s="284" t="e">
        <f>INDEX(リスト!X:X,MATCH(品質!$D610,リスト!$D:$D,0))</f>
        <v>#N/A</v>
      </c>
    </row>
    <row r="611" spans="1:32" s="107" customFormat="1" ht="12" customHeight="1">
      <c r="A611" s="489"/>
      <c r="B611" s="567"/>
      <c r="C611" s="506"/>
      <c r="D611" s="569"/>
      <c r="E611" s="569"/>
      <c r="F611" s="560"/>
      <c r="G611" s="506"/>
      <c r="H611" s="560"/>
      <c r="I611" s="506"/>
      <c r="J611" s="560"/>
      <c r="K611" s="506"/>
      <c r="L611" s="562"/>
      <c r="M611" s="506"/>
      <c r="N611" s="562"/>
      <c r="O611" s="506"/>
      <c r="P611" s="565"/>
      <c r="Q611" s="506"/>
      <c r="R611" s="562"/>
      <c r="S611" s="506"/>
      <c r="T611" s="562"/>
      <c r="U611" s="506"/>
      <c r="V611" s="562"/>
      <c r="W611" s="506"/>
      <c r="X611" s="560"/>
      <c r="Y611" s="506"/>
      <c r="Z611" s="560"/>
      <c r="AA611" s="506"/>
      <c r="AB611" s="560"/>
      <c r="AC611" s="506"/>
      <c r="AD611" s="560"/>
      <c r="AE611" s="289" t="e">
        <f>INDEX(リスト!#REF!,MATCH(品質!$D610,リスト!$D:$D,0))</f>
        <v>#REF!</v>
      </c>
      <c r="AF611" s="284" t="e">
        <f>INDEX(リスト!X:X,MATCH(品質!$D610,リスト!$D:$D,0))</f>
        <v>#N/A</v>
      </c>
    </row>
    <row r="612" spans="1:32" s="107" customFormat="1" ht="12" customHeight="1">
      <c r="A612" s="488" t="str">
        <f ca="1">中日程計画表!A583</f>
        <v/>
      </c>
      <c r="B612" s="566">
        <f>中日程計画表!B583</f>
        <v>289</v>
      </c>
      <c r="C612" s="563" t="str">
        <f>中日程計画表!C583</f>
        <v/>
      </c>
      <c r="D612" s="568">
        <f>中日程計画表!D583</f>
        <v>0</v>
      </c>
      <c r="E612" s="568">
        <f>中日程計画表!E583</f>
        <v>0</v>
      </c>
      <c r="F612" s="559">
        <v>0</v>
      </c>
      <c r="G612" s="563" t="str">
        <f>中日程計画表!K583</f>
        <v>NG</v>
      </c>
      <c r="H612" s="559"/>
      <c r="I612" s="563" t="str">
        <f>中日程計画表!O583</f>
        <v>NG</v>
      </c>
      <c r="J612" s="559"/>
      <c r="K612" s="563" t="str">
        <f>中日程計画表!S583</f>
        <v>NG</v>
      </c>
      <c r="L612" s="561">
        <v>0</v>
      </c>
      <c r="M612" s="563" t="str">
        <f>中日程計画表!W583</f>
        <v>NG</v>
      </c>
      <c r="N612" s="561">
        <v>0</v>
      </c>
      <c r="O612" s="563" t="str">
        <f>中日程計画表!AE583</f>
        <v>NG</v>
      </c>
      <c r="P612" s="564">
        <v>0</v>
      </c>
      <c r="Q612" s="563" t="str">
        <f>中日程計画表!AI583</f>
        <v>NG</v>
      </c>
      <c r="R612" s="561">
        <v>0</v>
      </c>
      <c r="S612" s="563" t="str">
        <f>中日程計画表!AQ583</f>
        <v>NG</v>
      </c>
      <c r="T612" s="561">
        <v>0</v>
      </c>
      <c r="U612" s="563" t="str">
        <f>中日程計画表!AU583</f>
        <v>NG</v>
      </c>
      <c r="V612" s="561">
        <v>0</v>
      </c>
      <c r="W612" s="563" t="str">
        <f>中日程計画表!BC583</f>
        <v>NG</v>
      </c>
      <c r="X612" s="559">
        <v>0</v>
      </c>
      <c r="Y612" s="563" t="str">
        <f>中日程計画表!BG583</f>
        <v>NG</v>
      </c>
      <c r="Z612" s="559">
        <v>0</v>
      </c>
      <c r="AA612" s="509" t="str">
        <f>中日程計画表!BO583</f>
        <v>NG</v>
      </c>
      <c r="AB612" s="559"/>
      <c r="AC612" s="509" t="str">
        <f>中日程計画表!BS583</f>
        <v>NG</v>
      </c>
      <c r="AD612" s="559"/>
      <c r="AE612" s="289" t="e">
        <f>INDEX(リスト!#REF!,MATCH(品質!$D612,リスト!$D:$D,0))</f>
        <v>#REF!</v>
      </c>
      <c r="AF612" s="284" t="e">
        <f>INDEX(リスト!X:X,MATCH(品質!$D612,リスト!$D:$D,0))</f>
        <v>#N/A</v>
      </c>
    </row>
    <row r="613" spans="1:32" s="107" customFormat="1" ht="12" customHeight="1">
      <c r="A613" s="489"/>
      <c r="B613" s="567"/>
      <c r="C613" s="506"/>
      <c r="D613" s="569"/>
      <c r="E613" s="569"/>
      <c r="F613" s="560"/>
      <c r="G613" s="506"/>
      <c r="H613" s="560"/>
      <c r="I613" s="506"/>
      <c r="J613" s="560"/>
      <c r="K613" s="506"/>
      <c r="L613" s="562"/>
      <c r="M613" s="506"/>
      <c r="N613" s="562"/>
      <c r="O613" s="506"/>
      <c r="P613" s="565"/>
      <c r="Q613" s="506"/>
      <c r="R613" s="562"/>
      <c r="S613" s="506"/>
      <c r="T613" s="562"/>
      <c r="U613" s="506"/>
      <c r="V613" s="562"/>
      <c r="W613" s="506"/>
      <c r="X613" s="560"/>
      <c r="Y613" s="506"/>
      <c r="Z613" s="560"/>
      <c r="AA613" s="509"/>
      <c r="AB613" s="560"/>
      <c r="AC613" s="509"/>
      <c r="AD613" s="560"/>
      <c r="AE613" s="289" t="e">
        <f>INDEX(リスト!#REF!,MATCH(品質!$D612,リスト!$D:$D,0))</f>
        <v>#REF!</v>
      </c>
      <c r="AF613" s="284" t="e">
        <f>INDEX(リスト!X:X,MATCH(品質!$D612,リスト!$D:$D,0))</f>
        <v>#N/A</v>
      </c>
    </row>
    <row r="614" spans="1:32" s="107" customFormat="1" ht="12" customHeight="1">
      <c r="A614" s="488" t="str">
        <f ca="1">中日程計画表!A585</f>
        <v/>
      </c>
      <c r="B614" s="566">
        <f>中日程計画表!B585</f>
        <v>290</v>
      </c>
      <c r="C614" s="563" t="str">
        <f>中日程計画表!C585</f>
        <v/>
      </c>
      <c r="D614" s="568">
        <f>中日程計画表!D585</f>
        <v>0</v>
      </c>
      <c r="E614" s="568">
        <f>中日程計画表!E585</f>
        <v>0</v>
      </c>
      <c r="F614" s="559">
        <v>0</v>
      </c>
      <c r="G614" s="563" t="str">
        <f>中日程計画表!K585</f>
        <v>NG</v>
      </c>
      <c r="H614" s="559"/>
      <c r="I614" s="563" t="str">
        <f>中日程計画表!O585</f>
        <v>NG</v>
      </c>
      <c r="J614" s="559"/>
      <c r="K614" s="563" t="str">
        <f>中日程計画表!S585</f>
        <v>NG</v>
      </c>
      <c r="L614" s="561">
        <v>27</v>
      </c>
      <c r="M614" s="563" t="str">
        <f>中日程計画表!W585</f>
        <v>NG</v>
      </c>
      <c r="N614" s="561">
        <v>28</v>
      </c>
      <c r="O614" s="563" t="str">
        <f>中日程計画表!AE585</f>
        <v>NG</v>
      </c>
      <c r="P614" s="564">
        <v>0</v>
      </c>
      <c r="Q614" s="563" t="str">
        <f>中日程計画表!AI585</f>
        <v>NG</v>
      </c>
      <c r="R614" s="561">
        <v>0</v>
      </c>
      <c r="S614" s="563" t="str">
        <f>中日程計画表!AQ585</f>
        <v>NG</v>
      </c>
      <c r="T614" s="561">
        <v>66</v>
      </c>
      <c r="U614" s="563" t="str">
        <f>中日程計画表!AU585</f>
        <v>NG</v>
      </c>
      <c r="V614" s="561">
        <v>0</v>
      </c>
      <c r="W614" s="563" t="str">
        <f>中日程計画表!BC585</f>
        <v>NG</v>
      </c>
      <c r="X614" s="559">
        <v>0</v>
      </c>
      <c r="Y614" s="563" t="str">
        <f>中日程計画表!BG585</f>
        <v>NG</v>
      </c>
      <c r="Z614" s="559">
        <v>0</v>
      </c>
      <c r="AA614" s="509" t="str">
        <f>中日程計画表!BO585</f>
        <v>NG</v>
      </c>
      <c r="AB614" s="559"/>
      <c r="AC614" s="509" t="str">
        <f>中日程計画表!BS585</f>
        <v>NG</v>
      </c>
      <c r="AD614" s="559"/>
      <c r="AE614" s="289" t="e">
        <f>INDEX(リスト!#REF!,MATCH(品質!$D614,リスト!$D:$D,0))</f>
        <v>#REF!</v>
      </c>
      <c r="AF614" s="284" t="e">
        <f>INDEX(リスト!X:X,MATCH(品質!$D614,リスト!$D:$D,0))</f>
        <v>#N/A</v>
      </c>
    </row>
    <row r="615" spans="1:32" s="107" customFormat="1" ht="12" customHeight="1">
      <c r="A615" s="489"/>
      <c r="B615" s="567"/>
      <c r="C615" s="506"/>
      <c r="D615" s="569"/>
      <c r="E615" s="569"/>
      <c r="F615" s="560"/>
      <c r="G615" s="506"/>
      <c r="H615" s="560"/>
      <c r="I615" s="506"/>
      <c r="J615" s="560"/>
      <c r="K615" s="506"/>
      <c r="L615" s="562"/>
      <c r="M615" s="506"/>
      <c r="N615" s="562"/>
      <c r="O615" s="506"/>
      <c r="P615" s="565"/>
      <c r="Q615" s="506"/>
      <c r="R615" s="562"/>
      <c r="S615" s="506"/>
      <c r="T615" s="562"/>
      <c r="U615" s="506"/>
      <c r="V615" s="562"/>
      <c r="W615" s="506"/>
      <c r="X615" s="560"/>
      <c r="Y615" s="506"/>
      <c r="Z615" s="560"/>
      <c r="AA615" s="509"/>
      <c r="AB615" s="560"/>
      <c r="AC615" s="509"/>
      <c r="AD615" s="560"/>
      <c r="AE615" s="289" t="e">
        <f>INDEX(リスト!#REF!,MATCH(品質!$D614,リスト!$D:$D,0))</f>
        <v>#REF!</v>
      </c>
      <c r="AF615" s="284" t="e">
        <f>INDEX(リスト!X:X,MATCH(品質!$D614,リスト!$D:$D,0))</f>
        <v>#N/A</v>
      </c>
    </row>
    <row r="616" spans="1:32" s="107" customFormat="1" ht="12" customHeight="1">
      <c r="A616" s="488" t="str">
        <f ca="1">中日程計画表!A587</f>
        <v/>
      </c>
      <c r="B616" s="566">
        <f>中日程計画表!B587</f>
        <v>291</v>
      </c>
      <c r="C616" s="563" t="str">
        <f>中日程計画表!C587</f>
        <v/>
      </c>
      <c r="D616" s="568">
        <f>中日程計画表!D587</f>
        <v>0</v>
      </c>
      <c r="E616" s="568">
        <f>中日程計画表!E587</f>
        <v>0</v>
      </c>
      <c r="F616" s="559">
        <v>0</v>
      </c>
      <c r="G616" s="563" t="str">
        <f>中日程計画表!K587</f>
        <v>NG</v>
      </c>
      <c r="H616" s="559"/>
      <c r="I616" s="563" t="str">
        <f>中日程計画表!O587</f>
        <v>NG</v>
      </c>
      <c r="J616" s="559"/>
      <c r="K616" s="563" t="str">
        <f>中日程計画表!S587</f>
        <v>NG</v>
      </c>
      <c r="L616" s="561"/>
      <c r="M616" s="563" t="str">
        <f>中日程計画表!W587</f>
        <v>NG</v>
      </c>
      <c r="N616" s="561"/>
      <c r="O616" s="563" t="str">
        <f>中日程計画表!AE587</f>
        <v>NG</v>
      </c>
      <c r="P616" s="564"/>
      <c r="Q616" s="563" t="str">
        <f>中日程計画表!AI587</f>
        <v>NG</v>
      </c>
      <c r="R616" s="561"/>
      <c r="S616" s="563" t="str">
        <f>中日程計画表!AQ587</f>
        <v>NG</v>
      </c>
      <c r="T616" s="561"/>
      <c r="U616" s="563" t="str">
        <f>中日程計画表!AU587</f>
        <v>NG</v>
      </c>
      <c r="V616" s="561"/>
      <c r="W616" s="563" t="str">
        <f>中日程計画表!BC587</f>
        <v>NG</v>
      </c>
      <c r="X616" s="559"/>
      <c r="Y616" s="563" t="str">
        <f>中日程計画表!BG587</f>
        <v>NG</v>
      </c>
      <c r="Z616" s="559"/>
      <c r="AA616" s="509" t="str">
        <f>中日程計画表!BO587</f>
        <v>NG</v>
      </c>
      <c r="AB616" s="559"/>
      <c r="AC616" s="509" t="str">
        <f>中日程計画表!BS587</f>
        <v>NG</v>
      </c>
      <c r="AD616" s="559"/>
      <c r="AE616" s="289" t="e">
        <f>INDEX(リスト!#REF!,MATCH(品質!$D616,リスト!$D:$D,0))</f>
        <v>#REF!</v>
      </c>
      <c r="AF616" s="284" t="e">
        <f>INDEX(リスト!X:X,MATCH(品質!$D616,リスト!$D:$D,0))</f>
        <v>#N/A</v>
      </c>
    </row>
    <row r="617" spans="1:32" s="107" customFormat="1" ht="12" customHeight="1">
      <c r="A617" s="489"/>
      <c r="B617" s="567"/>
      <c r="C617" s="506"/>
      <c r="D617" s="569"/>
      <c r="E617" s="569"/>
      <c r="F617" s="560"/>
      <c r="G617" s="506"/>
      <c r="H617" s="560"/>
      <c r="I617" s="506"/>
      <c r="J617" s="560"/>
      <c r="K617" s="506"/>
      <c r="L617" s="562"/>
      <c r="M617" s="506"/>
      <c r="N617" s="562"/>
      <c r="O617" s="506"/>
      <c r="P617" s="565"/>
      <c r="Q617" s="506"/>
      <c r="R617" s="562"/>
      <c r="S617" s="506"/>
      <c r="T617" s="562"/>
      <c r="U617" s="506"/>
      <c r="V617" s="562"/>
      <c r="W617" s="506"/>
      <c r="X617" s="560"/>
      <c r="Y617" s="506"/>
      <c r="Z617" s="560"/>
      <c r="AA617" s="509"/>
      <c r="AB617" s="560"/>
      <c r="AC617" s="509"/>
      <c r="AD617" s="560"/>
      <c r="AE617" s="289" t="e">
        <f>INDEX(リスト!#REF!,MATCH(品質!$D616,リスト!$D:$D,0))</f>
        <v>#REF!</v>
      </c>
      <c r="AF617" s="284" t="e">
        <f>INDEX(リスト!X:X,MATCH(品質!$D616,リスト!$D:$D,0))</f>
        <v>#N/A</v>
      </c>
    </row>
    <row r="618" spans="1:32" s="107" customFormat="1" ht="12" customHeight="1">
      <c r="A618" s="488" t="str">
        <f ca="1">中日程計画表!A589</f>
        <v/>
      </c>
      <c r="B618" s="566">
        <f>中日程計画表!B589</f>
        <v>292</v>
      </c>
      <c r="C618" s="563" t="str">
        <f>中日程計画表!C589</f>
        <v/>
      </c>
      <c r="D618" s="568">
        <f>中日程計画表!D589</f>
        <v>0</v>
      </c>
      <c r="E618" s="568">
        <f>中日程計画表!E589</f>
        <v>0</v>
      </c>
      <c r="F618" s="559">
        <v>0</v>
      </c>
      <c r="G618" s="563" t="str">
        <f>中日程計画表!K589</f>
        <v>NG</v>
      </c>
      <c r="H618" s="559"/>
      <c r="I618" s="563" t="str">
        <f>中日程計画表!O589</f>
        <v>NG</v>
      </c>
      <c r="J618" s="559"/>
      <c r="K618" s="563" t="str">
        <f>中日程計画表!S589</f>
        <v>NG</v>
      </c>
      <c r="L618" s="561">
        <v>32</v>
      </c>
      <c r="M618" s="563" t="str">
        <f>中日程計画表!W589</f>
        <v>NG</v>
      </c>
      <c r="N618" s="561">
        <v>20</v>
      </c>
      <c r="O618" s="563" t="str">
        <f>中日程計画表!AE589</f>
        <v>NG</v>
      </c>
      <c r="P618" s="564">
        <v>0.80600000000000005</v>
      </c>
      <c r="Q618" s="563" t="str">
        <f>中日程計画表!AI589</f>
        <v>NG</v>
      </c>
      <c r="R618" s="561">
        <v>9</v>
      </c>
      <c r="S618" s="563" t="str">
        <f>中日程計画表!AQ589</f>
        <v>NG</v>
      </c>
      <c r="T618" s="561">
        <v>125</v>
      </c>
      <c r="U618" s="563" t="str">
        <f>中日程計画表!AU589</f>
        <v>NG</v>
      </c>
      <c r="V618" s="561">
        <v>8</v>
      </c>
      <c r="W618" s="563" t="str">
        <f>中日程計画表!BC589</f>
        <v>NG</v>
      </c>
      <c r="X618" s="559">
        <v>0</v>
      </c>
      <c r="Y618" s="563" t="str">
        <f>中日程計画表!BG589</f>
        <v>NG</v>
      </c>
      <c r="Z618" s="559">
        <v>0</v>
      </c>
      <c r="AA618" s="509" t="str">
        <f>中日程計画表!BO589</f>
        <v>NG</v>
      </c>
      <c r="AB618" s="559"/>
      <c r="AC618" s="509" t="str">
        <f>中日程計画表!BS589</f>
        <v>NG</v>
      </c>
      <c r="AD618" s="559"/>
      <c r="AE618" s="289" t="e">
        <f>INDEX(リスト!#REF!,MATCH(品質!$D618,リスト!$D:$D,0))</f>
        <v>#REF!</v>
      </c>
      <c r="AF618" s="284" t="e">
        <f>INDEX(リスト!X:X,MATCH(品質!$D618,リスト!$D:$D,0))</f>
        <v>#N/A</v>
      </c>
    </row>
    <row r="619" spans="1:32" s="107" customFormat="1" ht="12" customHeight="1">
      <c r="A619" s="489"/>
      <c r="B619" s="567"/>
      <c r="C619" s="506"/>
      <c r="D619" s="569"/>
      <c r="E619" s="569"/>
      <c r="F619" s="560"/>
      <c r="G619" s="506"/>
      <c r="H619" s="560"/>
      <c r="I619" s="506"/>
      <c r="J619" s="560"/>
      <c r="K619" s="506"/>
      <c r="L619" s="562"/>
      <c r="M619" s="506"/>
      <c r="N619" s="562"/>
      <c r="O619" s="506"/>
      <c r="P619" s="565"/>
      <c r="Q619" s="506"/>
      <c r="R619" s="562"/>
      <c r="S619" s="506"/>
      <c r="T619" s="562"/>
      <c r="U619" s="506"/>
      <c r="V619" s="562"/>
      <c r="W619" s="506"/>
      <c r="X619" s="560"/>
      <c r="Y619" s="506"/>
      <c r="Z619" s="560"/>
      <c r="AA619" s="509"/>
      <c r="AB619" s="560"/>
      <c r="AC619" s="509"/>
      <c r="AD619" s="560"/>
      <c r="AE619" s="289" t="e">
        <f>INDEX(リスト!#REF!,MATCH(品質!$D618,リスト!$D:$D,0))</f>
        <v>#REF!</v>
      </c>
      <c r="AF619" s="284" t="e">
        <f>INDEX(リスト!X:X,MATCH(品質!$D618,リスト!$D:$D,0))</f>
        <v>#N/A</v>
      </c>
    </row>
    <row r="620" spans="1:32" s="107" customFormat="1" ht="12" customHeight="1">
      <c r="A620" s="488" t="str">
        <f ca="1">中日程計画表!A591</f>
        <v/>
      </c>
      <c r="B620" s="566">
        <f>中日程計画表!B591</f>
        <v>293</v>
      </c>
      <c r="C620" s="563" t="str">
        <f>中日程計画表!C591</f>
        <v/>
      </c>
      <c r="D620" s="568">
        <f>中日程計画表!D591</f>
        <v>0</v>
      </c>
      <c r="E620" s="568">
        <f>中日程計画表!E591</f>
        <v>0</v>
      </c>
      <c r="F620" s="559">
        <v>1</v>
      </c>
      <c r="G620" s="563" t="str">
        <f>中日程計画表!K591</f>
        <v>NG</v>
      </c>
      <c r="H620" s="559"/>
      <c r="I620" s="563" t="str">
        <f>中日程計画表!O591</f>
        <v>NG</v>
      </c>
      <c r="J620" s="559"/>
      <c r="K620" s="563" t="str">
        <f>中日程計画表!S591</f>
        <v>NG</v>
      </c>
      <c r="L620" s="561">
        <v>30</v>
      </c>
      <c r="M620" s="563" t="str">
        <f>中日程計画表!W591</f>
        <v>NG</v>
      </c>
      <c r="N620" s="561">
        <v>23</v>
      </c>
      <c r="O620" s="563" t="str">
        <f>中日程計画表!AE591</f>
        <v>NG</v>
      </c>
      <c r="P620" s="564">
        <v>0.97599999999999998</v>
      </c>
      <c r="Q620" s="563" t="str">
        <f>中日程計画表!AI591</f>
        <v>NG</v>
      </c>
      <c r="R620" s="561">
        <v>21</v>
      </c>
      <c r="S620" s="563" t="str">
        <f>中日程計画表!AQ591</f>
        <v>NG</v>
      </c>
      <c r="T620" s="561">
        <v>115</v>
      </c>
      <c r="U620" s="563" t="str">
        <f>中日程計画表!AU591</f>
        <v>NG</v>
      </c>
      <c r="V620" s="561">
        <v>10</v>
      </c>
      <c r="W620" s="563" t="str">
        <f>中日程計画表!BC591</f>
        <v>NG</v>
      </c>
      <c r="X620" s="559">
        <v>0</v>
      </c>
      <c r="Y620" s="563" t="str">
        <f>中日程計画表!BG591</f>
        <v>NG</v>
      </c>
      <c r="Z620" s="559">
        <v>0</v>
      </c>
      <c r="AA620" s="509" t="str">
        <f>中日程計画表!BO591</f>
        <v>NG</v>
      </c>
      <c r="AB620" s="559"/>
      <c r="AC620" s="509" t="str">
        <f>中日程計画表!BS591</f>
        <v>NG</v>
      </c>
      <c r="AD620" s="559"/>
      <c r="AE620" s="289" t="e">
        <f>INDEX(リスト!#REF!,MATCH(品質!$D620,リスト!$D:$D,0))</f>
        <v>#REF!</v>
      </c>
      <c r="AF620" s="284" t="e">
        <f>INDEX(リスト!X:X,MATCH(品質!$D620,リスト!$D:$D,0))</f>
        <v>#N/A</v>
      </c>
    </row>
    <row r="621" spans="1:32" s="107" customFormat="1" ht="12" customHeight="1">
      <c r="A621" s="489"/>
      <c r="B621" s="567"/>
      <c r="C621" s="506"/>
      <c r="D621" s="569"/>
      <c r="E621" s="569"/>
      <c r="F621" s="560"/>
      <c r="G621" s="506"/>
      <c r="H621" s="560"/>
      <c r="I621" s="506"/>
      <c r="J621" s="560"/>
      <c r="K621" s="506"/>
      <c r="L621" s="562"/>
      <c r="M621" s="506"/>
      <c r="N621" s="562"/>
      <c r="O621" s="506"/>
      <c r="P621" s="565"/>
      <c r="Q621" s="506"/>
      <c r="R621" s="562"/>
      <c r="S621" s="506"/>
      <c r="T621" s="562"/>
      <c r="U621" s="506"/>
      <c r="V621" s="562"/>
      <c r="W621" s="506"/>
      <c r="X621" s="560"/>
      <c r="Y621" s="506"/>
      <c r="Z621" s="560"/>
      <c r="AA621" s="509"/>
      <c r="AB621" s="560"/>
      <c r="AC621" s="509"/>
      <c r="AD621" s="560"/>
      <c r="AE621" s="289" t="e">
        <f>INDEX(リスト!#REF!,MATCH(品質!$D620,リスト!$D:$D,0))</f>
        <v>#REF!</v>
      </c>
      <c r="AF621" s="284" t="e">
        <f>INDEX(リスト!X:X,MATCH(品質!$D620,リスト!$D:$D,0))</f>
        <v>#N/A</v>
      </c>
    </row>
    <row r="622" spans="1:32" s="107" customFormat="1" ht="12" customHeight="1">
      <c r="A622" s="488" t="str">
        <f ca="1">中日程計画表!A593</f>
        <v/>
      </c>
      <c r="B622" s="566">
        <f>中日程計画表!B593</f>
        <v>294</v>
      </c>
      <c r="C622" s="563" t="str">
        <f>中日程計画表!C593</f>
        <v/>
      </c>
      <c r="D622" s="568">
        <f>中日程計画表!D593</f>
        <v>0</v>
      </c>
      <c r="E622" s="568">
        <f>中日程計画表!E593</f>
        <v>0</v>
      </c>
      <c r="F622" s="559">
        <v>0</v>
      </c>
      <c r="G622" s="563" t="str">
        <f>中日程計画表!K593</f>
        <v>NG</v>
      </c>
      <c r="H622" s="559"/>
      <c r="I622" s="563" t="str">
        <f>中日程計画表!O593</f>
        <v>NG</v>
      </c>
      <c r="J622" s="559"/>
      <c r="K622" s="563" t="str">
        <f>中日程計画表!S593</f>
        <v>NG</v>
      </c>
      <c r="L622" s="561"/>
      <c r="M622" s="563" t="str">
        <f>中日程計画表!W593</f>
        <v>NG</v>
      </c>
      <c r="N622" s="561"/>
      <c r="O622" s="563" t="str">
        <f>中日程計画表!AE593</f>
        <v>NG</v>
      </c>
      <c r="P622" s="564"/>
      <c r="Q622" s="563" t="str">
        <f>中日程計画表!AI593</f>
        <v>NG</v>
      </c>
      <c r="R622" s="561"/>
      <c r="S622" s="563" t="str">
        <f>中日程計画表!AQ593</f>
        <v>NG</v>
      </c>
      <c r="T622" s="561"/>
      <c r="U622" s="563" t="str">
        <f>中日程計画表!AU593</f>
        <v>NG</v>
      </c>
      <c r="V622" s="561"/>
      <c r="W622" s="563" t="str">
        <f>中日程計画表!BC593</f>
        <v>NG</v>
      </c>
      <c r="X622" s="559"/>
      <c r="Y622" s="563" t="str">
        <f>中日程計画表!BG593</f>
        <v>NG</v>
      </c>
      <c r="Z622" s="559"/>
      <c r="AA622" s="509" t="str">
        <f>中日程計画表!BO593</f>
        <v>NG</v>
      </c>
      <c r="AB622" s="559"/>
      <c r="AC622" s="509" t="str">
        <f>中日程計画表!BS593</f>
        <v>NG</v>
      </c>
      <c r="AD622" s="559"/>
      <c r="AE622" s="289" t="e">
        <f>INDEX(リスト!#REF!,MATCH(品質!$D622,リスト!$D:$D,0))</f>
        <v>#REF!</v>
      </c>
      <c r="AF622" s="284" t="e">
        <f>INDEX(リスト!X:X,MATCH(品質!$D622,リスト!$D:$D,0))</f>
        <v>#N/A</v>
      </c>
    </row>
    <row r="623" spans="1:32" s="107" customFormat="1" ht="12" customHeight="1">
      <c r="A623" s="489"/>
      <c r="B623" s="567"/>
      <c r="C623" s="506"/>
      <c r="D623" s="569"/>
      <c r="E623" s="569"/>
      <c r="F623" s="560"/>
      <c r="G623" s="506"/>
      <c r="H623" s="560"/>
      <c r="I623" s="506"/>
      <c r="J623" s="560"/>
      <c r="K623" s="506"/>
      <c r="L623" s="562"/>
      <c r="M623" s="506"/>
      <c r="N623" s="562"/>
      <c r="O623" s="506"/>
      <c r="P623" s="565"/>
      <c r="Q623" s="506"/>
      <c r="R623" s="562"/>
      <c r="S623" s="506"/>
      <c r="T623" s="562"/>
      <c r="U623" s="506"/>
      <c r="V623" s="562"/>
      <c r="W623" s="506"/>
      <c r="X623" s="560"/>
      <c r="Y623" s="506"/>
      <c r="Z623" s="560"/>
      <c r="AA623" s="509"/>
      <c r="AB623" s="560"/>
      <c r="AC623" s="509"/>
      <c r="AD623" s="560"/>
      <c r="AE623" s="289" t="e">
        <f>INDEX(リスト!#REF!,MATCH(品質!$D622,リスト!$D:$D,0))</f>
        <v>#REF!</v>
      </c>
      <c r="AF623" s="284" t="e">
        <f>INDEX(リスト!X:X,MATCH(品質!$D622,リスト!$D:$D,0))</f>
        <v>#N/A</v>
      </c>
    </row>
    <row r="624" spans="1:32" s="107" customFormat="1" ht="12" customHeight="1">
      <c r="A624" s="488" t="str">
        <f ca="1">中日程計画表!A595</f>
        <v/>
      </c>
      <c r="B624" s="566">
        <f>中日程計画表!B595</f>
        <v>295</v>
      </c>
      <c r="C624" s="563" t="str">
        <f>中日程計画表!C595</f>
        <v/>
      </c>
      <c r="D624" s="568">
        <f>中日程計画表!D595</f>
        <v>0</v>
      </c>
      <c r="E624" s="568">
        <f>中日程計画表!E595</f>
        <v>0</v>
      </c>
      <c r="F624" s="559">
        <v>0</v>
      </c>
      <c r="G624" s="563" t="str">
        <f>中日程計画表!K595</f>
        <v>NG</v>
      </c>
      <c r="H624" s="559"/>
      <c r="I624" s="563" t="str">
        <f>中日程計画表!O595</f>
        <v>NG</v>
      </c>
      <c r="J624" s="559"/>
      <c r="K624" s="563" t="str">
        <f>中日程計画表!S595</f>
        <v>NG</v>
      </c>
      <c r="L624" s="561"/>
      <c r="M624" s="563" t="str">
        <f>中日程計画表!W595</f>
        <v>NG</v>
      </c>
      <c r="N624" s="561"/>
      <c r="O624" s="563" t="str">
        <f>中日程計画表!AE595</f>
        <v>NG</v>
      </c>
      <c r="P624" s="564"/>
      <c r="Q624" s="563" t="str">
        <f>中日程計画表!AI595</f>
        <v>NG</v>
      </c>
      <c r="R624" s="561"/>
      <c r="S624" s="563" t="str">
        <f>中日程計画表!AQ595</f>
        <v>NG</v>
      </c>
      <c r="T624" s="561"/>
      <c r="U624" s="563" t="str">
        <f>中日程計画表!AU595</f>
        <v>NG</v>
      </c>
      <c r="V624" s="561"/>
      <c r="W624" s="563" t="str">
        <f>中日程計画表!BC595</f>
        <v>NG</v>
      </c>
      <c r="X624" s="559"/>
      <c r="Y624" s="563" t="str">
        <f>中日程計画表!BG595</f>
        <v>NG</v>
      </c>
      <c r="Z624" s="559"/>
      <c r="AA624" s="509" t="str">
        <f>中日程計画表!BO595</f>
        <v>NG</v>
      </c>
      <c r="AB624" s="559"/>
      <c r="AC624" s="509" t="str">
        <f>中日程計画表!BS595</f>
        <v>NG</v>
      </c>
      <c r="AD624" s="559"/>
      <c r="AE624" s="289" t="e">
        <f>INDEX(リスト!#REF!,MATCH(品質!$D624,リスト!$D:$D,0))</f>
        <v>#REF!</v>
      </c>
      <c r="AF624" s="284" t="e">
        <f>INDEX(リスト!X:X,MATCH(品質!$D624,リスト!$D:$D,0))</f>
        <v>#N/A</v>
      </c>
    </row>
    <row r="625" spans="1:32" s="107" customFormat="1" ht="12" customHeight="1">
      <c r="A625" s="489"/>
      <c r="B625" s="567"/>
      <c r="C625" s="506"/>
      <c r="D625" s="569"/>
      <c r="E625" s="569"/>
      <c r="F625" s="560"/>
      <c r="G625" s="506"/>
      <c r="H625" s="560"/>
      <c r="I625" s="506"/>
      <c r="J625" s="560"/>
      <c r="K625" s="506"/>
      <c r="L625" s="562"/>
      <c r="M625" s="506"/>
      <c r="N625" s="562"/>
      <c r="O625" s="506"/>
      <c r="P625" s="565"/>
      <c r="Q625" s="506"/>
      <c r="R625" s="562"/>
      <c r="S625" s="506"/>
      <c r="T625" s="562"/>
      <c r="U625" s="506"/>
      <c r="V625" s="562"/>
      <c r="W625" s="506"/>
      <c r="X625" s="560"/>
      <c r="Y625" s="506"/>
      <c r="Z625" s="560"/>
      <c r="AA625" s="509"/>
      <c r="AB625" s="560"/>
      <c r="AC625" s="509"/>
      <c r="AD625" s="560"/>
      <c r="AE625" s="289" t="e">
        <f>INDEX(リスト!#REF!,MATCH(品質!$D624,リスト!$D:$D,0))</f>
        <v>#REF!</v>
      </c>
      <c r="AF625" s="284" t="e">
        <f>INDEX(リスト!X:X,MATCH(品質!$D624,リスト!$D:$D,0))</f>
        <v>#N/A</v>
      </c>
    </row>
    <row r="626" spans="1:32" s="107" customFormat="1" ht="12" customHeight="1">
      <c r="A626" s="488" t="str">
        <f ca="1">中日程計画表!A597</f>
        <v/>
      </c>
      <c r="B626" s="566">
        <f>中日程計画表!B597</f>
        <v>296</v>
      </c>
      <c r="C626" s="563" t="str">
        <f>中日程計画表!C597</f>
        <v/>
      </c>
      <c r="D626" s="568">
        <f>中日程計画表!D597</f>
        <v>0</v>
      </c>
      <c r="E626" s="568">
        <f>中日程計画表!E597</f>
        <v>0</v>
      </c>
      <c r="F626" s="559">
        <v>0</v>
      </c>
      <c r="G626" s="563" t="str">
        <f>中日程計画表!K597</f>
        <v>NG</v>
      </c>
      <c r="H626" s="559"/>
      <c r="I626" s="563" t="str">
        <f>中日程計画表!O597</f>
        <v>NG</v>
      </c>
      <c r="J626" s="559"/>
      <c r="K626" s="563" t="str">
        <f>中日程計画表!S597</f>
        <v>NG</v>
      </c>
      <c r="L626" s="561"/>
      <c r="M626" s="563" t="str">
        <f>中日程計画表!W597</f>
        <v>NG</v>
      </c>
      <c r="N626" s="561"/>
      <c r="O626" s="563" t="str">
        <f>中日程計画表!AE597</f>
        <v>NG</v>
      </c>
      <c r="P626" s="564"/>
      <c r="Q626" s="563" t="str">
        <f>中日程計画表!AI597</f>
        <v>NG</v>
      </c>
      <c r="R626" s="561"/>
      <c r="S626" s="563" t="str">
        <f>中日程計画表!AQ597</f>
        <v>NG</v>
      </c>
      <c r="T626" s="561"/>
      <c r="U626" s="563" t="str">
        <f>中日程計画表!AU597</f>
        <v>NG</v>
      </c>
      <c r="V626" s="561"/>
      <c r="W626" s="563" t="str">
        <f>中日程計画表!BC597</f>
        <v>NG</v>
      </c>
      <c r="X626" s="559"/>
      <c r="Y626" s="563" t="str">
        <f>中日程計画表!BG597</f>
        <v>NG</v>
      </c>
      <c r="Z626" s="559"/>
      <c r="AA626" s="509" t="str">
        <f>中日程計画表!BO597</f>
        <v>NG</v>
      </c>
      <c r="AB626" s="559"/>
      <c r="AC626" s="509" t="str">
        <f>中日程計画表!BS597</f>
        <v>NG</v>
      </c>
      <c r="AD626" s="559"/>
      <c r="AE626" s="289" t="e">
        <f>INDEX(リスト!#REF!,MATCH(品質!$D626,リスト!$D:$D,0))</f>
        <v>#REF!</v>
      </c>
      <c r="AF626" s="284" t="e">
        <f>INDEX(リスト!X:X,MATCH(品質!$D626,リスト!$D:$D,0))</f>
        <v>#N/A</v>
      </c>
    </row>
    <row r="627" spans="1:32" s="107" customFormat="1" ht="12" customHeight="1">
      <c r="A627" s="489"/>
      <c r="B627" s="567"/>
      <c r="C627" s="506"/>
      <c r="D627" s="569"/>
      <c r="E627" s="569"/>
      <c r="F627" s="560"/>
      <c r="G627" s="506"/>
      <c r="H627" s="560"/>
      <c r="I627" s="506"/>
      <c r="J627" s="560"/>
      <c r="K627" s="506"/>
      <c r="L627" s="562"/>
      <c r="M627" s="506"/>
      <c r="N627" s="562"/>
      <c r="O627" s="506"/>
      <c r="P627" s="565"/>
      <c r="Q627" s="506"/>
      <c r="R627" s="562"/>
      <c r="S627" s="506"/>
      <c r="T627" s="562"/>
      <c r="U627" s="506"/>
      <c r="V627" s="562"/>
      <c r="W627" s="506"/>
      <c r="X627" s="560"/>
      <c r="Y627" s="506"/>
      <c r="Z627" s="560"/>
      <c r="AA627" s="509"/>
      <c r="AB627" s="560"/>
      <c r="AC627" s="509"/>
      <c r="AD627" s="560"/>
      <c r="AE627" s="289" t="e">
        <f>INDEX(リスト!#REF!,MATCH(品質!$D626,リスト!$D:$D,0))</f>
        <v>#REF!</v>
      </c>
      <c r="AF627" s="284" t="e">
        <f>INDEX(リスト!X:X,MATCH(品質!$D626,リスト!$D:$D,0))</f>
        <v>#N/A</v>
      </c>
    </row>
    <row r="628" spans="1:32" s="107" customFormat="1" ht="12" customHeight="1">
      <c r="A628" s="488" t="str">
        <f ca="1">中日程計画表!A599</f>
        <v/>
      </c>
      <c r="B628" s="566">
        <f>中日程計画表!B599</f>
        <v>297</v>
      </c>
      <c r="C628" s="563" t="str">
        <f>中日程計画表!C599</f>
        <v/>
      </c>
      <c r="D628" s="568">
        <f>中日程計画表!D599</f>
        <v>0</v>
      </c>
      <c r="E628" s="568">
        <f>中日程計画表!E599</f>
        <v>0</v>
      </c>
      <c r="F628" s="559">
        <v>0</v>
      </c>
      <c r="G628" s="563" t="str">
        <f>中日程計画表!K599</f>
        <v>NG</v>
      </c>
      <c r="H628" s="559"/>
      <c r="I628" s="563" t="str">
        <f>中日程計画表!O599</f>
        <v>NG</v>
      </c>
      <c r="J628" s="559"/>
      <c r="K628" s="563" t="str">
        <f>中日程計画表!S599</f>
        <v>NG</v>
      </c>
      <c r="L628" s="561">
        <v>25</v>
      </c>
      <c r="M628" s="563" t="str">
        <f>中日程計画表!W599</f>
        <v>NG</v>
      </c>
      <c r="N628" s="561">
        <v>0</v>
      </c>
      <c r="O628" s="563" t="str">
        <f>中日程計画表!AE599</f>
        <v>NG</v>
      </c>
      <c r="P628" s="564">
        <v>0</v>
      </c>
      <c r="Q628" s="563" t="str">
        <f>中日程計画表!AI599</f>
        <v>NG</v>
      </c>
      <c r="R628" s="561">
        <v>0</v>
      </c>
      <c r="S628" s="563" t="str">
        <f>中日程計画表!AQ599</f>
        <v>NG</v>
      </c>
      <c r="T628" s="561">
        <v>88</v>
      </c>
      <c r="U628" s="563" t="str">
        <f>中日程計画表!AU599</f>
        <v>NG</v>
      </c>
      <c r="V628" s="561">
        <v>0</v>
      </c>
      <c r="W628" s="563" t="str">
        <f>中日程計画表!BC599</f>
        <v>NG</v>
      </c>
      <c r="X628" s="559">
        <v>0</v>
      </c>
      <c r="Y628" s="563" t="str">
        <f>中日程計画表!BG599</f>
        <v>NG</v>
      </c>
      <c r="Z628" s="559">
        <v>0</v>
      </c>
      <c r="AA628" s="509" t="str">
        <f>中日程計画表!BO599</f>
        <v>NG</v>
      </c>
      <c r="AB628" s="559"/>
      <c r="AC628" s="509" t="str">
        <f>中日程計画表!BS599</f>
        <v>NG</v>
      </c>
      <c r="AD628" s="559"/>
      <c r="AE628" s="289" t="e">
        <f>INDEX(リスト!#REF!,MATCH(品質!$D628,リスト!$D:$D,0))</f>
        <v>#REF!</v>
      </c>
      <c r="AF628" s="284" t="e">
        <f>INDEX(リスト!X:X,MATCH(品質!$D628,リスト!$D:$D,0))</f>
        <v>#N/A</v>
      </c>
    </row>
    <row r="629" spans="1:32" s="107" customFormat="1" ht="12" customHeight="1">
      <c r="A629" s="489"/>
      <c r="B629" s="567"/>
      <c r="C629" s="506"/>
      <c r="D629" s="569"/>
      <c r="E629" s="569"/>
      <c r="F629" s="560"/>
      <c r="G629" s="506"/>
      <c r="H629" s="560"/>
      <c r="I629" s="506"/>
      <c r="J629" s="560"/>
      <c r="K629" s="506"/>
      <c r="L629" s="562"/>
      <c r="M629" s="506"/>
      <c r="N629" s="562"/>
      <c r="O629" s="506"/>
      <c r="P629" s="565"/>
      <c r="Q629" s="506"/>
      <c r="R629" s="562"/>
      <c r="S629" s="506"/>
      <c r="T629" s="562"/>
      <c r="U629" s="506"/>
      <c r="V629" s="562"/>
      <c r="W629" s="506"/>
      <c r="X629" s="560"/>
      <c r="Y629" s="506"/>
      <c r="Z629" s="560"/>
      <c r="AA629" s="509"/>
      <c r="AB629" s="560"/>
      <c r="AC629" s="509"/>
      <c r="AD629" s="560"/>
      <c r="AE629" s="289" t="e">
        <f>INDEX(リスト!#REF!,MATCH(品質!$D628,リスト!$D:$D,0))</f>
        <v>#REF!</v>
      </c>
      <c r="AF629" s="284" t="e">
        <f>INDEX(リスト!X:X,MATCH(品質!$D628,リスト!$D:$D,0))</f>
        <v>#N/A</v>
      </c>
    </row>
    <row r="630" spans="1:32" s="107" customFormat="1" ht="12" customHeight="1">
      <c r="A630" s="488" t="str">
        <f ca="1">中日程計画表!A601</f>
        <v/>
      </c>
      <c r="B630" s="566">
        <f>中日程計画表!B601</f>
        <v>298</v>
      </c>
      <c r="C630" s="563" t="str">
        <f>中日程計画表!C601</f>
        <v/>
      </c>
      <c r="D630" s="568">
        <f>中日程計画表!D601</f>
        <v>0</v>
      </c>
      <c r="E630" s="568">
        <f>中日程計画表!E601</f>
        <v>0</v>
      </c>
      <c r="F630" s="559">
        <v>3</v>
      </c>
      <c r="G630" s="563" t="str">
        <f>中日程計画表!K601</f>
        <v>NG</v>
      </c>
      <c r="H630" s="559"/>
      <c r="I630" s="563" t="str">
        <f>中日程計画表!O601</f>
        <v>NG</v>
      </c>
      <c r="J630" s="559"/>
      <c r="K630" s="563" t="str">
        <f>中日程計画表!S601</f>
        <v>NG</v>
      </c>
      <c r="L630" s="561">
        <v>14</v>
      </c>
      <c r="M630" s="563" t="str">
        <f>中日程計画表!W601</f>
        <v>NG</v>
      </c>
      <c r="N630" s="561">
        <v>0</v>
      </c>
      <c r="O630" s="563" t="str">
        <f>中日程計画表!AE601</f>
        <v>NG</v>
      </c>
      <c r="P630" s="564">
        <v>0</v>
      </c>
      <c r="Q630" s="563" t="str">
        <f>中日程計画表!AI601</f>
        <v>NG</v>
      </c>
      <c r="R630" s="561">
        <v>0</v>
      </c>
      <c r="S630" s="563" t="str">
        <f>中日程計画表!AQ601</f>
        <v>NG</v>
      </c>
      <c r="T630" s="561">
        <v>63</v>
      </c>
      <c r="U630" s="563" t="str">
        <f>中日程計画表!AU601</f>
        <v>NG</v>
      </c>
      <c r="V630" s="561">
        <v>0</v>
      </c>
      <c r="W630" s="563" t="str">
        <f>中日程計画表!BC601</f>
        <v>NG</v>
      </c>
      <c r="X630" s="559">
        <v>0</v>
      </c>
      <c r="Y630" s="563" t="str">
        <f>中日程計画表!BG601</f>
        <v>NG</v>
      </c>
      <c r="Z630" s="559">
        <v>0</v>
      </c>
      <c r="AA630" s="509" t="str">
        <f>中日程計画表!BO601</f>
        <v>NG</v>
      </c>
      <c r="AB630" s="559"/>
      <c r="AC630" s="509" t="str">
        <f>中日程計画表!BS601</f>
        <v>NG</v>
      </c>
      <c r="AD630" s="559"/>
      <c r="AE630" s="289" t="e">
        <f>INDEX(リスト!#REF!,MATCH(品質!$D630,リスト!$D:$D,0))</f>
        <v>#REF!</v>
      </c>
      <c r="AF630" s="284" t="e">
        <f>INDEX(リスト!X:X,MATCH(品質!$D630,リスト!$D:$D,0))</f>
        <v>#N/A</v>
      </c>
    </row>
    <row r="631" spans="1:32" s="107" customFormat="1" ht="12" customHeight="1">
      <c r="A631" s="489"/>
      <c r="B631" s="567"/>
      <c r="C631" s="506"/>
      <c r="D631" s="569"/>
      <c r="E631" s="569"/>
      <c r="F631" s="560"/>
      <c r="G631" s="506"/>
      <c r="H631" s="560"/>
      <c r="I631" s="506"/>
      <c r="J631" s="560"/>
      <c r="K631" s="506"/>
      <c r="L631" s="562"/>
      <c r="M631" s="506"/>
      <c r="N631" s="562"/>
      <c r="O631" s="506"/>
      <c r="P631" s="565"/>
      <c r="Q631" s="506"/>
      <c r="R631" s="562"/>
      <c r="S631" s="506"/>
      <c r="T631" s="562"/>
      <c r="U631" s="506"/>
      <c r="V631" s="562"/>
      <c r="W631" s="506"/>
      <c r="X631" s="560"/>
      <c r="Y631" s="506"/>
      <c r="Z631" s="560"/>
      <c r="AA631" s="509"/>
      <c r="AB631" s="560"/>
      <c r="AC631" s="509"/>
      <c r="AD631" s="560"/>
      <c r="AE631" s="289" t="e">
        <f>INDEX(リスト!#REF!,MATCH(品質!$D630,リスト!$D:$D,0))</f>
        <v>#REF!</v>
      </c>
      <c r="AF631" s="284" t="e">
        <f>INDEX(リスト!X:X,MATCH(品質!$D630,リスト!$D:$D,0))</f>
        <v>#N/A</v>
      </c>
    </row>
    <row r="632" spans="1:32" s="107" customFormat="1" ht="12" customHeight="1">
      <c r="A632" s="488" t="str">
        <f ca="1">中日程計画表!A603</f>
        <v/>
      </c>
      <c r="B632" s="566">
        <f>中日程計画表!B603</f>
        <v>299</v>
      </c>
      <c r="C632" s="563" t="str">
        <f>中日程計画表!C603</f>
        <v/>
      </c>
      <c r="D632" s="568">
        <f>中日程計画表!D603</f>
        <v>0</v>
      </c>
      <c r="E632" s="568">
        <f>中日程計画表!E603</f>
        <v>0</v>
      </c>
      <c r="F632" s="559">
        <v>0</v>
      </c>
      <c r="G632" s="563" t="str">
        <f>中日程計画表!K603</f>
        <v>NG</v>
      </c>
      <c r="H632" s="559"/>
      <c r="I632" s="563" t="str">
        <f>中日程計画表!O603</f>
        <v>NG</v>
      </c>
      <c r="J632" s="559"/>
      <c r="K632" s="563" t="str">
        <f>中日程計画表!S603</f>
        <v>NG</v>
      </c>
      <c r="L632" s="561">
        <v>16</v>
      </c>
      <c r="M632" s="563" t="str">
        <f>中日程計画表!W603</f>
        <v>NG</v>
      </c>
      <c r="N632" s="561">
        <v>5</v>
      </c>
      <c r="O632" s="563" t="str">
        <f>中日程計画表!AE603</f>
        <v>NG</v>
      </c>
      <c r="P632" s="564"/>
      <c r="Q632" s="563" t="str">
        <f>中日程計画表!AI603</f>
        <v>NG</v>
      </c>
      <c r="R632" s="561"/>
      <c r="S632" s="563" t="str">
        <f>中日程計画表!AQ603</f>
        <v>NG</v>
      </c>
      <c r="T632" s="561"/>
      <c r="U632" s="563" t="str">
        <f>中日程計画表!AU603</f>
        <v>NG</v>
      </c>
      <c r="V632" s="561"/>
      <c r="W632" s="563" t="str">
        <f>中日程計画表!BC603</f>
        <v>NG</v>
      </c>
      <c r="X632" s="559"/>
      <c r="Y632" s="563" t="str">
        <f>中日程計画表!BG603</f>
        <v>NG</v>
      </c>
      <c r="Z632" s="559"/>
      <c r="AA632" s="509" t="str">
        <f>中日程計画表!BO603</f>
        <v>NG</v>
      </c>
      <c r="AB632" s="559"/>
      <c r="AC632" s="509" t="str">
        <f>中日程計画表!BS603</f>
        <v>NG</v>
      </c>
      <c r="AD632" s="559"/>
      <c r="AE632" s="289" t="e">
        <f>INDEX(リスト!#REF!,MATCH(品質!$D632,リスト!$D:$D,0))</f>
        <v>#REF!</v>
      </c>
      <c r="AF632" s="284" t="e">
        <f>INDEX(リスト!X:X,MATCH(品質!$D632,リスト!$D:$D,0))</f>
        <v>#N/A</v>
      </c>
    </row>
    <row r="633" spans="1:32" s="107" customFormat="1" ht="12" customHeight="1">
      <c r="A633" s="489"/>
      <c r="B633" s="567"/>
      <c r="C633" s="506"/>
      <c r="D633" s="569"/>
      <c r="E633" s="569"/>
      <c r="F633" s="560"/>
      <c r="G633" s="506"/>
      <c r="H633" s="560"/>
      <c r="I633" s="506"/>
      <c r="J633" s="560"/>
      <c r="K633" s="506"/>
      <c r="L633" s="562"/>
      <c r="M633" s="506"/>
      <c r="N633" s="562"/>
      <c r="O633" s="506"/>
      <c r="P633" s="565"/>
      <c r="Q633" s="506"/>
      <c r="R633" s="562"/>
      <c r="S633" s="506"/>
      <c r="T633" s="562"/>
      <c r="U633" s="506"/>
      <c r="V633" s="562"/>
      <c r="W633" s="506"/>
      <c r="X633" s="560"/>
      <c r="Y633" s="506"/>
      <c r="Z633" s="560"/>
      <c r="AA633" s="509"/>
      <c r="AB633" s="560"/>
      <c r="AC633" s="509"/>
      <c r="AD633" s="560"/>
      <c r="AE633" s="289" t="e">
        <f>INDEX(リスト!#REF!,MATCH(品質!$D632,リスト!$D:$D,0))</f>
        <v>#REF!</v>
      </c>
      <c r="AF633" s="284" t="e">
        <f>INDEX(リスト!X:X,MATCH(品質!$D632,リスト!$D:$D,0))</f>
        <v>#N/A</v>
      </c>
    </row>
    <row r="634" spans="1:32" s="107" customFormat="1" ht="12" customHeight="1">
      <c r="A634" s="488" t="str">
        <f ca="1">中日程計画表!A605</f>
        <v/>
      </c>
      <c r="B634" s="566">
        <f>中日程計画表!B605</f>
        <v>300</v>
      </c>
      <c r="C634" s="563" t="str">
        <f>中日程計画表!C605</f>
        <v/>
      </c>
      <c r="D634" s="568">
        <f>中日程計画表!D605</f>
        <v>0</v>
      </c>
      <c r="E634" s="568">
        <f>中日程計画表!E605</f>
        <v>0</v>
      </c>
      <c r="F634" s="559">
        <v>0</v>
      </c>
      <c r="G634" s="563" t="str">
        <f>中日程計画表!K605</f>
        <v>NG</v>
      </c>
      <c r="H634" s="559"/>
      <c r="I634" s="563" t="str">
        <f>中日程計画表!O605</f>
        <v>NG</v>
      </c>
      <c r="J634" s="559"/>
      <c r="K634" s="563" t="str">
        <f>中日程計画表!S605</f>
        <v>NG</v>
      </c>
      <c r="L634" s="561">
        <v>0</v>
      </c>
      <c r="M634" s="563" t="str">
        <f>中日程計画表!W605</f>
        <v>NG</v>
      </c>
      <c r="N634" s="561"/>
      <c r="O634" s="563" t="str">
        <f>中日程計画表!AE605</f>
        <v>NG</v>
      </c>
      <c r="P634" s="564">
        <v>0</v>
      </c>
      <c r="Q634" s="563" t="str">
        <f>中日程計画表!AI605</f>
        <v>NG</v>
      </c>
      <c r="R634" s="561"/>
      <c r="S634" s="563" t="str">
        <f>中日程計画表!AQ605</f>
        <v>NG</v>
      </c>
      <c r="T634" s="561"/>
      <c r="U634" s="563" t="str">
        <f>中日程計画表!AU605</f>
        <v>NG</v>
      </c>
      <c r="V634" s="561">
        <v>0</v>
      </c>
      <c r="W634" s="563" t="str">
        <f>中日程計画表!BC605</f>
        <v>NG</v>
      </c>
      <c r="X634" s="559">
        <v>0</v>
      </c>
      <c r="Y634" s="563" t="str">
        <f>中日程計画表!BG605</f>
        <v>NG</v>
      </c>
      <c r="Z634" s="559"/>
      <c r="AA634" s="509" t="str">
        <f>中日程計画表!BO605</f>
        <v>NG</v>
      </c>
      <c r="AB634" s="559"/>
      <c r="AC634" s="509" t="str">
        <f>中日程計画表!BS605</f>
        <v>NG</v>
      </c>
      <c r="AD634" s="559"/>
      <c r="AE634" s="289" t="e">
        <f>INDEX(リスト!#REF!,MATCH(品質!$D634,リスト!$D:$D,0))</f>
        <v>#REF!</v>
      </c>
      <c r="AF634" s="284" t="e">
        <f>INDEX(リスト!X:X,MATCH(品質!$D634,リスト!$D:$D,0))</f>
        <v>#N/A</v>
      </c>
    </row>
    <row r="635" spans="1:32" s="107" customFormat="1" ht="12" customHeight="1">
      <c r="A635" s="489"/>
      <c r="B635" s="567"/>
      <c r="C635" s="506"/>
      <c r="D635" s="569"/>
      <c r="E635" s="569"/>
      <c r="F635" s="560"/>
      <c r="G635" s="506"/>
      <c r="H635" s="560"/>
      <c r="I635" s="506"/>
      <c r="J635" s="560"/>
      <c r="K635" s="506"/>
      <c r="L635" s="562"/>
      <c r="M635" s="506"/>
      <c r="N635" s="562"/>
      <c r="O635" s="506"/>
      <c r="P635" s="565"/>
      <c r="Q635" s="506"/>
      <c r="R635" s="562"/>
      <c r="S635" s="506"/>
      <c r="T635" s="562"/>
      <c r="U635" s="506"/>
      <c r="V635" s="562"/>
      <c r="W635" s="506"/>
      <c r="X635" s="560"/>
      <c r="Y635" s="506"/>
      <c r="Z635" s="560"/>
      <c r="AA635" s="509"/>
      <c r="AB635" s="560"/>
      <c r="AC635" s="509"/>
      <c r="AD635" s="560"/>
      <c r="AE635" s="289" t="e">
        <f>INDEX(リスト!#REF!,MATCH(品質!$D634,リスト!$D:$D,0))</f>
        <v>#REF!</v>
      </c>
      <c r="AF635" s="284" t="e">
        <f>INDEX(リスト!X:X,MATCH(品質!$D634,リスト!$D:$D,0))</f>
        <v>#N/A</v>
      </c>
    </row>
    <row r="636" spans="1:32" ht="12" customHeight="1">
      <c r="A636" s="572" t="s">
        <v>5</v>
      </c>
      <c r="B636" s="573"/>
      <c r="C636" s="573"/>
      <c r="D636" s="573"/>
      <c r="E636" s="574"/>
      <c r="F636" s="108"/>
      <c r="G636" s="109"/>
      <c r="H636" s="110">
        <f>SUM(H8:H11)</f>
        <v>0</v>
      </c>
      <c r="I636" s="109"/>
      <c r="J636" s="111">
        <f>SUM(J8:J11)</f>
        <v>0</v>
      </c>
      <c r="K636" s="109"/>
      <c r="L636" s="110">
        <f>SUM(L8:L635)</f>
        <v>3928</v>
      </c>
      <c r="M636" s="109"/>
      <c r="N636" s="111">
        <f>SUM(N8:N635)</f>
        <v>2220</v>
      </c>
      <c r="O636" s="109"/>
      <c r="P636" s="112">
        <f>SUM(P8:P635)</f>
        <v>118.58600000000001</v>
      </c>
      <c r="Q636" s="109"/>
      <c r="R636" s="111">
        <f>SUM(R8:R635)</f>
        <v>1166</v>
      </c>
      <c r="S636" s="109"/>
      <c r="T636" s="111">
        <f>SUM(T8:T635)</f>
        <v>23891</v>
      </c>
      <c r="U636" s="109"/>
      <c r="V636" s="111">
        <f>SUM(V8:V635)</f>
        <v>1662</v>
      </c>
      <c r="W636" s="109"/>
      <c r="X636" s="111">
        <f>SUM(X8:X635)</f>
        <v>476</v>
      </c>
      <c r="Y636" s="109"/>
      <c r="Z636" s="111">
        <f>SUM(Z8:Z635)</f>
        <v>200</v>
      </c>
      <c r="AA636" s="109"/>
      <c r="AB636" s="111">
        <f>SUM(AB8:AB635)</f>
        <v>2</v>
      </c>
      <c r="AC636" s="109"/>
      <c r="AD636" s="111">
        <f>SUM(AD8:AD635)</f>
        <v>0</v>
      </c>
    </row>
    <row r="637" spans="1:32" ht="12" customHeight="1">
      <c r="B637" s="571" t="s">
        <v>112</v>
      </c>
      <c r="C637" s="571"/>
      <c r="D637" s="571"/>
      <c r="E637" s="571"/>
      <c r="F637" s="571"/>
      <c r="G637" s="571"/>
      <c r="H637" s="571"/>
      <c r="I637" s="571"/>
      <c r="J637" s="571"/>
      <c r="K637" s="571"/>
      <c r="L637" s="571"/>
      <c r="M637" s="571"/>
      <c r="N637" s="571"/>
      <c r="O637" s="571"/>
      <c r="P637" s="571"/>
      <c r="Q637" s="571"/>
      <c r="R637" s="571"/>
      <c r="S637" s="571"/>
      <c r="T637" s="571"/>
    </row>
  </sheetData>
  <autoFilter ref="A7:AF637"/>
  <mergeCells count="9466">
    <mergeCell ref="AB628:AB629"/>
    <mergeCell ref="AC628:AC629"/>
    <mergeCell ref="AD628:AD629"/>
    <mergeCell ref="Z630:Z631"/>
    <mergeCell ref="AA630:AA631"/>
    <mergeCell ref="AB630:AB631"/>
    <mergeCell ref="AC630:AC631"/>
    <mergeCell ref="AD630:AD631"/>
    <mergeCell ref="A628:A629"/>
    <mergeCell ref="B628:B629"/>
    <mergeCell ref="C628:C629"/>
    <mergeCell ref="D628:D629"/>
    <mergeCell ref="E628:E629"/>
    <mergeCell ref="F628:F629"/>
    <mergeCell ref="G628:G629"/>
    <mergeCell ref="H628:H629"/>
    <mergeCell ref="I628:I629"/>
    <mergeCell ref="J628:J629"/>
    <mergeCell ref="K628:K629"/>
    <mergeCell ref="L628:L629"/>
    <mergeCell ref="M628:M629"/>
    <mergeCell ref="N628:N629"/>
    <mergeCell ref="O628:O629"/>
    <mergeCell ref="P628:P629"/>
    <mergeCell ref="Q628:Q629"/>
    <mergeCell ref="R628:R629"/>
    <mergeCell ref="S628:S629"/>
    <mergeCell ref="T628:T629"/>
    <mergeCell ref="U628:U629"/>
    <mergeCell ref="V628:V629"/>
    <mergeCell ref="W628:W629"/>
    <mergeCell ref="X628:X629"/>
    <mergeCell ref="Y628:Y629"/>
    <mergeCell ref="Z628:Z629"/>
    <mergeCell ref="AA628:AA629"/>
    <mergeCell ref="X632:X633"/>
    <mergeCell ref="Y632:Y633"/>
    <mergeCell ref="Z632:Z633"/>
    <mergeCell ref="AA632:AA633"/>
    <mergeCell ref="AB632:AB633"/>
    <mergeCell ref="AC632:AC633"/>
    <mergeCell ref="AD632:AD633"/>
    <mergeCell ref="A630:A631"/>
    <mergeCell ref="B630:B631"/>
    <mergeCell ref="C630:C631"/>
    <mergeCell ref="D630:D631"/>
    <mergeCell ref="E630:E631"/>
    <mergeCell ref="F630:F631"/>
    <mergeCell ref="G630:G631"/>
    <mergeCell ref="H630:H631"/>
    <mergeCell ref="I630:I631"/>
    <mergeCell ref="J630:J631"/>
    <mergeCell ref="K630:K631"/>
    <mergeCell ref="L630:L631"/>
    <mergeCell ref="M630:M631"/>
    <mergeCell ref="N630:N631"/>
    <mergeCell ref="O630:O631"/>
    <mergeCell ref="P630:P631"/>
    <mergeCell ref="Q630:Q631"/>
    <mergeCell ref="R630:R631"/>
    <mergeCell ref="S630:S631"/>
    <mergeCell ref="T630:T631"/>
    <mergeCell ref="U630:U631"/>
    <mergeCell ref="V630:V631"/>
    <mergeCell ref="W630:W631"/>
    <mergeCell ref="X630:X631"/>
    <mergeCell ref="Y630:Y631"/>
    <mergeCell ref="G632:G633"/>
    <mergeCell ref="H632:H633"/>
    <mergeCell ref="I632:I633"/>
    <mergeCell ref="J632:J633"/>
    <mergeCell ref="K632:K633"/>
    <mergeCell ref="L632:L633"/>
    <mergeCell ref="M632:M633"/>
    <mergeCell ref="N632:N633"/>
    <mergeCell ref="O632:O633"/>
    <mergeCell ref="P632:P633"/>
    <mergeCell ref="Q632:Q633"/>
    <mergeCell ref="R632:R633"/>
    <mergeCell ref="S632:S633"/>
    <mergeCell ref="T632:T633"/>
    <mergeCell ref="U632:U633"/>
    <mergeCell ref="V632:V633"/>
    <mergeCell ref="W632:W633"/>
    <mergeCell ref="T620:T621"/>
    <mergeCell ref="U620:U621"/>
    <mergeCell ref="V620:V621"/>
    <mergeCell ref="W620:W621"/>
    <mergeCell ref="X620:X621"/>
    <mergeCell ref="Y620:Y621"/>
    <mergeCell ref="Z620:Z621"/>
    <mergeCell ref="AA620:AA621"/>
    <mergeCell ref="AB620:AB621"/>
    <mergeCell ref="AC620:AC621"/>
    <mergeCell ref="AD620:AD621"/>
    <mergeCell ref="R622:R623"/>
    <mergeCell ref="S622:S623"/>
    <mergeCell ref="T622:T623"/>
    <mergeCell ref="U622:U623"/>
    <mergeCell ref="V622:V623"/>
    <mergeCell ref="W622:W623"/>
    <mergeCell ref="X622:X623"/>
    <mergeCell ref="Y622:Y623"/>
    <mergeCell ref="Z622:Z623"/>
    <mergeCell ref="AA622:AA623"/>
    <mergeCell ref="AB622:AB623"/>
    <mergeCell ref="AC622:AC623"/>
    <mergeCell ref="AD622:AD623"/>
    <mergeCell ref="R620:R621"/>
    <mergeCell ref="S620:S621"/>
    <mergeCell ref="A620:A621"/>
    <mergeCell ref="B620:B621"/>
    <mergeCell ref="C620:C621"/>
    <mergeCell ref="D620:D621"/>
    <mergeCell ref="E620:E621"/>
    <mergeCell ref="F620:F621"/>
    <mergeCell ref="G620:G621"/>
    <mergeCell ref="H620:H621"/>
    <mergeCell ref="I620:I621"/>
    <mergeCell ref="J620:J621"/>
    <mergeCell ref="K620:K621"/>
    <mergeCell ref="L620:L621"/>
    <mergeCell ref="M620:M621"/>
    <mergeCell ref="N620:N621"/>
    <mergeCell ref="O620:O621"/>
    <mergeCell ref="P620:P621"/>
    <mergeCell ref="Q620:Q621"/>
    <mergeCell ref="A622:A623"/>
    <mergeCell ref="B622:B623"/>
    <mergeCell ref="C622:C623"/>
    <mergeCell ref="D622:D623"/>
    <mergeCell ref="E622:E623"/>
    <mergeCell ref="F622:F623"/>
    <mergeCell ref="G622:G623"/>
    <mergeCell ref="H622:H623"/>
    <mergeCell ref="I622:I623"/>
    <mergeCell ref="J622:J623"/>
    <mergeCell ref="K622:K623"/>
    <mergeCell ref="L622:L623"/>
    <mergeCell ref="M622:M623"/>
    <mergeCell ref="N622:N623"/>
    <mergeCell ref="O622:O623"/>
    <mergeCell ref="P622:P623"/>
    <mergeCell ref="Q622:Q623"/>
    <mergeCell ref="N624:N625"/>
    <mergeCell ref="O624:O625"/>
    <mergeCell ref="P624:P625"/>
    <mergeCell ref="Q624:Q625"/>
    <mergeCell ref="R624:R625"/>
    <mergeCell ref="S624:S625"/>
    <mergeCell ref="T624:T625"/>
    <mergeCell ref="U624:U625"/>
    <mergeCell ref="V624:V625"/>
    <mergeCell ref="W624:W625"/>
    <mergeCell ref="X624:X625"/>
    <mergeCell ref="Y624:Y625"/>
    <mergeCell ref="Z624:Z625"/>
    <mergeCell ref="AA624:AA625"/>
    <mergeCell ref="AB624:AB625"/>
    <mergeCell ref="AC624:AC625"/>
    <mergeCell ref="AD624:AD625"/>
    <mergeCell ref="A624:A625"/>
    <mergeCell ref="B624:B625"/>
    <mergeCell ref="C624:C625"/>
    <mergeCell ref="D624:D625"/>
    <mergeCell ref="E624:E625"/>
    <mergeCell ref="F624:F625"/>
    <mergeCell ref="G624:G625"/>
    <mergeCell ref="H624:H625"/>
    <mergeCell ref="I624:I625"/>
    <mergeCell ref="J624:J625"/>
    <mergeCell ref="K624:K625"/>
    <mergeCell ref="L624:L625"/>
    <mergeCell ref="M624:M625"/>
    <mergeCell ref="A632:A633"/>
    <mergeCell ref="B632:B633"/>
    <mergeCell ref="C632:C633"/>
    <mergeCell ref="D632:D633"/>
    <mergeCell ref="E632:E633"/>
    <mergeCell ref="F632:F633"/>
    <mergeCell ref="R626:R627"/>
    <mergeCell ref="S626:S627"/>
    <mergeCell ref="T626:T627"/>
    <mergeCell ref="U626:U627"/>
    <mergeCell ref="V626:V627"/>
    <mergeCell ref="W626:W627"/>
    <mergeCell ref="X626:X627"/>
    <mergeCell ref="Y626:Y627"/>
    <mergeCell ref="Z626:Z627"/>
    <mergeCell ref="AA626:AA627"/>
    <mergeCell ref="AB626:AB627"/>
    <mergeCell ref="AC626:AC627"/>
    <mergeCell ref="AD626:AD627"/>
    <mergeCell ref="A626:A627"/>
    <mergeCell ref="B626:B627"/>
    <mergeCell ref="C626:C627"/>
    <mergeCell ref="D626:D627"/>
    <mergeCell ref="E626:E627"/>
    <mergeCell ref="F626:F627"/>
    <mergeCell ref="G626:G627"/>
    <mergeCell ref="H626:H627"/>
    <mergeCell ref="I626:I627"/>
    <mergeCell ref="J626:J627"/>
    <mergeCell ref="K626:K627"/>
    <mergeCell ref="L626:L627"/>
    <mergeCell ref="M626:M627"/>
    <mergeCell ref="N626:N627"/>
    <mergeCell ref="O626:O627"/>
    <mergeCell ref="P626:P627"/>
    <mergeCell ref="Q626:Q627"/>
    <mergeCell ref="R618:R619"/>
    <mergeCell ref="S618:S619"/>
    <mergeCell ref="T618:T619"/>
    <mergeCell ref="U618:U619"/>
    <mergeCell ref="V618:V619"/>
    <mergeCell ref="W618:W619"/>
    <mergeCell ref="X618:X619"/>
    <mergeCell ref="Y618:Y619"/>
    <mergeCell ref="Z618:Z619"/>
    <mergeCell ref="AA618:AA619"/>
    <mergeCell ref="AB618:AB619"/>
    <mergeCell ref="AC618:AC619"/>
    <mergeCell ref="AD618:AD619"/>
    <mergeCell ref="A618:A619"/>
    <mergeCell ref="B618:B619"/>
    <mergeCell ref="C618:C619"/>
    <mergeCell ref="D618:D619"/>
    <mergeCell ref="E618:E619"/>
    <mergeCell ref="F618:F619"/>
    <mergeCell ref="G618:G619"/>
    <mergeCell ref="H618:H619"/>
    <mergeCell ref="I618:I619"/>
    <mergeCell ref="J618:J619"/>
    <mergeCell ref="K618:K619"/>
    <mergeCell ref="L618:L619"/>
    <mergeCell ref="M618:M619"/>
    <mergeCell ref="N618:N619"/>
    <mergeCell ref="O618:O619"/>
    <mergeCell ref="P618:P619"/>
    <mergeCell ref="Q618:Q619"/>
    <mergeCell ref="A606:A607"/>
    <mergeCell ref="B606:B607"/>
    <mergeCell ref="C606:C607"/>
    <mergeCell ref="D606:D607"/>
    <mergeCell ref="E606:E607"/>
    <mergeCell ref="F606:F607"/>
    <mergeCell ref="G606:G607"/>
    <mergeCell ref="H606:H607"/>
    <mergeCell ref="I606:I607"/>
    <mergeCell ref="J606:J607"/>
    <mergeCell ref="K606:K607"/>
    <mergeCell ref="L606:L607"/>
    <mergeCell ref="M606:M607"/>
    <mergeCell ref="N606:N607"/>
    <mergeCell ref="O606:O607"/>
    <mergeCell ref="P606:P607"/>
    <mergeCell ref="Q606:Q607"/>
    <mergeCell ref="R606:R607"/>
    <mergeCell ref="S606:S607"/>
    <mergeCell ref="T606:T607"/>
    <mergeCell ref="U606:U607"/>
    <mergeCell ref="V606:V607"/>
    <mergeCell ref="W606:W607"/>
    <mergeCell ref="X606:X607"/>
    <mergeCell ref="Y606:Y607"/>
    <mergeCell ref="Z606:Z607"/>
    <mergeCell ref="AA606:AA607"/>
    <mergeCell ref="AB606:AB607"/>
    <mergeCell ref="AC606:AC607"/>
    <mergeCell ref="AD606:AD607"/>
    <mergeCell ref="AD610:AD611"/>
    <mergeCell ref="AC610:AC611"/>
    <mergeCell ref="AB610:AB611"/>
    <mergeCell ref="AA610:AA611"/>
    <mergeCell ref="Z610:Z611"/>
    <mergeCell ref="Y610:Y611"/>
    <mergeCell ref="X610:X611"/>
    <mergeCell ref="W610:W611"/>
    <mergeCell ref="V610:V611"/>
    <mergeCell ref="U610:U611"/>
    <mergeCell ref="T610:T611"/>
    <mergeCell ref="S610:S611"/>
    <mergeCell ref="R610:R611"/>
    <mergeCell ref="R608:R609"/>
    <mergeCell ref="S608:S609"/>
    <mergeCell ref="T608:T609"/>
    <mergeCell ref="U608:U609"/>
    <mergeCell ref="V608:V609"/>
    <mergeCell ref="W608:W609"/>
    <mergeCell ref="Q610:Q611"/>
    <mergeCell ref="P610:P611"/>
    <mergeCell ref="O610:O611"/>
    <mergeCell ref="N610:N611"/>
    <mergeCell ref="M610:M611"/>
    <mergeCell ref="L610:L611"/>
    <mergeCell ref="K610:K611"/>
    <mergeCell ref="J610:J611"/>
    <mergeCell ref="I610:I611"/>
    <mergeCell ref="H610:H611"/>
    <mergeCell ref="G610:G611"/>
    <mergeCell ref="F610:F611"/>
    <mergeCell ref="E610:E611"/>
    <mergeCell ref="D610:D611"/>
    <mergeCell ref="C610:C611"/>
    <mergeCell ref="B610:B611"/>
    <mergeCell ref="A610:A611"/>
    <mergeCell ref="A608:A609"/>
    <mergeCell ref="B608:B609"/>
    <mergeCell ref="C608:C609"/>
    <mergeCell ref="D608:D609"/>
    <mergeCell ref="E608:E609"/>
    <mergeCell ref="F608:F609"/>
    <mergeCell ref="G608:G609"/>
    <mergeCell ref="H608:H609"/>
    <mergeCell ref="I608:I609"/>
    <mergeCell ref="J608:J609"/>
    <mergeCell ref="K608:K609"/>
    <mergeCell ref="L608:L609"/>
    <mergeCell ref="M608:M609"/>
    <mergeCell ref="N608:N609"/>
    <mergeCell ref="O608:O609"/>
    <mergeCell ref="P608:P609"/>
    <mergeCell ref="Q608:Q609"/>
    <mergeCell ref="X608:X609"/>
    <mergeCell ref="Y608:Y609"/>
    <mergeCell ref="Z608:Z609"/>
    <mergeCell ref="AA608:AA609"/>
    <mergeCell ref="AB608:AB609"/>
    <mergeCell ref="AC608:AC609"/>
    <mergeCell ref="AD608:AD609"/>
    <mergeCell ref="A612:A613"/>
    <mergeCell ref="B612:B613"/>
    <mergeCell ref="C612:C613"/>
    <mergeCell ref="D612:D613"/>
    <mergeCell ref="E612:E613"/>
    <mergeCell ref="F612:F613"/>
    <mergeCell ref="G612:G613"/>
    <mergeCell ref="H612:H613"/>
    <mergeCell ref="I612:I613"/>
    <mergeCell ref="J612:J613"/>
    <mergeCell ref="K612:K613"/>
    <mergeCell ref="L612:L613"/>
    <mergeCell ref="M612:M613"/>
    <mergeCell ref="N612:N613"/>
    <mergeCell ref="O612:O613"/>
    <mergeCell ref="P612:P613"/>
    <mergeCell ref="Q612:Q613"/>
    <mergeCell ref="R612:R613"/>
    <mergeCell ref="S612:S613"/>
    <mergeCell ref="T612:T613"/>
    <mergeCell ref="U612:U613"/>
    <mergeCell ref="V612:V613"/>
    <mergeCell ref="W612:W613"/>
    <mergeCell ref="X612:X613"/>
    <mergeCell ref="Y612:Y613"/>
    <mergeCell ref="Z612:Z613"/>
    <mergeCell ref="AA612:AA613"/>
    <mergeCell ref="AB612:AB613"/>
    <mergeCell ref="AC612:AC613"/>
    <mergeCell ref="AD612:AD613"/>
    <mergeCell ref="A616:A617"/>
    <mergeCell ref="B616:B617"/>
    <mergeCell ref="C616:C617"/>
    <mergeCell ref="D616:D617"/>
    <mergeCell ref="E616:E617"/>
    <mergeCell ref="F616:F617"/>
    <mergeCell ref="G616:G617"/>
    <mergeCell ref="H616:H617"/>
    <mergeCell ref="I616:I617"/>
    <mergeCell ref="J616:J617"/>
    <mergeCell ref="K616:K617"/>
    <mergeCell ref="L616:L617"/>
    <mergeCell ref="M616:M617"/>
    <mergeCell ref="N616:N617"/>
    <mergeCell ref="O616:O617"/>
    <mergeCell ref="P616:P617"/>
    <mergeCell ref="Q616:Q617"/>
    <mergeCell ref="R616:R617"/>
    <mergeCell ref="S616:S617"/>
    <mergeCell ref="T616:T617"/>
    <mergeCell ref="U616:U617"/>
    <mergeCell ref="V616:V617"/>
    <mergeCell ref="W616:W617"/>
    <mergeCell ref="X616:X617"/>
    <mergeCell ref="Y616:Y617"/>
    <mergeCell ref="Z616:Z617"/>
    <mergeCell ref="AA616:AA617"/>
    <mergeCell ref="AB616:AB617"/>
    <mergeCell ref="AC616:AC617"/>
    <mergeCell ref="AD616:AD617"/>
    <mergeCell ref="A614:A615"/>
    <mergeCell ref="B614:B615"/>
    <mergeCell ref="C614:C615"/>
    <mergeCell ref="D614:D615"/>
    <mergeCell ref="E614:E615"/>
    <mergeCell ref="F614:F615"/>
    <mergeCell ref="G614:G615"/>
    <mergeCell ref="H614:H615"/>
    <mergeCell ref="I614:I615"/>
    <mergeCell ref="J614:J615"/>
    <mergeCell ref="K614:K615"/>
    <mergeCell ref="L614:L615"/>
    <mergeCell ref="M614:M615"/>
    <mergeCell ref="N614:N615"/>
    <mergeCell ref="O614:O615"/>
    <mergeCell ref="P614:P615"/>
    <mergeCell ref="Q614:Q615"/>
    <mergeCell ref="R614:R615"/>
    <mergeCell ref="S614:S615"/>
    <mergeCell ref="T614:T615"/>
    <mergeCell ref="U614:U615"/>
    <mergeCell ref="V614:V615"/>
    <mergeCell ref="W614:W615"/>
    <mergeCell ref="X614:X615"/>
    <mergeCell ref="Y614:Y615"/>
    <mergeCell ref="Z614:Z615"/>
    <mergeCell ref="AA614:AA615"/>
    <mergeCell ref="AB614:AB615"/>
    <mergeCell ref="AC614:AC615"/>
    <mergeCell ref="AD614:AD615"/>
    <mergeCell ref="AB534:AB535"/>
    <mergeCell ref="AC534:AC535"/>
    <mergeCell ref="AD534:AD535"/>
    <mergeCell ref="Z536:Z537"/>
    <mergeCell ref="AA536:AA537"/>
    <mergeCell ref="AB536:AB537"/>
    <mergeCell ref="AC536:AC537"/>
    <mergeCell ref="AD536:AD537"/>
    <mergeCell ref="A534:A535"/>
    <mergeCell ref="B534:B535"/>
    <mergeCell ref="C534:C535"/>
    <mergeCell ref="D534:D535"/>
    <mergeCell ref="E534:E535"/>
    <mergeCell ref="F534:F535"/>
    <mergeCell ref="G534:G535"/>
    <mergeCell ref="H534:H535"/>
    <mergeCell ref="I534:I535"/>
    <mergeCell ref="J534:J535"/>
    <mergeCell ref="K534:K535"/>
    <mergeCell ref="L534:L535"/>
    <mergeCell ref="M534:M535"/>
    <mergeCell ref="N534:N535"/>
    <mergeCell ref="O534:O535"/>
    <mergeCell ref="P534:P535"/>
    <mergeCell ref="Q534:Q535"/>
    <mergeCell ref="R534:R535"/>
    <mergeCell ref="S534:S535"/>
    <mergeCell ref="T534:T535"/>
    <mergeCell ref="U534:U535"/>
    <mergeCell ref="V534:V535"/>
    <mergeCell ref="W534:W535"/>
    <mergeCell ref="X534:X535"/>
    <mergeCell ref="Y534:Y535"/>
    <mergeCell ref="Z534:Z535"/>
    <mergeCell ref="AA534:AA535"/>
    <mergeCell ref="X538:X539"/>
    <mergeCell ref="Y538:Y539"/>
    <mergeCell ref="Z538:Z539"/>
    <mergeCell ref="AA538:AA539"/>
    <mergeCell ref="AB538:AB539"/>
    <mergeCell ref="AC538:AC539"/>
    <mergeCell ref="AD538:AD539"/>
    <mergeCell ref="A536:A537"/>
    <mergeCell ref="B536:B537"/>
    <mergeCell ref="C536:C537"/>
    <mergeCell ref="D536:D537"/>
    <mergeCell ref="E536:E537"/>
    <mergeCell ref="F536:F537"/>
    <mergeCell ref="G536:G537"/>
    <mergeCell ref="H536:H537"/>
    <mergeCell ref="I536:I537"/>
    <mergeCell ref="J536:J537"/>
    <mergeCell ref="K536:K537"/>
    <mergeCell ref="L536:L537"/>
    <mergeCell ref="M536:M537"/>
    <mergeCell ref="N536:N537"/>
    <mergeCell ref="O536:O537"/>
    <mergeCell ref="P536:P537"/>
    <mergeCell ref="Q536:Q537"/>
    <mergeCell ref="R536:R537"/>
    <mergeCell ref="S536:S537"/>
    <mergeCell ref="T536:T537"/>
    <mergeCell ref="U536:U537"/>
    <mergeCell ref="V536:V537"/>
    <mergeCell ref="W536:W537"/>
    <mergeCell ref="X536:X537"/>
    <mergeCell ref="Y536:Y537"/>
    <mergeCell ref="V540:V541"/>
    <mergeCell ref="W540:W541"/>
    <mergeCell ref="X540:X541"/>
    <mergeCell ref="Y540:Y541"/>
    <mergeCell ref="Z540:Z541"/>
    <mergeCell ref="AA540:AA541"/>
    <mergeCell ref="AB540:AB541"/>
    <mergeCell ref="AC540:AC541"/>
    <mergeCell ref="AD540:AD541"/>
    <mergeCell ref="A538:A539"/>
    <mergeCell ref="B538:B539"/>
    <mergeCell ref="C538:C539"/>
    <mergeCell ref="D538:D539"/>
    <mergeCell ref="E538:E539"/>
    <mergeCell ref="F538:F539"/>
    <mergeCell ref="G538:G539"/>
    <mergeCell ref="H538:H539"/>
    <mergeCell ref="I538:I539"/>
    <mergeCell ref="J538:J539"/>
    <mergeCell ref="K538:K539"/>
    <mergeCell ref="L538:L539"/>
    <mergeCell ref="M538:M539"/>
    <mergeCell ref="N538:N539"/>
    <mergeCell ref="O538:O539"/>
    <mergeCell ref="P538:P539"/>
    <mergeCell ref="Q538:Q539"/>
    <mergeCell ref="R538:R539"/>
    <mergeCell ref="S538:S539"/>
    <mergeCell ref="T538:T539"/>
    <mergeCell ref="U538:U539"/>
    <mergeCell ref="V538:V539"/>
    <mergeCell ref="W538:W539"/>
    <mergeCell ref="T542:T543"/>
    <mergeCell ref="U542:U543"/>
    <mergeCell ref="V542:V543"/>
    <mergeCell ref="W542:W543"/>
    <mergeCell ref="X542:X543"/>
    <mergeCell ref="Y542:Y543"/>
    <mergeCell ref="Z542:Z543"/>
    <mergeCell ref="AA542:AA543"/>
    <mergeCell ref="AB542:AB543"/>
    <mergeCell ref="AC542:AC543"/>
    <mergeCell ref="AD542:AD543"/>
    <mergeCell ref="A540:A541"/>
    <mergeCell ref="B540:B541"/>
    <mergeCell ref="C540:C541"/>
    <mergeCell ref="D540:D541"/>
    <mergeCell ref="E540:E541"/>
    <mergeCell ref="F540:F541"/>
    <mergeCell ref="G540:G541"/>
    <mergeCell ref="H540:H541"/>
    <mergeCell ref="I540:I541"/>
    <mergeCell ref="J540:J541"/>
    <mergeCell ref="K540:K541"/>
    <mergeCell ref="L540:L541"/>
    <mergeCell ref="M540:M541"/>
    <mergeCell ref="N540:N541"/>
    <mergeCell ref="O540:O541"/>
    <mergeCell ref="P540:P541"/>
    <mergeCell ref="Q540:Q541"/>
    <mergeCell ref="R540:R541"/>
    <mergeCell ref="S540:S541"/>
    <mergeCell ref="T540:T541"/>
    <mergeCell ref="U540:U541"/>
    <mergeCell ref="R544:R545"/>
    <mergeCell ref="S544:S545"/>
    <mergeCell ref="T544:T545"/>
    <mergeCell ref="U544:U545"/>
    <mergeCell ref="V544:V545"/>
    <mergeCell ref="W544:W545"/>
    <mergeCell ref="X544:X545"/>
    <mergeCell ref="Y544:Y545"/>
    <mergeCell ref="Z544:Z545"/>
    <mergeCell ref="AA544:AA545"/>
    <mergeCell ref="AB544:AB545"/>
    <mergeCell ref="AC544:AC545"/>
    <mergeCell ref="AD544:AD545"/>
    <mergeCell ref="R542:R543"/>
    <mergeCell ref="S542:S543"/>
    <mergeCell ref="A542:A543"/>
    <mergeCell ref="B542:B543"/>
    <mergeCell ref="C542:C543"/>
    <mergeCell ref="D542:D543"/>
    <mergeCell ref="E542:E543"/>
    <mergeCell ref="F542:F543"/>
    <mergeCell ref="G542:G543"/>
    <mergeCell ref="H542:H543"/>
    <mergeCell ref="I542:I543"/>
    <mergeCell ref="J542:J543"/>
    <mergeCell ref="K542:K543"/>
    <mergeCell ref="L542:L543"/>
    <mergeCell ref="M542:M543"/>
    <mergeCell ref="N542:N543"/>
    <mergeCell ref="O542:O543"/>
    <mergeCell ref="P542:P543"/>
    <mergeCell ref="Q542:Q543"/>
    <mergeCell ref="A544:A545"/>
    <mergeCell ref="B544:B545"/>
    <mergeCell ref="C544:C545"/>
    <mergeCell ref="D544:D545"/>
    <mergeCell ref="E544:E545"/>
    <mergeCell ref="F544:F545"/>
    <mergeCell ref="G544:G545"/>
    <mergeCell ref="H544:H545"/>
    <mergeCell ref="I544:I545"/>
    <mergeCell ref="J544:J545"/>
    <mergeCell ref="K544:K545"/>
    <mergeCell ref="L544:L545"/>
    <mergeCell ref="M544:M545"/>
    <mergeCell ref="N544:N545"/>
    <mergeCell ref="O544:O545"/>
    <mergeCell ref="P544:P545"/>
    <mergeCell ref="Q544:Q545"/>
    <mergeCell ref="M530:M531"/>
    <mergeCell ref="N530:N531"/>
    <mergeCell ref="O530:O531"/>
    <mergeCell ref="P530:P531"/>
    <mergeCell ref="Q530:Q531"/>
    <mergeCell ref="U530:U531"/>
    <mergeCell ref="V530:V531"/>
    <mergeCell ref="W530:W531"/>
    <mergeCell ref="X530:X531"/>
    <mergeCell ref="Y530:Y531"/>
    <mergeCell ref="Z530:Z531"/>
    <mergeCell ref="AA530:AA531"/>
    <mergeCell ref="AB530:AB531"/>
    <mergeCell ref="AC530:AC531"/>
    <mergeCell ref="AD530:AD531"/>
    <mergeCell ref="S532:S533"/>
    <mergeCell ref="T532:T533"/>
    <mergeCell ref="U532:U533"/>
    <mergeCell ref="V532:V533"/>
    <mergeCell ref="W532:W533"/>
    <mergeCell ref="X532:X533"/>
    <mergeCell ref="Y532:Y533"/>
    <mergeCell ref="Z532:Z533"/>
    <mergeCell ref="AA532:AA533"/>
    <mergeCell ref="AB532:AB533"/>
    <mergeCell ref="AC532:AC533"/>
    <mergeCell ref="AD532:AD533"/>
    <mergeCell ref="R530:R531"/>
    <mergeCell ref="S530:S531"/>
    <mergeCell ref="T530:T531"/>
    <mergeCell ref="A532:A533"/>
    <mergeCell ref="B532:B533"/>
    <mergeCell ref="C532:C533"/>
    <mergeCell ref="D532:D533"/>
    <mergeCell ref="E532:E533"/>
    <mergeCell ref="F532:F533"/>
    <mergeCell ref="G532:G533"/>
    <mergeCell ref="H532:H533"/>
    <mergeCell ref="I532:I533"/>
    <mergeCell ref="J532:J533"/>
    <mergeCell ref="K532:K533"/>
    <mergeCell ref="L532:L533"/>
    <mergeCell ref="M532:M533"/>
    <mergeCell ref="N532:N533"/>
    <mergeCell ref="O532:O533"/>
    <mergeCell ref="P532:P533"/>
    <mergeCell ref="Q532:Q533"/>
    <mergeCell ref="J8:J9"/>
    <mergeCell ref="A530:A531"/>
    <mergeCell ref="B530:B531"/>
    <mergeCell ref="C530:C531"/>
    <mergeCell ref="D530:D531"/>
    <mergeCell ref="E530:E531"/>
    <mergeCell ref="F530:F531"/>
    <mergeCell ref="G530:G531"/>
    <mergeCell ref="H530:H531"/>
    <mergeCell ref="I530:I531"/>
    <mergeCell ref="J530:J531"/>
    <mergeCell ref="K530:K531"/>
    <mergeCell ref="L530:L531"/>
    <mergeCell ref="AC4:AD5"/>
    <mergeCell ref="AA6:AA7"/>
    <mergeCell ref="AB6:AB7"/>
    <mergeCell ref="AC6:AC7"/>
    <mergeCell ref="AD6:AD7"/>
    <mergeCell ref="AA10:AA11"/>
    <mergeCell ref="AB10:AB11"/>
    <mergeCell ref="AC10:AC11"/>
    <mergeCell ref="AD10:AD11"/>
    <mergeCell ref="AA8:AA9"/>
    <mergeCell ref="Z10:Z11"/>
    <mergeCell ref="U10:U11"/>
    <mergeCell ref="V10:V11"/>
    <mergeCell ref="AA4:AB5"/>
    <mergeCell ref="AB8:AB9"/>
    <mergeCell ref="V8:V9"/>
    <mergeCell ref="W8:W9"/>
    <mergeCell ref="X8:X9"/>
    <mergeCell ref="W10:W11"/>
    <mergeCell ref="AC8:AC9"/>
    <mergeCell ref="AD8:AD9"/>
    <mergeCell ref="T10:T11"/>
    <mergeCell ref="Q10:Q11"/>
    <mergeCell ref="R10:R11"/>
    <mergeCell ref="Y10:Y11"/>
    <mergeCell ref="R6:R7"/>
    <mergeCell ref="S6:S7"/>
    <mergeCell ref="W4:X5"/>
    <mergeCell ref="Y4:Z5"/>
    <mergeCell ref="W6:W7"/>
    <mergeCell ref="X6:X7"/>
    <mergeCell ref="Y6:Y7"/>
    <mergeCell ref="Z6:Z7"/>
    <mergeCell ref="T6:T7"/>
    <mergeCell ref="P6:P7"/>
    <mergeCell ref="U6:U7"/>
    <mergeCell ref="V6:V7"/>
    <mergeCell ref="U8:U9"/>
    <mergeCell ref="X10:X11"/>
    <mergeCell ref="L8:L9"/>
    <mergeCell ref="Q8:Q9"/>
    <mergeCell ref="R8:R9"/>
    <mergeCell ref="S8:S9"/>
    <mergeCell ref="T8:T9"/>
    <mergeCell ref="Q6:Q7"/>
    <mergeCell ref="B1:Z1"/>
    <mergeCell ref="A2:Z2"/>
    <mergeCell ref="A4:A7"/>
    <mergeCell ref="B4:B7"/>
    <mergeCell ref="C4:C7"/>
    <mergeCell ref="D4:D7"/>
    <mergeCell ref="E4:E7"/>
    <mergeCell ref="F4:F7"/>
    <mergeCell ref="G4:H5"/>
    <mergeCell ref="I4:J5"/>
    <mergeCell ref="K4:L5"/>
    <mergeCell ref="M4:N5"/>
    <mergeCell ref="M6:M7"/>
    <mergeCell ref="N6:N7"/>
    <mergeCell ref="B8:B9"/>
    <mergeCell ref="C8:C9"/>
    <mergeCell ref="D8:D9"/>
    <mergeCell ref="E8:E9"/>
    <mergeCell ref="P8:P9"/>
    <mergeCell ref="F8:F9"/>
    <mergeCell ref="G8:G9"/>
    <mergeCell ref="N8:N9"/>
    <mergeCell ref="O8:O9"/>
    <mergeCell ref="M8:M9"/>
    <mergeCell ref="H8:H9"/>
    <mergeCell ref="I8:I9"/>
    <mergeCell ref="A10:A11"/>
    <mergeCell ref="A8:A9"/>
    <mergeCell ref="Y8:Y9"/>
    <mergeCell ref="Z8:Z9"/>
    <mergeCell ref="P10:P11"/>
    <mergeCell ref="S10:S11"/>
    <mergeCell ref="Q4:R5"/>
    <mergeCell ref="S4:T5"/>
    <mergeCell ref="U4:V5"/>
    <mergeCell ref="O4:P5"/>
    <mergeCell ref="G6:G7"/>
    <mergeCell ref="H6:H7"/>
    <mergeCell ref="I6:I7"/>
    <mergeCell ref="J6:J7"/>
    <mergeCell ref="K6:K7"/>
    <mergeCell ref="L6:L7"/>
    <mergeCell ref="O6:O7"/>
    <mergeCell ref="B10:B11"/>
    <mergeCell ref="C10:C11"/>
    <mergeCell ref="D10:D11"/>
    <mergeCell ref="E10:E11"/>
    <mergeCell ref="F10:F11"/>
    <mergeCell ref="J10:J11"/>
    <mergeCell ref="G10:G11"/>
    <mergeCell ref="H10:H11"/>
    <mergeCell ref="I10:I11"/>
    <mergeCell ref="K10:K11"/>
    <mergeCell ref="N10:N11"/>
    <mergeCell ref="O10:O11"/>
    <mergeCell ref="L10:L11"/>
    <mergeCell ref="M10:M11"/>
    <mergeCell ref="K8:K9"/>
    <mergeCell ref="B637:T637"/>
    <mergeCell ref="S12:S13"/>
    <mergeCell ref="T12:T13"/>
    <mergeCell ref="U12:U13"/>
    <mergeCell ref="V12:V13"/>
    <mergeCell ref="W12:W13"/>
    <mergeCell ref="X12:X13"/>
    <mergeCell ref="A636:E636"/>
    <mergeCell ref="P18:P19"/>
    <mergeCell ref="Y18:Y19"/>
    <mergeCell ref="Z18:Z19"/>
    <mergeCell ref="A20:A21"/>
    <mergeCell ref="B20:B21"/>
    <mergeCell ref="C20:C21"/>
    <mergeCell ref="D20:D21"/>
    <mergeCell ref="E20:E21"/>
    <mergeCell ref="F20:F21"/>
    <mergeCell ref="G20:G21"/>
    <mergeCell ref="H20:H21"/>
    <mergeCell ref="M20:M21"/>
    <mergeCell ref="N20:N21"/>
    <mergeCell ref="O20:O21"/>
    <mergeCell ref="P20:P21"/>
    <mergeCell ref="I20:I21"/>
    <mergeCell ref="J20:J21"/>
    <mergeCell ref="K20:K21"/>
    <mergeCell ref="L20:L21"/>
    <mergeCell ref="G22:G23"/>
    <mergeCell ref="H22:H23"/>
    <mergeCell ref="A22:A23"/>
    <mergeCell ref="B22:B23"/>
    <mergeCell ref="A12:A13"/>
    <mergeCell ref="C16:C17"/>
    <mergeCell ref="D16:D17"/>
    <mergeCell ref="H12:H13"/>
    <mergeCell ref="I12:I13"/>
    <mergeCell ref="J12:J13"/>
    <mergeCell ref="AD14:AD15"/>
    <mergeCell ref="AA12:AA13"/>
    <mergeCell ref="AB12:AB13"/>
    <mergeCell ref="Q12:Q13"/>
    <mergeCell ref="C12:C13"/>
    <mergeCell ref="D12:D13"/>
    <mergeCell ref="E12:E13"/>
    <mergeCell ref="F12:F13"/>
    <mergeCell ref="G12:G13"/>
    <mergeCell ref="AD12:AD13"/>
    <mergeCell ref="M12:M13"/>
    <mergeCell ref="N12:N13"/>
    <mergeCell ref="O12:O13"/>
    <mergeCell ref="P12:P13"/>
    <mergeCell ref="Q14:Q15"/>
    <mergeCell ref="R14:R15"/>
    <mergeCell ref="E16:E17"/>
    <mergeCell ref="F16:F17"/>
    <mergeCell ref="G16:G17"/>
    <mergeCell ref="H16:H17"/>
    <mergeCell ref="AD16:AD17"/>
    <mergeCell ref="D14:D15"/>
    <mergeCell ref="E14:E15"/>
    <mergeCell ref="F14:F15"/>
    <mergeCell ref="AD18:AD19"/>
    <mergeCell ref="G18:G19"/>
    <mergeCell ref="H18:H19"/>
    <mergeCell ref="W16:W17"/>
    <mergeCell ref="X16:X17"/>
    <mergeCell ref="Q16:Q17"/>
    <mergeCell ref="R16:R17"/>
    <mergeCell ref="S16:S17"/>
    <mergeCell ref="T16:T17"/>
    <mergeCell ref="K12:K13"/>
    <mergeCell ref="L12:L13"/>
    <mergeCell ref="Z16:Z17"/>
    <mergeCell ref="AA16:AA17"/>
    <mergeCell ref="AB16:AB17"/>
    <mergeCell ref="U16:U17"/>
    <mergeCell ref="V16:V17"/>
    <mergeCell ref="P16:P17"/>
    <mergeCell ref="I14:I15"/>
    <mergeCell ref="J14:J15"/>
    <mergeCell ref="K14:K15"/>
    <mergeCell ref="L14:L15"/>
    <mergeCell ref="I16:I17"/>
    <mergeCell ref="J16:J17"/>
    <mergeCell ref="K16:K17"/>
    <mergeCell ref="L16:L17"/>
    <mergeCell ref="M16:M17"/>
    <mergeCell ref="N16:N17"/>
    <mergeCell ref="O16:O17"/>
    <mergeCell ref="AB18:AB19"/>
    <mergeCell ref="U18:U19"/>
    <mergeCell ref="V18:V19"/>
    <mergeCell ref="W18:W19"/>
    <mergeCell ref="X18:X19"/>
    <mergeCell ref="AC18:AC19"/>
    <mergeCell ref="AA18:AA19"/>
    <mergeCell ref="B12:B13"/>
    <mergeCell ref="G14:G15"/>
    <mergeCell ref="H14:H15"/>
    <mergeCell ref="Y12:Y13"/>
    <mergeCell ref="Z12:Z13"/>
    <mergeCell ref="A16:A17"/>
    <mergeCell ref="B16:B17"/>
    <mergeCell ref="AC12:AC13"/>
    <mergeCell ref="AC16:AC17"/>
    <mergeCell ref="AC14:AC15"/>
    <mergeCell ref="S14:S15"/>
    <mergeCell ref="T14:T15"/>
    <mergeCell ref="M14:M15"/>
    <mergeCell ref="N14:N15"/>
    <mergeCell ref="O14:O15"/>
    <mergeCell ref="P14:P15"/>
    <mergeCell ref="Y14:Y15"/>
    <mergeCell ref="Z14:Z15"/>
    <mergeCell ref="AA14:AA15"/>
    <mergeCell ref="AB14:AB15"/>
    <mergeCell ref="U14:U15"/>
    <mergeCell ref="V14:V15"/>
    <mergeCell ref="W14:W15"/>
    <mergeCell ref="X14:X15"/>
    <mergeCell ref="Y16:Y17"/>
    <mergeCell ref="R12:R13"/>
    <mergeCell ref="A14:A15"/>
    <mergeCell ref="B14:B15"/>
    <mergeCell ref="C14:C15"/>
    <mergeCell ref="A18:A19"/>
    <mergeCell ref="B18:B19"/>
    <mergeCell ref="C18:C19"/>
    <mergeCell ref="D18:D19"/>
    <mergeCell ref="E18:E19"/>
    <mergeCell ref="F18:F19"/>
    <mergeCell ref="I18:I19"/>
    <mergeCell ref="J18:J19"/>
    <mergeCell ref="K18:K19"/>
    <mergeCell ref="L18:L19"/>
    <mergeCell ref="Q18:Q19"/>
    <mergeCell ref="R18:R19"/>
    <mergeCell ref="S18:S19"/>
    <mergeCell ref="T18:T19"/>
    <mergeCell ref="M18:M19"/>
    <mergeCell ref="N18:N19"/>
    <mergeCell ref="O18:O19"/>
    <mergeCell ref="C22:C23"/>
    <mergeCell ref="D22:D23"/>
    <mergeCell ref="E22:E23"/>
    <mergeCell ref="F22:F23"/>
    <mergeCell ref="I22:I23"/>
    <mergeCell ref="J22:J23"/>
    <mergeCell ref="K22:K23"/>
    <mergeCell ref="L22:L23"/>
    <mergeCell ref="AC20:AC21"/>
    <mergeCell ref="AD20:AD21"/>
    <mergeCell ref="Q20:Q21"/>
    <mergeCell ref="R20:R21"/>
    <mergeCell ref="S20:S21"/>
    <mergeCell ref="T20:T21"/>
    <mergeCell ref="Q22:Q23"/>
    <mergeCell ref="R22:R23"/>
    <mergeCell ref="S22:S23"/>
    <mergeCell ref="T22:T23"/>
    <mergeCell ref="M22:M23"/>
    <mergeCell ref="N22:N23"/>
    <mergeCell ref="O22:O23"/>
    <mergeCell ref="P22:P23"/>
    <mergeCell ref="Y22:Y23"/>
    <mergeCell ref="Z22:Z23"/>
    <mergeCell ref="AA22:AA23"/>
    <mergeCell ref="AB22:AB23"/>
    <mergeCell ref="U22:U23"/>
    <mergeCell ref="V22:V23"/>
    <mergeCell ref="W22:W23"/>
    <mergeCell ref="X22:X23"/>
    <mergeCell ref="AC22:AC23"/>
    <mergeCell ref="AD22:AD23"/>
    <mergeCell ref="AC26:AC27"/>
    <mergeCell ref="AD26:AD27"/>
    <mergeCell ref="M24:M25"/>
    <mergeCell ref="N24:N25"/>
    <mergeCell ref="O24:O25"/>
    <mergeCell ref="P24:P25"/>
    <mergeCell ref="Y20:Y21"/>
    <mergeCell ref="Z20:Z21"/>
    <mergeCell ref="AA20:AA21"/>
    <mergeCell ref="AB20:AB21"/>
    <mergeCell ref="U20:U21"/>
    <mergeCell ref="V20:V21"/>
    <mergeCell ref="W20:W21"/>
    <mergeCell ref="X20:X21"/>
    <mergeCell ref="AC24:AC25"/>
    <mergeCell ref="AD24:AD25"/>
    <mergeCell ref="Q24:Q25"/>
    <mergeCell ref="R24:R25"/>
    <mergeCell ref="S24:S25"/>
    <mergeCell ref="T24:T25"/>
    <mergeCell ref="Q26:Q27"/>
    <mergeCell ref="R26:R27"/>
    <mergeCell ref="S26:S27"/>
    <mergeCell ref="T26:T27"/>
    <mergeCell ref="Y24:Y25"/>
    <mergeCell ref="Z24:Z25"/>
    <mergeCell ref="AA24:AA25"/>
    <mergeCell ref="AB24:AB25"/>
    <mergeCell ref="U24:U25"/>
    <mergeCell ref="V24:V25"/>
    <mergeCell ref="W24:W25"/>
    <mergeCell ref="X24:X25"/>
    <mergeCell ref="Z28:Z29"/>
    <mergeCell ref="AA28:AA29"/>
    <mergeCell ref="AB28:AB29"/>
    <mergeCell ref="U28:U29"/>
    <mergeCell ref="V28:V29"/>
    <mergeCell ref="W28:W29"/>
    <mergeCell ref="X28:X29"/>
    <mergeCell ref="M26:M27"/>
    <mergeCell ref="N26:N27"/>
    <mergeCell ref="O26:O27"/>
    <mergeCell ref="P26:P27"/>
    <mergeCell ref="Y26:Y27"/>
    <mergeCell ref="Z26:Z27"/>
    <mergeCell ref="AA26:AA27"/>
    <mergeCell ref="AB26:AB27"/>
    <mergeCell ref="U26:U27"/>
    <mergeCell ref="V26:V27"/>
    <mergeCell ref="W26:W27"/>
    <mergeCell ref="X26:X27"/>
    <mergeCell ref="A26:A27"/>
    <mergeCell ref="B26:B27"/>
    <mergeCell ref="C26:C27"/>
    <mergeCell ref="D26:D27"/>
    <mergeCell ref="E26:E27"/>
    <mergeCell ref="F26:F27"/>
    <mergeCell ref="I26:I27"/>
    <mergeCell ref="J26:J27"/>
    <mergeCell ref="K26:K27"/>
    <mergeCell ref="L26:L27"/>
    <mergeCell ref="A24:A25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K24:K25"/>
    <mergeCell ref="L24:L25"/>
    <mergeCell ref="G26:G27"/>
    <mergeCell ref="H26:H27"/>
    <mergeCell ref="A30:A31"/>
    <mergeCell ref="B30:B31"/>
    <mergeCell ref="C30:C31"/>
    <mergeCell ref="D30:D31"/>
    <mergeCell ref="E30:E31"/>
    <mergeCell ref="F30:F31"/>
    <mergeCell ref="T28:T29"/>
    <mergeCell ref="Q30:Q31"/>
    <mergeCell ref="R30:R31"/>
    <mergeCell ref="S30:S31"/>
    <mergeCell ref="T30:T31"/>
    <mergeCell ref="M30:M31"/>
    <mergeCell ref="N30:N31"/>
    <mergeCell ref="O30:O31"/>
    <mergeCell ref="P30:P31"/>
    <mergeCell ref="P28:P29"/>
    <mergeCell ref="I28:I29"/>
    <mergeCell ref="J28:J29"/>
    <mergeCell ref="K28:K29"/>
    <mergeCell ref="L28:L29"/>
    <mergeCell ref="G30:G31"/>
    <mergeCell ref="H30:H31"/>
    <mergeCell ref="I30:I31"/>
    <mergeCell ref="J30:J31"/>
    <mergeCell ref="K30:K31"/>
    <mergeCell ref="L30:L31"/>
    <mergeCell ref="W36:W37"/>
    <mergeCell ref="X36:X37"/>
    <mergeCell ref="AC34:AC35"/>
    <mergeCell ref="AD34:AD35"/>
    <mergeCell ref="AC28:AC29"/>
    <mergeCell ref="AD28:AD29"/>
    <mergeCell ref="Q28:Q29"/>
    <mergeCell ref="R28:R29"/>
    <mergeCell ref="S28:S29"/>
    <mergeCell ref="A28:A29"/>
    <mergeCell ref="B28:B29"/>
    <mergeCell ref="C28:C29"/>
    <mergeCell ref="D28:D29"/>
    <mergeCell ref="E28:E29"/>
    <mergeCell ref="F28:F29"/>
    <mergeCell ref="G28:G29"/>
    <mergeCell ref="H28:H29"/>
    <mergeCell ref="M28:M29"/>
    <mergeCell ref="N28:N29"/>
    <mergeCell ref="O28:O29"/>
    <mergeCell ref="Y30:Y31"/>
    <mergeCell ref="Z30:Z31"/>
    <mergeCell ref="AA30:AA31"/>
    <mergeCell ref="AB30:AB31"/>
    <mergeCell ref="U30:U31"/>
    <mergeCell ref="V30:V31"/>
    <mergeCell ref="W30:W31"/>
    <mergeCell ref="X30:X31"/>
    <mergeCell ref="AC30:AC31"/>
    <mergeCell ref="AD30:AD31"/>
    <mergeCell ref="Y28:Y29"/>
    <mergeCell ref="U34:U35"/>
    <mergeCell ref="Y32:Y33"/>
    <mergeCell ref="Z32:Z33"/>
    <mergeCell ref="AA32:AA33"/>
    <mergeCell ref="AB32:AB33"/>
    <mergeCell ref="A34:A35"/>
    <mergeCell ref="B34:B35"/>
    <mergeCell ref="C34:C35"/>
    <mergeCell ref="D34:D35"/>
    <mergeCell ref="E34:E35"/>
    <mergeCell ref="F34:F35"/>
    <mergeCell ref="I34:I35"/>
    <mergeCell ref="J34:J35"/>
    <mergeCell ref="K34:K35"/>
    <mergeCell ref="L34:L35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L32:L33"/>
    <mergeCell ref="G34:G35"/>
    <mergeCell ref="H34:H35"/>
    <mergeCell ref="V34:V35"/>
    <mergeCell ref="W34:W35"/>
    <mergeCell ref="X34:X35"/>
    <mergeCell ref="F36:F37"/>
    <mergeCell ref="G36:G37"/>
    <mergeCell ref="H36:H37"/>
    <mergeCell ref="M36:M37"/>
    <mergeCell ref="N36:N37"/>
    <mergeCell ref="O36:O37"/>
    <mergeCell ref="AC32:AC33"/>
    <mergeCell ref="AD32:AD33"/>
    <mergeCell ref="Q32:Q33"/>
    <mergeCell ref="R32:R33"/>
    <mergeCell ref="S32:S33"/>
    <mergeCell ref="T32:T33"/>
    <mergeCell ref="Q34:Q35"/>
    <mergeCell ref="R34:R35"/>
    <mergeCell ref="S34:S35"/>
    <mergeCell ref="T34:T35"/>
    <mergeCell ref="M34:M35"/>
    <mergeCell ref="N34:N35"/>
    <mergeCell ref="O34:O35"/>
    <mergeCell ref="P34:P35"/>
    <mergeCell ref="Y34:Y35"/>
    <mergeCell ref="Z34:Z35"/>
    <mergeCell ref="M32:M33"/>
    <mergeCell ref="N32:N33"/>
    <mergeCell ref="O32:O33"/>
    <mergeCell ref="P32:P33"/>
    <mergeCell ref="U32:U33"/>
    <mergeCell ref="V32:V33"/>
    <mergeCell ref="W32:W33"/>
    <mergeCell ref="X32:X33"/>
    <mergeCell ref="AA34:AA35"/>
    <mergeCell ref="AB34:AB35"/>
    <mergeCell ref="A40:A41"/>
    <mergeCell ref="B40:B41"/>
    <mergeCell ref="C40:C41"/>
    <mergeCell ref="D40:D41"/>
    <mergeCell ref="E40:E41"/>
    <mergeCell ref="F40:F41"/>
    <mergeCell ref="I40:I41"/>
    <mergeCell ref="J40:J41"/>
    <mergeCell ref="K40:K41"/>
    <mergeCell ref="L40:L41"/>
    <mergeCell ref="Q40:Q41"/>
    <mergeCell ref="R40:R41"/>
    <mergeCell ref="S40:S41"/>
    <mergeCell ref="T40:T41"/>
    <mergeCell ref="M40:M41"/>
    <mergeCell ref="N40:N41"/>
    <mergeCell ref="O40:O41"/>
    <mergeCell ref="P40:P41"/>
    <mergeCell ref="Y40:Y41"/>
    <mergeCell ref="Z40:Z41"/>
    <mergeCell ref="AA40:AA41"/>
    <mergeCell ref="AB40:AB41"/>
    <mergeCell ref="U40:U41"/>
    <mergeCell ref="V40:V41"/>
    <mergeCell ref="W40:W41"/>
    <mergeCell ref="X40:X41"/>
    <mergeCell ref="AC40:AC41"/>
    <mergeCell ref="AD40:AD41"/>
    <mergeCell ref="P36:P37"/>
    <mergeCell ref="I36:I37"/>
    <mergeCell ref="J36:J37"/>
    <mergeCell ref="K36:K37"/>
    <mergeCell ref="L36:L37"/>
    <mergeCell ref="G38:G39"/>
    <mergeCell ref="H38:H39"/>
    <mergeCell ref="G40:G41"/>
    <mergeCell ref="H40:H41"/>
    <mergeCell ref="AB38:AB39"/>
    <mergeCell ref="U38:U39"/>
    <mergeCell ref="V38:V39"/>
    <mergeCell ref="W38:W39"/>
    <mergeCell ref="X38:X39"/>
    <mergeCell ref="AC38:AC39"/>
    <mergeCell ref="AD38:AD39"/>
    <mergeCell ref="Y36:Y37"/>
    <mergeCell ref="Z36:Z37"/>
    <mergeCell ref="AA36:AA37"/>
    <mergeCell ref="AB36:AB37"/>
    <mergeCell ref="U36:U37"/>
    <mergeCell ref="V36:V37"/>
    <mergeCell ref="A38:A39"/>
    <mergeCell ref="B38:B39"/>
    <mergeCell ref="C38:C39"/>
    <mergeCell ref="D38:D39"/>
    <mergeCell ref="E38:E39"/>
    <mergeCell ref="F38:F39"/>
    <mergeCell ref="I38:I39"/>
    <mergeCell ref="J38:J39"/>
    <mergeCell ref="K38:K39"/>
    <mergeCell ref="L38:L39"/>
    <mergeCell ref="AC36:AC37"/>
    <mergeCell ref="AD36:AD37"/>
    <mergeCell ref="Q36:Q37"/>
    <mergeCell ref="R36:R37"/>
    <mergeCell ref="S36:S37"/>
    <mergeCell ref="T36:T37"/>
    <mergeCell ref="Q38:Q39"/>
    <mergeCell ref="R38:R39"/>
    <mergeCell ref="S38:S39"/>
    <mergeCell ref="T38:T39"/>
    <mergeCell ref="M38:M39"/>
    <mergeCell ref="N38:N39"/>
    <mergeCell ref="O38:O39"/>
    <mergeCell ref="P38:P39"/>
    <mergeCell ref="Y38:Y39"/>
    <mergeCell ref="Z38:Z39"/>
    <mergeCell ref="AA38:AA39"/>
    <mergeCell ref="A36:A37"/>
    <mergeCell ref="B36:B37"/>
    <mergeCell ref="C36:C37"/>
    <mergeCell ref="D36:D37"/>
    <mergeCell ref="E36:E37"/>
    <mergeCell ref="AC42:AC43"/>
    <mergeCell ref="AD42:AD43"/>
    <mergeCell ref="Q42:Q43"/>
    <mergeCell ref="R42:R43"/>
    <mergeCell ref="S42:S43"/>
    <mergeCell ref="T42:T43"/>
    <mergeCell ref="Q44:Q45"/>
    <mergeCell ref="R44:R45"/>
    <mergeCell ref="S44:S45"/>
    <mergeCell ref="T44:T45"/>
    <mergeCell ref="M44:M45"/>
    <mergeCell ref="N44:N45"/>
    <mergeCell ref="O44:O45"/>
    <mergeCell ref="P44:P45"/>
    <mergeCell ref="Y44:Y45"/>
    <mergeCell ref="Z44:Z45"/>
    <mergeCell ref="AA44:AA45"/>
    <mergeCell ref="AB44:AB45"/>
    <mergeCell ref="U44:U45"/>
    <mergeCell ref="V44:V45"/>
    <mergeCell ref="W44:W45"/>
    <mergeCell ref="X44:X45"/>
    <mergeCell ref="AC44:AC45"/>
    <mergeCell ref="AD44:AD45"/>
    <mergeCell ref="M42:M43"/>
    <mergeCell ref="N42:N43"/>
    <mergeCell ref="O42:O43"/>
    <mergeCell ref="P42:P43"/>
    <mergeCell ref="G44:G45"/>
    <mergeCell ref="H44:H45"/>
    <mergeCell ref="Y42:Y43"/>
    <mergeCell ref="Z42:Z43"/>
    <mergeCell ref="AA42:AA43"/>
    <mergeCell ref="AB42:AB43"/>
    <mergeCell ref="U42:U43"/>
    <mergeCell ref="V42:V43"/>
    <mergeCell ref="W42:W43"/>
    <mergeCell ref="X42:X43"/>
    <mergeCell ref="A44:A45"/>
    <mergeCell ref="B44:B45"/>
    <mergeCell ref="C44:C45"/>
    <mergeCell ref="D44:D45"/>
    <mergeCell ref="E44:E45"/>
    <mergeCell ref="F44:F45"/>
    <mergeCell ref="I44:I45"/>
    <mergeCell ref="J44:J45"/>
    <mergeCell ref="K44:K45"/>
    <mergeCell ref="L44:L45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J42:J43"/>
    <mergeCell ref="K42:K43"/>
    <mergeCell ref="L42:L43"/>
    <mergeCell ref="A46:A47"/>
    <mergeCell ref="B46:B47"/>
    <mergeCell ref="C46:C47"/>
    <mergeCell ref="D46:D47"/>
    <mergeCell ref="E46:E47"/>
    <mergeCell ref="F46:F47"/>
    <mergeCell ref="G46:G47"/>
    <mergeCell ref="H46:H47"/>
    <mergeCell ref="M46:M47"/>
    <mergeCell ref="N46:N47"/>
    <mergeCell ref="O46:O47"/>
    <mergeCell ref="P46:P47"/>
    <mergeCell ref="I46:I47"/>
    <mergeCell ref="J46:J47"/>
    <mergeCell ref="K46:K47"/>
    <mergeCell ref="L46:L47"/>
    <mergeCell ref="G48:G49"/>
    <mergeCell ref="H48:H49"/>
    <mergeCell ref="A48:A49"/>
    <mergeCell ref="B48:B49"/>
    <mergeCell ref="C48:C49"/>
    <mergeCell ref="D48:D49"/>
    <mergeCell ref="E48:E49"/>
    <mergeCell ref="F48:F49"/>
    <mergeCell ref="I48:I49"/>
    <mergeCell ref="J48:J49"/>
    <mergeCell ref="K48:K49"/>
    <mergeCell ref="L48:L49"/>
    <mergeCell ref="AC46:AC47"/>
    <mergeCell ref="AD46:AD47"/>
    <mergeCell ref="Q46:Q47"/>
    <mergeCell ref="R46:R47"/>
    <mergeCell ref="S46:S47"/>
    <mergeCell ref="T46:T47"/>
    <mergeCell ref="Q48:Q49"/>
    <mergeCell ref="R48:R49"/>
    <mergeCell ref="S48:S49"/>
    <mergeCell ref="T48:T49"/>
    <mergeCell ref="M48:M49"/>
    <mergeCell ref="N48:N49"/>
    <mergeCell ref="O48:O49"/>
    <mergeCell ref="P48:P49"/>
    <mergeCell ref="Y48:Y49"/>
    <mergeCell ref="Z48:Z49"/>
    <mergeCell ref="AA48:AA49"/>
    <mergeCell ref="AB48:AB49"/>
    <mergeCell ref="U48:U49"/>
    <mergeCell ref="V48:V49"/>
    <mergeCell ref="W48:W49"/>
    <mergeCell ref="X48:X49"/>
    <mergeCell ref="AC48:AC49"/>
    <mergeCell ref="AD48:AD49"/>
    <mergeCell ref="Y46:Y47"/>
    <mergeCell ref="Z46:Z47"/>
    <mergeCell ref="AA46:AA47"/>
    <mergeCell ref="AB46:AB47"/>
    <mergeCell ref="U46:U47"/>
    <mergeCell ref="V46:V47"/>
    <mergeCell ref="W46:W47"/>
    <mergeCell ref="X46:X47"/>
    <mergeCell ref="AC50:AC51"/>
    <mergeCell ref="AD50:AD51"/>
    <mergeCell ref="Q50:Q51"/>
    <mergeCell ref="R50:R51"/>
    <mergeCell ref="S50:S51"/>
    <mergeCell ref="T50:T51"/>
    <mergeCell ref="Q52:Q53"/>
    <mergeCell ref="R52:R53"/>
    <mergeCell ref="S52:S53"/>
    <mergeCell ref="T52:T53"/>
    <mergeCell ref="M52:M53"/>
    <mergeCell ref="N52:N53"/>
    <mergeCell ref="O52:O53"/>
    <mergeCell ref="P52:P53"/>
    <mergeCell ref="Y52:Y53"/>
    <mergeCell ref="Z52:Z53"/>
    <mergeCell ref="AA52:AA53"/>
    <mergeCell ref="AB52:AB53"/>
    <mergeCell ref="U52:U53"/>
    <mergeCell ref="V52:V53"/>
    <mergeCell ref="W52:W53"/>
    <mergeCell ref="X52:X53"/>
    <mergeCell ref="AC52:AC53"/>
    <mergeCell ref="AD52:AD53"/>
    <mergeCell ref="M50:M51"/>
    <mergeCell ref="N50:N51"/>
    <mergeCell ref="O50:O51"/>
    <mergeCell ref="P50:P51"/>
    <mergeCell ref="G52:G53"/>
    <mergeCell ref="H52:H53"/>
    <mergeCell ref="Y50:Y51"/>
    <mergeCell ref="Z50:Z51"/>
    <mergeCell ref="AA50:AA51"/>
    <mergeCell ref="AB50:AB51"/>
    <mergeCell ref="U50:U51"/>
    <mergeCell ref="V50:V51"/>
    <mergeCell ref="W50:W51"/>
    <mergeCell ref="X50:X51"/>
    <mergeCell ref="A52:A53"/>
    <mergeCell ref="B52:B53"/>
    <mergeCell ref="C52:C53"/>
    <mergeCell ref="D52:D53"/>
    <mergeCell ref="E52:E53"/>
    <mergeCell ref="F52:F53"/>
    <mergeCell ref="I52:I53"/>
    <mergeCell ref="J52:J53"/>
    <mergeCell ref="K52:K53"/>
    <mergeCell ref="L52:L53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A54:A55"/>
    <mergeCell ref="B54:B55"/>
    <mergeCell ref="C54:C55"/>
    <mergeCell ref="D54:D55"/>
    <mergeCell ref="E54:E55"/>
    <mergeCell ref="F54:F55"/>
    <mergeCell ref="G54:G55"/>
    <mergeCell ref="H54:H55"/>
    <mergeCell ref="M54:M55"/>
    <mergeCell ref="N54:N55"/>
    <mergeCell ref="O54:O55"/>
    <mergeCell ref="P54:P55"/>
    <mergeCell ref="I54:I55"/>
    <mergeCell ref="J54:J55"/>
    <mergeCell ref="K54:K55"/>
    <mergeCell ref="L54:L55"/>
    <mergeCell ref="G56:G57"/>
    <mergeCell ref="H56:H57"/>
    <mergeCell ref="A56:A57"/>
    <mergeCell ref="B56:B57"/>
    <mergeCell ref="C56:C57"/>
    <mergeCell ref="D56:D57"/>
    <mergeCell ref="E56:E57"/>
    <mergeCell ref="F56:F57"/>
    <mergeCell ref="I56:I57"/>
    <mergeCell ref="J56:J57"/>
    <mergeCell ref="K56:K57"/>
    <mergeCell ref="L56:L57"/>
    <mergeCell ref="AC54:AC55"/>
    <mergeCell ref="AD54:AD55"/>
    <mergeCell ref="Q54:Q55"/>
    <mergeCell ref="R54:R55"/>
    <mergeCell ref="S54:S55"/>
    <mergeCell ref="T54:T55"/>
    <mergeCell ref="Q56:Q57"/>
    <mergeCell ref="R56:R57"/>
    <mergeCell ref="S56:S57"/>
    <mergeCell ref="T56:T57"/>
    <mergeCell ref="M56:M57"/>
    <mergeCell ref="N56:N57"/>
    <mergeCell ref="O56:O57"/>
    <mergeCell ref="P56:P57"/>
    <mergeCell ref="Y56:Y57"/>
    <mergeCell ref="Z56:Z57"/>
    <mergeCell ref="AA56:AA57"/>
    <mergeCell ref="AB56:AB57"/>
    <mergeCell ref="U56:U57"/>
    <mergeCell ref="V56:V57"/>
    <mergeCell ref="W56:W57"/>
    <mergeCell ref="X56:X57"/>
    <mergeCell ref="AC56:AC57"/>
    <mergeCell ref="AD56:AD57"/>
    <mergeCell ref="Y54:Y55"/>
    <mergeCell ref="Z54:Z55"/>
    <mergeCell ref="AA54:AA55"/>
    <mergeCell ref="AB54:AB55"/>
    <mergeCell ref="U54:U55"/>
    <mergeCell ref="V54:V55"/>
    <mergeCell ref="W54:W55"/>
    <mergeCell ref="X54:X55"/>
    <mergeCell ref="AC58:AC59"/>
    <mergeCell ref="AD58:AD59"/>
    <mergeCell ref="Q58:Q59"/>
    <mergeCell ref="R58:R59"/>
    <mergeCell ref="S58:S59"/>
    <mergeCell ref="T58:T59"/>
    <mergeCell ref="Q60:Q61"/>
    <mergeCell ref="R60:R61"/>
    <mergeCell ref="S60:S61"/>
    <mergeCell ref="T60:T61"/>
    <mergeCell ref="M60:M61"/>
    <mergeCell ref="N60:N61"/>
    <mergeCell ref="O60:O61"/>
    <mergeCell ref="P60:P61"/>
    <mergeCell ref="Y60:Y61"/>
    <mergeCell ref="Z60:Z61"/>
    <mergeCell ref="AA60:AA61"/>
    <mergeCell ref="AB60:AB61"/>
    <mergeCell ref="U60:U61"/>
    <mergeCell ref="V60:V61"/>
    <mergeCell ref="W60:W61"/>
    <mergeCell ref="X60:X61"/>
    <mergeCell ref="AC60:AC61"/>
    <mergeCell ref="AD60:AD61"/>
    <mergeCell ref="M58:M59"/>
    <mergeCell ref="N58:N59"/>
    <mergeCell ref="O58:O59"/>
    <mergeCell ref="P58:P59"/>
    <mergeCell ref="G60:G61"/>
    <mergeCell ref="H60:H61"/>
    <mergeCell ref="Y58:Y59"/>
    <mergeCell ref="Z58:Z59"/>
    <mergeCell ref="AA58:AA59"/>
    <mergeCell ref="AB58:AB59"/>
    <mergeCell ref="U58:U59"/>
    <mergeCell ref="V58:V59"/>
    <mergeCell ref="W58:W59"/>
    <mergeCell ref="X58:X59"/>
    <mergeCell ref="A60:A61"/>
    <mergeCell ref="B60:B61"/>
    <mergeCell ref="C60:C61"/>
    <mergeCell ref="D60:D61"/>
    <mergeCell ref="E60:E61"/>
    <mergeCell ref="F60:F61"/>
    <mergeCell ref="I60:I61"/>
    <mergeCell ref="J60:J61"/>
    <mergeCell ref="K60:K61"/>
    <mergeCell ref="L60:L61"/>
    <mergeCell ref="A58:A59"/>
    <mergeCell ref="B58:B59"/>
    <mergeCell ref="C58:C59"/>
    <mergeCell ref="D58:D59"/>
    <mergeCell ref="E58:E59"/>
    <mergeCell ref="F58:F59"/>
    <mergeCell ref="G58:G59"/>
    <mergeCell ref="H58:H59"/>
    <mergeCell ref="I58:I59"/>
    <mergeCell ref="J58:J59"/>
    <mergeCell ref="K58:K59"/>
    <mergeCell ref="L58:L59"/>
    <mergeCell ref="G62:G63"/>
    <mergeCell ref="H62:H63"/>
    <mergeCell ref="A62:A63"/>
    <mergeCell ref="B62:B63"/>
    <mergeCell ref="C62:C63"/>
    <mergeCell ref="D62:D63"/>
    <mergeCell ref="E62:E63"/>
    <mergeCell ref="F62:F63"/>
    <mergeCell ref="I62:I63"/>
    <mergeCell ref="J62:J63"/>
    <mergeCell ref="K62:K63"/>
    <mergeCell ref="L62:L63"/>
    <mergeCell ref="Q62:Q63"/>
    <mergeCell ref="R62:R63"/>
    <mergeCell ref="S62:S63"/>
    <mergeCell ref="T62:T63"/>
    <mergeCell ref="M62:M63"/>
    <mergeCell ref="N62:N63"/>
    <mergeCell ref="O62:O63"/>
    <mergeCell ref="P62:P63"/>
    <mergeCell ref="Y62:Y63"/>
    <mergeCell ref="Z62:Z63"/>
    <mergeCell ref="AA62:AA63"/>
    <mergeCell ref="AB62:AB63"/>
    <mergeCell ref="U62:U63"/>
    <mergeCell ref="V62:V63"/>
    <mergeCell ref="W62:W63"/>
    <mergeCell ref="X62:X63"/>
    <mergeCell ref="AC62:AC63"/>
    <mergeCell ref="AD62:AD63"/>
    <mergeCell ref="AC64:AC65"/>
    <mergeCell ref="AD64:AD65"/>
    <mergeCell ref="Q64:Q65"/>
    <mergeCell ref="R64:R65"/>
    <mergeCell ref="S64:S65"/>
    <mergeCell ref="T64:T65"/>
    <mergeCell ref="Q66:Q67"/>
    <mergeCell ref="R66:R67"/>
    <mergeCell ref="S66:S67"/>
    <mergeCell ref="T66:T67"/>
    <mergeCell ref="M66:M67"/>
    <mergeCell ref="N66:N67"/>
    <mergeCell ref="O66:O67"/>
    <mergeCell ref="P66:P67"/>
    <mergeCell ref="Y66:Y67"/>
    <mergeCell ref="Z66:Z67"/>
    <mergeCell ref="AA66:AA67"/>
    <mergeCell ref="AB66:AB67"/>
    <mergeCell ref="U66:U67"/>
    <mergeCell ref="V66:V67"/>
    <mergeCell ref="W66:W67"/>
    <mergeCell ref="X66:X67"/>
    <mergeCell ref="AC66:AC67"/>
    <mergeCell ref="AD66:AD67"/>
    <mergeCell ref="M64:M65"/>
    <mergeCell ref="N64:N65"/>
    <mergeCell ref="O64:O65"/>
    <mergeCell ref="P64:P65"/>
    <mergeCell ref="G66:G67"/>
    <mergeCell ref="H66:H67"/>
    <mergeCell ref="Y64:Y65"/>
    <mergeCell ref="Z64:Z65"/>
    <mergeCell ref="AA64:AA65"/>
    <mergeCell ref="AB64:AB65"/>
    <mergeCell ref="U64:U65"/>
    <mergeCell ref="V64:V65"/>
    <mergeCell ref="W64:W65"/>
    <mergeCell ref="X64:X65"/>
    <mergeCell ref="A66:A67"/>
    <mergeCell ref="B66:B67"/>
    <mergeCell ref="C66:C67"/>
    <mergeCell ref="D66:D67"/>
    <mergeCell ref="E66:E67"/>
    <mergeCell ref="F66:F67"/>
    <mergeCell ref="I66:I67"/>
    <mergeCell ref="J66:J67"/>
    <mergeCell ref="K66:K67"/>
    <mergeCell ref="L66:L67"/>
    <mergeCell ref="A64:A65"/>
    <mergeCell ref="B64:B65"/>
    <mergeCell ref="C64:C65"/>
    <mergeCell ref="D64:D65"/>
    <mergeCell ref="E64:E65"/>
    <mergeCell ref="F64:F65"/>
    <mergeCell ref="G64:G65"/>
    <mergeCell ref="H64:H65"/>
    <mergeCell ref="I64:I65"/>
    <mergeCell ref="J64:J65"/>
    <mergeCell ref="K64:K65"/>
    <mergeCell ref="L64:L65"/>
    <mergeCell ref="U70:U71"/>
    <mergeCell ref="V70:V71"/>
    <mergeCell ref="W70:W71"/>
    <mergeCell ref="X70:X71"/>
    <mergeCell ref="AC70:AC71"/>
    <mergeCell ref="AC68:AC69"/>
    <mergeCell ref="AD68:AD69"/>
    <mergeCell ref="Q68:Q69"/>
    <mergeCell ref="R68:R69"/>
    <mergeCell ref="S68:S69"/>
    <mergeCell ref="T68:T69"/>
    <mergeCell ref="AD70:AD71"/>
    <mergeCell ref="M68:M69"/>
    <mergeCell ref="N68:N69"/>
    <mergeCell ref="O68:O69"/>
    <mergeCell ref="P68:P69"/>
    <mergeCell ref="G70:G71"/>
    <mergeCell ref="H70:H71"/>
    <mergeCell ref="Y68:Y69"/>
    <mergeCell ref="Z68:Z69"/>
    <mergeCell ref="AA68:AA69"/>
    <mergeCell ref="AB68:AB69"/>
    <mergeCell ref="U68:U69"/>
    <mergeCell ref="V68:V69"/>
    <mergeCell ref="W68:W69"/>
    <mergeCell ref="X68:X69"/>
    <mergeCell ref="AB70:AB71"/>
    <mergeCell ref="A70:A71"/>
    <mergeCell ref="B70:B71"/>
    <mergeCell ref="C70:C71"/>
    <mergeCell ref="D70:D71"/>
    <mergeCell ref="E70:E71"/>
    <mergeCell ref="F70:F71"/>
    <mergeCell ref="I70:I71"/>
    <mergeCell ref="J70:J71"/>
    <mergeCell ref="K70:K71"/>
    <mergeCell ref="L70:L71"/>
    <mergeCell ref="A68:A69"/>
    <mergeCell ref="B68:B69"/>
    <mergeCell ref="C68:C69"/>
    <mergeCell ref="D68:D69"/>
    <mergeCell ref="E68:E69"/>
    <mergeCell ref="F68:F69"/>
    <mergeCell ref="G68:G69"/>
    <mergeCell ref="V72:V73"/>
    <mergeCell ref="W72:W73"/>
    <mergeCell ref="X72:X73"/>
    <mergeCell ref="AC72:AC73"/>
    <mergeCell ref="H68:H69"/>
    <mergeCell ref="I68:I69"/>
    <mergeCell ref="J68:J69"/>
    <mergeCell ref="K68:K69"/>
    <mergeCell ref="L68:L69"/>
    <mergeCell ref="G72:G73"/>
    <mergeCell ref="H72:H73"/>
    <mergeCell ref="A72:A73"/>
    <mergeCell ref="B72:B73"/>
    <mergeCell ref="C72:C73"/>
    <mergeCell ref="D72:D73"/>
    <mergeCell ref="E72:E73"/>
    <mergeCell ref="F72:F73"/>
    <mergeCell ref="I72:I73"/>
    <mergeCell ref="J72:J73"/>
    <mergeCell ref="K72:K73"/>
    <mergeCell ref="L72:L73"/>
    <mergeCell ref="Q70:Q71"/>
    <mergeCell ref="R70:R71"/>
    <mergeCell ref="S70:S71"/>
    <mergeCell ref="T70:T71"/>
    <mergeCell ref="M70:M71"/>
    <mergeCell ref="N70:N71"/>
    <mergeCell ref="O70:O71"/>
    <mergeCell ref="P70:P71"/>
    <mergeCell ref="Y70:Y71"/>
    <mergeCell ref="Z70:Z71"/>
    <mergeCell ref="AA70:AA71"/>
    <mergeCell ref="AD72:AD73"/>
    <mergeCell ref="AC74:AC75"/>
    <mergeCell ref="AD74:AD75"/>
    <mergeCell ref="Q74:Q75"/>
    <mergeCell ref="R74:R75"/>
    <mergeCell ref="S74:S75"/>
    <mergeCell ref="T74:T75"/>
    <mergeCell ref="M74:M75"/>
    <mergeCell ref="N74:N75"/>
    <mergeCell ref="O74:O75"/>
    <mergeCell ref="P74:P75"/>
    <mergeCell ref="Y74:Y75"/>
    <mergeCell ref="Z74:Z75"/>
    <mergeCell ref="AA74:AA75"/>
    <mergeCell ref="AB74:AB75"/>
    <mergeCell ref="U74:U75"/>
    <mergeCell ref="V74:V75"/>
    <mergeCell ref="W74:W75"/>
    <mergeCell ref="X74:X75"/>
    <mergeCell ref="Q72:Q73"/>
    <mergeCell ref="R72:R73"/>
    <mergeCell ref="S72:S73"/>
    <mergeCell ref="T72:T73"/>
    <mergeCell ref="M72:M73"/>
    <mergeCell ref="N72:N73"/>
    <mergeCell ref="O72:O73"/>
    <mergeCell ref="P72:P73"/>
    <mergeCell ref="Y72:Y73"/>
    <mergeCell ref="Z72:Z73"/>
    <mergeCell ref="AA72:AA73"/>
    <mergeCell ref="AB72:AB73"/>
    <mergeCell ref="U72:U73"/>
    <mergeCell ref="A74:A75"/>
    <mergeCell ref="B74:B75"/>
    <mergeCell ref="C74:C75"/>
    <mergeCell ref="D74:D75"/>
    <mergeCell ref="E74:E75"/>
    <mergeCell ref="F74:F75"/>
    <mergeCell ref="G74:G75"/>
    <mergeCell ref="H74:H75"/>
    <mergeCell ref="I74:I75"/>
    <mergeCell ref="J74:J75"/>
    <mergeCell ref="K74:K75"/>
    <mergeCell ref="L74:L75"/>
    <mergeCell ref="Q76:Q77"/>
    <mergeCell ref="R76:R77"/>
    <mergeCell ref="S76:S77"/>
    <mergeCell ref="T76:T77"/>
    <mergeCell ref="M76:M77"/>
    <mergeCell ref="N76:N77"/>
    <mergeCell ref="O76:O77"/>
    <mergeCell ref="P76:P77"/>
    <mergeCell ref="Y76:Y77"/>
    <mergeCell ref="Z76:Z77"/>
    <mergeCell ref="AA76:AA77"/>
    <mergeCell ref="AB76:AB77"/>
    <mergeCell ref="U76:U77"/>
    <mergeCell ref="V76:V77"/>
    <mergeCell ref="W76:W77"/>
    <mergeCell ref="X76:X77"/>
    <mergeCell ref="AC76:AC77"/>
    <mergeCell ref="AD76:AD77"/>
    <mergeCell ref="G76:G77"/>
    <mergeCell ref="H76:H77"/>
    <mergeCell ref="A76:A77"/>
    <mergeCell ref="B76:B77"/>
    <mergeCell ref="C76:C77"/>
    <mergeCell ref="D76:D77"/>
    <mergeCell ref="E76:E77"/>
    <mergeCell ref="F76:F77"/>
    <mergeCell ref="I76:I77"/>
    <mergeCell ref="J76:J77"/>
    <mergeCell ref="K76:K77"/>
    <mergeCell ref="L76:L77"/>
    <mergeCell ref="A78:A79"/>
    <mergeCell ref="B78:B79"/>
    <mergeCell ref="C78:C79"/>
    <mergeCell ref="D78:D79"/>
    <mergeCell ref="E78:E79"/>
    <mergeCell ref="F78:F79"/>
    <mergeCell ref="G78:G79"/>
    <mergeCell ref="H78:H79"/>
    <mergeCell ref="M78:M79"/>
    <mergeCell ref="N78:N79"/>
    <mergeCell ref="O78:O79"/>
    <mergeCell ref="P78:P79"/>
    <mergeCell ref="I78:I79"/>
    <mergeCell ref="J78:J79"/>
    <mergeCell ref="K78:K79"/>
    <mergeCell ref="L78:L79"/>
    <mergeCell ref="AC78:AC79"/>
    <mergeCell ref="AD78:AD79"/>
    <mergeCell ref="Q78:Q79"/>
    <mergeCell ref="R78:R79"/>
    <mergeCell ref="S78:S79"/>
    <mergeCell ref="T78:T79"/>
    <mergeCell ref="Y78:Y79"/>
    <mergeCell ref="Z78:Z79"/>
    <mergeCell ref="AA78:AA79"/>
    <mergeCell ref="AB78:AB79"/>
    <mergeCell ref="U78:U79"/>
    <mergeCell ref="V78:V79"/>
    <mergeCell ref="W78:W79"/>
    <mergeCell ref="X78:X79"/>
    <mergeCell ref="AC80:AC81"/>
    <mergeCell ref="AD80:AD81"/>
    <mergeCell ref="Q80:Q81"/>
    <mergeCell ref="R80:R81"/>
    <mergeCell ref="S80:S81"/>
    <mergeCell ref="T80:T81"/>
    <mergeCell ref="M80:M81"/>
    <mergeCell ref="N80:N81"/>
    <mergeCell ref="O80:O81"/>
    <mergeCell ref="P80:P81"/>
    <mergeCell ref="Y80:Y81"/>
    <mergeCell ref="Z80:Z81"/>
    <mergeCell ref="AA80:AA81"/>
    <mergeCell ref="AB80:AB81"/>
    <mergeCell ref="U80:U81"/>
    <mergeCell ref="V80:V81"/>
    <mergeCell ref="W80:W81"/>
    <mergeCell ref="X80:X81"/>
    <mergeCell ref="A80:A81"/>
    <mergeCell ref="B80:B81"/>
    <mergeCell ref="C80:C81"/>
    <mergeCell ref="D80:D81"/>
    <mergeCell ref="E80:E81"/>
    <mergeCell ref="F80:F81"/>
    <mergeCell ref="G80:G81"/>
    <mergeCell ref="H80:H81"/>
    <mergeCell ref="I80:I81"/>
    <mergeCell ref="J80:J81"/>
    <mergeCell ref="K80:K81"/>
    <mergeCell ref="L80:L81"/>
    <mergeCell ref="A82:A83"/>
    <mergeCell ref="B82:B83"/>
    <mergeCell ref="C82:C83"/>
    <mergeCell ref="D82:D83"/>
    <mergeCell ref="E82:E83"/>
    <mergeCell ref="F82:F83"/>
    <mergeCell ref="G82:G83"/>
    <mergeCell ref="H82:H83"/>
    <mergeCell ref="M82:M83"/>
    <mergeCell ref="N82:N83"/>
    <mergeCell ref="O82:O83"/>
    <mergeCell ref="P82:P83"/>
    <mergeCell ref="I82:I83"/>
    <mergeCell ref="J82:J83"/>
    <mergeCell ref="K82:K83"/>
    <mergeCell ref="L82:L83"/>
    <mergeCell ref="G84:G85"/>
    <mergeCell ref="H84:H85"/>
    <mergeCell ref="A84:A85"/>
    <mergeCell ref="B84:B85"/>
    <mergeCell ref="C84:C85"/>
    <mergeCell ref="D84:D85"/>
    <mergeCell ref="E84:E85"/>
    <mergeCell ref="F84:F85"/>
    <mergeCell ref="I84:I85"/>
    <mergeCell ref="J84:J85"/>
    <mergeCell ref="K84:K85"/>
    <mergeCell ref="L84:L85"/>
    <mergeCell ref="AC82:AC83"/>
    <mergeCell ref="AD82:AD83"/>
    <mergeCell ref="Q82:Q83"/>
    <mergeCell ref="R82:R83"/>
    <mergeCell ref="S82:S83"/>
    <mergeCell ref="T82:T83"/>
    <mergeCell ref="Q84:Q85"/>
    <mergeCell ref="R84:R85"/>
    <mergeCell ref="S84:S85"/>
    <mergeCell ref="T84:T85"/>
    <mergeCell ref="M84:M85"/>
    <mergeCell ref="N84:N85"/>
    <mergeCell ref="O84:O85"/>
    <mergeCell ref="P84:P85"/>
    <mergeCell ref="Y84:Y85"/>
    <mergeCell ref="Z84:Z85"/>
    <mergeCell ref="AA84:AA85"/>
    <mergeCell ref="AB84:AB85"/>
    <mergeCell ref="U84:U85"/>
    <mergeCell ref="V84:V85"/>
    <mergeCell ref="W84:W85"/>
    <mergeCell ref="X84:X85"/>
    <mergeCell ref="AC84:AC85"/>
    <mergeCell ref="AD84:AD85"/>
    <mergeCell ref="Y82:Y83"/>
    <mergeCell ref="Z82:Z83"/>
    <mergeCell ref="AA82:AA83"/>
    <mergeCell ref="AB82:AB83"/>
    <mergeCell ref="U82:U83"/>
    <mergeCell ref="V82:V83"/>
    <mergeCell ref="W82:W83"/>
    <mergeCell ref="X82:X83"/>
    <mergeCell ref="AC86:AC87"/>
    <mergeCell ref="AD86:AD87"/>
    <mergeCell ref="Q86:Q87"/>
    <mergeCell ref="R86:R87"/>
    <mergeCell ref="S86:S87"/>
    <mergeCell ref="T86:T87"/>
    <mergeCell ref="Q88:Q89"/>
    <mergeCell ref="R88:R89"/>
    <mergeCell ref="S88:S89"/>
    <mergeCell ref="T88:T89"/>
    <mergeCell ref="M88:M89"/>
    <mergeCell ref="N88:N89"/>
    <mergeCell ref="O88:O89"/>
    <mergeCell ref="P88:P89"/>
    <mergeCell ref="Y88:Y89"/>
    <mergeCell ref="Z88:Z89"/>
    <mergeCell ref="AA88:AA89"/>
    <mergeCell ref="AB88:AB89"/>
    <mergeCell ref="U88:U89"/>
    <mergeCell ref="V88:V89"/>
    <mergeCell ref="W88:W89"/>
    <mergeCell ref="X88:X89"/>
    <mergeCell ref="AC88:AC89"/>
    <mergeCell ref="AD88:AD89"/>
    <mergeCell ref="M86:M87"/>
    <mergeCell ref="N86:N87"/>
    <mergeCell ref="O86:O87"/>
    <mergeCell ref="P86:P87"/>
    <mergeCell ref="G88:G89"/>
    <mergeCell ref="H88:H89"/>
    <mergeCell ref="Y86:Y87"/>
    <mergeCell ref="Z86:Z87"/>
    <mergeCell ref="AA86:AA87"/>
    <mergeCell ref="AB86:AB87"/>
    <mergeCell ref="U86:U87"/>
    <mergeCell ref="V86:V87"/>
    <mergeCell ref="W86:W87"/>
    <mergeCell ref="X86:X87"/>
    <mergeCell ref="A88:A89"/>
    <mergeCell ref="B88:B89"/>
    <mergeCell ref="C88:C89"/>
    <mergeCell ref="D88:D89"/>
    <mergeCell ref="E88:E89"/>
    <mergeCell ref="F88:F89"/>
    <mergeCell ref="I88:I89"/>
    <mergeCell ref="J88:J89"/>
    <mergeCell ref="K88:K89"/>
    <mergeCell ref="L88:L89"/>
    <mergeCell ref="A86:A87"/>
    <mergeCell ref="B86:B87"/>
    <mergeCell ref="C86:C87"/>
    <mergeCell ref="D86:D87"/>
    <mergeCell ref="E86:E87"/>
    <mergeCell ref="F86:F87"/>
    <mergeCell ref="G86:G87"/>
    <mergeCell ref="H86:H87"/>
    <mergeCell ref="I86:I87"/>
    <mergeCell ref="J86:J87"/>
    <mergeCell ref="K86:K87"/>
    <mergeCell ref="L86:L87"/>
    <mergeCell ref="A90:A91"/>
    <mergeCell ref="B90:B91"/>
    <mergeCell ref="C90:C91"/>
    <mergeCell ref="D90:D91"/>
    <mergeCell ref="E90:E91"/>
    <mergeCell ref="F90:F91"/>
    <mergeCell ref="G90:G91"/>
    <mergeCell ref="H90:H91"/>
    <mergeCell ref="M90:M91"/>
    <mergeCell ref="N90:N91"/>
    <mergeCell ref="O90:O91"/>
    <mergeCell ref="P90:P91"/>
    <mergeCell ref="I90:I91"/>
    <mergeCell ref="J90:J91"/>
    <mergeCell ref="K90:K91"/>
    <mergeCell ref="L90:L91"/>
    <mergeCell ref="G92:G93"/>
    <mergeCell ref="H92:H93"/>
    <mergeCell ref="A92:A93"/>
    <mergeCell ref="B92:B93"/>
    <mergeCell ref="C92:C93"/>
    <mergeCell ref="D92:D93"/>
    <mergeCell ref="E92:E93"/>
    <mergeCell ref="F92:F93"/>
    <mergeCell ref="I92:I93"/>
    <mergeCell ref="J92:J93"/>
    <mergeCell ref="K92:K93"/>
    <mergeCell ref="L92:L93"/>
    <mergeCell ref="AC90:AC91"/>
    <mergeCell ref="AD90:AD91"/>
    <mergeCell ref="Q90:Q91"/>
    <mergeCell ref="R90:R91"/>
    <mergeCell ref="S90:S91"/>
    <mergeCell ref="T90:T91"/>
    <mergeCell ref="Q92:Q93"/>
    <mergeCell ref="R92:R93"/>
    <mergeCell ref="S92:S93"/>
    <mergeCell ref="T92:T93"/>
    <mergeCell ref="M92:M93"/>
    <mergeCell ref="N92:N93"/>
    <mergeCell ref="O92:O93"/>
    <mergeCell ref="P92:P93"/>
    <mergeCell ref="Y92:Y93"/>
    <mergeCell ref="Z92:Z93"/>
    <mergeCell ref="AA92:AA93"/>
    <mergeCell ref="AB92:AB93"/>
    <mergeCell ref="U92:U93"/>
    <mergeCell ref="V92:V93"/>
    <mergeCell ref="W92:W93"/>
    <mergeCell ref="X92:X93"/>
    <mergeCell ref="AC92:AC93"/>
    <mergeCell ref="AD92:AD93"/>
    <mergeCell ref="Y90:Y91"/>
    <mergeCell ref="Z90:Z91"/>
    <mergeCell ref="AA90:AA91"/>
    <mergeCell ref="AB90:AB91"/>
    <mergeCell ref="U90:U91"/>
    <mergeCell ref="V90:V91"/>
    <mergeCell ref="W90:W91"/>
    <mergeCell ref="X90:X91"/>
    <mergeCell ref="AC94:AC95"/>
    <mergeCell ref="AD94:AD95"/>
    <mergeCell ref="Q94:Q95"/>
    <mergeCell ref="R94:R95"/>
    <mergeCell ref="S94:S95"/>
    <mergeCell ref="T94:T95"/>
    <mergeCell ref="Q96:Q97"/>
    <mergeCell ref="R96:R97"/>
    <mergeCell ref="S96:S97"/>
    <mergeCell ref="T96:T97"/>
    <mergeCell ref="M96:M97"/>
    <mergeCell ref="N96:N97"/>
    <mergeCell ref="O96:O97"/>
    <mergeCell ref="P96:P97"/>
    <mergeCell ref="Y96:Y97"/>
    <mergeCell ref="Z96:Z97"/>
    <mergeCell ref="AA96:AA97"/>
    <mergeCell ref="AB96:AB97"/>
    <mergeCell ref="U96:U97"/>
    <mergeCell ref="V96:V97"/>
    <mergeCell ref="W96:W97"/>
    <mergeCell ref="X96:X97"/>
    <mergeCell ref="AC96:AC97"/>
    <mergeCell ref="AD96:AD97"/>
    <mergeCell ref="M94:M95"/>
    <mergeCell ref="N94:N95"/>
    <mergeCell ref="O94:O95"/>
    <mergeCell ref="P94:P95"/>
    <mergeCell ref="G96:G97"/>
    <mergeCell ref="H96:H97"/>
    <mergeCell ref="Y94:Y95"/>
    <mergeCell ref="Z94:Z95"/>
    <mergeCell ref="AA94:AA95"/>
    <mergeCell ref="AB94:AB95"/>
    <mergeCell ref="U94:U95"/>
    <mergeCell ref="V94:V95"/>
    <mergeCell ref="W94:W95"/>
    <mergeCell ref="X94:X95"/>
    <mergeCell ref="A96:A97"/>
    <mergeCell ref="B96:B97"/>
    <mergeCell ref="C96:C97"/>
    <mergeCell ref="D96:D97"/>
    <mergeCell ref="E96:E97"/>
    <mergeCell ref="F96:F97"/>
    <mergeCell ref="I96:I97"/>
    <mergeCell ref="J96:J97"/>
    <mergeCell ref="K96:K97"/>
    <mergeCell ref="L96:L97"/>
    <mergeCell ref="A94:A95"/>
    <mergeCell ref="B94:B95"/>
    <mergeCell ref="C94:C95"/>
    <mergeCell ref="D94:D95"/>
    <mergeCell ref="E94:E95"/>
    <mergeCell ref="F94:F95"/>
    <mergeCell ref="G94:G95"/>
    <mergeCell ref="H94:H95"/>
    <mergeCell ref="I94:I95"/>
    <mergeCell ref="J94:J95"/>
    <mergeCell ref="K94:K95"/>
    <mergeCell ref="L94:L95"/>
    <mergeCell ref="A98:A99"/>
    <mergeCell ref="B98:B99"/>
    <mergeCell ref="C98:C99"/>
    <mergeCell ref="D98:D99"/>
    <mergeCell ref="E98:E99"/>
    <mergeCell ref="F98:F99"/>
    <mergeCell ref="G98:G99"/>
    <mergeCell ref="H98:H99"/>
    <mergeCell ref="M98:M99"/>
    <mergeCell ref="N98:N99"/>
    <mergeCell ref="O98:O99"/>
    <mergeCell ref="P98:P99"/>
    <mergeCell ref="I98:I99"/>
    <mergeCell ref="J98:J99"/>
    <mergeCell ref="K98:K99"/>
    <mergeCell ref="L98:L99"/>
    <mergeCell ref="Q102:Q103"/>
    <mergeCell ref="N102:N103"/>
    <mergeCell ref="O102:O103"/>
    <mergeCell ref="P102:P103"/>
    <mergeCell ref="R102:R103"/>
    <mergeCell ref="S102:S103"/>
    <mergeCell ref="T102:T103"/>
    <mergeCell ref="G100:G101"/>
    <mergeCell ref="H100:H101"/>
    <mergeCell ref="A100:A101"/>
    <mergeCell ref="B100:B101"/>
    <mergeCell ref="C100:C101"/>
    <mergeCell ref="D100:D101"/>
    <mergeCell ref="E100:E101"/>
    <mergeCell ref="F100:F101"/>
    <mergeCell ref="I100:I101"/>
    <mergeCell ref="J100:J101"/>
    <mergeCell ref="K100:K101"/>
    <mergeCell ref="L100:L101"/>
    <mergeCell ref="AC98:AC99"/>
    <mergeCell ref="Q98:Q99"/>
    <mergeCell ref="R98:R99"/>
    <mergeCell ref="S98:S99"/>
    <mergeCell ref="T98:T99"/>
    <mergeCell ref="Q100:Q101"/>
    <mergeCell ref="R100:R101"/>
    <mergeCell ref="S100:S101"/>
    <mergeCell ref="T100:T101"/>
    <mergeCell ref="M100:M101"/>
    <mergeCell ref="N100:N101"/>
    <mergeCell ref="O100:O101"/>
    <mergeCell ref="P100:P101"/>
    <mergeCell ref="Y100:Y101"/>
    <mergeCell ref="Z100:Z101"/>
    <mergeCell ref="AA100:AA101"/>
    <mergeCell ref="M102:M103"/>
    <mergeCell ref="AC104:AC105"/>
    <mergeCell ref="W100:W101"/>
    <mergeCell ref="X100:X101"/>
    <mergeCell ref="AC100:AC101"/>
    <mergeCell ref="AD100:AD101"/>
    <mergeCell ref="Y98:Y99"/>
    <mergeCell ref="Z98:Z99"/>
    <mergeCell ref="AA98:AA99"/>
    <mergeCell ref="AB98:AB99"/>
    <mergeCell ref="U98:U99"/>
    <mergeCell ref="V98:V99"/>
    <mergeCell ref="W98:W99"/>
    <mergeCell ref="X98:X99"/>
    <mergeCell ref="AC102:AC103"/>
    <mergeCell ref="AD102:AD103"/>
    <mergeCell ref="AD98:AD99"/>
    <mergeCell ref="AB100:AB101"/>
    <mergeCell ref="U100:U101"/>
    <mergeCell ref="V100:V101"/>
    <mergeCell ref="AD104:AD105"/>
    <mergeCell ref="G104:G105"/>
    <mergeCell ref="H104:H105"/>
    <mergeCell ref="Y102:Y103"/>
    <mergeCell ref="Z102:Z103"/>
    <mergeCell ref="AA102:AA103"/>
    <mergeCell ref="AB102:AB103"/>
    <mergeCell ref="U102:U103"/>
    <mergeCell ref="V102:V103"/>
    <mergeCell ref="W102:W103"/>
    <mergeCell ref="X102:X103"/>
    <mergeCell ref="A104:A105"/>
    <mergeCell ref="B104:B105"/>
    <mergeCell ref="C104:C105"/>
    <mergeCell ref="D104:D105"/>
    <mergeCell ref="E104:E105"/>
    <mergeCell ref="F104:F105"/>
    <mergeCell ref="I104:I105"/>
    <mergeCell ref="J104:J105"/>
    <mergeCell ref="K104:K105"/>
    <mergeCell ref="L104:L105"/>
    <mergeCell ref="A102:A103"/>
    <mergeCell ref="B102:B103"/>
    <mergeCell ref="C102:C103"/>
    <mergeCell ref="D102:D103"/>
    <mergeCell ref="E102:E103"/>
    <mergeCell ref="F102:F103"/>
    <mergeCell ref="G102:G103"/>
    <mergeCell ref="AB104:AB105"/>
    <mergeCell ref="U104:U105"/>
    <mergeCell ref="V104:V105"/>
    <mergeCell ref="W104:W105"/>
    <mergeCell ref="X104:X105"/>
    <mergeCell ref="V106:V107"/>
    <mergeCell ref="W106:W107"/>
    <mergeCell ref="X106:X107"/>
    <mergeCell ref="AC106:AC107"/>
    <mergeCell ref="H102:H103"/>
    <mergeCell ref="I102:I103"/>
    <mergeCell ref="J102:J103"/>
    <mergeCell ref="K102:K103"/>
    <mergeCell ref="L102:L103"/>
    <mergeCell ref="G106:G107"/>
    <mergeCell ref="H106:H107"/>
    <mergeCell ref="A106:A107"/>
    <mergeCell ref="B106:B107"/>
    <mergeCell ref="C106:C107"/>
    <mergeCell ref="D106:D107"/>
    <mergeCell ref="E106:E107"/>
    <mergeCell ref="F106:F107"/>
    <mergeCell ref="I106:I107"/>
    <mergeCell ref="J106:J107"/>
    <mergeCell ref="K106:K107"/>
    <mergeCell ref="L106:L107"/>
    <mergeCell ref="Q104:Q105"/>
    <mergeCell ref="R104:R105"/>
    <mergeCell ref="S104:S105"/>
    <mergeCell ref="T104:T105"/>
    <mergeCell ref="M104:M105"/>
    <mergeCell ref="N104:N105"/>
    <mergeCell ref="O104:O105"/>
    <mergeCell ref="P104:P105"/>
    <mergeCell ref="Y104:Y105"/>
    <mergeCell ref="Z104:Z105"/>
    <mergeCell ref="AA104:AA105"/>
    <mergeCell ref="AD106:AD107"/>
    <mergeCell ref="AC108:AC109"/>
    <mergeCell ref="AD108:AD109"/>
    <mergeCell ref="Q108:Q109"/>
    <mergeCell ref="R108:R109"/>
    <mergeCell ref="S108:S109"/>
    <mergeCell ref="T108:T109"/>
    <mergeCell ref="M108:M109"/>
    <mergeCell ref="N108:N109"/>
    <mergeCell ref="O108:O109"/>
    <mergeCell ref="P108:P109"/>
    <mergeCell ref="Y108:Y109"/>
    <mergeCell ref="Z108:Z109"/>
    <mergeCell ref="AA108:AA109"/>
    <mergeCell ref="AB108:AB109"/>
    <mergeCell ref="U108:U109"/>
    <mergeCell ref="V108:V109"/>
    <mergeCell ref="W108:W109"/>
    <mergeCell ref="X108:X109"/>
    <mergeCell ref="Q106:Q107"/>
    <mergeCell ref="R106:R107"/>
    <mergeCell ref="S106:S107"/>
    <mergeCell ref="T106:T107"/>
    <mergeCell ref="M106:M107"/>
    <mergeCell ref="N106:N107"/>
    <mergeCell ref="O106:O107"/>
    <mergeCell ref="P106:P107"/>
    <mergeCell ref="Y106:Y107"/>
    <mergeCell ref="Z106:Z107"/>
    <mergeCell ref="AA106:AA107"/>
    <mergeCell ref="AB106:AB107"/>
    <mergeCell ref="U106:U107"/>
    <mergeCell ref="A108:A109"/>
    <mergeCell ref="B108:B109"/>
    <mergeCell ref="C108:C109"/>
    <mergeCell ref="D108:D109"/>
    <mergeCell ref="E108:E109"/>
    <mergeCell ref="F108:F109"/>
    <mergeCell ref="G108:G109"/>
    <mergeCell ref="H108:H109"/>
    <mergeCell ref="I108:I109"/>
    <mergeCell ref="J108:J109"/>
    <mergeCell ref="K108:K109"/>
    <mergeCell ref="L108:L109"/>
    <mergeCell ref="A110:A111"/>
    <mergeCell ref="B110:B111"/>
    <mergeCell ref="C110:C111"/>
    <mergeCell ref="D110:D111"/>
    <mergeCell ref="E110:E111"/>
    <mergeCell ref="F110:F111"/>
    <mergeCell ref="G110:G111"/>
    <mergeCell ref="H110:H111"/>
    <mergeCell ref="M110:M111"/>
    <mergeCell ref="N110:N111"/>
    <mergeCell ref="O110:O111"/>
    <mergeCell ref="P110:P111"/>
    <mergeCell ref="I110:I111"/>
    <mergeCell ref="J110:J111"/>
    <mergeCell ref="K110:K111"/>
    <mergeCell ref="L110:L111"/>
    <mergeCell ref="AC110:AC111"/>
    <mergeCell ref="AD110:AD111"/>
    <mergeCell ref="Q110:Q111"/>
    <mergeCell ref="R110:R111"/>
    <mergeCell ref="S110:S111"/>
    <mergeCell ref="T110:T111"/>
    <mergeCell ref="Y110:Y111"/>
    <mergeCell ref="Z110:Z111"/>
    <mergeCell ref="AA110:AA111"/>
    <mergeCell ref="AB110:AB111"/>
    <mergeCell ref="U110:U111"/>
    <mergeCell ref="V110:V111"/>
    <mergeCell ref="W110:W111"/>
    <mergeCell ref="X110:X111"/>
    <mergeCell ref="I114:I115"/>
    <mergeCell ref="J114:J115"/>
    <mergeCell ref="K114:K115"/>
    <mergeCell ref="L114:L115"/>
    <mergeCell ref="Q114:Q115"/>
    <mergeCell ref="R114:R115"/>
    <mergeCell ref="S114:S115"/>
    <mergeCell ref="T114:T115"/>
    <mergeCell ref="M114:M115"/>
    <mergeCell ref="N114:N115"/>
    <mergeCell ref="AC112:AC113"/>
    <mergeCell ref="AD112:AD113"/>
    <mergeCell ref="Q112:Q113"/>
    <mergeCell ref="R112:R113"/>
    <mergeCell ref="S112:S113"/>
    <mergeCell ref="T112:T113"/>
    <mergeCell ref="M112:M113"/>
    <mergeCell ref="N112:N113"/>
    <mergeCell ref="O112:O113"/>
    <mergeCell ref="P112:P113"/>
    <mergeCell ref="Y112:Y113"/>
    <mergeCell ref="Z112:Z113"/>
    <mergeCell ref="AA112:AA113"/>
    <mergeCell ref="AB112:AB113"/>
    <mergeCell ref="U112:U113"/>
    <mergeCell ref="V112:V113"/>
    <mergeCell ref="W112:W113"/>
    <mergeCell ref="X112:X113"/>
    <mergeCell ref="A112:A113"/>
    <mergeCell ref="B112:B113"/>
    <mergeCell ref="C112:C113"/>
    <mergeCell ref="D112:D113"/>
    <mergeCell ref="E112:E113"/>
    <mergeCell ref="F112:F113"/>
    <mergeCell ref="G112:G113"/>
    <mergeCell ref="H112:H113"/>
    <mergeCell ref="I112:I113"/>
    <mergeCell ref="J112:J113"/>
    <mergeCell ref="K112:K113"/>
    <mergeCell ref="L112:L113"/>
    <mergeCell ref="G114:G115"/>
    <mergeCell ref="H114:H115"/>
    <mergeCell ref="A114:A115"/>
    <mergeCell ref="B114:B115"/>
    <mergeCell ref="AD114:AD115"/>
    <mergeCell ref="O114:O115"/>
    <mergeCell ref="P114:P115"/>
    <mergeCell ref="Y114:Y115"/>
    <mergeCell ref="Z114:Z115"/>
    <mergeCell ref="AA114:AA115"/>
    <mergeCell ref="AB114:AB115"/>
    <mergeCell ref="U114:U115"/>
    <mergeCell ref="V114:V115"/>
    <mergeCell ref="W114:W115"/>
    <mergeCell ref="X114:X115"/>
    <mergeCell ref="AC114:AC115"/>
    <mergeCell ref="C114:C115"/>
    <mergeCell ref="D114:D115"/>
    <mergeCell ref="E114:E115"/>
    <mergeCell ref="F114:F115"/>
    <mergeCell ref="AC116:AC117"/>
    <mergeCell ref="AD116:AD117"/>
    <mergeCell ref="Q116:Q117"/>
    <mergeCell ref="R116:R117"/>
    <mergeCell ref="S116:S117"/>
    <mergeCell ref="T116:T117"/>
    <mergeCell ref="Q118:Q119"/>
    <mergeCell ref="R118:R119"/>
    <mergeCell ref="S118:S119"/>
    <mergeCell ref="T118:T119"/>
    <mergeCell ref="M118:M119"/>
    <mergeCell ref="N118:N119"/>
    <mergeCell ref="O118:O119"/>
    <mergeCell ref="P118:P119"/>
    <mergeCell ref="Y118:Y119"/>
    <mergeCell ref="Z118:Z119"/>
    <mergeCell ref="AA118:AA119"/>
    <mergeCell ref="AB118:AB119"/>
    <mergeCell ref="U118:U119"/>
    <mergeCell ref="V118:V119"/>
    <mergeCell ref="W118:W119"/>
    <mergeCell ref="X118:X119"/>
    <mergeCell ref="AC118:AC119"/>
    <mergeCell ref="AD118:AD119"/>
    <mergeCell ref="M116:M117"/>
    <mergeCell ref="N116:N117"/>
    <mergeCell ref="O116:O117"/>
    <mergeCell ref="P116:P117"/>
    <mergeCell ref="G118:G119"/>
    <mergeCell ref="H118:H119"/>
    <mergeCell ref="Y116:Y117"/>
    <mergeCell ref="Z116:Z117"/>
    <mergeCell ref="AA116:AA117"/>
    <mergeCell ref="AB116:AB117"/>
    <mergeCell ref="U116:U117"/>
    <mergeCell ref="V116:V117"/>
    <mergeCell ref="W116:W117"/>
    <mergeCell ref="X116:X117"/>
    <mergeCell ref="A118:A119"/>
    <mergeCell ref="B118:B119"/>
    <mergeCell ref="C118:C119"/>
    <mergeCell ref="D118:D119"/>
    <mergeCell ref="E118:E119"/>
    <mergeCell ref="F118:F119"/>
    <mergeCell ref="I118:I119"/>
    <mergeCell ref="J118:J119"/>
    <mergeCell ref="K118:K119"/>
    <mergeCell ref="L118:L119"/>
    <mergeCell ref="A116:A117"/>
    <mergeCell ref="B116:B117"/>
    <mergeCell ref="C116:C117"/>
    <mergeCell ref="D116:D117"/>
    <mergeCell ref="E116:E117"/>
    <mergeCell ref="F116:F117"/>
    <mergeCell ref="G116:G117"/>
    <mergeCell ref="H116:H117"/>
    <mergeCell ref="I116:I117"/>
    <mergeCell ref="J116:J117"/>
    <mergeCell ref="K116:K117"/>
    <mergeCell ref="L116:L117"/>
    <mergeCell ref="A120:A121"/>
    <mergeCell ref="B120:B121"/>
    <mergeCell ref="C120:C121"/>
    <mergeCell ref="D120:D121"/>
    <mergeCell ref="E120:E121"/>
    <mergeCell ref="F120:F121"/>
    <mergeCell ref="G120:G121"/>
    <mergeCell ref="H120:H121"/>
    <mergeCell ref="M120:M121"/>
    <mergeCell ref="N120:N121"/>
    <mergeCell ref="O120:O121"/>
    <mergeCell ref="P120:P121"/>
    <mergeCell ref="I120:I121"/>
    <mergeCell ref="J120:J121"/>
    <mergeCell ref="K120:K121"/>
    <mergeCell ref="L120:L121"/>
    <mergeCell ref="G122:G123"/>
    <mergeCell ref="H122:H123"/>
    <mergeCell ref="A122:A123"/>
    <mergeCell ref="B122:B123"/>
    <mergeCell ref="C122:C123"/>
    <mergeCell ref="D122:D123"/>
    <mergeCell ref="E122:E123"/>
    <mergeCell ref="F122:F123"/>
    <mergeCell ref="I122:I123"/>
    <mergeCell ref="J122:J123"/>
    <mergeCell ref="K122:K123"/>
    <mergeCell ref="L122:L123"/>
    <mergeCell ref="AC120:AC121"/>
    <mergeCell ref="AD120:AD121"/>
    <mergeCell ref="Q120:Q121"/>
    <mergeCell ref="R120:R121"/>
    <mergeCell ref="S120:S121"/>
    <mergeCell ref="T120:T121"/>
    <mergeCell ref="Q122:Q123"/>
    <mergeCell ref="R122:R123"/>
    <mergeCell ref="S122:S123"/>
    <mergeCell ref="T122:T123"/>
    <mergeCell ref="M122:M123"/>
    <mergeCell ref="N122:N123"/>
    <mergeCell ref="O122:O123"/>
    <mergeCell ref="P122:P123"/>
    <mergeCell ref="Y122:Y123"/>
    <mergeCell ref="Z122:Z123"/>
    <mergeCell ref="AA122:AA123"/>
    <mergeCell ref="AB122:AB123"/>
    <mergeCell ref="U122:U123"/>
    <mergeCell ref="V122:V123"/>
    <mergeCell ref="W122:W123"/>
    <mergeCell ref="X122:X123"/>
    <mergeCell ref="AC122:AC123"/>
    <mergeCell ref="AD122:AD123"/>
    <mergeCell ref="Y120:Y121"/>
    <mergeCell ref="Z120:Z121"/>
    <mergeCell ref="AA120:AA121"/>
    <mergeCell ref="AB120:AB121"/>
    <mergeCell ref="U120:U121"/>
    <mergeCell ref="V120:V121"/>
    <mergeCell ref="W120:W121"/>
    <mergeCell ref="X120:X121"/>
    <mergeCell ref="A124:A125"/>
    <mergeCell ref="B124:B125"/>
    <mergeCell ref="C124:C125"/>
    <mergeCell ref="D124:D125"/>
    <mergeCell ref="E124:E125"/>
    <mergeCell ref="F124:F125"/>
    <mergeCell ref="G124:G125"/>
    <mergeCell ref="H124:H125"/>
    <mergeCell ref="M124:M125"/>
    <mergeCell ref="N124:N125"/>
    <mergeCell ref="O124:O125"/>
    <mergeCell ref="P124:P125"/>
    <mergeCell ref="I124:I125"/>
    <mergeCell ref="J124:J125"/>
    <mergeCell ref="K124:K125"/>
    <mergeCell ref="L124:L125"/>
    <mergeCell ref="AC124:AC125"/>
    <mergeCell ref="AD124:AD125"/>
    <mergeCell ref="Q124:Q125"/>
    <mergeCell ref="R124:R125"/>
    <mergeCell ref="S124:S125"/>
    <mergeCell ref="T124:T125"/>
    <mergeCell ref="Y124:Y125"/>
    <mergeCell ref="Z124:Z125"/>
    <mergeCell ref="AA124:AA125"/>
    <mergeCell ref="AB124:AB125"/>
    <mergeCell ref="U124:U125"/>
    <mergeCell ref="V124:V125"/>
    <mergeCell ref="W124:W125"/>
    <mergeCell ref="X124:X125"/>
    <mergeCell ref="AC126:AC127"/>
    <mergeCell ref="AD126:AD127"/>
    <mergeCell ref="Q126:Q127"/>
    <mergeCell ref="R126:R127"/>
    <mergeCell ref="S126:S127"/>
    <mergeCell ref="T126:T127"/>
    <mergeCell ref="Q128:Q129"/>
    <mergeCell ref="R128:R129"/>
    <mergeCell ref="S128:S129"/>
    <mergeCell ref="T128:T129"/>
    <mergeCell ref="M128:M129"/>
    <mergeCell ref="N128:N129"/>
    <mergeCell ref="O128:O129"/>
    <mergeCell ref="P128:P129"/>
    <mergeCell ref="Y128:Y129"/>
    <mergeCell ref="Z128:Z129"/>
    <mergeCell ref="AA128:AA129"/>
    <mergeCell ref="AB128:AB129"/>
    <mergeCell ref="U128:U129"/>
    <mergeCell ref="V128:V129"/>
    <mergeCell ref="W128:W129"/>
    <mergeCell ref="X128:X129"/>
    <mergeCell ref="AC128:AC129"/>
    <mergeCell ref="AD128:AD129"/>
    <mergeCell ref="M126:M127"/>
    <mergeCell ref="N126:N127"/>
    <mergeCell ref="O126:O127"/>
    <mergeCell ref="P126:P127"/>
    <mergeCell ref="G128:G129"/>
    <mergeCell ref="H128:H129"/>
    <mergeCell ref="Y126:Y127"/>
    <mergeCell ref="Z126:Z127"/>
    <mergeCell ref="AA126:AA127"/>
    <mergeCell ref="AB126:AB127"/>
    <mergeCell ref="U126:U127"/>
    <mergeCell ref="V126:V127"/>
    <mergeCell ref="W126:W127"/>
    <mergeCell ref="X126:X127"/>
    <mergeCell ref="A128:A129"/>
    <mergeCell ref="B128:B129"/>
    <mergeCell ref="C128:C129"/>
    <mergeCell ref="D128:D129"/>
    <mergeCell ref="E128:E129"/>
    <mergeCell ref="F128:F129"/>
    <mergeCell ref="I128:I129"/>
    <mergeCell ref="J128:J129"/>
    <mergeCell ref="K128:K129"/>
    <mergeCell ref="L128:L129"/>
    <mergeCell ref="A126:A127"/>
    <mergeCell ref="B126:B127"/>
    <mergeCell ref="C126:C127"/>
    <mergeCell ref="D126:D127"/>
    <mergeCell ref="E126:E127"/>
    <mergeCell ref="F126:F127"/>
    <mergeCell ref="G126:G127"/>
    <mergeCell ref="H126:H127"/>
    <mergeCell ref="I126:I127"/>
    <mergeCell ref="J126:J127"/>
    <mergeCell ref="K126:K127"/>
    <mergeCell ref="L126:L127"/>
    <mergeCell ref="A130:A131"/>
    <mergeCell ref="B130:B131"/>
    <mergeCell ref="C130:C131"/>
    <mergeCell ref="D130:D131"/>
    <mergeCell ref="E130:E131"/>
    <mergeCell ref="F130:F131"/>
    <mergeCell ref="G130:G131"/>
    <mergeCell ref="H130:H131"/>
    <mergeCell ref="M130:M131"/>
    <mergeCell ref="N130:N131"/>
    <mergeCell ref="O130:O131"/>
    <mergeCell ref="P130:P131"/>
    <mergeCell ref="I130:I131"/>
    <mergeCell ref="J130:J131"/>
    <mergeCell ref="K130:K131"/>
    <mergeCell ref="L130:L131"/>
    <mergeCell ref="G132:G133"/>
    <mergeCell ref="H132:H133"/>
    <mergeCell ref="A132:A133"/>
    <mergeCell ref="B132:B133"/>
    <mergeCell ref="C132:C133"/>
    <mergeCell ref="D132:D133"/>
    <mergeCell ref="E132:E133"/>
    <mergeCell ref="F132:F133"/>
    <mergeCell ref="I132:I133"/>
    <mergeCell ref="J132:J133"/>
    <mergeCell ref="K132:K133"/>
    <mergeCell ref="L132:L133"/>
    <mergeCell ref="AC130:AC131"/>
    <mergeCell ref="AD130:AD131"/>
    <mergeCell ref="Q130:Q131"/>
    <mergeCell ref="R130:R131"/>
    <mergeCell ref="S130:S131"/>
    <mergeCell ref="T130:T131"/>
    <mergeCell ref="Q132:Q133"/>
    <mergeCell ref="R132:R133"/>
    <mergeCell ref="S132:S133"/>
    <mergeCell ref="T132:T133"/>
    <mergeCell ref="M132:M133"/>
    <mergeCell ref="N132:N133"/>
    <mergeCell ref="O132:O133"/>
    <mergeCell ref="P132:P133"/>
    <mergeCell ref="Y132:Y133"/>
    <mergeCell ref="Z132:Z133"/>
    <mergeCell ref="AA132:AA133"/>
    <mergeCell ref="AB132:AB133"/>
    <mergeCell ref="U132:U133"/>
    <mergeCell ref="V132:V133"/>
    <mergeCell ref="W132:W133"/>
    <mergeCell ref="X132:X133"/>
    <mergeCell ref="AC132:AC133"/>
    <mergeCell ref="AD132:AD133"/>
    <mergeCell ref="Y130:Y131"/>
    <mergeCell ref="Z130:Z131"/>
    <mergeCell ref="AA130:AA131"/>
    <mergeCell ref="AB130:AB131"/>
    <mergeCell ref="U130:U131"/>
    <mergeCell ref="V130:V131"/>
    <mergeCell ref="W130:W131"/>
    <mergeCell ref="X130:X131"/>
    <mergeCell ref="AC134:AC135"/>
    <mergeCell ref="AD134:AD135"/>
    <mergeCell ref="Q134:Q135"/>
    <mergeCell ref="R134:R135"/>
    <mergeCell ref="S134:S135"/>
    <mergeCell ref="T134:T135"/>
    <mergeCell ref="Q136:Q137"/>
    <mergeCell ref="R136:R137"/>
    <mergeCell ref="S136:S137"/>
    <mergeCell ref="T136:T137"/>
    <mergeCell ref="M136:M137"/>
    <mergeCell ref="N136:N137"/>
    <mergeCell ref="O136:O137"/>
    <mergeCell ref="P136:P137"/>
    <mergeCell ref="Y136:Y137"/>
    <mergeCell ref="Z136:Z137"/>
    <mergeCell ref="AA136:AA137"/>
    <mergeCell ref="AB136:AB137"/>
    <mergeCell ref="U136:U137"/>
    <mergeCell ref="V136:V137"/>
    <mergeCell ref="W136:W137"/>
    <mergeCell ref="X136:X137"/>
    <mergeCell ref="AC136:AC137"/>
    <mergeCell ref="AD136:AD137"/>
    <mergeCell ref="M134:M135"/>
    <mergeCell ref="N134:N135"/>
    <mergeCell ref="O134:O135"/>
    <mergeCell ref="P134:P135"/>
    <mergeCell ref="G136:G137"/>
    <mergeCell ref="H136:H137"/>
    <mergeCell ref="Y134:Y135"/>
    <mergeCell ref="Z134:Z135"/>
    <mergeCell ref="AA134:AA135"/>
    <mergeCell ref="AB134:AB135"/>
    <mergeCell ref="U134:U135"/>
    <mergeCell ref="V134:V135"/>
    <mergeCell ref="W134:W135"/>
    <mergeCell ref="X134:X135"/>
    <mergeCell ref="A136:A137"/>
    <mergeCell ref="B136:B137"/>
    <mergeCell ref="C136:C137"/>
    <mergeCell ref="D136:D137"/>
    <mergeCell ref="E136:E137"/>
    <mergeCell ref="F136:F137"/>
    <mergeCell ref="I136:I137"/>
    <mergeCell ref="J136:J137"/>
    <mergeCell ref="K136:K137"/>
    <mergeCell ref="L136:L137"/>
    <mergeCell ref="A134:A135"/>
    <mergeCell ref="B134:B135"/>
    <mergeCell ref="C134:C135"/>
    <mergeCell ref="D134:D135"/>
    <mergeCell ref="E134:E135"/>
    <mergeCell ref="F134:F135"/>
    <mergeCell ref="G134:G135"/>
    <mergeCell ref="H134:H135"/>
    <mergeCell ref="I134:I135"/>
    <mergeCell ref="J134:J135"/>
    <mergeCell ref="K134:K135"/>
    <mergeCell ref="L134:L135"/>
    <mergeCell ref="A138:A139"/>
    <mergeCell ref="B138:B139"/>
    <mergeCell ref="C138:C139"/>
    <mergeCell ref="D138:D139"/>
    <mergeCell ref="E138:E139"/>
    <mergeCell ref="F138:F139"/>
    <mergeCell ref="G138:G139"/>
    <mergeCell ref="H138:H139"/>
    <mergeCell ref="M138:M139"/>
    <mergeCell ref="N138:N139"/>
    <mergeCell ref="O138:O139"/>
    <mergeCell ref="P138:P139"/>
    <mergeCell ref="I138:I139"/>
    <mergeCell ref="J138:J139"/>
    <mergeCell ref="K138:K139"/>
    <mergeCell ref="L138:L139"/>
    <mergeCell ref="G140:G141"/>
    <mergeCell ref="H140:H141"/>
    <mergeCell ref="A140:A141"/>
    <mergeCell ref="B140:B141"/>
    <mergeCell ref="C140:C141"/>
    <mergeCell ref="D140:D141"/>
    <mergeCell ref="E140:E141"/>
    <mergeCell ref="F140:F141"/>
    <mergeCell ref="I140:I141"/>
    <mergeCell ref="J140:J141"/>
    <mergeCell ref="K140:K141"/>
    <mergeCell ref="L140:L141"/>
    <mergeCell ref="AC138:AC139"/>
    <mergeCell ref="AD138:AD139"/>
    <mergeCell ref="Q138:Q139"/>
    <mergeCell ref="R138:R139"/>
    <mergeCell ref="S138:S139"/>
    <mergeCell ref="T138:T139"/>
    <mergeCell ref="Q140:Q141"/>
    <mergeCell ref="R140:R141"/>
    <mergeCell ref="S140:S141"/>
    <mergeCell ref="T140:T141"/>
    <mergeCell ref="M140:M141"/>
    <mergeCell ref="N140:N141"/>
    <mergeCell ref="O140:O141"/>
    <mergeCell ref="P140:P141"/>
    <mergeCell ref="Y140:Y141"/>
    <mergeCell ref="Z140:Z141"/>
    <mergeCell ref="AA140:AA141"/>
    <mergeCell ref="AB140:AB141"/>
    <mergeCell ref="U140:U141"/>
    <mergeCell ref="V140:V141"/>
    <mergeCell ref="W140:W141"/>
    <mergeCell ref="X140:X141"/>
    <mergeCell ref="AC140:AC141"/>
    <mergeCell ref="AD140:AD141"/>
    <mergeCell ref="Y138:Y139"/>
    <mergeCell ref="Z138:Z139"/>
    <mergeCell ref="AA138:AA139"/>
    <mergeCell ref="AB138:AB139"/>
    <mergeCell ref="U138:U139"/>
    <mergeCell ref="V138:V139"/>
    <mergeCell ref="W138:W139"/>
    <mergeCell ref="X138:X139"/>
    <mergeCell ref="AC142:AC143"/>
    <mergeCell ref="AD142:AD143"/>
    <mergeCell ref="Q142:Q143"/>
    <mergeCell ref="R142:R143"/>
    <mergeCell ref="S142:S143"/>
    <mergeCell ref="T142:T143"/>
    <mergeCell ref="Q144:Q145"/>
    <mergeCell ref="R144:R145"/>
    <mergeCell ref="S144:S145"/>
    <mergeCell ref="T144:T145"/>
    <mergeCell ref="M144:M145"/>
    <mergeCell ref="N144:N145"/>
    <mergeCell ref="O144:O145"/>
    <mergeCell ref="P144:P145"/>
    <mergeCell ref="Y144:Y145"/>
    <mergeCell ref="Z144:Z145"/>
    <mergeCell ref="AA144:AA145"/>
    <mergeCell ref="AB144:AB145"/>
    <mergeCell ref="U144:U145"/>
    <mergeCell ref="V144:V145"/>
    <mergeCell ref="W144:W145"/>
    <mergeCell ref="X144:X145"/>
    <mergeCell ref="AC144:AC145"/>
    <mergeCell ref="AD144:AD145"/>
    <mergeCell ref="M142:M143"/>
    <mergeCell ref="N142:N143"/>
    <mergeCell ref="O142:O143"/>
    <mergeCell ref="P142:P143"/>
    <mergeCell ref="G144:G145"/>
    <mergeCell ref="H144:H145"/>
    <mergeCell ref="Y142:Y143"/>
    <mergeCell ref="Z142:Z143"/>
    <mergeCell ref="AA142:AA143"/>
    <mergeCell ref="AB142:AB143"/>
    <mergeCell ref="U142:U143"/>
    <mergeCell ref="V142:V143"/>
    <mergeCell ref="W142:W143"/>
    <mergeCell ref="X142:X143"/>
    <mergeCell ref="A144:A145"/>
    <mergeCell ref="B144:B145"/>
    <mergeCell ref="C144:C145"/>
    <mergeCell ref="D144:D145"/>
    <mergeCell ref="E144:E145"/>
    <mergeCell ref="F144:F145"/>
    <mergeCell ref="I144:I145"/>
    <mergeCell ref="J144:J145"/>
    <mergeCell ref="K144:K145"/>
    <mergeCell ref="L144:L145"/>
    <mergeCell ref="A142:A143"/>
    <mergeCell ref="B142:B143"/>
    <mergeCell ref="C142:C143"/>
    <mergeCell ref="D142:D143"/>
    <mergeCell ref="E142:E143"/>
    <mergeCell ref="F142:F143"/>
    <mergeCell ref="G142:G143"/>
    <mergeCell ref="H142:H143"/>
    <mergeCell ref="I142:I143"/>
    <mergeCell ref="J142:J143"/>
    <mergeCell ref="K142:K143"/>
    <mergeCell ref="L142:L143"/>
    <mergeCell ref="A146:A147"/>
    <mergeCell ref="B146:B147"/>
    <mergeCell ref="C146:C147"/>
    <mergeCell ref="D146:D147"/>
    <mergeCell ref="E146:E147"/>
    <mergeCell ref="F146:F147"/>
    <mergeCell ref="G146:G147"/>
    <mergeCell ref="H146:H147"/>
    <mergeCell ref="M146:M147"/>
    <mergeCell ref="N146:N147"/>
    <mergeCell ref="O146:O147"/>
    <mergeCell ref="P146:P147"/>
    <mergeCell ref="I146:I147"/>
    <mergeCell ref="J146:J147"/>
    <mergeCell ref="K146:K147"/>
    <mergeCell ref="L146:L147"/>
    <mergeCell ref="G148:G149"/>
    <mergeCell ref="H148:H149"/>
    <mergeCell ref="A148:A149"/>
    <mergeCell ref="B148:B149"/>
    <mergeCell ref="C148:C149"/>
    <mergeCell ref="D148:D149"/>
    <mergeCell ref="E148:E149"/>
    <mergeCell ref="F148:F149"/>
    <mergeCell ref="I148:I149"/>
    <mergeCell ref="J148:J149"/>
    <mergeCell ref="K148:K149"/>
    <mergeCell ref="L148:L149"/>
    <mergeCell ref="AC146:AC147"/>
    <mergeCell ref="AD146:AD147"/>
    <mergeCell ref="Q146:Q147"/>
    <mergeCell ref="R146:R147"/>
    <mergeCell ref="S146:S147"/>
    <mergeCell ref="T146:T147"/>
    <mergeCell ref="Q148:Q149"/>
    <mergeCell ref="R148:R149"/>
    <mergeCell ref="S148:S149"/>
    <mergeCell ref="T148:T149"/>
    <mergeCell ref="M148:M149"/>
    <mergeCell ref="N148:N149"/>
    <mergeCell ref="O148:O149"/>
    <mergeCell ref="P148:P149"/>
    <mergeCell ref="Y148:Y149"/>
    <mergeCell ref="Z148:Z149"/>
    <mergeCell ref="AA148:AA149"/>
    <mergeCell ref="AB148:AB149"/>
    <mergeCell ref="U148:U149"/>
    <mergeCell ref="V148:V149"/>
    <mergeCell ref="W148:W149"/>
    <mergeCell ref="X148:X149"/>
    <mergeCell ref="AC148:AC149"/>
    <mergeCell ref="AD148:AD149"/>
    <mergeCell ref="Y146:Y147"/>
    <mergeCell ref="Z146:Z147"/>
    <mergeCell ref="AA146:AA147"/>
    <mergeCell ref="AB146:AB147"/>
    <mergeCell ref="U146:U147"/>
    <mergeCell ref="V146:V147"/>
    <mergeCell ref="W146:W147"/>
    <mergeCell ref="X146:X147"/>
    <mergeCell ref="A150:A151"/>
    <mergeCell ref="B150:B151"/>
    <mergeCell ref="C150:C151"/>
    <mergeCell ref="D150:D151"/>
    <mergeCell ref="E150:E151"/>
    <mergeCell ref="F150:F151"/>
    <mergeCell ref="G150:G151"/>
    <mergeCell ref="H150:H151"/>
    <mergeCell ref="M150:M151"/>
    <mergeCell ref="N150:N151"/>
    <mergeCell ref="O150:O151"/>
    <mergeCell ref="P150:P151"/>
    <mergeCell ref="I150:I151"/>
    <mergeCell ref="J150:J151"/>
    <mergeCell ref="K150:K151"/>
    <mergeCell ref="L150:L151"/>
    <mergeCell ref="AC150:AC151"/>
    <mergeCell ref="AD150:AD151"/>
    <mergeCell ref="Q150:Q151"/>
    <mergeCell ref="R150:R151"/>
    <mergeCell ref="S150:S151"/>
    <mergeCell ref="T150:T151"/>
    <mergeCell ref="Y150:Y151"/>
    <mergeCell ref="Z150:Z151"/>
    <mergeCell ref="AA150:AA151"/>
    <mergeCell ref="AB150:AB151"/>
    <mergeCell ref="U150:U151"/>
    <mergeCell ref="V150:V151"/>
    <mergeCell ref="W150:W151"/>
    <mergeCell ref="X150:X151"/>
    <mergeCell ref="AC152:AC153"/>
    <mergeCell ref="AD152:AD153"/>
    <mergeCell ref="Q152:Q153"/>
    <mergeCell ref="R152:R153"/>
    <mergeCell ref="S152:S153"/>
    <mergeCell ref="T152:T153"/>
    <mergeCell ref="Q154:Q155"/>
    <mergeCell ref="R154:R155"/>
    <mergeCell ref="S154:S155"/>
    <mergeCell ref="T154:T155"/>
    <mergeCell ref="M154:M155"/>
    <mergeCell ref="N154:N155"/>
    <mergeCell ref="O154:O155"/>
    <mergeCell ref="P154:P155"/>
    <mergeCell ref="Y154:Y155"/>
    <mergeCell ref="Z154:Z155"/>
    <mergeCell ref="AA154:AA155"/>
    <mergeCell ref="AB154:AB155"/>
    <mergeCell ref="U154:U155"/>
    <mergeCell ref="V154:V155"/>
    <mergeCell ref="W154:W155"/>
    <mergeCell ref="X154:X155"/>
    <mergeCell ref="AC154:AC155"/>
    <mergeCell ref="AD154:AD155"/>
    <mergeCell ref="M152:M153"/>
    <mergeCell ref="N152:N153"/>
    <mergeCell ref="O152:O153"/>
    <mergeCell ref="P152:P153"/>
    <mergeCell ref="G154:G155"/>
    <mergeCell ref="H154:H155"/>
    <mergeCell ref="Y152:Y153"/>
    <mergeCell ref="Z152:Z153"/>
    <mergeCell ref="AA152:AA153"/>
    <mergeCell ref="AB152:AB153"/>
    <mergeCell ref="U152:U153"/>
    <mergeCell ref="V152:V153"/>
    <mergeCell ref="W152:W153"/>
    <mergeCell ref="X152:X153"/>
    <mergeCell ref="A154:A155"/>
    <mergeCell ref="B154:B155"/>
    <mergeCell ref="C154:C155"/>
    <mergeCell ref="D154:D155"/>
    <mergeCell ref="E154:E155"/>
    <mergeCell ref="F154:F155"/>
    <mergeCell ref="I154:I155"/>
    <mergeCell ref="J154:J155"/>
    <mergeCell ref="K154:K155"/>
    <mergeCell ref="L154:L155"/>
    <mergeCell ref="A152:A153"/>
    <mergeCell ref="B152:B153"/>
    <mergeCell ref="C152:C153"/>
    <mergeCell ref="D152:D153"/>
    <mergeCell ref="E152:E153"/>
    <mergeCell ref="F152:F153"/>
    <mergeCell ref="G152:G153"/>
    <mergeCell ref="H152:H153"/>
    <mergeCell ref="I152:I153"/>
    <mergeCell ref="J152:J153"/>
    <mergeCell ref="K152:K153"/>
    <mergeCell ref="L152:L153"/>
    <mergeCell ref="A156:A157"/>
    <mergeCell ref="B156:B157"/>
    <mergeCell ref="C156:C157"/>
    <mergeCell ref="D156:D157"/>
    <mergeCell ref="E156:E157"/>
    <mergeCell ref="F156:F157"/>
    <mergeCell ref="G156:G157"/>
    <mergeCell ref="H156:H157"/>
    <mergeCell ref="M156:M157"/>
    <mergeCell ref="N156:N157"/>
    <mergeCell ref="O156:O157"/>
    <mergeCell ref="P156:P157"/>
    <mergeCell ref="I156:I157"/>
    <mergeCell ref="J156:J157"/>
    <mergeCell ref="K156:K157"/>
    <mergeCell ref="L156:L157"/>
    <mergeCell ref="G158:G159"/>
    <mergeCell ref="H158:H159"/>
    <mergeCell ref="A158:A159"/>
    <mergeCell ref="B158:B159"/>
    <mergeCell ref="C158:C159"/>
    <mergeCell ref="D158:D159"/>
    <mergeCell ref="E158:E159"/>
    <mergeCell ref="F158:F159"/>
    <mergeCell ref="I158:I159"/>
    <mergeCell ref="J158:J159"/>
    <mergeCell ref="K158:K159"/>
    <mergeCell ref="L158:L159"/>
    <mergeCell ref="AC156:AC157"/>
    <mergeCell ref="AD156:AD157"/>
    <mergeCell ref="Q156:Q157"/>
    <mergeCell ref="R156:R157"/>
    <mergeCell ref="S156:S157"/>
    <mergeCell ref="T156:T157"/>
    <mergeCell ref="Q158:Q159"/>
    <mergeCell ref="R158:R159"/>
    <mergeCell ref="S158:S159"/>
    <mergeCell ref="T158:T159"/>
    <mergeCell ref="M158:M159"/>
    <mergeCell ref="N158:N159"/>
    <mergeCell ref="O158:O159"/>
    <mergeCell ref="P158:P159"/>
    <mergeCell ref="Y158:Y159"/>
    <mergeCell ref="Z158:Z159"/>
    <mergeCell ref="AA158:AA159"/>
    <mergeCell ref="AB158:AB159"/>
    <mergeCell ref="U158:U159"/>
    <mergeCell ref="V158:V159"/>
    <mergeCell ref="W158:W159"/>
    <mergeCell ref="X158:X159"/>
    <mergeCell ref="AC158:AC159"/>
    <mergeCell ref="AD158:AD159"/>
    <mergeCell ref="Y156:Y157"/>
    <mergeCell ref="Z156:Z157"/>
    <mergeCell ref="AA156:AA157"/>
    <mergeCell ref="AB156:AB157"/>
    <mergeCell ref="U156:U157"/>
    <mergeCell ref="V156:V157"/>
    <mergeCell ref="W156:W157"/>
    <mergeCell ref="X156:X157"/>
    <mergeCell ref="AC160:AC161"/>
    <mergeCell ref="AD160:AD161"/>
    <mergeCell ref="Q160:Q161"/>
    <mergeCell ref="R160:R161"/>
    <mergeCell ref="S160:S161"/>
    <mergeCell ref="T160:T161"/>
    <mergeCell ref="Q162:Q163"/>
    <mergeCell ref="R162:R163"/>
    <mergeCell ref="S162:S163"/>
    <mergeCell ref="T162:T163"/>
    <mergeCell ref="M162:M163"/>
    <mergeCell ref="N162:N163"/>
    <mergeCell ref="O162:O163"/>
    <mergeCell ref="P162:P163"/>
    <mergeCell ref="Y162:Y163"/>
    <mergeCell ref="Z162:Z163"/>
    <mergeCell ref="AA162:AA163"/>
    <mergeCell ref="AB162:AB163"/>
    <mergeCell ref="U162:U163"/>
    <mergeCell ref="V162:V163"/>
    <mergeCell ref="W162:W163"/>
    <mergeCell ref="X162:X163"/>
    <mergeCell ref="AC162:AC163"/>
    <mergeCell ref="AD162:AD163"/>
    <mergeCell ref="M160:M161"/>
    <mergeCell ref="N160:N161"/>
    <mergeCell ref="O160:O161"/>
    <mergeCell ref="P160:P161"/>
    <mergeCell ref="G162:G163"/>
    <mergeCell ref="H162:H163"/>
    <mergeCell ref="Y160:Y161"/>
    <mergeCell ref="Z160:Z161"/>
    <mergeCell ref="AA160:AA161"/>
    <mergeCell ref="AB160:AB161"/>
    <mergeCell ref="U160:U161"/>
    <mergeCell ref="V160:V161"/>
    <mergeCell ref="W160:W161"/>
    <mergeCell ref="X160:X161"/>
    <mergeCell ref="A162:A163"/>
    <mergeCell ref="B162:B163"/>
    <mergeCell ref="C162:C163"/>
    <mergeCell ref="D162:D163"/>
    <mergeCell ref="E162:E163"/>
    <mergeCell ref="F162:F163"/>
    <mergeCell ref="I162:I163"/>
    <mergeCell ref="J162:J163"/>
    <mergeCell ref="K162:K163"/>
    <mergeCell ref="L162:L163"/>
    <mergeCell ref="A160:A161"/>
    <mergeCell ref="B160:B161"/>
    <mergeCell ref="C160:C161"/>
    <mergeCell ref="D160:D161"/>
    <mergeCell ref="E160:E161"/>
    <mergeCell ref="F160:F161"/>
    <mergeCell ref="G160:G161"/>
    <mergeCell ref="H160:H161"/>
    <mergeCell ref="I160:I161"/>
    <mergeCell ref="J160:J161"/>
    <mergeCell ref="K160:K161"/>
    <mergeCell ref="L160:L161"/>
    <mergeCell ref="A164:A165"/>
    <mergeCell ref="B164:B165"/>
    <mergeCell ref="C164:C165"/>
    <mergeCell ref="D164:D165"/>
    <mergeCell ref="E164:E165"/>
    <mergeCell ref="F164:F165"/>
    <mergeCell ref="G164:G165"/>
    <mergeCell ref="H164:H165"/>
    <mergeCell ref="M164:M165"/>
    <mergeCell ref="N164:N165"/>
    <mergeCell ref="O164:O165"/>
    <mergeCell ref="P164:P165"/>
    <mergeCell ref="I164:I165"/>
    <mergeCell ref="J164:J165"/>
    <mergeCell ref="K164:K165"/>
    <mergeCell ref="L164:L165"/>
    <mergeCell ref="G166:G167"/>
    <mergeCell ref="H166:H167"/>
    <mergeCell ref="A166:A167"/>
    <mergeCell ref="B166:B167"/>
    <mergeCell ref="C166:C167"/>
    <mergeCell ref="D166:D167"/>
    <mergeCell ref="E166:E167"/>
    <mergeCell ref="F166:F167"/>
    <mergeCell ref="I166:I167"/>
    <mergeCell ref="J166:J167"/>
    <mergeCell ref="K166:K167"/>
    <mergeCell ref="L166:L167"/>
    <mergeCell ref="AC164:AC165"/>
    <mergeCell ref="AD164:AD165"/>
    <mergeCell ref="Q164:Q165"/>
    <mergeCell ref="R164:R165"/>
    <mergeCell ref="S164:S165"/>
    <mergeCell ref="T164:T165"/>
    <mergeCell ref="Q166:Q167"/>
    <mergeCell ref="R166:R167"/>
    <mergeCell ref="S166:S167"/>
    <mergeCell ref="T166:T167"/>
    <mergeCell ref="M166:M167"/>
    <mergeCell ref="N166:N167"/>
    <mergeCell ref="O166:O167"/>
    <mergeCell ref="P166:P167"/>
    <mergeCell ref="Y166:Y167"/>
    <mergeCell ref="Z166:Z167"/>
    <mergeCell ref="AA166:AA167"/>
    <mergeCell ref="AB166:AB167"/>
    <mergeCell ref="U166:U167"/>
    <mergeCell ref="V166:V167"/>
    <mergeCell ref="W166:W167"/>
    <mergeCell ref="X166:X167"/>
    <mergeCell ref="AC166:AC167"/>
    <mergeCell ref="AD166:AD167"/>
    <mergeCell ref="Y164:Y165"/>
    <mergeCell ref="Z164:Z165"/>
    <mergeCell ref="AA164:AA165"/>
    <mergeCell ref="AB164:AB165"/>
    <mergeCell ref="U164:U165"/>
    <mergeCell ref="V164:V165"/>
    <mergeCell ref="W164:W165"/>
    <mergeCell ref="X164:X165"/>
    <mergeCell ref="AC168:AC169"/>
    <mergeCell ref="AD168:AD169"/>
    <mergeCell ref="Q168:Q169"/>
    <mergeCell ref="R168:R169"/>
    <mergeCell ref="S168:S169"/>
    <mergeCell ref="T168:T169"/>
    <mergeCell ref="Q170:Q171"/>
    <mergeCell ref="R170:R171"/>
    <mergeCell ref="S170:S171"/>
    <mergeCell ref="T170:T171"/>
    <mergeCell ref="M170:M171"/>
    <mergeCell ref="N170:N171"/>
    <mergeCell ref="O170:O171"/>
    <mergeCell ref="P170:P171"/>
    <mergeCell ref="Y170:Y171"/>
    <mergeCell ref="Z170:Z171"/>
    <mergeCell ref="AA170:AA171"/>
    <mergeCell ref="AB170:AB171"/>
    <mergeCell ref="U170:U171"/>
    <mergeCell ref="V170:V171"/>
    <mergeCell ref="W170:W171"/>
    <mergeCell ref="X170:X171"/>
    <mergeCell ref="AC170:AC171"/>
    <mergeCell ref="AD170:AD171"/>
    <mergeCell ref="M168:M169"/>
    <mergeCell ref="N168:N169"/>
    <mergeCell ref="O168:O169"/>
    <mergeCell ref="P168:P169"/>
    <mergeCell ref="G170:G171"/>
    <mergeCell ref="H170:H171"/>
    <mergeCell ref="Y168:Y169"/>
    <mergeCell ref="Z168:Z169"/>
    <mergeCell ref="AA168:AA169"/>
    <mergeCell ref="AB168:AB169"/>
    <mergeCell ref="U168:U169"/>
    <mergeCell ref="V168:V169"/>
    <mergeCell ref="W168:W169"/>
    <mergeCell ref="X168:X169"/>
    <mergeCell ref="A170:A171"/>
    <mergeCell ref="B170:B171"/>
    <mergeCell ref="C170:C171"/>
    <mergeCell ref="D170:D171"/>
    <mergeCell ref="E170:E171"/>
    <mergeCell ref="F170:F171"/>
    <mergeCell ref="I170:I171"/>
    <mergeCell ref="J170:J171"/>
    <mergeCell ref="K170:K171"/>
    <mergeCell ref="L170:L171"/>
    <mergeCell ref="A168:A169"/>
    <mergeCell ref="B168:B169"/>
    <mergeCell ref="C168:C169"/>
    <mergeCell ref="D168:D169"/>
    <mergeCell ref="E168:E169"/>
    <mergeCell ref="F168:F169"/>
    <mergeCell ref="G168:G169"/>
    <mergeCell ref="H168:H169"/>
    <mergeCell ref="I168:I169"/>
    <mergeCell ref="J168:J169"/>
    <mergeCell ref="K168:K169"/>
    <mergeCell ref="L168:L169"/>
    <mergeCell ref="A172:A173"/>
    <mergeCell ref="B172:B173"/>
    <mergeCell ref="C172:C173"/>
    <mergeCell ref="D172:D173"/>
    <mergeCell ref="E172:E173"/>
    <mergeCell ref="F172:F173"/>
    <mergeCell ref="G172:G173"/>
    <mergeCell ref="H172:H173"/>
    <mergeCell ref="M172:M173"/>
    <mergeCell ref="N172:N173"/>
    <mergeCell ref="O172:O173"/>
    <mergeCell ref="P172:P173"/>
    <mergeCell ref="I172:I173"/>
    <mergeCell ref="J172:J173"/>
    <mergeCell ref="K172:K173"/>
    <mergeCell ref="L172:L173"/>
    <mergeCell ref="G174:G175"/>
    <mergeCell ref="H174:H175"/>
    <mergeCell ref="A174:A175"/>
    <mergeCell ref="B174:B175"/>
    <mergeCell ref="C174:C175"/>
    <mergeCell ref="D174:D175"/>
    <mergeCell ref="E174:E175"/>
    <mergeCell ref="F174:F175"/>
    <mergeCell ref="I174:I175"/>
    <mergeCell ref="J174:J175"/>
    <mergeCell ref="K174:K175"/>
    <mergeCell ref="L174:L175"/>
    <mergeCell ref="AC172:AC173"/>
    <mergeCell ref="AD172:AD173"/>
    <mergeCell ref="Q172:Q173"/>
    <mergeCell ref="R172:R173"/>
    <mergeCell ref="S172:S173"/>
    <mergeCell ref="T172:T173"/>
    <mergeCell ref="Q174:Q175"/>
    <mergeCell ref="R174:R175"/>
    <mergeCell ref="S174:S175"/>
    <mergeCell ref="T174:T175"/>
    <mergeCell ref="M174:M175"/>
    <mergeCell ref="N174:N175"/>
    <mergeCell ref="O174:O175"/>
    <mergeCell ref="P174:P175"/>
    <mergeCell ref="Y174:Y175"/>
    <mergeCell ref="Z174:Z175"/>
    <mergeCell ref="AA174:AA175"/>
    <mergeCell ref="AB174:AB175"/>
    <mergeCell ref="U174:U175"/>
    <mergeCell ref="V174:V175"/>
    <mergeCell ref="W174:W175"/>
    <mergeCell ref="X174:X175"/>
    <mergeCell ref="AC174:AC175"/>
    <mergeCell ref="AD174:AD175"/>
    <mergeCell ref="Y172:Y173"/>
    <mergeCell ref="Z172:Z173"/>
    <mergeCell ref="AA172:AA173"/>
    <mergeCell ref="AB172:AB173"/>
    <mergeCell ref="U172:U173"/>
    <mergeCell ref="V172:V173"/>
    <mergeCell ref="W172:W173"/>
    <mergeCell ref="X172:X173"/>
    <mergeCell ref="A176:A177"/>
    <mergeCell ref="B176:B177"/>
    <mergeCell ref="C176:C177"/>
    <mergeCell ref="D176:D177"/>
    <mergeCell ref="E176:E177"/>
    <mergeCell ref="F176:F177"/>
    <mergeCell ref="G176:G177"/>
    <mergeCell ref="H176:H177"/>
    <mergeCell ref="M176:M177"/>
    <mergeCell ref="N176:N177"/>
    <mergeCell ref="O176:O177"/>
    <mergeCell ref="P176:P177"/>
    <mergeCell ref="I176:I177"/>
    <mergeCell ref="J176:J177"/>
    <mergeCell ref="K176:K177"/>
    <mergeCell ref="L176:L177"/>
    <mergeCell ref="G178:G179"/>
    <mergeCell ref="H178:H179"/>
    <mergeCell ref="A178:A179"/>
    <mergeCell ref="B178:B179"/>
    <mergeCell ref="C178:C179"/>
    <mergeCell ref="D178:D179"/>
    <mergeCell ref="E178:E179"/>
    <mergeCell ref="F178:F179"/>
    <mergeCell ref="I178:I179"/>
    <mergeCell ref="J178:J179"/>
    <mergeCell ref="K178:K179"/>
    <mergeCell ref="L178:L179"/>
    <mergeCell ref="AC176:AC177"/>
    <mergeCell ref="AD176:AD177"/>
    <mergeCell ref="Q176:Q177"/>
    <mergeCell ref="R176:R177"/>
    <mergeCell ref="S176:S177"/>
    <mergeCell ref="T176:T177"/>
    <mergeCell ref="Q178:Q179"/>
    <mergeCell ref="R178:R179"/>
    <mergeCell ref="S178:S179"/>
    <mergeCell ref="T178:T179"/>
    <mergeCell ref="M178:M179"/>
    <mergeCell ref="N178:N179"/>
    <mergeCell ref="O178:O179"/>
    <mergeCell ref="P178:P179"/>
    <mergeCell ref="Y178:Y179"/>
    <mergeCell ref="Z178:Z179"/>
    <mergeCell ref="AA178:AA179"/>
    <mergeCell ref="AB178:AB179"/>
    <mergeCell ref="U178:U179"/>
    <mergeCell ref="V178:V179"/>
    <mergeCell ref="W178:W179"/>
    <mergeCell ref="X178:X179"/>
    <mergeCell ref="AC178:AC179"/>
    <mergeCell ref="AD178:AD179"/>
    <mergeCell ref="Y176:Y177"/>
    <mergeCell ref="Z176:Z177"/>
    <mergeCell ref="AA176:AA177"/>
    <mergeCell ref="AB176:AB177"/>
    <mergeCell ref="U176:U177"/>
    <mergeCell ref="V176:V177"/>
    <mergeCell ref="W176:W177"/>
    <mergeCell ref="X176:X177"/>
    <mergeCell ref="AC180:AC181"/>
    <mergeCell ref="AD180:AD181"/>
    <mergeCell ref="Q180:Q181"/>
    <mergeCell ref="R180:R181"/>
    <mergeCell ref="S180:S181"/>
    <mergeCell ref="T180:T181"/>
    <mergeCell ref="Q182:Q183"/>
    <mergeCell ref="R182:R183"/>
    <mergeCell ref="S182:S183"/>
    <mergeCell ref="T182:T183"/>
    <mergeCell ref="M182:M183"/>
    <mergeCell ref="N182:N183"/>
    <mergeCell ref="O182:O183"/>
    <mergeCell ref="P182:P183"/>
    <mergeCell ref="Y182:Y183"/>
    <mergeCell ref="Z182:Z183"/>
    <mergeCell ref="AA182:AA183"/>
    <mergeCell ref="AB182:AB183"/>
    <mergeCell ref="U182:U183"/>
    <mergeCell ref="V182:V183"/>
    <mergeCell ref="W182:W183"/>
    <mergeCell ref="X182:X183"/>
    <mergeCell ref="AC182:AC183"/>
    <mergeCell ref="AD182:AD183"/>
    <mergeCell ref="M180:M181"/>
    <mergeCell ref="N180:N181"/>
    <mergeCell ref="O180:O181"/>
    <mergeCell ref="P180:P181"/>
    <mergeCell ref="G182:G183"/>
    <mergeCell ref="H182:H183"/>
    <mergeCell ref="Y180:Y181"/>
    <mergeCell ref="Z180:Z181"/>
    <mergeCell ref="AA180:AA181"/>
    <mergeCell ref="AB180:AB181"/>
    <mergeCell ref="U180:U181"/>
    <mergeCell ref="V180:V181"/>
    <mergeCell ref="W180:W181"/>
    <mergeCell ref="X180:X181"/>
    <mergeCell ref="A182:A183"/>
    <mergeCell ref="B182:B183"/>
    <mergeCell ref="C182:C183"/>
    <mergeCell ref="D182:D183"/>
    <mergeCell ref="E182:E183"/>
    <mergeCell ref="F182:F183"/>
    <mergeCell ref="I182:I183"/>
    <mergeCell ref="J182:J183"/>
    <mergeCell ref="K182:K183"/>
    <mergeCell ref="L182:L183"/>
    <mergeCell ref="A180:A181"/>
    <mergeCell ref="B180:B181"/>
    <mergeCell ref="C180:C181"/>
    <mergeCell ref="D180:D181"/>
    <mergeCell ref="E180:E181"/>
    <mergeCell ref="F180:F181"/>
    <mergeCell ref="G180:G181"/>
    <mergeCell ref="H180:H181"/>
    <mergeCell ref="I180:I181"/>
    <mergeCell ref="J180:J181"/>
    <mergeCell ref="K180:K181"/>
    <mergeCell ref="L180:L181"/>
    <mergeCell ref="G184:G185"/>
    <mergeCell ref="H184:H185"/>
    <mergeCell ref="A184:A185"/>
    <mergeCell ref="B184:B185"/>
    <mergeCell ref="C184:C185"/>
    <mergeCell ref="D184:D185"/>
    <mergeCell ref="E184:E185"/>
    <mergeCell ref="F184:F185"/>
    <mergeCell ref="I184:I185"/>
    <mergeCell ref="J184:J185"/>
    <mergeCell ref="K184:K185"/>
    <mergeCell ref="L184:L185"/>
    <mergeCell ref="Q184:Q185"/>
    <mergeCell ref="R184:R185"/>
    <mergeCell ref="S184:S185"/>
    <mergeCell ref="T184:T185"/>
    <mergeCell ref="M184:M185"/>
    <mergeCell ref="N184:N185"/>
    <mergeCell ref="O184:O185"/>
    <mergeCell ref="P184:P185"/>
    <mergeCell ref="Y184:Y185"/>
    <mergeCell ref="Z184:Z185"/>
    <mergeCell ref="AA184:AA185"/>
    <mergeCell ref="AB184:AB185"/>
    <mergeCell ref="U184:U185"/>
    <mergeCell ref="V184:V185"/>
    <mergeCell ref="W184:W185"/>
    <mergeCell ref="X184:X185"/>
    <mergeCell ref="AC184:AC185"/>
    <mergeCell ref="AD184:AD185"/>
    <mergeCell ref="AC186:AC187"/>
    <mergeCell ref="AD186:AD187"/>
    <mergeCell ref="Q186:Q187"/>
    <mergeCell ref="R186:R187"/>
    <mergeCell ref="S186:S187"/>
    <mergeCell ref="T186:T187"/>
    <mergeCell ref="M186:M187"/>
    <mergeCell ref="N186:N187"/>
    <mergeCell ref="O186:O187"/>
    <mergeCell ref="P186:P187"/>
    <mergeCell ref="Y186:Y187"/>
    <mergeCell ref="Z186:Z187"/>
    <mergeCell ref="AA186:AA187"/>
    <mergeCell ref="AB186:AB187"/>
    <mergeCell ref="U186:U187"/>
    <mergeCell ref="V186:V187"/>
    <mergeCell ref="W186:W187"/>
    <mergeCell ref="X186:X187"/>
    <mergeCell ref="A186:A187"/>
    <mergeCell ref="B186:B187"/>
    <mergeCell ref="C186:C187"/>
    <mergeCell ref="D186:D187"/>
    <mergeCell ref="E186:E187"/>
    <mergeCell ref="F186:F187"/>
    <mergeCell ref="G186:G187"/>
    <mergeCell ref="H186:H187"/>
    <mergeCell ref="I186:I187"/>
    <mergeCell ref="J186:J187"/>
    <mergeCell ref="K186:K187"/>
    <mergeCell ref="L186:L187"/>
    <mergeCell ref="A188:A189"/>
    <mergeCell ref="B188:B189"/>
    <mergeCell ref="C188:C189"/>
    <mergeCell ref="D188:D189"/>
    <mergeCell ref="E188:E189"/>
    <mergeCell ref="F188:F189"/>
    <mergeCell ref="G188:G189"/>
    <mergeCell ref="H188:H189"/>
    <mergeCell ref="M188:M189"/>
    <mergeCell ref="N188:N189"/>
    <mergeCell ref="O188:O189"/>
    <mergeCell ref="P188:P189"/>
    <mergeCell ref="I188:I189"/>
    <mergeCell ref="J188:J189"/>
    <mergeCell ref="K188:K189"/>
    <mergeCell ref="L188:L189"/>
    <mergeCell ref="G190:G191"/>
    <mergeCell ref="H190:H191"/>
    <mergeCell ref="A190:A191"/>
    <mergeCell ref="B190:B191"/>
    <mergeCell ref="C190:C191"/>
    <mergeCell ref="D190:D191"/>
    <mergeCell ref="E190:E191"/>
    <mergeCell ref="F190:F191"/>
    <mergeCell ref="I190:I191"/>
    <mergeCell ref="J190:J191"/>
    <mergeCell ref="K190:K191"/>
    <mergeCell ref="L190:L191"/>
    <mergeCell ref="AC188:AC189"/>
    <mergeCell ref="AD188:AD189"/>
    <mergeCell ref="Q188:Q189"/>
    <mergeCell ref="R188:R189"/>
    <mergeCell ref="S188:S189"/>
    <mergeCell ref="T188:T189"/>
    <mergeCell ref="Q190:Q191"/>
    <mergeCell ref="R190:R191"/>
    <mergeCell ref="S190:S191"/>
    <mergeCell ref="T190:T191"/>
    <mergeCell ref="M190:M191"/>
    <mergeCell ref="N190:N191"/>
    <mergeCell ref="O190:O191"/>
    <mergeCell ref="P190:P191"/>
    <mergeCell ref="Y190:Y191"/>
    <mergeCell ref="Z190:Z191"/>
    <mergeCell ref="AA190:AA191"/>
    <mergeCell ref="AB190:AB191"/>
    <mergeCell ref="U190:U191"/>
    <mergeCell ref="V190:V191"/>
    <mergeCell ref="W190:W191"/>
    <mergeCell ref="X190:X191"/>
    <mergeCell ref="AC190:AC191"/>
    <mergeCell ref="AD190:AD191"/>
    <mergeCell ref="Y188:Y189"/>
    <mergeCell ref="Z188:Z189"/>
    <mergeCell ref="AA188:AA189"/>
    <mergeCell ref="AB188:AB189"/>
    <mergeCell ref="U188:U189"/>
    <mergeCell ref="V188:V189"/>
    <mergeCell ref="W188:W189"/>
    <mergeCell ref="X188:X189"/>
    <mergeCell ref="AC192:AC193"/>
    <mergeCell ref="AD192:AD193"/>
    <mergeCell ref="Q192:Q193"/>
    <mergeCell ref="R192:R193"/>
    <mergeCell ref="S192:S193"/>
    <mergeCell ref="T192:T193"/>
    <mergeCell ref="Q194:Q195"/>
    <mergeCell ref="R194:R195"/>
    <mergeCell ref="S194:S195"/>
    <mergeCell ref="T194:T195"/>
    <mergeCell ref="M194:M195"/>
    <mergeCell ref="N194:N195"/>
    <mergeCell ref="O194:O195"/>
    <mergeCell ref="P194:P195"/>
    <mergeCell ref="Y194:Y195"/>
    <mergeCell ref="Z194:Z195"/>
    <mergeCell ref="AA194:AA195"/>
    <mergeCell ref="AB194:AB195"/>
    <mergeCell ref="U194:U195"/>
    <mergeCell ref="V194:V195"/>
    <mergeCell ref="W194:W195"/>
    <mergeCell ref="X194:X195"/>
    <mergeCell ref="AC194:AC195"/>
    <mergeCell ref="AD194:AD195"/>
    <mergeCell ref="M192:M193"/>
    <mergeCell ref="N192:N193"/>
    <mergeCell ref="O192:O193"/>
    <mergeCell ref="P192:P193"/>
    <mergeCell ref="G194:G195"/>
    <mergeCell ref="H194:H195"/>
    <mergeCell ref="Y192:Y193"/>
    <mergeCell ref="Z192:Z193"/>
    <mergeCell ref="AA192:AA193"/>
    <mergeCell ref="AB192:AB193"/>
    <mergeCell ref="U192:U193"/>
    <mergeCell ref="V192:V193"/>
    <mergeCell ref="W192:W193"/>
    <mergeCell ref="X192:X193"/>
    <mergeCell ref="A194:A195"/>
    <mergeCell ref="B194:B195"/>
    <mergeCell ref="C194:C195"/>
    <mergeCell ref="D194:D195"/>
    <mergeCell ref="E194:E195"/>
    <mergeCell ref="F194:F195"/>
    <mergeCell ref="I194:I195"/>
    <mergeCell ref="J194:J195"/>
    <mergeCell ref="K194:K195"/>
    <mergeCell ref="L194:L195"/>
    <mergeCell ref="A192:A193"/>
    <mergeCell ref="B192:B193"/>
    <mergeCell ref="C192:C193"/>
    <mergeCell ref="D192:D193"/>
    <mergeCell ref="E192:E193"/>
    <mergeCell ref="F192:F193"/>
    <mergeCell ref="G192:G193"/>
    <mergeCell ref="H192:H193"/>
    <mergeCell ref="I192:I193"/>
    <mergeCell ref="J192:J193"/>
    <mergeCell ref="K192:K193"/>
    <mergeCell ref="L192:L193"/>
    <mergeCell ref="G196:G197"/>
    <mergeCell ref="H196:H197"/>
    <mergeCell ref="A196:A197"/>
    <mergeCell ref="B196:B197"/>
    <mergeCell ref="C196:C197"/>
    <mergeCell ref="D196:D197"/>
    <mergeCell ref="E196:E197"/>
    <mergeCell ref="F196:F197"/>
    <mergeCell ref="I196:I197"/>
    <mergeCell ref="J196:J197"/>
    <mergeCell ref="K196:K197"/>
    <mergeCell ref="L196:L197"/>
    <mergeCell ref="Q196:Q197"/>
    <mergeCell ref="R196:R197"/>
    <mergeCell ref="S196:S197"/>
    <mergeCell ref="T196:T197"/>
    <mergeCell ref="M196:M197"/>
    <mergeCell ref="N196:N197"/>
    <mergeCell ref="O196:O197"/>
    <mergeCell ref="P196:P197"/>
    <mergeCell ref="Y196:Y197"/>
    <mergeCell ref="Z196:Z197"/>
    <mergeCell ref="AA196:AA197"/>
    <mergeCell ref="AB196:AB197"/>
    <mergeCell ref="U196:U197"/>
    <mergeCell ref="V196:V197"/>
    <mergeCell ref="W196:W197"/>
    <mergeCell ref="X196:X197"/>
    <mergeCell ref="AC196:AC197"/>
    <mergeCell ref="AD196:AD197"/>
    <mergeCell ref="AC198:AC199"/>
    <mergeCell ref="AD198:AD199"/>
    <mergeCell ref="Q198:Q199"/>
    <mergeCell ref="R198:R199"/>
    <mergeCell ref="S198:S199"/>
    <mergeCell ref="T198:T199"/>
    <mergeCell ref="Q200:Q201"/>
    <mergeCell ref="R200:R201"/>
    <mergeCell ref="S200:S201"/>
    <mergeCell ref="T200:T201"/>
    <mergeCell ref="M200:M201"/>
    <mergeCell ref="N200:N201"/>
    <mergeCell ref="O200:O201"/>
    <mergeCell ref="P200:P201"/>
    <mergeCell ref="Y200:Y201"/>
    <mergeCell ref="Z200:Z201"/>
    <mergeCell ref="AA200:AA201"/>
    <mergeCell ref="AB200:AB201"/>
    <mergeCell ref="U200:U201"/>
    <mergeCell ref="V200:V201"/>
    <mergeCell ref="W200:W201"/>
    <mergeCell ref="X200:X201"/>
    <mergeCell ref="AC200:AC201"/>
    <mergeCell ref="AD200:AD201"/>
    <mergeCell ref="M198:M199"/>
    <mergeCell ref="N198:N199"/>
    <mergeCell ref="O198:O199"/>
    <mergeCell ref="P198:P199"/>
    <mergeCell ref="G200:G201"/>
    <mergeCell ref="H200:H201"/>
    <mergeCell ref="Y198:Y199"/>
    <mergeCell ref="Z198:Z199"/>
    <mergeCell ref="AA198:AA199"/>
    <mergeCell ref="AB198:AB199"/>
    <mergeCell ref="U198:U199"/>
    <mergeCell ref="V198:V199"/>
    <mergeCell ref="W198:W199"/>
    <mergeCell ref="X198:X199"/>
    <mergeCell ref="A200:A201"/>
    <mergeCell ref="B200:B201"/>
    <mergeCell ref="C200:C201"/>
    <mergeCell ref="D200:D201"/>
    <mergeCell ref="E200:E201"/>
    <mergeCell ref="F200:F201"/>
    <mergeCell ref="I200:I201"/>
    <mergeCell ref="J200:J201"/>
    <mergeCell ref="K200:K201"/>
    <mergeCell ref="L200:L201"/>
    <mergeCell ref="A198:A199"/>
    <mergeCell ref="B198:B199"/>
    <mergeCell ref="C198:C199"/>
    <mergeCell ref="D198:D199"/>
    <mergeCell ref="E198:E199"/>
    <mergeCell ref="F198:F199"/>
    <mergeCell ref="G198:G199"/>
    <mergeCell ref="H198:H199"/>
    <mergeCell ref="I198:I199"/>
    <mergeCell ref="J198:J199"/>
    <mergeCell ref="K198:K199"/>
    <mergeCell ref="L198:L199"/>
    <mergeCell ref="A202:A203"/>
    <mergeCell ref="B202:B203"/>
    <mergeCell ref="C202:C203"/>
    <mergeCell ref="D202:D203"/>
    <mergeCell ref="E202:E203"/>
    <mergeCell ref="F202:F203"/>
    <mergeCell ref="G202:G203"/>
    <mergeCell ref="H202:H203"/>
    <mergeCell ref="M202:M203"/>
    <mergeCell ref="N202:N203"/>
    <mergeCell ref="O202:O203"/>
    <mergeCell ref="P202:P203"/>
    <mergeCell ref="I202:I203"/>
    <mergeCell ref="J202:J203"/>
    <mergeCell ref="K202:K203"/>
    <mergeCell ref="L202:L203"/>
    <mergeCell ref="G204:G205"/>
    <mergeCell ref="H204:H205"/>
    <mergeCell ref="A204:A205"/>
    <mergeCell ref="B204:B205"/>
    <mergeCell ref="C204:C205"/>
    <mergeCell ref="D204:D205"/>
    <mergeCell ref="E204:E205"/>
    <mergeCell ref="F204:F205"/>
    <mergeCell ref="I204:I205"/>
    <mergeCell ref="J204:J205"/>
    <mergeCell ref="K204:K205"/>
    <mergeCell ref="L204:L205"/>
    <mergeCell ref="AC202:AC203"/>
    <mergeCell ref="AD202:AD203"/>
    <mergeCell ref="Q202:Q203"/>
    <mergeCell ref="R202:R203"/>
    <mergeCell ref="S202:S203"/>
    <mergeCell ref="T202:T203"/>
    <mergeCell ref="Q204:Q205"/>
    <mergeCell ref="R204:R205"/>
    <mergeCell ref="S204:S205"/>
    <mergeCell ref="T204:T205"/>
    <mergeCell ref="M204:M205"/>
    <mergeCell ref="N204:N205"/>
    <mergeCell ref="O204:O205"/>
    <mergeCell ref="P204:P205"/>
    <mergeCell ref="Y204:Y205"/>
    <mergeCell ref="Z204:Z205"/>
    <mergeCell ref="AA204:AA205"/>
    <mergeCell ref="AB204:AB205"/>
    <mergeCell ref="U204:U205"/>
    <mergeCell ref="V204:V205"/>
    <mergeCell ref="W204:W205"/>
    <mergeCell ref="X204:X205"/>
    <mergeCell ref="AC204:AC205"/>
    <mergeCell ref="AD204:AD205"/>
    <mergeCell ref="Y202:Y203"/>
    <mergeCell ref="Z202:Z203"/>
    <mergeCell ref="AA202:AA203"/>
    <mergeCell ref="AB202:AB203"/>
    <mergeCell ref="U202:U203"/>
    <mergeCell ref="V202:V203"/>
    <mergeCell ref="W202:W203"/>
    <mergeCell ref="X202:X203"/>
    <mergeCell ref="AC206:AC207"/>
    <mergeCell ref="AD206:AD207"/>
    <mergeCell ref="Q206:Q207"/>
    <mergeCell ref="R206:R207"/>
    <mergeCell ref="S206:S207"/>
    <mergeCell ref="T206:T207"/>
    <mergeCell ref="Q208:Q209"/>
    <mergeCell ref="R208:R209"/>
    <mergeCell ref="S208:S209"/>
    <mergeCell ref="T208:T209"/>
    <mergeCell ref="M208:M209"/>
    <mergeCell ref="N208:N209"/>
    <mergeCell ref="O208:O209"/>
    <mergeCell ref="P208:P209"/>
    <mergeCell ref="Y208:Y209"/>
    <mergeCell ref="Z208:Z209"/>
    <mergeCell ref="AA208:AA209"/>
    <mergeCell ref="AB208:AB209"/>
    <mergeCell ref="U208:U209"/>
    <mergeCell ref="V208:V209"/>
    <mergeCell ref="W208:W209"/>
    <mergeCell ref="X208:X209"/>
    <mergeCell ref="AC208:AC209"/>
    <mergeCell ref="AD208:AD209"/>
    <mergeCell ref="M206:M207"/>
    <mergeCell ref="N206:N207"/>
    <mergeCell ref="O206:O207"/>
    <mergeCell ref="P206:P207"/>
    <mergeCell ref="G208:G209"/>
    <mergeCell ref="H208:H209"/>
    <mergeCell ref="Y206:Y207"/>
    <mergeCell ref="Z206:Z207"/>
    <mergeCell ref="AA206:AA207"/>
    <mergeCell ref="AB206:AB207"/>
    <mergeCell ref="U206:U207"/>
    <mergeCell ref="V206:V207"/>
    <mergeCell ref="W206:W207"/>
    <mergeCell ref="X206:X207"/>
    <mergeCell ref="A208:A209"/>
    <mergeCell ref="B208:B209"/>
    <mergeCell ref="C208:C209"/>
    <mergeCell ref="D208:D209"/>
    <mergeCell ref="E208:E209"/>
    <mergeCell ref="F208:F209"/>
    <mergeCell ref="I208:I209"/>
    <mergeCell ref="J208:J209"/>
    <mergeCell ref="K208:K209"/>
    <mergeCell ref="L208:L209"/>
    <mergeCell ref="A206:A207"/>
    <mergeCell ref="B206:B207"/>
    <mergeCell ref="C206:C207"/>
    <mergeCell ref="D206:D207"/>
    <mergeCell ref="E206:E207"/>
    <mergeCell ref="F206:F207"/>
    <mergeCell ref="G206:G207"/>
    <mergeCell ref="H206:H207"/>
    <mergeCell ref="I206:I207"/>
    <mergeCell ref="J206:J207"/>
    <mergeCell ref="K206:K207"/>
    <mergeCell ref="L206:L207"/>
    <mergeCell ref="A210:A211"/>
    <mergeCell ref="B210:B211"/>
    <mergeCell ref="C210:C211"/>
    <mergeCell ref="D210:D211"/>
    <mergeCell ref="E210:E211"/>
    <mergeCell ref="F210:F211"/>
    <mergeCell ref="G210:G211"/>
    <mergeCell ref="H210:H211"/>
    <mergeCell ref="M210:M211"/>
    <mergeCell ref="N210:N211"/>
    <mergeCell ref="O210:O211"/>
    <mergeCell ref="P210:P211"/>
    <mergeCell ref="I210:I211"/>
    <mergeCell ref="J210:J211"/>
    <mergeCell ref="K210:K211"/>
    <mergeCell ref="L210:L211"/>
    <mergeCell ref="G212:G213"/>
    <mergeCell ref="H212:H213"/>
    <mergeCell ref="A212:A213"/>
    <mergeCell ref="B212:B213"/>
    <mergeCell ref="C212:C213"/>
    <mergeCell ref="D212:D213"/>
    <mergeCell ref="E212:E213"/>
    <mergeCell ref="F212:F213"/>
    <mergeCell ref="I212:I213"/>
    <mergeCell ref="J212:J213"/>
    <mergeCell ref="K212:K213"/>
    <mergeCell ref="L212:L213"/>
    <mergeCell ref="AC210:AC211"/>
    <mergeCell ref="AD210:AD211"/>
    <mergeCell ref="Q210:Q211"/>
    <mergeCell ref="R210:R211"/>
    <mergeCell ref="S210:S211"/>
    <mergeCell ref="T210:T211"/>
    <mergeCell ref="Q212:Q213"/>
    <mergeCell ref="R212:R213"/>
    <mergeCell ref="S212:S213"/>
    <mergeCell ref="T212:T213"/>
    <mergeCell ref="M212:M213"/>
    <mergeCell ref="N212:N213"/>
    <mergeCell ref="O212:O213"/>
    <mergeCell ref="P212:P213"/>
    <mergeCell ref="Y212:Y213"/>
    <mergeCell ref="Z212:Z213"/>
    <mergeCell ref="AA212:AA213"/>
    <mergeCell ref="AB212:AB213"/>
    <mergeCell ref="U212:U213"/>
    <mergeCell ref="V212:V213"/>
    <mergeCell ref="W212:W213"/>
    <mergeCell ref="X212:X213"/>
    <mergeCell ref="AC212:AC213"/>
    <mergeCell ref="AD212:AD213"/>
    <mergeCell ref="Y210:Y211"/>
    <mergeCell ref="Z210:Z211"/>
    <mergeCell ref="AA210:AA211"/>
    <mergeCell ref="AB210:AB211"/>
    <mergeCell ref="U210:U211"/>
    <mergeCell ref="V210:V211"/>
    <mergeCell ref="W210:W211"/>
    <mergeCell ref="X210:X211"/>
    <mergeCell ref="AC214:AC215"/>
    <mergeCell ref="AD214:AD215"/>
    <mergeCell ref="Q214:Q215"/>
    <mergeCell ref="R214:R215"/>
    <mergeCell ref="S214:S215"/>
    <mergeCell ref="T214:T215"/>
    <mergeCell ref="Q216:Q217"/>
    <mergeCell ref="R216:R217"/>
    <mergeCell ref="S216:S217"/>
    <mergeCell ref="T216:T217"/>
    <mergeCell ref="M216:M217"/>
    <mergeCell ref="N216:N217"/>
    <mergeCell ref="O216:O217"/>
    <mergeCell ref="P216:P217"/>
    <mergeCell ref="Y216:Y217"/>
    <mergeCell ref="Z216:Z217"/>
    <mergeCell ref="AA216:AA217"/>
    <mergeCell ref="AB216:AB217"/>
    <mergeCell ref="U216:U217"/>
    <mergeCell ref="V216:V217"/>
    <mergeCell ref="W216:W217"/>
    <mergeCell ref="X216:X217"/>
    <mergeCell ref="AC216:AC217"/>
    <mergeCell ref="AD216:AD217"/>
    <mergeCell ref="M214:M215"/>
    <mergeCell ref="N214:N215"/>
    <mergeCell ref="O214:O215"/>
    <mergeCell ref="P214:P215"/>
    <mergeCell ref="G216:G217"/>
    <mergeCell ref="H216:H217"/>
    <mergeCell ref="Y214:Y215"/>
    <mergeCell ref="Z214:Z215"/>
    <mergeCell ref="AA214:AA215"/>
    <mergeCell ref="AB214:AB215"/>
    <mergeCell ref="U214:U215"/>
    <mergeCell ref="V214:V215"/>
    <mergeCell ref="W214:W215"/>
    <mergeCell ref="X214:X215"/>
    <mergeCell ref="A216:A217"/>
    <mergeCell ref="B216:B217"/>
    <mergeCell ref="C216:C217"/>
    <mergeCell ref="D216:D217"/>
    <mergeCell ref="E216:E217"/>
    <mergeCell ref="F216:F217"/>
    <mergeCell ref="I216:I217"/>
    <mergeCell ref="J216:J217"/>
    <mergeCell ref="K216:K217"/>
    <mergeCell ref="L216:L217"/>
    <mergeCell ref="A214:A215"/>
    <mergeCell ref="B214:B215"/>
    <mergeCell ref="C214:C215"/>
    <mergeCell ref="D214:D215"/>
    <mergeCell ref="E214:E215"/>
    <mergeCell ref="F214:F215"/>
    <mergeCell ref="G214:G215"/>
    <mergeCell ref="H214:H215"/>
    <mergeCell ref="I214:I215"/>
    <mergeCell ref="J214:J215"/>
    <mergeCell ref="K214:K215"/>
    <mergeCell ref="L214:L215"/>
    <mergeCell ref="A218:A219"/>
    <mergeCell ref="B218:B219"/>
    <mergeCell ref="C218:C219"/>
    <mergeCell ref="D218:D219"/>
    <mergeCell ref="E218:E219"/>
    <mergeCell ref="F218:F219"/>
    <mergeCell ref="G218:G219"/>
    <mergeCell ref="H218:H219"/>
    <mergeCell ref="M218:M219"/>
    <mergeCell ref="N218:N219"/>
    <mergeCell ref="O218:O219"/>
    <mergeCell ref="P218:P219"/>
    <mergeCell ref="I218:I219"/>
    <mergeCell ref="J218:J219"/>
    <mergeCell ref="K218:K219"/>
    <mergeCell ref="L218:L219"/>
    <mergeCell ref="G220:G221"/>
    <mergeCell ref="H220:H221"/>
    <mergeCell ref="A220:A221"/>
    <mergeCell ref="B220:B221"/>
    <mergeCell ref="C220:C221"/>
    <mergeCell ref="D220:D221"/>
    <mergeCell ref="E220:E221"/>
    <mergeCell ref="F220:F221"/>
    <mergeCell ref="I220:I221"/>
    <mergeCell ref="J220:J221"/>
    <mergeCell ref="K220:K221"/>
    <mergeCell ref="L220:L221"/>
    <mergeCell ref="AC218:AC219"/>
    <mergeCell ref="AD218:AD219"/>
    <mergeCell ref="Q218:Q219"/>
    <mergeCell ref="R218:R219"/>
    <mergeCell ref="S218:S219"/>
    <mergeCell ref="T218:T219"/>
    <mergeCell ref="Q220:Q221"/>
    <mergeCell ref="R220:R221"/>
    <mergeCell ref="S220:S221"/>
    <mergeCell ref="T220:T221"/>
    <mergeCell ref="M220:M221"/>
    <mergeCell ref="N220:N221"/>
    <mergeCell ref="O220:O221"/>
    <mergeCell ref="P220:P221"/>
    <mergeCell ref="Y220:Y221"/>
    <mergeCell ref="Z220:Z221"/>
    <mergeCell ref="AA220:AA221"/>
    <mergeCell ref="AB220:AB221"/>
    <mergeCell ref="U220:U221"/>
    <mergeCell ref="V220:V221"/>
    <mergeCell ref="W220:W221"/>
    <mergeCell ref="X220:X221"/>
    <mergeCell ref="AC220:AC221"/>
    <mergeCell ref="AD220:AD221"/>
    <mergeCell ref="Y218:Y219"/>
    <mergeCell ref="Z218:Z219"/>
    <mergeCell ref="AA218:AA219"/>
    <mergeCell ref="AB218:AB219"/>
    <mergeCell ref="U218:U219"/>
    <mergeCell ref="V218:V219"/>
    <mergeCell ref="W218:W219"/>
    <mergeCell ref="X218:X219"/>
    <mergeCell ref="AC222:AC223"/>
    <mergeCell ref="AD222:AD223"/>
    <mergeCell ref="Q222:Q223"/>
    <mergeCell ref="R222:R223"/>
    <mergeCell ref="S222:S223"/>
    <mergeCell ref="T222:T223"/>
    <mergeCell ref="Q224:Q225"/>
    <mergeCell ref="R224:R225"/>
    <mergeCell ref="S224:S225"/>
    <mergeCell ref="T224:T225"/>
    <mergeCell ref="M224:M225"/>
    <mergeCell ref="N224:N225"/>
    <mergeCell ref="O224:O225"/>
    <mergeCell ref="P224:P225"/>
    <mergeCell ref="Y224:Y225"/>
    <mergeCell ref="Z224:Z225"/>
    <mergeCell ref="AA224:AA225"/>
    <mergeCell ref="AB224:AB225"/>
    <mergeCell ref="U224:U225"/>
    <mergeCell ref="V224:V225"/>
    <mergeCell ref="W224:W225"/>
    <mergeCell ref="X224:X225"/>
    <mergeCell ref="AC224:AC225"/>
    <mergeCell ref="AD224:AD225"/>
    <mergeCell ref="M222:M223"/>
    <mergeCell ref="N222:N223"/>
    <mergeCell ref="O222:O223"/>
    <mergeCell ref="P222:P223"/>
    <mergeCell ref="G224:G225"/>
    <mergeCell ref="H224:H225"/>
    <mergeCell ref="Y222:Y223"/>
    <mergeCell ref="Z222:Z223"/>
    <mergeCell ref="AA222:AA223"/>
    <mergeCell ref="AB222:AB223"/>
    <mergeCell ref="U222:U223"/>
    <mergeCell ref="V222:V223"/>
    <mergeCell ref="W222:W223"/>
    <mergeCell ref="X222:X223"/>
    <mergeCell ref="A224:A225"/>
    <mergeCell ref="B224:B225"/>
    <mergeCell ref="C224:C225"/>
    <mergeCell ref="D224:D225"/>
    <mergeCell ref="E224:E225"/>
    <mergeCell ref="F224:F225"/>
    <mergeCell ref="I224:I225"/>
    <mergeCell ref="J224:J225"/>
    <mergeCell ref="K224:K225"/>
    <mergeCell ref="L224:L225"/>
    <mergeCell ref="A222:A223"/>
    <mergeCell ref="B222:B223"/>
    <mergeCell ref="C222:C223"/>
    <mergeCell ref="D222:D223"/>
    <mergeCell ref="E222:E223"/>
    <mergeCell ref="F222:F223"/>
    <mergeCell ref="G222:G223"/>
    <mergeCell ref="H222:H223"/>
    <mergeCell ref="I222:I223"/>
    <mergeCell ref="J222:J223"/>
    <mergeCell ref="K222:K223"/>
    <mergeCell ref="L222:L223"/>
    <mergeCell ref="A226:A227"/>
    <mergeCell ref="B226:B227"/>
    <mergeCell ref="C226:C227"/>
    <mergeCell ref="D226:D227"/>
    <mergeCell ref="E226:E227"/>
    <mergeCell ref="F226:F227"/>
    <mergeCell ref="G226:G227"/>
    <mergeCell ref="H226:H227"/>
    <mergeCell ref="M226:M227"/>
    <mergeCell ref="N226:N227"/>
    <mergeCell ref="O226:O227"/>
    <mergeCell ref="P226:P227"/>
    <mergeCell ref="I226:I227"/>
    <mergeCell ref="J226:J227"/>
    <mergeCell ref="K226:K227"/>
    <mergeCell ref="L226:L227"/>
    <mergeCell ref="G228:G229"/>
    <mergeCell ref="H228:H229"/>
    <mergeCell ref="A228:A229"/>
    <mergeCell ref="B228:B229"/>
    <mergeCell ref="C228:C229"/>
    <mergeCell ref="D228:D229"/>
    <mergeCell ref="E228:E229"/>
    <mergeCell ref="F228:F229"/>
    <mergeCell ref="I228:I229"/>
    <mergeCell ref="J228:J229"/>
    <mergeCell ref="K228:K229"/>
    <mergeCell ref="L228:L229"/>
    <mergeCell ref="AC226:AC227"/>
    <mergeCell ref="AD226:AD227"/>
    <mergeCell ref="Q226:Q227"/>
    <mergeCell ref="R226:R227"/>
    <mergeCell ref="S226:S227"/>
    <mergeCell ref="T226:T227"/>
    <mergeCell ref="Q228:Q229"/>
    <mergeCell ref="R228:R229"/>
    <mergeCell ref="S228:S229"/>
    <mergeCell ref="T228:T229"/>
    <mergeCell ref="M228:M229"/>
    <mergeCell ref="N228:N229"/>
    <mergeCell ref="O228:O229"/>
    <mergeCell ref="P228:P229"/>
    <mergeCell ref="Y228:Y229"/>
    <mergeCell ref="Z228:Z229"/>
    <mergeCell ref="AA228:AA229"/>
    <mergeCell ref="AB228:AB229"/>
    <mergeCell ref="U228:U229"/>
    <mergeCell ref="V228:V229"/>
    <mergeCell ref="W228:W229"/>
    <mergeCell ref="X228:X229"/>
    <mergeCell ref="AC228:AC229"/>
    <mergeCell ref="AD228:AD229"/>
    <mergeCell ref="Y226:Y227"/>
    <mergeCell ref="Z226:Z227"/>
    <mergeCell ref="AA226:AA227"/>
    <mergeCell ref="AB226:AB227"/>
    <mergeCell ref="U226:U227"/>
    <mergeCell ref="V226:V227"/>
    <mergeCell ref="W226:W227"/>
    <mergeCell ref="X226:X227"/>
    <mergeCell ref="AC230:AC231"/>
    <mergeCell ref="AD230:AD231"/>
    <mergeCell ref="Q230:Q231"/>
    <mergeCell ref="R230:R231"/>
    <mergeCell ref="S230:S231"/>
    <mergeCell ref="T230:T231"/>
    <mergeCell ref="Q232:Q233"/>
    <mergeCell ref="R232:R233"/>
    <mergeCell ref="S232:S233"/>
    <mergeCell ref="T232:T233"/>
    <mergeCell ref="M232:M233"/>
    <mergeCell ref="N232:N233"/>
    <mergeCell ref="O232:O233"/>
    <mergeCell ref="P232:P233"/>
    <mergeCell ref="Y232:Y233"/>
    <mergeCell ref="Z232:Z233"/>
    <mergeCell ref="AA232:AA233"/>
    <mergeCell ref="AB232:AB233"/>
    <mergeCell ref="U232:U233"/>
    <mergeCell ref="V232:V233"/>
    <mergeCell ref="W232:W233"/>
    <mergeCell ref="X232:X233"/>
    <mergeCell ref="AC232:AC233"/>
    <mergeCell ref="AD232:AD233"/>
    <mergeCell ref="M230:M231"/>
    <mergeCell ref="N230:N231"/>
    <mergeCell ref="O230:O231"/>
    <mergeCell ref="P230:P231"/>
    <mergeCell ref="G232:G233"/>
    <mergeCell ref="H232:H233"/>
    <mergeCell ref="Y230:Y231"/>
    <mergeCell ref="Z230:Z231"/>
    <mergeCell ref="AA230:AA231"/>
    <mergeCell ref="AB230:AB231"/>
    <mergeCell ref="U230:U231"/>
    <mergeCell ref="V230:V231"/>
    <mergeCell ref="W230:W231"/>
    <mergeCell ref="X230:X231"/>
    <mergeCell ref="A232:A233"/>
    <mergeCell ref="B232:B233"/>
    <mergeCell ref="C232:C233"/>
    <mergeCell ref="D232:D233"/>
    <mergeCell ref="E232:E233"/>
    <mergeCell ref="F232:F233"/>
    <mergeCell ref="I232:I233"/>
    <mergeCell ref="J232:J233"/>
    <mergeCell ref="K232:K233"/>
    <mergeCell ref="L232:L233"/>
    <mergeCell ref="A230:A231"/>
    <mergeCell ref="B230:B231"/>
    <mergeCell ref="C230:C231"/>
    <mergeCell ref="D230:D231"/>
    <mergeCell ref="E230:E231"/>
    <mergeCell ref="F230:F231"/>
    <mergeCell ref="G230:G231"/>
    <mergeCell ref="H230:H231"/>
    <mergeCell ref="I230:I231"/>
    <mergeCell ref="J230:J231"/>
    <mergeCell ref="K230:K231"/>
    <mergeCell ref="L230:L231"/>
    <mergeCell ref="A234:A235"/>
    <mergeCell ref="B234:B235"/>
    <mergeCell ref="C234:C235"/>
    <mergeCell ref="D234:D235"/>
    <mergeCell ref="E234:E235"/>
    <mergeCell ref="F234:F235"/>
    <mergeCell ref="G234:G235"/>
    <mergeCell ref="H234:H235"/>
    <mergeCell ref="M234:M235"/>
    <mergeCell ref="N234:N235"/>
    <mergeCell ref="O234:O235"/>
    <mergeCell ref="P234:P235"/>
    <mergeCell ref="I234:I235"/>
    <mergeCell ref="J234:J235"/>
    <mergeCell ref="K234:K235"/>
    <mergeCell ref="L234:L235"/>
    <mergeCell ref="G236:G237"/>
    <mergeCell ref="H236:H237"/>
    <mergeCell ref="A236:A237"/>
    <mergeCell ref="B236:B237"/>
    <mergeCell ref="C236:C237"/>
    <mergeCell ref="D236:D237"/>
    <mergeCell ref="E236:E237"/>
    <mergeCell ref="F236:F237"/>
    <mergeCell ref="I236:I237"/>
    <mergeCell ref="J236:J237"/>
    <mergeCell ref="K236:K237"/>
    <mergeCell ref="L236:L237"/>
    <mergeCell ref="AC234:AC235"/>
    <mergeCell ref="AD234:AD235"/>
    <mergeCell ref="Q234:Q235"/>
    <mergeCell ref="R234:R235"/>
    <mergeCell ref="S234:S235"/>
    <mergeCell ref="T234:T235"/>
    <mergeCell ref="Q236:Q237"/>
    <mergeCell ref="R236:R237"/>
    <mergeCell ref="S236:S237"/>
    <mergeCell ref="T236:T237"/>
    <mergeCell ref="M236:M237"/>
    <mergeCell ref="N236:N237"/>
    <mergeCell ref="O236:O237"/>
    <mergeCell ref="P236:P237"/>
    <mergeCell ref="Y236:Y237"/>
    <mergeCell ref="Z236:Z237"/>
    <mergeCell ref="AA236:AA237"/>
    <mergeCell ref="AB236:AB237"/>
    <mergeCell ref="U236:U237"/>
    <mergeCell ref="V236:V237"/>
    <mergeCell ref="W236:W237"/>
    <mergeCell ref="X236:X237"/>
    <mergeCell ref="AC236:AC237"/>
    <mergeCell ref="AD236:AD237"/>
    <mergeCell ref="Y234:Y235"/>
    <mergeCell ref="Z234:Z235"/>
    <mergeCell ref="AA234:AA235"/>
    <mergeCell ref="AB234:AB235"/>
    <mergeCell ref="U234:U235"/>
    <mergeCell ref="V234:V235"/>
    <mergeCell ref="W234:W235"/>
    <mergeCell ref="X234:X235"/>
    <mergeCell ref="AC238:AC239"/>
    <mergeCell ref="AD238:AD239"/>
    <mergeCell ref="Q238:Q239"/>
    <mergeCell ref="R238:R239"/>
    <mergeCell ref="S238:S239"/>
    <mergeCell ref="T238:T239"/>
    <mergeCell ref="Q240:Q241"/>
    <mergeCell ref="R240:R241"/>
    <mergeCell ref="S240:S241"/>
    <mergeCell ref="T240:T241"/>
    <mergeCell ref="M240:M241"/>
    <mergeCell ref="N240:N241"/>
    <mergeCell ref="O240:O241"/>
    <mergeCell ref="P240:P241"/>
    <mergeCell ref="Y240:Y241"/>
    <mergeCell ref="Z240:Z241"/>
    <mergeCell ref="AA240:AA241"/>
    <mergeCell ref="AB240:AB241"/>
    <mergeCell ref="U240:U241"/>
    <mergeCell ref="V240:V241"/>
    <mergeCell ref="W240:W241"/>
    <mergeCell ref="X240:X241"/>
    <mergeCell ref="AC240:AC241"/>
    <mergeCell ref="AD240:AD241"/>
    <mergeCell ref="M238:M239"/>
    <mergeCell ref="N238:N239"/>
    <mergeCell ref="O238:O239"/>
    <mergeCell ref="P238:P239"/>
    <mergeCell ref="G240:G241"/>
    <mergeCell ref="H240:H241"/>
    <mergeCell ref="Y238:Y239"/>
    <mergeCell ref="Z238:Z239"/>
    <mergeCell ref="AA238:AA239"/>
    <mergeCell ref="AB238:AB239"/>
    <mergeCell ref="U238:U239"/>
    <mergeCell ref="V238:V239"/>
    <mergeCell ref="W238:W239"/>
    <mergeCell ref="X238:X239"/>
    <mergeCell ref="A240:A241"/>
    <mergeCell ref="B240:B241"/>
    <mergeCell ref="C240:C241"/>
    <mergeCell ref="D240:D241"/>
    <mergeCell ref="E240:E241"/>
    <mergeCell ref="F240:F241"/>
    <mergeCell ref="I240:I241"/>
    <mergeCell ref="J240:J241"/>
    <mergeCell ref="K240:K241"/>
    <mergeCell ref="L240:L241"/>
    <mergeCell ref="A238:A239"/>
    <mergeCell ref="B238:B239"/>
    <mergeCell ref="C238:C239"/>
    <mergeCell ref="D238:D239"/>
    <mergeCell ref="E238:E239"/>
    <mergeCell ref="F238:F239"/>
    <mergeCell ref="G238:G239"/>
    <mergeCell ref="H238:H239"/>
    <mergeCell ref="I238:I239"/>
    <mergeCell ref="J238:J239"/>
    <mergeCell ref="K238:K239"/>
    <mergeCell ref="L238:L239"/>
    <mergeCell ref="A242:A243"/>
    <mergeCell ref="B242:B243"/>
    <mergeCell ref="C242:C243"/>
    <mergeCell ref="D242:D243"/>
    <mergeCell ref="E242:E243"/>
    <mergeCell ref="F242:F243"/>
    <mergeCell ref="G242:G243"/>
    <mergeCell ref="H242:H243"/>
    <mergeCell ref="M242:M243"/>
    <mergeCell ref="N242:N243"/>
    <mergeCell ref="O242:O243"/>
    <mergeCell ref="P242:P243"/>
    <mergeCell ref="I242:I243"/>
    <mergeCell ref="J242:J243"/>
    <mergeCell ref="K242:K243"/>
    <mergeCell ref="L242:L243"/>
    <mergeCell ref="G244:G245"/>
    <mergeCell ref="H244:H245"/>
    <mergeCell ref="A244:A245"/>
    <mergeCell ref="B244:B245"/>
    <mergeCell ref="C244:C245"/>
    <mergeCell ref="D244:D245"/>
    <mergeCell ref="E244:E245"/>
    <mergeCell ref="F244:F245"/>
    <mergeCell ref="I244:I245"/>
    <mergeCell ref="J244:J245"/>
    <mergeCell ref="K244:K245"/>
    <mergeCell ref="L244:L245"/>
    <mergeCell ref="AC242:AC243"/>
    <mergeCell ref="AD242:AD243"/>
    <mergeCell ref="Q242:Q243"/>
    <mergeCell ref="R242:R243"/>
    <mergeCell ref="S242:S243"/>
    <mergeCell ref="T242:T243"/>
    <mergeCell ref="Q244:Q245"/>
    <mergeCell ref="R244:R245"/>
    <mergeCell ref="S244:S245"/>
    <mergeCell ref="T244:T245"/>
    <mergeCell ref="M244:M245"/>
    <mergeCell ref="N244:N245"/>
    <mergeCell ref="O244:O245"/>
    <mergeCell ref="P244:P245"/>
    <mergeCell ref="Y244:Y245"/>
    <mergeCell ref="Z244:Z245"/>
    <mergeCell ref="AA244:AA245"/>
    <mergeCell ref="AB244:AB245"/>
    <mergeCell ref="U244:U245"/>
    <mergeCell ref="V244:V245"/>
    <mergeCell ref="W244:W245"/>
    <mergeCell ref="X244:X245"/>
    <mergeCell ref="AC244:AC245"/>
    <mergeCell ref="AD244:AD245"/>
    <mergeCell ref="Y242:Y243"/>
    <mergeCell ref="Z242:Z243"/>
    <mergeCell ref="AA242:AA243"/>
    <mergeCell ref="AB242:AB243"/>
    <mergeCell ref="U242:U243"/>
    <mergeCell ref="V242:V243"/>
    <mergeCell ref="W242:W243"/>
    <mergeCell ref="X242:X243"/>
    <mergeCell ref="AC246:AC247"/>
    <mergeCell ref="AD246:AD247"/>
    <mergeCell ref="Q246:Q247"/>
    <mergeCell ref="R246:R247"/>
    <mergeCell ref="S246:S247"/>
    <mergeCell ref="T246:T247"/>
    <mergeCell ref="Q248:Q249"/>
    <mergeCell ref="R248:R249"/>
    <mergeCell ref="S248:S249"/>
    <mergeCell ref="T248:T249"/>
    <mergeCell ref="M248:M249"/>
    <mergeCell ref="N248:N249"/>
    <mergeCell ref="O248:O249"/>
    <mergeCell ref="P248:P249"/>
    <mergeCell ref="Y248:Y249"/>
    <mergeCell ref="Z248:Z249"/>
    <mergeCell ref="AA248:AA249"/>
    <mergeCell ref="AB248:AB249"/>
    <mergeCell ref="U248:U249"/>
    <mergeCell ref="V248:V249"/>
    <mergeCell ref="W248:W249"/>
    <mergeCell ref="X248:X249"/>
    <mergeCell ref="AC248:AC249"/>
    <mergeCell ref="AD248:AD249"/>
    <mergeCell ref="M246:M247"/>
    <mergeCell ref="N246:N247"/>
    <mergeCell ref="O246:O247"/>
    <mergeCell ref="P246:P247"/>
    <mergeCell ref="G248:G249"/>
    <mergeCell ref="H248:H249"/>
    <mergeCell ref="Y246:Y247"/>
    <mergeCell ref="Z246:Z247"/>
    <mergeCell ref="AA246:AA247"/>
    <mergeCell ref="AB246:AB247"/>
    <mergeCell ref="U246:U247"/>
    <mergeCell ref="V246:V247"/>
    <mergeCell ref="W246:W247"/>
    <mergeCell ref="X246:X247"/>
    <mergeCell ref="A248:A249"/>
    <mergeCell ref="B248:B249"/>
    <mergeCell ref="C248:C249"/>
    <mergeCell ref="D248:D249"/>
    <mergeCell ref="E248:E249"/>
    <mergeCell ref="F248:F249"/>
    <mergeCell ref="I248:I249"/>
    <mergeCell ref="J248:J249"/>
    <mergeCell ref="K248:K249"/>
    <mergeCell ref="L248:L249"/>
    <mergeCell ref="A246:A247"/>
    <mergeCell ref="B246:B247"/>
    <mergeCell ref="C246:C247"/>
    <mergeCell ref="D246:D247"/>
    <mergeCell ref="E246:E247"/>
    <mergeCell ref="F246:F247"/>
    <mergeCell ref="G246:G247"/>
    <mergeCell ref="H246:H247"/>
    <mergeCell ref="I246:I247"/>
    <mergeCell ref="J246:J247"/>
    <mergeCell ref="K246:K247"/>
    <mergeCell ref="L246:L247"/>
    <mergeCell ref="A250:A251"/>
    <mergeCell ref="B250:B251"/>
    <mergeCell ref="C250:C251"/>
    <mergeCell ref="D250:D251"/>
    <mergeCell ref="E250:E251"/>
    <mergeCell ref="F250:F251"/>
    <mergeCell ref="G250:G251"/>
    <mergeCell ref="H250:H251"/>
    <mergeCell ref="M250:M251"/>
    <mergeCell ref="N250:N251"/>
    <mergeCell ref="O250:O251"/>
    <mergeCell ref="P250:P251"/>
    <mergeCell ref="I250:I251"/>
    <mergeCell ref="J250:J251"/>
    <mergeCell ref="K250:K251"/>
    <mergeCell ref="L250:L251"/>
    <mergeCell ref="G252:G253"/>
    <mergeCell ref="H252:H253"/>
    <mergeCell ref="A252:A253"/>
    <mergeCell ref="B252:B253"/>
    <mergeCell ref="C252:C253"/>
    <mergeCell ref="D252:D253"/>
    <mergeCell ref="E252:E253"/>
    <mergeCell ref="F252:F253"/>
    <mergeCell ref="I252:I253"/>
    <mergeCell ref="J252:J253"/>
    <mergeCell ref="K252:K253"/>
    <mergeCell ref="L252:L253"/>
    <mergeCell ref="AC250:AC251"/>
    <mergeCell ref="AD250:AD251"/>
    <mergeCell ref="Q250:Q251"/>
    <mergeCell ref="R250:R251"/>
    <mergeCell ref="S250:S251"/>
    <mergeCell ref="T250:T251"/>
    <mergeCell ref="Q252:Q253"/>
    <mergeCell ref="R252:R253"/>
    <mergeCell ref="S252:S253"/>
    <mergeCell ref="T252:T253"/>
    <mergeCell ref="M252:M253"/>
    <mergeCell ref="N252:N253"/>
    <mergeCell ref="O252:O253"/>
    <mergeCell ref="P252:P253"/>
    <mergeCell ref="Y252:Y253"/>
    <mergeCell ref="Z252:Z253"/>
    <mergeCell ref="AA252:AA253"/>
    <mergeCell ref="AB252:AB253"/>
    <mergeCell ref="U252:U253"/>
    <mergeCell ref="V252:V253"/>
    <mergeCell ref="W252:W253"/>
    <mergeCell ref="X252:X253"/>
    <mergeCell ref="AC252:AC253"/>
    <mergeCell ref="AD252:AD253"/>
    <mergeCell ref="Y250:Y251"/>
    <mergeCell ref="Z250:Z251"/>
    <mergeCell ref="AA250:AA251"/>
    <mergeCell ref="AB250:AB251"/>
    <mergeCell ref="U250:U251"/>
    <mergeCell ref="V250:V251"/>
    <mergeCell ref="W250:W251"/>
    <mergeCell ref="X250:X251"/>
    <mergeCell ref="AC254:AC255"/>
    <mergeCell ref="AD254:AD255"/>
    <mergeCell ref="Q254:Q255"/>
    <mergeCell ref="R254:R255"/>
    <mergeCell ref="S254:S255"/>
    <mergeCell ref="T254:T255"/>
    <mergeCell ref="Q256:Q257"/>
    <mergeCell ref="R256:R257"/>
    <mergeCell ref="S256:S257"/>
    <mergeCell ref="T256:T257"/>
    <mergeCell ref="M256:M257"/>
    <mergeCell ref="N256:N257"/>
    <mergeCell ref="O256:O257"/>
    <mergeCell ref="P256:P257"/>
    <mergeCell ref="Y256:Y257"/>
    <mergeCell ref="Z256:Z257"/>
    <mergeCell ref="AA256:AA257"/>
    <mergeCell ref="AB256:AB257"/>
    <mergeCell ref="U256:U257"/>
    <mergeCell ref="V256:V257"/>
    <mergeCell ref="W256:W257"/>
    <mergeCell ref="X256:X257"/>
    <mergeCell ref="AC256:AC257"/>
    <mergeCell ref="AD256:AD257"/>
    <mergeCell ref="M254:M255"/>
    <mergeCell ref="N254:N255"/>
    <mergeCell ref="O254:O255"/>
    <mergeCell ref="P254:P255"/>
    <mergeCell ref="G256:G257"/>
    <mergeCell ref="H256:H257"/>
    <mergeCell ref="Y254:Y255"/>
    <mergeCell ref="Z254:Z255"/>
    <mergeCell ref="AA254:AA255"/>
    <mergeCell ref="AB254:AB255"/>
    <mergeCell ref="U254:U255"/>
    <mergeCell ref="V254:V255"/>
    <mergeCell ref="W254:W255"/>
    <mergeCell ref="X254:X255"/>
    <mergeCell ref="A256:A257"/>
    <mergeCell ref="B256:B257"/>
    <mergeCell ref="C256:C257"/>
    <mergeCell ref="D256:D257"/>
    <mergeCell ref="E256:E257"/>
    <mergeCell ref="F256:F257"/>
    <mergeCell ref="I256:I257"/>
    <mergeCell ref="J256:J257"/>
    <mergeCell ref="K256:K257"/>
    <mergeCell ref="L256:L257"/>
    <mergeCell ref="A254:A255"/>
    <mergeCell ref="B254:B255"/>
    <mergeCell ref="C254:C255"/>
    <mergeCell ref="D254:D255"/>
    <mergeCell ref="E254:E255"/>
    <mergeCell ref="F254:F255"/>
    <mergeCell ref="G254:G255"/>
    <mergeCell ref="H254:H255"/>
    <mergeCell ref="I254:I255"/>
    <mergeCell ref="J254:J255"/>
    <mergeCell ref="K254:K255"/>
    <mergeCell ref="L254:L255"/>
    <mergeCell ref="A258:A259"/>
    <mergeCell ref="B258:B259"/>
    <mergeCell ref="C258:C259"/>
    <mergeCell ref="D258:D259"/>
    <mergeCell ref="E258:E259"/>
    <mergeCell ref="F258:F259"/>
    <mergeCell ref="G258:G259"/>
    <mergeCell ref="H258:H259"/>
    <mergeCell ref="M258:M259"/>
    <mergeCell ref="N258:N259"/>
    <mergeCell ref="O258:O259"/>
    <mergeCell ref="P258:P259"/>
    <mergeCell ref="I258:I259"/>
    <mergeCell ref="J258:J259"/>
    <mergeCell ref="K258:K259"/>
    <mergeCell ref="L258:L259"/>
    <mergeCell ref="AC258:AC259"/>
    <mergeCell ref="AD258:AD259"/>
    <mergeCell ref="Q258:Q259"/>
    <mergeCell ref="R258:R259"/>
    <mergeCell ref="S258:S259"/>
    <mergeCell ref="T258:T259"/>
    <mergeCell ref="Y258:Y259"/>
    <mergeCell ref="Z258:Z259"/>
    <mergeCell ref="AA258:AA259"/>
    <mergeCell ref="AB258:AB259"/>
    <mergeCell ref="U258:U259"/>
    <mergeCell ref="V258:V259"/>
    <mergeCell ref="W258:W259"/>
    <mergeCell ref="X258:X259"/>
    <mergeCell ref="AC260:AC261"/>
    <mergeCell ref="AD260:AD261"/>
    <mergeCell ref="Q260:Q261"/>
    <mergeCell ref="R260:R261"/>
    <mergeCell ref="S260:S261"/>
    <mergeCell ref="T260:T261"/>
    <mergeCell ref="Q262:Q263"/>
    <mergeCell ref="R262:R263"/>
    <mergeCell ref="S262:S263"/>
    <mergeCell ref="T262:T263"/>
    <mergeCell ref="M262:M263"/>
    <mergeCell ref="N262:N263"/>
    <mergeCell ref="O262:O263"/>
    <mergeCell ref="P262:P263"/>
    <mergeCell ref="Y262:Y263"/>
    <mergeCell ref="Z262:Z263"/>
    <mergeCell ref="AA262:AA263"/>
    <mergeCell ref="AB262:AB263"/>
    <mergeCell ref="U262:U263"/>
    <mergeCell ref="V262:V263"/>
    <mergeCell ref="W262:W263"/>
    <mergeCell ref="X262:X263"/>
    <mergeCell ref="AC262:AC263"/>
    <mergeCell ref="AD262:AD263"/>
    <mergeCell ref="M260:M261"/>
    <mergeCell ref="N260:N261"/>
    <mergeCell ref="O260:O261"/>
    <mergeCell ref="P260:P261"/>
    <mergeCell ref="G262:G263"/>
    <mergeCell ref="H262:H263"/>
    <mergeCell ref="Y260:Y261"/>
    <mergeCell ref="Z260:Z261"/>
    <mergeCell ref="AA260:AA261"/>
    <mergeCell ref="AB260:AB261"/>
    <mergeCell ref="U260:U261"/>
    <mergeCell ref="V260:V261"/>
    <mergeCell ref="W260:W261"/>
    <mergeCell ref="X260:X261"/>
    <mergeCell ref="A262:A263"/>
    <mergeCell ref="B262:B263"/>
    <mergeCell ref="C262:C263"/>
    <mergeCell ref="D262:D263"/>
    <mergeCell ref="E262:E263"/>
    <mergeCell ref="F262:F263"/>
    <mergeCell ref="I262:I263"/>
    <mergeCell ref="J262:J263"/>
    <mergeCell ref="K262:K263"/>
    <mergeCell ref="L262:L263"/>
    <mergeCell ref="A260:A261"/>
    <mergeCell ref="B260:B261"/>
    <mergeCell ref="C260:C261"/>
    <mergeCell ref="D260:D261"/>
    <mergeCell ref="E260:E261"/>
    <mergeCell ref="F260:F261"/>
    <mergeCell ref="G260:G261"/>
    <mergeCell ref="H260:H261"/>
    <mergeCell ref="I260:I261"/>
    <mergeCell ref="J260:J261"/>
    <mergeCell ref="K260:K261"/>
    <mergeCell ref="L260:L261"/>
    <mergeCell ref="A264:A265"/>
    <mergeCell ref="B264:B265"/>
    <mergeCell ref="C264:C265"/>
    <mergeCell ref="D264:D265"/>
    <mergeCell ref="E264:E265"/>
    <mergeCell ref="F264:F265"/>
    <mergeCell ref="G264:G265"/>
    <mergeCell ref="H264:H265"/>
    <mergeCell ref="M264:M265"/>
    <mergeCell ref="N264:N265"/>
    <mergeCell ref="O264:O265"/>
    <mergeCell ref="P264:P265"/>
    <mergeCell ref="I264:I265"/>
    <mergeCell ref="J264:J265"/>
    <mergeCell ref="K264:K265"/>
    <mergeCell ref="L264:L265"/>
    <mergeCell ref="AC264:AC265"/>
    <mergeCell ref="AD264:AD265"/>
    <mergeCell ref="Q264:Q265"/>
    <mergeCell ref="R264:R265"/>
    <mergeCell ref="S264:S265"/>
    <mergeCell ref="T264:T265"/>
    <mergeCell ref="Y264:Y265"/>
    <mergeCell ref="Z264:Z265"/>
    <mergeCell ref="AA264:AA265"/>
    <mergeCell ref="AB264:AB265"/>
    <mergeCell ref="U264:U265"/>
    <mergeCell ref="V264:V265"/>
    <mergeCell ref="W264:W265"/>
    <mergeCell ref="X264:X265"/>
    <mergeCell ref="AC266:AC267"/>
    <mergeCell ref="AD266:AD267"/>
    <mergeCell ref="Q266:Q267"/>
    <mergeCell ref="R266:R267"/>
    <mergeCell ref="S266:S267"/>
    <mergeCell ref="T266:T267"/>
    <mergeCell ref="Q268:Q269"/>
    <mergeCell ref="R268:R269"/>
    <mergeCell ref="S268:S269"/>
    <mergeCell ref="T268:T269"/>
    <mergeCell ref="M268:M269"/>
    <mergeCell ref="N268:N269"/>
    <mergeCell ref="O268:O269"/>
    <mergeCell ref="P268:P269"/>
    <mergeCell ref="Y268:Y269"/>
    <mergeCell ref="Z268:Z269"/>
    <mergeCell ref="AA268:AA269"/>
    <mergeCell ref="AB268:AB269"/>
    <mergeCell ref="U268:U269"/>
    <mergeCell ref="V268:V269"/>
    <mergeCell ref="W268:W269"/>
    <mergeCell ref="X268:X269"/>
    <mergeCell ref="AC268:AC269"/>
    <mergeCell ref="AD268:AD269"/>
    <mergeCell ref="M266:M267"/>
    <mergeCell ref="N266:N267"/>
    <mergeCell ref="O266:O267"/>
    <mergeCell ref="P266:P267"/>
    <mergeCell ref="G268:G269"/>
    <mergeCell ref="H268:H269"/>
    <mergeCell ref="Y266:Y267"/>
    <mergeCell ref="Z266:Z267"/>
    <mergeCell ref="AA266:AA267"/>
    <mergeCell ref="AB266:AB267"/>
    <mergeCell ref="U266:U267"/>
    <mergeCell ref="V266:V267"/>
    <mergeCell ref="W266:W267"/>
    <mergeCell ref="X266:X267"/>
    <mergeCell ref="A268:A269"/>
    <mergeCell ref="B268:B269"/>
    <mergeCell ref="C268:C269"/>
    <mergeCell ref="D268:D269"/>
    <mergeCell ref="E268:E269"/>
    <mergeCell ref="F268:F269"/>
    <mergeCell ref="I268:I269"/>
    <mergeCell ref="J268:J269"/>
    <mergeCell ref="K268:K269"/>
    <mergeCell ref="L268:L269"/>
    <mergeCell ref="A266:A267"/>
    <mergeCell ref="B266:B267"/>
    <mergeCell ref="C266:C267"/>
    <mergeCell ref="D266:D267"/>
    <mergeCell ref="E266:E267"/>
    <mergeCell ref="F266:F267"/>
    <mergeCell ref="G266:G267"/>
    <mergeCell ref="H266:H267"/>
    <mergeCell ref="I266:I267"/>
    <mergeCell ref="J266:J267"/>
    <mergeCell ref="K266:K267"/>
    <mergeCell ref="L266:L267"/>
    <mergeCell ref="A270:A271"/>
    <mergeCell ref="B270:B271"/>
    <mergeCell ref="C270:C271"/>
    <mergeCell ref="D270:D271"/>
    <mergeCell ref="E270:E271"/>
    <mergeCell ref="F270:F271"/>
    <mergeCell ref="G270:G271"/>
    <mergeCell ref="H270:H271"/>
    <mergeCell ref="M270:M271"/>
    <mergeCell ref="N270:N271"/>
    <mergeCell ref="O270:O271"/>
    <mergeCell ref="P270:P271"/>
    <mergeCell ref="I270:I271"/>
    <mergeCell ref="J270:J271"/>
    <mergeCell ref="K270:K271"/>
    <mergeCell ref="L270:L271"/>
    <mergeCell ref="G272:G273"/>
    <mergeCell ref="H272:H273"/>
    <mergeCell ref="A272:A273"/>
    <mergeCell ref="B272:B273"/>
    <mergeCell ref="C272:C273"/>
    <mergeCell ref="D272:D273"/>
    <mergeCell ref="E272:E273"/>
    <mergeCell ref="F272:F273"/>
    <mergeCell ref="I272:I273"/>
    <mergeCell ref="J272:J273"/>
    <mergeCell ref="K272:K273"/>
    <mergeCell ref="L272:L273"/>
    <mergeCell ref="AC270:AC271"/>
    <mergeCell ref="AD270:AD271"/>
    <mergeCell ref="Q270:Q271"/>
    <mergeCell ref="R270:R271"/>
    <mergeCell ref="S270:S271"/>
    <mergeCell ref="T270:T271"/>
    <mergeCell ref="Q272:Q273"/>
    <mergeCell ref="R272:R273"/>
    <mergeCell ref="S272:S273"/>
    <mergeCell ref="T272:T273"/>
    <mergeCell ref="M272:M273"/>
    <mergeCell ref="N272:N273"/>
    <mergeCell ref="O272:O273"/>
    <mergeCell ref="P272:P273"/>
    <mergeCell ref="Y272:Y273"/>
    <mergeCell ref="Z272:Z273"/>
    <mergeCell ref="AA272:AA273"/>
    <mergeCell ref="AB272:AB273"/>
    <mergeCell ref="U272:U273"/>
    <mergeCell ref="V272:V273"/>
    <mergeCell ref="W272:W273"/>
    <mergeCell ref="X272:X273"/>
    <mergeCell ref="AC272:AC273"/>
    <mergeCell ref="AD272:AD273"/>
    <mergeCell ref="Y270:Y271"/>
    <mergeCell ref="Z270:Z271"/>
    <mergeCell ref="AA270:AA271"/>
    <mergeCell ref="AB270:AB271"/>
    <mergeCell ref="U270:U271"/>
    <mergeCell ref="V270:V271"/>
    <mergeCell ref="W270:W271"/>
    <mergeCell ref="X270:X271"/>
    <mergeCell ref="AC274:AC275"/>
    <mergeCell ref="AD274:AD275"/>
    <mergeCell ref="Q274:Q275"/>
    <mergeCell ref="R274:R275"/>
    <mergeCell ref="S274:S275"/>
    <mergeCell ref="T274:T275"/>
    <mergeCell ref="Q276:Q277"/>
    <mergeCell ref="R276:R277"/>
    <mergeCell ref="S276:S277"/>
    <mergeCell ref="T276:T277"/>
    <mergeCell ref="M276:M277"/>
    <mergeCell ref="N276:N277"/>
    <mergeCell ref="O276:O277"/>
    <mergeCell ref="P276:P277"/>
    <mergeCell ref="Y276:Y277"/>
    <mergeCell ref="Z276:Z277"/>
    <mergeCell ref="AA276:AA277"/>
    <mergeCell ref="AB276:AB277"/>
    <mergeCell ref="U276:U277"/>
    <mergeCell ref="V276:V277"/>
    <mergeCell ref="W276:W277"/>
    <mergeCell ref="X276:X277"/>
    <mergeCell ref="AC276:AC277"/>
    <mergeCell ref="AD276:AD277"/>
    <mergeCell ref="M274:M275"/>
    <mergeCell ref="N274:N275"/>
    <mergeCell ref="O274:O275"/>
    <mergeCell ref="P274:P275"/>
    <mergeCell ref="G276:G277"/>
    <mergeCell ref="H276:H277"/>
    <mergeCell ref="Y274:Y275"/>
    <mergeCell ref="Z274:Z275"/>
    <mergeCell ref="AA274:AA275"/>
    <mergeCell ref="AB274:AB275"/>
    <mergeCell ref="U274:U275"/>
    <mergeCell ref="V274:V275"/>
    <mergeCell ref="W274:W275"/>
    <mergeCell ref="X274:X275"/>
    <mergeCell ref="A276:A277"/>
    <mergeCell ref="B276:B277"/>
    <mergeCell ref="C276:C277"/>
    <mergeCell ref="D276:D277"/>
    <mergeCell ref="E276:E277"/>
    <mergeCell ref="F276:F277"/>
    <mergeCell ref="I276:I277"/>
    <mergeCell ref="J276:J277"/>
    <mergeCell ref="K276:K277"/>
    <mergeCell ref="L276:L277"/>
    <mergeCell ref="A274:A275"/>
    <mergeCell ref="B274:B275"/>
    <mergeCell ref="C274:C275"/>
    <mergeCell ref="D274:D275"/>
    <mergeCell ref="E274:E275"/>
    <mergeCell ref="F274:F275"/>
    <mergeCell ref="G274:G275"/>
    <mergeCell ref="H274:H275"/>
    <mergeCell ref="I274:I275"/>
    <mergeCell ref="J274:J275"/>
    <mergeCell ref="K274:K275"/>
    <mergeCell ref="L274:L275"/>
    <mergeCell ref="A278:A279"/>
    <mergeCell ref="B278:B279"/>
    <mergeCell ref="C278:C279"/>
    <mergeCell ref="D278:D279"/>
    <mergeCell ref="E278:E279"/>
    <mergeCell ref="F278:F279"/>
    <mergeCell ref="G278:G279"/>
    <mergeCell ref="H278:H279"/>
    <mergeCell ref="M278:M279"/>
    <mergeCell ref="N278:N279"/>
    <mergeCell ref="O278:O279"/>
    <mergeCell ref="P278:P279"/>
    <mergeCell ref="I278:I279"/>
    <mergeCell ref="J278:J279"/>
    <mergeCell ref="K278:K279"/>
    <mergeCell ref="L278:L279"/>
    <mergeCell ref="G280:G281"/>
    <mergeCell ref="H280:H281"/>
    <mergeCell ref="A280:A281"/>
    <mergeCell ref="B280:B281"/>
    <mergeCell ref="C280:C281"/>
    <mergeCell ref="D280:D281"/>
    <mergeCell ref="E280:E281"/>
    <mergeCell ref="F280:F281"/>
    <mergeCell ref="I280:I281"/>
    <mergeCell ref="J280:J281"/>
    <mergeCell ref="K280:K281"/>
    <mergeCell ref="L280:L281"/>
    <mergeCell ref="AC278:AC279"/>
    <mergeCell ref="AD278:AD279"/>
    <mergeCell ref="Q278:Q279"/>
    <mergeCell ref="R278:R279"/>
    <mergeCell ref="S278:S279"/>
    <mergeCell ref="T278:T279"/>
    <mergeCell ref="Q280:Q281"/>
    <mergeCell ref="R280:R281"/>
    <mergeCell ref="S280:S281"/>
    <mergeCell ref="T280:T281"/>
    <mergeCell ref="M280:M281"/>
    <mergeCell ref="N280:N281"/>
    <mergeCell ref="O280:O281"/>
    <mergeCell ref="P280:P281"/>
    <mergeCell ref="Y280:Y281"/>
    <mergeCell ref="Z280:Z281"/>
    <mergeCell ref="AA280:AA281"/>
    <mergeCell ref="AB280:AB281"/>
    <mergeCell ref="U280:U281"/>
    <mergeCell ref="V280:V281"/>
    <mergeCell ref="W280:W281"/>
    <mergeCell ref="X280:X281"/>
    <mergeCell ref="AC280:AC281"/>
    <mergeCell ref="AD280:AD281"/>
    <mergeCell ref="Y278:Y279"/>
    <mergeCell ref="Z278:Z279"/>
    <mergeCell ref="AA278:AA279"/>
    <mergeCell ref="AB278:AB279"/>
    <mergeCell ref="U278:U279"/>
    <mergeCell ref="V278:V279"/>
    <mergeCell ref="W278:W279"/>
    <mergeCell ref="X278:X279"/>
    <mergeCell ref="AC282:AC283"/>
    <mergeCell ref="AD282:AD283"/>
    <mergeCell ref="Q282:Q283"/>
    <mergeCell ref="R282:R283"/>
    <mergeCell ref="S282:S283"/>
    <mergeCell ref="T282:T283"/>
    <mergeCell ref="M282:M283"/>
    <mergeCell ref="N282:N283"/>
    <mergeCell ref="O282:O283"/>
    <mergeCell ref="P282:P283"/>
    <mergeCell ref="Y282:Y283"/>
    <mergeCell ref="Z282:Z283"/>
    <mergeCell ref="AA282:AA283"/>
    <mergeCell ref="AB282:AB283"/>
    <mergeCell ref="U282:U283"/>
    <mergeCell ref="V282:V283"/>
    <mergeCell ref="W282:W283"/>
    <mergeCell ref="X282:X283"/>
    <mergeCell ref="A282:A283"/>
    <mergeCell ref="B282:B283"/>
    <mergeCell ref="C282:C283"/>
    <mergeCell ref="D282:D283"/>
    <mergeCell ref="E282:E283"/>
    <mergeCell ref="F282:F283"/>
    <mergeCell ref="G282:G283"/>
    <mergeCell ref="H282:H283"/>
    <mergeCell ref="I282:I283"/>
    <mergeCell ref="J282:J283"/>
    <mergeCell ref="K282:K283"/>
    <mergeCell ref="L282:L283"/>
    <mergeCell ref="A284:A285"/>
    <mergeCell ref="B284:B285"/>
    <mergeCell ref="C284:C285"/>
    <mergeCell ref="D284:D285"/>
    <mergeCell ref="E284:E285"/>
    <mergeCell ref="F284:F285"/>
    <mergeCell ref="G284:G285"/>
    <mergeCell ref="H284:H285"/>
    <mergeCell ref="M284:M285"/>
    <mergeCell ref="N284:N285"/>
    <mergeCell ref="O284:O285"/>
    <mergeCell ref="P284:P285"/>
    <mergeCell ref="I284:I285"/>
    <mergeCell ref="J284:J285"/>
    <mergeCell ref="K284:K285"/>
    <mergeCell ref="L284:L285"/>
    <mergeCell ref="G286:G287"/>
    <mergeCell ref="H286:H287"/>
    <mergeCell ref="A286:A287"/>
    <mergeCell ref="B286:B287"/>
    <mergeCell ref="C286:C287"/>
    <mergeCell ref="D286:D287"/>
    <mergeCell ref="E286:E287"/>
    <mergeCell ref="F286:F287"/>
    <mergeCell ref="I286:I287"/>
    <mergeCell ref="J286:J287"/>
    <mergeCell ref="K286:K287"/>
    <mergeCell ref="L286:L287"/>
    <mergeCell ref="AC284:AC285"/>
    <mergeCell ref="AD284:AD285"/>
    <mergeCell ref="Q284:Q285"/>
    <mergeCell ref="R284:R285"/>
    <mergeCell ref="S284:S285"/>
    <mergeCell ref="T284:T285"/>
    <mergeCell ref="Q286:Q287"/>
    <mergeCell ref="R286:R287"/>
    <mergeCell ref="S286:S287"/>
    <mergeCell ref="T286:T287"/>
    <mergeCell ref="M286:M287"/>
    <mergeCell ref="N286:N287"/>
    <mergeCell ref="O286:O287"/>
    <mergeCell ref="P286:P287"/>
    <mergeCell ref="Y286:Y287"/>
    <mergeCell ref="Z286:Z287"/>
    <mergeCell ref="AA286:AA287"/>
    <mergeCell ref="AB286:AB287"/>
    <mergeCell ref="U286:U287"/>
    <mergeCell ref="V286:V287"/>
    <mergeCell ref="W286:W287"/>
    <mergeCell ref="X286:X287"/>
    <mergeCell ref="AC286:AC287"/>
    <mergeCell ref="AD286:AD287"/>
    <mergeCell ref="Y284:Y285"/>
    <mergeCell ref="Z284:Z285"/>
    <mergeCell ref="AA284:AA285"/>
    <mergeCell ref="AB284:AB285"/>
    <mergeCell ref="U284:U285"/>
    <mergeCell ref="V284:V285"/>
    <mergeCell ref="W284:W285"/>
    <mergeCell ref="X284:X285"/>
    <mergeCell ref="G288:G289"/>
    <mergeCell ref="H288:H289"/>
    <mergeCell ref="A288:A289"/>
    <mergeCell ref="B288:B289"/>
    <mergeCell ref="C288:C289"/>
    <mergeCell ref="D288:D289"/>
    <mergeCell ref="E288:E289"/>
    <mergeCell ref="F288:F289"/>
    <mergeCell ref="I288:I289"/>
    <mergeCell ref="J288:J289"/>
    <mergeCell ref="K288:K289"/>
    <mergeCell ref="L288:L289"/>
    <mergeCell ref="Q288:Q289"/>
    <mergeCell ref="R288:R289"/>
    <mergeCell ref="S288:S289"/>
    <mergeCell ref="T288:T289"/>
    <mergeCell ref="M288:M289"/>
    <mergeCell ref="N288:N289"/>
    <mergeCell ref="O288:O289"/>
    <mergeCell ref="P288:P289"/>
    <mergeCell ref="Y288:Y289"/>
    <mergeCell ref="Z288:Z289"/>
    <mergeCell ref="AA288:AA289"/>
    <mergeCell ref="AB288:AB289"/>
    <mergeCell ref="U288:U289"/>
    <mergeCell ref="V288:V289"/>
    <mergeCell ref="W288:W289"/>
    <mergeCell ref="X288:X289"/>
    <mergeCell ref="AC288:AC289"/>
    <mergeCell ref="AD288:AD289"/>
    <mergeCell ref="AC290:AC291"/>
    <mergeCell ref="AD290:AD291"/>
    <mergeCell ref="Q290:Q291"/>
    <mergeCell ref="R290:R291"/>
    <mergeCell ref="S290:S291"/>
    <mergeCell ref="T290:T291"/>
    <mergeCell ref="Q292:Q293"/>
    <mergeCell ref="R292:R293"/>
    <mergeCell ref="S292:S293"/>
    <mergeCell ref="T292:T293"/>
    <mergeCell ref="AB290:AB291"/>
    <mergeCell ref="I290:I291"/>
    <mergeCell ref="J290:J291"/>
    <mergeCell ref="K290:K291"/>
    <mergeCell ref="L290:L291"/>
    <mergeCell ref="M292:M293"/>
    <mergeCell ref="N292:N293"/>
    <mergeCell ref="O292:O293"/>
    <mergeCell ref="P292:P293"/>
    <mergeCell ref="AB292:AB293"/>
    <mergeCell ref="U292:U293"/>
    <mergeCell ref="V292:V293"/>
    <mergeCell ref="W292:W293"/>
    <mergeCell ref="X292:X293"/>
    <mergeCell ref="AC292:AC293"/>
    <mergeCell ref="AD292:AD293"/>
    <mergeCell ref="M290:M291"/>
    <mergeCell ref="N290:N291"/>
    <mergeCell ref="O290:O291"/>
    <mergeCell ref="P290:P291"/>
    <mergeCell ref="AA290:AA291"/>
    <mergeCell ref="Z292:Z293"/>
    <mergeCell ref="AA292:AA293"/>
    <mergeCell ref="Y292:Y293"/>
    <mergeCell ref="G296:G297"/>
    <mergeCell ref="H296:H297"/>
    <mergeCell ref="A296:A297"/>
    <mergeCell ref="B296:B297"/>
    <mergeCell ref="C296:C297"/>
    <mergeCell ref="D296:D297"/>
    <mergeCell ref="E296:E297"/>
    <mergeCell ref="F296:F297"/>
    <mergeCell ref="I296:I297"/>
    <mergeCell ref="J296:J297"/>
    <mergeCell ref="K296:K297"/>
    <mergeCell ref="L296:L297"/>
    <mergeCell ref="G292:G293"/>
    <mergeCell ref="H292:H293"/>
    <mergeCell ref="Y290:Y291"/>
    <mergeCell ref="Z290:Z291"/>
    <mergeCell ref="U290:U291"/>
    <mergeCell ref="V290:V291"/>
    <mergeCell ref="W290:W291"/>
    <mergeCell ref="X290:X291"/>
    <mergeCell ref="A292:A293"/>
    <mergeCell ref="B292:B293"/>
    <mergeCell ref="C292:C293"/>
    <mergeCell ref="D292:D293"/>
    <mergeCell ref="E292:E293"/>
    <mergeCell ref="F292:F293"/>
    <mergeCell ref="I292:I293"/>
    <mergeCell ref="J292:J293"/>
    <mergeCell ref="K292:K293"/>
    <mergeCell ref="L292:L293"/>
    <mergeCell ref="A290:A291"/>
    <mergeCell ref="B290:B291"/>
    <mergeCell ref="U294:U295"/>
    <mergeCell ref="V294:V295"/>
    <mergeCell ref="W294:W295"/>
    <mergeCell ref="X294:X295"/>
    <mergeCell ref="A294:A295"/>
    <mergeCell ref="B294:B295"/>
    <mergeCell ref="C294:C295"/>
    <mergeCell ref="D294:D295"/>
    <mergeCell ref="E294:E295"/>
    <mergeCell ref="F294:F295"/>
    <mergeCell ref="G294:G295"/>
    <mergeCell ref="H294:H295"/>
    <mergeCell ref="M294:M295"/>
    <mergeCell ref="N294:N295"/>
    <mergeCell ref="O294:O295"/>
    <mergeCell ref="P294:P295"/>
    <mergeCell ref="I294:I295"/>
    <mergeCell ref="J294:J295"/>
    <mergeCell ref="K294:K295"/>
    <mergeCell ref="L294:L295"/>
    <mergeCell ref="C290:C291"/>
    <mergeCell ref="D290:D291"/>
    <mergeCell ref="E290:E291"/>
    <mergeCell ref="F290:F291"/>
    <mergeCell ref="G290:G291"/>
    <mergeCell ref="H290:H291"/>
    <mergeCell ref="AC300:AC301"/>
    <mergeCell ref="AD300:AD301"/>
    <mergeCell ref="M298:M299"/>
    <mergeCell ref="N298:N299"/>
    <mergeCell ref="O298:O299"/>
    <mergeCell ref="P298:P299"/>
    <mergeCell ref="AC294:AC295"/>
    <mergeCell ref="AD294:AD295"/>
    <mergeCell ref="Q294:Q295"/>
    <mergeCell ref="R294:R295"/>
    <mergeCell ref="S294:S295"/>
    <mergeCell ref="T294:T295"/>
    <mergeCell ref="Q296:Q297"/>
    <mergeCell ref="R296:R297"/>
    <mergeCell ref="S296:S297"/>
    <mergeCell ref="T296:T297"/>
    <mergeCell ref="M296:M297"/>
    <mergeCell ref="N296:N297"/>
    <mergeCell ref="O296:O297"/>
    <mergeCell ref="P296:P297"/>
    <mergeCell ref="Y296:Y297"/>
    <mergeCell ref="Z296:Z297"/>
    <mergeCell ref="AA296:AA297"/>
    <mergeCell ref="AB296:AB297"/>
    <mergeCell ref="U296:U297"/>
    <mergeCell ref="V296:V297"/>
    <mergeCell ref="W296:W297"/>
    <mergeCell ref="X296:X297"/>
    <mergeCell ref="AC296:AC297"/>
    <mergeCell ref="AD296:AD297"/>
    <mergeCell ref="Y294:Y295"/>
    <mergeCell ref="Z294:Z295"/>
    <mergeCell ref="C298:C299"/>
    <mergeCell ref="D298:D299"/>
    <mergeCell ref="E298:E299"/>
    <mergeCell ref="F298:F299"/>
    <mergeCell ref="G298:G299"/>
    <mergeCell ref="H298:H299"/>
    <mergeCell ref="I298:I299"/>
    <mergeCell ref="J298:J299"/>
    <mergeCell ref="K298:K299"/>
    <mergeCell ref="L298:L299"/>
    <mergeCell ref="AC298:AC299"/>
    <mergeCell ref="AD298:AD299"/>
    <mergeCell ref="Q298:Q299"/>
    <mergeCell ref="R298:R299"/>
    <mergeCell ref="S298:S299"/>
    <mergeCell ref="T298:T299"/>
    <mergeCell ref="Y298:Y299"/>
    <mergeCell ref="Z298:Z299"/>
    <mergeCell ref="AA298:AA299"/>
    <mergeCell ref="AB298:AB299"/>
    <mergeCell ref="U298:U299"/>
    <mergeCell ref="V298:V299"/>
    <mergeCell ref="W298:W299"/>
    <mergeCell ref="X298:X299"/>
    <mergeCell ref="AA294:AA295"/>
    <mergeCell ref="AB294:AB295"/>
    <mergeCell ref="Q300:Q301"/>
    <mergeCell ref="R300:R301"/>
    <mergeCell ref="S300:S301"/>
    <mergeCell ref="T300:T301"/>
    <mergeCell ref="M300:M301"/>
    <mergeCell ref="N300:N301"/>
    <mergeCell ref="O300:O301"/>
    <mergeCell ref="P300:P301"/>
    <mergeCell ref="Y300:Y301"/>
    <mergeCell ref="Z300:Z301"/>
    <mergeCell ref="AA300:AA301"/>
    <mergeCell ref="AB300:AB301"/>
    <mergeCell ref="U300:U301"/>
    <mergeCell ref="V300:V301"/>
    <mergeCell ref="W300:W301"/>
    <mergeCell ref="X300:X301"/>
    <mergeCell ref="G300:G301"/>
    <mergeCell ref="H300:H301"/>
    <mergeCell ref="A300:A301"/>
    <mergeCell ref="B300:B301"/>
    <mergeCell ref="C300:C301"/>
    <mergeCell ref="D300:D301"/>
    <mergeCell ref="E300:E301"/>
    <mergeCell ref="F300:F301"/>
    <mergeCell ref="I300:I301"/>
    <mergeCell ref="J300:J301"/>
    <mergeCell ref="K300:K301"/>
    <mergeCell ref="L300:L301"/>
    <mergeCell ref="A298:A299"/>
    <mergeCell ref="B298:B299"/>
    <mergeCell ref="Y302:Y303"/>
    <mergeCell ref="Z302:Z303"/>
    <mergeCell ref="AA302:AA303"/>
    <mergeCell ref="AB302:AB303"/>
    <mergeCell ref="U302:U303"/>
    <mergeCell ref="V302:V303"/>
    <mergeCell ref="W302:W303"/>
    <mergeCell ref="X302:X303"/>
    <mergeCell ref="A302:A303"/>
    <mergeCell ref="B302:B303"/>
    <mergeCell ref="C302:C303"/>
    <mergeCell ref="D302:D303"/>
    <mergeCell ref="E302:E303"/>
    <mergeCell ref="F302:F303"/>
    <mergeCell ref="G302:G303"/>
    <mergeCell ref="H302:H303"/>
    <mergeCell ref="M302:M303"/>
    <mergeCell ref="N302:N303"/>
    <mergeCell ref="K302:K303"/>
    <mergeCell ref="L302:L303"/>
    <mergeCell ref="O304:O305"/>
    <mergeCell ref="P304:P305"/>
    <mergeCell ref="Y304:Y305"/>
    <mergeCell ref="Z304:Z305"/>
    <mergeCell ref="AA304:AA305"/>
    <mergeCell ref="AB304:AB305"/>
    <mergeCell ref="U304:U305"/>
    <mergeCell ref="V304:V305"/>
    <mergeCell ref="W304:W305"/>
    <mergeCell ref="X304:X305"/>
    <mergeCell ref="G304:G305"/>
    <mergeCell ref="H304:H305"/>
    <mergeCell ref="L304:L305"/>
    <mergeCell ref="B306:B307"/>
    <mergeCell ref="C306:C307"/>
    <mergeCell ref="D306:D307"/>
    <mergeCell ref="E306:E307"/>
    <mergeCell ref="F306:F307"/>
    <mergeCell ref="G306:G307"/>
    <mergeCell ref="H306:H307"/>
    <mergeCell ref="AC304:AC305"/>
    <mergeCell ref="AC302:AC303"/>
    <mergeCell ref="AD302:AD303"/>
    <mergeCell ref="Q302:Q303"/>
    <mergeCell ref="R302:R303"/>
    <mergeCell ref="S302:S303"/>
    <mergeCell ref="T302:T303"/>
    <mergeCell ref="AD304:AD305"/>
    <mergeCell ref="O302:O303"/>
    <mergeCell ref="P302:P303"/>
    <mergeCell ref="I302:I303"/>
    <mergeCell ref="M306:M307"/>
    <mergeCell ref="J302:J303"/>
    <mergeCell ref="N306:N307"/>
    <mergeCell ref="O306:O307"/>
    <mergeCell ref="P306:P307"/>
    <mergeCell ref="I306:I307"/>
    <mergeCell ref="J306:J307"/>
    <mergeCell ref="K306:K307"/>
    <mergeCell ref="L306:L307"/>
    <mergeCell ref="Q304:Q305"/>
    <mergeCell ref="R304:R305"/>
    <mergeCell ref="S304:S305"/>
    <mergeCell ref="AC306:AC307"/>
    <mergeCell ref="AD306:AD307"/>
    <mergeCell ref="Q306:Q307"/>
    <mergeCell ref="R306:R307"/>
    <mergeCell ref="S306:S307"/>
    <mergeCell ref="T306:T307"/>
    <mergeCell ref="T304:T305"/>
    <mergeCell ref="M304:M305"/>
    <mergeCell ref="N304:N305"/>
    <mergeCell ref="G308:G309"/>
    <mergeCell ref="H308:H309"/>
    <mergeCell ref="A308:A309"/>
    <mergeCell ref="B308:B309"/>
    <mergeCell ref="C308:C309"/>
    <mergeCell ref="D308:D309"/>
    <mergeCell ref="E308:E309"/>
    <mergeCell ref="F308:F309"/>
    <mergeCell ref="I308:I309"/>
    <mergeCell ref="J308:J309"/>
    <mergeCell ref="K308:K309"/>
    <mergeCell ref="L308:L309"/>
    <mergeCell ref="A304:A305"/>
    <mergeCell ref="B304:B305"/>
    <mergeCell ref="C304:C305"/>
    <mergeCell ref="D304:D305"/>
    <mergeCell ref="E304:E305"/>
    <mergeCell ref="F304:F305"/>
    <mergeCell ref="I304:I305"/>
    <mergeCell ref="J304:J305"/>
    <mergeCell ref="K304:K305"/>
    <mergeCell ref="A306:A307"/>
    <mergeCell ref="Q308:Q309"/>
    <mergeCell ref="R308:R309"/>
    <mergeCell ref="S308:S309"/>
    <mergeCell ref="T308:T309"/>
    <mergeCell ref="M308:M309"/>
    <mergeCell ref="N308:N309"/>
    <mergeCell ref="O308:O309"/>
    <mergeCell ref="P308:P309"/>
    <mergeCell ref="Y308:Y309"/>
    <mergeCell ref="Z308:Z309"/>
    <mergeCell ref="AA308:AA309"/>
    <mergeCell ref="AB308:AB309"/>
    <mergeCell ref="U308:U309"/>
    <mergeCell ref="V308:V309"/>
    <mergeCell ref="W308:W309"/>
    <mergeCell ref="X308:X309"/>
    <mergeCell ref="AC308:AC309"/>
    <mergeCell ref="AD308:AD309"/>
    <mergeCell ref="Y306:Y307"/>
    <mergeCell ref="Z306:Z307"/>
    <mergeCell ref="AA306:AA307"/>
    <mergeCell ref="AB306:AB307"/>
    <mergeCell ref="U306:U307"/>
    <mergeCell ref="V306:V307"/>
    <mergeCell ref="W306:W307"/>
    <mergeCell ref="X306:X307"/>
    <mergeCell ref="G310:G311"/>
    <mergeCell ref="H310:H311"/>
    <mergeCell ref="A310:A311"/>
    <mergeCell ref="B310:B311"/>
    <mergeCell ref="C310:C311"/>
    <mergeCell ref="D310:D311"/>
    <mergeCell ref="E310:E311"/>
    <mergeCell ref="F310:F311"/>
    <mergeCell ref="I310:I311"/>
    <mergeCell ref="J310:J311"/>
    <mergeCell ref="K310:K311"/>
    <mergeCell ref="L310:L311"/>
    <mergeCell ref="Q310:Q311"/>
    <mergeCell ref="R310:R311"/>
    <mergeCell ref="S310:S311"/>
    <mergeCell ref="T310:T311"/>
    <mergeCell ref="M310:M311"/>
    <mergeCell ref="N310:N311"/>
    <mergeCell ref="O310:O311"/>
    <mergeCell ref="P310:P311"/>
    <mergeCell ref="Y310:Y311"/>
    <mergeCell ref="Z310:Z311"/>
    <mergeCell ref="AA310:AA311"/>
    <mergeCell ref="AB310:AB311"/>
    <mergeCell ref="U310:U311"/>
    <mergeCell ref="V310:V311"/>
    <mergeCell ref="W310:W311"/>
    <mergeCell ref="X310:X311"/>
    <mergeCell ref="AC310:AC311"/>
    <mergeCell ref="AD310:AD311"/>
    <mergeCell ref="Q312:Q313"/>
    <mergeCell ref="R312:R313"/>
    <mergeCell ref="S312:S313"/>
    <mergeCell ref="T312:T313"/>
    <mergeCell ref="M312:M313"/>
    <mergeCell ref="N312:N313"/>
    <mergeCell ref="O312:O313"/>
    <mergeCell ref="P312:P313"/>
    <mergeCell ref="Y312:Y313"/>
    <mergeCell ref="Z312:Z313"/>
    <mergeCell ref="AA312:AA313"/>
    <mergeCell ref="AB312:AB313"/>
    <mergeCell ref="U312:U313"/>
    <mergeCell ref="V312:V313"/>
    <mergeCell ref="W312:W313"/>
    <mergeCell ref="X312:X313"/>
    <mergeCell ref="AC312:AC313"/>
    <mergeCell ref="AD312:AD313"/>
    <mergeCell ref="G312:G313"/>
    <mergeCell ref="H312:H313"/>
    <mergeCell ref="A312:A313"/>
    <mergeCell ref="B312:B313"/>
    <mergeCell ref="C312:C313"/>
    <mergeCell ref="D312:D313"/>
    <mergeCell ref="E312:E313"/>
    <mergeCell ref="F312:F313"/>
    <mergeCell ref="I312:I313"/>
    <mergeCell ref="J312:J313"/>
    <mergeCell ref="K312:K313"/>
    <mergeCell ref="L312:L313"/>
    <mergeCell ref="A314:A315"/>
    <mergeCell ref="B314:B315"/>
    <mergeCell ref="C314:C315"/>
    <mergeCell ref="D314:D315"/>
    <mergeCell ref="E314:E315"/>
    <mergeCell ref="F314:F315"/>
    <mergeCell ref="G314:G315"/>
    <mergeCell ref="H314:H315"/>
    <mergeCell ref="M314:M315"/>
    <mergeCell ref="N314:N315"/>
    <mergeCell ref="O314:O315"/>
    <mergeCell ref="P314:P315"/>
    <mergeCell ref="I314:I315"/>
    <mergeCell ref="J314:J315"/>
    <mergeCell ref="K314:K315"/>
    <mergeCell ref="L314:L315"/>
    <mergeCell ref="G316:G317"/>
    <mergeCell ref="H316:H317"/>
    <mergeCell ref="A316:A317"/>
    <mergeCell ref="B316:B317"/>
    <mergeCell ref="C316:C317"/>
    <mergeCell ref="D316:D317"/>
    <mergeCell ref="E316:E317"/>
    <mergeCell ref="F316:F317"/>
    <mergeCell ref="I316:I317"/>
    <mergeCell ref="J316:J317"/>
    <mergeCell ref="K316:K317"/>
    <mergeCell ref="L316:L317"/>
    <mergeCell ref="AC314:AC315"/>
    <mergeCell ref="AD314:AD315"/>
    <mergeCell ref="Q314:Q315"/>
    <mergeCell ref="R314:R315"/>
    <mergeCell ref="S314:S315"/>
    <mergeCell ref="T314:T315"/>
    <mergeCell ref="Q316:Q317"/>
    <mergeCell ref="R316:R317"/>
    <mergeCell ref="S316:S317"/>
    <mergeCell ref="T316:T317"/>
    <mergeCell ref="M316:M317"/>
    <mergeCell ref="N316:N317"/>
    <mergeCell ref="O316:O317"/>
    <mergeCell ref="P316:P317"/>
    <mergeCell ref="Y316:Y317"/>
    <mergeCell ref="Z316:Z317"/>
    <mergeCell ref="AA316:AA317"/>
    <mergeCell ref="AB316:AB317"/>
    <mergeCell ref="U316:U317"/>
    <mergeCell ref="V316:V317"/>
    <mergeCell ref="W316:W317"/>
    <mergeCell ref="X316:X317"/>
    <mergeCell ref="AC316:AC317"/>
    <mergeCell ref="AD316:AD317"/>
    <mergeCell ref="Y314:Y315"/>
    <mergeCell ref="Z314:Z315"/>
    <mergeCell ref="AA314:AA315"/>
    <mergeCell ref="AB314:AB315"/>
    <mergeCell ref="U314:U315"/>
    <mergeCell ref="V314:V315"/>
    <mergeCell ref="W314:W315"/>
    <mergeCell ref="X314:X315"/>
    <mergeCell ref="AC318:AC319"/>
    <mergeCell ref="AD318:AD319"/>
    <mergeCell ref="Q318:Q319"/>
    <mergeCell ref="R318:R319"/>
    <mergeCell ref="S318:S319"/>
    <mergeCell ref="T318:T319"/>
    <mergeCell ref="Q320:Q321"/>
    <mergeCell ref="R320:R321"/>
    <mergeCell ref="S320:S321"/>
    <mergeCell ref="T320:T321"/>
    <mergeCell ref="M320:M321"/>
    <mergeCell ref="N320:N321"/>
    <mergeCell ref="O320:O321"/>
    <mergeCell ref="P320:P321"/>
    <mergeCell ref="Y320:Y321"/>
    <mergeCell ref="Z320:Z321"/>
    <mergeCell ref="AA320:AA321"/>
    <mergeCell ref="AB320:AB321"/>
    <mergeCell ref="U320:U321"/>
    <mergeCell ref="V320:V321"/>
    <mergeCell ref="W320:W321"/>
    <mergeCell ref="X320:X321"/>
    <mergeCell ref="AC320:AC321"/>
    <mergeCell ref="AD320:AD321"/>
    <mergeCell ref="M318:M319"/>
    <mergeCell ref="N318:N319"/>
    <mergeCell ref="O318:O319"/>
    <mergeCell ref="P318:P319"/>
    <mergeCell ref="G320:G321"/>
    <mergeCell ref="H320:H321"/>
    <mergeCell ref="Y318:Y319"/>
    <mergeCell ref="Z318:Z319"/>
    <mergeCell ref="AA318:AA319"/>
    <mergeCell ref="AB318:AB319"/>
    <mergeCell ref="U318:U319"/>
    <mergeCell ref="V318:V319"/>
    <mergeCell ref="W318:W319"/>
    <mergeCell ref="X318:X319"/>
    <mergeCell ref="A320:A321"/>
    <mergeCell ref="B320:B321"/>
    <mergeCell ref="C320:C321"/>
    <mergeCell ref="D320:D321"/>
    <mergeCell ref="E320:E321"/>
    <mergeCell ref="F320:F321"/>
    <mergeCell ref="I320:I321"/>
    <mergeCell ref="J320:J321"/>
    <mergeCell ref="K320:K321"/>
    <mergeCell ref="L320:L321"/>
    <mergeCell ref="A318:A319"/>
    <mergeCell ref="B318:B319"/>
    <mergeCell ref="C318:C319"/>
    <mergeCell ref="D318:D319"/>
    <mergeCell ref="E318:E319"/>
    <mergeCell ref="F318:F319"/>
    <mergeCell ref="G318:G319"/>
    <mergeCell ref="H318:H319"/>
    <mergeCell ref="I318:I319"/>
    <mergeCell ref="J318:J319"/>
    <mergeCell ref="K318:K319"/>
    <mergeCell ref="L318:L319"/>
    <mergeCell ref="A322:A323"/>
    <mergeCell ref="B322:B323"/>
    <mergeCell ref="C322:C323"/>
    <mergeCell ref="D322:D323"/>
    <mergeCell ref="E322:E323"/>
    <mergeCell ref="F322:F323"/>
    <mergeCell ref="G322:G323"/>
    <mergeCell ref="H322:H323"/>
    <mergeCell ref="M322:M323"/>
    <mergeCell ref="N322:N323"/>
    <mergeCell ref="O322:O323"/>
    <mergeCell ref="P322:P323"/>
    <mergeCell ref="I322:I323"/>
    <mergeCell ref="J322:J323"/>
    <mergeCell ref="K322:K323"/>
    <mergeCell ref="L322:L323"/>
    <mergeCell ref="G324:G325"/>
    <mergeCell ref="H324:H325"/>
    <mergeCell ref="A324:A325"/>
    <mergeCell ref="B324:B325"/>
    <mergeCell ref="C324:C325"/>
    <mergeCell ref="D324:D325"/>
    <mergeCell ref="E324:E325"/>
    <mergeCell ref="F324:F325"/>
    <mergeCell ref="I324:I325"/>
    <mergeCell ref="J324:J325"/>
    <mergeCell ref="K324:K325"/>
    <mergeCell ref="L324:L325"/>
    <mergeCell ref="AC322:AC323"/>
    <mergeCell ref="AD322:AD323"/>
    <mergeCell ref="Q322:Q323"/>
    <mergeCell ref="R322:R323"/>
    <mergeCell ref="S322:S323"/>
    <mergeCell ref="T322:T323"/>
    <mergeCell ref="Q324:Q325"/>
    <mergeCell ref="R324:R325"/>
    <mergeCell ref="S324:S325"/>
    <mergeCell ref="T324:T325"/>
    <mergeCell ref="M324:M325"/>
    <mergeCell ref="N324:N325"/>
    <mergeCell ref="O324:O325"/>
    <mergeCell ref="P324:P325"/>
    <mergeCell ref="Y324:Y325"/>
    <mergeCell ref="Z324:Z325"/>
    <mergeCell ref="AA324:AA325"/>
    <mergeCell ref="AB324:AB325"/>
    <mergeCell ref="U324:U325"/>
    <mergeCell ref="V324:V325"/>
    <mergeCell ref="W324:W325"/>
    <mergeCell ref="X324:X325"/>
    <mergeCell ref="AC324:AC325"/>
    <mergeCell ref="AD324:AD325"/>
    <mergeCell ref="Y322:Y323"/>
    <mergeCell ref="Z322:Z323"/>
    <mergeCell ref="AA322:AA323"/>
    <mergeCell ref="AB322:AB323"/>
    <mergeCell ref="U322:U323"/>
    <mergeCell ref="V322:V323"/>
    <mergeCell ref="W322:W323"/>
    <mergeCell ref="X322:X323"/>
    <mergeCell ref="AC326:AC327"/>
    <mergeCell ref="AD326:AD327"/>
    <mergeCell ref="Q326:Q327"/>
    <mergeCell ref="R326:R327"/>
    <mergeCell ref="S326:S327"/>
    <mergeCell ref="T326:T327"/>
    <mergeCell ref="Q328:Q329"/>
    <mergeCell ref="R328:R329"/>
    <mergeCell ref="S328:S329"/>
    <mergeCell ref="T328:T329"/>
    <mergeCell ref="M328:M329"/>
    <mergeCell ref="N328:N329"/>
    <mergeCell ref="O328:O329"/>
    <mergeCell ref="P328:P329"/>
    <mergeCell ref="Y328:Y329"/>
    <mergeCell ref="Z328:Z329"/>
    <mergeCell ref="AA328:AA329"/>
    <mergeCell ref="AB328:AB329"/>
    <mergeCell ref="U328:U329"/>
    <mergeCell ref="V328:V329"/>
    <mergeCell ref="W328:W329"/>
    <mergeCell ref="X328:X329"/>
    <mergeCell ref="AC328:AC329"/>
    <mergeCell ref="AD328:AD329"/>
    <mergeCell ref="M326:M327"/>
    <mergeCell ref="N326:N327"/>
    <mergeCell ref="O326:O327"/>
    <mergeCell ref="P326:P327"/>
    <mergeCell ref="G328:G329"/>
    <mergeCell ref="H328:H329"/>
    <mergeCell ref="Y326:Y327"/>
    <mergeCell ref="Z326:Z327"/>
    <mergeCell ref="AA326:AA327"/>
    <mergeCell ref="AB326:AB327"/>
    <mergeCell ref="U326:U327"/>
    <mergeCell ref="V326:V327"/>
    <mergeCell ref="W326:W327"/>
    <mergeCell ref="X326:X327"/>
    <mergeCell ref="A328:A329"/>
    <mergeCell ref="B328:B329"/>
    <mergeCell ref="C328:C329"/>
    <mergeCell ref="D328:D329"/>
    <mergeCell ref="E328:E329"/>
    <mergeCell ref="F328:F329"/>
    <mergeCell ref="I328:I329"/>
    <mergeCell ref="J328:J329"/>
    <mergeCell ref="K328:K329"/>
    <mergeCell ref="L328:L329"/>
    <mergeCell ref="A326:A327"/>
    <mergeCell ref="B326:B327"/>
    <mergeCell ref="C326:C327"/>
    <mergeCell ref="D326:D327"/>
    <mergeCell ref="E326:E327"/>
    <mergeCell ref="F326:F327"/>
    <mergeCell ref="G326:G327"/>
    <mergeCell ref="H326:H327"/>
    <mergeCell ref="I326:I327"/>
    <mergeCell ref="J326:J327"/>
    <mergeCell ref="K326:K327"/>
    <mergeCell ref="L326:L327"/>
    <mergeCell ref="A330:A331"/>
    <mergeCell ref="B330:B331"/>
    <mergeCell ref="C330:C331"/>
    <mergeCell ref="D330:D331"/>
    <mergeCell ref="E330:E331"/>
    <mergeCell ref="F330:F331"/>
    <mergeCell ref="G330:G331"/>
    <mergeCell ref="H330:H331"/>
    <mergeCell ref="M330:M331"/>
    <mergeCell ref="N330:N331"/>
    <mergeCell ref="O330:O331"/>
    <mergeCell ref="P330:P331"/>
    <mergeCell ref="I330:I331"/>
    <mergeCell ref="J330:J331"/>
    <mergeCell ref="K330:K331"/>
    <mergeCell ref="L330:L331"/>
    <mergeCell ref="G332:G333"/>
    <mergeCell ref="H332:H333"/>
    <mergeCell ref="A332:A333"/>
    <mergeCell ref="B332:B333"/>
    <mergeCell ref="C332:C333"/>
    <mergeCell ref="D332:D333"/>
    <mergeCell ref="E332:E333"/>
    <mergeCell ref="F332:F333"/>
    <mergeCell ref="I332:I333"/>
    <mergeCell ref="J332:J333"/>
    <mergeCell ref="K332:K333"/>
    <mergeCell ref="L332:L333"/>
    <mergeCell ref="AC330:AC331"/>
    <mergeCell ref="AD330:AD331"/>
    <mergeCell ref="Q330:Q331"/>
    <mergeCell ref="R330:R331"/>
    <mergeCell ref="S330:S331"/>
    <mergeCell ref="T330:T331"/>
    <mergeCell ref="Q332:Q333"/>
    <mergeCell ref="R332:R333"/>
    <mergeCell ref="S332:S333"/>
    <mergeCell ref="T332:T333"/>
    <mergeCell ref="M332:M333"/>
    <mergeCell ref="N332:N333"/>
    <mergeCell ref="O332:O333"/>
    <mergeCell ref="P332:P333"/>
    <mergeCell ref="Y332:Y333"/>
    <mergeCell ref="Z332:Z333"/>
    <mergeCell ref="AA332:AA333"/>
    <mergeCell ref="AB332:AB333"/>
    <mergeCell ref="U332:U333"/>
    <mergeCell ref="V332:V333"/>
    <mergeCell ref="W332:W333"/>
    <mergeCell ref="X332:X333"/>
    <mergeCell ref="AC332:AC333"/>
    <mergeCell ref="AD332:AD333"/>
    <mergeCell ref="Y330:Y331"/>
    <mergeCell ref="Z330:Z331"/>
    <mergeCell ref="AA330:AA331"/>
    <mergeCell ref="AB330:AB331"/>
    <mergeCell ref="U330:U331"/>
    <mergeCell ref="V330:V331"/>
    <mergeCell ref="W330:W331"/>
    <mergeCell ref="X330:X331"/>
    <mergeCell ref="AC334:AC335"/>
    <mergeCell ref="AD334:AD335"/>
    <mergeCell ref="Q334:Q335"/>
    <mergeCell ref="R334:R335"/>
    <mergeCell ref="S334:S335"/>
    <mergeCell ref="T334:T335"/>
    <mergeCell ref="Q336:Q337"/>
    <mergeCell ref="R336:R337"/>
    <mergeCell ref="S336:S337"/>
    <mergeCell ref="T336:T337"/>
    <mergeCell ref="M336:M337"/>
    <mergeCell ref="N336:N337"/>
    <mergeCell ref="O336:O337"/>
    <mergeCell ref="P336:P337"/>
    <mergeCell ref="Y336:Y337"/>
    <mergeCell ref="Z336:Z337"/>
    <mergeCell ref="AA336:AA337"/>
    <mergeCell ref="AB336:AB337"/>
    <mergeCell ref="U336:U337"/>
    <mergeCell ref="V336:V337"/>
    <mergeCell ref="W336:W337"/>
    <mergeCell ref="X336:X337"/>
    <mergeCell ref="AC336:AC337"/>
    <mergeCell ref="AD336:AD337"/>
    <mergeCell ref="M334:M335"/>
    <mergeCell ref="N334:N335"/>
    <mergeCell ref="O334:O335"/>
    <mergeCell ref="P334:P335"/>
    <mergeCell ref="G336:G337"/>
    <mergeCell ref="H336:H337"/>
    <mergeCell ref="Y334:Y335"/>
    <mergeCell ref="Z334:Z335"/>
    <mergeCell ref="AA334:AA335"/>
    <mergeCell ref="AB334:AB335"/>
    <mergeCell ref="U334:U335"/>
    <mergeCell ref="V334:V335"/>
    <mergeCell ref="W334:W335"/>
    <mergeCell ref="X334:X335"/>
    <mergeCell ref="A336:A337"/>
    <mergeCell ref="B336:B337"/>
    <mergeCell ref="C336:C337"/>
    <mergeCell ref="D336:D337"/>
    <mergeCell ref="E336:E337"/>
    <mergeCell ref="F336:F337"/>
    <mergeCell ref="I336:I337"/>
    <mergeCell ref="J336:J337"/>
    <mergeCell ref="K336:K337"/>
    <mergeCell ref="L336:L337"/>
    <mergeCell ref="A334:A335"/>
    <mergeCell ref="B334:B335"/>
    <mergeCell ref="C334:C335"/>
    <mergeCell ref="D334:D335"/>
    <mergeCell ref="E334:E335"/>
    <mergeCell ref="F334:F335"/>
    <mergeCell ref="G334:G335"/>
    <mergeCell ref="H334:H335"/>
    <mergeCell ref="I334:I335"/>
    <mergeCell ref="J334:J335"/>
    <mergeCell ref="K334:K335"/>
    <mergeCell ref="L334:L335"/>
    <mergeCell ref="A338:A339"/>
    <mergeCell ref="B338:B339"/>
    <mergeCell ref="C338:C339"/>
    <mergeCell ref="D338:D339"/>
    <mergeCell ref="E338:E339"/>
    <mergeCell ref="F338:F339"/>
    <mergeCell ref="G338:G339"/>
    <mergeCell ref="H338:H339"/>
    <mergeCell ref="M338:M339"/>
    <mergeCell ref="N338:N339"/>
    <mergeCell ref="O338:O339"/>
    <mergeCell ref="P338:P339"/>
    <mergeCell ref="I338:I339"/>
    <mergeCell ref="J338:J339"/>
    <mergeCell ref="K338:K339"/>
    <mergeCell ref="L338:L339"/>
    <mergeCell ref="G340:G341"/>
    <mergeCell ref="H340:H341"/>
    <mergeCell ref="A340:A341"/>
    <mergeCell ref="B340:B341"/>
    <mergeCell ref="C340:C341"/>
    <mergeCell ref="D340:D341"/>
    <mergeCell ref="E340:E341"/>
    <mergeCell ref="F340:F341"/>
    <mergeCell ref="I340:I341"/>
    <mergeCell ref="J340:J341"/>
    <mergeCell ref="K340:K341"/>
    <mergeCell ref="L340:L341"/>
    <mergeCell ref="AC338:AC339"/>
    <mergeCell ref="AD338:AD339"/>
    <mergeCell ref="Q338:Q339"/>
    <mergeCell ref="R338:R339"/>
    <mergeCell ref="S338:S339"/>
    <mergeCell ref="T338:T339"/>
    <mergeCell ref="Q340:Q341"/>
    <mergeCell ref="R340:R341"/>
    <mergeCell ref="S340:S341"/>
    <mergeCell ref="T340:T341"/>
    <mergeCell ref="M340:M341"/>
    <mergeCell ref="N340:N341"/>
    <mergeCell ref="O340:O341"/>
    <mergeCell ref="P340:P341"/>
    <mergeCell ref="Y340:Y341"/>
    <mergeCell ref="Z340:Z341"/>
    <mergeCell ref="AA340:AA341"/>
    <mergeCell ref="AB340:AB341"/>
    <mergeCell ref="U340:U341"/>
    <mergeCell ref="V340:V341"/>
    <mergeCell ref="W340:W341"/>
    <mergeCell ref="X340:X341"/>
    <mergeCell ref="AC340:AC341"/>
    <mergeCell ref="AD340:AD341"/>
    <mergeCell ref="Y338:Y339"/>
    <mergeCell ref="Z338:Z339"/>
    <mergeCell ref="AA338:AA339"/>
    <mergeCell ref="AB338:AB339"/>
    <mergeCell ref="U338:U339"/>
    <mergeCell ref="V338:V339"/>
    <mergeCell ref="W338:W339"/>
    <mergeCell ref="X338:X339"/>
    <mergeCell ref="AC342:AC343"/>
    <mergeCell ref="AD342:AD343"/>
    <mergeCell ref="Q342:Q343"/>
    <mergeCell ref="R342:R343"/>
    <mergeCell ref="S342:S343"/>
    <mergeCell ref="T342:T343"/>
    <mergeCell ref="Q344:Q345"/>
    <mergeCell ref="R344:R345"/>
    <mergeCell ref="S344:S345"/>
    <mergeCell ref="T344:T345"/>
    <mergeCell ref="M344:M345"/>
    <mergeCell ref="N344:N345"/>
    <mergeCell ref="O344:O345"/>
    <mergeCell ref="P344:P345"/>
    <mergeCell ref="Y344:Y345"/>
    <mergeCell ref="Z344:Z345"/>
    <mergeCell ref="AA344:AA345"/>
    <mergeCell ref="AB344:AB345"/>
    <mergeCell ref="U344:U345"/>
    <mergeCell ref="V344:V345"/>
    <mergeCell ref="W344:W345"/>
    <mergeCell ref="X344:X345"/>
    <mergeCell ref="AC344:AC345"/>
    <mergeCell ref="AD344:AD345"/>
    <mergeCell ref="M342:M343"/>
    <mergeCell ref="N342:N343"/>
    <mergeCell ref="O342:O343"/>
    <mergeCell ref="P342:P343"/>
    <mergeCell ref="G344:G345"/>
    <mergeCell ref="H344:H345"/>
    <mergeCell ref="Y342:Y343"/>
    <mergeCell ref="Z342:Z343"/>
    <mergeCell ref="AA342:AA343"/>
    <mergeCell ref="AB342:AB343"/>
    <mergeCell ref="U342:U343"/>
    <mergeCell ref="V342:V343"/>
    <mergeCell ref="W342:W343"/>
    <mergeCell ref="X342:X343"/>
    <mergeCell ref="A344:A345"/>
    <mergeCell ref="B344:B345"/>
    <mergeCell ref="C344:C345"/>
    <mergeCell ref="D344:D345"/>
    <mergeCell ref="E344:E345"/>
    <mergeCell ref="F344:F345"/>
    <mergeCell ref="I344:I345"/>
    <mergeCell ref="J344:J345"/>
    <mergeCell ref="K344:K345"/>
    <mergeCell ref="L344:L345"/>
    <mergeCell ref="A342:A343"/>
    <mergeCell ref="B342:B343"/>
    <mergeCell ref="C342:C343"/>
    <mergeCell ref="D342:D343"/>
    <mergeCell ref="E342:E343"/>
    <mergeCell ref="F342:F343"/>
    <mergeCell ref="G342:G343"/>
    <mergeCell ref="H342:H343"/>
    <mergeCell ref="I342:I343"/>
    <mergeCell ref="J342:J343"/>
    <mergeCell ref="K342:K343"/>
    <mergeCell ref="L342:L343"/>
    <mergeCell ref="G346:G347"/>
    <mergeCell ref="H346:H347"/>
    <mergeCell ref="A346:A347"/>
    <mergeCell ref="B346:B347"/>
    <mergeCell ref="C346:C347"/>
    <mergeCell ref="D346:D347"/>
    <mergeCell ref="E346:E347"/>
    <mergeCell ref="F346:F347"/>
    <mergeCell ref="I346:I347"/>
    <mergeCell ref="J346:J347"/>
    <mergeCell ref="K346:K347"/>
    <mergeCell ref="L346:L347"/>
    <mergeCell ref="Q346:Q347"/>
    <mergeCell ref="R346:R347"/>
    <mergeCell ref="S346:S347"/>
    <mergeCell ref="T346:T347"/>
    <mergeCell ref="M346:M347"/>
    <mergeCell ref="N346:N347"/>
    <mergeCell ref="O346:O347"/>
    <mergeCell ref="P346:P347"/>
    <mergeCell ref="Y346:Y347"/>
    <mergeCell ref="Z346:Z347"/>
    <mergeCell ref="AA346:AA347"/>
    <mergeCell ref="AB346:AB347"/>
    <mergeCell ref="U346:U347"/>
    <mergeCell ref="V346:V347"/>
    <mergeCell ref="W346:W347"/>
    <mergeCell ref="X346:X347"/>
    <mergeCell ref="AC346:AC347"/>
    <mergeCell ref="AD346:AD347"/>
    <mergeCell ref="AC348:AC349"/>
    <mergeCell ref="AD348:AD349"/>
    <mergeCell ref="Q348:Q349"/>
    <mergeCell ref="R348:R349"/>
    <mergeCell ref="S348:S349"/>
    <mergeCell ref="T348:T349"/>
    <mergeCell ref="Q350:Q351"/>
    <mergeCell ref="R350:R351"/>
    <mergeCell ref="S350:S351"/>
    <mergeCell ref="T350:T351"/>
    <mergeCell ref="M350:M351"/>
    <mergeCell ref="N350:N351"/>
    <mergeCell ref="O350:O351"/>
    <mergeCell ref="P350:P351"/>
    <mergeCell ref="Y350:Y351"/>
    <mergeCell ref="Z350:Z351"/>
    <mergeCell ref="AA350:AA351"/>
    <mergeCell ref="AB350:AB351"/>
    <mergeCell ref="U350:U351"/>
    <mergeCell ref="V350:V351"/>
    <mergeCell ref="W350:W351"/>
    <mergeCell ref="X350:X351"/>
    <mergeCell ref="AC350:AC351"/>
    <mergeCell ref="AD350:AD351"/>
    <mergeCell ref="M348:M349"/>
    <mergeCell ref="N348:N349"/>
    <mergeCell ref="O348:O349"/>
    <mergeCell ref="P348:P349"/>
    <mergeCell ref="G350:G351"/>
    <mergeCell ref="H350:H351"/>
    <mergeCell ref="Y348:Y349"/>
    <mergeCell ref="Z348:Z349"/>
    <mergeCell ref="AA348:AA349"/>
    <mergeCell ref="AB348:AB349"/>
    <mergeCell ref="U348:U349"/>
    <mergeCell ref="V348:V349"/>
    <mergeCell ref="W348:W349"/>
    <mergeCell ref="X348:X349"/>
    <mergeCell ref="A350:A351"/>
    <mergeCell ref="B350:B351"/>
    <mergeCell ref="C350:C351"/>
    <mergeCell ref="D350:D351"/>
    <mergeCell ref="E350:E351"/>
    <mergeCell ref="F350:F351"/>
    <mergeCell ref="I350:I351"/>
    <mergeCell ref="J350:J351"/>
    <mergeCell ref="K350:K351"/>
    <mergeCell ref="L350:L351"/>
    <mergeCell ref="A348:A349"/>
    <mergeCell ref="B348:B349"/>
    <mergeCell ref="C348:C349"/>
    <mergeCell ref="D348:D349"/>
    <mergeCell ref="E348:E349"/>
    <mergeCell ref="F348:F349"/>
    <mergeCell ref="G348:G349"/>
    <mergeCell ref="H348:H349"/>
    <mergeCell ref="I348:I349"/>
    <mergeCell ref="J348:J349"/>
    <mergeCell ref="K348:K349"/>
    <mergeCell ref="L348:L349"/>
    <mergeCell ref="A352:A353"/>
    <mergeCell ref="B352:B353"/>
    <mergeCell ref="C352:C353"/>
    <mergeCell ref="D352:D353"/>
    <mergeCell ref="E352:E353"/>
    <mergeCell ref="F352:F353"/>
    <mergeCell ref="G352:G353"/>
    <mergeCell ref="H352:H353"/>
    <mergeCell ref="M352:M353"/>
    <mergeCell ref="N352:N353"/>
    <mergeCell ref="O352:O353"/>
    <mergeCell ref="P352:P353"/>
    <mergeCell ref="I352:I353"/>
    <mergeCell ref="J352:J353"/>
    <mergeCell ref="K352:K353"/>
    <mergeCell ref="L352:L353"/>
    <mergeCell ref="G354:G355"/>
    <mergeCell ref="H354:H355"/>
    <mergeCell ref="A354:A355"/>
    <mergeCell ref="B354:B355"/>
    <mergeCell ref="C354:C355"/>
    <mergeCell ref="D354:D355"/>
    <mergeCell ref="E354:E355"/>
    <mergeCell ref="F354:F355"/>
    <mergeCell ref="I354:I355"/>
    <mergeCell ref="J354:J355"/>
    <mergeCell ref="K354:K355"/>
    <mergeCell ref="L354:L355"/>
    <mergeCell ref="AC352:AC353"/>
    <mergeCell ref="AD352:AD353"/>
    <mergeCell ref="Q352:Q353"/>
    <mergeCell ref="R352:R353"/>
    <mergeCell ref="S352:S353"/>
    <mergeCell ref="T352:T353"/>
    <mergeCell ref="Q354:Q355"/>
    <mergeCell ref="R354:R355"/>
    <mergeCell ref="S354:S355"/>
    <mergeCell ref="T354:T355"/>
    <mergeCell ref="M354:M355"/>
    <mergeCell ref="N354:N355"/>
    <mergeCell ref="O354:O355"/>
    <mergeCell ref="P354:P355"/>
    <mergeCell ref="Y354:Y355"/>
    <mergeCell ref="Z354:Z355"/>
    <mergeCell ref="AA354:AA355"/>
    <mergeCell ref="AB354:AB355"/>
    <mergeCell ref="U354:U355"/>
    <mergeCell ref="V354:V355"/>
    <mergeCell ref="W354:W355"/>
    <mergeCell ref="X354:X355"/>
    <mergeCell ref="AC354:AC355"/>
    <mergeCell ref="AD354:AD355"/>
    <mergeCell ref="Y352:Y353"/>
    <mergeCell ref="Z352:Z353"/>
    <mergeCell ref="AA352:AA353"/>
    <mergeCell ref="AB352:AB353"/>
    <mergeCell ref="U352:U353"/>
    <mergeCell ref="V352:V353"/>
    <mergeCell ref="W352:W353"/>
    <mergeCell ref="X352:X353"/>
    <mergeCell ref="AC356:AC357"/>
    <mergeCell ref="AD356:AD357"/>
    <mergeCell ref="Q356:Q357"/>
    <mergeCell ref="R356:R357"/>
    <mergeCell ref="S356:S357"/>
    <mergeCell ref="T356:T357"/>
    <mergeCell ref="Q358:Q359"/>
    <mergeCell ref="R358:R359"/>
    <mergeCell ref="S358:S359"/>
    <mergeCell ref="T358:T359"/>
    <mergeCell ref="M358:M359"/>
    <mergeCell ref="N358:N359"/>
    <mergeCell ref="O358:O359"/>
    <mergeCell ref="P358:P359"/>
    <mergeCell ref="Y358:Y359"/>
    <mergeCell ref="Z358:Z359"/>
    <mergeCell ref="AA358:AA359"/>
    <mergeCell ref="AB358:AB359"/>
    <mergeCell ref="U358:U359"/>
    <mergeCell ref="V358:V359"/>
    <mergeCell ref="W358:W359"/>
    <mergeCell ref="X358:X359"/>
    <mergeCell ref="AC358:AC359"/>
    <mergeCell ref="AD358:AD359"/>
    <mergeCell ref="M356:M357"/>
    <mergeCell ref="N356:N357"/>
    <mergeCell ref="O356:O357"/>
    <mergeCell ref="P356:P357"/>
    <mergeCell ref="G358:G359"/>
    <mergeCell ref="H358:H359"/>
    <mergeCell ref="Y356:Y357"/>
    <mergeCell ref="Z356:Z357"/>
    <mergeCell ref="AA356:AA357"/>
    <mergeCell ref="AB356:AB357"/>
    <mergeCell ref="U356:U357"/>
    <mergeCell ref="V356:V357"/>
    <mergeCell ref="W356:W357"/>
    <mergeCell ref="X356:X357"/>
    <mergeCell ref="A358:A359"/>
    <mergeCell ref="B358:B359"/>
    <mergeCell ref="C358:C359"/>
    <mergeCell ref="D358:D359"/>
    <mergeCell ref="E358:E359"/>
    <mergeCell ref="F358:F359"/>
    <mergeCell ref="I358:I359"/>
    <mergeCell ref="J358:J359"/>
    <mergeCell ref="K358:K359"/>
    <mergeCell ref="L358:L359"/>
    <mergeCell ref="A356:A357"/>
    <mergeCell ref="B356:B357"/>
    <mergeCell ref="C356:C357"/>
    <mergeCell ref="D356:D357"/>
    <mergeCell ref="E356:E357"/>
    <mergeCell ref="F356:F357"/>
    <mergeCell ref="G356:G357"/>
    <mergeCell ref="H356:H357"/>
    <mergeCell ref="I356:I357"/>
    <mergeCell ref="J356:J357"/>
    <mergeCell ref="K356:K357"/>
    <mergeCell ref="L356:L357"/>
    <mergeCell ref="A360:A361"/>
    <mergeCell ref="B360:B361"/>
    <mergeCell ref="C360:C361"/>
    <mergeCell ref="D360:D361"/>
    <mergeCell ref="E360:E361"/>
    <mergeCell ref="F360:F361"/>
    <mergeCell ref="G360:G361"/>
    <mergeCell ref="H360:H361"/>
    <mergeCell ref="M360:M361"/>
    <mergeCell ref="N360:N361"/>
    <mergeCell ref="O360:O361"/>
    <mergeCell ref="P360:P361"/>
    <mergeCell ref="I360:I361"/>
    <mergeCell ref="J360:J361"/>
    <mergeCell ref="K360:K361"/>
    <mergeCell ref="L360:L361"/>
    <mergeCell ref="G362:G363"/>
    <mergeCell ref="H362:H363"/>
    <mergeCell ref="A362:A363"/>
    <mergeCell ref="B362:B363"/>
    <mergeCell ref="C362:C363"/>
    <mergeCell ref="D362:D363"/>
    <mergeCell ref="E362:E363"/>
    <mergeCell ref="F362:F363"/>
    <mergeCell ref="I362:I363"/>
    <mergeCell ref="J362:J363"/>
    <mergeCell ref="K362:K363"/>
    <mergeCell ref="L362:L363"/>
    <mergeCell ref="AC360:AC361"/>
    <mergeCell ref="AD360:AD361"/>
    <mergeCell ref="Q360:Q361"/>
    <mergeCell ref="R360:R361"/>
    <mergeCell ref="S360:S361"/>
    <mergeCell ref="T360:T361"/>
    <mergeCell ref="Q362:Q363"/>
    <mergeCell ref="R362:R363"/>
    <mergeCell ref="S362:S363"/>
    <mergeCell ref="T362:T363"/>
    <mergeCell ref="M362:M363"/>
    <mergeCell ref="N362:N363"/>
    <mergeCell ref="O362:O363"/>
    <mergeCell ref="P362:P363"/>
    <mergeCell ref="Y362:Y363"/>
    <mergeCell ref="Z362:Z363"/>
    <mergeCell ref="AA362:AA363"/>
    <mergeCell ref="AB362:AB363"/>
    <mergeCell ref="U362:U363"/>
    <mergeCell ref="V362:V363"/>
    <mergeCell ref="W362:W363"/>
    <mergeCell ref="X362:X363"/>
    <mergeCell ref="AC362:AC363"/>
    <mergeCell ref="AD362:AD363"/>
    <mergeCell ref="Y360:Y361"/>
    <mergeCell ref="Z360:Z361"/>
    <mergeCell ref="AA360:AA361"/>
    <mergeCell ref="AB360:AB361"/>
    <mergeCell ref="U360:U361"/>
    <mergeCell ref="V360:V361"/>
    <mergeCell ref="W360:W361"/>
    <mergeCell ref="X360:X361"/>
    <mergeCell ref="AC364:AC365"/>
    <mergeCell ref="AD364:AD365"/>
    <mergeCell ref="Q364:Q365"/>
    <mergeCell ref="R364:R365"/>
    <mergeCell ref="S364:S365"/>
    <mergeCell ref="T364:T365"/>
    <mergeCell ref="Q366:Q367"/>
    <mergeCell ref="R366:R367"/>
    <mergeCell ref="S366:S367"/>
    <mergeCell ref="T366:T367"/>
    <mergeCell ref="M366:M367"/>
    <mergeCell ref="N366:N367"/>
    <mergeCell ref="O366:O367"/>
    <mergeCell ref="P366:P367"/>
    <mergeCell ref="Y366:Y367"/>
    <mergeCell ref="Z366:Z367"/>
    <mergeCell ref="AA366:AA367"/>
    <mergeCell ref="AB366:AB367"/>
    <mergeCell ref="U366:U367"/>
    <mergeCell ref="V366:V367"/>
    <mergeCell ref="W366:W367"/>
    <mergeCell ref="X366:X367"/>
    <mergeCell ref="AC366:AC367"/>
    <mergeCell ref="AD366:AD367"/>
    <mergeCell ref="M364:M365"/>
    <mergeCell ref="N364:N365"/>
    <mergeCell ref="O364:O365"/>
    <mergeCell ref="P364:P365"/>
    <mergeCell ref="G366:G367"/>
    <mergeCell ref="H366:H367"/>
    <mergeCell ref="Y364:Y365"/>
    <mergeCell ref="Z364:Z365"/>
    <mergeCell ref="AA364:AA365"/>
    <mergeCell ref="AB364:AB365"/>
    <mergeCell ref="U364:U365"/>
    <mergeCell ref="V364:V365"/>
    <mergeCell ref="W364:W365"/>
    <mergeCell ref="X364:X365"/>
    <mergeCell ref="A366:A367"/>
    <mergeCell ref="B366:B367"/>
    <mergeCell ref="C366:C367"/>
    <mergeCell ref="D366:D367"/>
    <mergeCell ref="E366:E367"/>
    <mergeCell ref="F366:F367"/>
    <mergeCell ref="I366:I367"/>
    <mergeCell ref="J366:J367"/>
    <mergeCell ref="K366:K367"/>
    <mergeCell ref="L366:L367"/>
    <mergeCell ref="A364:A365"/>
    <mergeCell ref="B364:B365"/>
    <mergeCell ref="C364:C365"/>
    <mergeCell ref="D364:D365"/>
    <mergeCell ref="E364:E365"/>
    <mergeCell ref="F364:F365"/>
    <mergeCell ref="G364:G365"/>
    <mergeCell ref="H364:H365"/>
    <mergeCell ref="I364:I365"/>
    <mergeCell ref="J364:J365"/>
    <mergeCell ref="K364:K365"/>
    <mergeCell ref="L364:L365"/>
    <mergeCell ref="A368:A369"/>
    <mergeCell ref="B368:B369"/>
    <mergeCell ref="C368:C369"/>
    <mergeCell ref="D368:D369"/>
    <mergeCell ref="E368:E369"/>
    <mergeCell ref="F368:F369"/>
    <mergeCell ref="G368:G369"/>
    <mergeCell ref="H368:H369"/>
    <mergeCell ref="M368:M369"/>
    <mergeCell ref="N368:N369"/>
    <mergeCell ref="O368:O369"/>
    <mergeCell ref="P368:P369"/>
    <mergeCell ref="I368:I369"/>
    <mergeCell ref="J368:J369"/>
    <mergeCell ref="K368:K369"/>
    <mergeCell ref="L368:L369"/>
    <mergeCell ref="G370:G371"/>
    <mergeCell ref="H370:H371"/>
    <mergeCell ref="A370:A371"/>
    <mergeCell ref="B370:B371"/>
    <mergeCell ref="C370:C371"/>
    <mergeCell ref="D370:D371"/>
    <mergeCell ref="E370:E371"/>
    <mergeCell ref="F370:F371"/>
    <mergeCell ref="I370:I371"/>
    <mergeCell ref="J370:J371"/>
    <mergeCell ref="K370:K371"/>
    <mergeCell ref="L370:L371"/>
    <mergeCell ref="AC368:AC369"/>
    <mergeCell ref="AD368:AD369"/>
    <mergeCell ref="Q368:Q369"/>
    <mergeCell ref="R368:R369"/>
    <mergeCell ref="S368:S369"/>
    <mergeCell ref="T368:T369"/>
    <mergeCell ref="Q370:Q371"/>
    <mergeCell ref="R370:R371"/>
    <mergeCell ref="S370:S371"/>
    <mergeCell ref="T370:T371"/>
    <mergeCell ref="M370:M371"/>
    <mergeCell ref="N370:N371"/>
    <mergeCell ref="O370:O371"/>
    <mergeCell ref="P370:P371"/>
    <mergeCell ref="Y370:Y371"/>
    <mergeCell ref="Z370:Z371"/>
    <mergeCell ref="AA370:AA371"/>
    <mergeCell ref="AB370:AB371"/>
    <mergeCell ref="U370:U371"/>
    <mergeCell ref="V370:V371"/>
    <mergeCell ref="W370:W371"/>
    <mergeCell ref="X370:X371"/>
    <mergeCell ref="AC370:AC371"/>
    <mergeCell ref="AD370:AD371"/>
    <mergeCell ref="Y368:Y369"/>
    <mergeCell ref="Z368:Z369"/>
    <mergeCell ref="AA368:AA369"/>
    <mergeCell ref="AB368:AB369"/>
    <mergeCell ref="U368:U369"/>
    <mergeCell ref="V368:V369"/>
    <mergeCell ref="W368:W369"/>
    <mergeCell ref="X368:X369"/>
    <mergeCell ref="AC372:AC373"/>
    <mergeCell ref="AD372:AD373"/>
    <mergeCell ref="Q372:Q373"/>
    <mergeCell ref="R372:R373"/>
    <mergeCell ref="S372:S373"/>
    <mergeCell ref="T372:T373"/>
    <mergeCell ref="Q374:Q375"/>
    <mergeCell ref="R374:R375"/>
    <mergeCell ref="S374:S375"/>
    <mergeCell ref="T374:T375"/>
    <mergeCell ref="M374:M375"/>
    <mergeCell ref="N374:N375"/>
    <mergeCell ref="O374:O375"/>
    <mergeCell ref="P374:P375"/>
    <mergeCell ref="Y374:Y375"/>
    <mergeCell ref="Z374:Z375"/>
    <mergeCell ref="AA374:AA375"/>
    <mergeCell ref="AB374:AB375"/>
    <mergeCell ref="U374:U375"/>
    <mergeCell ref="V374:V375"/>
    <mergeCell ref="W374:W375"/>
    <mergeCell ref="X374:X375"/>
    <mergeCell ref="AC374:AC375"/>
    <mergeCell ref="AD374:AD375"/>
    <mergeCell ref="M372:M373"/>
    <mergeCell ref="N372:N373"/>
    <mergeCell ref="O372:O373"/>
    <mergeCell ref="P372:P373"/>
    <mergeCell ref="G374:G375"/>
    <mergeCell ref="H374:H375"/>
    <mergeCell ref="Y372:Y373"/>
    <mergeCell ref="Z372:Z373"/>
    <mergeCell ref="AA372:AA373"/>
    <mergeCell ref="AB372:AB373"/>
    <mergeCell ref="U372:U373"/>
    <mergeCell ref="V372:V373"/>
    <mergeCell ref="W372:W373"/>
    <mergeCell ref="X372:X373"/>
    <mergeCell ref="A374:A375"/>
    <mergeCell ref="B374:B375"/>
    <mergeCell ref="C374:C375"/>
    <mergeCell ref="D374:D375"/>
    <mergeCell ref="E374:E375"/>
    <mergeCell ref="F374:F375"/>
    <mergeCell ref="I374:I375"/>
    <mergeCell ref="J374:J375"/>
    <mergeCell ref="K374:K375"/>
    <mergeCell ref="L374:L375"/>
    <mergeCell ref="A372:A373"/>
    <mergeCell ref="B372:B373"/>
    <mergeCell ref="C372:C373"/>
    <mergeCell ref="D372:D373"/>
    <mergeCell ref="E372:E373"/>
    <mergeCell ref="F372:F373"/>
    <mergeCell ref="G372:G373"/>
    <mergeCell ref="H372:H373"/>
    <mergeCell ref="I372:I373"/>
    <mergeCell ref="J372:J373"/>
    <mergeCell ref="K372:K373"/>
    <mergeCell ref="L372:L373"/>
    <mergeCell ref="A376:A377"/>
    <mergeCell ref="B376:B377"/>
    <mergeCell ref="C376:C377"/>
    <mergeCell ref="D376:D377"/>
    <mergeCell ref="E376:E377"/>
    <mergeCell ref="F376:F377"/>
    <mergeCell ref="G376:G377"/>
    <mergeCell ref="H376:H377"/>
    <mergeCell ref="M376:M377"/>
    <mergeCell ref="N376:N377"/>
    <mergeCell ref="O376:O377"/>
    <mergeCell ref="P376:P377"/>
    <mergeCell ref="I376:I377"/>
    <mergeCell ref="J376:J377"/>
    <mergeCell ref="K376:K377"/>
    <mergeCell ref="L376:L377"/>
    <mergeCell ref="G378:G379"/>
    <mergeCell ref="H378:H379"/>
    <mergeCell ref="A378:A379"/>
    <mergeCell ref="B378:B379"/>
    <mergeCell ref="C378:C379"/>
    <mergeCell ref="D378:D379"/>
    <mergeCell ref="E378:E379"/>
    <mergeCell ref="F378:F379"/>
    <mergeCell ref="I378:I379"/>
    <mergeCell ref="J378:J379"/>
    <mergeCell ref="K378:K379"/>
    <mergeCell ref="L378:L379"/>
    <mergeCell ref="AC376:AC377"/>
    <mergeCell ref="AD376:AD377"/>
    <mergeCell ref="Q376:Q377"/>
    <mergeCell ref="R376:R377"/>
    <mergeCell ref="S376:S377"/>
    <mergeCell ref="T376:T377"/>
    <mergeCell ref="Q378:Q379"/>
    <mergeCell ref="R378:R379"/>
    <mergeCell ref="S378:S379"/>
    <mergeCell ref="T378:T379"/>
    <mergeCell ref="M378:M379"/>
    <mergeCell ref="N378:N379"/>
    <mergeCell ref="O378:O379"/>
    <mergeCell ref="P378:P379"/>
    <mergeCell ref="Y378:Y379"/>
    <mergeCell ref="Z378:Z379"/>
    <mergeCell ref="AA378:AA379"/>
    <mergeCell ref="AB378:AB379"/>
    <mergeCell ref="U378:U379"/>
    <mergeCell ref="V378:V379"/>
    <mergeCell ref="W378:W379"/>
    <mergeCell ref="X378:X379"/>
    <mergeCell ref="AC378:AC379"/>
    <mergeCell ref="AD378:AD379"/>
    <mergeCell ref="Y376:Y377"/>
    <mergeCell ref="Z376:Z377"/>
    <mergeCell ref="AA376:AA377"/>
    <mergeCell ref="AB376:AB377"/>
    <mergeCell ref="U376:U377"/>
    <mergeCell ref="V376:V377"/>
    <mergeCell ref="W376:W377"/>
    <mergeCell ref="X376:X377"/>
    <mergeCell ref="AC380:AC381"/>
    <mergeCell ref="AD380:AD381"/>
    <mergeCell ref="Q380:Q381"/>
    <mergeCell ref="R380:R381"/>
    <mergeCell ref="S380:S381"/>
    <mergeCell ref="T380:T381"/>
    <mergeCell ref="Q382:Q383"/>
    <mergeCell ref="R382:R383"/>
    <mergeCell ref="S382:S383"/>
    <mergeCell ref="T382:T383"/>
    <mergeCell ref="M382:M383"/>
    <mergeCell ref="N382:N383"/>
    <mergeCell ref="O382:O383"/>
    <mergeCell ref="P382:P383"/>
    <mergeCell ref="Y382:Y383"/>
    <mergeCell ref="Z382:Z383"/>
    <mergeCell ref="AA382:AA383"/>
    <mergeCell ref="AB382:AB383"/>
    <mergeCell ref="U382:U383"/>
    <mergeCell ref="V382:V383"/>
    <mergeCell ref="W382:W383"/>
    <mergeCell ref="X382:X383"/>
    <mergeCell ref="AC382:AC383"/>
    <mergeCell ref="AD382:AD383"/>
    <mergeCell ref="M380:M381"/>
    <mergeCell ref="N380:N381"/>
    <mergeCell ref="O380:O381"/>
    <mergeCell ref="P380:P381"/>
    <mergeCell ref="G382:G383"/>
    <mergeCell ref="H382:H383"/>
    <mergeCell ref="Y380:Y381"/>
    <mergeCell ref="Z380:Z381"/>
    <mergeCell ref="AA380:AA381"/>
    <mergeCell ref="AB380:AB381"/>
    <mergeCell ref="U380:U381"/>
    <mergeCell ref="V380:V381"/>
    <mergeCell ref="W380:W381"/>
    <mergeCell ref="X380:X381"/>
    <mergeCell ref="A382:A383"/>
    <mergeCell ref="B382:B383"/>
    <mergeCell ref="C382:C383"/>
    <mergeCell ref="D382:D383"/>
    <mergeCell ref="E382:E383"/>
    <mergeCell ref="F382:F383"/>
    <mergeCell ref="I382:I383"/>
    <mergeCell ref="J382:J383"/>
    <mergeCell ref="K382:K383"/>
    <mergeCell ref="L382:L383"/>
    <mergeCell ref="A380:A381"/>
    <mergeCell ref="B380:B381"/>
    <mergeCell ref="C380:C381"/>
    <mergeCell ref="D380:D381"/>
    <mergeCell ref="E380:E381"/>
    <mergeCell ref="F380:F381"/>
    <mergeCell ref="G380:G381"/>
    <mergeCell ref="H380:H381"/>
    <mergeCell ref="I380:I381"/>
    <mergeCell ref="J380:J381"/>
    <mergeCell ref="K380:K381"/>
    <mergeCell ref="L380:L381"/>
    <mergeCell ref="A384:A385"/>
    <mergeCell ref="B384:B385"/>
    <mergeCell ref="C384:C385"/>
    <mergeCell ref="D384:D385"/>
    <mergeCell ref="E384:E385"/>
    <mergeCell ref="F384:F385"/>
    <mergeCell ref="G384:G385"/>
    <mergeCell ref="H384:H385"/>
    <mergeCell ref="M384:M385"/>
    <mergeCell ref="N384:N385"/>
    <mergeCell ref="O384:O385"/>
    <mergeCell ref="P384:P385"/>
    <mergeCell ref="I384:I385"/>
    <mergeCell ref="J384:J385"/>
    <mergeCell ref="K384:K385"/>
    <mergeCell ref="L384:L385"/>
    <mergeCell ref="G386:G387"/>
    <mergeCell ref="H386:H387"/>
    <mergeCell ref="A386:A387"/>
    <mergeCell ref="B386:B387"/>
    <mergeCell ref="C386:C387"/>
    <mergeCell ref="D386:D387"/>
    <mergeCell ref="E386:E387"/>
    <mergeCell ref="F386:F387"/>
    <mergeCell ref="I386:I387"/>
    <mergeCell ref="J386:J387"/>
    <mergeCell ref="K386:K387"/>
    <mergeCell ref="L386:L387"/>
    <mergeCell ref="AC384:AC385"/>
    <mergeCell ref="AD384:AD385"/>
    <mergeCell ref="Q384:Q385"/>
    <mergeCell ref="R384:R385"/>
    <mergeCell ref="S384:S385"/>
    <mergeCell ref="T384:T385"/>
    <mergeCell ref="Q386:Q387"/>
    <mergeCell ref="R386:R387"/>
    <mergeCell ref="S386:S387"/>
    <mergeCell ref="T386:T387"/>
    <mergeCell ref="M386:M387"/>
    <mergeCell ref="N386:N387"/>
    <mergeCell ref="O386:O387"/>
    <mergeCell ref="P386:P387"/>
    <mergeCell ref="Y386:Y387"/>
    <mergeCell ref="Z386:Z387"/>
    <mergeCell ref="AA386:AA387"/>
    <mergeCell ref="AB386:AB387"/>
    <mergeCell ref="U386:U387"/>
    <mergeCell ref="V386:V387"/>
    <mergeCell ref="W386:W387"/>
    <mergeCell ref="X386:X387"/>
    <mergeCell ref="AC386:AC387"/>
    <mergeCell ref="AD386:AD387"/>
    <mergeCell ref="Y384:Y385"/>
    <mergeCell ref="Z384:Z385"/>
    <mergeCell ref="AA384:AA385"/>
    <mergeCell ref="AB384:AB385"/>
    <mergeCell ref="U384:U385"/>
    <mergeCell ref="V384:V385"/>
    <mergeCell ref="W384:W385"/>
    <mergeCell ref="X384:X385"/>
    <mergeCell ref="AC388:AC389"/>
    <mergeCell ref="AD388:AD389"/>
    <mergeCell ref="Q388:Q389"/>
    <mergeCell ref="R388:R389"/>
    <mergeCell ref="S388:S389"/>
    <mergeCell ref="T388:T389"/>
    <mergeCell ref="Q390:Q391"/>
    <mergeCell ref="R390:R391"/>
    <mergeCell ref="S390:S391"/>
    <mergeCell ref="T390:T391"/>
    <mergeCell ref="M390:M391"/>
    <mergeCell ref="N390:N391"/>
    <mergeCell ref="O390:O391"/>
    <mergeCell ref="P390:P391"/>
    <mergeCell ref="Y390:Y391"/>
    <mergeCell ref="Z390:Z391"/>
    <mergeCell ref="AA390:AA391"/>
    <mergeCell ref="AB390:AB391"/>
    <mergeCell ref="U390:U391"/>
    <mergeCell ref="V390:V391"/>
    <mergeCell ref="W390:W391"/>
    <mergeCell ref="X390:X391"/>
    <mergeCell ref="AC390:AC391"/>
    <mergeCell ref="AD390:AD391"/>
    <mergeCell ref="M388:M389"/>
    <mergeCell ref="N388:N389"/>
    <mergeCell ref="O388:O389"/>
    <mergeCell ref="P388:P389"/>
    <mergeCell ref="AB388:AB389"/>
    <mergeCell ref="U388:U389"/>
    <mergeCell ref="V388:V389"/>
    <mergeCell ref="W388:W389"/>
    <mergeCell ref="X388:X389"/>
    <mergeCell ref="Y388:Y389"/>
    <mergeCell ref="Z388:Z389"/>
    <mergeCell ref="AA388:AA389"/>
    <mergeCell ref="A390:A391"/>
    <mergeCell ref="B390:B391"/>
    <mergeCell ref="C390:C391"/>
    <mergeCell ref="D390:D391"/>
    <mergeCell ref="E390:E391"/>
    <mergeCell ref="F390:F391"/>
    <mergeCell ref="I390:I391"/>
    <mergeCell ref="J390:J391"/>
    <mergeCell ref="K390:K391"/>
    <mergeCell ref="L390:L391"/>
    <mergeCell ref="A388:A389"/>
    <mergeCell ref="B388:B389"/>
    <mergeCell ref="C388:C389"/>
    <mergeCell ref="D388:D389"/>
    <mergeCell ref="E388:E389"/>
    <mergeCell ref="F388:F389"/>
    <mergeCell ref="G388:G389"/>
    <mergeCell ref="H388:H389"/>
    <mergeCell ref="I388:I389"/>
    <mergeCell ref="J388:J389"/>
    <mergeCell ref="K388:K389"/>
    <mergeCell ref="L388:L389"/>
    <mergeCell ref="G394:G395"/>
    <mergeCell ref="H394:H395"/>
    <mergeCell ref="A394:A395"/>
    <mergeCell ref="B394:B395"/>
    <mergeCell ref="C394:C395"/>
    <mergeCell ref="D394:D395"/>
    <mergeCell ref="E394:E395"/>
    <mergeCell ref="F394:F395"/>
    <mergeCell ref="I394:I395"/>
    <mergeCell ref="J394:J395"/>
    <mergeCell ref="K394:K395"/>
    <mergeCell ref="L394:L395"/>
    <mergeCell ref="G390:G391"/>
    <mergeCell ref="H390:H391"/>
    <mergeCell ref="W392:W393"/>
    <mergeCell ref="X392:X393"/>
    <mergeCell ref="A392:A393"/>
    <mergeCell ref="B392:B393"/>
    <mergeCell ref="C392:C393"/>
    <mergeCell ref="D392:D393"/>
    <mergeCell ref="E392:E393"/>
    <mergeCell ref="F392:F393"/>
    <mergeCell ref="G392:G393"/>
    <mergeCell ref="H392:H393"/>
    <mergeCell ref="M392:M393"/>
    <mergeCell ref="N392:N393"/>
    <mergeCell ref="O392:O393"/>
    <mergeCell ref="P392:P393"/>
    <mergeCell ref="I392:I393"/>
    <mergeCell ref="J392:J393"/>
    <mergeCell ref="K392:K393"/>
    <mergeCell ref="L392:L393"/>
    <mergeCell ref="AC392:AC393"/>
    <mergeCell ref="AD392:AD393"/>
    <mergeCell ref="Q392:Q393"/>
    <mergeCell ref="R392:R393"/>
    <mergeCell ref="S392:S393"/>
    <mergeCell ref="T392:T393"/>
    <mergeCell ref="Q394:Q395"/>
    <mergeCell ref="R394:R395"/>
    <mergeCell ref="S394:S395"/>
    <mergeCell ref="T394:T395"/>
    <mergeCell ref="M394:M395"/>
    <mergeCell ref="N394:N395"/>
    <mergeCell ref="O394:O395"/>
    <mergeCell ref="P394:P395"/>
    <mergeCell ref="Y394:Y395"/>
    <mergeCell ref="Z394:Z395"/>
    <mergeCell ref="AA394:AA395"/>
    <mergeCell ref="AB394:AB395"/>
    <mergeCell ref="U394:U395"/>
    <mergeCell ref="V394:V395"/>
    <mergeCell ref="W394:W395"/>
    <mergeCell ref="X394:X395"/>
    <mergeCell ref="AC394:AC395"/>
    <mergeCell ref="AD394:AD395"/>
    <mergeCell ref="Y392:Y393"/>
    <mergeCell ref="Z392:Z393"/>
    <mergeCell ref="AB392:AB393"/>
    <mergeCell ref="U392:U393"/>
    <mergeCell ref="V392:V393"/>
    <mergeCell ref="AA392:AA393"/>
    <mergeCell ref="AD402:AD403"/>
    <mergeCell ref="H400:H401"/>
    <mergeCell ref="M400:M401"/>
    <mergeCell ref="N400:N401"/>
    <mergeCell ref="O400:O401"/>
    <mergeCell ref="P400:P401"/>
    <mergeCell ref="I400:I401"/>
    <mergeCell ref="J400:J401"/>
    <mergeCell ref="K400:K401"/>
    <mergeCell ref="L400:L401"/>
    <mergeCell ref="H402:H403"/>
    <mergeCell ref="U402:U403"/>
    <mergeCell ref="AC400:AC401"/>
    <mergeCell ref="AD400:AD401"/>
    <mergeCell ref="Z402:Z403"/>
    <mergeCell ref="H396:H397"/>
    <mergeCell ref="I396:I397"/>
    <mergeCell ref="J396:J397"/>
    <mergeCell ref="K396:K397"/>
    <mergeCell ref="L396:L397"/>
    <mergeCell ref="AC396:AC397"/>
    <mergeCell ref="AD396:AD397"/>
    <mergeCell ref="Q396:Q397"/>
    <mergeCell ref="R396:R397"/>
    <mergeCell ref="S396:S397"/>
    <mergeCell ref="AC398:AC399"/>
    <mergeCell ref="AD398:AD399"/>
    <mergeCell ref="M396:M397"/>
    <mergeCell ref="N396:N397"/>
    <mergeCell ref="O396:O397"/>
    <mergeCell ref="P396:P397"/>
    <mergeCell ref="AC402:AC403"/>
    <mergeCell ref="Y400:Y401"/>
    <mergeCell ref="Z400:Z401"/>
    <mergeCell ref="AA400:AA401"/>
    <mergeCell ref="AB400:AB401"/>
    <mergeCell ref="U400:U401"/>
    <mergeCell ref="V400:V401"/>
    <mergeCell ref="W400:W401"/>
    <mergeCell ref="X400:X401"/>
    <mergeCell ref="A400:A401"/>
    <mergeCell ref="B400:B401"/>
    <mergeCell ref="C400:C401"/>
    <mergeCell ref="D400:D401"/>
    <mergeCell ref="E400:E401"/>
    <mergeCell ref="F400:F401"/>
    <mergeCell ref="G400:G401"/>
    <mergeCell ref="E402:E403"/>
    <mergeCell ref="F402:F403"/>
    <mergeCell ref="I402:I403"/>
    <mergeCell ref="J402:J403"/>
    <mergeCell ref="K402:K403"/>
    <mergeCell ref="L402:L403"/>
    <mergeCell ref="G402:G403"/>
    <mergeCell ref="P402:P403"/>
    <mergeCell ref="Y402:Y403"/>
    <mergeCell ref="Q400:Q401"/>
    <mergeCell ref="R400:R401"/>
    <mergeCell ref="S400:S401"/>
    <mergeCell ref="T400:T401"/>
    <mergeCell ref="AA402:AA403"/>
    <mergeCell ref="AB402:AB403"/>
    <mergeCell ref="V402:V403"/>
    <mergeCell ref="W402:W403"/>
    <mergeCell ref="A398:A399"/>
    <mergeCell ref="B398:B399"/>
    <mergeCell ref="C398:C399"/>
    <mergeCell ref="D398:D399"/>
    <mergeCell ref="E398:E399"/>
    <mergeCell ref="F398:F399"/>
    <mergeCell ref="I398:I399"/>
    <mergeCell ref="J398:J399"/>
    <mergeCell ref="K398:K399"/>
    <mergeCell ref="L398:L399"/>
    <mergeCell ref="A396:A397"/>
    <mergeCell ref="B396:B397"/>
    <mergeCell ref="C396:C397"/>
    <mergeCell ref="D396:D397"/>
    <mergeCell ref="E396:E397"/>
    <mergeCell ref="F396:F397"/>
    <mergeCell ref="G398:G399"/>
    <mergeCell ref="H398:H399"/>
    <mergeCell ref="Y396:Y397"/>
    <mergeCell ref="G396:G397"/>
    <mergeCell ref="T396:T397"/>
    <mergeCell ref="X398:X399"/>
    <mergeCell ref="Q398:Q399"/>
    <mergeCell ref="R398:R399"/>
    <mergeCell ref="S398:S399"/>
    <mergeCell ref="T398:T399"/>
    <mergeCell ref="M398:M399"/>
    <mergeCell ref="N398:N399"/>
    <mergeCell ref="O398:O399"/>
    <mergeCell ref="P398:P399"/>
    <mergeCell ref="Y398:Y399"/>
    <mergeCell ref="Z398:Z399"/>
    <mergeCell ref="AA398:AA399"/>
    <mergeCell ref="AB398:AB399"/>
    <mergeCell ref="U398:U399"/>
    <mergeCell ref="V398:V399"/>
    <mergeCell ref="W398:W399"/>
    <mergeCell ref="Z396:Z397"/>
    <mergeCell ref="AA396:AA397"/>
    <mergeCell ref="AB396:AB397"/>
    <mergeCell ref="U396:U397"/>
    <mergeCell ref="V396:V397"/>
    <mergeCell ref="W396:W397"/>
    <mergeCell ref="X396:X397"/>
    <mergeCell ref="X402:X403"/>
    <mergeCell ref="A404:A405"/>
    <mergeCell ref="B404:B405"/>
    <mergeCell ref="C404:C405"/>
    <mergeCell ref="D404:D405"/>
    <mergeCell ref="E404:E405"/>
    <mergeCell ref="F404:F405"/>
    <mergeCell ref="G404:G405"/>
    <mergeCell ref="H404:H405"/>
    <mergeCell ref="M404:M405"/>
    <mergeCell ref="N404:N405"/>
    <mergeCell ref="O404:O405"/>
    <mergeCell ref="P404:P405"/>
    <mergeCell ref="I404:I405"/>
    <mergeCell ref="J404:J405"/>
    <mergeCell ref="K404:K405"/>
    <mergeCell ref="L404:L405"/>
    <mergeCell ref="A402:A403"/>
    <mergeCell ref="B402:B403"/>
    <mergeCell ref="C402:C403"/>
    <mergeCell ref="D402:D403"/>
    <mergeCell ref="Q402:Q403"/>
    <mergeCell ref="R402:R403"/>
    <mergeCell ref="S402:S403"/>
    <mergeCell ref="T402:T403"/>
    <mergeCell ref="M402:M403"/>
    <mergeCell ref="N402:N403"/>
    <mergeCell ref="O402:O403"/>
    <mergeCell ref="G406:G407"/>
    <mergeCell ref="H406:H407"/>
    <mergeCell ref="A406:A407"/>
    <mergeCell ref="B406:B407"/>
    <mergeCell ref="C406:C407"/>
    <mergeCell ref="D406:D407"/>
    <mergeCell ref="E406:E407"/>
    <mergeCell ref="F406:F407"/>
    <mergeCell ref="I406:I407"/>
    <mergeCell ref="J406:J407"/>
    <mergeCell ref="K406:K407"/>
    <mergeCell ref="L406:L407"/>
    <mergeCell ref="AC404:AC405"/>
    <mergeCell ref="AD404:AD405"/>
    <mergeCell ref="Q404:Q405"/>
    <mergeCell ref="R404:R405"/>
    <mergeCell ref="S404:S405"/>
    <mergeCell ref="T404:T405"/>
    <mergeCell ref="Q406:Q407"/>
    <mergeCell ref="R406:R407"/>
    <mergeCell ref="S406:S407"/>
    <mergeCell ref="T406:T407"/>
    <mergeCell ref="M406:M407"/>
    <mergeCell ref="N406:N407"/>
    <mergeCell ref="O406:O407"/>
    <mergeCell ref="P406:P407"/>
    <mergeCell ref="Y406:Y407"/>
    <mergeCell ref="Z406:Z407"/>
    <mergeCell ref="AA406:AA407"/>
    <mergeCell ref="AB406:AB407"/>
    <mergeCell ref="U406:U407"/>
    <mergeCell ref="V406:V407"/>
    <mergeCell ref="W406:W407"/>
    <mergeCell ref="X406:X407"/>
    <mergeCell ref="AC406:AC407"/>
    <mergeCell ref="AD406:AD407"/>
    <mergeCell ref="Y404:Y405"/>
    <mergeCell ref="Z404:Z405"/>
    <mergeCell ref="AA404:AA405"/>
    <mergeCell ref="AB404:AB405"/>
    <mergeCell ref="U404:U405"/>
    <mergeCell ref="V404:V405"/>
    <mergeCell ref="W404:W405"/>
    <mergeCell ref="X404:X405"/>
    <mergeCell ref="AC408:AC409"/>
    <mergeCell ref="AD408:AD409"/>
    <mergeCell ref="Q408:Q409"/>
    <mergeCell ref="R408:R409"/>
    <mergeCell ref="S408:S409"/>
    <mergeCell ref="T408:T409"/>
    <mergeCell ref="Q410:Q411"/>
    <mergeCell ref="R410:R411"/>
    <mergeCell ref="S410:S411"/>
    <mergeCell ref="T410:T411"/>
    <mergeCell ref="M410:M411"/>
    <mergeCell ref="N410:N411"/>
    <mergeCell ref="O410:O411"/>
    <mergeCell ref="P410:P411"/>
    <mergeCell ref="Y410:Y411"/>
    <mergeCell ref="Z410:Z411"/>
    <mergeCell ref="AA410:AA411"/>
    <mergeCell ref="AB410:AB411"/>
    <mergeCell ref="U410:U411"/>
    <mergeCell ref="V410:V411"/>
    <mergeCell ref="W410:W411"/>
    <mergeCell ref="X410:X411"/>
    <mergeCell ref="AC410:AC411"/>
    <mergeCell ref="AD410:AD411"/>
    <mergeCell ref="M408:M409"/>
    <mergeCell ref="N408:N409"/>
    <mergeCell ref="O408:O409"/>
    <mergeCell ref="P408:P409"/>
    <mergeCell ref="G410:G411"/>
    <mergeCell ref="H410:H411"/>
    <mergeCell ref="Y408:Y409"/>
    <mergeCell ref="Z408:Z409"/>
    <mergeCell ref="AA408:AA409"/>
    <mergeCell ref="AB408:AB409"/>
    <mergeCell ref="U408:U409"/>
    <mergeCell ref="V408:V409"/>
    <mergeCell ref="W408:W409"/>
    <mergeCell ref="X408:X409"/>
    <mergeCell ref="A410:A411"/>
    <mergeCell ref="B410:B411"/>
    <mergeCell ref="C410:C411"/>
    <mergeCell ref="D410:D411"/>
    <mergeCell ref="E410:E411"/>
    <mergeCell ref="F410:F411"/>
    <mergeCell ref="I410:I411"/>
    <mergeCell ref="J410:J411"/>
    <mergeCell ref="K410:K411"/>
    <mergeCell ref="L410:L411"/>
    <mergeCell ref="A408:A409"/>
    <mergeCell ref="B408:B409"/>
    <mergeCell ref="C408:C409"/>
    <mergeCell ref="D408:D409"/>
    <mergeCell ref="E408:E409"/>
    <mergeCell ref="F408:F409"/>
    <mergeCell ref="G408:G409"/>
    <mergeCell ref="H408:H409"/>
    <mergeCell ref="I408:I409"/>
    <mergeCell ref="J408:J409"/>
    <mergeCell ref="K408:K409"/>
    <mergeCell ref="L408:L409"/>
    <mergeCell ref="A412:A413"/>
    <mergeCell ref="B412:B413"/>
    <mergeCell ref="C412:C413"/>
    <mergeCell ref="D412:D413"/>
    <mergeCell ref="E412:E413"/>
    <mergeCell ref="F412:F413"/>
    <mergeCell ref="G412:G413"/>
    <mergeCell ref="H412:H413"/>
    <mergeCell ref="M412:M413"/>
    <mergeCell ref="N412:N413"/>
    <mergeCell ref="O412:O413"/>
    <mergeCell ref="P412:P413"/>
    <mergeCell ref="I412:I413"/>
    <mergeCell ref="J412:J413"/>
    <mergeCell ref="K412:K413"/>
    <mergeCell ref="L412:L413"/>
    <mergeCell ref="G414:G415"/>
    <mergeCell ref="H414:H415"/>
    <mergeCell ref="A414:A415"/>
    <mergeCell ref="B414:B415"/>
    <mergeCell ref="C414:C415"/>
    <mergeCell ref="D414:D415"/>
    <mergeCell ref="E414:E415"/>
    <mergeCell ref="F414:F415"/>
    <mergeCell ref="I414:I415"/>
    <mergeCell ref="J414:J415"/>
    <mergeCell ref="K414:K415"/>
    <mergeCell ref="L414:L415"/>
    <mergeCell ref="AC412:AC413"/>
    <mergeCell ref="AD412:AD413"/>
    <mergeCell ref="Q412:Q413"/>
    <mergeCell ref="R412:R413"/>
    <mergeCell ref="S412:S413"/>
    <mergeCell ref="T412:T413"/>
    <mergeCell ref="Q414:Q415"/>
    <mergeCell ref="R414:R415"/>
    <mergeCell ref="S414:S415"/>
    <mergeCell ref="T414:T415"/>
    <mergeCell ref="M414:M415"/>
    <mergeCell ref="N414:N415"/>
    <mergeCell ref="O414:O415"/>
    <mergeCell ref="P414:P415"/>
    <mergeCell ref="Y414:Y415"/>
    <mergeCell ref="Z414:Z415"/>
    <mergeCell ref="AA414:AA415"/>
    <mergeCell ref="AB414:AB415"/>
    <mergeCell ref="U414:U415"/>
    <mergeCell ref="V414:V415"/>
    <mergeCell ref="W414:W415"/>
    <mergeCell ref="X414:X415"/>
    <mergeCell ref="AC414:AC415"/>
    <mergeCell ref="AD414:AD415"/>
    <mergeCell ref="Y412:Y413"/>
    <mergeCell ref="Z412:Z413"/>
    <mergeCell ref="AA412:AA413"/>
    <mergeCell ref="AB412:AB413"/>
    <mergeCell ref="U412:U413"/>
    <mergeCell ref="V412:V413"/>
    <mergeCell ref="W412:W413"/>
    <mergeCell ref="X412:X413"/>
    <mergeCell ref="AC416:AC417"/>
    <mergeCell ref="AD416:AD417"/>
    <mergeCell ref="Q416:Q417"/>
    <mergeCell ref="R416:R417"/>
    <mergeCell ref="S416:S417"/>
    <mergeCell ref="T416:T417"/>
    <mergeCell ref="Q418:Q419"/>
    <mergeCell ref="R418:R419"/>
    <mergeCell ref="S418:S419"/>
    <mergeCell ref="T418:T419"/>
    <mergeCell ref="M418:M419"/>
    <mergeCell ref="N418:N419"/>
    <mergeCell ref="O418:O419"/>
    <mergeCell ref="P418:P419"/>
    <mergeCell ref="Y418:Y419"/>
    <mergeCell ref="Z418:Z419"/>
    <mergeCell ref="AA418:AA419"/>
    <mergeCell ref="AB418:AB419"/>
    <mergeCell ref="U418:U419"/>
    <mergeCell ref="V418:V419"/>
    <mergeCell ref="W418:W419"/>
    <mergeCell ref="X418:X419"/>
    <mergeCell ref="AC418:AC419"/>
    <mergeCell ref="AD418:AD419"/>
    <mergeCell ref="M416:M417"/>
    <mergeCell ref="N416:N417"/>
    <mergeCell ref="O416:O417"/>
    <mergeCell ref="P416:P417"/>
    <mergeCell ref="G418:G419"/>
    <mergeCell ref="H418:H419"/>
    <mergeCell ref="Y416:Y417"/>
    <mergeCell ref="Z416:Z417"/>
    <mergeCell ref="AA416:AA417"/>
    <mergeCell ref="AB416:AB417"/>
    <mergeCell ref="U416:U417"/>
    <mergeCell ref="V416:V417"/>
    <mergeCell ref="W416:W417"/>
    <mergeCell ref="X416:X417"/>
    <mergeCell ref="A418:A419"/>
    <mergeCell ref="B418:B419"/>
    <mergeCell ref="C418:C419"/>
    <mergeCell ref="D418:D419"/>
    <mergeCell ref="E418:E419"/>
    <mergeCell ref="F418:F419"/>
    <mergeCell ref="I418:I419"/>
    <mergeCell ref="J418:J419"/>
    <mergeCell ref="K418:K419"/>
    <mergeCell ref="L418:L419"/>
    <mergeCell ref="A416:A417"/>
    <mergeCell ref="B416:B417"/>
    <mergeCell ref="C416:C417"/>
    <mergeCell ref="D416:D417"/>
    <mergeCell ref="E416:E417"/>
    <mergeCell ref="F416:F417"/>
    <mergeCell ref="G416:G417"/>
    <mergeCell ref="H416:H417"/>
    <mergeCell ref="I416:I417"/>
    <mergeCell ref="J416:J417"/>
    <mergeCell ref="K416:K417"/>
    <mergeCell ref="L416:L417"/>
    <mergeCell ref="A420:A421"/>
    <mergeCell ref="B420:B421"/>
    <mergeCell ref="C420:C421"/>
    <mergeCell ref="D420:D421"/>
    <mergeCell ref="E420:E421"/>
    <mergeCell ref="F420:F421"/>
    <mergeCell ref="G420:G421"/>
    <mergeCell ref="H420:H421"/>
    <mergeCell ref="M420:M421"/>
    <mergeCell ref="N420:N421"/>
    <mergeCell ref="O420:O421"/>
    <mergeCell ref="P420:P421"/>
    <mergeCell ref="I420:I421"/>
    <mergeCell ref="J420:J421"/>
    <mergeCell ref="K420:K421"/>
    <mergeCell ref="L420:L421"/>
    <mergeCell ref="G422:G423"/>
    <mergeCell ref="H422:H423"/>
    <mergeCell ref="A422:A423"/>
    <mergeCell ref="B422:B423"/>
    <mergeCell ref="C422:C423"/>
    <mergeCell ref="D422:D423"/>
    <mergeCell ref="E422:E423"/>
    <mergeCell ref="F422:F423"/>
    <mergeCell ref="I422:I423"/>
    <mergeCell ref="J422:J423"/>
    <mergeCell ref="K422:K423"/>
    <mergeCell ref="L422:L423"/>
    <mergeCell ref="AC420:AC421"/>
    <mergeCell ref="AD420:AD421"/>
    <mergeCell ref="Q420:Q421"/>
    <mergeCell ref="R420:R421"/>
    <mergeCell ref="S420:S421"/>
    <mergeCell ref="T420:T421"/>
    <mergeCell ref="Q422:Q423"/>
    <mergeCell ref="R422:R423"/>
    <mergeCell ref="S422:S423"/>
    <mergeCell ref="T422:T423"/>
    <mergeCell ref="M422:M423"/>
    <mergeCell ref="N422:N423"/>
    <mergeCell ref="O422:O423"/>
    <mergeCell ref="P422:P423"/>
    <mergeCell ref="Y422:Y423"/>
    <mergeCell ref="Z422:Z423"/>
    <mergeCell ref="AA422:AA423"/>
    <mergeCell ref="AB422:AB423"/>
    <mergeCell ref="U422:U423"/>
    <mergeCell ref="V422:V423"/>
    <mergeCell ref="W422:W423"/>
    <mergeCell ref="X422:X423"/>
    <mergeCell ref="AC422:AC423"/>
    <mergeCell ref="AD422:AD423"/>
    <mergeCell ref="Y420:Y421"/>
    <mergeCell ref="Z420:Z421"/>
    <mergeCell ref="AA420:AA421"/>
    <mergeCell ref="AB420:AB421"/>
    <mergeCell ref="U420:U421"/>
    <mergeCell ref="V420:V421"/>
    <mergeCell ref="W420:W421"/>
    <mergeCell ref="X420:X421"/>
    <mergeCell ref="AC424:AC425"/>
    <mergeCell ref="AD424:AD425"/>
    <mergeCell ref="Q424:Q425"/>
    <mergeCell ref="R424:R425"/>
    <mergeCell ref="S424:S425"/>
    <mergeCell ref="T424:T425"/>
    <mergeCell ref="Q426:Q427"/>
    <mergeCell ref="R426:R427"/>
    <mergeCell ref="S426:S427"/>
    <mergeCell ref="T426:T427"/>
    <mergeCell ref="M426:M427"/>
    <mergeCell ref="N426:N427"/>
    <mergeCell ref="O426:O427"/>
    <mergeCell ref="P426:P427"/>
    <mergeCell ref="Y426:Y427"/>
    <mergeCell ref="Z426:Z427"/>
    <mergeCell ref="AA426:AA427"/>
    <mergeCell ref="AB426:AB427"/>
    <mergeCell ref="U426:U427"/>
    <mergeCell ref="V426:V427"/>
    <mergeCell ref="W426:W427"/>
    <mergeCell ref="X426:X427"/>
    <mergeCell ref="AC426:AC427"/>
    <mergeCell ref="AD426:AD427"/>
    <mergeCell ref="M424:M425"/>
    <mergeCell ref="N424:N425"/>
    <mergeCell ref="O424:O425"/>
    <mergeCell ref="P424:P425"/>
    <mergeCell ref="G426:G427"/>
    <mergeCell ref="H426:H427"/>
    <mergeCell ref="Y424:Y425"/>
    <mergeCell ref="Z424:Z425"/>
    <mergeCell ref="AA424:AA425"/>
    <mergeCell ref="AB424:AB425"/>
    <mergeCell ref="U424:U425"/>
    <mergeCell ref="V424:V425"/>
    <mergeCell ref="W424:W425"/>
    <mergeCell ref="X424:X425"/>
    <mergeCell ref="A426:A427"/>
    <mergeCell ref="B426:B427"/>
    <mergeCell ref="C426:C427"/>
    <mergeCell ref="D426:D427"/>
    <mergeCell ref="E426:E427"/>
    <mergeCell ref="F426:F427"/>
    <mergeCell ref="I426:I427"/>
    <mergeCell ref="J426:J427"/>
    <mergeCell ref="K426:K427"/>
    <mergeCell ref="L426:L427"/>
    <mergeCell ref="A424:A425"/>
    <mergeCell ref="B424:B425"/>
    <mergeCell ref="C424:C425"/>
    <mergeCell ref="D424:D425"/>
    <mergeCell ref="E424:E425"/>
    <mergeCell ref="F424:F425"/>
    <mergeCell ref="G424:G425"/>
    <mergeCell ref="H424:H425"/>
    <mergeCell ref="I424:I425"/>
    <mergeCell ref="J424:J425"/>
    <mergeCell ref="K424:K425"/>
    <mergeCell ref="L424:L425"/>
    <mergeCell ref="A428:A429"/>
    <mergeCell ref="B428:B429"/>
    <mergeCell ref="C428:C429"/>
    <mergeCell ref="D428:D429"/>
    <mergeCell ref="E428:E429"/>
    <mergeCell ref="F428:F429"/>
    <mergeCell ref="G428:G429"/>
    <mergeCell ref="H428:H429"/>
    <mergeCell ref="M428:M429"/>
    <mergeCell ref="N428:N429"/>
    <mergeCell ref="O428:O429"/>
    <mergeCell ref="P428:P429"/>
    <mergeCell ref="I428:I429"/>
    <mergeCell ref="J428:J429"/>
    <mergeCell ref="K428:K429"/>
    <mergeCell ref="L428:L429"/>
    <mergeCell ref="G430:G431"/>
    <mergeCell ref="H430:H431"/>
    <mergeCell ref="A430:A431"/>
    <mergeCell ref="B430:B431"/>
    <mergeCell ref="C430:C431"/>
    <mergeCell ref="D430:D431"/>
    <mergeCell ref="E430:E431"/>
    <mergeCell ref="F430:F431"/>
    <mergeCell ref="I430:I431"/>
    <mergeCell ref="J430:J431"/>
    <mergeCell ref="K430:K431"/>
    <mergeCell ref="L430:L431"/>
    <mergeCell ref="AC428:AC429"/>
    <mergeCell ref="AD428:AD429"/>
    <mergeCell ref="Q428:Q429"/>
    <mergeCell ref="R428:R429"/>
    <mergeCell ref="S428:S429"/>
    <mergeCell ref="T428:T429"/>
    <mergeCell ref="Q430:Q431"/>
    <mergeCell ref="R430:R431"/>
    <mergeCell ref="S430:S431"/>
    <mergeCell ref="T430:T431"/>
    <mergeCell ref="M430:M431"/>
    <mergeCell ref="N430:N431"/>
    <mergeCell ref="O430:O431"/>
    <mergeCell ref="P430:P431"/>
    <mergeCell ref="Y430:Y431"/>
    <mergeCell ref="Z430:Z431"/>
    <mergeCell ref="AA430:AA431"/>
    <mergeCell ref="AB430:AB431"/>
    <mergeCell ref="U430:U431"/>
    <mergeCell ref="V430:V431"/>
    <mergeCell ref="W430:W431"/>
    <mergeCell ref="X430:X431"/>
    <mergeCell ref="AC430:AC431"/>
    <mergeCell ref="AD430:AD431"/>
    <mergeCell ref="Y428:Y429"/>
    <mergeCell ref="Z428:Z429"/>
    <mergeCell ref="AA428:AA429"/>
    <mergeCell ref="AB428:AB429"/>
    <mergeCell ref="U428:U429"/>
    <mergeCell ref="V428:V429"/>
    <mergeCell ref="W428:W429"/>
    <mergeCell ref="X428:X429"/>
    <mergeCell ref="AC432:AC433"/>
    <mergeCell ref="AD432:AD433"/>
    <mergeCell ref="Q432:Q433"/>
    <mergeCell ref="R432:R433"/>
    <mergeCell ref="S432:S433"/>
    <mergeCell ref="T432:T433"/>
    <mergeCell ref="Q434:Q435"/>
    <mergeCell ref="R434:R435"/>
    <mergeCell ref="S434:S435"/>
    <mergeCell ref="T434:T435"/>
    <mergeCell ref="M434:M435"/>
    <mergeCell ref="N434:N435"/>
    <mergeCell ref="O434:O435"/>
    <mergeCell ref="P434:P435"/>
    <mergeCell ref="Y434:Y435"/>
    <mergeCell ref="Z434:Z435"/>
    <mergeCell ref="AA434:AA435"/>
    <mergeCell ref="AB434:AB435"/>
    <mergeCell ref="U434:U435"/>
    <mergeCell ref="V434:V435"/>
    <mergeCell ref="W434:W435"/>
    <mergeCell ref="X434:X435"/>
    <mergeCell ref="AC434:AC435"/>
    <mergeCell ref="AD434:AD435"/>
    <mergeCell ref="M432:M433"/>
    <mergeCell ref="N432:N433"/>
    <mergeCell ref="O432:O433"/>
    <mergeCell ref="P432:P433"/>
    <mergeCell ref="G434:G435"/>
    <mergeCell ref="H434:H435"/>
    <mergeCell ref="Y432:Y433"/>
    <mergeCell ref="Z432:Z433"/>
    <mergeCell ref="AA432:AA433"/>
    <mergeCell ref="AB432:AB433"/>
    <mergeCell ref="U432:U433"/>
    <mergeCell ref="V432:V433"/>
    <mergeCell ref="W432:W433"/>
    <mergeCell ref="X432:X433"/>
    <mergeCell ref="A434:A435"/>
    <mergeCell ref="B434:B435"/>
    <mergeCell ref="C434:C435"/>
    <mergeCell ref="D434:D435"/>
    <mergeCell ref="E434:E435"/>
    <mergeCell ref="F434:F435"/>
    <mergeCell ref="I434:I435"/>
    <mergeCell ref="J434:J435"/>
    <mergeCell ref="K434:K435"/>
    <mergeCell ref="L434:L435"/>
    <mergeCell ref="A432:A433"/>
    <mergeCell ref="B432:B433"/>
    <mergeCell ref="C432:C433"/>
    <mergeCell ref="D432:D433"/>
    <mergeCell ref="E432:E433"/>
    <mergeCell ref="F432:F433"/>
    <mergeCell ref="G432:G433"/>
    <mergeCell ref="H432:H433"/>
    <mergeCell ref="I432:I433"/>
    <mergeCell ref="J432:J433"/>
    <mergeCell ref="K432:K433"/>
    <mergeCell ref="L432:L433"/>
    <mergeCell ref="A436:A437"/>
    <mergeCell ref="B436:B437"/>
    <mergeCell ref="C436:C437"/>
    <mergeCell ref="D436:D437"/>
    <mergeCell ref="E436:E437"/>
    <mergeCell ref="F436:F437"/>
    <mergeCell ref="G436:G437"/>
    <mergeCell ref="H436:H437"/>
    <mergeCell ref="M436:M437"/>
    <mergeCell ref="N436:N437"/>
    <mergeCell ref="O436:O437"/>
    <mergeCell ref="P436:P437"/>
    <mergeCell ref="I436:I437"/>
    <mergeCell ref="J436:J437"/>
    <mergeCell ref="K436:K437"/>
    <mergeCell ref="L436:L437"/>
    <mergeCell ref="AC436:AC437"/>
    <mergeCell ref="AD436:AD437"/>
    <mergeCell ref="Q436:Q437"/>
    <mergeCell ref="R436:R437"/>
    <mergeCell ref="S436:S437"/>
    <mergeCell ref="T436:T437"/>
    <mergeCell ref="Y436:Y437"/>
    <mergeCell ref="Z436:Z437"/>
    <mergeCell ref="AA436:AA437"/>
    <mergeCell ref="AB436:AB437"/>
    <mergeCell ref="U436:U437"/>
    <mergeCell ref="V436:V437"/>
    <mergeCell ref="W436:W437"/>
    <mergeCell ref="X436:X437"/>
    <mergeCell ref="AC438:AC439"/>
    <mergeCell ref="AD438:AD439"/>
    <mergeCell ref="Q438:Q439"/>
    <mergeCell ref="R438:R439"/>
    <mergeCell ref="S438:S439"/>
    <mergeCell ref="T438:T439"/>
    <mergeCell ref="Q440:Q441"/>
    <mergeCell ref="R440:R441"/>
    <mergeCell ref="S440:S441"/>
    <mergeCell ref="T440:T441"/>
    <mergeCell ref="M440:M441"/>
    <mergeCell ref="N440:N441"/>
    <mergeCell ref="O440:O441"/>
    <mergeCell ref="P440:P441"/>
    <mergeCell ref="Y440:Y441"/>
    <mergeCell ref="Z440:Z441"/>
    <mergeCell ref="AA440:AA441"/>
    <mergeCell ref="AB440:AB441"/>
    <mergeCell ref="U440:U441"/>
    <mergeCell ref="V440:V441"/>
    <mergeCell ref="W440:W441"/>
    <mergeCell ref="X440:X441"/>
    <mergeCell ref="AC440:AC441"/>
    <mergeCell ref="AD440:AD441"/>
    <mergeCell ref="M438:M439"/>
    <mergeCell ref="N438:N439"/>
    <mergeCell ref="O438:O439"/>
    <mergeCell ref="P438:P439"/>
    <mergeCell ref="G440:G441"/>
    <mergeCell ref="H440:H441"/>
    <mergeCell ref="Y438:Y439"/>
    <mergeCell ref="Z438:Z439"/>
    <mergeCell ref="AA438:AA439"/>
    <mergeCell ref="AB438:AB439"/>
    <mergeCell ref="U438:U439"/>
    <mergeCell ref="V438:V439"/>
    <mergeCell ref="W438:W439"/>
    <mergeCell ref="X438:X439"/>
    <mergeCell ref="A440:A441"/>
    <mergeCell ref="B440:B441"/>
    <mergeCell ref="C440:C441"/>
    <mergeCell ref="D440:D441"/>
    <mergeCell ref="E440:E441"/>
    <mergeCell ref="F440:F441"/>
    <mergeCell ref="I440:I441"/>
    <mergeCell ref="J440:J441"/>
    <mergeCell ref="K440:K441"/>
    <mergeCell ref="L440:L441"/>
    <mergeCell ref="A438:A439"/>
    <mergeCell ref="B438:B439"/>
    <mergeCell ref="C438:C439"/>
    <mergeCell ref="D438:D439"/>
    <mergeCell ref="E438:E439"/>
    <mergeCell ref="F438:F439"/>
    <mergeCell ref="G438:G439"/>
    <mergeCell ref="H438:H439"/>
    <mergeCell ref="I438:I439"/>
    <mergeCell ref="J438:J439"/>
    <mergeCell ref="K438:K439"/>
    <mergeCell ref="L438:L439"/>
    <mergeCell ref="A442:A443"/>
    <mergeCell ref="B442:B443"/>
    <mergeCell ref="C442:C443"/>
    <mergeCell ref="D442:D443"/>
    <mergeCell ref="E442:E443"/>
    <mergeCell ref="F442:F443"/>
    <mergeCell ref="G442:G443"/>
    <mergeCell ref="H442:H443"/>
    <mergeCell ref="M442:M443"/>
    <mergeCell ref="N442:N443"/>
    <mergeCell ref="O442:O443"/>
    <mergeCell ref="P442:P443"/>
    <mergeCell ref="I442:I443"/>
    <mergeCell ref="J442:J443"/>
    <mergeCell ref="K442:K443"/>
    <mergeCell ref="L442:L443"/>
    <mergeCell ref="A444:A445"/>
    <mergeCell ref="B444:B445"/>
    <mergeCell ref="C444:C445"/>
    <mergeCell ref="D444:D445"/>
    <mergeCell ref="E444:E445"/>
    <mergeCell ref="F444:F445"/>
    <mergeCell ref="I444:I445"/>
    <mergeCell ref="J444:J445"/>
    <mergeCell ref="K444:K445"/>
    <mergeCell ref="L444:L445"/>
    <mergeCell ref="AC442:AC443"/>
    <mergeCell ref="AD442:AD443"/>
    <mergeCell ref="Q442:Q443"/>
    <mergeCell ref="R442:R443"/>
    <mergeCell ref="S442:S443"/>
    <mergeCell ref="T442:T443"/>
    <mergeCell ref="Q444:Q445"/>
    <mergeCell ref="R444:R445"/>
    <mergeCell ref="S444:S445"/>
    <mergeCell ref="T444:T445"/>
    <mergeCell ref="M444:M445"/>
    <mergeCell ref="N444:N445"/>
    <mergeCell ref="O444:O445"/>
    <mergeCell ref="P444:P445"/>
    <mergeCell ref="Y444:Y445"/>
    <mergeCell ref="Z444:Z445"/>
    <mergeCell ref="AA444:AA445"/>
    <mergeCell ref="AB444:AB445"/>
    <mergeCell ref="U444:U445"/>
    <mergeCell ref="V444:V445"/>
    <mergeCell ref="A446:A447"/>
    <mergeCell ref="B446:B447"/>
    <mergeCell ref="C446:C447"/>
    <mergeCell ref="D446:D447"/>
    <mergeCell ref="E446:E447"/>
    <mergeCell ref="F446:F447"/>
    <mergeCell ref="G446:G447"/>
    <mergeCell ref="H446:H447"/>
    <mergeCell ref="I446:I447"/>
    <mergeCell ref="J446:J447"/>
    <mergeCell ref="K446:K447"/>
    <mergeCell ref="L446:L447"/>
    <mergeCell ref="W444:W445"/>
    <mergeCell ref="X444:X445"/>
    <mergeCell ref="AC444:AC445"/>
    <mergeCell ref="AD444:AD445"/>
    <mergeCell ref="Y442:Y443"/>
    <mergeCell ref="Z442:Z443"/>
    <mergeCell ref="AA442:AA443"/>
    <mergeCell ref="AB442:AB443"/>
    <mergeCell ref="U442:U443"/>
    <mergeCell ref="V442:V443"/>
    <mergeCell ref="W442:W443"/>
    <mergeCell ref="X442:X443"/>
    <mergeCell ref="AC446:AC447"/>
    <mergeCell ref="AD446:AD447"/>
    <mergeCell ref="Q446:Q447"/>
    <mergeCell ref="R446:R447"/>
    <mergeCell ref="S446:S447"/>
    <mergeCell ref="T446:T447"/>
    <mergeCell ref="G444:G445"/>
    <mergeCell ref="H444:H445"/>
    <mergeCell ref="T448:T449"/>
    <mergeCell ref="M448:M449"/>
    <mergeCell ref="N448:N449"/>
    <mergeCell ref="O448:O449"/>
    <mergeCell ref="P448:P449"/>
    <mergeCell ref="Y448:Y449"/>
    <mergeCell ref="Z448:Z449"/>
    <mergeCell ref="AA448:AA449"/>
    <mergeCell ref="AB448:AB449"/>
    <mergeCell ref="U448:U449"/>
    <mergeCell ref="V448:V449"/>
    <mergeCell ref="W448:W449"/>
    <mergeCell ref="X448:X449"/>
    <mergeCell ref="AC448:AC449"/>
    <mergeCell ref="M446:M447"/>
    <mergeCell ref="N446:N447"/>
    <mergeCell ref="O446:O447"/>
    <mergeCell ref="P446:P447"/>
    <mergeCell ref="Y446:Y447"/>
    <mergeCell ref="Z446:Z447"/>
    <mergeCell ref="AA446:AA447"/>
    <mergeCell ref="AB446:AB447"/>
    <mergeCell ref="U446:U447"/>
    <mergeCell ref="V446:V447"/>
    <mergeCell ref="W446:W447"/>
    <mergeCell ref="X446:X447"/>
    <mergeCell ref="AD448:AD449"/>
    <mergeCell ref="G448:G449"/>
    <mergeCell ref="H448:H449"/>
    <mergeCell ref="A448:A449"/>
    <mergeCell ref="B448:B449"/>
    <mergeCell ref="C448:C449"/>
    <mergeCell ref="D448:D449"/>
    <mergeCell ref="E448:E449"/>
    <mergeCell ref="F448:F449"/>
    <mergeCell ref="I448:I449"/>
    <mergeCell ref="J448:J449"/>
    <mergeCell ref="K448:K449"/>
    <mergeCell ref="L448:L449"/>
    <mergeCell ref="A450:A451"/>
    <mergeCell ref="B450:B451"/>
    <mergeCell ref="C450:C451"/>
    <mergeCell ref="D450:D451"/>
    <mergeCell ref="E450:E451"/>
    <mergeCell ref="F450:F451"/>
    <mergeCell ref="G450:G451"/>
    <mergeCell ref="H450:H451"/>
    <mergeCell ref="M450:M451"/>
    <mergeCell ref="N450:N451"/>
    <mergeCell ref="O450:O451"/>
    <mergeCell ref="P450:P451"/>
    <mergeCell ref="I450:I451"/>
    <mergeCell ref="J450:J451"/>
    <mergeCell ref="K450:K451"/>
    <mergeCell ref="L450:L451"/>
    <mergeCell ref="Q448:Q449"/>
    <mergeCell ref="R448:R449"/>
    <mergeCell ref="S448:S449"/>
    <mergeCell ref="G452:G453"/>
    <mergeCell ref="H452:H453"/>
    <mergeCell ref="A452:A453"/>
    <mergeCell ref="B452:B453"/>
    <mergeCell ref="C452:C453"/>
    <mergeCell ref="D452:D453"/>
    <mergeCell ref="E452:E453"/>
    <mergeCell ref="F452:F453"/>
    <mergeCell ref="I452:I453"/>
    <mergeCell ref="J452:J453"/>
    <mergeCell ref="K452:K453"/>
    <mergeCell ref="L452:L453"/>
    <mergeCell ref="AC450:AC451"/>
    <mergeCell ref="AD450:AD451"/>
    <mergeCell ref="Q450:Q451"/>
    <mergeCell ref="R450:R451"/>
    <mergeCell ref="S450:S451"/>
    <mergeCell ref="T450:T451"/>
    <mergeCell ref="Q452:Q453"/>
    <mergeCell ref="R452:R453"/>
    <mergeCell ref="S452:S453"/>
    <mergeCell ref="T452:T453"/>
    <mergeCell ref="M452:M453"/>
    <mergeCell ref="N452:N453"/>
    <mergeCell ref="O452:O453"/>
    <mergeCell ref="P452:P453"/>
    <mergeCell ref="Y452:Y453"/>
    <mergeCell ref="Z452:Z453"/>
    <mergeCell ref="AA452:AA453"/>
    <mergeCell ref="AB452:AB453"/>
    <mergeCell ref="U452:U453"/>
    <mergeCell ref="V452:V453"/>
    <mergeCell ref="W452:W453"/>
    <mergeCell ref="X452:X453"/>
    <mergeCell ref="AC452:AC453"/>
    <mergeCell ref="AD452:AD453"/>
    <mergeCell ref="Y450:Y451"/>
    <mergeCell ref="Z450:Z451"/>
    <mergeCell ref="AA450:AA451"/>
    <mergeCell ref="AB450:AB451"/>
    <mergeCell ref="U450:U451"/>
    <mergeCell ref="V450:V451"/>
    <mergeCell ref="W450:W451"/>
    <mergeCell ref="X450:X451"/>
    <mergeCell ref="AC454:AC455"/>
    <mergeCell ref="AD454:AD455"/>
    <mergeCell ref="Q454:Q455"/>
    <mergeCell ref="R454:R455"/>
    <mergeCell ref="S454:S455"/>
    <mergeCell ref="T454:T455"/>
    <mergeCell ref="Q456:Q457"/>
    <mergeCell ref="R456:R457"/>
    <mergeCell ref="S456:S457"/>
    <mergeCell ref="T456:T457"/>
    <mergeCell ref="M456:M457"/>
    <mergeCell ref="N456:N457"/>
    <mergeCell ref="O456:O457"/>
    <mergeCell ref="P456:P457"/>
    <mergeCell ref="Y456:Y457"/>
    <mergeCell ref="Z456:Z457"/>
    <mergeCell ref="AA456:AA457"/>
    <mergeCell ref="AB456:AB457"/>
    <mergeCell ref="U456:U457"/>
    <mergeCell ref="V456:V457"/>
    <mergeCell ref="W456:W457"/>
    <mergeCell ref="X456:X457"/>
    <mergeCell ref="AC456:AC457"/>
    <mergeCell ref="AD456:AD457"/>
    <mergeCell ref="M454:M455"/>
    <mergeCell ref="N454:N455"/>
    <mergeCell ref="O454:O455"/>
    <mergeCell ref="P454:P455"/>
    <mergeCell ref="G456:G457"/>
    <mergeCell ref="H456:H457"/>
    <mergeCell ref="Y454:Y455"/>
    <mergeCell ref="Z454:Z455"/>
    <mergeCell ref="AA454:AA455"/>
    <mergeCell ref="AB454:AB455"/>
    <mergeCell ref="U454:U455"/>
    <mergeCell ref="V454:V455"/>
    <mergeCell ref="W454:W455"/>
    <mergeCell ref="X454:X455"/>
    <mergeCell ref="A456:A457"/>
    <mergeCell ref="B456:B457"/>
    <mergeCell ref="C456:C457"/>
    <mergeCell ref="D456:D457"/>
    <mergeCell ref="E456:E457"/>
    <mergeCell ref="F456:F457"/>
    <mergeCell ref="I456:I457"/>
    <mergeCell ref="J456:J457"/>
    <mergeCell ref="K456:K457"/>
    <mergeCell ref="L456:L457"/>
    <mergeCell ref="A454:A455"/>
    <mergeCell ref="B454:B455"/>
    <mergeCell ref="C454:C455"/>
    <mergeCell ref="D454:D455"/>
    <mergeCell ref="E454:E455"/>
    <mergeCell ref="F454:F455"/>
    <mergeCell ref="G454:G455"/>
    <mergeCell ref="H454:H455"/>
    <mergeCell ref="I454:I455"/>
    <mergeCell ref="J454:J455"/>
    <mergeCell ref="K454:K455"/>
    <mergeCell ref="L454:L455"/>
    <mergeCell ref="A458:A459"/>
    <mergeCell ref="B458:B459"/>
    <mergeCell ref="C458:C459"/>
    <mergeCell ref="D458:D459"/>
    <mergeCell ref="E458:E459"/>
    <mergeCell ref="F458:F459"/>
    <mergeCell ref="G458:G459"/>
    <mergeCell ref="H458:H459"/>
    <mergeCell ref="M458:M459"/>
    <mergeCell ref="N458:N459"/>
    <mergeCell ref="O458:O459"/>
    <mergeCell ref="P458:P459"/>
    <mergeCell ref="I458:I459"/>
    <mergeCell ref="J458:J459"/>
    <mergeCell ref="K458:K459"/>
    <mergeCell ref="L458:L459"/>
    <mergeCell ref="G460:G461"/>
    <mergeCell ref="H460:H461"/>
    <mergeCell ref="A460:A461"/>
    <mergeCell ref="B460:B461"/>
    <mergeCell ref="C460:C461"/>
    <mergeCell ref="D460:D461"/>
    <mergeCell ref="E460:E461"/>
    <mergeCell ref="F460:F461"/>
    <mergeCell ref="I460:I461"/>
    <mergeCell ref="J460:J461"/>
    <mergeCell ref="K460:K461"/>
    <mergeCell ref="L460:L461"/>
    <mergeCell ref="AC458:AC459"/>
    <mergeCell ref="AD458:AD459"/>
    <mergeCell ref="Q458:Q459"/>
    <mergeCell ref="R458:R459"/>
    <mergeCell ref="S458:S459"/>
    <mergeCell ref="T458:T459"/>
    <mergeCell ref="Q460:Q461"/>
    <mergeCell ref="R460:R461"/>
    <mergeCell ref="S460:S461"/>
    <mergeCell ref="T460:T461"/>
    <mergeCell ref="M460:M461"/>
    <mergeCell ref="N460:N461"/>
    <mergeCell ref="O460:O461"/>
    <mergeCell ref="P460:P461"/>
    <mergeCell ref="Y460:Y461"/>
    <mergeCell ref="Z460:Z461"/>
    <mergeCell ref="AA460:AA461"/>
    <mergeCell ref="AB460:AB461"/>
    <mergeCell ref="U460:U461"/>
    <mergeCell ref="V460:V461"/>
    <mergeCell ref="W460:W461"/>
    <mergeCell ref="X460:X461"/>
    <mergeCell ref="AC460:AC461"/>
    <mergeCell ref="AD460:AD461"/>
    <mergeCell ref="Y458:Y459"/>
    <mergeCell ref="Z458:Z459"/>
    <mergeCell ref="AA458:AA459"/>
    <mergeCell ref="AB458:AB459"/>
    <mergeCell ref="U458:U459"/>
    <mergeCell ref="V458:V459"/>
    <mergeCell ref="W458:W459"/>
    <mergeCell ref="X458:X459"/>
    <mergeCell ref="AC462:AC463"/>
    <mergeCell ref="AD462:AD463"/>
    <mergeCell ref="Q462:Q463"/>
    <mergeCell ref="R462:R463"/>
    <mergeCell ref="S462:S463"/>
    <mergeCell ref="T462:T463"/>
    <mergeCell ref="Q464:Q465"/>
    <mergeCell ref="R464:R465"/>
    <mergeCell ref="S464:S465"/>
    <mergeCell ref="T464:T465"/>
    <mergeCell ref="M464:M465"/>
    <mergeCell ref="N464:N465"/>
    <mergeCell ref="O464:O465"/>
    <mergeCell ref="P464:P465"/>
    <mergeCell ref="Y464:Y465"/>
    <mergeCell ref="Z464:Z465"/>
    <mergeCell ref="AA464:AA465"/>
    <mergeCell ref="AB464:AB465"/>
    <mergeCell ref="U464:U465"/>
    <mergeCell ref="V464:V465"/>
    <mergeCell ref="W464:W465"/>
    <mergeCell ref="X464:X465"/>
    <mergeCell ref="AC464:AC465"/>
    <mergeCell ref="AD464:AD465"/>
    <mergeCell ref="M462:M463"/>
    <mergeCell ref="N462:N463"/>
    <mergeCell ref="O462:O463"/>
    <mergeCell ref="P462:P463"/>
    <mergeCell ref="G464:G465"/>
    <mergeCell ref="H464:H465"/>
    <mergeCell ref="Y462:Y463"/>
    <mergeCell ref="Z462:Z463"/>
    <mergeCell ref="AA462:AA463"/>
    <mergeCell ref="AB462:AB463"/>
    <mergeCell ref="U462:U463"/>
    <mergeCell ref="V462:V463"/>
    <mergeCell ref="W462:W463"/>
    <mergeCell ref="X462:X463"/>
    <mergeCell ref="A464:A465"/>
    <mergeCell ref="B464:B465"/>
    <mergeCell ref="C464:C465"/>
    <mergeCell ref="D464:D465"/>
    <mergeCell ref="E464:E465"/>
    <mergeCell ref="F464:F465"/>
    <mergeCell ref="I464:I465"/>
    <mergeCell ref="J464:J465"/>
    <mergeCell ref="K464:K465"/>
    <mergeCell ref="L464:L465"/>
    <mergeCell ref="A462:A463"/>
    <mergeCell ref="B462:B463"/>
    <mergeCell ref="C462:C463"/>
    <mergeCell ref="D462:D463"/>
    <mergeCell ref="E462:E463"/>
    <mergeCell ref="F462:F463"/>
    <mergeCell ref="G462:G463"/>
    <mergeCell ref="H462:H463"/>
    <mergeCell ref="I462:I463"/>
    <mergeCell ref="J462:J463"/>
    <mergeCell ref="K462:K463"/>
    <mergeCell ref="L462:L463"/>
    <mergeCell ref="A466:A467"/>
    <mergeCell ref="B466:B467"/>
    <mergeCell ref="C466:C467"/>
    <mergeCell ref="D466:D467"/>
    <mergeCell ref="E466:E467"/>
    <mergeCell ref="F466:F467"/>
    <mergeCell ref="G466:G467"/>
    <mergeCell ref="H466:H467"/>
    <mergeCell ref="M466:M467"/>
    <mergeCell ref="N466:N467"/>
    <mergeCell ref="O466:O467"/>
    <mergeCell ref="P466:P467"/>
    <mergeCell ref="I466:I467"/>
    <mergeCell ref="J466:J467"/>
    <mergeCell ref="K466:K467"/>
    <mergeCell ref="L466:L467"/>
    <mergeCell ref="G468:G469"/>
    <mergeCell ref="H468:H469"/>
    <mergeCell ref="A468:A469"/>
    <mergeCell ref="B468:B469"/>
    <mergeCell ref="C468:C469"/>
    <mergeCell ref="D468:D469"/>
    <mergeCell ref="E468:E469"/>
    <mergeCell ref="F468:F469"/>
    <mergeCell ref="I468:I469"/>
    <mergeCell ref="J468:J469"/>
    <mergeCell ref="K468:K469"/>
    <mergeCell ref="L468:L469"/>
    <mergeCell ref="AC466:AC467"/>
    <mergeCell ref="AD466:AD467"/>
    <mergeCell ref="Q466:Q467"/>
    <mergeCell ref="R466:R467"/>
    <mergeCell ref="S466:S467"/>
    <mergeCell ref="T466:T467"/>
    <mergeCell ref="Q468:Q469"/>
    <mergeCell ref="R468:R469"/>
    <mergeCell ref="S468:S469"/>
    <mergeCell ref="T468:T469"/>
    <mergeCell ref="M468:M469"/>
    <mergeCell ref="N468:N469"/>
    <mergeCell ref="O468:O469"/>
    <mergeCell ref="P468:P469"/>
    <mergeCell ref="Y468:Y469"/>
    <mergeCell ref="Z468:Z469"/>
    <mergeCell ref="AA468:AA469"/>
    <mergeCell ref="AB468:AB469"/>
    <mergeCell ref="U468:U469"/>
    <mergeCell ref="V468:V469"/>
    <mergeCell ref="W468:W469"/>
    <mergeCell ref="X468:X469"/>
    <mergeCell ref="AC468:AC469"/>
    <mergeCell ref="AD468:AD469"/>
    <mergeCell ref="Y466:Y467"/>
    <mergeCell ref="Z466:Z467"/>
    <mergeCell ref="AA466:AA467"/>
    <mergeCell ref="AB466:AB467"/>
    <mergeCell ref="U466:U467"/>
    <mergeCell ref="V466:V467"/>
    <mergeCell ref="W466:W467"/>
    <mergeCell ref="X466:X467"/>
    <mergeCell ref="AC470:AC471"/>
    <mergeCell ref="AD470:AD471"/>
    <mergeCell ref="Q470:Q471"/>
    <mergeCell ref="R470:R471"/>
    <mergeCell ref="S470:S471"/>
    <mergeCell ref="T470:T471"/>
    <mergeCell ref="Q472:Q473"/>
    <mergeCell ref="R472:R473"/>
    <mergeCell ref="S472:S473"/>
    <mergeCell ref="T472:T473"/>
    <mergeCell ref="M472:M473"/>
    <mergeCell ref="N472:N473"/>
    <mergeCell ref="O472:O473"/>
    <mergeCell ref="P472:P473"/>
    <mergeCell ref="Y472:Y473"/>
    <mergeCell ref="Z472:Z473"/>
    <mergeCell ref="AA472:AA473"/>
    <mergeCell ref="AB472:AB473"/>
    <mergeCell ref="U472:U473"/>
    <mergeCell ref="V472:V473"/>
    <mergeCell ref="W472:W473"/>
    <mergeCell ref="X472:X473"/>
    <mergeCell ref="AC472:AC473"/>
    <mergeCell ref="AD472:AD473"/>
    <mergeCell ref="M470:M471"/>
    <mergeCell ref="N470:N471"/>
    <mergeCell ref="O470:O471"/>
    <mergeCell ref="P470:P471"/>
    <mergeCell ref="G472:G473"/>
    <mergeCell ref="H472:H473"/>
    <mergeCell ref="Y470:Y471"/>
    <mergeCell ref="Z470:Z471"/>
    <mergeCell ref="AA470:AA471"/>
    <mergeCell ref="AB470:AB471"/>
    <mergeCell ref="U470:U471"/>
    <mergeCell ref="V470:V471"/>
    <mergeCell ref="W470:W471"/>
    <mergeCell ref="X470:X471"/>
    <mergeCell ref="A472:A473"/>
    <mergeCell ref="B472:B473"/>
    <mergeCell ref="C472:C473"/>
    <mergeCell ref="D472:D473"/>
    <mergeCell ref="E472:E473"/>
    <mergeCell ref="F472:F473"/>
    <mergeCell ref="I472:I473"/>
    <mergeCell ref="J472:J473"/>
    <mergeCell ref="K472:K473"/>
    <mergeCell ref="L472:L473"/>
    <mergeCell ref="A470:A471"/>
    <mergeCell ref="B470:B471"/>
    <mergeCell ref="C470:C471"/>
    <mergeCell ref="D470:D471"/>
    <mergeCell ref="E470:E471"/>
    <mergeCell ref="F470:F471"/>
    <mergeCell ref="G470:G471"/>
    <mergeCell ref="H470:H471"/>
    <mergeCell ref="I470:I471"/>
    <mergeCell ref="J470:J471"/>
    <mergeCell ref="K470:K471"/>
    <mergeCell ref="L470:L471"/>
    <mergeCell ref="A474:A475"/>
    <mergeCell ref="B474:B475"/>
    <mergeCell ref="C474:C475"/>
    <mergeCell ref="D474:D475"/>
    <mergeCell ref="E474:E475"/>
    <mergeCell ref="F474:F475"/>
    <mergeCell ref="G474:G475"/>
    <mergeCell ref="H474:H475"/>
    <mergeCell ref="M474:M475"/>
    <mergeCell ref="N474:N475"/>
    <mergeCell ref="O474:O475"/>
    <mergeCell ref="P474:P475"/>
    <mergeCell ref="I474:I475"/>
    <mergeCell ref="J474:J475"/>
    <mergeCell ref="K474:K475"/>
    <mergeCell ref="L474:L475"/>
    <mergeCell ref="G476:G477"/>
    <mergeCell ref="H476:H477"/>
    <mergeCell ref="A476:A477"/>
    <mergeCell ref="B476:B477"/>
    <mergeCell ref="C476:C477"/>
    <mergeCell ref="D476:D477"/>
    <mergeCell ref="E476:E477"/>
    <mergeCell ref="F476:F477"/>
    <mergeCell ref="I476:I477"/>
    <mergeCell ref="J476:J477"/>
    <mergeCell ref="K476:K477"/>
    <mergeCell ref="L476:L477"/>
    <mergeCell ref="AC474:AC475"/>
    <mergeCell ref="AD474:AD475"/>
    <mergeCell ref="Q474:Q475"/>
    <mergeCell ref="R474:R475"/>
    <mergeCell ref="S474:S475"/>
    <mergeCell ref="T474:T475"/>
    <mergeCell ref="Q476:Q477"/>
    <mergeCell ref="R476:R477"/>
    <mergeCell ref="S476:S477"/>
    <mergeCell ref="T476:T477"/>
    <mergeCell ref="M476:M477"/>
    <mergeCell ref="N476:N477"/>
    <mergeCell ref="O476:O477"/>
    <mergeCell ref="P476:P477"/>
    <mergeCell ref="Y476:Y477"/>
    <mergeCell ref="Z476:Z477"/>
    <mergeCell ref="AA476:AA477"/>
    <mergeCell ref="AB476:AB477"/>
    <mergeCell ref="U476:U477"/>
    <mergeCell ref="V476:V477"/>
    <mergeCell ref="W476:W477"/>
    <mergeCell ref="X476:X477"/>
    <mergeCell ref="AC476:AC477"/>
    <mergeCell ref="AD476:AD477"/>
    <mergeCell ref="Y474:Y475"/>
    <mergeCell ref="Z474:Z475"/>
    <mergeCell ref="AA474:AA475"/>
    <mergeCell ref="AB474:AB475"/>
    <mergeCell ref="U474:U475"/>
    <mergeCell ref="V474:V475"/>
    <mergeCell ref="W474:W475"/>
    <mergeCell ref="X474:X475"/>
    <mergeCell ref="AC478:AC479"/>
    <mergeCell ref="AD478:AD479"/>
    <mergeCell ref="Q478:Q479"/>
    <mergeCell ref="R478:R479"/>
    <mergeCell ref="S478:S479"/>
    <mergeCell ref="T478:T479"/>
    <mergeCell ref="Q480:Q481"/>
    <mergeCell ref="R480:R481"/>
    <mergeCell ref="S480:S481"/>
    <mergeCell ref="T480:T481"/>
    <mergeCell ref="M480:M481"/>
    <mergeCell ref="N480:N481"/>
    <mergeCell ref="O480:O481"/>
    <mergeCell ref="P480:P481"/>
    <mergeCell ref="Y480:Y481"/>
    <mergeCell ref="Z480:Z481"/>
    <mergeCell ref="AA480:AA481"/>
    <mergeCell ref="AB480:AB481"/>
    <mergeCell ref="U480:U481"/>
    <mergeCell ref="V480:V481"/>
    <mergeCell ref="W480:W481"/>
    <mergeCell ref="X480:X481"/>
    <mergeCell ref="AC480:AC481"/>
    <mergeCell ref="AD480:AD481"/>
    <mergeCell ref="M478:M479"/>
    <mergeCell ref="N478:N479"/>
    <mergeCell ref="O478:O479"/>
    <mergeCell ref="P478:P479"/>
    <mergeCell ref="G480:G481"/>
    <mergeCell ref="H480:H481"/>
    <mergeCell ref="Y478:Y479"/>
    <mergeCell ref="Z478:Z479"/>
    <mergeCell ref="AA478:AA479"/>
    <mergeCell ref="AB478:AB479"/>
    <mergeCell ref="U478:U479"/>
    <mergeCell ref="V478:V479"/>
    <mergeCell ref="W478:W479"/>
    <mergeCell ref="X478:X479"/>
    <mergeCell ref="A480:A481"/>
    <mergeCell ref="B480:B481"/>
    <mergeCell ref="C480:C481"/>
    <mergeCell ref="D480:D481"/>
    <mergeCell ref="E480:E481"/>
    <mergeCell ref="F480:F481"/>
    <mergeCell ref="I480:I481"/>
    <mergeCell ref="J480:J481"/>
    <mergeCell ref="K480:K481"/>
    <mergeCell ref="L480:L481"/>
    <mergeCell ref="A478:A479"/>
    <mergeCell ref="B478:B479"/>
    <mergeCell ref="C478:C479"/>
    <mergeCell ref="D478:D479"/>
    <mergeCell ref="E478:E479"/>
    <mergeCell ref="F478:F479"/>
    <mergeCell ref="G478:G479"/>
    <mergeCell ref="H478:H479"/>
    <mergeCell ref="I478:I479"/>
    <mergeCell ref="J478:J479"/>
    <mergeCell ref="K478:K479"/>
    <mergeCell ref="L478:L479"/>
    <mergeCell ref="A482:A483"/>
    <mergeCell ref="B482:B483"/>
    <mergeCell ref="C482:C483"/>
    <mergeCell ref="D482:D483"/>
    <mergeCell ref="E482:E483"/>
    <mergeCell ref="F482:F483"/>
    <mergeCell ref="G482:G483"/>
    <mergeCell ref="H482:H483"/>
    <mergeCell ref="M482:M483"/>
    <mergeCell ref="N482:N483"/>
    <mergeCell ref="O482:O483"/>
    <mergeCell ref="P482:P483"/>
    <mergeCell ref="I482:I483"/>
    <mergeCell ref="J482:J483"/>
    <mergeCell ref="K482:K483"/>
    <mergeCell ref="L482:L483"/>
    <mergeCell ref="G484:G485"/>
    <mergeCell ref="H484:H485"/>
    <mergeCell ref="A484:A485"/>
    <mergeCell ref="B484:B485"/>
    <mergeCell ref="C484:C485"/>
    <mergeCell ref="D484:D485"/>
    <mergeCell ref="E484:E485"/>
    <mergeCell ref="F484:F485"/>
    <mergeCell ref="I484:I485"/>
    <mergeCell ref="J484:J485"/>
    <mergeCell ref="K484:K485"/>
    <mergeCell ref="L484:L485"/>
    <mergeCell ref="AC482:AC483"/>
    <mergeCell ref="AD482:AD483"/>
    <mergeCell ref="Q482:Q483"/>
    <mergeCell ref="R482:R483"/>
    <mergeCell ref="S482:S483"/>
    <mergeCell ref="T482:T483"/>
    <mergeCell ref="Q484:Q485"/>
    <mergeCell ref="R484:R485"/>
    <mergeCell ref="S484:S485"/>
    <mergeCell ref="T484:T485"/>
    <mergeCell ref="M484:M485"/>
    <mergeCell ref="N484:N485"/>
    <mergeCell ref="O484:O485"/>
    <mergeCell ref="P484:P485"/>
    <mergeCell ref="Y484:Y485"/>
    <mergeCell ref="Z484:Z485"/>
    <mergeCell ref="AA484:AA485"/>
    <mergeCell ref="AB484:AB485"/>
    <mergeCell ref="U484:U485"/>
    <mergeCell ref="V484:V485"/>
    <mergeCell ref="AA494:AA495"/>
    <mergeCell ref="AB494:AB495"/>
    <mergeCell ref="AC494:AC495"/>
    <mergeCell ref="AD494:AD495"/>
    <mergeCell ref="Z490:Z491"/>
    <mergeCell ref="AA490:AA491"/>
    <mergeCell ref="AB490:AB491"/>
    <mergeCell ref="AC490:AC491"/>
    <mergeCell ref="AD490:AD491"/>
    <mergeCell ref="U490:U491"/>
    <mergeCell ref="V490:V491"/>
    <mergeCell ref="W484:W485"/>
    <mergeCell ref="X484:X485"/>
    <mergeCell ref="AC484:AC485"/>
    <mergeCell ref="AD484:AD485"/>
    <mergeCell ref="Y482:Y483"/>
    <mergeCell ref="Z482:Z483"/>
    <mergeCell ref="AA482:AA483"/>
    <mergeCell ref="AB482:AB483"/>
    <mergeCell ref="U482:U483"/>
    <mergeCell ref="V482:V483"/>
    <mergeCell ref="W482:W483"/>
    <mergeCell ref="X482:X483"/>
    <mergeCell ref="U494:U495"/>
    <mergeCell ref="Y486:Y487"/>
    <mergeCell ref="Z486:Z487"/>
    <mergeCell ref="AA486:AA487"/>
    <mergeCell ref="AB486:AB487"/>
    <mergeCell ref="U486:U487"/>
    <mergeCell ref="V486:V487"/>
    <mergeCell ref="W486:W487"/>
    <mergeCell ref="X486:X487"/>
    <mergeCell ref="R492:R493"/>
    <mergeCell ref="S492:S493"/>
    <mergeCell ref="T492:T493"/>
    <mergeCell ref="Y488:Y489"/>
    <mergeCell ref="Z488:Z489"/>
    <mergeCell ref="AA488:AA489"/>
    <mergeCell ref="X492:X493"/>
    <mergeCell ref="Y492:Y493"/>
    <mergeCell ref="Z492:Z493"/>
    <mergeCell ref="AA492:AA493"/>
    <mergeCell ref="AB492:AB493"/>
    <mergeCell ref="AC492:AC493"/>
    <mergeCell ref="Y490:Y491"/>
    <mergeCell ref="AB488:AB489"/>
    <mergeCell ref="AC488:AC489"/>
    <mergeCell ref="AD488:AD489"/>
    <mergeCell ref="AD492:AD493"/>
    <mergeCell ref="W490:W491"/>
    <mergeCell ref="X490:X491"/>
    <mergeCell ref="F528:F529"/>
    <mergeCell ref="I528:I529"/>
    <mergeCell ref="J528:J529"/>
    <mergeCell ref="K528:K529"/>
    <mergeCell ref="L528:L529"/>
    <mergeCell ref="E526:E527"/>
    <mergeCell ref="F526:F527"/>
    <mergeCell ref="G526:G527"/>
    <mergeCell ref="H526:H527"/>
    <mergeCell ref="G496:G497"/>
    <mergeCell ref="H496:H497"/>
    <mergeCell ref="G498:G499"/>
    <mergeCell ref="H498:H499"/>
    <mergeCell ref="A498:A499"/>
    <mergeCell ref="B498:B499"/>
    <mergeCell ref="C498:C499"/>
    <mergeCell ref="D498:D499"/>
    <mergeCell ref="E498:E499"/>
    <mergeCell ref="F498:F499"/>
    <mergeCell ref="I498:I499"/>
    <mergeCell ref="J498:J499"/>
    <mergeCell ref="K498:K499"/>
    <mergeCell ref="L498:L499"/>
    <mergeCell ref="A500:A501"/>
    <mergeCell ref="B500:B501"/>
    <mergeCell ref="C500:C501"/>
    <mergeCell ref="D500:D501"/>
    <mergeCell ref="E500:E501"/>
    <mergeCell ref="F500:F501"/>
    <mergeCell ref="G500:G501"/>
    <mergeCell ref="H500:H501"/>
    <mergeCell ref="E520:E521"/>
    <mergeCell ref="F520:F521"/>
    <mergeCell ref="G520:G521"/>
    <mergeCell ref="H520:H521"/>
    <mergeCell ref="A524:A525"/>
    <mergeCell ref="B524:B525"/>
    <mergeCell ref="C524:C525"/>
    <mergeCell ref="D524:D525"/>
    <mergeCell ref="E524:E525"/>
    <mergeCell ref="F524:F525"/>
    <mergeCell ref="G524:G525"/>
    <mergeCell ref="H524:H525"/>
    <mergeCell ref="I524:I525"/>
    <mergeCell ref="J524:J525"/>
    <mergeCell ref="I526:I527"/>
    <mergeCell ref="A518:A519"/>
    <mergeCell ref="B518:B519"/>
    <mergeCell ref="C518:C519"/>
    <mergeCell ref="D518:D519"/>
    <mergeCell ref="E518:E519"/>
    <mergeCell ref="F518:F519"/>
    <mergeCell ref="G518:G519"/>
    <mergeCell ref="H518:H519"/>
    <mergeCell ref="I518:I519"/>
    <mergeCell ref="J518:J519"/>
    <mergeCell ref="I520:I521"/>
    <mergeCell ref="J520:J521"/>
    <mergeCell ref="AB518:AB519"/>
    <mergeCell ref="T512:T513"/>
    <mergeCell ref="U512:U513"/>
    <mergeCell ref="V512:V513"/>
    <mergeCell ref="W498:W499"/>
    <mergeCell ref="X498:X499"/>
    <mergeCell ref="W512:W513"/>
    <mergeCell ref="X512:X513"/>
    <mergeCell ref="Y512:Y513"/>
    <mergeCell ref="Z512:Z513"/>
    <mergeCell ref="B516:B517"/>
    <mergeCell ref="C516:C517"/>
    <mergeCell ref="D516:D517"/>
    <mergeCell ref="E516:E517"/>
    <mergeCell ref="F516:F517"/>
    <mergeCell ref="G516:G517"/>
    <mergeCell ref="H516:H517"/>
    <mergeCell ref="I516:I517"/>
    <mergeCell ref="V510:V511"/>
    <mergeCell ref="W510:W511"/>
    <mergeCell ref="X510:X511"/>
    <mergeCell ref="Y510:Y511"/>
    <mergeCell ref="Z510:Z511"/>
    <mergeCell ref="U514:U515"/>
    <mergeCell ref="V514:V515"/>
    <mergeCell ref="W514:W515"/>
    <mergeCell ref="X514:X515"/>
    <mergeCell ref="Y514:Y515"/>
    <mergeCell ref="Z514:Z515"/>
    <mergeCell ref="AA514:AA515"/>
    <mergeCell ref="AA510:AA511"/>
    <mergeCell ref="AB510:AB511"/>
    <mergeCell ref="AD526:AD527"/>
    <mergeCell ref="A486:A487"/>
    <mergeCell ref="B486:B487"/>
    <mergeCell ref="C486:C487"/>
    <mergeCell ref="D486:D487"/>
    <mergeCell ref="E486:E487"/>
    <mergeCell ref="F486:F487"/>
    <mergeCell ref="G486:G487"/>
    <mergeCell ref="H486:H487"/>
    <mergeCell ref="I486:I487"/>
    <mergeCell ref="J486:J487"/>
    <mergeCell ref="K486:K487"/>
    <mergeCell ref="L486:L487"/>
    <mergeCell ref="AC486:AC487"/>
    <mergeCell ref="AD486:AD487"/>
    <mergeCell ref="Q486:Q487"/>
    <mergeCell ref="R486:R487"/>
    <mergeCell ref="S486:S487"/>
    <mergeCell ref="T486:T487"/>
    <mergeCell ref="Q496:Q497"/>
    <mergeCell ref="R496:R497"/>
    <mergeCell ref="S496:S497"/>
    <mergeCell ref="T496:T497"/>
    <mergeCell ref="K518:K519"/>
    <mergeCell ref="A514:A515"/>
    <mergeCell ref="B514:B515"/>
    <mergeCell ref="C514:C515"/>
    <mergeCell ref="D514:D515"/>
    <mergeCell ref="E514:E515"/>
    <mergeCell ref="F514:F515"/>
    <mergeCell ref="G514:G515"/>
    <mergeCell ref="AA518:AA519"/>
    <mergeCell ref="M496:M497"/>
    <mergeCell ref="N496:N497"/>
    <mergeCell ref="O496:O497"/>
    <mergeCell ref="P496:P497"/>
    <mergeCell ref="Y496:Y497"/>
    <mergeCell ref="Z496:Z497"/>
    <mergeCell ref="AA496:AA497"/>
    <mergeCell ref="AB496:AB497"/>
    <mergeCell ref="U496:U497"/>
    <mergeCell ref="V496:V497"/>
    <mergeCell ref="W496:W497"/>
    <mergeCell ref="X496:X497"/>
    <mergeCell ref="AC496:AC497"/>
    <mergeCell ref="AD496:AD497"/>
    <mergeCell ref="M486:M487"/>
    <mergeCell ref="N486:N487"/>
    <mergeCell ref="O486:O487"/>
    <mergeCell ref="P486:P487"/>
    <mergeCell ref="R494:R495"/>
    <mergeCell ref="S494:S495"/>
    <mergeCell ref="T494:T495"/>
    <mergeCell ref="R488:R489"/>
    <mergeCell ref="S488:S489"/>
    <mergeCell ref="T488:T489"/>
    <mergeCell ref="U488:U489"/>
    <mergeCell ref="V488:V489"/>
    <mergeCell ref="W488:W489"/>
    <mergeCell ref="X488:X489"/>
    <mergeCell ref="Q490:Q491"/>
    <mergeCell ref="R490:R491"/>
    <mergeCell ref="S490:S491"/>
    <mergeCell ref="T490:T491"/>
    <mergeCell ref="W634:W635"/>
    <mergeCell ref="X634:X635"/>
    <mergeCell ref="AC634:AC635"/>
    <mergeCell ref="AD634:AD635"/>
    <mergeCell ref="R532:R533"/>
    <mergeCell ref="L526:L527"/>
    <mergeCell ref="R520:R521"/>
    <mergeCell ref="S520:S521"/>
    <mergeCell ref="T520:T521"/>
    <mergeCell ref="A522:A523"/>
    <mergeCell ref="B522:B523"/>
    <mergeCell ref="C522:C523"/>
    <mergeCell ref="D522:D523"/>
    <mergeCell ref="E522:E523"/>
    <mergeCell ref="F522:F523"/>
    <mergeCell ref="G522:G523"/>
    <mergeCell ref="H522:H523"/>
    <mergeCell ref="I522:I523"/>
    <mergeCell ref="J522:J523"/>
    <mergeCell ref="K522:K523"/>
    <mergeCell ref="M526:M527"/>
    <mergeCell ref="N526:N527"/>
    <mergeCell ref="O526:O527"/>
    <mergeCell ref="P526:P527"/>
    <mergeCell ref="Q526:Q527"/>
    <mergeCell ref="M520:M521"/>
    <mergeCell ref="N520:N521"/>
    <mergeCell ref="O520:O521"/>
    <mergeCell ref="P520:P521"/>
    <mergeCell ref="Z526:Z527"/>
    <mergeCell ref="AA526:AA527"/>
    <mergeCell ref="AB526:AB527"/>
    <mergeCell ref="AC526:AC527"/>
    <mergeCell ref="Q528:Q529"/>
    <mergeCell ref="R528:R529"/>
    <mergeCell ref="S528:S529"/>
    <mergeCell ref="T528:T529"/>
    <mergeCell ref="M528:M529"/>
    <mergeCell ref="N528:N529"/>
    <mergeCell ref="O528:O529"/>
    <mergeCell ref="P528:P529"/>
    <mergeCell ref="Y528:Y529"/>
    <mergeCell ref="Z528:Z529"/>
    <mergeCell ref="AA528:AA529"/>
    <mergeCell ref="AB528:AB529"/>
    <mergeCell ref="U528:U529"/>
    <mergeCell ref="V528:V529"/>
    <mergeCell ref="W528:W529"/>
    <mergeCell ref="X528:X529"/>
    <mergeCell ref="AC528:AC529"/>
    <mergeCell ref="R526:R527"/>
    <mergeCell ref="S526:S527"/>
    <mergeCell ref="T526:T527"/>
    <mergeCell ref="U526:U527"/>
    <mergeCell ref="V526:V527"/>
    <mergeCell ref="W526:W527"/>
    <mergeCell ref="X526:X527"/>
    <mergeCell ref="Y526:Y527"/>
    <mergeCell ref="AD528:AD529"/>
    <mergeCell ref="AC520:AC521"/>
    <mergeCell ref="AD520:AD521"/>
    <mergeCell ref="AC524:AC525"/>
    <mergeCell ref="AD524:AD525"/>
    <mergeCell ref="AC522:AC523"/>
    <mergeCell ref="AD522:AD523"/>
    <mergeCell ref="G528:G529"/>
    <mergeCell ref="H528:H529"/>
    <mergeCell ref="A528:A529"/>
    <mergeCell ref="B528:B529"/>
    <mergeCell ref="C528:C529"/>
    <mergeCell ref="D528:D529"/>
    <mergeCell ref="E528:E529"/>
    <mergeCell ref="AA522:AA523"/>
    <mergeCell ref="AB522:AB523"/>
    <mergeCell ref="K524:K525"/>
    <mergeCell ref="L524:L525"/>
    <mergeCell ref="M524:M525"/>
    <mergeCell ref="N524:N525"/>
    <mergeCell ref="O524:O525"/>
    <mergeCell ref="P524:P525"/>
    <mergeCell ref="Q524:Q525"/>
    <mergeCell ref="R524:R525"/>
    <mergeCell ref="S524:S525"/>
    <mergeCell ref="T524:T525"/>
    <mergeCell ref="U524:U525"/>
    <mergeCell ref="V524:V525"/>
    <mergeCell ref="W524:W525"/>
    <mergeCell ref="X524:X525"/>
    <mergeCell ref="Y524:Y525"/>
    <mergeCell ref="Z524:Z525"/>
    <mergeCell ref="AA524:AA525"/>
    <mergeCell ref="AB524:AB525"/>
    <mergeCell ref="L518:L519"/>
    <mergeCell ref="M518:M519"/>
    <mergeCell ref="N518:N519"/>
    <mergeCell ref="O518:O519"/>
    <mergeCell ref="P518:P519"/>
    <mergeCell ref="Q518:Q519"/>
    <mergeCell ref="AC518:AC519"/>
    <mergeCell ref="AD518:AD519"/>
    <mergeCell ref="A520:A521"/>
    <mergeCell ref="B520:B521"/>
    <mergeCell ref="C520:C521"/>
    <mergeCell ref="D520:D521"/>
    <mergeCell ref="G634:G635"/>
    <mergeCell ref="H634:H635"/>
    <mergeCell ref="A634:A635"/>
    <mergeCell ref="B634:B635"/>
    <mergeCell ref="C634:C635"/>
    <mergeCell ref="D634:D635"/>
    <mergeCell ref="E634:E635"/>
    <mergeCell ref="F634:F635"/>
    <mergeCell ref="I634:I635"/>
    <mergeCell ref="J634:J635"/>
    <mergeCell ref="K634:K635"/>
    <mergeCell ref="L634:L635"/>
    <mergeCell ref="A526:A527"/>
    <mergeCell ref="B526:B527"/>
    <mergeCell ref="C526:C527"/>
    <mergeCell ref="D526:D527"/>
    <mergeCell ref="J526:J527"/>
    <mergeCell ref="K526:K527"/>
    <mergeCell ref="Q634:Q635"/>
    <mergeCell ref="R634:R635"/>
    <mergeCell ref="S634:S635"/>
    <mergeCell ref="T634:T635"/>
    <mergeCell ref="M634:M635"/>
    <mergeCell ref="N634:N635"/>
    <mergeCell ref="O634:O635"/>
    <mergeCell ref="P634:P635"/>
    <mergeCell ref="Y634:Y635"/>
    <mergeCell ref="Z634:Z635"/>
    <mergeCell ref="AA634:AA635"/>
    <mergeCell ref="AB634:AB635"/>
    <mergeCell ref="U634:U635"/>
    <mergeCell ref="V634:V635"/>
    <mergeCell ref="H514:H515"/>
    <mergeCell ref="I514:I515"/>
    <mergeCell ref="J514:J515"/>
    <mergeCell ref="K514:K515"/>
    <mergeCell ref="L514:L515"/>
    <mergeCell ref="M514:M515"/>
    <mergeCell ref="N514:N515"/>
    <mergeCell ref="O514:O515"/>
    <mergeCell ref="P514:P515"/>
    <mergeCell ref="Q514:Q515"/>
    <mergeCell ref="R514:R515"/>
    <mergeCell ref="L522:L523"/>
    <mergeCell ref="M522:M523"/>
    <mergeCell ref="N522:N523"/>
    <mergeCell ref="O522:O523"/>
    <mergeCell ref="P522:P523"/>
    <mergeCell ref="Q522:Q523"/>
    <mergeCell ref="R522:R523"/>
    <mergeCell ref="S522:S523"/>
    <mergeCell ref="T522:T523"/>
    <mergeCell ref="U522:U523"/>
    <mergeCell ref="V522:V523"/>
    <mergeCell ref="W522:W523"/>
    <mergeCell ref="X522:X523"/>
    <mergeCell ref="Y522:Y523"/>
    <mergeCell ref="Z522:Z523"/>
    <mergeCell ref="R518:R519"/>
    <mergeCell ref="S518:S519"/>
    <mergeCell ref="T518:T519"/>
    <mergeCell ref="U518:U519"/>
    <mergeCell ref="V518:V519"/>
    <mergeCell ref="W518:W519"/>
    <mergeCell ref="X518:X519"/>
    <mergeCell ref="Y518:Y519"/>
    <mergeCell ref="Z518:Z519"/>
    <mergeCell ref="K520:K521"/>
    <mergeCell ref="L520:L521"/>
    <mergeCell ref="U520:U521"/>
    <mergeCell ref="V520:V521"/>
    <mergeCell ref="W520:W521"/>
    <mergeCell ref="X520:X521"/>
    <mergeCell ref="Y520:Y521"/>
    <mergeCell ref="Z520:Z521"/>
    <mergeCell ref="AA520:AA521"/>
    <mergeCell ref="AB520:AB521"/>
    <mergeCell ref="Q520:Q521"/>
    <mergeCell ref="A510:A511"/>
    <mergeCell ref="B510:B511"/>
    <mergeCell ref="C510:C511"/>
    <mergeCell ref="D510:D511"/>
    <mergeCell ref="E510:E511"/>
    <mergeCell ref="F510:F511"/>
    <mergeCell ref="G510:G511"/>
    <mergeCell ref="H510:H511"/>
    <mergeCell ref="I510:I511"/>
    <mergeCell ref="J510:J511"/>
    <mergeCell ref="K510:K511"/>
    <mergeCell ref="L510:L511"/>
    <mergeCell ref="M510:M511"/>
    <mergeCell ref="N510:N511"/>
    <mergeCell ref="O510:O511"/>
    <mergeCell ref="P510:P511"/>
    <mergeCell ref="Q510:Q511"/>
    <mergeCell ref="R510:R511"/>
    <mergeCell ref="S510:S511"/>
    <mergeCell ref="T510:T511"/>
    <mergeCell ref="U510:U511"/>
    <mergeCell ref="A516:A517"/>
    <mergeCell ref="A512:A513"/>
    <mergeCell ref="B512:B513"/>
    <mergeCell ref="C512:C513"/>
    <mergeCell ref="D512:D513"/>
    <mergeCell ref="E512:E513"/>
    <mergeCell ref="F512:F513"/>
    <mergeCell ref="G512:G513"/>
    <mergeCell ref="H512:H513"/>
    <mergeCell ref="I512:I513"/>
    <mergeCell ref="J512:J513"/>
    <mergeCell ref="K512:K513"/>
    <mergeCell ref="L512:L513"/>
    <mergeCell ref="M512:M513"/>
    <mergeCell ref="N512:N513"/>
    <mergeCell ref="AB514:AB515"/>
    <mergeCell ref="X508:X509"/>
    <mergeCell ref="Y508:Y509"/>
    <mergeCell ref="Z508:Z509"/>
    <mergeCell ref="AA508:AA509"/>
    <mergeCell ref="AB508:AB509"/>
    <mergeCell ref="V508:V509"/>
    <mergeCell ref="W508:W509"/>
    <mergeCell ref="U508:U509"/>
    <mergeCell ref="AC508:AC509"/>
    <mergeCell ref="AD508:AD509"/>
    <mergeCell ref="AC510:AC511"/>
    <mergeCell ref="AD510:AD511"/>
    <mergeCell ref="J516:J517"/>
    <mergeCell ref="K516:K517"/>
    <mergeCell ref="L516:L517"/>
    <mergeCell ref="M516:M517"/>
    <mergeCell ref="N516:N517"/>
    <mergeCell ref="O516:O517"/>
    <mergeCell ref="P516:P517"/>
    <mergeCell ref="Q516:Q517"/>
    <mergeCell ref="R516:R517"/>
    <mergeCell ref="S516:S517"/>
    <mergeCell ref="T516:T517"/>
    <mergeCell ref="U516:U517"/>
    <mergeCell ref="V516:V517"/>
    <mergeCell ref="W516:W517"/>
    <mergeCell ref="X516:X517"/>
    <mergeCell ref="Y516:Y517"/>
    <mergeCell ref="Z516:Z517"/>
    <mergeCell ref="AA516:AA517"/>
    <mergeCell ref="AB516:AB517"/>
    <mergeCell ref="AC516:AC517"/>
    <mergeCell ref="AD516:AD517"/>
    <mergeCell ref="S514:S515"/>
    <mergeCell ref="T514:T515"/>
    <mergeCell ref="D506:D507"/>
    <mergeCell ref="E506:E507"/>
    <mergeCell ref="F506:F507"/>
    <mergeCell ref="G506:G507"/>
    <mergeCell ref="H506:H507"/>
    <mergeCell ref="I506:I507"/>
    <mergeCell ref="J506:J507"/>
    <mergeCell ref="K506:K507"/>
    <mergeCell ref="L506:L507"/>
    <mergeCell ref="M506:M507"/>
    <mergeCell ref="N506:N507"/>
    <mergeCell ref="O506:O507"/>
    <mergeCell ref="P506:P507"/>
    <mergeCell ref="Q506:Q507"/>
    <mergeCell ref="AC514:AC515"/>
    <mergeCell ref="AD514:AD515"/>
    <mergeCell ref="O512:O513"/>
    <mergeCell ref="P512:P513"/>
    <mergeCell ref="Q512:Q513"/>
    <mergeCell ref="R512:R513"/>
    <mergeCell ref="S512:S513"/>
    <mergeCell ref="AA512:AA513"/>
    <mergeCell ref="AB512:AB513"/>
    <mergeCell ref="AC512:AC513"/>
    <mergeCell ref="AD512:AD513"/>
    <mergeCell ref="N508:N509"/>
    <mergeCell ref="O508:O509"/>
    <mergeCell ref="P508:P509"/>
    <mergeCell ref="Q508:Q509"/>
    <mergeCell ref="R508:R509"/>
    <mergeCell ref="S508:S509"/>
    <mergeCell ref="T508:T509"/>
    <mergeCell ref="AA500:AA501"/>
    <mergeCell ref="AB500:AB501"/>
    <mergeCell ref="U500:U501"/>
    <mergeCell ref="R506:R507"/>
    <mergeCell ref="S506:S507"/>
    <mergeCell ref="T506:T507"/>
    <mergeCell ref="U506:U507"/>
    <mergeCell ref="V506:V507"/>
    <mergeCell ref="W506:W507"/>
    <mergeCell ref="X506:X507"/>
    <mergeCell ref="Y506:Y507"/>
    <mergeCell ref="Z506:Z507"/>
    <mergeCell ref="AA506:AA507"/>
    <mergeCell ref="AB506:AB507"/>
    <mergeCell ref="AC506:AC507"/>
    <mergeCell ref="AD506:AD507"/>
    <mergeCell ref="A508:A509"/>
    <mergeCell ref="B508:B509"/>
    <mergeCell ref="C508:C509"/>
    <mergeCell ref="D508:D509"/>
    <mergeCell ref="E508:E509"/>
    <mergeCell ref="F508:F509"/>
    <mergeCell ref="G508:G509"/>
    <mergeCell ref="H508:H509"/>
    <mergeCell ref="I508:I509"/>
    <mergeCell ref="J508:J509"/>
    <mergeCell ref="K508:K509"/>
    <mergeCell ref="L508:L509"/>
    <mergeCell ref="M508:M509"/>
    <mergeCell ref="A506:A507"/>
    <mergeCell ref="B506:B507"/>
    <mergeCell ref="C506:C507"/>
    <mergeCell ref="W504:W505"/>
    <mergeCell ref="X504:X505"/>
    <mergeCell ref="Y504:Y505"/>
    <mergeCell ref="AD502:AD503"/>
    <mergeCell ref="AC500:AC501"/>
    <mergeCell ref="AC498:AC499"/>
    <mergeCell ref="AD498:AD499"/>
    <mergeCell ref="A496:A497"/>
    <mergeCell ref="B496:B497"/>
    <mergeCell ref="C496:C497"/>
    <mergeCell ref="D496:D497"/>
    <mergeCell ref="E496:E497"/>
    <mergeCell ref="F496:F497"/>
    <mergeCell ref="I496:I497"/>
    <mergeCell ref="J496:J497"/>
    <mergeCell ref="K496:K497"/>
    <mergeCell ref="L496:L497"/>
    <mergeCell ref="P502:P503"/>
    <mergeCell ref="Q502:Q503"/>
    <mergeCell ref="R502:R503"/>
    <mergeCell ref="S502:S503"/>
    <mergeCell ref="T502:T503"/>
    <mergeCell ref="U502:U503"/>
    <mergeCell ref="V502:V503"/>
    <mergeCell ref="W502:W503"/>
    <mergeCell ref="AD500:AD501"/>
    <mergeCell ref="Q500:Q501"/>
    <mergeCell ref="R500:R501"/>
    <mergeCell ref="S500:S501"/>
    <mergeCell ref="T500:T501"/>
    <mergeCell ref="Y500:Y501"/>
    <mergeCell ref="Z500:Z501"/>
    <mergeCell ref="A504:A505"/>
    <mergeCell ref="B504:B505"/>
    <mergeCell ref="C504:C505"/>
    <mergeCell ref="D504:D505"/>
    <mergeCell ref="E504:E505"/>
    <mergeCell ref="F504:F505"/>
    <mergeCell ref="G504:G505"/>
    <mergeCell ref="H504:H505"/>
    <mergeCell ref="I504:I505"/>
    <mergeCell ref="J504:J505"/>
    <mergeCell ref="K504:K505"/>
    <mergeCell ref="L504:L505"/>
    <mergeCell ref="M504:M505"/>
    <mergeCell ref="N504:N505"/>
    <mergeCell ref="O504:O505"/>
    <mergeCell ref="P504:P505"/>
    <mergeCell ref="S504:S505"/>
    <mergeCell ref="Q498:Q499"/>
    <mergeCell ref="M498:M499"/>
    <mergeCell ref="N498:N499"/>
    <mergeCell ref="O498:O499"/>
    <mergeCell ref="P498:P499"/>
    <mergeCell ref="Q504:Q505"/>
    <mergeCell ref="F502:F503"/>
    <mergeCell ref="G502:G503"/>
    <mergeCell ref="H502:H503"/>
    <mergeCell ref="I502:I503"/>
    <mergeCell ref="J502:J503"/>
    <mergeCell ref="K502:K503"/>
    <mergeCell ref="L502:L503"/>
    <mergeCell ref="M502:M503"/>
    <mergeCell ref="N502:N503"/>
    <mergeCell ref="O502:O503"/>
    <mergeCell ref="R504:R505"/>
    <mergeCell ref="Z504:Z505"/>
    <mergeCell ref="AA504:AA505"/>
    <mergeCell ref="AB504:AB505"/>
    <mergeCell ref="AC504:AC505"/>
    <mergeCell ref="AD504:AD505"/>
    <mergeCell ref="U492:U493"/>
    <mergeCell ref="V492:V493"/>
    <mergeCell ref="W492:W493"/>
    <mergeCell ref="W494:W495"/>
    <mergeCell ref="X494:X495"/>
    <mergeCell ref="Y494:Y495"/>
    <mergeCell ref="Z494:Z495"/>
    <mergeCell ref="R498:R499"/>
    <mergeCell ref="S498:S499"/>
    <mergeCell ref="T498:T499"/>
    <mergeCell ref="Y498:Y499"/>
    <mergeCell ref="Z498:Z499"/>
    <mergeCell ref="AA498:AA499"/>
    <mergeCell ref="AB498:AB499"/>
    <mergeCell ref="V498:V499"/>
    <mergeCell ref="V500:V501"/>
    <mergeCell ref="W500:W501"/>
    <mergeCell ref="X500:X501"/>
    <mergeCell ref="X502:X503"/>
    <mergeCell ref="Y502:Y503"/>
    <mergeCell ref="Z502:Z503"/>
    <mergeCell ref="AA502:AA503"/>
    <mergeCell ref="AB502:AB503"/>
    <mergeCell ref="AC502:AC503"/>
    <mergeCell ref="T504:T505"/>
    <mergeCell ref="U504:U505"/>
    <mergeCell ref="V504:V505"/>
    <mergeCell ref="A494:A495"/>
    <mergeCell ref="B494:B495"/>
    <mergeCell ref="C494:C495"/>
    <mergeCell ref="D494:D495"/>
    <mergeCell ref="E494:E495"/>
    <mergeCell ref="F494:F495"/>
    <mergeCell ref="G494:G495"/>
    <mergeCell ref="H494:H495"/>
    <mergeCell ref="I494:I495"/>
    <mergeCell ref="J494:J495"/>
    <mergeCell ref="K494:K495"/>
    <mergeCell ref="L494:L495"/>
    <mergeCell ref="M494:M495"/>
    <mergeCell ref="N494:N495"/>
    <mergeCell ref="O494:O495"/>
    <mergeCell ref="P494:P495"/>
    <mergeCell ref="V494:V495"/>
    <mergeCell ref="Q494:Q495"/>
    <mergeCell ref="A502:A503"/>
    <mergeCell ref="B502:B503"/>
    <mergeCell ref="C502:C503"/>
    <mergeCell ref="D502:D503"/>
    <mergeCell ref="E502:E503"/>
    <mergeCell ref="M500:M501"/>
    <mergeCell ref="N500:N501"/>
    <mergeCell ref="O500:O501"/>
    <mergeCell ref="P500:P501"/>
    <mergeCell ref="I500:I501"/>
    <mergeCell ref="J500:J501"/>
    <mergeCell ref="K500:K501"/>
    <mergeCell ref="L500:L501"/>
    <mergeCell ref="U498:U499"/>
    <mergeCell ref="A488:A489"/>
    <mergeCell ref="B488:B489"/>
    <mergeCell ref="C488:C489"/>
    <mergeCell ref="D488:D489"/>
    <mergeCell ref="E488:E489"/>
    <mergeCell ref="F488:F489"/>
    <mergeCell ref="G488:G489"/>
    <mergeCell ref="H488:H489"/>
    <mergeCell ref="I488:I489"/>
    <mergeCell ref="J488:J489"/>
    <mergeCell ref="K488:K489"/>
    <mergeCell ref="L488:L489"/>
    <mergeCell ref="M488:M489"/>
    <mergeCell ref="N488:N489"/>
    <mergeCell ref="O488:O489"/>
    <mergeCell ref="P488:P489"/>
    <mergeCell ref="Q488:Q489"/>
    <mergeCell ref="B492:B493"/>
    <mergeCell ref="C492:C493"/>
    <mergeCell ref="D492:D493"/>
    <mergeCell ref="E492:E493"/>
    <mergeCell ref="F492:F493"/>
    <mergeCell ref="G492:G493"/>
    <mergeCell ref="H492:H493"/>
    <mergeCell ref="I492:I493"/>
    <mergeCell ref="J492:J493"/>
    <mergeCell ref="K492:K493"/>
    <mergeCell ref="L492:L493"/>
    <mergeCell ref="M492:M493"/>
    <mergeCell ref="N492:N493"/>
    <mergeCell ref="O492:O493"/>
    <mergeCell ref="P492:P493"/>
    <mergeCell ref="Q492:Q493"/>
    <mergeCell ref="A490:A491"/>
    <mergeCell ref="B490:B491"/>
    <mergeCell ref="C490:C491"/>
    <mergeCell ref="D490:D491"/>
    <mergeCell ref="E490:E491"/>
    <mergeCell ref="F490:F491"/>
    <mergeCell ref="G490:G491"/>
    <mergeCell ref="H490:H491"/>
    <mergeCell ref="I490:I491"/>
    <mergeCell ref="J490:J491"/>
    <mergeCell ref="K490:K491"/>
    <mergeCell ref="L490:L491"/>
    <mergeCell ref="M490:M491"/>
    <mergeCell ref="N490:N491"/>
    <mergeCell ref="O490:O491"/>
    <mergeCell ref="P490:P491"/>
    <mergeCell ref="A492:A493"/>
    <mergeCell ref="A604:A605"/>
    <mergeCell ref="B604:B605"/>
    <mergeCell ref="C604:C605"/>
    <mergeCell ref="D604:D605"/>
    <mergeCell ref="E604:E605"/>
    <mergeCell ref="F604:F605"/>
    <mergeCell ref="G604:G605"/>
    <mergeCell ref="H604:H605"/>
    <mergeCell ref="I604:I605"/>
    <mergeCell ref="J604:J605"/>
    <mergeCell ref="K604:K605"/>
    <mergeCell ref="L604:L605"/>
    <mergeCell ref="M604:M605"/>
    <mergeCell ref="N604:N605"/>
    <mergeCell ref="O604:O605"/>
    <mergeCell ref="P604:P605"/>
    <mergeCell ref="A588:A589"/>
    <mergeCell ref="B588:B589"/>
    <mergeCell ref="C588:C589"/>
    <mergeCell ref="D588:D589"/>
    <mergeCell ref="E588:E589"/>
    <mergeCell ref="F588:F589"/>
    <mergeCell ref="G588:G589"/>
    <mergeCell ref="H588:H589"/>
    <mergeCell ref="I588:I589"/>
    <mergeCell ref="J588:J589"/>
    <mergeCell ref="K588:K589"/>
    <mergeCell ref="L588:L589"/>
    <mergeCell ref="M588:M589"/>
    <mergeCell ref="N588:N589"/>
    <mergeCell ref="O588:O589"/>
    <mergeCell ref="P588:P589"/>
    <mergeCell ref="Q604:Q605"/>
    <mergeCell ref="R604:R605"/>
    <mergeCell ref="S604:S605"/>
    <mergeCell ref="T604:T605"/>
    <mergeCell ref="U604:U605"/>
    <mergeCell ref="V604:V605"/>
    <mergeCell ref="W604:W605"/>
    <mergeCell ref="X604:X605"/>
    <mergeCell ref="Y604:Y605"/>
    <mergeCell ref="Z604:Z605"/>
    <mergeCell ref="AA604:AA605"/>
    <mergeCell ref="AB604:AB605"/>
    <mergeCell ref="AC604:AC605"/>
    <mergeCell ref="AD604:AD605"/>
    <mergeCell ref="A602:A603"/>
    <mergeCell ref="B602:B603"/>
    <mergeCell ref="C602:C603"/>
    <mergeCell ref="D602:D603"/>
    <mergeCell ref="E602:E603"/>
    <mergeCell ref="F602:F603"/>
    <mergeCell ref="G602:G603"/>
    <mergeCell ref="H602:H603"/>
    <mergeCell ref="I602:I603"/>
    <mergeCell ref="J602:J603"/>
    <mergeCell ref="K602:K603"/>
    <mergeCell ref="L602:L603"/>
    <mergeCell ref="M602:M603"/>
    <mergeCell ref="N602:N603"/>
    <mergeCell ref="O602:O603"/>
    <mergeCell ref="P602:P603"/>
    <mergeCell ref="Q602:Q603"/>
    <mergeCell ref="R602:R603"/>
    <mergeCell ref="S602:S603"/>
    <mergeCell ref="T602:T603"/>
    <mergeCell ref="U602:U603"/>
    <mergeCell ref="V602:V603"/>
    <mergeCell ref="W602:W603"/>
    <mergeCell ref="X602:X603"/>
    <mergeCell ref="Y602:Y603"/>
    <mergeCell ref="Z602:Z603"/>
    <mergeCell ref="AA602:AA603"/>
    <mergeCell ref="AB602:AB603"/>
    <mergeCell ref="AC602:AC603"/>
    <mergeCell ref="AD602:AD603"/>
    <mergeCell ref="A600:A601"/>
    <mergeCell ref="B600:B601"/>
    <mergeCell ref="C600:C601"/>
    <mergeCell ref="D600:D601"/>
    <mergeCell ref="E600:E601"/>
    <mergeCell ref="F600:F601"/>
    <mergeCell ref="G600:G601"/>
    <mergeCell ref="H600:H601"/>
    <mergeCell ref="I600:I601"/>
    <mergeCell ref="J600:J601"/>
    <mergeCell ref="K600:K601"/>
    <mergeCell ref="L600:L601"/>
    <mergeCell ref="M600:M601"/>
    <mergeCell ref="N600:N601"/>
    <mergeCell ref="O600:O601"/>
    <mergeCell ref="P600:P601"/>
    <mergeCell ref="Q600:Q601"/>
    <mergeCell ref="R600:R601"/>
    <mergeCell ref="S600:S601"/>
    <mergeCell ref="T600:T601"/>
    <mergeCell ref="U600:U601"/>
    <mergeCell ref="V600:V601"/>
    <mergeCell ref="W600:W601"/>
    <mergeCell ref="X600:X601"/>
    <mergeCell ref="Y600:Y601"/>
    <mergeCell ref="Z600:Z601"/>
    <mergeCell ref="AA600:AA601"/>
    <mergeCell ref="AB600:AB601"/>
    <mergeCell ref="AC600:AC601"/>
    <mergeCell ref="AD600:AD601"/>
    <mergeCell ref="A598:A599"/>
    <mergeCell ref="B598:B599"/>
    <mergeCell ref="C598:C599"/>
    <mergeCell ref="D598:D599"/>
    <mergeCell ref="E598:E599"/>
    <mergeCell ref="F598:F599"/>
    <mergeCell ref="G598:G599"/>
    <mergeCell ref="H598:H599"/>
    <mergeCell ref="I598:I599"/>
    <mergeCell ref="J598:J599"/>
    <mergeCell ref="K598:K599"/>
    <mergeCell ref="L598:L599"/>
    <mergeCell ref="M598:M599"/>
    <mergeCell ref="N598:N599"/>
    <mergeCell ref="O598:O599"/>
    <mergeCell ref="P598:P599"/>
    <mergeCell ref="Q598:Q599"/>
    <mergeCell ref="R598:R599"/>
    <mergeCell ref="S598:S599"/>
    <mergeCell ref="T598:T599"/>
    <mergeCell ref="U598:U599"/>
    <mergeCell ref="V598:V599"/>
    <mergeCell ref="W598:W599"/>
    <mergeCell ref="X598:X599"/>
    <mergeCell ref="Y598:Y599"/>
    <mergeCell ref="Z598:Z599"/>
    <mergeCell ref="AA598:AA599"/>
    <mergeCell ref="AB598:AB599"/>
    <mergeCell ref="AC598:AC599"/>
    <mergeCell ref="AD598:AD599"/>
    <mergeCell ref="A596:A597"/>
    <mergeCell ref="B596:B597"/>
    <mergeCell ref="C596:C597"/>
    <mergeCell ref="D596:D597"/>
    <mergeCell ref="E596:E597"/>
    <mergeCell ref="F596:F597"/>
    <mergeCell ref="G596:G597"/>
    <mergeCell ref="H596:H597"/>
    <mergeCell ref="I596:I597"/>
    <mergeCell ref="J596:J597"/>
    <mergeCell ref="K596:K597"/>
    <mergeCell ref="L596:L597"/>
    <mergeCell ref="M596:M597"/>
    <mergeCell ref="N596:N597"/>
    <mergeCell ref="O596:O597"/>
    <mergeCell ref="P596:P597"/>
    <mergeCell ref="Q596:Q597"/>
    <mergeCell ref="R596:R597"/>
    <mergeCell ref="S596:S597"/>
    <mergeCell ref="T596:T597"/>
    <mergeCell ref="U596:U597"/>
    <mergeCell ref="V596:V597"/>
    <mergeCell ref="W596:W597"/>
    <mergeCell ref="X596:X597"/>
    <mergeCell ref="Y596:Y597"/>
    <mergeCell ref="Z596:Z597"/>
    <mergeCell ref="AA596:AA597"/>
    <mergeCell ref="AB596:AB597"/>
    <mergeCell ref="AC596:AC597"/>
    <mergeCell ref="AD596:AD597"/>
    <mergeCell ref="A594:A595"/>
    <mergeCell ref="B594:B595"/>
    <mergeCell ref="C594:C595"/>
    <mergeCell ref="D594:D595"/>
    <mergeCell ref="E594:E595"/>
    <mergeCell ref="F594:F595"/>
    <mergeCell ref="G594:G595"/>
    <mergeCell ref="H594:H595"/>
    <mergeCell ref="I594:I595"/>
    <mergeCell ref="J594:J595"/>
    <mergeCell ref="K594:K595"/>
    <mergeCell ref="L594:L595"/>
    <mergeCell ref="M594:M595"/>
    <mergeCell ref="N594:N595"/>
    <mergeCell ref="O594:O595"/>
    <mergeCell ref="P594:P595"/>
    <mergeCell ref="Q594:Q595"/>
    <mergeCell ref="R594:R595"/>
    <mergeCell ref="S594:S595"/>
    <mergeCell ref="T594:T595"/>
    <mergeCell ref="U594:U595"/>
    <mergeCell ref="V594:V595"/>
    <mergeCell ref="W594:W595"/>
    <mergeCell ref="X594:X595"/>
    <mergeCell ref="Y594:Y595"/>
    <mergeCell ref="Z594:Z595"/>
    <mergeCell ref="AA594:AA595"/>
    <mergeCell ref="AB594:AB595"/>
    <mergeCell ref="AC594:AC595"/>
    <mergeCell ref="AD594:AD595"/>
    <mergeCell ref="A592:A593"/>
    <mergeCell ref="B592:B593"/>
    <mergeCell ref="C592:C593"/>
    <mergeCell ref="D592:D593"/>
    <mergeCell ref="E592:E593"/>
    <mergeCell ref="F592:F593"/>
    <mergeCell ref="G592:G593"/>
    <mergeCell ref="H592:H593"/>
    <mergeCell ref="I592:I593"/>
    <mergeCell ref="J592:J593"/>
    <mergeCell ref="K592:K593"/>
    <mergeCell ref="L592:L593"/>
    <mergeCell ref="M592:M593"/>
    <mergeCell ref="N592:N593"/>
    <mergeCell ref="O592:O593"/>
    <mergeCell ref="P592:P593"/>
    <mergeCell ref="Q592:Q593"/>
    <mergeCell ref="R592:R593"/>
    <mergeCell ref="S592:S593"/>
    <mergeCell ref="T592:T593"/>
    <mergeCell ref="U592:U593"/>
    <mergeCell ref="V592:V593"/>
    <mergeCell ref="W592:W593"/>
    <mergeCell ref="X592:X593"/>
    <mergeCell ref="Y592:Y593"/>
    <mergeCell ref="Z592:Z593"/>
    <mergeCell ref="AA592:AA593"/>
    <mergeCell ref="AB592:AB593"/>
    <mergeCell ref="AC592:AC593"/>
    <mergeCell ref="AD592:AD593"/>
    <mergeCell ref="A590:A591"/>
    <mergeCell ref="B590:B591"/>
    <mergeCell ref="C590:C591"/>
    <mergeCell ref="D590:D591"/>
    <mergeCell ref="E590:E591"/>
    <mergeCell ref="F590:F591"/>
    <mergeCell ref="G590:G591"/>
    <mergeCell ref="H590:H591"/>
    <mergeCell ref="I590:I591"/>
    <mergeCell ref="J590:J591"/>
    <mergeCell ref="K590:K591"/>
    <mergeCell ref="L590:L591"/>
    <mergeCell ref="M590:M591"/>
    <mergeCell ref="N590:N591"/>
    <mergeCell ref="O590:O591"/>
    <mergeCell ref="P590:P591"/>
    <mergeCell ref="Q590:Q591"/>
    <mergeCell ref="R590:R591"/>
    <mergeCell ref="S590:S591"/>
    <mergeCell ref="T590:T591"/>
    <mergeCell ref="U590:U591"/>
    <mergeCell ref="V590:V591"/>
    <mergeCell ref="W590:W591"/>
    <mergeCell ref="X590:X591"/>
    <mergeCell ref="Y590:Y591"/>
    <mergeCell ref="Z590:Z591"/>
    <mergeCell ref="AA590:AA591"/>
    <mergeCell ref="AB590:AB591"/>
    <mergeCell ref="AC590:AC591"/>
    <mergeCell ref="AD590:AD591"/>
    <mergeCell ref="Q588:Q589"/>
    <mergeCell ref="R588:R589"/>
    <mergeCell ref="S588:S589"/>
    <mergeCell ref="T588:T589"/>
    <mergeCell ref="U588:U589"/>
    <mergeCell ref="V588:V589"/>
    <mergeCell ref="W588:W589"/>
    <mergeCell ref="X588:X589"/>
    <mergeCell ref="Y588:Y589"/>
    <mergeCell ref="Z588:Z589"/>
    <mergeCell ref="AA588:AA589"/>
    <mergeCell ref="AB588:AB589"/>
    <mergeCell ref="AC588:AC589"/>
    <mergeCell ref="AD588:AD589"/>
    <mergeCell ref="A586:A587"/>
    <mergeCell ref="B586:B587"/>
    <mergeCell ref="C586:C587"/>
    <mergeCell ref="D586:D587"/>
    <mergeCell ref="E586:E587"/>
    <mergeCell ref="F586:F587"/>
    <mergeCell ref="G586:G587"/>
    <mergeCell ref="H586:H587"/>
    <mergeCell ref="I586:I587"/>
    <mergeCell ref="J586:J587"/>
    <mergeCell ref="K586:K587"/>
    <mergeCell ref="L586:L587"/>
    <mergeCell ref="M586:M587"/>
    <mergeCell ref="N586:N587"/>
    <mergeCell ref="O586:O587"/>
    <mergeCell ref="P586:P587"/>
    <mergeCell ref="Q586:Q587"/>
    <mergeCell ref="R586:R587"/>
    <mergeCell ref="S586:S587"/>
    <mergeCell ref="T586:T587"/>
    <mergeCell ref="U586:U587"/>
    <mergeCell ref="V586:V587"/>
    <mergeCell ref="W586:W587"/>
    <mergeCell ref="X586:X587"/>
    <mergeCell ref="Y586:Y587"/>
    <mergeCell ref="Z586:Z587"/>
    <mergeCell ref="AA586:AA587"/>
    <mergeCell ref="AB586:AB587"/>
    <mergeCell ref="AC586:AC587"/>
    <mergeCell ref="AD586:AD587"/>
    <mergeCell ref="A568:A569"/>
    <mergeCell ref="B568:B569"/>
    <mergeCell ref="C568:C569"/>
    <mergeCell ref="D568:D569"/>
    <mergeCell ref="E568:E569"/>
    <mergeCell ref="F568:F569"/>
    <mergeCell ref="G568:G569"/>
    <mergeCell ref="H568:H569"/>
    <mergeCell ref="I568:I569"/>
    <mergeCell ref="J568:J569"/>
    <mergeCell ref="K568:K569"/>
    <mergeCell ref="L568:L569"/>
    <mergeCell ref="M568:M569"/>
    <mergeCell ref="N568:N569"/>
    <mergeCell ref="O568:O569"/>
    <mergeCell ref="P568:P569"/>
    <mergeCell ref="Q568:Q569"/>
    <mergeCell ref="R568:R569"/>
    <mergeCell ref="S568:S569"/>
    <mergeCell ref="T568:T569"/>
    <mergeCell ref="U568:U569"/>
    <mergeCell ref="AC568:AC569"/>
    <mergeCell ref="AD568:AD569"/>
    <mergeCell ref="W570:W571"/>
    <mergeCell ref="A570:A571"/>
    <mergeCell ref="B570:B571"/>
    <mergeCell ref="C570:C571"/>
    <mergeCell ref="D570:D571"/>
    <mergeCell ref="E570:E571"/>
    <mergeCell ref="F570:F571"/>
    <mergeCell ref="G570:G571"/>
    <mergeCell ref="H570:H571"/>
    <mergeCell ref="I570:I571"/>
    <mergeCell ref="J570:J571"/>
    <mergeCell ref="K570:K571"/>
    <mergeCell ref="L570:L571"/>
    <mergeCell ref="M570:M571"/>
    <mergeCell ref="N570:N571"/>
    <mergeCell ref="O570:O571"/>
    <mergeCell ref="P570:P571"/>
    <mergeCell ref="Q570:Q571"/>
    <mergeCell ref="AC570:AC571"/>
    <mergeCell ref="AD570:AD571"/>
    <mergeCell ref="A572:A573"/>
    <mergeCell ref="B572:B573"/>
    <mergeCell ref="C572:C573"/>
    <mergeCell ref="D572:D573"/>
    <mergeCell ref="E572:E573"/>
    <mergeCell ref="F572:F573"/>
    <mergeCell ref="G572:G573"/>
    <mergeCell ref="H572:H573"/>
    <mergeCell ref="I572:I573"/>
    <mergeCell ref="J572:J573"/>
    <mergeCell ref="K572:K573"/>
    <mergeCell ref="L572:L573"/>
    <mergeCell ref="M572:M573"/>
    <mergeCell ref="N572:N573"/>
    <mergeCell ref="O572:O573"/>
    <mergeCell ref="P572:P573"/>
    <mergeCell ref="Q572:Q573"/>
    <mergeCell ref="E576:E577"/>
    <mergeCell ref="F576:F577"/>
    <mergeCell ref="G576:G577"/>
    <mergeCell ref="H576:H577"/>
    <mergeCell ref="I576:I577"/>
    <mergeCell ref="R572:R573"/>
    <mergeCell ref="S572:S573"/>
    <mergeCell ref="T572:T573"/>
    <mergeCell ref="U572:U573"/>
    <mergeCell ref="V572:V573"/>
    <mergeCell ref="W572:W573"/>
    <mergeCell ref="X572:X573"/>
    <mergeCell ref="Y572:Y573"/>
    <mergeCell ref="R570:R571"/>
    <mergeCell ref="S570:S571"/>
    <mergeCell ref="T570:T571"/>
    <mergeCell ref="U570:U571"/>
    <mergeCell ref="V570:V571"/>
    <mergeCell ref="R584:R585"/>
    <mergeCell ref="S584:S585"/>
    <mergeCell ref="C580:C581"/>
    <mergeCell ref="D580:D581"/>
    <mergeCell ref="A576:A577"/>
    <mergeCell ref="AC580:AC581"/>
    <mergeCell ref="AD580:AD581"/>
    <mergeCell ref="X578:X579"/>
    <mergeCell ref="Y578:Y579"/>
    <mergeCell ref="Z578:Z579"/>
    <mergeCell ref="AA578:AA579"/>
    <mergeCell ref="AB578:AB579"/>
    <mergeCell ref="AC578:AC579"/>
    <mergeCell ref="AD578:AD579"/>
    <mergeCell ref="A574:A575"/>
    <mergeCell ref="B574:B575"/>
    <mergeCell ref="C574:C575"/>
    <mergeCell ref="D574:D575"/>
    <mergeCell ref="E574:E575"/>
    <mergeCell ref="F574:F575"/>
    <mergeCell ref="G574:G575"/>
    <mergeCell ref="H574:H575"/>
    <mergeCell ref="I574:I575"/>
    <mergeCell ref="J574:J575"/>
    <mergeCell ref="K574:K575"/>
    <mergeCell ref="L574:L575"/>
    <mergeCell ref="M574:M575"/>
    <mergeCell ref="N574:N575"/>
    <mergeCell ref="O574:O575"/>
    <mergeCell ref="P574:P575"/>
    <mergeCell ref="C576:C577"/>
    <mergeCell ref="D576:D577"/>
    <mergeCell ref="Q578:Q579"/>
    <mergeCell ref="R578:R579"/>
    <mergeCell ref="S578:S579"/>
    <mergeCell ref="A580:A581"/>
    <mergeCell ref="B580:B581"/>
    <mergeCell ref="J576:J577"/>
    <mergeCell ref="K576:K577"/>
    <mergeCell ref="L576:L577"/>
    <mergeCell ref="M576:M577"/>
    <mergeCell ref="N576:N577"/>
    <mergeCell ref="O576:O577"/>
    <mergeCell ref="P576:P577"/>
    <mergeCell ref="Q576:Q577"/>
    <mergeCell ref="R576:R577"/>
    <mergeCell ref="S576:S577"/>
    <mergeCell ref="A584:A585"/>
    <mergeCell ref="B584:B585"/>
    <mergeCell ref="C584:C585"/>
    <mergeCell ref="D584:D585"/>
    <mergeCell ref="E584:E585"/>
    <mergeCell ref="F584:F585"/>
    <mergeCell ref="G584:G585"/>
    <mergeCell ref="H584:H585"/>
    <mergeCell ref="I584:I585"/>
    <mergeCell ref="J584:J585"/>
    <mergeCell ref="K584:K585"/>
    <mergeCell ref="L584:L585"/>
    <mergeCell ref="M584:M585"/>
    <mergeCell ref="N584:N585"/>
    <mergeCell ref="O584:O585"/>
    <mergeCell ref="P584:P585"/>
    <mergeCell ref="Q584:Q585"/>
    <mergeCell ref="U564:U565"/>
    <mergeCell ref="AA560:AA561"/>
    <mergeCell ref="AB560:AB561"/>
    <mergeCell ref="AC560:AC561"/>
    <mergeCell ref="AD560:AD561"/>
    <mergeCell ref="T584:T585"/>
    <mergeCell ref="U584:U585"/>
    <mergeCell ref="V584:V585"/>
    <mergeCell ref="W584:W585"/>
    <mergeCell ref="X584:X585"/>
    <mergeCell ref="Y584:Y585"/>
    <mergeCell ref="Z584:Z585"/>
    <mergeCell ref="AA584:AA585"/>
    <mergeCell ref="AB584:AB585"/>
    <mergeCell ref="AC584:AC585"/>
    <mergeCell ref="AD584:AD585"/>
    <mergeCell ref="A578:A579"/>
    <mergeCell ref="B578:B579"/>
    <mergeCell ref="C578:C579"/>
    <mergeCell ref="D578:D579"/>
    <mergeCell ref="E578:E579"/>
    <mergeCell ref="F578:F579"/>
    <mergeCell ref="G578:G579"/>
    <mergeCell ref="H578:H579"/>
    <mergeCell ref="I578:I579"/>
    <mergeCell ref="J578:J579"/>
    <mergeCell ref="K578:K579"/>
    <mergeCell ref="L578:L579"/>
    <mergeCell ref="M578:M579"/>
    <mergeCell ref="N578:N579"/>
    <mergeCell ref="O578:O579"/>
    <mergeCell ref="P578:P579"/>
    <mergeCell ref="W550:W551"/>
    <mergeCell ref="X550:X551"/>
    <mergeCell ref="Y550:Y551"/>
    <mergeCell ref="Z550:Z551"/>
    <mergeCell ref="AA550:AA551"/>
    <mergeCell ref="AB550:AB551"/>
    <mergeCell ref="AC550:AC551"/>
    <mergeCell ref="AD550:AD551"/>
    <mergeCell ref="X580:X581"/>
    <mergeCell ref="Y580:Y581"/>
    <mergeCell ref="AC554:AC555"/>
    <mergeCell ref="AD554:AD555"/>
    <mergeCell ref="AC558:AC559"/>
    <mergeCell ref="AD558:AD559"/>
    <mergeCell ref="Z562:Z563"/>
    <mergeCell ref="AC574:AC575"/>
    <mergeCell ref="AD574:AD575"/>
    <mergeCell ref="W556:W557"/>
    <mergeCell ref="X556:X557"/>
    <mergeCell ref="Y556:Y557"/>
    <mergeCell ref="Z556:Z557"/>
    <mergeCell ref="AA556:AA557"/>
    <mergeCell ref="AB556:AB557"/>
    <mergeCell ref="AD564:AD565"/>
    <mergeCell ref="AC576:AC577"/>
    <mergeCell ref="AD576:AD577"/>
    <mergeCell ref="Z572:Z573"/>
    <mergeCell ref="AA572:AA573"/>
    <mergeCell ref="AB572:AB573"/>
    <mergeCell ref="AC572:AC573"/>
    <mergeCell ref="AD572:AD573"/>
    <mergeCell ref="AA558:AA559"/>
    <mergeCell ref="B576:B577"/>
    <mergeCell ref="AC556:AC557"/>
    <mergeCell ref="U578:U579"/>
    <mergeCell ref="V578:V579"/>
    <mergeCell ref="W578:W579"/>
    <mergeCell ref="Q552:Q553"/>
    <mergeCell ref="M558:M559"/>
    <mergeCell ref="N558:N559"/>
    <mergeCell ref="A582:A583"/>
    <mergeCell ref="B582:B583"/>
    <mergeCell ref="C582:C583"/>
    <mergeCell ref="D582:D583"/>
    <mergeCell ref="E582:E583"/>
    <mergeCell ref="F582:F583"/>
    <mergeCell ref="G582:G583"/>
    <mergeCell ref="H582:H583"/>
    <mergeCell ref="I582:I583"/>
    <mergeCell ref="J582:J583"/>
    <mergeCell ref="K582:K583"/>
    <mergeCell ref="L582:L583"/>
    <mergeCell ref="M582:M583"/>
    <mergeCell ref="N582:N583"/>
    <mergeCell ref="O582:O583"/>
    <mergeCell ref="P582:P583"/>
    <mergeCell ref="Q582:Q583"/>
    <mergeCell ref="Z582:Z583"/>
    <mergeCell ref="AA582:AA583"/>
    <mergeCell ref="AB582:AB583"/>
    <mergeCell ref="AC582:AC583"/>
    <mergeCell ref="AB574:AB575"/>
    <mergeCell ref="AA562:AA563"/>
    <mergeCell ref="AB562:AB563"/>
    <mergeCell ref="AD582:AD583"/>
    <mergeCell ref="E580:E581"/>
    <mergeCell ref="F580:F581"/>
    <mergeCell ref="G580:G581"/>
    <mergeCell ref="H580:H581"/>
    <mergeCell ref="I580:I581"/>
    <mergeCell ref="J580:J581"/>
    <mergeCell ref="K580:K581"/>
    <mergeCell ref="L580:L581"/>
    <mergeCell ref="M580:M581"/>
    <mergeCell ref="N580:N581"/>
    <mergeCell ref="O580:O581"/>
    <mergeCell ref="P580:P581"/>
    <mergeCell ref="Q580:Q581"/>
    <mergeCell ref="R580:R581"/>
    <mergeCell ref="S580:S581"/>
    <mergeCell ref="T580:T581"/>
    <mergeCell ref="U580:U581"/>
    <mergeCell ref="V580:V581"/>
    <mergeCell ref="W580:W581"/>
    <mergeCell ref="Z580:Z581"/>
    <mergeCell ref="AA580:AA581"/>
    <mergeCell ref="AB580:AB581"/>
    <mergeCell ref="O548:O549"/>
    <mergeCell ref="P548:P549"/>
    <mergeCell ref="Q548:Q549"/>
    <mergeCell ref="V548:V549"/>
    <mergeCell ref="W548:W549"/>
    <mergeCell ref="X548:X549"/>
    <mergeCell ref="Y548:Y549"/>
    <mergeCell ref="R582:R583"/>
    <mergeCell ref="S582:S583"/>
    <mergeCell ref="T582:T583"/>
    <mergeCell ref="U582:U583"/>
    <mergeCell ref="V582:V583"/>
    <mergeCell ref="W582:W583"/>
    <mergeCell ref="X582:X583"/>
    <mergeCell ref="Y582:Y583"/>
    <mergeCell ref="T576:T577"/>
    <mergeCell ref="U576:U577"/>
    <mergeCell ref="V576:V577"/>
    <mergeCell ref="W576:W577"/>
    <mergeCell ref="X576:X577"/>
    <mergeCell ref="Y576:Y577"/>
    <mergeCell ref="Q574:Q575"/>
    <mergeCell ref="R574:R575"/>
    <mergeCell ref="S574:S575"/>
    <mergeCell ref="T574:T575"/>
    <mergeCell ref="X570:X571"/>
    <mergeCell ref="Y570:Y571"/>
    <mergeCell ref="V568:V569"/>
    <mergeCell ref="W568:W569"/>
    <mergeCell ref="X568:X569"/>
    <mergeCell ref="U550:U551"/>
    <mergeCell ref="V550:V551"/>
    <mergeCell ref="Q566:Q567"/>
    <mergeCell ref="R566:R567"/>
    <mergeCell ref="S566:S567"/>
    <mergeCell ref="V574:V575"/>
    <mergeCell ref="W574:W575"/>
    <mergeCell ref="X574:X575"/>
    <mergeCell ref="Y574:Y575"/>
    <mergeCell ref="Z570:Z571"/>
    <mergeCell ref="AA570:AA571"/>
    <mergeCell ref="AB570:AB571"/>
    <mergeCell ref="Y568:Y569"/>
    <mergeCell ref="Z568:Z569"/>
    <mergeCell ref="AA568:AA569"/>
    <mergeCell ref="AB568:AB569"/>
    <mergeCell ref="AD548:AD549"/>
    <mergeCell ref="A550:A551"/>
    <mergeCell ref="B550:B551"/>
    <mergeCell ref="C550:C551"/>
    <mergeCell ref="D550:D551"/>
    <mergeCell ref="E550:E551"/>
    <mergeCell ref="F550:F551"/>
    <mergeCell ref="G550:G551"/>
    <mergeCell ref="H550:H551"/>
    <mergeCell ref="I550:I551"/>
    <mergeCell ref="J550:J551"/>
    <mergeCell ref="K550:K551"/>
    <mergeCell ref="L550:L551"/>
    <mergeCell ref="M550:M551"/>
    <mergeCell ref="N550:N551"/>
    <mergeCell ref="O550:O551"/>
    <mergeCell ref="P550:P551"/>
    <mergeCell ref="Q550:Q551"/>
    <mergeCell ref="R550:R551"/>
    <mergeCell ref="S550:S551"/>
    <mergeCell ref="A548:A549"/>
    <mergeCell ref="B548:B549"/>
    <mergeCell ref="C548:C549"/>
    <mergeCell ref="D548:D549"/>
    <mergeCell ref="T550:T551"/>
    <mergeCell ref="Z548:Z549"/>
    <mergeCell ref="AA548:AA549"/>
    <mergeCell ref="H548:H549"/>
    <mergeCell ref="I548:I549"/>
    <mergeCell ref="J548:J549"/>
    <mergeCell ref="K548:K549"/>
    <mergeCell ref="L548:L549"/>
    <mergeCell ref="R556:R557"/>
    <mergeCell ref="S556:S557"/>
    <mergeCell ref="T556:T557"/>
    <mergeCell ref="U556:U557"/>
    <mergeCell ref="N554:N555"/>
    <mergeCell ref="O554:O555"/>
    <mergeCell ref="P554:P555"/>
    <mergeCell ref="M556:M557"/>
    <mergeCell ref="N556:N557"/>
    <mergeCell ref="O556:O557"/>
    <mergeCell ref="P556:P557"/>
    <mergeCell ref="Q556:Q557"/>
    <mergeCell ref="A556:A557"/>
    <mergeCell ref="B556:B557"/>
    <mergeCell ref="C556:C557"/>
    <mergeCell ref="D556:D557"/>
    <mergeCell ref="E556:E557"/>
    <mergeCell ref="F556:F557"/>
    <mergeCell ref="T578:T579"/>
    <mergeCell ref="Z576:Z577"/>
    <mergeCell ref="AA576:AA577"/>
    <mergeCell ref="U574:U575"/>
    <mergeCell ref="AC548:AC549"/>
    <mergeCell ref="Q554:Q555"/>
    <mergeCell ref="R554:R555"/>
    <mergeCell ref="S554:S555"/>
    <mergeCell ref="T554:T555"/>
    <mergeCell ref="U554:U555"/>
    <mergeCell ref="V554:V555"/>
    <mergeCell ref="W554:W555"/>
    <mergeCell ref="X554:X555"/>
    <mergeCell ref="Y554:Y555"/>
    <mergeCell ref="Z554:Z555"/>
    <mergeCell ref="AA554:AA555"/>
    <mergeCell ref="AB554:AB555"/>
    <mergeCell ref="AB576:AB577"/>
    <mergeCell ref="Z574:Z575"/>
    <mergeCell ref="AA574:AA575"/>
    <mergeCell ref="Q564:Q565"/>
    <mergeCell ref="V564:V565"/>
    <mergeCell ref="W564:W565"/>
    <mergeCell ref="X564:X565"/>
    <mergeCell ref="Y564:Y565"/>
    <mergeCell ref="Z564:Z565"/>
    <mergeCell ref="AA564:AA565"/>
    <mergeCell ref="AB564:AB565"/>
    <mergeCell ref="AC564:AC565"/>
    <mergeCell ref="R564:R565"/>
    <mergeCell ref="S564:S565"/>
    <mergeCell ref="T564:T565"/>
    <mergeCell ref="R552:R553"/>
    <mergeCell ref="S552:S553"/>
    <mergeCell ref="T552:T553"/>
    <mergeCell ref="U552:U553"/>
    <mergeCell ref="V552:V553"/>
    <mergeCell ref="W552:W553"/>
    <mergeCell ref="X552:X553"/>
    <mergeCell ref="Y552:Y553"/>
    <mergeCell ref="Z552:Z553"/>
    <mergeCell ref="AA552:AA553"/>
    <mergeCell ref="E552:E553"/>
    <mergeCell ref="F552:F553"/>
    <mergeCell ref="G552:G553"/>
    <mergeCell ref="H552:H553"/>
    <mergeCell ref="I552:I553"/>
    <mergeCell ref="J552:J553"/>
    <mergeCell ref="V556:V557"/>
    <mergeCell ref="M566:M567"/>
    <mergeCell ref="N566:N567"/>
    <mergeCell ref="O566:O567"/>
    <mergeCell ref="P566:P567"/>
    <mergeCell ref="N562:N563"/>
    <mergeCell ref="O562:O563"/>
    <mergeCell ref="P562:P563"/>
    <mergeCell ref="M564:M565"/>
    <mergeCell ref="N564:N565"/>
    <mergeCell ref="O564:O565"/>
    <mergeCell ref="P564:P565"/>
    <mergeCell ref="G556:G557"/>
    <mergeCell ref="H556:H557"/>
    <mergeCell ref="I556:I557"/>
    <mergeCell ref="J556:J557"/>
    <mergeCell ref="K556:K557"/>
    <mergeCell ref="L556:L557"/>
    <mergeCell ref="A566:A567"/>
    <mergeCell ref="B566:B567"/>
    <mergeCell ref="C566:C567"/>
    <mergeCell ref="D566:D567"/>
    <mergeCell ref="E566:E567"/>
    <mergeCell ref="F566:F567"/>
    <mergeCell ref="G566:G567"/>
    <mergeCell ref="H566:H567"/>
    <mergeCell ref="I566:I567"/>
    <mergeCell ref="J566:J567"/>
    <mergeCell ref="K566:K567"/>
    <mergeCell ref="L566:L567"/>
    <mergeCell ref="A564:A565"/>
    <mergeCell ref="B564:B565"/>
    <mergeCell ref="C564:C565"/>
    <mergeCell ref="D564:D565"/>
    <mergeCell ref="E564:E565"/>
    <mergeCell ref="F564:F565"/>
    <mergeCell ref="G564:G565"/>
    <mergeCell ref="H564:H565"/>
    <mergeCell ref="I564:I565"/>
    <mergeCell ref="J564:J565"/>
    <mergeCell ref="K564:K565"/>
    <mergeCell ref="L564:L565"/>
    <mergeCell ref="B562:B563"/>
    <mergeCell ref="C562:C563"/>
    <mergeCell ref="N560:N561"/>
    <mergeCell ref="O560:O561"/>
    <mergeCell ref="P560:P561"/>
    <mergeCell ref="Q560:Q561"/>
    <mergeCell ref="R560:R561"/>
    <mergeCell ref="S560:S561"/>
    <mergeCell ref="T560:T561"/>
    <mergeCell ref="U560:U561"/>
    <mergeCell ref="D558:D559"/>
    <mergeCell ref="E558:E559"/>
    <mergeCell ref="F558:F559"/>
    <mergeCell ref="G558:G559"/>
    <mergeCell ref="H558:H559"/>
    <mergeCell ref="I558:I559"/>
    <mergeCell ref="J558:J559"/>
    <mergeCell ref="K558:K559"/>
    <mergeCell ref="L558:L559"/>
    <mergeCell ref="O558:O559"/>
    <mergeCell ref="P558:P559"/>
    <mergeCell ref="Q558:Q559"/>
    <mergeCell ref="R558:R559"/>
    <mergeCell ref="S558:S559"/>
    <mergeCell ref="T558:T559"/>
    <mergeCell ref="U558:U559"/>
    <mergeCell ref="D562:D563"/>
    <mergeCell ref="L562:L563"/>
    <mergeCell ref="M562:M563"/>
    <mergeCell ref="E562:E563"/>
    <mergeCell ref="F562:F563"/>
    <mergeCell ref="O546:O547"/>
    <mergeCell ref="P546:P547"/>
    <mergeCell ref="Q546:Q547"/>
    <mergeCell ref="R546:R547"/>
    <mergeCell ref="S546:S547"/>
    <mergeCell ref="AD556:AD557"/>
    <mergeCell ref="A558:A559"/>
    <mergeCell ref="B558:B559"/>
    <mergeCell ref="C558:C559"/>
    <mergeCell ref="T566:T567"/>
    <mergeCell ref="U566:U567"/>
    <mergeCell ref="V566:V567"/>
    <mergeCell ref="W566:W567"/>
    <mergeCell ref="X566:X567"/>
    <mergeCell ref="Y566:Y567"/>
    <mergeCell ref="Z566:Z567"/>
    <mergeCell ref="AA566:AA567"/>
    <mergeCell ref="AB566:AB567"/>
    <mergeCell ref="AC566:AC567"/>
    <mergeCell ref="AD566:AD567"/>
    <mergeCell ref="A560:A561"/>
    <mergeCell ref="B560:B561"/>
    <mergeCell ref="C560:C561"/>
    <mergeCell ref="D560:D561"/>
    <mergeCell ref="E560:E561"/>
    <mergeCell ref="F560:F561"/>
    <mergeCell ref="G560:G561"/>
    <mergeCell ref="H560:H561"/>
    <mergeCell ref="I560:I561"/>
    <mergeCell ref="J560:J561"/>
    <mergeCell ref="K560:K561"/>
    <mergeCell ref="A562:A563"/>
    <mergeCell ref="B554:B555"/>
    <mergeCell ref="C554:C555"/>
    <mergeCell ref="D554:D555"/>
    <mergeCell ref="E554:E555"/>
    <mergeCell ref="F554:F555"/>
    <mergeCell ref="G554:G555"/>
    <mergeCell ref="H554:H555"/>
    <mergeCell ref="I554:I555"/>
    <mergeCell ref="J554:J555"/>
    <mergeCell ref="K554:K555"/>
    <mergeCell ref="L554:L555"/>
    <mergeCell ref="M554:M555"/>
    <mergeCell ref="A552:A553"/>
    <mergeCell ref="B552:B553"/>
    <mergeCell ref="C552:C553"/>
    <mergeCell ref="D552:D553"/>
    <mergeCell ref="N546:N547"/>
    <mergeCell ref="K552:K553"/>
    <mergeCell ref="L552:L553"/>
    <mergeCell ref="M552:M553"/>
    <mergeCell ref="N552:N553"/>
    <mergeCell ref="E548:E549"/>
    <mergeCell ref="F548:F549"/>
    <mergeCell ref="G548:G549"/>
    <mergeCell ref="M548:M549"/>
    <mergeCell ref="N548:N549"/>
    <mergeCell ref="T546:T547"/>
    <mergeCell ref="U546:U547"/>
    <mergeCell ref="V546:V547"/>
    <mergeCell ref="W546:W547"/>
    <mergeCell ref="X546:X547"/>
    <mergeCell ref="Y546:Y547"/>
    <mergeCell ref="Z546:Z547"/>
    <mergeCell ref="AA546:AA547"/>
    <mergeCell ref="AB546:AB547"/>
    <mergeCell ref="AC546:AC547"/>
    <mergeCell ref="AD546:AD547"/>
    <mergeCell ref="V560:V561"/>
    <mergeCell ref="W560:W561"/>
    <mergeCell ref="X560:X561"/>
    <mergeCell ref="Y560:Y561"/>
    <mergeCell ref="Z560:Z561"/>
    <mergeCell ref="A546:A547"/>
    <mergeCell ref="B546:B547"/>
    <mergeCell ref="C546:C547"/>
    <mergeCell ref="D546:D547"/>
    <mergeCell ref="E546:E547"/>
    <mergeCell ref="F546:F547"/>
    <mergeCell ref="G546:G547"/>
    <mergeCell ref="H546:H547"/>
    <mergeCell ref="I546:I547"/>
    <mergeCell ref="J546:J547"/>
    <mergeCell ref="K546:K547"/>
    <mergeCell ref="L546:L547"/>
    <mergeCell ref="M546:M547"/>
    <mergeCell ref="L560:L561"/>
    <mergeCell ref="M560:M561"/>
    <mergeCell ref="A554:A555"/>
    <mergeCell ref="AC552:AC553"/>
    <mergeCell ref="AD552:AD553"/>
    <mergeCell ref="AB558:AB559"/>
    <mergeCell ref="AB552:AB553"/>
    <mergeCell ref="R548:R549"/>
    <mergeCell ref="S548:S549"/>
    <mergeCell ref="T548:T549"/>
    <mergeCell ref="U548:U549"/>
    <mergeCell ref="G562:G563"/>
    <mergeCell ref="H562:H563"/>
    <mergeCell ref="Q562:Q563"/>
    <mergeCell ref="R562:R563"/>
    <mergeCell ref="S562:S563"/>
    <mergeCell ref="T562:T563"/>
    <mergeCell ref="U562:U563"/>
    <mergeCell ref="V562:V563"/>
    <mergeCell ref="W562:W563"/>
    <mergeCell ref="X562:X563"/>
    <mergeCell ref="Y562:Y563"/>
    <mergeCell ref="AC562:AC563"/>
    <mergeCell ref="AD562:AD563"/>
    <mergeCell ref="I562:I563"/>
    <mergeCell ref="J562:J563"/>
    <mergeCell ref="K562:K563"/>
    <mergeCell ref="O552:O553"/>
    <mergeCell ref="P552:P553"/>
    <mergeCell ref="AB548:AB549"/>
    <mergeCell ref="V558:V559"/>
    <mergeCell ref="W558:W559"/>
    <mergeCell ref="X558:X559"/>
    <mergeCell ref="Y558:Y559"/>
    <mergeCell ref="Z558:Z559"/>
  </mergeCells>
  <phoneticPr fontId="4"/>
  <printOptions horizontalCentered="1"/>
  <pageMargins left="0.59055118110236227" right="0" top="0.59055118110236227" bottom="0" header="0" footer="0"/>
  <pageSetup paperSize="9" scale="69" fitToHeight="0" orientation="landscape" r:id="rId1"/>
  <headerFooter alignWithMargins="0">
    <oddFooter>&amp;R第 &amp;P頁 / 共 &amp;N頁&amp;LCopyright© 2007 Dalian Hi-Think Computer Technology, Corp.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outlinePr summaryBelow="0" summaryRight="0"/>
  </sheetPr>
  <dimension ref="A2:CA327"/>
  <sheetViews>
    <sheetView zoomScaleNormal="100" workbookViewId="0">
      <pane xSplit="3" ySplit="5" topLeftCell="D6" activePane="bottomRight" state="frozen"/>
      <selection activeCell="AE82" sqref="A82:XFD83"/>
      <selection pane="topRight" activeCell="AE82" sqref="A82:XFD83"/>
      <selection pane="bottomLeft" activeCell="AE82" sqref="A82:XFD83"/>
      <selection pane="bottomRight"/>
    </sheetView>
  </sheetViews>
  <sheetFormatPr defaultRowHeight="13.5" outlineLevelCol="2"/>
  <cols>
    <col min="1" max="1" width="4.5" customWidth="1"/>
    <col min="2" max="2" width="6" customWidth="1"/>
    <col min="3" max="3" width="38" customWidth="1"/>
    <col min="4" max="4" width="22" customWidth="1"/>
    <col min="5" max="5" width="4.75" customWidth="1" outlineLevel="1"/>
    <col min="6" max="6" width="6.625" customWidth="1" outlineLevel="1"/>
    <col min="7" max="7" width="5.125" customWidth="1" outlineLevel="1"/>
    <col min="8" max="8" width="5.625" customWidth="1" outlineLevel="1"/>
    <col min="9" max="9" width="8.625" customWidth="1" outlineLevel="1"/>
    <col min="10" max="10" width="2.5" customWidth="1"/>
    <col min="11" max="11" width="6.625" customWidth="1" outlineLevel="1"/>
    <col min="12" max="12" width="6.125" customWidth="1" outlineLevel="1"/>
    <col min="13" max="13" width="5.25" customWidth="1" outlineLevel="1"/>
    <col min="14" max="14" width="6.625" customWidth="1" outlineLevel="1"/>
    <col min="15" max="15" width="6.125" customWidth="1" outlineLevel="1"/>
    <col min="16" max="16" width="5.25" customWidth="1" outlineLevel="1"/>
    <col min="17" max="17" width="6.625" customWidth="1" outlineLevel="2"/>
    <col min="18" max="19" width="5.125" customWidth="1" outlineLevel="2"/>
    <col min="20" max="20" width="6.625" customWidth="1" outlineLevel="1"/>
    <col min="21" max="21" width="2.5" customWidth="1"/>
    <col min="22" max="22" width="6.625" customWidth="1" outlineLevel="1"/>
    <col min="23" max="23" width="6.125" customWidth="1" outlineLevel="1"/>
    <col min="24" max="24" width="7.75" customWidth="1" outlineLevel="1"/>
    <col min="25" max="25" width="6.625" customWidth="1" outlineLevel="1"/>
    <col min="26" max="26" width="6.125" customWidth="1" outlineLevel="1"/>
    <col min="27" max="27" width="5.125" customWidth="1" outlineLevel="1"/>
    <col min="28" max="28" width="6.625" customWidth="1" outlineLevel="2"/>
    <col min="29" max="30" width="5.125" customWidth="1" outlineLevel="2"/>
    <col min="31" max="31" width="6.625" customWidth="1" outlineLevel="1"/>
    <col min="32" max="32" width="2.5" customWidth="1"/>
    <col min="33" max="33" width="6.625" customWidth="1" outlineLevel="1"/>
    <col min="34" max="34" width="6.125" customWidth="1" outlineLevel="1"/>
    <col min="35" max="35" width="6.625" customWidth="1" outlineLevel="1"/>
    <col min="36" max="36" width="6.625" customWidth="1" outlineLevel="2"/>
    <col min="37" max="38" width="5.125" customWidth="1" outlineLevel="2"/>
    <col min="39" max="39" width="11.25" bestFit="1" customWidth="1" outlineLevel="1"/>
    <col min="40" max="40" width="6.625" customWidth="1" outlineLevel="1"/>
    <col min="41" max="41" width="6.125" customWidth="1" outlineLevel="1"/>
    <col min="42" max="42" width="5.125" customWidth="1" outlineLevel="1"/>
    <col min="43" max="43" width="6.625" customWidth="1" outlineLevel="2"/>
    <col min="44" max="45" width="5.125" customWidth="1" outlineLevel="2"/>
    <col min="46" max="46" width="6.625" customWidth="1" outlineLevel="1"/>
    <col min="47" max="47" width="2.5" customWidth="1"/>
    <col min="48" max="48" width="6.625" customWidth="1" outlineLevel="1"/>
    <col min="49" max="49" width="6.125" customWidth="1" outlineLevel="1"/>
    <col min="50" max="50" width="5.125" customWidth="1" outlineLevel="1"/>
    <col min="51" max="51" width="6.625" customWidth="1" outlineLevel="2"/>
    <col min="52" max="53" width="5.125" customWidth="1" outlineLevel="2"/>
    <col min="54" max="55" width="6.625" customWidth="1" outlineLevel="1"/>
    <col min="56" max="56" width="6.125" customWidth="1" outlineLevel="1"/>
    <col min="57" max="57" width="5.125" customWidth="1" outlineLevel="1"/>
    <col min="58" max="58" width="6.625" customWidth="1" outlineLevel="2"/>
    <col min="59" max="60" width="5.125" customWidth="1" outlineLevel="2"/>
    <col min="61" max="61" width="6.625" customWidth="1" outlineLevel="1"/>
    <col min="62" max="63" width="2.5" customWidth="1"/>
    <col min="64" max="64" width="6.625" customWidth="1" outlineLevel="1"/>
    <col min="65" max="65" width="6.125" customWidth="1" outlineLevel="1"/>
    <col min="66" max="66" width="5.125" customWidth="1" outlineLevel="1"/>
    <col min="67" max="67" width="6.625" customWidth="1" outlineLevel="2"/>
    <col min="68" max="69" width="5.125" customWidth="1" outlineLevel="2"/>
    <col min="70" max="71" width="6.625" customWidth="1" outlineLevel="1"/>
    <col min="72" max="72" width="6.125" customWidth="1" outlineLevel="1"/>
    <col min="73" max="73" width="5.125" customWidth="1" outlineLevel="1"/>
    <col min="74" max="74" width="6.625" customWidth="1" outlineLevel="2"/>
    <col min="75" max="76" width="5.125" customWidth="1" outlineLevel="2"/>
    <col min="77" max="77" width="6.625" customWidth="1" outlineLevel="1"/>
    <col min="79" max="79" width="11.625" style="290" bestFit="1" customWidth="1"/>
  </cols>
  <sheetData>
    <row r="2" spans="1:79">
      <c r="A2" s="120" t="s">
        <v>113</v>
      </c>
      <c r="B2" s="121"/>
      <c r="C2" s="121"/>
      <c r="D2" s="121"/>
      <c r="E2" s="122"/>
      <c r="F2" s="122"/>
      <c r="G2" s="122"/>
      <c r="H2" s="122"/>
      <c r="I2" s="123"/>
      <c r="J2" s="124" t="s">
        <v>142</v>
      </c>
      <c r="K2" s="121" t="str">
        <f>中日程計画表!S4</f>
        <v>詳細設計</v>
      </c>
      <c r="L2" s="125"/>
      <c r="M2" s="125"/>
      <c r="N2" s="125"/>
      <c r="O2" s="125"/>
      <c r="P2" s="125"/>
      <c r="Q2" s="125"/>
      <c r="R2" s="125"/>
      <c r="S2" s="125"/>
      <c r="T2" s="126"/>
      <c r="U2" s="124" t="s">
        <v>158</v>
      </c>
      <c r="V2" s="121" t="str">
        <f>中日程計画表!AE4</f>
        <v>基本設計</v>
      </c>
      <c r="W2" s="125"/>
      <c r="X2" s="125"/>
      <c r="Y2" s="125"/>
      <c r="Z2" s="125"/>
      <c r="AA2" s="125"/>
      <c r="AB2" s="125"/>
      <c r="AC2" s="125"/>
      <c r="AD2" s="125"/>
      <c r="AE2" s="126"/>
      <c r="AF2" s="124" t="s">
        <v>143</v>
      </c>
      <c r="AG2" s="121" t="str">
        <f>中日程計画表!AQ4</f>
        <v>詳細設計</v>
      </c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6"/>
      <c r="AU2" s="124" t="s">
        <v>144</v>
      </c>
      <c r="AV2" s="127" t="str">
        <f>中日程計画表!BC4</f>
        <v>製造</v>
      </c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6"/>
      <c r="BJ2" s="124"/>
      <c r="BK2" s="124" t="s">
        <v>180</v>
      </c>
      <c r="BL2" s="121" t="str">
        <f>中日程計画表!BO4</f>
        <v>単体テスト</v>
      </c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6"/>
    </row>
    <row r="3" spans="1:79">
      <c r="A3" s="128"/>
      <c r="B3" s="129"/>
      <c r="C3" s="129"/>
      <c r="D3" s="129"/>
      <c r="E3" s="130"/>
      <c r="F3" s="130"/>
      <c r="G3" s="131"/>
      <c r="H3" s="131"/>
      <c r="I3" s="132"/>
      <c r="J3" s="133"/>
      <c r="K3" s="134" t="str">
        <f>中日程計画表!S4</f>
        <v>詳細設計</v>
      </c>
      <c r="L3" s="135"/>
      <c r="M3" s="136"/>
      <c r="N3" s="137" t="s">
        <v>145</v>
      </c>
      <c r="O3" s="138"/>
      <c r="P3" s="138"/>
      <c r="Q3" s="138"/>
      <c r="R3" s="138"/>
      <c r="S3" s="138"/>
      <c r="T3" s="139"/>
      <c r="U3" s="140"/>
      <c r="V3" s="134" t="str">
        <f>中日程計画表!AE4</f>
        <v>基本設計</v>
      </c>
      <c r="W3" s="135"/>
      <c r="X3" s="136"/>
      <c r="Y3" s="137" t="s">
        <v>145</v>
      </c>
      <c r="Z3" s="138"/>
      <c r="AA3" s="138"/>
      <c r="AB3" s="138"/>
      <c r="AC3" s="138"/>
      <c r="AD3" s="138"/>
      <c r="AE3" s="139"/>
      <c r="AF3" s="140"/>
      <c r="AG3" s="135" t="str">
        <f>中日程計画表!AQ4</f>
        <v>詳細設計</v>
      </c>
      <c r="AH3" s="135"/>
      <c r="AI3" s="135"/>
      <c r="AJ3" s="135"/>
      <c r="AK3" s="135"/>
      <c r="AL3" s="135"/>
      <c r="AM3" s="135"/>
      <c r="AN3" s="137" t="s">
        <v>145</v>
      </c>
      <c r="AO3" s="138"/>
      <c r="AP3" s="138"/>
      <c r="AQ3" s="138"/>
      <c r="AR3" s="138"/>
      <c r="AS3" s="138"/>
      <c r="AT3" s="139"/>
      <c r="AU3" s="133"/>
      <c r="AV3" s="134" t="str">
        <f>中日程計画表!BC4</f>
        <v>製造</v>
      </c>
      <c r="AW3" s="135"/>
      <c r="AX3" s="135"/>
      <c r="AY3" s="135"/>
      <c r="AZ3" s="135"/>
      <c r="BA3" s="135"/>
      <c r="BB3" s="136"/>
      <c r="BC3" s="137" t="s">
        <v>145</v>
      </c>
      <c r="BD3" s="138"/>
      <c r="BE3" s="138"/>
      <c r="BF3" s="138"/>
      <c r="BG3" s="138"/>
      <c r="BH3" s="138"/>
      <c r="BI3" s="139"/>
      <c r="BJ3" s="140"/>
      <c r="BK3" s="140"/>
      <c r="BL3" s="134" t="str">
        <f>中日程計画表!BO4</f>
        <v>単体テスト</v>
      </c>
      <c r="BM3" s="135"/>
      <c r="BN3" s="135"/>
      <c r="BO3" s="135"/>
      <c r="BP3" s="135"/>
      <c r="BQ3" s="135"/>
      <c r="BR3" s="136"/>
      <c r="BS3" s="137" t="s">
        <v>145</v>
      </c>
      <c r="BT3" s="138"/>
      <c r="BU3" s="138"/>
      <c r="BV3" s="138"/>
      <c r="BW3" s="138"/>
      <c r="BX3" s="138"/>
      <c r="BY3" s="139"/>
    </row>
    <row r="4" spans="1:79" s="153" customFormat="1" ht="40.5">
      <c r="A4" s="141" t="s">
        <v>146</v>
      </c>
      <c r="B4" s="141" t="s">
        <v>156</v>
      </c>
      <c r="C4" s="141" t="s">
        <v>43</v>
      </c>
      <c r="D4" s="141" t="s">
        <v>115</v>
      </c>
      <c r="E4" s="144" t="s">
        <v>147</v>
      </c>
      <c r="F4" s="144" t="s">
        <v>116</v>
      </c>
      <c r="G4" s="142" t="s">
        <v>148</v>
      </c>
      <c r="H4" s="143" t="s">
        <v>149</v>
      </c>
      <c r="I4" s="144" t="s">
        <v>117</v>
      </c>
      <c r="J4" s="145"/>
      <c r="K4" s="146" t="s">
        <v>6</v>
      </c>
      <c r="L4" s="147" t="s">
        <v>118</v>
      </c>
      <c r="M4" s="144" t="s">
        <v>119</v>
      </c>
      <c r="N4" s="148" t="s">
        <v>120</v>
      </c>
      <c r="O4" s="147" t="s">
        <v>118</v>
      </c>
      <c r="P4" s="144" t="s">
        <v>121</v>
      </c>
      <c r="Q4" s="144" t="s">
        <v>122</v>
      </c>
      <c r="R4" s="142" t="s">
        <v>150</v>
      </c>
      <c r="S4" s="143" t="s">
        <v>151</v>
      </c>
      <c r="T4" s="144" t="s">
        <v>117</v>
      </c>
      <c r="U4" s="149"/>
      <c r="V4" s="146" t="s">
        <v>6</v>
      </c>
      <c r="W4" s="147" t="s">
        <v>118</v>
      </c>
      <c r="X4" s="144" t="s">
        <v>123</v>
      </c>
      <c r="Y4" s="146" t="s">
        <v>120</v>
      </c>
      <c r="Z4" s="147" t="s">
        <v>118</v>
      </c>
      <c r="AA4" s="150" t="s">
        <v>124</v>
      </c>
      <c r="AB4" s="144" t="s">
        <v>122</v>
      </c>
      <c r="AC4" s="142" t="s">
        <v>150</v>
      </c>
      <c r="AD4" s="143" t="s">
        <v>151</v>
      </c>
      <c r="AE4" s="144" t="s">
        <v>117</v>
      </c>
      <c r="AF4" s="149"/>
      <c r="AG4" s="146" t="s">
        <v>6</v>
      </c>
      <c r="AH4" s="147" t="s">
        <v>118</v>
      </c>
      <c r="AI4" s="151" t="s">
        <v>125</v>
      </c>
      <c r="AJ4" s="144" t="s">
        <v>126</v>
      </c>
      <c r="AK4" s="142" t="s">
        <v>150</v>
      </c>
      <c r="AL4" s="143" t="s">
        <v>151</v>
      </c>
      <c r="AM4" s="144" t="s">
        <v>117</v>
      </c>
      <c r="AN4" s="146" t="s">
        <v>120</v>
      </c>
      <c r="AO4" s="147" t="s">
        <v>118</v>
      </c>
      <c r="AP4" s="150" t="s">
        <v>124</v>
      </c>
      <c r="AQ4" s="144" t="s">
        <v>127</v>
      </c>
      <c r="AR4" s="142" t="s">
        <v>150</v>
      </c>
      <c r="AS4" s="143" t="s">
        <v>151</v>
      </c>
      <c r="AT4" s="144" t="s">
        <v>117</v>
      </c>
      <c r="AU4" s="152"/>
      <c r="AV4" s="146" t="s">
        <v>6</v>
      </c>
      <c r="AW4" s="147" t="s">
        <v>118</v>
      </c>
      <c r="AX4" s="144" t="s">
        <v>128</v>
      </c>
      <c r="AY4" s="144" t="s">
        <v>129</v>
      </c>
      <c r="AZ4" s="142" t="s">
        <v>150</v>
      </c>
      <c r="BA4" s="143" t="s">
        <v>151</v>
      </c>
      <c r="BB4" s="144" t="s">
        <v>117</v>
      </c>
      <c r="BC4" s="148" t="s">
        <v>120</v>
      </c>
      <c r="BD4" s="147" t="s">
        <v>118</v>
      </c>
      <c r="BE4" s="144" t="s">
        <v>124</v>
      </c>
      <c r="BF4" s="144" t="s">
        <v>127</v>
      </c>
      <c r="BG4" s="142" t="s">
        <v>150</v>
      </c>
      <c r="BH4" s="143" t="s">
        <v>151</v>
      </c>
      <c r="BI4" s="144" t="s">
        <v>117</v>
      </c>
      <c r="BJ4" s="149"/>
      <c r="BK4" s="149"/>
      <c r="BL4" s="146" t="s">
        <v>6</v>
      </c>
      <c r="BM4" s="147" t="s">
        <v>118</v>
      </c>
      <c r="BN4" s="144" t="s">
        <v>128</v>
      </c>
      <c r="BO4" s="144" t="s">
        <v>129</v>
      </c>
      <c r="BP4" s="142" t="s">
        <v>148</v>
      </c>
      <c r="BQ4" s="143" t="s">
        <v>149</v>
      </c>
      <c r="BR4" s="144" t="s">
        <v>117</v>
      </c>
      <c r="BS4" s="146" t="s">
        <v>120</v>
      </c>
      <c r="BT4" s="147" t="s">
        <v>118</v>
      </c>
      <c r="BU4" s="150" t="s">
        <v>124</v>
      </c>
      <c r="BV4" s="144" t="s">
        <v>122</v>
      </c>
      <c r="BW4" s="142" t="s">
        <v>148</v>
      </c>
      <c r="BX4" s="143" t="s">
        <v>149</v>
      </c>
      <c r="BY4" s="144" t="s">
        <v>117</v>
      </c>
      <c r="CA4" s="291"/>
    </row>
    <row r="5" spans="1:79" s="166" customFormat="1">
      <c r="A5" s="154"/>
      <c r="B5" s="154"/>
      <c r="C5" s="154"/>
      <c r="D5" s="154"/>
      <c r="E5" s="157" t="s">
        <v>130</v>
      </c>
      <c r="F5" s="157" t="s">
        <v>131</v>
      </c>
      <c r="G5" s="155" t="s">
        <v>131</v>
      </c>
      <c r="H5" s="156" t="s">
        <v>131</v>
      </c>
      <c r="I5" s="157" t="s">
        <v>131</v>
      </c>
      <c r="J5" s="158"/>
      <c r="K5" s="159"/>
      <c r="L5" s="160"/>
      <c r="M5" s="157" t="s">
        <v>132</v>
      </c>
      <c r="N5" s="161"/>
      <c r="O5" s="160"/>
      <c r="P5" s="157" t="s">
        <v>130</v>
      </c>
      <c r="Q5" s="157" t="s">
        <v>133</v>
      </c>
      <c r="R5" s="155" t="s">
        <v>133</v>
      </c>
      <c r="S5" s="156" t="s">
        <v>133</v>
      </c>
      <c r="T5" s="157" t="s">
        <v>133</v>
      </c>
      <c r="U5" s="162"/>
      <c r="V5" s="159"/>
      <c r="W5" s="160"/>
      <c r="X5" s="157" t="s">
        <v>152</v>
      </c>
      <c r="Y5" s="159"/>
      <c r="Z5" s="160"/>
      <c r="AA5" s="163" t="s">
        <v>130</v>
      </c>
      <c r="AB5" s="157" t="s">
        <v>131</v>
      </c>
      <c r="AC5" s="155" t="s">
        <v>131</v>
      </c>
      <c r="AD5" s="156" t="s">
        <v>131</v>
      </c>
      <c r="AE5" s="157" t="s">
        <v>131</v>
      </c>
      <c r="AF5" s="162"/>
      <c r="AG5" s="159"/>
      <c r="AH5" s="160"/>
      <c r="AI5" s="164" t="s">
        <v>153</v>
      </c>
      <c r="AJ5" s="157" t="s">
        <v>154</v>
      </c>
      <c r="AK5" s="155" t="s">
        <v>154</v>
      </c>
      <c r="AL5" s="156" t="s">
        <v>154</v>
      </c>
      <c r="AM5" s="157" t="s">
        <v>154</v>
      </c>
      <c r="AN5" s="159"/>
      <c r="AO5" s="160"/>
      <c r="AP5" s="163" t="s">
        <v>130</v>
      </c>
      <c r="AQ5" s="157" t="s">
        <v>134</v>
      </c>
      <c r="AR5" s="155" t="s">
        <v>134</v>
      </c>
      <c r="AS5" s="156" t="s">
        <v>134</v>
      </c>
      <c r="AT5" s="157" t="s">
        <v>134</v>
      </c>
      <c r="AU5" s="165"/>
      <c r="AV5" s="159"/>
      <c r="AW5" s="160"/>
      <c r="AX5" s="157" t="s">
        <v>130</v>
      </c>
      <c r="AY5" s="157" t="s">
        <v>131</v>
      </c>
      <c r="AZ5" s="155" t="s">
        <v>131</v>
      </c>
      <c r="BA5" s="156" t="s">
        <v>131</v>
      </c>
      <c r="BB5" s="157" t="s">
        <v>131</v>
      </c>
      <c r="BC5" s="161"/>
      <c r="BD5" s="160"/>
      <c r="BE5" s="157" t="s">
        <v>130</v>
      </c>
      <c r="BF5" s="157" t="s">
        <v>135</v>
      </c>
      <c r="BG5" s="155" t="s">
        <v>135</v>
      </c>
      <c r="BH5" s="156" t="s">
        <v>135</v>
      </c>
      <c r="BI5" s="157" t="s">
        <v>131</v>
      </c>
      <c r="BJ5" s="162"/>
      <c r="BK5" s="162"/>
      <c r="BL5" s="159"/>
      <c r="BM5" s="160"/>
      <c r="BN5" s="157" t="s">
        <v>130</v>
      </c>
      <c r="BO5" s="157" t="s">
        <v>131</v>
      </c>
      <c r="BP5" s="155" t="s">
        <v>131</v>
      </c>
      <c r="BQ5" s="156" t="s">
        <v>131</v>
      </c>
      <c r="BR5" s="157" t="s">
        <v>131</v>
      </c>
      <c r="BS5" s="159"/>
      <c r="BT5" s="160"/>
      <c r="BU5" s="163" t="s">
        <v>130</v>
      </c>
      <c r="BV5" s="157" t="s">
        <v>131</v>
      </c>
      <c r="BW5" s="155" t="s">
        <v>131</v>
      </c>
      <c r="BX5" s="156" t="s">
        <v>131</v>
      </c>
      <c r="BY5" s="157" t="s">
        <v>131</v>
      </c>
      <c r="BZ5" s="166" t="s">
        <v>192</v>
      </c>
      <c r="CA5" s="292"/>
    </row>
    <row r="6" spans="1:79">
      <c r="A6" s="167">
        <f t="shared" ref="A6:A59" si="0">ROW()-5</f>
        <v>1</v>
      </c>
      <c r="B6" s="168" t="str">
        <f>リスト!C7</f>
        <v>-</v>
      </c>
      <c r="C6" s="169">
        <f>リスト!D7</f>
        <v>0</v>
      </c>
      <c r="D6" s="170" t="str">
        <f>リスト!E7</f>
        <v>ログイン画面</v>
      </c>
      <c r="E6" s="193" t="str">
        <f t="shared" ref="E6:E46" ca="1" si="1">IF(OR(INDIRECT("品質!F"&amp;(ROW()*2-4))="",INDIRECT("品質!F"&amp;(ROW()*2-4))=0),"",INDIRECT("品質!F"&amp;(ROW()*2-4)))</f>
        <v/>
      </c>
      <c r="F6" s="172" t="str">
        <f ca="1">QA密度</f>
        <v/>
      </c>
      <c r="G6" s="173">
        <v>6</v>
      </c>
      <c r="H6" s="174">
        <v>10</v>
      </c>
      <c r="I6" s="172" t="str">
        <f t="shared" ref="I6:I46" ca="1" si="2">QA目標差異</f>
        <v/>
      </c>
      <c r="J6" s="133"/>
      <c r="K6" s="175" t="str">
        <f>リスト!H7</f>
        <v>NG</v>
      </c>
      <c r="L6" s="176" t="str">
        <f t="shared" ref="L6:L46" ca="1" si="3">IF(INDIRECT("中日程計画表!U"&amp;(ROW()*2-4))="","",INDIRECT("中日程計画表!U"&amp;(ROW()*2-4)))</f>
        <v/>
      </c>
      <c r="M6" s="171">
        <f t="shared" ref="M6:M46" ca="1" si="4">IF(INDIRECT("品質!L"&amp;(ROW()*2-4))="","",INDIRECT("品質!L"&amp;(ROW()*2-4)))</f>
        <v>0</v>
      </c>
      <c r="N6" s="177" t="str">
        <f>リスト!I7</f>
        <v>NG</v>
      </c>
      <c r="O6" s="176" t="str">
        <f t="shared" ref="O6:O46" ca="1" si="5">IF(INDIRECT("中日程計画表!Y"&amp;(ROW()*2-4))="","",INDIRECT("中日程計画表!Y"&amp;(ROW()*2-4)))</f>
        <v/>
      </c>
      <c r="P6" s="171">
        <f t="shared" ref="P6:P46" ca="1" si="6">IF(INDIRECT("品質!N"&amp;(ROW()*2-4))="","",INDIRECT("品質!N"&amp;(ROW()*2-4)))</f>
        <v>0</v>
      </c>
      <c r="Q6" s="172" t="str">
        <f t="shared" ref="Q6:Q46" ca="1" si="7">DS指摘率</f>
        <v/>
      </c>
      <c r="R6" s="173">
        <v>0.56000000000000005</v>
      </c>
      <c r="S6" s="174">
        <v>0.84</v>
      </c>
      <c r="T6" s="172" t="str">
        <f t="shared" ref="T6:T46" ca="1" si="8">DS目標差異</f>
        <v/>
      </c>
      <c r="U6" s="140"/>
      <c r="V6" s="178" t="str">
        <f>リスト!J7</f>
        <v>NG</v>
      </c>
      <c r="W6" s="176" t="str">
        <f t="shared" ref="W6:W46" ca="1" si="9">IF(INDIRECT("中日程計画表!AG"&amp;(ROW()*2-4))="","",INDIRECT("中日程計画表!AG"&amp;(ROW()*2-4)))</f>
        <v/>
      </c>
      <c r="X6" s="225">
        <f t="shared" ref="X6:X46" ca="1" si="10">IF(INDIRECT("品質!P"&amp;(ROW()*2-4))="","",INDIRECT("品質!P"&amp;(ROW()*2-4)))</f>
        <v>0</v>
      </c>
      <c r="Y6" s="175" t="str">
        <f>リスト!K7</f>
        <v>NG</v>
      </c>
      <c r="Z6" s="176" t="str">
        <f t="shared" ref="Z6:Z46" ca="1" si="11">IF(INDIRECT("中日程計画表!AK"&amp;(ROW()*2-4))="","",INDIRECT("中日程計画表!AK"&amp;(ROW()*2-4)))</f>
        <v/>
      </c>
      <c r="AA6" s="179">
        <f t="shared" ref="AA6:AA46" ca="1" si="12">IF(INDIRECT("品質!R"&amp;(ROW()*2-4))="","",INDIRECT("品質!R"&amp;(ROW()*2-4)))</f>
        <v>0</v>
      </c>
      <c r="AB6" s="180" t="str">
        <f t="shared" ref="AB6:AB46" ca="1" si="13">CD指摘率</f>
        <v/>
      </c>
      <c r="AC6" s="181">
        <v>8</v>
      </c>
      <c r="AD6" s="182">
        <v>12</v>
      </c>
      <c r="AE6" s="180" t="str">
        <f t="shared" ref="AE6:AE320" ca="1" si="14">CD目標差異</f>
        <v/>
      </c>
      <c r="AF6" s="140"/>
      <c r="AG6" s="177" t="str">
        <f>リスト!L7</f>
        <v>NG</v>
      </c>
      <c r="AH6" s="176" t="str">
        <f t="shared" ref="AH6:AH46" ca="1" si="15">IF(INDIRECT("中日程計画表!AS"&amp;(ROW()*2-4))="","",INDIRECT("中日程計画表!AS"&amp;(ROW()*2-4)))</f>
        <v/>
      </c>
      <c r="AI6" s="227">
        <f ca="1">IF(INDIRECT("品質!T"&amp;(ROW()*2-4))="","",INDIRECT("品質!T"&amp;(ROW()*2-4)))</f>
        <v>0</v>
      </c>
      <c r="AJ6" s="228" t="str">
        <f t="shared" ref="AJ6:AJ46" ca="1" si="16">MCLケース設定率</f>
        <v/>
      </c>
      <c r="AK6" s="184">
        <v>200</v>
      </c>
      <c r="AL6" s="185">
        <v>300</v>
      </c>
      <c r="AM6" s="183" t="str">
        <f t="shared" ref="AM6:AM46" ca="1" si="17">MCL目標差異</f>
        <v/>
      </c>
      <c r="AN6" s="175" t="str">
        <f>リスト!M7</f>
        <v>NG</v>
      </c>
      <c r="AO6" s="176" t="str">
        <f t="shared" ref="AO6:AO46" ca="1" si="18">IF(INDIRECT("中日程計画表!AW"&amp;(ROW()*2-4))="","",INDIRECT("中日程計画表!AW"&amp;(ROW()*2-4)))</f>
        <v/>
      </c>
      <c r="AP6" s="179">
        <f t="shared" ref="AP6:AP46" ca="1" si="19">IF(INDIRECT("品質!V"&amp;(ROW()*2-4))="","",INDIRECT("品質!V"&amp;(ROW()*2-4)))</f>
        <v>15</v>
      </c>
      <c r="AQ6" s="172" t="str">
        <f t="shared" ref="AQ6:AQ7" ca="1" si="20">IF(ISERROR(AP6/(AI6*0.01))=TRUE,"",AP6/(AI6*0.01))</f>
        <v/>
      </c>
      <c r="AR6" s="173">
        <v>4</v>
      </c>
      <c r="AS6" s="174">
        <v>6</v>
      </c>
      <c r="AT6" s="172" t="str">
        <f t="shared" ref="AT6:AT46" ca="1" si="21">MCL指摘率目標差異</f>
        <v/>
      </c>
      <c r="AU6" s="122"/>
      <c r="AV6" s="175" t="str">
        <f>リスト!N7</f>
        <v>NG</v>
      </c>
      <c r="AW6" s="176" t="str">
        <f t="shared" ref="AW6:AW46" ca="1" si="22">IF(INDIRECT("中日程計画表!BE"&amp;(ROW()*2-4))="","",INDIRECT("中日程計画表!BE"&amp;(ROW()*2-4)))</f>
        <v/>
      </c>
      <c r="AX6" s="179">
        <f t="shared" ref="AX6:AX46" ca="1" si="23">IF(INDIRECT("品質!X"&amp;(ROW()*2-4))="","",INDIRECT("品質!X"&amp;(ROW()*2-4)))</f>
        <v>0</v>
      </c>
      <c r="AY6" s="172" t="str">
        <f t="shared" ref="AY6:AY7" ca="1" si="24">IF(ISERROR(AX6/$X6)=TRUE,"",AX6/$X6)</f>
        <v/>
      </c>
      <c r="AZ6" s="173">
        <v>4.4000000000000004</v>
      </c>
      <c r="BA6" s="174">
        <v>6.6</v>
      </c>
      <c r="BB6" s="172" t="str">
        <f t="shared" ref="BB6:BB46" ca="1" si="25">MT目標差異</f>
        <v/>
      </c>
      <c r="BC6" s="177" t="str">
        <f>リスト!O7</f>
        <v>NG</v>
      </c>
      <c r="BD6" s="176" t="str">
        <f t="shared" ref="BD6:BD46" ca="1" si="26">IF(INDIRECT("中日程計画表!BI"&amp;(ROW()*2-4))="","",INDIRECT("中日程計画表!BI"&amp;(ROW()*2-4)))</f>
        <v/>
      </c>
      <c r="BE6" s="179" t="str">
        <f t="shared" ref="BE6:BE46" ca="1" si="27">IF(INDIRECT("品質!Z"&amp;(ROW()*2-4))="","",INDIRECT("品質!Z"&amp;(ROW()*2-4)))</f>
        <v/>
      </c>
      <c r="BF6" s="172" t="str">
        <f t="shared" ref="BF6:BF7" ca="1" si="28">IF(ISERROR(BE6/$X6)=TRUE,"",BE6/$X6)</f>
        <v/>
      </c>
      <c r="BG6" s="173">
        <v>1.6</v>
      </c>
      <c r="BH6" s="174">
        <v>2.4</v>
      </c>
      <c r="BI6" s="172" t="str">
        <f t="shared" ref="BI6:BI46" ca="1" si="29">MTR目標差異</f>
        <v/>
      </c>
      <c r="BJ6" s="140"/>
      <c r="BK6" s="140"/>
      <c r="BL6" s="178" t="str">
        <f>リスト!P7</f>
        <v>NG</v>
      </c>
      <c r="BM6" s="176" t="str">
        <f t="shared" ref="BM6:BM46" ca="1" si="30">IF(INDIRECT("中日程計画表!BQ"&amp;(ROW()*2-4))="","",INDIRECT("中日程計画表!BQ"&amp;(ROW()*2-4)))</f>
        <v/>
      </c>
      <c r="BN6" s="179" t="str">
        <f t="shared" ref="BN6:BN46" ca="1" si="31">IF(INDIRECT("品質!AB"&amp;(ROW()*2-4))="","",INDIRECT("品質!AB"&amp;(ROW()*2-4)))</f>
        <v/>
      </c>
      <c r="BO6" s="172" t="str">
        <f t="shared" ref="BO6:BO7" ca="1" si="32">IF(ISERROR(BN6/$X6)=TRUE,"",BN6/$X6)</f>
        <v/>
      </c>
      <c r="BP6" s="173">
        <v>0.4</v>
      </c>
      <c r="BQ6" s="174">
        <v>0.6</v>
      </c>
      <c r="BR6" s="172" t="str">
        <f t="shared" ref="BR6:BR46" ca="1" si="33">モテ目標差異</f>
        <v/>
      </c>
      <c r="BS6" s="175" t="str">
        <f>リスト!Q7</f>
        <v>NG</v>
      </c>
      <c r="BT6" s="176" t="str">
        <f t="shared" ref="BT6:BT46" ca="1" si="34">IF(INDIRECT("中日程計画表!BU"&amp;(ROW()*2-4))="","",INDIRECT("中日程計画表!BU"&amp;(ROW()*2-4)))</f>
        <v/>
      </c>
      <c r="BU6" s="179" t="str">
        <f t="shared" ref="BU6:BU46" ca="1" si="35">IF(INDIRECT("品質!AD"&amp;(ROW()*2-4))="","",INDIRECT("品質!AD"&amp;(ROW()*2-4)))</f>
        <v/>
      </c>
      <c r="BV6" s="180" t="str">
        <f t="shared" ref="BV6:BV7" ca="1" si="36">IF(ISERROR(BU6/$X6)=TRUE,"",BU6/$X6)</f>
        <v/>
      </c>
      <c r="BW6" s="181">
        <v>0</v>
      </c>
      <c r="BX6" s="182">
        <v>0</v>
      </c>
      <c r="BY6" s="180" t="str">
        <f t="shared" ref="BY6:BY46" ca="1" si="37">モテR目標差異</f>
        <v/>
      </c>
      <c r="BZ6" t="e">
        <f>リスト!#REF!</f>
        <v>#REF!</v>
      </c>
      <c r="CA6" s="290" t="e">
        <f>INDEX(リスト!X:X,MATCH($C6,リスト!$D:$D,0))</f>
        <v>#N/A</v>
      </c>
    </row>
    <row r="7" spans="1:79">
      <c r="A7" s="167">
        <f t="shared" si="0"/>
        <v>2</v>
      </c>
      <c r="B7" s="186" t="str">
        <f>リスト!C8</f>
        <v>-</v>
      </c>
      <c r="C7" s="187">
        <f>リスト!D8</f>
        <v>0</v>
      </c>
      <c r="D7" s="188" t="str">
        <f>リスト!E8</f>
        <v>メニュー、ホーム（ダッシュボード）</v>
      </c>
      <c r="E7" s="224" t="str">
        <f t="shared" ca="1" si="1"/>
        <v/>
      </c>
      <c r="F7" s="172" t="str">
        <f t="shared" ref="F7:F320" ca="1" si="38">QA密度</f>
        <v/>
      </c>
      <c r="G7" s="173">
        <v>6</v>
      </c>
      <c r="H7" s="174">
        <v>10</v>
      </c>
      <c r="I7" s="172" t="str">
        <f t="shared" ca="1" si="2"/>
        <v/>
      </c>
      <c r="J7" s="133"/>
      <c r="K7" s="175" t="str">
        <f>リスト!H8</f>
        <v>NG</v>
      </c>
      <c r="L7" s="176" t="str">
        <f t="shared" ca="1" si="3"/>
        <v/>
      </c>
      <c r="M7" s="171">
        <f t="shared" ca="1" si="4"/>
        <v>0</v>
      </c>
      <c r="N7" s="177" t="str">
        <f>リスト!I8</f>
        <v>NG</v>
      </c>
      <c r="O7" s="176" t="str">
        <f t="shared" ca="1" si="5"/>
        <v/>
      </c>
      <c r="P7" s="171">
        <f t="shared" ca="1" si="6"/>
        <v>0</v>
      </c>
      <c r="Q7" s="172" t="str">
        <f t="shared" ca="1" si="7"/>
        <v/>
      </c>
      <c r="R7" s="173">
        <v>0.56000000000000005</v>
      </c>
      <c r="S7" s="174">
        <v>0.84</v>
      </c>
      <c r="T7" s="172" t="str">
        <f t="shared" ca="1" si="8"/>
        <v/>
      </c>
      <c r="U7" s="140"/>
      <c r="V7" s="178" t="str">
        <f>リスト!J8</f>
        <v>NG</v>
      </c>
      <c r="W7" s="176" t="str">
        <f t="shared" ca="1" si="9"/>
        <v/>
      </c>
      <c r="X7" s="225">
        <f t="shared" ca="1" si="10"/>
        <v>0.20399999999999999</v>
      </c>
      <c r="Y7" s="175" t="str">
        <f>リスト!K8</f>
        <v>NG</v>
      </c>
      <c r="Z7" s="176" t="str">
        <f t="shared" ca="1" si="11"/>
        <v/>
      </c>
      <c r="AA7" s="179">
        <f t="shared" ca="1" si="12"/>
        <v>0</v>
      </c>
      <c r="AB7" s="180">
        <f t="shared" ca="1" si="13"/>
        <v>0</v>
      </c>
      <c r="AC7" s="189">
        <v>8</v>
      </c>
      <c r="AD7" s="190">
        <v>12</v>
      </c>
      <c r="AE7" s="180" t="str">
        <f t="shared" ca="1" si="14"/>
        <v/>
      </c>
      <c r="AF7" s="140"/>
      <c r="AG7" s="177" t="str">
        <f>リスト!L8</f>
        <v>NG</v>
      </c>
      <c r="AH7" s="176" t="str">
        <f t="shared" ca="1" si="15"/>
        <v/>
      </c>
      <c r="AI7" s="229">
        <f t="shared" ref="AI7:AI47" ca="1" si="39">IF(INDIRECT("品質!T"&amp;(ROW()*2-4))="","",INDIRECT("品質!T"&amp;(ROW()*2-4)))</f>
        <v>0</v>
      </c>
      <c r="AJ7" s="183">
        <f t="shared" ca="1" si="16"/>
        <v>0</v>
      </c>
      <c r="AK7" s="184">
        <v>200</v>
      </c>
      <c r="AL7" s="185">
        <v>300</v>
      </c>
      <c r="AM7" s="183" t="str">
        <f t="shared" ca="1" si="17"/>
        <v/>
      </c>
      <c r="AN7" s="175" t="str">
        <f>リスト!M8</f>
        <v>NG</v>
      </c>
      <c r="AO7" s="176" t="str">
        <f t="shared" ca="1" si="18"/>
        <v/>
      </c>
      <c r="AP7" s="179">
        <f t="shared" ca="1" si="19"/>
        <v>4</v>
      </c>
      <c r="AQ7" s="172" t="str">
        <f t="shared" ca="1" si="20"/>
        <v/>
      </c>
      <c r="AR7" s="191">
        <v>4</v>
      </c>
      <c r="AS7" s="192">
        <v>6</v>
      </c>
      <c r="AT7" s="172" t="str">
        <f t="shared" ca="1" si="21"/>
        <v/>
      </c>
      <c r="AU7" s="122"/>
      <c r="AV7" s="175" t="str">
        <f>リスト!N8</f>
        <v>NG</v>
      </c>
      <c r="AW7" s="176" t="str">
        <f t="shared" ca="1" si="22"/>
        <v/>
      </c>
      <c r="AX7" s="193">
        <f t="shared" ca="1" si="23"/>
        <v>1</v>
      </c>
      <c r="AY7" s="194">
        <f t="shared" ca="1" si="24"/>
        <v>4.9019607843137258</v>
      </c>
      <c r="AZ7" s="173">
        <v>4.4000000000000004</v>
      </c>
      <c r="BA7" s="174">
        <v>6.6</v>
      </c>
      <c r="BB7" s="172" t="str">
        <f t="shared" ca="1" si="25"/>
        <v/>
      </c>
      <c r="BC7" s="177" t="str">
        <f>リスト!O8</f>
        <v>NG</v>
      </c>
      <c r="BD7" s="176" t="str">
        <f t="shared" ca="1" si="26"/>
        <v/>
      </c>
      <c r="BE7" s="193">
        <f t="shared" ca="1" si="27"/>
        <v>1</v>
      </c>
      <c r="BF7" s="194">
        <f t="shared" ca="1" si="28"/>
        <v>4.9019607843137258</v>
      </c>
      <c r="BG7" s="173">
        <v>1.6</v>
      </c>
      <c r="BH7" s="174">
        <v>2.4</v>
      </c>
      <c r="BI7" s="172" t="str">
        <f t="shared" ca="1" si="29"/>
        <v/>
      </c>
      <c r="BJ7" s="140"/>
      <c r="BK7" s="140"/>
      <c r="BL7" s="178" t="str">
        <f>リスト!P8</f>
        <v>NG</v>
      </c>
      <c r="BM7" s="176" t="str">
        <f t="shared" ca="1" si="30"/>
        <v/>
      </c>
      <c r="BN7" s="193" t="str">
        <f t="shared" ca="1" si="31"/>
        <v/>
      </c>
      <c r="BO7" s="194" t="str">
        <f t="shared" ca="1" si="32"/>
        <v/>
      </c>
      <c r="BP7" s="173">
        <v>0.4</v>
      </c>
      <c r="BQ7" s="174">
        <v>0.6</v>
      </c>
      <c r="BR7" s="172" t="str">
        <f t="shared" ca="1" si="33"/>
        <v/>
      </c>
      <c r="BS7" s="175" t="str">
        <f>リスト!Q8</f>
        <v>NG</v>
      </c>
      <c r="BT7" s="176" t="str">
        <f t="shared" ca="1" si="34"/>
        <v/>
      </c>
      <c r="BU7" s="179" t="str">
        <f t="shared" ca="1" si="35"/>
        <v/>
      </c>
      <c r="BV7" s="180" t="str">
        <f t="shared" ca="1" si="36"/>
        <v/>
      </c>
      <c r="BW7" s="189">
        <v>0</v>
      </c>
      <c r="BX7" s="190">
        <v>0</v>
      </c>
      <c r="BY7" s="180" t="str">
        <f t="shared" ca="1" si="37"/>
        <v/>
      </c>
      <c r="BZ7" t="e">
        <f>リスト!#REF!</f>
        <v>#REF!</v>
      </c>
      <c r="CA7" s="290" t="e">
        <f>INDEX(リスト!X:X,MATCH($C7,リスト!$D:$D,0))</f>
        <v>#N/A</v>
      </c>
    </row>
    <row r="8" spans="1:79">
      <c r="A8" s="167">
        <f t="shared" si="0"/>
        <v>3</v>
      </c>
      <c r="B8" s="186" t="str">
        <f>リスト!C9</f>
        <v>出荷指示</v>
      </c>
      <c r="C8" s="187">
        <f>リスト!D9</f>
        <v>0</v>
      </c>
      <c r="D8" s="188" t="str">
        <f>リスト!E9</f>
        <v>出荷指示データ取込（CSV）</v>
      </c>
      <c r="E8" s="224" t="str">
        <f t="shared" ca="1" si="1"/>
        <v/>
      </c>
      <c r="F8" s="172" t="str">
        <f t="shared" ca="1" si="38"/>
        <v/>
      </c>
      <c r="G8" s="173">
        <v>6</v>
      </c>
      <c r="H8" s="174">
        <v>10</v>
      </c>
      <c r="I8" s="172" t="str">
        <f t="shared" ca="1" si="2"/>
        <v/>
      </c>
      <c r="J8" s="133"/>
      <c r="K8" s="175" t="str">
        <f>リスト!H9</f>
        <v>NG</v>
      </c>
      <c r="L8" s="176" t="str">
        <f t="shared" ca="1" si="3"/>
        <v/>
      </c>
      <c r="M8" s="171">
        <f t="shared" ca="1" si="4"/>
        <v>0</v>
      </c>
      <c r="N8" s="177" t="str">
        <f>リスト!I9</f>
        <v>NG</v>
      </c>
      <c r="O8" s="176" t="str">
        <f t="shared" ca="1" si="5"/>
        <v/>
      </c>
      <c r="P8" s="171">
        <f t="shared" ca="1" si="6"/>
        <v>0</v>
      </c>
      <c r="Q8" s="172" t="str">
        <f t="shared" ca="1" si="7"/>
        <v/>
      </c>
      <c r="R8" s="173">
        <v>0.56000000000000005</v>
      </c>
      <c r="S8" s="174">
        <v>0.84</v>
      </c>
      <c r="T8" s="172" t="str">
        <f t="shared" ca="1" si="8"/>
        <v/>
      </c>
      <c r="U8" s="140"/>
      <c r="V8" s="178" t="str">
        <f>リスト!J9</f>
        <v>NG</v>
      </c>
      <c r="W8" s="176" t="str">
        <f t="shared" ca="1" si="9"/>
        <v/>
      </c>
      <c r="X8" s="225">
        <f t="shared" ca="1" si="10"/>
        <v>0.26900000000000002</v>
      </c>
      <c r="Y8" s="175" t="str">
        <f>リスト!K9</f>
        <v>NG</v>
      </c>
      <c r="Z8" s="176" t="str">
        <f t="shared" ca="1" si="11"/>
        <v/>
      </c>
      <c r="AA8" s="179">
        <f t="shared" ca="1" si="12"/>
        <v>0</v>
      </c>
      <c r="AB8" s="180">
        <f t="shared" ca="1" si="13"/>
        <v>0</v>
      </c>
      <c r="AC8" s="189">
        <v>8</v>
      </c>
      <c r="AD8" s="190">
        <v>12</v>
      </c>
      <c r="AE8" s="180" t="str">
        <f t="shared" ca="1" si="14"/>
        <v/>
      </c>
      <c r="AF8" s="140"/>
      <c r="AG8" s="177" t="str">
        <f>リスト!L9</f>
        <v>NG</v>
      </c>
      <c r="AH8" s="176" t="str">
        <f t="shared" ca="1" si="15"/>
        <v/>
      </c>
      <c r="AI8" s="229">
        <f t="shared" ca="1" si="39"/>
        <v>0</v>
      </c>
      <c r="AJ8" s="183">
        <f t="shared" ca="1" si="16"/>
        <v>0</v>
      </c>
      <c r="AK8" s="184">
        <v>200</v>
      </c>
      <c r="AL8" s="185">
        <v>300</v>
      </c>
      <c r="AM8" s="183" t="str">
        <f t="shared" ca="1" si="17"/>
        <v/>
      </c>
      <c r="AN8" s="175" t="str">
        <f>リスト!M9</f>
        <v>NG</v>
      </c>
      <c r="AO8" s="176" t="str">
        <f t="shared" ca="1" si="18"/>
        <v/>
      </c>
      <c r="AP8" s="179">
        <f t="shared" ca="1" si="19"/>
        <v>5</v>
      </c>
      <c r="AQ8" s="172" t="str">
        <f t="shared" ref="AQ8:AQ16" ca="1" si="40">IF(ISERROR(AP8/(AI8*0.01))=TRUE,"",AP8/(AI8*0.01))</f>
        <v/>
      </c>
      <c r="AR8" s="191">
        <v>4</v>
      </c>
      <c r="AS8" s="192">
        <v>6</v>
      </c>
      <c r="AT8" s="172" t="str">
        <f t="shared" ca="1" si="21"/>
        <v/>
      </c>
      <c r="AU8" s="122"/>
      <c r="AV8" s="175" t="str">
        <f>リスト!N9</f>
        <v>NG</v>
      </c>
      <c r="AW8" s="176" t="str">
        <f t="shared" ca="1" si="22"/>
        <v/>
      </c>
      <c r="AX8" s="193">
        <f t="shared" ca="1" si="23"/>
        <v>3</v>
      </c>
      <c r="AY8" s="194">
        <f t="shared" ref="AY8:AY16" ca="1" si="41">IF(ISERROR(AX8/$X8)=TRUE,"",AX8/$X8)</f>
        <v>11.152416356877323</v>
      </c>
      <c r="AZ8" s="173">
        <v>4.4000000000000004</v>
      </c>
      <c r="BA8" s="174">
        <v>6.6</v>
      </c>
      <c r="BB8" s="172" t="str">
        <f t="shared" ca="1" si="25"/>
        <v/>
      </c>
      <c r="BC8" s="177" t="str">
        <f>リスト!O9</f>
        <v>NG</v>
      </c>
      <c r="BD8" s="176" t="str">
        <f t="shared" ca="1" si="26"/>
        <v/>
      </c>
      <c r="BE8" s="193">
        <f t="shared" ca="1" si="27"/>
        <v>3</v>
      </c>
      <c r="BF8" s="194">
        <f t="shared" ref="BF8:BF16" ca="1" si="42">IF(ISERROR(BE8/$X8)=TRUE,"",BE8/$X8)</f>
        <v>11.152416356877323</v>
      </c>
      <c r="BG8" s="173">
        <v>1.6</v>
      </c>
      <c r="BH8" s="174">
        <v>2.4</v>
      </c>
      <c r="BI8" s="172" t="str">
        <f t="shared" ca="1" si="29"/>
        <v/>
      </c>
      <c r="BJ8" s="140"/>
      <c r="BK8" s="140"/>
      <c r="BL8" s="178" t="str">
        <f>リスト!P9</f>
        <v>NG</v>
      </c>
      <c r="BM8" s="176" t="str">
        <f t="shared" ca="1" si="30"/>
        <v/>
      </c>
      <c r="BN8" s="193" t="str">
        <f t="shared" ca="1" si="31"/>
        <v/>
      </c>
      <c r="BO8" s="194" t="str">
        <f t="shared" ref="BO8:BO16" ca="1" si="43">IF(ISERROR(BN8/$X8)=TRUE,"",BN8/$X8)</f>
        <v/>
      </c>
      <c r="BP8" s="173">
        <v>0.4</v>
      </c>
      <c r="BQ8" s="174">
        <v>0.6</v>
      </c>
      <c r="BR8" s="172" t="str">
        <f t="shared" ca="1" si="33"/>
        <v/>
      </c>
      <c r="BS8" s="175" t="str">
        <f>リスト!Q9</f>
        <v>NG</v>
      </c>
      <c r="BT8" s="176" t="str">
        <f t="shared" ca="1" si="34"/>
        <v/>
      </c>
      <c r="BU8" s="179" t="str">
        <f t="shared" ca="1" si="35"/>
        <v/>
      </c>
      <c r="BV8" s="180" t="str">
        <f t="shared" ref="BV8:BV16" ca="1" si="44">IF(ISERROR(BU8/$X8)=TRUE,"",BU8/$X8)</f>
        <v/>
      </c>
      <c r="BW8" s="189">
        <v>0</v>
      </c>
      <c r="BX8" s="190">
        <v>0</v>
      </c>
      <c r="BY8" s="180" t="str">
        <f t="shared" ca="1" si="37"/>
        <v/>
      </c>
      <c r="BZ8" t="e">
        <f>リスト!#REF!</f>
        <v>#REF!</v>
      </c>
      <c r="CA8" s="290" t="e">
        <f>INDEX(リスト!X:X,MATCH($C8,リスト!$D:$D,0))</f>
        <v>#N/A</v>
      </c>
    </row>
    <row r="9" spans="1:79">
      <c r="A9" s="167">
        <f t="shared" si="0"/>
        <v>4</v>
      </c>
      <c r="B9" s="186" t="str">
        <f>リスト!C10</f>
        <v>出荷指示</v>
      </c>
      <c r="C9" s="187">
        <f>リスト!D10</f>
        <v>0</v>
      </c>
      <c r="D9" s="188" t="str">
        <f>リスト!E10</f>
        <v>出荷指示データ取込（API）</v>
      </c>
      <c r="E9" s="224" t="str">
        <f t="shared" ca="1" si="1"/>
        <v/>
      </c>
      <c r="F9" s="172" t="str">
        <f t="shared" ca="1" si="38"/>
        <v/>
      </c>
      <c r="G9" s="173">
        <v>6</v>
      </c>
      <c r="H9" s="174">
        <v>10</v>
      </c>
      <c r="I9" s="172" t="str">
        <f t="shared" ca="1" si="2"/>
        <v/>
      </c>
      <c r="J9" s="133"/>
      <c r="K9" s="175" t="str">
        <f>リスト!H10</f>
        <v>NG</v>
      </c>
      <c r="L9" s="176" t="str">
        <f t="shared" ca="1" si="3"/>
        <v/>
      </c>
      <c r="M9" s="171">
        <f t="shared" ca="1" si="4"/>
        <v>0</v>
      </c>
      <c r="N9" s="177" t="str">
        <f>リスト!I10</f>
        <v>NG</v>
      </c>
      <c r="O9" s="176" t="str">
        <f t="shared" ca="1" si="5"/>
        <v/>
      </c>
      <c r="P9" s="171">
        <f t="shared" ca="1" si="6"/>
        <v>0</v>
      </c>
      <c r="Q9" s="172" t="str">
        <f t="shared" ca="1" si="7"/>
        <v/>
      </c>
      <c r="R9" s="173">
        <v>0.56000000000000005</v>
      </c>
      <c r="S9" s="174">
        <v>0.84</v>
      </c>
      <c r="T9" s="172" t="str">
        <f t="shared" ca="1" si="8"/>
        <v/>
      </c>
      <c r="U9" s="140"/>
      <c r="V9" s="178" t="str">
        <f>リスト!J10</f>
        <v>NG</v>
      </c>
      <c r="W9" s="176" t="str">
        <f t="shared" ca="1" si="9"/>
        <v/>
      </c>
      <c r="X9" s="225">
        <f t="shared" ca="1" si="10"/>
        <v>0.33300000000000002</v>
      </c>
      <c r="Y9" s="175" t="str">
        <f>リスト!K10</f>
        <v>NG</v>
      </c>
      <c r="Z9" s="176" t="str">
        <f t="shared" ca="1" si="11"/>
        <v/>
      </c>
      <c r="AA9" s="179">
        <f t="shared" ca="1" si="12"/>
        <v>0</v>
      </c>
      <c r="AB9" s="180">
        <f t="shared" ca="1" si="13"/>
        <v>0</v>
      </c>
      <c r="AC9" s="189">
        <v>8</v>
      </c>
      <c r="AD9" s="190">
        <v>12</v>
      </c>
      <c r="AE9" s="180" t="str">
        <f t="shared" ca="1" si="14"/>
        <v/>
      </c>
      <c r="AF9" s="140"/>
      <c r="AG9" s="177" t="str">
        <f>リスト!L10</f>
        <v>NG</v>
      </c>
      <c r="AH9" s="176" t="str">
        <f t="shared" ca="1" si="15"/>
        <v/>
      </c>
      <c r="AI9" s="229">
        <f t="shared" ca="1" si="39"/>
        <v>0</v>
      </c>
      <c r="AJ9" s="183">
        <f t="shared" ca="1" si="16"/>
        <v>0</v>
      </c>
      <c r="AK9" s="184">
        <v>200</v>
      </c>
      <c r="AL9" s="185">
        <v>300</v>
      </c>
      <c r="AM9" s="183" t="str">
        <f t="shared" ca="1" si="17"/>
        <v/>
      </c>
      <c r="AN9" s="175" t="str">
        <f>リスト!M10</f>
        <v>NG</v>
      </c>
      <c r="AO9" s="176" t="str">
        <f t="shared" ca="1" si="18"/>
        <v/>
      </c>
      <c r="AP9" s="179">
        <f t="shared" ca="1" si="19"/>
        <v>2</v>
      </c>
      <c r="AQ9" s="172" t="str">
        <f t="shared" ca="1" si="40"/>
        <v/>
      </c>
      <c r="AR9" s="191">
        <v>4</v>
      </c>
      <c r="AS9" s="192">
        <v>6</v>
      </c>
      <c r="AT9" s="172" t="str">
        <f t="shared" ca="1" si="21"/>
        <v/>
      </c>
      <c r="AU9" s="122"/>
      <c r="AV9" s="175" t="str">
        <f>リスト!N10</f>
        <v>NG</v>
      </c>
      <c r="AW9" s="176" t="str">
        <f t="shared" ca="1" si="22"/>
        <v/>
      </c>
      <c r="AX9" s="193">
        <f t="shared" ca="1" si="23"/>
        <v>1</v>
      </c>
      <c r="AY9" s="194">
        <f t="shared" ca="1" si="41"/>
        <v>3.0030030030030028</v>
      </c>
      <c r="AZ9" s="173">
        <v>4.4000000000000004</v>
      </c>
      <c r="BA9" s="174">
        <v>6.6</v>
      </c>
      <c r="BB9" s="172" t="str">
        <f t="shared" ca="1" si="25"/>
        <v/>
      </c>
      <c r="BC9" s="177" t="str">
        <f>リスト!O10</f>
        <v>NG</v>
      </c>
      <c r="BD9" s="176" t="str">
        <f t="shared" ca="1" si="26"/>
        <v/>
      </c>
      <c r="BE9" s="193">
        <f t="shared" ca="1" si="27"/>
        <v>0</v>
      </c>
      <c r="BF9" s="194">
        <f t="shared" ca="1" si="42"/>
        <v>0</v>
      </c>
      <c r="BG9" s="173">
        <v>1.6</v>
      </c>
      <c r="BH9" s="174">
        <v>2.4</v>
      </c>
      <c r="BI9" s="172" t="str">
        <f t="shared" ca="1" si="29"/>
        <v/>
      </c>
      <c r="BJ9" s="140"/>
      <c r="BK9" s="140"/>
      <c r="BL9" s="178" t="str">
        <f>リスト!P10</f>
        <v>NG</v>
      </c>
      <c r="BM9" s="176" t="str">
        <f t="shared" ca="1" si="30"/>
        <v/>
      </c>
      <c r="BN9" s="193" t="str">
        <f t="shared" ca="1" si="31"/>
        <v/>
      </c>
      <c r="BO9" s="194" t="str">
        <f t="shared" ca="1" si="43"/>
        <v/>
      </c>
      <c r="BP9" s="173">
        <v>0.4</v>
      </c>
      <c r="BQ9" s="174">
        <v>0.6</v>
      </c>
      <c r="BR9" s="172" t="str">
        <f t="shared" ca="1" si="33"/>
        <v/>
      </c>
      <c r="BS9" s="175" t="str">
        <f>リスト!Q10</f>
        <v>NG</v>
      </c>
      <c r="BT9" s="176" t="str">
        <f t="shared" ca="1" si="34"/>
        <v/>
      </c>
      <c r="BU9" s="179" t="str">
        <f t="shared" ca="1" si="35"/>
        <v/>
      </c>
      <c r="BV9" s="180" t="str">
        <f t="shared" ca="1" si="44"/>
        <v/>
      </c>
      <c r="BW9" s="189">
        <v>0</v>
      </c>
      <c r="BX9" s="190">
        <v>0</v>
      </c>
      <c r="BY9" s="180" t="str">
        <f t="shared" ca="1" si="37"/>
        <v/>
      </c>
      <c r="BZ9" t="e">
        <f>リスト!#REF!</f>
        <v>#REF!</v>
      </c>
      <c r="CA9" s="290" t="e">
        <f>INDEX(リスト!X:X,MATCH($C9,リスト!$D:$D,0))</f>
        <v>#N/A</v>
      </c>
    </row>
    <row r="10" spans="1:79">
      <c r="A10" s="167">
        <f t="shared" si="0"/>
        <v>5</v>
      </c>
      <c r="B10" s="186" t="str">
        <f>リスト!C11</f>
        <v>出荷指示</v>
      </c>
      <c r="C10" s="187">
        <f>リスト!D11</f>
        <v>0</v>
      </c>
      <c r="D10" s="188" t="str">
        <f>リスト!E11</f>
        <v>出荷指示照会</v>
      </c>
      <c r="E10" s="224" t="str">
        <f t="shared" ca="1" si="1"/>
        <v/>
      </c>
      <c r="F10" s="172" t="str">
        <f t="shared" ca="1" si="38"/>
        <v/>
      </c>
      <c r="G10" s="173">
        <v>6</v>
      </c>
      <c r="H10" s="174">
        <v>10</v>
      </c>
      <c r="I10" s="172" t="str">
        <f t="shared" ca="1" si="2"/>
        <v/>
      </c>
      <c r="J10" s="133"/>
      <c r="K10" s="175" t="str">
        <f>リスト!H11</f>
        <v>NG</v>
      </c>
      <c r="L10" s="176" t="str">
        <f t="shared" ca="1" si="3"/>
        <v/>
      </c>
      <c r="M10" s="171">
        <f t="shared" ca="1" si="4"/>
        <v>0</v>
      </c>
      <c r="N10" s="177" t="str">
        <f>リスト!I11</f>
        <v>NG</v>
      </c>
      <c r="O10" s="176" t="str">
        <f t="shared" ca="1" si="5"/>
        <v/>
      </c>
      <c r="P10" s="171">
        <f t="shared" ca="1" si="6"/>
        <v>0</v>
      </c>
      <c r="Q10" s="172" t="str">
        <f t="shared" ca="1" si="7"/>
        <v/>
      </c>
      <c r="R10" s="173">
        <v>0.56000000000000005</v>
      </c>
      <c r="S10" s="174">
        <v>0.84</v>
      </c>
      <c r="T10" s="172" t="str">
        <f t="shared" ca="1" si="8"/>
        <v/>
      </c>
      <c r="U10" s="140"/>
      <c r="V10" s="178" t="str">
        <f>リスト!J11</f>
        <v>NG</v>
      </c>
      <c r="W10" s="176" t="str">
        <f t="shared" ca="1" si="9"/>
        <v/>
      </c>
      <c r="X10" s="225">
        <f t="shared" ca="1" si="10"/>
        <v>0</v>
      </c>
      <c r="Y10" s="175" t="str">
        <f>リスト!K11</f>
        <v>NG</v>
      </c>
      <c r="Z10" s="176" t="str">
        <f t="shared" ca="1" si="11"/>
        <v/>
      </c>
      <c r="AA10" s="179">
        <f t="shared" ca="1" si="12"/>
        <v>0</v>
      </c>
      <c r="AB10" s="180" t="str">
        <f t="shared" ca="1" si="13"/>
        <v/>
      </c>
      <c r="AC10" s="189">
        <v>8</v>
      </c>
      <c r="AD10" s="190">
        <v>12</v>
      </c>
      <c r="AE10" s="180" t="str">
        <f t="shared" ca="1" si="14"/>
        <v/>
      </c>
      <c r="AF10" s="140"/>
      <c r="AG10" s="177" t="str">
        <f>リスト!L11</f>
        <v>NG</v>
      </c>
      <c r="AH10" s="176" t="str">
        <f t="shared" ca="1" si="15"/>
        <v/>
      </c>
      <c r="AI10" s="229">
        <f t="shared" ca="1" si="39"/>
        <v>0</v>
      </c>
      <c r="AJ10" s="183" t="str">
        <f t="shared" ca="1" si="16"/>
        <v/>
      </c>
      <c r="AK10" s="184">
        <v>200</v>
      </c>
      <c r="AL10" s="185">
        <v>300</v>
      </c>
      <c r="AM10" s="183" t="str">
        <f t="shared" ca="1" si="17"/>
        <v/>
      </c>
      <c r="AN10" s="175" t="str">
        <f>リスト!M11</f>
        <v>NG</v>
      </c>
      <c r="AO10" s="176" t="str">
        <f t="shared" ca="1" si="18"/>
        <v/>
      </c>
      <c r="AP10" s="179">
        <f t="shared" ca="1" si="19"/>
        <v>3</v>
      </c>
      <c r="AQ10" s="172" t="str">
        <f t="shared" ca="1" si="40"/>
        <v/>
      </c>
      <c r="AR10" s="191">
        <v>4</v>
      </c>
      <c r="AS10" s="192">
        <v>6</v>
      </c>
      <c r="AT10" s="172" t="str">
        <f t="shared" ca="1" si="21"/>
        <v/>
      </c>
      <c r="AU10" s="122"/>
      <c r="AV10" s="175" t="str">
        <f>リスト!N11</f>
        <v>NG</v>
      </c>
      <c r="AW10" s="176" t="str">
        <f t="shared" ca="1" si="22"/>
        <v/>
      </c>
      <c r="AX10" s="193">
        <f t="shared" ca="1" si="23"/>
        <v>0</v>
      </c>
      <c r="AY10" s="194" t="str">
        <f t="shared" ca="1" si="41"/>
        <v/>
      </c>
      <c r="AZ10" s="173">
        <v>4.4000000000000004</v>
      </c>
      <c r="BA10" s="174">
        <v>6.6</v>
      </c>
      <c r="BB10" s="172" t="str">
        <f t="shared" ca="1" si="25"/>
        <v/>
      </c>
      <c r="BC10" s="177" t="str">
        <f>リスト!O11</f>
        <v>NG</v>
      </c>
      <c r="BD10" s="176" t="str">
        <f t="shared" ca="1" si="26"/>
        <v/>
      </c>
      <c r="BE10" s="193">
        <f t="shared" ca="1" si="27"/>
        <v>0</v>
      </c>
      <c r="BF10" s="194" t="str">
        <f t="shared" ca="1" si="42"/>
        <v/>
      </c>
      <c r="BG10" s="173">
        <v>1.6</v>
      </c>
      <c r="BH10" s="174">
        <v>2.4</v>
      </c>
      <c r="BI10" s="172" t="str">
        <f t="shared" ca="1" si="29"/>
        <v/>
      </c>
      <c r="BJ10" s="140"/>
      <c r="BK10" s="140"/>
      <c r="BL10" s="178" t="str">
        <f>リスト!P11</f>
        <v>NG</v>
      </c>
      <c r="BM10" s="176" t="str">
        <f t="shared" ca="1" si="30"/>
        <v/>
      </c>
      <c r="BN10" s="193" t="str">
        <f t="shared" ca="1" si="31"/>
        <v/>
      </c>
      <c r="BO10" s="194" t="str">
        <f t="shared" ca="1" si="43"/>
        <v/>
      </c>
      <c r="BP10" s="173">
        <v>0.4</v>
      </c>
      <c r="BQ10" s="174">
        <v>0.6</v>
      </c>
      <c r="BR10" s="172" t="str">
        <f t="shared" ca="1" si="33"/>
        <v/>
      </c>
      <c r="BS10" s="175" t="str">
        <f>リスト!Q11</f>
        <v>NG</v>
      </c>
      <c r="BT10" s="176" t="str">
        <f t="shared" ca="1" si="34"/>
        <v/>
      </c>
      <c r="BU10" s="179" t="str">
        <f t="shared" ca="1" si="35"/>
        <v/>
      </c>
      <c r="BV10" s="180" t="str">
        <f t="shared" ca="1" si="44"/>
        <v/>
      </c>
      <c r="BW10" s="189">
        <v>0</v>
      </c>
      <c r="BX10" s="190">
        <v>0</v>
      </c>
      <c r="BY10" s="180" t="str">
        <f t="shared" ca="1" si="37"/>
        <v/>
      </c>
      <c r="BZ10" t="e">
        <f>リスト!#REF!</f>
        <v>#REF!</v>
      </c>
      <c r="CA10" s="290" t="e">
        <f>INDEX(リスト!X:X,MATCH($C10,リスト!$D:$D,0))</f>
        <v>#N/A</v>
      </c>
    </row>
    <row r="11" spans="1:79">
      <c r="A11" s="167">
        <f t="shared" si="0"/>
        <v>6</v>
      </c>
      <c r="B11" s="186" t="str">
        <f>リスト!C12</f>
        <v>出荷指示</v>
      </c>
      <c r="C11" s="187">
        <f>リスト!D12</f>
        <v>0</v>
      </c>
      <c r="D11" s="188" t="str">
        <f>リスト!E12</f>
        <v>出荷指示入力</v>
      </c>
      <c r="E11" s="224" t="str">
        <f t="shared" ca="1" si="1"/>
        <v/>
      </c>
      <c r="F11" s="172" t="str">
        <f t="shared" ca="1" si="38"/>
        <v/>
      </c>
      <c r="G11" s="173">
        <v>6</v>
      </c>
      <c r="H11" s="174">
        <v>10</v>
      </c>
      <c r="I11" s="172" t="str">
        <f t="shared" ca="1" si="2"/>
        <v/>
      </c>
      <c r="J11" s="133"/>
      <c r="K11" s="175" t="str">
        <f>リスト!H12</f>
        <v>NG</v>
      </c>
      <c r="L11" s="176" t="str">
        <f t="shared" ca="1" si="3"/>
        <v/>
      </c>
      <c r="M11" s="171">
        <f t="shared" ca="1" si="4"/>
        <v>0</v>
      </c>
      <c r="N11" s="177" t="str">
        <f>リスト!I12</f>
        <v>NG</v>
      </c>
      <c r="O11" s="176" t="str">
        <f t="shared" ca="1" si="5"/>
        <v/>
      </c>
      <c r="P11" s="171">
        <f t="shared" ca="1" si="6"/>
        <v>0</v>
      </c>
      <c r="Q11" s="172" t="str">
        <f t="shared" ca="1" si="7"/>
        <v/>
      </c>
      <c r="R11" s="173">
        <v>0.56000000000000005</v>
      </c>
      <c r="S11" s="174">
        <v>0.84</v>
      </c>
      <c r="T11" s="172" t="str">
        <f t="shared" ca="1" si="8"/>
        <v/>
      </c>
      <c r="U11" s="140"/>
      <c r="V11" s="178" t="str">
        <f>リスト!J12</f>
        <v>NG</v>
      </c>
      <c r="W11" s="176" t="str">
        <f t="shared" ca="1" si="9"/>
        <v/>
      </c>
      <c r="X11" s="225">
        <f t="shared" ca="1" si="10"/>
        <v>0.32800000000000001</v>
      </c>
      <c r="Y11" s="175" t="str">
        <f>リスト!K12</f>
        <v>NG</v>
      </c>
      <c r="Z11" s="176" t="str">
        <f t="shared" ca="1" si="11"/>
        <v/>
      </c>
      <c r="AA11" s="179">
        <f t="shared" ca="1" si="12"/>
        <v>0</v>
      </c>
      <c r="AB11" s="180">
        <f t="shared" ca="1" si="13"/>
        <v>0</v>
      </c>
      <c r="AC11" s="189">
        <v>8</v>
      </c>
      <c r="AD11" s="190">
        <v>12</v>
      </c>
      <c r="AE11" s="180" t="str">
        <f t="shared" ca="1" si="14"/>
        <v/>
      </c>
      <c r="AF11" s="140"/>
      <c r="AG11" s="177" t="str">
        <f>リスト!L12</f>
        <v>NG</v>
      </c>
      <c r="AH11" s="176" t="str">
        <f t="shared" ca="1" si="15"/>
        <v/>
      </c>
      <c r="AI11" s="229">
        <f t="shared" ca="1" si="39"/>
        <v>0</v>
      </c>
      <c r="AJ11" s="183">
        <f t="shared" ca="1" si="16"/>
        <v>0</v>
      </c>
      <c r="AK11" s="184">
        <v>200</v>
      </c>
      <c r="AL11" s="185">
        <v>300</v>
      </c>
      <c r="AM11" s="183" t="str">
        <f t="shared" ca="1" si="17"/>
        <v/>
      </c>
      <c r="AN11" s="175" t="str">
        <f>リスト!M12</f>
        <v>NG</v>
      </c>
      <c r="AO11" s="176" t="str">
        <f t="shared" ca="1" si="18"/>
        <v/>
      </c>
      <c r="AP11" s="179">
        <f t="shared" ca="1" si="19"/>
        <v>5</v>
      </c>
      <c r="AQ11" s="172" t="str">
        <f t="shared" ca="1" si="40"/>
        <v/>
      </c>
      <c r="AR11" s="191">
        <v>4</v>
      </c>
      <c r="AS11" s="192">
        <v>6</v>
      </c>
      <c r="AT11" s="172" t="str">
        <f t="shared" ca="1" si="21"/>
        <v/>
      </c>
      <c r="AU11" s="122"/>
      <c r="AV11" s="175" t="str">
        <f>リスト!N12</f>
        <v>NG</v>
      </c>
      <c r="AW11" s="176" t="str">
        <f t="shared" ca="1" si="22"/>
        <v/>
      </c>
      <c r="AX11" s="193">
        <f t="shared" ca="1" si="23"/>
        <v>1</v>
      </c>
      <c r="AY11" s="194">
        <f t="shared" ca="1" si="41"/>
        <v>3.0487804878048781</v>
      </c>
      <c r="AZ11" s="173">
        <v>4.4000000000000004</v>
      </c>
      <c r="BA11" s="174">
        <v>6.6</v>
      </c>
      <c r="BB11" s="172" t="str">
        <f t="shared" ca="1" si="25"/>
        <v/>
      </c>
      <c r="BC11" s="177" t="str">
        <f>リスト!O12</f>
        <v>NG</v>
      </c>
      <c r="BD11" s="176" t="str">
        <f t="shared" ca="1" si="26"/>
        <v/>
      </c>
      <c r="BE11" s="193">
        <f t="shared" ca="1" si="27"/>
        <v>0</v>
      </c>
      <c r="BF11" s="194">
        <f t="shared" ca="1" si="42"/>
        <v>0</v>
      </c>
      <c r="BG11" s="173">
        <v>1.6</v>
      </c>
      <c r="BH11" s="174">
        <v>2.4</v>
      </c>
      <c r="BI11" s="172" t="str">
        <f t="shared" ca="1" si="29"/>
        <v/>
      </c>
      <c r="BJ11" s="140"/>
      <c r="BK11" s="140"/>
      <c r="BL11" s="178" t="str">
        <f>リスト!P12</f>
        <v>NG</v>
      </c>
      <c r="BM11" s="176" t="str">
        <f t="shared" ca="1" si="30"/>
        <v/>
      </c>
      <c r="BN11" s="193" t="str">
        <f t="shared" ca="1" si="31"/>
        <v/>
      </c>
      <c r="BO11" s="194" t="str">
        <f t="shared" ca="1" si="43"/>
        <v/>
      </c>
      <c r="BP11" s="173">
        <v>0.4</v>
      </c>
      <c r="BQ11" s="174">
        <v>0.6</v>
      </c>
      <c r="BR11" s="172" t="str">
        <f t="shared" ca="1" si="33"/>
        <v/>
      </c>
      <c r="BS11" s="175" t="str">
        <f>リスト!Q12</f>
        <v>NG</v>
      </c>
      <c r="BT11" s="176" t="str">
        <f t="shared" ca="1" si="34"/>
        <v/>
      </c>
      <c r="BU11" s="179" t="str">
        <f t="shared" ca="1" si="35"/>
        <v/>
      </c>
      <c r="BV11" s="180" t="str">
        <f t="shared" ca="1" si="44"/>
        <v/>
      </c>
      <c r="BW11" s="189">
        <v>0</v>
      </c>
      <c r="BX11" s="190">
        <v>0</v>
      </c>
      <c r="BY11" s="180" t="str">
        <f t="shared" ca="1" si="37"/>
        <v/>
      </c>
      <c r="BZ11" t="e">
        <f>リスト!#REF!</f>
        <v>#REF!</v>
      </c>
      <c r="CA11" s="290" t="e">
        <f>INDEX(リスト!X:X,MATCH($C11,リスト!$D:$D,0))</f>
        <v>#N/A</v>
      </c>
    </row>
    <row r="12" spans="1:79">
      <c r="A12" s="167">
        <f t="shared" si="0"/>
        <v>7</v>
      </c>
      <c r="B12" s="186" t="str">
        <f>リスト!C13</f>
        <v>出荷指示</v>
      </c>
      <c r="C12" s="187">
        <f>リスト!D13</f>
        <v>0</v>
      </c>
      <c r="D12" s="188" t="str">
        <f>リスト!E13</f>
        <v>出荷指示削除</v>
      </c>
      <c r="E12" s="224" t="str">
        <f t="shared" ca="1" si="1"/>
        <v/>
      </c>
      <c r="F12" s="172" t="str">
        <f t="shared" ca="1" si="38"/>
        <v/>
      </c>
      <c r="G12" s="173">
        <v>6</v>
      </c>
      <c r="H12" s="174">
        <v>10</v>
      </c>
      <c r="I12" s="172" t="str">
        <f t="shared" ca="1" si="2"/>
        <v/>
      </c>
      <c r="J12" s="133"/>
      <c r="K12" s="175" t="str">
        <f>リスト!H13</f>
        <v>NG</v>
      </c>
      <c r="L12" s="176" t="str">
        <f t="shared" ca="1" si="3"/>
        <v/>
      </c>
      <c r="M12" s="171">
        <f t="shared" ca="1" si="4"/>
        <v>0</v>
      </c>
      <c r="N12" s="177" t="str">
        <f>リスト!I13</f>
        <v>NG</v>
      </c>
      <c r="O12" s="176" t="str">
        <f t="shared" ca="1" si="5"/>
        <v/>
      </c>
      <c r="P12" s="171">
        <f t="shared" ca="1" si="6"/>
        <v>0</v>
      </c>
      <c r="Q12" s="172" t="str">
        <f t="shared" ca="1" si="7"/>
        <v/>
      </c>
      <c r="R12" s="173">
        <v>0.56000000000000005</v>
      </c>
      <c r="S12" s="174">
        <v>0.84</v>
      </c>
      <c r="T12" s="172" t="str">
        <f t="shared" ca="1" si="8"/>
        <v/>
      </c>
      <c r="U12" s="140"/>
      <c r="V12" s="178" t="str">
        <f>リスト!J13</f>
        <v>NG</v>
      </c>
      <c r="W12" s="176" t="str">
        <f t="shared" ca="1" si="9"/>
        <v/>
      </c>
      <c r="X12" s="225">
        <f t="shared" ca="1" si="10"/>
        <v>0.23200000000000001</v>
      </c>
      <c r="Y12" s="175" t="str">
        <f>リスト!K13</f>
        <v>NG</v>
      </c>
      <c r="Z12" s="176" t="str">
        <f t="shared" ca="1" si="11"/>
        <v/>
      </c>
      <c r="AA12" s="179">
        <f t="shared" ca="1" si="12"/>
        <v>0</v>
      </c>
      <c r="AB12" s="180">
        <f t="shared" ca="1" si="13"/>
        <v>0</v>
      </c>
      <c r="AC12" s="189">
        <v>8</v>
      </c>
      <c r="AD12" s="190">
        <v>12</v>
      </c>
      <c r="AE12" s="180" t="str">
        <f t="shared" ca="1" si="14"/>
        <v/>
      </c>
      <c r="AF12" s="140"/>
      <c r="AG12" s="177" t="str">
        <f>リスト!L13</f>
        <v>NG</v>
      </c>
      <c r="AH12" s="176" t="str">
        <f t="shared" ca="1" si="15"/>
        <v/>
      </c>
      <c r="AI12" s="229">
        <f t="shared" ca="1" si="39"/>
        <v>0</v>
      </c>
      <c r="AJ12" s="183">
        <f t="shared" ca="1" si="16"/>
        <v>0</v>
      </c>
      <c r="AK12" s="184">
        <v>200</v>
      </c>
      <c r="AL12" s="185">
        <v>300</v>
      </c>
      <c r="AM12" s="183" t="str">
        <f t="shared" ca="1" si="17"/>
        <v/>
      </c>
      <c r="AN12" s="175" t="str">
        <f>リスト!M13</f>
        <v>NG</v>
      </c>
      <c r="AO12" s="176" t="str">
        <f t="shared" ca="1" si="18"/>
        <v/>
      </c>
      <c r="AP12" s="179">
        <f t="shared" ca="1" si="19"/>
        <v>14</v>
      </c>
      <c r="AQ12" s="172" t="str">
        <f t="shared" ca="1" si="40"/>
        <v/>
      </c>
      <c r="AR12" s="191">
        <v>4</v>
      </c>
      <c r="AS12" s="192">
        <v>6</v>
      </c>
      <c r="AT12" s="172" t="str">
        <f t="shared" ca="1" si="21"/>
        <v/>
      </c>
      <c r="AU12" s="122"/>
      <c r="AV12" s="175" t="str">
        <f>リスト!N13</f>
        <v>NG</v>
      </c>
      <c r="AW12" s="176" t="str">
        <f t="shared" ca="1" si="22"/>
        <v/>
      </c>
      <c r="AX12" s="193">
        <f t="shared" ca="1" si="23"/>
        <v>1</v>
      </c>
      <c r="AY12" s="194">
        <f t="shared" ca="1" si="41"/>
        <v>4.3103448275862064</v>
      </c>
      <c r="AZ12" s="173">
        <v>4.4000000000000004</v>
      </c>
      <c r="BA12" s="174">
        <v>6.6</v>
      </c>
      <c r="BB12" s="172" t="str">
        <f t="shared" ca="1" si="25"/>
        <v/>
      </c>
      <c r="BC12" s="177" t="str">
        <f>リスト!O13</f>
        <v>NG</v>
      </c>
      <c r="BD12" s="176" t="str">
        <f t="shared" ca="1" si="26"/>
        <v/>
      </c>
      <c r="BE12" s="193">
        <f t="shared" ca="1" si="27"/>
        <v>0</v>
      </c>
      <c r="BF12" s="194">
        <f t="shared" ca="1" si="42"/>
        <v>0</v>
      </c>
      <c r="BG12" s="173">
        <v>1.6</v>
      </c>
      <c r="BH12" s="174">
        <v>2.4</v>
      </c>
      <c r="BI12" s="172" t="str">
        <f t="shared" ca="1" si="29"/>
        <v/>
      </c>
      <c r="BJ12" s="140"/>
      <c r="BK12" s="140"/>
      <c r="BL12" s="178" t="str">
        <f>リスト!P13</f>
        <v>NG</v>
      </c>
      <c r="BM12" s="176" t="str">
        <f t="shared" ca="1" si="30"/>
        <v/>
      </c>
      <c r="BN12" s="193" t="str">
        <f t="shared" ca="1" si="31"/>
        <v/>
      </c>
      <c r="BO12" s="194" t="str">
        <f t="shared" ca="1" si="43"/>
        <v/>
      </c>
      <c r="BP12" s="173">
        <v>0.4</v>
      </c>
      <c r="BQ12" s="174">
        <v>0.6</v>
      </c>
      <c r="BR12" s="172" t="str">
        <f t="shared" ca="1" si="33"/>
        <v/>
      </c>
      <c r="BS12" s="175" t="str">
        <f>リスト!Q13</f>
        <v>NG</v>
      </c>
      <c r="BT12" s="176" t="str">
        <f t="shared" ca="1" si="34"/>
        <v/>
      </c>
      <c r="BU12" s="179" t="str">
        <f t="shared" ca="1" si="35"/>
        <v/>
      </c>
      <c r="BV12" s="180" t="str">
        <f t="shared" ca="1" si="44"/>
        <v/>
      </c>
      <c r="BW12" s="189">
        <v>0</v>
      </c>
      <c r="BX12" s="190">
        <v>0</v>
      </c>
      <c r="BY12" s="180" t="str">
        <f t="shared" ca="1" si="37"/>
        <v/>
      </c>
      <c r="BZ12" t="e">
        <f>リスト!#REF!</f>
        <v>#REF!</v>
      </c>
      <c r="CA12" s="290" t="e">
        <f>INDEX(リスト!X:X,MATCH($C12,リスト!$D:$D,0))</f>
        <v>#N/A</v>
      </c>
    </row>
    <row r="13" spans="1:79">
      <c r="A13" s="167">
        <f t="shared" si="0"/>
        <v>8</v>
      </c>
      <c r="B13" s="186" t="str">
        <f>リスト!C14</f>
        <v>引当</v>
      </c>
      <c r="C13" s="187">
        <f>リスト!D14</f>
        <v>0</v>
      </c>
      <c r="D13" s="188" t="str">
        <f>リスト!E14</f>
        <v>引当処理</v>
      </c>
      <c r="E13" s="224" t="str">
        <f t="shared" ca="1" si="1"/>
        <v/>
      </c>
      <c r="F13" s="172" t="str">
        <f t="shared" ca="1" si="38"/>
        <v/>
      </c>
      <c r="G13" s="173">
        <v>6</v>
      </c>
      <c r="H13" s="174">
        <v>10</v>
      </c>
      <c r="I13" s="172" t="str">
        <f t="shared" ca="1" si="2"/>
        <v/>
      </c>
      <c r="J13" s="133"/>
      <c r="K13" s="175" t="str">
        <f>リスト!H14</f>
        <v>NG</v>
      </c>
      <c r="L13" s="176" t="str">
        <f t="shared" ca="1" si="3"/>
        <v/>
      </c>
      <c r="M13" s="171">
        <f t="shared" ca="1" si="4"/>
        <v>0</v>
      </c>
      <c r="N13" s="177" t="str">
        <f>リスト!I14</f>
        <v>NG</v>
      </c>
      <c r="O13" s="176" t="str">
        <f t="shared" ca="1" si="5"/>
        <v/>
      </c>
      <c r="P13" s="171">
        <f t="shared" ca="1" si="6"/>
        <v>0</v>
      </c>
      <c r="Q13" s="172" t="str">
        <f t="shared" ca="1" si="7"/>
        <v/>
      </c>
      <c r="R13" s="173">
        <v>0.56000000000000005</v>
      </c>
      <c r="S13" s="174">
        <v>0.84</v>
      </c>
      <c r="T13" s="172" t="str">
        <f t="shared" ca="1" si="8"/>
        <v/>
      </c>
      <c r="U13" s="140"/>
      <c r="V13" s="178" t="str">
        <f>リスト!J14</f>
        <v>NG</v>
      </c>
      <c r="W13" s="176" t="str">
        <f t="shared" ca="1" si="9"/>
        <v/>
      </c>
      <c r="X13" s="225">
        <f t="shared" ca="1" si="10"/>
        <v>0</v>
      </c>
      <c r="Y13" s="175" t="str">
        <f>リスト!K14</f>
        <v>NG</v>
      </c>
      <c r="Z13" s="176" t="str">
        <f t="shared" ca="1" si="11"/>
        <v/>
      </c>
      <c r="AA13" s="179">
        <f t="shared" ca="1" si="12"/>
        <v>0</v>
      </c>
      <c r="AB13" s="180" t="str">
        <f t="shared" ca="1" si="13"/>
        <v/>
      </c>
      <c r="AC13" s="189">
        <v>8</v>
      </c>
      <c r="AD13" s="190">
        <v>12</v>
      </c>
      <c r="AE13" s="180" t="str">
        <f t="shared" ca="1" si="14"/>
        <v/>
      </c>
      <c r="AF13" s="140"/>
      <c r="AG13" s="177" t="str">
        <f>リスト!L14</f>
        <v>NG</v>
      </c>
      <c r="AH13" s="176" t="str">
        <f t="shared" ca="1" si="15"/>
        <v/>
      </c>
      <c r="AI13" s="229">
        <f t="shared" ca="1" si="39"/>
        <v>0</v>
      </c>
      <c r="AJ13" s="183" t="str">
        <f t="shared" ca="1" si="16"/>
        <v/>
      </c>
      <c r="AK13" s="184">
        <v>200</v>
      </c>
      <c r="AL13" s="185">
        <v>300</v>
      </c>
      <c r="AM13" s="183" t="str">
        <f t="shared" ca="1" si="17"/>
        <v/>
      </c>
      <c r="AN13" s="175" t="str">
        <f>リスト!M14</f>
        <v>NG</v>
      </c>
      <c r="AO13" s="176" t="str">
        <f t="shared" ca="1" si="18"/>
        <v/>
      </c>
      <c r="AP13" s="179">
        <f t="shared" ca="1" si="19"/>
        <v>6</v>
      </c>
      <c r="AQ13" s="172" t="str">
        <f t="shared" ca="1" si="40"/>
        <v/>
      </c>
      <c r="AR13" s="191">
        <v>4</v>
      </c>
      <c r="AS13" s="192">
        <v>6</v>
      </c>
      <c r="AT13" s="172" t="str">
        <f t="shared" ca="1" si="21"/>
        <v/>
      </c>
      <c r="AU13" s="122"/>
      <c r="AV13" s="175" t="str">
        <f>リスト!N14</f>
        <v>NG</v>
      </c>
      <c r="AW13" s="176" t="str">
        <f t="shared" ca="1" si="22"/>
        <v/>
      </c>
      <c r="AX13" s="193">
        <f t="shared" ca="1" si="23"/>
        <v>0</v>
      </c>
      <c r="AY13" s="194" t="str">
        <f t="shared" ca="1" si="41"/>
        <v/>
      </c>
      <c r="AZ13" s="173">
        <v>4.4000000000000004</v>
      </c>
      <c r="BA13" s="174">
        <v>6.6</v>
      </c>
      <c r="BB13" s="172" t="str">
        <f t="shared" ca="1" si="25"/>
        <v/>
      </c>
      <c r="BC13" s="177" t="str">
        <f>リスト!O14</f>
        <v>NG</v>
      </c>
      <c r="BD13" s="176" t="str">
        <f t="shared" ca="1" si="26"/>
        <v/>
      </c>
      <c r="BE13" s="193">
        <f t="shared" ca="1" si="27"/>
        <v>0</v>
      </c>
      <c r="BF13" s="194" t="str">
        <f t="shared" ca="1" si="42"/>
        <v/>
      </c>
      <c r="BG13" s="173">
        <v>1.6</v>
      </c>
      <c r="BH13" s="174">
        <v>2.4</v>
      </c>
      <c r="BI13" s="172" t="str">
        <f t="shared" ca="1" si="29"/>
        <v/>
      </c>
      <c r="BJ13" s="140"/>
      <c r="BK13" s="140"/>
      <c r="BL13" s="178" t="str">
        <f>リスト!P14</f>
        <v>NG</v>
      </c>
      <c r="BM13" s="176" t="str">
        <f t="shared" ca="1" si="30"/>
        <v/>
      </c>
      <c r="BN13" s="193" t="str">
        <f t="shared" ca="1" si="31"/>
        <v/>
      </c>
      <c r="BO13" s="194" t="str">
        <f t="shared" ca="1" si="43"/>
        <v/>
      </c>
      <c r="BP13" s="173">
        <v>0.4</v>
      </c>
      <c r="BQ13" s="174">
        <v>0.6</v>
      </c>
      <c r="BR13" s="172" t="str">
        <f t="shared" ca="1" si="33"/>
        <v/>
      </c>
      <c r="BS13" s="175" t="str">
        <f>リスト!Q14</f>
        <v>NG</v>
      </c>
      <c r="BT13" s="176" t="str">
        <f t="shared" ca="1" si="34"/>
        <v/>
      </c>
      <c r="BU13" s="179" t="str">
        <f t="shared" ca="1" si="35"/>
        <v/>
      </c>
      <c r="BV13" s="180" t="str">
        <f t="shared" ca="1" si="44"/>
        <v/>
      </c>
      <c r="BW13" s="189">
        <v>0</v>
      </c>
      <c r="BX13" s="190">
        <v>0</v>
      </c>
      <c r="BY13" s="180" t="str">
        <f t="shared" ca="1" si="37"/>
        <v/>
      </c>
      <c r="BZ13" t="e">
        <f>リスト!#REF!</f>
        <v>#REF!</v>
      </c>
      <c r="CA13" s="290" t="e">
        <f>INDEX(リスト!X:X,MATCH($C13,リスト!$D:$D,0))</f>
        <v>#N/A</v>
      </c>
    </row>
    <row r="14" spans="1:79">
      <c r="A14" s="167">
        <f t="shared" si="0"/>
        <v>9</v>
      </c>
      <c r="B14" s="186" t="str">
        <f>リスト!C15</f>
        <v>引当</v>
      </c>
      <c r="C14" s="187">
        <f>リスト!D15</f>
        <v>0</v>
      </c>
      <c r="D14" s="188" t="str">
        <f>リスト!E15</f>
        <v>引当修正</v>
      </c>
      <c r="E14" s="224" t="str">
        <f t="shared" ca="1" si="1"/>
        <v/>
      </c>
      <c r="F14" s="172" t="str">
        <f t="shared" ca="1" si="38"/>
        <v/>
      </c>
      <c r="G14" s="173">
        <v>6</v>
      </c>
      <c r="H14" s="174">
        <v>10</v>
      </c>
      <c r="I14" s="172" t="str">
        <f t="shared" ca="1" si="2"/>
        <v/>
      </c>
      <c r="J14" s="133"/>
      <c r="K14" s="175" t="str">
        <f>リスト!H15</f>
        <v>NG</v>
      </c>
      <c r="L14" s="176" t="str">
        <f t="shared" ca="1" si="3"/>
        <v/>
      </c>
      <c r="M14" s="171">
        <f t="shared" ca="1" si="4"/>
        <v>0</v>
      </c>
      <c r="N14" s="177" t="str">
        <f>リスト!I15</f>
        <v>NG</v>
      </c>
      <c r="O14" s="176" t="str">
        <f t="shared" ca="1" si="5"/>
        <v/>
      </c>
      <c r="P14" s="171">
        <f t="shared" ca="1" si="6"/>
        <v>0</v>
      </c>
      <c r="Q14" s="172" t="str">
        <f t="shared" ca="1" si="7"/>
        <v/>
      </c>
      <c r="R14" s="173">
        <v>0.56000000000000005</v>
      </c>
      <c r="S14" s="174">
        <v>0.84</v>
      </c>
      <c r="T14" s="172" t="str">
        <f t="shared" ca="1" si="8"/>
        <v/>
      </c>
      <c r="U14" s="140"/>
      <c r="V14" s="178" t="str">
        <f>リスト!J15</f>
        <v>NG</v>
      </c>
      <c r="W14" s="176" t="str">
        <f t="shared" ca="1" si="9"/>
        <v/>
      </c>
      <c r="X14" s="225">
        <f t="shared" ca="1" si="10"/>
        <v>0.27500000000000002</v>
      </c>
      <c r="Y14" s="175" t="str">
        <f>リスト!K15</f>
        <v>NG</v>
      </c>
      <c r="Z14" s="176" t="str">
        <f t="shared" ca="1" si="11"/>
        <v/>
      </c>
      <c r="AA14" s="179">
        <f t="shared" ca="1" si="12"/>
        <v>0</v>
      </c>
      <c r="AB14" s="180">
        <f t="shared" ca="1" si="13"/>
        <v>0</v>
      </c>
      <c r="AC14" s="189">
        <v>8</v>
      </c>
      <c r="AD14" s="190">
        <v>12</v>
      </c>
      <c r="AE14" s="180" t="str">
        <f t="shared" ca="1" si="14"/>
        <v/>
      </c>
      <c r="AF14" s="140"/>
      <c r="AG14" s="177" t="str">
        <f>リスト!L15</f>
        <v>NG</v>
      </c>
      <c r="AH14" s="176" t="str">
        <f t="shared" ca="1" si="15"/>
        <v/>
      </c>
      <c r="AI14" s="229">
        <f t="shared" ca="1" si="39"/>
        <v>0</v>
      </c>
      <c r="AJ14" s="183">
        <f t="shared" ca="1" si="16"/>
        <v>0</v>
      </c>
      <c r="AK14" s="184">
        <v>200</v>
      </c>
      <c r="AL14" s="185">
        <v>300</v>
      </c>
      <c r="AM14" s="183" t="str">
        <f t="shared" ca="1" si="17"/>
        <v/>
      </c>
      <c r="AN14" s="175" t="str">
        <f>リスト!M15</f>
        <v>NG</v>
      </c>
      <c r="AO14" s="176" t="str">
        <f t="shared" ca="1" si="18"/>
        <v/>
      </c>
      <c r="AP14" s="179">
        <f t="shared" ca="1" si="19"/>
        <v>5</v>
      </c>
      <c r="AQ14" s="172" t="str">
        <f t="shared" ca="1" si="40"/>
        <v/>
      </c>
      <c r="AR14" s="191">
        <v>4</v>
      </c>
      <c r="AS14" s="192">
        <v>6</v>
      </c>
      <c r="AT14" s="172" t="str">
        <f t="shared" ca="1" si="21"/>
        <v/>
      </c>
      <c r="AU14" s="122"/>
      <c r="AV14" s="175" t="str">
        <f>リスト!N15</f>
        <v>NG</v>
      </c>
      <c r="AW14" s="176" t="str">
        <f t="shared" ca="1" si="22"/>
        <v/>
      </c>
      <c r="AX14" s="193">
        <f t="shared" ca="1" si="23"/>
        <v>3</v>
      </c>
      <c r="AY14" s="194">
        <f t="shared" ca="1" si="41"/>
        <v>10.909090909090908</v>
      </c>
      <c r="AZ14" s="173">
        <v>4.4000000000000004</v>
      </c>
      <c r="BA14" s="174">
        <v>6.6</v>
      </c>
      <c r="BB14" s="172" t="str">
        <f t="shared" ca="1" si="25"/>
        <v/>
      </c>
      <c r="BC14" s="177" t="str">
        <f>リスト!O15</f>
        <v>NG</v>
      </c>
      <c r="BD14" s="176" t="str">
        <f t="shared" ca="1" si="26"/>
        <v/>
      </c>
      <c r="BE14" s="193">
        <f t="shared" ca="1" si="27"/>
        <v>0</v>
      </c>
      <c r="BF14" s="194">
        <f t="shared" ca="1" si="42"/>
        <v>0</v>
      </c>
      <c r="BG14" s="173">
        <v>1.6</v>
      </c>
      <c r="BH14" s="174">
        <v>2.4</v>
      </c>
      <c r="BI14" s="172" t="str">
        <f t="shared" ca="1" si="29"/>
        <v/>
      </c>
      <c r="BJ14" s="140"/>
      <c r="BK14" s="140"/>
      <c r="BL14" s="178" t="str">
        <f>リスト!P15</f>
        <v>NG</v>
      </c>
      <c r="BM14" s="176" t="str">
        <f t="shared" ca="1" si="30"/>
        <v/>
      </c>
      <c r="BN14" s="193" t="str">
        <f t="shared" ca="1" si="31"/>
        <v/>
      </c>
      <c r="BO14" s="194" t="str">
        <f t="shared" ca="1" si="43"/>
        <v/>
      </c>
      <c r="BP14" s="173">
        <v>0.4</v>
      </c>
      <c r="BQ14" s="174">
        <v>0.6</v>
      </c>
      <c r="BR14" s="172" t="str">
        <f t="shared" ca="1" si="33"/>
        <v/>
      </c>
      <c r="BS14" s="175" t="str">
        <f>リスト!Q15</f>
        <v>NG</v>
      </c>
      <c r="BT14" s="176" t="str">
        <f t="shared" ca="1" si="34"/>
        <v/>
      </c>
      <c r="BU14" s="179" t="str">
        <f t="shared" ca="1" si="35"/>
        <v/>
      </c>
      <c r="BV14" s="180" t="str">
        <f t="shared" ca="1" si="44"/>
        <v/>
      </c>
      <c r="BW14" s="189">
        <v>0</v>
      </c>
      <c r="BX14" s="190">
        <v>0</v>
      </c>
      <c r="BY14" s="180" t="str">
        <f t="shared" ca="1" si="37"/>
        <v/>
      </c>
      <c r="BZ14" t="e">
        <f>リスト!#REF!</f>
        <v>#REF!</v>
      </c>
      <c r="CA14" s="290" t="e">
        <f>INDEX(リスト!X:X,MATCH($C14,リスト!$D:$D,0))</f>
        <v>#N/A</v>
      </c>
    </row>
    <row r="15" spans="1:79">
      <c r="A15" s="167">
        <f t="shared" si="0"/>
        <v>10</v>
      </c>
      <c r="B15" s="186" t="str">
        <f>リスト!C16</f>
        <v>欠品</v>
      </c>
      <c r="C15" s="187">
        <f>リスト!D16</f>
        <v>0</v>
      </c>
      <c r="D15" s="188" t="str">
        <f>リスト!E16</f>
        <v>欠品伝票照会</v>
      </c>
      <c r="E15" s="224" t="str">
        <f t="shared" ca="1" si="1"/>
        <v/>
      </c>
      <c r="F15" s="172" t="str">
        <f t="shared" ca="1" si="38"/>
        <v/>
      </c>
      <c r="G15" s="173">
        <v>6</v>
      </c>
      <c r="H15" s="174">
        <v>10</v>
      </c>
      <c r="I15" s="172" t="str">
        <f t="shared" ca="1" si="2"/>
        <v/>
      </c>
      <c r="J15" s="133"/>
      <c r="K15" s="175" t="str">
        <f>リスト!H16</f>
        <v>NG</v>
      </c>
      <c r="L15" s="176" t="str">
        <f t="shared" ca="1" si="3"/>
        <v/>
      </c>
      <c r="M15" s="171">
        <f t="shared" ca="1" si="4"/>
        <v>0</v>
      </c>
      <c r="N15" s="177" t="str">
        <f>リスト!I16</f>
        <v>NG</v>
      </c>
      <c r="O15" s="176" t="str">
        <f t="shared" ca="1" si="5"/>
        <v/>
      </c>
      <c r="P15" s="171">
        <f t="shared" ca="1" si="6"/>
        <v>0</v>
      </c>
      <c r="Q15" s="172" t="str">
        <f t="shared" ca="1" si="7"/>
        <v/>
      </c>
      <c r="R15" s="173">
        <v>0.56000000000000005</v>
      </c>
      <c r="S15" s="174">
        <v>0.84</v>
      </c>
      <c r="T15" s="172" t="str">
        <f t="shared" ca="1" si="8"/>
        <v/>
      </c>
      <c r="U15" s="140"/>
      <c r="V15" s="178" t="str">
        <f>リスト!J16</f>
        <v>NG</v>
      </c>
      <c r="W15" s="176" t="str">
        <f t="shared" ca="1" si="9"/>
        <v/>
      </c>
      <c r="X15" s="225">
        <f t="shared" ca="1" si="10"/>
        <v>0.158</v>
      </c>
      <c r="Y15" s="175" t="str">
        <f>リスト!K16</f>
        <v>NG</v>
      </c>
      <c r="Z15" s="176" t="str">
        <f t="shared" ca="1" si="11"/>
        <v/>
      </c>
      <c r="AA15" s="179">
        <f t="shared" ca="1" si="12"/>
        <v>0</v>
      </c>
      <c r="AB15" s="180">
        <f t="shared" ca="1" si="13"/>
        <v>0</v>
      </c>
      <c r="AC15" s="189">
        <v>8</v>
      </c>
      <c r="AD15" s="190">
        <v>12</v>
      </c>
      <c r="AE15" s="180" t="str">
        <f t="shared" ca="1" si="14"/>
        <v/>
      </c>
      <c r="AF15" s="140"/>
      <c r="AG15" s="177" t="str">
        <f>リスト!L16</f>
        <v>NG</v>
      </c>
      <c r="AH15" s="176" t="str">
        <f t="shared" ca="1" si="15"/>
        <v/>
      </c>
      <c r="AI15" s="229">
        <f t="shared" ca="1" si="39"/>
        <v>0</v>
      </c>
      <c r="AJ15" s="183">
        <f t="shared" ca="1" si="16"/>
        <v>0</v>
      </c>
      <c r="AK15" s="184">
        <v>200</v>
      </c>
      <c r="AL15" s="185">
        <v>300</v>
      </c>
      <c r="AM15" s="183" t="str">
        <f t="shared" ca="1" si="17"/>
        <v/>
      </c>
      <c r="AN15" s="175" t="str">
        <f>リスト!M16</f>
        <v>NG</v>
      </c>
      <c r="AO15" s="176" t="str">
        <f t="shared" ca="1" si="18"/>
        <v/>
      </c>
      <c r="AP15" s="179">
        <f t="shared" ca="1" si="19"/>
        <v>5</v>
      </c>
      <c r="AQ15" s="172" t="str">
        <f t="shared" ca="1" si="40"/>
        <v/>
      </c>
      <c r="AR15" s="191">
        <v>4</v>
      </c>
      <c r="AS15" s="192">
        <v>6</v>
      </c>
      <c r="AT15" s="172" t="str">
        <f t="shared" ca="1" si="21"/>
        <v/>
      </c>
      <c r="AU15" s="122"/>
      <c r="AV15" s="175" t="str">
        <f>リスト!N16</f>
        <v>NG</v>
      </c>
      <c r="AW15" s="176" t="str">
        <f t="shared" ca="1" si="22"/>
        <v/>
      </c>
      <c r="AX15" s="193">
        <f t="shared" ca="1" si="23"/>
        <v>0</v>
      </c>
      <c r="AY15" s="194">
        <f t="shared" ca="1" si="41"/>
        <v>0</v>
      </c>
      <c r="AZ15" s="173">
        <v>4.4000000000000004</v>
      </c>
      <c r="BA15" s="174">
        <v>6.6</v>
      </c>
      <c r="BB15" s="172" t="str">
        <f t="shared" ca="1" si="25"/>
        <v/>
      </c>
      <c r="BC15" s="177" t="str">
        <f>リスト!O16</f>
        <v>NG</v>
      </c>
      <c r="BD15" s="176" t="str">
        <f t="shared" ca="1" si="26"/>
        <v/>
      </c>
      <c r="BE15" s="193">
        <f t="shared" ca="1" si="27"/>
        <v>0</v>
      </c>
      <c r="BF15" s="194">
        <f t="shared" ca="1" si="42"/>
        <v>0</v>
      </c>
      <c r="BG15" s="173">
        <v>1.6</v>
      </c>
      <c r="BH15" s="174">
        <v>2.4</v>
      </c>
      <c r="BI15" s="172" t="str">
        <f t="shared" ca="1" si="29"/>
        <v/>
      </c>
      <c r="BJ15" s="140"/>
      <c r="BK15" s="140"/>
      <c r="BL15" s="178" t="str">
        <f>リスト!P16</f>
        <v>NG</v>
      </c>
      <c r="BM15" s="176" t="str">
        <f t="shared" ca="1" si="30"/>
        <v/>
      </c>
      <c r="BN15" s="193" t="str">
        <f t="shared" ca="1" si="31"/>
        <v/>
      </c>
      <c r="BO15" s="194" t="str">
        <f t="shared" ca="1" si="43"/>
        <v/>
      </c>
      <c r="BP15" s="173">
        <v>0.4</v>
      </c>
      <c r="BQ15" s="174">
        <v>0.6</v>
      </c>
      <c r="BR15" s="172" t="str">
        <f t="shared" ca="1" si="33"/>
        <v/>
      </c>
      <c r="BS15" s="175" t="str">
        <f>リスト!Q16</f>
        <v>NG</v>
      </c>
      <c r="BT15" s="176" t="str">
        <f t="shared" ca="1" si="34"/>
        <v/>
      </c>
      <c r="BU15" s="179" t="str">
        <f t="shared" ca="1" si="35"/>
        <v/>
      </c>
      <c r="BV15" s="180" t="str">
        <f t="shared" ca="1" si="44"/>
        <v/>
      </c>
      <c r="BW15" s="189">
        <v>0</v>
      </c>
      <c r="BX15" s="190">
        <v>0</v>
      </c>
      <c r="BY15" s="180" t="str">
        <f t="shared" ca="1" si="37"/>
        <v/>
      </c>
      <c r="BZ15" t="e">
        <f>リスト!#REF!</f>
        <v>#REF!</v>
      </c>
      <c r="CA15" s="290" t="e">
        <f>INDEX(リスト!X:X,MATCH($C15,リスト!$D:$D,0))</f>
        <v>#N/A</v>
      </c>
    </row>
    <row r="16" spans="1:79">
      <c r="A16" s="167">
        <f t="shared" si="0"/>
        <v>11</v>
      </c>
      <c r="B16" s="186" t="str">
        <f>リスト!C17</f>
        <v>ピッキング</v>
      </c>
      <c r="C16" s="187">
        <f>リスト!D17</f>
        <v>0</v>
      </c>
      <c r="D16" s="188" t="str">
        <f>リスト!E17</f>
        <v>ピッキングリスト（シングル）</v>
      </c>
      <c r="E16" s="224" t="str">
        <f t="shared" ca="1" si="1"/>
        <v/>
      </c>
      <c r="F16" s="172" t="str">
        <f t="shared" ca="1" si="38"/>
        <v/>
      </c>
      <c r="G16" s="173">
        <v>6</v>
      </c>
      <c r="H16" s="174">
        <v>10</v>
      </c>
      <c r="I16" s="172" t="str">
        <f t="shared" ca="1" si="2"/>
        <v/>
      </c>
      <c r="J16" s="133"/>
      <c r="K16" s="175" t="str">
        <f>リスト!H17</f>
        <v>NG</v>
      </c>
      <c r="L16" s="176" t="str">
        <f t="shared" ca="1" si="3"/>
        <v/>
      </c>
      <c r="M16" s="171">
        <f t="shared" ca="1" si="4"/>
        <v>0</v>
      </c>
      <c r="N16" s="177" t="str">
        <f>リスト!I17</f>
        <v>NG</v>
      </c>
      <c r="O16" s="176" t="str">
        <f t="shared" ca="1" si="5"/>
        <v/>
      </c>
      <c r="P16" s="171">
        <f t="shared" ca="1" si="6"/>
        <v>0</v>
      </c>
      <c r="Q16" s="172" t="str">
        <f t="shared" ca="1" si="7"/>
        <v/>
      </c>
      <c r="R16" s="173">
        <v>0.56000000000000005</v>
      </c>
      <c r="S16" s="174">
        <v>0.84</v>
      </c>
      <c r="T16" s="172" t="str">
        <f t="shared" ca="1" si="8"/>
        <v/>
      </c>
      <c r="U16" s="140"/>
      <c r="V16" s="178" t="str">
        <f>リスト!J17</f>
        <v>NG</v>
      </c>
      <c r="W16" s="176" t="str">
        <f t="shared" ca="1" si="9"/>
        <v/>
      </c>
      <c r="X16" s="225">
        <f t="shared" ca="1" si="10"/>
        <v>0.247</v>
      </c>
      <c r="Y16" s="175" t="str">
        <f>リスト!K17</f>
        <v>NG</v>
      </c>
      <c r="Z16" s="176" t="str">
        <f t="shared" ca="1" si="11"/>
        <v/>
      </c>
      <c r="AA16" s="179">
        <f t="shared" ca="1" si="12"/>
        <v>0</v>
      </c>
      <c r="AB16" s="180">
        <f t="shared" ca="1" si="13"/>
        <v>0</v>
      </c>
      <c r="AC16" s="189">
        <v>8</v>
      </c>
      <c r="AD16" s="190">
        <v>12</v>
      </c>
      <c r="AE16" s="180" t="str">
        <f t="shared" ca="1" si="14"/>
        <v/>
      </c>
      <c r="AF16" s="140"/>
      <c r="AG16" s="177" t="str">
        <f>リスト!L17</f>
        <v>NG</v>
      </c>
      <c r="AH16" s="176" t="str">
        <f t="shared" ca="1" si="15"/>
        <v/>
      </c>
      <c r="AI16" s="229">
        <f t="shared" ca="1" si="39"/>
        <v>0</v>
      </c>
      <c r="AJ16" s="183">
        <f t="shared" ca="1" si="16"/>
        <v>0</v>
      </c>
      <c r="AK16" s="184">
        <v>200</v>
      </c>
      <c r="AL16" s="185">
        <v>300</v>
      </c>
      <c r="AM16" s="183" t="str">
        <f t="shared" ca="1" si="17"/>
        <v/>
      </c>
      <c r="AN16" s="175" t="str">
        <f>リスト!M17</f>
        <v>NG</v>
      </c>
      <c r="AO16" s="176" t="str">
        <f t="shared" ca="1" si="18"/>
        <v/>
      </c>
      <c r="AP16" s="179">
        <f t="shared" ca="1" si="19"/>
        <v>4</v>
      </c>
      <c r="AQ16" s="172" t="str">
        <f t="shared" ca="1" si="40"/>
        <v/>
      </c>
      <c r="AR16" s="191">
        <v>4</v>
      </c>
      <c r="AS16" s="192">
        <v>6</v>
      </c>
      <c r="AT16" s="172" t="str">
        <f t="shared" ca="1" si="21"/>
        <v/>
      </c>
      <c r="AU16" s="122"/>
      <c r="AV16" s="175" t="str">
        <f>リスト!N17</f>
        <v>NG</v>
      </c>
      <c r="AW16" s="176" t="str">
        <f t="shared" ca="1" si="22"/>
        <v/>
      </c>
      <c r="AX16" s="193">
        <f t="shared" ca="1" si="23"/>
        <v>2</v>
      </c>
      <c r="AY16" s="194">
        <f t="shared" ca="1" si="41"/>
        <v>8.097165991902834</v>
      </c>
      <c r="AZ16" s="173">
        <v>4.4000000000000004</v>
      </c>
      <c r="BA16" s="174">
        <v>6.6</v>
      </c>
      <c r="BB16" s="172" t="str">
        <f t="shared" ca="1" si="25"/>
        <v/>
      </c>
      <c r="BC16" s="177" t="str">
        <f>リスト!O17</f>
        <v>NG</v>
      </c>
      <c r="BD16" s="176" t="str">
        <f t="shared" ca="1" si="26"/>
        <v/>
      </c>
      <c r="BE16" s="193">
        <f t="shared" ca="1" si="27"/>
        <v>0</v>
      </c>
      <c r="BF16" s="194">
        <f t="shared" ca="1" si="42"/>
        <v>0</v>
      </c>
      <c r="BG16" s="173">
        <v>1.6</v>
      </c>
      <c r="BH16" s="174">
        <v>2.4</v>
      </c>
      <c r="BI16" s="172" t="str">
        <f t="shared" ca="1" si="29"/>
        <v/>
      </c>
      <c r="BJ16" s="140"/>
      <c r="BK16" s="140"/>
      <c r="BL16" s="178" t="str">
        <f>リスト!P17</f>
        <v>NG</v>
      </c>
      <c r="BM16" s="176" t="str">
        <f t="shared" ca="1" si="30"/>
        <v/>
      </c>
      <c r="BN16" s="193" t="str">
        <f t="shared" ca="1" si="31"/>
        <v/>
      </c>
      <c r="BO16" s="194" t="str">
        <f t="shared" ca="1" si="43"/>
        <v/>
      </c>
      <c r="BP16" s="173">
        <v>0.4</v>
      </c>
      <c r="BQ16" s="174">
        <v>0.6</v>
      </c>
      <c r="BR16" s="172" t="str">
        <f t="shared" ca="1" si="33"/>
        <v/>
      </c>
      <c r="BS16" s="175" t="str">
        <f>リスト!Q17</f>
        <v>NG</v>
      </c>
      <c r="BT16" s="176" t="str">
        <f t="shared" ca="1" si="34"/>
        <v/>
      </c>
      <c r="BU16" s="179" t="str">
        <f t="shared" ca="1" si="35"/>
        <v/>
      </c>
      <c r="BV16" s="180" t="str">
        <f t="shared" ca="1" si="44"/>
        <v/>
      </c>
      <c r="BW16" s="189">
        <v>0</v>
      </c>
      <c r="BX16" s="190">
        <v>0</v>
      </c>
      <c r="BY16" s="180" t="str">
        <f t="shared" ca="1" si="37"/>
        <v/>
      </c>
      <c r="BZ16" t="e">
        <f>リスト!#REF!</f>
        <v>#REF!</v>
      </c>
      <c r="CA16" s="290" t="e">
        <f>INDEX(リスト!X:X,MATCH($C16,リスト!$D:$D,0))</f>
        <v>#N/A</v>
      </c>
    </row>
    <row r="17" spans="1:79">
      <c r="A17" s="167">
        <f t="shared" si="0"/>
        <v>12</v>
      </c>
      <c r="B17" s="186" t="str">
        <f>リスト!C18</f>
        <v>出庫</v>
      </c>
      <c r="C17" s="187">
        <f>リスト!D18</f>
        <v>0</v>
      </c>
      <c r="D17" s="188" t="str">
        <f>リスト!E18</f>
        <v>出庫入力</v>
      </c>
      <c r="E17" s="224" t="str">
        <f t="shared" ca="1" si="1"/>
        <v/>
      </c>
      <c r="F17" s="172" t="str">
        <f t="shared" ca="1" si="38"/>
        <v/>
      </c>
      <c r="G17" s="173">
        <v>6</v>
      </c>
      <c r="H17" s="174">
        <v>10</v>
      </c>
      <c r="I17" s="172" t="str">
        <f t="shared" ca="1" si="2"/>
        <v/>
      </c>
      <c r="J17" s="133"/>
      <c r="K17" s="175" t="str">
        <f>リスト!H18</f>
        <v>NG</v>
      </c>
      <c r="L17" s="176" t="str">
        <f t="shared" ca="1" si="3"/>
        <v/>
      </c>
      <c r="M17" s="171">
        <f t="shared" ca="1" si="4"/>
        <v>0</v>
      </c>
      <c r="N17" s="177" t="str">
        <f>リスト!I18</f>
        <v>NG</v>
      </c>
      <c r="O17" s="176" t="str">
        <f t="shared" ca="1" si="5"/>
        <v/>
      </c>
      <c r="P17" s="171">
        <f t="shared" ca="1" si="6"/>
        <v>0</v>
      </c>
      <c r="Q17" s="172" t="str">
        <f t="shared" ca="1" si="7"/>
        <v/>
      </c>
      <c r="R17" s="173">
        <v>0.56000000000000005</v>
      </c>
      <c r="S17" s="174">
        <v>0.84</v>
      </c>
      <c r="T17" s="172" t="str">
        <f t="shared" ca="1" si="8"/>
        <v/>
      </c>
      <c r="U17" s="140"/>
      <c r="V17" s="178" t="str">
        <f>リスト!J18</f>
        <v>NG</v>
      </c>
      <c r="W17" s="176" t="str">
        <f t="shared" ca="1" si="9"/>
        <v/>
      </c>
      <c r="X17" s="225">
        <f t="shared" ca="1" si="10"/>
        <v>0.17499999999999999</v>
      </c>
      <c r="Y17" s="175" t="str">
        <f>リスト!K18</f>
        <v>NG</v>
      </c>
      <c r="Z17" s="176" t="str">
        <f t="shared" ca="1" si="11"/>
        <v/>
      </c>
      <c r="AA17" s="179">
        <f t="shared" ca="1" si="12"/>
        <v>0</v>
      </c>
      <c r="AB17" s="180">
        <f t="shared" ca="1" si="13"/>
        <v>0</v>
      </c>
      <c r="AC17" s="189">
        <v>8</v>
      </c>
      <c r="AD17" s="190">
        <v>12</v>
      </c>
      <c r="AE17" s="180" t="str">
        <f t="shared" ca="1" si="14"/>
        <v/>
      </c>
      <c r="AF17" s="140"/>
      <c r="AG17" s="177" t="str">
        <f>リスト!L18</f>
        <v>NG</v>
      </c>
      <c r="AH17" s="176" t="str">
        <f t="shared" ca="1" si="15"/>
        <v/>
      </c>
      <c r="AI17" s="229">
        <f t="shared" ca="1" si="39"/>
        <v>0</v>
      </c>
      <c r="AJ17" s="183">
        <f t="shared" ca="1" si="16"/>
        <v>0</v>
      </c>
      <c r="AK17" s="184">
        <v>200</v>
      </c>
      <c r="AL17" s="185">
        <v>300</v>
      </c>
      <c r="AM17" s="183" t="str">
        <f t="shared" ca="1" si="17"/>
        <v/>
      </c>
      <c r="AN17" s="175" t="str">
        <f>リスト!M18</f>
        <v>NG</v>
      </c>
      <c r="AO17" s="176" t="str">
        <f t="shared" ca="1" si="18"/>
        <v/>
      </c>
      <c r="AP17" s="179">
        <f t="shared" ca="1" si="19"/>
        <v>2</v>
      </c>
      <c r="AQ17" s="172" t="str">
        <f t="shared" ref="AQ17:AQ58" ca="1" si="45">IF(ISERROR(AP17/(AI17*0.01))=TRUE,"",AP17/(AI17*0.01))</f>
        <v/>
      </c>
      <c r="AR17" s="191">
        <v>4</v>
      </c>
      <c r="AS17" s="192">
        <v>6</v>
      </c>
      <c r="AT17" s="172" t="str">
        <f t="shared" ca="1" si="21"/>
        <v/>
      </c>
      <c r="AU17" s="122"/>
      <c r="AV17" s="175" t="str">
        <f>リスト!N18</f>
        <v>NG</v>
      </c>
      <c r="AW17" s="176" t="str">
        <f t="shared" ca="1" si="22"/>
        <v/>
      </c>
      <c r="AX17" s="193">
        <f t="shared" ca="1" si="23"/>
        <v>3</v>
      </c>
      <c r="AY17" s="194">
        <f t="shared" ref="AY17:AY58" ca="1" si="46">IF(ISERROR(AX17/$X17)=TRUE,"",AX17/$X17)</f>
        <v>17.142857142857142</v>
      </c>
      <c r="AZ17" s="173">
        <v>4.4000000000000004</v>
      </c>
      <c r="BA17" s="174">
        <v>6.6</v>
      </c>
      <c r="BB17" s="172" t="str">
        <f t="shared" ca="1" si="25"/>
        <v/>
      </c>
      <c r="BC17" s="177" t="str">
        <f>リスト!O18</f>
        <v>NG</v>
      </c>
      <c r="BD17" s="176" t="str">
        <f t="shared" ca="1" si="26"/>
        <v/>
      </c>
      <c r="BE17" s="193">
        <f t="shared" ca="1" si="27"/>
        <v>0</v>
      </c>
      <c r="BF17" s="194">
        <f t="shared" ref="BF17:BF58" ca="1" si="47">IF(ISERROR(BE17/$X17)=TRUE,"",BE17/$X17)</f>
        <v>0</v>
      </c>
      <c r="BG17" s="173">
        <v>1.6</v>
      </c>
      <c r="BH17" s="174">
        <v>2.4</v>
      </c>
      <c r="BI17" s="172" t="str">
        <f t="shared" ca="1" si="29"/>
        <v/>
      </c>
      <c r="BJ17" s="140"/>
      <c r="BK17" s="140"/>
      <c r="BL17" s="178" t="str">
        <f>リスト!P18</f>
        <v>NG</v>
      </c>
      <c r="BM17" s="176" t="str">
        <f t="shared" ca="1" si="30"/>
        <v/>
      </c>
      <c r="BN17" s="193" t="str">
        <f t="shared" ca="1" si="31"/>
        <v/>
      </c>
      <c r="BO17" s="194" t="str">
        <f t="shared" ref="BO17:BO58" ca="1" si="48">IF(ISERROR(BN17/$X17)=TRUE,"",BN17/$X17)</f>
        <v/>
      </c>
      <c r="BP17" s="173">
        <v>0.4</v>
      </c>
      <c r="BQ17" s="174">
        <v>0.6</v>
      </c>
      <c r="BR17" s="172" t="str">
        <f t="shared" ca="1" si="33"/>
        <v/>
      </c>
      <c r="BS17" s="175" t="str">
        <f>リスト!Q18</f>
        <v>NG</v>
      </c>
      <c r="BT17" s="176" t="str">
        <f t="shared" ca="1" si="34"/>
        <v/>
      </c>
      <c r="BU17" s="179" t="str">
        <f t="shared" ca="1" si="35"/>
        <v/>
      </c>
      <c r="BV17" s="180" t="str">
        <f t="shared" ref="BV17:BV58" ca="1" si="49">IF(ISERROR(BU17/$X17)=TRUE,"",BU17/$X17)</f>
        <v/>
      </c>
      <c r="BW17" s="189">
        <v>0</v>
      </c>
      <c r="BX17" s="190">
        <v>0</v>
      </c>
      <c r="BY17" s="180" t="str">
        <f t="shared" ca="1" si="37"/>
        <v/>
      </c>
      <c r="BZ17" t="e">
        <f>リスト!#REF!</f>
        <v>#REF!</v>
      </c>
      <c r="CA17" s="290" t="e">
        <f>INDEX(リスト!X:X,MATCH($C17,リスト!$D:$D,0))</f>
        <v>#N/A</v>
      </c>
    </row>
    <row r="18" spans="1:79">
      <c r="A18" s="167">
        <f t="shared" si="0"/>
        <v>13</v>
      </c>
      <c r="B18" s="186" t="str">
        <f>リスト!C19</f>
        <v>出庫</v>
      </c>
      <c r="C18" s="187">
        <f>リスト!D19</f>
        <v>0</v>
      </c>
      <c r="D18" s="188" t="str">
        <f>リスト!E19</f>
        <v>出庫削除</v>
      </c>
      <c r="E18" s="224" t="str">
        <f t="shared" ca="1" si="1"/>
        <v/>
      </c>
      <c r="F18" s="172" t="str">
        <f t="shared" ca="1" si="38"/>
        <v/>
      </c>
      <c r="G18" s="173">
        <v>6</v>
      </c>
      <c r="H18" s="174">
        <v>10</v>
      </c>
      <c r="I18" s="172" t="str">
        <f t="shared" ca="1" si="2"/>
        <v/>
      </c>
      <c r="J18" s="133"/>
      <c r="K18" s="175" t="str">
        <f>リスト!H19</f>
        <v>NG</v>
      </c>
      <c r="L18" s="176" t="str">
        <f t="shared" ca="1" si="3"/>
        <v/>
      </c>
      <c r="M18" s="171">
        <f t="shared" ca="1" si="4"/>
        <v>0</v>
      </c>
      <c r="N18" s="177" t="str">
        <f>リスト!I19</f>
        <v>NG</v>
      </c>
      <c r="O18" s="176" t="str">
        <f t="shared" ca="1" si="5"/>
        <v/>
      </c>
      <c r="P18" s="171">
        <f t="shared" ca="1" si="6"/>
        <v>0</v>
      </c>
      <c r="Q18" s="172" t="str">
        <f t="shared" ca="1" si="7"/>
        <v/>
      </c>
      <c r="R18" s="173">
        <v>0.56000000000000005</v>
      </c>
      <c r="S18" s="174">
        <v>0.84</v>
      </c>
      <c r="T18" s="172" t="str">
        <f t="shared" ca="1" si="8"/>
        <v/>
      </c>
      <c r="U18" s="140"/>
      <c r="V18" s="178" t="str">
        <f>リスト!J19</f>
        <v>NG</v>
      </c>
      <c r="W18" s="176" t="str">
        <f t="shared" ca="1" si="9"/>
        <v/>
      </c>
      <c r="X18" s="225">
        <f t="shared" ca="1" si="10"/>
        <v>0</v>
      </c>
      <c r="Y18" s="175" t="str">
        <f>リスト!K19</f>
        <v>NG</v>
      </c>
      <c r="Z18" s="176" t="str">
        <f t="shared" ca="1" si="11"/>
        <v/>
      </c>
      <c r="AA18" s="179">
        <f t="shared" ca="1" si="12"/>
        <v>0</v>
      </c>
      <c r="AB18" s="180" t="str">
        <f t="shared" ca="1" si="13"/>
        <v/>
      </c>
      <c r="AC18" s="189">
        <v>8</v>
      </c>
      <c r="AD18" s="190">
        <v>12</v>
      </c>
      <c r="AE18" s="180" t="str">
        <f t="shared" ca="1" si="14"/>
        <v/>
      </c>
      <c r="AF18" s="140"/>
      <c r="AG18" s="177" t="str">
        <f>リスト!L19</f>
        <v>NG</v>
      </c>
      <c r="AH18" s="176" t="str">
        <f t="shared" ca="1" si="15"/>
        <v/>
      </c>
      <c r="AI18" s="229">
        <f t="shared" ca="1" si="39"/>
        <v>0</v>
      </c>
      <c r="AJ18" s="183" t="str">
        <f t="shared" ca="1" si="16"/>
        <v/>
      </c>
      <c r="AK18" s="184">
        <v>200</v>
      </c>
      <c r="AL18" s="185">
        <v>300</v>
      </c>
      <c r="AM18" s="183" t="str">
        <f t="shared" ca="1" si="17"/>
        <v/>
      </c>
      <c r="AN18" s="175" t="str">
        <f>リスト!M19</f>
        <v>NG</v>
      </c>
      <c r="AO18" s="176" t="str">
        <f t="shared" ca="1" si="18"/>
        <v/>
      </c>
      <c r="AP18" s="179">
        <f t="shared" ca="1" si="19"/>
        <v>9</v>
      </c>
      <c r="AQ18" s="172" t="str">
        <f t="shared" ca="1" si="45"/>
        <v/>
      </c>
      <c r="AR18" s="191">
        <v>4</v>
      </c>
      <c r="AS18" s="192">
        <v>6</v>
      </c>
      <c r="AT18" s="172" t="str">
        <f t="shared" ca="1" si="21"/>
        <v/>
      </c>
      <c r="AU18" s="122"/>
      <c r="AV18" s="175" t="str">
        <f>リスト!N19</f>
        <v>NG</v>
      </c>
      <c r="AW18" s="176" t="str">
        <f t="shared" ca="1" si="22"/>
        <v/>
      </c>
      <c r="AX18" s="193">
        <f t="shared" ca="1" si="23"/>
        <v>0</v>
      </c>
      <c r="AY18" s="194" t="str">
        <f t="shared" ca="1" si="46"/>
        <v/>
      </c>
      <c r="AZ18" s="173">
        <v>4.4000000000000004</v>
      </c>
      <c r="BA18" s="174">
        <v>6.6</v>
      </c>
      <c r="BB18" s="172" t="str">
        <f t="shared" ca="1" si="25"/>
        <v/>
      </c>
      <c r="BC18" s="177" t="str">
        <f>リスト!O19</f>
        <v>NG</v>
      </c>
      <c r="BD18" s="176" t="str">
        <f t="shared" ca="1" si="26"/>
        <v/>
      </c>
      <c r="BE18" s="193">
        <f t="shared" ca="1" si="27"/>
        <v>0</v>
      </c>
      <c r="BF18" s="194" t="str">
        <f t="shared" ca="1" si="47"/>
        <v/>
      </c>
      <c r="BG18" s="173">
        <v>1.6</v>
      </c>
      <c r="BH18" s="174">
        <v>2.4</v>
      </c>
      <c r="BI18" s="172" t="str">
        <f t="shared" ca="1" si="29"/>
        <v/>
      </c>
      <c r="BJ18" s="140"/>
      <c r="BK18" s="140"/>
      <c r="BL18" s="178" t="str">
        <f>リスト!P19</f>
        <v>NG</v>
      </c>
      <c r="BM18" s="176" t="str">
        <f t="shared" ca="1" si="30"/>
        <v/>
      </c>
      <c r="BN18" s="193" t="str">
        <f t="shared" ca="1" si="31"/>
        <v/>
      </c>
      <c r="BO18" s="194" t="str">
        <f t="shared" ca="1" si="48"/>
        <v/>
      </c>
      <c r="BP18" s="173">
        <v>0.4</v>
      </c>
      <c r="BQ18" s="174">
        <v>0.6</v>
      </c>
      <c r="BR18" s="172" t="str">
        <f t="shared" ca="1" si="33"/>
        <v/>
      </c>
      <c r="BS18" s="175" t="str">
        <f>リスト!Q19</f>
        <v>NG</v>
      </c>
      <c r="BT18" s="176" t="str">
        <f t="shared" ca="1" si="34"/>
        <v/>
      </c>
      <c r="BU18" s="179" t="str">
        <f t="shared" ca="1" si="35"/>
        <v/>
      </c>
      <c r="BV18" s="180" t="str">
        <f t="shared" ca="1" si="49"/>
        <v/>
      </c>
      <c r="BW18" s="189">
        <v>0</v>
      </c>
      <c r="BX18" s="190">
        <v>0</v>
      </c>
      <c r="BY18" s="180" t="str">
        <f t="shared" ca="1" si="37"/>
        <v/>
      </c>
      <c r="BZ18" t="e">
        <f>リスト!#REF!</f>
        <v>#REF!</v>
      </c>
      <c r="CA18" s="290" t="e">
        <f>INDEX(リスト!X:X,MATCH($C18,リスト!$D:$D,0))</f>
        <v>#N/A</v>
      </c>
    </row>
    <row r="19" spans="1:79">
      <c r="A19" s="167">
        <f t="shared" si="0"/>
        <v>14</v>
      </c>
      <c r="B19" s="186" t="str">
        <f>リスト!C20</f>
        <v>出庫</v>
      </c>
      <c r="C19" s="187">
        <f>リスト!D20</f>
        <v>0</v>
      </c>
      <c r="D19" s="188" t="str">
        <f>リスト!E20</f>
        <v>出庫照会</v>
      </c>
      <c r="E19" s="224" t="str">
        <f t="shared" ca="1" si="1"/>
        <v/>
      </c>
      <c r="F19" s="172" t="str">
        <f t="shared" ca="1" si="38"/>
        <v/>
      </c>
      <c r="G19" s="173">
        <v>6</v>
      </c>
      <c r="H19" s="174">
        <v>10</v>
      </c>
      <c r="I19" s="172" t="str">
        <f t="shared" ca="1" si="2"/>
        <v/>
      </c>
      <c r="J19" s="133"/>
      <c r="K19" s="175" t="str">
        <f>リスト!H20</f>
        <v>NG</v>
      </c>
      <c r="L19" s="176" t="str">
        <f t="shared" ca="1" si="3"/>
        <v/>
      </c>
      <c r="M19" s="171">
        <f t="shared" ca="1" si="4"/>
        <v>0</v>
      </c>
      <c r="N19" s="177" t="str">
        <f>リスト!I20</f>
        <v>NG</v>
      </c>
      <c r="O19" s="176" t="str">
        <f t="shared" ca="1" si="5"/>
        <v/>
      </c>
      <c r="P19" s="171">
        <f t="shared" ca="1" si="6"/>
        <v>0</v>
      </c>
      <c r="Q19" s="172" t="str">
        <f t="shared" ca="1" si="7"/>
        <v/>
      </c>
      <c r="R19" s="173">
        <v>0.56000000000000005</v>
      </c>
      <c r="S19" s="174">
        <v>0.84</v>
      </c>
      <c r="T19" s="172" t="str">
        <f t="shared" ca="1" si="8"/>
        <v/>
      </c>
      <c r="U19" s="140"/>
      <c r="V19" s="178" t="str">
        <f>リスト!J20</f>
        <v>NG</v>
      </c>
      <c r="W19" s="176" t="str">
        <f t="shared" ca="1" si="9"/>
        <v/>
      </c>
      <c r="X19" s="225">
        <f t="shared" ca="1" si="10"/>
        <v>0.27100000000000002</v>
      </c>
      <c r="Y19" s="175" t="str">
        <f>リスト!K20</f>
        <v>NG</v>
      </c>
      <c r="Z19" s="176" t="str">
        <f t="shared" ca="1" si="11"/>
        <v/>
      </c>
      <c r="AA19" s="179">
        <f t="shared" ca="1" si="12"/>
        <v>0</v>
      </c>
      <c r="AB19" s="180">
        <f t="shared" ca="1" si="13"/>
        <v>0</v>
      </c>
      <c r="AC19" s="189">
        <v>8</v>
      </c>
      <c r="AD19" s="190">
        <v>12</v>
      </c>
      <c r="AE19" s="180" t="str">
        <f t="shared" ca="1" si="14"/>
        <v/>
      </c>
      <c r="AF19" s="140"/>
      <c r="AG19" s="177" t="str">
        <f>リスト!L20</f>
        <v>NG</v>
      </c>
      <c r="AH19" s="176" t="str">
        <f t="shared" ca="1" si="15"/>
        <v/>
      </c>
      <c r="AI19" s="229">
        <f t="shared" ca="1" si="39"/>
        <v>0</v>
      </c>
      <c r="AJ19" s="183">
        <f t="shared" ca="1" si="16"/>
        <v>0</v>
      </c>
      <c r="AK19" s="184">
        <v>200</v>
      </c>
      <c r="AL19" s="185">
        <v>300</v>
      </c>
      <c r="AM19" s="183" t="str">
        <f t="shared" ca="1" si="17"/>
        <v/>
      </c>
      <c r="AN19" s="175" t="str">
        <f>リスト!M20</f>
        <v>NG</v>
      </c>
      <c r="AO19" s="176" t="str">
        <f t="shared" ca="1" si="18"/>
        <v/>
      </c>
      <c r="AP19" s="179">
        <f t="shared" ca="1" si="19"/>
        <v>5</v>
      </c>
      <c r="AQ19" s="172" t="str">
        <f t="shared" ca="1" si="45"/>
        <v/>
      </c>
      <c r="AR19" s="191">
        <v>4</v>
      </c>
      <c r="AS19" s="192">
        <v>6</v>
      </c>
      <c r="AT19" s="172" t="str">
        <f t="shared" ca="1" si="21"/>
        <v/>
      </c>
      <c r="AU19" s="122"/>
      <c r="AV19" s="175" t="str">
        <f>リスト!N20</f>
        <v>NG</v>
      </c>
      <c r="AW19" s="176" t="str">
        <f t="shared" ca="1" si="22"/>
        <v/>
      </c>
      <c r="AX19" s="193">
        <f t="shared" ca="1" si="23"/>
        <v>0</v>
      </c>
      <c r="AY19" s="194">
        <f t="shared" ca="1" si="46"/>
        <v>0</v>
      </c>
      <c r="AZ19" s="173">
        <v>4.4000000000000004</v>
      </c>
      <c r="BA19" s="174">
        <v>6.6</v>
      </c>
      <c r="BB19" s="172" t="str">
        <f t="shared" ca="1" si="25"/>
        <v/>
      </c>
      <c r="BC19" s="177" t="str">
        <f>リスト!O20</f>
        <v>NG</v>
      </c>
      <c r="BD19" s="176" t="str">
        <f t="shared" ca="1" si="26"/>
        <v/>
      </c>
      <c r="BE19" s="193">
        <f t="shared" ca="1" si="27"/>
        <v>0</v>
      </c>
      <c r="BF19" s="194">
        <f t="shared" ca="1" si="47"/>
        <v>0</v>
      </c>
      <c r="BG19" s="173">
        <v>1.6</v>
      </c>
      <c r="BH19" s="174">
        <v>2.4</v>
      </c>
      <c r="BI19" s="172" t="str">
        <f t="shared" ca="1" si="29"/>
        <v/>
      </c>
      <c r="BJ19" s="140"/>
      <c r="BK19" s="140"/>
      <c r="BL19" s="178" t="str">
        <f>リスト!P20</f>
        <v>NG</v>
      </c>
      <c r="BM19" s="176" t="str">
        <f t="shared" ca="1" si="30"/>
        <v/>
      </c>
      <c r="BN19" s="193" t="str">
        <f t="shared" ca="1" si="31"/>
        <v/>
      </c>
      <c r="BO19" s="194" t="str">
        <f t="shared" ca="1" si="48"/>
        <v/>
      </c>
      <c r="BP19" s="173">
        <v>0.4</v>
      </c>
      <c r="BQ19" s="174">
        <v>0.6</v>
      </c>
      <c r="BR19" s="172" t="str">
        <f t="shared" ca="1" si="33"/>
        <v/>
      </c>
      <c r="BS19" s="175" t="str">
        <f>リスト!Q20</f>
        <v>NG</v>
      </c>
      <c r="BT19" s="176" t="str">
        <f t="shared" ca="1" si="34"/>
        <v/>
      </c>
      <c r="BU19" s="179" t="str">
        <f t="shared" ca="1" si="35"/>
        <v/>
      </c>
      <c r="BV19" s="180" t="str">
        <f t="shared" ca="1" si="49"/>
        <v/>
      </c>
      <c r="BW19" s="189">
        <v>0</v>
      </c>
      <c r="BX19" s="190">
        <v>0</v>
      </c>
      <c r="BY19" s="180" t="str">
        <f t="shared" ca="1" si="37"/>
        <v/>
      </c>
      <c r="BZ19" t="e">
        <f>リスト!#REF!</f>
        <v>#REF!</v>
      </c>
      <c r="CA19" s="290" t="e">
        <f>INDEX(リスト!X:X,MATCH($C19,リスト!$D:$D,0))</f>
        <v>#N/A</v>
      </c>
    </row>
    <row r="20" spans="1:79">
      <c r="A20" s="167">
        <f t="shared" si="0"/>
        <v>15</v>
      </c>
      <c r="B20" s="186" t="str">
        <f>リスト!C21</f>
        <v>出荷</v>
      </c>
      <c r="C20" s="187">
        <f>リスト!D21</f>
        <v>0</v>
      </c>
      <c r="D20" s="188" t="str">
        <f>リスト!E21</f>
        <v>出荷検品</v>
      </c>
      <c r="E20" s="224" t="str">
        <f t="shared" ca="1" si="1"/>
        <v/>
      </c>
      <c r="F20" s="172" t="str">
        <f t="shared" ca="1" si="38"/>
        <v/>
      </c>
      <c r="G20" s="173">
        <v>6</v>
      </c>
      <c r="H20" s="174">
        <v>10</v>
      </c>
      <c r="I20" s="172" t="str">
        <f t="shared" ca="1" si="2"/>
        <v/>
      </c>
      <c r="J20" s="133"/>
      <c r="K20" s="175" t="str">
        <f>リスト!H21</f>
        <v>NG</v>
      </c>
      <c r="L20" s="176" t="str">
        <f t="shared" ca="1" si="3"/>
        <v/>
      </c>
      <c r="M20" s="171">
        <f t="shared" ca="1" si="4"/>
        <v>0</v>
      </c>
      <c r="N20" s="177" t="str">
        <f>リスト!I21</f>
        <v>NG</v>
      </c>
      <c r="O20" s="176" t="str">
        <f t="shared" ca="1" si="5"/>
        <v/>
      </c>
      <c r="P20" s="171">
        <f t="shared" ca="1" si="6"/>
        <v>0</v>
      </c>
      <c r="Q20" s="172" t="str">
        <f t="shared" ca="1" si="7"/>
        <v/>
      </c>
      <c r="R20" s="173">
        <v>0.56000000000000005</v>
      </c>
      <c r="S20" s="174">
        <v>0.84</v>
      </c>
      <c r="T20" s="172" t="str">
        <f t="shared" ca="1" si="8"/>
        <v/>
      </c>
      <c r="U20" s="140"/>
      <c r="V20" s="178" t="str">
        <f>リスト!J21</f>
        <v>NG</v>
      </c>
      <c r="W20" s="176" t="str">
        <f t="shared" ca="1" si="9"/>
        <v/>
      </c>
      <c r="X20" s="225">
        <f t="shared" ca="1" si="10"/>
        <v>0.23899999999999999</v>
      </c>
      <c r="Y20" s="175" t="str">
        <f>リスト!K21</f>
        <v>NG</v>
      </c>
      <c r="Z20" s="176" t="str">
        <f t="shared" ca="1" si="11"/>
        <v/>
      </c>
      <c r="AA20" s="179">
        <f t="shared" ca="1" si="12"/>
        <v>0</v>
      </c>
      <c r="AB20" s="180">
        <f t="shared" ca="1" si="13"/>
        <v>0</v>
      </c>
      <c r="AC20" s="189">
        <v>8</v>
      </c>
      <c r="AD20" s="190">
        <v>12</v>
      </c>
      <c r="AE20" s="180" t="str">
        <f t="shared" ca="1" si="14"/>
        <v/>
      </c>
      <c r="AF20" s="140"/>
      <c r="AG20" s="177" t="str">
        <f>リスト!L21</f>
        <v>NG</v>
      </c>
      <c r="AH20" s="176" t="str">
        <f t="shared" ca="1" si="15"/>
        <v/>
      </c>
      <c r="AI20" s="229">
        <f t="shared" ca="1" si="39"/>
        <v>0</v>
      </c>
      <c r="AJ20" s="183">
        <f t="shared" ca="1" si="16"/>
        <v>0</v>
      </c>
      <c r="AK20" s="184">
        <v>200</v>
      </c>
      <c r="AL20" s="185">
        <v>300</v>
      </c>
      <c r="AM20" s="183" t="str">
        <f t="shared" ca="1" si="17"/>
        <v/>
      </c>
      <c r="AN20" s="175" t="str">
        <f>リスト!M21</f>
        <v>NG</v>
      </c>
      <c r="AO20" s="176" t="str">
        <f t="shared" ca="1" si="18"/>
        <v/>
      </c>
      <c r="AP20" s="179">
        <f t="shared" ca="1" si="19"/>
        <v>5</v>
      </c>
      <c r="AQ20" s="172" t="str">
        <f t="shared" ca="1" si="45"/>
        <v/>
      </c>
      <c r="AR20" s="191">
        <v>4</v>
      </c>
      <c r="AS20" s="192">
        <v>6</v>
      </c>
      <c r="AT20" s="172" t="str">
        <f t="shared" ca="1" si="21"/>
        <v/>
      </c>
      <c r="AU20" s="122"/>
      <c r="AV20" s="175" t="str">
        <f>リスト!N21</f>
        <v>NG</v>
      </c>
      <c r="AW20" s="176" t="str">
        <f t="shared" ca="1" si="22"/>
        <v/>
      </c>
      <c r="AX20" s="193">
        <f t="shared" ca="1" si="23"/>
        <v>0</v>
      </c>
      <c r="AY20" s="194">
        <f t="shared" ca="1" si="46"/>
        <v>0</v>
      </c>
      <c r="AZ20" s="173">
        <v>4.4000000000000004</v>
      </c>
      <c r="BA20" s="174">
        <v>6.6</v>
      </c>
      <c r="BB20" s="172" t="str">
        <f t="shared" ca="1" si="25"/>
        <v/>
      </c>
      <c r="BC20" s="177" t="str">
        <f>リスト!O21</f>
        <v>NG</v>
      </c>
      <c r="BD20" s="176" t="str">
        <f t="shared" ca="1" si="26"/>
        <v/>
      </c>
      <c r="BE20" s="193">
        <f t="shared" ca="1" si="27"/>
        <v>0</v>
      </c>
      <c r="BF20" s="194">
        <f t="shared" ca="1" si="47"/>
        <v>0</v>
      </c>
      <c r="BG20" s="173">
        <v>1.6</v>
      </c>
      <c r="BH20" s="174">
        <v>2.4</v>
      </c>
      <c r="BI20" s="172" t="str">
        <f t="shared" ca="1" si="29"/>
        <v/>
      </c>
      <c r="BJ20" s="140"/>
      <c r="BK20" s="140"/>
      <c r="BL20" s="178" t="str">
        <f>リスト!P21</f>
        <v>NG</v>
      </c>
      <c r="BM20" s="176" t="str">
        <f t="shared" ca="1" si="30"/>
        <v/>
      </c>
      <c r="BN20" s="193" t="str">
        <f t="shared" ca="1" si="31"/>
        <v/>
      </c>
      <c r="BO20" s="194" t="str">
        <f t="shared" ca="1" si="48"/>
        <v/>
      </c>
      <c r="BP20" s="173">
        <v>0.4</v>
      </c>
      <c r="BQ20" s="174">
        <v>0.6</v>
      </c>
      <c r="BR20" s="172" t="str">
        <f t="shared" ca="1" si="33"/>
        <v/>
      </c>
      <c r="BS20" s="175" t="str">
        <f>リスト!Q21</f>
        <v>NG</v>
      </c>
      <c r="BT20" s="176" t="str">
        <f t="shared" ca="1" si="34"/>
        <v/>
      </c>
      <c r="BU20" s="179" t="str">
        <f t="shared" ca="1" si="35"/>
        <v/>
      </c>
      <c r="BV20" s="180" t="str">
        <f t="shared" ca="1" si="49"/>
        <v/>
      </c>
      <c r="BW20" s="189">
        <v>0</v>
      </c>
      <c r="BX20" s="190">
        <v>0</v>
      </c>
      <c r="BY20" s="180" t="str">
        <f t="shared" ca="1" si="37"/>
        <v/>
      </c>
      <c r="BZ20" t="e">
        <f>リスト!#REF!</f>
        <v>#REF!</v>
      </c>
      <c r="CA20" s="290" t="e">
        <f>INDEX(リスト!X:X,MATCH($C20,リスト!$D:$D,0))</f>
        <v>#N/A</v>
      </c>
    </row>
    <row r="21" spans="1:79">
      <c r="A21" s="167">
        <f t="shared" si="0"/>
        <v>16</v>
      </c>
      <c r="B21" s="186" t="str">
        <f>リスト!C22</f>
        <v>出荷</v>
      </c>
      <c r="C21" s="187">
        <f>リスト!D22</f>
        <v>0</v>
      </c>
      <c r="D21" s="188" t="str">
        <f>リスト!E22</f>
        <v>納品書</v>
      </c>
      <c r="E21" s="224" t="str">
        <f t="shared" ca="1" si="1"/>
        <v/>
      </c>
      <c r="F21" s="172" t="str">
        <f t="shared" ca="1" si="38"/>
        <v/>
      </c>
      <c r="G21" s="173">
        <v>6</v>
      </c>
      <c r="H21" s="174">
        <v>10</v>
      </c>
      <c r="I21" s="172" t="str">
        <f t="shared" ca="1" si="2"/>
        <v/>
      </c>
      <c r="J21" s="133"/>
      <c r="K21" s="175" t="str">
        <f>リスト!H22</f>
        <v>NG</v>
      </c>
      <c r="L21" s="176" t="str">
        <f t="shared" ca="1" si="3"/>
        <v/>
      </c>
      <c r="M21" s="171">
        <f t="shared" ca="1" si="4"/>
        <v>0</v>
      </c>
      <c r="N21" s="177" t="str">
        <f>リスト!I22</f>
        <v>NG</v>
      </c>
      <c r="O21" s="176" t="str">
        <f t="shared" ca="1" si="5"/>
        <v/>
      </c>
      <c r="P21" s="171">
        <f t="shared" ca="1" si="6"/>
        <v>0</v>
      </c>
      <c r="Q21" s="172" t="str">
        <f t="shared" ca="1" si="7"/>
        <v/>
      </c>
      <c r="R21" s="173">
        <v>0.56000000000000005</v>
      </c>
      <c r="S21" s="174">
        <v>0.84</v>
      </c>
      <c r="T21" s="172" t="str">
        <f t="shared" ca="1" si="8"/>
        <v/>
      </c>
      <c r="U21" s="140"/>
      <c r="V21" s="178" t="str">
        <f>リスト!J22</f>
        <v>NG</v>
      </c>
      <c r="W21" s="176" t="str">
        <f t="shared" ca="1" si="9"/>
        <v/>
      </c>
      <c r="X21" s="225">
        <f t="shared" ca="1" si="10"/>
        <v>0</v>
      </c>
      <c r="Y21" s="175" t="str">
        <f>リスト!K22</f>
        <v>NG</v>
      </c>
      <c r="Z21" s="176" t="str">
        <f t="shared" ca="1" si="11"/>
        <v/>
      </c>
      <c r="AA21" s="179">
        <f t="shared" ca="1" si="12"/>
        <v>0</v>
      </c>
      <c r="AB21" s="180" t="str">
        <f t="shared" ca="1" si="13"/>
        <v/>
      </c>
      <c r="AC21" s="189">
        <v>8</v>
      </c>
      <c r="AD21" s="190">
        <v>12</v>
      </c>
      <c r="AE21" s="180" t="str">
        <f t="shared" ca="1" si="14"/>
        <v/>
      </c>
      <c r="AF21" s="140"/>
      <c r="AG21" s="177" t="str">
        <f>リスト!L22</f>
        <v>NG</v>
      </c>
      <c r="AH21" s="176" t="str">
        <f t="shared" ca="1" si="15"/>
        <v/>
      </c>
      <c r="AI21" s="229">
        <f t="shared" ca="1" si="39"/>
        <v>0</v>
      </c>
      <c r="AJ21" s="183" t="str">
        <f t="shared" ca="1" si="16"/>
        <v/>
      </c>
      <c r="AK21" s="184">
        <v>200</v>
      </c>
      <c r="AL21" s="185">
        <v>300</v>
      </c>
      <c r="AM21" s="183" t="str">
        <f t="shared" ca="1" si="17"/>
        <v/>
      </c>
      <c r="AN21" s="175" t="str">
        <f>リスト!M22</f>
        <v>NG</v>
      </c>
      <c r="AO21" s="176" t="str">
        <f t="shared" ca="1" si="18"/>
        <v/>
      </c>
      <c r="AP21" s="179">
        <f t="shared" ca="1" si="19"/>
        <v>4</v>
      </c>
      <c r="AQ21" s="172" t="str">
        <f t="shared" ca="1" si="45"/>
        <v/>
      </c>
      <c r="AR21" s="191">
        <v>4</v>
      </c>
      <c r="AS21" s="192">
        <v>6</v>
      </c>
      <c r="AT21" s="172" t="str">
        <f t="shared" ca="1" si="21"/>
        <v/>
      </c>
      <c r="AU21" s="122"/>
      <c r="AV21" s="175" t="str">
        <f>リスト!N22</f>
        <v>NG</v>
      </c>
      <c r="AW21" s="176" t="str">
        <f t="shared" ca="1" si="22"/>
        <v/>
      </c>
      <c r="AX21" s="193">
        <f t="shared" ca="1" si="23"/>
        <v>0</v>
      </c>
      <c r="AY21" s="194" t="str">
        <f t="shared" ca="1" si="46"/>
        <v/>
      </c>
      <c r="AZ21" s="173">
        <v>4.4000000000000004</v>
      </c>
      <c r="BA21" s="174">
        <v>6.6</v>
      </c>
      <c r="BB21" s="172" t="str">
        <f t="shared" ca="1" si="25"/>
        <v/>
      </c>
      <c r="BC21" s="177" t="str">
        <f>リスト!O22</f>
        <v>NG</v>
      </c>
      <c r="BD21" s="176" t="str">
        <f t="shared" ca="1" si="26"/>
        <v/>
      </c>
      <c r="BE21" s="193">
        <f t="shared" ca="1" si="27"/>
        <v>0</v>
      </c>
      <c r="BF21" s="194" t="str">
        <f t="shared" ca="1" si="47"/>
        <v/>
      </c>
      <c r="BG21" s="173">
        <v>1.6</v>
      </c>
      <c r="BH21" s="174">
        <v>2.4</v>
      </c>
      <c r="BI21" s="172" t="str">
        <f t="shared" ca="1" si="29"/>
        <v/>
      </c>
      <c r="BJ21" s="140"/>
      <c r="BK21" s="140"/>
      <c r="BL21" s="178" t="str">
        <f>リスト!P22</f>
        <v>NG</v>
      </c>
      <c r="BM21" s="176" t="str">
        <f t="shared" ca="1" si="30"/>
        <v/>
      </c>
      <c r="BN21" s="193" t="str">
        <f t="shared" ca="1" si="31"/>
        <v/>
      </c>
      <c r="BO21" s="194" t="str">
        <f t="shared" ca="1" si="48"/>
        <v/>
      </c>
      <c r="BP21" s="173">
        <v>0.4</v>
      </c>
      <c r="BQ21" s="174">
        <v>0.6</v>
      </c>
      <c r="BR21" s="172" t="str">
        <f t="shared" ca="1" si="33"/>
        <v/>
      </c>
      <c r="BS21" s="175" t="str">
        <f>リスト!Q22</f>
        <v>NG</v>
      </c>
      <c r="BT21" s="176" t="str">
        <f t="shared" ca="1" si="34"/>
        <v/>
      </c>
      <c r="BU21" s="179" t="str">
        <f t="shared" ca="1" si="35"/>
        <v/>
      </c>
      <c r="BV21" s="180" t="str">
        <f t="shared" ca="1" si="49"/>
        <v/>
      </c>
      <c r="BW21" s="189">
        <v>0</v>
      </c>
      <c r="BX21" s="190">
        <v>0</v>
      </c>
      <c r="BY21" s="180" t="str">
        <f t="shared" ca="1" si="37"/>
        <v/>
      </c>
      <c r="BZ21" t="e">
        <f>リスト!#REF!</f>
        <v>#REF!</v>
      </c>
      <c r="CA21" s="290" t="e">
        <f>INDEX(リスト!X:X,MATCH($C21,リスト!$D:$D,0))</f>
        <v>#N/A</v>
      </c>
    </row>
    <row r="22" spans="1:79">
      <c r="A22" s="167">
        <f t="shared" si="0"/>
        <v>17</v>
      </c>
      <c r="B22" s="186" t="str">
        <f>リスト!C23</f>
        <v>出荷</v>
      </c>
      <c r="C22" s="187">
        <f>リスト!D23</f>
        <v>0</v>
      </c>
      <c r="D22" s="188" t="str">
        <f>リスト!E23</f>
        <v>出荷ラベル</v>
      </c>
      <c r="E22" s="224" t="str">
        <f t="shared" ca="1" si="1"/>
        <v/>
      </c>
      <c r="F22" s="172" t="str">
        <f t="shared" ca="1" si="38"/>
        <v/>
      </c>
      <c r="G22" s="173">
        <v>6</v>
      </c>
      <c r="H22" s="174">
        <v>10</v>
      </c>
      <c r="I22" s="172" t="str">
        <f t="shared" ca="1" si="2"/>
        <v/>
      </c>
      <c r="J22" s="133"/>
      <c r="K22" s="175" t="str">
        <f>リスト!H23</f>
        <v>NG</v>
      </c>
      <c r="L22" s="176" t="str">
        <f t="shared" ca="1" si="3"/>
        <v/>
      </c>
      <c r="M22" s="171">
        <f t="shared" ca="1" si="4"/>
        <v>0</v>
      </c>
      <c r="N22" s="177" t="str">
        <f>リスト!I23</f>
        <v>NG</v>
      </c>
      <c r="O22" s="176" t="str">
        <f t="shared" ca="1" si="5"/>
        <v/>
      </c>
      <c r="P22" s="171">
        <f t="shared" ca="1" si="6"/>
        <v>0</v>
      </c>
      <c r="Q22" s="172" t="str">
        <f t="shared" ca="1" si="7"/>
        <v/>
      </c>
      <c r="R22" s="173">
        <v>0.56000000000000005</v>
      </c>
      <c r="S22" s="174">
        <v>0.84</v>
      </c>
      <c r="T22" s="172" t="str">
        <f t="shared" ca="1" si="8"/>
        <v/>
      </c>
      <c r="U22" s="140"/>
      <c r="V22" s="178" t="str">
        <f>リスト!J23</f>
        <v>NG</v>
      </c>
      <c r="W22" s="176" t="str">
        <f t="shared" ca="1" si="9"/>
        <v/>
      </c>
      <c r="X22" s="225">
        <f t="shared" ca="1" si="10"/>
        <v>0.13500000000000001</v>
      </c>
      <c r="Y22" s="175" t="str">
        <f>リスト!K23</f>
        <v>NG</v>
      </c>
      <c r="Z22" s="176" t="str">
        <f t="shared" ca="1" si="11"/>
        <v/>
      </c>
      <c r="AA22" s="179">
        <f t="shared" ca="1" si="12"/>
        <v>0</v>
      </c>
      <c r="AB22" s="180">
        <f t="shared" ca="1" si="13"/>
        <v>0</v>
      </c>
      <c r="AC22" s="189">
        <v>8</v>
      </c>
      <c r="AD22" s="190">
        <v>12</v>
      </c>
      <c r="AE22" s="180" t="str">
        <f t="shared" ca="1" si="14"/>
        <v/>
      </c>
      <c r="AF22" s="140"/>
      <c r="AG22" s="177" t="str">
        <f>リスト!L23</f>
        <v>NG</v>
      </c>
      <c r="AH22" s="176" t="str">
        <f t="shared" ca="1" si="15"/>
        <v/>
      </c>
      <c r="AI22" s="229">
        <f t="shared" ca="1" si="39"/>
        <v>0</v>
      </c>
      <c r="AJ22" s="183">
        <f t="shared" ca="1" si="16"/>
        <v>0</v>
      </c>
      <c r="AK22" s="184">
        <v>200</v>
      </c>
      <c r="AL22" s="185">
        <v>300</v>
      </c>
      <c r="AM22" s="183" t="str">
        <f t="shared" ca="1" si="17"/>
        <v/>
      </c>
      <c r="AN22" s="175" t="str">
        <f>リスト!M23</f>
        <v>NG</v>
      </c>
      <c r="AO22" s="176" t="str">
        <f t="shared" ca="1" si="18"/>
        <v/>
      </c>
      <c r="AP22" s="179">
        <f t="shared" ca="1" si="19"/>
        <v>2</v>
      </c>
      <c r="AQ22" s="172" t="str">
        <f t="shared" ca="1" si="45"/>
        <v/>
      </c>
      <c r="AR22" s="191">
        <v>4</v>
      </c>
      <c r="AS22" s="192">
        <v>6</v>
      </c>
      <c r="AT22" s="172" t="str">
        <f t="shared" ca="1" si="21"/>
        <v/>
      </c>
      <c r="AU22" s="122"/>
      <c r="AV22" s="175" t="str">
        <f>リスト!N23</f>
        <v>NG</v>
      </c>
      <c r="AW22" s="176" t="str">
        <f t="shared" ca="1" si="22"/>
        <v/>
      </c>
      <c r="AX22" s="193">
        <f t="shared" ca="1" si="23"/>
        <v>2</v>
      </c>
      <c r="AY22" s="194">
        <f t="shared" ca="1" si="46"/>
        <v>14.814814814814813</v>
      </c>
      <c r="AZ22" s="173">
        <v>4.4000000000000004</v>
      </c>
      <c r="BA22" s="174">
        <v>6.6</v>
      </c>
      <c r="BB22" s="172" t="str">
        <f t="shared" ca="1" si="25"/>
        <v/>
      </c>
      <c r="BC22" s="177" t="str">
        <f>リスト!O23</f>
        <v>NG</v>
      </c>
      <c r="BD22" s="176" t="str">
        <f t="shared" ca="1" si="26"/>
        <v/>
      </c>
      <c r="BE22" s="193">
        <f t="shared" ca="1" si="27"/>
        <v>0</v>
      </c>
      <c r="BF22" s="194">
        <f t="shared" ca="1" si="47"/>
        <v>0</v>
      </c>
      <c r="BG22" s="173">
        <v>1.6</v>
      </c>
      <c r="BH22" s="174">
        <v>2.4</v>
      </c>
      <c r="BI22" s="172" t="str">
        <f t="shared" ca="1" si="29"/>
        <v/>
      </c>
      <c r="BJ22" s="140"/>
      <c r="BK22" s="140"/>
      <c r="BL22" s="178" t="str">
        <f>リスト!P23</f>
        <v>NG</v>
      </c>
      <c r="BM22" s="176" t="str">
        <f t="shared" ca="1" si="30"/>
        <v/>
      </c>
      <c r="BN22" s="193" t="str">
        <f t="shared" ca="1" si="31"/>
        <v/>
      </c>
      <c r="BO22" s="194" t="str">
        <f t="shared" ca="1" si="48"/>
        <v/>
      </c>
      <c r="BP22" s="173">
        <v>0.4</v>
      </c>
      <c r="BQ22" s="174">
        <v>0.6</v>
      </c>
      <c r="BR22" s="172" t="str">
        <f t="shared" ca="1" si="33"/>
        <v/>
      </c>
      <c r="BS22" s="175" t="str">
        <f>リスト!Q23</f>
        <v>NG</v>
      </c>
      <c r="BT22" s="176" t="str">
        <f t="shared" ca="1" si="34"/>
        <v/>
      </c>
      <c r="BU22" s="179" t="str">
        <f t="shared" ca="1" si="35"/>
        <v/>
      </c>
      <c r="BV22" s="180" t="str">
        <f t="shared" ca="1" si="49"/>
        <v/>
      </c>
      <c r="BW22" s="189">
        <v>0</v>
      </c>
      <c r="BX22" s="190">
        <v>0</v>
      </c>
      <c r="BY22" s="180" t="str">
        <f t="shared" ca="1" si="37"/>
        <v/>
      </c>
      <c r="BZ22" t="e">
        <f>リスト!#REF!</f>
        <v>#REF!</v>
      </c>
      <c r="CA22" s="290" t="e">
        <f>INDEX(リスト!X:X,MATCH($C22,リスト!$D:$D,0))</f>
        <v>#N/A</v>
      </c>
    </row>
    <row r="23" spans="1:79">
      <c r="A23" s="167">
        <f t="shared" si="0"/>
        <v>18</v>
      </c>
      <c r="B23" s="186" t="str">
        <f>リスト!C24</f>
        <v>確定</v>
      </c>
      <c r="C23" s="187">
        <f>リスト!D24</f>
        <v>0</v>
      </c>
      <c r="D23" s="188" t="str">
        <f>リスト!E24</f>
        <v>出荷確定</v>
      </c>
      <c r="E23" s="224" t="str">
        <f t="shared" ca="1" si="1"/>
        <v/>
      </c>
      <c r="F23" s="172" t="str">
        <f t="shared" ca="1" si="38"/>
        <v/>
      </c>
      <c r="G23" s="173">
        <v>6</v>
      </c>
      <c r="H23" s="174">
        <v>10</v>
      </c>
      <c r="I23" s="172" t="str">
        <f t="shared" ca="1" si="2"/>
        <v/>
      </c>
      <c r="J23" s="133"/>
      <c r="K23" s="175" t="str">
        <f>リスト!H24</f>
        <v>NG</v>
      </c>
      <c r="L23" s="176" t="str">
        <f t="shared" ca="1" si="3"/>
        <v/>
      </c>
      <c r="M23" s="171">
        <f t="shared" ca="1" si="4"/>
        <v>0</v>
      </c>
      <c r="N23" s="177" t="str">
        <f>リスト!I24</f>
        <v>NG</v>
      </c>
      <c r="O23" s="176" t="str">
        <f t="shared" ca="1" si="5"/>
        <v/>
      </c>
      <c r="P23" s="171">
        <f t="shared" ca="1" si="6"/>
        <v>0</v>
      </c>
      <c r="Q23" s="172" t="str">
        <f t="shared" ca="1" si="7"/>
        <v/>
      </c>
      <c r="R23" s="173">
        <v>0.56000000000000005</v>
      </c>
      <c r="S23" s="174">
        <v>0.84</v>
      </c>
      <c r="T23" s="172" t="str">
        <f t="shared" ca="1" si="8"/>
        <v/>
      </c>
      <c r="U23" s="140"/>
      <c r="V23" s="178" t="str">
        <f>リスト!J24</f>
        <v>NG</v>
      </c>
      <c r="W23" s="176" t="str">
        <f t="shared" ca="1" si="9"/>
        <v/>
      </c>
      <c r="X23" s="225">
        <f t="shared" ca="1" si="10"/>
        <v>0.157</v>
      </c>
      <c r="Y23" s="175" t="str">
        <f>リスト!K24</f>
        <v>NG</v>
      </c>
      <c r="Z23" s="176" t="str">
        <f t="shared" ca="1" si="11"/>
        <v/>
      </c>
      <c r="AA23" s="179">
        <f t="shared" ca="1" si="12"/>
        <v>0</v>
      </c>
      <c r="AB23" s="180">
        <f t="shared" ca="1" si="13"/>
        <v>0</v>
      </c>
      <c r="AC23" s="189">
        <v>8</v>
      </c>
      <c r="AD23" s="190">
        <v>12</v>
      </c>
      <c r="AE23" s="180" t="str">
        <f t="shared" ca="1" si="14"/>
        <v/>
      </c>
      <c r="AF23" s="140"/>
      <c r="AG23" s="177" t="str">
        <f>リスト!L24</f>
        <v>NG</v>
      </c>
      <c r="AH23" s="176" t="str">
        <f t="shared" ca="1" si="15"/>
        <v/>
      </c>
      <c r="AI23" s="229">
        <f t="shared" ca="1" si="39"/>
        <v>0</v>
      </c>
      <c r="AJ23" s="183">
        <f t="shared" ca="1" si="16"/>
        <v>0</v>
      </c>
      <c r="AK23" s="184">
        <v>200</v>
      </c>
      <c r="AL23" s="185">
        <v>300</v>
      </c>
      <c r="AM23" s="183" t="str">
        <f t="shared" ca="1" si="17"/>
        <v/>
      </c>
      <c r="AN23" s="175" t="str">
        <f>リスト!M24</f>
        <v>NG</v>
      </c>
      <c r="AO23" s="176" t="str">
        <f t="shared" ca="1" si="18"/>
        <v/>
      </c>
      <c r="AP23" s="179">
        <f t="shared" ca="1" si="19"/>
        <v>5</v>
      </c>
      <c r="AQ23" s="172" t="str">
        <f t="shared" ca="1" si="45"/>
        <v/>
      </c>
      <c r="AR23" s="191">
        <v>4</v>
      </c>
      <c r="AS23" s="192">
        <v>6</v>
      </c>
      <c r="AT23" s="172" t="str">
        <f t="shared" ca="1" si="21"/>
        <v/>
      </c>
      <c r="AU23" s="122"/>
      <c r="AV23" s="175" t="str">
        <f>リスト!N24</f>
        <v>NG</v>
      </c>
      <c r="AW23" s="176" t="str">
        <f t="shared" ca="1" si="22"/>
        <v/>
      </c>
      <c r="AX23" s="193">
        <f t="shared" ca="1" si="23"/>
        <v>4</v>
      </c>
      <c r="AY23" s="194">
        <f t="shared" ca="1" si="46"/>
        <v>25.477707006369428</v>
      </c>
      <c r="AZ23" s="173">
        <v>4.4000000000000004</v>
      </c>
      <c r="BA23" s="174">
        <v>6.6</v>
      </c>
      <c r="BB23" s="172" t="str">
        <f t="shared" ca="1" si="25"/>
        <v/>
      </c>
      <c r="BC23" s="177" t="str">
        <f>リスト!O24</f>
        <v>NG</v>
      </c>
      <c r="BD23" s="176" t="str">
        <f t="shared" ca="1" si="26"/>
        <v/>
      </c>
      <c r="BE23" s="193">
        <f t="shared" ca="1" si="27"/>
        <v>0</v>
      </c>
      <c r="BF23" s="194">
        <f t="shared" ca="1" si="47"/>
        <v>0</v>
      </c>
      <c r="BG23" s="173">
        <v>1.6</v>
      </c>
      <c r="BH23" s="174">
        <v>2.4</v>
      </c>
      <c r="BI23" s="172" t="str">
        <f t="shared" ca="1" si="29"/>
        <v/>
      </c>
      <c r="BJ23" s="140"/>
      <c r="BK23" s="140"/>
      <c r="BL23" s="178" t="str">
        <f>リスト!P24</f>
        <v>NG</v>
      </c>
      <c r="BM23" s="176" t="str">
        <f t="shared" ca="1" si="30"/>
        <v/>
      </c>
      <c r="BN23" s="193" t="str">
        <f t="shared" ca="1" si="31"/>
        <v/>
      </c>
      <c r="BO23" s="194" t="str">
        <f t="shared" ca="1" si="48"/>
        <v/>
      </c>
      <c r="BP23" s="173">
        <v>0.4</v>
      </c>
      <c r="BQ23" s="174">
        <v>0.6</v>
      </c>
      <c r="BR23" s="172" t="str">
        <f t="shared" ca="1" si="33"/>
        <v/>
      </c>
      <c r="BS23" s="175" t="str">
        <f>リスト!Q24</f>
        <v>NG</v>
      </c>
      <c r="BT23" s="176" t="str">
        <f t="shared" ca="1" si="34"/>
        <v/>
      </c>
      <c r="BU23" s="179" t="str">
        <f t="shared" ca="1" si="35"/>
        <v/>
      </c>
      <c r="BV23" s="180" t="str">
        <f t="shared" ca="1" si="49"/>
        <v/>
      </c>
      <c r="BW23" s="189">
        <v>0</v>
      </c>
      <c r="BX23" s="190">
        <v>0</v>
      </c>
      <c r="BY23" s="180" t="str">
        <f t="shared" ca="1" si="37"/>
        <v/>
      </c>
      <c r="BZ23" t="e">
        <f>リスト!#REF!</f>
        <v>#REF!</v>
      </c>
      <c r="CA23" s="290" t="e">
        <f>INDEX(リスト!X:X,MATCH($C23,リスト!$D:$D,0))</f>
        <v>#N/A</v>
      </c>
    </row>
    <row r="24" spans="1:79">
      <c r="A24" s="167">
        <f t="shared" si="0"/>
        <v>19</v>
      </c>
      <c r="B24" s="186" t="str">
        <f>リスト!C25</f>
        <v>確定</v>
      </c>
      <c r="C24" s="187">
        <f>リスト!D25</f>
        <v>0</v>
      </c>
      <c r="D24" s="188" t="str">
        <f>リスト!E25</f>
        <v>出荷確定取消</v>
      </c>
      <c r="E24" s="224" t="str">
        <f t="shared" ca="1" si="1"/>
        <v/>
      </c>
      <c r="F24" s="172" t="str">
        <f t="shared" ca="1" si="38"/>
        <v/>
      </c>
      <c r="G24" s="173">
        <v>6</v>
      </c>
      <c r="H24" s="174">
        <v>10</v>
      </c>
      <c r="I24" s="172" t="str">
        <f t="shared" ca="1" si="2"/>
        <v/>
      </c>
      <c r="J24" s="133"/>
      <c r="K24" s="175" t="str">
        <f>リスト!H25</f>
        <v>NG</v>
      </c>
      <c r="L24" s="176" t="str">
        <f t="shared" ca="1" si="3"/>
        <v/>
      </c>
      <c r="M24" s="171">
        <f t="shared" ca="1" si="4"/>
        <v>0</v>
      </c>
      <c r="N24" s="177" t="str">
        <f>リスト!I25</f>
        <v>NG</v>
      </c>
      <c r="O24" s="176" t="str">
        <f t="shared" ca="1" si="5"/>
        <v/>
      </c>
      <c r="P24" s="171">
        <f t="shared" ca="1" si="6"/>
        <v>0</v>
      </c>
      <c r="Q24" s="172" t="str">
        <f t="shared" ca="1" si="7"/>
        <v/>
      </c>
      <c r="R24" s="173">
        <v>0.56000000000000005</v>
      </c>
      <c r="S24" s="174">
        <v>0.84</v>
      </c>
      <c r="T24" s="172" t="str">
        <f t="shared" ca="1" si="8"/>
        <v/>
      </c>
      <c r="U24" s="140"/>
      <c r="V24" s="178" t="str">
        <f>リスト!J25</f>
        <v>NG</v>
      </c>
      <c r="W24" s="176" t="str">
        <f t="shared" ca="1" si="9"/>
        <v/>
      </c>
      <c r="X24" s="225">
        <f t="shared" ca="1" si="10"/>
        <v>0.153</v>
      </c>
      <c r="Y24" s="175" t="str">
        <f>リスト!K25</f>
        <v>NG</v>
      </c>
      <c r="Z24" s="176" t="str">
        <f t="shared" ca="1" si="11"/>
        <v/>
      </c>
      <c r="AA24" s="179">
        <f t="shared" ca="1" si="12"/>
        <v>0</v>
      </c>
      <c r="AB24" s="180">
        <f t="shared" ca="1" si="13"/>
        <v>0</v>
      </c>
      <c r="AC24" s="189">
        <v>8</v>
      </c>
      <c r="AD24" s="190">
        <v>12</v>
      </c>
      <c r="AE24" s="180" t="str">
        <f t="shared" ca="1" si="14"/>
        <v/>
      </c>
      <c r="AF24" s="140"/>
      <c r="AG24" s="177" t="str">
        <f>リスト!L25</f>
        <v>NG</v>
      </c>
      <c r="AH24" s="176" t="str">
        <f t="shared" ca="1" si="15"/>
        <v/>
      </c>
      <c r="AI24" s="229">
        <f t="shared" ca="1" si="39"/>
        <v>0</v>
      </c>
      <c r="AJ24" s="183">
        <f t="shared" ca="1" si="16"/>
        <v>0</v>
      </c>
      <c r="AK24" s="184">
        <v>200</v>
      </c>
      <c r="AL24" s="185">
        <v>300</v>
      </c>
      <c r="AM24" s="183" t="str">
        <f t="shared" ca="1" si="17"/>
        <v/>
      </c>
      <c r="AN24" s="175" t="str">
        <f>リスト!M25</f>
        <v>NG</v>
      </c>
      <c r="AO24" s="176" t="str">
        <f t="shared" ca="1" si="18"/>
        <v/>
      </c>
      <c r="AP24" s="179">
        <f t="shared" ca="1" si="19"/>
        <v>3</v>
      </c>
      <c r="AQ24" s="172" t="str">
        <f t="shared" ca="1" si="45"/>
        <v/>
      </c>
      <c r="AR24" s="191">
        <v>4</v>
      </c>
      <c r="AS24" s="192">
        <v>6</v>
      </c>
      <c r="AT24" s="172" t="str">
        <f t="shared" ca="1" si="21"/>
        <v/>
      </c>
      <c r="AU24" s="122"/>
      <c r="AV24" s="175" t="str">
        <f>リスト!N25</f>
        <v>NG</v>
      </c>
      <c r="AW24" s="176" t="str">
        <f t="shared" ca="1" si="22"/>
        <v/>
      </c>
      <c r="AX24" s="193">
        <f t="shared" ca="1" si="23"/>
        <v>0</v>
      </c>
      <c r="AY24" s="194">
        <f t="shared" ca="1" si="46"/>
        <v>0</v>
      </c>
      <c r="AZ24" s="173">
        <v>4.4000000000000004</v>
      </c>
      <c r="BA24" s="174">
        <v>6.6</v>
      </c>
      <c r="BB24" s="172" t="str">
        <f t="shared" ca="1" si="25"/>
        <v/>
      </c>
      <c r="BC24" s="177" t="str">
        <f>リスト!O25</f>
        <v>NG</v>
      </c>
      <c r="BD24" s="176" t="str">
        <f t="shared" ca="1" si="26"/>
        <v/>
      </c>
      <c r="BE24" s="193">
        <f t="shared" ca="1" si="27"/>
        <v>0</v>
      </c>
      <c r="BF24" s="194">
        <f t="shared" ca="1" si="47"/>
        <v>0</v>
      </c>
      <c r="BG24" s="173">
        <v>1.6</v>
      </c>
      <c r="BH24" s="174">
        <v>2.4</v>
      </c>
      <c r="BI24" s="172" t="str">
        <f t="shared" ca="1" si="29"/>
        <v/>
      </c>
      <c r="BJ24" s="140"/>
      <c r="BK24" s="140"/>
      <c r="BL24" s="178" t="str">
        <f>リスト!P25</f>
        <v>NG</v>
      </c>
      <c r="BM24" s="176" t="str">
        <f t="shared" ca="1" si="30"/>
        <v/>
      </c>
      <c r="BN24" s="193" t="str">
        <f t="shared" ca="1" si="31"/>
        <v/>
      </c>
      <c r="BO24" s="194" t="str">
        <f t="shared" ca="1" si="48"/>
        <v/>
      </c>
      <c r="BP24" s="173">
        <v>0.4</v>
      </c>
      <c r="BQ24" s="174">
        <v>0.6</v>
      </c>
      <c r="BR24" s="172" t="str">
        <f t="shared" ca="1" si="33"/>
        <v/>
      </c>
      <c r="BS24" s="175" t="str">
        <f>リスト!Q25</f>
        <v>NG</v>
      </c>
      <c r="BT24" s="176" t="str">
        <f t="shared" ca="1" si="34"/>
        <v/>
      </c>
      <c r="BU24" s="179" t="str">
        <f t="shared" ca="1" si="35"/>
        <v/>
      </c>
      <c r="BV24" s="180" t="str">
        <f t="shared" ca="1" si="49"/>
        <v/>
      </c>
      <c r="BW24" s="189">
        <v>0</v>
      </c>
      <c r="BX24" s="190">
        <v>0</v>
      </c>
      <c r="BY24" s="180" t="str">
        <f t="shared" ca="1" si="37"/>
        <v/>
      </c>
      <c r="BZ24" t="e">
        <f>リスト!#REF!</f>
        <v>#REF!</v>
      </c>
      <c r="CA24" s="290" t="e">
        <f>INDEX(リスト!X:X,MATCH($C24,リスト!$D:$D,0))</f>
        <v>#N/A</v>
      </c>
    </row>
    <row r="25" spans="1:79">
      <c r="A25" s="167">
        <f t="shared" si="0"/>
        <v>20</v>
      </c>
      <c r="B25" s="186" t="str">
        <f>リスト!C26</f>
        <v>確定</v>
      </c>
      <c r="C25" s="187">
        <f>リスト!D26</f>
        <v>0</v>
      </c>
      <c r="D25" s="188" t="str">
        <f>リスト!E26</f>
        <v>出荷確定照会</v>
      </c>
      <c r="E25" s="224" t="str">
        <f t="shared" ca="1" si="1"/>
        <v/>
      </c>
      <c r="F25" s="172" t="str">
        <f t="shared" ca="1" si="38"/>
        <v/>
      </c>
      <c r="G25" s="173">
        <v>6</v>
      </c>
      <c r="H25" s="174">
        <v>10</v>
      </c>
      <c r="I25" s="172" t="str">
        <f t="shared" ca="1" si="2"/>
        <v/>
      </c>
      <c r="J25" s="133"/>
      <c r="K25" s="175" t="str">
        <f>リスト!H26</f>
        <v>NG</v>
      </c>
      <c r="L25" s="176" t="str">
        <f t="shared" ca="1" si="3"/>
        <v/>
      </c>
      <c r="M25" s="171">
        <f t="shared" ca="1" si="4"/>
        <v>0</v>
      </c>
      <c r="N25" s="177" t="str">
        <f>リスト!I26</f>
        <v>NG</v>
      </c>
      <c r="O25" s="176" t="str">
        <f t="shared" ca="1" si="5"/>
        <v/>
      </c>
      <c r="P25" s="171">
        <f t="shared" ca="1" si="6"/>
        <v>0</v>
      </c>
      <c r="Q25" s="172" t="str">
        <f t="shared" ca="1" si="7"/>
        <v/>
      </c>
      <c r="R25" s="173">
        <v>0.56000000000000005</v>
      </c>
      <c r="S25" s="174">
        <v>0.84</v>
      </c>
      <c r="T25" s="172" t="str">
        <f t="shared" ca="1" si="8"/>
        <v/>
      </c>
      <c r="U25" s="140"/>
      <c r="V25" s="178" t="str">
        <f>リスト!J26</f>
        <v>NG</v>
      </c>
      <c r="W25" s="176" t="str">
        <f t="shared" ca="1" si="9"/>
        <v/>
      </c>
      <c r="X25" s="225">
        <f t="shared" ca="1" si="10"/>
        <v>0.17199999999999999</v>
      </c>
      <c r="Y25" s="175" t="str">
        <f>リスト!K26</f>
        <v>NG</v>
      </c>
      <c r="Z25" s="176" t="str">
        <f t="shared" ca="1" si="11"/>
        <v/>
      </c>
      <c r="AA25" s="179">
        <f t="shared" ca="1" si="12"/>
        <v>0</v>
      </c>
      <c r="AB25" s="180">
        <f t="shared" ca="1" si="13"/>
        <v>0</v>
      </c>
      <c r="AC25" s="189">
        <v>8</v>
      </c>
      <c r="AD25" s="190">
        <v>12</v>
      </c>
      <c r="AE25" s="180" t="str">
        <f t="shared" ca="1" si="14"/>
        <v/>
      </c>
      <c r="AF25" s="140"/>
      <c r="AG25" s="177" t="str">
        <f>リスト!L26</f>
        <v>NG</v>
      </c>
      <c r="AH25" s="176" t="str">
        <f t="shared" ca="1" si="15"/>
        <v/>
      </c>
      <c r="AI25" s="229">
        <f t="shared" ca="1" si="39"/>
        <v>0</v>
      </c>
      <c r="AJ25" s="183">
        <f t="shared" ca="1" si="16"/>
        <v>0</v>
      </c>
      <c r="AK25" s="184">
        <v>200</v>
      </c>
      <c r="AL25" s="185">
        <v>300</v>
      </c>
      <c r="AM25" s="183" t="str">
        <f t="shared" ca="1" si="17"/>
        <v/>
      </c>
      <c r="AN25" s="175" t="str">
        <f>リスト!M26</f>
        <v>NG</v>
      </c>
      <c r="AO25" s="176" t="str">
        <f t="shared" ca="1" si="18"/>
        <v/>
      </c>
      <c r="AP25" s="179">
        <f t="shared" ca="1" si="19"/>
        <v>3</v>
      </c>
      <c r="AQ25" s="172" t="str">
        <f t="shared" ca="1" si="45"/>
        <v/>
      </c>
      <c r="AR25" s="191">
        <v>4</v>
      </c>
      <c r="AS25" s="192">
        <v>6</v>
      </c>
      <c r="AT25" s="172" t="str">
        <f t="shared" ca="1" si="21"/>
        <v/>
      </c>
      <c r="AU25" s="122"/>
      <c r="AV25" s="175" t="str">
        <f>リスト!N26</f>
        <v>NG</v>
      </c>
      <c r="AW25" s="176" t="str">
        <f t="shared" ca="1" si="22"/>
        <v/>
      </c>
      <c r="AX25" s="193">
        <f t="shared" ca="1" si="23"/>
        <v>2</v>
      </c>
      <c r="AY25" s="194">
        <f t="shared" ca="1" si="46"/>
        <v>11.627906976744187</v>
      </c>
      <c r="AZ25" s="173">
        <v>4.4000000000000004</v>
      </c>
      <c r="BA25" s="174">
        <v>6.6</v>
      </c>
      <c r="BB25" s="172" t="str">
        <f t="shared" ca="1" si="25"/>
        <v/>
      </c>
      <c r="BC25" s="177" t="str">
        <f>リスト!O26</f>
        <v>NG</v>
      </c>
      <c r="BD25" s="176" t="str">
        <f t="shared" ca="1" si="26"/>
        <v/>
      </c>
      <c r="BE25" s="193">
        <f t="shared" ca="1" si="27"/>
        <v>0</v>
      </c>
      <c r="BF25" s="194">
        <f t="shared" ca="1" si="47"/>
        <v>0</v>
      </c>
      <c r="BG25" s="173">
        <v>1.6</v>
      </c>
      <c r="BH25" s="174">
        <v>2.4</v>
      </c>
      <c r="BI25" s="172" t="str">
        <f t="shared" ca="1" si="29"/>
        <v/>
      </c>
      <c r="BJ25" s="140"/>
      <c r="BK25" s="140"/>
      <c r="BL25" s="178" t="str">
        <f>リスト!P26</f>
        <v>NG</v>
      </c>
      <c r="BM25" s="176" t="str">
        <f t="shared" ca="1" si="30"/>
        <v/>
      </c>
      <c r="BN25" s="193" t="str">
        <f t="shared" ca="1" si="31"/>
        <v/>
      </c>
      <c r="BO25" s="194" t="str">
        <f t="shared" ca="1" si="48"/>
        <v/>
      </c>
      <c r="BP25" s="173">
        <v>0.4</v>
      </c>
      <c r="BQ25" s="174">
        <v>0.6</v>
      </c>
      <c r="BR25" s="172" t="str">
        <f t="shared" ca="1" si="33"/>
        <v/>
      </c>
      <c r="BS25" s="175" t="str">
        <f>リスト!Q26</f>
        <v>NG</v>
      </c>
      <c r="BT25" s="176" t="str">
        <f t="shared" ca="1" si="34"/>
        <v/>
      </c>
      <c r="BU25" s="179" t="str">
        <f t="shared" ca="1" si="35"/>
        <v/>
      </c>
      <c r="BV25" s="180" t="str">
        <f t="shared" ca="1" si="49"/>
        <v/>
      </c>
      <c r="BW25" s="189">
        <v>0</v>
      </c>
      <c r="BX25" s="190">
        <v>0</v>
      </c>
      <c r="BY25" s="180" t="str">
        <f t="shared" ca="1" si="37"/>
        <v/>
      </c>
      <c r="BZ25" t="e">
        <f>リスト!#REF!</f>
        <v>#REF!</v>
      </c>
      <c r="CA25" s="290" t="e">
        <f>INDEX(リスト!X:X,MATCH($C25,リスト!$D:$D,0))</f>
        <v>#N/A</v>
      </c>
    </row>
    <row r="26" spans="1:79">
      <c r="A26" s="167">
        <f t="shared" si="0"/>
        <v>21</v>
      </c>
      <c r="B26" s="186" t="str">
        <f>リスト!C27</f>
        <v>確定</v>
      </c>
      <c r="C26" s="187">
        <f>リスト!D27</f>
        <v>0</v>
      </c>
      <c r="D26" s="188" t="str">
        <f>リスト!E27</f>
        <v>出荷確定データ出力（CSV）</v>
      </c>
      <c r="E26" s="224" t="str">
        <f t="shared" ca="1" si="1"/>
        <v/>
      </c>
      <c r="F26" s="172" t="str">
        <f t="shared" ca="1" si="38"/>
        <v/>
      </c>
      <c r="G26" s="173">
        <v>6</v>
      </c>
      <c r="H26" s="174">
        <v>10</v>
      </c>
      <c r="I26" s="172" t="str">
        <f t="shared" ca="1" si="2"/>
        <v/>
      </c>
      <c r="J26" s="133"/>
      <c r="K26" s="175" t="str">
        <f>リスト!H27</f>
        <v>NG</v>
      </c>
      <c r="L26" s="176" t="str">
        <f t="shared" ca="1" si="3"/>
        <v/>
      </c>
      <c r="M26" s="171">
        <f t="shared" ca="1" si="4"/>
        <v>0</v>
      </c>
      <c r="N26" s="177" t="str">
        <f>リスト!I27</f>
        <v>NG</v>
      </c>
      <c r="O26" s="176" t="str">
        <f t="shared" ca="1" si="5"/>
        <v/>
      </c>
      <c r="P26" s="171">
        <f t="shared" ca="1" si="6"/>
        <v>0</v>
      </c>
      <c r="Q26" s="172" t="str">
        <f t="shared" ca="1" si="7"/>
        <v/>
      </c>
      <c r="R26" s="173">
        <v>0.56000000000000005</v>
      </c>
      <c r="S26" s="174">
        <v>0.84</v>
      </c>
      <c r="T26" s="172" t="str">
        <f t="shared" ca="1" si="8"/>
        <v/>
      </c>
      <c r="U26" s="140"/>
      <c r="V26" s="178" t="str">
        <f>リスト!J27</f>
        <v>NG</v>
      </c>
      <c r="W26" s="176" t="str">
        <f t="shared" ca="1" si="9"/>
        <v/>
      </c>
      <c r="X26" s="225">
        <f t="shared" ca="1" si="10"/>
        <v>0</v>
      </c>
      <c r="Y26" s="175" t="str">
        <f>リスト!K27</f>
        <v>NG</v>
      </c>
      <c r="Z26" s="176" t="str">
        <f t="shared" ca="1" si="11"/>
        <v/>
      </c>
      <c r="AA26" s="179">
        <f t="shared" ca="1" si="12"/>
        <v>0</v>
      </c>
      <c r="AB26" s="180" t="str">
        <f t="shared" ca="1" si="13"/>
        <v/>
      </c>
      <c r="AC26" s="189">
        <v>8</v>
      </c>
      <c r="AD26" s="190">
        <v>12</v>
      </c>
      <c r="AE26" s="180" t="str">
        <f t="shared" ca="1" si="14"/>
        <v/>
      </c>
      <c r="AF26" s="140"/>
      <c r="AG26" s="177" t="str">
        <f>リスト!L27</f>
        <v>NG</v>
      </c>
      <c r="AH26" s="176" t="str">
        <f t="shared" ca="1" si="15"/>
        <v/>
      </c>
      <c r="AI26" s="229">
        <f t="shared" ca="1" si="39"/>
        <v>0</v>
      </c>
      <c r="AJ26" s="183" t="str">
        <f t="shared" ca="1" si="16"/>
        <v/>
      </c>
      <c r="AK26" s="184">
        <v>200</v>
      </c>
      <c r="AL26" s="185">
        <v>300</v>
      </c>
      <c r="AM26" s="183" t="str">
        <f t="shared" ca="1" si="17"/>
        <v/>
      </c>
      <c r="AN26" s="175" t="str">
        <f>リスト!M27</f>
        <v>NG</v>
      </c>
      <c r="AO26" s="176" t="str">
        <f t="shared" ca="1" si="18"/>
        <v/>
      </c>
      <c r="AP26" s="179">
        <f t="shared" ca="1" si="19"/>
        <v>0</v>
      </c>
      <c r="AQ26" s="172" t="str">
        <f t="shared" ca="1" si="45"/>
        <v/>
      </c>
      <c r="AR26" s="191">
        <v>4</v>
      </c>
      <c r="AS26" s="192">
        <v>6</v>
      </c>
      <c r="AT26" s="172" t="str">
        <f t="shared" ca="1" si="21"/>
        <v/>
      </c>
      <c r="AU26" s="122"/>
      <c r="AV26" s="175" t="str">
        <f>リスト!N27</f>
        <v>NG</v>
      </c>
      <c r="AW26" s="176" t="str">
        <f t="shared" ca="1" si="22"/>
        <v/>
      </c>
      <c r="AX26" s="193">
        <f t="shared" ca="1" si="23"/>
        <v>0</v>
      </c>
      <c r="AY26" s="194" t="str">
        <f t="shared" ca="1" si="46"/>
        <v/>
      </c>
      <c r="AZ26" s="173">
        <v>4.4000000000000004</v>
      </c>
      <c r="BA26" s="174">
        <v>6.6</v>
      </c>
      <c r="BB26" s="172" t="str">
        <f t="shared" ca="1" si="25"/>
        <v/>
      </c>
      <c r="BC26" s="177" t="str">
        <f>リスト!O27</f>
        <v>NG</v>
      </c>
      <c r="BD26" s="176" t="str">
        <f t="shared" ca="1" si="26"/>
        <v/>
      </c>
      <c r="BE26" s="193" t="str">
        <f t="shared" ca="1" si="27"/>
        <v/>
      </c>
      <c r="BF26" s="194" t="str">
        <f t="shared" ca="1" si="47"/>
        <v/>
      </c>
      <c r="BG26" s="173">
        <v>1.6</v>
      </c>
      <c r="BH26" s="174">
        <v>2.4</v>
      </c>
      <c r="BI26" s="172" t="str">
        <f t="shared" ca="1" si="29"/>
        <v/>
      </c>
      <c r="BJ26" s="140"/>
      <c r="BK26" s="140"/>
      <c r="BL26" s="178" t="str">
        <f>リスト!P27</f>
        <v>NG</v>
      </c>
      <c r="BM26" s="176" t="str">
        <f t="shared" ca="1" si="30"/>
        <v/>
      </c>
      <c r="BN26" s="193" t="str">
        <f t="shared" ca="1" si="31"/>
        <v/>
      </c>
      <c r="BO26" s="194" t="str">
        <f t="shared" ca="1" si="48"/>
        <v/>
      </c>
      <c r="BP26" s="173">
        <v>0.4</v>
      </c>
      <c r="BQ26" s="174">
        <v>0.6</v>
      </c>
      <c r="BR26" s="172" t="str">
        <f t="shared" ca="1" si="33"/>
        <v/>
      </c>
      <c r="BS26" s="175" t="str">
        <f>リスト!Q27</f>
        <v>NG</v>
      </c>
      <c r="BT26" s="176" t="str">
        <f t="shared" ca="1" si="34"/>
        <v/>
      </c>
      <c r="BU26" s="179" t="str">
        <f t="shared" ca="1" si="35"/>
        <v/>
      </c>
      <c r="BV26" s="180" t="str">
        <f t="shared" ca="1" si="49"/>
        <v/>
      </c>
      <c r="BW26" s="189">
        <v>0</v>
      </c>
      <c r="BX26" s="190">
        <v>0</v>
      </c>
      <c r="BY26" s="180" t="str">
        <f t="shared" ca="1" si="37"/>
        <v/>
      </c>
      <c r="BZ26" t="e">
        <f>リスト!#REF!</f>
        <v>#REF!</v>
      </c>
      <c r="CA26" s="290" t="e">
        <f>INDEX(リスト!X:X,MATCH($C26,リスト!$D:$D,0))</f>
        <v>#N/A</v>
      </c>
    </row>
    <row r="27" spans="1:79">
      <c r="A27" s="167">
        <f t="shared" si="0"/>
        <v>22</v>
      </c>
      <c r="B27" s="186" t="str">
        <f>リスト!C28</f>
        <v>確定</v>
      </c>
      <c r="C27" s="187">
        <f>リスト!D28</f>
        <v>0</v>
      </c>
      <c r="D27" s="188" t="str">
        <f>リスト!E28</f>
        <v>出荷確定データ出力（API）</v>
      </c>
      <c r="E27" s="224" t="str">
        <f t="shared" ca="1" si="1"/>
        <v/>
      </c>
      <c r="F27" s="172" t="str">
        <f t="shared" ca="1" si="38"/>
        <v/>
      </c>
      <c r="G27" s="173">
        <v>6</v>
      </c>
      <c r="H27" s="174">
        <v>10</v>
      </c>
      <c r="I27" s="172" t="str">
        <f t="shared" ca="1" si="2"/>
        <v/>
      </c>
      <c r="J27" s="133"/>
      <c r="K27" s="175" t="str">
        <f>リスト!H28</f>
        <v>NG</v>
      </c>
      <c r="L27" s="176" t="str">
        <f t="shared" ca="1" si="3"/>
        <v/>
      </c>
      <c r="M27" s="171">
        <f t="shared" ca="1" si="4"/>
        <v>0</v>
      </c>
      <c r="N27" s="177" t="str">
        <f>リスト!I28</f>
        <v>NG</v>
      </c>
      <c r="O27" s="176" t="str">
        <f t="shared" ca="1" si="5"/>
        <v/>
      </c>
      <c r="P27" s="171">
        <f t="shared" ca="1" si="6"/>
        <v>0</v>
      </c>
      <c r="Q27" s="172" t="str">
        <f t="shared" ca="1" si="7"/>
        <v/>
      </c>
      <c r="R27" s="173">
        <v>0.56000000000000005</v>
      </c>
      <c r="S27" s="174">
        <v>0.84</v>
      </c>
      <c r="T27" s="172" t="str">
        <f t="shared" ca="1" si="8"/>
        <v/>
      </c>
      <c r="U27" s="140"/>
      <c r="V27" s="178" t="str">
        <f>リスト!J28</f>
        <v>NG</v>
      </c>
      <c r="W27" s="176" t="str">
        <f t="shared" ca="1" si="9"/>
        <v/>
      </c>
      <c r="X27" s="225" t="str">
        <f t="shared" ca="1" si="10"/>
        <v/>
      </c>
      <c r="Y27" s="175" t="str">
        <f>リスト!K28</f>
        <v>NG</v>
      </c>
      <c r="Z27" s="176" t="str">
        <f t="shared" ca="1" si="11"/>
        <v/>
      </c>
      <c r="AA27" s="179">
        <f t="shared" ca="1" si="12"/>
        <v>0</v>
      </c>
      <c r="AB27" s="180" t="str">
        <f t="shared" ca="1" si="13"/>
        <v/>
      </c>
      <c r="AC27" s="189">
        <v>8</v>
      </c>
      <c r="AD27" s="190">
        <v>12</v>
      </c>
      <c r="AE27" s="180" t="str">
        <f t="shared" ca="1" si="14"/>
        <v/>
      </c>
      <c r="AF27" s="140"/>
      <c r="AG27" s="177" t="str">
        <f>リスト!L28</f>
        <v>NG</v>
      </c>
      <c r="AH27" s="176" t="str">
        <f t="shared" ca="1" si="15"/>
        <v/>
      </c>
      <c r="AI27" s="229">
        <f t="shared" ca="1" si="39"/>
        <v>0</v>
      </c>
      <c r="AJ27" s="183" t="str">
        <f t="shared" ca="1" si="16"/>
        <v/>
      </c>
      <c r="AK27" s="184">
        <v>200</v>
      </c>
      <c r="AL27" s="185">
        <v>300</v>
      </c>
      <c r="AM27" s="183" t="str">
        <f t="shared" ca="1" si="17"/>
        <v/>
      </c>
      <c r="AN27" s="175" t="str">
        <f>リスト!M28</f>
        <v>NG</v>
      </c>
      <c r="AO27" s="176" t="str">
        <f t="shared" ca="1" si="18"/>
        <v/>
      </c>
      <c r="AP27" s="179">
        <f t="shared" ca="1" si="19"/>
        <v>0</v>
      </c>
      <c r="AQ27" s="172" t="str">
        <f t="shared" ca="1" si="45"/>
        <v/>
      </c>
      <c r="AR27" s="191">
        <v>4</v>
      </c>
      <c r="AS27" s="192">
        <v>6</v>
      </c>
      <c r="AT27" s="172" t="str">
        <f t="shared" ca="1" si="21"/>
        <v/>
      </c>
      <c r="AU27" s="122"/>
      <c r="AV27" s="175" t="str">
        <f>リスト!N28</f>
        <v>NG</v>
      </c>
      <c r="AW27" s="176" t="str">
        <f t="shared" ca="1" si="22"/>
        <v/>
      </c>
      <c r="AX27" s="193" t="str">
        <f t="shared" ca="1" si="23"/>
        <v/>
      </c>
      <c r="AY27" s="194" t="str">
        <f t="shared" ca="1" si="46"/>
        <v/>
      </c>
      <c r="AZ27" s="173">
        <v>4.4000000000000004</v>
      </c>
      <c r="BA27" s="174">
        <v>6.6</v>
      </c>
      <c r="BB27" s="172" t="str">
        <f t="shared" ca="1" si="25"/>
        <v/>
      </c>
      <c r="BC27" s="177" t="str">
        <f>リスト!O28</f>
        <v>NG</v>
      </c>
      <c r="BD27" s="176" t="str">
        <f t="shared" ca="1" si="26"/>
        <v/>
      </c>
      <c r="BE27" s="193" t="str">
        <f t="shared" ca="1" si="27"/>
        <v/>
      </c>
      <c r="BF27" s="194" t="str">
        <f t="shared" ca="1" si="47"/>
        <v/>
      </c>
      <c r="BG27" s="173">
        <v>1.6</v>
      </c>
      <c r="BH27" s="174">
        <v>2.4</v>
      </c>
      <c r="BI27" s="172" t="str">
        <f t="shared" ca="1" si="29"/>
        <v/>
      </c>
      <c r="BJ27" s="140"/>
      <c r="BK27" s="140"/>
      <c r="BL27" s="178" t="str">
        <f>リスト!P28</f>
        <v>NG</v>
      </c>
      <c r="BM27" s="176" t="str">
        <f t="shared" ca="1" si="30"/>
        <v/>
      </c>
      <c r="BN27" s="193" t="str">
        <f t="shared" ca="1" si="31"/>
        <v/>
      </c>
      <c r="BO27" s="194" t="str">
        <f t="shared" ca="1" si="48"/>
        <v/>
      </c>
      <c r="BP27" s="173">
        <v>0.4</v>
      </c>
      <c r="BQ27" s="174">
        <v>0.6</v>
      </c>
      <c r="BR27" s="172" t="str">
        <f t="shared" ca="1" si="33"/>
        <v/>
      </c>
      <c r="BS27" s="175" t="str">
        <f>リスト!Q28</f>
        <v>NG</v>
      </c>
      <c r="BT27" s="176" t="str">
        <f t="shared" ca="1" si="34"/>
        <v/>
      </c>
      <c r="BU27" s="179" t="str">
        <f t="shared" ca="1" si="35"/>
        <v/>
      </c>
      <c r="BV27" s="180" t="str">
        <f t="shared" ca="1" si="49"/>
        <v/>
      </c>
      <c r="BW27" s="189">
        <v>0</v>
      </c>
      <c r="BX27" s="190">
        <v>0</v>
      </c>
      <c r="BY27" s="180" t="str">
        <f t="shared" ca="1" si="37"/>
        <v/>
      </c>
      <c r="BZ27" t="e">
        <f>リスト!#REF!</f>
        <v>#REF!</v>
      </c>
      <c r="CA27" s="290" t="e">
        <f>INDEX(リスト!X:X,MATCH($C27,リスト!$D:$D,0))</f>
        <v>#N/A</v>
      </c>
    </row>
    <row r="28" spans="1:79">
      <c r="A28" s="167">
        <f t="shared" si="0"/>
        <v>23</v>
      </c>
      <c r="B28" s="186" t="str">
        <f>リスト!C29</f>
        <v>入荷</v>
      </c>
      <c r="C28" s="187">
        <f>リスト!D29</f>
        <v>0</v>
      </c>
      <c r="D28" s="188" t="str">
        <f>リスト!E29</f>
        <v>入荷予定データ取込（CSV）</v>
      </c>
      <c r="E28" s="224" t="str">
        <f t="shared" ca="1" si="1"/>
        <v/>
      </c>
      <c r="F28" s="172" t="str">
        <f t="shared" ca="1" si="38"/>
        <v/>
      </c>
      <c r="G28" s="173">
        <v>6</v>
      </c>
      <c r="H28" s="174">
        <v>10</v>
      </c>
      <c r="I28" s="172" t="str">
        <f t="shared" ca="1" si="2"/>
        <v/>
      </c>
      <c r="J28" s="133"/>
      <c r="K28" s="175" t="str">
        <f>リスト!H29</f>
        <v>NG</v>
      </c>
      <c r="L28" s="176" t="str">
        <f t="shared" ca="1" si="3"/>
        <v/>
      </c>
      <c r="M28" s="171">
        <f t="shared" ca="1" si="4"/>
        <v>0</v>
      </c>
      <c r="N28" s="177" t="str">
        <f>リスト!I29</f>
        <v>NG</v>
      </c>
      <c r="O28" s="176" t="str">
        <f t="shared" ca="1" si="5"/>
        <v/>
      </c>
      <c r="P28" s="171">
        <f t="shared" ca="1" si="6"/>
        <v>0</v>
      </c>
      <c r="Q28" s="172" t="str">
        <f t="shared" ca="1" si="7"/>
        <v/>
      </c>
      <c r="R28" s="173">
        <v>0.56000000000000005</v>
      </c>
      <c r="S28" s="174">
        <v>0.84</v>
      </c>
      <c r="T28" s="172" t="str">
        <f t="shared" ca="1" si="8"/>
        <v/>
      </c>
      <c r="U28" s="140"/>
      <c r="V28" s="178" t="str">
        <f>リスト!J29</f>
        <v>NG</v>
      </c>
      <c r="W28" s="176" t="str">
        <f t="shared" ca="1" si="9"/>
        <v/>
      </c>
      <c r="X28" s="225" t="str">
        <f t="shared" ca="1" si="10"/>
        <v/>
      </c>
      <c r="Y28" s="175" t="str">
        <f>リスト!K29</f>
        <v>NG</v>
      </c>
      <c r="Z28" s="176" t="str">
        <f t="shared" ca="1" si="11"/>
        <v/>
      </c>
      <c r="AA28" s="179">
        <f t="shared" ca="1" si="12"/>
        <v>0</v>
      </c>
      <c r="AB28" s="180" t="str">
        <f t="shared" ca="1" si="13"/>
        <v/>
      </c>
      <c r="AC28" s="189">
        <v>8</v>
      </c>
      <c r="AD28" s="190">
        <v>12</v>
      </c>
      <c r="AE28" s="180" t="str">
        <f t="shared" ca="1" si="14"/>
        <v/>
      </c>
      <c r="AF28" s="140"/>
      <c r="AG28" s="177" t="str">
        <f>リスト!L29</f>
        <v>NG</v>
      </c>
      <c r="AH28" s="176" t="str">
        <f t="shared" ca="1" si="15"/>
        <v/>
      </c>
      <c r="AI28" s="229">
        <f t="shared" ca="1" si="39"/>
        <v>0</v>
      </c>
      <c r="AJ28" s="183" t="str">
        <f t="shared" ca="1" si="16"/>
        <v/>
      </c>
      <c r="AK28" s="184">
        <v>200</v>
      </c>
      <c r="AL28" s="185">
        <v>300</v>
      </c>
      <c r="AM28" s="183" t="str">
        <f t="shared" ca="1" si="17"/>
        <v/>
      </c>
      <c r="AN28" s="175" t="str">
        <f>リスト!M29</f>
        <v>NG</v>
      </c>
      <c r="AO28" s="176" t="str">
        <f t="shared" ca="1" si="18"/>
        <v/>
      </c>
      <c r="AP28" s="179" t="str">
        <f t="shared" ca="1" si="19"/>
        <v/>
      </c>
      <c r="AQ28" s="172" t="str">
        <f t="shared" ca="1" si="45"/>
        <v/>
      </c>
      <c r="AR28" s="191">
        <v>4</v>
      </c>
      <c r="AS28" s="192">
        <v>6</v>
      </c>
      <c r="AT28" s="172" t="str">
        <f t="shared" ca="1" si="21"/>
        <v/>
      </c>
      <c r="AU28" s="122"/>
      <c r="AV28" s="175" t="str">
        <f>リスト!N29</f>
        <v>NG</v>
      </c>
      <c r="AW28" s="176" t="str">
        <f t="shared" ca="1" si="22"/>
        <v/>
      </c>
      <c r="AX28" s="193" t="str">
        <f t="shared" ca="1" si="23"/>
        <v/>
      </c>
      <c r="AY28" s="194" t="str">
        <f t="shared" ca="1" si="46"/>
        <v/>
      </c>
      <c r="AZ28" s="173">
        <v>4.4000000000000004</v>
      </c>
      <c r="BA28" s="174">
        <v>6.6</v>
      </c>
      <c r="BB28" s="172" t="str">
        <f t="shared" ca="1" si="25"/>
        <v/>
      </c>
      <c r="BC28" s="177" t="str">
        <f>リスト!O29</f>
        <v>NG</v>
      </c>
      <c r="BD28" s="176" t="str">
        <f t="shared" ca="1" si="26"/>
        <v/>
      </c>
      <c r="BE28" s="193" t="str">
        <f t="shared" ca="1" si="27"/>
        <v/>
      </c>
      <c r="BF28" s="194" t="str">
        <f t="shared" ca="1" si="47"/>
        <v/>
      </c>
      <c r="BG28" s="173">
        <v>1.6</v>
      </c>
      <c r="BH28" s="174">
        <v>2.4</v>
      </c>
      <c r="BI28" s="172" t="str">
        <f t="shared" ca="1" si="29"/>
        <v/>
      </c>
      <c r="BJ28" s="140"/>
      <c r="BK28" s="140"/>
      <c r="BL28" s="178" t="str">
        <f>リスト!P29</f>
        <v>NG</v>
      </c>
      <c r="BM28" s="176" t="str">
        <f t="shared" ca="1" si="30"/>
        <v/>
      </c>
      <c r="BN28" s="193" t="str">
        <f t="shared" ca="1" si="31"/>
        <v/>
      </c>
      <c r="BO28" s="194" t="str">
        <f t="shared" ca="1" si="48"/>
        <v/>
      </c>
      <c r="BP28" s="173">
        <v>0.4</v>
      </c>
      <c r="BQ28" s="174">
        <v>0.6</v>
      </c>
      <c r="BR28" s="172" t="str">
        <f t="shared" ca="1" si="33"/>
        <v/>
      </c>
      <c r="BS28" s="175" t="str">
        <f>リスト!Q29</f>
        <v>NG</v>
      </c>
      <c r="BT28" s="176" t="str">
        <f t="shared" ca="1" si="34"/>
        <v/>
      </c>
      <c r="BU28" s="179" t="str">
        <f t="shared" ca="1" si="35"/>
        <v/>
      </c>
      <c r="BV28" s="180" t="str">
        <f t="shared" ca="1" si="49"/>
        <v/>
      </c>
      <c r="BW28" s="189">
        <v>0</v>
      </c>
      <c r="BX28" s="190">
        <v>0</v>
      </c>
      <c r="BY28" s="180" t="str">
        <f t="shared" ca="1" si="37"/>
        <v/>
      </c>
      <c r="BZ28" t="e">
        <f>リスト!#REF!</f>
        <v>#REF!</v>
      </c>
      <c r="CA28" s="290" t="e">
        <f>INDEX(リスト!X:X,MATCH($C28,リスト!$D:$D,0))</f>
        <v>#N/A</v>
      </c>
    </row>
    <row r="29" spans="1:79">
      <c r="A29" s="167">
        <f t="shared" si="0"/>
        <v>24</v>
      </c>
      <c r="B29" s="186" t="str">
        <f>リスト!C30</f>
        <v>入荷</v>
      </c>
      <c r="C29" s="187">
        <f>リスト!D30</f>
        <v>0</v>
      </c>
      <c r="D29" s="188" t="str">
        <f>リスト!E30</f>
        <v>入荷予定データ取込（API）</v>
      </c>
      <c r="E29" s="224" t="str">
        <f t="shared" ca="1" si="1"/>
        <v/>
      </c>
      <c r="F29" s="172" t="str">
        <f t="shared" ca="1" si="38"/>
        <v/>
      </c>
      <c r="G29" s="173">
        <v>6</v>
      </c>
      <c r="H29" s="174">
        <v>10</v>
      </c>
      <c r="I29" s="172" t="str">
        <f t="shared" ca="1" si="2"/>
        <v/>
      </c>
      <c r="J29" s="133"/>
      <c r="K29" s="175" t="str">
        <f>リスト!H30</f>
        <v>NG</v>
      </c>
      <c r="L29" s="176" t="str">
        <f t="shared" ca="1" si="3"/>
        <v/>
      </c>
      <c r="M29" s="171">
        <f t="shared" ca="1" si="4"/>
        <v>0</v>
      </c>
      <c r="N29" s="177" t="str">
        <f>リスト!I30</f>
        <v>NG</v>
      </c>
      <c r="O29" s="176" t="str">
        <f t="shared" ca="1" si="5"/>
        <v/>
      </c>
      <c r="P29" s="171">
        <f t="shared" ca="1" si="6"/>
        <v>0</v>
      </c>
      <c r="Q29" s="172" t="str">
        <f t="shared" ca="1" si="7"/>
        <v/>
      </c>
      <c r="R29" s="173">
        <v>0.56000000000000005</v>
      </c>
      <c r="S29" s="174">
        <v>0.84</v>
      </c>
      <c r="T29" s="172" t="str">
        <f t="shared" ca="1" si="8"/>
        <v/>
      </c>
      <c r="U29" s="140"/>
      <c r="V29" s="178" t="str">
        <f>リスト!J30</f>
        <v>NG</v>
      </c>
      <c r="W29" s="176" t="str">
        <f t="shared" ca="1" si="9"/>
        <v/>
      </c>
      <c r="X29" s="225">
        <f t="shared" ca="1" si="10"/>
        <v>0.35799999999999998</v>
      </c>
      <c r="Y29" s="175" t="str">
        <f>リスト!K30</f>
        <v>NG</v>
      </c>
      <c r="Z29" s="176" t="str">
        <f t="shared" ca="1" si="11"/>
        <v/>
      </c>
      <c r="AA29" s="179">
        <f t="shared" ca="1" si="12"/>
        <v>0</v>
      </c>
      <c r="AB29" s="180">
        <f t="shared" ca="1" si="13"/>
        <v>0</v>
      </c>
      <c r="AC29" s="189">
        <v>8</v>
      </c>
      <c r="AD29" s="190">
        <v>12</v>
      </c>
      <c r="AE29" s="180" t="str">
        <f t="shared" ca="1" si="14"/>
        <v/>
      </c>
      <c r="AF29" s="140"/>
      <c r="AG29" s="177" t="str">
        <f>リスト!L30</f>
        <v>NG</v>
      </c>
      <c r="AH29" s="176" t="str">
        <f t="shared" ca="1" si="15"/>
        <v/>
      </c>
      <c r="AI29" s="229">
        <f t="shared" ca="1" si="39"/>
        <v>0</v>
      </c>
      <c r="AJ29" s="183">
        <f t="shared" ca="1" si="16"/>
        <v>0</v>
      </c>
      <c r="AK29" s="184">
        <v>200</v>
      </c>
      <c r="AL29" s="185">
        <v>300</v>
      </c>
      <c r="AM29" s="183" t="str">
        <f t="shared" ca="1" si="17"/>
        <v/>
      </c>
      <c r="AN29" s="175" t="str">
        <f>リスト!M30</f>
        <v>NG</v>
      </c>
      <c r="AO29" s="176" t="str">
        <f t="shared" ca="1" si="18"/>
        <v/>
      </c>
      <c r="AP29" s="179">
        <f t="shared" ca="1" si="19"/>
        <v>6</v>
      </c>
      <c r="AQ29" s="172" t="str">
        <f t="shared" ca="1" si="45"/>
        <v/>
      </c>
      <c r="AR29" s="191">
        <v>4</v>
      </c>
      <c r="AS29" s="192">
        <v>6</v>
      </c>
      <c r="AT29" s="172" t="str">
        <f t="shared" ca="1" si="21"/>
        <v/>
      </c>
      <c r="AU29" s="122"/>
      <c r="AV29" s="175" t="str">
        <f>リスト!N30</f>
        <v>NG</v>
      </c>
      <c r="AW29" s="176" t="str">
        <f t="shared" ca="1" si="22"/>
        <v/>
      </c>
      <c r="AX29" s="193">
        <f t="shared" ca="1" si="23"/>
        <v>0</v>
      </c>
      <c r="AY29" s="194">
        <f t="shared" ca="1" si="46"/>
        <v>0</v>
      </c>
      <c r="AZ29" s="173">
        <v>4.4000000000000004</v>
      </c>
      <c r="BA29" s="174">
        <v>6.6</v>
      </c>
      <c r="BB29" s="172" t="str">
        <f t="shared" ca="1" si="25"/>
        <v/>
      </c>
      <c r="BC29" s="177" t="str">
        <f>リスト!O30</f>
        <v>NG</v>
      </c>
      <c r="BD29" s="176" t="str">
        <f t="shared" ca="1" si="26"/>
        <v/>
      </c>
      <c r="BE29" s="193">
        <f t="shared" ca="1" si="27"/>
        <v>0</v>
      </c>
      <c r="BF29" s="194">
        <f t="shared" ca="1" si="47"/>
        <v>0</v>
      </c>
      <c r="BG29" s="173">
        <v>1.6</v>
      </c>
      <c r="BH29" s="174">
        <v>2.4</v>
      </c>
      <c r="BI29" s="172" t="str">
        <f t="shared" ca="1" si="29"/>
        <v/>
      </c>
      <c r="BJ29" s="140"/>
      <c r="BK29" s="140"/>
      <c r="BL29" s="178" t="str">
        <f>リスト!P30</f>
        <v>NG</v>
      </c>
      <c r="BM29" s="176" t="str">
        <f t="shared" ca="1" si="30"/>
        <v/>
      </c>
      <c r="BN29" s="193" t="str">
        <f t="shared" ca="1" si="31"/>
        <v/>
      </c>
      <c r="BO29" s="194" t="str">
        <f t="shared" ca="1" si="48"/>
        <v/>
      </c>
      <c r="BP29" s="173">
        <v>0.4</v>
      </c>
      <c r="BQ29" s="174">
        <v>0.6</v>
      </c>
      <c r="BR29" s="172" t="str">
        <f t="shared" ca="1" si="33"/>
        <v/>
      </c>
      <c r="BS29" s="175" t="str">
        <f>リスト!Q30</f>
        <v>NG</v>
      </c>
      <c r="BT29" s="176" t="str">
        <f t="shared" ca="1" si="34"/>
        <v/>
      </c>
      <c r="BU29" s="179" t="str">
        <f t="shared" ca="1" si="35"/>
        <v/>
      </c>
      <c r="BV29" s="180" t="str">
        <f t="shared" ca="1" si="49"/>
        <v/>
      </c>
      <c r="BW29" s="189">
        <v>0</v>
      </c>
      <c r="BX29" s="190">
        <v>0</v>
      </c>
      <c r="BY29" s="180" t="str">
        <f t="shared" ca="1" si="37"/>
        <v/>
      </c>
      <c r="BZ29" t="e">
        <f>リスト!#REF!</f>
        <v>#REF!</v>
      </c>
      <c r="CA29" s="290" t="e">
        <f>INDEX(リスト!X:X,MATCH($C29,リスト!$D:$D,0))</f>
        <v>#N/A</v>
      </c>
    </row>
    <row r="30" spans="1:79">
      <c r="A30" s="167">
        <f t="shared" si="0"/>
        <v>25</v>
      </c>
      <c r="B30" s="186" t="str">
        <f>リスト!C31</f>
        <v>入荷</v>
      </c>
      <c r="C30" s="187">
        <f>リスト!D31</f>
        <v>0</v>
      </c>
      <c r="D30" s="188" t="str">
        <f>リスト!E31</f>
        <v>入荷予定照会</v>
      </c>
      <c r="E30" s="224" t="str">
        <f t="shared" ca="1" si="1"/>
        <v/>
      </c>
      <c r="F30" s="172" t="str">
        <f t="shared" ca="1" si="38"/>
        <v/>
      </c>
      <c r="G30" s="173">
        <v>6</v>
      </c>
      <c r="H30" s="174">
        <v>10</v>
      </c>
      <c r="I30" s="172" t="str">
        <f t="shared" ca="1" si="2"/>
        <v/>
      </c>
      <c r="J30" s="133"/>
      <c r="K30" s="175" t="str">
        <f>リスト!H31</f>
        <v>NG</v>
      </c>
      <c r="L30" s="176" t="str">
        <f t="shared" ca="1" si="3"/>
        <v/>
      </c>
      <c r="M30" s="171">
        <f t="shared" ca="1" si="4"/>
        <v>0</v>
      </c>
      <c r="N30" s="177" t="str">
        <f>リスト!I31</f>
        <v>NG</v>
      </c>
      <c r="O30" s="176" t="str">
        <f t="shared" ca="1" si="5"/>
        <v/>
      </c>
      <c r="P30" s="171">
        <f t="shared" ca="1" si="6"/>
        <v>0</v>
      </c>
      <c r="Q30" s="172" t="str">
        <f t="shared" ca="1" si="7"/>
        <v/>
      </c>
      <c r="R30" s="173">
        <v>0.56000000000000005</v>
      </c>
      <c r="S30" s="174">
        <v>0.84</v>
      </c>
      <c r="T30" s="172" t="str">
        <f t="shared" ca="1" si="8"/>
        <v/>
      </c>
      <c r="U30" s="140"/>
      <c r="V30" s="178" t="str">
        <f>リスト!J31</f>
        <v>NG</v>
      </c>
      <c r="W30" s="176" t="str">
        <f t="shared" ca="1" si="9"/>
        <v/>
      </c>
      <c r="X30" s="225" t="str">
        <f t="shared" ca="1" si="10"/>
        <v/>
      </c>
      <c r="Y30" s="175" t="str">
        <f>リスト!K31</f>
        <v>NG</v>
      </c>
      <c r="Z30" s="176" t="str">
        <f t="shared" ca="1" si="11"/>
        <v/>
      </c>
      <c r="AA30" s="179">
        <f t="shared" ca="1" si="12"/>
        <v>0</v>
      </c>
      <c r="AB30" s="180" t="str">
        <f t="shared" ca="1" si="13"/>
        <v/>
      </c>
      <c r="AC30" s="189">
        <v>8</v>
      </c>
      <c r="AD30" s="190">
        <v>12</v>
      </c>
      <c r="AE30" s="180" t="str">
        <f t="shared" ca="1" si="14"/>
        <v/>
      </c>
      <c r="AF30" s="140"/>
      <c r="AG30" s="177" t="str">
        <f>リスト!L31</f>
        <v>NG</v>
      </c>
      <c r="AH30" s="176" t="str">
        <f t="shared" ca="1" si="15"/>
        <v/>
      </c>
      <c r="AI30" s="229">
        <f t="shared" ca="1" si="39"/>
        <v>0</v>
      </c>
      <c r="AJ30" s="183" t="str">
        <f t="shared" ca="1" si="16"/>
        <v/>
      </c>
      <c r="AK30" s="184">
        <v>200</v>
      </c>
      <c r="AL30" s="185">
        <v>300</v>
      </c>
      <c r="AM30" s="183" t="str">
        <f t="shared" ca="1" si="17"/>
        <v/>
      </c>
      <c r="AN30" s="175" t="str">
        <f>リスト!M31</f>
        <v>NG</v>
      </c>
      <c r="AO30" s="176" t="str">
        <f t="shared" ca="1" si="18"/>
        <v/>
      </c>
      <c r="AP30" s="179">
        <f t="shared" ca="1" si="19"/>
        <v>14</v>
      </c>
      <c r="AQ30" s="172" t="str">
        <f t="shared" ca="1" si="45"/>
        <v/>
      </c>
      <c r="AR30" s="191">
        <v>4</v>
      </c>
      <c r="AS30" s="192">
        <v>6</v>
      </c>
      <c r="AT30" s="172" t="str">
        <f t="shared" ca="1" si="21"/>
        <v/>
      </c>
      <c r="AU30" s="122"/>
      <c r="AV30" s="175" t="str">
        <f>リスト!N31</f>
        <v>NG</v>
      </c>
      <c r="AW30" s="176" t="str">
        <f t="shared" ca="1" si="22"/>
        <v/>
      </c>
      <c r="AX30" s="193" t="str">
        <f t="shared" ca="1" si="23"/>
        <v/>
      </c>
      <c r="AY30" s="194" t="str">
        <f t="shared" ca="1" si="46"/>
        <v/>
      </c>
      <c r="AZ30" s="173">
        <v>4.4000000000000004</v>
      </c>
      <c r="BA30" s="174">
        <v>6.6</v>
      </c>
      <c r="BB30" s="172" t="str">
        <f t="shared" ca="1" si="25"/>
        <v/>
      </c>
      <c r="BC30" s="177" t="str">
        <f>リスト!O31</f>
        <v>NG</v>
      </c>
      <c r="BD30" s="176" t="str">
        <f t="shared" ca="1" si="26"/>
        <v/>
      </c>
      <c r="BE30" s="193" t="str">
        <f t="shared" ca="1" si="27"/>
        <v/>
      </c>
      <c r="BF30" s="194" t="str">
        <f t="shared" ca="1" si="47"/>
        <v/>
      </c>
      <c r="BG30" s="173">
        <v>1.6</v>
      </c>
      <c r="BH30" s="174">
        <v>2.4</v>
      </c>
      <c r="BI30" s="172" t="str">
        <f t="shared" ca="1" si="29"/>
        <v/>
      </c>
      <c r="BJ30" s="140"/>
      <c r="BK30" s="140"/>
      <c r="BL30" s="178" t="str">
        <f>リスト!P31</f>
        <v>NG</v>
      </c>
      <c r="BM30" s="176" t="str">
        <f t="shared" ca="1" si="30"/>
        <v/>
      </c>
      <c r="BN30" s="193" t="str">
        <f t="shared" ca="1" si="31"/>
        <v/>
      </c>
      <c r="BO30" s="194" t="str">
        <f t="shared" ca="1" si="48"/>
        <v/>
      </c>
      <c r="BP30" s="173">
        <v>0.4</v>
      </c>
      <c r="BQ30" s="174">
        <v>0.6</v>
      </c>
      <c r="BR30" s="172" t="str">
        <f t="shared" ca="1" si="33"/>
        <v/>
      </c>
      <c r="BS30" s="175" t="str">
        <f>リスト!Q31</f>
        <v>NG</v>
      </c>
      <c r="BT30" s="176" t="str">
        <f t="shared" ca="1" si="34"/>
        <v/>
      </c>
      <c r="BU30" s="179" t="str">
        <f t="shared" ca="1" si="35"/>
        <v/>
      </c>
      <c r="BV30" s="180" t="str">
        <f t="shared" ca="1" si="49"/>
        <v/>
      </c>
      <c r="BW30" s="189">
        <v>0</v>
      </c>
      <c r="BX30" s="190">
        <v>0</v>
      </c>
      <c r="BY30" s="180" t="str">
        <f t="shared" ca="1" si="37"/>
        <v/>
      </c>
      <c r="BZ30" t="e">
        <f>リスト!#REF!</f>
        <v>#REF!</v>
      </c>
      <c r="CA30" s="290" t="e">
        <f>INDEX(リスト!X:X,MATCH($C30,リスト!$D:$D,0))</f>
        <v>#N/A</v>
      </c>
    </row>
    <row r="31" spans="1:79">
      <c r="A31" s="167">
        <f t="shared" si="0"/>
        <v>26</v>
      </c>
      <c r="B31" s="186" t="str">
        <f>リスト!C32</f>
        <v>入荷</v>
      </c>
      <c r="C31" s="187">
        <f>リスト!D32</f>
        <v>0</v>
      </c>
      <c r="D31" s="188" t="str">
        <f>リスト!E32</f>
        <v>入荷予定入力</v>
      </c>
      <c r="E31" s="224" t="str">
        <f t="shared" ca="1" si="1"/>
        <v/>
      </c>
      <c r="F31" s="172" t="str">
        <f t="shared" ca="1" si="38"/>
        <v/>
      </c>
      <c r="G31" s="173">
        <v>6</v>
      </c>
      <c r="H31" s="174">
        <v>10</v>
      </c>
      <c r="I31" s="172" t="str">
        <f t="shared" ca="1" si="2"/>
        <v/>
      </c>
      <c r="J31" s="133"/>
      <c r="K31" s="175" t="str">
        <f>リスト!H32</f>
        <v>NG</v>
      </c>
      <c r="L31" s="176" t="str">
        <f t="shared" ca="1" si="3"/>
        <v/>
      </c>
      <c r="M31" s="171">
        <f t="shared" ca="1" si="4"/>
        <v>0</v>
      </c>
      <c r="N31" s="177" t="str">
        <f>リスト!I32</f>
        <v>NG</v>
      </c>
      <c r="O31" s="176" t="str">
        <f t="shared" ca="1" si="5"/>
        <v/>
      </c>
      <c r="P31" s="171">
        <f t="shared" ca="1" si="6"/>
        <v>0</v>
      </c>
      <c r="Q31" s="172" t="str">
        <f t="shared" ca="1" si="7"/>
        <v/>
      </c>
      <c r="R31" s="173">
        <v>0.56000000000000005</v>
      </c>
      <c r="S31" s="174">
        <v>0.84</v>
      </c>
      <c r="T31" s="172" t="str">
        <f t="shared" ca="1" si="8"/>
        <v/>
      </c>
      <c r="U31" s="140"/>
      <c r="V31" s="178" t="str">
        <f>リスト!J32</f>
        <v>NG</v>
      </c>
      <c r="W31" s="176" t="str">
        <f t="shared" ca="1" si="9"/>
        <v/>
      </c>
      <c r="X31" s="225" t="str">
        <f t="shared" ca="1" si="10"/>
        <v/>
      </c>
      <c r="Y31" s="175" t="str">
        <f>リスト!K32</f>
        <v>NG</v>
      </c>
      <c r="Z31" s="176" t="str">
        <f t="shared" ca="1" si="11"/>
        <v/>
      </c>
      <c r="AA31" s="179">
        <f t="shared" ca="1" si="12"/>
        <v>0</v>
      </c>
      <c r="AB31" s="180" t="str">
        <f t="shared" ca="1" si="13"/>
        <v/>
      </c>
      <c r="AC31" s="189">
        <v>8</v>
      </c>
      <c r="AD31" s="190">
        <v>12</v>
      </c>
      <c r="AE31" s="180" t="str">
        <f t="shared" ca="1" si="14"/>
        <v/>
      </c>
      <c r="AF31" s="140"/>
      <c r="AG31" s="177" t="str">
        <f>リスト!L32</f>
        <v>NG</v>
      </c>
      <c r="AH31" s="176" t="str">
        <f t="shared" ca="1" si="15"/>
        <v/>
      </c>
      <c r="AI31" s="229">
        <f t="shared" ca="1" si="39"/>
        <v>0</v>
      </c>
      <c r="AJ31" s="183" t="str">
        <f t="shared" ca="1" si="16"/>
        <v/>
      </c>
      <c r="AK31" s="184">
        <v>200</v>
      </c>
      <c r="AL31" s="185">
        <v>300</v>
      </c>
      <c r="AM31" s="183" t="str">
        <f t="shared" ca="1" si="17"/>
        <v/>
      </c>
      <c r="AN31" s="175" t="str">
        <f>リスト!M32</f>
        <v>NG</v>
      </c>
      <c r="AO31" s="176" t="str">
        <f t="shared" ca="1" si="18"/>
        <v/>
      </c>
      <c r="AP31" s="179" t="str">
        <f t="shared" ca="1" si="19"/>
        <v/>
      </c>
      <c r="AQ31" s="172" t="str">
        <f t="shared" ca="1" si="45"/>
        <v/>
      </c>
      <c r="AR31" s="191">
        <v>4</v>
      </c>
      <c r="AS31" s="192">
        <v>6</v>
      </c>
      <c r="AT31" s="172" t="str">
        <f t="shared" ca="1" si="21"/>
        <v/>
      </c>
      <c r="AU31" s="122"/>
      <c r="AV31" s="175" t="str">
        <f>リスト!N32</f>
        <v>NG</v>
      </c>
      <c r="AW31" s="176" t="str">
        <f t="shared" ca="1" si="22"/>
        <v/>
      </c>
      <c r="AX31" s="193" t="str">
        <f t="shared" ca="1" si="23"/>
        <v/>
      </c>
      <c r="AY31" s="194" t="str">
        <f t="shared" ca="1" si="46"/>
        <v/>
      </c>
      <c r="AZ31" s="173">
        <v>4.4000000000000004</v>
      </c>
      <c r="BA31" s="174">
        <v>6.6</v>
      </c>
      <c r="BB31" s="172" t="str">
        <f t="shared" ca="1" si="25"/>
        <v/>
      </c>
      <c r="BC31" s="177" t="str">
        <f>リスト!O32</f>
        <v>NG</v>
      </c>
      <c r="BD31" s="176" t="str">
        <f t="shared" ca="1" si="26"/>
        <v/>
      </c>
      <c r="BE31" s="193" t="str">
        <f t="shared" ca="1" si="27"/>
        <v/>
      </c>
      <c r="BF31" s="194" t="str">
        <f t="shared" ca="1" si="47"/>
        <v/>
      </c>
      <c r="BG31" s="173">
        <v>1.6</v>
      </c>
      <c r="BH31" s="174">
        <v>2.4</v>
      </c>
      <c r="BI31" s="172" t="str">
        <f t="shared" ca="1" si="29"/>
        <v/>
      </c>
      <c r="BJ31" s="140"/>
      <c r="BK31" s="140"/>
      <c r="BL31" s="178" t="str">
        <f>リスト!P32</f>
        <v>NG</v>
      </c>
      <c r="BM31" s="176" t="str">
        <f t="shared" ca="1" si="30"/>
        <v/>
      </c>
      <c r="BN31" s="193" t="str">
        <f t="shared" ca="1" si="31"/>
        <v/>
      </c>
      <c r="BO31" s="194" t="str">
        <f t="shared" ca="1" si="48"/>
        <v/>
      </c>
      <c r="BP31" s="173">
        <v>0.4</v>
      </c>
      <c r="BQ31" s="174">
        <v>0.6</v>
      </c>
      <c r="BR31" s="172" t="str">
        <f t="shared" ca="1" si="33"/>
        <v/>
      </c>
      <c r="BS31" s="175" t="str">
        <f>リスト!Q32</f>
        <v>NG</v>
      </c>
      <c r="BT31" s="176" t="str">
        <f t="shared" ca="1" si="34"/>
        <v/>
      </c>
      <c r="BU31" s="179" t="str">
        <f t="shared" ca="1" si="35"/>
        <v/>
      </c>
      <c r="BV31" s="180" t="str">
        <f t="shared" ca="1" si="49"/>
        <v/>
      </c>
      <c r="BW31" s="189">
        <v>0</v>
      </c>
      <c r="BX31" s="190">
        <v>0</v>
      </c>
      <c r="BY31" s="180" t="str">
        <f t="shared" ca="1" si="37"/>
        <v/>
      </c>
      <c r="BZ31" t="e">
        <f>リスト!#REF!</f>
        <v>#REF!</v>
      </c>
      <c r="CA31" s="290" t="e">
        <f>INDEX(リスト!X:X,MATCH($C31,リスト!$D:$D,0))</f>
        <v>#N/A</v>
      </c>
    </row>
    <row r="32" spans="1:79">
      <c r="A32" s="167">
        <f t="shared" si="0"/>
        <v>27</v>
      </c>
      <c r="B32" s="186" t="str">
        <f>リスト!C33</f>
        <v>入荷</v>
      </c>
      <c r="C32" s="187">
        <f>リスト!D33</f>
        <v>0</v>
      </c>
      <c r="D32" s="188" t="str">
        <f>リスト!E33</f>
        <v>入荷予定削除</v>
      </c>
      <c r="E32" s="224" t="str">
        <f t="shared" ca="1" si="1"/>
        <v/>
      </c>
      <c r="F32" s="172" t="str">
        <f t="shared" ca="1" si="38"/>
        <v/>
      </c>
      <c r="G32" s="173">
        <v>6</v>
      </c>
      <c r="H32" s="174">
        <v>10</v>
      </c>
      <c r="I32" s="172" t="str">
        <f t="shared" ca="1" si="2"/>
        <v/>
      </c>
      <c r="J32" s="133"/>
      <c r="K32" s="175" t="str">
        <f>リスト!H33</f>
        <v>NG</v>
      </c>
      <c r="L32" s="176" t="str">
        <f t="shared" ca="1" si="3"/>
        <v/>
      </c>
      <c r="M32" s="171">
        <f t="shared" ca="1" si="4"/>
        <v>0</v>
      </c>
      <c r="N32" s="177" t="str">
        <f>リスト!I33</f>
        <v>NG</v>
      </c>
      <c r="O32" s="176" t="str">
        <f t="shared" ca="1" si="5"/>
        <v/>
      </c>
      <c r="P32" s="171">
        <f t="shared" ca="1" si="6"/>
        <v>0</v>
      </c>
      <c r="Q32" s="172" t="str">
        <f t="shared" ca="1" si="7"/>
        <v/>
      </c>
      <c r="R32" s="173">
        <v>0.56000000000000005</v>
      </c>
      <c r="S32" s="174">
        <v>0.84</v>
      </c>
      <c r="T32" s="172" t="str">
        <f t="shared" ca="1" si="8"/>
        <v/>
      </c>
      <c r="U32" s="140"/>
      <c r="V32" s="178" t="str">
        <f>リスト!J33</f>
        <v>NG</v>
      </c>
      <c r="W32" s="176" t="str">
        <f t="shared" ca="1" si="9"/>
        <v/>
      </c>
      <c r="X32" s="225" t="str">
        <f t="shared" ca="1" si="10"/>
        <v/>
      </c>
      <c r="Y32" s="175" t="str">
        <f>リスト!K33</f>
        <v>NG</v>
      </c>
      <c r="Z32" s="176" t="str">
        <f t="shared" ca="1" si="11"/>
        <v/>
      </c>
      <c r="AA32" s="179">
        <f t="shared" ca="1" si="12"/>
        <v>0</v>
      </c>
      <c r="AB32" s="180" t="str">
        <f t="shared" ca="1" si="13"/>
        <v/>
      </c>
      <c r="AC32" s="189">
        <v>8</v>
      </c>
      <c r="AD32" s="190">
        <v>12</v>
      </c>
      <c r="AE32" s="180" t="str">
        <f t="shared" ca="1" si="14"/>
        <v/>
      </c>
      <c r="AF32" s="140"/>
      <c r="AG32" s="177" t="str">
        <f>リスト!L33</f>
        <v>NG</v>
      </c>
      <c r="AH32" s="176" t="str">
        <f t="shared" ca="1" si="15"/>
        <v/>
      </c>
      <c r="AI32" s="229">
        <f t="shared" ca="1" si="39"/>
        <v>0</v>
      </c>
      <c r="AJ32" s="183" t="str">
        <f t="shared" ca="1" si="16"/>
        <v/>
      </c>
      <c r="AK32" s="184">
        <v>200</v>
      </c>
      <c r="AL32" s="185">
        <v>300</v>
      </c>
      <c r="AM32" s="183" t="str">
        <f t="shared" ca="1" si="17"/>
        <v/>
      </c>
      <c r="AN32" s="175" t="str">
        <f>リスト!M33</f>
        <v>NG</v>
      </c>
      <c r="AO32" s="176" t="str">
        <f t="shared" ca="1" si="18"/>
        <v/>
      </c>
      <c r="AP32" s="179" t="str">
        <f t="shared" ca="1" si="19"/>
        <v/>
      </c>
      <c r="AQ32" s="172" t="str">
        <f t="shared" ca="1" si="45"/>
        <v/>
      </c>
      <c r="AR32" s="191">
        <v>4</v>
      </c>
      <c r="AS32" s="192">
        <v>6</v>
      </c>
      <c r="AT32" s="172" t="str">
        <f t="shared" ca="1" si="21"/>
        <v/>
      </c>
      <c r="AU32" s="122"/>
      <c r="AV32" s="175" t="str">
        <f>リスト!N33</f>
        <v>NG</v>
      </c>
      <c r="AW32" s="176" t="str">
        <f t="shared" ca="1" si="22"/>
        <v/>
      </c>
      <c r="AX32" s="193" t="str">
        <f t="shared" ca="1" si="23"/>
        <v/>
      </c>
      <c r="AY32" s="194" t="str">
        <f t="shared" ca="1" si="46"/>
        <v/>
      </c>
      <c r="AZ32" s="173">
        <v>4.4000000000000004</v>
      </c>
      <c r="BA32" s="174">
        <v>6.6</v>
      </c>
      <c r="BB32" s="172" t="str">
        <f t="shared" ca="1" si="25"/>
        <v/>
      </c>
      <c r="BC32" s="177" t="str">
        <f>リスト!O33</f>
        <v>NG</v>
      </c>
      <c r="BD32" s="176" t="str">
        <f t="shared" ca="1" si="26"/>
        <v/>
      </c>
      <c r="BE32" s="193" t="str">
        <f t="shared" ca="1" si="27"/>
        <v/>
      </c>
      <c r="BF32" s="194" t="str">
        <f t="shared" ca="1" si="47"/>
        <v/>
      </c>
      <c r="BG32" s="173">
        <v>1.6</v>
      </c>
      <c r="BH32" s="174">
        <v>2.4</v>
      </c>
      <c r="BI32" s="172" t="str">
        <f t="shared" ca="1" si="29"/>
        <v/>
      </c>
      <c r="BJ32" s="140"/>
      <c r="BK32" s="140"/>
      <c r="BL32" s="178" t="str">
        <f>リスト!P33</f>
        <v>NG</v>
      </c>
      <c r="BM32" s="176" t="str">
        <f t="shared" ca="1" si="30"/>
        <v/>
      </c>
      <c r="BN32" s="193" t="str">
        <f t="shared" ca="1" si="31"/>
        <v/>
      </c>
      <c r="BO32" s="194" t="str">
        <f t="shared" ca="1" si="48"/>
        <v/>
      </c>
      <c r="BP32" s="173">
        <v>0.4</v>
      </c>
      <c r="BQ32" s="174">
        <v>0.6</v>
      </c>
      <c r="BR32" s="172" t="str">
        <f t="shared" ca="1" si="33"/>
        <v/>
      </c>
      <c r="BS32" s="175" t="str">
        <f>リスト!Q33</f>
        <v>NG</v>
      </c>
      <c r="BT32" s="176" t="str">
        <f t="shared" ca="1" si="34"/>
        <v/>
      </c>
      <c r="BU32" s="179" t="str">
        <f t="shared" ca="1" si="35"/>
        <v/>
      </c>
      <c r="BV32" s="180" t="str">
        <f t="shared" ca="1" si="49"/>
        <v/>
      </c>
      <c r="BW32" s="189">
        <v>0</v>
      </c>
      <c r="BX32" s="190">
        <v>0</v>
      </c>
      <c r="BY32" s="180" t="str">
        <f t="shared" ca="1" si="37"/>
        <v/>
      </c>
      <c r="BZ32" t="e">
        <f>リスト!#REF!</f>
        <v>#REF!</v>
      </c>
      <c r="CA32" s="290" t="e">
        <f>INDEX(リスト!X:X,MATCH($C32,リスト!$D:$D,0))</f>
        <v>#N/A</v>
      </c>
    </row>
    <row r="33" spans="1:79">
      <c r="A33" s="167">
        <f t="shared" si="0"/>
        <v>28</v>
      </c>
      <c r="B33" s="186" t="str">
        <f>リスト!C34</f>
        <v>入荷</v>
      </c>
      <c r="C33" s="187">
        <f>リスト!D34</f>
        <v>0</v>
      </c>
      <c r="D33" s="188" t="str">
        <f>リスト!E34</f>
        <v>入荷検品</v>
      </c>
      <c r="E33" s="224" t="str">
        <f t="shared" ca="1" si="1"/>
        <v/>
      </c>
      <c r="F33" s="172" t="str">
        <f t="shared" ca="1" si="38"/>
        <v/>
      </c>
      <c r="G33" s="173">
        <v>6</v>
      </c>
      <c r="H33" s="174">
        <v>10</v>
      </c>
      <c r="I33" s="172" t="str">
        <f t="shared" ca="1" si="2"/>
        <v/>
      </c>
      <c r="J33" s="133"/>
      <c r="K33" s="175" t="str">
        <f>リスト!H34</f>
        <v>NG</v>
      </c>
      <c r="L33" s="176" t="str">
        <f t="shared" ca="1" si="3"/>
        <v/>
      </c>
      <c r="M33" s="171">
        <f t="shared" ca="1" si="4"/>
        <v>0</v>
      </c>
      <c r="N33" s="177" t="str">
        <f>リスト!I34</f>
        <v>NG</v>
      </c>
      <c r="O33" s="176" t="str">
        <f t="shared" ca="1" si="5"/>
        <v/>
      </c>
      <c r="P33" s="171">
        <f t="shared" ca="1" si="6"/>
        <v>0</v>
      </c>
      <c r="Q33" s="172" t="str">
        <f t="shared" ca="1" si="7"/>
        <v/>
      </c>
      <c r="R33" s="173">
        <v>0.56000000000000005</v>
      </c>
      <c r="S33" s="174">
        <v>0.84</v>
      </c>
      <c r="T33" s="172" t="str">
        <f t="shared" ca="1" si="8"/>
        <v/>
      </c>
      <c r="U33" s="140"/>
      <c r="V33" s="178" t="str">
        <f>リスト!J34</f>
        <v>NG</v>
      </c>
      <c r="W33" s="176" t="str">
        <f t="shared" ca="1" si="9"/>
        <v/>
      </c>
      <c r="X33" s="225">
        <f t="shared" ca="1" si="10"/>
        <v>0</v>
      </c>
      <c r="Y33" s="175" t="str">
        <f>リスト!K34</f>
        <v>NG</v>
      </c>
      <c r="Z33" s="176" t="str">
        <f t="shared" ca="1" si="11"/>
        <v/>
      </c>
      <c r="AA33" s="179">
        <f t="shared" ca="1" si="12"/>
        <v>0</v>
      </c>
      <c r="AB33" s="180" t="str">
        <f t="shared" ca="1" si="13"/>
        <v/>
      </c>
      <c r="AC33" s="189">
        <v>8</v>
      </c>
      <c r="AD33" s="190">
        <v>12</v>
      </c>
      <c r="AE33" s="180" t="str">
        <f t="shared" ca="1" si="14"/>
        <v/>
      </c>
      <c r="AF33" s="140"/>
      <c r="AG33" s="177" t="str">
        <f>リスト!L34</f>
        <v>NG</v>
      </c>
      <c r="AH33" s="176" t="str">
        <f t="shared" ca="1" si="15"/>
        <v/>
      </c>
      <c r="AI33" s="229">
        <f t="shared" ca="1" si="39"/>
        <v>0</v>
      </c>
      <c r="AJ33" s="183" t="str">
        <f t="shared" ca="1" si="16"/>
        <v/>
      </c>
      <c r="AK33" s="184">
        <v>200</v>
      </c>
      <c r="AL33" s="185">
        <v>300</v>
      </c>
      <c r="AM33" s="183" t="str">
        <f t="shared" ca="1" si="17"/>
        <v/>
      </c>
      <c r="AN33" s="175" t="str">
        <f>リスト!M34</f>
        <v>NG</v>
      </c>
      <c r="AO33" s="176" t="str">
        <f t="shared" ca="1" si="18"/>
        <v/>
      </c>
      <c r="AP33" s="179">
        <f t="shared" ca="1" si="19"/>
        <v>0</v>
      </c>
      <c r="AQ33" s="172" t="str">
        <f t="shared" ca="1" si="45"/>
        <v/>
      </c>
      <c r="AR33" s="191">
        <v>4</v>
      </c>
      <c r="AS33" s="192">
        <v>6</v>
      </c>
      <c r="AT33" s="172" t="str">
        <f t="shared" ca="1" si="21"/>
        <v/>
      </c>
      <c r="AU33" s="122"/>
      <c r="AV33" s="175" t="str">
        <f>リスト!N34</f>
        <v>NG</v>
      </c>
      <c r="AW33" s="176" t="str">
        <f t="shared" ca="1" si="22"/>
        <v/>
      </c>
      <c r="AX33" s="193">
        <f t="shared" ca="1" si="23"/>
        <v>0</v>
      </c>
      <c r="AY33" s="194" t="str">
        <f t="shared" ca="1" si="46"/>
        <v/>
      </c>
      <c r="AZ33" s="173">
        <v>4.4000000000000004</v>
      </c>
      <c r="BA33" s="174">
        <v>6.6</v>
      </c>
      <c r="BB33" s="172" t="str">
        <f t="shared" ca="1" si="25"/>
        <v/>
      </c>
      <c r="BC33" s="177" t="str">
        <f>リスト!O34</f>
        <v>NG</v>
      </c>
      <c r="BD33" s="176" t="str">
        <f t="shared" ca="1" si="26"/>
        <v/>
      </c>
      <c r="BE33" s="193" t="str">
        <f t="shared" ca="1" si="27"/>
        <v/>
      </c>
      <c r="BF33" s="194" t="str">
        <f t="shared" ca="1" si="47"/>
        <v/>
      </c>
      <c r="BG33" s="173">
        <v>1.6</v>
      </c>
      <c r="BH33" s="174">
        <v>2.4</v>
      </c>
      <c r="BI33" s="172" t="str">
        <f t="shared" ca="1" si="29"/>
        <v/>
      </c>
      <c r="BJ33" s="140"/>
      <c r="BK33" s="140"/>
      <c r="BL33" s="178" t="str">
        <f>リスト!P34</f>
        <v>NG</v>
      </c>
      <c r="BM33" s="176" t="str">
        <f t="shared" ca="1" si="30"/>
        <v/>
      </c>
      <c r="BN33" s="193" t="str">
        <f t="shared" ca="1" si="31"/>
        <v/>
      </c>
      <c r="BO33" s="194" t="str">
        <f t="shared" ca="1" si="48"/>
        <v/>
      </c>
      <c r="BP33" s="173">
        <v>0.4</v>
      </c>
      <c r="BQ33" s="174">
        <v>0.6</v>
      </c>
      <c r="BR33" s="172" t="str">
        <f t="shared" ca="1" si="33"/>
        <v/>
      </c>
      <c r="BS33" s="175" t="str">
        <f>リスト!Q34</f>
        <v>NG</v>
      </c>
      <c r="BT33" s="176" t="str">
        <f t="shared" ca="1" si="34"/>
        <v/>
      </c>
      <c r="BU33" s="179" t="str">
        <f t="shared" ca="1" si="35"/>
        <v/>
      </c>
      <c r="BV33" s="180" t="str">
        <f t="shared" ca="1" si="49"/>
        <v/>
      </c>
      <c r="BW33" s="189">
        <v>0</v>
      </c>
      <c r="BX33" s="190">
        <v>0</v>
      </c>
      <c r="BY33" s="180" t="str">
        <f t="shared" ca="1" si="37"/>
        <v/>
      </c>
      <c r="BZ33" t="e">
        <f>リスト!#REF!</f>
        <v>#REF!</v>
      </c>
      <c r="CA33" s="290" t="e">
        <f>INDEX(リスト!X:X,MATCH($C33,リスト!$D:$D,0))</f>
        <v>#N/A</v>
      </c>
    </row>
    <row r="34" spans="1:79">
      <c r="A34" s="167">
        <f t="shared" si="0"/>
        <v>29</v>
      </c>
      <c r="B34" s="186" t="str">
        <f>リスト!C35</f>
        <v>入庫</v>
      </c>
      <c r="C34" s="187">
        <f>リスト!D35</f>
        <v>0</v>
      </c>
      <c r="D34" s="188" t="str">
        <f>リスト!E35</f>
        <v>入庫入力</v>
      </c>
      <c r="E34" s="224" t="str">
        <f t="shared" ca="1" si="1"/>
        <v/>
      </c>
      <c r="F34" s="172" t="str">
        <f t="shared" ca="1" si="38"/>
        <v/>
      </c>
      <c r="G34" s="173">
        <v>6</v>
      </c>
      <c r="H34" s="174">
        <v>10</v>
      </c>
      <c r="I34" s="172" t="str">
        <f t="shared" ca="1" si="2"/>
        <v/>
      </c>
      <c r="J34" s="133"/>
      <c r="K34" s="175" t="str">
        <f>リスト!H35</f>
        <v>NG</v>
      </c>
      <c r="L34" s="176" t="str">
        <f t="shared" ca="1" si="3"/>
        <v/>
      </c>
      <c r="M34" s="171">
        <f t="shared" ca="1" si="4"/>
        <v>0</v>
      </c>
      <c r="N34" s="177" t="str">
        <f>リスト!I35</f>
        <v>NG</v>
      </c>
      <c r="O34" s="176" t="str">
        <f t="shared" ca="1" si="5"/>
        <v/>
      </c>
      <c r="P34" s="171">
        <f t="shared" ca="1" si="6"/>
        <v>0</v>
      </c>
      <c r="Q34" s="172" t="str">
        <f t="shared" ca="1" si="7"/>
        <v/>
      </c>
      <c r="R34" s="173">
        <v>0.56000000000000005</v>
      </c>
      <c r="S34" s="174">
        <v>0.84</v>
      </c>
      <c r="T34" s="172" t="str">
        <f t="shared" ca="1" si="8"/>
        <v/>
      </c>
      <c r="U34" s="140"/>
      <c r="V34" s="178" t="str">
        <f>リスト!J35</f>
        <v>NG</v>
      </c>
      <c r="W34" s="176" t="str">
        <f t="shared" ca="1" si="9"/>
        <v/>
      </c>
      <c r="X34" s="225">
        <f t="shared" ca="1" si="10"/>
        <v>0.156</v>
      </c>
      <c r="Y34" s="175" t="str">
        <f>リスト!K35</f>
        <v>NG</v>
      </c>
      <c r="Z34" s="176" t="str">
        <f t="shared" ca="1" si="11"/>
        <v/>
      </c>
      <c r="AA34" s="179">
        <f t="shared" ca="1" si="12"/>
        <v>0</v>
      </c>
      <c r="AB34" s="180">
        <f t="shared" ca="1" si="13"/>
        <v>0</v>
      </c>
      <c r="AC34" s="189">
        <v>8</v>
      </c>
      <c r="AD34" s="190">
        <v>12</v>
      </c>
      <c r="AE34" s="180" t="str">
        <f t="shared" ca="1" si="14"/>
        <v/>
      </c>
      <c r="AF34" s="140"/>
      <c r="AG34" s="177" t="str">
        <f>リスト!L35</f>
        <v>NG</v>
      </c>
      <c r="AH34" s="176" t="str">
        <f t="shared" ca="1" si="15"/>
        <v/>
      </c>
      <c r="AI34" s="229">
        <f t="shared" ca="1" si="39"/>
        <v>0</v>
      </c>
      <c r="AJ34" s="183">
        <f t="shared" ca="1" si="16"/>
        <v>0</v>
      </c>
      <c r="AK34" s="184">
        <v>200</v>
      </c>
      <c r="AL34" s="185">
        <v>300</v>
      </c>
      <c r="AM34" s="183" t="str">
        <f t="shared" ca="1" si="17"/>
        <v/>
      </c>
      <c r="AN34" s="175" t="str">
        <f>リスト!M35</f>
        <v>NG</v>
      </c>
      <c r="AO34" s="176" t="str">
        <f t="shared" ca="1" si="18"/>
        <v/>
      </c>
      <c r="AP34" s="179">
        <f t="shared" ca="1" si="19"/>
        <v>3</v>
      </c>
      <c r="AQ34" s="172" t="str">
        <f t="shared" ca="1" si="45"/>
        <v/>
      </c>
      <c r="AR34" s="191">
        <v>4</v>
      </c>
      <c r="AS34" s="192">
        <v>6</v>
      </c>
      <c r="AT34" s="172" t="str">
        <f t="shared" ca="1" si="21"/>
        <v/>
      </c>
      <c r="AU34" s="122"/>
      <c r="AV34" s="175" t="str">
        <f>リスト!N35</f>
        <v>NG</v>
      </c>
      <c r="AW34" s="176" t="str">
        <f t="shared" ca="1" si="22"/>
        <v/>
      </c>
      <c r="AX34" s="193">
        <f t="shared" ca="1" si="23"/>
        <v>0</v>
      </c>
      <c r="AY34" s="194">
        <f t="shared" ca="1" si="46"/>
        <v>0</v>
      </c>
      <c r="AZ34" s="173">
        <v>4.4000000000000004</v>
      </c>
      <c r="BA34" s="174">
        <v>6.6</v>
      </c>
      <c r="BB34" s="172" t="str">
        <f t="shared" ca="1" si="25"/>
        <v/>
      </c>
      <c r="BC34" s="177" t="str">
        <f>リスト!O35</f>
        <v>NG</v>
      </c>
      <c r="BD34" s="176" t="str">
        <f t="shared" ca="1" si="26"/>
        <v/>
      </c>
      <c r="BE34" s="193">
        <f t="shared" ca="1" si="27"/>
        <v>0</v>
      </c>
      <c r="BF34" s="194">
        <f t="shared" ca="1" si="47"/>
        <v>0</v>
      </c>
      <c r="BG34" s="173">
        <v>1.6</v>
      </c>
      <c r="BH34" s="174">
        <v>2.4</v>
      </c>
      <c r="BI34" s="172" t="str">
        <f t="shared" ca="1" si="29"/>
        <v/>
      </c>
      <c r="BJ34" s="140"/>
      <c r="BK34" s="140"/>
      <c r="BL34" s="178" t="str">
        <f>リスト!P35</f>
        <v>NG</v>
      </c>
      <c r="BM34" s="176" t="str">
        <f t="shared" ca="1" si="30"/>
        <v/>
      </c>
      <c r="BN34" s="193" t="str">
        <f t="shared" ca="1" si="31"/>
        <v/>
      </c>
      <c r="BO34" s="194" t="str">
        <f t="shared" ca="1" si="48"/>
        <v/>
      </c>
      <c r="BP34" s="173">
        <v>0.4</v>
      </c>
      <c r="BQ34" s="174">
        <v>0.6</v>
      </c>
      <c r="BR34" s="172" t="str">
        <f t="shared" ca="1" si="33"/>
        <v/>
      </c>
      <c r="BS34" s="175" t="str">
        <f>リスト!Q35</f>
        <v>NG</v>
      </c>
      <c r="BT34" s="176" t="str">
        <f t="shared" ca="1" si="34"/>
        <v/>
      </c>
      <c r="BU34" s="179" t="str">
        <f t="shared" ca="1" si="35"/>
        <v/>
      </c>
      <c r="BV34" s="180" t="str">
        <f t="shared" ca="1" si="49"/>
        <v/>
      </c>
      <c r="BW34" s="189">
        <v>0</v>
      </c>
      <c r="BX34" s="190">
        <v>0</v>
      </c>
      <c r="BY34" s="180" t="str">
        <f t="shared" ca="1" si="37"/>
        <v/>
      </c>
      <c r="BZ34" t="e">
        <f>リスト!#REF!</f>
        <v>#REF!</v>
      </c>
      <c r="CA34" s="290" t="e">
        <f>INDEX(リスト!X:X,MATCH($C34,リスト!$D:$D,0))</f>
        <v>#N/A</v>
      </c>
    </row>
    <row r="35" spans="1:79">
      <c r="A35" s="167">
        <f t="shared" si="0"/>
        <v>30</v>
      </c>
      <c r="B35" s="186" t="str">
        <f>リスト!C36</f>
        <v>入庫</v>
      </c>
      <c r="C35" s="187">
        <f>リスト!D36</f>
        <v>0</v>
      </c>
      <c r="D35" s="188" t="str">
        <f>リスト!E36</f>
        <v>入庫削除</v>
      </c>
      <c r="E35" s="224" t="str">
        <f t="shared" ca="1" si="1"/>
        <v/>
      </c>
      <c r="F35" s="172" t="str">
        <f t="shared" ca="1" si="38"/>
        <v/>
      </c>
      <c r="G35" s="173">
        <v>6</v>
      </c>
      <c r="H35" s="174">
        <v>10</v>
      </c>
      <c r="I35" s="172" t="str">
        <f t="shared" ca="1" si="2"/>
        <v/>
      </c>
      <c r="J35" s="133"/>
      <c r="K35" s="175" t="str">
        <f>リスト!H36</f>
        <v>NG</v>
      </c>
      <c r="L35" s="176" t="str">
        <f t="shared" ca="1" si="3"/>
        <v/>
      </c>
      <c r="M35" s="171">
        <f t="shared" ca="1" si="4"/>
        <v>0</v>
      </c>
      <c r="N35" s="177" t="str">
        <f>リスト!I36</f>
        <v>NG</v>
      </c>
      <c r="O35" s="176" t="str">
        <f t="shared" ca="1" si="5"/>
        <v/>
      </c>
      <c r="P35" s="171">
        <f t="shared" ca="1" si="6"/>
        <v>0</v>
      </c>
      <c r="Q35" s="172" t="str">
        <f t="shared" ca="1" si="7"/>
        <v/>
      </c>
      <c r="R35" s="173">
        <v>0.56000000000000005</v>
      </c>
      <c r="S35" s="174">
        <v>0.84</v>
      </c>
      <c r="T35" s="172" t="str">
        <f t="shared" ca="1" si="8"/>
        <v/>
      </c>
      <c r="U35" s="140"/>
      <c r="V35" s="178" t="str">
        <f>リスト!J36</f>
        <v>NG</v>
      </c>
      <c r="W35" s="176" t="str">
        <f t="shared" ca="1" si="9"/>
        <v/>
      </c>
      <c r="X35" s="225">
        <f t="shared" ca="1" si="10"/>
        <v>0.876</v>
      </c>
      <c r="Y35" s="175" t="str">
        <f>リスト!K36</f>
        <v>NG</v>
      </c>
      <c r="Z35" s="176" t="str">
        <f t="shared" ca="1" si="11"/>
        <v/>
      </c>
      <c r="AA35" s="179">
        <f t="shared" ca="1" si="12"/>
        <v>0</v>
      </c>
      <c r="AB35" s="180">
        <f t="shared" ca="1" si="13"/>
        <v>0</v>
      </c>
      <c r="AC35" s="189">
        <v>8</v>
      </c>
      <c r="AD35" s="190">
        <v>12</v>
      </c>
      <c r="AE35" s="180" t="str">
        <f t="shared" ca="1" si="14"/>
        <v/>
      </c>
      <c r="AF35" s="140"/>
      <c r="AG35" s="177" t="str">
        <f>リスト!L36</f>
        <v>NG</v>
      </c>
      <c r="AH35" s="176" t="str">
        <f t="shared" ca="1" si="15"/>
        <v/>
      </c>
      <c r="AI35" s="229">
        <f t="shared" ca="1" si="39"/>
        <v>0</v>
      </c>
      <c r="AJ35" s="183">
        <f t="shared" ca="1" si="16"/>
        <v>0</v>
      </c>
      <c r="AK35" s="184">
        <v>200</v>
      </c>
      <c r="AL35" s="185">
        <v>300</v>
      </c>
      <c r="AM35" s="183" t="str">
        <f t="shared" ca="1" si="17"/>
        <v/>
      </c>
      <c r="AN35" s="175" t="str">
        <f>リスト!M36</f>
        <v>NG</v>
      </c>
      <c r="AO35" s="176" t="str">
        <f t="shared" ca="1" si="18"/>
        <v/>
      </c>
      <c r="AP35" s="179">
        <f t="shared" ca="1" si="19"/>
        <v>6</v>
      </c>
      <c r="AQ35" s="172" t="str">
        <f t="shared" ca="1" si="45"/>
        <v/>
      </c>
      <c r="AR35" s="191">
        <v>4</v>
      </c>
      <c r="AS35" s="192">
        <v>6</v>
      </c>
      <c r="AT35" s="172" t="str">
        <f t="shared" ca="1" si="21"/>
        <v/>
      </c>
      <c r="AU35" s="122"/>
      <c r="AV35" s="175" t="str">
        <f>リスト!N36</f>
        <v>NG</v>
      </c>
      <c r="AW35" s="176" t="str">
        <f t="shared" ca="1" si="22"/>
        <v/>
      </c>
      <c r="AX35" s="193">
        <f t="shared" ca="1" si="23"/>
        <v>2</v>
      </c>
      <c r="AY35" s="194">
        <f t="shared" ca="1" si="46"/>
        <v>2.2831050228310503</v>
      </c>
      <c r="AZ35" s="173">
        <v>4.4000000000000004</v>
      </c>
      <c r="BA35" s="174">
        <v>6.6</v>
      </c>
      <c r="BB35" s="172" t="str">
        <f t="shared" ca="1" si="25"/>
        <v/>
      </c>
      <c r="BC35" s="177" t="str">
        <f>リスト!O36</f>
        <v>NG</v>
      </c>
      <c r="BD35" s="176" t="str">
        <f t="shared" ca="1" si="26"/>
        <v/>
      </c>
      <c r="BE35" s="193">
        <f t="shared" ca="1" si="27"/>
        <v>0</v>
      </c>
      <c r="BF35" s="194">
        <f t="shared" ca="1" si="47"/>
        <v>0</v>
      </c>
      <c r="BG35" s="173">
        <v>1.6</v>
      </c>
      <c r="BH35" s="174">
        <v>2.4</v>
      </c>
      <c r="BI35" s="172" t="str">
        <f t="shared" ca="1" si="29"/>
        <v/>
      </c>
      <c r="BJ35" s="140"/>
      <c r="BK35" s="140"/>
      <c r="BL35" s="178" t="str">
        <f>リスト!P36</f>
        <v>NG</v>
      </c>
      <c r="BM35" s="176" t="str">
        <f t="shared" ca="1" si="30"/>
        <v/>
      </c>
      <c r="BN35" s="193" t="str">
        <f t="shared" ca="1" si="31"/>
        <v/>
      </c>
      <c r="BO35" s="194" t="str">
        <f t="shared" ca="1" si="48"/>
        <v/>
      </c>
      <c r="BP35" s="173">
        <v>0.4</v>
      </c>
      <c r="BQ35" s="174">
        <v>0.6</v>
      </c>
      <c r="BR35" s="172" t="str">
        <f t="shared" ca="1" si="33"/>
        <v/>
      </c>
      <c r="BS35" s="175" t="str">
        <f>リスト!Q36</f>
        <v>NG</v>
      </c>
      <c r="BT35" s="176" t="str">
        <f t="shared" ca="1" si="34"/>
        <v/>
      </c>
      <c r="BU35" s="179" t="str">
        <f t="shared" ca="1" si="35"/>
        <v/>
      </c>
      <c r="BV35" s="180" t="str">
        <f t="shared" ca="1" si="49"/>
        <v/>
      </c>
      <c r="BW35" s="189">
        <v>0</v>
      </c>
      <c r="BX35" s="190">
        <v>0</v>
      </c>
      <c r="BY35" s="180" t="str">
        <f t="shared" ca="1" si="37"/>
        <v/>
      </c>
      <c r="BZ35" t="e">
        <f>リスト!#REF!</f>
        <v>#REF!</v>
      </c>
      <c r="CA35" s="290" t="e">
        <f>INDEX(リスト!X:X,MATCH($C35,リスト!$D:$D,0))</f>
        <v>#N/A</v>
      </c>
    </row>
    <row r="36" spans="1:79">
      <c r="A36" s="167">
        <f t="shared" si="0"/>
        <v>31</v>
      </c>
      <c r="B36" s="186" t="str">
        <f>リスト!C37</f>
        <v>入庫</v>
      </c>
      <c r="C36" s="187">
        <f>リスト!D37</f>
        <v>0</v>
      </c>
      <c r="D36" s="188" t="str">
        <f>リスト!E37</f>
        <v>入庫照会</v>
      </c>
      <c r="E36" s="224" t="str">
        <f t="shared" ca="1" si="1"/>
        <v/>
      </c>
      <c r="F36" s="172" t="str">
        <f t="shared" ca="1" si="38"/>
        <v/>
      </c>
      <c r="G36" s="173">
        <v>6</v>
      </c>
      <c r="H36" s="174">
        <v>10</v>
      </c>
      <c r="I36" s="172" t="str">
        <f t="shared" ca="1" si="2"/>
        <v/>
      </c>
      <c r="J36" s="133"/>
      <c r="K36" s="175" t="str">
        <f>リスト!H37</f>
        <v>NG</v>
      </c>
      <c r="L36" s="176" t="str">
        <f t="shared" ca="1" si="3"/>
        <v/>
      </c>
      <c r="M36" s="171">
        <f t="shared" ca="1" si="4"/>
        <v>0</v>
      </c>
      <c r="N36" s="177" t="str">
        <f>リスト!I37</f>
        <v>NG</v>
      </c>
      <c r="O36" s="176" t="str">
        <f t="shared" ca="1" si="5"/>
        <v/>
      </c>
      <c r="P36" s="171">
        <f t="shared" ca="1" si="6"/>
        <v>0</v>
      </c>
      <c r="Q36" s="172" t="str">
        <f t="shared" ca="1" si="7"/>
        <v/>
      </c>
      <c r="R36" s="173">
        <v>0.56000000000000005</v>
      </c>
      <c r="S36" s="174">
        <v>0.84</v>
      </c>
      <c r="T36" s="172" t="str">
        <f t="shared" ca="1" si="8"/>
        <v/>
      </c>
      <c r="U36" s="140"/>
      <c r="V36" s="178" t="str">
        <f>リスト!J37</f>
        <v>NG</v>
      </c>
      <c r="W36" s="176" t="str">
        <f t="shared" ca="1" si="9"/>
        <v/>
      </c>
      <c r="X36" s="225">
        <f t="shared" ca="1" si="10"/>
        <v>0</v>
      </c>
      <c r="Y36" s="175" t="str">
        <f>リスト!K37</f>
        <v>NG</v>
      </c>
      <c r="Z36" s="176" t="str">
        <f t="shared" ca="1" si="11"/>
        <v/>
      </c>
      <c r="AA36" s="179">
        <f t="shared" ca="1" si="12"/>
        <v>0</v>
      </c>
      <c r="AB36" s="180" t="str">
        <f t="shared" ca="1" si="13"/>
        <v/>
      </c>
      <c r="AC36" s="189">
        <v>8</v>
      </c>
      <c r="AD36" s="190">
        <v>12</v>
      </c>
      <c r="AE36" s="180" t="str">
        <f t="shared" ca="1" si="14"/>
        <v/>
      </c>
      <c r="AF36" s="140"/>
      <c r="AG36" s="177" t="str">
        <f>リスト!L37</f>
        <v>NG</v>
      </c>
      <c r="AH36" s="176" t="str">
        <f t="shared" ca="1" si="15"/>
        <v/>
      </c>
      <c r="AI36" s="229">
        <f t="shared" ca="1" si="39"/>
        <v>0</v>
      </c>
      <c r="AJ36" s="183" t="str">
        <f t="shared" ca="1" si="16"/>
        <v/>
      </c>
      <c r="AK36" s="184">
        <v>200</v>
      </c>
      <c r="AL36" s="185">
        <v>300</v>
      </c>
      <c r="AM36" s="183" t="str">
        <f t="shared" ca="1" si="17"/>
        <v/>
      </c>
      <c r="AN36" s="175" t="str">
        <f>リスト!M37</f>
        <v>NG</v>
      </c>
      <c r="AO36" s="176" t="str">
        <f t="shared" ca="1" si="18"/>
        <v/>
      </c>
      <c r="AP36" s="179">
        <f t="shared" ca="1" si="19"/>
        <v>13</v>
      </c>
      <c r="AQ36" s="172" t="str">
        <f t="shared" ca="1" si="45"/>
        <v/>
      </c>
      <c r="AR36" s="191">
        <v>4</v>
      </c>
      <c r="AS36" s="192">
        <v>6</v>
      </c>
      <c r="AT36" s="172" t="str">
        <f t="shared" ca="1" si="21"/>
        <v/>
      </c>
      <c r="AU36" s="122"/>
      <c r="AV36" s="175" t="str">
        <f>リスト!N37</f>
        <v>NG</v>
      </c>
      <c r="AW36" s="176" t="str">
        <f t="shared" ca="1" si="22"/>
        <v/>
      </c>
      <c r="AX36" s="193">
        <f t="shared" ca="1" si="23"/>
        <v>0</v>
      </c>
      <c r="AY36" s="194" t="str">
        <f t="shared" ca="1" si="46"/>
        <v/>
      </c>
      <c r="AZ36" s="173">
        <v>4.4000000000000004</v>
      </c>
      <c r="BA36" s="174">
        <v>6.6</v>
      </c>
      <c r="BB36" s="172" t="str">
        <f t="shared" ca="1" si="25"/>
        <v/>
      </c>
      <c r="BC36" s="177" t="str">
        <f>リスト!O37</f>
        <v>NG</v>
      </c>
      <c r="BD36" s="176" t="str">
        <f t="shared" ca="1" si="26"/>
        <v/>
      </c>
      <c r="BE36" s="193">
        <f t="shared" ca="1" si="27"/>
        <v>0</v>
      </c>
      <c r="BF36" s="194" t="str">
        <f t="shared" ca="1" si="47"/>
        <v/>
      </c>
      <c r="BG36" s="173">
        <v>1.6</v>
      </c>
      <c r="BH36" s="174">
        <v>2.4</v>
      </c>
      <c r="BI36" s="172" t="str">
        <f t="shared" ca="1" si="29"/>
        <v/>
      </c>
      <c r="BJ36" s="140"/>
      <c r="BK36" s="140"/>
      <c r="BL36" s="178" t="str">
        <f>リスト!P37</f>
        <v>NG</v>
      </c>
      <c r="BM36" s="176" t="str">
        <f t="shared" ca="1" si="30"/>
        <v/>
      </c>
      <c r="BN36" s="193" t="str">
        <f t="shared" ca="1" si="31"/>
        <v/>
      </c>
      <c r="BO36" s="194" t="str">
        <f t="shared" ca="1" si="48"/>
        <v/>
      </c>
      <c r="BP36" s="173">
        <v>0.4</v>
      </c>
      <c r="BQ36" s="174">
        <v>0.6</v>
      </c>
      <c r="BR36" s="172" t="str">
        <f t="shared" ca="1" si="33"/>
        <v/>
      </c>
      <c r="BS36" s="175" t="str">
        <f>リスト!Q37</f>
        <v>NG</v>
      </c>
      <c r="BT36" s="176" t="str">
        <f t="shared" ca="1" si="34"/>
        <v/>
      </c>
      <c r="BU36" s="179" t="str">
        <f t="shared" ca="1" si="35"/>
        <v/>
      </c>
      <c r="BV36" s="180" t="str">
        <f t="shared" ca="1" si="49"/>
        <v/>
      </c>
      <c r="BW36" s="189">
        <v>0</v>
      </c>
      <c r="BX36" s="190">
        <v>0</v>
      </c>
      <c r="BY36" s="180" t="str">
        <f t="shared" ca="1" si="37"/>
        <v/>
      </c>
      <c r="BZ36" t="e">
        <f>リスト!#REF!</f>
        <v>#REF!</v>
      </c>
      <c r="CA36" s="290" t="e">
        <f>INDEX(リスト!X:X,MATCH($C36,リスト!$D:$D,0))</f>
        <v>#N/A</v>
      </c>
    </row>
    <row r="37" spans="1:79">
      <c r="A37" s="167">
        <f t="shared" si="0"/>
        <v>32</v>
      </c>
      <c r="B37" s="186" t="str">
        <f>リスト!C38</f>
        <v>入庫</v>
      </c>
      <c r="C37" s="187">
        <f>リスト!D38</f>
        <v>0</v>
      </c>
      <c r="D37" s="188" t="str">
        <f>リスト!E38</f>
        <v>入庫ラベル</v>
      </c>
      <c r="E37" s="224" t="str">
        <f t="shared" ca="1" si="1"/>
        <v/>
      </c>
      <c r="F37" s="172" t="str">
        <f t="shared" ca="1" si="38"/>
        <v/>
      </c>
      <c r="G37" s="173">
        <v>6</v>
      </c>
      <c r="H37" s="174">
        <v>10</v>
      </c>
      <c r="I37" s="172" t="str">
        <f t="shared" ca="1" si="2"/>
        <v/>
      </c>
      <c r="J37" s="133"/>
      <c r="K37" s="175" t="str">
        <f>リスト!H38</f>
        <v>NG</v>
      </c>
      <c r="L37" s="176" t="str">
        <f t="shared" ca="1" si="3"/>
        <v/>
      </c>
      <c r="M37" s="171">
        <f t="shared" ca="1" si="4"/>
        <v>0</v>
      </c>
      <c r="N37" s="177" t="str">
        <f>リスト!I38</f>
        <v>NG</v>
      </c>
      <c r="O37" s="176" t="str">
        <f t="shared" ca="1" si="5"/>
        <v/>
      </c>
      <c r="P37" s="171">
        <f t="shared" ca="1" si="6"/>
        <v>0</v>
      </c>
      <c r="Q37" s="172" t="str">
        <f t="shared" ca="1" si="7"/>
        <v/>
      </c>
      <c r="R37" s="173">
        <v>0.56000000000000005</v>
      </c>
      <c r="S37" s="174">
        <v>0.84</v>
      </c>
      <c r="T37" s="172" t="str">
        <f t="shared" ca="1" si="8"/>
        <v/>
      </c>
      <c r="U37" s="140"/>
      <c r="V37" s="178" t="str">
        <f>リスト!J38</f>
        <v>NG</v>
      </c>
      <c r="W37" s="176" t="str">
        <f t="shared" ca="1" si="9"/>
        <v/>
      </c>
      <c r="X37" s="225">
        <f t="shared" ca="1" si="10"/>
        <v>0</v>
      </c>
      <c r="Y37" s="175" t="str">
        <f>リスト!K38</f>
        <v>NG</v>
      </c>
      <c r="Z37" s="176" t="str">
        <f t="shared" ca="1" si="11"/>
        <v/>
      </c>
      <c r="AA37" s="179">
        <f t="shared" ca="1" si="12"/>
        <v>0</v>
      </c>
      <c r="AB37" s="180" t="str">
        <f t="shared" ca="1" si="13"/>
        <v/>
      </c>
      <c r="AC37" s="189">
        <v>8</v>
      </c>
      <c r="AD37" s="190">
        <v>12</v>
      </c>
      <c r="AE37" s="180" t="str">
        <f t="shared" ca="1" si="14"/>
        <v/>
      </c>
      <c r="AF37" s="140"/>
      <c r="AG37" s="177" t="str">
        <f>リスト!L38</f>
        <v>NG</v>
      </c>
      <c r="AH37" s="176" t="str">
        <f t="shared" ca="1" si="15"/>
        <v/>
      </c>
      <c r="AI37" s="229">
        <f t="shared" ca="1" si="39"/>
        <v>0</v>
      </c>
      <c r="AJ37" s="183" t="str">
        <f t="shared" ca="1" si="16"/>
        <v/>
      </c>
      <c r="AK37" s="184">
        <v>200</v>
      </c>
      <c r="AL37" s="185">
        <v>300</v>
      </c>
      <c r="AM37" s="183" t="str">
        <f t="shared" ca="1" si="17"/>
        <v/>
      </c>
      <c r="AN37" s="175" t="str">
        <f>リスト!M38</f>
        <v>NG</v>
      </c>
      <c r="AO37" s="176" t="str">
        <f t="shared" ca="1" si="18"/>
        <v/>
      </c>
      <c r="AP37" s="179">
        <f t="shared" ca="1" si="19"/>
        <v>19</v>
      </c>
      <c r="AQ37" s="172" t="str">
        <f t="shared" ca="1" si="45"/>
        <v/>
      </c>
      <c r="AR37" s="191">
        <v>4</v>
      </c>
      <c r="AS37" s="192">
        <v>6</v>
      </c>
      <c r="AT37" s="172" t="str">
        <f t="shared" ca="1" si="21"/>
        <v/>
      </c>
      <c r="AU37" s="122"/>
      <c r="AV37" s="175" t="str">
        <f>リスト!N38</f>
        <v>NG</v>
      </c>
      <c r="AW37" s="176" t="str">
        <f t="shared" ca="1" si="22"/>
        <v/>
      </c>
      <c r="AX37" s="193">
        <f t="shared" ca="1" si="23"/>
        <v>0</v>
      </c>
      <c r="AY37" s="194" t="str">
        <f t="shared" ca="1" si="46"/>
        <v/>
      </c>
      <c r="AZ37" s="173">
        <v>4.4000000000000004</v>
      </c>
      <c r="BA37" s="174">
        <v>6.6</v>
      </c>
      <c r="BB37" s="172" t="str">
        <f t="shared" ca="1" si="25"/>
        <v/>
      </c>
      <c r="BC37" s="177" t="str">
        <f>リスト!O38</f>
        <v>NG</v>
      </c>
      <c r="BD37" s="176" t="str">
        <f t="shared" ca="1" si="26"/>
        <v/>
      </c>
      <c r="BE37" s="193" t="str">
        <f t="shared" ca="1" si="27"/>
        <v/>
      </c>
      <c r="BF37" s="194" t="str">
        <f t="shared" ca="1" si="47"/>
        <v/>
      </c>
      <c r="BG37" s="173">
        <v>1.6</v>
      </c>
      <c r="BH37" s="174">
        <v>2.4</v>
      </c>
      <c r="BI37" s="172" t="str">
        <f t="shared" ca="1" si="29"/>
        <v/>
      </c>
      <c r="BJ37" s="140"/>
      <c r="BK37" s="140"/>
      <c r="BL37" s="178" t="str">
        <f>リスト!P38</f>
        <v>NG</v>
      </c>
      <c r="BM37" s="176" t="str">
        <f t="shared" ca="1" si="30"/>
        <v/>
      </c>
      <c r="BN37" s="193" t="str">
        <f t="shared" ca="1" si="31"/>
        <v/>
      </c>
      <c r="BO37" s="194" t="str">
        <f t="shared" ca="1" si="48"/>
        <v/>
      </c>
      <c r="BP37" s="173">
        <v>0.4</v>
      </c>
      <c r="BQ37" s="174">
        <v>0.6</v>
      </c>
      <c r="BR37" s="172" t="str">
        <f t="shared" ca="1" si="33"/>
        <v/>
      </c>
      <c r="BS37" s="175" t="str">
        <f>リスト!Q38</f>
        <v>NG</v>
      </c>
      <c r="BT37" s="176" t="str">
        <f t="shared" ca="1" si="34"/>
        <v/>
      </c>
      <c r="BU37" s="179" t="str">
        <f t="shared" ca="1" si="35"/>
        <v/>
      </c>
      <c r="BV37" s="180" t="str">
        <f t="shared" ca="1" si="49"/>
        <v/>
      </c>
      <c r="BW37" s="189">
        <v>0</v>
      </c>
      <c r="BX37" s="190">
        <v>0</v>
      </c>
      <c r="BY37" s="180" t="str">
        <f t="shared" ca="1" si="37"/>
        <v/>
      </c>
      <c r="BZ37" t="e">
        <f>リスト!#REF!</f>
        <v>#REF!</v>
      </c>
      <c r="CA37" s="290" t="e">
        <f>INDEX(リスト!X:X,MATCH($C37,リスト!$D:$D,0))</f>
        <v>#N/A</v>
      </c>
    </row>
    <row r="38" spans="1:79">
      <c r="A38" s="167">
        <f t="shared" si="0"/>
        <v>33</v>
      </c>
      <c r="B38" s="186" t="str">
        <f>リスト!C39</f>
        <v>確定</v>
      </c>
      <c r="C38" s="187">
        <f>リスト!D39</f>
        <v>0</v>
      </c>
      <c r="D38" s="188" t="str">
        <f>リスト!E39</f>
        <v>入荷確定</v>
      </c>
      <c r="E38" s="224" t="str">
        <f t="shared" ca="1" si="1"/>
        <v/>
      </c>
      <c r="F38" s="172" t="str">
        <f t="shared" ca="1" si="38"/>
        <v/>
      </c>
      <c r="G38" s="173">
        <v>6</v>
      </c>
      <c r="H38" s="174">
        <v>10</v>
      </c>
      <c r="I38" s="172" t="str">
        <f t="shared" ca="1" si="2"/>
        <v/>
      </c>
      <c r="J38" s="133"/>
      <c r="K38" s="175" t="str">
        <f>リスト!H39</f>
        <v>NG</v>
      </c>
      <c r="L38" s="176" t="str">
        <f t="shared" ca="1" si="3"/>
        <v/>
      </c>
      <c r="M38" s="171">
        <f t="shared" ca="1" si="4"/>
        <v>0</v>
      </c>
      <c r="N38" s="177" t="str">
        <f>リスト!I39</f>
        <v>NG</v>
      </c>
      <c r="O38" s="176" t="str">
        <f t="shared" ca="1" si="5"/>
        <v/>
      </c>
      <c r="P38" s="171">
        <f t="shared" ca="1" si="6"/>
        <v>0</v>
      </c>
      <c r="Q38" s="172" t="str">
        <f t="shared" ca="1" si="7"/>
        <v/>
      </c>
      <c r="R38" s="173">
        <v>0.56000000000000005</v>
      </c>
      <c r="S38" s="174">
        <v>0.84</v>
      </c>
      <c r="T38" s="172" t="str">
        <f t="shared" ca="1" si="8"/>
        <v/>
      </c>
      <c r="U38" s="140"/>
      <c r="V38" s="178" t="str">
        <f>リスト!J39</f>
        <v>NG</v>
      </c>
      <c r="W38" s="176" t="str">
        <f t="shared" ca="1" si="9"/>
        <v/>
      </c>
      <c r="X38" s="225">
        <f t="shared" ca="1" si="10"/>
        <v>0</v>
      </c>
      <c r="Y38" s="175" t="str">
        <f>リスト!K39</f>
        <v>NG</v>
      </c>
      <c r="Z38" s="176" t="str">
        <f t="shared" ca="1" si="11"/>
        <v/>
      </c>
      <c r="AA38" s="179">
        <f t="shared" ca="1" si="12"/>
        <v>0</v>
      </c>
      <c r="AB38" s="180" t="str">
        <f t="shared" ca="1" si="13"/>
        <v/>
      </c>
      <c r="AC38" s="189">
        <v>8</v>
      </c>
      <c r="AD38" s="190">
        <v>12</v>
      </c>
      <c r="AE38" s="180" t="str">
        <f t="shared" ca="1" si="14"/>
        <v/>
      </c>
      <c r="AF38" s="140"/>
      <c r="AG38" s="177" t="str">
        <f>リスト!L39</f>
        <v>NG</v>
      </c>
      <c r="AH38" s="176" t="str">
        <f t="shared" ca="1" si="15"/>
        <v/>
      </c>
      <c r="AI38" s="229">
        <f t="shared" ca="1" si="39"/>
        <v>0</v>
      </c>
      <c r="AJ38" s="183" t="str">
        <f t="shared" ca="1" si="16"/>
        <v/>
      </c>
      <c r="AK38" s="184">
        <v>200</v>
      </c>
      <c r="AL38" s="185">
        <v>300</v>
      </c>
      <c r="AM38" s="183" t="str">
        <f t="shared" ca="1" si="17"/>
        <v/>
      </c>
      <c r="AN38" s="175" t="str">
        <f>リスト!M39</f>
        <v>NG</v>
      </c>
      <c r="AO38" s="176" t="str">
        <f t="shared" ca="1" si="18"/>
        <v/>
      </c>
      <c r="AP38" s="179">
        <f t="shared" ca="1" si="19"/>
        <v>16</v>
      </c>
      <c r="AQ38" s="172" t="str">
        <f t="shared" ca="1" si="45"/>
        <v/>
      </c>
      <c r="AR38" s="191">
        <v>4</v>
      </c>
      <c r="AS38" s="192">
        <v>6</v>
      </c>
      <c r="AT38" s="172" t="str">
        <f t="shared" ca="1" si="21"/>
        <v/>
      </c>
      <c r="AU38" s="122"/>
      <c r="AV38" s="175" t="str">
        <f>リスト!N39</f>
        <v>NG</v>
      </c>
      <c r="AW38" s="176" t="str">
        <f t="shared" ca="1" si="22"/>
        <v/>
      </c>
      <c r="AX38" s="193">
        <f t="shared" ca="1" si="23"/>
        <v>0</v>
      </c>
      <c r="AY38" s="194" t="str">
        <f t="shared" ca="1" si="46"/>
        <v/>
      </c>
      <c r="AZ38" s="173">
        <v>4.4000000000000004</v>
      </c>
      <c r="BA38" s="174">
        <v>6.6</v>
      </c>
      <c r="BB38" s="172" t="str">
        <f t="shared" ca="1" si="25"/>
        <v/>
      </c>
      <c r="BC38" s="177" t="str">
        <f>リスト!O39</f>
        <v>NG</v>
      </c>
      <c r="BD38" s="176" t="str">
        <f t="shared" ca="1" si="26"/>
        <v/>
      </c>
      <c r="BE38" s="193">
        <f t="shared" ca="1" si="27"/>
        <v>0</v>
      </c>
      <c r="BF38" s="194" t="str">
        <f t="shared" ca="1" si="47"/>
        <v/>
      </c>
      <c r="BG38" s="173">
        <v>1.6</v>
      </c>
      <c r="BH38" s="174">
        <v>2.4</v>
      </c>
      <c r="BI38" s="172" t="str">
        <f t="shared" ca="1" si="29"/>
        <v/>
      </c>
      <c r="BJ38" s="140"/>
      <c r="BK38" s="140"/>
      <c r="BL38" s="178" t="str">
        <f>リスト!P39</f>
        <v>NG</v>
      </c>
      <c r="BM38" s="176" t="str">
        <f t="shared" ca="1" si="30"/>
        <v/>
      </c>
      <c r="BN38" s="193" t="str">
        <f t="shared" ca="1" si="31"/>
        <v/>
      </c>
      <c r="BO38" s="194" t="str">
        <f t="shared" ca="1" si="48"/>
        <v/>
      </c>
      <c r="BP38" s="173">
        <v>0.4</v>
      </c>
      <c r="BQ38" s="174">
        <v>0.6</v>
      </c>
      <c r="BR38" s="172" t="str">
        <f t="shared" ca="1" si="33"/>
        <v/>
      </c>
      <c r="BS38" s="175" t="str">
        <f>リスト!Q39</f>
        <v>NG</v>
      </c>
      <c r="BT38" s="176" t="str">
        <f t="shared" ca="1" si="34"/>
        <v/>
      </c>
      <c r="BU38" s="179" t="str">
        <f t="shared" ca="1" si="35"/>
        <v/>
      </c>
      <c r="BV38" s="180" t="str">
        <f t="shared" ca="1" si="49"/>
        <v/>
      </c>
      <c r="BW38" s="189">
        <v>0</v>
      </c>
      <c r="BX38" s="190">
        <v>0</v>
      </c>
      <c r="BY38" s="180" t="str">
        <f t="shared" ca="1" si="37"/>
        <v/>
      </c>
      <c r="BZ38" t="e">
        <f>リスト!#REF!</f>
        <v>#REF!</v>
      </c>
      <c r="CA38" s="290" t="e">
        <f>INDEX(リスト!X:X,MATCH($C38,リスト!$D:$D,0))</f>
        <v>#N/A</v>
      </c>
    </row>
    <row r="39" spans="1:79">
      <c r="A39" s="167">
        <f t="shared" si="0"/>
        <v>34</v>
      </c>
      <c r="B39" s="186" t="str">
        <f>リスト!C40</f>
        <v>確定</v>
      </c>
      <c r="C39" s="187">
        <f>リスト!D40</f>
        <v>0</v>
      </c>
      <c r="D39" s="188" t="str">
        <f>リスト!E40</f>
        <v>入荷確定取消</v>
      </c>
      <c r="E39" s="224" t="str">
        <f t="shared" ca="1" si="1"/>
        <v/>
      </c>
      <c r="F39" s="172" t="str">
        <f t="shared" ca="1" si="38"/>
        <v/>
      </c>
      <c r="G39" s="173">
        <v>6</v>
      </c>
      <c r="H39" s="174">
        <v>10</v>
      </c>
      <c r="I39" s="172" t="str">
        <f t="shared" ca="1" si="2"/>
        <v/>
      </c>
      <c r="J39" s="133"/>
      <c r="K39" s="175" t="str">
        <f>リスト!H40</f>
        <v>NG</v>
      </c>
      <c r="L39" s="176" t="str">
        <f t="shared" ca="1" si="3"/>
        <v/>
      </c>
      <c r="M39" s="171">
        <f t="shared" ca="1" si="4"/>
        <v>0</v>
      </c>
      <c r="N39" s="177" t="str">
        <f>リスト!I40</f>
        <v>NG</v>
      </c>
      <c r="O39" s="176" t="str">
        <f t="shared" ca="1" si="5"/>
        <v/>
      </c>
      <c r="P39" s="171">
        <f t="shared" ca="1" si="6"/>
        <v>0</v>
      </c>
      <c r="Q39" s="172" t="str">
        <f t="shared" ca="1" si="7"/>
        <v/>
      </c>
      <c r="R39" s="173">
        <v>0.56000000000000005</v>
      </c>
      <c r="S39" s="174">
        <v>0.84</v>
      </c>
      <c r="T39" s="172" t="str">
        <f t="shared" ca="1" si="8"/>
        <v/>
      </c>
      <c r="U39" s="140"/>
      <c r="V39" s="178" t="str">
        <f>リスト!J40</f>
        <v>NG</v>
      </c>
      <c r="W39" s="176" t="str">
        <f t="shared" ca="1" si="9"/>
        <v/>
      </c>
      <c r="X39" s="225">
        <f t="shared" ca="1" si="10"/>
        <v>0</v>
      </c>
      <c r="Y39" s="175" t="str">
        <f>リスト!K40</f>
        <v>NG</v>
      </c>
      <c r="Z39" s="176" t="str">
        <f t="shared" ca="1" si="11"/>
        <v/>
      </c>
      <c r="AA39" s="179">
        <f t="shared" ca="1" si="12"/>
        <v>0</v>
      </c>
      <c r="AB39" s="180" t="str">
        <f t="shared" ca="1" si="13"/>
        <v/>
      </c>
      <c r="AC39" s="189">
        <v>8</v>
      </c>
      <c r="AD39" s="190">
        <v>12</v>
      </c>
      <c r="AE39" s="180" t="str">
        <f t="shared" ca="1" si="14"/>
        <v/>
      </c>
      <c r="AF39" s="140"/>
      <c r="AG39" s="177" t="str">
        <f>リスト!L40</f>
        <v>NG</v>
      </c>
      <c r="AH39" s="176" t="str">
        <f t="shared" ca="1" si="15"/>
        <v/>
      </c>
      <c r="AI39" s="229">
        <f t="shared" ca="1" si="39"/>
        <v>0</v>
      </c>
      <c r="AJ39" s="183" t="str">
        <f t="shared" ca="1" si="16"/>
        <v/>
      </c>
      <c r="AK39" s="184">
        <v>200</v>
      </c>
      <c r="AL39" s="185">
        <v>300</v>
      </c>
      <c r="AM39" s="183" t="str">
        <f t="shared" ca="1" si="17"/>
        <v/>
      </c>
      <c r="AN39" s="175" t="str">
        <f>リスト!M40</f>
        <v>NG</v>
      </c>
      <c r="AO39" s="176" t="str">
        <f t="shared" ca="1" si="18"/>
        <v/>
      </c>
      <c r="AP39" s="179">
        <f t="shared" ca="1" si="19"/>
        <v>0</v>
      </c>
      <c r="AQ39" s="172" t="str">
        <f t="shared" ca="1" si="45"/>
        <v/>
      </c>
      <c r="AR39" s="191">
        <v>4</v>
      </c>
      <c r="AS39" s="192">
        <v>6</v>
      </c>
      <c r="AT39" s="172" t="str">
        <f t="shared" ca="1" si="21"/>
        <v/>
      </c>
      <c r="AU39" s="122"/>
      <c r="AV39" s="175" t="str">
        <f>リスト!N40</f>
        <v>NG</v>
      </c>
      <c r="AW39" s="176" t="str">
        <f t="shared" ca="1" si="22"/>
        <v/>
      </c>
      <c r="AX39" s="193">
        <f t="shared" ca="1" si="23"/>
        <v>0</v>
      </c>
      <c r="AY39" s="194" t="str">
        <f t="shared" ca="1" si="46"/>
        <v/>
      </c>
      <c r="AZ39" s="173">
        <v>4.4000000000000004</v>
      </c>
      <c r="BA39" s="174">
        <v>6.6</v>
      </c>
      <c r="BB39" s="172" t="str">
        <f t="shared" ca="1" si="25"/>
        <v/>
      </c>
      <c r="BC39" s="177" t="str">
        <f>リスト!O40</f>
        <v>NG</v>
      </c>
      <c r="BD39" s="176" t="str">
        <f t="shared" ca="1" si="26"/>
        <v/>
      </c>
      <c r="BE39" s="193">
        <f t="shared" ca="1" si="27"/>
        <v>0</v>
      </c>
      <c r="BF39" s="194" t="str">
        <f t="shared" ca="1" si="47"/>
        <v/>
      </c>
      <c r="BG39" s="173">
        <v>1.6</v>
      </c>
      <c r="BH39" s="174">
        <v>2.4</v>
      </c>
      <c r="BI39" s="172" t="str">
        <f t="shared" ca="1" si="29"/>
        <v/>
      </c>
      <c r="BJ39" s="140"/>
      <c r="BK39" s="140"/>
      <c r="BL39" s="178" t="str">
        <f>リスト!P40</f>
        <v>NG</v>
      </c>
      <c r="BM39" s="176" t="str">
        <f t="shared" ca="1" si="30"/>
        <v/>
      </c>
      <c r="BN39" s="193" t="str">
        <f t="shared" ca="1" si="31"/>
        <v/>
      </c>
      <c r="BO39" s="194" t="str">
        <f t="shared" ca="1" si="48"/>
        <v/>
      </c>
      <c r="BP39" s="173">
        <v>0.4</v>
      </c>
      <c r="BQ39" s="174">
        <v>0.6</v>
      </c>
      <c r="BR39" s="172" t="str">
        <f t="shared" ca="1" si="33"/>
        <v/>
      </c>
      <c r="BS39" s="175" t="str">
        <f>リスト!Q40</f>
        <v>NG</v>
      </c>
      <c r="BT39" s="176" t="str">
        <f t="shared" ca="1" si="34"/>
        <v/>
      </c>
      <c r="BU39" s="179" t="str">
        <f t="shared" ca="1" si="35"/>
        <v/>
      </c>
      <c r="BV39" s="180" t="str">
        <f t="shared" ca="1" si="49"/>
        <v/>
      </c>
      <c r="BW39" s="189">
        <v>0</v>
      </c>
      <c r="BX39" s="190">
        <v>0</v>
      </c>
      <c r="BY39" s="180" t="str">
        <f t="shared" ca="1" si="37"/>
        <v/>
      </c>
      <c r="BZ39" t="e">
        <f>リスト!#REF!</f>
        <v>#REF!</v>
      </c>
      <c r="CA39" s="290" t="e">
        <f>INDEX(リスト!X:X,MATCH($C39,リスト!$D:$D,0))</f>
        <v>#N/A</v>
      </c>
    </row>
    <row r="40" spans="1:79">
      <c r="A40" s="167">
        <f t="shared" si="0"/>
        <v>35</v>
      </c>
      <c r="B40" s="186" t="str">
        <f>リスト!C41</f>
        <v>確定</v>
      </c>
      <c r="C40" s="187">
        <f>リスト!D41</f>
        <v>0</v>
      </c>
      <c r="D40" s="188" t="str">
        <f>リスト!E41</f>
        <v>入荷確定照会</v>
      </c>
      <c r="E40" s="224" t="str">
        <f t="shared" ca="1" si="1"/>
        <v/>
      </c>
      <c r="F40" s="172" t="str">
        <f t="shared" ca="1" si="38"/>
        <v/>
      </c>
      <c r="G40" s="173">
        <v>6</v>
      </c>
      <c r="H40" s="174">
        <v>10</v>
      </c>
      <c r="I40" s="172" t="str">
        <f t="shared" ca="1" si="2"/>
        <v/>
      </c>
      <c r="J40" s="133"/>
      <c r="K40" s="175" t="str">
        <f>リスト!H41</f>
        <v>NG</v>
      </c>
      <c r="L40" s="176" t="str">
        <f t="shared" ca="1" si="3"/>
        <v/>
      </c>
      <c r="M40" s="171">
        <f t="shared" ca="1" si="4"/>
        <v>0</v>
      </c>
      <c r="N40" s="177" t="str">
        <f>リスト!I41</f>
        <v>NG</v>
      </c>
      <c r="O40" s="176" t="str">
        <f t="shared" ca="1" si="5"/>
        <v/>
      </c>
      <c r="P40" s="171">
        <f t="shared" ca="1" si="6"/>
        <v>0</v>
      </c>
      <c r="Q40" s="172" t="str">
        <f t="shared" ca="1" si="7"/>
        <v/>
      </c>
      <c r="R40" s="173">
        <v>0.56000000000000005</v>
      </c>
      <c r="S40" s="174">
        <v>0.84</v>
      </c>
      <c r="T40" s="172" t="str">
        <f t="shared" ca="1" si="8"/>
        <v/>
      </c>
      <c r="U40" s="140"/>
      <c r="V40" s="178" t="str">
        <f>リスト!J41</f>
        <v>NG</v>
      </c>
      <c r="W40" s="176" t="str">
        <f t="shared" ca="1" si="9"/>
        <v/>
      </c>
      <c r="X40" s="225" t="str">
        <f t="shared" ca="1" si="10"/>
        <v/>
      </c>
      <c r="Y40" s="175" t="str">
        <f>リスト!K41</f>
        <v>NG</v>
      </c>
      <c r="Z40" s="176" t="str">
        <f t="shared" ca="1" si="11"/>
        <v/>
      </c>
      <c r="AA40" s="179">
        <f t="shared" ca="1" si="12"/>
        <v>0</v>
      </c>
      <c r="AB40" s="180" t="str">
        <f t="shared" ca="1" si="13"/>
        <v/>
      </c>
      <c r="AC40" s="189">
        <v>8</v>
      </c>
      <c r="AD40" s="190">
        <v>12</v>
      </c>
      <c r="AE40" s="180" t="str">
        <f t="shared" ca="1" si="14"/>
        <v/>
      </c>
      <c r="AF40" s="140"/>
      <c r="AG40" s="177" t="str">
        <f>リスト!L41</f>
        <v>NG</v>
      </c>
      <c r="AH40" s="176" t="str">
        <f t="shared" ca="1" si="15"/>
        <v/>
      </c>
      <c r="AI40" s="229">
        <f t="shared" ca="1" si="39"/>
        <v>0</v>
      </c>
      <c r="AJ40" s="183" t="str">
        <f t="shared" ca="1" si="16"/>
        <v/>
      </c>
      <c r="AK40" s="184">
        <v>200</v>
      </c>
      <c r="AL40" s="185">
        <v>300</v>
      </c>
      <c r="AM40" s="183" t="str">
        <f t="shared" ca="1" si="17"/>
        <v/>
      </c>
      <c r="AN40" s="175" t="str">
        <f>リスト!M41</f>
        <v>NG</v>
      </c>
      <c r="AO40" s="176" t="str">
        <f t="shared" ca="1" si="18"/>
        <v/>
      </c>
      <c r="AP40" s="179">
        <f t="shared" ca="1" si="19"/>
        <v>0</v>
      </c>
      <c r="AQ40" s="172" t="str">
        <f t="shared" ca="1" si="45"/>
        <v/>
      </c>
      <c r="AR40" s="191">
        <v>4</v>
      </c>
      <c r="AS40" s="192">
        <v>6</v>
      </c>
      <c r="AT40" s="172" t="str">
        <f t="shared" ca="1" si="21"/>
        <v/>
      </c>
      <c r="AU40" s="122"/>
      <c r="AV40" s="175" t="str">
        <f>リスト!N41</f>
        <v>NG</v>
      </c>
      <c r="AW40" s="176" t="str">
        <f t="shared" ca="1" si="22"/>
        <v/>
      </c>
      <c r="AX40" s="193" t="str">
        <f t="shared" ca="1" si="23"/>
        <v/>
      </c>
      <c r="AY40" s="194" t="str">
        <f t="shared" ca="1" si="46"/>
        <v/>
      </c>
      <c r="AZ40" s="173">
        <v>4.4000000000000004</v>
      </c>
      <c r="BA40" s="174">
        <v>6.6</v>
      </c>
      <c r="BB40" s="172" t="str">
        <f t="shared" ca="1" si="25"/>
        <v/>
      </c>
      <c r="BC40" s="177" t="str">
        <f>リスト!O41</f>
        <v>NG</v>
      </c>
      <c r="BD40" s="176" t="str">
        <f t="shared" ca="1" si="26"/>
        <v/>
      </c>
      <c r="BE40" s="193">
        <f t="shared" ca="1" si="27"/>
        <v>0</v>
      </c>
      <c r="BF40" s="194" t="str">
        <f t="shared" ca="1" si="47"/>
        <v/>
      </c>
      <c r="BG40" s="173">
        <v>1.6</v>
      </c>
      <c r="BH40" s="174">
        <v>2.4</v>
      </c>
      <c r="BI40" s="172" t="str">
        <f t="shared" ca="1" si="29"/>
        <v/>
      </c>
      <c r="BJ40" s="140"/>
      <c r="BK40" s="140"/>
      <c r="BL40" s="178" t="str">
        <f>リスト!P41</f>
        <v>NG</v>
      </c>
      <c r="BM40" s="176" t="str">
        <f t="shared" ca="1" si="30"/>
        <v/>
      </c>
      <c r="BN40" s="193" t="str">
        <f t="shared" ca="1" si="31"/>
        <v/>
      </c>
      <c r="BO40" s="194" t="str">
        <f t="shared" ca="1" si="48"/>
        <v/>
      </c>
      <c r="BP40" s="173">
        <v>0.4</v>
      </c>
      <c r="BQ40" s="174">
        <v>0.6</v>
      </c>
      <c r="BR40" s="172" t="str">
        <f t="shared" ca="1" si="33"/>
        <v/>
      </c>
      <c r="BS40" s="175" t="str">
        <f>リスト!Q41</f>
        <v>NG</v>
      </c>
      <c r="BT40" s="176" t="str">
        <f t="shared" ca="1" si="34"/>
        <v/>
      </c>
      <c r="BU40" s="179" t="str">
        <f t="shared" ca="1" si="35"/>
        <v/>
      </c>
      <c r="BV40" s="180" t="str">
        <f t="shared" ca="1" si="49"/>
        <v/>
      </c>
      <c r="BW40" s="189">
        <v>0</v>
      </c>
      <c r="BX40" s="190">
        <v>0</v>
      </c>
      <c r="BY40" s="180" t="str">
        <f t="shared" ca="1" si="37"/>
        <v/>
      </c>
      <c r="BZ40" t="e">
        <f>リスト!#REF!</f>
        <v>#REF!</v>
      </c>
      <c r="CA40" s="290" t="e">
        <f>INDEX(リスト!X:X,MATCH($C40,リスト!$D:$D,0))</f>
        <v>#N/A</v>
      </c>
    </row>
    <row r="41" spans="1:79">
      <c r="A41" s="167">
        <f t="shared" si="0"/>
        <v>36</v>
      </c>
      <c r="B41" s="186" t="str">
        <f>リスト!C42</f>
        <v>確定</v>
      </c>
      <c r="C41" s="187">
        <f>リスト!D42</f>
        <v>0</v>
      </c>
      <c r="D41" s="188" t="str">
        <f>リスト!E42</f>
        <v>入荷確定データ出力（CSV）</v>
      </c>
      <c r="E41" s="224" t="str">
        <f t="shared" ca="1" si="1"/>
        <v/>
      </c>
      <c r="F41" s="172" t="str">
        <f t="shared" ca="1" si="38"/>
        <v/>
      </c>
      <c r="G41" s="173">
        <v>6</v>
      </c>
      <c r="H41" s="174">
        <v>10</v>
      </c>
      <c r="I41" s="172" t="str">
        <f t="shared" ca="1" si="2"/>
        <v/>
      </c>
      <c r="J41" s="133"/>
      <c r="K41" s="175" t="str">
        <f>リスト!H42</f>
        <v>NG</v>
      </c>
      <c r="L41" s="176" t="str">
        <f t="shared" ca="1" si="3"/>
        <v/>
      </c>
      <c r="M41" s="171">
        <f t="shared" ca="1" si="4"/>
        <v>0</v>
      </c>
      <c r="N41" s="177" t="str">
        <f>リスト!I42</f>
        <v>NG</v>
      </c>
      <c r="O41" s="176" t="str">
        <f t="shared" ca="1" si="5"/>
        <v/>
      </c>
      <c r="P41" s="171">
        <f t="shared" ca="1" si="6"/>
        <v>0</v>
      </c>
      <c r="Q41" s="172" t="str">
        <f t="shared" ca="1" si="7"/>
        <v/>
      </c>
      <c r="R41" s="173">
        <v>0.56000000000000005</v>
      </c>
      <c r="S41" s="174">
        <v>0.84</v>
      </c>
      <c r="T41" s="172" t="str">
        <f t="shared" ca="1" si="8"/>
        <v/>
      </c>
      <c r="U41" s="140"/>
      <c r="V41" s="178" t="str">
        <f>リスト!J42</f>
        <v>NG</v>
      </c>
      <c r="W41" s="176" t="str">
        <f t="shared" ca="1" si="9"/>
        <v/>
      </c>
      <c r="X41" s="225">
        <f t="shared" ca="1" si="10"/>
        <v>0</v>
      </c>
      <c r="Y41" s="175" t="str">
        <f>リスト!K42</f>
        <v>NG</v>
      </c>
      <c r="Z41" s="176" t="str">
        <f t="shared" ca="1" si="11"/>
        <v/>
      </c>
      <c r="AA41" s="179">
        <f t="shared" ca="1" si="12"/>
        <v>0</v>
      </c>
      <c r="AB41" s="180" t="str">
        <f t="shared" ca="1" si="13"/>
        <v/>
      </c>
      <c r="AC41" s="189">
        <v>8</v>
      </c>
      <c r="AD41" s="190">
        <v>12</v>
      </c>
      <c r="AE41" s="180" t="str">
        <f t="shared" ca="1" si="14"/>
        <v/>
      </c>
      <c r="AF41" s="140"/>
      <c r="AG41" s="177" t="str">
        <f>リスト!L42</f>
        <v>NG</v>
      </c>
      <c r="AH41" s="176" t="str">
        <f t="shared" ca="1" si="15"/>
        <v/>
      </c>
      <c r="AI41" s="229">
        <f t="shared" ca="1" si="39"/>
        <v>0</v>
      </c>
      <c r="AJ41" s="183" t="str">
        <f t="shared" ca="1" si="16"/>
        <v/>
      </c>
      <c r="AK41" s="184">
        <v>200</v>
      </c>
      <c r="AL41" s="185">
        <v>300</v>
      </c>
      <c r="AM41" s="183" t="str">
        <f t="shared" ca="1" si="17"/>
        <v/>
      </c>
      <c r="AN41" s="175" t="str">
        <f>リスト!M42</f>
        <v>NG</v>
      </c>
      <c r="AO41" s="176" t="str">
        <f t="shared" ca="1" si="18"/>
        <v/>
      </c>
      <c r="AP41" s="179">
        <f t="shared" ca="1" si="19"/>
        <v>14</v>
      </c>
      <c r="AQ41" s="172" t="str">
        <f t="shared" ca="1" si="45"/>
        <v/>
      </c>
      <c r="AR41" s="191">
        <v>4</v>
      </c>
      <c r="AS41" s="192">
        <v>6</v>
      </c>
      <c r="AT41" s="172" t="str">
        <f t="shared" ca="1" si="21"/>
        <v/>
      </c>
      <c r="AU41" s="122"/>
      <c r="AV41" s="175" t="str">
        <f>リスト!N42</f>
        <v>NG</v>
      </c>
      <c r="AW41" s="176" t="str">
        <f t="shared" ca="1" si="22"/>
        <v/>
      </c>
      <c r="AX41" s="193">
        <f t="shared" ca="1" si="23"/>
        <v>0</v>
      </c>
      <c r="AY41" s="194" t="str">
        <f t="shared" ca="1" si="46"/>
        <v/>
      </c>
      <c r="AZ41" s="173">
        <v>4.4000000000000004</v>
      </c>
      <c r="BA41" s="174">
        <v>6.6</v>
      </c>
      <c r="BB41" s="172" t="str">
        <f t="shared" ca="1" si="25"/>
        <v/>
      </c>
      <c r="BC41" s="177" t="str">
        <f>リスト!O42</f>
        <v>NG</v>
      </c>
      <c r="BD41" s="176" t="str">
        <f t="shared" ca="1" si="26"/>
        <v/>
      </c>
      <c r="BE41" s="193" t="str">
        <f t="shared" ca="1" si="27"/>
        <v/>
      </c>
      <c r="BF41" s="194" t="str">
        <f t="shared" ca="1" si="47"/>
        <v/>
      </c>
      <c r="BG41" s="173">
        <v>1.6</v>
      </c>
      <c r="BH41" s="174">
        <v>2.4</v>
      </c>
      <c r="BI41" s="172" t="str">
        <f t="shared" ca="1" si="29"/>
        <v/>
      </c>
      <c r="BJ41" s="140"/>
      <c r="BK41" s="140"/>
      <c r="BL41" s="178" t="str">
        <f>リスト!P42</f>
        <v>NG</v>
      </c>
      <c r="BM41" s="176" t="str">
        <f t="shared" ca="1" si="30"/>
        <v/>
      </c>
      <c r="BN41" s="193" t="str">
        <f t="shared" ca="1" si="31"/>
        <v/>
      </c>
      <c r="BO41" s="194" t="str">
        <f t="shared" ca="1" si="48"/>
        <v/>
      </c>
      <c r="BP41" s="173">
        <v>0.4</v>
      </c>
      <c r="BQ41" s="174">
        <v>0.6</v>
      </c>
      <c r="BR41" s="172" t="str">
        <f t="shared" ca="1" si="33"/>
        <v/>
      </c>
      <c r="BS41" s="175" t="str">
        <f>リスト!Q42</f>
        <v>NG</v>
      </c>
      <c r="BT41" s="176" t="str">
        <f t="shared" ca="1" si="34"/>
        <v/>
      </c>
      <c r="BU41" s="179" t="str">
        <f t="shared" ca="1" si="35"/>
        <v/>
      </c>
      <c r="BV41" s="180" t="str">
        <f t="shared" ca="1" si="49"/>
        <v/>
      </c>
      <c r="BW41" s="189">
        <v>0</v>
      </c>
      <c r="BX41" s="190">
        <v>0</v>
      </c>
      <c r="BY41" s="180" t="str">
        <f t="shared" ca="1" si="37"/>
        <v/>
      </c>
      <c r="BZ41" t="e">
        <f>リスト!#REF!</f>
        <v>#REF!</v>
      </c>
      <c r="CA41" s="290" t="e">
        <f>INDEX(リスト!X:X,MATCH($C41,リスト!$D:$D,0))</f>
        <v>#N/A</v>
      </c>
    </row>
    <row r="42" spans="1:79">
      <c r="A42" s="167">
        <f t="shared" si="0"/>
        <v>37</v>
      </c>
      <c r="B42" s="186" t="str">
        <f>リスト!C43</f>
        <v>確定</v>
      </c>
      <c r="C42" s="187">
        <f>リスト!D43</f>
        <v>0</v>
      </c>
      <c r="D42" s="188" t="str">
        <f>リスト!E43</f>
        <v>入荷確定データ出力（API）</v>
      </c>
      <c r="E42" s="224" t="str">
        <f t="shared" ca="1" si="1"/>
        <v/>
      </c>
      <c r="F42" s="172" t="str">
        <f t="shared" ca="1" si="38"/>
        <v/>
      </c>
      <c r="G42" s="173">
        <v>6</v>
      </c>
      <c r="H42" s="174">
        <v>10</v>
      </c>
      <c r="I42" s="172" t="str">
        <f t="shared" ca="1" si="2"/>
        <v/>
      </c>
      <c r="J42" s="133"/>
      <c r="K42" s="175" t="str">
        <f>リスト!H43</f>
        <v>NG</v>
      </c>
      <c r="L42" s="176" t="str">
        <f t="shared" ca="1" si="3"/>
        <v/>
      </c>
      <c r="M42" s="171">
        <f t="shared" ca="1" si="4"/>
        <v>0</v>
      </c>
      <c r="N42" s="177" t="str">
        <f>リスト!I43</f>
        <v>NG</v>
      </c>
      <c r="O42" s="176" t="str">
        <f t="shared" ca="1" si="5"/>
        <v/>
      </c>
      <c r="P42" s="171">
        <f t="shared" ca="1" si="6"/>
        <v>0</v>
      </c>
      <c r="Q42" s="172" t="str">
        <f t="shared" ca="1" si="7"/>
        <v/>
      </c>
      <c r="R42" s="173">
        <v>0.56000000000000005</v>
      </c>
      <c r="S42" s="174">
        <v>0.84</v>
      </c>
      <c r="T42" s="172" t="str">
        <f t="shared" ca="1" si="8"/>
        <v/>
      </c>
      <c r="U42" s="140"/>
      <c r="V42" s="178" t="str">
        <f>リスト!J43</f>
        <v>NG</v>
      </c>
      <c r="W42" s="176" t="str">
        <f t="shared" ca="1" si="9"/>
        <v/>
      </c>
      <c r="X42" s="225">
        <f t="shared" ca="1" si="10"/>
        <v>0</v>
      </c>
      <c r="Y42" s="175" t="str">
        <f>リスト!K43</f>
        <v>NG</v>
      </c>
      <c r="Z42" s="176" t="str">
        <f t="shared" ca="1" si="11"/>
        <v/>
      </c>
      <c r="AA42" s="179">
        <f t="shared" ca="1" si="12"/>
        <v>0</v>
      </c>
      <c r="AB42" s="180" t="str">
        <f t="shared" ca="1" si="13"/>
        <v/>
      </c>
      <c r="AC42" s="189">
        <v>8</v>
      </c>
      <c r="AD42" s="190">
        <v>12</v>
      </c>
      <c r="AE42" s="180" t="str">
        <f t="shared" ca="1" si="14"/>
        <v/>
      </c>
      <c r="AF42" s="140"/>
      <c r="AG42" s="177" t="str">
        <f>リスト!L43</f>
        <v>NG</v>
      </c>
      <c r="AH42" s="176" t="str">
        <f t="shared" ca="1" si="15"/>
        <v/>
      </c>
      <c r="AI42" s="229">
        <f t="shared" ca="1" si="39"/>
        <v>0</v>
      </c>
      <c r="AJ42" s="183" t="str">
        <f t="shared" ca="1" si="16"/>
        <v/>
      </c>
      <c r="AK42" s="184">
        <v>200</v>
      </c>
      <c r="AL42" s="185">
        <v>300</v>
      </c>
      <c r="AM42" s="183" t="str">
        <f t="shared" ca="1" si="17"/>
        <v/>
      </c>
      <c r="AN42" s="175" t="str">
        <f>リスト!M43</f>
        <v>NG</v>
      </c>
      <c r="AO42" s="176" t="str">
        <f t="shared" ca="1" si="18"/>
        <v/>
      </c>
      <c r="AP42" s="179">
        <f t="shared" ca="1" si="19"/>
        <v>0</v>
      </c>
      <c r="AQ42" s="172" t="str">
        <f t="shared" ca="1" si="45"/>
        <v/>
      </c>
      <c r="AR42" s="191">
        <v>4</v>
      </c>
      <c r="AS42" s="192">
        <v>6</v>
      </c>
      <c r="AT42" s="172" t="str">
        <f t="shared" ca="1" si="21"/>
        <v/>
      </c>
      <c r="AU42" s="122"/>
      <c r="AV42" s="175" t="str">
        <f>リスト!N43</f>
        <v>NG</v>
      </c>
      <c r="AW42" s="176" t="str">
        <f t="shared" ca="1" si="22"/>
        <v/>
      </c>
      <c r="AX42" s="193">
        <f t="shared" ca="1" si="23"/>
        <v>0</v>
      </c>
      <c r="AY42" s="194" t="str">
        <f t="shared" ca="1" si="46"/>
        <v/>
      </c>
      <c r="AZ42" s="173">
        <v>4.4000000000000004</v>
      </c>
      <c r="BA42" s="174">
        <v>6.6</v>
      </c>
      <c r="BB42" s="172" t="str">
        <f t="shared" ca="1" si="25"/>
        <v/>
      </c>
      <c r="BC42" s="177" t="str">
        <f>リスト!O43</f>
        <v>NG</v>
      </c>
      <c r="BD42" s="176" t="str">
        <f t="shared" ca="1" si="26"/>
        <v/>
      </c>
      <c r="BE42" s="193">
        <f t="shared" ca="1" si="27"/>
        <v>0</v>
      </c>
      <c r="BF42" s="194" t="str">
        <f t="shared" ca="1" si="47"/>
        <v/>
      </c>
      <c r="BG42" s="173">
        <v>1.6</v>
      </c>
      <c r="BH42" s="174">
        <v>2.4</v>
      </c>
      <c r="BI42" s="172" t="str">
        <f t="shared" ca="1" si="29"/>
        <v/>
      </c>
      <c r="BJ42" s="140"/>
      <c r="BK42" s="140"/>
      <c r="BL42" s="178" t="str">
        <f>リスト!P43</f>
        <v>NG</v>
      </c>
      <c r="BM42" s="176" t="str">
        <f t="shared" ca="1" si="30"/>
        <v/>
      </c>
      <c r="BN42" s="193" t="str">
        <f t="shared" ca="1" si="31"/>
        <v/>
      </c>
      <c r="BO42" s="194" t="str">
        <f t="shared" ca="1" si="48"/>
        <v/>
      </c>
      <c r="BP42" s="173">
        <v>0.4</v>
      </c>
      <c r="BQ42" s="174">
        <v>0.6</v>
      </c>
      <c r="BR42" s="172" t="str">
        <f t="shared" ca="1" si="33"/>
        <v/>
      </c>
      <c r="BS42" s="175" t="str">
        <f>リスト!Q43</f>
        <v>NG</v>
      </c>
      <c r="BT42" s="176" t="str">
        <f t="shared" ca="1" si="34"/>
        <v/>
      </c>
      <c r="BU42" s="179" t="str">
        <f t="shared" ca="1" si="35"/>
        <v/>
      </c>
      <c r="BV42" s="180" t="str">
        <f t="shared" ca="1" si="49"/>
        <v/>
      </c>
      <c r="BW42" s="189">
        <v>0</v>
      </c>
      <c r="BX42" s="190">
        <v>0</v>
      </c>
      <c r="BY42" s="180" t="str">
        <f t="shared" ca="1" si="37"/>
        <v/>
      </c>
      <c r="BZ42" t="e">
        <f>リスト!#REF!</f>
        <v>#REF!</v>
      </c>
      <c r="CA42" s="290" t="e">
        <f>INDEX(リスト!X:X,MATCH($C42,リスト!$D:$D,0))</f>
        <v>#N/A</v>
      </c>
    </row>
    <row r="43" spans="1:79">
      <c r="A43" s="167">
        <f t="shared" si="0"/>
        <v>38</v>
      </c>
      <c r="B43" s="186" t="str">
        <f>リスト!C44</f>
        <v>在庫</v>
      </c>
      <c r="C43" s="187">
        <f>リスト!D44</f>
        <v>0</v>
      </c>
      <c r="D43" s="188" t="str">
        <f>リスト!E44</f>
        <v>在庫データ取込（CSV）</v>
      </c>
      <c r="E43" s="224" t="str">
        <f t="shared" ca="1" si="1"/>
        <v/>
      </c>
      <c r="F43" s="172" t="str">
        <f t="shared" ca="1" si="38"/>
        <v/>
      </c>
      <c r="G43" s="173">
        <v>6</v>
      </c>
      <c r="H43" s="174">
        <v>10</v>
      </c>
      <c r="I43" s="172" t="str">
        <f t="shared" ca="1" si="2"/>
        <v/>
      </c>
      <c r="J43" s="133"/>
      <c r="K43" s="175" t="str">
        <f>リスト!H44</f>
        <v>NG</v>
      </c>
      <c r="L43" s="176" t="str">
        <f t="shared" ca="1" si="3"/>
        <v/>
      </c>
      <c r="M43" s="171">
        <f t="shared" ca="1" si="4"/>
        <v>0</v>
      </c>
      <c r="N43" s="177" t="str">
        <f>リスト!I44</f>
        <v>NG</v>
      </c>
      <c r="O43" s="176" t="str">
        <f t="shared" ca="1" si="5"/>
        <v/>
      </c>
      <c r="P43" s="171">
        <f t="shared" ca="1" si="6"/>
        <v>0</v>
      </c>
      <c r="Q43" s="172" t="str">
        <f t="shared" ca="1" si="7"/>
        <v/>
      </c>
      <c r="R43" s="173">
        <v>0.56000000000000005</v>
      </c>
      <c r="S43" s="174">
        <v>0.84</v>
      </c>
      <c r="T43" s="172" t="str">
        <f t="shared" ca="1" si="8"/>
        <v/>
      </c>
      <c r="U43" s="140"/>
      <c r="V43" s="178" t="str">
        <f>リスト!J44</f>
        <v>NG</v>
      </c>
      <c r="W43" s="176" t="str">
        <f t="shared" ca="1" si="9"/>
        <v/>
      </c>
      <c r="X43" s="225">
        <f t="shared" ca="1" si="10"/>
        <v>0.751</v>
      </c>
      <c r="Y43" s="175" t="str">
        <f>リスト!K44</f>
        <v>NG</v>
      </c>
      <c r="Z43" s="176" t="str">
        <f t="shared" ca="1" si="11"/>
        <v/>
      </c>
      <c r="AA43" s="179">
        <f t="shared" ca="1" si="12"/>
        <v>0</v>
      </c>
      <c r="AB43" s="180">
        <f t="shared" ca="1" si="13"/>
        <v>0</v>
      </c>
      <c r="AC43" s="189">
        <v>8</v>
      </c>
      <c r="AD43" s="190">
        <v>12</v>
      </c>
      <c r="AE43" s="180" t="str">
        <f t="shared" ca="1" si="14"/>
        <v/>
      </c>
      <c r="AF43" s="140"/>
      <c r="AG43" s="177" t="str">
        <f>リスト!L44</f>
        <v>NG</v>
      </c>
      <c r="AH43" s="176" t="str">
        <f t="shared" ca="1" si="15"/>
        <v/>
      </c>
      <c r="AI43" s="229">
        <f t="shared" ca="1" si="39"/>
        <v>0</v>
      </c>
      <c r="AJ43" s="183">
        <f t="shared" ca="1" si="16"/>
        <v>0</v>
      </c>
      <c r="AK43" s="184">
        <v>200</v>
      </c>
      <c r="AL43" s="185">
        <v>300</v>
      </c>
      <c r="AM43" s="183" t="str">
        <f t="shared" ca="1" si="17"/>
        <v/>
      </c>
      <c r="AN43" s="175" t="str">
        <f>リスト!M44</f>
        <v>NG</v>
      </c>
      <c r="AO43" s="176" t="str">
        <f t="shared" ca="1" si="18"/>
        <v/>
      </c>
      <c r="AP43" s="179">
        <f t="shared" ca="1" si="19"/>
        <v>4</v>
      </c>
      <c r="AQ43" s="172" t="str">
        <f t="shared" ca="1" si="45"/>
        <v/>
      </c>
      <c r="AR43" s="191">
        <v>4</v>
      </c>
      <c r="AS43" s="192">
        <v>6</v>
      </c>
      <c r="AT43" s="172" t="str">
        <f t="shared" ca="1" si="21"/>
        <v/>
      </c>
      <c r="AU43" s="122"/>
      <c r="AV43" s="175" t="str">
        <f>リスト!N44</f>
        <v>NG</v>
      </c>
      <c r="AW43" s="176" t="str">
        <f t="shared" ca="1" si="22"/>
        <v/>
      </c>
      <c r="AX43" s="193">
        <f t="shared" ca="1" si="23"/>
        <v>3</v>
      </c>
      <c r="AY43" s="194">
        <f t="shared" ca="1" si="46"/>
        <v>3.9946737683089215</v>
      </c>
      <c r="AZ43" s="173">
        <v>4.4000000000000004</v>
      </c>
      <c r="BA43" s="174">
        <v>6.6</v>
      </c>
      <c r="BB43" s="172" t="str">
        <f t="shared" ca="1" si="25"/>
        <v/>
      </c>
      <c r="BC43" s="177" t="str">
        <f>リスト!O44</f>
        <v>NG</v>
      </c>
      <c r="BD43" s="176" t="str">
        <f t="shared" ca="1" si="26"/>
        <v/>
      </c>
      <c r="BE43" s="193">
        <f t="shared" ca="1" si="27"/>
        <v>3</v>
      </c>
      <c r="BF43" s="194">
        <f t="shared" ca="1" si="47"/>
        <v>3.9946737683089215</v>
      </c>
      <c r="BG43" s="173">
        <v>1.6</v>
      </c>
      <c r="BH43" s="174">
        <v>2.4</v>
      </c>
      <c r="BI43" s="172" t="str">
        <f t="shared" ca="1" si="29"/>
        <v/>
      </c>
      <c r="BJ43" s="140"/>
      <c r="BK43" s="140"/>
      <c r="BL43" s="178" t="str">
        <f>リスト!P44</f>
        <v>NG</v>
      </c>
      <c r="BM43" s="176" t="str">
        <f t="shared" ca="1" si="30"/>
        <v/>
      </c>
      <c r="BN43" s="193">
        <f t="shared" ca="1" si="31"/>
        <v>0</v>
      </c>
      <c r="BO43" s="194">
        <f t="shared" ca="1" si="48"/>
        <v>0</v>
      </c>
      <c r="BP43" s="173">
        <v>0.4</v>
      </c>
      <c r="BQ43" s="174">
        <v>0.6</v>
      </c>
      <c r="BR43" s="172" t="str">
        <f t="shared" ca="1" si="33"/>
        <v/>
      </c>
      <c r="BS43" s="175" t="str">
        <f>リスト!Q44</f>
        <v>NG</v>
      </c>
      <c r="BT43" s="176" t="str">
        <f t="shared" ca="1" si="34"/>
        <v/>
      </c>
      <c r="BU43" s="179">
        <f t="shared" ca="1" si="35"/>
        <v>0</v>
      </c>
      <c r="BV43" s="180">
        <f t="shared" ca="1" si="49"/>
        <v>0</v>
      </c>
      <c r="BW43" s="189">
        <v>0</v>
      </c>
      <c r="BX43" s="190">
        <v>0</v>
      </c>
      <c r="BY43" s="180" t="str">
        <f t="shared" ca="1" si="37"/>
        <v/>
      </c>
      <c r="BZ43" t="e">
        <f>リスト!#REF!</f>
        <v>#REF!</v>
      </c>
      <c r="CA43" s="290" t="e">
        <f>INDEX(リスト!X:X,MATCH($C43,リスト!$D:$D,0))</f>
        <v>#N/A</v>
      </c>
    </row>
    <row r="44" spans="1:79">
      <c r="A44" s="167">
        <f t="shared" si="0"/>
        <v>39</v>
      </c>
      <c r="B44" s="186" t="str">
        <f>リスト!C45</f>
        <v>在庫</v>
      </c>
      <c r="C44" s="187">
        <f>リスト!D45</f>
        <v>0</v>
      </c>
      <c r="D44" s="188" t="str">
        <f>リスト!E45</f>
        <v>在庫データ取込（API）</v>
      </c>
      <c r="E44" s="224" t="str">
        <f t="shared" ca="1" si="1"/>
        <v/>
      </c>
      <c r="F44" s="172" t="str">
        <f t="shared" ca="1" si="38"/>
        <v/>
      </c>
      <c r="G44" s="173">
        <v>6</v>
      </c>
      <c r="H44" s="174">
        <v>10</v>
      </c>
      <c r="I44" s="172" t="str">
        <f t="shared" ca="1" si="2"/>
        <v/>
      </c>
      <c r="J44" s="133"/>
      <c r="K44" s="175" t="str">
        <f>リスト!H45</f>
        <v>NG</v>
      </c>
      <c r="L44" s="176" t="str">
        <f t="shared" ca="1" si="3"/>
        <v/>
      </c>
      <c r="M44" s="171">
        <f t="shared" ca="1" si="4"/>
        <v>0</v>
      </c>
      <c r="N44" s="177" t="str">
        <f>リスト!I45</f>
        <v>NG</v>
      </c>
      <c r="O44" s="176" t="str">
        <f t="shared" ca="1" si="5"/>
        <v/>
      </c>
      <c r="P44" s="171">
        <f t="shared" ca="1" si="6"/>
        <v>0</v>
      </c>
      <c r="Q44" s="172" t="str">
        <f t="shared" ca="1" si="7"/>
        <v/>
      </c>
      <c r="R44" s="173">
        <v>0.56000000000000005</v>
      </c>
      <c r="S44" s="174">
        <v>0.84</v>
      </c>
      <c r="T44" s="172" t="str">
        <f t="shared" ca="1" si="8"/>
        <v/>
      </c>
      <c r="U44" s="140"/>
      <c r="V44" s="178" t="str">
        <f>リスト!J45</f>
        <v>NG</v>
      </c>
      <c r="W44" s="176" t="str">
        <f t="shared" ca="1" si="9"/>
        <v/>
      </c>
      <c r="X44" s="225" t="str">
        <f t="shared" ca="1" si="10"/>
        <v/>
      </c>
      <c r="Y44" s="175" t="str">
        <f>リスト!K45</f>
        <v>NG</v>
      </c>
      <c r="Z44" s="176" t="str">
        <f t="shared" ca="1" si="11"/>
        <v/>
      </c>
      <c r="AA44" s="179">
        <f t="shared" ca="1" si="12"/>
        <v>0</v>
      </c>
      <c r="AB44" s="180" t="str">
        <f t="shared" ca="1" si="13"/>
        <v/>
      </c>
      <c r="AC44" s="189">
        <v>8</v>
      </c>
      <c r="AD44" s="190">
        <v>12</v>
      </c>
      <c r="AE44" s="180" t="str">
        <f t="shared" ca="1" si="14"/>
        <v/>
      </c>
      <c r="AF44" s="140"/>
      <c r="AG44" s="177" t="str">
        <f>リスト!L45</f>
        <v>NG</v>
      </c>
      <c r="AH44" s="176" t="str">
        <f t="shared" ca="1" si="15"/>
        <v/>
      </c>
      <c r="AI44" s="229">
        <f t="shared" ca="1" si="39"/>
        <v>0</v>
      </c>
      <c r="AJ44" s="183" t="str">
        <f t="shared" ca="1" si="16"/>
        <v/>
      </c>
      <c r="AK44" s="184">
        <v>200</v>
      </c>
      <c r="AL44" s="185">
        <v>300</v>
      </c>
      <c r="AM44" s="183" t="str">
        <f t="shared" ca="1" si="17"/>
        <v/>
      </c>
      <c r="AN44" s="175" t="str">
        <f>リスト!M45</f>
        <v>NG</v>
      </c>
      <c r="AO44" s="176" t="str">
        <f t="shared" ca="1" si="18"/>
        <v/>
      </c>
      <c r="AP44" s="179">
        <f t="shared" ca="1" si="19"/>
        <v>3</v>
      </c>
      <c r="AQ44" s="172" t="str">
        <f t="shared" ca="1" si="45"/>
        <v/>
      </c>
      <c r="AR44" s="191">
        <v>4</v>
      </c>
      <c r="AS44" s="192">
        <v>6</v>
      </c>
      <c r="AT44" s="172" t="str">
        <f t="shared" ca="1" si="21"/>
        <v/>
      </c>
      <c r="AU44" s="122"/>
      <c r="AV44" s="175" t="str">
        <f>リスト!N45</f>
        <v>NG</v>
      </c>
      <c r="AW44" s="176" t="str">
        <f t="shared" ca="1" si="22"/>
        <v/>
      </c>
      <c r="AX44" s="193" t="str">
        <f t="shared" ca="1" si="23"/>
        <v/>
      </c>
      <c r="AY44" s="194" t="str">
        <f t="shared" ca="1" si="46"/>
        <v/>
      </c>
      <c r="AZ44" s="173">
        <v>4.4000000000000004</v>
      </c>
      <c r="BA44" s="174">
        <v>6.6</v>
      </c>
      <c r="BB44" s="172" t="str">
        <f t="shared" ca="1" si="25"/>
        <v/>
      </c>
      <c r="BC44" s="177" t="str">
        <f>リスト!O45</f>
        <v>NG</v>
      </c>
      <c r="BD44" s="176" t="str">
        <f t="shared" ca="1" si="26"/>
        <v/>
      </c>
      <c r="BE44" s="193" t="str">
        <f t="shared" ca="1" si="27"/>
        <v/>
      </c>
      <c r="BF44" s="194" t="str">
        <f t="shared" ca="1" si="47"/>
        <v/>
      </c>
      <c r="BG44" s="173">
        <v>1.6</v>
      </c>
      <c r="BH44" s="174">
        <v>2.4</v>
      </c>
      <c r="BI44" s="172" t="str">
        <f t="shared" ca="1" si="29"/>
        <v/>
      </c>
      <c r="BJ44" s="140"/>
      <c r="BK44" s="140"/>
      <c r="BL44" s="178" t="str">
        <f>リスト!P45</f>
        <v>NG</v>
      </c>
      <c r="BM44" s="176" t="str">
        <f t="shared" ca="1" si="30"/>
        <v/>
      </c>
      <c r="BN44" s="193" t="str">
        <f t="shared" ca="1" si="31"/>
        <v/>
      </c>
      <c r="BO44" s="194" t="str">
        <f t="shared" ca="1" si="48"/>
        <v/>
      </c>
      <c r="BP44" s="173">
        <v>0.4</v>
      </c>
      <c r="BQ44" s="174">
        <v>0.6</v>
      </c>
      <c r="BR44" s="172" t="str">
        <f t="shared" ca="1" si="33"/>
        <v/>
      </c>
      <c r="BS44" s="175" t="str">
        <f>リスト!Q45</f>
        <v>NG</v>
      </c>
      <c r="BT44" s="176" t="str">
        <f t="shared" ca="1" si="34"/>
        <v/>
      </c>
      <c r="BU44" s="179" t="str">
        <f t="shared" ca="1" si="35"/>
        <v/>
      </c>
      <c r="BV44" s="180" t="str">
        <f t="shared" ca="1" si="49"/>
        <v/>
      </c>
      <c r="BW44" s="189">
        <v>0</v>
      </c>
      <c r="BX44" s="190">
        <v>0</v>
      </c>
      <c r="BY44" s="180" t="str">
        <f t="shared" ca="1" si="37"/>
        <v/>
      </c>
      <c r="BZ44" t="e">
        <f>リスト!#REF!</f>
        <v>#REF!</v>
      </c>
      <c r="CA44" s="290" t="e">
        <f>INDEX(リスト!X:X,MATCH($C44,リスト!$D:$D,0))</f>
        <v>#N/A</v>
      </c>
    </row>
    <row r="45" spans="1:79">
      <c r="A45" s="167">
        <f t="shared" si="0"/>
        <v>40</v>
      </c>
      <c r="B45" s="186" t="str">
        <f>リスト!C46</f>
        <v>在庫</v>
      </c>
      <c r="C45" s="187">
        <f>リスト!D46</f>
        <v>0</v>
      </c>
      <c r="D45" s="188" t="str">
        <f>リスト!E46</f>
        <v>在庫照会</v>
      </c>
      <c r="E45" s="224" t="str">
        <f t="shared" ca="1" si="1"/>
        <v/>
      </c>
      <c r="F45" s="172" t="str">
        <f t="shared" ca="1" si="38"/>
        <v/>
      </c>
      <c r="G45" s="173">
        <v>6</v>
      </c>
      <c r="H45" s="174">
        <v>10</v>
      </c>
      <c r="I45" s="172" t="str">
        <f t="shared" ca="1" si="2"/>
        <v/>
      </c>
      <c r="J45" s="133"/>
      <c r="K45" s="175" t="str">
        <f>リスト!H46</f>
        <v>NG</v>
      </c>
      <c r="L45" s="176" t="str">
        <f t="shared" ca="1" si="3"/>
        <v/>
      </c>
      <c r="M45" s="171">
        <f t="shared" ca="1" si="4"/>
        <v>0</v>
      </c>
      <c r="N45" s="177" t="str">
        <f>リスト!I46</f>
        <v>NG</v>
      </c>
      <c r="O45" s="176" t="str">
        <f t="shared" ca="1" si="5"/>
        <v/>
      </c>
      <c r="P45" s="171">
        <f t="shared" ca="1" si="6"/>
        <v>0</v>
      </c>
      <c r="Q45" s="172" t="str">
        <f t="shared" ca="1" si="7"/>
        <v/>
      </c>
      <c r="R45" s="173">
        <v>0.56000000000000005</v>
      </c>
      <c r="S45" s="174">
        <v>0.84</v>
      </c>
      <c r="T45" s="172" t="str">
        <f t="shared" ca="1" si="8"/>
        <v/>
      </c>
      <c r="U45" s="140"/>
      <c r="V45" s="178" t="str">
        <f>リスト!J46</f>
        <v>NG</v>
      </c>
      <c r="W45" s="176" t="str">
        <f t="shared" ca="1" si="9"/>
        <v/>
      </c>
      <c r="X45" s="225">
        <f t="shared" ca="1" si="10"/>
        <v>1.1619999999999999</v>
      </c>
      <c r="Y45" s="175" t="str">
        <f>リスト!K46</f>
        <v>NG</v>
      </c>
      <c r="Z45" s="176" t="str">
        <f t="shared" ca="1" si="11"/>
        <v/>
      </c>
      <c r="AA45" s="179">
        <f t="shared" ca="1" si="12"/>
        <v>0</v>
      </c>
      <c r="AB45" s="180">
        <f t="shared" ca="1" si="13"/>
        <v>0</v>
      </c>
      <c r="AC45" s="189">
        <v>8</v>
      </c>
      <c r="AD45" s="190">
        <v>12</v>
      </c>
      <c r="AE45" s="180" t="str">
        <f t="shared" ca="1" si="14"/>
        <v/>
      </c>
      <c r="AF45" s="140"/>
      <c r="AG45" s="177" t="str">
        <f>リスト!L46</f>
        <v>NG</v>
      </c>
      <c r="AH45" s="176" t="str">
        <f t="shared" ca="1" si="15"/>
        <v/>
      </c>
      <c r="AI45" s="229">
        <f t="shared" ca="1" si="39"/>
        <v>0</v>
      </c>
      <c r="AJ45" s="183">
        <f t="shared" ca="1" si="16"/>
        <v>0</v>
      </c>
      <c r="AK45" s="184">
        <v>200</v>
      </c>
      <c r="AL45" s="185">
        <v>300</v>
      </c>
      <c r="AM45" s="183" t="str">
        <f t="shared" ca="1" si="17"/>
        <v/>
      </c>
      <c r="AN45" s="175" t="str">
        <f>リスト!M46</f>
        <v>NG</v>
      </c>
      <c r="AO45" s="176" t="str">
        <f t="shared" ca="1" si="18"/>
        <v/>
      </c>
      <c r="AP45" s="179">
        <f t="shared" ca="1" si="19"/>
        <v>7</v>
      </c>
      <c r="AQ45" s="172" t="str">
        <f t="shared" ca="1" si="45"/>
        <v/>
      </c>
      <c r="AR45" s="191">
        <v>4</v>
      </c>
      <c r="AS45" s="192">
        <v>6</v>
      </c>
      <c r="AT45" s="172" t="str">
        <f t="shared" ca="1" si="21"/>
        <v/>
      </c>
      <c r="AU45" s="122"/>
      <c r="AV45" s="175" t="str">
        <f>リスト!N46</f>
        <v>NG</v>
      </c>
      <c r="AW45" s="176" t="str">
        <f t="shared" ca="1" si="22"/>
        <v/>
      </c>
      <c r="AX45" s="193">
        <f t="shared" ca="1" si="23"/>
        <v>5</v>
      </c>
      <c r="AY45" s="194">
        <f t="shared" ca="1" si="46"/>
        <v>4.3029259896729783</v>
      </c>
      <c r="AZ45" s="173">
        <v>4.4000000000000004</v>
      </c>
      <c r="BA45" s="174">
        <v>6.6</v>
      </c>
      <c r="BB45" s="172" t="str">
        <f t="shared" ca="1" si="25"/>
        <v/>
      </c>
      <c r="BC45" s="177" t="str">
        <f>リスト!O46</f>
        <v>NG</v>
      </c>
      <c r="BD45" s="176" t="str">
        <f t="shared" ca="1" si="26"/>
        <v/>
      </c>
      <c r="BE45" s="193">
        <f t="shared" ca="1" si="27"/>
        <v>4</v>
      </c>
      <c r="BF45" s="194">
        <f t="shared" ca="1" si="47"/>
        <v>3.4423407917383821</v>
      </c>
      <c r="BG45" s="173">
        <v>1.6</v>
      </c>
      <c r="BH45" s="174">
        <v>2.4</v>
      </c>
      <c r="BI45" s="172" t="str">
        <f t="shared" ca="1" si="29"/>
        <v/>
      </c>
      <c r="BJ45" s="140"/>
      <c r="BK45" s="140"/>
      <c r="BL45" s="178" t="str">
        <f>リスト!P46</f>
        <v>NG</v>
      </c>
      <c r="BM45" s="176" t="str">
        <f t="shared" ca="1" si="30"/>
        <v/>
      </c>
      <c r="BN45" s="193">
        <f t="shared" ca="1" si="31"/>
        <v>0</v>
      </c>
      <c r="BO45" s="194">
        <f t="shared" ca="1" si="48"/>
        <v>0</v>
      </c>
      <c r="BP45" s="173">
        <v>0.4</v>
      </c>
      <c r="BQ45" s="174">
        <v>0.6</v>
      </c>
      <c r="BR45" s="172" t="str">
        <f t="shared" ca="1" si="33"/>
        <v/>
      </c>
      <c r="BS45" s="175" t="str">
        <f>リスト!Q46</f>
        <v>NG</v>
      </c>
      <c r="BT45" s="176" t="str">
        <f t="shared" ca="1" si="34"/>
        <v/>
      </c>
      <c r="BU45" s="179">
        <f t="shared" ca="1" si="35"/>
        <v>0</v>
      </c>
      <c r="BV45" s="180">
        <f t="shared" ca="1" si="49"/>
        <v>0</v>
      </c>
      <c r="BW45" s="189">
        <v>0</v>
      </c>
      <c r="BX45" s="190">
        <v>0</v>
      </c>
      <c r="BY45" s="180" t="str">
        <f t="shared" ca="1" si="37"/>
        <v/>
      </c>
      <c r="BZ45" t="e">
        <f>リスト!#REF!</f>
        <v>#REF!</v>
      </c>
      <c r="CA45" s="290" t="e">
        <f>INDEX(リスト!X:X,MATCH($C45,リスト!$D:$D,0))</f>
        <v>#N/A</v>
      </c>
    </row>
    <row r="46" spans="1:79">
      <c r="A46" s="167">
        <f t="shared" si="0"/>
        <v>41</v>
      </c>
      <c r="B46" s="186" t="str">
        <f>リスト!C47</f>
        <v>在庫</v>
      </c>
      <c r="C46" s="187">
        <f>リスト!D47</f>
        <v>0</v>
      </c>
      <c r="D46" s="188" t="str">
        <f>リスト!E47</f>
        <v>受払照会</v>
      </c>
      <c r="E46" s="224" t="str">
        <f t="shared" ca="1" si="1"/>
        <v/>
      </c>
      <c r="F46" s="172" t="str">
        <f t="shared" ca="1" si="38"/>
        <v/>
      </c>
      <c r="G46" s="173">
        <v>6</v>
      </c>
      <c r="H46" s="174">
        <v>10</v>
      </c>
      <c r="I46" s="172" t="str">
        <f t="shared" ca="1" si="2"/>
        <v/>
      </c>
      <c r="J46" s="133"/>
      <c r="K46" s="175" t="str">
        <f>リスト!H47</f>
        <v>NG</v>
      </c>
      <c r="L46" s="176" t="str">
        <f t="shared" ca="1" si="3"/>
        <v/>
      </c>
      <c r="M46" s="171">
        <f t="shared" ca="1" si="4"/>
        <v>0</v>
      </c>
      <c r="N46" s="177" t="str">
        <f>リスト!I47</f>
        <v>NG</v>
      </c>
      <c r="O46" s="176" t="str">
        <f t="shared" ca="1" si="5"/>
        <v/>
      </c>
      <c r="P46" s="171">
        <f t="shared" ca="1" si="6"/>
        <v>0</v>
      </c>
      <c r="Q46" s="172" t="str">
        <f t="shared" ca="1" si="7"/>
        <v/>
      </c>
      <c r="R46" s="173">
        <v>0.56000000000000005</v>
      </c>
      <c r="S46" s="174">
        <v>0.84</v>
      </c>
      <c r="T46" s="172" t="str">
        <f t="shared" ca="1" si="8"/>
        <v/>
      </c>
      <c r="U46" s="140"/>
      <c r="V46" s="178" t="str">
        <f>リスト!J47</f>
        <v>NG</v>
      </c>
      <c r="W46" s="176" t="str">
        <f t="shared" ca="1" si="9"/>
        <v/>
      </c>
      <c r="X46" s="225" t="str">
        <f t="shared" ca="1" si="10"/>
        <v/>
      </c>
      <c r="Y46" s="175" t="str">
        <f>リスト!K47</f>
        <v>NG</v>
      </c>
      <c r="Z46" s="176" t="str">
        <f t="shared" ca="1" si="11"/>
        <v/>
      </c>
      <c r="AA46" s="179">
        <f t="shared" ca="1" si="12"/>
        <v>0</v>
      </c>
      <c r="AB46" s="180" t="str">
        <f t="shared" ca="1" si="13"/>
        <v/>
      </c>
      <c r="AC46" s="189">
        <v>8</v>
      </c>
      <c r="AD46" s="190">
        <v>12</v>
      </c>
      <c r="AE46" s="180" t="str">
        <f t="shared" ca="1" si="14"/>
        <v/>
      </c>
      <c r="AF46" s="140"/>
      <c r="AG46" s="177" t="str">
        <f>リスト!L47</f>
        <v>NG</v>
      </c>
      <c r="AH46" s="176" t="str">
        <f t="shared" ca="1" si="15"/>
        <v/>
      </c>
      <c r="AI46" s="229">
        <f t="shared" ca="1" si="39"/>
        <v>0</v>
      </c>
      <c r="AJ46" s="183" t="str">
        <f t="shared" ca="1" si="16"/>
        <v/>
      </c>
      <c r="AK46" s="184">
        <v>200</v>
      </c>
      <c r="AL46" s="185">
        <v>300</v>
      </c>
      <c r="AM46" s="183" t="str">
        <f t="shared" ca="1" si="17"/>
        <v/>
      </c>
      <c r="AN46" s="175" t="str">
        <f>リスト!M47</f>
        <v>NG</v>
      </c>
      <c r="AO46" s="176" t="str">
        <f t="shared" ca="1" si="18"/>
        <v/>
      </c>
      <c r="AP46" s="179" t="str">
        <f t="shared" ca="1" si="19"/>
        <v/>
      </c>
      <c r="AQ46" s="172" t="str">
        <f t="shared" ca="1" si="45"/>
        <v/>
      </c>
      <c r="AR46" s="191">
        <v>4</v>
      </c>
      <c r="AS46" s="192">
        <v>6</v>
      </c>
      <c r="AT46" s="172" t="str">
        <f t="shared" ca="1" si="21"/>
        <v/>
      </c>
      <c r="AU46" s="122"/>
      <c r="AV46" s="175" t="str">
        <f>リスト!N47</f>
        <v>NG</v>
      </c>
      <c r="AW46" s="176" t="str">
        <f t="shared" ca="1" si="22"/>
        <v/>
      </c>
      <c r="AX46" s="193" t="str">
        <f t="shared" ca="1" si="23"/>
        <v/>
      </c>
      <c r="AY46" s="194" t="str">
        <f t="shared" ca="1" si="46"/>
        <v/>
      </c>
      <c r="AZ46" s="173">
        <v>4.4000000000000004</v>
      </c>
      <c r="BA46" s="174">
        <v>6.6</v>
      </c>
      <c r="BB46" s="172" t="str">
        <f t="shared" ca="1" si="25"/>
        <v/>
      </c>
      <c r="BC46" s="177" t="str">
        <f>リスト!O47</f>
        <v>NG</v>
      </c>
      <c r="BD46" s="176" t="str">
        <f t="shared" ca="1" si="26"/>
        <v/>
      </c>
      <c r="BE46" s="193" t="str">
        <f t="shared" ca="1" si="27"/>
        <v/>
      </c>
      <c r="BF46" s="194" t="str">
        <f t="shared" ca="1" si="47"/>
        <v/>
      </c>
      <c r="BG46" s="173">
        <v>1.6</v>
      </c>
      <c r="BH46" s="174">
        <v>2.4</v>
      </c>
      <c r="BI46" s="172" t="str">
        <f t="shared" ca="1" si="29"/>
        <v/>
      </c>
      <c r="BJ46" s="140"/>
      <c r="BK46" s="140"/>
      <c r="BL46" s="178" t="str">
        <f>リスト!P47</f>
        <v>NG</v>
      </c>
      <c r="BM46" s="176" t="str">
        <f t="shared" ca="1" si="30"/>
        <v/>
      </c>
      <c r="BN46" s="193" t="str">
        <f t="shared" ca="1" si="31"/>
        <v/>
      </c>
      <c r="BO46" s="194" t="str">
        <f t="shared" ca="1" si="48"/>
        <v/>
      </c>
      <c r="BP46" s="173">
        <v>0.4</v>
      </c>
      <c r="BQ46" s="174">
        <v>0.6</v>
      </c>
      <c r="BR46" s="172" t="str">
        <f t="shared" ca="1" si="33"/>
        <v/>
      </c>
      <c r="BS46" s="175" t="str">
        <f>リスト!Q47</f>
        <v>NG</v>
      </c>
      <c r="BT46" s="176" t="str">
        <f t="shared" ca="1" si="34"/>
        <v/>
      </c>
      <c r="BU46" s="179" t="str">
        <f t="shared" ca="1" si="35"/>
        <v/>
      </c>
      <c r="BV46" s="180" t="str">
        <f t="shared" ca="1" si="49"/>
        <v/>
      </c>
      <c r="BW46" s="189">
        <v>0</v>
      </c>
      <c r="BX46" s="190">
        <v>0</v>
      </c>
      <c r="BY46" s="180" t="str">
        <f t="shared" ca="1" si="37"/>
        <v/>
      </c>
      <c r="BZ46" t="e">
        <f>リスト!#REF!</f>
        <v>#REF!</v>
      </c>
      <c r="CA46" s="290" t="e">
        <f>INDEX(リスト!X:X,MATCH($C46,リスト!$D:$D,0))</f>
        <v>#N/A</v>
      </c>
    </row>
    <row r="47" spans="1:79">
      <c r="A47" s="167">
        <f t="shared" si="0"/>
        <v>42</v>
      </c>
      <c r="B47" s="186" t="str">
        <f>リスト!C48</f>
        <v>返品</v>
      </c>
      <c r="C47" s="187">
        <f>リスト!D48</f>
        <v>0</v>
      </c>
      <c r="D47" s="188" t="str">
        <f>リスト!E48</f>
        <v>返品入力</v>
      </c>
      <c r="E47" s="224" t="str">
        <f t="shared" ref="E47:E93" ca="1" si="50">IF(OR(INDIRECT("品質!F"&amp;(ROW()*2-4))="",INDIRECT("品質!F"&amp;(ROW()*2-4))=0),"",INDIRECT("品質!F"&amp;(ROW()*2-4)))</f>
        <v/>
      </c>
      <c r="F47" s="172" t="str">
        <f t="shared" ca="1" si="38"/>
        <v/>
      </c>
      <c r="G47" s="173">
        <v>6</v>
      </c>
      <c r="H47" s="174">
        <v>10</v>
      </c>
      <c r="I47" s="172" t="str">
        <f t="shared" ref="I47:I93" ca="1" si="51">QA目標差異</f>
        <v/>
      </c>
      <c r="J47" s="133"/>
      <c r="K47" s="175" t="str">
        <f>リスト!H48</f>
        <v>NG</v>
      </c>
      <c r="L47" s="176" t="str">
        <f t="shared" ref="L47:L93" ca="1" si="52">IF(INDIRECT("中日程計画表!U"&amp;(ROW()*2-4))="","",INDIRECT("中日程計画表!U"&amp;(ROW()*2-4)))</f>
        <v/>
      </c>
      <c r="M47" s="171">
        <f t="shared" ref="M47:M93" ca="1" si="53">IF(INDIRECT("品質!L"&amp;(ROW()*2-4))="","",INDIRECT("品質!L"&amp;(ROW()*2-4)))</f>
        <v>0</v>
      </c>
      <c r="N47" s="177" t="str">
        <f>リスト!I48</f>
        <v>NG</v>
      </c>
      <c r="O47" s="176" t="str">
        <f t="shared" ref="O47:O93" ca="1" si="54">IF(INDIRECT("中日程計画表!Y"&amp;(ROW()*2-4))="","",INDIRECT("中日程計画表!Y"&amp;(ROW()*2-4)))</f>
        <v/>
      </c>
      <c r="P47" s="171">
        <f t="shared" ref="P47:P93" ca="1" si="55">IF(INDIRECT("品質!N"&amp;(ROW()*2-4))="","",INDIRECT("品質!N"&amp;(ROW()*2-4)))</f>
        <v>0</v>
      </c>
      <c r="Q47" s="172" t="str">
        <f t="shared" ref="Q47:Q93" ca="1" si="56">DS指摘率</f>
        <v/>
      </c>
      <c r="R47" s="173">
        <v>0.56000000000000005</v>
      </c>
      <c r="S47" s="174">
        <v>0.84</v>
      </c>
      <c r="T47" s="172" t="str">
        <f t="shared" ref="T47:T93" ca="1" si="57">DS目標差異</f>
        <v/>
      </c>
      <c r="U47" s="140"/>
      <c r="V47" s="178" t="str">
        <f>リスト!J48</f>
        <v>NG</v>
      </c>
      <c r="W47" s="176" t="str">
        <f t="shared" ref="W47:W93" ca="1" si="58">IF(INDIRECT("中日程計画表!AG"&amp;(ROW()*2-4))="","",INDIRECT("中日程計画表!AG"&amp;(ROW()*2-4)))</f>
        <v/>
      </c>
      <c r="X47" s="225" t="str">
        <f t="shared" ref="X47:X93" ca="1" si="59">IF(INDIRECT("品質!P"&amp;(ROW()*2-4))="","",INDIRECT("品質!P"&amp;(ROW()*2-4)))</f>
        <v/>
      </c>
      <c r="Y47" s="175" t="str">
        <f>リスト!K48</f>
        <v>NG</v>
      </c>
      <c r="Z47" s="176" t="str">
        <f t="shared" ref="Z47:Z93" ca="1" si="60">IF(INDIRECT("中日程計画表!AK"&amp;(ROW()*2-4))="","",INDIRECT("中日程計画表!AK"&amp;(ROW()*2-4)))</f>
        <v/>
      </c>
      <c r="AA47" s="179">
        <f t="shared" ref="AA47:AA93" ca="1" si="61">IF(INDIRECT("品質!R"&amp;(ROW()*2-4))="","",INDIRECT("品質!R"&amp;(ROW()*2-4)))</f>
        <v>0</v>
      </c>
      <c r="AB47" s="180" t="str">
        <f t="shared" ref="AB47:AB93" ca="1" si="62">CD指摘率</f>
        <v/>
      </c>
      <c r="AC47" s="189">
        <v>8</v>
      </c>
      <c r="AD47" s="190">
        <v>12</v>
      </c>
      <c r="AE47" s="180" t="str">
        <f t="shared" ca="1" si="14"/>
        <v/>
      </c>
      <c r="AF47" s="140"/>
      <c r="AG47" s="177" t="str">
        <f>リスト!L48</f>
        <v>NG</v>
      </c>
      <c r="AH47" s="176" t="str">
        <f t="shared" ref="AH47:AH93" ca="1" si="63">IF(INDIRECT("中日程計画表!AS"&amp;(ROW()*2-4))="","",INDIRECT("中日程計画表!AS"&amp;(ROW()*2-4)))</f>
        <v/>
      </c>
      <c r="AI47" s="229">
        <f t="shared" ca="1" si="39"/>
        <v>0</v>
      </c>
      <c r="AJ47" s="183" t="str">
        <f t="shared" ref="AJ47:AJ93" ca="1" si="64">MCLケース設定率</f>
        <v/>
      </c>
      <c r="AK47" s="184">
        <v>200</v>
      </c>
      <c r="AL47" s="185">
        <v>300</v>
      </c>
      <c r="AM47" s="183" t="str">
        <f t="shared" ref="AM47:AM93" ca="1" si="65">MCL目標差異</f>
        <v/>
      </c>
      <c r="AN47" s="175" t="str">
        <f>リスト!M48</f>
        <v>NG</v>
      </c>
      <c r="AO47" s="176" t="str">
        <f t="shared" ref="AO47:AO93" ca="1" si="66">IF(INDIRECT("中日程計画表!AW"&amp;(ROW()*2-4))="","",INDIRECT("中日程計画表!AW"&amp;(ROW()*2-4)))</f>
        <v/>
      </c>
      <c r="AP47" s="179" t="str">
        <f t="shared" ref="AP47:AP93" ca="1" si="67">IF(INDIRECT("品質!V"&amp;(ROW()*2-4))="","",INDIRECT("品質!V"&amp;(ROW()*2-4)))</f>
        <v/>
      </c>
      <c r="AQ47" s="172" t="str">
        <f t="shared" ca="1" si="45"/>
        <v/>
      </c>
      <c r="AR47" s="191">
        <v>4</v>
      </c>
      <c r="AS47" s="192">
        <v>6</v>
      </c>
      <c r="AT47" s="172" t="str">
        <f t="shared" ref="AT47:AT93" ca="1" si="68">MCL指摘率目標差異</f>
        <v/>
      </c>
      <c r="AU47" s="122"/>
      <c r="AV47" s="175" t="str">
        <f>リスト!N48</f>
        <v>NG</v>
      </c>
      <c r="AW47" s="176" t="str">
        <f t="shared" ref="AW47:AW93" ca="1" si="69">IF(INDIRECT("中日程計画表!BE"&amp;(ROW()*2-4))="","",INDIRECT("中日程計画表!BE"&amp;(ROW()*2-4)))</f>
        <v/>
      </c>
      <c r="AX47" s="193" t="str">
        <f t="shared" ref="AX47:AX93" ca="1" si="70">IF(INDIRECT("品質!X"&amp;(ROW()*2-4))="","",INDIRECT("品質!X"&amp;(ROW()*2-4)))</f>
        <v/>
      </c>
      <c r="AY47" s="194" t="str">
        <f t="shared" ca="1" si="46"/>
        <v/>
      </c>
      <c r="AZ47" s="173">
        <v>4.4000000000000004</v>
      </c>
      <c r="BA47" s="174">
        <v>6.6</v>
      </c>
      <c r="BB47" s="172" t="str">
        <f t="shared" ref="BB47:BB93" ca="1" si="71">MT目標差異</f>
        <v/>
      </c>
      <c r="BC47" s="177" t="str">
        <f>リスト!O48</f>
        <v>NG</v>
      </c>
      <c r="BD47" s="176" t="str">
        <f t="shared" ref="BD47:BD93" ca="1" si="72">IF(INDIRECT("中日程計画表!BI"&amp;(ROW()*2-4))="","",INDIRECT("中日程計画表!BI"&amp;(ROW()*2-4)))</f>
        <v/>
      </c>
      <c r="BE47" s="193" t="str">
        <f t="shared" ref="BE47:BE93" ca="1" si="73">IF(INDIRECT("品質!Z"&amp;(ROW()*2-4))="","",INDIRECT("品質!Z"&amp;(ROW()*2-4)))</f>
        <v/>
      </c>
      <c r="BF47" s="194" t="str">
        <f t="shared" ca="1" si="47"/>
        <v/>
      </c>
      <c r="BG47" s="173">
        <v>1.6</v>
      </c>
      <c r="BH47" s="174">
        <v>2.4</v>
      </c>
      <c r="BI47" s="172" t="str">
        <f t="shared" ref="BI47:BI93" ca="1" si="74">MTR目標差異</f>
        <v/>
      </c>
      <c r="BJ47" s="140"/>
      <c r="BK47" s="140"/>
      <c r="BL47" s="178" t="str">
        <f>リスト!P48</f>
        <v>NG</v>
      </c>
      <c r="BM47" s="176" t="str">
        <f t="shared" ref="BM47:BM93" ca="1" si="75">IF(INDIRECT("中日程計画表!BQ"&amp;(ROW()*2-4))="","",INDIRECT("中日程計画表!BQ"&amp;(ROW()*2-4)))</f>
        <v/>
      </c>
      <c r="BN47" s="193" t="str">
        <f t="shared" ref="BN47:BN93" ca="1" si="76">IF(INDIRECT("品質!AB"&amp;(ROW()*2-4))="","",INDIRECT("品質!AB"&amp;(ROW()*2-4)))</f>
        <v/>
      </c>
      <c r="BO47" s="194" t="str">
        <f t="shared" ca="1" si="48"/>
        <v/>
      </c>
      <c r="BP47" s="173">
        <v>0.4</v>
      </c>
      <c r="BQ47" s="174">
        <v>0.6</v>
      </c>
      <c r="BR47" s="172" t="str">
        <f t="shared" ref="BR47:BR93" ca="1" si="77">モテ目標差異</f>
        <v/>
      </c>
      <c r="BS47" s="175" t="str">
        <f>リスト!Q48</f>
        <v>NG</v>
      </c>
      <c r="BT47" s="176" t="str">
        <f t="shared" ref="BT47:BT93" ca="1" si="78">IF(INDIRECT("中日程計画表!BU"&amp;(ROW()*2-4))="","",INDIRECT("中日程計画表!BU"&amp;(ROW()*2-4)))</f>
        <v/>
      </c>
      <c r="BU47" s="179" t="str">
        <f t="shared" ref="BU47:BU93" ca="1" si="79">IF(INDIRECT("品質!AD"&amp;(ROW()*2-4))="","",INDIRECT("品質!AD"&amp;(ROW()*2-4)))</f>
        <v/>
      </c>
      <c r="BV47" s="180" t="str">
        <f t="shared" ca="1" si="49"/>
        <v/>
      </c>
      <c r="BW47" s="189">
        <v>0</v>
      </c>
      <c r="BX47" s="190">
        <v>0</v>
      </c>
      <c r="BY47" s="180" t="str">
        <f t="shared" ref="BY47:BY93" ca="1" si="80">モテR目標差異</f>
        <v/>
      </c>
      <c r="BZ47" t="e">
        <f>リスト!#REF!</f>
        <v>#REF!</v>
      </c>
      <c r="CA47" s="290" t="e">
        <f>INDEX(リスト!X:X,MATCH($C47,リスト!$D:$D,0))</f>
        <v>#N/A</v>
      </c>
    </row>
    <row r="48" spans="1:79">
      <c r="A48" s="167">
        <f t="shared" si="0"/>
        <v>43</v>
      </c>
      <c r="B48" s="186" t="str">
        <f>リスト!C49</f>
        <v>返品</v>
      </c>
      <c r="C48" s="187">
        <f>リスト!D49</f>
        <v>0</v>
      </c>
      <c r="D48" s="188" t="str">
        <f>リスト!E49</f>
        <v>返品削除</v>
      </c>
      <c r="E48" s="224" t="str">
        <f t="shared" ca="1" si="50"/>
        <v/>
      </c>
      <c r="F48" s="172" t="str">
        <f t="shared" ca="1" si="38"/>
        <v/>
      </c>
      <c r="G48" s="173">
        <v>6</v>
      </c>
      <c r="H48" s="174">
        <v>10</v>
      </c>
      <c r="I48" s="172" t="str">
        <f t="shared" ca="1" si="51"/>
        <v/>
      </c>
      <c r="J48" s="133"/>
      <c r="K48" s="175" t="str">
        <f>リスト!H49</f>
        <v>NG</v>
      </c>
      <c r="L48" s="176" t="str">
        <f t="shared" ca="1" si="52"/>
        <v/>
      </c>
      <c r="M48" s="171">
        <f t="shared" ca="1" si="53"/>
        <v>0</v>
      </c>
      <c r="N48" s="177" t="str">
        <f>リスト!I49</f>
        <v>NG</v>
      </c>
      <c r="O48" s="176" t="str">
        <f t="shared" ca="1" si="54"/>
        <v/>
      </c>
      <c r="P48" s="171">
        <f t="shared" ca="1" si="55"/>
        <v>0</v>
      </c>
      <c r="Q48" s="172" t="str">
        <f t="shared" ca="1" si="56"/>
        <v/>
      </c>
      <c r="R48" s="173">
        <v>0.56000000000000005</v>
      </c>
      <c r="S48" s="174">
        <v>0.84</v>
      </c>
      <c r="T48" s="172" t="str">
        <f t="shared" ca="1" si="57"/>
        <v/>
      </c>
      <c r="U48" s="140"/>
      <c r="V48" s="178" t="str">
        <f>リスト!J49</f>
        <v>NG</v>
      </c>
      <c r="W48" s="176" t="str">
        <f t="shared" ca="1" si="58"/>
        <v/>
      </c>
      <c r="X48" s="225" t="str">
        <f t="shared" ca="1" si="59"/>
        <v/>
      </c>
      <c r="Y48" s="175" t="str">
        <f>リスト!K49</f>
        <v>NG</v>
      </c>
      <c r="Z48" s="176" t="str">
        <f t="shared" ca="1" si="60"/>
        <v/>
      </c>
      <c r="AA48" s="179">
        <f t="shared" ca="1" si="61"/>
        <v>0</v>
      </c>
      <c r="AB48" s="180" t="str">
        <f t="shared" ca="1" si="62"/>
        <v/>
      </c>
      <c r="AC48" s="189">
        <v>8</v>
      </c>
      <c r="AD48" s="190">
        <v>12</v>
      </c>
      <c r="AE48" s="180" t="str">
        <f t="shared" ca="1" si="14"/>
        <v/>
      </c>
      <c r="AF48" s="140"/>
      <c r="AG48" s="177" t="str">
        <f>リスト!L49</f>
        <v>NG</v>
      </c>
      <c r="AH48" s="176" t="str">
        <f t="shared" ca="1" si="63"/>
        <v/>
      </c>
      <c r="AI48" s="229">
        <f t="shared" ref="AI48:AI93" ca="1" si="81">IF(INDIRECT("品質!T"&amp;(ROW()*2-4))="","",INDIRECT("品質!T"&amp;(ROW()*2-4)))</f>
        <v>0</v>
      </c>
      <c r="AJ48" s="183" t="str">
        <f t="shared" ca="1" si="64"/>
        <v/>
      </c>
      <c r="AK48" s="184">
        <v>200</v>
      </c>
      <c r="AL48" s="185">
        <v>300</v>
      </c>
      <c r="AM48" s="183" t="str">
        <f t="shared" ca="1" si="65"/>
        <v/>
      </c>
      <c r="AN48" s="175" t="str">
        <f>リスト!M49</f>
        <v>NG</v>
      </c>
      <c r="AO48" s="176" t="str">
        <f t="shared" ca="1" si="66"/>
        <v/>
      </c>
      <c r="AP48" s="179" t="str">
        <f t="shared" ca="1" si="67"/>
        <v/>
      </c>
      <c r="AQ48" s="172" t="str">
        <f t="shared" ca="1" si="45"/>
        <v/>
      </c>
      <c r="AR48" s="191">
        <v>4</v>
      </c>
      <c r="AS48" s="192">
        <v>6</v>
      </c>
      <c r="AT48" s="172" t="str">
        <f t="shared" ca="1" si="68"/>
        <v/>
      </c>
      <c r="AU48" s="122"/>
      <c r="AV48" s="175" t="str">
        <f>リスト!N49</f>
        <v>NG</v>
      </c>
      <c r="AW48" s="176" t="str">
        <f t="shared" ca="1" si="69"/>
        <v/>
      </c>
      <c r="AX48" s="193" t="str">
        <f t="shared" ca="1" si="70"/>
        <v/>
      </c>
      <c r="AY48" s="194" t="str">
        <f t="shared" ca="1" si="46"/>
        <v/>
      </c>
      <c r="AZ48" s="173">
        <v>4.4000000000000004</v>
      </c>
      <c r="BA48" s="174">
        <v>6.6</v>
      </c>
      <c r="BB48" s="172" t="str">
        <f t="shared" ca="1" si="71"/>
        <v/>
      </c>
      <c r="BC48" s="177" t="str">
        <f>リスト!O49</f>
        <v>NG</v>
      </c>
      <c r="BD48" s="176" t="str">
        <f t="shared" ca="1" si="72"/>
        <v/>
      </c>
      <c r="BE48" s="193" t="str">
        <f t="shared" ca="1" si="73"/>
        <v/>
      </c>
      <c r="BF48" s="194" t="str">
        <f t="shared" ca="1" si="47"/>
        <v/>
      </c>
      <c r="BG48" s="173">
        <v>1.6</v>
      </c>
      <c r="BH48" s="174">
        <v>2.4</v>
      </c>
      <c r="BI48" s="172" t="str">
        <f t="shared" ca="1" si="74"/>
        <v/>
      </c>
      <c r="BJ48" s="140"/>
      <c r="BK48" s="140"/>
      <c r="BL48" s="178" t="str">
        <f>リスト!P49</f>
        <v>NG</v>
      </c>
      <c r="BM48" s="176" t="str">
        <f t="shared" ca="1" si="75"/>
        <v/>
      </c>
      <c r="BN48" s="193" t="str">
        <f t="shared" ca="1" si="76"/>
        <v/>
      </c>
      <c r="BO48" s="194" t="str">
        <f t="shared" ca="1" si="48"/>
        <v/>
      </c>
      <c r="BP48" s="173">
        <v>0.4</v>
      </c>
      <c r="BQ48" s="174">
        <v>0.6</v>
      </c>
      <c r="BR48" s="172" t="str">
        <f t="shared" ca="1" si="77"/>
        <v/>
      </c>
      <c r="BS48" s="175" t="str">
        <f>リスト!Q49</f>
        <v>NG</v>
      </c>
      <c r="BT48" s="176" t="str">
        <f t="shared" ca="1" si="78"/>
        <v/>
      </c>
      <c r="BU48" s="179" t="str">
        <f t="shared" ca="1" si="79"/>
        <v/>
      </c>
      <c r="BV48" s="180" t="str">
        <f t="shared" ca="1" si="49"/>
        <v/>
      </c>
      <c r="BW48" s="189">
        <v>0</v>
      </c>
      <c r="BX48" s="190">
        <v>0</v>
      </c>
      <c r="BY48" s="180" t="str">
        <f t="shared" ca="1" si="80"/>
        <v/>
      </c>
      <c r="BZ48" t="e">
        <f>リスト!#REF!</f>
        <v>#REF!</v>
      </c>
      <c r="CA48" s="290" t="e">
        <f>INDEX(リスト!X:X,MATCH($C48,リスト!$D:$D,0))</f>
        <v>#N/A</v>
      </c>
    </row>
    <row r="49" spans="1:79">
      <c r="A49" s="167">
        <f t="shared" si="0"/>
        <v>44</v>
      </c>
      <c r="B49" s="186" t="str">
        <f>リスト!C50</f>
        <v>返品</v>
      </c>
      <c r="C49" s="187">
        <f>リスト!D50</f>
        <v>0</v>
      </c>
      <c r="D49" s="188" t="str">
        <f>リスト!E50</f>
        <v>返品照会</v>
      </c>
      <c r="E49" s="224" t="str">
        <f t="shared" ca="1" si="50"/>
        <v/>
      </c>
      <c r="F49" s="172" t="str">
        <f t="shared" ca="1" si="38"/>
        <v/>
      </c>
      <c r="G49" s="173">
        <v>6</v>
      </c>
      <c r="H49" s="174">
        <v>10</v>
      </c>
      <c r="I49" s="172" t="str">
        <f t="shared" ca="1" si="51"/>
        <v/>
      </c>
      <c r="J49" s="133"/>
      <c r="K49" s="175" t="str">
        <f>リスト!H50</f>
        <v>NG</v>
      </c>
      <c r="L49" s="176" t="str">
        <f t="shared" ca="1" si="52"/>
        <v/>
      </c>
      <c r="M49" s="171">
        <f t="shared" ca="1" si="53"/>
        <v>0</v>
      </c>
      <c r="N49" s="177" t="str">
        <f>リスト!I50</f>
        <v>NG</v>
      </c>
      <c r="O49" s="176" t="str">
        <f t="shared" ca="1" si="54"/>
        <v/>
      </c>
      <c r="P49" s="171">
        <f t="shared" ca="1" si="55"/>
        <v>0</v>
      </c>
      <c r="Q49" s="172" t="str">
        <f t="shared" ca="1" si="56"/>
        <v/>
      </c>
      <c r="R49" s="173">
        <v>0.56000000000000005</v>
      </c>
      <c r="S49" s="174">
        <v>0.84</v>
      </c>
      <c r="T49" s="172" t="str">
        <f t="shared" ca="1" si="57"/>
        <v/>
      </c>
      <c r="U49" s="140"/>
      <c r="V49" s="178" t="str">
        <f>リスト!J50</f>
        <v>NG</v>
      </c>
      <c r="W49" s="176" t="str">
        <f t="shared" ca="1" si="58"/>
        <v/>
      </c>
      <c r="X49" s="225">
        <f t="shared" ca="1" si="59"/>
        <v>0</v>
      </c>
      <c r="Y49" s="175" t="str">
        <f>リスト!K50</f>
        <v>NG</v>
      </c>
      <c r="Z49" s="176" t="str">
        <f t="shared" ca="1" si="60"/>
        <v/>
      </c>
      <c r="AA49" s="179">
        <f t="shared" ca="1" si="61"/>
        <v>0</v>
      </c>
      <c r="AB49" s="180" t="str">
        <f t="shared" ca="1" si="62"/>
        <v/>
      </c>
      <c r="AC49" s="189">
        <v>8</v>
      </c>
      <c r="AD49" s="190">
        <v>12</v>
      </c>
      <c r="AE49" s="180" t="str">
        <f t="shared" ca="1" si="14"/>
        <v/>
      </c>
      <c r="AF49" s="140"/>
      <c r="AG49" s="177" t="str">
        <f>リスト!L50</f>
        <v>NG</v>
      </c>
      <c r="AH49" s="176" t="str">
        <f t="shared" ca="1" si="63"/>
        <v/>
      </c>
      <c r="AI49" s="229">
        <f t="shared" ca="1" si="81"/>
        <v>0</v>
      </c>
      <c r="AJ49" s="183" t="str">
        <f t="shared" ca="1" si="64"/>
        <v/>
      </c>
      <c r="AK49" s="184">
        <v>200</v>
      </c>
      <c r="AL49" s="185">
        <v>300</v>
      </c>
      <c r="AM49" s="183" t="str">
        <f t="shared" ca="1" si="65"/>
        <v/>
      </c>
      <c r="AN49" s="175" t="str">
        <f>リスト!M50</f>
        <v>NG</v>
      </c>
      <c r="AO49" s="176" t="str">
        <f t="shared" ca="1" si="66"/>
        <v/>
      </c>
      <c r="AP49" s="179">
        <f t="shared" ca="1" si="67"/>
        <v>0</v>
      </c>
      <c r="AQ49" s="172" t="str">
        <f t="shared" ca="1" si="45"/>
        <v/>
      </c>
      <c r="AR49" s="191">
        <v>4</v>
      </c>
      <c r="AS49" s="192">
        <v>6</v>
      </c>
      <c r="AT49" s="172" t="str">
        <f t="shared" ca="1" si="68"/>
        <v/>
      </c>
      <c r="AU49" s="122"/>
      <c r="AV49" s="175" t="str">
        <f>リスト!N50</f>
        <v>NG</v>
      </c>
      <c r="AW49" s="176" t="str">
        <f t="shared" ca="1" si="69"/>
        <v/>
      </c>
      <c r="AX49" s="193">
        <f t="shared" ca="1" si="70"/>
        <v>0</v>
      </c>
      <c r="AY49" s="194" t="str">
        <f t="shared" ca="1" si="46"/>
        <v/>
      </c>
      <c r="AZ49" s="173">
        <v>4.4000000000000004</v>
      </c>
      <c r="BA49" s="174">
        <v>6.6</v>
      </c>
      <c r="BB49" s="172" t="str">
        <f t="shared" ca="1" si="71"/>
        <v/>
      </c>
      <c r="BC49" s="177" t="str">
        <f>リスト!O50</f>
        <v>NG</v>
      </c>
      <c r="BD49" s="176" t="str">
        <f t="shared" ca="1" si="72"/>
        <v/>
      </c>
      <c r="BE49" s="193">
        <f t="shared" ca="1" si="73"/>
        <v>0</v>
      </c>
      <c r="BF49" s="194" t="str">
        <f t="shared" ca="1" si="47"/>
        <v/>
      </c>
      <c r="BG49" s="173">
        <v>1.6</v>
      </c>
      <c r="BH49" s="174">
        <v>2.4</v>
      </c>
      <c r="BI49" s="172" t="str">
        <f t="shared" ca="1" si="74"/>
        <v/>
      </c>
      <c r="BJ49" s="140"/>
      <c r="BK49" s="140"/>
      <c r="BL49" s="178" t="str">
        <f>リスト!P50</f>
        <v>NG</v>
      </c>
      <c r="BM49" s="176" t="str">
        <f t="shared" ca="1" si="75"/>
        <v/>
      </c>
      <c r="BN49" s="193" t="str">
        <f t="shared" ca="1" si="76"/>
        <v/>
      </c>
      <c r="BO49" s="194" t="str">
        <f t="shared" ca="1" si="48"/>
        <v/>
      </c>
      <c r="BP49" s="173">
        <v>0.4</v>
      </c>
      <c r="BQ49" s="174">
        <v>0.6</v>
      </c>
      <c r="BR49" s="172" t="str">
        <f t="shared" ca="1" si="77"/>
        <v/>
      </c>
      <c r="BS49" s="175" t="str">
        <f>リスト!Q50</f>
        <v>NG</v>
      </c>
      <c r="BT49" s="176" t="str">
        <f t="shared" ca="1" si="78"/>
        <v/>
      </c>
      <c r="BU49" s="179" t="str">
        <f t="shared" ca="1" si="79"/>
        <v/>
      </c>
      <c r="BV49" s="180" t="str">
        <f t="shared" ca="1" si="49"/>
        <v/>
      </c>
      <c r="BW49" s="189">
        <v>0</v>
      </c>
      <c r="BX49" s="190">
        <v>0</v>
      </c>
      <c r="BY49" s="180" t="str">
        <f t="shared" ca="1" si="80"/>
        <v/>
      </c>
      <c r="BZ49" t="e">
        <f>リスト!#REF!</f>
        <v>#REF!</v>
      </c>
      <c r="CA49" s="290" t="e">
        <f>INDEX(リスト!X:X,MATCH($C49,リスト!$D:$D,0))</f>
        <v>#N/A</v>
      </c>
    </row>
    <row r="50" spans="1:79">
      <c r="A50" s="167">
        <f t="shared" si="0"/>
        <v>45</v>
      </c>
      <c r="B50" s="186" t="str">
        <f>リスト!C51</f>
        <v>移動調整</v>
      </c>
      <c r="C50" s="187">
        <f>リスト!D51</f>
        <v>0</v>
      </c>
      <c r="D50" s="188" t="str">
        <f>リスト!E51</f>
        <v>在庫移動</v>
      </c>
      <c r="E50" s="224" t="str">
        <f t="shared" ca="1" si="50"/>
        <v/>
      </c>
      <c r="F50" s="172" t="str">
        <f t="shared" ca="1" si="38"/>
        <v/>
      </c>
      <c r="G50" s="173">
        <v>6</v>
      </c>
      <c r="H50" s="174">
        <v>10</v>
      </c>
      <c r="I50" s="172" t="str">
        <f t="shared" ca="1" si="51"/>
        <v/>
      </c>
      <c r="J50" s="133"/>
      <c r="K50" s="175" t="str">
        <f>リスト!H51</f>
        <v>NG</v>
      </c>
      <c r="L50" s="176" t="str">
        <f t="shared" ca="1" si="52"/>
        <v/>
      </c>
      <c r="M50" s="171">
        <f t="shared" ca="1" si="53"/>
        <v>0</v>
      </c>
      <c r="N50" s="177" t="str">
        <f>リスト!I51</f>
        <v>NG</v>
      </c>
      <c r="O50" s="176" t="str">
        <f t="shared" ca="1" si="54"/>
        <v/>
      </c>
      <c r="P50" s="171">
        <f t="shared" ca="1" si="55"/>
        <v>0</v>
      </c>
      <c r="Q50" s="172" t="str">
        <f t="shared" ca="1" si="56"/>
        <v/>
      </c>
      <c r="R50" s="173">
        <v>0.56000000000000005</v>
      </c>
      <c r="S50" s="174">
        <v>0.84</v>
      </c>
      <c r="T50" s="172" t="str">
        <f t="shared" ca="1" si="57"/>
        <v/>
      </c>
      <c r="U50" s="140"/>
      <c r="V50" s="178" t="str">
        <f>リスト!J51</f>
        <v>NG</v>
      </c>
      <c r="W50" s="176" t="str">
        <f t="shared" ca="1" si="58"/>
        <v/>
      </c>
      <c r="X50" s="225">
        <f t="shared" ca="1" si="59"/>
        <v>0</v>
      </c>
      <c r="Y50" s="175" t="str">
        <f>リスト!K51</f>
        <v>NG</v>
      </c>
      <c r="Z50" s="176" t="str">
        <f t="shared" ca="1" si="60"/>
        <v/>
      </c>
      <c r="AA50" s="179">
        <f t="shared" ca="1" si="61"/>
        <v>0</v>
      </c>
      <c r="AB50" s="180" t="str">
        <f t="shared" ca="1" si="62"/>
        <v/>
      </c>
      <c r="AC50" s="189">
        <v>8</v>
      </c>
      <c r="AD50" s="190">
        <v>12</v>
      </c>
      <c r="AE50" s="180" t="str">
        <f t="shared" ca="1" si="14"/>
        <v/>
      </c>
      <c r="AF50" s="140"/>
      <c r="AG50" s="177" t="str">
        <f>リスト!L51</f>
        <v>NG</v>
      </c>
      <c r="AH50" s="176" t="str">
        <f t="shared" ca="1" si="63"/>
        <v/>
      </c>
      <c r="AI50" s="229">
        <f t="shared" ca="1" si="81"/>
        <v>0</v>
      </c>
      <c r="AJ50" s="183" t="str">
        <f t="shared" ca="1" si="64"/>
        <v/>
      </c>
      <c r="AK50" s="184">
        <v>200</v>
      </c>
      <c r="AL50" s="185">
        <v>300</v>
      </c>
      <c r="AM50" s="183" t="str">
        <f t="shared" ca="1" si="65"/>
        <v/>
      </c>
      <c r="AN50" s="175" t="str">
        <f>リスト!M51</f>
        <v>NG</v>
      </c>
      <c r="AO50" s="176" t="str">
        <f t="shared" ca="1" si="66"/>
        <v/>
      </c>
      <c r="AP50" s="179">
        <f t="shared" ca="1" si="67"/>
        <v>0</v>
      </c>
      <c r="AQ50" s="172" t="str">
        <f t="shared" ca="1" si="45"/>
        <v/>
      </c>
      <c r="AR50" s="191">
        <v>4</v>
      </c>
      <c r="AS50" s="192">
        <v>6</v>
      </c>
      <c r="AT50" s="172" t="str">
        <f t="shared" ca="1" si="68"/>
        <v/>
      </c>
      <c r="AU50" s="122"/>
      <c r="AV50" s="175" t="str">
        <f>リスト!N51</f>
        <v>NG</v>
      </c>
      <c r="AW50" s="176" t="str">
        <f t="shared" ca="1" si="69"/>
        <v/>
      </c>
      <c r="AX50" s="193">
        <f t="shared" ca="1" si="70"/>
        <v>0</v>
      </c>
      <c r="AY50" s="194" t="str">
        <f t="shared" ca="1" si="46"/>
        <v/>
      </c>
      <c r="AZ50" s="173">
        <v>4.4000000000000004</v>
      </c>
      <c r="BA50" s="174">
        <v>6.6</v>
      </c>
      <c r="BB50" s="172" t="str">
        <f t="shared" ca="1" si="71"/>
        <v/>
      </c>
      <c r="BC50" s="177" t="str">
        <f>リスト!O51</f>
        <v>NG</v>
      </c>
      <c r="BD50" s="176" t="str">
        <f t="shared" ca="1" si="72"/>
        <v/>
      </c>
      <c r="BE50" s="193">
        <f t="shared" ca="1" si="73"/>
        <v>0</v>
      </c>
      <c r="BF50" s="194" t="str">
        <f t="shared" ca="1" si="47"/>
        <v/>
      </c>
      <c r="BG50" s="173">
        <v>1.6</v>
      </c>
      <c r="BH50" s="174">
        <v>2.4</v>
      </c>
      <c r="BI50" s="172" t="str">
        <f t="shared" ca="1" si="74"/>
        <v/>
      </c>
      <c r="BJ50" s="140"/>
      <c r="BK50" s="140"/>
      <c r="BL50" s="178" t="str">
        <f>リスト!P51</f>
        <v>NG</v>
      </c>
      <c r="BM50" s="176" t="str">
        <f t="shared" ca="1" si="75"/>
        <v/>
      </c>
      <c r="BN50" s="193" t="str">
        <f t="shared" ca="1" si="76"/>
        <v/>
      </c>
      <c r="BO50" s="194" t="str">
        <f t="shared" ca="1" si="48"/>
        <v/>
      </c>
      <c r="BP50" s="173">
        <v>0.4</v>
      </c>
      <c r="BQ50" s="174">
        <v>0.6</v>
      </c>
      <c r="BR50" s="172" t="str">
        <f t="shared" ca="1" si="77"/>
        <v/>
      </c>
      <c r="BS50" s="175" t="str">
        <f>リスト!Q51</f>
        <v>NG</v>
      </c>
      <c r="BT50" s="176" t="str">
        <f t="shared" ca="1" si="78"/>
        <v/>
      </c>
      <c r="BU50" s="179" t="str">
        <f t="shared" ca="1" si="79"/>
        <v/>
      </c>
      <c r="BV50" s="180" t="str">
        <f t="shared" ca="1" si="49"/>
        <v/>
      </c>
      <c r="BW50" s="189">
        <v>0</v>
      </c>
      <c r="BX50" s="190">
        <v>0</v>
      </c>
      <c r="BY50" s="180" t="str">
        <f t="shared" ca="1" si="80"/>
        <v/>
      </c>
      <c r="BZ50" t="e">
        <f>リスト!#REF!</f>
        <v>#REF!</v>
      </c>
      <c r="CA50" s="290" t="e">
        <f>INDEX(リスト!X:X,MATCH($C50,リスト!$D:$D,0))</f>
        <v>#N/A</v>
      </c>
    </row>
    <row r="51" spans="1:79">
      <c r="A51" s="167">
        <f t="shared" si="0"/>
        <v>46</v>
      </c>
      <c r="B51" s="186" t="str">
        <f>リスト!C52</f>
        <v>移動調整</v>
      </c>
      <c r="C51" s="187">
        <f>リスト!D52</f>
        <v>0</v>
      </c>
      <c r="D51" s="188" t="str">
        <f>リスト!E52</f>
        <v>在庫調整</v>
      </c>
      <c r="E51" s="224" t="str">
        <f t="shared" ca="1" si="50"/>
        <v/>
      </c>
      <c r="F51" s="172" t="str">
        <f t="shared" ca="1" si="38"/>
        <v/>
      </c>
      <c r="G51" s="173">
        <v>6</v>
      </c>
      <c r="H51" s="174">
        <v>10</v>
      </c>
      <c r="I51" s="172" t="str">
        <f t="shared" ca="1" si="51"/>
        <v/>
      </c>
      <c r="J51" s="133"/>
      <c r="K51" s="175" t="str">
        <f>リスト!H52</f>
        <v>NG</v>
      </c>
      <c r="L51" s="176" t="str">
        <f t="shared" ca="1" si="52"/>
        <v/>
      </c>
      <c r="M51" s="171">
        <f t="shared" ca="1" si="53"/>
        <v>0</v>
      </c>
      <c r="N51" s="177" t="str">
        <f>リスト!I52</f>
        <v>NG</v>
      </c>
      <c r="O51" s="176" t="str">
        <f t="shared" ca="1" si="54"/>
        <v/>
      </c>
      <c r="P51" s="171">
        <f t="shared" ca="1" si="55"/>
        <v>0</v>
      </c>
      <c r="Q51" s="172" t="str">
        <f t="shared" ca="1" si="56"/>
        <v/>
      </c>
      <c r="R51" s="173">
        <v>0.56000000000000005</v>
      </c>
      <c r="S51" s="174">
        <v>0.84</v>
      </c>
      <c r="T51" s="172" t="str">
        <f t="shared" ca="1" si="57"/>
        <v/>
      </c>
      <c r="U51" s="140"/>
      <c r="V51" s="178" t="str">
        <f>リスト!J52</f>
        <v>NG</v>
      </c>
      <c r="W51" s="176" t="str">
        <f t="shared" ca="1" si="58"/>
        <v/>
      </c>
      <c r="X51" s="225">
        <f t="shared" ca="1" si="59"/>
        <v>0</v>
      </c>
      <c r="Y51" s="175" t="str">
        <f>リスト!K52</f>
        <v>NG</v>
      </c>
      <c r="Z51" s="176" t="str">
        <f t="shared" ca="1" si="60"/>
        <v/>
      </c>
      <c r="AA51" s="179">
        <f t="shared" ca="1" si="61"/>
        <v>0</v>
      </c>
      <c r="AB51" s="180" t="str">
        <f t="shared" ca="1" si="62"/>
        <v/>
      </c>
      <c r="AC51" s="189">
        <v>8</v>
      </c>
      <c r="AD51" s="190">
        <v>12</v>
      </c>
      <c r="AE51" s="180" t="str">
        <f t="shared" ca="1" si="14"/>
        <v/>
      </c>
      <c r="AF51" s="140"/>
      <c r="AG51" s="177" t="str">
        <f>リスト!L52</f>
        <v>NG</v>
      </c>
      <c r="AH51" s="176" t="str">
        <f t="shared" ca="1" si="63"/>
        <v/>
      </c>
      <c r="AI51" s="229">
        <f t="shared" ca="1" si="81"/>
        <v>0</v>
      </c>
      <c r="AJ51" s="183" t="str">
        <f t="shared" ca="1" si="64"/>
        <v/>
      </c>
      <c r="AK51" s="184">
        <v>200</v>
      </c>
      <c r="AL51" s="185">
        <v>300</v>
      </c>
      <c r="AM51" s="183" t="str">
        <f t="shared" ca="1" si="65"/>
        <v/>
      </c>
      <c r="AN51" s="175" t="str">
        <f>リスト!M52</f>
        <v>NG</v>
      </c>
      <c r="AO51" s="176" t="str">
        <f t="shared" ca="1" si="66"/>
        <v/>
      </c>
      <c r="AP51" s="179">
        <f t="shared" ca="1" si="67"/>
        <v>0</v>
      </c>
      <c r="AQ51" s="172" t="str">
        <f t="shared" ca="1" si="45"/>
        <v/>
      </c>
      <c r="AR51" s="191">
        <v>4</v>
      </c>
      <c r="AS51" s="192">
        <v>6</v>
      </c>
      <c r="AT51" s="172" t="str">
        <f t="shared" ca="1" si="68"/>
        <v/>
      </c>
      <c r="AU51" s="122"/>
      <c r="AV51" s="175" t="str">
        <f>リスト!N52</f>
        <v>NG</v>
      </c>
      <c r="AW51" s="176" t="str">
        <f t="shared" ca="1" si="69"/>
        <v/>
      </c>
      <c r="AX51" s="193">
        <f t="shared" ca="1" si="70"/>
        <v>0</v>
      </c>
      <c r="AY51" s="194" t="str">
        <f t="shared" ca="1" si="46"/>
        <v/>
      </c>
      <c r="AZ51" s="173">
        <v>4.4000000000000004</v>
      </c>
      <c r="BA51" s="174">
        <v>6.6</v>
      </c>
      <c r="BB51" s="172" t="str">
        <f t="shared" ca="1" si="71"/>
        <v/>
      </c>
      <c r="BC51" s="177" t="str">
        <f>リスト!O52</f>
        <v>NG</v>
      </c>
      <c r="BD51" s="176" t="str">
        <f t="shared" ca="1" si="72"/>
        <v/>
      </c>
      <c r="BE51" s="193">
        <f t="shared" ca="1" si="73"/>
        <v>0</v>
      </c>
      <c r="BF51" s="194" t="str">
        <f t="shared" ca="1" si="47"/>
        <v/>
      </c>
      <c r="BG51" s="173">
        <v>1.6</v>
      </c>
      <c r="BH51" s="174">
        <v>2.4</v>
      </c>
      <c r="BI51" s="172" t="str">
        <f t="shared" ca="1" si="74"/>
        <v/>
      </c>
      <c r="BJ51" s="140"/>
      <c r="BK51" s="140"/>
      <c r="BL51" s="178" t="str">
        <f>リスト!P52</f>
        <v>NG</v>
      </c>
      <c r="BM51" s="176" t="str">
        <f t="shared" ca="1" si="75"/>
        <v/>
      </c>
      <c r="BN51" s="193" t="str">
        <f t="shared" ca="1" si="76"/>
        <v/>
      </c>
      <c r="BO51" s="194" t="str">
        <f t="shared" ca="1" si="48"/>
        <v/>
      </c>
      <c r="BP51" s="173">
        <v>0.4</v>
      </c>
      <c r="BQ51" s="174">
        <v>0.6</v>
      </c>
      <c r="BR51" s="172" t="str">
        <f t="shared" ca="1" si="77"/>
        <v/>
      </c>
      <c r="BS51" s="175" t="str">
        <f>リスト!Q52</f>
        <v>NG</v>
      </c>
      <c r="BT51" s="176" t="str">
        <f t="shared" ca="1" si="78"/>
        <v/>
      </c>
      <c r="BU51" s="179" t="str">
        <f t="shared" ca="1" si="79"/>
        <v/>
      </c>
      <c r="BV51" s="180" t="str">
        <f t="shared" ca="1" si="49"/>
        <v/>
      </c>
      <c r="BW51" s="189">
        <v>0</v>
      </c>
      <c r="BX51" s="190">
        <v>0</v>
      </c>
      <c r="BY51" s="180" t="str">
        <f t="shared" ca="1" si="80"/>
        <v/>
      </c>
      <c r="BZ51" t="e">
        <f>リスト!#REF!</f>
        <v>#REF!</v>
      </c>
      <c r="CA51" s="290" t="e">
        <f>INDEX(リスト!X:X,MATCH($C51,リスト!$D:$D,0))</f>
        <v>#N/A</v>
      </c>
    </row>
    <row r="52" spans="1:79">
      <c r="A52" s="167">
        <f t="shared" si="0"/>
        <v>47</v>
      </c>
      <c r="B52" s="186" t="str">
        <f>リスト!C53</f>
        <v>移動調整</v>
      </c>
      <c r="C52" s="187">
        <f>リスト!D53</f>
        <v>0</v>
      </c>
      <c r="D52" s="188" t="str">
        <f>リスト!E53</f>
        <v>在庫移動照会</v>
      </c>
      <c r="E52" s="224" t="str">
        <f t="shared" ca="1" si="50"/>
        <v/>
      </c>
      <c r="F52" s="172" t="str">
        <f t="shared" ca="1" si="38"/>
        <v/>
      </c>
      <c r="G52" s="173">
        <v>6</v>
      </c>
      <c r="H52" s="174">
        <v>10</v>
      </c>
      <c r="I52" s="172" t="str">
        <f t="shared" ca="1" si="51"/>
        <v/>
      </c>
      <c r="J52" s="133"/>
      <c r="K52" s="175" t="str">
        <f>リスト!H53</f>
        <v>NG</v>
      </c>
      <c r="L52" s="176" t="str">
        <f t="shared" ca="1" si="52"/>
        <v/>
      </c>
      <c r="M52" s="171">
        <f t="shared" ca="1" si="53"/>
        <v>0</v>
      </c>
      <c r="N52" s="177" t="str">
        <f>リスト!I53</f>
        <v>NG</v>
      </c>
      <c r="O52" s="176" t="str">
        <f t="shared" ca="1" si="54"/>
        <v/>
      </c>
      <c r="P52" s="171">
        <f t="shared" ca="1" si="55"/>
        <v>0</v>
      </c>
      <c r="Q52" s="172" t="str">
        <f t="shared" ca="1" si="56"/>
        <v/>
      </c>
      <c r="R52" s="173">
        <v>0.56000000000000005</v>
      </c>
      <c r="S52" s="174">
        <v>0.84</v>
      </c>
      <c r="T52" s="172" t="str">
        <f t="shared" ca="1" si="57"/>
        <v/>
      </c>
      <c r="U52" s="140"/>
      <c r="V52" s="178" t="str">
        <f>リスト!J53</f>
        <v>NG</v>
      </c>
      <c r="W52" s="176" t="str">
        <f t="shared" ca="1" si="58"/>
        <v/>
      </c>
      <c r="X52" s="225">
        <f t="shared" ca="1" si="59"/>
        <v>2.2200000000000002</v>
      </c>
      <c r="Y52" s="175" t="str">
        <f>リスト!K53</f>
        <v>NG</v>
      </c>
      <c r="Z52" s="176" t="str">
        <f t="shared" ca="1" si="60"/>
        <v/>
      </c>
      <c r="AA52" s="179">
        <f t="shared" ca="1" si="61"/>
        <v>0</v>
      </c>
      <c r="AB52" s="180">
        <f t="shared" ca="1" si="62"/>
        <v>0</v>
      </c>
      <c r="AC52" s="189">
        <v>8</v>
      </c>
      <c r="AD52" s="190">
        <v>12</v>
      </c>
      <c r="AE52" s="180" t="str">
        <f t="shared" ca="1" si="14"/>
        <v/>
      </c>
      <c r="AF52" s="140"/>
      <c r="AG52" s="177" t="str">
        <f>リスト!L53</f>
        <v>NG</v>
      </c>
      <c r="AH52" s="176" t="str">
        <f t="shared" ca="1" si="63"/>
        <v/>
      </c>
      <c r="AI52" s="229">
        <f t="shared" ca="1" si="81"/>
        <v>0</v>
      </c>
      <c r="AJ52" s="183">
        <f t="shared" ca="1" si="64"/>
        <v>0</v>
      </c>
      <c r="AK52" s="184">
        <v>200</v>
      </c>
      <c r="AL52" s="185">
        <v>300</v>
      </c>
      <c r="AM52" s="183" t="str">
        <f t="shared" ca="1" si="65"/>
        <v/>
      </c>
      <c r="AN52" s="175" t="str">
        <f>リスト!M53</f>
        <v>NG</v>
      </c>
      <c r="AO52" s="176" t="str">
        <f t="shared" ca="1" si="66"/>
        <v/>
      </c>
      <c r="AP52" s="179">
        <f t="shared" ca="1" si="67"/>
        <v>13</v>
      </c>
      <c r="AQ52" s="172" t="str">
        <f t="shared" ca="1" si="45"/>
        <v/>
      </c>
      <c r="AR52" s="191">
        <v>4</v>
      </c>
      <c r="AS52" s="192">
        <v>6</v>
      </c>
      <c r="AT52" s="172" t="str">
        <f t="shared" ca="1" si="68"/>
        <v/>
      </c>
      <c r="AU52" s="122"/>
      <c r="AV52" s="175" t="str">
        <f>リスト!N53</f>
        <v>NG</v>
      </c>
      <c r="AW52" s="176" t="str">
        <f t="shared" ca="1" si="69"/>
        <v/>
      </c>
      <c r="AX52" s="193">
        <f t="shared" ca="1" si="70"/>
        <v>11</v>
      </c>
      <c r="AY52" s="194">
        <f t="shared" ca="1" si="46"/>
        <v>4.9549549549549541</v>
      </c>
      <c r="AZ52" s="173">
        <v>4.4000000000000004</v>
      </c>
      <c r="BA52" s="174">
        <v>6.6</v>
      </c>
      <c r="BB52" s="172" t="str">
        <f t="shared" ca="1" si="71"/>
        <v/>
      </c>
      <c r="BC52" s="177" t="str">
        <f>リスト!O53</f>
        <v>NG</v>
      </c>
      <c r="BD52" s="176" t="str">
        <f t="shared" ca="1" si="72"/>
        <v/>
      </c>
      <c r="BE52" s="193">
        <f t="shared" ca="1" si="73"/>
        <v>9</v>
      </c>
      <c r="BF52" s="194">
        <f t="shared" ca="1" si="47"/>
        <v>4.0540540540540535</v>
      </c>
      <c r="BG52" s="173">
        <v>1.6</v>
      </c>
      <c r="BH52" s="174">
        <v>2.4</v>
      </c>
      <c r="BI52" s="172" t="str">
        <f t="shared" ca="1" si="74"/>
        <v/>
      </c>
      <c r="BJ52" s="140"/>
      <c r="BK52" s="140"/>
      <c r="BL52" s="178" t="str">
        <f>リスト!P53</f>
        <v>NG</v>
      </c>
      <c r="BM52" s="176" t="str">
        <f t="shared" ca="1" si="75"/>
        <v/>
      </c>
      <c r="BN52" s="193">
        <f t="shared" ca="1" si="76"/>
        <v>0</v>
      </c>
      <c r="BO52" s="194">
        <f t="shared" ca="1" si="48"/>
        <v>0</v>
      </c>
      <c r="BP52" s="173">
        <v>0.4</v>
      </c>
      <c r="BQ52" s="174">
        <v>0.6</v>
      </c>
      <c r="BR52" s="172" t="str">
        <f t="shared" ca="1" si="77"/>
        <v/>
      </c>
      <c r="BS52" s="175" t="str">
        <f>リスト!Q53</f>
        <v>NG</v>
      </c>
      <c r="BT52" s="176" t="str">
        <f t="shared" ca="1" si="78"/>
        <v/>
      </c>
      <c r="BU52" s="179">
        <f t="shared" ca="1" si="79"/>
        <v>0</v>
      </c>
      <c r="BV52" s="180">
        <f t="shared" ca="1" si="49"/>
        <v>0</v>
      </c>
      <c r="BW52" s="189">
        <v>0</v>
      </c>
      <c r="BX52" s="190">
        <v>0</v>
      </c>
      <c r="BY52" s="180" t="str">
        <f t="shared" ca="1" si="80"/>
        <v/>
      </c>
      <c r="BZ52" t="e">
        <f>リスト!#REF!</f>
        <v>#REF!</v>
      </c>
      <c r="CA52" s="290" t="e">
        <f>INDEX(リスト!X:X,MATCH($C52,リスト!$D:$D,0))</f>
        <v>#N/A</v>
      </c>
    </row>
    <row r="53" spans="1:79">
      <c r="A53" s="167">
        <f t="shared" si="0"/>
        <v>48</v>
      </c>
      <c r="B53" s="186" t="str">
        <f>リスト!C54</f>
        <v>移動調整</v>
      </c>
      <c r="C53" s="187">
        <f>リスト!D54</f>
        <v>0</v>
      </c>
      <c r="D53" s="188" t="str">
        <f>リスト!E54</f>
        <v>在庫調整照会</v>
      </c>
      <c r="E53" s="224" t="str">
        <f t="shared" ca="1" si="50"/>
        <v/>
      </c>
      <c r="F53" s="172" t="str">
        <f t="shared" ca="1" si="38"/>
        <v/>
      </c>
      <c r="G53" s="173">
        <v>6</v>
      </c>
      <c r="H53" s="174">
        <v>10</v>
      </c>
      <c r="I53" s="172" t="str">
        <f t="shared" ca="1" si="51"/>
        <v/>
      </c>
      <c r="J53" s="133"/>
      <c r="K53" s="175" t="str">
        <f>リスト!H54</f>
        <v>NG</v>
      </c>
      <c r="L53" s="176" t="str">
        <f t="shared" ca="1" si="52"/>
        <v/>
      </c>
      <c r="M53" s="171">
        <f t="shared" ca="1" si="53"/>
        <v>0</v>
      </c>
      <c r="N53" s="177" t="str">
        <f>リスト!I54</f>
        <v>NG</v>
      </c>
      <c r="O53" s="176" t="str">
        <f t="shared" ca="1" si="54"/>
        <v/>
      </c>
      <c r="P53" s="171">
        <f t="shared" ca="1" si="55"/>
        <v>0</v>
      </c>
      <c r="Q53" s="172" t="str">
        <f t="shared" ca="1" si="56"/>
        <v/>
      </c>
      <c r="R53" s="173">
        <v>0.56000000000000005</v>
      </c>
      <c r="S53" s="174">
        <v>0.84</v>
      </c>
      <c r="T53" s="172" t="str">
        <f t="shared" ca="1" si="57"/>
        <v/>
      </c>
      <c r="U53" s="140"/>
      <c r="V53" s="178" t="str">
        <f>リスト!J54</f>
        <v>NG</v>
      </c>
      <c r="W53" s="176" t="str">
        <f t="shared" ca="1" si="58"/>
        <v/>
      </c>
      <c r="X53" s="225">
        <f t="shared" ca="1" si="59"/>
        <v>1.9850000000000001</v>
      </c>
      <c r="Y53" s="175" t="str">
        <f>リスト!K54</f>
        <v>NG</v>
      </c>
      <c r="Z53" s="176" t="str">
        <f t="shared" ca="1" si="60"/>
        <v/>
      </c>
      <c r="AA53" s="179">
        <f t="shared" ca="1" si="61"/>
        <v>0</v>
      </c>
      <c r="AB53" s="180">
        <f t="shared" ca="1" si="62"/>
        <v>0</v>
      </c>
      <c r="AC53" s="189">
        <v>8</v>
      </c>
      <c r="AD53" s="190">
        <v>12</v>
      </c>
      <c r="AE53" s="180" t="str">
        <f t="shared" ca="1" si="14"/>
        <v/>
      </c>
      <c r="AF53" s="140"/>
      <c r="AG53" s="177" t="str">
        <f>リスト!L54</f>
        <v>NG</v>
      </c>
      <c r="AH53" s="176" t="str">
        <f t="shared" ca="1" si="63"/>
        <v/>
      </c>
      <c r="AI53" s="229">
        <f t="shared" ca="1" si="81"/>
        <v>0</v>
      </c>
      <c r="AJ53" s="183">
        <f t="shared" ca="1" si="64"/>
        <v>0</v>
      </c>
      <c r="AK53" s="184">
        <v>200</v>
      </c>
      <c r="AL53" s="185">
        <v>300</v>
      </c>
      <c r="AM53" s="183" t="str">
        <f t="shared" ca="1" si="65"/>
        <v/>
      </c>
      <c r="AN53" s="175" t="str">
        <f>リスト!M54</f>
        <v>NG</v>
      </c>
      <c r="AO53" s="176" t="str">
        <f t="shared" ca="1" si="66"/>
        <v/>
      </c>
      <c r="AP53" s="179">
        <f t="shared" ca="1" si="67"/>
        <v>0</v>
      </c>
      <c r="AQ53" s="172" t="str">
        <f t="shared" ca="1" si="45"/>
        <v/>
      </c>
      <c r="AR53" s="191">
        <v>4</v>
      </c>
      <c r="AS53" s="192">
        <v>6</v>
      </c>
      <c r="AT53" s="172" t="str">
        <f t="shared" ca="1" si="68"/>
        <v/>
      </c>
      <c r="AU53" s="122"/>
      <c r="AV53" s="175" t="str">
        <f>リスト!N54</f>
        <v>NG</v>
      </c>
      <c r="AW53" s="176" t="str">
        <f t="shared" ca="1" si="69"/>
        <v/>
      </c>
      <c r="AX53" s="193">
        <f t="shared" ca="1" si="70"/>
        <v>0</v>
      </c>
      <c r="AY53" s="194">
        <f t="shared" ca="1" si="46"/>
        <v>0</v>
      </c>
      <c r="AZ53" s="173">
        <v>4.4000000000000004</v>
      </c>
      <c r="BA53" s="174">
        <v>6.6</v>
      </c>
      <c r="BB53" s="172" t="str">
        <f t="shared" ca="1" si="71"/>
        <v/>
      </c>
      <c r="BC53" s="177" t="str">
        <f>リスト!O54</f>
        <v>NG</v>
      </c>
      <c r="BD53" s="176" t="str">
        <f t="shared" ca="1" si="72"/>
        <v/>
      </c>
      <c r="BE53" s="193" t="str">
        <f t="shared" ca="1" si="73"/>
        <v/>
      </c>
      <c r="BF53" s="194" t="str">
        <f t="shared" ca="1" si="47"/>
        <v/>
      </c>
      <c r="BG53" s="173">
        <v>1.6</v>
      </c>
      <c r="BH53" s="174">
        <v>2.4</v>
      </c>
      <c r="BI53" s="172" t="str">
        <f t="shared" ca="1" si="74"/>
        <v/>
      </c>
      <c r="BJ53" s="140"/>
      <c r="BK53" s="140"/>
      <c r="BL53" s="178" t="str">
        <f>リスト!P54</f>
        <v>NG</v>
      </c>
      <c r="BM53" s="176" t="str">
        <f t="shared" ca="1" si="75"/>
        <v/>
      </c>
      <c r="BN53" s="193" t="str">
        <f t="shared" ca="1" si="76"/>
        <v/>
      </c>
      <c r="BO53" s="194" t="str">
        <f t="shared" ca="1" si="48"/>
        <v/>
      </c>
      <c r="BP53" s="173">
        <v>0.4</v>
      </c>
      <c r="BQ53" s="174">
        <v>0.6</v>
      </c>
      <c r="BR53" s="172" t="str">
        <f t="shared" ca="1" si="77"/>
        <v/>
      </c>
      <c r="BS53" s="175" t="str">
        <f>リスト!Q54</f>
        <v>NG</v>
      </c>
      <c r="BT53" s="176" t="str">
        <f t="shared" ca="1" si="78"/>
        <v/>
      </c>
      <c r="BU53" s="179" t="str">
        <f t="shared" ca="1" si="79"/>
        <v/>
      </c>
      <c r="BV53" s="180" t="str">
        <f t="shared" ca="1" si="49"/>
        <v/>
      </c>
      <c r="BW53" s="189">
        <v>0</v>
      </c>
      <c r="BX53" s="190">
        <v>0</v>
      </c>
      <c r="BY53" s="180" t="str">
        <f t="shared" ca="1" si="80"/>
        <v/>
      </c>
      <c r="BZ53" t="e">
        <f>リスト!#REF!</f>
        <v>#REF!</v>
      </c>
      <c r="CA53" s="290" t="e">
        <f>INDEX(リスト!X:X,MATCH($C53,リスト!$D:$D,0))</f>
        <v>#N/A</v>
      </c>
    </row>
    <row r="54" spans="1:79">
      <c r="A54" s="167">
        <f t="shared" si="0"/>
        <v>49</v>
      </c>
      <c r="B54" s="186" t="str">
        <f>リスト!C55</f>
        <v>移動調整</v>
      </c>
      <c r="C54" s="187">
        <f>リスト!D55</f>
        <v>0</v>
      </c>
      <c r="D54" s="188" t="str">
        <f>リスト!E55</f>
        <v>荷姿変更照会</v>
      </c>
      <c r="E54" s="224" t="str">
        <f t="shared" ca="1" si="50"/>
        <v/>
      </c>
      <c r="F54" s="172" t="str">
        <f t="shared" ca="1" si="38"/>
        <v/>
      </c>
      <c r="G54" s="173">
        <v>6</v>
      </c>
      <c r="H54" s="174">
        <v>10</v>
      </c>
      <c r="I54" s="172" t="str">
        <f t="shared" ca="1" si="51"/>
        <v/>
      </c>
      <c r="J54" s="133"/>
      <c r="K54" s="175" t="str">
        <f>リスト!H55</f>
        <v>NG</v>
      </c>
      <c r="L54" s="176" t="str">
        <f t="shared" ca="1" si="52"/>
        <v/>
      </c>
      <c r="M54" s="171">
        <f t="shared" ca="1" si="53"/>
        <v>0</v>
      </c>
      <c r="N54" s="177" t="str">
        <f>リスト!I55</f>
        <v>NG</v>
      </c>
      <c r="O54" s="176" t="str">
        <f t="shared" ca="1" si="54"/>
        <v/>
      </c>
      <c r="P54" s="171">
        <f t="shared" ca="1" si="55"/>
        <v>0</v>
      </c>
      <c r="Q54" s="172" t="str">
        <f t="shared" ca="1" si="56"/>
        <v/>
      </c>
      <c r="R54" s="173">
        <v>0.56000000000000005</v>
      </c>
      <c r="S54" s="174">
        <v>0.84</v>
      </c>
      <c r="T54" s="172" t="str">
        <f t="shared" ca="1" si="57"/>
        <v/>
      </c>
      <c r="U54" s="140"/>
      <c r="V54" s="178" t="str">
        <f>リスト!J55</f>
        <v>NG</v>
      </c>
      <c r="W54" s="176" t="str">
        <f t="shared" ca="1" si="58"/>
        <v/>
      </c>
      <c r="X54" s="225" t="str">
        <f t="shared" ca="1" si="59"/>
        <v/>
      </c>
      <c r="Y54" s="175" t="str">
        <f>リスト!K55</f>
        <v>NG</v>
      </c>
      <c r="Z54" s="176" t="str">
        <f t="shared" ca="1" si="60"/>
        <v/>
      </c>
      <c r="AA54" s="179">
        <f t="shared" ca="1" si="61"/>
        <v>0</v>
      </c>
      <c r="AB54" s="180" t="str">
        <f t="shared" ca="1" si="62"/>
        <v/>
      </c>
      <c r="AC54" s="189">
        <v>8</v>
      </c>
      <c r="AD54" s="190">
        <v>12</v>
      </c>
      <c r="AE54" s="180" t="str">
        <f t="shared" ca="1" si="14"/>
        <v/>
      </c>
      <c r="AF54" s="140"/>
      <c r="AG54" s="177" t="str">
        <f>リスト!L55</f>
        <v>NG</v>
      </c>
      <c r="AH54" s="176" t="str">
        <f t="shared" ca="1" si="63"/>
        <v/>
      </c>
      <c r="AI54" s="229">
        <f t="shared" ca="1" si="81"/>
        <v>0</v>
      </c>
      <c r="AJ54" s="183" t="str">
        <f t="shared" ca="1" si="64"/>
        <v/>
      </c>
      <c r="AK54" s="184">
        <v>200</v>
      </c>
      <c r="AL54" s="185">
        <v>300</v>
      </c>
      <c r="AM54" s="183" t="str">
        <f t="shared" ca="1" si="65"/>
        <v/>
      </c>
      <c r="AN54" s="175" t="str">
        <f>リスト!M55</f>
        <v>NG</v>
      </c>
      <c r="AO54" s="176" t="str">
        <f t="shared" ca="1" si="66"/>
        <v/>
      </c>
      <c r="AP54" s="179" t="str">
        <f t="shared" ca="1" si="67"/>
        <v/>
      </c>
      <c r="AQ54" s="172" t="str">
        <f t="shared" ca="1" si="45"/>
        <v/>
      </c>
      <c r="AR54" s="191">
        <v>4</v>
      </c>
      <c r="AS54" s="192">
        <v>6</v>
      </c>
      <c r="AT54" s="172" t="str">
        <f t="shared" ca="1" si="68"/>
        <v/>
      </c>
      <c r="AU54" s="122"/>
      <c r="AV54" s="175" t="str">
        <f>リスト!N55</f>
        <v>NG</v>
      </c>
      <c r="AW54" s="176" t="str">
        <f t="shared" ca="1" si="69"/>
        <v/>
      </c>
      <c r="AX54" s="193" t="str">
        <f t="shared" ca="1" si="70"/>
        <v/>
      </c>
      <c r="AY54" s="194" t="str">
        <f t="shared" ca="1" si="46"/>
        <v/>
      </c>
      <c r="AZ54" s="173">
        <v>4.4000000000000004</v>
      </c>
      <c r="BA54" s="174">
        <v>6.6</v>
      </c>
      <c r="BB54" s="172" t="str">
        <f t="shared" ca="1" si="71"/>
        <v/>
      </c>
      <c r="BC54" s="177" t="str">
        <f>リスト!O55</f>
        <v>NG</v>
      </c>
      <c r="BD54" s="176" t="str">
        <f t="shared" ca="1" si="72"/>
        <v/>
      </c>
      <c r="BE54" s="193" t="str">
        <f t="shared" ca="1" si="73"/>
        <v/>
      </c>
      <c r="BF54" s="194" t="str">
        <f t="shared" ca="1" si="47"/>
        <v/>
      </c>
      <c r="BG54" s="173">
        <v>1.6</v>
      </c>
      <c r="BH54" s="174">
        <v>2.4</v>
      </c>
      <c r="BI54" s="172" t="str">
        <f t="shared" ca="1" si="74"/>
        <v/>
      </c>
      <c r="BJ54" s="140"/>
      <c r="BK54" s="140"/>
      <c r="BL54" s="178" t="str">
        <f>リスト!P55</f>
        <v>NG</v>
      </c>
      <c r="BM54" s="176" t="str">
        <f t="shared" ca="1" si="75"/>
        <v/>
      </c>
      <c r="BN54" s="193" t="str">
        <f t="shared" ca="1" si="76"/>
        <v/>
      </c>
      <c r="BO54" s="194" t="str">
        <f t="shared" ca="1" si="48"/>
        <v/>
      </c>
      <c r="BP54" s="173">
        <v>0.4</v>
      </c>
      <c r="BQ54" s="174">
        <v>0.6</v>
      </c>
      <c r="BR54" s="172" t="str">
        <f t="shared" ca="1" si="77"/>
        <v/>
      </c>
      <c r="BS54" s="175" t="str">
        <f>リスト!Q55</f>
        <v>NG</v>
      </c>
      <c r="BT54" s="176" t="str">
        <f t="shared" ca="1" si="78"/>
        <v/>
      </c>
      <c r="BU54" s="179" t="str">
        <f t="shared" ca="1" si="79"/>
        <v/>
      </c>
      <c r="BV54" s="180" t="str">
        <f t="shared" ca="1" si="49"/>
        <v/>
      </c>
      <c r="BW54" s="189">
        <v>0</v>
      </c>
      <c r="BX54" s="190">
        <v>0</v>
      </c>
      <c r="BY54" s="180" t="str">
        <f t="shared" ca="1" si="80"/>
        <v/>
      </c>
      <c r="BZ54" t="e">
        <f>リスト!#REF!</f>
        <v>#REF!</v>
      </c>
      <c r="CA54" s="290" t="e">
        <f>INDEX(リスト!X:X,MATCH($C54,リスト!$D:$D,0))</f>
        <v>#N/A</v>
      </c>
    </row>
    <row r="55" spans="1:79">
      <c r="A55" s="167">
        <f t="shared" si="0"/>
        <v>50</v>
      </c>
      <c r="B55" s="186" t="str">
        <f>リスト!C56</f>
        <v>棚卸</v>
      </c>
      <c r="C55" s="187">
        <f>リスト!D56</f>
        <v>0</v>
      </c>
      <c r="D55" s="188" t="str">
        <f>リスト!E56</f>
        <v>棚卸開始処理</v>
      </c>
      <c r="E55" s="224" t="str">
        <f t="shared" ca="1" si="50"/>
        <v/>
      </c>
      <c r="F55" s="172" t="str">
        <f t="shared" ca="1" si="38"/>
        <v/>
      </c>
      <c r="G55" s="173">
        <v>6</v>
      </c>
      <c r="H55" s="174">
        <v>10</v>
      </c>
      <c r="I55" s="172" t="str">
        <f t="shared" ca="1" si="51"/>
        <v/>
      </c>
      <c r="J55" s="133"/>
      <c r="K55" s="175" t="str">
        <f>リスト!H56</f>
        <v>NG</v>
      </c>
      <c r="L55" s="176" t="str">
        <f t="shared" ca="1" si="52"/>
        <v/>
      </c>
      <c r="M55" s="171">
        <f t="shared" ca="1" si="53"/>
        <v>0</v>
      </c>
      <c r="N55" s="177" t="str">
        <f>リスト!I56</f>
        <v>NG</v>
      </c>
      <c r="O55" s="176" t="str">
        <f t="shared" ca="1" si="54"/>
        <v/>
      </c>
      <c r="P55" s="171">
        <f t="shared" ca="1" si="55"/>
        <v>0</v>
      </c>
      <c r="Q55" s="172" t="str">
        <f t="shared" ca="1" si="56"/>
        <v/>
      </c>
      <c r="R55" s="173">
        <v>0.56000000000000005</v>
      </c>
      <c r="S55" s="174">
        <v>0.84</v>
      </c>
      <c r="T55" s="172" t="str">
        <f t="shared" ca="1" si="57"/>
        <v/>
      </c>
      <c r="U55" s="140"/>
      <c r="V55" s="178" t="str">
        <f>リスト!J56</f>
        <v>NG</v>
      </c>
      <c r="W55" s="176" t="str">
        <f t="shared" ca="1" si="58"/>
        <v/>
      </c>
      <c r="X55" s="225" t="str">
        <f t="shared" ca="1" si="59"/>
        <v/>
      </c>
      <c r="Y55" s="175" t="str">
        <f>リスト!K56</f>
        <v>NG</v>
      </c>
      <c r="Z55" s="176" t="str">
        <f t="shared" ca="1" si="60"/>
        <v/>
      </c>
      <c r="AA55" s="179">
        <f t="shared" ca="1" si="61"/>
        <v>0</v>
      </c>
      <c r="AB55" s="180" t="str">
        <f t="shared" ca="1" si="62"/>
        <v/>
      </c>
      <c r="AC55" s="189">
        <v>8</v>
      </c>
      <c r="AD55" s="190">
        <v>12</v>
      </c>
      <c r="AE55" s="180" t="str">
        <f t="shared" ca="1" si="14"/>
        <v/>
      </c>
      <c r="AF55" s="140"/>
      <c r="AG55" s="177" t="str">
        <f>リスト!L56</f>
        <v>NG</v>
      </c>
      <c r="AH55" s="176" t="str">
        <f t="shared" ca="1" si="63"/>
        <v/>
      </c>
      <c r="AI55" s="229">
        <f t="shared" ca="1" si="81"/>
        <v>0</v>
      </c>
      <c r="AJ55" s="183" t="str">
        <f t="shared" ca="1" si="64"/>
        <v/>
      </c>
      <c r="AK55" s="184">
        <v>200</v>
      </c>
      <c r="AL55" s="185">
        <v>300</v>
      </c>
      <c r="AM55" s="183" t="str">
        <f t="shared" ca="1" si="65"/>
        <v/>
      </c>
      <c r="AN55" s="175" t="str">
        <f>リスト!M56</f>
        <v>NG</v>
      </c>
      <c r="AO55" s="176" t="str">
        <f t="shared" ca="1" si="66"/>
        <v/>
      </c>
      <c r="AP55" s="179" t="str">
        <f t="shared" ca="1" si="67"/>
        <v/>
      </c>
      <c r="AQ55" s="172" t="str">
        <f t="shared" ca="1" si="45"/>
        <v/>
      </c>
      <c r="AR55" s="191">
        <v>4</v>
      </c>
      <c r="AS55" s="192">
        <v>6</v>
      </c>
      <c r="AT55" s="172" t="str">
        <f t="shared" ca="1" si="68"/>
        <v/>
      </c>
      <c r="AU55" s="122"/>
      <c r="AV55" s="175" t="str">
        <f>リスト!N56</f>
        <v>NG</v>
      </c>
      <c r="AW55" s="176" t="str">
        <f t="shared" ca="1" si="69"/>
        <v/>
      </c>
      <c r="AX55" s="193" t="str">
        <f t="shared" ca="1" si="70"/>
        <v/>
      </c>
      <c r="AY55" s="194" t="str">
        <f t="shared" ca="1" si="46"/>
        <v/>
      </c>
      <c r="AZ55" s="173">
        <v>4.4000000000000004</v>
      </c>
      <c r="BA55" s="174">
        <v>6.6</v>
      </c>
      <c r="BB55" s="172" t="str">
        <f t="shared" ca="1" si="71"/>
        <v/>
      </c>
      <c r="BC55" s="177" t="str">
        <f>リスト!O56</f>
        <v>NG</v>
      </c>
      <c r="BD55" s="176" t="str">
        <f t="shared" ca="1" si="72"/>
        <v/>
      </c>
      <c r="BE55" s="193" t="str">
        <f t="shared" ca="1" si="73"/>
        <v/>
      </c>
      <c r="BF55" s="194" t="str">
        <f t="shared" ca="1" si="47"/>
        <v/>
      </c>
      <c r="BG55" s="173">
        <v>1.6</v>
      </c>
      <c r="BH55" s="174">
        <v>2.4</v>
      </c>
      <c r="BI55" s="172" t="str">
        <f t="shared" ca="1" si="74"/>
        <v/>
      </c>
      <c r="BJ55" s="140"/>
      <c r="BK55" s="140"/>
      <c r="BL55" s="178" t="str">
        <f>リスト!P56</f>
        <v>NG</v>
      </c>
      <c r="BM55" s="176" t="str">
        <f t="shared" ca="1" si="75"/>
        <v/>
      </c>
      <c r="BN55" s="193" t="str">
        <f t="shared" ca="1" si="76"/>
        <v/>
      </c>
      <c r="BO55" s="194" t="str">
        <f t="shared" ca="1" si="48"/>
        <v/>
      </c>
      <c r="BP55" s="173">
        <v>0.4</v>
      </c>
      <c r="BQ55" s="174">
        <v>0.6</v>
      </c>
      <c r="BR55" s="172" t="str">
        <f t="shared" ca="1" si="77"/>
        <v/>
      </c>
      <c r="BS55" s="175" t="str">
        <f>リスト!Q56</f>
        <v>NG</v>
      </c>
      <c r="BT55" s="176" t="str">
        <f t="shared" ca="1" si="78"/>
        <v/>
      </c>
      <c r="BU55" s="179" t="str">
        <f t="shared" ca="1" si="79"/>
        <v/>
      </c>
      <c r="BV55" s="180" t="str">
        <f t="shared" ca="1" si="49"/>
        <v/>
      </c>
      <c r="BW55" s="189">
        <v>0</v>
      </c>
      <c r="BX55" s="190">
        <v>0</v>
      </c>
      <c r="BY55" s="180" t="str">
        <f t="shared" ca="1" si="80"/>
        <v/>
      </c>
      <c r="BZ55" t="e">
        <f>リスト!#REF!</f>
        <v>#REF!</v>
      </c>
      <c r="CA55" s="290" t="e">
        <f>INDEX(リスト!X:X,MATCH($C55,リスト!$D:$D,0))</f>
        <v>#N/A</v>
      </c>
    </row>
    <row r="56" spans="1:79">
      <c r="A56" s="167">
        <f t="shared" si="0"/>
        <v>51</v>
      </c>
      <c r="B56" s="186" t="e">
        <f>リスト!#REF!</f>
        <v>#REF!</v>
      </c>
      <c r="C56" s="187" t="e">
        <f>リスト!#REF!</f>
        <v>#REF!</v>
      </c>
      <c r="D56" s="188" t="e">
        <f>リスト!#REF!</f>
        <v>#REF!</v>
      </c>
      <c r="E56" s="224" t="str">
        <f t="shared" ca="1" si="50"/>
        <v/>
      </c>
      <c r="F56" s="172" t="str">
        <f t="shared" ca="1" si="38"/>
        <v/>
      </c>
      <c r="G56" s="173">
        <v>6</v>
      </c>
      <c r="H56" s="174">
        <v>10</v>
      </c>
      <c r="I56" s="172" t="str">
        <f t="shared" ca="1" si="51"/>
        <v/>
      </c>
      <c r="J56" s="133"/>
      <c r="K56" s="175" t="e">
        <f>リスト!#REF!</f>
        <v>#REF!</v>
      </c>
      <c r="L56" s="176" t="str">
        <f t="shared" ca="1" si="52"/>
        <v/>
      </c>
      <c r="M56" s="171">
        <f t="shared" ca="1" si="53"/>
        <v>0</v>
      </c>
      <c r="N56" s="177" t="e">
        <f>リスト!#REF!</f>
        <v>#REF!</v>
      </c>
      <c r="O56" s="176" t="str">
        <f t="shared" ca="1" si="54"/>
        <v/>
      </c>
      <c r="P56" s="171">
        <f t="shared" ca="1" si="55"/>
        <v>0</v>
      </c>
      <c r="Q56" s="172" t="str">
        <f t="shared" ca="1" si="56"/>
        <v/>
      </c>
      <c r="R56" s="173">
        <v>0.56000000000000005</v>
      </c>
      <c r="S56" s="174">
        <v>0.84</v>
      </c>
      <c r="T56" s="172" t="str">
        <f t="shared" ca="1" si="57"/>
        <v/>
      </c>
      <c r="U56" s="140"/>
      <c r="V56" s="178" t="e">
        <f>リスト!#REF!</f>
        <v>#REF!</v>
      </c>
      <c r="W56" s="176" t="str">
        <f t="shared" ca="1" si="58"/>
        <v/>
      </c>
      <c r="X56" s="225" t="str">
        <f t="shared" ca="1" si="59"/>
        <v/>
      </c>
      <c r="Y56" s="175" t="e">
        <f>リスト!#REF!</f>
        <v>#REF!</v>
      </c>
      <c r="Z56" s="176" t="str">
        <f t="shared" ca="1" si="60"/>
        <v/>
      </c>
      <c r="AA56" s="179">
        <f t="shared" ca="1" si="61"/>
        <v>0</v>
      </c>
      <c r="AB56" s="180" t="str">
        <f t="shared" ca="1" si="62"/>
        <v/>
      </c>
      <c r="AC56" s="189">
        <v>8</v>
      </c>
      <c r="AD56" s="190">
        <v>12</v>
      </c>
      <c r="AE56" s="180" t="str">
        <f t="shared" ca="1" si="14"/>
        <v/>
      </c>
      <c r="AF56" s="140"/>
      <c r="AG56" s="177" t="e">
        <f>リスト!#REF!</f>
        <v>#REF!</v>
      </c>
      <c r="AH56" s="176" t="str">
        <f t="shared" ca="1" si="63"/>
        <v/>
      </c>
      <c r="AI56" s="229">
        <f t="shared" ca="1" si="81"/>
        <v>0</v>
      </c>
      <c r="AJ56" s="183" t="str">
        <f t="shared" ca="1" si="64"/>
        <v/>
      </c>
      <c r="AK56" s="184">
        <v>200</v>
      </c>
      <c r="AL56" s="185">
        <v>300</v>
      </c>
      <c r="AM56" s="183" t="str">
        <f t="shared" ca="1" si="65"/>
        <v/>
      </c>
      <c r="AN56" s="175" t="e">
        <f>リスト!#REF!</f>
        <v>#REF!</v>
      </c>
      <c r="AO56" s="176" t="str">
        <f t="shared" ca="1" si="66"/>
        <v/>
      </c>
      <c r="AP56" s="179" t="str">
        <f t="shared" ca="1" si="67"/>
        <v/>
      </c>
      <c r="AQ56" s="172" t="str">
        <f t="shared" ca="1" si="45"/>
        <v/>
      </c>
      <c r="AR56" s="191">
        <v>4</v>
      </c>
      <c r="AS56" s="192">
        <v>6</v>
      </c>
      <c r="AT56" s="172" t="str">
        <f t="shared" ca="1" si="68"/>
        <v/>
      </c>
      <c r="AU56" s="122"/>
      <c r="AV56" s="175" t="e">
        <f>リスト!#REF!</f>
        <v>#REF!</v>
      </c>
      <c r="AW56" s="176" t="str">
        <f t="shared" ca="1" si="69"/>
        <v/>
      </c>
      <c r="AX56" s="193" t="str">
        <f t="shared" ca="1" si="70"/>
        <v/>
      </c>
      <c r="AY56" s="194" t="str">
        <f t="shared" ca="1" si="46"/>
        <v/>
      </c>
      <c r="AZ56" s="173">
        <v>4.4000000000000004</v>
      </c>
      <c r="BA56" s="174">
        <v>6.6</v>
      </c>
      <c r="BB56" s="172" t="str">
        <f t="shared" ca="1" si="71"/>
        <v/>
      </c>
      <c r="BC56" s="177" t="e">
        <f>リスト!#REF!</f>
        <v>#REF!</v>
      </c>
      <c r="BD56" s="176" t="str">
        <f t="shared" ca="1" si="72"/>
        <v/>
      </c>
      <c r="BE56" s="193" t="str">
        <f t="shared" ca="1" si="73"/>
        <v/>
      </c>
      <c r="BF56" s="194" t="str">
        <f t="shared" ca="1" si="47"/>
        <v/>
      </c>
      <c r="BG56" s="173">
        <v>1.6</v>
      </c>
      <c r="BH56" s="174">
        <v>2.4</v>
      </c>
      <c r="BI56" s="172" t="str">
        <f t="shared" ca="1" si="74"/>
        <v/>
      </c>
      <c r="BJ56" s="140"/>
      <c r="BK56" s="140"/>
      <c r="BL56" s="178" t="e">
        <f>リスト!#REF!</f>
        <v>#REF!</v>
      </c>
      <c r="BM56" s="176" t="str">
        <f t="shared" ca="1" si="75"/>
        <v/>
      </c>
      <c r="BN56" s="193" t="str">
        <f t="shared" ca="1" si="76"/>
        <v/>
      </c>
      <c r="BO56" s="194" t="str">
        <f t="shared" ca="1" si="48"/>
        <v/>
      </c>
      <c r="BP56" s="173">
        <v>0.4</v>
      </c>
      <c r="BQ56" s="174">
        <v>0.6</v>
      </c>
      <c r="BR56" s="172" t="str">
        <f t="shared" ca="1" si="77"/>
        <v/>
      </c>
      <c r="BS56" s="175" t="e">
        <f>リスト!#REF!</f>
        <v>#REF!</v>
      </c>
      <c r="BT56" s="176" t="str">
        <f t="shared" ca="1" si="78"/>
        <v/>
      </c>
      <c r="BU56" s="179" t="str">
        <f t="shared" ca="1" si="79"/>
        <v/>
      </c>
      <c r="BV56" s="180" t="str">
        <f t="shared" ca="1" si="49"/>
        <v/>
      </c>
      <c r="BW56" s="189">
        <v>0</v>
      </c>
      <c r="BX56" s="190">
        <v>0</v>
      </c>
      <c r="BY56" s="180" t="str">
        <f t="shared" ca="1" si="80"/>
        <v/>
      </c>
      <c r="BZ56" t="e">
        <f>リスト!#REF!</f>
        <v>#REF!</v>
      </c>
      <c r="CA56" s="290" t="e">
        <f>INDEX(リスト!X:X,MATCH($C56,リスト!$D:$D,0))</f>
        <v>#REF!</v>
      </c>
    </row>
    <row r="57" spans="1:79">
      <c r="A57" s="167">
        <f t="shared" si="0"/>
        <v>52</v>
      </c>
      <c r="B57" s="186" t="e">
        <f>リスト!#REF!</f>
        <v>#REF!</v>
      </c>
      <c r="C57" s="187" t="e">
        <f>リスト!#REF!</f>
        <v>#REF!</v>
      </c>
      <c r="D57" s="188" t="e">
        <f>リスト!#REF!</f>
        <v>#REF!</v>
      </c>
      <c r="E57" s="224" t="str">
        <f t="shared" ca="1" si="50"/>
        <v/>
      </c>
      <c r="F57" s="172" t="str">
        <f t="shared" ca="1" si="38"/>
        <v/>
      </c>
      <c r="G57" s="173">
        <v>6</v>
      </c>
      <c r="H57" s="174">
        <v>10</v>
      </c>
      <c r="I57" s="172" t="str">
        <f t="shared" ca="1" si="51"/>
        <v/>
      </c>
      <c r="J57" s="133"/>
      <c r="K57" s="175" t="e">
        <f>リスト!#REF!</f>
        <v>#REF!</v>
      </c>
      <c r="L57" s="176" t="str">
        <f t="shared" ca="1" si="52"/>
        <v/>
      </c>
      <c r="M57" s="171">
        <f t="shared" ca="1" si="53"/>
        <v>0</v>
      </c>
      <c r="N57" s="177" t="e">
        <f>リスト!#REF!</f>
        <v>#REF!</v>
      </c>
      <c r="O57" s="176" t="str">
        <f t="shared" ca="1" si="54"/>
        <v/>
      </c>
      <c r="P57" s="171">
        <f t="shared" ca="1" si="55"/>
        <v>0</v>
      </c>
      <c r="Q57" s="172" t="str">
        <f t="shared" ca="1" si="56"/>
        <v/>
      </c>
      <c r="R57" s="173">
        <v>0.56000000000000005</v>
      </c>
      <c r="S57" s="174">
        <v>0.84</v>
      </c>
      <c r="T57" s="172" t="str">
        <f t="shared" ca="1" si="57"/>
        <v/>
      </c>
      <c r="U57" s="140"/>
      <c r="V57" s="178" t="e">
        <f>リスト!#REF!</f>
        <v>#REF!</v>
      </c>
      <c r="W57" s="176" t="str">
        <f t="shared" ca="1" si="58"/>
        <v/>
      </c>
      <c r="X57" s="225">
        <f t="shared" ca="1" si="59"/>
        <v>0</v>
      </c>
      <c r="Y57" s="175" t="e">
        <f>リスト!#REF!</f>
        <v>#REF!</v>
      </c>
      <c r="Z57" s="176" t="str">
        <f t="shared" ca="1" si="60"/>
        <v/>
      </c>
      <c r="AA57" s="179">
        <f t="shared" ca="1" si="61"/>
        <v>0</v>
      </c>
      <c r="AB57" s="180" t="str">
        <f t="shared" ca="1" si="62"/>
        <v/>
      </c>
      <c r="AC57" s="189">
        <v>8</v>
      </c>
      <c r="AD57" s="190">
        <v>12</v>
      </c>
      <c r="AE57" s="180" t="str">
        <f t="shared" ca="1" si="14"/>
        <v/>
      </c>
      <c r="AF57" s="140"/>
      <c r="AG57" s="177" t="e">
        <f>リスト!#REF!</f>
        <v>#REF!</v>
      </c>
      <c r="AH57" s="176" t="str">
        <f t="shared" ca="1" si="63"/>
        <v/>
      </c>
      <c r="AI57" s="229">
        <f t="shared" ca="1" si="81"/>
        <v>0</v>
      </c>
      <c r="AJ57" s="183" t="str">
        <f t="shared" ca="1" si="64"/>
        <v/>
      </c>
      <c r="AK57" s="184">
        <v>200</v>
      </c>
      <c r="AL57" s="185">
        <v>300</v>
      </c>
      <c r="AM57" s="183" t="str">
        <f t="shared" ca="1" si="65"/>
        <v/>
      </c>
      <c r="AN57" s="175" t="e">
        <f>リスト!#REF!</f>
        <v>#REF!</v>
      </c>
      <c r="AO57" s="176" t="str">
        <f t="shared" ca="1" si="66"/>
        <v/>
      </c>
      <c r="AP57" s="179">
        <f t="shared" ca="1" si="67"/>
        <v>0</v>
      </c>
      <c r="AQ57" s="172" t="str">
        <f t="shared" ca="1" si="45"/>
        <v/>
      </c>
      <c r="AR57" s="191">
        <v>4</v>
      </c>
      <c r="AS57" s="192">
        <v>6</v>
      </c>
      <c r="AT57" s="172" t="str">
        <f t="shared" ca="1" si="68"/>
        <v/>
      </c>
      <c r="AU57" s="122"/>
      <c r="AV57" s="175" t="e">
        <f>リスト!#REF!</f>
        <v>#REF!</v>
      </c>
      <c r="AW57" s="176" t="str">
        <f t="shared" ca="1" si="69"/>
        <v/>
      </c>
      <c r="AX57" s="193">
        <f t="shared" ca="1" si="70"/>
        <v>0</v>
      </c>
      <c r="AY57" s="194" t="str">
        <f t="shared" ca="1" si="46"/>
        <v/>
      </c>
      <c r="AZ57" s="173">
        <v>4.4000000000000004</v>
      </c>
      <c r="BA57" s="174">
        <v>6.6</v>
      </c>
      <c r="BB57" s="172" t="str">
        <f t="shared" ca="1" si="71"/>
        <v/>
      </c>
      <c r="BC57" s="177" t="e">
        <f>リスト!#REF!</f>
        <v>#REF!</v>
      </c>
      <c r="BD57" s="176" t="str">
        <f t="shared" ca="1" si="72"/>
        <v/>
      </c>
      <c r="BE57" s="193">
        <f t="shared" ca="1" si="73"/>
        <v>0</v>
      </c>
      <c r="BF57" s="194" t="str">
        <f t="shared" ca="1" si="47"/>
        <v/>
      </c>
      <c r="BG57" s="173">
        <v>1.6</v>
      </c>
      <c r="BH57" s="174">
        <v>2.4</v>
      </c>
      <c r="BI57" s="172" t="str">
        <f t="shared" ca="1" si="74"/>
        <v/>
      </c>
      <c r="BJ57" s="140"/>
      <c r="BK57" s="140"/>
      <c r="BL57" s="178" t="e">
        <f>リスト!#REF!</f>
        <v>#REF!</v>
      </c>
      <c r="BM57" s="176" t="str">
        <f t="shared" ca="1" si="75"/>
        <v/>
      </c>
      <c r="BN57" s="193" t="str">
        <f t="shared" ca="1" si="76"/>
        <v/>
      </c>
      <c r="BO57" s="194" t="str">
        <f t="shared" ca="1" si="48"/>
        <v/>
      </c>
      <c r="BP57" s="173">
        <v>0.4</v>
      </c>
      <c r="BQ57" s="174">
        <v>0.6</v>
      </c>
      <c r="BR57" s="172" t="str">
        <f t="shared" ca="1" si="77"/>
        <v/>
      </c>
      <c r="BS57" s="175" t="e">
        <f>リスト!#REF!</f>
        <v>#REF!</v>
      </c>
      <c r="BT57" s="176" t="str">
        <f t="shared" ca="1" si="78"/>
        <v/>
      </c>
      <c r="BU57" s="179" t="str">
        <f t="shared" ca="1" si="79"/>
        <v/>
      </c>
      <c r="BV57" s="180" t="str">
        <f t="shared" ca="1" si="49"/>
        <v/>
      </c>
      <c r="BW57" s="189">
        <v>0</v>
      </c>
      <c r="BX57" s="190">
        <v>0</v>
      </c>
      <c r="BY57" s="180" t="str">
        <f t="shared" ca="1" si="80"/>
        <v/>
      </c>
      <c r="BZ57" t="e">
        <f>リスト!#REF!</f>
        <v>#REF!</v>
      </c>
      <c r="CA57" s="290" t="e">
        <f>INDEX(リスト!X:X,MATCH($C57,リスト!$D:$D,0))</f>
        <v>#REF!</v>
      </c>
    </row>
    <row r="58" spans="1:79">
      <c r="A58" s="167">
        <f t="shared" si="0"/>
        <v>53</v>
      </c>
      <c r="B58" s="186" t="e">
        <f>リスト!#REF!</f>
        <v>#REF!</v>
      </c>
      <c r="C58" s="187" t="e">
        <f>リスト!#REF!</f>
        <v>#REF!</v>
      </c>
      <c r="D58" s="188" t="e">
        <f>リスト!#REF!</f>
        <v>#REF!</v>
      </c>
      <c r="E58" s="224" t="str">
        <f t="shared" ca="1" si="50"/>
        <v/>
      </c>
      <c r="F58" s="172" t="str">
        <f t="shared" ca="1" si="38"/>
        <v/>
      </c>
      <c r="G58" s="173">
        <v>6</v>
      </c>
      <c r="H58" s="174">
        <v>10</v>
      </c>
      <c r="I58" s="172" t="str">
        <f t="shared" ca="1" si="51"/>
        <v/>
      </c>
      <c r="J58" s="133"/>
      <c r="K58" s="175" t="e">
        <f>リスト!#REF!</f>
        <v>#REF!</v>
      </c>
      <c r="L58" s="176" t="str">
        <f t="shared" ca="1" si="52"/>
        <v/>
      </c>
      <c r="M58" s="171">
        <f t="shared" ca="1" si="53"/>
        <v>0</v>
      </c>
      <c r="N58" s="177" t="e">
        <f>リスト!#REF!</f>
        <v>#REF!</v>
      </c>
      <c r="O58" s="176" t="str">
        <f t="shared" ca="1" si="54"/>
        <v/>
      </c>
      <c r="P58" s="171">
        <f t="shared" ca="1" si="55"/>
        <v>0</v>
      </c>
      <c r="Q58" s="172" t="str">
        <f t="shared" ca="1" si="56"/>
        <v/>
      </c>
      <c r="R58" s="173">
        <v>0.56000000000000005</v>
      </c>
      <c r="S58" s="174">
        <v>0.84</v>
      </c>
      <c r="T58" s="172" t="str">
        <f t="shared" ca="1" si="57"/>
        <v/>
      </c>
      <c r="U58" s="140"/>
      <c r="V58" s="178" t="e">
        <f>リスト!#REF!</f>
        <v>#REF!</v>
      </c>
      <c r="W58" s="176" t="str">
        <f t="shared" ca="1" si="58"/>
        <v/>
      </c>
      <c r="X58" s="225" t="str">
        <f t="shared" ca="1" si="59"/>
        <v/>
      </c>
      <c r="Y58" s="175" t="e">
        <f>リスト!#REF!</f>
        <v>#REF!</v>
      </c>
      <c r="Z58" s="176" t="str">
        <f t="shared" ca="1" si="60"/>
        <v/>
      </c>
      <c r="AA58" s="179">
        <f t="shared" ca="1" si="61"/>
        <v>0</v>
      </c>
      <c r="AB58" s="180" t="str">
        <f t="shared" ca="1" si="62"/>
        <v/>
      </c>
      <c r="AC58" s="189">
        <v>8</v>
      </c>
      <c r="AD58" s="190">
        <v>12</v>
      </c>
      <c r="AE58" s="180" t="str">
        <f t="shared" ca="1" si="14"/>
        <v/>
      </c>
      <c r="AF58" s="140"/>
      <c r="AG58" s="177" t="e">
        <f>リスト!#REF!</f>
        <v>#REF!</v>
      </c>
      <c r="AH58" s="176" t="str">
        <f t="shared" ca="1" si="63"/>
        <v/>
      </c>
      <c r="AI58" s="229">
        <f t="shared" ca="1" si="81"/>
        <v>0</v>
      </c>
      <c r="AJ58" s="183" t="str">
        <f t="shared" ca="1" si="64"/>
        <v/>
      </c>
      <c r="AK58" s="184">
        <v>200</v>
      </c>
      <c r="AL58" s="185">
        <v>300</v>
      </c>
      <c r="AM58" s="183" t="str">
        <f t="shared" ca="1" si="65"/>
        <v/>
      </c>
      <c r="AN58" s="175" t="e">
        <f>リスト!#REF!</f>
        <v>#REF!</v>
      </c>
      <c r="AO58" s="176" t="str">
        <f t="shared" ca="1" si="66"/>
        <v/>
      </c>
      <c r="AP58" s="179" t="str">
        <f t="shared" ca="1" si="67"/>
        <v/>
      </c>
      <c r="AQ58" s="172" t="str">
        <f t="shared" ca="1" si="45"/>
        <v/>
      </c>
      <c r="AR58" s="191">
        <v>4</v>
      </c>
      <c r="AS58" s="192">
        <v>6</v>
      </c>
      <c r="AT58" s="172" t="str">
        <f t="shared" ca="1" si="68"/>
        <v/>
      </c>
      <c r="AU58" s="122"/>
      <c r="AV58" s="175" t="e">
        <f>リスト!#REF!</f>
        <v>#REF!</v>
      </c>
      <c r="AW58" s="176" t="str">
        <f t="shared" ca="1" si="69"/>
        <v/>
      </c>
      <c r="AX58" s="193" t="str">
        <f t="shared" ca="1" si="70"/>
        <v/>
      </c>
      <c r="AY58" s="194" t="str">
        <f t="shared" ca="1" si="46"/>
        <v/>
      </c>
      <c r="AZ58" s="173">
        <v>4.4000000000000004</v>
      </c>
      <c r="BA58" s="174">
        <v>6.6</v>
      </c>
      <c r="BB58" s="172" t="str">
        <f t="shared" ca="1" si="71"/>
        <v/>
      </c>
      <c r="BC58" s="177" t="e">
        <f>リスト!#REF!</f>
        <v>#REF!</v>
      </c>
      <c r="BD58" s="176" t="str">
        <f t="shared" ca="1" si="72"/>
        <v/>
      </c>
      <c r="BE58" s="193" t="str">
        <f t="shared" ca="1" si="73"/>
        <v/>
      </c>
      <c r="BF58" s="194" t="str">
        <f t="shared" ca="1" si="47"/>
        <v/>
      </c>
      <c r="BG58" s="173">
        <v>1.6</v>
      </c>
      <c r="BH58" s="174">
        <v>2.4</v>
      </c>
      <c r="BI58" s="172" t="str">
        <f t="shared" ca="1" si="74"/>
        <v/>
      </c>
      <c r="BJ58" s="140"/>
      <c r="BK58" s="140"/>
      <c r="BL58" s="178" t="e">
        <f>リスト!#REF!</f>
        <v>#REF!</v>
      </c>
      <c r="BM58" s="176" t="str">
        <f t="shared" ca="1" si="75"/>
        <v/>
      </c>
      <c r="BN58" s="193" t="str">
        <f t="shared" ca="1" si="76"/>
        <v/>
      </c>
      <c r="BO58" s="194" t="str">
        <f t="shared" ca="1" si="48"/>
        <v/>
      </c>
      <c r="BP58" s="173">
        <v>0.4</v>
      </c>
      <c r="BQ58" s="174">
        <v>0.6</v>
      </c>
      <c r="BR58" s="172" t="str">
        <f t="shared" ca="1" si="77"/>
        <v/>
      </c>
      <c r="BS58" s="175" t="e">
        <f>リスト!#REF!</f>
        <v>#REF!</v>
      </c>
      <c r="BT58" s="176" t="str">
        <f t="shared" ca="1" si="78"/>
        <v/>
      </c>
      <c r="BU58" s="179" t="str">
        <f t="shared" ca="1" si="79"/>
        <v/>
      </c>
      <c r="BV58" s="180" t="str">
        <f t="shared" ca="1" si="49"/>
        <v/>
      </c>
      <c r="BW58" s="189">
        <v>0</v>
      </c>
      <c r="BX58" s="190">
        <v>0</v>
      </c>
      <c r="BY58" s="180" t="str">
        <f t="shared" ca="1" si="80"/>
        <v/>
      </c>
      <c r="BZ58" t="e">
        <f>リスト!#REF!</f>
        <v>#REF!</v>
      </c>
      <c r="CA58" s="290" t="e">
        <f>INDEX(リスト!X:X,MATCH($C58,リスト!$D:$D,0))</f>
        <v>#REF!</v>
      </c>
    </row>
    <row r="59" spans="1:79">
      <c r="A59" s="167">
        <f t="shared" si="0"/>
        <v>54</v>
      </c>
      <c r="B59" s="186" t="str">
        <f>リスト!C57</f>
        <v>棚卸</v>
      </c>
      <c r="C59" s="187">
        <f>リスト!D57</f>
        <v>0</v>
      </c>
      <c r="D59" s="188" t="str">
        <f>リスト!E57</f>
        <v>実棚明細入力</v>
      </c>
      <c r="E59" s="224" t="str">
        <f t="shared" ca="1" si="50"/>
        <v/>
      </c>
      <c r="F59" s="172" t="str">
        <f t="shared" ca="1" si="38"/>
        <v/>
      </c>
      <c r="G59" s="173">
        <v>6</v>
      </c>
      <c r="H59" s="174">
        <v>10</v>
      </c>
      <c r="I59" s="172" t="str">
        <f t="shared" ca="1" si="51"/>
        <v/>
      </c>
      <c r="J59" s="133"/>
      <c r="K59" s="175" t="str">
        <f>リスト!H57</f>
        <v>NG</v>
      </c>
      <c r="L59" s="176" t="str">
        <f t="shared" ca="1" si="52"/>
        <v/>
      </c>
      <c r="M59" s="171">
        <f t="shared" ca="1" si="53"/>
        <v>0</v>
      </c>
      <c r="N59" s="177" t="str">
        <f>リスト!I57</f>
        <v>NG</v>
      </c>
      <c r="O59" s="176" t="str">
        <f t="shared" ca="1" si="54"/>
        <v/>
      </c>
      <c r="P59" s="171">
        <f t="shared" ca="1" si="55"/>
        <v>0</v>
      </c>
      <c r="Q59" s="172" t="str">
        <f t="shared" ca="1" si="56"/>
        <v/>
      </c>
      <c r="R59" s="173">
        <v>0.56000000000000005</v>
      </c>
      <c r="S59" s="174">
        <v>0.84</v>
      </c>
      <c r="T59" s="172" t="str">
        <f t="shared" ca="1" si="57"/>
        <v/>
      </c>
      <c r="U59" s="140"/>
      <c r="V59" s="178" t="str">
        <f>リスト!J57</f>
        <v>NG</v>
      </c>
      <c r="W59" s="176" t="str">
        <f t="shared" ca="1" si="58"/>
        <v/>
      </c>
      <c r="X59" s="225">
        <f t="shared" ca="1" si="59"/>
        <v>0</v>
      </c>
      <c r="Y59" s="175" t="str">
        <f>リスト!K57</f>
        <v>NG</v>
      </c>
      <c r="Z59" s="176" t="str">
        <f t="shared" ca="1" si="60"/>
        <v/>
      </c>
      <c r="AA59" s="179">
        <f t="shared" ca="1" si="61"/>
        <v>0</v>
      </c>
      <c r="AB59" s="180" t="str">
        <f t="shared" ca="1" si="62"/>
        <v/>
      </c>
      <c r="AC59" s="189">
        <v>8</v>
      </c>
      <c r="AD59" s="190">
        <v>12</v>
      </c>
      <c r="AE59" s="180" t="str">
        <f t="shared" ca="1" si="14"/>
        <v/>
      </c>
      <c r="AF59" s="140"/>
      <c r="AG59" s="177" t="str">
        <f>リスト!L57</f>
        <v>NG</v>
      </c>
      <c r="AH59" s="176" t="str">
        <f t="shared" ca="1" si="63"/>
        <v/>
      </c>
      <c r="AI59" s="229">
        <f t="shared" ca="1" si="81"/>
        <v>0</v>
      </c>
      <c r="AJ59" s="183" t="str">
        <f t="shared" ca="1" si="64"/>
        <v/>
      </c>
      <c r="AK59" s="184">
        <v>200</v>
      </c>
      <c r="AL59" s="185">
        <v>300</v>
      </c>
      <c r="AM59" s="183" t="str">
        <f t="shared" ca="1" si="65"/>
        <v/>
      </c>
      <c r="AN59" s="175" t="str">
        <f>リスト!M57</f>
        <v>NG</v>
      </c>
      <c r="AO59" s="176" t="str">
        <f t="shared" ca="1" si="66"/>
        <v/>
      </c>
      <c r="AP59" s="179">
        <f t="shared" ca="1" si="67"/>
        <v>0</v>
      </c>
      <c r="AQ59" s="172" t="str">
        <f t="shared" ref="AQ59:AQ107" ca="1" si="82">IF(ISERROR(AP59/(AI59*0.01))=TRUE,"",AP59/(AI59*0.01))</f>
        <v/>
      </c>
      <c r="AR59" s="191">
        <v>4</v>
      </c>
      <c r="AS59" s="192">
        <v>6</v>
      </c>
      <c r="AT59" s="172" t="str">
        <f t="shared" ca="1" si="68"/>
        <v/>
      </c>
      <c r="AU59" s="122"/>
      <c r="AV59" s="175" t="str">
        <f>リスト!N57</f>
        <v>NG</v>
      </c>
      <c r="AW59" s="176" t="str">
        <f t="shared" ca="1" si="69"/>
        <v/>
      </c>
      <c r="AX59" s="193">
        <f t="shared" ca="1" si="70"/>
        <v>0</v>
      </c>
      <c r="AY59" s="194" t="str">
        <f t="shared" ref="AY59:AY107" ca="1" si="83">IF(ISERROR(AX59/$X59)=TRUE,"",AX59/$X59)</f>
        <v/>
      </c>
      <c r="AZ59" s="173">
        <v>4.4000000000000004</v>
      </c>
      <c r="BA59" s="174">
        <v>6.6</v>
      </c>
      <c r="BB59" s="172" t="str">
        <f t="shared" ca="1" si="71"/>
        <v/>
      </c>
      <c r="BC59" s="177" t="str">
        <f>リスト!O57</f>
        <v>NG</v>
      </c>
      <c r="BD59" s="176" t="str">
        <f t="shared" ca="1" si="72"/>
        <v/>
      </c>
      <c r="BE59" s="193" t="str">
        <f t="shared" ca="1" si="73"/>
        <v/>
      </c>
      <c r="BF59" s="194" t="str">
        <f t="shared" ref="BF59:BF107" ca="1" si="84">IF(ISERROR(BE59/$X59)=TRUE,"",BE59/$X59)</f>
        <v/>
      </c>
      <c r="BG59" s="173">
        <v>1.6</v>
      </c>
      <c r="BH59" s="174">
        <v>2.4</v>
      </c>
      <c r="BI59" s="172" t="str">
        <f t="shared" ca="1" si="74"/>
        <v/>
      </c>
      <c r="BJ59" s="140"/>
      <c r="BK59" s="140"/>
      <c r="BL59" s="178" t="str">
        <f>リスト!P57</f>
        <v>NG</v>
      </c>
      <c r="BM59" s="176" t="str">
        <f t="shared" ca="1" si="75"/>
        <v/>
      </c>
      <c r="BN59" s="193" t="str">
        <f t="shared" ca="1" si="76"/>
        <v/>
      </c>
      <c r="BO59" s="194" t="str">
        <f t="shared" ref="BO59:BO107" ca="1" si="85">IF(ISERROR(BN59/$X59)=TRUE,"",BN59/$X59)</f>
        <v/>
      </c>
      <c r="BP59" s="173">
        <v>0.4</v>
      </c>
      <c r="BQ59" s="174">
        <v>0.6</v>
      </c>
      <c r="BR59" s="172" t="str">
        <f t="shared" ca="1" si="77"/>
        <v/>
      </c>
      <c r="BS59" s="175" t="str">
        <f>リスト!Q57</f>
        <v>NG</v>
      </c>
      <c r="BT59" s="176" t="str">
        <f t="shared" ca="1" si="78"/>
        <v/>
      </c>
      <c r="BU59" s="179" t="str">
        <f t="shared" ca="1" si="79"/>
        <v/>
      </c>
      <c r="BV59" s="180" t="str">
        <f t="shared" ref="BV59:BV107" ca="1" si="86">IF(ISERROR(BU59/$X59)=TRUE,"",BU59/$X59)</f>
        <v/>
      </c>
      <c r="BW59" s="189">
        <v>0</v>
      </c>
      <c r="BX59" s="190">
        <v>0</v>
      </c>
      <c r="BY59" s="180" t="str">
        <f t="shared" ca="1" si="80"/>
        <v/>
      </c>
      <c r="BZ59" t="e">
        <f>リスト!#REF!</f>
        <v>#REF!</v>
      </c>
      <c r="CA59" s="290" t="e">
        <f>INDEX(リスト!X:X,MATCH($C59,リスト!$D:$D,0))</f>
        <v>#N/A</v>
      </c>
    </row>
    <row r="60" spans="1:79">
      <c r="A60" s="167">
        <f t="shared" ref="A60:A121" si="87">ROW()-5</f>
        <v>55</v>
      </c>
      <c r="B60" s="186" t="str">
        <f>リスト!C58</f>
        <v>棚卸</v>
      </c>
      <c r="C60" s="187">
        <f>リスト!D58</f>
        <v>0</v>
      </c>
      <c r="D60" s="188" t="str">
        <f>リスト!E58</f>
        <v>実棚明細削除</v>
      </c>
      <c r="E60" s="224" t="str">
        <f t="shared" ca="1" si="50"/>
        <v/>
      </c>
      <c r="F60" s="172" t="str">
        <f t="shared" ca="1" si="38"/>
        <v/>
      </c>
      <c r="G60" s="173">
        <v>6</v>
      </c>
      <c r="H60" s="174">
        <v>10</v>
      </c>
      <c r="I60" s="172" t="str">
        <f t="shared" ca="1" si="51"/>
        <v/>
      </c>
      <c r="J60" s="133"/>
      <c r="K60" s="175" t="str">
        <f>リスト!H58</f>
        <v>NG</v>
      </c>
      <c r="L60" s="176" t="str">
        <f t="shared" ca="1" si="52"/>
        <v/>
      </c>
      <c r="M60" s="171">
        <f t="shared" ca="1" si="53"/>
        <v>0</v>
      </c>
      <c r="N60" s="177" t="str">
        <f>リスト!I58</f>
        <v>NG</v>
      </c>
      <c r="O60" s="176" t="str">
        <f t="shared" ca="1" si="54"/>
        <v/>
      </c>
      <c r="P60" s="171">
        <f t="shared" ca="1" si="55"/>
        <v>0</v>
      </c>
      <c r="Q60" s="172" t="str">
        <f t="shared" ca="1" si="56"/>
        <v/>
      </c>
      <c r="R60" s="173">
        <v>0.56000000000000005</v>
      </c>
      <c r="S60" s="174">
        <v>0.84</v>
      </c>
      <c r="T60" s="172" t="str">
        <f t="shared" ca="1" si="57"/>
        <v/>
      </c>
      <c r="U60" s="140"/>
      <c r="V60" s="178" t="str">
        <f>リスト!J58</f>
        <v>NG</v>
      </c>
      <c r="W60" s="176" t="str">
        <f t="shared" ca="1" si="58"/>
        <v/>
      </c>
      <c r="X60" s="225">
        <f t="shared" ca="1" si="59"/>
        <v>0</v>
      </c>
      <c r="Y60" s="175" t="str">
        <f>リスト!K58</f>
        <v>NG</v>
      </c>
      <c r="Z60" s="176" t="str">
        <f t="shared" ca="1" si="60"/>
        <v/>
      </c>
      <c r="AA60" s="179">
        <f t="shared" ca="1" si="61"/>
        <v>0</v>
      </c>
      <c r="AB60" s="180" t="str">
        <f t="shared" ca="1" si="62"/>
        <v/>
      </c>
      <c r="AC60" s="189">
        <v>8</v>
      </c>
      <c r="AD60" s="190">
        <v>12</v>
      </c>
      <c r="AE60" s="180" t="str">
        <f t="shared" ca="1" si="14"/>
        <v/>
      </c>
      <c r="AF60" s="140"/>
      <c r="AG60" s="177" t="str">
        <f>リスト!L58</f>
        <v>NG</v>
      </c>
      <c r="AH60" s="176" t="str">
        <f t="shared" ca="1" si="63"/>
        <v/>
      </c>
      <c r="AI60" s="229">
        <f t="shared" ca="1" si="81"/>
        <v>0</v>
      </c>
      <c r="AJ60" s="183" t="str">
        <f t="shared" ca="1" si="64"/>
        <v/>
      </c>
      <c r="AK60" s="184">
        <v>200</v>
      </c>
      <c r="AL60" s="185">
        <v>300</v>
      </c>
      <c r="AM60" s="183" t="str">
        <f t="shared" ca="1" si="65"/>
        <v/>
      </c>
      <c r="AN60" s="175" t="str">
        <f>リスト!M58</f>
        <v>NG</v>
      </c>
      <c r="AO60" s="176" t="str">
        <f t="shared" ca="1" si="66"/>
        <v/>
      </c>
      <c r="AP60" s="179">
        <f t="shared" ca="1" si="67"/>
        <v>0</v>
      </c>
      <c r="AQ60" s="172" t="str">
        <f t="shared" ca="1" si="82"/>
        <v/>
      </c>
      <c r="AR60" s="191">
        <v>4</v>
      </c>
      <c r="AS60" s="192">
        <v>6</v>
      </c>
      <c r="AT60" s="172" t="str">
        <f t="shared" ca="1" si="68"/>
        <v/>
      </c>
      <c r="AU60" s="122"/>
      <c r="AV60" s="175" t="str">
        <f>リスト!N58</f>
        <v>NG</v>
      </c>
      <c r="AW60" s="176" t="str">
        <f t="shared" ca="1" si="69"/>
        <v/>
      </c>
      <c r="AX60" s="193">
        <f t="shared" ca="1" si="70"/>
        <v>0</v>
      </c>
      <c r="AY60" s="194" t="str">
        <f t="shared" ca="1" si="83"/>
        <v/>
      </c>
      <c r="AZ60" s="173">
        <v>4.4000000000000004</v>
      </c>
      <c r="BA60" s="174">
        <v>6.6</v>
      </c>
      <c r="BB60" s="172" t="str">
        <f t="shared" ca="1" si="71"/>
        <v/>
      </c>
      <c r="BC60" s="177" t="str">
        <f>リスト!O58</f>
        <v>NG</v>
      </c>
      <c r="BD60" s="176" t="str">
        <f t="shared" ca="1" si="72"/>
        <v/>
      </c>
      <c r="BE60" s="193">
        <f t="shared" ca="1" si="73"/>
        <v>0</v>
      </c>
      <c r="BF60" s="194" t="str">
        <f t="shared" ca="1" si="84"/>
        <v/>
      </c>
      <c r="BG60" s="173">
        <v>1.6</v>
      </c>
      <c r="BH60" s="174">
        <v>2.4</v>
      </c>
      <c r="BI60" s="172" t="str">
        <f t="shared" ca="1" si="74"/>
        <v/>
      </c>
      <c r="BJ60" s="140"/>
      <c r="BK60" s="140"/>
      <c r="BL60" s="178" t="str">
        <f>リスト!P58</f>
        <v>NG</v>
      </c>
      <c r="BM60" s="176" t="str">
        <f t="shared" ca="1" si="75"/>
        <v/>
      </c>
      <c r="BN60" s="193" t="str">
        <f t="shared" ca="1" si="76"/>
        <v/>
      </c>
      <c r="BO60" s="194" t="str">
        <f t="shared" ca="1" si="85"/>
        <v/>
      </c>
      <c r="BP60" s="173">
        <v>0.4</v>
      </c>
      <c r="BQ60" s="174">
        <v>0.6</v>
      </c>
      <c r="BR60" s="172" t="str">
        <f t="shared" ca="1" si="77"/>
        <v/>
      </c>
      <c r="BS60" s="175" t="str">
        <f>リスト!Q58</f>
        <v>NG</v>
      </c>
      <c r="BT60" s="176" t="str">
        <f t="shared" ca="1" si="78"/>
        <v/>
      </c>
      <c r="BU60" s="179" t="str">
        <f t="shared" ca="1" si="79"/>
        <v/>
      </c>
      <c r="BV60" s="180" t="str">
        <f t="shared" ca="1" si="86"/>
        <v/>
      </c>
      <c r="BW60" s="189">
        <v>0</v>
      </c>
      <c r="BX60" s="190">
        <v>0</v>
      </c>
      <c r="BY60" s="180" t="str">
        <f t="shared" ca="1" si="80"/>
        <v/>
      </c>
      <c r="BZ60" t="e">
        <f>リスト!#REF!</f>
        <v>#REF!</v>
      </c>
      <c r="CA60" s="290" t="e">
        <f>INDEX(リスト!X:X,MATCH($C60,リスト!$D:$D,0))</f>
        <v>#N/A</v>
      </c>
    </row>
    <row r="61" spans="1:79">
      <c r="A61" s="167">
        <f t="shared" si="87"/>
        <v>56</v>
      </c>
      <c r="B61" s="186" t="str">
        <f>リスト!C59</f>
        <v>棚卸</v>
      </c>
      <c r="C61" s="187">
        <f>リスト!D59</f>
        <v>0</v>
      </c>
      <c r="D61" s="188" t="str">
        <f>リスト!E59</f>
        <v>棚卸照会</v>
      </c>
      <c r="E61" s="224" t="str">
        <f t="shared" ca="1" si="50"/>
        <v/>
      </c>
      <c r="F61" s="172" t="str">
        <f t="shared" ca="1" si="38"/>
        <v/>
      </c>
      <c r="G61" s="173">
        <v>6</v>
      </c>
      <c r="H61" s="174">
        <v>10</v>
      </c>
      <c r="I61" s="172" t="str">
        <f t="shared" ca="1" si="51"/>
        <v/>
      </c>
      <c r="J61" s="133"/>
      <c r="K61" s="175" t="str">
        <f>リスト!H59</f>
        <v>NG</v>
      </c>
      <c r="L61" s="176" t="str">
        <f t="shared" ca="1" si="52"/>
        <v/>
      </c>
      <c r="M61" s="171">
        <f t="shared" ca="1" si="53"/>
        <v>0</v>
      </c>
      <c r="N61" s="177" t="str">
        <f>リスト!I59</f>
        <v>NG</v>
      </c>
      <c r="O61" s="176" t="str">
        <f t="shared" ca="1" si="54"/>
        <v/>
      </c>
      <c r="P61" s="171">
        <f t="shared" ca="1" si="55"/>
        <v>0</v>
      </c>
      <c r="Q61" s="172" t="str">
        <f t="shared" ca="1" si="56"/>
        <v/>
      </c>
      <c r="R61" s="173">
        <v>0.56000000000000005</v>
      </c>
      <c r="S61" s="174">
        <v>0.84</v>
      </c>
      <c r="T61" s="172" t="str">
        <f t="shared" ca="1" si="57"/>
        <v/>
      </c>
      <c r="U61" s="140"/>
      <c r="V61" s="178" t="str">
        <f>リスト!J59</f>
        <v>NG</v>
      </c>
      <c r="W61" s="176" t="str">
        <f t="shared" ca="1" si="58"/>
        <v/>
      </c>
      <c r="X61" s="225">
        <f t="shared" ca="1" si="59"/>
        <v>5.1999999999999998E-2</v>
      </c>
      <c r="Y61" s="175" t="str">
        <f>リスト!K59</f>
        <v>NG</v>
      </c>
      <c r="Z61" s="176" t="str">
        <f t="shared" ca="1" si="60"/>
        <v/>
      </c>
      <c r="AA61" s="179">
        <f t="shared" ca="1" si="61"/>
        <v>0</v>
      </c>
      <c r="AB61" s="180">
        <f t="shared" ca="1" si="62"/>
        <v>0</v>
      </c>
      <c r="AC61" s="189">
        <v>8</v>
      </c>
      <c r="AD61" s="190">
        <v>12</v>
      </c>
      <c r="AE61" s="180" t="str">
        <f t="shared" ca="1" si="14"/>
        <v/>
      </c>
      <c r="AF61" s="140"/>
      <c r="AG61" s="177" t="str">
        <f>リスト!L59</f>
        <v>NG</v>
      </c>
      <c r="AH61" s="176" t="str">
        <f t="shared" ca="1" si="63"/>
        <v/>
      </c>
      <c r="AI61" s="229">
        <f t="shared" ca="1" si="81"/>
        <v>0</v>
      </c>
      <c r="AJ61" s="183">
        <f t="shared" ca="1" si="64"/>
        <v>0</v>
      </c>
      <c r="AK61" s="184">
        <v>200</v>
      </c>
      <c r="AL61" s="185">
        <v>300</v>
      </c>
      <c r="AM61" s="183" t="str">
        <f t="shared" ca="1" si="65"/>
        <v/>
      </c>
      <c r="AN61" s="175" t="str">
        <f>リスト!M59</f>
        <v>NG</v>
      </c>
      <c r="AO61" s="176" t="str">
        <f t="shared" ca="1" si="66"/>
        <v/>
      </c>
      <c r="AP61" s="179">
        <f t="shared" ca="1" si="67"/>
        <v>0</v>
      </c>
      <c r="AQ61" s="172" t="str">
        <f t="shared" ca="1" si="82"/>
        <v/>
      </c>
      <c r="AR61" s="191">
        <v>4</v>
      </c>
      <c r="AS61" s="192">
        <v>6</v>
      </c>
      <c r="AT61" s="172" t="str">
        <f t="shared" ca="1" si="68"/>
        <v/>
      </c>
      <c r="AU61" s="122"/>
      <c r="AV61" s="175" t="str">
        <f>リスト!N59</f>
        <v>NG</v>
      </c>
      <c r="AW61" s="176" t="str">
        <f t="shared" ca="1" si="69"/>
        <v/>
      </c>
      <c r="AX61" s="193">
        <f t="shared" ca="1" si="70"/>
        <v>0</v>
      </c>
      <c r="AY61" s="194">
        <f t="shared" ca="1" si="83"/>
        <v>0</v>
      </c>
      <c r="AZ61" s="173">
        <v>4.4000000000000004</v>
      </c>
      <c r="BA61" s="174">
        <v>6.6</v>
      </c>
      <c r="BB61" s="172" t="str">
        <f t="shared" ca="1" si="71"/>
        <v/>
      </c>
      <c r="BC61" s="177" t="str">
        <f>リスト!O59</f>
        <v>NG</v>
      </c>
      <c r="BD61" s="176" t="str">
        <f t="shared" ca="1" si="72"/>
        <v/>
      </c>
      <c r="BE61" s="193">
        <f t="shared" ca="1" si="73"/>
        <v>0</v>
      </c>
      <c r="BF61" s="194">
        <f t="shared" ca="1" si="84"/>
        <v>0</v>
      </c>
      <c r="BG61" s="173">
        <v>1.6</v>
      </c>
      <c r="BH61" s="174">
        <v>2.4</v>
      </c>
      <c r="BI61" s="172" t="str">
        <f t="shared" ca="1" si="74"/>
        <v/>
      </c>
      <c r="BJ61" s="140"/>
      <c r="BK61" s="140"/>
      <c r="BL61" s="178" t="str">
        <f>リスト!P59</f>
        <v>NG</v>
      </c>
      <c r="BM61" s="176" t="str">
        <f t="shared" ca="1" si="75"/>
        <v/>
      </c>
      <c r="BN61" s="193" t="str">
        <f t="shared" ca="1" si="76"/>
        <v/>
      </c>
      <c r="BO61" s="194" t="str">
        <f t="shared" ca="1" si="85"/>
        <v/>
      </c>
      <c r="BP61" s="173">
        <v>0.4</v>
      </c>
      <c r="BQ61" s="174">
        <v>0.6</v>
      </c>
      <c r="BR61" s="172" t="str">
        <f t="shared" ca="1" si="77"/>
        <v/>
      </c>
      <c r="BS61" s="175" t="str">
        <f>リスト!Q59</f>
        <v>NG</v>
      </c>
      <c r="BT61" s="176" t="str">
        <f t="shared" ca="1" si="78"/>
        <v/>
      </c>
      <c r="BU61" s="179" t="str">
        <f t="shared" ca="1" si="79"/>
        <v/>
      </c>
      <c r="BV61" s="180" t="str">
        <f t="shared" ca="1" si="86"/>
        <v/>
      </c>
      <c r="BW61" s="189">
        <v>0</v>
      </c>
      <c r="BX61" s="190">
        <v>0</v>
      </c>
      <c r="BY61" s="180" t="str">
        <f t="shared" ca="1" si="80"/>
        <v/>
      </c>
      <c r="BZ61" t="e">
        <f>リスト!#REF!</f>
        <v>#REF!</v>
      </c>
      <c r="CA61" s="290" t="e">
        <f>INDEX(リスト!X:X,MATCH($C61,リスト!$D:$D,0))</f>
        <v>#N/A</v>
      </c>
    </row>
    <row r="62" spans="1:79">
      <c r="A62" s="167">
        <f t="shared" si="87"/>
        <v>57</v>
      </c>
      <c r="B62" s="186" t="e">
        <f>リスト!#REF!</f>
        <v>#REF!</v>
      </c>
      <c r="C62" s="187" t="e">
        <f>リスト!#REF!</f>
        <v>#REF!</v>
      </c>
      <c r="D62" s="188" t="e">
        <f>リスト!#REF!</f>
        <v>#REF!</v>
      </c>
      <c r="E62" s="224" t="str">
        <f t="shared" ca="1" si="50"/>
        <v/>
      </c>
      <c r="F62" s="172" t="str">
        <f t="shared" ca="1" si="38"/>
        <v/>
      </c>
      <c r="G62" s="173">
        <v>6</v>
      </c>
      <c r="H62" s="174">
        <v>10</v>
      </c>
      <c r="I62" s="172" t="str">
        <f t="shared" ca="1" si="51"/>
        <v/>
      </c>
      <c r="J62" s="133"/>
      <c r="K62" s="175" t="e">
        <f>リスト!#REF!</f>
        <v>#REF!</v>
      </c>
      <c r="L62" s="176" t="str">
        <f t="shared" ca="1" si="52"/>
        <v/>
      </c>
      <c r="M62" s="171">
        <f t="shared" ca="1" si="53"/>
        <v>0</v>
      </c>
      <c r="N62" s="177" t="e">
        <f>リスト!#REF!</f>
        <v>#REF!</v>
      </c>
      <c r="O62" s="176" t="str">
        <f t="shared" ca="1" si="54"/>
        <v/>
      </c>
      <c r="P62" s="171">
        <f t="shared" ca="1" si="55"/>
        <v>0</v>
      </c>
      <c r="Q62" s="172" t="str">
        <f t="shared" ca="1" si="56"/>
        <v/>
      </c>
      <c r="R62" s="173">
        <v>0.56000000000000005</v>
      </c>
      <c r="S62" s="174">
        <v>0.84</v>
      </c>
      <c r="T62" s="172" t="str">
        <f t="shared" ca="1" si="57"/>
        <v/>
      </c>
      <c r="U62" s="140"/>
      <c r="V62" s="178" t="e">
        <f>リスト!#REF!</f>
        <v>#REF!</v>
      </c>
      <c r="W62" s="176" t="str">
        <f t="shared" ca="1" si="58"/>
        <v/>
      </c>
      <c r="X62" s="225">
        <f t="shared" ca="1" si="59"/>
        <v>0.34100000000000003</v>
      </c>
      <c r="Y62" s="175" t="e">
        <f>リスト!#REF!</f>
        <v>#REF!</v>
      </c>
      <c r="Z62" s="176" t="str">
        <f t="shared" ca="1" si="60"/>
        <v/>
      </c>
      <c r="AA62" s="179">
        <f t="shared" ca="1" si="61"/>
        <v>0</v>
      </c>
      <c r="AB62" s="180">
        <f t="shared" ca="1" si="62"/>
        <v>0</v>
      </c>
      <c r="AC62" s="189">
        <v>8</v>
      </c>
      <c r="AD62" s="190">
        <v>12</v>
      </c>
      <c r="AE62" s="180" t="str">
        <f t="shared" ca="1" si="14"/>
        <v/>
      </c>
      <c r="AF62" s="140"/>
      <c r="AG62" s="177" t="e">
        <f>リスト!#REF!</f>
        <v>#REF!</v>
      </c>
      <c r="AH62" s="176" t="str">
        <f t="shared" ca="1" si="63"/>
        <v/>
      </c>
      <c r="AI62" s="229">
        <f t="shared" ca="1" si="81"/>
        <v>0</v>
      </c>
      <c r="AJ62" s="183">
        <f t="shared" ca="1" si="64"/>
        <v>0</v>
      </c>
      <c r="AK62" s="184">
        <v>200</v>
      </c>
      <c r="AL62" s="185">
        <v>300</v>
      </c>
      <c r="AM62" s="183" t="str">
        <f t="shared" ca="1" si="65"/>
        <v/>
      </c>
      <c r="AN62" s="175" t="e">
        <f>リスト!#REF!</f>
        <v>#REF!</v>
      </c>
      <c r="AO62" s="176" t="str">
        <f t="shared" ca="1" si="66"/>
        <v/>
      </c>
      <c r="AP62" s="179">
        <f t="shared" ca="1" si="67"/>
        <v>4</v>
      </c>
      <c r="AQ62" s="172" t="str">
        <f t="shared" ca="1" si="82"/>
        <v/>
      </c>
      <c r="AR62" s="191">
        <v>4</v>
      </c>
      <c r="AS62" s="192">
        <v>6</v>
      </c>
      <c r="AT62" s="172" t="str">
        <f t="shared" ca="1" si="68"/>
        <v/>
      </c>
      <c r="AU62" s="122"/>
      <c r="AV62" s="175" t="e">
        <f>リスト!#REF!</f>
        <v>#REF!</v>
      </c>
      <c r="AW62" s="176" t="str">
        <f t="shared" ca="1" si="69"/>
        <v/>
      </c>
      <c r="AX62" s="193">
        <f t="shared" ca="1" si="70"/>
        <v>2</v>
      </c>
      <c r="AY62" s="194">
        <f t="shared" ca="1" si="83"/>
        <v>5.8651026392961869</v>
      </c>
      <c r="AZ62" s="173">
        <v>4.4000000000000004</v>
      </c>
      <c r="BA62" s="174">
        <v>6.6</v>
      </c>
      <c r="BB62" s="172" t="str">
        <f t="shared" ca="1" si="71"/>
        <v/>
      </c>
      <c r="BC62" s="177" t="e">
        <f>リスト!#REF!</f>
        <v>#REF!</v>
      </c>
      <c r="BD62" s="176" t="str">
        <f t="shared" ca="1" si="72"/>
        <v/>
      </c>
      <c r="BE62" s="193">
        <f t="shared" ca="1" si="73"/>
        <v>1</v>
      </c>
      <c r="BF62" s="194">
        <f t="shared" ca="1" si="84"/>
        <v>2.9325513196480935</v>
      </c>
      <c r="BG62" s="173">
        <v>1.6</v>
      </c>
      <c r="BH62" s="174">
        <v>2.4</v>
      </c>
      <c r="BI62" s="172" t="str">
        <f t="shared" ca="1" si="74"/>
        <v/>
      </c>
      <c r="BJ62" s="140"/>
      <c r="BK62" s="140"/>
      <c r="BL62" s="178" t="e">
        <f>リスト!#REF!</f>
        <v>#REF!</v>
      </c>
      <c r="BM62" s="176" t="str">
        <f t="shared" ca="1" si="75"/>
        <v/>
      </c>
      <c r="BN62" s="193" t="str">
        <f t="shared" ca="1" si="76"/>
        <v/>
      </c>
      <c r="BO62" s="194" t="str">
        <f t="shared" ca="1" si="85"/>
        <v/>
      </c>
      <c r="BP62" s="173">
        <v>0.4</v>
      </c>
      <c r="BQ62" s="174">
        <v>0.6</v>
      </c>
      <c r="BR62" s="172" t="str">
        <f t="shared" ca="1" si="77"/>
        <v/>
      </c>
      <c r="BS62" s="175" t="e">
        <f>リスト!#REF!</f>
        <v>#REF!</v>
      </c>
      <c r="BT62" s="176" t="str">
        <f t="shared" ca="1" si="78"/>
        <v/>
      </c>
      <c r="BU62" s="179" t="str">
        <f t="shared" ca="1" si="79"/>
        <v/>
      </c>
      <c r="BV62" s="180" t="str">
        <f t="shared" ca="1" si="86"/>
        <v/>
      </c>
      <c r="BW62" s="189">
        <v>0</v>
      </c>
      <c r="BX62" s="190">
        <v>0</v>
      </c>
      <c r="BY62" s="180" t="str">
        <f t="shared" ca="1" si="80"/>
        <v/>
      </c>
      <c r="BZ62" t="e">
        <f>リスト!#REF!</f>
        <v>#REF!</v>
      </c>
      <c r="CA62" s="290" t="e">
        <f>INDEX(リスト!X:X,MATCH($C62,リスト!$D:$D,0))</f>
        <v>#REF!</v>
      </c>
    </row>
    <row r="63" spans="1:79">
      <c r="A63" s="167">
        <f t="shared" si="87"/>
        <v>58</v>
      </c>
      <c r="B63" s="186" t="e">
        <f>リスト!#REF!</f>
        <v>#REF!</v>
      </c>
      <c r="C63" s="187" t="e">
        <f>リスト!#REF!</f>
        <v>#REF!</v>
      </c>
      <c r="D63" s="188" t="e">
        <f>リスト!#REF!</f>
        <v>#REF!</v>
      </c>
      <c r="E63" s="224" t="str">
        <f t="shared" ca="1" si="50"/>
        <v/>
      </c>
      <c r="F63" s="172" t="str">
        <f t="shared" ca="1" si="38"/>
        <v/>
      </c>
      <c r="G63" s="173">
        <v>6</v>
      </c>
      <c r="H63" s="174">
        <v>10</v>
      </c>
      <c r="I63" s="172" t="str">
        <f t="shared" ca="1" si="51"/>
        <v/>
      </c>
      <c r="J63" s="133"/>
      <c r="K63" s="175" t="e">
        <f>リスト!#REF!</f>
        <v>#REF!</v>
      </c>
      <c r="L63" s="176" t="str">
        <f t="shared" ca="1" si="52"/>
        <v/>
      </c>
      <c r="M63" s="171">
        <f t="shared" ca="1" si="53"/>
        <v>0</v>
      </c>
      <c r="N63" s="177" t="e">
        <f>リスト!#REF!</f>
        <v>#REF!</v>
      </c>
      <c r="O63" s="176" t="str">
        <f t="shared" ca="1" si="54"/>
        <v/>
      </c>
      <c r="P63" s="171">
        <f t="shared" ca="1" si="55"/>
        <v>0</v>
      </c>
      <c r="Q63" s="172" t="str">
        <f t="shared" ca="1" si="56"/>
        <v/>
      </c>
      <c r="R63" s="173">
        <v>0.56000000000000005</v>
      </c>
      <c r="S63" s="174">
        <v>0.84</v>
      </c>
      <c r="T63" s="172" t="str">
        <f t="shared" ca="1" si="57"/>
        <v/>
      </c>
      <c r="U63" s="140"/>
      <c r="V63" s="178" t="e">
        <f>リスト!#REF!</f>
        <v>#REF!</v>
      </c>
      <c r="W63" s="176" t="str">
        <f t="shared" ca="1" si="58"/>
        <v/>
      </c>
      <c r="X63" s="225" t="str">
        <f t="shared" ca="1" si="59"/>
        <v/>
      </c>
      <c r="Y63" s="175" t="e">
        <f>リスト!#REF!</f>
        <v>#REF!</v>
      </c>
      <c r="Z63" s="176" t="str">
        <f t="shared" ca="1" si="60"/>
        <v/>
      </c>
      <c r="AA63" s="179">
        <f t="shared" ca="1" si="61"/>
        <v>0</v>
      </c>
      <c r="AB63" s="180" t="str">
        <f t="shared" ca="1" si="62"/>
        <v/>
      </c>
      <c r="AC63" s="189">
        <v>8</v>
      </c>
      <c r="AD63" s="190">
        <v>12</v>
      </c>
      <c r="AE63" s="180" t="str">
        <f t="shared" ca="1" si="14"/>
        <v/>
      </c>
      <c r="AF63" s="140"/>
      <c r="AG63" s="177" t="e">
        <f>リスト!#REF!</f>
        <v>#REF!</v>
      </c>
      <c r="AH63" s="176" t="str">
        <f t="shared" ca="1" si="63"/>
        <v/>
      </c>
      <c r="AI63" s="229">
        <f t="shared" ca="1" si="81"/>
        <v>0</v>
      </c>
      <c r="AJ63" s="183" t="str">
        <f t="shared" ca="1" si="64"/>
        <v/>
      </c>
      <c r="AK63" s="184">
        <v>200</v>
      </c>
      <c r="AL63" s="185">
        <v>300</v>
      </c>
      <c r="AM63" s="183" t="str">
        <f t="shared" ca="1" si="65"/>
        <v/>
      </c>
      <c r="AN63" s="175" t="e">
        <f>リスト!#REF!</f>
        <v>#REF!</v>
      </c>
      <c r="AO63" s="176" t="str">
        <f t="shared" ca="1" si="66"/>
        <v/>
      </c>
      <c r="AP63" s="179">
        <f t="shared" ca="1" si="67"/>
        <v>17</v>
      </c>
      <c r="AQ63" s="172" t="str">
        <f t="shared" ca="1" si="82"/>
        <v/>
      </c>
      <c r="AR63" s="191">
        <v>4</v>
      </c>
      <c r="AS63" s="192">
        <v>6</v>
      </c>
      <c r="AT63" s="172" t="str">
        <f t="shared" ca="1" si="68"/>
        <v/>
      </c>
      <c r="AU63" s="122"/>
      <c r="AV63" s="175" t="e">
        <f>リスト!#REF!</f>
        <v>#REF!</v>
      </c>
      <c r="AW63" s="176" t="str">
        <f t="shared" ca="1" si="69"/>
        <v/>
      </c>
      <c r="AX63" s="193" t="str">
        <f t="shared" ca="1" si="70"/>
        <v/>
      </c>
      <c r="AY63" s="194" t="str">
        <f t="shared" ca="1" si="83"/>
        <v/>
      </c>
      <c r="AZ63" s="173">
        <v>4.4000000000000004</v>
      </c>
      <c r="BA63" s="174">
        <v>6.6</v>
      </c>
      <c r="BB63" s="172" t="str">
        <f t="shared" ca="1" si="71"/>
        <v/>
      </c>
      <c r="BC63" s="177" t="e">
        <f>リスト!#REF!</f>
        <v>#REF!</v>
      </c>
      <c r="BD63" s="176" t="str">
        <f t="shared" ca="1" si="72"/>
        <v/>
      </c>
      <c r="BE63" s="193" t="str">
        <f t="shared" ca="1" si="73"/>
        <v/>
      </c>
      <c r="BF63" s="194" t="str">
        <f t="shared" ca="1" si="84"/>
        <v/>
      </c>
      <c r="BG63" s="173">
        <v>1.6</v>
      </c>
      <c r="BH63" s="174">
        <v>2.4</v>
      </c>
      <c r="BI63" s="172" t="str">
        <f t="shared" ca="1" si="74"/>
        <v/>
      </c>
      <c r="BJ63" s="140"/>
      <c r="BK63" s="140"/>
      <c r="BL63" s="178" t="e">
        <f>リスト!#REF!</f>
        <v>#REF!</v>
      </c>
      <c r="BM63" s="176" t="str">
        <f t="shared" ca="1" si="75"/>
        <v/>
      </c>
      <c r="BN63" s="193" t="str">
        <f t="shared" ca="1" si="76"/>
        <v/>
      </c>
      <c r="BO63" s="194" t="str">
        <f t="shared" ca="1" si="85"/>
        <v/>
      </c>
      <c r="BP63" s="173">
        <v>0.4</v>
      </c>
      <c r="BQ63" s="174">
        <v>0.6</v>
      </c>
      <c r="BR63" s="172" t="str">
        <f t="shared" ca="1" si="77"/>
        <v/>
      </c>
      <c r="BS63" s="175" t="e">
        <f>リスト!#REF!</f>
        <v>#REF!</v>
      </c>
      <c r="BT63" s="176" t="str">
        <f t="shared" ca="1" si="78"/>
        <v/>
      </c>
      <c r="BU63" s="179" t="str">
        <f t="shared" ca="1" si="79"/>
        <v/>
      </c>
      <c r="BV63" s="180" t="str">
        <f t="shared" ca="1" si="86"/>
        <v/>
      </c>
      <c r="BW63" s="189">
        <v>0</v>
      </c>
      <c r="BX63" s="190">
        <v>0</v>
      </c>
      <c r="BY63" s="180" t="str">
        <f t="shared" ca="1" si="80"/>
        <v/>
      </c>
      <c r="BZ63" t="e">
        <f>リスト!#REF!</f>
        <v>#REF!</v>
      </c>
      <c r="CA63" s="290" t="e">
        <f>INDEX(リスト!X:X,MATCH($C63,リスト!$D:$D,0))</f>
        <v>#REF!</v>
      </c>
    </row>
    <row r="64" spans="1:79">
      <c r="A64" s="167">
        <f t="shared" si="87"/>
        <v>59</v>
      </c>
      <c r="B64" s="186" t="e">
        <f>リスト!#REF!</f>
        <v>#REF!</v>
      </c>
      <c r="C64" s="187" t="e">
        <f>リスト!#REF!</f>
        <v>#REF!</v>
      </c>
      <c r="D64" s="188" t="e">
        <f>リスト!#REF!</f>
        <v>#REF!</v>
      </c>
      <c r="E64" s="224" t="str">
        <f t="shared" ca="1" si="50"/>
        <v/>
      </c>
      <c r="F64" s="172" t="str">
        <f t="shared" ca="1" si="38"/>
        <v/>
      </c>
      <c r="G64" s="173">
        <v>6</v>
      </c>
      <c r="H64" s="174">
        <v>10</v>
      </c>
      <c r="I64" s="172" t="str">
        <f t="shared" ca="1" si="51"/>
        <v/>
      </c>
      <c r="J64" s="133"/>
      <c r="K64" s="175" t="e">
        <f>リスト!#REF!</f>
        <v>#REF!</v>
      </c>
      <c r="L64" s="176" t="str">
        <f t="shared" ca="1" si="52"/>
        <v/>
      </c>
      <c r="M64" s="171">
        <f t="shared" ca="1" si="53"/>
        <v>0</v>
      </c>
      <c r="N64" s="177" t="e">
        <f>リスト!#REF!</f>
        <v>#REF!</v>
      </c>
      <c r="O64" s="176" t="str">
        <f t="shared" ca="1" si="54"/>
        <v/>
      </c>
      <c r="P64" s="171">
        <f t="shared" ca="1" si="55"/>
        <v>0</v>
      </c>
      <c r="Q64" s="172" t="str">
        <f t="shared" ca="1" si="56"/>
        <v/>
      </c>
      <c r="R64" s="173">
        <v>0.56000000000000005</v>
      </c>
      <c r="S64" s="174">
        <v>0.84</v>
      </c>
      <c r="T64" s="172" t="str">
        <f t="shared" ca="1" si="57"/>
        <v/>
      </c>
      <c r="U64" s="140"/>
      <c r="V64" s="178" t="e">
        <f>リスト!#REF!</f>
        <v>#REF!</v>
      </c>
      <c r="W64" s="176" t="str">
        <f t="shared" ca="1" si="58"/>
        <v/>
      </c>
      <c r="X64" s="225">
        <f t="shared" ca="1" si="59"/>
        <v>0.38100000000000001</v>
      </c>
      <c r="Y64" s="175" t="e">
        <f>リスト!#REF!</f>
        <v>#REF!</v>
      </c>
      <c r="Z64" s="176" t="str">
        <f t="shared" ca="1" si="60"/>
        <v/>
      </c>
      <c r="AA64" s="179">
        <f t="shared" ca="1" si="61"/>
        <v>0</v>
      </c>
      <c r="AB64" s="180">
        <f t="shared" ca="1" si="62"/>
        <v>0</v>
      </c>
      <c r="AC64" s="189">
        <v>8</v>
      </c>
      <c r="AD64" s="190">
        <v>12</v>
      </c>
      <c r="AE64" s="180" t="str">
        <f t="shared" ca="1" si="14"/>
        <v/>
      </c>
      <c r="AF64" s="140"/>
      <c r="AG64" s="177" t="e">
        <f>リスト!#REF!</f>
        <v>#REF!</v>
      </c>
      <c r="AH64" s="176" t="str">
        <f t="shared" ca="1" si="63"/>
        <v/>
      </c>
      <c r="AI64" s="229">
        <f t="shared" ca="1" si="81"/>
        <v>0</v>
      </c>
      <c r="AJ64" s="183">
        <f t="shared" ca="1" si="64"/>
        <v>0</v>
      </c>
      <c r="AK64" s="184">
        <v>200</v>
      </c>
      <c r="AL64" s="185">
        <v>300</v>
      </c>
      <c r="AM64" s="183" t="str">
        <f t="shared" ca="1" si="65"/>
        <v/>
      </c>
      <c r="AN64" s="175" t="e">
        <f>リスト!#REF!</f>
        <v>#REF!</v>
      </c>
      <c r="AO64" s="176" t="str">
        <f t="shared" ca="1" si="66"/>
        <v/>
      </c>
      <c r="AP64" s="179">
        <f t="shared" ca="1" si="67"/>
        <v>3</v>
      </c>
      <c r="AQ64" s="172" t="str">
        <f t="shared" ca="1" si="82"/>
        <v/>
      </c>
      <c r="AR64" s="191">
        <v>4</v>
      </c>
      <c r="AS64" s="192">
        <v>6</v>
      </c>
      <c r="AT64" s="172" t="str">
        <f t="shared" ca="1" si="68"/>
        <v/>
      </c>
      <c r="AU64" s="122"/>
      <c r="AV64" s="175" t="e">
        <f>リスト!#REF!</f>
        <v>#REF!</v>
      </c>
      <c r="AW64" s="176" t="str">
        <f t="shared" ca="1" si="69"/>
        <v/>
      </c>
      <c r="AX64" s="193">
        <f t="shared" ca="1" si="70"/>
        <v>3</v>
      </c>
      <c r="AY64" s="194">
        <f t="shared" ca="1" si="83"/>
        <v>7.8740157480314963</v>
      </c>
      <c r="AZ64" s="173">
        <v>4.4000000000000004</v>
      </c>
      <c r="BA64" s="174">
        <v>6.6</v>
      </c>
      <c r="BB64" s="172" t="str">
        <f t="shared" ca="1" si="71"/>
        <v/>
      </c>
      <c r="BC64" s="177" t="e">
        <f>リスト!#REF!</f>
        <v>#REF!</v>
      </c>
      <c r="BD64" s="176" t="str">
        <f t="shared" ca="1" si="72"/>
        <v/>
      </c>
      <c r="BE64" s="193">
        <f t="shared" ca="1" si="73"/>
        <v>1</v>
      </c>
      <c r="BF64" s="194">
        <f t="shared" ca="1" si="84"/>
        <v>2.6246719160104988</v>
      </c>
      <c r="BG64" s="173">
        <v>1.6</v>
      </c>
      <c r="BH64" s="174">
        <v>2.4</v>
      </c>
      <c r="BI64" s="172" t="str">
        <f t="shared" ca="1" si="74"/>
        <v/>
      </c>
      <c r="BJ64" s="140"/>
      <c r="BK64" s="140"/>
      <c r="BL64" s="178" t="e">
        <f>リスト!#REF!</f>
        <v>#REF!</v>
      </c>
      <c r="BM64" s="176" t="str">
        <f t="shared" ca="1" si="75"/>
        <v/>
      </c>
      <c r="BN64" s="193" t="str">
        <f t="shared" ca="1" si="76"/>
        <v/>
      </c>
      <c r="BO64" s="194" t="str">
        <f t="shared" ca="1" si="85"/>
        <v/>
      </c>
      <c r="BP64" s="173">
        <v>0.4</v>
      </c>
      <c r="BQ64" s="174">
        <v>0.6</v>
      </c>
      <c r="BR64" s="172" t="str">
        <f t="shared" ca="1" si="77"/>
        <v/>
      </c>
      <c r="BS64" s="175" t="e">
        <f>リスト!#REF!</f>
        <v>#REF!</v>
      </c>
      <c r="BT64" s="176" t="str">
        <f t="shared" ca="1" si="78"/>
        <v/>
      </c>
      <c r="BU64" s="179" t="str">
        <f t="shared" ca="1" si="79"/>
        <v/>
      </c>
      <c r="BV64" s="180" t="str">
        <f t="shared" ca="1" si="86"/>
        <v/>
      </c>
      <c r="BW64" s="189">
        <v>0</v>
      </c>
      <c r="BX64" s="190">
        <v>0</v>
      </c>
      <c r="BY64" s="180" t="str">
        <f t="shared" ca="1" si="80"/>
        <v/>
      </c>
      <c r="BZ64" t="e">
        <f>リスト!#REF!</f>
        <v>#REF!</v>
      </c>
      <c r="CA64" s="290" t="e">
        <f>INDEX(リスト!X:X,MATCH($C64,リスト!$D:$D,0))</f>
        <v>#REF!</v>
      </c>
    </row>
    <row r="65" spans="1:79">
      <c r="A65" s="167">
        <f t="shared" si="87"/>
        <v>60</v>
      </c>
      <c r="B65" s="186" t="e">
        <f>リスト!#REF!</f>
        <v>#REF!</v>
      </c>
      <c r="C65" s="187" t="e">
        <f>リスト!#REF!</f>
        <v>#REF!</v>
      </c>
      <c r="D65" s="188" t="e">
        <f>リスト!#REF!</f>
        <v>#REF!</v>
      </c>
      <c r="E65" s="224" t="str">
        <f t="shared" ca="1" si="50"/>
        <v/>
      </c>
      <c r="F65" s="172" t="str">
        <f t="shared" ca="1" si="38"/>
        <v/>
      </c>
      <c r="G65" s="173">
        <v>6</v>
      </c>
      <c r="H65" s="174">
        <v>10</v>
      </c>
      <c r="I65" s="172" t="str">
        <f t="shared" ca="1" si="51"/>
        <v/>
      </c>
      <c r="J65" s="133"/>
      <c r="K65" s="175" t="e">
        <f>リスト!#REF!</f>
        <v>#REF!</v>
      </c>
      <c r="L65" s="176" t="str">
        <f t="shared" ca="1" si="52"/>
        <v/>
      </c>
      <c r="M65" s="171">
        <f t="shared" ca="1" si="53"/>
        <v>0</v>
      </c>
      <c r="N65" s="177" t="e">
        <f>リスト!#REF!</f>
        <v>#REF!</v>
      </c>
      <c r="O65" s="176" t="str">
        <f t="shared" ca="1" si="54"/>
        <v/>
      </c>
      <c r="P65" s="171">
        <f t="shared" ca="1" si="55"/>
        <v>0</v>
      </c>
      <c r="Q65" s="172" t="str">
        <f t="shared" ca="1" si="56"/>
        <v/>
      </c>
      <c r="R65" s="173">
        <v>0.56000000000000005</v>
      </c>
      <c r="S65" s="174">
        <v>0.84</v>
      </c>
      <c r="T65" s="172" t="str">
        <f t="shared" ca="1" si="57"/>
        <v/>
      </c>
      <c r="U65" s="140"/>
      <c r="V65" s="178" t="e">
        <f>リスト!#REF!</f>
        <v>#REF!</v>
      </c>
      <c r="W65" s="176" t="str">
        <f t="shared" ca="1" si="58"/>
        <v/>
      </c>
      <c r="X65" s="225">
        <f t="shared" ca="1" si="59"/>
        <v>0.65100000000000002</v>
      </c>
      <c r="Y65" s="175" t="e">
        <f>リスト!#REF!</f>
        <v>#REF!</v>
      </c>
      <c r="Z65" s="176" t="str">
        <f t="shared" ca="1" si="60"/>
        <v/>
      </c>
      <c r="AA65" s="179">
        <f t="shared" ca="1" si="61"/>
        <v>0</v>
      </c>
      <c r="AB65" s="180">
        <f t="shared" ca="1" si="62"/>
        <v>0</v>
      </c>
      <c r="AC65" s="189">
        <v>8</v>
      </c>
      <c r="AD65" s="190">
        <v>12</v>
      </c>
      <c r="AE65" s="180" t="str">
        <f t="shared" ca="1" si="14"/>
        <v/>
      </c>
      <c r="AF65" s="140"/>
      <c r="AG65" s="177" t="e">
        <f>リスト!#REF!</f>
        <v>#REF!</v>
      </c>
      <c r="AH65" s="176" t="str">
        <f t="shared" ca="1" si="63"/>
        <v/>
      </c>
      <c r="AI65" s="229">
        <f t="shared" ca="1" si="81"/>
        <v>0</v>
      </c>
      <c r="AJ65" s="183">
        <f t="shared" ca="1" si="64"/>
        <v>0</v>
      </c>
      <c r="AK65" s="184">
        <v>200</v>
      </c>
      <c r="AL65" s="185">
        <v>300</v>
      </c>
      <c r="AM65" s="183" t="str">
        <f t="shared" ca="1" si="65"/>
        <v/>
      </c>
      <c r="AN65" s="175" t="e">
        <f>リスト!#REF!</f>
        <v>#REF!</v>
      </c>
      <c r="AO65" s="176" t="str">
        <f t="shared" ca="1" si="66"/>
        <v/>
      </c>
      <c r="AP65" s="179">
        <f t="shared" ca="1" si="67"/>
        <v>5</v>
      </c>
      <c r="AQ65" s="172" t="str">
        <f t="shared" ca="1" si="82"/>
        <v/>
      </c>
      <c r="AR65" s="191">
        <v>4</v>
      </c>
      <c r="AS65" s="192">
        <v>6</v>
      </c>
      <c r="AT65" s="172" t="str">
        <f t="shared" ca="1" si="68"/>
        <v/>
      </c>
      <c r="AU65" s="122"/>
      <c r="AV65" s="175" t="e">
        <f>リスト!#REF!</f>
        <v>#REF!</v>
      </c>
      <c r="AW65" s="176" t="str">
        <f t="shared" ca="1" si="69"/>
        <v/>
      </c>
      <c r="AX65" s="193">
        <f t="shared" ca="1" si="70"/>
        <v>5</v>
      </c>
      <c r="AY65" s="194">
        <f t="shared" ca="1" si="83"/>
        <v>7.6804915514592933</v>
      </c>
      <c r="AZ65" s="173">
        <v>4.4000000000000004</v>
      </c>
      <c r="BA65" s="174">
        <v>6.6</v>
      </c>
      <c r="BB65" s="172" t="str">
        <f t="shared" ca="1" si="71"/>
        <v/>
      </c>
      <c r="BC65" s="177" t="e">
        <f>リスト!#REF!</f>
        <v>#REF!</v>
      </c>
      <c r="BD65" s="176" t="str">
        <f t="shared" ca="1" si="72"/>
        <v/>
      </c>
      <c r="BE65" s="193">
        <f t="shared" ca="1" si="73"/>
        <v>1</v>
      </c>
      <c r="BF65" s="194">
        <f t="shared" ca="1" si="84"/>
        <v>1.5360983102918586</v>
      </c>
      <c r="BG65" s="173">
        <v>1.6</v>
      </c>
      <c r="BH65" s="174">
        <v>2.4</v>
      </c>
      <c r="BI65" s="172" t="str">
        <f t="shared" ca="1" si="74"/>
        <v/>
      </c>
      <c r="BJ65" s="140"/>
      <c r="BK65" s="140"/>
      <c r="BL65" s="178" t="e">
        <f>リスト!#REF!</f>
        <v>#REF!</v>
      </c>
      <c r="BM65" s="176" t="str">
        <f t="shared" ca="1" si="75"/>
        <v/>
      </c>
      <c r="BN65" s="193" t="str">
        <f t="shared" ca="1" si="76"/>
        <v/>
      </c>
      <c r="BO65" s="194" t="str">
        <f t="shared" ca="1" si="85"/>
        <v/>
      </c>
      <c r="BP65" s="173">
        <v>0.4</v>
      </c>
      <c r="BQ65" s="174">
        <v>0.6</v>
      </c>
      <c r="BR65" s="172" t="str">
        <f t="shared" ca="1" si="77"/>
        <v/>
      </c>
      <c r="BS65" s="175" t="e">
        <f>リスト!#REF!</f>
        <v>#REF!</v>
      </c>
      <c r="BT65" s="176" t="str">
        <f t="shared" ca="1" si="78"/>
        <v/>
      </c>
      <c r="BU65" s="179" t="str">
        <f t="shared" ca="1" si="79"/>
        <v/>
      </c>
      <c r="BV65" s="180" t="str">
        <f t="shared" ca="1" si="86"/>
        <v/>
      </c>
      <c r="BW65" s="189">
        <v>0</v>
      </c>
      <c r="BX65" s="190">
        <v>0</v>
      </c>
      <c r="BY65" s="180" t="str">
        <f t="shared" ca="1" si="80"/>
        <v/>
      </c>
      <c r="BZ65" t="e">
        <f>リスト!#REF!</f>
        <v>#REF!</v>
      </c>
      <c r="CA65" s="290" t="e">
        <f>INDEX(リスト!X:X,MATCH($C65,リスト!$D:$D,0))</f>
        <v>#REF!</v>
      </c>
    </row>
    <row r="66" spans="1:79">
      <c r="A66" s="167">
        <f t="shared" si="87"/>
        <v>61</v>
      </c>
      <c r="B66" s="186" t="e">
        <f>リスト!#REF!</f>
        <v>#REF!</v>
      </c>
      <c r="C66" s="187" t="e">
        <f>リスト!#REF!</f>
        <v>#REF!</v>
      </c>
      <c r="D66" s="188" t="e">
        <f>リスト!#REF!</f>
        <v>#REF!</v>
      </c>
      <c r="E66" s="224" t="str">
        <f t="shared" ca="1" si="50"/>
        <v/>
      </c>
      <c r="F66" s="172" t="str">
        <f t="shared" ca="1" si="38"/>
        <v/>
      </c>
      <c r="G66" s="173">
        <v>6</v>
      </c>
      <c r="H66" s="174">
        <v>10</v>
      </c>
      <c r="I66" s="172" t="str">
        <f t="shared" ca="1" si="51"/>
        <v/>
      </c>
      <c r="J66" s="133"/>
      <c r="K66" s="175" t="e">
        <f>リスト!#REF!</f>
        <v>#REF!</v>
      </c>
      <c r="L66" s="176" t="str">
        <f t="shared" ca="1" si="52"/>
        <v/>
      </c>
      <c r="M66" s="171">
        <f t="shared" ca="1" si="53"/>
        <v>0</v>
      </c>
      <c r="N66" s="177" t="e">
        <f>リスト!#REF!</f>
        <v>#REF!</v>
      </c>
      <c r="O66" s="176" t="str">
        <f t="shared" ca="1" si="54"/>
        <v/>
      </c>
      <c r="P66" s="171">
        <f t="shared" ca="1" si="55"/>
        <v>0</v>
      </c>
      <c r="Q66" s="172" t="str">
        <f t="shared" ca="1" si="56"/>
        <v/>
      </c>
      <c r="R66" s="173">
        <v>0.56000000000000005</v>
      </c>
      <c r="S66" s="174">
        <v>0.84</v>
      </c>
      <c r="T66" s="172" t="str">
        <f t="shared" ca="1" si="57"/>
        <v/>
      </c>
      <c r="U66" s="140"/>
      <c r="V66" s="178" t="e">
        <f>リスト!#REF!</f>
        <v>#REF!</v>
      </c>
      <c r="W66" s="176" t="str">
        <f t="shared" ca="1" si="58"/>
        <v/>
      </c>
      <c r="X66" s="225">
        <f t="shared" ca="1" si="59"/>
        <v>0</v>
      </c>
      <c r="Y66" s="175" t="e">
        <f>リスト!#REF!</f>
        <v>#REF!</v>
      </c>
      <c r="Z66" s="176" t="str">
        <f t="shared" ca="1" si="60"/>
        <v/>
      </c>
      <c r="AA66" s="179">
        <f t="shared" ca="1" si="61"/>
        <v>0</v>
      </c>
      <c r="AB66" s="180" t="str">
        <f t="shared" ca="1" si="62"/>
        <v/>
      </c>
      <c r="AC66" s="189">
        <v>8</v>
      </c>
      <c r="AD66" s="190">
        <v>12</v>
      </c>
      <c r="AE66" s="180" t="str">
        <f t="shared" ca="1" si="14"/>
        <v/>
      </c>
      <c r="AF66" s="140"/>
      <c r="AG66" s="177" t="e">
        <f>リスト!#REF!</f>
        <v>#REF!</v>
      </c>
      <c r="AH66" s="176" t="str">
        <f t="shared" ca="1" si="63"/>
        <v/>
      </c>
      <c r="AI66" s="229">
        <f t="shared" ca="1" si="81"/>
        <v>0</v>
      </c>
      <c r="AJ66" s="183" t="str">
        <f t="shared" ca="1" si="64"/>
        <v/>
      </c>
      <c r="AK66" s="184">
        <v>200</v>
      </c>
      <c r="AL66" s="185">
        <v>300</v>
      </c>
      <c r="AM66" s="183" t="str">
        <f t="shared" ca="1" si="65"/>
        <v/>
      </c>
      <c r="AN66" s="175" t="e">
        <f>リスト!#REF!</f>
        <v>#REF!</v>
      </c>
      <c r="AO66" s="176" t="str">
        <f t="shared" ca="1" si="66"/>
        <v/>
      </c>
      <c r="AP66" s="179">
        <f t="shared" ca="1" si="67"/>
        <v>0</v>
      </c>
      <c r="AQ66" s="172" t="str">
        <f t="shared" ca="1" si="82"/>
        <v/>
      </c>
      <c r="AR66" s="191">
        <v>4</v>
      </c>
      <c r="AS66" s="192">
        <v>6</v>
      </c>
      <c r="AT66" s="172" t="str">
        <f t="shared" ca="1" si="68"/>
        <v/>
      </c>
      <c r="AU66" s="122"/>
      <c r="AV66" s="175" t="e">
        <f>リスト!#REF!</f>
        <v>#REF!</v>
      </c>
      <c r="AW66" s="176" t="str">
        <f t="shared" ca="1" si="69"/>
        <v/>
      </c>
      <c r="AX66" s="193">
        <f t="shared" ca="1" si="70"/>
        <v>0</v>
      </c>
      <c r="AY66" s="194" t="str">
        <f t="shared" ca="1" si="83"/>
        <v/>
      </c>
      <c r="AZ66" s="173">
        <v>4.4000000000000004</v>
      </c>
      <c r="BA66" s="174">
        <v>6.6</v>
      </c>
      <c r="BB66" s="172" t="str">
        <f t="shared" ca="1" si="71"/>
        <v/>
      </c>
      <c r="BC66" s="177" t="e">
        <f>リスト!#REF!</f>
        <v>#REF!</v>
      </c>
      <c r="BD66" s="176" t="str">
        <f t="shared" ca="1" si="72"/>
        <v/>
      </c>
      <c r="BE66" s="193">
        <f t="shared" ca="1" si="73"/>
        <v>0</v>
      </c>
      <c r="BF66" s="194" t="str">
        <f t="shared" ca="1" si="84"/>
        <v/>
      </c>
      <c r="BG66" s="173">
        <v>1.6</v>
      </c>
      <c r="BH66" s="174">
        <v>2.4</v>
      </c>
      <c r="BI66" s="172" t="str">
        <f t="shared" ca="1" si="74"/>
        <v/>
      </c>
      <c r="BJ66" s="140"/>
      <c r="BK66" s="140"/>
      <c r="BL66" s="178" t="e">
        <f>リスト!#REF!</f>
        <v>#REF!</v>
      </c>
      <c r="BM66" s="176" t="str">
        <f t="shared" ca="1" si="75"/>
        <v/>
      </c>
      <c r="BN66" s="193" t="str">
        <f t="shared" ca="1" si="76"/>
        <v/>
      </c>
      <c r="BO66" s="194" t="str">
        <f t="shared" ca="1" si="85"/>
        <v/>
      </c>
      <c r="BP66" s="173">
        <v>0.4</v>
      </c>
      <c r="BQ66" s="174">
        <v>0.6</v>
      </c>
      <c r="BR66" s="172" t="str">
        <f t="shared" ca="1" si="77"/>
        <v/>
      </c>
      <c r="BS66" s="175" t="e">
        <f>リスト!#REF!</f>
        <v>#REF!</v>
      </c>
      <c r="BT66" s="176" t="str">
        <f t="shared" ca="1" si="78"/>
        <v/>
      </c>
      <c r="BU66" s="179" t="str">
        <f t="shared" ca="1" si="79"/>
        <v/>
      </c>
      <c r="BV66" s="180" t="str">
        <f t="shared" ca="1" si="86"/>
        <v/>
      </c>
      <c r="BW66" s="189">
        <v>0</v>
      </c>
      <c r="BX66" s="190">
        <v>0</v>
      </c>
      <c r="BY66" s="180" t="str">
        <f t="shared" ca="1" si="80"/>
        <v/>
      </c>
      <c r="BZ66" t="e">
        <f>リスト!#REF!</f>
        <v>#REF!</v>
      </c>
      <c r="CA66" s="290" t="e">
        <f>INDEX(リスト!X:X,MATCH($C66,リスト!$D:$D,0))</f>
        <v>#REF!</v>
      </c>
    </row>
    <row r="67" spans="1:79">
      <c r="A67" s="167">
        <f t="shared" si="87"/>
        <v>62</v>
      </c>
      <c r="B67" s="186" t="e">
        <f>リスト!#REF!</f>
        <v>#REF!</v>
      </c>
      <c r="C67" s="187" t="e">
        <f>リスト!#REF!</f>
        <v>#REF!</v>
      </c>
      <c r="D67" s="188" t="e">
        <f>リスト!#REF!</f>
        <v>#REF!</v>
      </c>
      <c r="E67" s="224" t="str">
        <f t="shared" ca="1" si="50"/>
        <v/>
      </c>
      <c r="F67" s="172" t="str">
        <f t="shared" ca="1" si="38"/>
        <v/>
      </c>
      <c r="G67" s="173">
        <v>6</v>
      </c>
      <c r="H67" s="174">
        <v>10</v>
      </c>
      <c r="I67" s="172" t="str">
        <f t="shared" ca="1" si="51"/>
        <v/>
      </c>
      <c r="J67" s="133"/>
      <c r="K67" s="175" t="e">
        <f>リスト!#REF!</f>
        <v>#REF!</v>
      </c>
      <c r="L67" s="176" t="str">
        <f t="shared" ca="1" si="52"/>
        <v/>
      </c>
      <c r="M67" s="171">
        <f t="shared" ca="1" si="53"/>
        <v>0</v>
      </c>
      <c r="N67" s="177" t="e">
        <f>リスト!#REF!</f>
        <v>#REF!</v>
      </c>
      <c r="O67" s="176" t="str">
        <f t="shared" ca="1" si="54"/>
        <v/>
      </c>
      <c r="P67" s="171">
        <f t="shared" ca="1" si="55"/>
        <v>0</v>
      </c>
      <c r="Q67" s="172" t="str">
        <f t="shared" ca="1" si="56"/>
        <v/>
      </c>
      <c r="R67" s="173">
        <v>0.56000000000000005</v>
      </c>
      <c r="S67" s="174">
        <v>0.84</v>
      </c>
      <c r="T67" s="172" t="str">
        <f t="shared" ca="1" si="57"/>
        <v/>
      </c>
      <c r="U67" s="140"/>
      <c r="V67" s="178" t="e">
        <f>リスト!#REF!</f>
        <v>#REF!</v>
      </c>
      <c r="W67" s="176" t="str">
        <f t="shared" ca="1" si="58"/>
        <v/>
      </c>
      <c r="X67" s="225">
        <f t="shared" ca="1" si="59"/>
        <v>0</v>
      </c>
      <c r="Y67" s="175" t="e">
        <f>リスト!#REF!</f>
        <v>#REF!</v>
      </c>
      <c r="Z67" s="176" t="str">
        <f t="shared" ca="1" si="60"/>
        <v/>
      </c>
      <c r="AA67" s="179">
        <f t="shared" ca="1" si="61"/>
        <v>0</v>
      </c>
      <c r="AB67" s="180" t="str">
        <f t="shared" ca="1" si="62"/>
        <v/>
      </c>
      <c r="AC67" s="189">
        <v>8</v>
      </c>
      <c r="AD67" s="190">
        <v>12</v>
      </c>
      <c r="AE67" s="180" t="str">
        <f t="shared" ca="1" si="14"/>
        <v/>
      </c>
      <c r="AF67" s="140"/>
      <c r="AG67" s="177" t="e">
        <f>リスト!#REF!</f>
        <v>#REF!</v>
      </c>
      <c r="AH67" s="176" t="str">
        <f t="shared" ca="1" si="63"/>
        <v/>
      </c>
      <c r="AI67" s="229">
        <f t="shared" ca="1" si="81"/>
        <v>0</v>
      </c>
      <c r="AJ67" s="183" t="str">
        <f t="shared" ca="1" si="64"/>
        <v/>
      </c>
      <c r="AK67" s="184">
        <v>200</v>
      </c>
      <c r="AL67" s="185">
        <v>300</v>
      </c>
      <c r="AM67" s="183" t="str">
        <f t="shared" ca="1" si="65"/>
        <v/>
      </c>
      <c r="AN67" s="175" t="e">
        <f>リスト!#REF!</f>
        <v>#REF!</v>
      </c>
      <c r="AO67" s="176" t="str">
        <f t="shared" ca="1" si="66"/>
        <v/>
      </c>
      <c r="AP67" s="179">
        <f t="shared" ca="1" si="67"/>
        <v>0</v>
      </c>
      <c r="AQ67" s="172" t="str">
        <f t="shared" ca="1" si="82"/>
        <v/>
      </c>
      <c r="AR67" s="191">
        <v>4</v>
      </c>
      <c r="AS67" s="192">
        <v>6</v>
      </c>
      <c r="AT67" s="172" t="str">
        <f t="shared" ca="1" si="68"/>
        <v/>
      </c>
      <c r="AU67" s="122"/>
      <c r="AV67" s="175" t="e">
        <f>リスト!#REF!</f>
        <v>#REF!</v>
      </c>
      <c r="AW67" s="176" t="str">
        <f t="shared" ca="1" si="69"/>
        <v/>
      </c>
      <c r="AX67" s="193">
        <f t="shared" ca="1" si="70"/>
        <v>0</v>
      </c>
      <c r="AY67" s="194" t="str">
        <f t="shared" ca="1" si="83"/>
        <v/>
      </c>
      <c r="AZ67" s="173">
        <v>4.4000000000000004</v>
      </c>
      <c r="BA67" s="174">
        <v>6.6</v>
      </c>
      <c r="BB67" s="172" t="str">
        <f t="shared" ca="1" si="71"/>
        <v/>
      </c>
      <c r="BC67" s="177" t="e">
        <f>リスト!#REF!</f>
        <v>#REF!</v>
      </c>
      <c r="BD67" s="176" t="str">
        <f t="shared" ca="1" si="72"/>
        <v/>
      </c>
      <c r="BE67" s="193">
        <f t="shared" ca="1" si="73"/>
        <v>0</v>
      </c>
      <c r="BF67" s="194" t="str">
        <f t="shared" ca="1" si="84"/>
        <v/>
      </c>
      <c r="BG67" s="173">
        <v>1.6</v>
      </c>
      <c r="BH67" s="174">
        <v>2.4</v>
      </c>
      <c r="BI67" s="172" t="str">
        <f t="shared" ca="1" si="74"/>
        <v/>
      </c>
      <c r="BJ67" s="140"/>
      <c r="BK67" s="140"/>
      <c r="BL67" s="178" t="e">
        <f>リスト!#REF!</f>
        <v>#REF!</v>
      </c>
      <c r="BM67" s="176" t="str">
        <f t="shared" ca="1" si="75"/>
        <v/>
      </c>
      <c r="BN67" s="193" t="str">
        <f t="shared" ca="1" si="76"/>
        <v/>
      </c>
      <c r="BO67" s="194" t="str">
        <f t="shared" ca="1" si="85"/>
        <v/>
      </c>
      <c r="BP67" s="173">
        <v>0.4</v>
      </c>
      <c r="BQ67" s="174">
        <v>0.6</v>
      </c>
      <c r="BR67" s="172" t="str">
        <f t="shared" ca="1" si="77"/>
        <v/>
      </c>
      <c r="BS67" s="175" t="e">
        <f>リスト!#REF!</f>
        <v>#REF!</v>
      </c>
      <c r="BT67" s="176" t="str">
        <f t="shared" ca="1" si="78"/>
        <v/>
      </c>
      <c r="BU67" s="179" t="str">
        <f t="shared" ca="1" si="79"/>
        <v/>
      </c>
      <c r="BV67" s="180" t="str">
        <f t="shared" ca="1" si="86"/>
        <v/>
      </c>
      <c r="BW67" s="189">
        <v>0</v>
      </c>
      <c r="BX67" s="190">
        <v>0</v>
      </c>
      <c r="BY67" s="180" t="str">
        <f t="shared" ca="1" si="80"/>
        <v/>
      </c>
      <c r="BZ67" t="e">
        <f>リスト!#REF!</f>
        <v>#REF!</v>
      </c>
      <c r="CA67" s="290" t="e">
        <f>INDEX(リスト!X:X,MATCH($C67,リスト!$D:$D,0))</f>
        <v>#REF!</v>
      </c>
    </row>
    <row r="68" spans="1:79">
      <c r="A68" s="167">
        <f t="shared" si="87"/>
        <v>63</v>
      </c>
      <c r="B68" s="186" t="e">
        <f>リスト!#REF!</f>
        <v>#REF!</v>
      </c>
      <c r="C68" s="187" t="e">
        <f>リスト!#REF!</f>
        <v>#REF!</v>
      </c>
      <c r="D68" s="188" t="e">
        <f>リスト!#REF!</f>
        <v>#REF!</v>
      </c>
      <c r="E68" s="224" t="str">
        <f t="shared" ca="1" si="50"/>
        <v/>
      </c>
      <c r="F68" s="172" t="str">
        <f t="shared" ca="1" si="38"/>
        <v/>
      </c>
      <c r="G68" s="173">
        <v>6</v>
      </c>
      <c r="H68" s="174">
        <v>10</v>
      </c>
      <c r="I68" s="172" t="str">
        <f t="shared" ca="1" si="51"/>
        <v/>
      </c>
      <c r="J68" s="133"/>
      <c r="K68" s="175" t="e">
        <f>リスト!#REF!</f>
        <v>#REF!</v>
      </c>
      <c r="L68" s="176" t="str">
        <f t="shared" ca="1" si="52"/>
        <v/>
      </c>
      <c r="M68" s="171">
        <f t="shared" ca="1" si="53"/>
        <v>0</v>
      </c>
      <c r="N68" s="177" t="e">
        <f>リスト!#REF!</f>
        <v>#REF!</v>
      </c>
      <c r="O68" s="176" t="str">
        <f t="shared" ca="1" si="54"/>
        <v/>
      </c>
      <c r="P68" s="171">
        <f t="shared" ca="1" si="55"/>
        <v>0</v>
      </c>
      <c r="Q68" s="172" t="str">
        <f t="shared" ca="1" si="56"/>
        <v/>
      </c>
      <c r="R68" s="173">
        <v>0.56000000000000005</v>
      </c>
      <c r="S68" s="174">
        <v>0.84</v>
      </c>
      <c r="T68" s="172" t="str">
        <f t="shared" ca="1" si="57"/>
        <v/>
      </c>
      <c r="U68" s="140"/>
      <c r="V68" s="178" t="e">
        <f>リスト!#REF!</f>
        <v>#REF!</v>
      </c>
      <c r="W68" s="176" t="str">
        <f t="shared" ca="1" si="58"/>
        <v/>
      </c>
      <c r="X68" s="225" t="str">
        <f t="shared" ca="1" si="59"/>
        <v/>
      </c>
      <c r="Y68" s="175" t="e">
        <f>リスト!#REF!</f>
        <v>#REF!</v>
      </c>
      <c r="Z68" s="176" t="str">
        <f t="shared" ca="1" si="60"/>
        <v/>
      </c>
      <c r="AA68" s="179">
        <f t="shared" ca="1" si="61"/>
        <v>0</v>
      </c>
      <c r="AB68" s="180" t="str">
        <f t="shared" ca="1" si="62"/>
        <v/>
      </c>
      <c r="AC68" s="189">
        <v>8</v>
      </c>
      <c r="AD68" s="190">
        <v>12</v>
      </c>
      <c r="AE68" s="180" t="str">
        <f t="shared" ca="1" si="14"/>
        <v/>
      </c>
      <c r="AF68" s="140"/>
      <c r="AG68" s="177" t="e">
        <f>リスト!#REF!</f>
        <v>#REF!</v>
      </c>
      <c r="AH68" s="176" t="str">
        <f t="shared" ca="1" si="63"/>
        <v/>
      </c>
      <c r="AI68" s="229">
        <f t="shared" ca="1" si="81"/>
        <v>0</v>
      </c>
      <c r="AJ68" s="183" t="str">
        <f t="shared" ca="1" si="64"/>
        <v/>
      </c>
      <c r="AK68" s="184">
        <v>200</v>
      </c>
      <c r="AL68" s="185">
        <v>300</v>
      </c>
      <c r="AM68" s="183" t="str">
        <f t="shared" ca="1" si="65"/>
        <v/>
      </c>
      <c r="AN68" s="175" t="e">
        <f>リスト!#REF!</f>
        <v>#REF!</v>
      </c>
      <c r="AO68" s="176" t="str">
        <f t="shared" ca="1" si="66"/>
        <v/>
      </c>
      <c r="AP68" s="179" t="str">
        <f t="shared" ca="1" si="67"/>
        <v/>
      </c>
      <c r="AQ68" s="172" t="str">
        <f t="shared" ca="1" si="82"/>
        <v/>
      </c>
      <c r="AR68" s="191">
        <v>4</v>
      </c>
      <c r="AS68" s="192">
        <v>6</v>
      </c>
      <c r="AT68" s="172" t="str">
        <f t="shared" ca="1" si="68"/>
        <v/>
      </c>
      <c r="AU68" s="122"/>
      <c r="AV68" s="175" t="e">
        <f>リスト!#REF!</f>
        <v>#REF!</v>
      </c>
      <c r="AW68" s="176" t="str">
        <f t="shared" ca="1" si="69"/>
        <v/>
      </c>
      <c r="AX68" s="193" t="str">
        <f t="shared" ca="1" si="70"/>
        <v/>
      </c>
      <c r="AY68" s="194" t="str">
        <f t="shared" ca="1" si="83"/>
        <v/>
      </c>
      <c r="AZ68" s="173">
        <v>4.4000000000000004</v>
      </c>
      <c r="BA68" s="174">
        <v>6.6</v>
      </c>
      <c r="BB68" s="172" t="str">
        <f t="shared" ca="1" si="71"/>
        <v/>
      </c>
      <c r="BC68" s="177" t="e">
        <f>リスト!#REF!</f>
        <v>#REF!</v>
      </c>
      <c r="BD68" s="176" t="str">
        <f t="shared" ca="1" si="72"/>
        <v/>
      </c>
      <c r="BE68" s="193" t="str">
        <f t="shared" ca="1" si="73"/>
        <v/>
      </c>
      <c r="BF68" s="194" t="str">
        <f t="shared" ca="1" si="84"/>
        <v/>
      </c>
      <c r="BG68" s="173">
        <v>1.6</v>
      </c>
      <c r="BH68" s="174">
        <v>2.4</v>
      </c>
      <c r="BI68" s="172" t="str">
        <f t="shared" ca="1" si="74"/>
        <v/>
      </c>
      <c r="BJ68" s="140"/>
      <c r="BK68" s="140"/>
      <c r="BL68" s="178" t="e">
        <f>リスト!#REF!</f>
        <v>#REF!</v>
      </c>
      <c r="BM68" s="176" t="str">
        <f t="shared" ca="1" si="75"/>
        <v/>
      </c>
      <c r="BN68" s="193" t="str">
        <f t="shared" ca="1" si="76"/>
        <v/>
      </c>
      <c r="BO68" s="194" t="str">
        <f t="shared" ca="1" si="85"/>
        <v/>
      </c>
      <c r="BP68" s="173">
        <v>0.4</v>
      </c>
      <c r="BQ68" s="174">
        <v>0.6</v>
      </c>
      <c r="BR68" s="172" t="str">
        <f t="shared" ca="1" si="77"/>
        <v/>
      </c>
      <c r="BS68" s="175" t="e">
        <f>リスト!#REF!</f>
        <v>#REF!</v>
      </c>
      <c r="BT68" s="176" t="str">
        <f t="shared" ca="1" si="78"/>
        <v/>
      </c>
      <c r="BU68" s="179" t="str">
        <f t="shared" ca="1" si="79"/>
        <v/>
      </c>
      <c r="BV68" s="180" t="str">
        <f t="shared" ca="1" si="86"/>
        <v/>
      </c>
      <c r="BW68" s="189">
        <v>0</v>
      </c>
      <c r="BX68" s="190">
        <v>0</v>
      </c>
      <c r="BY68" s="180" t="str">
        <f t="shared" ca="1" si="80"/>
        <v/>
      </c>
      <c r="BZ68" t="e">
        <f>リスト!#REF!</f>
        <v>#REF!</v>
      </c>
      <c r="CA68" s="290" t="e">
        <f>INDEX(リスト!X:X,MATCH($C68,リスト!$D:$D,0))</f>
        <v>#REF!</v>
      </c>
    </row>
    <row r="69" spans="1:79">
      <c r="A69" s="167">
        <f t="shared" si="87"/>
        <v>64</v>
      </c>
      <c r="B69" s="186" t="e">
        <f>リスト!#REF!</f>
        <v>#REF!</v>
      </c>
      <c r="C69" s="187" t="e">
        <f>リスト!#REF!</f>
        <v>#REF!</v>
      </c>
      <c r="D69" s="188" t="e">
        <f>リスト!#REF!</f>
        <v>#REF!</v>
      </c>
      <c r="E69" s="224" t="str">
        <f t="shared" ca="1" si="50"/>
        <v/>
      </c>
      <c r="F69" s="172" t="str">
        <f t="shared" ca="1" si="38"/>
        <v/>
      </c>
      <c r="G69" s="173">
        <v>6</v>
      </c>
      <c r="H69" s="174">
        <v>10</v>
      </c>
      <c r="I69" s="172" t="str">
        <f t="shared" ca="1" si="51"/>
        <v/>
      </c>
      <c r="J69" s="133"/>
      <c r="K69" s="175" t="e">
        <f>リスト!#REF!</f>
        <v>#REF!</v>
      </c>
      <c r="L69" s="176" t="str">
        <f t="shared" ca="1" si="52"/>
        <v/>
      </c>
      <c r="M69" s="171">
        <f t="shared" ca="1" si="53"/>
        <v>0</v>
      </c>
      <c r="N69" s="177" t="e">
        <f>リスト!#REF!</f>
        <v>#REF!</v>
      </c>
      <c r="O69" s="176" t="str">
        <f t="shared" ca="1" si="54"/>
        <v/>
      </c>
      <c r="P69" s="171">
        <f t="shared" ca="1" si="55"/>
        <v>0</v>
      </c>
      <c r="Q69" s="172" t="str">
        <f t="shared" ca="1" si="56"/>
        <v/>
      </c>
      <c r="R69" s="173">
        <v>0.56000000000000005</v>
      </c>
      <c r="S69" s="174">
        <v>0.84</v>
      </c>
      <c r="T69" s="172" t="str">
        <f t="shared" ca="1" si="57"/>
        <v/>
      </c>
      <c r="U69" s="140"/>
      <c r="V69" s="178" t="e">
        <f>リスト!#REF!</f>
        <v>#REF!</v>
      </c>
      <c r="W69" s="176" t="str">
        <f t="shared" ca="1" si="58"/>
        <v/>
      </c>
      <c r="X69" s="225">
        <f t="shared" ca="1" si="59"/>
        <v>0.25900000000000001</v>
      </c>
      <c r="Y69" s="175" t="e">
        <f>リスト!#REF!</f>
        <v>#REF!</v>
      </c>
      <c r="Z69" s="176" t="str">
        <f t="shared" ca="1" si="60"/>
        <v/>
      </c>
      <c r="AA69" s="179">
        <f t="shared" ca="1" si="61"/>
        <v>0</v>
      </c>
      <c r="AB69" s="180">
        <f t="shared" ca="1" si="62"/>
        <v>0</v>
      </c>
      <c r="AC69" s="189">
        <v>8</v>
      </c>
      <c r="AD69" s="190">
        <v>12</v>
      </c>
      <c r="AE69" s="180" t="str">
        <f t="shared" ca="1" si="14"/>
        <v/>
      </c>
      <c r="AF69" s="140"/>
      <c r="AG69" s="177" t="e">
        <f>リスト!#REF!</f>
        <v>#REF!</v>
      </c>
      <c r="AH69" s="176" t="str">
        <f t="shared" ca="1" si="63"/>
        <v/>
      </c>
      <c r="AI69" s="229">
        <f t="shared" ca="1" si="81"/>
        <v>0</v>
      </c>
      <c r="AJ69" s="183">
        <f t="shared" ca="1" si="64"/>
        <v>0</v>
      </c>
      <c r="AK69" s="184">
        <v>200</v>
      </c>
      <c r="AL69" s="185">
        <v>300</v>
      </c>
      <c r="AM69" s="183" t="str">
        <f t="shared" ca="1" si="65"/>
        <v/>
      </c>
      <c r="AN69" s="175" t="e">
        <f>リスト!#REF!</f>
        <v>#REF!</v>
      </c>
      <c r="AO69" s="176" t="str">
        <f t="shared" ca="1" si="66"/>
        <v/>
      </c>
      <c r="AP69" s="179">
        <f t="shared" ca="1" si="67"/>
        <v>7</v>
      </c>
      <c r="AQ69" s="172" t="str">
        <f t="shared" ca="1" si="82"/>
        <v/>
      </c>
      <c r="AR69" s="191">
        <v>4</v>
      </c>
      <c r="AS69" s="192">
        <v>6</v>
      </c>
      <c r="AT69" s="172" t="str">
        <f t="shared" ca="1" si="68"/>
        <v/>
      </c>
      <c r="AU69" s="122"/>
      <c r="AV69" s="175" t="e">
        <f>リスト!#REF!</f>
        <v>#REF!</v>
      </c>
      <c r="AW69" s="176" t="str">
        <f t="shared" ca="1" si="69"/>
        <v/>
      </c>
      <c r="AX69" s="193">
        <f t="shared" ca="1" si="70"/>
        <v>3</v>
      </c>
      <c r="AY69" s="194">
        <f t="shared" ca="1" si="83"/>
        <v>11.583011583011583</v>
      </c>
      <c r="AZ69" s="173">
        <v>4.4000000000000004</v>
      </c>
      <c r="BA69" s="174">
        <v>6.6</v>
      </c>
      <c r="BB69" s="172" t="str">
        <f t="shared" ca="1" si="71"/>
        <v/>
      </c>
      <c r="BC69" s="177" t="e">
        <f>リスト!#REF!</f>
        <v>#REF!</v>
      </c>
      <c r="BD69" s="176" t="str">
        <f t="shared" ca="1" si="72"/>
        <v/>
      </c>
      <c r="BE69" s="193">
        <f t="shared" ca="1" si="73"/>
        <v>1</v>
      </c>
      <c r="BF69" s="194">
        <f t="shared" ca="1" si="84"/>
        <v>3.8610038610038608</v>
      </c>
      <c r="BG69" s="173">
        <v>1.6</v>
      </c>
      <c r="BH69" s="174">
        <v>2.4</v>
      </c>
      <c r="BI69" s="172" t="str">
        <f t="shared" ca="1" si="74"/>
        <v/>
      </c>
      <c r="BJ69" s="140"/>
      <c r="BK69" s="140"/>
      <c r="BL69" s="178" t="e">
        <f>リスト!#REF!</f>
        <v>#REF!</v>
      </c>
      <c r="BM69" s="176" t="str">
        <f t="shared" ca="1" si="75"/>
        <v/>
      </c>
      <c r="BN69" s="193" t="str">
        <f t="shared" ca="1" si="76"/>
        <v/>
      </c>
      <c r="BO69" s="194" t="str">
        <f t="shared" ca="1" si="85"/>
        <v/>
      </c>
      <c r="BP69" s="173">
        <v>0.4</v>
      </c>
      <c r="BQ69" s="174">
        <v>0.6</v>
      </c>
      <c r="BR69" s="172" t="str">
        <f t="shared" ca="1" si="77"/>
        <v/>
      </c>
      <c r="BS69" s="175" t="e">
        <f>リスト!#REF!</f>
        <v>#REF!</v>
      </c>
      <c r="BT69" s="176" t="str">
        <f t="shared" ca="1" si="78"/>
        <v/>
      </c>
      <c r="BU69" s="179" t="str">
        <f t="shared" ca="1" si="79"/>
        <v/>
      </c>
      <c r="BV69" s="180" t="str">
        <f t="shared" ca="1" si="86"/>
        <v/>
      </c>
      <c r="BW69" s="189">
        <v>0</v>
      </c>
      <c r="BX69" s="190">
        <v>0</v>
      </c>
      <c r="BY69" s="180" t="str">
        <f t="shared" ca="1" si="80"/>
        <v/>
      </c>
      <c r="BZ69" t="e">
        <f>リスト!#REF!</f>
        <v>#REF!</v>
      </c>
      <c r="CA69" s="290" t="e">
        <f>INDEX(リスト!X:X,MATCH($C69,リスト!$D:$D,0))</f>
        <v>#REF!</v>
      </c>
    </row>
    <row r="70" spans="1:79">
      <c r="A70" s="167">
        <f t="shared" si="87"/>
        <v>65</v>
      </c>
      <c r="B70" s="186" t="e">
        <f>リスト!#REF!</f>
        <v>#REF!</v>
      </c>
      <c r="C70" s="187" t="e">
        <f>リスト!#REF!</f>
        <v>#REF!</v>
      </c>
      <c r="D70" s="188" t="e">
        <f>リスト!#REF!</f>
        <v>#REF!</v>
      </c>
      <c r="E70" s="224" t="str">
        <f t="shared" ca="1" si="50"/>
        <v/>
      </c>
      <c r="F70" s="172" t="str">
        <f t="shared" ca="1" si="38"/>
        <v/>
      </c>
      <c r="G70" s="173">
        <v>6</v>
      </c>
      <c r="H70" s="174">
        <v>10</v>
      </c>
      <c r="I70" s="172" t="str">
        <f t="shared" ca="1" si="51"/>
        <v/>
      </c>
      <c r="J70" s="133"/>
      <c r="K70" s="175" t="e">
        <f>リスト!#REF!</f>
        <v>#REF!</v>
      </c>
      <c r="L70" s="176" t="str">
        <f t="shared" ca="1" si="52"/>
        <v/>
      </c>
      <c r="M70" s="171">
        <f t="shared" ca="1" si="53"/>
        <v>0</v>
      </c>
      <c r="N70" s="177" t="e">
        <f>リスト!#REF!</f>
        <v>#REF!</v>
      </c>
      <c r="O70" s="176" t="str">
        <f t="shared" ca="1" si="54"/>
        <v/>
      </c>
      <c r="P70" s="171">
        <f t="shared" ca="1" si="55"/>
        <v>0</v>
      </c>
      <c r="Q70" s="172" t="str">
        <f t="shared" ca="1" si="56"/>
        <v/>
      </c>
      <c r="R70" s="173">
        <v>0.56000000000000005</v>
      </c>
      <c r="S70" s="174">
        <v>0.84</v>
      </c>
      <c r="T70" s="172" t="str">
        <f t="shared" ca="1" si="57"/>
        <v/>
      </c>
      <c r="U70" s="140"/>
      <c r="V70" s="178" t="e">
        <f>リスト!#REF!</f>
        <v>#REF!</v>
      </c>
      <c r="W70" s="176" t="str">
        <f t="shared" ca="1" si="58"/>
        <v/>
      </c>
      <c r="X70" s="225">
        <f t="shared" ca="1" si="59"/>
        <v>0</v>
      </c>
      <c r="Y70" s="175" t="e">
        <f>リスト!#REF!</f>
        <v>#REF!</v>
      </c>
      <c r="Z70" s="176" t="str">
        <f t="shared" ca="1" si="60"/>
        <v/>
      </c>
      <c r="AA70" s="179">
        <f t="shared" ca="1" si="61"/>
        <v>0</v>
      </c>
      <c r="AB70" s="180" t="str">
        <f t="shared" ca="1" si="62"/>
        <v/>
      </c>
      <c r="AC70" s="189">
        <v>8</v>
      </c>
      <c r="AD70" s="190">
        <v>12</v>
      </c>
      <c r="AE70" s="180" t="str">
        <f t="shared" ca="1" si="14"/>
        <v/>
      </c>
      <c r="AF70" s="140"/>
      <c r="AG70" s="177" t="e">
        <f>リスト!#REF!</f>
        <v>#REF!</v>
      </c>
      <c r="AH70" s="176" t="str">
        <f t="shared" ca="1" si="63"/>
        <v/>
      </c>
      <c r="AI70" s="229">
        <f t="shared" ca="1" si="81"/>
        <v>0</v>
      </c>
      <c r="AJ70" s="183" t="str">
        <f t="shared" ca="1" si="64"/>
        <v/>
      </c>
      <c r="AK70" s="184">
        <v>200</v>
      </c>
      <c r="AL70" s="185">
        <v>300</v>
      </c>
      <c r="AM70" s="183" t="str">
        <f t="shared" ca="1" si="65"/>
        <v/>
      </c>
      <c r="AN70" s="175" t="e">
        <f>リスト!#REF!</f>
        <v>#REF!</v>
      </c>
      <c r="AO70" s="176" t="str">
        <f t="shared" ca="1" si="66"/>
        <v/>
      </c>
      <c r="AP70" s="179">
        <f t="shared" ca="1" si="67"/>
        <v>0</v>
      </c>
      <c r="AQ70" s="172" t="str">
        <f t="shared" ca="1" si="82"/>
        <v/>
      </c>
      <c r="AR70" s="191">
        <v>4</v>
      </c>
      <c r="AS70" s="192">
        <v>6</v>
      </c>
      <c r="AT70" s="172" t="str">
        <f t="shared" ca="1" si="68"/>
        <v/>
      </c>
      <c r="AU70" s="122"/>
      <c r="AV70" s="175" t="e">
        <f>リスト!#REF!</f>
        <v>#REF!</v>
      </c>
      <c r="AW70" s="176" t="str">
        <f t="shared" ca="1" si="69"/>
        <v/>
      </c>
      <c r="AX70" s="193">
        <f t="shared" ca="1" si="70"/>
        <v>0</v>
      </c>
      <c r="AY70" s="194" t="str">
        <f t="shared" ca="1" si="83"/>
        <v/>
      </c>
      <c r="AZ70" s="173">
        <v>4.4000000000000004</v>
      </c>
      <c r="BA70" s="174">
        <v>6.6</v>
      </c>
      <c r="BB70" s="172" t="str">
        <f t="shared" ca="1" si="71"/>
        <v/>
      </c>
      <c r="BC70" s="177" t="e">
        <f>リスト!#REF!</f>
        <v>#REF!</v>
      </c>
      <c r="BD70" s="176" t="str">
        <f t="shared" ca="1" si="72"/>
        <v/>
      </c>
      <c r="BE70" s="193">
        <f t="shared" ca="1" si="73"/>
        <v>0</v>
      </c>
      <c r="BF70" s="194" t="str">
        <f t="shared" ca="1" si="84"/>
        <v/>
      </c>
      <c r="BG70" s="173">
        <v>1.6</v>
      </c>
      <c r="BH70" s="174">
        <v>2.4</v>
      </c>
      <c r="BI70" s="172" t="str">
        <f t="shared" ca="1" si="74"/>
        <v/>
      </c>
      <c r="BJ70" s="140"/>
      <c r="BK70" s="140"/>
      <c r="BL70" s="178" t="e">
        <f>リスト!#REF!</f>
        <v>#REF!</v>
      </c>
      <c r="BM70" s="176" t="str">
        <f t="shared" ca="1" si="75"/>
        <v/>
      </c>
      <c r="BN70" s="193" t="str">
        <f t="shared" ca="1" si="76"/>
        <v/>
      </c>
      <c r="BO70" s="194" t="str">
        <f t="shared" ca="1" si="85"/>
        <v/>
      </c>
      <c r="BP70" s="173">
        <v>0.4</v>
      </c>
      <c r="BQ70" s="174">
        <v>0.6</v>
      </c>
      <c r="BR70" s="172" t="str">
        <f t="shared" ca="1" si="77"/>
        <v/>
      </c>
      <c r="BS70" s="175" t="e">
        <f>リスト!#REF!</f>
        <v>#REF!</v>
      </c>
      <c r="BT70" s="176" t="str">
        <f t="shared" ca="1" si="78"/>
        <v/>
      </c>
      <c r="BU70" s="179" t="str">
        <f t="shared" ca="1" si="79"/>
        <v/>
      </c>
      <c r="BV70" s="180" t="str">
        <f t="shared" ca="1" si="86"/>
        <v/>
      </c>
      <c r="BW70" s="189">
        <v>0</v>
      </c>
      <c r="BX70" s="190">
        <v>0</v>
      </c>
      <c r="BY70" s="180" t="str">
        <f t="shared" ca="1" si="80"/>
        <v/>
      </c>
      <c r="BZ70" t="e">
        <f>リスト!#REF!</f>
        <v>#REF!</v>
      </c>
      <c r="CA70" s="290" t="e">
        <f>INDEX(リスト!X:X,MATCH($C70,リスト!$D:$D,0))</f>
        <v>#REF!</v>
      </c>
    </row>
    <row r="71" spans="1:79">
      <c r="A71" s="167">
        <f t="shared" si="87"/>
        <v>66</v>
      </c>
      <c r="B71" s="186" t="e">
        <f>リスト!#REF!</f>
        <v>#REF!</v>
      </c>
      <c r="C71" s="187" t="e">
        <f>リスト!#REF!</f>
        <v>#REF!</v>
      </c>
      <c r="D71" s="188" t="e">
        <f>リスト!#REF!</f>
        <v>#REF!</v>
      </c>
      <c r="E71" s="224" t="str">
        <f t="shared" ca="1" si="50"/>
        <v/>
      </c>
      <c r="F71" s="172" t="str">
        <f t="shared" ca="1" si="38"/>
        <v/>
      </c>
      <c r="G71" s="173">
        <v>6</v>
      </c>
      <c r="H71" s="174">
        <v>10</v>
      </c>
      <c r="I71" s="172" t="str">
        <f t="shared" ca="1" si="51"/>
        <v/>
      </c>
      <c r="J71" s="133"/>
      <c r="K71" s="175" t="e">
        <f>リスト!#REF!</f>
        <v>#REF!</v>
      </c>
      <c r="L71" s="176" t="str">
        <f t="shared" ca="1" si="52"/>
        <v/>
      </c>
      <c r="M71" s="171">
        <f t="shared" ca="1" si="53"/>
        <v>0</v>
      </c>
      <c r="N71" s="177" t="e">
        <f>リスト!#REF!</f>
        <v>#REF!</v>
      </c>
      <c r="O71" s="176" t="str">
        <f t="shared" ca="1" si="54"/>
        <v/>
      </c>
      <c r="P71" s="171">
        <f t="shared" ca="1" si="55"/>
        <v>0</v>
      </c>
      <c r="Q71" s="172" t="str">
        <f t="shared" ca="1" si="56"/>
        <v/>
      </c>
      <c r="R71" s="173">
        <v>0.56000000000000005</v>
      </c>
      <c r="S71" s="174">
        <v>0.84</v>
      </c>
      <c r="T71" s="172" t="str">
        <f t="shared" ca="1" si="57"/>
        <v/>
      </c>
      <c r="U71" s="140"/>
      <c r="V71" s="178" t="e">
        <f>リスト!#REF!</f>
        <v>#REF!</v>
      </c>
      <c r="W71" s="176" t="str">
        <f t="shared" ca="1" si="58"/>
        <v/>
      </c>
      <c r="X71" s="225">
        <f t="shared" ca="1" si="59"/>
        <v>0.41</v>
      </c>
      <c r="Y71" s="175" t="e">
        <f>リスト!#REF!</f>
        <v>#REF!</v>
      </c>
      <c r="Z71" s="176" t="str">
        <f t="shared" ca="1" si="60"/>
        <v/>
      </c>
      <c r="AA71" s="179">
        <f t="shared" ca="1" si="61"/>
        <v>0</v>
      </c>
      <c r="AB71" s="180">
        <f t="shared" ca="1" si="62"/>
        <v>0</v>
      </c>
      <c r="AC71" s="189">
        <v>8</v>
      </c>
      <c r="AD71" s="190">
        <v>12</v>
      </c>
      <c r="AE71" s="180" t="str">
        <f t="shared" ca="1" si="14"/>
        <v/>
      </c>
      <c r="AF71" s="140"/>
      <c r="AG71" s="177" t="e">
        <f>リスト!#REF!</f>
        <v>#REF!</v>
      </c>
      <c r="AH71" s="176" t="str">
        <f t="shared" ca="1" si="63"/>
        <v/>
      </c>
      <c r="AI71" s="229">
        <f t="shared" ca="1" si="81"/>
        <v>0</v>
      </c>
      <c r="AJ71" s="183">
        <f t="shared" ca="1" si="64"/>
        <v>0</v>
      </c>
      <c r="AK71" s="184">
        <v>200</v>
      </c>
      <c r="AL71" s="185">
        <v>300</v>
      </c>
      <c r="AM71" s="183" t="str">
        <f t="shared" ca="1" si="65"/>
        <v/>
      </c>
      <c r="AN71" s="175" t="e">
        <f>リスト!#REF!</f>
        <v>#REF!</v>
      </c>
      <c r="AO71" s="176" t="str">
        <f t="shared" ca="1" si="66"/>
        <v/>
      </c>
      <c r="AP71" s="179">
        <f t="shared" ca="1" si="67"/>
        <v>17</v>
      </c>
      <c r="AQ71" s="172" t="str">
        <f t="shared" ca="1" si="82"/>
        <v/>
      </c>
      <c r="AR71" s="191">
        <v>4</v>
      </c>
      <c r="AS71" s="192">
        <v>6</v>
      </c>
      <c r="AT71" s="172" t="str">
        <f t="shared" ca="1" si="68"/>
        <v/>
      </c>
      <c r="AU71" s="122"/>
      <c r="AV71" s="175" t="e">
        <f>リスト!#REF!</f>
        <v>#REF!</v>
      </c>
      <c r="AW71" s="176" t="str">
        <f t="shared" ca="1" si="69"/>
        <v/>
      </c>
      <c r="AX71" s="193">
        <f t="shared" ca="1" si="70"/>
        <v>2</v>
      </c>
      <c r="AY71" s="194">
        <f t="shared" ca="1" si="83"/>
        <v>4.8780487804878048</v>
      </c>
      <c r="AZ71" s="173">
        <v>4.4000000000000004</v>
      </c>
      <c r="BA71" s="174">
        <v>6.6</v>
      </c>
      <c r="BB71" s="172" t="str">
        <f t="shared" ca="1" si="71"/>
        <v/>
      </c>
      <c r="BC71" s="177" t="e">
        <f>リスト!#REF!</f>
        <v>#REF!</v>
      </c>
      <c r="BD71" s="176" t="str">
        <f t="shared" ca="1" si="72"/>
        <v/>
      </c>
      <c r="BE71" s="193">
        <f t="shared" ca="1" si="73"/>
        <v>4</v>
      </c>
      <c r="BF71" s="194">
        <f t="shared" ca="1" si="84"/>
        <v>9.7560975609756095</v>
      </c>
      <c r="BG71" s="173">
        <v>1.6</v>
      </c>
      <c r="BH71" s="174">
        <v>2.4</v>
      </c>
      <c r="BI71" s="172" t="str">
        <f t="shared" ca="1" si="74"/>
        <v/>
      </c>
      <c r="BJ71" s="140"/>
      <c r="BK71" s="140"/>
      <c r="BL71" s="178" t="e">
        <f>リスト!#REF!</f>
        <v>#REF!</v>
      </c>
      <c r="BM71" s="176" t="str">
        <f t="shared" ca="1" si="75"/>
        <v/>
      </c>
      <c r="BN71" s="193" t="str">
        <f t="shared" ca="1" si="76"/>
        <v/>
      </c>
      <c r="BO71" s="194" t="str">
        <f t="shared" ca="1" si="85"/>
        <v/>
      </c>
      <c r="BP71" s="173">
        <v>0.4</v>
      </c>
      <c r="BQ71" s="174">
        <v>0.6</v>
      </c>
      <c r="BR71" s="172" t="str">
        <f t="shared" ca="1" si="77"/>
        <v/>
      </c>
      <c r="BS71" s="175" t="e">
        <f>リスト!#REF!</f>
        <v>#REF!</v>
      </c>
      <c r="BT71" s="176" t="str">
        <f t="shared" ca="1" si="78"/>
        <v/>
      </c>
      <c r="BU71" s="179" t="str">
        <f t="shared" ca="1" si="79"/>
        <v/>
      </c>
      <c r="BV71" s="180" t="str">
        <f t="shared" ca="1" si="86"/>
        <v/>
      </c>
      <c r="BW71" s="189">
        <v>0</v>
      </c>
      <c r="BX71" s="190">
        <v>0</v>
      </c>
      <c r="BY71" s="180" t="str">
        <f t="shared" ca="1" si="80"/>
        <v/>
      </c>
      <c r="BZ71" t="e">
        <f>リスト!#REF!</f>
        <v>#REF!</v>
      </c>
      <c r="CA71" s="290" t="e">
        <f>INDEX(リスト!X:X,MATCH($C71,リスト!$D:$D,0))</f>
        <v>#REF!</v>
      </c>
    </row>
    <row r="72" spans="1:79">
      <c r="A72" s="167">
        <f t="shared" si="87"/>
        <v>67</v>
      </c>
      <c r="B72" s="186" t="e">
        <f>リスト!#REF!</f>
        <v>#REF!</v>
      </c>
      <c r="C72" s="187" t="e">
        <f>リスト!#REF!</f>
        <v>#REF!</v>
      </c>
      <c r="D72" s="188" t="e">
        <f>リスト!#REF!</f>
        <v>#REF!</v>
      </c>
      <c r="E72" s="224" t="str">
        <f t="shared" ca="1" si="50"/>
        <v/>
      </c>
      <c r="F72" s="172" t="str">
        <f t="shared" ca="1" si="38"/>
        <v/>
      </c>
      <c r="G72" s="173">
        <v>6</v>
      </c>
      <c r="H72" s="174">
        <v>10</v>
      </c>
      <c r="I72" s="172" t="str">
        <f t="shared" ca="1" si="51"/>
        <v/>
      </c>
      <c r="J72" s="133"/>
      <c r="K72" s="175" t="e">
        <f>リスト!#REF!</f>
        <v>#REF!</v>
      </c>
      <c r="L72" s="176" t="str">
        <f t="shared" ca="1" si="52"/>
        <v/>
      </c>
      <c r="M72" s="171">
        <f t="shared" ca="1" si="53"/>
        <v>0</v>
      </c>
      <c r="N72" s="177" t="e">
        <f>リスト!#REF!</f>
        <v>#REF!</v>
      </c>
      <c r="O72" s="176" t="str">
        <f t="shared" ca="1" si="54"/>
        <v/>
      </c>
      <c r="P72" s="171">
        <f t="shared" ca="1" si="55"/>
        <v>0</v>
      </c>
      <c r="Q72" s="172" t="str">
        <f t="shared" ca="1" si="56"/>
        <v/>
      </c>
      <c r="R72" s="173">
        <v>0.56000000000000005</v>
      </c>
      <c r="S72" s="174">
        <v>0.84</v>
      </c>
      <c r="T72" s="172" t="str">
        <f t="shared" ca="1" si="57"/>
        <v/>
      </c>
      <c r="U72" s="140"/>
      <c r="V72" s="178" t="e">
        <f>リスト!#REF!</f>
        <v>#REF!</v>
      </c>
      <c r="W72" s="176" t="str">
        <f t="shared" ca="1" si="58"/>
        <v/>
      </c>
      <c r="X72" s="225">
        <f t="shared" ca="1" si="59"/>
        <v>0</v>
      </c>
      <c r="Y72" s="175" t="e">
        <f>リスト!#REF!</f>
        <v>#REF!</v>
      </c>
      <c r="Z72" s="176" t="str">
        <f t="shared" ca="1" si="60"/>
        <v/>
      </c>
      <c r="AA72" s="179">
        <f t="shared" ca="1" si="61"/>
        <v>0</v>
      </c>
      <c r="AB72" s="180" t="str">
        <f t="shared" ca="1" si="62"/>
        <v/>
      </c>
      <c r="AC72" s="189">
        <v>8</v>
      </c>
      <c r="AD72" s="190">
        <v>12</v>
      </c>
      <c r="AE72" s="180" t="str">
        <f t="shared" ca="1" si="14"/>
        <v/>
      </c>
      <c r="AF72" s="140"/>
      <c r="AG72" s="177" t="e">
        <f>リスト!#REF!</f>
        <v>#REF!</v>
      </c>
      <c r="AH72" s="176" t="str">
        <f t="shared" ca="1" si="63"/>
        <v/>
      </c>
      <c r="AI72" s="229">
        <f t="shared" ca="1" si="81"/>
        <v>0</v>
      </c>
      <c r="AJ72" s="183" t="str">
        <f t="shared" ca="1" si="64"/>
        <v/>
      </c>
      <c r="AK72" s="184">
        <v>200</v>
      </c>
      <c r="AL72" s="185">
        <v>300</v>
      </c>
      <c r="AM72" s="183" t="str">
        <f t="shared" ca="1" si="65"/>
        <v/>
      </c>
      <c r="AN72" s="175" t="e">
        <f>リスト!#REF!</f>
        <v>#REF!</v>
      </c>
      <c r="AO72" s="176" t="str">
        <f t="shared" ca="1" si="66"/>
        <v/>
      </c>
      <c r="AP72" s="179">
        <f t="shared" ca="1" si="67"/>
        <v>0</v>
      </c>
      <c r="AQ72" s="172" t="str">
        <f t="shared" ca="1" si="82"/>
        <v/>
      </c>
      <c r="AR72" s="191">
        <v>4</v>
      </c>
      <c r="AS72" s="192">
        <v>6</v>
      </c>
      <c r="AT72" s="172" t="str">
        <f t="shared" ca="1" si="68"/>
        <v/>
      </c>
      <c r="AU72" s="122"/>
      <c r="AV72" s="175" t="e">
        <f>リスト!#REF!</f>
        <v>#REF!</v>
      </c>
      <c r="AW72" s="176" t="str">
        <f t="shared" ca="1" si="69"/>
        <v/>
      </c>
      <c r="AX72" s="193">
        <f t="shared" ca="1" si="70"/>
        <v>0</v>
      </c>
      <c r="AY72" s="194" t="str">
        <f t="shared" ca="1" si="83"/>
        <v/>
      </c>
      <c r="AZ72" s="173">
        <v>4.4000000000000004</v>
      </c>
      <c r="BA72" s="174">
        <v>6.6</v>
      </c>
      <c r="BB72" s="172" t="str">
        <f t="shared" ca="1" si="71"/>
        <v/>
      </c>
      <c r="BC72" s="177" t="e">
        <f>リスト!#REF!</f>
        <v>#REF!</v>
      </c>
      <c r="BD72" s="176" t="str">
        <f t="shared" ca="1" si="72"/>
        <v/>
      </c>
      <c r="BE72" s="193">
        <f t="shared" ca="1" si="73"/>
        <v>0</v>
      </c>
      <c r="BF72" s="194" t="str">
        <f t="shared" ca="1" si="84"/>
        <v/>
      </c>
      <c r="BG72" s="173">
        <v>1.6</v>
      </c>
      <c r="BH72" s="174">
        <v>2.4</v>
      </c>
      <c r="BI72" s="172" t="str">
        <f t="shared" ca="1" si="74"/>
        <v/>
      </c>
      <c r="BJ72" s="140"/>
      <c r="BK72" s="140"/>
      <c r="BL72" s="178" t="e">
        <f>リスト!#REF!</f>
        <v>#REF!</v>
      </c>
      <c r="BM72" s="176" t="str">
        <f t="shared" ca="1" si="75"/>
        <v/>
      </c>
      <c r="BN72" s="193" t="str">
        <f t="shared" ca="1" si="76"/>
        <v/>
      </c>
      <c r="BO72" s="194" t="str">
        <f t="shared" ca="1" si="85"/>
        <v/>
      </c>
      <c r="BP72" s="173">
        <v>0.4</v>
      </c>
      <c r="BQ72" s="174">
        <v>0.6</v>
      </c>
      <c r="BR72" s="172" t="str">
        <f t="shared" ca="1" si="77"/>
        <v/>
      </c>
      <c r="BS72" s="175" t="e">
        <f>リスト!#REF!</f>
        <v>#REF!</v>
      </c>
      <c r="BT72" s="176" t="str">
        <f t="shared" ca="1" si="78"/>
        <v/>
      </c>
      <c r="BU72" s="179" t="str">
        <f t="shared" ca="1" si="79"/>
        <v/>
      </c>
      <c r="BV72" s="180" t="str">
        <f t="shared" ca="1" si="86"/>
        <v/>
      </c>
      <c r="BW72" s="189">
        <v>0</v>
      </c>
      <c r="BX72" s="190">
        <v>0</v>
      </c>
      <c r="BY72" s="180" t="str">
        <f t="shared" ca="1" si="80"/>
        <v/>
      </c>
      <c r="BZ72" t="e">
        <f>リスト!#REF!</f>
        <v>#REF!</v>
      </c>
      <c r="CA72" s="290" t="e">
        <f>INDEX(リスト!X:X,MATCH($C72,リスト!$D:$D,0))</f>
        <v>#REF!</v>
      </c>
    </row>
    <row r="73" spans="1:79">
      <c r="A73" s="167">
        <f t="shared" si="87"/>
        <v>68</v>
      </c>
      <c r="B73" s="186" t="e">
        <f>リスト!#REF!</f>
        <v>#REF!</v>
      </c>
      <c r="C73" s="187" t="e">
        <f>リスト!#REF!</f>
        <v>#REF!</v>
      </c>
      <c r="D73" s="188" t="e">
        <f>リスト!#REF!</f>
        <v>#REF!</v>
      </c>
      <c r="E73" s="224" t="str">
        <f t="shared" ca="1" si="50"/>
        <v/>
      </c>
      <c r="F73" s="172" t="str">
        <f t="shared" ca="1" si="38"/>
        <v/>
      </c>
      <c r="G73" s="173">
        <v>6</v>
      </c>
      <c r="H73" s="174">
        <v>10</v>
      </c>
      <c r="I73" s="172" t="str">
        <f t="shared" ca="1" si="51"/>
        <v/>
      </c>
      <c r="J73" s="133"/>
      <c r="K73" s="175" t="e">
        <f>リスト!#REF!</f>
        <v>#REF!</v>
      </c>
      <c r="L73" s="176" t="str">
        <f t="shared" ca="1" si="52"/>
        <v/>
      </c>
      <c r="M73" s="171">
        <f t="shared" ca="1" si="53"/>
        <v>0</v>
      </c>
      <c r="N73" s="177" t="e">
        <f>リスト!#REF!</f>
        <v>#REF!</v>
      </c>
      <c r="O73" s="176" t="str">
        <f t="shared" ca="1" si="54"/>
        <v/>
      </c>
      <c r="P73" s="171">
        <f t="shared" ca="1" si="55"/>
        <v>0</v>
      </c>
      <c r="Q73" s="172" t="str">
        <f t="shared" ca="1" si="56"/>
        <v/>
      </c>
      <c r="R73" s="173">
        <v>0.56000000000000005</v>
      </c>
      <c r="S73" s="174">
        <v>0.84</v>
      </c>
      <c r="T73" s="172" t="str">
        <f t="shared" ca="1" si="57"/>
        <v/>
      </c>
      <c r="U73" s="140"/>
      <c r="V73" s="178" t="e">
        <f>リスト!#REF!</f>
        <v>#REF!</v>
      </c>
      <c r="W73" s="176" t="str">
        <f t="shared" ca="1" si="58"/>
        <v/>
      </c>
      <c r="X73" s="225">
        <f t="shared" ca="1" si="59"/>
        <v>1.0129999999999999</v>
      </c>
      <c r="Y73" s="175" t="e">
        <f>リスト!#REF!</f>
        <v>#REF!</v>
      </c>
      <c r="Z73" s="176" t="str">
        <f t="shared" ca="1" si="60"/>
        <v/>
      </c>
      <c r="AA73" s="179">
        <f t="shared" ca="1" si="61"/>
        <v>0</v>
      </c>
      <c r="AB73" s="180">
        <f t="shared" ca="1" si="62"/>
        <v>0</v>
      </c>
      <c r="AC73" s="189">
        <v>8</v>
      </c>
      <c r="AD73" s="190">
        <v>12</v>
      </c>
      <c r="AE73" s="180" t="str">
        <f t="shared" ca="1" si="14"/>
        <v/>
      </c>
      <c r="AF73" s="140"/>
      <c r="AG73" s="177" t="e">
        <f>リスト!#REF!</f>
        <v>#REF!</v>
      </c>
      <c r="AH73" s="176" t="str">
        <f t="shared" ca="1" si="63"/>
        <v/>
      </c>
      <c r="AI73" s="229">
        <f t="shared" ca="1" si="81"/>
        <v>0</v>
      </c>
      <c r="AJ73" s="183">
        <f t="shared" ca="1" si="64"/>
        <v>0</v>
      </c>
      <c r="AK73" s="184">
        <v>200</v>
      </c>
      <c r="AL73" s="185">
        <v>300</v>
      </c>
      <c r="AM73" s="183" t="str">
        <f t="shared" ca="1" si="65"/>
        <v/>
      </c>
      <c r="AN73" s="175" t="e">
        <f>リスト!#REF!</f>
        <v>#REF!</v>
      </c>
      <c r="AO73" s="176" t="str">
        <f t="shared" ca="1" si="66"/>
        <v/>
      </c>
      <c r="AP73" s="179">
        <f t="shared" ca="1" si="67"/>
        <v>37</v>
      </c>
      <c r="AQ73" s="172" t="str">
        <f t="shared" ca="1" si="82"/>
        <v/>
      </c>
      <c r="AR73" s="191">
        <v>4</v>
      </c>
      <c r="AS73" s="192">
        <v>6</v>
      </c>
      <c r="AT73" s="172" t="str">
        <f t="shared" ca="1" si="68"/>
        <v/>
      </c>
      <c r="AU73" s="122"/>
      <c r="AV73" s="175" t="e">
        <f>リスト!#REF!</f>
        <v>#REF!</v>
      </c>
      <c r="AW73" s="176" t="str">
        <f t="shared" ca="1" si="69"/>
        <v/>
      </c>
      <c r="AX73" s="193">
        <f t="shared" ca="1" si="70"/>
        <v>0</v>
      </c>
      <c r="AY73" s="194">
        <f t="shared" ca="1" si="83"/>
        <v>0</v>
      </c>
      <c r="AZ73" s="173">
        <v>4.4000000000000004</v>
      </c>
      <c r="BA73" s="174">
        <v>6.6</v>
      </c>
      <c r="BB73" s="172" t="str">
        <f t="shared" ca="1" si="71"/>
        <v/>
      </c>
      <c r="BC73" s="177" t="e">
        <f>リスト!#REF!</f>
        <v>#REF!</v>
      </c>
      <c r="BD73" s="176" t="str">
        <f t="shared" ca="1" si="72"/>
        <v/>
      </c>
      <c r="BE73" s="193">
        <f t="shared" ca="1" si="73"/>
        <v>0</v>
      </c>
      <c r="BF73" s="194">
        <f t="shared" ca="1" si="84"/>
        <v>0</v>
      </c>
      <c r="BG73" s="173">
        <v>1.6</v>
      </c>
      <c r="BH73" s="174">
        <v>2.4</v>
      </c>
      <c r="BI73" s="172" t="str">
        <f t="shared" ca="1" si="74"/>
        <v/>
      </c>
      <c r="BJ73" s="140"/>
      <c r="BK73" s="140"/>
      <c r="BL73" s="178" t="e">
        <f>リスト!#REF!</f>
        <v>#REF!</v>
      </c>
      <c r="BM73" s="176" t="str">
        <f t="shared" ca="1" si="75"/>
        <v/>
      </c>
      <c r="BN73" s="193" t="str">
        <f t="shared" ca="1" si="76"/>
        <v/>
      </c>
      <c r="BO73" s="194" t="str">
        <f t="shared" ca="1" si="85"/>
        <v/>
      </c>
      <c r="BP73" s="173">
        <v>0.4</v>
      </c>
      <c r="BQ73" s="174">
        <v>0.6</v>
      </c>
      <c r="BR73" s="172" t="str">
        <f t="shared" ca="1" si="77"/>
        <v/>
      </c>
      <c r="BS73" s="175" t="e">
        <f>リスト!#REF!</f>
        <v>#REF!</v>
      </c>
      <c r="BT73" s="176" t="str">
        <f t="shared" ca="1" si="78"/>
        <v/>
      </c>
      <c r="BU73" s="179" t="str">
        <f t="shared" ca="1" si="79"/>
        <v/>
      </c>
      <c r="BV73" s="180" t="str">
        <f t="shared" ca="1" si="86"/>
        <v/>
      </c>
      <c r="BW73" s="189">
        <v>0</v>
      </c>
      <c r="BX73" s="190">
        <v>0</v>
      </c>
      <c r="BY73" s="180" t="str">
        <f t="shared" ca="1" si="80"/>
        <v/>
      </c>
      <c r="BZ73" t="e">
        <f>リスト!#REF!</f>
        <v>#REF!</v>
      </c>
      <c r="CA73" s="290" t="e">
        <f>INDEX(リスト!X:X,MATCH($C73,リスト!$D:$D,0))</f>
        <v>#REF!</v>
      </c>
    </row>
    <row r="74" spans="1:79">
      <c r="A74" s="167">
        <f t="shared" si="87"/>
        <v>69</v>
      </c>
      <c r="B74" s="186" t="e">
        <f>リスト!#REF!</f>
        <v>#REF!</v>
      </c>
      <c r="C74" s="187" t="e">
        <f>リスト!#REF!</f>
        <v>#REF!</v>
      </c>
      <c r="D74" s="188" t="e">
        <f>リスト!#REF!</f>
        <v>#REF!</v>
      </c>
      <c r="E74" s="224" t="str">
        <f t="shared" ca="1" si="50"/>
        <v/>
      </c>
      <c r="F74" s="172" t="str">
        <f t="shared" ca="1" si="38"/>
        <v/>
      </c>
      <c r="G74" s="173">
        <v>6</v>
      </c>
      <c r="H74" s="174">
        <v>10</v>
      </c>
      <c r="I74" s="172" t="str">
        <f t="shared" ca="1" si="51"/>
        <v/>
      </c>
      <c r="J74" s="133"/>
      <c r="K74" s="175" t="e">
        <f>リスト!#REF!</f>
        <v>#REF!</v>
      </c>
      <c r="L74" s="176" t="str">
        <f t="shared" ca="1" si="52"/>
        <v/>
      </c>
      <c r="M74" s="171">
        <f t="shared" ca="1" si="53"/>
        <v>0</v>
      </c>
      <c r="N74" s="177" t="e">
        <f>リスト!#REF!</f>
        <v>#REF!</v>
      </c>
      <c r="O74" s="176" t="str">
        <f t="shared" ca="1" si="54"/>
        <v/>
      </c>
      <c r="P74" s="171">
        <f t="shared" ca="1" si="55"/>
        <v>0</v>
      </c>
      <c r="Q74" s="172" t="str">
        <f t="shared" ca="1" si="56"/>
        <v/>
      </c>
      <c r="R74" s="173">
        <v>0.56000000000000005</v>
      </c>
      <c r="S74" s="174">
        <v>0.84</v>
      </c>
      <c r="T74" s="172" t="str">
        <f t="shared" ca="1" si="57"/>
        <v/>
      </c>
      <c r="U74" s="140"/>
      <c r="V74" s="178" t="e">
        <f>リスト!#REF!</f>
        <v>#REF!</v>
      </c>
      <c r="W74" s="176" t="str">
        <f t="shared" ca="1" si="58"/>
        <v/>
      </c>
      <c r="X74" s="225">
        <f t="shared" ca="1" si="59"/>
        <v>0.56799999999999995</v>
      </c>
      <c r="Y74" s="175" t="e">
        <f>リスト!#REF!</f>
        <v>#REF!</v>
      </c>
      <c r="Z74" s="176" t="str">
        <f t="shared" ca="1" si="60"/>
        <v/>
      </c>
      <c r="AA74" s="179">
        <f t="shared" ca="1" si="61"/>
        <v>0</v>
      </c>
      <c r="AB74" s="180">
        <f t="shared" ca="1" si="62"/>
        <v>0</v>
      </c>
      <c r="AC74" s="189">
        <v>8</v>
      </c>
      <c r="AD74" s="190">
        <v>12</v>
      </c>
      <c r="AE74" s="180" t="str">
        <f t="shared" ca="1" si="14"/>
        <v/>
      </c>
      <c r="AF74" s="140"/>
      <c r="AG74" s="177" t="e">
        <f>リスト!#REF!</f>
        <v>#REF!</v>
      </c>
      <c r="AH74" s="176" t="str">
        <f t="shared" ca="1" si="63"/>
        <v/>
      </c>
      <c r="AI74" s="229">
        <f t="shared" ca="1" si="81"/>
        <v>0</v>
      </c>
      <c r="AJ74" s="183">
        <f t="shared" ca="1" si="64"/>
        <v>0</v>
      </c>
      <c r="AK74" s="184">
        <v>200</v>
      </c>
      <c r="AL74" s="185">
        <v>300</v>
      </c>
      <c r="AM74" s="183" t="str">
        <f t="shared" ca="1" si="65"/>
        <v/>
      </c>
      <c r="AN74" s="175" t="e">
        <f>リスト!#REF!</f>
        <v>#REF!</v>
      </c>
      <c r="AO74" s="176" t="str">
        <f t="shared" ca="1" si="66"/>
        <v/>
      </c>
      <c r="AP74" s="179">
        <f t="shared" ca="1" si="67"/>
        <v>4</v>
      </c>
      <c r="AQ74" s="172" t="str">
        <f t="shared" ca="1" si="82"/>
        <v/>
      </c>
      <c r="AR74" s="191">
        <v>4</v>
      </c>
      <c r="AS74" s="192">
        <v>6</v>
      </c>
      <c r="AT74" s="172" t="str">
        <f t="shared" ca="1" si="68"/>
        <v/>
      </c>
      <c r="AU74" s="122"/>
      <c r="AV74" s="175" t="e">
        <f>リスト!#REF!</f>
        <v>#REF!</v>
      </c>
      <c r="AW74" s="176" t="str">
        <f t="shared" ca="1" si="69"/>
        <v/>
      </c>
      <c r="AX74" s="193">
        <f t="shared" ca="1" si="70"/>
        <v>3</v>
      </c>
      <c r="AY74" s="194">
        <f t="shared" ca="1" si="83"/>
        <v>5.2816901408450709</v>
      </c>
      <c r="AZ74" s="173">
        <v>4.4000000000000004</v>
      </c>
      <c r="BA74" s="174">
        <v>6.6</v>
      </c>
      <c r="BB74" s="172" t="str">
        <f t="shared" ca="1" si="71"/>
        <v/>
      </c>
      <c r="BC74" s="177" t="e">
        <f>リスト!#REF!</f>
        <v>#REF!</v>
      </c>
      <c r="BD74" s="176" t="str">
        <f t="shared" ca="1" si="72"/>
        <v/>
      </c>
      <c r="BE74" s="193">
        <f t="shared" ca="1" si="73"/>
        <v>0</v>
      </c>
      <c r="BF74" s="194">
        <f t="shared" ca="1" si="84"/>
        <v>0</v>
      </c>
      <c r="BG74" s="173">
        <v>1.6</v>
      </c>
      <c r="BH74" s="174">
        <v>2.4</v>
      </c>
      <c r="BI74" s="172" t="str">
        <f t="shared" ca="1" si="74"/>
        <v/>
      </c>
      <c r="BJ74" s="140"/>
      <c r="BK74" s="140"/>
      <c r="BL74" s="178" t="e">
        <f>リスト!#REF!</f>
        <v>#REF!</v>
      </c>
      <c r="BM74" s="176" t="str">
        <f t="shared" ca="1" si="75"/>
        <v/>
      </c>
      <c r="BN74" s="193" t="str">
        <f t="shared" ca="1" si="76"/>
        <v/>
      </c>
      <c r="BO74" s="194" t="str">
        <f t="shared" ca="1" si="85"/>
        <v/>
      </c>
      <c r="BP74" s="173">
        <v>0.4</v>
      </c>
      <c r="BQ74" s="174">
        <v>0.6</v>
      </c>
      <c r="BR74" s="172" t="str">
        <f t="shared" ca="1" si="77"/>
        <v/>
      </c>
      <c r="BS74" s="175" t="e">
        <f>リスト!#REF!</f>
        <v>#REF!</v>
      </c>
      <c r="BT74" s="176" t="str">
        <f t="shared" ca="1" si="78"/>
        <v/>
      </c>
      <c r="BU74" s="179" t="str">
        <f t="shared" ca="1" si="79"/>
        <v/>
      </c>
      <c r="BV74" s="180" t="str">
        <f t="shared" ca="1" si="86"/>
        <v/>
      </c>
      <c r="BW74" s="189">
        <v>0</v>
      </c>
      <c r="BX74" s="190">
        <v>0</v>
      </c>
      <c r="BY74" s="180" t="str">
        <f t="shared" ca="1" si="80"/>
        <v/>
      </c>
      <c r="BZ74" t="e">
        <f>リスト!#REF!</f>
        <v>#REF!</v>
      </c>
      <c r="CA74" s="290" t="e">
        <f>INDEX(リスト!X:X,MATCH($C74,リスト!$D:$D,0))</f>
        <v>#REF!</v>
      </c>
    </row>
    <row r="75" spans="1:79">
      <c r="A75" s="167">
        <f t="shared" si="87"/>
        <v>70</v>
      </c>
      <c r="B75" s="186" t="e">
        <f>リスト!#REF!</f>
        <v>#REF!</v>
      </c>
      <c r="C75" s="293" t="e">
        <f>リスト!#REF!</f>
        <v>#REF!</v>
      </c>
      <c r="D75" s="188" t="e">
        <f>リスト!#REF!</f>
        <v>#REF!</v>
      </c>
      <c r="E75" s="224" t="str">
        <f t="shared" ca="1" si="50"/>
        <v/>
      </c>
      <c r="F75" s="172" t="str">
        <f t="shared" ca="1" si="38"/>
        <v/>
      </c>
      <c r="G75" s="173">
        <v>6</v>
      </c>
      <c r="H75" s="174">
        <v>10</v>
      </c>
      <c r="I75" s="172" t="str">
        <f t="shared" ca="1" si="51"/>
        <v/>
      </c>
      <c r="J75" s="133"/>
      <c r="K75" s="175" t="e">
        <f>リスト!#REF!</f>
        <v>#REF!</v>
      </c>
      <c r="L75" s="176" t="str">
        <f t="shared" ca="1" si="52"/>
        <v/>
      </c>
      <c r="M75" s="171">
        <f t="shared" ca="1" si="53"/>
        <v>0</v>
      </c>
      <c r="N75" s="177" t="e">
        <f>リスト!#REF!</f>
        <v>#REF!</v>
      </c>
      <c r="O75" s="176" t="str">
        <f t="shared" ca="1" si="54"/>
        <v/>
      </c>
      <c r="P75" s="171">
        <f t="shared" ca="1" si="55"/>
        <v>0</v>
      </c>
      <c r="Q75" s="172" t="str">
        <f t="shared" ca="1" si="56"/>
        <v/>
      </c>
      <c r="R75" s="173">
        <v>0.56000000000000005</v>
      </c>
      <c r="S75" s="174">
        <v>0.84</v>
      </c>
      <c r="T75" s="172" t="str">
        <f t="shared" ca="1" si="57"/>
        <v/>
      </c>
      <c r="U75" s="140"/>
      <c r="V75" s="178" t="e">
        <f>リスト!#REF!</f>
        <v>#REF!</v>
      </c>
      <c r="W75" s="176" t="str">
        <f t="shared" ca="1" si="58"/>
        <v/>
      </c>
      <c r="X75" s="225">
        <f t="shared" ca="1" si="59"/>
        <v>0.24099999999999999</v>
      </c>
      <c r="Y75" s="175" t="e">
        <f>リスト!#REF!</f>
        <v>#REF!</v>
      </c>
      <c r="Z75" s="176" t="str">
        <f t="shared" ca="1" si="60"/>
        <v/>
      </c>
      <c r="AA75" s="179">
        <f t="shared" ca="1" si="61"/>
        <v>0</v>
      </c>
      <c r="AB75" s="180">
        <f t="shared" ca="1" si="62"/>
        <v>0</v>
      </c>
      <c r="AC75" s="189">
        <v>8</v>
      </c>
      <c r="AD75" s="190">
        <v>12</v>
      </c>
      <c r="AE75" s="180" t="str">
        <f t="shared" ca="1" si="14"/>
        <v/>
      </c>
      <c r="AF75" s="140"/>
      <c r="AG75" s="177" t="e">
        <f>リスト!#REF!</f>
        <v>#REF!</v>
      </c>
      <c r="AH75" s="176" t="str">
        <f t="shared" ca="1" si="63"/>
        <v/>
      </c>
      <c r="AI75" s="229">
        <f t="shared" ca="1" si="81"/>
        <v>0</v>
      </c>
      <c r="AJ75" s="183">
        <f t="shared" ca="1" si="64"/>
        <v>0</v>
      </c>
      <c r="AK75" s="184">
        <v>200</v>
      </c>
      <c r="AL75" s="185">
        <v>300</v>
      </c>
      <c r="AM75" s="183" t="str">
        <f t="shared" ca="1" si="65"/>
        <v/>
      </c>
      <c r="AN75" s="175" t="e">
        <f>リスト!#REF!</f>
        <v>#REF!</v>
      </c>
      <c r="AO75" s="176" t="str">
        <f t="shared" ca="1" si="66"/>
        <v/>
      </c>
      <c r="AP75" s="179">
        <f t="shared" ca="1" si="67"/>
        <v>6</v>
      </c>
      <c r="AQ75" s="172" t="str">
        <f t="shared" ca="1" si="82"/>
        <v/>
      </c>
      <c r="AR75" s="191">
        <v>4</v>
      </c>
      <c r="AS75" s="192">
        <v>6</v>
      </c>
      <c r="AT75" s="172" t="str">
        <f t="shared" ca="1" si="68"/>
        <v/>
      </c>
      <c r="AU75" s="122"/>
      <c r="AV75" s="175" t="e">
        <f>リスト!#REF!</f>
        <v>#REF!</v>
      </c>
      <c r="AW75" s="176" t="str">
        <f t="shared" ca="1" si="69"/>
        <v/>
      </c>
      <c r="AX75" s="193">
        <f t="shared" ca="1" si="70"/>
        <v>2</v>
      </c>
      <c r="AY75" s="194">
        <f t="shared" ca="1" si="83"/>
        <v>8.2987551867219924</v>
      </c>
      <c r="AZ75" s="173">
        <v>4.4000000000000004</v>
      </c>
      <c r="BA75" s="174">
        <v>6.6</v>
      </c>
      <c r="BB75" s="172" t="str">
        <f t="shared" ca="1" si="71"/>
        <v/>
      </c>
      <c r="BC75" s="177" t="e">
        <f>リスト!#REF!</f>
        <v>#REF!</v>
      </c>
      <c r="BD75" s="176" t="str">
        <f t="shared" ca="1" si="72"/>
        <v/>
      </c>
      <c r="BE75" s="193">
        <f t="shared" ca="1" si="73"/>
        <v>2</v>
      </c>
      <c r="BF75" s="194">
        <f t="shared" ca="1" si="84"/>
        <v>8.2987551867219924</v>
      </c>
      <c r="BG75" s="173">
        <v>1.6</v>
      </c>
      <c r="BH75" s="174">
        <v>2.4</v>
      </c>
      <c r="BI75" s="172" t="str">
        <f t="shared" ca="1" si="74"/>
        <v/>
      </c>
      <c r="BJ75" s="140"/>
      <c r="BK75" s="140"/>
      <c r="BL75" s="178" t="e">
        <f>リスト!#REF!</f>
        <v>#REF!</v>
      </c>
      <c r="BM75" s="176" t="str">
        <f t="shared" ca="1" si="75"/>
        <v/>
      </c>
      <c r="BN75" s="193" t="str">
        <f t="shared" ca="1" si="76"/>
        <v/>
      </c>
      <c r="BO75" s="194" t="str">
        <f t="shared" ca="1" si="85"/>
        <v/>
      </c>
      <c r="BP75" s="173">
        <v>0.4</v>
      </c>
      <c r="BQ75" s="174">
        <v>0.6</v>
      </c>
      <c r="BR75" s="172" t="str">
        <f t="shared" ca="1" si="77"/>
        <v/>
      </c>
      <c r="BS75" s="175" t="e">
        <f>リスト!#REF!</f>
        <v>#REF!</v>
      </c>
      <c r="BT75" s="176" t="str">
        <f t="shared" ca="1" si="78"/>
        <v/>
      </c>
      <c r="BU75" s="179" t="str">
        <f t="shared" ca="1" si="79"/>
        <v/>
      </c>
      <c r="BV75" s="180" t="str">
        <f t="shared" ca="1" si="86"/>
        <v/>
      </c>
      <c r="BW75" s="189">
        <v>0</v>
      </c>
      <c r="BX75" s="190">
        <v>0</v>
      </c>
      <c r="BY75" s="180" t="str">
        <f t="shared" ca="1" si="80"/>
        <v/>
      </c>
      <c r="BZ75" t="e">
        <f>リスト!#REF!</f>
        <v>#REF!</v>
      </c>
      <c r="CA75" s="290" t="e">
        <f>INDEX(リスト!X:X,MATCH($C75,リスト!$D:$D,0))</f>
        <v>#REF!</v>
      </c>
    </row>
    <row r="76" spans="1:79">
      <c r="A76" s="167">
        <f t="shared" si="87"/>
        <v>71</v>
      </c>
      <c r="B76" s="186" t="str">
        <f>リスト!C60</f>
        <v>棚卸</v>
      </c>
      <c r="C76" s="187">
        <f>リスト!D60</f>
        <v>0</v>
      </c>
      <c r="D76" s="188" t="str">
        <f>リスト!E60</f>
        <v>棚卸確定処理</v>
      </c>
      <c r="E76" s="224" t="str">
        <f t="shared" ca="1" si="50"/>
        <v/>
      </c>
      <c r="F76" s="172" t="str">
        <f t="shared" ca="1" si="38"/>
        <v/>
      </c>
      <c r="G76" s="173">
        <v>6</v>
      </c>
      <c r="H76" s="174">
        <v>10</v>
      </c>
      <c r="I76" s="172" t="str">
        <f t="shared" ca="1" si="51"/>
        <v/>
      </c>
      <c r="J76" s="133"/>
      <c r="K76" s="175" t="str">
        <f>リスト!H60</f>
        <v>NG</v>
      </c>
      <c r="L76" s="176" t="str">
        <f t="shared" ca="1" si="52"/>
        <v/>
      </c>
      <c r="M76" s="171">
        <f t="shared" ca="1" si="53"/>
        <v>0</v>
      </c>
      <c r="N76" s="177" t="str">
        <f>リスト!I60</f>
        <v>NG</v>
      </c>
      <c r="O76" s="176" t="str">
        <f t="shared" ca="1" si="54"/>
        <v/>
      </c>
      <c r="P76" s="171">
        <f t="shared" ca="1" si="55"/>
        <v>0</v>
      </c>
      <c r="Q76" s="172" t="str">
        <f t="shared" ca="1" si="56"/>
        <v/>
      </c>
      <c r="R76" s="173">
        <v>0.56000000000000005</v>
      </c>
      <c r="S76" s="174">
        <v>0.84</v>
      </c>
      <c r="T76" s="172" t="str">
        <f t="shared" ca="1" si="57"/>
        <v/>
      </c>
      <c r="U76" s="140"/>
      <c r="V76" s="178" t="str">
        <f>リスト!J60</f>
        <v>NG</v>
      </c>
      <c r="W76" s="176" t="str">
        <f t="shared" ca="1" si="58"/>
        <v/>
      </c>
      <c r="X76" s="225">
        <f t="shared" ca="1" si="59"/>
        <v>0.44</v>
      </c>
      <c r="Y76" s="175" t="str">
        <f>リスト!K60</f>
        <v>NG</v>
      </c>
      <c r="Z76" s="176" t="str">
        <f t="shared" ca="1" si="60"/>
        <v/>
      </c>
      <c r="AA76" s="179">
        <f t="shared" ca="1" si="61"/>
        <v>0</v>
      </c>
      <c r="AB76" s="180">
        <f t="shared" ca="1" si="62"/>
        <v>0</v>
      </c>
      <c r="AC76" s="189">
        <v>8</v>
      </c>
      <c r="AD76" s="190">
        <v>12</v>
      </c>
      <c r="AE76" s="180" t="str">
        <f t="shared" ca="1" si="14"/>
        <v/>
      </c>
      <c r="AF76" s="140"/>
      <c r="AG76" s="177" t="str">
        <f>リスト!L60</f>
        <v>NG</v>
      </c>
      <c r="AH76" s="176" t="str">
        <f t="shared" ca="1" si="63"/>
        <v/>
      </c>
      <c r="AI76" s="229">
        <f t="shared" ca="1" si="81"/>
        <v>0</v>
      </c>
      <c r="AJ76" s="183">
        <f t="shared" ca="1" si="64"/>
        <v>0</v>
      </c>
      <c r="AK76" s="184">
        <v>200</v>
      </c>
      <c r="AL76" s="185">
        <v>300</v>
      </c>
      <c r="AM76" s="183" t="str">
        <f t="shared" ca="1" si="65"/>
        <v/>
      </c>
      <c r="AN76" s="175" t="str">
        <f>リスト!M60</f>
        <v>NG</v>
      </c>
      <c r="AO76" s="176" t="str">
        <f t="shared" ca="1" si="66"/>
        <v/>
      </c>
      <c r="AP76" s="179">
        <f t="shared" ca="1" si="67"/>
        <v>7</v>
      </c>
      <c r="AQ76" s="172" t="str">
        <f t="shared" ca="1" si="82"/>
        <v/>
      </c>
      <c r="AR76" s="191">
        <v>4</v>
      </c>
      <c r="AS76" s="192">
        <v>6</v>
      </c>
      <c r="AT76" s="172" t="str">
        <f t="shared" ca="1" si="68"/>
        <v/>
      </c>
      <c r="AU76" s="122"/>
      <c r="AV76" s="175" t="str">
        <f>リスト!N60</f>
        <v>NG</v>
      </c>
      <c r="AW76" s="176" t="str">
        <f t="shared" ca="1" si="69"/>
        <v/>
      </c>
      <c r="AX76" s="193">
        <f t="shared" ca="1" si="70"/>
        <v>2</v>
      </c>
      <c r="AY76" s="194">
        <f t="shared" ca="1" si="83"/>
        <v>4.5454545454545459</v>
      </c>
      <c r="AZ76" s="173">
        <v>4.4000000000000004</v>
      </c>
      <c r="BA76" s="174">
        <v>6.6</v>
      </c>
      <c r="BB76" s="172" t="str">
        <f t="shared" ca="1" si="71"/>
        <v/>
      </c>
      <c r="BC76" s="177" t="str">
        <f>リスト!O60</f>
        <v>NG</v>
      </c>
      <c r="BD76" s="176" t="str">
        <f t="shared" ca="1" si="72"/>
        <v/>
      </c>
      <c r="BE76" s="193">
        <f t="shared" ca="1" si="73"/>
        <v>2</v>
      </c>
      <c r="BF76" s="194">
        <f t="shared" ca="1" si="84"/>
        <v>4.5454545454545459</v>
      </c>
      <c r="BG76" s="173">
        <v>1.6</v>
      </c>
      <c r="BH76" s="174">
        <v>2.4</v>
      </c>
      <c r="BI76" s="172" t="str">
        <f t="shared" ca="1" si="74"/>
        <v/>
      </c>
      <c r="BJ76" s="140"/>
      <c r="BK76" s="140"/>
      <c r="BL76" s="178" t="str">
        <f>リスト!P60</f>
        <v>NG</v>
      </c>
      <c r="BM76" s="176" t="str">
        <f t="shared" ca="1" si="75"/>
        <v/>
      </c>
      <c r="BN76" s="193" t="str">
        <f t="shared" ca="1" si="76"/>
        <v/>
      </c>
      <c r="BO76" s="194" t="str">
        <f t="shared" ca="1" si="85"/>
        <v/>
      </c>
      <c r="BP76" s="173">
        <v>0.4</v>
      </c>
      <c r="BQ76" s="174">
        <v>0.6</v>
      </c>
      <c r="BR76" s="172" t="str">
        <f t="shared" ca="1" si="77"/>
        <v/>
      </c>
      <c r="BS76" s="175" t="str">
        <f>リスト!Q60</f>
        <v>NG</v>
      </c>
      <c r="BT76" s="176" t="str">
        <f t="shared" ca="1" si="78"/>
        <v/>
      </c>
      <c r="BU76" s="179" t="str">
        <f t="shared" ca="1" si="79"/>
        <v/>
      </c>
      <c r="BV76" s="180" t="str">
        <f t="shared" ca="1" si="86"/>
        <v/>
      </c>
      <c r="BW76" s="189">
        <v>0</v>
      </c>
      <c r="BX76" s="190">
        <v>0</v>
      </c>
      <c r="BY76" s="180" t="str">
        <f t="shared" ca="1" si="80"/>
        <v/>
      </c>
      <c r="BZ76" t="e">
        <f>リスト!#REF!</f>
        <v>#REF!</v>
      </c>
      <c r="CA76" s="290" t="e">
        <f>INDEX(リスト!X:X,MATCH($C76,リスト!$D:$D,0))</f>
        <v>#N/A</v>
      </c>
    </row>
    <row r="77" spans="1:79">
      <c r="A77" s="167">
        <f t="shared" si="87"/>
        <v>72</v>
      </c>
      <c r="B77" s="186" t="str">
        <f>リスト!C61</f>
        <v>棚卸</v>
      </c>
      <c r="C77" s="187">
        <f>リスト!D61</f>
        <v>0</v>
      </c>
      <c r="D77" s="188" t="str">
        <f>リスト!E61</f>
        <v>棚卸確定取消</v>
      </c>
      <c r="E77" s="224" t="str">
        <f t="shared" ca="1" si="50"/>
        <v/>
      </c>
      <c r="F77" s="172" t="str">
        <f t="shared" ca="1" si="38"/>
        <v/>
      </c>
      <c r="G77" s="173">
        <v>6</v>
      </c>
      <c r="H77" s="174">
        <v>10</v>
      </c>
      <c r="I77" s="172" t="str">
        <f t="shared" ca="1" si="51"/>
        <v/>
      </c>
      <c r="J77" s="133"/>
      <c r="K77" s="175" t="str">
        <f>リスト!H61</f>
        <v>NG</v>
      </c>
      <c r="L77" s="176" t="str">
        <f t="shared" ca="1" si="52"/>
        <v/>
      </c>
      <c r="M77" s="171">
        <f t="shared" ca="1" si="53"/>
        <v>0</v>
      </c>
      <c r="N77" s="177" t="str">
        <f>リスト!I61</f>
        <v>NG</v>
      </c>
      <c r="O77" s="176" t="str">
        <f t="shared" ca="1" si="54"/>
        <v/>
      </c>
      <c r="P77" s="171">
        <f t="shared" ca="1" si="55"/>
        <v>0</v>
      </c>
      <c r="Q77" s="172" t="str">
        <f t="shared" ca="1" si="56"/>
        <v/>
      </c>
      <c r="R77" s="173">
        <v>0.56000000000000005</v>
      </c>
      <c r="S77" s="174">
        <v>0.84</v>
      </c>
      <c r="T77" s="172" t="str">
        <f t="shared" ca="1" si="57"/>
        <v/>
      </c>
      <c r="U77" s="140"/>
      <c r="V77" s="178" t="str">
        <f>リスト!J61</f>
        <v>NG</v>
      </c>
      <c r="W77" s="176" t="str">
        <f t="shared" ca="1" si="58"/>
        <v/>
      </c>
      <c r="X77" s="225">
        <f t="shared" ca="1" si="59"/>
        <v>0.51100000000000001</v>
      </c>
      <c r="Y77" s="175" t="str">
        <f>リスト!K61</f>
        <v>NG</v>
      </c>
      <c r="Z77" s="176" t="str">
        <f t="shared" ca="1" si="60"/>
        <v/>
      </c>
      <c r="AA77" s="179">
        <f t="shared" ca="1" si="61"/>
        <v>0</v>
      </c>
      <c r="AB77" s="180">
        <f t="shared" ca="1" si="62"/>
        <v>0</v>
      </c>
      <c r="AC77" s="189">
        <v>8</v>
      </c>
      <c r="AD77" s="190">
        <v>12</v>
      </c>
      <c r="AE77" s="180" t="str">
        <f t="shared" ca="1" si="14"/>
        <v/>
      </c>
      <c r="AF77" s="140"/>
      <c r="AG77" s="177" t="str">
        <f>リスト!L61</f>
        <v>NG</v>
      </c>
      <c r="AH77" s="176" t="str">
        <f t="shared" ca="1" si="63"/>
        <v/>
      </c>
      <c r="AI77" s="229">
        <f t="shared" ca="1" si="81"/>
        <v>0</v>
      </c>
      <c r="AJ77" s="183">
        <f t="shared" ca="1" si="64"/>
        <v>0</v>
      </c>
      <c r="AK77" s="184">
        <v>200</v>
      </c>
      <c r="AL77" s="185">
        <v>300</v>
      </c>
      <c r="AM77" s="183" t="str">
        <f t="shared" ca="1" si="65"/>
        <v/>
      </c>
      <c r="AN77" s="175" t="str">
        <f>リスト!M61</f>
        <v>NG</v>
      </c>
      <c r="AO77" s="176" t="str">
        <f t="shared" ca="1" si="66"/>
        <v/>
      </c>
      <c r="AP77" s="179">
        <f t="shared" ca="1" si="67"/>
        <v>3</v>
      </c>
      <c r="AQ77" s="172" t="str">
        <f t="shared" ca="1" si="82"/>
        <v/>
      </c>
      <c r="AR77" s="191">
        <v>4</v>
      </c>
      <c r="AS77" s="192">
        <v>6</v>
      </c>
      <c r="AT77" s="172" t="str">
        <f t="shared" ca="1" si="68"/>
        <v/>
      </c>
      <c r="AU77" s="122"/>
      <c r="AV77" s="175" t="str">
        <f>リスト!N61</f>
        <v>NG</v>
      </c>
      <c r="AW77" s="176" t="str">
        <f t="shared" ca="1" si="69"/>
        <v/>
      </c>
      <c r="AX77" s="193">
        <f t="shared" ca="1" si="70"/>
        <v>1</v>
      </c>
      <c r="AY77" s="194">
        <f t="shared" ca="1" si="83"/>
        <v>1.9569471624266144</v>
      </c>
      <c r="AZ77" s="173">
        <v>4.4000000000000004</v>
      </c>
      <c r="BA77" s="174">
        <v>6.6</v>
      </c>
      <c r="BB77" s="172" t="str">
        <f t="shared" ca="1" si="71"/>
        <v/>
      </c>
      <c r="BC77" s="177" t="str">
        <f>リスト!O61</f>
        <v>NG</v>
      </c>
      <c r="BD77" s="176" t="str">
        <f t="shared" ca="1" si="72"/>
        <v/>
      </c>
      <c r="BE77" s="193">
        <f t="shared" ca="1" si="73"/>
        <v>0</v>
      </c>
      <c r="BF77" s="194">
        <f t="shared" ca="1" si="84"/>
        <v>0</v>
      </c>
      <c r="BG77" s="173">
        <v>1.6</v>
      </c>
      <c r="BH77" s="174">
        <v>2.4</v>
      </c>
      <c r="BI77" s="172" t="str">
        <f t="shared" ca="1" si="74"/>
        <v/>
      </c>
      <c r="BJ77" s="140"/>
      <c r="BK77" s="140"/>
      <c r="BL77" s="178" t="str">
        <f>リスト!P61</f>
        <v>NG</v>
      </c>
      <c r="BM77" s="176" t="str">
        <f t="shared" ca="1" si="75"/>
        <v/>
      </c>
      <c r="BN77" s="193" t="str">
        <f t="shared" ca="1" si="76"/>
        <v/>
      </c>
      <c r="BO77" s="194" t="str">
        <f t="shared" ca="1" si="85"/>
        <v/>
      </c>
      <c r="BP77" s="173">
        <v>0.4</v>
      </c>
      <c r="BQ77" s="174">
        <v>0.6</v>
      </c>
      <c r="BR77" s="172" t="str">
        <f t="shared" ca="1" si="77"/>
        <v/>
      </c>
      <c r="BS77" s="175" t="str">
        <f>リスト!Q61</f>
        <v>NG</v>
      </c>
      <c r="BT77" s="176" t="str">
        <f t="shared" ca="1" si="78"/>
        <v/>
      </c>
      <c r="BU77" s="179" t="str">
        <f t="shared" ca="1" si="79"/>
        <v/>
      </c>
      <c r="BV77" s="180" t="str">
        <f t="shared" ca="1" si="86"/>
        <v/>
      </c>
      <c r="BW77" s="189">
        <v>0</v>
      </c>
      <c r="BX77" s="190">
        <v>0</v>
      </c>
      <c r="BY77" s="180" t="str">
        <f t="shared" ca="1" si="80"/>
        <v/>
      </c>
      <c r="BZ77" t="e">
        <f>リスト!#REF!</f>
        <v>#REF!</v>
      </c>
      <c r="CA77" s="290" t="e">
        <f>INDEX(リスト!X:X,MATCH($C77,リスト!$D:$D,0))</f>
        <v>#N/A</v>
      </c>
    </row>
    <row r="78" spans="1:79">
      <c r="A78" s="167">
        <f t="shared" si="87"/>
        <v>73</v>
      </c>
      <c r="B78" s="186" t="str">
        <f>リスト!C62</f>
        <v>棚卸</v>
      </c>
      <c r="C78" s="187">
        <f>リスト!D62</f>
        <v>0</v>
      </c>
      <c r="D78" s="188" t="str">
        <f>リスト!E62</f>
        <v>棚卸データ出力（CSV）</v>
      </c>
      <c r="E78" s="224" t="str">
        <f t="shared" ca="1" si="50"/>
        <v/>
      </c>
      <c r="F78" s="172" t="str">
        <f t="shared" ca="1" si="38"/>
        <v/>
      </c>
      <c r="G78" s="173">
        <v>6</v>
      </c>
      <c r="H78" s="174">
        <v>10</v>
      </c>
      <c r="I78" s="172" t="str">
        <f t="shared" ca="1" si="51"/>
        <v/>
      </c>
      <c r="J78" s="133"/>
      <c r="K78" s="175" t="str">
        <f>リスト!H62</f>
        <v>NG</v>
      </c>
      <c r="L78" s="176" t="str">
        <f t="shared" ca="1" si="52"/>
        <v/>
      </c>
      <c r="M78" s="171">
        <f t="shared" ca="1" si="53"/>
        <v>0</v>
      </c>
      <c r="N78" s="177" t="str">
        <f>リスト!I62</f>
        <v>NG</v>
      </c>
      <c r="O78" s="176" t="str">
        <f t="shared" ca="1" si="54"/>
        <v/>
      </c>
      <c r="P78" s="171">
        <f t="shared" ca="1" si="55"/>
        <v>0</v>
      </c>
      <c r="Q78" s="172" t="str">
        <f t="shared" ca="1" si="56"/>
        <v/>
      </c>
      <c r="R78" s="173">
        <v>0.56000000000000005</v>
      </c>
      <c r="S78" s="174">
        <v>0.84</v>
      </c>
      <c r="T78" s="172" t="str">
        <f t="shared" ca="1" si="57"/>
        <v/>
      </c>
      <c r="U78" s="140"/>
      <c r="V78" s="178" t="str">
        <f>リスト!J62</f>
        <v>NG</v>
      </c>
      <c r="W78" s="176" t="str">
        <f t="shared" ca="1" si="58"/>
        <v/>
      </c>
      <c r="X78" s="225">
        <f t="shared" ca="1" si="59"/>
        <v>0.31900000000000001</v>
      </c>
      <c r="Y78" s="175" t="str">
        <f>リスト!K62</f>
        <v>NG</v>
      </c>
      <c r="Z78" s="176" t="str">
        <f t="shared" ca="1" si="60"/>
        <v/>
      </c>
      <c r="AA78" s="179">
        <f t="shared" ca="1" si="61"/>
        <v>0</v>
      </c>
      <c r="AB78" s="180">
        <f t="shared" ca="1" si="62"/>
        <v>0</v>
      </c>
      <c r="AC78" s="189">
        <v>8</v>
      </c>
      <c r="AD78" s="190">
        <v>12</v>
      </c>
      <c r="AE78" s="180" t="str">
        <f t="shared" ca="1" si="14"/>
        <v/>
      </c>
      <c r="AF78" s="140"/>
      <c r="AG78" s="177" t="str">
        <f>リスト!L62</f>
        <v>NG</v>
      </c>
      <c r="AH78" s="176" t="str">
        <f t="shared" ca="1" si="63"/>
        <v/>
      </c>
      <c r="AI78" s="229">
        <f t="shared" ca="1" si="81"/>
        <v>0</v>
      </c>
      <c r="AJ78" s="183">
        <f t="shared" ca="1" si="64"/>
        <v>0</v>
      </c>
      <c r="AK78" s="184">
        <v>200</v>
      </c>
      <c r="AL78" s="185">
        <v>300</v>
      </c>
      <c r="AM78" s="183" t="str">
        <f t="shared" ca="1" si="65"/>
        <v/>
      </c>
      <c r="AN78" s="175" t="str">
        <f>リスト!M62</f>
        <v>NG</v>
      </c>
      <c r="AO78" s="176" t="str">
        <f t="shared" ca="1" si="66"/>
        <v/>
      </c>
      <c r="AP78" s="179">
        <f t="shared" ca="1" si="67"/>
        <v>7</v>
      </c>
      <c r="AQ78" s="172" t="str">
        <f t="shared" ca="1" si="82"/>
        <v/>
      </c>
      <c r="AR78" s="191">
        <v>4</v>
      </c>
      <c r="AS78" s="192">
        <v>6</v>
      </c>
      <c r="AT78" s="172" t="str">
        <f t="shared" ca="1" si="68"/>
        <v/>
      </c>
      <c r="AU78" s="122"/>
      <c r="AV78" s="175" t="str">
        <f>リスト!N62</f>
        <v>NG</v>
      </c>
      <c r="AW78" s="176" t="str">
        <f t="shared" ca="1" si="69"/>
        <v/>
      </c>
      <c r="AX78" s="193">
        <f t="shared" ca="1" si="70"/>
        <v>1</v>
      </c>
      <c r="AY78" s="194">
        <f t="shared" ca="1" si="83"/>
        <v>3.134796238244514</v>
      </c>
      <c r="AZ78" s="173">
        <v>4.4000000000000004</v>
      </c>
      <c r="BA78" s="174">
        <v>6.6</v>
      </c>
      <c r="BB78" s="172" t="str">
        <f t="shared" ca="1" si="71"/>
        <v/>
      </c>
      <c r="BC78" s="177" t="str">
        <f>リスト!O62</f>
        <v>NG</v>
      </c>
      <c r="BD78" s="176" t="str">
        <f t="shared" ca="1" si="72"/>
        <v/>
      </c>
      <c r="BE78" s="193">
        <f t="shared" ca="1" si="73"/>
        <v>0</v>
      </c>
      <c r="BF78" s="194">
        <f t="shared" ca="1" si="84"/>
        <v>0</v>
      </c>
      <c r="BG78" s="173">
        <v>1.6</v>
      </c>
      <c r="BH78" s="174">
        <v>2.4</v>
      </c>
      <c r="BI78" s="172" t="str">
        <f t="shared" ca="1" si="74"/>
        <v/>
      </c>
      <c r="BJ78" s="140"/>
      <c r="BK78" s="140"/>
      <c r="BL78" s="178" t="str">
        <f>リスト!P62</f>
        <v>NG</v>
      </c>
      <c r="BM78" s="176" t="str">
        <f t="shared" ca="1" si="75"/>
        <v/>
      </c>
      <c r="BN78" s="193" t="str">
        <f t="shared" ca="1" si="76"/>
        <v/>
      </c>
      <c r="BO78" s="194" t="str">
        <f t="shared" ca="1" si="85"/>
        <v/>
      </c>
      <c r="BP78" s="173">
        <v>0.4</v>
      </c>
      <c r="BQ78" s="174">
        <v>0.6</v>
      </c>
      <c r="BR78" s="172" t="str">
        <f t="shared" ca="1" si="77"/>
        <v/>
      </c>
      <c r="BS78" s="175" t="str">
        <f>リスト!Q62</f>
        <v>NG</v>
      </c>
      <c r="BT78" s="176" t="str">
        <f t="shared" ca="1" si="78"/>
        <v/>
      </c>
      <c r="BU78" s="179" t="str">
        <f t="shared" ca="1" si="79"/>
        <v/>
      </c>
      <c r="BV78" s="180" t="str">
        <f t="shared" ca="1" si="86"/>
        <v/>
      </c>
      <c r="BW78" s="189">
        <v>0</v>
      </c>
      <c r="BX78" s="190">
        <v>0</v>
      </c>
      <c r="BY78" s="180" t="str">
        <f t="shared" ca="1" si="80"/>
        <v/>
      </c>
      <c r="BZ78" t="e">
        <f>リスト!#REF!</f>
        <v>#REF!</v>
      </c>
      <c r="CA78" s="290" t="e">
        <f>INDEX(リスト!X:X,MATCH($C78,リスト!$D:$D,0))</f>
        <v>#N/A</v>
      </c>
    </row>
    <row r="79" spans="1:79">
      <c r="A79" s="167">
        <f t="shared" si="87"/>
        <v>74</v>
      </c>
      <c r="B79" s="186" t="str">
        <f>リスト!C63</f>
        <v>棚卸</v>
      </c>
      <c r="C79" s="187">
        <f>リスト!D63</f>
        <v>0</v>
      </c>
      <c r="D79" s="188" t="str">
        <f>リスト!E63</f>
        <v>棚卸データ出力（API）</v>
      </c>
      <c r="E79" s="224" t="str">
        <f t="shared" ca="1" si="50"/>
        <v/>
      </c>
      <c r="F79" s="172" t="str">
        <f t="shared" ca="1" si="38"/>
        <v/>
      </c>
      <c r="G79" s="173">
        <v>6</v>
      </c>
      <c r="H79" s="174">
        <v>10</v>
      </c>
      <c r="I79" s="172" t="str">
        <f t="shared" ca="1" si="51"/>
        <v/>
      </c>
      <c r="J79" s="133"/>
      <c r="K79" s="175" t="str">
        <f>リスト!H63</f>
        <v>NG</v>
      </c>
      <c r="L79" s="176" t="str">
        <f t="shared" ca="1" si="52"/>
        <v/>
      </c>
      <c r="M79" s="171">
        <f t="shared" ca="1" si="53"/>
        <v>0</v>
      </c>
      <c r="N79" s="177" t="str">
        <f>リスト!I63</f>
        <v>NG</v>
      </c>
      <c r="O79" s="176" t="str">
        <f t="shared" ca="1" si="54"/>
        <v/>
      </c>
      <c r="P79" s="171">
        <f t="shared" ca="1" si="55"/>
        <v>0</v>
      </c>
      <c r="Q79" s="172" t="str">
        <f t="shared" ca="1" si="56"/>
        <v/>
      </c>
      <c r="R79" s="173">
        <v>0.56000000000000005</v>
      </c>
      <c r="S79" s="174">
        <v>0.84</v>
      </c>
      <c r="T79" s="172" t="str">
        <f t="shared" ca="1" si="57"/>
        <v/>
      </c>
      <c r="U79" s="140"/>
      <c r="V79" s="178" t="str">
        <f>リスト!J63</f>
        <v>NG</v>
      </c>
      <c r="W79" s="176" t="str">
        <f t="shared" ca="1" si="58"/>
        <v/>
      </c>
      <c r="X79" s="225">
        <f t="shared" ca="1" si="59"/>
        <v>1.123</v>
      </c>
      <c r="Y79" s="175" t="str">
        <f>リスト!K63</f>
        <v>NG</v>
      </c>
      <c r="Z79" s="176" t="str">
        <f t="shared" ca="1" si="60"/>
        <v/>
      </c>
      <c r="AA79" s="179">
        <f t="shared" ca="1" si="61"/>
        <v>0</v>
      </c>
      <c r="AB79" s="180">
        <f t="shared" ca="1" si="62"/>
        <v>0</v>
      </c>
      <c r="AC79" s="189">
        <v>8</v>
      </c>
      <c r="AD79" s="190">
        <v>12</v>
      </c>
      <c r="AE79" s="180" t="str">
        <f t="shared" ca="1" si="14"/>
        <v/>
      </c>
      <c r="AF79" s="140"/>
      <c r="AG79" s="177" t="str">
        <f>リスト!L63</f>
        <v>NG</v>
      </c>
      <c r="AH79" s="176" t="str">
        <f t="shared" ca="1" si="63"/>
        <v/>
      </c>
      <c r="AI79" s="229">
        <f t="shared" ca="1" si="81"/>
        <v>0</v>
      </c>
      <c r="AJ79" s="183">
        <f t="shared" ca="1" si="64"/>
        <v>0</v>
      </c>
      <c r="AK79" s="184">
        <v>200</v>
      </c>
      <c r="AL79" s="185">
        <v>300</v>
      </c>
      <c r="AM79" s="183" t="str">
        <f t="shared" ca="1" si="65"/>
        <v/>
      </c>
      <c r="AN79" s="175" t="str">
        <f>リスト!M63</f>
        <v>NG</v>
      </c>
      <c r="AO79" s="176" t="str">
        <f t="shared" ca="1" si="66"/>
        <v/>
      </c>
      <c r="AP79" s="179">
        <f t="shared" ca="1" si="67"/>
        <v>0</v>
      </c>
      <c r="AQ79" s="172" t="str">
        <f t="shared" ca="1" si="82"/>
        <v/>
      </c>
      <c r="AR79" s="191">
        <v>4</v>
      </c>
      <c r="AS79" s="192">
        <v>6</v>
      </c>
      <c r="AT79" s="172" t="str">
        <f t="shared" ca="1" si="68"/>
        <v/>
      </c>
      <c r="AU79" s="122"/>
      <c r="AV79" s="175" t="str">
        <f>リスト!N63</f>
        <v>NG</v>
      </c>
      <c r="AW79" s="176" t="str">
        <f t="shared" ca="1" si="69"/>
        <v/>
      </c>
      <c r="AX79" s="193">
        <f t="shared" ca="1" si="70"/>
        <v>0</v>
      </c>
      <c r="AY79" s="194">
        <f t="shared" ca="1" si="83"/>
        <v>0</v>
      </c>
      <c r="AZ79" s="173">
        <v>4.4000000000000004</v>
      </c>
      <c r="BA79" s="174">
        <v>6.6</v>
      </c>
      <c r="BB79" s="172" t="str">
        <f t="shared" ca="1" si="71"/>
        <v/>
      </c>
      <c r="BC79" s="177" t="str">
        <f>リスト!O63</f>
        <v>NG</v>
      </c>
      <c r="BD79" s="176" t="str">
        <f t="shared" ca="1" si="72"/>
        <v/>
      </c>
      <c r="BE79" s="193">
        <f t="shared" ca="1" si="73"/>
        <v>0</v>
      </c>
      <c r="BF79" s="194">
        <f t="shared" ca="1" si="84"/>
        <v>0</v>
      </c>
      <c r="BG79" s="173">
        <v>1.6</v>
      </c>
      <c r="BH79" s="174">
        <v>2.4</v>
      </c>
      <c r="BI79" s="172" t="str">
        <f t="shared" ca="1" si="74"/>
        <v/>
      </c>
      <c r="BJ79" s="140"/>
      <c r="BK79" s="140"/>
      <c r="BL79" s="178" t="str">
        <f>リスト!P63</f>
        <v>NG</v>
      </c>
      <c r="BM79" s="176" t="str">
        <f t="shared" ca="1" si="75"/>
        <v/>
      </c>
      <c r="BN79" s="193" t="str">
        <f t="shared" ca="1" si="76"/>
        <v/>
      </c>
      <c r="BO79" s="194" t="str">
        <f t="shared" ca="1" si="85"/>
        <v/>
      </c>
      <c r="BP79" s="173">
        <v>0.4</v>
      </c>
      <c r="BQ79" s="174">
        <v>0.6</v>
      </c>
      <c r="BR79" s="172" t="str">
        <f t="shared" ca="1" si="77"/>
        <v/>
      </c>
      <c r="BS79" s="175" t="str">
        <f>リスト!Q63</f>
        <v>NG</v>
      </c>
      <c r="BT79" s="176" t="str">
        <f t="shared" ca="1" si="78"/>
        <v/>
      </c>
      <c r="BU79" s="179" t="str">
        <f t="shared" ca="1" si="79"/>
        <v/>
      </c>
      <c r="BV79" s="180" t="str">
        <f t="shared" ca="1" si="86"/>
        <v/>
      </c>
      <c r="BW79" s="189">
        <v>0</v>
      </c>
      <c r="BX79" s="190">
        <v>0</v>
      </c>
      <c r="BY79" s="180" t="str">
        <f t="shared" ca="1" si="80"/>
        <v/>
      </c>
      <c r="BZ79" t="e">
        <f>リスト!#REF!</f>
        <v>#REF!</v>
      </c>
      <c r="CA79" s="290" t="e">
        <f>INDEX(リスト!X:X,MATCH($C79,リスト!$D:$D,0))</f>
        <v>#N/A</v>
      </c>
    </row>
    <row r="80" spans="1:79">
      <c r="A80" s="167">
        <f t="shared" si="87"/>
        <v>75</v>
      </c>
      <c r="B80" s="186" t="str">
        <f>リスト!C64</f>
        <v>ラベル</v>
      </c>
      <c r="C80" s="187">
        <f>リスト!D64</f>
        <v>0</v>
      </c>
      <c r="D80" s="188" t="str">
        <f>リスト!E64</f>
        <v>商品ラベル</v>
      </c>
      <c r="E80" s="224" t="str">
        <f t="shared" ca="1" si="50"/>
        <v/>
      </c>
      <c r="F80" s="172" t="str">
        <f t="shared" ca="1" si="38"/>
        <v/>
      </c>
      <c r="G80" s="173">
        <v>6</v>
      </c>
      <c r="H80" s="174">
        <v>10</v>
      </c>
      <c r="I80" s="172" t="str">
        <f t="shared" ca="1" si="51"/>
        <v/>
      </c>
      <c r="J80" s="133"/>
      <c r="K80" s="175" t="str">
        <f>リスト!H64</f>
        <v>NG</v>
      </c>
      <c r="L80" s="176" t="str">
        <f t="shared" ca="1" si="52"/>
        <v/>
      </c>
      <c r="M80" s="171">
        <f t="shared" ca="1" si="53"/>
        <v>0</v>
      </c>
      <c r="N80" s="177" t="str">
        <f>リスト!I64</f>
        <v>NG</v>
      </c>
      <c r="O80" s="176" t="str">
        <f t="shared" ca="1" si="54"/>
        <v/>
      </c>
      <c r="P80" s="171">
        <f t="shared" ca="1" si="55"/>
        <v>0</v>
      </c>
      <c r="Q80" s="172" t="str">
        <f t="shared" ca="1" si="56"/>
        <v/>
      </c>
      <c r="R80" s="173">
        <v>0.56000000000000005</v>
      </c>
      <c r="S80" s="174">
        <v>0.84</v>
      </c>
      <c r="T80" s="172" t="str">
        <f t="shared" ca="1" si="57"/>
        <v/>
      </c>
      <c r="U80" s="140"/>
      <c r="V80" s="178" t="str">
        <f>リスト!J64</f>
        <v>NG</v>
      </c>
      <c r="W80" s="176" t="str">
        <f t="shared" ca="1" si="58"/>
        <v/>
      </c>
      <c r="X80" s="225">
        <f t="shared" ca="1" si="59"/>
        <v>0.34200000000000003</v>
      </c>
      <c r="Y80" s="175" t="str">
        <f>リスト!K64</f>
        <v>NG</v>
      </c>
      <c r="Z80" s="176" t="str">
        <f t="shared" ca="1" si="60"/>
        <v/>
      </c>
      <c r="AA80" s="179">
        <f t="shared" ca="1" si="61"/>
        <v>0</v>
      </c>
      <c r="AB80" s="180">
        <f t="shared" ca="1" si="62"/>
        <v>0</v>
      </c>
      <c r="AC80" s="189">
        <v>8</v>
      </c>
      <c r="AD80" s="190">
        <v>12</v>
      </c>
      <c r="AE80" s="180" t="str">
        <f t="shared" ca="1" si="14"/>
        <v/>
      </c>
      <c r="AF80" s="140"/>
      <c r="AG80" s="177" t="str">
        <f>リスト!L64</f>
        <v>NG</v>
      </c>
      <c r="AH80" s="176" t="str">
        <f t="shared" ca="1" si="63"/>
        <v/>
      </c>
      <c r="AI80" s="229">
        <f t="shared" ca="1" si="81"/>
        <v>0</v>
      </c>
      <c r="AJ80" s="183">
        <f t="shared" ca="1" si="64"/>
        <v>0</v>
      </c>
      <c r="AK80" s="184">
        <v>200</v>
      </c>
      <c r="AL80" s="185">
        <v>300</v>
      </c>
      <c r="AM80" s="183" t="str">
        <f t="shared" ca="1" si="65"/>
        <v/>
      </c>
      <c r="AN80" s="175" t="str">
        <f>リスト!M64</f>
        <v>NG</v>
      </c>
      <c r="AO80" s="176" t="str">
        <f t="shared" ca="1" si="66"/>
        <v/>
      </c>
      <c r="AP80" s="179">
        <f t="shared" ca="1" si="67"/>
        <v>5</v>
      </c>
      <c r="AQ80" s="172" t="str">
        <f t="shared" ca="1" si="82"/>
        <v/>
      </c>
      <c r="AR80" s="191">
        <v>4</v>
      </c>
      <c r="AS80" s="192">
        <v>6</v>
      </c>
      <c r="AT80" s="172" t="str">
        <f t="shared" ca="1" si="68"/>
        <v/>
      </c>
      <c r="AU80" s="122"/>
      <c r="AV80" s="175" t="str">
        <f>リスト!N64</f>
        <v>NG</v>
      </c>
      <c r="AW80" s="176" t="str">
        <f t="shared" ca="1" si="69"/>
        <v/>
      </c>
      <c r="AX80" s="193">
        <f t="shared" ca="1" si="70"/>
        <v>0</v>
      </c>
      <c r="AY80" s="194">
        <f t="shared" ca="1" si="83"/>
        <v>0</v>
      </c>
      <c r="AZ80" s="173">
        <v>4.4000000000000004</v>
      </c>
      <c r="BA80" s="174">
        <v>6.6</v>
      </c>
      <c r="BB80" s="172" t="str">
        <f t="shared" ca="1" si="71"/>
        <v/>
      </c>
      <c r="BC80" s="177" t="str">
        <f>リスト!O64</f>
        <v>NG</v>
      </c>
      <c r="BD80" s="176" t="str">
        <f t="shared" ca="1" si="72"/>
        <v/>
      </c>
      <c r="BE80" s="193">
        <f t="shared" ca="1" si="73"/>
        <v>0</v>
      </c>
      <c r="BF80" s="194">
        <f t="shared" ca="1" si="84"/>
        <v>0</v>
      </c>
      <c r="BG80" s="173">
        <v>1.6</v>
      </c>
      <c r="BH80" s="174">
        <v>2.4</v>
      </c>
      <c r="BI80" s="172" t="str">
        <f t="shared" ca="1" si="74"/>
        <v/>
      </c>
      <c r="BJ80" s="140"/>
      <c r="BK80" s="140"/>
      <c r="BL80" s="178" t="str">
        <f>リスト!P64</f>
        <v>NG</v>
      </c>
      <c r="BM80" s="176" t="str">
        <f t="shared" ca="1" si="75"/>
        <v/>
      </c>
      <c r="BN80" s="193" t="str">
        <f t="shared" ca="1" si="76"/>
        <v/>
      </c>
      <c r="BO80" s="194" t="str">
        <f t="shared" ca="1" si="85"/>
        <v/>
      </c>
      <c r="BP80" s="173">
        <v>0.4</v>
      </c>
      <c r="BQ80" s="174">
        <v>0.6</v>
      </c>
      <c r="BR80" s="172" t="str">
        <f t="shared" ca="1" si="77"/>
        <v/>
      </c>
      <c r="BS80" s="175" t="str">
        <f>リスト!Q64</f>
        <v>NG</v>
      </c>
      <c r="BT80" s="176" t="str">
        <f t="shared" ca="1" si="78"/>
        <v/>
      </c>
      <c r="BU80" s="179" t="str">
        <f t="shared" ca="1" si="79"/>
        <v/>
      </c>
      <c r="BV80" s="180" t="str">
        <f t="shared" ca="1" si="86"/>
        <v/>
      </c>
      <c r="BW80" s="189">
        <v>0</v>
      </c>
      <c r="BX80" s="190">
        <v>0</v>
      </c>
      <c r="BY80" s="180" t="str">
        <f t="shared" ca="1" si="80"/>
        <v/>
      </c>
      <c r="BZ80" t="e">
        <f>リスト!#REF!</f>
        <v>#REF!</v>
      </c>
      <c r="CA80" s="290" t="e">
        <f>INDEX(リスト!X:X,MATCH($C80,リスト!$D:$D,0))</f>
        <v>#N/A</v>
      </c>
    </row>
    <row r="81" spans="1:79">
      <c r="A81" s="167">
        <f t="shared" si="87"/>
        <v>76</v>
      </c>
      <c r="B81" s="186" t="str">
        <f>リスト!C65</f>
        <v>ラベル</v>
      </c>
      <c r="C81" s="187">
        <f>リスト!D65</f>
        <v>0</v>
      </c>
      <c r="D81" s="188" t="str">
        <f>リスト!E65</f>
        <v>ロケーションラベル</v>
      </c>
      <c r="E81" s="224" t="str">
        <f t="shared" ca="1" si="50"/>
        <v/>
      </c>
      <c r="F81" s="172" t="str">
        <f t="shared" ca="1" si="38"/>
        <v/>
      </c>
      <c r="G81" s="173">
        <v>6</v>
      </c>
      <c r="H81" s="174">
        <v>10</v>
      </c>
      <c r="I81" s="172" t="str">
        <f t="shared" ca="1" si="51"/>
        <v/>
      </c>
      <c r="J81" s="133"/>
      <c r="K81" s="175" t="str">
        <f>リスト!H65</f>
        <v>NG</v>
      </c>
      <c r="L81" s="176" t="str">
        <f t="shared" ca="1" si="52"/>
        <v/>
      </c>
      <c r="M81" s="171">
        <f t="shared" ca="1" si="53"/>
        <v>0</v>
      </c>
      <c r="N81" s="177" t="str">
        <f>リスト!I65</f>
        <v>NG</v>
      </c>
      <c r="O81" s="176" t="str">
        <f t="shared" ca="1" si="54"/>
        <v/>
      </c>
      <c r="P81" s="171">
        <f t="shared" ca="1" si="55"/>
        <v>0</v>
      </c>
      <c r="Q81" s="172" t="str">
        <f t="shared" ca="1" si="56"/>
        <v/>
      </c>
      <c r="R81" s="173">
        <v>0.56000000000000005</v>
      </c>
      <c r="S81" s="174">
        <v>0.84</v>
      </c>
      <c r="T81" s="172" t="str">
        <f t="shared" ca="1" si="57"/>
        <v/>
      </c>
      <c r="U81" s="140"/>
      <c r="V81" s="178" t="str">
        <f>リスト!J65</f>
        <v>NG</v>
      </c>
      <c r="W81" s="176" t="str">
        <f t="shared" ca="1" si="58"/>
        <v/>
      </c>
      <c r="X81" s="225">
        <f t="shared" ca="1" si="59"/>
        <v>0.58199999999999996</v>
      </c>
      <c r="Y81" s="175" t="str">
        <f>リスト!K65</f>
        <v>NG</v>
      </c>
      <c r="Z81" s="176" t="str">
        <f t="shared" ca="1" si="60"/>
        <v/>
      </c>
      <c r="AA81" s="179">
        <f t="shared" ca="1" si="61"/>
        <v>0</v>
      </c>
      <c r="AB81" s="180">
        <f t="shared" ca="1" si="62"/>
        <v>0</v>
      </c>
      <c r="AC81" s="189">
        <v>8</v>
      </c>
      <c r="AD81" s="190">
        <v>12</v>
      </c>
      <c r="AE81" s="180" t="str">
        <f t="shared" ca="1" si="14"/>
        <v/>
      </c>
      <c r="AF81" s="140"/>
      <c r="AG81" s="177" t="str">
        <f>リスト!L65</f>
        <v>NG</v>
      </c>
      <c r="AH81" s="176" t="str">
        <f t="shared" ca="1" si="63"/>
        <v/>
      </c>
      <c r="AI81" s="229">
        <f t="shared" ca="1" si="81"/>
        <v>0</v>
      </c>
      <c r="AJ81" s="183">
        <f t="shared" ca="1" si="64"/>
        <v>0</v>
      </c>
      <c r="AK81" s="184">
        <v>200</v>
      </c>
      <c r="AL81" s="185">
        <v>300</v>
      </c>
      <c r="AM81" s="183" t="str">
        <f t="shared" ca="1" si="65"/>
        <v/>
      </c>
      <c r="AN81" s="175" t="str">
        <f>リスト!M65</f>
        <v>NG</v>
      </c>
      <c r="AO81" s="176" t="str">
        <f t="shared" ca="1" si="66"/>
        <v/>
      </c>
      <c r="AP81" s="179">
        <f t="shared" ca="1" si="67"/>
        <v>11</v>
      </c>
      <c r="AQ81" s="172" t="str">
        <f t="shared" ca="1" si="82"/>
        <v/>
      </c>
      <c r="AR81" s="191">
        <v>4</v>
      </c>
      <c r="AS81" s="192">
        <v>6</v>
      </c>
      <c r="AT81" s="172" t="str">
        <f t="shared" ca="1" si="68"/>
        <v/>
      </c>
      <c r="AU81" s="122"/>
      <c r="AV81" s="175" t="str">
        <f>リスト!N65</f>
        <v>NG</v>
      </c>
      <c r="AW81" s="176" t="str">
        <f t="shared" ca="1" si="69"/>
        <v/>
      </c>
      <c r="AX81" s="193">
        <f t="shared" ca="1" si="70"/>
        <v>3</v>
      </c>
      <c r="AY81" s="194">
        <f t="shared" ca="1" si="83"/>
        <v>5.1546391752577323</v>
      </c>
      <c r="AZ81" s="173">
        <v>4.4000000000000004</v>
      </c>
      <c r="BA81" s="174">
        <v>6.6</v>
      </c>
      <c r="BB81" s="172" t="str">
        <f t="shared" ca="1" si="71"/>
        <v/>
      </c>
      <c r="BC81" s="177" t="str">
        <f>リスト!O65</f>
        <v>NG</v>
      </c>
      <c r="BD81" s="176" t="str">
        <f t="shared" ca="1" si="72"/>
        <v/>
      </c>
      <c r="BE81" s="193">
        <f t="shared" ca="1" si="73"/>
        <v>0</v>
      </c>
      <c r="BF81" s="194">
        <f t="shared" ca="1" si="84"/>
        <v>0</v>
      </c>
      <c r="BG81" s="173">
        <v>1.6</v>
      </c>
      <c r="BH81" s="174">
        <v>2.4</v>
      </c>
      <c r="BI81" s="172" t="str">
        <f t="shared" ca="1" si="74"/>
        <v/>
      </c>
      <c r="BJ81" s="140"/>
      <c r="BK81" s="140"/>
      <c r="BL81" s="178" t="str">
        <f>リスト!P65</f>
        <v>NG</v>
      </c>
      <c r="BM81" s="176" t="str">
        <f t="shared" ca="1" si="75"/>
        <v/>
      </c>
      <c r="BN81" s="193" t="str">
        <f t="shared" ca="1" si="76"/>
        <v/>
      </c>
      <c r="BO81" s="194" t="str">
        <f t="shared" ca="1" si="85"/>
        <v/>
      </c>
      <c r="BP81" s="173">
        <v>0.4</v>
      </c>
      <c r="BQ81" s="174">
        <v>0.6</v>
      </c>
      <c r="BR81" s="172" t="str">
        <f t="shared" ca="1" si="77"/>
        <v/>
      </c>
      <c r="BS81" s="175" t="str">
        <f>リスト!Q65</f>
        <v>NG</v>
      </c>
      <c r="BT81" s="176" t="str">
        <f t="shared" ca="1" si="78"/>
        <v/>
      </c>
      <c r="BU81" s="179" t="str">
        <f t="shared" ca="1" si="79"/>
        <v/>
      </c>
      <c r="BV81" s="180" t="str">
        <f t="shared" ca="1" si="86"/>
        <v/>
      </c>
      <c r="BW81" s="189">
        <v>0</v>
      </c>
      <c r="BX81" s="190">
        <v>0</v>
      </c>
      <c r="BY81" s="180" t="str">
        <f t="shared" ca="1" si="80"/>
        <v/>
      </c>
      <c r="BZ81" t="e">
        <f>リスト!#REF!</f>
        <v>#REF!</v>
      </c>
      <c r="CA81" s="290" t="e">
        <f>INDEX(リスト!X:X,MATCH($C81,リスト!$D:$D,0))</f>
        <v>#N/A</v>
      </c>
    </row>
    <row r="82" spans="1:79">
      <c r="A82" s="167">
        <f t="shared" si="87"/>
        <v>77</v>
      </c>
      <c r="B82" s="186" t="str">
        <f>リスト!C66</f>
        <v>ラベル</v>
      </c>
      <c r="C82" s="187">
        <f>リスト!D66</f>
        <v>0</v>
      </c>
      <c r="D82" s="188" t="str">
        <f>リスト!E66</f>
        <v>箱ラベル</v>
      </c>
      <c r="E82" s="224" t="str">
        <f t="shared" ca="1" si="50"/>
        <v/>
      </c>
      <c r="F82" s="172" t="str">
        <f t="shared" ca="1" si="38"/>
        <v/>
      </c>
      <c r="G82" s="173">
        <v>6</v>
      </c>
      <c r="H82" s="174">
        <v>10</v>
      </c>
      <c r="I82" s="172" t="str">
        <f t="shared" ca="1" si="51"/>
        <v/>
      </c>
      <c r="J82" s="133"/>
      <c r="K82" s="175" t="str">
        <f>リスト!H66</f>
        <v>NG</v>
      </c>
      <c r="L82" s="176" t="str">
        <f t="shared" ca="1" si="52"/>
        <v/>
      </c>
      <c r="M82" s="171">
        <f t="shared" ca="1" si="53"/>
        <v>0</v>
      </c>
      <c r="N82" s="177" t="str">
        <f>リスト!I66</f>
        <v>NG</v>
      </c>
      <c r="O82" s="176" t="str">
        <f t="shared" ca="1" si="54"/>
        <v/>
      </c>
      <c r="P82" s="171">
        <f t="shared" ca="1" si="55"/>
        <v>0</v>
      </c>
      <c r="Q82" s="172" t="str">
        <f t="shared" ca="1" si="56"/>
        <v/>
      </c>
      <c r="R82" s="173">
        <v>0.56000000000000005</v>
      </c>
      <c r="S82" s="174">
        <v>0.84</v>
      </c>
      <c r="T82" s="172" t="str">
        <f t="shared" ca="1" si="57"/>
        <v/>
      </c>
      <c r="U82" s="140"/>
      <c r="V82" s="178" t="str">
        <f>リスト!J66</f>
        <v>NG</v>
      </c>
      <c r="W82" s="176" t="str">
        <f t="shared" ca="1" si="58"/>
        <v/>
      </c>
      <c r="X82" s="225">
        <f t="shared" ca="1" si="59"/>
        <v>0.38</v>
      </c>
      <c r="Y82" s="175" t="str">
        <f>リスト!K66</f>
        <v>NG</v>
      </c>
      <c r="Z82" s="176" t="str">
        <f t="shared" ca="1" si="60"/>
        <v/>
      </c>
      <c r="AA82" s="179">
        <f t="shared" ca="1" si="61"/>
        <v>0</v>
      </c>
      <c r="AB82" s="180">
        <f t="shared" ca="1" si="62"/>
        <v>0</v>
      </c>
      <c r="AC82" s="189">
        <v>8</v>
      </c>
      <c r="AD82" s="190">
        <v>12</v>
      </c>
      <c r="AE82" s="180" t="str">
        <f t="shared" ca="1" si="14"/>
        <v/>
      </c>
      <c r="AF82" s="140"/>
      <c r="AG82" s="177" t="str">
        <f>リスト!L66</f>
        <v>NG</v>
      </c>
      <c r="AH82" s="176" t="str">
        <f t="shared" ca="1" si="63"/>
        <v/>
      </c>
      <c r="AI82" s="229">
        <f t="shared" ca="1" si="81"/>
        <v>0</v>
      </c>
      <c r="AJ82" s="183">
        <f t="shared" ca="1" si="64"/>
        <v>0</v>
      </c>
      <c r="AK82" s="184">
        <v>200</v>
      </c>
      <c r="AL82" s="185">
        <v>300</v>
      </c>
      <c r="AM82" s="183" t="str">
        <f t="shared" ca="1" si="65"/>
        <v/>
      </c>
      <c r="AN82" s="175" t="str">
        <f>リスト!M66</f>
        <v>NG</v>
      </c>
      <c r="AO82" s="176" t="str">
        <f t="shared" ca="1" si="66"/>
        <v/>
      </c>
      <c r="AP82" s="179">
        <f t="shared" ca="1" si="67"/>
        <v>6</v>
      </c>
      <c r="AQ82" s="172" t="str">
        <f t="shared" ca="1" si="82"/>
        <v/>
      </c>
      <c r="AR82" s="191">
        <v>4</v>
      </c>
      <c r="AS82" s="192">
        <v>6</v>
      </c>
      <c r="AT82" s="172" t="str">
        <f t="shared" ca="1" si="68"/>
        <v/>
      </c>
      <c r="AU82" s="122"/>
      <c r="AV82" s="175" t="str">
        <f>リスト!N66</f>
        <v>NG</v>
      </c>
      <c r="AW82" s="176" t="str">
        <f t="shared" ca="1" si="69"/>
        <v/>
      </c>
      <c r="AX82" s="193">
        <f t="shared" ca="1" si="70"/>
        <v>0</v>
      </c>
      <c r="AY82" s="194">
        <f t="shared" ca="1" si="83"/>
        <v>0</v>
      </c>
      <c r="AZ82" s="173">
        <v>4.4000000000000004</v>
      </c>
      <c r="BA82" s="174">
        <v>6.6</v>
      </c>
      <c r="BB82" s="172" t="str">
        <f t="shared" ca="1" si="71"/>
        <v/>
      </c>
      <c r="BC82" s="177" t="str">
        <f>リスト!O66</f>
        <v>NG</v>
      </c>
      <c r="BD82" s="176" t="str">
        <f t="shared" ca="1" si="72"/>
        <v/>
      </c>
      <c r="BE82" s="193">
        <f t="shared" ca="1" si="73"/>
        <v>0</v>
      </c>
      <c r="BF82" s="194">
        <f t="shared" ca="1" si="84"/>
        <v>0</v>
      </c>
      <c r="BG82" s="173">
        <v>1.6</v>
      </c>
      <c r="BH82" s="174">
        <v>2.4</v>
      </c>
      <c r="BI82" s="172" t="str">
        <f t="shared" ca="1" si="74"/>
        <v/>
      </c>
      <c r="BJ82" s="140"/>
      <c r="BK82" s="140"/>
      <c r="BL82" s="178" t="str">
        <f>リスト!P66</f>
        <v>NG</v>
      </c>
      <c r="BM82" s="176" t="str">
        <f t="shared" ca="1" si="75"/>
        <v/>
      </c>
      <c r="BN82" s="193" t="str">
        <f t="shared" ca="1" si="76"/>
        <v/>
      </c>
      <c r="BO82" s="194" t="str">
        <f t="shared" ca="1" si="85"/>
        <v/>
      </c>
      <c r="BP82" s="173">
        <v>0.4</v>
      </c>
      <c r="BQ82" s="174">
        <v>0.6</v>
      </c>
      <c r="BR82" s="172" t="str">
        <f t="shared" ca="1" si="77"/>
        <v/>
      </c>
      <c r="BS82" s="175" t="str">
        <f>リスト!Q66</f>
        <v>NG</v>
      </c>
      <c r="BT82" s="176" t="str">
        <f t="shared" ca="1" si="78"/>
        <v/>
      </c>
      <c r="BU82" s="179" t="str">
        <f t="shared" ca="1" si="79"/>
        <v/>
      </c>
      <c r="BV82" s="180" t="str">
        <f t="shared" ca="1" si="86"/>
        <v/>
      </c>
      <c r="BW82" s="189">
        <v>0</v>
      </c>
      <c r="BX82" s="190">
        <v>0</v>
      </c>
      <c r="BY82" s="180" t="str">
        <f t="shared" ca="1" si="80"/>
        <v/>
      </c>
      <c r="BZ82" t="e">
        <f>リスト!#REF!</f>
        <v>#REF!</v>
      </c>
      <c r="CA82" s="290" t="e">
        <f>INDEX(リスト!X:X,MATCH($C82,リスト!$D:$D,0))</f>
        <v>#N/A</v>
      </c>
    </row>
    <row r="83" spans="1:79">
      <c r="A83" s="167">
        <f t="shared" si="87"/>
        <v>78</v>
      </c>
      <c r="B83" s="186" t="str">
        <f>リスト!C67</f>
        <v>会社</v>
      </c>
      <c r="C83" s="187">
        <f>リスト!D67</f>
        <v>0</v>
      </c>
      <c r="D83" s="188" t="str">
        <f>リスト!E67</f>
        <v>会社マスタ</v>
      </c>
      <c r="E83" s="224" t="str">
        <f t="shared" ca="1" si="50"/>
        <v/>
      </c>
      <c r="F83" s="172" t="str">
        <f t="shared" ca="1" si="38"/>
        <v/>
      </c>
      <c r="G83" s="173">
        <v>6</v>
      </c>
      <c r="H83" s="174">
        <v>10</v>
      </c>
      <c r="I83" s="172" t="str">
        <f t="shared" ca="1" si="51"/>
        <v/>
      </c>
      <c r="J83" s="133"/>
      <c r="K83" s="175" t="str">
        <f>リスト!H67</f>
        <v>NG</v>
      </c>
      <c r="L83" s="176" t="str">
        <f t="shared" ca="1" si="52"/>
        <v/>
      </c>
      <c r="M83" s="171">
        <f t="shared" ca="1" si="53"/>
        <v>0</v>
      </c>
      <c r="N83" s="177" t="str">
        <f>リスト!I67</f>
        <v>NG</v>
      </c>
      <c r="O83" s="176" t="str">
        <f t="shared" ca="1" si="54"/>
        <v/>
      </c>
      <c r="P83" s="171">
        <f t="shared" ca="1" si="55"/>
        <v>0</v>
      </c>
      <c r="Q83" s="172" t="str">
        <f t="shared" ca="1" si="56"/>
        <v/>
      </c>
      <c r="R83" s="173">
        <v>0.56000000000000005</v>
      </c>
      <c r="S83" s="174">
        <v>0.84</v>
      </c>
      <c r="T83" s="172" t="str">
        <f t="shared" ca="1" si="57"/>
        <v/>
      </c>
      <c r="U83" s="140"/>
      <c r="V83" s="178" t="str">
        <f>リスト!J67</f>
        <v>NG</v>
      </c>
      <c r="W83" s="176" t="str">
        <f t="shared" ca="1" si="58"/>
        <v/>
      </c>
      <c r="X83" s="225">
        <f t="shared" ca="1" si="59"/>
        <v>2.343</v>
      </c>
      <c r="Y83" s="175" t="str">
        <f>リスト!K67</f>
        <v>NG</v>
      </c>
      <c r="Z83" s="176" t="str">
        <f t="shared" ca="1" si="60"/>
        <v/>
      </c>
      <c r="AA83" s="179">
        <f t="shared" ca="1" si="61"/>
        <v>0</v>
      </c>
      <c r="AB83" s="180">
        <f t="shared" ca="1" si="62"/>
        <v>0</v>
      </c>
      <c r="AC83" s="189">
        <v>8</v>
      </c>
      <c r="AD83" s="190">
        <v>12</v>
      </c>
      <c r="AE83" s="180" t="str">
        <f t="shared" ca="1" si="14"/>
        <v/>
      </c>
      <c r="AF83" s="140"/>
      <c r="AG83" s="177" t="str">
        <f>リスト!L67</f>
        <v>NG</v>
      </c>
      <c r="AH83" s="176" t="str">
        <f t="shared" ca="1" si="63"/>
        <v/>
      </c>
      <c r="AI83" s="229">
        <f t="shared" ca="1" si="81"/>
        <v>0</v>
      </c>
      <c r="AJ83" s="183">
        <f t="shared" ca="1" si="64"/>
        <v>0</v>
      </c>
      <c r="AK83" s="184">
        <v>200</v>
      </c>
      <c r="AL83" s="185">
        <v>300</v>
      </c>
      <c r="AM83" s="183" t="str">
        <f t="shared" ca="1" si="65"/>
        <v/>
      </c>
      <c r="AN83" s="175" t="str">
        <f>リスト!M67</f>
        <v>NG</v>
      </c>
      <c r="AO83" s="176" t="str">
        <f t="shared" ca="1" si="66"/>
        <v/>
      </c>
      <c r="AP83" s="179">
        <f t="shared" ca="1" si="67"/>
        <v>0</v>
      </c>
      <c r="AQ83" s="172" t="str">
        <f t="shared" ca="1" si="82"/>
        <v/>
      </c>
      <c r="AR83" s="191">
        <v>4</v>
      </c>
      <c r="AS83" s="192">
        <v>6</v>
      </c>
      <c r="AT83" s="172" t="str">
        <f t="shared" ca="1" si="68"/>
        <v/>
      </c>
      <c r="AU83" s="122"/>
      <c r="AV83" s="175" t="str">
        <f>リスト!N67</f>
        <v>NG</v>
      </c>
      <c r="AW83" s="176" t="str">
        <f t="shared" ca="1" si="69"/>
        <v/>
      </c>
      <c r="AX83" s="193">
        <f t="shared" ca="1" si="70"/>
        <v>0</v>
      </c>
      <c r="AY83" s="194">
        <f t="shared" ca="1" si="83"/>
        <v>0</v>
      </c>
      <c r="AZ83" s="173">
        <v>4.4000000000000004</v>
      </c>
      <c r="BA83" s="174">
        <v>6.6</v>
      </c>
      <c r="BB83" s="172" t="str">
        <f t="shared" ca="1" si="71"/>
        <v/>
      </c>
      <c r="BC83" s="177" t="str">
        <f>リスト!O67</f>
        <v>NG</v>
      </c>
      <c r="BD83" s="176" t="str">
        <f t="shared" ca="1" si="72"/>
        <v/>
      </c>
      <c r="BE83" s="193" t="str">
        <f t="shared" ca="1" si="73"/>
        <v/>
      </c>
      <c r="BF83" s="194" t="str">
        <f t="shared" ca="1" si="84"/>
        <v/>
      </c>
      <c r="BG83" s="173">
        <v>1.6</v>
      </c>
      <c r="BH83" s="174">
        <v>2.4</v>
      </c>
      <c r="BI83" s="172" t="str">
        <f t="shared" ca="1" si="74"/>
        <v/>
      </c>
      <c r="BJ83" s="140"/>
      <c r="BK83" s="140"/>
      <c r="BL83" s="178" t="str">
        <f>リスト!P67</f>
        <v>NG</v>
      </c>
      <c r="BM83" s="176" t="str">
        <f t="shared" ca="1" si="75"/>
        <v/>
      </c>
      <c r="BN83" s="193" t="str">
        <f t="shared" ca="1" si="76"/>
        <v/>
      </c>
      <c r="BO83" s="194" t="str">
        <f t="shared" ca="1" si="85"/>
        <v/>
      </c>
      <c r="BP83" s="173">
        <v>0.4</v>
      </c>
      <c r="BQ83" s="174">
        <v>0.6</v>
      </c>
      <c r="BR83" s="172" t="str">
        <f t="shared" ca="1" si="77"/>
        <v/>
      </c>
      <c r="BS83" s="175" t="str">
        <f>リスト!Q67</f>
        <v>NG</v>
      </c>
      <c r="BT83" s="176" t="str">
        <f t="shared" ca="1" si="78"/>
        <v/>
      </c>
      <c r="BU83" s="179" t="str">
        <f t="shared" ca="1" si="79"/>
        <v/>
      </c>
      <c r="BV83" s="180" t="str">
        <f t="shared" ca="1" si="86"/>
        <v/>
      </c>
      <c r="BW83" s="189">
        <v>0</v>
      </c>
      <c r="BX83" s="190">
        <v>0</v>
      </c>
      <c r="BY83" s="180" t="str">
        <f t="shared" ca="1" si="80"/>
        <v/>
      </c>
      <c r="BZ83" t="e">
        <f>リスト!#REF!</f>
        <v>#REF!</v>
      </c>
      <c r="CA83" s="290" t="e">
        <f>INDEX(リスト!X:X,MATCH($C83,リスト!$D:$D,0))</f>
        <v>#N/A</v>
      </c>
    </row>
    <row r="84" spans="1:79">
      <c r="A84" s="167">
        <f t="shared" si="87"/>
        <v>79</v>
      </c>
      <c r="B84" s="186" t="str">
        <f>リスト!C68</f>
        <v>会社</v>
      </c>
      <c r="C84" s="187">
        <f>リスト!D68</f>
        <v>0</v>
      </c>
      <c r="D84" s="188" t="str">
        <f>リスト!E68</f>
        <v>組織マスタ</v>
      </c>
      <c r="E84" s="224" t="str">
        <f t="shared" ca="1" si="50"/>
        <v/>
      </c>
      <c r="F84" s="172" t="str">
        <f t="shared" ca="1" si="38"/>
        <v/>
      </c>
      <c r="G84" s="173">
        <v>6</v>
      </c>
      <c r="H84" s="174">
        <v>10</v>
      </c>
      <c r="I84" s="172" t="str">
        <f t="shared" ca="1" si="51"/>
        <v/>
      </c>
      <c r="J84" s="133"/>
      <c r="K84" s="175" t="str">
        <f>リスト!H68</f>
        <v>NG</v>
      </c>
      <c r="L84" s="176" t="str">
        <f t="shared" ca="1" si="52"/>
        <v/>
      </c>
      <c r="M84" s="171">
        <f t="shared" ca="1" si="53"/>
        <v>0</v>
      </c>
      <c r="N84" s="177" t="str">
        <f>リスト!I68</f>
        <v>NG</v>
      </c>
      <c r="O84" s="176" t="str">
        <f t="shared" ca="1" si="54"/>
        <v/>
      </c>
      <c r="P84" s="171">
        <f t="shared" ca="1" si="55"/>
        <v>0</v>
      </c>
      <c r="Q84" s="172" t="str">
        <f t="shared" ca="1" si="56"/>
        <v/>
      </c>
      <c r="R84" s="173">
        <v>0.56000000000000005</v>
      </c>
      <c r="S84" s="174">
        <v>0.84</v>
      </c>
      <c r="T84" s="172" t="str">
        <f t="shared" ca="1" si="57"/>
        <v/>
      </c>
      <c r="U84" s="140"/>
      <c r="V84" s="178" t="str">
        <f>リスト!J68</f>
        <v>NG</v>
      </c>
      <c r="W84" s="176" t="str">
        <f t="shared" ca="1" si="58"/>
        <v/>
      </c>
      <c r="X84" s="225" t="str">
        <f t="shared" ca="1" si="59"/>
        <v/>
      </c>
      <c r="Y84" s="175" t="str">
        <f>リスト!K68</f>
        <v>NG</v>
      </c>
      <c r="Z84" s="176" t="str">
        <f t="shared" ca="1" si="60"/>
        <v/>
      </c>
      <c r="AA84" s="179">
        <f t="shared" ca="1" si="61"/>
        <v>0</v>
      </c>
      <c r="AB84" s="180" t="str">
        <f t="shared" ca="1" si="62"/>
        <v/>
      </c>
      <c r="AC84" s="189">
        <v>8</v>
      </c>
      <c r="AD84" s="190">
        <v>12</v>
      </c>
      <c r="AE84" s="180" t="str">
        <f t="shared" ca="1" si="14"/>
        <v/>
      </c>
      <c r="AF84" s="140"/>
      <c r="AG84" s="177" t="str">
        <f>リスト!L68</f>
        <v>NG</v>
      </c>
      <c r="AH84" s="176" t="str">
        <f t="shared" ca="1" si="63"/>
        <v/>
      </c>
      <c r="AI84" s="229">
        <f t="shared" ca="1" si="81"/>
        <v>0</v>
      </c>
      <c r="AJ84" s="183" t="str">
        <f t="shared" ca="1" si="64"/>
        <v/>
      </c>
      <c r="AK84" s="184">
        <v>200</v>
      </c>
      <c r="AL84" s="185">
        <v>300</v>
      </c>
      <c r="AM84" s="183" t="str">
        <f t="shared" ca="1" si="65"/>
        <v/>
      </c>
      <c r="AN84" s="175" t="str">
        <f>リスト!M68</f>
        <v>NG</v>
      </c>
      <c r="AO84" s="176" t="str">
        <f t="shared" ca="1" si="66"/>
        <v/>
      </c>
      <c r="AP84" s="179" t="str">
        <f t="shared" ca="1" si="67"/>
        <v/>
      </c>
      <c r="AQ84" s="172" t="str">
        <f t="shared" ca="1" si="82"/>
        <v/>
      </c>
      <c r="AR84" s="191">
        <v>4</v>
      </c>
      <c r="AS84" s="192">
        <v>6</v>
      </c>
      <c r="AT84" s="172" t="str">
        <f t="shared" ca="1" si="68"/>
        <v/>
      </c>
      <c r="AU84" s="122"/>
      <c r="AV84" s="175" t="str">
        <f>リスト!N68</f>
        <v>NG</v>
      </c>
      <c r="AW84" s="176" t="str">
        <f t="shared" ca="1" si="69"/>
        <v/>
      </c>
      <c r="AX84" s="193" t="str">
        <f t="shared" ca="1" si="70"/>
        <v/>
      </c>
      <c r="AY84" s="194" t="str">
        <f t="shared" ca="1" si="83"/>
        <v/>
      </c>
      <c r="AZ84" s="173">
        <v>4.4000000000000004</v>
      </c>
      <c r="BA84" s="174">
        <v>6.6</v>
      </c>
      <c r="BB84" s="172" t="str">
        <f t="shared" ca="1" si="71"/>
        <v/>
      </c>
      <c r="BC84" s="177" t="str">
        <f>リスト!O68</f>
        <v>NG</v>
      </c>
      <c r="BD84" s="176" t="str">
        <f t="shared" ca="1" si="72"/>
        <v/>
      </c>
      <c r="BE84" s="193" t="str">
        <f t="shared" ca="1" si="73"/>
        <v/>
      </c>
      <c r="BF84" s="194" t="str">
        <f t="shared" ca="1" si="84"/>
        <v/>
      </c>
      <c r="BG84" s="173">
        <v>1.6</v>
      </c>
      <c r="BH84" s="174">
        <v>2.4</v>
      </c>
      <c r="BI84" s="172" t="str">
        <f t="shared" ca="1" si="74"/>
        <v/>
      </c>
      <c r="BJ84" s="140"/>
      <c r="BK84" s="140"/>
      <c r="BL84" s="178" t="str">
        <f>リスト!P68</f>
        <v>NG</v>
      </c>
      <c r="BM84" s="176" t="str">
        <f t="shared" ca="1" si="75"/>
        <v/>
      </c>
      <c r="BN84" s="193" t="str">
        <f t="shared" ca="1" si="76"/>
        <v/>
      </c>
      <c r="BO84" s="194" t="str">
        <f t="shared" ca="1" si="85"/>
        <v/>
      </c>
      <c r="BP84" s="173">
        <v>0.4</v>
      </c>
      <c r="BQ84" s="174">
        <v>0.6</v>
      </c>
      <c r="BR84" s="172" t="str">
        <f t="shared" ca="1" si="77"/>
        <v/>
      </c>
      <c r="BS84" s="175" t="str">
        <f>リスト!Q68</f>
        <v>NG</v>
      </c>
      <c r="BT84" s="176" t="str">
        <f t="shared" ca="1" si="78"/>
        <v/>
      </c>
      <c r="BU84" s="179" t="str">
        <f t="shared" ca="1" si="79"/>
        <v/>
      </c>
      <c r="BV84" s="180" t="str">
        <f t="shared" ca="1" si="86"/>
        <v/>
      </c>
      <c r="BW84" s="189">
        <v>0</v>
      </c>
      <c r="BX84" s="190">
        <v>0</v>
      </c>
      <c r="BY84" s="180" t="str">
        <f t="shared" ca="1" si="80"/>
        <v/>
      </c>
      <c r="BZ84" t="e">
        <f>リスト!#REF!</f>
        <v>#REF!</v>
      </c>
      <c r="CA84" s="290" t="e">
        <f>INDEX(リスト!X:X,MATCH($C84,リスト!$D:$D,0))</f>
        <v>#N/A</v>
      </c>
    </row>
    <row r="85" spans="1:79">
      <c r="A85" s="167">
        <f t="shared" si="87"/>
        <v>80</v>
      </c>
      <c r="B85" s="186" t="str">
        <f>リスト!C69</f>
        <v>会社</v>
      </c>
      <c r="C85" s="187">
        <f>リスト!D69</f>
        <v>0</v>
      </c>
      <c r="D85" s="188" t="str">
        <f>リスト!E69</f>
        <v>従業員マスタ</v>
      </c>
      <c r="E85" s="224" t="str">
        <f t="shared" ca="1" si="50"/>
        <v/>
      </c>
      <c r="F85" s="172" t="str">
        <f t="shared" ca="1" si="38"/>
        <v/>
      </c>
      <c r="G85" s="173">
        <v>6</v>
      </c>
      <c r="H85" s="174">
        <v>10</v>
      </c>
      <c r="I85" s="172" t="str">
        <f t="shared" ca="1" si="51"/>
        <v/>
      </c>
      <c r="J85" s="133"/>
      <c r="K85" s="175" t="str">
        <f>リスト!H69</f>
        <v>NG</v>
      </c>
      <c r="L85" s="176" t="str">
        <f t="shared" ca="1" si="52"/>
        <v/>
      </c>
      <c r="M85" s="171" t="str">
        <f t="shared" ca="1" si="53"/>
        <v/>
      </c>
      <c r="N85" s="177" t="str">
        <f>リスト!I69</f>
        <v>NG</v>
      </c>
      <c r="O85" s="176" t="str">
        <f t="shared" ca="1" si="54"/>
        <v/>
      </c>
      <c r="P85" s="171" t="str">
        <f t="shared" ca="1" si="55"/>
        <v/>
      </c>
      <c r="Q85" s="172" t="str">
        <f t="shared" ca="1" si="56"/>
        <v/>
      </c>
      <c r="R85" s="173">
        <v>0.56000000000000005</v>
      </c>
      <c r="S85" s="174">
        <v>0.84</v>
      </c>
      <c r="T85" s="172" t="str">
        <f t="shared" ca="1" si="57"/>
        <v/>
      </c>
      <c r="U85" s="140"/>
      <c r="V85" s="178" t="str">
        <f>リスト!J69</f>
        <v>NG</v>
      </c>
      <c r="W85" s="176" t="str">
        <f t="shared" ca="1" si="58"/>
        <v/>
      </c>
      <c r="X85" s="225" t="str">
        <f t="shared" ca="1" si="59"/>
        <v/>
      </c>
      <c r="Y85" s="175" t="str">
        <f>リスト!K69</f>
        <v>NG</v>
      </c>
      <c r="Z85" s="176" t="str">
        <f t="shared" ca="1" si="60"/>
        <v/>
      </c>
      <c r="AA85" s="179" t="str">
        <f t="shared" ca="1" si="61"/>
        <v/>
      </c>
      <c r="AB85" s="180" t="str">
        <f t="shared" ca="1" si="62"/>
        <v/>
      </c>
      <c r="AC85" s="189">
        <v>8</v>
      </c>
      <c r="AD85" s="190">
        <v>12</v>
      </c>
      <c r="AE85" s="180" t="str">
        <f t="shared" ca="1" si="14"/>
        <v/>
      </c>
      <c r="AF85" s="140"/>
      <c r="AG85" s="177" t="str">
        <f>リスト!L69</f>
        <v>NG</v>
      </c>
      <c r="AH85" s="176" t="str">
        <f t="shared" ca="1" si="63"/>
        <v/>
      </c>
      <c r="AI85" s="229">
        <f t="shared" ca="1" si="81"/>
        <v>371</v>
      </c>
      <c r="AJ85" s="183" t="str">
        <f t="shared" ca="1" si="64"/>
        <v/>
      </c>
      <c r="AK85" s="184">
        <v>200</v>
      </c>
      <c r="AL85" s="185">
        <v>300</v>
      </c>
      <c r="AM85" s="183" t="str">
        <f t="shared" ca="1" si="65"/>
        <v/>
      </c>
      <c r="AN85" s="175" t="str">
        <f>リスト!M69</f>
        <v>NG</v>
      </c>
      <c r="AO85" s="176" t="str">
        <f t="shared" ca="1" si="66"/>
        <v/>
      </c>
      <c r="AP85" s="179" t="str">
        <f t="shared" ca="1" si="67"/>
        <v/>
      </c>
      <c r="AQ85" s="172" t="str">
        <f t="shared" ca="1" si="82"/>
        <v/>
      </c>
      <c r="AR85" s="191">
        <v>4</v>
      </c>
      <c r="AS85" s="192">
        <v>6</v>
      </c>
      <c r="AT85" s="172" t="str">
        <f t="shared" ca="1" si="68"/>
        <v/>
      </c>
      <c r="AU85" s="122"/>
      <c r="AV85" s="175" t="str">
        <f>リスト!N69</f>
        <v>NG</v>
      </c>
      <c r="AW85" s="176" t="str">
        <f t="shared" ca="1" si="69"/>
        <v/>
      </c>
      <c r="AX85" s="193" t="str">
        <f t="shared" ca="1" si="70"/>
        <v/>
      </c>
      <c r="AY85" s="194" t="str">
        <f t="shared" ca="1" si="83"/>
        <v/>
      </c>
      <c r="AZ85" s="173">
        <v>4.4000000000000004</v>
      </c>
      <c r="BA85" s="174">
        <v>6.6</v>
      </c>
      <c r="BB85" s="172" t="str">
        <f t="shared" ca="1" si="71"/>
        <v/>
      </c>
      <c r="BC85" s="177" t="str">
        <f>リスト!O69</f>
        <v>NG</v>
      </c>
      <c r="BD85" s="176" t="str">
        <f t="shared" ca="1" si="72"/>
        <v/>
      </c>
      <c r="BE85" s="193" t="str">
        <f t="shared" ca="1" si="73"/>
        <v/>
      </c>
      <c r="BF85" s="194" t="str">
        <f t="shared" ca="1" si="84"/>
        <v/>
      </c>
      <c r="BG85" s="173">
        <v>1.6</v>
      </c>
      <c r="BH85" s="174">
        <v>2.4</v>
      </c>
      <c r="BI85" s="172" t="str">
        <f t="shared" ca="1" si="74"/>
        <v/>
      </c>
      <c r="BJ85" s="140"/>
      <c r="BK85" s="140"/>
      <c r="BL85" s="178" t="str">
        <f>リスト!P69</f>
        <v>NG</v>
      </c>
      <c r="BM85" s="176" t="str">
        <f t="shared" ca="1" si="75"/>
        <v/>
      </c>
      <c r="BN85" s="193" t="str">
        <f t="shared" ca="1" si="76"/>
        <v/>
      </c>
      <c r="BO85" s="194" t="str">
        <f t="shared" ca="1" si="85"/>
        <v/>
      </c>
      <c r="BP85" s="173">
        <v>0.4</v>
      </c>
      <c r="BQ85" s="174">
        <v>0.6</v>
      </c>
      <c r="BR85" s="172" t="str">
        <f t="shared" ca="1" si="77"/>
        <v/>
      </c>
      <c r="BS85" s="175" t="str">
        <f>リスト!Q69</f>
        <v>NG</v>
      </c>
      <c r="BT85" s="176" t="str">
        <f t="shared" ca="1" si="78"/>
        <v/>
      </c>
      <c r="BU85" s="179" t="str">
        <f t="shared" ca="1" si="79"/>
        <v/>
      </c>
      <c r="BV85" s="180" t="str">
        <f t="shared" ca="1" si="86"/>
        <v/>
      </c>
      <c r="BW85" s="189">
        <v>0</v>
      </c>
      <c r="BX85" s="190">
        <v>0</v>
      </c>
      <c r="BY85" s="180" t="str">
        <f t="shared" ca="1" si="80"/>
        <v/>
      </c>
      <c r="BZ85" t="e">
        <f>リスト!#REF!</f>
        <v>#REF!</v>
      </c>
      <c r="CA85" s="290" t="e">
        <f>INDEX(リスト!X:X,MATCH($C85,リスト!$D:$D,0))</f>
        <v>#N/A</v>
      </c>
    </row>
    <row r="86" spans="1:79">
      <c r="A86" s="167">
        <f t="shared" si="87"/>
        <v>81</v>
      </c>
      <c r="B86" s="186" t="str">
        <f>リスト!C70</f>
        <v>会社</v>
      </c>
      <c r="C86" s="187">
        <f>リスト!D70</f>
        <v>0</v>
      </c>
      <c r="D86" s="188" t="str">
        <f>リスト!E70</f>
        <v>告知マスタ</v>
      </c>
      <c r="E86" s="224" t="str">
        <f t="shared" ca="1" si="50"/>
        <v/>
      </c>
      <c r="F86" s="172" t="str">
        <f t="shared" ca="1" si="38"/>
        <v/>
      </c>
      <c r="G86" s="173">
        <v>6</v>
      </c>
      <c r="H86" s="174">
        <v>10</v>
      </c>
      <c r="I86" s="172" t="str">
        <f t="shared" ca="1" si="51"/>
        <v/>
      </c>
      <c r="J86" s="133"/>
      <c r="K86" s="175" t="str">
        <f>リスト!H70</f>
        <v>NG</v>
      </c>
      <c r="L86" s="176" t="str">
        <f t="shared" ca="1" si="52"/>
        <v/>
      </c>
      <c r="M86" s="171">
        <f t="shared" ca="1" si="53"/>
        <v>34</v>
      </c>
      <c r="N86" s="177" t="str">
        <f>リスト!I70</f>
        <v>NG</v>
      </c>
      <c r="O86" s="176" t="str">
        <f t="shared" ca="1" si="54"/>
        <v/>
      </c>
      <c r="P86" s="171">
        <f t="shared" ca="1" si="55"/>
        <v>0</v>
      </c>
      <c r="Q86" s="172">
        <f t="shared" ca="1" si="56"/>
        <v>0</v>
      </c>
      <c r="R86" s="173">
        <v>0.56000000000000005</v>
      </c>
      <c r="S86" s="174">
        <v>0.84</v>
      </c>
      <c r="T86" s="172" t="str">
        <f t="shared" ca="1" si="57"/>
        <v/>
      </c>
      <c r="U86" s="140"/>
      <c r="V86" s="178" t="str">
        <f>リスト!J70</f>
        <v>NG</v>
      </c>
      <c r="W86" s="176" t="str">
        <f t="shared" ca="1" si="58"/>
        <v/>
      </c>
      <c r="X86" s="225">
        <f t="shared" ca="1" si="59"/>
        <v>0</v>
      </c>
      <c r="Y86" s="175" t="str">
        <f>リスト!K70</f>
        <v>NG</v>
      </c>
      <c r="Z86" s="176" t="str">
        <f t="shared" ca="1" si="60"/>
        <v/>
      </c>
      <c r="AA86" s="179">
        <f t="shared" ca="1" si="61"/>
        <v>0</v>
      </c>
      <c r="AB86" s="180" t="str">
        <f t="shared" ca="1" si="62"/>
        <v/>
      </c>
      <c r="AC86" s="189">
        <v>8</v>
      </c>
      <c r="AD86" s="190">
        <v>12</v>
      </c>
      <c r="AE86" s="180" t="str">
        <f t="shared" ca="1" si="14"/>
        <v/>
      </c>
      <c r="AF86" s="140"/>
      <c r="AG86" s="177" t="str">
        <f>リスト!L70</f>
        <v>NG</v>
      </c>
      <c r="AH86" s="176" t="str">
        <f t="shared" ca="1" si="63"/>
        <v/>
      </c>
      <c r="AI86" s="229">
        <f t="shared" ca="1" si="81"/>
        <v>0</v>
      </c>
      <c r="AJ86" s="183" t="str">
        <f t="shared" ca="1" si="64"/>
        <v/>
      </c>
      <c r="AK86" s="184">
        <v>200</v>
      </c>
      <c r="AL86" s="185">
        <v>300</v>
      </c>
      <c r="AM86" s="183" t="str">
        <f t="shared" ca="1" si="65"/>
        <v/>
      </c>
      <c r="AN86" s="175" t="str">
        <f>リスト!M70</f>
        <v>NG</v>
      </c>
      <c r="AO86" s="176" t="str">
        <f t="shared" ca="1" si="66"/>
        <v/>
      </c>
      <c r="AP86" s="179">
        <f t="shared" ca="1" si="67"/>
        <v>0</v>
      </c>
      <c r="AQ86" s="172" t="str">
        <f t="shared" ca="1" si="82"/>
        <v/>
      </c>
      <c r="AR86" s="191">
        <v>4</v>
      </c>
      <c r="AS86" s="192">
        <v>6</v>
      </c>
      <c r="AT86" s="172" t="str">
        <f t="shared" ca="1" si="68"/>
        <v/>
      </c>
      <c r="AU86" s="122"/>
      <c r="AV86" s="175" t="str">
        <f>リスト!N70</f>
        <v>NG</v>
      </c>
      <c r="AW86" s="176" t="str">
        <f t="shared" ca="1" si="69"/>
        <v/>
      </c>
      <c r="AX86" s="193">
        <f t="shared" ca="1" si="70"/>
        <v>0</v>
      </c>
      <c r="AY86" s="194" t="str">
        <f t="shared" ca="1" si="83"/>
        <v/>
      </c>
      <c r="AZ86" s="173">
        <v>4.4000000000000004</v>
      </c>
      <c r="BA86" s="174">
        <v>6.6</v>
      </c>
      <c r="BB86" s="172" t="str">
        <f t="shared" ca="1" si="71"/>
        <v/>
      </c>
      <c r="BC86" s="177" t="str">
        <f>リスト!O70</f>
        <v>NG</v>
      </c>
      <c r="BD86" s="176" t="str">
        <f t="shared" ca="1" si="72"/>
        <v/>
      </c>
      <c r="BE86" s="193">
        <f t="shared" ca="1" si="73"/>
        <v>0</v>
      </c>
      <c r="BF86" s="194" t="str">
        <f t="shared" ca="1" si="84"/>
        <v/>
      </c>
      <c r="BG86" s="173">
        <v>1.6</v>
      </c>
      <c r="BH86" s="174">
        <v>2.4</v>
      </c>
      <c r="BI86" s="172" t="str">
        <f t="shared" ca="1" si="74"/>
        <v/>
      </c>
      <c r="BJ86" s="140"/>
      <c r="BK86" s="140"/>
      <c r="BL86" s="178" t="str">
        <f>リスト!P70</f>
        <v>NG</v>
      </c>
      <c r="BM86" s="176" t="str">
        <f t="shared" ca="1" si="75"/>
        <v/>
      </c>
      <c r="BN86" s="193" t="str">
        <f t="shared" ca="1" si="76"/>
        <v/>
      </c>
      <c r="BO86" s="194" t="str">
        <f t="shared" ca="1" si="85"/>
        <v/>
      </c>
      <c r="BP86" s="173">
        <v>0.4</v>
      </c>
      <c r="BQ86" s="174">
        <v>0.6</v>
      </c>
      <c r="BR86" s="172" t="str">
        <f t="shared" ca="1" si="77"/>
        <v/>
      </c>
      <c r="BS86" s="175" t="str">
        <f>リスト!Q70</f>
        <v>NG</v>
      </c>
      <c r="BT86" s="176" t="str">
        <f t="shared" ca="1" si="78"/>
        <v/>
      </c>
      <c r="BU86" s="179" t="str">
        <f t="shared" ca="1" si="79"/>
        <v/>
      </c>
      <c r="BV86" s="180" t="str">
        <f t="shared" ca="1" si="86"/>
        <v/>
      </c>
      <c r="BW86" s="189">
        <v>0</v>
      </c>
      <c r="BX86" s="190">
        <v>0</v>
      </c>
      <c r="BY86" s="180" t="str">
        <f t="shared" ca="1" si="80"/>
        <v/>
      </c>
      <c r="BZ86" t="e">
        <f>リスト!#REF!</f>
        <v>#REF!</v>
      </c>
      <c r="CA86" s="290" t="e">
        <f>INDEX(リスト!X:X,MATCH($C86,リスト!$D:$D,0))</f>
        <v>#N/A</v>
      </c>
    </row>
    <row r="87" spans="1:79">
      <c r="A87" s="167">
        <f t="shared" si="87"/>
        <v>82</v>
      </c>
      <c r="B87" s="186" t="str">
        <f>リスト!C71</f>
        <v>取引先</v>
      </c>
      <c r="C87" s="187">
        <f>リスト!D71</f>
        <v>0</v>
      </c>
      <c r="D87" s="188" t="str">
        <f>リスト!E71</f>
        <v>得意先マスタ</v>
      </c>
      <c r="E87" s="224" t="str">
        <f t="shared" ca="1" si="50"/>
        <v/>
      </c>
      <c r="F87" s="172" t="str">
        <f t="shared" ca="1" si="38"/>
        <v/>
      </c>
      <c r="G87" s="173">
        <v>6</v>
      </c>
      <c r="H87" s="174">
        <v>10</v>
      </c>
      <c r="I87" s="172" t="str">
        <f t="shared" ca="1" si="51"/>
        <v/>
      </c>
      <c r="J87" s="133"/>
      <c r="K87" s="175" t="str">
        <f>リスト!H71</f>
        <v>NG</v>
      </c>
      <c r="L87" s="176" t="str">
        <f t="shared" ca="1" si="52"/>
        <v/>
      </c>
      <c r="M87" s="171" t="str">
        <f t="shared" ca="1" si="53"/>
        <v/>
      </c>
      <c r="N87" s="177" t="str">
        <f>リスト!I71</f>
        <v>NG</v>
      </c>
      <c r="O87" s="176" t="str">
        <f t="shared" ca="1" si="54"/>
        <v/>
      </c>
      <c r="P87" s="171" t="str">
        <f t="shared" ca="1" si="55"/>
        <v/>
      </c>
      <c r="Q87" s="172" t="str">
        <f t="shared" ca="1" si="56"/>
        <v/>
      </c>
      <c r="R87" s="173">
        <v>0.56000000000000005</v>
      </c>
      <c r="S87" s="174">
        <v>0.84</v>
      </c>
      <c r="T87" s="172" t="str">
        <f t="shared" ca="1" si="57"/>
        <v/>
      </c>
      <c r="U87" s="140"/>
      <c r="V87" s="178" t="str">
        <f>リスト!J71</f>
        <v>NG</v>
      </c>
      <c r="W87" s="176" t="str">
        <f t="shared" ca="1" si="58"/>
        <v/>
      </c>
      <c r="X87" s="225" t="str">
        <f t="shared" ca="1" si="59"/>
        <v/>
      </c>
      <c r="Y87" s="175" t="str">
        <f>リスト!K71</f>
        <v>NG</v>
      </c>
      <c r="Z87" s="176" t="str">
        <f t="shared" ca="1" si="60"/>
        <v/>
      </c>
      <c r="AA87" s="179" t="str">
        <f t="shared" ca="1" si="61"/>
        <v/>
      </c>
      <c r="AB87" s="180" t="str">
        <f t="shared" ca="1" si="62"/>
        <v/>
      </c>
      <c r="AC87" s="189">
        <v>8</v>
      </c>
      <c r="AD87" s="190">
        <v>12</v>
      </c>
      <c r="AE87" s="180" t="str">
        <f t="shared" ca="1" si="14"/>
        <v/>
      </c>
      <c r="AF87" s="140"/>
      <c r="AG87" s="177" t="str">
        <f>リスト!L71</f>
        <v>NG</v>
      </c>
      <c r="AH87" s="176" t="str">
        <f t="shared" ca="1" si="63"/>
        <v/>
      </c>
      <c r="AI87" s="229" t="str">
        <f t="shared" ca="1" si="81"/>
        <v/>
      </c>
      <c r="AJ87" s="183" t="str">
        <f t="shared" ca="1" si="64"/>
        <v/>
      </c>
      <c r="AK87" s="184">
        <v>200</v>
      </c>
      <c r="AL87" s="185">
        <v>300</v>
      </c>
      <c r="AM87" s="183" t="str">
        <f t="shared" ca="1" si="65"/>
        <v/>
      </c>
      <c r="AN87" s="175" t="str">
        <f>リスト!M71</f>
        <v>NG</v>
      </c>
      <c r="AO87" s="176" t="str">
        <f t="shared" ca="1" si="66"/>
        <v/>
      </c>
      <c r="AP87" s="179" t="str">
        <f t="shared" ca="1" si="67"/>
        <v/>
      </c>
      <c r="AQ87" s="172" t="str">
        <f t="shared" ca="1" si="82"/>
        <v/>
      </c>
      <c r="AR87" s="191">
        <v>4</v>
      </c>
      <c r="AS87" s="192">
        <v>6</v>
      </c>
      <c r="AT87" s="172" t="str">
        <f t="shared" ca="1" si="68"/>
        <v/>
      </c>
      <c r="AU87" s="122"/>
      <c r="AV87" s="175" t="str">
        <f>リスト!N71</f>
        <v>NG</v>
      </c>
      <c r="AW87" s="176" t="str">
        <f t="shared" ca="1" si="69"/>
        <v/>
      </c>
      <c r="AX87" s="193" t="str">
        <f t="shared" ca="1" si="70"/>
        <v/>
      </c>
      <c r="AY87" s="194" t="str">
        <f t="shared" ca="1" si="83"/>
        <v/>
      </c>
      <c r="AZ87" s="173">
        <v>4.4000000000000004</v>
      </c>
      <c r="BA87" s="174">
        <v>6.6</v>
      </c>
      <c r="BB87" s="172" t="str">
        <f t="shared" ca="1" si="71"/>
        <v/>
      </c>
      <c r="BC87" s="177" t="str">
        <f>リスト!O71</f>
        <v>NG</v>
      </c>
      <c r="BD87" s="176" t="str">
        <f t="shared" ca="1" si="72"/>
        <v/>
      </c>
      <c r="BE87" s="193" t="str">
        <f t="shared" ca="1" si="73"/>
        <v/>
      </c>
      <c r="BF87" s="194" t="str">
        <f t="shared" ca="1" si="84"/>
        <v/>
      </c>
      <c r="BG87" s="173">
        <v>1.6</v>
      </c>
      <c r="BH87" s="174">
        <v>2.4</v>
      </c>
      <c r="BI87" s="172" t="str">
        <f t="shared" ca="1" si="74"/>
        <v/>
      </c>
      <c r="BJ87" s="140"/>
      <c r="BK87" s="140"/>
      <c r="BL87" s="178" t="str">
        <f>リスト!P71</f>
        <v>NG</v>
      </c>
      <c r="BM87" s="176" t="str">
        <f t="shared" ca="1" si="75"/>
        <v/>
      </c>
      <c r="BN87" s="193" t="str">
        <f t="shared" ca="1" si="76"/>
        <v/>
      </c>
      <c r="BO87" s="194" t="str">
        <f t="shared" ca="1" si="85"/>
        <v/>
      </c>
      <c r="BP87" s="173">
        <v>0.4</v>
      </c>
      <c r="BQ87" s="174">
        <v>0.6</v>
      </c>
      <c r="BR87" s="172" t="str">
        <f t="shared" ca="1" si="77"/>
        <v/>
      </c>
      <c r="BS87" s="175" t="str">
        <f>リスト!Q71</f>
        <v>NG</v>
      </c>
      <c r="BT87" s="176" t="str">
        <f t="shared" ca="1" si="78"/>
        <v/>
      </c>
      <c r="BU87" s="179" t="str">
        <f t="shared" ca="1" si="79"/>
        <v/>
      </c>
      <c r="BV87" s="180" t="str">
        <f t="shared" ca="1" si="86"/>
        <v/>
      </c>
      <c r="BW87" s="189">
        <v>0</v>
      </c>
      <c r="BX87" s="190">
        <v>0</v>
      </c>
      <c r="BY87" s="180" t="str">
        <f t="shared" ca="1" si="80"/>
        <v/>
      </c>
      <c r="BZ87" t="e">
        <f>リスト!#REF!</f>
        <v>#REF!</v>
      </c>
      <c r="CA87" s="290" t="e">
        <f>INDEX(リスト!X:X,MATCH($C87,リスト!$D:$D,0))</f>
        <v>#N/A</v>
      </c>
    </row>
    <row r="88" spans="1:79">
      <c r="A88" s="167">
        <f t="shared" si="87"/>
        <v>83</v>
      </c>
      <c r="B88" s="186" t="str">
        <f>リスト!C72</f>
        <v>取引先</v>
      </c>
      <c r="C88" s="187">
        <f>リスト!D72</f>
        <v>0</v>
      </c>
      <c r="D88" s="188" t="str">
        <f>リスト!E72</f>
        <v>納入先マスタ</v>
      </c>
      <c r="E88" s="224" t="str">
        <f t="shared" ca="1" si="50"/>
        <v/>
      </c>
      <c r="F88" s="172" t="str">
        <f t="shared" ca="1" si="38"/>
        <v/>
      </c>
      <c r="G88" s="173">
        <v>6</v>
      </c>
      <c r="H88" s="174">
        <v>10</v>
      </c>
      <c r="I88" s="172" t="str">
        <f t="shared" ca="1" si="51"/>
        <v/>
      </c>
      <c r="J88" s="133"/>
      <c r="K88" s="175" t="str">
        <f>リスト!H72</f>
        <v>NG</v>
      </c>
      <c r="L88" s="176" t="str">
        <f t="shared" ca="1" si="52"/>
        <v/>
      </c>
      <c r="M88" s="171">
        <f t="shared" ca="1" si="53"/>
        <v>0</v>
      </c>
      <c r="N88" s="177" t="str">
        <f>リスト!I72</f>
        <v>NG</v>
      </c>
      <c r="O88" s="176" t="str">
        <f t="shared" ca="1" si="54"/>
        <v/>
      </c>
      <c r="P88" s="171">
        <f t="shared" ca="1" si="55"/>
        <v>0</v>
      </c>
      <c r="Q88" s="172" t="str">
        <f t="shared" ca="1" si="56"/>
        <v/>
      </c>
      <c r="R88" s="173">
        <v>0.56000000000000005</v>
      </c>
      <c r="S88" s="174">
        <v>0.84</v>
      </c>
      <c r="T88" s="172" t="str">
        <f t="shared" ca="1" si="57"/>
        <v/>
      </c>
      <c r="U88" s="140"/>
      <c r="V88" s="178" t="str">
        <f>リスト!J72</f>
        <v>NG</v>
      </c>
      <c r="W88" s="176" t="str">
        <f t="shared" ca="1" si="58"/>
        <v/>
      </c>
      <c r="X88" s="225">
        <f t="shared" ca="1" si="59"/>
        <v>0</v>
      </c>
      <c r="Y88" s="175" t="str">
        <f>リスト!K72</f>
        <v>NG</v>
      </c>
      <c r="Z88" s="176" t="str">
        <f t="shared" ca="1" si="60"/>
        <v/>
      </c>
      <c r="AA88" s="179">
        <f t="shared" ca="1" si="61"/>
        <v>0</v>
      </c>
      <c r="AB88" s="180" t="str">
        <f t="shared" ca="1" si="62"/>
        <v/>
      </c>
      <c r="AC88" s="189">
        <v>8</v>
      </c>
      <c r="AD88" s="190">
        <v>12</v>
      </c>
      <c r="AE88" s="180" t="str">
        <f t="shared" ca="1" si="14"/>
        <v/>
      </c>
      <c r="AF88" s="140"/>
      <c r="AG88" s="177" t="str">
        <f>リスト!L72</f>
        <v>NG</v>
      </c>
      <c r="AH88" s="176" t="str">
        <f t="shared" ca="1" si="63"/>
        <v/>
      </c>
      <c r="AI88" s="229">
        <f t="shared" ca="1" si="81"/>
        <v>0</v>
      </c>
      <c r="AJ88" s="183" t="str">
        <f t="shared" ca="1" si="64"/>
        <v/>
      </c>
      <c r="AK88" s="184">
        <v>200</v>
      </c>
      <c r="AL88" s="185">
        <v>300</v>
      </c>
      <c r="AM88" s="183" t="str">
        <f t="shared" ca="1" si="65"/>
        <v/>
      </c>
      <c r="AN88" s="175" t="str">
        <f>リスト!M72</f>
        <v>NG</v>
      </c>
      <c r="AO88" s="176" t="str">
        <f t="shared" ca="1" si="66"/>
        <v/>
      </c>
      <c r="AP88" s="179">
        <f t="shared" ca="1" si="67"/>
        <v>0</v>
      </c>
      <c r="AQ88" s="172" t="str">
        <f t="shared" ca="1" si="82"/>
        <v/>
      </c>
      <c r="AR88" s="191">
        <v>4</v>
      </c>
      <c r="AS88" s="192">
        <v>6</v>
      </c>
      <c r="AT88" s="172" t="str">
        <f t="shared" ca="1" si="68"/>
        <v/>
      </c>
      <c r="AU88" s="122"/>
      <c r="AV88" s="175" t="str">
        <f>リスト!N72</f>
        <v>NG</v>
      </c>
      <c r="AW88" s="176" t="str">
        <f t="shared" ca="1" si="69"/>
        <v/>
      </c>
      <c r="AX88" s="193">
        <f t="shared" ca="1" si="70"/>
        <v>0</v>
      </c>
      <c r="AY88" s="194" t="str">
        <f t="shared" ca="1" si="83"/>
        <v/>
      </c>
      <c r="AZ88" s="173">
        <v>4.4000000000000004</v>
      </c>
      <c r="BA88" s="174">
        <v>6.6</v>
      </c>
      <c r="BB88" s="172" t="str">
        <f t="shared" ca="1" si="71"/>
        <v/>
      </c>
      <c r="BC88" s="177" t="str">
        <f>リスト!O72</f>
        <v>NG</v>
      </c>
      <c r="BD88" s="176" t="str">
        <f t="shared" ca="1" si="72"/>
        <v/>
      </c>
      <c r="BE88" s="193">
        <f t="shared" ca="1" si="73"/>
        <v>0</v>
      </c>
      <c r="BF88" s="194" t="str">
        <f t="shared" ca="1" si="84"/>
        <v/>
      </c>
      <c r="BG88" s="173">
        <v>1.6</v>
      </c>
      <c r="BH88" s="174">
        <v>2.4</v>
      </c>
      <c r="BI88" s="172" t="str">
        <f t="shared" ca="1" si="74"/>
        <v/>
      </c>
      <c r="BJ88" s="140"/>
      <c r="BK88" s="140"/>
      <c r="BL88" s="178" t="str">
        <f>リスト!P72</f>
        <v>NG</v>
      </c>
      <c r="BM88" s="176" t="str">
        <f t="shared" ca="1" si="75"/>
        <v/>
      </c>
      <c r="BN88" s="193" t="str">
        <f t="shared" ca="1" si="76"/>
        <v/>
      </c>
      <c r="BO88" s="194" t="str">
        <f t="shared" ca="1" si="85"/>
        <v/>
      </c>
      <c r="BP88" s="173">
        <v>0.4</v>
      </c>
      <c r="BQ88" s="174">
        <v>0.6</v>
      </c>
      <c r="BR88" s="172" t="str">
        <f t="shared" ca="1" si="77"/>
        <v/>
      </c>
      <c r="BS88" s="175" t="str">
        <f>リスト!Q72</f>
        <v>NG</v>
      </c>
      <c r="BT88" s="176" t="str">
        <f t="shared" ca="1" si="78"/>
        <v/>
      </c>
      <c r="BU88" s="179" t="str">
        <f t="shared" ca="1" si="79"/>
        <v/>
      </c>
      <c r="BV88" s="180" t="str">
        <f t="shared" ca="1" si="86"/>
        <v/>
      </c>
      <c r="BW88" s="189">
        <v>0</v>
      </c>
      <c r="BX88" s="190">
        <v>0</v>
      </c>
      <c r="BY88" s="180" t="str">
        <f t="shared" ca="1" si="80"/>
        <v/>
      </c>
      <c r="BZ88" t="e">
        <f>リスト!#REF!</f>
        <v>#REF!</v>
      </c>
      <c r="CA88" s="290" t="e">
        <f>INDEX(リスト!X:X,MATCH($C88,リスト!$D:$D,0))</f>
        <v>#N/A</v>
      </c>
    </row>
    <row r="89" spans="1:79">
      <c r="A89" s="167">
        <f t="shared" si="87"/>
        <v>84</v>
      </c>
      <c r="B89" s="186" t="str">
        <f>リスト!C73</f>
        <v>取引先</v>
      </c>
      <c r="C89" s="187">
        <f>リスト!D73</f>
        <v>0</v>
      </c>
      <c r="D89" s="188" t="str">
        <f>リスト!E73</f>
        <v>仕入先マスタ</v>
      </c>
      <c r="E89" s="224" t="str">
        <f t="shared" ca="1" si="50"/>
        <v/>
      </c>
      <c r="F89" s="172" t="str">
        <f t="shared" ca="1" si="38"/>
        <v/>
      </c>
      <c r="G89" s="173">
        <v>6</v>
      </c>
      <c r="H89" s="174">
        <v>10</v>
      </c>
      <c r="I89" s="172" t="str">
        <f t="shared" ca="1" si="51"/>
        <v/>
      </c>
      <c r="J89" s="133"/>
      <c r="K89" s="175" t="str">
        <f>リスト!H73</f>
        <v>NG</v>
      </c>
      <c r="L89" s="176" t="str">
        <f t="shared" ca="1" si="52"/>
        <v/>
      </c>
      <c r="M89" s="171">
        <f t="shared" ca="1" si="53"/>
        <v>0</v>
      </c>
      <c r="N89" s="177" t="str">
        <f>リスト!I73</f>
        <v>NG</v>
      </c>
      <c r="O89" s="176" t="str">
        <f t="shared" ca="1" si="54"/>
        <v/>
      </c>
      <c r="P89" s="171">
        <f t="shared" ca="1" si="55"/>
        <v>0</v>
      </c>
      <c r="Q89" s="172" t="str">
        <f t="shared" ca="1" si="56"/>
        <v/>
      </c>
      <c r="R89" s="173">
        <v>0.56000000000000005</v>
      </c>
      <c r="S89" s="174">
        <v>0.84</v>
      </c>
      <c r="T89" s="172" t="str">
        <f t="shared" ca="1" si="57"/>
        <v/>
      </c>
      <c r="U89" s="140"/>
      <c r="V89" s="178" t="str">
        <f>リスト!J73</f>
        <v>NG</v>
      </c>
      <c r="W89" s="176" t="str">
        <f t="shared" ca="1" si="58"/>
        <v/>
      </c>
      <c r="X89" s="225">
        <f t="shared" ca="1" si="59"/>
        <v>0</v>
      </c>
      <c r="Y89" s="175" t="str">
        <f>リスト!K73</f>
        <v>NG</v>
      </c>
      <c r="Z89" s="176" t="str">
        <f t="shared" ca="1" si="60"/>
        <v/>
      </c>
      <c r="AA89" s="179">
        <f t="shared" ca="1" si="61"/>
        <v>0</v>
      </c>
      <c r="AB89" s="180" t="str">
        <f t="shared" ca="1" si="62"/>
        <v/>
      </c>
      <c r="AC89" s="189">
        <v>8</v>
      </c>
      <c r="AD89" s="190">
        <v>12</v>
      </c>
      <c r="AE89" s="180" t="str">
        <f t="shared" ca="1" si="14"/>
        <v/>
      </c>
      <c r="AF89" s="140"/>
      <c r="AG89" s="177" t="str">
        <f>リスト!L73</f>
        <v>NG</v>
      </c>
      <c r="AH89" s="176" t="str">
        <f t="shared" ca="1" si="63"/>
        <v/>
      </c>
      <c r="AI89" s="229">
        <f t="shared" ca="1" si="81"/>
        <v>0</v>
      </c>
      <c r="AJ89" s="183" t="str">
        <f t="shared" ca="1" si="64"/>
        <v/>
      </c>
      <c r="AK89" s="184">
        <v>200</v>
      </c>
      <c r="AL89" s="185">
        <v>300</v>
      </c>
      <c r="AM89" s="183" t="str">
        <f t="shared" ca="1" si="65"/>
        <v/>
      </c>
      <c r="AN89" s="175" t="str">
        <f>リスト!M73</f>
        <v>NG</v>
      </c>
      <c r="AO89" s="176" t="str">
        <f t="shared" ca="1" si="66"/>
        <v/>
      </c>
      <c r="AP89" s="179">
        <f t="shared" ca="1" si="67"/>
        <v>0</v>
      </c>
      <c r="AQ89" s="172" t="str">
        <f t="shared" ca="1" si="82"/>
        <v/>
      </c>
      <c r="AR89" s="191">
        <v>4</v>
      </c>
      <c r="AS89" s="192">
        <v>6</v>
      </c>
      <c r="AT89" s="172" t="str">
        <f t="shared" ca="1" si="68"/>
        <v/>
      </c>
      <c r="AU89" s="122"/>
      <c r="AV89" s="175" t="str">
        <f>リスト!N73</f>
        <v>NG</v>
      </c>
      <c r="AW89" s="176" t="str">
        <f t="shared" ca="1" si="69"/>
        <v/>
      </c>
      <c r="AX89" s="193">
        <f t="shared" ca="1" si="70"/>
        <v>0</v>
      </c>
      <c r="AY89" s="194" t="str">
        <f t="shared" ca="1" si="83"/>
        <v/>
      </c>
      <c r="AZ89" s="173">
        <v>4.4000000000000004</v>
      </c>
      <c r="BA89" s="174">
        <v>6.6</v>
      </c>
      <c r="BB89" s="172" t="str">
        <f t="shared" ca="1" si="71"/>
        <v/>
      </c>
      <c r="BC89" s="177" t="str">
        <f>リスト!O73</f>
        <v>NG</v>
      </c>
      <c r="BD89" s="176" t="str">
        <f t="shared" ca="1" si="72"/>
        <v/>
      </c>
      <c r="BE89" s="193">
        <f t="shared" ca="1" si="73"/>
        <v>0</v>
      </c>
      <c r="BF89" s="194" t="str">
        <f t="shared" ca="1" si="84"/>
        <v/>
      </c>
      <c r="BG89" s="173">
        <v>1.6</v>
      </c>
      <c r="BH89" s="174">
        <v>2.4</v>
      </c>
      <c r="BI89" s="172" t="str">
        <f t="shared" ca="1" si="74"/>
        <v/>
      </c>
      <c r="BJ89" s="140"/>
      <c r="BK89" s="140"/>
      <c r="BL89" s="178" t="str">
        <f>リスト!P73</f>
        <v>NG</v>
      </c>
      <c r="BM89" s="176" t="str">
        <f t="shared" ca="1" si="75"/>
        <v/>
      </c>
      <c r="BN89" s="193" t="str">
        <f t="shared" ca="1" si="76"/>
        <v/>
      </c>
      <c r="BO89" s="194" t="str">
        <f t="shared" ca="1" si="85"/>
        <v/>
      </c>
      <c r="BP89" s="173">
        <v>0.4</v>
      </c>
      <c r="BQ89" s="174">
        <v>0.6</v>
      </c>
      <c r="BR89" s="172" t="str">
        <f t="shared" ca="1" si="77"/>
        <v/>
      </c>
      <c r="BS89" s="175" t="str">
        <f>リスト!Q73</f>
        <v>NG</v>
      </c>
      <c r="BT89" s="176" t="str">
        <f t="shared" ca="1" si="78"/>
        <v/>
      </c>
      <c r="BU89" s="179" t="str">
        <f t="shared" ca="1" si="79"/>
        <v/>
      </c>
      <c r="BV89" s="180" t="str">
        <f t="shared" ca="1" si="86"/>
        <v/>
      </c>
      <c r="BW89" s="189">
        <v>0</v>
      </c>
      <c r="BX89" s="190">
        <v>0</v>
      </c>
      <c r="BY89" s="180" t="str">
        <f t="shared" ca="1" si="80"/>
        <v/>
      </c>
      <c r="BZ89" t="e">
        <f>リスト!#REF!</f>
        <v>#REF!</v>
      </c>
      <c r="CA89" s="290" t="e">
        <f>INDEX(リスト!X:X,MATCH($C89,リスト!$D:$D,0))</f>
        <v>#N/A</v>
      </c>
    </row>
    <row r="90" spans="1:79">
      <c r="A90" s="167">
        <f t="shared" si="87"/>
        <v>85</v>
      </c>
      <c r="B90" s="186" t="str">
        <f>リスト!C74</f>
        <v>取引先</v>
      </c>
      <c r="C90" s="187">
        <f>リスト!D74</f>
        <v>0</v>
      </c>
      <c r="D90" s="188" t="str">
        <f>リスト!E74</f>
        <v>荷主マスタ</v>
      </c>
      <c r="E90" s="224" t="str">
        <f t="shared" ca="1" si="50"/>
        <v/>
      </c>
      <c r="F90" s="172" t="str">
        <f t="shared" ca="1" si="38"/>
        <v/>
      </c>
      <c r="G90" s="173">
        <v>6</v>
      </c>
      <c r="H90" s="174">
        <v>10</v>
      </c>
      <c r="I90" s="172" t="str">
        <f t="shared" ca="1" si="51"/>
        <v/>
      </c>
      <c r="J90" s="133"/>
      <c r="K90" s="175" t="str">
        <f>リスト!H74</f>
        <v>NG</v>
      </c>
      <c r="L90" s="176" t="str">
        <f t="shared" ca="1" si="52"/>
        <v/>
      </c>
      <c r="M90" s="171">
        <f t="shared" ca="1" si="53"/>
        <v>0</v>
      </c>
      <c r="N90" s="177" t="str">
        <f>リスト!I74</f>
        <v>NG</v>
      </c>
      <c r="O90" s="176" t="str">
        <f t="shared" ca="1" si="54"/>
        <v/>
      </c>
      <c r="P90" s="171">
        <f t="shared" ca="1" si="55"/>
        <v>0</v>
      </c>
      <c r="Q90" s="172" t="str">
        <f t="shared" ca="1" si="56"/>
        <v/>
      </c>
      <c r="R90" s="173">
        <v>0.56000000000000005</v>
      </c>
      <c r="S90" s="174">
        <v>0.84</v>
      </c>
      <c r="T90" s="172" t="str">
        <f t="shared" ca="1" si="57"/>
        <v/>
      </c>
      <c r="U90" s="140"/>
      <c r="V90" s="178" t="str">
        <f>リスト!J74</f>
        <v>NG</v>
      </c>
      <c r="W90" s="176" t="str">
        <f t="shared" ca="1" si="58"/>
        <v/>
      </c>
      <c r="X90" s="225">
        <f t="shared" ca="1" si="59"/>
        <v>0</v>
      </c>
      <c r="Y90" s="175" t="str">
        <f>リスト!K74</f>
        <v>NG</v>
      </c>
      <c r="Z90" s="176" t="str">
        <f t="shared" ca="1" si="60"/>
        <v/>
      </c>
      <c r="AA90" s="179">
        <f t="shared" ca="1" si="61"/>
        <v>0</v>
      </c>
      <c r="AB90" s="180" t="str">
        <f t="shared" ca="1" si="62"/>
        <v/>
      </c>
      <c r="AC90" s="189">
        <v>8</v>
      </c>
      <c r="AD90" s="190">
        <v>12</v>
      </c>
      <c r="AE90" s="180" t="str">
        <f t="shared" ca="1" si="14"/>
        <v/>
      </c>
      <c r="AF90" s="140"/>
      <c r="AG90" s="177" t="str">
        <f>リスト!L74</f>
        <v>NG</v>
      </c>
      <c r="AH90" s="176" t="str">
        <f t="shared" ca="1" si="63"/>
        <v/>
      </c>
      <c r="AI90" s="229">
        <f t="shared" ca="1" si="81"/>
        <v>0</v>
      </c>
      <c r="AJ90" s="183" t="str">
        <f t="shared" ca="1" si="64"/>
        <v/>
      </c>
      <c r="AK90" s="184">
        <v>200</v>
      </c>
      <c r="AL90" s="185">
        <v>300</v>
      </c>
      <c r="AM90" s="183" t="str">
        <f t="shared" ca="1" si="65"/>
        <v/>
      </c>
      <c r="AN90" s="175" t="str">
        <f>リスト!M74</f>
        <v>NG</v>
      </c>
      <c r="AO90" s="176" t="str">
        <f t="shared" ca="1" si="66"/>
        <v/>
      </c>
      <c r="AP90" s="179">
        <f t="shared" ca="1" si="67"/>
        <v>0</v>
      </c>
      <c r="AQ90" s="172" t="str">
        <f t="shared" ca="1" si="82"/>
        <v/>
      </c>
      <c r="AR90" s="191">
        <v>4</v>
      </c>
      <c r="AS90" s="192">
        <v>6</v>
      </c>
      <c r="AT90" s="172" t="str">
        <f t="shared" ca="1" si="68"/>
        <v/>
      </c>
      <c r="AU90" s="122"/>
      <c r="AV90" s="175" t="str">
        <f>リスト!N74</f>
        <v>NG</v>
      </c>
      <c r="AW90" s="176" t="str">
        <f t="shared" ca="1" si="69"/>
        <v/>
      </c>
      <c r="AX90" s="193">
        <f t="shared" ca="1" si="70"/>
        <v>0</v>
      </c>
      <c r="AY90" s="194" t="str">
        <f t="shared" ca="1" si="83"/>
        <v/>
      </c>
      <c r="AZ90" s="173">
        <v>4.4000000000000004</v>
      </c>
      <c r="BA90" s="174">
        <v>6.6</v>
      </c>
      <c r="BB90" s="172" t="str">
        <f t="shared" ca="1" si="71"/>
        <v/>
      </c>
      <c r="BC90" s="177" t="str">
        <f>リスト!O74</f>
        <v>NG</v>
      </c>
      <c r="BD90" s="176" t="str">
        <f t="shared" ca="1" si="72"/>
        <v/>
      </c>
      <c r="BE90" s="193">
        <f t="shared" ca="1" si="73"/>
        <v>0</v>
      </c>
      <c r="BF90" s="194" t="str">
        <f t="shared" ca="1" si="84"/>
        <v/>
      </c>
      <c r="BG90" s="173">
        <v>1.6</v>
      </c>
      <c r="BH90" s="174">
        <v>2.4</v>
      </c>
      <c r="BI90" s="172" t="str">
        <f t="shared" ca="1" si="74"/>
        <v/>
      </c>
      <c r="BJ90" s="140"/>
      <c r="BK90" s="140"/>
      <c r="BL90" s="178" t="str">
        <f>リスト!P74</f>
        <v>NG</v>
      </c>
      <c r="BM90" s="176" t="str">
        <f t="shared" ca="1" si="75"/>
        <v/>
      </c>
      <c r="BN90" s="193" t="str">
        <f t="shared" ca="1" si="76"/>
        <v/>
      </c>
      <c r="BO90" s="194" t="str">
        <f t="shared" ca="1" si="85"/>
        <v/>
      </c>
      <c r="BP90" s="173">
        <v>0.4</v>
      </c>
      <c r="BQ90" s="174">
        <v>0.6</v>
      </c>
      <c r="BR90" s="172" t="str">
        <f t="shared" ca="1" si="77"/>
        <v/>
      </c>
      <c r="BS90" s="175" t="str">
        <f>リスト!Q74</f>
        <v>NG</v>
      </c>
      <c r="BT90" s="176" t="str">
        <f t="shared" ca="1" si="78"/>
        <v/>
      </c>
      <c r="BU90" s="179" t="str">
        <f t="shared" ca="1" si="79"/>
        <v/>
      </c>
      <c r="BV90" s="180" t="str">
        <f t="shared" ca="1" si="86"/>
        <v/>
      </c>
      <c r="BW90" s="189">
        <v>0</v>
      </c>
      <c r="BX90" s="190">
        <v>0</v>
      </c>
      <c r="BY90" s="180" t="str">
        <f t="shared" ca="1" si="80"/>
        <v/>
      </c>
      <c r="BZ90" t="e">
        <f>リスト!#REF!</f>
        <v>#REF!</v>
      </c>
      <c r="CA90" s="290" t="e">
        <f>INDEX(リスト!X:X,MATCH($C90,リスト!$D:$D,0))</f>
        <v>#N/A</v>
      </c>
    </row>
    <row r="91" spans="1:79">
      <c r="A91" s="167">
        <f t="shared" si="87"/>
        <v>86</v>
      </c>
      <c r="B91" s="186" t="str">
        <f>リスト!C75</f>
        <v>取引先</v>
      </c>
      <c r="C91" s="187">
        <f>リスト!D75</f>
        <v>0</v>
      </c>
      <c r="D91" s="188" t="str">
        <f>リスト!E75</f>
        <v>配送業者マスタ</v>
      </c>
      <c r="E91" s="224" t="str">
        <f t="shared" ca="1" si="50"/>
        <v/>
      </c>
      <c r="F91" s="172" t="str">
        <f t="shared" ca="1" si="38"/>
        <v/>
      </c>
      <c r="G91" s="173">
        <v>6</v>
      </c>
      <c r="H91" s="174">
        <v>10</v>
      </c>
      <c r="I91" s="172" t="str">
        <f t="shared" ca="1" si="51"/>
        <v/>
      </c>
      <c r="J91" s="133"/>
      <c r="K91" s="175" t="str">
        <f>リスト!H75</f>
        <v>NG</v>
      </c>
      <c r="L91" s="176" t="str">
        <f t="shared" ca="1" si="52"/>
        <v/>
      </c>
      <c r="M91" s="171">
        <f t="shared" ca="1" si="53"/>
        <v>12</v>
      </c>
      <c r="N91" s="177" t="str">
        <f>リスト!I75</f>
        <v>NG</v>
      </c>
      <c r="O91" s="176" t="str">
        <f t="shared" ca="1" si="54"/>
        <v/>
      </c>
      <c r="P91" s="171">
        <f t="shared" ca="1" si="55"/>
        <v>5</v>
      </c>
      <c r="Q91" s="172">
        <f t="shared" ca="1" si="56"/>
        <v>0.41666666666666669</v>
      </c>
      <c r="R91" s="173">
        <v>0.56000000000000005</v>
      </c>
      <c r="S91" s="174">
        <v>0.84</v>
      </c>
      <c r="T91" s="172" t="str">
        <f t="shared" ca="1" si="57"/>
        <v/>
      </c>
      <c r="U91" s="140"/>
      <c r="V91" s="178" t="str">
        <f>リスト!J75</f>
        <v>NG</v>
      </c>
      <c r="W91" s="176" t="str">
        <f t="shared" ca="1" si="58"/>
        <v/>
      </c>
      <c r="X91" s="225">
        <f t="shared" ca="1" si="59"/>
        <v>0.28399999999999997</v>
      </c>
      <c r="Y91" s="175" t="str">
        <f>リスト!K75</f>
        <v>NG</v>
      </c>
      <c r="Z91" s="176" t="str">
        <f t="shared" ca="1" si="60"/>
        <v/>
      </c>
      <c r="AA91" s="179">
        <f t="shared" ca="1" si="61"/>
        <v>4</v>
      </c>
      <c r="AB91" s="180">
        <f t="shared" ca="1" si="62"/>
        <v>14.084507042253522</v>
      </c>
      <c r="AC91" s="189">
        <v>8</v>
      </c>
      <c r="AD91" s="190">
        <v>12</v>
      </c>
      <c r="AE91" s="180" t="str">
        <f t="shared" ca="1" si="14"/>
        <v/>
      </c>
      <c r="AF91" s="140"/>
      <c r="AG91" s="177" t="str">
        <f>リスト!L75</f>
        <v>NG</v>
      </c>
      <c r="AH91" s="176" t="str">
        <f t="shared" ca="1" si="63"/>
        <v/>
      </c>
      <c r="AI91" s="229">
        <f t="shared" ca="1" si="81"/>
        <v>62</v>
      </c>
      <c r="AJ91" s="183">
        <f t="shared" ca="1" si="64"/>
        <v>218.3098591549296</v>
      </c>
      <c r="AK91" s="184">
        <v>200</v>
      </c>
      <c r="AL91" s="185">
        <v>300</v>
      </c>
      <c r="AM91" s="183" t="str">
        <f t="shared" ca="1" si="65"/>
        <v/>
      </c>
      <c r="AN91" s="175" t="str">
        <f>リスト!M75</f>
        <v>NG</v>
      </c>
      <c r="AO91" s="176" t="str">
        <f t="shared" ca="1" si="66"/>
        <v/>
      </c>
      <c r="AP91" s="179">
        <f t="shared" ca="1" si="67"/>
        <v>2</v>
      </c>
      <c r="AQ91" s="172">
        <f t="shared" ca="1" si="82"/>
        <v>3.2258064516129035</v>
      </c>
      <c r="AR91" s="191">
        <v>4</v>
      </c>
      <c r="AS91" s="192">
        <v>6</v>
      </c>
      <c r="AT91" s="172" t="str">
        <f t="shared" ca="1" si="68"/>
        <v/>
      </c>
      <c r="AU91" s="122"/>
      <c r="AV91" s="175" t="str">
        <f>リスト!N75</f>
        <v>NG</v>
      </c>
      <c r="AW91" s="176" t="str">
        <f t="shared" ca="1" si="69"/>
        <v/>
      </c>
      <c r="AX91" s="193">
        <f t="shared" ca="1" si="70"/>
        <v>0</v>
      </c>
      <c r="AY91" s="194">
        <f t="shared" ca="1" si="83"/>
        <v>0</v>
      </c>
      <c r="AZ91" s="173">
        <v>4.4000000000000004</v>
      </c>
      <c r="BA91" s="174">
        <v>6.6</v>
      </c>
      <c r="BB91" s="172" t="str">
        <f t="shared" ca="1" si="71"/>
        <v/>
      </c>
      <c r="BC91" s="177" t="str">
        <f>リスト!O75</f>
        <v>NG</v>
      </c>
      <c r="BD91" s="176" t="str">
        <f t="shared" ca="1" si="72"/>
        <v/>
      </c>
      <c r="BE91" s="193">
        <f t="shared" ca="1" si="73"/>
        <v>0</v>
      </c>
      <c r="BF91" s="194">
        <f t="shared" ca="1" si="84"/>
        <v>0</v>
      </c>
      <c r="BG91" s="173">
        <v>1.6</v>
      </c>
      <c r="BH91" s="174">
        <v>2.4</v>
      </c>
      <c r="BI91" s="172" t="str">
        <f t="shared" ca="1" si="74"/>
        <v/>
      </c>
      <c r="BJ91" s="140"/>
      <c r="BK91" s="140"/>
      <c r="BL91" s="178" t="str">
        <f>リスト!P75</f>
        <v>NG</v>
      </c>
      <c r="BM91" s="176" t="str">
        <f t="shared" ca="1" si="75"/>
        <v/>
      </c>
      <c r="BN91" s="193" t="str">
        <f t="shared" ca="1" si="76"/>
        <v/>
      </c>
      <c r="BO91" s="194" t="str">
        <f t="shared" ca="1" si="85"/>
        <v/>
      </c>
      <c r="BP91" s="173">
        <v>0.4</v>
      </c>
      <c r="BQ91" s="174">
        <v>0.6</v>
      </c>
      <c r="BR91" s="172" t="str">
        <f t="shared" ca="1" si="77"/>
        <v/>
      </c>
      <c r="BS91" s="175" t="str">
        <f>リスト!Q75</f>
        <v>NG</v>
      </c>
      <c r="BT91" s="176" t="str">
        <f t="shared" ca="1" si="78"/>
        <v/>
      </c>
      <c r="BU91" s="179" t="str">
        <f t="shared" ca="1" si="79"/>
        <v/>
      </c>
      <c r="BV91" s="180" t="str">
        <f t="shared" ca="1" si="86"/>
        <v/>
      </c>
      <c r="BW91" s="189">
        <v>0</v>
      </c>
      <c r="BX91" s="190">
        <v>0</v>
      </c>
      <c r="BY91" s="180" t="str">
        <f t="shared" ca="1" si="80"/>
        <v/>
      </c>
      <c r="BZ91" t="e">
        <f>リスト!#REF!</f>
        <v>#REF!</v>
      </c>
      <c r="CA91" s="290" t="e">
        <f>INDEX(リスト!X:X,MATCH($C91,リスト!$D:$D,0))</f>
        <v>#N/A</v>
      </c>
    </row>
    <row r="92" spans="1:79">
      <c r="A92" s="167">
        <f t="shared" si="87"/>
        <v>87</v>
      </c>
      <c r="B92" s="186" t="str">
        <f>リスト!C76</f>
        <v>商品</v>
      </c>
      <c r="C92" s="187">
        <f>リスト!D76</f>
        <v>0</v>
      </c>
      <c r="D92" s="188" t="str">
        <f>リスト!E76</f>
        <v>商品マスタ</v>
      </c>
      <c r="E92" s="224" t="str">
        <f t="shared" ca="1" si="50"/>
        <v/>
      </c>
      <c r="F92" s="172" t="str">
        <f t="shared" ca="1" si="38"/>
        <v/>
      </c>
      <c r="G92" s="173">
        <v>6</v>
      </c>
      <c r="H92" s="174">
        <v>10</v>
      </c>
      <c r="I92" s="172" t="str">
        <f t="shared" ca="1" si="51"/>
        <v/>
      </c>
      <c r="J92" s="133"/>
      <c r="K92" s="175" t="str">
        <f>リスト!H76</f>
        <v>NG</v>
      </c>
      <c r="L92" s="176" t="str">
        <f t="shared" ca="1" si="52"/>
        <v/>
      </c>
      <c r="M92" s="171">
        <f t="shared" ca="1" si="53"/>
        <v>0</v>
      </c>
      <c r="N92" s="177" t="str">
        <f>リスト!I76</f>
        <v>NG</v>
      </c>
      <c r="O92" s="176" t="str">
        <f t="shared" ca="1" si="54"/>
        <v/>
      </c>
      <c r="P92" s="171">
        <f t="shared" ca="1" si="55"/>
        <v>0</v>
      </c>
      <c r="Q92" s="172" t="str">
        <f t="shared" ca="1" si="56"/>
        <v/>
      </c>
      <c r="R92" s="173">
        <v>0.56000000000000005</v>
      </c>
      <c r="S92" s="174">
        <v>0.84</v>
      </c>
      <c r="T92" s="172" t="str">
        <f t="shared" ca="1" si="57"/>
        <v/>
      </c>
      <c r="U92" s="140"/>
      <c r="V92" s="178" t="str">
        <f>リスト!J76</f>
        <v>NG</v>
      </c>
      <c r="W92" s="176" t="str">
        <f t="shared" ca="1" si="58"/>
        <v/>
      </c>
      <c r="X92" s="225">
        <f t="shared" ca="1" si="59"/>
        <v>0</v>
      </c>
      <c r="Y92" s="175" t="str">
        <f>リスト!K76</f>
        <v>NG</v>
      </c>
      <c r="Z92" s="176" t="str">
        <f t="shared" ca="1" si="60"/>
        <v/>
      </c>
      <c r="AA92" s="179">
        <f t="shared" ca="1" si="61"/>
        <v>0</v>
      </c>
      <c r="AB92" s="180" t="str">
        <f t="shared" ca="1" si="62"/>
        <v/>
      </c>
      <c r="AC92" s="189">
        <v>8</v>
      </c>
      <c r="AD92" s="190">
        <v>12</v>
      </c>
      <c r="AE92" s="180" t="str">
        <f t="shared" ca="1" si="14"/>
        <v/>
      </c>
      <c r="AF92" s="140"/>
      <c r="AG92" s="177" t="str">
        <f>リスト!L76</f>
        <v>NG</v>
      </c>
      <c r="AH92" s="176" t="str">
        <f t="shared" ca="1" si="63"/>
        <v/>
      </c>
      <c r="AI92" s="229">
        <f t="shared" ca="1" si="81"/>
        <v>0</v>
      </c>
      <c r="AJ92" s="183" t="str">
        <f t="shared" ca="1" si="64"/>
        <v/>
      </c>
      <c r="AK92" s="184">
        <v>200</v>
      </c>
      <c r="AL92" s="185">
        <v>300</v>
      </c>
      <c r="AM92" s="183" t="str">
        <f t="shared" ca="1" si="65"/>
        <v/>
      </c>
      <c r="AN92" s="175" t="str">
        <f>リスト!M76</f>
        <v>NG</v>
      </c>
      <c r="AO92" s="176" t="str">
        <f t="shared" ca="1" si="66"/>
        <v/>
      </c>
      <c r="AP92" s="179">
        <f t="shared" ca="1" si="67"/>
        <v>0</v>
      </c>
      <c r="AQ92" s="172" t="str">
        <f t="shared" ca="1" si="82"/>
        <v/>
      </c>
      <c r="AR92" s="191">
        <v>4</v>
      </c>
      <c r="AS92" s="192">
        <v>6</v>
      </c>
      <c r="AT92" s="172" t="str">
        <f t="shared" ca="1" si="68"/>
        <v/>
      </c>
      <c r="AU92" s="122"/>
      <c r="AV92" s="175" t="str">
        <f>リスト!N76</f>
        <v>NG</v>
      </c>
      <c r="AW92" s="176" t="str">
        <f t="shared" ca="1" si="69"/>
        <v/>
      </c>
      <c r="AX92" s="193">
        <f t="shared" ca="1" si="70"/>
        <v>0</v>
      </c>
      <c r="AY92" s="194" t="str">
        <f t="shared" ca="1" si="83"/>
        <v/>
      </c>
      <c r="AZ92" s="173">
        <v>4.4000000000000004</v>
      </c>
      <c r="BA92" s="174">
        <v>6.6</v>
      </c>
      <c r="BB92" s="172" t="str">
        <f t="shared" ca="1" si="71"/>
        <v/>
      </c>
      <c r="BC92" s="177" t="str">
        <f>リスト!O76</f>
        <v>NG</v>
      </c>
      <c r="BD92" s="176" t="str">
        <f t="shared" ca="1" si="72"/>
        <v/>
      </c>
      <c r="BE92" s="193">
        <f t="shared" ca="1" si="73"/>
        <v>0</v>
      </c>
      <c r="BF92" s="194" t="str">
        <f t="shared" ca="1" si="84"/>
        <v/>
      </c>
      <c r="BG92" s="173">
        <v>1.6</v>
      </c>
      <c r="BH92" s="174">
        <v>2.4</v>
      </c>
      <c r="BI92" s="172" t="str">
        <f t="shared" ca="1" si="74"/>
        <v/>
      </c>
      <c r="BJ92" s="140"/>
      <c r="BK92" s="140"/>
      <c r="BL92" s="178" t="str">
        <f>リスト!P76</f>
        <v>NG</v>
      </c>
      <c r="BM92" s="176" t="str">
        <f t="shared" ca="1" si="75"/>
        <v/>
      </c>
      <c r="BN92" s="193" t="str">
        <f t="shared" ca="1" si="76"/>
        <v/>
      </c>
      <c r="BO92" s="194" t="str">
        <f t="shared" ca="1" si="85"/>
        <v/>
      </c>
      <c r="BP92" s="173">
        <v>0.4</v>
      </c>
      <c r="BQ92" s="174">
        <v>0.6</v>
      </c>
      <c r="BR92" s="172" t="str">
        <f t="shared" ca="1" si="77"/>
        <v/>
      </c>
      <c r="BS92" s="175" t="str">
        <f>リスト!Q76</f>
        <v>NG</v>
      </c>
      <c r="BT92" s="176" t="str">
        <f t="shared" ca="1" si="78"/>
        <v/>
      </c>
      <c r="BU92" s="179" t="str">
        <f t="shared" ca="1" si="79"/>
        <v/>
      </c>
      <c r="BV92" s="180" t="str">
        <f t="shared" ca="1" si="86"/>
        <v/>
      </c>
      <c r="BW92" s="189">
        <v>0</v>
      </c>
      <c r="BX92" s="190">
        <v>0</v>
      </c>
      <c r="BY92" s="180" t="str">
        <f t="shared" ca="1" si="80"/>
        <v/>
      </c>
      <c r="BZ92" t="e">
        <f>リスト!#REF!</f>
        <v>#REF!</v>
      </c>
      <c r="CA92" s="290" t="e">
        <f>INDEX(リスト!X:X,MATCH($C92,リスト!$D:$D,0))</f>
        <v>#N/A</v>
      </c>
    </row>
    <row r="93" spans="1:79">
      <c r="A93" s="167">
        <f t="shared" si="87"/>
        <v>88</v>
      </c>
      <c r="B93" s="186" t="str">
        <f>リスト!C77</f>
        <v>在庫</v>
      </c>
      <c r="C93" s="187">
        <f>リスト!D77</f>
        <v>0</v>
      </c>
      <c r="D93" s="188" t="str">
        <f>リスト!E77</f>
        <v>倉庫マスタ</v>
      </c>
      <c r="E93" s="224" t="str">
        <f t="shared" ca="1" si="50"/>
        <v/>
      </c>
      <c r="F93" s="172" t="str">
        <f t="shared" ca="1" si="38"/>
        <v/>
      </c>
      <c r="G93" s="173">
        <v>6</v>
      </c>
      <c r="H93" s="174">
        <v>10</v>
      </c>
      <c r="I93" s="172" t="str">
        <f t="shared" ca="1" si="51"/>
        <v/>
      </c>
      <c r="J93" s="133"/>
      <c r="K93" s="175" t="str">
        <f>リスト!H77</f>
        <v>NG</v>
      </c>
      <c r="L93" s="176" t="str">
        <f t="shared" ca="1" si="52"/>
        <v/>
      </c>
      <c r="M93" s="171">
        <f t="shared" ca="1" si="53"/>
        <v>0</v>
      </c>
      <c r="N93" s="177" t="str">
        <f>リスト!I77</f>
        <v>NG</v>
      </c>
      <c r="O93" s="176" t="str">
        <f t="shared" ca="1" si="54"/>
        <v/>
      </c>
      <c r="P93" s="171">
        <f t="shared" ca="1" si="55"/>
        <v>0</v>
      </c>
      <c r="Q93" s="172" t="str">
        <f t="shared" ca="1" si="56"/>
        <v/>
      </c>
      <c r="R93" s="173">
        <v>0.56000000000000005</v>
      </c>
      <c r="S93" s="174">
        <v>0.84</v>
      </c>
      <c r="T93" s="172" t="str">
        <f t="shared" ca="1" si="57"/>
        <v/>
      </c>
      <c r="U93" s="140"/>
      <c r="V93" s="178" t="str">
        <f>リスト!J77</f>
        <v>NG</v>
      </c>
      <c r="W93" s="176" t="str">
        <f t="shared" ca="1" si="58"/>
        <v/>
      </c>
      <c r="X93" s="225">
        <f t="shared" ca="1" si="59"/>
        <v>0</v>
      </c>
      <c r="Y93" s="175" t="str">
        <f>リスト!K77</f>
        <v>NG</v>
      </c>
      <c r="Z93" s="176" t="str">
        <f t="shared" ca="1" si="60"/>
        <v/>
      </c>
      <c r="AA93" s="179">
        <f t="shared" ca="1" si="61"/>
        <v>0</v>
      </c>
      <c r="AB93" s="180" t="str">
        <f t="shared" ca="1" si="62"/>
        <v/>
      </c>
      <c r="AC93" s="189">
        <v>8</v>
      </c>
      <c r="AD93" s="190">
        <v>12</v>
      </c>
      <c r="AE93" s="180" t="str">
        <f t="shared" ca="1" si="14"/>
        <v/>
      </c>
      <c r="AF93" s="140"/>
      <c r="AG93" s="177" t="str">
        <f>リスト!L77</f>
        <v>NG</v>
      </c>
      <c r="AH93" s="176" t="str">
        <f t="shared" ca="1" si="63"/>
        <v/>
      </c>
      <c r="AI93" s="229">
        <f t="shared" ca="1" si="81"/>
        <v>0</v>
      </c>
      <c r="AJ93" s="183" t="str">
        <f t="shared" ca="1" si="64"/>
        <v/>
      </c>
      <c r="AK93" s="184">
        <v>200</v>
      </c>
      <c r="AL93" s="185">
        <v>300</v>
      </c>
      <c r="AM93" s="183" t="str">
        <f t="shared" ca="1" si="65"/>
        <v/>
      </c>
      <c r="AN93" s="175" t="str">
        <f>リスト!M77</f>
        <v>NG</v>
      </c>
      <c r="AO93" s="176" t="str">
        <f t="shared" ca="1" si="66"/>
        <v/>
      </c>
      <c r="AP93" s="179">
        <f t="shared" ca="1" si="67"/>
        <v>0</v>
      </c>
      <c r="AQ93" s="172" t="str">
        <f t="shared" ca="1" si="82"/>
        <v/>
      </c>
      <c r="AR93" s="191">
        <v>4</v>
      </c>
      <c r="AS93" s="192">
        <v>6</v>
      </c>
      <c r="AT93" s="172" t="str">
        <f t="shared" ca="1" si="68"/>
        <v/>
      </c>
      <c r="AU93" s="122"/>
      <c r="AV93" s="175" t="str">
        <f>リスト!N77</f>
        <v>NG</v>
      </c>
      <c r="AW93" s="176" t="str">
        <f t="shared" ca="1" si="69"/>
        <v/>
      </c>
      <c r="AX93" s="193">
        <f t="shared" ca="1" si="70"/>
        <v>0</v>
      </c>
      <c r="AY93" s="194" t="str">
        <f t="shared" ca="1" si="83"/>
        <v/>
      </c>
      <c r="AZ93" s="173">
        <v>4.4000000000000004</v>
      </c>
      <c r="BA93" s="174">
        <v>6.6</v>
      </c>
      <c r="BB93" s="172" t="str">
        <f t="shared" ca="1" si="71"/>
        <v/>
      </c>
      <c r="BC93" s="177" t="str">
        <f>リスト!O77</f>
        <v>NG</v>
      </c>
      <c r="BD93" s="176" t="str">
        <f t="shared" ca="1" si="72"/>
        <v/>
      </c>
      <c r="BE93" s="193">
        <f t="shared" ca="1" si="73"/>
        <v>0</v>
      </c>
      <c r="BF93" s="194" t="str">
        <f t="shared" ca="1" si="84"/>
        <v/>
      </c>
      <c r="BG93" s="173">
        <v>1.6</v>
      </c>
      <c r="BH93" s="174">
        <v>2.4</v>
      </c>
      <c r="BI93" s="172" t="str">
        <f t="shared" ca="1" si="74"/>
        <v/>
      </c>
      <c r="BJ93" s="140"/>
      <c r="BK93" s="140"/>
      <c r="BL93" s="178" t="str">
        <f>リスト!P77</f>
        <v>NG</v>
      </c>
      <c r="BM93" s="176" t="str">
        <f t="shared" ca="1" si="75"/>
        <v/>
      </c>
      <c r="BN93" s="193" t="str">
        <f t="shared" ca="1" si="76"/>
        <v/>
      </c>
      <c r="BO93" s="194" t="str">
        <f t="shared" ca="1" si="85"/>
        <v/>
      </c>
      <c r="BP93" s="173">
        <v>0.4</v>
      </c>
      <c r="BQ93" s="174">
        <v>0.6</v>
      </c>
      <c r="BR93" s="172" t="str">
        <f t="shared" ca="1" si="77"/>
        <v/>
      </c>
      <c r="BS93" s="175" t="str">
        <f>リスト!Q77</f>
        <v>NG</v>
      </c>
      <c r="BT93" s="176" t="str">
        <f t="shared" ca="1" si="78"/>
        <v/>
      </c>
      <c r="BU93" s="179" t="str">
        <f t="shared" ca="1" si="79"/>
        <v/>
      </c>
      <c r="BV93" s="180" t="str">
        <f t="shared" ca="1" si="86"/>
        <v/>
      </c>
      <c r="BW93" s="189">
        <v>0</v>
      </c>
      <c r="BX93" s="190">
        <v>0</v>
      </c>
      <c r="BY93" s="180" t="str">
        <f t="shared" ca="1" si="80"/>
        <v/>
      </c>
      <c r="BZ93" t="e">
        <f>リスト!#REF!</f>
        <v>#REF!</v>
      </c>
      <c r="CA93" s="290" t="e">
        <f>INDEX(リスト!X:X,MATCH($C93,リスト!$D:$D,0))</f>
        <v>#N/A</v>
      </c>
    </row>
    <row r="94" spans="1:79">
      <c r="A94" s="167">
        <f t="shared" si="87"/>
        <v>89</v>
      </c>
      <c r="B94" s="186" t="str">
        <f>リスト!C78</f>
        <v>在庫</v>
      </c>
      <c r="C94" s="187">
        <f>リスト!D78</f>
        <v>0</v>
      </c>
      <c r="D94" s="188" t="str">
        <f>リスト!E78</f>
        <v>ロケーションマスタ</v>
      </c>
      <c r="E94" s="224" t="str">
        <f t="shared" ref="E94:E148" ca="1" si="88">IF(OR(INDIRECT("品質!F"&amp;(ROW()*2-4))="",INDIRECT("品質!F"&amp;(ROW()*2-4))=0),"",INDIRECT("品質!F"&amp;(ROW()*2-4)))</f>
        <v/>
      </c>
      <c r="F94" s="172" t="str">
        <f t="shared" ca="1" si="38"/>
        <v/>
      </c>
      <c r="G94" s="173">
        <v>6</v>
      </c>
      <c r="H94" s="174">
        <v>10</v>
      </c>
      <c r="I94" s="172" t="str">
        <f t="shared" ref="I94:I148" ca="1" si="89">QA目標差異</f>
        <v/>
      </c>
      <c r="J94" s="133"/>
      <c r="K94" s="175" t="str">
        <f>リスト!H78</f>
        <v>NG</v>
      </c>
      <c r="L94" s="176" t="str">
        <f t="shared" ref="L94:L148" ca="1" si="90">IF(INDIRECT("中日程計画表!U"&amp;(ROW()*2-4))="","",INDIRECT("中日程計画表!U"&amp;(ROW()*2-4)))</f>
        <v/>
      </c>
      <c r="M94" s="171">
        <f t="shared" ref="M94:M148" ca="1" si="91">IF(INDIRECT("品質!L"&amp;(ROW()*2-4))="","",INDIRECT("品質!L"&amp;(ROW()*2-4)))</f>
        <v>0</v>
      </c>
      <c r="N94" s="177" t="str">
        <f>リスト!I78</f>
        <v>NG</v>
      </c>
      <c r="O94" s="176" t="str">
        <f t="shared" ref="O94:O148" ca="1" si="92">IF(INDIRECT("中日程計画表!Y"&amp;(ROW()*2-4))="","",INDIRECT("中日程計画表!Y"&amp;(ROW()*2-4)))</f>
        <v/>
      </c>
      <c r="P94" s="171">
        <f t="shared" ref="P94:P148" ca="1" si="93">IF(INDIRECT("品質!N"&amp;(ROW()*2-4))="","",INDIRECT("品質!N"&amp;(ROW()*2-4)))</f>
        <v>0</v>
      </c>
      <c r="Q94" s="172" t="str">
        <f t="shared" ref="Q94:Q148" ca="1" si="94">DS指摘率</f>
        <v/>
      </c>
      <c r="R94" s="173">
        <v>0.56000000000000005</v>
      </c>
      <c r="S94" s="174">
        <v>0.84</v>
      </c>
      <c r="T94" s="172" t="str">
        <f t="shared" ref="T94:T148" ca="1" si="95">DS目標差異</f>
        <v/>
      </c>
      <c r="U94" s="140"/>
      <c r="V94" s="178" t="str">
        <f>リスト!J78</f>
        <v>NG</v>
      </c>
      <c r="W94" s="176" t="str">
        <f t="shared" ref="W94:W148" ca="1" si="96">IF(INDIRECT("中日程計画表!AG"&amp;(ROW()*2-4))="","",INDIRECT("中日程計画表!AG"&amp;(ROW()*2-4)))</f>
        <v/>
      </c>
      <c r="X94" s="225">
        <f t="shared" ref="X94:X148" ca="1" si="97">IF(INDIRECT("品質!P"&amp;(ROW()*2-4))="","",INDIRECT("品質!P"&amp;(ROW()*2-4)))</f>
        <v>0</v>
      </c>
      <c r="Y94" s="175" t="str">
        <f>リスト!K78</f>
        <v>NG</v>
      </c>
      <c r="Z94" s="176" t="str">
        <f t="shared" ref="Z94:Z148" ca="1" si="98">IF(INDIRECT("中日程計画表!AK"&amp;(ROW()*2-4))="","",INDIRECT("中日程計画表!AK"&amp;(ROW()*2-4)))</f>
        <v/>
      </c>
      <c r="AA94" s="179">
        <f t="shared" ref="AA94:AA148" ca="1" si="99">IF(INDIRECT("品質!R"&amp;(ROW()*2-4))="","",INDIRECT("品質!R"&amp;(ROW()*2-4)))</f>
        <v>0</v>
      </c>
      <c r="AB94" s="180" t="str">
        <f t="shared" ref="AB94:AB148" ca="1" si="100">CD指摘率</f>
        <v/>
      </c>
      <c r="AC94" s="189">
        <v>8</v>
      </c>
      <c r="AD94" s="190">
        <v>12</v>
      </c>
      <c r="AE94" s="180" t="str">
        <f t="shared" ca="1" si="14"/>
        <v/>
      </c>
      <c r="AF94" s="140"/>
      <c r="AG94" s="177" t="str">
        <f>リスト!L78</f>
        <v>NG</v>
      </c>
      <c r="AH94" s="176" t="str">
        <f t="shared" ref="AH94:AH148" ca="1" si="101">IF(INDIRECT("中日程計画表!AS"&amp;(ROW()*2-4))="","",INDIRECT("中日程計画表!AS"&amp;(ROW()*2-4)))</f>
        <v/>
      </c>
      <c r="AI94" s="229">
        <f t="shared" ref="AI94:AI149" ca="1" si="102">IF(INDIRECT("品質!T"&amp;(ROW()*2-4))="","",INDIRECT("品質!T"&amp;(ROW()*2-4)))</f>
        <v>0</v>
      </c>
      <c r="AJ94" s="183" t="str">
        <f t="shared" ref="AJ94:AJ148" ca="1" si="103">MCLケース設定率</f>
        <v/>
      </c>
      <c r="AK94" s="184">
        <v>200</v>
      </c>
      <c r="AL94" s="185">
        <v>300</v>
      </c>
      <c r="AM94" s="183" t="str">
        <f t="shared" ref="AM94:AM148" ca="1" si="104">MCL目標差異</f>
        <v/>
      </c>
      <c r="AN94" s="175" t="str">
        <f>リスト!M78</f>
        <v>NG</v>
      </c>
      <c r="AO94" s="176" t="str">
        <f t="shared" ref="AO94:AO148" ca="1" si="105">IF(INDIRECT("中日程計画表!AW"&amp;(ROW()*2-4))="","",INDIRECT("中日程計画表!AW"&amp;(ROW()*2-4)))</f>
        <v/>
      </c>
      <c r="AP94" s="179">
        <f t="shared" ref="AP94:AP148" ca="1" si="106">IF(INDIRECT("品質!V"&amp;(ROW()*2-4))="","",INDIRECT("品質!V"&amp;(ROW()*2-4)))</f>
        <v>0</v>
      </c>
      <c r="AQ94" s="172" t="str">
        <f t="shared" ca="1" si="82"/>
        <v/>
      </c>
      <c r="AR94" s="191">
        <v>4</v>
      </c>
      <c r="AS94" s="192">
        <v>6</v>
      </c>
      <c r="AT94" s="172" t="str">
        <f t="shared" ref="AT94:AT148" ca="1" si="107">MCL指摘率目標差異</f>
        <v/>
      </c>
      <c r="AU94" s="122"/>
      <c r="AV94" s="175" t="str">
        <f>リスト!N78</f>
        <v>NG</v>
      </c>
      <c r="AW94" s="176" t="str">
        <f t="shared" ref="AW94:AW148" ca="1" si="108">IF(INDIRECT("中日程計画表!BE"&amp;(ROW()*2-4))="","",INDIRECT("中日程計画表!BE"&amp;(ROW()*2-4)))</f>
        <v/>
      </c>
      <c r="AX94" s="193">
        <f t="shared" ref="AX94:AX148" ca="1" si="109">IF(INDIRECT("品質!X"&amp;(ROW()*2-4))="","",INDIRECT("品質!X"&amp;(ROW()*2-4)))</f>
        <v>0</v>
      </c>
      <c r="AY94" s="194" t="str">
        <f t="shared" ca="1" si="83"/>
        <v/>
      </c>
      <c r="AZ94" s="173">
        <v>4.4000000000000004</v>
      </c>
      <c r="BA94" s="174">
        <v>6.6</v>
      </c>
      <c r="BB94" s="172" t="str">
        <f t="shared" ref="BB94:BB148" ca="1" si="110">MT目標差異</f>
        <v/>
      </c>
      <c r="BC94" s="177" t="str">
        <f>リスト!O78</f>
        <v>NG</v>
      </c>
      <c r="BD94" s="176" t="str">
        <f t="shared" ref="BD94:BD148" ca="1" si="111">IF(INDIRECT("中日程計画表!BI"&amp;(ROW()*2-4))="","",INDIRECT("中日程計画表!BI"&amp;(ROW()*2-4)))</f>
        <v/>
      </c>
      <c r="BE94" s="193">
        <f t="shared" ref="BE94:BE148" ca="1" si="112">IF(INDIRECT("品質!Z"&amp;(ROW()*2-4))="","",INDIRECT("品質!Z"&amp;(ROW()*2-4)))</f>
        <v>0</v>
      </c>
      <c r="BF94" s="194" t="str">
        <f t="shared" ca="1" si="84"/>
        <v/>
      </c>
      <c r="BG94" s="173">
        <v>1.6</v>
      </c>
      <c r="BH94" s="174">
        <v>2.4</v>
      </c>
      <c r="BI94" s="172" t="str">
        <f t="shared" ref="BI94:BI148" ca="1" si="113">MTR目標差異</f>
        <v/>
      </c>
      <c r="BJ94" s="140"/>
      <c r="BK94" s="140"/>
      <c r="BL94" s="178" t="str">
        <f>リスト!P78</f>
        <v>NG</v>
      </c>
      <c r="BM94" s="176" t="str">
        <f t="shared" ref="BM94:BM148" ca="1" si="114">IF(INDIRECT("中日程計画表!BQ"&amp;(ROW()*2-4))="","",INDIRECT("中日程計画表!BQ"&amp;(ROW()*2-4)))</f>
        <v/>
      </c>
      <c r="BN94" s="193" t="str">
        <f t="shared" ref="BN94:BN148" ca="1" si="115">IF(INDIRECT("品質!AB"&amp;(ROW()*2-4))="","",INDIRECT("品質!AB"&amp;(ROW()*2-4)))</f>
        <v/>
      </c>
      <c r="BO94" s="194" t="str">
        <f t="shared" ca="1" si="85"/>
        <v/>
      </c>
      <c r="BP94" s="173">
        <v>0.4</v>
      </c>
      <c r="BQ94" s="174">
        <v>0.6</v>
      </c>
      <c r="BR94" s="172" t="str">
        <f t="shared" ref="BR94:BR148" ca="1" si="116">モテ目標差異</f>
        <v/>
      </c>
      <c r="BS94" s="175" t="str">
        <f>リスト!Q78</f>
        <v>NG</v>
      </c>
      <c r="BT94" s="176" t="str">
        <f t="shared" ref="BT94:BT148" ca="1" si="117">IF(INDIRECT("中日程計画表!BU"&amp;(ROW()*2-4))="","",INDIRECT("中日程計画表!BU"&amp;(ROW()*2-4)))</f>
        <v/>
      </c>
      <c r="BU94" s="179" t="str">
        <f t="shared" ref="BU94:BU148" ca="1" si="118">IF(INDIRECT("品質!AD"&amp;(ROW()*2-4))="","",INDIRECT("品質!AD"&amp;(ROW()*2-4)))</f>
        <v/>
      </c>
      <c r="BV94" s="180" t="str">
        <f t="shared" ca="1" si="86"/>
        <v/>
      </c>
      <c r="BW94" s="189">
        <v>0</v>
      </c>
      <c r="BX94" s="190">
        <v>0</v>
      </c>
      <c r="BY94" s="180" t="str">
        <f t="shared" ref="BY94:BY148" ca="1" si="119">モテR目標差異</f>
        <v/>
      </c>
      <c r="BZ94" t="e">
        <f>リスト!#REF!</f>
        <v>#REF!</v>
      </c>
      <c r="CA94" s="290" t="e">
        <f>INDEX(リスト!X:X,MATCH($C94,リスト!$D:$D,0))</f>
        <v>#N/A</v>
      </c>
    </row>
    <row r="95" spans="1:79">
      <c r="A95" s="167">
        <f t="shared" si="87"/>
        <v>90</v>
      </c>
      <c r="B95" s="186" t="str">
        <f>リスト!C79</f>
        <v>在庫</v>
      </c>
      <c r="C95" s="187">
        <f>リスト!D79</f>
        <v>0</v>
      </c>
      <c r="D95" s="188" t="str">
        <f>リスト!E79</f>
        <v>在庫情報マスタ</v>
      </c>
      <c r="E95" s="224" t="str">
        <f t="shared" ca="1" si="88"/>
        <v/>
      </c>
      <c r="F95" s="172" t="str">
        <f t="shared" ca="1" si="38"/>
        <v/>
      </c>
      <c r="G95" s="173">
        <v>6</v>
      </c>
      <c r="H95" s="174">
        <v>10</v>
      </c>
      <c r="I95" s="172" t="str">
        <f t="shared" ca="1" si="89"/>
        <v/>
      </c>
      <c r="J95" s="133"/>
      <c r="K95" s="175" t="str">
        <f>リスト!H79</f>
        <v>NG</v>
      </c>
      <c r="L95" s="176" t="str">
        <f t="shared" ca="1" si="90"/>
        <v/>
      </c>
      <c r="M95" s="171">
        <f t="shared" ca="1" si="91"/>
        <v>14</v>
      </c>
      <c r="N95" s="177" t="str">
        <f>リスト!I79</f>
        <v>NG</v>
      </c>
      <c r="O95" s="176" t="str">
        <f t="shared" ca="1" si="92"/>
        <v/>
      </c>
      <c r="P95" s="171">
        <f t="shared" ca="1" si="93"/>
        <v>8</v>
      </c>
      <c r="Q95" s="172">
        <f t="shared" ca="1" si="94"/>
        <v>0.5714285714285714</v>
      </c>
      <c r="R95" s="173">
        <v>0.56000000000000005</v>
      </c>
      <c r="S95" s="174">
        <v>0.84</v>
      </c>
      <c r="T95" s="172" t="str">
        <f t="shared" ca="1" si="95"/>
        <v/>
      </c>
      <c r="U95" s="140"/>
      <c r="V95" s="178" t="str">
        <f>リスト!J79</f>
        <v>NG</v>
      </c>
      <c r="W95" s="176" t="str">
        <f t="shared" ca="1" si="96"/>
        <v/>
      </c>
      <c r="X95" s="225">
        <f t="shared" ca="1" si="97"/>
        <v>0.25700000000000001</v>
      </c>
      <c r="Y95" s="175" t="str">
        <f>リスト!K79</f>
        <v>NG</v>
      </c>
      <c r="Z95" s="176" t="str">
        <f t="shared" ca="1" si="98"/>
        <v/>
      </c>
      <c r="AA95" s="179">
        <f t="shared" ca="1" si="99"/>
        <v>3</v>
      </c>
      <c r="AB95" s="180">
        <f t="shared" ca="1" si="100"/>
        <v>11.673151750972762</v>
      </c>
      <c r="AC95" s="189">
        <v>8</v>
      </c>
      <c r="AD95" s="190">
        <v>12</v>
      </c>
      <c r="AE95" s="180" t="str">
        <f t="shared" ca="1" si="14"/>
        <v/>
      </c>
      <c r="AF95" s="140"/>
      <c r="AG95" s="177" t="str">
        <f>リスト!L79</f>
        <v>NG</v>
      </c>
      <c r="AH95" s="176" t="str">
        <f t="shared" ca="1" si="101"/>
        <v/>
      </c>
      <c r="AI95" s="229">
        <f t="shared" ca="1" si="102"/>
        <v>54</v>
      </c>
      <c r="AJ95" s="183">
        <f t="shared" ca="1" si="103"/>
        <v>210.11673151750972</v>
      </c>
      <c r="AK95" s="184">
        <v>200</v>
      </c>
      <c r="AL95" s="185">
        <v>300</v>
      </c>
      <c r="AM95" s="183" t="str">
        <f t="shared" ca="1" si="104"/>
        <v/>
      </c>
      <c r="AN95" s="175" t="str">
        <f>リスト!M79</f>
        <v>NG</v>
      </c>
      <c r="AO95" s="176" t="str">
        <f t="shared" ca="1" si="105"/>
        <v/>
      </c>
      <c r="AP95" s="179">
        <f t="shared" ca="1" si="106"/>
        <v>25</v>
      </c>
      <c r="AQ95" s="172">
        <f t="shared" ca="1" si="82"/>
        <v>46.296296296296291</v>
      </c>
      <c r="AR95" s="191">
        <v>4</v>
      </c>
      <c r="AS95" s="192">
        <v>6</v>
      </c>
      <c r="AT95" s="172" t="str">
        <f t="shared" ca="1" si="107"/>
        <v/>
      </c>
      <c r="AU95" s="122"/>
      <c r="AV95" s="175" t="str">
        <f>リスト!N79</f>
        <v>NG</v>
      </c>
      <c r="AW95" s="176" t="str">
        <f t="shared" ca="1" si="108"/>
        <v/>
      </c>
      <c r="AX95" s="193">
        <f t="shared" ca="1" si="109"/>
        <v>3</v>
      </c>
      <c r="AY95" s="194">
        <f t="shared" ca="1" si="83"/>
        <v>11.673151750972762</v>
      </c>
      <c r="AZ95" s="173">
        <v>4.4000000000000004</v>
      </c>
      <c r="BA95" s="174">
        <v>6.6</v>
      </c>
      <c r="BB95" s="172" t="str">
        <f t="shared" ca="1" si="110"/>
        <v/>
      </c>
      <c r="BC95" s="177" t="str">
        <f>リスト!O79</f>
        <v>NG</v>
      </c>
      <c r="BD95" s="176" t="str">
        <f t="shared" ca="1" si="111"/>
        <v/>
      </c>
      <c r="BE95" s="193">
        <f t="shared" ca="1" si="112"/>
        <v>2</v>
      </c>
      <c r="BF95" s="194">
        <f t="shared" ca="1" si="84"/>
        <v>7.782101167315175</v>
      </c>
      <c r="BG95" s="173">
        <v>1.6</v>
      </c>
      <c r="BH95" s="174">
        <v>2.4</v>
      </c>
      <c r="BI95" s="172" t="str">
        <f t="shared" ca="1" si="113"/>
        <v/>
      </c>
      <c r="BJ95" s="140"/>
      <c r="BK95" s="140"/>
      <c r="BL95" s="178" t="str">
        <f>リスト!P79</f>
        <v>NG</v>
      </c>
      <c r="BM95" s="176" t="str">
        <f t="shared" ca="1" si="114"/>
        <v/>
      </c>
      <c r="BN95" s="193" t="str">
        <f t="shared" ca="1" si="115"/>
        <v/>
      </c>
      <c r="BO95" s="194" t="str">
        <f t="shared" ca="1" si="85"/>
        <v/>
      </c>
      <c r="BP95" s="173">
        <v>0.4</v>
      </c>
      <c r="BQ95" s="174">
        <v>0.6</v>
      </c>
      <c r="BR95" s="172" t="str">
        <f t="shared" ca="1" si="116"/>
        <v/>
      </c>
      <c r="BS95" s="175" t="str">
        <f>リスト!Q79</f>
        <v>NG</v>
      </c>
      <c r="BT95" s="176" t="str">
        <f t="shared" ca="1" si="117"/>
        <v/>
      </c>
      <c r="BU95" s="179" t="str">
        <f t="shared" ca="1" si="118"/>
        <v/>
      </c>
      <c r="BV95" s="180" t="str">
        <f t="shared" ca="1" si="86"/>
        <v/>
      </c>
      <c r="BW95" s="189">
        <v>0</v>
      </c>
      <c r="BX95" s="190">
        <v>0</v>
      </c>
      <c r="BY95" s="180" t="str">
        <f t="shared" ca="1" si="119"/>
        <v/>
      </c>
      <c r="BZ95" t="e">
        <f>リスト!#REF!</f>
        <v>#REF!</v>
      </c>
      <c r="CA95" s="290" t="e">
        <f>INDEX(リスト!X:X,MATCH($C95,リスト!$D:$D,0))</f>
        <v>#N/A</v>
      </c>
    </row>
    <row r="96" spans="1:79">
      <c r="A96" s="167">
        <f t="shared" si="87"/>
        <v>91</v>
      </c>
      <c r="B96" s="186" t="str">
        <f>リスト!C80</f>
        <v>営業日</v>
      </c>
      <c r="C96" s="187">
        <f>リスト!D80</f>
        <v>0</v>
      </c>
      <c r="D96" s="188" t="str">
        <f>リスト!E80</f>
        <v>カレンダーマスタ</v>
      </c>
      <c r="E96" s="224" t="str">
        <f t="shared" ca="1" si="88"/>
        <v/>
      </c>
      <c r="F96" s="172" t="str">
        <f t="shared" ca="1" si="38"/>
        <v/>
      </c>
      <c r="G96" s="173">
        <v>6</v>
      </c>
      <c r="H96" s="174">
        <v>10</v>
      </c>
      <c r="I96" s="172" t="str">
        <f t="shared" ca="1" si="89"/>
        <v/>
      </c>
      <c r="J96" s="133"/>
      <c r="K96" s="175" t="str">
        <f>リスト!H80</f>
        <v>NG</v>
      </c>
      <c r="L96" s="176" t="str">
        <f t="shared" ca="1" si="90"/>
        <v/>
      </c>
      <c r="M96" s="171">
        <f t="shared" ca="1" si="91"/>
        <v>16</v>
      </c>
      <c r="N96" s="177" t="str">
        <f>リスト!I80</f>
        <v>NG</v>
      </c>
      <c r="O96" s="176" t="str">
        <f t="shared" ca="1" si="92"/>
        <v/>
      </c>
      <c r="P96" s="171">
        <f t="shared" ca="1" si="93"/>
        <v>22</v>
      </c>
      <c r="Q96" s="172">
        <f t="shared" ca="1" si="94"/>
        <v>1.375</v>
      </c>
      <c r="R96" s="173">
        <v>0.56000000000000005</v>
      </c>
      <c r="S96" s="174">
        <v>0.84</v>
      </c>
      <c r="T96" s="172" t="str">
        <f t="shared" ca="1" si="95"/>
        <v/>
      </c>
      <c r="U96" s="140"/>
      <c r="V96" s="178" t="str">
        <f>リスト!J80</f>
        <v>NG</v>
      </c>
      <c r="W96" s="176" t="str">
        <f t="shared" ca="1" si="96"/>
        <v/>
      </c>
      <c r="X96" s="225">
        <f t="shared" ca="1" si="97"/>
        <v>0.43099999999999999</v>
      </c>
      <c r="Y96" s="175" t="str">
        <f>リスト!K80</f>
        <v>NG</v>
      </c>
      <c r="Z96" s="176" t="str">
        <f t="shared" ca="1" si="98"/>
        <v/>
      </c>
      <c r="AA96" s="179">
        <f t="shared" ca="1" si="99"/>
        <v>15</v>
      </c>
      <c r="AB96" s="180">
        <f t="shared" ca="1" si="100"/>
        <v>34.80278422273782</v>
      </c>
      <c r="AC96" s="189">
        <v>8</v>
      </c>
      <c r="AD96" s="190">
        <v>12</v>
      </c>
      <c r="AE96" s="180" t="str">
        <f t="shared" ca="1" si="14"/>
        <v/>
      </c>
      <c r="AF96" s="140"/>
      <c r="AG96" s="177" t="str">
        <f>リスト!L80</f>
        <v>NG</v>
      </c>
      <c r="AH96" s="176" t="str">
        <f t="shared" ca="1" si="101"/>
        <v/>
      </c>
      <c r="AI96" s="229">
        <f t="shared" ca="1" si="102"/>
        <v>89</v>
      </c>
      <c r="AJ96" s="183">
        <f t="shared" ca="1" si="103"/>
        <v>206.49651972157773</v>
      </c>
      <c r="AK96" s="184">
        <v>200</v>
      </c>
      <c r="AL96" s="185">
        <v>300</v>
      </c>
      <c r="AM96" s="183" t="str">
        <f t="shared" ca="1" si="104"/>
        <v/>
      </c>
      <c r="AN96" s="175" t="str">
        <f>リスト!M80</f>
        <v>NG</v>
      </c>
      <c r="AO96" s="176" t="str">
        <f t="shared" ca="1" si="105"/>
        <v/>
      </c>
      <c r="AP96" s="179">
        <f t="shared" ca="1" si="106"/>
        <v>12</v>
      </c>
      <c r="AQ96" s="172">
        <f t="shared" ca="1" si="82"/>
        <v>13.48314606741573</v>
      </c>
      <c r="AR96" s="191">
        <v>4</v>
      </c>
      <c r="AS96" s="192">
        <v>6</v>
      </c>
      <c r="AT96" s="172" t="str">
        <f t="shared" ca="1" si="107"/>
        <v/>
      </c>
      <c r="AU96" s="122"/>
      <c r="AV96" s="175" t="str">
        <f>リスト!N80</f>
        <v>NG</v>
      </c>
      <c r="AW96" s="176" t="str">
        <f t="shared" ca="1" si="108"/>
        <v/>
      </c>
      <c r="AX96" s="193">
        <f t="shared" ca="1" si="109"/>
        <v>5</v>
      </c>
      <c r="AY96" s="194">
        <f t="shared" ca="1" si="83"/>
        <v>11.600928074245941</v>
      </c>
      <c r="AZ96" s="173">
        <v>4.4000000000000004</v>
      </c>
      <c r="BA96" s="174">
        <v>6.6</v>
      </c>
      <c r="BB96" s="172" t="str">
        <f t="shared" ca="1" si="110"/>
        <v/>
      </c>
      <c r="BC96" s="177" t="str">
        <f>リスト!O80</f>
        <v>NG</v>
      </c>
      <c r="BD96" s="176" t="str">
        <f t="shared" ca="1" si="111"/>
        <v/>
      </c>
      <c r="BE96" s="193">
        <f t="shared" ca="1" si="112"/>
        <v>0</v>
      </c>
      <c r="BF96" s="194">
        <f t="shared" ca="1" si="84"/>
        <v>0</v>
      </c>
      <c r="BG96" s="173">
        <v>1.6</v>
      </c>
      <c r="BH96" s="174">
        <v>2.4</v>
      </c>
      <c r="BI96" s="172" t="str">
        <f t="shared" ca="1" si="113"/>
        <v/>
      </c>
      <c r="BJ96" s="140"/>
      <c r="BK96" s="140"/>
      <c r="BL96" s="178" t="str">
        <f>リスト!P80</f>
        <v>NG</v>
      </c>
      <c r="BM96" s="176" t="str">
        <f t="shared" ca="1" si="114"/>
        <v/>
      </c>
      <c r="BN96" s="193" t="str">
        <f t="shared" ca="1" si="115"/>
        <v/>
      </c>
      <c r="BO96" s="194" t="str">
        <f t="shared" ca="1" si="85"/>
        <v/>
      </c>
      <c r="BP96" s="173">
        <v>0.4</v>
      </c>
      <c r="BQ96" s="174">
        <v>0.6</v>
      </c>
      <c r="BR96" s="172" t="str">
        <f t="shared" ca="1" si="116"/>
        <v/>
      </c>
      <c r="BS96" s="175" t="str">
        <f>リスト!Q80</f>
        <v>NG</v>
      </c>
      <c r="BT96" s="176" t="str">
        <f t="shared" ca="1" si="117"/>
        <v/>
      </c>
      <c r="BU96" s="179" t="str">
        <f t="shared" ca="1" si="118"/>
        <v/>
      </c>
      <c r="BV96" s="180" t="str">
        <f t="shared" ca="1" si="86"/>
        <v/>
      </c>
      <c r="BW96" s="189">
        <v>0</v>
      </c>
      <c r="BX96" s="190">
        <v>0</v>
      </c>
      <c r="BY96" s="180" t="str">
        <f t="shared" ca="1" si="119"/>
        <v/>
      </c>
      <c r="BZ96" t="e">
        <f>リスト!#REF!</f>
        <v>#REF!</v>
      </c>
      <c r="CA96" s="290" t="e">
        <f>INDEX(リスト!X:X,MATCH($C96,リスト!$D:$D,0))</f>
        <v>#N/A</v>
      </c>
    </row>
    <row r="97" spans="1:79">
      <c r="A97" s="167">
        <f t="shared" si="87"/>
        <v>92</v>
      </c>
      <c r="B97" s="186" t="str">
        <f>リスト!C81</f>
        <v>カスタマイズ</v>
      </c>
      <c r="C97" s="187">
        <f>リスト!D81</f>
        <v>0</v>
      </c>
      <c r="D97" s="188" t="str">
        <f>リスト!E81</f>
        <v>帳票紐付け</v>
      </c>
      <c r="E97" s="224" t="str">
        <f t="shared" ca="1" si="88"/>
        <v/>
      </c>
      <c r="F97" s="172" t="str">
        <f t="shared" ca="1" si="38"/>
        <v/>
      </c>
      <c r="G97" s="173">
        <v>6</v>
      </c>
      <c r="H97" s="174">
        <v>10</v>
      </c>
      <c r="I97" s="172" t="str">
        <f t="shared" ca="1" si="89"/>
        <v/>
      </c>
      <c r="J97" s="133"/>
      <c r="K97" s="175" t="str">
        <f>リスト!H81</f>
        <v>NG</v>
      </c>
      <c r="L97" s="176" t="str">
        <f t="shared" ca="1" si="90"/>
        <v/>
      </c>
      <c r="M97" s="171">
        <f t="shared" ca="1" si="91"/>
        <v>10</v>
      </c>
      <c r="N97" s="177" t="str">
        <f>リスト!I81</f>
        <v>NG</v>
      </c>
      <c r="O97" s="176" t="str">
        <f t="shared" ca="1" si="92"/>
        <v/>
      </c>
      <c r="P97" s="171">
        <f t="shared" ca="1" si="93"/>
        <v>5</v>
      </c>
      <c r="Q97" s="172">
        <f t="shared" ca="1" si="94"/>
        <v>0.5</v>
      </c>
      <c r="R97" s="173">
        <v>0.56000000000000005</v>
      </c>
      <c r="S97" s="174">
        <v>0.84</v>
      </c>
      <c r="T97" s="172" t="str">
        <f t="shared" ca="1" si="95"/>
        <v/>
      </c>
      <c r="U97" s="140"/>
      <c r="V97" s="178" t="str">
        <f>リスト!J81</f>
        <v>NG</v>
      </c>
      <c r="W97" s="176" t="str">
        <f t="shared" ca="1" si="96"/>
        <v/>
      </c>
      <c r="X97" s="225">
        <f t="shared" ca="1" si="97"/>
        <v>0.25600000000000001</v>
      </c>
      <c r="Y97" s="175" t="str">
        <f>リスト!K81</f>
        <v>NG</v>
      </c>
      <c r="Z97" s="176" t="str">
        <f t="shared" ca="1" si="98"/>
        <v/>
      </c>
      <c r="AA97" s="179">
        <f t="shared" ca="1" si="99"/>
        <v>6</v>
      </c>
      <c r="AB97" s="180">
        <f t="shared" ca="1" si="100"/>
        <v>23.4375</v>
      </c>
      <c r="AC97" s="189">
        <v>8</v>
      </c>
      <c r="AD97" s="190">
        <v>12</v>
      </c>
      <c r="AE97" s="180" t="str">
        <f t="shared" ca="1" si="14"/>
        <v/>
      </c>
      <c r="AF97" s="140"/>
      <c r="AG97" s="177" t="str">
        <f>リスト!L81</f>
        <v>NG</v>
      </c>
      <c r="AH97" s="176" t="str">
        <f t="shared" ca="1" si="101"/>
        <v/>
      </c>
      <c r="AI97" s="229">
        <f t="shared" ca="1" si="102"/>
        <v>40</v>
      </c>
      <c r="AJ97" s="183">
        <f t="shared" ca="1" si="103"/>
        <v>156.25</v>
      </c>
      <c r="AK97" s="184">
        <v>200</v>
      </c>
      <c r="AL97" s="185">
        <v>300</v>
      </c>
      <c r="AM97" s="183" t="str">
        <f t="shared" ca="1" si="104"/>
        <v/>
      </c>
      <c r="AN97" s="175" t="str">
        <f>リスト!M81</f>
        <v>NG</v>
      </c>
      <c r="AO97" s="176" t="str">
        <f t="shared" ca="1" si="105"/>
        <v/>
      </c>
      <c r="AP97" s="179">
        <f t="shared" ca="1" si="106"/>
        <v>3</v>
      </c>
      <c r="AQ97" s="172">
        <f t="shared" ca="1" si="82"/>
        <v>7.5</v>
      </c>
      <c r="AR97" s="191">
        <v>4</v>
      </c>
      <c r="AS97" s="192">
        <v>6</v>
      </c>
      <c r="AT97" s="172" t="str">
        <f t="shared" ca="1" si="107"/>
        <v/>
      </c>
      <c r="AU97" s="122"/>
      <c r="AV97" s="175" t="str">
        <f>リスト!N81</f>
        <v>NG</v>
      </c>
      <c r="AW97" s="176" t="str">
        <f t="shared" ca="1" si="108"/>
        <v/>
      </c>
      <c r="AX97" s="193">
        <f t="shared" ca="1" si="109"/>
        <v>1</v>
      </c>
      <c r="AY97" s="194">
        <f t="shared" ca="1" si="83"/>
        <v>3.90625</v>
      </c>
      <c r="AZ97" s="173">
        <v>4.4000000000000004</v>
      </c>
      <c r="BA97" s="174">
        <v>6.6</v>
      </c>
      <c r="BB97" s="172" t="str">
        <f t="shared" ca="1" si="110"/>
        <v/>
      </c>
      <c r="BC97" s="177" t="str">
        <f>リスト!O81</f>
        <v>NG</v>
      </c>
      <c r="BD97" s="176" t="str">
        <f t="shared" ca="1" si="111"/>
        <v/>
      </c>
      <c r="BE97" s="193">
        <f t="shared" ca="1" si="112"/>
        <v>0</v>
      </c>
      <c r="BF97" s="194">
        <f t="shared" ca="1" si="84"/>
        <v>0</v>
      </c>
      <c r="BG97" s="173">
        <v>1.6</v>
      </c>
      <c r="BH97" s="174">
        <v>2.4</v>
      </c>
      <c r="BI97" s="172" t="str">
        <f t="shared" ca="1" si="113"/>
        <v/>
      </c>
      <c r="BJ97" s="140"/>
      <c r="BK97" s="140"/>
      <c r="BL97" s="178" t="str">
        <f>リスト!P81</f>
        <v>NG</v>
      </c>
      <c r="BM97" s="176" t="str">
        <f t="shared" ca="1" si="114"/>
        <v/>
      </c>
      <c r="BN97" s="193" t="str">
        <f t="shared" ca="1" si="115"/>
        <v/>
      </c>
      <c r="BO97" s="194" t="str">
        <f t="shared" ca="1" si="85"/>
        <v/>
      </c>
      <c r="BP97" s="173">
        <v>0.4</v>
      </c>
      <c r="BQ97" s="174">
        <v>0.6</v>
      </c>
      <c r="BR97" s="172" t="str">
        <f t="shared" ca="1" si="116"/>
        <v/>
      </c>
      <c r="BS97" s="175" t="str">
        <f>リスト!Q81</f>
        <v>NG</v>
      </c>
      <c r="BT97" s="176" t="str">
        <f t="shared" ca="1" si="117"/>
        <v/>
      </c>
      <c r="BU97" s="179" t="str">
        <f t="shared" ca="1" si="118"/>
        <v/>
      </c>
      <c r="BV97" s="180" t="str">
        <f t="shared" ca="1" si="86"/>
        <v/>
      </c>
      <c r="BW97" s="189">
        <v>0</v>
      </c>
      <c r="BX97" s="190">
        <v>0</v>
      </c>
      <c r="BY97" s="180" t="str">
        <f t="shared" ca="1" si="119"/>
        <v/>
      </c>
      <c r="BZ97" t="e">
        <f>リスト!#REF!</f>
        <v>#REF!</v>
      </c>
      <c r="CA97" s="290" t="e">
        <f>INDEX(リスト!X:X,MATCH($C97,リスト!$D:$D,0))</f>
        <v>#N/A</v>
      </c>
    </row>
    <row r="98" spans="1:79">
      <c r="A98" s="167">
        <f t="shared" si="87"/>
        <v>93</v>
      </c>
      <c r="B98" s="186" t="str">
        <f>リスト!C82</f>
        <v>カスタマイズ</v>
      </c>
      <c r="C98" s="187">
        <f>リスト!D82</f>
        <v>0</v>
      </c>
      <c r="D98" s="188" t="str">
        <f>リスト!E82</f>
        <v>メニューマスタ</v>
      </c>
      <c r="E98" s="224" t="str">
        <f t="shared" ca="1" si="88"/>
        <v/>
      </c>
      <c r="F98" s="172" t="str">
        <f t="shared" ca="1" si="38"/>
        <v/>
      </c>
      <c r="G98" s="173">
        <v>6</v>
      </c>
      <c r="H98" s="174">
        <v>10</v>
      </c>
      <c r="I98" s="172" t="str">
        <f t="shared" ca="1" si="89"/>
        <v/>
      </c>
      <c r="J98" s="133"/>
      <c r="K98" s="175" t="str">
        <f>リスト!H82</f>
        <v>NG</v>
      </c>
      <c r="L98" s="176" t="str">
        <f t="shared" ca="1" si="90"/>
        <v/>
      </c>
      <c r="M98" s="171">
        <f t="shared" ca="1" si="91"/>
        <v>0</v>
      </c>
      <c r="N98" s="177" t="str">
        <f>リスト!I82</f>
        <v>NG</v>
      </c>
      <c r="O98" s="176" t="str">
        <f t="shared" ca="1" si="92"/>
        <v/>
      </c>
      <c r="P98" s="171">
        <f t="shared" ca="1" si="93"/>
        <v>0</v>
      </c>
      <c r="Q98" s="172" t="str">
        <f t="shared" ca="1" si="94"/>
        <v/>
      </c>
      <c r="R98" s="173">
        <v>0.56000000000000005</v>
      </c>
      <c r="S98" s="174">
        <v>0.84</v>
      </c>
      <c r="T98" s="172" t="str">
        <f t="shared" ca="1" si="95"/>
        <v/>
      </c>
      <c r="U98" s="140"/>
      <c r="V98" s="178" t="str">
        <f>リスト!J82</f>
        <v>NG</v>
      </c>
      <c r="W98" s="176" t="str">
        <f t="shared" ca="1" si="96"/>
        <v/>
      </c>
      <c r="X98" s="225">
        <f t="shared" ca="1" si="97"/>
        <v>0</v>
      </c>
      <c r="Y98" s="175" t="str">
        <f>リスト!K82</f>
        <v>NG</v>
      </c>
      <c r="Z98" s="176" t="str">
        <f t="shared" ca="1" si="98"/>
        <v/>
      </c>
      <c r="AA98" s="179">
        <f t="shared" ca="1" si="99"/>
        <v>0</v>
      </c>
      <c r="AB98" s="180" t="str">
        <f t="shared" ca="1" si="100"/>
        <v/>
      </c>
      <c r="AC98" s="189">
        <v>8</v>
      </c>
      <c r="AD98" s="190">
        <v>12</v>
      </c>
      <c r="AE98" s="180" t="str">
        <f t="shared" ca="1" si="14"/>
        <v/>
      </c>
      <c r="AF98" s="140"/>
      <c r="AG98" s="177" t="str">
        <f>リスト!L82</f>
        <v>NG</v>
      </c>
      <c r="AH98" s="176" t="str">
        <f t="shared" ca="1" si="101"/>
        <v/>
      </c>
      <c r="AI98" s="229">
        <f t="shared" ca="1" si="102"/>
        <v>0</v>
      </c>
      <c r="AJ98" s="183" t="str">
        <f t="shared" ca="1" si="103"/>
        <v/>
      </c>
      <c r="AK98" s="184">
        <v>200</v>
      </c>
      <c r="AL98" s="185">
        <v>300</v>
      </c>
      <c r="AM98" s="183" t="str">
        <f t="shared" ca="1" si="104"/>
        <v/>
      </c>
      <c r="AN98" s="175" t="str">
        <f>リスト!M82</f>
        <v>NG</v>
      </c>
      <c r="AO98" s="176" t="str">
        <f t="shared" ca="1" si="105"/>
        <v/>
      </c>
      <c r="AP98" s="179">
        <f t="shared" ca="1" si="106"/>
        <v>0</v>
      </c>
      <c r="AQ98" s="172" t="str">
        <f t="shared" ca="1" si="82"/>
        <v/>
      </c>
      <c r="AR98" s="191">
        <v>4</v>
      </c>
      <c r="AS98" s="192">
        <v>6</v>
      </c>
      <c r="AT98" s="172" t="str">
        <f t="shared" ca="1" si="107"/>
        <v/>
      </c>
      <c r="AU98" s="122"/>
      <c r="AV98" s="175" t="str">
        <f>リスト!N82</f>
        <v>NG</v>
      </c>
      <c r="AW98" s="176" t="str">
        <f t="shared" ca="1" si="108"/>
        <v/>
      </c>
      <c r="AX98" s="193">
        <f t="shared" ca="1" si="109"/>
        <v>0</v>
      </c>
      <c r="AY98" s="194" t="str">
        <f t="shared" ca="1" si="83"/>
        <v/>
      </c>
      <c r="AZ98" s="173">
        <v>4.4000000000000004</v>
      </c>
      <c r="BA98" s="174">
        <v>6.6</v>
      </c>
      <c r="BB98" s="172" t="str">
        <f t="shared" ca="1" si="110"/>
        <v/>
      </c>
      <c r="BC98" s="177" t="str">
        <f>リスト!O82</f>
        <v>NG</v>
      </c>
      <c r="BD98" s="176" t="str">
        <f t="shared" ca="1" si="111"/>
        <v/>
      </c>
      <c r="BE98" s="193">
        <f t="shared" ca="1" si="112"/>
        <v>0</v>
      </c>
      <c r="BF98" s="194" t="str">
        <f t="shared" ca="1" si="84"/>
        <v/>
      </c>
      <c r="BG98" s="173">
        <v>1.6</v>
      </c>
      <c r="BH98" s="174">
        <v>2.4</v>
      </c>
      <c r="BI98" s="172" t="str">
        <f t="shared" ca="1" si="113"/>
        <v/>
      </c>
      <c r="BJ98" s="140"/>
      <c r="BK98" s="140"/>
      <c r="BL98" s="178" t="str">
        <f>リスト!P82</f>
        <v>NG</v>
      </c>
      <c r="BM98" s="176" t="str">
        <f t="shared" ca="1" si="114"/>
        <v/>
      </c>
      <c r="BN98" s="193" t="str">
        <f t="shared" ca="1" si="115"/>
        <v/>
      </c>
      <c r="BO98" s="194" t="str">
        <f t="shared" ca="1" si="85"/>
        <v/>
      </c>
      <c r="BP98" s="173">
        <v>0.4</v>
      </c>
      <c r="BQ98" s="174">
        <v>0.6</v>
      </c>
      <c r="BR98" s="172" t="str">
        <f t="shared" ca="1" si="116"/>
        <v/>
      </c>
      <c r="BS98" s="175" t="str">
        <f>リスト!Q82</f>
        <v>NG</v>
      </c>
      <c r="BT98" s="176" t="str">
        <f t="shared" ca="1" si="117"/>
        <v/>
      </c>
      <c r="BU98" s="179" t="str">
        <f t="shared" ca="1" si="118"/>
        <v/>
      </c>
      <c r="BV98" s="180" t="str">
        <f t="shared" ca="1" si="86"/>
        <v/>
      </c>
      <c r="BW98" s="189">
        <v>0</v>
      </c>
      <c r="BX98" s="190">
        <v>0</v>
      </c>
      <c r="BY98" s="180" t="str">
        <f t="shared" ca="1" si="119"/>
        <v/>
      </c>
      <c r="BZ98" t="e">
        <f>リスト!#REF!</f>
        <v>#REF!</v>
      </c>
      <c r="CA98" s="290" t="e">
        <f>INDEX(リスト!X:X,MATCH($C98,リスト!$D:$D,0))</f>
        <v>#N/A</v>
      </c>
    </row>
    <row r="99" spans="1:79">
      <c r="A99" s="167">
        <f t="shared" si="87"/>
        <v>94</v>
      </c>
      <c r="B99" s="186" t="str">
        <f>リスト!C83</f>
        <v>カスタマイズ</v>
      </c>
      <c r="C99" s="187">
        <f>リスト!D83</f>
        <v>0</v>
      </c>
      <c r="D99" s="188" t="str">
        <f>リスト!E83</f>
        <v>多言語マスタ</v>
      </c>
      <c r="E99" s="224" t="str">
        <f t="shared" ca="1" si="88"/>
        <v/>
      </c>
      <c r="F99" s="172" t="str">
        <f t="shared" ca="1" si="38"/>
        <v/>
      </c>
      <c r="G99" s="173">
        <v>6</v>
      </c>
      <c r="H99" s="174">
        <v>10</v>
      </c>
      <c r="I99" s="172" t="str">
        <f t="shared" ca="1" si="89"/>
        <v/>
      </c>
      <c r="J99" s="133"/>
      <c r="K99" s="175" t="str">
        <f>リスト!H83</f>
        <v>NG</v>
      </c>
      <c r="L99" s="176" t="str">
        <f t="shared" ca="1" si="90"/>
        <v/>
      </c>
      <c r="M99" s="171">
        <f t="shared" ca="1" si="91"/>
        <v>0</v>
      </c>
      <c r="N99" s="177" t="str">
        <f>リスト!I83</f>
        <v>NG</v>
      </c>
      <c r="O99" s="176" t="str">
        <f t="shared" ca="1" si="92"/>
        <v/>
      </c>
      <c r="P99" s="171">
        <f t="shared" ca="1" si="93"/>
        <v>0</v>
      </c>
      <c r="Q99" s="172" t="str">
        <f t="shared" ca="1" si="94"/>
        <v/>
      </c>
      <c r="R99" s="173">
        <v>0.56000000000000005</v>
      </c>
      <c r="S99" s="174">
        <v>0.84</v>
      </c>
      <c r="T99" s="172" t="str">
        <f t="shared" ca="1" si="95"/>
        <v/>
      </c>
      <c r="U99" s="140"/>
      <c r="V99" s="178" t="str">
        <f>リスト!J83</f>
        <v>NG</v>
      </c>
      <c r="W99" s="176" t="str">
        <f t="shared" ca="1" si="96"/>
        <v/>
      </c>
      <c r="X99" s="225">
        <f t="shared" ca="1" si="97"/>
        <v>0</v>
      </c>
      <c r="Y99" s="175" t="str">
        <f>リスト!K83</f>
        <v>NG</v>
      </c>
      <c r="Z99" s="176" t="str">
        <f t="shared" ca="1" si="98"/>
        <v/>
      </c>
      <c r="AA99" s="179">
        <f t="shared" ca="1" si="99"/>
        <v>0</v>
      </c>
      <c r="AB99" s="180" t="str">
        <f t="shared" ca="1" si="100"/>
        <v/>
      </c>
      <c r="AC99" s="189">
        <v>8</v>
      </c>
      <c r="AD99" s="190">
        <v>12</v>
      </c>
      <c r="AE99" s="180" t="str">
        <f t="shared" ca="1" si="14"/>
        <v/>
      </c>
      <c r="AF99" s="140"/>
      <c r="AG99" s="177" t="str">
        <f>リスト!L83</f>
        <v>NG</v>
      </c>
      <c r="AH99" s="176" t="str">
        <f t="shared" ca="1" si="101"/>
        <v/>
      </c>
      <c r="AI99" s="229">
        <f t="shared" ca="1" si="102"/>
        <v>0</v>
      </c>
      <c r="AJ99" s="183" t="str">
        <f t="shared" ca="1" si="103"/>
        <v/>
      </c>
      <c r="AK99" s="184">
        <v>200</v>
      </c>
      <c r="AL99" s="185">
        <v>300</v>
      </c>
      <c r="AM99" s="183" t="str">
        <f t="shared" ca="1" si="104"/>
        <v/>
      </c>
      <c r="AN99" s="175" t="str">
        <f>リスト!M83</f>
        <v>NG</v>
      </c>
      <c r="AO99" s="176" t="str">
        <f t="shared" ca="1" si="105"/>
        <v/>
      </c>
      <c r="AP99" s="179">
        <f t="shared" ca="1" si="106"/>
        <v>0</v>
      </c>
      <c r="AQ99" s="172" t="str">
        <f t="shared" ca="1" si="82"/>
        <v/>
      </c>
      <c r="AR99" s="191">
        <v>4</v>
      </c>
      <c r="AS99" s="192">
        <v>6</v>
      </c>
      <c r="AT99" s="172" t="str">
        <f t="shared" ca="1" si="107"/>
        <v/>
      </c>
      <c r="AU99" s="122"/>
      <c r="AV99" s="175" t="str">
        <f>リスト!N83</f>
        <v>NG</v>
      </c>
      <c r="AW99" s="176" t="str">
        <f t="shared" ca="1" si="108"/>
        <v/>
      </c>
      <c r="AX99" s="193">
        <f t="shared" ca="1" si="109"/>
        <v>0</v>
      </c>
      <c r="AY99" s="194" t="str">
        <f t="shared" ca="1" si="83"/>
        <v/>
      </c>
      <c r="AZ99" s="173">
        <v>4.4000000000000004</v>
      </c>
      <c r="BA99" s="174">
        <v>6.6</v>
      </c>
      <c r="BB99" s="172" t="str">
        <f t="shared" ca="1" si="110"/>
        <v/>
      </c>
      <c r="BC99" s="177" t="str">
        <f>リスト!O83</f>
        <v>NG</v>
      </c>
      <c r="BD99" s="176" t="str">
        <f t="shared" ca="1" si="111"/>
        <v/>
      </c>
      <c r="BE99" s="193">
        <f t="shared" ca="1" si="112"/>
        <v>0</v>
      </c>
      <c r="BF99" s="194" t="str">
        <f t="shared" ca="1" si="84"/>
        <v/>
      </c>
      <c r="BG99" s="173">
        <v>1.6</v>
      </c>
      <c r="BH99" s="174">
        <v>2.4</v>
      </c>
      <c r="BI99" s="172" t="str">
        <f t="shared" ca="1" si="113"/>
        <v/>
      </c>
      <c r="BJ99" s="140"/>
      <c r="BK99" s="140"/>
      <c r="BL99" s="178" t="str">
        <f>リスト!P83</f>
        <v>NG</v>
      </c>
      <c r="BM99" s="176" t="str">
        <f t="shared" ca="1" si="114"/>
        <v/>
      </c>
      <c r="BN99" s="193" t="str">
        <f t="shared" ca="1" si="115"/>
        <v/>
      </c>
      <c r="BO99" s="194" t="str">
        <f t="shared" ca="1" si="85"/>
        <v/>
      </c>
      <c r="BP99" s="173">
        <v>0.4</v>
      </c>
      <c r="BQ99" s="174">
        <v>0.6</v>
      </c>
      <c r="BR99" s="172" t="str">
        <f t="shared" ca="1" si="116"/>
        <v/>
      </c>
      <c r="BS99" s="175" t="str">
        <f>リスト!Q83</f>
        <v>NG</v>
      </c>
      <c r="BT99" s="176" t="str">
        <f t="shared" ca="1" si="117"/>
        <v/>
      </c>
      <c r="BU99" s="179" t="str">
        <f t="shared" ca="1" si="118"/>
        <v/>
      </c>
      <c r="BV99" s="180" t="str">
        <f t="shared" ca="1" si="86"/>
        <v/>
      </c>
      <c r="BW99" s="189">
        <v>0</v>
      </c>
      <c r="BX99" s="190">
        <v>0</v>
      </c>
      <c r="BY99" s="180" t="str">
        <f t="shared" ca="1" si="119"/>
        <v/>
      </c>
      <c r="BZ99" t="e">
        <f>リスト!#REF!</f>
        <v>#REF!</v>
      </c>
      <c r="CA99" s="290" t="e">
        <f>INDEX(リスト!X:X,MATCH($C99,リスト!$D:$D,0))</f>
        <v>#N/A</v>
      </c>
    </row>
    <row r="100" spans="1:79">
      <c r="A100" s="167">
        <f t="shared" si="87"/>
        <v>95</v>
      </c>
      <c r="B100" s="186" t="str">
        <f>リスト!C84</f>
        <v>カスタマイズ</v>
      </c>
      <c r="C100" s="187">
        <f>リスト!D84</f>
        <v>0</v>
      </c>
      <c r="D100" s="188" t="str">
        <f>リスト!E84</f>
        <v>帳票編集</v>
      </c>
      <c r="E100" s="224" t="str">
        <f t="shared" ca="1" si="88"/>
        <v/>
      </c>
      <c r="F100" s="172" t="str">
        <f t="shared" ca="1" si="38"/>
        <v/>
      </c>
      <c r="G100" s="173">
        <v>6</v>
      </c>
      <c r="H100" s="174">
        <v>10</v>
      </c>
      <c r="I100" s="172" t="str">
        <f t="shared" ca="1" si="89"/>
        <v/>
      </c>
      <c r="J100" s="133"/>
      <c r="K100" s="175" t="str">
        <f>リスト!H84</f>
        <v>NG</v>
      </c>
      <c r="L100" s="176" t="str">
        <f t="shared" ca="1" si="90"/>
        <v/>
      </c>
      <c r="M100" s="171">
        <f t="shared" ca="1" si="91"/>
        <v>0</v>
      </c>
      <c r="N100" s="177" t="str">
        <f>リスト!I84</f>
        <v>NG</v>
      </c>
      <c r="O100" s="176" t="str">
        <f t="shared" ca="1" si="92"/>
        <v/>
      </c>
      <c r="P100" s="171">
        <f t="shared" ca="1" si="93"/>
        <v>0</v>
      </c>
      <c r="Q100" s="172" t="str">
        <f t="shared" ca="1" si="94"/>
        <v/>
      </c>
      <c r="R100" s="173">
        <v>0.56000000000000005</v>
      </c>
      <c r="S100" s="174">
        <v>0.84</v>
      </c>
      <c r="T100" s="172" t="str">
        <f t="shared" ca="1" si="95"/>
        <v/>
      </c>
      <c r="U100" s="140"/>
      <c r="V100" s="178" t="str">
        <f>リスト!J84</f>
        <v>NG</v>
      </c>
      <c r="W100" s="176" t="str">
        <f t="shared" ca="1" si="96"/>
        <v/>
      </c>
      <c r="X100" s="225">
        <f t="shared" ca="1" si="97"/>
        <v>0</v>
      </c>
      <c r="Y100" s="175" t="str">
        <f>リスト!K84</f>
        <v>NG</v>
      </c>
      <c r="Z100" s="176" t="str">
        <f t="shared" ca="1" si="98"/>
        <v/>
      </c>
      <c r="AA100" s="179">
        <f t="shared" ca="1" si="99"/>
        <v>0</v>
      </c>
      <c r="AB100" s="180" t="str">
        <f t="shared" ca="1" si="100"/>
        <v/>
      </c>
      <c r="AC100" s="189">
        <v>8</v>
      </c>
      <c r="AD100" s="190">
        <v>12</v>
      </c>
      <c r="AE100" s="180" t="str">
        <f t="shared" ca="1" si="14"/>
        <v/>
      </c>
      <c r="AF100" s="140"/>
      <c r="AG100" s="177" t="str">
        <f>リスト!L84</f>
        <v>NG</v>
      </c>
      <c r="AH100" s="176" t="str">
        <f t="shared" ca="1" si="101"/>
        <v/>
      </c>
      <c r="AI100" s="229">
        <f t="shared" ca="1" si="102"/>
        <v>0</v>
      </c>
      <c r="AJ100" s="183" t="str">
        <f t="shared" ca="1" si="103"/>
        <v/>
      </c>
      <c r="AK100" s="184">
        <v>200</v>
      </c>
      <c r="AL100" s="185">
        <v>300</v>
      </c>
      <c r="AM100" s="183" t="str">
        <f t="shared" ca="1" si="104"/>
        <v/>
      </c>
      <c r="AN100" s="175" t="str">
        <f>リスト!M84</f>
        <v>NG</v>
      </c>
      <c r="AO100" s="176" t="str">
        <f t="shared" ca="1" si="105"/>
        <v/>
      </c>
      <c r="AP100" s="179">
        <f t="shared" ca="1" si="106"/>
        <v>0</v>
      </c>
      <c r="AQ100" s="172" t="str">
        <f t="shared" ca="1" si="82"/>
        <v/>
      </c>
      <c r="AR100" s="191">
        <v>4</v>
      </c>
      <c r="AS100" s="192">
        <v>6</v>
      </c>
      <c r="AT100" s="172" t="str">
        <f t="shared" ca="1" si="107"/>
        <v/>
      </c>
      <c r="AU100" s="122"/>
      <c r="AV100" s="175" t="str">
        <f>リスト!N84</f>
        <v>NG</v>
      </c>
      <c r="AW100" s="176" t="str">
        <f t="shared" ca="1" si="108"/>
        <v/>
      </c>
      <c r="AX100" s="193">
        <f t="shared" ca="1" si="109"/>
        <v>0</v>
      </c>
      <c r="AY100" s="194" t="str">
        <f t="shared" ca="1" si="83"/>
        <v/>
      </c>
      <c r="AZ100" s="173">
        <v>4.4000000000000004</v>
      </c>
      <c r="BA100" s="174">
        <v>6.6</v>
      </c>
      <c r="BB100" s="172" t="str">
        <f t="shared" ca="1" si="110"/>
        <v/>
      </c>
      <c r="BC100" s="177" t="str">
        <f>リスト!O84</f>
        <v>NG</v>
      </c>
      <c r="BD100" s="176" t="str">
        <f t="shared" ca="1" si="111"/>
        <v/>
      </c>
      <c r="BE100" s="193">
        <f t="shared" ca="1" si="112"/>
        <v>0</v>
      </c>
      <c r="BF100" s="194" t="str">
        <f t="shared" ca="1" si="84"/>
        <v/>
      </c>
      <c r="BG100" s="173">
        <v>1.6</v>
      </c>
      <c r="BH100" s="174">
        <v>2.4</v>
      </c>
      <c r="BI100" s="172" t="str">
        <f t="shared" ca="1" si="113"/>
        <v/>
      </c>
      <c r="BJ100" s="140"/>
      <c r="BK100" s="140"/>
      <c r="BL100" s="178" t="str">
        <f>リスト!P84</f>
        <v>NG</v>
      </c>
      <c r="BM100" s="176" t="str">
        <f t="shared" ca="1" si="114"/>
        <v/>
      </c>
      <c r="BN100" s="193" t="str">
        <f t="shared" ca="1" si="115"/>
        <v/>
      </c>
      <c r="BO100" s="194" t="str">
        <f t="shared" ca="1" si="85"/>
        <v/>
      </c>
      <c r="BP100" s="173">
        <v>0.4</v>
      </c>
      <c r="BQ100" s="174">
        <v>0.6</v>
      </c>
      <c r="BR100" s="172" t="str">
        <f t="shared" ca="1" si="116"/>
        <v/>
      </c>
      <c r="BS100" s="175" t="str">
        <f>リスト!Q84</f>
        <v>NG</v>
      </c>
      <c r="BT100" s="176" t="str">
        <f t="shared" ca="1" si="117"/>
        <v/>
      </c>
      <c r="BU100" s="179" t="str">
        <f t="shared" ca="1" si="118"/>
        <v/>
      </c>
      <c r="BV100" s="180" t="str">
        <f t="shared" ca="1" si="86"/>
        <v/>
      </c>
      <c r="BW100" s="189">
        <v>0</v>
      </c>
      <c r="BX100" s="190">
        <v>0</v>
      </c>
      <c r="BY100" s="180" t="str">
        <f t="shared" ca="1" si="119"/>
        <v/>
      </c>
      <c r="BZ100" t="e">
        <f>リスト!#REF!</f>
        <v>#REF!</v>
      </c>
      <c r="CA100" s="290" t="e">
        <f>INDEX(リスト!X:X,MATCH($C100,リスト!$D:$D,0))</f>
        <v>#N/A</v>
      </c>
    </row>
    <row r="101" spans="1:79">
      <c r="A101" s="167">
        <f t="shared" si="87"/>
        <v>96</v>
      </c>
      <c r="B101" s="186" t="str">
        <f>リスト!C85</f>
        <v>システム</v>
      </c>
      <c r="C101" s="187">
        <f>リスト!D85</f>
        <v>0</v>
      </c>
      <c r="D101" s="188" t="str">
        <f>リスト!E85</f>
        <v>ログイン情報</v>
      </c>
      <c r="E101" s="224" t="str">
        <f t="shared" ca="1" si="88"/>
        <v/>
      </c>
      <c r="F101" s="172" t="str">
        <f t="shared" ca="1" si="38"/>
        <v/>
      </c>
      <c r="G101" s="173">
        <v>6</v>
      </c>
      <c r="H101" s="174">
        <v>10</v>
      </c>
      <c r="I101" s="172" t="str">
        <f t="shared" ca="1" si="89"/>
        <v/>
      </c>
      <c r="J101" s="133"/>
      <c r="K101" s="175" t="str">
        <f>リスト!H85</f>
        <v>NG</v>
      </c>
      <c r="L101" s="176" t="str">
        <f t="shared" ca="1" si="90"/>
        <v/>
      </c>
      <c r="M101" s="171">
        <f t="shared" ca="1" si="91"/>
        <v>18</v>
      </c>
      <c r="N101" s="177" t="str">
        <f>リスト!I85</f>
        <v>NG</v>
      </c>
      <c r="O101" s="176" t="str">
        <f t="shared" ca="1" si="92"/>
        <v/>
      </c>
      <c r="P101" s="171">
        <f t="shared" ca="1" si="93"/>
        <v>8</v>
      </c>
      <c r="Q101" s="172">
        <f t="shared" ca="1" si="94"/>
        <v>0.44444444444444442</v>
      </c>
      <c r="R101" s="173">
        <v>0.56000000000000005</v>
      </c>
      <c r="S101" s="174">
        <v>0.84</v>
      </c>
      <c r="T101" s="172" t="str">
        <f t="shared" ca="1" si="95"/>
        <v/>
      </c>
      <c r="U101" s="140"/>
      <c r="V101" s="178" t="str">
        <f>リスト!J85</f>
        <v>NG</v>
      </c>
      <c r="W101" s="176" t="str">
        <f t="shared" ca="1" si="96"/>
        <v/>
      </c>
      <c r="X101" s="225">
        <f t="shared" ca="1" si="97"/>
        <v>0.40699999999999997</v>
      </c>
      <c r="Y101" s="175" t="str">
        <f>リスト!K85</f>
        <v>NG</v>
      </c>
      <c r="Z101" s="176" t="str">
        <f t="shared" ca="1" si="98"/>
        <v/>
      </c>
      <c r="AA101" s="179">
        <f t="shared" ca="1" si="99"/>
        <v>21</v>
      </c>
      <c r="AB101" s="180">
        <f t="shared" ca="1" si="100"/>
        <v>51.597051597051603</v>
      </c>
      <c r="AC101" s="189">
        <v>8</v>
      </c>
      <c r="AD101" s="190">
        <v>12</v>
      </c>
      <c r="AE101" s="180" t="str">
        <f t="shared" ca="1" si="14"/>
        <v/>
      </c>
      <c r="AF101" s="140"/>
      <c r="AG101" s="177" t="str">
        <f>リスト!L85</f>
        <v>NG</v>
      </c>
      <c r="AH101" s="176" t="str">
        <f t="shared" ca="1" si="101"/>
        <v/>
      </c>
      <c r="AI101" s="229">
        <f t="shared" ca="1" si="102"/>
        <v>84</v>
      </c>
      <c r="AJ101" s="183">
        <f t="shared" ca="1" si="103"/>
        <v>206.38820638820641</v>
      </c>
      <c r="AK101" s="184">
        <v>200</v>
      </c>
      <c r="AL101" s="185">
        <v>300</v>
      </c>
      <c r="AM101" s="183" t="str">
        <f t="shared" ca="1" si="104"/>
        <v/>
      </c>
      <c r="AN101" s="175" t="str">
        <f>リスト!M85</f>
        <v>NG</v>
      </c>
      <c r="AO101" s="176" t="str">
        <f t="shared" ca="1" si="105"/>
        <v/>
      </c>
      <c r="AP101" s="179">
        <f t="shared" ca="1" si="106"/>
        <v>18</v>
      </c>
      <c r="AQ101" s="172">
        <f t="shared" ca="1" si="82"/>
        <v>21.428571428571431</v>
      </c>
      <c r="AR101" s="191">
        <v>4</v>
      </c>
      <c r="AS101" s="192">
        <v>6</v>
      </c>
      <c r="AT101" s="172" t="str">
        <f t="shared" ca="1" si="107"/>
        <v/>
      </c>
      <c r="AU101" s="122"/>
      <c r="AV101" s="175" t="str">
        <f>リスト!N85</f>
        <v>NG</v>
      </c>
      <c r="AW101" s="176" t="str">
        <f t="shared" ca="1" si="108"/>
        <v/>
      </c>
      <c r="AX101" s="193">
        <f t="shared" ca="1" si="109"/>
        <v>3</v>
      </c>
      <c r="AY101" s="194">
        <f t="shared" ca="1" si="83"/>
        <v>7.3710073710073711</v>
      </c>
      <c r="AZ101" s="173">
        <v>4.4000000000000004</v>
      </c>
      <c r="BA101" s="174">
        <v>6.6</v>
      </c>
      <c r="BB101" s="172" t="str">
        <f t="shared" ca="1" si="110"/>
        <v/>
      </c>
      <c r="BC101" s="177" t="str">
        <f>リスト!O85</f>
        <v>NG</v>
      </c>
      <c r="BD101" s="176" t="str">
        <f t="shared" ca="1" si="111"/>
        <v/>
      </c>
      <c r="BE101" s="193">
        <f t="shared" ca="1" si="112"/>
        <v>3</v>
      </c>
      <c r="BF101" s="194">
        <f t="shared" ca="1" si="84"/>
        <v>7.3710073710073711</v>
      </c>
      <c r="BG101" s="173">
        <v>1.6</v>
      </c>
      <c r="BH101" s="174">
        <v>2.4</v>
      </c>
      <c r="BI101" s="172" t="str">
        <f t="shared" ca="1" si="113"/>
        <v/>
      </c>
      <c r="BJ101" s="140"/>
      <c r="BK101" s="140"/>
      <c r="BL101" s="178" t="str">
        <f>リスト!P85</f>
        <v>NG</v>
      </c>
      <c r="BM101" s="176" t="str">
        <f t="shared" ca="1" si="114"/>
        <v/>
      </c>
      <c r="BN101" s="193" t="str">
        <f t="shared" ca="1" si="115"/>
        <v/>
      </c>
      <c r="BO101" s="194" t="str">
        <f t="shared" ca="1" si="85"/>
        <v/>
      </c>
      <c r="BP101" s="173">
        <v>0.4</v>
      </c>
      <c r="BQ101" s="174">
        <v>0.6</v>
      </c>
      <c r="BR101" s="172" t="str">
        <f t="shared" ca="1" si="116"/>
        <v/>
      </c>
      <c r="BS101" s="175" t="str">
        <f>リスト!Q85</f>
        <v>NG</v>
      </c>
      <c r="BT101" s="176" t="str">
        <f t="shared" ca="1" si="117"/>
        <v/>
      </c>
      <c r="BU101" s="179" t="str">
        <f t="shared" ca="1" si="118"/>
        <v/>
      </c>
      <c r="BV101" s="180" t="str">
        <f t="shared" ca="1" si="86"/>
        <v/>
      </c>
      <c r="BW101" s="189">
        <v>0</v>
      </c>
      <c r="BX101" s="190">
        <v>0</v>
      </c>
      <c r="BY101" s="180" t="str">
        <f t="shared" ca="1" si="119"/>
        <v/>
      </c>
      <c r="BZ101" t="e">
        <f>リスト!#REF!</f>
        <v>#REF!</v>
      </c>
      <c r="CA101" s="290" t="e">
        <f>INDEX(リスト!X:X,MATCH($C101,リスト!$D:$D,0))</f>
        <v>#N/A</v>
      </c>
    </row>
    <row r="102" spans="1:79">
      <c r="A102" s="167">
        <f t="shared" si="87"/>
        <v>97</v>
      </c>
      <c r="B102" s="186" t="str">
        <f>リスト!C86</f>
        <v>システム</v>
      </c>
      <c r="C102" s="187">
        <f>リスト!D86</f>
        <v>0</v>
      </c>
      <c r="D102" s="188" t="str">
        <f>リスト!E86</f>
        <v>リポジトリ</v>
      </c>
      <c r="E102" s="224" t="str">
        <f t="shared" ca="1" si="88"/>
        <v/>
      </c>
      <c r="F102" s="172" t="str">
        <f t="shared" ca="1" si="38"/>
        <v/>
      </c>
      <c r="G102" s="173">
        <v>6</v>
      </c>
      <c r="H102" s="174">
        <v>10</v>
      </c>
      <c r="I102" s="172" t="str">
        <f t="shared" ca="1" si="89"/>
        <v/>
      </c>
      <c r="J102" s="133"/>
      <c r="K102" s="175" t="str">
        <f>リスト!H86</f>
        <v>NG</v>
      </c>
      <c r="L102" s="176" t="str">
        <f t="shared" ca="1" si="90"/>
        <v/>
      </c>
      <c r="M102" s="171">
        <f t="shared" ca="1" si="91"/>
        <v>35</v>
      </c>
      <c r="N102" s="177" t="str">
        <f>リスト!I86</f>
        <v>NG</v>
      </c>
      <c r="O102" s="176" t="str">
        <f t="shared" ca="1" si="92"/>
        <v/>
      </c>
      <c r="P102" s="171">
        <f t="shared" ca="1" si="93"/>
        <v>16</v>
      </c>
      <c r="Q102" s="172">
        <f t="shared" ca="1" si="94"/>
        <v>0.45714285714285713</v>
      </c>
      <c r="R102" s="173">
        <v>0.56000000000000005</v>
      </c>
      <c r="S102" s="174">
        <v>0.84</v>
      </c>
      <c r="T102" s="172" t="str">
        <f t="shared" ca="1" si="95"/>
        <v/>
      </c>
      <c r="U102" s="140"/>
      <c r="V102" s="178" t="str">
        <f>リスト!J86</f>
        <v>NG</v>
      </c>
      <c r="W102" s="176" t="str">
        <f t="shared" ca="1" si="96"/>
        <v/>
      </c>
      <c r="X102" s="225">
        <f t="shared" ca="1" si="97"/>
        <v>1.5660000000000001</v>
      </c>
      <c r="Y102" s="175" t="str">
        <f>リスト!K86</f>
        <v>NG</v>
      </c>
      <c r="Z102" s="176" t="str">
        <f t="shared" ca="1" si="98"/>
        <v/>
      </c>
      <c r="AA102" s="179">
        <f t="shared" ca="1" si="99"/>
        <v>38</v>
      </c>
      <c r="AB102" s="180">
        <f t="shared" ca="1" si="100"/>
        <v>24.265644955300125</v>
      </c>
      <c r="AC102" s="189">
        <v>8</v>
      </c>
      <c r="AD102" s="190">
        <v>12</v>
      </c>
      <c r="AE102" s="180" t="str">
        <f t="shared" ca="1" si="14"/>
        <v/>
      </c>
      <c r="AF102" s="140"/>
      <c r="AG102" s="177" t="str">
        <f>リスト!L86</f>
        <v>NG</v>
      </c>
      <c r="AH102" s="176" t="str">
        <f t="shared" ca="1" si="101"/>
        <v/>
      </c>
      <c r="AI102" s="229">
        <f t="shared" ca="1" si="102"/>
        <v>236</v>
      </c>
      <c r="AJ102" s="183">
        <f t="shared" ca="1" si="103"/>
        <v>150.70242656449551</v>
      </c>
      <c r="AK102" s="184">
        <v>200</v>
      </c>
      <c r="AL102" s="185">
        <v>300</v>
      </c>
      <c r="AM102" s="183" t="str">
        <f t="shared" ca="1" si="104"/>
        <v/>
      </c>
      <c r="AN102" s="175" t="str">
        <f>リスト!M86</f>
        <v>NG</v>
      </c>
      <c r="AO102" s="176" t="str">
        <f t="shared" ca="1" si="105"/>
        <v/>
      </c>
      <c r="AP102" s="179">
        <f t="shared" ca="1" si="106"/>
        <v>12</v>
      </c>
      <c r="AQ102" s="172">
        <f t="shared" ca="1" si="82"/>
        <v>5.0847457627118651</v>
      </c>
      <c r="AR102" s="191">
        <v>4</v>
      </c>
      <c r="AS102" s="192">
        <v>6</v>
      </c>
      <c r="AT102" s="172" t="str">
        <f t="shared" ca="1" si="107"/>
        <v/>
      </c>
      <c r="AU102" s="122"/>
      <c r="AV102" s="175" t="str">
        <f>リスト!N86</f>
        <v>NG</v>
      </c>
      <c r="AW102" s="176" t="str">
        <f t="shared" ca="1" si="108"/>
        <v/>
      </c>
      <c r="AX102" s="193">
        <f t="shared" ca="1" si="109"/>
        <v>15</v>
      </c>
      <c r="AY102" s="194">
        <f t="shared" ca="1" si="83"/>
        <v>9.5785440613026811</v>
      </c>
      <c r="AZ102" s="173">
        <v>4.4000000000000004</v>
      </c>
      <c r="BA102" s="174">
        <v>6.6</v>
      </c>
      <c r="BB102" s="172" t="str">
        <f t="shared" ca="1" si="110"/>
        <v/>
      </c>
      <c r="BC102" s="177" t="str">
        <f>リスト!O86</f>
        <v>NG</v>
      </c>
      <c r="BD102" s="176" t="str">
        <f t="shared" ca="1" si="111"/>
        <v/>
      </c>
      <c r="BE102" s="193">
        <f t="shared" ca="1" si="112"/>
        <v>5</v>
      </c>
      <c r="BF102" s="194">
        <f t="shared" ca="1" si="84"/>
        <v>3.1928480204342273</v>
      </c>
      <c r="BG102" s="173">
        <v>1.6</v>
      </c>
      <c r="BH102" s="174">
        <v>2.4</v>
      </c>
      <c r="BI102" s="172" t="str">
        <f t="shared" ca="1" si="113"/>
        <v/>
      </c>
      <c r="BJ102" s="140"/>
      <c r="BK102" s="140"/>
      <c r="BL102" s="178" t="str">
        <f>リスト!P86</f>
        <v>NG</v>
      </c>
      <c r="BM102" s="176" t="str">
        <f t="shared" ca="1" si="114"/>
        <v/>
      </c>
      <c r="BN102" s="193">
        <f t="shared" ca="1" si="115"/>
        <v>0</v>
      </c>
      <c r="BO102" s="194">
        <f t="shared" ca="1" si="85"/>
        <v>0</v>
      </c>
      <c r="BP102" s="173">
        <v>0.4</v>
      </c>
      <c r="BQ102" s="174">
        <v>0.6</v>
      </c>
      <c r="BR102" s="172" t="str">
        <f t="shared" ca="1" si="116"/>
        <v/>
      </c>
      <c r="BS102" s="175" t="str">
        <f>リスト!Q86</f>
        <v>NG</v>
      </c>
      <c r="BT102" s="176" t="str">
        <f t="shared" ca="1" si="117"/>
        <v/>
      </c>
      <c r="BU102" s="179">
        <f t="shared" ca="1" si="118"/>
        <v>0</v>
      </c>
      <c r="BV102" s="180">
        <f t="shared" ca="1" si="86"/>
        <v>0</v>
      </c>
      <c r="BW102" s="189">
        <v>0</v>
      </c>
      <c r="BX102" s="190">
        <v>0</v>
      </c>
      <c r="BY102" s="180" t="str">
        <f t="shared" ca="1" si="119"/>
        <v/>
      </c>
      <c r="BZ102" t="e">
        <f>リスト!#REF!</f>
        <v>#REF!</v>
      </c>
      <c r="CA102" s="290" t="e">
        <f>INDEX(リスト!X:X,MATCH($C102,リスト!$D:$D,0))</f>
        <v>#N/A</v>
      </c>
    </row>
    <row r="103" spans="1:79">
      <c r="A103" s="167">
        <f t="shared" si="87"/>
        <v>98</v>
      </c>
      <c r="B103" s="186" t="str">
        <f>リスト!C87</f>
        <v>システム</v>
      </c>
      <c r="C103" s="187">
        <f>リスト!D87</f>
        <v>0</v>
      </c>
      <c r="D103" s="188" t="str">
        <f>リスト!E87</f>
        <v>権限マスタ</v>
      </c>
      <c r="E103" s="224" t="str">
        <f t="shared" ca="1" si="88"/>
        <v/>
      </c>
      <c r="F103" s="172" t="str">
        <f t="shared" ca="1" si="38"/>
        <v/>
      </c>
      <c r="G103" s="173">
        <v>6</v>
      </c>
      <c r="H103" s="174">
        <v>10</v>
      </c>
      <c r="I103" s="172" t="str">
        <f t="shared" ca="1" si="89"/>
        <v/>
      </c>
      <c r="J103" s="133"/>
      <c r="K103" s="175" t="str">
        <f>リスト!H87</f>
        <v>NG</v>
      </c>
      <c r="L103" s="176" t="str">
        <f t="shared" ca="1" si="90"/>
        <v/>
      </c>
      <c r="M103" s="171">
        <f t="shared" ca="1" si="91"/>
        <v>52</v>
      </c>
      <c r="N103" s="177" t="str">
        <f>リスト!I87</f>
        <v>NG</v>
      </c>
      <c r="O103" s="176" t="str">
        <f t="shared" ca="1" si="92"/>
        <v/>
      </c>
      <c r="P103" s="171">
        <f t="shared" ca="1" si="93"/>
        <v>40</v>
      </c>
      <c r="Q103" s="172">
        <f t="shared" ca="1" si="94"/>
        <v>0.76923076923076927</v>
      </c>
      <c r="R103" s="173">
        <v>0.56000000000000005</v>
      </c>
      <c r="S103" s="174">
        <v>0.84</v>
      </c>
      <c r="T103" s="172" t="str">
        <f t="shared" ca="1" si="95"/>
        <v/>
      </c>
      <c r="U103" s="140"/>
      <c r="V103" s="178" t="str">
        <f>リスト!J87</f>
        <v>NG</v>
      </c>
      <c r="W103" s="176" t="str">
        <f t="shared" ca="1" si="96"/>
        <v/>
      </c>
      <c r="X103" s="225">
        <f t="shared" ca="1" si="97"/>
        <v>2.4159999999999999</v>
      </c>
      <c r="Y103" s="175" t="str">
        <f>リスト!K87</f>
        <v>NG</v>
      </c>
      <c r="Z103" s="176" t="str">
        <f t="shared" ca="1" si="98"/>
        <v/>
      </c>
      <c r="AA103" s="179">
        <f t="shared" ca="1" si="99"/>
        <v>34</v>
      </c>
      <c r="AB103" s="180">
        <f t="shared" ca="1" si="100"/>
        <v>14.072847682119205</v>
      </c>
      <c r="AC103" s="189">
        <v>8</v>
      </c>
      <c r="AD103" s="190">
        <v>12</v>
      </c>
      <c r="AE103" s="180" t="str">
        <f t="shared" ca="1" si="14"/>
        <v/>
      </c>
      <c r="AF103" s="140"/>
      <c r="AG103" s="177" t="str">
        <f>リスト!L87</f>
        <v>NG</v>
      </c>
      <c r="AH103" s="176" t="str">
        <f t="shared" ca="1" si="101"/>
        <v/>
      </c>
      <c r="AI103" s="229">
        <f t="shared" ca="1" si="102"/>
        <v>909</v>
      </c>
      <c r="AJ103" s="183">
        <f t="shared" ca="1" si="103"/>
        <v>376.24172185430467</v>
      </c>
      <c r="AK103" s="184">
        <v>200</v>
      </c>
      <c r="AL103" s="185">
        <v>300</v>
      </c>
      <c r="AM103" s="183" t="str">
        <f t="shared" ca="1" si="104"/>
        <v/>
      </c>
      <c r="AN103" s="175" t="str">
        <f>リスト!M87</f>
        <v>NG</v>
      </c>
      <c r="AO103" s="176" t="str">
        <f t="shared" ca="1" si="105"/>
        <v/>
      </c>
      <c r="AP103" s="179">
        <f t="shared" ca="1" si="106"/>
        <v>36</v>
      </c>
      <c r="AQ103" s="172">
        <f t="shared" ca="1" si="82"/>
        <v>3.9603960396039604</v>
      </c>
      <c r="AR103" s="191">
        <v>4</v>
      </c>
      <c r="AS103" s="192">
        <v>6</v>
      </c>
      <c r="AT103" s="172" t="str">
        <f t="shared" ca="1" si="107"/>
        <v/>
      </c>
      <c r="AU103" s="122"/>
      <c r="AV103" s="175" t="str">
        <f>リスト!N87</f>
        <v>NG</v>
      </c>
      <c r="AW103" s="176" t="str">
        <f t="shared" ca="1" si="108"/>
        <v/>
      </c>
      <c r="AX103" s="193">
        <f t="shared" ca="1" si="109"/>
        <v>27</v>
      </c>
      <c r="AY103" s="194">
        <f t="shared" ca="1" si="83"/>
        <v>11.175496688741722</v>
      </c>
      <c r="AZ103" s="173">
        <v>4.4000000000000004</v>
      </c>
      <c r="BA103" s="174">
        <v>6.6</v>
      </c>
      <c r="BB103" s="172" t="str">
        <f t="shared" ca="1" si="110"/>
        <v/>
      </c>
      <c r="BC103" s="177" t="str">
        <f>リスト!O87</f>
        <v>NG</v>
      </c>
      <c r="BD103" s="176" t="str">
        <f t="shared" ca="1" si="111"/>
        <v/>
      </c>
      <c r="BE103" s="193">
        <f t="shared" ca="1" si="112"/>
        <v>8</v>
      </c>
      <c r="BF103" s="194">
        <f t="shared" ca="1" si="84"/>
        <v>3.3112582781456954</v>
      </c>
      <c r="BG103" s="173">
        <v>1.6</v>
      </c>
      <c r="BH103" s="174">
        <v>2.4</v>
      </c>
      <c r="BI103" s="172" t="str">
        <f t="shared" ca="1" si="113"/>
        <v/>
      </c>
      <c r="BJ103" s="140"/>
      <c r="BK103" s="140"/>
      <c r="BL103" s="178" t="str">
        <f>リスト!P87</f>
        <v>NG</v>
      </c>
      <c r="BM103" s="176" t="str">
        <f t="shared" ca="1" si="114"/>
        <v/>
      </c>
      <c r="BN103" s="193">
        <f t="shared" ca="1" si="115"/>
        <v>2</v>
      </c>
      <c r="BO103" s="194">
        <f t="shared" ca="1" si="85"/>
        <v>0.82781456953642385</v>
      </c>
      <c r="BP103" s="173">
        <v>0.4</v>
      </c>
      <c r="BQ103" s="174">
        <v>0.6</v>
      </c>
      <c r="BR103" s="172" t="str">
        <f t="shared" ca="1" si="116"/>
        <v/>
      </c>
      <c r="BS103" s="175" t="str">
        <f>リスト!Q87</f>
        <v>NG</v>
      </c>
      <c r="BT103" s="176" t="str">
        <f t="shared" ca="1" si="117"/>
        <v/>
      </c>
      <c r="BU103" s="179">
        <f t="shared" ca="1" si="118"/>
        <v>0</v>
      </c>
      <c r="BV103" s="180">
        <f t="shared" ca="1" si="86"/>
        <v>0</v>
      </c>
      <c r="BW103" s="189">
        <v>0</v>
      </c>
      <c r="BX103" s="190">
        <v>0</v>
      </c>
      <c r="BY103" s="180" t="str">
        <f t="shared" ca="1" si="119"/>
        <v/>
      </c>
      <c r="BZ103" t="e">
        <f>リスト!#REF!</f>
        <v>#REF!</v>
      </c>
      <c r="CA103" s="290" t="e">
        <f>INDEX(リスト!X:X,MATCH($C103,リスト!$D:$D,0))</f>
        <v>#N/A</v>
      </c>
    </row>
    <row r="104" spans="1:79">
      <c r="A104" s="167">
        <f t="shared" si="87"/>
        <v>99</v>
      </c>
      <c r="B104" s="186" t="str">
        <f>リスト!C88</f>
        <v>システム</v>
      </c>
      <c r="C104" s="187">
        <f>リスト!D88</f>
        <v>0</v>
      </c>
      <c r="D104" s="188" t="str">
        <f>リスト!E88</f>
        <v>メッセージマスタ</v>
      </c>
      <c r="E104" s="224" t="str">
        <f t="shared" ca="1" si="88"/>
        <v/>
      </c>
      <c r="F104" s="172" t="str">
        <f t="shared" ca="1" si="38"/>
        <v/>
      </c>
      <c r="G104" s="173">
        <v>6</v>
      </c>
      <c r="H104" s="174">
        <v>10</v>
      </c>
      <c r="I104" s="172" t="str">
        <f t="shared" ca="1" si="89"/>
        <v/>
      </c>
      <c r="J104" s="133"/>
      <c r="K104" s="175" t="str">
        <f>リスト!H88</f>
        <v>NG</v>
      </c>
      <c r="L104" s="176" t="str">
        <f t="shared" ca="1" si="90"/>
        <v/>
      </c>
      <c r="M104" s="171">
        <f t="shared" ca="1" si="91"/>
        <v>37</v>
      </c>
      <c r="N104" s="177" t="str">
        <f>リスト!I88</f>
        <v>NG</v>
      </c>
      <c r="O104" s="176" t="str">
        <f t="shared" ca="1" si="92"/>
        <v/>
      </c>
      <c r="P104" s="171">
        <f t="shared" ca="1" si="93"/>
        <v>22</v>
      </c>
      <c r="Q104" s="172">
        <f t="shared" ca="1" si="94"/>
        <v>0.59459459459459463</v>
      </c>
      <c r="R104" s="173">
        <v>0.56000000000000005</v>
      </c>
      <c r="S104" s="174">
        <v>0.84</v>
      </c>
      <c r="T104" s="172" t="str">
        <f t="shared" ca="1" si="95"/>
        <v/>
      </c>
      <c r="U104" s="140"/>
      <c r="V104" s="178" t="str">
        <f>リスト!J88</f>
        <v>NG</v>
      </c>
      <c r="W104" s="176" t="str">
        <f t="shared" ca="1" si="96"/>
        <v/>
      </c>
      <c r="X104" s="225">
        <f t="shared" ca="1" si="97"/>
        <v>1.7210000000000001</v>
      </c>
      <c r="Y104" s="175" t="str">
        <f>リスト!K88</f>
        <v>NG</v>
      </c>
      <c r="Z104" s="176" t="str">
        <f t="shared" ca="1" si="98"/>
        <v/>
      </c>
      <c r="AA104" s="179">
        <f t="shared" ca="1" si="99"/>
        <v>23</v>
      </c>
      <c r="AB104" s="180">
        <f t="shared" ca="1" si="100"/>
        <v>13.364323067983729</v>
      </c>
      <c r="AC104" s="189">
        <v>8</v>
      </c>
      <c r="AD104" s="190">
        <v>12</v>
      </c>
      <c r="AE104" s="180" t="str">
        <f t="shared" ca="1" si="14"/>
        <v/>
      </c>
      <c r="AF104" s="140"/>
      <c r="AG104" s="177" t="str">
        <f>リスト!L88</f>
        <v>NG</v>
      </c>
      <c r="AH104" s="176" t="str">
        <f t="shared" ca="1" si="101"/>
        <v/>
      </c>
      <c r="AI104" s="229">
        <f t="shared" ca="1" si="102"/>
        <v>275</v>
      </c>
      <c r="AJ104" s="183">
        <f t="shared" ca="1" si="103"/>
        <v>159.79081929110981</v>
      </c>
      <c r="AK104" s="184">
        <v>200</v>
      </c>
      <c r="AL104" s="185">
        <v>300</v>
      </c>
      <c r="AM104" s="183" t="str">
        <f t="shared" ca="1" si="104"/>
        <v/>
      </c>
      <c r="AN104" s="175" t="str">
        <f>リスト!M88</f>
        <v>NG</v>
      </c>
      <c r="AO104" s="176" t="str">
        <f t="shared" ca="1" si="105"/>
        <v/>
      </c>
      <c r="AP104" s="179">
        <f t="shared" ca="1" si="106"/>
        <v>20</v>
      </c>
      <c r="AQ104" s="172">
        <f t="shared" ca="1" si="82"/>
        <v>7.2727272727272725</v>
      </c>
      <c r="AR104" s="191">
        <v>4</v>
      </c>
      <c r="AS104" s="192">
        <v>6</v>
      </c>
      <c r="AT104" s="172" t="str">
        <f t="shared" ca="1" si="107"/>
        <v/>
      </c>
      <c r="AU104" s="122"/>
      <c r="AV104" s="175" t="str">
        <f>リスト!N88</f>
        <v>NG</v>
      </c>
      <c r="AW104" s="176" t="str">
        <f t="shared" ca="1" si="108"/>
        <v/>
      </c>
      <c r="AX104" s="193">
        <f t="shared" ca="1" si="109"/>
        <v>5</v>
      </c>
      <c r="AY104" s="194">
        <f t="shared" ca="1" si="83"/>
        <v>2.9052876234747238</v>
      </c>
      <c r="AZ104" s="173">
        <v>4.4000000000000004</v>
      </c>
      <c r="BA104" s="174">
        <v>6.6</v>
      </c>
      <c r="BB104" s="172" t="str">
        <f t="shared" ca="1" si="110"/>
        <v/>
      </c>
      <c r="BC104" s="177" t="str">
        <f>リスト!O88</f>
        <v>NG</v>
      </c>
      <c r="BD104" s="176" t="str">
        <f t="shared" ca="1" si="111"/>
        <v/>
      </c>
      <c r="BE104" s="193">
        <f t="shared" ca="1" si="112"/>
        <v>2</v>
      </c>
      <c r="BF104" s="194">
        <f t="shared" ca="1" si="84"/>
        <v>1.1621150493898895</v>
      </c>
      <c r="BG104" s="173">
        <v>1.6</v>
      </c>
      <c r="BH104" s="174">
        <v>2.4</v>
      </c>
      <c r="BI104" s="172" t="str">
        <f t="shared" ca="1" si="113"/>
        <v/>
      </c>
      <c r="BJ104" s="140"/>
      <c r="BK104" s="140"/>
      <c r="BL104" s="178" t="str">
        <f>リスト!P88</f>
        <v>NG</v>
      </c>
      <c r="BM104" s="176" t="str">
        <f t="shared" ca="1" si="114"/>
        <v/>
      </c>
      <c r="BN104" s="193">
        <f t="shared" ca="1" si="115"/>
        <v>0</v>
      </c>
      <c r="BO104" s="194">
        <f t="shared" ca="1" si="85"/>
        <v>0</v>
      </c>
      <c r="BP104" s="173">
        <v>0.4</v>
      </c>
      <c r="BQ104" s="174">
        <v>0.6</v>
      </c>
      <c r="BR104" s="172" t="str">
        <f t="shared" ca="1" si="116"/>
        <v/>
      </c>
      <c r="BS104" s="175" t="str">
        <f>リスト!Q88</f>
        <v>NG</v>
      </c>
      <c r="BT104" s="176" t="str">
        <f t="shared" ca="1" si="117"/>
        <v/>
      </c>
      <c r="BU104" s="179">
        <f t="shared" ca="1" si="118"/>
        <v>0</v>
      </c>
      <c r="BV104" s="180">
        <f t="shared" ca="1" si="86"/>
        <v>0</v>
      </c>
      <c r="BW104" s="189">
        <v>0</v>
      </c>
      <c r="BX104" s="190">
        <v>0</v>
      </c>
      <c r="BY104" s="180" t="str">
        <f t="shared" ca="1" si="119"/>
        <v/>
      </c>
      <c r="BZ104" t="e">
        <f>リスト!#REF!</f>
        <v>#REF!</v>
      </c>
      <c r="CA104" s="290" t="e">
        <f>INDEX(リスト!X:X,MATCH($C104,リスト!$D:$D,0))</f>
        <v>#N/A</v>
      </c>
    </row>
    <row r="105" spans="1:79">
      <c r="A105" s="167">
        <f t="shared" si="87"/>
        <v>100</v>
      </c>
      <c r="B105" s="186" t="str">
        <f>リスト!C89</f>
        <v>システム</v>
      </c>
      <c r="C105" s="187">
        <f>リスト!D89</f>
        <v>0</v>
      </c>
      <c r="D105" s="188" t="str">
        <f>リスト!E89</f>
        <v>種別マスタ</v>
      </c>
      <c r="E105" s="224" t="str">
        <f t="shared" ca="1" si="88"/>
        <v/>
      </c>
      <c r="F105" s="172" t="str">
        <f t="shared" ca="1" si="38"/>
        <v/>
      </c>
      <c r="G105" s="173">
        <v>6</v>
      </c>
      <c r="H105" s="174">
        <v>10</v>
      </c>
      <c r="I105" s="172" t="str">
        <f t="shared" ca="1" si="89"/>
        <v/>
      </c>
      <c r="J105" s="133"/>
      <c r="K105" s="175" t="str">
        <f>リスト!H89</f>
        <v>NG</v>
      </c>
      <c r="L105" s="176" t="str">
        <f t="shared" ca="1" si="90"/>
        <v/>
      </c>
      <c r="M105" s="171">
        <f t="shared" ca="1" si="91"/>
        <v>55</v>
      </c>
      <c r="N105" s="177" t="str">
        <f>リスト!I89</f>
        <v>NG</v>
      </c>
      <c r="O105" s="176" t="str">
        <f t="shared" ca="1" si="92"/>
        <v/>
      </c>
      <c r="P105" s="171">
        <f t="shared" ca="1" si="93"/>
        <v>81</v>
      </c>
      <c r="Q105" s="172">
        <f t="shared" ca="1" si="94"/>
        <v>1.4727272727272727</v>
      </c>
      <c r="R105" s="173">
        <v>0.56000000000000005</v>
      </c>
      <c r="S105" s="174">
        <v>0.84</v>
      </c>
      <c r="T105" s="172" t="str">
        <f t="shared" ca="1" si="95"/>
        <v/>
      </c>
      <c r="U105" s="140"/>
      <c r="V105" s="178" t="str">
        <f>リスト!J89</f>
        <v>NG</v>
      </c>
      <c r="W105" s="176" t="str">
        <f t="shared" ca="1" si="96"/>
        <v/>
      </c>
      <c r="X105" s="225">
        <f t="shared" ca="1" si="97"/>
        <v>2.2280000000000002</v>
      </c>
      <c r="Y105" s="175" t="str">
        <f>リスト!K89</f>
        <v>NG</v>
      </c>
      <c r="Z105" s="176" t="str">
        <f t="shared" ca="1" si="98"/>
        <v/>
      </c>
      <c r="AA105" s="179">
        <f t="shared" ca="1" si="99"/>
        <v>26</v>
      </c>
      <c r="AB105" s="180">
        <f t="shared" ca="1" si="100"/>
        <v>11.669658886894075</v>
      </c>
      <c r="AC105" s="189">
        <v>8</v>
      </c>
      <c r="AD105" s="190">
        <v>12</v>
      </c>
      <c r="AE105" s="180" t="str">
        <f t="shared" ca="1" si="14"/>
        <v/>
      </c>
      <c r="AF105" s="140"/>
      <c r="AG105" s="177" t="str">
        <f>リスト!L89</f>
        <v>NG</v>
      </c>
      <c r="AH105" s="176" t="str">
        <f t="shared" ca="1" si="101"/>
        <v/>
      </c>
      <c r="AI105" s="229">
        <f t="shared" ca="1" si="102"/>
        <v>1013</v>
      </c>
      <c r="AJ105" s="183">
        <f t="shared" ca="1" si="103"/>
        <v>454.66786355475762</v>
      </c>
      <c r="AK105" s="184">
        <v>200</v>
      </c>
      <c r="AL105" s="185">
        <v>300</v>
      </c>
      <c r="AM105" s="183" t="str">
        <f t="shared" ca="1" si="104"/>
        <v/>
      </c>
      <c r="AN105" s="175" t="str">
        <f>リスト!M89</f>
        <v>NG</v>
      </c>
      <c r="AO105" s="176" t="str">
        <f t="shared" ca="1" si="105"/>
        <v/>
      </c>
      <c r="AP105" s="179">
        <f t="shared" ca="1" si="106"/>
        <v>19</v>
      </c>
      <c r="AQ105" s="172">
        <f t="shared" ca="1" si="82"/>
        <v>1.8756169792694963</v>
      </c>
      <c r="AR105" s="191">
        <v>4</v>
      </c>
      <c r="AS105" s="192">
        <v>6</v>
      </c>
      <c r="AT105" s="172" t="str">
        <f t="shared" ca="1" si="107"/>
        <v/>
      </c>
      <c r="AU105" s="122"/>
      <c r="AV105" s="175" t="str">
        <f>リスト!N89</f>
        <v>NG</v>
      </c>
      <c r="AW105" s="176" t="str">
        <f t="shared" ca="1" si="108"/>
        <v/>
      </c>
      <c r="AX105" s="193">
        <f t="shared" ca="1" si="109"/>
        <v>0</v>
      </c>
      <c r="AY105" s="194">
        <f t="shared" ca="1" si="83"/>
        <v>0</v>
      </c>
      <c r="AZ105" s="173">
        <v>4.4000000000000004</v>
      </c>
      <c r="BA105" s="174">
        <v>6.6</v>
      </c>
      <c r="BB105" s="172" t="str">
        <f t="shared" ca="1" si="110"/>
        <v/>
      </c>
      <c r="BC105" s="177" t="str">
        <f>リスト!O89</f>
        <v>NG</v>
      </c>
      <c r="BD105" s="176" t="str">
        <f t="shared" ca="1" si="111"/>
        <v/>
      </c>
      <c r="BE105" s="193">
        <f t="shared" ca="1" si="112"/>
        <v>0</v>
      </c>
      <c r="BF105" s="194">
        <f t="shared" ca="1" si="84"/>
        <v>0</v>
      </c>
      <c r="BG105" s="173">
        <v>1.6</v>
      </c>
      <c r="BH105" s="174">
        <v>2.4</v>
      </c>
      <c r="BI105" s="172" t="str">
        <f t="shared" ca="1" si="113"/>
        <v/>
      </c>
      <c r="BJ105" s="140"/>
      <c r="BK105" s="140"/>
      <c r="BL105" s="178" t="str">
        <f>リスト!P89</f>
        <v>NG</v>
      </c>
      <c r="BM105" s="176" t="str">
        <f t="shared" ca="1" si="114"/>
        <v/>
      </c>
      <c r="BN105" s="193">
        <f t="shared" ca="1" si="115"/>
        <v>0</v>
      </c>
      <c r="BO105" s="194">
        <f t="shared" ca="1" si="85"/>
        <v>0</v>
      </c>
      <c r="BP105" s="173">
        <v>0.4</v>
      </c>
      <c r="BQ105" s="174">
        <v>0.6</v>
      </c>
      <c r="BR105" s="172" t="str">
        <f t="shared" ca="1" si="116"/>
        <v/>
      </c>
      <c r="BS105" s="175" t="str">
        <f>リスト!Q89</f>
        <v>NG</v>
      </c>
      <c r="BT105" s="176" t="str">
        <f t="shared" ca="1" si="117"/>
        <v/>
      </c>
      <c r="BU105" s="179">
        <f t="shared" ca="1" si="118"/>
        <v>0</v>
      </c>
      <c r="BV105" s="180">
        <f t="shared" ca="1" si="86"/>
        <v>0</v>
      </c>
      <c r="BW105" s="189">
        <v>0</v>
      </c>
      <c r="BX105" s="190">
        <v>0</v>
      </c>
      <c r="BY105" s="180" t="str">
        <f t="shared" ca="1" si="119"/>
        <v/>
      </c>
      <c r="BZ105" t="e">
        <f>リスト!#REF!</f>
        <v>#REF!</v>
      </c>
      <c r="CA105" s="290" t="e">
        <f>INDEX(リスト!X:X,MATCH($C105,リスト!$D:$D,0))</f>
        <v>#N/A</v>
      </c>
    </row>
    <row r="106" spans="1:79">
      <c r="A106" s="167">
        <f t="shared" si="87"/>
        <v>101</v>
      </c>
      <c r="B106" s="186" t="str">
        <f>リスト!C90</f>
        <v>システム</v>
      </c>
      <c r="C106" s="187">
        <f>リスト!D90</f>
        <v>0</v>
      </c>
      <c r="D106" s="188" t="str">
        <f>リスト!E90</f>
        <v>名称マスタ</v>
      </c>
      <c r="E106" s="224" t="str">
        <f t="shared" ca="1" si="88"/>
        <v/>
      </c>
      <c r="F106" s="172" t="str">
        <f t="shared" ca="1" si="38"/>
        <v/>
      </c>
      <c r="G106" s="173">
        <v>6</v>
      </c>
      <c r="H106" s="174">
        <v>10</v>
      </c>
      <c r="I106" s="172" t="str">
        <f t="shared" ca="1" si="89"/>
        <v/>
      </c>
      <c r="J106" s="133"/>
      <c r="K106" s="175" t="str">
        <f>リスト!H90</f>
        <v>NG</v>
      </c>
      <c r="L106" s="176" t="str">
        <f t="shared" ca="1" si="90"/>
        <v/>
      </c>
      <c r="M106" s="171">
        <f t="shared" ca="1" si="91"/>
        <v>54</v>
      </c>
      <c r="N106" s="177" t="str">
        <f>リスト!I90</f>
        <v>NG</v>
      </c>
      <c r="O106" s="176" t="str">
        <f t="shared" ca="1" si="92"/>
        <v/>
      </c>
      <c r="P106" s="171">
        <f t="shared" ca="1" si="93"/>
        <v>20</v>
      </c>
      <c r="Q106" s="172">
        <f t="shared" ca="1" si="94"/>
        <v>0.37037037037037035</v>
      </c>
      <c r="R106" s="173">
        <v>0.56000000000000005</v>
      </c>
      <c r="S106" s="174">
        <v>0.84</v>
      </c>
      <c r="T106" s="172" t="str">
        <f t="shared" ca="1" si="95"/>
        <v/>
      </c>
      <c r="U106" s="140"/>
      <c r="V106" s="178" t="str">
        <f>リスト!J90</f>
        <v>NG</v>
      </c>
      <c r="W106" s="176" t="str">
        <f t="shared" ca="1" si="96"/>
        <v/>
      </c>
      <c r="X106" s="225">
        <f t="shared" ca="1" si="97"/>
        <v>0</v>
      </c>
      <c r="Y106" s="175" t="str">
        <f>リスト!K90</f>
        <v>NG</v>
      </c>
      <c r="Z106" s="176" t="str">
        <f t="shared" ca="1" si="98"/>
        <v/>
      </c>
      <c r="AA106" s="179">
        <f t="shared" ca="1" si="99"/>
        <v>0</v>
      </c>
      <c r="AB106" s="180" t="str">
        <f t="shared" ca="1" si="100"/>
        <v/>
      </c>
      <c r="AC106" s="189">
        <v>8</v>
      </c>
      <c r="AD106" s="190">
        <v>12</v>
      </c>
      <c r="AE106" s="180" t="str">
        <f t="shared" ca="1" si="14"/>
        <v/>
      </c>
      <c r="AF106" s="140"/>
      <c r="AG106" s="177" t="str">
        <f>リスト!L90</f>
        <v>NG</v>
      </c>
      <c r="AH106" s="176" t="str">
        <f t="shared" ca="1" si="101"/>
        <v/>
      </c>
      <c r="AI106" s="229">
        <f t="shared" ca="1" si="102"/>
        <v>0</v>
      </c>
      <c r="AJ106" s="183" t="str">
        <f t="shared" ca="1" si="103"/>
        <v/>
      </c>
      <c r="AK106" s="184">
        <v>200</v>
      </c>
      <c r="AL106" s="185">
        <v>300</v>
      </c>
      <c r="AM106" s="183" t="str">
        <f t="shared" ca="1" si="104"/>
        <v/>
      </c>
      <c r="AN106" s="175" t="str">
        <f>リスト!M90</f>
        <v>NG</v>
      </c>
      <c r="AO106" s="176" t="str">
        <f t="shared" ca="1" si="105"/>
        <v/>
      </c>
      <c r="AP106" s="179">
        <f t="shared" ca="1" si="106"/>
        <v>0</v>
      </c>
      <c r="AQ106" s="172" t="str">
        <f t="shared" ca="1" si="82"/>
        <v/>
      </c>
      <c r="AR106" s="191">
        <v>4</v>
      </c>
      <c r="AS106" s="192">
        <v>6</v>
      </c>
      <c r="AT106" s="172" t="str">
        <f t="shared" ca="1" si="107"/>
        <v/>
      </c>
      <c r="AU106" s="122"/>
      <c r="AV106" s="175" t="str">
        <f>リスト!N90</f>
        <v>NG</v>
      </c>
      <c r="AW106" s="176" t="str">
        <f t="shared" ca="1" si="108"/>
        <v/>
      </c>
      <c r="AX106" s="193">
        <f t="shared" ca="1" si="109"/>
        <v>0</v>
      </c>
      <c r="AY106" s="194" t="str">
        <f t="shared" ca="1" si="83"/>
        <v/>
      </c>
      <c r="AZ106" s="173">
        <v>4.4000000000000004</v>
      </c>
      <c r="BA106" s="174">
        <v>6.6</v>
      </c>
      <c r="BB106" s="172" t="str">
        <f t="shared" ca="1" si="110"/>
        <v/>
      </c>
      <c r="BC106" s="177" t="str">
        <f>リスト!O90</f>
        <v>NG</v>
      </c>
      <c r="BD106" s="176" t="str">
        <f t="shared" ca="1" si="111"/>
        <v/>
      </c>
      <c r="BE106" s="193">
        <f t="shared" ca="1" si="112"/>
        <v>0</v>
      </c>
      <c r="BF106" s="194" t="str">
        <f t="shared" ca="1" si="84"/>
        <v/>
      </c>
      <c r="BG106" s="173">
        <v>1.6</v>
      </c>
      <c r="BH106" s="174">
        <v>2.4</v>
      </c>
      <c r="BI106" s="172" t="str">
        <f t="shared" ca="1" si="113"/>
        <v/>
      </c>
      <c r="BJ106" s="140"/>
      <c r="BK106" s="140"/>
      <c r="BL106" s="178" t="str">
        <f>リスト!P90</f>
        <v>NG</v>
      </c>
      <c r="BM106" s="176" t="str">
        <f t="shared" ca="1" si="114"/>
        <v/>
      </c>
      <c r="BN106" s="193" t="str">
        <f t="shared" ca="1" si="115"/>
        <v/>
      </c>
      <c r="BO106" s="194" t="str">
        <f t="shared" ca="1" si="85"/>
        <v/>
      </c>
      <c r="BP106" s="173">
        <v>0.4</v>
      </c>
      <c r="BQ106" s="174">
        <v>0.6</v>
      </c>
      <c r="BR106" s="172" t="str">
        <f t="shared" ca="1" si="116"/>
        <v/>
      </c>
      <c r="BS106" s="175" t="str">
        <f>リスト!Q90</f>
        <v>NG</v>
      </c>
      <c r="BT106" s="176" t="str">
        <f t="shared" ca="1" si="117"/>
        <v/>
      </c>
      <c r="BU106" s="179" t="str">
        <f t="shared" ca="1" si="118"/>
        <v/>
      </c>
      <c r="BV106" s="180" t="str">
        <f t="shared" ca="1" si="86"/>
        <v/>
      </c>
      <c r="BW106" s="189">
        <v>0</v>
      </c>
      <c r="BX106" s="190">
        <v>0</v>
      </c>
      <c r="BY106" s="180" t="str">
        <f t="shared" ca="1" si="119"/>
        <v/>
      </c>
      <c r="BZ106" t="e">
        <f>リスト!#REF!</f>
        <v>#REF!</v>
      </c>
      <c r="CA106" s="290" t="e">
        <f>INDEX(リスト!X:X,MATCH($C106,リスト!$D:$D,0))</f>
        <v>#N/A</v>
      </c>
    </row>
    <row r="107" spans="1:79">
      <c r="A107" s="167">
        <f t="shared" si="87"/>
        <v>102</v>
      </c>
      <c r="B107" s="186" t="str">
        <f>リスト!C91</f>
        <v>システム</v>
      </c>
      <c r="C107" s="187">
        <f>リスト!D91</f>
        <v>0</v>
      </c>
      <c r="D107" s="188" t="str">
        <f>リスト!E91</f>
        <v>採番マスタ</v>
      </c>
      <c r="E107" s="224" t="str">
        <f t="shared" ca="1" si="88"/>
        <v/>
      </c>
      <c r="F107" s="172" t="str">
        <f t="shared" ca="1" si="38"/>
        <v/>
      </c>
      <c r="G107" s="173">
        <v>6</v>
      </c>
      <c r="H107" s="174">
        <v>10</v>
      </c>
      <c r="I107" s="172" t="str">
        <f t="shared" ca="1" si="89"/>
        <v/>
      </c>
      <c r="J107" s="133"/>
      <c r="K107" s="175" t="str">
        <f>リスト!H91</f>
        <v>NG</v>
      </c>
      <c r="L107" s="176" t="str">
        <f t="shared" ca="1" si="90"/>
        <v/>
      </c>
      <c r="M107" s="171">
        <f t="shared" ca="1" si="91"/>
        <v>0</v>
      </c>
      <c r="N107" s="177" t="str">
        <f>リスト!I91</f>
        <v>NG</v>
      </c>
      <c r="O107" s="176" t="str">
        <f t="shared" ca="1" si="92"/>
        <v/>
      </c>
      <c r="P107" s="171">
        <f t="shared" ca="1" si="93"/>
        <v>0</v>
      </c>
      <c r="Q107" s="172" t="str">
        <f t="shared" ca="1" si="94"/>
        <v/>
      </c>
      <c r="R107" s="173">
        <v>0.56000000000000005</v>
      </c>
      <c r="S107" s="174">
        <v>0.84</v>
      </c>
      <c r="T107" s="172" t="str">
        <f t="shared" ca="1" si="95"/>
        <v/>
      </c>
      <c r="U107" s="140"/>
      <c r="V107" s="178" t="str">
        <f>リスト!J91</f>
        <v>NG</v>
      </c>
      <c r="W107" s="176" t="str">
        <f t="shared" ca="1" si="96"/>
        <v/>
      </c>
      <c r="X107" s="225">
        <f t="shared" ca="1" si="97"/>
        <v>0</v>
      </c>
      <c r="Y107" s="175" t="str">
        <f>リスト!K91</f>
        <v>NG</v>
      </c>
      <c r="Z107" s="176" t="str">
        <f t="shared" ca="1" si="98"/>
        <v/>
      </c>
      <c r="AA107" s="179">
        <f t="shared" ca="1" si="99"/>
        <v>0</v>
      </c>
      <c r="AB107" s="180" t="str">
        <f t="shared" ca="1" si="100"/>
        <v/>
      </c>
      <c r="AC107" s="189">
        <v>8</v>
      </c>
      <c r="AD107" s="190">
        <v>12</v>
      </c>
      <c r="AE107" s="180" t="str">
        <f t="shared" ca="1" si="14"/>
        <v/>
      </c>
      <c r="AF107" s="140"/>
      <c r="AG107" s="177" t="str">
        <f>リスト!L91</f>
        <v>NG</v>
      </c>
      <c r="AH107" s="176" t="str">
        <f t="shared" ca="1" si="101"/>
        <v/>
      </c>
      <c r="AI107" s="229">
        <f t="shared" ca="1" si="102"/>
        <v>0</v>
      </c>
      <c r="AJ107" s="183" t="str">
        <f t="shared" ca="1" si="103"/>
        <v/>
      </c>
      <c r="AK107" s="184">
        <v>200</v>
      </c>
      <c r="AL107" s="185">
        <v>300</v>
      </c>
      <c r="AM107" s="183" t="str">
        <f t="shared" ca="1" si="104"/>
        <v/>
      </c>
      <c r="AN107" s="175" t="str">
        <f>リスト!M91</f>
        <v>NG</v>
      </c>
      <c r="AO107" s="176" t="str">
        <f t="shared" ca="1" si="105"/>
        <v/>
      </c>
      <c r="AP107" s="179">
        <f t="shared" ca="1" si="106"/>
        <v>0</v>
      </c>
      <c r="AQ107" s="172" t="str">
        <f t="shared" ca="1" si="82"/>
        <v/>
      </c>
      <c r="AR107" s="191">
        <v>4</v>
      </c>
      <c r="AS107" s="192">
        <v>6</v>
      </c>
      <c r="AT107" s="172" t="str">
        <f t="shared" ca="1" si="107"/>
        <v/>
      </c>
      <c r="AU107" s="122"/>
      <c r="AV107" s="175" t="str">
        <f>リスト!N91</f>
        <v>NG</v>
      </c>
      <c r="AW107" s="176" t="str">
        <f t="shared" ca="1" si="108"/>
        <v/>
      </c>
      <c r="AX107" s="193">
        <f t="shared" ca="1" si="109"/>
        <v>0</v>
      </c>
      <c r="AY107" s="194" t="str">
        <f t="shared" ca="1" si="83"/>
        <v/>
      </c>
      <c r="AZ107" s="173">
        <v>4.4000000000000004</v>
      </c>
      <c r="BA107" s="174">
        <v>6.6</v>
      </c>
      <c r="BB107" s="172" t="str">
        <f t="shared" ca="1" si="110"/>
        <v/>
      </c>
      <c r="BC107" s="177" t="str">
        <f>リスト!O91</f>
        <v>NG</v>
      </c>
      <c r="BD107" s="176" t="str">
        <f t="shared" ca="1" si="111"/>
        <v/>
      </c>
      <c r="BE107" s="193">
        <f t="shared" ca="1" si="112"/>
        <v>0</v>
      </c>
      <c r="BF107" s="194" t="str">
        <f t="shared" ca="1" si="84"/>
        <v/>
      </c>
      <c r="BG107" s="173">
        <v>1.6</v>
      </c>
      <c r="BH107" s="174">
        <v>2.4</v>
      </c>
      <c r="BI107" s="172" t="str">
        <f t="shared" ca="1" si="113"/>
        <v/>
      </c>
      <c r="BJ107" s="140"/>
      <c r="BK107" s="140"/>
      <c r="BL107" s="178" t="str">
        <f>リスト!P91</f>
        <v>NG</v>
      </c>
      <c r="BM107" s="176" t="str">
        <f t="shared" ca="1" si="114"/>
        <v/>
      </c>
      <c r="BN107" s="193" t="str">
        <f t="shared" ca="1" si="115"/>
        <v/>
      </c>
      <c r="BO107" s="194" t="str">
        <f t="shared" ca="1" si="85"/>
        <v/>
      </c>
      <c r="BP107" s="173">
        <v>0.4</v>
      </c>
      <c r="BQ107" s="174">
        <v>0.6</v>
      </c>
      <c r="BR107" s="172" t="str">
        <f t="shared" ca="1" si="116"/>
        <v/>
      </c>
      <c r="BS107" s="175" t="str">
        <f>リスト!Q91</f>
        <v>NG</v>
      </c>
      <c r="BT107" s="176" t="str">
        <f t="shared" ca="1" si="117"/>
        <v/>
      </c>
      <c r="BU107" s="179" t="str">
        <f t="shared" ca="1" si="118"/>
        <v/>
      </c>
      <c r="BV107" s="180" t="str">
        <f t="shared" ca="1" si="86"/>
        <v/>
      </c>
      <c r="BW107" s="189">
        <v>0</v>
      </c>
      <c r="BX107" s="190">
        <v>0</v>
      </c>
      <c r="BY107" s="180" t="str">
        <f t="shared" ca="1" si="119"/>
        <v/>
      </c>
      <c r="BZ107" t="e">
        <f>リスト!#REF!</f>
        <v>#REF!</v>
      </c>
      <c r="CA107" s="290" t="e">
        <f>INDEX(リスト!X:X,MATCH($C107,リスト!$D:$D,0))</f>
        <v>#N/A</v>
      </c>
    </row>
    <row r="108" spans="1:79">
      <c r="A108" s="167">
        <f t="shared" si="87"/>
        <v>103</v>
      </c>
      <c r="B108" s="186" t="str">
        <f>リスト!C92</f>
        <v>システム</v>
      </c>
      <c r="C108" s="187">
        <f>リスト!D92</f>
        <v>0</v>
      </c>
      <c r="D108" s="188" t="str">
        <f>リスト!E92</f>
        <v>システムマスタ</v>
      </c>
      <c r="E108" s="224" t="str">
        <f t="shared" ca="1" si="88"/>
        <v/>
      </c>
      <c r="F108" s="172" t="str">
        <f t="shared" ca="1" si="38"/>
        <v/>
      </c>
      <c r="G108" s="173">
        <v>6</v>
      </c>
      <c r="H108" s="174">
        <v>10</v>
      </c>
      <c r="I108" s="172" t="str">
        <f t="shared" ca="1" si="89"/>
        <v/>
      </c>
      <c r="J108" s="133"/>
      <c r="K108" s="175" t="str">
        <f>リスト!H92</f>
        <v>NG</v>
      </c>
      <c r="L108" s="176" t="str">
        <f t="shared" ca="1" si="90"/>
        <v/>
      </c>
      <c r="M108" s="171">
        <f t="shared" ca="1" si="91"/>
        <v>27</v>
      </c>
      <c r="N108" s="177" t="str">
        <f>リスト!I92</f>
        <v>NG</v>
      </c>
      <c r="O108" s="176" t="str">
        <f t="shared" ca="1" si="92"/>
        <v/>
      </c>
      <c r="P108" s="171">
        <f t="shared" ca="1" si="93"/>
        <v>16</v>
      </c>
      <c r="Q108" s="172">
        <f t="shared" ca="1" si="94"/>
        <v>0.59259259259259256</v>
      </c>
      <c r="R108" s="173">
        <v>0.56000000000000005</v>
      </c>
      <c r="S108" s="174">
        <v>0.84</v>
      </c>
      <c r="T108" s="172" t="str">
        <f t="shared" ca="1" si="95"/>
        <v/>
      </c>
      <c r="U108" s="140"/>
      <c r="V108" s="178" t="str">
        <f>リスト!J92</f>
        <v>NG</v>
      </c>
      <c r="W108" s="176" t="str">
        <f t="shared" ca="1" si="96"/>
        <v/>
      </c>
      <c r="X108" s="225">
        <f t="shared" ca="1" si="97"/>
        <v>0.91200000000000003</v>
      </c>
      <c r="Y108" s="175" t="str">
        <f>リスト!K92</f>
        <v>NG</v>
      </c>
      <c r="Z108" s="176" t="str">
        <f t="shared" ca="1" si="98"/>
        <v/>
      </c>
      <c r="AA108" s="179">
        <f t="shared" ca="1" si="99"/>
        <v>12</v>
      </c>
      <c r="AB108" s="180">
        <f t="shared" ca="1" si="100"/>
        <v>13.157894736842104</v>
      </c>
      <c r="AC108" s="189">
        <v>8</v>
      </c>
      <c r="AD108" s="190">
        <v>12</v>
      </c>
      <c r="AE108" s="180" t="str">
        <f t="shared" ca="1" si="14"/>
        <v/>
      </c>
      <c r="AF108" s="140"/>
      <c r="AG108" s="177" t="str">
        <f>リスト!L92</f>
        <v>NG</v>
      </c>
      <c r="AH108" s="176" t="str">
        <f t="shared" ca="1" si="101"/>
        <v/>
      </c>
      <c r="AI108" s="229">
        <f t="shared" ca="1" si="102"/>
        <v>152</v>
      </c>
      <c r="AJ108" s="183">
        <f t="shared" ca="1" si="103"/>
        <v>166.66666666666666</v>
      </c>
      <c r="AK108" s="184">
        <v>200</v>
      </c>
      <c r="AL108" s="185">
        <v>300</v>
      </c>
      <c r="AM108" s="183" t="str">
        <f t="shared" ca="1" si="104"/>
        <v/>
      </c>
      <c r="AN108" s="175" t="str">
        <f>リスト!M92</f>
        <v>NG</v>
      </c>
      <c r="AO108" s="176" t="str">
        <f t="shared" ca="1" si="105"/>
        <v/>
      </c>
      <c r="AP108" s="179">
        <f t="shared" ca="1" si="106"/>
        <v>12</v>
      </c>
      <c r="AQ108" s="172">
        <f t="shared" ref="AQ108:AQ159" ca="1" si="120">IF(ISERROR(AP108/(AI108*0.01))=TRUE,"",AP108/(AI108*0.01))</f>
        <v>7.8947368421052628</v>
      </c>
      <c r="AR108" s="191">
        <v>4</v>
      </c>
      <c r="AS108" s="192">
        <v>6</v>
      </c>
      <c r="AT108" s="172" t="str">
        <f t="shared" ca="1" si="107"/>
        <v/>
      </c>
      <c r="AU108" s="122"/>
      <c r="AV108" s="175" t="str">
        <f>リスト!N92</f>
        <v>NG</v>
      </c>
      <c r="AW108" s="176" t="str">
        <f t="shared" ca="1" si="108"/>
        <v/>
      </c>
      <c r="AX108" s="193">
        <f t="shared" ca="1" si="109"/>
        <v>0</v>
      </c>
      <c r="AY108" s="194">
        <f t="shared" ref="AY108:AY159" ca="1" si="121">IF(ISERROR(AX108/$X108)=TRUE,"",AX108/$X108)</f>
        <v>0</v>
      </c>
      <c r="AZ108" s="173">
        <v>4.4000000000000004</v>
      </c>
      <c r="BA108" s="174">
        <v>6.6</v>
      </c>
      <c r="BB108" s="172" t="str">
        <f t="shared" ca="1" si="110"/>
        <v/>
      </c>
      <c r="BC108" s="177" t="str">
        <f>リスト!O92</f>
        <v>NG</v>
      </c>
      <c r="BD108" s="176" t="str">
        <f t="shared" ca="1" si="111"/>
        <v/>
      </c>
      <c r="BE108" s="193">
        <f t="shared" ca="1" si="112"/>
        <v>0</v>
      </c>
      <c r="BF108" s="194">
        <f t="shared" ref="BF108:BF159" ca="1" si="122">IF(ISERROR(BE108/$X108)=TRUE,"",BE108/$X108)</f>
        <v>0</v>
      </c>
      <c r="BG108" s="173">
        <v>1.6</v>
      </c>
      <c r="BH108" s="174">
        <v>2.4</v>
      </c>
      <c r="BI108" s="172" t="str">
        <f t="shared" ca="1" si="113"/>
        <v/>
      </c>
      <c r="BJ108" s="140"/>
      <c r="BK108" s="140"/>
      <c r="BL108" s="178" t="str">
        <f>リスト!P92</f>
        <v>NG</v>
      </c>
      <c r="BM108" s="176" t="str">
        <f t="shared" ca="1" si="114"/>
        <v/>
      </c>
      <c r="BN108" s="193" t="str">
        <f t="shared" ca="1" si="115"/>
        <v/>
      </c>
      <c r="BO108" s="194" t="str">
        <f t="shared" ref="BO108:BO159" ca="1" si="123">IF(ISERROR(BN108/$X108)=TRUE,"",BN108/$X108)</f>
        <v/>
      </c>
      <c r="BP108" s="173">
        <v>0.4</v>
      </c>
      <c r="BQ108" s="174">
        <v>0.6</v>
      </c>
      <c r="BR108" s="172" t="str">
        <f t="shared" ca="1" si="116"/>
        <v/>
      </c>
      <c r="BS108" s="175" t="str">
        <f>リスト!Q92</f>
        <v>NG</v>
      </c>
      <c r="BT108" s="176" t="str">
        <f t="shared" ca="1" si="117"/>
        <v/>
      </c>
      <c r="BU108" s="179" t="str">
        <f t="shared" ca="1" si="118"/>
        <v/>
      </c>
      <c r="BV108" s="180" t="str">
        <f t="shared" ref="BV108:BV159" ca="1" si="124">IF(ISERROR(BU108/$X108)=TRUE,"",BU108/$X108)</f>
        <v/>
      </c>
      <c r="BW108" s="189">
        <v>0</v>
      </c>
      <c r="BX108" s="190">
        <v>0</v>
      </c>
      <c r="BY108" s="180" t="str">
        <f t="shared" ca="1" si="119"/>
        <v/>
      </c>
      <c r="BZ108" t="e">
        <f>リスト!#REF!</f>
        <v>#REF!</v>
      </c>
      <c r="CA108" s="290" t="e">
        <f>INDEX(リスト!X:X,MATCH($C108,リスト!$D:$D,0))</f>
        <v>#N/A</v>
      </c>
    </row>
    <row r="109" spans="1:79">
      <c r="A109" s="167">
        <f t="shared" si="87"/>
        <v>104</v>
      </c>
      <c r="B109" s="186" t="str">
        <f>リスト!C93</f>
        <v>システム</v>
      </c>
      <c r="C109" s="187">
        <f>リスト!D93</f>
        <v>0</v>
      </c>
      <c r="D109" s="188" t="str">
        <f>リスト!E93</f>
        <v>パスワード変更</v>
      </c>
      <c r="E109" s="224" t="str">
        <f t="shared" ca="1" si="88"/>
        <v/>
      </c>
      <c r="F109" s="172" t="str">
        <f t="shared" ca="1" si="38"/>
        <v/>
      </c>
      <c r="G109" s="173">
        <v>6</v>
      </c>
      <c r="H109" s="174">
        <v>10</v>
      </c>
      <c r="I109" s="172" t="str">
        <f t="shared" ca="1" si="89"/>
        <v/>
      </c>
      <c r="J109" s="133"/>
      <c r="K109" s="175" t="str">
        <f>リスト!H93</f>
        <v>NG</v>
      </c>
      <c r="L109" s="176" t="str">
        <f t="shared" ca="1" si="90"/>
        <v/>
      </c>
      <c r="M109" s="171">
        <f t="shared" ca="1" si="91"/>
        <v>29</v>
      </c>
      <c r="N109" s="177" t="str">
        <f>リスト!I93</f>
        <v>NG</v>
      </c>
      <c r="O109" s="176" t="str">
        <f t="shared" ca="1" si="92"/>
        <v/>
      </c>
      <c r="P109" s="171">
        <f t="shared" ca="1" si="93"/>
        <v>24</v>
      </c>
      <c r="Q109" s="172">
        <f t="shared" ca="1" si="94"/>
        <v>0.82758620689655171</v>
      </c>
      <c r="R109" s="173">
        <v>0.56000000000000005</v>
      </c>
      <c r="S109" s="174">
        <v>0.84</v>
      </c>
      <c r="T109" s="172" t="str">
        <f t="shared" ca="1" si="95"/>
        <v/>
      </c>
      <c r="U109" s="140"/>
      <c r="V109" s="178" t="str">
        <f>リスト!J93</f>
        <v>NG</v>
      </c>
      <c r="W109" s="176" t="str">
        <f t="shared" ca="1" si="96"/>
        <v/>
      </c>
      <c r="X109" s="225">
        <f t="shared" ca="1" si="97"/>
        <v>1.044</v>
      </c>
      <c r="Y109" s="175" t="str">
        <f>リスト!K93</f>
        <v>NG</v>
      </c>
      <c r="Z109" s="176" t="str">
        <f t="shared" ca="1" si="98"/>
        <v/>
      </c>
      <c r="AA109" s="179">
        <f t="shared" ca="1" si="99"/>
        <v>5</v>
      </c>
      <c r="AB109" s="180">
        <f t="shared" ca="1" si="100"/>
        <v>4.7892720306513406</v>
      </c>
      <c r="AC109" s="189">
        <v>8</v>
      </c>
      <c r="AD109" s="190">
        <v>12</v>
      </c>
      <c r="AE109" s="180" t="str">
        <f t="shared" ca="1" si="14"/>
        <v/>
      </c>
      <c r="AF109" s="140"/>
      <c r="AG109" s="177" t="str">
        <f>リスト!L93</f>
        <v>NG</v>
      </c>
      <c r="AH109" s="176" t="str">
        <f t="shared" ca="1" si="101"/>
        <v/>
      </c>
      <c r="AI109" s="229">
        <f t="shared" ca="1" si="102"/>
        <v>278</v>
      </c>
      <c r="AJ109" s="183">
        <f t="shared" ca="1" si="103"/>
        <v>266.28352490421457</v>
      </c>
      <c r="AK109" s="184">
        <v>200</v>
      </c>
      <c r="AL109" s="185">
        <v>300</v>
      </c>
      <c r="AM109" s="183" t="str">
        <f t="shared" ca="1" si="104"/>
        <v/>
      </c>
      <c r="AN109" s="175" t="str">
        <f>リスト!M93</f>
        <v>NG</v>
      </c>
      <c r="AO109" s="176" t="str">
        <f t="shared" ca="1" si="105"/>
        <v/>
      </c>
      <c r="AP109" s="179">
        <f t="shared" ca="1" si="106"/>
        <v>18</v>
      </c>
      <c r="AQ109" s="172">
        <f t="shared" ca="1" si="120"/>
        <v>6.4748201438848918</v>
      </c>
      <c r="AR109" s="191">
        <v>4</v>
      </c>
      <c r="AS109" s="192">
        <v>6</v>
      </c>
      <c r="AT109" s="172" t="str">
        <f t="shared" ca="1" si="107"/>
        <v/>
      </c>
      <c r="AU109" s="122"/>
      <c r="AV109" s="175" t="str">
        <f>リスト!N93</f>
        <v>NG</v>
      </c>
      <c r="AW109" s="176" t="str">
        <f t="shared" ca="1" si="108"/>
        <v/>
      </c>
      <c r="AX109" s="193">
        <f t="shared" ca="1" si="109"/>
        <v>0</v>
      </c>
      <c r="AY109" s="194">
        <f t="shared" ca="1" si="121"/>
        <v>0</v>
      </c>
      <c r="AZ109" s="173">
        <v>4.4000000000000004</v>
      </c>
      <c r="BA109" s="174">
        <v>6.6</v>
      </c>
      <c r="BB109" s="172" t="str">
        <f t="shared" ca="1" si="110"/>
        <v/>
      </c>
      <c r="BC109" s="177" t="str">
        <f>リスト!O93</f>
        <v>NG</v>
      </c>
      <c r="BD109" s="176" t="str">
        <f t="shared" ca="1" si="111"/>
        <v/>
      </c>
      <c r="BE109" s="193">
        <f t="shared" ca="1" si="112"/>
        <v>0</v>
      </c>
      <c r="BF109" s="194">
        <f t="shared" ca="1" si="122"/>
        <v>0</v>
      </c>
      <c r="BG109" s="173">
        <v>1.6</v>
      </c>
      <c r="BH109" s="174">
        <v>2.4</v>
      </c>
      <c r="BI109" s="172" t="str">
        <f t="shared" ca="1" si="113"/>
        <v/>
      </c>
      <c r="BJ109" s="140"/>
      <c r="BK109" s="140"/>
      <c r="BL109" s="178" t="str">
        <f>リスト!P93</f>
        <v>NG</v>
      </c>
      <c r="BM109" s="176" t="str">
        <f t="shared" ca="1" si="114"/>
        <v/>
      </c>
      <c r="BN109" s="193" t="str">
        <f t="shared" ca="1" si="115"/>
        <v/>
      </c>
      <c r="BO109" s="194" t="str">
        <f t="shared" ca="1" si="123"/>
        <v/>
      </c>
      <c r="BP109" s="173">
        <v>0.4</v>
      </c>
      <c r="BQ109" s="174">
        <v>0.6</v>
      </c>
      <c r="BR109" s="172" t="str">
        <f t="shared" ca="1" si="116"/>
        <v/>
      </c>
      <c r="BS109" s="175" t="str">
        <f>リスト!Q93</f>
        <v>NG</v>
      </c>
      <c r="BT109" s="176" t="str">
        <f t="shared" ca="1" si="117"/>
        <v/>
      </c>
      <c r="BU109" s="179" t="str">
        <f t="shared" ca="1" si="118"/>
        <v/>
      </c>
      <c r="BV109" s="180" t="str">
        <f t="shared" ca="1" si="124"/>
        <v/>
      </c>
      <c r="BW109" s="189">
        <v>0</v>
      </c>
      <c r="BX109" s="190">
        <v>0</v>
      </c>
      <c r="BY109" s="180" t="str">
        <f t="shared" ca="1" si="119"/>
        <v/>
      </c>
      <c r="BZ109" t="e">
        <f>リスト!#REF!</f>
        <v>#REF!</v>
      </c>
      <c r="CA109" s="290" t="e">
        <f>INDEX(リスト!X:X,MATCH($C109,リスト!$D:$D,0))</f>
        <v>#N/A</v>
      </c>
    </row>
    <row r="110" spans="1:79">
      <c r="A110" s="167">
        <f t="shared" si="87"/>
        <v>105</v>
      </c>
      <c r="B110" s="186" t="str">
        <f>リスト!C94</f>
        <v>システム</v>
      </c>
      <c r="C110" s="187">
        <f>リスト!D94</f>
        <v>0</v>
      </c>
      <c r="D110" s="188" t="str">
        <f>リスト!E94</f>
        <v>月次締処理</v>
      </c>
      <c r="E110" s="224" t="str">
        <f t="shared" ca="1" si="88"/>
        <v/>
      </c>
      <c r="F110" s="172" t="str">
        <f t="shared" ca="1" si="38"/>
        <v/>
      </c>
      <c r="G110" s="173">
        <v>6</v>
      </c>
      <c r="H110" s="174">
        <v>10</v>
      </c>
      <c r="I110" s="172" t="str">
        <f t="shared" ca="1" si="89"/>
        <v/>
      </c>
      <c r="J110" s="133"/>
      <c r="K110" s="175" t="str">
        <f>リスト!H94</f>
        <v>NG</v>
      </c>
      <c r="L110" s="176" t="str">
        <f t="shared" ca="1" si="90"/>
        <v/>
      </c>
      <c r="M110" s="171">
        <f t="shared" ca="1" si="91"/>
        <v>38</v>
      </c>
      <c r="N110" s="177" t="str">
        <f>リスト!I94</f>
        <v>NG</v>
      </c>
      <c r="O110" s="176" t="str">
        <f t="shared" ca="1" si="92"/>
        <v/>
      </c>
      <c r="P110" s="171">
        <f t="shared" ca="1" si="93"/>
        <v>21</v>
      </c>
      <c r="Q110" s="172">
        <f t="shared" ca="1" si="94"/>
        <v>0.55263157894736847</v>
      </c>
      <c r="R110" s="173">
        <v>0.56000000000000005</v>
      </c>
      <c r="S110" s="174">
        <v>0.84</v>
      </c>
      <c r="T110" s="172" t="str">
        <f t="shared" ca="1" si="95"/>
        <v/>
      </c>
      <c r="U110" s="140"/>
      <c r="V110" s="178" t="str">
        <f>リスト!J94</f>
        <v>NG</v>
      </c>
      <c r="W110" s="176" t="str">
        <f t="shared" ca="1" si="96"/>
        <v/>
      </c>
      <c r="X110" s="225">
        <f t="shared" ca="1" si="97"/>
        <v>1.4159999999999999</v>
      </c>
      <c r="Y110" s="175" t="str">
        <f>リスト!K94</f>
        <v>NG</v>
      </c>
      <c r="Z110" s="176" t="str">
        <f t="shared" ca="1" si="98"/>
        <v/>
      </c>
      <c r="AA110" s="179">
        <f t="shared" ca="1" si="99"/>
        <v>12</v>
      </c>
      <c r="AB110" s="180">
        <f t="shared" ca="1" si="100"/>
        <v>8.4745762711864412</v>
      </c>
      <c r="AC110" s="189">
        <v>8</v>
      </c>
      <c r="AD110" s="190">
        <v>12</v>
      </c>
      <c r="AE110" s="180" t="str">
        <f t="shared" ca="1" si="14"/>
        <v/>
      </c>
      <c r="AF110" s="140"/>
      <c r="AG110" s="177" t="str">
        <f>リスト!L94</f>
        <v>NG</v>
      </c>
      <c r="AH110" s="176" t="str">
        <f t="shared" ca="1" si="101"/>
        <v/>
      </c>
      <c r="AI110" s="229">
        <f t="shared" ca="1" si="102"/>
        <v>226</v>
      </c>
      <c r="AJ110" s="183">
        <f t="shared" ca="1" si="103"/>
        <v>159.60451977401129</v>
      </c>
      <c r="AK110" s="184">
        <v>200</v>
      </c>
      <c r="AL110" s="185">
        <v>300</v>
      </c>
      <c r="AM110" s="183" t="str">
        <f t="shared" ca="1" si="104"/>
        <v/>
      </c>
      <c r="AN110" s="175" t="str">
        <f>リスト!M94</f>
        <v>NG</v>
      </c>
      <c r="AO110" s="176" t="str">
        <f t="shared" ca="1" si="105"/>
        <v/>
      </c>
      <c r="AP110" s="179">
        <f t="shared" ca="1" si="106"/>
        <v>19</v>
      </c>
      <c r="AQ110" s="172">
        <f t="shared" ca="1" si="120"/>
        <v>8.4070796460176975</v>
      </c>
      <c r="AR110" s="191">
        <v>4</v>
      </c>
      <c r="AS110" s="192">
        <v>6</v>
      </c>
      <c r="AT110" s="172" t="str">
        <f t="shared" ca="1" si="107"/>
        <v/>
      </c>
      <c r="AU110" s="122"/>
      <c r="AV110" s="175" t="str">
        <f>リスト!N94</f>
        <v>NG</v>
      </c>
      <c r="AW110" s="176" t="str">
        <f t="shared" ca="1" si="108"/>
        <v/>
      </c>
      <c r="AX110" s="193">
        <f t="shared" ca="1" si="109"/>
        <v>7</v>
      </c>
      <c r="AY110" s="194">
        <f t="shared" ca="1" si="121"/>
        <v>4.9435028248587569</v>
      </c>
      <c r="AZ110" s="173">
        <v>4.4000000000000004</v>
      </c>
      <c r="BA110" s="174">
        <v>6.6</v>
      </c>
      <c r="BB110" s="172" t="str">
        <f t="shared" ca="1" si="110"/>
        <v/>
      </c>
      <c r="BC110" s="177" t="str">
        <f>リスト!O94</f>
        <v>NG</v>
      </c>
      <c r="BD110" s="176" t="str">
        <f t="shared" ca="1" si="111"/>
        <v/>
      </c>
      <c r="BE110" s="193">
        <f t="shared" ca="1" si="112"/>
        <v>1</v>
      </c>
      <c r="BF110" s="194">
        <f t="shared" ca="1" si="122"/>
        <v>0.70621468926553677</v>
      </c>
      <c r="BG110" s="173">
        <v>1.6</v>
      </c>
      <c r="BH110" s="174">
        <v>2.4</v>
      </c>
      <c r="BI110" s="172" t="str">
        <f t="shared" ca="1" si="113"/>
        <v/>
      </c>
      <c r="BJ110" s="140"/>
      <c r="BK110" s="140"/>
      <c r="BL110" s="178" t="str">
        <f>リスト!P94</f>
        <v>NG</v>
      </c>
      <c r="BM110" s="176" t="str">
        <f t="shared" ca="1" si="114"/>
        <v/>
      </c>
      <c r="BN110" s="193">
        <f t="shared" ca="1" si="115"/>
        <v>0</v>
      </c>
      <c r="BO110" s="194">
        <f t="shared" ca="1" si="123"/>
        <v>0</v>
      </c>
      <c r="BP110" s="173">
        <v>0.4</v>
      </c>
      <c r="BQ110" s="174">
        <v>0.6</v>
      </c>
      <c r="BR110" s="172" t="str">
        <f t="shared" ca="1" si="116"/>
        <v/>
      </c>
      <c r="BS110" s="175" t="str">
        <f>リスト!Q94</f>
        <v>NG</v>
      </c>
      <c r="BT110" s="176" t="str">
        <f t="shared" ca="1" si="117"/>
        <v/>
      </c>
      <c r="BU110" s="179">
        <f t="shared" ca="1" si="118"/>
        <v>0</v>
      </c>
      <c r="BV110" s="180">
        <f t="shared" ca="1" si="124"/>
        <v>0</v>
      </c>
      <c r="BW110" s="189">
        <v>0</v>
      </c>
      <c r="BX110" s="190">
        <v>0</v>
      </c>
      <c r="BY110" s="180" t="str">
        <f t="shared" ca="1" si="119"/>
        <v/>
      </c>
      <c r="BZ110" t="e">
        <f>リスト!#REF!</f>
        <v>#REF!</v>
      </c>
      <c r="CA110" s="290" t="e">
        <f>INDEX(リスト!X:X,MATCH($C110,リスト!$D:$D,0))</f>
        <v>#N/A</v>
      </c>
    </row>
    <row r="111" spans="1:79">
      <c r="A111" s="167">
        <f t="shared" si="87"/>
        <v>106</v>
      </c>
      <c r="B111" s="186" t="str">
        <f>リスト!C95</f>
        <v>システム</v>
      </c>
      <c r="C111" s="187">
        <f>リスト!D95</f>
        <v>0</v>
      </c>
      <c r="D111" s="188" t="str">
        <f>リスト!E95</f>
        <v>データ繰越処理</v>
      </c>
      <c r="E111" s="224" t="str">
        <f t="shared" ca="1" si="88"/>
        <v/>
      </c>
      <c r="F111" s="172" t="str">
        <f t="shared" ca="1" si="38"/>
        <v/>
      </c>
      <c r="G111" s="173">
        <v>6</v>
      </c>
      <c r="H111" s="174">
        <v>10</v>
      </c>
      <c r="I111" s="172" t="str">
        <f t="shared" ca="1" si="89"/>
        <v/>
      </c>
      <c r="J111" s="133"/>
      <c r="K111" s="175" t="str">
        <f>リスト!H95</f>
        <v>NG</v>
      </c>
      <c r="L111" s="176" t="str">
        <f t="shared" ca="1" si="90"/>
        <v/>
      </c>
      <c r="M111" s="171">
        <f t="shared" ca="1" si="91"/>
        <v>41</v>
      </c>
      <c r="N111" s="177" t="str">
        <f>リスト!I95</f>
        <v>NG</v>
      </c>
      <c r="O111" s="176" t="str">
        <f t="shared" ca="1" si="92"/>
        <v/>
      </c>
      <c r="P111" s="171">
        <f t="shared" ca="1" si="93"/>
        <v>14</v>
      </c>
      <c r="Q111" s="172">
        <f t="shared" ca="1" si="94"/>
        <v>0.34146341463414637</v>
      </c>
      <c r="R111" s="173">
        <v>0.56000000000000005</v>
      </c>
      <c r="S111" s="174">
        <v>0.84</v>
      </c>
      <c r="T111" s="172" t="str">
        <f t="shared" ca="1" si="95"/>
        <v/>
      </c>
      <c r="U111" s="140"/>
      <c r="V111" s="178" t="str">
        <f>リスト!J95</f>
        <v>NG</v>
      </c>
      <c r="W111" s="176" t="str">
        <f t="shared" ca="1" si="96"/>
        <v/>
      </c>
      <c r="X111" s="225">
        <f t="shared" ca="1" si="97"/>
        <v>1.7430000000000001</v>
      </c>
      <c r="Y111" s="175" t="str">
        <f>リスト!K95</f>
        <v>NG</v>
      </c>
      <c r="Z111" s="176" t="str">
        <f t="shared" ca="1" si="98"/>
        <v/>
      </c>
      <c r="AA111" s="179">
        <f t="shared" ca="1" si="99"/>
        <v>17</v>
      </c>
      <c r="AB111" s="180">
        <f t="shared" ca="1" si="100"/>
        <v>9.7532989099254159</v>
      </c>
      <c r="AC111" s="189">
        <v>8</v>
      </c>
      <c r="AD111" s="190">
        <v>12</v>
      </c>
      <c r="AE111" s="180" t="str">
        <f t="shared" ca="1" si="14"/>
        <v/>
      </c>
      <c r="AF111" s="140"/>
      <c r="AG111" s="177" t="str">
        <f>リスト!L95</f>
        <v>NG</v>
      </c>
      <c r="AH111" s="176" t="str">
        <f t="shared" ca="1" si="101"/>
        <v/>
      </c>
      <c r="AI111" s="229">
        <f t="shared" ca="1" si="102"/>
        <v>585</v>
      </c>
      <c r="AJ111" s="183">
        <f t="shared" ca="1" si="103"/>
        <v>335.62822719449224</v>
      </c>
      <c r="AK111" s="184">
        <v>200</v>
      </c>
      <c r="AL111" s="185">
        <v>300</v>
      </c>
      <c r="AM111" s="183" t="str">
        <f t="shared" ca="1" si="104"/>
        <v/>
      </c>
      <c r="AN111" s="175" t="str">
        <f>リスト!M95</f>
        <v>NG</v>
      </c>
      <c r="AO111" s="176" t="str">
        <f t="shared" ca="1" si="105"/>
        <v/>
      </c>
      <c r="AP111" s="179">
        <f t="shared" ca="1" si="106"/>
        <v>37</v>
      </c>
      <c r="AQ111" s="172">
        <f t="shared" ca="1" si="120"/>
        <v>6.3247863247863245</v>
      </c>
      <c r="AR111" s="191">
        <v>4</v>
      </c>
      <c r="AS111" s="192">
        <v>6</v>
      </c>
      <c r="AT111" s="172" t="str">
        <f t="shared" ca="1" si="107"/>
        <v/>
      </c>
      <c r="AU111" s="122"/>
      <c r="AV111" s="175" t="str">
        <f>リスト!N95</f>
        <v>NG</v>
      </c>
      <c r="AW111" s="176" t="str">
        <f t="shared" ca="1" si="108"/>
        <v/>
      </c>
      <c r="AX111" s="193">
        <f t="shared" ca="1" si="109"/>
        <v>16</v>
      </c>
      <c r="AY111" s="194">
        <f t="shared" ca="1" si="121"/>
        <v>9.1795754446356845</v>
      </c>
      <c r="AZ111" s="173">
        <v>4.4000000000000004</v>
      </c>
      <c r="BA111" s="174">
        <v>6.6</v>
      </c>
      <c r="BB111" s="172" t="str">
        <f t="shared" ca="1" si="110"/>
        <v/>
      </c>
      <c r="BC111" s="177" t="str">
        <f>リスト!O95</f>
        <v>NG</v>
      </c>
      <c r="BD111" s="176" t="str">
        <f t="shared" ca="1" si="111"/>
        <v/>
      </c>
      <c r="BE111" s="193">
        <f t="shared" ca="1" si="112"/>
        <v>0</v>
      </c>
      <c r="BF111" s="194">
        <f t="shared" ca="1" si="122"/>
        <v>0</v>
      </c>
      <c r="BG111" s="173">
        <v>1.6</v>
      </c>
      <c r="BH111" s="174">
        <v>2.4</v>
      </c>
      <c r="BI111" s="172" t="str">
        <f t="shared" ca="1" si="113"/>
        <v/>
      </c>
      <c r="BJ111" s="140"/>
      <c r="BK111" s="140"/>
      <c r="BL111" s="178" t="str">
        <f>リスト!P95</f>
        <v>NG</v>
      </c>
      <c r="BM111" s="176" t="str">
        <f t="shared" ca="1" si="114"/>
        <v/>
      </c>
      <c r="BN111" s="193">
        <f t="shared" ca="1" si="115"/>
        <v>0</v>
      </c>
      <c r="BO111" s="194">
        <f t="shared" ca="1" si="123"/>
        <v>0</v>
      </c>
      <c r="BP111" s="173">
        <v>0.4</v>
      </c>
      <c r="BQ111" s="174">
        <v>0.6</v>
      </c>
      <c r="BR111" s="172" t="str">
        <f t="shared" ca="1" si="116"/>
        <v/>
      </c>
      <c r="BS111" s="175" t="str">
        <f>リスト!Q95</f>
        <v>NG</v>
      </c>
      <c r="BT111" s="176" t="str">
        <f t="shared" ca="1" si="117"/>
        <v/>
      </c>
      <c r="BU111" s="179">
        <f t="shared" ca="1" si="118"/>
        <v>0</v>
      </c>
      <c r="BV111" s="180">
        <f t="shared" ca="1" si="124"/>
        <v>0</v>
      </c>
      <c r="BW111" s="189">
        <v>0</v>
      </c>
      <c r="BX111" s="190">
        <v>0</v>
      </c>
      <c r="BY111" s="180" t="str">
        <f t="shared" ca="1" si="119"/>
        <v/>
      </c>
      <c r="BZ111" t="e">
        <f>リスト!#REF!</f>
        <v>#REF!</v>
      </c>
      <c r="CA111" s="290" t="e">
        <f>INDEX(リスト!X:X,MATCH($C111,リスト!$D:$D,0))</f>
        <v>#N/A</v>
      </c>
    </row>
    <row r="112" spans="1:79">
      <c r="A112" s="167">
        <f t="shared" si="87"/>
        <v>107</v>
      </c>
      <c r="B112" s="186" t="str">
        <f>リスト!C96</f>
        <v>システム</v>
      </c>
      <c r="C112" s="187">
        <f>リスト!D96</f>
        <v>0</v>
      </c>
      <c r="D112" s="188" t="str">
        <f>リスト!E96</f>
        <v>バックアップ</v>
      </c>
      <c r="E112" s="224" t="str">
        <f t="shared" ca="1" si="88"/>
        <v/>
      </c>
      <c r="F112" s="172" t="str">
        <f t="shared" ca="1" si="38"/>
        <v/>
      </c>
      <c r="G112" s="173">
        <v>6</v>
      </c>
      <c r="H112" s="174">
        <v>10</v>
      </c>
      <c r="I112" s="172" t="str">
        <f t="shared" ca="1" si="89"/>
        <v/>
      </c>
      <c r="J112" s="133"/>
      <c r="K112" s="175" t="str">
        <f>リスト!H96</f>
        <v>NG</v>
      </c>
      <c r="L112" s="176" t="str">
        <f t="shared" ca="1" si="90"/>
        <v/>
      </c>
      <c r="M112" s="171">
        <f t="shared" ca="1" si="91"/>
        <v>0</v>
      </c>
      <c r="N112" s="177" t="str">
        <f>リスト!I96</f>
        <v>NG</v>
      </c>
      <c r="O112" s="176" t="str">
        <f t="shared" ca="1" si="92"/>
        <v/>
      </c>
      <c r="P112" s="171">
        <f t="shared" ca="1" si="93"/>
        <v>0</v>
      </c>
      <c r="Q112" s="172" t="str">
        <f t="shared" ca="1" si="94"/>
        <v/>
      </c>
      <c r="R112" s="173">
        <v>0.56000000000000005</v>
      </c>
      <c r="S112" s="174">
        <v>0.84</v>
      </c>
      <c r="T112" s="172" t="str">
        <f t="shared" ca="1" si="95"/>
        <v/>
      </c>
      <c r="U112" s="140"/>
      <c r="V112" s="178" t="str">
        <f>リスト!J96</f>
        <v>NG</v>
      </c>
      <c r="W112" s="176" t="str">
        <f t="shared" ca="1" si="96"/>
        <v/>
      </c>
      <c r="X112" s="225">
        <f t="shared" ca="1" si="97"/>
        <v>0</v>
      </c>
      <c r="Y112" s="175" t="str">
        <f>リスト!K96</f>
        <v>NG</v>
      </c>
      <c r="Z112" s="176" t="str">
        <f t="shared" ca="1" si="98"/>
        <v/>
      </c>
      <c r="AA112" s="179">
        <f t="shared" ca="1" si="99"/>
        <v>0</v>
      </c>
      <c r="AB112" s="180" t="str">
        <f t="shared" ca="1" si="100"/>
        <v/>
      </c>
      <c r="AC112" s="189">
        <v>8</v>
      </c>
      <c r="AD112" s="190">
        <v>12</v>
      </c>
      <c r="AE112" s="180" t="str">
        <f t="shared" ca="1" si="14"/>
        <v/>
      </c>
      <c r="AF112" s="140"/>
      <c r="AG112" s="177" t="str">
        <f>リスト!L96</f>
        <v>NG</v>
      </c>
      <c r="AH112" s="176" t="str">
        <f t="shared" ca="1" si="101"/>
        <v/>
      </c>
      <c r="AI112" s="229">
        <f t="shared" ca="1" si="102"/>
        <v>0</v>
      </c>
      <c r="AJ112" s="183" t="str">
        <f t="shared" ca="1" si="103"/>
        <v/>
      </c>
      <c r="AK112" s="184">
        <v>200</v>
      </c>
      <c r="AL112" s="185">
        <v>300</v>
      </c>
      <c r="AM112" s="183" t="str">
        <f t="shared" ca="1" si="104"/>
        <v/>
      </c>
      <c r="AN112" s="175" t="str">
        <f>リスト!M96</f>
        <v>NG</v>
      </c>
      <c r="AO112" s="176" t="str">
        <f t="shared" ca="1" si="105"/>
        <v/>
      </c>
      <c r="AP112" s="179">
        <f t="shared" ca="1" si="106"/>
        <v>0</v>
      </c>
      <c r="AQ112" s="172" t="str">
        <f t="shared" ca="1" si="120"/>
        <v/>
      </c>
      <c r="AR112" s="191">
        <v>4</v>
      </c>
      <c r="AS112" s="192">
        <v>6</v>
      </c>
      <c r="AT112" s="172" t="str">
        <f t="shared" ca="1" si="107"/>
        <v/>
      </c>
      <c r="AU112" s="122"/>
      <c r="AV112" s="175" t="str">
        <f>リスト!N96</f>
        <v>NG</v>
      </c>
      <c r="AW112" s="176" t="str">
        <f t="shared" ca="1" si="108"/>
        <v/>
      </c>
      <c r="AX112" s="193">
        <f t="shared" ca="1" si="109"/>
        <v>0</v>
      </c>
      <c r="AY112" s="194" t="str">
        <f t="shared" ca="1" si="121"/>
        <v/>
      </c>
      <c r="AZ112" s="173">
        <v>4.4000000000000004</v>
      </c>
      <c r="BA112" s="174">
        <v>6.6</v>
      </c>
      <c r="BB112" s="172" t="str">
        <f t="shared" ca="1" si="110"/>
        <v/>
      </c>
      <c r="BC112" s="177" t="str">
        <f>リスト!O96</f>
        <v>NG</v>
      </c>
      <c r="BD112" s="176" t="str">
        <f t="shared" ca="1" si="111"/>
        <v/>
      </c>
      <c r="BE112" s="193">
        <f t="shared" ca="1" si="112"/>
        <v>0</v>
      </c>
      <c r="BF112" s="194" t="str">
        <f t="shared" ca="1" si="122"/>
        <v/>
      </c>
      <c r="BG112" s="173">
        <v>1.6</v>
      </c>
      <c r="BH112" s="174">
        <v>2.4</v>
      </c>
      <c r="BI112" s="172" t="str">
        <f t="shared" ca="1" si="113"/>
        <v/>
      </c>
      <c r="BJ112" s="140"/>
      <c r="BK112" s="140"/>
      <c r="BL112" s="178" t="str">
        <f>リスト!P96</f>
        <v>NG</v>
      </c>
      <c r="BM112" s="176" t="str">
        <f t="shared" ca="1" si="114"/>
        <v/>
      </c>
      <c r="BN112" s="193">
        <f t="shared" ca="1" si="115"/>
        <v>0</v>
      </c>
      <c r="BO112" s="194" t="str">
        <f t="shared" ca="1" si="123"/>
        <v/>
      </c>
      <c r="BP112" s="173">
        <v>0.4</v>
      </c>
      <c r="BQ112" s="174">
        <v>0.6</v>
      </c>
      <c r="BR112" s="172" t="str">
        <f t="shared" ca="1" si="116"/>
        <v/>
      </c>
      <c r="BS112" s="175" t="str">
        <f>リスト!Q96</f>
        <v>NG</v>
      </c>
      <c r="BT112" s="176" t="str">
        <f t="shared" ca="1" si="117"/>
        <v/>
      </c>
      <c r="BU112" s="179">
        <f t="shared" ca="1" si="118"/>
        <v>0</v>
      </c>
      <c r="BV112" s="180" t="str">
        <f t="shared" ca="1" si="124"/>
        <v/>
      </c>
      <c r="BW112" s="189">
        <v>0</v>
      </c>
      <c r="BX112" s="190">
        <v>0</v>
      </c>
      <c r="BY112" s="180" t="str">
        <f t="shared" ca="1" si="119"/>
        <v/>
      </c>
      <c r="BZ112" t="e">
        <f>リスト!#REF!</f>
        <v>#REF!</v>
      </c>
      <c r="CA112" s="290" t="e">
        <f>INDEX(リスト!X:X,MATCH($C112,リスト!$D:$D,0))</f>
        <v>#N/A</v>
      </c>
    </row>
    <row r="113" spans="1:79">
      <c r="A113" s="167">
        <f t="shared" si="87"/>
        <v>108</v>
      </c>
      <c r="B113" s="186" t="str">
        <f>リスト!C97</f>
        <v>システム</v>
      </c>
      <c r="C113" s="187">
        <f>リスト!D97</f>
        <v>0</v>
      </c>
      <c r="D113" s="188" t="str">
        <f>リスト!E97</f>
        <v>リストア</v>
      </c>
      <c r="E113" s="224" t="str">
        <f t="shared" ca="1" si="88"/>
        <v/>
      </c>
      <c r="F113" s="172" t="str">
        <f t="shared" ca="1" si="38"/>
        <v/>
      </c>
      <c r="G113" s="173">
        <v>6</v>
      </c>
      <c r="H113" s="174">
        <v>10</v>
      </c>
      <c r="I113" s="172" t="str">
        <f t="shared" ca="1" si="89"/>
        <v/>
      </c>
      <c r="J113" s="133"/>
      <c r="K113" s="175" t="str">
        <f>リスト!H97</f>
        <v>NG</v>
      </c>
      <c r="L113" s="176" t="str">
        <f t="shared" ca="1" si="90"/>
        <v/>
      </c>
      <c r="M113" s="171">
        <f t="shared" ca="1" si="91"/>
        <v>40</v>
      </c>
      <c r="N113" s="177" t="str">
        <f>リスト!I97</f>
        <v>NG</v>
      </c>
      <c r="O113" s="176" t="str">
        <f t="shared" ca="1" si="92"/>
        <v/>
      </c>
      <c r="P113" s="171">
        <f t="shared" ca="1" si="93"/>
        <v>19</v>
      </c>
      <c r="Q113" s="172">
        <f t="shared" ca="1" si="94"/>
        <v>0.47499999999999998</v>
      </c>
      <c r="R113" s="173">
        <v>0.56000000000000005</v>
      </c>
      <c r="S113" s="174">
        <v>0.84</v>
      </c>
      <c r="T113" s="172" t="str">
        <f t="shared" ca="1" si="95"/>
        <v/>
      </c>
      <c r="U113" s="140"/>
      <c r="V113" s="178" t="str">
        <f>リスト!J97</f>
        <v>NG</v>
      </c>
      <c r="W113" s="176" t="str">
        <f t="shared" ca="1" si="96"/>
        <v/>
      </c>
      <c r="X113" s="225">
        <f t="shared" ca="1" si="97"/>
        <v>1.9350000000000001</v>
      </c>
      <c r="Y113" s="175" t="str">
        <f>リスト!K97</f>
        <v>NG</v>
      </c>
      <c r="Z113" s="176" t="str">
        <f t="shared" ca="1" si="98"/>
        <v/>
      </c>
      <c r="AA113" s="179">
        <f t="shared" ca="1" si="99"/>
        <v>26</v>
      </c>
      <c r="AB113" s="180">
        <f t="shared" ca="1" si="100"/>
        <v>13.436692506459949</v>
      </c>
      <c r="AC113" s="189">
        <v>8</v>
      </c>
      <c r="AD113" s="190">
        <v>12</v>
      </c>
      <c r="AE113" s="180" t="str">
        <f t="shared" ca="1" si="14"/>
        <v/>
      </c>
      <c r="AF113" s="140"/>
      <c r="AG113" s="177" t="str">
        <f>リスト!L97</f>
        <v>NG</v>
      </c>
      <c r="AH113" s="176" t="str">
        <f t="shared" ca="1" si="101"/>
        <v/>
      </c>
      <c r="AI113" s="229">
        <f t="shared" ca="1" si="102"/>
        <v>297</v>
      </c>
      <c r="AJ113" s="183">
        <f t="shared" ca="1" si="103"/>
        <v>153.48837209302326</v>
      </c>
      <c r="AK113" s="184">
        <v>200</v>
      </c>
      <c r="AL113" s="185">
        <v>300</v>
      </c>
      <c r="AM113" s="183" t="str">
        <f t="shared" ca="1" si="104"/>
        <v/>
      </c>
      <c r="AN113" s="175" t="str">
        <f>リスト!M97</f>
        <v>NG</v>
      </c>
      <c r="AO113" s="176" t="str">
        <f t="shared" ca="1" si="105"/>
        <v/>
      </c>
      <c r="AP113" s="179">
        <f t="shared" ca="1" si="106"/>
        <v>8</v>
      </c>
      <c r="AQ113" s="172">
        <f t="shared" ca="1" si="120"/>
        <v>2.6936026936026933</v>
      </c>
      <c r="AR113" s="191">
        <v>4</v>
      </c>
      <c r="AS113" s="192">
        <v>6</v>
      </c>
      <c r="AT113" s="172" t="str">
        <f t="shared" ca="1" si="107"/>
        <v/>
      </c>
      <c r="AU113" s="122"/>
      <c r="AV113" s="175" t="str">
        <f>リスト!N97</f>
        <v>NG</v>
      </c>
      <c r="AW113" s="176" t="str">
        <f t="shared" ca="1" si="108"/>
        <v/>
      </c>
      <c r="AX113" s="193">
        <f t="shared" ca="1" si="109"/>
        <v>9</v>
      </c>
      <c r="AY113" s="194">
        <f t="shared" ca="1" si="121"/>
        <v>4.6511627906976747</v>
      </c>
      <c r="AZ113" s="173">
        <v>4.4000000000000004</v>
      </c>
      <c r="BA113" s="174">
        <v>6.6</v>
      </c>
      <c r="BB113" s="172" t="str">
        <f t="shared" ca="1" si="110"/>
        <v/>
      </c>
      <c r="BC113" s="177" t="str">
        <f>リスト!O97</f>
        <v>NG</v>
      </c>
      <c r="BD113" s="176" t="str">
        <f t="shared" ca="1" si="111"/>
        <v/>
      </c>
      <c r="BE113" s="193">
        <f t="shared" ca="1" si="112"/>
        <v>2</v>
      </c>
      <c r="BF113" s="194">
        <f t="shared" ca="1" si="122"/>
        <v>1.0335917312661498</v>
      </c>
      <c r="BG113" s="173">
        <v>1.6</v>
      </c>
      <c r="BH113" s="174">
        <v>2.4</v>
      </c>
      <c r="BI113" s="172" t="str">
        <f t="shared" ca="1" si="113"/>
        <v/>
      </c>
      <c r="BJ113" s="140"/>
      <c r="BK113" s="140"/>
      <c r="BL113" s="178" t="str">
        <f>リスト!P97</f>
        <v>NG</v>
      </c>
      <c r="BM113" s="176" t="str">
        <f t="shared" ca="1" si="114"/>
        <v/>
      </c>
      <c r="BN113" s="193">
        <f t="shared" ca="1" si="115"/>
        <v>0</v>
      </c>
      <c r="BO113" s="194">
        <f t="shared" ca="1" si="123"/>
        <v>0</v>
      </c>
      <c r="BP113" s="173">
        <v>0.4</v>
      </c>
      <c r="BQ113" s="174">
        <v>0.6</v>
      </c>
      <c r="BR113" s="172" t="str">
        <f t="shared" ca="1" si="116"/>
        <v/>
      </c>
      <c r="BS113" s="175" t="str">
        <f>リスト!Q97</f>
        <v>NG</v>
      </c>
      <c r="BT113" s="176" t="str">
        <f t="shared" ca="1" si="117"/>
        <v/>
      </c>
      <c r="BU113" s="179">
        <f t="shared" ca="1" si="118"/>
        <v>0</v>
      </c>
      <c r="BV113" s="180">
        <f t="shared" ca="1" si="124"/>
        <v>0</v>
      </c>
      <c r="BW113" s="189">
        <v>0</v>
      </c>
      <c r="BX113" s="190">
        <v>0</v>
      </c>
      <c r="BY113" s="180" t="str">
        <f t="shared" ca="1" si="119"/>
        <v/>
      </c>
      <c r="BZ113" t="e">
        <f>リスト!#REF!</f>
        <v>#REF!</v>
      </c>
      <c r="CA113" s="290" t="e">
        <f>INDEX(リスト!X:X,MATCH($C113,リスト!$D:$D,0))</f>
        <v>#N/A</v>
      </c>
    </row>
    <row r="114" spans="1:79">
      <c r="A114" s="167">
        <f t="shared" si="87"/>
        <v>109</v>
      </c>
      <c r="B114" s="186">
        <f>リスト!C98</f>
        <v>0</v>
      </c>
      <c r="C114" s="187">
        <f>リスト!D98</f>
        <v>0</v>
      </c>
      <c r="D114" s="188" t="str">
        <f>リスト!E98</f>
        <v>法人管理</v>
      </c>
      <c r="E114" s="224" t="str">
        <f t="shared" ca="1" si="88"/>
        <v/>
      </c>
      <c r="F114" s="172" t="str">
        <f t="shared" ca="1" si="38"/>
        <v/>
      </c>
      <c r="G114" s="173">
        <v>6</v>
      </c>
      <c r="H114" s="174">
        <v>10</v>
      </c>
      <c r="I114" s="172" t="str">
        <f t="shared" ca="1" si="89"/>
        <v/>
      </c>
      <c r="J114" s="133"/>
      <c r="K114" s="175" t="str">
        <f>リスト!H98</f>
        <v>NG</v>
      </c>
      <c r="L114" s="176" t="str">
        <f t="shared" ca="1" si="90"/>
        <v/>
      </c>
      <c r="M114" s="171">
        <f t="shared" ca="1" si="91"/>
        <v>56</v>
      </c>
      <c r="N114" s="177" t="str">
        <f>リスト!I98</f>
        <v>NG</v>
      </c>
      <c r="O114" s="176" t="str">
        <f t="shared" ca="1" si="92"/>
        <v/>
      </c>
      <c r="P114" s="171">
        <f t="shared" ca="1" si="93"/>
        <v>59</v>
      </c>
      <c r="Q114" s="172">
        <f t="shared" ca="1" si="94"/>
        <v>1.0535714285714286</v>
      </c>
      <c r="R114" s="173">
        <v>0.56000000000000005</v>
      </c>
      <c r="S114" s="174">
        <v>0.84</v>
      </c>
      <c r="T114" s="172" t="str">
        <f t="shared" ca="1" si="95"/>
        <v/>
      </c>
      <c r="U114" s="140"/>
      <c r="V114" s="178" t="str">
        <f>リスト!J98</f>
        <v>NG</v>
      </c>
      <c r="W114" s="176" t="str">
        <f t="shared" ca="1" si="96"/>
        <v/>
      </c>
      <c r="X114" s="225">
        <f t="shared" ca="1" si="97"/>
        <v>2.3479999999999999</v>
      </c>
      <c r="Y114" s="175" t="str">
        <f>リスト!K98</f>
        <v>NG</v>
      </c>
      <c r="Z114" s="176" t="str">
        <f t="shared" ca="1" si="98"/>
        <v/>
      </c>
      <c r="AA114" s="179">
        <f t="shared" ca="1" si="99"/>
        <v>41</v>
      </c>
      <c r="AB114" s="180">
        <f t="shared" ca="1" si="100"/>
        <v>17.461669505962522</v>
      </c>
      <c r="AC114" s="189">
        <v>8</v>
      </c>
      <c r="AD114" s="190">
        <v>12</v>
      </c>
      <c r="AE114" s="180" t="str">
        <f t="shared" ca="1" si="14"/>
        <v/>
      </c>
      <c r="AF114" s="140"/>
      <c r="AG114" s="177" t="str">
        <f>リスト!L98</f>
        <v>NG</v>
      </c>
      <c r="AH114" s="176" t="str">
        <f t="shared" ca="1" si="101"/>
        <v/>
      </c>
      <c r="AI114" s="229">
        <f t="shared" ca="1" si="102"/>
        <v>947</v>
      </c>
      <c r="AJ114" s="183">
        <f t="shared" ca="1" si="103"/>
        <v>403.32197614991486</v>
      </c>
      <c r="AK114" s="184">
        <v>200</v>
      </c>
      <c r="AL114" s="185">
        <v>300</v>
      </c>
      <c r="AM114" s="183" t="str">
        <f t="shared" ca="1" si="104"/>
        <v/>
      </c>
      <c r="AN114" s="175" t="str">
        <f>リスト!M98</f>
        <v>NG</v>
      </c>
      <c r="AO114" s="176" t="str">
        <f t="shared" ca="1" si="105"/>
        <v/>
      </c>
      <c r="AP114" s="179">
        <f t="shared" ca="1" si="106"/>
        <v>20</v>
      </c>
      <c r="AQ114" s="172">
        <f t="shared" ca="1" si="120"/>
        <v>2.1119324181626187</v>
      </c>
      <c r="AR114" s="191">
        <v>4</v>
      </c>
      <c r="AS114" s="192">
        <v>6</v>
      </c>
      <c r="AT114" s="172" t="str">
        <f t="shared" ca="1" si="107"/>
        <v/>
      </c>
      <c r="AU114" s="122"/>
      <c r="AV114" s="175" t="str">
        <f>リスト!N98</f>
        <v>NG</v>
      </c>
      <c r="AW114" s="176" t="str">
        <f t="shared" ca="1" si="108"/>
        <v/>
      </c>
      <c r="AX114" s="193">
        <f t="shared" ca="1" si="109"/>
        <v>22</v>
      </c>
      <c r="AY114" s="194">
        <f t="shared" ca="1" si="121"/>
        <v>9.369676320272573</v>
      </c>
      <c r="AZ114" s="173">
        <v>4.4000000000000004</v>
      </c>
      <c r="BA114" s="174">
        <v>6.6</v>
      </c>
      <c r="BB114" s="172" t="str">
        <f t="shared" ca="1" si="110"/>
        <v/>
      </c>
      <c r="BC114" s="177" t="str">
        <f>リスト!O98</f>
        <v>NG</v>
      </c>
      <c r="BD114" s="176" t="str">
        <f t="shared" ca="1" si="111"/>
        <v/>
      </c>
      <c r="BE114" s="193">
        <f t="shared" ca="1" si="112"/>
        <v>0</v>
      </c>
      <c r="BF114" s="194">
        <f t="shared" ca="1" si="122"/>
        <v>0</v>
      </c>
      <c r="BG114" s="173">
        <v>1.6</v>
      </c>
      <c r="BH114" s="174">
        <v>2.4</v>
      </c>
      <c r="BI114" s="172" t="str">
        <f t="shared" ca="1" si="113"/>
        <v/>
      </c>
      <c r="BJ114" s="140"/>
      <c r="BK114" s="140"/>
      <c r="BL114" s="178" t="str">
        <f>リスト!P98</f>
        <v>NG</v>
      </c>
      <c r="BM114" s="176" t="str">
        <f t="shared" ca="1" si="114"/>
        <v/>
      </c>
      <c r="BN114" s="193">
        <f t="shared" ca="1" si="115"/>
        <v>0</v>
      </c>
      <c r="BO114" s="194">
        <f t="shared" ca="1" si="123"/>
        <v>0</v>
      </c>
      <c r="BP114" s="173">
        <v>0.4</v>
      </c>
      <c r="BQ114" s="174">
        <v>0.6</v>
      </c>
      <c r="BR114" s="172" t="str">
        <f t="shared" ca="1" si="116"/>
        <v/>
      </c>
      <c r="BS114" s="175" t="str">
        <f>リスト!Q98</f>
        <v>NG</v>
      </c>
      <c r="BT114" s="176" t="str">
        <f t="shared" ca="1" si="117"/>
        <v/>
      </c>
      <c r="BU114" s="179">
        <f t="shared" ca="1" si="118"/>
        <v>0</v>
      </c>
      <c r="BV114" s="180">
        <f t="shared" ca="1" si="124"/>
        <v>0</v>
      </c>
      <c r="BW114" s="189">
        <v>0</v>
      </c>
      <c r="BX114" s="190">
        <v>0</v>
      </c>
      <c r="BY114" s="180" t="str">
        <f t="shared" ca="1" si="119"/>
        <v/>
      </c>
      <c r="BZ114" t="e">
        <f>リスト!#REF!</f>
        <v>#REF!</v>
      </c>
      <c r="CA114" s="290" t="e">
        <f>INDEX(リスト!X:X,MATCH($C114,リスト!$D:$D,0))</f>
        <v>#N/A</v>
      </c>
    </row>
    <row r="115" spans="1:79">
      <c r="A115" s="167">
        <f t="shared" si="87"/>
        <v>110</v>
      </c>
      <c r="B115" s="186">
        <f>リスト!C99</f>
        <v>0</v>
      </c>
      <c r="C115" s="187">
        <f>リスト!D99</f>
        <v>0</v>
      </c>
      <c r="D115" s="188" t="str">
        <f>リスト!E99</f>
        <v>ライセンス管理</v>
      </c>
      <c r="E115" s="224" t="str">
        <f t="shared" ca="1" si="88"/>
        <v/>
      </c>
      <c r="F115" s="172" t="str">
        <f t="shared" ca="1" si="38"/>
        <v/>
      </c>
      <c r="G115" s="173">
        <v>6</v>
      </c>
      <c r="H115" s="174">
        <v>10</v>
      </c>
      <c r="I115" s="172" t="str">
        <f t="shared" ca="1" si="89"/>
        <v/>
      </c>
      <c r="J115" s="133"/>
      <c r="K115" s="175" t="str">
        <f>リスト!H99</f>
        <v>NG</v>
      </c>
      <c r="L115" s="176" t="str">
        <f t="shared" ca="1" si="90"/>
        <v/>
      </c>
      <c r="M115" s="171">
        <f t="shared" ca="1" si="91"/>
        <v>45</v>
      </c>
      <c r="N115" s="177" t="str">
        <f>リスト!I99</f>
        <v>NG</v>
      </c>
      <c r="O115" s="176" t="str">
        <f t="shared" ca="1" si="92"/>
        <v/>
      </c>
      <c r="P115" s="171">
        <f t="shared" ca="1" si="93"/>
        <v>26</v>
      </c>
      <c r="Q115" s="172">
        <f t="shared" ca="1" si="94"/>
        <v>0.57777777777777772</v>
      </c>
      <c r="R115" s="173">
        <v>0.56000000000000005</v>
      </c>
      <c r="S115" s="174">
        <v>0.84</v>
      </c>
      <c r="T115" s="172" t="str">
        <f t="shared" ca="1" si="95"/>
        <v/>
      </c>
      <c r="U115" s="140"/>
      <c r="V115" s="178" t="str">
        <f>リスト!J99</f>
        <v>NG</v>
      </c>
      <c r="W115" s="176" t="str">
        <f t="shared" ca="1" si="96"/>
        <v/>
      </c>
      <c r="X115" s="225">
        <f t="shared" ca="1" si="97"/>
        <v>0.879</v>
      </c>
      <c r="Y115" s="175" t="str">
        <f>リスト!K99</f>
        <v>NG</v>
      </c>
      <c r="Z115" s="176" t="str">
        <f t="shared" ca="1" si="98"/>
        <v/>
      </c>
      <c r="AA115" s="179">
        <f t="shared" ca="1" si="99"/>
        <v>0</v>
      </c>
      <c r="AB115" s="180">
        <f t="shared" ca="1" si="100"/>
        <v>0</v>
      </c>
      <c r="AC115" s="189">
        <v>8</v>
      </c>
      <c r="AD115" s="190">
        <v>12</v>
      </c>
      <c r="AE115" s="180" t="str">
        <f t="shared" ca="1" si="14"/>
        <v/>
      </c>
      <c r="AF115" s="140"/>
      <c r="AG115" s="177" t="str">
        <f>リスト!L99</f>
        <v>NG</v>
      </c>
      <c r="AH115" s="176" t="str">
        <f t="shared" ca="1" si="101"/>
        <v/>
      </c>
      <c r="AI115" s="229">
        <f t="shared" ca="1" si="102"/>
        <v>224</v>
      </c>
      <c r="AJ115" s="183">
        <f t="shared" ca="1" si="103"/>
        <v>254.83503981797497</v>
      </c>
      <c r="AK115" s="184">
        <v>200</v>
      </c>
      <c r="AL115" s="185">
        <v>300</v>
      </c>
      <c r="AM115" s="183" t="str">
        <f t="shared" ca="1" si="104"/>
        <v/>
      </c>
      <c r="AN115" s="175" t="str">
        <f>リスト!M99</f>
        <v>NG</v>
      </c>
      <c r="AO115" s="176" t="str">
        <f t="shared" ca="1" si="105"/>
        <v/>
      </c>
      <c r="AP115" s="179">
        <f t="shared" ca="1" si="106"/>
        <v>13</v>
      </c>
      <c r="AQ115" s="172">
        <f t="shared" ca="1" si="120"/>
        <v>5.8035714285714279</v>
      </c>
      <c r="AR115" s="191">
        <v>4</v>
      </c>
      <c r="AS115" s="192">
        <v>6</v>
      </c>
      <c r="AT115" s="172" t="str">
        <f t="shared" ca="1" si="107"/>
        <v/>
      </c>
      <c r="AU115" s="122"/>
      <c r="AV115" s="175" t="str">
        <f>リスト!N99</f>
        <v>NG</v>
      </c>
      <c r="AW115" s="176" t="str">
        <f t="shared" ca="1" si="108"/>
        <v/>
      </c>
      <c r="AX115" s="193">
        <f t="shared" ca="1" si="109"/>
        <v>0</v>
      </c>
      <c r="AY115" s="194">
        <f t="shared" ca="1" si="121"/>
        <v>0</v>
      </c>
      <c r="AZ115" s="173">
        <v>4.4000000000000004</v>
      </c>
      <c r="BA115" s="174">
        <v>6.6</v>
      </c>
      <c r="BB115" s="172" t="str">
        <f t="shared" ca="1" si="110"/>
        <v/>
      </c>
      <c r="BC115" s="177" t="str">
        <f>リスト!O99</f>
        <v>NG</v>
      </c>
      <c r="BD115" s="176" t="str">
        <f t="shared" ca="1" si="111"/>
        <v/>
      </c>
      <c r="BE115" s="193">
        <f t="shared" ca="1" si="112"/>
        <v>0</v>
      </c>
      <c r="BF115" s="194">
        <f t="shared" ca="1" si="122"/>
        <v>0</v>
      </c>
      <c r="BG115" s="173">
        <v>1.6</v>
      </c>
      <c r="BH115" s="174">
        <v>2.4</v>
      </c>
      <c r="BI115" s="172" t="str">
        <f t="shared" ca="1" si="113"/>
        <v/>
      </c>
      <c r="BJ115" s="140"/>
      <c r="BK115" s="140"/>
      <c r="BL115" s="178" t="str">
        <f>リスト!P99</f>
        <v>NG</v>
      </c>
      <c r="BM115" s="176" t="str">
        <f t="shared" ca="1" si="114"/>
        <v/>
      </c>
      <c r="BN115" s="193" t="str">
        <f t="shared" ca="1" si="115"/>
        <v/>
      </c>
      <c r="BO115" s="194" t="str">
        <f t="shared" ca="1" si="123"/>
        <v/>
      </c>
      <c r="BP115" s="173">
        <v>0.4</v>
      </c>
      <c r="BQ115" s="174">
        <v>0.6</v>
      </c>
      <c r="BR115" s="172" t="str">
        <f t="shared" ca="1" si="116"/>
        <v/>
      </c>
      <c r="BS115" s="175" t="str">
        <f>リスト!Q99</f>
        <v>NG</v>
      </c>
      <c r="BT115" s="176" t="str">
        <f t="shared" ca="1" si="117"/>
        <v/>
      </c>
      <c r="BU115" s="179" t="str">
        <f t="shared" ca="1" si="118"/>
        <v/>
      </c>
      <c r="BV115" s="180" t="str">
        <f t="shared" ca="1" si="124"/>
        <v/>
      </c>
      <c r="BW115" s="189">
        <v>0</v>
      </c>
      <c r="BX115" s="190">
        <v>0</v>
      </c>
      <c r="BY115" s="180" t="str">
        <f t="shared" ca="1" si="119"/>
        <v/>
      </c>
      <c r="BZ115" t="e">
        <f>リスト!#REF!</f>
        <v>#REF!</v>
      </c>
      <c r="CA115" s="290" t="e">
        <f>INDEX(リスト!X:X,MATCH($C115,リスト!$D:$D,0))</f>
        <v>#N/A</v>
      </c>
    </row>
    <row r="116" spans="1:79">
      <c r="A116" s="167">
        <f t="shared" si="87"/>
        <v>111</v>
      </c>
      <c r="B116" s="186">
        <f>リスト!C100</f>
        <v>0</v>
      </c>
      <c r="C116" s="187">
        <f>リスト!D100</f>
        <v>0</v>
      </c>
      <c r="D116" s="188" t="str">
        <f>リスト!E100</f>
        <v>メッセージ管理</v>
      </c>
      <c r="E116" s="224" t="str">
        <f t="shared" ca="1" si="88"/>
        <v/>
      </c>
      <c r="F116" s="172" t="str">
        <f t="shared" ca="1" si="38"/>
        <v/>
      </c>
      <c r="G116" s="173">
        <v>6</v>
      </c>
      <c r="H116" s="174">
        <v>10</v>
      </c>
      <c r="I116" s="172" t="str">
        <f t="shared" ca="1" si="89"/>
        <v/>
      </c>
      <c r="J116" s="133"/>
      <c r="K116" s="175" t="str">
        <f>リスト!H100</f>
        <v>NG</v>
      </c>
      <c r="L116" s="176" t="str">
        <f t="shared" ca="1" si="90"/>
        <v/>
      </c>
      <c r="M116" s="171">
        <f t="shared" ca="1" si="91"/>
        <v>46</v>
      </c>
      <c r="N116" s="177" t="str">
        <f>リスト!I100</f>
        <v>NG</v>
      </c>
      <c r="O116" s="176" t="str">
        <f t="shared" ca="1" si="92"/>
        <v/>
      </c>
      <c r="P116" s="171">
        <f t="shared" ca="1" si="93"/>
        <v>23</v>
      </c>
      <c r="Q116" s="172">
        <f t="shared" ca="1" si="94"/>
        <v>0.5</v>
      </c>
      <c r="R116" s="173">
        <v>0.56000000000000005</v>
      </c>
      <c r="S116" s="174">
        <v>0.84</v>
      </c>
      <c r="T116" s="172" t="str">
        <f t="shared" ca="1" si="95"/>
        <v/>
      </c>
      <c r="U116" s="140"/>
      <c r="V116" s="178" t="str">
        <f>リスト!J100</f>
        <v>NG</v>
      </c>
      <c r="W116" s="176" t="str">
        <f t="shared" ca="1" si="96"/>
        <v/>
      </c>
      <c r="X116" s="225">
        <f t="shared" ca="1" si="97"/>
        <v>0</v>
      </c>
      <c r="Y116" s="175" t="str">
        <f>リスト!K100</f>
        <v>NG</v>
      </c>
      <c r="Z116" s="176" t="str">
        <f t="shared" ca="1" si="98"/>
        <v/>
      </c>
      <c r="AA116" s="179">
        <f t="shared" ca="1" si="99"/>
        <v>0</v>
      </c>
      <c r="AB116" s="180" t="str">
        <f t="shared" ca="1" si="100"/>
        <v/>
      </c>
      <c r="AC116" s="189">
        <v>8</v>
      </c>
      <c r="AD116" s="190">
        <v>12</v>
      </c>
      <c r="AE116" s="180" t="str">
        <f t="shared" ca="1" si="14"/>
        <v/>
      </c>
      <c r="AF116" s="140"/>
      <c r="AG116" s="177" t="str">
        <f>リスト!L100</f>
        <v>NG</v>
      </c>
      <c r="AH116" s="176" t="str">
        <f t="shared" ca="1" si="101"/>
        <v/>
      </c>
      <c r="AI116" s="229">
        <f t="shared" ca="1" si="102"/>
        <v>234</v>
      </c>
      <c r="AJ116" s="183" t="str">
        <f t="shared" ca="1" si="103"/>
        <v/>
      </c>
      <c r="AK116" s="184">
        <v>200</v>
      </c>
      <c r="AL116" s="185">
        <v>300</v>
      </c>
      <c r="AM116" s="183" t="str">
        <f t="shared" ca="1" si="104"/>
        <v/>
      </c>
      <c r="AN116" s="175" t="str">
        <f>リスト!M100</f>
        <v>NG</v>
      </c>
      <c r="AO116" s="176" t="str">
        <f t="shared" ca="1" si="105"/>
        <v/>
      </c>
      <c r="AP116" s="179">
        <f t="shared" ca="1" si="106"/>
        <v>19</v>
      </c>
      <c r="AQ116" s="172">
        <f t="shared" ca="1" si="120"/>
        <v>8.119658119658121</v>
      </c>
      <c r="AR116" s="191">
        <v>4</v>
      </c>
      <c r="AS116" s="192">
        <v>6</v>
      </c>
      <c r="AT116" s="172" t="str">
        <f t="shared" ca="1" si="107"/>
        <v/>
      </c>
      <c r="AU116" s="122"/>
      <c r="AV116" s="175" t="str">
        <f>リスト!N100</f>
        <v>NG</v>
      </c>
      <c r="AW116" s="176" t="str">
        <f t="shared" ca="1" si="108"/>
        <v/>
      </c>
      <c r="AX116" s="193">
        <f t="shared" ca="1" si="109"/>
        <v>0</v>
      </c>
      <c r="AY116" s="194" t="str">
        <f t="shared" ca="1" si="121"/>
        <v/>
      </c>
      <c r="AZ116" s="173">
        <v>4.4000000000000004</v>
      </c>
      <c r="BA116" s="174">
        <v>6.6</v>
      </c>
      <c r="BB116" s="172" t="str">
        <f t="shared" ca="1" si="110"/>
        <v/>
      </c>
      <c r="BC116" s="177" t="str">
        <f>リスト!O100</f>
        <v>NG</v>
      </c>
      <c r="BD116" s="176" t="str">
        <f t="shared" ca="1" si="111"/>
        <v/>
      </c>
      <c r="BE116" s="193">
        <f t="shared" ca="1" si="112"/>
        <v>0</v>
      </c>
      <c r="BF116" s="194" t="str">
        <f t="shared" ca="1" si="122"/>
        <v/>
      </c>
      <c r="BG116" s="173">
        <v>1.6</v>
      </c>
      <c r="BH116" s="174">
        <v>2.4</v>
      </c>
      <c r="BI116" s="172" t="str">
        <f t="shared" ca="1" si="113"/>
        <v/>
      </c>
      <c r="BJ116" s="140"/>
      <c r="BK116" s="140"/>
      <c r="BL116" s="178" t="str">
        <f>リスト!P100</f>
        <v>NG</v>
      </c>
      <c r="BM116" s="176" t="str">
        <f t="shared" ca="1" si="114"/>
        <v/>
      </c>
      <c r="BN116" s="193" t="str">
        <f t="shared" ca="1" si="115"/>
        <v/>
      </c>
      <c r="BO116" s="194" t="str">
        <f t="shared" ca="1" si="123"/>
        <v/>
      </c>
      <c r="BP116" s="173">
        <v>0.4</v>
      </c>
      <c r="BQ116" s="174">
        <v>0.6</v>
      </c>
      <c r="BR116" s="172" t="str">
        <f t="shared" ca="1" si="116"/>
        <v/>
      </c>
      <c r="BS116" s="175" t="str">
        <f>リスト!Q100</f>
        <v>NG</v>
      </c>
      <c r="BT116" s="176" t="str">
        <f t="shared" ca="1" si="117"/>
        <v/>
      </c>
      <c r="BU116" s="179" t="str">
        <f t="shared" ca="1" si="118"/>
        <v/>
      </c>
      <c r="BV116" s="180" t="str">
        <f t="shared" ca="1" si="124"/>
        <v/>
      </c>
      <c r="BW116" s="189">
        <v>0</v>
      </c>
      <c r="BX116" s="190">
        <v>0</v>
      </c>
      <c r="BY116" s="180" t="str">
        <f t="shared" ca="1" si="119"/>
        <v/>
      </c>
      <c r="BZ116" t="e">
        <f>リスト!#REF!</f>
        <v>#REF!</v>
      </c>
      <c r="CA116" s="290" t="e">
        <f>INDEX(リスト!X:X,MATCH($C116,リスト!$D:$D,0))</f>
        <v>#N/A</v>
      </c>
    </row>
    <row r="117" spans="1:79">
      <c r="A117" s="167">
        <f t="shared" si="87"/>
        <v>112</v>
      </c>
      <c r="B117" s="186">
        <f>リスト!C101</f>
        <v>0</v>
      </c>
      <c r="C117" s="187">
        <f>リスト!D101</f>
        <v>0</v>
      </c>
      <c r="D117" s="188" t="str">
        <f>リスト!E101</f>
        <v>申込ページより申し込み</v>
      </c>
      <c r="E117" s="224" t="str">
        <f t="shared" ca="1" si="88"/>
        <v/>
      </c>
      <c r="F117" s="172" t="str">
        <f t="shared" ca="1" si="38"/>
        <v/>
      </c>
      <c r="G117" s="173">
        <v>6</v>
      </c>
      <c r="H117" s="174">
        <v>10</v>
      </c>
      <c r="I117" s="172" t="str">
        <f t="shared" ca="1" si="89"/>
        <v/>
      </c>
      <c r="J117" s="133"/>
      <c r="K117" s="175" t="str">
        <f>リスト!H101</f>
        <v>NG</v>
      </c>
      <c r="L117" s="176" t="str">
        <f t="shared" ca="1" si="90"/>
        <v/>
      </c>
      <c r="M117" s="171">
        <f t="shared" ca="1" si="91"/>
        <v>46</v>
      </c>
      <c r="N117" s="177" t="str">
        <f>リスト!I101</f>
        <v>NG</v>
      </c>
      <c r="O117" s="176" t="str">
        <f t="shared" ca="1" si="92"/>
        <v/>
      </c>
      <c r="P117" s="171">
        <f t="shared" ca="1" si="93"/>
        <v>29</v>
      </c>
      <c r="Q117" s="172">
        <f t="shared" ca="1" si="94"/>
        <v>0.63043478260869568</v>
      </c>
      <c r="R117" s="173">
        <v>0.56000000000000005</v>
      </c>
      <c r="S117" s="174">
        <v>0.84</v>
      </c>
      <c r="T117" s="172" t="str">
        <f t="shared" ca="1" si="95"/>
        <v/>
      </c>
      <c r="U117" s="140"/>
      <c r="V117" s="178" t="str">
        <f>リスト!J101</f>
        <v>NG</v>
      </c>
      <c r="W117" s="176" t="str">
        <f t="shared" ca="1" si="96"/>
        <v/>
      </c>
      <c r="X117" s="225">
        <f t="shared" ca="1" si="97"/>
        <v>1.62</v>
      </c>
      <c r="Y117" s="175" t="str">
        <f>リスト!K101</f>
        <v>NG</v>
      </c>
      <c r="Z117" s="176" t="str">
        <f t="shared" ca="1" si="98"/>
        <v/>
      </c>
      <c r="AA117" s="179">
        <f t="shared" ca="1" si="99"/>
        <v>25</v>
      </c>
      <c r="AB117" s="180">
        <f t="shared" ca="1" si="100"/>
        <v>15.432098765432098</v>
      </c>
      <c r="AC117" s="189">
        <v>8</v>
      </c>
      <c r="AD117" s="190">
        <v>12</v>
      </c>
      <c r="AE117" s="180" t="str">
        <f t="shared" ca="1" si="14"/>
        <v/>
      </c>
      <c r="AF117" s="140"/>
      <c r="AG117" s="177" t="str">
        <f>リスト!L101</f>
        <v>NG</v>
      </c>
      <c r="AH117" s="176" t="str">
        <f t="shared" ca="1" si="101"/>
        <v/>
      </c>
      <c r="AI117" s="229">
        <f t="shared" ca="1" si="102"/>
        <v>210</v>
      </c>
      <c r="AJ117" s="183">
        <f t="shared" ca="1" si="103"/>
        <v>129.62962962962962</v>
      </c>
      <c r="AK117" s="184">
        <v>200</v>
      </c>
      <c r="AL117" s="185">
        <v>300</v>
      </c>
      <c r="AM117" s="183" t="str">
        <f t="shared" ca="1" si="104"/>
        <v/>
      </c>
      <c r="AN117" s="175" t="str">
        <f>リスト!M101</f>
        <v>NG</v>
      </c>
      <c r="AO117" s="176" t="str">
        <f t="shared" ca="1" si="105"/>
        <v/>
      </c>
      <c r="AP117" s="179">
        <f t="shared" ca="1" si="106"/>
        <v>19</v>
      </c>
      <c r="AQ117" s="172">
        <f t="shared" ca="1" si="120"/>
        <v>9.0476190476190474</v>
      </c>
      <c r="AR117" s="191">
        <v>4</v>
      </c>
      <c r="AS117" s="192">
        <v>6</v>
      </c>
      <c r="AT117" s="172" t="str">
        <f t="shared" ca="1" si="107"/>
        <v/>
      </c>
      <c r="AU117" s="122"/>
      <c r="AV117" s="175" t="str">
        <f>リスト!N101</f>
        <v>NG</v>
      </c>
      <c r="AW117" s="176" t="str">
        <f t="shared" ca="1" si="108"/>
        <v/>
      </c>
      <c r="AX117" s="193">
        <f t="shared" ca="1" si="109"/>
        <v>0</v>
      </c>
      <c r="AY117" s="194">
        <f t="shared" ca="1" si="121"/>
        <v>0</v>
      </c>
      <c r="AZ117" s="173">
        <v>4.4000000000000004</v>
      </c>
      <c r="BA117" s="174">
        <v>6.6</v>
      </c>
      <c r="BB117" s="172" t="str">
        <f t="shared" ca="1" si="110"/>
        <v/>
      </c>
      <c r="BC117" s="177" t="str">
        <f>リスト!O101</f>
        <v>NG</v>
      </c>
      <c r="BD117" s="176" t="str">
        <f t="shared" ca="1" si="111"/>
        <v/>
      </c>
      <c r="BE117" s="193">
        <f t="shared" ca="1" si="112"/>
        <v>0</v>
      </c>
      <c r="BF117" s="194">
        <f t="shared" ca="1" si="122"/>
        <v>0</v>
      </c>
      <c r="BG117" s="173">
        <v>1.6</v>
      </c>
      <c r="BH117" s="174">
        <v>2.4</v>
      </c>
      <c r="BI117" s="172" t="str">
        <f t="shared" ca="1" si="113"/>
        <v/>
      </c>
      <c r="BJ117" s="140"/>
      <c r="BK117" s="140"/>
      <c r="BL117" s="178" t="str">
        <f>リスト!P101</f>
        <v>NG</v>
      </c>
      <c r="BM117" s="176" t="str">
        <f t="shared" ca="1" si="114"/>
        <v/>
      </c>
      <c r="BN117" s="193">
        <f t="shared" ca="1" si="115"/>
        <v>0</v>
      </c>
      <c r="BO117" s="194">
        <f t="shared" ca="1" si="123"/>
        <v>0</v>
      </c>
      <c r="BP117" s="173">
        <v>0.4</v>
      </c>
      <c r="BQ117" s="174">
        <v>0.6</v>
      </c>
      <c r="BR117" s="172" t="str">
        <f t="shared" ca="1" si="116"/>
        <v/>
      </c>
      <c r="BS117" s="175" t="str">
        <f>リスト!Q101</f>
        <v>NG</v>
      </c>
      <c r="BT117" s="176" t="str">
        <f t="shared" ca="1" si="117"/>
        <v/>
      </c>
      <c r="BU117" s="179">
        <f t="shared" ca="1" si="118"/>
        <v>0</v>
      </c>
      <c r="BV117" s="180">
        <f t="shared" ca="1" si="124"/>
        <v>0</v>
      </c>
      <c r="BW117" s="189">
        <v>0</v>
      </c>
      <c r="BX117" s="190">
        <v>0</v>
      </c>
      <c r="BY117" s="180" t="str">
        <f t="shared" ca="1" si="119"/>
        <v/>
      </c>
      <c r="BZ117" t="e">
        <f>リスト!#REF!</f>
        <v>#REF!</v>
      </c>
      <c r="CA117" s="290" t="e">
        <f>INDEX(リスト!X:X,MATCH($C117,リスト!$D:$D,0))</f>
        <v>#N/A</v>
      </c>
    </row>
    <row r="118" spans="1:79">
      <c r="A118" s="167">
        <f t="shared" si="87"/>
        <v>113</v>
      </c>
      <c r="B118" s="186">
        <f>リスト!C102</f>
        <v>0</v>
      </c>
      <c r="C118" s="187">
        <f>リスト!D102</f>
        <v>0</v>
      </c>
      <c r="D118" s="188" t="str">
        <f>リスト!E102</f>
        <v>申込受付</v>
      </c>
      <c r="E118" s="224" t="str">
        <f t="shared" ca="1" si="88"/>
        <v/>
      </c>
      <c r="F118" s="172" t="str">
        <f t="shared" ca="1" si="38"/>
        <v/>
      </c>
      <c r="G118" s="173">
        <v>6</v>
      </c>
      <c r="H118" s="174">
        <v>10</v>
      </c>
      <c r="I118" s="172" t="str">
        <f t="shared" ca="1" si="89"/>
        <v/>
      </c>
      <c r="J118" s="133"/>
      <c r="K118" s="175" t="str">
        <f>リスト!H102</f>
        <v>NG</v>
      </c>
      <c r="L118" s="176" t="str">
        <f t="shared" ca="1" si="90"/>
        <v/>
      </c>
      <c r="M118" s="171">
        <f t="shared" ca="1" si="91"/>
        <v>45</v>
      </c>
      <c r="N118" s="177" t="str">
        <f>リスト!I102</f>
        <v>NG</v>
      </c>
      <c r="O118" s="176" t="str">
        <f t="shared" ca="1" si="92"/>
        <v/>
      </c>
      <c r="P118" s="171">
        <f t="shared" ca="1" si="93"/>
        <v>8</v>
      </c>
      <c r="Q118" s="172">
        <f t="shared" ca="1" si="94"/>
        <v>0.17777777777777778</v>
      </c>
      <c r="R118" s="173">
        <v>0.56000000000000005</v>
      </c>
      <c r="S118" s="174">
        <v>0.84</v>
      </c>
      <c r="T118" s="172" t="str">
        <f t="shared" ca="1" si="95"/>
        <v/>
      </c>
      <c r="U118" s="140"/>
      <c r="V118" s="178" t="str">
        <f>リスト!J102</f>
        <v>NG</v>
      </c>
      <c r="W118" s="176" t="str">
        <f t="shared" ca="1" si="96"/>
        <v/>
      </c>
      <c r="X118" s="225">
        <f t="shared" ca="1" si="97"/>
        <v>0</v>
      </c>
      <c r="Y118" s="175" t="str">
        <f>リスト!K102</f>
        <v>NG</v>
      </c>
      <c r="Z118" s="176" t="str">
        <f t="shared" ca="1" si="98"/>
        <v/>
      </c>
      <c r="AA118" s="179">
        <f t="shared" ca="1" si="99"/>
        <v>0</v>
      </c>
      <c r="AB118" s="180" t="str">
        <f t="shared" ca="1" si="100"/>
        <v/>
      </c>
      <c r="AC118" s="189">
        <v>8</v>
      </c>
      <c r="AD118" s="190">
        <v>12</v>
      </c>
      <c r="AE118" s="180" t="str">
        <f t="shared" ca="1" si="14"/>
        <v/>
      </c>
      <c r="AF118" s="140"/>
      <c r="AG118" s="177" t="str">
        <f>リスト!L102</f>
        <v>NG</v>
      </c>
      <c r="AH118" s="176" t="str">
        <f t="shared" ca="1" si="101"/>
        <v/>
      </c>
      <c r="AI118" s="229">
        <f t="shared" ca="1" si="102"/>
        <v>0</v>
      </c>
      <c r="AJ118" s="183" t="str">
        <f t="shared" ca="1" si="103"/>
        <v/>
      </c>
      <c r="AK118" s="184">
        <v>200</v>
      </c>
      <c r="AL118" s="185">
        <v>300</v>
      </c>
      <c r="AM118" s="183" t="str">
        <f t="shared" ca="1" si="104"/>
        <v/>
      </c>
      <c r="AN118" s="175" t="str">
        <f>リスト!M102</f>
        <v>NG</v>
      </c>
      <c r="AO118" s="176" t="str">
        <f t="shared" ca="1" si="105"/>
        <v/>
      </c>
      <c r="AP118" s="179">
        <f t="shared" ca="1" si="106"/>
        <v>0</v>
      </c>
      <c r="AQ118" s="172" t="str">
        <f t="shared" ca="1" si="120"/>
        <v/>
      </c>
      <c r="AR118" s="191">
        <v>4</v>
      </c>
      <c r="AS118" s="192">
        <v>6</v>
      </c>
      <c r="AT118" s="172" t="str">
        <f t="shared" ca="1" si="107"/>
        <v/>
      </c>
      <c r="AU118" s="122"/>
      <c r="AV118" s="175" t="str">
        <f>リスト!N102</f>
        <v>NG</v>
      </c>
      <c r="AW118" s="176" t="str">
        <f t="shared" ca="1" si="108"/>
        <v/>
      </c>
      <c r="AX118" s="193">
        <f t="shared" ca="1" si="109"/>
        <v>0</v>
      </c>
      <c r="AY118" s="194" t="str">
        <f t="shared" ca="1" si="121"/>
        <v/>
      </c>
      <c r="AZ118" s="173">
        <v>4.4000000000000004</v>
      </c>
      <c r="BA118" s="174">
        <v>6.6</v>
      </c>
      <c r="BB118" s="172" t="str">
        <f t="shared" ca="1" si="110"/>
        <v/>
      </c>
      <c r="BC118" s="177" t="str">
        <f>リスト!O102</f>
        <v>NG</v>
      </c>
      <c r="BD118" s="176" t="str">
        <f t="shared" ca="1" si="111"/>
        <v/>
      </c>
      <c r="BE118" s="193">
        <f t="shared" ca="1" si="112"/>
        <v>0</v>
      </c>
      <c r="BF118" s="194" t="str">
        <f t="shared" ca="1" si="122"/>
        <v/>
      </c>
      <c r="BG118" s="173">
        <v>1.6</v>
      </c>
      <c r="BH118" s="174">
        <v>2.4</v>
      </c>
      <c r="BI118" s="172" t="str">
        <f t="shared" ca="1" si="113"/>
        <v/>
      </c>
      <c r="BJ118" s="140"/>
      <c r="BK118" s="140"/>
      <c r="BL118" s="178" t="str">
        <f>リスト!P102</f>
        <v>NG</v>
      </c>
      <c r="BM118" s="176" t="str">
        <f t="shared" ca="1" si="114"/>
        <v/>
      </c>
      <c r="BN118" s="193" t="str">
        <f t="shared" ca="1" si="115"/>
        <v/>
      </c>
      <c r="BO118" s="194" t="str">
        <f t="shared" ca="1" si="123"/>
        <v/>
      </c>
      <c r="BP118" s="173">
        <v>0.4</v>
      </c>
      <c r="BQ118" s="174">
        <v>0.6</v>
      </c>
      <c r="BR118" s="172" t="str">
        <f t="shared" ca="1" si="116"/>
        <v/>
      </c>
      <c r="BS118" s="175" t="str">
        <f>リスト!Q102</f>
        <v>NG</v>
      </c>
      <c r="BT118" s="176" t="str">
        <f t="shared" ca="1" si="117"/>
        <v/>
      </c>
      <c r="BU118" s="179" t="str">
        <f t="shared" ca="1" si="118"/>
        <v/>
      </c>
      <c r="BV118" s="180" t="str">
        <f t="shared" ca="1" si="124"/>
        <v/>
      </c>
      <c r="BW118" s="189">
        <v>0</v>
      </c>
      <c r="BX118" s="190">
        <v>0</v>
      </c>
      <c r="BY118" s="180" t="str">
        <f t="shared" ca="1" si="119"/>
        <v/>
      </c>
      <c r="BZ118" t="e">
        <f>リスト!#REF!</f>
        <v>#REF!</v>
      </c>
      <c r="CA118" s="290" t="e">
        <f>INDEX(リスト!X:X,MATCH($C118,リスト!$D:$D,0))</f>
        <v>#N/A</v>
      </c>
    </row>
    <row r="119" spans="1:79">
      <c r="A119" s="167">
        <f t="shared" si="87"/>
        <v>114</v>
      </c>
      <c r="B119" s="186">
        <f>リスト!C103</f>
        <v>0</v>
      </c>
      <c r="C119" s="187">
        <f>リスト!D103</f>
        <v>0</v>
      </c>
      <c r="D119" s="188" t="str">
        <f>リスト!E103</f>
        <v>企業向け環境自動作成</v>
      </c>
      <c r="E119" s="224" t="str">
        <f t="shared" ca="1" si="88"/>
        <v/>
      </c>
      <c r="F119" s="172" t="str">
        <f t="shared" ca="1" si="38"/>
        <v/>
      </c>
      <c r="G119" s="173">
        <v>6</v>
      </c>
      <c r="H119" s="174">
        <v>10</v>
      </c>
      <c r="I119" s="172" t="str">
        <f t="shared" ca="1" si="89"/>
        <v/>
      </c>
      <c r="J119" s="133"/>
      <c r="K119" s="175" t="str">
        <f>リスト!H103</f>
        <v>NG</v>
      </c>
      <c r="L119" s="176" t="str">
        <f t="shared" ca="1" si="90"/>
        <v/>
      </c>
      <c r="M119" s="171">
        <f t="shared" ca="1" si="91"/>
        <v>48</v>
      </c>
      <c r="N119" s="177" t="str">
        <f>リスト!I103</f>
        <v>NG</v>
      </c>
      <c r="O119" s="176" t="str">
        <f t="shared" ca="1" si="92"/>
        <v/>
      </c>
      <c r="P119" s="171">
        <f t="shared" ca="1" si="93"/>
        <v>28</v>
      </c>
      <c r="Q119" s="172">
        <f t="shared" ca="1" si="94"/>
        <v>0.58333333333333337</v>
      </c>
      <c r="R119" s="173">
        <v>0.56000000000000005</v>
      </c>
      <c r="S119" s="174">
        <v>0.84</v>
      </c>
      <c r="T119" s="172" t="str">
        <f t="shared" ca="1" si="95"/>
        <v/>
      </c>
      <c r="U119" s="140"/>
      <c r="V119" s="178" t="str">
        <f>リスト!J103</f>
        <v>NG</v>
      </c>
      <c r="W119" s="176" t="str">
        <f t="shared" ca="1" si="96"/>
        <v/>
      </c>
      <c r="X119" s="225">
        <f t="shared" ca="1" si="97"/>
        <v>2.0230000000000001</v>
      </c>
      <c r="Y119" s="175" t="str">
        <f>リスト!K103</f>
        <v>NG</v>
      </c>
      <c r="Z119" s="176" t="str">
        <f t="shared" ca="1" si="98"/>
        <v/>
      </c>
      <c r="AA119" s="179">
        <f t="shared" ca="1" si="99"/>
        <v>4</v>
      </c>
      <c r="AB119" s="180">
        <f t="shared" ca="1" si="100"/>
        <v>1.977261492832427</v>
      </c>
      <c r="AC119" s="189">
        <v>8</v>
      </c>
      <c r="AD119" s="190">
        <v>12</v>
      </c>
      <c r="AE119" s="180" t="str">
        <f t="shared" ca="1" si="14"/>
        <v/>
      </c>
      <c r="AF119" s="140"/>
      <c r="AG119" s="177" t="str">
        <f>リスト!L103</f>
        <v>NG</v>
      </c>
      <c r="AH119" s="176" t="str">
        <f t="shared" ca="1" si="101"/>
        <v/>
      </c>
      <c r="AI119" s="229">
        <f t="shared" ca="1" si="102"/>
        <v>323</v>
      </c>
      <c r="AJ119" s="183">
        <f t="shared" ca="1" si="103"/>
        <v>159.66386554621849</v>
      </c>
      <c r="AK119" s="184">
        <v>200</v>
      </c>
      <c r="AL119" s="185">
        <v>300</v>
      </c>
      <c r="AM119" s="183" t="str">
        <f t="shared" ca="1" si="104"/>
        <v/>
      </c>
      <c r="AN119" s="175" t="str">
        <f>リスト!M103</f>
        <v>NG</v>
      </c>
      <c r="AO119" s="176" t="str">
        <f t="shared" ca="1" si="105"/>
        <v/>
      </c>
      <c r="AP119" s="179">
        <f t="shared" ca="1" si="106"/>
        <v>14</v>
      </c>
      <c r="AQ119" s="172">
        <f t="shared" ca="1" si="120"/>
        <v>4.3343653250773997</v>
      </c>
      <c r="AR119" s="191">
        <v>4</v>
      </c>
      <c r="AS119" s="192">
        <v>6</v>
      </c>
      <c r="AT119" s="172" t="str">
        <f t="shared" ca="1" si="107"/>
        <v/>
      </c>
      <c r="AU119" s="122"/>
      <c r="AV119" s="175" t="str">
        <f>リスト!N103</f>
        <v>NG</v>
      </c>
      <c r="AW119" s="176" t="str">
        <f t="shared" ca="1" si="108"/>
        <v/>
      </c>
      <c r="AX119" s="193">
        <f t="shared" ca="1" si="109"/>
        <v>0</v>
      </c>
      <c r="AY119" s="194">
        <f t="shared" ca="1" si="121"/>
        <v>0</v>
      </c>
      <c r="AZ119" s="173">
        <v>4.4000000000000004</v>
      </c>
      <c r="BA119" s="174">
        <v>6.6</v>
      </c>
      <c r="BB119" s="172" t="str">
        <f t="shared" ca="1" si="110"/>
        <v/>
      </c>
      <c r="BC119" s="177" t="str">
        <f>リスト!O103</f>
        <v>NG</v>
      </c>
      <c r="BD119" s="176" t="str">
        <f t="shared" ca="1" si="111"/>
        <v/>
      </c>
      <c r="BE119" s="193">
        <f t="shared" ca="1" si="112"/>
        <v>0</v>
      </c>
      <c r="BF119" s="194">
        <f t="shared" ca="1" si="122"/>
        <v>0</v>
      </c>
      <c r="BG119" s="173">
        <v>1.6</v>
      </c>
      <c r="BH119" s="174">
        <v>2.4</v>
      </c>
      <c r="BI119" s="172" t="str">
        <f t="shared" ca="1" si="113"/>
        <v/>
      </c>
      <c r="BJ119" s="140"/>
      <c r="BK119" s="140"/>
      <c r="BL119" s="178" t="str">
        <f>リスト!P103</f>
        <v>NG</v>
      </c>
      <c r="BM119" s="176" t="str">
        <f t="shared" ca="1" si="114"/>
        <v/>
      </c>
      <c r="BN119" s="193">
        <f t="shared" ca="1" si="115"/>
        <v>0</v>
      </c>
      <c r="BO119" s="194">
        <f t="shared" ca="1" si="123"/>
        <v>0</v>
      </c>
      <c r="BP119" s="173">
        <v>0.4</v>
      </c>
      <c r="BQ119" s="174">
        <v>0.6</v>
      </c>
      <c r="BR119" s="172" t="str">
        <f t="shared" ca="1" si="116"/>
        <v/>
      </c>
      <c r="BS119" s="175" t="str">
        <f>リスト!Q103</f>
        <v>NG</v>
      </c>
      <c r="BT119" s="176" t="str">
        <f t="shared" ca="1" si="117"/>
        <v/>
      </c>
      <c r="BU119" s="179">
        <f t="shared" ca="1" si="118"/>
        <v>0</v>
      </c>
      <c r="BV119" s="180">
        <f t="shared" ca="1" si="124"/>
        <v>0</v>
      </c>
      <c r="BW119" s="189">
        <v>0</v>
      </c>
      <c r="BX119" s="190">
        <v>0</v>
      </c>
      <c r="BY119" s="180" t="str">
        <f t="shared" ca="1" si="119"/>
        <v/>
      </c>
      <c r="BZ119" t="e">
        <f>リスト!#REF!</f>
        <v>#REF!</v>
      </c>
      <c r="CA119" s="290" t="e">
        <f>INDEX(リスト!X:X,MATCH($C119,リスト!$D:$D,0))</f>
        <v>#N/A</v>
      </c>
    </row>
    <row r="120" spans="1:79">
      <c r="A120" s="167">
        <f t="shared" si="87"/>
        <v>115</v>
      </c>
      <c r="B120" s="186">
        <f>リスト!C104</f>
        <v>0</v>
      </c>
      <c r="C120" s="187">
        <f>リスト!D104</f>
        <v>0</v>
      </c>
      <c r="D120" s="188" t="str">
        <f>リスト!E104</f>
        <v>企業側作業</v>
      </c>
      <c r="E120" s="224" t="str">
        <f t="shared" ca="1" si="88"/>
        <v/>
      </c>
      <c r="F120" s="172" t="str">
        <f t="shared" ca="1" si="38"/>
        <v/>
      </c>
      <c r="G120" s="173">
        <v>6</v>
      </c>
      <c r="H120" s="174">
        <v>10</v>
      </c>
      <c r="I120" s="172" t="str">
        <f t="shared" ca="1" si="89"/>
        <v/>
      </c>
      <c r="J120" s="133"/>
      <c r="K120" s="175" t="str">
        <f>リスト!H104</f>
        <v>NG</v>
      </c>
      <c r="L120" s="176" t="str">
        <f t="shared" ca="1" si="90"/>
        <v/>
      </c>
      <c r="M120" s="171">
        <f t="shared" ca="1" si="91"/>
        <v>31</v>
      </c>
      <c r="N120" s="177" t="str">
        <f>リスト!I104</f>
        <v>NG</v>
      </c>
      <c r="O120" s="176" t="str">
        <f t="shared" ca="1" si="92"/>
        <v/>
      </c>
      <c r="P120" s="171">
        <f t="shared" ca="1" si="93"/>
        <v>37</v>
      </c>
      <c r="Q120" s="172">
        <f t="shared" ca="1" si="94"/>
        <v>1.1935483870967742</v>
      </c>
      <c r="R120" s="173">
        <v>0.56000000000000005</v>
      </c>
      <c r="S120" s="174">
        <v>0.84</v>
      </c>
      <c r="T120" s="172" t="str">
        <f t="shared" ca="1" si="95"/>
        <v/>
      </c>
      <c r="U120" s="140"/>
      <c r="V120" s="178" t="str">
        <f>リスト!J104</f>
        <v>NG</v>
      </c>
      <c r="W120" s="176" t="str">
        <f t="shared" ca="1" si="96"/>
        <v/>
      </c>
      <c r="X120" s="225">
        <f t="shared" ca="1" si="97"/>
        <v>1.071</v>
      </c>
      <c r="Y120" s="175" t="str">
        <f>リスト!K104</f>
        <v>NG</v>
      </c>
      <c r="Z120" s="176" t="str">
        <f t="shared" ca="1" si="98"/>
        <v/>
      </c>
      <c r="AA120" s="179">
        <f t="shared" ca="1" si="99"/>
        <v>0</v>
      </c>
      <c r="AB120" s="180">
        <f t="shared" ca="1" si="100"/>
        <v>0</v>
      </c>
      <c r="AC120" s="189">
        <v>8</v>
      </c>
      <c r="AD120" s="190">
        <v>12</v>
      </c>
      <c r="AE120" s="180" t="str">
        <f t="shared" ca="1" si="14"/>
        <v/>
      </c>
      <c r="AF120" s="140"/>
      <c r="AG120" s="177" t="str">
        <f>リスト!L104</f>
        <v>NG</v>
      </c>
      <c r="AH120" s="176" t="str">
        <f t="shared" ca="1" si="101"/>
        <v/>
      </c>
      <c r="AI120" s="229">
        <f t="shared" ca="1" si="102"/>
        <v>0</v>
      </c>
      <c r="AJ120" s="183">
        <f t="shared" ca="1" si="103"/>
        <v>0</v>
      </c>
      <c r="AK120" s="184">
        <v>200</v>
      </c>
      <c r="AL120" s="185">
        <v>300</v>
      </c>
      <c r="AM120" s="183" t="str">
        <f t="shared" ca="1" si="104"/>
        <v/>
      </c>
      <c r="AN120" s="175" t="str">
        <f>リスト!M104</f>
        <v>NG</v>
      </c>
      <c r="AO120" s="176" t="str">
        <f t="shared" ca="1" si="105"/>
        <v/>
      </c>
      <c r="AP120" s="179">
        <f t="shared" ca="1" si="106"/>
        <v>0</v>
      </c>
      <c r="AQ120" s="172" t="str">
        <f t="shared" ca="1" si="120"/>
        <v/>
      </c>
      <c r="AR120" s="191">
        <v>4</v>
      </c>
      <c r="AS120" s="192">
        <v>6</v>
      </c>
      <c r="AT120" s="172" t="str">
        <f t="shared" ca="1" si="107"/>
        <v/>
      </c>
      <c r="AU120" s="122"/>
      <c r="AV120" s="175" t="str">
        <f>リスト!N104</f>
        <v>NG</v>
      </c>
      <c r="AW120" s="176" t="str">
        <f t="shared" ca="1" si="108"/>
        <v/>
      </c>
      <c r="AX120" s="193">
        <f t="shared" ca="1" si="109"/>
        <v>0</v>
      </c>
      <c r="AY120" s="194">
        <f t="shared" ca="1" si="121"/>
        <v>0</v>
      </c>
      <c r="AZ120" s="173">
        <v>4.4000000000000004</v>
      </c>
      <c r="BA120" s="174">
        <v>6.6</v>
      </c>
      <c r="BB120" s="172" t="str">
        <f t="shared" ca="1" si="110"/>
        <v/>
      </c>
      <c r="BC120" s="177" t="str">
        <f>リスト!O104</f>
        <v>NG</v>
      </c>
      <c r="BD120" s="176" t="str">
        <f t="shared" ca="1" si="111"/>
        <v/>
      </c>
      <c r="BE120" s="193">
        <f t="shared" ca="1" si="112"/>
        <v>0</v>
      </c>
      <c r="BF120" s="194">
        <f t="shared" ca="1" si="122"/>
        <v>0</v>
      </c>
      <c r="BG120" s="173">
        <v>1.6</v>
      </c>
      <c r="BH120" s="174">
        <v>2.4</v>
      </c>
      <c r="BI120" s="172" t="str">
        <f t="shared" ca="1" si="113"/>
        <v/>
      </c>
      <c r="BJ120" s="140"/>
      <c r="BK120" s="140"/>
      <c r="BL120" s="178" t="str">
        <f>リスト!P104</f>
        <v>NG</v>
      </c>
      <c r="BM120" s="176" t="str">
        <f t="shared" ca="1" si="114"/>
        <v/>
      </c>
      <c r="BN120" s="193" t="str">
        <f t="shared" ca="1" si="115"/>
        <v/>
      </c>
      <c r="BO120" s="194" t="str">
        <f t="shared" ca="1" si="123"/>
        <v/>
      </c>
      <c r="BP120" s="173">
        <v>0.4</v>
      </c>
      <c r="BQ120" s="174">
        <v>0.6</v>
      </c>
      <c r="BR120" s="172" t="str">
        <f t="shared" ca="1" si="116"/>
        <v/>
      </c>
      <c r="BS120" s="175" t="str">
        <f>リスト!Q104</f>
        <v>NG</v>
      </c>
      <c r="BT120" s="176" t="str">
        <f t="shared" ca="1" si="117"/>
        <v/>
      </c>
      <c r="BU120" s="179" t="str">
        <f t="shared" ca="1" si="118"/>
        <v/>
      </c>
      <c r="BV120" s="180" t="str">
        <f t="shared" ca="1" si="124"/>
        <v/>
      </c>
      <c r="BW120" s="189">
        <v>0</v>
      </c>
      <c r="BX120" s="190">
        <v>0</v>
      </c>
      <c r="BY120" s="180" t="str">
        <f t="shared" ca="1" si="119"/>
        <v/>
      </c>
      <c r="BZ120" t="e">
        <f>リスト!#REF!</f>
        <v>#REF!</v>
      </c>
      <c r="CA120" s="290" t="e">
        <f>INDEX(リスト!X:X,MATCH($C120,リスト!$D:$D,0))</f>
        <v>#N/A</v>
      </c>
    </row>
    <row r="121" spans="1:79">
      <c r="A121" s="167">
        <f t="shared" si="87"/>
        <v>116</v>
      </c>
      <c r="B121" s="186">
        <f>リスト!C105</f>
        <v>0</v>
      </c>
      <c r="C121" s="187">
        <f>リスト!D105</f>
        <v>0</v>
      </c>
      <c r="D121" s="188" t="str">
        <f>リスト!E105</f>
        <v>自動応答</v>
      </c>
      <c r="E121" s="224" t="str">
        <f t="shared" ca="1" si="88"/>
        <v/>
      </c>
      <c r="F121" s="172" t="str">
        <f t="shared" ca="1" si="38"/>
        <v/>
      </c>
      <c r="G121" s="173">
        <v>6</v>
      </c>
      <c r="H121" s="174">
        <v>10</v>
      </c>
      <c r="I121" s="172" t="str">
        <f t="shared" ca="1" si="89"/>
        <v/>
      </c>
      <c r="J121" s="133"/>
      <c r="K121" s="175" t="str">
        <f>リスト!H105</f>
        <v>NG</v>
      </c>
      <c r="L121" s="176" t="str">
        <f t="shared" ca="1" si="90"/>
        <v/>
      </c>
      <c r="M121" s="171">
        <f t="shared" ca="1" si="91"/>
        <v>33</v>
      </c>
      <c r="N121" s="177" t="str">
        <f>リスト!I105</f>
        <v>NG</v>
      </c>
      <c r="O121" s="176" t="str">
        <f t="shared" ca="1" si="92"/>
        <v/>
      </c>
      <c r="P121" s="171">
        <f t="shared" ca="1" si="93"/>
        <v>20</v>
      </c>
      <c r="Q121" s="172">
        <f t="shared" ca="1" si="94"/>
        <v>0.60606060606060608</v>
      </c>
      <c r="R121" s="173">
        <v>0.56000000000000005</v>
      </c>
      <c r="S121" s="174">
        <v>0.84</v>
      </c>
      <c r="T121" s="172" t="str">
        <f t="shared" ca="1" si="95"/>
        <v/>
      </c>
      <c r="U121" s="140"/>
      <c r="V121" s="178" t="str">
        <f>リスト!J105</f>
        <v>NG</v>
      </c>
      <c r="W121" s="176" t="str">
        <f t="shared" ca="1" si="96"/>
        <v/>
      </c>
      <c r="X121" s="225">
        <f t="shared" ca="1" si="97"/>
        <v>1.0509999999999999</v>
      </c>
      <c r="Y121" s="175" t="str">
        <f>リスト!K105</f>
        <v>NG</v>
      </c>
      <c r="Z121" s="176" t="str">
        <f t="shared" ca="1" si="98"/>
        <v/>
      </c>
      <c r="AA121" s="179">
        <f t="shared" ca="1" si="99"/>
        <v>14</v>
      </c>
      <c r="AB121" s="180">
        <f t="shared" ca="1" si="100"/>
        <v>13.320647002854425</v>
      </c>
      <c r="AC121" s="189">
        <v>8</v>
      </c>
      <c r="AD121" s="190">
        <v>12</v>
      </c>
      <c r="AE121" s="180" t="str">
        <f t="shared" ca="1" si="14"/>
        <v/>
      </c>
      <c r="AF121" s="140"/>
      <c r="AG121" s="177" t="str">
        <f>リスト!L105</f>
        <v>NG</v>
      </c>
      <c r="AH121" s="176" t="str">
        <f t="shared" ca="1" si="101"/>
        <v/>
      </c>
      <c r="AI121" s="229">
        <f t="shared" ca="1" si="102"/>
        <v>168</v>
      </c>
      <c r="AJ121" s="183">
        <f t="shared" ca="1" si="103"/>
        <v>159.84776403425309</v>
      </c>
      <c r="AK121" s="184">
        <v>200</v>
      </c>
      <c r="AL121" s="185">
        <v>300</v>
      </c>
      <c r="AM121" s="183" t="str">
        <f t="shared" ca="1" si="104"/>
        <v/>
      </c>
      <c r="AN121" s="175" t="str">
        <f>リスト!M105</f>
        <v>NG</v>
      </c>
      <c r="AO121" s="176" t="str">
        <f t="shared" ca="1" si="105"/>
        <v/>
      </c>
      <c r="AP121" s="179">
        <f t="shared" ca="1" si="106"/>
        <v>14</v>
      </c>
      <c r="AQ121" s="172">
        <f t="shared" ca="1" si="120"/>
        <v>8.3333333333333339</v>
      </c>
      <c r="AR121" s="191">
        <v>4</v>
      </c>
      <c r="AS121" s="192">
        <v>6</v>
      </c>
      <c r="AT121" s="172" t="str">
        <f t="shared" ca="1" si="107"/>
        <v/>
      </c>
      <c r="AU121" s="122"/>
      <c r="AV121" s="175" t="str">
        <f>リスト!N105</f>
        <v>NG</v>
      </c>
      <c r="AW121" s="176" t="str">
        <f t="shared" ca="1" si="108"/>
        <v/>
      </c>
      <c r="AX121" s="193">
        <f t="shared" ca="1" si="109"/>
        <v>9</v>
      </c>
      <c r="AY121" s="194">
        <f t="shared" ca="1" si="121"/>
        <v>8.5632730732635594</v>
      </c>
      <c r="AZ121" s="173">
        <v>4.4000000000000004</v>
      </c>
      <c r="BA121" s="174">
        <v>6.6</v>
      </c>
      <c r="BB121" s="172" t="str">
        <f t="shared" ca="1" si="110"/>
        <v/>
      </c>
      <c r="BC121" s="177" t="str">
        <f>リスト!O105</f>
        <v>NG</v>
      </c>
      <c r="BD121" s="176" t="str">
        <f t="shared" ca="1" si="111"/>
        <v/>
      </c>
      <c r="BE121" s="193">
        <f t="shared" ca="1" si="112"/>
        <v>0</v>
      </c>
      <c r="BF121" s="194">
        <f t="shared" ca="1" si="122"/>
        <v>0</v>
      </c>
      <c r="BG121" s="173">
        <v>1.6</v>
      </c>
      <c r="BH121" s="174">
        <v>2.4</v>
      </c>
      <c r="BI121" s="172" t="str">
        <f t="shared" ca="1" si="113"/>
        <v/>
      </c>
      <c r="BJ121" s="140"/>
      <c r="BK121" s="140"/>
      <c r="BL121" s="178" t="str">
        <f>リスト!P105</f>
        <v>NG</v>
      </c>
      <c r="BM121" s="176" t="str">
        <f t="shared" ca="1" si="114"/>
        <v/>
      </c>
      <c r="BN121" s="193">
        <f t="shared" ca="1" si="115"/>
        <v>0</v>
      </c>
      <c r="BO121" s="194">
        <f t="shared" ca="1" si="123"/>
        <v>0</v>
      </c>
      <c r="BP121" s="173">
        <v>0.4</v>
      </c>
      <c r="BQ121" s="174">
        <v>0.6</v>
      </c>
      <c r="BR121" s="172" t="str">
        <f t="shared" ca="1" si="116"/>
        <v/>
      </c>
      <c r="BS121" s="175" t="str">
        <f>リスト!Q105</f>
        <v>NG</v>
      </c>
      <c r="BT121" s="176" t="str">
        <f t="shared" ca="1" si="117"/>
        <v/>
      </c>
      <c r="BU121" s="179">
        <f t="shared" ca="1" si="118"/>
        <v>0</v>
      </c>
      <c r="BV121" s="180">
        <f t="shared" ca="1" si="124"/>
        <v>0</v>
      </c>
      <c r="BW121" s="189">
        <v>0</v>
      </c>
      <c r="BX121" s="190">
        <v>0</v>
      </c>
      <c r="BY121" s="180" t="str">
        <f t="shared" ca="1" si="119"/>
        <v/>
      </c>
      <c r="BZ121" t="e">
        <f>リスト!#REF!</f>
        <v>#REF!</v>
      </c>
      <c r="CA121" s="290" t="e">
        <f>INDEX(リスト!X:X,MATCH($C121,リスト!$D:$D,0))</f>
        <v>#N/A</v>
      </c>
    </row>
    <row r="122" spans="1:79">
      <c r="A122" s="167">
        <f t="shared" ref="A122:A180" si="125">ROW()-5</f>
        <v>117</v>
      </c>
      <c r="B122" s="186">
        <f>リスト!C106</f>
        <v>0</v>
      </c>
      <c r="C122" s="187">
        <f>リスト!D106</f>
        <v>0</v>
      </c>
      <c r="D122" s="188">
        <f>リスト!E106</f>
        <v>0</v>
      </c>
      <c r="E122" s="224" t="str">
        <f t="shared" ca="1" si="88"/>
        <v/>
      </c>
      <c r="F122" s="172" t="str">
        <f t="shared" ca="1" si="38"/>
        <v/>
      </c>
      <c r="G122" s="173">
        <v>6</v>
      </c>
      <c r="H122" s="174">
        <v>10</v>
      </c>
      <c r="I122" s="172" t="str">
        <f t="shared" ca="1" si="89"/>
        <v/>
      </c>
      <c r="J122" s="133"/>
      <c r="K122" s="175" t="str">
        <f>リスト!H106</f>
        <v>NG</v>
      </c>
      <c r="L122" s="176" t="str">
        <f t="shared" ca="1" si="90"/>
        <v/>
      </c>
      <c r="M122" s="171">
        <f t="shared" ca="1" si="91"/>
        <v>0</v>
      </c>
      <c r="N122" s="177" t="str">
        <f>リスト!I106</f>
        <v>NG</v>
      </c>
      <c r="O122" s="176" t="str">
        <f t="shared" ca="1" si="92"/>
        <v/>
      </c>
      <c r="P122" s="171">
        <f t="shared" ca="1" si="93"/>
        <v>0</v>
      </c>
      <c r="Q122" s="172" t="str">
        <f t="shared" ca="1" si="94"/>
        <v/>
      </c>
      <c r="R122" s="173">
        <v>0.56000000000000005</v>
      </c>
      <c r="S122" s="174">
        <v>0.84</v>
      </c>
      <c r="T122" s="172" t="str">
        <f t="shared" ca="1" si="95"/>
        <v/>
      </c>
      <c r="U122" s="140"/>
      <c r="V122" s="178" t="str">
        <f>リスト!J106</f>
        <v>NG</v>
      </c>
      <c r="W122" s="176" t="str">
        <f t="shared" ca="1" si="96"/>
        <v/>
      </c>
      <c r="X122" s="225">
        <f t="shared" ca="1" si="97"/>
        <v>0</v>
      </c>
      <c r="Y122" s="175" t="str">
        <f>リスト!K106</f>
        <v>NG</v>
      </c>
      <c r="Z122" s="176" t="str">
        <f t="shared" ca="1" si="98"/>
        <v/>
      </c>
      <c r="AA122" s="179">
        <f t="shared" ca="1" si="99"/>
        <v>0</v>
      </c>
      <c r="AB122" s="180" t="str">
        <f t="shared" ca="1" si="100"/>
        <v/>
      </c>
      <c r="AC122" s="189">
        <v>8</v>
      </c>
      <c r="AD122" s="190">
        <v>12</v>
      </c>
      <c r="AE122" s="180" t="str">
        <f t="shared" ca="1" si="14"/>
        <v/>
      </c>
      <c r="AF122" s="140"/>
      <c r="AG122" s="177" t="str">
        <f>リスト!L106</f>
        <v>NG</v>
      </c>
      <c r="AH122" s="176" t="str">
        <f t="shared" ca="1" si="101"/>
        <v/>
      </c>
      <c r="AI122" s="229">
        <f t="shared" ca="1" si="102"/>
        <v>0</v>
      </c>
      <c r="AJ122" s="183" t="str">
        <f t="shared" ca="1" si="103"/>
        <v/>
      </c>
      <c r="AK122" s="184">
        <v>200</v>
      </c>
      <c r="AL122" s="185">
        <v>300</v>
      </c>
      <c r="AM122" s="183" t="str">
        <f t="shared" ca="1" si="104"/>
        <v/>
      </c>
      <c r="AN122" s="175" t="str">
        <f>リスト!M106</f>
        <v>NG</v>
      </c>
      <c r="AO122" s="176" t="str">
        <f t="shared" ca="1" si="105"/>
        <v/>
      </c>
      <c r="AP122" s="179">
        <f t="shared" ca="1" si="106"/>
        <v>0</v>
      </c>
      <c r="AQ122" s="172" t="str">
        <f t="shared" ca="1" si="120"/>
        <v/>
      </c>
      <c r="AR122" s="191">
        <v>4</v>
      </c>
      <c r="AS122" s="192">
        <v>6</v>
      </c>
      <c r="AT122" s="172" t="str">
        <f t="shared" ca="1" si="107"/>
        <v/>
      </c>
      <c r="AU122" s="122"/>
      <c r="AV122" s="175" t="str">
        <f>リスト!N106</f>
        <v>NG</v>
      </c>
      <c r="AW122" s="176" t="str">
        <f t="shared" ca="1" si="108"/>
        <v/>
      </c>
      <c r="AX122" s="193">
        <f t="shared" ca="1" si="109"/>
        <v>0</v>
      </c>
      <c r="AY122" s="194" t="str">
        <f t="shared" ca="1" si="121"/>
        <v/>
      </c>
      <c r="AZ122" s="173">
        <v>4.4000000000000004</v>
      </c>
      <c r="BA122" s="174">
        <v>6.6</v>
      </c>
      <c r="BB122" s="172" t="str">
        <f t="shared" ca="1" si="110"/>
        <v/>
      </c>
      <c r="BC122" s="177" t="str">
        <f>リスト!O106</f>
        <v>NG</v>
      </c>
      <c r="BD122" s="176" t="str">
        <f t="shared" ca="1" si="111"/>
        <v/>
      </c>
      <c r="BE122" s="193">
        <f t="shared" ca="1" si="112"/>
        <v>0</v>
      </c>
      <c r="BF122" s="194" t="str">
        <f t="shared" ca="1" si="122"/>
        <v/>
      </c>
      <c r="BG122" s="173">
        <v>1.6</v>
      </c>
      <c r="BH122" s="174">
        <v>2.4</v>
      </c>
      <c r="BI122" s="172" t="str">
        <f t="shared" ca="1" si="113"/>
        <v/>
      </c>
      <c r="BJ122" s="140"/>
      <c r="BK122" s="140"/>
      <c r="BL122" s="178" t="str">
        <f>リスト!P106</f>
        <v>NG</v>
      </c>
      <c r="BM122" s="176" t="str">
        <f t="shared" ca="1" si="114"/>
        <v/>
      </c>
      <c r="BN122" s="193" t="str">
        <f t="shared" ca="1" si="115"/>
        <v/>
      </c>
      <c r="BO122" s="194" t="str">
        <f t="shared" ca="1" si="123"/>
        <v/>
      </c>
      <c r="BP122" s="173">
        <v>0.4</v>
      </c>
      <c r="BQ122" s="174">
        <v>0.6</v>
      </c>
      <c r="BR122" s="172" t="str">
        <f t="shared" ca="1" si="116"/>
        <v/>
      </c>
      <c r="BS122" s="175" t="str">
        <f>リスト!Q106</f>
        <v>NG</v>
      </c>
      <c r="BT122" s="176" t="str">
        <f t="shared" ca="1" si="117"/>
        <v/>
      </c>
      <c r="BU122" s="179" t="str">
        <f t="shared" ca="1" si="118"/>
        <v/>
      </c>
      <c r="BV122" s="180" t="str">
        <f t="shared" ca="1" si="124"/>
        <v/>
      </c>
      <c r="BW122" s="189">
        <v>0</v>
      </c>
      <c r="BX122" s="190">
        <v>0</v>
      </c>
      <c r="BY122" s="180" t="str">
        <f t="shared" ca="1" si="119"/>
        <v/>
      </c>
      <c r="BZ122" t="e">
        <f>リスト!#REF!</f>
        <v>#REF!</v>
      </c>
      <c r="CA122" s="290" t="e">
        <f>INDEX(リスト!X:X,MATCH($C122,リスト!$D:$D,0))</f>
        <v>#N/A</v>
      </c>
    </row>
    <row r="123" spans="1:79">
      <c r="A123" s="167">
        <f t="shared" si="125"/>
        <v>118</v>
      </c>
      <c r="B123" s="186" t="str">
        <f>リスト!C107</f>
        <v/>
      </c>
      <c r="C123" s="187">
        <f>リスト!D107</f>
        <v>0</v>
      </c>
      <c r="D123" s="188">
        <f>リスト!E107</f>
        <v>0</v>
      </c>
      <c r="E123" s="224" t="str">
        <f t="shared" ca="1" si="88"/>
        <v/>
      </c>
      <c r="F123" s="172" t="str">
        <f t="shared" ca="1" si="38"/>
        <v/>
      </c>
      <c r="G123" s="173">
        <v>6</v>
      </c>
      <c r="H123" s="174">
        <v>10</v>
      </c>
      <c r="I123" s="172" t="str">
        <f t="shared" ca="1" si="89"/>
        <v/>
      </c>
      <c r="J123" s="133"/>
      <c r="K123" s="175" t="str">
        <f>リスト!H107</f>
        <v>NG</v>
      </c>
      <c r="L123" s="176" t="str">
        <f t="shared" ca="1" si="90"/>
        <v/>
      </c>
      <c r="M123" s="171">
        <f t="shared" ca="1" si="91"/>
        <v>0</v>
      </c>
      <c r="N123" s="177" t="str">
        <f>リスト!I107</f>
        <v>NG</v>
      </c>
      <c r="O123" s="176" t="str">
        <f t="shared" ca="1" si="92"/>
        <v/>
      </c>
      <c r="P123" s="171">
        <f t="shared" ca="1" si="93"/>
        <v>0</v>
      </c>
      <c r="Q123" s="172" t="str">
        <f t="shared" ca="1" si="94"/>
        <v/>
      </c>
      <c r="R123" s="173">
        <v>0.56000000000000005</v>
      </c>
      <c r="S123" s="174">
        <v>0.84</v>
      </c>
      <c r="T123" s="172" t="str">
        <f t="shared" ca="1" si="95"/>
        <v/>
      </c>
      <c r="U123" s="140"/>
      <c r="V123" s="178" t="str">
        <f>リスト!J107</f>
        <v>NG</v>
      </c>
      <c r="W123" s="176" t="str">
        <f t="shared" ca="1" si="96"/>
        <v/>
      </c>
      <c r="X123" s="225">
        <f t="shared" ca="1" si="97"/>
        <v>0</v>
      </c>
      <c r="Y123" s="175" t="str">
        <f>リスト!K107</f>
        <v>NG</v>
      </c>
      <c r="Z123" s="176" t="str">
        <f t="shared" ca="1" si="98"/>
        <v/>
      </c>
      <c r="AA123" s="179">
        <f t="shared" ca="1" si="99"/>
        <v>0</v>
      </c>
      <c r="AB123" s="180" t="str">
        <f t="shared" ca="1" si="100"/>
        <v/>
      </c>
      <c r="AC123" s="189">
        <v>8</v>
      </c>
      <c r="AD123" s="190">
        <v>12</v>
      </c>
      <c r="AE123" s="180" t="str">
        <f t="shared" ca="1" si="14"/>
        <v/>
      </c>
      <c r="AF123" s="140"/>
      <c r="AG123" s="177" t="str">
        <f>リスト!L107</f>
        <v>NG</v>
      </c>
      <c r="AH123" s="176" t="str">
        <f t="shared" ca="1" si="101"/>
        <v/>
      </c>
      <c r="AI123" s="229">
        <f t="shared" ca="1" si="102"/>
        <v>0</v>
      </c>
      <c r="AJ123" s="183" t="str">
        <f t="shared" ca="1" si="103"/>
        <v/>
      </c>
      <c r="AK123" s="184">
        <v>200</v>
      </c>
      <c r="AL123" s="185">
        <v>300</v>
      </c>
      <c r="AM123" s="183" t="str">
        <f t="shared" ca="1" si="104"/>
        <v/>
      </c>
      <c r="AN123" s="175" t="str">
        <f>リスト!M107</f>
        <v>NG</v>
      </c>
      <c r="AO123" s="176" t="str">
        <f t="shared" ca="1" si="105"/>
        <v/>
      </c>
      <c r="AP123" s="179">
        <f t="shared" ca="1" si="106"/>
        <v>0</v>
      </c>
      <c r="AQ123" s="172" t="str">
        <f t="shared" ca="1" si="120"/>
        <v/>
      </c>
      <c r="AR123" s="191">
        <v>4</v>
      </c>
      <c r="AS123" s="192">
        <v>6</v>
      </c>
      <c r="AT123" s="172" t="str">
        <f t="shared" ca="1" si="107"/>
        <v/>
      </c>
      <c r="AU123" s="122"/>
      <c r="AV123" s="175" t="str">
        <f>リスト!N107</f>
        <v>NG</v>
      </c>
      <c r="AW123" s="176" t="str">
        <f t="shared" ca="1" si="108"/>
        <v/>
      </c>
      <c r="AX123" s="193">
        <f t="shared" ca="1" si="109"/>
        <v>0</v>
      </c>
      <c r="AY123" s="194" t="str">
        <f t="shared" ca="1" si="121"/>
        <v/>
      </c>
      <c r="AZ123" s="173">
        <v>4.4000000000000004</v>
      </c>
      <c r="BA123" s="174">
        <v>6.6</v>
      </c>
      <c r="BB123" s="172" t="str">
        <f t="shared" ca="1" si="110"/>
        <v/>
      </c>
      <c r="BC123" s="177" t="str">
        <f>リスト!O107</f>
        <v>NG</v>
      </c>
      <c r="BD123" s="176" t="str">
        <f t="shared" ca="1" si="111"/>
        <v/>
      </c>
      <c r="BE123" s="193">
        <f t="shared" ca="1" si="112"/>
        <v>0</v>
      </c>
      <c r="BF123" s="194" t="str">
        <f t="shared" ca="1" si="122"/>
        <v/>
      </c>
      <c r="BG123" s="173">
        <v>1.6</v>
      </c>
      <c r="BH123" s="174">
        <v>2.4</v>
      </c>
      <c r="BI123" s="172" t="str">
        <f t="shared" ca="1" si="113"/>
        <v/>
      </c>
      <c r="BJ123" s="140"/>
      <c r="BK123" s="140"/>
      <c r="BL123" s="178" t="str">
        <f>リスト!P107</f>
        <v>NG</v>
      </c>
      <c r="BM123" s="176" t="str">
        <f t="shared" ca="1" si="114"/>
        <v/>
      </c>
      <c r="BN123" s="193" t="str">
        <f t="shared" ca="1" si="115"/>
        <v/>
      </c>
      <c r="BO123" s="194" t="str">
        <f t="shared" ca="1" si="123"/>
        <v/>
      </c>
      <c r="BP123" s="173">
        <v>0.4</v>
      </c>
      <c r="BQ123" s="174">
        <v>0.6</v>
      </c>
      <c r="BR123" s="172" t="str">
        <f t="shared" ca="1" si="116"/>
        <v/>
      </c>
      <c r="BS123" s="175" t="str">
        <f>リスト!Q107</f>
        <v>NG</v>
      </c>
      <c r="BT123" s="176" t="str">
        <f t="shared" ca="1" si="117"/>
        <v/>
      </c>
      <c r="BU123" s="179" t="str">
        <f t="shared" ca="1" si="118"/>
        <v/>
      </c>
      <c r="BV123" s="180" t="str">
        <f t="shared" ca="1" si="124"/>
        <v/>
      </c>
      <c r="BW123" s="189">
        <v>0</v>
      </c>
      <c r="BX123" s="190">
        <v>0</v>
      </c>
      <c r="BY123" s="180" t="str">
        <f t="shared" ca="1" si="119"/>
        <v/>
      </c>
      <c r="BZ123" t="e">
        <f>リスト!#REF!</f>
        <v>#REF!</v>
      </c>
      <c r="CA123" s="290" t="e">
        <f>INDEX(リスト!X:X,MATCH($C123,リスト!$D:$D,0))</f>
        <v>#N/A</v>
      </c>
    </row>
    <row r="124" spans="1:79">
      <c r="A124" s="167">
        <f t="shared" si="125"/>
        <v>119</v>
      </c>
      <c r="B124" s="186" t="str">
        <f>リスト!C108</f>
        <v/>
      </c>
      <c r="C124" s="187">
        <f>リスト!D108</f>
        <v>0</v>
      </c>
      <c r="D124" s="188">
        <f>リスト!E108</f>
        <v>0</v>
      </c>
      <c r="E124" s="224" t="str">
        <f t="shared" ca="1" si="88"/>
        <v/>
      </c>
      <c r="F124" s="172" t="str">
        <f t="shared" ca="1" si="38"/>
        <v/>
      </c>
      <c r="G124" s="173">
        <v>6</v>
      </c>
      <c r="H124" s="174">
        <v>10</v>
      </c>
      <c r="I124" s="172" t="str">
        <f t="shared" ca="1" si="89"/>
        <v/>
      </c>
      <c r="J124" s="133"/>
      <c r="K124" s="175" t="str">
        <f>リスト!H108</f>
        <v>NG</v>
      </c>
      <c r="L124" s="176" t="str">
        <f t="shared" ca="1" si="90"/>
        <v/>
      </c>
      <c r="M124" s="171">
        <f t="shared" ca="1" si="91"/>
        <v>40</v>
      </c>
      <c r="N124" s="177" t="str">
        <f>リスト!I108</f>
        <v>NG</v>
      </c>
      <c r="O124" s="176" t="str">
        <f t="shared" ca="1" si="92"/>
        <v/>
      </c>
      <c r="P124" s="171">
        <f t="shared" ca="1" si="93"/>
        <v>25</v>
      </c>
      <c r="Q124" s="172">
        <f t="shared" ca="1" si="94"/>
        <v>0.625</v>
      </c>
      <c r="R124" s="173">
        <v>0.56000000000000005</v>
      </c>
      <c r="S124" s="174">
        <v>0.84</v>
      </c>
      <c r="T124" s="172" t="str">
        <f t="shared" ca="1" si="95"/>
        <v/>
      </c>
      <c r="U124" s="140"/>
      <c r="V124" s="178" t="str">
        <f>リスト!J108</f>
        <v>NG</v>
      </c>
      <c r="W124" s="176" t="str">
        <f t="shared" ca="1" si="96"/>
        <v/>
      </c>
      <c r="X124" s="225">
        <f t="shared" ca="1" si="97"/>
        <v>1.7769999999999999</v>
      </c>
      <c r="Y124" s="175" t="str">
        <f>リスト!K108</f>
        <v>NG</v>
      </c>
      <c r="Z124" s="176" t="str">
        <f t="shared" ca="1" si="98"/>
        <v/>
      </c>
      <c r="AA124" s="179">
        <f t="shared" ca="1" si="99"/>
        <v>0</v>
      </c>
      <c r="AB124" s="180">
        <f t="shared" ca="1" si="100"/>
        <v>0</v>
      </c>
      <c r="AC124" s="189">
        <v>8</v>
      </c>
      <c r="AD124" s="190">
        <v>12</v>
      </c>
      <c r="AE124" s="180" t="str">
        <f t="shared" ca="1" si="14"/>
        <v/>
      </c>
      <c r="AF124" s="140"/>
      <c r="AG124" s="177" t="str">
        <f>リスト!L108</f>
        <v>NG</v>
      </c>
      <c r="AH124" s="176" t="str">
        <f t="shared" ca="1" si="101"/>
        <v/>
      </c>
      <c r="AI124" s="229">
        <f t="shared" ca="1" si="102"/>
        <v>199</v>
      </c>
      <c r="AJ124" s="183">
        <f t="shared" ca="1" si="103"/>
        <v>111.98649409116489</v>
      </c>
      <c r="AK124" s="184">
        <v>200</v>
      </c>
      <c r="AL124" s="185">
        <v>300</v>
      </c>
      <c r="AM124" s="183" t="str">
        <f t="shared" ca="1" si="104"/>
        <v/>
      </c>
      <c r="AN124" s="175" t="str">
        <f>リスト!M108</f>
        <v>NG</v>
      </c>
      <c r="AO124" s="176" t="str">
        <f t="shared" ca="1" si="105"/>
        <v/>
      </c>
      <c r="AP124" s="179">
        <f t="shared" ca="1" si="106"/>
        <v>10</v>
      </c>
      <c r="AQ124" s="172">
        <f t="shared" ca="1" si="120"/>
        <v>5.025125628140704</v>
      </c>
      <c r="AR124" s="191">
        <v>4</v>
      </c>
      <c r="AS124" s="192">
        <v>6</v>
      </c>
      <c r="AT124" s="172" t="str">
        <f t="shared" ca="1" si="107"/>
        <v/>
      </c>
      <c r="AU124" s="122"/>
      <c r="AV124" s="175" t="str">
        <f>リスト!N108</f>
        <v>NG</v>
      </c>
      <c r="AW124" s="176" t="str">
        <f t="shared" ca="1" si="108"/>
        <v/>
      </c>
      <c r="AX124" s="193">
        <f t="shared" ca="1" si="109"/>
        <v>0</v>
      </c>
      <c r="AY124" s="194">
        <f t="shared" ca="1" si="121"/>
        <v>0</v>
      </c>
      <c r="AZ124" s="173">
        <v>4.4000000000000004</v>
      </c>
      <c r="BA124" s="174">
        <v>6.6</v>
      </c>
      <c r="BB124" s="172" t="str">
        <f t="shared" ca="1" si="110"/>
        <v/>
      </c>
      <c r="BC124" s="177" t="str">
        <f>リスト!O108</f>
        <v>NG</v>
      </c>
      <c r="BD124" s="176" t="str">
        <f t="shared" ca="1" si="111"/>
        <v/>
      </c>
      <c r="BE124" s="193">
        <f t="shared" ca="1" si="112"/>
        <v>0</v>
      </c>
      <c r="BF124" s="194">
        <f t="shared" ca="1" si="122"/>
        <v>0</v>
      </c>
      <c r="BG124" s="173">
        <v>1.6</v>
      </c>
      <c r="BH124" s="174">
        <v>2.4</v>
      </c>
      <c r="BI124" s="172" t="str">
        <f t="shared" ca="1" si="113"/>
        <v/>
      </c>
      <c r="BJ124" s="140"/>
      <c r="BK124" s="140"/>
      <c r="BL124" s="178" t="str">
        <f>リスト!P108</f>
        <v>NG</v>
      </c>
      <c r="BM124" s="176" t="str">
        <f t="shared" ca="1" si="114"/>
        <v/>
      </c>
      <c r="BN124" s="193" t="str">
        <f t="shared" ca="1" si="115"/>
        <v/>
      </c>
      <c r="BO124" s="194" t="str">
        <f t="shared" ca="1" si="123"/>
        <v/>
      </c>
      <c r="BP124" s="173">
        <v>0.4</v>
      </c>
      <c r="BQ124" s="174">
        <v>0.6</v>
      </c>
      <c r="BR124" s="172" t="str">
        <f t="shared" ca="1" si="116"/>
        <v/>
      </c>
      <c r="BS124" s="175" t="str">
        <f>リスト!Q108</f>
        <v>NG</v>
      </c>
      <c r="BT124" s="176" t="str">
        <f t="shared" ca="1" si="117"/>
        <v/>
      </c>
      <c r="BU124" s="179" t="str">
        <f t="shared" ca="1" si="118"/>
        <v/>
      </c>
      <c r="BV124" s="180" t="str">
        <f t="shared" ca="1" si="124"/>
        <v/>
      </c>
      <c r="BW124" s="189">
        <v>0</v>
      </c>
      <c r="BX124" s="190">
        <v>0</v>
      </c>
      <c r="BY124" s="180" t="str">
        <f t="shared" ca="1" si="119"/>
        <v/>
      </c>
      <c r="BZ124" t="e">
        <f>リスト!#REF!</f>
        <v>#REF!</v>
      </c>
      <c r="CA124" s="290" t="e">
        <f>INDEX(リスト!X:X,MATCH($C124,リスト!$D:$D,0))</f>
        <v>#N/A</v>
      </c>
    </row>
    <row r="125" spans="1:79">
      <c r="A125" s="167">
        <f t="shared" si="125"/>
        <v>120</v>
      </c>
      <c r="B125" s="186" t="str">
        <f>リスト!C109</f>
        <v/>
      </c>
      <c r="C125" s="187">
        <f>リスト!D109</f>
        <v>0</v>
      </c>
      <c r="D125" s="188">
        <f>リスト!E109</f>
        <v>0</v>
      </c>
      <c r="E125" s="224" t="str">
        <f t="shared" ca="1" si="88"/>
        <v/>
      </c>
      <c r="F125" s="172" t="str">
        <f t="shared" ca="1" si="38"/>
        <v/>
      </c>
      <c r="G125" s="173">
        <v>6</v>
      </c>
      <c r="H125" s="174">
        <v>10</v>
      </c>
      <c r="I125" s="172" t="str">
        <f t="shared" ca="1" si="89"/>
        <v/>
      </c>
      <c r="J125" s="133"/>
      <c r="K125" s="175" t="str">
        <f>リスト!H109</f>
        <v>NG</v>
      </c>
      <c r="L125" s="176" t="str">
        <f t="shared" ca="1" si="90"/>
        <v/>
      </c>
      <c r="M125" s="171">
        <f t="shared" ca="1" si="91"/>
        <v>35</v>
      </c>
      <c r="N125" s="177" t="str">
        <f>リスト!I109</f>
        <v>NG</v>
      </c>
      <c r="O125" s="176" t="str">
        <f t="shared" ca="1" si="92"/>
        <v/>
      </c>
      <c r="P125" s="171">
        <f t="shared" ca="1" si="93"/>
        <v>26</v>
      </c>
      <c r="Q125" s="172">
        <f t="shared" ca="1" si="94"/>
        <v>0.74285714285714288</v>
      </c>
      <c r="R125" s="173">
        <v>0.56000000000000005</v>
      </c>
      <c r="S125" s="174">
        <v>0.84</v>
      </c>
      <c r="T125" s="172" t="str">
        <f t="shared" ca="1" si="95"/>
        <v/>
      </c>
      <c r="U125" s="140"/>
      <c r="V125" s="178" t="str">
        <f>リスト!J109</f>
        <v>NG</v>
      </c>
      <c r="W125" s="176" t="str">
        <f t="shared" ca="1" si="96"/>
        <v/>
      </c>
      <c r="X125" s="225">
        <f t="shared" ca="1" si="97"/>
        <v>1.2889999999999999</v>
      </c>
      <c r="Y125" s="175" t="str">
        <f>リスト!K109</f>
        <v>NG</v>
      </c>
      <c r="Z125" s="176" t="str">
        <f t="shared" ca="1" si="98"/>
        <v/>
      </c>
      <c r="AA125" s="179">
        <f t="shared" ca="1" si="99"/>
        <v>13</v>
      </c>
      <c r="AB125" s="180">
        <f t="shared" ca="1" si="100"/>
        <v>10.085337470907682</v>
      </c>
      <c r="AC125" s="189">
        <v>8</v>
      </c>
      <c r="AD125" s="190">
        <v>12</v>
      </c>
      <c r="AE125" s="180" t="str">
        <f t="shared" ca="1" si="14"/>
        <v/>
      </c>
      <c r="AF125" s="140"/>
      <c r="AG125" s="177" t="str">
        <f>リスト!L109</f>
        <v>NG</v>
      </c>
      <c r="AH125" s="176" t="str">
        <f t="shared" ca="1" si="101"/>
        <v/>
      </c>
      <c r="AI125" s="229">
        <f t="shared" ca="1" si="102"/>
        <v>184</v>
      </c>
      <c r="AJ125" s="183">
        <f t="shared" ca="1" si="103"/>
        <v>142.74631497284719</v>
      </c>
      <c r="AK125" s="184">
        <v>200</v>
      </c>
      <c r="AL125" s="185">
        <v>300</v>
      </c>
      <c r="AM125" s="183" t="str">
        <f t="shared" ca="1" si="104"/>
        <v/>
      </c>
      <c r="AN125" s="175" t="str">
        <f>リスト!M109</f>
        <v>NG</v>
      </c>
      <c r="AO125" s="176" t="str">
        <f t="shared" ca="1" si="105"/>
        <v/>
      </c>
      <c r="AP125" s="179">
        <f t="shared" ca="1" si="106"/>
        <v>16</v>
      </c>
      <c r="AQ125" s="172">
        <f t="shared" ca="1" si="120"/>
        <v>8.695652173913043</v>
      </c>
      <c r="AR125" s="191">
        <v>4</v>
      </c>
      <c r="AS125" s="192">
        <v>6</v>
      </c>
      <c r="AT125" s="172" t="str">
        <f t="shared" ca="1" si="107"/>
        <v/>
      </c>
      <c r="AU125" s="122"/>
      <c r="AV125" s="175" t="str">
        <f>リスト!N109</f>
        <v>NG</v>
      </c>
      <c r="AW125" s="176" t="str">
        <f t="shared" ca="1" si="108"/>
        <v/>
      </c>
      <c r="AX125" s="193">
        <f t="shared" ca="1" si="109"/>
        <v>10</v>
      </c>
      <c r="AY125" s="194">
        <f t="shared" ca="1" si="121"/>
        <v>7.7579519006982158</v>
      </c>
      <c r="AZ125" s="173">
        <v>4.4000000000000004</v>
      </c>
      <c r="BA125" s="174">
        <v>6.6</v>
      </c>
      <c r="BB125" s="172" t="str">
        <f t="shared" ca="1" si="110"/>
        <v/>
      </c>
      <c r="BC125" s="177" t="str">
        <f>リスト!O109</f>
        <v>NG</v>
      </c>
      <c r="BD125" s="176" t="str">
        <f t="shared" ca="1" si="111"/>
        <v/>
      </c>
      <c r="BE125" s="193">
        <f t="shared" ca="1" si="112"/>
        <v>0</v>
      </c>
      <c r="BF125" s="194">
        <f t="shared" ca="1" si="122"/>
        <v>0</v>
      </c>
      <c r="BG125" s="173">
        <v>1.6</v>
      </c>
      <c r="BH125" s="174">
        <v>2.4</v>
      </c>
      <c r="BI125" s="172" t="str">
        <f t="shared" ca="1" si="113"/>
        <v/>
      </c>
      <c r="BJ125" s="140"/>
      <c r="BK125" s="140"/>
      <c r="BL125" s="178" t="str">
        <f>リスト!P109</f>
        <v>NG</v>
      </c>
      <c r="BM125" s="176" t="str">
        <f t="shared" ca="1" si="114"/>
        <v/>
      </c>
      <c r="BN125" s="193">
        <f t="shared" ca="1" si="115"/>
        <v>0</v>
      </c>
      <c r="BO125" s="194">
        <f t="shared" ca="1" si="123"/>
        <v>0</v>
      </c>
      <c r="BP125" s="173">
        <v>0.4</v>
      </c>
      <c r="BQ125" s="174">
        <v>0.6</v>
      </c>
      <c r="BR125" s="172" t="str">
        <f t="shared" ca="1" si="116"/>
        <v/>
      </c>
      <c r="BS125" s="175" t="str">
        <f>リスト!Q109</f>
        <v>NG</v>
      </c>
      <c r="BT125" s="176" t="str">
        <f t="shared" ca="1" si="117"/>
        <v/>
      </c>
      <c r="BU125" s="179">
        <f t="shared" ca="1" si="118"/>
        <v>0</v>
      </c>
      <c r="BV125" s="180">
        <f t="shared" ca="1" si="124"/>
        <v>0</v>
      </c>
      <c r="BW125" s="189">
        <v>0</v>
      </c>
      <c r="BX125" s="190">
        <v>0</v>
      </c>
      <c r="BY125" s="180" t="str">
        <f t="shared" ca="1" si="119"/>
        <v/>
      </c>
      <c r="BZ125" t="e">
        <f>リスト!#REF!</f>
        <v>#REF!</v>
      </c>
      <c r="CA125" s="290" t="e">
        <f>INDEX(リスト!X:X,MATCH($C125,リスト!$D:$D,0))</f>
        <v>#N/A</v>
      </c>
    </row>
    <row r="126" spans="1:79">
      <c r="A126" s="167">
        <f t="shared" si="125"/>
        <v>121</v>
      </c>
      <c r="B126" s="186" t="str">
        <f>リスト!C110</f>
        <v/>
      </c>
      <c r="C126" s="187">
        <f>リスト!D110</f>
        <v>0</v>
      </c>
      <c r="D126" s="188">
        <f>リスト!E110</f>
        <v>0</v>
      </c>
      <c r="E126" s="224" t="str">
        <f t="shared" ca="1" si="88"/>
        <v/>
      </c>
      <c r="F126" s="172" t="str">
        <f t="shared" ca="1" si="38"/>
        <v/>
      </c>
      <c r="G126" s="173">
        <v>6</v>
      </c>
      <c r="H126" s="174">
        <v>10</v>
      </c>
      <c r="I126" s="172" t="str">
        <f t="shared" ca="1" si="89"/>
        <v/>
      </c>
      <c r="J126" s="133"/>
      <c r="K126" s="175" t="str">
        <f>リスト!H110</f>
        <v>NG</v>
      </c>
      <c r="L126" s="176" t="str">
        <f t="shared" ca="1" si="90"/>
        <v/>
      </c>
      <c r="M126" s="171">
        <f t="shared" ca="1" si="91"/>
        <v>35</v>
      </c>
      <c r="N126" s="177" t="str">
        <f>リスト!I110</f>
        <v>NG</v>
      </c>
      <c r="O126" s="176" t="str">
        <f t="shared" ca="1" si="92"/>
        <v/>
      </c>
      <c r="P126" s="171">
        <f t="shared" ca="1" si="93"/>
        <v>17</v>
      </c>
      <c r="Q126" s="172">
        <f t="shared" ca="1" si="94"/>
        <v>0.48571428571428571</v>
      </c>
      <c r="R126" s="173">
        <v>0.56000000000000005</v>
      </c>
      <c r="S126" s="174">
        <v>0.84</v>
      </c>
      <c r="T126" s="172" t="str">
        <f t="shared" ca="1" si="95"/>
        <v/>
      </c>
      <c r="U126" s="140"/>
      <c r="V126" s="178" t="str">
        <f>リスト!J110</f>
        <v>NG</v>
      </c>
      <c r="W126" s="176" t="str">
        <f t="shared" ca="1" si="96"/>
        <v/>
      </c>
      <c r="X126" s="225">
        <f t="shared" ca="1" si="97"/>
        <v>1.4179999999999999</v>
      </c>
      <c r="Y126" s="175" t="str">
        <f>リスト!K110</f>
        <v>NG</v>
      </c>
      <c r="Z126" s="176" t="str">
        <f t="shared" ca="1" si="98"/>
        <v/>
      </c>
      <c r="AA126" s="179">
        <f t="shared" ca="1" si="99"/>
        <v>24</v>
      </c>
      <c r="AB126" s="180">
        <f t="shared" ca="1" si="100"/>
        <v>16.925246826516222</v>
      </c>
      <c r="AC126" s="189">
        <v>8</v>
      </c>
      <c r="AD126" s="190">
        <v>12</v>
      </c>
      <c r="AE126" s="180" t="str">
        <f t="shared" ca="1" si="14"/>
        <v/>
      </c>
      <c r="AF126" s="140"/>
      <c r="AG126" s="177" t="str">
        <f>リスト!L110</f>
        <v>NG</v>
      </c>
      <c r="AH126" s="176" t="str">
        <f t="shared" ca="1" si="101"/>
        <v/>
      </c>
      <c r="AI126" s="229">
        <f t="shared" ca="1" si="102"/>
        <v>188</v>
      </c>
      <c r="AJ126" s="183">
        <f t="shared" ca="1" si="103"/>
        <v>132.58110014104372</v>
      </c>
      <c r="AK126" s="184">
        <v>200</v>
      </c>
      <c r="AL126" s="185">
        <v>300</v>
      </c>
      <c r="AM126" s="183" t="str">
        <f t="shared" ca="1" si="104"/>
        <v/>
      </c>
      <c r="AN126" s="175" t="str">
        <f>リスト!M110</f>
        <v>NG</v>
      </c>
      <c r="AO126" s="176" t="str">
        <f t="shared" ca="1" si="105"/>
        <v/>
      </c>
      <c r="AP126" s="179">
        <f t="shared" ca="1" si="106"/>
        <v>14</v>
      </c>
      <c r="AQ126" s="172">
        <f t="shared" ca="1" si="120"/>
        <v>7.4468085106382977</v>
      </c>
      <c r="AR126" s="191">
        <v>4</v>
      </c>
      <c r="AS126" s="192">
        <v>6</v>
      </c>
      <c r="AT126" s="172" t="str">
        <f t="shared" ca="1" si="107"/>
        <v/>
      </c>
      <c r="AU126" s="122"/>
      <c r="AV126" s="175" t="str">
        <f>リスト!N110</f>
        <v>NG</v>
      </c>
      <c r="AW126" s="176" t="str">
        <f t="shared" ca="1" si="108"/>
        <v/>
      </c>
      <c r="AX126" s="193">
        <f t="shared" ca="1" si="109"/>
        <v>11</v>
      </c>
      <c r="AY126" s="194">
        <f t="shared" ca="1" si="121"/>
        <v>7.7574047954866012</v>
      </c>
      <c r="AZ126" s="173">
        <v>4.4000000000000004</v>
      </c>
      <c r="BA126" s="174">
        <v>6.6</v>
      </c>
      <c r="BB126" s="172" t="str">
        <f t="shared" ca="1" si="110"/>
        <v/>
      </c>
      <c r="BC126" s="177" t="str">
        <f>リスト!O110</f>
        <v>NG</v>
      </c>
      <c r="BD126" s="176" t="str">
        <f t="shared" ca="1" si="111"/>
        <v/>
      </c>
      <c r="BE126" s="193">
        <f t="shared" ca="1" si="112"/>
        <v>5</v>
      </c>
      <c r="BF126" s="194">
        <f t="shared" ca="1" si="122"/>
        <v>3.5260930888575461</v>
      </c>
      <c r="BG126" s="173">
        <v>1.6</v>
      </c>
      <c r="BH126" s="174">
        <v>2.4</v>
      </c>
      <c r="BI126" s="172" t="str">
        <f t="shared" ca="1" si="113"/>
        <v/>
      </c>
      <c r="BJ126" s="140"/>
      <c r="BK126" s="140"/>
      <c r="BL126" s="178" t="str">
        <f>リスト!P110</f>
        <v>NG</v>
      </c>
      <c r="BM126" s="176" t="str">
        <f t="shared" ca="1" si="114"/>
        <v/>
      </c>
      <c r="BN126" s="193">
        <f t="shared" ca="1" si="115"/>
        <v>0</v>
      </c>
      <c r="BO126" s="194">
        <f t="shared" ca="1" si="123"/>
        <v>0</v>
      </c>
      <c r="BP126" s="173">
        <v>0.4</v>
      </c>
      <c r="BQ126" s="174">
        <v>0.6</v>
      </c>
      <c r="BR126" s="172" t="str">
        <f t="shared" ca="1" si="116"/>
        <v/>
      </c>
      <c r="BS126" s="175" t="str">
        <f>リスト!Q110</f>
        <v>NG</v>
      </c>
      <c r="BT126" s="176" t="str">
        <f t="shared" ca="1" si="117"/>
        <v/>
      </c>
      <c r="BU126" s="179">
        <f t="shared" ca="1" si="118"/>
        <v>0</v>
      </c>
      <c r="BV126" s="180">
        <f t="shared" ca="1" si="124"/>
        <v>0</v>
      </c>
      <c r="BW126" s="189">
        <v>0</v>
      </c>
      <c r="BX126" s="190">
        <v>0</v>
      </c>
      <c r="BY126" s="180" t="str">
        <f t="shared" ca="1" si="119"/>
        <v/>
      </c>
      <c r="BZ126" t="e">
        <f>リスト!#REF!</f>
        <v>#REF!</v>
      </c>
      <c r="CA126" s="290" t="e">
        <f>INDEX(リスト!X:X,MATCH($C126,リスト!$D:$D,0))</f>
        <v>#N/A</v>
      </c>
    </row>
    <row r="127" spans="1:79">
      <c r="A127" s="167">
        <f t="shared" si="125"/>
        <v>122</v>
      </c>
      <c r="B127" s="186" t="str">
        <f>リスト!C111</f>
        <v/>
      </c>
      <c r="C127" s="187">
        <f>リスト!D111</f>
        <v>0</v>
      </c>
      <c r="D127" s="188">
        <f>リスト!E111</f>
        <v>0</v>
      </c>
      <c r="E127" s="224" t="str">
        <f t="shared" ca="1" si="88"/>
        <v/>
      </c>
      <c r="F127" s="172" t="str">
        <f t="shared" ca="1" si="38"/>
        <v/>
      </c>
      <c r="G127" s="173">
        <v>6</v>
      </c>
      <c r="H127" s="174">
        <v>10</v>
      </c>
      <c r="I127" s="172" t="str">
        <f t="shared" ca="1" si="89"/>
        <v/>
      </c>
      <c r="J127" s="133"/>
      <c r="K127" s="175" t="str">
        <f>リスト!H111</f>
        <v>NG</v>
      </c>
      <c r="L127" s="176" t="str">
        <f t="shared" ca="1" si="90"/>
        <v/>
      </c>
      <c r="M127" s="171">
        <f t="shared" ca="1" si="91"/>
        <v>52</v>
      </c>
      <c r="N127" s="177" t="str">
        <f>リスト!I111</f>
        <v>NG</v>
      </c>
      <c r="O127" s="176" t="str">
        <f t="shared" ca="1" si="92"/>
        <v/>
      </c>
      <c r="P127" s="171">
        <f t="shared" ca="1" si="93"/>
        <v>37</v>
      </c>
      <c r="Q127" s="172">
        <f t="shared" ca="1" si="94"/>
        <v>0.71153846153846156</v>
      </c>
      <c r="R127" s="173">
        <v>0.56000000000000005</v>
      </c>
      <c r="S127" s="174">
        <v>0.84</v>
      </c>
      <c r="T127" s="172" t="str">
        <f t="shared" ca="1" si="95"/>
        <v/>
      </c>
      <c r="U127" s="140"/>
      <c r="V127" s="178" t="str">
        <f>リスト!J111</f>
        <v>NG</v>
      </c>
      <c r="W127" s="176" t="str">
        <f t="shared" ca="1" si="96"/>
        <v/>
      </c>
      <c r="X127" s="225">
        <f t="shared" ca="1" si="97"/>
        <v>2.1779999999999999</v>
      </c>
      <c r="Y127" s="175" t="str">
        <f>リスト!K111</f>
        <v>NG</v>
      </c>
      <c r="Z127" s="176" t="str">
        <f t="shared" ca="1" si="98"/>
        <v/>
      </c>
      <c r="AA127" s="179">
        <f t="shared" ca="1" si="99"/>
        <v>27</v>
      </c>
      <c r="AB127" s="180">
        <f t="shared" ca="1" si="100"/>
        <v>12.396694214876034</v>
      </c>
      <c r="AC127" s="189">
        <v>8</v>
      </c>
      <c r="AD127" s="190">
        <v>12</v>
      </c>
      <c r="AE127" s="180" t="str">
        <f t="shared" ca="1" si="14"/>
        <v/>
      </c>
      <c r="AF127" s="140"/>
      <c r="AG127" s="177" t="str">
        <f>リスト!L111</f>
        <v>NG</v>
      </c>
      <c r="AH127" s="176" t="str">
        <f t="shared" ca="1" si="101"/>
        <v/>
      </c>
      <c r="AI127" s="229">
        <f t="shared" ca="1" si="102"/>
        <v>258</v>
      </c>
      <c r="AJ127" s="183">
        <f t="shared" ca="1" si="103"/>
        <v>118.4573002754821</v>
      </c>
      <c r="AK127" s="184">
        <v>200</v>
      </c>
      <c r="AL127" s="185">
        <v>300</v>
      </c>
      <c r="AM127" s="183" t="str">
        <f t="shared" ca="1" si="104"/>
        <v/>
      </c>
      <c r="AN127" s="175" t="str">
        <f>リスト!M111</f>
        <v>NG</v>
      </c>
      <c r="AO127" s="176" t="str">
        <f t="shared" ca="1" si="105"/>
        <v/>
      </c>
      <c r="AP127" s="179">
        <f t="shared" ca="1" si="106"/>
        <v>21</v>
      </c>
      <c r="AQ127" s="172">
        <f t="shared" ca="1" si="120"/>
        <v>8.1395348837209305</v>
      </c>
      <c r="AR127" s="191">
        <v>4</v>
      </c>
      <c r="AS127" s="192">
        <v>6</v>
      </c>
      <c r="AT127" s="172" t="str">
        <f t="shared" ca="1" si="107"/>
        <v/>
      </c>
      <c r="AU127" s="122"/>
      <c r="AV127" s="175" t="str">
        <f>リスト!N111</f>
        <v>NG</v>
      </c>
      <c r="AW127" s="176" t="str">
        <f t="shared" ca="1" si="108"/>
        <v/>
      </c>
      <c r="AX127" s="193">
        <f t="shared" ca="1" si="109"/>
        <v>15</v>
      </c>
      <c r="AY127" s="194">
        <f t="shared" ca="1" si="121"/>
        <v>6.887052341597796</v>
      </c>
      <c r="AZ127" s="173">
        <v>4.4000000000000004</v>
      </c>
      <c r="BA127" s="174">
        <v>6.6</v>
      </c>
      <c r="BB127" s="172" t="str">
        <f t="shared" ca="1" si="110"/>
        <v/>
      </c>
      <c r="BC127" s="177" t="str">
        <f>リスト!O111</f>
        <v>NG</v>
      </c>
      <c r="BD127" s="176" t="str">
        <f t="shared" ca="1" si="111"/>
        <v/>
      </c>
      <c r="BE127" s="193">
        <f t="shared" ca="1" si="112"/>
        <v>6</v>
      </c>
      <c r="BF127" s="194">
        <f t="shared" ca="1" si="122"/>
        <v>2.7548209366391188</v>
      </c>
      <c r="BG127" s="173">
        <v>1.6</v>
      </c>
      <c r="BH127" s="174">
        <v>2.4</v>
      </c>
      <c r="BI127" s="172" t="str">
        <f t="shared" ca="1" si="113"/>
        <v/>
      </c>
      <c r="BJ127" s="140"/>
      <c r="BK127" s="140"/>
      <c r="BL127" s="178" t="str">
        <f>リスト!P111</f>
        <v>NG</v>
      </c>
      <c r="BM127" s="176" t="str">
        <f t="shared" ca="1" si="114"/>
        <v/>
      </c>
      <c r="BN127" s="193">
        <f t="shared" ca="1" si="115"/>
        <v>0</v>
      </c>
      <c r="BO127" s="194">
        <f t="shared" ca="1" si="123"/>
        <v>0</v>
      </c>
      <c r="BP127" s="173">
        <v>0.4</v>
      </c>
      <c r="BQ127" s="174">
        <v>0.6</v>
      </c>
      <c r="BR127" s="172" t="str">
        <f t="shared" ca="1" si="116"/>
        <v/>
      </c>
      <c r="BS127" s="175" t="str">
        <f>リスト!Q111</f>
        <v>NG</v>
      </c>
      <c r="BT127" s="176" t="str">
        <f t="shared" ca="1" si="117"/>
        <v/>
      </c>
      <c r="BU127" s="179">
        <f t="shared" ca="1" si="118"/>
        <v>0</v>
      </c>
      <c r="BV127" s="180">
        <f t="shared" ca="1" si="124"/>
        <v>0</v>
      </c>
      <c r="BW127" s="189">
        <v>0</v>
      </c>
      <c r="BX127" s="190">
        <v>0</v>
      </c>
      <c r="BY127" s="180" t="str">
        <f t="shared" ca="1" si="119"/>
        <v/>
      </c>
      <c r="BZ127" t="e">
        <f>リスト!#REF!</f>
        <v>#REF!</v>
      </c>
      <c r="CA127" s="290" t="e">
        <f>INDEX(リスト!X:X,MATCH($C127,リスト!$D:$D,0))</f>
        <v>#N/A</v>
      </c>
    </row>
    <row r="128" spans="1:79">
      <c r="A128" s="167">
        <f t="shared" si="125"/>
        <v>123</v>
      </c>
      <c r="B128" s="186" t="str">
        <f>リスト!C112</f>
        <v/>
      </c>
      <c r="C128" s="187">
        <f>リスト!D112</f>
        <v>0</v>
      </c>
      <c r="D128" s="188">
        <f>リスト!E112</f>
        <v>0</v>
      </c>
      <c r="E128" s="224" t="str">
        <f t="shared" ca="1" si="88"/>
        <v/>
      </c>
      <c r="F128" s="172" t="str">
        <f t="shared" ca="1" si="38"/>
        <v/>
      </c>
      <c r="G128" s="173">
        <v>6</v>
      </c>
      <c r="H128" s="174">
        <v>10</v>
      </c>
      <c r="I128" s="172" t="str">
        <f t="shared" ca="1" si="89"/>
        <v/>
      </c>
      <c r="J128" s="133"/>
      <c r="K128" s="175" t="str">
        <f>リスト!H112</f>
        <v>NG</v>
      </c>
      <c r="L128" s="176" t="str">
        <f t="shared" ca="1" si="90"/>
        <v/>
      </c>
      <c r="M128" s="171">
        <f t="shared" ca="1" si="91"/>
        <v>57</v>
      </c>
      <c r="N128" s="177" t="str">
        <f>リスト!I112</f>
        <v>NG</v>
      </c>
      <c r="O128" s="176" t="str">
        <f t="shared" ca="1" si="92"/>
        <v/>
      </c>
      <c r="P128" s="171">
        <f t="shared" ca="1" si="93"/>
        <v>24</v>
      </c>
      <c r="Q128" s="172">
        <f t="shared" ca="1" si="94"/>
        <v>0.42105263157894735</v>
      </c>
      <c r="R128" s="173">
        <v>0.56000000000000005</v>
      </c>
      <c r="S128" s="174">
        <v>0.84</v>
      </c>
      <c r="T128" s="172" t="str">
        <f t="shared" ca="1" si="95"/>
        <v/>
      </c>
      <c r="U128" s="140"/>
      <c r="V128" s="178" t="str">
        <f>リスト!J112</f>
        <v>NG</v>
      </c>
      <c r="W128" s="176" t="str">
        <f t="shared" ca="1" si="96"/>
        <v/>
      </c>
      <c r="X128" s="225">
        <f t="shared" ca="1" si="97"/>
        <v>3.6560000000000001</v>
      </c>
      <c r="Y128" s="175" t="str">
        <f>リスト!K112</f>
        <v>NG</v>
      </c>
      <c r="Z128" s="176" t="str">
        <f t="shared" ca="1" si="98"/>
        <v/>
      </c>
      <c r="AA128" s="179">
        <f t="shared" ca="1" si="99"/>
        <v>0</v>
      </c>
      <c r="AB128" s="180">
        <f t="shared" ca="1" si="100"/>
        <v>0</v>
      </c>
      <c r="AC128" s="189">
        <v>8</v>
      </c>
      <c r="AD128" s="190">
        <v>12</v>
      </c>
      <c r="AE128" s="180" t="str">
        <f t="shared" ca="1" si="14"/>
        <v/>
      </c>
      <c r="AF128" s="140"/>
      <c r="AG128" s="177" t="str">
        <f>リスト!L112</f>
        <v>NG</v>
      </c>
      <c r="AH128" s="176" t="str">
        <f t="shared" ca="1" si="101"/>
        <v/>
      </c>
      <c r="AI128" s="229">
        <f t="shared" ca="1" si="102"/>
        <v>138</v>
      </c>
      <c r="AJ128" s="183">
        <f t="shared" ca="1" si="103"/>
        <v>37.746170678336981</v>
      </c>
      <c r="AK128" s="184">
        <v>200</v>
      </c>
      <c r="AL128" s="185">
        <v>300</v>
      </c>
      <c r="AM128" s="183" t="str">
        <f t="shared" ca="1" si="104"/>
        <v/>
      </c>
      <c r="AN128" s="175" t="str">
        <f>リスト!M112</f>
        <v>NG</v>
      </c>
      <c r="AO128" s="176" t="str">
        <f t="shared" ca="1" si="105"/>
        <v/>
      </c>
      <c r="AP128" s="179">
        <f t="shared" ca="1" si="106"/>
        <v>17</v>
      </c>
      <c r="AQ128" s="172">
        <f t="shared" ca="1" si="120"/>
        <v>12.318840579710145</v>
      </c>
      <c r="AR128" s="191">
        <v>4</v>
      </c>
      <c r="AS128" s="192">
        <v>6</v>
      </c>
      <c r="AT128" s="172" t="str">
        <f t="shared" ca="1" si="107"/>
        <v/>
      </c>
      <c r="AU128" s="122"/>
      <c r="AV128" s="175" t="str">
        <f>リスト!N112</f>
        <v>NG</v>
      </c>
      <c r="AW128" s="176" t="str">
        <f t="shared" ca="1" si="108"/>
        <v/>
      </c>
      <c r="AX128" s="193">
        <f t="shared" ca="1" si="109"/>
        <v>0</v>
      </c>
      <c r="AY128" s="194">
        <f t="shared" ca="1" si="121"/>
        <v>0</v>
      </c>
      <c r="AZ128" s="173">
        <v>4.4000000000000004</v>
      </c>
      <c r="BA128" s="174">
        <v>6.6</v>
      </c>
      <c r="BB128" s="172" t="str">
        <f t="shared" ca="1" si="110"/>
        <v/>
      </c>
      <c r="BC128" s="177" t="str">
        <f>リスト!O112</f>
        <v>NG</v>
      </c>
      <c r="BD128" s="176" t="str">
        <f t="shared" ca="1" si="111"/>
        <v/>
      </c>
      <c r="BE128" s="193">
        <f t="shared" ca="1" si="112"/>
        <v>0</v>
      </c>
      <c r="BF128" s="194">
        <f t="shared" ca="1" si="122"/>
        <v>0</v>
      </c>
      <c r="BG128" s="173">
        <v>1.6</v>
      </c>
      <c r="BH128" s="174">
        <v>2.4</v>
      </c>
      <c r="BI128" s="172" t="str">
        <f t="shared" ca="1" si="113"/>
        <v/>
      </c>
      <c r="BJ128" s="140"/>
      <c r="BK128" s="140"/>
      <c r="BL128" s="178" t="str">
        <f>リスト!P112</f>
        <v>NG</v>
      </c>
      <c r="BM128" s="176" t="str">
        <f t="shared" ca="1" si="114"/>
        <v/>
      </c>
      <c r="BN128" s="193" t="str">
        <f t="shared" ca="1" si="115"/>
        <v/>
      </c>
      <c r="BO128" s="194" t="str">
        <f t="shared" ca="1" si="123"/>
        <v/>
      </c>
      <c r="BP128" s="173">
        <v>0.4</v>
      </c>
      <c r="BQ128" s="174">
        <v>0.6</v>
      </c>
      <c r="BR128" s="172" t="str">
        <f t="shared" ca="1" si="116"/>
        <v/>
      </c>
      <c r="BS128" s="175" t="str">
        <f>リスト!Q112</f>
        <v>NG</v>
      </c>
      <c r="BT128" s="176" t="str">
        <f t="shared" ca="1" si="117"/>
        <v/>
      </c>
      <c r="BU128" s="179" t="str">
        <f t="shared" ca="1" si="118"/>
        <v/>
      </c>
      <c r="BV128" s="180" t="str">
        <f t="shared" ca="1" si="124"/>
        <v/>
      </c>
      <c r="BW128" s="189">
        <v>0</v>
      </c>
      <c r="BX128" s="190">
        <v>0</v>
      </c>
      <c r="BY128" s="180" t="str">
        <f t="shared" ca="1" si="119"/>
        <v/>
      </c>
      <c r="BZ128" t="e">
        <f>リスト!#REF!</f>
        <v>#REF!</v>
      </c>
      <c r="CA128" s="290" t="e">
        <f>INDEX(リスト!X:X,MATCH($C128,リスト!$D:$D,0))</f>
        <v>#N/A</v>
      </c>
    </row>
    <row r="129" spans="1:79">
      <c r="A129" s="167">
        <f t="shared" si="125"/>
        <v>124</v>
      </c>
      <c r="B129" s="186" t="str">
        <f>リスト!C113</f>
        <v/>
      </c>
      <c r="C129" s="187">
        <f>リスト!D113</f>
        <v>0</v>
      </c>
      <c r="D129" s="188">
        <f>リスト!E113</f>
        <v>0</v>
      </c>
      <c r="E129" s="224" t="str">
        <f t="shared" ca="1" si="88"/>
        <v/>
      </c>
      <c r="F129" s="172" t="str">
        <f t="shared" ca="1" si="38"/>
        <v/>
      </c>
      <c r="G129" s="173">
        <v>6</v>
      </c>
      <c r="H129" s="174">
        <v>10</v>
      </c>
      <c r="I129" s="172" t="str">
        <f t="shared" ca="1" si="89"/>
        <v/>
      </c>
      <c r="J129" s="133"/>
      <c r="K129" s="175" t="str">
        <f>リスト!H113</f>
        <v>NG</v>
      </c>
      <c r="L129" s="176" t="str">
        <f t="shared" ca="1" si="90"/>
        <v/>
      </c>
      <c r="M129" s="171">
        <f t="shared" ca="1" si="91"/>
        <v>53</v>
      </c>
      <c r="N129" s="177" t="str">
        <f>リスト!I113</f>
        <v>NG</v>
      </c>
      <c r="O129" s="176" t="str">
        <f t="shared" ca="1" si="92"/>
        <v/>
      </c>
      <c r="P129" s="171">
        <f t="shared" ca="1" si="93"/>
        <v>63</v>
      </c>
      <c r="Q129" s="172">
        <f t="shared" ca="1" si="94"/>
        <v>1.1886792452830188</v>
      </c>
      <c r="R129" s="173">
        <v>0.56000000000000005</v>
      </c>
      <c r="S129" s="174">
        <v>0.84</v>
      </c>
      <c r="T129" s="172" t="str">
        <f t="shared" ca="1" si="95"/>
        <v/>
      </c>
      <c r="U129" s="140"/>
      <c r="V129" s="178" t="str">
        <f>リスト!J113</f>
        <v>NG</v>
      </c>
      <c r="W129" s="176" t="str">
        <f t="shared" ca="1" si="96"/>
        <v/>
      </c>
      <c r="X129" s="225">
        <f t="shared" ca="1" si="97"/>
        <v>2.5510000000000002</v>
      </c>
      <c r="Y129" s="175" t="str">
        <f>リスト!K113</f>
        <v>NG</v>
      </c>
      <c r="Z129" s="176" t="str">
        <f t="shared" ca="1" si="98"/>
        <v/>
      </c>
      <c r="AA129" s="179">
        <f t="shared" ca="1" si="99"/>
        <v>0</v>
      </c>
      <c r="AB129" s="180">
        <f t="shared" ca="1" si="100"/>
        <v>0</v>
      </c>
      <c r="AC129" s="189">
        <v>8</v>
      </c>
      <c r="AD129" s="190">
        <v>12</v>
      </c>
      <c r="AE129" s="180" t="str">
        <f t="shared" ca="1" si="14"/>
        <v/>
      </c>
      <c r="AF129" s="140"/>
      <c r="AG129" s="177" t="str">
        <f>リスト!L113</f>
        <v>NG</v>
      </c>
      <c r="AH129" s="176" t="str">
        <f t="shared" ca="1" si="101"/>
        <v/>
      </c>
      <c r="AI129" s="229">
        <f t="shared" ca="1" si="102"/>
        <v>0</v>
      </c>
      <c r="AJ129" s="183">
        <f t="shared" ca="1" si="103"/>
        <v>0</v>
      </c>
      <c r="AK129" s="184">
        <v>200</v>
      </c>
      <c r="AL129" s="185">
        <v>300</v>
      </c>
      <c r="AM129" s="183" t="str">
        <f t="shared" ca="1" si="104"/>
        <v/>
      </c>
      <c r="AN129" s="175" t="str">
        <f>リスト!M113</f>
        <v>NG</v>
      </c>
      <c r="AO129" s="176" t="str">
        <f t="shared" ca="1" si="105"/>
        <v/>
      </c>
      <c r="AP129" s="179">
        <f t="shared" ca="1" si="106"/>
        <v>0</v>
      </c>
      <c r="AQ129" s="172" t="str">
        <f t="shared" ca="1" si="120"/>
        <v/>
      </c>
      <c r="AR129" s="191">
        <v>4</v>
      </c>
      <c r="AS129" s="192">
        <v>6</v>
      </c>
      <c r="AT129" s="172" t="str">
        <f t="shared" ca="1" si="107"/>
        <v/>
      </c>
      <c r="AU129" s="122"/>
      <c r="AV129" s="175" t="str">
        <f>リスト!N113</f>
        <v>NG</v>
      </c>
      <c r="AW129" s="176" t="str">
        <f t="shared" ca="1" si="108"/>
        <v/>
      </c>
      <c r="AX129" s="193">
        <f t="shared" ca="1" si="109"/>
        <v>0</v>
      </c>
      <c r="AY129" s="194">
        <f t="shared" ca="1" si="121"/>
        <v>0</v>
      </c>
      <c r="AZ129" s="173">
        <v>4.4000000000000004</v>
      </c>
      <c r="BA129" s="174">
        <v>6.6</v>
      </c>
      <c r="BB129" s="172" t="str">
        <f t="shared" ca="1" si="110"/>
        <v/>
      </c>
      <c r="BC129" s="177" t="str">
        <f>リスト!O113</f>
        <v>NG</v>
      </c>
      <c r="BD129" s="176" t="str">
        <f t="shared" ca="1" si="111"/>
        <v/>
      </c>
      <c r="BE129" s="193" t="str">
        <f t="shared" ca="1" si="112"/>
        <v/>
      </c>
      <c r="BF129" s="194" t="str">
        <f t="shared" ca="1" si="122"/>
        <v/>
      </c>
      <c r="BG129" s="173">
        <v>1.6</v>
      </c>
      <c r="BH129" s="174">
        <v>2.4</v>
      </c>
      <c r="BI129" s="172" t="str">
        <f t="shared" ca="1" si="113"/>
        <v/>
      </c>
      <c r="BJ129" s="140"/>
      <c r="BK129" s="140"/>
      <c r="BL129" s="178" t="str">
        <f>リスト!P113</f>
        <v>NG</v>
      </c>
      <c r="BM129" s="176" t="str">
        <f t="shared" ca="1" si="114"/>
        <v/>
      </c>
      <c r="BN129" s="193" t="str">
        <f t="shared" ca="1" si="115"/>
        <v/>
      </c>
      <c r="BO129" s="194" t="str">
        <f t="shared" ca="1" si="123"/>
        <v/>
      </c>
      <c r="BP129" s="173">
        <v>0.4</v>
      </c>
      <c r="BQ129" s="174">
        <v>0.6</v>
      </c>
      <c r="BR129" s="172" t="str">
        <f t="shared" ca="1" si="116"/>
        <v/>
      </c>
      <c r="BS129" s="175" t="str">
        <f>リスト!Q113</f>
        <v>NG</v>
      </c>
      <c r="BT129" s="176" t="str">
        <f t="shared" ca="1" si="117"/>
        <v/>
      </c>
      <c r="BU129" s="179" t="str">
        <f t="shared" ca="1" si="118"/>
        <v/>
      </c>
      <c r="BV129" s="180" t="str">
        <f t="shared" ca="1" si="124"/>
        <v/>
      </c>
      <c r="BW129" s="189">
        <v>0</v>
      </c>
      <c r="BX129" s="190">
        <v>0</v>
      </c>
      <c r="BY129" s="180" t="str">
        <f t="shared" ca="1" si="119"/>
        <v/>
      </c>
      <c r="BZ129" t="e">
        <f>リスト!#REF!</f>
        <v>#REF!</v>
      </c>
      <c r="CA129" s="290" t="e">
        <f>INDEX(リスト!X:X,MATCH($C129,リスト!$D:$D,0))</f>
        <v>#N/A</v>
      </c>
    </row>
    <row r="130" spans="1:79">
      <c r="A130" s="167">
        <f t="shared" si="125"/>
        <v>125</v>
      </c>
      <c r="B130" s="186" t="str">
        <f>リスト!C114</f>
        <v/>
      </c>
      <c r="C130" s="187">
        <f>リスト!D114</f>
        <v>0</v>
      </c>
      <c r="D130" s="188">
        <f>リスト!E114</f>
        <v>0</v>
      </c>
      <c r="E130" s="224" t="str">
        <f t="shared" ca="1" si="88"/>
        <v/>
      </c>
      <c r="F130" s="172" t="str">
        <f t="shared" ca="1" si="38"/>
        <v/>
      </c>
      <c r="G130" s="173">
        <v>6</v>
      </c>
      <c r="H130" s="174">
        <v>10</v>
      </c>
      <c r="I130" s="172" t="str">
        <f t="shared" ca="1" si="89"/>
        <v/>
      </c>
      <c r="J130" s="133"/>
      <c r="K130" s="175" t="str">
        <f>リスト!H114</f>
        <v>NG</v>
      </c>
      <c r="L130" s="176" t="str">
        <f t="shared" ca="1" si="90"/>
        <v/>
      </c>
      <c r="M130" s="171">
        <f t="shared" ca="1" si="91"/>
        <v>21</v>
      </c>
      <c r="N130" s="177" t="str">
        <f>リスト!I114</f>
        <v>NG</v>
      </c>
      <c r="O130" s="176" t="str">
        <f t="shared" ca="1" si="92"/>
        <v/>
      </c>
      <c r="P130" s="171">
        <f t="shared" ca="1" si="93"/>
        <v>15</v>
      </c>
      <c r="Q130" s="172">
        <f t="shared" ca="1" si="94"/>
        <v>0.7142857142857143</v>
      </c>
      <c r="R130" s="173">
        <v>0.56000000000000005</v>
      </c>
      <c r="S130" s="174">
        <v>0.84</v>
      </c>
      <c r="T130" s="172" t="str">
        <f t="shared" ca="1" si="95"/>
        <v/>
      </c>
      <c r="U130" s="140"/>
      <c r="V130" s="178" t="str">
        <f>リスト!J114</f>
        <v>NG</v>
      </c>
      <c r="W130" s="176" t="str">
        <f t="shared" ca="1" si="96"/>
        <v/>
      </c>
      <c r="X130" s="225">
        <f t="shared" ca="1" si="97"/>
        <v>0.55700000000000005</v>
      </c>
      <c r="Y130" s="175" t="str">
        <f>リスト!K114</f>
        <v>NG</v>
      </c>
      <c r="Z130" s="176" t="str">
        <f t="shared" ca="1" si="98"/>
        <v/>
      </c>
      <c r="AA130" s="179">
        <f t="shared" ca="1" si="99"/>
        <v>0</v>
      </c>
      <c r="AB130" s="180">
        <f t="shared" ca="1" si="100"/>
        <v>0</v>
      </c>
      <c r="AC130" s="189">
        <v>8</v>
      </c>
      <c r="AD130" s="190">
        <v>12</v>
      </c>
      <c r="AE130" s="180" t="str">
        <f t="shared" ca="1" si="14"/>
        <v/>
      </c>
      <c r="AF130" s="140"/>
      <c r="AG130" s="177" t="str">
        <f>リスト!L114</f>
        <v>NG</v>
      </c>
      <c r="AH130" s="176" t="str">
        <f t="shared" ca="1" si="101"/>
        <v/>
      </c>
      <c r="AI130" s="229">
        <f t="shared" ca="1" si="102"/>
        <v>66</v>
      </c>
      <c r="AJ130" s="183">
        <f t="shared" ca="1" si="103"/>
        <v>118.49192100538599</v>
      </c>
      <c r="AK130" s="184">
        <v>200</v>
      </c>
      <c r="AL130" s="185">
        <v>300</v>
      </c>
      <c r="AM130" s="183" t="str">
        <f t="shared" ca="1" si="104"/>
        <v/>
      </c>
      <c r="AN130" s="175" t="str">
        <f>リスト!M114</f>
        <v>NG</v>
      </c>
      <c r="AO130" s="176" t="str">
        <f t="shared" ca="1" si="105"/>
        <v/>
      </c>
      <c r="AP130" s="179">
        <f t="shared" ca="1" si="106"/>
        <v>6</v>
      </c>
      <c r="AQ130" s="172">
        <f t="shared" ca="1" si="120"/>
        <v>9.0909090909090899</v>
      </c>
      <c r="AR130" s="191">
        <v>4</v>
      </c>
      <c r="AS130" s="192">
        <v>6</v>
      </c>
      <c r="AT130" s="172" t="str">
        <f t="shared" ca="1" si="107"/>
        <v/>
      </c>
      <c r="AU130" s="122"/>
      <c r="AV130" s="175" t="str">
        <f>リスト!N114</f>
        <v>NG</v>
      </c>
      <c r="AW130" s="176" t="str">
        <f t="shared" ca="1" si="108"/>
        <v/>
      </c>
      <c r="AX130" s="193">
        <f t="shared" ca="1" si="109"/>
        <v>0</v>
      </c>
      <c r="AY130" s="194">
        <f t="shared" ca="1" si="121"/>
        <v>0</v>
      </c>
      <c r="AZ130" s="173">
        <v>4.4000000000000004</v>
      </c>
      <c r="BA130" s="174">
        <v>6.6</v>
      </c>
      <c r="BB130" s="172" t="str">
        <f t="shared" ca="1" si="110"/>
        <v/>
      </c>
      <c r="BC130" s="177" t="str">
        <f>リスト!O114</f>
        <v>NG</v>
      </c>
      <c r="BD130" s="176" t="str">
        <f t="shared" ca="1" si="111"/>
        <v/>
      </c>
      <c r="BE130" s="193">
        <f t="shared" ca="1" si="112"/>
        <v>0</v>
      </c>
      <c r="BF130" s="194">
        <f t="shared" ca="1" si="122"/>
        <v>0</v>
      </c>
      <c r="BG130" s="173">
        <v>1.6</v>
      </c>
      <c r="BH130" s="174">
        <v>2.4</v>
      </c>
      <c r="BI130" s="172" t="str">
        <f t="shared" ca="1" si="113"/>
        <v/>
      </c>
      <c r="BJ130" s="140"/>
      <c r="BK130" s="140"/>
      <c r="BL130" s="178" t="str">
        <f>リスト!P114</f>
        <v>NG</v>
      </c>
      <c r="BM130" s="176" t="str">
        <f t="shared" ca="1" si="114"/>
        <v/>
      </c>
      <c r="BN130" s="193">
        <f t="shared" ca="1" si="115"/>
        <v>0</v>
      </c>
      <c r="BO130" s="194">
        <f t="shared" ca="1" si="123"/>
        <v>0</v>
      </c>
      <c r="BP130" s="173">
        <v>0.4</v>
      </c>
      <c r="BQ130" s="174">
        <v>0.6</v>
      </c>
      <c r="BR130" s="172" t="str">
        <f t="shared" ca="1" si="116"/>
        <v/>
      </c>
      <c r="BS130" s="175" t="str">
        <f>リスト!Q114</f>
        <v>NG</v>
      </c>
      <c r="BT130" s="176" t="str">
        <f t="shared" ca="1" si="117"/>
        <v/>
      </c>
      <c r="BU130" s="179">
        <f t="shared" ca="1" si="118"/>
        <v>0</v>
      </c>
      <c r="BV130" s="180">
        <f t="shared" ca="1" si="124"/>
        <v>0</v>
      </c>
      <c r="BW130" s="189">
        <v>0</v>
      </c>
      <c r="BX130" s="190">
        <v>0</v>
      </c>
      <c r="BY130" s="180" t="str">
        <f t="shared" ca="1" si="119"/>
        <v/>
      </c>
      <c r="BZ130" t="e">
        <f>リスト!#REF!</f>
        <v>#REF!</v>
      </c>
      <c r="CA130" s="290" t="e">
        <f>INDEX(リスト!X:X,MATCH($C130,リスト!$D:$D,0))</f>
        <v>#N/A</v>
      </c>
    </row>
    <row r="131" spans="1:79">
      <c r="A131" s="167">
        <f t="shared" si="125"/>
        <v>126</v>
      </c>
      <c r="B131" s="186" t="str">
        <f>リスト!C115</f>
        <v/>
      </c>
      <c r="C131" s="187">
        <f>リスト!D115</f>
        <v>0</v>
      </c>
      <c r="D131" s="188">
        <f>リスト!E115</f>
        <v>0</v>
      </c>
      <c r="E131" s="224" t="str">
        <f t="shared" ca="1" si="88"/>
        <v/>
      </c>
      <c r="F131" s="172" t="str">
        <f t="shared" ca="1" si="38"/>
        <v/>
      </c>
      <c r="G131" s="173">
        <v>6</v>
      </c>
      <c r="H131" s="174">
        <v>10</v>
      </c>
      <c r="I131" s="172" t="str">
        <f t="shared" ca="1" si="89"/>
        <v/>
      </c>
      <c r="J131" s="133"/>
      <c r="K131" s="175" t="str">
        <f>リスト!H115</f>
        <v>NG</v>
      </c>
      <c r="L131" s="176" t="str">
        <f t="shared" ca="1" si="90"/>
        <v/>
      </c>
      <c r="M131" s="171">
        <f t="shared" ca="1" si="91"/>
        <v>58</v>
      </c>
      <c r="N131" s="177" t="str">
        <f>リスト!I115</f>
        <v>NG</v>
      </c>
      <c r="O131" s="176" t="str">
        <f t="shared" ca="1" si="92"/>
        <v/>
      </c>
      <c r="P131" s="171">
        <f t="shared" ca="1" si="93"/>
        <v>23</v>
      </c>
      <c r="Q131" s="172">
        <f t="shared" ca="1" si="94"/>
        <v>0.39655172413793105</v>
      </c>
      <c r="R131" s="173">
        <v>0.56000000000000005</v>
      </c>
      <c r="S131" s="174">
        <v>0.84</v>
      </c>
      <c r="T131" s="172" t="str">
        <f t="shared" ca="1" si="95"/>
        <v/>
      </c>
      <c r="U131" s="140"/>
      <c r="V131" s="178" t="str">
        <f>リスト!J115</f>
        <v>NG</v>
      </c>
      <c r="W131" s="176" t="str">
        <f t="shared" ca="1" si="96"/>
        <v/>
      </c>
      <c r="X131" s="225">
        <f t="shared" ca="1" si="97"/>
        <v>0</v>
      </c>
      <c r="Y131" s="175" t="str">
        <f>リスト!K115</f>
        <v>NG</v>
      </c>
      <c r="Z131" s="176" t="str">
        <f t="shared" ca="1" si="98"/>
        <v/>
      </c>
      <c r="AA131" s="179">
        <f t="shared" ca="1" si="99"/>
        <v>0</v>
      </c>
      <c r="AB131" s="180" t="str">
        <f t="shared" ca="1" si="100"/>
        <v/>
      </c>
      <c r="AC131" s="189">
        <v>8</v>
      </c>
      <c r="AD131" s="190">
        <v>12</v>
      </c>
      <c r="AE131" s="180" t="str">
        <f t="shared" ca="1" si="14"/>
        <v/>
      </c>
      <c r="AF131" s="140"/>
      <c r="AG131" s="177" t="str">
        <f>リスト!L115</f>
        <v>NG</v>
      </c>
      <c r="AH131" s="176" t="str">
        <f t="shared" ca="1" si="101"/>
        <v/>
      </c>
      <c r="AI131" s="229">
        <f t="shared" ca="1" si="102"/>
        <v>0</v>
      </c>
      <c r="AJ131" s="183" t="str">
        <f t="shared" ca="1" si="103"/>
        <v/>
      </c>
      <c r="AK131" s="184">
        <v>200</v>
      </c>
      <c r="AL131" s="185">
        <v>300</v>
      </c>
      <c r="AM131" s="183" t="str">
        <f t="shared" ca="1" si="104"/>
        <v/>
      </c>
      <c r="AN131" s="175" t="str">
        <f>リスト!M115</f>
        <v>NG</v>
      </c>
      <c r="AO131" s="176" t="str">
        <f t="shared" ca="1" si="105"/>
        <v/>
      </c>
      <c r="AP131" s="179">
        <f t="shared" ca="1" si="106"/>
        <v>0</v>
      </c>
      <c r="AQ131" s="172" t="str">
        <f t="shared" ca="1" si="120"/>
        <v/>
      </c>
      <c r="AR131" s="191">
        <v>4</v>
      </c>
      <c r="AS131" s="192">
        <v>6</v>
      </c>
      <c r="AT131" s="172" t="str">
        <f t="shared" ca="1" si="107"/>
        <v/>
      </c>
      <c r="AU131" s="122"/>
      <c r="AV131" s="175" t="str">
        <f>リスト!N115</f>
        <v>NG</v>
      </c>
      <c r="AW131" s="176" t="str">
        <f t="shared" ca="1" si="108"/>
        <v/>
      </c>
      <c r="AX131" s="193">
        <f t="shared" ca="1" si="109"/>
        <v>0</v>
      </c>
      <c r="AY131" s="194" t="str">
        <f t="shared" ca="1" si="121"/>
        <v/>
      </c>
      <c r="AZ131" s="173">
        <v>4.4000000000000004</v>
      </c>
      <c r="BA131" s="174">
        <v>6.6</v>
      </c>
      <c r="BB131" s="172" t="str">
        <f t="shared" ca="1" si="110"/>
        <v/>
      </c>
      <c r="BC131" s="177" t="str">
        <f>リスト!O115</f>
        <v>NG</v>
      </c>
      <c r="BD131" s="176" t="str">
        <f t="shared" ca="1" si="111"/>
        <v/>
      </c>
      <c r="BE131" s="193" t="str">
        <f t="shared" ca="1" si="112"/>
        <v/>
      </c>
      <c r="BF131" s="194" t="str">
        <f t="shared" ca="1" si="122"/>
        <v/>
      </c>
      <c r="BG131" s="173">
        <v>1.6</v>
      </c>
      <c r="BH131" s="174">
        <v>2.4</v>
      </c>
      <c r="BI131" s="172" t="str">
        <f t="shared" ca="1" si="113"/>
        <v/>
      </c>
      <c r="BJ131" s="140"/>
      <c r="BK131" s="140"/>
      <c r="BL131" s="178" t="str">
        <f>リスト!P115</f>
        <v>NG</v>
      </c>
      <c r="BM131" s="176" t="str">
        <f t="shared" ca="1" si="114"/>
        <v/>
      </c>
      <c r="BN131" s="193" t="str">
        <f t="shared" ca="1" si="115"/>
        <v/>
      </c>
      <c r="BO131" s="194" t="str">
        <f t="shared" ca="1" si="123"/>
        <v/>
      </c>
      <c r="BP131" s="173">
        <v>0.4</v>
      </c>
      <c r="BQ131" s="174">
        <v>0.6</v>
      </c>
      <c r="BR131" s="172" t="str">
        <f t="shared" ca="1" si="116"/>
        <v/>
      </c>
      <c r="BS131" s="175" t="str">
        <f>リスト!Q115</f>
        <v>NG</v>
      </c>
      <c r="BT131" s="176" t="str">
        <f t="shared" ca="1" si="117"/>
        <v/>
      </c>
      <c r="BU131" s="179" t="str">
        <f t="shared" ca="1" si="118"/>
        <v/>
      </c>
      <c r="BV131" s="180" t="str">
        <f t="shared" ca="1" si="124"/>
        <v/>
      </c>
      <c r="BW131" s="189">
        <v>0</v>
      </c>
      <c r="BX131" s="190">
        <v>0</v>
      </c>
      <c r="BY131" s="180" t="str">
        <f t="shared" ca="1" si="119"/>
        <v/>
      </c>
      <c r="BZ131" t="e">
        <f>リスト!#REF!</f>
        <v>#REF!</v>
      </c>
      <c r="CA131" s="290" t="e">
        <f>INDEX(リスト!X:X,MATCH($C131,リスト!$D:$D,0))</f>
        <v>#N/A</v>
      </c>
    </row>
    <row r="132" spans="1:79">
      <c r="A132" s="167">
        <f t="shared" si="125"/>
        <v>127</v>
      </c>
      <c r="B132" s="186" t="str">
        <f>リスト!C116</f>
        <v/>
      </c>
      <c r="C132" s="187">
        <f>リスト!D116</f>
        <v>0</v>
      </c>
      <c r="D132" s="188">
        <f>リスト!E116</f>
        <v>0</v>
      </c>
      <c r="E132" s="224" t="str">
        <f t="shared" ca="1" si="88"/>
        <v/>
      </c>
      <c r="F132" s="172" t="str">
        <f t="shared" ca="1" si="38"/>
        <v/>
      </c>
      <c r="G132" s="173">
        <v>6</v>
      </c>
      <c r="H132" s="174">
        <v>10</v>
      </c>
      <c r="I132" s="172" t="str">
        <f t="shared" ca="1" si="89"/>
        <v/>
      </c>
      <c r="J132" s="133"/>
      <c r="K132" s="175" t="str">
        <f>リスト!H116</f>
        <v>NG</v>
      </c>
      <c r="L132" s="176" t="str">
        <f t="shared" ca="1" si="90"/>
        <v/>
      </c>
      <c r="M132" s="171">
        <f t="shared" ca="1" si="91"/>
        <v>46</v>
      </c>
      <c r="N132" s="177" t="str">
        <f>リスト!I116</f>
        <v>NG</v>
      </c>
      <c r="O132" s="176" t="str">
        <f t="shared" ca="1" si="92"/>
        <v/>
      </c>
      <c r="P132" s="171">
        <f t="shared" ca="1" si="93"/>
        <v>16</v>
      </c>
      <c r="Q132" s="172">
        <f t="shared" ca="1" si="94"/>
        <v>0.34782608695652173</v>
      </c>
      <c r="R132" s="173">
        <v>0.56000000000000005</v>
      </c>
      <c r="S132" s="174">
        <v>0.84</v>
      </c>
      <c r="T132" s="172" t="str">
        <f t="shared" ca="1" si="95"/>
        <v/>
      </c>
      <c r="U132" s="140"/>
      <c r="V132" s="178" t="str">
        <f>リスト!J116</f>
        <v>NG</v>
      </c>
      <c r="W132" s="176" t="str">
        <f t="shared" ca="1" si="96"/>
        <v/>
      </c>
      <c r="X132" s="225">
        <f t="shared" ca="1" si="97"/>
        <v>0</v>
      </c>
      <c r="Y132" s="175" t="str">
        <f>リスト!K116</f>
        <v>NG</v>
      </c>
      <c r="Z132" s="176" t="str">
        <f t="shared" ca="1" si="98"/>
        <v/>
      </c>
      <c r="AA132" s="179">
        <f t="shared" ca="1" si="99"/>
        <v>0</v>
      </c>
      <c r="AB132" s="180" t="str">
        <f t="shared" ca="1" si="100"/>
        <v/>
      </c>
      <c r="AC132" s="189">
        <v>8</v>
      </c>
      <c r="AD132" s="190">
        <v>12</v>
      </c>
      <c r="AE132" s="180" t="str">
        <f t="shared" ca="1" si="14"/>
        <v/>
      </c>
      <c r="AF132" s="140"/>
      <c r="AG132" s="177" t="str">
        <f>リスト!L116</f>
        <v>NG</v>
      </c>
      <c r="AH132" s="176" t="str">
        <f t="shared" ca="1" si="101"/>
        <v/>
      </c>
      <c r="AI132" s="229">
        <f t="shared" ca="1" si="102"/>
        <v>280</v>
      </c>
      <c r="AJ132" s="183" t="str">
        <f t="shared" ca="1" si="103"/>
        <v/>
      </c>
      <c r="AK132" s="184">
        <v>200</v>
      </c>
      <c r="AL132" s="185">
        <v>300</v>
      </c>
      <c r="AM132" s="183" t="str">
        <f t="shared" ca="1" si="104"/>
        <v/>
      </c>
      <c r="AN132" s="175" t="str">
        <f>リスト!M116</f>
        <v>NG</v>
      </c>
      <c r="AO132" s="176" t="str">
        <f t="shared" ca="1" si="105"/>
        <v/>
      </c>
      <c r="AP132" s="179">
        <f t="shared" ca="1" si="106"/>
        <v>0</v>
      </c>
      <c r="AQ132" s="172">
        <f t="shared" ca="1" si="120"/>
        <v>0</v>
      </c>
      <c r="AR132" s="191">
        <v>4</v>
      </c>
      <c r="AS132" s="192">
        <v>6</v>
      </c>
      <c r="AT132" s="172" t="str">
        <f t="shared" ca="1" si="107"/>
        <v/>
      </c>
      <c r="AU132" s="122"/>
      <c r="AV132" s="175" t="str">
        <f>リスト!N116</f>
        <v>NG</v>
      </c>
      <c r="AW132" s="176" t="str">
        <f t="shared" ca="1" si="108"/>
        <v/>
      </c>
      <c r="AX132" s="193">
        <f t="shared" ca="1" si="109"/>
        <v>0</v>
      </c>
      <c r="AY132" s="194" t="str">
        <f t="shared" ca="1" si="121"/>
        <v/>
      </c>
      <c r="AZ132" s="173">
        <v>4.4000000000000004</v>
      </c>
      <c r="BA132" s="174">
        <v>6.6</v>
      </c>
      <c r="BB132" s="172" t="str">
        <f t="shared" ca="1" si="110"/>
        <v/>
      </c>
      <c r="BC132" s="177" t="str">
        <f>リスト!O116</f>
        <v>NG</v>
      </c>
      <c r="BD132" s="176" t="str">
        <f t="shared" ca="1" si="111"/>
        <v/>
      </c>
      <c r="BE132" s="193">
        <f t="shared" ca="1" si="112"/>
        <v>0</v>
      </c>
      <c r="BF132" s="194" t="str">
        <f t="shared" ca="1" si="122"/>
        <v/>
      </c>
      <c r="BG132" s="173">
        <v>1.6</v>
      </c>
      <c r="BH132" s="174">
        <v>2.4</v>
      </c>
      <c r="BI132" s="172" t="str">
        <f t="shared" ca="1" si="113"/>
        <v/>
      </c>
      <c r="BJ132" s="140"/>
      <c r="BK132" s="140"/>
      <c r="BL132" s="178" t="str">
        <f>リスト!P116</f>
        <v>NG</v>
      </c>
      <c r="BM132" s="176" t="str">
        <f t="shared" ca="1" si="114"/>
        <v/>
      </c>
      <c r="BN132" s="193" t="str">
        <f t="shared" ca="1" si="115"/>
        <v/>
      </c>
      <c r="BO132" s="194" t="str">
        <f t="shared" ca="1" si="123"/>
        <v/>
      </c>
      <c r="BP132" s="173">
        <v>0.4</v>
      </c>
      <c r="BQ132" s="174">
        <v>0.6</v>
      </c>
      <c r="BR132" s="172" t="str">
        <f t="shared" ca="1" si="116"/>
        <v/>
      </c>
      <c r="BS132" s="175" t="str">
        <f>リスト!Q116</f>
        <v>NG</v>
      </c>
      <c r="BT132" s="176" t="str">
        <f t="shared" ca="1" si="117"/>
        <v/>
      </c>
      <c r="BU132" s="179" t="str">
        <f t="shared" ca="1" si="118"/>
        <v/>
      </c>
      <c r="BV132" s="180" t="str">
        <f t="shared" ca="1" si="124"/>
        <v/>
      </c>
      <c r="BW132" s="189">
        <v>0</v>
      </c>
      <c r="BX132" s="190">
        <v>0</v>
      </c>
      <c r="BY132" s="180" t="str">
        <f t="shared" ca="1" si="119"/>
        <v/>
      </c>
      <c r="BZ132" t="e">
        <f>リスト!#REF!</f>
        <v>#REF!</v>
      </c>
      <c r="CA132" s="290" t="e">
        <f>INDEX(リスト!X:X,MATCH($C132,リスト!$D:$D,0))</f>
        <v>#N/A</v>
      </c>
    </row>
    <row r="133" spans="1:79">
      <c r="A133" s="167">
        <f t="shared" si="125"/>
        <v>128</v>
      </c>
      <c r="B133" s="186" t="str">
        <f>リスト!C117</f>
        <v/>
      </c>
      <c r="C133" s="187">
        <f>リスト!D117</f>
        <v>0</v>
      </c>
      <c r="D133" s="188">
        <f>リスト!E117</f>
        <v>0</v>
      </c>
      <c r="E133" s="224" t="str">
        <f t="shared" ca="1" si="88"/>
        <v/>
      </c>
      <c r="F133" s="172" t="str">
        <f t="shared" ca="1" si="38"/>
        <v/>
      </c>
      <c r="G133" s="173">
        <v>6</v>
      </c>
      <c r="H133" s="174">
        <v>10</v>
      </c>
      <c r="I133" s="172" t="str">
        <f t="shared" ca="1" si="89"/>
        <v/>
      </c>
      <c r="J133" s="133"/>
      <c r="K133" s="175" t="str">
        <f>リスト!H117</f>
        <v>NG</v>
      </c>
      <c r="L133" s="176" t="str">
        <f t="shared" ca="1" si="90"/>
        <v/>
      </c>
      <c r="M133" s="171">
        <f t="shared" ca="1" si="91"/>
        <v>57</v>
      </c>
      <c r="N133" s="177" t="str">
        <f>リスト!I117</f>
        <v>NG</v>
      </c>
      <c r="O133" s="176" t="str">
        <f t="shared" ca="1" si="92"/>
        <v/>
      </c>
      <c r="P133" s="171">
        <f t="shared" ca="1" si="93"/>
        <v>55</v>
      </c>
      <c r="Q133" s="172">
        <f t="shared" ca="1" si="94"/>
        <v>0.96491228070175439</v>
      </c>
      <c r="R133" s="173">
        <v>0.56000000000000005</v>
      </c>
      <c r="S133" s="174">
        <v>0.84</v>
      </c>
      <c r="T133" s="172" t="str">
        <f t="shared" ca="1" si="95"/>
        <v/>
      </c>
      <c r="U133" s="140"/>
      <c r="V133" s="178" t="str">
        <f>リスト!J117</f>
        <v>NG</v>
      </c>
      <c r="W133" s="176" t="str">
        <f t="shared" ca="1" si="96"/>
        <v/>
      </c>
      <c r="X133" s="225">
        <f t="shared" ca="1" si="97"/>
        <v>1.9850000000000001</v>
      </c>
      <c r="Y133" s="175" t="str">
        <f>リスト!K117</f>
        <v>NG</v>
      </c>
      <c r="Z133" s="176" t="str">
        <f t="shared" ca="1" si="98"/>
        <v/>
      </c>
      <c r="AA133" s="179">
        <f t="shared" ca="1" si="99"/>
        <v>0</v>
      </c>
      <c r="AB133" s="180">
        <f t="shared" ca="1" si="100"/>
        <v>0</v>
      </c>
      <c r="AC133" s="189">
        <v>8</v>
      </c>
      <c r="AD133" s="190">
        <v>12</v>
      </c>
      <c r="AE133" s="180" t="str">
        <f t="shared" ca="1" si="14"/>
        <v/>
      </c>
      <c r="AF133" s="140"/>
      <c r="AG133" s="177" t="str">
        <f>リスト!L117</f>
        <v>NG</v>
      </c>
      <c r="AH133" s="176" t="str">
        <f t="shared" ca="1" si="101"/>
        <v/>
      </c>
      <c r="AI133" s="229">
        <f t="shared" ca="1" si="102"/>
        <v>0</v>
      </c>
      <c r="AJ133" s="183">
        <f t="shared" ca="1" si="103"/>
        <v>0</v>
      </c>
      <c r="AK133" s="184">
        <v>200</v>
      </c>
      <c r="AL133" s="185">
        <v>300</v>
      </c>
      <c r="AM133" s="183" t="str">
        <f t="shared" ca="1" si="104"/>
        <v/>
      </c>
      <c r="AN133" s="175" t="str">
        <f>リスト!M117</f>
        <v>NG</v>
      </c>
      <c r="AO133" s="176" t="str">
        <f t="shared" ca="1" si="105"/>
        <v/>
      </c>
      <c r="AP133" s="179">
        <f t="shared" ca="1" si="106"/>
        <v>0</v>
      </c>
      <c r="AQ133" s="172" t="str">
        <f t="shared" ca="1" si="120"/>
        <v/>
      </c>
      <c r="AR133" s="191">
        <v>4</v>
      </c>
      <c r="AS133" s="192">
        <v>6</v>
      </c>
      <c r="AT133" s="172" t="str">
        <f t="shared" ca="1" si="107"/>
        <v/>
      </c>
      <c r="AU133" s="122"/>
      <c r="AV133" s="175" t="str">
        <f>リスト!N117</f>
        <v>NG</v>
      </c>
      <c r="AW133" s="176" t="str">
        <f t="shared" ca="1" si="108"/>
        <v/>
      </c>
      <c r="AX133" s="193">
        <f t="shared" ca="1" si="109"/>
        <v>0</v>
      </c>
      <c r="AY133" s="194">
        <f t="shared" ca="1" si="121"/>
        <v>0</v>
      </c>
      <c r="AZ133" s="173">
        <v>4.4000000000000004</v>
      </c>
      <c r="BA133" s="174">
        <v>6.6</v>
      </c>
      <c r="BB133" s="172" t="str">
        <f t="shared" ca="1" si="110"/>
        <v/>
      </c>
      <c r="BC133" s="177" t="str">
        <f>リスト!O117</f>
        <v>NG</v>
      </c>
      <c r="BD133" s="176" t="str">
        <f t="shared" ca="1" si="111"/>
        <v/>
      </c>
      <c r="BE133" s="193">
        <f t="shared" ca="1" si="112"/>
        <v>0</v>
      </c>
      <c r="BF133" s="194">
        <f t="shared" ca="1" si="122"/>
        <v>0</v>
      </c>
      <c r="BG133" s="173">
        <v>1.6</v>
      </c>
      <c r="BH133" s="174">
        <v>2.4</v>
      </c>
      <c r="BI133" s="172" t="str">
        <f t="shared" ca="1" si="113"/>
        <v/>
      </c>
      <c r="BJ133" s="140"/>
      <c r="BK133" s="140"/>
      <c r="BL133" s="178" t="str">
        <f>リスト!P117</f>
        <v>NG</v>
      </c>
      <c r="BM133" s="176" t="str">
        <f t="shared" ca="1" si="114"/>
        <v/>
      </c>
      <c r="BN133" s="193" t="str">
        <f t="shared" ca="1" si="115"/>
        <v/>
      </c>
      <c r="BO133" s="194" t="str">
        <f t="shared" ca="1" si="123"/>
        <v/>
      </c>
      <c r="BP133" s="173">
        <v>0.4</v>
      </c>
      <c r="BQ133" s="174">
        <v>0.6</v>
      </c>
      <c r="BR133" s="172" t="str">
        <f t="shared" ca="1" si="116"/>
        <v/>
      </c>
      <c r="BS133" s="175" t="str">
        <f>リスト!Q117</f>
        <v>NG</v>
      </c>
      <c r="BT133" s="176" t="str">
        <f t="shared" ca="1" si="117"/>
        <v/>
      </c>
      <c r="BU133" s="179" t="str">
        <f t="shared" ca="1" si="118"/>
        <v/>
      </c>
      <c r="BV133" s="180" t="str">
        <f t="shared" ca="1" si="124"/>
        <v/>
      </c>
      <c r="BW133" s="189">
        <v>0</v>
      </c>
      <c r="BX133" s="190">
        <v>0</v>
      </c>
      <c r="BY133" s="180" t="str">
        <f t="shared" ca="1" si="119"/>
        <v/>
      </c>
      <c r="BZ133" t="e">
        <f>リスト!#REF!</f>
        <v>#REF!</v>
      </c>
      <c r="CA133" s="290" t="e">
        <f>INDEX(リスト!X:X,MATCH($C133,リスト!$D:$D,0))</f>
        <v>#N/A</v>
      </c>
    </row>
    <row r="134" spans="1:79">
      <c r="A134" s="167">
        <f t="shared" si="125"/>
        <v>129</v>
      </c>
      <c r="B134" s="186" t="str">
        <f>リスト!C118</f>
        <v/>
      </c>
      <c r="C134" s="187">
        <f>リスト!D118</f>
        <v>0</v>
      </c>
      <c r="D134" s="188">
        <f>リスト!E118</f>
        <v>0</v>
      </c>
      <c r="E134" s="224" t="str">
        <f t="shared" ca="1" si="88"/>
        <v/>
      </c>
      <c r="F134" s="172" t="str">
        <f t="shared" ca="1" si="38"/>
        <v/>
      </c>
      <c r="G134" s="173">
        <v>6</v>
      </c>
      <c r="H134" s="174">
        <v>10</v>
      </c>
      <c r="I134" s="172" t="str">
        <f t="shared" ca="1" si="89"/>
        <v/>
      </c>
      <c r="J134" s="133"/>
      <c r="K134" s="175" t="str">
        <f>リスト!H118</f>
        <v>NG</v>
      </c>
      <c r="L134" s="176" t="str">
        <f t="shared" ca="1" si="90"/>
        <v/>
      </c>
      <c r="M134" s="171">
        <f t="shared" ca="1" si="91"/>
        <v>36</v>
      </c>
      <c r="N134" s="177" t="str">
        <f>リスト!I118</f>
        <v>NG</v>
      </c>
      <c r="O134" s="176" t="str">
        <f t="shared" ca="1" si="92"/>
        <v/>
      </c>
      <c r="P134" s="171">
        <f t="shared" ca="1" si="93"/>
        <v>44</v>
      </c>
      <c r="Q134" s="172">
        <f t="shared" ca="1" si="94"/>
        <v>1.2222222222222223</v>
      </c>
      <c r="R134" s="173">
        <v>0.56000000000000005</v>
      </c>
      <c r="S134" s="174">
        <v>0.84</v>
      </c>
      <c r="T134" s="172" t="str">
        <f t="shared" ca="1" si="95"/>
        <v/>
      </c>
      <c r="U134" s="140"/>
      <c r="V134" s="178" t="str">
        <f>リスト!J118</f>
        <v>NG</v>
      </c>
      <c r="W134" s="176" t="str">
        <f t="shared" ca="1" si="96"/>
        <v/>
      </c>
      <c r="X134" s="225">
        <f t="shared" ca="1" si="97"/>
        <v>1.409</v>
      </c>
      <c r="Y134" s="175" t="str">
        <f>リスト!K118</f>
        <v>NG</v>
      </c>
      <c r="Z134" s="176" t="str">
        <f t="shared" ca="1" si="98"/>
        <v/>
      </c>
      <c r="AA134" s="179">
        <f t="shared" ca="1" si="99"/>
        <v>0</v>
      </c>
      <c r="AB134" s="180">
        <f t="shared" ca="1" si="100"/>
        <v>0</v>
      </c>
      <c r="AC134" s="189">
        <v>8</v>
      </c>
      <c r="AD134" s="190">
        <v>12</v>
      </c>
      <c r="AE134" s="180" t="str">
        <f t="shared" ca="1" si="14"/>
        <v/>
      </c>
      <c r="AF134" s="140"/>
      <c r="AG134" s="177" t="str">
        <f>リスト!L118</f>
        <v>NG</v>
      </c>
      <c r="AH134" s="176" t="str">
        <f t="shared" ca="1" si="101"/>
        <v/>
      </c>
      <c r="AI134" s="229">
        <f t="shared" ca="1" si="102"/>
        <v>0</v>
      </c>
      <c r="AJ134" s="183">
        <f t="shared" ca="1" si="103"/>
        <v>0</v>
      </c>
      <c r="AK134" s="184">
        <v>200</v>
      </c>
      <c r="AL134" s="185">
        <v>300</v>
      </c>
      <c r="AM134" s="183" t="str">
        <f t="shared" ca="1" si="104"/>
        <v/>
      </c>
      <c r="AN134" s="175" t="str">
        <f>リスト!M118</f>
        <v>NG</v>
      </c>
      <c r="AO134" s="176" t="str">
        <f t="shared" ca="1" si="105"/>
        <v/>
      </c>
      <c r="AP134" s="179">
        <f t="shared" ca="1" si="106"/>
        <v>0</v>
      </c>
      <c r="AQ134" s="172" t="str">
        <f t="shared" ca="1" si="120"/>
        <v/>
      </c>
      <c r="AR134" s="191">
        <v>4</v>
      </c>
      <c r="AS134" s="192">
        <v>6</v>
      </c>
      <c r="AT134" s="172" t="str">
        <f t="shared" ca="1" si="107"/>
        <v/>
      </c>
      <c r="AU134" s="122"/>
      <c r="AV134" s="175" t="str">
        <f>リスト!N118</f>
        <v>NG</v>
      </c>
      <c r="AW134" s="176" t="str">
        <f t="shared" ca="1" si="108"/>
        <v/>
      </c>
      <c r="AX134" s="193">
        <f t="shared" ca="1" si="109"/>
        <v>0</v>
      </c>
      <c r="AY134" s="194">
        <f t="shared" ca="1" si="121"/>
        <v>0</v>
      </c>
      <c r="AZ134" s="173">
        <v>4.4000000000000004</v>
      </c>
      <c r="BA134" s="174">
        <v>6.6</v>
      </c>
      <c r="BB134" s="172" t="str">
        <f t="shared" ca="1" si="110"/>
        <v/>
      </c>
      <c r="BC134" s="177" t="str">
        <f>リスト!O118</f>
        <v>NG</v>
      </c>
      <c r="BD134" s="176" t="str">
        <f t="shared" ca="1" si="111"/>
        <v/>
      </c>
      <c r="BE134" s="193">
        <f t="shared" ca="1" si="112"/>
        <v>0</v>
      </c>
      <c r="BF134" s="194">
        <f t="shared" ca="1" si="122"/>
        <v>0</v>
      </c>
      <c r="BG134" s="173">
        <v>1.6</v>
      </c>
      <c r="BH134" s="174">
        <v>2.4</v>
      </c>
      <c r="BI134" s="172" t="str">
        <f t="shared" ca="1" si="113"/>
        <v/>
      </c>
      <c r="BJ134" s="140"/>
      <c r="BK134" s="140"/>
      <c r="BL134" s="178" t="str">
        <f>リスト!P118</f>
        <v>NG</v>
      </c>
      <c r="BM134" s="176" t="str">
        <f t="shared" ca="1" si="114"/>
        <v/>
      </c>
      <c r="BN134" s="193" t="str">
        <f t="shared" ca="1" si="115"/>
        <v/>
      </c>
      <c r="BO134" s="194" t="str">
        <f t="shared" ca="1" si="123"/>
        <v/>
      </c>
      <c r="BP134" s="173">
        <v>0.4</v>
      </c>
      <c r="BQ134" s="174">
        <v>0.6</v>
      </c>
      <c r="BR134" s="172" t="str">
        <f t="shared" ca="1" si="116"/>
        <v/>
      </c>
      <c r="BS134" s="175" t="str">
        <f>リスト!Q118</f>
        <v>NG</v>
      </c>
      <c r="BT134" s="176" t="str">
        <f t="shared" ca="1" si="117"/>
        <v/>
      </c>
      <c r="BU134" s="179" t="str">
        <f t="shared" ca="1" si="118"/>
        <v/>
      </c>
      <c r="BV134" s="180" t="str">
        <f t="shared" ca="1" si="124"/>
        <v/>
      </c>
      <c r="BW134" s="189">
        <v>0</v>
      </c>
      <c r="BX134" s="190">
        <v>0</v>
      </c>
      <c r="BY134" s="180" t="str">
        <f t="shared" ca="1" si="119"/>
        <v/>
      </c>
      <c r="BZ134" t="e">
        <f>リスト!#REF!</f>
        <v>#REF!</v>
      </c>
      <c r="CA134" s="290" t="e">
        <f>INDEX(リスト!X:X,MATCH($C134,リスト!$D:$D,0))</f>
        <v>#N/A</v>
      </c>
    </row>
    <row r="135" spans="1:79">
      <c r="A135" s="167">
        <f t="shared" si="125"/>
        <v>130</v>
      </c>
      <c r="B135" s="186" t="str">
        <f>リスト!C119</f>
        <v/>
      </c>
      <c r="C135" s="187">
        <f>リスト!D119</f>
        <v>0</v>
      </c>
      <c r="D135" s="188">
        <f>リスト!E119</f>
        <v>0</v>
      </c>
      <c r="E135" s="224" t="str">
        <f t="shared" ca="1" si="88"/>
        <v/>
      </c>
      <c r="F135" s="172" t="str">
        <f t="shared" ca="1" si="38"/>
        <v/>
      </c>
      <c r="G135" s="173">
        <v>6</v>
      </c>
      <c r="H135" s="174">
        <v>10</v>
      </c>
      <c r="I135" s="172" t="str">
        <f t="shared" ca="1" si="89"/>
        <v/>
      </c>
      <c r="J135" s="133"/>
      <c r="K135" s="175" t="str">
        <f>リスト!H119</f>
        <v>NG</v>
      </c>
      <c r="L135" s="176" t="str">
        <f t="shared" ca="1" si="90"/>
        <v/>
      </c>
      <c r="M135" s="171">
        <f t="shared" ca="1" si="91"/>
        <v>27</v>
      </c>
      <c r="N135" s="177" t="str">
        <f>リスト!I119</f>
        <v>NG</v>
      </c>
      <c r="O135" s="176" t="str">
        <f t="shared" ca="1" si="92"/>
        <v/>
      </c>
      <c r="P135" s="171">
        <f t="shared" ca="1" si="93"/>
        <v>16</v>
      </c>
      <c r="Q135" s="172">
        <f t="shared" ca="1" si="94"/>
        <v>0.59259259259259256</v>
      </c>
      <c r="R135" s="173">
        <v>0.56000000000000005</v>
      </c>
      <c r="S135" s="174">
        <v>0.84</v>
      </c>
      <c r="T135" s="172" t="str">
        <f t="shared" ca="1" si="95"/>
        <v/>
      </c>
      <c r="U135" s="140"/>
      <c r="V135" s="178" t="str">
        <f>リスト!J119</f>
        <v>NG</v>
      </c>
      <c r="W135" s="176" t="str">
        <f t="shared" ca="1" si="96"/>
        <v/>
      </c>
      <c r="X135" s="225">
        <f t="shared" ca="1" si="97"/>
        <v>0.85699999999999998</v>
      </c>
      <c r="Y135" s="175" t="str">
        <f>リスト!K119</f>
        <v>NG</v>
      </c>
      <c r="Z135" s="176" t="str">
        <f t="shared" ca="1" si="98"/>
        <v/>
      </c>
      <c r="AA135" s="179">
        <f t="shared" ca="1" si="99"/>
        <v>13</v>
      </c>
      <c r="AB135" s="180">
        <f t="shared" ca="1" si="100"/>
        <v>15.169194865810969</v>
      </c>
      <c r="AC135" s="189">
        <v>8</v>
      </c>
      <c r="AD135" s="190">
        <v>12</v>
      </c>
      <c r="AE135" s="180" t="str">
        <f t="shared" ca="1" si="14"/>
        <v/>
      </c>
      <c r="AF135" s="140"/>
      <c r="AG135" s="177" t="str">
        <f>リスト!L119</f>
        <v>NG</v>
      </c>
      <c r="AH135" s="176" t="str">
        <f t="shared" ca="1" si="101"/>
        <v/>
      </c>
      <c r="AI135" s="229">
        <f t="shared" ca="1" si="102"/>
        <v>127</v>
      </c>
      <c r="AJ135" s="183">
        <f t="shared" ca="1" si="103"/>
        <v>148.19136522753791</v>
      </c>
      <c r="AK135" s="184">
        <v>200</v>
      </c>
      <c r="AL135" s="185">
        <v>300</v>
      </c>
      <c r="AM135" s="183" t="str">
        <f t="shared" ca="1" si="104"/>
        <v/>
      </c>
      <c r="AN135" s="175" t="str">
        <f>リスト!M119</f>
        <v>NG</v>
      </c>
      <c r="AO135" s="176" t="str">
        <f t="shared" ca="1" si="105"/>
        <v/>
      </c>
      <c r="AP135" s="179">
        <f t="shared" ca="1" si="106"/>
        <v>8</v>
      </c>
      <c r="AQ135" s="172">
        <f t="shared" ca="1" si="120"/>
        <v>6.2992125984251963</v>
      </c>
      <c r="AR135" s="191">
        <v>4</v>
      </c>
      <c r="AS135" s="192">
        <v>6</v>
      </c>
      <c r="AT135" s="172" t="str">
        <f t="shared" ca="1" si="107"/>
        <v/>
      </c>
      <c r="AU135" s="122"/>
      <c r="AV135" s="175" t="str">
        <f>リスト!N119</f>
        <v>NG</v>
      </c>
      <c r="AW135" s="176" t="str">
        <f t="shared" ca="1" si="108"/>
        <v/>
      </c>
      <c r="AX135" s="193">
        <f t="shared" ca="1" si="109"/>
        <v>7</v>
      </c>
      <c r="AY135" s="194">
        <f t="shared" ca="1" si="121"/>
        <v>8.1680280046674447</v>
      </c>
      <c r="AZ135" s="173">
        <v>4.4000000000000004</v>
      </c>
      <c r="BA135" s="174">
        <v>6.6</v>
      </c>
      <c r="BB135" s="172" t="str">
        <f t="shared" ca="1" si="110"/>
        <v/>
      </c>
      <c r="BC135" s="177" t="str">
        <f>リスト!O119</f>
        <v>NG</v>
      </c>
      <c r="BD135" s="176" t="str">
        <f t="shared" ca="1" si="111"/>
        <v/>
      </c>
      <c r="BE135" s="193">
        <f t="shared" ca="1" si="112"/>
        <v>0</v>
      </c>
      <c r="BF135" s="194">
        <f t="shared" ca="1" si="122"/>
        <v>0</v>
      </c>
      <c r="BG135" s="173">
        <v>1.6</v>
      </c>
      <c r="BH135" s="174">
        <v>2.4</v>
      </c>
      <c r="BI135" s="172" t="str">
        <f t="shared" ca="1" si="113"/>
        <v/>
      </c>
      <c r="BJ135" s="140"/>
      <c r="BK135" s="140"/>
      <c r="BL135" s="178" t="str">
        <f>リスト!P119</f>
        <v>NG</v>
      </c>
      <c r="BM135" s="176" t="str">
        <f t="shared" ca="1" si="114"/>
        <v/>
      </c>
      <c r="BN135" s="193">
        <f t="shared" ca="1" si="115"/>
        <v>0</v>
      </c>
      <c r="BO135" s="194">
        <f t="shared" ca="1" si="123"/>
        <v>0</v>
      </c>
      <c r="BP135" s="173">
        <v>0.4</v>
      </c>
      <c r="BQ135" s="174">
        <v>0.6</v>
      </c>
      <c r="BR135" s="172" t="str">
        <f t="shared" ca="1" si="116"/>
        <v/>
      </c>
      <c r="BS135" s="175" t="str">
        <f>リスト!Q119</f>
        <v>NG</v>
      </c>
      <c r="BT135" s="176" t="str">
        <f t="shared" ca="1" si="117"/>
        <v/>
      </c>
      <c r="BU135" s="179">
        <f t="shared" ca="1" si="118"/>
        <v>0</v>
      </c>
      <c r="BV135" s="180">
        <f t="shared" ca="1" si="124"/>
        <v>0</v>
      </c>
      <c r="BW135" s="189">
        <v>0</v>
      </c>
      <c r="BX135" s="190">
        <v>0</v>
      </c>
      <c r="BY135" s="180" t="str">
        <f t="shared" ca="1" si="119"/>
        <v/>
      </c>
      <c r="BZ135" t="e">
        <f>リスト!#REF!</f>
        <v>#REF!</v>
      </c>
      <c r="CA135" s="290" t="e">
        <f>INDEX(リスト!X:X,MATCH($C135,リスト!$D:$D,0))</f>
        <v>#N/A</v>
      </c>
    </row>
    <row r="136" spans="1:79">
      <c r="A136" s="167">
        <f t="shared" si="125"/>
        <v>131</v>
      </c>
      <c r="B136" s="186" t="str">
        <f>リスト!C120</f>
        <v/>
      </c>
      <c r="C136" s="187">
        <f>リスト!D120</f>
        <v>0</v>
      </c>
      <c r="D136" s="188">
        <f>リスト!E120</f>
        <v>0</v>
      </c>
      <c r="E136" s="224" t="str">
        <f t="shared" ca="1" si="88"/>
        <v/>
      </c>
      <c r="F136" s="172" t="str">
        <f t="shared" ca="1" si="38"/>
        <v/>
      </c>
      <c r="G136" s="173">
        <v>6</v>
      </c>
      <c r="H136" s="174">
        <v>10</v>
      </c>
      <c r="I136" s="172" t="str">
        <f t="shared" ca="1" si="89"/>
        <v/>
      </c>
      <c r="J136" s="133"/>
      <c r="K136" s="175" t="str">
        <f>リスト!H120</f>
        <v>NG</v>
      </c>
      <c r="L136" s="176" t="str">
        <f t="shared" ca="1" si="90"/>
        <v/>
      </c>
      <c r="M136" s="171">
        <f t="shared" ca="1" si="91"/>
        <v>32</v>
      </c>
      <c r="N136" s="177" t="str">
        <f>リスト!I120</f>
        <v>NG</v>
      </c>
      <c r="O136" s="176" t="str">
        <f t="shared" ca="1" si="92"/>
        <v/>
      </c>
      <c r="P136" s="171">
        <f t="shared" ca="1" si="93"/>
        <v>30</v>
      </c>
      <c r="Q136" s="172">
        <f t="shared" ca="1" si="94"/>
        <v>0.9375</v>
      </c>
      <c r="R136" s="173">
        <v>0.56000000000000005</v>
      </c>
      <c r="S136" s="174">
        <v>0.84</v>
      </c>
      <c r="T136" s="172" t="str">
        <f t="shared" ca="1" si="95"/>
        <v/>
      </c>
      <c r="U136" s="140"/>
      <c r="V136" s="178" t="str">
        <f>リスト!J120</f>
        <v>NG</v>
      </c>
      <c r="W136" s="176" t="str">
        <f t="shared" ca="1" si="96"/>
        <v/>
      </c>
      <c r="X136" s="225">
        <f t="shared" ca="1" si="97"/>
        <v>1.175</v>
      </c>
      <c r="Y136" s="175" t="str">
        <f>リスト!K120</f>
        <v>NG</v>
      </c>
      <c r="Z136" s="176" t="str">
        <f t="shared" ca="1" si="98"/>
        <v/>
      </c>
      <c r="AA136" s="179">
        <f t="shared" ca="1" si="99"/>
        <v>0</v>
      </c>
      <c r="AB136" s="180">
        <f t="shared" ca="1" si="100"/>
        <v>0</v>
      </c>
      <c r="AC136" s="189">
        <v>8</v>
      </c>
      <c r="AD136" s="190">
        <v>12</v>
      </c>
      <c r="AE136" s="180" t="str">
        <f t="shared" ca="1" si="14"/>
        <v/>
      </c>
      <c r="AF136" s="140"/>
      <c r="AG136" s="177" t="str">
        <f>リスト!L120</f>
        <v>NG</v>
      </c>
      <c r="AH136" s="176" t="str">
        <f t="shared" ca="1" si="101"/>
        <v/>
      </c>
      <c r="AI136" s="229">
        <f t="shared" ca="1" si="102"/>
        <v>0</v>
      </c>
      <c r="AJ136" s="183">
        <f t="shared" ca="1" si="103"/>
        <v>0</v>
      </c>
      <c r="AK136" s="184">
        <v>200</v>
      </c>
      <c r="AL136" s="185">
        <v>300</v>
      </c>
      <c r="AM136" s="183" t="str">
        <f t="shared" ca="1" si="104"/>
        <v/>
      </c>
      <c r="AN136" s="175" t="str">
        <f>リスト!M120</f>
        <v>NG</v>
      </c>
      <c r="AO136" s="176" t="str">
        <f t="shared" ca="1" si="105"/>
        <v/>
      </c>
      <c r="AP136" s="179">
        <f t="shared" ca="1" si="106"/>
        <v>0</v>
      </c>
      <c r="AQ136" s="172" t="str">
        <f t="shared" ca="1" si="120"/>
        <v/>
      </c>
      <c r="AR136" s="191">
        <v>4</v>
      </c>
      <c r="AS136" s="192">
        <v>6</v>
      </c>
      <c r="AT136" s="172" t="str">
        <f t="shared" ca="1" si="107"/>
        <v/>
      </c>
      <c r="AU136" s="122"/>
      <c r="AV136" s="175" t="str">
        <f>リスト!N120</f>
        <v>NG</v>
      </c>
      <c r="AW136" s="176" t="str">
        <f t="shared" ca="1" si="108"/>
        <v/>
      </c>
      <c r="AX136" s="193">
        <f t="shared" ca="1" si="109"/>
        <v>0</v>
      </c>
      <c r="AY136" s="194">
        <f t="shared" ca="1" si="121"/>
        <v>0</v>
      </c>
      <c r="AZ136" s="173">
        <v>4.4000000000000004</v>
      </c>
      <c r="BA136" s="174">
        <v>6.6</v>
      </c>
      <c r="BB136" s="172" t="str">
        <f t="shared" ca="1" si="110"/>
        <v/>
      </c>
      <c r="BC136" s="177" t="str">
        <f>リスト!O120</f>
        <v>NG</v>
      </c>
      <c r="BD136" s="176" t="str">
        <f t="shared" ca="1" si="111"/>
        <v/>
      </c>
      <c r="BE136" s="193">
        <f t="shared" ca="1" si="112"/>
        <v>0</v>
      </c>
      <c r="BF136" s="194">
        <f t="shared" ca="1" si="122"/>
        <v>0</v>
      </c>
      <c r="BG136" s="173">
        <v>1.6</v>
      </c>
      <c r="BH136" s="174">
        <v>2.4</v>
      </c>
      <c r="BI136" s="172" t="str">
        <f t="shared" ca="1" si="113"/>
        <v/>
      </c>
      <c r="BJ136" s="140"/>
      <c r="BK136" s="140"/>
      <c r="BL136" s="178" t="str">
        <f>リスト!P120</f>
        <v>NG</v>
      </c>
      <c r="BM136" s="176" t="str">
        <f t="shared" ca="1" si="114"/>
        <v/>
      </c>
      <c r="BN136" s="193" t="str">
        <f t="shared" ca="1" si="115"/>
        <v/>
      </c>
      <c r="BO136" s="194" t="str">
        <f t="shared" ca="1" si="123"/>
        <v/>
      </c>
      <c r="BP136" s="173">
        <v>0.4</v>
      </c>
      <c r="BQ136" s="174">
        <v>0.6</v>
      </c>
      <c r="BR136" s="172" t="str">
        <f t="shared" ca="1" si="116"/>
        <v/>
      </c>
      <c r="BS136" s="175" t="str">
        <f>リスト!Q120</f>
        <v>NG</v>
      </c>
      <c r="BT136" s="176" t="str">
        <f t="shared" ca="1" si="117"/>
        <v/>
      </c>
      <c r="BU136" s="179" t="str">
        <f t="shared" ca="1" si="118"/>
        <v/>
      </c>
      <c r="BV136" s="180" t="str">
        <f t="shared" ca="1" si="124"/>
        <v/>
      </c>
      <c r="BW136" s="189">
        <v>0</v>
      </c>
      <c r="BX136" s="190">
        <v>0</v>
      </c>
      <c r="BY136" s="180" t="str">
        <f t="shared" ca="1" si="119"/>
        <v/>
      </c>
      <c r="BZ136" t="e">
        <f>リスト!#REF!</f>
        <v>#REF!</v>
      </c>
      <c r="CA136" s="290" t="e">
        <f>INDEX(リスト!X:X,MATCH($C136,リスト!$D:$D,0))</f>
        <v>#N/A</v>
      </c>
    </row>
    <row r="137" spans="1:79">
      <c r="A137" s="167">
        <f t="shared" si="125"/>
        <v>132</v>
      </c>
      <c r="B137" s="186" t="str">
        <f>リスト!C121</f>
        <v/>
      </c>
      <c r="C137" s="187">
        <f>リスト!D121</f>
        <v>0</v>
      </c>
      <c r="D137" s="188">
        <f>リスト!E121</f>
        <v>0</v>
      </c>
      <c r="E137" s="224" t="str">
        <f t="shared" ca="1" si="88"/>
        <v/>
      </c>
      <c r="F137" s="172" t="str">
        <f t="shared" ca="1" si="38"/>
        <v/>
      </c>
      <c r="G137" s="173">
        <v>6</v>
      </c>
      <c r="H137" s="174">
        <v>10</v>
      </c>
      <c r="I137" s="172" t="str">
        <f t="shared" ca="1" si="89"/>
        <v/>
      </c>
      <c r="J137" s="133"/>
      <c r="K137" s="175" t="str">
        <f>リスト!H121</f>
        <v>NG</v>
      </c>
      <c r="L137" s="176" t="str">
        <f t="shared" ca="1" si="90"/>
        <v/>
      </c>
      <c r="M137" s="171">
        <f t="shared" ca="1" si="91"/>
        <v>0</v>
      </c>
      <c r="N137" s="177" t="str">
        <f>リスト!I121</f>
        <v>NG</v>
      </c>
      <c r="O137" s="176" t="str">
        <f t="shared" ca="1" si="92"/>
        <v/>
      </c>
      <c r="P137" s="171">
        <f t="shared" ca="1" si="93"/>
        <v>0</v>
      </c>
      <c r="Q137" s="172" t="str">
        <f t="shared" ca="1" si="94"/>
        <v/>
      </c>
      <c r="R137" s="173">
        <v>0.56000000000000005</v>
      </c>
      <c r="S137" s="174">
        <v>0.84</v>
      </c>
      <c r="T137" s="172" t="str">
        <f t="shared" ca="1" si="95"/>
        <v/>
      </c>
      <c r="U137" s="140"/>
      <c r="V137" s="178" t="str">
        <f>リスト!J121</f>
        <v>NG</v>
      </c>
      <c r="W137" s="176" t="str">
        <f t="shared" ca="1" si="96"/>
        <v/>
      </c>
      <c r="X137" s="225">
        <f t="shared" ca="1" si="97"/>
        <v>0</v>
      </c>
      <c r="Y137" s="175" t="str">
        <f>リスト!K121</f>
        <v>NG</v>
      </c>
      <c r="Z137" s="176" t="str">
        <f t="shared" ca="1" si="98"/>
        <v/>
      </c>
      <c r="AA137" s="179">
        <f t="shared" ca="1" si="99"/>
        <v>0</v>
      </c>
      <c r="AB137" s="180" t="str">
        <f t="shared" ca="1" si="100"/>
        <v/>
      </c>
      <c r="AC137" s="189">
        <v>8</v>
      </c>
      <c r="AD137" s="190">
        <v>12</v>
      </c>
      <c r="AE137" s="180" t="str">
        <f t="shared" ca="1" si="14"/>
        <v/>
      </c>
      <c r="AF137" s="140"/>
      <c r="AG137" s="177" t="str">
        <f>リスト!L121</f>
        <v>NG</v>
      </c>
      <c r="AH137" s="176" t="str">
        <f t="shared" ca="1" si="101"/>
        <v/>
      </c>
      <c r="AI137" s="229">
        <f t="shared" ca="1" si="102"/>
        <v>0</v>
      </c>
      <c r="AJ137" s="183" t="str">
        <f t="shared" ca="1" si="103"/>
        <v/>
      </c>
      <c r="AK137" s="184">
        <v>200</v>
      </c>
      <c r="AL137" s="185">
        <v>300</v>
      </c>
      <c r="AM137" s="183" t="str">
        <f t="shared" ca="1" si="104"/>
        <v/>
      </c>
      <c r="AN137" s="175" t="str">
        <f>リスト!M121</f>
        <v>NG</v>
      </c>
      <c r="AO137" s="176" t="str">
        <f t="shared" ca="1" si="105"/>
        <v/>
      </c>
      <c r="AP137" s="179">
        <f t="shared" ca="1" si="106"/>
        <v>0</v>
      </c>
      <c r="AQ137" s="172" t="str">
        <f t="shared" ca="1" si="120"/>
        <v/>
      </c>
      <c r="AR137" s="191">
        <v>4</v>
      </c>
      <c r="AS137" s="192">
        <v>6</v>
      </c>
      <c r="AT137" s="172" t="str">
        <f t="shared" ca="1" si="107"/>
        <v/>
      </c>
      <c r="AU137" s="122"/>
      <c r="AV137" s="175" t="str">
        <f>リスト!N121</f>
        <v>NG</v>
      </c>
      <c r="AW137" s="176" t="str">
        <f t="shared" ca="1" si="108"/>
        <v/>
      </c>
      <c r="AX137" s="193">
        <f t="shared" ca="1" si="109"/>
        <v>0</v>
      </c>
      <c r="AY137" s="194" t="str">
        <f t="shared" ca="1" si="121"/>
        <v/>
      </c>
      <c r="AZ137" s="173">
        <v>4.4000000000000004</v>
      </c>
      <c r="BA137" s="174">
        <v>6.6</v>
      </c>
      <c r="BB137" s="172" t="str">
        <f t="shared" ca="1" si="110"/>
        <v/>
      </c>
      <c r="BC137" s="177" t="str">
        <f>リスト!O121</f>
        <v>NG</v>
      </c>
      <c r="BD137" s="176" t="str">
        <f t="shared" ca="1" si="111"/>
        <v/>
      </c>
      <c r="BE137" s="193">
        <f t="shared" ca="1" si="112"/>
        <v>0</v>
      </c>
      <c r="BF137" s="194" t="str">
        <f t="shared" ca="1" si="122"/>
        <v/>
      </c>
      <c r="BG137" s="173">
        <v>1.6</v>
      </c>
      <c r="BH137" s="174">
        <v>2.4</v>
      </c>
      <c r="BI137" s="172" t="str">
        <f t="shared" ca="1" si="113"/>
        <v/>
      </c>
      <c r="BJ137" s="140"/>
      <c r="BK137" s="140"/>
      <c r="BL137" s="178" t="str">
        <f>リスト!P121</f>
        <v>NG</v>
      </c>
      <c r="BM137" s="176" t="str">
        <f t="shared" ca="1" si="114"/>
        <v/>
      </c>
      <c r="BN137" s="193" t="str">
        <f t="shared" ca="1" si="115"/>
        <v/>
      </c>
      <c r="BO137" s="194" t="str">
        <f t="shared" ca="1" si="123"/>
        <v/>
      </c>
      <c r="BP137" s="173">
        <v>0.4</v>
      </c>
      <c r="BQ137" s="174">
        <v>0.6</v>
      </c>
      <c r="BR137" s="172" t="str">
        <f t="shared" ca="1" si="116"/>
        <v/>
      </c>
      <c r="BS137" s="175" t="str">
        <f>リスト!Q121</f>
        <v>NG</v>
      </c>
      <c r="BT137" s="176" t="str">
        <f t="shared" ca="1" si="117"/>
        <v/>
      </c>
      <c r="BU137" s="179" t="str">
        <f t="shared" ca="1" si="118"/>
        <v/>
      </c>
      <c r="BV137" s="180" t="str">
        <f t="shared" ca="1" si="124"/>
        <v/>
      </c>
      <c r="BW137" s="189">
        <v>0</v>
      </c>
      <c r="BX137" s="190">
        <v>0</v>
      </c>
      <c r="BY137" s="180" t="str">
        <f t="shared" ca="1" si="119"/>
        <v/>
      </c>
      <c r="BZ137" t="e">
        <f>リスト!#REF!</f>
        <v>#REF!</v>
      </c>
      <c r="CA137" s="290" t="e">
        <f>INDEX(リスト!X:X,MATCH($C137,リスト!$D:$D,0))</f>
        <v>#N/A</v>
      </c>
    </row>
    <row r="138" spans="1:79">
      <c r="A138" s="167">
        <f t="shared" si="125"/>
        <v>133</v>
      </c>
      <c r="B138" s="186" t="str">
        <f>リスト!C122</f>
        <v/>
      </c>
      <c r="C138" s="187">
        <f>リスト!D122</f>
        <v>0</v>
      </c>
      <c r="D138" s="188">
        <f>リスト!E122</f>
        <v>0</v>
      </c>
      <c r="E138" s="224" t="str">
        <f t="shared" ca="1" si="88"/>
        <v/>
      </c>
      <c r="F138" s="172" t="str">
        <f t="shared" ca="1" si="38"/>
        <v/>
      </c>
      <c r="G138" s="173">
        <v>6</v>
      </c>
      <c r="H138" s="174">
        <v>10</v>
      </c>
      <c r="I138" s="172" t="str">
        <f t="shared" ca="1" si="89"/>
        <v/>
      </c>
      <c r="J138" s="133"/>
      <c r="K138" s="175" t="str">
        <f>リスト!H122</f>
        <v>NG</v>
      </c>
      <c r="L138" s="176" t="str">
        <f t="shared" ca="1" si="90"/>
        <v/>
      </c>
      <c r="M138" s="171">
        <f t="shared" ca="1" si="91"/>
        <v>0</v>
      </c>
      <c r="N138" s="177" t="str">
        <f>リスト!I122</f>
        <v>NG</v>
      </c>
      <c r="O138" s="176" t="str">
        <f t="shared" ca="1" si="92"/>
        <v/>
      </c>
      <c r="P138" s="171">
        <f t="shared" ca="1" si="93"/>
        <v>0</v>
      </c>
      <c r="Q138" s="172" t="str">
        <f t="shared" ca="1" si="94"/>
        <v/>
      </c>
      <c r="R138" s="173">
        <v>0.56000000000000005</v>
      </c>
      <c r="S138" s="174">
        <v>0.84</v>
      </c>
      <c r="T138" s="172" t="str">
        <f t="shared" ca="1" si="95"/>
        <v/>
      </c>
      <c r="U138" s="140"/>
      <c r="V138" s="178" t="str">
        <f>リスト!J122</f>
        <v>NG</v>
      </c>
      <c r="W138" s="176" t="str">
        <f t="shared" ca="1" si="96"/>
        <v/>
      </c>
      <c r="X138" s="225">
        <f t="shared" ca="1" si="97"/>
        <v>0</v>
      </c>
      <c r="Y138" s="175" t="str">
        <f>リスト!K122</f>
        <v>NG</v>
      </c>
      <c r="Z138" s="176" t="str">
        <f t="shared" ca="1" si="98"/>
        <v/>
      </c>
      <c r="AA138" s="179">
        <f t="shared" ca="1" si="99"/>
        <v>0</v>
      </c>
      <c r="AB138" s="180" t="str">
        <f t="shared" ca="1" si="100"/>
        <v/>
      </c>
      <c r="AC138" s="189">
        <v>8</v>
      </c>
      <c r="AD138" s="190">
        <v>12</v>
      </c>
      <c r="AE138" s="180" t="str">
        <f t="shared" ca="1" si="14"/>
        <v/>
      </c>
      <c r="AF138" s="140"/>
      <c r="AG138" s="177" t="str">
        <f>リスト!L122</f>
        <v>NG</v>
      </c>
      <c r="AH138" s="176" t="str">
        <f t="shared" ca="1" si="101"/>
        <v/>
      </c>
      <c r="AI138" s="229">
        <f t="shared" ca="1" si="102"/>
        <v>83</v>
      </c>
      <c r="AJ138" s="183" t="str">
        <f t="shared" ca="1" si="103"/>
        <v/>
      </c>
      <c r="AK138" s="184">
        <v>200</v>
      </c>
      <c r="AL138" s="185">
        <v>300</v>
      </c>
      <c r="AM138" s="183" t="str">
        <f t="shared" ca="1" si="104"/>
        <v/>
      </c>
      <c r="AN138" s="175" t="str">
        <f>リスト!M122</f>
        <v>NG</v>
      </c>
      <c r="AO138" s="176" t="str">
        <f t="shared" ca="1" si="105"/>
        <v/>
      </c>
      <c r="AP138" s="179">
        <f t="shared" ca="1" si="106"/>
        <v>16</v>
      </c>
      <c r="AQ138" s="172">
        <f t="shared" ca="1" si="120"/>
        <v>19.277108433734938</v>
      </c>
      <c r="AR138" s="191">
        <v>4</v>
      </c>
      <c r="AS138" s="192">
        <v>6</v>
      </c>
      <c r="AT138" s="172" t="str">
        <f t="shared" ca="1" si="107"/>
        <v/>
      </c>
      <c r="AU138" s="122"/>
      <c r="AV138" s="175" t="str">
        <f>リスト!N122</f>
        <v>NG</v>
      </c>
      <c r="AW138" s="176" t="str">
        <f t="shared" ca="1" si="108"/>
        <v/>
      </c>
      <c r="AX138" s="193">
        <f t="shared" ca="1" si="109"/>
        <v>0</v>
      </c>
      <c r="AY138" s="194" t="str">
        <f t="shared" ca="1" si="121"/>
        <v/>
      </c>
      <c r="AZ138" s="173">
        <v>4.4000000000000004</v>
      </c>
      <c r="BA138" s="174">
        <v>6.6</v>
      </c>
      <c r="BB138" s="172" t="str">
        <f t="shared" ca="1" si="110"/>
        <v/>
      </c>
      <c r="BC138" s="177" t="str">
        <f>リスト!O122</f>
        <v>NG</v>
      </c>
      <c r="BD138" s="176" t="str">
        <f t="shared" ca="1" si="111"/>
        <v/>
      </c>
      <c r="BE138" s="193" t="str">
        <f t="shared" ca="1" si="112"/>
        <v/>
      </c>
      <c r="BF138" s="194" t="str">
        <f t="shared" ca="1" si="122"/>
        <v/>
      </c>
      <c r="BG138" s="173">
        <v>1.6</v>
      </c>
      <c r="BH138" s="174">
        <v>2.4</v>
      </c>
      <c r="BI138" s="172" t="str">
        <f t="shared" ca="1" si="113"/>
        <v/>
      </c>
      <c r="BJ138" s="140"/>
      <c r="BK138" s="140"/>
      <c r="BL138" s="178" t="str">
        <f>リスト!P122</f>
        <v>NG</v>
      </c>
      <c r="BM138" s="176" t="str">
        <f t="shared" ca="1" si="114"/>
        <v/>
      </c>
      <c r="BN138" s="193" t="str">
        <f t="shared" ca="1" si="115"/>
        <v/>
      </c>
      <c r="BO138" s="194" t="str">
        <f t="shared" ca="1" si="123"/>
        <v/>
      </c>
      <c r="BP138" s="173">
        <v>0.4</v>
      </c>
      <c r="BQ138" s="174">
        <v>0.6</v>
      </c>
      <c r="BR138" s="172" t="str">
        <f t="shared" ca="1" si="116"/>
        <v/>
      </c>
      <c r="BS138" s="175" t="str">
        <f>リスト!Q122</f>
        <v>NG</v>
      </c>
      <c r="BT138" s="176" t="str">
        <f t="shared" ca="1" si="117"/>
        <v/>
      </c>
      <c r="BU138" s="179" t="str">
        <f t="shared" ca="1" si="118"/>
        <v/>
      </c>
      <c r="BV138" s="180" t="str">
        <f t="shared" ca="1" si="124"/>
        <v/>
      </c>
      <c r="BW138" s="189">
        <v>0</v>
      </c>
      <c r="BX138" s="190">
        <v>0</v>
      </c>
      <c r="BY138" s="180" t="str">
        <f t="shared" ca="1" si="119"/>
        <v/>
      </c>
      <c r="BZ138" t="e">
        <f>リスト!#REF!</f>
        <v>#REF!</v>
      </c>
      <c r="CA138" s="290" t="e">
        <f>INDEX(リスト!X:X,MATCH($C138,リスト!$D:$D,0))</f>
        <v>#N/A</v>
      </c>
    </row>
    <row r="139" spans="1:79">
      <c r="A139" s="167">
        <f t="shared" si="125"/>
        <v>134</v>
      </c>
      <c r="B139" s="186" t="str">
        <f>リスト!C123</f>
        <v/>
      </c>
      <c r="C139" s="187">
        <f>リスト!D123</f>
        <v>0</v>
      </c>
      <c r="D139" s="188">
        <f>リスト!E123</f>
        <v>0</v>
      </c>
      <c r="E139" s="224" t="str">
        <f t="shared" ca="1" si="88"/>
        <v/>
      </c>
      <c r="F139" s="172" t="str">
        <f t="shared" ca="1" si="38"/>
        <v/>
      </c>
      <c r="G139" s="173">
        <v>6</v>
      </c>
      <c r="H139" s="174">
        <v>10</v>
      </c>
      <c r="I139" s="172" t="str">
        <f t="shared" ca="1" si="89"/>
        <v/>
      </c>
      <c r="J139" s="133"/>
      <c r="K139" s="175" t="str">
        <f>リスト!H123</f>
        <v>NG</v>
      </c>
      <c r="L139" s="176" t="str">
        <f t="shared" ca="1" si="90"/>
        <v/>
      </c>
      <c r="M139" s="171">
        <f t="shared" ca="1" si="91"/>
        <v>0</v>
      </c>
      <c r="N139" s="177" t="str">
        <f>リスト!I123</f>
        <v>NG</v>
      </c>
      <c r="O139" s="176" t="str">
        <f t="shared" ca="1" si="92"/>
        <v/>
      </c>
      <c r="P139" s="171">
        <f t="shared" ca="1" si="93"/>
        <v>0</v>
      </c>
      <c r="Q139" s="172" t="str">
        <f t="shared" ca="1" si="94"/>
        <v/>
      </c>
      <c r="R139" s="173">
        <v>0.56000000000000005</v>
      </c>
      <c r="S139" s="174">
        <v>0.84</v>
      </c>
      <c r="T139" s="172" t="str">
        <f t="shared" ca="1" si="95"/>
        <v/>
      </c>
      <c r="U139" s="140"/>
      <c r="V139" s="178" t="str">
        <f>リスト!J123</f>
        <v>NG</v>
      </c>
      <c r="W139" s="176" t="str">
        <f t="shared" ca="1" si="96"/>
        <v/>
      </c>
      <c r="X139" s="225">
        <f t="shared" ca="1" si="97"/>
        <v>0</v>
      </c>
      <c r="Y139" s="175" t="str">
        <f>リスト!K123</f>
        <v>NG</v>
      </c>
      <c r="Z139" s="176" t="str">
        <f t="shared" ca="1" si="98"/>
        <v/>
      </c>
      <c r="AA139" s="179" t="str">
        <f t="shared" ca="1" si="99"/>
        <v/>
      </c>
      <c r="AB139" s="180" t="str">
        <f t="shared" ca="1" si="100"/>
        <v/>
      </c>
      <c r="AC139" s="189">
        <v>8</v>
      </c>
      <c r="AD139" s="190">
        <v>12</v>
      </c>
      <c r="AE139" s="180" t="str">
        <f t="shared" ca="1" si="14"/>
        <v/>
      </c>
      <c r="AF139" s="140"/>
      <c r="AG139" s="177" t="str">
        <f>リスト!L123</f>
        <v>NG</v>
      </c>
      <c r="AH139" s="176" t="str">
        <f t="shared" ca="1" si="101"/>
        <v/>
      </c>
      <c r="AI139" s="229">
        <f t="shared" ca="1" si="102"/>
        <v>198</v>
      </c>
      <c r="AJ139" s="183" t="str">
        <f t="shared" ca="1" si="103"/>
        <v/>
      </c>
      <c r="AK139" s="184">
        <v>200</v>
      </c>
      <c r="AL139" s="185">
        <v>300</v>
      </c>
      <c r="AM139" s="183" t="str">
        <f t="shared" ca="1" si="104"/>
        <v/>
      </c>
      <c r="AN139" s="175" t="str">
        <f>リスト!M123</f>
        <v>NG</v>
      </c>
      <c r="AO139" s="176" t="str">
        <f t="shared" ca="1" si="105"/>
        <v/>
      </c>
      <c r="AP139" s="179">
        <f t="shared" ca="1" si="106"/>
        <v>10</v>
      </c>
      <c r="AQ139" s="172">
        <f t="shared" ca="1" si="120"/>
        <v>5.0505050505050502</v>
      </c>
      <c r="AR139" s="191">
        <v>4</v>
      </c>
      <c r="AS139" s="192">
        <v>6</v>
      </c>
      <c r="AT139" s="172" t="str">
        <f t="shared" ca="1" si="107"/>
        <v/>
      </c>
      <c r="AU139" s="122"/>
      <c r="AV139" s="175" t="str">
        <f>リスト!N123</f>
        <v>NG</v>
      </c>
      <c r="AW139" s="176" t="str">
        <f t="shared" ca="1" si="108"/>
        <v/>
      </c>
      <c r="AX139" s="193">
        <f t="shared" ca="1" si="109"/>
        <v>0</v>
      </c>
      <c r="AY139" s="194" t="str">
        <f t="shared" ca="1" si="121"/>
        <v/>
      </c>
      <c r="AZ139" s="173">
        <v>4.4000000000000004</v>
      </c>
      <c r="BA139" s="174">
        <v>6.6</v>
      </c>
      <c r="BB139" s="172" t="str">
        <f t="shared" ca="1" si="110"/>
        <v/>
      </c>
      <c r="BC139" s="177" t="str">
        <f>リスト!O123</f>
        <v>NG</v>
      </c>
      <c r="BD139" s="176" t="str">
        <f t="shared" ca="1" si="111"/>
        <v/>
      </c>
      <c r="BE139" s="193" t="str">
        <f t="shared" ca="1" si="112"/>
        <v/>
      </c>
      <c r="BF139" s="194" t="str">
        <f t="shared" ca="1" si="122"/>
        <v/>
      </c>
      <c r="BG139" s="173">
        <v>1.6</v>
      </c>
      <c r="BH139" s="174">
        <v>2.4</v>
      </c>
      <c r="BI139" s="172" t="str">
        <f t="shared" ca="1" si="113"/>
        <v/>
      </c>
      <c r="BJ139" s="140"/>
      <c r="BK139" s="140"/>
      <c r="BL139" s="178" t="str">
        <f>リスト!P123</f>
        <v>NG</v>
      </c>
      <c r="BM139" s="176" t="str">
        <f t="shared" ca="1" si="114"/>
        <v/>
      </c>
      <c r="BN139" s="193" t="str">
        <f t="shared" ca="1" si="115"/>
        <v/>
      </c>
      <c r="BO139" s="194" t="str">
        <f t="shared" ca="1" si="123"/>
        <v/>
      </c>
      <c r="BP139" s="173">
        <v>0.4</v>
      </c>
      <c r="BQ139" s="174">
        <v>0.6</v>
      </c>
      <c r="BR139" s="172" t="str">
        <f t="shared" ca="1" si="116"/>
        <v/>
      </c>
      <c r="BS139" s="175" t="str">
        <f>リスト!Q123</f>
        <v>NG</v>
      </c>
      <c r="BT139" s="176" t="str">
        <f t="shared" ca="1" si="117"/>
        <v/>
      </c>
      <c r="BU139" s="179" t="str">
        <f t="shared" ca="1" si="118"/>
        <v/>
      </c>
      <c r="BV139" s="180" t="str">
        <f t="shared" ca="1" si="124"/>
        <v/>
      </c>
      <c r="BW139" s="189">
        <v>0</v>
      </c>
      <c r="BX139" s="190">
        <v>0</v>
      </c>
      <c r="BY139" s="180" t="str">
        <f t="shared" ca="1" si="119"/>
        <v/>
      </c>
      <c r="BZ139" t="e">
        <f>リスト!#REF!</f>
        <v>#REF!</v>
      </c>
      <c r="CA139" s="290" t="e">
        <f>INDEX(リスト!X:X,MATCH($C139,リスト!$D:$D,0))</f>
        <v>#N/A</v>
      </c>
    </row>
    <row r="140" spans="1:79">
      <c r="A140" s="167">
        <f t="shared" si="125"/>
        <v>135</v>
      </c>
      <c r="B140" s="186" t="str">
        <f>リスト!C124</f>
        <v/>
      </c>
      <c r="C140" s="187">
        <f>リスト!D124</f>
        <v>0</v>
      </c>
      <c r="D140" s="188">
        <f>リスト!E124</f>
        <v>0</v>
      </c>
      <c r="E140" s="224" t="str">
        <f t="shared" ca="1" si="88"/>
        <v/>
      </c>
      <c r="F140" s="172" t="str">
        <f t="shared" ca="1" si="38"/>
        <v/>
      </c>
      <c r="G140" s="173">
        <v>6</v>
      </c>
      <c r="H140" s="174">
        <v>10</v>
      </c>
      <c r="I140" s="172" t="str">
        <f t="shared" ca="1" si="89"/>
        <v/>
      </c>
      <c r="J140" s="133"/>
      <c r="K140" s="175" t="str">
        <f>リスト!H124</f>
        <v>NG</v>
      </c>
      <c r="L140" s="176" t="str">
        <f t="shared" ca="1" si="90"/>
        <v/>
      </c>
      <c r="M140" s="171">
        <f t="shared" ca="1" si="91"/>
        <v>0</v>
      </c>
      <c r="N140" s="177" t="str">
        <f>リスト!I124</f>
        <v>NG</v>
      </c>
      <c r="O140" s="176" t="str">
        <f t="shared" ca="1" si="92"/>
        <v/>
      </c>
      <c r="P140" s="171">
        <f t="shared" ca="1" si="93"/>
        <v>0</v>
      </c>
      <c r="Q140" s="172" t="str">
        <f t="shared" ca="1" si="94"/>
        <v/>
      </c>
      <c r="R140" s="173">
        <v>0.56000000000000005</v>
      </c>
      <c r="S140" s="174">
        <v>0.84</v>
      </c>
      <c r="T140" s="172" t="str">
        <f t="shared" ca="1" si="95"/>
        <v/>
      </c>
      <c r="U140" s="140"/>
      <c r="V140" s="178" t="str">
        <f>リスト!J124</f>
        <v>NG</v>
      </c>
      <c r="W140" s="176" t="str">
        <f t="shared" ca="1" si="96"/>
        <v/>
      </c>
      <c r="X140" s="225">
        <f t="shared" ca="1" si="97"/>
        <v>0</v>
      </c>
      <c r="Y140" s="175" t="str">
        <f>リスト!K124</f>
        <v>NG</v>
      </c>
      <c r="Z140" s="176" t="str">
        <f t="shared" ca="1" si="98"/>
        <v/>
      </c>
      <c r="AA140" s="179">
        <f t="shared" ca="1" si="99"/>
        <v>0</v>
      </c>
      <c r="AB140" s="180" t="str">
        <f t="shared" ca="1" si="100"/>
        <v/>
      </c>
      <c r="AC140" s="189">
        <v>8</v>
      </c>
      <c r="AD140" s="190">
        <v>12</v>
      </c>
      <c r="AE140" s="180" t="str">
        <f t="shared" ca="1" si="14"/>
        <v/>
      </c>
      <c r="AF140" s="140"/>
      <c r="AG140" s="177" t="str">
        <f>リスト!L124</f>
        <v>NG</v>
      </c>
      <c r="AH140" s="176" t="str">
        <f t="shared" ca="1" si="101"/>
        <v/>
      </c>
      <c r="AI140" s="229">
        <f t="shared" ca="1" si="102"/>
        <v>75</v>
      </c>
      <c r="AJ140" s="183" t="str">
        <f t="shared" ca="1" si="103"/>
        <v/>
      </c>
      <c r="AK140" s="184">
        <v>200</v>
      </c>
      <c r="AL140" s="185">
        <v>300</v>
      </c>
      <c r="AM140" s="183" t="str">
        <f t="shared" ca="1" si="104"/>
        <v/>
      </c>
      <c r="AN140" s="175" t="str">
        <f>リスト!M124</f>
        <v>NG</v>
      </c>
      <c r="AO140" s="176" t="str">
        <f t="shared" ca="1" si="105"/>
        <v/>
      </c>
      <c r="AP140" s="179">
        <f t="shared" ca="1" si="106"/>
        <v>0</v>
      </c>
      <c r="AQ140" s="172">
        <f t="shared" ca="1" si="120"/>
        <v>0</v>
      </c>
      <c r="AR140" s="191">
        <v>4</v>
      </c>
      <c r="AS140" s="192">
        <v>6</v>
      </c>
      <c r="AT140" s="172" t="str">
        <f t="shared" ca="1" si="107"/>
        <v/>
      </c>
      <c r="AU140" s="122"/>
      <c r="AV140" s="175" t="str">
        <f>リスト!N124</f>
        <v>NG</v>
      </c>
      <c r="AW140" s="176" t="str">
        <f t="shared" ca="1" si="108"/>
        <v/>
      </c>
      <c r="AX140" s="193">
        <f t="shared" ca="1" si="109"/>
        <v>0</v>
      </c>
      <c r="AY140" s="194" t="str">
        <f t="shared" ca="1" si="121"/>
        <v/>
      </c>
      <c r="AZ140" s="173">
        <v>4.4000000000000004</v>
      </c>
      <c r="BA140" s="174">
        <v>6.6</v>
      </c>
      <c r="BB140" s="172" t="str">
        <f t="shared" ca="1" si="110"/>
        <v/>
      </c>
      <c r="BC140" s="177" t="str">
        <f>リスト!O124</f>
        <v>NG</v>
      </c>
      <c r="BD140" s="176" t="str">
        <f t="shared" ca="1" si="111"/>
        <v/>
      </c>
      <c r="BE140" s="193">
        <f t="shared" ca="1" si="112"/>
        <v>0</v>
      </c>
      <c r="BF140" s="194" t="str">
        <f t="shared" ca="1" si="122"/>
        <v/>
      </c>
      <c r="BG140" s="173">
        <v>1.6</v>
      </c>
      <c r="BH140" s="174">
        <v>2.4</v>
      </c>
      <c r="BI140" s="172" t="str">
        <f t="shared" ca="1" si="113"/>
        <v/>
      </c>
      <c r="BJ140" s="140"/>
      <c r="BK140" s="140"/>
      <c r="BL140" s="178" t="str">
        <f>リスト!P124</f>
        <v>NG</v>
      </c>
      <c r="BM140" s="176" t="str">
        <f t="shared" ca="1" si="114"/>
        <v/>
      </c>
      <c r="BN140" s="193" t="str">
        <f t="shared" ca="1" si="115"/>
        <v/>
      </c>
      <c r="BO140" s="194" t="str">
        <f t="shared" ca="1" si="123"/>
        <v/>
      </c>
      <c r="BP140" s="173">
        <v>0.4</v>
      </c>
      <c r="BQ140" s="174">
        <v>0.6</v>
      </c>
      <c r="BR140" s="172" t="str">
        <f t="shared" ca="1" si="116"/>
        <v/>
      </c>
      <c r="BS140" s="175" t="str">
        <f>リスト!Q124</f>
        <v>NG</v>
      </c>
      <c r="BT140" s="176" t="str">
        <f t="shared" ca="1" si="117"/>
        <v/>
      </c>
      <c r="BU140" s="179" t="str">
        <f t="shared" ca="1" si="118"/>
        <v/>
      </c>
      <c r="BV140" s="180" t="str">
        <f t="shared" ca="1" si="124"/>
        <v/>
      </c>
      <c r="BW140" s="189">
        <v>0</v>
      </c>
      <c r="BX140" s="190">
        <v>0</v>
      </c>
      <c r="BY140" s="180" t="str">
        <f t="shared" ca="1" si="119"/>
        <v/>
      </c>
      <c r="BZ140" t="e">
        <f>リスト!#REF!</f>
        <v>#REF!</v>
      </c>
      <c r="CA140" s="290" t="e">
        <f>INDEX(リスト!X:X,MATCH($C140,リスト!$D:$D,0))</f>
        <v>#N/A</v>
      </c>
    </row>
    <row r="141" spans="1:79">
      <c r="A141" s="167">
        <f t="shared" si="125"/>
        <v>136</v>
      </c>
      <c r="B141" s="186" t="str">
        <f>リスト!C125</f>
        <v/>
      </c>
      <c r="C141" s="187">
        <f>リスト!D125</f>
        <v>0</v>
      </c>
      <c r="D141" s="188">
        <f>リスト!E125</f>
        <v>0</v>
      </c>
      <c r="E141" s="224" t="str">
        <f t="shared" ca="1" si="88"/>
        <v/>
      </c>
      <c r="F141" s="172" t="str">
        <f t="shared" ca="1" si="38"/>
        <v/>
      </c>
      <c r="G141" s="173">
        <v>6</v>
      </c>
      <c r="H141" s="174">
        <v>10</v>
      </c>
      <c r="I141" s="172" t="str">
        <f t="shared" ca="1" si="89"/>
        <v/>
      </c>
      <c r="J141" s="133"/>
      <c r="K141" s="175" t="str">
        <f>リスト!H125</f>
        <v>NG</v>
      </c>
      <c r="L141" s="176" t="str">
        <f t="shared" ca="1" si="90"/>
        <v/>
      </c>
      <c r="M141" s="171">
        <f t="shared" ca="1" si="91"/>
        <v>0</v>
      </c>
      <c r="N141" s="177" t="str">
        <f>リスト!I125</f>
        <v>NG</v>
      </c>
      <c r="O141" s="176" t="str">
        <f t="shared" ca="1" si="92"/>
        <v/>
      </c>
      <c r="P141" s="171">
        <f t="shared" ca="1" si="93"/>
        <v>0</v>
      </c>
      <c r="Q141" s="172" t="str">
        <f t="shared" ca="1" si="94"/>
        <v/>
      </c>
      <c r="R141" s="173">
        <v>0.56000000000000005</v>
      </c>
      <c r="S141" s="174">
        <v>0.84</v>
      </c>
      <c r="T141" s="172" t="str">
        <f t="shared" ca="1" si="95"/>
        <v/>
      </c>
      <c r="U141" s="140"/>
      <c r="V141" s="178" t="str">
        <f>リスト!J125</f>
        <v>NG</v>
      </c>
      <c r="W141" s="176" t="str">
        <f t="shared" ca="1" si="96"/>
        <v/>
      </c>
      <c r="X141" s="225">
        <f t="shared" ca="1" si="97"/>
        <v>0</v>
      </c>
      <c r="Y141" s="175" t="str">
        <f>リスト!K125</f>
        <v>NG</v>
      </c>
      <c r="Z141" s="176" t="str">
        <f t="shared" ca="1" si="98"/>
        <v/>
      </c>
      <c r="AA141" s="179">
        <f t="shared" ca="1" si="99"/>
        <v>0</v>
      </c>
      <c r="AB141" s="180" t="str">
        <f t="shared" ca="1" si="100"/>
        <v/>
      </c>
      <c r="AC141" s="189">
        <v>8</v>
      </c>
      <c r="AD141" s="190">
        <v>12</v>
      </c>
      <c r="AE141" s="180" t="str">
        <f t="shared" ca="1" si="14"/>
        <v/>
      </c>
      <c r="AF141" s="140"/>
      <c r="AG141" s="177" t="str">
        <f>リスト!L125</f>
        <v>NG</v>
      </c>
      <c r="AH141" s="176" t="str">
        <f t="shared" ca="1" si="101"/>
        <v/>
      </c>
      <c r="AI141" s="229">
        <f t="shared" ca="1" si="102"/>
        <v>400</v>
      </c>
      <c r="AJ141" s="183" t="str">
        <f t="shared" ca="1" si="103"/>
        <v/>
      </c>
      <c r="AK141" s="184">
        <v>200</v>
      </c>
      <c r="AL141" s="185">
        <v>300</v>
      </c>
      <c r="AM141" s="183" t="str">
        <f t="shared" ca="1" si="104"/>
        <v/>
      </c>
      <c r="AN141" s="175" t="str">
        <f>リスト!M125</f>
        <v>NG</v>
      </c>
      <c r="AO141" s="176" t="str">
        <f t="shared" ca="1" si="105"/>
        <v/>
      </c>
      <c r="AP141" s="179">
        <f t="shared" ca="1" si="106"/>
        <v>0</v>
      </c>
      <c r="AQ141" s="172">
        <f t="shared" ca="1" si="120"/>
        <v>0</v>
      </c>
      <c r="AR141" s="191">
        <v>4</v>
      </c>
      <c r="AS141" s="192">
        <v>6</v>
      </c>
      <c r="AT141" s="172" t="str">
        <f t="shared" ca="1" si="107"/>
        <v/>
      </c>
      <c r="AU141" s="122"/>
      <c r="AV141" s="175" t="str">
        <f>リスト!N125</f>
        <v>NG</v>
      </c>
      <c r="AW141" s="176" t="str">
        <f t="shared" ca="1" si="108"/>
        <v/>
      </c>
      <c r="AX141" s="193">
        <f t="shared" ca="1" si="109"/>
        <v>0</v>
      </c>
      <c r="AY141" s="194" t="str">
        <f t="shared" ca="1" si="121"/>
        <v/>
      </c>
      <c r="AZ141" s="173">
        <v>4.4000000000000004</v>
      </c>
      <c r="BA141" s="174">
        <v>6.6</v>
      </c>
      <c r="BB141" s="172" t="str">
        <f t="shared" ca="1" si="110"/>
        <v/>
      </c>
      <c r="BC141" s="177" t="str">
        <f>リスト!O125</f>
        <v>NG</v>
      </c>
      <c r="BD141" s="176" t="str">
        <f t="shared" ca="1" si="111"/>
        <v/>
      </c>
      <c r="BE141" s="193">
        <f t="shared" ca="1" si="112"/>
        <v>0</v>
      </c>
      <c r="BF141" s="194" t="str">
        <f t="shared" ca="1" si="122"/>
        <v/>
      </c>
      <c r="BG141" s="173">
        <v>1.6</v>
      </c>
      <c r="BH141" s="174">
        <v>2.4</v>
      </c>
      <c r="BI141" s="172" t="str">
        <f t="shared" ca="1" si="113"/>
        <v/>
      </c>
      <c r="BJ141" s="140"/>
      <c r="BK141" s="140"/>
      <c r="BL141" s="178" t="str">
        <f>リスト!P125</f>
        <v>NG</v>
      </c>
      <c r="BM141" s="176" t="str">
        <f t="shared" ca="1" si="114"/>
        <v/>
      </c>
      <c r="BN141" s="193" t="str">
        <f t="shared" ca="1" si="115"/>
        <v/>
      </c>
      <c r="BO141" s="194" t="str">
        <f t="shared" ca="1" si="123"/>
        <v/>
      </c>
      <c r="BP141" s="173">
        <v>0.4</v>
      </c>
      <c r="BQ141" s="174">
        <v>0.6</v>
      </c>
      <c r="BR141" s="172" t="str">
        <f t="shared" ca="1" si="116"/>
        <v/>
      </c>
      <c r="BS141" s="175" t="str">
        <f>リスト!Q125</f>
        <v>NG</v>
      </c>
      <c r="BT141" s="176" t="str">
        <f t="shared" ca="1" si="117"/>
        <v/>
      </c>
      <c r="BU141" s="179" t="str">
        <f t="shared" ca="1" si="118"/>
        <v/>
      </c>
      <c r="BV141" s="180" t="str">
        <f t="shared" ca="1" si="124"/>
        <v/>
      </c>
      <c r="BW141" s="189">
        <v>0</v>
      </c>
      <c r="BX141" s="190">
        <v>0</v>
      </c>
      <c r="BY141" s="180" t="str">
        <f t="shared" ca="1" si="119"/>
        <v/>
      </c>
      <c r="BZ141" t="e">
        <f>リスト!#REF!</f>
        <v>#REF!</v>
      </c>
      <c r="CA141" s="290" t="e">
        <f>INDEX(リスト!X:X,MATCH($C141,リスト!$D:$D,0))</f>
        <v>#N/A</v>
      </c>
    </row>
    <row r="142" spans="1:79">
      <c r="A142" s="167">
        <f t="shared" si="125"/>
        <v>137</v>
      </c>
      <c r="B142" s="186" t="str">
        <f>リスト!C126</f>
        <v/>
      </c>
      <c r="C142" s="187">
        <f>リスト!D126</f>
        <v>0</v>
      </c>
      <c r="D142" s="188">
        <f>リスト!E126</f>
        <v>0</v>
      </c>
      <c r="E142" s="224" t="str">
        <f t="shared" ca="1" si="88"/>
        <v/>
      </c>
      <c r="F142" s="172" t="str">
        <f t="shared" ca="1" si="38"/>
        <v/>
      </c>
      <c r="G142" s="173">
        <v>6</v>
      </c>
      <c r="H142" s="174">
        <v>10</v>
      </c>
      <c r="I142" s="172" t="str">
        <f t="shared" ca="1" si="89"/>
        <v/>
      </c>
      <c r="J142" s="133"/>
      <c r="K142" s="175" t="str">
        <f>リスト!H126</f>
        <v>NG</v>
      </c>
      <c r="L142" s="176" t="str">
        <f t="shared" ca="1" si="90"/>
        <v/>
      </c>
      <c r="M142" s="171">
        <f t="shared" ca="1" si="91"/>
        <v>0</v>
      </c>
      <c r="N142" s="177" t="str">
        <f>リスト!I126</f>
        <v>NG</v>
      </c>
      <c r="O142" s="176" t="str">
        <f t="shared" ca="1" si="92"/>
        <v/>
      </c>
      <c r="P142" s="171">
        <f t="shared" ca="1" si="93"/>
        <v>0</v>
      </c>
      <c r="Q142" s="172" t="str">
        <f t="shared" ca="1" si="94"/>
        <v/>
      </c>
      <c r="R142" s="173">
        <v>0.56000000000000005</v>
      </c>
      <c r="S142" s="174">
        <v>0.84</v>
      </c>
      <c r="T142" s="172" t="str">
        <f t="shared" ca="1" si="95"/>
        <v/>
      </c>
      <c r="U142" s="140"/>
      <c r="V142" s="178" t="str">
        <f>リスト!J126</f>
        <v>NG</v>
      </c>
      <c r="W142" s="176" t="str">
        <f t="shared" ca="1" si="96"/>
        <v/>
      </c>
      <c r="X142" s="225">
        <f t="shared" ca="1" si="97"/>
        <v>0</v>
      </c>
      <c r="Y142" s="175" t="str">
        <f>リスト!K126</f>
        <v>NG</v>
      </c>
      <c r="Z142" s="176" t="str">
        <f t="shared" ca="1" si="98"/>
        <v/>
      </c>
      <c r="AA142" s="179">
        <f t="shared" ca="1" si="99"/>
        <v>0</v>
      </c>
      <c r="AB142" s="180" t="str">
        <f t="shared" ca="1" si="100"/>
        <v/>
      </c>
      <c r="AC142" s="189">
        <v>8</v>
      </c>
      <c r="AD142" s="190">
        <v>12</v>
      </c>
      <c r="AE142" s="180" t="str">
        <f t="shared" ca="1" si="14"/>
        <v/>
      </c>
      <c r="AF142" s="140"/>
      <c r="AG142" s="177" t="str">
        <f>リスト!L126</f>
        <v>NG</v>
      </c>
      <c r="AH142" s="176" t="str">
        <f t="shared" ca="1" si="101"/>
        <v/>
      </c>
      <c r="AI142" s="229">
        <f t="shared" ca="1" si="102"/>
        <v>167</v>
      </c>
      <c r="AJ142" s="183" t="str">
        <f t="shared" ca="1" si="103"/>
        <v/>
      </c>
      <c r="AK142" s="184">
        <v>200</v>
      </c>
      <c r="AL142" s="185">
        <v>300</v>
      </c>
      <c r="AM142" s="183" t="str">
        <f t="shared" ca="1" si="104"/>
        <v/>
      </c>
      <c r="AN142" s="175" t="str">
        <f>リスト!M126</f>
        <v>NG</v>
      </c>
      <c r="AO142" s="176" t="str">
        <f t="shared" ca="1" si="105"/>
        <v/>
      </c>
      <c r="AP142" s="179">
        <f t="shared" ca="1" si="106"/>
        <v>0</v>
      </c>
      <c r="AQ142" s="172">
        <f t="shared" ca="1" si="120"/>
        <v>0</v>
      </c>
      <c r="AR142" s="191">
        <v>4</v>
      </c>
      <c r="AS142" s="192">
        <v>6</v>
      </c>
      <c r="AT142" s="172" t="str">
        <f t="shared" ca="1" si="107"/>
        <v/>
      </c>
      <c r="AU142" s="122"/>
      <c r="AV142" s="175" t="str">
        <f>リスト!N126</f>
        <v>NG</v>
      </c>
      <c r="AW142" s="176" t="str">
        <f t="shared" ca="1" si="108"/>
        <v/>
      </c>
      <c r="AX142" s="193">
        <f t="shared" ca="1" si="109"/>
        <v>0</v>
      </c>
      <c r="AY142" s="194" t="str">
        <f t="shared" ca="1" si="121"/>
        <v/>
      </c>
      <c r="AZ142" s="173">
        <v>4.4000000000000004</v>
      </c>
      <c r="BA142" s="174">
        <v>6.6</v>
      </c>
      <c r="BB142" s="172" t="str">
        <f t="shared" ca="1" si="110"/>
        <v/>
      </c>
      <c r="BC142" s="177" t="str">
        <f>リスト!O126</f>
        <v>NG</v>
      </c>
      <c r="BD142" s="176" t="str">
        <f t="shared" ca="1" si="111"/>
        <v/>
      </c>
      <c r="BE142" s="193">
        <f t="shared" ca="1" si="112"/>
        <v>0</v>
      </c>
      <c r="BF142" s="194" t="str">
        <f t="shared" ca="1" si="122"/>
        <v/>
      </c>
      <c r="BG142" s="173">
        <v>1.6</v>
      </c>
      <c r="BH142" s="174">
        <v>2.4</v>
      </c>
      <c r="BI142" s="172" t="str">
        <f t="shared" ca="1" si="113"/>
        <v/>
      </c>
      <c r="BJ142" s="140"/>
      <c r="BK142" s="140"/>
      <c r="BL142" s="178" t="str">
        <f>リスト!P126</f>
        <v>NG</v>
      </c>
      <c r="BM142" s="176" t="str">
        <f t="shared" ca="1" si="114"/>
        <v/>
      </c>
      <c r="BN142" s="193" t="str">
        <f t="shared" ca="1" si="115"/>
        <v/>
      </c>
      <c r="BO142" s="194" t="str">
        <f t="shared" ca="1" si="123"/>
        <v/>
      </c>
      <c r="BP142" s="173">
        <v>0.4</v>
      </c>
      <c r="BQ142" s="174">
        <v>0.6</v>
      </c>
      <c r="BR142" s="172" t="str">
        <f t="shared" ca="1" si="116"/>
        <v/>
      </c>
      <c r="BS142" s="175" t="str">
        <f>リスト!Q126</f>
        <v>NG</v>
      </c>
      <c r="BT142" s="176" t="str">
        <f t="shared" ca="1" si="117"/>
        <v/>
      </c>
      <c r="BU142" s="179" t="str">
        <f t="shared" ca="1" si="118"/>
        <v/>
      </c>
      <c r="BV142" s="180" t="str">
        <f t="shared" ca="1" si="124"/>
        <v/>
      </c>
      <c r="BW142" s="189">
        <v>0</v>
      </c>
      <c r="BX142" s="190">
        <v>0</v>
      </c>
      <c r="BY142" s="180" t="str">
        <f t="shared" ca="1" si="119"/>
        <v/>
      </c>
      <c r="BZ142" t="e">
        <f>リスト!#REF!</f>
        <v>#REF!</v>
      </c>
      <c r="CA142" s="290" t="e">
        <f>INDEX(リスト!X:X,MATCH($C142,リスト!$D:$D,0))</f>
        <v>#N/A</v>
      </c>
    </row>
    <row r="143" spans="1:79">
      <c r="A143" s="167">
        <f t="shared" si="125"/>
        <v>138</v>
      </c>
      <c r="B143" s="186" t="str">
        <f>リスト!C127</f>
        <v/>
      </c>
      <c r="C143" s="187">
        <f>リスト!D127</f>
        <v>0</v>
      </c>
      <c r="D143" s="188">
        <f>リスト!E127</f>
        <v>0</v>
      </c>
      <c r="E143" s="224" t="str">
        <f t="shared" ca="1" si="88"/>
        <v/>
      </c>
      <c r="F143" s="172" t="str">
        <f t="shared" ca="1" si="38"/>
        <v/>
      </c>
      <c r="G143" s="173">
        <v>6</v>
      </c>
      <c r="H143" s="174">
        <v>10</v>
      </c>
      <c r="I143" s="172" t="str">
        <f t="shared" ca="1" si="89"/>
        <v/>
      </c>
      <c r="J143" s="133"/>
      <c r="K143" s="175" t="str">
        <f>リスト!H127</f>
        <v>NG</v>
      </c>
      <c r="L143" s="176" t="str">
        <f t="shared" ca="1" si="90"/>
        <v/>
      </c>
      <c r="M143" s="171">
        <f t="shared" ca="1" si="91"/>
        <v>0</v>
      </c>
      <c r="N143" s="177" t="str">
        <f>リスト!I127</f>
        <v>NG</v>
      </c>
      <c r="O143" s="176" t="str">
        <f t="shared" ca="1" si="92"/>
        <v/>
      </c>
      <c r="P143" s="171">
        <f t="shared" ca="1" si="93"/>
        <v>0</v>
      </c>
      <c r="Q143" s="172" t="str">
        <f t="shared" ca="1" si="94"/>
        <v/>
      </c>
      <c r="R143" s="173">
        <v>0.56000000000000005</v>
      </c>
      <c r="S143" s="174">
        <v>0.84</v>
      </c>
      <c r="T143" s="172" t="str">
        <f t="shared" ca="1" si="95"/>
        <v/>
      </c>
      <c r="U143" s="140"/>
      <c r="V143" s="178" t="str">
        <f>リスト!J127</f>
        <v>NG</v>
      </c>
      <c r="W143" s="176" t="str">
        <f t="shared" ca="1" si="96"/>
        <v/>
      </c>
      <c r="X143" s="225">
        <f t="shared" ca="1" si="97"/>
        <v>0</v>
      </c>
      <c r="Y143" s="175" t="str">
        <f>リスト!K127</f>
        <v>NG</v>
      </c>
      <c r="Z143" s="176" t="str">
        <f t="shared" ca="1" si="98"/>
        <v/>
      </c>
      <c r="AA143" s="179">
        <f t="shared" ca="1" si="99"/>
        <v>0</v>
      </c>
      <c r="AB143" s="180" t="str">
        <f t="shared" ca="1" si="100"/>
        <v/>
      </c>
      <c r="AC143" s="189">
        <v>8</v>
      </c>
      <c r="AD143" s="190">
        <v>12</v>
      </c>
      <c r="AE143" s="180" t="str">
        <f t="shared" ca="1" si="14"/>
        <v/>
      </c>
      <c r="AF143" s="140"/>
      <c r="AG143" s="177" t="str">
        <f>リスト!L127</f>
        <v>NG</v>
      </c>
      <c r="AH143" s="176" t="str">
        <f t="shared" ca="1" si="101"/>
        <v/>
      </c>
      <c r="AI143" s="229">
        <f t="shared" ca="1" si="102"/>
        <v>102</v>
      </c>
      <c r="AJ143" s="183" t="str">
        <f t="shared" ca="1" si="103"/>
        <v/>
      </c>
      <c r="AK143" s="184">
        <v>200</v>
      </c>
      <c r="AL143" s="185">
        <v>300</v>
      </c>
      <c r="AM143" s="183" t="str">
        <f t="shared" ca="1" si="104"/>
        <v/>
      </c>
      <c r="AN143" s="175" t="str">
        <f>リスト!M127</f>
        <v>NG</v>
      </c>
      <c r="AO143" s="176" t="str">
        <f t="shared" ca="1" si="105"/>
        <v/>
      </c>
      <c r="AP143" s="179">
        <f t="shared" ca="1" si="106"/>
        <v>0</v>
      </c>
      <c r="AQ143" s="172">
        <f t="shared" ca="1" si="120"/>
        <v>0</v>
      </c>
      <c r="AR143" s="191">
        <v>4</v>
      </c>
      <c r="AS143" s="192">
        <v>6</v>
      </c>
      <c r="AT143" s="172" t="str">
        <f t="shared" ca="1" si="107"/>
        <v/>
      </c>
      <c r="AU143" s="122"/>
      <c r="AV143" s="175" t="str">
        <f>リスト!N127</f>
        <v>NG</v>
      </c>
      <c r="AW143" s="176" t="str">
        <f t="shared" ca="1" si="108"/>
        <v/>
      </c>
      <c r="AX143" s="193">
        <f t="shared" ca="1" si="109"/>
        <v>0</v>
      </c>
      <c r="AY143" s="194" t="str">
        <f t="shared" ca="1" si="121"/>
        <v/>
      </c>
      <c r="AZ143" s="173">
        <v>4.4000000000000004</v>
      </c>
      <c r="BA143" s="174">
        <v>6.6</v>
      </c>
      <c r="BB143" s="172" t="str">
        <f t="shared" ca="1" si="110"/>
        <v/>
      </c>
      <c r="BC143" s="177" t="str">
        <f>リスト!O127</f>
        <v>NG</v>
      </c>
      <c r="BD143" s="176" t="str">
        <f t="shared" ca="1" si="111"/>
        <v/>
      </c>
      <c r="BE143" s="193">
        <f t="shared" ca="1" si="112"/>
        <v>0</v>
      </c>
      <c r="BF143" s="194" t="str">
        <f t="shared" ca="1" si="122"/>
        <v/>
      </c>
      <c r="BG143" s="173">
        <v>1.6</v>
      </c>
      <c r="BH143" s="174">
        <v>2.4</v>
      </c>
      <c r="BI143" s="172" t="str">
        <f t="shared" ca="1" si="113"/>
        <v/>
      </c>
      <c r="BJ143" s="140"/>
      <c r="BK143" s="140"/>
      <c r="BL143" s="178" t="str">
        <f>リスト!P127</f>
        <v>NG</v>
      </c>
      <c r="BM143" s="176" t="str">
        <f t="shared" ca="1" si="114"/>
        <v/>
      </c>
      <c r="BN143" s="193" t="str">
        <f t="shared" ca="1" si="115"/>
        <v/>
      </c>
      <c r="BO143" s="194" t="str">
        <f t="shared" ca="1" si="123"/>
        <v/>
      </c>
      <c r="BP143" s="173">
        <v>0.4</v>
      </c>
      <c r="BQ143" s="174">
        <v>0.6</v>
      </c>
      <c r="BR143" s="172" t="str">
        <f t="shared" ca="1" si="116"/>
        <v/>
      </c>
      <c r="BS143" s="175" t="str">
        <f>リスト!Q127</f>
        <v>NG</v>
      </c>
      <c r="BT143" s="176" t="str">
        <f t="shared" ca="1" si="117"/>
        <v/>
      </c>
      <c r="BU143" s="179" t="str">
        <f t="shared" ca="1" si="118"/>
        <v/>
      </c>
      <c r="BV143" s="180" t="str">
        <f t="shared" ca="1" si="124"/>
        <v/>
      </c>
      <c r="BW143" s="189">
        <v>0</v>
      </c>
      <c r="BX143" s="190">
        <v>0</v>
      </c>
      <c r="BY143" s="180" t="str">
        <f t="shared" ca="1" si="119"/>
        <v/>
      </c>
      <c r="BZ143" t="e">
        <f>リスト!#REF!</f>
        <v>#REF!</v>
      </c>
      <c r="CA143" s="290" t="e">
        <f>INDEX(リスト!X:X,MATCH($C143,リスト!$D:$D,0))</f>
        <v>#N/A</v>
      </c>
    </row>
    <row r="144" spans="1:79">
      <c r="A144" s="167">
        <f t="shared" si="125"/>
        <v>139</v>
      </c>
      <c r="B144" s="186" t="str">
        <f>リスト!C128</f>
        <v/>
      </c>
      <c r="C144" s="187">
        <f>リスト!D128</f>
        <v>0</v>
      </c>
      <c r="D144" s="188">
        <f>リスト!E128</f>
        <v>0</v>
      </c>
      <c r="E144" s="224" t="str">
        <f t="shared" ca="1" si="88"/>
        <v/>
      </c>
      <c r="F144" s="172" t="str">
        <f t="shared" ca="1" si="38"/>
        <v/>
      </c>
      <c r="G144" s="173">
        <v>6</v>
      </c>
      <c r="H144" s="174">
        <v>10</v>
      </c>
      <c r="I144" s="172" t="str">
        <f t="shared" ca="1" si="89"/>
        <v/>
      </c>
      <c r="J144" s="133"/>
      <c r="K144" s="175" t="str">
        <f>リスト!H128</f>
        <v>NG</v>
      </c>
      <c r="L144" s="176" t="str">
        <f t="shared" ca="1" si="90"/>
        <v/>
      </c>
      <c r="M144" s="171">
        <f t="shared" ca="1" si="91"/>
        <v>0</v>
      </c>
      <c r="N144" s="177" t="str">
        <f>リスト!I128</f>
        <v>NG</v>
      </c>
      <c r="O144" s="176" t="str">
        <f t="shared" ca="1" si="92"/>
        <v/>
      </c>
      <c r="P144" s="171">
        <f t="shared" ca="1" si="93"/>
        <v>0</v>
      </c>
      <c r="Q144" s="172" t="str">
        <f t="shared" ca="1" si="94"/>
        <v/>
      </c>
      <c r="R144" s="173">
        <v>0.56000000000000005</v>
      </c>
      <c r="S144" s="174">
        <v>0.84</v>
      </c>
      <c r="T144" s="172" t="str">
        <f t="shared" ca="1" si="95"/>
        <v/>
      </c>
      <c r="U144" s="140"/>
      <c r="V144" s="178" t="str">
        <f>リスト!J128</f>
        <v>NG</v>
      </c>
      <c r="W144" s="176" t="str">
        <f t="shared" ca="1" si="96"/>
        <v/>
      </c>
      <c r="X144" s="225">
        <f t="shared" ca="1" si="97"/>
        <v>0</v>
      </c>
      <c r="Y144" s="175" t="str">
        <f>リスト!K128</f>
        <v>NG</v>
      </c>
      <c r="Z144" s="176" t="str">
        <f t="shared" ca="1" si="98"/>
        <v/>
      </c>
      <c r="AA144" s="179">
        <f t="shared" ca="1" si="99"/>
        <v>0</v>
      </c>
      <c r="AB144" s="180" t="str">
        <f t="shared" ca="1" si="100"/>
        <v/>
      </c>
      <c r="AC144" s="189">
        <v>8</v>
      </c>
      <c r="AD144" s="190">
        <v>12</v>
      </c>
      <c r="AE144" s="180" t="str">
        <f t="shared" ca="1" si="14"/>
        <v/>
      </c>
      <c r="AF144" s="140"/>
      <c r="AG144" s="177" t="str">
        <f>リスト!L128</f>
        <v>NG</v>
      </c>
      <c r="AH144" s="176" t="str">
        <f t="shared" ca="1" si="101"/>
        <v/>
      </c>
      <c r="AI144" s="229">
        <f t="shared" ca="1" si="102"/>
        <v>0</v>
      </c>
      <c r="AJ144" s="183" t="str">
        <f t="shared" ca="1" si="103"/>
        <v/>
      </c>
      <c r="AK144" s="184">
        <v>200</v>
      </c>
      <c r="AL144" s="185">
        <v>300</v>
      </c>
      <c r="AM144" s="183" t="str">
        <f t="shared" ca="1" si="104"/>
        <v/>
      </c>
      <c r="AN144" s="175" t="str">
        <f>リスト!M128</f>
        <v>NG</v>
      </c>
      <c r="AO144" s="176" t="str">
        <f t="shared" ca="1" si="105"/>
        <v/>
      </c>
      <c r="AP144" s="179">
        <f t="shared" ca="1" si="106"/>
        <v>0</v>
      </c>
      <c r="AQ144" s="172" t="str">
        <f t="shared" ca="1" si="120"/>
        <v/>
      </c>
      <c r="AR144" s="191">
        <v>4</v>
      </c>
      <c r="AS144" s="192">
        <v>6</v>
      </c>
      <c r="AT144" s="172" t="str">
        <f t="shared" ca="1" si="107"/>
        <v/>
      </c>
      <c r="AU144" s="122"/>
      <c r="AV144" s="175" t="str">
        <f>リスト!N128</f>
        <v>NG</v>
      </c>
      <c r="AW144" s="176" t="str">
        <f t="shared" ca="1" si="108"/>
        <v/>
      </c>
      <c r="AX144" s="193">
        <f t="shared" ca="1" si="109"/>
        <v>0</v>
      </c>
      <c r="AY144" s="194" t="str">
        <f t="shared" ca="1" si="121"/>
        <v/>
      </c>
      <c r="AZ144" s="173">
        <v>4.4000000000000004</v>
      </c>
      <c r="BA144" s="174">
        <v>6.6</v>
      </c>
      <c r="BB144" s="172" t="str">
        <f t="shared" ca="1" si="110"/>
        <v/>
      </c>
      <c r="BC144" s="177" t="str">
        <f>リスト!O128</f>
        <v>NG</v>
      </c>
      <c r="BD144" s="176" t="str">
        <f t="shared" ca="1" si="111"/>
        <v/>
      </c>
      <c r="BE144" s="193">
        <f t="shared" ca="1" si="112"/>
        <v>0</v>
      </c>
      <c r="BF144" s="194" t="str">
        <f t="shared" ca="1" si="122"/>
        <v/>
      </c>
      <c r="BG144" s="173">
        <v>1.6</v>
      </c>
      <c r="BH144" s="174">
        <v>2.4</v>
      </c>
      <c r="BI144" s="172" t="str">
        <f t="shared" ca="1" si="113"/>
        <v/>
      </c>
      <c r="BJ144" s="140"/>
      <c r="BK144" s="140"/>
      <c r="BL144" s="178" t="str">
        <f>リスト!P128</f>
        <v>NG</v>
      </c>
      <c r="BM144" s="176" t="str">
        <f t="shared" ca="1" si="114"/>
        <v/>
      </c>
      <c r="BN144" s="193" t="str">
        <f t="shared" ca="1" si="115"/>
        <v/>
      </c>
      <c r="BO144" s="194" t="str">
        <f t="shared" ca="1" si="123"/>
        <v/>
      </c>
      <c r="BP144" s="173">
        <v>0.4</v>
      </c>
      <c r="BQ144" s="174">
        <v>0.6</v>
      </c>
      <c r="BR144" s="172" t="str">
        <f t="shared" ca="1" si="116"/>
        <v/>
      </c>
      <c r="BS144" s="175" t="str">
        <f>リスト!Q128</f>
        <v>NG</v>
      </c>
      <c r="BT144" s="176" t="str">
        <f t="shared" ca="1" si="117"/>
        <v/>
      </c>
      <c r="BU144" s="179" t="str">
        <f t="shared" ca="1" si="118"/>
        <v/>
      </c>
      <c r="BV144" s="180" t="str">
        <f t="shared" ca="1" si="124"/>
        <v/>
      </c>
      <c r="BW144" s="189">
        <v>0</v>
      </c>
      <c r="BX144" s="190">
        <v>0</v>
      </c>
      <c r="BY144" s="180" t="str">
        <f t="shared" ca="1" si="119"/>
        <v/>
      </c>
      <c r="BZ144" t="e">
        <f>リスト!#REF!</f>
        <v>#REF!</v>
      </c>
      <c r="CA144" s="290" t="e">
        <f>INDEX(リスト!X:X,MATCH($C144,リスト!$D:$D,0))</f>
        <v>#N/A</v>
      </c>
    </row>
    <row r="145" spans="1:79">
      <c r="A145" s="167">
        <f t="shared" si="125"/>
        <v>140</v>
      </c>
      <c r="B145" s="186" t="str">
        <f>リスト!C129</f>
        <v/>
      </c>
      <c r="C145" s="187">
        <f>リスト!D129</f>
        <v>0</v>
      </c>
      <c r="D145" s="188">
        <f>リスト!E129</f>
        <v>0</v>
      </c>
      <c r="E145" s="224" t="str">
        <f t="shared" ca="1" si="88"/>
        <v/>
      </c>
      <c r="F145" s="172" t="str">
        <f t="shared" ca="1" si="38"/>
        <v/>
      </c>
      <c r="G145" s="173">
        <v>6</v>
      </c>
      <c r="H145" s="174">
        <v>10</v>
      </c>
      <c r="I145" s="172" t="str">
        <f t="shared" ca="1" si="89"/>
        <v/>
      </c>
      <c r="J145" s="133"/>
      <c r="K145" s="175" t="str">
        <f>リスト!H129</f>
        <v>NG</v>
      </c>
      <c r="L145" s="176" t="str">
        <f t="shared" ca="1" si="90"/>
        <v/>
      </c>
      <c r="M145" s="171">
        <f t="shared" ca="1" si="91"/>
        <v>0</v>
      </c>
      <c r="N145" s="177" t="str">
        <f>リスト!I129</f>
        <v>NG</v>
      </c>
      <c r="O145" s="176" t="str">
        <f t="shared" ca="1" si="92"/>
        <v/>
      </c>
      <c r="P145" s="171">
        <f t="shared" ca="1" si="93"/>
        <v>0</v>
      </c>
      <c r="Q145" s="172" t="str">
        <f t="shared" ca="1" si="94"/>
        <v/>
      </c>
      <c r="R145" s="173">
        <v>0.56000000000000005</v>
      </c>
      <c r="S145" s="174">
        <v>0.84</v>
      </c>
      <c r="T145" s="172" t="str">
        <f t="shared" ca="1" si="95"/>
        <v/>
      </c>
      <c r="U145" s="140"/>
      <c r="V145" s="178" t="str">
        <f>リスト!J129</f>
        <v>NG</v>
      </c>
      <c r="W145" s="176" t="str">
        <f t="shared" ca="1" si="96"/>
        <v/>
      </c>
      <c r="X145" s="225">
        <f t="shared" ca="1" si="97"/>
        <v>0</v>
      </c>
      <c r="Y145" s="175" t="str">
        <f>リスト!K129</f>
        <v>NG</v>
      </c>
      <c r="Z145" s="176" t="str">
        <f t="shared" ca="1" si="98"/>
        <v/>
      </c>
      <c r="AA145" s="179">
        <f t="shared" ca="1" si="99"/>
        <v>0</v>
      </c>
      <c r="AB145" s="180" t="str">
        <f t="shared" ca="1" si="100"/>
        <v/>
      </c>
      <c r="AC145" s="189">
        <v>8</v>
      </c>
      <c r="AD145" s="190">
        <v>12</v>
      </c>
      <c r="AE145" s="180" t="str">
        <f t="shared" ca="1" si="14"/>
        <v/>
      </c>
      <c r="AF145" s="140"/>
      <c r="AG145" s="177" t="str">
        <f>リスト!L129</f>
        <v>NG</v>
      </c>
      <c r="AH145" s="176" t="str">
        <f t="shared" ca="1" si="101"/>
        <v/>
      </c>
      <c r="AI145" s="229">
        <f t="shared" ca="1" si="102"/>
        <v>0</v>
      </c>
      <c r="AJ145" s="183" t="str">
        <f t="shared" ca="1" si="103"/>
        <v/>
      </c>
      <c r="AK145" s="184">
        <v>200</v>
      </c>
      <c r="AL145" s="185">
        <v>300</v>
      </c>
      <c r="AM145" s="183" t="str">
        <f t="shared" ca="1" si="104"/>
        <v/>
      </c>
      <c r="AN145" s="175" t="str">
        <f>リスト!M129</f>
        <v>NG</v>
      </c>
      <c r="AO145" s="176" t="str">
        <f t="shared" ca="1" si="105"/>
        <v/>
      </c>
      <c r="AP145" s="179">
        <f t="shared" ca="1" si="106"/>
        <v>0</v>
      </c>
      <c r="AQ145" s="172" t="str">
        <f t="shared" ca="1" si="120"/>
        <v/>
      </c>
      <c r="AR145" s="191">
        <v>4</v>
      </c>
      <c r="AS145" s="192">
        <v>6</v>
      </c>
      <c r="AT145" s="172" t="str">
        <f t="shared" ca="1" si="107"/>
        <v/>
      </c>
      <c r="AU145" s="122"/>
      <c r="AV145" s="175" t="str">
        <f>リスト!N129</f>
        <v>NG</v>
      </c>
      <c r="AW145" s="176" t="str">
        <f t="shared" ca="1" si="108"/>
        <v/>
      </c>
      <c r="AX145" s="193">
        <f t="shared" ca="1" si="109"/>
        <v>0</v>
      </c>
      <c r="AY145" s="194" t="str">
        <f t="shared" ca="1" si="121"/>
        <v/>
      </c>
      <c r="AZ145" s="173">
        <v>4.4000000000000004</v>
      </c>
      <c r="BA145" s="174">
        <v>6.6</v>
      </c>
      <c r="BB145" s="172" t="str">
        <f t="shared" ca="1" si="110"/>
        <v/>
      </c>
      <c r="BC145" s="177" t="str">
        <f>リスト!O129</f>
        <v>NG</v>
      </c>
      <c r="BD145" s="176" t="str">
        <f t="shared" ca="1" si="111"/>
        <v/>
      </c>
      <c r="BE145" s="193">
        <f t="shared" ca="1" si="112"/>
        <v>0</v>
      </c>
      <c r="BF145" s="194" t="str">
        <f t="shared" ca="1" si="122"/>
        <v/>
      </c>
      <c r="BG145" s="173">
        <v>1.6</v>
      </c>
      <c r="BH145" s="174">
        <v>2.4</v>
      </c>
      <c r="BI145" s="172" t="str">
        <f t="shared" ca="1" si="113"/>
        <v/>
      </c>
      <c r="BJ145" s="140"/>
      <c r="BK145" s="140"/>
      <c r="BL145" s="178" t="str">
        <f>リスト!P129</f>
        <v>NG</v>
      </c>
      <c r="BM145" s="176" t="str">
        <f t="shared" ca="1" si="114"/>
        <v/>
      </c>
      <c r="BN145" s="193" t="str">
        <f t="shared" ca="1" si="115"/>
        <v/>
      </c>
      <c r="BO145" s="194" t="str">
        <f t="shared" ca="1" si="123"/>
        <v/>
      </c>
      <c r="BP145" s="173">
        <v>0.4</v>
      </c>
      <c r="BQ145" s="174">
        <v>0.6</v>
      </c>
      <c r="BR145" s="172" t="str">
        <f t="shared" ca="1" si="116"/>
        <v/>
      </c>
      <c r="BS145" s="175" t="str">
        <f>リスト!Q129</f>
        <v>NG</v>
      </c>
      <c r="BT145" s="176" t="str">
        <f t="shared" ca="1" si="117"/>
        <v/>
      </c>
      <c r="BU145" s="179" t="str">
        <f t="shared" ca="1" si="118"/>
        <v/>
      </c>
      <c r="BV145" s="180" t="str">
        <f t="shared" ca="1" si="124"/>
        <v/>
      </c>
      <c r="BW145" s="189">
        <v>0</v>
      </c>
      <c r="BX145" s="190">
        <v>0</v>
      </c>
      <c r="BY145" s="180" t="str">
        <f t="shared" ca="1" si="119"/>
        <v/>
      </c>
      <c r="BZ145" t="e">
        <f>リスト!#REF!</f>
        <v>#REF!</v>
      </c>
      <c r="CA145" s="290" t="e">
        <f>INDEX(リスト!X:X,MATCH($C145,リスト!$D:$D,0))</f>
        <v>#N/A</v>
      </c>
    </row>
    <row r="146" spans="1:79">
      <c r="A146" s="167">
        <f t="shared" si="125"/>
        <v>141</v>
      </c>
      <c r="B146" s="186" t="str">
        <f>リスト!C130</f>
        <v/>
      </c>
      <c r="C146" s="187">
        <f>リスト!D130</f>
        <v>0</v>
      </c>
      <c r="D146" s="188">
        <f>リスト!E130</f>
        <v>0</v>
      </c>
      <c r="E146" s="224" t="str">
        <f t="shared" ca="1" si="88"/>
        <v/>
      </c>
      <c r="F146" s="172" t="str">
        <f t="shared" ca="1" si="38"/>
        <v/>
      </c>
      <c r="G146" s="173">
        <v>6</v>
      </c>
      <c r="H146" s="174">
        <v>10</v>
      </c>
      <c r="I146" s="172" t="str">
        <f t="shared" ca="1" si="89"/>
        <v/>
      </c>
      <c r="J146" s="133"/>
      <c r="K146" s="175" t="str">
        <f>リスト!H130</f>
        <v>NG</v>
      </c>
      <c r="L146" s="176" t="str">
        <f t="shared" ca="1" si="90"/>
        <v/>
      </c>
      <c r="M146" s="171">
        <f t="shared" ca="1" si="91"/>
        <v>0</v>
      </c>
      <c r="N146" s="177" t="str">
        <f>リスト!I130</f>
        <v>NG</v>
      </c>
      <c r="O146" s="176" t="str">
        <f t="shared" ca="1" si="92"/>
        <v/>
      </c>
      <c r="P146" s="171" t="str">
        <f t="shared" ca="1" si="93"/>
        <v/>
      </c>
      <c r="Q146" s="172" t="str">
        <f t="shared" ca="1" si="94"/>
        <v/>
      </c>
      <c r="R146" s="173">
        <v>0.56000000000000005</v>
      </c>
      <c r="S146" s="174">
        <v>0.84</v>
      </c>
      <c r="T146" s="172" t="str">
        <f t="shared" ca="1" si="95"/>
        <v/>
      </c>
      <c r="U146" s="140"/>
      <c r="V146" s="178" t="str">
        <f>リスト!J130</f>
        <v>NG</v>
      </c>
      <c r="W146" s="176" t="str">
        <f t="shared" ca="1" si="96"/>
        <v/>
      </c>
      <c r="X146" s="225">
        <f t="shared" ca="1" si="97"/>
        <v>0</v>
      </c>
      <c r="Y146" s="175" t="str">
        <f>リスト!K130</f>
        <v>NG</v>
      </c>
      <c r="Z146" s="176" t="str">
        <f t="shared" ca="1" si="98"/>
        <v/>
      </c>
      <c r="AA146" s="179" t="str">
        <f t="shared" ca="1" si="99"/>
        <v/>
      </c>
      <c r="AB146" s="180" t="str">
        <f t="shared" ca="1" si="100"/>
        <v/>
      </c>
      <c r="AC146" s="189">
        <v>8</v>
      </c>
      <c r="AD146" s="190">
        <v>12</v>
      </c>
      <c r="AE146" s="180" t="str">
        <f t="shared" ca="1" si="14"/>
        <v/>
      </c>
      <c r="AF146" s="140"/>
      <c r="AG146" s="177" t="str">
        <f>リスト!L130</f>
        <v>NG</v>
      </c>
      <c r="AH146" s="176" t="str">
        <f t="shared" ca="1" si="101"/>
        <v/>
      </c>
      <c r="AI146" s="229">
        <f t="shared" ca="1" si="102"/>
        <v>366</v>
      </c>
      <c r="AJ146" s="183" t="str">
        <f t="shared" ca="1" si="103"/>
        <v/>
      </c>
      <c r="AK146" s="184">
        <v>200</v>
      </c>
      <c r="AL146" s="185">
        <v>300</v>
      </c>
      <c r="AM146" s="183" t="str">
        <f t="shared" ca="1" si="104"/>
        <v/>
      </c>
      <c r="AN146" s="175" t="str">
        <f>リスト!M130</f>
        <v>NG</v>
      </c>
      <c r="AO146" s="176" t="str">
        <f t="shared" ca="1" si="105"/>
        <v/>
      </c>
      <c r="AP146" s="179">
        <f t="shared" ca="1" si="106"/>
        <v>17</v>
      </c>
      <c r="AQ146" s="172">
        <f t="shared" ca="1" si="120"/>
        <v>4.6448087431693983</v>
      </c>
      <c r="AR146" s="191">
        <v>4</v>
      </c>
      <c r="AS146" s="192">
        <v>6</v>
      </c>
      <c r="AT146" s="172" t="str">
        <f t="shared" ca="1" si="107"/>
        <v/>
      </c>
      <c r="AU146" s="122"/>
      <c r="AV146" s="175" t="str">
        <f>リスト!N130</f>
        <v>NG</v>
      </c>
      <c r="AW146" s="176" t="str">
        <f t="shared" ca="1" si="108"/>
        <v/>
      </c>
      <c r="AX146" s="193">
        <f t="shared" ca="1" si="109"/>
        <v>0</v>
      </c>
      <c r="AY146" s="194" t="str">
        <f t="shared" ca="1" si="121"/>
        <v/>
      </c>
      <c r="AZ146" s="173">
        <v>4.4000000000000004</v>
      </c>
      <c r="BA146" s="174">
        <v>6.6</v>
      </c>
      <c r="BB146" s="172" t="str">
        <f t="shared" ca="1" si="110"/>
        <v/>
      </c>
      <c r="BC146" s="177" t="str">
        <f>リスト!O130</f>
        <v>NG</v>
      </c>
      <c r="BD146" s="176" t="str">
        <f t="shared" ca="1" si="111"/>
        <v/>
      </c>
      <c r="BE146" s="193" t="str">
        <f t="shared" ca="1" si="112"/>
        <v/>
      </c>
      <c r="BF146" s="194" t="str">
        <f t="shared" ca="1" si="122"/>
        <v/>
      </c>
      <c r="BG146" s="173">
        <v>1.6</v>
      </c>
      <c r="BH146" s="174">
        <v>2.4</v>
      </c>
      <c r="BI146" s="172" t="str">
        <f t="shared" ca="1" si="113"/>
        <v/>
      </c>
      <c r="BJ146" s="140"/>
      <c r="BK146" s="140"/>
      <c r="BL146" s="178" t="str">
        <f>リスト!P130</f>
        <v>NG</v>
      </c>
      <c r="BM146" s="176" t="str">
        <f t="shared" ca="1" si="114"/>
        <v/>
      </c>
      <c r="BN146" s="193" t="str">
        <f t="shared" ca="1" si="115"/>
        <v/>
      </c>
      <c r="BO146" s="194" t="str">
        <f t="shared" ca="1" si="123"/>
        <v/>
      </c>
      <c r="BP146" s="173">
        <v>0.4</v>
      </c>
      <c r="BQ146" s="174">
        <v>0.6</v>
      </c>
      <c r="BR146" s="172" t="str">
        <f t="shared" ca="1" si="116"/>
        <v/>
      </c>
      <c r="BS146" s="175" t="str">
        <f>リスト!Q130</f>
        <v>NG</v>
      </c>
      <c r="BT146" s="176" t="str">
        <f t="shared" ca="1" si="117"/>
        <v/>
      </c>
      <c r="BU146" s="179" t="str">
        <f t="shared" ca="1" si="118"/>
        <v/>
      </c>
      <c r="BV146" s="180" t="str">
        <f t="shared" ca="1" si="124"/>
        <v/>
      </c>
      <c r="BW146" s="189">
        <v>0</v>
      </c>
      <c r="BX146" s="190">
        <v>0</v>
      </c>
      <c r="BY146" s="180" t="str">
        <f t="shared" ca="1" si="119"/>
        <v/>
      </c>
      <c r="BZ146" t="e">
        <f>リスト!#REF!</f>
        <v>#REF!</v>
      </c>
      <c r="CA146" s="290" t="e">
        <f>INDEX(リスト!X:X,MATCH($C146,リスト!$D:$D,0))</f>
        <v>#N/A</v>
      </c>
    </row>
    <row r="147" spans="1:79">
      <c r="A147" s="167">
        <f t="shared" si="125"/>
        <v>142</v>
      </c>
      <c r="B147" s="186" t="str">
        <f>リスト!C131</f>
        <v/>
      </c>
      <c r="C147" s="187">
        <f>リスト!D131</f>
        <v>0</v>
      </c>
      <c r="D147" s="188">
        <f>リスト!E131</f>
        <v>0</v>
      </c>
      <c r="E147" s="224" t="str">
        <f t="shared" ca="1" si="88"/>
        <v/>
      </c>
      <c r="F147" s="172" t="str">
        <f t="shared" ca="1" si="38"/>
        <v/>
      </c>
      <c r="G147" s="173">
        <v>6</v>
      </c>
      <c r="H147" s="174">
        <v>10</v>
      </c>
      <c r="I147" s="172" t="str">
        <f t="shared" ca="1" si="89"/>
        <v/>
      </c>
      <c r="J147" s="133"/>
      <c r="K147" s="175" t="str">
        <f>リスト!H131</f>
        <v>NG</v>
      </c>
      <c r="L147" s="176" t="str">
        <f t="shared" ca="1" si="90"/>
        <v/>
      </c>
      <c r="M147" s="171">
        <f t="shared" ca="1" si="91"/>
        <v>0</v>
      </c>
      <c r="N147" s="177" t="str">
        <f>リスト!I131</f>
        <v>NG</v>
      </c>
      <c r="O147" s="176" t="str">
        <f t="shared" ca="1" si="92"/>
        <v/>
      </c>
      <c r="P147" s="171">
        <f t="shared" ca="1" si="93"/>
        <v>0</v>
      </c>
      <c r="Q147" s="172" t="str">
        <f t="shared" ca="1" si="94"/>
        <v/>
      </c>
      <c r="R147" s="173">
        <v>0.56000000000000005</v>
      </c>
      <c r="S147" s="174">
        <v>0.84</v>
      </c>
      <c r="T147" s="172" t="str">
        <f t="shared" ca="1" si="95"/>
        <v/>
      </c>
      <c r="U147" s="140"/>
      <c r="V147" s="178" t="str">
        <f>リスト!J131</f>
        <v>NG</v>
      </c>
      <c r="W147" s="176" t="str">
        <f t="shared" ca="1" si="96"/>
        <v/>
      </c>
      <c r="X147" s="225">
        <f t="shared" ca="1" si="97"/>
        <v>0</v>
      </c>
      <c r="Y147" s="175" t="str">
        <f>リスト!K131</f>
        <v>NG</v>
      </c>
      <c r="Z147" s="176" t="str">
        <f t="shared" ca="1" si="98"/>
        <v/>
      </c>
      <c r="AA147" s="179">
        <f t="shared" ca="1" si="99"/>
        <v>0</v>
      </c>
      <c r="AB147" s="180" t="str">
        <f t="shared" ca="1" si="100"/>
        <v/>
      </c>
      <c r="AC147" s="189">
        <v>8</v>
      </c>
      <c r="AD147" s="190">
        <v>12</v>
      </c>
      <c r="AE147" s="180" t="str">
        <f t="shared" ca="1" si="14"/>
        <v/>
      </c>
      <c r="AF147" s="140"/>
      <c r="AG147" s="177" t="str">
        <f>リスト!L131</f>
        <v>NG</v>
      </c>
      <c r="AH147" s="176" t="str">
        <f t="shared" ca="1" si="101"/>
        <v/>
      </c>
      <c r="AI147" s="229">
        <f t="shared" ca="1" si="102"/>
        <v>0</v>
      </c>
      <c r="AJ147" s="183" t="str">
        <f t="shared" ca="1" si="103"/>
        <v/>
      </c>
      <c r="AK147" s="184">
        <v>200</v>
      </c>
      <c r="AL147" s="185">
        <v>300</v>
      </c>
      <c r="AM147" s="183" t="str">
        <f t="shared" ca="1" si="104"/>
        <v/>
      </c>
      <c r="AN147" s="175" t="str">
        <f>リスト!M131</f>
        <v>NG</v>
      </c>
      <c r="AO147" s="176" t="str">
        <f t="shared" ca="1" si="105"/>
        <v/>
      </c>
      <c r="AP147" s="179">
        <f t="shared" ca="1" si="106"/>
        <v>0</v>
      </c>
      <c r="AQ147" s="172" t="str">
        <f t="shared" ca="1" si="120"/>
        <v/>
      </c>
      <c r="AR147" s="191">
        <v>4</v>
      </c>
      <c r="AS147" s="192">
        <v>6</v>
      </c>
      <c r="AT147" s="172" t="str">
        <f t="shared" ca="1" si="107"/>
        <v/>
      </c>
      <c r="AU147" s="122"/>
      <c r="AV147" s="175" t="str">
        <f>リスト!N131</f>
        <v>NG</v>
      </c>
      <c r="AW147" s="176" t="str">
        <f t="shared" ca="1" si="108"/>
        <v/>
      </c>
      <c r="AX147" s="193">
        <f t="shared" ca="1" si="109"/>
        <v>0</v>
      </c>
      <c r="AY147" s="194" t="str">
        <f t="shared" ca="1" si="121"/>
        <v/>
      </c>
      <c r="AZ147" s="173">
        <v>4.4000000000000004</v>
      </c>
      <c r="BA147" s="174">
        <v>6.6</v>
      </c>
      <c r="BB147" s="172" t="str">
        <f t="shared" ca="1" si="110"/>
        <v/>
      </c>
      <c r="BC147" s="177" t="str">
        <f>リスト!O131</f>
        <v>NG</v>
      </c>
      <c r="BD147" s="176" t="str">
        <f t="shared" ca="1" si="111"/>
        <v/>
      </c>
      <c r="BE147" s="193">
        <f t="shared" ca="1" si="112"/>
        <v>0</v>
      </c>
      <c r="BF147" s="194" t="str">
        <f t="shared" ca="1" si="122"/>
        <v/>
      </c>
      <c r="BG147" s="173">
        <v>1.6</v>
      </c>
      <c r="BH147" s="174">
        <v>2.4</v>
      </c>
      <c r="BI147" s="172" t="str">
        <f t="shared" ca="1" si="113"/>
        <v/>
      </c>
      <c r="BJ147" s="140"/>
      <c r="BK147" s="140"/>
      <c r="BL147" s="178" t="str">
        <f>リスト!P131</f>
        <v>NG</v>
      </c>
      <c r="BM147" s="176" t="str">
        <f t="shared" ca="1" si="114"/>
        <v/>
      </c>
      <c r="BN147" s="193" t="str">
        <f t="shared" ca="1" si="115"/>
        <v/>
      </c>
      <c r="BO147" s="194" t="str">
        <f t="shared" ca="1" si="123"/>
        <v/>
      </c>
      <c r="BP147" s="173">
        <v>0.4</v>
      </c>
      <c r="BQ147" s="174">
        <v>0.6</v>
      </c>
      <c r="BR147" s="172" t="str">
        <f t="shared" ca="1" si="116"/>
        <v/>
      </c>
      <c r="BS147" s="175" t="str">
        <f>リスト!Q131</f>
        <v>NG</v>
      </c>
      <c r="BT147" s="176" t="str">
        <f t="shared" ca="1" si="117"/>
        <v/>
      </c>
      <c r="BU147" s="179" t="str">
        <f t="shared" ca="1" si="118"/>
        <v/>
      </c>
      <c r="BV147" s="180" t="str">
        <f t="shared" ca="1" si="124"/>
        <v/>
      </c>
      <c r="BW147" s="189">
        <v>0</v>
      </c>
      <c r="BX147" s="190">
        <v>0</v>
      </c>
      <c r="BY147" s="180" t="str">
        <f t="shared" ca="1" si="119"/>
        <v/>
      </c>
      <c r="BZ147" t="e">
        <f>リスト!#REF!</f>
        <v>#REF!</v>
      </c>
      <c r="CA147" s="290" t="e">
        <f>INDEX(リスト!X:X,MATCH($C147,リスト!$D:$D,0))</f>
        <v>#N/A</v>
      </c>
    </row>
    <row r="148" spans="1:79">
      <c r="A148" s="167">
        <f t="shared" si="125"/>
        <v>143</v>
      </c>
      <c r="B148" s="186" t="str">
        <f>リスト!C132</f>
        <v/>
      </c>
      <c r="C148" s="187">
        <f>リスト!D132</f>
        <v>0</v>
      </c>
      <c r="D148" s="188">
        <f>リスト!E132</f>
        <v>0</v>
      </c>
      <c r="E148" s="224" t="str">
        <f t="shared" ca="1" si="88"/>
        <v/>
      </c>
      <c r="F148" s="172" t="str">
        <f t="shared" ca="1" si="38"/>
        <v/>
      </c>
      <c r="G148" s="173">
        <v>6</v>
      </c>
      <c r="H148" s="174">
        <v>10</v>
      </c>
      <c r="I148" s="172" t="str">
        <f t="shared" ca="1" si="89"/>
        <v/>
      </c>
      <c r="J148" s="133"/>
      <c r="K148" s="175" t="str">
        <f>リスト!H132</f>
        <v>NG</v>
      </c>
      <c r="L148" s="176" t="str">
        <f t="shared" ca="1" si="90"/>
        <v/>
      </c>
      <c r="M148" s="171">
        <f t="shared" ca="1" si="91"/>
        <v>0</v>
      </c>
      <c r="N148" s="177" t="str">
        <f>リスト!I132</f>
        <v>NG</v>
      </c>
      <c r="O148" s="176" t="str">
        <f t="shared" ca="1" si="92"/>
        <v/>
      </c>
      <c r="P148" s="171">
        <f t="shared" ca="1" si="93"/>
        <v>0</v>
      </c>
      <c r="Q148" s="172" t="str">
        <f t="shared" ca="1" si="94"/>
        <v/>
      </c>
      <c r="R148" s="173">
        <v>0.56000000000000005</v>
      </c>
      <c r="S148" s="174">
        <v>0.84</v>
      </c>
      <c r="T148" s="172" t="str">
        <f t="shared" ca="1" si="95"/>
        <v/>
      </c>
      <c r="U148" s="140"/>
      <c r="V148" s="178" t="str">
        <f>リスト!J132</f>
        <v>NG</v>
      </c>
      <c r="W148" s="176" t="str">
        <f t="shared" ca="1" si="96"/>
        <v/>
      </c>
      <c r="X148" s="225">
        <f t="shared" ca="1" si="97"/>
        <v>0</v>
      </c>
      <c r="Y148" s="175" t="str">
        <f>リスト!K132</f>
        <v>NG</v>
      </c>
      <c r="Z148" s="176" t="str">
        <f t="shared" ca="1" si="98"/>
        <v/>
      </c>
      <c r="AA148" s="179">
        <f t="shared" ca="1" si="99"/>
        <v>0</v>
      </c>
      <c r="AB148" s="180" t="str">
        <f t="shared" ca="1" si="100"/>
        <v/>
      </c>
      <c r="AC148" s="189">
        <v>8</v>
      </c>
      <c r="AD148" s="190">
        <v>12</v>
      </c>
      <c r="AE148" s="180" t="str">
        <f t="shared" ca="1" si="14"/>
        <v/>
      </c>
      <c r="AF148" s="140"/>
      <c r="AG148" s="177" t="str">
        <f>リスト!L132</f>
        <v>NG</v>
      </c>
      <c r="AH148" s="176" t="str">
        <f t="shared" ca="1" si="101"/>
        <v/>
      </c>
      <c r="AI148" s="229">
        <f t="shared" ca="1" si="102"/>
        <v>187</v>
      </c>
      <c r="AJ148" s="183" t="str">
        <f t="shared" ca="1" si="103"/>
        <v/>
      </c>
      <c r="AK148" s="184">
        <v>200</v>
      </c>
      <c r="AL148" s="185">
        <v>300</v>
      </c>
      <c r="AM148" s="183" t="str">
        <f t="shared" ca="1" si="104"/>
        <v/>
      </c>
      <c r="AN148" s="175" t="str">
        <f>リスト!M132</f>
        <v>NG</v>
      </c>
      <c r="AO148" s="176" t="str">
        <f t="shared" ca="1" si="105"/>
        <v/>
      </c>
      <c r="AP148" s="179">
        <f t="shared" ca="1" si="106"/>
        <v>0</v>
      </c>
      <c r="AQ148" s="172">
        <f t="shared" ca="1" si="120"/>
        <v>0</v>
      </c>
      <c r="AR148" s="191">
        <v>4</v>
      </c>
      <c r="AS148" s="192">
        <v>6</v>
      </c>
      <c r="AT148" s="172" t="str">
        <f t="shared" ca="1" si="107"/>
        <v/>
      </c>
      <c r="AU148" s="122"/>
      <c r="AV148" s="175" t="str">
        <f>リスト!N132</f>
        <v>NG</v>
      </c>
      <c r="AW148" s="176" t="str">
        <f t="shared" ca="1" si="108"/>
        <v/>
      </c>
      <c r="AX148" s="193">
        <f t="shared" ca="1" si="109"/>
        <v>0</v>
      </c>
      <c r="AY148" s="194" t="str">
        <f t="shared" ca="1" si="121"/>
        <v/>
      </c>
      <c r="AZ148" s="173">
        <v>4.4000000000000004</v>
      </c>
      <c r="BA148" s="174">
        <v>6.6</v>
      </c>
      <c r="BB148" s="172" t="str">
        <f t="shared" ca="1" si="110"/>
        <v/>
      </c>
      <c r="BC148" s="177" t="str">
        <f>リスト!O132</f>
        <v>NG</v>
      </c>
      <c r="BD148" s="176" t="str">
        <f t="shared" ca="1" si="111"/>
        <v/>
      </c>
      <c r="BE148" s="193" t="str">
        <f t="shared" ca="1" si="112"/>
        <v/>
      </c>
      <c r="BF148" s="194" t="str">
        <f t="shared" ca="1" si="122"/>
        <v/>
      </c>
      <c r="BG148" s="173">
        <v>1.6</v>
      </c>
      <c r="BH148" s="174">
        <v>2.4</v>
      </c>
      <c r="BI148" s="172" t="str">
        <f t="shared" ca="1" si="113"/>
        <v/>
      </c>
      <c r="BJ148" s="140"/>
      <c r="BK148" s="140"/>
      <c r="BL148" s="178" t="str">
        <f>リスト!P132</f>
        <v>NG</v>
      </c>
      <c r="BM148" s="176" t="str">
        <f t="shared" ca="1" si="114"/>
        <v/>
      </c>
      <c r="BN148" s="193" t="str">
        <f t="shared" ca="1" si="115"/>
        <v/>
      </c>
      <c r="BO148" s="194" t="str">
        <f t="shared" ca="1" si="123"/>
        <v/>
      </c>
      <c r="BP148" s="173">
        <v>0.4</v>
      </c>
      <c r="BQ148" s="174">
        <v>0.6</v>
      </c>
      <c r="BR148" s="172" t="str">
        <f t="shared" ca="1" si="116"/>
        <v/>
      </c>
      <c r="BS148" s="175" t="str">
        <f>リスト!Q132</f>
        <v>NG</v>
      </c>
      <c r="BT148" s="176" t="str">
        <f t="shared" ca="1" si="117"/>
        <v/>
      </c>
      <c r="BU148" s="179" t="str">
        <f t="shared" ca="1" si="118"/>
        <v/>
      </c>
      <c r="BV148" s="180" t="str">
        <f t="shared" ca="1" si="124"/>
        <v/>
      </c>
      <c r="BW148" s="189">
        <v>0</v>
      </c>
      <c r="BX148" s="190">
        <v>0</v>
      </c>
      <c r="BY148" s="180" t="str">
        <f t="shared" ca="1" si="119"/>
        <v/>
      </c>
      <c r="BZ148" t="e">
        <f>リスト!#REF!</f>
        <v>#REF!</v>
      </c>
      <c r="CA148" s="290" t="e">
        <f>INDEX(リスト!X:X,MATCH($C148,リスト!$D:$D,0))</f>
        <v>#N/A</v>
      </c>
    </row>
    <row r="149" spans="1:79">
      <c r="A149" s="167">
        <f t="shared" si="125"/>
        <v>144</v>
      </c>
      <c r="B149" s="186" t="str">
        <f>リスト!C133</f>
        <v/>
      </c>
      <c r="C149" s="187">
        <f>リスト!D133</f>
        <v>0</v>
      </c>
      <c r="D149" s="188">
        <f>リスト!E133</f>
        <v>0</v>
      </c>
      <c r="E149" s="224">
        <f t="shared" ref="E149:E203" ca="1" si="126">IF(OR(INDIRECT("品質!F"&amp;(ROW()*2-4))="",INDIRECT("品質!F"&amp;(ROW()*2-4))=0),"",INDIRECT("品質!F"&amp;(ROW()*2-4)))</f>
        <v>2</v>
      </c>
      <c r="F149" s="172">
        <f t="shared" ca="1" si="38"/>
        <v>7.1942446043165464</v>
      </c>
      <c r="G149" s="173">
        <v>6</v>
      </c>
      <c r="H149" s="174">
        <v>10</v>
      </c>
      <c r="I149" s="172" t="str">
        <f t="shared" ref="I149:I203" ca="1" si="127">QA目標差異</f>
        <v>OK</v>
      </c>
      <c r="J149" s="133"/>
      <c r="K149" s="175" t="str">
        <f>リスト!H133</f>
        <v>NG</v>
      </c>
      <c r="L149" s="176" t="str">
        <f t="shared" ref="L149:L203" ca="1" si="128">IF(INDIRECT("中日程計画表!U"&amp;(ROW()*2-4))="","",INDIRECT("中日程計画表!U"&amp;(ROW()*2-4)))</f>
        <v/>
      </c>
      <c r="M149" s="171">
        <f t="shared" ref="M149:M203" ca="1" si="129">IF(INDIRECT("品質!L"&amp;(ROW()*2-4))="","",INDIRECT("品質!L"&amp;(ROW()*2-4)))</f>
        <v>15</v>
      </c>
      <c r="N149" s="177" t="str">
        <f>リスト!I133</f>
        <v>NG</v>
      </c>
      <c r="O149" s="176" t="str">
        <f t="shared" ref="O149:O203" ca="1" si="130">IF(INDIRECT("中日程計画表!Y"&amp;(ROW()*2-4))="","",INDIRECT("中日程計画表!Y"&amp;(ROW()*2-4)))</f>
        <v/>
      </c>
      <c r="P149" s="171">
        <f t="shared" ref="P149:P203" ca="1" si="131">IF(INDIRECT("品質!N"&amp;(ROW()*2-4))="","",INDIRECT("品質!N"&amp;(ROW()*2-4)))</f>
        <v>12</v>
      </c>
      <c r="Q149" s="172">
        <f t="shared" ref="Q149:Q203" ca="1" si="132">DS指摘率</f>
        <v>0.8</v>
      </c>
      <c r="R149" s="173">
        <v>0.56000000000000005</v>
      </c>
      <c r="S149" s="174">
        <v>0.84</v>
      </c>
      <c r="T149" s="172" t="str">
        <f t="shared" ref="T149:T203" ca="1" si="133">DS目標差異</f>
        <v/>
      </c>
      <c r="U149" s="140"/>
      <c r="V149" s="178" t="str">
        <f>リスト!J133</f>
        <v>NG</v>
      </c>
      <c r="W149" s="176" t="str">
        <f t="shared" ref="W149:W203" ca="1" si="134">IF(INDIRECT("中日程計画表!AG"&amp;(ROW()*2-4))="","",INDIRECT("中日程計画表!AG"&amp;(ROW()*2-4)))</f>
        <v/>
      </c>
      <c r="X149" s="225">
        <f t="shared" ref="X149:X203" ca="1" si="135">IF(INDIRECT("品質!P"&amp;(ROW()*2-4))="","",INDIRECT("品質!P"&amp;(ROW()*2-4)))</f>
        <v>0.27800000000000002</v>
      </c>
      <c r="Y149" s="175" t="str">
        <f>リスト!K133</f>
        <v>NG</v>
      </c>
      <c r="Z149" s="176" t="str">
        <f t="shared" ref="Z149:Z203" ca="1" si="136">IF(INDIRECT("中日程計画表!AK"&amp;(ROW()*2-4))="","",INDIRECT("中日程計画表!AK"&amp;(ROW()*2-4)))</f>
        <v/>
      </c>
      <c r="AA149" s="179">
        <f t="shared" ref="AA149:AA203" ca="1" si="137">IF(INDIRECT("品質!R"&amp;(ROW()*2-4))="","",INDIRECT("品質!R"&amp;(ROW()*2-4)))</f>
        <v>0</v>
      </c>
      <c r="AB149" s="180">
        <f t="shared" ref="AB149:AB203" ca="1" si="138">CD指摘率</f>
        <v>0</v>
      </c>
      <c r="AC149" s="189">
        <v>8</v>
      </c>
      <c r="AD149" s="190">
        <v>12</v>
      </c>
      <c r="AE149" s="180" t="str">
        <f t="shared" ca="1" si="14"/>
        <v/>
      </c>
      <c r="AF149" s="140"/>
      <c r="AG149" s="177" t="str">
        <f>リスト!L133</f>
        <v>NG</v>
      </c>
      <c r="AH149" s="176" t="str">
        <f t="shared" ref="AH149:AH203" ca="1" si="139">IF(INDIRECT("中日程計画表!AS"&amp;(ROW()*2-4))="","",INDIRECT("中日程計画表!AS"&amp;(ROW()*2-4)))</f>
        <v/>
      </c>
      <c r="AI149" s="229">
        <f t="shared" ca="1" si="102"/>
        <v>67</v>
      </c>
      <c r="AJ149" s="183">
        <f t="shared" ref="AJ149:AJ203" ca="1" si="140">MCLケース設定率</f>
        <v>241.00719424460431</v>
      </c>
      <c r="AK149" s="184">
        <v>200</v>
      </c>
      <c r="AL149" s="185">
        <v>300</v>
      </c>
      <c r="AM149" s="183" t="str">
        <f t="shared" ref="AM149:AM203" ca="1" si="141">MCL目標差異</f>
        <v/>
      </c>
      <c r="AN149" s="175" t="str">
        <f>リスト!M133</f>
        <v>NG</v>
      </c>
      <c r="AO149" s="176" t="str">
        <f t="shared" ref="AO149:AO203" ca="1" si="142">IF(INDIRECT("中日程計画表!AW"&amp;(ROW()*2-4))="","",INDIRECT("中日程計画表!AW"&amp;(ROW()*2-4)))</f>
        <v/>
      </c>
      <c r="AP149" s="179">
        <f t="shared" ref="AP149:AP203" ca="1" si="143">IF(INDIRECT("品質!V"&amp;(ROW()*2-4))="","",INDIRECT("品質!V"&amp;(ROW()*2-4)))</f>
        <v>11</v>
      </c>
      <c r="AQ149" s="172">
        <f t="shared" ca="1" si="120"/>
        <v>16.417910447761194</v>
      </c>
      <c r="AR149" s="191">
        <v>4</v>
      </c>
      <c r="AS149" s="192">
        <v>6</v>
      </c>
      <c r="AT149" s="172" t="str">
        <f t="shared" ref="AT149:AT203" ca="1" si="144">MCL指摘率目標差異</f>
        <v/>
      </c>
      <c r="AU149" s="122"/>
      <c r="AV149" s="175" t="str">
        <f>リスト!N133</f>
        <v>NG</v>
      </c>
      <c r="AW149" s="176" t="str">
        <f t="shared" ref="AW149:AW203" ca="1" si="145">IF(INDIRECT("中日程計画表!BE"&amp;(ROW()*2-4))="","",INDIRECT("中日程計画表!BE"&amp;(ROW()*2-4)))</f>
        <v/>
      </c>
      <c r="AX149" s="193">
        <f t="shared" ref="AX149:AX203" ca="1" si="146">IF(INDIRECT("品質!X"&amp;(ROW()*2-4))="","",INDIRECT("品質!X"&amp;(ROW()*2-4)))</f>
        <v>0</v>
      </c>
      <c r="AY149" s="194">
        <f t="shared" ca="1" si="121"/>
        <v>0</v>
      </c>
      <c r="AZ149" s="173">
        <v>4.4000000000000004</v>
      </c>
      <c r="BA149" s="174">
        <v>6.6</v>
      </c>
      <c r="BB149" s="172" t="str">
        <f t="shared" ref="BB149:BB203" ca="1" si="147">MT目標差異</f>
        <v/>
      </c>
      <c r="BC149" s="177" t="str">
        <f>リスト!O133</f>
        <v>NG</v>
      </c>
      <c r="BD149" s="176" t="str">
        <f t="shared" ref="BD149:BD203" ca="1" si="148">IF(INDIRECT("中日程計画表!BI"&amp;(ROW()*2-4))="","",INDIRECT("中日程計画表!BI"&amp;(ROW()*2-4)))</f>
        <v/>
      </c>
      <c r="BE149" s="193">
        <f t="shared" ref="BE149:BE203" ca="1" si="149">IF(INDIRECT("品質!Z"&amp;(ROW()*2-4))="","",INDIRECT("品質!Z"&amp;(ROW()*2-4)))</f>
        <v>0</v>
      </c>
      <c r="BF149" s="194">
        <f t="shared" ca="1" si="122"/>
        <v>0</v>
      </c>
      <c r="BG149" s="173">
        <v>1.6</v>
      </c>
      <c r="BH149" s="174">
        <v>2.4</v>
      </c>
      <c r="BI149" s="172" t="str">
        <f t="shared" ref="BI149:BI203" ca="1" si="150">MTR目標差異</f>
        <v/>
      </c>
      <c r="BJ149" s="140"/>
      <c r="BK149" s="140"/>
      <c r="BL149" s="178" t="str">
        <f>リスト!P133</f>
        <v>NG</v>
      </c>
      <c r="BM149" s="176" t="str">
        <f t="shared" ref="BM149:BM203" ca="1" si="151">IF(INDIRECT("中日程計画表!BQ"&amp;(ROW()*2-4))="","",INDIRECT("中日程計画表!BQ"&amp;(ROW()*2-4)))</f>
        <v/>
      </c>
      <c r="BN149" s="193" t="str">
        <f t="shared" ref="BN149:BN203" ca="1" si="152">IF(INDIRECT("品質!AB"&amp;(ROW()*2-4))="","",INDIRECT("品質!AB"&amp;(ROW()*2-4)))</f>
        <v/>
      </c>
      <c r="BO149" s="194" t="str">
        <f t="shared" ca="1" si="123"/>
        <v/>
      </c>
      <c r="BP149" s="173">
        <v>0.4</v>
      </c>
      <c r="BQ149" s="174">
        <v>0.6</v>
      </c>
      <c r="BR149" s="172" t="str">
        <f t="shared" ref="BR149:BR203" ca="1" si="153">モテ目標差異</f>
        <v/>
      </c>
      <c r="BS149" s="175" t="str">
        <f>リスト!Q133</f>
        <v>NG</v>
      </c>
      <c r="BT149" s="176" t="str">
        <f t="shared" ref="BT149:BT203" ca="1" si="154">IF(INDIRECT("中日程計画表!BU"&amp;(ROW()*2-4))="","",INDIRECT("中日程計画表!BU"&amp;(ROW()*2-4)))</f>
        <v/>
      </c>
      <c r="BU149" s="179" t="str">
        <f t="shared" ref="BU149:BU203" ca="1" si="155">IF(INDIRECT("品質!AD"&amp;(ROW()*2-4))="","",INDIRECT("品質!AD"&amp;(ROW()*2-4)))</f>
        <v/>
      </c>
      <c r="BV149" s="180" t="str">
        <f t="shared" ca="1" si="124"/>
        <v/>
      </c>
      <c r="BW149" s="189">
        <v>0</v>
      </c>
      <c r="BX149" s="190">
        <v>0</v>
      </c>
      <c r="BY149" s="180" t="str">
        <f t="shared" ref="BY149:BY203" ca="1" si="156">モテR目標差異</f>
        <v/>
      </c>
      <c r="BZ149" t="e">
        <f>リスト!#REF!</f>
        <v>#REF!</v>
      </c>
      <c r="CA149" s="290" t="e">
        <f>INDEX(リスト!X:X,MATCH($C149,リスト!$D:$D,0))</f>
        <v>#N/A</v>
      </c>
    </row>
    <row r="150" spans="1:79">
      <c r="A150" s="167">
        <f t="shared" si="125"/>
        <v>145</v>
      </c>
      <c r="B150" s="186" t="str">
        <f>リスト!C134</f>
        <v/>
      </c>
      <c r="C150" s="187">
        <f>リスト!D134</f>
        <v>0</v>
      </c>
      <c r="D150" s="188">
        <f>リスト!E134</f>
        <v>0</v>
      </c>
      <c r="E150" s="224" t="str">
        <f t="shared" ca="1" si="126"/>
        <v/>
      </c>
      <c r="F150" s="172" t="str">
        <f t="shared" ca="1" si="38"/>
        <v/>
      </c>
      <c r="G150" s="173">
        <v>6</v>
      </c>
      <c r="H150" s="174">
        <v>10</v>
      </c>
      <c r="I150" s="172" t="str">
        <f t="shared" ca="1" si="127"/>
        <v/>
      </c>
      <c r="J150" s="133"/>
      <c r="K150" s="175" t="str">
        <f>リスト!H134</f>
        <v>NG</v>
      </c>
      <c r="L150" s="176" t="str">
        <f t="shared" ca="1" si="128"/>
        <v/>
      </c>
      <c r="M150" s="171">
        <f t="shared" ca="1" si="129"/>
        <v>0</v>
      </c>
      <c r="N150" s="177" t="str">
        <f>リスト!I134</f>
        <v>NG</v>
      </c>
      <c r="O150" s="176" t="str">
        <f t="shared" ca="1" si="130"/>
        <v/>
      </c>
      <c r="P150" s="171">
        <f t="shared" ca="1" si="131"/>
        <v>0</v>
      </c>
      <c r="Q150" s="172" t="str">
        <f t="shared" ca="1" si="132"/>
        <v/>
      </c>
      <c r="R150" s="173">
        <v>0.56000000000000005</v>
      </c>
      <c r="S150" s="174">
        <v>0.84</v>
      </c>
      <c r="T150" s="172" t="str">
        <f t="shared" ca="1" si="133"/>
        <v/>
      </c>
      <c r="U150" s="140"/>
      <c r="V150" s="178" t="str">
        <f>リスト!J134</f>
        <v>NG</v>
      </c>
      <c r="W150" s="176" t="str">
        <f t="shared" ca="1" si="134"/>
        <v/>
      </c>
      <c r="X150" s="225">
        <f t="shared" ca="1" si="135"/>
        <v>0</v>
      </c>
      <c r="Y150" s="175" t="str">
        <f>リスト!K134</f>
        <v>NG</v>
      </c>
      <c r="Z150" s="176" t="str">
        <f t="shared" ca="1" si="136"/>
        <v/>
      </c>
      <c r="AA150" s="179">
        <f t="shared" ca="1" si="137"/>
        <v>0</v>
      </c>
      <c r="AB150" s="180" t="str">
        <f t="shared" ca="1" si="138"/>
        <v/>
      </c>
      <c r="AC150" s="189">
        <v>8</v>
      </c>
      <c r="AD150" s="190">
        <v>12</v>
      </c>
      <c r="AE150" s="180" t="str">
        <f t="shared" ca="1" si="14"/>
        <v/>
      </c>
      <c r="AF150" s="140"/>
      <c r="AG150" s="177" t="str">
        <f>リスト!L134</f>
        <v>NG</v>
      </c>
      <c r="AH150" s="176" t="str">
        <f t="shared" ca="1" si="139"/>
        <v/>
      </c>
      <c r="AI150" s="229">
        <f t="shared" ref="AI150:AI204" ca="1" si="157">IF(INDIRECT("品質!T"&amp;(ROW()*2-4))="","",INDIRECT("品質!T"&amp;(ROW()*2-4)))</f>
        <v>320</v>
      </c>
      <c r="AJ150" s="183" t="str">
        <f t="shared" ca="1" si="140"/>
        <v/>
      </c>
      <c r="AK150" s="184">
        <v>200</v>
      </c>
      <c r="AL150" s="185">
        <v>300</v>
      </c>
      <c r="AM150" s="183" t="str">
        <f t="shared" ca="1" si="141"/>
        <v/>
      </c>
      <c r="AN150" s="175" t="str">
        <f>リスト!M134</f>
        <v>NG</v>
      </c>
      <c r="AO150" s="176" t="str">
        <f t="shared" ca="1" si="142"/>
        <v/>
      </c>
      <c r="AP150" s="179">
        <f t="shared" ca="1" si="143"/>
        <v>13</v>
      </c>
      <c r="AQ150" s="172">
        <f t="shared" ca="1" si="120"/>
        <v>4.0625</v>
      </c>
      <c r="AR150" s="191">
        <v>4</v>
      </c>
      <c r="AS150" s="192">
        <v>6</v>
      </c>
      <c r="AT150" s="172" t="str">
        <f t="shared" ca="1" si="144"/>
        <v/>
      </c>
      <c r="AU150" s="122"/>
      <c r="AV150" s="175" t="str">
        <f>リスト!N134</f>
        <v>NG</v>
      </c>
      <c r="AW150" s="176" t="str">
        <f t="shared" ca="1" si="145"/>
        <v/>
      </c>
      <c r="AX150" s="193">
        <f t="shared" ca="1" si="146"/>
        <v>0</v>
      </c>
      <c r="AY150" s="194" t="str">
        <f t="shared" ca="1" si="121"/>
        <v/>
      </c>
      <c r="AZ150" s="173">
        <v>4.4000000000000004</v>
      </c>
      <c r="BA150" s="174">
        <v>6.6</v>
      </c>
      <c r="BB150" s="172" t="str">
        <f t="shared" ca="1" si="147"/>
        <v/>
      </c>
      <c r="BC150" s="177" t="str">
        <f>リスト!O134</f>
        <v>NG</v>
      </c>
      <c r="BD150" s="176" t="str">
        <f t="shared" ca="1" si="148"/>
        <v/>
      </c>
      <c r="BE150" s="193">
        <f t="shared" ca="1" si="149"/>
        <v>0</v>
      </c>
      <c r="BF150" s="194" t="str">
        <f t="shared" ca="1" si="122"/>
        <v/>
      </c>
      <c r="BG150" s="173">
        <v>1.6</v>
      </c>
      <c r="BH150" s="174">
        <v>2.4</v>
      </c>
      <c r="BI150" s="172" t="str">
        <f t="shared" ca="1" si="150"/>
        <v/>
      </c>
      <c r="BJ150" s="140"/>
      <c r="BK150" s="140"/>
      <c r="BL150" s="178" t="str">
        <f>リスト!P134</f>
        <v>NG</v>
      </c>
      <c r="BM150" s="176" t="str">
        <f t="shared" ca="1" si="151"/>
        <v/>
      </c>
      <c r="BN150" s="193" t="str">
        <f t="shared" ca="1" si="152"/>
        <v/>
      </c>
      <c r="BO150" s="194" t="str">
        <f t="shared" ca="1" si="123"/>
        <v/>
      </c>
      <c r="BP150" s="173">
        <v>0.4</v>
      </c>
      <c r="BQ150" s="174">
        <v>0.6</v>
      </c>
      <c r="BR150" s="172" t="str">
        <f t="shared" ca="1" si="153"/>
        <v/>
      </c>
      <c r="BS150" s="175" t="str">
        <f>リスト!Q134</f>
        <v>NG</v>
      </c>
      <c r="BT150" s="176" t="str">
        <f t="shared" ca="1" si="154"/>
        <v/>
      </c>
      <c r="BU150" s="179" t="str">
        <f t="shared" ca="1" si="155"/>
        <v/>
      </c>
      <c r="BV150" s="180" t="str">
        <f t="shared" ca="1" si="124"/>
        <v/>
      </c>
      <c r="BW150" s="189">
        <v>0</v>
      </c>
      <c r="BX150" s="190">
        <v>0</v>
      </c>
      <c r="BY150" s="180" t="str">
        <f t="shared" ca="1" si="156"/>
        <v/>
      </c>
      <c r="BZ150" t="e">
        <f>リスト!#REF!</f>
        <v>#REF!</v>
      </c>
      <c r="CA150" s="290" t="e">
        <f>INDEX(リスト!X:X,MATCH($C150,リスト!$D:$D,0))</f>
        <v>#N/A</v>
      </c>
    </row>
    <row r="151" spans="1:79">
      <c r="A151" s="167">
        <f t="shared" si="125"/>
        <v>146</v>
      </c>
      <c r="B151" s="186" t="str">
        <f>リスト!C135</f>
        <v/>
      </c>
      <c r="C151" s="187">
        <f>リスト!D135</f>
        <v>0</v>
      </c>
      <c r="D151" s="188">
        <f>リスト!E135</f>
        <v>0</v>
      </c>
      <c r="E151" s="224" t="str">
        <f t="shared" ca="1" si="126"/>
        <v/>
      </c>
      <c r="F151" s="172" t="str">
        <f t="shared" ca="1" si="38"/>
        <v/>
      </c>
      <c r="G151" s="173">
        <v>6</v>
      </c>
      <c r="H151" s="174">
        <v>10</v>
      </c>
      <c r="I151" s="172" t="str">
        <f t="shared" ca="1" si="127"/>
        <v/>
      </c>
      <c r="J151" s="133"/>
      <c r="K151" s="175" t="str">
        <f>リスト!H135</f>
        <v>NG</v>
      </c>
      <c r="L151" s="176" t="str">
        <f t="shared" ca="1" si="128"/>
        <v/>
      </c>
      <c r="M151" s="171">
        <f t="shared" ca="1" si="129"/>
        <v>0</v>
      </c>
      <c r="N151" s="177" t="str">
        <f>リスト!I135</f>
        <v>NG</v>
      </c>
      <c r="O151" s="176" t="str">
        <f t="shared" ca="1" si="130"/>
        <v/>
      </c>
      <c r="P151" s="171">
        <f t="shared" ca="1" si="131"/>
        <v>0</v>
      </c>
      <c r="Q151" s="172" t="str">
        <f t="shared" ca="1" si="132"/>
        <v/>
      </c>
      <c r="R151" s="173">
        <v>0.56000000000000005</v>
      </c>
      <c r="S151" s="174">
        <v>0.84</v>
      </c>
      <c r="T151" s="172" t="str">
        <f t="shared" ca="1" si="133"/>
        <v/>
      </c>
      <c r="U151" s="140"/>
      <c r="V151" s="178" t="str">
        <f>リスト!J135</f>
        <v>NG</v>
      </c>
      <c r="W151" s="176" t="str">
        <f t="shared" ca="1" si="134"/>
        <v/>
      </c>
      <c r="X151" s="225">
        <f t="shared" ca="1" si="135"/>
        <v>0</v>
      </c>
      <c r="Y151" s="175" t="str">
        <f>リスト!K135</f>
        <v>NG</v>
      </c>
      <c r="Z151" s="176" t="str">
        <f t="shared" ca="1" si="136"/>
        <v/>
      </c>
      <c r="AA151" s="179">
        <f t="shared" ca="1" si="137"/>
        <v>0</v>
      </c>
      <c r="AB151" s="180" t="str">
        <f t="shared" ca="1" si="138"/>
        <v/>
      </c>
      <c r="AC151" s="189">
        <v>8</v>
      </c>
      <c r="AD151" s="190">
        <v>12</v>
      </c>
      <c r="AE151" s="180" t="str">
        <f t="shared" ca="1" si="14"/>
        <v/>
      </c>
      <c r="AF151" s="140"/>
      <c r="AG151" s="177" t="str">
        <f>リスト!L135</f>
        <v>NG</v>
      </c>
      <c r="AH151" s="176" t="str">
        <f t="shared" ca="1" si="139"/>
        <v/>
      </c>
      <c r="AI151" s="229">
        <f t="shared" ca="1" si="157"/>
        <v>150</v>
      </c>
      <c r="AJ151" s="183" t="str">
        <f t="shared" ca="1" si="140"/>
        <v/>
      </c>
      <c r="AK151" s="184">
        <v>200</v>
      </c>
      <c r="AL151" s="185">
        <v>300</v>
      </c>
      <c r="AM151" s="183" t="str">
        <f t="shared" ca="1" si="141"/>
        <v/>
      </c>
      <c r="AN151" s="175" t="str">
        <f>リスト!M135</f>
        <v>NG</v>
      </c>
      <c r="AO151" s="176" t="str">
        <f t="shared" ca="1" si="142"/>
        <v/>
      </c>
      <c r="AP151" s="179">
        <f t="shared" ca="1" si="143"/>
        <v>10</v>
      </c>
      <c r="AQ151" s="172">
        <f t="shared" ca="1" si="120"/>
        <v>6.666666666666667</v>
      </c>
      <c r="AR151" s="191">
        <v>4</v>
      </c>
      <c r="AS151" s="192">
        <v>6</v>
      </c>
      <c r="AT151" s="172" t="str">
        <f t="shared" ca="1" si="144"/>
        <v/>
      </c>
      <c r="AU151" s="122"/>
      <c r="AV151" s="175" t="str">
        <f>リスト!N135</f>
        <v>NG</v>
      </c>
      <c r="AW151" s="176" t="str">
        <f t="shared" ca="1" si="145"/>
        <v/>
      </c>
      <c r="AX151" s="193">
        <f t="shared" ca="1" si="146"/>
        <v>0</v>
      </c>
      <c r="AY151" s="194" t="str">
        <f t="shared" ca="1" si="121"/>
        <v/>
      </c>
      <c r="AZ151" s="173">
        <v>4.4000000000000004</v>
      </c>
      <c r="BA151" s="174">
        <v>6.6</v>
      </c>
      <c r="BB151" s="172" t="str">
        <f t="shared" ca="1" si="147"/>
        <v/>
      </c>
      <c r="BC151" s="177" t="str">
        <f>リスト!O135</f>
        <v>NG</v>
      </c>
      <c r="BD151" s="176" t="str">
        <f t="shared" ca="1" si="148"/>
        <v/>
      </c>
      <c r="BE151" s="193" t="str">
        <f t="shared" ca="1" si="149"/>
        <v/>
      </c>
      <c r="BF151" s="194" t="str">
        <f t="shared" ca="1" si="122"/>
        <v/>
      </c>
      <c r="BG151" s="173">
        <v>1.6</v>
      </c>
      <c r="BH151" s="174">
        <v>2.4</v>
      </c>
      <c r="BI151" s="172" t="str">
        <f t="shared" ca="1" si="150"/>
        <v/>
      </c>
      <c r="BJ151" s="140"/>
      <c r="BK151" s="140"/>
      <c r="BL151" s="178" t="str">
        <f>リスト!P135</f>
        <v>NG</v>
      </c>
      <c r="BM151" s="176" t="str">
        <f t="shared" ca="1" si="151"/>
        <v/>
      </c>
      <c r="BN151" s="193" t="str">
        <f t="shared" ca="1" si="152"/>
        <v/>
      </c>
      <c r="BO151" s="194" t="str">
        <f t="shared" ca="1" si="123"/>
        <v/>
      </c>
      <c r="BP151" s="173">
        <v>0.4</v>
      </c>
      <c r="BQ151" s="174">
        <v>0.6</v>
      </c>
      <c r="BR151" s="172" t="str">
        <f t="shared" ca="1" si="153"/>
        <v/>
      </c>
      <c r="BS151" s="175" t="str">
        <f>リスト!Q135</f>
        <v>NG</v>
      </c>
      <c r="BT151" s="176" t="str">
        <f t="shared" ca="1" si="154"/>
        <v/>
      </c>
      <c r="BU151" s="179" t="str">
        <f t="shared" ca="1" si="155"/>
        <v/>
      </c>
      <c r="BV151" s="180" t="str">
        <f t="shared" ca="1" si="124"/>
        <v/>
      </c>
      <c r="BW151" s="189">
        <v>0</v>
      </c>
      <c r="BX151" s="190">
        <v>0</v>
      </c>
      <c r="BY151" s="180" t="str">
        <f t="shared" ca="1" si="156"/>
        <v/>
      </c>
      <c r="BZ151" t="e">
        <f>リスト!#REF!</f>
        <v>#REF!</v>
      </c>
      <c r="CA151" s="290" t="e">
        <f>INDEX(リスト!X:X,MATCH($C151,リスト!$D:$D,0))</f>
        <v>#N/A</v>
      </c>
    </row>
    <row r="152" spans="1:79">
      <c r="A152" s="167">
        <f t="shared" si="125"/>
        <v>147</v>
      </c>
      <c r="B152" s="186" t="str">
        <f>リスト!C136</f>
        <v/>
      </c>
      <c r="C152" s="187">
        <f>リスト!D136</f>
        <v>0</v>
      </c>
      <c r="D152" s="188">
        <f>リスト!E136</f>
        <v>0</v>
      </c>
      <c r="E152" s="224" t="str">
        <f t="shared" ca="1" si="126"/>
        <v/>
      </c>
      <c r="F152" s="172" t="str">
        <f t="shared" ca="1" si="38"/>
        <v/>
      </c>
      <c r="G152" s="173">
        <v>6</v>
      </c>
      <c r="H152" s="174">
        <v>10</v>
      </c>
      <c r="I152" s="172" t="str">
        <f t="shared" ca="1" si="127"/>
        <v/>
      </c>
      <c r="J152" s="133"/>
      <c r="K152" s="175" t="str">
        <f>リスト!H136</f>
        <v>NG</v>
      </c>
      <c r="L152" s="176" t="str">
        <f t="shared" ca="1" si="128"/>
        <v/>
      </c>
      <c r="M152" s="171">
        <f t="shared" ca="1" si="129"/>
        <v>0</v>
      </c>
      <c r="N152" s="177" t="str">
        <f>リスト!I136</f>
        <v>NG</v>
      </c>
      <c r="O152" s="176" t="str">
        <f t="shared" ca="1" si="130"/>
        <v/>
      </c>
      <c r="P152" s="171">
        <f t="shared" ca="1" si="131"/>
        <v>0</v>
      </c>
      <c r="Q152" s="172" t="str">
        <f t="shared" ca="1" si="132"/>
        <v/>
      </c>
      <c r="R152" s="173">
        <v>0.56000000000000005</v>
      </c>
      <c r="S152" s="174">
        <v>0.84</v>
      </c>
      <c r="T152" s="172" t="str">
        <f t="shared" ca="1" si="133"/>
        <v/>
      </c>
      <c r="U152" s="140"/>
      <c r="V152" s="178" t="str">
        <f>リスト!J136</f>
        <v>NG</v>
      </c>
      <c r="W152" s="176" t="str">
        <f t="shared" ca="1" si="134"/>
        <v/>
      </c>
      <c r="X152" s="225">
        <f t="shared" ca="1" si="135"/>
        <v>0</v>
      </c>
      <c r="Y152" s="175" t="str">
        <f>リスト!K136</f>
        <v>NG</v>
      </c>
      <c r="Z152" s="176" t="str">
        <f t="shared" ca="1" si="136"/>
        <v/>
      </c>
      <c r="AA152" s="179">
        <f t="shared" ca="1" si="137"/>
        <v>0</v>
      </c>
      <c r="AB152" s="180" t="str">
        <f t="shared" ca="1" si="138"/>
        <v/>
      </c>
      <c r="AC152" s="189">
        <v>8</v>
      </c>
      <c r="AD152" s="190">
        <v>12</v>
      </c>
      <c r="AE152" s="180" t="str">
        <f t="shared" ca="1" si="14"/>
        <v/>
      </c>
      <c r="AF152" s="140"/>
      <c r="AG152" s="177" t="str">
        <f>リスト!L136</f>
        <v>NG</v>
      </c>
      <c r="AH152" s="176" t="str">
        <f t="shared" ca="1" si="139"/>
        <v/>
      </c>
      <c r="AI152" s="229">
        <f t="shared" ca="1" si="157"/>
        <v>333</v>
      </c>
      <c r="AJ152" s="183" t="str">
        <f t="shared" ca="1" si="140"/>
        <v/>
      </c>
      <c r="AK152" s="184">
        <v>200</v>
      </c>
      <c r="AL152" s="185">
        <v>300</v>
      </c>
      <c r="AM152" s="183" t="str">
        <f t="shared" ca="1" si="141"/>
        <v/>
      </c>
      <c r="AN152" s="175" t="str">
        <f>リスト!M136</f>
        <v>NG</v>
      </c>
      <c r="AO152" s="176" t="str">
        <f t="shared" ca="1" si="142"/>
        <v/>
      </c>
      <c r="AP152" s="179">
        <f t="shared" ca="1" si="143"/>
        <v>18</v>
      </c>
      <c r="AQ152" s="172">
        <f t="shared" ca="1" si="120"/>
        <v>5.4054054054054053</v>
      </c>
      <c r="AR152" s="191">
        <v>4</v>
      </c>
      <c r="AS152" s="192">
        <v>6</v>
      </c>
      <c r="AT152" s="172" t="str">
        <f t="shared" ca="1" si="144"/>
        <v/>
      </c>
      <c r="AU152" s="122"/>
      <c r="AV152" s="175" t="str">
        <f>リスト!N136</f>
        <v>NG</v>
      </c>
      <c r="AW152" s="176" t="str">
        <f t="shared" ca="1" si="145"/>
        <v/>
      </c>
      <c r="AX152" s="193">
        <f t="shared" ca="1" si="146"/>
        <v>0</v>
      </c>
      <c r="AY152" s="194" t="str">
        <f t="shared" ca="1" si="121"/>
        <v/>
      </c>
      <c r="AZ152" s="173">
        <v>4.4000000000000004</v>
      </c>
      <c r="BA152" s="174">
        <v>6.6</v>
      </c>
      <c r="BB152" s="172" t="str">
        <f t="shared" ca="1" si="147"/>
        <v/>
      </c>
      <c r="BC152" s="177" t="str">
        <f>リスト!O136</f>
        <v>NG</v>
      </c>
      <c r="BD152" s="176" t="str">
        <f t="shared" ca="1" si="148"/>
        <v/>
      </c>
      <c r="BE152" s="193">
        <f t="shared" ca="1" si="149"/>
        <v>0</v>
      </c>
      <c r="BF152" s="194" t="str">
        <f t="shared" ca="1" si="122"/>
        <v/>
      </c>
      <c r="BG152" s="173">
        <v>1.6</v>
      </c>
      <c r="BH152" s="174">
        <v>2.4</v>
      </c>
      <c r="BI152" s="172" t="str">
        <f t="shared" ca="1" si="150"/>
        <v/>
      </c>
      <c r="BJ152" s="140"/>
      <c r="BK152" s="140"/>
      <c r="BL152" s="178" t="str">
        <f>リスト!P136</f>
        <v>NG</v>
      </c>
      <c r="BM152" s="176" t="str">
        <f t="shared" ca="1" si="151"/>
        <v/>
      </c>
      <c r="BN152" s="193" t="str">
        <f t="shared" ca="1" si="152"/>
        <v/>
      </c>
      <c r="BO152" s="194" t="str">
        <f t="shared" ca="1" si="123"/>
        <v/>
      </c>
      <c r="BP152" s="173">
        <v>0.4</v>
      </c>
      <c r="BQ152" s="174">
        <v>0.6</v>
      </c>
      <c r="BR152" s="172" t="str">
        <f t="shared" ca="1" si="153"/>
        <v/>
      </c>
      <c r="BS152" s="175" t="str">
        <f>リスト!Q136</f>
        <v>NG</v>
      </c>
      <c r="BT152" s="176" t="str">
        <f t="shared" ca="1" si="154"/>
        <v/>
      </c>
      <c r="BU152" s="179" t="str">
        <f t="shared" ca="1" si="155"/>
        <v/>
      </c>
      <c r="BV152" s="180" t="str">
        <f t="shared" ca="1" si="124"/>
        <v/>
      </c>
      <c r="BW152" s="189">
        <v>0</v>
      </c>
      <c r="BX152" s="190">
        <v>0</v>
      </c>
      <c r="BY152" s="180" t="str">
        <f t="shared" ca="1" si="156"/>
        <v/>
      </c>
      <c r="BZ152" t="e">
        <f>リスト!#REF!</f>
        <v>#REF!</v>
      </c>
      <c r="CA152" s="290" t="e">
        <f>INDEX(リスト!X:X,MATCH($C152,リスト!$D:$D,0))</f>
        <v>#N/A</v>
      </c>
    </row>
    <row r="153" spans="1:79">
      <c r="A153" s="167">
        <f t="shared" si="125"/>
        <v>148</v>
      </c>
      <c r="B153" s="186" t="str">
        <f>リスト!C137</f>
        <v/>
      </c>
      <c r="C153" s="187">
        <f>リスト!D137</f>
        <v>0</v>
      </c>
      <c r="D153" s="188">
        <f>リスト!E137</f>
        <v>0</v>
      </c>
      <c r="E153" s="224" t="str">
        <f t="shared" ca="1" si="126"/>
        <v/>
      </c>
      <c r="F153" s="172" t="str">
        <f t="shared" ca="1" si="38"/>
        <v/>
      </c>
      <c r="G153" s="173">
        <v>6</v>
      </c>
      <c r="H153" s="174">
        <v>10</v>
      </c>
      <c r="I153" s="172" t="str">
        <f t="shared" ca="1" si="127"/>
        <v/>
      </c>
      <c r="J153" s="133"/>
      <c r="K153" s="175" t="str">
        <f>リスト!H137</f>
        <v>NG</v>
      </c>
      <c r="L153" s="176" t="str">
        <f t="shared" ca="1" si="128"/>
        <v/>
      </c>
      <c r="M153" s="171">
        <f t="shared" ca="1" si="129"/>
        <v>0</v>
      </c>
      <c r="N153" s="177" t="str">
        <f>リスト!I137</f>
        <v>NG</v>
      </c>
      <c r="O153" s="176" t="str">
        <f t="shared" ca="1" si="130"/>
        <v/>
      </c>
      <c r="P153" s="171">
        <f t="shared" ca="1" si="131"/>
        <v>0</v>
      </c>
      <c r="Q153" s="172" t="str">
        <f t="shared" ca="1" si="132"/>
        <v/>
      </c>
      <c r="R153" s="173">
        <v>0.56000000000000005</v>
      </c>
      <c r="S153" s="174">
        <v>0.84</v>
      </c>
      <c r="T153" s="172" t="str">
        <f t="shared" ca="1" si="133"/>
        <v/>
      </c>
      <c r="U153" s="140"/>
      <c r="V153" s="178" t="str">
        <f>リスト!J137</f>
        <v>NG</v>
      </c>
      <c r="W153" s="176" t="str">
        <f t="shared" ca="1" si="134"/>
        <v/>
      </c>
      <c r="X153" s="225">
        <f t="shared" ca="1" si="135"/>
        <v>0</v>
      </c>
      <c r="Y153" s="175" t="str">
        <f>リスト!K137</f>
        <v>NG</v>
      </c>
      <c r="Z153" s="176" t="str">
        <f t="shared" ca="1" si="136"/>
        <v/>
      </c>
      <c r="AA153" s="179">
        <f t="shared" ca="1" si="137"/>
        <v>0</v>
      </c>
      <c r="AB153" s="180" t="str">
        <f t="shared" ca="1" si="138"/>
        <v/>
      </c>
      <c r="AC153" s="189">
        <v>8</v>
      </c>
      <c r="AD153" s="190">
        <v>12</v>
      </c>
      <c r="AE153" s="180" t="str">
        <f t="shared" ca="1" si="14"/>
        <v/>
      </c>
      <c r="AF153" s="140"/>
      <c r="AG153" s="177" t="str">
        <f>リスト!L137</f>
        <v>NG</v>
      </c>
      <c r="AH153" s="176" t="str">
        <f t="shared" ca="1" si="139"/>
        <v/>
      </c>
      <c r="AI153" s="229">
        <f t="shared" ca="1" si="157"/>
        <v>95</v>
      </c>
      <c r="AJ153" s="183" t="str">
        <f t="shared" ca="1" si="140"/>
        <v/>
      </c>
      <c r="AK153" s="184">
        <v>200</v>
      </c>
      <c r="AL153" s="185">
        <v>300</v>
      </c>
      <c r="AM153" s="183" t="str">
        <f t="shared" ca="1" si="141"/>
        <v/>
      </c>
      <c r="AN153" s="175" t="str">
        <f>リスト!M137</f>
        <v>NG</v>
      </c>
      <c r="AO153" s="176" t="str">
        <f t="shared" ca="1" si="142"/>
        <v/>
      </c>
      <c r="AP153" s="179">
        <f t="shared" ca="1" si="143"/>
        <v>6</v>
      </c>
      <c r="AQ153" s="172">
        <f t="shared" ca="1" si="120"/>
        <v>6.3157894736842097</v>
      </c>
      <c r="AR153" s="191">
        <v>4</v>
      </c>
      <c r="AS153" s="192">
        <v>6</v>
      </c>
      <c r="AT153" s="172" t="str">
        <f t="shared" ca="1" si="144"/>
        <v/>
      </c>
      <c r="AU153" s="122"/>
      <c r="AV153" s="175" t="str">
        <f>リスト!N137</f>
        <v>NG</v>
      </c>
      <c r="AW153" s="176" t="str">
        <f t="shared" ca="1" si="145"/>
        <v/>
      </c>
      <c r="AX153" s="193">
        <f t="shared" ca="1" si="146"/>
        <v>0</v>
      </c>
      <c r="AY153" s="194" t="str">
        <f t="shared" ca="1" si="121"/>
        <v/>
      </c>
      <c r="AZ153" s="173">
        <v>4.4000000000000004</v>
      </c>
      <c r="BA153" s="174">
        <v>6.6</v>
      </c>
      <c r="BB153" s="172" t="str">
        <f t="shared" ca="1" si="147"/>
        <v/>
      </c>
      <c r="BC153" s="177" t="str">
        <f>リスト!O137</f>
        <v>NG</v>
      </c>
      <c r="BD153" s="176" t="str">
        <f t="shared" ca="1" si="148"/>
        <v/>
      </c>
      <c r="BE153" s="193">
        <f t="shared" ca="1" si="149"/>
        <v>0</v>
      </c>
      <c r="BF153" s="194" t="str">
        <f t="shared" ca="1" si="122"/>
        <v/>
      </c>
      <c r="BG153" s="173">
        <v>1.6</v>
      </c>
      <c r="BH153" s="174">
        <v>2.4</v>
      </c>
      <c r="BI153" s="172" t="str">
        <f t="shared" ca="1" si="150"/>
        <v/>
      </c>
      <c r="BJ153" s="140"/>
      <c r="BK153" s="140"/>
      <c r="BL153" s="178" t="str">
        <f>リスト!P137</f>
        <v>NG</v>
      </c>
      <c r="BM153" s="176" t="str">
        <f t="shared" ca="1" si="151"/>
        <v/>
      </c>
      <c r="BN153" s="193" t="str">
        <f t="shared" ca="1" si="152"/>
        <v/>
      </c>
      <c r="BO153" s="194" t="str">
        <f t="shared" ca="1" si="123"/>
        <v/>
      </c>
      <c r="BP153" s="173">
        <v>0.4</v>
      </c>
      <c r="BQ153" s="174">
        <v>0.6</v>
      </c>
      <c r="BR153" s="172" t="str">
        <f t="shared" ca="1" si="153"/>
        <v/>
      </c>
      <c r="BS153" s="175" t="str">
        <f>リスト!Q137</f>
        <v>NG</v>
      </c>
      <c r="BT153" s="176" t="str">
        <f t="shared" ca="1" si="154"/>
        <v/>
      </c>
      <c r="BU153" s="179" t="str">
        <f t="shared" ca="1" si="155"/>
        <v/>
      </c>
      <c r="BV153" s="180" t="str">
        <f t="shared" ca="1" si="124"/>
        <v/>
      </c>
      <c r="BW153" s="189">
        <v>0</v>
      </c>
      <c r="BX153" s="190">
        <v>0</v>
      </c>
      <c r="BY153" s="180" t="str">
        <f t="shared" ca="1" si="156"/>
        <v/>
      </c>
      <c r="BZ153" t="e">
        <f>リスト!#REF!</f>
        <v>#REF!</v>
      </c>
      <c r="CA153" s="290" t="e">
        <f>INDEX(リスト!X:X,MATCH($C153,リスト!$D:$D,0))</f>
        <v>#N/A</v>
      </c>
    </row>
    <row r="154" spans="1:79">
      <c r="A154" s="167">
        <f t="shared" si="125"/>
        <v>149</v>
      </c>
      <c r="B154" s="186" t="str">
        <f>リスト!C138</f>
        <v/>
      </c>
      <c r="C154" s="187">
        <f>リスト!D138</f>
        <v>0</v>
      </c>
      <c r="D154" s="188">
        <f>リスト!E138</f>
        <v>0</v>
      </c>
      <c r="E154" s="224" t="str">
        <f t="shared" ca="1" si="126"/>
        <v/>
      </c>
      <c r="F154" s="172" t="str">
        <f t="shared" ca="1" si="38"/>
        <v/>
      </c>
      <c r="G154" s="173">
        <v>6</v>
      </c>
      <c r="H154" s="174">
        <v>10</v>
      </c>
      <c r="I154" s="172" t="str">
        <f t="shared" ca="1" si="127"/>
        <v/>
      </c>
      <c r="J154" s="133"/>
      <c r="K154" s="175" t="str">
        <f>リスト!H138</f>
        <v>NG</v>
      </c>
      <c r="L154" s="176" t="str">
        <f t="shared" ca="1" si="128"/>
        <v/>
      </c>
      <c r="M154" s="171">
        <f t="shared" ca="1" si="129"/>
        <v>10</v>
      </c>
      <c r="N154" s="177" t="str">
        <f>リスト!I138</f>
        <v>NG</v>
      </c>
      <c r="O154" s="176" t="str">
        <f t="shared" ca="1" si="130"/>
        <v/>
      </c>
      <c r="P154" s="171">
        <f t="shared" ca="1" si="131"/>
        <v>6</v>
      </c>
      <c r="Q154" s="172">
        <f t="shared" ca="1" si="132"/>
        <v>0.6</v>
      </c>
      <c r="R154" s="173">
        <v>0.56000000000000005</v>
      </c>
      <c r="S154" s="174">
        <v>0.84</v>
      </c>
      <c r="T154" s="172" t="str">
        <f t="shared" ca="1" si="133"/>
        <v/>
      </c>
      <c r="U154" s="140"/>
      <c r="V154" s="178" t="str">
        <f>リスト!J138</f>
        <v>NG</v>
      </c>
      <c r="W154" s="176" t="str">
        <f t="shared" ca="1" si="134"/>
        <v/>
      </c>
      <c r="X154" s="225">
        <f t="shared" ca="1" si="135"/>
        <v>0.24099999999999999</v>
      </c>
      <c r="Y154" s="175" t="str">
        <f>リスト!K138</f>
        <v>NG</v>
      </c>
      <c r="Z154" s="176" t="str">
        <f t="shared" ca="1" si="136"/>
        <v/>
      </c>
      <c r="AA154" s="179">
        <f t="shared" ca="1" si="137"/>
        <v>4</v>
      </c>
      <c r="AB154" s="180">
        <f t="shared" ca="1" si="138"/>
        <v>16.597510373443985</v>
      </c>
      <c r="AC154" s="189">
        <v>8</v>
      </c>
      <c r="AD154" s="190">
        <v>12</v>
      </c>
      <c r="AE154" s="180" t="str">
        <f t="shared" ca="1" si="14"/>
        <v/>
      </c>
      <c r="AF154" s="140"/>
      <c r="AG154" s="177" t="str">
        <f>リスト!L138</f>
        <v>NG</v>
      </c>
      <c r="AH154" s="176" t="str">
        <f t="shared" ca="1" si="139"/>
        <v/>
      </c>
      <c r="AI154" s="229">
        <f t="shared" ca="1" si="157"/>
        <v>16</v>
      </c>
      <c r="AJ154" s="183">
        <f t="shared" ca="1" si="140"/>
        <v>66.390041493775939</v>
      </c>
      <c r="AK154" s="184">
        <v>200</v>
      </c>
      <c r="AL154" s="185">
        <v>300</v>
      </c>
      <c r="AM154" s="183" t="str">
        <f t="shared" ca="1" si="141"/>
        <v/>
      </c>
      <c r="AN154" s="175" t="str">
        <f>リスト!M138</f>
        <v>NG</v>
      </c>
      <c r="AO154" s="176" t="str">
        <f t="shared" ca="1" si="142"/>
        <v/>
      </c>
      <c r="AP154" s="179">
        <f t="shared" ca="1" si="143"/>
        <v>3</v>
      </c>
      <c r="AQ154" s="172">
        <f t="shared" ca="1" si="120"/>
        <v>18.75</v>
      </c>
      <c r="AR154" s="191">
        <v>4</v>
      </c>
      <c r="AS154" s="192">
        <v>6</v>
      </c>
      <c r="AT154" s="172" t="str">
        <f t="shared" ca="1" si="144"/>
        <v/>
      </c>
      <c r="AU154" s="122"/>
      <c r="AV154" s="175" t="str">
        <f>リスト!N138</f>
        <v>NG</v>
      </c>
      <c r="AW154" s="176" t="str">
        <f t="shared" ca="1" si="145"/>
        <v/>
      </c>
      <c r="AX154" s="193">
        <f t="shared" ca="1" si="146"/>
        <v>1</v>
      </c>
      <c r="AY154" s="194">
        <f t="shared" ca="1" si="121"/>
        <v>4.1493775933609962</v>
      </c>
      <c r="AZ154" s="173">
        <v>4.4000000000000004</v>
      </c>
      <c r="BA154" s="174">
        <v>6.6</v>
      </c>
      <c r="BB154" s="172" t="str">
        <f t="shared" ca="1" si="147"/>
        <v/>
      </c>
      <c r="BC154" s="177" t="str">
        <f>リスト!O138</f>
        <v>NG</v>
      </c>
      <c r="BD154" s="176" t="str">
        <f t="shared" ca="1" si="148"/>
        <v/>
      </c>
      <c r="BE154" s="193">
        <f t="shared" ca="1" si="149"/>
        <v>0</v>
      </c>
      <c r="BF154" s="194">
        <f t="shared" ca="1" si="122"/>
        <v>0</v>
      </c>
      <c r="BG154" s="173">
        <v>1.6</v>
      </c>
      <c r="BH154" s="174">
        <v>2.4</v>
      </c>
      <c r="BI154" s="172" t="str">
        <f t="shared" ca="1" si="150"/>
        <v/>
      </c>
      <c r="BJ154" s="140"/>
      <c r="BK154" s="140"/>
      <c r="BL154" s="178" t="str">
        <f>リスト!P138</f>
        <v>NG</v>
      </c>
      <c r="BM154" s="176" t="str">
        <f t="shared" ca="1" si="151"/>
        <v/>
      </c>
      <c r="BN154" s="193" t="str">
        <f t="shared" ca="1" si="152"/>
        <v/>
      </c>
      <c r="BO154" s="194" t="str">
        <f t="shared" ca="1" si="123"/>
        <v/>
      </c>
      <c r="BP154" s="173">
        <v>0.4</v>
      </c>
      <c r="BQ154" s="174">
        <v>0.6</v>
      </c>
      <c r="BR154" s="172" t="str">
        <f t="shared" ca="1" si="153"/>
        <v/>
      </c>
      <c r="BS154" s="175" t="str">
        <f>リスト!Q138</f>
        <v>NG</v>
      </c>
      <c r="BT154" s="176" t="str">
        <f t="shared" ca="1" si="154"/>
        <v/>
      </c>
      <c r="BU154" s="179" t="str">
        <f t="shared" ca="1" si="155"/>
        <v/>
      </c>
      <c r="BV154" s="180" t="str">
        <f t="shared" ca="1" si="124"/>
        <v/>
      </c>
      <c r="BW154" s="189">
        <v>0</v>
      </c>
      <c r="BX154" s="190">
        <v>0</v>
      </c>
      <c r="BY154" s="180" t="str">
        <f t="shared" ca="1" si="156"/>
        <v/>
      </c>
      <c r="BZ154" t="e">
        <f>リスト!#REF!</f>
        <v>#REF!</v>
      </c>
      <c r="CA154" s="290" t="e">
        <f>INDEX(リスト!X:X,MATCH($C154,リスト!$D:$D,0))</f>
        <v>#N/A</v>
      </c>
    </row>
    <row r="155" spans="1:79">
      <c r="A155" s="167">
        <f t="shared" si="125"/>
        <v>150</v>
      </c>
      <c r="B155" s="186" t="str">
        <f>リスト!C139</f>
        <v/>
      </c>
      <c r="C155" s="187">
        <f>リスト!D139</f>
        <v>0</v>
      </c>
      <c r="D155" s="188">
        <f>リスト!E139</f>
        <v>0</v>
      </c>
      <c r="E155" s="224" t="str">
        <f t="shared" ca="1" si="126"/>
        <v/>
      </c>
      <c r="F155" s="172" t="str">
        <f t="shared" ca="1" si="38"/>
        <v/>
      </c>
      <c r="G155" s="173">
        <v>6</v>
      </c>
      <c r="H155" s="174">
        <v>10</v>
      </c>
      <c r="I155" s="172" t="str">
        <f t="shared" ca="1" si="127"/>
        <v/>
      </c>
      <c r="J155" s="133"/>
      <c r="K155" s="175" t="str">
        <f>リスト!H139</f>
        <v>NG</v>
      </c>
      <c r="L155" s="176" t="str">
        <f t="shared" ca="1" si="128"/>
        <v/>
      </c>
      <c r="M155" s="171">
        <f t="shared" ca="1" si="129"/>
        <v>0</v>
      </c>
      <c r="N155" s="177" t="str">
        <f>リスト!I139</f>
        <v>NG</v>
      </c>
      <c r="O155" s="176" t="str">
        <f t="shared" ca="1" si="130"/>
        <v/>
      </c>
      <c r="P155" s="171">
        <f t="shared" ca="1" si="131"/>
        <v>0</v>
      </c>
      <c r="Q155" s="172" t="str">
        <f t="shared" ca="1" si="132"/>
        <v/>
      </c>
      <c r="R155" s="173">
        <v>0.56000000000000005</v>
      </c>
      <c r="S155" s="174">
        <v>0.84</v>
      </c>
      <c r="T155" s="172" t="str">
        <f t="shared" ca="1" si="133"/>
        <v/>
      </c>
      <c r="U155" s="140"/>
      <c r="V155" s="178" t="str">
        <f>リスト!J139</f>
        <v>NG</v>
      </c>
      <c r="W155" s="176" t="str">
        <f t="shared" ca="1" si="134"/>
        <v/>
      </c>
      <c r="X155" s="225">
        <f t="shared" ca="1" si="135"/>
        <v>0</v>
      </c>
      <c r="Y155" s="175" t="str">
        <f>リスト!K139</f>
        <v>NG</v>
      </c>
      <c r="Z155" s="176" t="str">
        <f t="shared" ca="1" si="136"/>
        <v/>
      </c>
      <c r="AA155" s="179">
        <f t="shared" ca="1" si="137"/>
        <v>0</v>
      </c>
      <c r="AB155" s="180" t="str">
        <f t="shared" ca="1" si="138"/>
        <v/>
      </c>
      <c r="AC155" s="189">
        <v>8</v>
      </c>
      <c r="AD155" s="190">
        <v>12</v>
      </c>
      <c r="AE155" s="180" t="str">
        <f t="shared" ca="1" si="14"/>
        <v/>
      </c>
      <c r="AF155" s="140"/>
      <c r="AG155" s="177" t="str">
        <f>リスト!L139</f>
        <v>NG</v>
      </c>
      <c r="AH155" s="176" t="str">
        <f t="shared" ca="1" si="139"/>
        <v/>
      </c>
      <c r="AI155" s="229">
        <f t="shared" ca="1" si="157"/>
        <v>0</v>
      </c>
      <c r="AJ155" s="183" t="str">
        <f t="shared" ca="1" si="140"/>
        <v/>
      </c>
      <c r="AK155" s="184">
        <v>200</v>
      </c>
      <c r="AL155" s="185">
        <v>300</v>
      </c>
      <c r="AM155" s="183" t="str">
        <f t="shared" ca="1" si="141"/>
        <v/>
      </c>
      <c r="AN155" s="175" t="str">
        <f>リスト!M139</f>
        <v>NG</v>
      </c>
      <c r="AO155" s="176" t="str">
        <f t="shared" ca="1" si="142"/>
        <v/>
      </c>
      <c r="AP155" s="179">
        <f t="shared" ca="1" si="143"/>
        <v>0</v>
      </c>
      <c r="AQ155" s="172" t="str">
        <f t="shared" ca="1" si="120"/>
        <v/>
      </c>
      <c r="AR155" s="191">
        <v>4</v>
      </c>
      <c r="AS155" s="192">
        <v>6</v>
      </c>
      <c r="AT155" s="172" t="str">
        <f t="shared" ca="1" si="144"/>
        <v/>
      </c>
      <c r="AU155" s="122"/>
      <c r="AV155" s="175" t="str">
        <f>リスト!N139</f>
        <v>NG</v>
      </c>
      <c r="AW155" s="176" t="str">
        <f t="shared" ca="1" si="145"/>
        <v/>
      </c>
      <c r="AX155" s="193">
        <f t="shared" ca="1" si="146"/>
        <v>0</v>
      </c>
      <c r="AY155" s="194" t="str">
        <f t="shared" ca="1" si="121"/>
        <v/>
      </c>
      <c r="AZ155" s="173">
        <v>4.4000000000000004</v>
      </c>
      <c r="BA155" s="174">
        <v>6.6</v>
      </c>
      <c r="BB155" s="172" t="str">
        <f t="shared" ca="1" si="147"/>
        <v/>
      </c>
      <c r="BC155" s="177" t="str">
        <f>リスト!O139</f>
        <v>NG</v>
      </c>
      <c r="BD155" s="176" t="str">
        <f t="shared" ca="1" si="148"/>
        <v/>
      </c>
      <c r="BE155" s="193">
        <f t="shared" ca="1" si="149"/>
        <v>0</v>
      </c>
      <c r="BF155" s="194" t="str">
        <f t="shared" ca="1" si="122"/>
        <v/>
      </c>
      <c r="BG155" s="173">
        <v>1.6</v>
      </c>
      <c r="BH155" s="174">
        <v>2.4</v>
      </c>
      <c r="BI155" s="172" t="str">
        <f t="shared" ca="1" si="150"/>
        <v/>
      </c>
      <c r="BJ155" s="140"/>
      <c r="BK155" s="140"/>
      <c r="BL155" s="178" t="str">
        <f>リスト!P139</f>
        <v>NG</v>
      </c>
      <c r="BM155" s="176" t="str">
        <f t="shared" ca="1" si="151"/>
        <v/>
      </c>
      <c r="BN155" s="193" t="str">
        <f t="shared" ca="1" si="152"/>
        <v/>
      </c>
      <c r="BO155" s="194" t="str">
        <f t="shared" ca="1" si="123"/>
        <v/>
      </c>
      <c r="BP155" s="173">
        <v>0.4</v>
      </c>
      <c r="BQ155" s="174">
        <v>0.6</v>
      </c>
      <c r="BR155" s="172" t="str">
        <f t="shared" ca="1" si="153"/>
        <v/>
      </c>
      <c r="BS155" s="175" t="str">
        <f>リスト!Q139</f>
        <v>NG</v>
      </c>
      <c r="BT155" s="176" t="str">
        <f t="shared" ca="1" si="154"/>
        <v/>
      </c>
      <c r="BU155" s="179" t="str">
        <f t="shared" ca="1" si="155"/>
        <v/>
      </c>
      <c r="BV155" s="180" t="str">
        <f t="shared" ca="1" si="124"/>
        <v/>
      </c>
      <c r="BW155" s="189">
        <v>0</v>
      </c>
      <c r="BX155" s="190">
        <v>0</v>
      </c>
      <c r="BY155" s="180" t="str">
        <f t="shared" ca="1" si="156"/>
        <v/>
      </c>
      <c r="BZ155" t="e">
        <f>リスト!#REF!</f>
        <v>#REF!</v>
      </c>
      <c r="CA155" s="290" t="e">
        <f>INDEX(リスト!X:X,MATCH($C155,リスト!$D:$D,0))</f>
        <v>#N/A</v>
      </c>
    </row>
    <row r="156" spans="1:79">
      <c r="A156" s="167">
        <f t="shared" si="125"/>
        <v>151</v>
      </c>
      <c r="B156" s="186" t="str">
        <f>リスト!C140</f>
        <v/>
      </c>
      <c r="C156" s="187">
        <f>リスト!D140</f>
        <v>0</v>
      </c>
      <c r="D156" s="188">
        <f>リスト!E140</f>
        <v>0</v>
      </c>
      <c r="E156" s="224" t="str">
        <f t="shared" ca="1" si="126"/>
        <v/>
      </c>
      <c r="F156" s="172" t="str">
        <f t="shared" ca="1" si="38"/>
        <v/>
      </c>
      <c r="G156" s="173">
        <v>6</v>
      </c>
      <c r="H156" s="174">
        <v>10</v>
      </c>
      <c r="I156" s="172" t="str">
        <f t="shared" ca="1" si="127"/>
        <v/>
      </c>
      <c r="J156" s="133"/>
      <c r="K156" s="175" t="str">
        <f>リスト!H140</f>
        <v>NG</v>
      </c>
      <c r="L156" s="176" t="str">
        <f t="shared" ca="1" si="128"/>
        <v/>
      </c>
      <c r="M156" s="171">
        <f t="shared" ca="1" si="129"/>
        <v>10</v>
      </c>
      <c r="N156" s="177" t="str">
        <f>リスト!I140</f>
        <v>NG</v>
      </c>
      <c r="O156" s="176" t="str">
        <f t="shared" ca="1" si="130"/>
        <v/>
      </c>
      <c r="P156" s="171">
        <f t="shared" ca="1" si="131"/>
        <v>4</v>
      </c>
      <c r="Q156" s="172">
        <f t="shared" ca="1" si="132"/>
        <v>0.4</v>
      </c>
      <c r="R156" s="173">
        <v>0.56000000000000005</v>
      </c>
      <c r="S156" s="174">
        <v>0.84</v>
      </c>
      <c r="T156" s="172" t="str">
        <f t="shared" ca="1" si="133"/>
        <v/>
      </c>
      <c r="U156" s="140"/>
      <c r="V156" s="178" t="str">
        <f>リスト!J140</f>
        <v>NG</v>
      </c>
      <c r="W156" s="176" t="str">
        <f t="shared" ca="1" si="134"/>
        <v/>
      </c>
      <c r="X156" s="225">
        <f t="shared" ca="1" si="135"/>
        <v>0.24099999999999999</v>
      </c>
      <c r="Y156" s="175" t="str">
        <f>リスト!K140</f>
        <v>NG</v>
      </c>
      <c r="Z156" s="176" t="str">
        <f t="shared" ca="1" si="136"/>
        <v/>
      </c>
      <c r="AA156" s="179">
        <f t="shared" ca="1" si="137"/>
        <v>2</v>
      </c>
      <c r="AB156" s="180">
        <f t="shared" ca="1" si="138"/>
        <v>8.2987551867219924</v>
      </c>
      <c r="AC156" s="189">
        <v>8</v>
      </c>
      <c r="AD156" s="190">
        <v>12</v>
      </c>
      <c r="AE156" s="180" t="str">
        <f t="shared" ca="1" si="14"/>
        <v/>
      </c>
      <c r="AF156" s="140"/>
      <c r="AG156" s="177" t="str">
        <f>リスト!L140</f>
        <v>NG</v>
      </c>
      <c r="AH156" s="176" t="str">
        <f t="shared" ca="1" si="139"/>
        <v/>
      </c>
      <c r="AI156" s="229">
        <f t="shared" ca="1" si="157"/>
        <v>16</v>
      </c>
      <c r="AJ156" s="183">
        <f t="shared" ca="1" si="140"/>
        <v>66.390041493775939</v>
      </c>
      <c r="AK156" s="184">
        <v>200</v>
      </c>
      <c r="AL156" s="185">
        <v>300</v>
      </c>
      <c r="AM156" s="183" t="str">
        <f t="shared" ca="1" si="141"/>
        <v/>
      </c>
      <c r="AN156" s="175" t="str">
        <f>リスト!M140</f>
        <v>NG</v>
      </c>
      <c r="AO156" s="176" t="str">
        <f t="shared" ca="1" si="142"/>
        <v/>
      </c>
      <c r="AP156" s="179">
        <f t="shared" ca="1" si="143"/>
        <v>2</v>
      </c>
      <c r="AQ156" s="172">
        <f t="shared" ca="1" si="120"/>
        <v>12.5</v>
      </c>
      <c r="AR156" s="191">
        <v>4</v>
      </c>
      <c r="AS156" s="192">
        <v>6</v>
      </c>
      <c r="AT156" s="172" t="str">
        <f t="shared" ca="1" si="144"/>
        <v/>
      </c>
      <c r="AU156" s="122"/>
      <c r="AV156" s="175" t="str">
        <f>リスト!N140</f>
        <v>NG</v>
      </c>
      <c r="AW156" s="176" t="str">
        <f t="shared" ca="1" si="145"/>
        <v/>
      </c>
      <c r="AX156" s="193">
        <f t="shared" ca="1" si="146"/>
        <v>0</v>
      </c>
      <c r="AY156" s="194">
        <f t="shared" ca="1" si="121"/>
        <v>0</v>
      </c>
      <c r="AZ156" s="173">
        <v>4.4000000000000004</v>
      </c>
      <c r="BA156" s="174">
        <v>6.6</v>
      </c>
      <c r="BB156" s="172" t="str">
        <f t="shared" ca="1" si="147"/>
        <v/>
      </c>
      <c r="BC156" s="177" t="str">
        <f>リスト!O140</f>
        <v>NG</v>
      </c>
      <c r="BD156" s="176" t="str">
        <f t="shared" ca="1" si="148"/>
        <v/>
      </c>
      <c r="BE156" s="193">
        <f t="shared" ca="1" si="149"/>
        <v>0</v>
      </c>
      <c r="BF156" s="194">
        <f t="shared" ca="1" si="122"/>
        <v>0</v>
      </c>
      <c r="BG156" s="173">
        <v>1.6</v>
      </c>
      <c r="BH156" s="174">
        <v>2.4</v>
      </c>
      <c r="BI156" s="172" t="str">
        <f t="shared" ca="1" si="150"/>
        <v/>
      </c>
      <c r="BJ156" s="140"/>
      <c r="BK156" s="140"/>
      <c r="BL156" s="178" t="str">
        <f>リスト!P140</f>
        <v>NG</v>
      </c>
      <c r="BM156" s="176" t="str">
        <f t="shared" ca="1" si="151"/>
        <v/>
      </c>
      <c r="BN156" s="193" t="str">
        <f t="shared" ca="1" si="152"/>
        <v/>
      </c>
      <c r="BO156" s="194" t="str">
        <f t="shared" ca="1" si="123"/>
        <v/>
      </c>
      <c r="BP156" s="173">
        <v>0.4</v>
      </c>
      <c r="BQ156" s="174">
        <v>0.6</v>
      </c>
      <c r="BR156" s="172" t="str">
        <f t="shared" ca="1" si="153"/>
        <v/>
      </c>
      <c r="BS156" s="175" t="str">
        <f>リスト!Q140</f>
        <v>NG</v>
      </c>
      <c r="BT156" s="176" t="str">
        <f t="shared" ca="1" si="154"/>
        <v/>
      </c>
      <c r="BU156" s="179" t="str">
        <f t="shared" ca="1" si="155"/>
        <v/>
      </c>
      <c r="BV156" s="180" t="str">
        <f t="shared" ca="1" si="124"/>
        <v/>
      </c>
      <c r="BW156" s="189">
        <v>0</v>
      </c>
      <c r="BX156" s="190">
        <v>0</v>
      </c>
      <c r="BY156" s="180" t="str">
        <f t="shared" ca="1" si="156"/>
        <v/>
      </c>
      <c r="BZ156" t="e">
        <f>リスト!#REF!</f>
        <v>#REF!</v>
      </c>
      <c r="CA156" s="290" t="e">
        <f>INDEX(リスト!X:X,MATCH($C156,リスト!$D:$D,0))</f>
        <v>#N/A</v>
      </c>
    </row>
    <row r="157" spans="1:79">
      <c r="A157" s="167">
        <f t="shared" si="125"/>
        <v>152</v>
      </c>
      <c r="B157" s="186" t="str">
        <f>リスト!C141</f>
        <v/>
      </c>
      <c r="C157" s="187">
        <f>リスト!D141</f>
        <v>0</v>
      </c>
      <c r="D157" s="188">
        <f>リスト!E141</f>
        <v>0</v>
      </c>
      <c r="E157" s="224" t="str">
        <f t="shared" ca="1" si="126"/>
        <v/>
      </c>
      <c r="F157" s="172" t="str">
        <f t="shared" ca="1" si="38"/>
        <v/>
      </c>
      <c r="G157" s="173">
        <v>6</v>
      </c>
      <c r="H157" s="174">
        <v>10</v>
      </c>
      <c r="I157" s="172" t="str">
        <f t="shared" ca="1" si="127"/>
        <v/>
      </c>
      <c r="J157" s="133"/>
      <c r="K157" s="175" t="str">
        <f>リスト!H141</f>
        <v>NG</v>
      </c>
      <c r="L157" s="176" t="str">
        <f t="shared" ca="1" si="128"/>
        <v/>
      </c>
      <c r="M157" s="171">
        <f t="shared" ca="1" si="129"/>
        <v>0</v>
      </c>
      <c r="N157" s="177" t="str">
        <f>リスト!I141</f>
        <v>NG</v>
      </c>
      <c r="O157" s="176" t="str">
        <f t="shared" ca="1" si="130"/>
        <v/>
      </c>
      <c r="P157" s="171">
        <f t="shared" ca="1" si="131"/>
        <v>0</v>
      </c>
      <c r="Q157" s="172" t="str">
        <f t="shared" ca="1" si="132"/>
        <v/>
      </c>
      <c r="R157" s="173">
        <v>0.56000000000000005</v>
      </c>
      <c r="S157" s="174">
        <v>0.84</v>
      </c>
      <c r="T157" s="172" t="str">
        <f t="shared" ca="1" si="133"/>
        <v/>
      </c>
      <c r="U157" s="140"/>
      <c r="V157" s="178" t="str">
        <f>リスト!J141</f>
        <v>NG</v>
      </c>
      <c r="W157" s="176" t="str">
        <f t="shared" ca="1" si="134"/>
        <v/>
      </c>
      <c r="X157" s="225">
        <f t="shared" ca="1" si="135"/>
        <v>0</v>
      </c>
      <c r="Y157" s="175" t="str">
        <f>リスト!K141</f>
        <v>NG</v>
      </c>
      <c r="Z157" s="176" t="str">
        <f t="shared" ca="1" si="136"/>
        <v/>
      </c>
      <c r="AA157" s="179">
        <f t="shared" ca="1" si="137"/>
        <v>0</v>
      </c>
      <c r="AB157" s="180" t="str">
        <f t="shared" ca="1" si="138"/>
        <v/>
      </c>
      <c r="AC157" s="189">
        <v>8</v>
      </c>
      <c r="AD157" s="190">
        <v>12</v>
      </c>
      <c r="AE157" s="180" t="str">
        <f t="shared" ca="1" si="14"/>
        <v/>
      </c>
      <c r="AF157" s="140"/>
      <c r="AG157" s="177" t="str">
        <f>リスト!L141</f>
        <v>NG</v>
      </c>
      <c r="AH157" s="176" t="str">
        <f t="shared" ca="1" si="139"/>
        <v/>
      </c>
      <c r="AI157" s="229">
        <f t="shared" ca="1" si="157"/>
        <v>0</v>
      </c>
      <c r="AJ157" s="183" t="str">
        <f t="shared" ca="1" si="140"/>
        <v/>
      </c>
      <c r="AK157" s="184">
        <v>200</v>
      </c>
      <c r="AL157" s="185">
        <v>300</v>
      </c>
      <c r="AM157" s="183" t="str">
        <f t="shared" ca="1" si="141"/>
        <v/>
      </c>
      <c r="AN157" s="175" t="str">
        <f>リスト!M141</f>
        <v>NG</v>
      </c>
      <c r="AO157" s="176" t="str">
        <f t="shared" ca="1" si="142"/>
        <v/>
      </c>
      <c r="AP157" s="179">
        <f t="shared" ca="1" si="143"/>
        <v>0</v>
      </c>
      <c r="AQ157" s="172" t="str">
        <f t="shared" ca="1" si="120"/>
        <v/>
      </c>
      <c r="AR157" s="191">
        <v>4</v>
      </c>
      <c r="AS157" s="192">
        <v>6</v>
      </c>
      <c r="AT157" s="172" t="str">
        <f t="shared" ca="1" si="144"/>
        <v/>
      </c>
      <c r="AU157" s="122"/>
      <c r="AV157" s="175" t="str">
        <f>リスト!N141</f>
        <v>NG</v>
      </c>
      <c r="AW157" s="176" t="str">
        <f t="shared" ca="1" si="145"/>
        <v/>
      </c>
      <c r="AX157" s="193">
        <f t="shared" ca="1" si="146"/>
        <v>0</v>
      </c>
      <c r="AY157" s="194" t="str">
        <f t="shared" ca="1" si="121"/>
        <v/>
      </c>
      <c r="AZ157" s="173">
        <v>4.4000000000000004</v>
      </c>
      <c r="BA157" s="174">
        <v>6.6</v>
      </c>
      <c r="BB157" s="172" t="str">
        <f t="shared" ca="1" si="147"/>
        <v/>
      </c>
      <c r="BC157" s="177" t="str">
        <f>リスト!O141</f>
        <v>NG</v>
      </c>
      <c r="BD157" s="176" t="str">
        <f t="shared" ca="1" si="148"/>
        <v/>
      </c>
      <c r="BE157" s="193">
        <f t="shared" ca="1" si="149"/>
        <v>0</v>
      </c>
      <c r="BF157" s="194" t="str">
        <f t="shared" ca="1" si="122"/>
        <v/>
      </c>
      <c r="BG157" s="173">
        <v>1.6</v>
      </c>
      <c r="BH157" s="174">
        <v>2.4</v>
      </c>
      <c r="BI157" s="172" t="str">
        <f t="shared" ca="1" si="150"/>
        <v/>
      </c>
      <c r="BJ157" s="140"/>
      <c r="BK157" s="140"/>
      <c r="BL157" s="178" t="str">
        <f>リスト!P141</f>
        <v>NG</v>
      </c>
      <c r="BM157" s="176" t="str">
        <f t="shared" ca="1" si="151"/>
        <v/>
      </c>
      <c r="BN157" s="193" t="str">
        <f t="shared" ca="1" si="152"/>
        <v/>
      </c>
      <c r="BO157" s="194" t="str">
        <f t="shared" ca="1" si="123"/>
        <v/>
      </c>
      <c r="BP157" s="173">
        <v>0.4</v>
      </c>
      <c r="BQ157" s="174">
        <v>0.6</v>
      </c>
      <c r="BR157" s="172" t="str">
        <f t="shared" ca="1" si="153"/>
        <v/>
      </c>
      <c r="BS157" s="175" t="str">
        <f>リスト!Q141</f>
        <v>NG</v>
      </c>
      <c r="BT157" s="176" t="str">
        <f t="shared" ca="1" si="154"/>
        <v/>
      </c>
      <c r="BU157" s="179" t="str">
        <f t="shared" ca="1" si="155"/>
        <v/>
      </c>
      <c r="BV157" s="180" t="str">
        <f t="shared" ca="1" si="124"/>
        <v/>
      </c>
      <c r="BW157" s="189">
        <v>0</v>
      </c>
      <c r="BX157" s="190">
        <v>0</v>
      </c>
      <c r="BY157" s="180" t="str">
        <f t="shared" ca="1" si="156"/>
        <v/>
      </c>
      <c r="BZ157" t="e">
        <f>リスト!#REF!</f>
        <v>#REF!</v>
      </c>
      <c r="CA157" s="290" t="e">
        <f>INDEX(リスト!X:X,MATCH($C157,リスト!$D:$D,0))</f>
        <v>#N/A</v>
      </c>
    </row>
    <row r="158" spans="1:79">
      <c r="A158" s="167">
        <f t="shared" si="125"/>
        <v>153</v>
      </c>
      <c r="B158" s="186" t="str">
        <f>リスト!C142</f>
        <v/>
      </c>
      <c r="C158" s="187">
        <f>リスト!D142</f>
        <v>0</v>
      </c>
      <c r="D158" s="188">
        <f>リスト!E142</f>
        <v>0</v>
      </c>
      <c r="E158" s="224" t="str">
        <f t="shared" ca="1" si="126"/>
        <v/>
      </c>
      <c r="F158" s="172" t="str">
        <f t="shared" ca="1" si="38"/>
        <v/>
      </c>
      <c r="G158" s="173">
        <v>6</v>
      </c>
      <c r="H158" s="174">
        <v>10</v>
      </c>
      <c r="I158" s="172" t="str">
        <f t="shared" ca="1" si="127"/>
        <v/>
      </c>
      <c r="J158" s="133"/>
      <c r="K158" s="175" t="str">
        <f>リスト!H142</f>
        <v>NG</v>
      </c>
      <c r="L158" s="176" t="str">
        <f t="shared" ca="1" si="128"/>
        <v/>
      </c>
      <c r="M158" s="171" t="str">
        <f t="shared" ca="1" si="129"/>
        <v/>
      </c>
      <c r="N158" s="177" t="str">
        <f>リスト!I142</f>
        <v>NG</v>
      </c>
      <c r="O158" s="176" t="str">
        <f t="shared" ca="1" si="130"/>
        <v/>
      </c>
      <c r="P158" s="171" t="str">
        <f t="shared" ca="1" si="131"/>
        <v/>
      </c>
      <c r="Q158" s="172" t="str">
        <f t="shared" ca="1" si="132"/>
        <v/>
      </c>
      <c r="R158" s="173">
        <v>0.56000000000000005</v>
      </c>
      <c r="S158" s="174">
        <v>0.84</v>
      </c>
      <c r="T158" s="172" t="str">
        <f t="shared" ca="1" si="133"/>
        <v/>
      </c>
      <c r="U158" s="140"/>
      <c r="V158" s="178" t="str">
        <f>リスト!J142</f>
        <v>NG</v>
      </c>
      <c r="W158" s="176" t="str">
        <f t="shared" ca="1" si="134"/>
        <v/>
      </c>
      <c r="X158" s="225" t="str">
        <f t="shared" ca="1" si="135"/>
        <v/>
      </c>
      <c r="Y158" s="175" t="str">
        <f>リスト!K142</f>
        <v>NG</v>
      </c>
      <c r="Z158" s="176" t="str">
        <f t="shared" ca="1" si="136"/>
        <v/>
      </c>
      <c r="AA158" s="179" t="str">
        <f t="shared" ca="1" si="137"/>
        <v/>
      </c>
      <c r="AB158" s="180" t="str">
        <f t="shared" ca="1" si="138"/>
        <v/>
      </c>
      <c r="AC158" s="189">
        <v>8</v>
      </c>
      <c r="AD158" s="190">
        <v>12</v>
      </c>
      <c r="AE158" s="180" t="str">
        <f t="shared" ca="1" si="14"/>
        <v/>
      </c>
      <c r="AF158" s="140"/>
      <c r="AG158" s="177" t="str">
        <f>リスト!L142</f>
        <v>NG</v>
      </c>
      <c r="AH158" s="176" t="str">
        <f t="shared" ca="1" si="139"/>
        <v/>
      </c>
      <c r="AI158" s="229">
        <f t="shared" ca="1" si="157"/>
        <v>340</v>
      </c>
      <c r="AJ158" s="183" t="str">
        <f t="shared" ca="1" si="140"/>
        <v/>
      </c>
      <c r="AK158" s="184">
        <v>200</v>
      </c>
      <c r="AL158" s="185">
        <v>300</v>
      </c>
      <c r="AM158" s="183" t="str">
        <f t="shared" ca="1" si="141"/>
        <v/>
      </c>
      <c r="AN158" s="175" t="str">
        <f>リスト!M142</f>
        <v>NG</v>
      </c>
      <c r="AO158" s="176" t="str">
        <f t="shared" ca="1" si="142"/>
        <v/>
      </c>
      <c r="AP158" s="179">
        <f t="shared" ca="1" si="143"/>
        <v>17</v>
      </c>
      <c r="AQ158" s="172">
        <f t="shared" ca="1" si="120"/>
        <v>5</v>
      </c>
      <c r="AR158" s="191">
        <v>4</v>
      </c>
      <c r="AS158" s="192">
        <v>6</v>
      </c>
      <c r="AT158" s="172" t="str">
        <f t="shared" ca="1" si="144"/>
        <v/>
      </c>
      <c r="AU158" s="122"/>
      <c r="AV158" s="175" t="str">
        <f>リスト!N142</f>
        <v>NG</v>
      </c>
      <c r="AW158" s="176" t="str">
        <f t="shared" ca="1" si="145"/>
        <v/>
      </c>
      <c r="AX158" s="193" t="str">
        <f t="shared" ca="1" si="146"/>
        <v/>
      </c>
      <c r="AY158" s="194" t="str">
        <f t="shared" ca="1" si="121"/>
        <v/>
      </c>
      <c r="AZ158" s="173">
        <v>4.4000000000000004</v>
      </c>
      <c r="BA158" s="174">
        <v>6.6</v>
      </c>
      <c r="BB158" s="172" t="str">
        <f t="shared" ca="1" si="147"/>
        <v/>
      </c>
      <c r="BC158" s="177" t="str">
        <f>リスト!O142</f>
        <v>NG</v>
      </c>
      <c r="BD158" s="176" t="str">
        <f t="shared" ca="1" si="148"/>
        <v/>
      </c>
      <c r="BE158" s="193" t="str">
        <f t="shared" ca="1" si="149"/>
        <v/>
      </c>
      <c r="BF158" s="194" t="str">
        <f t="shared" ca="1" si="122"/>
        <v/>
      </c>
      <c r="BG158" s="173">
        <v>1.6</v>
      </c>
      <c r="BH158" s="174">
        <v>2.4</v>
      </c>
      <c r="BI158" s="172" t="str">
        <f t="shared" ca="1" si="150"/>
        <v/>
      </c>
      <c r="BJ158" s="140"/>
      <c r="BK158" s="140"/>
      <c r="BL158" s="178" t="str">
        <f>リスト!P142</f>
        <v>NG</v>
      </c>
      <c r="BM158" s="176" t="str">
        <f t="shared" ca="1" si="151"/>
        <v/>
      </c>
      <c r="BN158" s="193" t="str">
        <f t="shared" ca="1" si="152"/>
        <v/>
      </c>
      <c r="BO158" s="194" t="str">
        <f t="shared" ca="1" si="123"/>
        <v/>
      </c>
      <c r="BP158" s="173">
        <v>0.4</v>
      </c>
      <c r="BQ158" s="174">
        <v>0.6</v>
      </c>
      <c r="BR158" s="172" t="str">
        <f t="shared" ca="1" si="153"/>
        <v/>
      </c>
      <c r="BS158" s="175" t="str">
        <f>リスト!Q142</f>
        <v>NG</v>
      </c>
      <c r="BT158" s="176" t="str">
        <f t="shared" ca="1" si="154"/>
        <v/>
      </c>
      <c r="BU158" s="179" t="str">
        <f t="shared" ca="1" si="155"/>
        <v/>
      </c>
      <c r="BV158" s="180" t="str">
        <f t="shared" ca="1" si="124"/>
        <v/>
      </c>
      <c r="BW158" s="189">
        <v>0</v>
      </c>
      <c r="BX158" s="190">
        <v>0</v>
      </c>
      <c r="BY158" s="180" t="str">
        <f t="shared" ca="1" si="156"/>
        <v/>
      </c>
      <c r="BZ158" t="e">
        <f>リスト!#REF!</f>
        <v>#REF!</v>
      </c>
      <c r="CA158" s="290" t="e">
        <f>INDEX(リスト!X:X,MATCH($C158,リスト!$D:$D,0))</f>
        <v>#N/A</v>
      </c>
    </row>
    <row r="159" spans="1:79">
      <c r="A159" s="167">
        <f t="shared" si="125"/>
        <v>154</v>
      </c>
      <c r="B159" s="186" t="str">
        <f>リスト!C143</f>
        <v/>
      </c>
      <c r="C159" s="187">
        <f>リスト!D143</f>
        <v>0</v>
      </c>
      <c r="D159" s="188">
        <f>リスト!E143</f>
        <v>0</v>
      </c>
      <c r="E159" s="224">
        <f t="shared" ca="1" si="126"/>
        <v>1</v>
      </c>
      <c r="F159" s="172">
        <f t="shared" ca="1" si="38"/>
        <v>7.6923076923076916</v>
      </c>
      <c r="G159" s="173">
        <v>6</v>
      </c>
      <c r="H159" s="174">
        <v>10</v>
      </c>
      <c r="I159" s="172" t="str">
        <f t="shared" ca="1" si="127"/>
        <v>OK</v>
      </c>
      <c r="J159" s="133"/>
      <c r="K159" s="175" t="str">
        <f>リスト!H143</f>
        <v>NG</v>
      </c>
      <c r="L159" s="176" t="str">
        <f t="shared" ca="1" si="128"/>
        <v/>
      </c>
      <c r="M159" s="171">
        <f t="shared" ca="1" si="129"/>
        <v>10</v>
      </c>
      <c r="N159" s="177" t="str">
        <f>リスト!I143</f>
        <v>NG</v>
      </c>
      <c r="O159" s="176" t="str">
        <f t="shared" ca="1" si="130"/>
        <v/>
      </c>
      <c r="P159" s="171">
        <f t="shared" ca="1" si="131"/>
        <v>2</v>
      </c>
      <c r="Q159" s="172">
        <f t="shared" ca="1" si="132"/>
        <v>0.2</v>
      </c>
      <c r="R159" s="173">
        <v>0.56000000000000005</v>
      </c>
      <c r="S159" s="174">
        <v>0.84</v>
      </c>
      <c r="T159" s="172" t="str">
        <f t="shared" ca="1" si="133"/>
        <v/>
      </c>
      <c r="U159" s="140"/>
      <c r="V159" s="178" t="str">
        <f>リスト!J143</f>
        <v>NG</v>
      </c>
      <c r="W159" s="176" t="str">
        <f t="shared" ca="1" si="134"/>
        <v/>
      </c>
      <c r="X159" s="225">
        <f t="shared" ca="1" si="135"/>
        <v>0.13</v>
      </c>
      <c r="Y159" s="175" t="str">
        <f>リスト!K143</f>
        <v>NG</v>
      </c>
      <c r="Z159" s="176" t="str">
        <f t="shared" ca="1" si="136"/>
        <v/>
      </c>
      <c r="AA159" s="179">
        <f t="shared" ca="1" si="137"/>
        <v>0</v>
      </c>
      <c r="AB159" s="180">
        <f t="shared" ca="1" si="138"/>
        <v>0</v>
      </c>
      <c r="AC159" s="189">
        <v>8</v>
      </c>
      <c r="AD159" s="190">
        <v>12</v>
      </c>
      <c r="AE159" s="180" t="str">
        <f t="shared" ca="1" si="14"/>
        <v/>
      </c>
      <c r="AF159" s="140"/>
      <c r="AG159" s="177" t="str">
        <f>リスト!L143</f>
        <v>NG</v>
      </c>
      <c r="AH159" s="176" t="str">
        <f t="shared" ca="1" si="139"/>
        <v/>
      </c>
      <c r="AI159" s="229">
        <f t="shared" ca="1" si="157"/>
        <v>18</v>
      </c>
      <c r="AJ159" s="183">
        <f t="shared" ca="1" si="140"/>
        <v>138.46153846153845</v>
      </c>
      <c r="AK159" s="184">
        <v>200</v>
      </c>
      <c r="AL159" s="185">
        <v>300</v>
      </c>
      <c r="AM159" s="183" t="str">
        <f t="shared" ca="1" si="141"/>
        <v/>
      </c>
      <c r="AN159" s="175" t="str">
        <f>リスト!M143</f>
        <v>NG</v>
      </c>
      <c r="AO159" s="176" t="str">
        <f t="shared" ca="1" si="142"/>
        <v/>
      </c>
      <c r="AP159" s="179">
        <f t="shared" ca="1" si="143"/>
        <v>1</v>
      </c>
      <c r="AQ159" s="172">
        <f t="shared" ca="1" si="120"/>
        <v>5.5555555555555554</v>
      </c>
      <c r="AR159" s="191">
        <v>4</v>
      </c>
      <c r="AS159" s="192">
        <v>6</v>
      </c>
      <c r="AT159" s="172" t="str">
        <f t="shared" ca="1" si="144"/>
        <v/>
      </c>
      <c r="AU159" s="122"/>
      <c r="AV159" s="175" t="str">
        <f>リスト!N143</f>
        <v>NG</v>
      </c>
      <c r="AW159" s="176" t="str">
        <f t="shared" ca="1" si="145"/>
        <v/>
      </c>
      <c r="AX159" s="193">
        <f t="shared" ca="1" si="146"/>
        <v>1</v>
      </c>
      <c r="AY159" s="194">
        <f t="shared" ca="1" si="121"/>
        <v>7.6923076923076916</v>
      </c>
      <c r="AZ159" s="173">
        <v>4.4000000000000004</v>
      </c>
      <c r="BA159" s="174">
        <v>6.6</v>
      </c>
      <c r="BB159" s="172" t="str">
        <f t="shared" ca="1" si="147"/>
        <v/>
      </c>
      <c r="BC159" s="177" t="str">
        <f>リスト!O143</f>
        <v>NG</v>
      </c>
      <c r="BD159" s="176" t="str">
        <f t="shared" ca="1" si="148"/>
        <v/>
      </c>
      <c r="BE159" s="193">
        <f t="shared" ca="1" si="149"/>
        <v>0</v>
      </c>
      <c r="BF159" s="194">
        <f t="shared" ca="1" si="122"/>
        <v>0</v>
      </c>
      <c r="BG159" s="173">
        <v>1.6</v>
      </c>
      <c r="BH159" s="174">
        <v>2.4</v>
      </c>
      <c r="BI159" s="172" t="str">
        <f t="shared" ca="1" si="150"/>
        <v/>
      </c>
      <c r="BJ159" s="140"/>
      <c r="BK159" s="140"/>
      <c r="BL159" s="178" t="str">
        <f>リスト!P143</f>
        <v>NG</v>
      </c>
      <c r="BM159" s="176" t="str">
        <f t="shared" ca="1" si="151"/>
        <v/>
      </c>
      <c r="BN159" s="193" t="str">
        <f t="shared" ca="1" si="152"/>
        <v/>
      </c>
      <c r="BO159" s="194" t="str">
        <f t="shared" ca="1" si="123"/>
        <v/>
      </c>
      <c r="BP159" s="173">
        <v>0.4</v>
      </c>
      <c r="BQ159" s="174">
        <v>0.6</v>
      </c>
      <c r="BR159" s="172" t="str">
        <f t="shared" ca="1" si="153"/>
        <v/>
      </c>
      <c r="BS159" s="175" t="str">
        <f>リスト!Q143</f>
        <v>NG</v>
      </c>
      <c r="BT159" s="176" t="str">
        <f t="shared" ca="1" si="154"/>
        <v/>
      </c>
      <c r="BU159" s="179" t="str">
        <f t="shared" ca="1" si="155"/>
        <v/>
      </c>
      <c r="BV159" s="180" t="str">
        <f t="shared" ca="1" si="124"/>
        <v/>
      </c>
      <c r="BW159" s="189">
        <v>0</v>
      </c>
      <c r="BX159" s="190">
        <v>0</v>
      </c>
      <c r="BY159" s="180" t="str">
        <f t="shared" ca="1" si="156"/>
        <v/>
      </c>
      <c r="BZ159" t="e">
        <f>リスト!#REF!</f>
        <v>#REF!</v>
      </c>
      <c r="CA159" s="290" t="e">
        <f>INDEX(リスト!X:X,MATCH($C159,リスト!$D:$D,0))</f>
        <v>#N/A</v>
      </c>
    </row>
    <row r="160" spans="1:79">
      <c r="A160" s="167">
        <f t="shared" si="125"/>
        <v>155</v>
      </c>
      <c r="B160" s="186" t="str">
        <f>リスト!C144</f>
        <v/>
      </c>
      <c r="C160" s="187">
        <f>リスト!D144</f>
        <v>0</v>
      </c>
      <c r="D160" s="188">
        <f>リスト!E144</f>
        <v>0</v>
      </c>
      <c r="E160" s="224">
        <f t="shared" ca="1" si="126"/>
        <v>1</v>
      </c>
      <c r="F160" s="172">
        <f t="shared" ca="1" si="38"/>
        <v>7.1428571428571423</v>
      </c>
      <c r="G160" s="173">
        <v>6</v>
      </c>
      <c r="H160" s="174">
        <v>10</v>
      </c>
      <c r="I160" s="172" t="str">
        <f t="shared" ca="1" si="127"/>
        <v>OK</v>
      </c>
      <c r="J160" s="133"/>
      <c r="K160" s="175" t="str">
        <f>リスト!H144</f>
        <v>NG</v>
      </c>
      <c r="L160" s="176" t="str">
        <f t="shared" ca="1" si="128"/>
        <v/>
      </c>
      <c r="M160" s="171">
        <f t="shared" ca="1" si="129"/>
        <v>9</v>
      </c>
      <c r="N160" s="177" t="str">
        <f>リスト!I144</f>
        <v>NG</v>
      </c>
      <c r="O160" s="176" t="str">
        <f t="shared" ca="1" si="130"/>
        <v/>
      </c>
      <c r="P160" s="171">
        <f t="shared" ca="1" si="131"/>
        <v>4</v>
      </c>
      <c r="Q160" s="172">
        <f t="shared" ca="1" si="132"/>
        <v>0.44444444444444442</v>
      </c>
      <c r="R160" s="173">
        <v>0.56000000000000005</v>
      </c>
      <c r="S160" s="174">
        <v>0.84</v>
      </c>
      <c r="T160" s="172" t="str">
        <f t="shared" ca="1" si="133"/>
        <v/>
      </c>
      <c r="U160" s="140"/>
      <c r="V160" s="178" t="str">
        <f>リスト!J144</f>
        <v>NG</v>
      </c>
      <c r="W160" s="176" t="str">
        <f t="shared" ca="1" si="134"/>
        <v/>
      </c>
      <c r="X160" s="225">
        <f t="shared" ca="1" si="135"/>
        <v>0.14000000000000001</v>
      </c>
      <c r="Y160" s="175" t="str">
        <f>リスト!K144</f>
        <v>NG</v>
      </c>
      <c r="Z160" s="176" t="str">
        <f t="shared" ca="1" si="136"/>
        <v/>
      </c>
      <c r="AA160" s="179">
        <f t="shared" ca="1" si="137"/>
        <v>0</v>
      </c>
      <c r="AB160" s="180">
        <f t="shared" ca="1" si="138"/>
        <v>0</v>
      </c>
      <c r="AC160" s="189">
        <v>8</v>
      </c>
      <c r="AD160" s="190">
        <v>12</v>
      </c>
      <c r="AE160" s="180" t="str">
        <f t="shared" ca="1" si="14"/>
        <v/>
      </c>
      <c r="AF160" s="140"/>
      <c r="AG160" s="177" t="str">
        <f>リスト!L144</f>
        <v>NG</v>
      </c>
      <c r="AH160" s="176" t="str">
        <f t="shared" ca="1" si="139"/>
        <v/>
      </c>
      <c r="AI160" s="229">
        <f t="shared" ca="1" si="157"/>
        <v>15</v>
      </c>
      <c r="AJ160" s="183">
        <f t="shared" ca="1" si="140"/>
        <v>107.14285714285714</v>
      </c>
      <c r="AK160" s="184">
        <v>200</v>
      </c>
      <c r="AL160" s="185">
        <v>300</v>
      </c>
      <c r="AM160" s="183" t="str">
        <f t="shared" ca="1" si="141"/>
        <v/>
      </c>
      <c r="AN160" s="175" t="str">
        <f>リスト!M144</f>
        <v>NG</v>
      </c>
      <c r="AO160" s="176" t="str">
        <f t="shared" ca="1" si="142"/>
        <v/>
      </c>
      <c r="AP160" s="179">
        <f t="shared" ca="1" si="143"/>
        <v>1</v>
      </c>
      <c r="AQ160" s="172">
        <f t="shared" ref="AQ160:AQ220" ca="1" si="158">IF(ISERROR(AP160/(AI160*0.01))=TRUE,"",AP160/(AI160*0.01))</f>
        <v>6.666666666666667</v>
      </c>
      <c r="AR160" s="191">
        <v>4</v>
      </c>
      <c r="AS160" s="192">
        <v>6</v>
      </c>
      <c r="AT160" s="172" t="str">
        <f t="shared" ca="1" si="144"/>
        <v/>
      </c>
      <c r="AU160" s="122"/>
      <c r="AV160" s="175" t="str">
        <f>リスト!N144</f>
        <v>NG</v>
      </c>
      <c r="AW160" s="176" t="str">
        <f t="shared" ca="1" si="145"/>
        <v/>
      </c>
      <c r="AX160" s="193">
        <f t="shared" ca="1" si="146"/>
        <v>2</v>
      </c>
      <c r="AY160" s="194">
        <f t="shared" ref="AY160:AY220" ca="1" si="159">IF(ISERROR(AX160/$X160)=TRUE,"",AX160/$X160)</f>
        <v>14.285714285714285</v>
      </c>
      <c r="AZ160" s="173">
        <v>4.4000000000000004</v>
      </c>
      <c r="BA160" s="174">
        <v>6.6</v>
      </c>
      <c r="BB160" s="172" t="str">
        <f t="shared" ca="1" si="147"/>
        <v/>
      </c>
      <c r="BC160" s="177" t="str">
        <f>リスト!O144</f>
        <v>NG</v>
      </c>
      <c r="BD160" s="176" t="str">
        <f t="shared" ca="1" si="148"/>
        <v/>
      </c>
      <c r="BE160" s="193">
        <f t="shared" ca="1" si="149"/>
        <v>1</v>
      </c>
      <c r="BF160" s="194">
        <f t="shared" ref="BF160:BF220" ca="1" si="160">IF(ISERROR(BE160/$X160)=TRUE,"",BE160/$X160)</f>
        <v>7.1428571428571423</v>
      </c>
      <c r="BG160" s="173">
        <v>1.6</v>
      </c>
      <c r="BH160" s="174">
        <v>2.4</v>
      </c>
      <c r="BI160" s="172" t="str">
        <f t="shared" ca="1" si="150"/>
        <v/>
      </c>
      <c r="BJ160" s="140"/>
      <c r="BK160" s="140"/>
      <c r="BL160" s="178" t="str">
        <f>リスト!P144</f>
        <v>NG</v>
      </c>
      <c r="BM160" s="176" t="str">
        <f t="shared" ca="1" si="151"/>
        <v/>
      </c>
      <c r="BN160" s="193" t="str">
        <f t="shared" ca="1" si="152"/>
        <v/>
      </c>
      <c r="BO160" s="194" t="str">
        <f t="shared" ref="BO160:BO220" ca="1" si="161">IF(ISERROR(BN160/$X160)=TRUE,"",BN160/$X160)</f>
        <v/>
      </c>
      <c r="BP160" s="173">
        <v>0.4</v>
      </c>
      <c r="BQ160" s="174">
        <v>0.6</v>
      </c>
      <c r="BR160" s="172" t="str">
        <f t="shared" ca="1" si="153"/>
        <v/>
      </c>
      <c r="BS160" s="175" t="str">
        <f>リスト!Q144</f>
        <v>NG</v>
      </c>
      <c r="BT160" s="176" t="str">
        <f t="shared" ca="1" si="154"/>
        <v/>
      </c>
      <c r="BU160" s="179" t="str">
        <f t="shared" ca="1" si="155"/>
        <v/>
      </c>
      <c r="BV160" s="180" t="str">
        <f t="shared" ref="BV160:BV220" ca="1" si="162">IF(ISERROR(BU160/$X160)=TRUE,"",BU160/$X160)</f>
        <v/>
      </c>
      <c r="BW160" s="189">
        <v>0</v>
      </c>
      <c r="BX160" s="190">
        <v>0</v>
      </c>
      <c r="BY160" s="180" t="str">
        <f t="shared" ca="1" si="156"/>
        <v/>
      </c>
      <c r="BZ160" t="e">
        <f>リスト!#REF!</f>
        <v>#REF!</v>
      </c>
      <c r="CA160" s="290" t="e">
        <f>INDEX(リスト!X:X,MATCH($C160,リスト!$D:$D,0))</f>
        <v>#N/A</v>
      </c>
    </row>
    <row r="161" spans="1:79">
      <c r="A161" s="167">
        <f t="shared" si="125"/>
        <v>156</v>
      </c>
      <c r="B161" s="186" t="str">
        <f>リスト!C145</f>
        <v/>
      </c>
      <c r="C161" s="187">
        <f>リスト!D145</f>
        <v>0</v>
      </c>
      <c r="D161" s="188">
        <f>リスト!E145</f>
        <v>0</v>
      </c>
      <c r="E161" s="224">
        <f t="shared" ca="1" si="126"/>
        <v>2</v>
      </c>
      <c r="F161" s="172">
        <f t="shared" ca="1" si="38"/>
        <v>6.756756756756757</v>
      </c>
      <c r="G161" s="173">
        <v>6</v>
      </c>
      <c r="H161" s="174">
        <v>10</v>
      </c>
      <c r="I161" s="172" t="str">
        <f t="shared" ca="1" si="127"/>
        <v>OK</v>
      </c>
      <c r="J161" s="133"/>
      <c r="K161" s="175" t="str">
        <f>リスト!H145</f>
        <v>NG</v>
      </c>
      <c r="L161" s="176" t="str">
        <f t="shared" ca="1" si="128"/>
        <v/>
      </c>
      <c r="M161" s="171">
        <f t="shared" ca="1" si="129"/>
        <v>11</v>
      </c>
      <c r="N161" s="177" t="str">
        <f>リスト!I145</f>
        <v>NG</v>
      </c>
      <c r="O161" s="176" t="str">
        <f t="shared" ca="1" si="130"/>
        <v/>
      </c>
      <c r="P161" s="171">
        <f t="shared" ca="1" si="131"/>
        <v>4</v>
      </c>
      <c r="Q161" s="172">
        <f t="shared" ca="1" si="132"/>
        <v>0.36363636363636365</v>
      </c>
      <c r="R161" s="173">
        <v>0.56000000000000005</v>
      </c>
      <c r="S161" s="174">
        <v>0.84</v>
      </c>
      <c r="T161" s="172" t="str">
        <f t="shared" ca="1" si="133"/>
        <v/>
      </c>
      <c r="U161" s="140"/>
      <c r="V161" s="178" t="str">
        <f>リスト!J145</f>
        <v>NG</v>
      </c>
      <c r="W161" s="176" t="str">
        <f t="shared" ca="1" si="134"/>
        <v/>
      </c>
      <c r="X161" s="225">
        <f t="shared" ca="1" si="135"/>
        <v>0.29599999999999999</v>
      </c>
      <c r="Y161" s="175" t="str">
        <f>リスト!K145</f>
        <v>NG</v>
      </c>
      <c r="Z161" s="176" t="str">
        <f t="shared" ca="1" si="136"/>
        <v/>
      </c>
      <c r="AA161" s="179">
        <f t="shared" ca="1" si="137"/>
        <v>2</v>
      </c>
      <c r="AB161" s="180">
        <f t="shared" ca="1" si="138"/>
        <v>6.756756756756757</v>
      </c>
      <c r="AC161" s="189">
        <v>8</v>
      </c>
      <c r="AD161" s="190">
        <v>12</v>
      </c>
      <c r="AE161" s="180" t="str">
        <f t="shared" ca="1" si="14"/>
        <v/>
      </c>
      <c r="AF161" s="140"/>
      <c r="AG161" s="177" t="str">
        <f>リスト!L145</f>
        <v>NG</v>
      </c>
      <c r="AH161" s="176" t="str">
        <f t="shared" ca="1" si="139"/>
        <v/>
      </c>
      <c r="AI161" s="229">
        <f t="shared" ca="1" si="157"/>
        <v>21</v>
      </c>
      <c r="AJ161" s="183">
        <f t="shared" ca="1" si="140"/>
        <v>70.945945945945951</v>
      </c>
      <c r="AK161" s="184">
        <v>200</v>
      </c>
      <c r="AL161" s="185">
        <v>300</v>
      </c>
      <c r="AM161" s="183" t="str">
        <f t="shared" ca="1" si="141"/>
        <v/>
      </c>
      <c r="AN161" s="175" t="str">
        <f>リスト!M145</f>
        <v>NG</v>
      </c>
      <c r="AO161" s="176" t="str">
        <f t="shared" ca="1" si="142"/>
        <v/>
      </c>
      <c r="AP161" s="179">
        <f t="shared" ca="1" si="143"/>
        <v>6</v>
      </c>
      <c r="AQ161" s="172">
        <f t="shared" ca="1" si="158"/>
        <v>28.571428571428573</v>
      </c>
      <c r="AR161" s="191">
        <v>4</v>
      </c>
      <c r="AS161" s="192">
        <v>6</v>
      </c>
      <c r="AT161" s="172" t="str">
        <f t="shared" ca="1" si="144"/>
        <v/>
      </c>
      <c r="AU161" s="122"/>
      <c r="AV161" s="175" t="str">
        <f>リスト!N145</f>
        <v>NG</v>
      </c>
      <c r="AW161" s="176" t="str">
        <f t="shared" ca="1" si="145"/>
        <v/>
      </c>
      <c r="AX161" s="193">
        <f t="shared" ca="1" si="146"/>
        <v>0</v>
      </c>
      <c r="AY161" s="194">
        <f t="shared" ca="1" si="159"/>
        <v>0</v>
      </c>
      <c r="AZ161" s="173">
        <v>4.4000000000000004</v>
      </c>
      <c r="BA161" s="174">
        <v>6.6</v>
      </c>
      <c r="BB161" s="172" t="str">
        <f t="shared" ca="1" si="147"/>
        <v/>
      </c>
      <c r="BC161" s="177" t="str">
        <f>リスト!O145</f>
        <v>NG</v>
      </c>
      <c r="BD161" s="176" t="str">
        <f t="shared" ca="1" si="148"/>
        <v/>
      </c>
      <c r="BE161" s="193">
        <f t="shared" ca="1" si="149"/>
        <v>0</v>
      </c>
      <c r="BF161" s="194">
        <f t="shared" ca="1" si="160"/>
        <v>0</v>
      </c>
      <c r="BG161" s="173">
        <v>1.6</v>
      </c>
      <c r="BH161" s="174">
        <v>2.4</v>
      </c>
      <c r="BI161" s="172" t="str">
        <f t="shared" ca="1" si="150"/>
        <v/>
      </c>
      <c r="BJ161" s="140"/>
      <c r="BK161" s="140"/>
      <c r="BL161" s="178" t="str">
        <f>リスト!P145</f>
        <v>NG</v>
      </c>
      <c r="BM161" s="176" t="str">
        <f t="shared" ca="1" si="151"/>
        <v/>
      </c>
      <c r="BN161" s="193" t="str">
        <f t="shared" ca="1" si="152"/>
        <v/>
      </c>
      <c r="BO161" s="194" t="str">
        <f t="shared" ca="1" si="161"/>
        <v/>
      </c>
      <c r="BP161" s="173">
        <v>0.4</v>
      </c>
      <c r="BQ161" s="174">
        <v>0.6</v>
      </c>
      <c r="BR161" s="172" t="str">
        <f t="shared" ca="1" si="153"/>
        <v/>
      </c>
      <c r="BS161" s="175" t="str">
        <f>リスト!Q145</f>
        <v>NG</v>
      </c>
      <c r="BT161" s="176" t="str">
        <f t="shared" ca="1" si="154"/>
        <v/>
      </c>
      <c r="BU161" s="179" t="str">
        <f t="shared" ca="1" si="155"/>
        <v/>
      </c>
      <c r="BV161" s="180" t="str">
        <f t="shared" ca="1" si="162"/>
        <v/>
      </c>
      <c r="BW161" s="189">
        <v>0</v>
      </c>
      <c r="BX161" s="190">
        <v>0</v>
      </c>
      <c r="BY161" s="180" t="str">
        <f t="shared" ca="1" si="156"/>
        <v/>
      </c>
      <c r="BZ161" t="e">
        <f>リスト!#REF!</f>
        <v>#REF!</v>
      </c>
      <c r="CA161" s="290" t="e">
        <f>INDEX(リスト!X:X,MATCH($C161,リスト!$D:$D,0))</f>
        <v>#N/A</v>
      </c>
    </row>
    <row r="162" spans="1:79">
      <c r="A162" s="167">
        <f t="shared" si="125"/>
        <v>157</v>
      </c>
      <c r="B162" s="186" t="str">
        <f>リスト!C146</f>
        <v/>
      </c>
      <c r="C162" s="187">
        <f>リスト!D146</f>
        <v>0</v>
      </c>
      <c r="D162" s="188">
        <f>リスト!E146</f>
        <v>0</v>
      </c>
      <c r="E162" s="224">
        <f t="shared" ca="1" si="126"/>
        <v>2</v>
      </c>
      <c r="F162" s="172">
        <f t="shared" ca="1" si="38"/>
        <v>11.494252873563219</v>
      </c>
      <c r="G162" s="173">
        <v>6</v>
      </c>
      <c r="H162" s="174">
        <v>10</v>
      </c>
      <c r="I162" s="172">
        <f t="shared" ca="1" si="127"/>
        <v>1.4942528735632195</v>
      </c>
      <c r="J162" s="133"/>
      <c r="K162" s="175" t="str">
        <f>リスト!H146</f>
        <v>NG</v>
      </c>
      <c r="L162" s="176" t="str">
        <f t="shared" ca="1" si="128"/>
        <v/>
      </c>
      <c r="M162" s="171">
        <f t="shared" ca="1" si="129"/>
        <v>10</v>
      </c>
      <c r="N162" s="177" t="str">
        <f>リスト!I146</f>
        <v>NG</v>
      </c>
      <c r="O162" s="176" t="str">
        <f t="shared" ca="1" si="130"/>
        <v/>
      </c>
      <c r="P162" s="171">
        <f t="shared" ca="1" si="131"/>
        <v>2</v>
      </c>
      <c r="Q162" s="172">
        <f t="shared" ca="1" si="132"/>
        <v>0.2</v>
      </c>
      <c r="R162" s="173">
        <v>0.56000000000000005</v>
      </c>
      <c r="S162" s="174">
        <v>0.84</v>
      </c>
      <c r="T162" s="172" t="str">
        <f t="shared" ca="1" si="133"/>
        <v/>
      </c>
      <c r="U162" s="140"/>
      <c r="V162" s="178" t="str">
        <f>リスト!J146</f>
        <v>NG</v>
      </c>
      <c r="W162" s="176" t="str">
        <f t="shared" ca="1" si="134"/>
        <v/>
      </c>
      <c r="X162" s="225">
        <f t="shared" ca="1" si="135"/>
        <v>0.17399999999999999</v>
      </c>
      <c r="Y162" s="175" t="str">
        <f>リスト!K146</f>
        <v>NG</v>
      </c>
      <c r="Z162" s="176" t="str">
        <f t="shared" ca="1" si="136"/>
        <v/>
      </c>
      <c r="AA162" s="179">
        <f t="shared" ca="1" si="137"/>
        <v>0</v>
      </c>
      <c r="AB162" s="180">
        <f t="shared" ca="1" si="138"/>
        <v>0</v>
      </c>
      <c r="AC162" s="189">
        <v>8</v>
      </c>
      <c r="AD162" s="190">
        <v>12</v>
      </c>
      <c r="AE162" s="180" t="str">
        <f t="shared" ca="1" si="14"/>
        <v/>
      </c>
      <c r="AF162" s="140"/>
      <c r="AG162" s="177" t="str">
        <f>リスト!L146</f>
        <v>NG</v>
      </c>
      <c r="AH162" s="176" t="str">
        <f t="shared" ca="1" si="139"/>
        <v/>
      </c>
      <c r="AI162" s="229">
        <f t="shared" ca="1" si="157"/>
        <v>64</v>
      </c>
      <c r="AJ162" s="183">
        <f t="shared" ca="1" si="140"/>
        <v>367.81609195402302</v>
      </c>
      <c r="AK162" s="184">
        <v>200</v>
      </c>
      <c r="AL162" s="185">
        <v>300</v>
      </c>
      <c r="AM162" s="183" t="str">
        <f t="shared" ca="1" si="141"/>
        <v/>
      </c>
      <c r="AN162" s="175" t="str">
        <f>リスト!M146</f>
        <v>NG</v>
      </c>
      <c r="AO162" s="176" t="str">
        <f t="shared" ca="1" si="142"/>
        <v/>
      </c>
      <c r="AP162" s="179">
        <f t="shared" ca="1" si="143"/>
        <v>2</v>
      </c>
      <c r="AQ162" s="172">
        <f t="shared" ca="1" si="158"/>
        <v>3.125</v>
      </c>
      <c r="AR162" s="191">
        <v>4</v>
      </c>
      <c r="AS162" s="192">
        <v>6</v>
      </c>
      <c r="AT162" s="172" t="str">
        <f t="shared" ca="1" si="144"/>
        <v/>
      </c>
      <c r="AU162" s="122"/>
      <c r="AV162" s="175" t="str">
        <f>リスト!N146</f>
        <v>NG</v>
      </c>
      <c r="AW162" s="176" t="str">
        <f t="shared" ca="1" si="145"/>
        <v/>
      </c>
      <c r="AX162" s="193">
        <f t="shared" ca="1" si="146"/>
        <v>0</v>
      </c>
      <c r="AY162" s="194">
        <f t="shared" ca="1" si="159"/>
        <v>0</v>
      </c>
      <c r="AZ162" s="173">
        <v>4.4000000000000004</v>
      </c>
      <c r="BA162" s="174">
        <v>6.6</v>
      </c>
      <c r="BB162" s="172" t="str">
        <f t="shared" ca="1" si="147"/>
        <v/>
      </c>
      <c r="BC162" s="177" t="str">
        <f>リスト!O146</f>
        <v>NG</v>
      </c>
      <c r="BD162" s="176" t="str">
        <f t="shared" ca="1" si="148"/>
        <v/>
      </c>
      <c r="BE162" s="193">
        <f t="shared" ca="1" si="149"/>
        <v>0</v>
      </c>
      <c r="BF162" s="194">
        <f t="shared" ca="1" si="160"/>
        <v>0</v>
      </c>
      <c r="BG162" s="173">
        <v>1.6</v>
      </c>
      <c r="BH162" s="174">
        <v>2.4</v>
      </c>
      <c r="BI162" s="172" t="str">
        <f t="shared" ca="1" si="150"/>
        <v/>
      </c>
      <c r="BJ162" s="140"/>
      <c r="BK162" s="140"/>
      <c r="BL162" s="178" t="str">
        <f>リスト!P146</f>
        <v>NG</v>
      </c>
      <c r="BM162" s="176" t="str">
        <f t="shared" ca="1" si="151"/>
        <v/>
      </c>
      <c r="BN162" s="193" t="str">
        <f t="shared" ca="1" si="152"/>
        <v/>
      </c>
      <c r="BO162" s="194" t="str">
        <f t="shared" ca="1" si="161"/>
        <v/>
      </c>
      <c r="BP162" s="173">
        <v>0.4</v>
      </c>
      <c r="BQ162" s="174">
        <v>0.6</v>
      </c>
      <c r="BR162" s="172" t="str">
        <f t="shared" ca="1" si="153"/>
        <v/>
      </c>
      <c r="BS162" s="175" t="str">
        <f>リスト!Q146</f>
        <v>NG</v>
      </c>
      <c r="BT162" s="176" t="str">
        <f t="shared" ca="1" si="154"/>
        <v/>
      </c>
      <c r="BU162" s="179" t="str">
        <f t="shared" ca="1" si="155"/>
        <v/>
      </c>
      <c r="BV162" s="180" t="str">
        <f t="shared" ca="1" si="162"/>
        <v/>
      </c>
      <c r="BW162" s="189">
        <v>0</v>
      </c>
      <c r="BX162" s="190">
        <v>0</v>
      </c>
      <c r="BY162" s="180" t="str">
        <f t="shared" ca="1" si="156"/>
        <v/>
      </c>
      <c r="BZ162" t="e">
        <f>リスト!#REF!</f>
        <v>#REF!</v>
      </c>
      <c r="CA162" s="290" t="e">
        <f>INDEX(リスト!X:X,MATCH($C162,リスト!$D:$D,0))</f>
        <v>#N/A</v>
      </c>
    </row>
    <row r="163" spans="1:79">
      <c r="A163" s="167">
        <f t="shared" si="125"/>
        <v>158</v>
      </c>
      <c r="B163" s="186" t="str">
        <f>リスト!C147</f>
        <v/>
      </c>
      <c r="C163" s="187">
        <f>リスト!D147</f>
        <v>0</v>
      </c>
      <c r="D163" s="188">
        <f>リスト!E147</f>
        <v>0</v>
      </c>
      <c r="E163" s="224">
        <f t="shared" ca="1" si="126"/>
        <v>2</v>
      </c>
      <c r="F163" s="172">
        <f t="shared" ca="1" si="38"/>
        <v>20</v>
      </c>
      <c r="G163" s="173">
        <v>6</v>
      </c>
      <c r="H163" s="174">
        <v>10</v>
      </c>
      <c r="I163" s="172">
        <f t="shared" ca="1" si="127"/>
        <v>10</v>
      </c>
      <c r="J163" s="133"/>
      <c r="K163" s="175" t="str">
        <f>リスト!H147</f>
        <v>NG</v>
      </c>
      <c r="L163" s="176" t="str">
        <f t="shared" ca="1" si="128"/>
        <v/>
      </c>
      <c r="M163" s="171">
        <f t="shared" ca="1" si="129"/>
        <v>9</v>
      </c>
      <c r="N163" s="177" t="str">
        <f>リスト!I147</f>
        <v>NG</v>
      </c>
      <c r="O163" s="176" t="str">
        <f t="shared" ca="1" si="130"/>
        <v/>
      </c>
      <c r="P163" s="171">
        <f t="shared" ca="1" si="131"/>
        <v>6</v>
      </c>
      <c r="Q163" s="172">
        <f t="shared" ca="1" si="132"/>
        <v>0.66666666666666663</v>
      </c>
      <c r="R163" s="173">
        <v>0.56000000000000005</v>
      </c>
      <c r="S163" s="174">
        <v>0.84</v>
      </c>
      <c r="T163" s="172" t="str">
        <f t="shared" ca="1" si="133"/>
        <v/>
      </c>
      <c r="U163" s="140"/>
      <c r="V163" s="178" t="str">
        <f>リスト!J147</f>
        <v>NG</v>
      </c>
      <c r="W163" s="176" t="str">
        <f t="shared" ca="1" si="134"/>
        <v/>
      </c>
      <c r="X163" s="225">
        <f t="shared" ca="1" si="135"/>
        <v>0.1</v>
      </c>
      <c r="Y163" s="175" t="str">
        <f>リスト!K147</f>
        <v>NG</v>
      </c>
      <c r="Z163" s="176" t="str">
        <f t="shared" ca="1" si="136"/>
        <v/>
      </c>
      <c r="AA163" s="179">
        <f t="shared" ca="1" si="137"/>
        <v>2</v>
      </c>
      <c r="AB163" s="180">
        <f t="shared" ca="1" si="138"/>
        <v>20</v>
      </c>
      <c r="AC163" s="189">
        <v>8</v>
      </c>
      <c r="AD163" s="190">
        <v>12</v>
      </c>
      <c r="AE163" s="180" t="str">
        <f t="shared" ca="1" si="14"/>
        <v/>
      </c>
      <c r="AF163" s="140"/>
      <c r="AG163" s="177" t="str">
        <f>リスト!L147</f>
        <v>NG</v>
      </c>
      <c r="AH163" s="176" t="str">
        <f t="shared" ca="1" si="139"/>
        <v/>
      </c>
      <c r="AI163" s="229">
        <f t="shared" ca="1" si="157"/>
        <v>8</v>
      </c>
      <c r="AJ163" s="183">
        <f t="shared" ca="1" si="140"/>
        <v>80</v>
      </c>
      <c r="AK163" s="184">
        <v>200</v>
      </c>
      <c r="AL163" s="185">
        <v>300</v>
      </c>
      <c r="AM163" s="183" t="str">
        <f t="shared" ca="1" si="141"/>
        <v/>
      </c>
      <c r="AN163" s="175" t="str">
        <f>リスト!M147</f>
        <v>NG</v>
      </c>
      <c r="AO163" s="176" t="str">
        <f t="shared" ca="1" si="142"/>
        <v/>
      </c>
      <c r="AP163" s="179">
        <f t="shared" ca="1" si="143"/>
        <v>1</v>
      </c>
      <c r="AQ163" s="172">
        <f t="shared" ca="1" si="158"/>
        <v>12.5</v>
      </c>
      <c r="AR163" s="191">
        <v>4</v>
      </c>
      <c r="AS163" s="192">
        <v>6</v>
      </c>
      <c r="AT163" s="172" t="str">
        <f t="shared" ca="1" si="144"/>
        <v/>
      </c>
      <c r="AU163" s="122"/>
      <c r="AV163" s="175" t="str">
        <f>リスト!N147</f>
        <v>NG</v>
      </c>
      <c r="AW163" s="176" t="str">
        <f t="shared" ca="1" si="145"/>
        <v/>
      </c>
      <c r="AX163" s="193">
        <f t="shared" ca="1" si="146"/>
        <v>0</v>
      </c>
      <c r="AY163" s="194">
        <f t="shared" ca="1" si="159"/>
        <v>0</v>
      </c>
      <c r="AZ163" s="173">
        <v>4.4000000000000004</v>
      </c>
      <c r="BA163" s="174">
        <v>6.6</v>
      </c>
      <c r="BB163" s="172" t="str">
        <f t="shared" ca="1" si="147"/>
        <v/>
      </c>
      <c r="BC163" s="177" t="str">
        <f>リスト!O147</f>
        <v>NG</v>
      </c>
      <c r="BD163" s="176" t="str">
        <f t="shared" ca="1" si="148"/>
        <v/>
      </c>
      <c r="BE163" s="193">
        <f t="shared" ca="1" si="149"/>
        <v>0</v>
      </c>
      <c r="BF163" s="194">
        <f t="shared" ca="1" si="160"/>
        <v>0</v>
      </c>
      <c r="BG163" s="173">
        <v>1.6</v>
      </c>
      <c r="BH163" s="174">
        <v>2.4</v>
      </c>
      <c r="BI163" s="172" t="str">
        <f t="shared" ca="1" si="150"/>
        <v/>
      </c>
      <c r="BJ163" s="140"/>
      <c r="BK163" s="140"/>
      <c r="BL163" s="178" t="str">
        <f>リスト!P147</f>
        <v>NG</v>
      </c>
      <c r="BM163" s="176" t="str">
        <f t="shared" ca="1" si="151"/>
        <v/>
      </c>
      <c r="BN163" s="193" t="str">
        <f t="shared" ca="1" si="152"/>
        <v/>
      </c>
      <c r="BO163" s="194" t="str">
        <f t="shared" ca="1" si="161"/>
        <v/>
      </c>
      <c r="BP163" s="173">
        <v>0.4</v>
      </c>
      <c r="BQ163" s="174">
        <v>0.6</v>
      </c>
      <c r="BR163" s="172" t="str">
        <f t="shared" ca="1" si="153"/>
        <v/>
      </c>
      <c r="BS163" s="175" t="str">
        <f>リスト!Q147</f>
        <v>NG</v>
      </c>
      <c r="BT163" s="176" t="str">
        <f t="shared" ca="1" si="154"/>
        <v/>
      </c>
      <c r="BU163" s="179" t="str">
        <f t="shared" ca="1" si="155"/>
        <v/>
      </c>
      <c r="BV163" s="180" t="str">
        <f t="shared" ca="1" si="162"/>
        <v/>
      </c>
      <c r="BW163" s="189">
        <v>0</v>
      </c>
      <c r="BX163" s="190">
        <v>0</v>
      </c>
      <c r="BY163" s="180" t="str">
        <f t="shared" ca="1" si="156"/>
        <v/>
      </c>
      <c r="BZ163" t="e">
        <f>リスト!#REF!</f>
        <v>#REF!</v>
      </c>
      <c r="CA163" s="290" t="e">
        <f>INDEX(リスト!X:X,MATCH($C163,リスト!$D:$D,0))</f>
        <v>#N/A</v>
      </c>
    </row>
    <row r="164" spans="1:79">
      <c r="A164" s="167">
        <f t="shared" si="125"/>
        <v>159</v>
      </c>
      <c r="B164" s="186" t="str">
        <f>リスト!C148</f>
        <v/>
      </c>
      <c r="C164" s="187">
        <f>リスト!D148</f>
        <v>0</v>
      </c>
      <c r="D164" s="188">
        <f>リスト!E148</f>
        <v>0</v>
      </c>
      <c r="E164" s="224">
        <f t="shared" ca="1" si="126"/>
        <v>2</v>
      </c>
      <c r="F164" s="172" t="str">
        <f t="shared" ca="1" si="38"/>
        <v/>
      </c>
      <c r="G164" s="173">
        <v>6</v>
      </c>
      <c r="H164" s="174">
        <v>10</v>
      </c>
      <c r="I164" s="172" t="e">
        <f t="shared" ca="1" si="127"/>
        <v>#VALUE!</v>
      </c>
      <c r="J164" s="133"/>
      <c r="K164" s="175" t="str">
        <f>リスト!H148</f>
        <v>NG</v>
      </c>
      <c r="L164" s="176" t="str">
        <f t="shared" ca="1" si="128"/>
        <v/>
      </c>
      <c r="M164" s="171">
        <f t="shared" ca="1" si="129"/>
        <v>24</v>
      </c>
      <c r="N164" s="177" t="str">
        <f>リスト!I148</f>
        <v>NG</v>
      </c>
      <c r="O164" s="176" t="str">
        <f t="shared" ca="1" si="130"/>
        <v/>
      </c>
      <c r="P164" s="171">
        <f t="shared" ca="1" si="131"/>
        <v>0</v>
      </c>
      <c r="Q164" s="172">
        <f t="shared" ca="1" si="132"/>
        <v>0</v>
      </c>
      <c r="R164" s="173">
        <v>0.56000000000000005</v>
      </c>
      <c r="S164" s="174">
        <v>0.84</v>
      </c>
      <c r="T164" s="172" t="str">
        <f t="shared" ca="1" si="133"/>
        <v/>
      </c>
      <c r="U164" s="140"/>
      <c r="V164" s="178" t="str">
        <f>リスト!J148</f>
        <v>NG</v>
      </c>
      <c r="W164" s="176" t="str">
        <f t="shared" ca="1" si="134"/>
        <v/>
      </c>
      <c r="X164" s="225">
        <f t="shared" ca="1" si="135"/>
        <v>0</v>
      </c>
      <c r="Y164" s="175" t="str">
        <f>リスト!K148</f>
        <v>NG</v>
      </c>
      <c r="Z164" s="176" t="str">
        <f t="shared" ca="1" si="136"/>
        <v/>
      </c>
      <c r="AA164" s="179">
        <f t="shared" ca="1" si="137"/>
        <v>0</v>
      </c>
      <c r="AB164" s="180" t="str">
        <f t="shared" ca="1" si="138"/>
        <v/>
      </c>
      <c r="AC164" s="189">
        <v>8</v>
      </c>
      <c r="AD164" s="190">
        <v>12</v>
      </c>
      <c r="AE164" s="180" t="str">
        <f t="shared" ca="1" si="14"/>
        <v/>
      </c>
      <c r="AF164" s="140"/>
      <c r="AG164" s="177" t="str">
        <f>リスト!L148</f>
        <v>NG</v>
      </c>
      <c r="AH164" s="176" t="str">
        <f t="shared" ca="1" si="139"/>
        <v/>
      </c>
      <c r="AI164" s="229">
        <f t="shared" ca="1" si="157"/>
        <v>211</v>
      </c>
      <c r="AJ164" s="183" t="str">
        <f t="shared" ca="1" si="140"/>
        <v/>
      </c>
      <c r="AK164" s="184">
        <v>200</v>
      </c>
      <c r="AL164" s="185">
        <v>300</v>
      </c>
      <c r="AM164" s="183" t="str">
        <f t="shared" ca="1" si="141"/>
        <v/>
      </c>
      <c r="AN164" s="175" t="str">
        <f>リスト!M148</f>
        <v>NG</v>
      </c>
      <c r="AO164" s="176" t="str">
        <f t="shared" ca="1" si="142"/>
        <v/>
      </c>
      <c r="AP164" s="179">
        <f t="shared" ca="1" si="143"/>
        <v>3</v>
      </c>
      <c r="AQ164" s="172">
        <f t="shared" ca="1" si="158"/>
        <v>1.4218009478672986</v>
      </c>
      <c r="AR164" s="191">
        <v>4</v>
      </c>
      <c r="AS164" s="192">
        <v>6</v>
      </c>
      <c r="AT164" s="172" t="str">
        <f t="shared" ca="1" si="144"/>
        <v/>
      </c>
      <c r="AU164" s="122"/>
      <c r="AV164" s="175" t="str">
        <f>リスト!N148</f>
        <v>NG</v>
      </c>
      <c r="AW164" s="176" t="str">
        <f t="shared" ca="1" si="145"/>
        <v/>
      </c>
      <c r="AX164" s="193">
        <f t="shared" ca="1" si="146"/>
        <v>0</v>
      </c>
      <c r="AY164" s="194" t="str">
        <f t="shared" ca="1" si="159"/>
        <v/>
      </c>
      <c r="AZ164" s="173">
        <v>4.4000000000000004</v>
      </c>
      <c r="BA164" s="174">
        <v>6.6</v>
      </c>
      <c r="BB164" s="172" t="str">
        <f t="shared" ca="1" si="147"/>
        <v/>
      </c>
      <c r="BC164" s="177" t="str">
        <f>リスト!O148</f>
        <v>NG</v>
      </c>
      <c r="BD164" s="176" t="str">
        <f t="shared" ca="1" si="148"/>
        <v/>
      </c>
      <c r="BE164" s="193">
        <f t="shared" ca="1" si="149"/>
        <v>0</v>
      </c>
      <c r="BF164" s="194" t="str">
        <f t="shared" ca="1" si="160"/>
        <v/>
      </c>
      <c r="BG164" s="173">
        <v>1.6</v>
      </c>
      <c r="BH164" s="174">
        <v>2.4</v>
      </c>
      <c r="BI164" s="172" t="str">
        <f t="shared" ca="1" si="150"/>
        <v/>
      </c>
      <c r="BJ164" s="140"/>
      <c r="BK164" s="140"/>
      <c r="BL164" s="178" t="str">
        <f>リスト!P148</f>
        <v>NG</v>
      </c>
      <c r="BM164" s="176" t="str">
        <f t="shared" ca="1" si="151"/>
        <v/>
      </c>
      <c r="BN164" s="193" t="str">
        <f t="shared" ca="1" si="152"/>
        <v/>
      </c>
      <c r="BO164" s="194" t="str">
        <f t="shared" ca="1" si="161"/>
        <v/>
      </c>
      <c r="BP164" s="173">
        <v>0.4</v>
      </c>
      <c r="BQ164" s="174">
        <v>0.6</v>
      </c>
      <c r="BR164" s="172" t="str">
        <f t="shared" ca="1" si="153"/>
        <v/>
      </c>
      <c r="BS164" s="175" t="str">
        <f>リスト!Q148</f>
        <v>NG</v>
      </c>
      <c r="BT164" s="176" t="str">
        <f t="shared" ca="1" si="154"/>
        <v/>
      </c>
      <c r="BU164" s="179" t="str">
        <f t="shared" ca="1" si="155"/>
        <v/>
      </c>
      <c r="BV164" s="180" t="str">
        <f t="shared" ca="1" si="162"/>
        <v/>
      </c>
      <c r="BW164" s="189">
        <v>0</v>
      </c>
      <c r="BX164" s="190">
        <v>0</v>
      </c>
      <c r="BY164" s="180" t="str">
        <f t="shared" ca="1" si="156"/>
        <v/>
      </c>
      <c r="BZ164" t="e">
        <f>リスト!#REF!</f>
        <v>#REF!</v>
      </c>
      <c r="CA164" s="290" t="e">
        <f>INDEX(リスト!X:X,MATCH($C164,リスト!$D:$D,0))</f>
        <v>#N/A</v>
      </c>
    </row>
    <row r="165" spans="1:79">
      <c r="A165" s="167">
        <f t="shared" si="125"/>
        <v>160</v>
      </c>
      <c r="B165" s="186" t="str">
        <f>リスト!C149</f>
        <v/>
      </c>
      <c r="C165" s="187">
        <f>リスト!D149</f>
        <v>0</v>
      </c>
      <c r="D165" s="188">
        <f>リスト!E149</f>
        <v>0</v>
      </c>
      <c r="E165" s="224">
        <f t="shared" ca="1" si="126"/>
        <v>1</v>
      </c>
      <c r="F165" s="172" t="str">
        <f t="shared" ca="1" si="38"/>
        <v/>
      </c>
      <c r="G165" s="173">
        <v>6</v>
      </c>
      <c r="H165" s="174">
        <v>10</v>
      </c>
      <c r="I165" s="172" t="e">
        <f t="shared" ca="1" si="127"/>
        <v>#VALUE!</v>
      </c>
      <c r="J165" s="133"/>
      <c r="K165" s="175" t="str">
        <f>リスト!H149</f>
        <v>NG</v>
      </c>
      <c r="L165" s="176" t="str">
        <f t="shared" ca="1" si="128"/>
        <v/>
      </c>
      <c r="M165" s="171">
        <f t="shared" ca="1" si="129"/>
        <v>27</v>
      </c>
      <c r="N165" s="177" t="str">
        <f>リスト!I149</f>
        <v>NG</v>
      </c>
      <c r="O165" s="176" t="str">
        <f t="shared" ca="1" si="130"/>
        <v/>
      </c>
      <c r="P165" s="171">
        <f t="shared" ca="1" si="131"/>
        <v>0</v>
      </c>
      <c r="Q165" s="172">
        <f t="shared" ca="1" si="132"/>
        <v>0</v>
      </c>
      <c r="R165" s="173">
        <v>0.56000000000000005</v>
      </c>
      <c r="S165" s="174">
        <v>0.84</v>
      </c>
      <c r="T165" s="172" t="str">
        <f t="shared" ca="1" si="133"/>
        <v/>
      </c>
      <c r="U165" s="140"/>
      <c r="V165" s="178" t="str">
        <f>リスト!J149</f>
        <v>NG</v>
      </c>
      <c r="W165" s="176" t="str">
        <f t="shared" ca="1" si="134"/>
        <v/>
      </c>
      <c r="X165" s="225">
        <f t="shared" ca="1" si="135"/>
        <v>0</v>
      </c>
      <c r="Y165" s="175" t="str">
        <f>リスト!K149</f>
        <v>NG</v>
      </c>
      <c r="Z165" s="176" t="str">
        <f t="shared" ca="1" si="136"/>
        <v/>
      </c>
      <c r="AA165" s="179">
        <f t="shared" ca="1" si="137"/>
        <v>0</v>
      </c>
      <c r="AB165" s="180" t="str">
        <f t="shared" ca="1" si="138"/>
        <v/>
      </c>
      <c r="AC165" s="189">
        <v>8</v>
      </c>
      <c r="AD165" s="190">
        <v>12</v>
      </c>
      <c r="AE165" s="180" t="str">
        <f t="shared" ca="1" si="14"/>
        <v/>
      </c>
      <c r="AF165" s="140"/>
      <c r="AG165" s="177" t="str">
        <f>リスト!L149</f>
        <v>NG</v>
      </c>
      <c r="AH165" s="176" t="str">
        <f t="shared" ca="1" si="139"/>
        <v/>
      </c>
      <c r="AI165" s="229">
        <f t="shared" ca="1" si="157"/>
        <v>95</v>
      </c>
      <c r="AJ165" s="183" t="str">
        <f t="shared" ca="1" si="140"/>
        <v/>
      </c>
      <c r="AK165" s="184">
        <v>200</v>
      </c>
      <c r="AL165" s="185">
        <v>300</v>
      </c>
      <c r="AM165" s="183" t="str">
        <f t="shared" ca="1" si="141"/>
        <v/>
      </c>
      <c r="AN165" s="175" t="str">
        <f>リスト!M149</f>
        <v>NG</v>
      </c>
      <c r="AO165" s="176" t="str">
        <f t="shared" ca="1" si="142"/>
        <v/>
      </c>
      <c r="AP165" s="179">
        <f t="shared" ca="1" si="143"/>
        <v>4</v>
      </c>
      <c r="AQ165" s="172">
        <f t="shared" ca="1" si="158"/>
        <v>4.2105263157894735</v>
      </c>
      <c r="AR165" s="191">
        <v>4</v>
      </c>
      <c r="AS165" s="192">
        <v>6</v>
      </c>
      <c r="AT165" s="172" t="str">
        <f t="shared" ca="1" si="144"/>
        <v/>
      </c>
      <c r="AU165" s="122"/>
      <c r="AV165" s="175" t="str">
        <f>リスト!N149</f>
        <v>NG</v>
      </c>
      <c r="AW165" s="176" t="str">
        <f t="shared" ca="1" si="145"/>
        <v/>
      </c>
      <c r="AX165" s="193">
        <f t="shared" ca="1" si="146"/>
        <v>0</v>
      </c>
      <c r="AY165" s="194" t="str">
        <f t="shared" ca="1" si="159"/>
        <v/>
      </c>
      <c r="AZ165" s="173">
        <v>4.4000000000000004</v>
      </c>
      <c r="BA165" s="174">
        <v>6.6</v>
      </c>
      <c r="BB165" s="172" t="str">
        <f t="shared" ca="1" si="147"/>
        <v/>
      </c>
      <c r="BC165" s="177" t="str">
        <f>リスト!O149</f>
        <v>NG</v>
      </c>
      <c r="BD165" s="176" t="str">
        <f t="shared" ca="1" si="148"/>
        <v/>
      </c>
      <c r="BE165" s="193">
        <f t="shared" ca="1" si="149"/>
        <v>0</v>
      </c>
      <c r="BF165" s="194" t="str">
        <f t="shared" ca="1" si="160"/>
        <v/>
      </c>
      <c r="BG165" s="173">
        <v>1.6</v>
      </c>
      <c r="BH165" s="174">
        <v>2.4</v>
      </c>
      <c r="BI165" s="172" t="str">
        <f t="shared" ca="1" si="150"/>
        <v/>
      </c>
      <c r="BJ165" s="140"/>
      <c r="BK165" s="140"/>
      <c r="BL165" s="178" t="str">
        <f>リスト!P149</f>
        <v>NG</v>
      </c>
      <c r="BM165" s="176" t="str">
        <f t="shared" ca="1" si="151"/>
        <v/>
      </c>
      <c r="BN165" s="193" t="str">
        <f t="shared" ca="1" si="152"/>
        <v/>
      </c>
      <c r="BO165" s="194" t="str">
        <f t="shared" ca="1" si="161"/>
        <v/>
      </c>
      <c r="BP165" s="173">
        <v>0.4</v>
      </c>
      <c r="BQ165" s="174">
        <v>0.6</v>
      </c>
      <c r="BR165" s="172" t="str">
        <f t="shared" ca="1" si="153"/>
        <v/>
      </c>
      <c r="BS165" s="175" t="str">
        <f>リスト!Q149</f>
        <v>NG</v>
      </c>
      <c r="BT165" s="176" t="str">
        <f t="shared" ca="1" si="154"/>
        <v/>
      </c>
      <c r="BU165" s="179" t="str">
        <f t="shared" ca="1" si="155"/>
        <v/>
      </c>
      <c r="BV165" s="180" t="str">
        <f t="shared" ca="1" si="162"/>
        <v/>
      </c>
      <c r="BW165" s="189">
        <v>0</v>
      </c>
      <c r="BX165" s="190">
        <v>0</v>
      </c>
      <c r="BY165" s="180" t="str">
        <f t="shared" ca="1" si="156"/>
        <v/>
      </c>
      <c r="BZ165" t="e">
        <f>リスト!#REF!</f>
        <v>#REF!</v>
      </c>
      <c r="CA165" s="290" t="e">
        <f>INDEX(リスト!X:X,MATCH($C165,リスト!$D:$D,0))</f>
        <v>#N/A</v>
      </c>
    </row>
    <row r="166" spans="1:79">
      <c r="A166" s="167">
        <f t="shared" si="125"/>
        <v>161</v>
      </c>
      <c r="B166" s="186" t="str">
        <f>リスト!C150</f>
        <v/>
      </c>
      <c r="C166" s="187">
        <f>リスト!D150</f>
        <v>0</v>
      </c>
      <c r="D166" s="188">
        <f>リスト!E150</f>
        <v>0</v>
      </c>
      <c r="E166" s="224">
        <f t="shared" ca="1" si="126"/>
        <v>5</v>
      </c>
      <c r="F166" s="172">
        <f t="shared" ca="1" si="38"/>
        <v>14.084507042253522</v>
      </c>
      <c r="G166" s="173">
        <v>6</v>
      </c>
      <c r="H166" s="174">
        <v>10</v>
      </c>
      <c r="I166" s="172">
        <f t="shared" ca="1" si="127"/>
        <v>4.0845070422535219</v>
      </c>
      <c r="J166" s="133"/>
      <c r="K166" s="175" t="str">
        <f>リスト!H150</f>
        <v>NG</v>
      </c>
      <c r="L166" s="176" t="str">
        <f t="shared" ca="1" si="128"/>
        <v/>
      </c>
      <c r="M166" s="171">
        <f t="shared" ca="1" si="129"/>
        <v>18</v>
      </c>
      <c r="N166" s="177" t="str">
        <f>リスト!I150</f>
        <v>NG</v>
      </c>
      <c r="O166" s="176" t="str">
        <f t="shared" ca="1" si="130"/>
        <v/>
      </c>
      <c r="P166" s="171">
        <f t="shared" ca="1" si="131"/>
        <v>6</v>
      </c>
      <c r="Q166" s="172">
        <f t="shared" ca="1" si="132"/>
        <v>0.33333333333333331</v>
      </c>
      <c r="R166" s="173">
        <v>0.56000000000000005</v>
      </c>
      <c r="S166" s="174">
        <v>0.84</v>
      </c>
      <c r="T166" s="172" t="str">
        <f t="shared" ca="1" si="133"/>
        <v/>
      </c>
      <c r="U166" s="140"/>
      <c r="V166" s="178" t="str">
        <f>リスト!J150</f>
        <v>NG</v>
      </c>
      <c r="W166" s="176" t="str">
        <f t="shared" ca="1" si="134"/>
        <v/>
      </c>
      <c r="X166" s="225">
        <f t="shared" ca="1" si="135"/>
        <v>0.35499999999999998</v>
      </c>
      <c r="Y166" s="175" t="str">
        <f>リスト!K150</f>
        <v>NG</v>
      </c>
      <c r="Z166" s="176" t="str">
        <f t="shared" ca="1" si="136"/>
        <v/>
      </c>
      <c r="AA166" s="179">
        <f t="shared" ca="1" si="137"/>
        <v>4</v>
      </c>
      <c r="AB166" s="180">
        <f t="shared" ca="1" si="138"/>
        <v>11.267605633802818</v>
      </c>
      <c r="AC166" s="189">
        <v>8</v>
      </c>
      <c r="AD166" s="190">
        <v>12</v>
      </c>
      <c r="AE166" s="180" t="str">
        <f t="shared" ca="1" si="14"/>
        <v/>
      </c>
      <c r="AF166" s="140"/>
      <c r="AG166" s="177" t="str">
        <f>リスト!L150</f>
        <v>NG</v>
      </c>
      <c r="AH166" s="176" t="str">
        <f t="shared" ca="1" si="139"/>
        <v/>
      </c>
      <c r="AI166" s="229">
        <f t="shared" ca="1" si="157"/>
        <v>113</v>
      </c>
      <c r="AJ166" s="183">
        <f t="shared" ca="1" si="140"/>
        <v>318.3098591549296</v>
      </c>
      <c r="AK166" s="184">
        <v>200</v>
      </c>
      <c r="AL166" s="185">
        <v>300</v>
      </c>
      <c r="AM166" s="183" t="str">
        <f t="shared" ca="1" si="141"/>
        <v/>
      </c>
      <c r="AN166" s="175" t="str">
        <f>リスト!M150</f>
        <v>NG</v>
      </c>
      <c r="AO166" s="176" t="str">
        <f t="shared" ca="1" si="142"/>
        <v/>
      </c>
      <c r="AP166" s="179">
        <f t="shared" ca="1" si="143"/>
        <v>8</v>
      </c>
      <c r="AQ166" s="172">
        <f t="shared" ca="1" si="158"/>
        <v>7.0796460176991145</v>
      </c>
      <c r="AR166" s="191">
        <v>4</v>
      </c>
      <c r="AS166" s="192">
        <v>6</v>
      </c>
      <c r="AT166" s="172" t="str">
        <f t="shared" ca="1" si="144"/>
        <v/>
      </c>
      <c r="AU166" s="122"/>
      <c r="AV166" s="175" t="str">
        <f>リスト!N150</f>
        <v>NG</v>
      </c>
      <c r="AW166" s="176" t="str">
        <f t="shared" ca="1" si="145"/>
        <v/>
      </c>
      <c r="AX166" s="193">
        <f t="shared" ca="1" si="146"/>
        <v>2</v>
      </c>
      <c r="AY166" s="194">
        <f t="shared" ca="1" si="159"/>
        <v>5.6338028169014089</v>
      </c>
      <c r="AZ166" s="173">
        <v>4.4000000000000004</v>
      </c>
      <c r="BA166" s="174">
        <v>6.6</v>
      </c>
      <c r="BB166" s="172" t="str">
        <f t="shared" ca="1" si="147"/>
        <v/>
      </c>
      <c r="BC166" s="177" t="str">
        <f>リスト!O150</f>
        <v>NG</v>
      </c>
      <c r="BD166" s="176" t="str">
        <f t="shared" ca="1" si="148"/>
        <v/>
      </c>
      <c r="BE166" s="193">
        <f t="shared" ca="1" si="149"/>
        <v>0</v>
      </c>
      <c r="BF166" s="194">
        <f t="shared" ca="1" si="160"/>
        <v>0</v>
      </c>
      <c r="BG166" s="173">
        <v>1.6</v>
      </c>
      <c r="BH166" s="174">
        <v>2.4</v>
      </c>
      <c r="BI166" s="172" t="str">
        <f t="shared" ca="1" si="150"/>
        <v/>
      </c>
      <c r="BJ166" s="140"/>
      <c r="BK166" s="140"/>
      <c r="BL166" s="178" t="str">
        <f>リスト!P150</f>
        <v>NG</v>
      </c>
      <c r="BM166" s="176" t="str">
        <f t="shared" ca="1" si="151"/>
        <v/>
      </c>
      <c r="BN166" s="193" t="str">
        <f t="shared" ca="1" si="152"/>
        <v/>
      </c>
      <c r="BO166" s="194" t="str">
        <f t="shared" ca="1" si="161"/>
        <v/>
      </c>
      <c r="BP166" s="173">
        <v>0.4</v>
      </c>
      <c r="BQ166" s="174">
        <v>0.6</v>
      </c>
      <c r="BR166" s="172" t="str">
        <f t="shared" ca="1" si="153"/>
        <v/>
      </c>
      <c r="BS166" s="175" t="str">
        <f>リスト!Q150</f>
        <v>NG</v>
      </c>
      <c r="BT166" s="176" t="str">
        <f t="shared" ca="1" si="154"/>
        <v/>
      </c>
      <c r="BU166" s="179" t="str">
        <f t="shared" ca="1" si="155"/>
        <v/>
      </c>
      <c r="BV166" s="180" t="str">
        <f t="shared" ca="1" si="162"/>
        <v/>
      </c>
      <c r="BW166" s="189">
        <v>0</v>
      </c>
      <c r="BX166" s="190">
        <v>0</v>
      </c>
      <c r="BY166" s="180" t="str">
        <f t="shared" ca="1" si="156"/>
        <v/>
      </c>
      <c r="BZ166" t="e">
        <f>リスト!#REF!</f>
        <v>#REF!</v>
      </c>
      <c r="CA166" s="290" t="e">
        <f>INDEX(リスト!X:X,MATCH($C166,リスト!$D:$D,0))</f>
        <v>#N/A</v>
      </c>
    </row>
    <row r="167" spans="1:79">
      <c r="A167" s="167">
        <f t="shared" si="125"/>
        <v>162</v>
      </c>
      <c r="B167" s="186" t="str">
        <f>リスト!C151</f>
        <v/>
      </c>
      <c r="C167" s="187">
        <f>リスト!D151</f>
        <v>0</v>
      </c>
      <c r="D167" s="188">
        <f>リスト!E151</f>
        <v>0</v>
      </c>
      <c r="E167" s="224" t="str">
        <f t="shared" ca="1" si="126"/>
        <v/>
      </c>
      <c r="F167" s="172" t="str">
        <f t="shared" ca="1" si="38"/>
        <v/>
      </c>
      <c r="G167" s="173">
        <v>6</v>
      </c>
      <c r="H167" s="174">
        <v>10</v>
      </c>
      <c r="I167" s="172" t="str">
        <f t="shared" ca="1" si="127"/>
        <v/>
      </c>
      <c r="J167" s="133"/>
      <c r="K167" s="175" t="str">
        <f>リスト!H151</f>
        <v>NG</v>
      </c>
      <c r="L167" s="176" t="str">
        <f t="shared" ca="1" si="128"/>
        <v/>
      </c>
      <c r="M167" s="171">
        <f t="shared" ca="1" si="129"/>
        <v>10</v>
      </c>
      <c r="N167" s="177" t="str">
        <f>リスト!I151</f>
        <v>NG</v>
      </c>
      <c r="O167" s="176" t="str">
        <f t="shared" ca="1" si="130"/>
        <v/>
      </c>
      <c r="P167" s="171">
        <f t="shared" ca="1" si="131"/>
        <v>0</v>
      </c>
      <c r="Q167" s="172">
        <f t="shared" ca="1" si="132"/>
        <v>0</v>
      </c>
      <c r="R167" s="173">
        <v>0.56000000000000005</v>
      </c>
      <c r="S167" s="174">
        <v>0.84</v>
      </c>
      <c r="T167" s="172" t="str">
        <f t="shared" ca="1" si="133"/>
        <v/>
      </c>
      <c r="U167" s="140"/>
      <c r="V167" s="178" t="str">
        <f>リスト!J151</f>
        <v>NG</v>
      </c>
      <c r="W167" s="176" t="str">
        <f t="shared" ca="1" si="134"/>
        <v/>
      </c>
      <c r="X167" s="225">
        <f t="shared" ca="1" si="135"/>
        <v>0.16</v>
      </c>
      <c r="Y167" s="175" t="str">
        <f>リスト!K151</f>
        <v>NG</v>
      </c>
      <c r="Z167" s="176" t="str">
        <f t="shared" ca="1" si="136"/>
        <v/>
      </c>
      <c r="AA167" s="179">
        <f t="shared" ca="1" si="137"/>
        <v>1</v>
      </c>
      <c r="AB167" s="180">
        <f t="shared" ca="1" si="138"/>
        <v>6.25</v>
      </c>
      <c r="AC167" s="189">
        <v>8</v>
      </c>
      <c r="AD167" s="190">
        <v>12</v>
      </c>
      <c r="AE167" s="180" t="str">
        <f t="shared" ca="1" si="14"/>
        <v/>
      </c>
      <c r="AF167" s="140"/>
      <c r="AG167" s="177" t="str">
        <f>リスト!L151</f>
        <v>NG</v>
      </c>
      <c r="AH167" s="176" t="str">
        <f t="shared" ca="1" si="139"/>
        <v/>
      </c>
      <c r="AI167" s="229">
        <f t="shared" ca="1" si="157"/>
        <v>3</v>
      </c>
      <c r="AJ167" s="183">
        <f t="shared" ca="1" si="140"/>
        <v>18.75</v>
      </c>
      <c r="AK167" s="184">
        <v>200</v>
      </c>
      <c r="AL167" s="185">
        <v>300</v>
      </c>
      <c r="AM167" s="183" t="str">
        <f t="shared" ca="1" si="141"/>
        <v/>
      </c>
      <c r="AN167" s="175" t="str">
        <f>リスト!M151</f>
        <v>NG</v>
      </c>
      <c r="AO167" s="176" t="str">
        <f t="shared" ca="1" si="142"/>
        <v/>
      </c>
      <c r="AP167" s="179">
        <f t="shared" ca="1" si="143"/>
        <v>0</v>
      </c>
      <c r="AQ167" s="172">
        <f t="shared" ca="1" si="158"/>
        <v>0</v>
      </c>
      <c r="AR167" s="191">
        <v>4</v>
      </c>
      <c r="AS167" s="192">
        <v>6</v>
      </c>
      <c r="AT167" s="172" t="str">
        <f t="shared" ca="1" si="144"/>
        <v/>
      </c>
      <c r="AU167" s="122"/>
      <c r="AV167" s="175" t="str">
        <f>リスト!N151</f>
        <v>NG</v>
      </c>
      <c r="AW167" s="176" t="str">
        <f t="shared" ca="1" si="145"/>
        <v/>
      </c>
      <c r="AX167" s="193">
        <f t="shared" ca="1" si="146"/>
        <v>0</v>
      </c>
      <c r="AY167" s="194">
        <f t="shared" ca="1" si="159"/>
        <v>0</v>
      </c>
      <c r="AZ167" s="173">
        <v>4.4000000000000004</v>
      </c>
      <c r="BA167" s="174">
        <v>6.6</v>
      </c>
      <c r="BB167" s="172" t="str">
        <f t="shared" ca="1" si="147"/>
        <v/>
      </c>
      <c r="BC167" s="177" t="str">
        <f>リスト!O151</f>
        <v>NG</v>
      </c>
      <c r="BD167" s="176" t="str">
        <f t="shared" ca="1" si="148"/>
        <v/>
      </c>
      <c r="BE167" s="193">
        <f t="shared" ca="1" si="149"/>
        <v>0</v>
      </c>
      <c r="BF167" s="194">
        <f t="shared" ca="1" si="160"/>
        <v>0</v>
      </c>
      <c r="BG167" s="173">
        <v>1.6</v>
      </c>
      <c r="BH167" s="174">
        <v>2.4</v>
      </c>
      <c r="BI167" s="172" t="str">
        <f t="shared" ca="1" si="150"/>
        <v/>
      </c>
      <c r="BJ167" s="140"/>
      <c r="BK167" s="140"/>
      <c r="BL167" s="178" t="str">
        <f>リスト!P151</f>
        <v>NG</v>
      </c>
      <c r="BM167" s="176" t="str">
        <f t="shared" ca="1" si="151"/>
        <v/>
      </c>
      <c r="BN167" s="193" t="str">
        <f t="shared" ca="1" si="152"/>
        <v/>
      </c>
      <c r="BO167" s="194" t="str">
        <f t="shared" ca="1" si="161"/>
        <v/>
      </c>
      <c r="BP167" s="173">
        <v>0.4</v>
      </c>
      <c r="BQ167" s="174">
        <v>0.6</v>
      </c>
      <c r="BR167" s="172" t="str">
        <f t="shared" ca="1" si="153"/>
        <v/>
      </c>
      <c r="BS167" s="175" t="str">
        <f>リスト!Q151</f>
        <v>NG</v>
      </c>
      <c r="BT167" s="176" t="str">
        <f t="shared" ca="1" si="154"/>
        <v/>
      </c>
      <c r="BU167" s="179" t="str">
        <f t="shared" ca="1" si="155"/>
        <v/>
      </c>
      <c r="BV167" s="180" t="str">
        <f t="shared" ca="1" si="162"/>
        <v/>
      </c>
      <c r="BW167" s="189">
        <v>0</v>
      </c>
      <c r="BX167" s="190">
        <v>0</v>
      </c>
      <c r="BY167" s="180" t="str">
        <f t="shared" ca="1" si="156"/>
        <v/>
      </c>
      <c r="BZ167" t="e">
        <f>リスト!#REF!</f>
        <v>#REF!</v>
      </c>
      <c r="CA167" s="290" t="e">
        <f>INDEX(リスト!X:X,MATCH($C167,リスト!$D:$D,0))</f>
        <v>#N/A</v>
      </c>
    </row>
    <row r="168" spans="1:79">
      <c r="A168" s="167">
        <f t="shared" si="125"/>
        <v>163</v>
      </c>
      <c r="B168" s="186" t="str">
        <f>リスト!C152</f>
        <v/>
      </c>
      <c r="C168" s="187">
        <f>リスト!D152</f>
        <v>0</v>
      </c>
      <c r="D168" s="188">
        <f>リスト!E152</f>
        <v>0</v>
      </c>
      <c r="E168" s="224">
        <f t="shared" ca="1" si="126"/>
        <v>2</v>
      </c>
      <c r="F168" s="172">
        <f t="shared" ca="1" si="38"/>
        <v>6.5146579804560263</v>
      </c>
      <c r="G168" s="173">
        <v>6</v>
      </c>
      <c r="H168" s="174">
        <v>10</v>
      </c>
      <c r="I168" s="172" t="str">
        <f t="shared" ca="1" si="127"/>
        <v>OK</v>
      </c>
      <c r="J168" s="133"/>
      <c r="K168" s="175" t="str">
        <f>リスト!H152</f>
        <v>NG</v>
      </c>
      <c r="L168" s="176" t="str">
        <f t="shared" ca="1" si="128"/>
        <v/>
      </c>
      <c r="M168" s="171">
        <f t="shared" ca="1" si="129"/>
        <v>13</v>
      </c>
      <c r="N168" s="177" t="str">
        <f>リスト!I152</f>
        <v>NG</v>
      </c>
      <c r="O168" s="176" t="str">
        <f t="shared" ca="1" si="130"/>
        <v/>
      </c>
      <c r="P168" s="171">
        <f t="shared" ca="1" si="131"/>
        <v>5</v>
      </c>
      <c r="Q168" s="172">
        <f t="shared" ca="1" si="132"/>
        <v>0.38461538461538464</v>
      </c>
      <c r="R168" s="173">
        <v>0.56000000000000005</v>
      </c>
      <c r="S168" s="174">
        <v>0.84</v>
      </c>
      <c r="T168" s="172" t="str">
        <f t="shared" ca="1" si="133"/>
        <v/>
      </c>
      <c r="U168" s="140"/>
      <c r="V168" s="178" t="str">
        <f>リスト!J152</f>
        <v>NG</v>
      </c>
      <c r="W168" s="176" t="str">
        <f t="shared" ca="1" si="134"/>
        <v/>
      </c>
      <c r="X168" s="225">
        <f t="shared" ca="1" si="135"/>
        <v>0.307</v>
      </c>
      <c r="Y168" s="175" t="str">
        <f>リスト!K152</f>
        <v>NG</v>
      </c>
      <c r="Z168" s="176" t="str">
        <f t="shared" ca="1" si="136"/>
        <v/>
      </c>
      <c r="AA168" s="179">
        <f t="shared" ca="1" si="137"/>
        <v>3</v>
      </c>
      <c r="AB168" s="180">
        <f t="shared" ca="1" si="138"/>
        <v>9.7719869706840399</v>
      </c>
      <c r="AC168" s="189">
        <v>8</v>
      </c>
      <c r="AD168" s="190">
        <v>12</v>
      </c>
      <c r="AE168" s="180" t="str">
        <f t="shared" ca="1" si="14"/>
        <v/>
      </c>
      <c r="AF168" s="140"/>
      <c r="AG168" s="177" t="str">
        <f>リスト!L152</f>
        <v>NG</v>
      </c>
      <c r="AH168" s="176" t="str">
        <f t="shared" ca="1" si="139"/>
        <v/>
      </c>
      <c r="AI168" s="229">
        <f t="shared" ca="1" si="157"/>
        <v>34</v>
      </c>
      <c r="AJ168" s="183">
        <f t="shared" ca="1" si="140"/>
        <v>110.74918566775244</v>
      </c>
      <c r="AK168" s="184">
        <v>200</v>
      </c>
      <c r="AL168" s="185">
        <v>300</v>
      </c>
      <c r="AM168" s="183" t="str">
        <f t="shared" ca="1" si="141"/>
        <v/>
      </c>
      <c r="AN168" s="175" t="str">
        <f>リスト!M152</f>
        <v>NG</v>
      </c>
      <c r="AO168" s="176" t="str">
        <f t="shared" ca="1" si="142"/>
        <v/>
      </c>
      <c r="AP168" s="179">
        <f t="shared" ca="1" si="143"/>
        <v>3</v>
      </c>
      <c r="AQ168" s="172">
        <f t="shared" ca="1" si="158"/>
        <v>8.8235294117647047</v>
      </c>
      <c r="AR168" s="191">
        <v>4</v>
      </c>
      <c r="AS168" s="192">
        <v>6</v>
      </c>
      <c r="AT168" s="172" t="str">
        <f t="shared" ca="1" si="144"/>
        <v/>
      </c>
      <c r="AU168" s="122"/>
      <c r="AV168" s="175" t="str">
        <f>リスト!N152</f>
        <v>NG</v>
      </c>
      <c r="AW168" s="176" t="str">
        <f t="shared" ca="1" si="145"/>
        <v/>
      </c>
      <c r="AX168" s="193">
        <f t="shared" ca="1" si="146"/>
        <v>3</v>
      </c>
      <c r="AY168" s="194">
        <f t="shared" ca="1" si="159"/>
        <v>9.7719869706840399</v>
      </c>
      <c r="AZ168" s="173">
        <v>4.4000000000000004</v>
      </c>
      <c r="BA168" s="174">
        <v>6.6</v>
      </c>
      <c r="BB168" s="172" t="str">
        <f t="shared" ca="1" si="147"/>
        <v/>
      </c>
      <c r="BC168" s="177" t="str">
        <f>リスト!O152</f>
        <v>NG</v>
      </c>
      <c r="BD168" s="176" t="str">
        <f t="shared" ca="1" si="148"/>
        <v/>
      </c>
      <c r="BE168" s="193">
        <f t="shared" ca="1" si="149"/>
        <v>1</v>
      </c>
      <c r="BF168" s="194">
        <f t="shared" ca="1" si="160"/>
        <v>3.2573289902280131</v>
      </c>
      <c r="BG168" s="173">
        <v>1.6</v>
      </c>
      <c r="BH168" s="174">
        <v>2.4</v>
      </c>
      <c r="BI168" s="172" t="str">
        <f t="shared" ca="1" si="150"/>
        <v/>
      </c>
      <c r="BJ168" s="140"/>
      <c r="BK168" s="140"/>
      <c r="BL168" s="178" t="str">
        <f>リスト!P152</f>
        <v>NG</v>
      </c>
      <c r="BM168" s="176" t="str">
        <f t="shared" ca="1" si="151"/>
        <v/>
      </c>
      <c r="BN168" s="193" t="str">
        <f t="shared" ca="1" si="152"/>
        <v/>
      </c>
      <c r="BO168" s="194" t="str">
        <f t="shared" ca="1" si="161"/>
        <v/>
      </c>
      <c r="BP168" s="173">
        <v>0.4</v>
      </c>
      <c r="BQ168" s="174">
        <v>0.6</v>
      </c>
      <c r="BR168" s="172" t="str">
        <f t="shared" ca="1" si="153"/>
        <v/>
      </c>
      <c r="BS168" s="175" t="str">
        <f>リスト!Q152</f>
        <v>NG</v>
      </c>
      <c r="BT168" s="176" t="str">
        <f t="shared" ca="1" si="154"/>
        <v/>
      </c>
      <c r="BU168" s="179" t="str">
        <f t="shared" ca="1" si="155"/>
        <v/>
      </c>
      <c r="BV168" s="180" t="str">
        <f t="shared" ca="1" si="162"/>
        <v/>
      </c>
      <c r="BW168" s="189">
        <v>0</v>
      </c>
      <c r="BX168" s="190">
        <v>0</v>
      </c>
      <c r="BY168" s="180" t="str">
        <f t="shared" ca="1" si="156"/>
        <v/>
      </c>
      <c r="BZ168" t="e">
        <f>リスト!#REF!</f>
        <v>#REF!</v>
      </c>
      <c r="CA168" s="290" t="e">
        <f>INDEX(リスト!X:X,MATCH($C168,リスト!$D:$D,0))</f>
        <v>#N/A</v>
      </c>
    </row>
    <row r="169" spans="1:79">
      <c r="A169" s="167">
        <f t="shared" si="125"/>
        <v>164</v>
      </c>
      <c r="B169" s="186" t="str">
        <f>リスト!C153</f>
        <v/>
      </c>
      <c r="C169" s="187">
        <f>リスト!D153</f>
        <v>0</v>
      </c>
      <c r="D169" s="188">
        <f>リスト!E153</f>
        <v>0</v>
      </c>
      <c r="E169" s="224">
        <f t="shared" ca="1" si="126"/>
        <v>1</v>
      </c>
      <c r="F169" s="172">
        <f t="shared" ca="1" si="38"/>
        <v>6.9444444444444446</v>
      </c>
      <c r="G169" s="173">
        <v>6</v>
      </c>
      <c r="H169" s="174">
        <v>10</v>
      </c>
      <c r="I169" s="172" t="str">
        <f t="shared" ca="1" si="127"/>
        <v>OK</v>
      </c>
      <c r="J169" s="133"/>
      <c r="K169" s="175" t="str">
        <f>リスト!H153</f>
        <v>NG</v>
      </c>
      <c r="L169" s="176" t="str">
        <f t="shared" ca="1" si="128"/>
        <v/>
      </c>
      <c r="M169" s="171">
        <f t="shared" ca="1" si="129"/>
        <v>8</v>
      </c>
      <c r="N169" s="177" t="str">
        <f>リスト!I153</f>
        <v>NG</v>
      </c>
      <c r="O169" s="176" t="str">
        <f t="shared" ca="1" si="130"/>
        <v/>
      </c>
      <c r="P169" s="171">
        <f t="shared" ca="1" si="131"/>
        <v>9</v>
      </c>
      <c r="Q169" s="172">
        <f t="shared" ca="1" si="132"/>
        <v>1.125</v>
      </c>
      <c r="R169" s="173">
        <v>0.56000000000000005</v>
      </c>
      <c r="S169" s="174">
        <v>0.84</v>
      </c>
      <c r="T169" s="172" t="str">
        <f t="shared" ca="1" si="133"/>
        <v/>
      </c>
      <c r="U169" s="140"/>
      <c r="V169" s="178" t="str">
        <f>リスト!J153</f>
        <v>NG</v>
      </c>
      <c r="W169" s="176" t="str">
        <f t="shared" ca="1" si="134"/>
        <v/>
      </c>
      <c r="X169" s="225">
        <f t="shared" ca="1" si="135"/>
        <v>0.14399999999999999</v>
      </c>
      <c r="Y169" s="175" t="str">
        <f>リスト!K153</f>
        <v>NG</v>
      </c>
      <c r="Z169" s="176" t="str">
        <f t="shared" ca="1" si="136"/>
        <v/>
      </c>
      <c r="AA169" s="179">
        <f t="shared" ca="1" si="137"/>
        <v>6</v>
      </c>
      <c r="AB169" s="180">
        <f t="shared" ca="1" si="138"/>
        <v>41.666666666666671</v>
      </c>
      <c r="AC169" s="189">
        <v>8</v>
      </c>
      <c r="AD169" s="190">
        <v>12</v>
      </c>
      <c r="AE169" s="180" t="str">
        <f t="shared" ca="1" si="14"/>
        <v/>
      </c>
      <c r="AF169" s="140"/>
      <c r="AG169" s="177" t="str">
        <f>リスト!L153</f>
        <v>NG</v>
      </c>
      <c r="AH169" s="176" t="str">
        <f t="shared" ca="1" si="139"/>
        <v/>
      </c>
      <c r="AI169" s="229">
        <f t="shared" ca="1" si="157"/>
        <v>11</v>
      </c>
      <c r="AJ169" s="183">
        <f t="shared" ca="1" si="140"/>
        <v>76.3888888888889</v>
      </c>
      <c r="AK169" s="184">
        <v>200</v>
      </c>
      <c r="AL169" s="185">
        <v>300</v>
      </c>
      <c r="AM169" s="183" t="str">
        <f t="shared" ca="1" si="141"/>
        <v/>
      </c>
      <c r="AN169" s="175" t="str">
        <f>リスト!M153</f>
        <v>NG</v>
      </c>
      <c r="AO169" s="176" t="str">
        <f t="shared" ca="1" si="142"/>
        <v/>
      </c>
      <c r="AP169" s="179">
        <f t="shared" ca="1" si="143"/>
        <v>2</v>
      </c>
      <c r="AQ169" s="172">
        <f t="shared" ca="1" si="158"/>
        <v>18.181818181818183</v>
      </c>
      <c r="AR169" s="191">
        <v>4</v>
      </c>
      <c r="AS169" s="192">
        <v>6</v>
      </c>
      <c r="AT169" s="172" t="str">
        <f t="shared" ca="1" si="144"/>
        <v/>
      </c>
      <c r="AU169" s="122"/>
      <c r="AV169" s="175" t="str">
        <f>リスト!N153</f>
        <v>NG</v>
      </c>
      <c r="AW169" s="176" t="str">
        <f t="shared" ca="1" si="145"/>
        <v/>
      </c>
      <c r="AX169" s="193">
        <f t="shared" ca="1" si="146"/>
        <v>1</v>
      </c>
      <c r="AY169" s="194">
        <f t="shared" ca="1" si="159"/>
        <v>6.9444444444444446</v>
      </c>
      <c r="AZ169" s="173">
        <v>4.4000000000000004</v>
      </c>
      <c r="BA169" s="174">
        <v>6.6</v>
      </c>
      <c r="BB169" s="172" t="str">
        <f t="shared" ca="1" si="147"/>
        <v/>
      </c>
      <c r="BC169" s="177" t="str">
        <f>リスト!O153</f>
        <v>NG</v>
      </c>
      <c r="BD169" s="176" t="str">
        <f t="shared" ca="1" si="148"/>
        <v/>
      </c>
      <c r="BE169" s="193">
        <f t="shared" ca="1" si="149"/>
        <v>1</v>
      </c>
      <c r="BF169" s="194">
        <f t="shared" ca="1" si="160"/>
        <v>6.9444444444444446</v>
      </c>
      <c r="BG169" s="173">
        <v>1.6</v>
      </c>
      <c r="BH169" s="174">
        <v>2.4</v>
      </c>
      <c r="BI169" s="172" t="str">
        <f t="shared" ca="1" si="150"/>
        <v/>
      </c>
      <c r="BJ169" s="140"/>
      <c r="BK169" s="140"/>
      <c r="BL169" s="178" t="str">
        <f>リスト!P153</f>
        <v>NG</v>
      </c>
      <c r="BM169" s="176" t="str">
        <f t="shared" ca="1" si="151"/>
        <v/>
      </c>
      <c r="BN169" s="193" t="str">
        <f t="shared" ca="1" si="152"/>
        <v/>
      </c>
      <c r="BO169" s="194" t="str">
        <f t="shared" ca="1" si="161"/>
        <v/>
      </c>
      <c r="BP169" s="173">
        <v>0.4</v>
      </c>
      <c r="BQ169" s="174">
        <v>0.6</v>
      </c>
      <c r="BR169" s="172" t="str">
        <f t="shared" ca="1" si="153"/>
        <v/>
      </c>
      <c r="BS169" s="175" t="str">
        <f>リスト!Q153</f>
        <v>NG</v>
      </c>
      <c r="BT169" s="176" t="str">
        <f t="shared" ca="1" si="154"/>
        <v/>
      </c>
      <c r="BU169" s="179" t="str">
        <f t="shared" ca="1" si="155"/>
        <v/>
      </c>
      <c r="BV169" s="180" t="str">
        <f t="shared" ca="1" si="162"/>
        <v/>
      </c>
      <c r="BW169" s="189">
        <v>0</v>
      </c>
      <c r="BX169" s="190">
        <v>0</v>
      </c>
      <c r="BY169" s="180" t="str">
        <f t="shared" ca="1" si="156"/>
        <v/>
      </c>
      <c r="BZ169" t="e">
        <f>リスト!#REF!</f>
        <v>#REF!</v>
      </c>
      <c r="CA169" s="290" t="e">
        <f>INDEX(リスト!X:X,MATCH($C169,リスト!$D:$D,0))</f>
        <v>#N/A</v>
      </c>
    </row>
    <row r="170" spans="1:79">
      <c r="A170" s="167">
        <f t="shared" si="125"/>
        <v>165</v>
      </c>
      <c r="B170" s="186" t="str">
        <f>リスト!C154</f>
        <v/>
      </c>
      <c r="C170" s="187">
        <f>リスト!D154</f>
        <v>0</v>
      </c>
      <c r="D170" s="188">
        <f>リスト!E154</f>
        <v>0</v>
      </c>
      <c r="E170" s="224">
        <f t="shared" ca="1" si="126"/>
        <v>1</v>
      </c>
      <c r="F170" s="172">
        <f t="shared" ca="1" si="38"/>
        <v>2.159827213822894</v>
      </c>
      <c r="G170" s="173">
        <v>6</v>
      </c>
      <c r="H170" s="174">
        <v>10</v>
      </c>
      <c r="I170" s="172" t="e">
        <f t="shared" ca="1" si="127"/>
        <v>#VALUE!</v>
      </c>
      <c r="J170" s="133"/>
      <c r="K170" s="175" t="str">
        <f>リスト!H154</f>
        <v>NG</v>
      </c>
      <c r="L170" s="176" t="str">
        <f t="shared" ca="1" si="128"/>
        <v/>
      </c>
      <c r="M170" s="171">
        <f t="shared" ca="1" si="129"/>
        <v>19</v>
      </c>
      <c r="N170" s="177" t="str">
        <f>リスト!I154</f>
        <v>NG</v>
      </c>
      <c r="O170" s="176" t="str">
        <f t="shared" ca="1" si="130"/>
        <v/>
      </c>
      <c r="P170" s="171">
        <f t="shared" ca="1" si="131"/>
        <v>4</v>
      </c>
      <c r="Q170" s="172">
        <f t="shared" ca="1" si="132"/>
        <v>0.21052631578947367</v>
      </c>
      <c r="R170" s="173">
        <v>0.56000000000000005</v>
      </c>
      <c r="S170" s="174">
        <v>0.84</v>
      </c>
      <c r="T170" s="172" t="str">
        <f t="shared" ca="1" si="133"/>
        <v/>
      </c>
      <c r="U170" s="140"/>
      <c r="V170" s="178" t="str">
        <f>リスト!J154</f>
        <v>NG</v>
      </c>
      <c r="W170" s="176" t="str">
        <f t="shared" ca="1" si="134"/>
        <v/>
      </c>
      <c r="X170" s="225">
        <f t="shared" ca="1" si="135"/>
        <v>0.46300000000000002</v>
      </c>
      <c r="Y170" s="175" t="str">
        <f>リスト!K154</f>
        <v>NG</v>
      </c>
      <c r="Z170" s="176" t="str">
        <f t="shared" ca="1" si="136"/>
        <v/>
      </c>
      <c r="AA170" s="179">
        <f t="shared" ca="1" si="137"/>
        <v>2</v>
      </c>
      <c r="AB170" s="180">
        <f t="shared" ca="1" si="138"/>
        <v>4.319654427645788</v>
      </c>
      <c r="AC170" s="189">
        <v>8</v>
      </c>
      <c r="AD170" s="190">
        <v>12</v>
      </c>
      <c r="AE170" s="180" t="str">
        <f t="shared" ca="1" si="14"/>
        <v/>
      </c>
      <c r="AF170" s="140"/>
      <c r="AG170" s="177" t="str">
        <f>リスト!L154</f>
        <v>NG</v>
      </c>
      <c r="AH170" s="176" t="str">
        <f t="shared" ca="1" si="139"/>
        <v/>
      </c>
      <c r="AI170" s="229">
        <f t="shared" ca="1" si="157"/>
        <v>46</v>
      </c>
      <c r="AJ170" s="183">
        <f t="shared" ca="1" si="140"/>
        <v>99.352051835853132</v>
      </c>
      <c r="AK170" s="184">
        <v>200</v>
      </c>
      <c r="AL170" s="185">
        <v>300</v>
      </c>
      <c r="AM170" s="183" t="str">
        <f t="shared" ca="1" si="141"/>
        <v/>
      </c>
      <c r="AN170" s="175" t="str">
        <f>リスト!M154</f>
        <v>NG</v>
      </c>
      <c r="AO170" s="176" t="str">
        <f t="shared" ca="1" si="142"/>
        <v/>
      </c>
      <c r="AP170" s="179">
        <f t="shared" ca="1" si="143"/>
        <v>1</v>
      </c>
      <c r="AQ170" s="172">
        <f t="shared" ca="1" si="158"/>
        <v>2.1739130434782608</v>
      </c>
      <c r="AR170" s="191">
        <v>4</v>
      </c>
      <c r="AS170" s="192">
        <v>6</v>
      </c>
      <c r="AT170" s="172" t="str">
        <f t="shared" ca="1" si="144"/>
        <v/>
      </c>
      <c r="AU170" s="122"/>
      <c r="AV170" s="175" t="str">
        <f>リスト!N154</f>
        <v>NG</v>
      </c>
      <c r="AW170" s="176" t="str">
        <f t="shared" ca="1" si="145"/>
        <v/>
      </c>
      <c r="AX170" s="193">
        <f t="shared" ca="1" si="146"/>
        <v>0</v>
      </c>
      <c r="AY170" s="194">
        <f t="shared" ca="1" si="159"/>
        <v>0</v>
      </c>
      <c r="AZ170" s="173">
        <v>4.4000000000000004</v>
      </c>
      <c r="BA170" s="174">
        <v>6.6</v>
      </c>
      <c r="BB170" s="172" t="str">
        <f t="shared" ca="1" si="147"/>
        <v/>
      </c>
      <c r="BC170" s="177" t="str">
        <f>リスト!O154</f>
        <v>NG</v>
      </c>
      <c r="BD170" s="176" t="str">
        <f t="shared" ca="1" si="148"/>
        <v/>
      </c>
      <c r="BE170" s="193">
        <f t="shared" ca="1" si="149"/>
        <v>0</v>
      </c>
      <c r="BF170" s="194">
        <f t="shared" ca="1" si="160"/>
        <v>0</v>
      </c>
      <c r="BG170" s="173">
        <v>1.6</v>
      </c>
      <c r="BH170" s="174">
        <v>2.4</v>
      </c>
      <c r="BI170" s="172" t="str">
        <f t="shared" ca="1" si="150"/>
        <v/>
      </c>
      <c r="BJ170" s="140"/>
      <c r="BK170" s="140"/>
      <c r="BL170" s="178" t="str">
        <f>リスト!P154</f>
        <v>NG</v>
      </c>
      <c r="BM170" s="176" t="str">
        <f t="shared" ca="1" si="151"/>
        <v/>
      </c>
      <c r="BN170" s="193" t="str">
        <f t="shared" ca="1" si="152"/>
        <v/>
      </c>
      <c r="BO170" s="194" t="str">
        <f t="shared" ca="1" si="161"/>
        <v/>
      </c>
      <c r="BP170" s="173">
        <v>0.4</v>
      </c>
      <c r="BQ170" s="174">
        <v>0.6</v>
      </c>
      <c r="BR170" s="172" t="str">
        <f t="shared" ca="1" si="153"/>
        <v/>
      </c>
      <c r="BS170" s="175" t="str">
        <f>リスト!Q154</f>
        <v>NG</v>
      </c>
      <c r="BT170" s="176" t="str">
        <f t="shared" ca="1" si="154"/>
        <v/>
      </c>
      <c r="BU170" s="179" t="str">
        <f t="shared" ca="1" si="155"/>
        <v/>
      </c>
      <c r="BV170" s="180" t="str">
        <f t="shared" ca="1" si="162"/>
        <v/>
      </c>
      <c r="BW170" s="189">
        <v>0</v>
      </c>
      <c r="BX170" s="190">
        <v>0</v>
      </c>
      <c r="BY170" s="180" t="str">
        <f t="shared" ca="1" si="156"/>
        <v/>
      </c>
      <c r="BZ170" t="e">
        <f>リスト!#REF!</f>
        <v>#REF!</v>
      </c>
      <c r="CA170" s="290" t="e">
        <f>INDEX(リスト!X:X,MATCH($C170,リスト!$D:$D,0))</f>
        <v>#N/A</v>
      </c>
    </row>
    <row r="171" spans="1:79">
      <c r="A171" s="167">
        <f t="shared" si="125"/>
        <v>166</v>
      </c>
      <c r="B171" s="186" t="str">
        <f>リスト!C155</f>
        <v/>
      </c>
      <c r="C171" s="187">
        <f>リスト!D155</f>
        <v>0</v>
      </c>
      <c r="D171" s="188">
        <f>リスト!E155</f>
        <v>0</v>
      </c>
      <c r="E171" s="224">
        <f t="shared" ca="1" si="126"/>
        <v>3</v>
      </c>
      <c r="F171" s="172">
        <f t="shared" ca="1" si="38"/>
        <v>15.384615384615383</v>
      </c>
      <c r="G171" s="173">
        <v>6</v>
      </c>
      <c r="H171" s="174">
        <v>10</v>
      </c>
      <c r="I171" s="172">
        <f t="shared" ca="1" si="127"/>
        <v>5.3846153846153832</v>
      </c>
      <c r="J171" s="133"/>
      <c r="K171" s="175" t="str">
        <f>リスト!H155</f>
        <v>NG</v>
      </c>
      <c r="L171" s="176" t="str">
        <f t="shared" ca="1" si="128"/>
        <v/>
      </c>
      <c r="M171" s="171">
        <f t="shared" ca="1" si="129"/>
        <v>11</v>
      </c>
      <c r="N171" s="177" t="str">
        <f>リスト!I155</f>
        <v>NG</v>
      </c>
      <c r="O171" s="176" t="str">
        <f t="shared" ca="1" si="130"/>
        <v/>
      </c>
      <c r="P171" s="171">
        <f t="shared" ca="1" si="131"/>
        <v>4</v>
      </c>
      <c r="Q171" s="172">
        <f t="shared" ca="1" si="132"/>
        <v>0.36363636363636365</v>
      </c>
      <c r="R171" s="173">
        <v>0.56000000000000005</v>
      </c>
      <c r="S171" s="174">
        <v>0.84</v>
      </c>
      <c r="T171" s="172" t="str">
        <f t="shared" ca="1" si="133"/>
        <v/>
      </c>
      <c r="U171" s="140"/>
      <c r="V171" s="178" t="str">
        <f>リスト!J155</f>
        <v>NG</v>
      </c>
      <c r="W171" s="176" t="str">
        <f t="shared" ca="1" si="134"/>
        <v/>
      </c>
      <c r="X171" s="225">
        <f t="shared" ca="1" si="135"/>
        <v>0.19500000000000001</v>
      </c>
      <c r="Y171" s="175" t="str">
        <f>リスト!K155</f>
        <v>NG</v>
      </c>
      <c r="Z171" s="176" t="str">
        <f t="shared" ca="1" si="136"/>
        <v/>
      </c>
      <c r="AA171" s="179">
        <f t="shared" ca="1" si="137"/>
        <v>2</v>
      </c>
      <c r="AB171" s="180">
        <f t="shared" ca="1" si="138"/>
        <v>10.256410256410255</v>
      </c>
      <c r="AC171" s="189">
        <v>8</v>
      </c>
      <c r="AD171" s="190">
        <v>12</v>
      </c>
      <c r="AE171" s="180" t="str">
        <f t="shared" ca="1" si="14"/>
        <v/>
      </c>
      <c r="AF171" s="140"/>
      <c r="AG171" s="177" t="str">
        <f>リスト!L155</f>
        <v>NG</v>
      </c>
      <c r="AH171" s="176" t="str">
        <f t="shared" ca="1" si="139"/>
        <v/>
      </c>
      <c r="AI171" s="229">
        <f t="shared" ca="1" si="157"/>
        <v>16</v>
      </c>
      <c r="AJ171" s="183">
        <f t="shared" ca="1" si="140"/>
        <v>82.051282051282044</v>
      </c>
      <c r="AK171" s="184">
        <v>200</v>
      </c>
      <c r="AL171" s="185">
        <v>300</v>
      </c>
      <c r="AM171" s="183" t="str">
        <f t="shared" ca="1" si="141"/>
        <v/>
      </c>
      <c r="AN171" s="175" t="str">
        <f>リスト!M155</f>
        <v>NG</v>
      </c>
      <c r="AO171" s="176" t="str">
        <f t="shared" ca="1" si="142"/>
        <v/>
      </c>
      <c r="AP171" s="179">
        <f t="shared" ca="1" si="143"/>
        <v>4</v>
      </c>
      <c r="AQ171" s="172">
        <f t="shared" ca="1" si="158"/>
        <v>25</v>
      </c>
      <c r="AR171" s="191">
        <v>4</v>
      </c>
      <c r="AS171" s="192">
        <v>6</v>
      </c>
      <c r="AT171" s="172" t="str">
        <f t="shared" ca="1" si="144"/>
        <v/>
      </c>
      <c r="AU171" s="122"/>
      <c r="AV171" s="175" t="str">
        <f>リスト!N155</f>
        <v>NG</v>
      </c>
      <c r="AW171" s="176" t="str">
        <f t="shared" ca="1" si="145"/>
        <v/>
      </c>
      <c r="AX171" s="193">
        <f t="shared" ca="1" si="146"/>
        <v>2</v>
      </c>
      <c r="AY171" s="194">
        <f t="shared" ca="1" si="159"/>
        <v>10.256410256410255</v>
      </c>
      <c r="AZ171" s="173">
        <v>4.4000000000000004</v>
      </c>
      <c r="BA171" s="174">
        <v>6.6</v>
      </c>
      <c r="BB171" s="172" t="str">
        <f t="shared" ca="1" si="147"/>
        <v/>
      </c>
      <c r="BC171" s="177" t="str">
        <f>リスト!O155</f>
        <v>NG</v>
      </c>
      <c r="BD171" s="176" t="str">
        <f t="shared" ca="1" si="148"/>
        <v/>
      </c>
      <c r="BE171" s="193">
        <f t="shared" ca="1" si="149"/>
        <v>3</v>
      </c>
      <c r="BF171" s="194">
        <f t="shared" ca="1" si="160"/>
        <v>15.384615384615383</v>
      </c>
      <c r="BG171" s="173">
        <v>1.6</v>
      </c>
      <c r="BH171" s="174">
        <v>2.4</v>
      </c>
      <c r="BI171" s="172" t="str">
        <f t="shared" ca="1" si="150"/>
        <v/>
      </c>
      <c r="BJ171" s="140"/>
      <c r="BK171" s="140"/>
      <c r="BL171" s="178" t="str">
        <f>リスト!P155</f>
        <v>NG</v>
      </c>
      <c r="BM171" s="176" t="str">
        <f t="shared" ca="1" si="151"/>
        <v/>
      </c>
      <c r="BN171" s="193" t="str">
        <f t="shared" ca="1" si="152"/>
        <v/>
      </c>
      <c r="BO171" s="194" t="str">
        <f t="shared" ca="1" si="161"/>
        <v/>
      </c>
      <c r="BP171" s="173">
        <v>0.4</v>
      </c>
      <c r="BQ171" s="174">
        <v>0.6</v>
      </c>
      <c r="BR171" s="172" t="str">
        <f t="shared" ca="1" si="153"/>
        <v/>
      </c>
      <c r="BS171" s="175" t="str">
        <f>リスト!Q155</f>
        <v>NG</v>
      </c>
      <c r="BT171" s="176" t="str">
        <f t="shared" ca="1" si="154"/>
        <v/>
      </c>
      <c r="BU171" s="179" t="str">
        <f t="shared" ca="1" si="155"/>
        <v/>
      </c>
      <c r="BV171" s="180" t="str">
        <f t="shared" ca="1" si="162"/>
        <v/>
      </c>
      <c r="BW171" s="189">
        <v>0</v>
      </c>
      <c r="BX171" s="190">
        <v>0</v>
      </c>
      <c r="BY171" s="180" t="str">
        <f t="shared" ca="1" si="156"/>
        <v/>
      </c>
      <c r="BZ171" t="e">
        <f>リスト!#REF!</f>
        <v>#REF!</v>
      </c>
      <c r="CA171" s="290" t="e">
        <f>INDEX(リスト!X:X,MATCH($C171,リスト!$D:$D,0))</f>
        <v>#N/A</v>
      </c>
    </row>
    <row r="172" spans="1:79">
      <c r="A172" s="167">
        <f t="shared" si="125"/>
        <v>167</v>
      </c>
      <c r="B172" s="186" t="str">
        <f>リスト!C156</f>
        <v/>
      </c>
      <c r="C172" s="187">
        <f>リスト!D156</f>
        <v>0</v>
      </c>
      <c r="D172" s="188">
        <f>リスト!E156</f>
        <v>0</v>
      </c>
      <c r="E172" s="224">
        <f t="shared" ca="1" si="126"/>
        <v>2</v>
      </c>
      <c r="F172" s="172">
        <f t="shared" ca="1" si="38"/>
        <v>3.4071550255536627</v>
      </c>
      <c r="G172" s="173">
        <v>6</v>
      </c>
      <c r="H172" s="174">
        <v>10</v>
      </c>
      <c r="I172" s="172" t="e">
        <f t="shared" ca="1" si="127"/>
        <v>#VALUE!</v>
      </c>
      <c r="J172" s="133"/>
      <c r="K172" s="175" t="str">
        <f>リスト!H156</f>
        <v>NG</v>
      </c>
      <c r="L172" s="176" t="str">
        <f t="shared" ca="1" si="128"/>
        <v/>
      </c>
      <c r="M172" s="171">
        <f t="shared" ca="1" si="129"/>
        <v>15</v>
      </c>
      <c r="N172" s="177" t="str">
        <f>リスト!I156</f>
        <v>NG</v>
      </c>
      <c r="O172" s="176" t="str">
        <f t="shared" ca="1" si="130"/>
        <v/>
      </c>
      <c r="P172" s="171">
        <f t="shared" ca="1" si="131"/>
        <v>3</v>
      </c>
      <c r="Q172" s="172">
        <f t="shared" ca="1" si="132"/>
        <v>0.2</v>
      </c>
      <c r="R172" s="173">
        <v>0.56000000000000005</v>
      </c>
      <c r="S172" s="174">
        <v>0.84</v>
      </c>
      <c r="T172" s="172" t="str">
        <f t="shared" ca="1" si="133"/>
        <v/>
      </c>
      <c r="U172" s="140"/>
      <c r="V172" s="178" t="str">
        <f>リスト!J156</f>
        <v>NG</v>
      </c>
      <c r="W172" s="176" t="str">
        <f t="shared" ca="1" si="134"/>
        <v/>
      </c>
      <c r="X172" s="225">
        <f t="shared" ca="1" si="135"/>
        <v>0.58699999999999997</v>
      </c>
      <c r="Y172" s="175" t="str">
        <f>リスト!K156</f>
        <v>NG</v>
      </c>
      <c r="Z172" s="176" t="str">
        <f t="shared" ca="1" si="136"/>
        <v/>
      </c>
      <c r="AA172" s="179">
        <f t="shared" ca="1" si="137"/>
        <v>0</v>
      </c>
      <c r="AB172" s="180">
        <f t="shared" ca="1" si="138"/>
        <v>0</v>
      </c>
      <c r="AC172" s="189">
        <v>8</v>
      </c>
      <c r="AD172" s="190">
        <v>12</v>
      </c>
      <c r="AE172" s="180" t="str">
        <f t="shared" ca="1" si="14"/>
        <v/>
      </c>
      <c r="AF172" s="140"/>
      <c r="AG172" s="177" t="str">
        <f>リスト!L156</f>
        <v>NG</v>
      </c>
      <c r="AH172" s="176" t="str">
        <f t="shared" ca="1" si="139"/>
        <v/>
      </c>
      <c r="AI172" s="229">
        <f t="shared" ca="1" si="157"/>
        <v>145</v>
      </c>
      <c r="AJ172" s="183">
        <f t="shared" ca="1" si="140"/>
        <v>247.01873935264055</v>
      </c>
      <c r="AK172" s="184">
        <v>200</v>
      </c>
      <c r="AL172" s="185">
        <v>300</v>
      </c>
      <c r="AM172" s="183" t="str">
        <f t="shared" ca="1" si="141"/>
        <v/>
      </c>
      <c r="AN172" s="175" t="str">
        <f>リスト!M156</f>
        <v>NG</v>
      </c>
      <c r="AO172" s="176" t="str">
        <f t="shared" ca="1" si="142"/>
        <v/>
      </c>
      <c r="AP172" s="179">
        <f t="shared" ca="1" si="143"/>
        <v>2</v>
      </c>
      <c r="AQ172" s="172">
        <f t="shared" ca="1" si="158"/>
        <v>1.3793103448275863</v>
      </c>
      <c r="AR172" s="191">
        <v>4</v>
      </c>
      <c r="AS172" s="192">
        <v>6</v>
      </c>
      <c r="AT172" s="172" t="str">
        <f t="shared" ca="1" si="144"/>
        <v/>
      </c>
      <c r="AU172" s="122"/>
      <c r="AV172" s="175" t="str">
        <f>リスト!N156</f>
        <v>NG</v>
      </c>
      <c r="AW172" s="176" t="str">
        <f t="shared" ca="1" si="145"/>
        <v/>
      </c>
      <c r="AX172" s="193">
        <f t="shared" ca="1" si="146"/>
        <v>0</v>
      </c>
      <c r="AY172" s="194">
        <f t="shared" ca="1" si="159"/>
        <v>0</v>
      </c>
      <c r="AZ172" s="173">
        <v>4.4000000000000004</v>
      </c>
      <c r="BA172" s="174">
        <v>6.6</v>
      </c>
      <c r="BB172" s="172" t="str">
        <f t="shared" ca="1" si="147"/>
        <v/>
      </c>
      <c r="BC172" s="177" t="str">
        <f>リスト!O156</f>
        <v>NG</v>
      </c>
      <c r="BD172" s="176" t="str">
        <f t="shared" ca="1" si="148"/>
        <v/>
      </c>
      <c r="BE172" s="193">
        <f t="shared" ca="1" si="149"/>
        <v>0</v>
      </c>
      <c r="BF172" s="194">
        <f t="shared" ca="1" si="160"/>
        <v>0</v>
      </c>
      <c r="BG172" s="173">
        <v>1.6</v>
      </c>
      <c r="BH172" s="174">
        <v>2.4</v>
      </c>
      <c r="BI172" s="172" t="str">
        <f t="shared" ca="1" si="150"/>
        <v/>
      </c>
      <c r="BJ172" s="140"/>
      <c r="BK172" s="140"/>
      <c r="BL172" s="178" t="str">
        <f>リスト!P156</f>
        <v>NG</v>
      </c>
      <c r="BM172" s="176" t="str">
        <f t="shared" ca="1" si="151"/>
        <v/>
      </c>
      <c r="BN172" s="193" t="str">
        <f t="shared" ca="1" si="152"/>
        <v/>
      </c>
      <c r="BO172" s="194" t="str">
        <f t="shared" ca="1" si="161"/>
        <v/>
      </c>
      <c r="BP172" s="173">
        <v>0.4</v>
      </c>
      <c r="BQ172" s="174">
        <v>0.6</v>
      </c>
      <c r="BR172" s="172" t="str">
        <f t="shared" ca="1" si="153"/>
        <v/>
      </c>
      <c r="BS172" s="175" t="str">
        <f>リスト!Q156</f>
        <v>NG</v>
      </c>
      <c r="BT172" s="176" t="str">
        <f t="shared" ca="1" si="154"/>
        <v/>
      </c>
      <c r="BU172" s="179" t="str">
        <f t="shared" ca="1" si="155"/>
        <v/>
      </c>
      <c r="BV172" s="180" t="str">
        <f t="shared" ca="1" si="162"/>
        <v/>
      </c>
      <c r="BW172" s="189">
        <v>0</v>
      </c>
      <c r="BX172" s="190">
        <v>0</v>
      </c>
      <c r="BY172" s="180" t="str">
        <f t="shared" ca="1" si="156"/>
        <v/>
      </c>
      <c r="BZ172" t="e">
        <f>リスト!#REF!</f>
        <v>#REF!</v>
      </c>
      <c r="CA172" s="290" t="e">
        <f>INDEX(リスト!X:X,MATCH($C172,リスト!$D:$D,0))</f>
        <v>#N/A</v>
      </c>
    </row>
    <row r="173" spans="1:79">
      <c r="A173" s="167">
        <f t="shared" si="125"/>
        <v>168</v>
      </c>
      <c r="B173" s="186" t="str">
        <f>リスト!C157</f>
        <v/>
      </c>
      <c r="C173" s="187">
        <f>リスト!D157</f>
        <v>0</v>
      </c>
      <c r="D173" s="188">
        <f>リスト!E157</f>
        <v>0</v>
      </c>
      <c r="E173" s="224">
        <f t="shared" ca="1" si="126"/>
        <v>1</v>
      </c>
      <c r="F173" s="172">
        <f t="shared" ca="1" si="38"/>
        <v>3.8759689922480618</v>
      </c>
      <c r="G173" s="173">
        <v>6</v>
      </c>
      <c r="H173" s="174">
        <v>10</v>
      </c>
      <c r="I173" s="172" t="e">
        <f t="shared" ca="1" si="127"/>
        <v>#VALUE!</v>
      </c>
      <c r="J173" s="133"/>
      <c r="K173" s="175" t="str">
        <f>リスト!H157</f>
        <v>NG</v>
      </c>
      <c r="L173" s="176" t="str">
        <f t="shared" ca="1" si="128"/>
        <v/>
      </c>
      <c r="M173" s="171">
        <f t="shared" ca="1" si="129"/>
        <v>9</v>
      </c>
      <c r="N173" s="177" t="str">
        <f>リスト!I157</f>
        <v>NG</v>
      </c>
      <c r="O173" s="176" t="str">
        <f t="shared" ca="1" si="130"/>
        <v/>
      </c>
      <c r="P173" s="171">
        <f t="shared" ca="1" si="131"/>
        <v>4</v>
      </c>
      <c r="Q173" s="172">
        <f t="shared" ca="1" si="132"/>
        <v>0.44444444444444442</v>
      </c>
      <c r="R173" s="173">
        <v>0.56000000000000005</v>
      </c>
      <c r="S173" s="174">
        <v>0.84</v>
      </c>
      <c r="T173" s="172" t="str">
        <f t="shared" ca="1" si="133"/>
        <v/>
      </c>
      <c r="U173" s="140"/>
      <c r="V173" s="178" t="str">
        <f>リスト!J157</f>
        <v>NG</v>
      </c>
      <c r="W173" s="176" t="str">
        <f t="shared" ca="1" si="134"/>
        <v/>
      </c>
      <c r="X173" s="225">
        <f t="shared" ca="1" si="135"/>
        <v>0.25800000000000001</v>
      </c>
      <c r="Y173" s="175" t="str">
        <f>リスト!K157</f>
        <v>NG</v>
      </c>
      <c r="Z173" s="176" t="str">
        <f t="shared" ca="1" si="136"/>
        <v/>
      </c>
      <c r="AA173" s="179">
        <f t="shared" ca="1" si="137"/>
        <v>1</v>
      </c>
      <c r="AB173" s="180">
        <f t="shared" ca="1" si="138"/>
        <v>3.8759689922480618</v>
      </c>
      <c r="AC173" s="189">
        <v>8</v>
      </c>
      <c r="AD173" s="190">
        <v>12</v>
      </c>
      <c r="AE173" s="180" t="str">
        <f t="shared" ca="1" si="14"/>
        <v/>
      </c>
      <c r="AF173" s="140"/>
      <c r="AG173" s="177" t="str">
        <f>リスト!L157</f>
        <v>NG</v>
      </c>
      <c r="AH173" s="176" t="str">
        <f t="shared" ca="1" si="139"/>
        <v/>
      </c>
      <c r="AI173" s="229">
        <f t="shared" ca="1" si="157"/>
        <v>26</v>
      </c>
      <c r="AJ173" s="183">
        <f t="shared" ca="1" si="140"/>
        <v>100.77519379844961</v>
      </c>
      <c r="AK173" s="184">
        <v>200</v>
      </c>
      <c r="AL173" s="185">
        <v>300</v>
      </c>
      <c r="AM173" s="183" t="str">
        <f t="shared" ca="1" si="141"/>
        <v/>
      </c>
      <c r="AN173" s="175" t="str">
        <f>リスト!M157</f>
        <v>NG</v>
      </c>
      <c r="AO173" s="176" t="str">
        <f t="shared" ca="1" si="142"/>
        <v/>
      </c>
      <c r="AP173" s="179">
        <f t="shared" ca="1" si="143"/>
        <v>6</v>
      </c>
      <c r="AQ173" s="172">
        <f t="shared" ca="1" si="158"/>
        <v>23.076923076923077</v>
      </c>
      <c r="AR173" s="191">
        <v>4</v>
      </c>
      <c r="AS173" s="192">
        <v>6</v>
      </c>
      <c r="AT173" s="172" t="str">
        <f t="shared" ca="1" si="144"/>
        <v/>
      </c>
      <c r="AU173" s="122"/>
      <c r="AV173" s="175" t="str">
        <f>リスト!N157</f>
        <v>NG</v>
      </c>
      <c r="AW173" s="176" t="str">
        <f t="shared" ca="1" si="145"/>
        <v/>
      </c>
      <c r="AX173" s="193">
        <f t="shared" ca="1" si="146"/>
        <v>0</v>
      </c>
      <c r="AY173" s="194">
        <f t="shared" ca="1" si="159"/>
        <v>0</v>
      </c>
      <c r="AZ173" s="173">
        <v>4.4000000000000004</v>
      </c>
      <c r="BA173" s="174">
        <v>6.6</v>
      </c>
      <c r="BB173" s="172" t="str">
        <f t="shared" ca="1" si="147"/>
        <v/>
      </c>
      <c r="BC173" s="177" t="str">
        <f>リスト!O157</f>
        <v>NG</v>
      </c>
      <c r="BD173" s="176" t="str">
        <f t="shared" ca="1" si="148"/>
        <v/>
      </c>
      <c r="BE173" s="193">
        <f t="shared" ca="1" si="149"/>
        <v>0</v>
      </c>
      <c r="BF173" s="194">
        <f t="shared" ca="1" si="160"/>
        <v>0</v>
      </c>
      <c r="BG173" s="173">
        <v>1.6</v>
      </c>
      <c r="BH173" s="174">
        <v>2.4</v>
      </c>
      <c r="BI173" s="172" t="str">
        <f t="shared" ca="1" si="150"/>
        <v/>
      </c>
      <c r="BJ173" s="140"/>
      <c r="BK173" s="140"/>
      <c r="BL173" s="178" t="str">
        <f>リスト!P157</f>
        <v>NG</v>
      </c>
      <c r="BM173" s="176" t="str">
        <f t="shared" ca="1" si="151"/>
        <v/>
      </c>
      <c r="BN173" s="193" t="str">
        <f t="shared" ca="1" si="152"/>
        <v/>
      </c>
      <c r="BO173" s="194" t="str">
        <f t="shared" ca="1" si="161"/>
        <v/>
      </c>
      <c r="BP173" s="173">
        <v>0.4</v>
      </c>
      <c r="BQ173" s="174">
        <v>0.6</v>
      </c>
      <c r="BR173" s="172" t="str">
        <f t="shared" ca="1" si="153"/>
        <v/>
      </c>
      <c r="BS173" s="175" t="str">
        <f>リスト!Q157</f>
        <v>NG</v>
      </c>
      <c r="BT173" s="176" t="str">
        <f t="shared" ca="1" si="154"/>
        <v/>
      </c>
      <c r="BU173" s="179" t="str">
        <f t="shared" ca="1" si="155"/>
        <v/>
      </c>
      <c r="BV173" s="180" t="str">
        <f t="shared" ca="1" si="162"/>
        <v/>
      </c>
      <c r="BW173" s="189">
        <v>0</v>
      </c>
      <c r="BX173" s="190">
        <v>0</v>
      </c>
      <c r="BY173" s="180" t="str">
        <f t="shared" ca="1" si="156"/>
        <v/>
      </c>
      <c r="BZ173" t="e">
        <f>リスト!#REF!</f>
        <v>#REF!</v>
      </c>
      <c r="CA173" s="290" t="e">
        <f>INDEX(リスト!X:X,MATCH($C173,リスト!$D:$D,0))</f>
        <v>#N/A</v>
      </c>
    </row>
    <row r="174" spans="1:79">
      <c r="A174" s="167">
        <f t="shared" si="125"/>
        <v>169</v>
      </c>
      <c r="B174" s="186" t="str">
        <f>リスト!C158</f>
        <v/>
      </c>
      <c r="C174" s="187">
        <f>リスト!D158</f>
        <v>0</v>
      </c>
      <c r="D174" s="188">
        <f>リスト!E158</f>
        <v>0</v>
      </c>
      <c r="E174" s="224">
        <f t="shared" ca="1" si="126"/>
        <v>2</v>
      </c>
      <c r="F174" s="172">
        <f t="shared" ca="1" si="38"/>
        <v>6.9444444444444446</v>
      </c>
      <c r="G174" s="173">
        <v>6</v>
      </c>
      <c r="H174" s="174">
        <v>10</v>
      </c>
      <c r="I174" s="172" t="str">
        <f t="shared" ca="1" si="127"/>
        <v>OK</v>
      </c>
      <c r="J174" s="133"/>
      <c r="K174" s="175" t="str">
        <f>リスト!H158</f>
        <v>NG</v>
      </c>
      <c r="L174" s="176" t="str">
        <f t="shared" ca="1" si="128"/>
        <v/>
      </c>
      <c r="M174" s="171">
        <f t="shared" ca="1" si="129"/>
        <v>11</v>
      </c>
      <c r="N174" s="177" t="str">
        <f>リスト!I158</f>
        <v>NG</v>
      </c>
      <c r="O174" s="176" t="str">
        <f t="shared" ca="1" si="130"/>
        <v/>
      </c>
      <c r="P174" s="171">
        <f t="shared" ca="1" si="131"/>
        <v>5</v>
      </c>
      <c r="Q174" s="172">
        <f t="shared" ca="1" si="132"/>
        <v>0.45454545454545453</v>
      </c>
      <c r="R174" s="173">
        <v>0.56000000000000005</v>
      </c>
      <c r="S174" s="174">
        <v>0.84</v>
      </c>
      <c r="T174" s="172" t="str">
        <f t="shared" ca="1" si="133"/>
        <v/>
      </c>
      <c r="U174" s="140"/>
      <c r="V174" s="178" t="str">
        <f>リスト!J158</f>
        <v>NG</v>
      </c>
      <c r="W174" s="176" t="str">
        <f t="shared" ca="1" si="134"/>
        <v/>
      </c>
      <c r="X174" s="225">
        <f t="shared" ca="1" si="135"/>
        <v>0.28799999999999998</v>
      </c>
      <c r="Y174" s="175" t="str">
        <f>リスト!K158</f>
        <v>NG</v>
      </c>
      <c r="Z174" s="176" t="str">
        <f t="shared" ca="1" si="136"/>
        <v/>
      </c>
      <c r="AA174" s="179">
        <f t="shared" ca="1" si="137"/>
        <v>2</v>
      </c>
      <c r="AB174" s="180">
        <f t="shared" ca="1" si="138"/>
        <v>6.9444444444444446</v>
      </c>
      <c r="AC174" s="189">
        <v>8</v>
      </c>
      <c r="AD174" s="190">
        <v>12</v>
      </c>
      <c r="AE174" s="180" t="str">
        <f t="shared" ca="1" si="14"/>
        <v/>
      </c>
      <c r="AF174" s="140"/>
      <c r="AG174" s="177" t="str">
        <f>リスト!L158</f>
        <v>NG</v>
      </c>
      <c r="AH174" s="176" t="str">
        <f t="shared" ca="1" si="139"/>
        <v/>
      </c>
      <c r="AI174" s="229">
        <f t="shared" ca="1" si="157"/>
        <v>31</v>
      </c>
      <c r="AJ174" s="183">
        <f t="shared" ca="1" si="140"/>
        <v>107.6388888888889</v>
      </c>
      <c r="AK174" s="184">
        <v>200</v>
      </c>
      <c r="AL174" s="185">
        <v>300</v>
      </c>
      <c r="AM174" s="183" t="str">
        <f t="shared" ca="1" si="141"/>
        <v/>
      </c>
      <c r="AN174" s="175" t="str">
        <f>リスト!M158</f>
        <v>NG</v>
      </c>
      <c r="AO174" s="176" t="str">
        <f t="shared" ca="1" si="142"/>
        <v/>
      </c>
      <c r="AP174" s="179">
        <f t="shared" ca="1" si="143"/>
        <v>1</v>
      </c>
      <c r="AQ174" s="172">
        <f t="shared" ca="1" si="158"/>
        <v>3.2258064516129035</v>
      </c>
      <c r="AR174" s="191">
        <v>4</v>
      </c>
      <c r="AS174" s="192">
        <v>6</v>
      </c>
      <c r="AT174" s="172" t="str">
        <f t="shared" ca="1" si="144"/>
        <v/>
      </c>
      <c r="AU174" s="122"/>
      <c r="AV174" s="175" t="str">
        <f>リスト!N158</f>
        <v>NG</v>
      </c>
      <c r="AW174" s="176" t="str">
        <f t="shared" ca="1" si="145"/>
        <v/>
      </c>
      <c r="AX174" s="193">
        <f t="shared" ca="1" si="146"/>
        <v>1</v>
      </c>
      <c r="AY174" s="194">
        <f t="shared" ca="1" si="159"/>
        <v>3.4722222222222223</v>
      </c>
      <c r="AZ174" s="173">
        <v>4.4000000000000004</v>
      </c>
      <c r="BA174" s="174">
        <v>6.6</v>
      </c>
      <c r="BB174" s="172" t="str">
        <f t="shared" ca="1" si="147"/>
        <v/>
      </c>
      <c r="BC174" s="177" t="str">
        <f>リスト!O158</f>
        <v>NG</v>
      </c>
      <c r="BD174" s="176" t="str">
        <f t="shared" ca="1" si="148"/>
        <v/>
      </c>
      <c r="BE174" s="193">
        <f t="shared" ca="1" si="149"/>
        <v>0</v>
      </c>
      <c r="BF174" s="194">
        <f t="shared" ca="1" si="160"/>
        <v>0</v>
      </c>
      <c r="BG174" s="173">
        <v>1.6</v>
      </c>
      <c r="BH174" s="174">
        <v>2.4</v>
      </c>
      <c r="BI174" s="172" t="str">
        <f t="shared" ca="1" si="150"/>
        <v/>
      </c>
      <c r="BJ174" s="140"/>
      <c r="BK174" s="140"/>
      <c r="BL174" s="178" t="str">
        <f>リスト!P158</f>
        <v>NG</v>
      </c>
      <c r="BM174" s="176" t="str">
        <f t="shared" ca="1" si="151"/>
        <v/>
      </c>
      <c r="BN174" s="193" t="str">
        <f t="shared" ca="1" si="152"/>
        <v/>
      </c>
      <c r="BO174" s="194" t="str">
        <f t="shared" ca="1" si="161"/>
        <v/>
      </c>
      <c r="BP174" s="173">
        <v>0.4</v>
      </c>
      <c r="BQ174" s="174">
        <v>0.6</v>
      </c>
      <c r="BR174" s="172" t="str">
        <f t="shared" ca="1" si="153"/>
        <v/>
      </c>
      <c r="BS174" s="175" t="str">
        <f>リスト!Q158</f>
        <v>NG</v>
      </c>
      <c r="BT174" s="176" t="str">
        <f t="shared" ca="1" si="154"/>
        <v/>
      </c>
      <c r="BU174" s="179" t="str">
        <f t="shared" ca="1" si="155"/>
        <v/>
      </c>
      <c r="BV174" s="180" t="str">
        <f t="shared" ca="1" si="162"/>
        <v/>
      </c>
      <c r="BW174" s="189">
        <v>0</v>
      </c>
      <c r="BX174" s="190">
        <v>0</v>
      </c>
      <c r="BY174" s="180" t="str">
        <f t="shared" ca="1" si="156"/>
        <v/>
      </c>
      <c r="BZ174" t="e">
        <f>リスト!#REF!</f>
        <v>#REF!</v>
      </c>
      <c r="CA174" s="290" t="e">
        <f>INDEX(リスト!X:X,MATCH($C174,リスト!$D:$D,0))</f>
        <v>#N/A</v>
      </c>
    </row>
    <row r="175" spans="1:79">
      <c r="A175" s="167">
        <f t="shared" si="125"/>
        <v>170</v>
      </c>
      <c r="B175" s="186" t="str">
        <f>リスト!C159</f>
        <v/>
      </c>
      <c r="C175" s="187">
        <f>リスト!D159</f>
        <v>0</v>
      </c>
      <c r="D175" s="188">
        <f>リスト!E159</f>
        <v>0</v>
      </c>
      <c r="E175" s="224">
        <f t="shared" ca="1" si="126"/>
        <v>3</v>
      </c>
      <c r="F175" s="172">
        <f t="shared" ca="1" si="38"/>
        <v>8.3798882681564244</v>
      </c>
      <c r="G175" s="173">
        <v>6</v>
      </c>
      <c r="H175" s="174">
        <v>10</v>
      </c>
      <c r="I175" s="172" t="str">
        <f t="shared" ca="1" si="127"/>
        <v>OK</v>
      </c>
      <c r="J175" s="133"/>
      <c r="K175" s="175" t="str">
        <f>リスト!H159</f>
        <v>NG</v>
      </c>
      <c r="L175" s="176" t="str">
        <f t="shared" ca="1" si="128"/>
        <v/>
      </c>
      <c r="M175" s="171">
        <f t="shared" ca="1" si="129"/>
        <v>20</v>
      </c>
      <c r="N175" s="177" t="str">
        <f>リスト!I159</f>
        <v>NG</v>
      </c>
      <c r="O175" s="176" t="str">
        <f t="shared" ca="1" si="130"/>
        <v/>
      </c>
      <c r="P175" s="171">
        <f t="shared" ca="1" si="131"/>
        <v>17</v>
      </c>
      <c r="Q175" s="172">
        <f t="shared" ca="1" si="132"/>
        <v>0.85</v>
      </c>
      <c r="R175" s="173">
        <v>0.56000000000000005</v>
      </c>
      <c r="S175" s="174">
        <v>0.84</v>
      </c>
      <c r="T175" s="172" t="str">
        <f t="shared" ca="1" si="133"/>
        <v/>
      </c>
      <c r="U175" s="140"/>
      <c r="V175" s="178" t="str">
        <f>リスト!J159</f>
        <v>NG</v>
      </c>
      <c r="W175" s="176" t="str">
        <f t="shared" ca="1" si="134"/>
        <v/>
      </c>
      <c r="X175" s="225">
        <f t="shared" ca="1" si="135"/>
        <v>0.35799999999999998</v>
      </c>
      <c r="Y175" s="175" t="str">
        <f>リスト!K159</f>
        <v>NG</v>
      </c>
      <c r="Z175" s="176" t="str">
        <f t="shared" ca="1" si="136"/>
        <v/>
      </c>
      <c r="AA175" s="179">
        <f t="shared" ca="1" si="137"/>
        <v>21</v>
      </c>
      <c r="AB175" s="180">
        <f t="shared" ca="1" si="138"/>
        <v>58.659217877094974</v>
      </c>
      <c r="AC175" s="189">
        <v>8</v>
      </c>
      <c r="AD175" s="190">
        <v>12</v>
      </c>
      <c r="AE175" s="180" t="str">
        <f t="shared" ca="1" si="14"/>
        <v/>
      </c>
      <c r="AF175" s="140"/>
      <c r="AG175" s="177" t="str">
        <f>リスト!L159</f>
        <v>NG</v>
      </c>
      <c r="AH175" s="176" t="str">
        <f t="shared" ca="1" si="139"/>
        <v/>
      </c>
      <c r="AI175" s="229">
        <f t="shared" ca="1" si="157"/>
        <v>66</v>
      </c>
      <c r="AJ175" s="183">
        <f t="shared" ca="1" si="140"/>
        <v>184.35754189944134</v>
      </c>
      <c r="AK175" s="184">
        <v>200</v>
      </c>
      <c r="AL175" s="185">
        <v>300</v>
      </c>
      <c r="AM175" s="183" t="str">
        <f t="shared" ca="1" si="141"/>
        <v/>
      </c>
      <c r="AN175" s="175" t="str">
        <f>リスト!M159</f>
        <v>NG</v>
      </c>
      <c r="AO175" s="176" t="str">
        <f t="shared" ca="1" si="142"/>
        <v/>
      </c>
      <c r="AP175" s="179">
        <f t="shared" ca="1" si="143"/>
        <v>4</v>
      </c>
      <c r="AQ175" s="172">
        <f t="shared" ca="1" si="158"/>
        <v>6.0606060606060606</v>
      </c>
      <c r="AR175" s="191">
        <v>4</v>
      </c>
      <c r="AS175" s="192">
        <v>6</v>
      </c>
      <c r="AT175" s="172" t="str">
        <f t="shared" ca="1" si="144"/>
        <v/>
      </c>
      <c r="AU175" s="122"/>
      <c r="AV175" s="175" t="str">
        <f>リスト!N159</f>
        <v>NG</v>
      </c>
      <c r="AW175" s="176" t="str">
        <f t="shared" ca="1" si="145"/>
        <v/>
      </c>
      <c r="AX175" s="193">
        <f t="shared" ca="1" si="146"/>
        <v>2</v>
      </c>
      <c r="AY175" s="194">
        <f t="shared" ca="1" si="159"/>
        <v>5.5865921787709496</v>
      </c>
      <c r="AZ175" s="173">
        <v>4.4000000000000004</v>
      </c>
      <c r="BA175" s="174">
        <v>6.6</v>
      </c>
      <c r="BB175" s="172" t="str">
        <f t="shared" ca="1" si="147"/>
        <v/>
      </c>
      <c r="BC175" s="177" t="str">
        <f>リスト!O159</f>
        <v>NG</v>
      </c>
      <c r="BD175" s="176" t="str">
        <f t="shared" ca="1" si="148"/>
        <v/>
      </c>
      <c r="BE175" s="193">
        <f t="shared" ca="1" si="149"/>
        <v>1</v>
      </c>
      <c r="BF175" s="194">
        <f t="shared" ca="1" si="160"/>
        <v>2.7932960893854748</v>
      </c>
      <c r="BG175" s="173">
        <v>1.6</v>
      </c>
      <c r="BH175" s="174">
        <v>2.4</v>
      </c>
      <c r="BI175" s="172" t="str">
        <f t="shared" ca="1" si="150"/>
        <v/>
      </c>
      <c r="BJ175" s="140"/>
      <c r="BK175" s="140"/>
      <c r="BL175" s="178" t="str">
        <f>リスト!P159</f>
        <v>NG</v>
      </c>
      <c r="BM175" s="176" t="str">
        <f t="shared" ca="1" si="151"/>
        <v/>
      </c>
      <c r="BN175" s="193" t="str">
        <f t="shared" ca="1" si="152"/>
        <v/>
      </c>
      <c r="BO175" s="194" t="str">
        <f t="shared" ca="1" si="161"/>
        <v/>
      </c>
      <c r="BP175" s="173">
        <v>0.4</v>
      </c>
      <c r="BQ175" s="174">
        <v>0.6</v>
      </c>
      <c r="BR175" s="172" t="str">
        <f t="shared" ca="1" si="153"/>
        <v/>
      </c>
      <c r="BS175" s="175" t="str">
        <f>リスト!Q159</f>
        <v>NG</v>
      </c>
      <c r="BT175" s="176" t="str">
        <f t="shared" ca="1" si="154"/>
        <v/>
      </c>
      <c r="BU175" s="179" t="str">
        <f t="shared" ca="1" si="155"/>
        <v/>
      </c>
      <c r="BV175" s="180" t="str">
        <f t="shared" ca="1" si="162"/>
        <v/>
      </c>
      <c r="BW175" s="189">
        <v>0</v>
      </c>
      <c r="BX175" s="190">
        <v>0</v>
      </c>
      <c r="BY175" s="180" t="str">
        <f t="shared" ca="1" si="156"/>
        <v/>
      </c>
      <c r="BZ175" t="e">
        <f>リスト!#REF!</f>
        <v>#REF!</v>
      </c>
      <c r="CA175" s="290" t="e">
        <f>INDEX(リスト!X:X,MATCH($C175,リスト!$D:$D,0))</f>
        <v>#N/A</v>
      </c>
    </row>
    <row r="176" spans="1:79">
      <c r="A176" s="167">
        <f t="shared" si="125"/>
        <v>171</v>
      </c>
      <c r="B176" s="186" t="str">
        <f>リスト!C160</f>
        <v/>
      </c>
      <c r="C176" s="187">
        <f>リスト!D160</f>
        <v>0</v>
      </c>
      <c r="D176" s="188">
        <f>リスト!E160</f>
        <v>0</v>
      </c>
      <c r="E176" s="224">
        <f t="shared" ca="1" si="126"/>
        <v>1</v>
      </c>
      <c r="F176" s="172">
        <f t="shared" ca="1" si="38"/>
        <v>5.376344086021505</v>
      </c>
      <c r="G176" s="173">
        <v>6</v>
      </c>
      <c r="H176" s="174">
        <v>10</v>
      </c>
      <c r="I176" s="172" t="e">
        <f t="shared" ca="1" si="127"/>
        <v>#VALUE!</v>
      </c>
      <c r="J176" s="133"/>
      <c r="K176" s="175" t="str">
        <f>リスト!H160</f>
        <v>NG</v>
      </c>
      <c r="L176" s="176" t="str">
        <f t="shared" ca="1" si="128"/>
        <v/>
      </c>
      <c r="M176" s="171">
        <f t="shared" ca="1" si="129"/>
        <v>9</v>
      </c>
      <c r="N176" s="177" t="str">
        <f>リスト!I160</f>
        <v>NG</v>
      </c>
      <c r="O176" s="176" t="str">
        <f t="shared" ca="1" si="130"/>
        <v/>
      </c>
      <c r="P176" s="171">
        <f t="shared" ca="1" si="131"/>
        <v>5</v>
      </c>
      <c r="Q176" s="172">
        <f t="shared" ca="1" si="132"/>
        <v>0.55555555555555558</v>
      </c>
      <c r="R176" s="173">
        <v>0.56000000000000005</v>
      </c>
      <c r="S176" s="174">
        <v>0.84</v>
      </c>
      <c r="T176" s="172" t="str">
        <f t="shared" ca="1" si="133"/>
        <v/>
      </c>
      <c r="U176" s="140"/>
      <c r="V176" s="178" t="str">
        <f>リスト!J160</f>
        <v>NG</v>
      </c>
      <c r="W176" s="176" t="str">
        <f t="shared" ca="1" si="134"/>
        <v/>
      </c>
      <c r="X176" s="225">
        <f t="shared" ca="1" si="135"/>
        <v>0.186</v>
      </c>
      <c r="Y176" s="175" t="str">
        <f>リスト!K160</f>
        <v>NG</v>
      </c>
      <c r="Z176" s="176" t="str">
        <f t="shared" ca="1" si="136"/>
        <v/>
      </c>
      <c r="AA176" s="179">
        <f t="shared" ca="1" si="137"/>
        <v>2</v>
      </c>
      <c r="AB176" s="180">
        <f t="shared" ca="1" si="138"/>
        <v>10.75268817204301</v>
      </c>
      <c r="AC176" s="189">
        <v>8</v>
      </c>
      <c r="AD176" s="190">
        <v>12</v>
      </c>
      <c r="AE176" s="180" t="str">
        <f t="shared" ca="1" si="14"/>
        <v/>
      </c>
      <c r="AF176" s="140"/>
      <c r="AG176" s="177" t="str">
        <f>リスト!L160</f>
        <v>NG</v>
      </c>
      <c r="AH176" s="176" t="str">
        <f t="shared" ca="1" si="139"/>
        <v/>
      </c>
      <c r="AI176" s="229">
        <f t="shared" ca="1" si="157"/>
        <v>20</v>
      </c>
      <c r="AJ176" s="183">
        <f t="shared" ca="1" si="140"/>
        <v>107.52688172043011</v>
      </c>
      <c r="AK176" s="184">
        <v>200</v>
      </c>
      <c r="AL176" s="185">
        <v>300</v>
      </c>
      <c r="AM176" s="183" t="str">
        <f t="shared" ca="1" si="141"/>
        <v/>
      </c>
      <c r="AN176" s="175" t="str">
        <f>リスト!M160</f>
        <v>NG</v>
      </c>
      <c r="AO176" s="176" t="str">
        <f t="shared" ca="1" si="142"/>
        <v/>
      </c>
      <c r="AP176" s="179">
        <f t="shared" ca="1" si="143"/>
        <v>4</v>
      </c>
      <c r="AQ176" s="172">
        <f t="shared" ca="1" si="158"/>
        <v>20</v>
      </c>
      <c r="AR176" s="191">
        <v>4</v>
      </c>
      <c r="AS176" s="192">
        <v>6</v>
      </c>
      <c r="AT176" s="172" t="str">
        <f t="shared" ca="1" si="144"/>
        <v/>
      </c>
      <c r="AU176" s="122"/>
      <c r="AV176" s="175" t="str">
        <f>リスト!N160</f>
        <v>NG</v>
      </c>
      <c r="AW176" s="176" t="str">
        <f t="shared" ca="1" si="145"/>
        <v/>
      </c>
      <c r="AX176" s="193">
        <f t="shared" ca="1" si="146"/>
        <v>1</v>
      </c>
      <c r="AY176" s="194">
        <f t="shared" ca="1" si="159"/>
        <v>5.376344086021505</v>
      </c>
      <c r="AZ176" s="173">
        <v>4.4000000000000004</v>
      </c>
      <c r="BA176" s="174">
        <v>6.6</v>
      </c>
      <c r="BB176" s="172" t="str">
        <f t="shared" ca="1" si="147"/>
        <v/>
      </c>
      <c r="BC176" s="177" t="str">
        <f>リスト!O160</f>
        <v>NG</v>
      </c>
      <c r="BD176" s="176" t="str">
        <f t="shared" ca="1" si="148"/>
        <v/>
      </c>
      <c r="BE176" s="193">
        <f t="shared" ca="1" si="149"/>
        <v>0</v>
      </c>
      <c r="BF176" s="194">
        <f t="shared" ca="1" si="160"/>
        <v>0</v>
      </c>
      <c r="BG176" s="173">
        <v>1.6</v>
      </c>
      <c r="BH176" s="174">
        <v>2.4</v>
      </c>
      <c r="BI176" s="172" t="str">
        <f t="shared" ca="1" si="150"/>
        <v/>
      </c>
      <c r="BJ176" s="140"/>
      <c r="BK176" s="140"/>
      <c r="BL176" s="178" t="str">
        <f>リスト!P160</f>
        <v>NG</v>
      </c>
      <c r="BM176" s="176" t="str">
        <f t="shared" ca="1" si="151"/>
        <v/>
      </c>
      <c r="BN176" s="193" t="str">
        <f t="shared" ca="1" si="152"/>
        <v/>
      </c>
      <c r="BO176" s="194" t="str">
        <f t="shared" ca="1" si="161"/>
        <v/>
      </c>
      <c r="BP176" s="173">
        <v>0.4</v>
      </c>
      <c r="BQ176" s="174">
        <v>0.6</v>
      </c>
      <c r="BR176" s="172" t="str">
        <f t="shared" ca="1" si="153"/>
        <v/>
      </c>
      <c r="BS176" s="175" t="str">
        <f>リスト!Q160</f>
        <v>NG</v>
      </c>
      <c r="BT176" s="176" t="str">
        <f t="shared" ca="1" si="154"/>
        <v/>
      </c>
      <c r="BU176" s="179" t="str">
        <f t="shared" ca="1" si="155"/>
        <v/>
      </c>
      <c r="BV176" s="180" t="str">
        <f t="shared" ca="1" si="162"/>
        <v/>
      </c>
      <c r="BW176" s="189">
        <v>0</v>
      </c>
      <c r="BX176" s="190">
        <v>0</v>
      </c>
      <c r="BY176" s="180" t="str">
        <f t="shared" ca="1" si="156"/>
        <v/>
      </c>
      <c r="BZ176" t="e">
        <f>リスト!#REF!</f>
        <v>#REF!</v>
      </c>
      <c r="CA176" s="290" t="e">
        <f>INDEX(リスト!X:X,MATCH($C176,リスト!$D:$D,0))</f>
        <v>#N/A</v>
      </c>
    </row>
    <row r="177" spans="1:79">
      <c r="A177" s="167">
        <f t="shared" si="125"/>
        <v>172</v>
      </c>
      <c r="B177" s="186" t="str">
        <f>リスト!C161</f>
        <v/>
      </c>
      <c r="C177" s="187">
        <f>リスト!D161</f>
        <v>0</v>
      </c>
      <c r="D177" s="188">
        <f>リスト!E161</f>
        <v>0</v>
      </c>
      <c r="E177" s="224">
        <f t="shared" ca="1" si="126"/>
        <v>5</v>
      </c>
      <c r="F177" s="172">
        <f t="shared" ca="1" si="38"/>
        <v>13.736263736263737</v>
      </c>
      <c r="G177" s="173">
        <v>6</v>
      </c>
      <c r="H177" s="174">
        <v>10</v>
      </c>
      <c r="I177" s="172">
        <f t="shared" ca="1" si="127"/>
        <v>3.7362637362637372</v>
      </c>
      <c r="J177" s="133"/>
      <c r="K177" s="175" t="str">
        <f>リスト!H161</f>
        <v>NG</v>
      </c>
      <c r="L177" s="176" t="str">
        <f t="shared" ca="1" si="128"/>
        <v/>
      </c>
      <c r="M177" s="171">
        <f t="shared" ca="1" si="129"/>
        <v>12</v>
      </c>
      <c r="N177" s="177" t="str">
        <f>リスト!I161</f>
        <v>NG</v>
      </c>
      <c r="O177" s="176" t="str">
        <f t="shared" ca="1" si="130"/>
        <v/>
      </c>
      <c r="P177" s="171">
        <f t="shared" ca="1" si="131"/>
        <v>5</v>
      </c>
      <c r="Q177" s="172">
        <f t="shared" ca="1" si="132"/>
        <v>0.41666666666666669</v>
      </c>
      <c r="R177" s="173">
        <v>0.56000000000000005</v>
      </c>
      <c r="S177" s="174">
        <v>0.84</v>
      </c>
      <c r="T177" s="172" t="str">
        <f t="shared" ca="1" si="133"/>
        <v/>
      </c>
      <c r="U177" s="140"/>
      <c r="V177" s="178" t="str">
        <f>リスト!J161</f>
        <v>NG</v>
      </c>
      <c r="W177" s="176" t="str">
        <f t="shared" ca="1" si="134"/>
        <v/>
      </c>
      <c r="X177" s="225">
        <f t="shared" ca="1" si="135"/>
        <v>0.36399999999999999</v>
      </c>
      <c r="Y177" s="175" t="str">
        <f>リスト!K161</f>
        <v>NG</v>
      </c>
      <c r="Z177" s="176" t="str">
        <f t="shared" ca="1" si="136"/>
        <v/>
      </c>
      <c r="AA177" s="179">
        <f t="shared" ca="1" si="137"/>
        <v>7</v>
      </c>
      <c r="AB177" s="180">
        <f t="shared" ca="1" si="138"/>
        <v>19.23076923076923</v>
      </c>
      <c r="AC177" s="189">
        <v>8</v>
      </c>
      <c r="AD177" s="190">
        <v>12</v>
      </c>
      <c r="AE177" s="180" t="str">
        <f t="shared" ca="1" si="14"/>
        <v/>
      </c>
      <c r="AF177" s="140"/>
      <c r="AG177" s="177" t="str">
        <f>リスト!L161</f>
        <v>NG</v>
      </c>
      <c r="AH177" s="176" t="str">
        <f t="shared" ca="1" si="139"/>
        <v/>
      </c>
      <c r="AI177" s="229">
        <f t="shared" ca="1" si="157"/>
        <v>29</v>
      </c>
      <c r="AJ177" s="183">
        <f t="shared" ca="1" si="140"/>
        <v>79.670329670329679</v>
      </c>
      <c r="AK177" s="184">
        <v>200</v>
      </c>
      <c r="AL177" s="185">
        <v>300</v>
      </c>
      <c r="AM177" s="183" t="str">
        <f t="shared" ca="1" si="141"/>
        <v/>
      </c>
      <c r="AN177" s="175" t="str">
        <f>リスト!M161</f>
        <v>NG</v>
      </c>
      <c r="AO177" s="176" t="str">
        <f t="shared" ca="1" si="142"/>
        <v/>
      </c>
      <c r="AP177" s="179">
        <f t="shared" ca="1" si="143"/>
        <v>4</v>
      </c>
      <c r="AQ177" s="172">
        <f t="shared" ca="1" si="158"/>
        <v>13.793103448275863</v>
      </c>
      <c r="AR177" s="191">
        <v>4</v>
      </c>
      <c r="AS177" s="192">
        <v>6</v>
      </c>
      <c r="AT177" s="172" t="str">
        <f t="shared" ca="1" si="144"/>
        <v/>
      </c>
      <c r="AU177" s="122"/>
      <c r="AV177" s="175" t="str">
        <f>リスト!N161</f>
        <v>NG</v>
      </c>
      <c r="AW177" s="176" t="str">
        <f t="shared" ca="1" si="145"/>
        <v/>
      </c>
      <c r="AX177" s="193">
        <f t="shared" ca="1" si="146"/>
        <v>1</v>
      </c>
      <c r="AY177" s="194">
        <f t="shared" ca="1" si="159"/>
        <v>2.7472527472527473</v>
      </c>
      <c r="AZ177" s="173">
        <v>4.4000000000000004</v>
      </c>
      <c r="BA177" s="174">
        <v>6.6</v>
      </c>
      <c r="BB177" s="172" t="str">
        <f t="shared" ca="1" si="147"/>
        <v/>
      </c>
      <c r="BC177" s="177" t="str">
        <f>リスト!O161</f>
        <v>NG</v>
      </c>
      <c r="BD177" s="176" t="str">
        <f t="shared" ca="1" si="148"/>
        <v/>
      </c>
      <c r="BE177" s="193">
        <f t="shared" ca="1" si="149"/>
        <v>1</v>
      </c>
      <c r="BF177" s="194">
        <f t="shared" ca="1" si="160"/>
        <v>2.7472527472527473</v>
      </c>
      <c r="BG177" s="173">
        <v>1.6</v>
      </c>
      <c r="BH177" s="174">
        <v>2.4</v>
      </c>
      <c r="BI177" s="172" t="str">
        <f t="shared" ca="1" si="150"/>
        <v/>
      </c>
      <c r="BJ177" s="140"/>
      <c r="BK177" s="140"/>
      <c r="BL177" s="178" t="str">
        <f>リスト!P161</f>
        <v>NG</v>
      </c>
      <c r="BM177" s="176" t="str">
        <f t="shared" ca="1" si="151"/>
        <v/>
      </c>
      <c r="BN177" s="193" t="str">
        <f t="shared" ca="1" si="152"/>
        <v/>
      </c>
      <c r="BO177" s="194" t="str">
        <f t="shared" ca="1" si="161"/>
        <v/>
      </c>
      <c r="BP177" s="173">
        <v>0.4</v>
      </c>
      <c r="BQ177" s="174">
        <v>0.6</v>
      </c>
      <c r="BR177" s="172" t="str">
        <f t="shared" ca="1" si="153"/>
        <v/>
      </c>
      <c r="BS177" s="175" t="str">
        <f>リスト!Q161</f>
        <v>NG</v>
      </c>
      <c r="BT177" s="176" t="str">
        <f t="shared" ca="1" si="154"/>
        <v/>
      </c>
      <c r="BU177" s="179" t="str">
        <f t="shared" ca="1" si="155"/>
        <v/>
      </c>
      <c r="BV177" s="180" t="str">
        <f t="shared" ca="1" si="162"/>
        <v/>
      </c>
      <c r="BW177" s="189">
        <v>0</v>
      </c>
      <c r="BX177" s="190">
        <v>0</v>
      </c>
      <c r="BY177" s="180" t="str">
        <f t="shared" ca="1" si="156"/>
        <v/>
      </c>
      <c r="BZ177" t="e">
        <f>リスト!#REF!</f>
        <v>#REF!</v>
      </c>
      <c r="CA177" s="290" t="e">
        <f>INDEX(リスト!X:X,MATCH($C177,リスト!$D:$D,0))</f>
        <v>#N/A</v>
      </c>
    </row>
    <row r="178" spans="1:79">
      <c r="A178" s="167">
        <f t="shared" si="125"/>
        <v>173</v>
      </c>
      <c r="B178" s="186" t="str">
        <f>リスト!C162</f>
        <v/>
      </c>
      <c r="C178" s="187">
        <f>リスト!D162</f>
        <v>0</v>
      </c>
      <c r="D178" s="188">
        <f>リスト!E162</f>
        <v>0</v>
      </c>
      <c r="E178" s="224">
        <f t="shared" ca="1" si="126"/>
        <v>9</v>
      </c>
      <c r="F178" s="172">
        <f t="shared" ca="1" si="38"/>
        <v>21.176470588235293</v>
      </c>
      <c r="G178" s="173">
        <v>6</v>
      </c>
      <c r="H178" s="174">
        <v>10</v>
      </c>
      <c r="I178" s="172">
        <f t="shared" ca="1" si="127"/>
        <v>11.176470588235293</v>
      </c>
      <c r="J178" s="133"/>
      <c r="K178" s="175" t="str">
        <f>リスト!H162</f>
        <v>NG</v>
      </c>
      <c r="L178" s="176" t="str">
        <f t="shared" ca="1" si="128"/>
        <v/>
      </c>
      <c r="M178" s="171">
        <f t="shared" ca="1" si="129"/>
        <v>14</v>
      </c>
      <c r="N178" s="177" t="str">
        <f>リスト!I162</f>
        <v>NG</v>
      </c>
      <c r="O178" s="176" t="str">
        <f t="shared" ca="1" si="130"/>
        <v/>
      </c>
      <c r="P178" s="171">
        <f t="shared" ca="1" si="131"/>
        <v>3</v>
      </c>
      <c r="Q178" s="172">
        <f t="shared" ca="1" si="132"/>
        <v>0.21428571428571427</v>
      </c>
      <c r="R178" s="173">
        <v>0.56000000000000005</v>
      </c>
      <c r="S178" s="174">
        <v>0.84</v>
      </c>
      <c r="T178" s="172" t="str">
        <f t="shared" ca="1" si="133"/>
        <v/>
      </c>
      <c r="U178" s="140"/>
      <c r="V178" s="178" t="str">
        <f>リスト!J162</f>
        <v>NG</v>
      </c>
      <c r="W178" s="176" t="str">
        <f t="shared" ca="1" si="134"/>
        <v/>
      </c>
      <c r="X178" s="225">
        <f t="shared" ca="1" si="135"/>
        <v>0.42499999999999999</v>
      </c>
      <c r="Y178" s="175" t="str">
        <f>リスト!K162</f>
        <v>NG</v>
      </c>
      <c r="Z178" s="176" t="str">
        <f t="shared" ca="1" si="136"/>
        <v/>
      </c>
      <c r="AA178" s="179">
        <f t="shared" ca="1" si="137"/>
        <v>17</v>
      </c>
      <c r="AB178" s="180">
        <f t="shared" ca="1" si="138"/>
        <v>40</v>
      </c>
      <c r="AC178" s="189">
        <v>8</v>
      </c>
      <c r="AD178" s="190">
        <v>12</v>
      </c>
      <c r="AE178" s="180" t="str">
        <f t="shared" ca="1" si="14"/>
        <v/>
      </c>
      <c r="AF178" s="140"/>
      <c r="AG178" s="177" t="str">
        <f>リスト!L162</f>
        <v>NG</v>
      </c>
      <c r="AH178" s="176" t="str">
        <f t="shared" ca="1" si="139"/>
        <v/>
      </c>
      <c r="AI178" s="229">
        <f t="shared" ca="1" si="157"/>
        <v>53</v>
      </c>
      <c r="AJ178" s="183">
        <f t="shared" ca="1" si="140"/>
        <v>124.70588235294117</v>
      </c>
      <c r="AK178" s="184">
        <v>200</v>
      </c>
      <c r="AL178" s="185">
        <v>300</v>
      </c>
      <c r="AM178" s="183" t="str">
        <f t="shared" ca="1" si="141"/>
        <v/>
      </c>
      <c r="AN178" s="175" t="str">
        <f>リスト!M162</f>
        <v>NG</v>
      </c>
      <c r="AO178" s="176" t="str">
        <f t="shared" ca="1" si="142"/>
        <v/>
      </c>
      <c r="AP178" s="179">
        <f t="shared" ca="1" si="143"/>
        <v>27</v>
      </c>
      <c r="AQ178" s="172">
        <f t="shared" ca="1" si="158"/>
        <v>50.943396226415089</v>
      </c>
      <c r="AR178" s="191">
        <v>4</v>
      </c>
      <c r="AS178" s="192">
        <v>6</v>
      </c>
      <c r="AT178" s="172" t="str">
        <f t="shared" ca="1" si="144"/>
        <v/>
      </c>
      <c r="AU178" s="122"/>
      <c r="AV178" s="175" t="str">
        <f>リスト!N162</f>
        <v>NG</v>
      </c>
      <c r="AW178" s="176" t="str">
        <f t="shared" ca="1" si="145"/>
        <v/>
      </c>
      <c r="AX178" s="193">
        <f t="shared" ca="1" si="146"/>
        <v>0</v>
      </c>
      <c r="AY178" s="194">
        <f t="shared" ca="1" si="159"/>
        <v>0</v>
      </c>
      <c r="AZ178" s="173">
        <v>4.4000000000000004</v>
      </c>
      <c r="BA178" s="174">
        <v>6.6</v>
      </c>
      <c r="BB178" s="172" t="str">
        <f t="shared" ca="1" si="147"/>
        <v/>
      </c>
      <c r="BC178" s="177" t="str">
        <f>リスト!O162</f>
        <v>NG</v>
      </c>
      <c r="BD178" s="176" t="str">
        <f t="shared" ca="1" si="148"/>
        <v/>
      </c>
      <c r="BE178" s="193">
        <f t="shared" ca="1" si="149"/>
        <v>1</v>
      </c>
      <c r="BF178" s="194">
        <f t="shared" ca="1" si="160"/>
        <v>2.3529411764705883</v>
      </c>
      <c r="BG178" s="173">
        <v>1.6</v>
      </c>
      <c r="BH178" s="174">
        <v>2.4</v>
      </c>
      <c r="BI178" s="172" t="str">
        <f t="shared" ca="1" si="150"/>
        <v/>
      </c>
      <c r="BJ178" s="140"/>
      <c r="BK178" s="140"/>
      <c r="BL178" s="178" t="str">
        <f>リスト!P162</f>
        <v>NG</v>
      </c>
      <c r="BM178" s="176" t="str">
        <f t="shared" ca="1" si="151"/>
        <v/>
      </c>
      <c r="BN178" s="193" t="str">
        <f t="shared" ca="1" si="152"/>
        <v/>
      </c>
      <c r="BO178" s="194" t="str">
        <f t="shared" ca="1" si="161"/>
        <v/>
      </c>
      <c r="BP178" s="173">
        <v>0.4</v>
      </c>
      <c r="BQ178" s="174">
        <v>0.6</v>
      </c>
      <c r="BR178" s="172" t="str">
        <f t="shared" ca="1" si="153"/>
        <v/>
      </c>
      <c r="BS178" s="175" t="str">
        <f>リスト!Q162</f>
        <v>NG</v>
      </c>
      <c r="BT178" s="176" t="str">
        <f t="shared" ca="1" si="154"/>
        <v/>
      </c>
      <c r="BU178" s="179" t="str">
        <f t="shared" ca="1" si="155"/>
        <v/>
      </c>
      <c r="BV178" s="180" t="str">
        <f t="shared" ca="1" si="162"/>
        <v/>
      </c>
      <c r="BW178" s="189">
        <v>0</v>
      </c>
      <c r="BX178" s="190">
        <v>0</v>
      </c>
      <c r="BY178" s="180" t="str">
        <f t="shared" ca="1" si="156"/>
        <v/>
      </c>
      <c r="BZ178" t="e">
        <f>リスト!#REF!</f>
        <v>#REF!</v>
      </c>
      <c r="CA178" s="290" t="e">
        <f>INDEX(リスト!X:X,MATCH($C178,リスト!$D:$D,0))</f>
        <v>#N/A</v>
      </c>
    </row>
    <row r="179" spans="1:79">
      <c r="A179" s="167">
        <f t="shared" si="125"/>
        <v>174</v>
      </c>
      <c r="B179" s="186" t="str">
        <f>リスト!C163</f>
        <v/>
      </c>
      <c r="C179" s="187">
        <f>リスト!D163</f>
        <v>0</v>
      </c>
      <c r="D179" s="188">
        <f>リスト!E163</f>
        <v>0</v>
      </c>
      <c r="E179" s="224">
        <f t="shared" ca="1" si="126"/>
        <v>4</v>
      </c>
      <c r="F179" s="172">
        <f t="shared" ca="1" si="38"/>
        <v>5.7720057720057723</v>
      </c>
      <c r="G179" s="173">
        <v>6</v>
      </c>
      <c r="H179" s="174">
        <v>10</v>
      </c>
      <c r="I179" s="172" t="e">
        <f t="shared" ca="1" si="127"/>
        <v>#VALUE!</v>
      </c>
      <c r="J179" s="133"/>
      <c r="K179" s="175" t="str">
        <f>リスト!H163</f>
        <v>NG</v>
      </c>
      <c r="L179" s="176" t="str">
        <f t="shared" ca="1" si="128"/>
        <v/>
      </c>
      <c r="M179" s="171">
        <f t="shared" ca="1" si="129"/>
        <v>14</v>
      </c>
      <c r="N179" s="177" t="str">
        <f>リスト!I163</f>
        <v>NG</v>
      </c>
      <c r="O179" s="176" t="str">
        <f t="shared" ca="1" si="130"/>
        <v/>
      </c>
      <c r="P179" s="171">
        <f t="shared" ca="1" si="131"/>
        <v>4</v>
      </c>
      <c r="Q179" s="172">
        <f t="shared" ca="1" si="132"/>
        <v>0.2857142857142857</v>
      </c>
      <c r="R179" s="173">
        <v>0.56000000000000005</v>
      </c>
      <c r="S179" s="174">
        <v>0.84</v>
      </c>
      <c r="T179" s="172" t="str">
        <f t="shared" ca="1" si="133"/>
        <v/>
      </c>
      <c r="U179" s="140"/>
      <c r="V179" s="178" t="str">
        <f>リスト!J163</f>
        <v>NG</v>
      </c>
      <c r="W179" s="176" t="str">
        <f t="shared" ca="1" si="134"/>
        <v/>
      </c>
      <c r="X179" s="225">
        <f t="shared" ca="1" si="135"/>
        <v>0.69299999999999995</v>
      </c>
      <c r="Y179" s="175" t="str">
        <f>リスト!K163</f>
        <v>NG</v>
      </c>
      <c r="Z179" s="176" t="str">
        <f t="shared" ca="1" si="136"/>
        <v/>
      </c>
      <c r="AA179" s="179">
        <f t="shared" ca="1" si="137"/>
        <v>8</v>
      </c>
      <c r="AB179" s="180">
        <f t="shared" ca="1" si="138"/>
        <v>11.544011544011545</v>
      </c>
      <c r="AC179" s="189">
        <v>8</v>
      </c>
      <c r="AD179" s="190">
        <v>12</v>
      </c>
      <c r="AE179" s="180" t="str">
        <f t="shared" ca="1" si="14"/>
        <v/>
      </c>
      <c r="AF179" s="140"/>
      <c r="AG179" s="177" t="str">
        <f>リスト!L163</f>
        <v>NG</v>
      </c>
      <c r="AH179" s="176" t="str">
        <f t="shared" ca="1" si="139"/>
        <v/>
      </c>
      <c r="AI179" s="229">
        <f t="shared" ca="1" si="157"/>
        <v>43</v>
      </c>
      <c r="AJ179" s="183">
        <f t="shared" ca="1" si="140"/>
        <v>62.049062049062051</v>
      </c>
      <c r="AK179" s="184">
        <v>200</v>
      </c>
      <c r="AL179" s="185">
        <v>300</v>
      </c>
      <c r="AM179" s="183" t="str">
        <f t="shared" ca="1" si="141"/>
        <v/>
      </c>
      <c r="AN179" s="175" t="str">
        <f>リスト!M163</f>
        <v>NG</v>
      </c>
      <c r="AO179" s="176" t="str">
        <f t="shared" ca="1" si="142"/>
        <v/>
      </c>
      <c r="AP179" s="179">
        <f t="shared" ca="1" si="143"/>
        <v>6</v>
      </c>
      <c r="AQ179" s="172">
        <f t="shared" ca="1" si="158"/>
        <v>13.953488372093023</v>
      </c>
      <c r="AR179" s="191">
        <v>4</v>
      </c>
      <c r="AS179" s="192">
        <v>6</v>
      </c>
      <c r="AT179" s="172" t="str">
        <f t="shared" ca="1" si="144"/>
        <v/>
      </c>
      <c r="AU179" s="122"/>
      <c r="AV179" s="175" t="str">
        <f>リスト!N163</f>
        <v>NG</v>
      </c>
      <c r="AW179" s="176" t="str">
        <f t="shared" ca="1" si="145"/>
        <v/>
      </c>
      <c r="AX179" s="193">
        <f t="shared" ca="1" si="146"/>
        <v>2</v>
      </c>
      <c r="AY179" s="194">
        <f t="shared" ca="1" si="159"/>
        <v>2.8860028860028861</v>
      </c>
      <c r="AZ179" s="173">
        <v>4.4000000000000004</v>
      </c>
      <c r="BA179" s="174">
        <v>6.6</v>
      </c>
      <c r="BB179" s="172" t="str">
        <f t="shared" ca="1" si="147"/>
        <v/>
      </c>
      <c r="BC179" s="177" t="str">
        <f>リスト!O163</f>
        <v>NG</v>
      </c>
      <c r="BD179" s="176" t="str">
        <f t="shared" ca="1" si="148"/>
        <v/>
      </c>
      <c r="BE179" s="193">
        <f t="shared" ca="1" si="149"/>
        <v>0</v>
      </c>
      <c r="BF179" s="194">
        <f t="shared" ca="1" si="160"/>
        <v>0</v>
      </c>
      <c r="BG179" s="173">
        <v>1.6</v>
      </c>
      <c r="BH179" s="174">
        <v>2.4</v>
      </c>
      <c r="BI179" s="172" t="str">
        <f t="shared" ca="1" si="150"/>
        <v/>
      </c>
      <c r="BJ179" s="140"/>
      <c r="BK179" s="140"/>
      <c r="BL179" s="178" t="str">
        <f>リスト!P163</f>
        <v>NG</v>
      </c>
      <c r="BM179" s="176" t="str">
        <f t="shared" ca="1" si="151"/>
        <v/>
      </c>
      <c r="BN179" s="193" t="str">
        <f t="shared" ca="1" si="152"/>
        <v/>
      </c>
      <c r="BO179" s="194" t="str">
        <f t="shared" ca="1" si="161"/>
        <v/>
      </c>
      <c r="BP179" s="173">
        <v>0.4</v>
      </c>
      <c r="BQ179" s="174">
        <v>0.6</v>
      </c>
      <c r="BR179" s="172" t="str">
        <f t="shared" ca="1" si="153"/>
        <v/>
      </c>
      <c r="BS179" s="175" t="str">
        <f>リスト!Q163</f>
        <v>NG</v>
      </c>
      <c r="BT179" s="176" t="str">
        <f t="shared" ca="1" si="154"/>
        <v/>
      </c>
      <c r="BU179" s="179" t="str">
        <f t="shared" ca="1" si="155"/>
        <v/>
      </c>
      <c r="BV179" s="180" t="str">
        <f t="shared" ca="1" si="162"/>
        <v/>
      </c>
      <c r="BW179" s="189">
        <v>0</v>
      </c>
      <c r="BX179" s="190">
        <v>0</v>
      </c>
      <c r="BY179" s="180" t="str">
        <f t="shared" ca="1" si="156"/>
        <v/>
      </c>
      <c r="BZ179" t="e">
        <f>リスト!#REF!</f>
        <v>#REF!</v>
      </c>
      <c r="CA179" s="290" t="e">
        <f>INDEX(リスト!X:X,MATCH($C179,リスト!$D:$D,0))</f>
        <v>#N/A</v>
      </c>
    </row>
    <row r="180" spans="1:79">
      <c r="A180" s="167">
        <f t="shared" si="125"/>
        <v>175</v>
      </c>
      <c r="B180" s="186" t="str">
        <f>リスト!C164</f>
        <v/>
      </c>
      <c r="C180" s="187">
        <f>リスト!D164</f>
        <v>0</v>
      </c>
      <c r="D180" s="188">
        <f>リスト!E164</f>
        <v>0</v>
      </c>
      <c r="E180" s="224">
        <f t="shared" ca="1" si="126"/>
        <v>3</v>
      </c>
      <c r="F180" s="172">
        <f t="shared" ca="1" si="38"/>
        <v>10.101010101010102</v>
      </c>
      <c r="G180" s="173">
        <v>6</v>
      </c>
      <c r="H180" s="174">
        <v>10</v>
      </c>
      <c r="I180" s="172">
        <f t="shared" ca="1" si="127"/>
        <v>0.1010101010101021</v>
      </c>
      <c r="J180" s="133"/>
      <c r="K180" s="175" t="str">
        <f>リスト!H164</f>
        <v>NG</v>
      </c>
      <c r="L180" s="176" t="str">
        <f t="shared" ca="1" si="128"/>
        <v/>
      </c>
      <c r="M180" s="171">
        <f t="shared" ca="1" si="129"/>
        <v>16</v>
      </c>
      <c r="N180" s="177" t="str">
        <f>リスト!I164</f>
        <v>NG</v>
      </c>
      <c r="O180" s="176" t="str">
        <f t="shared" ca="1" si="130"/>
        <v/>
      </c>
      <c r="P180" s="171">
        <f t="shared" ca="1" si="131"/>
        <v>10</v>
      </c>
      <c r="Q180" s="172">
        <f t="shared" ca="1" si="132"/>
        <v>0.625</v>
      </c>
      <c r="R180" s="173">
        <v>0.56000000000000005</v>
      </c>
      <c r="S180" s="174">
        <v>0.84</v>
      </c>
      <c r="T180" s="172" t="str">
        <f t="shared" ca="1" si="133"/>
        <v/>
      </c>
      <c r="U180" s="140"/>
      <c r="V180" s="178" t="str">
        <f>リスト!J164</f>
        <v>NG</v>
      </c>
      <c r="W180" s="176" t="str">
        <f t="shared" ca="1" si="134"/>
        <v/>
      </c>
      <c r="X180" s="225">
        <f t="shared" ca="1" si="135"/>
        <v>0.29699999999999999</v>
      </c>
      <c r="Y180" s="175" t="str">
        <f>リスト!K164</f>
        <v>NG</v>
      </c>
      <c r="Z180" s="176" t="str">
        <f t="shared" ca="1" si="136"/>
        <v/>
      </c>
      <c r="AA180" s="179">
        <f t="shared" ca="1" si="137"/>
        <v>7</v>
      </c>
      <c r="AB180" s="180">
        <f t="shared" ca="1" si="138"/>
        <v>23.569023569023571</v>
      </c>
      <c r="AC180" s="189">
        <v>8</v>
      </c>
      <c r="AD180" s="190">
        <v>12</v>
      </c>
      <c r="AE180" s="180" t="str">
        <f t="shared" ca="1" si="14"/>
        <v/>
      </c>
      <c r="AF180" s="140"/>
      <c r="AG180" s="177" t="str">
        <f>リスト!L164</f>
        <v>NG</v>
      </c>
      <c r="AH180" s="176" t="str">
        <f t="shared" ca="1" si="139"/>
        <v/>
      </c>
      <c r="AI180" s="229">
        <f t="shared" ca="1" si="157"/>
        <v>69</v>
      </c>
      <c r="AJ180" s="183">
        <f t="shared" ca="1" si="140"/>
        <v>232.32323232323233</v>
      </c>
      <c r="AK180" s="184">
        <v>200</v>
      </c>
      <c r="AL180" s="185">
        <v>300</v>
      </c>
      <c r="AM180" s="183" t="str">
        <f t="shared" ca="1" si="141"/>
        <v/>
      </c>
      <c r="AN180" s="175" t="str">
        <f>リスト!M164</f>
        <v>NG</v>
      </c>
      <c r="AO180" s="176" t="str">
        <f t="shared" ca="1" si="142"/>
        <v/>
      </c>
      <c r="AP180" s="179">
        <f t="shared" ca="1" si="143"/>
        <v>8</v>
      </c>
      <c r="AQ180" s="172">
        <f t="shared" ca="1" si="158"/>
        <v>11.594202898550723</v>
      </c>
      <c r="AR180" s="191">
        <v>4</v>
      </c>
      <c r="AS180" s="192">
        <v>6</v>
      </c>
      <c r="AT180" s="172" t="str">
        <f t="shared" ca="1" si="144"/>
        <v/>
      </c>
      <c r="AU180" s="122"/>
      <c r="AV180" s="175" t="str">
        <f>リスト!N164</f>
        <v>NG</v>
      </c>
      <c r="AW180" s="176" t="str">
        <f t="shared" ca="1" si="145"/>
        <v/>
      </c>
      <c r="AX180" s="193">
        <f t="shared" ca="1" si="146"/>
        <v>2</v>
      </c>
      <c r="AY180" s="194">
        <f t="shared" ca="1" si="159"/>
        <v>6.7340067340067344</v>
      </c>
      <c r="AZ180" s="173">
        <v>4.4000000000000004</v>
      </c>
      <c r="BA180" s="174">
        <v>6.6</v>
      </c>
      <c r="BB180" s="172" t="str">
        <f t="shared" ca="1" si="147"/>
        <v/>
      </c>
      <c r="BC180" s="177" t="str">
        <f>リスト!O164</f>
        <v>NG</v>
      </c>
      <c r="BD180" s="176" t="str">
        <f t="shared" ca="1" si="148"/>
        <v/>
      </c>
      <c r="BE180" s="193">
        <f t="shared" ca="1" si="149"/>
        <v>1</v>
      </c>
      <c r="BF180" s="194">
        <f t="shared" ca="1" si="160"/>
        <v>3.3670033670033672</v>
      </c>
      <c r="BG180" s="173">
        <v>1.6</v>
      </c>
      <c r="BH180" s="174">
        <v>2.4</v>
      </c>
      <c r="BI180" s="172" t="str">
        <f t="shared" ca="1" si="150"/>
        <v/>
      </c>
      <c r="BJ180" s="140"/>
      <c r="BK180" s="140"/>
      <c r="BL180" s="178" t="str">
        <f>リスト!P164</f>
        <v>NG</v>
      </c>
      <c r="BM180" s="176" t="str">
        <f t="shared" ca="1" si="151"/>
        <v/>
      </c>
      <c r="BN180" s="193" t="str">
        <f t="shared" ca="1" si="152"/>
        <v/>
      </c>
      <c r="BO180" s="194" t="str">
        <f t="shared" ca="1" si="161"/>
        <v/>
      </c>
      <c r="BP180" s="173">
        <v>0.4</v>
      </c>
      <c r="BQ180" s="174">
        <v>0.6</v>
      </c>
      <c r="BR180" s="172" t="str">
        <f t="shared" ca="1" si="153"/>
        <v/>
      </c>
      <c r="BS180" s="175" t="str">
        <f>リスト!Q164</f>
        <v>NG</v>
      </c>
      <c r="BT180" s="176" t="str">
        <f t="shared" ca="1" si="154"/>
        <v/>
      </c>
      <c r="BU180" s="179" t="str">
        <f t="shared" ca="1" si="155"/>
        <v/>
      </c>
      <c r="BV180" s="180" t="str">
        <f t="shared" ca="1" si="162"/>
        <v/>
      </c>
      <c r="BW180" s="189">
        <v>0</v>
      </c>
      <c r="BX180" s="190">
        <v>0</v>
      </c>
      <c r="BY180" s="180" t="str">
        <f t="shared" ca="1" si="156"/>
        <v/>
      </c>
      <c r="BZ180" t="e">
        <f>リスト!#REF!</f>
        <v>#REF!</v>
      </c>
      <c r="CA180" s="290" t="e">
        <f>INDEX(リスト!X:X,MATCH($C180,リスト!$D:$D,0))</f>
        <v>#N/A</v>
      </c>
    </row>
    <row r="181" spans="1:79">
      <c r="A181" s="167">
        <f t="shared" ref="A181:A244" si="163">ROW()-5</f>
        <v>176</v>
      </c>
      <c r="B181" s="186" t="str">
        <f>リスト!C165</f>
        <v/>
      </c>
      <c r="C181" s="187">
        <f>リスト!D165</f>
        <v>0</v>
      </c>
      <c r="D181" s="188">
        <f>リスト!E165</f>
        <v>0</v>
      </c>
      <c r="E181" s="224">
        <f t="shared" ca="1" si="126"/>
        <v>1</v>
      </c>
      <c r="F181" s="172">
        <f t="shared" ca="1" si="38"/>
        <v>1.4367816091954024</v>
      </c>
      <c r="G181" s="173">
        <v>6</v>
      </c>
      <c r="H181" s="174">
        <v>10</v>
      </c>
      <c r="I181" s="172" t="e">
        <f t="shared" ca="1" si="127"/>
        <v>#VALUE!</v>
      </c>
      <c r="J181" s="133"/>
      <c r="K181" s="175" t="str">
        <f>リスト!H165</f>
        <v>NG</v>
      </c>
      <c r="L181" s="176" t="str">
        <f t="shared" ca="1" si="128"/>
        <v/>
      </c>
      <c r="M181" s="171">
        <f t="shared" ca="1" si="129"/>
        <v>23</v>
      </c>
      <c r="N181" s="177" t="str">
        <f>リスト!I165</f>
        <v>NG</v>
      </c>
      <c r="O181" s="176" t="str">
        <f t="shared" ca="1" si="130"/>
        <v/>
      </c>
      <c r="P181" s="171">
        <f t="shared" ca="1" si="131"/>
        <v>11</v>
      </c>
      <c r="Q181" s="172">
        <f t="shared" ca="1" si="132"/>
        <v>0.47826086956521741</v>
      </c>
      <c r="R181" s="173">
        <v>0.56000000000000005</v>
      </c>
      <c r="S181" s="174">
        <v>0.84</v>
      </c>
      <c r="T181" s="172" t="str">
        <f t="shared" ca="1" si="133"/>
        <v/>
      </c>
      <c r="U181" s="140"/>
      <c r="V181" s="178" t="str">
        <f>リスト!J165</f>
        <v>NG</v>
      </c>
      <c r="W181" s="176" t="str">
        <f t="shared" ca="1" si="134"/>
        <v/>
      </c>
      <c r="X181" s="225">
        <f t="shared" ca="1" si="135"/>
        <v>0.69599999999999995</v>
      </c>
      <c r="Y181" s="175" t="str">
        <f>リスト!K165</f>
        <v>NG</v>
      </c>
      <c r="Z181" s="176" t="str">
        <f t="shared" ca="1" si="136"/>
        <v/>
      </c>
      <c r="AA181" s="179">
        <f t="shared" ca="1" si="137"/>
        <v>14</v>
      </c>
      <c r="AB181" s="180">
        <f t="shared" ca="1" si="138"/>
        <v>20.114942528735632</v>
      </c>
      <c r="AC181" s="189">
        <v>8</v>
      </c>
      <c r="AD181" s="190">
        <v>12</v>
      </c>
      <c r="AE181" s="180" t="str">
        <f t="shared" ca="1" si="14"/>
        <v/>
      </c>
      <c r="AF181" s="140"/>
      <c r="AG181" s="177" t="str">
        <f>リスト!L165</f>
        <v>NG</v>
      </c>
      <c r="AH181" s="176" t="str">
        <f t="shared" ca="1" si="139"/>
        <v/>
      </c>
      <c r="AI181" s="229">
        <f t="shared" ca="1" si="157"/>
        <v>109</v>
      </c>
      <c r="AJ181" s="183">
        <f t="shared" ca="1" si="140"/>
        <v>156.60919540229887</v>
      </c>
      <c r="AK181" s="184">
        <v>200</v>
      </c>
      <c r="AL181" s="185">
        <v>300</v>
      </c>
      <c r="AM181" s="183" t="str">
        <f t="shared" ca="1" si="141"/>
        <v/>
      </c>
      <c r="AN181" s="175" t="str">
        <f>リスト!M165</f>
        <v>NG</v>
      </c>
      <c r="AO181" s="176" t="str">
        <f t="shared" ca="1" si="142"/>
        <v/>
      </c>
      <c r="AP181" s="179">
        <f t="shared" ca="1" si="143"/>
        <v>2</v>
      </c>
      <c r="AQ181" s="172">
        <f t="shared" ca="1" si="158"/>
        <v>1.8348623853211008</v>
      </c>
      <c r="AR181" s="191">
        <v>4</v>
      </c>
      <c r="AS181" s="192">
        <v>6</v>
      </c>
      <c r="AT181" s="172" t="str">
        <f t="shared" ca="1" si="144"/>
        <v/>
      </c>
      <c r="AU181" s="122"/>
      <c r="AV181" s="175" t="str">
        <f>リスト!N165</f>
        <v>NG</v>
      </c>
      <c r="AW181" s="176" t="str">
        <f t="shared" ca="1" si="145"/>
        <v/>
      </c>
      <c r="AX181" s="193">
        <f t="shared" ca="1" si="146"/>
        <v>3</v>
      </c>
      <c r="AY181" s="194">
        <f t="shared" ca="1" si="159"/>
        <v>4.3103448275862073</v>
      </c>
      <c r="AZ181" s="173">
        <v>4.4000000000000004</v>
      </c>
      <c r="BA181" s="174">
        <v>6.6</v>
      </c>
      <c r="BB181" s="172" t="str">
        <f t="shared" ca="1" si="147"/>
        <v/>
      </c>
      <c r="BC181" s="177" t="str">
        <f>リスト!O165</f>
        <v>NG</v>
      </c>
      <c r="BD181" s="176" t="str">
        <f t="shared" ca="1" si="148"/>
        <v/>
      </c>
      <c r="BE181" s="193">
        <f t="shared" ca="1" si="149"/>
        <v>0</v>
      </c>
      <c r="BF181" s="194">
        <f t="shared" ca="1" si="160"/>
        <v>0</v>
      </c>
      <c r="BG181" s="173">
        <v>1.6</v>
      </c>
      <c r="BH181" s="174">
        <v>2.4</v>
      </c>
      <c r="BI181" s="172" t="str">
        <f t="shared" ca="1" si="150"/>
        <v/>
      </c>
      <c r="BJ181" s="140"/>
      <c r="BK181" s="140"/>
      <c r="BL181" s="178" t="str">
        <f>リスト!P165</f>
        <v>NG</v>
      </c>
      <c r="BM181" s="176" t="str">
        <f t="shared" ca="1" si="151"/>
        <v/>
      </c>
      <c r="BN181" s="193" t="str">
        <f t="shared" ca="1" si="152"/>
        <v/>
      </c>
      <c r="BO181" s="194" t="str">
        <f t="shared" ca="1" si="161"/>
        <v/>
      </c>
      <c r="BP181" s="173">
        <v>0.4</v>
      </c>
      <c r="BQ181" s="174">
        <v>0.6</v>
      </c>
      <c r="BR181" s="172" t="str">
        <f t="shared" ca="1" si="153"/>
        <v/>
      </c>
      <c r="BS181" s="175" t="str">
        <f>リスト!Q165</f>
        <v>NG</v>
      </c>
      <c r="BT181" s="176" t="str">
        <f t="shared" ca="1" si="154"/>
        <v/>
      </c>
      <c r="BU181" s="179" t="str">
        <f t="shared" ca="1" si="155"/>
        <v/>
      </c>
      <c r="BV181" s="180" t="str">
        <f t="shared" ca="1" si="162"/>
        <v/>
      </c>
      <c r="BW181" s="189">
        <v>0</v>
      </c>
      <c r="BX181" s="190">
        <v>0</v>
      </c>
      <c r="BY181" s="180" t="str">
        <f t="shared" ca="1" si="156"/>
        <v/>
      </c>
      <c r="BZ181" t="e">
        <f>リスト!#REF!</f>
        <v>#REF!</v>
      </c>
      <c r="CA181" s="290" t="e">
        <f>INDEX(リスト!X:X,MATCH($C181,リスト!$D:$D,0))</f>
        <v>#N/A</v>
      </c>
    </row>
    <row r="182" spans="1:79">
      <c r="A182" s="167">
        <f t="shared" si="163"/>
        <v>177</v>
      </c>
      <c r="B182" s="186" t="str">
        <f>リスト!C166</f>
        <v/>
      </c>
      <c r="C182" s="187">
        <f>リスト!D166</f>
        <v>0</v>
      </c>
      <c r="D182" s="188">
        <f>リスト!E166</f>
        <v>0</v>
      </c>
      <c r="E182" s="224" t="str">
        <f t="shared" ca="1" si="126"/>
        <v/>
      </c>
      <c r="F182" s="172" t="str">
        <f t="shared" ca="1" si="38"/>
        <v/>
      </c>
      <c r="G182" s="173">
        <v>6</v>
      </c>
      <c r="H182" s="174">
        <v>10</v>
      </c>
      <c r="I182" s="172" t="str">
        <f t="shared" ca="1" si="127"/>
        <v/>
      </c>
      <c r="J182" s="133"/>
      <c r="K182" s="175" t="str">
        <f>リスト!H166</f>
        <v>NG</v>
      </c>
      <c r="L182" s="176" t="str">
        <f t="shared" ca="1" si="128"/>
        <v/>
      </c>
      <c r="M182" s="171">
        <f t="shared" ca="1" si="129"/>
        <v>7</v>
      </c>
      <c r="N182" s="177" t="str">
        <f>リスト!I166</f>
        <v>NG</v>
      </c>
      <c r="O182" s="176" t="str">
        <f t="shared" ca="1" si="130"/>
        <v/>
      </c>
      <c r="P182" s="171">
        <f t="shared" ca="1" si="131"/>
        <v>14</v>
      </c>
      <c r="Q182" s="172">
        <f t="shared" ca="1" si="132"/>
        <v>2</v>
      </c>
      <c r="R182" s="173">
        <v>0.56000000000000005</v>
      </c>
      <c r="S182" s="174">
        <v>0.84</v>
      </c>
      <c r="T182" s="172" t="str">
        <f t="shared" ca="1" si="133"/>
        <v/>
      </c>
      <c r="U182" s="140"/>
      <c r="V182" s="178" t="str">
        <f>リスト!J166</f>
        <v>NG</v>
      </c>
      <c r="W182" s="176" t="str">
        <f t="shared" ca="1" si="134"/>
        <v/>
      </c>
      <c r="X182" s="225">
        <f t="shared" ca="1" si="135"/>
        <v>0.19500000000000001</v>
      </c>
      <c r="Y182" s="175" t="str">
        <f>リスト!K166</f>
        <v>NG</v>
      </c>
      <c r="Z182" s="176" t="str">
        <f t="shared" ca="1" si="136"/>
        <v/>
      </c>
      <c r="AA182" s="179">
        <f t="shared" ca="1" si="137"/>
        <v>4</v>
      </c>
      <c r="AB182" s="180">
        <f t="shared" ca="1" si="138"/>
        <v>20.512820512820511</v>
      </c>
      <c r="AC182" s="189">
        <v>8</v>
      </c>
      <c r="AD182" s="190">
        <v>12</v>
      </c>
      <c r="AE182" s="180" t="str">
        <f t="shared" ca="1" si="14"/>
        <v/>
      </c>
      <c r="AF182" s="140"/>
      <c r="AG182" s="177" t="str">
        <f>リスト!L166</f>
        <v>NG</v>
      </c>
      <c r="AH182" s="176" t="str">
        <f t="shared" ca="1" si="139"/>
        <v/>
      </c>
      <c r="AI182" s="229">
        <f t="shared" ca="1" si="157"/>
        <v>14</v>
      </c>
      <c r="AJ182" s="183">
        <f t="shared" ca="1" si="140"/>
        <v>71.794871794871796</v>
      </c>
      <c r="AK182" s="184">
        <v>200</v>
      </c>
      <c r="AL182" s="185">
        <v>300</v>
      </c>
      <c r="AM182" s="183" t="str">
        <f t="shared" ca="1" si="141"/>
        <v/>
      </c>
      <c r="AN182" s="175" t="str">
        <f>リスト!M166</f>
        <v>NG</v>
      </c>
      <c r="AO182" s="176" t="str">
        <f t="shared" ca="1" si="142"/>
        <v/>
      </c>
      <c r="AP182" s="179">
        <f t="shared" ca="1" si="143"/>
        <v>2</v>
      </c>
      <c r="AQ182" s="172">
        <f t="shared" ca="1" si="158"/>
        <v>14.285714285714285</v>
      </c>
      <c r="AR182" s="191">
        <v>4</v>
      </c>
      <c r="AS182" s="192">
        <v>6</v>
      </c>
      <c r="AT182" s="172" t="str">
        <f t="shared" ca="1" si="144"/>
        <v/>
      </c>
      <c r="AU182" s="122"/>
      <c r="AV182" s="175" t="str">
        <f>リスト!N166</f>
        <v>NG</v>
      </c>
      <c r="AW182" s="176" t="str">
        <f t="shared" ca="1" si="145"/>
        <v/>
      </c>
      <c r="AX182" s="193">
        <f t="shared" ca="1" si="146"/>
        <v>1</v>
      </c>
      <c r="AY182" s="194">
        <f t="shared" ca="1" si="159"/>
        <v>5.1282051282051277</v>
      </c>
      <c r="AZ182" s="173">
        <v>4.4000000000000004</v>
      </c>
      <c r="BA182" s="174">
        <v>6.6</v>
      </c>
      <c r="BB182" s="172" t="str">
        <f t="shared" ca="1" si="147"/>
        <v/>
      </c>
      <c r="BC182" s="177" t="str">
        <f>リスト!O166</f>
        <v>NG</v>
      </c>
      <c r="BD182" s="176" t="str">
        <f t="shared" ca="1" si="148"/>
        <v/>
      </c>
      <c r="BE182" s="193">
        <f t="shared" ca="1" si="149"/>
        <v>1</v>
      </c>
      <c r="BF182" s="194">
        <f t="shared" ca="1" si="160"/>
        <v>5.1282051282051277</v>
      </c>
      <c r="BG182" s="173">
        <v>1.6</v>
      </c>
      <c r="BH182" s="174">
        <v>2.4</v>
      </c>
      <c r="BI182" s="172" t="str">
        <f t="shared" ca="1" si="150"/>
        <v/>
      </c>
      <c r="BJ182" s="140"/>
      <c r="BK182" s="140"/>
      <c r="BL182" s="178" t="str">
        <f>リスト!P166</f>
        <v>NG</v>
      </c>
      <c r="BM182" s="176" t="str">
        <f t="shared" ca="1" si="151"/>
        <v/>
      </c>
      <c r="BN182" s="193" t="str">
        <f t="shared" ca="1" si="152"/>
        <v/>
      </c>
      <c r="BO182" s="194" t="str">
        <f t="shared" ca="1" si="161"/>
        <v/>
      </c>
      <c r="BP182" s="173">
        <v>0.4</v>
      </c>
      <c r="BQ182" s="174">
        <v>0.6</v>
      </c>
      <c r="BR182" s="172" t="str">
        <f t="shared" ca="1" si="153"/>
        <v/>
      </c>
      <c r="BS182" s="175" t="str">
        <f>リスト!Q166</f>
        <v>NG</v>
      </c>
      <c r="BT182" s="176" t="str">
        <f t="shared" ca="1" si="154"/>
        <v/>
      </c>
      <c r="BU182" s="179" t="str">
        <f t="shared" ca="1" si="155"/>
        <v/>
      </c>
      <c r="BV182" s="180" t="str">
        <f t="shared" ca="1" si="162"/>
        <v/>
      </c>
      <c r="BW182" s="189">
        <v>0</v>
      </c>
      <c r="BX182" s="190">
        <v>0</v>
      </c>
      <c r="BY182" s="180" t="str">
        <f t="shared" ca="1" si="156"/>
        <v/>
      </c>
      <c r="BZ182" t="e">
        <f>リスト!#REF!</f>
        <v>#REF!</v>
      </c>
      <c r="CA182" s="290" t="e">
        <f>INDEX(リスト!X:X,MATCH($C182,リスト!$D:$D,0))</f>
        <v>#N/A</v>
      </c>
    </row>
    <row r="183" spans="1:79">
      <c r="A183" s="167">
        <f t="shared" si="163"/>
        <v>178</v>
      </c>
      <c r="B183" s="186" t="str">
        <f>リスト!C167</f>
        <v/>
      </c>
      <c r="C183" s="187">
        <f>リスト!D167</f>
        <v>0</v>
      </c>
      <c r="D183" s="188">
        <f>リスト!E167</f>
        <v>0</v>
      </c>
      <c r="E183" s="224">
        <f t="shared" ca="1" si="126"/>
        <v>2</v>
      </c>
      <c r="F183" s="172">
        <f t="shared" ca="1" si="38"/>
        <v>13.888888888888889</v>
      </c>
      <c r="G183" s="173">
        <v>6</v>
      </c>
      <c r="H183" s="174">
        <v>10</v>
      </c>
      <c r="I183" s="172">
        <f t="shared" ca="1" si="127"/>
        <v>3.8888888888888893</v>
      </c>
      <c r="J183" s="133"/>
      <c r="K183" s="175" t="str">
        <f>リスト!H167</f>
        <v>NG</v>
      </c>
      <c r="L183" s="176" t="str">
        <f t="shared" ca="1" si="128"/>
        <v/>
      </c>
      <c r="M183" s="171">
        <f t="shared" ca="1" si="129"/>
        <v>7</v>
      </c>
      <c r="N183" s="177" t="str">
        <f>リスト!I167</f>
        <v>NG</v>
      </c>
      <c r="O183" s="176" t="str">
        <f t="shared" ca="1" si="130"/>
        <v/>
      </c>
      <c r="P183" s="171">
        <f t="shared" ca="1" si="131"/>
        <v>8</v>
      </c>
      <c r="Q183" s="172">
        <f t="shared" ca="1" si="132"/>
        <v>1.1428571428571428</v>
      </c>
      <c r="R183" s="173">
        <v>0.56000000000000005</v>
      </c>
      <c r="S183" s="174">
        <v>0.84</v>
      </c>
      <c r="T183" s="172" t="str">
        <f t="shared" ca="1" si="133"/>
        <v/>
      </c>
      <c r="U183" s="140"/>
      <c r="V183" s="178" t="str">
        <f>リスト!J167</f>
        <v>NG</v>
      </c>
      <c r="W183" s="176" t="str">
        <f t="shared" ca="1" si="134"/>
        <v/>
      </c>
      <c r="X183" s="225">
        <f t="shared" ca="1" si="135"/>
        <v>0.14399999999999999</v>
      </c>
      <c r="Y183" s="175" t="str">
        <f>リスト!K167</f>
        <v>NG</v>
      </c>
      <c r="Z183" s="176" t="str">
        <f t="shared" ca="1" si="136"/>
        <v/>
      </c>
      <c r="AA183" s="179">
        <f t="shared" ca="1" si="137"/>
        <v>0</v>
      </c>
      <c r="AB183" s="180">
        <f t="shared" ca="1" si="138"/>
        <v>0</v>
      </c>
      <c r="AC183" s="189">
        <v>8</v>
      </c>
      <c r="AD183" s="190">
        <v>12</v>
      </c>
      <c r="AE183" s="180" t="str">
        <f t="shared" ca="1" si="14"/>
        <v/>
      </c>
      <c r="AF183" s="140"/>
      <c r="AG183" s="177" t="str">
        <f>リスト!L167</f>
        <v>NG</v>
      </c>
      <c r="AH183" s="176" t="str">
        <f t="shared" ca="1" si="139"/>
        <v/>
      </c>
      <c r="AI183" s="229">
        <f t="shared" ca="1" si="157"/>
        <v>21</v>
      </c>
      <c r="AJ183" s="183">
        <f t="shared" ca="1" si="140"/>
        <v>145.83333333333334</v>
      </c>
      <c r="AK183" s="184">
        <v>200</v>
      </c>
      <c r="AL183" s="185">
        <v>300</v>
      </c>
      <c r="AM183" s="183" t="str">
        <f t="shared" ca="1" si="141"/>
        <v/>
      </c>
      <c r="AN183" s="175" t="str">
        <f>リスト!M167</f>
        <v>NG</v>
      </c>
      <c r="AO183" s="176" t="str">
        <f t="shared" ca="1" si="142"/>
        <v/>
      </c>
      <c r="AP183" s="179">
        <f t="shared" ca="1" si="143"/>
        <v>1</v>
      </c>
      <c r="AQ183" s="172">
        <f t="shared" ca="1" si="158"/>
        <v>4.7619047619047619</v>
      </c>
      <c r="AR183" s="191">
        <v>4</v>
      </c>
      <c r="AS183" s="192">
        <v>6</v>
      </c>
      <c r="AT183" s="172" t="str">
        <f t="shared" ca="1" si="144"/>
        <v/>
      </c>
      <c r="AU183" s="122"/>
      <c r="AV183" s="175" t="str">
        <f>リスト!N167</f>
        <v>NG</v>
      </c>
      <c r="AW183" s="176" t="str">
        <f t="shared" ca="1" si="145"/>
        <v/>
      </c>
      <c r="AX183" s="193">
        <f t="shared" ca="1" si="146"/>
        <v>1</v>
      </c>
      <c r="AY183" s="194">
        <f t="shared" ca="1" si="159"/>
        <v>6.9444444444444446</v>
      </c>
      <c r="AZ183" s="173">
        <v>4.4000000000000004</v>
      </c>
      <c r="BA183" s="174">
        <v>6.6</v>
      </c>
      <c r="BB183" s="172" t="str">
        <f t="shared" ca="1" si="147"/>
        <v/>
      </c>
      <c r="BC183" s="177" t="str">
        <f>リスト!O167</f>
        <v>NG</v>
      </c>
      <c r="BD183" s="176" t="str">
        <f t="shared" ca="1" si="148"/>
        <v/>
      </c>
      <c r="BE183" s="193">
        <f t="shared" ca="1" si="149"/>
        <v>0</v>
      </c>
      <c r="BF183" s="194">
        <f t="shared" ca="1" si="160"/>
        <v>0</v>
      </c>
      <c r="BG183" s="173">
        <v>1.6</v>
      </c>
      <c r="BH183" s="174">
        <v>2.4</v>
      </c>
      <c r="BI183" s="172" t="str">
        <f t="shared" ca="1" si="150"/>
        <v/>
      </c>
      <c r="BJ183" s="140"/>
      <c r="BK183" s="140"/>
      <c r="BL183" s="178" t="str">
        <f>リスト!P167</f>
        <v>NG</v>
      </c>
      <c r="BM183" s="176" t="str">
        <f t="shared" ca="1" si="151"/>
        <v/>
      </c>
      <c r="BN183" s="193" t="str">
        <f t="shared" ca="1" si="152"/>
        <v/>
      </c>
      <c r="BO183" s="194" t="str">
        <f t="shared" ca="1" si="161"/>
        <v/>
      </c>
      <c r="BP183" s="173">
        <v>0.4</v>
      </c>
      <c r="BQ183" s="174">
        <v>0.6</v>
      </c>
      <c r="BR183" s="172" t="str">
        <f t="shared" ca="1" si="153"/>
        <v/>
      </c>
      <c r="BS183" s="175" t="str">
        <f>リスト!Q167</f>
        <v>NG</v>
      </c>
      <c r="BT183" s="176" t="str">
        <f t="shared" ca="1" si="154"/>
        <v/>
      </c>
      <c r="BU183" s="179" t="str">
        <f t="shared" ca="1" si="155"/>
        <v/>
      </c>
      <c r="BV183" s="180" t="str">
        <f t="shared" ca="1" si="162"/>
        <v/>
      </c>
      <c r="BW183" s="189">
        <v>0</v>
      </c>
      <c r="BX183" s="190">
        <v>0</v>
      </c>
      <c r="BY183" s="180" t="str">
        <f t="shared" ca="1" si="156"/>
        <v/>
      </c>
      <c r="BZ183" t="e">
        <f>リスト!#REF!</f>
        <v>#REF!</v>
      </c>
      <c r="CA183" s="290" t="e">
        <f>INDEX(リスト!X:X,MATCH($C183,リスト!$D:$D,0))</f>
        <v>#N/A</v>
      </c>
    </row>
    <row r="184" spans="1:79">
      <c r="A184" s="167">
        <f t="shared" si="163"/>
        <v>179</v>
      </c>
      <c r="B184" s="186" t="str">
        <f>リスト!C168</f>
        <v/>
      </c>
      <c r="C184" s="187">
        <f>リスト!D168</f>
        <v>0</v>
      </c>
      <c r="D184" s="188">
        <f>リスト!E168</f>
        <v>0</v>
      </c>
      <c r="E184" s="224" t="str">
        <f t="shared" ca="1" si="126"/>
        <v/>
      </c>
      <c r="F184" s="172" t="str">
        <f t="shared" ca="1" si="38"/>
        <v/>
      </c>
      <c r="G184" s="173">
        <v>6</v>
      </c>
      <c r="H184" s="174">
        <v>10</v>
      </c>
      <c r="I184" s="172" t="str">
        <f t="shared" ca="1" si="127"/>
        <v/>
      </c>
      <c r="J184" s="133"/>
      <c r="K184" s="175" t="str">
        <f>リスト!H168</f>
        <v>NG</v>
      </c>
      <c r="L184" s="176" t="str">
        <f t="shared" ca="1" si="128"/>
        <v/>
      </c>
      <c r="M184" s="171">
        <f t="shared" ca="1" si="129"/>
        <v>16</v>
      </c>
      <c r="N184" s="177" t="str">
        <f>リスト!I168</f>
        <v>NG</v>
      </c>
      <c r="O184" s="176" t="str">
        <f t="shared" ca="1" si="130"/>
        <v/>
      </c>
      <c r="P184" s="171">
        <f t="shared" ca="1" si="131"/>
        <v>14</v>
      </c>
      <c r="Q184" s="172">
        <f t="shared" ca="1" si="132"/>
        <v>0.875</v>
      </c>
      <c r="R184" s="173">
        <v>0.56000000000000005</v>
      </c>
      <c r="S184" s="174">
        <v>0.84</v>
      </c>
      <c r="T184" s="172" t="str">
        <f t="shared" ca="1" si="133"/>
        <v/>
      </c>
      <c r="U184" s="140"/>
      <c r="V184" s="178" t="str">
        <f>リスト!J168</f>
        <v>NG</v>
      </c>
      <c r="W184" s="176" t="str">
        <f t="shared" ca="1" si="134"/>
        <v/>
      </c>
      <c r="X184" s="225">
        <f t="shared" ca="1" si="135"/>
        <v>0.35599999999999998</v>
      </c>
      <c r="Y184" s="175" t="str">
        <f>リスト!K168</f>
        <v>NG</v>
      </c>
      <c r="Z184" s="176" t="str">
        <f t="shared" ca="1" si="136"/>
        <v/>
      </c>
      <c r="AA184" s="179">
        <f t="shared" ca="1" si="137"/>
        <v>19</v>
      </c>
      <c r="AB184" s="180">
        <f t="shared" ca="1" si="138"/>
        <v>53.370786516853933</v>
      </c>
      <c r="AC184" s="189">
        <v>8</v>
      </c>
      <c r="AD184" s="190">
        <v>12</v>
      </c>
      <c r="AE184" s="180" t="str">
        <f t="shared" ca="1" si="14"/>
        <v/>
      </c>
      <c r="AF184" s="140"/>
      <c r="AG184" s="177" t="str">
        <f>リスト!L168</f>
        <v>NG</v>
      </c>
      <c r="AH184" s="176" t="str">
        <f t="shared" ca="1" si="139"/>
        <v/>
      </c>
      <c r="AI184" s="229">
        <f t="shared" ca="1" si="157"/>
        <v>49</v>
      </c>
      <c r="AJ184" s="183">
        <f t="shared" ca="1" si="140"/>
        <v>137.64044943820227</v>
      </c>
      <c r="AK184" s="184">
        <v>200</v>
      </c>
      <c r="AL184" s="185">
        <v>300</v>
      </c>
      <c r="AM184" s="183" t="str">
        <f t="shared" ca="1" si="141"/>
        <v/>
      </c>
      <c r="AN184" s="175" t="str">
        <f>リスト!M168</f>
        <v>NG</v>
      </c>
      <c r="AO184" s="176" t="str">
        <f t="shared" ca="1" si="142"/>
        <v/>
      </c>
      <c r="AP184" s="179">
        <f t="shared" ca="1" si="143"/>
        <v>3</v>
      </c>
      <c r="AQ184" s="172">
        <f t="shared" ca="1" si="158"/>
        <v>6.1224489795918364</v>
      </c>
      <c r="AR184" s="191">
        <v>4</v>
      </c>
      <c r="AS184" s="192">
        <v>6</v>
      </c>
      <c r="AT184" s="172" t="str">
        <f t="shared" ca="1" si="144"/>
        <v/>
      </c>
      <c r="AU184" s="122"/>
      <c r="AV184" s="175" t="str">
        <f>リスト!N168</f>
        <v>NG</v>
      </c>
      <c r="AW184" s="176" t="str">
        <f t="shared" ca="1" si="145"/>
        <v/>
      </c>
      <c r="AX184" s="193">
        <f t="shared" ca="1" si="146"/>
        <v>4</v>
      </c>
      <c r="AY184" s="194">
        <f t="shared" ca="1" si="159"/>
        <v>11.235955056179776</v>
      </c>
      <c r="AZ184" s="173">
        <v>4.4000000000000004</v>
      </c>
      <c r="BA184" s="174">
        <v>6.6</v>
      </c>
      <c r="BB184" s="172" t="str">
        <f t="shared" ca="1" si="147"/>
        <v/>
      </c>
      <c r="BC184" s="177" t="str">
        <f>リスト!O168</f>
        <v>NG</v>
      </c>
      <c r="BD184" s="176" t="str">
        <f t="shared" ca="1" si="148"/>
        <v/>
      </c>
      <c r="BE184" s="193">
        <f t="shared" ca="1" si="149"/>
        <v>0</v>
      </c>
      <c r="BF184" s="194">
        <f t="shared" ca="1" si="160"/>
        <v>0</v>
      </c>
      <c r="BG184" s="173">
        <v>1.6</v>
      </c>
      <c r="BH184" s="174">
        <v>2.4</v>
      </c>
      <c r="BI184" s="172" t="str">
        <f t="shared" ca="1" si="150"/>
        <v/>
      </c>
      <c r="BJ184" s="140"/>
      <c r="BK184" s="140"/>
      <c r="BL184" s="178" t="str">
        <f>リスト!P168</f>
        <v>NG</v>
      </c>
      <c r="BM184" s="176" t="str">
        <f t="shared" ca="1" si="151"/>
        <v/>
      </c>
      <c r="BN184" s="193" t="str">
        <f t="shared" ca="1" si="152"/>
        <v/>
      </c>
      <c r="BO184" s="194" t="str">
        <f t="shared" ca="1" si="161"/>
        <v/>
      </c>
      <c r="BP184" s="173">
        <v>0.4</v>
      </c>
      <c r="BQ184" s="174">
        <v>0.6</v>
      </c>
      <c r="BR184" s="172" t="str">
        <f t="shared" ca="1" si="153"/>
        <v/>
      </c>
      <c r="BS184" s="175" t="str">
        <f>リスト!Q168</f>
        <v>NG</v>
      </c>
      <c r="BT184" s="176" t="str">
        <f t="shared" ca="1" si="154"/>
        <v/>
      </c>
      <c r="BU184" s="179" t="str">
        <f t="shared" ca="1" si="155"/>
        <v/>
      </c>
      <c r="BV184" s="180" t="str">
        <f t="shared" ca="1" si="162"/>
        <v/>
      </c>
      <c r="BW184" s="189">
        <v>0</v>
      </c>
      <c r="BX184" s="190">
        <v>0</v>
      </c>
      <c r="BY184" s="180" t="str">
        <f t="shared" ca="1" si="156"/>
        <v/>
      </c>
      <c r="BZ184" t="e">
        <f>リスト!#REF!</f>
        <v>#REF!</v>
      </c>
      <c r="CA184" s="290" t="e">
        <f>INDEX(リスト!X:X,MATCH($C184,リスト!$D:$D,0))</f>
        <v>#N/A</v>
      </c>
    </row>
    <row r="185" spans="1:79">
      <c r="A185" s="167">
        <f t="shared" si="163"/>
        <v>180</v>
      </c>
      <c r="B185" s="186" t="str">
        <f>リスト!C169</f>
        <v/>
      </c>
      <c r="C185" s="187">
        <f>リスト!D169</f>
        <v>0</v>
      </c>
      <c r="D185" s="188">
        <f>リスト!E169</f>
        <v>0</v>
      </c>
      <c r="E185" s="224">
        <f t="shared" ca="1" si="126"/>
        <v>4</v>
      </c>
      <c r="F185" s="172">
        <f t="shared" ca="1" si="38"/>
        <v>6.0240963855421681</v>
      </c>
      <c r="G185" s="173">
        <v>6</v>
      </c>
      <c r="H185" s="174">
        <v>10</v>
      </c>
      <c r="I185" s="172" t="str">
        <f t="shared" ca="1" si="127"/>
        <v>OK</v>
      </c>
      <c r="J185" s="133"/>
      <c r="K185" s="175" t="str">
        <f>リスト!H169</f>
        <v>NG</v>
      </c>
      <c r="L185" s="176" t="str">
        <f t="shared" ca="1" si="128"/>
        <v/>
      </c>
      <c r="M185" s="171">
        <f t="shared" ca="1" si="129"/>
        <v>19</v>
      </c>
      <c r="N185" s="177" t="str">
        <f>リスト!I169</f>
        <v>NG</v>
      </c>
      <c r="O185" s="176" t="str">
        <f t="shared" ca="1" si="130"/>
        <v/>
      </c>
      <c r="P185" s="171">
        <f t="shared" ca="1" si="131"/>
        <v>7</v>
      </c>
      <c r="Q185" s="172">
        <f t="shared" ca="1" si="132"/>
        <v>0.36842105263157893</v>
      </c>
      <c r="R185" s="173">
        <v>0.56000000000000005</v>
      </c>
      <c r="S185" s="174">
        <v>0.84</v>
      </c>
      <c r="T185" s="172" t="str">
        <f t="shared" ca="1" si="133"/>
        <v/>
      </c>
      <c r="U185" s="140"/>
      <c r="V185" s="178" t="str">
        <f>リスト!J169</f>
        <v>NG</v>
      </c>
      <c r="W185" s="176" t="str">
        <f t="shared" ca="1" si="134"/>
        <v/>
      </c>
      <c r="X185" s="225">
        <f t="shared" ca="1" si="135"/>
        <v>0.66400000000000003</v>
      </c>
      <c r="Y185" s="175" t="str">
        <f>リスト!K169</f>
        <v>NG</v>
      </c>
      <c r="Z185" s="176" t="str">
        <f t="shared" ca="1" si="136"/>
        <v/>
      </c>
      <c r="AA185" s="179">
        <f t="shared" ca="1" si="137"/>
        <v>13</v>
      </c>
      <c r="AB185" s="180">
        <f t="shared" ca="1" si="138"/>
        <v>19.578313253012048</v>
      </c>
      <c r="AC185" s="189">
        <v>8</v>
      </c>
      <c r="AD185" s="190">
        <v>12</v>
      </c>
      <c r="AE185" s="180" t="str">
        <f t="shared" ca="1" si="14"/>
        <v/>
      </c>
      <c r="AF185" s="140"/>
      <c r="AG185" s="177" t="str">
        <f>リスト!L169</f>
        <v>NG</v>
      </c>
      <c r="AH185" s="176" t="str">
        <f t="shared" ca="1" si="139"/>
        <v/>
      </c>
      <c r="AI185" s="229">
        <f t="shared" ca="1" si="157"/>
        <v>97</v>
      </c>
      <c r="AJ185" s="183">
        <f t="shared" ca="1" si="140"/>
        <v>146.08433734939757</v>
      </c>
      <c r="AK185" s="184">
        <v>200</v>
      </c>
      <c r="AL185" s="185">
        <v>300</v>
      </c>
      <c r="AM185" s="183" t="str">
        <f t="shared" ca="1" si="141"/>
        <v/>
      </c>
      <c r="AN185" s="175" t="str">
        <f>リスト!M169</f>
        <v>NG</v>
      </c>
      <c r="AO185" s="176" t="str">
        <f t="shared" ca="1" si="142"/>
        <v/>
      </c>
      <c r="AP185" s="179">
        <f t="shared" ca="1" si="143"/>
        <v>1</v>
      </c>
      <c r="AQ185" s="172">
        <f t="shared" ca="1" si="158"/>
        <v>1.0309278350515465</v>
      </c>
      <c r="AR185" s="191">
        <v>4</v>
      </c>
      <c r="AS185" s="192">
        <v>6</v>
      </c>
      <c r="AT185" s="172" t="str">
        <f t="shared" ca="1" si="144"/>
        <v/>
      </c>
      <c r="AU185" s="122"/>
      <c r="AV185" s="175" t="str">
        <f>リスト!N169</f>
        <v>NG</v>
      </c>
      <c r="AW185" s="176" t="str">
        <f t="shared" ca="1" si="145"/>
        <v/>
      </c>
      <c r="AX185" s="193">
        <f t="shared" ca="1" si="146"/>
        <v>9</v>
      </c>
      <c r="AY185" s="194">
        <f t="shared" ca="1" si="159"/>
        <v>13.554216867469879</v>
      </c>
      <c r="AZ185" s="173">
        <v>4.4000000000000004</v>
      </c>
      <c r="BA185" s="174">
        <v>6.6</v>
      </c>
      <c r="BB185" s="172" t="str">
        <f t="shared" ca="1" si="147"/>
        <v/>
      </c>
      <c r="BC185" s="177" t="str">
        <f>リスト!O169</f>
        <v>NG</v>
      </c>
      <c r="BD185" s="176" t="str">
        <f t="shared" ca="1" si="148"/>
        <v/>
      </c>
      <c r="BE185" s="193">
        <f t="shared" ca="1" si="149"/>
        <v>0</v>
      </c>
      <c r="BF185" s="194">
        <f t="shared" ca="1" si="160"/>
        <v>0</v>
      </c>
      <c r="BG185" s="173">
        <v>1.6</v>
      </c>
      <c r="BH185" s="174">
        <v>2.4</v>
      </c>
      <c r="BI185" s="172" t="str">
        <f t="shared" ca="1" si="150"/>
        <v/>
      </c>
      <c r="BJ185" s="140"/>
      <c r="BK185" s="140"/>
      <c r="BL185" s="178" t="str">
        <f>リスト!P169</f>
        <v>NG</v>
      </c>
      <c r="BM185" s="176" t="str">
        <f t="shared" ca="1" si="151"/>
        <v/>
      </c>
      <c r="BN185" s="193" t="str">
        <f t="shared" ca="1" si="152"/>
        <v/>
      </c>
      <c r="BO185" s="194" t="str">
        <f t="shared" ca="1" si="161"/>
        <v/>
      </c>
      <c r="BP185" s="173">
        <v>0.4</v>
      </c>
      <c r="BQ185" s="174">
        <v>0.6</v>
      </c>
      <c r="BR185" s="172" t="str">
        <f t="shared" ca="1" si="153"/>
        <v/>
      </c>
      <c r="BS185" s="175" t="str">
        <f>リスト!Q169</f>
        <v>NG</v>
      </c>
      <c r="BT185" s="176" t="str">
        <f t="shared" ca="1" si="154"/>
        <v/>
      </c>
      <c r="BU185" s="179" t="str">
        <f t="shared" ca="1" si="155"/>
        <v/>
      </c>
      <c r="BV185" s="180" t="str">
        <f t="shared" ca="1" si="162"/>
        <v/>
      </c>
      <c r="BW185" s="189">
        <v>0</v>
      </c>
      <c r="BX185" s="190">
        <v>0</v>
      </c>
      <c r="BY185" s="180" t="str">
        <f t="shared" ca="1" si="156"/>
        <v/>
      </c>
      <c r="BZ185" t="e">
        <f>リスト!#REF!</f>
        <v>#REF!</v>
      </c>
      <c r="CA185" s="290" t="e">
        <f>INDEX(リスト!X:X,MATCH($C185,リスト!$D:$D,0))</f>
        <v>#N/A</v>
      </c>
    </row>
    <row r="186" spans="1:79">
      <c r="A186" s="167">
        <f t="shared" si="163"/>
        <v>181</v>
      </c>
      <c r="B186" s="186" t="str">
        <f>リスト!C170</f>
        <v/>
      </c>
      <c r="C186" s="187">
        <f>リスト!D170</f>
        <v>0</v>
      </c>
      <c r="D186" s="188">
        <f>リスト!E170</f>
        <v>0</v>
      </c>
      <c r="E186" s="224">
        <f t="shared" ca="1" si="126"/>
        <v>1</v>
      </c>
      <c r="F186" s="172">
        <f t="shared" ca="1" si="38"/>
        <v>2.0661157024793391</v>
      </c>
      <c r="G186" s="173">
        <v>6</v>
      </c>
      <c r="H186" s="174">
        <v>10</v>
      </c>
      <c r="I186" s="172" t="e">
        <f t="shared" ca="1" si="127"/>
        <v>#VALUE!</v>
      </c>
      <c r="J186" s="133"/>
      <c r="K186" s="175" t="str">
        <f>リスト!H170</f>
        <v>NG</v>
      </c>
      <c r="L186" s="176" t="str">
        <f t="shared" ca="1" si="128"/>
        <v/>
      </c>
      <c r="M186" s="171">
        <f t="shared" ca="1" si="129"/>
        <v>15</v>
      </c>
      <c r="N186" s="177" t="str">
        <f>リスト!I170</f>
        <v>NG</v>
      </c>
      <c r="O186" s="176" t="str">
        <f t="shared" ca="1" si="130"/>
        <v/>
      </c>
      <c r="P186" s="171">
        <f t="shared" ca="1" si="131"/>
        <v>8</v>
      </c>
      <c r="Q186" s="172">
        <f t="shared" ca="1" si="132"/>
        <v>0.53333333333333333</v>
      </c>
      <c r="R186" s="173">
        <v>0.56000000000000005</v>
      </c>
      <c r="S186" s="174">
        <v>0.84</v>
      </c>
      <c r="T186" s="172" t="str">
        <f t="shared" ca="1" si="133"/>
        <v/>
      </c>
      <c r="U186" s="140"/>
      <c r="V186" s="178" t="str">
        <f>リスト!J170</f>
        <v>NG</v>
      </c>
      <c r="W186" s="176" t="str">
        <f t="shared" ca="1" si="134"/>
        <v/>
      </c>
      <c r="X186" s="225">
        <f t="shared" ca="1" si="135"/>
        <v>0.48399999999999999</v>
      </c>
      <c r="Y186" s="175" t="str">
        <f>リスト!K170</f>
        <v>NG</v>
      </c>
      <c r="Z186" s="176" t="str">
        <f t="shared" ca="1" si="136"/>
        <v/>
      </c>
      <c r="AA186" s="179">
        <f t="shared" ca="1" si="137"/>
        <v>11</v>
      </c>
      <c r="AB186" s="180">
        <f t="shared" ca="1" si="138"/>
        <v>22.727272727272727</v>
      </c>
      <c r="AC186" s="189">
        <v>8</v>
      </c>
      <c r="AD186" s="190">
        <v>12</v>
      </c>
      <c r="AE186" s="180" t="str">
        <f t="shared" ca="1" si="14"/>
        <v/>
      </c>
      <c r="AF186" s="140"/>
      <c r="AG186" s="177" t="str">
        <f>リスト!L170</f>
        <v>NG</v>
      </c>
      <c r="AH186" s="176" t="str">
        <f t="shared" ca="1" si="139"/>
        <v/>
      </c>
      <c r="AI186" s="229">
        <f t="shared" ca="1" si="157"/>
        <v>60</v>
      </c>
      <c r="AJ186" s="183">
        <f t="shared" ca="1" si="140"/>
        <v>123.96694214876034</v>
      </c>
      <c r="AK186" s="184">
        <v>200</v>
      </c>
      <c r="AL186" s="185">
        <v>300</v>
      </c>
      <c r="AM186" s="183" t="str">
        <f t="shared" ca="1" si="141"/>
        <v/>
      </c>
      <c r="AN186" s="175" t="str">
        <f>リスト!M170</f>
        <v>NG</v>
      </c>
      <c r="AO186" s="176" t="str">
        <f t="shared" ca="1" si="142"/>
        <v/>
      </c>
      <c r="AP186" s="179">
        <f t="shared" ca="1" si="143"/>
        <v>0</v>
      </c>
      <c r="AQ186" s="172">
        <f t="shared" ca="1" si="158"/>
        <v>0</v>
      </c>
      <c r="AR186" s="191">
        <v>4</v>
      </c>
      <c r="AS186" s="192">
        <v>6</v>
      </c>
      <c r="AT186" s="172" t="str">
        <f t="shared" ca="1" si="144"/>
        <v/>
      </c>
      <c r="AU186" s="122"/>
      <c r="AV186" s="175" t="str">
        <f>リスト!N170</f>
        <v>NG</v>
      </c>
      <c r="AW186" s="176" t="str">
        <f t="shared" ca="1" si="145"/>
        <v/>
      </c>
      <c r="AX186" s="193">
        <f t="shared" ca="1" si="146"/>
        <v>1</v>
      </c>
      <c r="AY186" s="194">
        <f t="shared" ca="1" si="159"/>
        <v>2.0661157024793391</v>
      </c>
      <c r="AZ186" s="173">
        <v>4.4000000000000004</v>
      </c>
      <c r="BA186" s="174">
        <v>6.6</v>
      </c>
      <c r="BB186" s="172" t="str">
        <f t="shared" ca="1" si="147"/>
        <v/>
      </c>
      <c r="BC186" s="177" t="str">
        <f>リスト!O170</f>
        <v>NG</v>
      </c>
      <c r="BD186" s="176" t="str">
        <f t="shared" ca="1" si="148"/>
        <v/>
      </c>
      <c r="BE186" s="193">
        <f t="shared" ca="1" si="149"/>
        <v>1</v>
      </c>
      <c r="BF186" s="194">
        <f t="shared" ca="1" si="160"/>
        <v>2.0661157024793391</v>
      </c>
      <c r="BG186" s="173">
        <v>1.6</v>
      </c>
      <c r="BH186" s="174">
        <v>2.4</v>
      </c>
      <c r="BI186" s="172" t="str">
        <f t="shared" ca="1" si="150"/>
        <v/>
      </c>
      <c r="BJ186" s="140"/>
      <c r="BK186" s="140"/>
      <c r="BL186" s="178" t="str">
        <f>リスト!P170</f>
        <v>NG</v>
      </c>
      <c r="BM186" s="176" t="str">
        <f t="shared" ca="1" si="151"/>
        <v/>
      </c>
      <c r="BN186" s="193" t="str">
        <f t="shared" ca="1" si="152"/>
        <v/>
      </c>
      <c r="BO186" s="194" t="str">
        <f t="shared" ca="1" si="161"/>
        <v/>
      </c>
      <c r="BP186" s="173">
        <v>0.4</v>
      </c>
      <c r="BQ186" s="174">
        <v>0.6</v>
      </c>
      <c r="BR186" s="172" t="str">
        <f t="shared" ca="1" si="153"/>
        <v/>
      </c>
      <c r="BS186" s="175" t="str">
        <f>リスト!Q170</f>
        <v>NG</v>
      </c>
      <c r="BT186" s="176" t="str">
        <f t="shared" ca="1" si="154"/>
        <v/>
      </c>
      <c r="BU186" s="179" t="str">
        <f t="shared" ca="1" si="155"/>
        <v/>
      </c>
      <c r="BV186" s="180" t="str">
        <f t="shared" ca="1" si="162"/>
        <v/>
      </c>
      <c r="BW186" s="189">
        <v>0</v>
      </c>
      <c r="BX186" s="190">
        <v>0</v>
      </c>
      <c r="BY186" s="180" t="str">
        <f t="shared" ca="1" si="156"/>
        <v/>
      </c>
      <c r="BZ186" t="e">
        <f>リスト!#REF!</f>
        <v>#REF!</v>
      </c>
      <c r="CA186" s="290" t="e">
        <f>INDEX(リスト!X:X,MATCH($C186,リスト!$D:$D,0))</f>
        <v>#N/A</v>
      </c>
    </row>
    <row r="187" spans="1:79">
      <c r="A187" s="167">
        <f t="shared" si="163"/>
        <v>182</v>
      </c>
      <c r="B187" s="186" t="str">
        <f>リスト!C171</f>
        <v/>
      </c>
      <c r="C187" s="187">
        <f>リスト!D171</f>
        <v>0</v>
      </c>
      <c r="D187" s="188">
        <f>リスト!E171</f>
        <v>0</v>
      </c>
      <c r="E187" s="224">
        <f t="shared" ca="1" si="126"/>
        <v>4</v>
      </c>
      <c r="F187" s="172">
        <f t="shared" ca="1" si="38"/>
        <v>22.598870056497177</v>
      </c>
      <c r="G187" s="173">
        <v>6</v>
      </c>
      <c r="H187" s="174">
        <v>10</v>
      </c>
      <c r="I187" s="172">
        <f t="shared" ca="1" si="127"/>
        <v>12.598870056497177</v>
      </c>
      <c r="J187" s="133"/>
      <c r="K187" s="175" t="str">
        <f>リスト!H171</f>
        <v>NG</v>
      </c>
      <c r="L187" s="176" t="str">
        <f t="shared" ca="1" si="128"/>
        <v/>
      </c>
      <c r="M187" s="171">
        <f t="shared" ca="1" si="129"/>
        <v>11</v>
      </c>
      <c r="N187" s="177" t="str">
        <f>リスト!I171</f>
        <v>NG</v>
      </c>
      <c r="O187" s="176" t="str">
        <f t="shared" ca="1" si="130"/>
        <v/>
      </c>
      <c r="P187" s="171">
        <f t="shared" ca="1" si="131"/>
        <v>3</v>
      </c>
      <c r="Q187" s="172">
        <f t="shared" ca="1" si="132"/>
        <v>0.27272727272727271</v>
      </c>
      <c r="R187" s="173">
        <v>0.56000000000000005</v>
      </c>
      <c r="S187" s="174">
        <v>0.84</v>
      </c>
      <c r="T187" s="172" t="str">
        <f t="shared" ca="1" si="133"/>
        <v/>
      </c>
      <c r="U187" s="140"/>
      <c r="V187" s="178" t="str">
        <f>リスト!J171</f>
        <v>NG</v>
      </c>
      <c r="W187" s="176" t="str">
        <f t="shared" ca="1" si="134"/>
        <v/>
      </c>
      <c r="X187" s="225">
        <f t="shared" ca="1" si="135"/>
        <v>0.17699999999999999</v>
      </c>
      <c r="Y187" s="175" t="str">
        <f>リスト!K171</f>
        <v>NG</v>
      </c>
      <c r="Z187" s="176" t="str">
        <f t="shared" ca="1" si="136"/>
        <v/>
      </c>
      <c r="AA187" s="179">
        <f t="shared" ca="1" si="137"/>
        <v>1</v>
      </c>
      <c r="AB187" s="180">
        <f t="shared" ca="1" si="138"/>
        <v>5.6497175141242941</v>
      </c>
      <c r="AC187" s="189">
        <v>8</v>
      </c>
      <c r="AD187" s="190">
        <v>12</v>
      </c>
      <c r="AE187" s="180" t="str">
        <f t="shared" ca="1" si="14"/>
        <v/>
      </c>
      <c r="AF187" s="140"/>
      <c r="AG187" s="177" t="str">
        <f>リスト!L171</f>
        <v>NG</v>
      </c>
      <c r="AH187" s="176" t="str">
        <f t="shared" ca="1" si="139"/>
        <v/>
      </c>
      <c r="AI187" s="229">
        <f t="shared" ca="1" si="157"/>
        <v>19</v>
      </c>
      <c r="AJ187" s="183">
        <f t="shared" ca="1" si="140"/>
        <v>107.34463276836159</v>
      </c>
      <c r="AK187" s="184">
        <v>200</v>
      </c>
      <c r="AL187" s="185">
        <v>300</v>
      </c>
      <c r="AM187" s="183" t="str">
        <f t="shared" ca="1" si="141"/>
        <v/>
      </c>
      <c r="AN187" s="175" t="str">
        <f>リスト!M171</f>
        <v>NG</v>
      </c>
      <c r="AO187" s="176" t="str">
        <f t="shared" ca="1" si="142"/>
        <v/>
      </c>
      <c r="AP187" s="179">
        <f t="shared" ca="1" si="143"/>
        <v>2</v>
      </c>
      <c r="AQ187" s="172">
        <f t="shared" ca="1" si="158"/>
        <v>10.526315789473685</v>
      </c>
      <c r="AR187" s="191">
        <v>4</v>
      </c>
      <c r="AS187" s="192">
        <v>6</v>
      </c>
      <c r="AT187" s="172" t="str">
        <f t="shared" ca="1" si="144"/>
        <v/>
      </c>
      <c r="AU187" s="122"/>
      <c r="AV187" s="175" t="str">
        <f>リスト!N171</f>
        <v>NG</v>
      </c>
      <c r="AW187" s="176" t="str">
        <f t="shared" ca="1" si="145"/>
        <v/>
      </c>
      <c r="AX187" s="193">
        <f t="shared" ca="1" si="146"/>
        <v>3</v>
      </c>
      <c r="AY187" s="194">
        <f t="shared" ca="1" si="159"/>
        <v>16.949152542372882</v>
      </c>
      <c r="AZ187" s="173">
        <v>4.4000000000000004</v>
      </c>
      <c r="BA187" s="174">
        <v>6.6</v>
      </c>
      <c r="BB187" s="172" t="str">
        <f t="shared" ca="1" si="147"/>
        <v/>
      </c>
      <c r="BC187" s="177" t="str">
        <f>リスト!O171</f>
        <v>NG</v>
      </c>
      <c r="BD187" s="176" t="str">
        <f t="shared" ca="1" si="148"/>
        <v/>
      </c>
      <c r="BE187" s="193">
        <f t="shared" ca="1" si="149"/>
        <v>0</v>
      </c>
      <c r="BF187" s="194">
        <f t="shared" ca="1" si="160"/>
        <v>0</v>
      </c>
      <c r="BG187" s="173">
        <v>1.6</v>
      </c>
      <c r="BH187" s="174">
        <v>2.4</v>
      </c>
      <c r="BI187" s="172" t="str">
        <f t="shared" ca="1" si="150"/>
        <v/>
      </c>
      <c r="BJ187" s="140"/>
      <c r="BK187" s="140"/>
      <c r="BL187" s="178" t="str">
        <f>リスト!P171</f>
        <v>NG</v>
      </c>
      <c r="BM187" s="176" t="str">
        <f t="shared" ca="1" si="151"/>
        <v/>
      </c>
      <c r="BN187" s="193" t="str">
        <f t="shared" ca="1" si="152"/>
        <v/>
      </c>
      <c r="BO187" s="194" t="str">
        <f t="shared" ca="1" si="161"/>
        <v/>
      </c>
      <c r="BP187" s="173">
        <v>0.4</v>
      </c>
      <c r="BQ187" s="174">
        <v>0.6</v>
      </c>
      <c r="BR187" s="172" t="str">
        <f t="shared" ca="1" si="153"/>
        <v/>
      </c>
      <c r="BS187" s="175" t="str">
        <f>リスト!Q171</f>
        <v>NG</v>
      </c>
      <c r="BT187" s="176" t="str">
        <f t="shared" ca="1" si="154"/>
        <v/>
      </c>
      <c r="BU187" s="179" t="str">
        <f t="shared" ca="1" si="155"/>
        <v/>
      </c>
      <c r="BV187" s="180" t="str">
        <f t="shared" ca="1" si="162"/>
        <v/>
      </c>
      <c r="BW187" s="189">
        <v>0</v>
      </c>
      <c r="BX187" s="190">
        <v>0</v>
      </c>
      <c r="BY187" s="180" t="str">
        <f t="shared" ca="1" si="156"/>
        <v/>
      </c>
      <c r="BZ187" t="e">
        <f>リスト!#REF!</f>
        <v>#REF!</v>
      </c>
      <c r="CA187" s="290" t="e">
        <f>INDEX(リスト!X:X,MATCH($C187,リスト!$D:$D,0))</f>
        <v>#N/A</v>
      </c>
    </row>
    <row r="188" spans="1:79">
      <c r="A188" s="167">
        <f t="shared" si="163"/>
        <v>183</v>
      </c>
      <c r="B188" s="186" t="str">
        <f>リスト!C172</f>
        <v/>
      </c>
      <c r="C188" s="187">
        <f>リスト!D172</f>
        <v>0</v>
      </c>
      <c r="D188" s="188">
        <f>リスト!E172</f>
        <v>0</v>
      </c>
      <c r="E188" s="224">
        <f t="shared" ca="1" si="126"/>
        <v>2</v>
      </c>
      <c r="F188" s="172">
        <f t="shared" ca="1" si="38"/>
        <v>11.627906976744187</v>
      </c>
      <c r="G188" s="173">
        <v>6</v>
      </c>
      <c r="H188" s="174">
        <v>10</v>
      </c>
      <c r="I188" s="172">
        <f t="shared" ca="1" si="127"/>
        <v>1.6279069767441872</v>
      </c>
      <c r="J188" s="133"/>
      <c r="K188" s="175" t="str">
        <f>リスト!H172</f>
        <v>NG</v>
      </c>
      <c r="L188" s="176" t="str">
        <f t="shared" ca="1" si="128"/>
        <v/>
      </c>
      <c r="M188" s="171">
        <f t="shared" ca="1" si="129"/>
        <v>13</v>
      </c>
      <c r="N188" s="177" t="str">
        <f>リスト!I172</f>
        <v>NG</v>
      </c>
      <c r="O188" s="176" t="str">
        <f t="shared" ca="1" si="130"/>
        <v/>
      </c>
      <c r="P188" s="171">
        <f t="shared" ca="1" si="131"/>
        <v>10</v>
      </c>
      <c r="Q188" s="172">
        <f t="shared" ca="1" si="132"/>
        <v>0.76923076923076927</v>
      </c>
      <c r="R188" s="173">
        <v>0.56000000000000005</v>
      </c>
      <c r="S188" s="174">
        <v>0.84</v>
      </c>
      <c r="T188" s="172" t="str">
        <f t="shared" ca="1" si="133"/>
        <v/>
      </c>
      <c r="U188" s="140"/>
      <c r="V188" s="178" t="str">
        <f>リスト!J172</f>
        <v>NG</v>
      </c>
      <c r="W188" s="176" t="str">
        <f t="shared" ca="1" si="134"/>
        <v/>
      </c>
      <c r="X188" s="225">
        <f t="shared" ca="1" si="135"/>
        <v>0.17199999999999999</v>
      </c>
      <c r="Y188" s="175" t="str">
        <f>リスト!K172</f>
        <v>NG</v>
      </c>
      <c r="Z188" s="176" t="str">
        <f t="shared" ca="1" si="136"/>
        <v/>
      </c>
      <c r="AA188" s="179">
        <f t="shared" ca="1" si="137"/>
        <v>2</v>
      </c>
      <c r="AB188" s="180">
        <f t="shared" ca="1" si="138"/>
        <v>11.627906976744187</v>
      </c>
      <c r="AC188" s="189">
        <v>8</v>
      </c>
      <c r="AD188" s="190">
        <v>12</v>
      </c>
      <c r="AE188" s="180" t="str">
        <f t="shared" ca="1" si="14"/>
        <v/>
      </c>
      <c r="AF188" s="140"/>
      <c r="AG188" s="177" t="str">
        <f>リスト!L172</f>
        <v>NG</v>
      </c>
      <c r="AH188" s="176" t="str">
        <f t="shared" ca="1" si="139"/>
        <v/>
      </c>
      <c r="AI188" s="229">
        <f t="shared" ca="1" si="157"/>
        <v>30</v>
      </c>
      <c r="AJ188" s="183">
        <f t="shared" ca="1" si="140"/>
        <v>174.41860465116281</v>
      </c>
      <c r="AK188" s="184">
        <v>200</v>
      </c>
      <c r="AL188" s="185">
        <v>300</v>
      </c>
      <c r="AM188" s="183" t="str">
        <f t="shared" ca="1" si="141"/>
        <v/>
      </c>
      <c r="AN188" s="175" t="str">
        <f>リスト!M172</f>
        <v>NG</v>
      </c>
      <c r="AO188" s="176" t="str">
        <f t="shared" ca="1" si="142"/>
        <v/>
      </c>
      <c r="AP188" s="179">
        <f t="shared" ca="1" si="143"/>
        <v>6</v>
      </c>
      <c r="AQ188" s="172">
        <f t="shared" ca="1" si="158"/>
        <v>20</v>
      </c>
      <c r="AR188" s="191">
        <v>4</v>
      </c>
      <c r="AS188" s="192">
        <v>6</v>
      </c>
      <c r="AT188" s="172" t="str">
        <f t="shared" ca="1" si="144"/>
        <v/>
      </c>
      <c r="AU188" s="122"/>
      <c r="AV188" s="175" t="str">
        <f>リスト!N172</f>
        <v>NG</v>
      </c>
      <c r="AW188" s="176" t="str">
        <f t="shared" ca="1" si="145"/>
        <v/>
      </c>
      <c r="AX188" s="193">
        <f t="shared" ca="1" si="146"/>
        <v>1</v>
      </c>
      <c r="AY188" s="194">
        <f t="shared" ca="1" si="159"/>
        <v>5.8139534883720936</v>
      </c>
      <c r="AZ188" s="173">
        <v>4.4000000000000004</v>
      </c>
      <c r="BA188" s="174">
        <v>6.6</v>
      </c>
      <c r="BB188" s="172" t="str">
        <f t="shared" ca="1" si="147"/>
        <v/>
      </c>
      <c r="BC188" s="177" t="str">
        <f>リスト!O172</f>
        <v>NG</v>
      </c>
      <c r="BD188" s="176" t="str">
        <f t="shared" ca="1" si="148"/>
        <v/>
      </c>
      <c r="BE188" s="193">
        <f t="shared" ca="1" si="149"/>
        <v>1</v>
      </c>
      <c r="BF188" s="194">
        <f t="shared" ca="1" si="160"/>
        <v>5.8139534883720936</v>
      </c>
      <c r="BG188" s="173">
        <v>1.6</v>
      </c>
      <c r="BH188" s="174">
        <v>2.4</v>
      </c>
      <c r="BI188" s="172" t="str">
        <f t="shared" ca="1" si="150"/>
        <v/>
      </c>
      <c r="BJ188" s="140"/>
      <c r="BK188" s="140"/>
      <c r="BL188" s="178" t="str">
        <f>リスト!P172</f>
        <v>NG</v>
      </c>
      <c r="BM188" s="176" t="str">
        <f t="shared" ca="1" si="151"/>
        <v/>
      </c>
      <c r="BN188" s="193" t="str">
        <f t="shared" ca="1" si="152"/>
        <v/>
      </c>
      <c r="BO188" s="194" t="str">
        <f t="shared" ca="1" si="161"/>
        <v/>
      </c>
      <c r="BP188" s="173">
        <v>0.4</v>
      </c>
      <c r="BQ188" s="174">
        <v>0.6</v>
      </c>
      <c r="BR188" s="172" t="str">
        <f t="shared" ca="1" si="153"/>
        <v/>
      </c>
      <c r="BS188" s="175" t="str">
        <f>リスト!Q172</f>
        <v>NG</v>
      </c>
      <c r="BT188" s="176" t="str">
        <f t="shared" ca="1" si="154"/>
        <v/>
      </c>
      <c r="BU188" s="179" t="str">
        <f t="shared" ca="1" si="155"/>
        <v/>
      </c>
      <c r="BV188" s="180" t="str">
        <f t="shared" ca="1" si="162"/>
        <v/>
      </c>
      <c r="BW188" s="189">
        <v>0</v>
      </c>
      <c r="BX188" s="190">
        <v>0</v>
      </c>
      <c r="BY188" s="180" t="str">
        <f t="shared" ca="1" si="156"/>
        <v/>
      </c>
      <c r="BZ188" t="e">
        <f>リスト!#REF!</f>
        <v>#REF!</v>
      </c>
      <c r="CA188" s="290" t="e">
        <f>INDEX(リスト!X:X,MATCH($C188,リスト!$D:$D,0))</f>
        <v>#N/A</v>
      </c>
    </row>
    <row r="189" spans="1:79">
      <c r="A189" s="167">
        <f t="shared" si="163"/>
        <v>184</v>
      </c>
      <c r="B189" s="186" t="str">
        <f>リスト!C173</f>
        <v/>
      </c>
      <c r="C189" s="187">
        <f>リスト!D173</f>
        <v>0</v>
      </c>
      <c r="D189" s="188">
        <f>リスト!E173</f>
        <v>0</v>
      </c>
      <c r="E189" s="224">
        <f t="shared" ca="1" si="126"/>
        <v>2</v>
      </c>
      <c r="F189" s="172">
        <f t="shared" ca="1" si="38"/>
        <v>7.5471698113207539</v>
      </c>
      <c r="G189" s="173">
        <v>6</v>
      </c>
      <c r="H189" s="174">
        <v>10</v>
      </c>
      <c r="I189" s="172" t="str">
        <f t="shared" ca="1" si="127"/>
        <v>OK</v>
      </c>
      <c r="J189" s="133"/>
      <c r="K189" s="175" t="str">
        <f>リスト!H173</f>
        <v>NG</v>
      </c>
      <c r="L189" s="176" t="str">
        <f t="shared" ca="1" si="128"/>
        <v/>
      </c>
      <c r="M189" s="171">
        <f t="shared" ca="1" si="129"/>
        <v>13</v>
      </c>
      <c r="N189" s="177" t="str">
        <f>リスト!I173</f>
        <v>NG</v>
      </c>
      <c r="O189" s="176" t="str">
        <f t="shared" ca="1" si="130"/>
        <v/>
      </c>
      <c r="P189" s="171">
        <f t="shared" ca="1" si="131"/>
        <v>12</v>
      </c>
      <c r="Q189" s="172">
        <f t="shared" ca="1" si="132"/>
        <v>0.92307692307692313</v>
      </c>
      <c r="R189" s="173">
        <v>0.56000000000000005</v>
      </c>
      <c r="S189" s="174">
        <v>0.84</v>
      </c>
      <c r="T189" s="172" t="str">
        <f t="shared" ca="1" si="133"/>
        <v/>
      </c>
      <c r="U189" s="140"/>
      <c r="V189" s="178" t="str">
        <f>リスト!J173</f>
        <v>NG</v>
      </c>
      <c r="W189" s="176" t="str">
        <f t="shared" ca="1" si="134"/>
        <v/>
      </c>
      <c r="X189" s="225">
        <f t="shared" ca="1" si="135"/>
        <v>0.26500000000000001</v>
      </c>
      <c r="Y189" s="175" t="str">
        <f>リスト!K173</f>
        <v>NG</v>
      </c>
      <c r="Z189" s="176" t="str">
        <f t="shared" ca="1" si="136"/>
        <v/>
      </c>
      <c r="AA189" s="179">
        <f t="shared" ca="1" si="137"/>
        <v>2</v>
      </c>
      <c r="AB189" s="180">
        <f t="shared" ca="1" si="138"/>
        <v>7.5471698113207539</v>
      </c>
      <c r="AC189" s="189">
        <v>8</v>
      </c>
      <c r="AD189" s="190">
        <v>12</v>
      </c>
      <c r="AE189" s="180" t="str">
        <f t="shared" ca="1" si="14"/>
        <v/>
      </c>
      <c r="AF189" s="140"/>
      <c r="AG189" s="177" t="str">
        <f>リスト!L173</f>
        <v>NG</v>
      </c>
      <c r="AH189" s="176" t="str">
        <f t="shared" ca="1" si="139"/>
        <v/>
      </c>
      <c r="AI189" s="229">
        <f t="shared" ca="1" si="157"/>
        <v>23</v>
      </c>
      <c r="AJ189" s="183">
        <f t="shared" ca="1" si="140"/>
        <v>86.79245283018868</v>
      </c>
      <c r="AK189" s="184">
        <v>200</v>
      </c>
      <c r="AL189" s="185">
        <v>300</v>
      </c>
      <c r="AM189" s="183" t="str">
        <f t="shared" ca="1" si="141"/>
        <v/>
      </c>
      <c r="AN189" s="175" t="str">
        <f>リスト!M173</f>
        <v>NG</v>
      </c>
      <c r="AO189" s="176" t="str">
        <f t="shared" ca="1" si="142"/>
        <v/>
      </c>
      <c r="AP189" s="179">
        <f t="shared" ca="1" si="143"/>
        <v>7</v>
      </c>
      <c r="AQ189" s="172">
        <f t="shared" ca="1" si="158"/>
        <v>30.434782608695652</v>
      </c>
      <c r="AR189" s="191">
        <v>4</v>
      </c>
      <c r="AS189" s="192">
        <v>6</v>
      </c>
      <c r="AT189" s="172" t="str">
        <f t="shared" ca="1" si="144"/>
        <v/>
      </c>
      <c r="AU189" s="122"/>
      <c r="AV189" s="175" t="str">
        <f>リスト!N173</f>
        <v>NG</v>
      </c>
      <c r="AW189" s="176" t="str">
        <f t="shared" ca="1" si="145"/>
        <v/>
      </c>
      <c r="AX189" s="193">
        <f t="shared" ca="1" si="146"/>
        <v>2</v>
      </c>
      <c r="AY189" s="194">
        <f t="shared" ca="1" si="159"/>
        <v>7.5471698113207539</v>
      </c>
      <c r="AZ189" s="173">
        <v>4.4000000000000004</v>
      </c>
      <c r="BA189" s="174">
        <v>6.6</v>
      </c>
      <c r="BB189" s="172" t="str">
        <f t="shared" ca="1" si="147"/>
        <v/>
      </c>
      <c r="BC189" s="177" t="str">
        <f>リスト!O173</f>
        <v>NG</v>
      </c>
      <c r="BD189" s="176" t="str">
        <f t="shared" ca="1" si="148"/>
        <v/>
      </c>
      <c r="BE189" s="193">
        <f t="shared" ca="1" si="149"/>
        <v>1</v>
      </c>
      <c r="BF189" s="194">
        <f t="shared" ca="1" si="160"/>
        <v>3.773584905660377</v>
      </c>
      <c r="BG189" s="173">
        <v>1.6</v>
      </c>
      <c r="BH189" s="174">
        <v>2.4</v>
      </c>
      <c r="BI189" s="172" t="str">
        <f t="shared" ca="1" si="150"/>
        <v/>
      </c>
      <c r="BJ189" s="140"/>
      <c r="BK189" s="140"/>
      <c r="BL189" s="178" t="str">
        <f>リスト!P173</f>
        <v>NG</v>
      </c>
      <c r="BM189" s="176" t="str">
        <f t="shared" ca="1" si="151"/>
        <v/>
      </c>
      <c r="BN189" s="193" t="str">
        <f t="shared" ca="1" si="152"/>
        <v/>
      </c>
      <c r="BO189" s="194" t="str">
        <f t="shared" ca="1" si="161"/>
        <v/>
      </c>
      <c r="BP189" s="173">
        <v>0.4</v>
      </c>
      <c r="BQ189" s="174">
        <v>0.6</v>
      </c>
      <c r="BR189" s="172" t="str">
        <f t="shared" ca="1" si="153"/>
        <v/>
      </c>
      <c r="BS189" s="175" t="str">
        <f>リスト!Q173</f>
        <v>NG</v>
      </c>
      <c r="BT189" s="176" t="str">
        <f t="shared" ca="1" si="154"/>
        <v/>
      </c>
      <c r="BU189" s="179" t="str">
        <f t="shared" ca="1" si="155"/>
        <v/>
      </c>
      <c r="BV189" s="180" t="str">
        <f t="shared" ca="1" si="162"/>
        <v/>
      </c>
      <c r="BW189" s="189">
        <v>0</v>
      </c>
      <c r="BX189" s="190">
        <v>0</v>
      </c>
      <c r="BY189" s="180" t="str">
        <f t="shared" ca="1" si="156"/>
        <v/>
      </c>
      <c r="BZ189" t="e">
        <f>リスト!#REF!</f>
        <v>#REF!</v>
      </c>
      <c r="CA189" s="290" t="e">
        <f>INDEX(リスト!X:X,MATCH($C189,リスト!$D:$D,0))</f>
        <v>#N/A</v>
      </c>
    </row>
    <row r="190" spans="1:79">
      <c r="A190" s="167">
        <f t="shared" si="163"/>
        <v>185</v>
      </c>
      <c r="B190" s="186" t="str">
        <f>リスト!C174</f>
        <v/>
      </c>
      <c r="C190" s="187">
        <f>リスト!D174</f>
        <v>0</v>
      </c>
      <c r="D190" s="188">
        <f>リスト!E174</f>
        <v>0</v>
      </c>
      <c r="E190" s="224">
        <f t="shared" ca="1" si="126"/>
        <v>6</v>
      </c>
      <c r="F190" s="172">
        <f t="shared" ca="1" si="38"/>
        <v>14.084507042253522</v>
      </c>
      <c r="G190" s="173">
        <v>6</v>
      </c>
      <c r="H190" s="174">
        <v>10</v>
      </c>
      <c r="I190" s="172">
        <f t="shared" ca="1" si="127"/>
        <v>4.0845070422535219</v>
      </c>
      <c r="J190" s="133"/>
      <c r="K190" s="175" t="str">
        <f>リスト!H174</f>
        <v>NG</v>
      </c>
      <c r="L190" s="176" t="str">
        <f t="shared" ca="1" si="128"/>
        <v/>
      </c>
      <c r="M190" s="171">
        <f t="shared" ca="1" si="129"/>
        <v>22</v>
      </c>
      <c r="N190" s="177" t="str">
        <f>リスト!I174</f>
        <v>NG</v>
      </c>
      <c r="O190" s="176" t="str">
        <f t="shared" ca="1" si="130"/>
        <v/>
      </c>
      <c r="P190" s="171">
        <f t="shared" ca="1" si="131"/>
        <v>11</v>
      </c>
      <c r="Q190" s="172">
        <f t="shared" ca="1" si="132"/>
        <v>0.5</v>
      </c>
      <c r="R190" s="173">
        <v>0.56000000000000005</v>
      </c>
      <c r="S190" s="174">
        <v>0.84</v>
      </c>
      <c r="T190" s="172" t="str">
        <f t="shared" ca="1" si="133"/>
        <v/>
      </c>
      <c r="U190" s="140"/>
      <c r="V190" s="178" t="str">
        <f>リスト!J174</f>
        <v>NG</v>
      </c>
      <c r="W190" s="176" t="str">
        <f t="shared" ca="1" si="134"/>
        <v/>
      </c>
      <c r="X190" s="225">
        <f t="shared" ca="1" si="135"/>
        <v>0.42599999999999999</v>
      </c>
      <c r="Y190" s="175" t="str">
        <f>リスト!K174</f>
        <v>NG</v>
      </c>
      <c r="Z190" s="176" t="str">
        <f t="shared" ca="1" si="136"/>
        <v/>
      </c>
      <c r="AA190" s="179">
        <f t="shared" ca="1" si="137"/>
        <v>23</v>
      </c>
      <c r="AB190" s="180">
        <f t="shared" ca="1" si="138"/>
        <v>53.990610328638496</v>
      </c>
      <c r="AC190" s="189">
        <v>8</v>
      </c>
      <c r="AD190" s="190">
        <v>12</v>
      </c>
      <c r="AE190" s="180" t="str">
        <f t="shared" ca="1" si="14"/>
        <v/>
      </c>
      <c r="AF190" s="140"/>
      <c r="AG190" s="177" t="str">
        <f>リスト!L174</f>
        <v>NG</v>
      </c>
      <c r="AH190" s="176" t="str">
        <f t="shared" ca="1" si="139"/>
        <v/>
      </c>
      <c r="AI190" s="229">
        <f t="shared" ca="1" si="157"/>
        <v>77</v>
      </c>
      <c r="AJ190" s="183">
        <f t="shared" ca="1" si="140"/>
        <v>180.75117370892019</v>
      </c>
      <c r="AK190" s="184">
        <v>200</v>
      </c>
      <c r="AL190" s="185">
        <v>300</v>
      </c>
      <c r="AM190" s="183" t="str">
        <f t="shared" ca="1" si="141"/>
        <v/>
      </c>
      <c r="AN190" s="175" t="str">
        <f>リスト!M174</f>
        <v>NG</v>
      </c>
      <c r="AO190" s="176" t="str">
        <f t="shared" ca="1" si="142"/>
        <v/>
      </c>
      <c r="AP190" s="179">
        <f t="shared" ca="1" si="143"/>
        <v>4</v>
      </c>
      <c r="AQ190" s="172">
        <f t="shared" ca="1" si="158"/>
        <v>5.1948051948051948</v>
      </c>
      <c r="AR190" s="191">
        <v>4</v>
      </c>
      <c r="AS190" s="192">
        <v>6</v>
      </c>
      <c r="AT190" s="172" t="str">
        <f t="shared" ca="1" si="144"/>
        <v/>
      </c>
      <c r="AU190" s="122"/>
      <c r="AV190" s="175" t="str">
        <f>リスト!N174</f>
        <v>NG</v>
      </c>
      <c r="AW190" s="176" t="str">
        <f t="shared" ca="1" si="145"/>
        <v/>
      </c>
      <c r="AX190" s="193">
        <f t="shared" ca="1" si="146"/>
        <v>5</v>
      </c>
      <c r="AY190" s="194">
        <f t="shared" ca="1" si="159"/>
        <v>11.737089201877934</v>
      </c>
      <c r="AZ190" s="173">
        <v>4.4000000000000004</v>
      </c>
      <c r="BA190" s="174">
        <v>6.6</v>
      </c>
      <c r="BB190" s="172" t="str">
        <f t="shared" ca="1" si="147"/>
        <v/>
      </c>
      <c r="BC190" s="177" t="str">
        <f>リスト!O174</f>
        <v>NG</v>
      </c>
      <c r="BD190" s="176" t="str">
        <f t="shared" ca="1" si="148"/>
        <v/>
      </c>
      <c r="BE190" s="193">
        <f t="shared" ca="1" si="149"/>
        <v>0</v>
      </c>
      <c r="BF190" s="194">
        <f t="shared" ca="1" si="160"/>
        <v>0</v>
      </c>
      <c r="BG190" s="173">
        <v>1.6</v>
      </c>
      <c r="BH190" s="174">
        <v>2.4</v>
      </c>
      <c r="BI190" s="172" t="str">
        <f t="shared" ca="1" si="150"/>
        <v/>
      </c>
      <c r="BJ190" s="140"/>
      <c r="BK190" s="140"/>
      <c r="BL190" s="178" t="str">
        <f>リスト!P174</f>
        <v>NG</v>
      </c>
      <c r="BM190" s="176" t="str">
        <f t="shared" ca="1" si="151"/>
        <v/>
      </c>
      <c r="BN190" s="193" t="str">
        <f t="shared" ca="1" si="152"/>
        <v/>
      </c>
      <c r="BO190" s="194" t="str">
        <f t="shared" ca="1" si="161"/>
        <v/>
      </c>
      <c r="BP190" s="173">
        <v>0.4</v>
      </c>
      <c r="BQ190" s="174">
        <v>0.6</v>
      </c>
      <c r="BR190" s="172" t="str">
        <f t="shared" ca="1" si="153"/>
        <v/>
      </c>
      <c r="BS190" s="175" t="str">
        <f>リスト!Q174</f>
        <v>NG</v>
      </c>
      <c r="BT190" s="176" t="str">
        <f t="shared" ca="1" si="154"/>
        <v/>
      </c>
      <c r="BU190" s="179" t="str">
        <f t="shared" ca="1" si="155"/>
        <v/>
      </c>
      <c r="BV190" s="180" t="str">
        <f t="shared" ca="1" si="162"/>
        <v/>
      </c>
      <c r="BW190" s="189">
        <v>0</v>
      </c>
      <c r="BX190" s="190">
        <v>0</v>
      </c>
      <c r="BY190" s="180" t="str">
        <f t="shared" ca="1" si="156"/>
        <v/>
      </c>
      <c r="BZ190" t="e">
        <f>リスト!#REF!</f>
        <v>#REF!</v>
      </c>
      <c r="CA190" s="290" t="e">
        <f>INDEX(リスト!X:X,MATCH($C190,リスト!$D:$D,0))</f>
        <v>#N/A</v>
      </c>
    </row>
    <row r="191" spans="1:79">
      <c r="A191" s="167">
        <f t="shared" si="163"/>
        <v>186</v>
      </c>
      <c r="B191" s="186" t="str">
        <f>リスト!C175</f>
        <v/>
      </c>
      <c r="C191" s="187">
        <f>リスト!D175</f>
        <v>0</v>
      </c>
      <c r="D191" s="188">
        <f>リスト!E175</f>
        <v>0</v>
      </c>
      <c r="E191" s="224" t="str">
        <f t="shared" ca="1" si="126"/>
        <v/>
      </c>
      <c r="F191" s="172" t="str">
        <f t="shared" ca="1" si="38"/>
        <v/>
      </c>
      <c r="G191" s="173">
        <v>6</v>
      </c>
      <c r="H191" s="174">
        <v>10</v>
      </c>
      <c r="I191" s="172" t="str">
        <f t="shared" ca="1" si="127"/>
        <v/>
      </c>
      <c r="J191" s="133"/>
      <c r="K191" s="175" t="str">
        <f>リスト!H175</f>
        <v>NG</v>
      </c>
      <c r="L191" s="176" t="str">
        <f t="shared" ca="1" si="128"/>
        <v/>
      </c>
      <c r="M191" s="171">
        <f t="shared" ca="1" si="129"/>
        <v>9</v>
      </c>
      <c r="N191" s="177" t="str">
        <f>リスト!I175</f>
        <v>NG</v>
      </c>
      <c r="O191" s="176" t="str">
        <f t="shared" ca="1" si="130"/>
        <v/>
      </c>
      <c r="P191" s="171">
        <f t="shared" ca="1" si="131"/>
        <v>3</v>
      </c>
      <c r="Q191" s="172">
        <f t="shared" ca="1" si="132"/>
        <v>0.33333333333333331</v>
      </c>
      <c r="R191" s="173">
        <v>0.56000000000000005</v>
      </c>
      <c r="S191" s="174">
        <v>0.84</v>
      </c>
      <c r="T191" s="172" t="str">
        <f t="shared" ca="1" si="133"/>
        <v/>
      </c>
      <c r="U191" s="140"/>
      <c r="V191" s="178" t="str">
        <f>リスト!J175</f>
        <v>NG</v>
      </c>
      <c r="W191" s="176" t="str">
        <f t="shared" ca="1" si="134"/>
        <v/>
      </c>
      <c r="X191" s="225">
        <f t="shared" ca="1" si="135"/>
        <v>0.14799999999999999</v>
      </c>
      <c r="Y191" s="175" t="str">
        <f>リスト!K175</f>
        <v>NG</v>
      </c>
      <c r="Z191" s="176" t="str">
        <f t="shared" ca="1" si="136"/>
        <v/>
      </c>
      <c r="AA191" s="179">
        <f t="shared" ca="1" si="137"/>
        <v>0</v>
      </c>
      <c r="AB191" s="180">
        <f t="shared" ca="1" si="138"/>
        <v>0</v>
      </c>
      <c r="AC191" s="189">
        <v>8</v>
      </c>
      <c r="AD191" s="190">
        <v>12</v>
      </c>
      <c r="AE191" s="180" t="str">
        <f t="shared" ca="1" si="14"/>
        <v/>
      </c>
      <c r="AF191" s="140"/>
      <c r="AG191" s="177" t="str">
        <f>リスト!L175</f>
        <v>NG</v>
      </c>
      <c r="AH191" s="176" t="str">
        <f t="shared" ca="1" si="139"/>
        <v/>
      </c>
      <c r="AI191" s="229">
        <f t="shared" ca="1" si="157"/>
        <v>17</v>
      </c>
      <c r="AJ191" s="183">
        <f t="shared" ca="1" si="140"/>
        <v>114.86486486486487</v>
      </c>
      <c r="AK191" s="184">
        <v>200</v>
      </c>
      <c r="AL191" s="185">
        <v>300</v>
      </c>
      <c r="AM191" s="183" t="str">
        <f t="shared" ca="1" si="141"/>
        <v/>
      </c>
      <c r="AN191" s="175" t="str">
        <f>リスト!M175</f>
        <v>NG</v>
      </c>
      <c r="AO191" s="176" t="str">
        <f t="shared" ca="1" si="142"/>
        <v/>
      </c>
      <c r="AP191" s="179">
        <f t="shared" ca="1" si="143"/>
        <v>0</v>
      </c>
      <c r="AQ191" s="172">
        <f t="shared" ca="1" si="158"/>
        <v>0</v>
      </c>
      <c r="AR191" s="191">
        <v>4</v>
      </c>
      <c r="AS191" s="192">
        <v>6</v>
      </c>
      <c r="AT191" s="172" t="str">
        <f t="shared" ca="1" si="144"/>
        <v/>
      </c>
      <c r="AU191" s="122"/>
      <c r="AV191" s="175" t="str">
        <f>リスト!N175</f>
        <v>NG</v>
      </c>
      <c r="AW191" s="176" t="str">
        <f t="shared" ca="1" si="145"/>
        <v/>
      </c>
      <c r="AX191" s="193">
        <f t="shared" ca="1" si="146"/>
        <v>0</v>
      </c>
      <c r="AY191" s="194">
        <f t="shared" ca="1" si="159"/>
        <v>0</v>
      </c>
      <c r="AZ191" s="173">
        <v>4.4000000000000004</v>
      </c>
      <c r="BA191" s="174">
        <v>6.6</v>
      </c>
      <c r="BB191" s="172" t="str">
        <f t="shared" ca="1" si="147"/>
        <v/>
      </c>
      <c r="BC191" s="177" t="str">
        <f>リスト!O175</f>
        <v>NG</v>
      </c>
      <c r="BD191" s="176" t="str">
        <f t="shared" ca="1" si="148"/>
        <v/>
      </c>
      <c r="BE191" s="193">
        <f t="shared" ca="1" si="149"/>
        <v>0</v>
      </c>
      <c r="BF191" s="194">
        <f t="shared" ca="1" si="160"/>
        <v>0</v>
      </c>
      <c r="BG191" s="173">
        <v>1.6</v>
      </c>
      <c r="BH191" s="174">
        <v>2.4</v>
      </c>
      <c r="BI191" s="172" t="str">
        <f t="shared" ca="1" si="150"/>
        <v/>
      </c>
      <c r="BJ191" s="140"/>
      <c r="BK191" s="140"/>
      <c r="BL191" s="178" t="str">
        <f>リスト!P175</f>
        <v>NG</v>
      </c>
      <c r="BM191" s="176" t="str">
        <f t="shared" ca="1" si="151"/>
        <v/>
      </c>
      <c r="BN191" s="193" t="str">
        <f t="shared" ca="1" si="152"/>
        <v/>
      </c>
      <c r="BO191" s="194" t="str">
        <f t="shared" ca="1" si="161"/>
        <v/>
      </c>
      <c r="BP191" s="173">
        <v>0.4</v>
      </c>
      <c r="BQ191" s="174">
        <v>0.6</v>
      </c>
      <c r="BR191" s="172" t="str">
        <f t="shared" ca="1" si="153"/>
        <v/>
      </c>
      <c r="BS191" s="175" t="str">
        <f>リスト!Q175</f>
        <v>NG</v>
      </c>
      <c r="BT191" s="176" t="str">
        <f t="shared" ca="1" si="154"/>
        <v/>
      </c>
      <c r="BU191" s="179" t="str">
        <f t="shared" ca="1" si="155"/>
        <v/>
      </c>
      <c r="BV191" s="180" t="str">
        <f t="shared" ca="1" si="162"/>
        <v/>
      </c>
      <c r="BW191" s="189">
        <v>0</v>
      </c>
      <c r="BX191" s="190">
        <v>0</v>
      </c>
      <c r="BY191" s="180" t="str">
        <f t="shared" ca="1" si="156"/>
        <v/>
      </c>
      <c r="BZ191" t="e">
        <f>リスト!#REF!</f>
        <v>#REF!</v>
      </c>
      <c r="CA191" s="290" t="e">
        <f>INDEX(リスト!X:X,MATCH($C191,リスト!$D:$D,0))</f>
        <v>#N/A</v>
      </c>
    </row>
    <row r="192" spans="1:79">
      <c r="A192" s="167">
        <f t="shared" si="163"/>
        <v>187</v>
      </c>
      <c r="B192" s="186" t="str">
        <f>リスト!C176</f>
        <v/>
      </c>
      <c r="C192" s="187">
        <f>リスト!D176</f>
        <v>0</v>
      </c>
      <c r="D192" s="188">
        <f>リスト!E176</f>
        <v>0</v>
      </c>
      <c r="E192" s="224">
        <f t="shared" ca="1" si="126"/>
        <v>1</v>
      </c>
      <c r="F192" s="172">
        <f t="shared" ca="1" si="38"/>
        <v>4.9751243781094523</v>
      </c>
      <c r="G192" s="173">
        <v>6</v>
      </c>
      <c r="H192" s="174">
        <v>10</v>
      </c>
      <c r="I192" s="172" t="e">
        <f t="shared" ca="1" si="127"/>
        <v>#VALUE!</v>
      </c>
      <c r="J192" s="133"/>
      <c r="K192" s="175" t="str">
        <f>リスト!H176</f>
        <v>NG</v>
      </c>
      <c r="L192" s="176" t="str">
        <f t="shared" ca="1" si="128"/>
        <v/>
      </c>
      <c r="M192" s="171">
        <f t="shared" ca="1" si="129"/>
        <v>10</v>
      </c>
      <c r="N192" s="177" t="str">
        <f>リスト!I176</f>
        <v>NG</v>
      </c>
      <c r="O192" s="176" t="str">
        <f t="shared" ca="1" si="130"/>
        <v/>
      </c>
      <c r="P192" s="171">
        <f t="shared" ca="1" si="131"/>
        <v>2</v>
      </c>
      <c r="Q192" s="172">
        <f t="shared" ca="1" si="132"/>
        <v>0.2</v>
      </c>
      <c r="R192" s="173">
        <v>0.56000000000000005</v>
      </c>
      <c r="S192" s="174">
        <v>0.84</v>
      </c>
      <c r="T192" s="172" t="str">
        <f t="shared" ca="1" si="133"/>
        <v/>
      </c>
      <c r="U192" s="140"/>
      <c r="V192" s="178" t="str">
        <f>リスト!J176</f>
        <v>NG</v>
      </c>
      <c r="W192" s="176" t="str">
        <f t="shared" ca="1" si="134"/>
        <v/>
      </c>
      <c r="X192" s="225">
        <f t="shared" ca="1" si="135"/>
        <v>0.20100000000000001</v>
      </c>
      <c r="Y192" s="175" t="str">
        <f>リスト!K176</f>
        <v>NG</v>
      </c>
      <c r="Z192" s="176" t="str">
        <f t="shared" ca="1" si="136"/>
        <v/>
      </c>
      <c r="AA192" s="179">
        <f t="shared" ca="1" si="137"/>
        <v>0</v>
      </c>
      <c r="AB192" s="180">
        <f t="shared" ca="1" si="138"/>
        <v>0</v>
      </c>
      <c r="AC192" s="189">
        <v>8</v>
      </c>
      <c r="AD192" s="190">
        <v>12</v>
      </c>
      <c r="AE192" s="180" t="str">
        <f t="shared" ca="1" si="14"/>
        <v/>
      </c>
      <c r="AF192" s="140"/>
      <c r="AG192" s="177" t="str">
        <f>リスト!L176</f>
        <v>NG</v>
      </c>
      <c r="AH192" s="176" t="str">
        <f t="shared" ca="1" si="139"/>
        <v/>
      </c>
      <c r="AI192" s="229">
        <f t="shared" ca="1" si="157"/>
        <v>12</v>
      </c>
      <c r="AJ192" s="183">
        <f t="shared" ca="1" si="140"/>
        <v>59.701492537313428</v>
      </c>
      <c r="AK192" s="184">
        <v>200</v>
      </c>
      <c r="AL192" s="185">
        <v>300</v>
      </c>
      <c r="AM192" s="183" t="str">
        <f t="shared" ca="1" si="141"/>
        <v/>
      </c>
      <c r="AN192" s="175" t="str">
        <f>リスト!M176</f>
        <v>NG</v>
      </c>
      <c r="AO192" s="176" t="str">
        <f t="shared" ca="1" si="142"/>
        <v/>
      </c>
      <c r="AP192" s="179">
        <f t="shared" ca="1" si="143"/>
        <v>2</v>
      </c>
      <c r="AQ192" s="172">
        <f t="shared" ca="1" si="158"/>
        <v>16.666666666666668</v>
      </c>
      <c r="AR192" s="191">
        <v>4</v>
      </c>
      <c r="AS192" s="192">
        <v>6</v>
      </c>
      <c r="AT192" s="172" t="str">
        <f t="shared" ca="1" si="144"/>
        <v/>
      </c>
      <c r="AU192" s="122"/>
      <c r="AV192" s="175" t="str">
        <f>リスト!N176</f>
        <v>NG</v>
      </c>
      <c r="AW192" s="176" t="str">
        <f t="shared" ca="1" si="145"/>
        <v/>
      </c>
      <c r="AX192" s="193">
        <f t="shared" ca="1" si="146"/>
        <v>0</v>
      </c>
      <c r="AY192" s="194">
        <f t="shared" ca="1" si="159"/>
        <v>0</v>
      </c>
      <c r="AZ192" s="173">
        <v>4.4000000000000004</v>
      </c>
      <c r="BA192" s="174">
        <v>6.6</v>
      </c>
      <c r="BB192" s="172" t="str">
        <f t="shared" ca="1" si="147"/>
        <v/>
      </c>
      <c r="BC192" s="177" t="str">
        <f>リスト!O176</f>
        <v>NG</v>
      </c>
      <c r="BD192" s="176" t="str">
        <f t="shared" ca="1" si="148"/>
        <v/>
      </c>
      <c r="BE192" s="193">
        <f t="shared" ca="1" si="149"/>
        <v>0</v>
      </c>
      <c r="BF192" s="194">
        <f t="shared" ca="1" si="160"/>
        <v>0</v>
      </c>
      <c r="BG192" s="173">
        <v>1.6</v>
      </c>
      <c r="BH192" s="174">
        <v>2.4</v>
      </c>
      <c r="BI192" s="172" t="str">
        <f t="shared" ca="1" si="150"/>
        <v/>
      </c>
      <c r="BJ192" s="140"/>
      <c r="BK192" s="140"/>
      <c r="BL192" s="178" t="str">
        <f>リスト!P176</f>
        <v>NG</v>
      </c>
      <c r="BM192" s="176" t="str">
        <f t="shared" ca="1" si="151"/>
        <v/>
      </c>
      <c r="BN192" s="193" t="str">
        <f t="shared" ca="1" si="152"/>
        <v/>
      </c>
      <c r="BO192" s="194" t="str">
        <f t="shared" ca="1" si="161"/>
        <v/>
      </c>
      <c r="BP192" s="173">
        <v>0.4</v>
      </c>
      <c r="BQ192" s="174">
        <v>0.6</v>
      </c>
      <c r="BR192" s="172" t="str">
        <f t="shared" ca="1" si="153"/>
        <v/>
      </c>
      <c r="BS192" s="175" t="str">
        <f>リスト!Q176</f>
        <v>NG</v>
      </c>
      <c r="BT192" s="176" t="str">
        <f t="shared" ca="1" si="154"/>
        <v/>
      </c>
      <c r="BU192" s="179" t="str">
        <f t="shared" ca="1" si="155"/>
        <v/>
      </c>
      <c r="BV192" s="180" t="str">
        <f t="shared" ca="1" si="162"/>
        <v/>
      </c>
      <c r="BW192" s="189">
        <v>0</v>
      </c>
      <c r="BX192" s="190">
        <v>0</v>
      </c>
      <c r="BY192" s="180" t="str">
        <f t="shared" ca="1" si="156"/>
        <v/>
      </c>
      <c r="BZ192" t="e">
        <f>リスト!#REF!</f>
        <v>#REF!</v>
      </c>
      <c r="CA192" s="290" t="e">
        <f>INDEX(リスト!X:X,MATCH($C192,リスト!$D:$D,0))</f>
        <v>#N/A</v>
      </c>
    </row>
    <row r="193" spans="1:79">
      <c r="A193" s="167">
        <f t="shared" si="163"/>
        <v>188</v>
      </c>
      <c r="B193" s="186" t="str">
        <f>リスト!C177</f>
        <v/>
      </c>
      <c r="C193" s="187">
        <f>リスト!D177</f>
        <v>0</v>
      </c>
      <c r="D193" s="188">
        <f>リスト!E177</f>
        <v>0</v>
      </c>
      <c r="E193" s="224">
        <f t="shared" ca="1" si="126"/>
        <v>2</v>
      </c>
      <c r="F193" s="172">
        <f t="shared" ca="1" si="38"/>
        <v>9.8522167487684715</v>
      </c>
      <c r="G193" s="173">
        <v>6</v>
      </c>
      <c r="H193" s="174">
        <v>10</v>
      </c>
      <c r="I193" s="172" t="str">
        <f t="shared" ca="1" si="127"/>
        <v>OK</v>
      </c>
      <c r="J193" s="133"/>
      <c r="K193" s="175" t="str">
        <f>リスト!H177</f>
        <v>NG</v>
      </c>
      <c r="L193" s="176" t="str">
        <f t="shared" ca="1" si="128"/>
        <v/>
      </c>
      <c r="M193" s="171">
        <f t="shared" ca="1" si="129"/>
        <v>14</v>
      </c>
      <c r="N193" s="177" t="str">
        <f>リスト!I177</f>
        <v>NG</v>
      </c>
      <c r="O193" s="176" t="str">
        <f t="shared" ca="1" si="130"/>
        <v/>
      </c>
      <c r="P193" s="171">
        <f t="shared" ca="1" si="131"/>
        <v>5</v>
      </c>
      <c r="Q193" s="172">
        <f t="shared" ca="1" si="132"/>
        <v>0.35714285714285715</v>
      </c>
      <c r="R193" s="173">
        <v>0.56000000000000005</v>
      </c>
      <c r="S193" s="174">
        <v>0.84</v>
      </c>
      <c r="T193" s="172" t="str">
        <f t="shared" ca="1" si="133"/>
        <v/>
      </c>
      <c r="U193" s="140"/>
      <c r="V193" s="178" t="str">
        <f>リスト!J177</f>
        <v>NG</v>
      </c>
      <c r="W193" s="176" t="str">
        <f t="shared" ca="1" si="134"/>
        <v/>
      </c>
      <c r="X193" s="225">
        <f t="shared" ca="1" si="135"/>
        <v>0.20300000000000001</v>
      </c>
      <c r="Y193" s="175" t="str">
        <f>リスト!K177</f>
        <v>NG</v>
      </c>
      <c r="Z193" s="176" t="str">
        <f t="shared" ca="1" si="136"/>
        <v/>
      </c>
      <c r="AA193" s="179">
        <f t="shared" ca="1" si="137"/>
        <v>2</v>
      </c>
      <c r="AB193" s="180">
        <f t="shared" ca="1" si="138"/>
        <v>9.8522167487684715</v>
      </c>
      <c r="AC193" s="189">
        <v>8</v>
      </c>
      <c r="AD193" s="190">
        <v>12</v>
      </c>
      <c r="AE193" s="180" t="str">
        <f t="shared" ca="1" si="14"/>
        <v/>
      </c>
      <c r="AF193" s="140"/>
      <c r="AG193" s="177" t="str">
        <f>リスト!L177</f>
        <v>NG</v>
      </c>
      <c r="AH193" s="176" t="str">
        <f t="shared" ca="1" si="139"/>
        <v/>
      </c>
      <c r="AI193" s="229">
        <f t="shared" ca="1" si="157"/>
        <v>29</v>
      </c>
      <c r="AJ193" s="183">
        <f t="shared" ca="1" si="140"/>
        <v>142.85714285714286</v>
      </c>
      <c r="AK193" s="184">
        <v>200</v>
      </c>
      <c r="AL193" s="185">
        <v>300</v>
      </c>
      <c r="AM193" s="183" t="str">
        <f t="shared" ca="1" si="141"/>
        <v/>
      </c>
      <c r="AN193" s="175" t="str">
        <f>リスト!M177</f>
        <v>NG</v>
      </c>
      <c r="AO193" s="176" t="str">
        <f t="shared" ca="1" si="142"/>
        <v/>
      </c>
      <c r="AP193" s="179">
        <f t="shared" ca="1" si="143"/>
        <v>1</v>
      </c>
      <c r="AQ193" s="172">
        <f t="shared" ca="1" si="158"/>
        <v>3.4482758620689657</v>
      </c>
      <c r="AR193" s="191">
        <v>4</v>
      </c>
      <c r="AS193" s="192">
        <v>6</v>
      </c>
      <c r="AT193" s="172" t="str">
        <f t="shared" ca="1" si="144"/>
        <v/>
      </c>
      <c r="AU193" s="122"/>
      <c r="AV193" s="175" t="str">
        <f>リスト!N177</f>
        <v>NG</v>
      </c>
      <c r="AW193" s="176" t="str">
        <f t="shared" ca="1" si="145"/>
        <v/>
      </c>
      <c r="AX193" s="193">
        <f t="shared" ca="1" si="146"/>
        <v>1</v>
      </c>
      <c r="AY193" s="194">
        <f t="shared" ca="1" si="159"/>
        <v>4.9261083743842358</v>
      </c>
      <c r="AZ193" s="173">
        <v>4.4000000000000004</v>
      </c>
      <c r="BA193" s="174">
        <v>6.6</v>
      </c>
      <c r="BB193" s="172" t="str">
        <f t="shared" ca="1" si="147"/>
        <v/>
      </c>
      <c r="BC193" s="177" t="str">
        <f>リスト!O177</f>
        <v>NG</v>
      </c>
      <c r="BD193" s="176" t="str">
        <f t="shared" ca="1" si="148"/>
        <v/>
      </c>
      <c r="BE193" s="193">
        <f t="shared" ca="1" si="149"/>
        <v>0</v>
      </c>
      <c r="BF193" s="194">
        <f t="shared" ca="1" si="160"/>
        <v>0</v>
      </c>
      <c r="BG193" s="173">
        <v>1.6</v>
      </c>
      <c r="BH193" s="174">
        <v>2.4</v>
      </c>
      <c r="BI193" s="172" t="str">
        <f t="shared" ca="1" si="150"/>
        <v/>
      </c>
      <c r="BJ193" s="140"/>
      <c r="BK193" s="140"/>
      <c r="BL193" s="178" t="str">
        <f>リスト!P177</f>
        <v>NG</v>
      </c>
      <c r="BM193" s="176" t="str">
        <f t="shared" ca="1" si="151"/>
        <v/>
      </c>
      <c r="BN193" s="193" t="str">
        <f t="shared" ca="1" si="152"/>
        <v/>
      </c>
      <c r="BO193" s="194" t="str">
        <f t="shared" ca="1" si="161"/>
        <v/>
      </c>
      <c r="BP193" s="173">
        <v>0.4</v>
      </c>
      <c r="BQ193" s="174">
        <v>0.6</v>
      </c>
      <c r="BR193" s="172" t="str">
        <f t="shared" ca="1" si="153"/>
        <v/>
      </c>
      <c r="BS193" s="175" t="str">
        <f>リスト!Q177</f>
        <v>NG</v>
      </c>
      <c r="BT193" s="176" t="str">
        <f t="shared" ca="1" si="154"/>
        <v/>
      </c>
      <c r="BU193" s="179" t="str">
        <f t="shared" ca="1" si="155"/>
        <v/>
      </c>
      <c r="BV193" s="180" t="str">
        <f t="shared" ca="1" si="162"/>
        <v/>
      </c>
      <c r="BW193" s="189">
        <v>0</v>
      </c>
      <c r="BX193" s="190">
        <v>0</v>
      </c>
      <c r="BY193" s="180" t="str">
        <f t="shared" ca="1" si="156"/>
        <v/>
      </c>
      <c r="BZ193" t="e">
        <f>リスト!#REF!</f>
        <v>#REF!</v>
      </c>
      <c r="CA193" s="290" t="e">
        <f>INDEX(リスト!X:X,MATCH($C193,リスト!$D:$D,0))</f>
        <v>#N/A</v>
      </c>
    </row>
    <row r="194" spans="1:79">
      <c r="A194" s="167">
        <f t="shared" si="163"/>
        <v>189</v>
      </c>
      <c r="B194" s="186" t="str">
        <f>リスト!C178</f>
        <v/>
      </c>
      <c r="C194" s="293">
        <f>リスト!D178</f>
        <v>0</v>
      </c>
      <c r="D194" s="188">
        <f>リスト!E178</f>
        <v>0</v>
      </c>
      <c r="E194" s="224">
        <f t="shared" ca="1" si="126"/>
        <v>2</v>
      </c>
      <c r="F194" s="172">
        <f t="shared" ca="1" si="38"/>
        <v>5.5865921787709496</v>
      </c>
      <c r="G194" s="173">
        <v>6</v>
      </c>
      <c r="H194" s="174">
        <v>10</v>
      </c>
      <c r="I194" s="172" t="e">
        <f t="shared" ca="1" si="127"/>
        <v>#VALUE!</v>
      </c>
      <c r="J194" s="133"/>
      <c r="K194" s="175" t="str">
        <f>リスト!H178</f>
        <v>NG</v>
      </c>
      <c r="L194" s="176" t="str">
        <f t="shared" ca="1" si="128"/>
        <v/>
      </c>
      <c r="M194" s="171">
        <f t="shared" ca="1" si="129"/>
        <v>20</v>
      </c>
      <c r="N194" s="177" t="str">
        <f>リスト!I178</f>
        <v>NG</v>
      </c>
      <c r="O194" s="176" t="str">
        <f t="shared" ca="1" si="130"/>
        <v/>
      </c>
      <c r="P194" s="171">
        <f t="shared" ca="1" si="131"/>
        <v>10</v>
      </c>
      <c r="Q194" s="172">
        <f t="shared" ca="1" si="132"/>
        <v>0.5</v>
      </c>
      <c r="R194" s="173">
        <v>0.56000000000000005</v>
      </c>
      <c r="S194" s="174">
        <v>0.84</v>
      </c>
      <c r="T194" s="172" t="str">
        <f t="shared" ca="1" si="133"/>
        <v/>
      </c>
      <c r="U194" s="140"/>
      <c r="V194" s="178" t="str">
        <f>リスト!J178</f>
        <v>NG</v>
      </c>
      <c r="W194" s="176" t="str">
        <f t="shared" ca="1" si="134"/>
        <v/>
      </c>
      <c r="X194" s="225">
        <f t="shared" ca="1" si="135"/>
        <v>0.35799999999999998</v>
      </c>
      <c r="Y194" s="175" t="str">
        <f>リスト!K178</f>
        <v>NG</v>
      </c>
      <c r="Z194" s="176" t="str">
        <f t="shared" ca="1" si="136"/>
        <v/>
      </c>
      <c r="AA194" s="179">
        <f t="shared" ca="1" si="137"/>
        <v>23</v>
      </c>
      <c r="AB194" s="180">
        <f t="shared" ca="1" si="138"/>
        <v>64.245810055865931</v>
      </c>
      <c r="AC194" s="189">
        <v>8</v>
      </c>
      <c r="AD194" s="190">
        <v>12</v>
      </c>
      <c r="AE194" s="180" t="str">
        <f t="shared" ca="1" si="14"/>
        <v/>
      </c>
      <c r="AF194" s="140"/>
      <c r="AG194" s="177" t="str">
        <f>リスト!L178</f>
        <v>NG</v>
      </c>
      <c r="AH194" s="176" t="str">
        <f t="shared" ca="1" si="139"/>
        <v/>
      </c>
      <c r="AI194" s="229">
        <f t="shared" ca="1" si="157"/>
        <v>55</v>
      </c>
      <c r="AJ194" s="183">
        <f t="shared" ca="1" si="140"/>
        <v>153.63128491620111</v>
      </c>
      <c r="AK194" s="184">
        <v>200</v>
      </c>
      <c r="AL194" s="185">
        <v>300</v>
      </c>
      <c r="AM194" s="183" t="str">
        <f t="shared" ca="1" si="141"/>
        <v/>
      </c>
      <c r="AN194" s="175" t="str">
        <f>リスト!M178</f>
        <v>NG</v>
      </c>
      <c r="AO194" s="176" t="str">
        <f t="shared" ca="1" si="142"/>
        <v/>
      </c>
      <c r="AP194" s="179">
        <f t="shared" ca="1" si="143"/>
        <v>21</v>
      </c>
      <c r="AQ194" s="172">
        <f t="shared" ca="1" si="158"/>
        <v>38.18181818181818</v>
      </c>
      <c r="AR194" s="191">
        <v>4</v>
      </c>
      <c r="AS194" s="192">
        <v>6</v>
      </c>
      <c r="AT194" s="172" t="str">
        <f t="shared" ca="1" si="144"/>
        <v/>
      </c>
      <c r="AU194" s="122"/>
      <c r="AV194" s="175" t="str">
        <f>リスト!N178</f>
        <v>NG</v>
      </c>
      <c r="AW194" s="176" t="str">
        <f t="shared" ca="1" si="145"/>
        <v/>
      </c>
      <c r="AX194" s="193">
        <f t="shared" ca="1" si="146"/>
        <v>2</v>
      </c>
      <c r="AY194" s="194">
        <f t="shared" ca="1" si="159"/>
        <v>5.5865921787709496</v>
      </c>
      <c r="AZ194" s="173">
        <v>4.4000000000000004</v>
      </c>
      <c r="BA194" s="174">
        <v>6.6</v>
      </c>
      <c r="BB194" s="172" t="str">
        <f t="shared" ca="1" si="147"/>
        <v/>
      </c>
      <c r="BC194" s="177" t="str">
        <f>リスト!O178</f>
        <v>NG</v>
      </c>
      <c r="BD194" s="176" t="str">
        <f t="shared" ca="1" si="148"/>
        <v/>
      </c>
      <c r="BE194" s="193">
        <f t="shared" ca="1" si="149"/>
        <v>0</v>
      </c>
      <c r="BF194" s="194">
        <f t="shared" ca="1" si="160"/>
        <v>0</v>
      </c>
      <c r="BG194" s="173">
        <v>1.6</v>
      </c>
      <c r="BH194" s="174">
        <v>2.4</v>
      </c>
      <c r="BI194" s="172" t="str">
        <f t="shared" ca="1" si="150"/>
        <v/>
      </c>
      <c r="BJ194" s="140"/>
      <c r="BK194" s="140"/>
      <c r="BL194" s="178" t="str">
        <f>リスト!P178</f>
        <v>NG</v>
      </c>
      <c r="BM194" s="176" t="str">
        <f t="shared" ca="1" si="151"/>
        <v/>
      </c>
      <c r="BN194" s="193" t="str">
        <f t="shared" ca="1" si="152"/>
        <v/>
      </c>
      <c r="BO194" s="194" t="str">
        <f t="shared" ca="1" si="161"/>
        <v/>
      </c>
      <c r="BP194" s="173">
        <v>0.4</v>
      </c>
      <c r="BQ194" s="174">
        <v>0.6</v>
      </c>
      <c r="BR194" s="172" t="str">
        <f t="shared" ca="1" si="153"/>
        <v/>
      </c>
      <c r="BS194" s="175" t="str">
        <f>リスト!Q178</f>
        <v>NG</v>
      </c>
      <c r="BT194" s="176" t="str">
        <f t="shared" ca="1" si="154"/>
        <v/>
      </c>
      <c r="BU194" s="179" t="str">
        <f t="shared" ca="1" si="155"/>
        <v/>
      </c>
      <c r="BV194" s="180" t="str">
        <f t="shared" ca="1" si="162"/>
        <v/>
      </c>
      <c r="BW194" s="189">
        <v>0</v>
      </c>
      <c r="BX194" s="190">
        <v>0</v>
      </c>
      <c r="BY194" s="180" t="str">
        <f t="shared" ca="1" si="156"/>
        <v/>
      </c>
      <c r="BZ194" t="e">
        <f>リスト!#REF!</f>
        <v>#REF!</v>
      </c>
      <c r="CA194" s="290" t="e">
        <f>INDEX(リスト!X:X,MATCH($C194,リスト!$D:$D,0))</f>
        <v>#N/A</v>
      </c>
    </row>
    <row r="195" spans="1:79">
      <c r="A195" s="167">
        <f t="shared" si="163"/>
        <v>190</v>
      </c>
      <c r="B195" s="186" t="str">
        <f>リスト!C179</f>
        <v/>
      </c>
      <c r="C195" s="187">
        <f>リスト!D179</f>
        <v>0</v>
      </c>
      <c r="D195" s="188">
        <f>リスト!E179</f>
        <v>0</v>
      </c>
      <c r="E195" s="224" t="str">
        <f t="shared" ca="1" si="126"/>
        <v/>
      </c>
      <c r="F195" s="172" t="str">
        <f t="shared" ca="1" si="38"/>
        <v/>
      </c>
      <c r="G195" s="173">
        <v>6</v>
      </c>
      <c r="H195" s="174">
        <v>10</v>
      </c>
      <c r="I195" s="172" t="str">
        <f t="shared" ca="1" si="127"/>
        <v/>
      </c>
      <c r="J195" s="133"/>
      <c r="K195" s="175" t="str">
        <f>リスト!H179</f>
        <v>NG</v>
      </c>
      <c r="L195" s="176" t="str">
        <f t="shared" ca="1" si="128"/>
        <v/>
      </c>
      <c r="M195" s="171">
        <f t="shared" ca="1" si="129"/>
        <v>0</v>
      </c>
      <c r="N195" s="177" t="str">
        <f>リスト!I179</f>
        <v>NG</v>
      </c>
      <c r="O195" s="176" t="str">
        <f t="shared" ca="1" si="130"/>
        <v/>
      </c>
      <c r="P195" s="171">
        <f t="shared" ca="1" si="131"/>
        <v>0</v>
      </c>
      <c r="Q195" s="172" t="str">
        <f t="shared" ca="1" si="132"/>
        <v/>
      </c>
      <c r="R195" s="173">
        <v>0.56000000000000005</v>
      </c>
      <c r="S195" s="174">
        <v>0.84</v>
      </c>
      <c r="T195" s="172" t="str">
        <f t="shared" ca="1" si="133"/>
        <v/>
      </c>
      <c r="U195" s="140"/>
      <c r="V195" s="178" t="str">
        <f>リスト!J179</f>
        <v>NG</v>
      </c>
      <c r="W195" s="176" t="str">
        <f t="shared" ca="1" si="134"/>
        <v/>
      </c>
      <c r="X195" s="225">
        <f t="shared" ca="1" si="135"/>
        <v>0</v>
      </c>
      <c r="Y195" s="175" t="str">
        <f>リスト!K179</f>
        <v>NG</v>
      </c>
      <c r="Z195" s="176" t="str">
        <f t="shared" ca="1" si="136"/>
        <v/>
      </c>
      <c r="AA195" s="179">
        <f t="shared" ca="1" si="137"/>
        <v>0</v>
      </c>
      <c r="AB195" s="180" t="str">
        <f t="shared" ca="1" si="138"/>
        <v/>
      </c>
      <c r="AC195" s="189">
        <v>8</v>
      </c>
      <c r="AD195" s="190">
        <v>12</v>
      </c>
      <c r="AE195" s="180" t="str">
        <f t="shared" ca="1" si="14"/>
        <v/>
      </c>
      <c r="AF195" s="140"/>
      <c r="AG195" s="177" t="str">
        <f>リスト!L179</f>
        <v>NG</v>
      </c>
      <c r="AH195" s="176" t="str">
        <f t="shared" ca="1" si="139"/>
        <v/>
      </c>
      <c r="AI195" s="229">
        <f t="shared" ca="1" si="157"/>
        <v>0</v>
      </c>
      <c r="AJ195" s="183" t="str">
        <f t="shared" ca="1" si="140"/>
        <v/>
      </c>
      <c r="AK195" s="184">
        <v>200</v>
      </c>
      <c r="AL195" s="185">
        <v>300</v>
      </c>
      <c r="AM195" s="183" t="str">
        <f t="shared" ca="1" si="141"/>
        <v/>
      </c>
      <c r="AN195" s="175" t="str">
        <f>リスト!M179</f>
        <v>NG</v>
      </c>
      <c r="AO195" s="176" t="str">
        <f t="shared" ca="1" si="142"/>
        <v/>
      </c>
      <c r="AP195" s="179">
        <f t="shared" ca="1" si="143"/>
        <v>0</v>
      </c>
      <c r="AQ195" s="172" t="str">
        <f t="shared" ca="1" si="158"/>
        <v/>
      </c>
      <c r="AR195" s="191">
        <v>4</v>
      </c>
      <c r="AS195" s="192">
        <v>6</v>
      </c>
      <c r="AT195" s="172" t="str">
        <f t="shared" ca="1" si="144"/>
        <v/>
      </c>
      <c r="AU195" s="122"/>
      <c r="AV195" s="175" t="str">
        <f>リスト!N179</f>
        <v>NG</v>
      </c>
      <c r="AW195" s="176" t="str">
        <f t="shared" ca="1" si="145"/>
        <v/>
      </c>
      <c r="AX195" s="193">
        <f t="shared" ca="1" si="146"/>
        <v>0</v>
      </c>
      <c r="AY195" s="194" t="str">
        <f t="shared" ca="1" si="159"/>
        <v/>
      </c>
      <c r="AZ195" s="173">
        <v>4.4000000000000004</v>
      </c>
      <c r="BA195" s="174">
        <v>6.6</v>
      </c>
      <c r="BB195" s="172" t="str">
        <f t="shared" ca="1" si="147"/>
        <v/>
      </c>
      <c r="BC195" s="177" t="str">
        <f>リスト!O179</f>
        <v>NG</v>
      </c>
      <c r="BD195" s="176" t="str">
        <f t="shared" ca="1" si="148"/>
        <v/>
      </c>
      <c r="BE195" s="193">
        <f t="shared" ca="1" si="149"/>
        <v>0</v>
      </c>
      <c r="BF195" s="194" t="str">
        <f t="shared" ca="1" si="160"/>
        <v/>
      </c>
      <c r="BG195" s="173">
        <v>1.6</v>
      </c>
      <c r="BH195" s="174">
        <v>2.4</v>
      </c>
      <c r="BI195" s="172" t="str">
        <f t="shared" ca="1" si="150"/>
        <v/>
      </c>
      <c r="BJ195" s="140"/>
      <c r="BK195" s="140"/>
      <c r="BL195" s="178" t="str">
        <f>リスト!P179</f>
        <v>NG</v>
      </c>
      <c r="BM195" s="176" t="str">
        <f t="shared" ca="1" si="151"/>
        <v/>
      </c>
      <c r="BN195" s="193" t="str">
        <f t="shared" ca="1" si="152"/>
        <v/>
      </c>
      <c r="BO195" s="194" t="str">
        <f t="shared" ca="1" si="161"/>
        <v/>
      </c>
      <c r="BP195" s="173">
        <v>0.4</v>
      </c>
      <c r="BQ195" s="174">
        <v>0.6</v>
      </c>
      <c r="BR195" s="172" t="str">
        <f t="shared" ca="1" si="153"/>
        <v/>
      </c>
      <c r="BS195" s="175" t="str">
        <f>リスト!Q179</f>
        <v>NG</v>
      </c>
      <c r="BT195" s="176" t="str">
        <f t="shared" ca="1" si="154"/>
        <v/>
      </c>
      <c r="BU195" s="179" t="str">
        <f t="shared" ca="1" si="155"/>
        <v/>
      </c>
      <c r="BV195" s="180" t="str">
        <f t="shared" ca="1" si="162"/>
        <v/>
      </c>
      <c r="BW195" s="189">
        <v>0</v>
      </c>
      <c r="BX195" s="190">
        <v>0</v>
      </c>
      <c r="BY195" s="180" t="str">
        <f t="shared" ca="1" si="156"/>
        <v/>
      </c>
      <c r="BZ195" t="e">
        <f>リスト!#REF!</f>
        <v>#REF!</v>
      </c>
      <c r="CA195" s="290" t="e">
        <f>INDEX(リスト!X:X,MATCH($C195,リスト!$D:$D,0))</f>
        <v>#N/A</v>
      </c>
    </row>
    <row r="196" spans="1:79">
      <c r="A196" s="167">
        <f t="shared" si="163"/>
        <v>191</v>
      </c>
      <c r="B196" s="186" t="str">
        <f>リスト!C180</f>
        <v/>
      </c>
      <c r="C196" s="187">
        <f>リスト!D180</f>
        <v>0</v>
      </c>
      <c r="D196" s="188">
        <f>リスト!E180</f>
        <v>0</v>
      </c>
      <c r="E196" s="224">
        <f t="shared" ca="1" si="126"/>
        <v>3</v>
      </c>
      <c r="F196" s="172">
        <f t="shared" ca="1" si="38"/>
        <v>15.15151515151515</v>
      </c>
      <c r="G196" s="173">
        <v>6</v>
      </c>
      <c r="H196" s="174">
        <v>10</v>
      </c>
      <c r="I196" s="172">
        <f t="shared" ca="1" si="127"/>
        <v>5.1515151515151505</v>
      </c>
      <c r="J196" s="133"/>
      <c r="K196" s="175" t="str">
        <f>リスト!H180</f>
        <v>NG</v>
      </c>
      <c r="L196" s="176" t="str">
        <f t="shared" ca="1" si="128"/>
        <v/>
      </c>
      <c r="M196" s="171">
        <f t="shared" ca="1" si="129"/>
        <v>10</v>
      </c>
      <c r="N196" s="177" t="str">
        <f>リスト!I180</f>
        <v>NG</v>
      </c>
      <c r="O196" s="176" t="str">
        <f t="shared" ca="1" si="130"/>
        <v/>
      </c>
      <c r="P196" s="171">
        <f t="shared" ca="1" si="131"/>
        <v>5</v>
      </c>
      <c r="Q196" s="172">
        <f t="shared" ca="1" si="132"/>
        <v>0.5</v>
      </c>
      <c r="R196" s="173">
        <v>0.56000000000000005</v>
      </c>
      <c r="S196" s="174">
        <v>0.84</v>
      </c>
      <c r="T196" s="172" t="str">
        <f t="shared" ca="1" si="133"/>
        <v/>
      </c>
      <c r="U196" s="140"/>
      <c r="V196" s="178" t="str">
        <f>リスト!J180</f>
        <v>NG</v>
      </c>
      <c r="W196" s="176" t="str">
        <f t="shared" ca="1" si="134"/>
        <v/>
      </c>
      <c r="X196" s="225">
        <f t="shared" ca="1" si="135"/>
        <v>0.19800000000000001</v>
      </c>
      <c r="Y196" s="175" t="str">
        <f>リスト!K180</f>
        <v>NG</v>
      </c>
      <c r="Z196" s="176" t="str">
        <f t="shared" ca="1" si="136"/>
        <v/>
      </c>
      <c r="AA196" s="179">
        <f t="shared" ca="1" si="137"/>
        <v>2</v>
      </c>
      <c r="AB196" s="180">
        <f t="shared" ca="1" si="138"/>
        <v>10.1010101010101</v>
      </c>
      <c r="AC196" s="189">
        <v>8</v>
      </c>
      <c r="AD196" s="190">
        <v>12</v>
      </c>
      <c r="AE196" s="180" t="str">
        <f t="shared" ca="1" si="14"/>
        <v/>
      </c>
      <c r="AF196" s="140"/>
      <c r="AG196" s="177" t="str">
        <f>リスト!L180</f>
        <v>NG</v>
      </c>
      <c r="AH196" s="176" t="str">
        <f t="shared" ca="1" si="139"/>
        <v/>
      </c>
      <c r="AI196" s="229">
        <f t="shared" ca="1" si="157"/>
        <v>14</v>
      </c>
      <c r="AJ196" s="183">
        <f t="shared" ca="1" si="140"/>
        <v>70.707070707070699</v>
      </c>
      <c r="AK196" s="184">
        <v>200</v>
      </c>
      <c r="AL196" s="185">
        <v>300</v>
      </c>
      <c r="AM196" s="183" t="str">
        <f t="shared" ca="1" si="141"/>
        <v/>
      </c>
      <c r="AN196" s="175" t="str">
        <f>リスト!M180</f>
        <v>NG</v>
      </c>
      <c r="AO196" s="176" t="str">
        <f t="shared" ca="1" si="142"/>
        <v/>
      </c>
      <c r="AP196" s="179">
        <f t="shared" ca="1" si="143"/>
        <v>4</v>
      </c>
      <c r="AQ196" s="172">
        <f t="shared" ca="1" si="158"/>
        <v>28.571428571428569</v>
      </c>
      <c r="AR196" s="191">
        <v>4</v>
      </c>
      <c r="AS196" s="192">
        <v>6</v>
      </c>
      <c r="AT196" s="172" t="str">
        <f t="shared" ca="1" si="144"/>
        <v/>
      </c>
      <c r="AU196" s="122"/>
      <c r="AV196" s="175" t="str">
        <f>リスト!N180</f>
        <v>NG</v>
      </c>
      <c r="AW196" s="176" t="str">
        <f t="shared" ca="1" si="145"/>
        <v/>
      </c>
      <c r="AX196" s="193">
        <f t="shared" ca="1" si="146"/>
        <v>1</v>
      </c>
      <c r="AY196" s="194">
        <f t="shared" ca="1" si="159"/>
        <v>5.0505050505050502</v>
      </c>
      <c r="AZ196" s="173">
        <v>4.4000000000000004</v>
      </c>
      <c r="BA196" s="174">
        <v>6.6</v>
      </c>
      <c r="BB196" s="172" t="str">
        <f t="shared" ca="1" si="147"/>
        <v/>
      </c>
      <c r="BC196" s="177" t="str">
        <f>リスト!O180</f>
        <v>NG</v>
      </c>
      <c r="BD196" s="176" t="str">
        <f t="shared" ca="1" si="148"/>
        <v/>
      </c>
      <c r="BE196" s="193">
        <f t="shared" ca="1" si="149"/>
        <v>0</v>
      </c>
      <c r="BF196" s="194">
        <f t="shared" ca="1" si="160"/>
        <v>0</v>
      </c>
      <c r="BG196" s="173">
        <v>1.6</v>
      </c>
      <c r="BH196" s="174">
        <v>2.4</v>
      </c>
      <c r="BI196" s="172" t="str">
        <f t="shared" ca="1" si="150"/>
        <v/>
      </c>
      <c r="BJ196" s="140"/>
      <c r="BK196" s="140"/>
      <c r="BL196" s="178" t="str">
        <f>リスト!P180</f>
        <v>NG</v>
      </c>
      <c r="BM196" s="176" t="str">
        <f t="shared" ca="1" si="151"/>
        <v/>
      </c>
      <c r="BN196" s="193" t="str">
        <f t="shared" ca="1" si="152"/>
        <v/>
      </c>
      <c r="BO196" s="194" t="str">
        <f t="shared" ca="1" si="161"/>
        <v/>
      </c>
      <c r="BP196" s="173">
        <v>0.4</v>
      </c>
      <c r="BQ196" s="174">
        <v>0.6</v>
      </c>
      <c r="BR196" s="172" t="str">
        <f t="shared" ca="1" si="153"/>
        <v/>
      </c>
      <c r="BS196" s="175" t="str">
        <f>リスト!Q180</f>
        <v>NG</v>
      </c>
      <c r="BT196" s="176" t="str">
        <f t="shared" ca="1" si="154"/>
        <v/>
      </c>
      <c r="BU196" s="179" t="str">
        <f t="shared" ca="1" si="155"/>
        <v/>
      </c>
      <c r="BV196" s="180" t="str">
        <f t="shared" ca="1" si="162"/>
        <v/>
      </c>
      <c r="BW196" s="189">
        <v>0</v>
      </c>
      <c r="BX196" s="190">
        <v>0</v>
      </c>
      <c r="BY196" s="180" t="str">
        <f t="shared" ca="1" si="156"/>
        <v/>
      </c>
      <c r="BZ196" t="e">
        <f>リスト!#REF!</f>
        <v>#REF!</v>
      </c>
      <c r="CA196" s="290" t="e">
        <f>INDEX(リスト!X:X,MATCH($C196,リスト!$D:$D,0))</f>
        <v>#N/A</v>
      </c>
    </row>
    <row r="197" spans="1:79">
      <c r="A197" s="167">
        <f t="shared" si="163"/>
        <v>192</v>
      </c>
      <c r="B197" s="186" t="str">
        <f>リスト!C181</f>
        <v/>
      </c>
      <c r="C197" s="187">
        <f>リスト!D181</f>
        <v>0</v>
      </c>
      <c r="D197" s="188">
        <f>リスト!E181</f>
        <v>0</v>
      </c>
      <c r="E197" s="224">
        <f t="shared" ca="1" si="126"/>
        <v>10</v>
      </c>
      <c r="F197" s="172">
        <f t="shared" ca="1" si="38"/>
        <v>18.726591760299623</v>
      </c>
      <c r="G197" s="173">
        <v>6</v>
      </c>
      <c r="H197" s="174">
        <v>10</v>
      </c>
      <c r="I197" s="172">
        <f t="shared" ca="1" si="127"/>
        <v>8.7265917602996232</v>
      </c>
      <c r="J197" s="133"/>
      <c r="K197" s="175" t="str">
        <f>リスト!H181</f>
        <v>NG</v>
      </c>
      <c r="L197" s="176" t="str">
        <f t="shared" ca="1" si="128"/>
        <v/>
      </c>
      <c r="M197" s="171">
        <f t="shared" ca="1" si="129"/>
        <v>21</v>
      </c>
      <c r="N197" s="177" t="str">
        <f>リスト!I181</f>
        <v>NG</v>
      </c>
      <c r="O197" s="176" t="str">
        <f t="shared" ca="1" si="130"/>
        <v/>
      </c>
      <c r="P197" s="171">
        <f t="shared" ca="1" si="131"/>
        <v>64</v>
      </c>
      <c r="Q197" s="172">
        <f t="shared" ca="1" si="132"/>
        <v>3.0476190476190474</v>
      </c>
      <c r="R197" s="173">
        <v>0.56000000000000005</v>
      </c>
      <c r="S197" s="174">
        <v>0.84</v>
      </c>
      <c r="T197" s="172" t="str">
        <f t="shared" ca="1" si="133"/>
        <v/>
      </c>
      <c r="U197" s="140"/>
      <c r="V197" s="178" t="str">
        <f>リスト!J181</f>
        <v>NG</v>
      </c>
      <c r="W197" s="176" t="str">
        <f t="shared" ca="1" si="134"/>
        <v/>
      </c>
      <c r="X197" s="225">
        <f t="shared" ca="1" si="135"/>
        <v>0.53400000000000003</v>
      </c>
      <c r="Y197" s="175" t="str">
        <f>リスト!K181</f>
        <v>NG</v>
      </c>
      <c r="Z197" s="176" t="str">
        <f t="shared" ca="1" si="136"/>
        <v/>
      </c>
      <c r="AA197" s="179">
        <f t="shared" ca="1" si="137"/>
        <v>19</v>
      </c>
      <c r="AB197" s="180">
        <f t="shared" ca="1" si="138"/>
        <v>35.580524344569284</v>
      </c>
      <c r="AC197" s="189">
        <v>8</v>
      </c>
      <c r="AD197" s="190">
        <v>12</v>
      </c>
      <c r="AE197" s="180" t="str">
        <f t="shared" ca="1" si="14"/>
        <v/>
      </c>
      <c r="AF197" s="140"/>
      <c r="AG197" s="177" t="str">
        <f>リスト!L181</f>
        <v>NG</v>
      </c>
      <c r="AH197" s="176" t="str">
        <f t="shared" ca="1" si="139"/>
        <v/>
      </c>
      <c r="AI197" s="229">
        <f t="shared" ca="1" si="157"/>
        <v>187</v>
      </c>
      <c r="AJ197" s="183">
        <f t="shared" ca="1" si="140"/>
        <v>350.18726591760299</v>
      </c>
      <c r="AK197" s="184">
        <v>200</v>
      </c>
      <c r="AL197" s="185">
        <v>300</v>
      </c>
      <c r="AM197" s="183" t="str">
        <f t="shared" ca="1" si="141"/>
        <v/>
      </c>
      <c r="AN197" s="175" t="str">
        <f>リスト!M181</f>
        <v>NG</v>
      </c>
      <c r="AO197" s="176" t="str">
        <f t="shared" ca="1" si="142"/>
        <v/>
      </c>
      <c r="AP197" s="179">
        <f t="shared" ca="1" si="143"/>
        <v>12</v>
      </c>
      <c r="AQ197" s="172">
        <f t="shared" ca="1" si="158"/>
        <v>6.4171122994652405</v>
      </c>
      <c r="AR197" s="191">
        <v>4</v>
      </c>
      <c r="AS197" s="192">
        <v>6</v>
      </c>
      <c r="AT197" s="172" t="str">
        <f t="shared" ca="1" si="144"/>
        <v/>
      </c>
      <c r="AU197" s="122"/>
      <c r="AV197" s="175" t="str">
        <f>リスト!N181</f>
        <v>NG</v>
      </c>
      <c r="AW197" s="176" t="str">
        <f t="shared" ca="1" si="145"/>
        <v/>
      </c>
      <c r="AX197" s="193">
        <f t="shared" ca="1" si="146"/>
        <v>2</v>
      </c>
      <c r="AY197" s="194">
        <f t="shared" ca="1" si="159"/>
        <v>3.7453183520599249</v>
      </c>
      <c r="AZ197" s="173">
        <v>4.4000000000000004</v>
      </c>
      <c r="BA197" s="174">
        <v>6.6</v>
      </c>
      <c r="BB197" s="172" t="str">
        <f t="shared" ca="1" si="147"/>
        <v/>
      </c>
      <c r="BC197" s="177" t="str">
        <f>リスト!O181</f>
        <v>NG</v>
      </c>
      <c r="BD197" s="176" t="str">
        <f t="shared" ca="1" si="148"/>
        <v/>
      </c>
      <c r="BE197" s="193">
        <f t="shared" ca="1" si="149"/>
        <v>6</v>
      </c>
      <c r="BF197" s="194">
        <f t="shared" ca="1" si="160"/>
        <v>11.235955056179774</v>
      </c>
      <c r="BG197" s="173">
        <v>1.6</v>
      </c>
      <c r="BH197" s="174">
        <v>2.4</v>
      </c>
      <c r="BI197" s="172" t="str">
        <f t="shared" ca="1" si="150"/>
        <v/>
      </c>
      <c r="BJ197" s="140"/>
      <c r="BK197" s="140"/>
      <c r="BL197" s="178" t="str">
        <f>リスト!P181</f>
        <v>NG</v>
      </c>
      <c r="BM197" s="176" t="str">
        <f t="shared" ca="1" si="151"/>
        <v/>
      </c>
      <c r="BN197" s="193">
        <f t="shared" ca="1" si="152"/>
        <v>0</v>
      </c>
      <c r="BO197" s="194">
        <f t="shared" ca="1" si="161"/>
        <v>0</v>
      </c>
      <c r="BP197" s="173">
        <v>0.4</v>
      </c>
      <c r="BQ197" s="174">
        <v>0.6</v>
      </c>
      <c r="BR197" s="172" t="str">
        <f t="shared" ca="1" si="153"/>
        <v/>
      </c>
      <c r="BS197" s="175" t="str">
        <f>リスト!Q181</f>
        <v>NG</v>
      </c>
      <c r="BT197" s="176" t="str">
        <f t="shared" ca="1" si="154"/>
        <v/>
      </c>
      <c r="BU197" s="179">
        <f t="shared" ca="1" si="155"/>
        <v>0</v>
      </c>
      <c r="BV197" s="180">
        <f t="shared" ca="1" si="162"/>
        <v>0</v>
      </c>
      <c r="BW197" s="189">
        <v>0</v>
      </c>
      <c r="BX197" s="190">
        <v>0</v>
      </c>
      <c r="BY197" s="180" t="str">
        <f t="shared" ca="1" si="156"/>
        <v/>
      </c>
      <c r="BZ197" t="e">
        <f>リスト!#REF!</f>
        <v>#REF!</v>
      </c>
      <c r="CA197" s="290" t="e">
        <f>INDEX(リスト!X:X,MATCH($C197,リスト!$D:$D,0))</f>
        <v>#N/A</v>
      </c>
    </row>
    <row r="198" spans="1:79">
      <c r="A198" s="167">
        <f t="shared" si="163"/>
        <v>193</v>
      </c>
      <c r="B198" s="186" t="str">
        <f>リスト!C182</f>
        <v/>
      </c>
      <c r="C198" s="187">
        <f>リスト!D182</f>
        <v>0</v>
      </c>
      <c r="D198" s="188">
        <f>リスト!E182</f>
        <v>0</v>
      </c>
      <c r="E198" s="224">
        <f t="shared" ca="1" si="126"/>
        <v>20</v>
      </c>
      <c r="F198" s="172">
        <f t="shared" ca="1" si="38"/>
        <v>17.25625539257981</v>
      </c>
      <c r="G198" s="173">
        <v>6</v>
      </c>
      <c r="H198" s="174">
        <v>10</v>
      </c>
      <c r="I198" s="172">
        <f t="shared" ca="1" si="127"/>
        <v>7.2562553925798099</v>
      </c>
      <c r="J198" s="133"/>
      <c r="K198" s="175" t="str">
        <f>リスト!H182</f>
        <v>NG</v>
      </c>
      <c r="L198" s="176" t="str">
        <f t="shared" ca="1" si="128"/>
        <v/>
      </c>
      <c r="M198" s="171">
        <f t="shared" ca="1" si="129"/>
        <v>39</v>
      </c>
      <c r="N198" s="177" t="str">
        <f>リスト!I182</f>
        <v>NG</v>
      </c>
      <c r="O198" s="176" t="str">
        <f t="shared" ca="1" si="130"/>
        <v/>
      </c>
      <c r="P198" s="171">
        <f t="shared" ca="1" si="131"/>
        <v>20</v>
      </c>
      <c r="Q198" s="172">
        <f t="shared" ca="1" si="132"/>
        <v>0.51282051282051277</v>
      </c>
      <c r="R198" s="173">
        <v>0.56000000000000005</v>
      </c>
      <c r="S198" s="174">
        <v>0.84</v>
      </c>
      <c r="T198" s="172" t="str">
        <f t="shared" ca="1" si="133"/>
        <v/>
      </c>
      <c r="U198" s="140"/>
      <c r="V198" s="178" t="str">
        <f>リスト!J182</f>
        <v>NG</v>
      </c>
      <c r="W198" s="176" t="str">
        <f t="shared" ca="1" si="134"/>
        <v/>
      </c>
      <c r="X198" s="225">
        <f t="shared" ca="1" si="135"/>
        <v>1.159</v>
      </c>
      <c r="Y198" s="175" t="str">
        <f>リスト!K182</f>
        <v>NG</v>
      </c>
      <c r="Z198" s="176" t="str">
        <f t="shared" ca="1" si="136"/>
        <v/>
      </c>
      <c r="AA198" s="179">
        <f t="shared" ca="1" si="137"/>
        <v>23</v>
      </c>
      <c r="AB198" s="180">
        <f t="shared" ca="1" si="138"/>
        <v>19.844693701466781</v>
      </c>
      <c r="AC198" s="189">
        <v>8</v>
      </c>
      <c r="AD198" s="190">
        <v>12</v>
      </c>
      <c r="AE198" s="180" t="str">
        <f t="shared" ca="1" si="14"/>
        <v/>
      </c>
      <c r="AF198" s="140"/>
      <c r="AG198" s="177" t="str">
        <f>リスト!L182</f>
        <v>NG</v>
      </c>
      <c r="AH198" s="176" t="str">
        <f t="shared" ca="1" si="139"/>
        <v/>
      </c>
      <c r="AI198" s="229">
        <f t="shared" ca="1" si="157"/>
        <v>351</v>
      </c>
      <c r="AJ198" s="183">
        <f t="shared" ca="1" si="140"/>
        <v>302.84728213977564</v>
      </c>
      <c r="AK198" s="184">
        <v>200</v>
      </c>
      <c r="AL198" s="185">
        <v>300</v>
      </c>
      <c r="AM198" s="183" t="str">
        <f t="shared" ca="1" si="141"/>
        <v/>
      </c>
      <c r="AN198" s="175" t="str">
        <f>リスト!M182</f>
        <v>NG</v>
      </c>
      <c r="AO198" s="176" t="str">
        <f t="shared" ca="1" si="142"/>
        <v/>
      </c>
      <c r="AP198" s="179">
        <f t="shared" ca="1" si="143"/>
        <v>30</v>
      </c>
      <c r="AQ198" s="172">
        <f t="shared" ca="1" si="158"/>
        <v>8.5470085470085468</v>
      </c>
      <c r="AR198" s="191">
        <v>4</v>
      </c>
      <c r="AS198" s="192">
        <v>6</v>
      </c>
      <c r="AT198" s="172" t="str">
        <f t="shared" ca="1" si="144"/>
        <v/>
      </c>
      <c r="AU198" s="122"/>
      <c r="AV198" s="175" t="str">
        <f>リスト!N182</f>
        <v>NG</v>
      </c>
      <c r="AW198" s="176" t="str">
        <f t="shared" ca="1" si="145"/>
        <v/>
      </c>
      <c r="AX198" s="193">
        <f t="shared" ca="1" si="146"/>
        <v>7</v>
      </c>
      <c r="AY198" s="194">
        <f t="shared" ca="1" si="159"/>
        <v>6.0396893874029338</v>
      </c>
      <c r="AZ198" s="173">
        <v>4.4000000000000004</v>
      </c>
      <c r="BA198" s="174">
        <v>6.6</v>
      </c>
      <c r="BB198" s="172" t="str">
        <f t="shared" ca="1" si="147"/>
        <v/>
      </c>
      <c r="BC198" s="177" t="str">
        <f>リスト!O182</f>
        <v>NG</v>
      </c>
      <c r="BD198" s="176" t="str">
        <f t="shared" ca="1" si="148"/>
        <v/>
      </c>
      <c r="BE198" s="193">
        <f t="shared" ca="1" si="149"/>
        <v>3</v>
      </c>
      <c r="BF198" s="194">
        <f t="shared" ca="1" si="160"/>
        <v>2.5884383088869716</v>
      </c>
      <c r="BG198" s="173">
        <v>1.6</v>
      </c>
      <c r="BH198" s="174">
        <v>2.4</v>
      </c>
      <c r="BI198" s="172" t="str">
        <f t="shared" ca="1" si="150"/>
        <v/>
      </c>
      <c r="BJ198" s="140"/>
      <c r="BK198" s="140"/>
      <c r="BL198" s="178" t="str">
        <f>リスト!P182</f>
        <v>NG</v>
      </c>
      <c r="BM198" s="176" t="str">
        <f t="shared" ca="1" si="151"/>
        <v/>
      </c>
      <c r="BN198" s="193">
        <f t="shared" ca="1" si="152"/>
        <v>0</v>
      </c>
      <c r="BO198" s="194">
        <f t="shared" ca="1" si="161"/>
        <v>0</v>
      </c>
      <c r="BP198" s="173">
        <v>0.4</v>
      </c>
      <c r="BQ198" s="174">
        <v>0.6</v>
      </c>
      <c r="BR198" s="172" t="str">
        <f t="shared" ca="1" si="153"/>
        <v/>
      </c>
      <c r="BS198" s="175" t="str">
        <f>リスト!Q182</f>
        <v>NG</v>
      </c>
      <c r="BT198" s="176" t="str">
        <f t="shared" ca="1" si="154"/>
        <v/>
      </c>
      <c r="BU198" s="179">
        <f t="shared" ca="1" si="155"/>
        <v>0</v>
      </c>
      <c r="BV198" s="180">
        <f t="shared" ca="1" si="162"/>
        <v>0</v>
      </c>
      <c r="BW198" s="189">
        <v>0</v>
      </c>
      <c r="BX198" s="190">
        <v>0</v>
      </c>
      <c r="BY198" s="180" t="str">
        <f t="shared" ca="1" si="156"/>
        <v/>
      </c>
      <c r="BZ198" t="e">
        <f>リスト!#REF!</f>
        <v>#REF!</v>
      </c>
      <c r="CA198" s="290" t="e">
        <f>INDEX(リスト!X:X,MATCH($C198,リスト!$D:$D,0))</f>
        <v>#N/A</v>
      </c>
    </row>
    <row r="199" spans="1:79">
      <c r="A199" s="167">
        <f t="shared" si="163"/>
        <v>194</v>
      </c>
      <c r="B199" s="186" t="str">
        <f>リスト!C183</f>
        <v/>
      </c>
      <c r="C199" s="187">
        <f>リスト!D183</f>
        <v>0</v>
      </c>
      <c r="D199" s="188">
        <f>リスト!E183</f>
        <v>0</v>
      </c>
      <c r="E199" s="224">
        <f t="shared" ca="1" si="126"/>
        <v>6</v>
      </c>
      <c r="F199" s="172">
        <f t="shared" ca="1" si="38"/>
        <v>5.859375</v>
      </c>
      <c r="G199" s="173">
        <v>6</v>
      </c>
      <c r="H199" s="174">
        <v>10</v>
      </c>
      <c r="I199" s="172" t="e">
        <f t="shared" ca="1" si="127"/>
        <v>#VALUE!</v>
      </c>
      <c r="J199" s="133"/>
      <c r="K199" s="175" t="str">
        <f>リスト!H183</f>
        <v>NG</v>
      </c>
      <c r="L199" s="176" t="str">
        <f t="shared" ca="1" si="128"/>
        <v/>
      </c>
      <c r="M199" s="171">
        <f t="shared" ca="1" si="129"/>
        <v>28</v>
      </c>
      <c r="N199" s="177" t="str">
        <f>リスト!I183</f>
        <v>NG</v>
      </c>
      <c r="O199" s="176" t="str">
        <f t="shared" ca="1" si="130"/>
        <v/>
      </c>
      <c r="P199" s="171">
        <f t="shared" ca="1" si="131"/>
        <v>17</v>
      </c>
      <c r="Q199" s="172">
        <f t="shared" ca="1" si="132"/>
        <v>0.6071428571428571</v>
      </c>
      <c r="R199" s="173">
        <v>0.56000000000000005</v>
      </c>
      <c r="S199" s="174">
        <v>0.84</v>
      </c>
      <c r="T199" s="172" t="str">
        <f t="shared" ca="1" si="133"/>
        <v/>
      </c>
      <c r="U199" s="140"/>
      <c r="V199" s="178" t="str">
        <f>リスト!J183</f>
        <v>NG</v>
      </c>
      <c r="W199" s="176" t="str">
        <f t="shared" ca="1" si="134"/>
        <v/>
      </c>
      <c r="X199" s="225">
        <f t="shared" ca="1" si="135"/>
        <v>1.024</v>
      </c>
      <c r="Y199" s="175" t="str">
        <f>リスト!K183</f>
        <v>NG</v>
      </c>
      <c r="Z199" s="176" t="str">
        <f t="shared" ca="1" si="136"/>
        <v/>
      </c>
      <c r="AA199" s="179">
        <f t="shared" ca="1" si="137"/>
        <v>5</v>
      </c>
      <c r="AB199" s="180">
        <f t="shared" ca="1" si="138"/>
        <v>4.8828125</v>
      </c>
      <c r="AC199" s="189">
        <v>8</v>
      </c>
      <c r="AD199" s="190">
        <v>12</v>
      </c>
      <c r="AE199" s="180" t="str">
        <f t="shared" ca="1" si="14"/>
        <v/>
      </c>
      <c r="AF199" s="140"/>
      <c r="AG199" s="177" t="str">
        <f>リスト!L183</f>
        <v>NG</v>
      </c>
      <c r="AH199" s="176" t="str">
        <f t="shared" ca="1" si="139"/>
        <v/>
      </c>
      <c r="AI199" s="229">
        <f t="shared" ca="1" si="157"/>
        <v>129</v>
      </c>
      <c r="AJ199" s="183">
        <f t="shared" ca="1" si="140"/>
        <v>125.9765625</v>
      </c>
      <c r="AK199" s="184">
        <v>200</v>
      </c>
      <c r="AL199" s="185">
        <v>300</v>
      </c>
      <c r="AM199" s="183" t="str">
        <f t="shared" ca="1" si="141"/>
        <v/>
      </c>
      <c r="AN199" s="175" t="str">
        <f>リスト!M183</f>
        <v>NG</v>
      </c>
      <c r="AO199" s="176" t="str">
        <f t="shared" ca="1" si="142"/>
        <v/>
      </c>
      <c r="AP199" s="179">
        <f t="shared" ca="1" si="143"/>
        <v>2</v>
      </c>
      <c r="AQ199" s="172">
        <f t="shared" ca="1" si="158"/>
        <v>1.5503875968992247</v>
      </c>
      <c r="AR199" s="191">
        <v>4</v>
      </c>
      <c r="AS199" s="192">
        <v>6</v>
      </c>
      <c r="AT199" s="172" t="str">
        <f t="shared" ca="1" si="144"/>
        <v/>
      </c>
      <c r="AU199" s="122"/>
      <c r="AV199" s="175" t="str">
        <f>リスト!N183</f>
        <v>NG</v>
      </c>
      <c r="AW199" s="176" t="str">
        <f t="shared" ca="1" si="145"/>
        <v/>
      </c>
      <c r="AX199" s="193">
        <f t="shared" ca="1" si="146"/>
        <v>3</v>
      </c>
      <c r="AY199" s="194">
        <f t="shared" ca="1" si="159"/>
        <v>2.9296875</v>
      </c>
      <c r="AZ199" s="173">
        <v>4.4000000000000004</v>
      </c>
      <c r="BA199" s="174">
        <v>6.6</v>
      </c>
      <c r="BB199" s="172" t="str">
        <f t="shared" ca="1" si="147"/>
        <v/>
      </c>
      <c r="BC199" s="177" t="str">
        <f>リスト!O183</f>
        <v>NG</v>
      </c>
      <c r="BD199" s="176" t="str">
        <f t="shared" ca="1" si="148"/>
        <v/>
      </c>
      <c r="BE199" s="193">
        <f t="shared" ca="1" si="149"/>
        <v>4</v>
      </c>
      <c r="BF199" s="194">
        <f t="shared" ca="1" si="160"/>
        <v>3.90625</v>
      </c>
      <c r="BG199" s="173">
        <v>1.6</v>
      </c>
      <c r="BH199" s="174">
        <v>2.4</v>
      </c>
      <c r="BI199" s="172" t="str">
        <f t="shared" ca="1" si="150"/>
        <v/>
      </c>
      <c r="BJ199" s="140"/>
      <c r="BK199" s="140"/>
      <c r="BL199" s="178" t="str">
        <f>リスト!P183</f>
        <v>NG</v>
      </c>
      <c r="BM199" s="176" t="str">
        <f t="shared" ca="1" si="151"/>
        <v/>
      </c>
      <c r="BN199" s="193">
        <f t="shared" ca="1" si="152"/>
        <v>0</v>
      </c>
      <c r="BO199" s="194">
        <f t="shared" ca="1" si="161"/>
        <v>0</v>
      </c>
      <c r="BP199" s="173">
        <v>0.4</v>
      </c>
      <c r="BQ199" s="174">
        <v>0.6</v>
      </c>
      <c r="BR199" s="172" t="str">
        <f t="shared" ca="1" si="153"/>
        <v/>
      </c>
      <c r="BS199" s="175" t="str">
        <f>リスト!Q183</f>
        <v>NG</v>
      </c>
      <c r="BT199" s="176" t="str">
        <f t="shared" ca="1" si="154"/>
        <v/>
      </c>
      <c r="BU199" s="179">
        <f t="shared" ca="1" si="155"/>
        <v>0</v>
      </c>
      <c r="BV199" s="180">
        <f t="shared" ca="1" si="162"/>
        <v>0</v>
      </c>
      <c r="BW199" s="189">
        <v>0</v>
      </c>
      <c r="BX199" s="190">
        <v>0</v>
      </c>
      <c r="BY199" s="180" t="str">
        <f t="shared" ca="1" si="156"/>
        <v/>
      </c>
      <c r="BZ199" t="e">
        <f>リスト!#REF!</f>
        <v>#REF!</v>
      </c>
      <c r="CA199" s="290" t="e">
        <f>INDEX(リスト!X:X,MATCH($C199,リスト!$D:$D,0))</f>
        <v>#N/A</v>
      </c>
    </row>
    <row r="200" spans="1:79">
      <c r="A200" s="167">
        <f t="shared" si="163"/>
        <v>195</v>
      </c>
      <c r="B200" s="186" t="str">
        <f>リスト!C184</f>
        <v/>
      </c>
      <c r="C200" s="187">
        <f>リスト!D184</f>
        <v>0</v>
      </c>
      <c r="D200" s="188">
        <f>リスト!E184</f>
        <v>0</v>
      </c>
      <c r="E200" s="224">
        <f t="shared" ca="1" si="126"/>
        <v>18</v>
      </c>
      <c r="F200" s="172">
        <f t="shared" ca="1" si="38"/>
        <v>14.913007456503728</v>
      </c>
      <c r="G200" s="173">
        <v>6</v>
      </c>
      <c r="H200" s="174">
        <v>10</v>
      </c>
      <c r="I200" s="172">
        <f t="shared" ca="1" si="127"/>
        <v>4.9130074565037276</v>
      </c>
      <c r="J200" s="133"/>
      <c r="K200" s="175" t="str">
        <f>リスト!H184</f>
        <v>NG</v>
      </c>
      <c r="L200" s="176" t="str">
        <f t="shared" ca="1" si="128"/>
        <v/>
      </c>
      <c r="M200" s="171">
        <f t="shared" ca="1" si="129"/>
        <v>36</v>
      </c>
      <c r="N200" s="177" t="str">
        <f>リスト!I184</f>
        <v>NG</v>
      </c>
      <c r="O200" s="176" t="str">
        <f t="shared" ca="1" si="130"/>
        <v/>
      </c>
      <c r="P200" s="171">
        <f t="shared" ca="1" si="131"/>
        <v>36</v>
      </c>
      <c r="Q200" s="172">
        <f t="shared" ca="1" si="132"/>
        <v>1</v>
      </c>
      <c r="R200" s="173">
        <v>0.56000000000000005</v>
      </c>
      <c r="S200" s="174">
        <v>0.84</v>
      </c>
      <c r="T200" s="172" t="str">
        <f t="shared" ca="1" si="133"/>
        <v/>
      </c>
      <c r="U200" s="140"/>
      <c r="V200" s="178" t="str">
        <f>リスト!J184</f>
        <v>NG</v>
      </c>
      <c r="W200" s="176" t="str">
        <f t="shared" ca="1" si="134"/>
        <v/>
      </c>
      <c r="X200" s="225">
        <f t="shared" ca="1" si="135"/>
        <v>1.2070000000000001</v>
      </c>
      <c r="Y200" s="175" t="str">
        <f>リスト!K184</f>
        <v>NG</v>
      </c>
      <c r="Z200" s="176" t="str">
        <f t="shared" ca="1" si="136"/>
        <v/>
      </c>
      <c r="AA200" s="179">
        <f t="shared" ca="1" si="137"/>
        <v>20</v>
      </c>
      <c r="AB200" s="180">
        <f t="shared" ca="1" si="138"/>
        <v>16.570008285004143</v>
      </c>
      <c r="AC200" s="189">
        <v>8</v>
      </c>
      <c r="AD200" s="190">
        <v>12</v>
      </c>
      <c r="AE200" s="180" t="str">
        <f t="shared" ca="1" si="14"/>
        <v/>
      </c>
      <c r="AF200" s="140"/>
      <c r="AG200" s="177" t="str">
        <f>リスト!L184</f>
        <v>NG</v>
      </c>
      <c r="AH200" s="176" t="str">
        <f t="shared" ca="1" si="139"/>
        <v/>
      </c>
      <c r="AI200" s="229">
        <f t="shared" ca="1" si="157"/>
        <v>492</v>
      </c>
      <c r="AJ200" s="183">
        <f t="shared" ca="1" si="140"/>
        <v>407.62220381110188</v>
      </c>
      <c r="AK200" s="184">
        <v>200</v>
      </c>
      <c r="AL200" s="185">
        <v>300</v>
      </c>
      <c r="AM200" s="183" t="str">
        <f t="shared" ca="1" si="141"/>
        <v/>
      </c>
      <c r="AN200" s="175" t="str">
        <f>リスト!M184</f>
        <v>NG</v>
      </c>
      <c r="AO200" s="176" t="str">
        <f t="shared" ca="1" si="142"/>
        <v/>
      </c>
      <c r="AP200" s="179">
        <f t="shared" ca="1" si="143"/>
        <v>22</v>
      </c>
      <c r="AQ200" s="172">
        <f t="shared" ca="1" si="158"/>
        <v>4.4715447154471546</v>
      </c>
      <c r="AR200" s="191">
        <v>4</v>
      </c>
      <c r="AS200" s="192">
        <v>6</v>
      </c>
      <c r="AT200" s="172" t="str">
        <f t="shared" ca="1" si="144"/>
        <v/>
      </c>
      <c r="AU200" s="122"/>
      <c r="AV200" s="175" t="str">
        <f>リスト!N184</f>
        <v>NG</v>
      </c>
      <c r="AW200" s="176" t="str">
        <f t="shared" ca="1" si="145"/>
        <v/>
      </c>
      <c r="AX200" s="193">
        <f t="shared" ca="1" si="146"/>
        <v>12</v>
      </c>
      <c r="AY200" s="194">
        <f t="shared" ca="1" si="159"/>
        <v>9.9420049710024845</v>
      </c>
      <c r="AZ200" s="173">
        <v>4.4000000000000004</v>
      </c>
      <c r="BA200" s="174">
        <v>6.6</v>
      </c>
      <c r="BB200" s="172" t="str">
        <f t="shared" ca="1" si="147"/>
        <v/>
      </c>
      <c r="BC200" s="177" t="str">
        <f>リスト!O184</f>
        <v>NG</v>
      </c>
      <c r="BD200" s="176" t="str">
        <f t="shared" ca="1" si="148"/>
        <v/>
      </c>
      <c r="BE200" s="193">
        <f t="shared" ca="1" si="149"/>
        <v>6</v>
      </c>
      <c r="BF200" s="194">
        <f t="shared" ca="1" si="160"/>
        <v>4.9710024855012422</v>
      </c>
      <c r="BG200" s="173">
        <v>1.6</v>
      </c>
      <c r="BH200" s="174">
        <v>2.4</v>
      </c>
      <c r="BI200" s="172" t="str">
        <f t="shared" ca="1" si="150"/>
        <v/>
      </c>
      <c r="BJ200" s="140"/>
      <c r="BK200" s="140"/>
      <c r="BL200" s="178" t="str">
        <f>リスト!P184</f>
        <v>NG</v>
      </c>
      <c r="BM200" s="176" t="str">
        <f t="shared" ca="1" si="151"/>
        <v/>
      </c>
      <c r="BN200" s="193">
        <f t="shared" ca="1" si="152"/>
        <v>0</v>
      </c>
      <c r="BO200" s="194">
        <f t="shared" ca="1" si="161"/>
        <v>0</v>
      </c>
      <c r="BP200" s="173">
        <v>0.4</v>
      </c>
      <c r="BQ200" s="174">
        <v>0.6</v>
      </c>
      <c r="BR200" s="172" t="str">
        <f t="shared" ca="1" si="153"/>
        <v/>
      </c>
      <c r="BS200" s="175" t="str">
        <f>リスト!Q184</f>
        <v>NG</v>
      </c>
      <c r="BT200" s="176" t="str">
        <f t="shared" ca="1" si="154"/>
        <v/>
      </c>
      <c r="BU200" s="179">
        <f t="shared" ca="1" si="155"/>
        <v>0</v>
      </c>
      <c r="BV200" s="180">
        <f t="shared" ca="1" si="162"/>
        <v>0</v>
      </c>
      <c r="BW200" s="189">
        <v>0</v>
      </c>
      <c r="BX200" s="190">
        <v>0</v>
      </c>
      <c r="BY200" s="180" t="str">
        <f t="shared" ca="1" si="156"/>
        <v/>
      </c>
      <c r="BZ200" t="e">
        <f>リスト!#REF!</f>
        <v>#REF!</v>
      </c>
      <c r="CA200" s="290" t="e">
        <f>INDEX(リスト!X:X,MATCH($C200,リスト!$D:$D,0))</f>
        <v>#N/A</v>
      </c>
    </row>
    <row r="201" spans="1:79">
      <c r="A201" s="167">
        <f t="shared" si="163"/>
        <v>196</v>
      </c>
      <c r="B201" s="186" t="str">
        <f>リスト!C185</f>
        <v/>
      </c>
      <c r="C201" s="187">
        <f>リスト!D185</f>
        <v>0</v>
      </c>
      <c r="D201" s="188">
        <f>リスト!E185</f>
        <v>0</v>
      </c>
      <c r="E201" s="224">
        <f t="shared" ca="1" si="126"/>
        <v>4</v>
      </c>
      <c r="F201" s="172">
        <f t="shared" ca="1" si="38"/>
        <v>3.9960039960039966</v>
      </c>
      <c r="G201" s="173">
        <v>6</v>
      </c>
      <c r="H201" s="174">
        <v>10</v>
      </c>
      <c r="I201" s="172" t="e">
        <f t="shared" ca="1" si="127"/>
        <v>#VALUE!</v>
      </c>
      <c r="J201" s="133"/>
      <c r="K201" s="175" t="str">
        <f>リスト!H185</f>
        <v>NG</v>
      </c>
      <c r="L201" s="176" t="str">
        <f t="shared" ca="1" si="128"/>
        <v/>
      </c>
      <c r="M201" s="171">
        <f t="shared" ca="1" si="129"/>
        <v>32</v>
      </c>
      <c r="N201" s="177" t="str">
        <f>リスト!I185</f>
        <v>NG</v>
      </c>
      <c r="O201" s="176" t="str">
        <f t="shared" ca="1" si="130"/>
        <v/>
      </c>
      <c r="P201" s="171">
        <f t="shared" ca="1" si="131"/>
        <v>28</v>
      </c>
      <c r="Q201" s="172">
        <f t="shared" ca="1" si="132"/>
        <v>0.875</v>
      </c>
      <c r="R201" s="173">
        <v>0.56000000000000005</v>
      </c>
      <c r="S201" s="174">
        <v>0.84</v>
      </c>
      <c r="T201" s="172" t="str">
        <f t="shared" ca="1" si="133"/>
        <v/>
      </c>
      <c r="U201" s="140"/>
      <c r="V201" s="178" t="str">
        <f>リスト!J185</f>
        <v>NG</v>
      </c>
      <c r="W201" s="176" t="str">
        <f t="shared" ca="1" si="134"/>
        <v/>
      </c>
      <c r="X201" s="225">
        <f t="shared" ca="1" si="135"/>
        <v>1.0009999999999999</v>
      </c>
      <c r="Y201" s="175" t="str">
        <f>リスト!K185</f>
        <v>NG</v>
      </c>
      <c r="Z201" s="176" t="str">
        <f t="shared" ca="1" si="136"/>
        <v/>
      </c>
      <c r="AA201" s="179">
        <f t="shared" ca="1" si="137"/>
        <v>23</v>
      </c>
      <c r="AB201" s="180">
        <f t="shared" ca="1" si="138"/>
        <v>22.97702297702298</v>
      </c>
      <c r="AC201" s="189">
        <v>8</v>
      </c>
      <c r="AD201" s="190">
        <v>12</v>
      </c>
      <c r="AE201" s="180" t="str">
        <f t="shared" ca="1" si="14"/>
        <v/>
      </c>
      <c r="AF201" s="140"/>
      <c r="AG201" s="177" t="str">
        <f>リスト!L185</f>
        <v>NG</v>
      </c>
      <c r="AH201" s="176" t="str">
        <f t="shared" ca="1" si="139"/>
        <v/>
      </c>
      <c r="AI201" s="229">
        <f t="shared" ca="1" si="157"/>
        <v>188</v>
      </c>
      <c r="AJ201" s="183">
        <f t="shared" ca="1" si="140"/>
        <v>187.81218781218783</v>
      </c>
      <c r="AK201" s="184">
        <v>200</v>
      </c>
      <c r="AL201" s="185">
        <v>300</v>
      </c>
      <c r="AM201" s="183" t="str">
        <f t="shared" ca="1" si="141"/>
        <v/>
      </c>
      <c r="AN201" s="175" t="str">
        <f>リスト!M185</f>
        <v>NG</v>
      </c>
      <c r="AO201" s="176" t="str">
        <f t="shared" ca="1" si="142"/>
        <v/>
      </c>
      <c r="AP201" s="179">
        <f t="shared" ca="1" si="143"/>
        <v>19</v>
      </c>
      <c r="AQ201" s="172">
        <f t="shared" ca="1" si="158"/>
        <v>10.106382978723405</v>
      </c>
      <c r="AR201" s="191">
        <v>4</v>
      </c>
      <c r="AS201" s="192">
        <v>6</v>
      </c>
      <c r="AT201" s="172" t="str">
        <f t="shared" ca="1" si="144"/>
        <v/>
      </c>
      <c r="AU201" s="122"/>
      <c r="AV201" s="175" t="str">
        <f>リスト!N185</f>
        <v>NG</v>
      </c>
      <c r="AW201" s="176" t="str">
        <f t="shared" ca="1" si="145"/>
        <v/>
      </c>
      <c r="AX201" s="193">
        <f t="shared" ca="1" si="146"/>
        <v>4</v>
      </c>
      <c r="AY201" s="194">
        <f t="shared" ca="1" si="159"/>
        <v>3.9960039960039966</v>
      </c>
      <c r="AZ201" s="173">
        <v>4.4000000000000004</v>
      </c>
      <c r="BA201" s="174">
        <v>6.6</v>
      </c>
      <c r="BB201" s="172" t="str">
        <f t="shared" ca="1" si="147"/>
        <v/>
      </c>
      <c r="BC201" s="177" t="str">
        <f>リスト!O185</f>
        <v>NG</v>
      </c>
      <c r="BD201" s="176" t="str">
        <f t="shared" ca="1" si="148"/>
        <v/>
      </c>
      <c r="BE201" s="193">
        <f t="shared" ca="1" si="149"/>
        <v>2</v>
      </c>
      <c r="BF201" s="194">
        <f t="shared" ca="1" si="160"/>
        <v>1.9980019980019983</v>
      </c>
      <c r="BG201" s="173">
        <v>1.6</v>
      </c>
      <c r="BH201" s="174">
        <v>2.4</v>
      </c>
      <c r="BI201" s="172" t="str">
        <f t="shared" ca="1" si="150"/>
        <v/>
      </c>
      <c r="BJ201" s="140"/>
      <c r="BK201" s="140"/>
      <c r="BL201" s="178" t="str">
        <f>リスト!P185</f>
        <v>NG</v>
      </c>
      <c r="BM201" s="176" t="str">
        <f t="shared" ca="1" si="151"/>
        <v/>
      </c>
      <c r="BN201" s="193">
        <f t="shared" ca="1" si="152"/>
        <v>0</v>
      </c>
      <c r="BO201" s="194">
        <f t="shared" ca="1" si="161"/>
        <v>0</v>
      </c>
      <c r="BP201" s="173">
        <v>0.4</v>
      </c>
      <c r="BQ201" s="174">
        <v>0.6</v>
      </c>
      <c r="BR201" s="172" t="str">
        <f t="shared" ca="1" si="153"/>
        <v/>
      </c>
      <c r="BS201" s="175" t="str">
        <f>リスト!Q185</f>
        <v>NG</v>
      </c>
      <c r="BT201" s="176" t="str">
        <f t="shared" ca="1" si="154"/>
        <v/>
      </c>
      <c r="BU201" s="179">
        <f t="shared" ca="1" si="155"/>
        <v>0</v>
      </c>
      <c r="BV201" s="180">
        <f t="shared" ca="1" si="162"/>
        <v>0</v>
      </c>
      <c r="BW201" s="189">
        <v>0</v>
      </c>
      <c r="BX201" s="190">
        <v>0</v>
      </c>
      <c r="BY201" s="180" t="str">
        <f t="shared" ca="1" si="156"/>
        <v/>
      </c>
      <c r="BZ201" t="e">
        <f>リスト!#REF!</f>
        <v>#REF!</v>
      </c>
      <c r="CA201" s="290" t="e">
        <f>INDEX(リスト!X:X,MATCH($C201,リスト!$D:$D,0))</f>
        <v>#N/A</v>
      </c>
    </row>
    <row r="202" spans="1:79">
      <c r="A202" s="167">
        <f t="shared" si="163"/>
        <v>197</v>
      </c>
      <c r="B202" s="186" t="str">
        <f>リスト!C186</f>
        <v/>
      </c>
      <c r="C202" s="187">
        <f>リスト!D186</f>
        <v>0</v>
      </c>
      <c r="D202" s="188">
        <f>リスト!E186</f>
        <v>0</v>
      </c>
      <c r="E202" s="224">
        <f t="shared" ca="1" si="126"/>
        <v>14</v>
      </c>
      <c r="F202" s="172">
        <f t="shared" ca="1" si="38"/>
        <v>9.4276094276094273</v>
      </c>
      <c r="G202" s="173">
        <v>6</v>
      </c>
      <c r="H202" s="174">
        <v>10</v>
      </c>
      <c r="I202" s="172" t="str">
        <f t="shared" ca="1" si="127"/>
        <v>OK</v>
      </c>
      <c r="J202" s="133"/>
      <c r="K202" s="175" t="str">
        <f>リスト!H186</f>
        <v>NG</v>
      </c>
      <c r="L202" s="176" t="str">
        <f t="shared" ca="1" si="128"/>
        <v/>
      </c>
      <c r="M202" s="171">
        <f t="shared" ca="1" si="129"/>
        <v>44</v>
      </c>
      <c r="N202" s="177" t="str">
        <f>リスト!I186</f>
        <v>NG</v>
      </c>
      <c r="O202" s="176" t="str">
        <f t="shared" ca="1" si="130"/>
        <v/>
      </c>
      <c r="P202" s="171">
        <f t="shared" ca="1" si="131"/>
        <v>29</v>
      </c>
      <c r="Q202" s="172">
        <f t="shared" ca="1" si="132"/>
        <v>0.65909090909090906</v>
      </c>
      <c r="R202" s="173">
        <v>0.56000000000000005</v>
      </c>
      <c r="S202" s="174">
        <v>0.84</v>
      </c>
      <c r="T202" s="172" t="str">
        <f t="shared" ca="1" si="133"/>
        <v/>
      </c>
      <c r="U202" s="140"/>
      <c r="V202" s="178" t="str">
        <f>リスト!J186</f>
        <v>NG</v>
      </c>
      <c r="W202" s="176" t="str">
        <f t="shared" ca="1" si="134"/>
        <v/>
      </c>
      <c r="X202" s="225">
        <f t="shared" ca="1" si="135"/>
        <v>1.4850000000000001</v>
      </c>
      <c r="Y202" s="175" t="str">
        <f>リスト!K186</f>
        <v>NG</v>
      </c>
      <c r="Z202" s="176" t="str">
        <f t="shared" ca="1" si="136"/>
        <v/>
      </c>
      <c r="AA202" s="179">
        <f t="shared" ca="1" si="137"/>
        <v>15</v>
      </c>
      <c r="AB202" s="180">
        <f t="shared" ca="1" si="138"/>
        <v>10.1010101010101</v>
      </c>
      <c r="AC202" s="189">
        <v>8</v>
      </c>
      <c r="AD202" s="190">
        <v>12</v>
      </c>
      <c r="AE202" s="180" t="str">
        <f t="shared" ca="1" si="14"/>
        <v/>
      </c>
      <c r="AF202" s="140"/>
      <c r="AG202" s="177" t="str">
        <f>リスト!L186</f>
        <v>NG</v>
      </c>
      <c r="AH202" s="176" t="str">
        <f t="shared" ca="1" si="139"/>
        <v/>
      </c>
      <c r="AI202" s="229">
        <f t="shared" ca="1" si="157"/>
        <v>231</v>
      </c>
      <c r="AJ202" s="183">
        <f t="shared" ca="1" si="140"/>
        <v>155.55555555555554</v>
      </c>
      <c r="AK202" s="184">
        <v>200</v>
      </c>
      <c r="AL202" s="185">
        <v>300</v>
      </c>
      <c r="AM202" s="183" t="str">
        <f t="shared" ca="1" si="141"/>
        <v/>
      </c>
      <c r="AN202" s="175" t="str">
        <f>リスト!M186</f>
        <v>NG</v>
      </c>
      <c r="AO202" s="176" t="str">
        <f t="shared" ca="1" si="142"/>
        <v/>
      </c>
      <c r="AP202" s="179">
        <f t="shared" ca="1" si="143"/>
        <v>9</v>
      </c>
      <c r="AQ202" s="172">
        <f t="shared" ca="1" si="158"/>
        <v>3.8961038961038961</v>
      </c>
      <c r="AR202" s="191">
        <v>4</v>
      </c>
      <c r="AS202" s="192">
        <v>6</v>
      </c>
      <c r="AT202" s="172" t="str">
        <f t="shared" ca="1" si="144"/>
        <v/>
      </c>
      <c r="AU202" s="122"/>
      <c r="AV202" s="175" t="str">
        <f>リスト!N186</f>
        <v>NG</v>
      </c>
      <c r="AW202" s="176" t="str">
        <f t="shared" ca="1" si="145"/>
        <v/>
      </c>
      <c r="AX202" s="193">
        <f t="shared" ca="1" si="146"/>
        <v>5</v>
      </c>
      <c r="AY202" s="194">
        <f t="shared" ca="1" si="159"/>
        <v>3.3670033670033668</v>
      </c>
      <c r="AZ202" s="173">
        <v>4.4000000000000004</v>
      </c>
      <c r="BA202" s="174">
        <v>6.6</v>
      </c>
      <c r="BB202" s="172" t="str">
        <f t="shared" ca="1" si="147"/>
        <v/>
      </c>
      <c r="BC202" s="177" t="str">
        <f>リスト!O186</f>
        <v>NG</v>
      </c>
      <c r="BD202" s="176" t="str">
        <f t="shared" ca="1" si="148"/>
        <v/>
      </c>
      <c r="BE202" s="193">
        <f t="shared" ca="1" si="149"/>
        <v>6</v>
      </c>
      <c r="BF202" s="194">
        <f t="shared" ca="1" si="160"/>
        <v>4.0404040404040398</v>
      </c>
      <c r="BG202" s="173">
        <v>1.6</v>
      </c>
      <c r="BH202" s="174">
        <v>2.4</v>
      </c>
      <c r="BI202" s="172" t="str">
        <f t="shared" ca="1" si="150"/>
        <v/>
      </c>
      <c r="BJ202" s="140"/>
      <c r="BK202" s="140"/>
      <c r="BL202" s="178" t="str">
        <f>リスト!P186</f>
        <v>NG</v>
      </c>
      <c r="BM202" s="176" t="str">
        <f t="shared" ca="1" si="151"/>
        <v/>
      </c>
      <c r="BN202" s="193">
        <f t="shared" ca="1" si="152"/>
        <v>0</v>
      </c>
      <c r="BO202" s="194">
        <f t="shared" ca="1" si="161"/>
        <v>0</v>
      </c>
      <c r="BP202" s="173">
        <v>0.4</v>
      </c>
      <c r="BQ202" s="174">
        <v>0.6</v>
      </c>
      <c r="BR202" s="172" t="str">
        <f t="shared" ca="1" si="153"/>
        <v/>
      </c>
      <c r="BS202" s="175" t="str">
        <f>リスト!Q186</f>
        <v>NG</v>
      </c>
      <c r="BT202" s="176" t="str">
        <f t="shared" ca="1" si="154"/>
        <v/>
      </c>
      <c r="BU202" s="179">
        <f t="shared" ca="1" si="155"/>
        <v>0</v>
      </c>
      <c r="BV202" s="180">
        <f t="shared" ca="1" si="162"/>
        <v>0</v>
      </c>
      <c r="BW202" s="189">
        <v>0</v>
      </c>
      <c r="BX202" s="190">
        <v>0</v>
      </c>
      <c r="BY202" s="180" t="str">
        <f t="shared" ca="1" si="156"/>
        <v/>
      </c>
      <c r="BZ202" t="e">
        <f>リスト!#REF!</f>
        <v>#REF!</v>
      </c>
      <c r="CA202" s="290" t="e">
        <f>INDEX(リスト!X:X,MATCH($C202,リスト!$D:$D,0))</f>
        <v>#N/A</v>
      </c>
    </row>
    <row r="203" spans="1:79">
      <c r="A203" s="167">
        <f t="shared" si="163"/>
        <v>198</v>
      </c>
      <c r="B203" s="186" t="str">
        <f>リスト!C187</f>
        <v/>
      </c>
      <c r="C203" s="187">
        <f>リスト!D187</f>
        <v>0</v>
      </c>
      <c r="D203" s="188">
        <f>リスト!E187</f>
        <v>0</v>
      </c>
      <c r="E203" s="224">
        <f t="shared" ca="1" si="126"/>
        <v>4</v>
      </c>
      <c r="F203" s="172">
        <f t="shared" ref="F203:F319" ca="1" si="164">QA密度</f>
        <v>3.6866359447004609</v>
      </c>
      <c r="G203" s="173">
        <v>6</v>
      </c>
      <c r="H203" s="174">
        <v>10</v>
      </c>
      <c r="I203" s="172" t="e">
        <f t="shared" ca="1" si="127"/>
        <v>#VALUE!</v>
      </c>
      <c r="J203" s="133"/>
      <c r="K203" s="175" t="str">
        <f>リスト!H187</f>
        <v>NG</v>
      </c>
      <c r="L203" s="176" t="str">
        <f t="shared" ca="1" si="128"/>
        <v/>
      </c>
      <c r="M203" s="171">
        <f t="shared" ca="1" si="129"/>
        <v>31</v>
      </c>
      <c r="N203" s="177" t="str">
        <f>リスト!I187</f>
        <v>NG</v>
      </c>
      <c r="O203" s="176" t="str">
        <f t="shared" ca="1" si="130"/>
        <v/>
      </c>
      <c r="P203" s="171">
        <f t="shared" ca="1" si="131"/>
        <v>28</v>
      </c>
      <c r="Q203" s="172">
        <f t="shared" ca="1" si="132"/>
        <v>0.90322580645161288</v>
      </c>
      <c r="R203" s="173">
        <v>0.56000000000000005</v>
      </c>
      <c r="S203" s="174">
        <v>0.84</v>
      </c>
      <c r="T203" s="172" t="str">
        <f t="shared" ca="1" si="133"/>
        <v/>
      </c>
      <c r="U203" s="140"/>
      <c r="V203" s="178" t="str">
        <f>リスト!J187</f>
        <v>NG</v>
      </c>
      <c r="W203" s="176" t="str">
        <f t="shared" ca="1" si="134"/>
        <v/>
      </c>
      <c r="X203" s="225">
        <f t="shared" ca="1" si="135"/>
        <v>1.085</v>
      </c>
      <c r="Y203" s="175" t="str">
        <f>リスト!K187</f>
        <v>NG</v>
      </c>
      <c r="Z203" s="176" t="str">
        <f t="shared" ca="1" si="136"/>
        <v/>
      </c>
      <c r="AA203" s="179">
        <f t="shared" ca="1" si="137"/>
        <v>4</v>
      </c>
      <c r="AB203" s="180">
        <f t="shared" ca="1" si="138"/>
        <v>3.6866359447004609</v>
      </c>
      <c r="AC203" s="189">
        <v>8</v>
      </c>
      <c r="AD203" s="190">
        <v>12</v>
      </c>
      <c r="AE203" s="180" t="str">
        <f t="shared" ref="AE203:AE319" ca="1" si="165">CD目標差異</f>
        <v/>
      </c>
      <c r="AF203" s="140"/>
      <c r="AG203" s="177" t="str">
        <f>リスト!L187</f>
        <v>NG</v>
      </c>
      <c r="AH203" s="176" t="str">
        <f t="shared" ca="1" si="139"/>
        <v/>
      </c>
      <c r="AI203" s="229">
        <f t="shared" ca="1" si="157"/>
        <v>252</v>
      </c>
      <c r="AJ203" s="183">
        <f t="shared" ca="1" si="140"/>
        <v>232.25806451612905</v>
      </c>
      <c r="AK203" s="184">
        <v>200</v>
      </c>
      <c r="AL203" s="185">
        <v>300</v>
      </c>
      <c r="AM203" s="183" t="str">
        <f t="shared" ca="1" si="141"/>
        <v/>
      </c>
      <c r="AN203" s="175" t="str">
        <f>リスト!M187</f>
        <v>NG</v>
      </c>
      <c r="AO203" s="176" t="str">
        <f t="shared" ca="1" si="142"/>
        <v/>
      </c>
      <c r="AP203" s="179">
        <f t="shared" ca="1" si="143"/>
        <v>8</v>
      </c>
      <c r="AQ203" s="172">
        <f t="shared" ca="1" si="158"/>
        <v>3.1746031746031744</v>
      </c>
      <c r="AR203" s="191">
        <v>4</v>
      </c>
      <c r="AS203" s="192">
        <v>6</v>
      </c>
      <c r="AT203" s="172" t="str">
        <f t="shared" ca="1" si="144"/>
        <v/>
      </c>
      <c r="AU203" s="122"/>
      <c r="AV203" s="175" t="str">
        <f>リスト!N187</f>
        <v>NG</v>
      </c>
      <c r="AW203" s="176" t="str">
        <f t="shared" ca="1" si="145"/>
        <v/>
      </c>
      <c r="AX203" s="193">
        <f t="shared" ca="1" si="146"/>
        <v>4</v>
      </c>
      <c r="AY203" s="194">
        <f t="shared" ca="1" si="159"/>
        <v>3.6866359447004609</v>
      </c>
      <c r="AZ203" s="173">
        <v>4.4000000000000004</v>
      </c>
      <c r="BA203" s="174">
        <v>6.6</v>
      </c>
      <c r="BB203" s="172" t="str">
        <f t="shared" ca="1" si="147"/>
        <v/>
      </c>
      <c r="BC203" s="177" t="str">
        <f>リスト!O187</f>
        <v>NG</v>
      </c>
      <c r="BD203" s="176" t="str">
        <f t="shared" ca="1" si="148"/>
        <v/>
      </c>
      <c r="BE203" s="193">
        <f t="shared" ca="1" si="149"/>
        <v>2</v>
      </c>
      <c r="BF203" s="194">
        <f t="shared" ca="1" si="160"/>
        <v>1.8433179723502304</v>
      </c>
      <c r="BG203" s="173">
        <v>1.6</v>
      </c>
      <c r="BH203" s="174">
        <v>2.4</v>
      </c>
      <c r="BI203" s="172" t="str">
        <f t="shared" ca="1" si="150"/>
        <v/>
      </c>
      <c r="BJ203" s="140"/>
      <c r="BK203" s="140"/>
      <c r="BL203" s="178" t="str">
        <f>リスト!P187</f>
        <v>NG</v>
      </c>
      <c r="BM203" s="176" t="str">
        <f t="shared" ca="1" si="151"/>
        <v/>
      </c>
      <c r="BN203" s="193">
        <f t="shared" ca="1" si="152"/>
        <v>0</v>
      </c>
      <c r="BO203" s="194">
        <f t="shared" ca="1" si="161"/>
        <v>0</v>
      </c>
      <c r="BP203" s="173">
        <v>0.4</v>
      </c>
      <c r="BQ203" s="174">
        <v>0.6</v>
      </c>
      <c r="BR203" s="172" t="str">
        <f t="shared" ca="1" si="153"/>
        <v/>
      </c>
      <c r="BS203" s="175" t="str">
        <f>リスト!Q187</f>
        <v>NG</v>
      </c>
      <c r="BT203" s="176" t="str">
        <f t="shared" ca="1" si="154"/>
        <v/>
      </c>
      <c r="BU203" s="179">
        <f t="shared" ca="1" si="155"/>
        <v>0</v>
      </c>
      <c r="BV203" s="180">
        <f t="shared" ca="1" si="162"/>
        <v>0</v>
      </c>
      <c r="BW203" s="189">
        <v>0</v>
      </c>
      <c r="BX203" s="190">
        <v>0</v>
      </c>
      <c r="BY203" s="180" t="str">
        <f t="shared" ca="1" si="156"/>
        <v/>
      </c>
      <c r="BZ203" t="e">
        <f>リスト!#REF!</f>
        <v>#REF!</v>
      </c>
      <c r="CA203" s="290" t="e">
        <f>INDEX(リスト!X:X,MATCH($C203,リスト!$D:$D,0))</f>
        <v>#N/A</v>
      </c>
    </row>
    <row r="204" spans="1:79">
      <c r="A204" s="167">
        <f t="shared" si="163"/>
        <v>199</v>
      </c>
      <c r="B204" s="186" t="str">
        <f>リスト!C188</f>
        <v/>
      </c>
      <c r="C204" s="187">
        <f>リスト!D188</f>
        <v>0</v>
      </c>
      <c r="D204" s="188">
        <f>リスト!E188</f>
        <v>0</v>
      </c>
      <c r="E204" s="224">
        <f t="shared" ref="E204:E319" ca="1" si="166">IF(OR(INDIRECT("品質!F"&amp;(ROW()*2-4))="",INDIRECT("品質!F"&amp;(ROW()*2-4))=0),"",INDIRECT("品質!F"&amp;(ROW()*2-4)))</f>
        <v>6</v>
      </c>
      <c r="F204" s="172">
        <f t="shared" ca="1" si="164"/>
        <v>3.156233561283535</v>
      </c>
      <c r="G204" s="173">
        <v>6</v>
      </c>
      <c r="H204" s="174">
        <v>10</v>
      </c>
      <c r="I204" s="172" t="e">
        <f t="shared" ref="I204:I319" ca="1" si="167">QA目標差異</f>
        <v>#VALUE!</v>
      </c>
      <c r="J204" s="133"/>
      <c r="K204" s="175" t="str">
        <f>リスト!H188</f>
        <v>NG</v>
      </c>
      <c r="L204" s="176" t="str">
        <f t="shared" ref="L204:L319" ca="1" si="168">IF(INDIRECT("中日程計画表!U"&amp;(ROW()*2-4))="","",INDIRECT("中日程計画表!U"&amp;(ROW()*2-4)))</f>
        <v/>
      </c>
      <c r="M204" s="171">
        <f t="shared" ref="M204:M319" ca="1" si="169">IF(INDIRECT("品質!L"&amp;(ROW()*2-4))="","",INDIRECT("品質!L"&amp;(ROW()*2-4)))</f>
        <v>50</v>
      </c>
      <c r="N204" s="177" t="str">
        <f>リスト!I188</f>
        <v>NG</v>
      </c>
      <c r="O204" s="176" t="str">
        <f t="shared" ref="O204:O319" ca="1" si="170">IF(INDIRECT("中日程計画表!Y"&amp;(ROW()*2-4))="","",INDIRECT("中日程計画表!Y"&amp;(ROW()*2-4)))</f>
        <v/>
      </c>
      <c r="P204" s="171">
        <f t="shared" ref="P204:P319" ca="1" si="171">IF(INDIRECT("品質!N"&amp;(ROW()*2-4))="","",INDIRECT("品質!N"&amp;(ROW()*2-4)))</f>
        <v>38</v>
      </c>
      <c r="Q204" s="172">
        <f t="shared" ref="Q204:Q319" ca="1" si="172">DS指摘率</f>
        <v>0.76</v>
      </c>
      <c r="R204" s="173">
        <v>0.56000000000000005</v>
      </c>
      <c r="S204" s="174">
        <v>0.84</v>
      </c>
      <c r="T204" s="172" t="str">
        <f t="shared" ref="T204:T319" ca="1" si="173">DS目標差異</f>
        <v/>
      </c>
      <c r="U204" s="140"/>
      <c r="V204" s="178" t="str">
        <f>リスト!J188</f>
        <v>NG</v>
      </c>
      <c r="W204" s="176" t="str">
        <f t="shared" ref="W204:W319" ca="1" si="174">IF(INDIRECT("中日程計画表!AG"&amp;(ROW()*2-4))="","",INDIRECT("中日程計画表!AG"&amp;(ROW()*2-4)))</f>
        <v/>
      </c>
      <c r="X204" s="225">
        <f t="shared" ref="X204:X319" ca="1" si="175">IF(INDIRECT("品質!P"&amp;(ROW()*2-4))="","",INDIRECT("品質!P"&amp;(ROW()*2-4)))</f>
        <v>1.901</v>
      </c>
      <c r="Y204" s="175" t="str">
        <f>リスト!K188</f>
        <v>NG</v>
      </c>
      <c r="Z204" s="176" t="str">
        <f t="shared" ref="Z204:Z319" ca="1" si="176">IF(INDIRECT("中日程計画表!AK"&amp;(ROW()*2-4))="","",INDIRECT("中日程計画表!AK"&amp;(ROW()*2-4)))</f>
        <v/>
      </c>
      <c r="AA204" s="179">
        <f t="shared" ref="AA204:AA319" ca="1" si="177">IF(INDIRECT("品質!R"&amp;(ROW()*2-4))="","",INDIRECT("品質!R"&amp;(ROW()*2-4)))</f>
        <v>26</v>
      </c>
      <c r="AB204" s="180">
        <f t="shared" ref="AB204:AB319" ca="1" si="178">CD指摘率</f>
        <v>13.677012098895318</v>
      </c>
      <c r="AC204" s="189">
        <v>8</v>
      </c>
      <c r="AD204" s="190">
        <v>12</v>
      </c>
      <c r="AE204" s="180" t="str">
        <f t="shared" ca="1" si="165"/>
        <v/>
      </c>
      <c r="AF204" s="140"/>
      <c r="AG204" s="177" t="str">
        <f>リスト!L188</f>
        <v>NG</v>
      </c>
      <c r="AH204" s="176" t="str">
        <f t="shared" ref="AH204:AH319" ca="1" si="179">IF(INDIRECT("中日程計画表!AS"&amp;(ROW()*2-4))="","",INDIRECT("中日程計画表!AS"&amp;(ROW()*2-4)))</f>
        <v/>
      </c>
      <c r="AI204" s="229">
        <f t="shared" ca="1" si="157"/>
        <v>316</v>
      </c>
      <c r="AJ204" s="183">
        <f t="shared" ref="AJ204:AJ319" ca="1" si="180">MCLケース設定率</f>
        <v>166.22830089426617</v>
      </c>
      <c r="AK204" s="184">
        <v>200</v>
      </c>
      <c r="AL204" s="185">
        <v>300</v>
      </c>
      <c r="AM204" s="183" t="str">
        <f t="shared" ref="AM204:AM319" ca="1" si="181">MCL目標差異</f>
        <v/>
      </c>
      <c r="AN204" s="175" t="str">
        <f>リスト!M188</f>
        <v>NG</v>
      </c>
      <c r="AO204" s="176" t="str">
        <f t="shared" ref="AO204:AO319" ca="1" si="182">IF(INDIRECT("中日程計画表!AW"&amp;(ROW()*2-4))="","",INDIRECT("中日程計画表!AW"&amp;(ROW()*2-4)))</f>
        <v/>
      </c>
      <c r="AP204" s="179">
        <f t="shared" ref="AP204:AP319" ca="1" si="183">IF(INDIRECT("品質!V"&amp;(ROW()*2-4))="","",INDIRECT("品質!V"&amp;(ROW()*2-4)))</f>
        <v>10</v>
      </c>
      <c r="AQ204" s="172">
        <f t="shared" ca="1" si="158"/>
        <v>3.1645569620253164</v>
      </c>
      <c r="AR204" s="191">
        <v>4</v>
      </c>
      <c r="AS204" s="192">
        <v>6</v>
      </c>
      <c r="AT204" s="172" t="str">
        <f t="shared" ref="AT204:AT319" ca="1" si="184">MCL指摘率目標差異</f>
        <v/>
      </c>
      <c r="AU204" s="122"/>
      <c r="AV204" s="175" t="str">
        <f>リスト!N188</f>
        <v>NG</v>
      </c>
      <c r="AW204" s="176" t="str">
        <f t="shared" ref="AW204:AW319" ca="1" si="185">IF(INDIRECT("中日程計画表!BE"&amp;(ROW()*2-4))="","",INDIRECT("中日程計画表!BE"&amp;(ROW()*2-4)))</f>
        <v/>
      </c>
      <c r="AX204" s="193">
        <f t="shared" ref="AX204:AX319" ca="1" si="186">IF(INDIRECT("品質!X"&amp;(ROW()*2-4))="","",INDIRECT("品質!X"&amp;(ROW()*2-4)))</f>
        <v>5</v>
      </c>
      <c r="AY204" s="194">
        <f t="shared" ca="1" si="159"/>
        <v>2.6301946344029457</v>
      </c>
      <c r="AZ204" s="173">
        <v>4.4000000000000004</v>
      </c>
      <c r="BA204" s="174">
        <v>6.6</v>
      </c>
      <c r="BB204" s="172" t="str">
        <f t="shared" ref="BB204:BB319" ca="1" si="187">MT目標差異</f>
        <v/>
      </c>
      <c r="BC204" s="177" t="str">
        <f>リスト!O188</f>
        <v>NG</v>
      </c>
      <c r="BD204" s="176" t="str">
        <f t="shared" ref="BD204:BD319" ca="1" si="188">IF(INDIRECT("中日程計画表!BI"&amp;(ROW()*2-4))="","",INDIRECT("中日程計画表!BI"&amp;(ROW()*2-4)))</f>
        <v/>
      </c>
      <c r="BE204" s="193">
        <f t="shared" ref="BE204:BE319" ca="1" si="189">IF(INDIRECT("品質!Z"&amp;(ROW()*2-4))="","",INDIRECT("品質!Z"&amp;(ROW()*2-4)))</f>
        <v>4</v>
      </c>
      <c r="BF204" s="194">
        <f t="shared" ca="1" si="160"/>
        <v>2.1041557075223567</v>
      </c>
      <c r="BG204" s="173">
        <v>1.6</v>
      </c>
      <c r="BH204" s="174">
        <v>2.4</v>
      </c>
      <c r="BI204" s="172" t="str">
        <f t="shared" ref="BI204:BI319" ca="1" si="190">MTR目標差異</f>
        <v/>
      </c>
      <c r="BJ204" s="140"/>
      <c r="BK204" s="140"/>
      <c r="BL204" s="178" t="str">
        <f>リスト!P188</f>
        <v>NG</v>
      </c>
      <c r="BM204" s="176" t="str">
        <f t="shared" ref="BM204:BM319" ca="1" si="191">IF(INDIRECT("中日程計画表!BQ"&amp;(ROW()*2-4))="","",INDIRECT("中日程計画表!BQ"&amp;(ROW()*2-4)))</f>
        <v/>
      </c>
      <c r="BN204" s="193">
        <f t="shared" ref="BN204:BN319" ca="1" si="192">IF(INDIRECT("品質!AB"&amp;(ROW()*2-4))="","",INDIRECT("品質!AB"&amp;(ROW()*2-4)))</f>
        <v>0</v>
      </c>
      <c r="BO204" s="194">
        <f t="shared" ca="1" si="161"/>
        <v>0</v>
      </c>
      <c r="BP204" s="173">
        <v>0.4</v>
      </c>
      <c r="BQ204" s="174">
        <v>0.6</v>
      </c>
      <c r="BR204" s="172" t="str">
        <f t="shared" ref="BR204:BR319" ca="1" si="193">モテ目標差異</f>
        <v/>
      </c>
      <c r="BS204" s="175" t="str">
        <f>リスト!Q188</f>
        <v>NG</v>
      </c>
      <c r="BT204" s="176" t="str">
        <f t="shared" ref="BT204:BT319" ca="1" si="194">IF(INDIRECT("中日程計画表!BU"&amp;(ROW()*2-4))="","",INDIRECT("中日程計画表!BU"&amp;(ROW()*2-4)))</f>
        <v/>
      </c>
      <c r="BU204" s="179">
        <f t="shared" ref="BU204:BU319" ca="1" si="195">IF(INDIRECT("品質!AD"&amp;(ROW()*2-4))="","",INDIRECT("品質!AD"&amp;(ROW()*2-4)))</f>
        <v>0</v>
      </c>
      <c r="BV204" s="180">
        <f t="shared" ca="1" si="162"/>
        <v>0</v>
      </c>
      <c r="BW204" s="189">
        <v>0</v>
      </c>
      <c r="BX204" s="190">
        <v>0</v>
      </c>
      <c r="BY204" s="180" t="str">
        <f t="shared" ref="BY204:BY319" ca="1" si="196">モテR目標差異</f>
        <v/>
      </c>
      <c r="BZ204" t="e">
        <f>リスト!#REF!</f>
        <v>#REF!</v>
      </c>
      <c r="CA204" s="290" t="e">
        <f>INDEX(リスト!X:X,MATCH($C204,リスト!$D:$D,0))</f>
        <v>#N/A</v>
      </c>
    </row>
    <row r="205" spans="1:79">
      <c r="A205" s="167">
        <f t="shared" si="163"/>
        <v>200</v>
      </c>
      <c r="B205" s="186" t="str">
        <f>リスト!C189</f>
        <v/>
      </c>
      <c r="C205" s="187">
        <f>リスト!D189</f>
        <v>0</v>
      </c>
      <c r="D205" s="188">
        <f>リスト!E189</f>
        <v>0</v>
      </c>
      <c r="E205" s="224">
        <f t="shared" ca="1" si="166"/>
        <v>2</v>
      </c>
      <c r="F205" s="172">
        <f t="shared" ca="1" si="164"/>
        <v>2.1739130434782608</v>
      </c>
      <c r="G205" s="173">
        <v>6</v>
      </c>
      <c r="H205" s="174">
        <v>10</v>
      </c>
      <c r="I205" s="172" t="e">
        <f t="shared" ca="1" si="167"/>
        <v>#VALUE!</v>
      </c>
      <c r="J205" s="133"/>
      <c r="K205" s="175" t="str">
        <f>リスト!H189</f>
        <v>NG</v>
      </c>
      <c r="L205" s="176" t="str">
        <f t="shared" ca="1" si="168"/>
        <v/>
      </c>
      <c r="M205" s="171">
        <f t="shared" ca="1" si="169"/>
        <v>28</v>
      </c>
      <c r="N205" s="177" t="str">
        <f>リスト!I189</f>
        <v>NG</v>
      </c>
      <c r="O205" s="176" t="str">
        <f t="shared" ca="1" si="170"/>
        <v/>
      </c>
      <c r="P205" s="171">
        <f t="shared" ca="1" si="171"/>
        <v>11</v>
      </c>
      <c r="Q205" s="172">
        <f t="shared" ca="1" si="172"/>
        <v>0.39285714285714285</v>
      </c>
      <c r="R205" s="173">
        <v>0.56000000000000005</v>
      </c>
      <c r="S205" s="174">
        <v>0.84</v>
      </c>
      <c r="T205" s="172" t="str">
        <f t="shared" ca="1" si="173"/>
        <v/>
      </c>
      <c r="U205" s="140"/>
      <c r="V205" s="178" t="str">
        <f>リスト!J189</f>
        <v>NG</v>
      </c>
      <c r="W205" s="176" t="str">
        <f t="shared" ca="1" si="174"/>
        <v/>
      </c>
      <c r="X205" s="225">
        <f t="shared" ca="1" si="175"/>
        <v>0.92</v>
      </c>
      <c r="Y205" s="175" t="str">
        <f>リスト!K189</f>
        <v>NG</v>
      </c>
      <c r="Z205" s="176" t="str">
        <f t="shared" ca="1" si="176"/>
        <v/>
      </c>
      <c r="AA205" s="179">
        <f t="shared" ca="1" si="177"/>
        <v>7</v>
      </c>
      <c r="AB205" s="180">
        <f t="shared" ca="1" si="178"/>
        <v>7.6086956521739131</v>
      </c>
      <c r="AC205" s="189">
        <v>8</v>
      </c>
      <c r="AD205" s="190">
        <v>12</v>
      </c>
      <c r="AE205" s="180" t="str">
        <f t="shared" ca="1" si="165"/>
        <v/>
      </c>
      <c r="AF205" s="140"/>
      <c r="AG205" s="177" t="str">
        <f>リスト!L189</f>
        <v>NG</v>
      </c>
      <c r="AH205" s="176" t="str">
        <f t="shared" ca="1" si="179"/>
        <v/>
      </c>
      <c r="AI205" s="229">
        <f t="shared" ref="AI205:AI319" ca="1" si="197">IF(INDIRECT("品質!T"&amp;(ROW()*2-4))="","",INDIRECT("品質!T"&amp;(ROW()*2-4)))</f>
        <v>113</v>
      </c>
      <c r="AJ205" s="183">
        <f t="shared" ca="1" si="180"/>
        <v>122.82608695652173</v>
      </c>
      <c r="AK205" s="184">
        <v>200</v>
      </c>
      <c r="AL205" s="185">
        <v>300</v>
      </c>
      <c r="AM205" s="183" t="str">
        <f t="shared" ca="1" si="181"/>
        <v/>
      </c>
      <c r="AN205" s="175" t="str">
        <f>リスト!M189</f>
        <v>NG</v>
      </c>
      <c r="AO205" s="176" t="str">
        <f t="shared" ca="1" si="182"/>
        <v/>
      </c>
      <c r="AP205" s="179">
        <f t="shared" ca="1" si="183"/>
        <v>5</v>
      </c>
      <c r="AQ205" s="172">
        <f t="shared" ca="1" si="158"/>
        <v>4.4247787610619467</v>
      </c>
      <c r="AR205" s="191">
        <v>4</v>
      </c>
      <c r="AS205" s="192">
        <v>6</v>
      </c>
      <c r="AT205" s="172" t="str">
        <f t="shared" ca="1" si="184"/>
        <v/>
      </c>
      <c r="AU205" s="122"/>
      <c r="AV205" s="175" t="str">
        <f>リスト!N189</f>
        <v>NG</v>
      </c>
      <c r="AW205" s="176" t="str">
        <f t="shared" ca="1" si="185"/>
        <v/>
      </c>
      <c r="AX205" s="193">
        <f t="shared" ca="1" si="186"/>
        <v>2</v>
      </c>
      <c r="AY205" s="194">
        <f t="shared" ca="1" si="159"/>
        <v>2.1739130434782608</v>
      </c>
      <c r="AZ205" s="173">
        <v>4.4000000000000004</v>
      </c>
      <c r="BA205" s="174">
        <v>6.6</v>
      </c>
      <c r="BB205" s="172" t="str">
        <f t="shared" ca="1" si="187"/>
        <v/>
      </c>
      <c r="BC205" s="177" t="str">
        <f>リスト!O189</f>
        <v>NG</v>
      </c>
      <c r="BD205" s="176" t="str">
        <f t="shared" ca="1" si="188"/>
        <v/>
      </c>
      <c r="BE205" s="193">
        <f t="shared" ca="1" si="189"/>
        <v>5</v>
      </c>
      <c r="BF205" s="194">
        <f t="shared" ca="1" si="160"/>
        <v>5.4347826086956523</v>
      </c>
      <c r="BG205" s="173">
        <v>1.6</v>
      </c>
      <c r="BH205" s="174">
        <v>2.4</v>
      </c>
      <c r="BI205" s="172" t="str">
        <f t="shared" ca="1" si="190"/>
        <v/>
      </c>
      <c r="BJ205" s="140"/>
      <c r="BK205" s="140"/>
      <c r="BL205" s="178" t="str">
        <f>リスト!P189</f>
        <v>NG</v>
      </c>
      <c r="BM205" s="176" t="str">
        <f t="shared" ca="1" si="191"/>
        <v/>
      </c>
      <c r="BN205" s="193">
        <f t="shared" ca="1" si="192"/>
        <v>0</v>
      </c>
      <c r="BO205" s="194">
        <f t="shared" ca="1" si="161"/>
        <v>0</v>
      </c>
      <c r="BP205" s="173">
        <v>0.4</v>
      </c>
      <c r="BQ205" s="174">
        <v>0.6</v>
      </c>
      <c r="BR205" s="172" t="str">
        <f t="shared" ca="1" si="193"/>
        <v/>
      </c>
      <c r="BS205" s="175" t="str">
        <f>リスト!Q189</f>
        <v>NG</v>
      </c>
      <c r="BT205" s="176" t="str">
        <f t="shared" ca="1" si="194"/>
        <v/>
      </c>
      <c r="BU205" s="179">
        <f t="shared" ca="1" si="195"/>
        <v>0</v>
      </c>
      <c r="BV205" s="180">
        <f t="shared" ca="1" si="162"/>
        <v>0</v>
      </c>
      <c r="BW205" s="189">
        <v>0</v>
      </c>
      <c r="BX205" s="190">
        <v>0</v>
      </c>
      <c r="BY205" s="180" t="str">
        <f t="shared" ca="1" si="196"/>
        <v/>
      </c>
      <c r="BZ205" t="e">
        <f>リスト!#REF!</f>
        <v>#REF!</v>
      </c>
      <c r="CA205" s="290" t="e">
        <f>INDEX(リスト!X:X,MATCH($C205,リスト!$D:$D,0))</f>
        <v>#N/A</v>
      </c>
    </row>
    <row r="206" spans="1:79">
      <c r="A206" s="167">
        <f t="shared" si="163"/>
        <v>201</v>
      </c>
      <c r="B206" s="186" t="str">
        <f>リスト!C190</f>
        <v/>
      </c>
      <c r="C206" s="187">
        <f>リスト!D190</f>
        <v>0</v>
      </c>
      <c r="D206" s="188">
        <f>リスト!E190</f>
        <v>0</v>
      </c>
      <c r="E206" s="224">
        <f t="shared" ca="1" si="166"/>
        <v>9</v>
      </c>
      <c r="F206" s="172">
        <f t="shared" ca="1" si="164"/>
        <v>6.8027210884353746</v>
      </c>
      <c r="G206" s="173">
        <v>6</v>
      </c>
      <c r="H206" s="174">
        <v>10</v>
      </c>
      <c r="I206" s="172" t="str">
        <f t="shared" ca="1" si="167"/>
        <v>OK</v>
      </c>
      <c r="J206" s="133"/>
      <c r="K206" s="175" t="str">
        <f>リスト!H190</f>
        <v>NG</v>
      </c>
      <c r="L206" s="176" t="str">
        <f t="shared" ca="1" si="168"/>
        <v/>
      </c>
      <c r="M206" s="171">
        <f t="shared" ca="1" si="169"/>
        <v>39</v>
      </c>
      <c r="N206" s="177" t="str">
        <f>リスト!I190</f>
        <v>NG</v>
      </c>
      <c r="O206" s="176" t="str">
        <f t="shared" ca="1" si="170"/>
        <v/>
      </c>
      <c r="P206" s="171">
        <f t="shared" ca="1" si="171"/>
        <v>33</v>
      </c>
      <c r="Q206" s="172">
        <f t="shared" ca="1" si="172"/>
        <v>0.84615384615384615</v>
      </c>
      <c r="R206" s="173">
        <v>0.56000000000000005</v>
      </c>
      <c r="S206" s="174">
        <v>0.84</v>
      </c>
      <c r="T206" s="172" t="str">
        <f t="shared" ca="1" si="173"/>
        <v/>
      </c>
      <c r="U206" s="140"/>
      <c r="V206" s="178" t="str">
        <f>リスト!J190</f>
        <v>NG</v>
      </c>
      <c r="W206" s="176" t="str">
        <f t="shared" ca="1" si="174"/>
        <v/>
      </c>
      <c r="X206" s="225">
        <f t="shared" ca="1" si="175"/>
        <v>1.323</v>
      </c>
      <c r="Y206" s="175" t="str">
        <f>リスト!K190</f>
        <v>NG</v>
      </c>
      <c r="Z206" s="176" t="str">
        <f t="shared" ca="1" si="176"/>
        <v/>
      </c>
      <c r="AA206" s="179">
        <f t="shared" ca="1" si="177"/>
        <v>35</v>
      </c>
      <c r="AB206" s="180">
        <f t="shared" ca="1" si="178"/>
        <v>26.455026455026456</v>
      </c>
      <c r="AC206" s="189">
        <v>8</v>
      </c>
      <c r="AD206" s="190">
        <v>12</v>
      </c>
      <c r="AE206" s="180" t="str">
        <f t="shared" ca="1" si="165"/>
        <v/>
      </c>
      <c r="AF206" s="140"/>
      <c r="AG206" s="177" t="str">
        <f>リスト!L190</f>
        <v>NG</v>
      </c>
      <c r="AH206" s="176" t="str">
        <f t="shared" ca="1" si="179"/>
        <v/>
      </c>
      <c r="AI206" s="229">
        <f t="shared" ca="1" si="197"/>
        <v>157</v>
      </c>
      <c r="AJ206" s="183">
        <f t="shared" ca="1" si="180"/>
        <v>118.66969009826153</v>
      </c>
      <c r="AK206" s="184">
        <v>200</v>
      </c>
      <c r="AL206" s="185">
        <v>300</v>
      </c>
      <c r="AM206" s="183" t="str">
        <f t="shared" ca="1" si="181"/>
        <v/>
      </c>
      <c r="AN206" s="175" t="str">
        <f>リスト!M190</f>
        <v>NG</v>
      </c>
      <c r="AO206" s="176" t="str">
        <f t="shared" ca="1" si="182"/>
        <v/>
      </c>
      <c r="AP206" s="179">
        <f t="shared" ca="1" si="183"/>
        <v>10</v>
      </c>
      <c r="AQ206" s="172">
        <f t="shared" ca="1" si="158"/>
        <v>6.3694267515923562</v>
      </c>
      <c r="AR206" s="191">
        <v>4</v>
      </c>
      <c r="AS206" s="192">
        <v>6</v>
      </c>
      <c r="AT206" s="172" t="str">
        <f t="shared" ca="1" si="184"/>
        <v/>
      </c>
      <c r="AU206" s="122"/>
      <c r="AV206" s="175" t="str">
        <f>リスト!N190</f>
        <v>NG</v>
      </c>
      <c r="AW206" s="176" t="str">
        <f t="shared" ca="1" si="185"/>
        <v/>
      </c>
      <c r="AX206" s="193">
        <f t="shared" ca="1" si="186"/>
        <v>12</v>
      </c>
      <c r="AY206" s="194">
        <f t="shared" ca="1" si="159"/>
        <v>9.0702947845804989</v>
      </c>
      <c r="AZ206" s="173">
        <v>4.4000000000000004</v>
      </c>
      <c r="BA206" s="174">
        <v>6.6</v>
      </c>
      <c r="BB206" s="172" t="str">
        <f t="shared" ca="1" si="187"/>
        <v/>
      </c>
      <c r="BC206" s="177" t="str">
        <f>リスト!O190</f>
        <v>NG</v>
      </c>
      <c r="BD206" s="176" t="str">
        <f t="shared" ca="1" si="188"/>
        <v/>
      </c>
      <c r="BE206" s="193">
        <f t="shared" ca="1" si="189"/>
        <v>6</v>
      </c>
      <c r="BF206" s="194">
        <f t="shared" ca="1" si="160"/>
        <v>4.5351473922902494</v>
      </c>
      <c r="BG206" s="173">
        <v>1.6</v>
      </c>
      <c r="BH206" s="174">
        <v>2.4</v>
      </c>
      <c r="BI206" s="172" t="str">
        <f t="shared" ca="1" si="190"/>
        <v/>
      </c>
      <c r="BJ206" s="140"/>
      <c r="BK206" s="140"/>
      <c r="BL206" s="178" t="str">
        <f>リスト!P190</f>
        <v>NG</v>
      </c>
      <c r="BM206" s="176" t="str">
        <f t="shared" ca="1" si="191"/>
        <v/>
      </c>
      <c r="BN206" s="193">
        <f t="shared" ca="1" si="192"/>
        <v>0</v>
      </c>
      <c r="BO206" s="194">
        <f t="shared" ca="1" si="161"/>
        <v>0</v>
      </c>
      <c r="BP206" s="173">
        <v>0.4</v>
      </c>
      <c r="BQ206" s="174">
        <v>0.6</v>
      </c>
      <c r="BR206" s="172" t="str">
        <f t="shared" ca="1" si="193"/>
        <v/>
      </c>
      <c r="BS206" s="175" t="str">
        <f>リスト!Q190</f>
        <v>NG</v>
      </c>
      <c r="BT206" s="176" t="str">
        <f t="shared" ca="1" si="194"/>
        <v/>
      </c>
      <c r="BU206" s="179">
        <f t="shared" ca="1" si="195"/>
        <v>0</v>
      </c>
      <c r="BV206" s="180">
        <f t="shared" ca="1" si="162"/>
        <v>0</v>
      </c>
      <c r="BW206" s="189">
        <v>0</v>
      </c>
      <c r="BX206" s="190">
        <v>0</v>
      </c>
      <c r="BY206" s="180" t="str">
        <f t="shared" ca="1" si="196"/>
        <v/>
      </c>
      <c r="BZ206" t="e">
        <f>リスト!#REF!</f>
        <v>#REF!</v>
      </c>
      <c r="CA206" s="290" t="e">
        <f>INDEX(リスト!X:X,MATCH($C206,リスト!$D:$D,0))</f>
        <v>#N/A</v>
      </c>
    </row>
    <row r="207" spans="1:79">
      <c r="A207" s="167">
        <f t="shared" si="163"/>
        <v>202</v>
      </c>
      <c r="B207" s="186" t="str">
        <f>リスト!C191</f>
        <v/>
      </c>
      <c r="C207" s="187">
        <f>リスト!D191</f>
        <v>0</v>
      </c>
      <c r="D207" s="188">
        <f>リスト!E191</f>
        <v>0</v>
      </c>
      <c r="E207" s="224">
        <f t="shared" ca="1" si="166"/>
        <v>3</v>
      </c>
      <c r="F207" s="172">
        <f t="shared" ca="1" si="164"/>
        <v>2.6178010471204192</v>
      </c>
      <c r="G207" s="173">
        <v>6</v>
      </c>
      <c r="H207" s="174">
        <v>10</v>
      </c>
      <c r="I207" s="172" t="e">
        <f t="shared" ca="1" si="167"/>
        <v>#VALUE!</v>
      </c>
      <c r="J207" s="133"/>
      <c r="K207" s="175" t="str">
        <f>リスト!H191</f>
        <v>NG</v>
      </c>
      <c r="L207" s="176" t="str">
        <f t="shared" ca="1" si="168"/>
        <v/>
      </c>
      <c r="M207" s="171">
        <f t="shared" ca="1" si="169"/>
        <v>30</v>
      </c>
      <c r="N207" s="177" t="str">
        <f>リスト!I191</f>
        <v>NG</v>
      </c>
      <c r="O207" s="176" t="str">
        <f t="shared" ca="1" si="170"/>
        <v/>
      </c>
      <c r="P207" s="171">
        <f t="shared" ca="1" si="171"/>
        <v>19</v>
      </c>
      <c r="Q207" s="172">
        <f t="shared" ca="1" si="172"/>
        <v>0.6333333333333333</v>
      </c>
      <c r="R207" s="173">
        <v>0.56000000000000005</v>
      </c>
      <c r="S207" s="174">
        <v>0.84</v>
      </c>
      <c r="T207" s="172" t="str">
        <f t="shared" ca="1" si="173"/>
        <v/>
      </c>
      <c r="U207" s="140"/>
      <c r="V207" s="178" t="str">
        <f>リスト!J191</f>
        <v>NG</v>
      </c>
      <c r="W207" s="176" t="str">
        <f t="shared" ca="1" si="174"/>
        <v/>
      </c>
      <c r="X207" s="225">
        <f t="shared" ca="1" si="175"/>
        <v>1.1459999999999999</v>
      </c>
      <c r="Y207" s="175" t="str">
        <f>リスト!K191</f>
        <v>NG</v>
      </c>
      <c r="Z207" s="176" t="str">
        <f t="shared" ca="1" si="176"/>
        <v/>
      </c>
      <c r="AA207" s="179">
        <f t="shared" ca="1" si="177"/>
        <v>10</v>
      </c>
      <c r="AB207" s="180">
        <f t="shared" ca="1" si="178"/>
        <v>8.7260034904013963</v>
      </c>
      <c r="AC207" s="189">
        <v>8</v>
      </c>
      <c r="AD207" s="190">
        <v>12</v>
      </c>
      <c r="AE207" s="180" t="str">
        <f t="shared" ca="1" si="165"/>
        <v/>
      </c>
      <c r="AF207" s="140"/>
      <c r="AG207" s="177" t="str">
        <f>リスト!L191</f>
        <v>NG</v>
      </c>
      <c r="AH207" s="176" t="str">
        <f t="shared" ca="1" si="179"/>
        <v/>
      </c>
      <c r="AI207" s="229">
        <f t="shared" ca="1" si="197"/>
        <v>178</v>
      </c>
      <c r="AJ207" s="183">
        <f t="shared" ca="1" si="180"/>
        <v>155.32286212914485</v>
      </c>
      <c r="AK207" s="184">
        <v>200</v>
      </c>
      <c r="AL207" s="185">
        <v>300</v>
      </c>
      <c r="AM207" s="183" t="str">
        <f t="shared" ca="1" si="181"/>
        <v/>
      </c>
      <c r="AN207" s="175" t="str">
        <f>リスト!M191</f>
        <v>NG</v>
      </c>
      <c r="AO207" s="176" t="str">
        <f t="shared" ca="1" si="182"/>
        <v/>
      </c>
      <c r="AP207" s="179">
        <f t="shared" ca="1" si="183"/>
        <v>9</v>
      </c>
      <c r="AQ207" s="172">
        <f t="shared" ca="1" si="158"/>
        <v>5.0561797752808992</v>
      </c>
      <c r="AR207" s="191">
        <v>4</v>
      </c>
      <c r="AS207" s="192">
        <v>6</v>
      </c>
      <c r="AT207" s="172" t="str">
        <f t="shared" ca="1" si="184"/>
        <v/>
      </c>
      <c r="AU207" s="122"/>
      <c r="AV207" s="175" t="str">
        <f>リスト!N191</f>
        <v>NG</v>
      </c>
      <c r="AW207" s="176" t="str">
        <f t="shared" ca="1" si="185"/>
        <v/>
      </c>
      <c r="AX207" s="193">
        <f t="shared" ca="1" si="186"/>
        <v>7</v>
      </c>
      <c r="AY207" s="194">
        <f t="shared" ca="1" si="159"/>
        <v>6.1082024432809776</v>
      </c>
      <c r="AZ207" s="173">
        <v>4.4000000000000004</v>
      </c>
      <c r="BA207" s="174">
        <v>6.6</v>
      </c>
      <c r="BB207" s="172" t="str">
        <f t="shared" ca="1" si="187"/>
        <v/>
      </c>
      <c r="BC207" s="177" t="str">
        <f>リスト!O191</f>
        <v>NG</v>
      </c>
      <c r="BD207" s="176" t="str">
        <f t="shared" ca="1" si="188"/>
        <v/>
      </c>
      <c r="BE207" s="193">
        <f t="shared" ca="1" si="189"/>
        <v>4</v>
      </c>
      <c r="BF207" s="194">
        <f t="shared" ca="1" si="160"/>
        <v>3.4904013961605589</v>
      </c>
      <c r="BG207" s="173">
        <v>1.6</v>
      </c>
      <c r="BH207" s="174">
        <v>2.4</v>
      </c>
      <c r="BI207" s="172" t="str">
        <f t="shared" ca="1" si="190"/>
        <v/>
      </c>
      <c r="BJ207" s="140"/>
      <c r="BK207" s="140"/>
      <c r="BL207" s="178" t="str">
        <f>リスト!P191</f>
        <v>NG</v>
      </c>
      <c r="BM207" s="176" t="str">
        <f t="shared" ca="1" si="191"/>
        <v/>
      </c>
      <c r="BN207" s="193">
        <f t="shared" ca="1" si="192"/>
        <v>0</v>
      </c>
      <c r="BO207" s="194">
        <f t="shared" ca="1" si="161"/>
        <v>0</v>
      </c>
      <c r="BP207" s="173">
        <v>0.4</v>
      </c>
      <c r="BQ207" s="174">
        <v>0.6</v>
      </c>
      <c r="BR207" s="172" t="str">
        <f t="shared" ca="1" si="193"/>
        <v/>
      </c>
      <c r="BS207" s="175" t="str">
        <f>リスト!Q191</f>
        <v>NG</v>
      </c>
      <c r="BT207" s="176" t="str">
        <f t="shared" ca="1" si="194"/>
        <v/>
      </c>
      <c r="BU207" s="179">
        <f t="shared" ca="1" si="195"/>
        <v>0</v>
      </c>
      <c r="BV207" s="180">
        <f t="shared" ca="1" si="162"/>
        <v>0</v>
      </c>
      <c r="BW207" s="189">
        <v>0</v>
      </c>
      <c r="BX207" s="190">
        <v>0</v>
      </c>
      <c r="BY207" s="180" t="str">
        <f t="shared" ca="1" si="196"/>
        <v/>
      </c>
      <c r="BZ207" t="e">
        <f>リスト!#REF!</f>
        <v>#REF!</v>
      </c>
      <c r="CA207" s="290" t="e">
        <f>INDEX(リスト!X:X,MATCH($C207,リスト!$D:$D,0))</f>
        <v>#N/A</v>
      </c>
    </row>
    <row r="208" spans="1:79">
      <c r="A208" s="167">
        <f t="shared" si="163"/>
        <v>203</v>
      </c>
      <c r="B208" s="186" t="str">
        <f>リスト!C192</f>
        <v/>
      </c>
      <c r="C208" s="187">
        <f>リスト!D192</f>
        <v>0</v>
      </c>
      <c r="D208" s="188">
        <f>リスト!E192</f>
        <v>0</v>
      </c>
      <c r="E208" s="224">
        <f t="shared" ca="1" si="166"/>
        <v>2</v>
      </c>
      <c r="F208" s="172">
        <f t="shared" ca="1" si="164"/>
        <v>17.699115044247787</v>
      </c>
      <c r="G208" s="173">
        <v>6</v>
      </c>
      <c r="H208" s="174">
        <v>10</v>
      </c>
      <c r="I208" s="172">
        <f t="shared" ca="1" si="167"/>
        <v>7.6991150442477867</v>
      </c>
      <c r="J208" s="133"/>
      <c r="K208" s="175" t="str">
        <f>リスト!H192</f>
        <v>NG</v>
      </c>
      <c r="L208" s="176" t="str">
        <f t="shared" ca="1" si="168"/>
        <v/>
      </c>
      <c r="M208" s="171">
        <f t="shared" ca="1" si="169"/>
        <v>8</v>
      </c>
      <c r="N208" s="177" t="str">
        <f>リスト!I192</f>
        <v>NG</v>
      </c>
      <c r="O208" s="176" t="str">
        <f t="shared" ca="1" si="170"/>
        <v/>
      </c>
      <c r="P208" s="171">
        <f t="shared" ca="1" si="171"/>
        <v>2</v>
      </c>
      <c r="Q208" s="172">
        <f t="shared" ca="1" si="172"/>
        <v>0.25</v>
      </c>
      <c r="R208" s="173">
        <v>0.56000000000000005</v>
      </c>
      <c r="S208" s="174">
        <v>0.84</v>
      </c>
      <c r="T208" s="172" t="str">
        <f t="shared" ca="1" si="173"/>
        <v/>
      </c>
      <c r="U208" s="140"/>
      <c r="V208" s="178" t="str">
        <f>リスト!J192</f>
        <v>NG</v>
      </c>
      <c r="W208" s="176" t="str">
        <f t="shared" ca="1" si="174"/>
        <v/>
      </c>
      <c r="X208" s="225">
        <f t="shared" ca="1" si="175"/>
        <v>0.113</v>
      </c>
      <c r="Y208" s="175" t="str">
        <f>リスト!K192</f>
        <v>NG</v>
      </c>
      <c r="Z208" s="176" t="str">
        <f t="shared" ca="1" si="176"/>
        <v/>
      </c>
      <c r="AA208" s="179">
        <f t="shared" ca="1" si="177"/>
        <v>2</v>
      </c>
      <c r="AB208" s="180">
        <f t="shared" ca="1" si="178"/>
        <v>17.699115044247787</v>
      </c>
      <c r="AC208" s="189">
        <v>8</v>
      </c>
      <c r="AD208" s="190">
        <v>12</v>
      </c>
      <c r="AE208" s="180" t="str">
        <f t="shared" ca="1" si="165"/>
        <v/>
      </c>
      <c r="AF208" s="140"/>
      <c r="AG208" s="177" t="str">
        <f>リスト!L192</f>
        <v>NG</v>
      </c>
      <c r="AH208" s="176" t="str">
        <f t="shared" ca="1" si="179"/>
        <v/>
      </c>
      <c r="AI208" s="229">
        <f t="shared" ca="1" si="197"/>
        <v>7</v>
      </c>
      <c r="AJ208" s="183">
        <f t="shared" ca="1" si="180"/>
        <v>61.946902654867252</v>
      </c>
      <c r="AK208" s="184">
        <v>200</v>
      </c>
      <c r="AL208" s="185">
        <v>300</v>
      </c>
      <c r="AM208" s="183" t="str">
        <f t="shared" ca="1" si="181"/>
        <v/>
      </c>
      <c r="AN208" s="175" t="str">
        <f>リスト!M192</f>
        <v>NG</v>
      </c>
      <c r="AO208" s="176" t="str">
        <f t="shared" ca="1" si="182"/>
        <v/>
      </c>
      <c r="AP208" s="179">
        <f t="shared" ca="1" si="183"/>
        <v>2</v>
      </c>
      <c r="AQ208" s="172">
        <f t="shared" ca="1" si="158"/>
        <v>28.571428571428569</v>
      </c>
      <c r="AR208" s="191">
        <v>4</v>
      </c>
      <c r="AS208" s="192">
        <v>6</v>
      </c>
      <c r="AT208" s="172" t="str">
        <f t="shared" ca="1" si="184"/>
        <v/>
      </c>
      <c r="AU208" s="122"/>
      <c r="AV208" s="175" t="str">
        <f>リスト!N192</f>
        <v>NG</v>
      </c>
      <c r="AW208" s="176" t="str">
        <f t="shared" ca="1" si="185"/>
        <v/>
      </c>
      <c r="AX208" s="193">
        <f t="shared" ca="1" si="186"/>
        <v>1</v>
      </c>
      <c r="AY208" s="194">
        <f t="shared" ca="1" si="159"/>
        <v>8.8495575221238933</v>
      </c>
      <c r="AZ208" s="173">
        <v>4.4000000000000004</v>
      </c>
      <c r="BA208" s="174">
        <v>6.6</v>
      </c>
      <c r="BB208" s="172" t="str">
        <f t="shared" ca="1" si="187"/>
        <v/>
      </c>
      <c r="BC208" s="177" t="str">
        <f>リスト!O192</f>
        <v>NG</v>
      </c>
      <c r="BD208" s="176" t="str">
        <f t="shared" ca="1" si="188"/>
        <v/>
      </c>
      <c r="BE208" s="193">
        <f t="shared" ca="1" si="189"/>
        <v>3</v>
      </c>
      <c r="BF208" s="194">
        <f t="shared" ca="1" si="160"/>
        <v>26.548672566371682</v>
      </c>
      <c r="BG208" s="173">
        <v>1.6</v>
      </c>
      <c r="BH208" s="174">
        <v>2.4</v>
      </c>
      <c r="BI208" s="172" t="str">
        <f t="shared" ca="1" si="190"/>
        <v/>
      </c>
      <c r="BJ208" s="140"/>
      <c r="BK208" s="140"/>
      <c r="BL208" s="178" t="str">
        <f>リスト!P192</f>
        <v>NG</v>
      </c>
      <c r="BM208" s="176" t="str">
        <f t="shared" ca="1" si="191"/>
        <v/>
      </c>
      <c r="BN208" s="193" t="str">
        <f t="shared" ca="1" si="192"/>
        <v/>
      </c>
      <c r="BO208" s="194" t="str">
        <f t="shared" ca="1" si="161"/>
        <v/>
      </c>
      <c r="BP208" s="173">
        <v>0.4</v>
      </c>
      <c r="BQ208" s="174">
        <v>0.6</v>
      </c>
      <c r="BR208" s="172" t="str">
        <f t="shared" ca="1" si="193"/>
        <v/>
      </c>
      <c r="BS208" s="175" t="str">
        <f>リスト!Q192</f>
        <v>NG</v>
      </c>
      <c r="BT208" s="176" t="str">
        <f t="shared" ca="1" si="194"/>
        <v/>
      </c>
      <c r="BU208" s="179" t="str">
        <f t="shared" ca="1" si="195"/>
        <v/>
      </c>
      <c r="BV208" s="180" t="str">
        <f t="shared" ca="1" si="162"/>
        <v/>
      </c>
      <c r="BW208" s="189">
        <v>0</v>
      </c>
      <c r="BX208" s="190">
        <v>0</v>
      </c>
      <c r="BY208" s="180" t="str">
        <f t="shared" ca="1" si="196"/>
        <v/>
      </c>
      <c r="BZ208" t="e">
        <f>リスト!#REF!</f>
        <v>#REF!</v>
      </c>
      <c r="CA208" s="290" t="e">
        <f>INDEX(リスト!X:X,MATCH($C208,リスト!$D:$D,0))</f>
        <v>#N/A</v>
      </c>
    </row>
    <row r="209" spans="1:79">
      <c r="A209" s="167">
        <f t="shared" si="163"/>
        <v>204</v>
      </c>
      <c r="B209" s="186" t="str">
        <f>リスト!C193</f>
        <v/>
      </c>
      <c r="C209" s="187">
        <f>リスト!D193</f>
        <v>0</v>
      </c>
      <c r="D209" s="188">
        <f>リスト!E193</f>
        <v>0</v>
      </c>
      <c r="E209" s="224">
        <f t="shared" ca="1" si="166"/>
        <v>3</v>
      </c>
      <c r="F209" s="172">
        <f t="shared" ca="1" si="164"/>
        <v>19.23076923076923</v>
      </c>
      <c r="G209" s="173">
        <v>6</v>
      </c>
      <c r="H209" s="174">
        <v>10</v>
      </c>
      <c r="I209" s="172">
        <f t="shared" ca="1" si="167"/>
        <v>9.2307692307692299</v>
      </c>
      <c r="J209" s="133"/>
      <c r="K209" s="175" t="str">
        <f>リスト!H193</f>
        <v>NG</v>
      </c>
      <c r="L209" s="176" t="str">
        <f t="shared" ca="1" si="168"/>
        <v/>
      </c>
      <c r="M209" s="171">
        <f t="shared" ca="1" si="169"/>
        <v>9</v>
      </c>
      <c r="N209" s="177" t="str">
        <f>リスト!I193</f>
        <v>NG</v>
      </c>
      <c r="O209" s="176" t="str">
        <f t="shared" ca="1" si="170"/>
        <v/>
      </c>
      <c r="P209" s="171">
        <f t="shared" ca="1" si="171"/>
        <v>4</v>
      </c>
      <c r="Q209" s="172">
        <f t="shared" ca="1" si="172"/>
        <v>0.44444444444444442</v>
      </c>
      <c r="R209" s="173">
        <v>0.56000000000000005</v>
      </c>
      <c r="S209" s="174">
        <v>0.84</v>
      </c>
      <c r="T209" s="172" t="str">
        <f t="shared" ca="1" si="173"/>
        <v/>
      </c>
      <c r="U209" s="140"/>
      <c r="V209" s="178" t="str">
        <f>リスト!J193</f>
        <v>NG</v>
      </c>
      <c r="W209" s="176" t="str">
        <f t="shared" ca="1" si="174"/>
        <v/>
      </c>
      <c r="X209" s="225">
        <f t="shared" ca="1" si="175"/>
        <v>0.156</v>
      </c>
      <c r="Y209" s="175" t="str">
        <f>リスト!K193</f>
        <v>NG</v>
      </c>
      <c r="Z209" s="176" t="str">
        <f t="shared" ca="1" si="176"/>
        <v/>
      </c>
      <c r="AA209" s="179">
        <f t="shared" ca="1" si="177"/>
        <v>1</v>
      </c>
      <c r="AB209" s="180">
        <f t="shared" ca="1" si="178"/>
        <v>6.4102564102564106</v>
      </c>
      <c r="AC209" s="189">
        <v>8</v>
      </c>
      <c r="AD209" s="190">
        <v>12</v>
      </c>
      <c r="AE209" s="180" t="str">
        <f t="shared" ca="1" si="165"/>
        <v/>
      </c>
      <c r="AF209" s="140"/>
      <c r="AG209" s="177" t="str">
        <f>リスト!L193</f>
        <v>NG</v>
      </c>
      <c r="AH209" s="176" t="str">
        <f t="shared" ca="1" si="179"/>
        <v/>
      </c>
      <c r="AI209" s="229">
        <f t="shared" ca="1" si="197"/>
        <v>19</v>
      </c>
      <c r="AJ209" s="183">
        <f t="shared" ca="1" si="180"/>
        <v>121.7948717948718</v>
      </c>
      <c r="AK209" s="184">
        <v>200</v>
      </c>
      <c r="AL209" s="185">
        <v>300</v>
      </c>
      <c r="AM209" s="183" t="str">
        <f t="shared" ca="1" si="181"/>
        <v/>
      </c>
      <c r="AN209" s="175" t="str">
        <f>リスト!M193</f>
        <v>NG</v>
      </c>
      <c r="AO209" s="176" t="str">
        <f t="shared" ca="1" si="182"/>
        <v/>
      </c>
      <c r="AP209" s="179">
        <f t="shared" ca="1" si="183"/>
        <v>2</v>
      </c>
      <c r="AQ209" s="172">
        <f t="shared" ca="1" si="158"/>
        <v>10.526315789473685</v>
      </c>
      <c r="AR209" s="191">
        <v>4</v>
      </c>
      <c r="AS209" s="192">
        <v>6</v>
      </c>
      <c r="AT209" s="172" t="str">
        <f t="shared" ca="1" si="184"/>
        <v/>
      </c>
      <c r="AU209" s="122"/>
      <c r="AV209" s="175" t="str">
        <f>リスト!N193</f>
        <v>NG</v>
      </c>
      <c r="AW209" s="176" t="str">
        <f t="shared" ca="1" si="185"/>
        <v/>
      </c>
      <c r="AX209" s="193">
        <f t="shared" ca="1" si="186"/>
        <v>0</v>
      </c>
      <c r="AY209" s="194">
        <f t="shared" ca="1" si="159"/>
        <v>0</v>
      </c>
      <c r="AZ209" s="173">
        <v>4.4000000000000004</v>
      </c>
      <c r="BA209" s="174">
        <v>6.6</v>
      </c>
      <c r="BB209" s="172" t="str">
        <f t="shared" ca="1" si="187"/>
        <v/>
      </c>
      <c r="BC209" s="177" t="str">
        <f>リスト!O193</f>
        <v>NG</v>
      </c>
      <c r="BD209" s="176" t="str">
        <f t="shared" ca="1" si="188"/>
        <v/>
      </c>
      <c r="BE209" s="193">
        <f t="shared" ca="1" si="189"/>
        <v>0</v>
      </c>
      <c r="BF209" s="194">
        <f t="shared" ca="1" si="160"/>
        <v>0</v>
      </c>
      <c r="BG209" s="173">
        <v>1.6</v>
      </c>
      <c r="BH209" s="174">
        <v>2.4</v>
      </c>
      <c r="BI209" s="172" t="str">
        <f t="shared" ca="1" si="190"/>
        <v/>
      </c>
      <c r="BJ209" s="140"/>
      <c r="BK209" s="140"/>
      <c r="BL209" s="178" t="str">
        <f>リスト!P193</f>
        <v>NG</v>
      </c>
      <c r="BM209" s="176" t="str">
        <f t="shared" ca="1" si="191"/>
        <v/>
      </c>
      <c r="BN209" s="193" t="str">
        <f t="shared" ca="1" si="192"/>
        <v/>
      </c>
      <c r="BO209" s="194" t="str">
        <f t="shared" ca="1" si="161"/>
        <v/>
      </c>
      <c r="BP209" s="173">
        <v>0.4</v>
      </c>
      <c r="BQ209" s="174">
        <v>0.6</v>
      </c>
      <c r="BR209" s="172" t="str">
        <f t="shared" ca="1" si="193"/>
        <v/>
      </c>
      <c r="BS209" s="175" t="str">
        <f>リスト!Q193</f>
        <v>NG</v>
      </c>
      <c r="BT209" s="176" t="str">
        <f t="shared" ca="1" si="194"/>
        <v/>
      </c>
      <c r="BU209" s="179" t="str">
        <f t="shared" ca="1" si="195"/>
        <v/>
      </c>
      <c r="BV209" s="180" t="str">
        <f t="shared" ca="1" si="162"/>
        <v/>
      </c>
      <c r="BW209" s="189">
        <v>0</v>
      </c>
      <c r="BX209" s="190">
        <v>0</v>
      </c>
      <c r="BY209" s="180" t="str">
        <f t="shared" ca="1" si="196"/>
        <v/>
      </c>
      <c r="BZ209" t="e">
        <f>リスト!#REF!</f>
        <v>#REF!</v>
      </c>
      <c r="CA209" s="290" t="e">
        <f>INDEX(リスト!X:X,MATCH($C209,リスト!$D:$D,0))</f>
        <v>#N/A</v>
      </c>
    </row>
    <row r="210" spans="1:79">
      <c r="A210" s="167">
        <f t="shared" si="163"/>
        <v>205</v>
      </c>
      <c r="B210" s="186" t="str">
        <f>リスト!C194</f>
        <v/>
      </c>
      <c r="C210" s="187">
        <f>リスト!D194</f>
        <v>0</v>
      </c>
      <c r="D210" s="188">
        <f>リスト!E194</f>
        <v>0</v>
      </c>
      <c r="E210" s="224" t="str">
        <f t="shared" ca="1" si="166"/>
        <v/>
      </c>
      <c r="F210" s="172" t="str">
        <f t="shared" ca="1" si="164"/>
        <v/>
      </c>
      <c r="G210" s="173">
        <v>6</v>
      </c>
      <c r="H210" s="174">
        <v>10</v>
      </c>
      <c r="I210" s="172" t="str">
        <f t="shared" ca="1" si="167"/>
        <v/>
      </c>
      <c r="J210" s="133"/>
      <c r="K210" s="175" t="str">
        <f>リスト!H194</f>
        <v>NG</v>
      </c>
      <c r="L210" s="176" t="str">
        <f t="shared" ca="1" si="168"/>
        <v/>
      </c>
      <c r="M210" s="171" t="str">
        <f t="shared" ca="1" si="169"/>
        <v/>
      </c>
      <c r="N210" s="177" t="str">
        <f>リスト!I194</f>
        <v>NG</v>
      </c>
      <c r="O210" s="176" t="str">
        <f t="shared" ca="1" si="170"/>
        <v/>
      </c>
      <c r="P210" s="171" t="str">
        <f t="shared" ca="1" si="171"/>
        <v/>
      </c>
      <c r="Q210" s="172" t="str">
        <f t="shared" ca="1" si="172"/>
        <v/>
      </c>
      <c r="R210" s="173">
        <v>0.56000000000000005</v>
      </c>
      <c r="S210" s="174">
        <v>0.84</v>
      </c>
      <c r="T210" s="172" t="str">
        <f t="shared" ca="1" si="173"/>
        <v/>
      </c>
      <c r="U210" s="140"/>
      <c r="V210" s="178" t="str">
        <f>リスト!J194</f>
        <v>NG</v>
      </c>
      <c r="W210" s="176" t="str">
        <f t="shared" ca="1" si="174"/>
        <v/>
      </c>
      <c r="X210" s="225" t="str">
        <f t="shared" ca="1" si="175"/>
        <v/>
      </c>
      <c r="Y210" s="175" t="str">
        <f>リスト!K194</f>
        <v>NG</v>
      </c>
      <c r="Z210" s="176" t="str">
        <f t="shared" ca="1" si="176"/>
        <v/>
      </c>
      <c r="AA210" s="179" t="str">
        <f t="shared" ca="1" si="177"/>
        <v/>
      </c>
      <c r="AB210" s="180" t="str">
        <f t="shared" ca="1" si="178"/>
        <v/>
      </c>
      <c r="AC210" s="189">
        <v>8</v>
      </c>
      <c r="AD210" s="190">
        <v>12</v>
      </c>
      <c r="AE210" s="180" t="str">
        <f t="shared" ca="1" si="165"/>
        <v/>
      </c>
      <c r="AF210" s="140"/>
      <c r="AG210" s="177" t="str">
        <f>リスト!L194</f>
        <v>NG</v>
      </c>
      <c r="AH210" s="176" t="str">
        <f t="shared" ca="1" si="179"/>
        <v/>
      </c>
      <c r="AI210" s="229">
        <f t="shared" ca="1" si="197"/>
        <v>0</v>
      </c>
      <c r="AJ210" s="183" t="str">
        <f t="shared" ca="1" si="180"/>
        <v/>
      </c>
      <c r="AK210" s="184">
        <v>200</v>
      </c>
      <c r="AL210" s="185">
        <v>300</v>
      </c>
      <c r="AM210" s="183" t="str">
        <f t="shared" ca="1" si="181"/>
        <v/>
      </c>
      <c r="AN210" s="175" t="str">
        <f>リスト!M194</f>
        <v>NG</v>
      </c>
      <c r="AO210" s="176" t="str">
        <f t="shared" ca="1" si="182"/>
        <v/>
      </c>
      <c r="AP210" s="179">
        <f t="shared" ca="1" si="183"/>
        <v>0</v>
      </c>
      <c r="AQ210" s="172" t="str">
        <f t="shared" ca="1" si="158"/>
        <v/>
      </c>
      <c r="AR210" s="191">
        <v>4</v>
      </c>
      <c r="AS210" s="192">
        <v>6</v>
      </c>
      <c r="AT210" s="172" t="str">
        <f t="shared" ca="1" si="184"/>
        <v/>
      </c>
      <c r="AU210" s="122"/>
      <c r="AV210" s="175" t="str">
        <f>リスト!N194</f>
        <v>NG</v>
      </c>
      <c r="AW210" s="176" t="str">
        <f t="shared" ca="1" si="185"/>
        <v/>
      </c>
      <c r="AX210" s="193" t="str">
        <f t="shared" ca="1" si="186"/>
        <v/>
      </c>
      <c r="AY210" s="194" t="str">
        <f t="shared" ca="1" si="159"/>
        <v/>
      </c>
      <c r="AZ210" s="173">
        <v>4.4000000000000004</v>
      </c>
      <c r="BA210" s="174">
        <v>6.6</v>
      </c>
      <c r="BB210" s="172" t="str">
        <f t="shared" ca="1" si="187"/>
        <v/>
      </c>
      <c r="BC210" s="177" t="str">
        <f>リスト!O194</f>
        <v>NG</v>
      </c>
      <c r="BD210" s="176" t="str">
        <f t="shared" ca="1" si="188"/>
        <v/>
      </c>
      <c r="BE210" s="193" t="str">
        <f t="shared" ca="1" si="189"/>
        <v/>
      </c>
      <c r="BF210" s="194" t="str">
        <f t="shared" ca="1" si="160"/>
        <v/>
      </c>
      <c r="BG210" s="173">
        <v>1.6</v>
      </c>
      <c r="BH210" s="174">
        <v>2.4</v>
      </c>
      <c r="BI210" s="172" t="str">
        <f t="shared" ca="1" si="190"/>
        <v/>
      </c>
      <c r="BJ210" s="140"/>
      <c r="BK210" s="140"/>
      <c r="BL210" s="178" t="str">
        <f>リスト!P194</f>
        <v>NG</v>
      </c>
      <c r="BM210" s="176" t="str">
        <f t="shared" ca="1" si="191"/>
        <v/>
      </c>
      <c r="BN210" s="193" t="str">
        <f t="shared" ca="1" si="192"/>
        <v/>
      </c>
      <c r="BO210" s="194" t="str">
        <f t="shared" ca="1" si="161"/>
        <v/>
      </c>
      <c r="BP210" s="173">
        <v>0.4</v>
      </c>
      <c r="BQ210" s="174">
        <v>0.6</v>
      </c>
      <c r="BR210" s="172" t="str">
        <f t="shared" ca="1" si="193"/>
        <v/>
      </c>
      <c r="BS210" s="175" t="str">
        <f>リスト!Q194</f>
        <v>NG</v>
      </c>
      <c r="BT210" s="176" t="str">
        <f t="shared" ca="1" si="194"/>
        <v/>
      </c>
      <c r="BU210" s="179" t="str">
        <f t="shared" ca="1" si="195"/>
        <v/>
      </c>
      <c r="BV210" s="180" t="str">
        <f t="shared" ca="1" si="162"/>
        <v/>
      </c>
      <c r="BW210" s="189">
        <v>0</v>
      </c>
      <c r="BX210" s="190">
        <v>0</v>
      </c>
      <c r="BY210" s="180" t="str">
        <f t="shared" ca="1" si="196"/>
        <v/>
      </c>
      <c r="BZ210" t="e">
        <f>リスト!#REF!</f>
        <v>#REF!</v>
      </c>
      <c r="CA210" s="290" t="e">
        <f>INDEX(リスト!X:X,MATCH($C210,リスト!$D:$D,0))</f>
        <v>#N/A</v>
      </c>
    </row>
    <row r="211" spans="1:79">
      <c r="A211" s="167">
        <f t="shared" si="163"/>
        <v>206</v>
      </c>
      <c r="B211" s="186" t="str">
        <f>リスト!C195</f>
        <v/>
      </c>
      <c r="C211" s="187">
        <f>リスト!D195</f>
        <v>0</v>
      </c>
      <c r="D211" s="188">
        <f>リスト!E195</f>
        <v>0</v>
      </c>
      <c r="E211" s="224" t="str">
        <f t="shared" ca="1" si="166"/>
        <v/>
      </c>
      <c r="F211" s="172" t="str">
        <f t="shared" ca="1" si="164"/>
        <v/>
      </c>
      <c r="G211" s="173">
        <v>6</v>
      </c>
      <c r="H211" s="174">
        <v>10</v>
      </c>
      <c r="I211" s="172" t="str">
        <f t="shared" ca="1" si="167"/>
        <v/>
      </c>
      <c r="J211" s="133"/>
      <c r="K211" s="175" t="str">
        <f>リスト!H195</f>
        <v>NG</v>
      </c>
      <c r="L211" s="176" t="str">
        <f t="shared" ca="1" si="168"/>
        <v/>
      </c>
      <c r="M211" s="171" t="str">
        <f t="shared" ca="1" si="169"/>
        <v/>
      </c>
      <c r="N211" s="177" t="str">
        <f>リスト!I195</f>
        <v>NG</v>
      </c>
      <c r="O211" s="176" t="str">
        <f t="shared" ca="1" si="170"/>
        <v/>
      </c>
      <c r="P211" s="171" t="str">
        <f t="shared" ca="1" si="171"/>
        <v/>
      </c>
      <c r="Q211" s="172" t="str">
        <f t="shared" ca="1" si="172"/>
        <v/>
      </c>
      <c r="R211" s="173">
        <v>0.56000000000000005</v>
      </c>
      <c r="S211" s="174">
        <v>0.84</v>
      </c>
      <c r="T211" s="172" t="str">
        <f t="shared" ca="1" si="173"/>
        <v/>
      </c>
      <c r="U211" s="140"/>
      <c r="V211" s="178" t="str">
        <f>リスト!J195</f>
        <v>NG</v>
      </c>
      <c r="W211" s="176" t="str">
        <f t="shared" ca="1" si="174"/>
        <v/>
      </c>
      <c r="X211" s="225" t="str">
        <f t="shared" ca="1" si="175"/>
        <v/>
      </c>
      <c r="Y211" s="175" t="str">
        <f>リスト!K195</f>
        <v>NG</v>
      </c>
      <c r="Z211" s="176" t="str">
        <f t="shared" ca="1" si="176"/>
        <v/>
      </c>
      <c r="AA211" s="179" t="str">
        <f t="shared" ca="1" si="177"/>
        <v/>
      </c>
      <c r="AB211" s="180" t="str">
        <f t="shared" ca="1" si="178"/>
        <v/>
      </c>
      <c r="AC211" s="189">
        <v>8</v>
      </c>
      <c r="AD211" s="190">
        <v>12</v>
      </c>
      <c r="AE211" s="180" t="str">
        <f t="shared" ca="1" si="165"/>
        <v/>
      </c>
      <c r="AF211" s="140"/>
      <c r="AG211" s="177" t="str">
        <f>リスト!L195</f>
        <v>NG</v>
      </c>
      <c r="AH211" s="176" t="str">
        <f t="shared" ca="1" si="179"/>
        <v/>
      </c>
      <c r="AI211" s="229">
        <f t="shared" ca="1" si="197"/>
        <v>0</v>
      </c>
      <c r="AJ211" s="183" t="str">
        <f t="shared" ca="1" si="180"/>
        <v/>
      </c>
      <c r="AK211" s="184">
        <v>200</v>
      </c>
      <c r="AL211" s="185">
        <v>300</v>
      </c>
      <c r="AM211" s="183" t="str">
        <f t="shared" ca="1" si="181"/>
        <v/>
      </c>
      <c r="AN211" s="175" t="str">
        <f>リスト!M195</f>
        <v>NG</v>
      </c>
      <c r="AO211" s="176" t="str">
        <f t="shared" ca="1" si="182"/>
        <v/>
      </c>
      <c r="AP211" s="179">
        <f t="shared" ca="1" si="183"/>
        <v>0</v>
      </c>
      <c r="AQ211" s="172" t="str">
        <f t="shared" ca="1" si="158"/>
        <v/>
      </c>
      <c r="AR211" s="191">
        <v>4</v>
      </c>
      <c r="AS211" s="192">
        <v>6</v>
      </c>
      <c r="AT211" s="172" t="str">
        <f t="shared" ca="1" si="184"/>
        <v/>
      </c>
      <c r="AU211" s="122"/>
      <c r="AV211" s="175" t="str">
        <f>リスト!N195</f>
        <v>NG</v>
      </c>
      <c r="AW211" s="176" t="str">
        <f t="shared" ca="1" si="185"/>
        <v/>
      </c>
      <c r="AX211" s="193" t="str">
        <f t="shared" ca="1" si="186"/>
        <v/>
      </c>
      <c r="AY211" s="194" t="str">
        <f t="shared" ca="1" si="159"/>
        <v/>
      </c>
      <c r="AZ211" s="173">
        <v>4.4000000000000004</v>
      </c>
      <c r="BA211" s="174">
        <v>6.6</v>
      </c>
      <c r="BB211" s="172" t="str">
        <f t="shared" ca="1" si="187"/>
        <v/>
      </c>
      <c r="BC211" s="177" t="str">
        <f>リスト!O195</f>
        <v>NG</v>
      </c>
      <c r="BD211" s="176" t="str">
        <f t="shared" ca="1" si="188"/>
        <v/>
      </c>
      <c r="BE211" s="193" t="str">
        <f t="shared" ca="1" si="189"/>
        <v/>
      </c>
      <c r="BF211" s="194" t="str">
        <f t="shared" ca="1" si="160"/>
        <v/>
      </c>
      <c r="BG211" s="173">
        <v>1.6</v>
      </c>
      <c r="BH211" s="174">
        <v>2.4</v>
      </c>
      <c r="BI211" s="172" t="str">
        <f t="shared" ca="1" si="190"/>
        <v/>
      </c>
      <c r="BJ211" s="140"/>
      <c r="BK211" s="140"/>
      <c r="BL211" s="178" t="str">
        <f>リスト!P195</f>
        <v>NG</v>
      </c>
      <c r="BM211" s="176" t="str">
        <f t="shared" ca="1" si="191"/>
        <v/>
      </c>
      <c r="BN211" s="193" t="str">
        <f t="shared" ca="1" si="192"/>
        <v/>
      </c>
      <c r="BO211" s="194" t="str">
        <f t="shared" ca="1" si="161"/>
        <v/>
      </c>
      <c r="BP211" s="173">
        <v>0.4</v>
      </c>
      <c r="BQ211" s="174">
        <v>0.6</v>
      </c>
      <c r="BR211" s="172" t="str">
        <f t="shared" ca="1" si="193"/>
        <v/>
      </c>
      <c r="BS211" s="175" t="str">
        <f>リスト!Q195</f>
        <v>NG</v>
      </c>
      <c r="BT211" s="176" t="str">
        <f t="shared" ca="1" si="194"/>
        <v/>
      </c>
      <c r="BU211" s="179" t="str">
        <f t="shared" ca="1" si="195"/>
        <v/>
      </c>
      <c r="BV211" s="180" t="str">
        <f t="shared" ca="1" si="162"/>
        <v/>
      </c>
      <c r="BW211" s="189">
        <v>0</v>
      </c>
      <c r="BX211" s="190">
        <v>0</v>
      </c>
      <c r="BY211" s="180" t="str">
        <f t="shared" ca="1" si="196"/>
        <v/>
      </c>
      <c r="BZ211" t="e">
        <f>リスト!#REF!</f>
        <v>#REF!</v>
      </c>
      <c r="CA211" s="290" t="e">
        <f>INDEX(リスト!X:X,MATCH($C211,リスト!$D:$D,0))</f>
        <v>#N/A</v>
      </c>
    </row>
    <row r="212" spans="1:79">
      <c r="A212" s="167">
        <f t="shared" si="163"/>
        <v>207</v>
      </c>
      <c r="B212" s="186" t="str">
        <f>リスト!C196</f>
        <v/>
      </c>
      <c r="C212" s="187">
        <f>リスト!D196</f>
        <v>0</v>
      </c>
      <c r="D212" s="188">
        <f>リスト!E196</f>
        <v>0</v>
      </c>
      <c r="E212" s="224">
        <f t="shared" ca="1" si="166"/>
        <v>5</v>
      </c>
      <c r="F212" s="172" t="str">
        <f t="shared" ca="1" si="164"/>
        <v/>
      </c>
      <c r="G212" s="173">
        <v>6</v>
      </c>
      <c r="H212" s="174">
        <v>10</v>
      </c>
      <c r="I212" s="172" t="e">
        <f t="shared" ca="1" si="167"/>
        <v>#VALUE!</v>
      </c>
      <c r="J212" s="133"/>
      <c r="K212" s="175" t="str">
        <f>リスト!H196</f>
        <v>NG</v>
      </c>
      <c r="L212" s="176" t="str">
        <f t="shared" ca="1" si="168"/>
        <v/>
      </c>
      <c r="M212" s="171">
        <f t="shared" ca="1" si="169"/>
        <v>28</v>
      </c>
      <c r="N212" s="177" t="str">
        <f>リスト!I196</f>
        <v>NG</v>
      </c>
      <c r="O212" s="176" t="str">
        <f t="shared" ca="1" si="170"/>
        <v/>
      </c>
      <c r="P212" s="171">
        <f t="shared" ca="1" si="171"/>
        <v>17</v>
      </c>
      <c r="Q212" s="172">
        <f t="shared" ca="1" si="172"/>
        <v>0.6071428571428571</v>
      </c>
      <c r="R212" s="173">
        <v>0.56000000000000005</v>
      </c>
      <c r="S212" s="174">
        <v>0.84</v>
      </c>
      <c r="T212" s="172" t="str">
        <f t="shared" ca="1" si="173"/>
        <v/>
      </c>
      <c r="U212" s="140"/>
      <c r="V212" s="178" t="str">
        <f>リスト!J196</f>
        <v>NG</v>
      </c>
      <c r="W212" s="176" t="str">
        <f t="shared" ca="1" si="174"/>
        <v/>
      </c>
      <c r="X212" s="225">
        <f t="shared" ca="1" si="175"/>
        <v>0</v>
      </c>
      <c r="Y212" s="175" t="str">
        <f>リスト!K196</f>
        <v>NG</v>
      </c>
      <c r="Z212" s="176" t="str">
        <f t="shared" ca="1" si="176"/>
        <v/>
      </c>
      <c r="AA212" s="179">
        <f t="shared" ca="1" si="177"/>
        <v>0</v>
      </c>
      <c r="AB212" s="180" t="str">
        <f t="shared" ca="1" si="178"/>
        <v/>
      </c>
      <c r="AC212" s="189">
        <v>8</v>
      </c>
      <c r="AD212" s="190">
        <v>12</v>
      </c>
      <c r="AE212" s="180" t="str">
        <f t="shared" ca="1" si="165"/>
        <v/>
      </c>
      <c r="AF212" s="140"/>
      <c r="AG212" s="177" t="str">
        <f>リスト!L196</f>
        <v>NG</v>
      </c>
      <c r="AH212" s="176" t="str">
        <f t="shared" ca="1" si="179"/>
        <v/>
      </c>
      <c r="AI212" s="229">
        <f t="shared" ca="1" si="197"/>
        <v>106</v>
      </c>
      <c r="AJ212" s="183" t="str">
        <f t="shared" ca="1" si="180"/>
        <v/>
      </c>
      <c r="AK212" s="184">
        <v>200</v>
      </c>
      <c r="AL212" s="185">
        <v>300</v>
      </c>
      <c r="AM212" s="183" t="str">
        <f t="shared" ca="1" si="181"/>
        <v/>
      </c>
      <c r="AN212" s="175" t="str">
        <f>リスト!M196</f>
        <v>NG</v>
      </c>
      <c r="AO212" s="176" t="str">
        <f t="shared" ca="1" si="182"/>
        <v/>
      </c>
      <c r="AP212" s="179">
        <f t="shared" ca="1" si="183"/>
        <v>5</v>
      </c>
      <c r="AQ212" s="172">
        <f t="shared" ca="1" si="158"/>
        <v>4.7169811320754711</v>
      </c>
      <c r="AR212" s="191">
        <v>4</v>
      </c>
      <c r="AS212" s="192">
        <v>6</v>
      </c>
      <c r="AT212" s="172" t="str">
        <f t="shared" ca="1" si="184"/>
        <v/>
      </c>
      <c r="AU212" s="122"/>
      <c r="AV212" s="175" t="str">
        <f>リスト!N196</f>
        <v>NG</v>
      </c>
      <c r="AW212" s="176" t="str">
        <f t="shared" ca="1" si="185"/>
        <v/>
      </c>
      <c r="AX212" s="193">
        <f t="shared" ca="1" si="186"/>
        <v>0</v>
      </c>
      <c r="AY212" s="194" t="str">
        <f t="shared" ca="1" si="159"/>
        <v/>
      </c>
      <c r="AZ212" s="173">
        <v>4.4000000000000004</v>
      </c>
      <c r="BA212" s="174">
        <v>6.6</v>
      </c>
      <c r="BB212" s="172" t="str">
        <f t="shared" ca="1" si="187"/>
        <v/>
      </c>
      <c r="BC212" s="177" t="str">
        <f>リスト!O196</f>
        <v>NG</v>
      </c>
      <c r="BD212" s="176" t="str">
        <f t="shared" ca="1" si="188"/>
        <v/>
      </c>
      <c r="BE212" s="193">
        <f t="shared" ca="1" si="189"/>
        <v>0</v>
      </c>
      <c r="BF212" s="194" t="str">
        <f t="shared" ca="1" si="160"/>
        <v/>
      </c>
      <c r="BG212" s="173">
        <v>1.6</v>
      </c>
      <c r="BH212" s="174">
        <v>2.4</v>
      </c>
      <c r="BI212" s="172" t="str">
        <f t="shared" ca="1" si="190"/>
        <v/>
      </c>
      <c r="BJ212" s="140"/>
      <c r="BK212" s="140"/>
      <c r="BL212" s="178" t="str">
        <f>リスト!P196</f>
        <v>NG</v>
      </c>
      <c r="BM212" s="176" t="str">
        <f t="shared" ca="1" si="191"/>
        <v/>
      </c>
      <c r="BN212" s="193" t="str">
        <f t="shared" ca="1" si="192"/>
        <v/>
      </c>
      <c r="BO212" s="194" t="str">
        <f t="shared" ca="1" si="161"/>
        <v/>
      </c>
      <c r="BP212" s="173">
        <v>0.4</v>
      </c>
      <c r="BQ212" s="174">
        <v>0.6</v>
      </c>
      <c r="BR212" s="172" t="str">
        <f t="shared" ca="1" si="193"/>
        <v/>
      </c>
      <c r="BS212" s="175" t="str">
        <f>リスト!Q196</f>
        <v>NG</v>
      </c>
      <c r="BT212" s="176" t="str">
        <f t="shared" ca="1" si="194"/>
        <v/>
      </c>
      <c r="BU212" s="179" t="str">
        <f t="shared" ca="1" si="195"/>
        <v/>
      </c>
      <c r="BV212" s="180" t="str">
        <f t="shared" ca="1" si="162"/>
        <v/>
      </c>
      <c r="BW212" s="189">
        <v>0</v>
      </c>
      <c r="BX212" s="190">
        <v>0</v>
      </c>
      <c r="BY212" s="180" t="str">
        <f t="shared" ca="1" si="196"/>
        <v/>
      </c>
      <c r="BZ212" t="e">
        <f>リスト!#REF!</f>
        <v>#REF!</v>
      </c>
      <c r="CA212" s="290" t="e">
        <f>INDEX(リスト!X:X,MATCH($C212,リスト!$D:$D,0))</f>
        <v>#N/A</v>
      </c>
    </row>
    <row r="213" spans="1:79">
      <c r="A213" s="167">
        <f t="shared" si="163"/>
        <v>208</v>
      </c>
      <c r="B213" s="186" t="str">
        <f>リスト!C197</f>
        <v/>
      </c>
      <c r="C213" s="187">
        <f>リスト!D197</f>
        <v>0</v>
      </c>
      <c r="D213" s="188">
        <f>リスト!E197</f>
        <v>0</v>
      </c>
      <c r="E213" s="224">
        <f t="shared" ca="1" si="166"/>
        <v>7</v>
      </c>
      <c r="F213" s="172">
        <f t="shared" ca="1" si="164"/>
        <v>9.0439276485788103</v>
      </c>
      <c r="G213" s="173">
        <v>6</v>
      </c>
      <c r="H213" s="174">
        <v>10</v>
      </c>
      <c r="I213" s="172" t="str">
        <f t="shared" ca="1" si="167"/>
        <v>OK</v>
      </c>
      <c r="J213" s="133"/>
      <c r="K213" s="175" t="str">
        <f>リスト!H197</f>
        <v>NG</v>
      </c>
      <c r="L213" s="176" t="str">
        <f t="shared" ca="1" si="168"/>
        <v/>
      </c>
      <c r="M213" s="171">
        <f t="shared" ca="1" si="169"/>
        <v>21</v>
      </c>
      <c r="N213" s="177" t="str">
        <f>リスト!I197</f>
        <v>NG</v>
      </c>
      <c r="O213" s="176" t="str">
        <f t="shared" ca="1" si="170"/>
        <v/>
      </c>
      <c r="P213" s="171">
        <f t="shared" ca="1" si="171"/>
        <v>11</v>
      </c>
      <c r="Q213" s="172">
        <f t="shared" ca="1" si="172"/>
        <v>0.52380952380952384</v>
      </c>
      <c r="R213" s="173">
        <v>0.56000000000000005</v>
      </c>
      <c r="S213" s="174">
        <v>0.84</v>
      </c>
      <c r="T213" s="172" t="str">
        <f t="shared" ca="1" si="173"/>
        <v/>
      </c>
      <c r="U213" s="140"/>
      <c r="V213" s="178" t="str">
        <f>リスト!J197</f>
        <v>NG</v>
      </c>
      <c r="W213" s="176" t="str">
        <f t="shared" ca="1" si="174"/>
        <v/>
      </c>
      <c r="X213" s="225">
        <f t="shared" ca="1" si="175"/>
        <v>0.77400000000000002</v>
      </c>
      <c r="Y213" s="175" t="str">
        <f>リスト!K197</f>
        <v>NG</v>
      </c>
      <c r="Z213" s="176" t="str">
        <f t="shared" ca="1" si="176"/>
        <v/>
      </c>
      <c r="AA213" s="179">
        <f t="shared" ca="1" si="177"/>
        <v>1</v>
      </c>
      <c r="AB213" s="180">
        <f t="shared" ca="1" si="178"/>
        <v>1.2919896640826873</v>
      </c>
      <c r="AC213" s="189">
        <v>8</v>
      </c>
      <c r="AD213" s="190">
        <v>12</v>
      </c>
      <c r="AE213" s="180" t="str">
        <f t="shared" ca="1" si="165"/>
        <v/>
      </c>
      <c r="AF213" s="140"/>
      <c r="AG213" s="177" t="str">
        <f>リスト!L197</f>
        <v>NG</v>
      </c>
      <c r="AH213" s="176" t="str">
        <f t="shared" ca="1" si="179"/>
        <v/>
      </c>
      <c r="AI213" s="229">
        <f t="shared" ca="1" si="197"/>
        <v>92</v>
      </c>
      <c r="AJ213" s="183">
        <f t="shared" ca="1" si="180"/>
        <v>118.86304909560724</v>
      </c>
      <c r="AK213" s="184">
        <v>200</v>
      </c>
      <c r="AL213" s="185">
        <v>300</v>
      </c>
      <c r="AM213" s="183" t="str">
        <f t="shared" ca="1" si="181"/>
        <v/>
      </c>
      <c r="AN213" s="175" t="str">
        <f>リスト!M197</f>
        <v>NG</v>
      </c>
      <c r="AO213" s="176" t="str">
        <f t="shared" ca="1" si="182"/>
        <v/>
      </c>
      <c r="AP213" s="179">
        <f t="shared" ca="1" si="183"/>
        <v>12</v>
      </c>
      <c r="AQ213" s="172">
        <f t="shared" ca="1" si="158"/>
        <v>13.043478260869565</v>
      </c>
      <c r="AR213" s="191">
        <v>4</v>
      </c>
      <c r="AS213" s="192">
        <v>6</v>
      </c>
      <c r="AT213" s="172" t="str">
        <f t="shared" ca="1" si="184"/>
        <v/>
      </c>
      <c r="AU213" s="122"/>
      <c r="AV213" s="175" t="str">
        <f>リスト!N197</f>
        <v>NG</v>
      </c>
      <c r="AW213" s="176" t="str">
        <f t="shared" ca="1" si="185"/>
        <v/>
      </c>
      <c r="AX213" s="193">
        <f t="shared" ca="1" si="186"/>
        <v>4</v>
      </c>
      <c r="AY213" s="194">
        <f t="shared" ca="1" si="159"/>
        <v>5.1679586563307494</v>
      </c>
      <c r="AZ213" s="173">
        <v>4.4000000000000004</v>
      </c>
      <c r="BA213" s="174">
        <v>6.6</v>
      </c>
      <c r="BB213" s="172" t="str">
        <f t="shared" ca="1" si="187"/>
        <v/>
      </c>
      <c r="BC213" s="177" t="str">
        <f>リスト!O197</f>
        <v>NG</v>
      </c>
      <c r="BD213" s="176" t="str">
        <f t="shared" ca="1" si="188"/>
        <v/>
      </c>
      <c r="BE213" s="193">
        <f t="shared" ca="1" si="189"/>
        <v>0</v>
      </c>
      <c r="BF213" s="194">
        <f t="shared" ca="1" si="160"/>
        <v>0</v>
      </c>
      <c r="BG213" s="173">
        <v>1.6</v>
      </c>
      <c r="BH213" s="174">
        <v>2.4</v>
      </c>
      <c r="BI213" s="172" t="str">
        <f t="shared" ca="1" si="190"/>
        <v/>
      </c>
      <c r="BJ213" s="140"/>
      <c r="BK213" s="140"/>
      <c r="BL213" s="178" t="str">
        <f>リスト!P197</f>
        <v>NG</v>
      </c>
      <c r="BM213" s="176" t="str">
        <f t="shared" ca="1" si="191"/>
        <v/>
      </c>
      <c r="BN213" s="193" t="str">
        <f t="shared" ca="1" si="192"/>
        <v/>
      </c>
      <c r="BO213" s="194" t="str">
        <f t="shared" ca="1" si="161"/>
        <v/>
      </c>
      <c r="BP213" s="173">
        <v>0.4</v>
      </c>
      <c r="BQ213" s="174">
        <v>0.6</v>
      </c>
      <c r="BR213" s="172" t="str">
        <f t="shared" ca="1" si="193"/>
        <v/>
      </c>
      <c r="BS213" s="175" t="str">
        <f>リスト!Q197</f>
        <v>NG</v>
      </c>
      <c r="BT213" s="176" t="str">
        <f t="shared" ca="1" si="194"/>
        <v/>
      </c>
      <c r="BU213" s="179" t="str">
        <f t="shared" ca="1" si="195"/>
        <v/>
      </c>
      <c r="BV213" s="180" t="str">
        <f t="shared" ca="1" si="162"/>
        <v/>
      </c>
      <c r="BW213" s="189">
        <v>0</v>
      </c>
      <c r="BX213" s="190">
        <v>0</v>
      </c>
      <c r="BY213" s="180" t="str">
        <f t="shared" ca="1" si="196"/>
        <v/>
      </c>
      <c r="BZ213" t="e">
        <f>リスト!#REF!</f>
        <v>#REF!</v>
      </c>
      <c r="CA213" s="290" t="e">
        <f>INDEX(リスト!X:X,MATCH($C213,リスト!$D:$D,0))</f>
        <v>#N/A</v>
      </c>
    </row>
    <row r="214" spans="1:79">
      <c r="A214" s="167">
        <f t="shared" si="163"/>
        <v>209</v>
      </c>
      <c r="B214" s="186" t="str">
        <f>リスト!C198</f>
        <v/>
      </c>
      <c r="C214" s="187">
        <f>リスト!D198</f>
        <v>0</v>
      </c>
      <c r="D214" s="188">
        <f>リスト!E198</f>
        <v>0</v>
      </c>
      <c r="E214" s="224">
        <f t="shared" ca="1" si="166"/>
        <v>1</v>
      </c>
      <c r="F214" s="172">
        <f t="shared" ca="1" si="164"/>
        <v>5.7803468208092488</v>
      </c>
      <c r="G214" s="173">
        <v>6</v>
      </c>
      <c r="H214" s="174">
        <v>10</v>
      </c>
      <c r="I214" s="172" t="e">
        <f t="shared" ca="1" si="167"/>
        <v>#VALUE!</v>
      </c>
      <c r="J214" s="133"/>
      <c r="K214" s="175" t="str">
        <f>リスト!H198</f>
        <v>NG</v>
      </c>
      <c r="L214" s="176" t="str">
        <f t="shared" ca="1" si="168"/>
        <v/>
      </c>
      <c r="M214" s="171">
        <f t="shared" ca="1" si="169"/>
        <v>10</v>
      </c>
      <c r="N214" s="177" t="str">
        <f>リスト!I198</f>
        <v>NG</v>
      </c>
      <c r="O214" s="176" t="str">
        <f t="shared" ca="1" si="170"/>
        <v/>
      </c>
      <c r="P214" s="171">
        <f t="shared" ca="1" si="171"/>
        <v>3</v>
      </c>
      <c r="Q214" s="172">
        <f t="shared" ca="1" si="172"/>
        <v>0.3</v>
      </c>
      <c r="R214" s="173">
        <v>0.56000000000000005</v>
      </c>
      <c r="S214" s="174">
        <v>0.84</v>
      </c>
      <c r="T214" s="172" t="str">
        <f t="shared" ca="1" si="173"/>
        <v/>
      </c>
      <c r="U214" s="140"/>
      <c r="V214" s="178" t="str">
        <f>リスト!J198</f>
        <v>NG</v>
      </c>
      <c r="W214" s="176" t="str">
        <f t="shared" ca="1" si="174"/>
        <v/>
      </c>
      <c r="X214" s="225">
        <f t="shared" ca="1" si="175"/>
        <v>0.17299999999999999</v>
      </c>
      <c r="Y214" s="175" t="str">
        <f>リスト!K198</f>
        <v>NG</v>
      </c>
      <c r="Z214" s="176" t="str">
        <f t="shared" ca="1" si="176"/>
        <v/>
      </c>
      <c r="AA214" s="179">
        <f t="shared" ca="1" si="177"/>
        <v>1</v>
      </c>
      <c r="AB214" s="180">
        <f t="shared" ca="1" si="178"/>
        <v>5.7803468208092488</v>
      </c>
      <c r="AC214" s="189">
        <v>8</v>
      </c>
      <c r="AD214" s="190">
        <v>12</v>
      </c>
      <c r="AE214" s="180" t="str">
        <f t="shared" ca="1" si="165"/>
        <v/>
      </c>
      <c r="AF214" s="140"/>
      <c r="AG214" s="177" t="str">
        <f>リスト!L198</f>
        <v>NG</v>
      </c>
      <c r="AH214" s="176" t="str">
        <f t="shared" ca="1" si="179"/>
        <v/>
      </c>
      <c r="AI214" s="229">
        <f t="shared" ca="1" si="197"/>
        <v>5</v>
      </c>
      <c r="AJ214" s="183">
        <f t="shared" ca="1" si="180"/>
        <v>28.901734104046245</v>
      </c>
      <c r="AK214" s="184">
        <v>200</v>
      </c>
      <c r="AL214" s="185">
        <v>300</v>
      </c>
      <c r="AM214" s="183" t="str">
        <f t="shared" ca="1" si="181"/>
        <v/>
      </c>
      <c r="AN214" s="175" t="str">
        <f>リスト!M198</f>
        <v>NG</v>
      </c>
      <c r="AO214" s="176" t="str">
        <f t="shared" ca="1" si="182"/>
        <v/>
      </c>
      <c r="AP214" s="179">
        <f t="shared" ca="1" si="183"/>
        <v>1</v>
      </c>
      <c r="AQ214" s="172">
        <f t="shared" ca="1" si="158"/>
        <v>20</v>
      </c>
      <c r="AR214" s="191">
        <v>4</v>
      </c>
      <c r="AS214" s="192">
        <v>6</v>
      </c>
      <c r="AT214" s="172" t="str">
        <f t="shared" ca="1" si="184"/>
        <v/>
      </c>
      <c r="AU214" s="122"/>
      <c r="AV214" s="175" t="str">
        <f>リスト!N198</f>
        <v>NG</v>
      </c>
      <c r="AW214" s="176" t="str">
        <f t="shared" ca="1" si="185"/>
        <v/>
      </c>
      <c r="AX214" s="193">
        <f t="shared" ca="1" si="186"/>
        <v>1</v>
      </c>
      <c r="AY214" s="194">
        <f t="shared" ca="1" si="159"/>
        <v>5.7803468208092488</v>
      </c>
      <c r="AZ214" s="173">
        <v>4.4000000000000004</v>
      </c>
      <c r="BA214" s="174">
        <v>6.6</v>
      </c>
      <c r="BB214" s="172" t="str">
        <f t="shared" ca="1" si="187"/>
        <v/>
      </c>
      <c r="BC214" s="177" t="str">
        <f>リスト!O198</f>
        <v>NG</v>
      </c>
      <c r="BD214" s="176" t="str">
        <f t="shared" ca="1" si="188"/>
        <v/>
      </c>
      <c r="BE214" s="193">
        <f t="shared" ca="1" si="189"/>
        <v>0</v>
      </c>
      <c r="BF214" s="194">
        <f t="shared" ca="1" si="160"/>
        <v>0</v>
      </c>
      <c r="BG214" s="173">
        <v>1.6</v>
      </c>
      <c r="BH214" s="174">
        <v>2.4</v>
      </c>
      <c r="BI214" s="172" t="str">
        <f t="shared" ca="1" si="190"/>
        <v/>
      </c>
      <c r="BJ214" s="140"/>
      <c r="BK214" s="140"/>
      <c r="BL214" s="178" t="str">
        <f>リスト!P198</f>
        <v>NG</v>
      </c>
      <c r="BM214" s="176" t="str">
        <f t="shared" ca="1" si="191"/>
        <v/>
      </c>
      <c r="BN214" s="193" t="str">
        <f t="shared" ca="1" si="192"/>
        <v/>
      </c>
      <c r="BO214" s="194" t="str">
        <f t="shared" ca="1" si="161"/>
        <v/>
      </c>
      <c r="BP214" s="173">
        <v>0.4</v>
      </c>
      <c r="BQ214" s="174">
        <v>0.6</v>
      </c>
      <c r="BR214" s="172" t="str">
        <f t="shared" ca="1" si="193"/>
        <v/>
      </c>
      <c r="BS214" s="175" t="str">
        <f>リスト!Q198</f>
        <v>NG</v>
      </c>
      <c r="BT214" s="176" t="str">
        <f t="shared" ca="1" si="194"/>
        <v/>
      </c>
      <c r="BU214" s="179" t="str">
        <f t="shared" ca="1" si="195"/>
        <v/>
      </c>
      <c r="BV214" s="180" t="str">
        <f t="shared" ca="1" si="162"/>
        <v/>
      </c>
      <c r="BW214" s="189">
        <v>0</v>
      </c>
      <c r="BX214" s="190">
        <v>0</v>
      </c>
      <c r="BY214" s="180" t="str">
        <f t="shared" ca="1" si="196"/>
        <v/>
      </c>
      <c r="BZ214" t="e">
        <f>リスト!#REF!</f>
        <v>#REF!</v>
      </c>
      <c r="CA214" s="290" t="e">
        <f>INDEX(リスト!X:X,MATCH($C214,リスト!$D:$D,0))</f>
        <v>#N/A</v>
      </c>
    </row>
    <row r="215" spans="1:79">
      <c r="A215" s="167">
        <f t="shared" si="163"/>
        <v>210</v>
      </c>
      <c r="B215" s="186" t="str">
        <f>リスト!C199</f>
        <v/>
      </c>
      <c r="C215" s="187">
        <f>リスト!D199</f>
        <v>0</v>
      </c>
      <c r="D215" s="188">
        <f>リスト!E199</f>
        <v>0</v>
      </c>
      <c r="E215" s="224">
        <f t="shared" ca="1" si="166"/>
        <v>2</v>
      </c>
      <c r="F215" s="172">
        <f t="shared" ca="1" si="164"/>
        <v>3.1201248049921997</v>
      </c>
      <c r="G215" s="173">
        <v>6</v>
      </c>
      <c r="H215" s="174">
        <v>10</v>
      </c>
      <c r="I215" s="172" t="e">
        <f t="shared" ca="1" si="167"/>
        <v>#VALUE!</v>
      </c>
      <c r="J215" s="133"/>
      <c r="K215" s="175" t="str">
        <f>リスト!H199</f>
        <v>NG</v>
      </c>
      <c r="L215" s="176" t="str">
        <f t="shared" ca="1" si="168"/>
        <v/>
      </c>
      <c r="M215" s="171">
        <f t="shared" ca="1" si="169"/>
        <v>20</v>
      </c>
      <c r="N215" s="177" t="str">
        <f>リスト!I199</f>
        <v>NG</v>
      </c>
      <c r="O215" s="176" t="str">
        <f t="shared" ca="1" si="170"/>
        <v/>
      </c>
      <c r="P215" s="171">
        <f t="shared" ca="1" si="171"/>
        <v>23</v>
      </c>
      <c r="Q215" s="172">
        <f t="shared" ca="1" si="172"/>
        <v>1.1499999999999999</v>
      </c>
      <c r="R215" s="173">
        <v>0.56000000000000005</v>
      </c>
      <c r="S215" s="174">
        <v>0.84</v>
      </c>
      <c r="T215" s="172" t="str">
        <f t="shared" ca="1" si="173"/>
        <v/>
      </c>
      <c r="U215" s="140"/>
      <c r="V215" s="178" t="str">
        <f>リスト!J199</f>
        <v>NG</v>
      </c>
      <c r="W215" s="176" t="str">
        <f t="shared" ca="1" si="174"/>
        <v/>
      </c>
      <c r="X215" s="225">
        <f t="shared" ca="1" si="175"/>
        <v>0.64100000000000001</v>
      </c>
      <c r="Y215" s="175" t="str">
        <f>リスト!K199</f>
        <v>NG</v>
      </c>
      <c r="Z215" s="176" t="str">
        <f t="shared" ca="1" si="176"/>
        <v/>
      </c>
      <c r="AA215" s="179">
        <f t="shared" ca="1" si="177"/>
        <v>2</v>
      </c>
      <c r="AB215" s="180">
        <f t="shared" ca="1" si="178"/>
        <v>3.1201248049921997</v>
      </c>
      <c r="AC215" s="189">
        <v>8</v>
      </c>
      <c r="AD215" s="190">
        <v>12</v>
      </c>
      <c r="AE215" s="180" t="str">
        <f t="shared" ca="1" si="165"/>
        <v/>
      </c>
      <c r="AF215" s="140"/>
      <c r="AG215" s="177" t="str">
        <f>リスト!L199</f>
        <v>NG</v>
      </c>
      <c r="AH215" s="176" t="str">
        <f t="shared" ca="1" si="179"/>
        <v/>
      </c>
      <c r="AI215" s="229">
        <f t="shared" ca="1" si="197"/>
        <v>64</v>
      </c>
      <c r="AJ215" s="183">
        <f t="shared" ca="1" si="180"/>
        <v>99.84399375975039</v>
      </c>
      <c r="AK215" s="184">
        <v>200</v>
      </c>
      <c r="AL215" s="185">
        <v>300</v>
      </c>
      <c r="AM215" s="183" t="str">
        <f t="shared" ca="1" si="181"/>
        <v/>
      </c>
      <c r="AN215" s="175" t="str">
        <f>リスト!M199</f>
        <v>NG</v>
      </c>
      <c r="AO215" s="176" t="str">
        <f t="shared" ca="1" si="182"/>
        <v/>
      </c>
      <c r="AP215" s="179">
        <f t="shared" ca="1" si="183"/>
        <v>5</v>
      </c>
      <c r="AQ215" s="172">
        <f t="shared" ca="1" si="158"/>
        <v>7.8125</v>
      </c>
      <c r="AR215" s="191">
        <v>4</v>
      </c>
      <c r="AS215" s="192">
        <v>6</v>
      </c>
      <c r="AT215" s="172" t="str">
        <f t="shared" ca="1" si="184"/>
        <v/>
      </c>
      <c r="AU215" s="122"/>
      <c r="AV215" s="175" t="str">
        <f>リスト!N199</f>
        <v>NG</v>
      </c>
      <c r="AW215" s="176" t="str">
        <f t="shared" ca="1" si="185"/>
        <v/>
      </c>
      <c r="AX215" s="193">
        <f t="shared" ca="1" si="186"/>
        <v>2</v>
      </c>
      <c r="AY215" s="194">
        <f t="shared" ca="1" si="159"/>
        <v>3.1201248049921997</v>
      </c>
      <c r="AZ215" s="173">
        <v>4.4000000000000004</v>
      </c>
      <c r="BA215" s="174">
        <v>6.6</v>
      </c>
      <c r="BB215" s="172" t="str">
        <f t="shared" ca="1" si="187"/>
        <v/>
      </c>
      <c r="BC215" s="177" t="str">
        <f>リスト!O199</f>
        <v>NG</v>
      </c>
      <c r="BD215" s="176" t="str">
        <f t="shared" ca="1" si="188"/>
        <v/>
      </c>
      <c r="BE215" s="193">
        <f t="shared" ca="1" si="189"/>
        <v>2</v>
      </c>
      <c r="BF215" s="194">
        <f t="shared" ca="1" si="160"/>
        <v>3.1201248049921997</v>
      </c>
      <c r="BG215" s="173">
        <v>1.6</v>
      </c>
      <c r="BH215" s="174">
        <v>2.4</v>
      </c>
      <c r="BI215" s="172" t="str">
        <f t="shared" ca="1" si="190"/>
        <v/>
      </c>
      <c r="BJ215" s="140"/>
      <c r="BK215" s="140"/>
      <c r="BL215" s="178" t="str">
        <f>リスト!P199</f>
        <v>NG</v>
      </c>
      <c r="BM215" s="176" t="str">
        <f t="shared" ca="1" si="191"/>
        <v/>
      </c>
      <c r="BN215" s="193" t="str">
        <f t="shared" ca="1" si="192"/>
        <v/>
      </c>
      <c r="BO215" s="194" t="str">
        <f t="shared" ca="1" si="161"/>
        <v/>
      </c>
      <c r="BP215" s="173">
        <v>0.4</v>
      </c>
      <c r="BQ215" s="174">
        <v>0.6</v>
      </c>
      <c r="BR215" s="172" t="str">
        <f t="shared" ca="1" si="193"/>
        <v/>
      </c>
      <c r="BS215" s="175" t="str">
        <f>リスト!Q199</f>
        <v>NG</v>
      </c>
      <c r="BT215" s="176" t="str">
        <f t="shared" ca="1" si="194"/>
        <v/>
      </c>
      <c r="BU215" s="179" t="str">
        <f t="shared" ca="1" si="195"/>
        <v/>
      </c>
      <c r="BV215" s="180" t="str">
        <f t="shared" ca="1" si="162"/>
        <v/>
      </c>
      <c r="BW215" s="189">
        <v>0</v>
      </c>
      <c r="BX215" s="190">
        <v>0</v>
      </c>
      <c r="BY215" s="180" t="str">
        <f t="shared" ca="1" si="196"/>
        <v/>
      </c>
      <c r="BZ215" t="e">
        <f>リスト!#REF!</f>
        <v>#REF!</v>
      </c>
      <c r="CA215" s="290" t="e">
        <f>INDEX(リスト!X:X,MATCH($C215,リスト!$D:$D,0))</f>
        <v>#N/A</v>
      </c>
    </row>
    <row r="216" spans="1:79">
      <c r="A216" s="167">
        <f t="shared" si="163"/>
        <v>211</v>
      </c>
      <c r="B216" s="186" t="str">
        <f>リスト!C200</f>
        <v/>
      </c>
      <c r="C216" s="187">
        <f>リスト!D200</f>
        <v>0</v>
      </c>
      <c r="D216" s="188">
        <f>リスト!E200</f>
        <v>0</v>
      </c>
      <c r="E216" s="224">
        <f t="shared" ca="1" si="166"/>
        <v>4</v>
      </c>
      <c r="F216" s="172">
        <f t="shared" ca="1" si="164"/>
        <v>8.2815734989648035</v>
      </c>
      <c r="G216" s="173">
        <v>6</v>
      </c>
      <c r="H216" s="174">
        <v>10</v>
      </c>
      <c r="I216" s="172" t="str">
        <f t="shared" ca="1" si="167"/>
        <v>OK</v>
      </c>
      <c r="J216" s="133"/>
      <c r="K216" s="175" t="str">
        <f>リスト!H200</f>
        <v>NG</v>
      </c>
      <c r="L216" s="176" t="str">
        <f t="shared" ca="1" si="168"/>
        <v/>
      </c>
      <c r="M216" s="171">
        <f t="shared" ca="1" si="169"/>
        <v>17</v>
      </c>
      <c r="N216" s="177" t="str">
        <f>リスト!I200</f>
        <v>NG</v>
      </c>
      <c r="O216" s="176" t="str">
        <f t="shared" ca="1" si="170"/>
        <v/>
      </c>
      <c r="P216" s="171">
        <f t="shared" ca="1" si="171"/>
        <v>5</v>
      </c>
      <c r="Q216" s="172">
        <f t="shared" ca="1" si="172"/>
        <v>0.29411764705882354</v>
      </c>
      <c r="R216" s="173">
        <v>0.56000000000000005</v>
      </c>
      <c r="S216" s="174">
        <v>0.84</v>
      </c>
      <c r="T216" s="172" t="str">
        <f t="shared" ca="1" si="173"/>
        <v/>
      </c>
      <c r="U216" s="140"/>
      <c r="V216" s="178" t="str">
        <f>リスト!J200</f>
        <v>NG</v>
      </c>
      <c r="W216" s="176" t="str">
        <f t="shared" ca="1" si="174"/>
        <v/>
      </c>
      <c r="X216" s="225">
        <f t="shared" ca="1" si="175"/>
        <v>0.48299999999999998</v>
      </c>
      <c r="Y216" s="175" t="str">
        <f>リスト!K200</f>
        <v>NG</v>
      </c>
      <c r="Z216" s="176" t="str">
        <f t="shared" ca="1" si="176"/>
        <v/>
      </c>
      <c r="AA216" s="179">
        <f t="shared" ca="1" si="177"/>
        <v>1</v>
      </c>
      <c r="AB216" s="180">
        <f t="shared" ca="1" si="178"/>
        <v>2.0703933747412009</v>
      </c>
      <c r="AC216" s="189">
        <v>8</v>
      </c>
      <c r="AD216" s="190">
        <v>12</v>
      </c>
      <c r="AE216" s="180" t="str">
        <f t="shared" ca="1" si="165"/>
        <v/>
      </c>
      <c r="AF216" s="140"/>
      <c r="AG216" s="177" t="str">
        <f>リスト!L200</f>
        <v>NG</v>
      </c>
      <c r="AH216" s="176" t="str">
        <f t="shared" ca="1" si="179"/>
        <v/>
      </c>
      <c r="AI216" s="229">
        <f t="shared" ca="1" si="197"/>
        <v>40</v>
      </c>
      <c r="AJ216" s="183">
        <f t="shared" ca="1" si="180"/>
        <v>82.815734989648035</v>
      </c>
      <c r="AK216" s="184">
        <v>200</v>
      </c>
      <c r="AL216" s="185">
        <v>300</v>
      </c>
      <c r="AM216" s="183" t="str">
        <f t="shared" ca="1" si="181"/>
        <v/>
      </c>
      <c r="AN216" s="175" t="str">
        <f>リスト!M200</f>
        <v>NG</v>
      </c>
      <c r="AO216" s="176" t="str">
        <f t="shared" ca="1" si="182"/>
        <v/>
      </c>
      <c r="AP216" s="179">
        <f t="shared" ca="1" si="183"/>
        <v>5</v>
      </c>
      <c r="AQ216" s="172">
        <f t="shared" ca="1" si="158"/>
        <v>12.5</v>
      </c>
      <c r="AR216" s="191">
        <v>4</v>
      </c>
      <c r="AS216" s="192">
        <v>6</v>
      </c>
      <c r="AT216" s="172" t="str">
        <f t="shared" ca="1" si="184"/>
        <v/>
      </c>
      <c r="AU216" s="122"/>
      <c r="AV216" s="175" t="str">
        <f>リスト!N200</f>
        <v>NG</v>
      </c>
      <c r="AW216" s="176" t="str">
        <f t="shared" ca="1" si="185"/>
        <v/>
      </c>
      <c r="AX216" s="193">
        <f t="shared" ca="1" si="186"/>
        <v>1</v>
      </c>
      <c r="AY216" s="194">
        <f t="shared" ca="1" si="159"/>
        <v>2.0703933747412009</v>
      </c>
      <c r="AZ216" s="173">
        <v>4.4000000000000004</v>
      </c>
      <c r="BA216" s="174">
        <v>6.6</v>
      </c>
      <c r="BB216" s="172" t="str">
        <f t="shared" ca="1" si="187"/>
        <v/>
      </c>
      <c r="BC216" s="177" t="str">
        <f>リスト!O200</f>
        <v>NG</v>
      </c>
      <c r="BD216" s="176" t="str">
        <f t="shared" ca="1" si="188"/>
        <v/>
      </c>
      <c r="BE216" s="193">
        <f t="shared" ca="1" si="189"/>
        <v>1</v>
      </c>
      <c r="BF216" s="194">
        <f t="shared" ca="1" si="160"/>
        <v>2.0703933747412009</v>
      </c>
      <c r="BG216" s="173">
        <v>1.6</v>
      </c>
      <c r="BH216" s="174">
        <v>2.4</v>
      </c>
      <c r="BI216" s="172" t="str">
        <f t="shared" ca="1" si="190"/>
        <v/>
      </c>
      <c r="BJ216" s="140"/>
      <c r="BK216" s="140"/>
      <c r="BL216" s="178" t="str">
        <f>リスト!P200</f>
        <v>NG</v>
      </c>
      <c r="BM216" s="176" t="str">
        <f t="shared" ca="1" si="191"/>
        <v/>
      </c>
      <c r="BN216" s="193" t="str">
        <f t="shared" ca="1" si="192"/>
        <v/>
      </c>
      <c r="BO216" s="194" t="str">
        <f t="shared" ca="1" si="161"/>
        <v/>
      </c>
      <c r="BP216" s="173">
        <v>0.4</v>
      </c>
      <c r="BQ216" s="174">
        <v>0.6</v>
      </c>
      <c r="BR216" s="172" t="str">
        <f t="shared" ca="1" si="193"/>
        <v/>
      </c>
      <c r="BS216" s="175" t="str">
        <f>リスト!Q200</f>
        <v>NG</v>
      </c>
      <c r="BT216" s="176" t="str">
        <f t="shared" ca="1" si="194"/>
        <v/>
      </c>
      <c r="BU216" s="179" t="str">
        <f t="shared" ca="1" si="195"/>
        <v/>
      </c>
      <c r="BV216" s="180" t="str">
        <f t="shared" ca="1" si="162"/>
        <v/>
      </c>
      <c r="BW216" s="189">
        <v>0</v>
      </c>
      <c r="BX216" s="190">
        <v>0</v>
      </c>
      <c r="BY216" s="180" t="str">
        <f t="shared" ca="1" si="196"/>
        <v/>
      </c>
      <c r="BZ216" t="e">
        <f>リスト!#REF!</f>
        <v>#REF!</v>
      </c>
      <c r="CA216" s="290" t="e">
        <f>INDEX(リスト!X:X,MATCH($C216,リスト!$D:$D,0))</f>
        <v>#N/A</v>
      </c>
    </row>
    <row r="217" spans="1:79">
      <c r="A217" s="167">
        <f t="shared" si="163"/>
        <v>212</v>
      </c>
      <c r="B217" s="186" t="str">
        <f>リスト!C201</f>
        <v/>
      </c>
      <c r="C217" s="187">
        <f>リスト!D201</f>
        <v>0</v>
      </c>
      <c r="D217" s="188">
        <f>リスト!E201</f>
        <v>0</v>
      </c>
      <c r="E217" s="224" t="str">
        <f t="shared" ca="1" si="166"/>
        <v/>
      </c>
      <c r="F217" s="172" t="str">
        <f t="shared" ca="1" si="164"/>
        <v/>
      </c>
      <c r="G217" s="173">
        <v>6</v>
      </c>
      <c r="H217" s="174">
        <v>10</v>
      </c>
      <c r="I217" s="172" t="str">
        <f t="shared" ca="1" si="167"/>
        <v/>
      </c>
      <c r="J217" s="133"/>
      <c r="K217" s="175" t="str">
        <f>リスト!H201</f>
        <v>NG</v>
      </c>
      <c r="L217" s="176" t="str">
        <f t="shared" ca="1" si="168"/>
        <v/>
      </c>
      <c r="M217" s="171">
        <f t="shared" ca="1" si="169"/>
        <v>0</v>
      </c>
      <c r="N217" s="177" t="str">
        <f>リスト!I201</f>
        <v>NG</v>
      </c>
      <c r="O217" s="176" t="str">
        <f t="shared" ca="1" si="170"/>
        <v/>
      </c>
      <c r="P217" s="171">
        <f t="shared" ca="1" si="171"/>
        <v>0</v>
      </c>
      <c r="Q217" s="172" t="str">
        <f t="shared" ca="1" si="172"/>
        <v/>
      </c>
      <c r="R217" s="173">
        <v>0.56000000000000005</v>
      </c>
      <c r="S217" s="174">
        <v>0.84</v>
      </c>
      <c r="T217" s="172" t="str">
        <f t="shared" ca="1" si="173"/>
        <v/>
      </c>
      <c r="U217" s="140"/>
      <c r="V217" s="178" t="str">
        <f>リスト!J201</f>
        <v>NG</v>
      </c>
      <c r="W217" s="176" t="str">
        <f t="shared" ca="1" si="174"/>
        <v/>
      </c>
      <c r="X217" s="225">
        <f t="shared" ca="1" si="175"/>
        <v>0</v>
      </c>
      <c r="Y217" s="175" t="str">
        <f>リスト!K201</f>
        <v>NG</v>
      </c>
      <c r="Z217" s="176" t="str">
        <f t="shared" ca="1" si="176"/>
        <v/>
      </c>
      <c r="AA217" s="179">
        <f t="shared" ca="1" si="177"/>
        <v>0</v>
      </c>
      <c r="AB217" s="180" t="str">
        <f t="shared" ca="1" si="178"/>
        <v/>
      </c>
      <c r="AC217" s="189">
        <v>8</v>
      </c>
      <c r="AD217" s="190">
        <v>12</v>
      </c>
      <c r="AE217" s="180" t="str">
        <f t="shared" ca="1" si="165"/>
        <v/>
      </c>
      <c r="AF217" s="140"/>
      <c r="AG217" s="177" t="str">
        <f>リスト!L201</f>
        <v>NG</v>
      </c>
      <c r="AH217" s="176" t="str">
        <f t="shared" ca="1" si="179"/>
        <v/>
      </c>
      <c r="AI217" s="229">
        <f t="shared" ca="1" si="197"/>
        <v>0</v>
      </c>
      <c r="AJ217" s="183" t="str">
        <f t="shared" ca="1" si="180"/>
        <v/>
      </c>
      <c r="AK217" s="184">
        <v>200</v>
      </c>
      <c r="AL217" s="185">
        <v>300</v>
      </c>
      <c r="AM217" s="183" t="str">
        <f t="shared" ca="1" si="181"/>
        <v/>
      </c>
      <c r="AN217" s="175" t="str">
        <f>リスト!M201</f>
        <v>NG</v>
      </c>
      <c r="AO217" s="176" t="str">
        <f t="shared" ca="1" si="182"/>
        <v/>
      </c>
      <c r="AP217" s="179">
        <f t="shared" ca="1" si="183"/>
        <v>0</v>
      </c>
      <c r="AQ217" s="172" t="str">
        <f t="shared" ca="1" si="158"/>
        <v/>
      </c>
      <c r="AR217" s="191">
        <v>4</v>
      </c>
      <c r="AS217" s="192">
        <v>6</v>
      </c>
      <c r="AT217" s="172" t="str">
        <f t="shared" ca="1" si="184"/>
        <v/>
      </c>
      <c r="AU217" s="122"/>
      <c r="AV217" s="175" t="str">
        <f>リスト!N201</f>
        <v>NG</v>
      </c>
      <c r="AW217" s="176" t="str">
        <f t="shared" ca="1" si="185"/>
        <v/>
      </c>
      <c r="AX217" s="193">
        <f t="shared" ca="1" si="186"/>
        <v>0</v>
      </c>
      <c r="AY217" s="194" t="str">
        <f t="shared" ca="1" si="159"/>
        <v/>
      </c>
      <c r="AZ217" s="173">
        <v>4.4000000000000004</v>
      </c>
      <c r="BA217" s="174">
        <v>6.6</v>
      </c>
      <c r="BB217" s="172" t="str">
        <f t="shared" ca="1" si="187"/>
        <v/>
      </c>
      <c r="BC217" s="177" t="str">
        <f>リスト!O201</f>
        <v>NG</v>
      </c>
      <c r="BD217" s="176" t="str">
        <f t="shared" ca="1" si="188"/>
        <v/>
      </c>
      <c r="BE217" s="193">
        <f t="shared" ca="1" si="189"/>
        <v>0</v>
      </c>
      <c r="BF217" s="194" t="str">
        <f t="shared" ca="1" si="160"/>
        <v/>
      </c>
      <c r="BG217" s="173">
        <v>1.6</v>
      </c>
      <c r="BH217" s="174">
        <v>2.4</v>
      </c>
      <c r="BI217" s="172" t="str">
        <f t="shared" ca="1" si="190"/>
        <v/>
      </c>
      <c r="BJ217" s="140"/>
      <c r="BK217" s="140"/>
      <c r="BL217" s="178" t="str">
        <f>リスト!P201</f>
        <v>NG</v>
      </c>
      <c r="BM217" s="176" t="str">
        <f t="shared" ca="1" si="191"/>
        <v/>
      </c>
      <c r="BN217" s="193" t="str">
        <f t="shared" ca="1" si="192"/>
        <v/>
      </c>
      <c r="BO217" s="194" t="str">
        <f t="shared" ca="1" si="161"/>
        <v/>
      </c>
      <c r="BP217" s="173">
        <v>0.4</v>
      </c>
      <c r="BQ217" s="174">
        <v>0.6</v>
      </c>
      <c r="BR217" s="172" t="str">
        <f t="shared" ca="1" si="193"/>
        <v/>
      </c>
      <c r="BS217" s="175" t="str">
        <f>リスト!Q201</f>
        <v>NG</v>
      </c>
      <c r="BT217" s="176" t="str">
        <f t="shared" ca="1" si="194"/>
        <v/>
      </c>
      <c r="BU217" s="179" t="str">
        <f t="shared" ca="1" si="195"/>
        <v/>
      </c>
      <c r="BV217" s="180" t="str">
        <f t="shared" ca="1" si="162"/>
        <v/>
      </c>
      <c r="BW217" s="189">
        <v>0</v>
      </c>
      <c r="BX217" s="190">
        <v>0</v>
      </c>
      <c r="BY217" s="180" t="str">
        <f t="shared" ca="1" si="196"/>
        <v/>
      </c>
      <c r="BZ217" t="e">
        <f>リスト!#REF!</f>
        <v>#REF!</v>
      </c>
      <c r="CA217" s="290" t="e">
        <f>INDEX(リスト!X:X,MATCH($C217,リスト!$D:$D,0))</f>
        <v>#N/A</v>
      </c>
    </row>
    <row r="218" spans="1:79">
      <c r="A218" s="167">
        <f t="shared" si="163"/>
        <v>213</v>
      </c>
      <c r="B218" s="186" t="str">
        <f>リスト!C202</f>
        <v/>
      </c>
      <c r="C218" s="187">
        <f>リスト!D202</f>
        <v>0</v>
      </c>
      <c r="D218" s="188">
        <f>リスト!E202</f>
        <v>0</v>
      </c>
      <c r="E218" s="224">
        <f t="shared" ca="1" si="166"/>
        <v>3</v>
      </c>
      <c r="F218" s="172">
        <f t="shared" ca="1" si="164"/>
        <v>16.759776536312849</v>
      </c>
      <c r="G218" s="173">
        <v>6</v>
      </c>
      <c r="H218" s="174">
        <v>10</v>
      </c>
      <c r="I218" s="172">
        <f t="shared" ca="1" si="167"/>
        <v>6.7597765363128488</v>
      </c>
      <c r="J218" s="133"/>
      <c r="K218" s="175" t="str">
        <f>リスト!H202</f>
        <v>NG</v>
      </c>
      <c r="L218" s="176" t="str">
        <f t="shared" ca="1" si="168"/>
        <v/>
      </c>
      <c r="M218" s="171">
        <f t="shared" ca="1" si="169"/>
        <v>11</v>
      </c>
      <c r="N218" s="177" t="str">
        <f>リスト!I202</f>
        <v>NG</v>
      </c>
      <c r="O218" s="176" t="str">
        <f t="shared" ca="1" si="170"/>
        <v/>
      </c>
      <c r="P218" s="171">
        <f t="shared" ca="1" si="171"/>
        <v>4</v>
      </c>
      <c r="Q218" s="172">
        <f t="shared" ca="1" si="172"/>
        <v>0.36363636363636365</v>
      </c>
      <c r="R218" s="173">
        <v>0.56000000000000005</v>
      </c>
      <c r="S218" s="174">
        <v>0.84</v>
      </c>
      <c r="T218" s="172" t="str">
        <f t="shared" ca="1" si="173"/>
        <v/>
      </c>
      <c r="U218" s="140"/>
      <c r="V218" s="178" t="str">
        <f>リスト!J202</f>
        <v>NG</v>
      </c>
      <c r="W218" s="176" t="str">
        <f t="shared" ca="1" si="174"/>
        <v/>
      </c>
      <c r="X218" s="225">
        <f t="shared" ca="1" si="175"/>
        <v>0.17899999999999999</v>
      </c>
      <c r="Y218" s="175" t="str">
        <f>リスト!K202</f>
        <v>NG</v>
      </c>
      <c r="Z218" s="176" t="str">
        <f t="shared" ca="1" si="176"/>
        <v/>
      </c>
      <c r="AA218" s="179">
        <f t="shared" ca="1" si="177"/>
        <v>2</v>
      </c>
      <c r="AB218" s="180">
        <f t="shared" ca="1" si="178"/>
        <v>11.173184357541899</v>
      </c>
      <c r="AC218" s="189">
        <v>8</v>
      </c>
      <c r="AD218" s="190">
        <v>12</v>
      </c>
      <c r="AE218" s="180" t="str">
        <f t="shared" ca="1" si="165"/>
        <v/>
      </c>
      <c r="AF218" s="140"/>
      <c r="AG218" s="177" t="str">
        <f>リスト!L202</f>
        <v>NG</v>
      </c>
      <c r="AH218" s="176" t="str">
        <f t="shared" ca="1" si="179"/>
        <v/>
      </c>
      <c r="AI218" s="229">
        <f t="shared" ca="1" si="197"/>
        <v>15</v>
      </c>
      <c r="AJ218" s="183">
        <f t="shared" ca="1" si="180"/>
        <v>83.798882681564251</v>
      </c>
      <c r="AK218" s="184">
        <v>200</v>
      </c>
      <c r="AL218" s="185">
        <v>300</v>
      </c>
      <c r="AM218" s="183" t="str">
        <f t="shared" ca="1" si="181"/>
        <v/>
      </c>
      <c r="AN218" s="175" t="str">
        <f>リスト!M202</f>
        <v>NG</v>
      </c>
      <c r="AO218" s="176" t="str">
        <f t="shared" ca="1" si="182"/>
        <v/>
      </c>
      <c r="AP218" s="179">
        <f t="shared" ca="1" si="183"/>
        <v>2</v>
      </c>
      <c r="AQ218" s="172">
        <f t="shared" ca="1" si="158"/>
        <v>13.333333333333334</v>
      </c>
      <c r="AR218" s="191">
        <v>4</v>
      </c>
      <c r="AS218" s="192">
        <v>6</v>
      </c>
      <c r="AT218" s="172" t="str">
        <f t="shared" ca="1" si="184"/>
        <v/>
      </c>
      <c r="AU218" s="122"/>
      <c r="AV218" s="175" t="str">
        <f>リスト!N202</f>
        <v>NG</v>
      </c>
      <c r="AW218" s="176" t="str">
        <f t="shared" ca="1" si="185"/>
        <v/>
      </c>
      <c r="AX218" s="193">
        <f t="shared" ca="1" si="186"/>
        <v>2</v>
      </c>
      <c r="AY218" s="194">
        <f t="shared" ca="1" si="159"/>
        <v>11.173184357541899</v>
      </c>
      <c r="AZ218" s="173">
        <v>4.4000000000000004</v>
      </c>
      <c r="BA218" s="174">
        <v>6.6</v>
      </c>
      <c r="BB218" s="172" t="str">
        <f t="shared" ca="1" si="187"/>
        <v/>
      </c>
      <c r="BC218" s="177" t="str">
        <f>リスト!O202</f>
        <v>NG</v>
      </c>
      <c r="BD218" s="176" t="str">
        <f t="shared" ca="1" si="188"/>
        <v/>
      </c>
      <c r="BE218" s="193">
        <f t="shared" ca="1" si="189"/>
        <v>0</v>
      </c>
      <c r="BF218" s="194">
        <f t="shared" ca="1" si="160"/>
        <v>0</v>
      </c>
      <c r="BG218" s="173">
        <v>1.6</v>
      </c>
      <c r="BH218" s="174">
        <v>2.4</v>
      </c>
      <c r="BI218" s="172" t="str">
        <f t="shared" ca="1" si="190"/>
        <v/>
      </c>
      <c r="BJ218" s="140"/>
      <c r="BK218" s="140"/>
      <c r="BL218" s="178" t="str">
        <f>リスト!P202</f>
        <v>NG</v>
      </c>
      <c r="BM218" s="176" t="str">
        <f t="shared" ca="1" si="191"/>
        <v/>
      </c>
      <c r="BN218" s="193" t="str">
        <f t="shared" ca="1" si="192"/>
        <v/>
      </c>
      <c r="BO218" s="194" t="str">
        <f t="shared" ca="1" si="161"/>
        <v/>
      </c>
      <c r="BP218" s="173">
        <v>0.4</v>
      </c>
      <c r="BQ218" s="174">
        <v>0.6</v>
      </c>
      <c r="BR218" s="172" t="str">
        <f t="shared" ca="1" si="193"/>
        <v/>
      </c>
      <c r="BS218" s="175" t="str">
        <f>リスト!Q202</f>
        <v>NG</v>
      </c>
      <c r="BT218" s="176" t="str">
        <f t="shared" ca="1" si="194"/>
        <v/>
      </c>
      <c r="BU218" s="179" t="str">
        <f t="shared" ca="1" si="195"/>
        <v/>
      </c>
      <c r="BV218" s="180" t="str">
        <f t="shared" ca="1" si="162"/>
        <v/>
      </c>
      <c r="BW218" s="189">
        <v>0</v>
      </c>
      <c r="BX218" s="190">
        <v>0</v>
      </c>
      <c r="BY218" s="180" t="str">
        <f t="shared" ca="1" si="196"/>
        <v/>
      </c>
      <c r="BZ218" t="e">
        <f>リスト!#REF!</f>
        <v>#REF!</v>
      </c>
      <c r="CA218" s="290" t="e">
        <f>INDEX(リスト!X:X,MATCH($C218,リスト!$D:$D,0))</f>
        <v>#N/A</v>
      </c>
    </row>
    <row r="219" spans="1:79">
      <c r="A219" s="167">
        <f t="shared" si="163"/>
        <v>214</v>
      </c>
      <c r="B219" s="186" t="str">
        <f>リスト!C203</f>
        <v/>
      </c>
      <c r="C219" s="187">
        <f>リスト!D203</f>
        <v>0</v>
      </c>
      <c r="D219" s="188">
        <f>リスト!E203</f>
        <v>0</v>
      </c>
      <c r="E219" s="224">
        <f t="shared" ca="1" si="166"/>
        <v>2</v>
      </c>
      <c r="F219" s="172">
        <f t="shared" ca="1" si="164"/>
        <v>4.2372881355932206</v>
      </c>
      <c r="G219" s="173">
        <v>6</v>
      </c>
      <c r="H219" s="174">
        <v>10</v>
      </c>
      <c r="I219" s="172" t="e">
        <f t="shared" ca="1" si="167"/>
        <v>#VALUE!</v>
      </c>
      <c r="J219" s="133"/>
      <c r="K219" s="175" t="str">
        <f>リスト!H203</f>
        <v>NG</v>
      </c>
      <c r="L219" s="176" t="str">
        <f t="shared" ca="1" si="168"/>
        <v/>
      </c>
      <c r="M219" s="171">
        <f t="shared" ca="1" si="169"/>
        <v>16</v>
      </c>
      <c r="N219" s="177" t="str">
        <f>リスト!I203</f>
        <v>NG</v>
      </c>
      <c r="O219" s="176" t="str">
        <f t="shared" ca="1" si="170"/>
        <v/>
      </c>
      <c r="P219" s="171">
        <f t="shared" ca="1" si="171"/>
        <v>3</v>
      </c>
      <c r="Q219" s="172">
        <f t="shared" ca="1" si="172"/>
        <v>0.1875</v>
      </c>
      <c r="R219" s="173">
        <v>0.56000000000000005</v>
      </c>
      <c r="S219" s="174">
        <v>0.84</v>
      </c>
      <c r="T219" s="172" t="str">
        <f t="shared" ca="1" si="173"/>
        <v/>
      </c>
      <c r="U219" s="140"/>
      <c r="V219" s="178" t="str">
        <f>リスト!J203</f>
        <v>NG</v>
      </c>
      <c r="W219" s="176" t="str">
        <f t="shared" ca="1" si="174"/>
        <v/>
      </c>
      <c r="X219" s="225">
        <f t="shared" ca="1" si="175"/>
        <v>0.47199999999999998</v>
      </c>
      <c r="Y219" s="175" t="str">
        <f>リスト!K203</f>
        <v>NG</v>
      </c>
      <c r="Z219" s="176" t="str">
        <f t="shared" ca="1" si="176"/>
        <v/>
      </c>
      <c r="AA219" s="179">
        <f t="shared" ca="1" si="177"/>
        <v>0</v>
      </c>
      <c r="AB219" s="180">
        <f t="shared" ca="1" si="178"/>
        <v>0</v>
      </c>
      <c r="AC219" s="189">
        <v>8</v>
      </c>
      <c r="AD219" s="190">
        <v>12</v>
      </c>
      <c r="AE219" s="180" t="str">
        <f t="shared" ca="1" si="165"/>
        <v/>
      </c>
      <c r="AF219" s="140"/>
      <c r="AG219" s="177" t="str">
        <f>リスト!L203</f>
        <v>NG</v>
      </c>
      <c r="AH219" s="176" t="str">
        <f t="shared" ca="1" si="179"/>
        <v/>
      </c>
      <c r="AI219" s="229">
        <f t="shared" ca="1" si="197"/>
        <v>51</v>
      </c>
      <c r="AJ219" s="183">
        <f t="shared" ca="1" si="180"/>
        <v>108.05084745762713</v>
      </c>
      <c r="AK219" s="184">
        <v>200</v>
      </c>
      <c r="AL219" s="185">
        <v>300</v>
      </c>
      <c r="AM219" s="183" t="str">
        <f t="shared" ca="1" si="181"/>
        <v/>
      </c>
      <c r="AN219" s="175" t="str">
        <f>リスト!M203</f>
        <v>NG</v>
      </c>
      <c r="AO219" s="176" t="str">
        <f t="shared" ca="1" si="182"/>
        <v/>
      </c>
      <c r="AP219" s="179">
        <f t="shared" ca="1" si="183"/>
        <v>4</v>
      </c>
      <c r="AQ219" s="172">
        <f t="shared" ca="1" si="158"/>
        <v>7.8431372549019605</v>
      </c>
      <c r="AR219" s="191">
        <v>4</v>
      </c>
      <c r="AS219" s="192">
        <v>6</v>
      </c>
      <c r="AT219" s="172" t="str">
        <f t="shared" ca="1" si="184"/>
        <v/>
      </c>
      <c r="AU219" s="122"/>
      <c r="AV219" s="175" t="str">
        <f>リスト!N203</f>
        <v>NG</v>
      </c>
      <c r="AW219" s="176" t="str">
        <f t="shared" ca="1" si="185"/>
        <v/>
      </c>
      <c r="AX219" s="193">
        <f t="shared" ca="1" si="186"/>
        <v>0</v>
      </c>
      <c r="AY219" s="194">
        <f t="shared" ca="1" si="159"/>
        <v>0</v>
      </c>
      <c r="AZ219" s="173">
        <v>4.4000000000000004</v>
      </c>
      <c r="BA219" s="174">
        <v>6.6</v>
      </c>
      <c r="BB219" s="172" t="str">
        <f t="shared" ca="1" si="187"/>
        <v/>
      </c>
      <c r="BC219" s="177" t="str">
        <f>リスト!O203</f>
        <v>NG</v>
      </c>
      <c r="BD219" s="176" t="str">
        <f t="shared" ca="1" si="188"/>
        <v/>
      </c>
      <c r="BE219" s="193">
        <f t="shared" ca="1" si="189"/>
        <v>4</v>
      </c>
      <c r="BF219" s="194">
        <f t="shared" ca="1" si="160"/>
        <v>8.4745762711864412</v>
      </c>
      <c r="BG219" s="173">
        <v>1.6</v>
      </c>
      <c r="BH219" s="174">
        <v>2.4</v>
      </c>
      <c r="BI219" s="172" t="str">
        <f t="shared" ca="1" si="190"/>
        <v/>
      </c>
      <c r="BJ219" s="140"/>
      <c r="BK219" s="140"/>
      <c r="BL219" s="178" t="str">
        <f>リスト!P203</f>
        <v>NG</v>
      </c>
      <c r="BM219" s="176" t="str">
        <f t="shared" ca="1" si="191"/>
        <v/>
      </c>
      <c r="BN219" s="193" t="str">
        <f t="shared" ca="1" si="192"/>
        <v/>
      </c>
      <c r="BO219" s="194" t="str">
        <f t="shared" ca="1" si="161"/>
        <v/>
      </c>
      <c r="BP219" s="173">
        <v>0.4</v>
      </c>
      <c r="BQ219" s="174">
        <v>0.6</v>
      </c>
      <c r="BR219" s="172" t="str">
        <f t="shared" ca="1" si="193"/>
        <v/>
      </c>
      <c r="BS219" s="175" t="str">
        <f>リスト!Q203</f>
        <v>NG</v>
      </c>
      <c r="BT219" s="176" t="str">
        <f t="shared" ca="1" si="194"/>
        <v/>
      </c>
      <c r="BU219" s="179" t="str">
        <f t="shared" ca="1" si="195"/>
        <v/>
      </c>
      <c r="BV219" s="180" t="str">
        <f t="shared" ca="1" si="162"/>
        <v/>
      </c>
      <c r="BW219" s="189">
        <v>0</v>
      </c>
      <c r="BX219" s="190">
        <v>0</v>
      </c>
      <c r="BY219" s="180" t="str">
        <f t="shared" ca="1" si="196"/>
        <v/>
      </c>
      <c r="BZ219" t="e">
        <f>リスト!#REF!</f>
        <v>#REF!</v>
      </c>
      <c r="CA219" s="290" t="e">
        <f>INDEX(リスト!X:X,MATCH($C219,リスト!$D:$D,0))</f>
        <v>#N/A</v>
      </c>
    </row>
    <row r="220" spans="1:79">
      <c r="A220" s="167">
        <f t="shared" si="163"/>
        <v>215</v>
      </c>
      <c r="B220" s="186" t="str">
        <f>リスト!C204</f>
        <v/>
      </c>
      <c r="C220" s="187">
        <f>リスト!D204</f>
        <v>0</v>
      </c>
      <c r="D220" s="188">
        <f>リスト!E204</f>
        <v>0</v>
      </c>
      <c r="E220" s="224" t="str">
        <f t="shared" ca="1" si="166"/>
        <v/>
      </c>
      <c r="F220" s="172" t="str">
        <f t="shared" ca="1" si="164"/>
        <v/>
      </c>
      <c r="G220" s="173">
        <v>6</v>
      </c>
      <c r="H220" s="174">
        <v>10</v>
      </c>
      <c r="I220" s="172" t="str">
        <f t="shared" ca="1" si="167"/>
        <v/>
      </c>
      <c r="J220" s="133"/>
      <c r="K220" s="175" t="str">
        <f>リスト!H204</f>
        <v>NG</v>
      </c>
      <c r="L220" s="176" t="str">
        <f t="shared" ca="1" si="168"/>
        <v/>
      </c>
      <c r="M220" s="171">
        <f t="shared" ca="1" si="169"/>
        <v>10</v>
      </c>
      <c r="N220" s="177" t="str">
        <f>リスト!I204</f>
        <v>NG</v>
      </c>
      <c r="O220" s="176" t="str">
        <f t="shared" ca="1" si="170"/>
        <v/>
      </c>
      <c r="P220" s="171">
        <f t="shared" ca="1" si="171"/>
        <v>2</v>
      </c>
      <c r="Q220" s="172">
        <f t="shared" ca="1" si="172"/>
        <v>0.2</v>
      </c>
      <c r="R220" s="173">
        <v>0.56000000000000005</v>
      </c>
      <c r="S220" s="174">
        <v>0.84</v>
      </c>
      <c r="T220" s="172" t="str">
        <f t="shared" ca="1" si="173"/>
        <v/>
      </c>
      <c r="U220" s="140"/>
      <c r="V220" s="178" t="str">
        <f>リスト!J204</f>
        <v>NG</v>
      </c>
      <c r="W220" s="176" t="str">
        <f t="shared" ca="1" si="174"/>
        <v/>
      </c>
      <c r="X220" s="225">
        <f t="shared" ca="1" si="175"/>
        <v>0.17399999999999999</v>
      </c>
      <c r="Y220" s="175" t="str">
        <f>リスト!K204</f>
        <v>NG</v>
      </c>
      <c r="Z220" s="176" t="str">
        <f t="shared" ca="1" si="176"/>
        <v/>
      </c>
      <c r="AA220" s="179">
        <f t="shared" ca="1" si="177"/>
        <v>1</v>
      </c>
      <c r="AB220" s="180">
        <f t="shared" ca="1" si="178"/>
        <v>5.7471264367816097</v>
      </c>
      <c r="AC220" s="189">
        <v>8</v>
      </c>
      <c r="AD220" s="190">
        <v>12</v>
      </c>
      <c r="AE220" s="180" t="str">
        <f t="shared" ca="1" si="165"/>
        <v/>
      </c>
      <c r="AF220" s="140"/>
      <c r="AG220" s="177" t="str">
        <f>リスト!L204</f>
        <v>NG</v>
      </c>
      <c r="AH220" s="176" t="str">
        <f t="shared" ca="1" si="179"/>
        <v/>
      </c>
      <c r="AI220" s="229">
        <f t="shared" ca="1" si="197"/>
        <v>15</v>
      </c>
      <c r="AJ220" s="183">
        <f t="shared" ca="1" si="180"/>
        <v>86.206896551724142</v>
      </c>
      <c r="AK220" s="184">
        <v>200</v>
      </c>
      <c r="AL220" s="185">
        <v>300</v>
      </c>
      <c r="AM220" s="183" t="str">
        <f t="shared" ca="1" si="181"/>
        <v/>
      </c>
      <c r="AN220" s="175" t="str">
        <f>リスト!M204</f>
        <v>NG</v>
      </c>
      <c r="AO220" s="176" t="str">
        <f t="shared" ca="1" si="182"/>
        <v/>
      </c>
      <c r="AP220" s="179">
        <f t="shared" ca="1" si="183"/>
        <v>0</v>
      </c>
      <c r="AQ220" s="172">
        <f t="shared" ca="1" si="158"/>
        <v>0</v>
      </c>
      <c r="AR220" s="191">
        <v>4</v>
      </c>
      <c r="AS220" s="192">
        <v>6</v>
      </c>
      <c r="AT220" s="172" t="str">
        <f t="shared" ca="1" si="184"/>
        <v/>
      </c>
      <c r="AU220" s="122"/>
      <c r="AV220" s="175" t="str">
        <f>リスト!N204</f>
        <v>NG</v>
      </c>
      <c r="AW220" s="176" t="str">
        <f t="shared" ca="1" si="185"/>
        <v/>
      </c>
      <c r="AX220" s="193">
        <f t="shared" ca="1" si="186"/>
        <v>0</v>
      </c>
      <c r="AY220" s="194">
        <f t="shared" ca="1" si="159"/>
        <v>0</v>
      </c>
      <c r="AZ220" s="173">
        <v>4.4000000000000004</v>
      </c>
      <c r="BA220" s="174">
        <v>6.6</v>
      </c>
      <c r="BB220" s="172" t="str">
        <f t="shared" ca="1" si="187"/>
        <v/>
      </c>
      <c r="BC220" s="177" t="str">
        <f>リスト!O204</f>
        <v>NG</v>
      </c>
      <c r="BD220" s="176" t="str">
        <f t="shared" ca="1" si="188"/>
        <v/>
      </c>
      <c r="BE220" s="193">
        <f t="shared" ca="1" si="189"/>
        <v>0</v>
      </c>
      <c r="BF220" s="194">
        <f t="shared" ca="1" si="160"/>
        <v>0</v>
      </c>
      <c r="BG220" s="173">
        <v>1.6</v>
      </c>
      <c r="BH220" s="174">
        <v>2.4</v>
      </c>
      <c r="BI220" s="172" t="str">
        <f t="shared" ca="1" si="190"/>
        <v/>
      </c>
      <c r="BJ220" s="140"/>
      <c r="BK220" s="140"/>
      <c r="BL220" s="178" t="str">
        <f>リスト!P204</f>
        <v>NG</v>
      </c>
      <c r="BM220" s="176" t="str">
        <f t="shared" ca="1" si="191"/>
        <v/>
      </c>
      <c r="BN220" s="193" t="str">
        <f t="shared" ca="1" si="192"/>
        <v/>
      </c>
      <c r="BO220" s="194" t="str">
        <f t="shared" ca="1" si="161"/>
        <v/>
      </c>
      <c r="BP220" s="173">
        <v>0.4</v>
      </c>
      <c r="BQ220" s="174">
        <v>0.6</v>
      </c>
      <c r="BR220" s="172" t="str">
        <f t="shared" ca="1" si="193"/>
        <v/>
      </c>
      <c r="BS220" s="175" t="str">
        <f>リスト!Q204</f>
        <v>NG</v>
      </c>
      <c r="BT220" s="176" t="str">
        <f t="shared" ca="1" si="194"/>
        <v/>
      </c>
      <c r="BU220" s="179" t="str">
        <f t="shared" ca="1" si="195"/>
        <v/>
      </c>
      <c r="BV220" s="180" t="str">
        <f t="shared" ca="1" si="162"/>
        <v/>
      </c>
      <c r="BW220" s="189">
        <v>0</v>
      </c>
      <c r="BX220" s="190">
        <v>0</v>
      </c>
      <c r="BY220" s="180" t="str">
        <f t="shared" ca="1" si="196"/>
        <v/>
      </c>
      <c r="BZ220" t="e">
        <f>リスト!#REF!</f>
        <v>#REF!</v>
      </c>
      <c r="CA220" s="290" t="e">
        <f>INDEX(リスト!X:X,MATCH($C220,リスト!$D:$D,0))</f>
        <v>#N/A</v>
      </c>
    </row>
    <row r="221" spans="1:79">
      <c r="A221" s="167">
        <f t="shared" si="163"/>
        <v>216</v>
      </c>
      <c r="B221" s="186" t="str">
        <f>リスト!C205</f>
        <v/>
      </c>
      <c r="C221" s="187">
        <f>リスト!D205</f>
        <v>0</v>
      </c>
      <c r="D221" s="188">
        <f>リスト!E205</f>
        <v>0</v>
      </c>
      <c r="E221" s="224" t="str">
        <f t="shared" ca="1" si="166"/>
        <v/>
      </c>
      <c r="F221" s="172" t="str">
        <f t="shared" ca="1" si="164"/>
        <v/>
      </c>
      <c r="G221" s="173">
        <v>6</v>
      </c>
      <c r="H221" s="174">
        <v>10</v>
      </c>
      <c r="I221" s="172" t="str">
        <f t="shared" ca="1" si="167"/>
        <v/>
      </c>
      <c r="J221" s="133"/>
      <c r="K221" s="175" t="str">
        <f>リスト!H205</f>
        <v>NG</v>
      </c>
      <c r="L221" s="176" t="str">
        <f t="shared" ca="1" si="168"/>
        <v/>
      </c>
      <c r="M221" s="171" t="str">
        <f t="shared" ca="1" si="169"/>
        <v/>
      </c>
      <c r="N221" s="177" t="str">
        <f>リスト!I205</f>
        <v>NG</v>
      </c>
      <c r="O221" s="176" t="str">
        <f t="shared" ca="1" si="170"/>
        <v/>
      </c>
      <c r="P221" s="171" t="str">
        <f t="shared" ca="1" si="171"/>
        <v/>
      </c>
      <c r="Q221" s="172" t="str">
        <f t="shared" ca="1" si="172"/>
        <v/>
      </c>
      <c r="R221" s="173">
        <v>0.56000000000000005</v>
      </c>
      <c r="S221" s="174">
        <v>0.84</v>
      </c>
      <c r="T221" s="172" t="str">
        <f t="shared" ca="1" si="173"/>
        <v/>
      </c>
      <c r="U221" s="140"/>
      <c r="V221" s="178" t="str">
        <f>リスト!J205</f>
        <v>NG</v>
      </c>
      <c r="W221" s="176" t="str">
        <f t="shared" ca="1" si="174"/>
        <v/>
      </c>
      <c r="X221" s="225" t="str">
        <f t="shared" ca="1" si="175"/>
        <v/>
      </c>
      <c r="Y221" s="175" t="str">
        <f>リスト!K205</f>
        <v>NG</v>
      </c>
      <c r="Z221" s="176" t="str">
        <f t="shared" ca="1" si="176"/>
        <v/>
      </c>
      <c r="AA221" s="179" t="str">
        <f t="shared" ca="1" si="177"/>
        <v/>
      </c>
      <c r="AB221" s="180" t="str">
        <f t="shared" ca="1" si="178"/>
        <v/>
      </c>
      <c r="AC221" s="189">
        <v>8</v>
      </c>
      <c r="AD221" s="190">
        <v>12</v>
      </c>
      <c r="AE221" s="180" t="str">
        <f t="shared" ca="1" si="165"/>
        <v/>
      </c>
      <c r="AF221" s="140"/>
      <c r="AG221" s="177" t="str">
        <f>リスト!L205</f>
        <v>NG</v>
      </c>
      <c r="AH221" s="176" t="str">
        <f t="shared" ca="1" si="179"/>
        <v/>
      </c>
      <c r="AI221" s="229">
        <f t="shared" ca="1" si="197"/>
        <v>0</v>
      </c>
      <c r="AJ221" s="183" t="str">
        <f t="shared" ca="1" si="180"/>
        <v/>
      </c>
      <c r="AK221" s="184">
        <v>200</v>
      </c>
      <c r="AL221" s="185">
        <v>300</v>
      </c>
      <c r="AM221" s="183" t="str">
        <f t="shared" ca="1" si="181"/>
        <v/>
      </c>
      <c r="AN221" s="175" t="str">
        <f>リスト!M205</f>
        <v>NG</v>
      </c>
      <c r="AO221" s="176" t="str">
        <f t="shared" ca="1" si="182"/>
        <v/>
      </c>
      <c r="AP221" s="179">
        <f t="shared" ca="1" si="183"/>
        <v>0</v>
      </c>
      <c r="AQ221" s="172" t="str">
        <f t="shared" ref="AQ221:AQ252" ca="1" si="198">IF(ISERROR(AP221/(AI221*0.01))=TRUE,"",AP221/(AI221*0.01))</f>
        <v/>
      </c>
      <c r="AR221" s="191">
        <v>4</v>
      </c>
      <c r="AS221" s="192">
        <v>6</v>
      </c>
      <c r="AT221" s="172" t="str">
        <f t="shared" ca="1" si="184"/>
        <v/>
      </c>
      <c r="AU221" s="122"/>
      <c r="AV221" s="175" t="str">
        <f>リスト!N205</f>
        <v>NG</v>
      </c>
      <c r="AW221" s="176" t="str">
        <f t="shared" ca="1" si="185"/>
        <v/>
      </c>
      <c r="AX221" s="193" t="str">
        <f t="shared" ca="1" si="186"/>
        <v/>
      </c>
      <c r="AY221" s="194" t="str">
        <f t="shared" ref="AY221:AY252" ca="1" si="199">IF(ISERROR(AX221/$X221)=TRUE,"",AX221/$X221)</f>
        <v/>
      </c>
      <c r="AZ221" s="173">
        <v>4.4000000000000004</v>
      </c>
      <c r="BA221" s="174">
        <v>6.6</v>
      </c>
      <c r="BB221" s="172" t="str">
        <f t="shared" ca="1" si="187"/>
        <v/>
      </c>
      <c r="BC221" s="177" t="str">
        <f>リスト!O205</f>
        <v>NG</v>
      </c>
      <c r="BD221" s="176" t="str">
        <f t="shared" ca="1" si="188"/>
        <v/>
      </c>
      <c r="BE221" s="193" t="str">
        <f t="shared" ca="1" si="189"/>
        <v/>
      </c>
      <c r="BF221" s="194" t="str">
        <f t="shared" ref="BF221:BF252" ca="1" si="200">IF(ISERROR(BE221/$X221)=TRUE,"",BE221/$X221)</f>
        <v/>
      </c>
      <c r="BG221" s="173">
        <v>1.6</v>
      </c>
      <c r="BH221" s="174">
        <v>2.4</v>
      </c>
      <c r="BI221" s="172" t="str">
        <f t="shared" ca="1" si="190"/>
        <v/>
      </c>
      <c r="BJ221" s="140"/>
      <c r="BK221" s="140"/>
      <c r="BL221" s="178" t="str">
        <f>リスト!P205</f>
        <v>NG</v>
      </c>
      <c r="BM221" s="176" t="str">
        <f t="shared" ca="1" si="191"/>
        <v/>
      </c>
      <c r="BN221" s="193" t="str">
        <f t="shared" ca="1" si="192"/>
        <v/>
      </c>
      <c r="BO221" s="194" t="str">
        <f t="shared" ref="BO221:BO252" ca="1" si="201">IF(ISERROR(BN221/$X221)=TRUE,"",BN221/$X221)</f>
        <v/>
      </c>
      <c r="BP221" s="173">
        <v>0.4</v>
      </c>
      <c r="BQ221" s="174">
        <v>0.6</v>
      </c>
      <c r="BR221" s="172" t="str">
        <f t="shared" ca="1" si="193"/>
        <v/>
      </c>
      <c r="BS221" s="175" t="str">
        <f>リスト!Q205</f>
        <v>NG</v>
      </c>
      <c r="BT221" s="176" t="str">
        <f t="shared" ca="1" si="194"/>
        <v/>
      </c>
      <c r="BU221" s="179" t="str">
        <f t="shared" ca="1" si="195"/>
        <v/>
      </c>
      <c r="BV221" s="180" t="str">
        <f t="shared" ref="BV221:BV252" ca="1" si="202">IF(ISERROR(BU221/$X221)=TRUE,"",BU221/$X221)</f>
        <v/>
      </c>
      <c r="BW221" s="189">
        <v>0</v>
      </c>
      <c r="BX221" s="190">
        <v>0</v>
      </c>
      <c r="BY221" s="180" t="str">
        <f t="shared" ca="1" si="196"/>
        <v/>
      </c>
      <c r="BZ221" t="e">
        <f>リスト!#REF!</f>
        <v>#REF!</v>
      </c>
      <c r="CA221" s="290" t="e">
        <f>INDEX(リスト!X:X,MATCH($C221,リスト!$D:$D,0))</f>
        <v>#N/A</v>
      </c>
    </row>
    <row r="222" spans="1:79">
      <c r="A222" s="167">
        <f t="shared" si="163"/>
        <v>217</v>
      </c>
      <c r="B222" s="186" t="str">
        <f>リスト!C206</f>
        <v/>
      </c>
      <c r="C222" s="187">
        <f>リスト!D206</f>
        <v>0</v>
      </c>
      <c r="D222" s="188">
        <f>リスト!E206</f>
        <v>0</v>
      </c>
      <c r="E222" s="224">
        <f t="shared" ca="1" si="166"/>
        <v>17</v>
      </c>
      <c r="F222" s="172">
        <f t="shared" ca="1" si="164"/>
        <v>14.579759862778731</v>
      </c>
      <c r="G222" s="173">
        <v>6</v>
      </c>
      <c r="H222" s="174">
        <v>10</v>
      </c>
      <c r="I222" s="172">
        <f t="shared" ca="1" si="167"/>
        <v>4.5797598627787313</v>
      </c>
      <c r="J222" s="133"/>
      <c r="K222" s="175" t="str">
        <f>リスト!H206</f>
        <v>NG</v>
      </c>
      <c r="L222" s="176" t="str">
        <f t="shared" ca="1" si="168"/>
        <v/>
      </c>
      <c r="M222" s="171">
        <f t="shared" ca="1" si="169"/>
        <v>31</v>
      </c>
      <c r="N222" s="177" t="str">
        <f>リスト!I206</f>
        <v>NG</v>
      </c>
      <c r="O222" s="176" t="str">
        <f t="shared" ca="1" si="170"/>
        <v/>
      </c>
      <c r="P222" s="171">
        <f t="shared" ca="1" si="171"/>
        <v>26</v>
      </c>
      <c r="Q222" s="172">
        <f t="shared" ca="1" si="172"/>
        <v>0.83870967741935487</v>
      </c>
      <c r="R222" s="173">
        <v>0.56000000000000005</v>
      </c>
      <c r="S222" s="174">
        <v>0.84</v>
      </c>
      <c r="T222" s="172" t="str">
        <f t="shared" ca="1" si="173"/>
        <v/>
      </c>
      <c r="U222" s="140"/>
      <c r="V222" s="178" t="str">
        <f>リスト!J206</f>
        <v>NG</v>
      </c>
      <c r="W222" s="176" t="str">
        <f t="shared" ca="1" si="174"/>
        <v/>
      </c>
      <c r="X222" s="225">
        <f t="shared" ca="1" si="175"/>
        <v>1.1659999999999999</v>
      </c>
      <c r="Y222" s="175" t="str">
        <f>リスト!K206</f>
        <v>NG</v>
      </c>
      <c r="Z222" s="176" t="str">
        <f t="shared" ca="1" si="176"/>
        <v/>
      </c>
      <c r="AA222" s="179">
        <f t="shared" ca="1" si="177"/>
        <v>12</v>
      </c>
      <c r="AB222" s="180">
        <f t="shared" ca="1" si="178"/>
        <v>10.291595197255575</v>
      </c>
      <c r="AC222" s="189">
        <v>8</v>
      </c>
      <c r="AD222" s="190">
        <v>12</v>
      </c>
      <c r="AE222" s="180" t="str">
        <f t="shared" ca="1" si="165"/>
        <v/>
      </c>
      <c r="AF222" s="140"/>
      <c r="AG222" s="177" t="str">
        <f>リスト!L206</f>
        <v>NG</v>
      </c>
      <c r="AH222" s="176" t="str">
        <f t="shared" ca="1" si="179"/>
        <v/>
      </c>
      <c r="AI222" s="229">
        <f t="shared" ca="1" si="197"/>
        <v>203</v>
      </c>
      <c r="AJ222" s="183">
        <f t="shared" ca="1" si="180"/>
        <v>174.09948542024014</v>
      </c>
      <c r="AK222" s="184">
        <v>200</v>
      </c>
      <c r="AL222" s="185">
        <v>300</v>
      </c>
      <c r="AM222" s="183" t="str">
        <f t="shared" ca="1" si="181"/>
        <v/>
      </c>
      <c r="AN222" s="175" t="str">
        <f>リスト!M206</f>
        <v>NG</v>
      </c>
      <c r="AO222" s="176" t="str">
        <f t="shared" ca="1" si="182"/>
        <v/>
      </c>
      <c r="AP222" s="179">
        <f t="shared" ca="1" si="183"/>
        <v>10</v>
      </c>
      <c r="AQ222" s="172">
        <f t="shared" ca="1" si="198"/>
        <v>4.9261083743842358</v>
      </c>
      <c r="AR222" s="191">
        <v>4</v>
      </c>
      <c r="AS222" s="192">
        <v>6</v>
      </c>
      <c r="AT222" s="172" t="str">
        <f t="shared" ca="1" si="184"/>
        <v/>
      </c>
      <c r="AU222" s="122"/>
      <c r="AV222" s="175" t="str">
        <f>リスト!N206</f>
        <v>NG</v>
      </c>
      <c r="AW222" s="176" t="str">
        <f t="shared" ca="1" si="185"/>
        <v/>
      </c>
      <c r="AX222" s="193">
        <f t="shared" ca="1" si="186"/>
        <v>5</v>
      </c>
      <c r="AY222" s="194">
        <f t="shared" ca="1" si="199"/>
        <v>4.2881646655231567</v>
      </c>
      <c r="AZ222" s="173">
        <v>4.4000000000000004</v>
      </c>
      <c r="BA222" s="174">
        <v>6.6</v>
      </c>
      <c r="BB222" s="172" t="str">
        <f t="shared" ca="1" si="187"/>
        <v/>
      </c>
      <c r="BC222" s="177" t="str">
        <f>リスト!O206</f>
        <v>NG</v>
      </c>
      <c r="BD222" s="176" t="str">
        <f t="shared" ca="1" si="188"/>
        <v/>
      </c>
      <c r="BE222" s="193">
        <f t="shared" ca="1" si="189"/>
        <v>4</v>
      </c>
      <c r="BF222" s="194">
        <f t="shared" ca="1" si="200"/>
        <v>3.4305317324185252</v>
      </c>
      <c r="BG222" s="173">
        <v>1.6</v>
      </c>
      <c r="BH222" s="174">
        <v>2.4</v>
      </c>
      <c r="BI222" s="172" t="str">
        <f t="shared" ca="1" si="190"/>
        <v/>
      </c>
      <c r="BJ222" s="140"/>
      <c r="BK222" s="140"/>
      <c r="BL222" s="178" t="str">
        <f>リスト!P206</f>
        <v>NG</v>
      </c>
      <c r="BM222" s="176" t="str">
        <f t="shared" ca="1" si="191"/>
        <v/>
      </c>
      <c r="BN222" s="193">
        <f t="shared" ca="1" si="192"/>
        <v>0</v>
      </c>
      <c r="BO222" s="194">
        <f t="shared" ca="1" si="201"/>
        <v>0</v>
      </c>
      <c r="BP222" s="173">
        <v>0.4</v>
      </c>
      <c r="BQ222" s="174">
        <v>0.6</v>
      </c>
      <c r="BR222" s="172" t="str">
        <f t="shared" ca="1" si="193"/>
        <v/>
      </c>
      <c r="BS222" s="175" t="str">
        <f>リスト!Q206</f>
        <v>NG</v>
      </c>
      <c r="BT222" s="176" t="str">
        <f t="shared" ca="1" si="194"/>
        <v/>
      </c>
      <c r="BU222" s="179">
        <f t="shared" ca="1" si="195"/>
        <v>0</v>
      </c>
      <c r="BV222" s="180">
        <f t="shared" ca="1" si="202"/>
        <v>0</v>
      </c>
      <c r="BW222" s="189">
        <v>0</v>
      </c>
      <c r="BX222" s="190">
        <v>0</v>
      </c>
      <c r="BY222" s="180" t="str">
        <f t="shared" ca="1" si="196"/>
        <v/>
      </c>
      <c r="BZ222" t="e">
        <f>リスト!#REF!</f>
        <v>#REF!</v>
      </c>
      <c r="CA222" s="290" t="e">
        <f>INDEX(リスト!X:X,MATCH($C222,リスト!$D:$D,0))</f>
        <v>#N/A</v>
      </c>
    </row>
    <row r="223" spans="1:79">
      <c r="A223" s="167">
        <f t="shared" si="163"/>
        <v>218</v>
      </c>
      <c r="B223" s="186" t="str">
        <f>リスト!C207</f>
        <v/>
      </c>
      <c r="C223" s="187">
        <f>リスト!D207</f>
        <v>0</v>
      </c>
      <c r="D223" s="188">
        <f>リスト!E207</f>
        <v>0</v>
      </c>
      <c r="E223" s="224">
        <f t="shared" ca="1" si="166"/>
        <v>2</v>
      </c>
      <c r="F223" s="172">
        <f t="shared" ca="1" si="164"/>
        <v>1.8298261665141813</v>
      </c>
      <c r="G223" s="173">
        <v>6</v>
      </c>
      <c r="H223" s="174">
        <v>10</v>
      </c>
      <c r="I223" s="172" t="e">
        <f t="shared" ca="1" si="167"/>
        <v>#VALUE!</v>
      </c>
      <c r="J223" s="133"/>
      <c r="K223" s="175" t="str">
        <f>リスト!H207</f>
        <v>NG</v>
      </c>
      <c r="L223" s="176" t="str">
        <f t="shared" ca="1" si="168"/>
        <v/>
      </c>
      <c r="M223" s="171">
        <f t="shared" ca="1" si="169"/>
        <v>30</v>
      </c>
      <c r="N223" s="177" t="str">
        <f>リスト!I207</f>
        <v>NG</v>
      </c>
      <c r="O223" s="176" t="str">
        <f t="shared" ca="1" si="170"/>
        <v/>
      </c>
      <c r="P223" s="171">
        <f t="shared" ca="1" si="171"/>
        <v>21</v>
      </c>
      <c r="Q223" s="172">
        <f t="shared" ca="1" si="172"/>
        <v>0.7</v>
      </c>
      <c r="R223" s="173">
        <v>0.56000000000000005</v>
      </c>
      <c r="S223" s="174">
        <v>0.84</v>
      </c>
      <c r="T223" s="172" t="str">
        <f t="shared" ca="1" si="173"/>
        <v/>
      </c>
      <c r="U223" s="140"/>
      <c r="V223" s="178" t="str">
        <f>リスト!J207</f>
        <v>NG</v>
      </c>
      <c r="W223" s="176" t="str">
        <f t="shared" ca="1" si="174"/>
        <v/>
      </c>
      <c r="X223" s="225">
        <f t="shared" ca="1" si="175"/>
        <v>1.093</v>
      </c>
      <c r="Y223" s="175" t="str">
        <f>リスト!K207</f>
        <v>NG</v>
      </c>
      <c r="Z223" s="176" t="str">
        <f t="shared" ca="1" si="176"/>
        <v/>
      </c>
      <c r="AA223" s="179">
        <f t="shared" ca="1" si="177"/>
        <v>6</v>
      </c>
      <c r="AB223" s="180">
        <f t="shared" ca="1" si="178"/>
        <v>5.4894784995425434</v>
      </c>
      <c r="AC223" s="189">
        <v>8</v>
      </c>
      <c r="AD223" s="190">
        <v>12</v>
      </c>
      <c r="AE223" s="180" t="str">
        <f t="shared" ca="1" si="165"/>
        <v/>
      </c>
      <c r="AF223" s="140"/>
      <c r="AG223" s="177" t="str">
        <f>リスト!L207</f>
        <v>NG</v>
      </c>
      <c r="AH223" s="176" t="str">
        <f t="shared" ca="1" si="179"/>
        <v/>
      </c>
      <c r="AI223" s="229">
        <f t="shared" ca="1" si="197"/>
        <v>123</v>
      </c>
      <c r="AJ223" s="183">
        <f t="shared" ca="1" si="180"/>
        <v>112.53430924062215</v>
      </c>
      <c r="AK223" s="184">
        <v>200</v>
      </c>
      <c r="AL223" s="185">
        <v>300</v>
      </c>
      <c r="AM223" s="183" t="str">
        <f t="shared" ca="1" si="181"/>
        <v/>
      </c>
      <c r="AN223" s="175" t="str">
        <f>リスト!M207</f>
        <v>NG</v>
      </c>
      <c r="AO223" s="176" t="str">
        <f t="shared" ca="1" si="182"/>
        <v/>
      </c>
      <c r="AP223" s="179">
        <f t="shared" ca="1" si="183"/>
        <v>8</v>
      </c>
      <c r="AQ223" s="172">
        <f t="shared" ca="1" si="198"/>
        <v>6.5040650406504064</v>
      </c>
      <c r="AR223" s="191">
        <v>4</v>
      </c>
      <c r="AS223" s="192">
        <v>6</v>
      </c>
      <c r="AT223" s="172" t="str">
        <f t="shared" ca="1" si="184"/>
        <v/>
      </c>
      <c r="AU223" s="122"/>
      <c r="AV223" s="175" t="str">
        <f>リスト!N207</f>
        <v>NG</v>
      </c>
      <c r="AW223" s="176" t="str">
        <f t="shared" ca="1" si="185"/>
        <v/>
      </c>
      <c r="AX223" s="193">
        <f t="shared" ca="1" si="186"/>
        <v>5</v>
      </c>
      <c r="AY223" s="194">
        <f t="shared" ca="1" si="199"/>
        <v>4.574565416285453</v>
      </c>
      <c r="AZ223" s="173">
        <v>4.4000000000000004</v>
      </c>
      <c r="BA223" s="174">
        <v>6.6</v>
      </c>
      <c r="BB223" s="172" t="str">
        <f t="shared" ca="1" si="187"/>
        <v/>
      </c>
      <c r="BC223" s="177" t="str">
        <f>リスト!O207</f>
        <v>NG</v>
      </c>
      <c r="BD223" s="176" t="str">
        <f t="shared" ca="1" si="188"/>
        <v/>
      </c>
      <c r="BE223" s="193">
        <f t="shared" ca="1" si="189"/>
        <v>2</v>
      </c>
      <c r="BF223" s="194">
        <f t="shared" ca="1" si="200"/>
        <v>1.8298261665141813</v>
      </c>
      <c r="BG223" s="173">
        <v>1.6</v>
      </c>
      <c r="BH223" s="174">
        <v>2.4</v>
      </c>
      <c r="BI223" s="172" t="str">
        <f t="shared" ca="1" si="190"/>
        <v/>
      </c>
      <c r="BJ223" s="140"/>
      <c r="BK223" s="140"/>
      <c r="BL223" s="178" t="str">
        <f>リスト!P207</f>
        <v>NG</v>
      </c>
      <c r="BM223" s="176" t="str">
        <f t="shared" ca="1" si="191"/>
        <v/>
      </c>
      <c r="BN223" s="193">
        <f t="shared" ca="1" si="192"/>
        <v>0</v>
      </c>
      <c r="BO223" s="194">
        <f t="shared" ca="1" si="201"/>
        <v>0</v>
      </c>
      <c r="BP223" s="173">
        <v>0.4</v>
      </c>
      <c r="BQ223" s="174">
        <v>0.6</v>
      </c>
      <c r="BR223" s="172" t="str">
        <f t="shared" ca="1" si="193"/>
        <v/>
      </c>
      <c r="BS223" s="175" t="str">
        <f>リスト!Q207</f>
        <v>NG</v>
      </c>
      <c r="BT223" s="176" t="str">
        <f t="shared" ca="1" si="194"/>
        <v/>
      </c>
      <c r="BU223" s="179">
        <f t="shared" ca="1" si="195"/>
        <v>0</v>
      </c>
      <c r="BV223" s="180">
        <f t="shared" ca="1" si="202"/>
        <v>0</v>
      </c>
      <c r="BW223" s="189">
        <v>0</v>
      </c>
      <c r="BX223" s="190">
        <v>0</v>
      </c>
      <c r="BY223" s="180" t="str">
        <f t="shared" ca="1" si="196"/>
        <v/>
      </c>
      <c r="BZ223" t="e">
        <f>リスト!#REF!</f>
        <v>#REF!</v>
      </c>
      <c r="CA223" s="290" t="e">
        <f>INDEX(リスト!X:X,MATCH($C223,リスト!$D:$D,0))</f>
        <v>#N/A</v>
      </c>
    </row>
    <row r="224" spans="1:79">
      <c r="A224" s="167">
        <f t="shared" si="163"/>
        <v>219</v>
      </c>
      <c r="B224" s="186" t="str">
        <f>リスト!C208</f>
        <v/>
      </c>
      <c r="C224" s="187">
        <f>リスト!D208</f>
        <v>0</v>
      </c>
      <c r="D224" s="188">
        <f>リスト!E208</f>
        <v>0</v>
      </c>
      <c r="E224" s="224">
        <f t="shared" ca="1" si="166"/>
        <v>9</v>
      </c>
      <c r="F224" s="172">
        <f t="shared" ca="1" si="164"/>
        <v>14.90066225165563</v>
      </c>
      <c r="G224" s="173">
        <v>6</v>
      </c>
      <c r="H224" s="174">
        <v>10</v>
      </c>
      <c r="I224" s="172">
        <f t="shared" ca="1" si="167"/>
        <v>4.9006622516556302</v>
      </c>
      <c r="J224" s="133"/>
      <c r="K224" s="175" t="str">
        <f>リスト!H208</f>
        <v>NG</v>
      </c>
      <c r="L224" s="176" t="str">
        <f t="shared" ca="1" si="168"/>
        <v/>
      </c>
      <c r="M224" s="171">
        <f t="shared" ca="1" si="169"/>
        <v>22</v>
      </c>
      <c r="N224" s="177" t="str">
        <f>リスト!I208</f>
        <v>NG</v>
      </c>
      <c r="O224" s="176" t="str">
        <f t="shared" ca="1" si="170"/>
        <v/>
      </c>
      <c r="P224" s="171">
        <f t="shared" ca="1" si="171"/>
        <v>9</v>
      </c>
      <c r="Q224" s="172">
        <f t="shared" ca="1" si="172"/>
        <v>0.40909090909090912</v>
      </c>
      <c r="R224" s="173">
        <v>0.56000000000000005</v>
      </c>
      <c r="S224" s="174">
        <v>0.84</v>
      </c>
      <c r="T224" s="172" t="str">
        <f t="shared" ca="1" si="173"/>
        <v/>
      </c>
      <c r="U224" s="140"/>
      <c r="V224" s="178" t="str">
        <f>リスト!J208</f>
        <v>NG</v>
      </c>
      <c r="W224" s="176" t="str">
        <f t="shared" ca="1" si="174"/>
        <v/>
      </c>
      <c r="X224" s="225">
        <f t="shared" ca="1" si="175"/>
        <v>0.60399999999999998</v>
      </c>
      <c r="Y224" s="175" t="str">
        <f>リスト!K208</f>
        <v>NG</v>
      </c>
      <c r="Z224" s="176" t="str">
        <f t="shared" ca="1" si="176"/>
        <v/>
      </c>
      <c r="AA224" s="179">
        <f t="shared" ca="1" si="177"/>
        <v>14</v>
      </c>
      <c r="AB224" s="180">
        <f t="shared" ca="1" si="178"/>
        <v>23.17880794701987</v>
      </c>
      <c r="AC224" s="189">
        <v>8</v>
      </c>
      <c r="AD224" s="190">
        <v>12</v>
      </c>
      <c r="AE224" s="180" t="str">
        <f t="shared" ca="1" si="165"/>
        <v/>
      </c>
      <c r="AF224" s="140"/>
      <c r="AG224" s="177" t="str">
        <f>リスト!L208</f>
        <v>NG</v>
      </c>
      <c r="AH224" s="176" t="str">
        <f t="shared" ca="1" si="179"/>
        <v/>
      </c>
      <c r="AI224" s="229">
        <f t="shared" ca="1" si="197"/>
        <v>66</v>
      </c>
      <c r="AJ224" s="183">
        <f t="shared" ca="1" si="180"/>
        <v>109.27152317880795</v>
      </c>
      <c r="AK224" s="184">
        <v>200</v>
      </c>
      <c r="AL224" s="185">
        <v>300</v>
      </c>
      <c r="AM224" s="183" t="str">
        <f t="shared" ca="1" si="181"/>
        <v/>
      </c>
      <c r="AN224" s="175" t="str">
        <f>リスト!M208</f>
        <v>NG</v>
      </c>
      <c r="AO224" s="176" t="str">
        <f t="shared" ca="1" si="182"/>
        <v/>
      </c>
      <c r="AP224" s="179">
        <f t="shared" ca="1" si="183"/>
        <v>12</v>
      </c>
      <c r="AQ224" s="172">
        <f t="shared" ca="1" si="198"/>
        <v>18.18181818181818</v>
      </c>
      <c r="AR224" s="191">
        <v>4</v>
      </c>
      <c r="AS224" s="192">
        <v>6</v>
      </c>
      <c r="AT224" s="172" t="str">
        <f t="shared" ca="1" si="184"/>
        <v/>
      </c>
      <c r="AU224" s="122"/>
      <c r="AV224" s="175" t="str">
        <f>リスト!N208</f>
        <v>NG</v>
      </c>
      <c r="AW224" s="176" t="str">
        <f t="shared" ca="1" si="185"/>
        <v/>
      </c>
      <c r="AX224" s="193">
        <f t="shared" ca="1" si="186"/>
        <v>12</v>
      </c>
      <c r="AY224" s="194">
        <f t="shared" ca="1" si="199"/>
        <v>19.867549668874172</v>
      </c>
      <c r="AZ224" s="173">
        <v>4.4000000000000004</v>
      </c>
      <c r="BA224" s="174">
        <v>6.6</v>
      </c>
      <c r="BB224" s="172" t="str">
        <f t="shared" ca="1" si="187"/>
        <v/>
      </c>
      <c r="BC224" s="177" t="str">
        <f>リスト!O208</f>
        <v>NG</v>
      </c>
      <c r="BD224" s="176" t="str">
        <f t="shared" ca="1" si="188"/>
        <v/>
      </c>
      <c r="BE224" s="193">
        <f t="shared" ca="1" si="189"/>
        <v>0</v>
      </c>
      <c r="BF224" s="194">
        <f t="shared" ca="1" si="200"/>
        <v>0</v>
      </c>
      <c r="BG224" s="173">
        <v>1.6</v>
      </c>
      <c r="BH224" s="174">
        <v>2.4</v>
      </c>
      <c r="BI224" s="172" t="str">
        <f t="shared" ca="1" si="190"/>
        <v/>
      </c>
      <c r="BJ224" s="140"/>
      <c r="BK224" s="140"/>
      <c r="BL224" s="178" t="str">
        <f>リスト!P208</f>
        <v>NG</v>
      </c>
      <c r="BM224" s="176" t="str">
        <f t="shared" ca="1" si="191"/>
        <v/>
      </c>
      <c r="BN224" s="193">
        <f t="shared" ca="1" si="192"/>
        <v>0</v>
      </c>
      <c r="BO224" s="194">
        <f t="shared" ca="1" si="201"/>
        <v>0</v>
      </c>
      <c r="BP224" s="173">
        <v>0.4</v>
      </c>
      <c r="BQ224" s="174">
        <v>0.6</v>
      </c>
      <c r="BR224" s="172" t="str">
        <f t="shared" ca="1" si="193"/>
        <v/>
      </c>
      <c r="BS224" s="175" t="str">
        <f>リスト!Q208</f>
        <v>NG</v>
      </c>
      <c r="BT224" s="176" t="str">
        <f t="shared" ca="1" si="194"/>
        <v/>
      </c>
      <c r="BU224" s="179">
        <f t="shared" ca="1" si="195"/>
        <v>0</v>
      </c>
      <c r="BV224" s="180">
        <f t="shared" ca="1" si="202"/>
        <v>0</v>
      </c>
      <c r="BW224" s="189">
        <v>0</v>
      </c>
      <c r="BX224" s="190">
        <v>0</v>
      </c>
      <c r="BY224" s="180" t="str">
        <f t="shared" ca="1" si="196"/>
        <v/>
      </c>
      <c r="BZ224" t="e">
        <f>リスト!#REF!</f>
        <v>#REF!</v>
      </c>
      <c r="CA224" s="290" t="e">
        <f>INDEX(リスト!X:X,MATCH($C224,リスト!$D:$D,0))</f>
        <v>#N/A</v>
      </c>
    </row>
    <row r="225" spans="1:79">
      <c r="A225" s="167">
        <f t="shared" si="163"/>
        <v>220</v>
      </c>
      <c r="B225" s="186" t="str">
        <f>リスト!C209</f>
        <v/>
      </c>
      <c r="C225" s="187">
        <f>リスト!D209</f>
        <v>0</v>
      </c>
      <c r="D225" s="188">
        <f>リスト!E209</f>
        <v>0</v>
      </c>
      <c r="E225" s="224">
        <f t="shared" ca="1" si="166"/>
        <v>1</v>
      </c>
      <c r="F225" s="172">
        <f t="shared" ca="1" si="164"/>
        <v>2.2675736961451247</v>
      </c>
      <c r="G225" s="173">
        <v>6</v>
      </c>
      <c r="H225" s="174">
        <v>10</v>
      </c>
      <c r="I225" s="172" t="e">
        <f t="shared" ca="1" si="167"/>
        <v>#VALUE!</v>
      </c>
      <c r="J225" s="133"/>
      <c r="K225" s="175" t="str">
        <f>リスト!H209</f>
        <v>NG</v>
      </c>
      <c r="L225" s="176" t="str">
        <f t="shared" ca="1" si="168"/>
        <v/>
      </c>
      <c r="M225" s="171">
        <f t="shared" ca="1" si="169"/>
        <v>21</v>
      </c>
      <c r="N225" s="177" t="str">
        <f>リスト!I209</f>
        <v>NG</v>
      </c>
      <c r="O225" s="176" t="str">
        <f t="shared" ca="1" si="170"/>
        <v/>
      </c>
      <c r="P225" s="171">
        <f t="shared" ca="1" si="171"/>
        <v>12</v>
      </c>
      <c r="Q225" s="172">
        <f t="shared" ca="1" si="172"/>
        <v>0.5714285714285714</v>
      </c>
      <c r="R225" s="173">
        <v>0.56000000000000005</v>
      </c>
      <c r="S225" s="174">
        <v>0.84</v>
      </c>
      <c r="T225" s="172" t="str">
        <f t="shared" ca="1" si="173"/>
        <v/>
      </c>
      <c r="U225" s="140"/>
      <c r="V225" s="178" t="str">
        <f>リスト!J209</f>
        <v>NG</v>
      </c>
      <c r="W225" s="176" t="str">
        <f t="shared" ca="1" si="174"/>
        <v/>
      </c>
      <c r="X225" s="225">
        <f t="shared" ca="1" si="175"/>
        <v>0.441</v>
      </c>
      <c r="Y225" s="175" t="str">
        <f>リスト!K209</f>
        <v>NG</v>
      </c>
      <c r="Z225" s="176" t="str">
        <f t="shared" ca="1" si="176"/>
        <v/>
      </c>
      <c r="AA225" s="179">
        <f t="shared" ca="1" si="177"/>
        <v>6</v>
      </c>
      <c r="AB225" s="180">
        <f t="shared" ca="1" si="178"/>
        <v>13.605442176870747</v>
      </c>
      <c r="AC225" s="189">
        <v>8</v>
      </c>
      <c r="AD225" s="190">
        <v>12</v>
      </c>
      <c r="AE225" s="180" t="str">
        <f t="shared" ca="1" si="165"/>
        <v/>
      </c>
      <c r="AF225" s="140"/>
      <c r="AG225" s="177" t="str">
        <f>リスト!L209</f>
        <v>NG</v>
      </c>
      <c r="AH225" s="176" t="str">
        <f t="shared" ca="1" si="179"/>
        <v/>
      </c>
      <c r="AI225" s="229">
        <f t="shared" ca="1" si="197"/>
        <v>53</v>
      </c>
      <c r="AJ225" s="183">
        <f t="shared" ca="1" si="180"/>
        <v>120.18140589569161</v>
      </c>
      <c r="AK225" s="184">
        <v>200</v>
      </c>
      <c r="AL225" s="185">
        <v>300</v>
      </c>
      <c r="AM225" s="183" t="str">
        <f t="shared" ca="1" si="181"/>
        <v/>
      </c>
      <c r="AN225" s="175" t="str">
        <f>リスト!M209</f>
        <v>NG</v>
      </c>
      <c r="AO225" s="176" t="str">
        <f t="shared" ca="1" si="182"/>
        <v/>
      </c>
      <c r="AP225" s="179">
        <f t="shared" ca="1" si="183"/>
        <v>11</v>
      </c>
      <c r="AQ225" s="172">
        <f t="shared" ca="1" si="198"/>
        <v>20.754716981132074</v>
      </c>
      <c r="AR225" s="191">
        <v>4</v>
      </c>
      <c r="AS225" s="192">
        <v>6</v>
      </c>
      <c r="AT225" s="172" t="str">
        <f t="shared" ca="1" si="184"/>
        <v/>
      </c>
      <c r="AU225" s="122"/>
      <c r="AV225" s="175" t="str">
        <f>リスト!N209</f>
        <v>NG</v>
      </c>
      <c r="AW225" s="176" t="str">
        <f t="shared" ca="1" si="185"/>
        <v/>
      </c>
      <c r="AX225" s="193">
        <f t="shared" ca="1" si="186"/>
        <v>3</v>
      </c>
      <c r="AY225" s="194">
        <f t="shared" ca="1" si="199"/>
        <v>6.8027210884353737</v>
      </c>
      <c r="AZ225" s="173">
        <v>4.4000000000000004</v>
      </c>
      <c r="BA225" s="174">
        <v>6.6</v>
      </c>
      <c r="BB225" s="172" t="str">
        <f t="shared" ca="1" si="187"/>
        <v/>
      </c>
      <c r="BC225" s="177" t="str">
        <f>リスト!O209</f>
        <v>NG</v>
      </c>
      <c r="BD225" s="176" t="str">
        <f t="shared" ca="1" si="188"/>
        <v/>
      </c>
      <c r="BE225" s="193">
        <f t="shared" ca="1" si="189"/>
        <v>0</v>
      </c>
      <c r="BF225" s="194">
        <f t="shared" ca="1" si="200"/>
        <v>0</v>
      </c>
      <c r="BG225" s="173">
        <v>1.6</v>
      </c>
      <c r="BH225" s="174">
        <v>2.4</v>
      </c>
      <c r="BI225" s="172" t="str">
        <f t="shared" ca="1" si="190"/>
        <v/>
      </c>
      <c r="BJ225" s="140"/>
      <c r="BK225" s="140"/>
      <c r="BL225" s="178" t="str">
        <f>リスト!P209</f>
        <v>NG</v>
      </c>
      <c r="BM225" s="176" t="str">
        <f t="shared" ca="1" si="191"/>
        <v/>
      </c>
      <c r="BN225" s="193">
        <f t="shared" ca="1" si="192"/>
        <v>0</v>
      </c>
      <c r="BO225" s="194">
        <f t="shared" ca="1" si="201"/>
        <v>0</v>
      </c>
      <c r="BP225" s="173">
        <v>0.4</v>
      </c>
      <c r="BQ225" s="174">
        <v>0.6</v>
      </c>
      <c r="BR225" s="172" t="str">
        <f t="shared" ca="1" si="193"/>
        <v/>
      </c>
      <c r="BS225" s="175" t="str">
        <f>リスト!Q209</f>
        <v>NG</v>
      </c>
      <c r="BT225" s="176" t="str">
        <f t="shared" ca="1" si="194"/>
        <v/>
      </c>
      <c r="BU225" s="179">
        <f t="shared" ca="1" si="195"/>
        <v>0</v>
      </c>
      <c r="BV225" s="180">
        <f t="shared" ca="1" si="202"/>
        <v>0</v>
      </c>
      <c r="BW225" s="189">
        <v>0</v>
      </c>
      <c r="BX225" s="190">
        <v>0</v>
      </c>
      <c r="BY225" s="180" t="str">
        <f t="shared" ca="1" si="196"/>
        <v/>
      </c>
      <c r="BZ225" t="e">
        <f>リスト!#REF!</f>
        <v>#REF!</v>
      </c>
      <c r="CA225" s="290" t="e">
        <f>INDEX(リスト!X:X,MATCH($C225,リスト!$D:$D,0))</f>
        <v>#N/A</v>
      </c>
    </row>
    <row r="226" spans="1:79">
      <c r="A226" s="167">
        <f t="shared" si="163"/>
        <v>221</v>
      </c>
      <c r="B226" s="186" t="str">
        <f>リスト!C210</f>
        <v/>
      </c>
      <c r="C226" s="187">
        <f>リスト!D210</f>
        <v>0</v>
      </c>
      <c r="D226" s="188">
        <f>リスト!E210</f>
        <v>0</v>
      </c>
      <c r="E226" s="224">
        <f t="shared" ca="1" si="166"/>
        <v>10</v>
      </c>
      <c r="F226" s="172">
        <f t="shared" ca="1" si="164"/>
        <v>4.3802014892685062</v>
      </c>
      <c r="G226" s="173">
        <v>6</v>
      </c>
      <c r="H226" s="174">
        <v>10</v>
      </c>
      <c r="I226" s="172" t="e">
        <f t="shared" ca="1" si="167"/>
        <v>#VALUE!</v>
      </c>
      <c r="J226" s="133"/>
      <c r="K226" s="175" t="str">
        <f>リスト!H210</f>
        <v>NG</v>
      </c>
      <c r="L226" s="176" t="str">
        <f t="shared" ca="1" si="168"/>
        <v/>
      </c>
      <c r="M226" s="171">
        <f t="shared" ca="1" si="169"/>
        <v>57</v>
      </c>
      <c r="N226" s="177" t="str">
        <f>リスト!I210</f>
        <v>NG</v>
      </c>
      <c r="O226" s="176" t="str">
        <f t="shared" ca="1" si="170"/>
        <v/>
      </c>
      <c r="P226" s="171">
        <f t="shared" ca="1" si="171"/>
        <v>24</v>
      </c>
      <c r="Q226" s="172">
        <f t="shared" ca="1" si="172"/>
        <v>0.42105263157894735</v>
      </c>
      <c r="R226" s="173">
        <v>0.56000000000000005</v>
      </c>
      <c r="S226" s="174">
        <v>0.84</v>
      </c>
      <c r="T226" s="172" t="str">
        <f t="shared" ca="1" si="173"/>
        <v/>
      </c>
      <c r="U226" s="140"/>
      <c r="V226" s="178" t="str">
        <f>リスト!J210</f>
        <v>NG</v>
      </c>
      <c r="W226" s="176" t="str">
        <f t="shared" ca="1" si="174"/>
        <v/>
      </c>
      <c r="X226" s="225">
        <f t="shared" ca="1" si="175"/>
        <v>2.2829999999999999</v>
      </c>
      <c r="Y226" s="175" t="str">
        <f>リスト!K210</f>
        <v>NG</v>
      </c>
      <c r="Z226" s="176" t="str">
        <f t="shared" ca="1" si="176"/>
        <v/>
      </c>
      <c r="AA226" s="179">
        <f t="shared" ca="1" si="177"/>
        <v>20</v>
      </c>
      <c r="AB226" s="180">
        <f t="shared" ca="1" si="178"/>
        <v>8.7604029785370123</v>
      </c>
      <c r="AC226" s="189">
        <v>8</v>
      </c>
      <c r="AD226" s="190">
        <v>12</v>
      </c>
      <c r="AE226" s="180" t="str">
        <f t="shared" ca="1" si="165"/>
        <v/>
      </c>
      <c r="AF226" s="140"/>
      <c r="AG226" s="177" t="str">
        <f>リスト!L210</f>
        <v>NG</v>
      </c>
      <c r="AH226" s="176" t="str">
        <f t="shared" ca="1" si="179"/>
        <v/>
      </c>
      <c r="AI226" s="229">
        <f t="shared" ca="1" si="197"/>
        <v>917</v>
      </c>
      <c r="AJ226" s="183">
        <f t="shared" ca="1" si="180"/>
        <v>401.66447656592203</v>
      </c>
      <c r="AK226" s="184">
        <v>200</v>
      </c>
      <c r="AL226" s="185">
        <v>300</v>
      </c>
      <c r="AM226" s="183" t="str">
        <f t="shared" ca="1" si="181"/>
        <v/>
      </c>
      <c r="AN226" s="175" t="str">
        <f>リスト!M210</f>
        <v>NG</v>
      </c>
      <c r="AO226" s="176" t="str">
        <f t="shared" ca="1" si="182"/>
        <v/>
      </c>
      <c r="AP226" s="179">
        <f t="shared" ca="1" si="183"/>
        <v>23</v>
      </c>
      <c r="AQ226" s="172">
        <f t="shared" ca="1" si="198"/>
        <v>2.5081788440567068</v>
      </c>
      <c r="AR226" s="191">
        <v>4</v>
      </c>
      <c r="AS226" s="192">
        <v>6</v>
      </c>
      <c r="AT226" s="172" t="str">
        <f t="shared" ca="1" si="184"/>
        <v/>
      </c>
      <c r="AU226" s="122"/>
      <c r="AV226" s="175" t="str">
        <f>リスト!N210</f>
        <v>NG</v>
      </c>
      <c r="AW226" s="176" t="str">
        <f t="shared" ca="1" si="185"/>
        <v/>
      </c>
      <c r="AX226" s="193">
        <f t="shared" ca="1" si="186"/>
        <v>0</v>
      </c>
      <c r="AY226" s="194">
        <f t="shared" ca="1" si="199"/>
        <v>0</v>
      </c>
      <c r="AZ226" s="173">
        <v>4.4000000000000004</v>
      </c>
      <c r="BA226" s="174">
        <v>6.6</v>
      </c>
      <c r="BB226" s="172" t="str">
        <f t="shared" ca="1" si="187"/>
        <v/>
      </c>
      <c r="BC226" s="177" t="str">
        <f>リスト!O210</f>
        <v>NG</v>
      </c>
      <c r="BD226" s="176" t="str">
        <f t="shared" ca="1" si="188"/>
        <v/>
      </c>
      <c r="BE226" s="193" t="str">
        <f t="shared" ca="1" si="189"/>
        <v/>
      </c>
      <c r="BF226" s="194" t="str">
        <f t="shared" ca="1" si="200"/>
        <v/>
      </c>
      <c r="BG226" s="173">
        <v>1.6</v>
      </c>
      <c r="BH226" s="174">
        <v>2.4</v>
      </c>
      <c r="BI226" s="172" t="str">
        <f t="shared" ca="1" si="190"/>
        <v/>
      </c>
      <c r="BJ226" s="140"/>
      <c r="BK226" s="140"/>
      <c r="BL226" s="178" t="str">
        <f>リスト!P210</f>
        <v>NG</v>
      </c>
      <c r="BM226" s="176" t="str">
        <f t="shared" ca="1" si="191"/>
        <v/>
      </c>
      <c r="BN226" s="193">
        <f t="shared" ca="1" si="192"/>
        <v>0</v>
      </c>
      <c r="BO226" s="194">
        <f t="shared" ca="1" si="201"/>
        <v>0</v>
      </c>
      <c r="BP226" s="173">
        <v>0.4</v>
      </c>
      <c r="BQ226" s="174">
        <v>0.6</v>
      </c>
      <c r="BR226" s="172" t="str">
        <f t="shared" ca="1" si="193"/>
        <v/>
      </c>
      <c r="BS226" s="175" t="str">
        <f>リスト!Q210</f>
        <v>NG</v>
      </c>
      <c r="BT226" s="176" t="str">
        <f t="shared" ca="1" si="194"/>
        <v/>
      </c>
      <c r="BU226" s="179">
        <f t="shared" ca="1" si="195"/>
        <v>0</v>
      </c>
      <c r="BV226" s="180">
        <f t="shared" ca="1" si="202"/>
        <v>0</v>
      </c>
      <c r="BW226" s="189">
        <v>0</v>
      </c>
      <c r="BX226" s="190">
        <v>0</v>
      </c>
      <c r="BY226" s="180" t="str">
        <f t="shared" ca="1" si="196"/>
        <v/>
      </c>
      <c r="BZ226" t="e">
        <f>リスト!#REF!</f>
        <v>#REF!</v>
      </c>
      <c r="CA226" s="290" t="e">
        <f>INDEX(リスト!X:X,MATCH($C226,リスト!$D:$D,0))</f>
        <v>#N/A</v>
      </c>
    </row>
    <row r="227" spans="1:79">
      <c r="A227" s="167">
        <f t="shared" si="163"/>
        <v>222</v>
      </c>
      <c r="B227" s="186" t="str">
        <f>リスト!C211</f>
        <v/>
      </c>
      <c r="C227" s="187">
        <f>リスト!D211</f>
        <v>0</v>
      </c>
      <c r="D227" s="188">
        <f>リスト!E211</f>
        <v>0</v>
      </c>
      <c r="E227" s="224">
        <f t="shared" ca="1" si="166"/>
        <v>4</v>
      </c>
      <c r="F227" s="172">
        <f t="shared" ca="1" si="164"/>
        <v>11.494252873563219</v>
      </c>
      <c r="G227" s="173">
        <v>6</v>
      </c>
      <c r="H227" s="174">
        <v>10</v>
      </c>
      <c r="I227" s="172">
        <f t="shared" ca="1" si="167"/>
        <v>1.4942528735632195</v>
      </c>
      <c r="J227" s="133"/>
      <c r="K227" s="175" t="str">
        <f>リスト!H211</f>
        <v>NG</v>
      </c>
      <c r="L227" s="176" t="str">
        <f t="shared" ca="1" si="168"/>
        <v/>
      </c>
      <c r="M227" s="171">
        <f t="shared" ca="1" si="169"/>
        <v>18</v>
      </c>
      <c r="N227" s="177" t="str">
        <f>リスト!I211</f>
        <v>NG</v>
      </c>
      <c r="O227" s="176" t="str">
        <f t="shared" ca="1" si="170"/>
        <v/>
      </c>
      <c r="P227" s="171">
        <f t="shared" ca="1" si="171"/>
        <v>11</v>
      </c>
      <c r="Q227" s="172">
        <f t="shared" ca="1" si="172"/>
        <v>0.61111111111111116</v>
      </c>
      <c r="R227" s="173">
        <v>0.56000000000000005</v>
      </c>
      <c r="S227" s="174">
        <v>0.84</v>
      </c>
      <c r="T227" s="172" t="str">
        <f t="shared" ca="1" si="173"/>
        <v/>
      </c>
      <c r="U227" s="140"/>
      <c r="V227" s="178" t="str">
        <f>リスト!J211</f>
        <v>NG</v>
      </c>
      <c r="W227" s="176" t="str">
        <f t="shared" ca="1" si="174"/>
        <v/>
      </c>
      <c r="X227" s="225">
        <f t="shared" ca="1" si="175"/>
        <v>0.34799999999999998</v>
      </c>
      <c r="Y227" s="175" t="str">
        <f>リスト!K211</f>
        <v>NG</v>
      </c>
      <c r="Z227" s="176" t="str">
        <f t="shared" ca="1" si="176"/>
        <v/>
      </c>
      <c r="AA227" s="179">
        <f t="shared" ca="1" si="177"/>
        <v>16</v>
      </c>
      <c r="AB227" s="180">
        <f t="shared" ca="1" si="178"/>
        <v>45.977011494252878</v>
      </c>
      <c r="AC227" s="189">
        <v>8</v>
      </c>
      <c r="AD227" s="190">
        <v>12</v>
      </c>
      <c r="AE227" s="180" t="str">
        <f t="shared" ca="1" si="165"/>
        <v/>
      </c>
      <c r="AF227" s="140"/>
      <c r="AG227" s="177" t="str">
        <f>リスト!L211</f>
        <v>NG</v>
      </c>
      <c r="AH227" s="176" t="str">
        <f t="shared" ca="1" si="179"/>
        <v/>
      </c>
      <c r="AI227" s="229">
        <f t="shared" ca="1" si="197"/>
        <v>57</v>
      </c>
      <c r="AJ227" s="183">
        <f t="shared" ca="1" si="180"/>
        <v>163.79310344827587</v>
      </c>
      <c r="AK227" s="184">
        <v>200</v>
      </c>
      <c r="AL227" s="185">
        <v>300</v>
      </c>
      <c r="AM227" s="183" t="str">
        <f t="shared" ca="1" si="181"/>
        <v/>
      </c>
      <c r="AN227" s="175" t="str">
        <f>リスト!M211</f>
        <v>NG</v>
      </c>
      <c r="AO227" s="176" t="str">
        <f t="shared" ca="1" si="182"/>
        <v/>
      </c>
      <c r="AP227" s="179">
        <f t="shared" ca="1" si="183"/>
        <v>9</v>
      </c>
      <c r="AQ227" s="172">
        <f t="shared" ca="1" si="198"/>
        <v>15.789473684210524</v>
      </c>
      <c r="AR227" s="191">
        <v>4</v>
      </c>
      <c r="AS227" s="192">
        <v>6</v>
      </c>
      <c r="AT227" s="172" t="str">
        <f t="shared" ca="1" si="184"/>
        <v/>
      </c>
      <c r="AU227" s="122"/>
      <c r="AV227" s="175" t="str">
        <f>リスト!N211</f>
        <v>NG</v>
      </c>
      <c r="AW227" s="176" t="str">
        <f t="shared" ca="1" si="185"/>
        <v/>
      </c>
      <c r="AX227" s="193">
        <f t="shared" ca="1" si="186"/>
        <v>13</v>
      </c>
      <c r="AY227" s="194">
        <f t="shared" ca="1" si="199"/>
        <v>37.356321839080465</v>
      </c>
      <c r="AZ227" s="173">
        <v>4.4000000000000004</v>
      </c>
      <c r="BA227" s="174">
        <v>6.6</v>
      </c>
      <c r="BB227" s="172" t="str">
        <f t="shared" ca="1" si="187"/>
        <v/>
      </c>
      <c r="BC227" s="177" t="str">
        <f>リスト!O211</f>
        <v>NG</v>
      </c>
      <c r="BD227" s="176" t="str">
        <f t="shared" ca="1" si="188"/>
        <v/>
      </c>
      <c r="BE227" s="193">
        <f t="shared" ca="1" si="189"/>
        <v>0</v>
      </c>
      <c r="BF227" s="194">
        <f t="shared" ca="1" si="200"/>
        <v>0</v>
      </c>
      <c r="BG227" s="173">
        <v>1.6</v>
      </c>
      <c r="BH227" s="174">
        <v>2.4</v>
      </c>
      <c r="BI227" s="172" t="str">
        <f t="shared" ca="1" si="190"/>
        <v/>
      </c>
      <c r="BJ227" s="140"/>
      <c r="BK227" s="140"/>
      <c r="BL227" s="178" t="str">
        <f>リスト!P211</f>
        <v>NG</v>
      </c>
      <c r="BM227" s="176" t="str">
        <f t="shared" ca="1" si="191"/>
        <v/>
      </c>
      <c r="BN227" s="193">
        <f t="shared" ca="1" si="192"/>
        <v>0</v>
      </c>
      <c r="BO227" s="194">
        <f t="shared" ca="1" si="201"/>
        <v>0</v>
      </c>
      <c r="BP227" s="173">
        <v>0.4</v>
      </c>
      <c r="BQ227" s="174">
        <v>0.6</v>
      </c>
      <c r="BR227" s="172" t="str">
        <f t="shared" ca="1" si="193"/>
        <v/>
      </c>
      <c r="BS227" s="175" t="str">
        <f>リスト!Q211</f>
        <v>NG</v>
      </c>
      <c r="BT227" s="176" t="str">
        <f t="shared" ca="1" si="194"/>
        <v/>
      </c>
      <c r="BU227" s="179">
        <f t="shared" ca="1" si="195"/>
        <v>0</v>
      </c>
      <c r="BV227" s="180">
        <f t="shared" ca="1" si="202"/>
        <v>0</v>
      </c>
      <c r="BW227" s="189">
        <v>0</v>
      </c>
      <c r="BX227" s="190">
        <v>0</v>
      </c>
      <c r="BY227" s="180" t="str">
        <f t="shared" ca="1" si="196"/>
        <v/>
      </c>
      <c r="BZ227" t="e">
        <f>リスト!#REF!</f>
        <v>#REF!</v>
      </c>
      <c r="CA227" s="290" t="e">
        <f>INDEX(リスト!X:X,MATCH($C227,リスト!$D:$D,0))</f>
        <v>#N/A</v>
      </c>
    </row>
    <row r="228" spans="1:79">
      <c r="A228" s="167">
        <f t="shared" si="163"/>
        <v>223</v>
      </c>
      <c r="B228" s="186" t="str">
        <f>リスト!C212</f>
        <v/>
      </c>
      <c r="C228" s="187">
        <f>リスト!D212</f>
        <v>0</v>
      </c>
      <c r="D228" s="188">
        <f>リスト!E212</f>
        <v>0</v>
      </c>
      <c r="E228" s="224">
        <f t="shared" ca="1" si="166"/>
        <v>9</v>
      </c>
      <c r="F228" s="172">
        <f t="shared" ca="1" si="164"/>
        <v>9.221311475409836</v>
      </c>
      <c r="G228" s="173">
        <v>6</v>
      </c>
      <c r="H228" s="174">
        <v>10</v>
      </c>
      <c r="I228" s="172" t="str">
        <f t="shared" ca="1" si="167"/>
        <v>OK</v>
      </c>
      <c r="J228" s="133"/>
      <c r="K228" s="175" t="str">
        <f>リスト!H212</f>
        <v>NG</v>
      </c>
      <c r="L228" s="176" t="str">
        <f t="shared" ca="1" si="168"/>
        <v/>
      </c>
      <c r="M228" s="171">
        <f t="shared" ca="1" si="169"/>
        <v>31</v>
      </c>
      <c r="N228" s="177" t="str">
        <f>リスト!I212</f>
        <v>NG</v>
      </c>
      <c r="O228" s="176" t="str">
        <f t="shared" ca="1" si="170"/>
        <v/>
      </c>
      <c r="P228" s="171">
        <f t="shared" ca="1" si="171"/>
        <v>9</v>
      </c>
      <c r="Q228" s="172">
        <f t="shared" ca="1" si="172"/>
        <v>0.29032258064516131</v>
      </c>
      <c r="R228" s="173">
        <v>0.56000000000000005</v>
      </c>
      <c r="S228" s="174">
        <v>0.84</v>
      </c>
      <c r="T228" s="172" t="str">
        <f t="shared" ca="1" si="173"/>
        <v/>
      </c>
      <c r="U228" s="140"/>
      <c r="V228" s="178" t="str">
        <f>リスト!J212</f>
        <v>NG</v>
      </c>
      <c r="W228" s="176" t="str">
        <f t="shared" ca="1" si="174"/>
        <v/>
      </c>
      <c r="X228" s="225">
        <f t="shared" ca="1" si="175"/>
        <v>0.97599999999999998</v>
      </c>
      <c r="Y228" s="175" t="str">
        <f>リスト!K212</f>
        <v>NG</v>
      </c>
      <c r="Z228" s="176" t="str">
        <f t="shared" ca="1" si="176"/>
        <v/>
      </c>
      <c r="AA228" s="179">
        <f t="shared" ca="1" si="177"/>
        <v>7</v>
      </c>
      <c r="AB228" s="180">
        <f t="shared" ca="1" si="178"/>
        <v>7.1721311475409841</v>
      </c>
      <c r="AC228" s="189">
        <v>8</v>
      </c>
      <c r="AD228" s="190">
        <v>12</v>
      </c>
      <c r="AE228" s="180" t="str">
        <f t="shared" ca="1" si="165"/>
        <v/>
      </c>
      <c r="AF228" s="140"/>
      <c r="AG228" s="177" t="str">
        <f>リスト!L212</f>
        <v>NG</v>
      </c>
      <c r="AH228" s="176" t="str">
        <f t="shared" ca="1" si="179"/>
        <v/>
      </c>
      <c r="AI228" s="229">
        <f t="shared" ca="1" si="197"/>
        <v>294</v>
      </c>
      <c r="AJ228" s="183">
        <f t="shared" ca="1" si="180"/>
        <v>301.22950819672133</v>
      </c>
      <c r="AK228" s="184">
        <v>200</v>
      </c>
      <c r="AL228" s="185">
        <v>300</v>
      </c>
      <c r="AM228" s="183" t="str">
        <f t="shared" ca="1" si="181"/>
        <v/>
      </c>
      <c r="AN228" s="175" t="str">
        <f>リスト!M212</f>
        <v>NG</v>
      </c>
      <c r="AO228" s="176" t="str">
        <f t="shared" ca="1" si="182"/>
        <v/>
      </c>
      <c r="AP228" s="179">
        <f t="shared" ca="1" si="183"/>
        <v>6</v>
      </c>
      <c r="AQ228" s="172">
        <f t="shared" ca="1" si="198"/>
        <v>2.0408163265306123</v>
      </c>
      <c r="AR228" s="191">
        <v>4</v>
      </c>
      <c r="AS228" s="192">
        <v>6</v>
      </c>
      <c r="AT228" s="172" t="str">
        <f t="shared" ca="1" si="184"/>
        <v/>
      </c>
      <c r="AU228" s="122"/>
      <c r="AV228" s="175" t="str">
        <f>リスト!N212</f>
        <v>NG</v>
      </c>
      <c r="AW228" s="176" t="str">
        <f t="shared" ca="1" si="185"/>
        <v/>
      </c>
      <c r="AX228" s="193">
        <f t="shared" ca="1" si="186"/>
        <v>7</v>
      </c>
      <c r="AY228" s="194">
        <f t="shared" ca="1" si="199"/>
        <v>7.1721311475409841</v>
      </c>
      <c r="AZ228" s="173">
        <v>4.4000000000000004</v>
      </c>
      <c r="BA228" s="174">
        <v>6.6</v>
      </c>
      <c r="BB228" s="172" t="str">
        <f t="shared" ca="1" si="187"/>
        <v/>
      </c>
      <c r="BC228" s="177" t="str">
        <f>リスト!O212</f>
        <v>NG</v>
      </c>
      <c r="BD228" s="176" t="str">
        <f t="shared" ca="1" si="188"/>
        <v/>
      </c>
      <c r="BE228" s="193">
        <f t="shared" ca="1" si="189"/>
        <v>3</v>
      </c>
      <c r="BF228" s="194">
        <f t="shared" ca="1" si="200"/>
        <v>3.0737704918032787</v>
      </c>
      <c r="BG228" s="173">
        <v>1.6</v>
      </c>
      <c r="BH228" s="174">
        <v>2.4</v>
      </c>
      <c r="BI228" s="172" t="str">
        <f t="shared" ca="1" si="190"/>
        <v/>
      </c>
      <c r="BJ228" s="140"/>
      <c r="BK228" s="140"/>
      <c r="BL228" s="178" t="str">
        <f>リスト!P212</f>
        <v>NG</v>
      </c>
      <c r="BM228" s="176" t="str">
        <f t="shared" ca="1" si="191"/>
        <v/>
      </c>
      <c r="BN228" s="193">
        <f t="shared" ca="1" si="192"/>
        <v>0</v>
      </c>
      <c r="BO228" s="194">
        <f t="shared" ca="1" si="201"/>
        <v>0</v>
      </c>
      <c r="BP228" s="173">
        <v>0.4</v>
      </c>
      <c r="BQ228" s="174">
        <v>0.6</v>
      </c>
      <c r="BR228" s="172" t="str">
        <f t="shared" ca="1" si="193"/>
        <v/>
      </c>
      <c r="BS228" s="175" t="str">
        <f>リスト!Q212</f>
        <v>NG</v>
      </c>
      <c r="BT228" s="176" t="str">
        <f t="shared" ca="1" si="194"/>
        <v/>
      </c>
      <c r="BU228" s="179">
        <f t="shared" ca="1" si="195"/>
        <v>0</v>
      </c>
      <c r="BV228" s="180">
        <f t="shared" ca="1" si="202"/>
        <v>0</v>
      </c>
      <c r="BW228" s="189">
        <v>0</v>
      </c>
      <c r="BX228" s="190">
        <v>0</v>
      </c>
      <c r="BY228" s="180" t="str">
        <f t="shared" ca="1" si="196"/>
        <v/>
      </c>
      <c r="BZ228" t="e">
        <f>リスト!#REF!</f>
        <v>#REF!</v>
      </c>
      <c r="CA228" s="290" t="e">
        <f>INDEX(リスト!X:X,MATCH($C228,リスト!$D:$D,0))</f>
        <v>#N/A</v>
      </c>
    </row>
    <row r="229" spans="1:79">
      <c r="A229" s="167">
        <f t="shared" si="163"/>
        <v>224</v>
      </c>
      <c r="B229" s="186" t="str">
        <f>リスト!C213</f>
        <v/>
      </c>
      <c r="C229" s="187">
        <f>リスト!D213</f>
        <v>0</v>
      </c>
      <c r="D229" s="188">
        <f>リスト!E213</f>
        <v>0</v>
      </c>
      <c r="E229" s="224">
        <f t="shared" ca="1" si="166"/>
        <v>3</v>
      </c>
      <c r="F229" s="172">
        <f t="shared" ca="1" si="164"/>
        <v>11.952191235059761</v>
      </c>
      <c r="G229" s="173">
        <v>6</v>
      </c>
      <c r="H229" s="174">
        <v>10</v>
      </c>
      <c r="I229" s="172">
        <f t="shared" ca="1" si="167"/>
        <v>1.952191235059761</v>
      </c>
      <c r="J229" s="133"/>
      <c r="K229" s="175" t="str">
        <f>リスト!H213</f>
        <v>NG</v>
      </c>
      <c r="L229" s="176" t="str">
        <f t="shared" ca="1" si="168"/>
        <v/>
      </c>
      <c r="M229" s="171">
        <f t="shared" ca="1" si="169"/>
        <v>15</v>
      </c>
      <c r="N229" s="177" t="str">
        <f>リスト!I213</f>
        <v>NG</v>
      </c>
      <c r="O229" s="176" t="str">
        <f t="shared" ca="1" si="170"/>
        <v/>
      </c>
      <c r="P229" s="171">
        <f t="shared" ca="1" si="171"/>
        <v>15</v>
      </c>
      <c r="Q229" s="172">
        <f t="shared" ca="1" si="172"/>
        <v>1</v>
      </c>
      <c r="R229" s="173">
        <v>0.56000000000000005</v>
      </c>
      <c r="S229" s="174">
        <v>0.84</v>
      </c>
      <c r="T229" s="172" t="str">
        <f t="shared" ca="1" si="173"/>
        <v/>
      </c>
      <c r="U229" s="140"/>
      <c r="V229" s="178" t="str">
        <f>リスト!J213</f>
        <v>NG</v>
      </c>
      <c r="W229" s="176" t="str">
        <f t="shared" ca="1" si="174"/>
        <v/>
      </c>
      <c r="X229" s="225">
        <f t="shared" ca="1" si="175"/>
        <v>0.251</v>
      </c>
      <c r="Y229" s="175" t="str">
        <f>リスト!K213</f>
        <v>NG</v>
      </c>
      <c r="Z229" s="176" t="str">
        <f t="shared" ca="1" si="176"/>
        <v/>
      </c>
      <c r="AA229" s="179">
        <f t="shared" ca="1" si="177"/>
        <v>16</v>
      </c>
      <c r="AB229" s="180">
        <f t="shared" ca="1" si="178"/>
        <v>63.745019920318725</v>
      </c>
      <c r="AC229" s="189">
        <v>8</v>
      </c>
      <c r="AD229" s="190">
        <v>12</v>
      </c>
      <c r="AE229" s="180" t="str">
        <f t="shared" ca="1" si="165"/>
        <v/>
      </c>
      <c r="AF229" s="140"/>
      <c r="AG229" s="177" t="str">
        <f>リスト!L213</f>
        <v>NG</v>
      </c>
      <c r="AH229" s="176" t="str">
        <f t="shared" ca="1" si="179"/>
        <v/>
      </c>
      <c r="AI229" s="229">
        <f t="shared" ca="1" si="197"/>
        <v>48</v>
      </c>
      <c r="AJ229" s="183">
        <f t="shared" ca="1" si="180"/>
        <v>191.23505976095618</v>
      </c>
      <c r="AK229" s="184">
        <v>200</v>
      </c>
      <c r="AL229" s="185">
        <v>300</v>
      </c>
      <c r="AM229" s="183" t="str">
        <f t="shared" ca="1" si="181"/>
        <v/>
      </c>
      <c r="AN229" s="175" t="str">
        <f>リスト!M213</f>
        <v>NG</v>
      </c>
      <c r="AO229" s="176" t="str">
        <f t="shared" ca="1" si="182"/>
        <v/>
      </c>
      <c r="AP229" s="179">
        <f t="shared" ca="1" si="183"/>
        <v>15</v>
      </c>
      <c r="AQ229" s="172">
        <f t="shared" ca="1" si="198"/>
        <v>31.25</v>
      </c>
      <c r="AR229" s="191">
        <v>4</v>
      </c>
      <c r="AS229" s="192">
        <v>6</v>
      </c>
      <c r="AT229" s="172" t="str">
        <f t="shared" ca="1" si="184"/>
        <v/>
      </c>
      <c r="AU229" s="122"/>
      <c r="AV229" s="175" t="str">
        <f>リスト!N213</f>
        <v>NG</v>
      </c>
      <c r="AW229" s="176" t="str">
        <f t="shared" ca="1" si="185"/>
        <v/>
      </c>
      <c r="AX229" s="193">
        <f t="shared" ca="1" si="186"/>
        <v>5</v>
      </c>
      <c r="AY229" s="194">
        <f t="shared" ca="1" si="199"/>
        <v>19.920318725099602</v>
      </c>
      <c r="AZ229" s="173">
        <v>4.4000000000000004</v>
      </c>
      <c r="BA229" s="174">
        <v>6.6</v>
      </c>
      <c r="BB229" s="172" t="str">
        <f t="shared" ca="1" si="187"/>
        <v/>
      </c>
      <c r="BC229" s="177" t="str">
        <f>リスト!O213</f>
        <v>NG</v>
      </c>
      <c r="BD229" s="176" t="str">
        <f t="shared" ca="1" si="188"/>
        <v/>
      </c>
      <c r="BE229" s="193">
        <f t="shared" ca="1" si="189"/>
        <v>8</v>
      </c>
      <c r="BF229" s="194">
        <f t="shared" ca="1" si="200"/>
        <v>31.872509960159363</v>
      </c>
      <c r="BG229" s="173">
        <v>1.6</v>
      </c>
      <c r="BH229" s="174">
        <v>2.4</v>
      </c>
      <c r="BI229" s="172" t="str">
        <f t="shared" ca="1" si="190"/>
        <v/>
      </c>
      <c r="BJ229" s="140"/>
      <c r="BK229" s="140"/>
      <c r="BL229" s="178" t="str">
        <f>リスト!P213</f>
        <v>NG</v>
      </c>
      <c r="BM229" s="176" t="str">
        <f t="shared" ca="1" si="191"/>
        <v/>
      </c>
      <c r="BN229" s="193">
        <f t="shared" ca="1" si="192"/>
        <v>0</v>
      </c>
      <c r="BO229" s="194">
        <f t="shared" ca="1" si="201"/>
        <v>0</v>
      </c>
      <c r="BP229" s="173">
        <v>0.4</v>
      </c>
      <c r="BQ229" s="174">
        <v>0.6</v>
      </c>
      <c r="BR229" s="172" t="str">
        <f t="shared" ca="1" si="193"/>
        <v/>
      </c>
      <c r="BS229" s="175" t="str">
        <f>リスト!Q213</f>
        <v>NG</v>
      </c>
      <c r="BT229" s="176" t="str">
        <f t="shared" ca="1" si="194"/>
        <v/>
      </c>
      <c r="BU229" s="179">
        <f t="shared" ca="1" si="195"/>
        <v>0</v>
      </c>
      <c r="BV229" s="180">
        <f t="shared" ca="1" si="202"/>
        <v>0</v>
      </c>
      <c r="BW229" s="189">
        <v>0</v>
      </c>
      <c r="BX229" s="190">
        <v>0</v>
      </c>
      <c r="BY229" s="180" t="str">
        <f t="shared" ca="1" si="196"/>
        <v/>
      </c>
      <c r="BZ229" t="e">
        <f>リスト!#REF!</f>
        <v>#REF!</v>
      </c>
      <c r="CA229" s="290" t="e">
        <f>INDEX(リスト!X:X,MATCH($C229,リスト!$D:$D,0))</f>
        <v>#N/A</v>
      </c>
    </row>
    <row r="230" spans="1:79">
      <c r="A230" s="167">
        <f t="shared" si="163"/>
        <v>225</v>
      </c>
      <c r="B230" s="186" t="str">
        <f>リスト!C214</f>
        <v/>
      </c>
      <c r="C230" s="187">
        <f>リスト!D214</f>
        <v>0</v>
      </c>
      <c r="D230" s="188">
        <f>リスト!E214</f>
        <v>0</v>
      </c>
      <c r="E230" s="224" t="str">
        <f t="shared" ca="1" si="166"/>
        <v/>
      </c>
      <c r="F230" s="172" t="str">
        <f t="shared" ca="1" si="164"/>
        <v/>
      </c>
      <c r="G230" s="173">
        <v>6</v>
      </c>
      <c r="H230" s="174">
        <v>10</v>
      </c>
      <c r="I230" s="172" t="str">
        <f t="shared" ca="1" si="167"/>
        <v/>
      </c>
      <c r="J230" s="133"/>
      <c r="K230" s="175" t="str">
        <f>リスト!H214</f>
        <v>NG</v>
      </c>
      <c r="L230" s="176" t="str">
        <f t="shared" ca="1" si="168"/>
        <v/>
      </c>
      <c r="M230" s="171">
        <f t="shared" ca="1" si="169"/>
        <v>15</v>
      </c>
      <c r="N230" s="177" t="str">
        <f>リスト!I214</f>
        <v>NG</v>
      </c>
      <c r="O230" s="176" t="str">
        <f t="shared" ca="1" si="170"/>
        <v/>
      </c>
      <c r="P230" s="171">
        <f t="shared" ca="1" si="171"/>
        <v>9</v>
      </c>
      <c r="Q230" s="172">
        <f t="shared" ca="1" si="172"/>
        <v>0.6</v>
      </c>
      <c r="R230" s="173">
        <v>0.56000000000000005</v>
      </c>
      <c r="S230" s="174">
        <v>0.84</v>
      </c>
      <c r="T230" s="172" t="str">
        <f t="shared" ca="1" si="173"/>
        <v/>
      </c>
      <c r="U230" s="140"/>
      <c r="V230" s="178" t="str">
        <f>リスト!J214</f>
        <v>NG</v>
      </c>
      <c r="W230" s="176" t="str">
        <f t="shared" ca="1" si="174"/>
        <v/>
      </c>
      <c r="X230" s="225">
        <f t="shared" ca="1" si="175"/>
        <v>0.23699999999999999</v>
      </c>
      <c r="Y230" s="175" t="str">
        <f>リスト!K214</f>
        <v>NG</v>
      </c>
      <c r="Z230" s="176" t="str">
        <f t="shared" ca="1" si="176"/>
        <v/>
      </c>
      <c r="AA230" s="179">
        <f t="shared" ca="1" si="177"/>
        <v>2</v>
      </c>
      <c r="AB230" s="180">
        <f t="shared" ca="1" si="178"/>
        <v>8.4388185654008439</v>
      </c>
      <c r="AC230" s="189">
        <v>8</v>
      </c>
      <c r="AD230" s="190">
        <v>12</v>
      </c>
      <c r="AE230" s="180" t="str">
        <f t="shared" ca="1" si="165"/>
        <v/>
      </c>
      <c r="AF230" s="140"/>
      <c r="AG230" s="177" t="str">
        <f>リスト!L214</f>
        <v>NG</v>
      </c>
      <c r="AH230" s="176" t="str">
        <f t="shared" ca="1" si="179"/>
        <v/>
      </c>
      <c r="AI230" s="229">
        <f t="shared" ca="1" si="197"/>
        <v>20</v>
      </c>
      <c r="AJ230" s="183">
        <f t="shared" ca="1" si="180"/>
        <v>84.388185654008439</v>
      </c>
      <c r="AK230" s="184">
        <v>200</v>
      </c>
      <c r="AL230" s="185">
        <v>300</v>
      </c>
      <c r="AM230" s="183" t="str">
        <f t="shared" ca="1" si="181"/>
        <v/>
      </c>
      <c r="AN230" s="175" t="str">
        <f>リスト!M214</f>
        <v>NG</v>
      </c>
      <c r="AO230" s="176" t="str">
        <f t="shared" ca="1" si="182"/>
        <v/>
      </c>
      <c r="AP230" s="179">
        <f t="shared" ca="1" si="183"/>
        <v>9</v>
      </c>
      <c r="AQ230" s="172">
        <f t="shared" ca="1" si="198"/>
        <v>45</v>
      </c>
      <c r="AR230" s="191">
        <v>4</v>
      </c>
      <c r="AS230" s="192">
        <v>6</v>
      </c>
      <c r="AT230" s="172" t="str">
        <f t="shared" ca="1" si="184"/>
        <v/>
      </c>
      <c r="AU230" s="122"/>
      <c r="AV230" s="175" t="str">
        <f>リスト!N214</f>
        <v>NG</v>
      </c>
      <c r="AW230" s="176" t="str">
        <f t="shared" ca="1" si="185"/>
        <v/>
      </c>
      <c r="AX230" s="193">
        <f t="shared" ca="1" si="186"/>
        <v>4</v>
      </c>
      <c r="AY230" s="194">
        <f t="shared" ca="1" si="199"/>
        <v>16.877637130801688</v>
      </c>
      <c r="AZ230" s="173">
        <v>4.4000000000000004</v>
      </c>
      <c r="BA230" s="174">
        <v>6.6</v>
      </c>
      <c r="BB230" s="172" t="str">
        <f t="shared" ca="1" si="187"/>
        <v/>
      </c>
      <c r="BC230" s="177" t="str">
        <f>リスト!O214</f>
        <v>NG</v>
      </c>
      <c r="BD230" s="176" t="str">
        <f t="shared" ca="1" si="188"/>
        <v/>
      </c>
      <c r="BE230" s="193">
        <f t="shared" ca="1" si="189"/>
        <v>0</v>
      </c>
      <c r="BF230" s="194">
        <f t="shared" ca="1" si="200"/>
        <v>0</v>
      </c>
      <c r="BG230" s="173">
        <v>1.6</v>
      </c>
      <c r="BH230" s="174">
        <v>2.4</v>
      </c>
      <c r="BI230" s="172" t="str">
        <f t="shared" ca="1" si="190"/>
        <v/>
      </c>
      <c r="BJ230" s="140"/>
      <c r="BK230" s="140"/>
      <c r="BL230" s="178" t="str">
        <f>リスト!P214</f>
        <v>NG</v>
      </c>
      <c r="BM230" s="176" t="str">
        <f t="shared" ca="1" si="191"/>
        <v/>
      </c>
      <c r="BN230" s="193">
        <f t="shared" ca="1" si="192"/>
        <v>0</v>
      </c>
      <c r="BO230" s="194">
        <f t="shared" ca="1" si="201"/>
        <v>0</v>
      </c>
      <c r="BP230" s="173">
        <v>0.4</v>
      </c>
      <c r="BQ230" s="174">
        <v>0.6</v>
      </c>
      <c r="BR230" s="172" t="str">
        <f t="shared" ca="1" si="193"/>
        <v/>
      </c>
      <c r="BS230" s="175" t="str">
        <f>リスト!Q214</f>
        <v>NG</v>
      </c>
      <c r="BT230" s="176" t="str">
        <f t="shared" ca="1" si="194"/>
        <v/>
      </c>
      <c r="BU230" s="179">
        <f t="shared" ca="1" si="195"/>
        <v>0</v>
      </c>
      <c r="BV230" s="180">
        <f t="shared" ca="1" si="202"/>
        <v>0</v>
      </c>
      <c r="BW230" s="189">
        <v>0</v>
      </c>
      <c r="BX230" s="190">
        <v>0</v>
      </c>
      <c r="BY230" s="180" t="str">
        <f t="shared" ca="1" si="196"/>
        <v/>
      </c>
      <c r="BZ230" t="e">
        <f>リスト!#REF!</f>
        <v>#REF!</v>
      </c>
      <c r="CA230" s="290" t="e">
        <f>INDEX(リスト!X:X,MATCH($C230,リスト!$D:$D,0))</f>
        <v>#N/A</v>
      </c>
    </row>
    <row r="231" spans="1:79">
      <c r="A231" s="167">
        <f t="shared" si="163"/>
        <v>226</v>
      </c>
      <c r="B231" s="186" t="str">
        <f>リスト!C215</f>
        <v/>
      </c>
      <c r="C231" s="187">
        <f>リスト!D215</f>
        <v>0</v>
      </c>
      <c r="D231" s="188">
        <f>リスト!E215</f>
        <v>0</v>
      </c>
      <c r="E231" s="224" t="str">
        <f t="shared" ca="1" si="166"/>
        <v/>
      </c>
      <c r="F231" s="172" t="str">
        <f t="shared" ca="1" si="164"/>
        <v/>
      </c>
      <c r="G231" s="173">
        <v>6</v>
      </c>
      <c r="H231" s="174">
        <v>10</v>
      </c>
      <c r="I231" s="172" t="str">
        <f t="shared" ca="1" si="167"/>
        <v/>
      </c>
      <c r="J231" s="133"/>
      <c r="K231" s="175" t="str">
        <f>リスト!H215</f>
        <v>NG</v>
      </c>
      <c r="L231" s="176" t="str">
        <f t="shared" ca="1" si="168"/>
        <v/>
      </c>
      <c r="M231" s="171">
        <f t="shared" ca="1" si="169"/>
        <v>18</v>
      </c>
      <c r="N231" s="177" t="str">
        <f>リスト!I215</f>
        <v>NG</v>
      </c>
      <c r="O231" s="176" t="str">
        <f t="shared" ca="1" si="170"/>
        <v/>
      </c>
      <c r="P231" s="171">
        <f t="shared" ca="1" si="171"/>
        <v>5</v>
      </c>
      <c r="Q231" s="172">
        <f t="shared" ca="1" si="172"/>
        <v>0.27777777777777779</v>
      </c>
      <c r="R231" s="173">
        <v>0.56000000000000005</v>
      </c>
      <c r="S231" s="174">
        <v>0.84</v>
      </c>
      <c r="T231" s="172" t="str">
        <f t="shared" ca="1" si="173"/>
        <v/>
      </c>
      <c r="U231" s="140"/>
      <c r="V231" s="178" t="str">
        <f>リスト!J215</f>
        <v>NG</v>
      </c>
      <c r="W231" s="176" t="str">
        <f t="shared" ca="1" si="174"/>
        <v/>
      </c>
      <c r="X231" s="225">
        <f t="shared" ca="1" si="175"/>
        <v>0.39100000000000001</v>
      </c>
      <c r="Y231" s="175" t="str">
        <f>リスト!K215</f>
        <v>NG</v>
      </c>
      <c r="Z231" s="176" t="str">
        <f t="shared" ca="1" si="176"/>
        <v/>
      </c>
      <c r="AA231" s="179">
        <f t="shared" ca="1" si="177"/>
        <v>5</v>
      </c>
      <c r="AB231" s="180">
        <f t="shared" ca="1" si="178"/>
        <v>12.787723785166239</v>
      </c>
      <c r="AC231" s="189">
        <v>8</v>
      </c>
      <c r="AD231" s="190">
        <v>12</v>
      </c>
      <c r="AE231" s="180" t="str">
        <f t="shared" ca="1" si="165"/>
        <v/>
      </c>
      <c r="AF231" s="140"/>
      <c r="AG231" s="177" t="str">
        <f>リスト!L215</f>
        <v>NG</v>
      </c>
      <c r="AH231" s="176" t="str">
        <f t="shared" ca="1" si="179"/>
        <v/>
      </c>
      <c r="AI231" s="229">
        <f t="shared" ca="1" si="197"/>
        <v>61</v>
      </c>
      <c r="AJ231" s="183">
        <f t="shared" ca="1" si="180"/>
        <v>156.01023017902813</v>
      </c>
      <c r="AK231" s="184">
        <v>200</v>
      </c>
      <c r="AL231" s="185">
        <v>300</v>
      </c>
      <c r="AM231" s="183" t="str">
        <f t="shared" ca="1" si="181"/>
        <v/>
      </c>
      <c r="AN231" s="175" t="str">
        <f>リスト!M215</f>
        <v>NG</v>
      </c>
      <c r="AO231" s="176" t="str">
        <f t="shared" ca="1" si="182"/>
        <v/>
      </c>
      <c r="AP231" s="179">
        <f t="shared" ca="1" si="183"/>
        <v>9</v>
      </c>
      <c r="AQ231" s="172">
        <f t="shared" ca="1" si="198"/>
        <v>14.754098360655737</v>
      </c>
      <c r="AR231" s="191">
        <v>4</v>
      </c>
      <c r="AS231" s="192">
        <v>6</v>
      </c>
      <c r="AT231" s="172" t="str">
        <f t="shared" ca="1" si="184"/>
        <v/>
      </c>
      <c r="AU231" s="122"/>
      <c r="AV231" s="175" t="str">
        <f>リスト!N215</f>
        <v>NG</v>
      </c>
      <c r="AW231" s="176" t="str">
        <f t="shared" ca="1" si="185"/>
        <v/>
      </c>
      <c r="AX231" s="193">
        <f t="shared" ca="1" si="186"/>
        <v>0</v>
      </c>
      <c r="AY231" s="194">
        <f t="shared" ca="1" si="199"/>
        <v>0</v>
      </c>
      <c r="AZ231" s="173">
        <v>4.4000000000000004</v>
      </c>
      <c r="BA231" s="174">
        <v>6.6</v>
      </c>
      <c r="BB231" s="172" t="str">
        <f t="shared" ca="1" si="187"/>
        <v/>
      </c>
      <c r="BC231" s="177" t="str">
        <f>リスト!O215</f>
        <v>NG</v>
      </c>
      <c r="BD231" s="176" t="str">
        <f t="shared" ca="1" si="188"/>
        <v/>
      </c>
      <c r="BE231" s="193">
        <f t="shared" ca="1" si="189"/>
        <v>0</v>
      </c>
      <c r="BF231" s="194">
        <f t="shared" ca="1" si="200"/>
        <v>0</v>
      </c>
      <c r="BG231" s="173">
        <v>1.6</v>
      </c>
      <c r="BH231" s="174">
        <v>2.4</v>
      </c>
      <c r="BI231" s="172" t="str">
        <f t="shared" ca="1" si="190"/>
        <v/>
      </c>
      <c r="BJ231" s="140"/>
      <c r="BK231" s="140"/>
      <c r="BL231" s="178" t="str">
        <f>リスト!P215</f>
        <v>NG</v>
      </c>
      <c r="BM231" s="176" t="str">
        <f t="shared" ca="1" si="191"/>
        <v/>
      </c>
      <c r="BN231" s="193">
        <f t="shared" ca="1" si="192"/>
        <v>0</v>
      </c>
      <c r="BO231" s="194">
        <f t="shared" ca="1" si="201"/>
        <v>0</v>
      </c>
      <c r="BP231" s="173">
        <v>0.4</v>
      </c>
      <c r="BQ231" s="174">
        <v>0.6</v>
      </c>
      <c r="BR231" s="172" t="str">
        <f t="shared" ca="1" si="193"/>
        <v/>
      </c>
      <c r="BS231" s="175" t="str">
        <f>リスト!Q215</f>
        <v>NG</v>
      </c>
      <c r="BT231" s="176" t="str">
        <f t="shared" ca="1" si="194"/>
        <v/>
      </c>
      <c r="BU231" s="179">
        <f t="shared" ca="1" si="195"/>
        <v>0</v>
      </c>
      <c r="BV231" s="180">
        <f t="shared" ca="1" si="202"/>
        <v>0</v>
      </c>
      <c r="BW231" s="189">
        <v>0</v>
      </c>
      <c r="BX231" s="190">
        <v>0</v>
      </c>
      <c r="BY231" s="180" t="str">
        <f t="shared" ca="1" si="196"/>
        <v/>
      </c>
      <c r="BZ231" t="e">
        <f>リスト!#REF!</f>
        <v>#REF!</v>
      </c>
      <c r="CA231" s="290" t="e">
        <f>INDEX(リスト!X:X,MATCH($C231,リスト!$D:$D,0))</f>
        <v>#N/A</v>
      </c>
    </row>
    <row r="232" spans="1:79">
      <c r="A232" s="167">
        <f t="shared" si="163"/>
        <v>227</v>
      </c>
      <c r="B232" s="186" t="str">
        <f>リスト!C216</f>
        <v/>
      </c>
      <c r="C232" s="187">
        <f>リスト!D216</f>
        <v>0</v>
      </c>
      <c r="D232" s="188">
        <f>リスト!E216</f>
        <v>0</v>
      </c>
      <c r="E232" s="224" t="str">
        <f t="shared" ca="1" si="166"/>
        <v/>
      </c>
      <c r="F232" s="172" t="str">
        <f t="shared" ca="1" si="164"/>
        <v/>
      </c>
      <c r="G232" s="173">
        <v>6</v>
      </c>
      <c r="H232" s="174">
        <v>10</v>
      </c>
      <c r="I232" s="172" t="str">
        <f t="shared" ca="1" si="167"/>
        <v/>
      </c>
      <c r="J232" s="133"/>
      <c r="K232" s="175" t="str">
        <f>リスト!H216</f>
        <v>NG</v>
      </c>
      <c r="L232" s="176" t="str">
        <f t="shared" ca="1" si="168"/>
        <v/>
      </c>
      <c r="M232" s="171">
        <f t="shared" ca="1" si="169"/>
        <v>18</v>
      </c>
      <c r="N232" s="177" t="str">
        <f>リスト!I216</f>
        <v>NG</v>
      </c>
      <c r="O232" s="176" t="str">
        <f t="shared" ca="1" si="170"/>
        <v/>
      </c>
      <c r="P232" s="171">
        <f t="shared" ca="1" si="171"/>
        <v>5</v>
      </c>
      <c r="Q232" s="172">
        <f t="shared" ca="1" si="172"/>
        <v>0.27777777777777779</v>
      </c>
      <c r="R232" s="173">
        <v>0.56000000000000005</v>
      </c>
      <c r="S232" s="174">
        <v>0.84</v>
      </c>
      <c r="T232" s="172" t="str">
        <f t="shared" ca="1" si="173"/>
        <v/>
      </c>
      <c r="U232" s="140"/>
      <c r="V232" s="178" t="str">
        <f>リスト!J216</f>
        <v>NG</v>
      </c>
      <c r="W232" s="176" t="str">
        <f t="shared" ca="1" si="174"/>
        <v/>
      </c>
      <c r="X232" s="225">
        <f t="shared" ca="1" si="175"/>
        <v>0.41299999999999998</v>
      </c>
      <c r="Y232" s="175" t="str">
        <f>リスト!K216</f>
        <v>NG</v>
      </c>
      <c r="Z232" s="176" t="str">
        <f t="shared" ca="1" si="176"/>
        <v/>
      </c>
      <c r="AA232" s="179">
        <f t="shared" ca="1" si="177"/>
        <v>1</v>
      </c>
      <c r="AB232" s="180">
        <f t="shared" ca="1" si="178"/>
        <v>2.4213075060532687</v>
      </c>
      <c r="AC232" s="189">
        <v>8</v>
      </c>
      <c r="AD232" s="190">
        <v>12</v>
      </c>
      <c r="AE232" s="180" t="str">
        <f t="shared" ca="1" si="165"/>
        <v/>
      </c>
      <c r="AF232" s="140"/>
      <c r="AG232" s="177" t="str">
        <f>リスト!L216</f>
        <v>NG</v>
      </c>
      <c r="AH232" s="176" t="str">
        <f t="shared" ca="1" si="179"/>
        <v/>
      </c>
      <c r="AI232" s="229">
        <f t="shared" ca="1" si="197"/>
        <v>59</v>
      </c>
      <c r="AJ232" s="183">
        <f t="shared" ca="1" si="180"/>
        <v>142.85714285714286</v>
      </c>
      <c r="AK232" s="184">
        <v>200</v>
      </c>
      <c r="AL232" s="185">
        <v>300</v>
      </c>
      <c r="AM232" s="183" t="str">
        <f t="shared" ca="1" si="181"/>
        <v/>
      </c>
      <c r="AN232" s="175" t="str">
        <f>リスト!M216</f>
        <v>NG</v>
      </c>
      <c r="AO232" s="176" t="str">
        <f t="shared" ca="1" si="182"/>
        <v/>
      </c>
      <c r="AP232" s="179">
        <f t="shared" ca="1" si="183"/>
        <v>5</v>
      </c>
      <c r="AQ232" s="172">
        <f t="shared" ca="1" si="198"/>
        <v>8.4745762711864412</v>
      </c>
      <c r="AR232" s="191">
        <v>4</v>
      </c>
      <c r="AS232" s="192">
        <v>6</v>
      </c>
      <c r="AT232" s="172" t="str">
        <f t="shared" ca="1" si="184"/>
        <v/>
      </c>
      <c r="AU232" s="122"/>
      <c r="AV232" s="175" t="str">
        <f>リスト!N216</f>
        <v>NG</v>
      </c>
      <c r="AW232" s="176" t="str">
        <f t="shared" ca="1" si="185"/>
        <v/>
      </c>
      <c r="AX232" s="193">
        <f t="shared" ca="1" si="186"/>
        <v>0</v>
      </c>
      <c r="AY232" s="194">
        <f t="shared" ca="1" si="199"/>
        <v>0</v>
      </c>
      <c r="AZ232" s="173">
        <v>4.4000000000000004</v>
      </c>
      <c r="BA232" s="174">
        <v>6.6</v>
      </c>
      <c r="BB232" s="172" t="str">
        <f t="shared" ca="1" si="187"/>
        <v/>
      </c>
      <c r="BC232" s="177" t="str">
        <f>リスト!O216</f>
        <v>NG</v>
      </c>
      <c r="BD232" s="176" t="str">
        <f t="shared" ca="1" si="188"/>
        <v/>
      </c>
      <c r="BE232" s="193">
        <f t="shared" ca="1" si="189"/>
        <v>2</v>
      </c>
      <c r="BF232" s="194">
        <f t="shared" ca="1" si="200"/>
        <v>4.8426150121065374</v>
      </c>
      <c r="BG232" s="173">
        <v>1.6</v>
      </c>
      <c r="BH232" s="174">
        <v>2.4</v>
      </c>
      <c r="BI232" s="172" t="str">
        <f t="shared" ca="1" si="190"/>
        <v/>
      </c>
      <c r="BJ232" s="140"/>
      <c r="BK232" s="140"/>
      <c r="BL232" s="178" t="str">
        <f>リスト!P216</f>
        <v>NG</v>
      </c>
      <c r="BM232" s="176" t="str">
        <f t="shared" ca="1" si="191"/>
        <v/>
      </c>
      <c r="BN232" s="193">
        <f t="shared" ca="1" si="192"/>
        <v>0</v>
      </c>
      <c r="BO232" s="194">
        <f t="shared" ca="1" si="201"/>
        <v>0</v>
      </c>
      <c r="BP232" s="173">
        <v>0.4</v>
      </c>
      <c r="BQ232" s="174">
        <v>0.6</v>
      </c>
      <c r="BR232" s="172" t="str">
        <f t="shared" ca="1" si="193"/>
        <v/>
      </c>
      <c r="BS232" s="175" t="str">
        <f>リスト!Q216</f>
        <v>NG</v>
      </c>
      <c r="BT232" s="176" t="str">
        <f t="shared" ca="1" si="194"/>
        <v/>
      </c>
      <c r="BU232" s="179">
        <f t="shared" ca="1" si="195"/>
        <v>0</v>
      </c>
      <c r="BV232" s="180">
        <f t="shared" ca="1" si="202"/>
        <v>0</v>
      </c>
      <c r="BW232" s="189">
        <v>0</v>
      </c>
      <c r="BX232" s="190">
        <v>0</v>
      </c>
      <c r="BY232" s="180" t="str">
        <f t="shared" ca="1" si="196"/>
        <v/>
      </c>
      <c r="BZ232" t="e">
        <f>リスト!#REF!</f>
        <v>#REF!</v>
      </c>
      <c r="CA232" s="290" t="e">
        <f>INDEX(リスト!X:X,MATCH($C232,リスト!$D:$D,0))</f>
        <v>#N/A</v>
      </c>
    </row>
    <row r="233" spans="1:79">
      <c r="A233" s="167">
        <f t="shared" si="163"/>
        <v>228</v>
      </c>
      <c r="B233" s="186" t="str">
        <f>リスト!C217</f>
        <v/>
      </c>
      <c r="C233" s="187">
        <f>リスト!D217</f>
        <v>0</v>
      </c>
      <c r="D233" s="188">
        <f>リスト!E217</f>
        <v>0</v>
      </c>
      <c r="E233" s="224" t="str">
        <f t="shared" ca="1" si="166"/>
        <v/>
      </c>
      <c r="F233" s="172" t="str">
        <f t="shared" ca="1" si="164"/>
        <v/>
      </c>
      <c r="G233" s="173">
        <v>6</v>
      </c>
      <c r="H233" s="174">
        <v>10</v>
      </c>
      <c r="I233" s="172" t="str">
        <f t="shared" ca="1" si="167"/>
        <v/>
      </c>
      <c r="J233" s="133"/>
      <c r="K233" s="175" t="str">
        <f>リスト!H217</f>
        <v>NG</v>
      </c>
      <c r="L233" s="176" t="str">
        <f t="shared" ca="1" si="168"/>
        <v/>
      </c>
      <c r="M233" s="171">
        <f t="shared" ca="1" si="169"/>
        <v>21</v>
      </c>
      <c r="N233" s="177" t="str">
        <f>リスト!I217</f>
        <v>NG</v>
      </c>
      <c r="O233" s="176" t="str">
        <f t="shared" ca="1" si="170"/>
        <v/>
      </c>
      <c r="P233" s="171">
        <f t="shared" ca="1" si="171"/>
        <v>5</v>
      </c>
      <c r="Q233" s="172">
        <f t="shared" ca="1" si="172"/>
        <v>0.23809523809523808</v>
      </c>
      <c r="R233" s="173">
        <v>0.56000000000000005</v>
      </c>
      <c r="S233" s="174">
        <v>0.84</v>
      </c>
      <c r="T233" s="172" t="str">
        <f t="shared" ca="1" si="173"/>
        <v/>
      </c>
      <c r="U233" s="140"/>
      <c r="V233" s="178" t="str">
        <f>リスト!J217</f>
        <v>NG</v>
      </c>
      <c r="W233" s="176" t="str">
        <f t="shared" ca="1" si="174"/>
        <v/>
      </c>
      <c r="X233" s="225">
        <f t="shared" ca="1" si="175"/>
        <v>0.66700000000000004</v>
      </c>
      <c r="Y233" s="175" t="str">
        <f>リスト!K217</f>
        <v>NG</v>
      </c>
      <c r="Z233" s="176" t="str">
        <f t="shared" ca="1" si="176"/>
        <v/>
      </c>
      <c r="AA233" s="179">
        <f t="shared" ca="1" si="177"/>
        <v>6</v>
      </c>
      <c r="AB233" s="180">
        <f t="shared" ca="1" si="178"/>
        <v>8.995502248875562</v>
      </c>
      <c r="AC233" s="189">
        <v>8</v>
      </c>
      <c r="AD233" s="190">
        <v>12</v>
      </c>
      <c r="AE233" s="180" t="str">
        <f t="shared" ca="1" si="165"/>
        <v/>
      </c>
      <c r="AF233" s="140"/>
      <c r="AG233" s="177" t="str">
        <f>リスト!L217</f>
        <v>NG</v>
      </c>
      <c r="AH233" s="176" t="str">
        <f t="shared" ca="1" si="179"/>
        <v/>
      </c>
      <c r="AI233" s="229">
        <f t="shared" ca="1" si="197"/>
        <v>142</v>
      </c>
      <c r="AJ233" s="183">
        <f t="shared" ca="1" si="180"/>
        <v>212.8935532233883</v>
      </c>
      <c r="AK233" s="184">
        <v>200</v>
      </c>
      <c r="AL233" s="185">
        <v>300</v>
      </c>
      <c r="AM233" s="183" t="str">
        <f t="shared" ca="1" si="181"/>
        <v/>
      </c>
      <c r="AN233" s="175" t="str">
        <f>リスト!M217</f>
        <v>NG</v>
      </c>
      <c r="AO233" s="176" t="str">
        <f t="shared" ca="1" si="182"/>
        <v/>
      </c>
      <c r="AP233" s="179">
        <f t="shared" ca="1" si="183"/>
        <v>0</v>
      </c>
      <c r="AQ233" s="172">
        <f t="shared" ca="1" si="198"/>
        <v>0</v>
      </c>
      <c r="AR233" s="191">
        <v>4</v>
      </c>
      <c r="AS233" s="192">
        <v>6</v>
      </c>
      <c r="AT233" s="172" t="str">
        <f t="shared" ca="1" si="184"/>
        <v/>
      </c>
      <c r="AU233" s="122"/>
      <c r="AV233" s="175" t="str">
        <f>リスト!N217</f>
        <v>NG</v>
      </c>
      <c r="AW233" s="176" t="str">
        <f t="shared" ca="1" si="185"/>
        <v/>
      </c>
      <c r="AX233" s="193">
        <f t="shared" ca="1" si="186"/>
        <v>8</v>
      </c>
      <c r="AY233" s="194">
        <f t="shared" ca="1" si="199"/>
        <v>11.994002998500749</v>
      </c>
      <c r="AZ233" s="173">
        <v>4.4000000000000004</v>
      </c>
      <c r="BA233" s="174">
        <v>6.6</v>
      </c>
      <c r="BB233" s="172" t="str">
        <f t="shared" ca="1" si="187"/>
        <v/>
      </c>
      <c r="BC233" s="177" t="str">
        <f>リスト!O217</f>
        <v>NG</v>
      </c>
      <c r="BD233" s="176" t="str">
        <f t="shared" ca="1" si="188"/>
        <v/>
      </c>
      <c r="BE233" s="193">
        <f t="shared" ca="1" si="189"/>
        <v>1</v>
      </c>
      <c r="BF233" s="194">
        <f t="shared" ca="1" si="200"/>
        <v>1.4992503748125936</v>
      </c>
      <c r="BG233" s="173">
        <v>1.6</v>
      </c>
      <c r="BH233" s="174">
        <v>2.4</v>
      </c>
      <c r="BI233" s="172" t="str">
        <f t="shared" ca="1" si="190"/>
        <v/>
      </c>
      <c r="BJ233" s="140"/>
      <c r="BK233" s="140"/>
      <c r="BL233" s="178" t="str">
        <f>リスト!P217</f>
        <v>NG</v>
      </c>
      <c r="BM233" s="176" t="str">
        <f t="shared" ca="1" si="191"/>
        <v/>
      </c>
      <c r="BN233" s="193">
        <f t="shared" ca="1" si="192"/>
        <v>0</v>
      </c>
      <c r="BO233" s="194">
        <f t="shared" ca="1" si="201"/>
        <v>0</v>
      </c>
      <c r="BP233" s="173">
        <v>0.4</v>
      </c>
      <c r="BQ233" s="174">
        <v>0.6</v>
      </c>
      <c r="BR233" s="172" t="str">
        <f t="shared" ca="1" si="193"/>
        <v/>
      </c>
      <c r="BS233" s="175" t="str">
        <f>リスト!Q217</f>
        <v>NG</v>
      </c>
      <c r="BT233" s="176" t="str">
        <f t="shared" ca="1" si="194"/>
        <v/>
      </c>
      <c r="BU233" s="179">
        <f t="shared" ca="1" si="195"/>
        <v>0</v>
      </c>
      <c r="BV233" s="180">
        <f t="shared" ca="1" si="202"/>
        <v>0</v>
      </c>
      <c r="BW233" s="189">
        <v>0</v>
      </c>
      <c r="BX233" s="190">
        <v>0</v>
      </c>
      <c r="BY233" s="180" t="str">
        <f t="shared" ca="1" si="196"/>
        <v/>
      </c>
      <c r="BZ233" t="e">
        <f>リスト!#REF!</f>
        <v>#REF!</v>
      </c>
      <c r="CA233" s="290" t="e">
        <f>INDEX(リスト!X:X,MATCH($C233,リスト!$D:$D,0))</f>
        <v>#N/A</v>
      </c>
    </row>
    <row r="234" spans="1:79">
      <c r="A234" s="167">
        <f t="shared" si="163"/>
        <v>229</v>
      </c>
      <c r="B234" s="186" t="str">
        <f>リスト!C218</f>
        <v/>
      </c>
      <c r="C234" s="187">
        <f>リスト!D218</f>
        <v>0</v>
      </c>
      <c r="D234" s="188">
        <f>リスト!E218</f>
        <v>0</v>
      </c>
      <c r="E234" s="224" t="str">
        <f t="shared" ca="1" si="166"/>
        <v/>
      </c>
      <c r="F234" s="172" t="str">
        <f t="shared" ca="1" si="164"/>
        <v/>
      </c>
      <c r="G234" s="173">
        <v>6</v>
      </c>
      <c r="H234" s="174">
        <v>10</v>
      </c>
      <c r="I234" s="172" t="str">
        <f t="shared" ca="1" si="167"/>
        <v/>
      </c>
      <c r="J234" s="133"/>
      <c r="K234" s="175" t="str">
        <f>リスト!H218</f>
        <v>NG</v>
      </c>
      <c r="L234" s="176" t="str">
        <f t="shared" ca="1" si="168"/>
        <v/>
      </c>
      <c r="M234" s="171">
        <f t="shared" ca="1" si="169"/>
        <v>24</v>
      </c>
      <c r="N234" s="177" t="str">
        <f>リスト!I218</f>
        <v>NG</v>
      </c>
      <c r="O234" s="176" t="str">
        <f t="shared" ca="1" si="170"/>
        <v/>
      </c>
      <c r="P234" s="171">
        <f t="shared" ca="1" si="171"/>
        <v>11</v>
      </c>
      <c r="Q234" s="172">
        <f t="shared" ca="1" si="172"/>
        <v>0.45833333333333331</v>
      </c>
      <c r="R234" s="173">
        <v>0.56000000000000005</v>
      </c>
      <c r="S234" s="174">
        <v>0.84</v>
      </c>
      <c r="T234" s="172" t="str">
        <f t="shared" ca="1" si="173"/>
        <v/>
      </c>
      <c r="U234" s="140"/>
      <c r="V234" s="178" t="str">
        <f>リスト!J218</f>
        <v>NG</v>
      </c>
      <c r="W234" s="176" t="str">
        <f t="shared" ca="1" si="174"/>
        <v/>
      </c>
      <c r="X234" s="225">
        <f t="shared" ca="1" si="175"/>
        <v>0.621</v>
      </c>
      <c r="Y234" s="175" t="str">
        <f>リスト!K218</f>
        <v>NG</v>
      </c>
      <c r="Z234" s="176" t="str">
        <f t="shared" ca="1" si="176"/>
        <v/>
      </c>
      <c r="AA234" s="179">
        <f t="shared" ca="1" si="177"/>
        <v>7</v>
      </c>
      <c r="AB234" s="180">
        <f t="shared" ca="1" si="178"/>
        <v>11.272141706924316</v>
      </c>
      <c r="AC234" s="189">
        <v>8</v>
      </c>
      <c r="AD234" s="190">
        <v>12</v>
      </c>
      <c r="AE234" s="180" t="str">
        <f t="shared" ca="1" si="165"/>
        <v/>
      </c>
      <c r="AF234" s="140"/>
      <c r="AG234" s="177" t="str">
        <f>リスト!L218</f>
        <v>NG</v>
      </c>
      <c r="AH234" s="176" t="str">
        <f t="shared" ca="1" si="179"/>
        <v/>
      </c>
      <c r="AI234" s="229">
        <f t="shared" ca="1" si="197"/>
        <v>87</v>
      </c>
      <c r="AJ234" s="183">
        <f t="shared" ca="1" si="180"/>
        <v>140.09661835748793</v>
      </c>
      <c r="AK234" s="184">
        <v>200</v>
      </c>
      <c r="AL234" s="185">
        <v>300</v>
      </c>
      <c r="AM234" s="183" t="str">
        <f t="shared" ca="1" si="181"/>
        <v/>
      </c>
      <c r="AN234" s="175" t="str">
        <f>リスト!M218</f>
        <v>NG</v>
      </c>
      <c r="AO234" s="176" t="str">
        <f t="shared" ca="1" si="182"/>
        <v/>
      </c>
      <c r="AP234" s="179">
        <f t="shared" ca="1" si="183"/>
        <v>11</v>
      </c>
      <c r="AQ234" s="172">
        <f t="shared" ca="1" si="198"/>
        <v>12.64367816091954</v>
      </c>
      <c r="AR234" s="191">
        <v>4</v>
      </c>
      <c r="AS234" s="192">
        <v>6</v>
      </c>
      <c r="AT234" s="172" t="str">
        <f t="shared" ca="1" si="184"/>
        <v/>
      </c>
      <c r="AU234" s="122"/>
      <c r="AV234" s="175" t="str">
        <f>リスト!N218</f>
        <v>NG</v>
      </c>
      <c r="AW234" s="176" t="str">
        <f t="shared" ca="1" si="185"/>
        <v/>
      </c>
      <c r="AX234" s="193">
        <f t="shared" ca="1" si="186"/>
        <v>0</v>
      </c>
      <c r="AY234" s="194">
        <f t="shared" ca="1" si="199"/>
        <v>0</v>
      </c>
      <c r="AZ234" s="173">
        <v>4.4000000000000004</v>
      </c>
      <c r="BA234" s="174">
        <v>6.6</v>
      </c>
      <c r="BB234" s="172" t="str">
        <f t="shared" ca="1" si="187"/>
        <v/>
      </c>
      <c r="BC234" s="177" t="str">
        <f>リスト!O218</f>
        <v>NG</v>
      </c>
      <c r="BD234" s="176" t="str">
        <f t="shared" ca="1" si="188"/>
        <v/>
      </c>
      <c r="BE234" s="193">
        <f t="shared" ca="1" si="189"/>
        <v>0</v>
      </c>
      <c r="BF234" s="194">
        <f t="shared" ca="1" si="200"/>
        <v>0</v>
      </c>
      <c r="BG234" s="173">
        <v>1.6</v>
      </c>
      <c r="BH234" s="174">
        <v>2.4</v>
      </c>
      <c r="BI234" s="172" t="str">
        <f t="shared" ca="1" si="190"/>
        <v/>
      </c>
      <c r="BJ234" s="140"/>
      <c r="BK234" s="140"/>
      <c r="BL234" s="178" t="str">
        <f>リスト!P218</f>
        <v>NG</v>
      </c>
      <c r="BM234" s="176" t="str">
        <f t="shared" ca="1" si="191"/>
        <v/>
      </c>
      <c r="BN234" s="193" t="str">
        <f t="shared" ca="1" si="192"/>
        <v/>
      </c>
      <c r="BO234" s="194" t="str">
        <f t="shared" ca="1" si="201"/>
        <v/>
      </c>
      <c r="BP234" s="173">
        <v>0.4</v>
      </c>
      <c r="BQ234" s="174">
        <v>0.6</v>
      </c>
      <c r="BR234" s="172" t="str">
        <f t="shared" ca="1" si="193"/>
        <v/>
      </c>
      <c r="BS234" s="175" t="str">
        <f>リスト!Q218</f>
        <v>NG</v>
      </c>
      <c r="BT234" s="176" t="str">
        <f t="shared" ca="1" si="194"/>
        <v/>
      </c>
      <c r="BU234" s="179" t="str">
        <f t="shared" ca="1" si="195"/>
        <v/>
      </c>
      <c r="BV234" s="180" t="str">
        <f t="shared" ca="1" si="202"/>
        <v/>
      </c>
      <c r="BW234" s="189">
        <v>0</v>
      </c>
      <c r="BX234" s="190">
        <v>0</v>
      </c>
      <c r="BY234" s="180" t="str">
        <f t="shared" ca="1" si="196"/>
        <v/>
      </c>
      <c r="BZ234" t="e">
        <f>リスト!#REF!</f>
        <v>#REF!</v>
      </c>
      <c r="CA234" s="290" t="e">
        <f>INDEX(リスト!X:X,MATCH($C234,リスト!$D:$D,0))</f>
        <v>#N/A</v>
      </c>
    </row>
    <row r="235" spans="1:79">
      <c r="A235" s="167">
        <f t="shared" si="163"/>
        <v>230</v>
      </c>
      <c r="B235" s="186" t="str">
        <f>リスト!C219</f>
        <v/>
      </c>
      <c r="C235" s="187">
        <f>リスト!D219</f>
        <v>0</v>
      </c>
      <c r="D235" s="188">
        <f>リスト!E219</f>
        <v>0</v>
      </c>
      <c r="E235" s="224">
        <f t="shared" ca="1" si="166"/>
        <v>4</v>
      </c>
      <c r="F235" s="172">
        <f t="shared" ca="1" si="164"/>
        <v>9.6385542168674707</v>
      </c>
      <c r="G235" s="173">
        <v>6</v>
      </c>
      <c r="H235" s="174">
        <v>10</v>
      </c>
      <c r="I235" s="172" t="str">
        <f t="shared" ca="1" si="167"/>
        <v>OK</v>
      </c>
      <c r="J235" s="133"/>
      <c r="K235" s="175" t="str">
        <f>リスト!H219</f>
        <v>NG</v>
      </c>
      <c r="L235" s="176" t="str">
        <f t="shared" ca="1" si="168"/>
        <v/>
      </c>
      <c r="M235" s="171">
        <f t="shared" ca="1" si="169"/>
        <v>19</v>
      </c>
      <c r="N235" s="177" t="str">
        <f>リスト!I219</f>
        <v>NG</v>
      </c>
      <c r="O235" s="176" t="str">
        <f t="shared" ca="1" si="170"/>
        <v/>
      </c>
      <c r="P235" s="171">
        <f t="shared" ca="1" si="171"/>
        <v>10</v>
      </c>
      <c r="Q235" s="172">
        <f t="shared" ca="1" si="172"/>
        <v>0.52631578947368418</v>
      </c>
      <c r="R235" s="173">
        <v>0.56000000000000005</v>
      </c>
      <c r="S235" s="174">
        <v>0.84</v>
      </c>
      <c r="T235" s="172" t="str">
        <f t="shared" ca="1" si="173"/>
        <v/>
      </c>
      <c r="U235" s="140"/>
      <c r="V235" s="178" t="str">
        <f>リスト!J219</f>
        <v>NG</v>
      </c>
      <c r="W235" s="176" t="str">
        <f t="shared" ca="1" si="174"/>
        <v/>
      </c>
      <c r="X235" s="225">
        <f t="shared" ca="1" si="175"/>
        <v>0.41499999999999998</v>
      </c>
      <c r="Y235" s="175" t="str">
        <f>リスト!K219</f>
        <v>NG</v>
      </c>
      <c r="Z235" s="176" t="str">
        <f t="shared" ca="1" si="176"/>
        <v/>
      </c>
      <c r="AA235" s="179">
        <f t="shared" ca="1" si="177"/>
        <v>17</v>
      </c>
      <c r="AB235" s="180">
        <f t="shared" ca="1" si="178"/>
        <v>40.963855421686752</v>
      </c>
      <c r="AC235" s="189">
        <v>8</v>
      </c>
      <c r="AD235" s="190">
        <v>12</v>
      </c>
      <c r="AE235" s="180" t="str">
        <f t="shared" ca="1" si="165"/>
        <v/>
      </c>
      <c r="AF235" s="140"/>
      <c r="AG235" s="177" t="str">
        <f>リスト!L219</f>
        <v>NG</v>
      </c>
      <c r="AH235" s="176" t="str">
        <f t="shared" ca="1" si="179"/>
        <v/>
      </c>
      <c r="AI235" s="229">
        <f t="shared" ca="1" si="197"/>
        <v>70</v>
      </c>
      <c r="AJ235" s="183">
        <f t="shared" ca="1" si="180"/>
        <v>168.67469879518072</v>
      </c>
      <c r="AK235" s="184">
        <v>200</v>
      </c>
      <c r="AL235" s="185">
        <v>300</v>
      </c>
      <c r="AM235" s="183" t="str">
        <f t="shared" ca="1" si="181"/>
        <v/>
      </c>
      <c r="AN235" s="175" t="str">
        <f>リスト!M219</f>
        <v>NG</v>
      </c>
      <c r="AO235" s="176" t="str">
        <f t="shared" ca="1" si="182"/>
        <v/>
      </c>
      <c r="AP235" s="179">
        <f t="shared" ca="1" si="183"/>
        <v>10</v>
      </c>
      <c r="AQ235" s="172">
        <f t="shared" ca="1" si="198"/>
        <v>14.285714285714285</v>
      </c>
      <c r="AR235" s="191">
        <v>4</v>
      </c>
      <c r="AS235" s="192">
        <v>6</v>
      </c>
      <c r="AT235" s="172" t="str">
        <f t="shared" ca="1" si="184"/>
        <v/>
      </c>
      <c r="AU235" s="122"/>
      <c r="AV235" s="175" t="str">
        <f>リスト!N219</f>
        <v>NG</v>
      </c>
      <c r="AW235" s="176" t="str">
        <f t="shared" ca="1" si="185"/>
        <v/>
      </c>
      <c r="AX235" s="193">
        <f t="shared" ca="1" si="186"/>
        <v>8</v>
      </c>
      <c r="AY235" s="194">
        <f t="shared" ca="1" si="199"/>
        <v>19.277108433734941</v>
      </c>
      <c r="AZ235" s="173">
        <v>4.4000000000000004</v>
      </c>
      <c r="BA235" s="174">
        <v>6.6</v>
      </c>
      <c r="BB235" s="172" t="str">
        <f t="shared" ca="1" si="187"/>
        <v/>
      </c>
      <c r="BC235" s="177" t="str">
        <f>リスト!O219</f>
        <v>NG</v>
      </c>
      <c r="BD235" s="176" t="str">
        <f t="shared" ca="1" si="188"/>
        <v/>
      </c>
      <c r="BE235" s="193">
        <f t="shared" ca="1" si="189"/>
        <v>0</v>
      </c>
      <c r="BF235" s="194">
        <f t="shared" ca="1" si="200"/>
        <v>0</v>
      </c>
      <c r="BG235" s="173">
        <v>1.6</v>
      </c>
      <c r="BH235" s="174">
        <v>2.4</v>
      </c>
      <c r="BI235" s="172" t="str">
        <f t="shared" ca="1" si="190"/>
        <v/>
      </c>
      <c r="BJ235" s="140"/>
      <c r="BK235" s="140"/>
      <c r="BL235" s="178" t="str">
        <f>リスト!P219</f>
        <v>NG</v>
      </c>
      <c r="BM235" s="176" t="str">
        <f t="shared" ca="1" si="191"/>
        <v/>
      </c>
      <c r="BN235" s="193">
        <f t="shared" ca="1" si="192"/>
        <v>0</v>
      </c>
      <c r="BO235" s="194">
        <f t="shared" ca="1" si="201"/>
        <v>0</v>
      </c>
      <c r="BP235" s="173">
        <v>0.4</v>
      </c>
      <c r="BQ235" s="174">
        <v>0.6</v>
      </c>
      <c r="BR235" s="172" t="str">
        <f t="shared" ca="1" si="193"/>
        <v/>
      </c>
      <c r="BS235" s="175" t="str">
        <f>リスト!Q219</f>
        <v>NG</v>
      </c>
      <c r="BT235" s="176" t="str">
        <f t="shared" ca="1" si="194"/>
        <v/>
      </c>
      <c r="BU235" s="179">
        <f t="shared" ca="1" si="195"/>
        <v>0</v>
      </c>
      <c r="BV235" s="180">
        <f t="shared" ca="1" si="202"/>
        <v>0</v>
      </c>
      <c r="BW235" s="189">
        <v>0</v>
      </c>
      <c r="BX235" s="190">
        <v>0</v>
      </c>
      <c r="BY235" s="180" t="str">
        <f t="shared" ca="1" si="196"/>
        <v/>
      </c>
      <c r="BZ235" t="e">
        <f>リスト!#REF!</f>
        <v>#REF!</v>
      </c>
      <c r="CA235" s="290" t="e">
        <f>INDEX(リスト!X:X,MATCH($C235,リスト!$D:$D,0))</f>
        <v>#N/A</v>
      </c>
    </row>
    <row r="236" spans="1:79">
      <c r="A236" s="167">
        <f t="shared" si="163"/>
        <v>231</v>
      </c>
      <c r="B236" s="186" t="str">
        <f>リスト!C220</f>
        <v/>
      </c>
      <c r="C236" s="187">
        <f>リスト!D220</f>
        <v>0</v>
      </c>
      <c r="D236" s="188">
        <f>リスト!E220</f>
        <v>0</v>
      </c>
      <c r="E236" s="224" t="str">
        <f t="shared" ca="1" si="166"/>
        <v/>
      </c>
      <c r="F236" s="172" t="str">
        <f t="shared" ca="1" si="164"/>
        <v/>
      </c>
      <c r="G236" s="173">
        <v>6</v>
      </c>
      <c r="H236" s="174">
        <v>10</v>
      </c>
      <c r="I236" s="172" t="str">
        <f t="shared" ca="1" si="167"/>
        <v/>
      </c>
      <c r="J236" s="133"/>
      <c r="K236" s="175" t="str">
        <f>リスト!H220</f>
        <v>NG</v>
      </c>
      <c r="L236" s="176" t="str">
        <f t="shared" ca="1" si="168"/>
        <v/>
      </c>
      <c r="M236" s="171">
        <f t="shared" ca="1" si="169"/>
        <v>19</v>
      </c>
      <c r="N236" s="177" t="str">
        <f>リスト!I220</f>
        <v>NG</v>
      </c>
      <c r="O236" s="176" t="str">
        <f t="shared" ca="1" si="170"/>
        <v/>
      </c>
      <c r="P236" s="171">
        <f t="shared" ca="1" si="171"/>
        <v>6</v>
      </c>
      <c r="Q236" s="172">
        <f t="shared" ca="1" si="172"/>
        <v>0.31578947368421051</v>
      </c>
      <c r="R236" s="173">
        <v>0.56000000000000005</v>
      </c>
      <c r="S236" s="174">
        <v>0.84</v>
      </c>
      <c r="T236" s="172" t="str">
        <f t="shared" ca="1" si="173"/>
        <v/>
      </c>
      <c r="U236" s="140"/>
      <c r="V236" s="178" t="str">
        <f>リスト!J220</f>
        <v>NG</v>
      </c>
      <c r="W236" s="176" t="str">
        <f t="shared" ca="1" si="174"/>
        <v/>
      </c>
      <c r="X236" s="225">
        <f t="shared" ca="1" si="175"/>
        <v>0.51100000000000001</v>
      </c>
      <c r="Y236" s="175" t="str">
        <f>リスト!K220</f>
        <v>NG</v>
      </c>
      <c r="Z236" s="176" t="str">
        <f t="shared" ca="1" si="176"/>
        <v/>
      </c>
      <c r="AA236" s="179">
        <f t="shared" ca="1" si="177"/>
        <v>14</v>
      </c>
      <c r="AB236" s="180">
        <f t="shared" ca="1" si="178"/>
        <v>27.397260273972602</v>
      </c>
      <c r="AC236" s="189">
        <v>8</v>
      </c>
      <c r="AD236" s="190">
        <v>12</v>
      </c>
      <c r="AE236" s="180" t="str">
        <f t="shared" ca="1" si="165"/>
        <v/>
      </c>
      <c r="AF236" s="140"/>
      <c r="AG236" s="177" t="str">
        <f>リスト!L220</f>
        <v>NG</v>
      </c>
      <c r="AH236" s="176" t="str">
        <f t="shared" ca="1" si="179"/>
        <v/>
      </c>
      <c r="AI236" s="229">
        <f t="shared" ca="1" si="197"/>
        <v>100</v>
      </c>
      <c r="AJ236" s="183">
        <f t="shared" ca="1" si="180"/>
        <v>195.69471624266146</v>
      </c>
      <c r="AK236" s="184">
        <v>200</v>
      </c>
      <c r="AL236" s="185">
        <v>300</v>
      </c>
      <c r="AM236" s="183" t="str">
        <f t="shared" ca="1" si="181"/>
        <v/>
      </c>
      <c r="AN236" s="175" t="str">
        <f>リスト!M220</f>
        <v>NG</v>
      </c>
      <c r="AO236" s="176" t="str">
        <f t="shared" ca="1" si="182"/>
        <v/>
      </c>
      <c r="AP236" s="179">
        <f t="shared" ca="1" si="183"/>
        <v>8</v>
      </c>
      <c r="AQ236" s="172">
        <f t="shared" ca="1" si="198"/>
        <v>8</v>
      </c>
      <c r="AR236" s="191">
        <v>4</v>
      </c>
      <c r="AS236" s="192">
        <v>6</v>
      </c>
      <c r="AT236" s="172" t="str">
        <f t="shared" ca="1" si="184"/>
        <v/>
      </c>
      <c r="AU236" s="122"/>
      <c r="AV236" s="175" t="str">
        <f>リスト!N220</f>
        <v>NG</v>
      </c>
      <c r="AW236" s="176" t="str">
        <f t="shared" ca="1" si="185"/>
        <v/>
      </c>
      <c r="AX236" s="193">
        <f t="shared" ca="1" si="186"/>
        <v>0</v>
      </c>
      <c r="AY236" s="194">
        <f t="shared" ca="1" si="199"/>
        <v>0</v>
      </c>
      <c r="AZ236" s="173">
        <v>4.4000000000000004</v>
      </c>
      <c r="BA236" s="174">
        <v>6.6</v>
      </c>
      <c r="BB236" s="172" t="str">
        <f t="shared" ca="1" si="187"/>
        <v/>
      </c>
      <c r="BC236" s="177" t="str">
        <f>リスト!O220</f>
        <v>NG</v>
      </c>
      <c r="BD236" s="176" t="str">
        <f t="shared" ca="1" si="188"/>
        <v/>
      </c>
      <c r="BE236" s="193">
        <f t="shared" ca="1" si="189"/>
        <v>0</v>
      </c>
      <c r="BF236" s="194">
        <f t="shared" ca="1" si="200"/>
        <v>0</v>
      </c>
      <c r="BG236" s="173">
        <v>1.6</v>
      </c>
      <c r="BH236" s="174">
        <v>2.4</v>
      </c>
      <c r="BI236" s="172" t="str">
        <f t="shared" ca="1" si="190"/>
        <v/>
      </c>
      <c r="BJ236" s="140"/>
      <c r="BK236" s="140"/>
      <c r="BL236" s="178" t="str">
        <f>リスト!P220</f>
        <v>NG</v>
      </c>
      <c r="BM236" s="176" t="str">
        <f t="shared" ca="1" si="191"/>
        <v/>
      </c>
      <c r="BN236" s="193">
        <f t="shared" ca="1" si="192"/>
        <v>0</v>
      </c>
      <c r="BO236" s="194">
        <f t="shared" ca="1" si="201"/>
        <v>0</v>
      </c>
      <c r="BP236" s="173">
        <v>0.4</v>
      </c>
      <c r="BQ236" s="174">
        <v>0.6</v>
      </c>
      <c r="BR236" s="172" t="str">
        <f t="shared" ca="1" si="193"/>
        <v/>
      </c>
      <c r="BS236" s="175" t="str">
        <f>リスト!Q220</f>
        <v>NG</v>
      </c>
      <c r="BT236" s="176" t="str">
        <f t="shared" ca="1" si="194"/>
        <v/>
      </c>
      <c r="BU236" s="179">
        <f t="shared" ca="1" si="195"/>
        <v>0</v>
      </c>
      <c r="BV236" s="180">
        <f t="shared" ca="1" si="202"/>
        <v>0</v>
      </c>
      <c r="BW236" s="189">
        <v>0</v>
      </c>
      <c r="BX236" s="190">
        <v>0</v>
      </c>
      <c r="BY236" s="180" t="str">
        <f t="shared" ca="1" si="196"/>
        <v/>
      </c>
      <c r="BZ236" t="e">
        <f>リスト!#REF!</f>
        <v>#REF!</v>
      </c>
      <c r="CA236" s="290" t="e">
        <f>INDEX(リスト!X:X,MATCH($C236,リスト!$D:$D,0))</f>
        <v>#N/A</v>
      </c>
    </row>
    <row r="237" spans="1:79">
      <c r="A237" s="167">
        <f t="shared" si="163"/>
        <v>232</v>
      </c>
      <c r="B237" s="186" t="str">
        <f>リスト!C221</f>
        <v/>
      </c>
      <c r="C237" s="187">
        <f>リスト!D221</f>
        <v>0</v>
      </c>
      <c r="D237" s="188">
        <f>リスト!E221</f>
        <v>0</v>
      </c>
      <c r="E237" s="224" t="str">
        <f t="shared" ca="1" si="166"/>
        <v/>
      </c>
      <c r="F237" s="172" t="str">
        <f t="shared" ca="1" si="164"/>
        <v/>
      </c>
      <c r="G237" s="173">
        <v>6</v>
      </c>
      <c r="H237" s="174">
        <v>10</v>
      </c>
      <c r="I237" s="172" t="str">
        <f t="shared" ca="1" si="167"/>
        <v/>
      </c>
      <c r="J237" s="133"/>
      <c r="K237" s="175" t="str">
        <f>リスト!H221</f>
        <v>NG</v>
      </c>
      <c r="L237" s="176" t="str">
        <f t="shared" ca="1" si="168"/>
        <v/>
      </c>
      <c r="M237" s="171">
        <f t="shared" ca="1" si="169"/>
        <v>20</v>
      </c>
      <c r="N237" s="177" t="str">
        <f>リスト!I221</f>
        <v>NG</v>
      </c>
      <c r="O237" s="176" t="str">
        <f t="shared" ca="1" si="170"/>
        <v/>
      </c>
      <c r="P237" s="171">
        <f t="shared" ca="1" si="171"/>
        <v>2</v>
      </c>
      <c r="Q237" s="172">
        <f t="shared" ca="1" si="172"/>
        <v>0.1</v>
      </c>
      <c r="R237" s="173">
        <v>0.56000000000000005</v>
      </c>
      <c r="S237" s="174">
        <v>0.84</v>
      </c>
      <c r="T237" s="172" t="str">
        <f t="shared" ca="1" si="173"/>
        <v/>
      </c>
      <c r="U237" s="140"/>
      <c r="V237" s="178" t="str">
        <f>リスト!J221</f>
        <v>NG</v>
      </c>
      <c r="W237" s="176" t="str">
        <f t="shared" ca="1" si="174"/>
        <v/>
      </c>
      <c r="X237" s="225">
        <f t="shared" ca="1" si="175"/>
        <v>0.438</v>
      </c>
      <c r="Y237" s="175" t="str">
        <f>リスト!K221</f>
        <v>NG</v>
      </c>
      <c r="Z237" s="176" t="str">
        <f t="shared" ca="1" si="176"/>
        <v/>
      </c>
      <c r="AA237" s="179">
        <f t="shared" ca="1" si="177"/>
        <v>1</v>
      </c>
      <c r="AB237" s="180">
        <f t="shared" ca="1" si="178"/>
        <v>2.2831050228310503</v>
      </c>
      <c r="AC237" s="189">
        <v>8</v>
      </c>
      <c r="AD237" s="190">
        <v>12</v>
      </c>
      <c r="AE237" s="180" t="str">
        <f t="shared" ca="1" si="165"/>
        <v/>
      </c>
      <c r="AF237" s="140"/>
      <c r="AG237" s="177" t="str">
        <f>リスト!L221</f>
        <v>NG</v>
      </c>
      <c r="AH237" s="176" t="str">
        <f t="shared" ca="1" si="179"/>
        <v/>
      </c>
      <c r="AI237" s="229">
        <f t="shared" ca="1" si="197"/>
        <v>68</v>
      </c>
      <c r="AJ237" s="183">
        <f t="shared" ca="1" si="180"/>
        <v>155.25114155251143</v>
      </c>
      <c r="AK237" s="184">
        <v>200</v>
      </c>
      <c r="AL237" s="185">
        <v>300</v>
      </c>
      <c r="AM237" s="183" t="str">
        <f t="shared" ca="1" si="181"/>
        <v/>
      </c>
      <c r="AN237" s="175" t="str">
        <f>リスト!M221</f>
        <v>NG</v>
      </c>
      <c r="AO237" s="176" t="str">
        <f t="shared" ca="1" si="182"/>
        <v/>
      </c>
      <c r="AP237" s="179">
        <f t="shared" ca="1" si="183"/>
        <v>6</v>
      </c>
      <c r="AQ237" s="172">
        <f t="shared" ca="1" si="198"/>
        <v>8.8235294117647047</v>
      </c>
      <c r="AR237" s="191">
        <v>4</v>
      </c>
      <c r="AS237" s="192">
        <v>6</v>
      </c>
      <c r="AT237" s="172" t="str">
        <f t="shared" ca="1" si="184"/>
        <v/>
      </c>
      <c r="AU237" s="122"/>
      <c r="AV237" s="175" t="str">
        <f>リスト!N221</f>
        <v>NG</v>
      </c>
      <c r="AW237" s="176" t="str">
        <f t="shared" ca="1" si="185"/>
        <v/>
      </c>
      <c r="AX237" s="193">
        <f t="shared" ca="1" si="186"/>
        <v>3</v>
      </c>
      <c r="AY237" s="194">
        <f t="shared" ca="1" si="199"/>
        <v>6.8493150684931505</v>
      </c>
      <c r="AZ237" s="173">
        <v>4.4000000000000004</v>
      </c>
      <c r="BA237" s="174">
        <v>6.6</v>
      </c>
      <c r="BB237" s="172" t="str">
        <f t="shared" ca="1" si="187"/>
        <v/>
      </c>
      <c r="BC237" s="177" t="str">
        <f>リスト!O221</f>
        <v>NG</v>
      </c>
      <c r="BD237" s="176" t="str">
        <f t="shared" ca="1" si="188"/>
        <v/>
      </c>
      <c r="BE237" s="193">
        <f t="shared" ca="1" si="189"/>
        <v>5</v>
      </c>
      <c r="BF237" s="194">
        <f t="shared" ca="1" si="200"/>
        <v>11.415525114155251</v>
      </c>
      <c r="BG237" s="173">
        <v>1.6</v>
      </c>
      <c r="BH237" s="174">
        <v>2.4</v>
      </c>
      <c r="BI237" s="172" t="str">
        <f t="shared" ca="1" si="190"/>
        <v/>
      </c>
      <c r="BJ237" s="140"/>
      <c r="BK237" s="140"/>
      <c r="BL237" s="178" t="str">
        <f>リスト!P221</f>
        <v>NG</v>
      </c>
      <c r="BM237" s="176" t="str">
        <f t="shared" ca="1" si="191"/>
        <v/>
      </c>
      <c r="BN237" s="193">
        <f t="shared" ca="1" si="192"/>
        <v>0</v>
      </c>
      <c r="BO237" s="194">
        <f t="shared" ca="1" si="201"/>
        <v>0</v>
      </c>
      <c r="BP237" s="173">
        <v>0.4</v>
      </c>
      <c r="BQ237" s="174">
        <v>0.6</v>
      </c>
      <c r="BR237" s="172" t="str">
        <f t="shared" ca="1" si="193"/>
        <v/>
      </c>
      <c r="BS237" s="175" t="str">
        <f>リスト!Q221</f>
        <v>NG</v>
      </c>
      <c r="BT237" s="176" t="str">
        <f t="shared" ca="1" si="194"/>
        <v/>
      </c>
      <c r="BU237" s="179">
        <f t="shared" ca="1" si="195"/>
        <v>0</v>
      </c>
      <c r="BV237" s="180">
        <f t="shared" ca="1" si="202"/>
        <v>0</v>
      </c>
      <c r="BW237" s="189">
        <v>0</v>
      </c>
      <c r="BX237" s="190">
        <v>0</v>
      </c>
      <c r="BY237" s="180" t="str">
        <f t="shared" ca="1" si="196"/>
        <v/>
      </c>
      <c r="BZ237" t="e">
        <f>リスト!#REF!</f>
        <v>#REF!</v>
      </c>
      <c r="CA237" s="290" t="e">
        <f>INDEX(リスト!X:X,MATCH($C237,リスト!$D:$D,0))</f>
        <v>#N/A</v>
      </c>
    </row>
    <row r="238" spans="1:79">
      <c r="A238" s="167">
        <f t="shared" si="163"/>
        <v>233</v>
      </c>
      <c r="B238" s="186" t="str">
        <f>リスト!C222</f>
        <v/>
      </c>
      <c r="C238" s="187">
        <f>リスト!D222</f>
        <v>0</v>
      </c>
      <c r="D238" s="188">
        <f>リスト!E222</f>
        <v>0</v>
      </c>
      <c r="E238" s="224" t="str">
        <f t="shared" ca="1" si="166"/>
        <v/>
      </c>
      <c r="F238" s="172" t="str">
        <f t="shared" ca="1" si="164"/>
        <v/>
      </c>
      <c r="G238" s="173">
        <v>6</v>
      </c>
      <c r="H238" s="174">
        <v>10</v>
      </c>
      <c r="I238" s="172" t="str">
        <f t="shared" ca="1" si="167"/>
        <v/>
      </c>
      <c r="J238" s="133"/>
      <c r="K238" s="175" t="str">
        <f>リスト!H222</f>
        <v>NG</v>
      </c>
      <c r="L238" s="176" t="str">
        <f t="shared" ca="1" si="168"/>
        <v/>
      </c>
      <c r="M238" s="171">
        <f t="shared" ca="1" si="169"/>
        <v>19</v>
      </c>
      <c r="N238" s="177" t="str">
        <f>リスト!I222</f>
        <v>NG</v>
      </c>
      <c r="O238" s="176" t="str">
        <f t="shared" ca="1" si="170"/>
        <v/>
      </c>
      <c r="P238" s="171">
        <f t="shared" ca="1" si="171"/>
        <v>6</v>
      </c>
      <c r="Q238" s="172">
        <f t="shared" ca="1" si="172"/>
        <v>0.31578947368421051</v>
      </c>
      <c r="R238" s="173">
        <v>0.56000000000000005</v>
      </c>
      <c r="S238" s="174">
        <v>0.84</v>
      </c>
      <c r="T238" s="172" t="str">
        <f t="shared" ca="1" si="173"/>
        <v/>
      </c>
      <c r="U238" s="140"/>
      <c r="V238" s="178" t="str">
        <f>リスト!J222</f>
        <v>NG</v>
      </c>
      <c r="W238" s="176" t="str">
        <f t="shared" ca="1" si="174"/>
        <v/>
      </c>
      <c r="X238" s="225">
        <f t="shared" ca="1" si="175"/>
        <v>0.437</v>
      </c>
      <c r="Y238" s="175" t="str">
        <f>リスト!K222</f>
        <v>NG</v>
      </c>
      <c r="Z238" s="176" t="str">
        <f t="shared" ca="1" si="176"/>
        <v/>
      </c>
      <c r="AA238" s="179">
        <f t="shared" ca="1" si="177"/>
        <v>15</v>
      </c>
      <c r="AB238" s="180">
        <f t="shared" ca="1" si="178"/>
        <v>34.324942791762012</v>
      </c>
      <c r="AC238" s="189">
        <v>8</v>
      </c>
      <c r="AD238" s="190">
        <v>12</v>
      </c>
      <c r="AE238" s="180" t="str">
        <f t="shared" ca="1" si="165"/>
        <v/>
      </c>
      <c r="AF238" s="140"/>
      <c r="AG238" s="177" t="str">
        <f>リスト!L222</f>
        <v>NG</v>
      </c>
      <c r="AH238" s="176" t="str">
        <f t="shared" ca="1" si="179"/>
        <v/>
      </c>
      <c r="AI238" s="229">
        <f t="shared" ca="1" si="197"/>
        <v>75</v>
      </c>
      <c r="AJ238" s="183">
        <f t="shared" ca="1" si="180"/>
        <v>171.62471395881008</v>
      </c>
      <c r="AK238" s="184">
        <v>200</v>
      </c>
      <c r="AL238" s="185">
        <v>300</v>
      </c>
      <c r="AM238" s="183" t="str">
        <f t="shared" ca="1" si="181"/>
        <v/>
      </c>
      <c r="AN238" s="175" t="str">
        <f>リスト!M222</f>
        <v>NG</v>
      </c>
      <c r="AO238" s="176" t="str">
        <f t="shared" ca="1" si="182"/>
        <v/>
      </c>
      <c r="AP238" s="179">
        <f t="shared" ca="1" si="183"/>
        <v>7</v>
      </c>
      <c r="AQ238" s="172">
        <f t="shared" ca="1" si="198"/>
        <v>9.3333333333333339</v>
      </c>
      <c r="AR238" s="191">
        <v>4</v>
      </c>
      <c r="AS238" s="192">
        <v>6</v>
      </c>
      <c r="AT238" s="172" t="str">
        <f t="shared" ca="1" si="184"/>
        <v/>
      </c>
      <c r="AU238" s="122"/>
      <c r="AV238" s="175" t="str">
        <f>リスト!N222</f>
        <v>NG</v>
      </c>
      <c r="AW238" s="176" t="str">
        <f t="shared" ca="1" si="185"/>
        <v/>
      </c>
      <c r="AX238" s="193">
        <f t="shared" ca="1" si="186"/>
        <v>0</v>
      </c>
      <c r="AY238" s="194">
        <f t="shared" ca="1" si="199"/>
        <v>0</v>
      </c>
      <c r="AZ238" s="173">
        <v>4.4000000000000004</v>
      </c>
      <c r="BA238" s="174">
        <v>6.6</v>
      </c>
      <c r="BB238" s="172" t="str">
        <f t="shared" ca="1" si="187"/>
        <v/>
      </c>
      <c r="BC238" s="177" t="str">
        <f>リスト!O222</f>
        <v>NG</v>
      </c>
      <c r="BD238" s="176" t="str">
        <f t="shared" ca="1" si="188"/>
        <v/>
      </c>
      <c r="BE238" s="193">
        <f t="shared" ca="1" si="189"/>
        <v>0</v>
      </c>
      <c r="BF238" s="194">
        <f t="shared" ca="1" si="200"/>
        <v>0</v>
      </c>
      <c r="BG238" s="173">
        <v>1.6</v>
      </c>
      <c r="BH238" s="174">
        <v>2.4</v>
      </c>
      <c r="BI238" s="172" t="str">
        <f t="shared" ca="1" si="190"/>
        <v/>
      </c>
      <c r="BJ238" s="140"/>
      <c r="BK238" s="140"/>
      <c r="BL238" s="178" t="str">
        <f>リスト!P222</f>
        <v>NG</v>
      </c>
      <c r="BM238" s="176" t="str">
        <f t="shared" ca="1" si="191"/>
        <v/>
      </c>
      <c r="BN238" s="193">
        <f t="shared" ca="1" si="192"/>
        <v>0</v>
      </c>
      <c r="BO238" s="194">
        <f t="shared" ca="1" si="201"/>
        <v>0</v>
      </c>
      <c r="BP238" s="173">
        <v>0.4</v>
      </c>
      <c r="BQ238" s="174">
        <v>0.6</v>
      </c>
      <c r="BR238" s="172" t="str">
        <f t="shared" ca="1" si="193"/>
        <v/>
      </c>
      <c r="BS238" s="175" t="str">
        <f>リスト!Q222</f>
        <v>NG</v>
      </c>
      <c r="BT238" s="176" t="str">
        <f t="shared" ca="1" si="194"/>
        <v/>
      </c>
      <c r="BU238" s="179">
        <f t="shared" ca="1" si="195"/>
        <v>0</v>
      </c>
      <c r="BV238" s="180">
        <f t="shared" ca="1" si="202"/>
        <v>0</v>
      </c>
      <c r="BW238" s="189">
        <v>0</v>
      </c>
      <c r="BX238" s="190">
        <v>0</v>
      </c>
      <c r="BY238" s="180" t="str">
        <f t="shared" ca="1" si="196"/>
        <v/>
      </c>
      <c r="BZ238" t="e">
        <f>リスト!#REF!</f>
        <v>#REF!</v>
      </c>
      <c r="CA238" s="290" t="e">
        <f>INDEX(リスト!X:X,MATCH($C238,リスト!$D:$D,0))</f>
        <v>#N/A</v>
      </c>
    </row>
    <row r="239" spans="1:79">
      <c r="A239" s="167">
        <f t="shared" si="163"/>
        <v>234</v>
      </c>
      <c r="B239" s="186" t="str">
        <f>リスト!C223</f>
        <v/>
      </c>
      <c r="C239" s="187">
        <f>リスト!D223</f>
        <v>0</v>
      </c>
      <c r="D239" s="188">
        <f>リスト!E223</f>
        <v>0</v>
      </c>
      <c r="E239" s="224">
        <f t="shared" ca="1" si="166"/>
        <v>15</v>
      </c>
      <c r="F239" s="172">
        <f t="shared" ca="1" si="164"/>
        <v>36.945812807881772</v>
      </c>
      <c r="G239" s="173">
        <v>6</v>
      </c>
      <c r="H239" s="174">
        <v>10</v>
      </c>
      <c r="I239" s="172">
        <f t="shared" ca="1" si="167"/>
        <v>26.945812807881772</v>
      </c>
      <c r="J239" s="133"/>
      <c r="K239" s="175" t="str">
        <f>リスト!H223</f>
        <v>NG</v>
      </c>
      <c r="L239" s="176" t="str">
        <f t="shared" ca="1" si="168"/>
        <v/>
      </c>
      <c r="M239" s="171">
        <f t="shared" ca="1" si="169"/>
        <v>20</v>
      </c>
      <c r="N239" s="177" t="str">
        <f>リスト!I223</f>
        <v>NG</v>
      </c>
      <c r="O239" s="176" t="str">
        <f t="shared" ca="1" si="170"/>
        <v/>
      </c>
      <c r="P239" s="171">
        <f t="shared" ca="1" si="171"/>
        <v>12</v>
      </c>
      <c r="Q239" s="172">
        <f t="shared" ca="1" si="172"/>
        <v>0.6</v>
      </c>
      <c r="R239" s="173">
        <v>0.56000000000000005</v>
      </c>
      <c r="S239" s="174">
        <v>0.84</v>
      </c>
      <c r="T239" s="172" t="str">
        <f t="shared" ca="1" si="173"/>
        <v/>
      </c>
      <c r="U239" s="140"/>
      <c r="V239" s="178" t="str">
        <f>リスト!J223</f>
        <v>NG</v>
      </c>
      <c r="W239" s="176" t="str">
        <f t="shared" ca="1" si="174"/>
        <v/>
      </c>
      <c r="X239" s="225">
        <f t="shared" ca="1" si="175"/>
        <v>0.40600000000000003</v>
      </c>
      <c r="Y239" s="175" t="str">
        <f>リスト!K223</f>
        <v>NG</v>
      </c>
      <c r="Z239" s="176" t="str">
        <f t="shared" ca="1" si="176"/>
        <v/>
      </c>
      <c r="AA239" s="179">
        <f t="shared" ca="1" si="177"/>
        <v>12</v>
      </c>
      <c r="AB239" s="180">
        <f t="shared" ca="1" si="178"/>
        <v>29.556650246305416</v>
      </c>
      <c r="AC239" s="189">
        <v>8</v>
      </c>
      <c r="AD239" s="190">
        <v>12</v>
      </c>
      <c r="AE239" s="180" t="str">
        <f t="shared" ca="1" si="165"/>
        <v/>
      </c>
      <c r="AF239" s="140"/>
      <c r="AG239" s="177" t="str">
        <f>リスト!L223</f>
        <v>NG</v>
      </c>
      <c r="AH239" s="176" t="str">
        <f t="shared" ca="1" si="179"/>
        <v/>
      </c>
      <c r="AI239" s="229">
        <f t="shared" ca="1" si="197"/>
        <v>52</v>
      </c>
      <c r="AJ239" s="183">
        <f t="shared" ca="1" si="180"/>
        <v>128.07881773399015</v>
      </c>
      <c r="AK239" s="184">
        <v>200</v>
      </c>
      <c r="AL239" s="185">
        <v>300</v>
      </c>
      <c r="AM239" s="183" t="str">
        <f t="shared" ca="1" si="181"/>
        <v/>
      </c>
      <c r="AN239" s="175" t="str">
        <f>リスト!M223</f>
        <v>NG</v>
      </c>
      <c r="AO239" s="176" t="str">
        <f t="shared" ca="1" si="182"/>
        <v/>
      </c>
      <c r="AP239" s="179">
        <f t="shared" ca="1" si="183"/>
        <v>19</v>
      </c>
      <c r="AQ239" s="172">
        <f t="shared" ca="1" si="198"/>
        <v>36.53846153846154</v>
      </c>
      <c r="AR239" s="191">
        <v>4</v>
      </c>
      <c r="AS239" s="192">
        <v>6</v>
      </c>
      <c r="AT239" s="172" t="str">
        <f t="shared" ca="1" si="184"/>
        <v/>
      </c>
      <c r="AU239" s="122"/>
      <c r="AV239" s="175" t="str">
        <f>リスト!N223</f>
        <v>NG</v>
      </c>
      <c r="AW239" s="176" t="str">
        <f t="shared" ca="1" si="185"/>
        <v/>
      </c>
      <c r="AX239" s="193">
        <f t="shared" ca="1" si="186"/>
        <v>6</v>
      </c>
      <c r="AY239" s="194">
        <f t="shared" ca="1" si="199"/>
        <v>14.778325123152708</v>
      </c>
      <c r="AZ239" s="173">
        <v>4.4000000000000004</v>
      </c>
      <c r="BA239" s="174">
        <v>6.6</v>
      </c>
      <c r="BB239" s="172" t="str">
        <f t="shared" ca="1" si="187"/>
        <v/>
      </c>
      <c r="BC239" s="177" t="str">
        <f>リスト!O223</f>
        <v>NG</v>
      </c>
      <c r="BD239" s="176" t="str">
        <f t="shared" ca="1" si="188"/>
        <v/>
      </c>
      <c r="BE239" s="193">
        <f t="shared" ca="1" si="189"/>
        <v>3</v>
      </c>
      <c r="BF239" s="194">
        <f t="shared" ca="1" si="200"/>
        <v>7.3891625615763541</v>
      </c>
      <c r="BG239" s="173">
        <v>1.6</v>
      </c>
      <c r="BH239" s="174">
        <v>2.4</v>
      </c>
      <c r="BI239" s="172" t="str">
        <f t="shared" ca="1" si="190"/>
        <v/>
      </c>
      <c r="BJ239" s="140"/>
      <c r="BK239" s="140"/>
      <c r="BL239" s="178" t="str">
        <f>リスト!P223</f>
        <v>NG</v>
      </c>
      <c r="BM239" s="176" t="str">
        <f t="shared" ca="1" si="191"/>
        <v/>
      </c>
      <c r="BN239" s="193">
        <f t="shared" ca="1" si="192"/>
        <v>0</v>
      </c>
      <c r="BO239" s="194">
        <f t="shared" ca="1" si="201"/>
        <v>0</v>
      </c>
      <c r="BP239" s="173">
        <v>0.4</v>
      </c>
      <c r="BQ239" s="174">
        <v>0.6</v>
      </c>
      <c r="BR239" s="172" t="str">
        <f t="shared" ca="1" si="193"/>
        <v/>
      </c>
      <c r="BS239" s="175" t="str">
        <f>リスト!Q223</f>
        <v>NG</v>
      </c>
      <c r="BT239" s="176" t="str">
        <f t="shared" ca="1" si="194"/>
        <v/>
      </c>
      <c r="BU239" s="179">
        <f t="shared" ca="1" si="195"/>
        <v>0</v>
      </c>
      <c r="BV239" s="180">
        <f t="shared" ca="1" si="202"/>
        <v>0</v>
      </c>
      <c r="BW239" s="189">
        <v>0</v>
      </c>
      <c r="BX239" s="190">
        <v>0</v>
      </c>
      <c r="BY239" s="180" t="str">
        <f t="shared" ca="1" si="196"/>
        <v/>
      </c>
      <c r="BZ239" t="e">
        <f>リスト!#REF!</f>
        <v>#REF!</v>
      </c>
      <c r="CA239" s="290" t="e">
        <f>INDEX(リスト!X:X,MATCH($C239,リスト!$D:$D,0))</f>
        <v>#N/A</v>
      </c>
    </row>
    <row r="240" spans="1:79">
      <c r="A240" s="167">
        <f t="shared" si="163"/>
        <v>235</v>
      </c>
      <c r="B240" s="186" t="str">
        <f>リスト!C224</f>
        <v/>
      </c>
      <c r="C240" s="187">
        <f>リスト!D224</f>
        <v>0</v>
      </c>
      <c r="D240" s="188">
        <f>リスト!E224</f>
        <v>0</v>
      </c>
      <c r="E240" s="224">
        <f t="shared" ca="1" si="166"/>
        <v>3</v>
      </c>
      <c r="F240" s="172">
        <f t="shared" ca="1" si="164"/>
        <v>6.9767441860465116</v>
      </c>
      <c r="G240" s="173">
        <v>6</v>
      </c>
      <c r="H240" s="174">
        <v>10</v>
      </c>
      <c r="I240" s="172" t="str">
        <f t="shared" ca="1" si="167"/>
        <v>OK</v>
      </c>
      <c r="J240" s="133"/>
      <c r="K240" s="175" t="str">
        <f>リスト!H224</f>
        <v>NG</v>
      </c>
      <c r="L240" s="176" t="str">
        <f t="shared" ca="1" si="168"/>
        <v/>
      </c>
      <c r="M240" s="171">
        <f t="shared" ca="1" si="169"/>
        <v>18</v>
      </c>
      <c r="N240" s="177" t="str">
        <f>リスト!I224</f>
        <v>NG</v>
      </c>
      <c r="O240" s="176" t="str">
        <f t="shared" ca="1" si="170"/>
        <v/>
      </c>
      <c r="P240" s="171">
        <f t="shared" ca="1" si="171"/>
        <v>12</v>
      </c>
      <c r="Q240" s="172">
        <f t="shared" ca="1" si="172"/>
        <v>0.66666666666666663</v>
      </c>
      <c r="R240" s="173">
        <v>0.56000000000000005</v>
      </c>
      <c r="S240" s="174">
        <v>0.84</v>
      </c>
      <c r="T240" s="172" t="str">
        <f t="shared" ca="1" si="173"/>
        <v/>
      </c>
      <c r="U240" s="140"/>
      <c r="V240" s="178" t="str">
        <f>リスト!J224</f>
        <v>NG</v>
      </c>
      <c r="W240" s="176" t="str">
        <f t="shared" ca="1" si="174"/>
        <v/>
      </c>
      <c r="X240" s="225">
        <f t="shared" ca="1" si="175"/>
        <v>0.43</v>
      </c>
      <c r="Y240" s="175" t="str">
        <f>リスト!K224</f>
        <v>NG</v>
      </c>
      <c r="Z240" s="176" t="str">
        <f t="shared" ca="1" si="176"/>
        <v/>
      </c>
      <c r="AA240" s="179">
        <f t="shared" ca="1" si="177"/>
        <v>8</v>
      </c>
      <c r="AB240" s="180">
        <f t="shared" ca="1" si="178"/>
        <v>18.604651162790699</v>
      </c>
      <c r="AC240" s="189">
        <v>8</v>
      </c>
      <c r="AD240" s="190">
        <v>12</v>
      </c>
      <c r="AE240" s="180" t="str">
        <f t="shared" ca="1" si="165"/>
        <v/>
      </c>
      <c r="AF240" s="140"/>
      <c r="AG240" s="177" t="str">
        <f>リスト!L224</f>
        <v>NG</v>
      </c>
      <c r="AH240" s="176" t="str">
        <f t="shared" ca="1" si="179"/>
        <v/>
      </c>
      <c r="AI240" s="229">
        <f t="shared" ca="1" si="197"/>
        <v>50</v>
      </c>
      <c r="AJ240" s="183">
        <f t="shared" ca="1" si="180"/>
        <v>116.27906976744187</v>
      </c>
      <c r="AK240" s="184">
        <v>200</v>
      </c>
      <c r="AL240" s="185">
        <v>300</v>
      </c>
      <c r="AM240" s="183" t="str">
        <f t="shared" ca="1" si="181"/>
        <v/>
      </c>
      <c r="AN240" s="175" t="str">
        <f>リスト!M224</f>
        <v>NG</v>
      </c>
      <c r="AO240" s="176" t="str">
        <f t="shared" ca="1" si="182"/>
        <v/>
      </c>
      <c r="AP240" s="179">
        <f t="shared" ca="1" si="183"/>
        <v>8</v>
      </c>
      <c r="AQ240" s="172">
        <f t="shared" ca="1" si="198"/>
        <v>16</v>
      </c>
      <c r="AR240" s="191">
        <v>4</v>
      </c>
      <c r="AS240" s="192">
        <v>6</v>
      </c>
      <c r="AT240" s="172" t="str">
        <f t="shared" ca="1" si="184"/>
        <v/>
      </c>
      <c r="AU240" s="122"/>
      <c r="AV240" s="175" t="str">
        <f>リスト!N224</f>
        <v>NG</v>
      </c>
      <c r="AW240" s="176" t="str">
        <f t="shared" ca="1" si="185"/>
        <v/>
      </c>
      <c r="AX240" s="193">
        <f t="shared" ca="1" si="186"/>
        <v>0</v>
      </c>
      <c r="AY240" s="194">
        <f t="shared" ca="1" si="199"/>
        <v>0</v>
      </c>
      <c r="AZ240" s="173">
        <v>4.4000000000000004</v>
      </c>
      <c r="BA240" s="174">
        <v>6.6</v>
      </c>
      <c r="BB240" s="172" t="str">
        <f t="shared" ca="1" si="187"/>
        <v/>
      </c>
      <c r="BC240" s="177" t="str">
        <f>リスト!O224</f>
        <v>NG</v>
      </c>
      <c r="BD240" s="176" t="str">
        <f t="shared" ca="1" si="188"/>
        <v/>
      </c>
      <c r="BE240" s="193">
        <f t="shared" ca="1" si="189"/>
        <v>0</v>
      </c>
      <c r="BF240" s="194">
        <f t="shared" ca="1" si="200"/>
        <v>0</v>
      </c>
      <c r="BG240" s="173">
        <v>1.6</v>
      </c>
      <c r="BH240" s="174">
        <v>2.4</v>
      </c>
      <c r="BI240" s="172" t="str">
        <f t="shared" ca="1" si="190"/>
        <v/>
      </c>
      <c r="BJ240" s="140"/>
      <c r="BK240" s="140"/>
      <c r="BL240" s="178" t="str">
        <f>リスト!P224</f>
        <v>NG</v>
      </c>
      <c r="BM240" s="176" t="str">
        <f t="shared" ca="1" si="191"/>
        <v/>
      </c>
      <c r="BN240" s="193" t="str">
        <f t="shared" ca="1" si="192"/>
        <v/>
      </c>
      <c r="BO240" s="194" t="str">
        <f t="shared" ca="1" si="201"/>
        <v/>
      </c>
      <c r="BP240" s="173">
        <v>0.4</v>
      </c>
      <c r="BQ240" s="174">
        <v>0.6</v>
      </c>
      <c r="BR240" s="172" t="str">
        <f t="shared" ca="1" si="193"/>
        <v/>
      </c>
      <c r="BS240" s="175" t="str">
        <f>リスト!Q224</f>
        <v>NG</v>
      </c>
      <c r="BT240" s="176" t="str">
        <f t="shared" ca="1" si="194"/>
        <v/>
      </c>
      <c r="BU240" s="179" t="str">
        <f t="shared" ca="1" si="195"/>
        <v/>
      </c>
      <c r="BV240" s="180" t="str">
        <f t="shared" ca="1" si="202"/>
        <v/>
      </c>
      <c r="BW240" s="189">
        <v>0</v>
      </c>
      <c r="BX240" s="190">
        <v>0</v>
      </c>
      <c r="BY240" s="180" t="str">
        <f t="shared" ca="1" si="196"/>
        <v/>
      </c>
      <c r="BZ240" t="e">
        <f>リスト!#REF!</f>
        <v>#REF!</v>
      </c>
      <c r="CA240" s="290" t="e">
        <f>INDEX(リスト!X:X,MATCH($C240,リスト!$D:$D,0))</f>
        <v>#N/A</v>
      </c>
    </row>
    <row r="241" spans="1:79">
      <c r="A241" s="167">
        <f t="shared" si="163"/>
        <v>236</v>
      </c>
      <c r="B241" s="186" t="str">
        <f>リスト!C225</f>
        <v/>
      </c>
      <c r="C241" s="187">
        <f>リスト!D225</f>
        <v>0</v>
      </c>
      <c r="D241" s="188">
        <f>リスト!E225</f>
        <v>0</v>
      </c>
      <c r="E241" s="224">
        <f t="shared" ca="1" si="166"/>
        <v>3</v>
      </c>
      <c r="F241" s="172">
        <f t="shared" ca="1" si="164"/>
        <v>4.4709388971684048</v>
      </c>
      <c r="G241" s="173">
        <v>6</v>
      </c>
      <c r="H241" s="174">
        <v>10</v>
      </c>
      <c r="I241" s="172" t="e">
        <f t="shared" ca="1" si="167"/>
        <v>#VALUE!</v>
      </c>
      <c r="J241" s="133"/>
      <c r="K241" s="175" t="str">
        <f>リスト!H225</f>
        <v>NG</v>
      </c>
      <c r="L241" s="176" t="str">
        <f t="shared" ca="1" si="168"/>
        <v/>
      </c>
      <c r="M241" s="171">
        <f t="shared" ca="1" si="169"/>
        <v>26</v>
      </c>
      <c r="N241" s="177" t="str">
        <f>リスト!I225</f>
        <v>NG</v>
      </c>
      <c r="O241" s="176" t="str">
        <f t="shared" ca="1" si="170"/>
        <v/>
      </c>
      <c r="P241" s="171">
        <f t="shared" ca="1" si="171"/>
        <v>15</v>
      </c>
      <c r="Q241" s="172">
        <f t="shared" ca="1" si="172"/>
        <v>0.57692307692307687</v>
      </c>
      <c r="R241" s="173">
        <v>0.56000000000000005</v>
      </c>
      <c r="S241" s="174">
        <v>0.84</v>
      </c>
      <c r="T241" s="172" t="str">
        <f t="shared" ca="1" si="173"/>
        <v/>
      </c>
      <c r="U241" s="140"/>
      <c r="V241" s="178" t="str">
        <f>リスト!J225</f>
        <v>NG</v>
      </c>
      <c r="W241" s="176" t="str">
        <f t="shared" ca="1" si="174"/>
        <v/>
      </c>
      <c r="X241" s="225">
        <f t="shared" ca="1" si="175"/>
        <v>0.67100000000000004</v>
      </c>
      <c r="Y241" s="175" t="str">
        <f>リスト!K225</f>
        <v>NG</v>
      </c>
      <c r="Z241" s="176" t="str">
        <f t="shared" ca="1" si="176"/>
        <v/>
      </c>
      <c r="AA241" s="179">
        <f t="shared" ca="1" si="177"/>
        <v>13</v>
      </c>
      <c r="AB241" s="180">
        <f t="shared" ca="1" si="178"/>
        <v>19.374068554396423</v>
      </c>
      <c r="AC241" s="189">
        <v>8</v>
      </c>
      <c r="AD241" s="190">
        <v>12</v>
      </c>
      <c r="AE241" s="180" t="str">
        <f t="shared" ca="1" si="165"/>
        <v/>
      </c>
      <c r="AF241" s="140"/>
      <c r="AG241" s="177" t="str">
        <f>リスト!L225</f>
        <v>NG</v>
      </c>
      <c r="AH241" s="176" t="str">
        <f t="shared" ca="1" si="179"/>
        <v/>
      </c>
      <c r="AI241" s="229">
        <f t="shared" ca="1" si="197"/>
        <v>44</v>
      </c>
      <c r="AJ241" s="183">
        <f t="shared" ca="1" si="180"/>
        <v>65.573770491803273</v>
      </c>
      <c r="AK241" s="184">
        <v>200</v>
      </c>
      <c r="AL241" s="185">
        <v>300</v>
      </c>
      <c r="AM241" s="183" t="str">
        <f t="shared" ca="1" si="181"/>
        <v/>
      </c>
      <c r="AN241" s="175" t="str">
        <f>リスト!M225</f>
        <v>NG</v>
      </c>
      <c r="AO241" s="176" t="str">
        <f t="shared" ca="1" si="182"/>
        <v/>
      </c>
      <c r="AP241" s="179">
        <f t="shared" ca="1" si="183"/>
        <v>0</v>
      </c>
      <c r="AQ241" s="172">
        <f t="shared" ca="1" si="198"/>
        <v>0</v>
      </c>
      <c r="AR241" s="191">
        <v>4</v>
      </c>
      <c r="AS241" s="192">
        <v>6</v>
      </c>
      <c r="AT241" s="172" t="str">
        <f t="shared" ca="1" si="184"/>
        <v/>
      </c>
      <c r="AU241" s="122"/>
      <c r="AV241" s="175" t="str">
        <f>リスト!N225</f>
        <v>NG</v>
      </c>
      <c r="AW241" s="176" t="str">
        <f t="shared" ca="1" si="185"/>
        <v/>
      </c>
      <c r="AX241" s="193">
        <f t="shared" ca="1" si="186"/>
        <v>0</v>
      </c>
      <c r="AY241" s="194">
        <f t="shared" ca="1" si="199"/>
        <v>0</v>
      </c>
      <c r="AZ241" s="173">
        <v>4.4000000000000004</v>
      </c>
      <c r="BA241" s="174">
        <v>6.6</v>
      </c>
      <c r="BB241" s="172" t="str">
        <f t="shared" ca="1" si="187"/>
        <v/>
      </c>
      <c r="BC241" s="177" t="str">
        <f>リスト!O225</f>
        <v>NG</v>
      </c>
      <c r="BD241" s="176" t="str">
        <f t="shared" ca="1" si="188"/>
        <v/>
      </c>
      <c r="BE241" s="193">
        <f t="shared" ca="1" si="189"/>
        <v>0</v>
      </c>
      <c r="BF241" s="194">
        <f t="shared" ca="1" si="200"/>
        <v>0</v>
      </c>
      <c r="BG241" s="173">
        <v>1.6</v>
      </c>
      <c r="BH241" s="174">
        <v>2.4</v>
      </c>
      <c r="BI241" s="172" t="str">
        <f t="shared" ca="1" si="190"/>
        <v/>
      </c>
      <c r="BJ241" s="140"/>
      <c r="BK241" s="140"/>
      <c r="BL241" s="178" t="str">
        <f>リスト!P225</f>
        <v>NG</v>
      </c>
      <c r="BM241" s="176" t="str">
        <f t="shared" ca="1" si="191"/>
        <v/>
      </c>
      <c r="BN241" s="193" t="str">
        <f t="shared" ca="1" si="192"/>
        <v/>
      </c>
      <c r="BO241" s="194" t="str">
        <f t="shared" ca="1" si="201"/>
        <v/>
      </c>
      <c r="BP241" s="173">
        <v>0.4</v>
      </c>
      <c r="BQ241" s="174">
        <v>0.6</v>
      </c>
      <c r="BR241" s="172" t="str">
        <f t="shared" ca="1" si="193"/>
        <v/>
      </c>
      <c r="BS241" s="175" t="str">
        <f>リスト!Q225</f>
        <v>NG</v>
      </c>
      <c r="BT241" s="176" t="str">
        <f t="shared" ca="1" si="194"/>
        <v/>
      </c>
      <c r="BU241" s="179" t="str">
        <f t="shared" ca="1" si="195"/>
        <v/>
      </c>
      <c r="BV241" s="180" t="str">
        <f t="shared" ca="1" si="202"/>
        <v/>
      </c>
      <c r="BW241" s="189">
        <v>0</v>
      </c>
      <c r="BX241" s="190">
        <v>0</v>
      </c>
      <c r="BY241" s="180" t="str">
        <f t="shared" ca="1" si="196"/>
        <v/>
      </c>
      <c r="BZ241" t="e">
        <f>リスト!#REF!</f>
        <v>#REF!</v>
      </c>
      <c r="CA241" s="290" t="e">
        <f>INDEX(リスト!X:X,MATCH($C241,リスト!$D:$D,0))</f>
        <v>#N/A</v>
      </c>
    </row>
    <row r="242" spans="1:79">
      <c r="A242" s="167">
        <f t="shared" si="163"/>
        <v>237</v>
      </c>
      <c r="B242" s="186" t="str">
        <f>リスト!C226</f>
        <v/>
      </c>
      <c r="C242" s="187">
        <f>リスト!D226</f>
        <v>0</v>
      </c>
      <c r="D242" s="188">
        <f>リスト!E226</f>
        <v>0</v>
      </c>
      <c r="E242" s="224">
        <f t="shared" ca="1" si="166"/>
        <v>1</v>
      </c>
      <c r="F242" s="172">
        <f t="shared" ca="1" si="164"/>
        <v>0.68681318681318682</v>
      </c>
      <c r="G242" s="173">
        <v>6</v>
      </c>
      <c r="H242" s="174">
        <v>10</v>
      </c>
      <c r="I242" s="172" t="e">
        <f t="shared" ca="1" si="167"/>
        <v>#VALUE!</v>
      </c>
      <c r="J242" s="133"/>
      <c r="K242" s="175" t="str">
        <f>リスト!H226</f>
        <v>NG</v>
      </c>
      <c r="L242" s="176" t="str">
        <f t="shared" ca="1" si="168"/>
        <v/>
      </c>
      <c r="M242" s="171">
        <f t="shared" ca="1" si="169"/>
        <v>30</v>
      </c>
      <c r="N242" s="177" t="str">
        <f>リスト!I226</f>
        <v>NG</v>
      </c>
      <c r="O242" s="176" t="str">
        <f t="shared" ca="1" si="170"/>
        <v/>
      </c>
      <c r="P242" s="171">
        <f t="shared" ca="1" si="171"/>
        <v>20</v>
      </c>
      <c r="Q242" s="172">
        <f t="shared" ca="1" si="172"/>
        <v>0.66666666666666663</v>
      </c>
      <c r="R242" s="173">
        <v>0.56000000000000005</v>
      </c>
      <c r="S242" s="174">
        <v>0.84</v>
      </c>
      <c r="T242" s="172" t="str">
        <f t="shared" ca="1" si="173"/>
        <v/>
      </c>
      <c r="U242" s="140"/>
      <c r="V242" s="178" t="str">
        <f>リスト!J226</f>
        <v>NG</v>
      </c>
      <c r="W242" s="176" t="str">
        <f t="shared" ca="1" si="174"/>
        <v/>
      </c>
      <c r="X242" s="225">
        <f t="shared" ca="1" si="175"/>
        <v>1.456</v>
      </c>
      <c r="Y242" s="175" t="str">
        <f>リスト!K226</f>
        <v>NG</v>
      </c>
      <c r="Z242" s="176" t="str">
        <f t="shared" ca="1" si="176"/>
        <v/>
      </c>
      <c r="AA242" s="179">
        <f t="shared" ca="1" si="177"/>
        <v>0</v>
      </c>
      <c r="AB242" s="180">
        <f t="shared" ca="1" si="178"/>
        <v>0</v>
      </c>
      <c r="AC242" s="189">
        <v>8</v>
      </c>
      <c r="AD242" s="190">
        <v>12</v>
      </c>
      <c r="AE242" s="180" t="str">
        <f t="shared" ca="1" si="165"/>
        <v/>
      </c>
      <c r="AF242" s="140"/>
      <c r="AG242" s="177" t="str">
        <f>リスト!L226</f>
        <v>NG</v>
      </c>
      <c r="AH242" s="176" t="str">
        <f t="shared" ca="1" si="179"/>
        <v/>
      </c>
      <c r="AI242" s="229">
        <f t="shared" ca="1" si="197"/>
        <v>39</v>
      </c>
      <c r="AJ242" s="183">
        <f t="shared" ca="1" si="180"/>
        <v>26.785714285714285</v>
      </c>
      <c r="AK242" s="184">
        <v>200</v>
      </c>
      <c r="AL242" s="185">
        <v>300</v>
      </c>
      <c r="AM242" s="183" t="str">
        <f t="shared" ca="1" si="181"/>
        <v/>
      </c>
      <c r="AN242" s="175" t="str">
        <f>リスト!M226</f>
        <v>NG</v>
      </c>
      <c r="AO242" s="176" t="str">
        <f t="shared" ca="1" si="182"/>
        <v/>
      </c>
      <c r="AP242" s="179">
        <f t="shared" ca="1" si="183"/>
        <v>0</v>
      </c>
      <c r="AQ242" s="172">
        <f t="shared" ca="1" si="198"/>
        <v>0</v>
      </c>
      <c r="AR242" s="191">
        <v>4</v>
      </c>
      <c r="AS242" s="192">
        <v>6</v>
      </c>
      <c r="AT242" s="172" t="str">
        <f t="shared" ca="1" si="184"/>
        <v/>
      </c>
      <c r="AU242" s="122"/>
      <c r="AV242" s="175" t="str">
        <f>リスト!N226</f>
        <v>NG</v>
      </c>
      <c r="AW242" s="176" t="str">
        <f t="shared" ca="1" si="185"/>
        <v/>
      </c>
      <c r="AX242" s="193">
        <f t="shared" ca="1" si="186"/>
        <v>0</v>
      </c>
      <c r="AY242" s="194">
        <f t="shared" ca="1" si="199"/>
        <v>0</v>
      </c>
      <c r="AZ242" s="173">
        <v>4.4000000000000004</v>
      </c>
      <c r="BA242" s="174">
        <v>6.6</v>
      </c>
      <c r="BB242" s="172" t="str">
        <f t="shared" ca="1" si="187"/>
        <v/>
      </c>
      <c r="BC242" s="177" t="str">
        <f>リスト!O226</f>
        <v>NG</v>
      </c>
      <c r="BD242" s="176" t="str">
        <f t="shared" ca="1" si="188"/>
        <v/>
      </c>
      <c r="BE242" s="193">
        <f t="shared" ca="1" si="189"/>
        <v>0</v>
      </c>
      <c r="BF242" s="194">
        <f t="shared" ca="1" si="200"/>
        <v>0</v>
      </c>
      <c r="BG242" s="173">
        <v>1.6</v>
      </c>
      <c r="BH242" s="174">
        <v>2.4</v>
      </c>
      <c r="BI242" s="172" t="str">
        <f t="shared" ca="1" si="190"/>
        <v/>
      </c>
      <c r="BJ242" s="140"/>
      <c r="BK242" s="140"/>
      <c r="BL242" s="178" t="str">
        <f>リスト!P226</f>
        <v>NG</v>
      </c>
      <c r="BM242" s="176" t="str">
        <f t="shared" ca="1" si="191"/>
        <v/>
      </c>
      <c r="BN242" s="193" t="str">
        <f t="shared" ca="1" si="192"/>
        <v/>
      </c>
      <c r="BO242" s="194" t="str">
        <f t="shared" ca="1" si="201"/>
        <v/>
      </c>
      <c r="BP242" s="173">
        <v>0.4</v>
      </c>
      <c r="BQ242" s="174">
        <v>0.6</v>
      </c>
      <c r="BR242" s="172" t="str">
        <f t="shared" ca="1" si="193"/>
        <v/>
      </c>
      <c r="BS242" s="175" t="str">
        <f>リスト!Q226</f>
        <v>NG</v>
      </c>
      <c r="BT242" s="176" t="str">
        <f t="shared" ca="1" si="194"/>
        <v/>
      </c>
      <c r="BU242" s="179" t="str">
        <f t="shared" ca="1" si="195"/>
        <v/>
      </c>
      <c r="BV242" s="180" t="str">
        <f t="shared" ca="1" si="202"/>
        <v/>
      </c>
      <c r="BW242" s="189">
        <v>0</v>
      </c>
      <c r="BX242" s="190">
        <v>0</v>
      </c>
      <c r="BY242" s="180" t="str">
        <f t="shared" ca="1" si="196"/>
        <v/>
      </c>
      <c r="BZ242" t="e">
        <f>リスト!#REF!</f>
        <v>#REF!</v>
      </c>
      <c r="CA242" s="290" t="e">
        <f>INDEX(リスト!X:X,MATCH($C242,リスト!$D:$D,0))</f>
        <v>#N/A</v>
      </c>
    </row>
    <row r="243" spans="1:79">
      <c r="A243" s="167">
        <f t="shared" si="163"/>
        <v>238</v>
      </c>
      <c r="B243" s="186" t="str">
        <f>リスト!C227</f>
        <v/>
      </c>
      <c r="C243" s="187">
        <f>リスト!D227</f>
        <v>0</v>
      </c>
      <c r="D243" s="188">
        <f>リスト!E227</f>
        <v>0</v>
      </c>
      <c r="E243" s="224" t="str">
        <f t="shared" ca="1" si="166"/>
        <v/>
      </c>
      <c r="F243" s="172" t="str">
        <f t="shared" ca="1" si="164"/>
        <v/>
      </c>
      <c r="G243" s="173">
        <v>6</v>
      </c>
      <c r="H243" s="174">
        <v>10</v>
      </c>
      <c r="I243" s="172" t="str">
        <f t="shared" ca="1" si="167"/>
        <v/>
      </c>
      <c r="J243" s="133"/>
      <c r="K243" s="175" t="str">
        <f>リスト!H227</f>
        <v>NG</v>
      </c>
      <c r="L243" s="176" t="str">
        <f t="shared" ca="1" si="168"/>
        <v/>
      </c>
      <c r="M243" s="171">
        <f t="shared" ca="1" si="169"/>
        <v>18</v>
      </c>
      <c r="N243" s="177" t="str">
        <f>リスト!I227</f>
        <v>NG</v>
      </c>
      <c r="O243" s="176" t="str">
        <f t="shared" ca="1" si="170"/>
        <v/>
      </c>
      <c r="P243" s="171">
        <f t="shared" ca="1" si="171"/>
        <v>5</v>
      </c>
      <c r="Q243" s="172">
        <f t="shared" ca="1" si="172"/>
        <v>0.27777777777777779</v>
      </c>
      <c r="R243" s="173">
        <v>0.56000000000000005</v>
      </c>
      <c r="S243" s="174">
        <v>0.84</v>
      </c>
      <c r="T243" s="172" t="str">
        <f t="shared" ca="1" si="173"/>
        <v/>
      </c>
      <c r="U243" s="140"/>
      <c r="V243" s="178" t="str">
        <f>リスト!J227</f>
        <v>NG</v>
      </c>
      <c r="W243" s="176" t="str">
        <f t="shared" ca="1" si="174"/>
        <v/>
      </c>
      <c r="X243" s="225" t="str">
        <f t="shared" ca="1" si="175"/>
        <v/>
      </c>
      <c r="Y243" s="175" t="str">
        <f>リスト!K227</f>
        <v>NG</v>
      </c>
      <c r="Z243" s="176" t="str">
        <f t="shared" ca="1" si="176"/>
        <v/>
      </c>
      <c r="AA243" s="179" t="str">
        <f t="shared" ca="1" si="177"/>
        <v/>
      </c>
      <c r="AB243" s="180" t="str">
        <f t="shared" ca="1" si="178"/>
        <v/>
      </c>
      <c r="AC243" s="189">
        <v>8</v>
      </c>
      <c r="AD243" s="190">
        <v>12</v>
      </c>
      <c r="AE243" s="180" t="str">
        <f t="shared" ca="1" si="165"/>
        <v/>
      </c>
      <c r="AF243" s="140"/>
      <c r="AG243" s="177" t="str">
        <f>リスト!L227</f>
        <v>NG</v>
      </c>
      <c r="AH243" s="176" t="str">
        <f t="shared" ca="1" si="179"/>
        <v/>
      </c>
      <c r="AI243" s="229">
        <f t="shared" ca="1" si="197"/>
        <v>136</v>
      </c>
      <c r="AJ243" s="183" t="str">
        <f t="shared" ca="1" si="180"/>
        <v/>
      </c>
      <c r="AK243" s="184">
        <v>200</v>
      </c>
      <c r="AL243" s="185">
        <v>300</v>
      </c>
      <c r="AM243" s="183" t="str">
        <f t="shared" ca="1" si="181"/>
        <v/>
      </c>
      <c r="AN243" s="175" t="str">
        <f>リスト!M227</f>
        <v>NG</v>
      </c>
      <c r="AO243" s="176" t="str">
        <f t="shared" ca="1" si="182"/>
        <v/>
      </c>
      <c r="AP243" s="179">
        <f t="shared" ca="1" si="183"/>
        <v>8</v>
      </c>
      <c r="AQ243" s="172">
        <f t="shared" ca="1" si="198"/>
        <v>5.8823529411764701</v>
      </c>
      <c r="AR243" s="191">
        <v>4</v>
      </c>
      <c r="AS243" s="192">
        <v>6</v>
      </c>
      <c r="AT243" s="172" t="str">
        <f t="shared" ca="1" si="184"/>
        <v/>
      </c>
      <c r="AU243" s="122"/>
      <c r="AV243" s="175" t="str">
        <f>リスト!N227</f>
        <v>NG</v>
      </c>
      <c r="AW243" s="176" t="str">
        <f t="shared" ca="1" si="185"/>
        <v/>
      </c>
      <c r="AX243" s="193">
        <f t="shared" ca="1" si="186"/>
        <v>0</v>
      </c>
      <c r="AY243" s="194" t="str">
        <f t="shared" ca="1" si="199"/>
        <v/>
      </c>
      <c r="AZ243" s="173">
        <v>4.4000000000000004</v>
      </c>
      <c r="BA243" s="174">
        <v>6.6</v>
      </c>
      <c r="BB243" s="172" t="str">
        <f t="shared" ca="1" si="187"/>
        <v/>
      </c>
      <c r="BC243" s="177" t="str">
        <f>リスト!O227</f>
        <v>NG</v>
      </c>
      <c r="BD243" s="176" t="str">
        <f t="shared" ca="1" si="188"/>
        <v/>
      </c>
      <c r="BE243" s="193">
        <f t="shared" ca="1" si="189"/>
        <v>0</v>
      </c>
      <c r="BF243" s="194" t="str">
        <f t="shared" ca="1" si="200"/>
        <v/>
      </c>
      <c r="BG243" s="173">
        <v>1.6</v>
      </c>
      <c r="BH243" s="174">
        <v>2.4</v>
      </c>
      <c r="BI243" s="172" t="str">
        <f t="shared" ca="1" si="190"/>
        <v/>
      </c>
      <c r="BJ243" s="140"/>
      <c r="BK243" s="140"/>
      <c r="BL243" s="178" t="str">
        <f>リスト!P227</f>
        <v>NG</v>
      </c>
      <c r="BM243" s="176" t="str">
        <f t="shared" ca="1" si="191"/>
        <v/>
      </c>
      <c r="BN243" s="193">
        <f t="shared" ca="1" si="192"/>
        <v>0</v>
      </c>
      <c r="BO243" s="194" t="str">
        <f t="shared" ca="1" si="201"/>
        <v/>
      </c>
      <c r="BP243" s="173">
        <v>0.4</v>
      </c>
      <c r="BQ243" s="174">
        <v>0.6</v>
      </c>
      <c r="BR243" s="172" t="str">
        <f t="shared" ca="1" si="193"/>
        <v/>
      </c>
      <c r="BS243" s="175" t="str">
        <f>リスト!Q227</f>
        <v>NG</v>
      </c>
      <c r="BT243" s="176" t="str">
        <f t="shared" ca="1" si="194"/>
        <v/>
      </c>
      <c r="BU243" s="179">
        <f t="shared" ca="1" si="195"/>
        <v>0</v>
      </c>
      <c r="BV243" s="180" t="str">
        <f t="shared" ca="1" si="202"/>
        <v/>
      </c>
      <c r="BW243" s="189">
        <v>0</v>
      </c>
      <c r="BX243" s="190">
        <v>0</v>
      </c>
      <c r="BY243" s="180" t="str">
        <f t="shared" ca="1" si="196"/>
        <v/>
      </c>
      <c r="BZ243" t="e">
        <f>リスト!#REF!</f>
        <v>#REF!</v>
      </c>
      <c r="CA243" s="290" t="e">
        <f>INDEX(リスト!X:X,MATCH($C243,リスト!$D:$D,0))</f>
        <v>#N/A</v>
      </c>
    </row>
    <row r="244" spans="1:79">
      <c r="A244" s="167">
        <f t="shared" si="163"/>
        <v>239</v>
      </c>
      <c r="B244" s="186" t="str">
        <f>リスト!C228</f>
        <v/>
      </c>
      <c r="C244" s="187">
        <f>リスト!D228</f>
        <v>0</v>
      </c>
      <c r="D244" s="188">
        <f>リスト!E228</f>
        <v>0</v>
      </c>
      <c r="E244" s="224" t="str">
        <f t="shared" ca="1" si="166"/>
        <v/>
      </c>
      <c r="F244" s="172" t="str">
        <f t="shared" ca="1" si="164"/>
        <v/>
      </c>
      <c r="G244" s="173">
        <v>6</v>
      </c>
      <c r="H244" s="174">
        <v>10</v>
      </c>
      <c r="I244" s="172" t="str">
        <f t="shared" ca="1" si="167"/>
        <v/>
      </c>
      <c r="J244" s="133"/>
      <c r="K244" s="175" t="str">
        <f>リスト!H228</f>
        <v>NG</v>
      </c>
      <c r="L244" s="176" t="str">
        <f t="shared" ca="1" si="168"/>
        <v/>
      </c>
      <c r="M244" s="171">
        <f t="shared" ca="1" si="169"/>
        <v>12</v>
      </c>
      <c r="N244" s="177" t="str">
        <f>リスト!I228</f>
        <v>NG</v>
      </c>
      <c r="O244" s="176" t="str">
        <f t="shared" ca="1" si="170"/>
        <v/>
      </c>
      <c r="P244" s="171">
        <f t="shared" ca="1" si="171"/>
        <v>6</v>
      </c>
      <c r="Q244" s="172">
        <f t="shared" ca="1" si="172"/>
        <v>0.5</v>
      </c>
      <c r="R244" s="173">
        <v>0.56000000000000005</v>
      </c>
      <c r="S244" s="174">
        <v>0.84</v>
      </c>
      <c r="T244" s="172" t="str">
        <f t="shared" ca="1" si="173"/>
        <v/>
      </c>
      <c r="U244" s="140"/>
      <c r="V244" s="178" t="str">
        <f>リスト!J228</f>
        <v>NG</v>
      </c>
      <c r="W244" s="176" t="str">
        <f t="shared" ca="1" si="174"/>
        <v/>
      </c>
      <c r="X244" s="225" t="str">
        <f t="shared" ca="1" si="175"/>
        <v/>
      </c>
      <c r="Y244" s="175" t="str">
        <f>リスト!K228</f>
        <v>NG</v>
      </c>
      <c r="Z244" s="176" t="str">
        <f t="shared" ca="1" si="176"/>
        <v/>
      </c>
      <c r="AA244" s="179" t="str">
        <f t="shared" ca="1" si="177"/>
        <v/>
      </c>
      <c r="AB244" s="180" t="str">
        <f t="shared" ca="1" si="178"/>
        <v/>
      </c>
      <c r="AC244" s="189">
        <v>8</v>
      </c>
      <c r="AD244" s="190">
        <v>12</v>
      </c>
      <c r="AE244" s="180" t="str">
        <f t="shared" ca="1" si="165"/>
        <v/>
      </c>
      <c r="AF244" s="140"/>
      <c r="AG244" s="177" t="str">
        <f>リスト!L228</f>
        <v>NG</v>
      </c>
      <c r="AH244" s="176" t="str">
        <f t="shared" ca="1" si="179"/>
        <v/>
      </c>
      <c r="AI244" s="229">
        <f t="shared" ca="1" si="197"/>
        <v>42</v>
      </c>
      <c r="AJ244" s="183" t="str">
        <f t="shared" ca="1" si="180"/>
        <v/>
      </c>
      <c r="AK244" s="184">
        <v>200</v>
      </c>
      <c r="AL244" s="185">
        <v>300</v>
      </c>
      <c r="AM244" s="183" t="str">
        <f t="shared" ca="1" si="181"/>
        <v/>
      </c>
      <c r="AN244" s="175" t="str">
        <f>リスト!M228</f>
        <v>NG</v>
      </c>
      <c r="AO244" s="176" t="str">
        <f t="shared" ca="1" si="182"/>
        <v/>
      </c>
      <c r="AP244" s="179">
        <f t="shared" ca="1" si="183"/>
        <v>11</v>
      </c>
      <c r="AQ244" s="172">
        <f t="shared" ca="1" si="198"/>
        <v>26.19047619047619</v>
      </c>
      <c r="AR244" s="191">
        <v>4</v>
      </c>
      <c r="AS244" s="192">
        <v>6</v>
      </c>
      <c r="AT244" s="172" t="str">
        <f t="shared" ca="1" si="184"/>
        <v/>
      </c>
      <c r="AU244" s="122"/>
      <c r="AV244" s="175" t="str">
        <f>リスト!N228</f>
        <v>NG</v>
      </c>
      <c r="AW244" s="176" t="str">
        <f t="shared" ca="1" si="185"/>
        <v/>
      </c>
      <c r="AX244" s="193">
        <f t="shared" ca="1" si="186"/>
        <v>0</v>
      </c>
      <c r="AY244" s="194" t="str">
        <f t="shared" ca="1" si="199"/>
        <v/>
      </c>
      <c r="AZ244" s="173">
        <v>4.4000000000000004</v>
      </c>
      <c r="BA244" s="174">
        <v>6.6</v>
      </c>
      <c r="BB244" s="172" t="str">
        <f t="shared" ca="1" si="187"/>
        <v/>
      </c>
      <c r="BC244" s="177" t="str">
        <f>リスト!O228</f>
        <v>NG</v>
      </c>
      <c r="BD244" s="176" t="str">
        <f t="shared" ca="1" si="188"/>
        <v/>
      </c>
      <c r="BE244" s="193">
        <f t="shared" ca="1" si="189"/>
        <v>1</v>
      </c>
      <c r="BF244" s="194" t="str">
        <f t="shared" ca="1" si="200"/>
        <v/>
      </c>
      <c r="BG244" s="173">
        <v>1.6</v>
      </c>
      <c r="BH244" s="174">
        <v>2.4</v>
      </c>
      <c r="BI244" s="172" t="str">
        <f t="shared" ca="1" si="190"/>
        <v/>
      </c>
      <c r="BJ244" s="140"/>
      <c r="BK244" s="140"/>
      <c r="BL244" s="178" t="str">
        <f>リスト!P228</f>
        <v>NG</v>
      </c>
      <c r="BM244" s="176" t="str">
        <f t="shared" ca="1" si="191"/>
        <v/>
      </c>
      <c r="BN244" s="193">
        <f t="shared" ca="1" si="192"/>
        <v>0</v>
      </c>
      <c r="BO244" s="194" t="str">
        <f t="shared" ca="1" si="201"/>
        <v/>
      </c>
      <c r="BP244" s="173">
        <v>0.4</v>
      </c>
      <c r="BQ244" s="174">
        <v>0.6</v>
      </c>
      <c r="BR244" s="172" t="str">
        <f t="shared" ca="1" si="193"/>
        <v/>
      </c>
      <c r="BS244" s="175" t="str">
        <f>リスト!Q228</f>
        <v>NG</v>
      </c>
      <c r="BT244" s="176" t="str">
        <f t="shared" ca="1" si="194"/>
        <v/>
      </c>
      <c r="BU244" s="179">
        <f t="shared" ca="1" si="195"/>
        <v>0</v>
      </c>
      <c r="BV244" s="180" t="str">
        <f t="shared" ca="1" si="202"/>
        <v/>
      </c>
      <c r="BW244" s="189">
        <v>0</v>
      </c>
      <c r="BX244" s="190">
        <v>0</v>
      </c>
      <c r="BY244" s="180" t="str">
        <f t="shared" ca="1" si="196"/>
        <v/>
      </c>
      <c r="BZ244" t="e">
        <f>リスト!#REF!</f>
        <v>#REF!</v>
      </c>
      <c r="CA244" s="290" t="e">
        <f>INDEX(リスト!X:X,MATCH($C244,リスト!$D:$D,0))</f>
        <v>#N/A</v>
      </c>
    </row>
    <row r="245" spans="1:79">
      <c r="A245" s="167">
        <f t="shared" ref="A245:A306" si="203">ROW()-5</f>
        <v>240</v>
      </c>
      <c r="B245" s="186" t="str">
        <f>リスト!C229</f>
        <v/>
      </c>
      <c r="C245" s="187">
        <f>リスト!D229</f>
        <v>0</v>
      </c>
      <c r="D245" s="188">
        <f>リスト!E229</f>
        <v>0</v>
      </c>
      <c r="E245" s="224" t="str">
        <f t="shared" ca="1" si="166"/>
        <v/>
      </c>
      <c r="F245" s="172" t="str">
        <f t="shared" ca="1" si="164"/>
        <v/>
      </c>
      <c r="G245" s="173">
        <v>6</v>
      </c>
      <c r="H245" s="174">
        <v>10</v>
      </c>
      <c r="I245" s="172" t="str">
        <f t="shared" ca="1" si="167"/>
        <v/>
      </c>
      <c r="J245" s="133"/>
      <c r="K245" s="175" t="str">
        <f>リスト!H229</f>
        <v>NG</v>
      </c>
      <c r="L245" s="176" t="str">
        <f t="shared" ca="1" si="168"/>
        <v/>
      </c>
      <c r="M245" s="171">
        <f t="shared" ca="1" si="169"/>
        <v>13</v>
      </c>
      <c r="N245" s="177" t="str">
        <f>リスト!I229</f>
        <v>NG</v>
      </c>
      <c r="O245" s="176" t="str">
        <f t="shared" ca="1" si="170"/>
        <v/>
      </c>
      <c r="P245" s="171">
        <f t="shared" ca="1" si="171"/>
        <v>4</v>
      </c>
      <c r="Q245" s="172">
        <f t="shared" ca="1" si="172"/>
        <v>0.30769230769230771</v>
      </c>
      <c r="R245" s="173">
        <v>0.56000000000000005</v>
      </c>
      <c r="S245" s="174">
        <v>0.84</v>
      </c>
      <c r="T245" s="172" t="str">
        <f t="shared" ca="1" si="173"/>
        <v/>
      </c>
      <c r="U245" s="140"/>
      <c r="V245" s="178" t="str">
        <f>リスト!J229</f>
        <v>NG</v>
      </c>
      <c r="W245" s="176" t="str">
        <f t="shared" ca="1" si="174"/>
        <v/>
      </c>
      <c r="X245" s="225">
        <f t="shared" ca="1" si="175"/>
        <v>0.23599999999999999</v>
      </c>
      <c r="Y245" s="175" t="str">
        <f>リスト!K229</f>
        <v>NG</v>
      </c>
      <c r="Z245" s="176" t="str">
        <f t="shared" ca="1" si="176"/>
        <v/>
      </c>
      <c r="AA245" s="179">
        <f t="shared" ca="1" si="177"/>
        <v>1</v>
      </c>
      <c r="AB245" s="180">
        <f t="shared" ca="1" si="178"/>
        <v>4.2372881355932206</v>
      </c>
      <c r="AC245" s="189">
        <v>8</v>
      </c>
      <c r="AD245" s="190">
        <v>12</v>
      </c>
      <c r="AE245" s="180" t="str">
        <f t="shared" ca="1" si="165"/>
        <v/>
      </c>
      <c r="AF245" s="140"/>
      <c r="AG245" s="177" t="str">
        <f>リスト!L229</f>
        <v>NG</v>
      </c>
      <c r="AH245" s="176" t="str">
        <f t="shared" ca="1" si="179"/>
        <v/>
      </c>
      <c r="AI245" s="229">
        <f t="shared" ca="1" si="197"/>
        <v>24</v>
      </c>
      <c r="AJ245" s="183">
        <f t="shared" ca="1" si="180"/>
        <v>101.69491525423729</v>
      </c>
      <c r="AK245" s="184">
        <v>200</v>
      </c>
      <c r="AL245" s="185">
        <v>300</v>
      </c>
      <c r="AM245" s="183" t="str">
        <f t="shared" ca="1" si="181"/>
        <v/>
      </c>
      <c r="AN245" s="175" t="str">
        <f>リスト!M229</f>
        <v>NG</v>
      </c>
      <c r="AO245" s="176" t="str">
        <f t="shared" ca="1" si="182"/>
        <v/>
      </c>
      <c r="AP245" s="179">
        <f t="shared" ca="1" si="183"/>
        <v>4</v>
      </c>
      <c r="AQ245" s="172">
        <f t="shared" ca="1" si="198"/>
        <v>16.666666666666668</v>
      </c>
      <c r="AR245" s="191">
        <v>4</v>
      </c>
      <c r="AS245" s="192">
        <v>6</v>
      </c>
      <c r="AT245" s="172" t="str">
        <f t="shared" ca="1" si="184"/>
        <v/>
      </c>
      <c r="AU245" s="122"/>
      <c r="AV245" s="175" t="str">
        <f>リスト!N229</f>
        <v>NG</v>
      </c>
      <c r="AW245" s="176" t="str">
        <f t="shared" ca="1" si="185"/>
        <v/>
      </c>
      <c r="AX245" s="193">
        <f t="shared" ca="1" si="186"/>
        <v>0</v>
      </c>
      <c r="AY245" s="194">
        <f t="shared" ca="1" si="199"/>
        <v>0</v>
      </c>
      <c r="AZ245" s="173">
        <v>4.4000000000000004</v>
      </c>
      <c r="BA245" s="174">
        <v>6.6</v>
      </c>
      <c r="BB245" s="172" t="str">
        <f t="shared" ca="1" si="187"/>
        <v/>
      </c>
      <c r="BC245" s="177" t="str">
        <f>リスト!O229</f>
        <v>NG</v>
      </c>
      <c r="BD245" s="176" t="str">
        <f t="shared" ca="1" si="188"/>
        <v/>
      </c>
      <c r="BE245" s="193">
        <f t="shared" ca="1" si="189"/>
        <v>1</v>
      </c>
      <c r="BF245" s="194">
        <f t="shared" ca="1" si="200"/>
        <v>4.2372881355932206</v>
      </c>
      <c r="BG245" s="173">
        <v>1.6</v>
      </c>
      <c r="BH245" s="174">
        <v>2.4</v>
      </c>
      <c r="BI245" s="172" t="str">
        <f t="shared" ca="1" si="190"/>
        <v/>
      </c>
      <c r="BJ245" s="140"/>
      <c r="BK245" s="140"/>
      <c r="BL245" s="178" t="str">
        <f>リスト!P229</f>
        <v>NG</v>
      </c>
      <c r="BM245" s="176" t="str">
        <f t="shared" ca="1" si="191"/>
        <v/>
      </c>
      <c r="BN245" s="193">
        <f t="shared" ca="1" si="192"/>
        <v>0</v>
      </c>
      <c r="BO245" s="194">
        <f t="shared" ca="1" si="201"/>
        <v>0</v>
      </c>
      <c r="BP245" s="173">
        <v>0.4</v>
      </c>
      <c r="BQ245" s="174">
        <v>0.6</v>
      </c>
      <c r="BR245" s="172" t="str">
        <f t="shared" ca="1" si="193"/>
        <v/>
      </c>
      <c r="BS245" s="175" t="str">
        <f>リスト!Q229</f>
        <v>NG</v>
      </c>
      <c r="BT245" s="176" t="str">
        <f t="shared" ca="1" si="194"/>
        <v/>
      </c>
      <c r="BU245" s="179">
        <f t="shared" ca="1" si="195"/>
        <v>0</v>
      </c>
      <c r="BV245" s="180">
        <f t="shared" ca="1" si="202"/>
        <v>0</v>
      </c>
      <c r="BW245" s="189">
        <v>0</v>
      </c>
      <c r="BX245" s="190">
        <v>0</v>
      </c>
      <c r="BY245" s="180" t="str">
        <f t="shared" ca="1" si="196"/>
        <v/>
      </c>
      <c r="BZ245" t="e">
        <f>リスト!#REF!</f>
        <v>#REF!</v>
      </c>
      <c r="CA245" s="290" t="e">
        <f>INDEX(リスト!X:X,MATCH($C245,リスト!$D:$D,0))</f>
        <v>#N/A</v>
      </c>
    </row>
    <row r="246" spans="1:79">
      <c r="A246" s="167">
        <f t="shared" si="203"/>
        <v>241</v>
      </c>
      <c r="B246" s="186" t="str">
        <f>リスト!C227</f>
        <v/>
      </c>
      <c r="C246" s="187">
        <f>リスト!D227</f>
        <v>0</v>
      </c>
      <c r="D246" s="188">
        <f>リスト!E227</f>
        <v>0</v>
      </c>
      <c r="E246" s="224" t="str">
        <f t="shared" ca="1" si="166"/>
        <v/>
      </c>
      <c r="F246" s="172" t="str">
        <f t="shared" ca="1" si="164"/>
        <v/>
      </c>
      <c r="G246" s="173">
        <v>6</v>
      </c>
      <c r="H246" s="174">
        <v>10</v>
      </c>
      <c r="I246" s="172" t="str">
        <f t="shared" ca="1" si="167"/>
        <v/>
      </c>
      <c r="J246" s="133"/>
      <c r="K246" s="175" t="str">
        <f>リスト!H227</f>
        <v>NG</v>
      </c>
      <c r="L246" s="176" t="str">
        <f t="shared" ca="1" si="168"/>
        <v/>
      </c>
      <c r="M246" s="171">
        <f t="shared" ca="1" si="169"/>
        <v>18</v>
      </c>
      <c r="N246" s="177" t="str">
        <f>リスト!I227</f>
        <v>NG</v>
      </c>
      <c r="O246" s="176" t="str">
        <f t="shared" ca="1" si="170"/>
        <v/>
      </c>
      <c r="P246" s="171">
        <f t="shared" ca="1" si="171"/>
        <v>5</v>
      </c>
      <c r="Q246" s="172">
        <f t="shared" ca="1" si="172"/>
        <v>0.27777777777777779</v>
      </c>
      <c r="R246" s="173">
        <v>0.56000000000000005</v>
      </c>
      <c r="S246" s="174">
        <v>0.84</v>
      </c>
      <c r="T246" s="172" t="str">
        <f t="shared" ca="1" si="173"/>
        <v/>
      </c>
      <c r="U246" s="140"/>
      <c r="V246" s="178" t="str">
        <f>リスト!J227</f>
        <v>NG</v>
      </c>
      <c r="W246" s="176" t="str">
        <f t="shared" ca="1" si="174"/>
        <v/>
      </c>
      <c r="X246" s="225" t="str">
        <f t="shared" ca="1" si="175"/>
        <v/>
      </c>
      <c r="Y246" s="175" t="str">
        <f>リスト!K227</f>
        <v>NG</v>
      </c>
      <c r="Z246" s="176" t="str">
        <f t="shared" ca="1" si="176"/>
        <v/>
      </c>
      <c r="AA246" s="179" t="str">
        <f t="shared" ca="1" si="177"/>
        <v/>
      </c>
      <c r="AB246" s="180" t="str">
        <f t="shared" ca="1" si="178"/>
        <v/>
      </c>
      <c r="AC246" s="189">
        <v>8</v>
      </c>
      <c r="AD246" s="190">
        <v>12</v>
      </c>
      <c r="AE246" s="180" t="str">
        <f t="shared" ca="1" si="165"/>
        <v/>
      </c>
      <c r="AF246" s="140"/>
      <c r="AG246" s="177" t="str">
        <f>リスト!L227</f>
        <v>NG</v>
      </c>
      <c r="AH246" s="176" t="str">
        <f t="shared" ca="1" si="179"/>
        <v/>
      </c>
      <c r="AI246" s="229">
        <f t="shared" ca="1" si="197"/>
        <v>136</v>
      </c>
      <c r="AJ246" s="183" t="str">
        <f t="shared" ca="1" si="180"/>
        <v/>
      </c>
      <c r="AK246" s="184">
        <v>200</v>
      </c>
      <c r="AL246" s="185">
        <v>300</v>
      </c>
      <c r="AM246" s="183" t="str">
        <f t="shared" ca="1" si="181"/>
        <v/>
      </c>
      <c r="AN246" s="175" t="str">
        <f>リスト!M227</f>
        <v>NG</v>
      </c>
      <c r="AO246" s="176" t="str">
        <f t="shared" ca="1" si="182"/>
        <v/>
      </c>
      <c r="AP246" s="179">
        <f t="shared" ca="1" si="183"/>
        <v>8</v>
      </c>
      <c r="AQ246" s="172">
        <f t="shared" ca="1" si="198"/>
        <v>5.8823529411764701</v>
      </c>
      <c r="AR246" s="191">
        <v>4</v>
      </c>
      <c r="AS246" s="192">
        <v>6</v>
      </c>
      <c r="AT246" s="172" t="str">
        <f t="shared" ca="1" si="184"/>
        <v/>
      </c>
      <c r="AU246" s="122"/>
      <c r="AV246" s="175" t="str">
        <f>リスト!N227</f>
        <v>NG</v>
      </c>
      <c r="AW246" s="176" t="str">
        <f t="shared" ca="1" si="185"/>
        <v/>
      </c>
      <c r="AX246" s="193">
        <f t="shared" ca="1" si="186"/>
        <v>0</v>
      </c>
      <c r="AY246" s="194" t="str">
        <f t="shared" ca="1" si="199"/>
        <v/>
      </c>
      <c r="AZ246" s="173">
        <v>4.4000000000000004</v>
      </c>
      <c r="BA246" s="174">
        <v>6.6</v>
      </c>
      <c r="BB246" s="172" t="str">
        <f t="shared" ca="1" si="187"/>
        <v/>
      </c>
      <c r="BC246" s="177" t="str">
        <f>リスト!O227</f>
        <v>NG</v>
      </c>
      <c r="BD246" s="176" t="str">
        <f t="shared" ca="1" si="188"/>
        <v/>
      </c>
      <c r="BE246" s="193">
        <f t="shared" ca="1" si="189"/>
        <v>0</v>
      </c>
      <c r="BF246" s="194" t="str">
        <f t="shared" ca="1" si="200"/>
        <v/>
      </c>
      <c r="BG246" s="173">
        <v>1.6</v>
      </c>
      <c r="BH246" s="174">
        <v>2.4</v>
      </c>
      <c r="BI246" s="172" t="str">
        <f t="shared" ca="1" si="190"/>
        <v/>
      </c>
      <c r="BJ246" s="140"/>
      <c r="BK246" s="140"/>
      <c r="BL246" s="178" t="str">
        <f>リスト!P227</f>
        <v>NG</v>
      </c>
      <c r="BM246" s="176" t="str">
        <f t="shared" ca="1" si="191"/>
        <v/>
      </c>
      <c r="BN246" s="193">
        <f t="shared" ca="1" si="192"/>
        <v>0</v>
      </c>
      <c r="BO246" s="194" t="str">
        <f t="shared" ca="1" si="201"/>
        <v/>
      </c>
      <c r="BP246" s="173">
        <v>0.4</v>
      </c>
      <c r="BQ246" s="174">
        <v>0.6</v>
      </c>
      <c r="BR246" s="172" t="str">
        <f t="shared" ca="1" si="193"/>
        <v/>
      </c>
      <c r="BS246" s="175" t="str">
        <f>リスト!Q227</f>
        <v>NG</v>
      </c>
      <c r="BT246" s="176" t="str">
        <f t="shared" ca="1" si="194"/>
        <v/>
      </c>
      <c r="BU246" s="179">
        <f t="shared" ca="1" si="195"/>
        <v>0</v>
      </c>
      <c r="BV246" s="180" t="str">
        <f t="shared" ca="1" si="202"/>
        <v/>
      </c>
      <c r="BW246" s="189">
        <v>0</v>
      </c>
      <c r="BX246" s="190">
        <v>0</v>
      </c>
      <c r="BY246" s="180" t="str">
        <f t="shared" ca="1" si="196"/>
        <v/>
      </c>
      <c r="BZ246" t="e">
        <f>リスト!#REF!</f>
        <v>#REF!</v>
      </c>
      <c r="CA246" s="290" t="e">
        <f>INDEX(リスト!X:X,MATCH($C246,リスト!$D:$D,0))</f>
        <v>#N/A</v>
      </c>
    </row>
    <row r="247" spans="1:79">
      <c r="A247" s="167">
        <f t="shared" si="203"/>
        <v>242</v>
      </c>
      <c r="B247" s="186" t="str">
        <f>リスト!C228</f>
        <v/>
      </c>
      <c r="C247" s="187">
        <f>リスト!D228</f>
        <v>0</v>
      </c>
      <c r="D247" s="188">
        <f>リスト!E228</f>
        <v>0</v>
      </c>
      <c r="E247" s="224" t="str">
        <f t="shared" ca="1" si="166"/>
        <v/>
      </c>
      <c r="F247" s="172" t="str">
        <f t="shared" ca="1" si="164"/>
        <v/>
      </c>
      <c r="G247" s="173">
        <v>6</v>
      </c>
      <c r="H247" s="174">
        <v>10</v>
      </c>
      <c r="I247" s="172" t="str">
        <f t="shared" ca="1" si="167"/>
        <v/>
      </c>
      <c r="J247" s="133"/>
      <c r="K247" s="175" t="str">
        <f>リスト!H228</f>
        <v>NG</v>
      </c>
      <c r="L247" s="176" t="str">
        <f t="shared" ca="1" si="168"/>
        <v/>
      </c>
      <c r="M247" s="171">
        <f t="shared" ca="1" si="169"/>
        <v>12</v>
      </c>
      <c r="N247" s="177" t="str">
        <f>リスト!I228</f>
        <v>NG</v>
      </c>
      <c r="O247" s="176" t="str">
        <f t="shared" ca="1" si="170"/>
        <v/>
      </c>
      <c r="P247" s="171">
        <f t="shared" ca="1" si="171"/>
        <v>6</v>
      </c>
      <c r="Q247" s="172">
        <f t="shared" ca="1" si="172"/>
        <v>0.5</v>
      </c>
      <c r="R247" s="173">
        <v>0.56000000000000005</v>
      </c>
      <c r="S247" s="174">
        <v>0.84</v>
      </c>
      <c r="T247" s="172" t="str">
        <f t="shared" ca="1" si="173"/>
        <v/>
      </c>
      <c r="U247" s="140"/>
      <c r="V247" s="178" t="str">
        <f>リスト!J228</f>
        <v>NG</v>
      </c>
      <c r="W247" s="176" t="str">
        <f t="shared" ca="1" si="174"/>
        <v/>
      </c>
      <c r="X247" s="225" t="str">
        <f t="shared" ca="1" si="175"/>
        <v/>
      </c>
      <c r="Y247" s="175" t="str">
        <f>リスト!K228</f>
        <v>NG</v>
      </c>
      <c r="Z247" s="176" t="str">
        <f t="shared" ca="1" si="176"/>
        <v/>
      </c>
      <c r="AA247" s="179" t="str">
        <f t="shared" ca="1" si="177"/>
        <v/>
      </c>
      <c r="AB247" s="180" t="str">
        <f t="shared" ca="1" si="178"/>
        <v/>
      </c>
      <c r="AC247" s="189">
        <v>8</v>
      </c>
      <c r="AD247" s="190">
        <v>12</v>
      </c>
      <c r="AE247" s="180" t="str">
        <f t="shared" ca="1" si="165"/>
        <v/>
      </c>
      <c r="AF247" s="140"/>
      <c r="AG247" s="177" t="str">
        <f>リスト!L228</f>
        <v>NG</v>
      </c>
      <c r="AH247" s="176" t="str">
        <f t="shared" ca="1" si="179"/>
        <v/>
      </c>
      <c r="AI247" s="229">
        <f t="shared" ca="1" si="197"/>
        <v>42</v>
      </c>
      <c r="AJ247" s="183" t="str">
        <f t="shared" ca="1" si="180"/>
        <v/>
      </c>
      <c r="AK247" s="184">
        <v>200</v>
      </c>
      <c r="AL247" s="185">
        <v>300</v>
      </c>
      <c r="AM247" s="183" t="str">
        <f t="shared" ca="1" si="181"/>
        <v/>
      </c>
      <c r="AN247" s="175" t="str">
        <f>リスト!M228</f>
        <v>NG</v>
      </c>
      <c r="AO247" s="176" t="str">
        <f t="shared" ca="1" si="182"/>
        <v/>
      </c>
      <c r="AP247" s="179">
        <f t="shared" ca="1" si="183"/>
        <v>11</v>
      </c>
      <c r="AQ247" s="172">
        <f t="shared" ref="AQ247" ca="1" si="204">IF(ISERROR(AP247/(AI247*0.01))=TRUE,"",AP247/(AI247*0.01))</f>
        <v>26.19047619047619</v>
      </c>
      <c r="AR247" s="191">
        <v>4</v>
      </c>
      <c r="AS247" s="192">
        <v>6</v>
      </c>
      <c r="AT247" s="172" t="str">
        <f t="shared" ca="1" si="184"/>
        <v/>
      </c>
      <c r="AU247" s="122"/>
      <c r="AV247" s="175" t="str">
        <f>リスト!N228</f>
        <v>NG</v>
      </c>
      <c r="AW247" s="176" t="str">
        <f t="shared" ca="1" si="185"/>
        <v/>
      </c>
      <c r="AX247" s="193">
        <f t="shared" ca="1" si="186"/>
        <v>0</v>
      </c>
      <c r="AY247" s="194" t="str">
        <f t="shared" ref="AY247" ca="1" si="205">IF(ISERROR(AX247/$X247)=TRUE,"",AX247/$X247)</f>
        <v/>
      </c>
      <c r="AZ247" s="173">
        <v>4.4000000000000004</v>
      </c>
      <c r="BA247" s="174">
        <v>6.6</v>
      </c>
      <c r="BB247" s="172" t="str">
        <f t="shared" ca="1" si="187"/>
        <v/>
      </c>
      <c r="BC247" s="177" t="str">
        <f>リスト!O228</f>
        <v>NG</v>
      </c>
      <c r="BD247" s="176" t="str">
        <f t="shared" ca="1" si="188"/>
        <v/>
      </c>
      <c r="BE247" s="193">
        <f t="shared" ca="1" si="189"/>
        <v>1</v>
      </c>
      <c r="BF247" s="194" t="str">
        <f t="shared" ref="BF247" ca="1" si="206">IF(ISERROR(BE247/$X247)=TRUE,"",BE247/$X247)</f>
        <v/>
      </c>
      <c r="BG247" s="173">
        <v>1.6</v>
      </c>
      <c r="BH247" s="174">
        <v>2.4</v>
      </c>
      <c r="BI247" s="172" t="str">
        <f t="shared" ca="1" si="190"/>
        <v/>
      </c>
      <c r="BJ247" s="140"/>
      <c r="BK247" s="140"/>
      <c r="BL247" s="178" t="str">
        <f>リスト!P228</f>
        <v>NG</v>
      </c>
      <c r="BM247" s="176" t="str">
        <f t="shared" ca="1" si="191"/>
        <v/>
      </c>
      <c r="BN247" s="193">
        <f t="shared" ca="1" si="192"/>
        <v>0</v>
      </c>
      <c r="BO247" s="194" t="str">
        <f t="shared" ref="BO247" ca="1" si="207">IF(ISERROR(BN247/$X247)=TRUE,"",BN247/$X247)</f>
        <v/>
      </c>
      <c r="BP247" s="173">
        <v>0.4</v>
      </c>
      <c r="BQ247" s="174">
        <v>0.6</v>
      </c>
      <c r="BR247" s="172" t="str">
        <f t="shared" ca="1" si="193"/>
        <v/>
      </c>
      <c r="BS247" s="175" t="str">
        <f>リスト!Q228</f>
        <v>NG</v>
      </c>
      <c r="BT247" s="176" t="str">
        <f t="shared" ca="1" si="194"/>
        <v/>
      </c>
      <c r="BU247" s="179">
        <f t="shared" ca="1" si="195"/>
        <v>0</v>
      </c>
      <c r="BV247" s="180" t="str">
        <f t="shared" ref="BV247" ca="1" si="208">IF(ISERROR(BU247/$X247)=TRUE,"",BU247/$X247)</f>
        <v/>
      </c>
      <c r="BW247" s="189">
        <v>0</v>
      </c>
      <c r="BX247" s="190">
        <v>0</v>
      </c>
      <c r="BY247" s="180" t="str">
        <f t="shared" ca="1" si="196"/>
        <v/>
      </c>
      <c r="BZ247" t="e">
        <f>リスト!#REF!</f>
        <v>#REF!</v>
      </c>
      <c r="CA247" s="290" t="e">
        <f>INDEX(リスト!X:X,MATCH($C247,リスト!$D:$D,0))</f>
        <v>#N/A</v>
      </c>
    </row>
    <row r="248" spans="1:79">
      <c r="A248" s="167">
        <f t="shared" si="203"/>
        <v>243</v>
      </c>
      <c r="B248" s="186" t="str">
        <f>リスト!C229</f>
        <v/>
      </c>
      <c r="C248" s="187">
        <f>リスト!D229</f>
        <v>0</v>
      </c>
      <c r="D248" s="188">
        <f>リスト!E229</f>
        <v>0</v>
      </c>
      <c r="E248" s="224" t="str">
        <f t="shared" ca="1" si="166"/>
        <v/>
      </c>
      <c r="F248" s="172" t="str">
        <f t="shared" ca="1" si="164"/>
        <v/>
      </c>
      <c r="G248" s="173">
        <v>6</v>
      </c>
      <c r="H248" s="174">
        <v>10</v>
      </c>
      <c r="I248" s="172" t="str">
        <f t="shared" ca="1" si="167"/>
        <v/>
      </c>
      <c r="J248" s="133"/>
      <c r="K248" s="175" t="str">
        <f>リスト!H229</f>
        <v>NG</v>
      </c>
      <c r="L248" s="176" t="str">
        <f t="shared" ca="1" si="168"/>
        <v/>
      </c>
      <c r="M248" s="171">
        <f t="shared" ca="1" si="169"/>
        <v>13</v>
      </c>
      <c r="N248" s="177" t="str">
        <f>リスト!I229</f>
        <v>NG</v>
      </c>
      <c r="O248" s="176" t="str">
        <f t="shared" ca="1" si="170"/>
        <v/>
      </c>
      <c r="P248" s="171">
        <f t="shared" ca="1" si="171"/>
        <v>4</v>
      </c>
      <c r="Q248" s="172">
        <f t="shared" ca="1" si="172"/>
        <v>0.30769230769230771</v>
      </c>
      <c r="R248" s="173">
        <v>0.56000000000000005</v>
      </c>
      <c r="S248" s="174">
        <v>0.84</v>
      </c>
      <c r="T248" s="172" t="str">
        <f t="shared" ca="1" si="173"/>
        <v/>
      </c>
      <c r="U248" s="140"/>
      <c r="V248" s="178" t="str">
        <f>リスト!J229</f>
        <v>NG</v>
      </c>
      <c r="W248" s="176" t="str">
        <f t="shared" ca="1" si="174"/>
        <v/>
      </c>
      <c r="X248" s="225">
        <f t="shared" ca="1" si="175"/>
        <v>0.23599999999999999</v>
      </c>
      <c r="Y248" s="175" t="str">
        <f>リスト!K229</f>
        <v>NG</v>
      </c>
      <c r="Z248" s="176" t="str">
        <f t="shared" ca="1" si="176"/>
        <v/>
      </c>
      <c r="AA248" s="179">
        <f t="shared" ca="1" si="177"/>
        <v>1</v>
      </c>
      <c r="AB248" s="180">
        <f t="shared" ca="1" si="178"/>
        <v>4.2372881355932206</v>
      </c>
      <c r="AC248" s="189">
        <v>8</v>
      </c>
      <c r="AD248" s="190">
        <v>12</v>
      </c>
      <c r="AE248" s="180" t="str">
        <f t="shared" ca="1" si="165"/>
        <v/>
      </c>
      <c r="AF248" s="140"/>
      <c r="AG248" s="177" t="str">
        <f>リスト!L229</f>
        <v>NG</v>
      </c>
      <c r="AH248" s="176" t="str">
        <f t="shared" ca="1" si="179"/>
        <v/>
      </c>
      <c r="AI248" s="229">
        <f t="shared" ca="1" si="197"/>
        <v>24</v>
      </c>
      <c r="AJ248" s="183">
        <f t="shared" ca="1" si="180"/>
        <v>101.69491525423729</v>
      </c>
      <c r="AK248" s="184">
        <v>200</v>
      </c>
      <c r="AL248" s="185">
        <v>300</v>
      </c>
      <c r="AM248" s="183" t="str">
        <f t="shared" ca="1" si="181"/>
        <v/>
      </c>
      <c r="AN248" s="175" t="str">
        <f>リスト!M229</f>
        <v>NG</v>
      </c>
      <c r="AO248" s="176" t="str">
        <f t="shared" ca="1" si="182"/>
        <v/>
      </c>
      <c r="AP248" s="179">
        <f t="shared" ca="1" si="183"/>
        <v>4</v>
      </c>
      <c r="AQ248" s="172">
        <f t="shared" ca="1" si="198"/>
        <v>16.666666666666668</v>
      </c>
      <c r="AR248" s="191">
        <v>4</v>
      </c>
      <c r="AS248" s="192">
        <v>6</v>
      </c>
      <c r="AT248" s="172" t="str">
        <f t="shared" ca="1" si="184"/>
        <v/>
      </c>
      <c r="AU248" s="122"/>
      <c r="AV248" s="175" t="str">
        <f>リスト!N229</f>
        <v>NG</v>
      </c>
      <c r="AW248" s="176" t="str">
        <f t="shared" ca="1" si="185"/>
        <v/>
      </c>
      <c r="AX248" s="193">
        <f t="shared" ca="1" si="186"/>
        <v>0</v>
      </c>
      <c r="AY248" s="194">
        <f t="shared" ca="1" si="199"/>
        <v>0</v>
      </c>
      <c r="AZ248" s="173">
        <v>4.4000000000000004</v>
      </c>
      <c r="BA248" s="174">
        <v>6.6</v>
      </c>
      <c r="BB248" s="172" t="str">
        <f t="shared" ca="1" si="187"/>
        <v/>
      </c>
      <c r="BC248" s="177" t="str">
        <f>リスト!O229</f>
        <v>NG</v>
      </c>
      <c r="BD248" s="176" t="str">
        <f t="shared" ca="1" si="188"/>
        <v/>
      </c>
      <c r="BE248" s="193">
        <f t="shared" ca="1" si="189"/>
        <v>1</v>
      </c>
      <c r="BF248" s="194">
        <f t="shared" ca="1" si="200"/>
        <v>4.2372881355932206</v>
      </c>
      <c r="BG248" s="173">
        <v>1.6</v>
      </c>
      <c r="BH248" s="174">
        <v>2.4</v>
      </c>
      <c r="BI248" s="172" t="str">
        <f t="shared" ca="1" si="190"/>
        <v/>
      </c>
      <c r="BJ248" s="140"/>
      <c r="BK248" s="140"/>
      <c r="BL248" s="178" t="str">
        <f>リスト!P229</f>
        <v>NG</v>
      </c>
      <c r="BM248" s="176" t="str">
        <f t="shared" ca="1" si="191"/>
        <v/>
      </c>
      <c r="BN248" s="193">
        <f t="shared" ca="1" si="192"/>
        <v>0</v>
      </c>
      <c r="BO248" s="194">
        <f t="shared" ca="1" si="201"/>
        <v>0</v>
      </c>
      <c r="BP248" s="173">
        <v>0.4</v>
      </c>
      <c r="BQ248" s="174">
        <v>0.6</v>
      </c>
      <c r="BR248" s="172" t="str">
        <f t="shared" ca="1" si="193"/>
        <v/>
      </c>
      <c r="BS248" s="175" t="str">
        <f>リスト!Q229</f>
        <v>NG</v>
      </c>
      <c r="BT248" s="176" t="str">
        <f t="shared" ca="1" si="194"/>
        <v/>
      </c>
      <c r="BU248" s="179">
        <f t="shared" ca="1" si="195"/>
        <v>0</v>
      </c>
      <c r="BV248" s="180">
        <f t="shared" ca="1" si="202"/>
        <v>0</v>
      </c>
      <c r="BW248" s="189">
        <v>0</v>
      </c>
      <c r="BX248" s="190">
        <v>0</v>
      </c>
      <c r="BY248" s="180" t="str">
        <f t="shared" ca="1" si="196"/>
        <v/>
      </c>
      <c r="BZ248" t="e">
        <f>リスト!#REF!</f>
        <v>#REF!</v>
      </c>
      <c r="CA248" s="290" t="e">
        <f>INDEX(リスト!X:X,MATCH($C248,リスト!$D:$D,0))</f>
        <v>#N/A</v>
      </c>
    </row>
    <row r="249" spans="1:79">
      <c r="A249" s="167">
        <f t="shared" si="203"/>
        <v>244</v>
      </c>
      <c r="B249" s="186" t="str">
        <f>リスト!C230</f>
        <v/>
      </c>
      <c r="C249" s="187">
        <f>リスト!D230</f>
        <v>0</v>
      </c>
      <c r="D249" s="188">
        <f>リスト!E230</f>
        <v>0</v>
      </c>
      <c r="E249" s="224" t="str">
        <f t="shared" ca="1" si="166"/>
        <v/>
      </c>
      <c r="F249" s="172" t="str">
        <f t="shared" ca="1" si="164"/>
        <v/>
      </c>
      <c r="G249" s="173">
        <v>6</v>
      </c>
      <c r="H249" s="174">
        <v>10</v>
      </c>
      <c r="I249" s="172" t="str">
        <f t="shared" ca="1" si="167"/>
        <v/>
      </c>
      <c r="J249" s="133"/>
      <c r="K249" s="175" t="str">
        <f>リスト!H230</f>
        <v>NG</v>
      </c>
      <c r="L249" s="176" t="str">
        <f t="shared" ca="1" si="168"/>
        <v/>
      </c>
      <c r="M249" s="171">
        <f t="shared" ca="1" si="169"/>
        <v>10</v>
      </c>
      <c r="N249" s="177" t="str">
        <f>リスト!I230</f>
        <v>NG</v>
      </c>
      <c r="O249" s="176" t="str">
        <f t="shared" ca="1" si="170"/>
        <v/>
      </c>
      <c r="P249" s="171">
        <f t="shared" ca="1" si="171"/>
        <v>3</v>
      </c>
      <c r="Q249" s="172">
        <f t="shared" ca="1" si="172"/>
        <v>0.3</v>
      </c>
      <c r="R249" s="173">
        <v>0.56000000000000005</v>
      </c>
      <c r="S249" s="174">
        <v>0.84</v>
      </c>
      <c r="T249" s="172" t="str">
        <f t="shared" ca="1" si="173"/>
        <v/>
      </c>
      <c r="U249" s="140"/>
      <c r="V249" s="178" t="str">
        <f>リスト!J230</f>
        <v>NG</v>
      </c>
      <c r="W249" s="176" t="str">
        <f t="shared" ca="1" si="174"/>
        <v/>
      </c>
      <c r="X249" s="225">
        <f t="shared" ca="1" si="175"/>
        <v>0.17799999999999999</v>
      </c>
      <c r="Y249" s="175" t="str">
        <f>リスト!K230</f>
        <v>NG</v>
      </c>
      <c r="Z249" s="176" t="str">
        <f t="shared" ca="1" si="176"/>
        <v/>
      </c>
      <c r="AA249" s="179">
        <f t="shared" ca="1" si="177"/>
        <v>3</v>
      </c>
      <c r="AB249" s="180">
        <f t="shared" ca="1" si="178"/>
        <v>16.853932584269664</v>
      </c>
      <c r="AC249" s="189">
        <v>8</v>
      </c>
      <c r="AD249" s="190">
        <v>12</v>
      </c>
      <c r="AE249" s="180" t="str">
        <f t="shared" ca="1" si="165"/>
        <v/>
      </c>
      <c r="AF249" s="140"/>
      <c r="AG249" s="177" t="str">
        <f>リスト!L230</f>
        <v>NG</v>
      </c>
      <c r="AH249" s="176" t="str">
        <f t="shared" ca="1" si="179"/>
        <v/>
      </c>
      <c r="AI249" s="229">
        <f t="shared" ca="1" si="197"/>
        <v>25</v>
      </c>
      <c r="AJ249" s="183">
        <f t="shared" ca="1" si="180"/>
        <v>140.44943820224719</v>
      </c>
      <c r="AK249" s="184">
        <v>200</v>
      </c>
      <c r="AL249" s="185">
        <v>300</v>
      </c>
      <c r="AM249" s="183" t="str">
        <f t="shared" ca="1" si="181"/>
        <v/>
      </c>
      <c r="AN249" s="175" t="str">
        <f>リスト!M230</f>
        <v>NG</v>
      </c>
      <c r="AO249" s="176" t="str">
        <f t="shared" ca="1" si="182"/>
        <v/>
      </c>
      <c r="AP249" s="179">
        <f t="shared" ca="1" si="183"/>
        <v>0</v>
      </c>
      <c r="AQ249" s="172">
        <f t="shared" ref="AQ249" ca="1" si="209">IF(ISERROR(AP249/(AI249*0.01))=TRUE,"",AP249/(AI249*0.01))</f>
        <v>0</v>
      </c>
      <c r="AR249" s="191">
        <v>4</v>
      </c>
      <c r="AS249" s="192">
        <v>6</v>
      </c>
      <c r="AT249" s="172" t="str">
        <f t="shared" ca="1" si="184"/>
        <v/>
      </c>
      <c r="AU249" s="122"/>
      <c r="AV249" s="175" t="str">
        <f>リスト!N230</f>
        <v>NG</v>
      </c>
      <c r="AW249" s="176" t="str">
        <f t="shared" ca="1" si="185"/>
        <v/>
      </c>
      <c r="AX249" s="193">
        <f t="shared" ca="1" si="186"/>
        <v>0</v>
      </c>
      <c r="AY249" s="194">
        <f t="shared" ref="AY249" ca="1" si="210">IF(ISERROR(AX249/$X249)=TRUE,"",AX249/$X249)</f>
        <v>0</v>
      </c>
      <c r="AZ249" s="173">
        <v>4.4000000000000004</v>
      </c>
      <c r="BA249" s="174">
        <v>6.6</v>
      </c>
      <c r="BB249" s="172" t="str">
        <f t="shared" ca="1" si="187"/>
        <v/>
      </c>
      <c r="BC249" s="177" t="str">
        <f>リスト!O230</f>
        <v>NG</v>
      </c>
      <c r="BD249" s="176" t="str">
        <f t="shared" ca="1" si="188"/>
        <v/>
      </c>
      <c r="BE249" s="193">
        <f t="shared" ca="1" si="189"/>
        <v>0</v>
      </c>
      <c r="BF249" s="194">
        <f t="shared" ref="BF249" ca="1" si="211">IF(ISERROR(BE249/$X249)=TRUE,"",BE249/$X249)</f>
        <v>0</v>
      </c>
      <c r="BG249" s="173">
        <v>1.6</v>
      </c>
      <c r="BH249" s="174">
        <v>2.4</v>
      </c>
      <c r="BI249" s="172" t="str">
        <f t="shared" ca="1" si="190"/>
        <v/>
      </c>
      <c r="BJ249" s="140"/>
      <c r="BK249" s="140"/>
      <c r="BL249" s="178" t="str">
        <f>リスト!P230</f>
        <v>NG</v>
      </c>
      <c r="BM249" s="176" t="str">
        <f t="shared" ca="1" si="191"/>
        <v/>
      </c>
      <c r="BN249" s="193" t="str">
        <f t="shared" ca="1" si="192"/>
        <v/>
      </c>
      <c r="BO249" s="194" t="str">
        <f t="shared" ref="BO249" ca="1" si="212">IF(ISERROR(BN249/$X249)=TRUE,"",BN249/$X249)</f>
        <v/>
      </c>
      <c r="BP249" s="173">
        <v>0.4</v>
      </c>
      <c r="BQ249" s="174">
        <v>0.6</v>
      </c>
      <c r="BR249" s="172" t="str">
        <f t="shared" ca="1" si="193"/>
        <v/>
      </c>
      <c r="BS249" s="175" t="str">
        <f>リスト!Q230</f>
        <v>NG</v>
      </c>
      <c r="BT249" s="176" t="str">
        <f t="shared" ca="1" si="194"/>
        <v/>
      </c>
      <c r="BU249" s="179" t="str">
        <f t="shared" ca="1" si="195"/>
        <v/>
      </c>
      <c r="BV249" s="180" t="str">
        <f t="shared" ref="BV249" ca="1" si="213">IF(ISERROR(BU249/$X249)=TRUE,"",BU249/$X249)</f>
        <v/>
      </c>
      <c r="BW249" s="189">
        <v>0</v>
      </c>
      <c r="BX249" s="190">
        <v>0</v>
      </c>
      <c r="BY249" s="180" t="str">
        <f t="shared" ca="1" si="196"/>
        <v/>
      </c>
      <c r="BZ249" t="e">
        <f>リスト!#REF!</f>
        <v>#REF!</v>
      </c>
      <c r="CA249" s="290" t="e">
        <f>INDEX(リスト!X:X,MATCH($C249,リスト!$D:$D,0))</f>
        <v>#N/A</v>
      </c>
    </row>
    <row r="250" spans="1:79">
      <c r="A250" s="167">
        <f t="shared" si="203"/>
        <v>245</v>
      </c>
      <c r="B250" s="186" t="str">
        <f>リスト!C234</f>
        <v/>
      </c>
      <c r="C250" s="187">
        <f>リスト!D234</f>
        <v>0</v>
      </c>
      <c r="D250" s="188">
        <f>リスト!E234</f>
        <v>0</v>
      </c>
      <c r="E250" s="224" t="str">
        <f t="shared" ca="1" si="166"/>
        <v/>
      </c>
      <c r="F250" s="172" t="str">
        <f t="shared" ca="1" si="164"/>
        <v/>
      </c>
      <c r="G250" s="173">
        <v>6</v>
      </c>
      <c r="H250" s="174">
        <v>10</v>
      </c>
      <c r="I250" s="172" t="str">
        <f t="shared" ca="1" si="167"/>
        <v/>
      </c>
      <c r="J250" s="133"/>
      <c r="K250" s="175" t="str">
        <f>リスト!H234</f>
        <v>NG</v>
      </c>
      <c r="L250" s="176" t="str">
        <f t="shared" ca="1" si="168"/>
        <v/>
      </c>
      <c r="M250" s="171">
        <f t="shared" ca="1" si="169"/>
        <v>0</v>
      </c>
      <c r="N250" s="177" t="str">
        <f>リスト!I234</f>
        <v>NG</v>
      </c>
      <c r="O250" s="176" t="str">
        <f t="shared" ca="1" si="170"/>
        <v/>
      </c>
      <c r="P250" s="171">
        <f t="shared" ca="1" si="171"/>
        <v>0</v>
      </c>
      <c r="Q250" s="172" t="str">
        <f t="shared" ca="1" si="172"/>
        <v/>
      </c>
      <c r="R250" s="173">
        <v>0.56000000000000005</v>
      </c>
      <c r="S250" s="174">
        <v>0.84</v>
      </c>
      <c r="T250" s="172" t="str">
        <f t="shared" ca="1" si="173"/>
        <v/>
      </c>
      <c r="U250" s="140"/>
      <c r="V250" s="178" t="str">
        <f>リスト!J234</f>
        <v>NG</v>
      </c>
      <c r="W250" s="176" t="str">
        <f t="shared" ca="1" si="174"/>
        <v/>
      </c>
      <c r="X250" s="225">
        <f t="shared" ca="1" si="175"/>
        <v>0</v>
      </c>
      <c r="Y250" s="175" t="str">
        <f>リスト!K234</f>
        <v>NG</v>
      </c>
      <c r="Z250" s="176" t="str">
        <f t="shared" ca="1" si="176"/>
        <v/>
      </c>
      <c r="AA250" s="179">
        <f t="shared" ca="1" si="177"/>
        <v>0</v>
      </c>
      <c r="AB250" s="180" t="str">
        <f t="shared" ca="1" si="178"/>
        <v/>
      </c>
      <c r="AC250" s="189">
        <v>8</v>
      </c>
      <c r="AD250" s="190">
        <v>12</v>
      </c>
      <c r="AE250" s="180" t="str">
        <f t="shared" ca="1" si="165"/>
        <v/>
      </c>
      <c r="AF250" s="140"/>
      <c r="AG250" s="177" t="str">
        <f>リスト!L234</f>
        <v>NG</v>
      </c>
      <c r="AH250" s="176" t="str">
        <f t="shared" ca="1" si="179"/>
        <v/>
      </c>
      <c r="AI250" s="229">
        <f t="shared" ca="1" si="197"/>
        <v>0</v>
      </c>
      <c r="AJ250" s="183" t="str">
        <f t="shared" ca="1" si="180"/>
        <v/>
      </c>
      <c r="AK250" s="184">
        <v>200</v>
      </c>
      <c r="AL250" s="185">
        <v>300</v>
      </c>
      <c r="AM250" s="183" t="str">
        <f t="shared" ca="1" si="181"/>
        <v/>
      </c>
      <c r="AN250" s="175" t="str">
        <f>リスト!M234</f>
        <v>NG</v>
      </c>
      <c r="AO250" s="176" t="str">
        <f t="shared" ca="1" si="182"/>
        <v/>
      </c>
      <c r="AP250" s="179">
        <f t="shared" ca="1" si="183"/>
        <v>0</v>
      </c>
      <c r="AQ250" s="172" t="str">
        <f t="shared" ca="1" si="198"/>
        <v/>
      </c>
      <c r="AR250" s="191">
        <v>4</v>
      </c>
      <c r="AS250" s="192">
        <v>6</v>
      </c>
      <c r="AT250" s="172" t="str">
        <f t="shared" ca="1" si="184"/>
        <v/>
      </c>
      <c r="AU250" s="122"/>
      <c r="AV250" s="175" t="str">
        <f>リスト!N234</f>
        <v>NG</v>
      </c>
      <c r="AW250" s="176" t="str">
        <f t="shared" ca="1" si="185"/>
        <v/>
      </c>
      <c r="AX250" s="193">
        <f t="shared" ca="1" si="186"/>
        <v>0</v>
      </c>
      <c r="AY250" s="194" t="str">
        <f t="shared" ca="1" si="199"/>
        <v/>
      </c>
      <c r="AZ250" s="173">
        <v>4.4000000000000004</v>
      </c>
      <c r="BA250" s="174">
        <v>6.6</v>
      </c>
      <c r="BB250" s="172" t="str">
        <f t="shared" ca="1" si="187"/>
        <v/>
      </c>
      <c r="BC250" s="177" t="str">
        <f>リスト!O234</f>
        <v>NG</v>
      </c>
      <c r="BD250" s="176" t="str">
        <f t="shared" ca="1" si="188"/>
        <v/>
      </c>
      <c r="BE250" s="193">
        <f t="shared" ca="1" si="189"/>
        <v>0</v>
      </c>
      <c r="BF250" s="194" t="str">
        <f t="shared" ca="1" si="200"/>
        <v/>
      </c>
      <c r="BG250" s="173">
        <v>1.6</v>
      </c>
      <c r="BH250" s="174">
        <v>2.4</v>
      </c>
      <c r="BI250" s="172" t="str">
        <f t="shared" ca="1" si="190"/>
        <v/>
      </c>
      <c r="BJ250" s="140"/>
      <c r="BK250" s="140"/>
      <c r="BL250" s="178" t="str">
        <f>リスト!P234</f>
        <v>NG</v>
      </c>
      <c r="BM250" s="176" t="str">
        <f t="shared" ca="1" si="191"/>
        <v/>
      </c>
      <c r="BN250" s="193" t="str">
        <f t="shared" ca="1" si="192"/>
        <v/>
      </c>
      <c r="BO250" s="194" t="str">
        <f t="shared" ca="1" si="201"/>
        <v/>
      </c>
      <c r="BP250" s="173">
        <v>0.4</v>
      </c>
      <c r="BQ250" s="174">
        <v>0.6</v>
      </c>
      <c r="BR250" s="172" t="str">
        <f t="shared" ca="1" si="193"/>
        <v/>
      </c>
      <c r="BS250" s="175" t="str">
        <f>リスト!Q234</f>
        <v>NG</v>
      </c>
      <c r="BT250" s="176" t="str">
        <f t="shared" ca="1" si="194"/>
        <v/>
      </c>
      <c r="BU250" s="179" t="str">
        <f t="shared" ca="1" si="195"/>
        <v/>
      </c>
      <c r="BV250" s="180" t="str">
        <f t="shared" ca="1" si="202"/>
        <v/>
      </c>
      <c r="BW250" s="189">
        <v>0</v>
      </c>
      <c r="BX250" s="190">
        <v>0</v>
      </c>
      <c r="BY250" s="180" t="str">
        <f t="shared" ca="1" si="196"/>
        <v/>
      </c>
      <c r="BZ250" t="e">
        <f>リスト!#REF!</f>
        <v>#REF!</v>
      </c>
      <c r="CA250" s="290" t="e">
        <f>INDEX(リスト!X:X,MATCH($C250,リスト!$D:$D,0))</f>
        <v>#N/A</v>
      </c>
    </row>
    <row r="251" spans="1:79">
      <c r="A251" s="167">
        <f t="shared" si="203"/>
        <v>246</v>
      </c>
      <c r="B251" s="186" t="str">
        <f>リスト!C235</f>
        <v/>
      </c>
      <c r="C251" s="187">
        <f>リスト!D235</f>
        <v>0</v>
      </c>
      <c r="D251" s="188">
        <f>リスト!E235</f>
        <v>0</v>
      </c>
      <c r="E251" s="224">
        <f t="shared" ca="1" si="166"/>
        <v>4</v>
      </c>
      <c r="F251" s="172" t="str">
        <f t="shared" ca="1" si="164"/>
        <v/>
      </c>
      <c r="G251" s="173">
        <v>6</v>
      </c>
      <c r="H251" s="174">
        <v>10</v>
      </c>
      <c r="I251" s="172" t="e">
        <f t="shared" ca="1" si="167"/>
        <v>#VALUE!</v>
      </c>
      <c r="J251" s="133"/>
      <c r="K251" s="175" t="str">
        <f>リスト!H235</f>
        <v>NG</v>
      </c>
      <c r="L251" s="176" t="str">
        <f t="shared" ca="1" si="168"/>
        <v/>
      </c>
      <c r="M251" s="171">
        <f t="shared" ca="1" si="169"/>
        <v>40</v>
      </c>
      <c r="N251" s="177" t="str">
        <f>リスト!I235</f>
        <v>NG</v>
      </c>
      <c r="O251" s="176" t="str">
        <f t="shared" ca="1" si="170"/>
        <v/>
      </c>
      <c r="P251" s="171" t="str">
        <f t="shared" ca="1" si="171"/>
        <v/>
      </c>
      <c r="Q251" s="172" t="str">
        <f t="shared" ca="1" si="172"/>
        <v/>
      </c>
      <c r="R251" s="173">
        <v>0.56000000000000005</v>
      </c>
      <c r="S251" s="174">
        <v>0.84</v>
      </c>
      <c r="T251" s="172" t="str">
        <f t="shared" ca="1" si="173"/>
        <v/>
      </c>
      <c r="U251" s="140"/>
      <c r="V251" s="178" t="str">
        <f>リスト!J235</f>
        <v>NG</v>
      </c>
      <c r="W251" s="176" t="str">
        <f t="shared" ca="1" si="174"/>
        <v/>
      </c>
      <c r="X251" s="225" t="str">
        <f t="shared" ca="1" si="175"/>
        <v/>
      </c>
      <c r="Y251" s="175" t="str">
        <f>リスト!K235</f>
        <v>NG</v>
      </c>
      <c r="Z251" s="176" t="str">
        <f t="shared" ca="1" si="176"/>
        <v/>
      </c>
      <c r="AA251" s="179" t="str">
        <f t="shared" ca="1" si="177"/>
        <v/>
      </c>
      <c r="AB251" s="180" t="str">
        <f t="shared" ca="1" si="178"/>
        <v/>
      </c>
      <c r="AC251" s="189">
        <v>8</v>
      </c>
      <c r="AD251" s="190">
        <v>12</v>
      </c>
      <c r="AE251" s="180" t="str">
        <f t="shared" ca="1" si="165"/>
        <v/>
      </c>
      <c r="AF251" s="140"/>
      <c r="AG251" s="177" t="str">
        <f>リスト!L235</f>
        <v>NG</v>
      </c>
      <c r="AH251" s="176" t="str">
        <f t="shared" ca="1" si="179"/>
        <v/>
      </c>
      <c r="AI251" s="229" t="str">
        <f t="shared" ca="1" si="197"/>
        <v/>
      </c>
      <c r="AJ251" s="183" t="str">
        <f t="shared" ca="1" si="180"/>
        <v/>
      </c>
      <c r="AK251" s="184">
        <v>200</v>
      </c>
      <c r="AL251" s="185">
        <v>300</v>
      </c>
      <c r="AM251" s="183" t="str">
        <f t="shared" ca="1" si="181"/>
        <v/>
      </c>
      <c r="AN251" s="175" t="str">
        <f>リスト!M235</f>
        <v>NG</v>
      </c>
      <c r="AO251" s="176" t="str">
        <f t="shared" ca="1" si="182"/>
        <v/>
      </c>
      <c r="AP251" s="179" t="str">
        <f t="shared" ca="1" si="183"/>
        <v/>
      </c>
      <c r="AQ251" s="172" t="str">
        <f t="shared" ca="1" si="198"/>
        <v/>
      </c>
      <c r="AR251" s="191">
        <v>4</v>
      </c>
      <c r="AS251" s="192">
        <v>6</v>
      </c>
      <c r="AT251" s="172" t="str">
        <f t="shared" ca="1" si="184"/>
        <v/>
      </c>
      <c r="AU251" s="122"/>
      <c r="AV251" s="175" t="str">
        <f>リスト!N235</f>
        <v>NG</v>
      </c>
      <c r="AW251" s="176" t="str">
        <f t="shared" ca="1" si="185"/>
        <v/>
      </c>
      <c r="AX251" s="193" t="str">
        <f t="shared" ca="1" si="186"/>
        <v/>
      </c>
      <c r="AY251" s="194" t="str">
        <f t="shared" ca="1" si="199"/>
        <v/>
      </c>
      <c r="AZ251" s="173">
        <v>4.4000000000000004</v>
      </c>
      <c r="BA251" s="174">
        <v>6.6</v>
      </c>
      <c r="BB251" s="172" t="str">
        <f t="shared" ca="1" si="187"/>
        <v/>
      </c>
      <c r="BC251" s="177" t="str">
        <f>リスト!O235</f>
        <v>NG</v>
      </c>
      <c r="BD251" s="176" t="str">
        <f t="shared" ca="1" si="188"/>
        <v/>
      </c>
      <c r="BE251" s="193" t="str">
        <f t="shared" ca="1" si="189"/>
        <v/>
      </c>
      <c r="BF251" s="194" t="str">
        <f t="shared" ca="1" si="200"/>
        <v/>
      </c>
      <c r="BG251" s="173">
        <v>1.6</v>
      </c>
      <c r="BH251" s="174">
        <v>2.4</v>
      </c>
      <c r="BI251" s="172" t="str">
        <f t="shared" ca="1" si="190"/>
        <v/>
      </c>
      <c r="BJ251" s="140"/>
      <c r="BK251" s="140"/>
      <c r="BL251" s="178" t="str">
        <f>リスト!P235</f>
        <v>NG</v>
      </c>
      <c r="BM251" s="176" t="str">
        <f t="shared" ca="1" si="191"/>
        <v/>
      </c>
      <c r="BN251" s="193" t="str">
        <f t="shared" ca="1" si="192"/>
        <v/>
      </c>
      <c r="BO251" s="194" t="str">
        <f t="shared" ca="1" si="201"/>
        <v/>
      </c>
      <c r="BP251" s="173">
        <v>0.4</v>
      </c>
      <c r="BQ251" s="174">
        <v>0.6</v>
      </c>
      <c r="BR251" s="172" t="str">
        <f t="shared" ca="1" si="193"/>
        <v/>
      </c>
      <c r="BS251" s="175" t="str">
        <f>リスト!Q235</f>
        <v>NG</v>
      </c>
      <c r="BT251" s="176" t="str">
        <f t="shared" ca="1" si="194"/>
        <v/>
      </c>
      <c r="BU251" s="179" t="str">
        <f t="shared" ca="1" si="195"/>
        <v/>
      </c>
      <c r="BV251" s="180" t="str">
        <f t="shared" ca="1" si="202"/>
        <v/>
      </c>
      <c r="BW251" s="189">
        <v>0</v>
      </c>
      <c r="BX251" s="190">
        <v>0</v>
      </c>
      <c r="BY251" s="180" t="str">
        <f t="shared" ca="1" si="196"/>
        <v/>
      </c>
      <c r="BZ251" t="e">
        <f>リスト!#REF!</f>
        <v>#REF!</v>
      </c>
      <c r="CA251" s="290" t="e">
        <f>INDEX(リスト!X:X,MATCH($C251,リスト!$D:$D,0))</f>
        <v>#N/A</v>
      </c>
    </row>
    <row r="252" spans="1:79">
      <c r="A252" s="167">
        <f t="shared" si="203"/>
        <v>247</v>
      </c>
      <c r="B252" s="186" t="str">
        <f>リスト!C236</f>
        <v/>
      </c>
      <c r="C252" s="187">
        <f>リスト!D236</f>
        <v>0</v>
      </c>
      <c r="D252" s="188">
        <f>リスト!E236</f>
        <v>0</v>
      </c>
      <c r="E252" s="224" t="str">
        <f t="shared" ca="1" si="166"/>
        <v/>
      </c>
      <c r="F252" s="172" t="str">
        <f t="shared" ca="1" si="164"/>
        <v/>
      </c>
      <c r="G252" s="173">
        <v>6</v>
      </c>
      <c r="H252" s="174">
        <v>10</v>
      </c>
      <c r="I252" s="172" t="str">
        <f t="shared" ca="1" si="167"/>
        <v/>
      </c>
      <c r="J252" s="133"/>
      <c r="K252" s="175" t="str">
        <f>リスト!H236</f>
        <v>NG</v>
      </c>
      <c r="L252" s="176" t="str">
        <f t="shared" ca="1" si="168"/>
        <v/>
      </c>
      <c r="M252" s="171">
        <f t="shared" ca="1" si="169"/>
        <v>32</v>
      </c>
      <c r="N252" s="177" t="str">
        <f>リスト!I236</f>
        <v>NG</v>
      </c>
      <c r="O252" s="176" t="str">
        <f t="shared" ca="1" si="170"/>
        <v/>
      </c>
      <c r="P252" s="171">
        <f t="shared" ca="1" si="171"/>
        <v>0</v>
      </c>
      <c r="Q252" s="172">
        <f t="shared" ca="1" si="172"/>
        <v>0</v>
      </c>
      <c r="R252" s="173">
        <v>0.56000000000000005</v>
      </c>
      <c r="S252" s="174">
        <v>0.84</v>
      </c>
      <c r="T252" s="172" t="str">
        <f t="shared" ca="1" si="173"/>
        <v/>
      </c>
      <c r="U252" s="140"/>
      <c r="V252" s="178" t="str">
        <f>リスト!J236</f>
        <v>NG</v>
      </c>
      <c r="W252" s="176" t="str">
        <f t="shared" ca="1" si="174"/>
        <v/>
      </c>
      <c r="X252" s="225">
        <f t="shared" ca="1" si="175"/>
        <v>0.40600000000000003</v>
      </c>
      <c r="Y252" s="175" t="str">
        <f>リスト!K236</f>
        <v>NG</v>
      </c>
      <c r="Z252" s="176" t="str">
        <f t="shared" ca="1" si="176"/>
        <v/>
      </c>
      <c r="AA252" s="179">
        <f t="shared" ca="1" si="177"/>
        <v>0</v>
      </c>
      <c r="AB252" s="180">
        <f t="shared" ca="1" si="178"/>
        <v>0</v>
      </c>
      <c r="AC252" s="189">
        <v>8</v>
      </c>
      <c r="AD252" s="190">
        <v>12</v>
      </c>
      <c r="AE252" s="180" t="str">
        <f t="shared" ca="1" si="165"/>
        <v/>
      </c>
      <c r="AF252" s="140"/>
      <c r="AG252" s="177" t="str">
        <f>リスト!L236</f>
        <v>NG</v>
      </c>
      <c r="AH252" s="176" t="str">
        <f t="shared" ca="1" si="179"/>
        <v/>
      </c>
      <c r="AI252" s="229">
        <f t="shared" ca="1" si="197"/>
        <v>199</v>
      </c>
      <c r="AJ252" s="183">
        <f t="shared" ca="1" si="180"/>
        <v>490.14778325123149</v>
      </c>
      <c r="AK252" s="184">
        <v>200</v>
      </c>
      <c r="AL252" s="185">
        <v>300</v>
      </c>
      <c r="AM252" s="183" t="str">
        <f t="shared" ca="1" si="181"/>
        <v/>
      </c>
      <c r="AN252" s="175" t="str">
        <f>リスト!M236</f>
        <v>NG</v>
      </c>
      <c r="AO252" s="176" t="str">
        <f t="shared" ca="1" si="182"/>
        <v/>
      </c>
      <c r="AP252" s="179">
        <f t="shared" ca="1" si="183"/>
        <v>0</v>
      </c>
      <c r="AQ252" s="172">
        <f t="shared" ca="1" si="198"/>
        <v>0</v>
      </c>
      <c r="AR252" s="191">
        <v>4</v>
      </c>
      <c r="AS252" s="192">
        <v>6</v>
      </c>
      <c r="AT252" s="172" t="str">
        <f t="shared" ca="1" si="184"/>
        <v/>
      </c>
      <c r="AU252" s="122"/>
      <c r="AV252" s="175" t="str">
        <f>リスト!N236</f>
        <v>NG</v>
      </c>
      <c r="AW252" s="176" t="str">
        <f t="shared" ca="1" si="185"/>
        <v/>
      </c>
      <c r="AX252" s="193">
        <f t="shared" ca="1" si="186"/>
        <v>0</v>
      </c>
      <c r="AY252" s="194">
        <f t="shared" ca="1" si="199"/>
        <v>0</v>
      </c>
      <c r="AZ252" s="173">
        <v>4.4000000000000004</v>
      </c>
      <c r="BA252" s="174">
        <v>6.6</v>
      </c>
      <c r="BB252" s="172" t="str">
        <f t="shared" ca="1" si="187"/>
        <v/>
      </c>
      <c r="BC252" s="177" t="str">
        <f>リスト!O236</f>
        <v>NG</v>
      </c>
      <c r="BD252" s="176" t="str">
        <f t="shared" ca="1" si="188"/>
        <v/>
      </c>
      <c r="BE252" s="193">
        <f t="shared" ca="1" si="189"/>
        <v>0</v>
      </c>
      <c r="BF252" s="194">
        <f t="shared" ca="1" si="200"/>
        <v>0</v>
      </c>
      <c r="BG252" s="173">
        <v>1.6</v>
      </c>
      <c r="BH252" s="174">
        <v>2.4</v>
      </c>
      <c r="BI252" s="172" t="str">
        <f t="shared" ca="1" si="190"/>
        <v/>
      </c>
      <c r="BJ252" s="140"/>
      <c r="BK252" s="140"/>
      <c r="BL252" s="178" t="str">
        <f>リスト!P236</f>
        <v>NG</v>
      </c>
      <c r="BM252" s="176" t="str">
        <f t="shared" ca="1" si="191"/>
        <v/>
      </c>
      <c r="BN252" s="193" t="str">
        <f t="shared" ca="1" si="192"/>
        <v/>
      </c>
      <c r="BO252" s="194" t="str">
        <f t="shared" ca="1" si="201"/>
        <v/>
      </c>
      <c r="BP252" s="173">
        <v>0.4</v>
      </c>
      <c r="BQ252" s="174">
        <v>0.6</v>
      </c>
      <c r="BR252" s="172" t="str">
        <f t="shared" ca="1" si="193"/>
        <v/>
      </c>
      <c r="BS252" s="175" t="str">
        <f>リスト!Q236</f>
        <v>NG</v>
      </c>
      <c r="BT252" s="176" t="str">
        <f t="shared" ca="1" si="194"/>
        <v/>
      </c>
      <c r="BU252" s="179" t="str">
        <f t="shared" ca="1" si="195"/>
        <v/>
      </c>
      <c r="BV252" s="180" t="str">
        <f t="shared" ca="1" si="202"/>
        <v/>
      </c>
      <c r="BW252" s="189">
        <v>0</v>
      </c>
      <c r="BX252" s="190">
        <v>0</v>
      </c>
      <c r="BY252" s="180" t="str">
        <f t="shared" ca="1" si="196"/>
        <v/>
      </c>
      <c r="BZ252" t="e">
        <f>リスト!#REF!</f>
        <v>#REF!</v>
      </c>
      <c r="CA252" s="290" t="e">
        <f>INDEX(リスト!X:X,MATCH($C252,リスト!$D:$D,0))</f>
        <v>#N/A</v>
      </c>
    </row>
    <row r="253" spans="1:79">
      <c r="A253" s="167">
        <f t="shared" si="203"/>
        <v>248</v>
      </c>
      <c r="B253" s="186" t="str">
        <f>リスト!C237</f>
        <v/>
      </c>
      <c r="C253" s="187">
        <f>リスト!D237</f>
        <v>0</v>
      </c>
      <c r="D253" s="188">
        <f>リスト!E237</f>
        <v>0</v>
      </c>
      <c r="E253" s="224" t="str">
        <f t="shared" ca="1" si="166"/>
        <v/>
      </c>
      <c r="F253" s="172" t="str">
        <f t="shared" ca="1" si="164"/>
        <v/>
      </c>
      <c r="G253" s="173">
        <v>6</v>
      </c>
      <c r="H253" s="174">
        <v>10</v>
      </c>
      <c r="I253" s="172" t="str">
        <f t="shared" ca="1" si="167"/>
        <v/>
      </c>
      <c r="J253" s="133"/>
      <c r="K253" s="175" t="str">
        <f>リスト!H237</f>
        <v>NG</v>
      </c>
      <c r="L253" s="176" t="str">
        <f t="shared" ca="1" si="168"/>
        <v/>
      </c>
      <c r="M253" s="171">
        <f t="shared" ca="1" si="169"/>
        <v>0</v>
      </c>
      <c r="N253" s="177" t="str">
        <f>リスト!I237</f>
        <v>NG</v>
      </c>
      <c r="O253" s="176" t="str">
        <f t="shared" ca="1" si="170"/>
        <v/>
      </c>
      <c r="P253" s="171">
        <f t="shared" ca="1" si="171"/>
        <v>0</v>
      </c>
      <c r="Q253" s="172" t="str">
        <f t="shared" ca="1" si="172"/>
        <v/>
      </c>
      <c r="R253" s="173">
        <v>0.56000000000000005</v>
      </c>
      <c r="S253" s="174">
        <v>0.84</v>
      </c>
      <c r="T253" s="172" t="str">
        <f t="shared" ca="1" si="173"/>
        <v/>
      </c>
      <c r="U253" s="140"/>
      <c r="V253" s="178" t="str">
        <f>リスト!J237</f>
        <v>NG</v>
      </c>
      <c r="W253" s="176" t="str">
        <f t="shared" ca="1" si="174"/>
        <v/>
      </c>
      <c r="X253" s="225">
        <f t="shared" ca="1" si="175"/>
        <v>0</v>
      </c>
      <c r="Y253" s="175" t="str">
        <f>リスト!K237</f>
        <v>NG</v>
      </c>
      <c r="Z253" s="176" t="str">
        <f t="shared" ca="1" si="176"/>
        <v/>
      </c>
      <c r="AA253" s="179">
        <f t="shared" ca="1" si="177"/>
        <v>0</v>
      </c>
      <c r="AB253" s="180" t="str">
        <f t="shared" ca="1" si="178"/>
        <v/>
      </c>
      <c r="AC253" s="189">
        <v>8</v>
      </c>
      <c r="AD253" s="190">
        <v>12</v>
      </c>
      <c r="AE253" s="180" t="str">
        <f t="shared" ca="1" si="165"/>
        <v/>
      </c>
      <c r="AF253" s="140"/>
      <c r="AG253" s="177" t="str">
        <f>リスト!L237</f>
        <v>NG</v>
      </c>
      <c r="AH253" s="176" t="str">
        <f t="shared" ca="1" si="179"/>
        <v/>
      </c>
      <c r="AI253" s="229">
        <f t="shared" ca="1" si="197"/>
        <v>0</v>
      </c>
      <c r="AJ253" s="183" t="str">
        <f t="shared" ca="1" si="180"/>
        <v/>
      </c>
      <c r="AK253" s="184">
        <v>200</v>
      </c>
      <c r="AL253" s="185">
        <v>300</v>
      </c>
      <c r="AM253" s="183" t="str">
        <f t="shared" ca="1" si="181"/>
        <v/>
      </c>
      <c r="AN253" s="175" t="str">
        <f>リスト!M237</f>
        <v>NG</v>
      </c>
      <c r="AO253" s="176" t="str">
        <f t="shared" ca="1" si="182"/>
        <v/>
      </c>
      <c r="AP253" s="179">
        <f t="shared" ca="1" si="183"/>
        <v>0</v>
      </c>
      <c r="AQ253" s="172" t="str">
        <f t="shared" ref="AQ253" ca="1" si="214">IF(ISERROR(AP253/(AI253*0.01))=TRUE,"",AP253/(AI253*0.01))</f>
        <v/>
      </c>
      <c r="AR253" s="191">
        <v>4</v>
      </c>
      <c r="AS253" s="192">
        <v>6</v>
      </c>
      <c r="AT253" s="172" t="str">
        <f t="shared" ca="1" si="184"/>
        <v/>
      </c>
      <c r="AU253" s="122"/>
      <c r="AV253" s="175" t="str">
        <f>リスト!N237</f>
        <v>NG</v>
      </c>
      <c r="AW253" s="176" t="str">
        <f t="shared" ca="1" si="185"/>
        <v/>
      </c>
      <c r="AX253" s="193">
        <f t="shared" ca="1" si="186"/>
        <v>0</v>
      </c>
      <c r="AY253" s="194" t="str">
        <f t="shared" ref="AY253" ca="1" si="215">IF(ISERROR(AX253/$X253)=TRUE,"",AX253/$X253)</f>
        <v/>
      </c>
      <c r="AZ253" s="173">
        <v>4.4000000000000004</v>
      </c>
      <c r="BA253" s="174">
        <v>6.6</v>
      </c>
      <c r="BB253" s="172" t="str">
        <f t="shared" ca="1" si="187"/>
        <v/>
      </c>
      <c r="BC253" s="177" t="str">
        <f>リスト!O237</f>
        <v>NG</v>
      </c>
      <c r="BD253" s="176" t="str">
        <f t="shared" ca="1" si="188"/>
        <v/>
      </c>
      <c r="BE253" s="193">
        <f t="shared" ca="1" si="189"/>
        <v>0</v>
      </c>
      <c r="BF253" s="194" t="str">
        <f t="shared" ref="BF253" ca="1" si="216">IF(ISERROR(BE253/$X253)=TRUE,"",BE253/$X253)</f>
        <v/>
      </c>
      <c r="BG253" s="173">
        <v>1.6</v>
      </c>
      <c r="BH253" s="174">
        <v>2.4</v>
      </c>
      <c r="BI253" s="172" t="str">
        <f t="shared" ca="1" si="190"/>
        <v/>
      </c>
      <c r="BJ253" s="140"/>
      <c r="BK253" s="140"/>
      <c r="BL253" s="178" t="str">
        <f>リスト!P237</f>
        <v>NG</v>
      </c>
      <c r="BM253" s="176" t="str">
        <f t="shared" ca="1" si="191"/>
        <v/>
      </c>
      <c r="BN253" s="193" t="str">
        <f t="shared" ca="1" si="192"/>
        <v/>
      </c>
      <c r="BO253" s="194" t="str">
        <f t="shared" ref="BO253" ca="1" si="217">IF(ISERROR(BN253/$X253)=TRUE,"",BN253/$X253)</f>
        <v/>
      </c>
      <c r="BP253" s="173">
        <v>0.4</v>
      </c>
      <c r="BQ253" s="174">
        <v>0.6</v>
      </c>
      <c r="BR253" s="172" t="str">
        <f t="shared" ca="1" si="193"/>
        <v/>
      </c>
      <c r="BS253" s="175" t="str">
        <f>リスト!Q237</f>
        <v>NG</v>
      </c>
      <c r="BT253" s="176" t="str">
        <f t="shared" ca="1" si="194"/>
        <v/>
      </c>
      <c r="BU253" s="179" t="str">
        <f t="shared" ca="1" si="195"/>
        <v/>
      </c>
      <c r="BV253" s="180" t="str">
        <f t="shared" ref="BV253" ca="1" si="218">IF(ISERROR(BU253/$X253)=TRUE,"",BU253/$X253)</f>
        <v/>
      </c>
      <c r="BW253" s="189">
        <v>0</v>
      </c>
      <c r="BX253" s="190">
        <v>0</v>
      </c>
      <c r="BY253" s="180" t="str">
        <f t="shared" ca="1" si="196"/>
        <v/>
      </c>
      <c r="BZ253" t="e">
        <f>リスト!#REF!</f>
        <v>#REF!</v>
      </c>
      <c r="CA253" s="290" t="e">
        <f>INDEX(リスト!X:X,MATCH($C253,リスト!$D:$D,0))</f>
        <v>#N/A</v>
      </c>
    </row>
    <row r="254" spans="1:79">
      <c r="A254" s="167">
        <f t="shared" si="203"/>
        <v>249</v>
      </c>
      <c r="B254" s="186" t="str">
        <f>リスト!C238</f>
        <v/>
      </c>
      <c r="C254" s="187">
        <f>リスト!D238</f>
        <v>0</v>
      </c>
      <c r="D254" s="188">
        <f>リスト!E238</f>
        <v>0</v>
      </c>
      <c r="E254" s="224">
        <f t="shared" ca="1" si="166"/>
        <v>1</v>
      </c>
      <c r="F254" s="172" t="str">
        <f t="shared" ca="1" si="164"/>
        <v/>
      </c>
      <c r="G254" s="173">
        <v>6</v>
      </c>
      <c r="H254" s="174">
        <v>10</v>
      </c>
      <c r="I254" s="172" t="e">
        <f t="shared" ca="1" si="167"/>
        <v>#VALUE!</v>
      </c>
      <c r="J254" s="133"/>
      <c r="K254" s="175" t="str">
        <f>リスト!H238</f>
        <v>NG</v>
      </c>
      <c r="L254" s="176" t="str">
        <f t="shared" ca="1" si="168"/>
        <v/>
      </c>
      <c r="M254" s="171">
        <f t="shared" ca="1" si="169"/>
        <v>26</v>
      </c>
      <c r="N254" s="177" t="str">
        <f>リスト!I238</f>
        <v>NG</v>
      </c>
      <c r="O254" s="176" t="str">
        <f t="shared" ca="1" si="170"/>
        <v/>
      </c>
      <c r="P254" s="171">
        <f t="shared" ca="1" si="171"/>
        <v>25</v>
      </c>
      <c r="Q254" s="172">
        <f t="shared" ca="1" si="172"/>
        <v>0.96153846153846156</v>
      </c>
      <c r="R254" s="173">
        <v>0.56000000000000005</v>
      </c>
      <c r="S254" s="174">
        <v>0.84</v>
      </c>
      <c r="T254" s="172" t="str">
        <f t="shared" ca="1" si="173"/>
        <v/>
      </c>
      <c r="U254" s="140"/>
      <c r="V254" s="178" t="str">
        <f>リスト!J238</f>
        <v>NG</v>
      </c>
      <c r="W254" s="176" t="str">
        <f t="shared" ca="1" si="174"/>
        <v/>
      </c>
      <c r="X254" s="225">
        <f t="shared" ca="1" si="175"/>
        <v>0</v>
      </c>
      <c r="Y254" s="175" t="str">
        <f>リスト!K238</f>
        <v>NG</v>
      </c>
      <c r="Z254" s="176" t="str">
        <f t="shared" ca="1" si="176"/>
        <v/>
      </c>
      <c r="AA254" s="179">
        <f t="shared" ca="1" si="177"/>
        <v>0</v>
      </c>
      <c r="AB254" s="180" t="str">
        <f t="shared" ca="1" si="178"/>
        <v/>
      </c>
      <c r="AC254" s="189">
        <v>8</v>
      </c>
      <c r="AD254" s="190">
        <v>12</v>
      </c>
      <c r="AE254" s="180" t="str">
        <f t="shared" ca="1" si="165"/>
        <v/>
      </c>
      <c r="AF254" s="140"/>
      <c r="AG254" s="177" t="str">
        <f>リスト!L238</f>
        <v>NG</v>
      </c>
      <c r="AH254" s="176" t="str">
        <f t="shared" ca="1" si="179"/>
        <v/>
      </c>
      <c r="AI254" s="229">
        <f t="shared" ca="1" si="197"/>
        <v>231</v>
      </c>
      <c r="AJ254" s="183" t="str">
        <f t="shared" ca="1" si="180"/>
        <v/>
      </c>
      <c r="AK254" s="184">
        <v>200</v>
      </c>
      <c r="AL254" s="185">
        <v>300</v>
      </c>
      <c r="AM254" s="183" t="str">
        <f t="shared" ca="1" si="181"/>
        <v/>
      </c>
      <c r="AN254" s="175" t="str">
        <f>リスト!M238</f>
        <v>NG</v>
      </c>
      <c r="AO254" s="176" t="str">
        <f t="shared" ca="1" si="182"/>
        <v/>
      </c>
      <c r="AP254" s="179">
        <f t="shared" ca="1" si="183"/>
        <v>0</v>
      </c>
      <c r="AQ254" s="172">
        <f t="shared" ref="AQ254:AQ319" ca="1" si="219">IF(ISERROR(AP254/(AI254*0.01))=TRUE,"",AP254/(AI254*0.01))</f>
        <v>0</v>
      </c>
      <c r="AR254" s="191">
        <v>4</v>
      </c>
      <c r="AS254" s="192">
        <v>6</v>
      </c>
      <c r="AT254" s="172" t="str">
        <f t="shared" ca="1" si="184"/>
        <v/>
      </c>
      <c r="AU254" s="122"/>
      <c r="AV254" s="175" t="str">
        <f>リスト!N238</f>
        <v>NG</v>
      </c>
      <c r="AW254" s="176" t="str">
        <f t="shared" ca="1" si="185"/>
        <v/>
      </c>
      <c r="AX254" s="193">
        <f t="shared" ca="1" si="186"/>
        <v>0</v>
      </c>
      <c r="AY254" s="194" t="str">
        <f t="shared" ref="AY254:AY319" ca="1" si="220">IF(ISERROR(AX254/$X254)=TRUE,"",AX254/$X254)</f>
        <v/>
      </c>
      <c r="AZ254" s="173">
        <v>4.4000000000000004</v>
      </c>
      <c r="BA254" s="174">
        <v>6.6</v>
      </c>
      <c r="BB254" s="172" t="str">
        <f t="shared" ca="1" si="187"/>
        <v/>
      </c>
      <c r="BC254" s="177" t="str">
        <f>リスト!O238</f>
        <v>NG</v>
      </c>
      <c r="BD254" s="176" t="str">
        <f t="shared" ca="1" si="188"/>
        <v/>
      </c>
      <c r="BE254" s="193">
        <f t="shared" ca="1" si="189"/>
        <v>0</v>
      </c>
      <c r="BF254" s="194" t="str">
        <f t="shared" ref="BF254:BF319" ca="1" si="221">IF(ISERROR(BE254/$X254)=TRUE,"",BE254/$X254)</f>
        <v/>
      </c>
      <c r="BG254" s="173">
        <v>1.6</v>
      </c>
      <c r="BH254" s="174">
        <v>2.4</v>
      </c>
      <c r="BI254" s="172" t="str">
        <f t="shared" ca="1" si="190"/>
        <v/>
      </c>
      <c r="BJ254" s="140"/>
      <c r="BK254" s="140"/>
      <c r="BL254" s="178" t="str">
        <f>リスト!P238</f>
        <v>NG</v>
      </c>
      <c r="BM254" s="176" t="str">
        <f t="shared" ca="1" si="191"/>
        <v/>
      </c>
      <c r="BN254" s="193" t="str">
        <f t="shared" ca="1" si="192"/>
        <v/>
      </c>
      <c r="BO254" s="194" t="str">
        <f t="shared" ref="BO254:BO319" ca="1" si="222">IF(ISERROR(BN254/$X254)=TRUE,"",BN254/$X254)</f>
        <v/>
      </c>
      <c r="BP254" s="173">
        <v>0.4</v>
      </c>
      <c r="BQ254" s="174">
        <v>0.6</v>
      </c>
      <c r="BR254" s="172" t="str">
        <f t="shared" ca="1" si="193"/>
        <v/>
      </c>
      <c r="BS254" s="175" t="str">
        <f>リスト!Q238</f>
        <v>NG</v>
      </c>
      <c r="BT254" s="176" t="str">
        <f t="shared" ca="1" si="194"/>
        <v/>
      </c>
      <c r="BU254" s="179" t="str">
        <f t="shared" ca="1" si="195"/>
        <v/>
      </c>
      <c r="BV254" s="180" t="str">
        <f t="shared" ref="BV254:BV319" ca="1" si="223">IF(ISERROR(BU254/$X254)=TRUE,"",BU254/$X254)</f>
        <v/>
      </c>
      <c r="BW254" s="189">
        <v>0</v>
      </c>
      <c r="BX254" s="190">
        <v>0</v>
      </c>
      <c r="BY254" s="180" t="str">
        <f t="shared" ca="1" si="196"/>
        <v/>
      </c>
      <c r="BZ254" t="e">
        <f>リスト!#REF!</f>
        <v>#REF!</v>
      </c>
      <c r="CA254" s="290" t="e">
        <f>INDEX(リスト!X:X,MATCH($C254,リスト!$D:$D,0))</f>
        <v>#N/A</v>
      </c>
    </row>
    <row r="255" spans="1:79">
      <c r="A255" s="167">
        <f t="shared" si="203"/>
        <v>250</v>
      </c>
      <c r="B255" s="186" t="str">
        <f>リスト!C239</f>
        <v/>
      </c>
      <c r="C255" s="187">
        <f>リスト!D239</f>
        <v>0</v>
      </c>
      <c r="D255" s="188">
        <f>リスト!E239</f>
        <v>0</v>
      </c>
      <c r="E255" s="224" t="str">
        <f t="shared" ca="1" si="166"/>
        <v/>
      </c>
      <c r="F255" s="172" t="str">
        <f t="shared" ca="1" si="164"/>
        <v/>
      </c>
      <c r="G255" s="173">
        <v>6</v>
      </c>
      <c r="H255" s="174">
        <v>10</v>
      </c>
      <c r="I255" s="172" t="str">
        <f t="shared" ca="1" si="167"/>
        <v/>
      </c>
      <c r="J255" s="133"/>
      <c r="K255" s="175" t="str">
        <f>リスト!H239</f>
        <v>NG</v>
      </c>
      <c r="L255" s="176" t="str">
        <f t="shared" ca="1" si="168"/>
        <v/>
      </c>
      <c r="M255" s="171">
        <f t="shared" ca="1" si="169"/>
        <v>0</v>
      </c>
      <c r="N255" s="177" t="str">
        <f>リスト!I239</f>
        <v>NG</v>
      </c>
      <c r="O255" s="176" t="str">
        <f t="shared" ca="1" si="170"/>
        <v/>
      </c>
      <c r="P255" s="171">
        <f t="shared" ca="1" si="171"/>
        <v>0</v>
      </c>
      <c r="Q255" s="172" t="str">
        <f t="shared" ca="1" si="172"/>
        <v/>
      </c>
      <c r="R255" s="173">
        <v>0.56000000000000005</v>
      </c>
      <c r="S255" s="174">
        <v>0.84</v>
      </c>
      <c r="T255" s="172" t="str">
        <f t="shared" ca="1" si="173"/>
        <v/>
      </c>
      <c r="U255" s="140"/>
      <c r="V255" s="178" t="str">
        <f>リスト!J239</f>
        <v>NG</v>
      </c>
      <c r="W255" s="176" t="str">
        <f t="shared" ca="1" si="174"/>
        <v/>
      </c>
      <c r="X255" s="225">
        <f t="shared" ca="1" si="175"/>
        <v>0</v>
      </c>
      <c r="Y255" s="175" t="str">
        <f>リスト!K239</f>
        <v>NG</v>
      </c>
      <c r="Z255" s="176" t="str">
        <f t="shared" ca="1" si="176"/>
        <v/>
      </c>
      <c r="AA255" s="179">
        <f t="shared" ca="1" si="177"/>
        <v>0</v>
      </c>
      <c r="AB255" s="180" t="str">
        <f t="shared" ca="1" si="178"/>
        <v/>
      </c>
      <c r="AC255" s="189">
        <v>8</v>
      </c>
      <c r="AD255" s="190">
        <v>12</v>
      </c>
      <c r="AE255" s="180" t="str">
        <f t="shared" ca="1" si="165"/>
        <v/>
      </c>
      <c r="AF255" s="140"/>
      <c r="AG255" s="177" t="str">
        <f>リスト!L239</f>
        <v>NG</v>
      </c>
      <c r="AH255" s="176" t="str">
        <f t="shared" ca="1" si="179"/>
        <v/>
      </c>
      <c r="AI255" s="229">
        <f t="shared" ca="1" si="197"/>
        <v>0</v>
      </c>
      <c r="AJ255" s="183" t="str">
        <f t="shared" ca="1" si="180"/>
        <v/>
      </c>
      <c r="AK255" s="184">
        <v>200</v>
      </c>
      <c r="AL255" s="185">
        <v>300</v>
      </c>
      <c r="AM255" s="183" t="str">
        <f t="shared" ca="1" si="181"/>
        <v/>
      </c>
      <c r="AN255" s="175" t="str">
        <f>リスト!M239</f>
        <v>NG</v>
      </c>
      <c r="AO255" s="176" t="str">
        <f t="shared" ca="1" si="182"/>
        <v/>
      </c>
      <c r="AP255" s="179">
        <f t="shared" ca="1" si="183"/>
        <v>0</v>
      </c>
      <c r="AQ255" s="172" t="str">
        <f t="shared" ca="1" si="219"/>
        <v/>
      </c>
      <c r="AR255" s="191">
        <v>4</v>
      </c>
      <c r="AS255" s="192">
        <v>6</v>
      </c>
      <c r="AT255" s="172" t="str">
        <f t="shared" ca="1" si="184"/>
        <v/>
      </c>
      <c r="AU255" s="122"/>
      <c r="AV255" s="175" t="str">
        <f>リスト!N239</f>
        <v>NG</v>
      </c>
      <c r="AW255" s="176" t="str">
        <f t="shared" ca="1" si="185"/>
        <v/>
      </c>
      <c r="AX255" s="193">
        <f t="shared" ca="1" si="186"/>
        <v>0</v>
      </c>
      <c r="AY255" s="194" t="str">
        <f t="shared" ca="1" si="220"/>
        <v/>
      </c>
      <c r="AZ255" s="173">
        <v>4.4000000000000004</v>
      </c>
      <c r="BA255" s="174">
        <v>6.6</v>
      </c>
      <c r="BB255" s="172" t="str">
        <f t="shared" ca="1" si="187"/>
        <v/>
      </c>
      <c r="BC255" s="177" t="str">
        <f>リスト!O239</f>
        <v>NG</v>
      </c>
      <c r="BD255" s="176" t="str">
        <f t="shared" ca="1" si="188"/>
        <v/>
      </c>
      <c r="BE255" s="193">
        <f t="shared" ca="1" si="189"/>
        <v>0</v>
      </c>
      <c r="BF255" s="194" t="str">
        <f t="shared" ca="1" si="221"/>
        <v/>
      </c>
      <c r="BG255" s="173">
        <v>1.6</v>
      </c>
      <c r="BH255" s="174">
        <v>2.4</v>
      </c>
      <c r="BI255" s="172" t="str">
        <f t="shared" ca="1" si="190"/>
        <v/>
      </c>
      <c r="BJ255" s="140"/>
      <c r="BK255" s="140"/>
      <c r="BL255" s="178" t="str">
        <f>リスト!P239</f>
        <v>NG</v>
      </c>
      <c r="BM255" s="176" t="str">
        <f t="shared" ca="1" si="191"/>
        <v/>
      </c>
      <c r="BN255" s="193" t="str">
        <f t="shared" ca="1" si="192"/>
        <v/>
      </c>
      <c r="BO255" s="194" t="str">
        <f t="shared" ca="1" si="222"/>
        <v/>
      </c>
      <c r="BP255" s="173">
        <v>0.4</v>
      </c>
      <c r="BQ255" s="174">
        <v>0.6</v>
      </c>
      <c r="BR255" s="172" t="str">
        <f t="shared" ca="1" si="193"/>
        <v/>
      </c>
      <c r="BS255" s="175" t="str">
        <f>リスト!Q239</f>
        <v>NG</v>
      </c>
      <c r="BT255" s="176" t="str">
        <f t="shared" ca="1" si="194"/>
        <v/>
      </c>
      <c r="BU255" s="179" t="str">
        <f t="shared" ca="1" si="195"/>
        <v/>
      </c>
      <c r="BV255" s="180" t="str">
        <f t="shared" ca="1" si="223"/>
        <v/>
      </c>
      <c r="BW255" s="189">
        <v>0</v>
      </c>
      <c r="BX255" s="190">
        <v>0</v>
      </c>
      <c r="BY255" s="180" t="str">
        <f t="shared" ca="1" si="196"/>
        <v/>
      </c>
      <c r="BZ255" t="e">
        <f>リスト!#REF!</f>
        <v>#REF!</v>
      </c>
      <c r="CA255" s="290" t="e">
        <f>INDEX(リスト!X:X,MATCH($C255,リスト!$D:$D,0))</f>
        <v>#N/A</v>
      </c>
    </row>
    <row r="256" spans="1:79">
      <c r="A256" s="167">
        <f t="shared" si="203"/>
        <v>251</v>
      </c>
      <c r="B256" s="186" t="str">
        <f>リスト!C240</f>
        <v/>
      </c>
      <c r="C256" s="187">
        <f>リスト!D240</f>
        <v>0</v>
      </c>
      <c r="D256" s="188">
        <f>リスト!E240</f>
        <v>0</v>
      </c>
      <c r="E256" s="224">
        <f t="shared" ca="1" si="166"/>
        <v>2</v>
      </c>
      <c r="F256" s="172">
        <f t="shared" ca="1" si="164"/>
        <v>12.738853503184714</v>
      </c>
      <c r="G256" s="173">
        <v>6</v>
      </c>
      <c r="H256" s="174">
        <v>10</v>
      </c>
      <c r="I256" s="172">
        <f t="shared" ca="1" si="167"/>
        <v>2.7388535031847141</v>
      </c>
      <c r="J256" s="133"/>
      <c r="K256" s="175" t="str">
        <f>リスト!H240</f>
        <v>NG</v>
      </c>
      <c r="L256" s="176" t="str">
        <f t="shared" ca="1" si="168"/>
        <v/>
      </c>
      <c r="M256" s="171">
        <f t="shared" ca="1" si="169"/>
        <v>10</v>
      </c>
      <c r="N256" s="177" t="str">
        <f>リスト!I240</f>
        <v>NG</v>
      </c>
      <c r="O256" s="176" t="str">
        <f t="shared" ca="1" si="170"/>
        <v/>
      </c>
      <c r="P256" s="171">
        <f t="shared" ca="1" si="171"/>
        <v>5</v>
      </c>
      <c r="Q256" s="172">
        <f t="shared" ca="1" si="172"/>
        <v>0.5</v>
      </c>
      <c r="R256" s="173">
        <v>0.56000000000000005</v>
      </c>
      <c r="S256" s="174">
        <v>0.84</v>
      </c>
      <c r="T256" s="172" t="str">
        <f t="shared" ca="1" si="173"/>
        <v/>
      </c>
      <c r="U256" s="140"/>
      <c r="V256" s="178" t="str">
        <f>リスト!J240</f>
        <v>NG</v>
      </c>
      <c r="W256" s="176" t="str">
        <f t="shared" ca="1" si="174"/>
        <v/>
      </c>
      <c r="X256" s="225">
        <f t="shared" ca="1" si="175"/>
        <v>0.157</v>
      </c>
      <c r="Y256" s="175" t="str">
        <f>リスト!K240</f>
        <v>NG</v>
      </c>
      <c r="Z256" s="176" t="str">
        <f t="shared" ca="1" si="176"/>
        <v/>
      </c>
      <c r="AA256" s="179">
        <f t="shared" ca="1" si="177"/>
        <v>2</v>
      </c>
      <c r="AB256" s="180">
        <f t="shared" ca="1" si="178"/>
        <v>12.738853503184714</v>
      </c>
      <c r="AC256" s="189">
        <v>8</v>
      </c>
      <c r="AD256" s="190">
        <v>12</v>
      </c>
      <c r="AE256" s="180" t="str">
        <f t="shared" ca="1" si="165"/>
        <v/>
      </c>
      <c r="AF256" s="140"/>
      <c r="AG256" s="177" t="str">
        <f>リスト!L240</f>
        <v>NG</v>
      </c>
      <c r="AH256" s="176" t="str">
        <f t="shared" ca="1" si="179"/>
        <v/>
      </c>
      <c r="AI256" s="229">
        <f t="shared" ca="1" si="197"/>
        <v>20</v>
      </c>
      <c r="AJ256" s="183">
        <f t="shared" ca="1" si="180"/>
        <v>127.38853503184713</v>
      </c>
      <c r="AK256" s="184">
        <v>200</v>
      </c>
      <c r="AL256" s="185">
        <v>300</v>
      </c>
      <c r="AM256" s="183" t="str">
        <f t="shared" ca="1" si="181"/>
        <v/>
      </c>
      <c r="AN256" s="175" t="str">
        <f>リスト!M240</f>
        <v>NG</v>
      </c>
      <c r="AO256" s="176" t="str">
        <f t="shared" ca="1" si="182"/>
        <v/>
      </c>
      <c r="AP256" s="179">
        <f t="shared" ca="1" si="183"/>
        <v>10</v>
      </c>
      <c r="AQ256" s="172">
        <f t="shared" ca="1" si="219"/>
        <v>50</v>
      </c>
      <c r="AR256" s="191">
        <v>4</v>
      </c>
      <c r="AS256" s="192">
        <v>6</v>
      </c>
      <c r="AT256" s="172" t="str">
        <f t="shared" ca="1" si="184"/>
        <v/>
      </c>
      <c r="AU256" s="122"/>
      <c r="AV256" s="175" t="str">
        <f>リスト!N240</f>
        <v>NG</v>
      </c>
      <c r="AW256" s="176" t="str">
        <f t="shared" ca="1" si="185"/>
        <v/>
      </c>
      <c r="AX256" s="193">
        <f t="shared" ca="1" si="186"/>
        <v>0</v>
      </c>
      <c r="AY256" s="194">
        <f t="shared" ca="1" si="220"/>
        <v>0</v>
      </c>
      <c r="AZ256" s="173">
        <v>4.4000000000000004</v>
      </c>
      <c r="BA256" s="174">
        <v>6.6</v>
      </c>
      <c r="BB256" s="172" t="str">
        <f t="shared" ca="1" si="187"/>
        <v/>
      </c>
      <c r="BC256" s="177" t="str">
        <f>リスト!O240</f>
        <v>NG</v>
      </c>
      <c r="BD256" s="176" t="str">
        <f t="shared" ca="1" si="188"/>
        <v/>
      </c>
      <c r="BE256" s="193">
        <f t="shared" ca="1" si="189"/>
        <v>0</v>
      </c>
      <c r="BF256" s="194">
        <f t="shared" ca="1" si="221"/>
        <v>0</v>
      </c>
      <c r="BG256" s="173">
        <v>1.6</v>
      </c>
      <c r="BH256" s="174">
        <v>2.4</v>
      </c>
      <c r="BI256" s="172" t="str">
        <f t="shared" ca="1" si="190"/>
        <v/>
      </c>
      <c r="BJ256" s="140"/>
      <c r="BK256" s="140"/>
      <c r="BL256" s="178" t="str">
        <f>リスト!P240</f>
        <v>NG</v>
      </c>
      <c r="BM256" s="176" t="str">
        <f t="shared" ca="1" si="191"/>
        <v/>
      </c>
      <c r="BN256" s="193" t="str">
        <f t="shared" ca="1" si="192"/>
        <v/>
      </c>
      <c r="BO256" s="194" t="str">
        <f t="shared" ca="1" si="222"/>
        <v/>
      </c>
      <c r="BP256" s="173">
        <v>0.4</v>
      </c>
      <c r="BQ256" s="174">
        <v>0.6</v>
      </c>
      <c r="BR256" s="172" t="str">
        <f t="shared" ca="1" si="193"/>
        <v/>
      </c>
      <c r="BS256" s="175" t="str">
        <f>リスト!Q240</f>
        <v>NG</v>
      </c>
      <c r="BT256" s="176" t="str">
        <f t="shared" ca="1" si="194"/>
        <v/>
      </c>
      <c r="BU256" s="179" t="str">
        <f t="shared" ca="1" si="195"/>
        <v/>
      </c>
      <c r="BV256" s="180" t="str">
        <f t="shared" ca="1" si="223"/>
        <v/>
      </c>
      <c r="BW256" s="189">
        <v>0</v>
      </c>
      <c r="BX256" s="190">
        <v>0</v>
      </c>
      <c r="BY256" s="180" t="str">
        <f t="shared" ca="1" si="196"/>
        <v/>
      </c>
      <c r="BZ256" t="e">
        <f>リスト!#REF!</f>
        <v>#REF!</v>
      </c>
      <c r="CA256" s="290" t="e">
        <f>INDEX(リスト!X:X,MATCH($C256,リスト!$D:$D,0))</f>
        <v>#N/A</v>
      </c>
    </row>
    <row r="257" spans="1:79">
      <c r="A257" s="167">
        <f t="shared" si="203"/>
        <v>252</v>
      </c>
      <c r="B257" s="186" t="str">
        <f>リスト!C241</f>
        <v/>
      </c>
      <c r="C257" s="187">
        <f>リスト!D241</f>
        <v>0</v>
      </c>
      <c r="D257" s="188">
        <f>リスト!E241</f>
        <v>0</v>
      </c>
      <c r="E257" s="224">
        <f t="shared" ca="1" si="166"/>
        <v>3</v>
      </c>
      <c r="F257" s="172">
        <f t="shared" ca="1" si="164"/>
        <v>19.480519480519479</v>
      </c>
      <c r="G257" s="173">
        <v>6</v>
      </c>
      <c r="H257" s="174">
        <v>10</v>
      </c>
      <c r="I257" s="172">
        <f t="shared" ca="1" si="167"/>
        <v>9.4805194805194795</v>
      </c>
      <c r="J257" s="133"/>
      <c r="K257" s="175" t="str">
        <f>リスト!H241</f>
        <v>NG</v>
      </c>
      <c r="L257" s="176" t="str">
        <f t="shared" ca="1" si="168"/>
        <v/>
      </c>
      <c r="M257" s="171">
        <f t="shared" ca="1" si="169"/>
        <v>10</v>
      </c>
      <c r="N257" s="177" t="str">
        <f>リスト!I241</f>
        <v>NG</v>
      </c>
      <c r="O257" s="176" t="str">
        <f t="shared" ca="1" si="170"/>
        <v/>
      </c>
      <c r="P257" s="171">
        <f t="shared" ca="1" si="171"/>
        <v>10</v>
      </c>
      <c r="Q257" s="172">
        <f t="shared" ca="1" si="172"/>
        <v>1</v>
      </c>
      <c r="R257" s="173">
        <v>0.56000000000000005</v>
      </c>
      <c r="S257" s="174">
        <v>0.84</v>
      </c>
      <c r="T257" s="172" t="str">
        <f t="shared" ca="1" si="173"/>
        <v/>
      </c>
      <c r="U257" s="140"/>
      <c r="V257" s="178" t="str">
        <f>リスト!J241</f>
        <v>NG</v>
      </c>
      <c r="W257" s="176" t="str">
        <f t="shared" ca="1" si="174"/>
        <v/>
      </c>
      <c r="X257" s="225">
        <f t="shared" ca="1" si="175"/>
        <v>0.154</v>
      </c>
      <c r="Y257" s="175" t="str">
        <f>リスト!K241</f>
        <v>NG</v>
      </c>
      <c r="Z257" s="176" t="str">
        <f t="shared" ca="1" si="176"/>
        <v/>
      </c>
      <c r="AA257" s="179">
        <f t="shared" ca="1" si="177"/>
        <v>5</v>
      </c>
      <c r="AB257" s="180">
        <f t="shared" ca="1" si="178"/>
        <v>32.467532467532465</v>
      </c>
      <c r="AC257" s="189">
        <v>8</v>
      </c>
      <c r="AD257" s="190">
        <v>12</v>
      </c>
      <c r="AE257" s="180" t="str">
        <f t="shared" ca="1" si="165"/>
        <v/>
      </c>
      <c r="AF257" s="140"/>
      <c r="AG257" s="177" t="str">
        <f>リスト!L241</f>
        <v>NG</v>
      </c>
      <c r="AH257" s="176" t="str">
        <f t="shared" ca="1" si="179"/>
        <v/>
      </c>
      <c r="AI257" s="229">
        <f t="shared" ca="1" si="197"/>
        <v>16</v>
      </c>
      <c r="AJ257" s="183">
        <f t="shared" ca="1" si="180"/>
        <v>103.8961038961039</v>
      </c>
      <c r="AK257" s="184">
        <v>200</v>
      </c>
      <c r="AL257" s="185">
        <v>300</v>
      </c>
      <c r="AM257" s="183" t="str">
        <f t="shared" ca="1" si="181"/>
        <v/>
      </c>
      <c r="AN257" s="175" t="str">
        <f>リスト!M241</f>
        <v>NG</v>
      </c>
      <c r="AO257" s="176" t="str">
        <f t="shared" ca="1" si="182"/>
        <v/>
      </c>
      <c r="AP257" s="179">
        <f t="shared" ca="1" si="183"/>
        <v>5</v>
      </c>
      <c r="AQ257" s="172">
        <f t="shared" ca="1" si="219"/>
        <v>31.25</v>
      </c>
      <c r="AR257" s="191">
        <v>4</v>
      </c>
      <c r="AS257" s="192">
        <v>6</v>
      </c>
      <c r="AT257" s="172" t="str">
        <f t="shared" ca="1" si="184"/>
        <v/>
      </c>
      <c r="AU257" s="122"/>
      <c r="AV257" s="175" t="str">
        <f>リスト!N241</f>
        <v>NG</v>
      </c>
      <c r="AW257" s="176" t="str">
        <f t="shared" ca="1" si="185"/>
        <v/>
      </c>
      <c r="AX257" s="193">
        <f t="shared" ca="1" si="186"/>
        <v>2</v>
      </c>
      <c r="AY257" s="194">
        <f t="shared" ca="1" si="220"/>
        <v>12.987012987012987</v>
      </c>
      <c r="AZ257" s="173">
        <v>4.4000000000000004</v>
      </c>
      <c r="BA257" s="174">
        <v>6.6</v>
      </c>
      <c r="BB257" s="172" t="str">
        <f t="shared" ca="1" si="187"/>
        <v/>
      </c>
      <c r="BC257" s="177" t="str">
        <f>リスト!O241</f>
        <v>NG</v>
      </c>
      <c r="BD257" s="176" t="str">
        <f t="shared" ca="1" si="188"/>
        <v/>
      </c>
      <c r="BE257" s="193">
        <f t="shared" ca="1" si="189"/>
        <v>2</v>
      </c>
      <c r="BF257" s="194">
        <f t="shared" ca="1" si="221"/>
        <v>12.987012987012987</v>
      </c>
      <c r="BG257" s="173">
        <v>1.6</v>
      </c>
      <c r="BH257" s="174">
        <v>2.4</v>
      </c>
      <c r="BI257" s="172" t="str">
        <f t="shared" ca="1" si="190"/>
        <v/>
      </c>
      <c r="BJ257" s="140"/>
      <c r="BK257" s="140"/>
      <c r="BL257" s="178" t="str">
        <f>リスト!P241</f>
        <v>NG</v>
      </c>
      <c r="BM257" s="176" t="str">
        <f t="shared" ca="1" si="191"/>
        <v/>
      </c>
      <c r="BN257" s="193" t="str">
        <f t="shared" ca="1" si="192"/>
        <v/>
      </c>
      <c r="BO257" s="194" t="str">
        <f t="shared" ca="1" si="222"/>
        <v/>
      </c>
      <c r="BP257" s="173">
        <v>0.4</v>
      </c>
      <c r="BQ257" s="174">
        <v>0.6</v>
      </c>
      <c r="BR257" s="172" t="str">
        <f t="shared" ca="1" si="193"/>
        <v/>
      </c>
      <c r="BS257" s="175" t="str">
        <f>リスト!Q241</f>
        <v>NG</v>
      </c>
      <c r="BT257" s="176" t="str">
        <f t="shared" ca="1" si="194"/>
        <v/>
      </c>
      <c r="BU257" s="179" t="str">
        <f t="shared" ca="1" si="195"/>
        <v/>
      </c>
      <c r="BV257" s="180" t="str">
        <f t="shared" ca="1" si="223"/>
        <v/>
      </c>
      <c r="BW257" s="189">
        <v>0</v>
      </c>
      <c r="BX257" s="190">
        <v>0</v>
      </c>
      <c r="BY257" s="180" t="str">
        <f t="shared" ca="1" si="196"/>
        <v/>
      </c>
      <c r="BZ257" t="e">
        <f>リスト!#REF!</f>
        <v>#REF!</v>
      </c>
      <c r="CA257" s="290" t="e">
        <f>INDEX(リスト!X:X,MATCH($C257,リスト!$D:$D,0))</f>
        <v>#N/A</v>
      </c>
    </row>
    <row r="258" spans="1:79">
      <c r="A258" s="167">
        <f t="shared" si="203"/>
        <v>253</v>
      </c>
      <c r="B258" s="186" t="str">
        <f>リスト!C242</f>
        <v/>
      </c>
      <c r="C258" s="187">
        <f>リスト!D242</f>
        <v>0</v>
      </c>
      <c r="D258" s="188">
        <f>リスト!E242</f>
        <v>0</v>
      </c>
      <c r="E258" s="224" t="str">
        <f t="shared" ca="1" si="166"/>
        <v/>
      </c>
      <c r="F258" s="172" t="str">
        <f t="shared" ca="1" si="164"/>
        <v/>
      </c>
      <c r="G258" s="173">
        <v>6</v>
      </c>
      <c r="H258" s="174">
        <v>10</v>
      </c>
      <c r="I258" s="172" t="str">
        <f t="shared" ca="1" si="167"/>
        <v/>
      </c>
      <c r="J258" s="133"/>
      <c r="K258" s="175" t="str">
        <f>リスト!H242</f>
        <v>NG</v>
      </c>
      <c r="L258" s="176" t="str">
        <f t="shared" ca="1" si="168"/>
        <v/>
      </c>
      <c r="M258" s="171">
        <f t="shared" ca="1" si="169"/>
        <v>69</v>
      </c>
      <c r="N258" s="177" t="str">
        <f>リスト!I242</f>
        <v>NG</v>
      </c>
      <c r="O258" s="176" t="str">
        <f t="shared" ca="1" si="170"/>
        <v/>
      </c>
      <c r="P258" s="171">
        <f t="shared" ca="1" si="171"/>
        <v>30</v>
      </c>
      <c r="Q258" s="172">
        <f t="shared" ca="1" si="172"/>
        <v>0.43478260869565216</v>
      </c>
      <c r="R258" s="173">
        <v>0.56000000000000005</v>
      </c>
      <c r="S258" s="174">
        <v>0.84</v>
      </c>
      <c r="T258" s="172" t="str">
        <f t="shared" ca="1" si="173"/>
        <v/>
      </c>
      <c r="U258" s="140"/>
      <c r="V258" s="178" t="str">
        <f>リスト!J242</f>
        <v>NG</v>
      </c>
      <c r="W258" s="176" t="str">
        <f t="shared" ca="1" si="174"/>
        <v/>
      </c>
      <c r="X258" s="225">
        <f t="shared" ca="1" si="175"/>
        <v>0</v>
      </c>
      <c r="Y258" s="175" t="str">
        <f>リスト!K242</f>
        <v>NG</v>
      </c>
      <c r="Z258" s="176" t="str">
        <f t="shared" ca="1" si="176"/>
        <v/>
      </c>
      <c r="AA258" s="179">
        <f t="shared" ca="1" si="177"/>
        <v>0</v>
      </c>
      <c r="AB258" s="180" t="str">
        <f t="shared" ca="1" si="178"/>
        <v/>
      </c>
      <c r="AC258" s="189">
        <v>8</v>
      </c>
      <c r="AD258" s="190">
        <v>12</v>
      </c>
      <c r="AE258" s="180" t="str">
        <f t="shared" ca="1" si="165"/>
        <v/>
      </c>
      <c r="AF258" s="140"/>
      <c r="AG258" s="177" t="str">
        <f>リスト!L242</f>
        <v>NG</v>
      </c>
      <c r="AH258" s="176" t="str">
        <f t="shared" ca="1" si="179"/>
        <v/>
      </c>
      <c r="AI258" s="229">
        <f t="shared" ca="1" si="197"/>
        <v>757</v>
      </c>
      <c r="AJ258" s="183" t="str">
        <f t="shared" ca="1" si="180"/>
        <v/>
      </c>
      <c r="AK258" s="184">
        <v>200</v>
      </c>
      <c r="AL258" s="185">
        <v>300</v>
      </c>
      <c r="AM258" s="183" t="str">
        <f t="shared" ca="1" si="181"/>
        <v/>
      </c>
      <c r="AN258" s="175" t="str">
        <f>リスト!M242</f>
        <v>NG</v>
      </c>
      <c r="AO258" s="176" t="str">
        <f t="shared" ca="1" si="182"/>
        <v/>
      </c>
      <c r="AP258" s="179">
        <f t="shared" ca="1" si="183"/>
        <v>0</v>
      </c>
      <c r="AQ258" s="172">
        <f t="shared" ca="1" si="219"/>
        <v>0</v>
      </c>
      <c r="AR258" s="191">
        <v>4</v>
      </c>
      <c r="AS258" s="192">
        <v>6</v>
      </c>
      <c r="AT258" s="172" t="str">
        <f t="shared" ca="1" si="184"/>
        <v/>
      </c>
      <c r="AU258" s="122"/>
      <c r="AV258" s="175" t="str">
        <f>リスト!N242</f>
        <v>NG</v>
      </c>
      <c r="AW258" s="176" t="str">
        <f t="shared" ca="1" si="185"/>
        <v/>
      </c>
      <c r="AX258" s="193">
        <f t="shared" ca="1" si="186"/>
        <v>0</v>
      </c>
      <c r="AY258" s="194" t="str">
        <f t="shared" ca="1" si="220"/>
        <v/>
      </c>
      <c r="AZ258" s="173">
        <v>4.4000000000000004</v>
      </c>
      <c r="BA258" s="174">
        <v>6.6</v>
      </c>
      <c r="BB258" s="172" t="str">
        <f t="shared" ca="1" si="187"/>
        <v/>
      </c>
      <c r="BC258" s="177" t="str">
        <f>リスト!O242</f>
        <v>NG</v>
      </c>
      <c r="BD258" s="176" t="str">
        <f t="shared" ca="1" si="188"/>
        <v/>
      </c>
      <c r="BE258" s="193" t="str">
        <f t="shared" ca="1" si="189"/>
        <v/>
      </c>
      <c r="BF258" s="194" t="str">
        <f t="shared" ca="1" si="221"/>
        <v/>
      </c>
      <c r="BG258" s="173">
        <v>1.6</v>
      </c>
      <c r="BH258" s="174">
        <v>2.4</v>
      </c>
      <c r="BI258" s="172" t="str">
        <f t="shared" ca="1" si="190"/>
        <v/>
      </c>
      <c r="BJ258" s="140"/>
      <c r="BK258" s="140"/>
      <c r="BL258" s="178" t="str">
        <f>リスト!P242</f>
        <v>NG</v>
      </c>
      <c r="BM258" s="176" t="str">
        <f t="shared" ca="1" si="191"/>
        <v/>
      </c>
      <c r="BN258" s="193" t="str">
        <f t="shared" ca="1" si="192"/>
        <v/>
      </c>
      <c r="BO258" s="194" t="str">
        <f t="shared" ca="1" si="222"/>
        <v/>
      </c>
      <c r="BP258" s="173">
        <v>0.4</v>
      </c>
      <c r="BQ258" s="174">
        <v>0.6</v>
      </c>
      <c r="BR258" s="172" t="str">
        <f t="shared" ca="1" si="193"/>
        <v/>
      </c>
      <c r="BS258" s="175" t="str">
        <f>リスト!Q242</f>
        <v>NG</v>
      </c>
      <c r="BT258" s="176" t="str">
        <f t="shared" ca="1" si="194"/>
        <v/>
      </c>
      <c r="BU258" s="179" t="str">
        <f t="shared" ca="1" si="195"/>
        <v/>
      </c>
      <c r="BV258" s="180" t="str">
        <f t="shared" ca="1" si="223"/>
        <v/>
      </c>
      <c r="BW258" s="189">
        <v>0</v>
      </c>
      <c r="BX258" s="190">
        <v>0</v>
      </c>
      <c r="BY258" s="180" t="str">
        <f t="shared" ca="1" si="196"/>
        <v/>
      </c>
      <c r="BZ258" t="e">
        <f>リスト!#REF!</f>
        <v>#REF!</v>
      </c>
      <c r="CA258" s="290" t="e">
        <f>INDEX(リスト!X:X,MATCH($C258,リスト!$D:$D,0))</f>
        <v>#N/A</v>
      </c>
    </row>
    <row r="259" spans="1:79">
      <c r="A259" s="167">
        <f t="shared" si="203"/>
        <v>254</v>
      </c>
      <c r="B259" s="186" t="str">
        <f>リスト!C243</f>
        <v/>
      </c>
      <c r="C259" s="187">
        <f>リスト!D243</f>
        <v>0</v>
      </c>
      <c r="D259" s="188">
        <f>リスト!E243</f>
        <v>0</v>
      </c>
      <c r="E259" s="224" t="str">
        <f t="shared" ca="1" si="166"/>
        <v/>
      </c>
      <c r="F259" s="172" t="str">
        <f t="shared" ca="1" si="164"/>
        <v/>
      </c>
      <c r="G259" s="173">
        <v>6</v>
      </c>
      <c r="H259" s="174">
        <v>10</v>
      </c>
      <c r="I259" s="172" t="str">
        <f t="shared" ca="1" si="167"/>
        <v/>
      </c>
      <c r="J259" s="133"/>
      <c r="K259" s="175" t="str">
        <f>リスト!H243</f>
        <v>NG</v>
      </c>
      <c r="L259" s="176" t="str">
        <f t="shared" ca="1" si="168"/>
        <v/>
      </c>
      <c r="M259" s="171">
        <f t="shared" ca="1" si="169"/>
        <v>0</v>
      </c>
      <c r="N259" s="177" t="str">
        <f>リスト!I243</f>
        <v>NG</v>
      </c>
      <c r="O259" s="176" t="str">
        <f t="shared" ca="1" si="170"/>
        <v/>
      </c>
      <c r="P259" s="171">
        <f t="shared" ca="1" si="171"/>
        <v>0</v>
      </c>
      <c r="Q259" s="172" t="str">
        <f t="shared" ca="1" si="172"/>
        <v/>
      </c>
      <c r="R259" s="173">
        <v>0.56000000000000005</v>
      </c>
      <c r="S259" s="174">
        <v>0.84</v>
      </c>
      <c r="T259" s="172" t="str">
        <f t="shared" ca="1" si="173"/>
        <v/>
      </c>
      <c r="U259" s="140"/>
      <c r="V259" s="178" t="str">
        <f>リスト!J243</f>
        <v>NG</v>
      </c>
      <c r="W259" s="176" t="str">
        <f t="shared" ca="1" si="174"/>
        <v/>
      </c>
      <c r="X259" s="225">
        <f t="shared" ca="1" si="175"/>
        <v>0</v>
      </c>
      <c r="Y259" s="175" t="str">
        <f>リスト!K243</f>
        <v>NG</v>
      </c>
      <c r="Z259" s="176" t="str">
        <f t="shared" ca="1" si="176"/>
        <v/>
      </c>
      <c r="AA259" s="179">
        <f t="shared" ca="1" si="177"/>
        <v>0</v>
      </c>
      <c r="AB259" s="180" t="str">
        <f t="shared" ca="1" si="178"/>
        <v/>
      </c>
      <c r="AC259" s="189">
        <v>8</v>
      </c>
      <c r="AD259" s="190">
        <v>12</v>
      </c>
      <c r="AE259" s="180" t="str">
        <f t="shared" ca="1" si="165"/>
        <v/>
      </c>
      <c r="AF259" s="140"/>
      <c r="AG259" s="177" t="str">
        <f>リスト!L243</f>
        <v>NG</v>
      </c>
      <c r="AH259" s="176" t="str">
        <f t="shared" ca="1" si="179"/>
        <v/>
      </c>
      <c r="AI259" s="229">
        <f t="shared" ca="1" si="197"/>
        <v>117</v>
      </c>
      <c r="AJ259" s="183" t="str">
        <f t="shared" ca="1" si="180"/>
        <v/>
      </c>
      <c r="AK259" s="184">
        <v>200</v>
      </c>
      <c r="AL259" s="185">
        <v>300</v>
      </c>
      <c r="AM259" s="183" t="str">
        <f t="shared" ca="1" si="181"/>
        <v/>
      </c>
      <c r="AN259" s="175" t="str">
        <f>リスト!M243</f>
        <v>NG</v>
      </c>
      <c r="AO259" s="176" t="str">
        <f t="shared" ca="1" si="182"/>
        <v/>
      </c>
      <c r="AP259" s="179">
        <f t="shared" ca="1" si="183"/>
        <v>0</v>
      </c>
      <c r="AQ259" s="172">
        <f t="shared" ca="1" si="219"/>
        <v>0</v>
      </c>
      <c r="AR259" s="191">
        <v>4</v>
      </c>
      <c r="AS259" s="192">
        <v>6</v>
      </c>
      <c r="AT259" s="172" t="str">
        <f t="shared" ca="1" si="184"/>
        <v/>
      </c>
      <c r="AU259" s="122"/>
      <c r="AV259" s="175" t="str">
        <f>リスト!N243</f>
        <v>NG</v>
      </c>
      <c r="AW259" s="176" t="str">
        <f t="shared" ca="1" si="185"/>
        <v/>
      </c>
      <c r="AX259" s="193">
        <f t="shared" ca="1" si="186"/>
        <v>0</v>
      </c>
      <c r="AY259" s="194" t="str">
        <f t="shared" ca="1" si="220"/>
        <v/>
      </c>
      <c r="AZ259" s="173">
        <v>4.4000000000000004</v>
      </c>
      <c r="BA259" s="174">
        <v>6.6</v>
      </c>
      <c r="BB259" s="172" t="str">
        <f t="shared" ca="1" si="187"/>
        <v/>
      </c>
      <c r="BC259" s="177" t="str">
        <f>リスト!O243</f>
        <v>NG</v>
      </c>
      <c r="BD259" s="176" t="str">
        <f t="shared" ca="1" si="188"/>
        <v/>
      </c>
      <c r="BE259" s="193" t="str">
        <f t="shared" ca="1" si="189"/>
        <v/>
      </c>
      <c r="BF259" s="194" t="str">
        <f t="shared" ca="1" si="221"/>
        <v/>
      </c>
      <c r="BG259" s="173">
        <v>1.6</v>
      </c>
      <c r="BH259" s="174">
        <v>2.4</v>
      </c>
      <c r="BI259" s="172" t="str">
        <f t="shared" ca="1" si="190"/>
        <v/>
      </c>
      <c r="BJ259" s="140"/>
      <c r="BK259" s="140"/>
      <c r="BL259" s="178" t="str">
        <f>リスト!P243</f>
        <v>NG</v>
      </c>
      <c r="BM259" s="176" t="str">
        <f t="shared" ca="1" si="191"/>
        <v/>
      </c>
      <c r="BN259" s="193" t="str">
        <f t="shared" ca="1" si="192"/>
        <v/>
      </c>
      <c r="BO259" s="194" t="str">
        <f t="shared" ca="1" si="222"/>
        <v/>
      </c>
      <c r="BP259" s="173">
        <v>0.4</v>
      </c>
      <c r="BQ259" s="174">
        <v>0.6</v>
      </c>
      <c r="BR259" s="172" t="str">
        <f t="shared" ca="1" si="193"/>
        <v/>
      </c>
      <c r="BS259" s="175" t="str">
        <f>リスト!Q243</f>
        <v>NG</v>
      </c>
      <c r="BT259" s="176" t="str">
        <f t="shared" ca="1" si="194"/>
        <v/>
      </c>
      <c r="BU259" s="179" t="str">
        <f t="shared" ca="1" si="195"/>
        <v/>
      </c>
      <c r="BV259" s="180" t="str">
        <f t="shared" ca="1" si="223"/>
        <v/>
      </c>
      <c r="BW259" s="189">
        <v>0</v>
      </c>
      <c r="BX259" s="190">
        <v>0</v>
      </c>
      <c r="BY259" s="180" t="str">
        <f t="shared" ca="1" si="196"/>
        <v/>
      </c>
      <c r="BZ259" t="e">
        <f>リスト!#REF!</f>
        <v>#REF!</v>
      </c>
      <c r="CA259" s="290" t="e">
        <f>INDEX(リスト!X:X,MATCH($C259,リスト!$D:$D,0))</f>
        <v>#N/A</v>
      </c>
    </row>
    <row r="260" spans="1:79">
      <c r="A260" s="167">
        <f t="shared" si="203"/>
        <v>255</v>
      </c>
      <c r="B260" s="186" t="str">
        <f>リスト!C244</f>
        <v/>
      </c>
      <c r="C260" s="187">
        <f>リスト!D244</f>
        <v>0</v>
      </c>
      <c r="D260" s="188">
        <f>リスト!E244</f>
        <v>0</v>
      </c>
      <c r="E260" s="224" t="str">
        <f t="shared" ca="1" si="166"/>
        <v/>
      </c>
      <c r="F260" s="172" t="str">
        <f t="shared" ca="1" si="164"/>
        <v/>
      </c>
      <c r="G260" s="173">
        <v>6</v>
      </c>
      <c r="H260" s="174">
        <v>10</v>
      </c>
      <c r="I260" s="172" t="str">
        <f t="shared" ca="1" si="167"/>
        <v/>
      </c>
      <c r="J260" s="133"/>
      <c r="K260" s="175" t="str">
        <f>リスト!H244</f>
        <v>NG</v>
      </c>
      <c r="L260" s="176" t="str">
        <f t="shared" ca="1" si="168"/>
        <v/>
      </c>
      <c r="M260" s="171">
        <f t="shared" ca="1" si="169"/>
        <v>0</v>
      </c>
      <c r="N260" s="177" t="str">
        <f>リスト!I244</f>
        <v>NG</v>
      </c>
      <c r="O260" s="176" t="str">
        <f t="shared" ca="1" si="170"/>
        <v/>
      </c>
      <c r="P260" s="171">
        <f t="shared" ca="1" si="171"/>
        <v>0</v>
      </c>
      <c r="Q260" s="172" t="str">
        <f t="shared" ca="1" si="172"/>
        <v/>
      </c>
      <c r="R260" s="173">
        <v>0.56000000000000005</v>
      </c>
      <c r="S260" s="174">
        <v>0.84</v>
      </c>
      <c r="T260" s="172" t="str">
        <f t="shared" ca="1" si="173"/>
        <v/>
      </c>
      <c r="U260" s="140"/>
      <c r="V260" s="178" t="str">
        <f>リスト!J244</f>
        <v>NG</v>
      </c>
      <c r="W260" s="176" t="str">
        <f t="shared" ca="1" si="174"/>
        <v/>
      </c>
      <c r="X260" s="225">
        <f t="shared" ca="1" si="175"/>
        <v>0</v>
      </c>
      <c r="Y260" s="175" t="str">
        <f>リスト!K244</f>
        <v>NG</v>
      </c>
      <c r="Z260" s="176" t="str">
        <f t="shared" ca="1" si="176"/>
        <v/>
      </c>
      <c r="AA260" s="179">
        <f t="shared" ca="1" si="177"/>
        <v>0</v>
      </c>
      <c r="AB260" s="180" t="str">
        <f t="shared" ca="1" si="178"/>
        <v/>
      </c>
      <c r="AC260" s="189">
        <v>8</v>
      </c>
      <c r="AD260" s="190">
        <v>12</v>
      </c>
      <c r="AE260" s="180" t="str">
        <f t="shared" ca="1" si="165"/>
        <v/>
      </c>
      <c r="AF260" s="140"/>
      <c r="AG260" s="177" t="str">
        <f>リスト!L244</f>
        <v>NG</v>
      </c>
      <c r="AH260" s="176" t="str">
        <f t="shared" ca="1" si="179"/>
        <v/>
      </c>
      <c r="AI260" s="229">
        <f t="shared" ca="1" si="197"/>
        <v>0</v>
      </c>
      <c r="AJ260" s="183" t="str">
        <f t="shared" ca="1" si="180"/>
        <v/>
      </c>
      <c r="AK260" s="184">
        <v>200</v>
      </c>
      <c r="AL260" s="185">
        <v>300</v>
      </c>
      <c r="AM260" s="183" t="str">
        <f t="shared" ca="1" si="181"/>
        <v/>
      </c>
      <c r="AN260" s="175" t="str">
        <f>リスト!M244</f>
        <v>NG</v>
      </c>
      <c r="AO260" s="176" t="str">
        <f t="shared" ca="1" si="182"/>
        <v/>
      </c>
      <c r="AP260" s="179">
        <f t="shared" ca="1" si="183"/>
        <v>0</v>
      </c>
      <c r="AQ260" s="172" t="str">
        <f t="shared" ca="1" si="219"/>
        <v/>
      </c>
      <c r="AR260" s="191">
        <v>4</v>
      </c>
      <c r="AS260" s="192">
        <v>6</v>
      </c>
      <c r="AT260" s="172" t="str">
        <f t="shared" ca="1" si="184"/>
        <v/>
      </c>
      <c r="AU260" s="122"/>
      <c r="AV260" s="175" t="str">
        <f>リスト!N244</f>
        <v>NG</v>
      </c>
      <c r="AW260" s="176" t="str">
        <f t="shared" ca="1" si="185"/>
        <v/>
      </c>
      <c r="AX260" s="193">
        <f t="shared" ca="1" si="186"/>
        <v>0</v>
      </c>
      <c r="AY260" s="194" t="str">
        <f t="shared" ca="1" si="220"/>
        <v/>
      </c>
      <c r="AZ260" s="173">
        <v>4.4000000000000004</v>
      </c>
      <c r="BA260" s="174">
        <v>6.6</v>
      </c>
      <c r="BB260" s="172" t="str">
        <f t="shared" ca="1" si="187"/>
        <v/>
      </c>
      <c r="BC260" s="177" t="str">
        <f>リスト!O244</f>
        <v>NG</v>
      </c>
      <c r="BD260" s="176" t="str">
        <f t="shared" ca="1" si="188"/>
        <v/>
      </c>
      <c r="BE260" s="193">
        <f t="shared" ca="1" si="189"/>
        <v>0</v>
      </c>
      <c r="BF260" s="194" t="str">
        <f t="shared" ca="1" si="221"/>
        <v/>
      </c>
      <c r="BG260" s="173">
        <v>1.6</v>
      </c>
      <c r="BH260" s="174">
        <v>2.4</v>
      </c>
      <c r="BI260" s="172" t="str">
        <f t="shared" ca="1" si="190"/>
        <v/>
      </c>
      <c r="BJ260" s="140"/>
      <c r="BK260" s="140"/>
      <c r="BL260" s="178" t="str">
        <f>リスト!P244</f>
        <v>NG</v>
      </c>
      <c r="BM260" s="176" t="str">
        <f t="shared" ca="1" si="191"/>
        <v/>
      </c>
      <c r="BN260" s="193" t="str">
        <f t="shared" ca="1" si="192"/>
        <v/>
      </c>
      <c r="BO260" s="194" t="str">
        <f t="shared" ca="1" si="222"/>
        <v/>
      </c>
      <c r="BP260" s="173">
        <v>0.4</v>
      </c>
      <c r="BQ260" s="174">
        <v>0.6</v>
      </c>
      <c r="BR260" s="172" t="str">
        <f t="shared" ca="1" si="193"/>
        <v/>
      </c>
      <c r="BS260" s="175" t="str">
        <f>リスト!Q244</f>
        <v>NG</v>
      </c>
      <c r="BT260" s="176" t="str">
        <f t="shared" ca="1" si="194"/>
        <v/>
      </c>
      <c r="BU260" s="179" t="str">
        <f t="shared" ca="1" si="195"/>
        <v/>
      </c>
      <c r="BV260" s="180" t="str">
        <f t="shared" ca="1" si="223"/>
        <v/>
      </c>
      <c r="BW260" s="189">
        <v>0</v>
      </c>
      <c r="BX260" s="190">
        <v>0</v>
      </c>
      <c r="BY260" s="180" t="str">
        <f t="shared" ca="1" si="196"/>
        <v/>
      </c>
      <c r="BZ260" t="e">
        <f>リスト!#REF!</f>
        <v>#REF!</v>
      </c>
      <c r="CA260" s="290" t="e">
        <f>INDEX(リスト!X:X,MATCH($C260,リスト!$D:$D,0))</f>
        <v>#N/A</v>
      </c>
    </row>
    <row r="261" spans="1:79">
      <c r="A261" s="167">
        <f t="shared" si="203"/>
        <v>256</v>
      </c>
      <c r="B261" s="186" t="str">
        <f>リスト!C245</f>
        <v/>
      </c>
      <c r="C261" s="187">
        <f>リスト!D245</f>
        <v>0</v>
      </c>
      <c r="D261" s="188">
        <f>リスト!E245</f>
        <v>0</v>
      </c>
      <c r="E261" s="224">
        <f t="shared" ca="1" si="166"/>
        <v>2</v>
      </c>
      <c r="F261" s="172" t="str">
        <f t="shared" ca="1" si="164"/>
        <v/>
      </c>
      <c r="G261" s="173">
        <v>6</v>
      </c>
      <c r="H261" s="174">
        <v>10</v>
      </c>
      <c r="I261" s="172" t="e">
        <f t="shared" ca="1" si="167"/>
        <v>#VALUE!</v>
      </c>
      <c r="J261" s="133"/>
      <c r="K261" s="175" t="str">
        <f>リスト!H245</f>
        <v>NG</v>
      </c>
      <c r="L261" s="176" t="str">
        <f t="shared" ca="1" si="168"/>
        <v/>
      </c>
      <c r="M261" s="171">
        <f t="shared" ca="1" si="169"/>
        <v>0</v>
      </c>
      <c r="N261" s="177" t="str">
        <f>リスト!I245</f>
        <v>NG</v>
      </c>
      <c r="O261" s="176" t="str">
        <f t="shared" ca="1" si="170"/>
        <v/>
      </c>
      <c r="P261" s="171">
        <f t="shared" ca="1" si="171"/>
        <v>0</v>
      </c>
      <c r="Q261" s="172" t="str">
        <f t="shared" ca="1" si="172"/>
        <v/>
      </c>
      <c r="R261" s="173">
        <v>0.56000000000000005</v>
      </c>
      <c r="S261" s="174">
        <v>0.84</v>
      </c>
      <c r="T261" s="172" t="str">
        <f t="shared" ca="1" si="173"/>
        <v/>
      </c>
      <c r="U261" s="140"/>
      <c r="V261" s="178" t="str">
        <f>リスト!J245</f>
        <v>NG</v>
      </c>
      <c r="W261" s="176" t="str">
        <f t="shared" ca="1" si="174"/>
        <v/>
      </c>
      <c r="X261" s="225">
        <f t="shared" ca="1" si="175"/>
        <v>0</v>
      </c>
      <c r="Y261" s="175" t="str">
        <f>リスト!K245</f>
        <v>NG</v>
      </c>
      <c r="Z261" s="176" t="str">
        <f t="shared" ca="1" si="176"/>
        <v/>
      </c>
      <c r="AA261" s="179">
        <f t="shared" ca="1" si="177"/>
        <v>0</v>
      </c>
      <c r="AB261" s="180" t="str">
        <f t="shared" ca="1" si="178"/>
        <v/>
      </c>
      <c r="AC261" s="189">
        <v>8</v>
      </c>
      <c r="AD261" s="190">
        <v>12</v>
      </c>
      <c r="AE261" s="180" t="str">
        <f t="shared" ca="1" si="165"/>
        <v/>
      </c>
      <c r="AF261" s="140"/>
      <c r="AG261" s="177" t="str">
        <f>リスト!L245</f>
        <v>NG</v>
      </c>
      <c r="AH261" s="176" t="str">
        <f t="shared" ca="1" si="179"/>
        <v/>
      </c>
      <c r="AI261" s="229">
        <f t="shared" ca="1" si="197"/>
        <v>0</v>
      </c>
      <c r="AJ261" s="183" t="str">
        <f t="shared" ca="1" si="180"/>
        <v/>
      </c>
      <c r="AK261" s="184">
        <v>200</v>
      </c>
      <c r="AL261" s="185">
        <v>300</v>
      </c>
      <c r="AM261" s="183" t="str">
        <f t="shared" ca="1" si="181"/>
        <v/>
      </c>
      <c r="AN261" s="175" t="str">
        <f>リスト!M245</f>
        <v>NG</v>
      </c>
      <c r="AO261" s="176" t="str">
        <f t="shared" ca="1" si="182"/>
        <v/>
      </c>
      <c r="AP261" s="179">
        <f t="shared" ca="1" si="183"/>
        <v>0</v>
      </c>
      <c r="AQ261" s="172" t="str">
        <f t="shared" ca="1" si="219"/>
        <v/>
      </c>
      <c r="AR261" s="191">
        <v>4</v>
      </c>
      <c r="AS261" s="192">
        <v>6</v>
      </c>
      <c r="AT261" s="172" t="str">
        <f t="shared" ca="1" si="184"/>
        <v/>
      </c>
      <c r="AU261" s="122"/>
      <c r="AV261" s="175" t="str">
        <f>リスト!N245</f>
        <v>NG</v>
      </c>
      <c r="AW261" s="176" t="str">
        <f t="shared" ca="1" si="185"/>
        <v/>
      </c>
      <c r="AX261" s="193">
        <f t="shared" ca="1" si="186"/>
        <v>0</v>
      </c>
      <c r="AY261" s="194" t="str">
        <f t="shared" ca="1" si="220"/>
        <v/>
      </c>
      <c r="AZ261" s="173">
        <v>4.4000000000000004</v>
      </c>
      <c r="BA261" s="174">
        <v>6.6</v>
      </c>
      <c r="BB261" s="172" t="str">
        <f t="shared" ca="1" si="187"/>
        <v/>
      </c>
      <c r="BC261" s="177" t="str">
        <f>リスト!O245</f>
        <v>NG</v>
      </c>
      <c r="BD261" s="176" t="str">
        <f t="shared" ca="1" si="188"/>
        <v/>
      </c>
      <c r="BE261" s="193" t="str">
        <f t="shared" ca="1" si="189"/>
        <v/>
      </c>
      <c r="BF261" s="194" t="str">
        <f t="shared" ca="1" si="221"/>
        <v/>
      </c>
      <c r="BG261" s="173">
        <v>1.6</v>
      </c>
      <c r="BH261" s="174">
        <v>2.4</v>
      </c>
      <c r="BI261" s="172" t="str">
        <f t="shared" ca="1" si="190"/>
        <v/>
      </c>
      <c r="BJ261" s="140"/>
      <c r="BK261" s="140"/>
      <c r="BL261" s="178" t="str">
        <f>リスト!P245</f>
        <v>NG</v>
      </c>
      <c r="BM261" s="176" t="str">
        <f t="shared" ca="1" si="191"/>
        <v/>
      </c>
      <c r="BN261" s="193" t="str">
        <f t="shared" ca="1" si="192"/>
        <v/>
      </c>
      <c r="BO261" s="194" t="str">
        <f t="shared" ca="1" si="222"/>
        <v/>
      </c>
      <c r="BP261" s="173">
        <v>0.4</v>
      </c>
      <c r="BQ261" s="174">
        <v>0.6</v>
      </c>
      <c r="BR261" s="172" t="str">
        <f t="shared" ca="1" si="193"/>
        <v/>
      </c>
      <c r="BS261" s="175" t="str">
        <f>リスト!Q245</f>
        <v>NG</v>
      </c>
      <c r="BT261" s="176" t="str">
        <f t="shared" ca="1" si="194"/>
        <v/>
      </c>
      <c r="BU261" s="179" t="str">
        <f t="shared" ca="1" si="195"/>
        <v/>
      </c>
      <c r="BV261" s="180" t="str">
        <f t="shared" ca="1" si="223"/>
        <v/>
      </c>
      <c r="BW261" s="189">
        <v>0</v>
      </c>
      <c r="BX261" s="190">
        <v>0</v>
      </c>
      <c r="BY261" s="180" t="str">
        <f t="shared" ca="1" si="196"/>
        <v/>
      </c>
      <c r="BZ261" t="e">
        <f>リスト!#REF!</f>
        <v>#REF!</v>
      </c>
      <c r="CA261" s="290" t="e">
        <f>INDEX(リスト!X:X,MATCH($C261,リスト!$D:$D,0))</f>
        <v>#N/A</v>
      </c>
    </row>
    <row r="262" spans="1:79">
      <c r="A262" s="167">
        <f t="shared" si="203"/>
        <v>257</v>
      </c>
      <c r="B262" s="186" t="str">
        <f>リスト!C246</f>
        <v/>
      </c>
      <c r="C262" s="187">
        <f>リスト!D246</f>
        <v>0</v>
      </c>
      <c r="D262" s="188">
        <f>リスト!E246</f>
        <v>0</v>
      </c>
      <c r="E262" s="224" t="str">
        <f t="shared" ca="1" si="166"/>
        <v/>
      </c>
      <c r="F262" s="172" t="str">
        <f t="shared" ca="1" si="164"/>
        <v/>
      </c>
      <c r="G262" s="173">
        <v>6</v>
      </c>
      <c r="H262" s="174">
        <v>10</v>
      </c>
      <c r="I262" s="172" t="str">
        <f t="shared" ca="1" si="167"/>
        <v/>
      </c>
      <c r="J262" s="133"/>
      <c r="K262" s="175" t="str">
        <f>リスト!H246</f>
        <v>NG</v>
      </c>
      <c r="L262" s="176" t="str">
        <f t="shared" ca="1" si="168"/>
        <v/>
      </c>
      <c r="M262" s="171">
        <f t="shared" ca="1" si="169"/>
        <v>21</v>
      </c>
      <c r="N262" s="177" t="str">
        <f>リスト!I246</f>
        <v>NG</v>
      </c>
      <c r="O262" s="176" t="str">
        <f t="shared" ca="1" si="170"/>
        <v/>
      </c>
      <c r="P262" s="171">
        <f t="shared" ca="1" si="171"/>
        <v>0</v>
      </c>
      <c r="Q262" s="172">
        <f t="shared" ca="1" si="172"/>
        <v>0</v>
      </c>
      <c r="R262" s="173">
        <v>0.56000000000000005</v>
      </c>
      <c r="S262" s="174">
        <v>0.84</v>
      </c>
      <c r="T262" s="172" t="str">
        <f t="shared" ca="1" si="173"/>
        <v/>
      </c>
      <c r="U262" s="140"/>
      <c r="V262" s="178" t="str">
        <f>リスト!J246</f>
        <v>NG</v>
      </c>
      <c r="W262" s="176" t="str">
        <f t="shared" ca="1" si="174"/>
        <v/>
      </c>
      <c r="X262" s="225">
        <f t="shared" ca="1" si="175"/>
        <v>0</v>
      </c>
      <c r="Y262" s="175" t="str">
        <f>リスト!K246</f>
        <v>NG</v>
      </c>
      <c r="Z262" s="176" t="str">
        <f t="shared" ca="1" si="176"/>
        <v/>
      </c>
      <c r="AA262" s="179">
        <f t="shared" ca="1" si="177"/>
        <v>0</v>
      </c>
      <c r="AB262" s="180" t="str">
        <f t="shared" ca="1" si="178"/>
        <v/>
      </c>
      <c r="AC262" s="189">
        <v>8</v>
      </c>
      <c r="AD262" s="190">
        <v>12</v>
      </c>
      <c r="AE262" s="180" t="str">
        <f t="shared" ca="1" si="165"/>
        <v/>
      </c>
      <c r="AF262" s="140"/>
      <c r="AG262" s="177" t="str">
        <f>リスト!L246</f>
        <v>NG</v>
      </c>
      <c r="AH262" s="176" t="str">
        <f t="shared" ca="1" si="179"/>
        <v/>
      </c>
      <c r="AI262" s="229">
        <f t="shared" ca="1" si="197"/>
        <v>0</v>
      </c>
      <c r="AJ262" s="183" t="str">
        <f t="shared" ca="1" si="180"/>
        <v/>
      </c>
      <c r="AK262" s="184">
        <v>200</v>
      </c>
      <c r="AL262" s="185">
        <v>300</v>
      </c>
      <c r="AM262" s="183" t="str">
        <f t="shared" ca="1" si="181"/>
        <v/>
      </c>
      <c r="AN262" s="175" t="str">
        <f>リスト!M246</f>
        <v>NG</v>
      </c>
      <c r="AO262" s="176" t="str">
        <f t="shared" ca="1" si="182"/>
        <v/>
      </c>
      <c r="AP262" s="179">
        <f t="shared" ca="1" si="183"/>
        <v>0</v>
      </c>
      <c r="AQ262" s="172" t="str">
        <f t="shared" ca="1" si="219"/>
        <v/>
      </c>
      <c r="AR262" s="191">
        <v>4</v>
      </c>
      <c r="AS262" s="192">
        <v>6</v>
      </c>
      <c r="AT262" s="172" t="str">
        <f t="shared" ca="1" si="184"/>
        <v/>
      </c>
      <c r="AU262" s="122"/>
      <c r="AV262" s="175" t="str">
        <f>リスト!N246</f>
        <v>NG</v>
      </c>
      <c r="AW262" s="176" t="str">
        <f t="shared" ca="1" si="185"/>
        <v/>
      </c>
      <c r="AX262" s="193">
        <f t="shared" ca="1" si="186"/>
        <v>0</v>
      </c>
      <c r="AY262" s="194" t="str">
        <f t="shared" ca="1" si="220"/>
        <v/>
      </c>
      <c r="AZ262" s="173">
        <v>4.4000000000000004</v>
      </c>
      <c r="BA262" s="174">
        <v>6.6</v>
      </c>
      <c r="BB262" s="172" t="str">
        <f t="shared" ca="1" si="187"/>
        <v/>
      </c>
      <c r="BC262" s="177" t="str">
        <f>リスト!O246</f>
        <v>NG</v>
      </c>
      <c r="BD262" s="176" t="str">
        <f t="shared" ca="1" si="188"/>
        <v/>
      </c>
      <c r="BE262" s="193">
        <f t="shared" ca="1" si="189"/>
        <v>0</v>
      </c>
      <c r="BF262" s="194" t="str">
        <f t="shared" ca="1" si="221"/>
        <v/>
      </c>
      <c r="BG262" s="173">
        <v>1.6</v>
      </c>
      <c r="BH262" s="174">
        <v>2.4</v>
      </c>
      <c r="BI262" s="172" t="str">
        <f t="shared" ca="1" si="190"/>
        <v/>
      </c>
      <c r="BJ262" s="140"/>
      <c r="BK262" s="140"/>
      <c r="BL262" s="178" t="str">
        <f>リスト!P246</f>
        <v>NG</v>
      </c>
      <c r="BM262" s="176" t="str">
        <f t="shared" ca="1" si="191"/>
        <v/>
      </c>
      <c r="BN262" s="193" t="str">
        <f t="shared" ca="1" si="192"/>
        <v/>
      </c>
      <c r="BO262" s="194" t="str">
        <f t="shared" ca="1" si="222"/>
        <v/>
      </c>
      <c r="BP262" s="173">
        <v>0.4</v>
      </c>
      <c r="BQ262" s="174">
        <v>0.6</v>
      </c>
      <c r="BR262" s="172" t="str">
        <f t="shared" ca="1" si="193"/>
        <v/>
      </c>
      <c r="BS262" s="175" t="str">
        <f>リスト!Q246</f>
        <v>NG</v>
      </c>
      <c r="BT262" s="176" t="str">
        <f t="shared" ca="1" si="194"/>
        <v/>
      </c>
      <c r="BU262" s="179" t="str">
        <f t="shared" ca="1" si="195"/>
        <v/>
      </c>
      <c r="BV262" s="180" t="str">
        <f t="shared" ca="1" si="223"/>
        <v/>
      </c>
      <c r="BW262" s="189">
        <v>0</v>
      </c>
      <c r="BX262" s="190">
        <v>0</v>
      </c>
      <c r="BY262" s="180" t="str">
        <f t="shared" ca="1" si="196"/>
        <v/>
      </c>
      <c r="BZ262" t="e">
        <f>リスト!#REF!</f>
        <v>#REF!</v>
      </c>
      <c r="CA262" s="290" t="e">
        <f>INDEX(リスト!X:X,MATCH($C262,リスト!$D:$D,0))</f>
        <v>#N/A</v>
      </c>
    </row>
    <row r="263" spans="1:79">
      <c r="A263" s="167">
        <f t="shared" si="203"/>
        <v>258</v>
      </c>
      <c r="B263" s="186" t="str">
        <f>リスト!C247</f>
        <v/>
      </c>
      <c r="C263" s="187">
        <f>リスト!D247</f>
        <v>0</v>
      </c>
      <c r="D263" s="188">
        <f>リスト!E247</f>
        <v>0</v>
      </c>
      <c r="E263" s="224" t="str">
        <f t="shared" ca="1" si="166"/>
        <v/>
      </c>
      <c r="F263" s="172" t="str">
        <f t="shared" ca="1" si="164"/>
        <v/>
      </c>
      <c r="G263" s="173">
        <v>6</v>
      </c>
      <c r="H263" s="174">
        <v>10</v>
      </c>
      <c r="I263" s="172" t="str">
        <f t="shared" ca="1" si="167"/>
        <v/>
      </c>
      <c r="J263" s="133"/>
      <c r="K263" s="175" t="str">
        <f>リスト!H247</f>
        <v>NG</v>
      </c>
      <c r="L263" s="176" t="str">
        <f t="shared" ca="1" si="168"/>
        <v/>
      </c>
      <c r="M263" s="171">
        <f t="shared" ca="1" si="169"/>
        <v>0</v>
      </c>
      <c r="N263" s="177" t="str">
        <f>リスト!I247</f>
        <v>NG</v>
      </c>
      <c r="O263" s="176" t="str">
        <f t="shared" ca="1" si="170"/>
        <v/>
      </c>
      <c r="P263" s="171">
        <f t="shared" ca="1" si="171"/>
        <v>0</v>
      </c>
      <c r="Q263" s="172" t="str">
        <f t="shared" ca="1" si="172"/>
        <v/>
      </c>
      <c r="R263" s="173">
        <v>0.56000000000000005</v>
      </c>
      <c r="S263" s="174">
        <v>0.84</v>
      </c>
      <c r="T263" s="172" t="str">
        <f t="shared" ca="1" si="173"/>
        <v/>
      </c>
      <c r="U263" s="140"/>
      <c r="V263" s="178" t="str">
        <f>リスト!J247</f>
        <v>NG</v>
      </c>
      <c r="W263" s="176" t="str">
        <f t="shared" ca="1" si="174"/>
        <v/>
      </c>
      <c r="X263" s="225">
        <f t="shared" ca="1" si="175"/>
        <v>0</v>
      </c>
      <c r="Y263" s="175" t="str">
        <f>リスト!K247</f>
        <v>NG</v>
      </c>
      <c r="Z263" s="176" t="str">
        <f t="shared" ca="1" si="176"/>
        <v/>
      </c>
      <c r="AA263" s="179">
        <f t="shared" ca="1" si="177"/>
        <v>0</v>
      </c>
      <c r="AB263" s="180" t="str">
        <f t="shared" ca="1" si="178"/>
        <v/>
      </c>
      <c r="AC263" s="189">
        <v>8</v>
      </c>
      <c r="AD263" s="190">
        <v>12</v>
      </c>
      <c r="AE263" s="180" t="str">
        <f t="shared" ca="1" si="165"/>
        <v/>
      </c>
      <c r="AF263" s="140"/>
      <c r="AG263" s="177" t="str">
        <f>リスト!L247</f>
        <v>NG</v>
      </c>
      <c r="AH263" s="176" t="str">
        <f t="shared" ca="1" si="179"/>
        <v/>
      </c>
      <c r="AI263" s="229">
        <f t="shared" ca="1" si="197"/>
        <v>0</v>
      </c>
      <c r="AJ263" s="183" t="str">
        <f t="shared" ca="1" si="180"/>
        <v/>
      </c>
      <c r="AK263" s="184">
        <v>200</v>
      </c>
      <c r="AL263" s="185">
        <v>300</v>
      </c>
      <c r="AM263" s="183" t="str">
        <f t="shared" ca="1" si="181"/>
        <v/>
      </c>
      <c r="AN263" s="175" t="str">
        <f>リスト!M247</f>
        <v>NG</v>
      </c>
      <c r="AO263" s="176" t="str">
        <f t="shared" ca="1" si="182"/>
        <v/>
      </c>
      <c r="AP263" s="179">
        <f t="shared" ca="1" si="183"/>
        <v>0</v>
      </c>
      <c r="AQ263" s="172" t="str">
        <f t="shared" ca="1" si="219"/>
        <v/>
      </c>
      <c r="AR263" s="191">
        <v>4</v>
      </c>
      <c r="AS263" s="192">
        <v>6</v>
      </c>
      <c r="AT263" s="172" t="str">
        <f t="shared" ca="1" si="184"/>
        <v/>
      </c>
      <c r="AU263" s="122"/>
      <c r="AV263" s="175" t="str">
        <f>リスト!N247</f>
        <v>NG</v>
      </c>
      <c r="AW263" s="176" t="str">
        <f t="shared" ca="1" si="185"/>
        <v/>
      </c>
      <c r="AX263" s="193">
        <f t="shared" ca="1" si="186"/>
        <v>0</v>
      </c>
      <c r="AY263" s="194" t="str">
        <f t="shared" ca="1" si="220"/>
        <v/>
      </c>
      <c r="AZ263" s="173">
        <v>4.4000000000000004</v>
      </c>
      <c r="BA263" s="174">
        <v>6.6</v>
      </c>
      <c r="BB263" s="172" t="str">
        <f t="shared" ca="1" si="187"/>
        <v/>
      </c>
      <c r="BC263" s="177" t="str">
        <f>リスト!O247</f>
        <v>NG</v>
      </c>
      <c r="BD263" s="176" t="str">
        <f t="shared" ca="1" si="188"/>
        <v/>
      </c>
      <c r="BE263" s="193" t="str">
        <f t="shared" ca="1" si="189"/>
        <v/>
      </c>
      <c r="BF263" s="194" t="str">
        <f t="shared" ca="1" si="221"/>
        <v/>
      </c>
      <c r="BG263" s="173">
        <v>1.6</v>
      </c>
      <c r="BH263" s="174">
        <v>2.4</v>
      </c>
      <c r="BI263" s="172" t="str">
        <f t="shared" ca="1" si="190"/>
        <v/>
      </c>
      <c r="BJ263" s="140"/>
      <c r="BK263" s="140"/>
      <c r="BL263" s="178" t="str">
        <f>リスト!P247</f>
        <v>NG</v>
      </c>
      <c r="BM263" s="176" t="str">
        <f t="shared" ca="1" si="191"/>
        <v/>
      </c>
      <c r="BN263" s="193" t="str">
        <f t="shared" ca="1" si="192"/>
        <v/>
      </c>
      <c r="BO263" s="194" t="str">
        <f t="shared" ca="1" si="222"/>
        <v/>
      </c>
      <c r="BP263" s="173">
        <v>0.4</v>
      </c>
      <c r="BQ263" s="174">
        <v>0.6</v>
      </c>
      <c r="BR263" s="172" t="str">
        <f t="shared" ca="1" si="193"/>
        <v/>
      </c>
      <c r="BS263" s="175" t="str">
        <f>リスト!Q247</f>
        <v>NG</v>
      </c>
      <c r="BT263" s="176" t="str">
        <f t="shared" ca="1" si="194"/>
        <v/>
      </c>
      <c r="BU263" s="179" t="str">
        <f t="shared" ca="1" si="195"/>
        <v/>
      </c>
      <c r="BV263" s="180" t="str">
        <f t="shared" ca="1" si="223"/>
        <v/>
      </c>
      <c r="BW263" s="189">
        <v>0</v>
      </c>
      <c r="BX263" s="190">
        <v>0</v>
      </c>
      <c r="BY263" s="180" t="str">
        <f t="shared" ca="1" si="196"/>
        <v/>
      </c>
      <c r="BZ263" t="e">
        <f>リスト!#REF!</f>
        <v>#REF!</v>
      </c>
      <c r="CA263" s="290" t="e">
        <f>INDEX(リスト!X:X,MATCH($C263,リスト!$D:$D,0))</f>
        <v>#N/A</v>
      </c>
    </row>
    <row r="264" spans="1:79">
      <c r="A264" s="167">
        <f t="shared" si="203"/>
        <v>259</v>
      </c>
      <c r="B264" s="186" t="str">
        <f>リスト!C248</f>
        <v/>
      </c>
      <c r="C264" s="187">
        <f>リスト!D248</f>
        <v>0</v>
      </c>
      <c r="D264" s="188">
        <f>リスト!E248</f>
        <v>0</v>
      </c>
      <c r="E264" s="224">
        <f t="shared" ca="1" si="166"/>
        <v>2</v>
      </c>
      <c r="F264" s="172" t="str">
        <f t="shared" ca="1" si="164"/>
        <v/>
      </c>
      <c r="G264" s="173">
        <v>6</v>
      </c>
      <c r="H264" s="174">
        <v>10</v>
      </c>
      <c r="I264" s="172" t="e">
        <f t="shared" ca="1" si="167"/>
        <v>#VALUE!</v>
      </c>
      <c r="J264" s="133"/>
      <c r="K264" s="175" t="str">
        <f>リスト!H248</f>
        <v>NG</v>
      </c>
      <c r="L264" s="176" t="str">
        <f t="shared" ca="1" si="168"/>
        <v/>
      </c>
      <c r="M264" s="171">
        <f t="shared" ca="1" si="169"/>
        <v>16</v>
      </c>
      <c r="N264" s="177" t="str">
        <f>リスト!I248</f>
        <v>NG</v>
      </c>
      <c r="O264" s="176" t="str">
        <f t="shared" ca="1" si="170"/>
        <v/>
      </c>
      <c r="P264" s="171">
        <f t="shared" ca="1" si="171"/>
        <v>0</v>
      </c>
      <c r="Q264" s="172">
        <f t="shared" ca="1" si="172"/>
        <v>0</v>
      </c>
      <c r="R264" s="173">
        <v>0.56000000000000005</v>
      </c>
      <c r="S264" s="174">
        <v>0.84</v>
      </c>
      <c r="T264" s="172" t="str">
        <f t="shared" ca="1" si="173"/>
        <v/>
      </c>
      <c r="U264" s="140"/>
      <c r="V264" s="178" t="str">
        <f>リスト!J248</f>
        <v>NG</v>
      </c>
      <c r="W264" s="176" t="str">
        <f t="shared" ca="1" si="174"/>
        <v/>
      </c>
      <c r="X264" s="225">
        <f t="shared" ca="1" si="175"/>
        <v>0</v>
      </c>
      <c r="Y264" s="175" t="str">
        <f>リスト!K248</f>
        <v>NG</v>
      </c>
      <c r="Z264" s="176" t="str">
        <f t="shared" ca="1" si="176"/>
        <v/>
      </c>
      <c r="AA264" s="179">
        <f t="shared" ca="1" si="177"/>
        <v>0</v>
      </c>
      <c r="AB264" s="180" t="str">
        <f t="shared" ca="1" si="178"/>
        <v/>
      </c>
      <c r="AC264" s="189">
        <v>8</v>
      </c>
      <c r="AD264" s="190">
        <v>12</v>
      </c>
      <c r="AE264" s="180" t="str">
        <f t="shared" ca="1" si="165"/>
        <v/>
      </c>
      <c r="AF264" s="140"/>
      <c r="AG264" s="177" t="str">
        <f>リスト!L248</f>
        <v>NG</v>
      </c>
      <c r="AH264" s="176" t="str">
        <f t="shared" ca="1" si="179"/>
        <v/>
      </c>
      <c r="AI264" s="229">
        <f t="shared" ca="1" si="197"/>
        <v>63</v>
      </c>
      <c r="AJ264" s="183" t="str">
        <f t="shared" ca="1" si="180"/>
        <v/>
      </c>
      <c r="AK264" s="184">
        <v>200</v>
      </c>
      <c r="AL264" s="185">
        <v>300</v>
      </c>
      <c r="AM264" s="183" t="str">
        <f t="shared" ca="1" si="181"/>
        <v/>
      </c>
      <c r="AN264" s="175" t="str">
        <f>リスト!M248</f>
        <v>NG</v>
      </c>
      <c r="AO264" s="176" t="str">
        <f t="shared" ca="1" si="182"/>
        <v/>
      </c>
      <c r="AP264" s="179">
        <f t="shared" ca="1" si="183"/>
        <v>7</v>
      </c>
      <c r="AQ264" s="172">
        <f t="shared" ca="1" si="219"/>
        <v>11.111111111111111</v>
      </c>
      <c r="AR264" s="191">
        <v>4</v>
      </c>
      <c r="AS264" s="192">
        <v>6</v>
      </c>
      <c r="AT264" s="172" t="str">
        <f t="shared" ca="1" si="184"/>
        <v/>
      </c>
      <c r="AU264" s="122"/>
      <c r="AV264" s="175" t="str">
        <f>リスト!N248</f>
        <v>NG</v>
      </c>
      <c r="AW264" s="176" t="str">
        <f t="shared" ca="1" si="185"/>
        <v/>
      </c>
      <c r="AX264" s="193">
        <f t="shared" ca="1" si="186"/>
        <v>0</v>
      </c>
      <c r="AY264" s="194" t="str">
        <f t="shared" ca="1" si="220"/>
        <v/>
      </c>
      <c r="AZ264" s="173">
        <v>4.4000000000000004</v>
      </c>
      <c r="BA264" s="174">
        <v>6.6</v>
      </c>
      <c r="BB264" s="172" t="str">
        <f t="shared" ca="1" si="187"/>
        <v/>
      </c>
      <c r="BC264" s="177" t="str">
        <f>リスト!O248</f>
        <v>NG</v>
      </c>
      <c r="BD264" s="176" t="str">
        <f t="shared" ca="1" si="188"/>
        <v/>
      </c>
      <c r="BE264" s="193">
        <f t="shared" ca="1" si="189"/>
        <v>0</v>
      </c>
      <c r="BF264" s="194" t="str">
        <f t="shared" ca="1" si="221"/>
        <v/>
      </c>
      <c r="BG264" s="173">
        <v>1.6</v>
      </c>
      <c r="BH264" s="174">
        <v>2.4</v>
      </c>
      <c r="BI264" s="172" t="str">
        <f t="shared" ca="1" si="190"/>
        <v/>
      </c>
      <c r="BJ264" s="140"/>
      <c r="BK264" s="140"/>
      <c r="BL264" s="178" t="str">
        <f>リスト!P248</f>
        <v>NG</v>
      </c>
      <c r="BM264" s="176" t="str">
        <f t="shared" ca="1" si="191"/>
        <v/>
      </c>
      <c r="BN264" s="193" t="str">
        <f t="shared" ca="1" si="192"/>
        <v/>
      </c>
      <c r="BO264" s="194" t="str">
        <f t="shared" ca="1" si="222"/>
        <v/>
      </c>
      <c r="BP264" s="173">
        <v>0.4</v>
      </c>
      <c r="BQ264" s="174">
        <v>0.6</v>
      </c>
      <c r="BR264" s="172" t="str">
        <f t="shared" ca="1" si="193"/>
        <v/>
      </c>
      <c r="BS264" s="175" t="str">
        <f>リスト!Q248</f>
        <v>NG</v>
      </c>
      <c r="BT264" s="176" t="str">
        <f t="shared" ca="1" si="194"/>
        <v/>
      </c>
      <c r="BU264" s="179" t="str">
        <f t="shared" ca="1" si="195"/>
        <v/>
      </c>
      <c r="BV264" s="180" t="str">
        <f t="shared" ca="1" si="223"/>
        <v/>
      </c>
      <c r="BW264" s="189">
        <v>0</v>
      </c>
      <c r="BX264" s="190">
        <v>0</v>
      </c>
      <c r="BY264" s="180" t="str">
        <f t="shared" ca="1" si="196"/>
        <v/>
      </c>
      <c r="BZ264" t="e">
        <f>リスト!#REF!</f>
        <v>#REF!</v>
      </c>
      <c r="CA264" s="290" t="e">
        <f>INDEX(リスト!X:X,MATCH($C264,リスト!$D:$D,0))</f>
        <v>#N/A</v>
      </c>
    </row>
    <row r="265" spans="1:79">
      <c r="A265" s="167">
        <f t="shared" si="203"/>
        <v>260</v>
      </c>
      <c r="B265" s="186" t="str">
        <f>リスト!C249</f>
        <v/>
      </c>
      <c r="C265" s="187">
        <f>リスト!D249</f>
        <v>0</v>
      </c>
      <c r="D265" s="188">
        <f>リスト!E249</f>
        <v>0</v>
      </c>
      <c r="E265" s="224" t="str">
        <f t="shared" ca="1" si="166"/>
        <v/>
      </c>
      <c r="F265" s="172" t="str">
        <f t="shared" ca="1" si="164"/>
        <v/>
      </c>
      <c r="G265" s="173">
        <v>6</v>
      </c>
      <c r="H265" s="174">
        <v>10</v>
      </c>
      <c r="I265" s="172" t="str">
        <f t="shared" ca="1" si="167"/>
        <v/>
      </c>
      <c r="J265" s="133"/>
      <c r="K265" s="175" t="str">
        <f>リスト!H249</f>
        <v>NG</v>
      </c>
      <c r="L265" s="176" t="str">
        <f t="shared" ca="1" si="168"/>
        <v/>
      </c>
      <c r="M265" s="171">
        <f t="shared" ca="1" si="169"/>
        <v>0</v>
      </c>
      <c r="N265" s="177" t="str">
        <f>リスト!I249</f>
        <v>NG</v>
      </c>
      <c r="O265" s="176" t="str">
        <f t="shared" ca="1" si="170"/>
        <v/>
      </c>
      <c r="P265" s="171">
        <f t="shared" ca="1" si="171"/>
        <v>0</v>
      </c>
      <c r="Q265" s="172" t="str">
        <f t="shared" ca="1" si="172"/>
        <v/>
      </c>
      <c r="R265" s="173">
        <v>0.56000000000000005</v>
      </c>
      <c r="S265" s="174">
        <v>0.84</v>
      </c>
      <c r="T265" s="172" t="str">
        <f t="shared" ca="1" si="173"/>
        <v/>
      </c>
      <c r="U265" s="140"/>
      <c r="V265" s="178" t="str">
        <f>リスト!J249</f>
        <v>NG</v>
      </c>
      <c r="W265" s="176" t="str">
        <f t="shared" ca="1" si="174"/>
        <v/>
      </c>
      <c r="X265" s="225">
        <f t="shared" ca="1" si="175"/>
        <v>0</v>
      </c>
      <c r="Y265" s="175" t="str">
        <f>リスト!K249</f>
        <v>NG</v>
      </c>
      <c r="Z265" s="176" t="str">
        <f t="shared" ca="1" si="176"/>
        <v/>
      </c>
      <c r="AA265" s="179">
        <f t="shared" ca="1" si="177"/>
        <v>0</v>
      </c>
      <c r="AB265" s="180" t="str">
        <f t="shared" ca="1" si="178"/>
        <v/>
      </c>
      <c r="AC265" s="189">
        <v>8</v>
      </c>
      <c r="AD265" s="190">
        <v>12</v>
      </c>
      <c r="AE265" s="180" t="str">
        <f t="shared" ca="1" si="165"/>
        <v/>
      </c>
      <c r="AF265" s="140"/>
      <c r="AG265" s="177" t="str">
        <f>リスト!L249</f>
        <v>NG</v>
      </c>
      <c r="AH265" s="176" t="str">
        <f t="shared" ca="1" si="179"/>
        <v/>
      </c>
      <c r="AI265" s="229">
        <f t="shared" ca="1" si="197"/>
        <v>0</v>
      </c>
      <c r="AJ265" s="183" t="str">
        <f t="shared" ca="1" si="180"/>
        <v/>
      </c>
      <c r="AK265" s="184">
        <v>200</v>
      </c>
      <c r="AL265" s="185">
        <v>300</v>
      </c>
      <c r="AM265" s="183" t="str">
        <f t="shared" ca="1" si="181"/>
        <v/>
      </c>
      <c r="AN265" s="175" t="str">
        <f>リスト!M249</f>
        <v>NG</v>
      </c>
      <c r="AO265" s="176" t="str">
        <f t="shared" ca="1" si="182"/>
        <v/>
      </c>
      <c r="AP265" s="179">
        <f t="shared" ca="1" si="183"/>
        <v>0</v>
      </c>
      <c r="AQ265" s="172" t="str">
        <f t="shared" ca="1" si="219"/>
        <v/>
      </c>
      <c r="AR265" s="191">
        <v>4</v>
      </c>
      <c r="AS265" s="192">
        <v>6</v>
      </c>
      <c r="AT265" s="172" t="str">
        <f t="shared" ca="1" si="184"/>
        <v/>
      </c>
      <c r="AU265" s="122"/>
      <c r="AV265" s="175" t="str">
        <f>リスト!N249</f>
        <v>NG</v>
      </c>
      <c r="AW265" s="176" t="str">
        <f t="shared" ca="1" si="185"/>
        <v/>
      </c>
      <c r="AX265" s="193">
        <f t="shared" ca="1" si="186"/>
        <v>0</v>
      </c>
      <c r="AY265" s="194" t="str">
        <f t="shared" ca="1" si="220"/>
        <v/>
      </c>
      <c r="AZ265" s="173">
        <v>4.4000000000000004</v>
      </c>
      <c r="BA265" s="174">
        <v>6.6</v>
      </c>
      <c r="BB265" s="172" t="str">
        <f t="shared" ca="1" si="187"/>
        <v/>
      </c>
      <c r="BC265" s="177" t="str">
        <f>リスト!O249</f>
        <v>NG</v>
      </c>
      <c r="BD265" s="176" t="str">
        <f t="shared" ca="1" si="188"/>
        <v/>
      </c>
      <c r="BE265" s="193">
        <f t="shared" ca="1" si="189"/>
        <v>0</v>
      </c>
      <c r="BF265" s="194" t="str">
        <f t="shared" ca="1" si="221"/>
        <v/>
      </c>
      <c r="BG265" s="173">
        <v>1.6</v>
      </c>
      <c r="BH265" s="174">
        <v>2.4</v>
      </c>
      <c r="BI265" s="172" t="str">
        <f t="shared" ca="1" si="190"/>
        <v/>
      </c>
      <c r="BJ265" s="140"/>
      <c r="BK265" s="140"/>
      <c r="BL265" s="178" t="str">
        <f>リスト!P249</f>
        <v>NG</v>
      </c>
      <c r="BM265" s="176" t="str">
        <f t="shared" ca="1" si="191"/>
        <v/>
      </c>
      <c r="BN265" s="193" t="str">
        <f t="shared" ca="1" si="192"/>
        <v/>
      </c>
      <c r="BO265" s="194" t="str">
        <f t="shared" ca="1" si="222"/>
        <v/>
      </c>
      <c r="BP265" s="173">
        <v>0.4</v>
      </c>
      <c r="BQ265" s="174">
        <v>0.6</v>
      </c>
      <c r="BR265" s="172" t="str">
        <f t="shared" ca="1" si="193"/>
        <v/>
      </c>
      <c r="BS265" s="175" t="str">
        <f>リスト!Q249</f>
        <v>NG</v>
      </c>
      <c r="BT265" s="176" t="str">
        <f t="shared" ca="1" si="194"/>
        <v/>
      </c>
      <c r="BU265" s="179" t="str">
        <f t="shared" ca="1" si="195"/>
        <v/>
      </c>
      <c r="BV265" s="180" t="str">
        <f t="shared" ca="1" si="223"/>
        <v/>
      </c>
      <c r="BW265" s="189">
        <v>0</v>
      </c>
      <c r="BX265" s="190">
        <v>0</v>
      </c>
      <c r="BY265" s="180" t="str">
        <f t="shared" ca="1" si="196"/>
        <v/>
      </c>
      <c r="BZ265" t="e">
        <f>リスト!#REF!</f>
        <v>#REF!</v>
      </c>
      <c r="CA265" s="290" t="e">
        <f>INDEX(リスト!X:X,MATCH($C265,リスト!$D:$D,0))</f>
        <v>#N/A</v>
      </c>
    </row>
    <row r="266" spans="1:79">
      <c r="A266" s="167">
        <f t="shared" si="203"/>
        <v>261</v>
      </c>
      <c r="B266" s="186" t="str">
        <f>リスト!C250</f>
        <v/>
      </c>
      <c r="C266" s="187">
        <f>リスト!D250</f>
        <v>0</v>
      </c>
      <c r="D266" s="188">
        <f>リスト!E250</f>
        <v>0</v>
      </c>
      <c r="E266" s="224">
        <f t="shared" ca="1" si="166"/>
        <v>1</v>
      </c>
      <c r="F266" s="172" t="str">
        <f t="shared" ca="1" si="164"/>
        <v/>
      </c>
      <c r="G266" s="173">
        <v>6</v>
      </c>
      <c r="H266" s="174">
        <v>10</v>
      </c>
      <c r="I266" s="172" t="e">
        <f t="shared" ca="1" si="167"/>
        <v>#VALUE!</v>
      </c>
      <c r="J266" s="133"/>
      <c r="K266" s="175" t="str">
        <f>リスト!H250</f>
        <v>NG</v>
      </c>
      <c r="L266" s="176" t="str">
        <f t="shared" ca="1" si="168"/>
        <v/>
      </c>
      <c r="M266" s="171">
        <f t="shared" ca="1" si="169"/>
        <v>19</v>
      </c>
      <c r="N266" s="177" t="str">
        <f>リスト!I250</f>
        <v>NG</v>
      </c>
      <c r="O266" s="176" t="str">
        <f t="shared" ca="1" si="170"/>
        <v/>
      </c>
      <c r="P266" s="171">
        <f t="shared" ca="1" si="171"/>
        <v>21</v>
      </c>
      <c r="Q266" s="172">
        <f t="shared" ca="1" si="172"/>
        <v>1.1052631578947369</v>
      </c>
      <c r="R266" s="173">
        <v>0.56000000000000005</v>
      </c>
      <c r="S266" s="174">
        <v>0.84</v>
      </c>
      <c r="T266" s="172" t="str">
        <f t="shared" ca="1" si="173"/>
        <v/>
      </c>
      <c r="U266" s="140"/>
      <c r="V266" s="178" t="str">
        <f>リスト!J250</f>
        <v>NG</v>
      </c>
      <c r="W266" s="176" t="str">
        <f t="shared" ca="1" si="174"/>
        <v/>
      </c>
      <c r="X266" s="225">
        <f t="shared" ca="1" si="175"/>
        <v>0</v>
      </c>
      <c r="Y266" s="175" t="str">
        <f>リスト!K250</f>
        <v>NG</v>
      </c>
      <c r="Z266" s="176" t="str">
        <f t="shared" ca="1" si="176"/>
        <v/>
      </c>
      <c r="AA266" s="179">
        <f t="shared" ca="1" si="177"/>
        <v>0</v>
      </c>
      <c r="AB266" s="180" t="str">
        <f t="shared" ca="1" si="178"/>
        <v/>
      </c>
      <c r="AC266" s="189">
        <v>8</v>
      </c>
      <c r="AD266" s="190">
        <v>12</v>
      </c>
      <c r="AE266" s="180" t="str">
        <f t="shared" ca="1" si="165"/>
        <v/>
      </c>
      <c r="AF266" s="140"/>
      <c r="AG266" s="177" t="str">
        <f>リスト!L250</f>
        <v>NG</v>
      </c>
      <c r="AH266" s="176" t="str">
        <f t="shared" ca="1" si="179"/>
        <v/>
      </c>
      <c r="AI266" s="229">
        <f t="shared" ca="1" si="197"/>
        <v>97</v>
      </c>
      <c r="AJ266" s="183" t="str">
        <f t="shared" ca="1" si="180"/>
        <v/>
      </c>
      <c r="AK266" s="184">
        <v>200</v>
      </c>
      <c r="AL266" s="185">
        <v>300</v>
      </c>
      <c r="AM266" s="183" t="str">
        <f t="shared" ca="1" si="181"/>
        <v/>
      </c>
      <c r="AN266" s="175" t="str">
        <f>リスト!M250</f>
        <v>NG</v>
      </c>
      <c r="AO266" s="176" t="str">
        <f t="shared" ca="1" si="182"/>
        <v/>
      </c>
      <c r="AP266" s="179">
        <f t="shared" ca="1" si="183"/>
        <v>14</v>
      </c>
      <c r="AQ266" s="172">
        <f t="shared" ca="1" si="219"/>
        <v>14.43298969072165</v>
      </c>
      <c r="AR266" s="191">
        <v>4</v>
      </c>
      <c r="AS266" s="192">
        <v>6</v>
      </c>
      <c r="AT266" s="172" t="str">
        <f t="shared" ca="1" si="184"/>
        <v/>
      </c>
      <c r="AU266" s="122"/>
      <c r="AV266" s="175" t="str">
        <f>リスト!N250</f>
        <v>NG</v>
      </c>
      <c r="AW266" s="176" t="str">
        <f t="shared" ca="1" si="185"/>
        <v/>
      </c>
      <c r="AX266" s="193">
        <f t="shared" ca="1" si="186"/>
        <v>0</v>
      </c>
      <c r="AY266" s="194" t="str">
        <f t="shared" ca="1" si="220"/>
        <v/>
      </c>
      <c r="AZ266" s="173">
        <v>4.4000000000000004</v>
      </c>
      <c r="BA266" s="174">
        <v>6.6</v>
      </c>
      <c r="BB266" s="172" t="str">
        <f t="shared" ca="1" si="187"/>
        <v/>
      </c>
      <c r="BC266" s="177" t="str">
        <f>リスト!O250</f>
        <v>NG</v>
      </c>
      <c r="BD266" s="176" t="str">
        <f t="shared" ca="1" si="188"/>
        <v/>
      </c>
      <c r="BE266" s="193">
        <f t="shared" ca="1" si="189"/>
        <v>0</v>
      </c>
      <c r="BF266" s="194" t="str">
        <f t="shared" ca="1" si="221"/>
        <v/>
      </c>
      <c r="BG266" s="173">
        <v>1.6</v>
      </c>
      <c r="BH266" s="174">
        <v>2.4</v>
      </c>
      <c r="BI266" s="172" t="str">
        <f t="shared" ca="1" si="190"/>
        <v/>
      </c>
      <c r="BJ266" s="140"/>
      <c r="BK266" s="140"/>
      <c r="BL266" s="178" t="str">
        <f>リスト!P250</f>
        <v>NG</v>
      </c>
      <c r="BM266" s="176" t="str">
        <f t="shared" ca="1" si="191"/>
        <v/>
      </c>
      <c r="BN266" s="193" t="str">
        <f t="shared" ca="1" si="192"/>
        <v/>
      </c>
      <c r="BO266" s="194" t="str">
        <f t="shared" ca="1" si="222"/>
        <v/>
      </c>
      <c r="BP266" s="173">
        <v>0.4</v>
      </c>
      <c r="BQ266" s="174">
        <v>0.6</v>
      </c>
      <c r="BR266" s="172" t="str">
        <f t="shared" ca="1" si="193"/>
        <v/>
      </c>
      <c r="BS266" s="175" t="str">
        <f>リスト!Q250</f>
        <v>NG</v>
      </c>
      <c r="BT266" s="176" t="str">
        <f t="shared" ca="1" si="194"/>
        <v/>
      </c>
      <c r="BU266" s="179" t="str">
        <f t="shared" ca="1" si="195"/>
        <v/>
      </c>
      <c r="BV266" s="180" t="str">
        <f t="shared" ca="1" si="223"/>
        <v/>
      </c>
      <c r="BW266" s="189">
        <v>0</v>
      </c>
      <c r="BX266" s="190">
        <v>0</v>
      </c>
      <c r="BY266" s="180" t="str">
        <f t="shared" ca="1" si="196"/>
        <v/>
      </c>
      <c r="BZ266" t="e">
        <f>リスト!#REF!</f>
        <v>#REF!</v>
      </c>
      <c r="CA266" s="290" t="e">
        <f>INDEX(リスト!X:X,MATCH($C266,リスト!$D:$D,0))</f>
        <v>#N/A</v>
      </c>
    </row>
    <row r="267" spans="1:79">
      <c r="A267" s="167">
        <f t="shared" si="203"/>
        <v>262</v>
      </c>
      <c r="B267" s="186" t="str">
        <f>リスト!C251</f>
        <v/>
      </c>
      <c r="C267" s="187">
        <f>リスト!D251</f>
        <v>0</v>
      </c>
      <c r="D267" s="188">
        <f>リスト!E251</f>
        <v>0</v>
      </c>
      <c r="E267" s="224">
        <f t="shared" ca="1" si="166"/>
        <v>2</v>
      </c>
      <c r="F267" s="172">
        <f t="shared" ca="1" si="164"/>
        <v>4.4247787610619467</v>
      </c>
      <c r="G267" s="173">
        <v>6</v>
      </c>
      <c r="H267" s="174">
        <v>10</v>
      </c>
      <c r="I267" s="172" t="e">
        <f t="shared" ca="1" si="167"/>
        <v>#VALUE!</v>
      </c>
      <c r="J267" s="133"/>
      <c r="K267" s="175" t="str">
        <f>リスト!H251</f>
        <v>NG</v>
      </c>
      <c r="L267" s="176" t="str">
        <f t="shared" ca="1" si="168"/>
        <v/>
      </c>
      <c r="M267" s="171">
        <f t="shared" ca="1" si="169"/>
        <v>21</v>
      </c>
      <c r="N267" s="177" t="str">
        <f>リスト!I251</f>
        <v>NG</v>
      </c>
      <c r="O267" s="176" t="str">
        <f t="shared" ca="1" si="170"/>
        <v/>
      </c>
      <c r="P267" s="171">
        <f t="shared" ca="1" si="171"/>
        <v>2</v>
      </c>
      <c r="Q267" s="172">
        <f t="shared" ca="1" si="172"/>
        <v>9.5238095238095233E-2</v>
      </c>
      <c r="R267" s="173">
        <v>0.56000000000000005</v>
      </c>
      <c r="S267" s="174">
        <v>0.84</v>
      </c>
      <c r="T267" s="172" t="str">
        <f t="shared" ca="1" si="173"/>
        <v/>
      </c>
      <c r="U267" s="140"/>
      <c r="V267" s="178" t="str">
        <f>リスト!J251</f>
        <v>NG</v>
      </c>
      <c r="W267" s="176" t="str">
        <f t="shared" ca="1" si="174"/>
        <v/>
      </c>
      <c r="X267" s="225">
        <f t="shared" ca="1" si="175"/>
        <v>0.45200000000000001</v>
      </c>
      <c r="Y267" s="175" t="str">
        <f>リスト!K251</f>
        <v>NG</v>
      </c>
      <c r="Z267" s="176" t="str">
        <f t="shared" ca="1" si="176"/>
        <v/>
      </c>
      <c r="AA267" s="179">
        <f t="shared" ca="1" si="177"/>
        <v>0</v>
      </c>
      <c r="AB267" s="180">
        <f t="shared" ca="1" si="178"/>
        <v>0</v>
      </c>
      <c r="AC267" s="189">
        <v>8</v>
      </c>
      <c r="AD267" s="190">
        <v>12</v>
      </c>
      <c r="AE267" s="180" t="str">
        <f t="shared" ca="1" si="165"/>
        <v/>
      </c>
      <c r="AF267" s="140"/>
      <c r="AG267" s="177" t="str">
        <f>リスト!L251</f>
        <v>NG</v>
      </c>
      <c r="AH267" s="176" t="str">
        <f t="shared" ca="1" si="179"/>
        <v/>
      </c>
      <c r="AI267" s="229">
        <f t="shared" ca="1" si="197"/>
        <v>264</v>
      </c>
      <c r="AJ267" s="183">
        <f t="shared" ca="1" si="180"/>
        <v>584.07079646017701</v>
      </c>
      <c r="AK267" s="184">
        <v>200</v>
      </c>
      <c r="AL267" s="185">
        <v>300</v>
      </c>
      <c r="AM267" s="183" t="str">
        <f t="shared" ca="1" si="181"/>
        <v/>
      </c>
      <c r="AN267" s="175" t="str">
        <f>リスト!M251</f>
        <v>NG</v>
      </c>
      <c r="AO267" s="176" t="str">
        <f t="shared" ca="1" si="182"/>
        <v/>
      </c>
      <c r="AP267" s="179">
        <f t="shared" ca="1" si="183"/>
        <v>3</v>
      </c>
      <c r="AQ267" s="172">
        <f t="shared" ca="1" si="219"/>
        <v>1.1363636363636362</v>
      </c>
      <c r="AR267" s="191">
        <v>4</v>
      </c>
      <c r="AS267" s="192">
        <v>6</v>
      </c>
      <c r="AT267" s="172" t="str">
        <f t="shared" ca="1" si="184"/>
        <v/>
      </c>
      <c r="AU267" s="122"/>
      <c r="AV267" s="175" t="str">
        <f>リスト!N251</f>
        <v>NG</v>
      </c>
      <c r="AW267" s="176" t="str">
        <f t="shared" ca="1" si="185"/>
        <v/>
      </c>
      <c r="AX267" s="193">
        <f t="shared" ca="1" si="186"/>
        <v>0</v>
      </c>
      <c r="AY267" s="194">
        <f t="shared" ca="1" si="220"/>
        <v>0</v>
      </c>
      <c r="AZ267" s="173">
        <v>4.4000000000000004</v>
      </c>
      <c r="BA267" s="174">
        <v>6.6</v>
      </c>
      <c r="BB267" s="172" t="str">
        <f t="shared" ca="1" si="187"/>
        <v/>
      </c>
      <c r="BC267" s="177" t="str">
        <f>リスト!O251</f>
        <v>NG</v>
      </c>
      <c r="BD267" s="176" t="str">
        <f t="shared" ca="1" si="188"/>
        <v/>
      </c>
      <c r="BE267" s="193">
        <f t="shared" ca="1" si="189"/>
        <v>0</v>
      </c>
      <c r="BF267" s="194">
        <f t="shared" ca="1" si="221"/>
        <v>0</v>
      </c>
      <c r="BG267" s="173">
        <v>1.6</v>
      </c>
      <c r="BH267" s="174">
        <v>2.4</v>
      </c>
      <c r="BI267" s="172" t="str">
        <f t="shared" ca="1" si="190"/>
        <v/>
      </c>
      <c r="BJ267" s="140"/>
      <c r="BK267" s="140"/>
      <c r="BL267" s="178" t="str">
        <f>リスト!P251</f>
        <v>NG</v>
      </c>
      <c r="BM267" s="176" t="str">
        <f t="shared" ca="1" si="191"/>
        <v/>
      </c>
      <c r="BN267" s="193" t="str">
        <f t="shared" ca="1" si="192"/>
        <v/>
      </c>
      <c r="BO267" s="194" t="str">
        <f t="shared" ca="1" si="222"/>
        <v/>
      </c>
      <c r="BP267" s="173">
        <v>0.4</v>
      </c>
      <c r="BQ267" s="174">
        <v>0.6</v>
      </c>
      <c r="BR267" s="172" t="str">
        <f t="shared" ca="1" si="193"/>
        <v/>
      </c>
      <c r="BS267" s="175" t="str">
        <f>リスト!Q251</f>
        <v>NG</v>
      </c>
      <c r="BT267" s="176" t="str">
        <f t="shared" ca="1" si="194"/>
        <v/>
      </c>
      <c r="BU267" s="179" t="str">
        <f t="shared" ca="1" si="195"/>
        <v/>
      </c>
      <c r="BV267" s="180" t="str">
        <f t="shared" ca="1" si="223"/>
        <v/>
      </c>
      <c r="BW267" s="189">
        <v>0</v>
      </c>
      <c r="BX267" s="190">
        <v>0</v>
      </c>
      <c r="BY267" s="180" t="str">
        <f t="shared" ca="1" si="196"/>
        <v/>
      </c>
      <c r="BZ267" t="e">
        <f>リスト!#REF!</f>
        <v>#REF!</v>
      </c>
      <c r="CA267" s="290" t="e">
        <f>INDEX(リスト!X:X,MATCH($C267,リスト!$D:$D,0))</f>
        <v>#N/A</v>
      </c>
    </row>
    <row r="268" spans="1:79">
      <c r="A268" s="167">
        <f t="shared" si="203"/>
        <v>263</v>
      </c>
      <c r="B268" s="186" t="str">
        <f>リスト!C252</f>
        <v/>
      </c>
      <c r="C268" s="187">
        <f>リスト!D252</f>
        <v>0</v>
      </c>
      <c r="D268" s="188">
        <f>リスト!E252</f>
        <v>0</v>
      </c>
      <c r="E268" s="224">
        <f t="shared" ca="1" si="166"/>
        <v>4</v>
      </c>
      <c r="F268" s="172">
        <f t="shared" ca="1" si="164"/>
        <v>17.316017316017316</v>
      </c>
      <c r="G268" s="173">
        <v>6</v>
      </c>
      <c r="H268" s="174">
        <v>10</v>
      </c>
      <c r="I268" s="172">
        <f t="shared" ca="1" si="167"/>
        <v>7.3160173160173159</v>
      </c>
      <c r="J268" s="133"/>
      <c r="K268" s="175" t="str">
        <f>リスト!H252</f>
        <v>NG</v>
      </c>
      <c r="L268" s="176" t="str">
        <f t="shared" ca="1" si="168"/>
        <v/>
      </c>
      <c r="M268" s="171">
        <f t="shared" ca="1" si="169"/>
        <v>10</v>
      </c>
      <c r="N268" s="177" t="str">
        <f>リスト!I252</f>
        <v>NG</v>
      </c>
      <c r="O268" s="176" t="str">
        <f t="shared" ca="1" si="170"/>
        <v/>
      </c>
      <c r="P268" s="171">
        <f t="shared" ca="1" si="171"/>
        <v>10</v>
      </c>
      <c r="Q268" s="172">
        <f t="shared" ca="1" si="172"/>
        <v>1</v>
      </c>
      <c r="R268" s="173">
        <v>0.56000000000000005</v>
      </c>
      <c r="S268" s="174">
        <v>0.84</v>
      </c>
      <c r="T268" s="172" t="str">
        <f t="shared" ca="1" si="173"/>
        <v/>
      </c>
      <c r="U268" s="140"/>
      <c r="V268" s="178" t="str">
        <f>リスト!J252</f>
        <v>NG</v>
      </c>
      <c r="W268" s="176" t="str">
        <f t="shared" ca="1" si="174"/>
        <v/>
      </c>
      <c r="X268" s="225">
        <f t="shared" ca="1" si="175"/>
        <v>0.23100000000000001</v>
      </c>
      <c r="Y268" s="175" t="str">
        <f>リスト!K252</f>
        <v>NG</v>
      </c>
      <c r="Z268" s="176" t="str">
        <f t="shared" ca="1" si="176"/>
        <v/>
      </c>
      <c r="AA268" s="179">
        <f t="shared" ca="1" si="177"/>
        <v>2</v>
      </c>
      <c r="AB268" s="180">
        <f t="shared" ca="1" si="178"/>
        <v>8.6580086580086579</v>
      </c>
      <c r="AC268" s="189">
        <v>8</v>
      </c>
      <c r="AD268" s="190">
        <v>12</v>
      </c>
      <c r="AE268" s="180" t="str">
        <f t="shared" ca="1" si="165"/>
        <v/>
      </c>
      <c r="AF268" s="140"/>
      <c r="AG268" s="177" t="str">
        <f>リスト!L252</f>
        <v>NG</v>
      </c>
      <c r="AH268" s="176" t="str">
        <f t="shared" ca="1" si="179"/>
        <v/>
      </c>
      <c r="AI268" s="229">
        <f t="shared" ca="1" si="197"/>
        <v>80</v>
      </c>
      <c r="AJ268" s="183">
        <f t="shared" ca="1" si="180"/>
        <v>346.32034632034629</v>
      </c>
      <c r="AK268" s="184">
        <v>200</v>
      </c>
      <c r="AL268" s="185">
        <v>300</v>
      </c>
      <c r="AM268" s="183" t="str">
        <f t="shared" ca="1" si="181"/>
        <v/>
      </c>
      <c r="AN268" s="175" t="str">
        <f>リスト!M252</f>
        <v>NG</v>
      </c>
      <c r="AO268" s="176" t="str">
        <f t="shared" ca="1" si="182"/>
        <v/>
      </c>
      <c r="AP268" s="179">
        <f t="shared" ca="1" si="183"/>
        <v>3</v>
      </c>
      <c r="AQ268" s="172">
        <f t="shared" ca="1" si="219"/>
        <v>3.75</v>
      </c>
      <c r="AR268" s="191">
        <v>4</v>
      </c>
      <c r="AS268" s="192">
        <v>6</v>
      </c>
      <c r="AT268" s="172" t="str">
        <f t="shared" ca="1" si="184"/>
        <v/>
      </c>
      <c r="AU268" s="122"/>
      <c r="AV268" s="175" t="str">
        <f>リスト!N252</f>
        <v>NG</v>
      </c>
      <c r="AW268" s="176" t="str">
        <f t="shared" ca="1" si="185"/>
        <v/>
      </c>
      <c r="AX268" s="193">
        <f t="shared" ca="1" si="186"/>
        <v>0</v>
      </c>
      <c r="AY268" s="194">
        <f t="shared" ca="1" si="220"/>
        <v>0</v>
      </c>
      <c r="AZ268" s="173">
        <v>4.4000000000000004</v>
      </c>
      <c r="BA268" s="174">
        <v>6.6</v>
      </c>
      <c r="BB268" s="172" t="str">
        <f t="shared" ca="1" si="187"/>
        <v/>
      </c>
      <c r="BC268" s="177" t="str">
        <f>リスト!O252</f>
        <v>NG</v>
      </c>
      <c r="BD268" s="176" t="str">
        <f t="shared" ca="1" si="188"/>
        <v/>
      </c>
      <c r="BE268" s="193">
        <f t="shared" ca="1" si="189"/>
        <v>0</v>
      </c>
      <c r="BF268" s="194">
        <f t="shared" ca="1" si="221"/>
        <v>0</v>
      </c>
      <c r="BG268" s="173">
        <v>1.6</v>
      </c>
      <c r="BH268" s="174">
        <v>2.4</v>
      </c>
      <c r="BI268" s="172" t="str">
        <f t="shared" ca="1" si="190"/>
        <v/>
      </c>
      <c r="BJ268" s="140"/>
      <c r="BK268" s="140"/>
      <c r="BL268" s="178" t="str">
        <f>リスト!P252</f>
        <v>NG</v>
      </c>
      <c r="BM268" s="176" t="str">
        <f t="shared" ca="1" si="191"/>
        <v/>
      </c>
      <c r="BN268" s="193" t="str">
        <f t="shared" ca="1" si="192"/>
        <v/>
      </c>
      <c r="BO268" s="194" t="str">
        <f t="shared" ca="1" si="222"/>
        <v/>
      </c>
      <c r="BP268" s="173">
        <v>0.4</v>
      </c>
      <c r="BQ268" s="174">
        <v>0.6</v>
      </c>
      <c r="BR268" s="172" t="str">
        <f t="shared" ca="1" si="193"/>
        <v/>
      </c>
      <c r="BS268" s="175" t="str">
        <f>リスト!Q252</f>
        <v>NG</v>
      </c>
      <c r="BT268" s="176" t="str">
        <f t="shared" ca="1" si="194"/>
        <v/>
      </c>
      <c r="BU268" s="179" t="str">
        <f t="shared" ca="1" si="195"/>
        <v/>
      </c>
      <c r="BV268" s="180" t="str">
        <f t="shared" ca="1" si="223"/>
        <v/>
      </c>
      <c r="BW268" s="189">
        <v>0</v>
      </c>
      <c r="BX268" s="190">
        <v>0</v>
      </c>
      <c r="BY268" s="180" t="str">
        <f t="shared" ca="1" si="196"/>
        <v/>
      </c>
      <c r="BZ268" t="e">
        <f>リスト!#REF!</f>
        <v>#REF!</v>
      </c>
      <c r="CA268" s="290" t="e">
        <f>INDEX(リスト!X:X,MATCH($C268,リスト!$D:$D,0))</f>
        <v>#N/A</v>
      </c>
    </row>
    <row r="269" spans="1:79">
      <c r="A269" s="167">
        <f t="shared" si="203"/>
        <v>264</v>
      </c>
      <c r="B269" s="186" t="str">
        <f>リスト!C253</f>
        <v/>
      </c>
      <c r="C269" s="187">
        <f>リスト!D253</f>
        <v>0</v>
      </c>
      <c r="D269" s="188">
        <f>リスト!E253</f>
        <v>0</v>
      </c>
      <c r="E269" s="224">
        <f t="shared" ca="1" si="166"/>
        <v>8</v>
      </c>
      <c r="F269" s="172">
        <f t="shared" ca="1" si="164"/>
        <v>18.604651162790699</v>
      </c>
      <c r="G269" s="173">
        <v>6</v>
      </c>
      <c r="H269" s="174">
        <v>10</v>
      </c>
      <c r="I269" s="172">
        <f t="shared" ca="1" si="167"/>
        <v>8.6046511627906987</v>
      </c>
      <c r="J269" s="133"/>
      <c r="K269" s="175" t="str">
        <f>リスト!H253</f>
        <v>NG</v>
      </c>
      <c r="L269" s="176" t="str">
        <f t="shared" ca="1" si="168"/>
        <v/>
      </c>
      <c r="M269" s="171">
        <f t="shared" ca="1" si="169"/>
        <v>19</v>
      </c>
      <c r="N269" s="177" t="str">
        <f>リスト!I253</f>
        <v>NG</v>
      </c>
      <c r="O269" s="176" t="str">
        <f t="shared" ca="1" si="170"/>
        <v/>
      </c>
      <c r="P269" s="171">
        <f t="shared" ca="1" si="171"/>
        <v>8</v>
      </c>
      <c r="Q269" s="172">
        <f t="shared" ca="1" si="172"/>
        <v>0.42105263157894735</v>
      </c>
      <c r="R269" s="173">
        <v>0.56000000000000005</v>
      </c>
      <c r="S269" s="174">
        <v>0.84</v>
      </c>
      <c r="T269" s="172" t="str">
        <f t="shared" ca="1" si="173"/>
        <v/>
      </c>
      <c r="U269" s="140"/>
      <c r="V269" s="178" t="str">
        <f>リスト!J253</f>
        <v>NG</v>
      </c>
      <c r="W269" s="176" t="str">
        <f t="shared" ca="1" si="174"/>
        <v/>
      </c>
      <c r="X269" s="225">
        <f t="shared" ca="1" si="175"/>
        <v>0.43</v>
      </c>
      <c r="Y269" s="175" t="str">
        <f>リスト!K253</f>
        <v>NG</v>
      </c>
      <c r="Z269" s="176" t="str">
        <f t="shared" ca="1" si="176"/>
        <v/>
      </c>
      <c r="AA269" s="179">
        <f t="shared" ca="1" si="177"/>
        <v>6</v>
      </c>
      <c r="AB269" s="180">
        <f t="shared" ca="1" si="178"/>
        <v>13.953488372093023</v>
      </c>
      <c r="AC269" s="189">
        <v>8</v>
      </c>
      <c r="AD269" s="190">
        <v>12</v>
      </c>
      <c r="AE269" s="180" t="str">
        <f t="shared" ca="1" si="165"/>
        <v/>
      </c>
      <c r="AF269" s="140"/>
      <c r="AG269" s="177" t="str">
        <f>リスト!L253</f>
        <v>NG</v>
      </c>
      <c r="AH269" s="176" t="str">
        <f t="shared" ca="1" si="179"/>
        <v/>
      </c>
      <c r="AI269" s="229">
        <f t="shared" ca="1" si="197"/>
        <v>103</v>
      </c>
      <c r="AJ269" s="183">
        <f t="shared" ca="1" si="180"/>
        <v>239.53488372093022</v>
      </c>
      <c r="AK269" s="184">
        <v>200</v>
      </c>
      <c r="AL269" s="185">
        <v>300</v>
      </c>
      <c r="AM269" s="183" t="str">
        <f t="shared" ca="1" si="181"/>
        <v/>
      </c>
      <c r="AN269" s="175" t="str">
        <f>リスト!M253</f>
        <v>NG</v>
      </c>
      <c r="AO269" s="176" t="str">
        <f t="shared" ca="1" si="182"/>
        <v/>
      </c>
      <c r="AP269" s="179">
        <f t="shared" ca="1" si="183"/>
        <v>4</v>
      </c>
      <c r="AQ269" s="172">
        <f t="shared" ca="1" si="219"/>
        <v>3.883495145631068</v>
      </c>
      <c r="AR269" s="191">
        <v>4</v>
      </c>
      <c r="AS269" s="192">
        <v>6</v>
      </c>
      <c r="AT269" s="172" t="str">
        <f t="shared" ca="1" si="184"/>
        <v/>
      </c>
      <c r="AU269" s="122"/>
      <c r="AV269" s="175" t="str">
        <f>リスト!N253</f>
        <v>NG</v>
      </c>
      <c r="AW269" s="176" t="str">
        <f t="shared" ca="1" si="185"/>
        <v/>
      </c>
      <c r="AX269" s="193">
        <f t="shared" ca="1" si="186"/>
        <v>3</v>
      </c>
      <c r="AY269" s="194">
        <f t="shared" ca="1" si="220"/>
        <v>6.9767441860465116</v>
      </c>
      <c r="AZ269" s="173">
        <v>4.4000000000000004</v>
      </c>
      <c r="BA269" s="174">
        <v>6.6</v>
      </c>
      <c r="BB269" s="172" t="str">
        <f t="shared" ca="1" si="187"/>
        <v/>
      </c>
      <c r="BC269" s="177" t="str">
        <f>リスト!O253</f>
        <v>NG</v>
      </c>
      <c r="BD269" s="176" t="str">
        <f t="shared" ca="1" si="188"/>
        <v/>
      </c>
      <c r="BE269" s="193">
        <f t="shared" ca="1" si="189"/>
        <v>0</v>
      </c>
      <c r="BF269" s="194">
        <f t="shared" ca="1" si="221"/>
        <v>0</v>
      </c>
      <c r="BG269" s="173">
        <v>1.6</v>
      </c>
      <c r="BH269" s="174">
        <v>2.4</v>
      </c>
      <c r="BI269" s="172" t="str">
        <f t="shared" ca="1" si="190"/>
        <v/>
      </c>
      <c r="BJ269" s="140"/>
      <c r="BK269" s="140"/>
      <c r="BL269" s="178" t="str">
        <f>リスト!P253</f>
        <v>NG</v>
      </c>
      <c r="BM269" s="176" t="str">
        <f t="shared" ca="1" si="191"/>
        <v/>
      </c>
      <c r="BN269" s="193" t="str">
        <f t="shared" ca="1" si="192"/>
        <v/>
      </c>
      <c r="BO269" s="194" t="str">
        <f t="shared" ca="1" si="222"/>
        <v/>
      </c>
      <c r="BP269" s="173">
        <v>0.4</v>
      </c>
      <c r="BQ269" s="174">
        <v>0.6</v>
      </c>
      <c r="BR269" s="172" t="str">
        <f t="shared" ca="1" si="193"/>
        <v/>
      </c>
      <c r="BS269" s="175" t="str">
        <f>リスト!Q253</f>
        <v>NG</v>
      </c>
      <c r="BT269" s="176" t="str">
        <f t="shared" ca="1" si="194"/>
        <v/>
      </c>
      <c r="BU269" s="179" t="str">
        <f t="shared" ca="1" si="195"/>
        <v/>
      </c>
      <c r="BV269" s="180" t="str">
        <f t="shared" ca="1" si="223"/>
        <v/>
      </c>
      <c r="BW269" s="189">
        <v>0</v>
      </c>
      <c r="BX269" s="190">
        <v>0</v>
      </c>
      <c r="BY269" s="180" t="str">
        <f t="shared" ca="1" si="196"/>
        <v/>
      </c>
      <c r="BZ269" t="e">
        <f>リスト!#REF!</f>
        <v>#REF!</v>
      </c>
      <c r="CA269" s="290" t="e">
        <f>INDEX(リスト!X:X,MATCH($C269,リスト!$D:$D,0))</f>
        <v>#N/A</v>
      </c>
    </row>
    <row r="270" spans="1:79">
      <c r="A270" s="167">
        <f t="shared" si="203"/>
        <v>265</v>
      </c>
      <c r="B270" s="186" t="str">
        <f>リスト!C254</f>
        <v/>
      </c>
      <c r="C270" s="187">
        <f>リスト!D254</f>
        <v>0</v>
      </c>
      <c r="D270" s="188">
        <f>リスト!E254</f>
        <v>0</v>
      </c>
      <c r="E270" s="224" t="str">
        <f t="shared" ca="1" si="166"/>
        <v/>
      </c>
      <c r="F270" s="172" t="str">
        <f t="shared" ca="1" si="164"/>
        <v/>
      </c>
      <c r="G270" s="173">
        <v>6</v>
      </c>
      <c r="H270" s="174">
        <v>10</v>
      </c>
      <c r="I270" s="172" t="str">
        <f t="shared" ca="1" si="167"/>
        <v/>
      </c>
      <c r="J270" s="133"/>
      <c r="K270" s="175" t="str">
        <f>リスト!H254</f>
        <v>NG</v>
      </c>
      <c r="L270" s="176" t="str">
        <f t="shared" ca="1" si="168"/>
        <v/>
      </c>
      <c r="M270" s="171">
        <f t="shared" ca="1" si="169"/>
        <v>10</v>
      </c>
      <c r="N270" s="177" t="str">
        <f>リスト!I254</f>
        <v>NG</v>
      </c>
      <c r="O270" s="176" t="str">
        <f t="shared" ca="1" si="170"/>
        <v/>
      </c>
      <c r="P270" s="171">
        <f t="shared" ca="1" si="171"/>
        <v>4</v>
      </c>
      <c r="Q270" s="172">
        <f t="shared" ca="1" si="172"/>
        <v>0.4</v>
      </c>
      <c r="R270" s="173">
        <v>0.56000000000000005</v>
      </c>
      <c r="S270" s="174">
        <v>0.84</v>
      </c>
      <c r="T270" s="172" t="str">
        <f t="shared" ca="1" si="173"/>
        <v/>
      </c>
      <c r="U270" s="140"/>
      <c r="V270" s="178" t="str">
        <f>リスト!J254</f>
        <v>NG</v>
      </c>
      <c r="W270" s="176" t="str">
        <f t="shared" ca="1" si="174"/>
        <v/>
      </c>
      <c r="X270" s="225">
        <f t="shared" ca="1" si="175"/>
        <v>0.16200000000000001</v>
      </c>
      <c r="Y270" s="175" t="str">
        <f>リスト!K254</f>
        <v>NG</v>
      </c>
      <c r="Z270" s="176" t="str">
        <f t="shared" ca="1" si="176"/>
        <v/>
      </c>
      <c r="AA270" s="179">
        <f t="shared" ca="1" si="177"/>
        <v>1</v>
      </c>
      <c r="AB270" s="180">
        <f t="shared" ca="1" si="178"/>
        <v>6.1728395061728394</v>
      </c>
      <c r="AC270" s="189">
        <v>8</v>
      </c>
      <c r="AD270" s="190">
        <v>12</v>
      </c>
      <c r="AE270" s="180" t="str">
        <f t="shared" ca="1" si="165"/>
        <v/>
      </c>
      <c r="AF270" s="140"/>
      <c r="AG270" s="177" t="str">
        <f>リスト!L254</f>
        <v>NG</v>
      </c>
      <c r="AH270" s="176" t="str">
        <f t="shared" ca="1" si="179"/>
        <v/>
      </c>
      <c r="AI270" s="229">
        <f t="shared" ca="1" si="197"/>
        <v>48</v>
      </c>
      <c r="AJ270" s="183">
        <f t="shared" ca="1" si="180"/>
        <v>296.2962962962963</v>
      </c>
      <c r="AK270" s="184">
        <v>200</v>
      </c>
      <c r="AL270" s="185">
        <v>300</v>
      </c>
      <c r="AM270" s="183" t="str">
        <f t="shared" ca="1" si="181"/>
        <v/>
      </c>
      <c r="AN270" s="175" t="str">
        <f>リスト!M254</f>
        <v>NG</v>
      </c>
      <c r="AO270" s="176" t="str">
        <f t="shared" ca="1" si="182"/>
        <v/>
      </c>
      <c r="AP270" s="179">
        <f t="shared" ca="1" si="183"/>
        <v>1</v>
      </c>
      <c r="AQ270" s="172">
        <f t="shared" ca="1" si="219"/>
        <v>2.0833333333333335</v>
      </c>
      <c r="AR270" s="191">
        <v>4</v>
      </c>
      <c r="AS270" s="192">
        <v>6</v>
      </c>
      <c r="AT270" s="172" t="str">
        <f t="shared" ca="1" si="184"/>
        <v/>
      </c>
      <c r="AU270" s="122"/>
      <c r="AV270" s="175" t="str">
        <f>リスト!N254</f>
        <v>NG</v>
      </c>
      <c r="AW270" s="176" t="str">
        <f t="shared" ca="1" si="185"/>
        <v/>
      </c>
      <c r="AX270" s="193">
        <f t="shared" ca="1" si="186"/>
        <v>0</v>
      </c>
      <c r="AY270" s="194">
        <f t="shared" ca="1" si="220"/>
        <v>0</v>
      </c>
      <c r="AZ270" s="173">
        <v>4.4000000000000004</v>
      </c>
      <c r="BA270" s="174">
        <v>6.6</v>
      </c>
      <c r="BB270" s="172" t="str">
        <f t="shared" ca="1" si="187"/>
        <v/>
      </c>
      <c r="BC270" s="177" t="str">
        <f>リスト!O254</f>
        <v>NG</v>
      </c>
      <c r="BD270" s="176" t="str">
        <f t="shared" ca="1" si="188"/>
        <v/>
      </c>
      <c r="BE270" s="193">
        <f t="shared" ca="1" si="189"/>
        <v>0</v>
      </c>
      <c r="BF270" s="194">
        <f t="shared" ca="1" si="221"/>
        <v>0</v>
      </c>
      <c r="BG270" s="173">
        <v>1.6</v>
      </c>
      <c r="BH270" s="174">
        <v>2.4</v>
      </c>
      <c r="BI270" s="172" t="str">
        <f t="shared" ca="1" si="190"/>
        <v/>
      </c>
      <c r="BJ270" s="140"/>
      <c r="BK270" s="140"/>
      <c r="BL270" s="178" t="str">
        <f>リスト!P254</f>
        <v>NG</v>
      </c>
      <c r="BM270" s="176" t="str">
        <f t="shared" ca="1" si="191"/>
        <v/>
      </c>
      <c r="BN270" s="193" t="str">
        <f t="shared" ca="1" si="192"/>
        <v/>
      </c>
      <c r="BO270" s="194" t="str">
        <f t="shared" ca="1" si="222"/>
        <v/>
      </c>
      <c r="BP270" s="173">
        <v>0.4</v>
      </c>
      <c r="BQ270" s="174">
        <v>0.6</v>
      </c>
      <c r="BR270" s="172" t="str">
        <f t="shared" ca="1" si="193"/>
        <v/>
      </c>
      <c r="BS270" s="175" t="str">
        <f>リスト!Q254</f>
        <v>NG</v>
      </c>
      <c r="BT270" s="176" t="str">
        <f t="shared" ca="1" si="194"/>
        <v/>
      </c>
      <c r="BU270" s="179" t="str">
        <f t="shared" ca="1" si="195"/>
        <v/>
      </c>
      <c r="BV270" s="180" t="str">
        <f t="shared" ca="1" si="223"/>
        <v/>
      </c>
      <c r="BW270" s="189">
        <v>0</v>
      </c>
      <c r="BX270" s="190">
        <v>0</v>
      </c>
      <c r="BY270" s="180" t="str">
        <f t="shared" ca="1" si="196"/>
        <v/>
      </c>
      <c r="BZ270" t="e">
        <f>リスト!#REF!</f>
        <v>#REF!</v>
      </c>
      <c r="CA270" s="290" t="e">
        <f>INDEX(リスト!X:X,MATCH($C270,リスト!$D:$D,0))</f>
        <v>#N/A</v>
      </c>
    </row>
    <row r="271" spans="1:79">
      <c r="A271" s="167">
        <f t="shared" si="203"/>
        <v>266</v>
      </c>
      <c r="B271" s="186" t="str">
        <f>リスト!C255</f>
        <v/>
      </c>
      <c r="C271" s="187">
        <f>リスト!D255</f>
        <v>0</v>
      </c>
      <c r="D271" s="188">
        <f>リスト!E255</f>
        <v>0</v>
      </c>
      <c r="E271" s="224" t="str">
        <f t="shared" ca="1" si="166"/>
        <v/>
      </c>
      <c r="F271" s="172" t="str">
        <f t="shared" ca="1" si="164"/>
        <v/>
      </c>
      <c r="G271" s="173">
        <v>6</v>
      </c>
      <c r="H271" s="174">
        <v>10</v>
      </c>
      <c r="I271" s="172" t="str">
        <f t="shared" ca="1" si="167"/>
        <v/>
      </c>
      <c r="J271" s="133"/>
      <c r="K271" s="175" t="str">
        <f>リスト!H255</f>
        <v>NG</v>
      </c>
      <c r="L271" s="176" t="str">
        <f t="shared" ca="1" si="168"/>
        <v/>
      </c>
      <c r="M271" s="171">
        <f t="shared" ca="1" si="169"/>
        <v>9</v>
      </c>
      <c r="N271" s="177" t="str">
        <f>リスト!I255</f>
        <v>NG</v>
      </c>
      <c r="O271" s="176" t="str">
        <f t="shared" ca="1" si="170"/>
        <v/>
      </c>
      <c r="P271" s="171">
        <f t="shared" ca="1" si="171"/>
        <v>3</v>
      </c>
      <c r="Q271" s="172">
        <f t="shared" ca="1" si="172"/>
        <v>0.33333333333333331</v>
      </c>
      <c r="R271" s="173">
        <v>0.56000000000000005</v>
      </c>
      <c r="S271" s="174">
        <v>0.84</v>
      </c>
      <c r="T271" s="172" t="str">
        <f t="shared" ca="1" si="173"/>
        <v/>
      </c>
      <c r="U271" s="140"/>
      <c r="V271" s="178" t="str">
        <f>リスト!J255</f>
        <v>NG</v>
      </c>
      <c r="W271" s="176" t="str">
        <f t="shared" ca="1" si="174"/>
        <v/>
      </c>
      <c r="X271" s="225">
        <f t="shared" ca="1" si="175"/>
        <v>0.13900000000000001</v>
      </c>
      <c r="Y271" s="175" t="str">
        <f>リスト!K255</f>
        <v>NG</v>
      </c>
      <c r="Z271" s="176" t="str">
        <f t="shared" ca="1" si="176"/>
        <v/>
      </c>
      <c r="AA271" s="179">
        <f t="shared" ca="1" si="177"/>
        <v>2</v>
      </c>
      <c r="AB271" s="180">
        <f t="shared" ca="1" si="178"/>
        <v>14.388489208633093</v>
      </c>
      <c r="AC271" s="189">
        <v>8</v>
      </c>
      <c r="AD271" s="190">
        <v>12</v>
      </c>
      <c r="AE271" s="180" t="str">
        <f t="shared" ca="1" si="165"/>
        <v/>
      </c>
      <c r="AF271" s="140"/>
      <c r="AG271" s="177" t="str">
        <f>リスト!L255</f>
        <v>NG</v>
      </c>
      <c r="AH271" s="176" t="str">
        <f t="shared" ca="1" si="179"/>
        <v/>
      </c>
      <c r="AI271" s="229">
        <f t="shared" ca="1" si="197"/>
        <v>12</v>
      </c>
      <c r="AJ271" s="183">
        <f t="shared" ca="1" si="180"/>
        <v>86.33093525179855</v>
      </c>
      <c r="AK271" s="184">
        <v>200</v>
      </c>
      <c r="AL271" s="185">
        <v>300</v>
      </c>
      <c r="AM271" s="183" t="str">
        <f t="shared" ca="1" si="181"/>
        <v/>
      </c>
      <c r="AN271" s="175" t="str">
        <f>リスト!M255</f>
        <v>NG</v>
      </c>
      <c r="AO271" s="176" t="str">
        <f t="shared" ca="1" si="182"/>
        <v/>
      </c>
      <c r="AP271" s="179">
        <f t="shared" ca="1" si="183"/>
        <v>1</v>
      </c>
      <c r="AQ271" s="172">
        <f t="shared" ca="1" si="219"/>
        <v>8.3333333333333339</v>
      </c>
      <c r="AR271" s="191">
        <v>4</v>
      </c>
      <c r="AS271" s="192">
        <v>6</v>
      </c>
      <c r="AT271" s="172" t="str">
        <f t="shared" ca="1" si="184"/>
        <v/>
      </c>
      <c r="AU271" s="122"/>
      <c r="AV271" s="175" t="str">
        <f>リスト!N255</f>
        <v>NG</v>
      </c>
      <c r="AW271" s="176" t="str">
        <f t="shared" ca="1" si="185"/>
        <v/>
      </c>
      <c r="AX271" s="193">
        <f t="shared" ca="1" si="186"/>
        <v>0</v>
      </c>
      <c r="AY271" s="194">
        <f t="shared" ca="1" si="220"/>
        <v>0</v>
      </c>
      <c r="AZ271" s="173">
        <v>4.4000000000000004</v>
      </c>
      <c r="BA271" s="174">
        <v>6.6</v>
      </c>
      <c r="BB271" s="172" t="str">
        <f t="shared" ca="1" si="187"/>
        <v/>
      </c>
      <c r="BC271" s="177" t="str">
        <f>リスト!O255</f>
        <v>NG</v>
      </c>
      <c r="BD271" s="176" t="str">
        <f t="shared" ca="1" si="188"/>
        <v/>
      </c>
      <c r="BE271" s="193">
        <f t="shared" ca="1" si="189"/>
        <v>1</v>
      </c>
      <c r="BF271" s="194">
        <f t="shared" ca="1" si="221"/>
        <v>7.1942446043165464</v>
      </c>
      <c r="BG271" s="173">
        <v>1.6</v>
      </c>
      <c r="BH271" s="174">
        <v>2.4</v>
      </c>
      <c r="BI271" s="172" t="str">
        <f t="shared" ca="1" si="190"/>
        <v/>
      </c>
      <c r="BJ271" s="140"/>
      <c r="BK271" s="140"/>
      <c r="BL271" s="178" t="str">
        <f>リスト!P255</f>
        <v>NG</v>
      </c>
      <c r="BM271" s="176" t="str">
        <f t="shared" ca="1" si="191"/>
        <v/>
      </c>
      <c r="BN271" s="193" t="str">
        <f t="shared" ca="1" si="192"/>
        <v/>
      </c>
      <c r="BO271" s="194" t="str">
        <f t="shared" ca="1" si="222"/>
        <v/>
      </c>
      <c r="BP271" s="173">
        <v>0.4</v>
      </c>
      <c r="BQ271" s="174">
        <v>0.6</v>
      </c>
      <c r="BR271" s="172" t="str">
        <f t="shared" ca="1" si="193"/>
        <v/>
      </c>
      <c r="BS271" s="175" t="str">
        <f>リスト!Q255</f>
        <v>NG</v>
      </c>
      <c r="BT271" s="176" t="str">
        <f t="shared" ca="1" si="194"/>
        <v/>
      </c>
      <c r="BU271" s="179" t="str">
        <f t="shared" ca="1" si="195"/>
        <v/>
      </c>
      <c r="BV271" s="180" t="str">
        <f t="shared" ca="1" si="223"/>
        <v/>
      </c>
      <c r="BW271" s="189">
        <v>0</v>
      </c>
      <c r="BX271" s="190">
        <v>0</v>
      </c>
      <c r="BY271" s="180" t="str">
        <f t="shared" ca="1" si="196"/>
        <v/>
      </c>
      <c r="BZ271" t="e">
        <f>リスト!#REF!</f>
        <v>#REF!</v>
      </c>
      <c r="CA271" s="290" t="e">
        <f>INDEX(リスト!X:X,MATCH($C271,リスト!$D:$D,0))</f>
        <v>#N/A</v>
      </c>
    </row>
    <row r="272" spans="1:79">
      <c r="A272" s="167">
        <f t="shared" si="203"/>
        <v>267</v>
      </c>
      <c r="B272" s="186" t="str">
        <f>リスト!C256</f>
        <v/>
      </c>
      <c r="C272" s="187">
        <f>リスト!D256</f>
        <v>0</v>
      </c>
      <c r="D272" s="188">
        <f>リスト!E256</f>
        <v>0</v>
      </c>
      <c r="E272" s="224" t="str">
        <f t="shared" ca="1" si="166"/>
        <v/>
      </c>
      <c r="F272" s="172" t="str">
        <f t="shared" ca="1" si="164"/>
        <v/>
      </c>
      <c r="G272" s="173">
        <v>6</v>
      </c>
      <c r="H272" s="174">
        <v>10</v>
      </c>
      <c r="I272" s="172" t="str">
        <f t="shared" ca="1" si="167"/>
        <v/>
      </c>
      <c r="J272" s="133"/>
      <c r="K272" s="175" t="str">
        <f>リスト!H256</f>
        <v>NG</v>
      </c>
      <c r="L272" s="176" t="str">
        <f t="shared" ca="1" si="168"/>
        <v/>
      </c>
      <c r="M272" s="171">
        <f t="shared" ca="1" si="169"/>
        <v>8</v>
      </c>
      <c r="N272" s="177" t="str">
        <f>リスト!I256</f>
        <v>NG</v>
      </c>
      <c r="O272" s="176" t="str">
        <f t="shared" ca="1" si="170"/>
        <v/>
      </c>
      <c r="P272" s="171">
        <f t="shared" ca="1" si="171"/>
        <v>3</v>
      </c>
      <c r="Q272" s="172">
        <f t="shared" ca="1" si="172"/>
        <v>0.375</v>
      </c>
      <c r="R272" s="173">
        <v>0.56000000000000005</v>
      </c>
      <c r="S272" s="174">
        <v>0.84</v>
      </c>
      <c r="T272" s="172" t="str">
        <f t="shared" ca="1" si="173"/>
        <v/>
      </c>
      <c r="U272" s="140"/>
      <c r="V272" s="178" t="str">
        <f>リスト!J256</f>
        <v>NG</v>
      </c>
      <c r="W272" s="176" t="str">
        <f t="shared" ca="1" si="174"/>
        <v/>
      </c>
      <c r="X272" s="225">
        <f t="shared" ca="1" si="175"/>
        <v>0.19600000000000001</v>
      </c>
      <c r="Y272" s="175" t="str">
        <f>リスト!K256</f>
        <v>NG</v>
      </c>
      <c r="Z272" s="176" t="str">
        <f t="shared" ca="1" si="176"/>
        <v/>
      </c>
      <c r="AA272" s="179">
        <f t="shared" ca="1" si="177"/>
        <v>0</v>
      </c>
      <c r="AB272" s="180">
        <f t="shared" ca="1" si="178"/>
        <v>0</v>
      </c>
      <c r="AC272" s="189">
        <v>8</v>
      </c>
      <c r="AD272" s="190">
        <v>12</v>
      </c>
      <c r="AE272" s="180" t="str">
        <f t="shared" ca="1" si="165"/>
        <v/>
      </c>
      <c r="AF272" s="140"/>
      <c r="AG272" s="177" t="str">
        <f>リスト!L256</f>
        <v>NG</v>
      </c>
      <c r="AH272" s="176" t="str">
        <f t="shared" ca="1" si="179"/>
        <v/>
      </c>
      <c r="AI272" s="229">
        <f t="shared" ca="1" si="197"/>
        <v>18</v>
      </c>
      <c r="AJ272" s="183">
        <f t="shared" ca="1" si="180"/>
        <v>91.836734693877546</v>
      </c>
      <c r="AK272" s="184">
        <v>200</v>
      </c>
      <c r="AL272" s="185">
        <v>300</v>
      </c>
      <c r="AM272" s="183" t="str">
        <f t="shared" ca="1" si="181"/>
        <v/>
      </c>
      <c r="AN272" s="175" t="str">
        <f>リスト!M256</f>
        <v>NG</v>
      </c>
      <c r="AO272" s="176" t="str">
        <f t="shared" ca="1" si="182"/>
        <v/>
      </c>
      <c r="AP272" s="179">
        <f t="shared" ca="1" si="183"/>
        <v>0</v>
      </c>
      <c r="AQ272" s="172">
        <f t="shared" ca="1" si="219"/>
        <v>0</v>
      </c>
      <c r="AR272" s="191">
        <v>4</v>
      </c>
      <c r="AS272" s="192">
        <v>6</v>
      </c>
      <c r="AT272" s="172" t="str">
        <f t="shared" ca="1" si="184"/>
        <v/>
      </c>
      <c r="AU272" s="122"/>
      <c r="AV272" s="175" t="str">
        <f>リスト!N256</f>
        <v>NG</v>
      </c>
      <c r="AW272" s="176" t="str">
        <f t="shared" ca="1" si="185"/>
        <v/>
      </c>
      <c r="AX272" s="193">
        <f t="shared" ca="1" si="186"/>
        <v>1</v>
      </c>
      <c r="AY272" s="194">
        <f t="shared" ca="1" si="220"/>
        <v>5.1020408163265305</v>
      </c>
      <c r="AZ272" s="173">
        <v>4.4000000000000004</v>
      </c>
      <c r="BA272" s="174">
        <v>6.6</v>
      </c>
      <c r="BB272" s="172" t="str">
        <f t="shared" ca="1" si="187"/>
        <v/>
      </c>
      <c r="BC272" s="177" t="str">
        <f>リスト!O256</f>
        <v>NG</v>
      </c>
      <c r="BD272" s="176" t="str">
        <f t="shared" ca="1" si="188"/>
        <v/>
      </c>
      <c r="BE272" s="193">
        <f t="shared" ca="1" si="189"/>
        <v>0</v>
      </c>
      <c r="BF272" s="194">
        <f t="shared" ca="1" si="221"/>
        <v>0</v>
      </c>
      <c r="BG272" s="173">
        <v>1.6</v>
      </c>
      <c r="BH272" s="174">
        <v>2.4</v>
      </c>
      <c r="BI272" s="172" t="str">
        <f t="shared" ca="1" si="190"/>
        <v/>
      </c>
      <c r="BJ272" s="140"/>
      <c r="BK272" s="140"/>
      <c r="BL272" s="178" t="str">
        <f>リスト!P256</f>
        <v>NG</v>
      </c>
      <c r="BM272" s="176" t="str">
        <f t="shared" ca="1" si="191"/>
        <v/>
      </c>
      <c r="BN272" s="193" t="str">
        <f t="shared" ca="1" si="192"/>
        <v/>
      </c>
      <c r="BO272" s="194" t="str">
        <f t="shared" ca="1" si="222"/>
        <v/>
      </c>
      <c r="BP272" s="173">
        <v>0.4</v>
      </c>
      <c r="BQ272" s="174">
        <v>0.6</v>
      </c>
      <c r="BR272" s="172" t="str">
        <f t="shared" ca="1" si="193"/>
        <v/>
      </c>
      <c r="BS272" s="175" t="str">
        <f>リスト!Q256</f>
        <v>NG</v>
      </c>
      <c r="BT272" s="176" t="str">
        <f t="shared" ca="1" si="194"/>
        <v/>
      </c>
      <c r="BU272" s="179" t="str">
        <f t="shared" ca="1" si="195"/>
        <v/>
      </c>
      <c r="BV272" s="180" t="str">
        <f t="shared" ca="1" si="223"/>
        <v/>
      </c>
      <c r="BW272" s="189">
        <v>0</v>
      </c>
      <c r="BX272" s="190">
        <v>0</v>
      </c>
      <c r="BY272" s="180" t="str">
        <f t="shared" ca="1" si="196"/>
        <v/>
      </c>
      <c r="BZ272" t="e">
        <f>リスト!#REF!</f>
        <v>#REF!</v>
      </c>
      <c r="CA272" s="290" t="e">
        <f>INDEX(リスト!X:X,MATCH($C272,リスト!$D:$D,0))</f>
        <v>#N/A</v>
      </c>
    </row>
    <row r="273" spans="1:79">
      <c r="A273" s="167">
        <f t="shared" si="203"/>
        <v>268</v>
      </c>
      <c r="B273" s="186" t="str">
        <f>リスト!C257</f>
        <v/>
      </c>
      <c r="C273" s="187">
        <f>リスト!D257</f>
        <v>0</v>
      </c>
      <c r="D273" s="188">
        <f>リスト!E257</f>
        <v>0</v>
      </c>
      <c r="E273" s="224" t="str">
        <f t="shared" ca="1" si="166"/>
        <v/>
      </c>
      <c r="F273" s="172" t="str">
        <f t="shared" ca="1" si="164"/>
        <v/>
      </c>
      <c r="G273" s="173">
        <v>6</v>
      </c>
      <c r="H273" s="174">
        <v>10</v>
      </c>
      <c r="I273" s="172" t="str">
        <f t="shared" ca="1" si="167"/>
        <v/>
      </c>
      <c r="J273" s="133"/>
      <c r="K273" s="175" t="str">
        <f>リスト!H257</f>
        <v>NG</v>
      </c>
      <c r="L273" s="176" t="str">
        <f t="shared" ca="1" si="168"/>
        <v/>
      </c>
      <c r="M273" s="171">
        <f t="shared" ca="1" si="169"/>
        <v>8</v>
      </c>
      <c r="N273" s="177" t="str">
        <f>リスト!I257</f>
        <v>NG</v>
      </c>
      <c r="O273" s="176" t="str">
        <f t="shared" ca="1" si="170"/>
        <v/>
      </c>
      <c r="P273" s="171">
        <f t="shared" ca="1" si="171"/>
        <v>5</v>
      </c>
      <c r="Q273" s="172">
        <f t="shared" ca="1" si="172"/>
        <v>0.625</v>
      </c>
      <c r="R273" s="173">
        <v>0.56000000000000005</v>
      </c>
      <c r="S273" s="174">
        <v>0.84</v>
      </c>
      <c r="T273" s="172" t="str">
        <f t="shared" ca="1" si="173"/>
        <v/>
      </c>
      <c r="U273" s="140"/>
      <c r="V273" s="178" t="str">
        <f>リスト!J257</f>
        <v>NG</v>
      </c>
      <c r="W273" s="176" t="str">
        <f t="shared" ca="1" si="174"/>
        <v/>
      </c>
      <c r="X273" s="225">
        <f t="shared" ca="1" si="175"/>
        <v>0.17899999999999999</v>
      </c>
      <c r="Y273" s="175" t="str">
        <f>リスト!K257</f>
        <v>NG</v>
      </c>
      <c r="Z273" s="176" t="str">
        <f t="shared" ca="1" si="176"/>
        <v/>
      </c>
      <c r="AA273" s="179">
        <f t="shared" ca="1" si="177"/>
        <v>3</v>
      </c>
      <c r="AB273" s="180">
        <f t="shared" ca="1" si="178"/>
        <v>16.759776536312849</v>
      </c>
      <c r="AC273" s="189">
        <v>8</v>
      </c>
      <c r="AD273" s="190">
        <v>12</v>
      </c>
      <c r="AE273" s="180" t="str">
        <f t="shared" ca="1" si="165"/>
        <v/>
      </c>
      <c r="AF273" s="140"/>
      <c r="AG273" s="177" t="str">
        <f>リスト!L257</f>
        <v>NG</v>
      </c>
      <c r="AH273" s="176" t="str">
        <f t="shared" ca="1" si="179"/>
        <v/>
      </c>
      <c r="AI273" s="229">
        <f t="shared" ca="1" si="197"/>
        <v>15</v>
      </c>
      <c r="AJ273" s="183">
        <f t="shared" ca="1" si="180"/>
        <v>83.798882681564251</v>
      </c>
      <c r="AK273" s="184">
        <v>200</v>
      </c>
      <c r="AL273" s="185">
        <v>300</v>
      </c>
      <c r="AM273" s="183" t="str">
        <f t="shared" ca="1" si="181"/>
        <v/>
      </c>
      <c r="AN273" s="175" t="str">
        <f>リスト!M257</f>
        <v>NG</v>
      </c>
      <c r="AO273" s="176" t="str">
        <f t="shared" ca="1" si="182"/>
        <v/>
      </c>
      <c r="AP273" s="179">
        <f t="shared" ca="1" si="183"/>
        <v>1</v>
      </c>
      <c r="AQ273" s="172">
        <f t="shared" ca="1" si="219"/>
        <v>6.666666666666667</v>
      </c>
      <c r="AR273" s="191">
        <v>4</v>
      </c>
      <c r="AS273" s="192">
        <v>6</v>
      </c>
      <c r="AT273" s="172" t="str">
        <f t="shared" ca="1" si="184"/>
        <v/>
      </c>
      <c r="AU273" s="122"/>
      <c r="AV273" s="175" t="str">
        <f>リスト!N257</f>
        <v>NG</v>
      </c>
      <c r="AW273" s="176" t="str">
        <f t="shared" ca="1" si="185"/>
        <v/>
      </c>
      <c r="AX273" s="193">
        <f t="shared" ca="1" si="186"/>
        <v>1</v>
      </c>
      <c r="AY273" s="194">
        <f t="shared" ca="1" si="220"/>
        <v>5.5865921787709496</v>
      </c>
      <c r="AZ273" s="173">
        <v>4.4000000000000004</v>
      </c>
      <c r="BA273" s="174">
        <v>6.6</v>
      </c>
      <c r="BB273" s="172" t="str">
        <f t="shared" ca="1" si="187"/>
        <v/>
      </c>
      <c r="BC273" s="177" t="str">
        <f>リスト!O257</f>
        <v>NG</v>
      </c>
      <c r="BD273" s="176" t="str">
        <f t="shared" ca="1" si="188"/>
        <v/>
      </c>
      <c r="BE273" s="193">
        <f t="shared" ca="1" si="189"/>
        <v>1</v>
      </c>
      <c r="BF273" s="194">
        <f t="shared" ca="1" si="221"/>
        <v>5.5865921787709496</v>
      </c>
      <c r="BG273" s="173">
        <v>1.6</v>
      </c>
      <c r="BH273" s="174">
        <v>2.4</v>
      </c>
      <c r="BI273" s="172" t="str">
        <f t="shared" ca="1" si="190"/>
        <v/>
      </c>
      <c r="BJ273" s="140"/>
      <c r="BK273" s="140"/>
      <c r="BL273" s="178" t="str">
        <f>リスト!P257</f>
        <v>NG</v>
      </c>
      <c r="BM273" s="176" t="str">
        <f t="shared" ca="1" si="191"/>
        <v/>
      </c>
      <c r="BN273" s="193" t="str">
        <f t="shared" ca="1" si="192"/>
        <v/>
      </c>
      <c r="BO273" s="194" t="str">
        <f t="shared" ca="1" si="222"/>
        <v/>
      </c>
      <c r="BP273" s="173">
        <v>0.4</v>
      </c>
      <c r="BQ273" s="174">
        <v>0.6</v>
      </c>
      <c r="BR273" s="172" t="str">
        <f t="shared" ca="1" si="193"/>
        <v/>
      </c>
      <c r="BS273" s="175" t="str">
        <f>リスト!Q257</f>
        <v>NG</v>
      </c>
      <c r="BT273" s="176" t="str">
        <f t="shared" ca="1" si="194"/>
        <v/>
      </c>
      <c r="BU273" s="179" t="str">
        <f t="shared" ca="1" si="195"/>
        <v/>
      </c>
      <c r="BV273" s="180" t="str">
        <f t="shared" ca="1" si="223"/>
        <v/>
      </c>
      <c r="BW273" s="189">
        <v>0</v>
      </c>
      <c r="BX273" s="190">
        <v>0</v>
      </c>
      <c r="BY273" s="180" t="str">
        <f t="shared" ca="1" si="196"/>
        <v/>
      </c>
      <c r="BZ273" t="e">
        <f>リスト!#REF!</f>
        <v>#REF!</v>
      </c>
      <c r="CA273" s="290" t="e">
        <f>INDEX(リスト!X:X,MATCH($C273,リスト!$D:$D,0))</f>
        <v>#N/A</v>
      </c>
    </row>
    <row r="274" spans="1:79">
      <c r="A274" s="167">
        <f t="shared" si="203"/>
        <v>269</v>
      </c>
      <c r="B274" s="186" t="str">
        <f>リスト!C258</f>
        <v/>
      </c>
      <c r="C274" s="187">
        <f>リスト!D258</f>
        <v>0</v>
      </c>
      <c r="D274" s="188">
        <f>リスト!E258</f>
        <v>0</v>
      </c>
      <c r="E274" s="224" t="str">
        <f t="shared" ca="1" si="166"/>
        <v/>
      </c>
      <c r="F274" s="172" t="str">
        <f t="shared" ca="1" si="164"/>
        <v/>
      </c>
      <c r="G274" s="173">
        <v>6</v>
      </c>
      <c r="H274" s="174">
        <v>10</v>
      </c>
      <c r="I274" s="172" t="str">
        <f t="shared" ca="1" si="167"/>
        <v/>
      </c>
      <c r="J274" s="133"/>
      <c r="K274" s="175" t="str">
        <f>リスト!H258</f>
        <v>NG</v>
      </c>
      <c r="L274" s="176" t="str">
        <f t="shared" ca="1" si="168"/>
        <v/>
      </c>
      <c r="M274" s="171">
        <f t="shared" ca="1" si="169"/>
        <v>9</v>
      </c>
      <c r="N274" s="177" t="str">
        <f>リスト!I258</f>
        <v>NG</v>
      </c>
      <c r="O274" s="176" t="str">
        <f t="shared" ca="1" si="170"/>
        <v/>
      </c>
      <c r="P274" s="171">
        <f t="shared" ca="1" si="171"/>
        <v>4</v>
      </c>
      <c r="Q274" s="172">
        <f t="shared" ca="1" si="172"/>
        <v>0.44444444444444442</v>
      </c>
      <c r="R274" s="173">
        <v>0.56000000000000005</v>
      </c>
      <c r="S274" s="174">
        <v>0.84</v>
      </c>
      <c r="T274" s="172" t="str">
        <f t="shared" ca="1" si="173"/>
        <v/>
      </c>
      <c r="U274" s="140"/>
      <c r="V274" s="178" t="str">
        <f>リスト!J258</f>
        <v>NG</v>
      </c>
      <c r="W274" s="176" t="str">
        <f t="shared" ca="1" si="174"/>
        <v/>
      </c>
      <c r="X274" s="225">
        <f t="shared" ca="1" si="175"/>
        <v>0.112</v>
      </c>
      <c r="Y274" s="175" t="str">
        <f>リスト!K258</f>
        <v>NG</v>
      </c>
      <c r="Z274" s="176" t="str">
        <f t="shared" ca="1" si="176"/>
        <v/>
      </c>
      <c r="AA274" s="179">
        <f t="shared" ca="1" si="177"/>
        <v>2</v>
      </c>
      <c r="AB274" s="180">
        <f t="shared" ca="1" si="178"/>
        <v>17.857142857142858</v>
      </c>
      <c r="AC274" s="189">
        <v>8</v>
      </c>
      <c r="AD274" s="190">
        <v>12</v>
      </c>
      <c r="AE274" s="180" t="str">
        <f t="shared" ca="1" si="165"/>
        <v/>
      </c>
      <c r="AF274" s="140"/>
      <c r="AG274" s="177" t="str">
        <f>リスト!L258</f>
        <v>NG</v>
      </c>
      <c r="AH274" s="176" t="str">
        <f t="shared" ca="1" si="179"/>
        <v/>
      </c>
      <c r="AI274" s="229">
        <f t="shared" ca="1" si="197"/>
        <v>24</v>
      </c>
      <c r="AJ274" s="183">
        <f t="shared" ca="1" si="180"/>
        <v>214.28571428571428</v>
      </c>
      <c r="AK274" s="184">
        <v>200</v>
      </c>
      <c r="AL274" s="185">
        <v>300</v>
      </c>
      <c r="AM274" s="183" t="str">
        <f t="shared" ca="1" si="181"/>
        <v/>
      </c>
      <c r="AN274" s="175" t="str">
        <f>リスト!M258</f>
        <v>NG</v>
      </c>
      <c r="AO274" s="176" t="str">
        <f t="shared" ca="1" si="182"/>
        <v/>
      </c>
      <c r="AP274" s="179">
        <f t="shared" ca="1" si="183"/>
        <v>0</v>
      </c>
      <c r="AQ274" s="172">
        <f t="shared" ca="1" si="219"/>
        <v>0</v>
      </c>
      <c r="AR274" s="191">
        <v>4</v>
      </c>
      <c r="AS274" s="192">
        <v>6</v>
      </c>
      <c r="AT274" s="172" t="str">
        <f t="shared" ca="1" si="184"/>
        <v/>
      </c>
      <c r="AU274" s="122"/>
      <c r="AV274" s="175" t="str">
        <f>リスト!N258</f>
        <v>NG</v>
      </c>
      <c r="AW274" s="176" t="str">
        <f t="shared" ca="1" si="185"/>
        <v/>
      </c>
      <c r="AX274" s="193">
        <f t="shared" ca="1" si="186"/>
        <v>1</v>
      </c>
      <c r="AY274" s="194">
        <f t="shared" ca="1" si="220"/>
        <v>8.9285714285714288</v>
      </c>
      <c r="AZ274" s="173">
        <v>4.4000000000000004</v>
      </c>
      <c r="BA274" s="174">
        <v>6.6</v>
      </c>
      <c r="BB274" s="172" t="str">
        <f t="shared" ca="1" si="187"/>
        <v/>
      </c>
      <c r="BC274" s="177" t="str">
        <f>リスト!O258</f>
        <v>NG</v>
      </c>
      <c r="BD274" s="176" t="str">
        <f t="shared" ca="1" si="188"/>
        <v/>
      </c>
      <c r="BE274" s="193">
        <f t="shared" ca="1" si="189"/>
        <v>1</v>
      </c>
      <c r="BF274" s="194">
        <f t="shared" ca="1" si="221"/>
        <v>8.9285714285714288</v>
      </c>
      <c r="BG274" s="173">
        <v>1.6</v>
      </c>
      <c r="BH274" s="174">
        <v>2.4</v>
      </c>
      <c r="BI274" s="172" t="str">
        <f t="shared" ca="1" si="190"/>
        <v/>
      </c>
      <c r="BJ274" s="140"/>
      <c r="BK274" s="140"/>
      <c r="BL274" s="178" t="str">
        <f>リスト!P258</f>
        <v>NG</v>
      </c>
      <c r="BM274" s="176" t="str">
        <f t="shared" ca="1" si="191"/>
        <v/>
      </c>
      <c r="BN274" s="193" t="str">
        <f t="shared" ca="1" si="192"/>
        <v/>
      </c>
      <c r="BO274" s="194" t="str">
        <f t="shared" ca="1" si="222"/>
        <v/>
      </c>
      <c r="BP274" s="173">
        <v>0.4</v>
      </c>
      <c r="BQ274" s="174">
        <v>0.6</v>
      </c>
      <c r="BR274" s="172" t="str">
        <f t="shared" ca="1" si="193"/>
        <v/>
      </c>
      <c r="BS274" s="175" t="str">
        <f>リスト!Q258</f>
        <v>NG</v>
      </c>
      <c r="BT274" s="176" t="str">
        <f t="shared" ca="1" si="194"/>
        <v/>
      </c>
      <c r="BU274" s="179" t="str">
        <f t="shared" ca="1" si="195"/>
        <v/>
      </c>
      <c r="BV274" s="180" t="str">
        <f t="shared" ca="1" si="223"/>
        <v/>
      </c>
      <c r="BW274" s="189">
        <v>0</v>
      </c>
      <c r="BX274" s="190">
        <v>0</v>
      </c>
      <c r="BY274" s="180" t="str">
        <f t="shared" ca="1" si="196"/>
        <v/>
      </c>
      <c r="BZ274" t="e">
        <f>リスト!#REF!</f>
        <v>#REF!</v>
      </c>
      <c r="CA274" s="290" t="e">
        <f>INDEX(リスト!X:X,MATCH($C274,リスト!$D:$D,0))</f>
        <v>#N/A</v>
      </c>
    </row>
    <row r="275" spans="1:79">
      <c r="A275" s="167">
        <f t="shared" si="203"/>
        <v>270</v>
      </c>
      <c r="B275" s="186" t="str">
        <f>リスト!C259</f>
        <v/>
      </c>
      <c r="C275" s="187">
        <f>リスト!D259</f>
        <v>0</v>
      </c>
      <c r="D275" s="188">
        <f>リスト!E259</f>
        <v>0</v>
      </c>
      <c r="E275" s="224">
        <f t="shared" ca="1" si="166"/>
        <v>4</v>
      </c>
      <c r="F275" s="172">
        <f t="shared" ca="1" si="164"/>
        <v>21.05263157894737</v>
      </c>
      <c r="G275" s="173">
        <v>6</v>
      </c>
      <c r="H275" s="174">
        <v>10</v>
      </c>
      <c r="I275" s="172">
        <f t="shared" ca="1" si="167"/>
        <v>11.05263157894737</v>
      </c>
      <c r="J275" s="133"/>
      <c r="K275" s="175" t="str">
        <f>リスト!H259</f>
        <v>NG</v>
      </c>
      <c r="L275" s="176" t="str">
        <f t="shared" ca="1" si="168"/>
        <v/>
      </c>
      <c r="M275" s="171">
        <f t="shared" ca="1" si="169"/>
        <v>9</v>
      </c>
      <c r="N275" s="177" t="str">
        <f>リスト!I259</f>
        <v>NG</v>
      </c>
      <c r="O275" s="176" t="str">
        <f t="shared" ca="1" si="170"/>
        <v/>
      </c>
      <c r="P275" s="171">
        <f t="shared" ca="1" si="171"/>
        <v>6</v>
      </c>
      <c r="Q275" s="172">
        <f t="shared" ca="1" si="172"/>
        <v>0.66666666666666663</v>
      </c>
      <c r="R275" s="173">
        <v>0.56000000000000005</v>
      </c>
      <c r="S275" s="174">
        <v>0.84</v>
      </c>
      <c r="T275" s="172" t="str">
        <f t="shared" ca="1" si="173"/>
        <v/>
      </c>
      <c r="U275" s="140"/>
      <c r="V275" s="178" t="str">
        <f>リスト!J259</f>
        <v>NG</v>
      </c>
      <c r="W275" s="176" t="str">
        <f t="shared" ca="1" si="174"/>
        <v/>
      </c>
      <c r="X275" s="225">
        <f t="shared" ca="1" si="175"/>
        <v>0.19</v>
      </c>
      <c r="Y275" s="175" t="str">
        <f>リスト!K259</f>
        <v>NG</v>
      </c>
      <c r="Z275" s="176" t="str">
        <f t="shared" ca="1" si="176"/>
        <v/>
      </c>
      <c r="AA275" s="179">
        <f t="shared" ca="1" si="177"/>
        <v>5</v>
      </c>
      <c r="AB275" s="180">
        <f t="shared" ca="1" si="178"/>
        <v>26.315789473684209</v>
      </c>
      <c r="AC275" s="189">
        <v>8</v>
      </c>
      <c r="AD275" s="190">
        <v>12</v>
      </c>
      <c r="AE275" s="180" t="str">
        <f t="shared" ca="1" si="165"/>
        <v/>
      </c>
      <c r="AF275" s="140"/>
      <c r="AG275" s="177" t="str">
        <f>リスト!L259</f>
        <v>NG</v>
      </c>
      <c r="AH275" s="176" t="str">
        <f t="shared" ca="1" si="179"/>
        <v/>
      </c>
      <c r="AI275" s="229">
        <f t="shared" ca="1" si="197"/>
        <v>21</v>
      </c>
      <c r="AJ275" s="183">
        <f t="shared" ca="1" si="180"/>
        <v>110.52631578947368</v>
      </c>
      <c r="AK275" s="184">
        <v>200</v>
      </c>
      <c r="AL275" s="185">
        <v>300</v>
      </c>
      <c r="AM275" s="183" t="str">
        <f t="shared" ca="1" si="181"/>
        <v/>
      </c>
      <c r="AN275" s="175" t="str">
        <f>リスト!M259</f>
        <v>NG</v>
      </c>
      <c r="AO275" s="176" t="str">
        <f t="shared" ca="1" si="182"/>
        <v/>
      </c>
      <c r="AP275" s="179">
        <f t="shared" ca="1" si="183"/>
        <v>2</v>
      </c>
      <c r="AQ275" s="172">
        <f t="shared" ref="AQ275" ca="1" si="224">IF(ISERROR(AP275/(AI275*0.01))=TRUE,"",AP275/(AI275*0.01))</f>
        <v>9.5238095238095237</v>
      </c>
      <c r="AR275" s="191">
        <v>4</v>
      </c>
      <c r="AS275" s="192">
        <v>6</v>
      </c>
      <c r="AT275" s="172" t="str">
        <f t="shared" ca="1" si="184"/>
        <v/>
      </c>
      <c r="AU275" s="122"/>
      <c r="AV275" s="175" t="str">
        <f>リスト!N259</f>
        <v>NG</v>
      </c>
      <c r="AW275" s="176" t="str">
        <f t="shared" ca="1" si="185"/>
        <v/>
      </c>
      <c r="AX275" s="193">
        <f t="shared" ca="1" si="186"/>
        <v>1</v>
      </c>
      <c r="AY275" s="194">
        <f t="shared" ref="AY275" ca="1" si="225">IF(ISERROR(AX275/$X275)=TRUE,"",AX275/$X275)</f>
        <v>5.2631578947368425</v>
      </c>
      <c r="AZ275" s="173">
        <v>4.4000000000000004</v>
      </c>
      <c r="BA275" s="174">
        <v>6.6</v>
      </c>
      <c r="BB275" s="172" t="str">
        <f t="shared" ca="1" si="187"/>
        <v/>
      </c>
      <c r="BC275" s="177" t="str">
        <f>リスト!O259</f>
        <v>NG</v>
      </c>
      <c r="BD275" s="176" t="str">
        <f t="shared" ca="1" si="188"/>
        <v/>
      </c>
      <c r="BE275" s="193">
        <f t="shared" ca="1" si="189"/>
        <v>0</v>
      </c>
      <c r="BF275" s="194">
        <f t="shared" ref="BF275" ca="1" si="226">IF(ISERROR(BE275/$X275)=TRUE,"",BE275/$X275)</f>
        <v>0</v>
      </c>
      <c r="BG275" s="173">
        <v>1.6</v>
      </c>
      <c r="BH275" s="174">
        <v>2.4</v>
      </c>
      <c r="BI275" s="172" t="str">
        <f t="shared" ca="1" si="190"/>
        <v/>
      </c>
      <c r="BJ275" s="140"/>
      <c r="BK275" s="140"/>
      <c r="BL275" s="178" t="str">
        <f>リスト!P259</f>
        <v>NG</v>
      </c>
      <c r="BM275" s="176" t="str">
        <f t="shared" ca="1" si="191"/>
        <v/>
      </c>
      <c r="BN275" s="193" t="str">
        <f t="shared" ca="1" si="192"/>
        <v/>
      </c>
      <c r="BO275" s="194" t="str">
        <f t="shared" ref="BO275" ca="1" si="227">IF(ISERROR(BN275/$X275)=TRUE,"",BN275/$X275)</f>
        <v/>
      </c>
      <c r="BP275" s="173">
        <v>0.4</v>
      </c>
      <c r="BQ275" s="174">
        <v>0.6</v>
      </c>
      <c r="BR275" s="172" t="str">
        <f t="shared" ca="1" si="193"/>
        <v/>
      </c>
      <c r="BS275" s="175" t="str">
        <f>リスト!Q259</f>
        <v>NG</v>
      </c>
      <c r="BT275" s="176" t="str">
        <f t="shared" ca="1" si="194"/>
        <v/>
      </c>
      <c r="BU275" s="179" t="str">
        <f t="shared" ca="1" si="195"/>
        <v/>
      </c>
      <c r="BV275" s="180" t="str">
        <f t="shared" ref="BV275" ca="1" si="228">IF(ISERROR(BU275/$X275)=TRUE,"",BU275/$X275)</f>
        <v/>
      </c>
      <c r="BW275" s="189">
        <v>0</v>
      </c>
      <c r="BX275" s="190">
        <v>0</v>
      </c>
      <c r="BY275" s="180" t="str">
        <f t="shared" ca="1" si="196"/>
        <v/>
      </c>
      <c r="BZ275" t="e">
        <f>リスト!#REF!</f>
        <v>#REF!</v>
      </c>
      <c r="CA275" s="290" t="e">
        <f>INDEX(リスト!X:X,MATCH($C275,リスト!$D:$D,0))</f>
        <v>#N/A</v>
      </c>
    </row>
    <row r="276" spans="1:79">
      <c r="A276" s="167">
        <f t="shared" si="203"/>
        <v>271</v>
      </c>
      <c r="B276" s="186" t="str">
        <f>リスト!C260</f>
        <v/>
      </c>
      <c r="C276" s="187">
        <f>リスト!D260</f>
        <v>0</v>
      </c>
      <c r="D276" s="188">
        <f>リスト!E260</f>
        <v>0</v>
      </c>
      <c r="E276" s="224" t="str">
        <f t="shared" ca="1" si="166"/>
        <v/>
      </c>
      <c r="F276" s="172" t="str">
        <f t="shared" ca="1" si="164"/>
        <v/>
      </c>
      <c r="G276" s="173">
        <v>6</v>
      </c>
      <c r="H276" s="174">
        <v>10</v>
      </c>
      <c r="I276" s="172" t="str">
        <f t="shared" ca="1" si="167"/>
        <v/>
      </c>
      <c r="J276" s="133"/>
      <c r="K276" s="175" t="str">
        <f>リスト!H260</f>
        <v>NG</v>
      </c>
      <c r="L276" s="176" t="str">
        <f t="shared" ca="1" si="168"/>
        <v/>
      </c>
      <c r="M276" s="171">
        <f t="shared" ca="1" si="169"/>
        <v>24</v>
      </c>
      <c r="N276" s="177" t="str">
        <f>リスト!I260</f>
        <v>NG</v>
      </c>
      <c r="O276" s="176" t="str">
        <f t="shared" ca="1" si="170"/>
        <v/>
      </c>
      <c r="P276" s="171">
        <f t="shared" ca="1" si="171"/>
        <v>0</v>
      </c>
      <c r="Q276" s="172">
        <f t="shared" ca="1" si="172"/>
        <v>0</v>
      </c>
      <c r="R276" s="173">
        <v>0.56000000000000005</v>
      </c>
      <c r="S276" s="174">
        <v>0.84</v>
      </c>
      <c r="T276" s="172" t="str">
        <f t="shared" ca="1" si="173"/>
        <v/>
      </c>
      <c r="U276" s="140"/>
      <c r="V276" s="178" t="str">
        <f>リスト!J260</f>
        <v>NG</v>
      </c>
      <c r="W276" s="176" t="str">
        <f t="shared" ca="1" si="174"/>
        <v/>
      </c>
      <c r="X276" s="225">
        <f t="shared" ca="1" si="175"/>
        <v>0</v>
      </c>
      <c r="Y276" s="175" t="str">
        <f>リスト!K260</f>
        <v>NG</v>
      </c>
      <c r="Z276" s="176" t="str">
        <f t="shared" ca="1" si="176"/>
        <v/>
      </c>
      <c r="AA276" s="179">
        <f t="shared" ca="1" si="177"/>
        <v>0</v>
      </c>
      <c r="AB276" s="180" t="str">
        <f t="shared" ca="1" si="178"/>
        <v/>
      </c>
      <c r="AC276" s="189">
        <v>8</v>
      </c>
      <c r="AD276" s="190">
        <v>12</v>
      </c>
      <c r="AE276" s="180" t="str">
        <f t="shared" ca="1" si="165"/>
        <v/>
      </c>
      <c r="AF276" s="140"/>
      <c r="AG276" s="177" t="str">
        <f>リスト!L260</f>
        <v>NG</v>
      </c>
      <c r="AH276" s="176" t="str">
        <f t="shared" ca="1" si="179"/>
        <v/>
      </c>
      <c r="AI276" s="229">
        <f t="shared" ca="1" si="197"/>
        <v>93</v>
      </c>
      <c r="AJ276" s="183" t="str">
        <f t="shared" ca="1" si="180"/>
        <v/>
      </c>
      <c r="AK276" s="184">
        <v>200</v>
      </c>
      <c r="AL276" s="185">
        <v>300</v>
      </c>
      <c r="AM276" s="183" t="str">
        <f t="shared" ca="1" si="181"/>
        <v/>
      </c>
      <c r="AN276" s="175" t="str">
        <f>リスト!M260</f>
        <v>NG</v>
      </c>
      <c r="AO276" s="176" t="str">
        <f t="shared" ca="1" si="182"/>
        <v/>
      </c>
      <c r="AP276" s="179">
        <f t="shared" ca="1" si="183"/>
        <v>0</v>
      </c>
      <c r="AQ276" s="172">
        <f t="shared" ca="1" si="219"/>
        <v>0</v>
      </c>
      <c r="AR276" s="191">
        <v>4</v>
      </c>
      <c r="AS276" s="192">
        <v>6</v>
      </c>
      <c r="AT276" s="172" t="str">
        <f t="shared" ca="1" si="184"/>
        <v/>
      </c>
      <c r="AU276" s="122"/>
      <c r="AV276" s="175" t="str">
        <f>リスト!N260</f>
        <v>NG</v>
      </c>
      <c r="AW276" s="176" t="str">
        <f t="shared" ca="1" si="185"/>
        <v/>
      </c>
      <c r="AX276" s="193">
        <f t="shared" ca="1" si="186"/>
        <v>0</v>
      </c>
      <c r="AY276" s="194" t="str">
        <f t="shared" ca="1" si="220"/>
        <v/>
      </c>
      <c r="AZ276" s="173">
        <v>4.4000000000000004</v>
      </c>
      <c r="BA276" s="174">
        <v>6.6</v>
      </c>
      <c r="BB276" s="172" t="str">
        <f t="shared" ca="1" si="187"/>
        <v/>
      </c>
      <c r="BC276" s="177" t="str">
        <f>リスト!O260</f>
        <v>NG</v>
      </c>
      <c r="BD276" s="176" t="str">
        <f t="shared" ca="1" si="188"/>
        <v/>
      </c>
      <c r="BE276" s="193">
        <f t="shared" ca="1" si="189"/>
        <v>0</v>
      </c>
      <c r="BF276" s="194" t="str">
        <f t="shared" ca="1" si="221"/>
        <v/>
      </c>
      <c r="BG276" s="173">
        <v>1.6</v>
      </c>
      <c r="BH276" s="174">
        <v>2.4</v>
      </c>
      <c r="BI276" s="172" t="str">
        <f t="shared" ca="1" si="190"/>
        <v/>
      </c>
      <c r="BJ276" s="140"/>
      <c r="BK276" s="140"/>
      <c r="BL276" s="178" t="str">
        <f>リスト!P260</f>
        <v>NG</v>
      </c>
      <c r="BM276" s="176" t="str">
        <f t="shared" ca="1" si="191"/>
        <v/>
      </c>
      <c r="BN276" s="193" t="str">
        <f t="shared" ca="1" si="192"/>
        <v/>
      </c>
      <c r="BO276" s="194" t="str">
        <f t="shared" ca="1" si="222"/>
        <v/>
      </c>
      <c r="BP276" s="173">
        <v>0.4</v>
      </c>
      <c r="BQ276" s="174">
        <v>0.6</v>
      </c>
      <c r="BR276" s="172" t="str">
        <f t="shared" ca="1" si="193"/>
        <v/>
      </c>
      <c r="BS276" s="175" t="str">
        <f>リスト!Q260</f>
        <v>NG</v>
      </c>
      <c r="BT276" s="176" t="str">
        <f t="shared" ca="1" si="194"/>
        <v/>
      </c>
      <c r="BU276" s="179" t="str">
        <f t="shared" ca="1" si="195"/>
        <v/>
      </c>
      <c r="BV276" s="180" t="str">
        <f t="shared" ca="1" si="223"/>
        <v/>
      </c>
      <c r="BW276" s="189">
        <v>0</v>
      </c>
      <c r="BX276" s="190">
        <v>0</v>
      </c>
      <c r="BY276" s="180" t="str">
        <f t="shared" ca="1" si="196"/>
        <v/>
      </c>
      <c r="BZ276" t="e">
        <f>リスト!#REF!</f>
        <v>#REF!</v>
      </c>
      <c r="CA276" s="290" t="e">
        <f>INDEX(リスト!X:X,MATCH($C276,リスト!$D:$D,0))</f>
        <v>#N/A</v>
      </c>
    </row>
    <row r="277" spans="1:79">
      <c r="A277" s="167">
        <f t="shared" si="203"/>
        <v>272</v>
      </c>
      <c r="B277" s="186" t="str">
        <f>リスト!C261</f>
        <v/>
      </c>
      <c r="C277" s="187">
        <f>リスト!D261</f>
        <v>0</v>
      </c>
      <c r="D277" s="188">
        <f>リスト!E261</f>
        <v>0</v>
      </c>
      <c r="E277" s="224" t="str">
        <f t="shared" ca="1" si="166"/>
        <v/>
      </c>
      <c r="F277" s="172" t="str">
        <f t="shared" ca="1" si="164"/>
        <v/>
      </c>
      <c r="G277" s="173">
        <v>6</v>
      </c>
      <c r="H277" s="174">
        <v>10</v>
      </c>
      <c r="I277" s="172" t="str">
        <f t="shared" ca="1" si="167"/>
        <v/>
      </c>
      <c r="J277" s="133"/>
      <c r="K277" s="175" t="str">
        <f>リスト!H261</f>
        <v>NG</v>
      </c>
      <c r="L277" s="176" t="str">
        <f t="shared" ca="1" si="168"/>
        <v/>
      </c>
      <c r="M277" s="171">
        <f t="shared" ca="1" si="169"/>
        <v>28</v>
      </c>
      <c r="N277" s="177" t="str">
        <f>リスト!I261</f>
        <v>NG</v>
      </c>
      <c r="O277" s="176" t="str">
        <f t="shared" ca="1" si="170"/>
        <v/>
      </c>
      <c r="P277" s="171">
        <f t="shared" ca="1" si="171"/>
        <v>14</v>
      </c>
      <c r="Q277" s="172">
        <f t="shared" ca="1" si="172"/>
        <v>0.5</v>
      </c>
      <c r="R277" s="173">
        <v>0.56000000000000005</v>
      </c>
      <c r="S277" s="174">
        <v>0.84</v>
      </c>
      <c r="T277" s="172" t="str">
        <f t="shared" ca="1" si="173"/>
        <v/>
      </c>
      <c r="U277" s="140"/>
      <c r="V277" s="178" t="str">
        <f>リスト!J261</f>
        <v>NG</v>
      </c>
      <c r="W277" s="176" t="str">
        <f t="shared" ca="1" si="174"/>
        <v/>
      </c>
      <c r="X277" s="225">
        <f t="shared" ca="1" si="175"/>
        <v>5.0999999999999997E-2</v>
      </c>
      <c r="Y277" s="175" t="str">
        <f>リスト!K261</f>
        <v>NG</v>
      </c>
      <c r="Z277" s="176" t="str">
        <f t="shared" ca="1" si="176"/>
        <v/>
      </c>
      <c r="AA277" s="179">
        <f t="shared" ca="1" si="177"/>
        <v>0</v>
      </c>
      <c r="AB277" s="180">
        <f t="shared" ca="1" si="178"/>
        <v>0</v>
      </c>
      <c r="AC277" s="189">
        <v>8</v>
      </c>
      <c r="AD277" s="190">
        <v>12</v>
      </c>
      <c r="AE277" s="180" t="str">
        <f t="shared" ca="1" si="165"/>
        <v/>
      </c>
      <c r="AF277" s="140"/>
      <c r="AG277" s="177" t="str">
        <f>リスト!L261</f>
        <v>NG</v>
      </c>
      <c r="AH277" s="176" t="str">
        <f t="shared" ca="1" si="179"/>
        <v/>
      </c>
      <c r="AI277" s="229">
        <f t="shared" ca="1" si="197"/>
        <v>370</v>
      </c>
      <c r="AJ277" s="183">
        <f t="shared" ca="1" si="180"/>
        <v>7254.9019607843138</v>
      </c>
      <c r="AK277" s="184">
        <v>200</v>
      </c>
      <c r="AL277" s="185">
        <v>300</v>
      </c>
      <c r="AM277" s="183" t="str">
        <f t="shared" ca="1" si="181"/>
        <v/>
      </c>
      <c r="AN277" s="175" t="str">
        <f>リスト!M261</f>
        <v>NG</v>
      </c>
      <c r="AO277" s="176" t="str">
        <f t="shared" ca="1" si="182"/>
        <v/>
      </c>
      <c r="AP277" s="179">
        <f t="shared" ca="1" si="183"/>
        <v>8</v>
      </c>
      <c r="AQ277" s="172">
        <f t="shared" ca="1" si="219"/>
        <v>2.1621621621621618</v>
      </c>
      <c r="AR277" s="191">
        <v>4</v>
      </c>
      <c r="AS277" s="192">
        <v>6</v>
      </c>
      <c r="AT277" s="172" t="str">
        <f t="shared" ca="1" si="184"/>
        <v/>
      </c>
      <c r="AU277" s="122"/>
      <c r="AV277" s="175" t="str">
        <f>リスト!N261</f>
        <v>NG</v>
      </c>
      <c r="AW277" s="176" t="str">
        <f t="shared" ca="1" si="185"/>
        <v/>
      </c>
      <c r="AX277" s="193">
        <f t="shared" ca="1" si="186"/>
        <v>0</v>
      </c>
      <c r="AY277" s="194">
        <f t="shared" ca="1" si="220"/>
        <v>0</v>
      </c>
      <c r="AZ277" s="173">
        <v>4.4000000000000004</v>
      </c>
      <c r="BA277" s="174">
        <v>6.6</v>
      </c>
      <c r="BB277" s="172" t="str">
        <f t="shared" ca="1" si="187"/>
        <v/>
      </c>
      <c r="BC277" s="177" t="str">
        <f>リスト!O261</f>
        <v>NG</v>
      </c>
      <c r="BD277" s="176" t="str">
        <f t="shared" ca="1" si="188"/>
        <v/>
      </c>
      <c r="BE277" s="193">
        <f t="shared" ca="1" si="189"/>
        <v>0</v>
      </c>
      <c r="BF277" s="194">
        <f t="shared" ca="1" si="221"/>
        <v>0</v>
      </c>
      <c r="BG277" s="173">
        <v>1.6</v>
      </c>
      <c r="BH277" s="174">
        <v>2.4</v>
      </c>
      <c r="BI277" s="172" t="str">
        <f t="shared" ca="1" si="190"/>
        <v/>
      </c>
      <c r="BJ277" s="140"/>
      <c r="BK277" s="140"/>
      <c r="BL277" s="178" t="str">
        <f>リスト!P261</f>
        <v>NG</v>
      </c>
      <c r="BM277" s="176" t="str">
        <f t="shared" ca="1" si="191"/>
        <v/>
      </c>
      <c r="BN277" s="193" t="str">
        <f t="shared" ca="1" si="192"/>
        <v/>
      </c>
      <c r="BO277" s="194" t="str">
        <f t="shared" ca="1" si="222"/>
        <v/>
      </c>
      <c r="BP277" s="173">
        <v>0.4</v>
      </c>
      <c r="BQ277" s="174">
        <v>0.6</v>
      </c>
      <c r="BR277" s="172" t="str">
        <f t="shared" ca="1" si="193"/>
        <v/>
      </c>
      <c r="BS277" s="175" t="str">
        <f>リスト!Q261</f>
        <v>NG</v>
      </c>
      <c r="BT277" s="176" t="str">
        <f t="shared" ca="1" si="194"/>
        <v/>
      </c>
      <c r="BU277" s="179" t="str">
        <f t="shared" ca="1" si="195"/>
        <v/>
      </c>
      <c r="BV277" s="180" t="str">
        <f t="shared" ca="1" si="223"/>
        <v/>
      </c>
      <c r="BW277" s="189">
        <v>0</v>
      </c>
      <c r="BX277" s="190">
        <v>0</v>
      </c>
      <c r="BY277" s="180" t="str">
        <f t="shared" ca="1" si="196"/>
        <v/>
      </c>
      <c r="BZ277" t="e">
        <f>リスト!#REF!</f>
        <v>#REF!</v>
      </c>
      <c r="CA277" s="290" t="e">
        <f>INDEX(リスト!X:X,MATCH($C277,リスト!$D:$D,0))</f>
        <v>#N/A</v>
      </c>
    </row>
    <row r="278" spans="1:79">
      <c r="A278" s="167">
        <f t="shared" si="203"/>
        <v>273</v>
      </c>
      <c r="B278" s="186" t="str">
        <f>リスト!C262</f>
        <v/>
      </c>
      <c r="C278" s="187">
        <f>リスト!D262</f>
        <v>0</v>
      </c>
      <c r="D278" s="188">
        <f>リスト!E262</f>
        <v>0</v>
      </c>
      <c r="E278" s="224" t="str">
        <f t="shared" ca="1" si="166"/>
        <v/>
      </c>
      <c r="F278" s="172" t="str">
        <f t="shared" ca="1" si="164"/>
        <v/>
      </c>
      <c r="G278" s="173">
        <v>6</v>
      </c>
      <c r="H278" s="174">
        <v>10</v>
      </c>
      <c r="I278" s="172" t="str">
        <f t="shared" ca="1" si="167"/>
        <v/>
      </c>
      <c r="J278" s="133"/>
      <c r="K278" s="175" t="str">
        <f>リスト!H262</f>
        <v>NG</v>
      </c>
      <c r="L278" s="176" t="str">
        <f t="shared" ca="1" si="168"/>
        <v/>
      </c>
      <c r="M278" s="171">
        <f t="shared" ca="1" si="169"/>
        <v>25</v>
      </c>
      <c r="N278" s="177" t="str">
        <f>リスト!I262</f>
        <v>NG</v>
      </c>
      <c r="O278" s="176" t="str">
        <f t="shared" ca="1" si="170"/>
        <v/>
      </c>
      <c r="P278" s="171">
        <f t="shared" ca="1" si="171"/>
        <v>14</v>
      </c>
      <c r="Q278" s="172">
        <f t="shared" ca="1" si="172"/>
        <v>0.56000000000000005</v>
      </c>
      <c r="R278" s="173">
        <v>0.56000000000000005</v>
      </c>
      <c r="S278" s="174">
        <v>0.84</v>
      </c>
      <c r="T278" s="172" t="str">
        <f t="shared" ca="1" si="173"/>
        <v/>
      </c>
      <c r="U278" s="140"/>
      <c r="V278" s="178" t="str">
        <f>リスト!J262</f>
        <v>NG</v>
      </c>
      <c r="W278" s="176" t="str">
        <f t="shared" ca="1" si="174"/>
        <v/>
      </c>
      <c r="X278" s="225">
        <f t="shared" ca="1" si="175"/>
        <v>0.47499999999999998</v>
      </c>
      <c r="Y278" s="175" t="str">
        <f>リスト!K262</f>
        <v>NG</v>
      </c>
      <c r="Z278" s="176" t="str">
        <f t="shared" ca="1" si="176"/>
        <v/>
      </c>
      <c r="AA278" s="179">
        <f t="shared" ca="1" si="177"/>
        <v>3</v>
      </c>
      <c r="AB278" s="180">
        <f t="shared" ca="1" si="178"/>
        <v>6.3157894736842106</v>
      </c>
      <c r="AC278" s="189">
        <v>8</v>
      </c>
      <c r="AD278" s="190">
        <v>12</v>
      </c>
      <c r="AE278" s="180" t="str">
        <f t="shared" ca="1" si="165"/>
        <v/>
      </c>
      <c r="AF278" s="140"/>
      <c r="AG278" s="177" t="str">
        <f>リスト!L262</f>
        <v>NG</v>
      </c>
      <c r="AH278" s="176" t="str">
        <f t="shared" ca="1" si="179"/>
        <v/>
      </c>
      <c r="AI278" s="229">
        <f t="shared" ca="1" si="197"/>
        <v>144</v>
      </c>
      <c r="AJ278" s="183">
        <f t="shared" ca="1" si="180"/>
        <v>303.15789473684214</v>
      </c>
      <c r="AK278" s="184">
        <v>200</v>
      </c>
      <c r="AL278" s="185">
        <v>300</v>
      </c>
      <c r="AM278" s="183" t="str">
        <f t="shared" ca="1" si="181"/>
        <v/>
      </c>
      <c r="AN278" s="175" t="str">
        <f>リスト!M262</f>
        <v>NG</v>
      </c>
      <c r="AO278" s="176" t="str">
        <f t="shared" ca="1" si="182"/>
        <v/>
      </c>
      <c r="AP278" s="179">
        <f t="shared" ca="1" si="183"/>
        <v>6</v>
      </c>
      <c r="AQ278" s="172">
        <f t="shared" ca="1" si="219"/>
        <v>4.166666666666667</v>
      </c>
      <c r="AR278" s="191">
        <v>4</v>
      </c>
      <c r="AS278" s="192">
        <v>6</v>
      </c>
      <c r="AT278" s="172" t="str">
        <f t="shared" ca="1" si="184"/>
        <v/>
      </c>
      <c r="AU278" s="122"/>
      <c r="AV278" s="175" t="str">
        <f>リスト!N262</f>
        <v>NG</v>
      </c>
      <c r="AW278" s="176" t="str">
        <f t="shared" ca="1" si="185"/>
        <v/>
      </c>
      <c r="AX278" s="193">
        <f t="shared" ca="1" si="186"/>
        <v>0</v>
      </c>
      <c r="AY278" s="194">
        <f t="shared" ca="1" si="220"/>
        <v>0</v>
      </c>
      <c r="AZ278" s="173">
        <v>4.4000000000000004</v>
      </c>
      <c r="BA278" s="174">
        <v>6.6</v>
      </c>
      <c r="BB278" s="172" t="str">
        <f t="shared" ca="1" si="187"/>
        <v/>
      </c>
      <c r="BC278" s="177" t="str">
        <f>リスト!O262</f>
        <v>NG</v>
      </c>
      <c r="BD278" s="176" t="str">
        <f t="shared" ca="1" si="188"/>
        <v/>
      </c>
      <c r="BE278" s="193">
        <f t="shared" ca="1" si="189"/>
        <v>0</v>
      </c>
      <c r="BF278" s="194">
        <f t="shared" ca="1" si="221"/>
        <v>0</v>
      </c>
      <c r="BG278" s="173">
        <v>1.6</v>
      </c>
      <c r="BH278" s="174">
        <v>2.4</v>
      </c>
      <c r="BI278" s="172" t="str">
        <f t="shared" ca="1" si="190"/>
        <v/>
      </c>
      <c r="BJ278" s="140"/>
      <c r="BK278" s="140"/>
      <c r="BL278" s="178" t="str">
        <f>リスト!P262</f>
        <v>NG</v>
      </c>
      <c r="BM278" s="176" t="str">
        <f t="shared" ca="1" si="191"/>
        <v/>
      </c>
      <c r="BN278" s="193" t="str">
        <f t="shared" ca="1" si="192"/>
        <v/>
      </c>
      <c r="BO278" s="194" t="str">
        <f t="shared" ca="1" si="222"/>
        <v/>
      </c>
      <c r="BP278" s="173">
        <v>0.4</v>
      </c>
      <c r="BQ278" s="174">
        <v>0.6</v>
      </c>
      <c r="BR278" s="172" t="str">
        <f t="shared" ca="1" si="193"/>
        <v/>
      </c>
      <c r="BS278" s="175" t="str">
        <f>リスト!Q262</f>
        <v>NG</v>
      </c>
      <c r="BT278" s="176" t="str">
        <f t="shared" ca="1" si="194"/>
        <v/>
      </c>
      <c r="BU278" s="179" t="str">
        <f t="shared" ca="1" si="195"/>
        <v/>
      </c>
      <c r="BV278" s="180" t="str">
        <f t="shared" ca="1" si="223"/>
        <v/>
      </c>
      <c r="BW278" s="189">
        <v>0</v>
      </c>
      <c r="BX278" s="190">
        <v>0</v>
      </c>
      <c r="BY278" s="180" t="str">
        <f t="shared" ca="1" si="196"/>
        <v/>
      </c>
      <c r="BZ278" t="e">
        <f>リスト!#REF!</f>
        <v>#REF!</v>
      </c>
      <c r="CA278" s="290" t="e">
        <f>INDEX(リスト!X:X,MATCH($C278,リスト!$D:$D,0))</f>
        <v>#N/A</v>
      </c>
    </row>
    <row r="279" spans="1:79">
      <c r="A279" s="167">
        <f t="shared" si="203"/>
        <v>274</v>
      </c>
      <c r="B279" s="186" t="str">
        <f>リスト!C263</f>
        <v/>
      </c>
      <c r="C279" s="187">
        <f>リスト!D263</f>
        <v>0</v>
      </c>
      <c r="D279" s="188">
        <f>リスト!E263</f>
        <v>0</v>
      </c>
      <c r="E279" s="224" t="str">
        <f t="shared" ca="1" si="166"/>
        <v/>
      </c>
      <c r="F279" s="172" t="str">
        <f t="shared" ca="1" si="164"/>
        <v/>
      </c>
      <c r="G279" s="173">
        <v>6</v>
      </c>
      <c r="H279" s="174">
        <v>10</v>
      </c>
      <c r="I279" s="172" t="str">
        <f t="shared" ca="1" si="167"/>
        <v/>
      </c>
      <c r="J279" s="133"/>
      <c r="K279" s="175" t="str">
        <f>リスト!H263</f>
        <v>NG</v>
      </c>
      <c r="L279" s="176" t="str">
        <f t="shared" ca="1" si="168"/>
        <v/>
      </c>
      <c r="M279" s="171">
        <f t="shared" ca="1" si="169"/>
        <v>13</v>
      </c>
      <c r="N279" s="177" t="str">
        <f>リスト!I263</f>
        <v>NG</v>
      </c>
      <c r="O279" s="176" t="str">
        <f t="shared" ca="1" si="170"/>
        <v/>
      </c>
      <c r="P279" s="171">
        <f t="shared" ca="1" si="171"/>
        <v>4</v>
      </c>
      <c r="Q279" s="172">
        <f t="shared" ca="1" si="172"/>
        <v>0.30769230769230771</v>
      </c>
      <c r="R279" s="173">
        <v>0.56000000000000005</v>
      </c>
      <c r="S279" s="174">
        <v>0.84</v>
      </c>
      <c r="T279" s="172" t="str">
        <f t="shared" ca="1" si="173"/>
        <v/>
      </c>
      <c r="U279" s="140"/>
      <c r="V279" s="178" t="str">
        <f>リスト!J263</f>
        <v>NG</v>
      </c>
      <c r="W279" s="176" t="str">
        <f t="shared" ca="1" si="174"/>
        <v/>
      </c>
      <c r="X279" s="225">
        <f t="shared" ca="1" si="175"/>
        <v>0.27100000000000002</v>
      </c>
      <c r="Y279" s="175" t="str">
        <f>リスト!K263</f>
        <v>NG</v>
      </c>
      <c r="Z279" s="176" t="str">
        <f t="shared" ca="1" si="176"/>
        <v/>
      </c>
      <c r="AA279" s="179">
        <f t="shared" ca="1" si="177"/>
        <v>10</v>
      </c>
      <c r="AB279" s="180">
        <f t="shared" ca="1" si="178"/>
        <v>36.900369003690031</v>
      </c>
      <c r="AC279" s="189">
        <v>8</v>
      </c>
      <c r="AD279" s="190">
        <v>12</v>
      </c>
      <c r="AE279" s="180" t="str">
        <f t="shared" ca="1" si="165"/>
        <v/>
      </c>
      <c r="AF279" s="140"/>
      <c r="AG279" s="177" t="str">
        <f>リスト!L263</f>
        <v>NG</v>
      </c>
      <c r="AH279" s="176" t="str">
        <f t="shared" ca="1" si="179"/>
        <v/>
      </c>
      <c r="AI279" s="229">
        <f t="shared" ca="1" si="197"/>
        <v>61</v>
      </c>
      <c r="AJ279" s="183">
        <f t="shared" ca="1" si="180"/>
        <v>225.09225092250921</v>
      </c>
      <c r="AK279" s="184">
        <v>200</v>
      </c>
      <c r="AL279" s="185">
        <v>300</v>
      </c>
      <c r="AM279" s="183" t="str">
        <f t="shared" ca="1" si="181"/>
        <v/>
      </c>
      <c r="AN279" s="175" t="str">
        <f>リスト!M263</f>
        <v>NG</v>
      </c>
      <c r="AO279" s="176" t="str">
        <f t="shared" ca="1" si="182"/>
        <v/>
      </c>
      <c r="AP279" s="179">
        <f t="shared" ca="1" si="183"/>
        <v>4</v>
      </c>
      <c r="AQ279" s="172">
        <f t="shared" ca="1" si="219"/>
        <v>6.557377049180328</v>
      </c>
      <c r="AR279" s="191">
        <v>4</v>
      </c>
      <c r="AS279" s="192">
        <v>6</v>
      </c>
      <c r="AT279" s="172" t="str">
        <f t="shared" ca="1" si="184"/>
        <v/>
      </c>
      <c r="AU279" s="122"/>
      <c r="AV279" s="175" t="str">
        <f>リスト!N263</f>
        <v>NG</v>
      </c>
      <c r="AW279" s="176" t="str">
        <f t="shared" ca="1" si="185"/>
        <v/>
      </c>
      <c r="AX279" s="193">
        <f t="shared" ca="1" si="186"/>
        <v>0</v>
      </c>
      <c r="AY279" s="194">
        <f t="shared" ca="1" si="220"/>
        <v>0</v>
      </c>
      <c r="AZ279" s="173">
        <v>4.4000000000000004</v>
      </c>
      <c r="BA279" s="174">
        <v>6.6</v>
      </c>
      <c r="BB279" s="172" t="str">
        <f t="shared" ca="1" si="187"/>
        <v/>
      </c>
      <c r="BC279" s="177" t="str">
        <f>リスト!O263</f>
        <v>NG</v>
      </c>
      <c r="BD279" s="176" t="str">
        <f t="shared" ca="1" si="188"/>
        <v/>
      </c>
      <c r="BE279" s="193">
        <f t="shared" ca="1" si="189"/>
        <v>0</v>
      </c>
      <c r="BF279" s="194">
        <f t="shared" ca="1" si="221"/>
        <v>0</v>
      </c>
      <c r="BG279" s="173">
        <v>1.6</v>
      </c>
      <c r="BH279" s="174">
        <v>2.4</v>
      </c>
      <c r="BI279" s="172" t="str">
        <f t="shared" ca="1" si="190"/>
        <v/>
      </c>
      <c r="BJ279" s="140"/>
      <c r="BK279" s="140"/>
      <c r="BL279" s="178" t="str">
        <f>リスト!P263</f>
        <v>NG</v>
      </c>
      <c r="BM279" s="176" t="str">
        <f t="shared" ca="1" si="191"/>
        <v/>
      </c>
      <c r="BN279" s="193" t="str">
        <f t="shared" ca="1" si="192"/>
        <v/>
      </c>
      <c r="BO279" s="194" t="str">
        <f t="shared" ca="1" si="222"/>
        <v/>
      </c>
      <c r="BP279" s="173">
        <v>0.4</v>
      </c>
      <c r="BQ279" s="174">
        <v>0.6</v>
      </c>
      <c r="BR279" s="172" t="str">
        <f t="shared" ca="1" si="193"/>
        <v/>
      </c>
      <c r="BS279" s="175" t="str">
        <f>リスト!Q263</f>
        <v>NG</v>
      </c>
      <c r="BT279" s="176" t="str">
        <f t="shared" ca="1" si="194"/>
        <v/>
      </c>
      <c r="BU279" s="179" t="str">
        <f t="shared" ca="1" si="195"/>
        <v/>
      </c>
      <c r="BV279" s="180" t="str">
        <f t="shared" ca="1" si="223"/>
        <v/>
      </c>
      <c r="BW279" s="189">
        <v>0</v>
      </c>
      <c r="BX279" s="190">
        <v>0</v>
      </c>
      <c r="BY279" s="180" t="str">
        <f t="shared" ca="1" si="196"/>
        <v/>
      </c>
      <c r="BZ279" t="e">
        <f>リスト!#REF!</f>
        <v>#REF!</v>
      </c>
      <c r="CA279" s="290" t="e">
        <f>INDEX(リスト!X:X,MATCH($C279,リスト!$D:$D,0))</f>
        <v>#N/A</v>
      </c>
    </row>
    <row r="280" spans="1:79">
      <c r="A280" s="167">
        <f t="shared" si="203"/>
        <v>275</v>
      </c>
      <c r="B280" s="186" t="str">
        <f>リスト!C264</f>
        <v/>
      </c>
      <c r="C280" s="187">
        <f>リスト!D264</f>
        <v>0</v>
      </c>
      <c r="D280" s="188">
        <f>リスト!E264</f>
        <v>0</v>
      </c>
      <c r="E280" s="224" t="str">
        <f t="shared" ca="1" si="166"/>
        <v/>
      </c>
      <c r="F280" s="172" t="str">
        <f t="shared" ca="1" si="164"/>
        <v/>
      </c>
      <c r="G280" s="173">
        <v>6</v>
      </c>
      <c r="H280" s="174">
        <v>10</v>
      </c>
      <c r="I280" s="172" t="str">
        <f t="shared" ca="1" si="167"/>
        <v/>
      </c>
      <c r="J280" s="133"/>
      <c r="K280" s="175" t="str">
        <f>リスト!H264</f>
        <v>NG</v>
      </c>
      <c r="L280" s="176" t="str">
        <f t="shared" ca="1" si="168"/>
        <v/>
      </c>
      <c r="M280" s="171">
        <f t="shared" ca="1" si="169"/>
        <v>0</v>
      </c>
      <c r="N280" s="177" t="str">
        <f>リスト!I264</f>
        <v>NG</v>
      </c>
      <c r="O280" s="176" t="str">
        <f t="shared" ca="1" si="170"/>
        <v/>
      </c>
      <c r="P280" s="171" t="str">
        <f t="shared" ca="1" si="171"/>
        <v/>
      </c>
      <c r="Q280" s="172" t="str">
        <f t="shared" ca="1" si="172"/>
        <v/>
      </c>
      <c r="R280" s="173">
        <v>0.56000000000000005</v>
      </c>
      <c r="S280" s="174">
        <v>0.84</v>
      </c>
      <c r="T280" s="172" t="str">
        <f t="shared" ca="1" si="173"/>
        <v/>
      </c>
      <c r="U280" s="140"/>
      <c r="V280" s="178" t="str">
        <f>リスト!J264</f>
        <v>NG</v>
      </c>
      <c r="W280" s="176" t="str">
        <f t="shared" ca="1" si="174"/>
        <v/>
      </c>
      <c r="X280" s="225">
        <f t="shared" ca="1" si="175"/>
        <v>0</v>
      </c>
      <c r="Y280" s="175" t="str">
        <f>リスト!K264</f>
        <v>NG</v>
      </c>
      <c r="Z280" s="176" t="str">
        <f t="shared" ca="1" si="176"/>
        <v/>
      </c>
      <c r="AA280" s="179" t="str">
        <f t="shared" ca="1" si="177"/>
        <v/>
      </c>
      <c r="AB280" s="180" t="str">
        <f t="shared" ca="1" si="178"/>
        <v/>
      </c>
      <c r="AC280" s="189">
        <v>8</v>
      </c>
      <c r="AD280" s="190">
        <v>12</v>
      </c>
      <c r="AE280" s="180" t="str">
        <f t="shared" ca="1" si="165"/>
        <v/>
      </c>
      <c r="AF280" s="140"/>
      <c r="AG280" s="177" t="str">
        <f>リスト!L264</f>
        <v>NG</v>
      </c>
      <c r="AH280" s="176" t="str">
        <f t="shared" ca="1" si="179"/>
        <v/>
      </c>
      <c r="AI280" s="229">
        <f t="shared" ca="1" si="197"/>
        <v>393</v>
      </c>
      <c r="AJ280" s="183" t="str">
        <f t="shared" ca="1" si="180"/>
        <v/>
      </c>
      <c r="AK280" s="184">
        <v>200</v>
      </c>
      <c r="AL280" s="185">
        <v>300</v>
      </c>
      <c r="AM280" s="183" t="str">
        <f t="shared" ca="1" si="181"/>
        <v/>
      </c>
      <c r="AN280" s="175" t="str">
        <f>リスト!M264</f>
        <v>NG</v>
      </c>
      <c r="AO280" s="176" t="str">
        <f t="shared" ca="1" si="182"/>
        <v/>
      </c>
      <c r="AP280" s="179">
        <f t="shared" ca="1" si="183"/>
        <v>0</v>
      </c>
      <c r="AQ280" s="172">
        <f t="shared" ca="1" si="219"/>
        <v>0</v>
      </c>
      <c r="AR280" s="191">
        <v>4</v>
      </c>
      <c r="AS280" s="192">
        <v>6</v>
      </c>
      <c r="AT280" s="172" t="str">
        <f t="shared" ca="1" si="184"/>
        <v/>
      </c>
      <c r="AU280" s="122"/>
      <c r="AV280" s="175" t="str">
        <f>リスト!N264</f>
        <v>NG</v>
      </c>
      <c r="AW280" s="176" t="str">
        <f t="shared" ca="1" si="185"/>
        <v/>
      </c>
      <c r="AX280" s="193">
        <f t="shared" ca="1" si="186"/>
        <v>0</v>
      </c>
      <c r="AY280" s="194" t="str">
        <f t="shared" ca="1" si="220"/>
        <v/>
      </c>
      <c r="AZ280" s="173">
        <v>4.4000000000000004</v>
      </c>
      <c r="BA280" s="174">
        <v>6.6</v>
      </c>
      <c r="BB280" s="172" t="str">
        <f t="shared" ca="1" si="187"/>
        <v/>
      </c>
      <c r="BC280" s="177" t="str">
        <f>リスト!O264</f>
        <v>NG</v>
      </c>
      <c r="BD280" s="176" t="str">
        <f t="shared" ca="1" si="188"/>
        <v/>
      </c>
      <c r="BE280" s="193" t="str">
        <f t="shared" ca="1" si="189"/>
        <v/>
      </c>
      <c r="BF280" s="194" t="str">
        <f t="shared" ca="1" si="221"/>
        <v/>
      </c>
      <c r="BG280" s="173">
        <v>1.6</v>
      </c>
      <c r="BH280" s="174">
        <v>2.4</v>
      </c>
      <c r="BI280" s="172" t="str">
        <f t="shared" ca="1" si="190"/>
        <v/>
      </c>
      <c r="BJ280" s="140"/>
      <c r="BK280" s="140"/>
      <c r="BL280" s="178" t="str">
        <f>リスト!P264</f>
        <v>NG</v>
      </c>
      <c r="BM280" s="176" t="str">
        <f t="shared" ca="1" si="191"/>
        <v/>
      </c>
      <c r="BN280" s="193" t="str">
        <f t="shared" ca="1" si="192"/>
        <v/>
      </c>
      <c r="BO280" s="194" t="str">
        <f t="shared" ca="1" si="222"/>
        <v/>
      </c>
      <c r="BP280" s="173">
        <v>0.4</v>
      </c>
      <c r="BQ280" s="174">
        <v>0.6</v>
      </c>
      <c r="BR280" s="172" t="str">
        <f t="shared" ca="1" si="193"/>
        <v/>
      </c>
      <c r="BS280" s="175" t="str">
        <f>リスト!Q264</f>
        <v>NG</v>
      </c>
      <c r="BT280" s="176" t="str">
        <f t="shared" ca="1" si="194"/>
        <v/>
      </c>
      <c r="BU280" s="179" t="str">
        <f t="shared" ca="1" si="195"/>
        <v/>
      </c>
      <c r="BV280" s="180" t="str">
        <f t="shared" ca="1" si="223"/>
        <v/>
      </c>
      <c r="BW280" s="189">
        <v>0</v>
      </c>
      <c r="BX280" s="190">
        <v>0</v>
      </c>
      <c r="BY280" s="180" t="str">
        <f t="shared" ca="1" si="196"/>
        <v/>
      </c>
      <c r="BZ280" t="e">
        <f>リスト!#REF!</f>
        <v>#REF!</v>
      </c>
      <c r="CA280" s="290" t="e">
        <f>INDEX(リスト!X:X,MATCH($C280,リスト!$D:$D,0))</f>
        <v>#N/A</v>
      </c>
    </row>
    <row r="281" spans="1:79">
      <c r="A281" s="167">
        <f t="shared" si="203"/>
        <v>276</v>
      </c>
      <c r="B281" s="186" t="str">
        <f>リスト!C265</f>
        <v/>
      </c>
      <c r="C281" s="187">
        <f>リスト!D265</f>
        <v>0</v>
      </c>
      <c r="D281" s="188">
        <f>リスト!E265</f>
        <v>0</v>
      </c>
      <c r="E281" s="224" t="str">
        <f t="shared" ca="1" si="166"/>
        <v/>
      </c>
      <c r="F281" s="172" t="str">
        <f t="shared" ca="1" si="164"/>
        <v/>
      </c>
      <c r="G281" s="173">
        <v>6</v>
      </c>
      <c r="H281" s="174">
        <v>10</v>
      </c>
      <c r="I281" s="172" t="str">
        <f t="shared" ca="1" si="167"/>
        <v/>
      </c>
      <c r="J281" s="133"/>
      <c r="K281" s="175" t="str">
        <f>リスト!H265</f>
        <v>NG</v>
      </c>
      <c r="L281" s="176" t="str">
        <f t="shared" ca="1" si="168"/>
        <v/>
      </c>
      <c r="M281" s="171">
        <f t="shared" ca="1" si="169"/>
        <v>0</v>
      </c>
      <c r="N281" s="177" t="str">
        <f>リスト!I265</f>
        <v>NG</v>
      </c>
      <c r="O281" s="176" t="str">
        <f t="shared" ca="1" si="170"/>
        <v/>
      </c>
      <c r="P281" s="171" t="str">
        <f t="shared" ca="1" si="171"/>
        <v/>
      </c>
      <c r="Q281" s="172" t="str">
        <f t="shared" ca="1" si="172"/>
        <v/>
      </c>
      <c r="R281" s="173">
        <v>0.56000000000000005</v>
      </c>
      <c r="S281" s="174">
        <v>0.84</v>
      </c>
      <c r="T281" s="172" t="str">
        <f t="shared" ca="1" si="173"/>
        <v/>
      </c>
      <c r="U281" s="140"/>
      <c r="V281" s="178" t="str">
        <f>リスト!J265</f>
        <v>NG</v>
      </c>
      <c r="W281" s="176" t="str">
        <f t="shared" ca="1" si="174"/>
        <v/>
      </c>
      <c r="X281" s="225">
        <f t="shared" ca="1" si="175"/>
        <v>0</v>
      </c>
      <c r="Y281" s="175" t="str">
        <f>リスト!K265</f>
        <v>NG</v>
      </c>
      <c r="Z281" s="176" t="str">
        <f t="shared" ca="1" si="176"/>
        <v/>
      </c>
      <c r="AA281" s="179" t="str">
        <f t="shared" ca="1" si="177"/>
        <v/>
      </c>
      <c r="AB281" s="180" t="str">
        <f t="shared" ca="1" si="178"/>
        <v/>
      </c>
      <c r="AC281" s="189">
        <v>8</v>
      </c>
      <c r="AD281" s="190">
        <v>12</v>
      </c>
      <c r="AE281" s="180" t="str">
        <f t="shared" ca="1" si="165"/>
        <v/>
      </c>
      <c r="AF281" s="140"/>
      <c r="AG281" s="177" t="str">
        <f>リスト!L265</f>
        <v>NG</v>
      </c>
      <c r="AH281" s="176" t="str">
        <f t="shared" ca="1" si="179"/>
        <v/>
      </c>
      <c r="AI281" s="229">
        <f t="shared" ca="1" si="197"/>
        <v>112</v>
      </c>
      <c r="AJ281" s="183" t="str">
        <f t="shared" ca="1" si="180"/>
        <v/>
      </c>
      <c r="AK281" s="184">
        <v>200</v>
      </c>
      <c r="AL281" s="185">
        <v>300</v>
      </c>
      <c r="AM281" s="183" t="str">
        <f t="shared" ca="1" si="181"/>
        <v/>
      </c>
      <c r="AN281" s="175" t="str">
        <f>リスト!M265</f>
        <v>NG</v>
      </c>
      <c r="AO281" s="176" t="str">
        <f t="shared" ca="1" si="182"/>
        <v/>
      </c>
      <c r="AP281" s="179">
        <f t="shared" ca="1" si="183"/>
        <v>0</v>
      </c>
      <c r="AQ281" s="172">
        <f t="shared" ca="1" si="219"/>
        <v>0</v>
      </c>
      <c r="AR281" s="191">
        <v>4</v>
      </c>
      <c r="AS281" s="192">
        <v>6</v>
      </c>
      <c r="AT281" s="172" t="str">
        <f t="shared" ca="1" si="184"/>
        <v/>
      </c>
      <c r="AU281" s="122"/>
      <c r="AV281" s="175" t="str">
        <f>リスト!N265</f>
        <v>NG</v>
      </c>
      <c r="AW281" s="176" t="str">
        <f t="shared" ca="1" si="185"/>
        <v/>
      </c>
      <c r="AX281" s="193">
        <f t="shared" ca="1" si="186"/>
        <v>0</v>
      </c>
      <c r="AY281" s="194" t="str">
        <f t="shared" ca="1" si="220"/>
        <v/>
      </c>
      <c r="AZ281" s="173">
        <v>4.4000000000000004</v>
      </c>
      <c r="BA281" s="174">
        <v>6.6</v>
      </c>
      <c r="BB281" s="172" t="str">
        <f t="shared" ca="1" si="187"/>
        <v/>
      </c>
      <c r="BC281" s="177" t="str">
        <f>リスト!O265</f>
        <v>NG</v>
      </c>
      <c r="BD281" s="176" t="str">
        <f t="shared" ca="1" si="188"/>
        <v/>
      </c>
      <c r="BE281" s="193" t="str">
        <f t="shared" ca="1" si="189"/>
        <v/>
      </c>
      <c r="BF281" s="194" t="str">
        <f t="shared" ca="1" si="221"/>
        <v/>
      </c>
      <c r="BG281" s="173">
        <v>1.6</v>
      </c>
      <c r="BH281" s="174">
        <v>2.4</v>
      </c>
      <c r="BI281" s="172" t="str">
        <f t="shared" ca="1" si="190"/>
        <v/>
      </c>
      <c r="BJ281" s="140"/>
      <c r="BK281" s="140"/>
      <c r="BL281" s="178" t="str">
        <f>リスト!P265</f>
        <v>NG</v>
      </c>
      <c r="BM281" s="176" t="str">
        <f t="shared" ca="1" si="191"/>
        <v/>
      </c>
      <c r="BN281" s="193" t="str">
        <f t="shared" ca="1" si="192"/>
        <v/>
      </c>
      <c r="BO281" s="194" t="str">
        <f t="shared" ca="1" si="222"/>
        <v/>
      </c>
      <c r="BP281" s="173">
        <v>0.4</v>
      </c>
      <c r="BQ281" s="174">
        <v>0.6</v>
      </c>
      <c r="BR281" s="172" t="str">
        <f t="shared" ca="1" si="193"/>
        <v/>
      </c>
      <c r="BS281" s="175" t="str">
        <f>リスト!Q265</f>
        <v>NG</v>
      </c>
      <c r="BT281" s="176" t="str">
        <f t="shared" ca="1" si="194"/>
        <v/>
      </c>
      <c r="BU281" s="179" t="str">
        <f t="shared" ca="1" si="195"/>
        <v/>
      </c>
      <c r="BV281" s="180" t="str">
        <f t="shared" ca="1" si="223"/>
        <v/>
      </c>
      <c r="BW281" s="189">
        <v>0</v>
      </c>
      <c r="BX281" s="190">
        <v>0</v>
      </c>
      <c r="BY281" s="180" t="str">
        <f t="shared" ca="1" si="196"/>
        <v/>
      </c>
      <c r="BZ281" t="e">
        <f>リスト!#REF!</f>
        <v>#REF!</v>
      </c>
      <c r="CA281" s="290" t="e">
        <f>INDEX(リスト!X:X,MATCH($C281,リスト!$D:$D,0))</f>
        <v>#N/A</v>
      </c>
    </row>
    <row r="282" spans="1:79">
      <c r="A282" s="167">
        <f t="shared" si="203"/>
        <v>277</v>
      </c>
      <c r="B282" s="186" t="str">
        <f>リスト!C266</f>
        <v/>
      </c>
      <c r="C282" s="187">
        <f>リスト!D266</f>
        <v>0</v>
      </c>
      <c r="D282" s="188">
        <f>リスト!E266</f>
        <v>0</v>
      </c>
      <c r="E282" s="224" t="str">
        <f t="shared" ca="1" si="166"/>
        <v/>
      </c>
      <c r="F282" s="172" t="str">
        <f t="shared" ca="1" si="164"/>
        <v/>
      </c>
      <c r="G282" s="173">
        <v>6</v>
      </c>
      <c r="H282" s="174">
        <v>10</v>
      </c>
      <c r="I282" s="172" t="str">
        <f t="shared" ca="1" si="167"/>
        <v/>
      </c>
      <c r="J282" s="133"/>
      <c r="K282" s="175" t="str">
        <f>リスト!H266</f>
        <v>NG</v>
      </c>
      <c r="L282" s="176" t="str">
        <f t="shared" ca="1" si="168"/>
        <v/>
      </c>
      <c r="M282" s="171">
        <f t="shared" ca="1" si="169"/>
        <v>0</v>
      </c>
      <c r="N282" s="177" t="str">
        <f>リスト!I266</f>
        <v>NG</v>
      </c>
      <c r="O282" s="176" t="str">
        <f t="shared" ca="1" si="170"/>
        <v/>
      </c>
      <c r="P282" s="171" t="str">
        <f t="shared" ca="1" si="171"/>
        <v/>
      </c>
      <c r="Q282" s="172" t="str">
        <f t="shared" ca="1" si="172"/>
        <v/>
      </c>
      <c r="R282" s="173">
        <v>0.56000000000000005</v>
      </c>
      <c r="S282" s="174">
        <v>0.84</v>
      </c>
      <c r="T282" s="172" t="str">
        <f t="shared" ca="1" si="173"/>
        <v/>
      </c>
      <c r="U282" s="140"/>
      <c r="V282" s="178" t="str">
        <f>リスト!J266</f>
        <v>NG</v>
      </c>
      <c r="W282" s="176" t="str">
        <f t="shared" ca="1" si="174"/>
        <v/>
      </c>
      <c r="X282" s="225">
        <f t="shared" ca="1" si="175"/>
        <v>0</v>
      </c>
      <c r="Y282" s="175" t="str">
        <f>リスト!K266</f>
        <v>NG</v>
      </c>
      <c r="Z282" s="176" t="str">
        <f t="shared" ca="1" si="176"/>
        <v/>
      </c>
      <c r="AA282" s="179" t="str">
        <f t="shared" ca="1" si="177"/>
        <v/>
      </c>
      <c r="AB282" s="180" t="str">
        <f t="shared" ca="1" si="178"/>
        <v/>
      </c>
      <c r="AC282" s="189">
        <v>8</v>
      </c>
      <c r="AD282" s="190">
        <v>12</v>
      </c>
      <c r="AE282" s="180" t="str">
        <f t="shared" ca="1" si="165"/>
        <v/>
      </c>
      <c r="AF282" s="140"/>
      <c r="AG282" s="177" t="str">
        <f>リスト!L266</f>
        <v>NG</v>
      </c>
      <c r="AH282" s="176" t="str">
        <f t="shared" ca="1" si="179"/>
        <v/>
      </c>
      <c r="AI282" s="229">
        <f t="shared" ca="1" si="197"/>
        <v>69</v>
      </c>
      <c r="AJ282" s="183" t="str">
        <f t="shared" ca="1" si="180"/>
        <v/>
      </c>
      <c r="AK282" s="184">
        <v>200</v>
      </c>
      <c r="AL282" s="185">
        <v>300</v>
      </c>
      <c r="AM282" s="183" t="str">
        <f t="shared" ca="1" si="181"/>
        <v/>
      </c>
      <c r="AN282" s="175" t="str">
        <f>リスト!M266</f>
        <v>NG</v>
      </c>
      <c r="AO282" s="176" t="str">
        <f t="shared" ca="1" si="182"/>
        <v/>
      </c>
      <c r="AP282" s="179">
        <f t="shared" ca="1" si="183"/>
        <v>6</v>
      </c>
      <c r="AQ282" s="172">
        <f t="shared" ca="1" si="219"/>
        <v>8.695652173913043</v>
      </c>
      <c r="AR282" s="191">
        <v>4</v>
      </c>
      <c r="AS282" s="192">
        <v>6</v>
      </c>
      <c r="AT282" s="172" t="str">
        <f t="shared" ca="1" si="184"/>
        <v/>
      </c>
      <c r="AU282" s="122"/>
      <c r="AV282" s="175" t="str">
        <f>リスト!N266</f>
        <v>NG</v>
      </c>
      <c r="AW282" s="176" t="str">
        <f t="shared" ca="1" si="185"/>
        <v/>
      </c>
      <c r="AX282" s="193">
        <f t="shared" ca="1" si="186"/>
        <v>0</v>
      </c>
      <c r="AY282" s="194" t="str">
        <f t="shared" ca="1" si="220"/>
        <v/>
      </c>
      <c r="AZ282" s="173">
        <v>4.4000000000000004</v>
      </c>
      <c r="BA282" s="174">
        <v>6.6</v>
      </c>
      <c r="BB282" s="172" t="str">
        <f t="shared" ca="1" si="187"/>
        <v/>
      </c>
      <c r="BC282" s="177" t="str">
        <f>リスト!O266</f>
        <v>NG</v>
      </c>
      <c r="BD282" s="176" t="str">
        <f t="shared" ca="1" si="188"/>
        <v/>
      </c>
      <c r="BE282" s="193" t="str">
        <f t="shared" ca="1" si="189"/>
        <v/>
      </c>
      <c r="BF282" s="194" t="str">
        <f t="shared" ca="1" si="221"/>
        <v/>
      </c>
      <c r="BG282" s="173">
        <v>1.6</v>
      </c>
      <c r="BH282" s="174">
        <v>2.4</v>
      </c>
      <c r="BI282" s="172" t="str">
        <f t="shared" ca="1" si="190"/>
        <v/>
      </c>
      <c r="BJ282" s="140"/>
      <c r="BK282" s="140"/>
      <c r="BL282" s="178" t="str">
        <f>リスト!P266</f>
        <v>NG</v>
      </c>
      <c r="BM282" s="176" t="str">
        <f t="shared" ca="1" si="191"/>
        <v/>
      </c>
      <c r="BN282" s="193" t="str">
        <f t="shared" ca="1" si="192"/>
        <v/>
      </c>
      <c r="BO282" s="194" t="str">
        <f t="shared" ca="1" si="222"/>
        <v/>
      </c>
      <c r="BP282" s="173">
        <v>0.4</v>
      </c>
      <c r="BQ282" s="174">
        <v>0.6</v>
      </c>
      <c r="BR282" s="172" t="str">
        <f t="shared" ca="1" si="193"/>
        <v/>
      </c>
      <c r="BS282" s="175" t="str">
        <f>リスト!Q266</f>
        <v>NG</v>
      </c>
      <c r="BT282" s="176" t="str">
        <f t="shared" ca="1" si="194"/>
        <v/>
      </c>
      <c r="BU282" s="179" t="str">
        <f t="shared" ca="1" si="195"/>
        <v/>
      </c>
      <c r="BV282" s="180" t="str">
        <f t="shared" ca="1" si="223"/>
        <v/>
      </c>
      <c r="BW282" s="189">
        <v>0</v>
      </c>
      <c r="BX282" s="190">
        <v>0</v>
      </c>
      <c r="BY282" s="180" t="str">
        <f t="shared" ca="1" si="196"/>
        <v/>
      </c>
      <c r="BZ282" t="e">
        <f>リスト!#REF!</f>
        <v>#REF!</v>
      </c>
      <c r="CA282" s="290" t="e">
        <f>INDEX(リスト!X:X,MATCH($C282,リスト!$D:$D,0))</f>
        <v>#N/A</v>
      </c>
    </row>
    <row r="283" spans="1:79">
      <c r="A283" s="167">
        <f t="shared" si="203"/>
        <v>278</v>
      </c>
      <c r="B283" s="186" t="str">
        <f>リスト!C267</f>
        <v/>
      </c>
      <c r="C283" s="187">
        <f>リスト!D267</f>
        <v>0</v>
      </c>
      <c r="D283" s="188">
        <f>リスト!E267</f>
        <v>0</v>
      </c>
      <c r="E283" s="224" t="str">
        <f t="shared" ca="1" si="166"/>
        <v/>
      </c>
      <c r="F283" s="172" t="str">
        <f t="shared" ca="1" si="164"/>
        <v/>
      </c>
      <c r="G283" s="173">
        <v>6</v>
      </c>
      <c r="H283" s="174">
        <v>10</v>
      </c>
      <c r="I283" s="172" t="str">
        <f t="shared" ca="1" si="167"/>
        <v/>
      </c>
      <c r="J283" s="133"/>
      <c r="K283" s="175" t="str">
        <f>リスト!H267</f>
        <v>NG</v>
      </c>
      <c r="L283" s="176" t="str">
        <f t="shared" ca="1" si="168"/>
        <v/>
      </c>
      <c r="M283" s="171">
        <f t="shared" ca="1" si="169"/>
        <v>0</v>
      </c>
      <c r="N283" s="177" t="str">
        <f>リスト!I267</f>
        <v>NG</v>
      </c>
      <c r="O283" s="176" t="str">
        <f t="shared" ca="1" si="170"/>
        <v/>
      </c>
      <c r="P283" s="171" t="str">
        <f t="shared" ca="1" si="171"/>
        <v/>
      </c>
      <c r="Q283" s="172" t="str">
        <f t="shared" ca="1" si="172"/>
        <v/>
      </c>
      <c r="R283" s="173">
        <v>0.56000000000000005</v>
      </c>
      <c r="S283" s="174">
        <v>0.84</v>
      </c>
      <c r="T283" s="172" t="str">
        <f t="shared" ca="1" si="173"/>
        <v/>
      </c>
      <c r="U283" s="140"/>
      <c r="V283" s="178" t="str">
        <f>リスト!J267</f>
        <v>NG</v>
      </c>
      <c r="W283" s="176" t="str">
        <f t="shared" ca="1" si="174"/>
        <v/>
      </c>
      <c r="X283" s="225">
        <f t="shared" ca="1" si="175"/>
        <v>0</v>
      </c>
      <c r="Y283" s="175" t="str">
        <f>リスト!K267</f>
        <v>NG</v>
      </c>
      <c r="Z283" s="176" t="str">
        <f t="shared" ca="1" si="176"/>
        <v/>
      </c>
      <c r="AA283" s="179" t="str">
        <f t="shared" ca="1" si="177"/>
        <v/>
      </c>
      <c r="AB283" s="180" t="str">
        <f t="shared" ca="1" si="178"/>
        <v/>
      </c>
      <c r="AC283" s="189">
        <v>8</v>
      </c>
      <c r="AD283" s="190">
        <v>12</v>
      </c>
      <c r="AE283" s="180" t="str">
        <f t="shared" ca="1" si="165"/>
        <v/>
      </c>
      <c r="AF283" s="140"/>
      <c r="AG283" s="177" t="str">
        <f>リスト!L267</f>
        <v>NG</v>
      </c>
      <c r="AH283" s="176" t="str">
        <f t="shared" ca="1" si="179"/>
        <v/>
      </c>
      <c r="AI283" s="229">
        <f t="shared" ca="1" si="197"/>
        <v>131</v>
      </c>
      <c r="AJ283" s="183" t="str">
        <f t="shared" ca="1" si="180"/>
        <v/>
      </c>
      <c r="AK283" s="184">
        <v>200</v>
      </c>
      <c r="AL283" s="185">
        <v>300</v>
      </c>
      <c r="AM283" s="183" t="str">
        <f t="shared" ca="1" si="181"/>
        <v/>
      </c>
      <c r="AN283" s="175" t="str">
        <f>リスト!M267</f>
        <v>NG</v>
      </c>
      <c r="AO283" s="176" t="str">
        <f t="shared" ca="1" si="182"/>
        <v/>
      </c>
      <c r="AP283" s="179">
        <f t="shared" ca="1" si="183"/>
        <v>5</v>
      </c>
      <c r="AQ283" s="172">
        <f t="shared" ca="1" si="219"/>
        <v>3.8167938931297707</v>
      </c>
      <c r="AR283" s="191">
        <v>4</v>
      </c>
      <c r="AS283" s="192">
        <v>6</v>
      </c>
      <c r="AT283" s="172" t="str">
        <f t="shared" ca="1" si="184"/>
        <v/>
      </c>
      <c r="AU283" s="122"/>
      <c r="AV283" s="175" t="str">
        <f>リスト!N267</f>
        <v>NG</v>
      </c>
      <c r="AW283" s="176" t="str">
        <f t="shared" ca="1" si="185"/>
        <v/>
      </c>
      <c r="AX283" s="193">
        <f t="shared" ca="1" si="186"/>
        <v>0</v>
      </c>
      <c r="AY283" s="194" t="str">
        <f t="shared" ca="1" si="220"/>
        <v/>
      </c>
      <c r="AZ283" s="173">
        <v>4.4000000000000004</v>
      </c>
      <c r="BA283" s="174">
        <v>6.6</v>
      </c>
      <c r="BB283" s="172" t="str">
        <f t="shared" ca="1" si="187"/>
        <v/>
      </c>
      <c r="BC283" s="177" t="str">
        <f>リスト!O267</f>
        <v>NG</v>
      </c>
      <c r="BD283" s="176" t="str">
        <f t="shared" ca="1" si="188"/>
        <v/>
      </c>
      <c r="BE283" s="193" t="str">
        <f t="shared" ca="1" si="189"/>
        <v/>
      </c>
      <c r="BF283" s="194" t="str">
        <f t="shared" ca="1" si="221"/>
        <v/>
      </c>
      <c r="BG283" s="173">
        <v>1.6</v>
      </c>
      <c r="BH283" s="174">
        <v>2.4</v>
      </c>
      <c r="BI283" s="172" t="str">
        <f t="shared" ca="1" si="190"/>
        <v/>
      </c>
      <c r="BJ283" s="140"/>
      <c r="BK283" s="140"/>
      <c r="BL283" s="178" t="str">
        <f>リスト!P267</f>
        <v>NG</v>
      </c>
      <c r="BM283" s="176" t="str">
        <f t="shared" ca="1" si="191"/>
        <v/>
      </c>
      <c r="BN283" s="193" t="str">
        <f t="shared" ca="1" si="192"/>
        <v/>
      </c>
      <c r="BO283" s="194" t="str">
        <f t="shared" ca="1" si="222"/>
        <v/>
      </c>
      <c r="BP283" s="173">
        <v>0.4</v>
      </c>
      <c r="BQ283" s="174">
        <v>0.6</v>
      </c>
      <c r="BR283" s="172" t="str">
        <f t="shared" ca="1" si="193"/>
        <v/>
      </c>
      <c r="BS283" s="175" t="str">
        <f>リスト!Q267</f>
        <v>NG</v>
      </c>
      <c r="BT283" s="176" t="str">
        <f t="shared" ca="1" si="194"/>
        <v/>
      </c>
      <c r="BU283" s="179" t="str">
        <f t="shared" ca="1" si="195"/>
        <v/>
      </c>
      <c r="BV283" s="180" t="str">
        <f t="shared" ca="1" si="223"/>
        <v/>
      </c>
      <c r="BW283" s="189">
        <v>0</v>
      </c>
      <c r="BX283" s="190">
        <v>0</v>
      </c>
      <c r="BY283" s="180" t="str">
        <f t="shared" ca="1" si="196"/>
        <v/>
      </c>
      <c r="BZ283" t="e">
        <f>リスト!#REF!</f>
        <v>#REF!</v>
      </c>
      <c r="CA283" s="290" t="e">
        <f>INDEX(リスト!X:X,MATCH($C283,リスト!$D:$D,0))</f>
        <v>#N/A</v>
      </c>
    </row>
    <row r="284" spans="1:79">
      <c r="A284" s="167">
        <f t="shared" si="203"/>
        <v>279</v>
      </c>
      <c r="B284" s="186" t="str">
        <f>リスト!C268</f>
        <v/>
      </c>
      <c r="C284" s="187">
        <f>リスト!D268</f>
        <v>0</v>
      </c>
      <c r="D284" s="188">
        <f>リスト!E268</f>
        <v>0</v>
      </c>
      <c r="E284" s="224" t="str">
        <f t="shared" ca="1" si="166"/>
        <v/>
      </c>
      <c r="F284" s="172" t="str">
        <f t="shared" ca="1" si="164"/>
        <v/>
      </c>
      <c r="G284" s="173">
        <v>6</v>
      </c>
      <c r="H284" s="174">
        <v>10</v>
      </c>
      <c r="I284" s="172" t="str">
        <f t="shared" ca="1" si="167"/>
        <v/>
      </c>
      <c r="J284" s="133"/>
      <c r="K284" s="175" t="str">
        <f>リスト!H268</f>
        <v>NG</v>
      </c>
      <c r="L284" s="176" t="str">
        <f t="shared" ca="1" si="168"/>
        <v/>
      </c>
      <c r="M284" s="171">
        <f t="shared" ca="1" si="169"/>
        <v>0</v>
      </c>
      <c r="N284" s="177" t="str">
        <f>リスト!I268</f>
        <v>NG</v>
      </c>
      <c r="O284" s="176" t="str">
        <f t="shared" ca="1" si="170"/>
        <v/>
      </c>
      <c r="P284" s="171" t="str">
        <f t="shared" ca="1" si="171"/>
        <v/>
      </c>
      <c r="Q284" s="172" t="str">
        <f t="shared" ca="1" si="172"/>
        <v/>
      </c>
      <c r="R284" s="173">
        <v>0.56000000000000005</v>
      </c>
      <c r="S284" s="174">
        <v>0.84</v>
      </c>
      <c r="T284" s="172" t="str">
        <f t="shared" ca="1" si="173"/>
        <v/>
      </c>
      <c r="U284" s="140"/>
      <c r="V284" s="178" t="str">
        <f>リスト!J268</f>
        <v>NG</v>
      </c>
      <c r="W284" s="176" t="str">
        <f t="shared" ca="1" si="174"/>
        <v/>
      </c>
      <c r="X284" s="225">
        <f t="shared" ca="1" si="175"/>
        <v>0</v>
      </c>
      <c r="Y284" s="175" t="str">
        <f>リスト!K268</f>
        <v>NG</v>
      </c>
      <c r="Z284" s="176" t="str">
        <f t="shared" ca="1" si="176"/>
        <v/>
      </c>
      <c r="AA284" s="179" t="str">
        <f t="shared" ca="1" si="177"/>
        <v/>
      </c>
      <c r="AB284" s="180" t="str">
        <f t="shared" ca="1" si="178"/>
        <v/>
      </c>
      <c r="AC284" s="189">
        <v>8</v>
      </c>
      <c r="AD284" s="190">
        <v>12</v>
      </c>
      <c r="AE284" s="180" t="str">
        <f t="shared" ca="1" si="165"/>
        <v/>
      </c>
      <c r="AF284" s="140"/>
      <c r="AG284" s="177" t="str">
        <f>リスト!L268</f>
        <v>NG</v>
      </c>
      <c r="AH284" s="176" t="str">
        <f t="shared" ca="1" si="179"/>
        <v/>
      </c>
      <c r="AI284" s="229">
        <f t="shared" ca="1" si="197"/>
        <v>65</v>
      </c>
      <c r="AJ284" s="183" t="str">
        <f t="shared" ca="1" si="180"/>
        <v/>
      </c>
      <c r="AK284" s="184">
        <v>200</v>
      </c>
      <c r="AL284" s="185">
        <v>300</v>
      </c>
      <c r="AM284" s="183" t="str">
        <f t="shared" ca="1" si="181"/>
        <v/>
      </c>
      <c r="AN284" s="175" t="str">
        <f>リスト!M268</f>
        <v>NG</v>
      </c>
      <c r="AO284" s="176" t="str">
        <f t="shared" ca="1" si="182"/>
        <v/>
      </c>
      <c r="AP284" s="179">
        <f t="shared" ca="1" si="183"/>
        <v>3</v>
      </c>
      <c r="AQ284" s="172">
        <f t="shared" ca="1" si="219"/>
        <v>4.615384615384615</v>
      </c>
      <c r="AR284" s="191">
        <v>4</v>
      </c>
      <c r="AS284" s="192">
        <v>6</v>
      </c>
      <c r="AT284" s="172" t="str">
        <f t="shared" ca="1" si="184"/>
        <v/>
      </c>
      <c r="AU284" s="122"/>
      <c r="AV284" s="175" t="str">
        <f>リスト!N268</f>
        <v>NG</v>
      </c>
      <c r="AW284" s="176" t="str">
        <f t="shared" ca="1" si="185"/>
        <v/>
      </c>
      <c r="AX284" s="193">
        <f t="shared" ca="1" si="186"/>
        <v>0</v>
      </c>
      <c r="AY284" s="194" t="str">
        <f t="shared" ca="1" si="220"/>
        <v/>
      </c>
      <c r="AZ284" s="173">
        <v>4.4000000000000004</v>
      </c>
      <c r="BA284" s="174">
        <v>6.6</v>
      </c>
      <c r="BB284" s="172" t="str">
        <f t="shared" ca="1" si="187"/>
        <v/>
      </c>
      <c r="BC284" s="177" t="str">
        <f>リスト!O268</f>
        <v>NG</v>
      </c>
      <c r="BD284" s="176" t="str">
        <f t="shared" ca="1" si="188"/>
        <v/>
      </c>
      <c r="BE284" s="193" t="str">
        <f t="shared" ca="1" si="189"/>
        <v/>
      </c>
      <c r="BF284" s="194" t="str">
        <f t="shared" ca="1" si="221"/>
        <v/>
      </c>
      <c r="BG284" s="173">
        <v>1.6</v>
      </c>
      <c r="BH284" s="174">
        <v>2.4</v>
      </c>
      <c r="BI284" s="172" t="str">
        <f t="shared" ca="1" si="190"/>
        <v/>
      </c>
      <c r="BJ284" s="140"/>
      <c r="BK284" s="140"/>
      <c r="BL284" s="178" t="str">
        <f>リスト!P268</f>
        <v>NG</v>
      </c>
      <c r="BM284" s="176" t="str">
        <f t="shared" ca="1" si="191"/>
        <v/>
      </c>
      <c r="BN284" s="193" t="str">
        <f t="shared" ca="1" si="192"/>
        <v/>
      </c>
      <c r="BO284" s="194" t="str">
        <f t="shared" ca="1" si="222"/>
        <v/>
      </c>
      <c r="BP284" s="173">
        <v>0.4</v>
      </c>
      <c r="BQ284" s="174">
        <v>0.6</v>
      </c>
      <c r="BR284" s="172" t="str">
        <f t="shared" ca="1" si="193"/>
        <v/>
      </c>
      <c r="BS284" s="175" t="str">
        <f>リスト!Q268</f>
        <v>NG</v>
      </c>
      <c r="BT284" s="176" t="str">
        <f t="shared" ca="1" si="194"/>
        <v/>
      </c>
      <c r="BU284" s="179" t="str">
        <f t="shared" ca="1" si="195"/>
        <v/>
      </c>
      <c r="BV284" s="180" t="str">
        <f t="shared" ca="1" si="223"/>
        <v/>
      </c>
      <c r="BW284" s="189">
        <v>0</v>
      </c>
      <c r="BX284" s="190">
        <v>0</v>
      </c>
      <c r="BY284" s="180" t="str">
        <f t="shared" ca="1" si="196"/>
        <v/>
      </c>
      <c r="BZ284" t="e">
        <f>リスト!#REF!</f>
        <v>#REF!</v>
      </c>
      <c r="CA284" s="290" t="e">
        <f>INDEX(リスト!X:X,MATCH($C284,リスト!$D:$D,0))</f>
        <v>#N/A</v>
      </c>
    </row>
    <row r="285" spans="1:79">
      <c r="A285" s="167">
        <f t="shared" si="203"/>
        <v>280</v>
      </c>
      <c r="B285" s="186" t="str">
        <f>リスト!C269</f>
        <v/>
      </c>
      <c r="C285" s="187">
        <f>リスト!D269</f>
        <v>0</v>
      </c>
      <c r="D285" s="188">
        <f>リスト!E269</f>
        <v>0</v>
      </c>
      <c r="E285" s="224">
        <f t="shared" ca="1" si="166"/>
        <v>4</v>
      </c>
      <c r="F285" s="172">
        <f t="shared" ca="1" si="164"/>
        <v>8.4210526315789469</v>
      </c>
      <c r="G285" s="173">
        <v>6</v>
      </c>
      <c r="H285" s="174">
        <v>10</v>
      </c>
      <c r="I285" s="172" t="str">
        <f t="shared" ca="1" si="167"/>
        <v>OK</v>
      </c>
      <c r="J285" s="133"/>
      <c r="K285" s="175" t="str">
        <f>リスト!H269</f>
        <v>NG</v>
      </c>
      <c r="L285" s="176" t="str">
        <f t="shared" ca="1" si="168"/>
        <v/>
      </c>
      <c r="M285" s="171">
        <f t="shared" ca="1" si="169"/>
        <v>20</v>
      </c>
      <c r="N285" s="177" t="str">
        <f>リスト!I269</f>
        <v>NG</v>
      </c>
      <c r="O285" s="176" t="str">
        <f t="shared" ca="1" si="170"/>
        <v/>
      </c>
      <c r="P285" s="171">
        <f t="shared" ca="1" si="171"/>
        <v>10</v>
      </c>
      <c r="Q285" s="172">
        <f t="shared" ca="1" si="172"/>
        <v>0.5</v>
      </c>
      <c r="R285" s="173">
        <v>0.56000000000000005</v>
      </c>
      <c r="S285" s="174">
        <v>0.84</v>
      </c>
      <c r="T285" s="172" t="str">
        <f t="shared" ca="1" si="173"/>
        <v/>
      </c>
      <c r="U285" s="140"/>
      <c r="V285" s="178" t="str">
        <f>リスト!J269</f>
        <v>NG</v>
      </c>
      <c r="W285" s="176" t="str">
        <f t="shared" ca="1" si="174"/>
        <v/>
      </c>
      <c r="X285" s="225">
        <f t="shared" ca="1" si="175"/>
        <v>0.47499999999999998</v>
      </c>
      <c r="Y285" s="175" t="str">
        <f>リスト!K269</f>
        <v>NG</v>
      </c>
      <c r="Z285" s="176" t="str">
        <f t="shared" ca="1" si="176"/>
        <v/>
      </c>
      <c r="AA285" s="179">
        <f t="shared" ca="1" si="177"/>
        <v>3</v>
      </c>
      <c r="AB285" s="180">
        <f t="shared" ca="1" si="178"/>
        <v>6.3157894736842106</v>
      </c>
      <c r="AC285" s="189">
        <v>8</v>
      </c>
      <c r="AD285" s="190">
        <v>12</v>
      </c>
      <c r="AE285" s="180" t="str">
        <f t="shared" ca="1" si="165"/>
        <v/>
      </c>
      <c r="AF285" s="140"/>
      <c r="AG285" s="177" t="str">
        <f>リスト!L269</f>
        <v>NG</v>
      </c>
      <c r="AH285" s="176" t="str">
        <f t="shared" ca="1" si="179"/>
        <v/>
      </c>
      <c r="AI285" s="229">
        <f t="shared" ca="1" si="197"/>
        <v>74</v>
      </c>
      <c r="AJ285" s="183">
        <f t="shared" ca="1" si="180"/>
        <v>155.78947368421052</v>
      </c>
      <c r="AK285" s="184">
        <v>200</v>
      </c>
      <c r="AL285" s="185">
        <v>300</v>
      </c>
      <c r="AM285" s="183" t="str">
        <f t="shared" ca="1" si="181"/>
        <v/>
      </c>
      <c r="AN285" s="175" t="str">
        <f>リスト!M269</f>
        <v>NG</v>
      </c>
      <c r="AO285" s="176" t="str">
        <f t="shared" ca="1" si="182"/>
        <v/>
      </c>
      <c r="AP285" s="179">
        <f t="shared" ca="1" si="183"/>
        <v>7</v>
      </c>
      <c r="AQ285" s="172">
        <f t="shared" ca="1" si="219"/>
        <v>9.4594594594594597</v>
      </c>
      <c r="AR285" s="191">
        <v>4</v>
      </c>
      <c r="AS285" s="192">
        <v>6</v>
      </c>
      <c r="AT285" s="172" t="str">
        <f t="shared" ca="1" si="184"/>
        <v/>
      </c>
      <c r="AU285" s="122"/>
      <c r="AV285" s="175" t="str">
        <f>リスト!N269</f>
        <v>NG</v>
      </c>
      <c r="AW285" s="176" t="str">
        <f t="shared" ca="1" si="185"/>
        <v/>
      </c>
      <c r="AX285" s="193">
        <f t="shared" ca="1" si="186"/>
        <v>3</v>
      </c>
      <c r="AY285" s="194">
        <f t="shared" ca="1" si="220"/>
        <v>6.3157894736842106</v>
      </c>
      <c r="AZ285" s="173">
        <v>4.4000000000000004</v>
      </c>
      <c r="BA285" s="174">
        <v>6.6</v>
      </c>
      <c r="BB285" s="172" t="str">
        <f t="shared" ca="1" si="187"/>
        <v/>
      </c>
      <c r="BC285" s="177" t="str">
        <f>リスト!O269</f>
        <v>NG</v>
      </c>
      <c r="BD285" s="176" t="str">
        <f t="shared" ca="1" si="188"/>
        <v/>
      </c>
      <c r="BE285" s="193">
        <f t="shared" ca="1" si="189"/>
        <v>2</v>
      </c>
      <c r="BF285" s="194">
        <f t="shared" ca="1" si="221"/>
        <v>4.2105263157894735</v>
      </c>
      <c r="BG285" s="173">
        <v>1.6</v>
      </c>
      <c r="BH285" s="174">
        <v>2.4</v>
      </c>
      <c r="BI285" s="172" t="str">
        <f t="shared" ca="1" si="190"/>
        <v/>
      </c>
      <c r="BJ285" s="140"/>
      <c r="BK285" s="140"/>
      <c r="BL285" s="178" t="str">
        <f>リスト!P269</f>
        <v>NG</v>
      </c>
      <c r="BM285" s="176" t="str">
        <f t="shared" ca="1" si="191"/>
        <v/>
      </c>
      <c r="BN285" s="193">
        <f t="shared" ca="1" si="192"/>
        <v>0</v>
      </c>
      <c r="BO285" s="194">
        <f t="shared" ca="1" si="222"/>
        <v>0</v>
      </c>
      <c r="BP285" s="173">
        <v>0.4</v>
      </c>
      <c r="BQ285" s="174">
        <v>0.6</v>
      </c>
      <c r="BR285" s="172" t="str">
        <f t="shared" ca="1" si="193"/>
        <v/>
      </c>
      <c r="BS285" s="175" t="str">
        <f>リスト!Q269</f>
        <v>NG</v>
      </c>
      <c r="BT285" s="176" t="str">
        <f t="shared" ca="1" si="194"/>
        <v/>
      </c>
      <c r="BU285" s="179">
        <f t="shared" ca="1" si="195"/>
        <v>0</v>
      </c>
      <c r="BV285" s="180">
        <f t="shared" ca="1" si="223"/>
        <v>0</v>
      </c>
      <c r="BW285" s="189">
        <v>0</v>
      </c>
      <c r="BX285" s="190">
        <v>0</v>
      </c>
      <c r="BY285" s="180" t="str">
        <f t="shared" ca="1" si="196"/>
        <v/>
      </c>
      <c r="BZ285" t="e">
        <f>リスト!#REF!</f>
        <v>#REF!</v>
      </c>
      <c r="CA285" s="290" t="e">
        <f>INDEX(リスト!X:X,MATCH($C285,リスト!$D:$D,0))</f>
        <v>#N/A</v>
      </c>
    </row>
    <row r="286" spans="1:79">
      <c r="A286" s="167">
        <f t="shared" si="203"/>
        <v>281</v>
      </c>
      <c r="B286" s="186" t="str">
        <f>リスト!C270</f>
        <v/>
      </c>
      <c r="C286" s="187">
        <f>リスト!D270</f>
        <v>0</v>
      </c>
      <c r="D286" s="188">
        <f>リスト!E270</f>
        <v>0</v>
      </c>
      <c r="E286" s="224">
        <f t="shared" ca="1" si="166"/>
        <v>2</v>
      </c>
      <c r="F286" s="172">
        <f t="shared" ca="1" si="164"/>
        <v>3.7105751391465676</v>
      </c>
      <c r="G286" s="173">
        <v>6</v>
      </c>
      <c r="H286" s="174">
        <v>10</v>
      </c>
      <c r="I286" s="172" t="e">
        <f t="shared" ca="1" si="167"/>
        <v>#VALUE!</v>
      </c>
      <c r="J286" s="133"/>
      <c r="K286" s="175" t="str">
        <f>リスト!H270</f>
        <v>NG</v>
      </c>
      <c r="L286" s="176" t="str">
        <f t="shared" ca="1" si="168"/>
        <v/>
      </c>
      <c r="M286" s="171">
        <f t="shared" ca="1" si="169"/>
        <v>20</v>
      </c>
      <c r="N286" s="177" t="str">
        <f>リスト!I270</f>
        <v>NG</v>
      </c>
      <c r="O286" s="176" t="str">
        <f t="shared" ca="1" si="170"/>
        <v/>
      </c>
      <c r="P286" s="171">
        <f t="shared" ca="1" si="171"/>
        <v>15</v>
      </c>
      <c r="Q286" s="172">
        <f t="shared" ca="1" si="172"/>
        <v>0.75</v>
      </c>
      <c r="R286" s="173">
        <v>0.56000000000000005</v>
      </c>
      <c r="S286" s="174">
        <v>0.84</v>
      </c>
      <c r="T286" s="172" t="str">
        <f t="shared" ca="1" si="173"/>
        <v/>
      </c>
      <c r="U286" s="140"/>
      <c r="V286" s="178" t="str">
        <f>リスト!J270</f>
        <v>NG</v>
      </c>
      <c r="W286" s="176" t="str">
        <f t="shared" ca="1" si="174"/>
        <v/>
      </c>
      <c r="X286" s="225">
        <f t="shared" ca="1" si="175"/>
        <v>0.53900000000000003</v>
      </c>
      <c r="Y286" s="175" t="str">
        <f>リスト!K270</f>
        <v>NG</v>
      </c>
      <c r="Z286" s="176" t="str">
        <f t="shared" ca="1" si="176"/>
        <v/>
      </c>
      <c r="AA286" s="179">
        <f t="shared" ca="1" si="177"/>
        <v>22</v>
      </c>
      <c r="AB286" s="180">
        <f t="shared" ca="1" si="178"/>
        <v>40.816326530612244</v>
      </c>
      <c r="AC286" s="189">
        <v>8</v>
      </c>
      <c r="AD286" s="190">
        <v>12</v>
      </c>
      <c r="AE286" s="180" t="str">
        <f t="shared" ca="1" si="165"/>
        <v/>
      </c>
      <c r="AF286" s="140"/>
      <c r="AG286" s="177" t="str">
        <f>リスト!L270</f>
        <v>NG</v>
      </c>
      <c r="AH286" s="176" t="str">
        <f t="shared" ca="1" si="179"/>
        <v/>
      </c>
      <c r="AI286" s="229">
        <f t="shared" ca="1" si="197"/>
        <v>157</v>
      </c>
      <c r="AJ286" s="183">
        <f t="shared" ca="1" si="180"/>
        <v>291.28014842300553</v>
      </c>
      <c r="AK286" s="184">
        <v>200</v>
      </c>
      <c r="AL286" s="185">
        <v>300</v>
      </c>
      <c r="AM286" s="183" t="str">
        <f t="shared" ca="1" si="181"/>
        <v/>
      </c>
      <c r="AN286" s="175" t="str">
        <f>リスト!M270</f>
        <v>NG</v>
      </c>
      <c r="AO286" s="176" t="str">
        <f t="shared" ca="1" si="182"/>
        <v/>
      </c>
      <c r="AP286" s="179">
        <f t="shared" ca="1" si="183"/>
        <v>6</v>
      </c>
      <c r="AQ286" s="172">
        <f t="shared" ref="AQ286:AQ294" ca="1" si="229">IF(ISERROR(AP286/(AI286*0.01))=TRUE,"",AP286/(AI286*0.01))</f>
        <v>3.8216560509554141</v>
      </c>
      <c r="AR286" s="191">
        <v>4</v>
      </c>
      <c r="AS286" s="192">
        <v>6</v>
      </c>
      <c r="AT286" s="172" t="str">
        <f t="shared" ca="1" si="184"/>
        <v/>
      </c>
      <c r="AU286" s="122"/>
      <c r="AV286" s="175" t="str">
        <f>リスト!N270</f>
        <v>NG</v>
      </c>
      <c r="AW286" s="176" t="str">
        <f t="shared" ca="1" si="185"/>
        <v/>
      </c>
      <c r="AX286" s="193">
        <f t="shared" ca="1" si="186"/>
        <v>3</v>
      </c>
      <c r="AY286" s="194">
        <f t="shared" ref="AY286:AY294" ca="1" si="230">IF(ISERROR(AX286/$X286)=TRUE,"",AX286/$X286)</f>
        <v>5.5658627087198509</v>
      </c>
      <c r="AZ286" s="173">
        <v>4.4000000000000004</v>
      </c>
      <c r="BA286" s="174">
        <v>6.6</v>
      </c>
      <c r="BB286" s="172" t="str">
        <f t="shared" ca="1" si="187"/>
        <v/>
      </c>
      <c r="BC286" s="177" t="str">
        <f>リスト!O270</f>
        <v>NG</v>
      </c>
      <c r="BD286" s="176" t="str">
        <f t="shared" ca="1" si="188"/>
        <v/>
      </c>
      <c r="BE286" s="193">
        <f t="shared" ca="1" si="189"/>
        <v>1</v>
      </c>
      <c r="BF286" s="194">
        <f t="shared" ref="BF286:BF294" ca="1" si="231">IF(ISERROR(BE286/$X286)=TRUE,"",BE286/$X286)</f>
        <v>1.8552875695732838</v>
      </c>
      <c r="BG286" s="173">
        <v>1.6</v>
      </c>
      <c r="BH286" s="174">
        <v>2.4</v>
      </c>
      <c r="BI286" s="172" t="str">
        <f t="shared" ca="1" si="190"/>
        <v/>
      </c>
      <c r="BJ286" s="140"/>
      <c r="BK286" s="140"/>
      <c r="BL286" s="178" t="str">
        <f>リスト!P270</f>
        <v>NG</v>
      </c>
      <c r="BM286" s="176" t="str">
        <f t="shared" ca="1" si="191"/>
        <v/>
      </c>
      <c r="BN286" s="193" t="str">
        <f t="shared" ca="1" si="192"/>
        <v/>
      </c>
      <c r="BO286" s="194" t="str">
        <f t="shared" ref="BO286:BO294" ca="1" si="232">IF(ISERROR(BN286/$X286)=TRUE,"",BN286/$X286)</f>
        <v/>
      </c>
      <c r="BP286" s="173">
        <v>0.4</v>
      </c>
      <c r="BQ286" s="174">
        <v>0.6</v>
      </c>
      <c r="BR286" s="172" t="str">
        <f t="shared" ca="1" si="193"/>
        <v/>
      </c>
      <c r="BS286" s="175" t="str">
        <f>リスト!Q270</f>
        <v>NG</v>
      </c>
      <c r="BT286" s="176" t="str">
        <f t="shared" ca="1" si="194"/>
        <v/>
      </c>
      <c r="BU286" s="179" t="str">
        <f t="shared" ca="1" si="195"/>
        <v/>
      </c>
      <c r="BV286" s="180" t="str">
        <f t="shared" ref="BV286:BV294" ca="1" si="233">IF(ISERROR(BU286/$X286)=TRUE,"",BU286/$X286)</f>
        <v/>
      </c>
      <c r="BW286" s="189">
        <v>0</v>
      </c>
      <c r="BX286" s="190">
        <v>0</v>
      </c>
      <c r="BY286" s="180" t="str">
        <f t="shared" ca="1" si="196"/>
        <v/>
      </c>
      <c r="BZ286" t="e">
        <f>リスト!#REF!</f>
        <v>#REF!</v>
      </c>
      <c r="CA286" s="290" t="e">
        <f>INDEX(リスト!X:X,MATCH($C286,リスト!$D:$D,0))</f>
        <v>#N/A</v>
      </c>
    </row>
    <row r="287" spans="1:79">
      <c r="A287" s="167">
        <f t="shared" si="203"/>
        <v>282</v>
      </c>
      <c r="B287" s="186" t="str">
        <f>リスト!C271</f>
        <v/>
      </c>
      <c r="C287" s="187">
        <f>リスト!D271</f>
        <v>0</v>
      </c>
      <c r="D287" s="188">
        <f>リスト!E271</f>
        <v>0</v>
      </c>
      <c r="E287" s="224">
        <f t="shared" ca="1" si="166"/>
        <v>4</v>
      </c>
      <c r="F287" s="172">
        <f t="shared" ca="1" si="164"/>
        <v>15.037593984962406</v>
      </c>
      <c r="G287" s="173">
        <v>6</v>
      </c>
      <c r="H287" s="174">
        <v>10</v>
      </c>
      <c r="I287" s="172">
        <f t="shared" ca="1" si="167"/>
        <v>5.0375939849624061</v>
      </c>
      <c r="J287" s="133"/>
      <c r="K287" s="175" t="str">
        <f>リスト!H271</f>
        <v>NG</v>
      </c>
      <c r="L287" s="176" t="str">
        <f t="shared" ca="1" si="168"/>
        <v/>
      </c>
      <c r="M287" s="171">
        <f t="shared" ca="1" si="169"/>
        <v>13</v>
      </c>
      <c r="N287" s="177" t="str">
        <f>リスト!I271</f>
        <v>NG</v>
      </c>
      <c r="O287" s="176" t="str">
        <f t="shared" ca="1" si="170"/>
        <v/>
      </c>
      <c r="P287" s="171">
        <f t="shared" ca="1" si="171"/>
        <v>8</v>
      </c>
      <c r="Q287" s="172">
        <f t="shared" ca="1" si="172"/>
        <v>0.61538461538461542</v>
      </c>
      <c r="R287" s="173">
        <v>0.56000000000000005</v>
      </c>
      <c r="S287" s="174">
        <v>0.84</v>
      </c>
      <c r="T287" s="172" t="str">
        <f t="shared" ca="1" si="173"/>
        <v/>
      </c>
      <c r="U287" s="140"/>
      <c r="V287" s="178" t="str">
        <f>リスト!J271</f>
        <v>NG</v>
      </c>
      <c r="W287" s="176" t="str">
        <f t="shared" ca="1" si="174"/>
        <v/>
      </c>
      <c r="X287" s="225">
        <f t="shared" ca="1" si="175"/>
        <v>0.26600000000000001</v>
      </c>
      <c r="Y287" s="175" t="str">
        <f>リスト!K271</f>
        <v>NG</v>
      </c>
      <c r="Z287" s="176" t="str">
        <f t="shared" ca="1" si="176"/>
        <v/>
      </c>
      <c r="AA287" s="179">
        <f t="shared" ca="1" si="177"/>
        <v>5</v>
      </c>
      <c r="AB287" s="180">
        <f t="shared" ca="1" si="178"/>
        <v>18.796992481203006</v>
      </c>
      <c r="AC287" s="189">
        <v>8</v>
      </c>
      <c r="AD287" s="190">
        <v>12</v>
      </c>
      <c r="AE287" s="180" t="str">
        <f t="shared" ca="1" si="165"/>
        <v/>
      </c>
      <c r="AF287" s="140"/>
      <c r="AG287" s="177" t="str">
        <f>リスト!L271</f>
        <v>NG</v>
      </c>
      <c r="AH287" s="176" t="str">
        <f t="shared" ca="1" si="179"/>
        <v/>
      </c>
      <c r="AI287" s="229">
        <f t="shared" ca="1" si="197"/>
        <v>45</v>
      </c>
      <c r="AJ287" s="183">
        <f t="shared" ca="1" si="180"/>
        <v>169.17293233082705</v>
      </c>
      <c r="AK287" s="184">
        <v>200</v>
      </c>
      <c r="AL287" s="185">
        <v>300</v>
      </c>
      <c r="AM287" s="183" t="str">
        <f t="shared" ca="1" si="181"/>
        <v/>
      </c>
      <c r="AN287" s="175" t="str">
        <f>リスト!M271</f>
        <v>NG</v>
      </c>
      <c r="AO287" s="176" t="str">
        <f t="shared" ca="1" si="182"/>
        <v/>
      </c>
      <c r="AP287" s="179">
        <f t="shared" ca="1" si="183"/>
        <v>1</v>
      </c>
      <c r="AQ287" s="172">
        <f t="shared" ca="1" si="229"/>
        <v>2.2222222222222223</v>
      </c>
      <c r="AR287" s="191">
        <v>4</v>
      </c>
      <c r="AS287" s="192">
        <v>6</v>
      </c>
      <c r="AT287" s="172" t="str">
        <f t="shared" ca="1" si="184"/>
        <v/>
      </c>
      <c r="AU287" s="122"/>
      <c r="AV287" s="175" t="str">
        <f>リスト!N271</f>
        <v>NG</v>
      </c>
      <c r="AW287" s="176" t="str">
        <f t="shared" ca="1" si="185"/>
        <v/>
      </c>
      <c r="AX287" s="193">
        <f t="shared" ca="1" si="186"/>
        <v>2</v>
      </c>
      <c r="AY287" s="194">
        <f t="shared" ca="1" si="230"/>
        <v>7.518796992481203</v>
      </c>
      <c r="AZ287" s="173">
        <v>4.4000000000000004</v>
      </c>
      <c r="BA287" s="174">
        <v>6.6</v>
      </c>
      <c r="BB287" s="172" t="str">
        <f t="shared" ca="1" si="187"/>
        <v/>
      </c>
      <c r="BC287" s="177" t="str">
        <f>リスト!O271</f>
        <v>NG</v>
      </c>
      <c r="BD287" s="176" t="str">
        <f t="shared" ca="1" si="188"/>
        <v/>
      </c>
      <c r="BE287" s="193">
        <f t="shared" ca="1" si="189"/>
        <v>1</v>
      </c>
      <c r="BF287" s="194">
        <f t="shared" ca="1" si="231"/>
        <v>3.7593984962406015</v>
      </c>
      <c r="BG287" s="173">
        <v>1.6</v>
      </c>
      <c r="BH287" s="174">
        <v>2.4</v>
      </c>
      <c r="BI287" s="172" t="str">
        <f t="shared" ca="1" si="190"/>
        <v/>
      </c>
      <c r="BJ287" s="140"/>
      <c r="BK287" s="140"/>
      <c r="BL287" s="178" t="str">
        <f>リスト!P271</f>
        <v>NG</v>
      </c>
      <c r="BM287" s="176" t="str">
        <f t="shared" ca="1" si="191"/>
        <v/>
      </c>
      <c r="BN287" s="193" t="str">
        <f t="shared" ca="1" si="192"/>
        <v/>
      </c>
      <c r="BO287" s="194" t="str">
        <f t="shared" ca="1" si="232"/>
        <v/>
      </c>
      <c r="BP287" s="173">
        <v>0.4</v>
      </c>
      <c r="BQ287" s="174">
        <v>0.6</v>
      </c>
      <c r="BR287" s="172" t="str">
        <f t="shared" ca="1" si="193"/>
        <v/>
      </c>
      <c r="BS287" s="175" t="str">
        <f>リスト!Q271</f>
        <v>NG</v>
      </c>
      <c r="BT287" s="176" t="str">
        <f t="shared" ca="1" si="194"/>
        <v/>
      </c>
      <c r="BU287" s="179" t="str">
        <f t="shared" ca="1" si="195"/>
        <v/>
      </c>
      <c r="BV287" s="180" t="str">
        <f t="shared" ca="1" si="233"/>
        <v/>
      </c>
      <c r="BW287" s="189">
        <v>0</v>
      </c>
      <c r="BX287" s="190">
        <v>0</v>
      </c>
      <c r="BY287" s="180" t="str">
        <f t="shared" ca="1" si="196"/>
        <v/>
      </c>
      <c r="BZ287" t="e">
        <f>リスト!#REF!</f>
        <v>#REF!</v>
      </c>
      <c r="CA287" s="290" t="e">
        <f>INDEX(リスト!X:X,MATCH($C287,リスト!$D:$D,0))</f>
        <v>#N/A</v>
      </c>
    </row>
    <row r="288" spans="1:79">
      <c r="A288" s="167">
        <f t="shared" si="203"/>
        <v>283</v>
      </c>
      <c r="B288" s="186" t="str">
        <f>リスト!C272</f>
        <v/>
      </c>
      <c r="C288" s="187">
        <f>リスト!D272</f>
        <v>0</v>
      </c>
      <c r="D288" s="188">
        <f>リスト!E272</f>
        <v>0</v>
      </c>
      <c r="E288" s="224">
        <f t="shared" ca="1" si="166"/>
        <v>1</v>
      </c>
      <c r="F288" s="172" t="str">
        <f t="shared" ca="1" si="164"/>
        <v/>
      </c>
      <c r="G288" s="173">
        <v>6</v>
      </c>
      <c r="H288" s="174">
        <v>10</v>
      </c>
      <c r="I288" s="172" t="e">
        <f t="shared" ca="1" si="167"/>
        <v>#VALUE!</v>
      </c>
      <c r="J288" s="133"/>
      <c r="K288" s="175" t="str">
        <f>リスト!H272</f>
        <v>NG</v>
      </c>
      <c r="L288" s="176" t="str">
        <f t="shared" ca="1" si="168"/>
        <v/>
      </c>
      <c r="M288" s="171">
        <f t="shared" ca="1" si="169"/>
        <v>0</v>
      </c>
      <c r="N288" s="177" t="str">
        <f>リスト!I272</f>
        <v>NG</v>
      </c>
      <c r="O288" s="176" t="str">
        <f t="shared" ca="1" si="170"/>
        <v/>
      </c>
      <c r="P288" s="171" t="str">
        <f t="shared" ca="1" si="171"/>
        <v/>
      </c>
      <c r="Q288" s="172" t="str">
        <f t="shared" ca="1" si="172"/>
        <v/>
      </c>
      <c r="R288" s="173">
        <v>0.56000000000000005</v>
      </c>
      <c r="S288" s="174">
        <v>0.84</v>
      </c>
      <c r="T288" s="172" t="str">
        <f t="shared" ca="1" si="173"/>
        <v/>
      </c>
      <c r="U288" s="140"/>
      <c r="V288" s="178" t="str">
        <f>リスト!J272</f>
        <v>NG</v>
      </c>
      <c r="W288" s="176" t="str">
        <f t="shared" ca="1" si="174"/>
        <v/>
      </c>
      <c r="X288" s="225">
        <f t="shared" ca="1" si="175"/>
        <v>0</v>
      </c>
      <c r="Y288" s="175" t="str">
        <f>リスト!K272</f>
        <v>NG</v>
      </c>
      <c r="Z288" s="176" t="str">
        <f t="shared" ca="1" si="176"/>
        <v/>
      </c>
      <c r="AA288" s="179" t="str">
        <f t="shared" ca="1" si="177"/>
        <v/>
      </c>
      <c r="AB288" s="180" t="str">
        <f t="shared" ca="1" si="178"/>
        <v/>
      </c>
      <c r="AC288" s="189">
        <v>8</v>
      </c>
      <c r="AD288" s="190">
        <v>12</v>
      </c>
      <c r="AE288" s="180" t="str">
        <f t="shared" ca="1" si="165"/>
        <v/>
      </c>
      <c r="AF288" s="140"/>
      <c r="AG288" s="177" t="str">
        <f>リスト!L272</f>
        <v>NG</v>
      </c>
      <c r="AH288" s="176" t="str">
        <f t="shared" ca="1" si="179"/>
        <v/>
      </c>
      <c r="AI288" s="229">
        <f t="shared" ca="1" si="197"/>
        <v>48</v>
      </c>
      <c r="AJ288" s="183" t="str">
        <f t="shared" ca="1" si="180"/>
        <v/>
      </c>
      <c r="AK288" s="184">
        <v>200</v>
      </c>
      <c r="AL288" s="185">
        <v>300</v>
      </c>
      <c r="AM288" s="183" t="str">
        <f t="shared" ca="1" si="181"/>
        <v/>
      </c>
      <c r="AN288" s="175" t="str">
        <f>リスト!M272</f>
        <v>NG</v>
      </c>
      <c r="AO288" s="176" t="str">
        <f t="shared" ca="1" si="182"/>
        <v/>
      </c>
      <c r="AP288" s="179">
        <f t="shared" ca="1" si="183"/>
        <v>3</v>
      </c>
      <c r="AQ288" s="172">
        <f t="shared" ca="1" si="229"/>
        <v>6.25</v>
      </c>
      <c r="AR288" s="191">
        <v>4</v>
      </c>
      <c r="AS288" s="192">
        <v>6</v>
      </c>
      <c r="AT288" s="172" t="str">
        <f t="shared" ca="1" si="184"/>
        <v/>
      </c>
      <c r="AU288" s="122"/>
      <c r="AV288" s="175" t="str">
        <f>リスト!N272</f>
        <v>NG</v>
      </c>
      <c r="AW288" s="176" t="str">
        <f t="shared" ca="1" si="185"/>
        <v/>
      </c>
      <c r="AX288" s="193">
        <f t="shared" ca="1" si="186"/>
        <v>0</v>
      </c>
      <c r="AY288" s="194" t="str">
        <f t="shared" ca="1" si="230"/>
        <v/>
      </c>
      <c r="AZ288" s="173">
        <v>4.4000000000000004</v>
      </c>
      <c r="BA288" s="174">
        <v>6.6</v>
      </c>
      <c r="BB288" s="172" t="str">
        <f t="shared" ca="1" si="187"/>
        <v/>
      </c>
      <c r="BC288" s="177" t="str">
        <f>リスト!O272</f>
        <v>NG</v>
      </c>
      <c r="BD288" s="176" t="str">
        <f t="shared" ca="1" si="188"/>
        <v/>
      </c>
      <c r="BE288" s="193" t="str">
        <f t="shared" ca="1" si="189"/>
        <v/>
      </c>
      <c r="BF288" s="194" t="str">
        <f t="shared" ca="1" si="231"/>
        <v/>
      </c>
      <c r="BG288" s="173">
        <v>1.6</v>
      </c>
      <c r="BH288" s="174">
        <v>2.4</v>
      </c>
      <c r="BI288" s="172" t="str">
        <f t="shared" ca="1" si="190"/>
        <v/>
      </c>
      <c r="BJ288" s="140"/>
      <c r="BK288" s="140"/>
      <c r="BL288" s="178" t="str">
        <f>リスト!P272</f>
        <v>NG</v>
      </c>
      <c r="BM288" s="176" t="str">
        <f t="shared" ca="1" si="191"/>
        <v/>
      </c>
      <c r="BN288" s="193" t="str">
        <f t="shared" ca="1" si="192"/>
        <v/>
      </c>
      <c r="BO288" s="194" t="str">
        <f t="shared" ca="1" si="232"/>
        <v/>
      </c>
      <c r="BP288" s="173">
        <v>0.4</v>
      </c>
      <c r="BQ288" s="174">
        <v>0.6</v>
      </c>
      <c r="BR288" s="172" t="str">
        <f t="shared" ca="1" si="193"/>
        <v/>
      </c>
      <c r="BS288" s="175" t="str">
        <f>リスト!Q272</f>
        <v>NG</v>
      </c>
      <c r="BT288" s="176" t="str">
        <f t="shared" ca="1" si="194"/>
        <v/>
      </c>
      <c r="BU288" s="179" t="str">
        <f t="shared" ca="1" si="195"/>
        <v/>
      </c>
      <c r="BV288" s="180" t="str">
        <f t="shared" ca="1" si="233"/>
        <v/>
      </c>
      <c r="BW288" s="189">
        <v>0</v>
      </c>
      <c r="BX288" s="190">
        <v>0</v>
      </c>
      <c r="BY288" s="180" t="str">
        <f t="shared" ca="1" si="196"/>
        <v/>
      </c>
      <c r="BZ288" t="e">
        <f>リスト!#REF!</f>
        <v>#REF!</v>
      </c>
      <c r="CA288" s="290" t="e">
        <f>INDEX(リスト!X:X,MATCH($C288,リスト!$D:$D,0))</f>
        <v>#N/A</v>
      </c>
    </row>
    <row r="289" spans="1:79">
      <c r="A289" s="167">
        <f t="shared" si="203"/>
        <v>284</v>
      </c>
      <c r="B289" s="186" t="str">
        <f>リスト!C273</f>
        <v/>
      </c>
      <c r="C289" s="187">
        <f>リスト!D273</f>
        <v>0</v>
      </c>
      <c r="D289" s="188">
        <f>リスト!E273</f>
        <v>0</v>
      </c>
      <c r="E289" s="224">
        <f t="shared" ca="1" si="166"/>
        <v>6</v>
      </c>
      <c r="F289" s="172">
        <f t="shared" ca="1" si="164"/>
        <v>10.221465076660989</v>
      </c>
      <c r="G289" s="173">
        <v>6</v>
      </c>
      <c r="H289" s="174">
        <v>10</v>
      </c>
      <c r="I289" s="172">
        <f t="shared" ca="1" si="167"/>
        <v>0.22146507666098891</v>
      </c>
      <c r="J289" s="133"/>
      <c r="K289" s="175" t="str">
        <f>リスト!H273</f>
        <v>NG</v>
      </c>
      <c r="L289" s="176" t="str">
        <f t="shared" ca="1" si="168"/>
        <v/>
      </c>
      <c r="M289" s="171">
        <f t="shared" ca="1" si="169"/>
        <v>13</v>
      </c>
      <c r="N289" s="177" t="str">
        <f>リスト!I273</f>
        <v>NG</v>
      </c>
      <c r="O289" s="176" t="str">
        <f t="shared" ca="1" si="170"/>
        <v/>
      </c>
      <c r="P289" s="171">
        <f t="shared" ca="1" si="171"/>
        <v>3</v>
      </c>
      <c r="Q289" s="172">
        <f t="shared" ca="1" si="172"/>
        <v>0.23076923076923078</v>
      </c>
      <c r="R289" s="173">
        <v>0.56000000000000005</v>
      </c>
      <c r="S289" s="174">
        <v>0.84</v>
      </c>
      <c r="T289" s="172" t="str">
        <f t="shared" ca="1" si="173"/>
        <v/>
      </c>
      <c r="U289" s="140"/>
      <c r="V289" s="178" t="str">
        <f>リスト!J273</f>
        <v>NG</v>
      </c>
      <c r="W289" s="176" t="str">
        <f t="shared" ca="1" si="174"/>
        <v/>
      </c>
      <c r="X289" s="225">
        <f t="shared" ca="1" si="175"/>
        <v>0.58699999999999997</v>
      </c>
      <c r="Y289" s="175" t="str">
        <f>リスト!K273</f>
        <v>NG</v>
      </c>
      <c r="Z289" s="176" t="str">
        <f t="shared" ca="1" si="176"/>
        <v/>
      </c>
      <c r="AA289" s="179">
        <f t="shared" ca="1" si="177"/>
        <v>2</v>
      </c>
      <c r="AB289" s="180">
        <f t="shared" ca="1" si="178"/>
        <v>3.4071550255536627</v>
      </c>
      <c r="AC289" s="189">
        <v>8</v>
      </c>
      <c r="AD289" s="190">
        <v>12</v>
      </c>
      <c r="AE289" s="180" t="str">
        <f t="shared" ca="1" si="165"/>
        <v/>
      </c>
      <c r="AF289" s="140"/>
      <c r="AG289" s="177" t="str">
        <f>リスト!L273</f>
        <v>NG</v>
      </c>
      <c r="AH289" s="176" t="str">
        <f t="shared" ca="1" si="179"/>
        <v/>
      </c>
      <c r="AI289" s="229">
        <f t="shared" ca="1" si="197"/>
        <v>78</v>
      </c>
      <c r="AJ289" s="183">
        <f t="shared" ca="1" si="180"/>
        <v>132.87904599659285</v>
      </c>
      <c r="AK289" s="184">
        <v>200</v>
      </c>
      <c r="AL289" s="185">
        <v>300</v>
      </c>
      <c r="AM289" s="183" t="str">
        <f t="shared" ca="1" si="181"/>
        <v/>
      </c>
      <c r="AN289" s="175" t="str">
        <f>リスト!M273</f>
        <v>NG</v>
      </c>
      <c r="AO289" s="176" t="str">
        <f t="shared" ca="1" si="182"/>
        <v/>
      </c>
      <c r="AP289" s="179">
        <f t="shared" ca="1" si="183"/>
        <v>2</v>
      </c>
      <c r="AQ289" s="172">
        <f t="shared" ca="1" si="229"/>
        <v>2.5641025641025639</v>
      </c>
      <c r="AR289" s="191">
        <v>4</v>
      </c>
      <c r="AS289" s="192">
        <v>6</v>
      </c>
      <c r="AT289" s="172" t="str">
        <f t="shared" ca="1" si="184"/>
        <v/>
      </c>
      <c r="AU289" s="122"/>
      <c r="AV289" s="175" t="str">
        <f>リスト!N273</f>
        <v>NG</v>
      </c>
      <c r="AW289" s="176" t="str">
        <f t="shared" ca="1" si="185"/>
        <v/>
      </c>
      <c r="AX289" s="193">
        <f t="shared" ca="1" si="186"/>
        <v>1</v>
      </c>
      <c r="AY289" s="194">
        <f t="shared" ca="1" si="230"/>
        <v>1.7035775127768313</v>
      </c>
      <c r="AZ289" s="173">
        <v>4.4000000000000004</v>
      </c>
      <c r="BA289" s="174">
        <v>6.6</v>
      </c>
      <c r="BB289" s="172" t="str">
        <f t="shared" ca="1" si="187"/>
        <v/>
      </c>
      <c r="BC289" s="177" t="str">
        <f>リスト!O273</f>
        <v>NG</v>
      </c>
      <c r="BD289" s="176" t="str">
        <f t="shared" ca="1" si="188"/>
        <v/>
      </c>
      <c r="BE289" s="193">
        <f t="shared" ca="1" si="189"/>
        <v>0</v>
      </c>
      <c r="BF289" s="194">
        <f t="shared" ca="1" si="231"/>
        <v>0</v>
      </c>
      <c r="BG289" s="173">
        <v>1.6</v>
      </c>
      <c r="BH289" s="174">
        <v>2.4</v>
      </c>
      <c r="BI289" s="172" t="str">
        <f t="shared" ca="1" si="190"/>
        <v/>
      </c>
      <c r="BJ289" s="140"/>
      <c r="BK289" s="140"/>
      <c r="BL289" s="178" t="str">
        <f>リスト!P273</f>
        <v>NG</v>
      </c>
      <c r="BM289" s="176" t="str">
        <f t="shared" ca="1" si="191"/>
        <v/>
      </c>
      <c r="BN289" s="193" t="str">
        <f t="shared" ca="1" si="192"/>
        <v/>
      </c>
      <c r="BO289" s="194" t="str">
        <f t="shared" ca="1" si="232"/>
        <v/>
      </c>
      <c r="BP289" s="173">
        <v>0.4</v>
      </c>
      <c r="BQ289" s="174">
        <v>0.6</v>
      </c>
      <c r="BR289" s="172" t="str">
        <f t="shared" ca="1" si="193"/>
        <v/>
      </c>
      <c r="BS289" s="175" t="str">
        <f>リスト!Q273</f>
        <v>NG</v>
      </c>
      <c r="BT289" s="176" t="str">
        <f t="shared" ca="1" si="194"/>
        <v/>
      </c>
      <c r="BU289" s="179" t="str">
        <f t="shared" ca="1" si="195"/>
        <v/>
      </c>
      <c r="BV289" s="180" t="str">
        <f t="shared" ca="1" si="233"/>
        <v/>
      </c>
      <c r="BW289" s="189">
        <v>0</v>
      </c>
      <c r="BX289" s="190">
        <v>0</v>
      </c>
      <c r="BY289" s="180" t="str">
        <f t="shared" ca="1" si="196"/>
        <v/>
      </c>
      <c r="BZ289" t="e">
        <f>リスト!#REF!</f>
        <v>#REF!</v>
      </c>
      <c r="CA289" s="290" t="e">
        <f>INDEX(リスト!X:X,MATCH($C289,リスト!$D:$D,0))</f>
        <v>#N/A</v>
      </c>
    </row>
    <row r="290" spans="1:79">
      <c r="A290" s="167">
        <f t="shared" si="203"/>
        <v>285</v>
      </c>
      <c r="B290" s="186" t="str">
        <f>リスト!C274</f>
        <v/>
      </c>
      <c r="C290" s="187">
        <f>リスト!D274</f>
        <v>0</v>
      </c>
      <c r="D290" s="188">
        <f>リスト!E274</f>
        <v>0</v>
      </c>
      <c r="E290" s="224">
        <f t="shared" ca="1" si="166"/>
        <v>5</v>
      </c>
      <c r="F290" s="172">
        <f t="shared" ca="1" si="164"/>
        <v>21.929824561403507</v>
      </c>
      <c r="G290" s="173">
        <v>6</v>
      </c>
      <c r="H290" s="174">
        <v>10</v>
      </c>
      <c r="I290" s="172">
        <f t="shared" ca="1" si="167"/>
        <v>11.929824561403507</v>
      </c>
      <c r="J290" s="133"/>
      <c r="K290" s="175" t="str">
        <f>リスト!H274</f>
        <v>NG</v>
      </c>
      <c r="L290" s="176" t="str">
        <f t="shared" ca="1" si="168"/>
        <v/>
      </c>
      <c r="M290" s="171">
        <f t="shared" ca="1" si="169"/>
        <v>14</v>
      </c>
      <c r="N290" s="177" t="str">
        <f>リスト!I274</f>
        <v>NG</v>
      </c>
      <c r="O290" s="176" t="str">
        <f t="shared" ca="1" si="170"/>
        <v/>
      </c>
      <c r="P290" s="171">
        <f t="shared" ca="1" si="171"/>
        <v>7</v>
      </c>
      <c r="Q290" s="172">
        <f t="shared" ca="1" si="172"/>
        <v>0.5</v>
      </c>
      <c r="R290" s="173">
        <v>0.56000000000000005</v>
      </c>
      <c r="S290" s="174">
        <v>0.84</v>
      </c>
      <c r="T290" s="172" t="str">
        <f t="shared" ca="1" si="173"/>
        <v/>
      </c>
      <c r="U290" s="140"/>
      <c r="V290" s="178" t="str">
        <f>リスト!J274</f>
        <v>NG</v>
      </c>
      <c r="W290" s="176" t="str">
        <f t="shared" ca="1" si="174"/>
        <v/>
      </c>
      <c r="X290" s="225">
        <f t="shared" ca="1" si="175"/>
        <v>0.22800000000000001</v>
      </c>
      <c r="Y290" s="175" t="str">
        <f>リスト!K274</f>
        <v>NG</v>
      </c>
      <c r="Z290" s="176" t="str">
        <f t="shared" ca="1" si="176"/>
        <v/>
      </c>
      <c r="AA290" s="179">
        <f t="shared" ca="1" si="177"/>
        <v>4</v>
      </c>
      <c r="AB290" s="180">
        <f t="shared" ca="1" si="178"/>
        <v>17.543859649122805</v>
      </c>
      <c r="AC290" s="189">
        <v>8</v>
      </c>
      <c r="AD290" s="190">
        <v>12</v>
      </c>
      <c r="AE290" s="180" t="str">
        <f t="shared" ca="1" si="165"/>
        <v/>
      </c>
      <c r="AF290" s="140"/>
      <c r="AG290" s="177" t="str">
        <f>リスト!L274</f>
        <v>NG</v>
      </c>
      <c r="AH290" s="176" t="str">
        <f t="shared" ca="1" si="179"/>
        <v/>
      </c>
      <c r="AI290" s="229">
        <f t="shared" ca="1" si="197"/>
        <v>52</v>
      </c>
      <c r="AJ290" s="183">
        <f t="shared" ca="1" si="180"/>
        <v>228.07017543859649</v>
      </c>
      <c r="AK290" s="184">
        <v>200</v>
      </c>
      <c r="AL290" s="185">
        <v>300</v>
      </c>
      <c r="AM290" s="183" t="str">
        <f t="shared" ca="1" si="181"/>
        <v/>
      </c>
      <c r="AN290" s="175" t="str">
        <f>リスト!M274</f>
        <v>NG</v>
      </c>
      <c r="AO290" s="176" t="str">
        <f t="shared" ca="1" si="182"/>
        <v/>
      </c>
      <c r="AP290" s="179">
        <f t="shared" ca="1" si="183"/>
        <v>6</v>
      </c>
      <c r="AQ290" s="172">
        <f t="shared" ca="1" si="229"/>
        <v>11.538461538461538</v>
      </c>
      <c r="AR290" s="191">
        <v>4</v>
      </c>
      <c r="AS290" s="192">
        <v>6</v>
      </c>
      <c r="AT290" s="172" t="str">
        <f t="shared" ca="1" si="184"/>
        <v/>
      </c>
      <c r="AU290" s="122"/>
      <c r="AV290" s="175" t="str">
        <f>リスト!N274</f>
        <v>NG</v>
      </c>
      <c r="AW290" s="176" t="str">
        <f t="shared" ca="1" si="185"/>
        <v/>
      </c>
      <c r="AX290" s="193">
        <f t="shared" ca="1" si="186"/>
        <v>0</v>
      </c>
      <c r="AY290" s="194">
        <f t="shared" ca="1" si="230"/>
        <v>0</v>
      </c>
      <c r="AZ290" s="173">
        <v>4.4000000000000004</v>
      </c>
      <c r="BA290" s="174">
        <v>6.6</v>
      </c>
      <c r="BB290" s="172" t="str">
        <f t="shared" ca="1" si="187"/>
        <v/>
      </c>
      <c r="BC290" s="177" t="str">
        <f>リスト!O274</f>
        <v>NG</v>
      </c>
      <c r="BD290" s="176" t="str">
        <f t="shared" ca="1" si="188"/>
        <v/>
      </c>
      <c r="BE290" s="193">
        <f t="shared" ca="1" si="189"/>
        <v>0</v>
      </c>
      <c r="BF290" s="194">
        <f t="shared" ca="1" si="231"/>
        <v>0</v>
      </c>
      <c r="BG290" s="173">
        <v>1.6</v>
      </c>
      <c r="BH290" s="174">
        <v>2.4</v>
      </c>
      <c r="BI290" s="172" t="str">
        <f t="shared" ca="1" si="190"/>
        <v/>
      </c>
      <c r="BJ290" s="140"/>
      <c r="BK290" s="140"/>
      <c r="BL290" s="178" t="str">
        <f>リスト!P274</f>
        <v>NG</v>
      </c>
      <c r="BM290" s="176" t="str">
        <f t="shared" ca="1" si="191"/>
        <v/>
      </c>
      <c r="BN290" s="193" t="str">
        <f t="shared" ca="1" si="192"/>
        <v/>
      </c>
      <c r="BO290" s="194" t="str">
        <f t="shared" ca="1" si="232"/>
        <v/>
      </c>
      <c r="BP290" s="173">
        <v>0.4</v>
      </c>
      <c r="BQ290" s="174">
        <v>0.6</v>
      </c>
      <c r="BR290" s="172" t="str">
        <f t="shared" ca="1" si="193"/>
        <v/>
      </c>
      <c r="BS290" s="175" t="str">
        <f>リスト!Q274</f>
        <v>NG</v>
      </c>
      <c r="BT290" s="176" t="str">
        <f t="shared" ca="1" si="194"/>
        <v/>
      </c>
      <c r="BU290" s="179" t="str">
        <f t="shared" ca="1" si="195"/>
        <v/>
      </c>
      <c r="BV290" s="180" t="str">
        <f t="shared" ca="1" si="233"/>
        <v/>
      </c>
      <c r="BW290" s="189">
        <v>0</v>
      </c>
      <c r="BX290" s="190">
        <v>0</v>
      </c>
      <c r="BY290" s="180" t="str">
        <f t="shared" ca="1" si="196"/>
        <v/>
      </c>
      <c r="BZ290" t="e">
        <f>リスト!#REF!</f>
        <v>#REF!</v>
      </c>
      <c r="CA290" s="290" t="e">
        <f>INDEX(リスト!X:X,MATCH($C290,リスト!$D:$D,0))</f>
        <v>#N/A</v>
      </c>
    </row>
    <row r="291" spans="1:79">
      <c r="A291" s="167">
        <f t="shared" si="203"/>
        <v>286</v>
      </c>
      <c r="B291" s="186" t="str">
        <f>リスト!C275</f>
        <v/>
      </c>
      <c r="C291" s="187">
        <f>リスト!D275</f>
        <v>0</v>
      </c>
      <c r="D291" s="188">
        <f>リスト!E275</f>
        <v>0</v>
      </c>
      <c r="E291" s="224" t="str">
        <f t="shared" ca="1" si="166"/>
        <v/>
      </c>
      <c r="F291" s="172" t="str">
        <f t="shared" ca="1" si="164"/>
        <v/>
      </c>
      <c r="G291" s="173">
        <v>6</v>
      </c>
      <c r="H291" s="174">
        <v>10</v>
      </c>
      <c r="I291" s="172" t="str">
        <f t="shared" ca="1" si="167"/>
        <v/>
      </c>
      <c r="J291" s="133"/>
      <c r="K291" s="175" t="str">
        <f>リスト!H275</f>
        <v>NG</v>
      </c>
      <c r="L291" s="176" t="str">
        <f t="shared" ca="1" si="168"/>
        <v/>
      </c>
      <c r="M291" s="171">
        <f t="shared" ca="1" si="169"/>
        <v>17</v>
      </c>
      <c r="N291" s="177" t="str">
        <f>リスト!I275</f>
        <v>NG</v>
      </c>
      <c r="O291" s="176" t="str">
        <f t="shared" ca="1" si="170"/>
        <v/>
      </c>
      <c r="P291" s="171">
        <f t="shared" ca="1" si="171"/>
        <v>8</v>
      </c>
      <c r="Q291" s="172">
        <f t="shared" ca="1" si="172"/>
        <v>0.47058823529411764</v>
      </c>
      <c r="R291" s="173">
        <v>0.56000000000000005</v>
      </c>
      <c r="S291" s="174">
        <v>0.84</v>
      </c>
      <c r="T291" s="172" t="str">
        <f t="shared" ca="1" si="173"/>
        <v/>
      </c>
      <c r="U291" s="140"/>
      <c r="V291" s="178" t="str">
        <f>リスト!J275</f>
        <v>NG</v>
      </c>
      <c r="W291" s="176" t="str">
        <f t="shared" ca="1" si="174"/>
        <v/>
      </c>
      <c r="X291" s="225">
        <f t="shared" ca="1" si="175"/>
        <v>0.247</v>
      </c>
      <c r="Y291" s="175" t="str">
        <f>リスト!K275</f>
        <v>NG</v>
      </c>
      <c r="Z291" s="176" t="str">
        <f t="shared" ca="1" si="176"/>
        <v/>
      </c>
      <c r="AA291" s="179">
        <f t="shared" ca="1" si="177"/>
        <v>3</v>
      </c>
      <c r="AB291" s="180">
        <f t="shared" ca="1" si="178"/>
        <v>12.145748987854251</v>
      </c>
      <c r="AC291" s="189">
        <v>8</v>
      </c>
      <c r="AD291" s="190">
        <v>12</v>
      </c>
      <c r="AE291" s="180" t="str">
        <f t="shared" ca="1" si="165"/>
        <v/>
      </c>
      <c r="AF291" s="140"/>
      <c r="AG291" s="177" t="str">
        <f>リスト!L275</f>
        <v>NG</v>
      </c>
      <c r="AH291" s="176" t="str">
        <f t="shared" ca="1" si="179"/>
        <v/>
      </c>
      <c r="AI291" s="229">
        <f t="shared" ca="1" si="197"/>
        <v>21</v>
      </c>
      <c r="AJ291" s="183">
        <f t="shared" ca="1" si="180"/>
        <v>85.020242914979761</v>
      </c>
      <c r="AK291" s="184">
        <v>200</v>
      </c>
      <c r="AL291" s="185">
        <v>300</v>
      </c>
      <c r="AM291" s="183" t="str">
        <f t="shared" ca="1" si="181"/>
        <v/>
      </c>
      <c r="AN291" s="175" t="str">
        <f>リスト!M275</f>
        <v>NG</v>
      </c>
      <c r="AO291" s="176" t="str">
        <f t="shared" ca="1" si="182"/>
        <v/>
      </c>
      <c r="AP291" s="179">
        <f t="shared" ca="1" si="183"/>
        <v>5</v>
      </c>
      <c r="AQ291" s="172">
        <f t="shared" ca="1" si="229"/>
        <v>23.80952380952381</v>
      </c>
      <c r="AR291" s="191">
        <v>4</v>
      </c>
      <c r="AS291" s="192">
        <v>6</v>
      </c>
      <c r="AT291" s="172" t="str">
        <f t="shared" ca="1" si="184"/>
        <v/>
      </c>
      <c r="AU291" s="122"/>
      <c r="AV291" s="175" t="str">
        <f>リスト!N275</f>
        <v>NG</v>
      </c>
      <c r="AW291" s="176" t="str">
        <f t="shared" ca="1" si="185"/>
        <v/>
      </c>
      <c r="AX291" s="193">
        <f t="shared" ca="1" si="186"/>
        <v>0</v>
      </c>
      <c r="AY291" s="194">
        <f t="shared" ca="1" si="230"/>
        <v>0</v>
      </c>
      <c r="AZ291" s="173">
        <v>4.4000000000000004</v>
      </c>
      <c r="BA291" s="174">
        <v>6.6</v>
      </c>
      <c r="BB291" s="172" t="str">
        <f t="shared" ca="1" si="187"/>
        <v/>
      </c>
      <c r="BC291" s="177" t="str">
        <f>リスト!O275</f>
        <v>NG</v>
      </c>
      <c r="BD291" s="176" t="str">
        <f t="shared" ca="1" si="188"/>
        <v/>
      </c>
      <c r="BE291" s="193">
        <f t="shared" ca="1" si="189"/>
        <v>0</v>
      </c>
      <c r="BF291" s="194">
        <f t="shared" ca="1" si="231"/>
        <v>0</v>
      </c>
      <c r="BG291" s="173">
        <v>1.6</v>
      </c>
      <c r="BH291" s="174">
        <v>2.4</v>
      </c>
      <c r="BI291" s="172" t="str">
        <f t="shared" ca="1" si="190"/>
        <v/>
      </c>
      <c r="BJ291" s="140"/>
      <c r="BK291" s="140"/>
      <c r="BL291" s="178" t="str">
        <f>リスト!P275</f>
        <v>NG</v>
      </c>
      <c r="BM291" s="176" t="str">
        <f t="shared" ca="1" si="191"/>
        <v/>
      </c>
      <c r="BN291" s="193" t="str">
        <f t="shared" ca="1" si="192"/>
        <v/>
      </c>
      <c r="BO291" s="194" t="str">
        <f t="shared" ca="1" si="232"/>
        <v/>
      </c>
      <c r="BP291" s="173">
        <v>0.4</v>
      </c>
      <c r="BQ291" s="174">
        <v>0.6</v>
      </c>
      <c r="BR291" s="172" t="str">
        <f t="shared" ca="1" si="193"/>
        <v/>
      </c>
      <c r="BS291" s="175" t="str">
        <f>リスト!Q275</f>
        <v>NG</v>
      </c>
      <c r="BT291" s="176" t="str">
        <f t="shared" ca="1" si="194"/>
        <v/>
      </c>
      <c r="BU291" s="179" t="str">
        <f t="shared" ca="1" si="195"/>
        <v/>
      </c>
      <c r="BV291" s="180" t="str">
        <f t="shared" ca="1" si="233"/>
        <v/>
      </c>
      <c r="BW291" s="189">
        <v>0</v>
      </c>
      <c r="BX291" s="190">
        <v>0</v>
      </c>
      <c r="BY291" s="180" t="str">
        <f t="shared" ca="1" si="196"/>
        <v/>
      </c>
      <c r="BZ291" t="e">
        <f>リスト!#REF!</f>
        <v>#REF!</v>
      </c>
      <c r="CA291" s="290" t="e">
        <f>INDEX(リスト!X:X,MATCH($C291,リスト!$D:$D,0))</f>
        <v>#N/A</v>
      </c>
    </row>
    <row r="292" spans="1:79">
      <c r="A292" s="167">
        <f t="shared" si="203"/>
        <v>287</v>
      </c>
      <c r="B292" s="186" t="str">
        <f>リスト!C276</f>
        <v/>
      </c>
      <c r="C292" s="187">
        <f>リスト!D276</f>
        <v>0</v>
      </c>
      <c r="D292" s="188">
        <f>リスト!E276</f>
        <v>0</v>
      </c>
      <c r="E292" s="224" t="str">
        <f t="shared" ca="1" si="166"/>
        <v/>
      </c>
      <c r="F292" s="172" t="str">
        <f t="shared" ca="1" si="164"/>
        <v/>
      </c>
      <c r="G292" s="173">
        <v>6</v>
      </c>
      <c r="H292" s="174">
        <v>10</v>
      </c>
      <c r="I292" s="172" t="str">
        <f t="shared" ca="1" si="167"/>
        <v/>
      </c>
      <c r="J292" s="133"/>
      <c r="K292" s="175" t="str">
        <f>リスト!H276</f>
        <v>NG</v>
      </c>
      <c r="L292" s="176" t="str">
        <f t="shared" ca="1" si="168"/>
        <v/>
      </c>
      <c r="M292" s="171">
        <f t="shared" ca="1" si="169"/>
        <v>17</v>
      </c>
      <c r="N292" s="177" t="str">
        <f>リスト!I276</f>
        <v>NG</v>
      </c>
      <c r="O292" s="176" t="str">
        <f t="shared" ca="1" si="170"/>
        <v/>
      </c>
      <c r="P292" s="171">
        <f t="shared" ca="1" si="171"/>
        <v>9</v>
      </c>
      <c r="Q292" s="172">
        <f t="shared" ca="1" si="172"/>
        <v>0.52941176470588236</v>
      </c>
      <c r="R292" s="173">
        <v>0.56000000000000005</v>
      </c>
      <c r="S292" s="174">
        <v>0.84</v>
      </c>
      <c r="T292" s="172" t="str">
        <f t="shared" ca="1" si="173"/>
        <v/>
      </c>
      <c r="U292" s="140"/>
      <c r="V292" s="178" t="str">
        <f>リスト!J276</f>
        <v>NG</v>
      </c>
      <c r="W292" s="176" t="str">
        <f t="shared" ca="1" si="174"/>
        <v/>
      </c>
      <c r="X292" s="225">
        <f t="shared" ca="1" si="175"/>
        <v>0.26100000000000001</v>
      </c>
      <c r="Y292" s="175" t="str">
        <f>リスト!K276</f>
        <v>NG</v>
      </c>
      <c r="Z292" s="176" t="str">
        <f t="shared" ca="1" si="176"/>
        <v/>
      </c>
      <c r="AA292" s="179">
        <f t="shared" ca="1" si="177"/>
        <v>3</v>
      </c>
      <c r="AB292" s="180">
        <f t="shared" ca="1" si="178"/>
        <v>11.494252873563218</v>
      </c>
      <c r="AC292" s="189">
        <v>8</v>
      </c>
      <c r="AD292" s="190">
        <v>12</v>
      </c>
      <c r="AE292" s="180" t="str">
        <f t="shared" ca="1" si="165"/>
        <v/>
      </c>
      <c r="AF292" s="140"/>
      <c r="AG292" s="177" t="str">
        <f>リスト!L276</f>
        <v>NG</v>
      </c>
      <c r="AH292" s="176" t="str">
        <f t="shared" ca="1" si="179"/>
        <v/>
      </c>
      <c r="AI292" s="229">
        <f t="shared" ca="1" si="197"/>
        <v>21</v>
      </c>
      <c r="AJ292" s="183">
        <f t="shared" ca="1" si="180"/>
        <v>80.459770114942529</v>
      </c>
      <c r="AK292" s="184">
        <v>200</v>
      </c>
      <c r="AL292" s="185">
        <v>300</v>
      </c>
      <c r="AM292" s="183" t="str">
        <f t="shared" ca="1" si="181"/>
        <v/>
      </c>
      <c r="AN292" s="175" t="str">
        <f>リスト!M276</f>
        <v>NG</v>
      </c>
      <c r="AO292" s="176" t="str">
        <f t="shared" ca="1" si="182"/>
        <v/>
      </c>
      <c r="AP292" s="179">
        <f t="shared" ca="1" si="183"/>
        <v>5</v>
      </c>
      <c r="AQ292" s="172">
        <f t="shared" ca="1" si="229"/>
        <v>23.80952380952381</v>
      </c>
      <c r="AR292" s="191">
        <v>4</v>
      </c>
      <c r="AS292" s="192">
        <v>6</v>
      </c>
      <c r="AT292" s="172" t="str">
        <f t="shared" ca="1" si="184"/>
        <v/>
      </c>
      <c r="AU292" s="122"/>
      <c r="AV292" s="175" t="str">
        <f>リスト!N276</f>
        <v>NG</v>
      </c>
      <c r="AW292" s="176" t="str">
        <f t="shared" ca="1" si="185"/>
        <v/>
      </c>
      <c r="AX292" s="193">
        <f t="shared" ca="1" si="186"/>
        <v>0</v>
      </c>
      <c r="AY292" s="194">
        <f t="shared" ca="1" si="230"/>
        <v>0</v>
      </c>
      <c r="AZ292" s="173">
        <v>4.4000000000000004</v>
      </c>
      <c r="BA292" s="174">
        <v>6.6</v>
      </c>
      <c r="BB292" s="172" t="str">
        <f t="shared" ca="1" si="187"/>
        <v/>
      </c>
      <c r="BC292" s="177" t="str">
        <f>リスト!O276</f>
        <v>NG</v>
      </c>
      <c r="BD292" s="176" t="str">
        <f t="shared" ca="1" si="188"/>
        <v/>
      </c>
      <c r="BE292" s="193">
        <f t="shared" ca="1" si="189"/>
        <v>0</v>
      </c>
      <c r="BF292" s="194">
        <f t="shared" ca="1" si="231"/>
        <v>0</v>
      </c>
      <c r="BG292" s="173">
        <v>1.6</v>
      </c>
      <c r="BH292" s="174">
        <v>2.4</v>
      </c>
      <c r="BI292" s="172" t="str">
        <f t="shared" ca="1" si="190"/>
        <v/>
      </c>
      <c r="BJ292" s="140"/>
      <c r="BK292" s="140"/>
      <c r="BL292" s="178" t="str">
        <f>リスト!P276</f>
        <v>NG</v>
      </c>
      <c r="BM292" s="176" t="str">
        <f t="shared" ca="1" si="191"/>
        <v/>
      </c>
      <c r="BN292" s="193" t="str">
        <f t="shared" ca="1" si="192"/>
        <v/>
      </c>
      <c r="BO292" s="194" t="str">
        <f t="shared" ca="1" si="232"/>
        <v/>
      </c>
      <c r="BP292" s="173">
        <v>0.4</v>
      </c>
      <c r="BQ292" s="174">
        <v>0.6</v>
      </c>
      <c r="BR292" s="172" t="str">
        <f t="shared" ca="1" si="193"/>
        <v/>
      </c>
      <c r="BS292" s="175" t="str">
        <f>リスト!Q276</f>
        <v>NG</v>
      </c>
      <c r="BT292" s="176" t="str">
        <f t="shared" ca="1" si="194"/>
        <v/>
      </c>
      <c r="BU292" s="179" t="str">
        <f t="shared" ca="1" si="195"/>
        <v/>
      </c>
      <c r="BV292" s="180" t="str">
        <f t="shared" ca="1" si="233"/>
        <v/>
      </c>
      <c r="BW292" s="189">
        <v>0</v>
      </c>
      <c r="BX292" s="190">
        <v>0</v>
      </c>
      <c r="BY292" s="180" t="str">
        <f t="shared" ca="1" si="196"/>
        <v/>
      </c>
      <c r="BZ292" t="e">
        <f>リスト!#REF!</f>
        <v>#REF!</v>
      </c>
      <c r="CA292" s="290" t="e">
        <f>INDEX(リスト!X:X,MATCH($C292,リスト!$D:$D,0))</f>
        <v>#N/A</v>
      </c>
    </row>
    <row r="293" spans="1:79">
      <c r="A293" s="167">
        <f t="shared" si="203"/>
        <v>288</v>
      </c>
      <c r="B293" s="186" t="str">
        <f>リスト!C277</f>
        <v/>
      </c>
      <c r="C293" s="187">
        <f>リスト!D277</f>
        <v>0</v>
      </c>
      <c r="D293" s="188">
        <f>リスト!E277</f>
        <v>0</v>
      </c>
      <c r="E293" s="224" t="str">
        <f t="shared" ca="1" si="166"/>
        <v/>
      </c>
      <c r="F293" s="172" t="str">
        <f t="shared" ca="1" si="164"/>
        <v/>
      </c>
      <c r="G293" s="173">
        <v>6</v>
      </c>
      <c r="H293" s="174">
        <v>10</v>
      </c>
      <c r="I293" s="172" t="str">
        <f t="shared" ca="1" si="167"/>
        <v/>
      </c>
      <c r="J293" s="133"/>
      <c r="K293" s="175" t="str">
        <f>リスト!H277</f>
        <v>NG</v>
      </c>
      <c r="L293" s="176" t="str">
        <f t="shared" ca="1" si="168"/>
        <v/>
      </c>
      <c r="M293" s="171">
        <f t="shared" ca="1" si="169"/>
        <v>15</v>
      </c>
      <c r="N293" s="177" t="str">
        <f>リスト!I277</f>
        <v>NG</v>
      </c>
      <c r="O293" s="176" t="str">
        <f t="shared" ca="1" si="170"/>
        <v/>
      </c>
      <c r="P293" s="171">
        <f t="shared" ca="1" si="171"/>
        <v>8</v>
      </c>
      <c r="Q293" s="172">
        <f t="shared" ca="1" si="172"/>
        <v>0.53333333333333333</v>
      </c>
      <c r="R293" s="173">
        <v>0.56000000000000005</v>
      </c>
      <c r="S293" s="174">
        <v>0.84</v>
      </c>
      <c r="T293" s="172" t="str">
        <f t="shared" ca="1" si="173"/>
        <v/>
      </c>
      <c r="U293" s="140"/>
      <c r="V293" s="178" t="str">
        <f>リスト!J277</f>
        <v>NG</v>
      </c>
      <c r="W293" s="176" t="str">
        <f t="shared" ca="1" si="174"/>
        <v/>
      </c>
      <c r="X293" s="225">
        <f t="shared" ca="1" si="175"/>
        <v>0.248</v>
      </c>
      <c r="Y293" s="175" t="str">
        <f>リスト!K277</f>
        <v>NG</v>
      </c>
      <c r="Z293" s="176" t="str">
        <f t="shared" ca="1" si="176"/>
        <v/>
      </c>
      <c r="AA293" s="179">
        <f t="shared" ca="1" si="177"/>
        <v>6</v>
      </c>
      <c r="AB293" s="180">
        <f t="shared" ca="1" si="178"/>
        <v>24.193548387096776</v>
      </c>
      <c r="AC293" s="189">
        <v>8</v>
      </c>
      <c r="AD293" s="190">
        <v>12</v>
      </c>
      <c r="AE293" s="180" t="str">
        <f t="shared" ca="1" si="165"/>
        <v/>
      </c>
      <c r="AF293" s="140"/>
      <c r="AG293" s="177" t="str">
        <f>リスト!L277</f>
        <v>NG</v>
      </c>
      <c r="AH293" s="176" t="str">
        <f t="shared" ca="1" si="179"/>
        <v/>
      </c>
      <c r="AI293" s="229">
        <f t="shared" ca="1" si="197"/>
        <v>23</v>
      </c>
      <c r="AJ293" s="183">
        <f t="shared" ca="1" si="180"/>
        <v>92.741935483870975</v>
      </c>
      <c r="AK293" s="184">
        <v>200</v>
      </c>
      <c r="AL293" s="185">
        <v>300</v>
      </c>
      <c r="AM293" s="183" t="str">
        <f t="shared" ca="1" si="181"/>
        <v/>
      </c>
      <c r="AN293" s="175" t="str">
        <f>リスト!M277</f>
        <v>NG</v>
      </c>
      <c r="AO293" s="176" t="str">
        <f t="shared" ca="1" si="182"/>
        <v/>
      </c>
      <c r="AP293" s="179">
        <f t="shared" ca="1" si="183"/>
        <v>9</v>
      </c>
      <c r="AQ293" s="172">
        <f t="shared" ca="1" si="229"/>
        <v>39.130434782608695</v>
      </c>
      <c r="AR293" s="191">
        <v>4</v>
      </c>
      <c r="AS293" s="192">
        <v>6</v>
      </c>
      <c r="AT293" s="172" t="str">
        <f t="shared" ca="1" si="184"/>
        <v/>
      </c>
      <c r="AU293" s="122"/>
      <c r="AV293" s="175" t="str">
        <f>リスト!N277</f>
        <v>NG</v>
      </c>
      <c r="AW293" s="176" t="str">
        <f t="shared" ca="1" si="185"/>
        <v/>
      </c>
      <c r="AX293" s="193">
        <f t="shared" ca="1" si="186"/>
        <v>0</v>
      </c>
      <c r="AY293" s="194">
        <f t="shared" ca="1" si="230"/>
        <v>0</v>
      </c>
      <c r="AZ293" s="173">
        <v>4.4000000000000004</v>
      </c>
      <c r="BA293" s="174">
        <v>6.6</v>
      </c>
      <c r="BB293" s="172" t="str">
        <f t="shared" ca="1" si="187"/>
        <v/>
      </c>
      <c r="BC293" s="177" t="str">
        <f>リスト!O277</f>
        <v>NG</v>
      </c>
      <c r="BD293" s="176" t="str">
        <f t="shared" ca="1" si="188"/>
        <v/>
      </c>
      <c r="BE293" s="193">
        <f t="shared" ca="1" si="189"/>
        <v>0</v>
      </c>
      <c r="BF293" s="194">
        <f t="shared" ca="1" si="231"/>
        <v>0</v>
      </c>
      <c r="BG293" s="173">
        <v>1.6</v>
      </c>
      <c r="BH293" s="174">
        <v>2.4</v>
      </c>
      <c r="BI293" s="172" t="str">
        <f t="shared" ca="1" si="190"/>
        <v/>
      </c>
      <c r="BJ293" s="140"/>
      <c r="BK293" s="140"/>
      <c r="BL293" s="178" t="str">
        <f>リスト!P277</f>
        <v>NG</v>
      </c>
      <c r="BM293" s="176" t="str">
        <f t="shared" ca="1" si="191"/>
        <v/>
      </c>
      <c r="BN293" s="193">
        <f t="shared" ca="1" si="192"/>
        <v>0</v>
      </c>
      <c r="BO293" s="194">
        <f t="shared" ca="1" si="232"/>
        <v>0</v>
      </c>
      <c r="BP293" s="173">
        <v>0.4</v>
      </c>
      <c r="BQ293" s="174">
        <v>0.6</v>
      </c>
      <c r="BR293" s="172" t="str">
        <f t="shared" ca="1" si="193"/>
        <v/>
      </c>
      <c r="BS293" s="175" t="str">
        <f>リスト!Q277</f>
        <v>NG</v>
      </c>
      <c r="BT293" s="176" t="str">
        <f t="shared" ca="1" si="194"/>
        <v/>
      </c>
      <c r="BU293" s="179">
        <f t="shared" ca="1" si="195"/>
        <v>0</v>
      </c>
      <c r="BV293" s="180">
        <f t="shared" ca="1" si="233"/>
        <v>0</v>
      </c>
      <c r="BW293" s="189">
        <v>0</v>
      </c>
      <c r="BX293" s="190">
        <v>0</v>
      </c>
      <c r="BY293" s="180" t="str">
        <f t="shared" ca="1" si="196"/>
        <v/>
      </c>
      <c r="BZ293" t="e">
        <f>リスト!#REF!</f>
        <v>#REF!</v>
      </c>
      <c r="CA293" s="290" t="e">
        <f>INDEX(リスト!X:X,MATCH($C293,リスト!$D:$D,0))</f>
        <v>#N/A</v>
      </c>
    </row>
    <row r="294" spans="1:79">
      <c r="A294" s="167">
        <f t="shared" si="203"/>
        <v>289</v>
      </c>
      <c r="B294" s="186" t="str">
        <f>リスト!C278</f>
        <v/>
      </c>
      <c r="C294" s="187">
        <f>リスト!D278</f>
        <v>0</v>
      </c>
      <c r="D294" s="188">
        <f>リスト!E278</f>
        <v>0</v>
      </c>
      <c r="E294" s="224">
        <f t="shared" ca="1" si="166"/>
        <v>2</v>
      </c>
      <c r="F294" s="172">
        <f t="shared" ca="1" si="164"/>
        <v>3.8022813688212924</v>
      </c>
      <c r="G294" s="173">
        <v>6</v>
      </c>
      <c r="H294" s="174">
        <v>10</v>
      </c>
      <c r="I294" s="172" t="e">
        <f t="shared" ca="1" si="167"/>
        <v>#VALUE!</v>
      </c>
      <c r="J294" s="133"/>
      <c r="K294" s="175" t="str">
        <f>リスト!H278</f>
        <v>NG</v>
      </c>
      <c r="L294" s="176" t="str">
        <f t="shared" ca="1" si="168"/>
        <v/>
      </c>
      <c r="M294" s="171">
        <f t="shared" ca="1" si="169"/>
        <v>21</v>
      </c>
      <c r="N294" s="177" t="str">
        <f>リスト!I278</f>
        <v>NG</v>
      </c>
      <c r="O294" s="176" t="str">
        <f t="shared" ca="1" si="170"/>
        <v/>
      </c>
      <c r="P294" s="171">
        <f t="shared" ca="1" si="171"/>
        <v>6</v>
      </c>
      <c r="Q294" s="172">
        <f t="shared" ca="1" si="172"/>
        <v>0.2857142857142857</v>
      </c>
      <c r="R294" s="173">
        <v>0.56000000000000005</v>
      </c>
      <c r="S294" s="174">
        <v>0.84</v>
      </c>
      <c r="T294" s="172" t="str">
        <f t="shared" ca="1" si="173"/>
        <v/>
      </c>
      <c r="U294" s="140"/>
      <c r="V294" s="178" t="str">
        <f>リスト!J278</f>
        <v>NG</v>
      </c>
      <c r="W294" s="176" t="str">
        <f t="shared" ca="1" si="174"/>
        <v/>
      </c>
      <c r="X294" s="225">
        <f t="shared" ca="1" si="175"/>
        <v>0.52600000000000002</v>
      </c>
      <c r="Y294" s="175" t="str">
        <f>リスト!K278</f>
        <v>NG</v>
      </c>
      <c r="Z294" s="176" t="str">
        <f t="shared" ca="1" si="176"/>
        <v/>
      </c>
      <c r="AA294" s="179">
        <f t="shared" ca="1" si="177"/>
        <v>12</v>
      </c>
      <c r="AB294" s="180">
        <f t="shared" ca="1" si="178"/>
        <v>22.813688212927755</v>
      </c>
      <c r="AC294" s="189">
        <v>8</v>
      </c>
      <c r="AD294" s="190">
        <v>12</v>
      </c>
      <c r="AE294" s="180" t="str">
        <f t="shared" ca="1" si="165"/>
        <v/>
      </c>
      <c r="AF294" s="140"/>
      <c r="AG294" s="177" t="str">
        <f>リスト!L278</f>
        <v>NG</v>
      </c>
      <c r="AH294" s="176" t="str">
        <f t="shared" ca="1" si="179"/>
        <v/>
      </c>
      <c r="AI294" s="229">
        <f t="shared" ca="1" si="197"/>
        <v>89</v>
      </c>
      <c r="AJ294" s="183">
        <f t="shared" ca="1" si="180"/>
        <v>169.20152091254752</v>
      </c>
      <c r="AK294" s="184">
        <v>200</v>
      </c>
      <c r="AL294" s="185">
        <v>300</v>
      </c>
      <c r="AM294" s="183" t="str">
        <f t="shared" ca="1" si="181"/>
        <v/>
      </c>
      <c r="AN294" s="175" t="str">
        <f>リスト!M278</f>
        <v>NG</v>
      </c>
      <c r="AO294" s="176" t="str">
        <f t="shared" ca="1" si="182"/>
        <v/>
      </c>
      <c r="AP294" s="179">
        <f t="shared" ca="1" si="183"/>
        <v>5</v>
      </c>
      <c r="AQ294" s="172">
        <f t="shared" ca="1" si="229"/>
        <v>5.6179775280898872</v>
      </c>
      <c r="AR294" s="191">
        <v>4</v>
      </c>
      <c r="AS294" s="192">
        <v>6</v>
      </c>
      <c r="AT294" s="172" t="str">
        <f t="shared" ca="1" si="184"/>
        <v/>
      </c>
      <c r="AU294" s="122"/>
      <c r="AV294" s="175" t="str">
        <f>リスト!N278</f>
        <v>NG</v>
      </c>
      <c r="AW294" s="176" t="str">
        <f t="shared" ca="1" si="185"/>
        <v/>
      </c>
      <c r="AX294" s="193">
        <f t="shared" ca="1" si="186"/>
        <v>1</v>
      </c>
      <c r="AY294" s="194">
        <f t="shared" ca="1" si="230"/>
        <v>1.9011406844106462</v>
      </c>
      <c r="AZ294" s="173">
        <v>4.4000000000000004</v>
      </c>
      <c r="BA294" s="174">
        <v>6.6</v>
      </c>
      <c r="BB294" s="172" t="str">
        <f t="shared" ca="1" si="187"/>
        <v/>
      </c>
      <c r="BC294" s="177" t="str">
        <f>リスト!O278</f>
        <v>NG</v>
      </c>
      <c r="BD294" s="176" t="str">
        <f t="shared" ca="1" si="188"/>
        <v/>
      </c>
      <c r="BE294" s="193">
        <f t="shared" ca="1" si="189"/>
        <v>8</v>
      </c>
      <c r="BF294" s="194">
        <f t="shared" ca="1" si="231"/>
        <v>15.20912547528517</v>
      </c>
      <c r="BG294" s="173">
        <v>1.6</v>
      </c>
      <c r="BH294" s="174">
        <v>2.4</v>
      </c>
      <c r="BI294" s="172" t="str">
        <f t="shared" ca="1" si="190"/>
        <v/>
      </c>
      <c r="BJ294" s="140"/>
      <c r="BK294" s="140"/>
      <c r="BL294" s="178" t="str">
        <f>リスト!P278</f>
        <v>NG</v>
      </c>
      <c r="BM294" s="176" t="str">
        <f t="shared" ca="1" si="191"/>
        <v/>
      </c>
      <c r="BN294" s="193">
        <f t="shared" ca="1" si="192"/>
        <v>0</v>
      </c>
      <c r="BO294" s="194">
        <f t="shared" ca="1" si="232"/>
        <v>0</v>
      </c>
      <c r="BP294" s="173">
        <v>0.4</v>
      </c>
      <c r="BQ294" s="174">
        <v>0.6</v>
      </c>
      <c r="BR294" s="172" t="str">
        <f t="shared" ca="1" si="193"/>
        <v/>
      </c>
      <c r="BS294" s="175" t="str">
        <f>リスト!Q278</f>
        <v>NG</v>
      </c>
      <c r="BT294" s="176" t="str">
        <f t="shared" ca="1" si="194"/>
        <v/>
      </c>
      <c r="BU294" s="179">
        <f t="shared" ca="1" si="195"/>
        <v>0</v>
      </c>
      <c r="BV294" s="180">
        <f t="shared" ca="1" si="233"/>
        <v>0</v>
      </c>
      <c r="BW294" s="189">
        <v>0</v>
      </c>
      <c r="BX294" s="190">
        <v>0</v>
      </c>
      <c r="BY294" s="180" t="str">
        <f t="shared" ca="1" si="196"/>
        <v/>
      </c>
      <c r="BZ294" t="e">
        <f>リスト!#REF!</f>
        <v>#REF!</v>
      </c>
      <c r="CA294" s="290" t="e">
        <f>INDEX(リスト!X:X,MATCH($C294,リスト!$D:$D,0))</f>
        <v>#N/A</v>
      </c>
    </row>
    <row r="295" spans="1:79">
      <c r="A295" s="167">
        <f t="shared" si="203"/>
        <v>290</v>
      </c>
      <c r="B295" s="186" t="str">
        <f>リスト!C279</f>
        <v/>
      </c>
      <c r="C295" s="187">
        <f>リスト!D279</f>
        <v>0</v>
      </c>
      <c r="D295" s="188">
        <f>リスト!E279</f>
        <v>0</v>
      </c>
      <c r="E295" s="224" t="str">
        <f t="shared" ca="1" si="166"/>
        <v/>
      </c>
      <c r="F295" s="172" t="str">
        <f t="shared" ca="1" si="164"/>
        <v/>
      </c>
      <c r="G295" s="173">
        <v>6</v>
      </c>
      <c r="H295" s="174">
        <v>10</v>
      </c>
      <c r="I295" s="172" t="str">
        <f t="shared" ca="1" si="167"/>
        <v/>
      </c>
      <c r="J295" s="133"/>
      <c r="K295" s="175" t="str">
        <f>リスト!H279</f>
        <v>NG</v>
      </c>
      <c r="L295" s="176" t="str">
        <f t="shared" ca="1" si="168"/>
        <v/>
      </c>
      <c r="M295" s="171">
        <f t="shared" ca="1" si="169"/>
        <v>21</v>
      </c>
      <c r="N295" s="177" t="str">
        <f>リスト!I279</f>
        <v>NG</v>
      </c>
      <c r="O295" s="176" t="str">
        <f t="shared" ca="1" si="170"/>
        <v/>
      </c>
      <c r="P295" s="171">
        <f t="shared" ca="1" si="171"/>
        <v>6</v>
      </c>
      <c r="Q295" s="172">
        <f t="shared" ca="1" si="172"/>
        <v>0.2857142857142857</v>
      </c>
      <c r="R295" s="173">
        <v>0.56000000000000005</v>
      </c>
      <c r="S295" s="174">
        <v>0.84</v>
      </c>
      <c r="T295" s="172" t="str">
        <f t="shared" ca="1" si="173"/>
        <v/>
      </c>
      <c r="U295" s="140"/>
      <c r="V295" s="178" t="str">
        <f>リスト!J279</f>
        <v>NG</v>
      </c>
      <c r="W295" s="176" t="str">
        <f t="shared" ca="1" si="174"/>
        <v/>
      </c>
      <c r="X295" s="225">
        <f t="shared" ca="1" si="175"/>
        <v>0.48699999999999999</v>
      </c>
      <c r="Y295" s="175" t="str">
        <f>リスト!K279</f>
        <v>NG</v>
      </c>
      <c r="Z295" s="176" t="str">
        <f t="shared" ca="1" si="176"/>
        <v/>
      </c>
      <c r="AA295" s="179">
        <f t="shared" ca="1" si="177"/>
        <v>1</v>
      </c>
      <c r="AB295" s="180">
        <f t="shared" ca="1" si="178"/>
        <v>2.0533880903490762</v>
      </c>
      <c r="AC295" s="189">
        <v>8</v>
      </c>
      <c r="AD295" s="190">
        <v>12</v>
      </c>
      <c r="AE295" s="180" t="str">
        <f t="shared" ca="1" si="165"/>
        <v/>
      </c>
      <c r="AF295" s="140"/>
      <c r="AG295" s="177" t="str">
        <f>リスト!L279</f>
        <v>NG</v>
      </c>
      <c r="AH295" s="176" t="str">
        <f t="shared" ca="1" si="179"/>
        <v/>
      </c>
      <c r="AI295" s="229">
        <f t="shared" ca="1" si="197"/>
        <v>81</v>
      </c>
      <c r="AJ295" s="183">
        <f t="shared" ca="1" si="180"/>
        <v>166.32443531827516</v>
      </c>
      <c r="AK295" s="184">
        <v>200</v>
      </c>
      <c r="AL295" s="185">
        <v>300</v>
      </c>
      <c r="AM295" s="183" t="str">
        <f t="shared" ca="1" si="181"/>
        <v/>
      </c>
      <c r="AN295" s="175" t="str">
        <f>リスト!M279</f>
        <v>NG</v>
      </c>
      <c r="AO295" s="176" t="str">
        <f t="shared" ca="1" si="182"/>
        <v/>
      </c>
      <c r="AP295" s="179">
        <f t="shared" ca="1" si="183"/>
        <v>4</v>
      </c>
      <c r="AQ295" s="172">
        <f t="shared" ca="1" si="219"/>
        <v>4.9382716049382713</v>
      </c>
      <c r="AR295" s="191">
        <v>4</v>
      </c>
      <c r="AS295" s="192">
        <v>6</v>
      </c>
      <c r="AT295" s="172" t="str">
        <f t="shared" ca="1" si="184"/>
        <v/>
      </c>
      <c r="AU295" s="122"/>
      <c r="AV295" s="175" t="str">
        <f>リスト!N279</f>
        <v>NG</v>
      </c>
      <c r="AW295" s="176" t="str">
        <f t="shared" ca="1" si="185"/>
        <v/>
      </c>
      <c r="AX295" s="193">
        <f t="shared" ca="1" si="186"/>
        <v>0</v>
      </c>
      <c r="AY295" s="194">
        <f t="shared" ca="1" si="220"/>
        <v>0</v>
      </c>
      <c r="AZ295" s="173">
        <v>4.4000000000000004</v>
      </c>
      <c r="BA295" s="174">
        <v>6.6</v>
      </c>
      <c r="BB295" s="172" t="str">
        <f t="shared" ca="1" si="187"/>
        <v/>
      </c>
      <c r="BC295" s="177" t="str">
        <f>リスト!O279</f>
        <v>NG</v>
      </c>
      <c r="BD295" s="176" t="str">
        <f t="shared" ca="1" si="188"/>
        <v/>
      </c>
      <c r="BE295" s="193">
        <f t="shared" ca="1" si="189"/>
        <v>7</v>
      </c>
      <c r="BF295" s="194">
        <f t="shared" ca="1" si="221"/>
        <v>14.373716632443532</v>
      </c>
      <c r="BG295" s="173">
        <v>1.6</v>
      </c>
      <c r="BH295" s="174">
        <v>2.4</v>
      </c>
      <c r="BI295" s="172" t="str">
        <f t="shared" ca="1" si="190"/>
        <v/>
      </c>
      <c r="BJ295" s="140"/>
      <c r="BK295" s="140"/>
      <c r="BL295" s="178" t="str">
        <f>リスト!P279</f>
        <v>NG</v>
      </c>
      <c r="BM295" s="176" t="str">
        <f t="shared" ca="1" si="191"/>
        <v/>
      </c>
      <c r="BN295" s="193">
        <f t="shared" ca="1" si="192"/>
        <v>0</v>
      </c>
      <c r="BO295" s="194">
        <f t="shared" ca="1" si="222"/>
        <v>0</v>
      </c>
      <c r="BP295" s="173">
        <v>0.4</v>
      </c>
      <c r="BQ295" s="174">
        <v>0.6</v>
      </c>
      <c r="BR295" s="172" t="str">
        <f t="shared" ca="1" si="193"/>
        <v/>
      </c>
      <c r="BS295" s="175" t="str">
        <f>リスト!Q279</f>
        <v>NG</v>
      </c>
      <c r="BT295" s="176" t="str">
        <f t="shared" ca="1" si="194"/>
        <v/>
      </c>
      <c r="BU295" s="179">
        <f t="shared" ca="1" si="195"/>
        <v>0</v>
      </c>
      <c r="BV295" s="180">
        <f t="shared" ca="1" si="223"/>
        <v>0</v>
      </c>
      <c r="BW295" s="189">
        <v>0</v>
      </c>
      <c r="BX295" s="190">
        <v>0</v>
      </c>
      <c r="BY295" s="180" t="str">
        <f t="shared" ca="1" si="196"/>
        <v/>
      </c>
      <c r="BZ295" t="e">
        <f>リスト!#REF!</f>
        <v>#REF!</v>
      </c>
      <c r="CA295" s="290" t="e">
        <f>INDEX(リスト!X:X,MATCH($C295,リスト!$D:$D,0))</f>
        <v>#N/A</v>
      </c>
    </row>
    <row r="296" spans="1:79">
      <c r="A296" s="167">
        <f t="shared" si="203"/>
        <v>291</v>
      </c>
      <c r="B296" s="186" t="str">
        <f>リスト!C280</f>
        <v/>
      </c>
      <c r="C296" s="187">
        <f>リスト!D280</f>
        <v>0</v>
      </c>
      <c r="D296" s="188">
        <f>リスト!E280</f>
        <v>0</v>
      </c>
      <c r="E296" s="224" t="str">
        <f t="shared" ca="1" si="166"/>
        <v/>
      </c>
      <c r="F296" s="172" t="str">
        <f t="shared" ca="1" si="164"/>
        <v/>
      </c>
      <c r="G296" s="173">
        <v>6</v>
      </c>
      <c r="H296" s="174">
        <v>10</v>
      </c>
      <c r="I296" s="172" t="str">
        <f t="shared" ca="1" si="167"/>
        <v/>
      </c>
      <c r="J296" s="133"/>
      <c r="K296" s="175" t="str">
        <f>リスト!H280</f>
        <v>NG</v>
      </c>
      <c r="L296" s="176" t="str">
        <f t="shared" ca="1" si="168"/>
        <v/>
      </c>
      <c r="M296" s="171">
        <f t="shared" ca="1" si="169"/>
        <v>18</v>
      </c>
      <c r="N296" s="177" t="str">
        <f>リスト!I280</f>
        <v>NG</v>
      </c>
      <c r="O296" s="176" t="str">
        <f t="shared" ca="1" si="170"/>
        <v/>
      </c>
      <c r="P296" s="171">
        <f t="shared" ca="1" si="171"/>
        <v>4</v>
      </c>
      <c r="Q296" s="172">
        <f t="shared" ca="1" si="172"/>
        <v>0.22222222222222221</v>
      </c>
      <c r="R296" s="173">
        <v>0.56000000000000005</v>
      </c>
      <c r="S296" s="174">
        <v>0.84</v>
      </c>
      <c r="T296" s="172" t="str">
        <f t="shared" ca="1" si="173"/>
        <v/>
      </c>
      <c r="U296" s="140"/>
      <c r="V296" s="178" t="str">
        <f>リスト!J280</f>
        <v>NG</v>
      </c>
      <c r="W296" s="176" t="str">
        <f t="shared" ca="1" si="174"/>
        <v/>
      </c>
      <c r="X296" s="225">
        <f t="shared" ca="1" si="175"/>
        <v>0.432</v>
      </c>
      <c r="Y296" s="175" t="str">
        <f>リスト!K280</f>
        <v>NG</v>
      </c>
      <c r="Z296" s="176" t="str">
        <f t="shared" ca="1" si="176"/>
        <v/>
      </c>
      <c r="AA296" s="179">
        <f t="shared" ca="1" si="177"/>
        <v>8</v>
      </c>
      <c r="AB296" s="180">
        <f t="shared" ca="1" si="178"/>
        <v>18.518518518518519</v>
      </c>
      <c r="AC296" s="189">
        <v>8</v>
      </c>
      <c r="AD296" s="190">
        <v>12</v>
      </c>
      <c r="AE296" s="180" t="str">
        <f t="shared" ca="1" si="165"/>
        <v/>
      </c>
      <c r="AF296" s="140"/>
      <c r="AG296" s="177" t="str">
        <f>リスト!L280</f>
        <v>NG</v>
      </c>
      <c r="AH296" s="176" t="str">
        <f t="shared" ca="1" si="179"/>
        <v/>
      </c>
      <c r="AI296" s="229">
        <f t="shared" ca="1" si="197"/>
        <v>67</v>
      </c>
      <c r="AJ296" s="183">
        <f t="shared" ca="1" si="180"/>
        <v>155.09259259259258</v>
      </c>
      <c r="AK296" s="184">
        <v>200</v>
      </c>
      <c r="AL296" s="185">
        <v>300</v>
      </c>
      <c r="AM296" s="183" t="str">
        <f t="shared" ca="1" si="181"/>
        <v/>
      </c>
      <c r="AN296" s="175" t="str">
        <f>リスト!M280</f>
        <v>NG</v>
      </c>
      <c r="AO296" s="176" t="str">
        <f t="shared" ca="1" si="182"/>
        <v/>
      </c>
      <c r="AP296" s="179">
        <f t="shared" ca="1" si="183"/>
        <v>6</v>
      </c>
      <c r="AQ296" s="172">
        <f t="shared" ref="AQ296" ca="1" si="234">IF(ISERROR(AP296/(AI296*0.01))=TRUE,"",AP296/(AI296*0.01))</f>
        <v>8.9552238805970141</v>
      </c>
      <c r="AR296" s="191">
        <v>4</v>
      </c>
      <c r="AS296" s="192">
        <v>6</v>
      </c>
      <c r="AT296" s="172" t="str">
        <f t="shared" ca="1" si="184"/>
        <v/>
      </c>
      <c r="AU296" s="122"/>
      <c r="AV296" s="175" t="str">
        <f>リスト!N280</f>
        <v>NG</v>
      </c>
      <c r="AW296" s="176" t="str">
        <f t="shared" ca="1" si="185"/>
        <v/>
      </c>
      <c r="AX296" s="193">
        <f t="shared" ca="1" si="186"/>
        <v>0</v>
      </c>
      <c r="AY296" s="194">
        <f t="shared" ref="AY296" ca="1" si="235">IF(ISERROR(AX296/$X296)=TRUE,"",AX296/$X296)</f>
        <v>0</v>
      </c>
      <c r="AZ296" s="173">
        <v>4.4000000000000004</v>
      </c>
      <c r="BA296" s="174">
        <v>6.6</v>
      </c>
      <c r="BB296" s="172" t="str">
        <f t="shared" ca="1" si="187"/>
        <v/>
      </c>
      <c r="BC296" s="177" t="str">
        <f>リスト!O280</f>
        <v>NG</v>
      </c>
      <c r="BD296" s="176" t="str">
        <f t="shared" ca="1" si="188"/>
        <v/>
      </c>
      <c r="BE296" s="193">
        <f t="shared" ca="1" si="189"/>
        <v>4</v>
      </c>
      <c r="BF296" s="194">
        <f t="shared" ref="BF296" ca="1" si="236">IF(ISERROR(BE296/$X296)=TRUE,"",BE296/$X296)</f>
        <v>9.2592592592592595</v>
      </c>
      <c r="BG296" s="173">
        <v>1.6</v>
      </c>
      <c r="BH296" s="174">
        <v>2.4</v>
      </c>
      <c r="BI296" s="172" t="str">
        <f t="shared" ca="1" si="190"/>
        <v/>
      </c>
      <c r="BJ296" s="140"/>
      <c r="BK296" s="140"/>
      <c r="BL296" s="178" t="str">
        <f>リスト!P280</f>
        <v>NG</v>
      </c>
      <c r="BM296" s="176" t="str">
        <f t="shared" ca="1" si="191"/>
        <v/>
      </c>
      <c r="BN296" s="193">
        <f t="shared" ca="1" si="192"/>
        <v>0</v>
      </c>
      <c r="BO296" s="194">
        <f t="shared" ref="BO296" ca="1" si="237">IF(ISERROR(BN296/$X296)=TRUE,"",BN296/$X296)</f>
        <v>0</v>
      </c>
      <c r="BP296" s="173">
        <v>0.4</v>
      </c>
      <c r="BQ296" s="174">
        <v>0.6</v>
      </c>
      <c r="BR296" s="172" t="str">
        <f t="shared" ca="1" si="193"/>
        <v/>
      </c>
      <c r="BS296" s="175" t="str">
        <f>リスト!Q280</f>
        <v>NG</v>
      </c>
      <c r="BT296" s="176" t="str">
        <f t="shared" ca="1" si="194"/>
        <v/>
      </c>
      <c r="BU296" s="179">
        <f t="shared" ca="1" si="195"/>
        <v>0</v>
      </c>
      <c r="BV296" s="180">
        <f t="shared" ref="BV296" ca="1" si="238">IF(ISERROR(BU296/$X296)=TRUE,"",BU296/$X296)</f>
        <v>0</v>
      </c>
      <c r="BW296" s="189">
        <v>0</v>
      </c>
      <c r="BX296" s="190">
        <v>0</v>
      </c>
      <c r="BY296" s="180" t="str">
        <f t="shared" ca="1" si="196"/>
        <v/>
      </c>
      <c r="BZ296" t="e">
        <f>リスト!#REF!</f>
        <v>#REF!</v>
      </c>
      <c r="CA296" s="290" t="e">
        <f>INDEX(リスト!X:X,MATCH($C296,リスト!$D:$D,0))</f>
        <v>#N/A</v>
      </c>
    </row>
    <row r="297" spans="1:79">
      <c r="A297" s="167">
        <f t="shared" si="203"/>
        <v>292</v>
      </c>
      <c r="B297" s="186" t="str">
        <f>リスト!C281</f>
        <v/>
      </c>
      <c r="C297" s="187">
        <f>リスト!D281</f>
        <v>0</v>
      </c>
      <c r="D297" s="188">
        <f>リスト!E281</f>
        <v>0</v>
      </c>
      <c r="E297" s="224" t="str">
        <f t="shared" ca="1" si="166"/>
        <v/>
      </c>
      <c r="F297" s="172" t="str">
        <f t="shared" ca="1" si="164"/>
        <v/>
      </c>
      <c r="G297" s="173">
        <v>6</v>
      </c>
      <c r="H297" s="174">
        <v>10</v>
      </c>
      <c r="I297" s="172" t="str">
        <f t="shared" ca="1" si="167"/>
        <v/>
      </c>
      <c r="J297" s="133"/>
      <c r="K297" s="175" t="str">
        <f>リスト!H281</f>
        <v>NG</v>
      </c>
      <c r="L297" s="176" t="str">
        <f t="shared" ca="1" si="168"/>
        <v/>
      </c>
      <c r="M297" s="171">
        <f t="shared" ca="1" si="169"/>
        <v>18</v>
      </c>
      <c r="N297" s="177" t="str">
        <f>リスト!I281</f>
        <v>NG</v>
      </c>
      <c r="O297" s="176" t="str">
        <f t="shared" ca="1" si="170"/>
        <v/>
      </c>
      <c r="P297" s="171">
        <f t="shared" ca="1" si="171"/>
        <v>6</v>
      </c>
      <c r="Q297" s="172">
        <f t="shared" ca="1" si="172"/>
        <v>0.33333333333333331</v>
      </c>
      <c r="R297" s="173">
        <v>0.56000000000000005</v>
      </c>
      <c r="S297" s="174">
        <v>0.84</v>
      </c>
      <c r="T297" s="172" t="str">
        <f t="shared" ca="1" si="173"/>
        <v/>
      </c>
      <c r="U297" s="140"/>
      <c r="V297" s="178" t="str">
        <f>リスト!J281</f>
        <v>NG</v>
      </c>
      <c r="W297" s="176" t="str">
        <f t="shared" ca="1" si="174"/>
        <v/>
      </c>
      <c r="X297" s="225">
        <f t="shared" ca="1" si="175"/>
        <v>0.42799999999999999</v>
      </c>
      <c r="Y297" s="175" t="str">
        <f>リスト!K281</f>
        <v>NG</v>
      </c>
      <c r="Z297" s="176" t="str">
        <f t="shared" ca="1" si="176"/>
        <v/>
      </c>
      <c r="AA297" s="179">
        <f t="shared" ca="1" si="177"/>
        <v>2</v>
      </c>
      <c r="AB297" s="180">
        <f t="shared" ca="1" si="178"/>
        <v>4.6728971962616823</v>
      </c>
      <c r="AC297" s="189">
        <v>8</v>
      </c>
      <c r="AD297" s="190">
        <v>12</v>
      </c>
      <c r="AE297" s="180" t="str">
        <f t="shared" ca="1" si="165"/>
        <v/>
      </c>
      <c r="AF297" s="140"/>
      <c r="AG297" s="177" t="str">
        <f>リスト!L281</f>
        <v>NG</v>
      </c>
      <c r="AH297" s="176" t="str">
        <f t="shared" ca="1" si="179"/>
        <v/>
      </c>
      <c r="AI297" s="229">
        <f t="shared" ca="1" si="197"/>
        <v>69</v>
      </c>
      <c r="AJ297" s="183">
        <f t="shared" ca="1" si="180"/>
        <v>161.21495327102804</v>
      </c>
      <c r="AK297" s="184">
        <v>200</v>
      </c>
      <c r="AL297" s="185">
        <v>300</v>
      </c>
      <c r="AM297" s="183" t="str">
        <f t="shared" ca="1" si="181"/>
        <v/>
      </c>
      <c r="AN297" s="175" t="str">
        <f>リスト!M281</f>
        <v>NG</v>
      </c>
      <c r="AO297" s="176" t="str">
        <f t="shared" ca="1" si="182"/>
        <v/>
      </c>
      <c r="AP297" s="179">
        <f t="shared" ca="1" si="183"/>
        <v>7</v>
      </c>
      <c r="AQ297" s="172">
        <f t="shared" ca="1" si="219"/>
        <v>10.144927536231883</v>
      </c>
      <c r="AR297" s="191">
        <v>4</v>
      </c>
      <c r="AS297" s="192">
        <v>6</v>
      </c>
      <c r="AT297" s="172" t="str">
        <f t="shared" ca="1" si="184"/>
        <v/>
      </c>
      <c r="AU297" s="122"/>
      <c r="AV297" s="175" t="str">
        <f>リスト!N281</f>
        <v>NG</v>
      </c>
      <c r="AW297" s="176" t="str">
        <f t="shared" ca="1" si="185"/>
        <v/>
      </c>
      <c r="AX297" s="193">
        <f t="shared" ca="1" si="186"/>
        <v>6</v>
      </c>
      <c r="AY297" s="194">
        <f t="shared" ca="1" si="220"/>
        <v>14.018691588785048</v>
      </c>
      <c r="AZ297" s="173">
        <v>4.4000000000000004</v>
      </c>
      <c r="BA297" s="174">
        <v>6.6</v>
      </c>
      <c r="BB297" s="172" t="str">
        <f t="shared" ca="1" si="187"/>
        <v/>
      </c>
      <c r="BC297" s="177" t="str">
        <f>リスト!O281</f>
        <v>NG</v>
      </c>
      <c r="BD297" s="176" t="str">
        <f t="shared" ca="1" si="188"/>
        <v/>
      </c>
      <c r="BE297" s="193">
        <f t="shared" ca="1" si="189"/>
        <v>1</v>
      </c>
      <c r="BF297" s="194">
        <f t="shared" ca="1" si="221"/>
        <v>2.3364485981308412</v>
      </c>
      <c r="BG297" s="173">
        <v>1.6</v>
      </c>
      <c r="BH297" s="174">
        <v>2.4</v>
      </c>
      <c r="BI297" s="172" t="str">
        <f t="shared" ca="1" si="190"/>
        <v/>
      </c>
      <c r="BJ297" s="140"/>
      <c r="BK297" s="140"/>
      <c r="BL297" s="178" t="str">
        <f>リスト!P281</f>
        <v>NG</v>
      </c>
      <c r="BM297" s="176" t="str">
        <f t="shared" ca="1" si="191"/>
        <v/>
      </c>
      <c r="BN297" s="193">
        <f t="shared" ca="1" si="192"/>
        <v>0</v>
      </c>
      <c r="BO297" s="194">
        <f t="shared" ca="1" si="222"/>
        <v>0</v>
      </c>
      <c r="BP297" s="173">
        <v>0.4</v>
      </c>
      <c r="BQ297" s="174">
        <v>0.6</v>
      </c>
      <c r="BR297" s="172" t="str">
        <f t="shared" ca="1" si="193"/>
        <v/>
      </c>
      <c r="BS297" s="175" t="str">
        <f>リスト!Q281</f>
        <v>NG</v>
      </c>
      <c r="BT297" s="176" t="str">
        <f t="shared" ca="1" si="194"/>
        <v/>
      </c>
      <c r="BU297" s="179">
        <f t="shared" ca="1" si="195"/>
        <v>0</v>
      </c>
      <c r="BV297" s="180">
        <f t="shared" ca="1" si="223"/>
        <v>0</v>
      </c>
      <c r="BW297" s="189">
        <v>0</v>
      </c>
      <c r="BX297" s="190">
        <v>0</v>
      </c>
      <c r="BY297" s="180" t="str">
        <f t="shared" ca="1" si="196"/>
        <v/>
      </c>
      <c r="BZ297" t="e">
        <f>リスト!#REF!</f>
        <v>#REF!</v>
      </c>
      <c r="CA297" s="290" t="e">
        <f>INDEX(リスト!X:X,MATCH($C297,リスト!$D:$D,0))</f>
        <v>#N/A</v>
      </c>
    </row>
    <row r="298" spans="1:79">
      <c r="A298" s="167">
        <f t="shared" si="203"/>
        <v>293</v>
      </c>
      <c r="B298" s="186" t="str">
        <f>リスト!C282</f>
        <v/>
      </c>
      <c r="C298" s="187">
        <f>リスト!D282</f>
        <v>0</v>
      </c>
      <c r="D298" s="188">
        <f>リスト!E282</f>
        <v>0</v>
      </c>
      <c r="E298" s="224" t="str">
        <f t="shared" ca="1" si="166"/>
        <v/>
      </c>
      <c r="F298" s="172" t="str">
        <f t="shared" ca="1" si="164"/>
        <v/>
      </c>
      <c r="G298" s="173">
        <v>6</v>
      </c>
      <c r="H298" s="174">
        <v>10</v>
      </c>
      <c r="I298" s="172" t="str">
        <f t="shared" ca="1" si="167"/>
        <v/>
      </c>
      <c r="J298" s="133"/>
      <c r="K298" s="175" t="str">
        <f>リスト!H282</f>
        <v>NG</v>
      </c>
      <c r="L298" s="176" t="str">
        <f t="shared" ca="1" si="168"/>
        <v/>
      </c>
      <c r="M298" s="171">
        <f t="shared" ca="1" si="169"/>
        <v>18</v>
      </c>
      <c r="N298" s="177" t="str">
        <f>リスト!I282</f>
        <v>NG</v>
      </c>
      <c r="O298" s="176" t="str">
        <f t="shared" ca="1" si="170"/>
        <v/>
      </c>
      <c r="P298" s="171">
        <f t="shared" ca="1" si="171"/>
        <v>7</v>
      </c>
      <c r="Q298" s="172">
        <f t="shared" ca="1" si="172"/>
        <v>0.3888888888888889</v>
      </c>
      <c r="R298" s="173">
        <v>0.56000000000000005</v>
      </c>
      <c r="S298" s="174">
        <v>0.84</v>
      </c>
      <c r="T298" s="172" t="str">
        <f t="shared" ca="1" si="173"/>
        <v/>
      </c>
      <c r="U298" s="140"/>
      <c r="V298" s="178" t="str">
        <f>リスト!J282</f>
        <v>NG</v>
      </c>
      <c r="W298" s="176" t="str">
        <f t="shared" ca="1" si="174"/>
        <v/>
      </c>
      <c r="X298" s="225">
        <f t="shared" ca="1" si="175"/>
        <v>0.42399999999999999</v>
      </c>
      <c r="Y298" s="175" t="str">
        <f>リスト!K282</f>
        <v>NG</v>
      </c>
      <c r="Z298" s="176" t="str">
        <f t="shared" ca="1" si="176"/>
        <v/>
      </c>
      <c r="AA298" s="179">
        <f t="shared" ca="1" si="177"/>
        <v>1</v>
      </c>
      <c r="AB298" s="180">
        <f t="shared" ca="1" si="178"/>
        <v>2.358490566037736</v>
      </c>
      <c r="AC298" s="189">
        <v>8</v>
      </c>
      <c r="AD298" s="190">
        <v>12</v>
      </c>
      <c r="AE298" s="180" t="str">
        <f t="shared" ca="1" si="165"/>
        <v/>
      </c>
      <c r="AF298" s="140"/>
      <c r="AG298" s="177" t="str">
        <f>リスト!L282</f>
        <v>NG</v>
      </c>
      <c r="AH298" s="176" t="str">
        <f t="shared" ca="1" si="179"/>
        <v/>
      </c>
      <c r="AI298" s="229">
        <f t="shared" ca="1" si="197"/>
        <v>69</v>
      </c>
      <c r="AJ298" s="183">
        <f t="shared" ca="1" si="180"/>
        <v>162.73584905660377</v>
      </c>
      <c r="AK298" s="184">
        <v>200</v>
      </c>
      <c r="AL298" s="185">
        <v>300</v>
      </c>
      <c r="AM298" s="183" t="str">
        <f t="shared" ca="1" si="181"/>
        <v/>
      </c>
      <c r="AN298" s="175" t="str">
        <f>リスト!M282</f>
        <v>NG</v>
      </c>
      <c r="AO298" s="176" t="str">
        <f t="shared" ca="1" si="182"/>
        <v/>
      </c>
      <c r="AP298" s="179">
        <f t="shared" ca="1" si="183"/>
        <v>7</v>
      </c>
      <c r="AQ298" s="172">
        <f t="shared" ref="AQ298" ca="1" si="239">IF(ISERROR(AP298/(AI298*0.01))=TRUE,"",AP298/(AI298*0.01))</f>
        <v>10.144927536231883</v>
      </c>
      <c r="AR298" s="191">
        <v>4</v>
      </c>
      <c r="AS298" s="192">
        <v>6</v>
      </c>
      <c r="AT298" s="172" t="str">
        <f t="shared" ca="1" si="184"/>
        <v/>
      </c>
      <c r="AU298" s="122"/>
      <c r="AV298" s="175" t="str">
        <f>リスト!N282</f>
        <v>NG</v>
      </c>
      <c r="AW298" s="176" t="str">
        <f t="shared" ca="1" si="185"/>
        <v/>
      </c>
      <c r="AX298" s="193">
        <f t="shared" ca="1" si="186"/>
        <v>5</v>
      </c>
      <c r="AY298" s="194">
        <f t="shared" ref="AY298" ca="1" si="240">IF(ISERROR(AX298/$X298)=TRUE,"",AX298/$X298)</f>
        <v>11.79245283018868</v>
      </c>
      <c r="AZ298" s="173">
        <v>4.4000000000000004</v>
      </c>
      <c r="BA298" s="174">
        <v>6.6</v>
      </c>
      <c r="BB298" s="172" t="str">
        <f t="shared" ca="1" si="187"/>
        <v/>
      </c>
      <c r="BC298" s="177" t="str">
        <f>リスト!O282</f>
        <v>NG</v>
      </c>
      <c r="BD298" s="176" t="str">
        <f t="shared" ca="1" si="188"/>
        <v/>
      </c>
      <c r="BE298" s="193">
        <f t="shared" ca="1" si="189"/>
        <v>1</v>
      </c>
      <c r="BF298" s="194">
        <f t="shared" ref="BF298" ca="1" si="241">IF(ISERROR(BE298/$X298)=TRUE,"",BE298/$X298)</f>
        <v>2.358490566037736</v>
      </c>
      <c r="BG298" s="173">
        <v>1.6</v>
      </c>
      <c r="BH298" s="174">
        <v>2.4</v>
      </c>
      <c r="BI298" s="172" t="str">
        <f t="shared" ca="1" si="190"/>
        <v/>
      </c>
      <c r="BJ298" s="140"/>
      <c r="BK298" s="140"/>
      <c r="BL298" s="178" t="str">
        <f>リスト!P282</f>
        <v>NG</v>
      </c>
      <c r="BM298" s="176" t="str">
        <f t="shared" ca="1" si="191"/>
        <v/>
      </c>
      <c r="BN298" s="193">
        <f t="shared" ca="1" si="192"/>
        <v>0</v>
      </c>
      <c r="BO298" s="194">
        <f t="shared" ref="BO298" ca="1" si="242">IF(ISERROR(BN298/$X298)=TRUE,"",BN298/$X298)</f>
        <v>0</v>
      </c>
      <c r="BP298" s="173">
        <v>0.4</v>
      </c>
      <c r="BQ298" s="174">
        <v>0.6</v>
      </c>
      <c r="BR298" s="172" t="str">
        <f t="shared" ca="1" si="193"/>
        <v/>
      </c>
      <c r="BS298" s="175" t="str">
        <f>リスト!Q282</f>
        <v>NG</v>
      </c>
      <c r="BT298" s="176" t="str">
        <f t="shared" ca="1" si="194"/>
        <v/>
      </c>
      <c r="BU298" s="179">
        <f t="shared" ca="1" si="195"/>
        <v>0</v>
      </c>
      <c r="BV298" s="180">
        <f t="shared" ref="BV298" ca="1" si="243">IF(ISERROR(BU298/$X298)=TRUE,"",BU298/$X298)</f>
        <v>0</v>
      </c>
      <c r="BW298" s="189">
        <v>0</v>
      </c>
      <c r="BX298" s="190">
        <v>0</v>
      </c>
      <c r="BY298" s="180" t="str">
        <f t="shared" ca="1" si="196"/>
        <v/>
      </c>
      <c r="BZ298" t="e">
        <f>リスト!#REF!</f>
        <v>#REF!</v>
      </c>
      <c r="CA298" s="290" t="e">
        <f>INDEX(リスト!X:X,MATCH($C298,リスト!$D:$D,0))</f>
        <v>#N/A</v>
      </c>
    </row>
    <row r="299" spans="1:79">
      <c r="A299" s="167">
        <f t="shared" si="203"/>
        <v>294</v>
      </c>
      <c r="B299" s="186" t="str">
        <f>リスト!C283</f>
        <v/>
      </c>
      <c r="C299" s="187">
        <f>リスト!D283</f>
        <v>0</v>
      </c>
      <c r="D299" s="188">
        <f>リスト!E283</f>
        <v>0</v>
      </c>
      <c r="E299" s="224" t="str">
        <f t="shared" ca="1" si="166"/>
        <v/>
      </c>
      <c r="F299" s="172" t="str">
        <f t="shared" ca="1" si="164"/>
        <v/>
      </c>
      <c r="G299" s="173">
        <v>6</v>
      </c>
      <c r="H299" s="174">
        <v>10</v>
      </c>
      <c r="I299" s="172" t="str">
        <f t="shared" ca="1" si="167"/>
        <v/>
      </c>
      <c r="J299" s="133"/>
      <c r="K299" s="175" t="str">
        <f>リスト!H283</f>
        <v>NG</v>
      </c>
      <c r="L299" s="176" t="str">
        <f t="shared" ca="1" si="168"/>
        <v/>
      </c>
      <c r="M299" s="171" t="str">
        <f t="shared" ca="1" si="169"/>
        <v/>
      </c>
      <c r="N299" s="177" t="str">
        <f>リスト!I283</f>
        <v>NG</v>
      </c>
      <c r="O299" s="176" t="str">
        <f t="shared" ca="1" si="170"/>
        <v/>
      </c>
      <c r="P299" s="171" t="str">
        <f t="shared" ca="1" si="171"/>
        <v/>
      </c>
      <c r="Q299" s="172" t="str">
        <f t="shared" ca="1" si="172"/>
        <v/>
      </c>
      <c r="R299" s="173">
        <v>0.56000000000000005</v>
      </c>
      <c r="S299" s="174">
        <v>0.84</v>
      </c>
      <c r="T299" s="172" t="str">
        <f t="shared" ca="1" si="173"/>
        <v/>
      </c>
      <c r="U299" s="140"/>
      <c r="V299" s="178" t="str">
        <f>リスト!J283</f>
        <v>NG</v>
      </c>
      <c r="W299" s="176" t="str">
        <f t="shared" ca="1" si="174"/>
        <v/>
      </c>
      <c r="X299" s="225" t="str">
        <f t="shared" ca="1" si="175"/>
        <v/>
      </c>
      <c r="Y299" s="175" t="str">
        <f>リスト!K283</f>
        <v>NG</v>
      </c>
      <c r="Z299" s="176" t="str">
        <f t="shared" ca="1" si="176"/>
        <v/>
      </c>
      <c r="AA299" s="179" t="str">
        <f t="shared" ca="1" si="177"/>
        <v/>
      </c>
      <c r="AB299" s="180" t="str">
        <f t="shared" ca="1" si="178"/>
        <v/>
      </c>
      <c r="AC299" s="189">
        <v>8</v>
      </c>
      <c r="AD299" s="190">
        <v>12</v>
      </c>
      <c r="AE299" s="180" t="str">
        <f t="shared" ca="1" si="165"/>
        <v/>
      </c>
      <c r="AF299" s="140"/>
      <c r="AG299" s="177" t="str">
        <f>リスト!L283</f>
        <v>NG</v>
      </c>
      <c r="AH299" s="176" t="str">
        <f t="shared" ca="1" si="179"/>
        <v/>
      </c>
      <c r="AI299" s="229" t="str">
        <f t="shared" ca="1" si="197"/>
        <v/>
      </c>
      <c r="AJ299" s="183" t="str">
        <f t="shared" ca="1" si="180"/>
        <v/>
      </c>
      <c r="AK299" s="184">
        <v>200</v>
      </c>
      <c r="AL299" s="185">
        <v>300</v>
      </c>
      <c r="AM299" s="183" t="str">
        <f t="shared" ca="1" si="181"/>
        <v/>
      </c>
      <c r="AN299" s="175" t="str">
        <f>リスト!M283</f>
        <v>NG</v>
      </c>
      <c r="AO299" s="176" t="str">
        <f t="shared" ca="1" si="182"/>
        <v/>
      </c>
      <c r="AP299" s="179" t="str">
        <f t="shared" ca="1" si="183"/>
        <v/>
      </c>
      <c r="AQ299" s="172" t="str">
        <f t="shared" ca="1" si="219"/>
        <v/>
      </c>
      <c r="AR299" s="191">
        <v>4</v>
      </c>
      <c r="AS299" s="192">
        <v>6</v>
      </c>
      <c r="AT299" s="172" t="str">
        <f t="shared" ca="1" si="184"/>
        <v/>
      </c>
      <c r="AU299" s="122"/>
      <c r="AV299" s="175" t="str">
        <f>リスト!N283</f>
        <v>NG</v>
      </c>
      <c r="AW299" s="176" t="str">
        <f t="shared" ca="1" si="185"/>
        <v/>
      </c>
      <c r="AX299" s="193" t="str">
        <f t="shared" ca="1" si="186"/>
        <v/>
      </c>
      <c r="AY299" s="194" t="str">
        <f t="shared" ca="1" si="220"/>
        <v/>
      </c>
      <c r="AZ299" s="173">
        <v>4.4000000000000004</v>
      </c>
      <c r="BA299" s="174">
        <v>6.6</v>
      </c>
      <c r="BB299" s="172" t="str">
        <f t="shared" ca="1" si="187"/>
        <v/>
      </c>
      <c r="BC299" s="177" t="str">
        <f>リスト!O283</f>
        <v>NG</v>
      </c>
      <c r="BD299" s="176" t="str">
        <f t="shared" ca="1" si="188"/>
        <v/>
      </c>
      <c r="BE299" s="193" t="str">
        <f t="shared" ca="1" si="189"/>
        <v/>
      </c>
      <c r="BF299" s="194" t="str">
        <f t="shared" ca="1" si="221"/>
        <v/>
      </c>
      <c r="BG299" s="173">
        <v>1.6</v>
      </c>
      <c r="BH299" s="174">
        <v>2.4</v>
      </c>
      <c r="BI299" s="172" t="str">
        <f t="shared" ca="1" si="190"/>
        <v/>
      </c>
      <c r="BJ299" s="140"/>
      <c r="BK299" s="140"/>
      <c r="BL299" s="178" t="str">
        <f>リスト!P283</f>
        <v>NG</v>
      </c>
      <c r="BM299" s="176" t="str">
        <f t="shared" ca="1" si="191"/>
        <v/>
      </c>
      <c r="BN299" s="193" t="str">
        <f t="shared" ca="1" si="192"/>
        <v/>
      </c>
      <c r="BO299" s="194" t="str">
        <f t="shared" ca="1" si="222"/>
        <v/>
      </c>
      <c r="BP299" s="173">
        <v>0.4</v>
      </c>
      <c r="BQ299" s="174">
        <v>0.6</v>
      </c>
      <c r="BR299" s="172" t="str">
        <f t="shared" ca="1" si="193"/>
        <v/>
      </c>
      <c r="BS299" s="175" t="str">
        <f>リスト!Q283</f>
        <v>NG</v>
      </c>
      <c r="BT299" s="176" t="str">
        <f t="shared" ca="1" si="194"/>
        <v/>
      </c>
      <c r="BU299" s="179" t="str">
        <f t="shared" ca="1" si="195"/>
        <v/>
      </c>
      <c r="BV299" s="180" t="str">
        <f t="shared" ca="1" si="223"/>
        <v/>
      </c>
      <c r="BW299" s="189">
        <v>0</v>
      </c>
      <c r="BX299" s="190">
        <v>0</v>
      </c>
      <c r="BY299" s="180" t="str">
        <f t="shared" ca="1" si="196"/>
        <v/>
      </c>
      <c r="BZ299" t="e">
        <f>リスト!#REF!</f>
        <v>#REF!</v>
      </c>
      <c r="CA299" s="290" t="e">
        <f>INDEX(リスト!X:X,MATCH($C299,リスト!$D:$D,0))</f>
        <v>#N/A</v>
      </c>
    </row>
    <row r="300" spans="1:79">
      <c r="A300" s="167">
        <f t="shared" si="203"/>
        <v>295</v>
      </c>
      <c r="B300" s="186" t="str">
        <f>リスト!C284</f>
        <v/>
      </c>
      <c r="C300" s="187">
        <f>リスト!D284</f>
        <v>0</v>
      </c>
      <c r="D300" s="188">
        <f>リスト!E284</f>
        <v>0</v>
      </c>
      <c r="E300" s="224" t="str">
        <f t="shared" ca="1" si="166"/>
        <v/>
      </c>
      <c r="F300" s="172" t="str">
        <f t="shared" ca="1" si="164"/>
        <v/>
      </c>
      <c r="G300" s="173">
        <v>6</v>
      </c>
      <c r="H300" s="174">
        <v>10</v>
      </c>
      <c r="I300" s="172" t="str">
        <f t="shared" ca="1" si="167"/>
        <v/>
      </c>
      <c r="J300" s="133"/>
      <c r="K300" s="175" t="str">
        <f>リスト!H284</f>
        <v>NG</v>
      </c>
      <c r="L300" s="176" t="str">
        <f t="shared" ca="1" si="168"/>
        <v/>
      </c>
      <c r="M300" s="171">
        <f t="shared" ca="1" si="169"/>
        <v>0</v>
      </c>
      <c r="N300" s="177" t="str">
        <f>リスト!I284</f>
        <v>NG</v>
      </c>
      <c r="O300" s="176" t="str">
        <f t="shared" ca="1" si="170"/>
        <v/>
      </c>
      <c r="P300" s="171">
        <f t="shared" ca="1" si="171"/>
        <v>0</v>
      </c>
      <c r="Q300" s="172" t="str">
        <f t="shared" ca="1" si="172"/>
        <v/>
      </c>
      <c r="R300" s="173">
        <v>0.56000000000000005</v>
      </c>
      <c r="S300" s="174">
        <v>0.84</v>
      </c>
      <c r="T300" s="172" t="str">
        <f t="shared" ca="1" si="173"/>
        <v/>
      </c>
      <c r="U300" s="140"/>
      <c r="V300" s="178" t="str">
        <f>リスト!J284</f>
        <v>NG</v>
      </c>
      <c r="W300" s="176" t="str">
        <f t="shared" ca="1" si="174"/>
        <v/>
      </c>
      <c r="X300" s="225">
        <f t="shared" ca="1" si="175"/>
        <v>0</v>
      </c>
      <c r="Y300" s="175" t="str">
        <f>リスト!K284</f>
        <v>NG</v>
      </c>
      <c r="Z300" s="176" t="str">
        <f t="shared" ca="1" si="176"/>
        <v/>
      </c>
      <c r="AA300" s="179">
        <f t="shared" ca="1" si="177"/>
        <v>0</v>
      </c>
      <c r="AB300" s="180" t="str">
        <f t="shared" ca="1" si="178"/>
        <v/>
      </c>
      <c r="AC300" s="189">
        <v>8</v>
      </c>
      <c r="AD300" s="190">
        <v>12</v>
      </c>
      <c r="AE300" s="180" t="str">
        <f t="shared" ca="1" si="165"/>
        <v/>
      </c>
      <c r="AF300" s="140"/>
      <c r="AG300" s="177" t="str">
        <f>リスト!L284</f>
        <v>NG</v>
      </c>
      <c r="AH300" s="176" t="str">
        <f t="shared" ca="1" si="179"/>
        <v/>
      </c>
      <c r="AI300" s="229">
        <f t="shared" ca="1" si="197"/>
        <v>0</v>
      </c>
      <c r="AJ300" s="183" t="str">
        <f t="shared" ca="1" si="180"/>
        <v/>
      </c>
      <c r="AK300" s="184">
        <v>200</v>
      </c>
      <c r="AL300" s="185">
        <v>300</v>
      </c>
      <c r="AM300" s="183" t="str">
        <f t="shared" ca="1" si="181"/>
        <v/>
      </c>
      <c r="AN300" s="175" t="str">
        <f>リスト!M284</f>
        <v>NG</v>
      </c>
      <c r="AO300" s="176" t="str">
        <f t="shared" ca="1" si="182"/>
        <v/>
      </c>
      <c r="AP300" s="179">
        <f t="shared" ca="1" si="183"/>
        <v>0</v>
      </c>
      <c r="AQ300" s="172" t="str">
        <f t="shared" ref="AQ300" ca="1" si="244">IF(ISERROR(AP300/(AI300*0.01))=TRUE,"",AP300/(AI300*0.01))</f>
        <v/>
      </c>
      <c r="AR300" s="191">
        <v>4</v>
      </c>
      <c r="AS300" s="192">
        <v>6</v>
      </c>
      <c r="AT300" s="172" t="str">
        <f t="shared" ca="1" si="184"/>
        <v/>
      </c>
      <c r="AU300" s="122"/>
      <c r="AV300" s="175" t="str">
        <f>リスト!N284</f>
        <v>NG</v>
      </c>
      <c r="AW300" s="176" t="str">
        <f t="shared" ca="1" si="185"/>
        <v/>
      </c>
      <c r="AX300" s="193">
        <f t="shared" ca="1" si="186"/>
        <v>0</v>
      </c>
      <c r="AY300" s="194" t="str">
        <f t="shared" ref="AY300" ca="1" si="245">IF(ISERROR(AX300/$X300)=TRUE,"",AX300/$X300)</f>
        <v/>
      </c>
      <c r="AZ300" s="173">
        <v>4.4000000000000004</v>
      </c>
      <c r="BA300" s="174">
        <v>6.6</v>
      </c>
      <c r="BB300" s="172" t="str">
        <f t="shared" ca="1" si="187"/>
        <v/>
      </c>
      <c r="BC300" s="177" t="str">
        <f>リスト!O284</f>
        <v>NG</v>
      </c>
      <c r="BD300" s="176" t="str">
        <f t="shared" ca="1" si="188"/>
        <v/>
      </c>
      <c r="BE300" s="193">
        <f t="shared" ca="1" si="189"/>
        <v>0</v>
      </c>
      <c r="BF300" s="194" t="str">
        <f t="shared" ref="BF300" ca="1" si="246">IF(ISERROR(BE300/$X300)=TRUE,"",BE300/$X300)</f>
        <v/>
      </c>
      <c r="BG300" s="173">
        <v>1.6</v>
      </c>
      <c r="BH300" s="174">
        <v>2.4</v>
      </c>
      <c r="BI300" s="172" t="str">
        <f t="shared" ca="1" si="190"/>
        <v/>
      </c>
      <c r="BJ300" s="140"/>
      <c r="BK300" s="140"/>
      <c r="BL300" s="178" t="str">
        <f>リスト!P284</f>
        <v>NG</v>
      </c>
      <c r="BM300" s="176" t="str">
        <f t="shared" ca="1" si="191"/>
        <v/>
      </c>
      <c r="BN300" s="193" t="str">
        <f t="shared" ca="1" si="192"/>
        <v/>
      </c>
      <c r="BO300" s="194" t="str">
        <f t="shared" ref="BO300" ca="1" si="247">IF(ISERROR(BN300/$X300)=TRUE,"",BN300/$X300)</f>
        <v/>
      </c>
      <c r="BP300" s="173">
        <v>0.4</v>
      </c>
      <c r="BQ300" s="174">
        <v>0.6</v>
      </c>
      <c r="BR300" s="172" t="str">
        <f t="shared" ca="1" si="193"/>
        <v/>
      </c>
      <c r="BS300" s="175" t="str">
        <f>リスト!Q284</f>
        <v>NG</v>
      </c>
      <c r="BT300" s="176" t="str">
        <f t="shared" ca="1" si="194"/>
        <v/>
      </c>
      <c r="BU300" s="179" t="str">
        <f t="shared" ca="1" si="195"/>
        <v/>
      </c>
      <c r="BV300" s="180" t="str">
        <f t="shared" ref="BV300" ca="1" si="248">IF(ISERROR(BU300/$X300)=TRUE,"",BU300/$X300)</f>
        <v/>
      </c>
      <c r="BW300" s="189">
        <v>0</v>
      </c>
      <c r="BX300" s="190">
        <v>0</v>
      </c>
      <c r="BY300" s="180" t="str">
        <f t="shared" ca="1" si="196"/>
        <v/>
      </c>
      <c r="BZ300" t="e">
        <f>リスト!#REF!</f>
        <v>#REF!</v>
      </c>
      <c r="CA300" s="290" t="e">
        <f>INDEX(リスト!X:X,MATCH($C300,リスト!$D:$D,0))</f>
        <v>#N/A</v>
      </c>
    </row>
    <row r="301" spans="1:79">
      <c r="A301" s="167">
        <f t="shared" si="203"/>
        <v>296</v>
      </c>
      <c r="B301" s="186" t="str">
        <f>リスト!C285</f>
        <v/>
      </c>
      <c r="C301" s="187">
        <f>リスト!D285</f>
        <v>0</v>
      </c>
      <c r="D301" s="188">
        <f>リスト!E285</f>
        <v>0</v>
      </c>
      <c r="E301" s="224" t="str">
        <f t="shared" ca="1" si="166"/>
        <v/>
      </c>
      <c r="F301" s="172" t="str">
        <f t="shared" ca="1" si="164"/>
        <v/>
      </c>
      <c r="G301" s="173">
        <v>6</v>
      </c>
      <c r="H301" s="174">
        <v>10</v>
      </c>
      <c r="I301" s="172" t="str">
        <f t="shared" ca="1" si="167"/>
        <v/>
      </c>
      <c r="J301" s="133"/>
      <c r="K301" s="175" t="str">
        <f>リスト!H285</f>
        <v>NG</v>
      </c>
      <c r="L301" s="176" t="str">
        <f t="shared" ca="1" si="168"/>
        <v/>
      </c>
      <c r="M301" s="171">
        <f t="shared" ca="1" si="169"/>
        <v>0</v>
      </c>
      <c r="N301" s="177" t="str">
        <f>リスト!I285</f>
        <v>NG</v>
      </c>
      <c r="O301" s="176" t="str">
        <f t="shared" ca="1" si="170"/>
        <v/>
      </c>
      <c r="P301" s="171">
        <f t="shared" ca="1" si="171"/>
        <v>0</v>
      </c>
      <c r="Q301" s="172" t="str">
        <f t="shared" ca="1" si="172"/>
        <v/>
      </c>
      <c r="R301" s="173">
        <v>0.56000000000000005</v>
      </c>
      <c r="S301" s="174">
        <v>0.84</v>
      </c>
      <c r="T301" s="172" t="str">
        <f t="shared" ca="1" si="173"/>
        <v/>
      </c>
      <c r="U301" s="140"/>
      <c r="V301" s="178" t="str">
        <f>リスト!J285</f>
        <v>NG</v>
      </c>
      <c r="W301" s="176" t="str">
        <f t="shared" ca="1" si="174"/>
        <v/>
      </c>
      <c r="X301" s="225">
        <f t="shared" ca="1" si="175"/>
        <v>0</v>
      </c>
      <c r="Y301" s="175" t="str">
        <f>リスト!K285</f>
        <v>NG</v>
      </c>
      <c r="Z301" s="176" t="str">
        <f t="shared" ca="1" si="176"/>
        <v/>
      </c>
      <c r="AA301" s="179">
        <f t="shared" ca="1" si="177"/>
        <v>0</v>
      </c>
      <c r="AB301" s="180" t="str">
        <f t="shared" ca="1" si="178"/>
        <v/>
      </c>
      <c r="AC301" s="189">
        <v>8</v>
      </c>
      <c r="AD301" s="190">
        <v>12</v>
      </c>
      <c r="AE301" s="180" t="str">
        <f t="shared" ca="1" si="165"/>
        <v/>
      </c>
      <c r="AF301" s="140"/>
      <c r="AG301" s="177" t="str">
        <f>リスト!L285</f>
        <v>NG</v>
      </c>
      <c r="AH301" s="176" t="str">
        <f t="shared" ca="1" si="179"/>
        <v/>
      </c>
      <c r="AI301" s="229">
        <f t="shared" ca="1" si="197"/>
        <v>0</v>
      </c>
      <c r="AJ301" s="183" t="str">
        <f t="shared" ca="1" si="180"/>
        <v/>
      </c>
      <c r="AK301" s="184">
        <v>200</v>
      </c>
      <c r="AL301" s="185">
        <v>300</v>
      </c>
      <c r="AM301" s="183" t="str">
        <f t="shared" ca="1" si="181"/>
        <v/>
      </c>
      <c r="AN301" s="175" t="str">
        <f>リスト!M285</f>
        <v>NG</v>
      </c>
      <c r="AO301" s="176" t="str">
        <f t="shared" ca="1" si="182"/>
        <v/>
      </c>
      <c r="AP301" s="179">
        <f t="shared" ca="1" si="183"/>
        <v>0</v>
      </c>
      <c r="AQ301" s="172" t="str">
        <f t="shared" ca="1" si="219"/>
        <v/>
      </c>
      <c r="AR301" s="191">
        <v>4</v>
      </c>
      <c r="AS301" s="192">
        <v>6</v>
      </c>
      <c r="AT301" s="172" t="str">
        <f t="shared" ca="1" si="184"/>
        <v/>
      </c>
      <c r="AU301" s="122"/>
      <c r="AV301" s="175" t="str">
        <f>リスト!N285</f>
        <v>NG</v>
      </c>
      <c r="AW301" s="176" t="str">
        <f t="shared" ca="1" si="185"/>
        <v/>
      </c>
      <c r="AX301" s="193">
        <f t="shared" ca="1" si="186"/>
        <v>0</v>
      </c>
      <c r="AY301" s="194" t="str">
        <f t="shared" ca="1" si="220"/>
        <v/>
      </c>
      <c r="AZ301" s="173">
        <v>4.4000000000000004</v>
      </c>
      <c r="BA301" s="174">
        <v>6.6</v>
      </c>
      <c r="BB301" s="172" t="str">
        <f t="shared" ca="1" si="187"/>
        <v/>
      </c>
      <c r="BC301" s="177" t="str">
        <f>リスト!O285</f>
        <v>NG</v>
      </c>
      <c r="BD301" s="176" t="str">
        <f t="shared" ca="1" si="188"/>
        <v/>
      </c>
      <c r="BE301" s="193">
        <f t="shared" ca="1" si="189"/>
        <v>0</v>
      </c>
      <c r="BF301" s="194" t="str">
        <f t="shared" ca="1" si="221"/>
        <v/>
      </c>
      <c r="BG301" s="173">
        <v>1.6</v>
      </c>
      <c r="BH301" s="174">
        <v>2.4</v>
      </c>
      <c r="BI301" s="172" t="str">
        <f t="shared" ca="1" si="190"/>
        <v/>
      </c>
      <c r="BJ301" s="140"/>
      <c r="BK301" s="140"/>
      <c r="BL301" s="178" t="str">
        <f>リスト!P285</f>
        <v>NG</v>
      </c>
      <c r="BM301" s="176" t="str">
        <f t="shared" ca="1" si="191"/>
        <v/>
      </c>
      <c r="BN301" s="193" t="str">
        <f t="shared" ca="1" si="192"/>
        <v/>
      </c>
      <c r="BO301" s="194" t="str">
        <f t="shared" ca="1" si="222"/>
        <v/>
      </c>
      <c r="BP301" s="173">
        <v>0.4</v>
      </c>
      <c r="BQ301" s="174">
        <v>0.6</v>
      </c>
      <c r="BR301" s="172" t="str">
        <f t="shared" ca="1" si="193"/>
        <v/>
      </c>
      <c r="BS301" s="175" t="str">
        <f>リスト!Q285</f>
        <v>NG</v>
      </c>
      <c r="BT301" s="176" t="str">
        <f t="shared" ca="1" si="194"/>
        <v/>
      </c>
      <c r="BU301" s="179" t="str">
        <f t="shared" ca="1" si="195"/>
        <v/>
      </c>
      <c r="BV301" s="180" t="str">
        <f t="shared" ca="1" si="223"/>
        <v/>
      </c>
      <c r="BW301" s="189">
        <v>0</v>
      </c>
      <c r="BX301" s="190">
        <v>0</v>
      </c>
      <c r="BY301" s="180" t="str">
        <f t="shared" ca="1" si="196"/>
        <v/>
      </c>
      <c r="BZ301" t="e">
        <f>リスト!#REF!</f>
        <v>#REF!</v>
      </c>
      <c r="CA301" s="290" t="e">
        <f>INDEX(リスト!X:X,MATCH($C301,リスト!$D:$D,0))</f>
        <v>#N/A</v>
      </c>
    </row>
    <row r="302" spans="1:79">
      <c r="A302" s="167">
        <f t="shared" si="203"/>
        <v>297</v>
      </c>
      <c r="B302" s="186" t="str">
        <f>リスト!C286</f>
        <v/>
      </c>
      <c r="C302" s="187">
        <f>リスト!D286</f>
        <v>0</v>
      </c>
      <c r="D302" s="188">
        <f>リスト!E286</f>
        <v>0</v>
      </c>
      <c r="E302" s="224" t="str">
        <f t="shared" ca="1" si="166"/>
        <v/>
      </c>
      <c r="F302" s="172" t="str">
        <f t="shared" ca="1" si="164"/>
        <v/>
      </c>
      <c r="G302" s="173">
        <v>6</v>
      </c>
      <c r="H302" s="174">
        <v>10</v>
      </c>
      <c r="I302" s="172" t="str">
        <f t="shared" ca="1" si="167"/>
        <v/>
      </c>
      <c r="J302" s="133"/>
      <c r="K302" s="175" t="str">
        <f>リスト!H286</f>
        <v>NG</v>
      </c>
      <c r="L302" s="176" t="str">
        <f t="shared" ca="1" si="168"/>
        <v/>
      </c>
      <c r="M302" s="171">
        <f t="shared" ca="1" si="169"/>
        <v>9</v>
      </c>
      <c r="N302" s="177" t="str">
        <f>リスト!I286</f>
        <v>NG</v>
      </c>
      <c r="O302" s="176" t="str">
        <f t="shared" ca="1" si="170"/>
        <v/>
      </c>
      <c r="P302" s="171">
        <f t="shared" ca="1" si="171"/>
        <v>6</v>
      </c>
      <c r="Q302" s="172">
        <f t="shared" ca="1" si="172"/>
        <v>0.66666666666666663</v>
      </c>
      <c r="R302" s="173">
        <v>0.56000000000000005</v>
      </c>
      <c r="S302" s="174">
        <v>0.84</v>
      </c>
      <c r="T302" s="172" t="str">
        <f t="shared" ca="1" si="173"/>
        <v/>
      </c>
      <c r="U302" s="140"/>
      <c r="V302" s="178" t="str">
        <f>リスト!J286</f>
        <v>NG</v>
      </c>
      <c r="W302" s="176" t="str">
        <f t="shared" ca="1" si="174"/>
        <v/>
      </c>
      <c r="X302" s="225">
        <f t="shared" ca="1" si="175"/>
        <v>0.10199999999999999</v>
      </c>
      <c r="Y302" s="175" t="str">
        <f>リスト!K286</f>
        <v>NG</v>
      </c>
      <c r="Z302" s="176" t="str">
        <f t="shared" ca="1" si="176"/>
        <v/>
      </c>
      <c r="AA302" s="179">
        <f t="shared" ca="1" si="177"/>
        <v>3</v>
      </c>
      <c r="AB302" s="180">
        <f t="shared" ca="1" si="178"/>
        <v>29.411764705882355</v>
      </c>
      <c r="AC302" s="189">
        <v>8</v>
      </c>
      <c r="AD302" s="190">
        <v>12</v>
      </c>
      <c r="AE302" s="180" t="str">
        <f t="shared" ca="1" si="165"/>
        <v/>
      </c>
      <c r="AF302" s="140"/>
      <c r="AG302" s="177" t="str">
        <f>リスト!L286</f>
        <v>NG</v>
      </c>
      <c r="AH302" s="176" t="str">
        <f t="shared" ca="1" si="179"/>
        <v/>
      </c>
      <c r="AI302" s="229">
        <f t="shared" ca="1" si="197"/>
        <v>8</v>
      </c>
      <c r="AJ302" s="183">
        <f t="shared" ca="1" si="180"/>
        <v>78.431372549019613</v>
      </c>
      <c r="AK302" s="184">
        <v>200</v>
      </c>
      <c r="AL302" s="185">
        <v>300</v>
      </c>
      <c r="AM302" s="183" t="str">
        <f t="shared" ca="1" si="181"/>
        <v/>
      </c>
      <c r="AN302" s="175" t="str">
        <f>リスト!M286</f>
        <v>NG</v>
      </c>
      <c r="AO302" s="176" t="str">
        <f t="shared" ca="1" si="182"/>
        <v/>
      </c>
      <c r="AP302" s="179">
        <f t="shared" ca="1" si="183"/>
        <v>4</v>
      </c>
      <c r="AQ302" s="172">
        <f t="shared" ref="AQ302" ca="1" si="249">IF(ISERROR(AP302/(AI302*0.01))=TRUE,"",AP302/(AI302*0.01))</f>
        <v>50</v>
      </c>
      <c r="AR302" s="191">
        <v>4</v>
      </c>
      <c r="AS302" s="192">
        <v>6</v>
      </c>
      <c r="AT302" s="172" t="str">
        <f t="shared" ca="1" si="184"/>
        <v/>
      </c>
      <c r="AU302" s="122"/>
      <c r="AV302" s="175" t="str">
        <f>リスト!N286</f>
        <v>NG</v>
      </c>
      <c r="AW302" s="176" t="str">
        <f t="shared" ca="1" si="185"/>
        <v/>
      </c>
      <c r="AX302" s="193">
        <f t="shared" ca="1" si="186"/>
        <v>1</v>
      </c>
      <c r="AY302" s="194">
        <f t="shared" ref="AY302" ca="1" si="250">IF(ISERROR(AX302/$X302)=TRUE,"",AX302/$X302)</f>
        <v>9.8039215686274517</v>
      </c>
      <c r="AZ302" s="173">
        <v>4.4000000000000004</v>
      </c>
      <c r="BA302" s="174">
        <v>6.6</v>
      </c>
      <c r="BB302" s="172" t="str">
        <f t="shared" ca="1" si="187"/>
        <v/>
      </c>
      <c r="BC302" s="177" t="str">
        <f>リスト!O286</f>
        <v>NG</v>
      </c>
      <c r="BD302" s="176" t="str">
        <f t="shared" ca="1" si="188"/>
        <v/>
      </c>
      <c r="BE302" s="193">
        <f t="shared" ca="1" si="189"/>
        <v>0</v>
      </c>
      <c r="BF302" s="194">
        <f t="shared" ref="BF302" ca="1" si="251">IF(ISERROR(BE302/$X302)=TRUE,"",BE302/$X302)</f>
        <v>0</v>
      </c>
      <c r="BG302" s="173">
        <v>1.6</v>
      </c>
      <c r="BH302" s="174">
        <v>2.4</v>
      </c>
      <c r="BI302" s="172" t="str">
        <f t="shared" ca="1" si="190"/>
        <v/>
      </c>
      <c r="BJ302" s="140"/>
      <c r="BK302" s="140"/>
      <c r="BL302" s="178" t="str">
        <f>リスト!P286</f>
        <v>NG</v>
      </c>
      <c r="BM302" s="176" t="str">
        <f t="shared" ca="1" si="191"/>
        <v/>
      </c>
      <c r="BN302" s="193" t="str">
        <f t="shared" ca="1" si="192"/>
        <v/>
      </c>
      <c r="BO302" s="194" t="str">
        <f t="shared" ref="BO302" ca="1" si="252">IF(ISERROR(BN302/$X302)=TRUE,"",BN302/$X302)</f>
        <v/>
      </c>
      <c r="BP302" s="173">
        <v>0.4</v>
      </c>
      <c r="BQ302" s="174">
        <v>0.6</v>
      </c>
      <c r="BR302" s="172" t="str">
        <f t="shared" ca="1" si="193"/>
        <v/>
      </c>
      <c r="BS302" s="175" t="str">
        <f>リスト!Q286</f>
        <v>NG</v>
      </c>
      <c r="BT302" s="176" t="str">
        <f t="shared" ca="1" si="194"/>
        <v/>
      </c>
      <c r="BU302" s="179" t="str">
        <f t="shared" ca="1" si="195"/>
        <v/>
      </c>
      <c r="BV302" s="180" t="str">
        <f t="shared" ref="BV302" ca="1" si="253">IF(ISERROR(BU302/$X302)=TRUE,"",BU302/$X302)</f>
        <v/>
      </c>
      <c r="BW302" s="189">
        <v>0</v>
      </c>
      <c r="BX302" s="190">
        <v>0</v>
      </c>
      <c r="BY302" s="180" t="str">
        <f t="shared" ca="1" si="196"/>
        <v/>
      </c>
      <c r="BZ302" t="e">
        <f>リスト!#REF!</f>
        <v>#REF!</v>
      </c>
      <c r="CA302" s="290" t="e">
        <f>INDEX(リスト!X:X,MATCH($C302,リスト!$D:$D,0))</f>
        <v>#N/A</v>
      </c>
    </row>
    <row r="303" spans="1:79">
      <c r="A303" s="167">
        <f t="shared" si="203"/>
        <v>298</v>
      </c>
      <c r="B303" s="186" t="str">
        <f>リスト!C287</f>
        <v/>
      </c>
      <c r="C303" s="187">
        <f>リスト!D287</f>
        <v>0</v>
      </c>
      <c r="D303" s="188">
        <f>リスト!E287</f>
        <v>0</v>
      </c>
      <c r="E303" s="224" t="str">
        <f t="shared" ca="1" si="166"/>
        <v/>
      </c>
      <c r="F303" s="172" t="str">
        <f t="shared" ca="1" si="164"/>
        <v/>
      </c>
      <c r="G303" s="173">
        <v>6</v>
      </c>
      <c r="H303" s="174">
        <v>10</v>
      </c>
      <c r="I303" s="172" t="str">
        <f t="shared" ca="1" si="167"/>
        <v/>
      </c>
      <c r="J303" s="133"/>
      <c r="K303" s="175" t="str">
        <f>リスト!H287</f>
        <v>NG</v>
      </c>
      <c r="L303" s="176" t="str">
        <f t="shared" ca="1" si="168"/>
        <v/>
      </c>
      <c r="M303" s="171">
        <f t="shared" ca="1" si="169"/>
        <v>11</v>
      </c>
      <c r="N303" s="177" t="str">
        <f>リスト!I287</f>
        <v>NG</v>
      </c>
      <c r="O303" s="176" t="str">
        <f t="shared" ca="1" si="170"/>
        <v/>
      </c>
      <c r="P303" s="171">
        <f t="shared" ca="1" si="171"/>
        <v>1</v>
      </c>
      <c r="Q303" s="172">
        <f t="shared" ca="1" si="172"/>
        <v>9.0909090909090912E-2</v>
      </c>
      <c r="R303" s="173">
        <v>0.56000000000000005</v>
      </c>
      <c r="S303" s="174">
        <v>0.84</v>
      </c>
      <c r="T303" s="172" t="str">
        <f t="shared" ca="1" si="173"/>
        <v/>
      </c>
      <c r="U303" s="140"/>
      <c r="V303" s="178" t="str">
        <f>リスト!J287</f>
        <v>NG</v>
      </c>
      <c r="W303" s="176" t="str">
        <f t="shared" ca="1" si="174"/>
        <v/>
      </c>
      <c r="X303" s="225">
        <f t="shared" ca="1" si="175"/>
        <v>0.154</v>
      </c>
      <c r="Y303" s="175" t="str">
        <f>リスト!K287</f>
        <v>NG</v>
      </c>
      <c r="Z303" s="176" t="str">
        <f t="shared" ca="1" si="176"/>
        <v/>
      </c>
      <c r="AA303" s="179">
        <f t="shared" ca="1" si="177"/>
        <v>2</v>
      </c>
      <c r="AB303" s="180">
        <f t="shared" ca="1" si="178"/>
        <v>12.987012987012987</v>
      </c>
      <c r="AC303" s="189">
        <v>8</v>
      </c>
      <c r="AD303" s="190">
        <v>12</v>
      </c>
      <c r="AE303" s="180" t="str">
        <f t="shared" ca="1" si="165"/>
        <v/>
      </c>
      <c r="AF303" s="140"/>
      <c r="AG303" s="177" t="str">
        <f>リスト!L287</f>
        <v>NG</v>
      </c>
      <c r="AH303" s="176" t="str">
        <f t="shared" ca="1" si="179"/>
        <v/>
      </c>
      <c r="AI303" s="229">
        <f t="shared" ca="1" si="197"/>
        <v>25</v>
      </c>
      <c r="AJ303" s="183">
        <f t="shared" ca="1" si="180"/>
        <v>162.33766233766235</v>
      </c>
      <c r="AK303" s="184">
        <v>200</v>
      </c>
      <c r="AL303" s="185">
        <v>300</v>
      </c>
      <c r="AM303" s="183" t="str">
        <f t="shared" ca="1" si="181"/>
        <v/>
      </c>
      <c r="AN303" s="175" t="str">
        <f>リスト!M287</f>
        <v>NG</v>
      </c>
      <c r="AO303" s="176" t="str">
        <f t="shared" ca="1" si="182"/>
        <v/>
      </c>
      <c r="AP303" s="179">
        <f t="shared" ca="1" si="183"/>
        <v>2</v>
      </c>
      <c r="AQ303" s="172">
        <f t="shared" ca="1" si="219"/>
        <v>8</v>
      </c>
      <c r="AR303" s="191">
        <v>4</v>
      </c>
      <c r="AS303" s="192">
        <v>6</v>
      </c>
      <c r="AT303" s="172" t="str">
        <f t="shared" ca="1" si="184"/>
        <v/>
      </c>
      <c r="AU303" s="122"/>
      <c r="AV303" s="175" t="str">
        <f>リスト!N287</f>
        <v>NG</v>
      </c>
      <c r="AW303" s="176" t="str">
        <f t="shared" ca="1" si="185"/>
        <v/>
      </c>
      <c r="AX303" s="193">
        <f t="shared" ca="1" si="186"/>
        <v>0</v>
      </c>
      <c r="AY303" s="194">
        <f t="shared" ca="1" si="220"/>
        <v>0</v>
      </c>
      <c r="AZ303" s="173">
        <v>4.4000000000000004</v>
      </c>
      <c r="BA303" s="174">
        <v>6.6</v>
      </c>
      <c r="BB303" s="172" t="str">
        <f t="shared" ca="1" si="187"/>
        <v/>
      </c>
      <c r="BC303" s="177" t="str">
        <f>リスト!O287</f>
        <v>NG</v>
      </c>
      <c r="BD303" s="176" t="str">
        <f t="shared" ca="1" si="188"/>
        <v/>
      </c>
      <c r="BE303" s="193">
        <f t="shared" ca="1" si="189"/>
        <v>0</v>
      </c>
      <c r="BF303" s="194">
        <f t="shared" ca="1" si="221"/>
        <v>0</v>
      </c>
      <c r="BG303" s="173">
        <v>1.6</v>
      </c>
      <c r="BH303" s="174">
        <v>2.4</v>
      </c>
      <c r="BI303" s="172" t="str">
        <f t="shared" ca="1" si="190"/>
        <v/>
      </c>
      <c r="BJ303" s="140"/>
      <c r="BK303" s="140"/>
      <c r="BL303" s="178" t="str">
        <f>リスト!P287</f>
        <v>NG</v>
      </c>
      <c r="BM303" s="176" t="str">
        <f t="shared" ca="1" si="191"/>
        <v/>
      </c>
      <c r="BN303" s="193" t="str">
        <f t="shared" ca="1" si="192"/>
        <v/>
      </c>
      <c r="BO303" s="194" t="str">
        <f t="shared" ca="1" si="222"/>
        <v/>
      </c>
      <c r="BP303" s="173">
        <v>0.4</v>
      </c>
      <c r="BQ303" s="174">
        <v>0.6</v>
      </c>
      <c r="BR303" s="172" t="str">
        <f t="shared" ca="1" si="193"/>
        <v/>
      </c>
      <c r="BS303" s="175" t="str">
        <f>リスト!Q287</f>
        <v>NG</v>
      </c>
      <c r="BT303" s="176" t="str">
        <f t="shared" ca="1" si="194"/>
        <v/>
      </c>
      <c r="BU303" s="179" t="str">
        <f t="shared" ca="1" si="195"/>
        <v/>
      </c>
      <c r="BV303" s="180" t="str">
        <f t="shared" ca="1" si="223"/>
        <v/>
      </c>
      <c r="BW303" s="189">
        <v>0</v>
      </c>
      <c r="BX303" s="190">
        <v>0</v>
      </c>
      <c r="BY303" s="180" t="str">
        <f t="shared" ca="1" si="196"/>
        <v/>
      </c>
      <c r="BZ303" t="e">
        <f>リスト!#REF!</f>
        <v>#REF!</v>
      </c>
      <c r="CA303" s="290" t="e">
        <f>INDEX(リスト!X:X,MATCH($C303,リスト!$D:$D,0))</f>
        <v>#N/A</v>
      </c>
    </row>
    <row r="304" spans="1:79">
      <c r="A304" s="167">
        <f t="shared" si="203"/>
        <v>299</v>
      </c>
      <c r="B304" s="186" t="str">
        <f>リスト!C288</f>
        <v/>
      </c>
      <c r="C304" s="187">
        <f>リスト!D288</f>
        <v>0</v>
      </c>
      <c r="D304" s="188">
        <f>リスト!E288</f>
        <v>0</v>
      </c>
      <c r="E304" s="224" t="str">
        <f t="shared" ca="1" si="166"/>
        <v/>
      </c>
      <c r="F304" s="172" t="str">
        <f t="shared" ca="1" si="164"/>
        <v/>
      </c>
      <c r="G304" s="173">
        <v>6</v>
      </c>
      <c r="H304" s="174">
        <v>10</v>
      </c>
      <c r="I304" s="172" t="str">
        <f t="shared" ca="1" si="167"/>
        <v/>
      </c>
      <c r="J304" s="133"/>
      <c r="K304" s="175" t="str">
        <f>リスト!H288</f>
        <v>NG</v>
      </c>
      <c r="L304" s="176" t="str">
        <f t="shared" ca="1" si="168"/>
        <v/>
      </c>
      <c r="M304" s="171">
        <f t="shared" ca="1" si="169"/>
        <v>10</v>
      </c>
      <c r="N304" s="177" t="str">
        <f>リスト!I288</f>
        <v>NG</v>
      </c>
      <c r="O304" s="176" t="str">
        <f t="shared" ca="1" si="170"/>
        <v/>
      </c>
      <c r="P304" s="171">
        <f t="shared" ca="1" si="171"/>
        <v>4</v>
      </c>
      <c r="Q304" s="172">
        <f t="shared" ca="1" si="172"/>
        <v>0.4</v>
      </c>
      <c r="R304" s="173">
        <v>0.56000000000000005</v>
      </c>
      <c r="S304" s="174">
        <v>0.84</v>
      </c>
      <c r="T304" s="172" t="str">
        <f t="shared" ca="1" si="173"/>
        <v/>
      </c>
      <c r="U304" s="140"/>
      <c r="V304" s="178" t="str">
        <f>リスト!J288</f>
        <v>NG</v>
      </c>
      <c r="W304" s="176" t="str">
        <f t="shared" ca="1" si="174"/>
        <v/>
      </c>
      <c r="X304" s="225">
        <f t="shared" ca="1" si="175"/>
        <v>0.154</v>
      </c>
      <c r="Y304" s="175" t="str">
        <f>リスト!K288</f>
        <v>NG</v>
      </c>
      <c r="Z304" s="176" t="str">
        <f t="shared" ca="1" si="176"/>
        <v/>
      </c>
      <c r="AA304" s="179">
        <f t="shared" ca="1" si="177"/>
        <v>3</v>
      </c>
      <c r="AB304" s="180">
        <f t="shared" ca="1" si="178"/>
        <v>19.480519480519479</v>
      </c>
      <c r="AC304" s="189">
        <v>8</v>
      </c>
      <c r="AD304" s="190">
        <v>12</v>
      </c>
      <c r="AE304" s="180" t="str">
        <f t="shared" ca="1" si="165"/>
        <v/>
      </c>
      <c r="AF304" s="140"/>
      <c r="AG304" s="177" t="str">
        <f>リスト!L288</f>
        <v>NG</v>
      </c>
      <c r="AH304" s="176" t="str">
        <f t="shared" ca="1" si="179"/>
        <v/>
      </c>
      <c r="AI304" s="229">
        <f t="shared" ca="1" si="197"/>
        <v>13</v>
      </c>
      <c r="AJ304" s="183">
        <f t="shared" ca="1" si="180"/>
        <v>84.415584415584419</v>
      </c>
      <c r="AK304" s="184">
        <v>200</v>
      </c>
      <c r="AL304" s="185">
        <v>300</v>
      </c>
      <c r="AM304" s="183" t="str">
        <f t="shared" ca="1" si="181"/>
        <v/>
      </c>
      <c r="AN304" s="175" t="str">
        <f>リスト!M288</f>
        <v>NG</v>
      </c>
      <c r="AO304" s="176" t="str">
        <f t="shared" ca="1" si="182"/>
        <v/>
      </c>
      <c r="AP304" s="179">
        <f t="shared" ca="1" si="183"/>
        <v>2</v>
      </c>
      <c r="AQ304" s="172">
        <f t="shared" ref="AQ304:AQ314" ca="1" si="254">IF(ISERROR(AP304/(AI304*0.01))=TRUE,"",AP304/(AI304*0.01))</f>
        <v>15.384615384615383</v>
      </c>
      <c r="AR304" s="191">
        <v>4</v>
      </c>
      <c r="AS304" s="192">
        <v>6</v>
      </c>
      <c r="AT304" s="172" t="str">
        <f t="shared" ca="1" si="184"/>
        <v/>
      </c>
      <c r="AU304" s="122"/>
      <c r="AV304" s="175" t="str">
        <f>リスト!N288</f>
        <v>NG</v>
      </c>
      <c r="AW304" s="176" t="str">
        <f t="shared" ca="1" si="185"/>
        <v/>
      </c>
      <c r="AX304" s="193">
        <f t="shared" ca="1" si="186"/>
        <v>0</v>
      </c>
      <c r="AY304" s="194">
        <f t="shared" ref="AY304:AY314" ca="1" si="255">IF(ISERROR(AX304/$X304)=TRUE,"",AX304/$X304)</f>
        <v>0</v>
      </c>
      <c r="AZ304" s="173">
        <v>4.4000000000000004</v>
      </c>
      <c r="BA304" s="174">
        <v>6.6</v>
      </c>
      <c r="BB304" s="172" t="str">
        <f t="shared" ca="1" si="187"/>
        <v/>
      </c>
      <c r="BC304" s="177" t="str">
        <f>リスト!O288</f>
        <v>NG</v>
      </c>
      <c r="BD304" s="176" t="str">
        <f t="shared" ca="1" si="188"/>
        <v/>
      </c>
      <c r="BE304" s="193">
        <f t="shared" ca="1" si="189"/>
        <v>0</v>
      </c>
      <c r="BF304" s="194">
        <f t="shared" ref="BF304:BF314" ca="1" si="256">IF(ISERROR(BE304/$X304)=TRUE,"",BE304/$X304)</f>
        <v>0</v>
      </c>
      <c r="BG304" s="173">
        <v>1.6</v>
      </c>
      <c r="BH304" s="174">
        <v>2.4</v>
      </c>
      <c r="BI304" s="172" t="str">
        <f t="shared" ca="1" si="190"/>
        <v/>
      </c>
      <c r="BJ304" s="140"/>
      <c r="BK304" s="140"/>
      <c r="BL304" s="178" t="str">
        <f>リスト!P288</f>
        <v>NG</v>
      </c>
      <c r="BM304" s="176" t="str">
        <f t="shared" ca="1" si="191"/>
        <v/>
      </c>
      <c r="BN304" s="193" t="str">
        <f t="shared" ca="1" si="192"/>
        <v/>
      </c>
      <c r="BO304" s="194" t="str">
        <f t="shared" ref="BO304:BO314" ca="1" si="257">IF(ISERROR(BN304/$X304)=TRUE,"",BN304/$X304)</f>
        <v/>
      </c>
      <c r="BP304" s="173">
        <v>0.4</v>
      </c>
      <c r="BQ304" s="174">
        <v>0.6</v>
      </c>
      <c r="BR304" s="172" t="str">
        <f t="shared" ca="1" si="193"/>
        <v/>
      </c>
      <c r="BS304" s="175" t="str">
        <f>リスト!Q288</f>
        <v>NG</v>
      </c>
      <c r="BT304" s="176" t="str">
        <f t="shared" ca="1" si="194"/>
        <v/>
      </c>
      <c r="BU304" s="179" t="str">
        <f t="shared" ca="1" si="195"/>
        <v/>
      </c>
      <c r="BV304" s="180" t="str">
        <f t="shared" ref="BV304:BV314" ca="1" si="258">IF(ISERROR(BU304/$X304)=TRUE,"",BU304/$X304)</f>
        <v/>
      </c>
      <c r="BW304" s="189">
        <v>0</v>
      </c>
      <c r="BX304" s="190">
        <v>0</v>
      </c>
      <c r="BY304" s="180" t="str">
        <f t="shared" ca="1" si="196"/>
        <v/>
      </c>
      <c r="BZ304" t="e">
        <f>リスト!#REF!</f>
        <v>#REF!</v>
      </c>
      <c r="CA304" s="290" t="e">
        <f>INDEX(リスト!X:X,MATCH($C304,リスト!$D:$D,0))</f>
        <v>#N/A</v>
      </c>
    </row>
    <row r="305" spans="1:79">
      <c r="A305" s="167">
        <f t="shared" si="203"/>
        <v>300</v>
      </c>
      <c r="B305" s="186" t="str">
        <f>リスト!C289</f>
        <v/>
      </c>
      <c r="C305" s="187">
        <f>リスト!D289</f>
        <v>0</v>
      </c>
      <c r="D305" s="188">
        <f>リスト!E289</f>
        <v>0</v>
      </c>
      <c r="E305" s="224" t="str">
        <f t="shared" ca="1" si="166"/>
        <v/>
      </c>
      <c r="F305" s="172" t="str">
        <f t="shared" ca="1" si="164"/>
        <v/>
      </c>
      <c r="G305" s="173">
        <v>6</v>
      </c>
      <c r="H305" s="174">
        <v>10</v>
      </c>
      <c r="I305" s="172" t="str">
        <f t="shared" ca="1" si="167"/>
        <v/>
      </c>
      <c r="J305" s="133"/>
      <c r="K305" s="175" t="str">
        <f>リスト!H289</f>
        <v>NG</v>
      </c>
      <c r="L305" s="176" t="str">
        <f t="shared" ca="1" si="168"/>
        <v/>
      </c>
      <c r="M305" s="171">
        <f t="shared" ca="1" si="169"/>
        <v>10</v>
      </c>
      <c r="N305" s="177" t="str">
        <f>リスト!I289</f>
        <v>NG</v>
      </c>
      <c r="O305" s="176" t="str">
        <f t="shared" ca="1" si="170"/>
        <v/>
      </c>
      <c r="P305" s="171">
        <f t="shared" ca="1" si="171"/>
        <v>4</v>
      </c>
      <c r="Q305" s="172">
        <f t="shared" ca="1" si="172"/>
        <v>0.4</v>
      </c>
      <c r="R305" s="173">
        <v>0.56000000000000005</v>
      </c>
      <c r="S305" s="174">
        <v>0.84</v>
      </c>
      <c r="T305" s="172" t="str">
        <f t="shared" ca="1" si="173"/>
        <v/>
      </c>
      <c r="U305" s="140"/>
      <c r="V305" s="178" t="str">
        <f>リスト!J289</f>
        <v>NG</v>
      </c>
      <c r="W305" s="176" t="str">
        <f t="shared" ca="1" si="174"/>
        <v/>
      </c>
      <c r="X305" s="225">
        <f t="shared" ca="1" si="175"/>
        <v>0.14699999999999999</v>
      </c>
      <c r="Y305" s="175" t="str">
        <f>リスト!K289</f>
        <v>NG</v>
      </c>
      <c r="Z305" s="176" t="str">
        <f t="shared" ca="1" si="176"/>
        <v/>
      </c>
      <c r="AA305" s="179">
        <f t="shared" ca="1" si="177"/>
        <v>2</v>
      </c>
      <c r="AB305" s="180">
        <f t="shared" ca="1" si="178"/>
        <v>13.605442176870749</v>
      </c>
      <c r="AC305" s="189">
        <v>8</v>
      </c>
      <c r="AD305" s="190">
        <v>12</v>
      </c>
      <c r="AE305" s="180" t="str">
        <f t="shared" ca="1" si="165"/>
        <v/>
      </c>
      <c r="AF305" s="140"/>
      <c r="AG305" s="177" t="str">
        <f>リスト!L289</f>
        <v>NG</v>
      </c>
      <c r="AH305" s="176" t="str">
        <f t="shared" ca="1" si="179"/>
        <v/>
      </c>
      <c r="AI305" s="229">
        <f t="shared" ca="1" si="197"/>
        <v>11</v>
      </c>
      <c r="AJ305" s="183">
        <f t="shared" ca="1" si="180"/>
        <v>74.829931972789126</v>
      </c>
      <c r="AK305" s="184">
        <v>200</v>
      </c>
      <c r="AL305" s="185">
        <v>300</v>
      </c>
      <c r="AM305" s="183" t="str">
        <f t="shared" ca="1" si="181"/>
        <v/>
      </c>
      <c r="AN305" s="175" t="str">
        <f>リスト!M289</f>
        <v>NG</v>
      </c>
      <c r="AO305" s="176" t="str">
        <f t="shared" ca="1" si="182"/>
        <v/>
      </c>
      <c r="AP305" s="179">
        <f t="shared" ca="1" si="183"/>
        <v>2</v>
      </c>
      <c r="AQ305" s="172">
        <f t="shared" ref="AQ305" ca="1" si="259">IF(ISERROR(AP305/(AI305*0.01))=TRUE,"",AP305/(AI305*0.01))</f>
        <v>18.181818181818183</v>
      </c>
      <c r="AR305" s="191">
        <v>4</v>
      </c>
      <c r="AS305" s="192">
        <v>6</v>
      </c>
      <c r="AT305" s="172" t="str">
        <f t="shared" ca="1" si="184"/>
        <v/>
      </c>
      <c r="AU305" s="122"/>
      <c r="AV305" s="175" t="str">
        <f>リスト!N289</f>
        <v>NG</v>
      </c>
      <c r="AW305" s="176" t="str">
        <f t="shared" ca="1" si="185"/>
        <v/>
      </c>
      <c r="AX305" s="193">
        <f t="shared" ca="1" si="186"/>
        <v>1</v>
      </c>
      <c r="AY305" s="194">
        <f t="shared" ref="AY305" ca="1" si="260">IF(ISERROR(AX305/$X305)=TRUE,"",AX305/$X305)</f>
        <v>6.8027210884353746</v>
      </c>
      <c r="AZ305" s="173">
        <v>4.4000000000000004</v>
      </c>
      <c r="BA305" s="174">
        <v>6.6</v>
      </c>
      <c r="BB305" s="172" t="str">
        <f t="shared" ca="1" si="187"/>
        <v/>
      </c>
      <c r="BC305" s="177" t="str">
        <f>リスト!O289</f>
        <v>NG</v>
      </c>
      <c r="BD305" s="176" t="str">
        <f t="shared" ca="1" si="188"/>
        <v/>
      </c>
      <c r="BE305" s="193">
        <f t="shared" ca="1" si="189"/>
        <v>0</v>
      </c>
      <c r="BF305" s="194">
        <f t="shared" ref="BF305" ca="1" si="261">IF(ISERROR(BE305/$X305)=TRUE,"",BE305/$X305)</f>
        <v>0</v>
      </c>
      <c r="BG305" s="173">
        <v>1.6</v>
      </c>
      <c r="BH305" s="174">
        <v>2.4</v>
      </c>
      <c r="BI305" s="172" t="str">
        <f t="shared" ca="1" si="190"/>
        <v/>
      </c>
      <c r="BJ305" s="140"/>
      <c r="BK305" s="140"/>
      <c r="BL305" s="178" t="str">
        <f>リスト!P289</f>
        <v>NG</v>
      </c>
      <c r="BM305" s="176" t="str">
        <f t="shared" ca="1" si="191"/>
        <v/>
      </c>
      <c r="BN305" s="193" t="str">
        <f t="shared" ca="1" si="192"/>
        <v/>
      </c>
      <c r="BO305" s="194" t="str">
        <f t="shared" ref="BO305" ca="1" si="262">IF(ISERROR(BN305/$X305)=TRUE,"",BN305/$X305)</f>
        <v/>
      </c>
      <c r="BP305" s="173">
        <v>0.4</v>
      </c>
      <c r="BQ305" s="174">
        <v>0.6</v>
      </c>
      <c r="BR305" s="172" t="str">
        <f t="shared" ca="1" si="193"/>
        <v/>
      </c>
      <c r="BS305" s="175" t="str">
        <f>リスト!Q289</f>
        <v>NG</v>
      </c>
      <c r="BT305" s="176" t="str">
        <f t="shared" ca="1" si="194"/>
        <v/>
      </c>
      <c r="BU305" s="179" t="str">
        <f t="shared" ca="1" si="195"/>
        <v/>
      </c>
      <c r="BV305" s="180" t="str">
        <f t="shared" ref="BV305" ca="1" si="263">IF(ISERROR(BU305/$X305)=TRUE,"",BU305/$X305)</f>
        <v/>
      </c>
      <c r="BW305" s="189">
        <v>0</v>
      </c>
      <c r="BX305" s="190">
        <v>0</v>
      </c>
      <c r="BY305" s="180" t="str">
        <f t="shared" ca="1" si="196"/>
        <v/>
      </c>
      <c r="BZ305" t="e">
        <f>リスト!#REF!</f>
        <v>#REF!</v>
      </c>
      <c r="CA305" s="290" t="e">
        <f>INDEX(リスト!X:X,MATCH($C305,リスト!$D:$D,0))</f>
        <v>#N/A</v>
      </c>
    </row>
    <row r="306" spans="1:79">
      <c r="A306" s="167">
        <f t="shared" si="203"/>
        <v>301</v>
      </c>
      <c r="B306" s="186" t="str">
        <f>リスト!C290</f>
        <v/>
      </c>
      <c r="C306" s="187">
        <f>リスト!D290</f>
        <v>0</v>
      </c>
      <c r="D306" s="188">
        <f>リスト!E290</f>
        <v>0</v>
      </c>
      <c r="E306" s="224" t="str">
        <f t="shared" ca="1" si="166"/>
        <v/>
      </c>
      <c r="F306" s="172" t="str">
        <f t="shared" ca="1" si="164"/>
        <v/>
      </c>
      <c r="G306" s="173">
        <v>6</v>
      </c>
      <c r="H306" s="174">
        <v>10</v>
      </c>
      <c r="I306" s="172" t="str">
        <f t="shared" ca="1" si="167"/>
        <v/>
      </c>
      <c r="J306" s="133"/>
      <c r="K306" s="175" t="str">
        <f>リスト!H290</f>
        <v>NG</v>
      </c>
      <c r="L306" s="176" t="str">
        <f t="shared" ca="1" si="168"/>
        <v/>
      </c>
      <c r="M306" s="171" t="str">
        <f t="shared" ca="1" si="169"/>
        <v/>
      </c>
      <c r="N306" s="177" t="str">
        <f>リスト!I290</f>
        <v>NG</v>
      </c>
      <c r="O306" s="176" t="str">
        <f t="shared" ca="1" si="170"/>
        <v/>
      </c>
      <c r="P306" s="171" t="str">
        <f t="shared" ca="1" si="171"/>
        <v/>
      </c>
      <c r="Q306" s="172" t="str">
        <f t="shared" ca="1" si="172"/>
        <v/>
      </c>
      <c r="R306" s="173">
        <v>0.56000000000000005</v>
      </c>
      <c r="S306" s="174">
        <v>0.84</v>
      </c>
      <c r="T306" s="172" t="str">
        <f t="shared" ca="1" si="173"/>
        <v/>
      </c>
      <c r="U306" s="140"/>
      <c r="V306" s="178" t="str">
        <f>リスト!J290</f>
        <v>NG</v>
      </c>
      <c r="W306" s="176" t="str">
        <f t="shared" ca="1" si="174"/>
        <v/>
      </c>
      <c r="X306" s="225" t="str">
        <f t="shared" ca="1" si="175"/>
        <v/>
      </c>
      <c r="Y306" s="175" t="str">
        <f>リスト!K290</f>
        <v>NG</v>
      </c>
      <c r="Z306" s="176" t="str">
        <f t="shared" ca="1" si="176"/>
        <v/>
      </c>
      <c r="AA306" s="179" t="str">
        <f t="shared" ca="1" si="177"/>
        <v/>
      </c>
      <c r="AB306" s="180" t="str">
        <f t="shared" ca="1" si="178"/>
        <v/>
      </c>
      <c r="AC306" s="189">
        <v>8</v>
      </c>
      <c r="AD306" s="190">
        <v>12</v>
      </c>
      <c r="AE306" s="180" t="str">
        <f t="shared" ca="1" si="165"/>
        <v/>
      </c>
      <c r="AF306" s="140"/>
      <c r="AG306" s="177" t="str">
        <f>リスト!L290</f>
        <v>NG</v>
      </c>
      <c r="AH306" s="176" t="str">
        <f t="shared" ca="1" si="179"/>
        <v/>
      </c>
      <c r="AI306" s="229" t="str">
        <f t="shared" ca="1" si="197"/>
        <v/>
      </c>
      <c r="AJ306" s="183" t="str">
        <f t="shared" ca="1" si="180"/>
        <v/>
      </c>
      <c r="AK306" s="184">
        <v>200</v>
      </c>
      <c r="AL306" s="185">
        <v>300</v>
      </c>
      <c r="AM306" s="183" t="str">
        <f t="shared" ca="1" si="181"/>
        <v/>
      </c>
      <c r="AN306" s="175" t="str">
        <f>リスト!M290</f>
        <v>NG</v>
      </c>
      <c r="AO306" s="176" t="str">
        <f t="shared" ca="1" si="182"/>
        <v/>
      </c>
      <c r="AP306" s="179" t="str">
        <f t="shared" ca="1" si="183"/>
        <v/>
      </c>
      <c r="AQ306" s="172" t="str">
        <f t="shared" ca="1" si="254"/>
        <v/>
      </c>
      <c r="AR306" s="191">
        <v>4</v>
      </c>
      <c r="AS306" s="192">
        <v>6</v>
      </c>
      <c r="AT306" s="172" t="str">
        <f t="shared" ca="1" si="184"/>
        <v/>
      </c>
      <c r="AU306" s="122"/>
      <c r="AV306" s="175" t="str">
        <f>リスト!N290</f>
        <v>NG</v>
      </c>
      <c r="AW306" s="176" t="str">
        <f t="shared" ca="1" si="185"/>
        <v/>
      </c>
      <c r="AX306" s="193" t="str">
        <f t="shared" ca="1" si="186"/>
        <v/>
      </c>
      <c r="AY306" s="194" t="str">
        <f t="shared" ca="1" si="255"/>
        <v/>
      </c>
      <c r="AZ306" s="173">
        <v>4.4000000000000004</v>
      </c>
      <c r="BA306" s="174">
        <v>6.6</v>
      </c>
      <c r="BB306" s="172" t="str">
        <f t="shared" ca="1" si="187"/>
        <v/>
      </c>
      <c r="BC306" s="177" t="str">
        <f>リスト!O290</f>
        <v>NG</v>
      </c>
      <c r="BD306" s="176" t="str">
        <f t="shared" ca="1" si="188"/>
        <v/>
      </c>
      <c r="BE306" s="193" t="str">
        <f t="shared" ca="1" si="189"/>
        <v/>
      </c>
      <c r="BF306" s="194" t="str">
        <f t="shared" ca="1" si="256"/>
        <v/>
      </c>
      <c r="BG306" s="173">
        <v>1.6</v>
      </c>
      <c r="BH306" s="174">
        <v>2.4</v>
      </c>
      <c r="BI306" s="172" t="str">
        <f t="shared" ca="1" si="190"/>
        <v/>
      </c>
      <c r="BJ306" s="140"/>
      <c r="BK306" s="140"/>
      <c r="BL306" s="178" t="str">
        <f>リスト!P290</f>
        <v>NG</v>
      </c>
      <c r="BM306" s="176" t="str">
        <f t="shared" ca="1" si="191"/>
        <v/>
      </c>
      <c r="BN306" s="193" t="str">
        <f t="shared" ca="1" si="192"/>
        <v/>
      </c>
      <c r="BO306" s="194" t="str">
        <f t="shared" ca="1" si="257"/>
        <v/>
      </c>
      <c r="BP306" s="173">
        <v>0.4</v>
      </c>
      <c r="BQ306" s="174">
        <v>0.6</v>
      </c>
      <c r="BR306" s="172" t="str">
        <f t="shared" ca="1" si="193"/>
        <v/>
      </c>
      <c r="BS306" s="175" t="str">
        <f>リスト!Q290</f>
        <v>NG</v>
      </c>
      <c r="BT306" s="176" t="str">
        <f t="shared" ca="1" si="194"/>
        <v/>
      </c>
      <c r="BU306" s="179" t="str">
        <f t="shared" ca="1" si="195"/>
        <v/>
      </c>
      <c r="BV306" s="180" t="str">
        <f t="shared" ca="1" si="258"/>
        <v/>
      </c>
      <c r="BW306" s="189">
        <v>0</v>
      </c>
      <c r="BX306" s="190">
        <v>0</v>
      </c>
      <c r="BY306" s="180" t="str">
        <f t="shared" ca="1" si="196"/>
        <v/>
      </c>
      <c r="BZ306" t="e">
        <f>リスト!#REF!</f>
        <v>#REF!</v>
      </c>
      <c r="CA306" s="290" t="e">
        <f>INDEX(リスト!X:X,MATCH($C306,リスト!$D:$D,0))</f>
        <v>#N/A</v>
      </c>
    </row>
    <row r="307" spans="1:79">
      <c r="A307" s="167">
        <f t="shared" ref="A307:A315" si="264">ROW()-5</f>
        <v>302</v>
      </c>
      <c r="B307" s="186" t="str">
        <f>リスト!C291</f>
        <v/>
      </c>
      <c r="C307" s="187">
        <f>リスト!D291</f>
        <v>0</v>
      </c>
      <c r="D307" s="188">
        <f>リスト!E291</f>
        <v>0</v>
      </c>
      <c r="E307" s="224" t="str">
        <f t="shared" ca="1" si="166"/>
        <v/>
      </c>
      <c r="F307" s="172" t="str">
        <f t="shared" ca="1" si="164"/>
        <v/>
      </c>
      <c r="G307" s="173">
        <v>6</v>
      </c>
      <c r="H307" s="174">
        <v>10</v>
      </c>
      <c r="I307" s="172" t="str">
        <f t="shared" ca="1" si="167"/>
        <v/>
      </c>
      <c r="J307" s="133"/>
      <c r="K307" s="175" t="str">
        <f>リスト!H291</f>
        <v>NG</v>
      </c>
      <c r="L307" s="176" t="str">
        <f t="shared" ca="1" si="168"/>
        <v/>
      </c>
      <c r="M307" s="171">
        <f t="shared" ca="1" si="169"/>
        <v>13</v>
      </c>
      <c r="N307" s="177" t="str">
        <f>リスト!I291</f>
        <v>NG</v>
      </c>
      <c r="O307" s="176" t="str">
        <f t="shared" ca="1" si="170"/>
        <v/>
      </c>
      <c r="P307" s="171" t="str">
        <f t="shared" ca="1" si="171"/>
        <v/>
      </c>
      <c r="Q307" s="172" t="str">
        <f t="shared" ca="1" si="172"/>
        <v/>
      </c>
      <c r="R307" s="173">
        <v>0.56000000000000005</v>
      </c>
      <c r="S307" s="174">
        <v>0.84</v>
      </c>
      <c r="T307" s="172" t="str">
        <f t="shared" ca="1" si="173"/>
        <v/>
      </c>
      <c r="U307" s="140"/>
      <c r="V307" s="178" t="str">
        <f>リスト!J291</f>
        <v>NG</v>
      </c>
      <c r="W307" s="176" t="str">
        <f t="shared" ca="1" si="174"/>
        <v/>
      </c>
      <c r="X307" s="225" t="str">
        <f t="shared" ca="1" si="175"/>
        <v/>
      </c>
      <c r="Y307" s="175" t="str">
        <f>リスト!K291</f>
        <v>NG</v>
      </c>
      <c r="Z307" s="176" t="str">
        <f t="shared" ca="1" si="176"/>
        <v/>
      </c>
      <c r="AA307" s="179" t="str">
        <f t="shared" ca="1" si="177"/>
        <v/>
      </c>
      <c r="AB307" s="180" t="str">
        <f t="shared" ca="1" si="178"/>
        <v/>
      </c>
      <c r="AC307" s="189">
        <v>8</v>
      </c>
      <c r="AD307" s="190">
        <v>12</v>
      </c>
      <c r="AE307" s="180" t="str">
        <f t="shared" ca="1" si="165"/>
        <v/>
      </c>
      <c r="AF307" s="140"/>
      <c r="AG307" s="177" t="str">
        <f>リスト!L291</f>
        <v>NG</v>
      </c>
      <c r="AH307" s="176" t="str">
        <f t="shared" ca="1" si="179"/>
        <v/>
      </c>
      <c r="AI307" s="229" t="str">
        <f t="shared" ca="1" si="197"/>
        <v/>
      </c>
      <c r="AJ307" s="183" t="str">
        <f t="shared" ca="1" si="180"/>
        <v/>
      </c>
      <c r="AK307" s="184">
        <v>200</v>
      </c>
      <c r="AL307" s="185">
        <v>300</v>
      </c>
      <c r="AM307" s="183" t="str">
        <f t="shared" ca="1" si="181"/>
        <v/>
      </c>
      <c r="AN307" s="175" t="str">
        <f>リスト!M291</f>
        <v>NG</v>
      </c>
      <c r="AO307" s="176" t="str">
        <f t="shared" ca="1" si="182"/>
        <v/>
      </c>
      <c r="AP307" s="179" t="str">
        <f t="shared" ca="1" si="183"/>
        <v/>
      </c>
      <c r="AQ307" s="172" t="str">
        <f t="shared" ref="AQ307" ca="1" si="265">IF(ISERROR(AP307/(AI307*0.01))=TRUE,"",AP307/(AI307*0.01))</f>
        <v/>
      </c>
      <c r="AR307" s="191">
        <v>4</v>
      </c>
      <c r="AS307" s="192">
        <v>6</v>
      </c>
      <c r="AT307" s="172" t="str">
        <f t="shared" ca="1" si="184"/>
        <v/>
      </c>
      <c r="AU307" s="122"/>
      <c r="AV307" s="175" t="str">
        <f>リスト!N291</f>
        <v>NG</v>
      </c>
      <c r="AW307" s="176" t="str">
        <f t="shared" ca="1" si="185"/>
        <v/>
      </c>
      <c r="AX307" s="193" t="str">
        <f t="shared" ca="1" si="186"/>
        <v/>
      </c>
      <c r="AY307" s="194" t="str">
        <f t="shared" ref="AY307" ca="1" si="266">IF(ISERROR(AX307/$X307)=TRUE,"",AX307/$X307)</f>
        <v/>
      </c>
      <c r="AZ307" s="173">
        <v>4.4000000000000004</v>
      </c>
      <c r="BA307" s="174">
        <v>6.6</v>
      </c>
      <c r="BB307" s="172" t="str">
        <f t="shared" ca="1" si="187"/>
        <v/>
      </c>
      <c r="BC307" s="177" t="str">
        <f>リスト!O291</f>
        <v>NG</v>
      </c>
      <c r="BD307" s="176" t="str">
        <f t="shared" ca="1" si="188"/>
        <v/>
      </c>
      <c r="BE307" s="193" t="str">
        <f t="shared" ca="1" si="189"/>
        <v/>
      </c>
      <c r="BF307" s="194" t="str">
        <f t="shared" ref="BF307" ca="1" si="267">IF(ISERROR(BE307/$X307)=TRUE,"",BE307/$X307)</f>
        <v/>
      </c>
      <c r="BG307" s="173">
        <v>1.6</v>
      </c>
      <c r="BH307" s="174">
        <v>2.4</v>
      </c>
      <c r="BI307" s="172" t="str">
        <f t="shared" ca="1" si="190"/>
        <v/>
      </c>
      <c r="BJ307" s="140"/>
      <c r="BK307" s="140"/>
      <c r="BL307" s="178" t="str">
        <f>リスト!P291</f>
        <v>NG</v>
      </c>
      <c r="BM307" s="176" t="str">
        <f t="shared" ca="1" si="191"/>
        <v/>
      </c>
      <c r="BN307" s="193" t="str">
        <f t="shared" ca="1" si="192"/>
        <v/>
      </c>
      <c r="BO307" s="194" t="str">
        <f t="shared" ref="BO307" ca="1" si="268">IF(ISERROR(BN307/$X307)=TRUE,"",BN307/$X307)</f>
        <v/>
      </c>
      <c r="BP307" s="173">
        <v>0.4</v>
      </c>
      <c r="BQ307" s="174">
        <v>0.6</v>
      </c>
      <c r="BR307" s="172" t="str">
        <f t="shared" ca="1" si="193"/>
        <v/>
      </c>
      <c r="BS307" s="175" t="str">
        <f>リスト!Q291</f>
        <v>NG</v>
      </c>
      <c r="BT307" s="176" t="str">
        <f t="shared" ca="1" si="194"/>
        <v/>
      </c>
      <c r="BU307" s="179" t="str">
        <f t="shared" ca="1" si="195"/>
        <v/>
      </c>
      <c r="BV307" s="180" t="str">
        <f t="shared" ref="BV307" ca="1" si="269">IF(ISERROR(BU307/$X307)=TRUE,"",BU307/$X307)</f>
        <v/>
      </c>
      <c r="BW307" s="189">
        <v>0</v>
      </c>
      <c r="BX307" s="190">
        <v>0</v>
      </c>
      <c r="BY307" s="180" t="str">
        <f t="shared" ca="1" si="196"/>
        <v/>
      </c>
      <c r="BZ307" t="e">
        <f>リスト!#REF!</f>
        <v>#REF!</v>
      </c>
      <c r="CA307" s="290" t="e">
        <f>INDEX(リスト!X:X,MATCH($C307,リスト!$D:$D,0))</f>
        <v>#N/A</v>
      </c>
    </row>
    <row r="308" spans="1:79">
      <c r="A308" s="167">
        <f t="shared" si="264"/>
        <v>303</v>
      </c>
      <c r="B308" s="186" t="str">
        <f>リスト!C292</f>
        <v/>
      </c>
      <c r="C308" s="187">
        <f>リスト!D292</f>
        <v>0</v>
      </c>
      <c r="D308" s="188">
        <f>リスト!E292</f>
        <v>0</v>
      </c>
      <c r="E308" s="224" t="str">
        <f t="shared" ca="1" si="166"/>
        <v/>
      </c>
      <c r="F308" s="172" t="str">
        <f t="shared" ca="1" si="164"/>
        <v/>
      </c>
      <c r="G308" s="173">
        <v>6</v>
      </c>
      <c r="H308" s="174">
        <v>10</v>
      </c>
      <c r="I308" s="172" t="str">
        <f t="shared" ca="1" si="167"/>
        <v/>
      </c>
      <c r="J308" s="133"/>
      <c r="K308" s="175" t="str">
        <f>リスト!H292</f>
        <v>NG</v>
      </c>
      <c r="L308" s="176" t="str">
        <f t="shared" ca="1" si="168"/>
        <v/>
      </c>
      <c r="M308" s="171">
        <f t="shared" ca="1" si="169"/>
        <v>0</v>
      </c>
      <c r="N308" s="177" t="str">
        <f>リスト!I292</f>
        <v>NG</v>
      </c>
      <c r="O308" s="176" t="str">
        <f t="shared" ca="1" si="170"/>
        <v/>
      </c>
      <c r="P308" s="171">
        <f t="shared" ca="1" si="171"/>
        <v>0</v>
      </c>
      <c r="Q308" s="172" t="str">
        <f t="shared" ca="1" si="172"/>
        <v/>
      </c>
      <c r="R308" s="173">
        <v>0.56000000000000005</v>
      </c>
      <c r="S308" s="174">
        <v>0.84</v>
      </c>
      <c r="T308" s="172" t="str">
        <f t="shared" ca="1" si="173"/>
        <v/>
      </c>
      <c r="U308" s="140"/>
      <c r="V308" s="178" t="str">
        <f>リスト!J292</f>
        <v>NG</v>
      </c>
      <c r="W308" s="176" t="str">
        <f t="shared" ca="1" si="174"/>
        <v/>
      </c>
      <c r="X308" s="225">
        <f t="shared" ca="1" si="175"/>
        <v>0</v>
      </c>
      <c r="Y308" s="175" t="str">
        <f>リスト!K292</f>
        <v>NG</v>
      </c>
      <c r="Z308" s="176" t="str">
        <f t="shared" ca="1" si="176"/>
        <v/>
      </c>
      <c r="AA308" s="179">
        <f t="shared" ca="1" si="177"/>
        <v>0</v>
      </c>
      <c r="AB308" s="180" t="str">
        <f t="shared" ca="1" si="178"/>
        <v/>
      </c>
      <c r="AC308" s="189">
        <v>8</v>
      </c>
      <c r="AD308" s="190">
        <v>12</v>
      </c>
      <c r="AE308" s="180" t="str">
        <f t="shared" ca="1" si="165"/>
        <v/>
      </c>
      <c r="AF308" s="140"/>
      <c r="AG308" s="177" t="str">
        <f>リスト!L292</f>
        <v>NG</v>
      </c>
      <c r="AH308" s="176" t="str">
        <f t="shared" ca="1" si="179"/>
        <v/>
      </c>
      <c r="AI308" s="229">
        <f t="shared" ca="1" si="197"/>
        <v>0</v>
      </c>
      <c r="AJ308" s="183" t="str">
        <f t="shared" ca="1" si="180"/>
        <v/>
      </c>
      <c r="AK308" s="184">
        <v>200</v>
      </c>
      <c r="AL308" s="185">
        <v>300</v>
      </c>
      <c r="AM308" s="183" t="str">
        <f t="shared" ca="1" si="181"/>
        <v/>
      </c>
      <c r="AN308" s="175" t="str">
        <f>リスト!M292</f>
        <v>NG</v>
      </c>
      <c r="AO308" s="176" t="str">
        <f t="shared" ca="1" si="182"/>
        <v/>
      </c>
      <c r="AP308" s="179">
        <f t="shared" ca="1" si="183"/>
        <v>0</v>
      </c>
      <c r="AQ308" s="172" t="str">
        <f t="shared" ca="1" si="254"/>
        <v/>
      </c>
      <c r="AR308" s="191">
        <v>4</v>
      </c>
      <c r="AS308" s="192">
        <v>6</v>
      </c>
      <c r="AT308" s="172" t="str">
        <f t="shared" ca="1" si="184"/>
        <v/>
      </c>
      <c r="AU308" s="122"/>
      <c r="AV308" s="175" t="str">
        <f>リスト!N292</f>
        <v>NG</v>
      </c>
      <c r="AW308" s="176" t="str">
        <f t="shared" ca="1" si="185"/>
        <v/>
      </c>
      <c r="AX308" s="193">
        <f t="shared" ca="1" si="186"/>
        <v>0</v>
      </c>
      <c r="AY308" s="194" t="str">
        <f t="shared" ca="1" si="255"/>
        <v/>
      </c>
      <c r="AZ308" s="173">
        <v>4.4000000000000004</v>
      </c>
      <c r="BA308" s="174">
        <v>6.6</v>
      </c>
      <c r="BB308" s="172" t="str">
        <f t="shared" ca="1" si="187"/>
        <v/>
      </c>
      <c r="BC308" s="177" t="str">
        <f>リスト!O292</f>
        <v>NG</v>
      </c>
      <c r="BD308" s="176" t="str">
        <f t="shared" ca="1" si="188"/>
        <v/>
      </c>
      <c r="BE308" s="193">
        <f t="shared" ca="1" si="189"/>
        <v>0</v>
      </c>
      <c r="BF308" s="194" t="str">
        <f t="shared" ca="1" si="256"/>
        <v/>
      </c>
      <c r="BG308" s="173">
        <v>1.6</v>
      </c>
      <c r="BH308" s="174">
        <v>2.4</v>
      </c>
      <c r="BI308" s="172" t="str">
        <f t="shared" ca="1" si="190"/>
        <v/>
      </c>
      <c r="BJ308" s="140"/>
      <c r="BK308" s="140"/>
      <c r="BL308" s="178" t="str">
        <f>リスト!P292</f>
        <v>NG</v>
      </c>
      <c r="BM308" s="176" t="str">
        <f t="shared" ca="1" si="191"/>
        <v/>
      </c>
      <c r="BN308" s="193" t="str">
        <f t="shared" ca="1" si="192"/>
        <v/>
      </c>
      <c r="BO308" s="194" t="str">
        <f t="shared" ca="1" si="257"/>
        <v/>
      </c>
      <c r="BP308" s="173">
        <v>0.4</v>
      </c>
      <c r="BQ308" s="174">
        <v>0.6</v>
      </c>
      <c r="BR308" s="172" t="str">
        <f t="shared" ca="1" si="193"/>
        <v/>
      </c>
      <c r="BS308" s="175" t="str">
        <f>リスト!Q292</f>
        <v>NG</v>
      </c>
      <c r="BT308" s="176" t="str">
        <f t="shared" ca="1" si="194"/>
        <v/>
      </c>
      <c r="BU308" s="179" t="str">
        <f t="shared" ca="1" si="195"/>
        <v/>
      </c>
      <c r="BV308" s="180" t="str">
        <f t="shared" ca="1" si="258"/>
        <v/>
      </c>
      <c r="BW308" s="189">
        <v>0</v>
      </c>
      <c r="BX308" s="190">
        <v>0</v>
      </c>
      <c r="BY308" s="180" t="str">
        <f t="shared" ca="1" si="196"/>
        <v/>
      </c>
      <c r="BZ308" t="e">
        <f>リスト!#REF!</f>
        <v>#REF!</v>
      </c>
      <c r="CA308" s="290" t="e">
        <f>INDEX(リスト!X:X,MATCH($C308,リスト!$D:$D,0))</f>
        <v>#N/A</v>
      </c>
    </row>
    <row r="309" spans="1:79">
      <c r="A309" s="167">
        <f t="shared" si="264"/>
        <v>304</v>
      </c>
      <c r="B309" s="186" t="str">
        <f>リスト!C293</f>
        <v/>
      </c>
      <c r="C309" s="187">
        <f>リスト!D293</f>
        <v>0</v>
      </c>
      <c r="D309" s="188">
        <f>リスト!E293</f>
        <v>0</v>
      </c>
      <c r="E309" s="224" t="str">
        <f t="shared" ca="1" si="166"/>
        <v/>
      </c>
      <c r="F309" s="172" t="str">
        <f t="shared" ca="1" si="164"/>
        <v/>
      </c>
      <c r="G309" s="173">
        <v>6</v>
      </c>
      <c r="H309" s="174">
        <v>10</v>
      </c>
      <c r="I309" s="172" t="str">
        <f t="shared" ca="1" si="167"/>
        <v/>
      </c>
      <c r="J309" s="133"/>
      <c r="K309" s="175" t="str">
        <f>リスト!H293</f>
        <v>NG</v>
      </c>
      <c r="L309" s="176" t="str">
        <f t="shared" ca="1" si="168"/>
        <v/>
      </c>
      <c r="M309" s="171">
        <f t="shared" ca="1" si="169"/>
        <v>27</v>
      </c>
      <c r="N309" s="177" t="str">
        <f>リスト!I293</f>
        <v>NG</v>
      </c>
      <c r="O309" s="176" t="str">
        <f t="shared" ca="1" si="170"/>
        <v/>
      </c>
      <c r="P309" s="171">
        <f t="shared" ca="1" si="171"/>
        <v>28</v>
      </c>
      <c r="Q309" s="172">
        <f t="shared" ca="1" si="172"/>
        <v>1.037037037037037</v>
      </c>
      <c r="R309" s="173">
        <v>0.56000000000000005</v>
      </c>
      <c r="S309" s="174">
        <v>0.84</v>
      </c>
      <c r="T309" s="172" t="str">
        <f t="shared" ca="1" si="173"/>
        <v/>
      </c>
      <c r="U309" s="140"/>
      <c r="V309" s="178" t="str">
        <f>リスト!J293</f>
        <v>NG</v>
      </c>
      <c r="W309" s="176" t="str">
        <f t="shared" ca="1" si="174"/>
        <v/>
      </c>
      <c r="X309" s="225">
        <f t="shared" ca="1" si="175"/>
        <v>0</v>
      </c>
      <c r="Y309" s="175" t="str">
        <f>リスト!K293</f>
        <v>NG</v>
      </c>
      <c r="Z309" s="176" t="str">
        <f t="shared" ca="1" si="176"/>
        <v/>
      </c>
      <c r="AA309" s="179">
        <f t="shared" ca="1" si="177"/>
        <v>0</v>
      </c>
      <c r="AB309" s="180" t="str">
        <f t="shared" ca="1" si="178"/>
        <v/>
      </c>
      <c r="AC309" s="189">
        <v>8</v>
      </c>
      <c r="AD309" s="190">
        <v>12</v>
      </c>
      <c r="AE309" s="180" t="str">
        <f t="shared" ca="1" si="165"/>
        <v/>
      </c>
      <c r="AF309" s="140"/>
      <c r="AG309" s="177" t="str">
        <f>リスト!L293</f>
        <v>NG</v>
      </c>
      <c r="AH309" s="176" t="str">
        <f t="shared" ca="1" si="179"/>
        <v/>
      </c>
      <c r="AI309" s="229">
        <f t="shared" ca="1" si="197"/>
        <v>66</v>
      </c>
      <c r="AJ309" s="183" t="str">
        <f t="shared" ca="1" si="180"/>
        <v/>
      </c>
      <c r="AK309" s="184">
        <v>200</v>
      </c>
      <c r="AL309" s="185">
        <v>300</v>
      </c>
      <c r="AM309" s="183" t="str">
        <f t="shared" ca="1" si="181"/>
        <v/>
      </c>
      <c r="AN309" s="175" t="str">
        <f>リスト!M293</f>
        <v>NG</v>
      </c>
      <c r="AO309" s="176" t="str">
        <f t="shared" ca="1" si="182"/>
        <v/>
      </c>
      <c r="AP309" s="179">
        <f t="shared" ca="1" si="183"/>
        <v>0</v>
      </c>
      <c r="AQ309" s="172">
        <f t="shared" ref="AQ309" ca="1" si="270">IF(ISERROR(AP309/(AI309*0.01))=TRUE,"",AP309/(AI309*0.01))</f>
        <v>0</v>
      </c>
      <c r="AR309" s="191">
        <v>4</v>
      </c>
      <c r="AS309" s="192">
        <v>6</v>
      </c>
      <c r="AT309" s="172" t="str">
        <f t="shared" ca="1" si="184"/>
        <v/>
      </c>
      <c r="AU309" s="122"/>
      <c r="AV309" s="175" t="str">
        <f>リスト!N293</f>
        <v>NG</v>
      </c>
      <c r="AW309" s="176" t="str">
        <f t="shared" ca="1" si="185"/>
        <v/>
      </c>
      <c r="AX309" s="193">
        <f t="shared" ca="1" si="186"/>
        <v>0</v>
      </c>
      <c r="AY309" s="194" t="str">
        <f t="shared" ref="AY309" ca="1" si="271">IF(ISERROR(AX309/$X309)=TRUE,"",AX309/$X309)</f>
        <v/>
      </c>
      <c r="AZ309" s="173">
        <v>4.4000000000000004</v>
      </c>
      <c r="BA309" s="174">
        <v>6.6</v>
      </c>
      <c r="BB309" s="172" t="str">
        <f t="shared" ca="1" si="187"/>
        <v/>
      </c>
      <c r="BC309" s="177" t="str">
        <f>リスト!O293</f>
        <v>NG</v>
      </c>
      <c r="BD309" s="176" t="str">
        <f t="shared" ca="1" si="188"/>
        <v/>
      </c>
      <c r="BE309" s="193">
        <f t="shared" ca="1" si="189"/>
        <v>0</v>
      </c>
      <c r="BF309" s="194" t="str">
        <f t="shared" ref="BF309" ca="1" si="272">IF(ISERROR(BE309/$X309)=TRUE,"",BE309/$X309)</f>
        <v/>
      </c>
      <c r="BG309" s="173">
        <v>1.6</v>
      </c>
      <c r="BH309" s="174">
        <v>2.4</v>
      </c>
      <c r="BI309" s="172" t="str">
        <f t="shared" ca="1" si="190"/>
        <v/>
      </c>
      <c r="BJ309" s="140"/>
      <c r="BK309" s="140"/>
      <c r="BL309" s="178" t="str">
        <f>リスト!P293</f>
        <v>NG</v>
      </c>
      <c r="BM309" s="176" t="str">
        <f t="shared" ca="1" si="191"/>
        <v/>
      </c>
      <c r="BN309" s="193" t="str">
        <f t="shared" ca="1" si="192"/>
        <v/>
      </c>
      <c r="BO309" s="194" t="str">
        <f t="shared" ref="BO309" ca="1" si="273">IF(ISERROR(BN309/$X309)=TRUE,"",BN309/$X309)</f>
        <v/>
      </c>
      <c r="BP309" s="173">
        <v>0.4</v>
      </c>
      <c r="BQ309" s="174">
        <v>0.6</v>
      </c>
      <c r="BR309" s="172" t="str">
        <f t="shared" ca="1" si="193"/>
        <v/>
      </c>
      <c r="BS309" s="175" t="str">
        <f>リスト!Q293</f>
        <v>NG</v>
      </c>
      <c r="BT309" s="176" t="str">
        <f t="shared" ca="1" si="194"/>
        <v/>
      </c>
      <c r="BU309" s="179" t="str">
        <f t="shared" ca="1" si="195"/>
        <v/>
      </c>
      <c r="BV309" s="180" t="str">
        <f t="shared" ref="BV309" ca="1" si="274">IF(ISERROR(BU309/$X309)=TRUE,"",BU309/$X309)</f>
        <v/>
      </c>
      <c r="BW309" s="189">
        <v>0</v>
      </c>
      <c r="BX309" s="190">
        <v>0</v>
      </c>
      <c r="BY309" s="180" t="str">
        <f t="shared" ca="1" si="196"/>
        <v/>
      </c>
      <c r="BZ309" t="e">
        <f>リスト!#REF!</f>
        <v>#REF!</v>
      </c>
      <c r="CA309" s="290" t="e">
        <f>INDEX(リスト!X:X,MATCH($C309,リスト!$D:$D,0))</f>
        <v>#N/A</v>
      </c>
    </row>
    <row r="310" spans="1:79">
      <c r="A310" s="167">
        <f t="shared" si="264"/>
        <v>305</v>
      </c>
      <c r="B310" s="186" t="str">
        <f>リスト!C294</f>
        <v/>
      </c>
      <c r="C310" s="187">
        <f>リスト!D294</f>
        <v>0</v>
      </c>
      <c r="D310" s="188">
        <f>リスト!E294</f>
        <v>0</v>
      </c>
      <c r="E310" s="224" t="str">
        <f t="shared" ca="1" si="166"/>
        <v/>
      </c>
      <c r="F310" s="172" t="str">
        <f t="shared" ca="1" si="164"/>
        <v/>
      </c>
      <c r="G310" s="173">
        <v>6</v>
      </c>
      <c r="H310" s="174">
        <v>10</v>
      </c>
      <c r="I310" s="172" t="str">
        <f t="shared" ca="1" si="167"/>
        <v/>
      </c>
      <c r="J310" s="133"/>
      <c r="K310" s="175" t="str">
        <f>リスト!H294</f>
        <v>NG</v>
      </c>
      <c r="L310" s="176" t="str">
        <f t="shared" ca="1" si="168"/>
        <v/>
      </c>
      <c r="M310" s="171" t="str">
        <f t="shared" ca="1" si="169"/>
        <v/>
      </c>
      <c r="N310" s="177" t="str">
        <f>リスト!I294</f>
        <v>NG</v>
      </c>
      <c r="O310" s="176" t="str">
        <f t="shared" ca="1" si="170"/>
        <v/>
      </c>
      <c r="P310" s="171" t="str">
        <f t="shared" ca="1" si="171"/>
        <v/>
      </c>
      <c r="Q310" s="172" t="str">
        <f t="shared" ca="1" si="172"/>
        <v/>
      </c>
      <c r="R310" s="173">
        <v>0.56000000000000005</v>
      </c>
      <c r="S310" s="174">
        <v>0.84</v>
      </c>
      <c r="T310" s="172" t="str">
        <f t="shared" ca="1" si="173"/>
        <v/>
      </c>
      <c r="U310" s="140"/>
      <c r="V310" s="178" t="str">
        <f>リスト!J294</f>
        <v>NG</v>
      </c>
      <c r="W310" s="176" t="str">
        <f t="shared" ca="1" si="174"/>
        <v/>
      </c>
      <c r="X310" s="225" t="str">
        <f t="shared" ca="1" si="175"/>
        <v/>
      </c>
      <c r="Y310" s="175" t="str">
        <f>リスト!K294</f>
        <v>NG</v>
      </c>
      <c r="Z310" s="176" t="str">
        <f t="shared" ca="1" si="176"/>
        <v/>
      </c>
      <c r="AA310" s="179" t="str">
        <f t="shared" ca="1" si="177"/>
        <v/>
      </c>
      <c r="AB310" s="180" t="str">
        <f t="shared" ca="1" si="178"/>
        <v/>
      </c>
      <c r="AC310" s="189">
        <v>8</v>
      </c>
      <c r="AD310" s="190">
        <v>12</v>
      </c>
      <c r="AE310" s="180" t="str">
        <f t="shared" ca="1" si="165"/>
        <v/>
      </c>
      <c r="AF310" s="140"/>
      <c r="AG310" s="177" t="str">
        <f>リスト!L294</f>
        <v>NG</v>
      </c>
      <c r="AH310" s="176" t="str">
        <f t="shared" ca="1" si="179"/>
        <v/>
      </c>
      <c r="AI310" s="229" t="str">
        <f t="shared" ca="1" si="197"/>
        <v/>
      </c>
      <c r="AJ310" s="183" t="str">
        <f t="shared" ca="1" si="180"/>
        <v/>
      </c>
      <c r="AK310" s="184">
        <v>200</v>
      </c>
      <c r="AL310" s="185">
        <v>300</v>
      </c>
      <c r="AM310" s="183" t="str">
        <f t="shared" ca="1" si="181"/>
        <v/>
      </c>
      <c r="AN310" s="175" t="str">
        <f>リスト!M294</f>
        <v>NG</v>
      </c>
      <c r="AO310" s="176" t="str">
        <f t="shared" ca="1" si="182"/>
        <v/>
      </c>
      <c r="AP310" s="179" t="str">
        <f t="shared" ca="1" si="183"/>
        <v/>
      </c>
      <c r="AQ310" s="172" t="str">
        <f t="shared" ca="1" si="254"/>
        <v/>
      </c>
      <c r="AR310" s="191">
        <v>4</v>
      </c>
      <c r="AS310" s="192">
        <v>6</v>
      </c>
      <c r="AT310" s="172" t="str">
        <f t="shared" ca="1" si="184"/>
        <v/>
      </c>
      <c r="AU310" s="122"/>
      <c r="AV310" s="175" t="str">
        <f>リスト!N294</f>
        <v>NG</v>
      </c>
      <c r="AW310" s="176" t="str">
        <f t="shared" ca="1" si="185"/>
        <v/>
      </c>
      <c r="AX310" s="193" t="str">
        <f t="shared" ca="1" si="186"/>
        <v/>
      </c>
      <c r="AY310" s="194" t="str">
        <f t="shared" ca="1" si="255"/>
        <v/>
      </c>
      <c r="AZ310" s="173">
        <v>4.4000000000000004</v>
      </c>
      <c r="BA310" s="174">
        <v>6.6</v>
      </c>
      <c r="BB310" s="172" t="str">
        <f t="shared" ca="1" si="187"/>
        <v/>
      </c>
      <c r="BC310" s="177" t="str">
        <f>リスト!O294</f>
        <v>NG</v>
      </c>
      <c r="BD310" s="176" t="str">
        <f t="shared" ca="1" si="188"/>
        <v/>
      </c>
      <c r="BE310" s="193" t="str">
        <f t="shared" ca="1" si="189"/>
        <v/>
      </c>
      <c r="BF310" s="194" t="str">
        <f t="shared" ca="1" si="256"/>
        <v/>
      </c>
      <c r="BG310" s="173">
        <v>1.6</v>
      </c>
      <c r="BH310" s="174">
        <v>2.4</v>
      </c>
      <c r="BI310" s="172" t="str">
        <f t="shared" ca="1" si="190"/>
        <v/>
      </c>
      <c r="BJ310" s="140"/>
      <c r="BK310" s="140"/>
      <c r="BL310" s="178" t="str">
        <f>リスト!P294</f>
        <v>NG</v>
      </c>
      <c r="BM310" s="176" t="str">
        <f t="shared" ca="1" si="191"/>
        <v/>
      </c>
      <c r="BN310" s="193" t="str">
        <f t="shared" ca="1" si="192"/>
        <v/>
      </c>
      <c r="BO310" s="194" t="str">
        <f t="shared" ca="1" si="257"/>
        <v/>
      </c>
      <c r="BP310" s="173">
        <v>0.4</v>
      </c>
      <c r="BQ310" s="174">
        <v>0.6</v>
      </c>
      <c r="BR310" s="172" t="str">
        <f t="shared" ca="1" si="193"/>
        <v/>
      </c>
      <c r="BS310" s="175" t="str">
        <f>リスト!Q294</f>
        <v>NG</v>
      </c>
      <c r="BT310" s="176" t="str">
        <f t="shared" ca="1" si="194"/>
        <v/>
      </c>
      <c r="BU310" s="179" t="str">
        <f t="shared" ca="1" si="195"/>
        <v/>
      </c>
      <c r="BV310" s="180" t="str">
        <f t="shared" ca="1" si="258"/>
        <v/>
      </c>
      <c r="BW310" s="189">
        <v>0</v>
      </c>
      <c r="BX310" s="190">
        <v>0</v>
      </c>
      <c r="BY310" s="180" t="str">
        <f t="shared" ca="1" si="196"/>
        <v/>
      </c>
      <c r="BZ310" t="e">
        <f>リスト!#REF!</f>
        <v>#REF!</v>
      </c>
      <c r="CA310" s="290" t="e">
        <f>INDEX(リスト!X:X,MATCH($C310,リスト!$D:$D,0))</f>
        <v>#N/A</v>
      </c>
    </row>
    <row r="311" spans="1:79">
      <c r="A311" s="167">
        <f t="shared" si="264"/>
        <v>306</v>
      </c>
      <c r="B311" s="186" t="str">
        <f>リスト!C295</f>
        <v/>
      </c>
      <c r="C311" s="187">
        <f>リスト!D295</f>
        <v>0</v>
      </c>
      <c r="D311" s="188">
        <f>リスト!E295</f>
        <v>0</v>
      </c>
      <c r="E311" s="224" t="str">
        <f t="shared" ca="1" si="166"/>
        <v/>
      </c>
      <c r="F311" s="172" t="str">
        <f t="shared" ca="1" si="164"/>
        <v/>
      </c>
      <c r="G311" s="173">
        <v>6</v>
      </c>
      <c r="H311" s="174">
        <v>10</v>
      </c>
      <c r="I311" s="172" t="str">
        <f t="shared" ca="1" si="167"/>
        <v/>
      </c>
      <c r="J311" s="133"/>
      <c r="K311" s="175" t="str">
        <f>リスト!H295</f>
        <v>NG</v>
      </c>
      <c r="L311" s="176" t="str">
        <f t="shared" ca="1" si="168"/>
        <v/>
      </c>
      <c r="M311" s="171">
        <f t="shared" ca="1" si="169"/>
        <v>32</v>
      </c>
      <c r="N311" s="177" t="str">
        <f>リスト!I295</f>
        <v>NG</v>
      </c>
      <c r="O311" s="176" t="str">
        <f t="shared" ca="1" si="170"/>
        <v/>
      </c>
      <c r="P311" s="171">
        <f t="shared" ca="1" si="171"/>
        <v>20</v>
      </c>
      <c r="Q311" s="172">
        <f t="shared" ca="1" si="172"/>
        <v>0.625</v>
      </c>
      <c r="R311" s="173">
        <v>0.56000000000000005</v>
      </c>
      <c r="S311" s="174">
        <v>0.84</v>
      </c>
      <c r="T311" s="172" t="str">
        <f t="shared" ca="1" si="173"/>
        <v/>
      </c>
      <c r="U311" s="140"/>
      <c r="V311" s="178" t="str">
        <f>リスト!J295</f>
        <v>NG</v>
      </c>
      <c r="W311" s="176" t="str">
        <f t="shared" ca="1" si="174"/>
        <v/>
      </c>
      <c r="X311" s="225">
        <f t="shared" ca="1" si="175"/>
        <v>0.80600000000000005</v>
      </c>
      <c r="Y311" s="175" t="str">
        <f>リスト!K295</f>
        <v>NG</v>
      </c>
      <c r="Z311" s="176" t="str">
        <f t="shared" ca="1" si="176"/>
        <v/>
      </c>
      <c r="AA311" s="179">
        <f t="shared" ca="1" si="177"/>
        <v>9</v>
      </c>
      <c r="AB311" s="180">
        <f t="shared" ca="1" si="178"/>
        <v>11.166253101736972</v>
      </c>
      <c r="AC311" s="189">
        <v>8</v>
      </c>
      <c r="AD311" s="190">
        <v>12</v>
      </c>
      <c r="AE311" s="180" t="str">
        <f t="shared" ca="1" si="165"/>
        <v/>
      </c>
      <c r="AF311" s="140"/>
      <c r="AG311" s="177" t="str">
        <f>リスト!L295</f>
        <v>NG</v>
      </c>
      <c r="AH311" s="176" t="str">
        <f t="shared" ca="1" si="179"/>
        <v/>
      </c>
      <c r="AI311" s="229">
        <f t="shared" ca="1" si="197"/>
        <v>125</v>
      </c>
      <c r="AJ311" s="183">
        <f t="shared" ca="1" si="180"/>
        <v>155.08684863523573</v>
      </c>
      <c r="AK311" s="184">
        <v>200</v>
      </c>
      <c r="AL311" s="185">
        <v>300</v>
      </c>
      <c r="AM311" s="183" t="str">
        <f t="shared" ca="1" si="181"/>
        <v/>
      </c>
      <c r="AN311" s="175" t="str">
        <f>リスト!M295</f>
        <v>NG</v>
      </c>
      <c r="AO311" s="176" t="str">
        <f t="shared" ca="1" si="182"/>
        <v/>
      </c>
      <c r="AP311" s="179">
        <f t="shared" ca="1" si="183"/>
        <v>8</v>
      </c>
      <c r="AQ311" s="172">
        <f t="shared" ca="1" si="254"/>
        <v>6.4</v>
      </c>
      <c r="AR311" s="191">
        <v>4</v>
      </c>
      <c r="AS311" s="192">
        <v>6</v>
      </c>
      <c r="AT311" s="172" t="str">
        <f t="shared" ca="1" si="184"/>
        <v/>
      </c>
      <c r="AU311" s="122"/>
      <c r="AV311" s="175" t="str">
        <f>リスト!N295</f>
        <v>NG</v>
      </c>
      <c r="AW311" s="176" t="str">
        <f t="shared" ca="1" si="185"/>
        <v/>
      </c>
      <c r="AX311" s="193">
        <f t="shared" ca="1" si="186"/>
        <v>0</v>
      </c>
      <c r="AY311" s="194">
        <f t="shared" ca="1" si="255"/>
        <v>0</v>
      </c>
      <c r="AZ311" s="173">
        <v>4.4000000000000004</v>
      </c>
      <c r="BA311" s="174">
        <v>6.6</v>
      </c>
      <c r="BB311" s="172" t="str">
        <f t="shared" ca="1" si="187"/>
        <v/>
      </c>
      <c r="BC311" s="177" t="str">
        <f>リスト!O295</f>
        <v>NG</v>
      </c>
      <c r="BD311" s="176" t="str">
        <f t="shared" ca="1" si="188"/>
        <v/>
      </c>
      <c r="BE311" s="193">
        <f t="shared" ca="1" si="189"/>
        <v>0</v>
      </c>
      <c r="BF311" s="194">
        <f t="shared" ca="1" si="256"/>
        <v>0</v>
      </c>
      <c r="BG311" s="173">
        <v>1.6</v>
      </c>
      <c r="BH311" s="174">
        <v>2.4</v>
      </c>
      <c r="BI311" s="172" t="str">
        <f t="shared" ca="1" si="190"/>
        <v/>
      </c>
      <c r="BJ311" s="140"/>
      <c r="BK311" s="140"/>
      <c r="BL311" s="178" t="str">
        <f>リスト!P295</f>
        <v>NG</v>
      </c>
      <c r="BM311" s="176" t="str">
        <f t="shared" ca="1" si="191"/>
        <v/>
      </c>
      <c r="BN311" s="193" t="str">
        <f t="shared" ca="1" si="192"/>
        <v/>
      </c>
      <c r="BO311" s="194" t="str">
        <f t="shared" ca="1" si="257"/>
        <v/>
      </c>
      <c r="BP311" s="173">
        <v>0.4</v>
      </c>
      <c r="BQ311" s="174">
        <v>0.6</v>
      </c>
      <c r="BR311" s="172" t="str">
        <f t="shared" ca="1" si="193"/>
        <v/>
      </c>
      <c r="BS311" s="175" t="str">
        <f>リスト!Q295</f>
        <v>NG</v>
      </c>
      <c r="BT311" s="176" t="str">
        <f t="shared" ca="1" si="194"/>
        <v/>
      </c>
      <c r="BU311" s="179" t="str">
        <f t="shared" ca="1" si="195"/>
        <v/>
      </c>
      <c r="BV311" s="180" t="str">
        <f t="shared" ca="1" si="258"/>
        <v/>
      </c>
      <c r="BW311" s="189">
        <v>0</v>
      </c>
      <c r="BX311" s="190">
        <v>0</v>
      </c>
      <c r="BY311" s="180" t="str">
        <f t="shared" ca="1" si="196"/>
        <v/>
      </c>
      <c r="BZ311" t="e">
        <f>リスト!#REF!</f>
        <v>#REF!</v>
      </c>
      <c r="CA311" s="290" t="e">
        <f>INDEX(リスト!X:X,MATCH($C311,リスト!$D:$D,0))</f>
        <v>#N/A</v>
      </c>
    </row>
    <row r="312" spans="1:79">
      <c r="A312" s="167">
        <f t="shared" si="264"/>
        <v>307</v>
      </c>
      <c r="B312" s="186" t="str">
        <f>リスト!C296</f>
        <v/>
      </c>
      <c r="C312" s="187">
        <f>リスト!D296</f>
        <v>0</v>
      </c>
      <c r="D312" s="188">
        <f>リスト!E296</f>
        <v>0</v>
      </c>
      <c r="E312" s="224">
        <f t="shared" ca="1" si="166"/>
        <v>1</v>
      </c>
      <c r="F312" s="172">
        <f t="shared" ca="1" si="164"/>
        <v>1.0245901639344261</v>
      </c>
      <c r="G312" s="173">
        <v>6</v>
      </c>
      <c r="H312" s="174">
        <v>10</v>
      </c>
      <c r="I312" s="172" t="e">
        <f t="shared" ca="1" si="167"/>
        <v>#VALUE!</v>
      </c>
      <c r="J312" s="133"/>
      <c r="K312" s="175" t="str">
        <f>リスト!H296</f>
        <v>NG</v>
      </c>
      <c r="L312" s="176" t="str">
        <f t="shared" ca="1" si="168"/>
        <v/>
      </c>
      <c r="M312" s="171">
        <f t="shared" ca="1" si="169"/>
        <v>30</v>
      </c>
      <c r="N312" s="177" t="str">
        <f>リスト!I296</f>
        <v>NG</v>
      </c>
      <c r="O312" s="176" t="str">
        <f t="shared" ca="1" si="170"/>
        <v/>
      </c>
      <c r="P312" s="171">
        <f t="shared" ca="1" si="171"/>
        <v>23</v>
      </c>
      <c r="Q312" s="172">
        <f t="shared" ca="1" si="172"/>
        <v>0.76666666666666672</v>
      </c>
      <c r="R312" s="173">
        <v>0.56000000000000005</v>
      </c>
      <c r="S312" s="174">
        <v>0.84</v>
      </c>
      <c r="T312" s="172" t="str">
        <f t="shared" ca="1" si="173"/>
        <v/>
      </c>
      <c r="U312" s="140"/>
      <c r="V312" s="178" t="str">
        <f>リスト!J296</f>
        <v>NG</v>
      </c>
      <c r="W312" s="176" t="str">
        <f t="shared" ca="1" si="174"/>
        <v/>
      </c>
      <c r="X312" s="225">
        <f t="shared" ca="1" si="175"/>
        <v>0.97599999999999998</v>
      </c>
      <c r="Y312" s="175" t="str">
        <f>リスト!K296</f>
        <v>NG</v>
      </c>
      <c r="Z312" s="176" t="str">
        <f t="shared" ca="1" si="176"/>
        <v/>
      </c>
      <c r="AA312" s="179">
        <f t="shared" ca="1" si="177"/>
        <v>21</v>
      </c>
      <c r="AB312" s="180">
        <f t="shared" ca="1" si="178"/>
        <v>21.516393442622952</v>
      </c>
      <c r="AC312" s="189">
        <v>8</v>
      </c>
      <c r="AD312" s="190">
        <v>12</v>
      </c>
      <c r="AE312" s="180" t="str">
        <f t="shared" ca="1" si="165"/>
        <v/>
      </c>
      <c r="AF312" s="140"/>
      <c r="AG312" s="177" t="str">
        <f>リスト!L296</f>
        <v>NG</v>
      </c>
      <c r="AH312" s="176" t="str">
        <f t="shared" ca="1" si="179"/>
        <v/>
      </c>
      <c r="AI312" s="229">
        <f t="shared" ca="1" si="197"/>
        <v>115</v>
      </c>
      <c r="AJ312" s="183">
        <f t="shared" ca="1" si="180"/>
        <v>117.82786885245902</v>
      </c>
      <c r="AK312" s="184">
        <v>200</v>
      </c>
      <c r="AL312" s="185">
        <v>300</v>
      </c>
      <c r="AM312" s="183" t="str">
        <f t="shared" ca="1" si="181"/>
        <v/>
      </c>
      <c r="AN312" s="175" t="str">
        <f>リスト!M296</f>
        <v>NG</v>
      </c>
      <c r="AO312" s="176" t="str">
        <f t="shared" ca="1" si="182"/>
        <v/>
      </c>
      <c r="AP312" s="179">
        <f t="shared" ca="1" si="183"/>
        <v>10</v>
      </c>
      <c r="AQ312" s="172">
        <f t="shared" ca="1" si="254"/>
        <v>8.695652173913043</v>
      </c>
      <c r="AR312" s="191">
        <v>4</v>
      </c>
      <c r="AS312" s="192">
        <v>6</v>
      </c>
      <c r="AT312" s="172" t="str">
        <f t="shared" ca="1" si="184"/>
        <v/>
      </c>
      <c r="AU312" s="122"/>
      <c r="AV312" s="175" t="str">
        <f>リスト!N296</f>
        <v>NG</v>
      </c>
      <c r="AW312" s="176" t="str">
        <f t="shared" ca="1" si="185"/>
        <v/>
      </c>
      <c r="AX312" s="193">
        <f t="shared" ca="1" si="186"/>
        <v>0</v>
      </c>
      <c r="AY312" s="194">
        <f t="shared" ca="1" si="255"/>
        <v>0</v>
      </c>
      <c r="AZ312" s="173">
        <v>4.4000000000000004</v>
      </c>
      <c r="BA312" s="174">
        <v>6.6</v>
      </c>
      <c r="BB312" s="172" t="str">
        <f t="shared" ca="1" si="187"/>
        <v/>
      </c>
      <c r="BC312" s="177" t="str">
        <f>リスト!O296</f>
        <v>NG</v>
      </c>
      <c r="BD312" s="176" t="str">
        <f t="shared" ca="1" si="188"/>
        <v/>
      </c>
      <c r="BE312" s="193">
        <f t="shared" ca="1" si="189"/>
        <v>0</v>
      </c>
      <c r="BF312" s="194">
        <f t="shared" ca="1" si="256"/>
        <v>0</v>
      </c>
      <c r="BG312" s="173">
        <v>1.6</v>
      </c>
      <c r="BH312" s="174">
        <v>2.4</v>
      </c>
      <c r="BI312" s="172" t="str">
        <f t="shared" ca="1" si="190"/>
        <v/>
      </c>
      <c r="BJ312" s="140"/>
      <c r="BK312" s="140"/>
      <c r="BL312" s="178" t="str">
        <f>リスト!P296</f>
        <v>NG</v>
      </c>
      <c r="BM312" s="176" t="str">
        <f t="shared" ca="1" si="191"/>
        <v/>
      </c>
      <c r="BN312" s="193" t="str">
        <f t="shared" ca="1" si="192"/>
        <v/>
      </c>
      <c r="BO312" s="194" t="str">
        <f t="shared" ca="1" si="257"/>
        <v/>
      </c>
      <c r="BP312" s="173">
        <v>0.4</v>
      </c>
      <c r="BQ312" s="174">
        <v>0.6</v>
      </c>
      <c r="BR312" s="172" t="str">
        <f t="shared" ca="1" si="193"/>
        <v/>
      </c>
      <c r="BS312" s="175" t="str">
        <f>リスト!Q296</f>
        <v>NG</v>
      </c>
      <c r="BT312" s="176" t="str">
        <f t="shared" ca="1" si="194"/>
        <v/>
      </c>
      <c r="BU312" s="179" t="str">
        <f t="shared" ca="1" si="195"/>
        <v/>
      </c>
      <c r="BV312" s="180" t="str">
        <f t="shared" ca="1" si="258"/>
        <v/>
      </c>
      <c r="BW312" s="189">
        <v>0</v>
      </c>
      <c r="BX312" s="190">
        <v>0</v>
      </c>
      <c r="BY312" s="180" t="str">
        <f t="shared" ca="1" si="196"/>
        <v/>
      </c>
      <c r="BZ312" t="e">
        <f>リスト!#REF!</f>
        <v>#REF!</v>
      </c>
      <c r="CA312" s="290" t="e">
        <f>INDEX(リスト!X:X,MATCH($C312,リスト!$D:$D,0))</f>
        <v>#N/A</v>
      </c>
    </row>
    <row r="313" spans="1:79">
      <c r="A313" s="167">
        <f t="shared" si="264"/>
        <v>308</v>
      </c>
      <c r="B313" s="186" t="str">
        <f>リスト!C297</f>
        <v/>
      </c>
      <c r="C313" s="187">
        <f>リスト!D297</f>
        <v>0</v>
      </c>
      <c r="D313" s="188">
        <f>リスト!E297</f>
        <v>0</v>
      </c>
      <c r="E313" s="224" t="str">
        <f t="shared" ca="1" si="166"/>
        <v/>
      </c>
      <c r="F313" s="172" t="str">
        <f t="shared" ca="1" si="164"/>
        <v/>
      </c>
      <c r="G313" s="173">
        <v>6</v>
      </c>
      <c r="H313" s="174">
        <v>10</v>
      </c>
      <c r="I313" s="172" t="str">
        <f t="shared" ca="1" si="167"/>
        <v/>
      </c>
      <c r="J313" s="133"/>
      <c r="K313" s="175" t="str">
        <f>リスト!H297</f>
        <v>NG</v>
      </c>
      <c r="L313" s="176" t="str">
        <f t="shared" ca="1" si="168"/>
        <v/>
      </c>
      <c r="M313" s="171" t="str">
        <f t="shared" ca="1" si="169"/>
        <v/>
      </c>
      <c r="N313" s="177" t="str">
        <f>リスト!I297</f>
        <v>NG</v>
      </c>
      <c r="O313" s="176" t="str">
        <f t="shared" ca="1" si="170"/>
        <v/>
      </c>
      <c r="P313" s="171" t="str">
        <f t="shared" ca="1" si="171"/>
        <v/>
      </c>
      <c r="Q313" s="172" t="str">
        <f t="shared" ca="1" si="172"/>
        <v/>
      </c>
      <c r="R313" s="173">
        <v>0.56000000000000005</v>
      </c>
      <c r="S313" s="174">
        <v>0.84</v>
      </c>
      <c r="T313" s="172" t="str">
        <f t="shared" ca="1" si="173"/>
        <v/>
      </c>
      <c r="U313" s="140"/>
      <c r="V313" s="178" t="str">
        <f>リスト!J297</f>
        <v>NG</v>
      </c>
      <c r="W313" s="176" t="str">
        <f t="shared" ca="1" si="174"/>
        <v/>
      </c>
      <c r="X313" s="225" t="str">
        <f t="shared" ca="1" si="175"/>
        <v/>
      </c>
      <c r="Y313" s="175" t="str">
        <f>リスト!K297</f>
        <v>NG</v>
      </c>
      <c r="Z313" s="176" t="str">
        <f t="shared" ca="1" si="176"/>
        <v/>
      </c>
      <c r="AA313" s="179" t="str">
        <f t="shared" ca="1" si="177"/>
        <v/>
      </c>
      <c r="AB313" s="180" t="str">
        <f t="shared" ca="1" si="178"/>
        <v/>
      </c>
      <c r="AC313" s="189">
        <v>8</v>
      </c>
      <c r="AD313" s="190">
        <v>12</v>
      </c>
      <c r="AE313" s="180" t="str">
        <f t="shared" ca="1" si="165"/>
        <v/>
      </c>
      <c r="AF313" s="140"/>
      <c r="AG313" s="177" t="str">
        <f>リスト!L297</f>
        <v>NG</v>
      </c>
      <c r="AH313" s="176" t="str">
        <f t="shared" ca="1" si="179"/>
        <v/>
      </c>
      <c r="AI313" s="229" t="str">
        <f t="shared" ca="1" si="197"/>
        <v/>
      </c>
      <c r="AJ313" s="183" t="str">
        <f t="shared" ca="1" si="180"/>
        <v/>
      </c>
      <c r="AK313" s="184">
        <v>200</v>
      </c>
      <c r="AL313" s="185">
        <v>300</v>
      </c>
      <c r="AM313" s="183" t="str">
        <f t="shared" ca="1" si="181"/>
        <v/>
      </c>
      <c r="AN313" s="175" t="str">
        <f>リスト!M297</f>
        <v>NG</v>
      </c>
      <c r="AO313" s="176" t="str">
        <f t="shared" ca="1" si="182"/>
        <v/>
      </c>
      <c r="AP313" s="179" t="str">
        <f t="shared" ca="1" si="183"/>
        <v/>
      </c>
      <c r="AQ313" s="172" t="str">
        <f t="shared" ref="AQ313" ca="1" si="275">IF(ISERROR(AP313/(AI313*0.01))=TRUE,"",AP313/(AI313*0.01))</f>
        <v/>
      </c>
      <c r="AR313" s="191">
        <v>4</v>
      </c>
      <c r="AS313" s="192">
        <v>6</v>
      </c>
      <c r="AT313" s="172" t="str">
        <f t="shared" ca="1" si="184"/>
        <v/>
      </c>
      <c r="AU313" s="122"/>
      <c r="AV313" s="175" t="str">
        <f>リスト!N297</f>
        <v>NG</v>
      </c>
      <c r="AW313" s="176" t="str">
        <f t="shared" ca="1" si="185"/>
        <v/>
      </c>
      <c r="AX313" s="193" t="str">
        <f t="shared" ca="1" si="186"/>
        <v/>
      </c>
      <c r="AY313" s="194" t="str">
        <f t="shared" ref="AY313" ca="1" si="276">IF(ISERROR(AX313/$X313)=TRUE,"",AX313/$X313)</f>
        <v/>
      </c>
      <c r="AZ313" s="173">
        <v>4.4000000000000004</v>
      </c>
      <c r="BA313" s="174">
        <v>6.6</v>
      </c>
      <c r="BB313" s="172" t="str">
        <f t="shared" ca="1" si="187"/>
        <v/>
      </c>
      <c r="BC313" s="177" t="str">
        <f>リスト!O297</f>
        <v>NG</v>
      </c>
      <c r="BD313" s="176" t="str">
        <f t="shared" ca="1" si="188"/>
        <v/>
      </c>
      <c r="BE313" s="193" t="str">
        <f t="shared" ca="1" si="189"/>
        <v/>
      </c>
      <c r="BF313" s="194" t="str">
        <f t="shared" ref="BF313" ca="1" si="277">IF(ISERROR(BE313/$X313)=TRUE,"",BE313/$X313)</f>
        <v/>
      </c>
      <c r="BG313" s="173">
        <v>1.6</v>
      </c>
      <c r="BH313" s="174">
        <v>2.4</v>
      </c>
      <c r="BI313" s="172" t="str">
        <f t="shared" ca="1" si="190"/>
        <v/>
      </c>
      <c r="BJ313" s="140"/>
      <c r="BK313" s="140"/>
      <c r="BL313" s="178" t="str">
        <f>リスト!P297</f>
        <v>NG</v>
      </c>
      <c r="BM313" s="176" t="str">
        <f t="shared" ca="1" si="191"/>
        <v/>
      </c>
      <c r="BN313" s="193" t="str">
        <f t="shared" ca="1" si="192"/>
        <v/>
      </c>
      <c r="BO313" s="194" t="str">
        <f t="shared" ref="BO313" ca="1" si="278">IF(ISERROR(BN313/$X313)=TRUE,"",BN313/$X313)</f>
        <v/>
      </c>
      <c r="BP313" s="173">
        <v>0.4</v>
      </c>
      <c r="BQ313" s="174">
        <v>0.6</v>
      </c>
      <c r="BR313" s="172" t="str">
        <f t="shared" ca="1" si="193"/>
        <v/>
      </c>
      <c r="BS313" s="175" t="str">
        <f>リスト!Q297</f>
        <v>NG</v>
      </c>
      <c r="BT313" s="176" t="str">
        <f t="shared" ca="1" si="194"/>
        <v/>
      </c>
      <c r="BU313" s="179" t="str">
        <f t="shared" ca="1" si="195"/>
        <v/>
      </c>
      <c r="BV313" s="180" t="str">
        <f t="shared" ref="BV313" ca="1" si="279">IF(ISERROR(BU313/$X313)=TRUE,"",BU313/$X313)</f>
        <v/>
      </c>
      <c r="BW313" s="189">
        <v>0</v>
      </c>
      <c r="BX313" s="190">
        <v>0</v>
      </c>
      <c r="BY313" s="180" t="str">
        <f t="shared" ca="1" si="196"/>
        <v/>
      </c>
      <c r="BZ313" t="e">
        <f>リスト!#REF!</f>
        <v>#REF!</v>
      </c>
      <c r="CA313" s="290" t="e">
        <f>INDEX(リスト!X:X,MATCH($C313,リスト!$D:$D,0))</f>
        <v>#N/A</v>
      </c>
    </row>
    <row r="314" spans="1:79">
      <c r="A314" s="167">
        <f t="shared" si="264"/>
        <v>309</v>
      </c>
      <c r="B314" s="186" t="str">
        <f>リスト!C298</f>
        <v/>
      </c>
      <c r="C314" s="187">
        <f>リスト!D298</f>
        <v>0</v>
      </c>
      <c r="D314" s="188">
        <f>リスト!E298</f>
        <v>0</v>
      </c>
      <c r="E314" s="224" t="str">
        <f t="shared" ca="1" si="166"/>
        <v/>
      </c>
      <c r="F314" s="172" t="str">
        <f t="shared" ca="1" si="164"/>
        <v/>
      </c>
      <c r="G314" s="173">
        <v>6</v>
      </c>
      <c r="H314" s="174">
        <v>10</v>
      </c>
      <c r="I314" s="172" t="str">
        <f t="shared" ca="1" si="167"/>
        <v/>
      </c>
      <c r="J314" s="133"/>
      <c r="K314" s="175" t="str">
        <f>リスト!H298</f>
        <v>NG</v>
      </c>
      <c r="L314" s="176" t="str">
        <f t="shared" ca="1" si="168"/>
        <v/>
      </c>
      <c r="M314" s="171" t="str">
        <f t="shared" ca="1" si="169"/>
        <v/>
      </c>
      <c r="N314" s="177" t="str">
        <f>リスト!I298</f>
        <v>NG</v>
      </c>
      <c r="O314" s="176" t="str">
        <f t="shared" ca="1" si="170"/>
        <v/>
      </c>
      <c r="P314" s="171" t="str">
        <f t="shared" ca="1" si="171"/>
        <v/>
      </c>
      <c r="Q314" s="172" t="str">
        <f t="shared" ca="1" si="172"/>
        <v/>
      </c>
      <c r="R314" s="173">
        <v>0.56000000000000005</v>
      </c>
      <c r="S314" s="174">
        <v>0.84</v>
      </c>
      <c r="T314" s="172" t="str">
        <f t="shared" ca="1" si="173"/>
        <v/>
      </c>
      <c r="U314" s="140"/>
      <c r="V314" s="178" t="str">
        <f>リスト!J298</f>
        <v>NG</v>
      </c>
      <c r="W314" s="176" t="str">
        <f t="shared" ca="1" si="174"/>
        <v/>
      </c>
      <c r="X314" s="225" t="str">
        <f t="shared" ca="1" si="175"/>
        <v/>
      </c>
      <c r="Y314" s="175" t="str">
        <f>リスト!K298</f>
        <v>NG</v>
      </c>
      <c r="Z314" s="176" t="str">
        <f t="shared" ca="1" si="176"/>
        <v/>
      </c>
      <c r="AA314" s="179" t="str">
        <f t="shared" ca="1" si="177"/>
        <v/>
      </c>
      <c r="AB314" s="180" t="str">
        <f t="shared" ca="1" si="178"/>
        <v/>
      </c>
      <c r="AC314" s="189">
        <v>8</v>
      </c>
      <c r="AD314" s="190">
        <v>12</v>
      </c>
      <c r="AE314" s="180" t="str">
        <f t="shared" ca="1" si="165"/>
        <v/>
      </c>
      <c r="AF314" s="140"/>
      <c r="AG314" s="177" t="str">
        <f>リスト!L298</f>
        <v>NG</v>
      </c>
      <c r="AH314" s="176" t="str">
        <f t="shared" ca="1" si="179"/>
        <v/>
      </c>
      <c r="AI314" s="229" t="str">
        <f t="shared" ca="1" si="197"/>
        <v/>
      </c>
      <c r="AJ314" s="183" t="str">
        <f t="shared" ca="1" si="180"/>
        <v/>
      </c>
      <c r="AK314" s="184">
        <v>200</v>
      </c>
      <c r="AL314" s="185">
        <v>300</v>
      </c>
      <c r="AM314" s="183" t="str">
        <f t="shared" ca="1" si="181"/>
        <v/>
      </c>
      <c r="AN314" s="175" t="str">
        <f>リスト!M298</f>
        <v>NG</v>
      </c>
      <c r="AO314" s="176" t="str">
        <f t="shared" ca="1" si="182"/>
        <v/>
      </c>
      <c r="AP314" s="179" t="str">
        <f t="shared" ca="1" si="183"/>
        <v/>
      </c>
      <c r="AQ314" s="172" t="str">
        <f t="shared" ca="1" si="254"/>
        <v/>
      </c>
      <c r="AR314" s="191">
        <v>4</v>
      </c>
      <c r="AS314" s="192">
        <v>6</v>
      </c>
      <c r="AT314" s="172" t="str">
        <f t="shared" ca="1" si="184"/>
        <v/>
      </c>
      <c r="AU314" s="122"/>
      <c r="AV314" s="175" t="str">
        <f>リスト!N298</f>
        <v>NG</v>
      </c>
      <c r="AW314" s="176" t="str">
        <f t="shared" ca="1" si="185"/>
        <v/>
      </c>
      <c r="AX314" s="193" t="str">
        <f t="shared" ca="1" si="186"/>
        <v/>
      </c>
      <c r="AY314" s="194" t="str">
        <f t="shared" ca="1" si="255"/>
        <v/>
      </c>
      <c r="AZ314" s="173">
        <v>4.4000000000000004</v>
      </c>
      <c r="BA314" s="174">
        <v>6.6</v>
      </c>
      <c r="BB314" s="172" t="str">
        <f t="shared" ca="1" si="187"/>
        <v/>
      </c>
      <c r="BC314" s="177" t="str">
        <f>リスト!O298</f>
        <v>NG</v>
      </c>
      <c r="BD314" s="176" t="str">
        <f t="shared" ca="1" si="188"/>
        <v/>
      </c>
      <c r="BE314" s="193" t="str">
        <f t="shared" ca="1" si="189"/>
        <v/>
      </c>
      <c r="BF314" s="194" t="str">
        <f t="shared" ca="1" si="256"/>
        <v/>
      </c>
      <c r="BG314" s="173">
        <v>1.6</v>
      </c>
      <c r="BH314" s="174">
        <v>2.4</v>
      </c>
      <c r="BI314" s="172" t="str">
        <f t="shared" ca="1" si="190"/>
        <v/>
      </c>
      <c r="BJ314" s="140"/>
      <c r="BK314" s="140"/>
      <c r="BL314" s="178" t="str">
        <f>リスト!P298</f>
        <v>NG</v>
      </c>
      <c r="BM314" s="176" t="str">
        <f t="shared" ca="1" si="191"/>
        <v/>
      </c>
      <c r="BN314" s="193" t="str">
        <f t="shared" ca="1" si="192"/>
        <v/>
      </c>
      <c r="BO314" s="194" t="str">
        <f t="shared" ca="1" si="257"/>
        <v/>
      </c>
      <c r="BP314" s="173">
        <v>0.4</v>
      </c>
      <c r="BQ314" s="174">
        <v>0.6</v>
      </c>
      <c r="BR314" s="172" t="str">
        <f t="shared" ca="1" si="193"/>
        <v/>
      </c>
      <c r="BS314" s="175" t="str">
        <f>リスト!Q298</f>
        <v>NG</v>
      </c>
      <c r="BT314" s="176" t="str">
        <f t="shared" ca="1" si="194"/>
        <v/>
      </c>
      <c r="BU314" s="179" t="str">
        <f t="shared" ca="1" si="195"/>
        <v/>
      </c>
      <c r="BV314" s="180" t="str">
        <f t="shared" ca="1" si="258"/>
        <v/>
      </c>
      <c r="BW314" s="189">
        <v>0</v>
      </c>
      <c r="BX314" s="190">
        <v>0</v>
      </c>
      <c r="BY314" s="180" t="str">
        <f t="shared" ca="1" si="196"/>
        <v/>
      </c>
      <c r="BZ314" t="e">
        <f>リスト!#REF!</f>
        <v>#REF!</v>
      </c>
      <c r="CA314" s="290" t="e">
        <f>INDEX(リスト!X:X,MATCH($C314,リスト!$D:$D,0))</f>
        <v>#N/A</v>
      </c>
    </row>
    <row r="315" spans="1:79">
      <c r="A315" s="167">
        <f t="shared" si="264"/>
        <v>310</v>
      </c>
      <c r="B315" s="186" t="str">
        <f>リスト!C299</f>
        <v/>
      </c>
      <c r="C315" s="187">
        <f>リスト!D299</f>
        <v>0</v>
      </c>
      <c r="D315" s="188">
        <f>リスト!E299</f>
        <v>0</v>
      </c>
      <c r="E315" s="224" t="str">
        <f t="shared" ca="1" si="166"/>
        <v/>
      </c>
      <c r="F315" s="172" t="str">
        <f t="shared" ca="1" si="164"/>
        <v/>
      </c>
      <c r="G315" s="173">
        <v>6</v>
      </c>
      <c r="H315" s="174">
        <v>10</v>
      </c>
      <c r="I315" s="172" t="str">
        <f t="shared" ca="1" si="167"/>
        <v/>
      </c>
      <c r="J315" s="133"/>
      <c r="K315" s="175" t="str">
        <f>リスト!H299</f>
        <v>NG</v>
      </c>
      <c r="L315" s="176" t="str">
        <f t="shared" ca="1" si="168"/>
        <v/>
      </c>
      <c r="M315" s="171" t="str">
        <f t="shared" ca="1" si="169"/>
        <v/>
      </c>
      <c r="N315" s="177" t="str">
        <f>リスト!I299</f>
        <v>NG</v>
      </c>
      <c r="O315" s="176" t="str">
        <f t="shared" ca="1" si="170"/>
        <v/>
      </c>
      <c r="P315" s="171" t="str">
        <f t="shared" ca="1" si="171"/>
        <v/>
      </c>
      <c r="Q315" s="172" t="str">
        <f t="shared" ca="1" si="172"/>
        <v/>
      </c>
      <c r="R315" s="173">
        <v>0.56000000000000005</v>
      </c>
      <c r="S315" s="174">
        <v>0.84</v>
      </c>
      <c r="T315" s="172" t="str">
        <f t="shared" ca="1" si="173"/>
        <v/>
      </c>
      <c r="U315" s="140"/>
      <c r="V315" s="178" t="str">
        <f>リスト!J299</f>
        <v>NG</v>
      </c>
      <c r="W315" s="176" t="str">
        <f t="shared" ca="1" si="174"/>
        <v/>
      </c>
      <c r="X315" s="225" t="str">
        <f t="shared" ca="1" si="175"/>
        <v/>
      </c>
      <c r="Y315" s="175" t="str">
        <f>リスト!K299</f>
        <v>NG</v>
      </c>
      <c r="Z315" s="176" t="str">
        <f t="shared" ca="1" si="176"/>
        <v/>
      </c>
      <c r="AA315" s="179" t="str">
        <f t="shared" ca="1" si="177"/>
        <v/>
      </c>
      <c r="AB315" s="180" t="str">
        <f t="shared" ca="1" si="178"/>
        <v/>
      </c>
      <c r="AC315" s="189">
        <v>8</v>
      </c>
      <c r="AD315" s="190">
        <v>12</v>
      </c>
      <c r="AE315" s="180" t="str">
        <f t="shared" ca="1" si="165"/>
        <v/>
      </c>
      <c r="AF315" s="140"/>
      <c r="AG315" s="177" t="str">
        <f>リスト!L299</f>
        <v>NG</v>
      </c>
      <c r="AH315" s="176" t="str">
        <f t="shared" ca="1" si="179"/>
        <v/>
      </c>
      <c r="AI315" s="229" t="str">
        <f t="shared" ca="1" si="197"/>
        <v/>
      </c>
      <c r="AJ315" s="183" t="str">
        <f t="shared" ca="1" si="180"/>
        <v/>
      </c>
      <c r="AK315" s="184">
        <v>200</v>
      </c>
      <c r="AL315" s="185">
        <v>300</v>
      </c>
      <c r="AM315" s="183" t="str">
        <f t="shared" ca="1" si="181"/>
        <v/>
      </c>
      <c r="AN315" s="175" t="str">
        <f>リスト!M299</f>
        <v>NG</v>
      </c>
      <c r="AO315" s="176" t="str">
        <f t="shared" ca="1" si="182"/>
        <v/>
      </c>
      <c r="AP315" s="179" t="str">
        <f t="shared" ca="1" si="183"/>
        <v/>
      </c>
      <c r="AQ315" s="172" t="str">
        <f t="shared" ref="AQ315:AQ318" ca="1" si="280">IF(ISERROR(AP315/(AI315*0.01))=TRUE,"",AP315/(AI315*0.01))</f>
        <v/>
      </c>
      <c r="AR315" s="191">
        <v>4</v>
      </c>
      <c r="AS315" s="192">
        <v>6</v>
      </c>
      <c r="AT315" s="172" t="str">
        <f t="shared" ca="1" si="184"/>
        <v/>
      </c>
      <c r="AU315" s="122"/>
      <c r="AV315" s="175" t="str">
        <f>リスト!N299</f>
        <v>NG</v>
      </c>
      <c r="AW315" s="176" t="str">
        <f t="shared" ca="1" si="185"/>
        <v/>
      </c>
      <c r="AX315" s="193" t="str">
        <f t="shared" ca="1" si="186"/>
        <v/>
      </c>
      <c r="AY315" s="194" t="str">
        <f t="shared" ref="AY315:AY318" ca="1" si="281">IF(ISERROR(AX315/$X315)=TRUE,"",AX315/$X315)</f>
        <v/>
      </c>
      <c r="AZ315" s="173">
        <v>4.4000000000000004</v>
      </c>
      <c r="BA315" s="174">
        <v>6.6</v>
      </c>
      <c r="BB315" s="172" t="str">
        <f t="shared" ca="1" si="187"/>
        <v/>
      </c>
      <c r="BC315" s="177" t="str">
        <f>リスト!O299</f>
        <v>NG</v>
      </c>
      <c r="BD315" s="176" t="str">
        <f t="shared" ca="1" si="188"/>
        <v/>
      </c>
      <c r="BE315" s="193" t="str">
        <f t="shared" ca="1" si="189"/>
        <v/>
      </c>
      <c r="BF315" s="194" t="str">
        <f t="shared" ref="BF315:BF318" ca="1" si="282">IF(ISERROR(BE315/$X315)=TRUE,"",BE315/$X315)</f>
        <v/>
      </c>
      <c r="BG315" s="173">
        <v>1.6</v>
      </c>
      <c r="BH315" s="174">
        <v>2.4</v>
      </c>
      <c r="BI315" s="172" t="str">
        <f t="shared" ca="1" si="190"/>
        <v/>
      </c>
      <c r="BJ315" s="140"/>
      <c r="BK315" s="140"/>
      <c r="BL315" s="178" t="str">
        <f>リスト!P299</f>
        <v>NG</v>
      </c>
      <c r="BM315" s="176" t="str">
        <f t="shared" ca="1" si="191"/>
        <v/>
      </c>
      <c r="BN315" s="193" t="str">
        <f t="shared" ca="1" si="192"/>
        <v/>
      </c>
      <c r="BO315" s="194" t="str">
        <f t="shared" ref="BO315:BO318" ca="1" si="283">IF(ISERROR(BN315/$X315)=TRUE,"",BN315/$X315)</f>
        <v/>
      </c>
      <c r="BP315" s="173">
        <v>0.4</v>
      </c>
      <c r="BQ315" s="174">
        <v>0.6</v>
      </c>
      <c r="BR315" s="172" t="str">
        <f t="shared" ca="1" si="193"/>
        <v/>
      </c>
      <c r="BS315" s="175" t="str">
        <f>リスト!Q299</f>
        <v>NG</v>
      </c>
      <c r="BT315" s="176" t="str">
        <f t="shared" ca="1" si="194"/>
        <v/>
      </c>
      <c r="BU315" s="179" t="str">
        <f t="shared" ca="1" si="195"/>
        <v/>
      </c>
      <c r="BV315" s="180" t="str">
        <f t="shared" ref="BV315:BV318" ca="1" si="284">IF(ISERROR(BU315/$X315)=TRUE,"",BU315/$X315)</f>
        <v/>
      </c>
      <c r="BW315" s="189">
        <v>0</v>
      </c>
      <c r="BX315" s="190">
        <v>0</v>
      </c>
      <c r="BY315" s="180" t="str">
        <f t="shared" ca="1" si="196"/>
        <v/>
      </c>
      <c r="BZ315" t="e">
        <f>リスト!#REF!</f>
        <v>#REF!</v>
      </c>
      <c r="CA315" s="290" t="e">
        <f>INDEX(リスト!X:X,MATCH($C315,リスト!$D:$D,0))</f>
        <v>#N/A</v>
      </c>
    </row>
    <row r="316" spans="1:79">
      <c r="A316" s="167">
        <f>ROW()-5</f>
        <v>311</v>
      </c>
      <c r="B316" s="186" t="str">
        <f>リスト!C300</f>
        <v/>
      </c>
      <c r="C316" s="187">
        <f>リスト!D300</f>
        <v>0</v>
      </c>
      <c r="D316" s="188">
        <f>リスト!E300</f>
        <v>0</v>
      </c>
      <c r="E316" s="224" t="str">
        <f t="shared" ca="1" si="166"/>
        <v/>
      </c>
      <c r="F316" s="172" t="str">
        <f t="shared" ca="1" si="164"/>
        <v/>
      </c>
      <c r="G316" s="173">
        <v>6</v>
      </c>
      <c r="H316" s="174">
        <v>10</v>
      </c>
      <c r="I316" s="172" t="str">
        <f t="shared" ca="1" si="167"/>
        <v/>
      </c>
      <c r="J316" s="133"/>
      <c r="K316" s="175" t="str">
        <f>リスト!H300</f>
        <v>NG</v>
      </c>
      <c r="L316" s="176" t="str">
        <f t="shared" ca="1" si="168"/>
        <v/>
      </c>
      <c r="M316" s="171">
        <f t="shared" ca="1" si="169"/>
        <v>25</v>
      </c>
      <c r="N316" s="177" t="str">
        <f>リスト!I300</f>
        <v>NG</v>
      </c>
      <c r="O316" s="176" t="str">
        <f t="shared" ca="1" si="170"/>
        <v/>
      </c>
      <c r="P316" s="171">
        <f t="shared" ca="1" si="171"/>
        <v>0</v>
      </c>
      <c r="Q316" s="172">
        <f t="shared" ca="1" si="172"/>
        <v>0</v>
      </c>
      <c r="R316" s="173">
        <v>0.56000000000000005</v>
      </c>
      <c r="S316" s="174">
        <v>0.84</v>
      </c>
      <c r="T316" s="172" t="str">
        <f t="shared" ca="1" si="173"/>
        <v/>
      </c>
      <c r="U316" s="140"/>
      <c r="V316" s="178" t="str">
        <f>リスト!J300</f>
        <v>NG</v>
      </c>
      <c r="W316" s="176" t="str">
        <f t="shared" ca="1" si="174"/>
        <v/>
      </c>
      <c r="X316" s="225">
        <f t="shared" ca="1" si="175"/>
        <v>0</v>
      </c>
      <c r="Y316" s="175" t="str">
        <f>リスト!K300</f>
        <v>NG</v>
      </c>
      <c r="Z316" s="176" t="str">
        <f t="shared" ca="1" si="176"/>
        <v/>
      </c>
      <c r="AA316" s="179">
        <f t="shared" ca="1" si="177"/>
        <v>0</v>
      </c>
      <c r="AB316" s="180" t="str">
        <f t="shared" ca="1" si="178"/>
        <v/>
      </c>
      <c r="AC316" s="189">
        <v>8</v>
      </c>
      <c r="AD316" s="190">
        <v>12</v>
      </c>
      <c r="AE316" s="180" t="str">
        <f t="shared" ca="1" si="165"/>
        <v/>
      </c>
      <c r="AF316" s="140"/>
      <c r="AG316" s="177" t="str">
        <f>リスト!L300</f>
        <v>NG</v>
      </c>
      <c r="AH316" s="176" t="str">
        <f t="shared" ca="1" si="179"/>
        <v/>
      </c>
      <c r="AI316" s="229">
        <f t="shared" ca="1" si="197"/>
        <v>88</v>
      </c>
      <c r="AJ316" s="183" t="str">
        <f t="shared" ca="1" si="180"/>
        <v/>
      </c>
      <c r="AK316" s="184">
        <v>200</v>
      </c>
      <c r="AL316" s="185">
        <v>300</v>
      </c>
      <c r="AM316" s="183" t="str">
        <f t="shared" ca="1" si="181"/>
        <v/>
      </c>
      <c r="AN316" s="175" t="str">
        <f>リスト!M300</f>
        <v>NG</v>
      </c>
      <c r="AO316" s="176" t="str">
        <f t="shared" ca="1" si="182"/>
        <v/>
      </c>
      <c r="AP316" s="179">
        <f t="shared" ca="1" si="183"/>
        <v>0</v>
      </c>
      <c r="AQ316" s="172">
        <f t="shared" ca="1" si="280"/>
        <v>0</v>
      </c>
      <c r="AR316" s="191">
        <v>4</v>
      </c>
      <c r="AS316" s="192">
        <v>6</v>
      </c>
      <c r="AT316" s="172" t="str">
        <f t="shared" ca="1" si="184"/>
        <v/>
      </c>
      <c r="AU316" s="122"/>
      <c r="AV316" s="175" t="str">
        <f>リスト!N300</f>
        <v>NG</v>
      </c>
      <c r="AW316" s="176" t="str">
        <f t="shared" ca="1" si="185"/>
        <v/>
      </c>
      <c r="AX316" s="193">
        <f t="shared" ca="1" si="186"/>
        <v>0</v>
      </c>
      <c r="AY316" s="194" t="str">
        <f t="shared" ca="1" si="281"/>
        <v/>
      </c>
      <c r="AZ316" s="173">
        <v>4.4000000000000004</v>
      </c>
      <c r="BA316" s="174">
        <v>6.6</v>
      </c>
      <c r="BB316" s="172" t="str">
        <f t="shared" ca="1" si="187"/>
        <v/>
      </c>
      <c r="BC316" s="177" t="str">
        <f>リスト!O300</f>
        <v>NG</v>
      </c>
      <c r="BD316" s="176" t="str">
        <f t="shared" ca="1" si="188"/>
        <v/>
      </c>
      <c r="BE316" s="193">
        <f t="shared" ca="1" si="189"/>
        <v>0</v>
      </c>
      <c r="BF316" s="194" t="str">
        <f t="shared" ca="1" si="282"/>
        <v/>
      </c>
      <c r="BG316" s="173">
        <v>1.6</v>
      </c>
      <c r="BH316" s="174">
        <v>2.4</v>
      </c>
      <c r="BI316" s="172" t="str">
        <f t="shared" ca="1" si="190"/>
        <v/>
      </c>
      <c r="BJ316" s="140"/>
      <c r="BK316" s="140"/>
      <c r="BL316" s="178" t="str">
        <f>リスト!P300</f>
        <v>NG</v>
      </c>
      <c r="BM316" s="176" t="str">
        <f t="shared" ca="1" si="191"/>
        <v/>
      </c>
      <c r="BN316" s="193" t="str">
        <f t="shared" ca="1" si="192"/>
        <v/>
      </c>
      <c r="BO316" s="194" t="str">
        <f t="shared" ca="1" si="283"/>
        <v/>
      </c>
      <c r="BP316" s="173">
        <v>0.4</v>
      </c>
      <c r="BQ316" s="174">
        <v>0.6</v>
      </c>
      <c r="BR316" s="172" t="str">
        <f t="shared" ca="1" si="193"/>
        <v/>
      </c>
      <c r="BS316" s="175" t="str">
        <f>リスト!Q300</f>
        <v>NG</v>
      </c>
      <c r="BT316" s="176" t="str">
        <f t="shared" ca="1" si="194"/>
        <v/>
      </c>
      <c r="BU316" s="179" t="str">
        <f t="shared" ca="1" si="195"/>
        <v/>
      </c>
      <c r="BV316" s="180" t="str">
        <f t="shared" ca="1" si="284"/>
        <v/>
      </c>
      <c r="BW316" s="189">
        <v>0</v>
      </c>
      <c r="BX316" s="190">
        <v>0</v>
      </c>
      <c r="BY316" s="180" t="str">
        <f t="shared" ca="1" si="196"/>
        <v/>
      </c>
      <c r="BZ316" t="e">
        <f>リスト!#REF!</f>
        <v>#REF!</v>
      </c>
      <c r="CA316" s="290" t="e">
        <f>INDEX(リスト!X:X,MATCH($C316,リスト!$D:$D,0))</f>
        <v>#N/A</v>
      </c>
    </row>
    <row r="317" spans="1:79">
      <c r="A317" s="167">
        <f>ROW()-5</f>
        <v>312</v>
      </c>
      <c r="B317" s="186" t="str">
        <f>リスト!C301</f>
        <v/>
      </c>
      <c r="C317" s="187">
        <f>リスト!D301</f>
        <v>0</v>
      </c>
      <c r="D317" s="188">
        <f>リスト!E301</f>
        <v>0</v>
      </c>
      <c r="E317" s="224">
        <f t="shared" ca="1" si="166"/>
        <v>3</v>
      </c>
      <c r="F317" s="172" t="str">
        <f t="shared" ca="1" si="164"/>
        <v/>
      </c>
      <c r="G317" s="173">
        <v>6</v>
      </c>
      <c r="H317" s="174">
        <v>10</v>
      </c>
      <c r="I317" s="172" t="e">
        <f t="shared" ca="1" si="167"/>
        <v>#VALUE!</v>
      </c>
      <c r="J317" s="133"/>
      <c r="K317" s="175" t="str">
        <f>リスト!H301</f>
        <v>NG</v>
      </c>
      <c r="L317" s="176" t="str">
        <f t="shared" ca="1" si="168"/>
        <v/>
      </c>
      <c r="M317" s="171">
        <f t="shared" ca="1" si="169"/>
        <v>14</v>
      </c>
      <c r="N317" s="177" t="str">
        <f>リスト!I301</f>
        <v>NG</v>
      </c>
      <c r="O317" s="176" t="str">
        <f t="shared" ca="1" si="170"/>
        <v/>
      </c>
      <c r="P317" s="171">
        <f t="shared" ca="1" si="171"/>
        <v>0</v>
      </c>
      <c r="Q317" s="172">
        <f t="shared" ca="1" si="172"/>
        <v>0</v>
      </c>
      <c r="R317" s="173">
        <v>0.56000000000000005</v>
      </c>
      <c r="S317" s="174">
        <v>0.84</v>
      </c>
      <c r="T317" s="172" t="str">
        <f t="shared" ca="1" si="173"/>
        <v/>
      </c>
      <c r="U317" s="140"/>
      <c r="V317" s="178" t="str">
        <f>リスト!J301</f>
        <v>NG</v>
      </c>
      <c r="W317" s="176" t="str">
        <f t="shared" ca="1" si="174"/>
        <v/>
      </c>
      <c r="X317" s="225">
        <f t="shared" ca="1" si="175"/>
        <v>0</v>
      </c>
      <c r="Y317" s="175" t="str">
        <f>リスト!K301</f>
        <v>NG</v>
      </c>
      <c r="Z317" s="176" t="str">
        <f t="shared" ca="1" si="176"/>
        <v/>
      </c>
      <c r="AA317" s="179">
        <f t="shared" ca="1" si="177"/>
        <v>0</v>
      </c>
      <c r="AB317" s="180" t="str">
        <f t="shared" ca="1" si="178"/>
        <v/>
      </c>
      <c r="AC317" s="189">
        <v>8</v>
      </c>
      <c r="AD317" s="190">
        <v>12</v>
      </c>
      <c r="AE317" s="180" t="str">
        <f t="shared" ca="1" si="165"/>
        <v/>
      </c>
      <c r="AF317" s="140"/>
      <c r="AG317" s="177" t="str">
        <f>リスト!L301</f>
        <v>NG</v>
      </c>
      <c r="AH317" s="176" t="str">
        <f t="shared" ca="1" si="179"/>
        <v/>
      </c>
      <c r="AI317" s="229">
        <f t="shared" ca="1" si="197"/>
        <v>63</v>
      </c>
      <c r="AJ317" s="183" t="str">
        <f t="shared" ca="1" si="180"/>
        <v/>
      </c>
      <c r="AK317" s="184">
        <v>200</v>
      </c>
      <c r="AL317" s="185">
        <v>300</v>
      </c>
      <c r="AM317" s="183" t="str">
        <f t="shared" ca="1" si="181"/>
        <v/>
      </c>
      <c r="AN317" s="175" t="str">
        <f>リスト!M301</f>
        <v>NG</v>
      </c>
      <c r="AO317" s="176" t="str">
        <f t="shared" ca="1" si="182"/>
        <v/>
      </c>
      <c r="AP317" s="179">
        <f t="shared" ca="1" si="183"/>
        <v>0</v>
      </c>
      <c r="AQ317" s="172">
        <f t="shared" ref="AQ317" ca="1" si="285">IF(ISERROR(AP317/(AI317*0.01))=TRUE,"",AP317/(AI317*0.01))</f>
        <v>0</v>
      </c>
      <c r="AR317" s="191">
        <v>4</v>
      </c>
      <c r="AS317" s="192">
        <v>6</v>
      </c>
      <c r="AT317" s="172" t="str">
        <f t="shared" ca="1" si="184"/>
        <v/>
      </c>
      <c r="AU317" s="122"/>
      <c r="AV317" s="175" t="str">
        <f>リスト!N301</f>
        <v>NG</v>
      </c>
      <c r="AW317" s="176" t="str">
        <f t="shared" ca="1" si="185"/>
        <v/>
      </c>
      <c r="AX317" s="193">
        <f t="shared" ca="1" si="186"/>
        <v>0</v>
      </c>
      <c r="AY317" s="194" t="str">
        <f t="shared" ref="AY317" ca="1" si="286">IF(ISERROR(AX317/$X317)=TRUE,"",AX317/$X317)</f>
        <v/>
      </c>
      <c r="AZ317" s="173">
        <v>4.4000000000000004</v>
      </c>
      <c r="BA317" s="174">
        <v>6.6</v>
      </c>
      <c r="BB317" s="172" t="str">
        <f t="shared" ca="1" si="187"/>
        <v/>
      </c>
      <c r="BC317" s="177" t="str">
        <f>リスト!O301</f>
        <v>NG</v>
      </c>
      <c r="BD317" s="176" t="str">
        <f t="shared" ca="1" si="188"/>
        <v/>
      </c>
      <c r="BE317" s="193">
        <f t="shared" ca="1" si="189"/>
        <v>0</v>
      </c>
      <c r="BF317" s="194" t="str">
        <f t="shared" ref="BF317" ca="1" si="287">IF(ISERROR(BE317/$X317)=TRUE,"",BE317/$X317)</f>
        <v/>
      </c>
      <c r="BG317" s="173">
        <v>1.6</v>
      </c>
      <c r="BH317" s="174">
        <v>2.4</v>
      </c>
      <c r="BI317" s="172" t="str">
        <f t="shared" ca="1" si="190"/>
        <v/>
      </c>
      <c r="BJ317" s="140"/>
      <c r="BK317" s="140"/>
      <c r="BL317" s="178" t="str">
        <f>リスト!P301</f>
        <v>NG</v>
      </c>
      <c r="BM317" s="176" t="str">
        <f t="shared" ca="1" si="191"/>
        <v/>
      </c>
      <c r="BN317" s="193" t="str">
        <f t="shared" ca="1" si="192"/>
        <v/>
      </c>
      <c r="BO317" s="194" t="str">
        <f t="shared" ref="BO317" ca="1" si="288">IF(ISERROR(BN317/$X317)=TRUE,"",BN317/$X317)</f>
        <v/>
      </c>
      <c r="BP317" s="173">
        <v>0.4</v>
      </c>
      <c r="BQ317" s="174">
        <v>0.6</v>
      </c>
      <c r="BR317" s="172" t="str">
        <f t="shared" ca="1" si="193"/>
        <v/>
      </c>
      <c r="BS317" s="175" t="str">
        <f>リスト!Q301</f>
        <v>NG</v>
      </c>
      <c r="BT317" s="176" t="str">
        <f t="shared" ca="1" si="194"/>
        <v/>
      </c>
      <c r="BU317" s="179" t="str">
        <f t="shared" ca="1" si="195"/>
        <v/>
      </c>
      <c r="BV317" s="180" t="str">
        <f t="shared" ref="BV317" ca="1" si="289">IF(ISERROR(BU317/$X317)=TRUE,"",BU317/$X317)</f>
        <v/>
      </c>
      <c r="BW317" s="189">
        <v>0</v>
      </c>
      <c r="BX317" s="190">
        <v>0</v>
      </c>
      <c r="BY317" s="180" t="str">
        <f t="shared" ca="1" si="196"/>
        <v/>
      </c>
      <c r="BZ317" t="e">
        <f>リスト!#REF!</f>
        <v>#REF!</v>
      </c>
      <c r="CA317" s="290" t="e">
        <f>INDEX(リスト!X:X,MATCH($C317,リスト!$D:$D,0))</f>
        <v>#N/A</v>
      </c>
    </row>
    <row r="318" spans="1:79">
      <c r="A318" s="167">
        <f>ROW()-5</f>
        <v>313</v>
      </c>
      <c r="B318" s="186" t="str">
        <f>リスト!C302</f>
        <v/>
      </c>
      <c r="C318" s="187">
        <f>リスト!D302</f>
        <v>0</v>
      </c>
      <c r="D318" s="188">
        <f>リスト!E302</f>
        <v>0</v>
      </c>
      <c r="E318" s="224" t="str">
        <f t="shared" ca="1" si="166"/>
        <v/>
      </c>
      <c r="F318" s="172" t="str">
        <f t="shared" ca="1" si="164"/>
        <v/>
      </c>
      <c r="G318" s="173">
        <v>6</v>
      </c>
      <c r="H318" s="174">
        <v>10</v>
      </c>
      <c r="I318" s="172" t="str">
        <f t="shared" ca="1" si="167"/>
        <v/>
      </c>
      <c r="J318" s="133"/>
      <c r="K318" s="175" t="str">
        <f>リスト!H302</f>
        <v>NG</v>
      </c>
      <c r="L318" s="176" t="str">
        <f t="shared" ca="1" si="168"/>
        <v/>
      </c>
      <c r="M318" s="171">
        <f t="shared" ca="1" si="169"/>
        <v>16</v>
      </c>
      <c r="N318" s="177" t="str">
        <f>リスト!I302</f>
        <v>NG</v>
      </c>
      <c r="O318" s="176" t="str">
        <f t="shared" ca="1" si="170"/>
        <v/>
      </c>
      <c r="P318" s="171">
        <f t="shared" ca="1" si="171"/>
        <v>5</v>
      </c>
      <c r="Q318" s="172">
        <f t="shared" ca="1" si="172"/>
        <v>0.3125</v>
      </c>
      <c r="R318" s="173">
        <v>0.56000000000000005</v>
      </c>
      <c r="S318" s="174">
        <v>0.84</v>
      </c>
      <c r="T318" s="172" t="str">
        <f t="shared" ca="1" si="173"/>
        <v/>
      </c>
      <c r="U318" s="140"/>
      <c r="V318" s="178" t="str">
        <f>リスト!J302</f>
        <v>NG</v>
      </c>
      <c r="W318" s="176" t="str">
        <f t="shared" ca="1" si="174"/>
        <v/>
      </c>
      <c r="X318" s="225" t="str">
        <f t="shared" ca="1" si="175"/>
        <v/>
      </c>
      <c r="Y318" s="175" t="str">
        <f>リスト!K302</f>
        <v>NG</v>
      </c>
      <c r="Z318" s="176" t="str">
        <f t="shared" ca="1" si="176"/>
        <v/>
      </c>
      <c r="AA318" s="179" t="str">
        <f t="shared" ca="1" si="177"/>
        <v/>
      </c>
      <c r="AB318" s="180" t="str">
        <f t="shared" ca="1" si="178"/>
        <v/>
      </c>
      <c r="AC318" s="189">
        <v>8</v>
      </c>
      <c r="AD318" s="190">
        <v>12</v>
      </c>
      <c r="AE318" s="180" t="str">
        <f t="shared" ca="1" si="165"/>
        <v/>
      </c>
      <c r="AF318" s="140"/>
      <c r="AG318" s="177" t="str">
        <f>リスト!L302</f>
        <v>NG</v>
      </c>
      <c r="AH318" s="176" t="str">
        <f t="shared" ca="1" si="179"/>
        <v/>
      </c>
      <c r="AI318" s="229" t="str">
        <f t="shared" ca="1" si="197"/>
        <v/>
      </c>
      <c r="AJ318" s="183" t="str">
        <f t="shared" ca="1" si="180"/>
        <v/>
      </c>
      <c r="AK318" s="184">
        <v>200</v>
      </c>
      <c r="AL318" s="185">
        <v>300</v>
      </c>
      <c r="AM318" s="183" t="str">
        <f t="shared" ca="1" si="181"/>
        <v/>
      </c>
      <c r="AN318" s="175" t="str">
        <f>リスト!M302</f>
        <v>NG</v>
      </c>
      <c r="AO318" s="176" t="str">
        <f t="shared" ca="1" si="182"/>
        <v/>
      </c>
      <c r="AP318" s="179" t="str">
        <f t="shared" ca="1" si="183"/>
        <v/>
      </c>
      <c r="AQ318" s="172" t="str">
        <f t="shared" ca="1" si="280"/>
        <v/>
      </c>
      <c r="AR318" s="191">
        <v>4</v>
      </c>
      <c r="AS318" s="192">
        <v>6</v>
      </c>
      <c r="AT318" s="172" t="str">
        <f t="shared" ca="1" si="184"/>
        <v/>
      </c>
      <c r="AU318" s="122"/>
      <c r="AV318" s="175" t="str">
        <f>リスト!N302</f>
        <v>NG</v>
      </c>
      <c r="AW318" s="176" t="str">
        <f t="shared" ca="1" si="185"/>
        <v/>
      </c>
      <c r="AX318" s="193" t="str">
        <f t="shared" ca="1" si="186"/>
        <v/>
      </c>
      <c r="AY318" s="194" t="str">
        <f t="shared" ca="1" si="281"/>
        <v/>
      </c>
      <c r="AZ318" s="173">
        <v>4.4000000000000004</v>
      </c>
      <c r="BA318" s="174">
        <v>6.6</v>
      </c>
      <c r="BB318" s="172" t="str">
        <f t="shared" ca="1" si="187"/>
        <v/>
      </c>
      <c r="BC318" s="177" t="str">
        <f>リスト!O302</f>
        <v>NG</v>
      </c>
      <c r="BD318" s="176" t="str">
        <f t="shared" ca="1" si="188"/>
        <v/>
      </c>
      <c r="BE318" s="193" t="str">
        <f t="shared" ca="1" si="189"/>
        <v/>
      </c>
      <c r="BF318" s="194" t="str">
        <f t="shared" ca="1" si="282"/>
        <v/>
      </c>
      <c r="BG318" s="173">
        <v>1.6</v>
      </c>
      <c r="BH318" s="174">
        <v>2.4</v>
      </c>
      <c r="BI318" s="172" t="str">
        <f t="shared" ca="1" si="190"/>
        <v/>
      </c>
      <c r="BJ318" s="140"/>
      <c r="BK318" s="140"/>
      <c r="BL318" s="178" t="str">
        <f>リスト!P302</f>
        <v>NG</v>
      </c>
      <c r="BM318" s="176" t="str">
        <f t="shared" ca="1" si="191"/>
        <v/>
      </c>
      <c r="BN318" s="193" t="str">
        <f t="shared" ca="1" si="192"/>
        <v/>
      </c>
      <c r="BO318" s="194" t="str">
        <f t="shared" ca="1" si="283"/>
        <v/>
      </c>
      <c r="BP318" s="173">
        <v>0.4</v>
      </c>
      <c r="BQ318" s="174">
        <v>0.6</v>
      </c>
      <c r="BR318" s="172" t="str">
        <f t="shared" ca="1" si="193"/>
        <v/>
      </c>
      <c r="BS318" s="175" t="str">
        <f>リスト!Q302</f>
        <v>NG</v>
      </c>
      <c r="BT318" s="176" t="str">
        <f t="shared" ca="1" si="194"/>
        <v/>
      </c>
      <c r="BU318" s="179" t="str">
        <f t="shared" ca="1" si="195"/>
        <v/>
      </c>
      <c r="BV318" s="180" t="str">
        <f t="shared" ca="1" si="284"/>
        <v/>
      </c>
      <c r="BW318" s="189">
        <v>0</v>
      </c>
      <c r="BX318" s="190">
        <v>0</v>
      </c>
      <c r="BY318" s="180" t="str">
        <f t="shared" ca="1" si="196"/>
        <v/>
      </c>
      <c r="BZ318" t="e">
        <f>リスト!#REF!</f>
        <v>#REF!</v>
      </c>
      <c r="CA318" s="290" t="e">
        <f>INDEX(リスト!X:X,MATCH($C318,リスト!$D:$D,0))</f>
        <v>#N/A</v>
      </c>
    </row>
    <row r="319" spans="1:79">
      <c r="A319" s="167">
        <f>ROW()-5</f>
        <v>314</v>
      </c>
      <c r="B319" s="186" t="str">
        <f>リスト!C303</f>
        <v/>
      </c>
      <c r="C319" s="187">
        <f>リスト!D303</f>
        <v>0</v>
      </c>
      <c r="D319" s="188">
        <f>リスト!E303</f>
        <v>0</v>
      </c>
      <c r="E319" s="224" t="str">
        <f t="shared" ca="1" si="166"/>
        <v/>
      </c>
      <c r="F319" s="172" t="str">
        <f t="shared" ca="1" si="164"/>
        <v/>
      </c>
      <c r="G319" s="173">
        <v>6</v>
      </c>
      <c r="H319" s="174">
        <v>10</v>
      </c>
      <c r="I319" s="172" t="str">
        <f t="shared" ca="1" si="167"/>
        <v/>
      </c>
      <c r="J319" s="133"/>
      <c r="K319" s="175" t="str">
        <f>リスト!H303</f>
        <v>NG</v>
      </c>
      <c r="L319" s="176" t="str">
        <f t="shared" ca="1" si="168"/>
        <v/>
      </c>
      <c r="M319" s="171">
        <f t="shared" ca="1" si="169"/>
        <v>0</v>
      </c>
      <c r="N319" s="177" t="str">
        <f>リスト!I303</f>
        <v>NG</v>
      </c>
      <c r="O319" s="176" t="str">
        <f t="shared" ca="1" si="170"/>
        <v/>
      </c>
      <c r="P319" s="171" t="str">
        <f t="shared" ca="1" si="171"/>
        <v/>
      </c>
      <c r="Q319" s="172" t="str">
        <f t="shared" ca="1" si="172"/>
        <v/>
      </c>
      <c r="R319" s="173">
        <v>0.56000000000000005</v>
      </c>
      <c r="S319" s="174">
        <v>0.84</v>
      </c>
      <c r="T319" s="172" t="str">
        <f t="shared" ca="1" si="173"/>
        <v/>
      </c>
      <c r="U319" s="140"/>
      <c r="V319" s="178" t="str">
        <f>リスト!J303</f>
        <v>NG</v>
      </c>
      <c r="W319" s="176" t="str">
        <f t="shared" ca="1" si="174"/>
        <v/>
      </c>
      <c r="X319" s="225">
        <f t="shared" ca="1" si="175"/>
        <v>0</v>
      </c>
      <c r="Y319" s="175" t="str">
        <f>リスト!K303</f>
        <v>NG</v>
      </c>
      <c r="Z319" s="176" t="str">
        <f t="shared" ca="1" si="176"/>
        <v/>
      </c>
      <c r="AA319" s="179" t="str">
        <f t="shared" ca="1" si="177"/>
        <v/>
      </c>
      <c r="AB319" s="180" t="str">
        <f t="shared" ca="1" si="178"/>
        <v/>
      </c>
      <c r="AC319" s="189">
        <v>8</v>
      </c>
      <c r="AD319" s="190">
        <v>12</v>
      </c>
      <c r="AE319" s="180" t="str">
        <f t="shared" ca="1" si="165"/>
        <v/>
      </c>
      <c r="AF319" s="140"/>
      <c r="AG319" s="177" t="str">
        <f>リスト!L303</f>
        <v>NG</v>
      </c>
      <c r="AH319" s="176" t="str">
        <f t="shared" ca="1" si="179"/>
        <v/>
      </c>
      <c r="AI319" s="229" t="str">
        <f t="shared" ca="1" si="197"/>
        <v/>
      </c>
      <c r="AJ319" s="183" t="str">
        <f t="shared" ca="1" si="180"/>
        <v/>
      </c>
      <c r="AK319" s="184">
        <v>200</v>
      </c>
      <c r="AL319" s="185">
        <v>300</v>
      </c>
      <c r="AM319" s="183" t="str">
        <f t="shared" ca="1" si="181"/>
        <v/>
      </c>
      <c r="AN319" s="175" t="str">
        <f>リスト!M303</f>
        <v>NG</v>
      </c>
      <c r="AO319" s="176" t="str">
        <f t="shared" ca="1" si="182"/>
        <v/>
      </c>
      <c r="AP319" s="179">
        <f t="shared" ca="1" si="183"/>
        <v>0</v>
      </c>
      <c r="AQ319" s="172" t="str">
        <f t="shared" ca="1" si="219"/>
        <v/>
      </c>
      <c r="AR319" s="191">
        <v>4</v>
      </c>
      <c r="AS319" s="192">
        <v>6</v>
      </c>
      <c r="AT319" s="172" t="str">
        <f t="shared" ca="1" si="184"/>
        <v/>
      </c>
      <c r="AU319" s="122"/>
      <c r="AV319" s="175" t="str">
        <f>リスト!N303</f>
        <v>NG</v>
      </c>
      <c r="AW319" s="176" t="str">
        <f t="shared" ca="1" si="185"/>
        <v/>
      </c>
      <c r="AX319" s="193">
        <f t="shared" ca="1" si="186"/>
        <v>0</v>
      </c>
      <c r="AY319" s="194" t="str">
        <f t="shared" ca="1" si="220"/>
        <v/>
      </c>
      <c r="AZ319" s="173">
        <v>4.4000000000000004</v>
      </c>
      <c r="BA319" s="174">
        <v>6.6</v>
      </c>
      <c r="BB319" s="172" t="str">
        <f t="shared" ca="1" si="187"/>
        <v/>
      </c>
      <c r="BC319" s="177" t="str">
        <f>リスト!O303</f>
        <v>NG</v>
      </c>
      <c r="BD319" s="176" t="str">
        <f t="shared" ca="1" si="188"/>
        <v/>
      </c>
      <c r="BE319" s="193" t="str">
        <f t="shared" ca="1" si="189"/>
        <v/>
      </c>
      <c r="BF319" s="194" t="str">
        <f t="shared" ca="1" si="221"/>
        <v/>
      </c>
      <c r="BG319" s="173">
        <v>1.6</v>
      </c>
      <c r="BH319" s="174">
        <v>2.4</v>
      </c>
      <c r="BI319" s="172" t="str">
        <f t="shared" ca="1" si="190"/>
        <v/>
      </c>
      <c r="BJ319" s="140"/>
      <c r="BK319" s="140"/>
      <c r="BL319" s="178" t="str">
        <f>リスト!P303</f>
        <v>NG</v>
      </c>
      <c r="BM319" s="176" t="str">
        <f t="shared" ca="1" si="191"/>
        <v/>
      </c>
      <c r="BN319" s="193" t="str">
        <f t="shared" ca="1" si="192"/>
        <v/>
      </c>
      <c r="BO319" s="194" t="str">
        <f t="shared" ca="1" si="222"/>
        <v/>
      </c>
      <c r="BP319" s="173">
        <v>0.4</v>
      </c>
      <c r="BQ319" s="174">
        <v>0.6</v>
      </c>
      <c r="BR319" s="172" t="str">
        <f t="shared" ca="1" si="193"/>
        <v/>
      </c>
      <c r="BS319" s="175" t="str">
        <f>リスト!Q303</f>
        <v>NG</v>
      </c>
      <c r="BT319" s="176" t="str">
        <f t="shared" ca="1" si="194"/>
        <v/>
      </c>
      <c r="BU319" s="179" t="str">
        <f t="shared" ca="1" si="195"/>
        <v/>
      </c>
      <c r="BV319" s="180" t="str">
        <f t="shared" ca="1" si="223"/>
        <v/>
      </c>
      <c r="BW319" s="189">
        <v>0</v>
      </c>
      <c r="BX319" s="190">
        <v>0</v>
      </c>
      <c r="BY319" s="180" t="str">
        <f t="shared" ca="1" si="196"/>
        <v/>
      </c>
      <c r="BZ319" t="e">
        <f>リスト!#REF!</f>
        <v>#REF!</v>
      </c>
      <c r="CA319" s="290" t="e">
        <f>INDEX(リスト!X:X,MATCH($C319,リスト!$D:$D,0))</f>
        <v>#N/A</v>
      </c>
    </row>
    <row r="320" spans="1:79">
      <c r="A320" s="195"/>
      <c r="B320" s="195"/>
      <c r="C320" s="195"/>
      <c r="D320" s="195"/>
      <c r="E320" s="196">
        <f ca="1">SUM(E6:E319)</f>
        <v>352</v>
      </c>
      <c r="F320" s="197">
        <f t="shared" ca="1" si="38"/>
        <v>2.9683099185401307</v>
      </c>
      <c r="G320" s="198">
        <v>6</v>
      </c>
      <c r="H320" s="199">
        <v>10</v>
      </c>
      <c r="I320" s="197" t="e">
        <f ca="1">QA目標差異</f>
        <v>#VALUE!</v>
      </c>
      <c r="J320" s="200"/>
      <c r="K320" s="201"/>
      <c r="L320" s="202"/>
      <c r="M320" s="196">
        <f ca="1">SUM(M6:M319)</f>
        <v>3928</v>
      </c>
      <c r="N320" s="203"/>
      <c r="O320" s="202"/>
      <c r="P320" s="196">
        <f ca="1">SUM(P6:P319)</f>
        <v>2220</v>
      </c>
      <c r="Q320" s="197">
        <f ca="1">DS指摘率</f>
        <v>0.56517311608961307</v>
      </c>
      <c r="R320" s="198">
        <v>0.36</v>
      </c>
      <c r="S320" s="199">
        <v>0.54</v>
      </c>
      <c r="T320" s="197" t="str">
        <f>DS目標差異</f>
        <v/>
      </c>
      <c r="U320" s="204"/>
      <c r="V320" s="201"/>
      <c r="W320" s="202"/>
      <c r="X320" s="226">
        <f ca="1">SUM(X6:X319)</f>
        <v>118.58600000000001</v>
      </c>
      <c r="Y320" s="201"/>
      <c r="Z320" s="202"/>
      <c r="AA320" s="196">
        <f ca="1">SUM(AA6:AA319)</f>
        <v>1166</v>
      </c>
      <c r="AB320" s="205">
        <f ca="1">CD指摘率</f>
        <v>9.8325266051641833</v>
      </c>
      <c r="AC320" s="206">
        <v>12</v>
      </c>
      <c r="AD320" s="207">
        <v>18</v>
      </c>
      <c r="AE320" s="205" t="str">
        <f t="shared" si="14"/>
        <v/>
      </c>
      <c r="AF320" s="204"/>
      <c r="AG320" s="203"/>
      <c r="AH320" s="202"/>
      <c r="AI320" s="230">
        <f ca="1">SUM(AI6:AI319)</f>
        <v>23891</v>
      </c>
      <c r="AJ320" s="208">
        <f ca="1">MCLケース設定率</f>
        <v>201.46560302227917</v>
      </c>
      <c r="AK320" s="209">
        <v>80</v>
      </c>
      <c r="AL320" s="210">
        <v>120</v>
      </c>
      <c r="AM320" s="208" t="str">
        <f>MCL目標差異</f>
        <v/>
      </c>
      <c r="AN320" s="201"/>
      <c r="AO320" s="202"/>
      <c r="AP320" s="196">
        <f ca="1">SUM(AP6:AP319)</f>
        <v>1662</v>
      </c>
      <c r="AQ320" s="197">
        <f ca="1">IF(ISERROR(AP320/(AI320*0.01))=TRUE,"",AP320/(AI320*0.01))</f>
        <v>6.9565945335063413</v>
      </c>
      <c r="AR320" s="211">
        <v>8</v>
      </c>
      <c r="AS320" s="212">
        <v>12</v>
      </c>
      <c r="AT320" s="197" t="str">
        <f>MCL指摘率目標差異</f>
        <v/>
      </c>
      <c r="AU320" s="213"/>
      <c r="AV320" s="201"/>
      <c r="AW320" s="202"/>
      <c r="AX320" s="196">
        <f ca="1">SUM(AX6:AX319)</f>
        <v>476</v>
      </c>
      <c r="AY320" s="197">
        <f ca="1">IF(ISERROR(AX320/$X320)=TRUE,"",AX320/$X320)</f>
        <v>4.0139645489349496</v>
      </c>
      <c r="AZ320" s="211">
        <v>5.6</v>
      </c>
      <c r="BA320" s="212">
        <v>8.4</v>
      </c>
      <c r="BB320" s="197" t="str">
        <f>MT目標差異</f>
        <v/>
      </c>
      <c r="BC320" s="203"/>
      <c r="BD320" s="202"/>
      <c r="BE320" s="196">
        <f ca="1">SUM(BE6:BE319)</f>
        <v>200</v>
      </c>
      <c r="BF320" s="197">
        <f ca="1">IF(ISERROR(BE320/$X320)=TRUE,"",BE320/$X320)</f>
        <v>1.6865397264432562</v>
      </c>
      <c r="BG320" s="211">
        <v>2.4</v>
      </c>
      <c r="BH320" s="212">
        <v>3.6</v>
      </c>
      <c r="BI320" s="197" t="str">
        <f>MTR目標差異</f>
        <v/>
      </c>
      <c r="BJ320" s="204"/>
      <c r="BK320" s="204"/>
      <c r="BL320" s="201"/>
      <c r="BM320" s="202"/>
      <c r="BN320" s="196">
        <f ca="1">SUM(BN6:BN319)</f>
        <v>2</v>
      </c>
      <c r="BO320" s="197">
        <f ca="1">IF(ISERROR(BN320/$X320)=TRUE,"",BN320/$X320)</f>
        <v>1.6865397264432563E-2</v>
      </c>
      <c r="BP320" s="211">
        <v>0.32</v>
      </c>
      <c r="BQ320" s="212">
        <v>0.48000000000000004</v>
      </c>
      <c r="BR320" s="197" t="str">
        <f t="shared" ref="BR320" si="290">モテ目標差異</f>
        <v/>
      </c>
      <c r="BS320" s="201"/>
      <c r="BT320" s="202"/>
      <c r="BU320" s="196">
        <f ca="1">SUM(BU6:BU319)</f>
        <v>0</v>
      </c>
      <c r="BV320" s="205">
        <f ca="1">IF(ISERROR(BU320/$X320)=TRUE,"",BU320/$X320)</f>
        <v>0</v>
      </c>
      <c r="BW320" s="206">
        <v>0</v>
      </c>
      <c r="BX320" s="207">
        <v>0</v>
      </c>
      <c r="BY320" s="205" t="str">
        <f t="shared" ref="BY320" si="291">モテR目標差異</f>
        <v/>
      </c>
    </row>
    <row r="321" spans="1:65">
      <c r="E321" s="214"/>
      <c r="U321" s="215"/>
      <c r="V321" s="215"/>
      <c r="W321" s="215"/>
      <c r="X321" s="216"/>
      <c r="AI321" s="214"/>
      <c r="AJ321" s="217" t="str">
        <f>IF(ISERROR(AI321/X321)=TRUE,"",AI321/X321)</f>
        <v/>
      </c>
      <c r="AK321" s="215"/>
      <c r="AL321" s="215"/>
      <c r="AM321" s="215"/>
      <c r="AN321" s="215"/>
      <c r="AO321" s="215"/>
      <c r="AP321" s="215"/>
      <c r="AQ321" s="215"/>
      <c r="AR321" s="215"/>
      <c r="AS321" s="215"/>
      <c r="AT321" s="215"/>
      <c r="BK321" s="215"/>
      <c r="BL321" s="215"/>
      <c r="BM321" s="215"/>
    </row>
    <row r="322" spans="1:65">
      <c r="A322" t="s">
        <v>136</v>
      </c>
      <c r="U322" s="215"/>
      <c r="V322" s="215"/>
      <c r="W322" s="215"/>
      <c r="X322" s="215"/>
      <c r="AG322" s="218"/>
      <c r="AH322" s="218"/>
      <c r="AI322" s="215"/>
      <c r="AJ322" s="215"/>
      <c r="AK322" s="215"/>
      <c r="AL322" s="215"/>
      <c r="AM322" s="215"/>
      <c r="AN322" s="215"/>
      <c r="AO322" s="215"/>
      <c r="AP322" s="215"/>
      <c r="AQ322" s="215"/>
      <c r="AR322" s="215"/>
      <c r="AS322" s="215"/>
      <c r="AT322" s="215"/>
      <c r="BK322" s="215"/>
      <c r="BL322" s="215"/>
      <c r="BM322" s="215"/>
    </row>
    <row r="323" spans="1:65">
      <c r="AG323" s="218"/>
      <c r="AH323" s="218"/>
    </row>
    <row r="324" spans="1:65">
      <c r="AG324" s="218"/>
      <c r="AH324" s="218"/>
    </row>
    <row r="325" spans="1:65">
      <c r="A325" s="219" t="s">
        <v>137</v>
      </c>
      <c r="B325" t="s">
        <v>157</v>
      </c>
      <c r="AG325" s="218"/>
      <c r="AH325" s="218"/>
    </row>
    <row r="326" spans="1:65">
      <c r="A326" t="s">
        <v>138</v>
      </c>
      <c r="B326" t="s">
        <v>139</v>
      </c>
      <c r="AG326" s="218"/>
      <c r="AH326" s="218"/>
    </row>
    <row r="327" spans="1:65">
      <c r="A327" s="220" t="s">
        <v>140</v>
      </c>
      <c r="B327" t="s">
        <v>141</v>
      </c>
    </row>
  </sheetData>
  <autoFilter ref="A5:CA320"/>
  <phoneticPr fontId="4"/>
  <conditionalFormatting sqref="I320 BR320 BY320 AT320 T320 AM320 AE320 BB320 BI320 I250:I274 BR250:BR274 BY250:BY274 AT250:AT274 T250:T274 AM250:AM274 AE250:AE274 BB250:BB274 BI250:BI274 BI6:BI245 BB6:BB245 AE6:AE245 AM6:AM245 T6:T245 AT6:AT245 I6:I245 BY6:BY245 BR6:BR245">
    <cfRule type="cellIs" dxfId="99" priority="179" stopIfTrue="1" operator="equal">
      <formula>"OK"</formula>
    </cfRule>
    <cfRule type="cellIs" dxfId="98" priority="180" stopIfTrue="1" operator="notEqual">
      <formula>""</formula>
    </cfRule>
  </conditionalFormatting>
  <conditionalFormatting sqref="BI319 BB319 AE319 AM319 T319 AT319 BY319 BR319 I319">
    <cfRule type="cellIs" dxfId="97" priority="117" stopIfTrue="1" operator="equal">
      <formula>"OK"</formula>
    </cfRule>
    <cfRule type="cellIs" dxfId="96" priority="118" stopIfTrue="1" operator="notEqual">
      <formula>""</formula>
    </cfRule>
  </conditionalFormatting>
  <conditionalFormatting sqref="BI249 BB249 AE249 AM249 T249 AT249 BY249 BR249 I249">
    <cfRule type="cellIs" dxfId="95" priority="115" stopIfTrue="1" operator="equal">
      <formula>"OK"</formula>
    </cfRule>
    <cfRule type="cellIs" dxfId="94" priority="116" stopIfTrue="1" operator="notEqual">
      <formula>""</formula>
    </cfRule>
  </conditionalFormatting>
  <conditionalFormatting sqref="BI248 BB248 AE248 AM248 T248 AT248 BY248 BR248 I248">
    <cfRule type="cellIs" dxfId="93" priority="113" stopIfTrue="1" operator="equal">
      <formula>"OK"</formula>
    </cfRule>
    <cfRule type="cellIs" dxfId="92" priority="114" stopIfTrue="1" operator="notEqual">
      <formula>""</formula>
    </cfRule>
  </conditionalFormatting>
  <conditionalFormatting sqref="BI247 BB247 AE247 AM247 T247 AT247 BY247 BR247 I247">
    <cfRule type="cellIs" dxfId="91" priority="111" stopIfTrue="1" operator="equal">
      <formula>"OK"</formula>
    </cfRule>
    <cfRule type="cellIs" dxfId="90" priority="112" stopIfTrue="1" operator="notEqual">
      <formula>""</formula>
    </cfRule>
  </conditionalFormatting>
  <conditionalFormatting sqref="BI246 BB246 AE246 AM246 T246 AT246 BY246 BR246 I246">
    <cfRule type="cellIs" dxfId="89" priority="109" stopIfTrue="1" operator="equal">
      <formula>"OK"</formula>
    </cfRule>
    <cfRule type="cellIs" dxfId="88" priority="110" stopIfTrue="1" operator="notEqual">
      <formula>""</formula>
    </cfRule>
  </conditionalFormatting>
  <conditionalFormatting sqref="BI304 BB304 AE304 AM304 T304 AT304 BY304 BR304 I304">
    <cfRule type="cellIs" dxfId="87" priority="91" stopIfTrue="1" operator="equal">
      <formula>"OK"</formula>
    </cfRule>
    <cfRule type="cellIs" dxfId="86" priority="92" stopIfTrue="1" operator="notEqual">
      <formula>""</formula>
    </cfRule>
  </conditionalFormatting>
  <conditionalFormatting sqref="BI303 BB303 AE303 AM303 T303 AT303 BY303 BR303 I303">
    <cfRule type="cellIs" dxfId="85" priority="89" stopIfTrue="1" operator="equal">
      <formula>"OK"</formula>
    </cfRule>
    <cfRule type="cellIs" dxfId="84" priority="90" stopIfTrue="1" operator="notEqual">
      <formula>""</formula>
    </cfRule>
  </conditionalFormatting>
  <conditionalFormatting sqref="BI302 BB302 AE302 AM302 T302 AT302 BY302 BR302 I302">
    <cfRule type="cellIs" dxfId="83" priority="87" stopIfTrue="1" operator="equal">
      <formula>"OK"</formula>
    </cfRule>
    <cfRule type="cellIs" dxfId="82" priority="88" stopIfTrue="1" operator="notEqual">
      <formula>""</formula>
    </cfRule>
  </conditionalFormatting>
  <conditionalFormatting sqref="BI301 BB301 AE301 AM301 T301 AT301 BY301 BR301 I301">
    <cfRule type="cellIs" dxfId="81" priority="85" stopIfTrue="1" operator="equal">
      <formula>"OK"</formula>
    </cfRule>
    <cfRule type="cellIs" dxfId="80" priority="86" stopIfTrue="1" operator="notEqual">
      <formula>""</formula>
    </cfRule>
  </conditionalFormatting>
  <conditionalFormatting sqref="BI300 BB300 AE300 AM300 T300 AT300 BY300 BR300 I300">
    <cfRule type="cellIs" dxfId="79" priority="83" stopIfTrue="1" operator="equal">
      <formula>"OK"</formula>
    </cfRule>
    <cfRule type="cellIs" dxfId="78" priority="84" stopIfTrue="1" operator="notEqual">
      <formula>""</formula>
    </cfRule>
  </conditionalFormatting>
  <conditionalFormatting sqref="BI299 BB299 AE299 AM299 T299 AT299 BY299 BR299 I299">
    <cfRule type="cellIs" dxfId="77" priority="81" stopIfTrue="1" operator="equal">
      <formula>"OK"</formula>
    </cfRule>
    <cfRule type="cellIs" dxfId="76" priority="82" stopIfTrue="1" operator="notEqual">
      <formula>""</formula>
    </cfRule>
  </conditionalFormatting>
  <conditionalFormatting sqref="BI298 BB298 AE298 AM298 T298 AT298 BY298 BR298 I298">
    <cfRule type="cellIs" dxfId="75" priority="79" stopIfTrue="1" operator="equal">
      <formula>"OK"</formula>
    </cfRule>
    <cfRule type="cellIs" dxfId="74" priority="80" stopIfTrue="1" operator="notEqual">
      <formula>""</formula>
    </cfRule>
  </conditionalFormatting>
  <conditionalFormatting sqref="BI297 BB297 AE297 AM297 T297 AT297 BY297 BR297 I297">
    <cfRule type="cellIs" dxfId="73" priority="77" stopIfTrue="1" operator="equal">
      <formula>"OK"</formula>
    </cfRule>
    <cfRule type="cellIs" dxfId="72" priority="78" stopIfTrue="1" operator="notEqual">
      <formula>""</formula>
    </cfRule>
  </conditionalFormatting>
  <conditionalFormatting sqref="BI296 BB296 AE296 AM296 T296 AT296 BY296 BR296 I296">
    <cfRule type="cellIs" dxfId="71" priority="75" stopIfTrue="1" operator="equal">
      <formula>"OK"</formula>
    </cfRule>
    <cfRule type="cellIs" dxfId="70" priority="76" stopIfTrue="1" operator="notEqual">
      <formula>""</formula>
    </cfRule>
  </conditionalFormatting>
  <conditionalFormatting sqref="BI295 BB295 AE295 AM295 T295 AT295 BY295 BR295 I295">
    <cfRule type="cellIs" dxfId="69" priority="73" stopIfTrue="1" operator="equal">
      <formula>"OK"</formula>
    </cfRule>
    <cfRule type="cellIs" dxfId="68" priority="74" stopIfTrue="1" operator="notEqual">
      <formula>""</formula>
    </cfRule>
  </conditionalFormatting>
  <conditionalFormatting sqref="BI294 BB294 AE294 AM294 T294 AT294 BY294 BR294 I294">
    <cfRule type="cellIs" dxfId="67" priority="71" stopIfTrue="1" operator="equal">
      <formula>"OK"</formula>
    </cfRule>
    <cfRule type="cellIs" dxfId="66" priority="72" stopIfTrue="1" operator="notEqual">
      <formula>""</formula>
    </cfRule>
  </conditionalFormatting>
  <conditionalFormatting sqref="BI293 BB293 AE293 AM293 T293 AT293 BY293 BR293 I293">
    <cfRule type="cellIs" dxfId="65" priority="69" stopIfTrue="1" operator="equal">
      <formula>"OK"</formula>
    </cfRule>
    <cfRule type="cellIs" dxfId="64" priority="70" stopIfTrue="1" operator="notEqual">
      <formula>""</formula>
    </cfRule>
  </conditionalFormatting>
  <conditionalFormatting sqref="BI292 BB292 AE292 AM292 T292 AT292 BY292 BR292 I292">
    <cfRule type="cellIs" dxfId="63" priority="67" stopIfTrue="1" operator="equal">
      <formula>"OK"</formula>
    </cfRule>
    <cfRule type="cellIs" dxfId="62" priority="68" stopIfTrue="1" operator="notEqual">
      <formula>""</formula>
    </cfRule>
  </conditionalFormatting>
  <conditionalFormatting sqref="BI291 BB291 AE291 AM291 T291 AT291 BY291 BR291 I291">
    <cfRule type="cellIs" dxfId="61" priority="65" stopIfTrue="1" operator="equal">
      <formula>"OK"</formula>
    </cfRule>
    <cfRule type="cellIs" dxfId="60" priority="66" stopIfTrue="1" operator="notEqual">
      <formula>""</formula>
    </cfRule>
  </conditionalFormatting>
  <conditionalFormatting sqref="BI290 BB290 AE290 AM290 T290 AT290 BY290 BR290 I290">
    <cfRule type="cellIs" dxfId="59" priority="63" stopIfTrue="1" operator="equal">
      <formula>"OK"</formula>
    </cfRule>
    <cfRule type="cellIs" dxfId="58" priority="64" stopIfTrue="1" operator="notEqual">
      <formula>""</formula>
    </cfRule>
  </conditionalFormatting>
  <conditionalFormatting sqref="BI289 BB289 AE289 AM289 T289 AT289 BY289 BR289 I289">
    <cfRule type="cellIs" dxfId="57" priority="61" stopIfTrue="1" operator="equal">
      <formula>"OK"</formula>
    </cfRule>
    <cfRule type="cellIs" dxfId="56" priority="62" stopIfTrue="1" operator="notEqual">
      <formula>""</formula>
    </cfRule>
  </conditionalFormatting>
  <conditionalFormatting sqref="BI288 BB288 AE288 AM288 T288 AT288 BY288 BR288 I288">
    <cfRule type="cellIs" dxfId="55" priority="59" stopIfTrue="1" operator="equal">
      <formula>"OK"</formula>
    </cfRule>
    <cfRule type="cellIs" dxfId="54" priority="60" stopIfTrue="1" operator="notEqual">
      <formula>""</formula>
    </cfRule>
  </conditionalFormatting>
  <conditionalFormatting sqref="BI287 BB287 AE287 AM287 T287 AT287 BY287 BR287 I287">
    <cfRule type="cellIs" dxfId="53" priority="57" stopIfTrue="1" operator="equal">
      <formula>"OK"</formula>
    </cfRule>
    <cfRule type="cellIs" dxfId="52" priority="58" stopIfTrue="1" operator="notEqual">
      <formula>""</formula>
    </cfRule>
  </conditionalFormatting>
  <conditionalFormatting sqref="BI286 BB286 AE286 AM286 T286 AT286 BY286 BR286 I286">
    <cfRule type="cellIs" dxfId="51" priority="55" stopIfTrue="1" operator="equal">
      <formula>"OK"</formula>
    </cfRule>
    <cfRule type="cellIs" dxfId="50" priority="56" stopIfTrue="1" operator="notEqual">
      <formula>""</formula>
    </cfRule>
  </conditionalFormatting>
  <conditionalFormatting sqref="BI285 BB285 AE285 AM285 T285 AT285 BY285 BR285 I285">
    <cfRule type="cellIs" dxfId="49" priority="51" stopIfTrue="1" operator="equal">
      <formula>"OK"</formula>
    </cfRule>
    <cfRule type="cellIs" dxfId="48" priority="52" stopIfTrue="1" operator="notEqual">
      <formula>""</formula>
    </cfRule>
  </conditionalFormatting>
  <conditionalFormatting sqref="BI284 BB284 AE284 AM284 T284 AT284 BY284 BR284 I284">
    <cfRule type="cellIs" dxfId="47" priority="49" stopIfTrue="1" operator="equal">
      <formula>"OK"</formula>
    </cfRule>
    <cfRule type="cellIs" dxfId="46" priority="50" stopIfTrue="1" operator="notEqual">
      <formula>""</formula>
    </cfRule>
  </conditionalFormatting>
  <conditionalFormatting sqref="BI283 BB283 AE283 AM283 T283 AT283 BY283 BR283 I283">
    <cfRule type="cellIs" dxfId="45" priority="47" stopIfTrue="1" operator="equal">
      <formula>"OK"</formula>
    </cfRule>
    <cfRule type="cellIs" dxfId="44" priority="48" stopIfTrue="1" operator="notEqual">
      <formula>""</formula>
    </cfRule>
  </conditionalFormatting>
  <conditionalFormatting sqref="BI282 BB282 AE282 AM282 T282 AT282 BY282 BR282 I282">
    <cfRule type="cellIs" dxfId="43" priority="45" stopIfTrue="1" operator="equal">
      <formula>"OK"</formula>
    </cfRule>
    <cfRule type="cellIs" dxfId="42" priority="46" stopIfTrue="1" operator="notEqual">
      <formula>""</formula>
    </cfRule>
  </conditionalFormatting>
  <conditionalFormatting sqref="BI281 BB281 AE281 AM281 T281 AT281 BY281 BR281 I281">
    <cfRule type="cellIs" dxfId="41" priority="43" stopIfTrue="1" operator="equal">
      <formula>"OK"</formula>
    </cfRule>
    <cfRule type="cellIs" dxfId="40" priority="44" stopIfTrue="1" operator="notEqual">
      <formula>""</formula>
    </cfRule>
  </conditionalFormatting>
  <conditionalFormatting sqref="BI280 BB280 AE280 AM280 T280 AT280 BY280 BR280 I280">
    <cfRule type="cellIs" dxfId="39" priority="41" stopIfTrue="1" operator="equal">
      <formula>"OK"</formula>
    </cfRule>
    <cfRule type="cellIs" dxfId="38" priority="42" stopIfTrue="1" operator="notEqual">
      <formula>""</formula>
    </cfRule>
  </conditionalFormatting>
  <conditionalFormatting sqref="BI279 BB279 AE279 AM279 T279 AT279 BY279 BR279 I279">
    <cfRule type="cellIs" dxfId="37" priority="39" stopIfTrue="1" operator="equal">
      <formula>"OK"</formula>
    </cfRule>
    <cfRule type="cellIs" dxfId="36" priority="40" stopIfTrue="1" operator="notEqual">
      <formula>""</formula>
    </cfRule>
  </conditionalFormatting>
  <conditionalFormatting sqref="BI278 BB278 AE278 AM278 T278 AT278 BY278 BR278 I278">
    <cfRule type="cellIs" dxfId="35" priority="37" stopIfTrue="1" operator="equal">
      <formula>"OK"</formula>
    </cfRule>
    <cfRule type="cellIs" dxfId="34" priority="38" stopIfTrue="1" operator="notEqual">
      <formula>""</formula>
    </cfRule>
  </conditionalFormatting>
  <conditionalFormatting sqref="BI277 BB277 AE277 AM277 T277 AT277 BY277 BR277 I277">
    <cfRule type="cellIs" dxfId="33" priority="35" stopIfTrue="1" operator="equal">
      <formula>"OK"</formula>
    </cfRule>
    <cfRule type="cellIs" dxfId="32" priority="36" stopIfTrue="1" operator="notEqual">
      <formula>""</formula>
    </cfRule>
  </conditionalFormatting>
  <conditionalFormatting sqref="BI276 BB276 AE276 AM276 T276 AT276 BY276 BR276 I276">
    <cfRule type="cellIs" dxfId="31" priority="33" stopIfTrue="1" operator="equal">
      <formula>"OK"</formula>
    </cfRule>
    <cfRule type="cellIs" dxfId="30" priority="34" stopIfTrue="1" operator="notEqual">
      <formula>""</formula>
    </cfRule>
  </conditionalFormatting>
  <conditionalFormatting sqref="BI275 BB275 AE275 AM275 T275 AT275 BY275 BR275 I275">
    <cfRule type="cellIs" dxfId="29" priority="31" stopIfTrue="1" operator="equal">
      <formula>"OK"</formula>
    </cfRule>
    <cfRule type="cellIs" dxfId="28" priority="32" stopIfTrue="1" operator="notEqual">
      <formula>""</formula>
    </cfRule>
  </conditionalFormatting>
  <conditionalFormatting sqref="BI310 BB310 AE310 AM310 T310 AT310 BY310 BR310 I310">
    <cfRule type="cellIs" dxfId="27" priority="29" stopIfTrue="1" operator="equal">
      <formula>"OK"</formula>
    </cfRule>
    <cfRule type="cellIs" dxfId="26" priority="30" stopIfTrue="1" operator="notEqual">
      <formula>""</formula>
    </cfRule>
  </conditionalFormatting>
  <conditionalFormatting sqref="BI309 BB309 AE309 AM309 T309 AT309 BY309 BR309 I309">
    <cfRule type="cellIs" dxfId="25" priority="27" stopIfTrue="1" operator="equal">
      <formula>"OK"</formula>
    </cfRule>
    <cfRule type="cellIs" dxfId="24" priority="28" stopIfTrue="1" operator="notEqual">
      <formula>""</formula>
    </cfRule>
  </conditionalFormatting>
  <conditionalFormatting sqref="BI308 BB308 AE308 AM308 T308 AT308 BY308 BR308 I308">
    <cfRule type="cellIs" dxfId="23" priority="25" stopIfTrue="1" operator="equal">
      <formula>"OK"</formula>
    </cfRule>
    <cfRule type="cellIs" dxfId="22" priority="26" stopIfTrue="1" operator="notEqual">
      <formula>""</formula>
    </cfRule>
  </conditionalFormatting>
  <conditionalFormatting sqref="BI307 BB307 AE307 AM307 T307 AT307 BY307 BR307 I307">
    <cfRule type="cellIs" dxfId="21" priority="23" stopIfTrue="1" operator="equal">
      <formula>"OK"</formula>
    </cfRule>
    <cfRule type="cellIs" dxfId="20" priority="24" stopIfTrue="1" operator="notEqual">
      <formula>""</formula>
    </cfRule>
  </conditionalFormatting>
  <conditionalFormatting sqref="BI306 BB306 AE306 AM306 T306 AT306 BY306 BR306 I306">
    <cfRule type="cellIs" dxfId="19" priority="21" stopIfTrue="1" operator="equal">
      <formula>"OK"</formula>
    </cfRule>
    <cfRule type="cellIs" dxfId="18" priority="22" stopIfTrue="1" operator="notEqual">
      <formula>""</formula>
    </cfRule>
  </conditionalFormatting>
  <conditionalFormatting sqref="BI305 BB305 AE305 AM305 T305 AT305 BY305 BR305 I305">
    <cfRule type="cellIs" dxfId="17" priority="19" stopIfTrue="1" operator="equal">
      <formula>"OK"</formula>
    </cfRule>
    <cfRule type="cellIs" dxfId="16" priority="20" stopIfTrue="1" operator="notEqual">
      <formula>""</formula>
    </cfRule>
  </conditionalFormatting>
  <conditionalFormatting sqref="BI311 BB311 AE311 AM311 T311 AT311 BY311 BR311 I311">
    <cfRule type="cellIs" dxfId="15" priority="17" stopIfTrue="1" operator="equal">
      <formula>"OK"</formula>
    </cfRule>
    <cfRule type="cellIs" dxfId="14" priority="18" stopIfTrue="1" operator="notEqual">
      <formula>""</formula>
    </cfRule>
  </conditionalFormatting>
  <conditionalFormatting sqref="BI315 BB315 AE315 AM315 T315 AT315 BY315 BR315 I315">
    <cfRule type="cellIs" dxfId="13" priority="13" stopIfTrue="1" operator="equal">
      <formula>"OK"</formula>
    </cfRule>
    <cfRule type="cellIs" dxfId="12" priority="14" stopIfTrue="1" operator="notEqual">
      <formula>""</formula>
    </cfRule>
  </conditionalFormatting>
  <conditionalFormatting sqref="BI314 BB314 AE314 AM314 T314 AT314 BY314 BR314 I314">
    <cfRule type="cellIs" dxfId="11" priority="11" stopIfTrue="1" operator="equal">
      <formula>"OK"</formula>
    </cfRule>
    <cfRule type="cellIs" dxfId="10" priority="12" stopIfTrue="1" operator="notEqual">
      <formula>""</formula>
    </cfRule>
  </conditionalFormatting>
  <conditionalFormatting sqref="BI313 BB313 AE313 AM313 T313 AT313 BY313 BR313 I313">
    <cfRule type="cellIs" dxfId="9" priority="9" stopIfTrue="1" operator="equal">
      <formula>"OK"</formula>
    </cfRule>
    <cfRule type="cellIs" dxfId="8" priority="10" stopIfTrue="1" operator="notEqual">
      <formula>""</formula>
    </cfRule>
  </conditionalFormatting>
  <conditionalFormatting sqref="BI312 BB312 AE312 AM312 T312 AT312 BY312 BR312 I312">
    <cfRule type="cellIs" dxfId="7" priority="7" stopIfTrue="1" operator="equal">
      <formula>"OK"</formula>
    </cfRule>
    <cfRule type="cellIs" dxfId="6" priority="8" stopIfTrue="1" operator="notEqual">
      <formula>""</formula>
    </cfRule>
  </conditionalFormatting>
  <conditionalFormatting sqref="BI318 BB318 AE318 AM318 T318 AT318 BY318 BR318 I318">
    <cfRule type="cellIs" dxfId="5" priority="5" stopIfTrue="1" operator="equal">
      <formula>"OK"</formula>
    </cfRule>
    <cfRule type="cellIs" dxfId="4" priority="6" stopIfTrue="1" operator="notEqual">
      <formula>""</formula>
    </cfRule>
  </conditionalFormatting>
  <conditionalFormatting sqref="BI317 BB317 AE317 AM317 T317 AT317 BY317 BR317 I317">
    <cfRule type="cellIs" dxfId="3" priority="3" stopIfTrue="1" operator="equal">
      <formula>"OK"</formula>
    </cfRule>
    <cfRule type="cellIs" dxfId="2" priority="4" stopIfTrue="1" operator="notEqual">
      <formula>""</formula>
    </cfRule>
  </conditionalFormatting>
  <conditionalFormatting sqref="BI316 BB316 AE316 AM316 T316 AT316 BY316 BR316 I316">
    <cfRule type="cellIs" dxfId="1" priority="1" stopIfTrue="1" operator="equal">
      <formula>"OK"</formula>
    </cfRule>
    <cfRule type="cellIs" dxfId="0" priority="2" stopIfTrue="1" operator="notEqual">
      <formula>""</formula>
    </cfRule>
  </conditionalFormatting>
  <pageMargins left="0.19685039370078741" right="0.19685039370078741" top="0.98425196850393704" bottom="0.43307086614173229" header="0.51181102362204722" footer="0.19685039370078741"/>
  <pageSetup paperSize="9" scale="60" orientation="landscape" r:id="rId1"/>
  <headerFooter alignWithMargins="0"/>
  <colBreaks count="1" manualBreakCount="1">
    <brk id="20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0"/>
  <sheetViews>
    <sheetView zoomScaleNormal="100" workbookViewId="0"/>
  </sheetViews>
  <sheetFormatPr defaultRowHeight="13.5"/>
  <cols>
    <col min="1" max="1" width="5.25" bestFit="1" customWidth="1"/>
    <col min="2" max="2" width="19.125" bestFit="1" customWidth="1"/>
    <col min="3" max="3" width="32.75" bestFit="1" customWidth="1"/>
    <col min="4" max="4" width="11" bestFit="1" customWidth="1"/>
  </cols>
  <sheetData>
    <row r="1" spans="1:5">
      <c r="A1" s="335" t="s">
        <v>388</v>
      </c>
      <c r="B1" s="335" t="s">
        <v>379</v>
      </c>
      <c r="C1" s="335" t="s">
        <v>115</v>
      </c>
      <c r="D1" s="335" t="s">
        <v>386</v>
      </c>
      <c r="E1" s="335" t="s">
        <v>387</v>
      </c>
    </row>
    <row r="2" spans="1:5">
      <c r="A2" s="336"/>
      <c r="B2" s="336" t="s">
        <v>204</v>
      </c>
      <c r="C2" s="336" t="s">
        <v>205</v>
      </c>
      <c r="D2" s="345" t="e">
        <f>INDEX(中日程計画表!$BW:$BW,MATCH($B2,中日程計画表!$GM:$GM,0))</f>
        <v>#N/A</v>
      </c>
      <c r="E2" s="346">
        <f>SUMIFS(ガントチャート!$K:$K,ガントチャート!$C:$C,$B2)</f>
        <v>0</v>
      </c>
    </row>
    <row r="3" spans="1:5">
      <c r="A3" s="336"/>
      <c r="B3" s="336" t="s">
        <v>206</v>
      </c>
      <c r="C3" s="336" t="s">
        <v>207</v>
      </c>
      <c r="D3" s="345" t="e">
        <f>INDEX(中日程計画表!$BW:$BW,MATCH($B3,中日程計画表!$GM:$GM,0))</f>
        <v>#N/A</v>
      </c>
      <c r="E3" s="346">
        <f>SUMIFS(ガントチャート!$K:$K,ガントチャート!$C:$C,$B3)</f>
        <v>0</v>
      </c>
    </row>
    <row r="4" spans="1:5">
      <c r="A4" s="336"/>
      <c r="B4" s="336" t="s">
        <v>208</v>
      </c>
      <c r="C4" s="336" t="s">
        <v>209</v>
      </c>
      <c r="D4" s="345" t="e">
        <f>INDEX(中日程計画表!$BW:$BW,MATCH($B4,中日程計画表!$GM:$GM,0))</f>
        <v>#N/A</v>
      </c>
      <c r="E4" s="346">
        <f>SUMIFS(ガントチャート!$K:$K,ガントチャート!$C:$C,$B4)</f>
        <v>0</v>
      </c>
    </row>
    <row r="5" spans="1:5">
      <c r="A5" s="336"/>
      <c r="B5" s="336" t="s">
        <v>218</v>
      </c>
      <c r="C5" s="336" t="s">
        <v>219</v>
      </c>
      <c r="D5" s="345" t="e">
        <f>INDEX(中日程計画表!$BW:$BW,MATCH($B5,中日程計画表!$GM:$GM,0))</f>
        <v>#N/A</v>
      </c>
      <c r="E5" s="346">
        <f>SUMIFS(ガントチャート!$K:$K,ガントチャート!$C:$C,$B5)</f>
        <v>0</v>
      </c>
    </row>
    <row r="6" spans="1:5">
      <c r="A6" s="336"/>
      <c r="B6" s="336" t="s">
        <v>220</v>
      </c>
      <c r="C6" s="336" t="s">
        <v>221</v>
      </c>
      <c r="D6" s="345" t="e">
        <f>INDEX(中日程計画表!$BW:$BW,MATCH($B6,中日程計画表!$GM:$GM,0))</f>
        <v>#N/A</v>
      </c>
      <c r="E6" s="346">
        <f>SUMIFS(ガントチャート!$K:$K,ガントチャート!$C:$C,$B6)</f>
        <v>0</v>
      </c>
    </row>
    <row r="7" spans="1:5">
      <c r="A7" s="336"/>
      <c r="B7" s="336" t="s">
        <v>222</v>
      </c>
      <c r="C7" s="336" t="s">
        <v>223</v>
      </c>
      <c r="D7" s="345" t="e">
        <f>INDEX(中日程計画表!$BW:$BW,MATCH($B7,中日程計画表!$GM:$GM,0))</f>
        <v>#N/A</v>
      </c>
      <c r="E7" s="346">
        <f>SUMIFS(ガントチャート!$K:$K,ガントチャート!$C:$C,$B7)</f>
        <v>0</v>
      </c>
    </row>
    <row r="8" spans="1:5">
      <c r="A8" s="336"/>
      <c r="B8" s="336" t="s">
        <v>224</v>
      </c>
      <c r="C8" s="336" t="s">
        <v>225</v>
      </c>
      <c r="D8" s="345" t="e">
        <f>INDEX(中日程計画表!$BW:$BW,MATCH($B8,中日程計画表!$GM:$GM,0))</f>
        <v>#N/A</v>
      </c>
      <c r="E8" s="346">
        <f>SUMIFS(ガントチャート!$K:$K,ガントチャート!$C:$C,$B8)</f>
        <v>0</v>
      </c>
    </row>
    <row r="9" spans="1:5">
      <c r="A9" s="336"/>
      <c r="B9" s="336" t="s">
        <v>232</v>
      </c>
      <c r="C9" s="336" t="s">
        <v>233</v>
      </c>
      <c r="D9" s="345" t="e">
        <f>INDEX(中日程計画表!$BW:$BW,MATCH($B9,中日程計画表!$GM:$GM,0))</f>
        <v>#N/A</v>
      </c>
      <c r="E9" s="346">
        <f>SUMIFS(ガントチャート!$K:$K,ガントチャート!$C:$C,$B9)</f>
        <v>0</v>
      </c>
    </row>
    <row r="10" spans="1:5">
      <c r="A10" s="336"/>
      <c r="B10" s="336" t="s">
        <v>234</v>
      </c>
      <c r="C10" s="336" t="s">
        <v>235</v>
      </c>
      <c r="D10" s="345" t="e">
        <f>INDEX(中日程計画表!$BW:$BW,MATCH($B10,中日程計画表!$GM:$GM,0))</f>
        <v>#N/A</v>
      </c>
      <c r="E10" s="346">
        <f>SUMIFS(ガントチャート!$K:$K,ガントチャート!$C:$C,$B10)</f>
        <v>0</v>
      </c>
    </row>
    <row r="11" spans="1:5">
      <c r="A11" s="336"/>
      <c r="B11" s="336" t="s">
        <v>236</v>
      </c>
      <c r="C11" s="336" t="s">
        <v>237</v>
      </c>
      <c r="D11" s="345" t="e">
        <f>INDEX(中日程計画表!$BW:$BW,MATCH($B11,中日程計画表!$GM:$GM,0))</f>
        <v>#N/A</v>
      </c>
      <c r="E11" s="346">
        <f>SUMIFS(ガントチャート!$K:$K,ガントチャート!$C:$C,$B11)</f>
        <v>0</v>
      </c>
    </row>
    <row r="12" spans="1:5">
      <c r="A12" s="336"/>
      <c r="B12" s="336" t="s">
        <v>244</v>
      </c>
      <c r="C12" s="336" t="s">
        <v>245</v>
      </c>
      <c r="D12" s="345" t="e">
        <f>INDEX(中日程計画表!$BW:$BW,MATCH($B12,中日程計画表!$GM:$GM,0))</f>
        <v>#N/A</v>
      </c>
      <c r="E12" s="346">
        <f>SUMIFS(ガントチャート!$K:$K,ガントチャート!$C:$C,$B12)</f>
        <v>0</v>
      </c>
    </row>
    <row r="13" spans="1:5">
      <c r="A13" s="336"/>
      <c r="B13" s="336" t="s">
        <v>246</v>
      </c>
      <c r="C13" s="336" t="s">
        <v>247</v>
      </c>
      <c r="D13" s="345" t="e">
        <f>INDEX(中日程計画表!$BW:$BW,MATCH($B13,中日程計画表!$GM:$GM,0))</f>
        <v>#N/A</v>
      </c>
      <c r="E13" s="346">
        <f>SUMIFS(ガントチャート!$K:$K,ガントチャート!$C:$C,$B13)</f>
        <v>0</v>
      </c>
    </row>
    <row r="14" spans="1:5">
      <c r="A14" s="336"/>
      <c r="B14" s="336" t="s">
        <v>250</v>
      </c>
      <c r="C14" s="336" t="s">
        <v>251</v>
      </c>
      <c r="D14" s="345" t="e">
        <f>INDEX(中日程計画表!$BW:$BW,MATCH($B14,中日程計画表!$GM:$GM,0))</f>
        <v>#N/A</v>
      </c>
      <c r="E14" s="346">
        <f>SUMIFS(ガントチャート!$K:$K,ガントチャート!$C:$C,$B14)</f>
        <v>0</v>
      </c>
    </row>
    <row r="15" spans="1:5">
      <c r="A15" s="336"/>
      <c r="B15" s="336" t="s">
        <v>252</v>
      </c>
      <c r="C15" s="336" t="s">
        <v>253</v>
      </c>
      <c r="D15" s="345" t="e">
        <f>INDEX(中日程計画表!$BW:$BW,MATCH($B15,中日程計画表!$GM:$GM,0))</f>
        <v>#N/A</v>
      </c>
      <c r="E15" s="346">
        <f>SUMIFS(ガントチャート!$K:$K,ガントチャート!$C:$C,$B15)</f>
        <v>0</v>
      </c>
    </row>
    <row r="16" spans="1:5">
      <c r="A16" s="336"/>
      <c r="B16" s="336" t="s">
        <v>254</v>
      </c>
      <c r="C16" s="336" t="s">
        <v>255</v>
      </c>
      <c r="D16" s="345" t="e">
        <f>INDEX(中日程計画表!$BW:$BW,MATCH($B16,中日程計画表!$GM:$GM,0))</f>
        <v>#N/A</v>
      </c>
      <c r="E16" s="346">
        <f>SUMIFS(ガントチャート!$K:$K,ガントチャート!$C:$C,$B16)</f>
        <v>0</v>
      </c>
    </row>
    <row r="17" spans="1:5">
      <c r="A17" s="336"/>
      <c r="B17" s="336" t="s">
        <v>256</v>
      </c>
      <c r="C17" s="336" t="s">
        <v>257</v>
      </c>
      <c r="D17" s="345" t="e">
        <f>INDEX(中日程計画表!$BW:$BW,MATCH($B17,中日程計画表!$GM:$GM,0))</f>
        <v>#N/A</v>
      </c>
      <c r="E17" s="346">
        <f>SUMIFS(ガントチャート!$K:$K,ガントチャート!$C:$C,$B17)</f>
        <v>0</v>
      </c>
    </row>
    <row r="18" spans="1:5">
      <c r="A18" s="336"/>
      <c r="B18" s="336" t="s">
        <v>258</v>
      </c>
      <c r="C18" s="336" t="s">
        <v>259</v>
      </c>
      <c r="D18" s="345" t="e">
        <f>INDEX(中日程計画表!$BW:$BW,MATCH($B18,中日程計画表!$GM:$GM,0))</f>
        <v>#N/A</v>
      </c>
      <c r="E18" s="346">
        <f>SUMIFS(ガントチャート!$K:$K,ガントチャート!$C:$C,$B18)</f>
        <v>0</v>
      </c>
    </row>
    <row r="19" spans="1:5">
      <c r="A19" s="336"/>
      <c r="B19" s="336" t="s">
        <v>260</v>
      </c>
      <c r="C19" s="336" t="s">
        <v>261</v>
      </c>
      <c r="D19" s="345" t="e">
        <f>INDEX(中日程計画表!$BW:$BW,MATCH($B19,中日程計画表!$GM:$GM,0))</f>
        <v>#N/A</v>
      </c>
      <c r="E19" s="346">
        <f>SUMIFS(ガントチャート!$K:$K,ガントチャート!$C:$C,$B19)</f>
        <v>0</v>
      </c>
    </row>
    <row r="20" spans="1:5">
      <c r="A20" s="336"/>
      <c r="B20" s="336" t="s">
        <v>262</v>
      </c>
      <c r="C20" s="336" t="s">
        <v>263</v>
      </c>
      <c r="D20" s="345" t="e">
        <f>INDEX(中日程計画表!$BW:$BW,MATCH($B20,中日程計画表!$GM:$GM,0))</f>
        <v>#N/A</v>
      </c>
      <c r="E20" s="346">
        <f>SUMIFS(ガントチャート!$K:$K,ガントチャート!$C:$C,$B20)</f>
        <v>0</v>
      </c>
    </row>
    <row r="21" spans="1:5">
      <c r="A21" s="336"/>
      <c r="B21" s="336" t="s">
        <v>264</v>
      </c>
      <c r="C21" s="336" t="s">
        <v>265</v>
      </c>
      <c r="D21" s="345" t="e">
        <f>INDEX(中日程計画表!$BW:$BW,MATCH($B21,中日程計画表!$GM:$GM,0))</f>
        <v>#N/A</v>
      </c>
      <c r="E21" s="346">
        <f>SUMIFS(ガントチャート!$K:$K,ガントチャート!$C:$C,$B21)</f>
        <v>0</v>
      </c>
    </row>
    <row r="22" spans="1:5">
      <c r="A22" s="336"/>
      <c r="B22" s="336" t="s">
        <v>268</v>
      </c>
      <c r="C22" s="336" t="s">
        <v>269</v>
      </c>
      <c r="D22" s="345" t="e">
        <f>INDEX(中日程計画表!$BW:$BW,MATCH($B22,中日程計画表!$GM:$GM,0))</f>
        <v>#N/A</v>
      </c>
      <c r="E22" s="346">
        <f>SUMIFS(ガントチャート!$K:$K,ガントチャート!$C:$C,$B22)</f>
        <v>0</v>
      </c>
    </row>
    <row r="23" spans="1:5">
      <c r="A23" s="336"/>
      <c r="B23" s="336" t="s">
        <v>270</v>
      </c>
      <c r="C23" s="336" t="s">
        <v>271</v>
      </c>
      <c r="D23" s="345" t="e">
        <f>INDEX(中日程計画表!$BW:$BW,MATCH($B23,中日程計画表!$GM:$GM,0))</f>
        <v>#N/A</v>
      </c>
      <c r="E23" s="346">
        <f>SUMIFS(ガントチャート!$K:$K,ガントチャート!$C:$C,$B23)</f>
        <v>0</v>
      </c>
    </row>
    <row r="24" spans="1:5">
      <c r="A24" s="336"/>
      <c r="B24" s="336" t="s">
        <v>272</v>
      </c>
      <c r="C24" s="336" t="s">
        <v>273</v>
      </c>
      <c r="D24" s="345" t="e">
        <f>INDEX(中日程計画表!$BW:$BW,MATCH($B24,中日程計画表!$GM:$GM,0))</f>
        <v>#N/A</v>
      </c>
      <c r="E24" s="346">
        <f>SUMIFS(ガントチャート!$K:$K,ガントチャート!$C:$C,$B24)</f>
        <v>0</v>
      </c>
    </row>
    <row r="25" spans="1:5">
      <c r="A25" s="336"/>
      <c r="B25" s="336" t="s">
        <v>274</v>
      </c>
      <c r="C25" s="336" t="s">
        <v>275</v>
      </c>
      <c r="D25" s="345" t="e">
        <f>INDEX(中日程計画表!$BW:$BW,MATCH($B25,中日程計画表!$GM:$GM,0))</f>
        <v>#N/A</v>
      </c>
      <c r="E25" s="346">
        <f>SUMIFS(ガントチャート!$K:$K,ガントチャート!$C:$C,$B25)</f>
        <v>0</v>
      </c>
    </row>
    <row r="26" spans="1:5">
      <c r="A26" s="336"/>
      <c r="B26" s="336" t="s">
        <v>276</v>
      </c>
      <c r="C26" s="336" t="s">
        <v>277</v>
      </c>
      <c r="D26" s="345" t="e">
        <f>INDEX(中日程計画表!$BW:$BW,MATCH($B26,中日程計画表!$GM:$GM,0))</f>
        <v>#N/A</v>
      </c>
      <c r="E26" s="346">
        <f>SUMIFS(ガントチャート!$K:$K,ガントチャート!$C:$C,$B26)</f>
        <v>0</v>
      </c>
    </row>
    <row r="27" spans="1:5">
      <c r="A27" s="336"/>
      <c r="B27" s="336" t="s">
        <v>278</v>
      </c>
      <c r="C27" s="336" t="s">
        <v>279</v>
      </c>
      <c r="D27" s="345" t="e">
        <f>INDEX(中日程計画表!$BW:$BW,MATCH($B27,中日程計画表!$GM:$GM,0))</f>
        <v>#N/A</v>
      </c>
      <c r="E27" s="346">
        <f>SUMIFS(ガントチャート!$K:$K,ガントチャート!$C:$C,$B27)</f>
        <v>0</v>
      </c>
    </row>
    <row r="28" spans="1:5">
      <c r="A28" s="336"/>
      <c r="B28" s="336" t="s">
        <v>282</v>
      </c>
      <c r="C28" s="336" t="s">
        <v>283</v>
      </c>
      <c r="D28" s="345" t="e">
        <f>INDEX(中日程計画表!$BW:$BW,MATCH($B28,中日程計画表!$GM:$GM,0))</f>
        <v>#N/A</v>
      </c>
      <c r="E28" s="346">
        <f>SUMIFS(ガントチャート!$K:$K,ガントチャート!$C:$C,$B28)</f>
        <v>0</v>
      </c>
    </row>
    <row r="29" spans="1:5">
      <c r="A29" s="336"/>
      <c r="B29" s="336" t="s">
        <v>284</v>
      </c>
      <c r="C29" s="336" t="s">
        <v>285</v>
      </c>
      <c r="D29" s="345" t="e">
        <f>INDEX(中日程計画表!$BW:$BW,MATCH($B29,中日程計画表!$GM:$GM,0))</f>
        <v>#N/A</v>
      </c>
      <c r="E29" s="346">
        <f>SUMIFS(ガントチャート!$K:$K,ガントチャート!$C:$C,$B29)</f>
        <v>0</v>
      </c>
    </row>
    <row r="30" spans="1:5">
      <c r="E30" s="347">
        <f>SUM(E2:E29)</f>
        <v>0</v>
      </c>
    </row>
  </sheetData>
  <phoneticPr fontId="4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5A31F65-3287-45D7-92BA-5CD7C388640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E2:E24</xm:sqref>
        </x14:conditionalFormatting>
        <x14:conditionalFormatting xmlns:xm="http://schemas.microsoft.com/office/excel/2006/main">
          <x14:cfRule type="iconSet" priority="1" id="{A3A675FB-762D-4984-A6C2-4D379A0701C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E25:E29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49"/>
  <sheetViews>
    <sheetView zoomScaleNormal="100" workbookViewId="0"/>
  </sheetViews>
  <sheetFormatPr defaultRowHeight="13.5"/>
  <cols>
    <col min="1" max="1" width="5.25" bestFit="1" customWidth="1"/>
    <col min="2" max="2" width="19.125" bestFit="1" customWidth="1"/>
    <col min="3" max="3" width="32.75" bestFit="1" customWidth="1"/>
    <col min="4" max="4" width="11" bestFit="1" customWidth="1"/>
  </cols>
  <sheetData>
    <row r="1" spans="1:5">
      <c r="A1" s="335" t="s">
        <v>388</v>
      </c>
      <c r="B1" s="335" t="s">
        <v>379</v>
      </c>
      <c r="C1" s="335" t="s">
        <v>115</v>
      </c>
      <c r="D1" s="335" t="s">
        <v>386</v>
      </c>
      <c r="E1" s="335" t="s">
        <v>387</v>
      </c>
    </row>
    <row r="2" spans="1:5">
      <c r="A2" s="336">
        <v>1</v>
      </c>
      <c r="B2" s="336" t="s">
        <v>210</v>
      </c>
      <c r="C2" s="336" t="s">
        <v>211</v>
      </c>
      <c r="D2" s="345" t="e">
        <f>INDEX(中日程計画表!$BW:$BW,MATCH(新11月24日契約対象!$B2,中日程計画表!$GM:$GM,0))</f>
        <v>#N/A</v>
      </c>
      <c r="E2" s="346">
        <f>SUMIFS(ガントチャート!$K:$K,ガントチャート!$C:$C,新11月24日契約対象!$B2)</f>
        <v>0</v>
      </c>
    </row>
    <row r="3" spans="1:5">
      <c r="A3" s="336">
        <v>2</v>
      </c>
      <c r="B3" s="336" t="s">
        <v>212</v>
      </c>
      <c r="C3" s="336" t="s">
        <v>213</v>
      </c>
      <c r="D3" s="345" t="e">
        <f>INDEX(中日程計画表!$BW:$BW,MATCH(新11月24日契約対象!$B3,中日程計画表!$GM:$GM,0))</f>
        <v>#N/A</v>
      </c>
      <c r="E3" s="346">
        <f>SUMIFS(ガントチャート!$K:$K,ガントチャート!$C:$C,新11月24日契約対象!$B3)</f>
        <v>0</v>
      </c>
    </row>
    <row r="4" spans="1:5">
      <c r="A4" s="336">
        <v>3</v>
      </c>
      <c r="B4" s="336" t="s">
        <v>226</v>
      </c>
      <c r="C4" s="336" t="s">
        <v>227</v>
      </c>
      <c r="D4" s="345" t="e">
        <f>INDEX(中日程計画表!$BW:$BW,MATCH(新11月24日契約対象!$B4,中日程計画表!$GM:$GM,0))</f>
        <v>#N/A</v>
      </c>
      <c r="E4" s="346">
        <f>SUMIFS(ガントチャート!$K:$K,ガントチャート!$C:$C,新11月24日契約対象!$B4)</f>
        <v>0</v>
      </c>
    </row>
    <row r="5" spans="1:5">
      <c r="A5" s="336">
        <v>4</v>
      </c>
      <c r="B5" s="336" t="s">
        <v>230</v>
      </c>
      <c r="C5" s="336" t="s">
        <v>231</v>
      </c>
      <c r="D5" s="345" t="e">
        <f>INDEX(中日程計画表!$BW:$BW,MATCH(新11月24日契約対象!$B5,中日程計画表!$GM:$GM,0))</f>
        <v>#N/A</v>
      </c>
      <c r="E5" s="346">
        <f>SUMIFS(ガントチャート!$K:$K,ガントチャート!$C:$C,新11月24日契約対象!$B5)</f>
        <v>0</v>
      </c>
    </row>
    <row r="6" spans="1:5">
      <c r="A6" s="336">
        <v>5</v>
      </c>
      <c r="B6" s="336" t="s">
        <v>232</v>
      </c>
      <c r="C6" s="336" t="s">
        <v>233</v>
      </c>
      <c r="D6" s="345" t="e">
        <f>INDEX(中日程計画表!$BW:$BW,MATCH(新11月24日契約対象!$B6,中日程計画表!$GM:$GM,0))</f>
        <v>#N/A</v>
      </c>
      <c r="E6" s="346">
        <f>SUMIFS(ガントチャート!$K:$K,ガントチャート!$C:$C,新11月24日契約対象!$B6)</f>
        <v>0</v>
      </c>
    </row>
    <row r="7" spans="1:5">
      <c r="A7" s="336">
        <v>6</v>
      </c>
      <c r="B7" s="336" t="s">
        <v>234</v>
      </c>
      <c r="C7" s="336" t="s">
        <v>235</v>
      </c>
      <c r="D7" s="345" t="e">
        <f>INDEX(中日程計画表!$BW:$BW,MATCH(新11月24日契約対象!$B7,中日程計画表!$GM:$GM,0))</f>
        <v>#N/A</v>
      </c>
      <c r="E7" s="346">
        <f>SUMIFS(ガントチャート!$K:$K,ガントチャート!$C:$C,新11月24日契約対象!$B7)</f>
        <v>0</v>
      </c>
    </row>
    <row r="8" spans="1:5">
      <c r="A8" s="336">
        <v>7</v>
      </c>
      <c r="B8" s="336" t="s">
        <v>236</v>
      </c>
      <c r="C8" s="336" t="s">
        <v>237</v>
      </c>
      <c r="D8" s="345" t="e">
        <f>INDEX(中日程計画表!$BW:$BW,MATCH(新11月24日契約対象!$B8,中日程計画表!$GM:$GM,0))</f>
        <v>#N/A</v>
      </c>
      <c r="E8" s="346">
        <f>SUMIFS(ガントチャート!$K:$K,ガントチャート!$C:$C,新11月24日契約対象!$B8)</f>
        <v>0</v>
      </c>
    </row>
    <row r="9" spans="1:5">
      <c r="A9" s="336">
        <v>8</v>
      </c>
      <c r="B9" s="336" t="s">
        <v>240</v>
      </c>
      <c r="C9" s="336" t="s">
        <v>241</v>
      </c>
      <c r="D9" s="345" t="e">
        <f>INDEX(中日程計画表!$BW:$BW,MATCH(新11月24日契約対象!$B9,中日程計画表!$GM:$GM,0))</f>
        <v>#N/A</v>
      </c>
      <c r="E9" s="346">
        <f>SUMIFS(ガントチャート!$K:$K,ガントチャート!$C:$C,新11月24日契約対象!$B9)</f>
        <v>0</v>
      </c>
    </row>
    <row r="10" spans="1:5">
      <c r="A10" s="336">
        <v>9</v>
      </c>
      <c r="B10" s="336" t="s">
        <v>242</v>
      </c>
      <c r="C10" s="336" t="s">
        <v>243</v>
      </c>
      <c r="D10" s="345" t="e">
        <f>INDEX(中日程計画表!$BW:$BW,MATCH(新11月24日契約対象!$B10,中日程計画表!$GM:$GM,0))</f>
        <v>#N/A</v>
      </c>
      <c r="E10" s="346">
        <f>SUMIFS(ガントチャート!$K:$K,ガントチャート!$C:$C,新11月24日契約対象!$B10)</f>
        <v>0</v>
      </c>
    </row>
    <row r="11" spans="1:5">
      <c r="A11" s="336">
        <v>10</v>
      </c>
      <c r="B11" s="336" t="s">
        <v>246</v>
      </c>
      <c r="C11" s="336" t="s">
        <v>247</v>
      </c>
      <c r="D11" s="345" t="e">
        <f>INDEX(中日程計画表!$BW:$BW,MATCH(新11月24日契約対象!$B11,中日程計画表!$GM:$GM,0))</f>
        <v>#N/A</v>
      </c>
      <c r="E11" s="346">
        <f>SUMIFS(ガントチャート!$K:$K,ガントチャート!$C:$C,新11月24日契約対象!$B11)</f>
        <v>0</v>
      </c>
    </row>
    <row r="12" spans="1:5">
      <c r="A12" s="336">
        <v>11</v>
      </c>
      <c r="B12" s="336" t="s">
        <v>248</v>
      </c>
      <c r="C12" s="336" t="s">
        <v>249</v>
      </c>
      <c r="D12" s="345" t="e">
        <f>INDEX(中日程計画表!$BW:$BW,MATCH(新11月24日契約対象!$B12,中日程計画表!$GM:$GM,0))</f>
        <v>#N/A</v>
      </c>
      <c r="E12" s="346">
        <f>SUMIFS(ガントチャート!$K:$K,ガントチャート!$C:$C,新11月24日契約対象!$B12)</f>
        <v>0</v>
      </c>
    </row>
    <row r="13" spans="1:5">
      <c r="A13" s="336">
        <v>12</v>
      </c>
      <c r="B13" s="336" t="s">
        <v>256</v>
      </c>
      <c r="C13" s="336" t="s">
        <v>257</v>
      </c>
      <c r="D13" s="345" t="e">
        <f>INDEX(中日程計画表!$BW:$BW,MATCH(新11月24日契約対象!$B13,中日程計画表!$GM:$GM,0))</f>
        <v>#N/A</v>
      </c>
      <c r="E13" s="346">
        <f>SUMIFS(ガントチャート!$K:$K,ガントチャート!$C:$C,新11月24日契約対象!$B13)</f>
        <v>0</v>
      </c>
    </row>
    <row r="14" spans="1:5">
      <c r="A14" s="336">
        <v>13</v>
      </c>
      <c r="B14" s="336" t="s">
        <v>266</v>
      </c>
      <c r="C14" s="336" t="s">
        <v>267</v>
      </c>
      <c r="D14" s="345" t="e">
        <f>INDEX(中日程計画表!$BW:$BW,MATCH(新11月24日契約対象!$B14,中日程計画表!$GM:$GM,0))</f>
        <v>#N/A</v>
      </c>
      <c r="E14" s="346">
        <f>SUMIFS(ガントチャート!$K:$K,ガントチャート!$C:$C,新11月24日契約対象!$B14)</f>
        <v>0</v>
      </c>
    </row>
    <row r="15" spans="1:5">
      <c r="A15" s="336">
        <v>14</v>
      </c>
      <c r="B15" s="336" t="s">
        <v>268</v>
      </c>
      <c r="C15" s="336" t="s">
        <v>269</v>
      </c>
      <c r="D15" s="345" t="e">
        <f>INDEX(中日程計画表!$BW:$BW,MATCH(新11月24日契約対象!$B15,中日程計画表!$GM:$GM,0))</f>
        <v>#N/A</v>
      </c>
      <c r="E15" s="346">
        <f>SUMIFS(ガントチャート!$K:$K,ガントチャート!$C:$C,新11月24日契約対象!$B15)</f>
        <v>0</v>
      </c>
    </row>
    <row r="16" spans="1:5">
      <c r="A16" s="336">
        <v>15</v>
      </c>
      <c r="B16" s="336" t="s">
        <v>272</v>
      </c>
      <c r="C16" s="336" t="s">
        <v>273</v>
      </c>
      <c r="D16" s="345" t="e">
        <f>INDEX(中日程計画表!$BW:$BW,MATCH(新11月24日契約対象!$B16,中日程計画表!$GM:$GM,0))</f>
        <v>#N/A</v>
      </c>
      <c r="E16" s="346">
        <f>SUMIFS(ガントチャート!$K:$K,ガントチャート!$C:$C,新11月24日契約対象!$B16)</f>
        <v>0</v>
      </c>
    </row>
    <row r="17" spans="1:5">
      <c r="A17" s="336">
        <v>16</v>
      </c>
      <c r="B17" s="336" t="s">
        <v>278</v>
      </c>
      <c r="C17" s="336" t="s">
        <v>279</v>
      </c>
      <c r="D17" s="345" t="e">
        <f>INDEX(中日程計画表!$BW:$BW,MATCH(新11月24日契約対象!$B17,中日程計画表!$GM:$GM,0))</f>
        <v>#N/A</v>
      </c>
      <c r="E17" s="346">
        <f>SUMIFS(ガントチャート!$K:$K,ガントチャート!$C:$C,新11月24日契約対象!$B17)</f>
        <v>0</v>
      </c>
    </row>
    <row r="18" spans="1:5">
      <c r="A18" s="336">
        <v>17</v>
      </c>
      <c r="B18" s="336" t="s">
        <v>280</v>
      </c>
      <c r="C18" s="336" t="s">
        <v>281</v>
      </c>
      <c r="D18" s="345" t="e">
        <f>INDEX(中日程計画表!$BW:$BW,MATCH(新11月24日契約対象!$B18,中日程計画表!$GM:$GM,0))</f>
        <v>#N/A</v>
      </c>
      <c r="E18" s="346">
        <f>SUMIFS(ガントチャート!$K:$K,ガントチャート!$C:$C,新11月24日契約対象!$B18)</f>
        <v>0</v>
      </c>
    </row>
    <row r="19" spans="1:5">
      <c r="A19" s="336">
        <v>18</v>
      </c>
      <c r="B19" s="336" t="s">
        <v>282</v>
      </c>
      <c r="C19" s="336" t="s">
        <v>283</v>
      </c>
      <c r="D19" s="345" t="e">
        <f>INDEX(中日程計画表!$BW:$BW,MATCH(新11月24日契約対象!$B19,中日程計画表!$GM:$GM,0))</f>
        <v>#N/A</v>
      </c>
      <c r="E19" s="346">
        <f>SUMIFS(ガントチャート!$K:$K,ガントチャート!$C:$C,新11月24日契約対象!$B19)</f>
        <v>0</v>
      </c>
    </row>
    <row r="20" spans="1:5">
      <c r="A20" s="336">
        <v>19</v>
      </c>
      <c r="B20" s="336" t="s">
        <v>286</v>
      </c>
      <c r="C20" s="336" t="s">
        <v>287</v>
      </c>
      <c r="D20" s="345" t="e">
        <f>INDEX(中日程計画表!$BW:$BW,MATCH(新11月24日契約対象!$B20,中日程計画表!$GM:$GM,0))</f>
        <v>#N/A</v>
      </c>
      <c r="E20" s="346">
        <f>SUMIFS(ガントチャート!$K:$K,ガントチャート!$C:$C,新11月24日契約対象!$B20)</f>
        <v>0</v>
      </c>
    </row>
    <row r="21" spans="1:5">
      <c r="A21" s="336">
        <v>20</v>
      </c>
      <c r="B21" s="336" t="s">
        <v>288</v>
      </c>
      <c r="C21" s="336" t="s">
        <v>289</v>
      </c>
      <c r="D21" s="345" t="e">
        <f>INDEX(中日程計画表!$BW:$BW,MATCH(新11月24日契約対象!$B21,中日程計画表!$GM:$GM,0))</f>
        <v>#N/A</v>
      </c>
      <c r="E21" s="346">
        <f>SUMIFS(ガントチャート!$K:$K,ガントチャート!$C:$C,新11月24日契約対象!$B21)</f>
        <v>0</v>
      </c>
    </row>
    <row r="22" spans="1:5">
      <c r="A22" s="336">
        <v>21</v>
      </c>
      <c r="B22" s="336" t="s">
        <v>290</v>
      </c>
      <c r="C22" s="336" t="s">
        <v>291</v>
      </c>
      <c r="D22" s="345" t="e">
        <f>INDEX(中日程計画表!$BW:$BW,MATCH(新11月24日契約対象!$B22,中日程計画表!$GM:$GM,0))</f>
        <v>#N/A</v>
      </c>
      <c r="E22" s="346">
        <f>SUMIFS(ガントチャート!$K:$K,ガントチャート!$C:$C,新11月24日契約対象!$B22)</f>
        <v>0</v>
      </c>
    </row>
    <row r="23" spans="1:5">
      <c r="A23" s="336">
        <v>22</v>
      </c>
      <c r="B23" s="336" t="s">
        <v>292</v>
      </c>
      <c r="C23" s="336" t="s">
        <v>293</v>
      </c>
      <c r="D23" s="345" t="e">
        <f>INDEX(中日程計画表!$BW:$BW,MATCH(新11月24日契約対象!$B23,中日程計画表!$GM:$GM,0))</f>
        <v>#N/A</v>
      </c>
      <c r="E23" s="346">
        <f>SUMIFS(ガントチャート!$K:$K,ガントチャート!$C:$C,新11月24日契約対象!$B23)</f>
        <v>0</v>
      </c>
    </row>
    <row r="24" spans="1:5">
      <c r="A24" s="336">
        <v>23</v>
      </c>
      <c r="B24" s="336" t="s">
        <v>294</v>
      </c>
      <c r="C24" s="336" t="s">
        <v>295</v>
      </c>
      <c r="D24" s="345" t="e">
        <f>INDEX(中日程計画表!$BW:$BW,MATCH(新11月24日契約対象!$B24,中日程計画表!$GM:$GM,0))</f>
        <v>#N/A</v>
      </c>
      <c r="E24" s="346">
        <f>SUMIFS(ガントチャート!$K:$K,ガントチャート!$C:$C,新11月24日契約対象!$B24)</f>
        <v>0</v>
      </c>
    </row>
    <row r="25" spans="1:5">
      <c r="A25" s="336">
        <v>24</v>
      </c>
      <c r="B25" s="336" t="s">
        <v>296</v>
      </c>
      <c r="C25" s="336" t="s">
        <v>297</v>
      </c>
      <c r="D25" s="345" t="e">
        <f>INDEX(中日程計画表!$BW:$BW,MATCH(新11月24日契約対象!$B25,中日程計画表!$GM:$GM,0))</f>
        <v>#N/A</v>
      </c>
      <c r="E25" s="346">
        <f>SUMIFS(ガントチャート!$K:$K,ガントチャート!$C:$C,新11月24日契約対象!$B25)</f>
        <v>0</v>
      </c>
    </row>
    <row r="26" spans="1:5">
      <c r="A26" s="336">
        <v>25</v>
      </c>
      <c r="B26" s="336" t="s">
        <v>298</v>
      </c>
      <c r="C26" s="336" t="s">
        <v>299</v>
      </c>
      <c r="D26" s="345" t="e">
        <f>INDEX(中日程計画表!$BW:$BW,MATCH(新11月24日契約対象!$B26,中日程計画表!$GM:$GM,0))</f>
        <v>#N/A</v>
      </c>
      <c r="E26" s="346">
        <f>SUMIFS(ガントチャート!$K:$K,ガントチャート!$C:$C,新11月24日契約対象!$B26)</f>
        <v>0</v>
      </c>
    </row>
    <row r="27" spans="1:5">
      <c r="A27" s="336">
        <v>26</v>
      </c>
      <c r="B27" s="336" t="s">
        <v>300</v>
      </c>
      <c r="C27" s="336" t="s">
        <v>301</v>
      </c>
      <c r="D27" s="345" t="e">
        <f>INDEX(中日程計画表!$BW:$BW,MATCH(新11月24日契約対象!$B27,中日程計画表!$GM:$GM,0))</f>
        <v>#N/A</v>
      </c>
      <c r="E27" s="346">
        <f>SUMIFS(ガントチャート!$K:$K,ガントチャート!$C:$C,新11月24日契約対象!$B27)</f>
        <v>0</v>
      </c>
    </row>
    <row r="28" spans="1:5">
      <c r="A28" s="336">
        <v>27</v>
      </c>
      <c r="B28" s="336" t="s">
        <v>302</v>
      </c>
      <c r="C28" s="336" t="s">
        <v>303</v>
      </c>
      <c r="D28" s="345" t="e">
        <f>INDEX(中日程計画表!$BW:$BW,MATCH(新11月24日契約対象!$B28,中日程計画表!$GM:$GM,0))</f>
        <v>#N/A</v>
      </c>
      <c r="E28" s="346">
        <f>SUMIFS(ガントチャート!$K:$K,ガントチャート!$C:$C,新11月24日契約対象!$B28)</f>
        <v>0</v>
      </c>
    </row>
    <row r="29" spans="1:5">
      <c r="A29" s="336">
        <v>28</v>
      </c>
      <c r="B29" s="336" t="s">
        <v>304</v>
      </c>
      <c r="C29" s="336" t="s">
        <v>305</v>
      </c>
      <c r="D29" s="345" t="e">
        <f>INDEX(中日程計画表!$BW:$BW,MATCH(新11月24日契約対象!$B29,中日程計画表!$GM:$GM,0))</f>
        <v>#N/A</v>
      </c>
      <c r="E29" s="346">
        <f>SUMIFS(ガントチャート!$K:$K,ガントチャート!$C:$C,新11月24日契約対象!$B29)</f>
        <v>0</v>
      </c>
    </row>
    <row r="30" spans="1:5">
      <c r="A30" s="336">
        <v>29</v>
      </c>
      <c r="B30" s="336" t="s">
        <v>306</v>
      </c>
      <c r="C30" s="336" t="s">
        <v>307</v>
      </c>
      <c r="D30" s="345" t="e">
        <f>INDEX(中日程計画表!$BW:$BW,MATCH(新11月24日契約対象!$B30,中日程計画表!$GM:$GM,0))</f>
        <v>#N/A</v>
      </c>
      <c r="E30" s="346">
        <f>SUMIFS(ガントチャート!$K:$K,ガントチャート!$C:$C,新11月24日契約対象!$B30)</f>
        <v>0</v>
      </c>
    </row>
    <row r="31" spans="1:5">
      <c r="A31" s="336">
        <v>30</v>
      </c>
      <c r="B31" s="336" t="s">
        <v>308</v>
      </c>
      <c r="C31" s="336" t="s">
        <v>309</v>
      </c>
      <c r="D31" s="345" t="e">
        <f>INDEX(中日程計画表!$BW:$BW,MATCH(新11月24日契約対象!$B31,中日程計画表!$GM:$GM,0))</f>
        <v>#N/A</v>
      </c>
      <c r="E31" s="346">
        <f>SUMIFS(ガントチャート!$K:$K,ガントチャート!$C:$C,新11月24日契約対象!$B31)</f>
        <v>0</v>
      </c>
    </row>
    <row r="32" spans="1:5">
      <c r="A32" s="336">
        <v>31</v>
      </c>
      <c r="B32" s="336" t="s">
        <v>310</v>
      </c>
      <c r="C32" s="336" t="s">
        <v>311</v>
      </c>
      <c r="D32" s="345" t="e">
        <f>INDEX(中日程計画表!$BW:$BW,MATCH(新11月24日契約対象!$B32,中日程計画表!$GM:$GM,0))</f>
        <v>#N/A</v>
      </c>
      <c r="E32" s="346">
        <f>SUMIFS(ガントチャート!$K:$K,ガントチャート!$C:$C,新11月24日契約対象!$B32)</f>
        <v>0</v>
      </c>
    </row>
    <row r="33" spans="1:5">
      <c r="A33" s="336">
        <v>32</v>
      </c>
      <c r="B33" s="336" t="s">
        <v>312</v>
      </c>
      <c r="C33" s="336" t="s">
        <v>313</v>
      </c>
      <c r="D33" s="345" t="e">
        <f>INDEX(中日程計画表!$BW:$BW,MATCH(新11月24日契約対象!$B33,中日程計画表!$GM:$GM,0))</f>
        <v>#N/A</v>
      </c>
      <c r="E33" s="346">
        <f>SUMIFS(ガントチャート!$K:$K,ガントチャート!$C:$C,新11月24日契約対象!$B33)</f>
        <v>0</v>
      </c>
    </row>
    <row r="34" spans="1:5">
      <c r="A34" s="336">
        <v>33</v>
      </c>
      <c r="B34" s="336" t="s">
        <v>314</v>
      </c>
      <c r="C34" s="336" t="s">
        <v>315</v>
      </c>
      <c r="D34" s="345" t="e">
        <f>INDEX(中日程計画表!$BW:$BW,MATCH(新11月24日契約対象!$B34,中日程計画表!$GM:$GM,0))</f>
        <v>#N/A</v>
      </c>
      <c r="E34" s="346">
        <f>SUMIFS(ガントチャート!$K:$K,ガントチャート!$C:$C,新11月24日契約対象!$B34)</f>
        <v>0</v>
      </c>
    </row>
    <row r="35" spans="1:5">
      <c r="A35" s="336">
        <v>34</v>
      </c>
      <c r="B35" s="336" t="s">
        <v>316</v>
      </c>
      <c r="C35" s="336" t="s">
        <v>317</v>
      </c>
      <c r="D35" s="345" t="e">
        <f>INDEX(中日程計画表!$BW:$BW,MATCH(新11月24日契約対象!$B35,中日程計画表!$GM:$GM,0))</f>
        <v>#N/A</v>
      </c>
      <c r="E35" s="346">
        <f>SUMIFS(ガントチャート!$K:$K,ガントチャート!$C:$C,新11月24日契約対象!$B35)</f>
        <v>0</v>
      </c>
    </row>
    <row r="36" spans="1:5">
      <c r="A36" s="336">
        <v>35</v>
      </c>
      <c r="B36" s="336" t="s">
        <v>318</v>
      </c>
      <c r="C36" s="336" t="s">
        <v>319</v>
      </c>
      <c r="D36" s="345" t="e">
        <f>INDEX(中日程計画表!$BW:$BW,MATCH(新11月24日契約対象!$B36,中日程計画表!$GM:$GM,0))</f>
        <v>#N/A</v>
      </c>
      <c r="E36" s="346">
        <f>SUMIFS(ガントチャート!$K:$K,ガントチャート!$C:$C,新11月24日契約対象!$B36)</f>
        <v>0</v>
      </c>
    </row>
    <row r="37" spans="1:5">
      <c r="A37" s="336">
        <v>36</v>
      </c>
      <c r="B37" s="336" t="s">
        <v>320</v>
      </c>
      <c r="C37" s="336" t="s">
        <v>321</v>
      </c>
      <c r="D37" s="345" t="e">
        <f>INDEX(中日程計画表!$BW:$BW,MATCH(新11月24日契約対象!$B37,中日程計画表!$GM:$GM,0))</f>
        <v>#N/A</v>
      </c>
      <c r="E37" s="346">
        <f>SUMIFS(ガントチャート!$K:$K,ガントチャート!$C:$C,新11月24日契約対象!$B37)</f>
        <v>0</v>
      </c>
    </row>
    <row r="38" spans="1:5">
      <c r="A38" s="336">
        <v>37</v>
      </c>
      <c r="B38" s="336" t="s">
        <v>322</v>
      </c>
      <c r="C38" s="336" t="s">
        <v>323</v>
      </c>
      <c r="D38" s="345" t="e">
        <f>INDEX(中日程計画表!$BW:$BW,MATCH(新11月24日契約対象!$B38,中日程計画表!$GM:$GM,0))</f>
        <v>#N/A</v>
      </c>
      <c r="E38" s="346">
        <f>SUMIFS(ガントチャート!$K:$K,ガントチャート!$C:$C,新11月24日契約対象!$B38)</f>
        <v>0</v>
      </c>
    </row>
    <row r="39" spans="1:5">
      <c r="A39" s="336">
        <v>38</v>
      </c>
      <c r="B39" s="336" t="s">
        <v>324</v>
      </c>
      <c r="C39" s="336" t="s">
        <v>325</v>
      </c>
      <c r="D39" s="345" t="e">
        <f>INDEX(中日程計画表!$BW:$BW,MATCH(新11月24日契約対象!$B39,中日程計画表!$GM:$GM,0))</f>
        <v>#N/A</v>
      </c>
      <c r="E39" s="346">
        <f>SUMIFS(ガントチャート!$K:$K,ガントチャート!$C:$C,新11月24日契約対象!$B39)</f>
        <v>0</v>
      </c>
    </row>
    <row r="40" spans="1:5">
      <c r="A40" s="336">
        <v>39</v>
      </c>
      <c r="B40" s="336" t="s">
        <v>326</v>
      </c>
      <c r="C40" s="336" t="s">
        <v>327</v>
      </c>
      <c r="D40" s="345" t="e">
        <f>INDEX(中日程計画表!$BW:$BW,MATCH(新11月24日契約対象!$B40,中日程計画表!$GM:$GM,0))</f>
        <v>#N/A</v>
      </c>
      <c r="E40" s="346">
        <f>SUMIFS(ガントチャート!$K:$K,ガントチャート!$C:$C,新11月24日契約対象!$B40)</f>
        <v>0</v>
      </c>
    </row>
    <row r="41" spans="1:5">
      <c r="A41" s="336">
        <v>40</v>
      </c>
      <c r="B41" s="336" t="s">
        <v>328</v>
      </c>
      <c r="C41" s="336" t="s">
        <v>329</v>
      </c>
      <c r="D41" s="345" t="e">
        <f>INDEX(中日程計画表!$BW:$BW,MATCH(新11月24日契約対象!$B41,中日程計画表!$GM:$GM,0))</f>
        <v>#N/A</v>
      </c>
      <c r="E41" s="346">
        <f>SUMIFS(ガントチャート!$K:$K,ガントチャート!$C:$C,新11月24日契約対象!$B41)</f>
        <v>0</v>
      </c>
    </row>
    <row r="42" spans="1:5">
      <c r="A42" s="336">
        <v>41</v>
      </c>
      <c r="B42" s="336" t="s">
        <v>377</v>
      </c>
      <c r="C42" s="336" t="s">
        <v>330</v>
      </c>
      <c r="D42" s="345" t="e">
        <f>INDEX(中日程計画表!$BW:$BW,MATCH(新11月24日契約対象!$B42,中日程計画表!$GM:$GM,0))</f>
        <v>#N/A</v>
      </c>
      <c r="E42" s="346">
        <f>SUMIFS(ガントチャート!$K:$K,ガントチャート!$C:$C,新11月24日契約対象!$B42)</f>
        <v>0</v>
      </c>
    </row>
    <row r="43" spans="1:5">
      <c r="A43" s="336">
        <v>42</v>
      </c>
      <c r="B43" s="336" t="s">
        <v>331</v>
      </c>
      <c r="C43" s="336" t="s">
        <v>332</v>
      </c>
      <c r="D43" s="345" t="e">
        <f>INDEX(中日程計画表!$BW:$BW,MATCH(新11月24日契約対象!$B43,中日程計画表!$GM:$GM,0))</f>
        <v>#N/A</v>
      </c>
      <c r="E43" s="346">
        <f>SUMIFS(ガントチャート!$K:$K,ガントチャート!$C:$C,新11月24日契約対象!$B43)</f>
        <v>0</v>
      </c>
    </row>
    <row r="44" spans="1:5">
      <c r="A44" s="336">
        <v>43</v>
      </c>
      <c r="B44" s="336" t="s">
        <v>333</v>
      </c>
      <c r="C44" s="336" t="s">
        <v>334</v>
      </c>
      <c r="D44" s="345" t="e">
        <f>INDEX(中日程計画表!$BW:$BW,MATCH(新11月24日契約対象!$B44,中日程計画表!$GM:$GM,0))</f>
        <v>#N/A</v>
      </c>
      <c r="E44" s="346">
        <f>SUMIFS(ガントチャート!$K:$K,ガントチャート!$C:$C,新11月24日契約対象!$B44)</f>
        <v>0</v>
      </c>
    </row>
    <row r="45" spans="1:5">
      <c r="A45" s="336">
        <v>44</v>
      </c>
      <c r="B45" s="336" t="s">
        <v>335</v>
      </c>
      <c r="C45" s="336" t="s">
        <v>336</v>
      </c>
      <c r="D45" s="345" t="e">
        <f>INDEX(中日程計画表!$BW:$BW,MATCH(新11月24日契約対象!$B45,中日程計画表!$GM:$GM,0))</f>
        <v>#N/A</v>
      </c>
      <c r="E45" s="346">
        <f>SUMIFS(ガントチャート!$K:$K,ガントチャート!$C:$C,新11月24日契約対象!$B45)</f>
        <v>0</v>
      </c>
    </row>
    <row r="46" spans="1:5">
      <c r="A46" s="336">
        <v>45</v>
      </c>
      <c r="B46" s="336" t="s">
        <v>337</v>
      </c>
      <c r="C46" s="336" t="s">
        <v>338</v>
      </c>
      <c r="D46" s="345" t="e">
        <f>INDEX(中日程計画表!$BW:$BW,MATCH(新11月24日契約対象!$B46,中日程計画表!$GM:$GM,0))</f>
        <v>#N/A</v>
      </c>
      <c r="E46" s="346">
        <f>SUMIFS(ガントチャート!$K:$K,ガントチャート!$C:$C,新11月24日契約対象!$B46)</f>
        <v>0</v>
      </c>
    </row>
    <row r="47" spans="1:5">
      <c r="A47" s="336">
        <v>46</v>
      </c>
      <c r="B47" s="336" t="s">
        <v>339</v>
      </c>
      <c r="C47" s="336" t="s">
        <v>340</v>
      </c>
      <c r="D47" s="345" t="e">
        <f>INDEX(中日程計画表!$BW:$BW,MATCH(新11月24日契約対象!$B47,中日程計画表!$GM:$GM,0))</f>
        <v>#N/A</v>
      </c>
      <c r="E47" s="346">
        <f>SUMIFS(ガントチャート!$K:$K,ガントチャート!$C:$C,新11月24日契約対象!$B47)</f>
        <v>0</v>
      </c>
    </row>
    <row r="48" spans="1:5">
      <c r="A48" s="336">
        <v>47</v>
      </c>
      <c r="B48" s="336" t="s">
        <v>341</v>
      </c>
      <c r="C48" s="336" t="s">
        <v>342</v>
      </c>
      <c r="D48" s="345" t="e">
        <f>INDEX(中日程計画表!$BW:$BW,MATCH(新11月24日契約対象!$B48,中日程計画表!$GM:$GM,0))</f>
        <v>#N/A</v>
      </c>
      <c r="E48" s="346">
        <f>SUMIFS(ガントチャート!$K:$K,ガントチャート!$C:$C,新11月24日契約対象!$B48)</f>
        <v>0</v>
      </c>
    </row>
    <row r="49" spans="5:5">
      <c r="E49" s="347">
        <f>SUM(E2:E48)</f>
        <v>0</v>
      </c>
    </row>
  </sheetData>
  <autoFilter ref="B1:E49"/>
  <phoneticPr fontId="4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CFABFFC5-127D-4F2D-A673-AE96D49D450B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E2:E43</xm:sqref>
        </x14:conditionalFormatting>
        <x14:conditionalFormatting xmlns:xm="http://schemas.microsoft.com/office/excel/2006/main">
          <x14:cfRule type="iconSet" priority="2037" id="{789B36EE-635D-4ECD-9B3C-9B3B9CBD07D4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E44:E48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25"/>
  <sheetViews>
    <sheetView zoomScaleNormal="100" workbookViewId="0"/>
  </sheetViews>
  <sheetFormatPr defaultRowHeight="13.5"/>
  <cols>
    <col min="1" max="1" width="5.25" bestFit="1" customWidth="1"/>
    <col min="2" max="2" width="19.125" bestFit="1" customWidth="1"/>
    <col min="3" max="3" width="32.75" bestFit="1" customWidth="1"/>
    <col min="4" max="4" width="11" bestFit="1" customWidth="1"/>
  </cols>
  <sheetData>
    <row r="1" spans="1:5">
      <c r="A1" s="335" t="s">
        <v>388</v>
      </c>
      <c r="B1" s="335" t="s">
        <v>379</v>
      </c>
      <c r="C1" s="335" t="s">
        <v>115</v>
      </c>
      <c r="D1" s="335" t="s">
        <v>386</v>
      </c>
      <c r="E1" s="335" t="s">
        <v>387</v>
      </c>
    </row>
    <row r="2" spans="1:5">
      <c r="A2" s="336">
        <v>1</v>
      </c>
      <c r="B2" s="336" t="s">
        <v>204</v>
      </c>
      <c r="C2" s="336" t="s">
        <v>205</v>
      </c>
      <c r="D2" s="345" t="e">
        <f>INDEX(中日程計画表!$BW:$BW,MATCH($B2,中日程計画表!$GM:$GM,0))</f>
        <v>#N/A</v>
      </c>
      <c r="E2" s="346">
        <f>SUMIFS(ガントチャート!$K:$K,ガントチャート!$C:$C,$B2)</f>
        <v>0</v>
      </c>
    </row>
    <row r="3" spans="1:5">
      <c r="A3" s="336">
        <v>2</v>
      </c>
      <c r="B3" s="336" t="s">
        <v>206</v>
      </c>
      <c r="C3" s="336" t="s">
        <v>207</v>
      </c>
      <c r="D3" s="345" t="e">
        <f>INDEX(中日程計画表!$BW:$BW,MATCH($B3,中日程計画表!$GM:$GM,0))</f>
        <v>#N/A</v>
      </c>
      <c r="E3" s="346">
        <f>SUMIFS(ガントチャート!$K:$K,ガントチャート!$C:$C,$B3)</f>
        <v>0</v>
      </c>
    </row>
    <row r="4" spans="1:5">
      <c r="A4" s="336">
        <v>3</v>
      </c>
      <c r="B4" s="336" t="s">
        <v>208</v>
      </c>
      <c r="C4" s="336" t="s">
        <v>209</v>
      </c>
      <c r="D4" s="345" t="e">
        <f>INDEX(中日程計画表!$BW:$BW,MATCH($B4,中日程計画表!$GM:$GM,0))</f>
        <v>#N/A</v>
      </c>
      <c r="E4" s="346">
        <f>SUMIFS(ガントチャート!$K:$K,ガントチャート!$C:$C,$B4)</f>
        <v>0</v>
      </c>
    </row>
    <row r="5" spans="1:5">
      <c r="A5" s="336">
        <v>4</v>
      </c>
      <c r="B5" s="336" t="s">
        <v>214</v>
      </c>
      <c r="C5" s="336" t="s">
        <v>215</v>
      </c>
      <c r="D5" s="345" t="e">
        <f>INDEX(中日程計画表!$BW:$BW,MATCH($B5,中日程計画表!$GM:$GM,0))</f>
        <v>#N/A</v>
      </c>
      <c r="E5" s="346">
        <f>SUMIFS(ガントチャート!$K:$K,ガントチャート!$C:$C,$B5)</f>
        <v>0</v>
      </c>
    </row>
    <row r="6" spans="1:5">
      <c r="A6" s="336">
        <v>5</v>
      </c>
      <c r="B6" s="336" t="s">
        <v>216</v>
      </c>
      <c r="C6" s="336" t="s">
        <v>217</v>
      </c>
      <c r="D6" s="345" t="e">
        <f>INDEX(中日程計画表!$BW:$BW,MATCH($B6,中日程計画表!$GM:$GM,0))</f>
        <v>#N/A</v>
      </c>
      <c r="E6" s="346">
        <f>SUMIFS(ガントチャート!$K:$K,ガントチャート!$C:$C,$B6)</f>
        <v>0</v>
      </c>
    </row>
    <row r="7" spans="1:5">
      <c r="A7" s="336">
        <v>6</v>
      </c>
      <c r="B7" s="336" t="s">
        <v>218</v>
      </c>
      <c r="C7" s="336" t="s">
        <v>219</v>
      </c>
      <c r="D7" s="345" t="e">
        <f>INDEX(中日程計画表!$BW:$BW,MATCH($B7,中日程計画表!$GM:$GM,0))</f>
        <v>#N/A</v>
      </c>
      <c r="E7" s="346">
        <f>SUMIFS(ガントチャート!$K:$K,ガントチャート!$C:$C,$B7)</f>
        <v>0</v>
      </c>
    </row>
    <row r="8" spans="1:5">
      <c r="A8" s="336">
        <v>7</v>
      </c>
      <c r="B8" s="336" t="s">
        <v>220</v>
      </c>
      <c r="C8" s="336" t="s">
        <v>221</v>
      </c>
      <c r="D8" s="345" t="e">
        <f>INDEX(中日程計画表!$BW:$BW,MATCH($B8,中日程計画表!$GM:$GM,0))</f>
        <v>#N/A</v>
      </c>
      <c r="E8" s="346">
        <f>SUMIFS(ガントチャート!$K:$K,ガントチャート!$C:$C,$B8)</f>
        <v>0</v>
      </c>
    </row>
    <row r="9" spans="1:5">
      <c r="A9" s="336">
        <v>8</v>
      </c>
      <c r="B9" s="336" t="s">
        <v>222</v>
      </c>
      <c r="C9" s="336" t="s">
        <v>223</v>
      </c>
      <c r="D9" s="345" t="e">
        <f>INDEX(中日程計画表!$BW:$BW,MATCH($B9,中日程計画表!$GM:$GM,0))</f>
        <v>#N/A</v>
      </c>
      <c r="E9" s="346">
        <f>SUMIFS(ガントチャート!$K:$K,ガントチャート!$C:$C,$B9)</f>
        <v>0</v>
      </c>
    </row>
    <row r="10" spans="1:5">
      <c r="A10" s="336">
        <v>9</v>
      </c>
      <c r="B10" s="336" t="s">
        <v>224</v>
      </c>
      <c r="C10" s="336" t="s">
        <v>225</v>
      </c>
      <c r="D10" s="345" t="e">
        <f>INDEX(中日程計画表!$BW:$BW,MATCH($B10,中日程計画表!$GM:$GM,0))</f>
        <v>#N/A</v>
      </c>
      <c r="E10" s="346">
        <f>SUMIFS(ガントチャート!$K:$K,ガントチャート!$C:$C,$B10)</f>
        <v>0</v>
      </c>
    </row>
    <row r="11" spans="1:5">
      <c r="A11" s="336">
        <v>10</v>
      </c>
      <c r="B11" s="336" t="s">
        <v>228</v>
      </c>
      <c r="C11" s="336" t="s">
        <v>229</v>
      </c>
      <c r="D11" s="345" t="e">
        <f>INDEX(中日程計画表!$BW:$BW,MATCH($B11,中日程計画表!$GM:$GM,0))</f>
        <v>#N/A</v>
      </c>
      <c r="E11" s="346">
        <f>SUMIFS(ガントチャート!$K:$K,ガントチャート!$C:$C,$B11)</f>
        <v>0</v>
      </c>
    </row>
    <row r="12" spans="1:5">
      <c r="A12" s="336">
        <v>11</v>
      </c>
      <c r="B12" s="336" t="s">
        <v>238</v>
      </c>
      <c r="C12" s="336" t="s">
        <v>239</v>
      </c>
      <c r="D12" s="345" t="e">
        <f>INDEX(中日程計画表!$BW:$BW,MATCH($B12,中日程計画表!$GM:$GM,0))</f>
        <v>#N/A</v>
      </c>
      <c r="E12" s="346">
        <f>SUMIFS(ガントチャート!$K:$K,ガントチャート!$C:$C,$B12)</f>
        <v>0</v>
      </c>
    </row>
    <row r="13" spans="1:5">
      <c r="A13" s="336">
        <v>12</v>
      </c>
      <c r="B13" s="336" t="s">
        <v>244</v>
      </c>
      <c r="C13" s="336" t="s">
        <v>245</v>
      </c>
      <c r="D13" s="345" t="e">
        <f>INDEX(中日程計画表!$BW:$BW,MATCH($B13,中日程計画表!$GM:$GM,0))</f>
        <v>#N/A</v>
      </c>
      <c r="E13" s="346">
        <f>SUMIFS(ガントチャート!$K:$K,ガントチャート!$C:$C,$B13)</f>
        <v>0</v>
      </c>
    </row>
    <row r="14" spans="1:5">
      <c r="A14" s="336">
        <v>13</v>
      </c>
      <c r="B14" s="336" t="s">
        <v>250</v>
      </c>
      <c r="C14" s="336" t="s">
        <v>251</v>
      </c>
      <c r="D14" s="345" t="e">
        <f>INDEX(中日程計画表!$BW:$BW,MATCH($B14,中日程計画表!$GM:$GM,0))</f>
        <v>#N/A</v>
      </c>
      <c r="E14" s="346">
        <f>SUMIFS(ガントチャート!$K:$K,ガントチャート!$C:$C,$B14)</f>
        <v>0</v>
      </c>
    </row>
    <row r="15" spans="1:5">
      <c r="A15" s="336">
        <v>14</v>
      </c>
      <c r="B15" s="336" t="s">
        <v>252</v>
      </c>
      <c r="C15" s="336" t="s">
        <v>253</v>
      </c>
      <c r="D15" s="345" t="e">
        <f>INDEX(中日程計画表!$BW:$BW,MATCH($B15,中日程計画表!$GM:$GM,0))</f>
        <v>#N/A</v>
      </c>
      <c r="E15" s="346">
        <f>SUMIFS(ガントチャート!$K:$K,ガントチャート!$C:$C,$B15)</f>
        <v>0</v>
      </c>
    </row>
    <row r="16" spans="1:5">
      <c r="A16" s="336">
        <v>15</v>
      </c>
      <c r="B16" s="336" t="s">
        <v>254</v>
      </c>
      <c r="C16" s="336" t="s">
        <v>255</v>
      </c>
      <c r="D16" s="345" t="e">
        <f>INDEX(中日程計画表!$BW:$BW,MATCH($B16,中日程計画表!$GM:$GM,0))</f>
        <v>#N/A</v>
      </c>
      <c r="E16" s="346">
        <f>SUMIFS(ガントチャート!$K:$K,ガントチャート!$C:$C,$B16)</f>
        <v>0</v>
      </c>
    </row>
    <row r="17" spans="1:5">
      <c r="A17" s="336">
        <v>16</v>
      </c>
      <c r="B17" s="336" t="s">
        <v>258</v>
      </c>
      <c r="C17" s="336" t="s">
        <v>259</v>
      </c>
      <c r="D17" s="345" t="e">
        <f>INDEX(中日程計画表!$BW:$BW,MATCH($B17,中日程計画表!$GM:$GM,0))</f>
        <v>#N/A</v>
      </c>
      <c r="E17" s="346">
        <f>SUMIFS(ガントチャート!$K:$K,ガントチャート!$C:$C,$B17)</f>
        <v>0</v>
      </c>
    </row>
    <row r="18" spans="1:5">
      <c r="A18" s="336">
        <v>17</v>
      </c>
      <c r="B18" s="336" t="s">
        <v>260</v>
      </c>
      <c r="C18" s="336" t="s">
        <v>261</v>
      </c>
      <c r="D18" s="345" t="e">
        <f>INDEX(中日程計画表!$BW:$BW,MATCH($B18,中日程計画表!$GM:$GM,0))</f>
        <v>#N/A</v>
      </c>
      <c r="E18" s="346">
        <f>SUMIFS(ガントチャート!$K:$K,ガントチャート!$C:$C,$B18)</f>
        <v>0</v>
      </c>
    </row>
    <row r="19" spans="1:5">
      <c r="A19" s="336">
        <v>18</v>
      </c>
      <c r="B19" s="336" t="s">
        <v>262</v>
      </c>
      <c r="C19" s="336" t="s">
        <v>263</v>
      </c>
      <c r="D19" s="345" t="e">
        <f>INDEX(中日程計画表!$BW:$BW,MATCH($B19,中日程計画表!$GM:$GM,0))</f>
        <v>#N/A</v>
      </c>
      <c r="E19" s="346">
        <f>SUMIFS(ガントチャート!$K:$K,ガントチャート!$C:$C,$B19)</f>
        <v>0</v>
      </c>
    </row>
    <row r="20" spans="1:5">
      <c r="A20" s="336">
        <v>19</v>
      </c>
      <c r="B20" s="336" t="s">
        <v>264</v>
      </c>
      <c r="C20" s="336" t="s">
        <v>265</v>
      </c>
      <c r="D20" s="345" t="e">
        <f>INDEX(中日程計画表!$BW:$BW,MATCH($B20,中日程計画表!$GM:$GM,0))</f>
        <v>#N/A</v>
      </c>
      <c r="E20" s="346">
        <f>SUMIFS(ガントチャート!$K:$K,ガントチャート!$C:$C,$B20)</f>
        <v>0</v>
      </c>
    </row>
    <row r="21" spans="1:5">
      <c r="A21" s="336">
        <v>20</v>
      </c>
      <c r="B21" s="336" t="s">
        <v>270</v>
      </c>
      <c r="C21" s="336" t="s">
        <v>271</v>
      </c>
      <c r="D21" s="345" t="e">
        <f>INDEX(中日程計画表!$BW:$BW,MATCH($B21,中日程計画表!$GM:$GM,0))</f>
        <v>#N/A</v>
      </c>
      <c r="E21" s="346">
        <f>SUMIFS(ガントチャート!$K:$K,ガントチャート!$C:$C,$B21)</f>
        <v>0</v>
      </c>
    </row>
    <row r="22" spans="1:5">
      <c r="A22" s="336">
        <v>21</v>
      </c>
      <c r="B22" s="336" t="s">
        <v>274</v>
      </c>
      <c r="C22" s="336" t="s">
        <v>275</v>
      </c>
      <c r="D22" s="345" t="e">
        <f>INDEX(中日程計画表!$BW:$BW,MATCH($B22,中日程計画表!$GM:$GM,0))</f>
        <v>#N/A</v>
      </c>
      <c r="E22" s="346">
        <f>SUMIFS(ガントチャート!$K:$K,ガントチャート!$C:$C,$B22)</f>
        <v>0</v>
      </c>
    </row>
    <row r="23" spans="1:5">
      <c r="A23" s="336">
        <v>22</v>
      </c>
      <c r="B23" s="336" t="s">
        <v>276</v>
      </c>
      <c r="C23" s="336" t="s">
        <v>277</v>
      </c>
      <c r="D23" s="345" t="e">
        <f>INDEX(中日程計画表!$BW:$BW,MATCH($B23,中日程計画表!$GM:$GM,0))</f>
        <v>#N/A</v>
      </c>
      <c r="E23" s="346">
        <f>SUMIFS(ガントチャート!$K:$K,ガントチャート!$C:$C,$B23)</f>
        <v>0</v>
      </c>
    </row>
    <row r="24" spans="1:5">
      <c r="A24" s="336">
        <v>23</v>
      </c>
      <c r="B24" s="336" t="s">
        <v>284</v>
      </c>
      <c r="C24" s="336" t="s">
        <v>285</v>
      </c>
      <c r="D24" s="345" t="e">
        <f>INDEX(中日程計画表!$BW:$BW,MATCH($B24,中日程計画表!$GM:$GM,0))</f>
        <v>#N/A</v>
      </c>
      <c r="E24" s="346">
        <f>SUMIFS(ガントチャート!$K:$K,ガントチャート!$C:$C,$B24)</f>
        <v>0</v>
      </c>
    </row>
    <row r="25" spans="1:5">
      <c r="E25" s="347">
        <f>SUM(E2:E24)</f>
        <v>0</v>
      </c>
    </row>
  </sheetData>
  <phoneticPr fontId="4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038" id="{33229C90-7C05-4E03-AB1B-151B67FC8C8F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Symbols2" iconId="2"/>
              <x14:cfIcon iconSet="3Symbols2" iconId="1"/>
              <x14:cfIcon iconSet="3Symbols2" iconId="0"/>
            </x14:iconSet>
          </x14:cfRule>
          <xm:sqref>E2:E24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9"/>
  <sheetViews>
    <sheetView zoomScale="115" zoomScaleNormal="115" workbookViewId="0"/>
  </sheetViews>
  <sheetFormatPr defaultRowHeight="13.5"/>
  <cols>
    <col min="1" max="1" width="3.75" customWidth="1"/>
    <col min="12" max="20" width="0" hidden="1" customWidth="1"/>
  </cols>
  <sheetData>
    <row r="1" spans="1:23">
      <c r="A1" t="s">
        <v>483</v>
      </c>
    </row>
    <row r="3" spans="1:23">
      <c r="A3" t="s">
        <v>536</v>
      </c>
    </row>
    <row r="4" spans="1:23">
      <c r="B4" s="593"/>
      <c r="C4" s="590" t="s">
        <v>530</v>
      </c>
      <c r="D4" s="591"/>
      <c r="E4" s="592"/>
      <c r="F4" s="590" t="s">
        <v>487</v>
      </c>
      <c r="G4" s="591"/>
      <c r="H4" s="592"/>
      <c r="I4" s="590" t="s">
        <v>488</v>
      </c>
      <c r="J4" s="591"/>
      <c r="K4" s="592"/>
      <c r="L4" s="590" t="s">
        <v>489</v>
      </c>
      <c r="M4" s="591"/>
      <c r="N4" s="592"/>
      <c r="O4" s="590" t="s">
        <v>490</v>
      </c>
      <c r="P4" s="591"/>
      <c r="Q4" s="592"/>
      <c r="R4" s="590" t="s">
        <v>28</v>
      </c>
      <c r="S4" s="591"/>
      <c r="T4" s="592"/>
      <c r="U4" s="590" t="s">
        <v>39</v>
      </c>
      <c r="V4" s="591"/>
      <c r="W4" s="592"/>
    </row>
    <row r="5" spans="1:23">
      <c r="B5" s="594"/>
      <c r="C5" s="358" t="s">
        <v>531</v>
      </c>
      <c r="D5" s="358" t="s">
        <v>532</v>
      </c>
      <c r="E5" s="358" t="s">
        <v>533</v>
      </c>
      <c r="F5" s="358" t="s">
        <v>531</v>
      </c>
      <c r="G5" s="358" t="s">
        <v>532</v>
      </c>
      <c r="H5" s="358" t="s">
        <v>533</v>
      </c>
      <c r="I5" s="358" t="s">
        <v>531</v>
      </c>
      <c r="J5" s="358" t="s">
        <v>532</v>
      </c>
      <c r="K5" s="358" t="s">
        <v>533</v>
      </c>
      <c r="L5" s="358" t="s">
        <v>531</v>
      </c>
      <c r="M5" s="358" t="s">
        <v>532</v>
      </c>
      <c r="N5" s="358" t="s">
        <v>533</v>
      </c>
      <c r="O5" s="358" t="s">
        <v>531</v>
      </c>
      <c r="P5" s="358" t="s">
        <v>532</v>
      </c>
      <c r="Q5" s="358" t="s">
        <v>533</v>
      </c>
      <c r="R5" s="358" t="s">
        <v>531</v>
      </c>
      <c r="S5" s="358" t="s">
        <v>532</v>
      </c>
      <c r="T5" s="358" t="s">
        <v>533</v>
      </c>
      <c r="U5" s="358" t="s">
        <v>531</v>
      </c>
      <c r="V5" s="358" t="s">
        <v>532</v>
      </c>
      <c r="W5" s="358" t="s">
        <v>533</v>
      </c>
    </row>
    <row r="6" spans="1:23">
      <c r="B6" s="356"/>
      <c r="C6" s="357">
        <f>SUMIF(中日程計画表!$GU$7:$GU$606,進捗管理!B6,中日程計画表!$GV$7:$GV$606)</f>
        <v>0</v>
      </c>
      <c r="D6" s="357">
        <f>SUMIF(中日程計画表!$GU$7:$GU$606,進捗管理!B6,中日程計画表!$GW$7:$GW$606)</f>
        <v>0</v>
      </c>
      <c r="E6" s="357">
        <f>SUMIF(中日程計画表!$GU$7:$GU$606,進捗管理!B6,中日程計画表!$GX$7:$GX$606)</f>
        <v>0</v>
      </c>
      <c r="F6" s="357">
        <f>SUMIF(中日程計画表!$GY$7:$GY$606,進捗管理!B6,中日程計画表!$GZ$7:$GZ$606)</f>
        <v>0</v>
      </c>
      <c r="G6" s="357">
        <f>SUMIF(中日程計画表!$GY$7:$GY$606,進捗管理!B6,中日程計画表!$HA$7:$HA$606)</f>
        <v>0</v>
      </c>
      <c r="H6" s="357">
        <f>SUMIF(中日程計画表!$GY$7:$GY$606,進捗管理!B6,中日程計画表!$HB$7:$HB$606)</f>
        <v>0</v>
      </c>
      <c r="I6" s="357">
        <f>SUMIF(中日程計画表!$HC$7:$HC$606,進捗管理!B6,中日程計画表!$HD$7:$HD$606)</f>
        <v>0</v>
      </c>
      <c r="J6" s="357">
        <f>SUMIF(中日程計画表!$HC$7:$HC$606,進捗管理!B6,中日程計画表!$HE$7:$HE$606)</f>
        <v>0</v>
      </c>
      <c r="K6" s="357">
        <f>SUMIF(中日程計画表!$HC$7:$HC$606,進捗管理!B6,中日程計画表!$HF$7:$HF$606)</f>
        <v>0</v>
      </c>
      <c r="L6" s="357">
        <f>SUMIF(中日程計画表!$HG$7:$HG$606,進捗管理!B6,中日程計画表!$HH$7:$HH$606)</f>
        <v>0</v>
      </c>
      <c r="M6" s="357">
        <f>SUMIF(中日程計画表!$HG$7:$HG$606,進捗管理!B6,中日程計画表!$HI$7:$HI$606)</f>
        <v>0</v>
      </c>
      <c r="N6" s="357">
        <f>SUMIF(中日程計画表!$HG$7:$HG$606,進捗管理!B6,中日程計画表!$HJ$7:$HJ$606)</f>
        <v>0</v>
      </c>
      <c r="O6" s="357">
        <f>SUMIF(中日程計画表!$HK$7:$HK$606,進捗管理!B6,中日程計画表!$HL$7:$HL$606)</f>
        <v>0</v>
      </c>
      <c r="P6" s="357">
        <f>SUMIF(中日程計画表!$HK$7:$HK$606,進捗管理!B6,中日程計画表!$HM$7:$HM$606)</f>
        <v>0</v>
      </c>
      <c r="Q6" s="357">
        <f>SUMIF(中日程計画表!$HK$7:$HK$606,進捗管理!B6,中日程計画表!$HN$7:$HN$606)</f>
        <v>0</v>
      </c>
      <c r="R6" s="357">
        <f>SUMIF(中日程計画表!$HO$7:$HO$606,進捗管理!B6,中日程計画表!$HP$7:$HP$606)</f>
        <v>0</v>
      </c>
      <c r="S6" s="357">
        <f>SUMIF(中日程計画表!$HO$7:$HO$606,進捗管理!B6,中日程計画表!$HQ$7:$HQ$606)</f>
        <v>0</v>
      </c>
      <c r="T6" s="357">
        <f>SUMIF(中日程計画表!$HO$7:$HO$606,進捗管理!B6,中日程計画表!$HR$7:$HR$606)</f>
        <v>0</v>
      </c>
      <c r="U6" s="357">
        <f t="shared" ref="U6:U19" si="0">C6+F6+I6+L6+O6+R6</f>
        <v>0</v>
      </c>
      <c r="V6" s="357">
        <f t="shared" ref="V6:V19" si="1">D6+G6+J6+M6+P6+S6</f>
        <v>0</v>
      </c>
      <c r="W6" s="357">
        <f t="shared" ref="W6:W19" si="2">E6+H6+K6+N6+Q6+T6</f>
        <v>0</v>
      </c>
    </row>
    <row r="7" spans="1:23">
      <c r="B7" s="363"/>
      <c r="C7" s="357">
        <f>SUMIF(中日程計画表!$GU$7:$GU$606,進捗管理!B7,中日程計画表!$GV$7:$GV$606)</f>
        <v>0</v>
      </c>
      <c r="D7" s="357">
        <f>SUMIF(中日程計画表!$GU$7:$GU$606,進捗管理!B7,中日程計画表!$GW$7:$GW$606)</f>
        <v>0</v>
      </c>
      <c r="E7" s="357">
        <f>SUMIF(中日程計画表!$GU$7:$GU$606,進捗管理!B7,中日程計画表!$GX$7:$GX$606)</f>
        <v>0</v>
      </c>
      <c r="F7" s="357">
        <f>SUMIF(中日程計画表!$GY$7:$GY$606,進捗管理!B7,中日程計画表!$GZ$7:$GZ$606)</f>
        <v>0</v>
      </c>
      <c r="G7" s="357">
        <f>SUMIF(中日程計画表!$GY$7:$GY$606,進捗管理!B7,中日程計画表!$HA$7:$HA$606)</f>
        <v>0</v>
      </c>
      <c r="H7" s="357">
        <f>SUMIF(中日程計画表!$GY$7:$GY$606,進捗管理!B7,中日程計画表!$HB$7:$HB$606)</f>
        <v>0</v>
      </c>
      <c r="I7" s="357">
        <f>SUMIF(中日程計画表!$HC$7:$HC$606,進捗管理!B7,中日程計画表!$HD$7:$HD$606)</f>
        <v>0</v>
      </c>
      <c r="J7" s="357">
        <f>SUMIF(中日程計画表!$HC$7:$HC$606,進捗管理!B7,中日程計画表!$HE$7:$HE$606)</f>
        <v>0</v>
      </c>
      <c r="K7" s="357">
        <f>SUMIF(中日程計画表!$HC$7:$HC$606,進捗管理!B7,中日程計画表!$HF$7:$HF$606)</f>
        <v>0</v>
      </c>
      <c r="L7" s="357">
        <f>SUMIF(中日程計画表!$HG$7:$HG$606,進捗管理!B7,中日程計画表!$HH$7:$HH$606)</f>
        <v>0</v>
      </c>
      <c r="M7" s="357">
        <f>SUMIF(中日程計画表!$HG$7:$HG$606,進捗管理!B7,中日程計画表!$HI$7:$HI$606)</f>
        <v>0</v>
      </c>
      <c r="N7" s="357">
        <f>SUMIF(中日程計画表!$HG$7:$HG$606,進捗管理!B7,中日程計画表!$HJ$7:$HJ$606)</f>
        <v>0</v>
      </c>
      <c r="O7" s="357">
        <f>SUMIF(中日程計画表!$HK$7:$HK$606,進捗管理!B7,中日程計画表!$HL$7:$HL$606)</f>
        <v>0</v>
      </c>
      <c r="P7" s="357">
        <f>SUMIF(中日程計画表!$HK$7:$HK$606,進捗管理!B7,中日程計画表!$HM$7:$HM$606)</f>
        <v>0</v>
      </c>
      <c r="Q7" s="357">
        <f>SUMIF(中日程計画表!$HK$7:$HK$606,進捗管理!B7,中日程計画表!$HN$7:$HN$606)</f>
        <v>0</v>
      </c>
      <c r="R7" s="357">
        <f>SUMIF(中日程計画表!$HO$7:$HO$606,進捗管理!B7,中日程計画表!$HP$7:$HP$606)</f>
        <v>0</v>
      </c>
      <c r="S7" s="357">
        <f>SUMIF(中日程計画表!$HO$7:$HO$606,進捗管理!B7,中日程計画表!$HQ$7:$HQ$606)</f>
        <v>0</v>
      </c>
      <c r="T7" s="357">
        <f>SUMIF(中日程計画表!$HO$7:$HO$606,進捗管理!B7,中日程計画表!$HR$7:$HR$606)</f>
        <v>0</v>
      </c>
      <c r="U7" s="357">
        <f t="shared" si="0"/>
        <v>0</v>
      </c>
      <c r="V7" s="357">
        <f t="shared" si="1"/>
        <v>0</v>
      </c>
      <c r="W7" s="357">
        <f t="shared" si="2"/>
        <v>0</v>
      </c>
    </row>
    <row r="8" spans="1:23">
      <c r="B8" s="356"/>
      <c r="C8" s="357">
        <f>SUMIF(中日程計画表!$GU$7:$GU$606,進捗管理!B8,中日程計画表!$GV$7:$GV$606)</f>
        <v>0</v>
      </c>
      <c r="D8" s="357">
        <f>SUMIF(中日程計画表!$GU$7:$GU$606,進捗管理!B8,中日程計画表!$GW$7:$GW$606)</f>
        <v>0</v>
      </c>
      <c r="E8" s="357">
        <f>SUMIF(中日程計画表!$GU$7:$GU$606,進捗管理!B8,中日程計画表!$GX$7:$GX$606)</f>
        <v>0</v>
      </c>
      <c r="F8" s="357">
        <f>SUMIF(中日程計画表!$GY$7:$GY$606,進捗管理!B8,中日程計画表!$GZ$7:$GZ$606)</f>
        <v>0</v>
      </c>
      <c r="G8" s="357">
        <f>SUMIF(中日程計画表!$GY$7:$GY$606,進捗管理!B8,中日程計画表!$HA$7:$HA$606)</f>
        <v>0</v>
      </c>
      <c r="H8" s="357">
        <f>SUMIF(中日程計画表!$GY$7:$GY$606,進捗管理!B8,中日程計画表!$HB$7:$HB$606)</f>
        <v>0</v>
      </c>
      <c r="I8" s="357">
        <f>SUMIF(中日程計画表!$HC$7:$HC$606,進捗管理!B8,中日程計画表!$HD$7:$HD$606)</f>
        <v>0</v>
      </c>
      <c r="J8" s="357">
        <f>SUMIF(中日程計画表!$HC$7:$HC$606,進捗管理!B8,中日程計画表!$HE$7:$HE$606)</f>
        <v>0</v>
      </c>
      <c r="K8" s="357">
        <f>SUMIF(中日程計画表!$HC$7:$HC$606,進捗管理!B8,中日程計画表!$HF$7:$HF$606)</f>
        <v>0</v>
      </c>
      <c r="L8" s="357">
        <f>SUMIF(中日程計画表!$HG$7:$HG$606,進捗管理!B8,中日程計画表!$HH$7:$HH$606)</f>
        <v>0</v>
      </c>
      <c r="M8" s="357">
        <f>SUMIF(中日程計画表!$HG$7:$HG$606,進捗管理!B8,中日程計画表!$HI$7:$HI$606)</f>
        <v>0</v>
      </c>
      <c r="N8" s="357">
        <f>SUMIF(中日程計画表!$HG$7:$HG$606,進捗管理!B8,中日程計画表!$HJ$7:$HJ$606)</f>
        <v>0</v>
      </c>
      <c r="O8" s="357">
        <f>SUMIF(中日程計画表!$HK$7:$HK$606,進捗管理!B8,中日程計画表!$HL$7:$HL$606)</f>
        <v>0</v>
      </c>
      <c r="P8" s="357">
        <f>SUMIF(中日程計画表!$HK$7:$HK$606,進捗管理!B8,中日程計画表!$HM$7:$HM$606)</f>
        <v>0</v>
      </c>
      <c r="Q8" s="357">
        <f>SUMIF(中日程計画表!$HK$7:$HK$606,進捗管理!B8,中日程計画表!$HN$7:$HN$606)</f>
        <v>0</v>
      </c>
      <c r="R8" s="357">
        <f>SUMIF(中日程計画表!$HO$7:$HO$606,進捗管理!B8,中日程計画表!$HP$7:$HP$606)</f>
        <v>0</v>
      </c>
      <c r="S8" s="357">
        <f>SUMIF(中日程計画表!$HO$7:$HO$606,進捗管理!B8,中日程計画表!$HQ$7:$HQ$606)</f>
        <v>0</v>
      </c>
      <c r="T8" s="357">
        <f>SUMIF(中日程計画表!$HO$7:$HO$606,進捗管理!B8,中日程計画表!$HR$7:$HR$606)</f>
        <v>0</v>
      </c>
      <c r="U8" s="357">
        <f t="shared" si="0"/>
        <v>0</v>
      </c>
      <c r="V8" s="357">
        <f t="shared" si="1"/>
        <v>0</v>
      </c>
      <c r="W8" s="357">
        <f t="shared" si="2"/>
        <v>0</v>
      </c>
    </row>
    <row r="9" spans="1:23">
      <c r="B9" s="356"/>
      <c r="C9" s="357">
        <f>SUMIF(中日程計画表!$GU$7:$GU$606,進捗管理!B9,中日程計画表!$GV$7:$GV$606)</f>
        <v>0</v>
      </c>
      <c r="D9" s="357">
        <f>SUMIF(中日程計画表!$GU$7:$GU$606,進捗管理!B9,中日程計画表!$GW$7:$GW$606)</f>
        <v>0</v>
      </c>
      <c r="E9" s="357">
        <f>SUMIF(中日程計画表!$GU$7:$GU$606,進捗管理!B9,中日程計画表!$GX$7:$GX$606)</f>
        <v>0</v>
      </c>
      <c r="F9" s="357">
        <f>SUMIF(中日程計画表!$GY$7:$GY$606,進捗管理!B9,中日程計画表!$GZ$7:$GZ$606)</f>
        <v>0</v>
      </c>
      <c r="G9" s="357">
        <f>SUMIF(中日程計画表!$GY$7:$GY$606,進捗管理!B9,中日程計画表!$HA$7:$HA$606)</f>
        <v>0</v>
      </c>
      <c r="H9" s="357">
        <f>SUMIF(中日程計画表!$GY$7:$GY$606,進捗管理!B9,中日程計画表!$HB$7:$HB$606)</f>
        <v>0</v>
      </c>
      <c r="I9" s="357">
        <f>SUMIF(中日程計画表!$HC$7:$HC$606,進捗管理!B9,中日程計画表!$HD$7:$HD$606)</f>
        <v>0</v>
      </c>
      <c r="J9" s="357">
        <f>SUMIF(中日程計画表!$HC$7:$HC$606,進捗管理!B9,中日程計画表!$HE$7:$HE$606)</f>
        <v>0</v>
      </c>
      <c r="K9" s="357">
        <f>SUMIF(中日程計画表!$HC$7:$HC$606,進捗管理!B9,中日程計画表!$HF$7:$HF$606)</f>
        <v>0</v>
      </c>
      <c r="L9" s="357">
        <f>SUMIF(中日程計画表!$HG$7:$HG$606,進捗管理!B9,中日程計画表!$HH$7:$HH$606)</f>
        <v>0</v>
      </c>
      <c r="M9" s="357">
        <f>SUMIF(中日程計画表!$HG$7:$HG$606,進捗管理!B9,中日程計画表!$HI$7:$HI$606)</f>
        <v>0</v>
      </c>
      <c r="N9" s="357">
        <f>SUMIF(中日程計画表!$HG$7:$HG$606,進捗管理!B9,中日程計画表!$HJ$7:$HJ$606)</f>
        <v>0</v>
      </c>
      <c r="O9" s="357">
        <f>SUMIF(中日程計画表!$HK$7:$HK$606,進捗管理!B9,中日程計画表!$HL$7:$HL$606)</f>
        <v>0</v>
      </c>
      <c r="P9" s="357">
        <f>SUMIF(中日程計画表!$HK$7:$HK$606,進捗管理!B9,中日程計画表!$HM$7:$HM$606)</f>
        <v>0</v>
      </c>
      <c r="Q9" s="357">
        <f>SUMIF(中日程計画表!$HK$7:$HK$606,進捗管理!B9,中日程計画表!$HN$7:$HN$606)</f>
        <v>0</v>
      </c>
      <c r="R9" s="357">
        <f>SUMIF(中日程計画表!$HO$7:$HO$606,進捗管理!B9,中日程計画表!$HP$7:$HP$606)</f>
        <v>0</v>
      </c>
      <c r="S9" s="357">
        <f>SUMIF(中日程計画表!$HO$7:$HO$606,進捗管理!B9,中日程計画表!$HQ$7:$HQ$606)</f>
        <v>0</v>
      </c>
      <c r="T9" s="357">
        <f>SUMIF(中日程計画表!$HO$7:$HO$606,進捗管理!B9,中日程計画表!$HR$7:$HR$606)</f>
        <v>0</v>
      </c>
      <c r="U9" s="357">
        <f t="shared" si="0"/>
        <v>0</v>
      </c>
      <c r="V9" s="357">
        <f t="shared" si="1"/>
        <v>0</v>
      </c>
      <c r="W9" s="357">
        <f t="shared" si="2"/>
        <v>0</v>
      </c>
    </row>
    <row r="10" spans="1:23">
      <c r="B10" s="363"/>
      <c r="C10" s="357">
        <f>SUMIF(中日程計画表!$GU$7:$GU$606,進捗管理!B10,中日程計画表!$GV$7:$GV$606)</f>
        <v>0</v>
      </c>
      <c r="D10" s="357">
        <f>SUMIF(中日程計画表!$GU$7:$GU$606,進捗管理!B10,中日程計画表!$GW$7:$GW$606)</f>
        <v>0</v>
      </c>
      <c r="E10" s="357">
        <f>SUMIF(中日程計画表!$GU$7:$GU$606,進捗管理!B10,中日程計画表!$GX$7:$GX$606)</f>
        <v>0</v>
      </c>
      <c r="F10" s="357">
        <f>SUMIF(中日程計画表!$GY$7:$GY$606,進捗管理!B10,中日程計画表!$GZ$7:$GZ$606)</f>
        <v>0</v>
      </c>
      <c r="G10" s="357">
        <f>SUMIF(中日程計画表!$GY$7:$GY$606,進捗管理!B10,中日程計画表!$HA$7:$HA$606)</f>
        <v>0</v>
      </c>
      <c r="H10" s="357">
        <f>SUMIF(中日程計画表!$GY$7:$GY$606,進捗管理!B10,中日程計画表!$HB$7:$HB$606)</f>
        <v>0</v>
      </c>
      <c r="I10" s="357">
        <f>SUMIF(中日程計画表!$HC$7:$HC$606,進捗管理!B10,中日程計画表!$HD$7:$HD$606)</f>
        <v>0</v>
      </c>
      <c r="J10" s="357">
        <f>SUMIF(中日程計画表!$HC$7:$HC$606,進捗管理!B10,中日程計画表!$HE$7:$HE$606)</f>
        <v>0</v>
      </c>
      <c r="K10" s="357">
        <f>SUMIF(中日程計画表!$HC$7:$HC$606,進捗管理!B10,中日程計画表!$HF$7:$HF$606)</f>
        <v>0</v>
      </c>
      <c r="L10" s="357">
        <f>SUMIF(中日程計画表!$HG$7:$HG$606,進捗管理!B10,中日程計画表!$HH$7:$HH$606)</f>
        <v>0</v>
      </c>
      <c r="M10" s="357">
        <f>SUMIF(中日程計画表!$HG$7:$HG$606,進捗管理!B10,中日程計画表!$HI$7:$HI$606)</f>
        <v>0</v>
      </c>
      <c r="N10" s="357">
        <f>SUMIF(中日程計画表!$HG$7:$HG$606,進捗管理!B10,中日程計画表!$HJ$7:$HJ$606)</f>
        <v>0</v>
      </c>
      <c r="O10" s="357">
        <f>SUMIF(中日程計画表!$HK$7:$HK$606,進捗管理!B10,中日程計画表!$HL$7:$HL$606)</f>
        <v>0</v>
      </c>
      <c r="P10" s="357">
        <f>SUMIF(中日程計画表!$HK$7:$HK$606,進捗管理!B10,中日程計画表!$HM$7:$HM$606)</f>
        <v>0</v>
      </c>
      <c r="Q10" s="357">
        <f>SUMIF(中日程計画表!$HK$7:$HK$606,進捗管理!B10,中日程計画表!$HN$7:$HN$606)</f>
        <v>0</v>
      </c>
      <c r="R10" s="357">
        <f>SUMIF(中日程計画表!$HO$7:$HO$606,進捗管理!B10,中日程計画表!$HP$7:$HP$606)</f>
        <v>0</v>
      </c>
      <c r="S10" s="357">
        <f>SUMIF(中日程計画表!$HO$7:$HO$606,進捗管理!B10,中日程計画表!$HQ$7:$HQ$606)</f>
        <v>0</v>
      </c>
      <c r="T10" s="357">
        <f>SUMIF(中日程計画表!$HO$7:$HO$606,進捗管理!B10,中日程計画表!$HR$7:$HR$606)</f>
        <v>0</v>
      </c>
      <c r="U10" s="357">
        <f t="shared" si="0"/>
        <v>0</v>
      </c>
      <c r="V10" s="357">
        <f t="shared" si="1"/>
        <v>0</v>
      </c>
      <c r="W10" s="357">
        <f t="shared" si="2"/>
        <v>0</v>
      </c>
    </row>
    <row r="11" spans="1:23">
      <c r="B11" s="356"/>
      <c r="C11" s="357">
        <f>SUMIF(中日程計画表!$GU$7:$GU$606,進捗管理!B11,中日程計画表!$GV$7:$GV$606)</f>
        <v>0</v>
      </c>
      <c r="D11" s="357">
        <f>SUMIF(中日程計画表!$GU$7:$GU$606,進捗管理!B11,中日程計画表!$GW$7:$GW$606)</f>
        <v>0</v>
      </c>
      <c r="E11" s="357">
        <f>SUMIF(中日程計画表!$GU$7:$GU$606,進捗管理!B11,中日程計画表!$GX$7:$GX$606)</f>
        <v>0</v>
      </c>
      <c r="F11" s="357">
        <f>SUMIF(中日程計画表!$GY$7:$GY$606,進捗管理!B11,中日程計画表!$GZ$7:$GZ$606)</f>
        <v>0</v>
      </c>
      <c r="G11" s="357">
        <f>SUMIF(中日程計画表!$GY$7:$GY$606,進捗管理!B11,中日程計画表!$HA$7:$HA$606)</f>
        <v>0</v>
      </c>
      <c r="H11" s="357">
        <f>SUMIF(中日程計画表!$GY$7:$GY$606,進捗管理!B11,中日程計画表!$HB$7:$HB$606)</f>
        <v>0</v>
      </c>
      <c r="I11" s="357">
        <f>SUMIF(中日程計画表!$HC$7:$HC$606,進捗管理!B11,中日程計画表!$HD$7:$HD$606)</f>
        <v>0</v>
      </c>
      <c r="J11" s="357">
        <f>SUMIF(中日程計画表!$HC$7:$HC$606,進捗管理!B11,中日程計画表!$HE$7:$HE$606)</f>
        <v>0</v>
      </c>
      <c r="K11" s="357">
        <f>SUMIF(中日程計画表!$HC$7:$HC$606,進捗管理!B11,中日程計画表!$HF$7:$HF$606)</f>
        <v>0</v>
      </c>
      <c r="L11" s="357">
        <f>SUMIF(中日程計画表!$HG$7:$HG$606,進捗管理!B11,中日程計画表!$HH$7:$HH$606)</f>
        <v>0</v>
      </c>
      <c r="M11" s="357">
        <f>SUMIF(中日程計画表!$HG$7:$HG$606,進捗管理!B11,中日程計画表!$HI$7:$HI$606)</f>
        <v>0</v>
      </c>
      <c r="N11" s="357">
        <f>SUMIF(中日程計画表!$HG$7:$HG$606,進捗管理!B11,中日程計画表!$HJ$7:$HJ$606)</f>
        <v>0</v>
      </c>
      <c r="O11" s="357">
        <f>SUMIF(中日程計画表!$HK$7:$HK$606,進捗管理!B11,中日程計画表!$HL$7:$HL$606)</f>
        <v>0</v>
      </c>
      <c r="P11" s="357">
        <f>SUMIF(中日程計画表!$HK$7:$HK$606,進捗管理!B11,中日程計画表!$HM$7:$HM$606)</f>
        <v>0</v>
      </c>
      <c r="Q11" s="357">
        <f>SUMIF(中日程計画表!$HK$7:$HK$606,進捗管理!B11,中日程計画表!$HN$7:$HN$606)</f>
        <v>0</v>
      </c>
      <c r="R11" s="357">
        <f>SUMIF(中日程計画表!$HO$7:$HO$606,進捗管理!B11,中日程計画表!$HP$7:$HP$606)</f>
        <v>0</v>
      </c>
      <c r="S11" s="357">
        <f>SUMIF(中日程計画表!$HO$7:$HO$606,進捗管理!B11,中日程計画表!$HQ$7:$HQ$606)</f>
        <v>0</v>
      </c>
      <c r="T11" s="357">
        <f>SUMIF(中日程計画表!$HO$7:$HO$606,進捗管理!B11,中日程計画表!$HR$7:$HR$606)</f>
        <v>0</v>
      </c>
      <c r="U11" s="357">
        <f t="shared" si="0"/>
        <v>0</v>
      </c>
      <c r="V11" s="357">
        <f t="shared" si="1"/>
        <v>0</v>
      </c>
      <c r="W11" s="357">
        <f t="shared" si="2"/>
        <v>0</v>
      </c>
    </row>
    <row r="12" spans="1:23">
      <c r="B12" s="356"/>
      <c r="C12" s="357">
        <f>SUMIF(中日程計画表!$GU$7:$GU$606,進捗管理!B12,中日程計画表!$GV$7:$GV$606)</f>
        <v>0</v>
      </c>
      <c r="D12" s="357">
        <f>SUMIF(中日程計画表!$GU$7:$GU$606,進捗管理!B12,中日程計画表!$GW$7:$GW$606)</f>
        <v>0</v>
      </c>
      <c r="E12" s="357">
        <f>SUMIF(中日程計画表!$GU$7:$GU$606,進捗管理!B12,中日程計画表!$GX$7:$GX$606)</f>
        <v>0</v>
      </c>
      <c r="F12" s="357">
        <f>SUMIF(中日程計画表!$GY$7:$GY$606,進捗管理!B12,中日程計画表!$GZ$7:$GZ$606)</f>
        <v>0</v>
      </c>
      <c r="G12" s="357">
        <f>SUMIF(中日程計画表!$GY$7:$GY$606,進捗管理!B12,中日程計画表!$HA$7:$HA$606)</f>
        <v>0</v>
      </c>
      <c r="H12" s="357">
        <f>SUMIF(中日程計画表!$GY$7:$GY$606,進捗管理!B12,中日程計画表!$HB$7:$HB$606)</f>
        <v>0</v>
      </c>
      <c r="I12" s="357">
        <f>SUMIF(中日程計画表!$HC$7:$HC$606,進捗管理!B12,中日程計画表!$HD$7:$HD$606)</f>
        <v>0</v>
      </c>
      <c r="J12" s="357">
        <f>SUMIF(中日程計画表!$HC$7:$HC$606,進捗管理!B12,中日程計画表!$HE$7:$HE$606)</f>
        <v>0</v>
      </c>
      <c r="K12" s="357">
        <f>SUMIF(中日程計画表!$HC$7:$HC$606,進捗管理!B12,中日程計画表!$HF$7:$HF$606)</f>
        <v>0</v>
      </c>
      <c r="L12" s="357">
        <f>SUMIF(中日程計画表!$HG$7:$HG$606,進捗管理!B12,中日程計画表!$HH$7:$HH$606)</f>
        <v>0</v>
      </c>
      <c r="M12" s="357">
        <f>SUMIF(中日程計画表!$HG$7:$HG$606,進捗管理!B12,中日程計画表!$HI$7:$HI$606)</f>
        <v>0</v>
      </c>
      <c r="N12" s="357">
        <f>SUMIF(中日程計画表!$HG$7:$HG$606,進捗管理!B12,中日程計画表!$HJ$7:$HJ$606)</f>
        <v>0</v>
      </c>
      <c r="O12" s="357">
        <f>SUMIF(中日程計画表!$HK$7:$HK$606,進捗管理!B12,中日程計画表!$HL$7:$HL$606)</f>
        <v>0</v>
      </c>
      <c r="P12" s="357">
        <f>SUMIF(中日程計画表!$HK$7:$HK$606,進捗管理!B12,中日程計画表!$HM$7:$HM$606)</f>
        <v>0</v>
      </c>
      <c r="Q12" s="357">
        <f>SUMIF(中日程計画表!$HK$7:$HK$606,進捗管理!B12,中日程計画表!$HN$7:$HN$606)</f>
        <v>0</v>
      </c>
      <c r="R12" s="357">
        <f>SUMIF(中日程計画表!$HO$7:$HO$606,進捗管理!B12,中日程計画表!$HP$7:$HP$606)</f>
        <v>0</v>
      </c>
      <c r="S12" s="357">
        <f>SUMIF(中日程計画表!$HO$7:$HO$606,進捗管理!B12,中日程計画表!$HQ$7:$HQ$606)</f>
        <v>0</v>
      </c>
      <c r="T12" s="357">
        <f>SUMIF(中日程計画表!$HO$7:$HO$606,進捗管理!B12,中日程計画表!$HR$7:$HR$606)</f>
        <v>0</v>
      </c>
      <c r="U12" s="357">
        <f t="shared" si="0"/>
        <v>0</v>
      </c>
      <c r="V12" s="357">
        <f t="shared" si="1"/>
        <v>0</v>
      </c>
      <c r="W12" s="357">
        <f t="shared" si="2"/>
        <v>0</v>
      </c>
    </row>
    <row r="13" spans="1:23">
      <c r="B13" s="356"/>
      <c r="C13" s="357">
        <f>SUMIF(中日程計画表!$GU$7:$GU$606,進捗管理!B13,中日程計画表!$GV$7:$GV$606)</f>
        <v>0</v>
      </c>
      <c r="D13" s="357">
        <f>SUMIF(中日程計画表!$GU$7:$GU$606,進捗管理!B13,中日程計画表!$GW$7:$GW$606)</f>
        <v>0</v>
      </c>
      <c r="E13" s="357">
        <f>SUMIF(中日程計画表!$GU$7:$GU$606,進捗管理!B13,中日程計画表!$GX$7:$GX$606)</f>
        <v>0</v>
      </c>
      <c r="F13" s="357">
        <f>SUMIF(中日程計画表!$GY$7:$GY$606,進捗管理!B13,中日程計画表!$GZ$7:$GZ$606)</f>
        <v>0</v>
      </c>
      <c r="G13" s="357">
        <f>SUMIF(中日程計画表!$GY$7:$GY$606,進捗管理!B13,中日程計画表!$HA$7:$HA$606)</f>
        <v>0</v>
      </c>
      <c r="H13" s="357">
        <f>SUMIF(中日程計画表!$GY$7:$GY$606,進捗管理!B13,中日程計画表!$HB$7:$HB$606)</f>
        <v>0</v>
      </c>
      <c r="I13" s="357">
        <f>SUMIF(中日程計画表!$HC$7:$HC$606,進捗管理!B13,中日程計画表!$HD$7:$HD$606)</f>
        <v>0</v>
      </c>
      <c r="J13" s="357">
        <f>SUMIF(中日程計画表!$HC$7:$HC$606,進捗管理!B13,中日程計画表!$HE$7:$HE$606)</f>
        <v>0</v>
      </c>
      <c r="K13" s="357">
        <f>SUMIF(中日程計画表!$HC$7:$HC$606,進捗管理!B13,中日程計画表!$HF$7:$HF$606)</f>
        <v>0</v>
      </c>
      <c r="L13" s="357">
        <f>SUMIF(中日程計画表!$HG$7:$HG$606,進捗管理!B13,中日程計画表!$HH$7:$HH$606)</f>
        <v>0</v>
      </c>
      <c r="M13" s="357">
        <f>SUMIF(中日程計画表!$HG$7:$HG$606,進捗管理!B13,中日程計画表!$HI$7:$HI$606)</f>
        <v>0</v>
      </c>
      <c r="N13" s="357">
        <f>SUMIF(中日程計画表!$HG$7:$HG$606,進捗管理!B13,中日程計画表!$HJ$7:$HJ$606)</f>
        <v>0</v>
      </c>
      <c r="O13" s="357">
        <f>SUMIF(中日程計画表!$HK$7:$HK$606,進捗管理!B13,中日程計画表!$HL$7:$HL$606)</f>
        <v>0</v>
      </c>
      <c r="P13" s="357">
        <f>SUMIF(中日程計画表!$HK$7:$HK$606,進捗管理!B13,中日程計画表!$HM$7:$HM$606)</f>
        <v>0</v>
      </c>
      <c r="Q13" s="357">
        <f>SUMIF(中日程計画表!$HK$7:$HK$606,進捗管理!B13,中日程計画表!$HN$7:$HN$606)</f>
        <v>0</v>
      </c>
      <c r="R13" s="357">
        <f>SUMIF(中日程計画表!$HO$7:$HO$606,進捗管理!B13,中日程計画表!$HP$7:$HP$606)</f>
        <v>0</v>
      </c>
      <c r="S13" s="357">
        <f>SUMIF(中日程計画表!$HO$7:$HO$606,進捗管理!B13,中日程計画表!$HQ$7:$HQ$606)</f>
        <v>0</v>
      </c>
      <c r="T13" s="357">
        <f>SUMIF(中日程計画表!$HO$7:$HO$606,進捗管理!B13,中日程計画表!$HR$7:$HR$606)</f>
        <v>0</v>
      </c>
      <c r="U13" s="357">
        <f t="shared" si="0"/>
        <v>0</v>
      </c>
      <c r="V13" s="357">
        <f t="shared" si="1"/>
        <v>0</v>
      </c>
      <c r="W13" s="357">
        <f t="shared" si="2"/>
        <v>0</v>
      </c>
    </row>
    <row r="14" spans="1:23">
      <c r="B14" s="363"/>
      <c r="C14" s="357">
        <f>SUMIF(中日程計画表!$GU$7:$GU$606,進捗管理!B14,中日程計画表!$GV$7:$GV$606)</f>
        <v>0</v>
      </c>
      <c r="D14" s="357">
        <f>SUMIF(中日程計画表!$GU$7:$GU$606,進捗管理!B14,中日程計画表!$GW$7:$GW$606)</f>
        <v>0</v>
      </c>
      <c r="E14" s="357">
        <f>SUMIF(中日程計画表!$GU$7:$GU$606,進捗管理!B14,中日程計画表!$GX$7:$GX$606)</f>
        <v>0</v>
      </c>
      <c r="F14" s="357">
        <f>SUMIF(中日程計画表!$GY$7:$GY$606,進捗管理!B14,中日程計画表!$GZ$7:$GZ$606)</f>
        <v>0</v>
      </c>
      <c r="G14" s="357">
        <f>SUMIF(中日程計画表!$GY$7:$GY$606,進捗管理!B14,中日程計画表!$HA$7:$HA$606)</f>
        <v>0</v>
      </c>
      <c r="H14" s="357">
        <f>SUMIF(中日程計画表!$GY$7:$GY$606,進捗管理!B14,中日程計画表!$HB$7:$HB$606)</f>
        <v>0</v>
      </c>
      <c r="I14" s="357">
        <f>SUMIF(中日程計画表!$HC$7:$HC$606,進捗管理!B14,中日程計画表!$HD$7:$HD$606)</f>
        <v>0</v>
      </c>
      <c r="J14" s="357">
        <f>SUMIF(中日程計画表!$HC$7:$HC$606,進捗管理!B14,中日程計画表!$HE$7:$HE$606)</f>
        <v>0</v>
      </c>
      <c r="K14" s="357">
        <f>SUMIF(中日程計画表!$HC$7:$HC$606,進捗管理!B14,中日程計画表!$HF$7:$HF$606)</f>
        <v>0</v>
      </c>
      <c r="L14" s="357">
        <f>SUMIF(中日程計画表!$HG$7:$HG$606,進捗管理!B14,中日程計画表!$HH$7:$HH$606)</f>
        <v>0</v>
      </c>
      <c r="M14" s="357">
        <f>SUMIF(中日程計画表!$HG$7:$HG$606,進捗管理!B14,中日程計画表!$HI$7:$HI$606)</f>
        <v>0</v>
      </c>
      <c r="N14" s="357">
        <f>SUMIF(中日程計画表!$HG$7:$HG$606,進捗管理!B14,中日程計画表!$HJ$7:$HJ$606)</f>
        <v>0</v>
      </c>
      <c r="O14" s="357">
        <f>SUMIF(中日程計画表!$HK$7:$HK$606,進捗管理!B14,中日程計画表!$HL$7:$HL$606)</f>
        <v>0</v>
      </c>
      <c r="P14" s="357">
        <f>SUMIF(中日程計画表!$HK$7:$HK$606,進捗管理!B14,中日程計画表!$HM$7:$HM$606)</f>
        <v>0</v>
      </c>
      <c r="Q14" s="357">
        <f>SUMIF(中日程計画表!$HK$7:$HK$606,進捗管理!B14,中日程計画表!$HN$7:$HN$606)</f>
        <v>0</v>
      </c>
      <c r="R14" s="357">
        <f>SUMIF(中日程計画表!$HO$7:$HO$606,進捗管理!B14,中日程計画表!$HP$7:$HP$606)</f>
        <v>0</v>
      </c>
      <c r="S14" s="357">
        <f>SUMIF(中日程計画表!$HO$7:$HO$606,進捗管理!B14,中日程計画表!$HQ$7:$HQ$606)</f>
        <v>0</v>
      </c>
      <c r="T14" s="357">
        <f>SUMIF(中日程計画表!$HO$7:$HO$606,進捗管理!B14,中日程計画表!$HR$7:$HR$606)</f>
        <v>0</v>
      </c>
      <c r="U14" s="357">
        <f t="shared" si="0"/>
        <v>0</v>
      </c>
      <c r="V14" s="357">
        <f t="shared" si="1"/>
        <v>0</v>
      </c>
      <c r="W14" s="357">
        <f t="shared" si="2"/>
        <v>0</v>
      </c>
    </row>
    <row r="15" spans="1:23">
      <c r="B15" s="356"/>
      <c r="C15" s="357">
        <f>SUMIF(中日程計画表!$GU$7:$GU$606,進捗管理!B15,中日程計画表!$GV$7:$GV$606)</f>
        <v>0</v>
      </c>
      <c r="D15" s="357">
        <f>SUMIF(中日程計画表!$GU$7:$GU$606,進捗管理!B15,中日程計画表!$GW$7:$GW$606)</f>
        <v>0</v>
      </c>
      <c r="E15" s="357">
        <f>SUMIF(中日程計画表!$GU$7:$GU$606,進捗管理!B15,中日程計画表!$GX$7:$GX$606)</f>
        <v>0</v>
      </c>
      <c r="F15" s="357">
        <f>SUMIF(中日程計画表!$GY$7:$GY$606,進捗管理!B15,中日程計画表!$GZ$7:$GZ$606)</f>
        <v>0</v>
      </c>
      <c r="G15" s="357">
        <f>SUMIF(中日程計画表!$GY$7:$GY$606,進捗管理!B15,中日程計画表!$HA$7:$HA$606)</f>
        <v>0</v>
      </c>
      <c r="H15" s="357">
        <f>SUMIF(中日程計画表!$GY$7:$GY$606,進捗管理!B15,中日程計画表!$HB$7:$HB$606)</f>
        <v>0</v>
      </c>
      <c r="I15" s="357">
        <f>SUMIF(中日程計画表!$HC$7:$HC$606,進捗管理!B15,中日程計画表!$HD$7:$HD$606)</f>
        <v>0</v>
      </c>
      <c r="J15" s="357">
        <f>SUMIF(中日程計画表!$HC$7:$HC$606,進捗管理!B15,中日程計画表!$HE$7:$HE$606)</f>
        <v>0</v>
      </c>
      <c r="K15" s="357">
        <f>SUMIF(中日程計画表!$HC$7:$HC$606,進捗管理!B15,中日程計画表!$HF$7:$HF$606)</f>
        <v>0</v>
      </c>
      <c r="L15" s="357">
        <f>SUMIF(中日程計画表!$HG$7:$HG$606,進捗管理!B15,中日程計画表!$HH$7:$HH$606)</f>
        <v>0</v>
      </c>
      <c r="M15" s="357">
        <f>SUMIF(中日程計画表!$HG$7:$HG$606,進捗管理!B15,中日程計画表!$HI$7:$HI$606)</f>
        <v>0</v>
      </c>
      <c r="N15" s="357">
        <f>SUMIF(中日程計画表!$HG$7:$HG$606,進捗管理!B15,中日程計画表!$HJ$7:$HJ$606)</f>
        <v>0</v>
      </c>
      <c r="O15" s="357">
        <f>SUMIF(中日程計画表!$HK$7:$HK$606,進捗管理!B15,中日程計画表!$HL$7:$HL$606)</f>
        <v>0</v>
      </c>
      <c r="P15" s="357">
        <f>SUMIF(中日程計画表!$HK$7:$HK$606,進捗管理!B15,中日程計画表!$HM$7:$HM$606)</f>
        <v>0</v>
      </c>
      <c r="Q15" s="357">
        <f>SUMIF(中日程計画表!$HK$7:$HK$606,進捗管理!B15,中日程計画表!$HN$7:$HN$606)</f>
        <v>0</v>
      </c>
      <c r="R15" s="357">
        <f>SUMIF(中日程計画表!$HO$7:$HO$606,進捗管理!B15,中日程計画表!$HP$7:$HP$606)</f>
        <v>0</v>
      </c>
      <c r="S15" s="357">
        <f>SUMIF(中日程計画表!$HO$7:$HO$606,進捗管理!B15,中日程計画表!$HQ$7:$HQ$606)</f>
        <v>0</v>
      </c>
      <c r="T15" s="357">
        <f>SUMIF(中日程計画表!$HO$7:$HO$606,進捗管理!B15,中日程計画表!$HR$7:$HR$606)</f>
        <v>0</v>
      </c>
      <c r="U15" s="357">
        <f t="shared" si="0"/>
        <v>0</v>
      </c>
      <c r="V15" s="357">
        <f t="shared" si="1"/>
        <v>0</v>
      </c>
      <c r="W15" s="357">
        <f t="shared" si="2"/>
        <v>0</v>
      </c>
    </row>
    <row r="16" spans="1:23">
      <c r="B16" s="356"/>
      <c r="C16" s="357">
        <f>SUMIF(中日程計画表!$GU$7:$GU$606,進捗管理!B16,中日程計画表!$GV$7:$GV$606)</f>
        <v>0</v>
      </c>
      <c r="D16" s="357">
        <f>SUMIF(中日程計画表!$GU$7:$GU$606,進捗管理!B16,中日程計画表!$GW$7:$GW$606)</f>
        <v>0</v>
      </c>
      <c r="E16" s="357">
        <f>SUMIF(中日程計画表!$GU$7:$GU$606,進捗管理!B16,中日程計画表!$GX$7:$GX$606)</f>
        <v>0</v>
      </c>
      <c r="F16" s="357">
        <f>SUMIF(中日程計画表!$GY$7:$GY$606,進捗管理!B16,中日程計画表!$GZ$7:$GZ$606)</f>
        <v>0</v>
      </c>
      <c r="G16" s="357">
        <f>SUMIF(中日程計画表!$GY$7:$GY$606,進捗管理!B16,中日程計画表!$HA$7:$HA$606)</f>
        <v>0</v>
      </c>
      <c r="H16" s="357">
        <f>SUMIF(中日程計画表!$GY$7:$GY$606,進捗管理!B16,中日程計画表!$HB$7:$HB$606)</f>
        <v>0</v>
      </c>
      <c r="I16" s="357">
        <f>SUMIF(中日程計画表!$HC$7:$HC$606,進捗管理!B16,中日程計画表!$HD$7:$HD$606)</f>
        <v>0</v>
      </c>
      <c r="J16" s="357">
        <f>SUMIF(中日程計画表!$HC$7:$HC$606,進捗管理!B16,中日程計画表!$HE$7:$HE$606)</f>
        <v>0</v>
      </c>
      <c r="K16" s="357">
        <f>SUMIF(中日程計画表!$HC$7:$HC$606,進捗管理!B16,中日程計画表!$HF$7:$HF$606)</f>
        <v>0</v>
      </c>
      <c r="L16" s="357">
        <f>SUMIF(中日程計画表!$HG$7:$HG$606,進捗管理!B16,中日程計画表!$HH$7:$HH$606)</f>
        <v>0</v>
      </c>
      <c r="M16" s="357">
        <f>SUMIF(中日程計画表!$HG$7:$HG$606,進捗管理!B16,中日程計画表!$HI$7:$HI$606)</f>
        <v>0</v>
      </c>
      <c r="N16" s="357">
        <f>SUMIF(中日程計画表!$HG$7:$HG$606,進捗管理!B16,中日程計画表!$HJ$7:$HJ$606)</f>
        <v>0</v>
      </c>
      <c r="O16" s="357">
        <f>SUMIF(中日程計画表!$HK$7:$HK$606,進捗管理!B16,中日程計画表!$HL$7:$HL$606)</f>
        <v>0</v>
      </c>
      <c r="P16" s="357">
        <f>SUMIF(中日程計画表!$HK$7:$HK$606,進捗管理!B16,中日程計画表!$HM$7:$HM$606)</f>
        <v>0</v>
      </c>
      <c r="Q16" s="357">
        <f>SUMIF(中日程計画表!$HK$7:$HK$606,進捗管理!B16,中日程計画表!$HN$7:$HN$606)</f>
        <v>0</v>
      </c>
      <c r="R16" s="357">
        <f>SUMIF(中日程計画表!$HO$7:$HO$606,進捗管理!B16,中日程計画表!$HP$7:$HP$606)</f>
        <v>0</v>
      </c>
      <c r="S16" s="357">
        <f>SUMIF(中日程計画表!$HO$7:$HO$606,進捗管理!B16,中日程計画表!$HQ$7:$HQ$606)</f>
        <v>0</v>
      </c>
      <c r="T16" s="357">
        <f>SUMIF(中日程計画表!$HO$7:$HO$606,進捗管理!B16,中日程計画表!$HR$7:$HR$606)</f>
        <v>0</v>
      </c>
      <c r="U16" s="357">
        <f t="shared" si="0"/>
        <v>0</v>
      </c>
      <c r="V16" s="357">
        <f t="shared" si="1"/>
        <v>0</v>
      </c>
      <c r="W16" s="357">
        <f t="shared" si="2"/>
        <v>0</v>
      </c>
    </row>
    <row r="17" spans="2:23">
      <c r="B17" s="356"/>
      <c r="C17" s="357">
        <f>SUMIF(中日程計画表!$GU$7:$GU$606,進捗管理!B17,中日程計画表!$GV$7:$GV$606)</f>
        <v>0</v>
      </c>
      <c r="D17" s="357">
        <f>SUMIF(中日程計画表!$GU$7:$GU$606,進捗管理!B17,中日程計画表!$GW$7:$GW$606)</f>
        <v>0</v>
      </c>
      <c r="E17" s="357">
        <f>SUMIF(中日程計画表!$GU$7:$GU$606,進捗管理!B17,中日程計画表!$GX$7:$GX$606)</f>
        <v>0</v>
      </c>
      <c r="F17" s="357">
        <f>SUMIF(中日程計画表!$GY$7:$GY$606,進捗管理!B17,中日程計画表!$GZ$7:$GZ$606)</f>
        <v>0</v>
      </c>
      <c r="G17" s="357">
        <f>SUMIF(中日程計画表!$GY$7:$GY$606,進捗管理!B17,中日程計画表!$HA$7:$HA$606)</f>
        <v>0</v>
      </c>
      <c r="H17" s="357">
        <f>SUMIF(中日程計画表!$GY$7:$GY$606,進捗管理!B17,中日程計画表!$HB$7:$HB$606)</f>
        <v>0</v>
      </c>
      <c r="I17" s="357">
        <f>SUMIF(中日程計画表!$HC$7:$HC$606,進捗管理!B17,中日程計画表!$HD$7:$HD$606)</f>
        <v>0</v>
      </c>
      <c r="J17" s="357">
        <f>SUMIF(中日程計画表!$HC$7:$HC$606,進捗管理!B17,中日程計画表!$HE$7:$HE$606)</f>
        <v>0</v>
      </c>
      <c r="K17" s="357">
        <f>SUMIF(中日程計画表!$HC$7:$HC$606,進捗管理!B17,中日程計画表!$HF$7:$HF$606)</f>
        <v>0</v>
      </c>
      <c r="L17" s="357">
        <f>SUMIF(中日程計画表!$HG$7:$HG$606,進捗管理!B17,中日程計画表!$HH$7:$HH$606)</f>
        <v>0</v>
      </c>
      <c r="M17" s="357">
        <f>SUMIF(中日程計画表!$HG$7:$HG$606,進捗管理!B17,中日程計画表!$HI$7:$HI$606)</f>
        <v>0</v>
      </c>
      <c r="N17" s="357">
        <f>SUMIF(中日程計画表!$HG$7:$HG$606,進捗管理!B17,中日程計画表!$HJ$7:$HJ$606)</f>
        <v>0</v>
      </c>
      <c r="O17" s="357">
        <f>SUMIF(中日程計画表!$HK$7:$HK$606,進捗管理!B17,中日程計画表!$HL$7:$HL$606)</f>
        <v>0</v>
      </c>
      <c r="P17" s="357">
        <f>SUMIF(中日程計画表!$HK$7:$HK$606,進捗管理!B17,中日程計画表!$HM$7:$HM$606)</f>
        <v>0</v>
      </c>
      <c r="Q17" s="357">
        <f>SUMIF(中日程計画表!$HK$7:$HK$606,進捗管理!B17,中日程計画表!$HN$7:$HN$606)</f>
        <v>0</v>
      </c>
      <c r="R17" s="357">
        <f>SUMIF(中日程計画表!$HO$7:$HO$606,進捗管理!B17,中日程計画表!$HP$7:$HP$606)</f>
        <v>0</v>
      </c>
      <c r="S17" s="357">
        <f>SUMIF(中日程計画表!$HO$7:$HO$606,進捗管理!B17,中日程計画表!$HQ$7:$HQ$606)</f>
        <v>0</v>
      </c>
      <c r="T17" s="357">
        <f>SUMIF(中日程計画表!$HO$7:$HO$606,進捗管理!B17,中日程計画表!$HR$7:$HR$606)</f>
        <v>0</v>
      </c>
      <c r="U17" s="357">
        <f t="shared" si="0"/>
        <v>0</v>
      </c>
      <c r="V17" s="357">
        <f t="shared" si="1"/>
        <v>0</v>
      </c>
      <c r="W17" s="357">
        <f t="shared" si="2"/>
        <v>0</v>
      </c>
    </row>
    <row r="18" spans="2:23" ht="12.75" customHeight="1">
      <c r="B18" s="356"/>
      <c r="C18" s="357">
        <f>SUMIF(中日程計画表!$GU$7:$GU$606,進捗管理!B18,中日程計画表!$GV$7:$GV$606)</f>
        <v>0</v>
      </c>
      <c r="D18" s="357">
        <f>SUMIF(中日程計画表!$GU$7:$GU$606,進捗管理!B18,中日程計画表!$GW$7:$GW$606)</f>
        <v>0</v>
      </c>
      <c r="E18" s="357">
        <f>SUMIF(中日程計画表!$GU$7:$GU$606,進捗管理!B18,中日程計画表!$GX$7:$GX$606)</f>
        <v>0</v>
      </c>
      <c r="F18" s="357">
        <f>SUMIF(中日程計画表!$GY$7:$GY$606,進捗管理!B18,中日程計画表!$GZ$7:$GZ$606)</f>
        <v>0</v>
      </c>
      <c r="G18" s="357">
        <f>SUMIF(中日程計画表!$GY$7:$GY$606,進捗管理!B18,中日程計画表!$HA$7:$HA$606)</f>
        <v>0</v>
      </c>
      <c r="H18" s="357">
        <f>SUMIF(中日程計画表!$GY$7:$GY$606,進捗管理!B18,中日程計画表!$HB$7:$HB$606)</f>
        <v>0</v>
      </c>
      <c r="I18" s="357">
        <f>SUMIF(中日程計画表!$HC$7:$HC$606,進捗管理!B18,中日程計画表!$HD$7:$HD$606)</f>
        <v>0</v>
      </c>
      <c r="J18" s="357">
        <f>SUMIF(中日程計画表!$HC$7:$HC$606,進捗管理!B18,中日程計画表!$HE$7:$HE$606)</f>
        <v>0</v>
      </c>
      <c r="K18" s="357">
        <f>SUMIF(中日程計画表!$HC$7:$HC$606,進捗管理!B18,中日程計画表!$HF$7:$HF$606)</f>
        <v>0</v>
      </c>
      <c r="L18" s="357">
        <f>SUMIF(中日程計画表!$HG$7:$HG$606,進捗管理!B18,中日程計画表!$HH$7:$HH$606)</f>
        <v>0</v>
      </c>
      <c r="M18" s="357">
        <f>SUMIF(中日程計画表!$HG$7:$HG$606,進捗管理!B18,中日程計画表!$HI$7:$HI$606)</f>
        <v>0</v>
      </c>
      <c r="N18" s="357">
        <f>SUMIF(中日程計画表!$HG$7:$HG$606,進捗管理!B18,中日程計画表!$HJ$7:$HJ$606)</f>
        <v>0</v>
      </c>
      <c r="O18" s="357">
        <f>SUMIF(中日程計画表!$HK$7:$HK$606,進捗管理!B18,中日程計画表!$HL$7:$HL$606)</f>
        <v>0</v>
      </c>
      <c r="P18" s="357">
        <f>SUMIF(中日程計画表!$HK$7:$HK$606,進捗管理!B18,中日程計画表!$HM$7:$HM$606)</f>
        <v>0</v>
      </c>
      <c r="Q18" s="357">
        <f>SUMIF(中日程計画表!$HK$7:$HK$606,進捗管理!B18,中日程計画表!$HN$7:$HN$606)</f>
        <v>0</v>
      </c>
      <c r="R18" s="357">
        <f>SUMIF(中日程計画表!$HO$7:$HO$606,進捗管理!B18,中日程計画表!$HP$7:$HP$606)</f>
        <v>0</v>
      </c>
      <c r="S18" s="357">
        <f>SUMIF(中日程計画表!$HO$7:$HO$606,進捗管理!B18,中日程計画表!$HQ$7:$HQ$606)</f>
        <v>0</v>
      </c>
      <c r="T18" s="357">
        <f>SUMIF(中日程計画表!$HO$7:$HO$606,進捗管理!B18,中日程計画表!$HR$7:$HR$606)</f>
        <v>0</v>
      </c>
      <c r="U18" s="357">
        <f t="shared" si="0"/>
        <v>0</v>
      </c>
      <c r="V18" s="357">
        <f t="shared" si="1"/>
        <v>0</v>
      </c>
      <c r="W18" s="357">
        <f t="shared" si="2"/>
        <v>0</v>
      </c>
    </row>
    <row r="19" spans="2:23">
      <c r="B19" s="356"/>
      <c r="C19" s="357">
        <f>SUMIF(中日程計画表!$GU$7:$GU$606,進捗管理!B19,中日程計画表!$GV$7:$GV$606)</f>
        <v>0</v>
      </c>
      <c r="D19" s="357">
        <f>SUMIF(中日程計画表!$GU$7:$GU$606,進捗管理!B19,中日程計画表!$GW$7:$GW$606)</f>
        <v>0</v>
      </c>
      <c r="E19" s="357">
        <f>SUMIF(中日程計画表!$GU$7:$GU$606,進捗管理!B19,中日程計画表!$GX$7:$GX$606)</f>
        <v>0</v>
      </c>
      <c r="F19" s="357">
        <f>SUMIF(中日程計画表!$GY$7:$GY$606,進捗管理!B19,中日程計画表!$GZ$7:$GZ$606)</f>
        <v>0</v>
      </c>
      <c r="G19" s="357">
        <f>SUMIF(中日程計画表!$GY$7:$GY$606,進捗管理!B19,中日程計画表!$HA$7:$HA$606)</f>
        <v>0</v>
      </c>
      <c r="H19" s="357">
        <f>SUMIF(中日程計画表!$GY$7:$GY$606,進捗管理!B19,中日程計画表!$HB$7:$HB$606)</f>
        <v>0</v>
      </c>
      <c r="I19" s="357">
        <f>SUMIF(中日程計画表!$HC$7:$HC$606,進捗管理!B19,中日程計画表!$HD$7:$HD$606)</f>
        <v>0</v>
      </c>
      <c r="J19" s="357">
        <f>SUMIF(中日程計画表!$HC$7:$HC$606,進捗管理!B19,中日程計画表!$HE$7:$HE$606)</f>
        <v>0</v>
      </c>
      <c r="K19" s="357">
        <f>SUMIF(中日程計画表!$HC$7:$HC$606,進捗管理!B19,中日程計画表!$HF$7:$HF$606)</f>
        <v>0</v>
      </c>
      <c r="L19" s="357">
        <f>SUMIF(中日程計画表!$HG$7:$HG$606,進捗管理!B19,中日程計画表!$HH$7:$HH$606)</f>
        <v>0</v>
      </c>
      <c r="M19" s="357">
        <f>SUMIF(中日程計画表!$HG$7:$HG$606,進捗管理!B19,中日程計画表!$HI$7:$HI$606)</f>
        <v>0</v>
      </c>
      <c r="N19" s="357">
        <f>SUMIF(中日程計画表!$HG$7:$HG$606,進捗管理!B19,中日程計画表!$HJ$7:$HJ$606)</f>
        <v>0</v>
      </c>
      <c r="O19" s="357">
        <f>SUMIF(中日程計画表!$HK$7:$HK$606,進捗管理!B19,中日程計画表!$HL$7:$HL$606)</f>
        <v>0</v>
      </c>
      <c r="P19" s="357">
        <f>SUMIF(中日程計画表!$HK$7:$HK$606,進捗管理!B19,中日程計画表!$HM$7:$HM$606)</f>
        <v>0</v>
      </c>
      <c r="Q19" s="357">
        <f>SUMIF(中日程計画表!$HK$7:$HK$606,進捗管理!B19,中日程計画表!$HN$7:$HN$606)</f>
        <v>0</v>
      </c>
      <c r="R19" s="357">
        <f>SUMIF(中日程計画表!$HO$7:$HO$606,進捗管理!B19,中日程計画表!$HP$7:$HP$606)</f>
        <v>0</v>
      </c>
      <c r="S19" s="357">
        <f>SUMIF(中日程計画表!$HO$7:$HO$606,進捗管理!B19,中日程計画表!$HQ$7:$HQ$606)</f>
        <v>0</v>
      </c>
      <c r="T19" s="357">
        <f>SUMIF(中日程計画表!$HO$7:$HO$606,進捗管理!B19,中日程計画表!$HR$7:$HR$606)</f>
        <v>0</v>
      </c>
      <c r="U19" s="357">
        <f t="shared" si="0"/>
        <v>0</v>
      </c>
      <c r="V19" s="357">
        <f t="shared" si="1"/>
        <v>0</v>
      </c>
      <c r="W19" s="357">
        <f t="shared" si="2"/>
        <v>0</v>
      </c>
    </row>
  </sheetData>
  <autoFilter ref="A5:W5"/>
  <mergeCells count="8">
    <mergeCell ref="R4:T4"/>
    <mergeCell ref="U4:W4"/>
    <mergeCell ref="C4:E4"/>
    <mergeCell ref="B4:B5"/>
    <mergeCell ref="F4:H4"/>
    <mergeCell ref="I4:K4"/>
    <mergeCell ref="L4:N4"/>
    <mergeCell ref="O4:Q4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9</vt:i4>
      </vt:variant>
    </vt:vector>
  </HeadingPairs>
  <TitlesOfParts>
    <vt:vector size="22" baseType="lpstr">
      <vt:lpstr>変更履歴</vt:lpstr>
      <vt:lpstr>週間進捗報告書</vt:lpstr>
      <vt:lpstr>中日程計画表</vt:lpstr>
      <vt:lpstr>リスト</vt:lpstr>
      <vt:lpstr>ガントチャート</vt:lpstr>
      <vt:lpstr>旧11月24日契約対象</vt:lpstr>
      <vt:lpstr>祭日</vt:lpstr>
      <vt:lpstr>品質</vt:lpstr>
      <vt:lpstr>品質管理表</vt:lpstr>
      <vt:lpstr>旧1月31日契約対象</vt:lpstr>
      <vt:lpstr>新11月24日契約対象</vt:lpstr>
      <vt:lpstr>新1月31日契約対象</vt:lpstr>
      <vt:lpstr>進捗管理</vt:lpstr>
      <vt:lpstr>リスト!Print_Area</vt:lpstr>
      <vt:lpstr>週間進捗報告書!Print_Area</vt:lpstr>
      <vt:lpstr>中日程計画表!Print_Area</vt:lpstr>
      <vt:lpstr>品質!Print_Area</vt:lpstr>
      <vt:lpstr>ガントチャート!休日一覧</vt:lpstr>
      <vt:lpstr>祭日リスト</vt:lpstr>
      <vt:lpstr>ガントチャート!振休一覧</vt:lpstr>
      <vt:lpstr>範囲_リスト</vt:lpstr>
      <vt:lpstr>品質!範囲_品質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Shengcl</dc:creator>
  <cp:lastModifiedBy>11190121050034</cp:lastModifiedBy>
  <cp:lastPrinted>2013-07-01T09:24:40Z</cp:lastPrinted>
  <dcterms:created xsi:type="dcterms:W3CDTF">2002-07-23T00:15:41Z</dcterms:created>
  <dcterms:modified xsi:type="dcterms:W3CDTF">2023-06-25T11:34:30Z</dcterms:modified>
</cp:coreProperties>
</file>